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anteagroup.sharepoint.com/sites/NLSPR0492444/Shared Documents/General/07. Werkdocumenten/stikstof/definitieve berekening BIC Noord/resultaat/zonder BIC mix/tbv ecologie/"/>
    </mc:Choice>
  </mc:AlternateContent>
  <xr:revisionPtr revIDLastSave="1617" documentId="8_{39C289A0-0971-4D66-9F24-75DC9CA785FE}" xr6:coauthVersionLast="47" xr6:coauthVersionMax="47" xr10:uidLastSave="{12B12AFF-6501-410A-ACF7-C3BBD2EBCB87}"/>
  <bookViews>
    <workbookView xWindow="37980" yWindow="5040" windowWidth="17280" windowHeight="8880" xr2:uid="{8FEE7829-D056-4690-85DE-7544DC12939E}"/>
  </bookViews>
  <sheets>
    <sheet name="Ndep_volledig" sheetId="5" r:id="rId1"/>
    <sheet name="DATA" sheetId="3" r:id="rId2"/>
    <sheet name="OPGAVE" sheetId="4" r:id="rId3"/>
  </sheets>
  <definedNames>
    <definedName name="_xlnm._FilterDatabase" localSheetId="1" hidden="1">DATA!$A$1:$I$136</definedName>
    <definedName name="_xlnm._FilterDatabase" localSheetId="0" hidden="1">Ndep_volledig!$A$1:$Q$1</definedName>
    <definedName name="_xlnm._FilterDatabase" localSheetId="2" hidden="1">OPGAVE!$A$2:$J$72</definedName>
    <definedName name="_xlnm.Print_Titles" localSheetId="0">Ndep_volledig!$1:$1</definedName>
    <definedName name="_xlnm.Database" localSheetId="0">Ndep_volledig!$A$1:$J$14563</definedName>
    <definedName name="_xlnm.Database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" i="5" l="1"/>
  <c r="E40" i="4"/>
  <c r="D40" i="4"/>
  <c r="Q3844" i="5"/>
  <c r="P3844" i="5"/>
  <c r="Q14559" i="5"/>
  <c r="Q14555" i="5"/>
  <c r="Q14551" i="5"/>
  <c r="Q14515" i="5"/>
  <c r="Q14507" i="5"/>
  <c r="Q14506" i="5"/>
  <c r="Q14498" i="5"/>
  <c r="Q14497" i="5"/>
  <c r="Q14496" i="5"/>
  <c r="Q14488" i="5"/>
  <c r="Q14487" i="5"/>
  <c r="Q14486" i="5"/>
  <c r="Q14480" i="5"/>
  <c r="Q14476" i="5"/>
  <c r="Q14475" i="5"/>
  <c r="Q13232" i="5"/>
  <c r="Q13223" i="5"/>
  <c r="Q13213" i="5"/>
  <c r="Q13198" i="5"/>
  <c r="Q13190" i="5"/>
  <c r="Q13179" i="5"/>
  <c r="Q13140" i="5"/>
  <c r="Q13130" i="5"/>
  <c r="Q13122" i="5"/>
  <c r="Q13112" i="5"/>
  <c r="Q10880" i="5"/>
  <c r="Q10853" i="5"/>
  <c r="Q10830" i="5"/>
  <c r="Q10646" i="5"/>
  <c r="Q10642" i="5"/>
  <c r="Q10639" i="5"/>
  <c r="Q10636" i="5"/>
  <c r="Q10632" i="5"/>
  <c r="Q10613" i="5"/>
  <c r="Q10608" i="5"/>
  <c r="Q10598" i="5"/>
  <c r="Q10589" i="5"/>
  <c r="Q10583" i="5"/>
  <c r="Q10569" i="5"/>
  <c r="Q10556" i="5"/>
  <c r="Q10538" i="5"/>
  <c r="Q10533" i="5"/>
  <c r="Q10525" i="5"/>
  <c r="Q10522" i="5"/>
  <c r="Q10519" i="5"/>
  <c r="Q10514" i="5"/>
  <c r="Q10510" i="5"/>
  <c r="Q10509" i="5"/>
  <c r="Q10503" i="5"/>
  <c r="Q10499" i="5"/>
  <c r="Q10495" i="5"/>
  <c r="Q10491" i="5"/>
  <c r="Q10487" i="5"/>
  <c r="Q10483" i="5"/>
  <c r="Q10480" i="5"/>
  <c r="Q10477" i="5"/>
  <c r="Q10472" i="5"/>
  <c r="Q10469" i="5"/>
  <c r="Q10463" i="5"/>
  <c r="Q10458" i="5"/>
  <c r="Q10455" i="5"/>
  <c r="Q10443" i="5"/>
  <c r="Q10439" i="5"/>
  <c r="Q10428" i="5"/>
  <c r="Q10422" i="5"/>
  <c r="Q10416" i="5"/>
  <c r="Q10265" i="5"/>
  <c r="Q10252" i="5"/>
  <c r="Q10249" i="5"/>
  <c r="Q10245" i="5"/>
  <c r="Q10241" i="5"/>
  <c r="Q10238" i="5"/>
  <c r="Q10231" i="5"/>
  <c r="Q10228" i="5"/>
  <c r="Q10224" i="5"/>
  <c r="Q10211" i="5"/>
  <c r="Q10204" i="5"/>
  <c r="Q10195" i="5"/>
  <c r="Q10190" i="5"/>
  <c r="Q10186" i="5"/>
  <c r="Q10181" i="5"/>
  <c r="Q10179" i="5"/>
  <c r="Q10176" i="5"/>
  <c r="Q10173" i="5"/>
  <c r="Q10170" i="5"/>
  <c r="Q10167" i="5"/>
  <c r="Q10166" i="5"/>
  <c r="Q10164" i="5"/>
  <c r="Q10105" i="5"/>
  <c r="Q10094" i="5"/>
  <c r="Q10085" i="5"/>
  <c r="Q10026" i="5"/>
  <c r="Q10011" i="5"/>
  <c r="Q9995" i="5"/>
  <c r="Q9938" i="5"/>
  <c r="Q5330" i="5"/>
  <c r="Q5306" i="5"/>
  <c r="Q5159" i="5"/>
  <c r="Q5123" i="5"/>
  <c r="Q5100" i="5"/>
  <c r="Q5075" i="5"/>
  <c r="Q5044" i="5"/>
  <c r="Q5010" i="5"/>
  <c r="Q5008" i="5"/>
  <c r="Q4945" i="5"/>
  <c r="Q4917" i="5"/>
  <c r="Q4916" i="5"/>
  <c r="Q4912" i="5"/>
  <c r="Q4884" i="5"/>
  <c r="Q4883" i="5"/>
  <c r="Q4879" i="5"/>
  <c r="Q4845" i="5"/>
  <c r="Q4843" i="5"/>
  <c r="Q4805" i="5"/>
  <c r="Q4803" i="5"/>
  <c r="Q4794" i="5"/>
  <c r="Q4793" i="5"/>
  <c r="Q4773" i="5"/>
  <c r="Q4761" i="5"/>
  <c r="Q4760" i="5"/>
  <c r="Q4758" i="5"/>
  <c r="Q4735" i="5"/>
  <c r="Q4722" i="5"/>
  <c r="Q4721" i="5"/>
  <c r="Q4698" i="5"/>
  <c r="Q4663" i="5"/>
  <c r="Q4657" i="5"/>
  <c r="Q4621" i="5"/>
  <c r="Q4616" i="5"/>
  <c r="Q4576" i="5"/>
  <c r="Q4574" i="5"/>
  <c r="Q4533" i="5"/>
  <c r="Q4527" i="5"/>
  <c r="Q4491" i="5"/>
  <c r="Q4451" i="5"/>
  <c r="Q4388" i="5"/>
  <c r="Q4028" i="5"/>
  <c r="Q3964" i="5"/>
  <c r="Q3961" i="5"/>
  <c r="Q3952" i="5"/>
  <c r="Q3950" i="5"/>
  <c r="Q3948" i="5"/>
  <c r="Q3939" i="5"/>
  <c r="Q3937" i="5"/>
  <c r="Q3935" i="5"/>
  <c r="Q3929" i="5"/>
  <c r="Q3927" i="5"/>
  <c r="Q3925" i="5"/>
  <c r="Q3923" i="5"/>
  <c r="Q3917" i="5"/>
  <c r="Q3915" i="5"/>
  <c r="Q3913" i="5"/>
  <c r="Q3911" i="5"/>
  <c r="Q3905" i="5"/>
  <c r="Q3903" i="5"/>
  <c r="Q3901" i="5"/>
  <c r="Q3899" i="5"/>
  <c r="Q3896" i="5"/>
  <c r="Q3894" i="5"/>
  <c r="Q3892" i="5"/>
  <c r="Q3890" i="5"/>
  <c r="Q3888" i="5"/>
  <c r="Q3886" i="5"/>
  <c r="Q3884" i="5"/>
  <c r="Q3881" i="5"/>
  <c r="Q3879" i="5"/>
  <c r="Q3874" i="5"/>
  <c r="Q3871" i="5"/>
  <c r="Q3869" i="5"/>
  <c r="Q3862" i="5"/>
  <c r="Q3850" i="5"/>
  <c r="Q3846" i="5"/>
  <c r="P14559" i="5"/>
  <c r="P14555" i="5"/>
  <c r="P14551" i="5"/>
  <c r="P14515" i="5"/>
  <c r="P14507" i="5"/>
  <c r="P14506" i="5"/>
  <c r="P14498" i="5"/>
  <c r="P14497" i="5"/>
  <c r="P14496" i="5"/>
  <c r="P14488" i="5"/>
  <c r="P14487" i="5"/>
  <c r="P14486" i="5"/>
  <c r="P14480" i="5"/>
  <c r="P14476" i="5"/>
  <c r="P14475" i="5"/>
  <c r="P14465" i="5"/>
  <c r="P14462" i="5"/>
  <c r="P14459" i="5"/>
  <c r="P14457" i="5"/>
  <c r="P14454" i="5"/>
  <c r="P14452" i="5"/>
  <c r="P14447" i="5"/>
  <c r="P13232" i="5"/>
  <c r="P13223" i="5"/>
  <c r="P13213" i="5"/>
  <c r="P13198" i="5"/>
  <c r="P13190" i="5"/>
  <c r="P13179" i="5"/>
  <c r="P13140" i="5"/>
  <c r="P13130" i="5"/>
  <c r="P13122" i="5"/>
  <c r="P13112" i="5"/>
  <c r="P12873" i="5"/>
  <c r="P12870" i="5"/>
  <c r="P12869" i="5"/>
  <c r="P12868" i="5"/>
  <c r="P12867" i="5"/>
  <c r="P12866" i="5"/>
  <c r="P12865" i="5"/>
  <c r="P12864" i="5"/>
  <c r="P12863" i="5"/>
  <c r="P12862" i="5"/>
  <c r="P12861" i="5"/>
  <c r="P12860" i="5"/>
  <c r="P12859" i="5"/>
  <c r="P12858" i="5"/>
  <c r="P12857" i="5"/>
  <c r="P12856" i="5"/>
  <c r="P12855" i="5"/>
  <c r="P12854" i="5"/>
  <c r="P12853" i="5"/>
  <c r="P12852" i="5"/>
  <c r="P12851" i="5"/>
  <c r="P12850" i="5"/>
  <c r="P12849" i="5"/>
  <c r="P12848" i="5"/>
  <c r="P12847" i="5"/>
  <c r="P12846" i="5"/>
  <c r="P12845" i="5"/>
  <c r="P12844" i="5"/>
  <c r="P12843" i="5"/>
  <c r="P12826" i="5"/>
  <c r="P12812" i="5"/>
  <c r="P12797" i="5"/>
  <c r="P12753" i="5"/>
  <c r="P12731" i="5"/>
  <c r="P12691" i="5"/>
  <c r="P12669" i="5"/>
  <c r="P12640" i="5"/>
  <c r="P12351" i="5"/>
  <c r="P12305" i="5"/>
  <c r="P12302" i="5"/>
  <c r="P12295" i="5"/>
  <c r="P12283" i="5"/>
  <c r="P12250" i="5"/>
  <c r="P12245" i="5"/>
  <c r="P12244" i="5"/>
  <c r="P12235" i="5"/>
  <c r="P12226" i="5"/>
  <c r="P12193" i="5"/>
  <c r="P12190" i="5"/>
  <c r="P12189" i="5"/>
  <c r="P12188" i="5"/>
  <c r="P12187" i="5"/>
  <c r="P12186" i="5"/>
  <c r="P12185" i="5"/>
  <c r="P12174" i="5"/>
  <c r="P12170" i="5"/>
  <c r="P12137" i="5"/>
  <c r="P12134" i="5"/>
  <c r="P12133" i="5"/>
  <c r="P12132" i="5"/>
  <c r="P12131" i="5"/>
  <c r="P12130" i="5"/>
  <c r="P12129" i="5"/>
  <c r="P12127" i="5"/>
  <c r="P12126" i="5"/>
  <c r="P12114" i="5"/>
  <c r="P12080" i="5"/>
  <c r="P12078" i="5"/>
  <c r="P12077" i="5"/>
  <c r="P12076" i="5"/>
  <c r="P12075" i="5"/>
  <c r="P12074" i="5"/>
  <c r="P12073" i="5"/>
  <c r="P12059" i="5"/>
  <c r="P12029" i="5"/>
  <c r="P12027" i="5"/>
  <c r="P12026" i="5"/>
  <c r="P12025" i="5"/>
  <c r="P12024" i="5"/>
  <c r="P12012" i="5"/>
  <c r="P12011" i="5"/>
  <c r="P11985" i="5"/>
  <c r="P11982" i="5"/>
  <c r="P11981" i="5"/>
  <c r="P11970" i="5"/>
  <c r="P11969" i="5"/>
  <c r="P11946" i="5"/>
  <c r="P11941" i="5"/>
  <c r="P11940" i="5"/>
  <c r="P11928" i="5"/>
  <c r="P11904" i="5"/>
  <c r="P11903" i="5"/>
  <c r="P11902" i="5"/>
  <c r="P11870" i="5"/>
  <c r="P11865" i="5"/>
  <c r="P11864" i="5"/>
  <c r="P11863" i="5"/>
  <c r="P11828" i="5"/>
  <c r="P11827" i="5"/>
  <c r="P11789" i="5"/>
  <c r="P11788" i="5"/>
  <c r="P11787" i="5"/>
  <c r="P11786" i="5"/>
  <c r="P11752" i="5"/>
  <c r="P11751" i="5"/>
  <c r="P11750" i="5"/>
  <c r="P11714" i="5"/>
  <c r="P11713" i="5"/>
  <c r="P11687" i="5"/>
  <c r="P11659" i="5"/>
  <c r="P11658" i="5"/>
  <c r="P11632" i="5"/>
  <c r="P11631" i="5"/>
  <c r="P11605" i="5"/>
  <c r="P11604" i="5"/>
  <c r="P11584" i="5"/>
  <c r="P11562" i="5"/>
  <c r="P11561" i="5"/>
  <c r="P11560" i="5"/>
  <c r="P11559" i="5"/>
  <c r="P11534" i="5"/>
  <c r="P11533" i="5"/>
  <c r="P11532" i="5"/>
  <c r="P11531" i="5"/>
  <c r="P11504" i="5"/>
  <c r="P11502" i="5"/>
  <c r="P11501" i="5"/>
  <c r="P11500" i="5"/>
  <c r="P11499" i="5"/>
  <c r="P11469" i="5"/>
  <c r="P11468" i="5"/>
  <c r="P11444" i="5"/>
  <c r="P11442" i="5"/>
  <c r="P11414" i="5"/>
  <c r="P11413" i="5"/>
  <c r="P11380" i="5"/>
  <c r="P11180" i="5"/>
  <c r="P11146" i="5"/>
  <c r="P11108" i="5"/>
  <c r="P11031" i="5"/>
  <c r="P11001" i="5"/>
  <c r="P10930" i="5"/>
  <c r="P10908" i="5"/>
  <c r="P10907" i="5"/>
  <c r="P10906" i="5"/>
  <c r="P10886" i="5"/>
  <c r="P10881" i="5"/>
  <c r="P10880" i="5"/>
  <c r="P10879" i="5"/>
  <c r="P10860" i="5"/>
  <c r="P10857" i="5"/>
  <c r="P10853" i="5"/>
  <c r="P10852" i="5"/>
  <c r="P10851" i="5"/>
  <c r="P10836" i="5"/>
  <c r="P10834" i="5"/>
  <c r="P10831" i="5"/>
  <c r="P10830" i="5"/>
  <c r="P10829" i="5"/>
  <c r="P10815" i="5"/>
  <c r="P10814" i="5"/>
  <c r="P10813" i="5"/>
  <c r="P10809" i="5"/>
  <c r="P10808" i="5"/>
  <c r="P10807" i="5"/>
  <c r="P10797" i="5"/>
  <c r="P10796" i="5"/>
  <c r="P10792" i="5"/>
  <c r="P10791" i="5"/>
  <c r="P10790" i="5"/>
  <c r="P10778" i="5"/>
  <c r="P10777" i="5"/>
  <c r="P10774" i="5"/>
  <c r="P10773" i="5"/>
  <c r="P10772" i="5"/>
  <c r="P10771" i="5"/>
  <c r="P10757" i="5"/>
  <c r="P10753" i="5"/>
  <c r="P10752" i="5"/>
  <c r="P10751" i="5"/>
  <c r="P10750" i="5"/>
  <c r="P10748" i="5"/>
  <c r="P10746" i="5"/>
  <c r="P10745" i="5"/>
  <c r="P10729" i="5"/>
  <c r="P10728" i="5"/>
  <c r="P10727" i="5"/>
  <c r="P10716" i="5"/>
  <c r="P10713" i="5"/>
  <c r="P10712" i="5"/>
  <c r="P10711" i="5"/>
  <c r="P10698" i="5"/>
  <c r="P10695" i="5"/>
  <c r="P10694" i="5"/>
  <c r="P10685" i="5"/>
  <c r="P10683" i="5"/>
  <c r="P10677" i="5"/>
  <c r="P10646" i="5"/>
  <c r="P10642" i="5"/>
  <c r="P10639" i="5"/>
  <c r="P10636" i="5"/>
  <c r="P10632" i="5"/>
  <c r="P10613" i="5"/>
  <c r="P10608" i="5"/>
  <c r="P10598" i="5"/>
  <c r="P10589" i="5"/>
  <c r="P10583" i="5"/>
  <c r="P10569" i="5"/>
  <c r="P10556" i="5"/>
  <c r="P10538" i="5"/>
  <c r="P10533" i="5"/>
  <c r="P10525" i="5"/>
  <c r="P10522" i="5"/>
  <c r="P10519" i="5"/>
  <c r="P10514" i="5"/>
  <c r="P10510" i="5"/>
  <c r="P10509" i="5"/>
  <c r="P10503" i="5"/>
  <c r="P10499" i="5"/>
  <c r="P10495" i="5"/>
  <c r="P10491" i="5"/>
  <c r="P10487" i="5"/>
  <c r="P10483" i="5"/>
  <c r="P10480" i="5"/>
  <c r="P10477" i="5"/>
  <c r="P10472" i="5"/>
  <c r="P10469" i="5"/>
  <c r="P10463" i="5"/>
  <c r="P10458" i="5"/>
  <c r="P10455" i="5"/>
  <c r="P10443" i="5"/>
  <c r="P10439" i="5"/>
  <c r="P10428" i="5"/>
  <c r="P10422" i="5"/>
  <c r="P10416" i="5"/>
  <c r="P10265" i="5"/>
  <c r="P10252" i="5"/>
  <c r="P10249" i="5"/>
  <c r="P10245" i="5"/>
  <c r="P10241" i="5"/>
  <c r="P10238" i="5"/>
  <c r="P10231" i="5"/>
  <c r="P10228" i="5"/>
  <c r="P10224" i="5"/>
  <c r="P10211" i="5"/>
  <c r="P10204" i="5"/>
  <c r="P10195" i="5"/>
  <c r="P10190" i="5"/>
  <c r="P10186" i="5"/>
  <c r="P10181" i="5"/>
  <c r="P10179" i="5"/>
  <c r="P10176" i="5"/>
  <c r="P10173" i="5"/>
  <c r="P10170" i="5"/>
  <c r="P10167" i="5"/>
  <c r="P10166" i="5"/>
  <c r="P10164" i="5"/>
  <c r="P10163" i="5"/>
  <c r="P10162" i="5"/>
  <c r="P10161" i="5"/>
  <c r="P10155" i="5"/>
  <c r="P10130" i="5"/>
  <c r="P10129" i="5"/>
  <c r="P10123" i="5"/>
  <c r="P10122" i="5"/>
  <c r="P10116" i="5"/>
  <c r="P10106" i="5"/>
  <c r="P10105" i="5"/>
  <c r="P10101" i="5"/>
  <c r="P10094" i="5"/>
  <c r="P10093" i="5"/>
  <c r="P10085" i="5"/>
  <c r="P10075" i="5"/>
  <c r="P10073" i="5"/>
  <c r="P10063" i="5"/>
  <c r="P10061" i="5"/>
  <c r="P10053" i="5"/>
  <c r="P10026" i="5"/>
  <c r="P10020" i="5"/>
  <c r="P10011" i="5"/>
  <c r="P10002" i="5"/>
  <c r="P9995" i="5"/>
  <c r="P9985" i="5"/>
  <c r="P9982" i="5"/>
  <c r="P9973" i="5"/>
  <c r="P9971" i="5"/>
  <c r="P9965" i="5"/>
  <c r="P9962" i="5"/>
  <c r="P9961" i="5"/>
  <c r="P9951" i="5"/>
  <c r="P9950" i="5"/>
  <c r="P9949" i="5"/>
  <c r="P9939" i="5"/>
  <c r="P9938" i="5"/>
  <c r="P9931" i="5"/>
  <c r="P9930" i="5"/>
  <c r="P9920" i="5"/>
  <c r="P9918" i="5"/>
  <c r="P9910" i="5"/>
  <c r="P9908" i="5"/>
  <c r="P9907" i="5"/>
  <c r="P9894" i="5"/>
  <c r="P9856" i="5"/>
  <c r="P9853" i="5"/>
  <c r="P9851" i="5"/>
  <c r="P9849" i="5"/>
  <c r="P9846" i="5"/>
  <c r="P9844" i="5"/>
  <c r="P9841" i="5"/>
  <c r="P9839" i="5"/>
  <c r="P9836" i="5"/>
  <c r="P9832" i="5"/>
  <c r="P9828" i="5"/>
  <c r="P9822" i="5"/>
  <c r="P9820" i="5"/>
  <c r="P9818" i="5"/>
  <c r="P9815" i="5"/>
  <c r="P9811" i="5"/>
  <c r="P9809" i="5"/>
  <c r="P9807" i="5"/>
  <c r="P9804" i="5"/>
  <c r="P9799" i="5"/>
  <c r="P9797" i="5"/>
  <c r="P9794" i="5"/>
  <c r="P9790" i="5"/>
  <c r="P9787" i="5"/>
  <c r="P9783" i="5"/>
  <c r="P9776" i="5"/>
  <c r="P9773" i="5"/>
  <c r="P9766" i="5"/>
  <c r="P9758" i="5"/>
  <c r="P9749" i="5"/>
  <c r="P9739" i="5"/>
  <c r="P9730" i="5"/>
  <c r="P9720" i="5"/>
  <c r="P9708" i="5"/>
  <c r="P9692" i="5"/>
  <c r="P9689" i="5"/>
  <c r="P9674" i="5"/>
  <c r="P9671" i="5"/>
  <c r="P9666" i="5"/>
  <c r="P9663" i="5"/>
  <c r="P9651" i="5"/>
  <c r="P9649" i="5"/>
  <c r="P9643" i="5"/>
  <c r="P9641" i="5"/>
  <c r="P9629" i="5"/>
  <c r="P9627" i="5"/>
  <c r="P9622" i="5"/>
  <c r="P9620" i="5"/>
  <c r="P9608" i="5"/>
  <c r="P9607" i="5"/>
  <c r="P9605" i="5"/>
  <c r="P9602" i="5"/>
  <c r="P9601" i="5"/>
  <c r="P9588" i="5"/>
  <c r="P9587" i="5"/>
  <c r="P9585" i="5"/>
  <c r="P9582" i="5"/>
  <c r="P9581" i="5"/>
  <c r="P9568" i="5"/>
  <c r="P9567" i="5"/>
  <c r="P9564" i="5"/>
  <c r="P9561" i="5"/>
  <c r="P9559" i="5"/>
  <c r="P9547" i="5"/>
  <c r="P9544" i="5"/>
  <c r="P9541" i="5"/>
  <c r="P9540" i="5"/>
  <c r="P9537" i="5"/>
  <c r="P9521" i="5"/>
  <c r="P9518" i="5"/>
  <c r="P9516" i="5"/>
  <c r="P9509" i="5"/>
  <c r="P9503" i="5"/>
  <c r="P9501" i="5"/>
  <c r="P9500" i="5"/>
  <c r="P9496" i="5"/>
  <c r="P9492" i="5"/>
  <c r="P9481" i="5"/>
  <c r="P9480" i="5"/>
  <c r="P9479" i="5"/>
  <c r="P9478" i="5"/>
  <c r="P9472" i="5"/>
  <c r="P9461" i="5"/>
  <c r="P9459" i="5"/>
  <c r="P9457" i="5"/>
  <c r="P9455" i="5"/>
  <c r="P9453" i="5"/>
  <c r="P9449" i="5"/>
  <c r="P9446" i="5"/>
  <c r="P9427" i="5"/>
  <c r="P9426" i="5"/>
  <c r="P9422" i="5"/>
  <c r="P9420" i="5"/>
  <c r="P9418" i="5"/>
  <c r="P9412" i="5"/>
  <c r="P9397" i="5"/>
  <c r="P9390" i="5"/>
  <c r="P9384" i="5"/>
  <c r="P9365" i="5"/>
  <c r="P9353" i="5"/>
  <c r="P9341" i="5"/>
  <c r="P9340" i="5"/>
  <c r="P9332" i="5"/>
  <c r="P9331" i="5"/>
  <c r="P9330" i="5"/>
  <c r="P9323" i="5"/>
  <c r="P9322" i="5"/>
  <c r="P9321" i="5"/>
  <c r="P9317" i="5"/>
  <c r="P9316" i="5"/>
  <c r="P9315" i="5"/>
  <c r="P9312" i="5"/>
  <c r="P9311" i="5"/>
  <c r="P9310" i="5"/>
  <c r="P9307" i="5"/>
  <c r="P9306" i="5"/>
  <c r="P9305" i="5"/>
  <c r="P9301" i="5"/>
  <c r="P9300" i="5"/>
  <c r="P9299" i="5"/>
  <c r="P9291" i="5"/>
  <c r="P9289" i="5"/>
  <c r="P9282" i="5"/>
  <c r="P9255" i="5"/>
  <c r="P9245" i="5"/>
  <c r="P9235" i="5"/>
  <c r="P9215" i="5"/>
  <c r="P9144" i="5"/>
  <c r="P9125" i="5"/>
  <c r="P9098" i="5"/>
  <c r="P9069" i="5"/>
  <c r="P8933" i="5"/>
  <c r="P8903" i="5"/>
  <c r="P8872" i="5"/>
  <c r="P8842" i="5"/>
  <c r="P8838" i="5"/>
  <c r="P8814" i="5"/>
  <c r="P8774" i="5"/>
  <c r="P8733" i="5"/>
  <c r="P8713" i="5"/>
  <c r="P8697" i="5"/>
  <c r="P8619" i="5"/>
  <c r="P8616" i="5"/>
  <c r="P8597" i="5"/>
  <c r="P8594" i="5"/>
  <c r="P8577" i="5"/>
  <c r="P8574" i="5"/>
  <c r="P8556" i="5"/>
  <c r="P8554" i="5"/>
  <c r="P8552" i="5"/>
  <c r="P8531" i="5"/>
  <c r="P8528" i="5"/>
  <c r="P8485" i="5"/>
  <c r="P8471" i="5"/>
  <c r="P8469" i="5"/>
  <c r="P8448" i="5"/>
  <c r="P8445" i="5"/>
  <c r="P8432" i="5"/>
  <c r="P8411" i="5"/>
  <c r="P8396" i="5"/>
  <c r="P8366" i="5"/>
  <c r="P8323" i="5"/>
  <c r="P8321" i="5"/>
  <c r="P8304" i="5"/>
  <c r="P8288" i="5"/>
  <c r="P8286" i="5"/>
  <c r="P8273" i="5"/>
  <c r="P8257" i="5"/>
  <c r="P8255" i="5"/>
  <c r="P8244" i="5"/>
  <c r="P8225" i="5"/>
  <c r="P8201" i="5"/>
  <c r="P8172" i="5"/>
  <c r="P8116" i="5"/>
  <c r="P8087" i="5"/>
  <c r="P8062" i="5"/>
  <c r="P8060" i="5"/>
  <c r="P8056" i="5"/>
  <c r="P8028" i="5"/>
  <c r="P8012" i="5"/>
  <c r="P7989" i="5"/>
  <c r="P7966" i="5"/>
  <c r="P7936" i="5"/>
  <c r="P7920" i="5"/>
  <c r="P7916" i="5"/>
  <c r="P7891" i="5"/>
  <c r="P7874" i="5"/>
  <c r="P7867" i="5"/>
  <c r="P7866" i="5"/>
  <c r="P7865" i="5"/>
  <c r="P7840" i="5"/>
  <c r="P7827" i="5"/>
  <c r="P7823" i="5"/>
  <c r="P7822" i="5"/>
  <c r="P7821" i="5"/>
  <c r="P7820" i="5"/>
  <c r="P7798" i="5"/>
  <c r="P7780" i="5"/>
  <c r="P7778" i="5"/>
  <c r="P7777" i="5"/>
  <c r="P7776" i="5"/>
  <c r="P7775" i="5"/>
  <c r="P7774" i="5"/>
  <c r="P7760" i="5"/>
  <c r="P7757" i="5"/>
  <c r="P7751" i="5"/>
  <c r="P7731" i="5"/>
  <c r="P7729" i="5"/>
  <c r="P7728" i="5"/>
  <c r="P7727" i="5"/>
  <c r="P7726" i="5"/>
  <c r="P7725" i="5"/>
  <c r="P7715" i="5"/>
  <c r="P7711" i="5"/>
  <c r="P7709" i="5"/>
  <c r="P7707" i="5"/>
  <c r="P7702" i="5"/>
  <c r="P7681" i="5"/>
  <c r="P7680" i="5"/>
  <c r="P7679" i="5"/>
  <c r="P7678" i="5"/>
  <c r="P7676" i="5"/>
  <c r="P7666" i="5"/>
  <c r="P7662" i="5"/>
  <c r="P7658" i="5"/>
  <c r="P7636" i="5"/>
  <c r="P7635" i="5"/>
  <c r="P7634" i="5"/>
  <c r="P7633" i="5"/>
  <c r="P7632" i="5"/>
  <c r="P7628" i="5"/>
  <c r="P7615" i="5"/>
  <c r="P7613" i="5"/>
  <c r="P7610" i="5"/>
  <c r="P7591" i="5"/>
  <c r="P7587" i="5"/>
  <c r="P7586" i="5"/>
  <c r="P7585" i="5"/>
  <c r="P7584" i="5"/>
  <c r="P7582" i="5"/>
  <c r="P7579" i="5"/>
  <c r="P7577" i="5"/>
  <c r="P7566" i="5"/>
  <c r="P7564" i="5"/>
  <c r="P7561" i="5"/>
  <c r="P7539" i="5"/>
  <c r="P7533" i="5"/>
  <c r="P7532" i="5"/>
  <c r="P7531" i="5"/>
  <c r="P7530" i="5"/>
  <c r="P7529" i="5"/>
  <c r="P7527" i="5"/>
  <c r="P7525" i="5"/>
  <c r="P7523" i="5"/>
  <c r="P7495" i="5"/>
  <c r="P7486" i="5"/>
  <c r="P7481" i="5"/>
  <c r="P7480" i="5"/>
  <c r="P7479" i="5"/>
  <c r="P7478" i="5"/>
  <c r="P7477" i="5"/>
  <c r="P7476" i="5"/>
  <c r="P7473" i="5"/>
  <c r="P7472" i="5"/>
  <c r="P7470" i="5"/>
  <c r="P7447" i="5"/>
  <c r="P7431" i="5"/>
  <c r="P7430" i="5"/>
  <c r="P7429" i="5"/>
  <c r="P7428" i="5"/>
  <c r="P7427" i="5"/>
  <c r="P7424" i="5"/>
  <c r="P7422" i="5"/>
  <c r="P7390" i="5"/>
  <c r="P7389" i="5"/>
  <c r="P7388" i="5"/>
  <c r="P7387" i="5"/>
  <c r="P7385" i="5"/>
  <c r="P7381" i="5"/>
  <c r="P7379" i="5"/>
  <c r="P7348" i="5"/>
  <c r="P7347" i="5"/>
  <c r="P7346" i="5"/>
  <c r="P7345" i="5"/>
  <c r="P7344" i="5"/>
  <c r="P7340" i="5"/>
  <c r="P7309" i="5"/>
  <c r="P7308" i="5"/>
  <c r="P7307" i="5"/>
  <c r="P7306" i="5"/>
  <c r="P7293" i="5"/>
  <c r="P7291" i="5"/>
  <c r="P7288" i="5"/>
  <c r="P7272" i="5"/>
  <c r="P7271" i="5"/>
  <c r="P7270" i="5"/>
  <c r="P7269" i="5"/>
  <c r="P7268" i="5"/>
  <c r="P7260" i="5"/>
  <c r="P7241" i="5"/>
  <c r="P7234" i="5"/>
  <c r="P7231" i="5"/>
  <c r="P7230" i="5"/>
  <c r="P7210" i="5"/>
  <c r="P7200" i="5"/>
  <c r="P7178" i="5"/>
  <c r="P7176" i="5"/>
  <c r="P7165" i="5"/>
  <c r="P7162" i="5"/>
  <c r="P7156" i="5"/>
  <c r="P7141" i="5"/>
  <c r="P7131" i="5"/>
  <c r="P7108" i="5"/>
  <c r="P7106" i="5"/>
  <c r="P7098" i="5"/>
  <c r="P7095" i="5"/>
  <c r="P7090" i="5"/>
  <c r="P7073" i="5"/>
  <c r="P7071" i="5"/>
  <c r="P7063" i="5"/>
  <c r="P7039" i="5"/>
  <c r="P7030" i="5"/>
  <c r="P7027" i="5"/>
  <c r="P6997" i="5"/>
  <c r="P6994" i="5"/>
  <c r="P6991" i="5"/>
  <c r="P6964" i="5"/>
  <c r="P6960" i="5"/>
  <c r="P6944" i="5"/>
  <c r="P6934" i="5"/>
  <c r="P6918" i="5"/>
  <c r="P6915" i="5"/>
  <c r="P6891" i="5"/>
  <c r="P6889" i="5"/>
  <c r="P6863" i="5"/>
  <c r="P6838" i="5"/>
  <c r="P6821" i="5"/>
  <c r="P6816" i="5"/>
  <c r="P6800" i="5"/>
  <c r="P6773" i="5"/>
  <c r="P6765" i="5"/>
  <c r="P6756" i="5"/>
  <c r="P6749" i="5"/>
  <c r="P6743" i="5"/>
  <c r="P6737" i="5"/>
  <c r="P6734" i="5"/>
  <c r="P6731" i="5"/>
  <c r="P6726" i="5"/>
  <c r="P6715" i="5"/>
  <c r="P6709" i="5"/>
  <c r="P6704" i="5"/>
  <c r="P6685" i="5"/>
  <c r="P6682" i="5"/>
  <c r="P6678" i="5"/>
  <c r="P6671" i="5"/>
  <c r="P6654" i="5"/>
  <c r="P6651" i="5"/>
  <c r="P6647" i="5"/>
  <c r="P6629" i="5"/>
  <c r="P6626" i="5"/>
  <c r="P6622" i="5"/>
  <c r="P6601" i="5"/>
  <c r="P6596" i="5"/>
  <c r="P6542" i="5"/>
  <c r="P6521" i="5"/>
  <c r="P6516" i="5"/>
  <c r="P6506" i="5"/>
  <c r="P6501" i="5"/>
  <c r="P6496" i="5"/>
  <c r="P6483" i="5"/>
  <c r="P6479" i="5"/>
  <c r="P6471" i="5"/>
  <c r="P6462" i="5"/>
  <c r="P6278" i="5"/>
  <c r="P6272" i="5"/>
  <c r="P6271" i="5"/>
  <c r="P6267" i="5"/>
  <c r="P6092" i="5"/>
  <c r="P6083" i="5"/>
  <c r="P6072" i="5"/>
  <c r="P6055" i="5"/>
  <c r="P6047" i="5"/>
  <c r="P6039" i="5"/>
  <c r="P5912" i="5"/>
  <c r="P5905" i="5"/>
  <c r="P5898" i="5"/>
  <c r="P5875" i="5"/>
  <c r="P5868" i="5"/>
  <c r="P5782" i="5"/>
  <c r="P5767" i="5"/>
  <c r="P5761" i="5"/>
  <c r="P5752" i="5"/>
  <c r="P5749" i="5"/>
  <c r="P5736" i="5"/>
  <c r="P5734" i="5"/>
  <c r="P5723" i="5"/>
  <c r="P5710" i="5"/>
  <c r="P5700" i="5"/>
  <c r="P5686" i="5"/>
  <c r="P5674" i="5"/>
  <c r="P5667" i="5"/>
  <c r="P5659" i="5"/>
  <c r="P5656" i="5"/>
  <c r="P5650" i="5"/>
  <c r="P5648" i="5"/>
  <c r="P5647" i="5"/>
  <c r="P5643" i="5"/>
  <c r="P5640" i="5"/>
  <c r="P5638" i="5"/>
  <c r="P5633" i="5"/>
  <c r="P5631" i="5"/>
  <c r="P5621" i="5"/>
  <c r="P5616" i="5"/>
  <c r="P5612" i="5"/>
  <c r="P5607" i="5"/>
  <c r="P5604" i="5"/>
  <c r="P5588" i="5"/>
  <c r="P5579" i="5"/>
  <c r="P5560" i="5"/>
  <c r="P5525" i="5"/>
  <c r="P5510" i="5"/>
  <c r="P5505" i="5"/>
  <c r="P5497" i="5"/>
  <c r="P5487" i="5"/>
  <c r="P5479" i="5"/>
  <c r="P5468" i="5"/>
  <c r="P5461" i="5"/>
  <c r="P5450" i="5"/>
  <c r="P5444" i="5"/>
  <c r="P5443" i="5"/>
  <c r="P5441" i="5"/>
  <c r="P5429" i="5"/>
  <c r="P5422" i="5"/>
  <c r="P5419" i="5"/>
  <c r="P5418" i="5"/>
  <c r="P5404" i="5"/>
  <c r="P5401" i="5"/>
  <c r="P5399" i="5"/>
  <c r="P5385" i="5"/>
  <c r="P5375" i="5"/>
  <c r="P5372" i="5"/>
  <c r="P5358" i="5"/>
  <c r="P5354" i="5"/>
  <c r="P5346" i="5"/>
  <c r="P5342" i="5"/>
  <c r="P5333" i="5"/>
  <c r="P5330" i="5"/>
  <c r="P5324" i="5"/>
  <c r="P5309" i="5"/>
  <c r="P5306" i="5"/>
  <c r="P5256" i="5"/>
  <c r="P5252" i="5"/>
  <c r="P5241" i="5"/>
  <c r="P5238" i="5"/>
  <c r="P5230" i="5"/>
  <c r="P5226" i="5"/>
  <c r="P5203" i="5"/>
  <c r="P5191" i="5"/>
  <c r="P5159" i="5"/>
  <c r="P5123" i="5"/>
  <c r="P5100" i="5"/>
  <c r="P5075" i="5"/>
  <c r="P5044" i="5"/>
  <c r="P5010" i="5"/>
  <c r="P5008" i="5"/>
  <c r="P4945" i="5"/>
  <c r="P4918" i="5"/>
  <c r="P4917" i="5"/>
  <c r="P4916" i="5"/>
  <c r="P4912" i="5"/>
  <c r="P4885" i="5"/>
  <c r="P4884" i="5"/>
  <c r="P4883" i="5"/>
  <c r="P4879" i="5"/>
  <c r="P4869" i="5"/>
  <c r="P4846" i="5"/>
  <c r="P4845" i="5"/>
  <c r="P4843" i="5"/>
  <c r="P4831" i="5"/>
  <c r="P4829" i="5"/>
  <c r="P4806" i="5"/>
  <c r="P4805" i="5"/>
  <c r="P4803" i="5"/>
  <c r="P4794" i="5"/>
  <c r="P4793" i="5"/>
  <c r="P4792" i="5"/>
  <c r="P4773" i="5"/>
  <c r="P4761" i="5"/>
  <c r="P4760" i="5"/>
  <c r="P4758" i="5"/>
  <c r="P4735" i="5"/>
  <c r="P4722" i="5"/>
  <c r="P4721" i="5"/>
  <c r="P4719" i="5"/>
  <c r="P4718" i="5"/>
  <c r="P4698" i="5"/>
  <c r="P4684" i="5"/>
  <c r="P4663" i="5"/>
  <c r="P4657" i="5"/>
  <c r="P4644" i="5"/>
  <c r="P4621" i="5"/>
  <c r="P4616" i="5"/>
  <c r="P4576" i="5"/>
  <c r="P4574" i="5"/>
  <c r="P4533" i="5"/>
  <c r="P4527" i="5"/>
  <c r="P4491" i="5"/>
  <c r="P4451" i="5"/>
  <c r="P4388" i="5"/>
  <c r="P4076" i="5"/>
  <c r="P4067" i="5"/>
  <c r="P4060" i="5"/>
  <c r="P4056" i="5"/>
  <c r="P4028" i="5"/>
  <c r="P4022" i="5"/>
  <c r="P4016" i="5"/>
  <c r="P3989" i="5"/>
  <c r="P3981" i="5"/>
  <c r="P3979" i="5"/>
  <c r="P3974" i="5"/>
  <c r="P3964" i="5"/>
  <c r="P3961" i="5"/>
  <c r="P3954" i="5"/>
  <c r="P3952" i="5"/>
  <c r="P3950" i="5"/>
  <c r="P3948" i="5"/>
  <c r="P3939" i="5"/>
  <c r="P3937" i="5"/>
  <c r="P3935" i="5"/>
  <c r="P3929" i="5"/>
  <c r="P3927" i="5"/>
  <c r="P3925" i="5"/>
  <c r="P3923" i="5"/>
  <c r="P3917" i="5"/>
  <c r="P3915" i="5"/>
  <c r="P3913" i="5"/>
  <c r="P3911" i="5"/>
  <c r="P3905" i="5"/>
  <c r="P3903" i="5"/>
  <c r="P3901" i="5"/>
  <c r="P3899" i="5"/>
  <c r="P3896" i="5"/>
  <c r="P3894" i="5"/>
  <c r="P3892" i="5"/>
  <c r="P3890" i="5"/>
  <c r="P3888" i="5"/>
  <c r="P3886" i="5"/>
  <c r="P3884" i="5"/>
  <c r="P3881" i="5"/>
  <c r="P3879" i="5"/>
  <c r="P3874" i="5"/>
  <c r="P3871" i="5"/>
  <c r="P3869" i="5"/>
  <c r="P3862" i="5"/>
  <c r="P3850" i="5"/>
  <c r="P3846" i="5"/>
  <c r="L3844" i="5"/>
  <c r="Q3" i="5"/>
  <c r="Q4" i="5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Q71" i="5"/>
  <c r="Q72" i="5"/>
  <c r="Q73" i="5"/>
  <c r="Q74" i="5"/>
  <c r="Q75" i="5"/>
  <c r="Q76" i="5"/>
  <c r="Q77" i="5"/>
  <c r="Q78" i="5"/>
  <c r="Q79" i="5"/>
  <c r="Q80" i="5"/>
  <c r="Q81" i="5"/>
  <c r="Q82" i="5"/>
  <c r="Q83" i="5"/>
  <c r="Q84" i="5"/>
  <c r="Q85" i="5"/>
  <c r="Q86" i="5"/>
  <c r="Q87" i="5"/>
  <c r="Q88" i="5"/>
  <c r="Q89" i="5"/>
  <c r="Q90" i="5"/>
  <c r="Q91" i="5"/>
  <c r="Q92" i="5"/>
  <c r="Q93" i="5"/>
  <c r="Q94" i="5"/>
  <c r="Q95" i="5"/>
  <c r="Q96" i="5"/>
  <c r="Q97" i="5"/>
  <c r="Q98" i="5"/>
  <c r="Q99" i="5"/>
  <c r="Q100" i="5"/>
  <c r="Q101" i="5"/>
  <c r="Q102" i="5"/>
  <c r="Q103" i="5"/>
  <c r="Q104" i="5"/>
  <c r="Q105" i="5"/>
  <c r="Q106" i="5"/>
  <c r="Q107" i="5"/>
  <c r="Q108" i="5"/>
  <c r="Q109" i="5"/>
  <c r="Q110" i="5"/>
  <c r="Q111" i="5"/>
  <c r="Q112" i="5"/>
  <c r="Q113" i="5"/>
  <c r="Q114" i="5"/>
  <c r="Q115" i="5"/>
  <c r="Q116" i="5"/>
  <c r="Q117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Q132" i="5"/>
  <c r="Q133" i="5"/>
  <c r="Q134" i="5"/>
  <c r="Q135" i="5"/>
  <c r="Q136" i="5"/>
  <c r="Q137" i="5"/>
  <c r="Q138" i="5"/>
  <c r="Q139" i="5"/>
  <c r="Q140" i="5"/>
  <c r="Q141" i="5"/>
  <c r="Q142" i="5"/>
  <c r="Q143" i="5"/>
  <c r="Q144" i="5"/>
  <c r="Q145" i="5"/>
  <c r="Q146" i="5"/>
  <c r="Q147" i="5"/>
  <c r="Q148" i="5"/>
  <c r="Q149" i="5"/>
  <c r="Q150" i="5"/>
  <c r="Q151" i="5"/>
  <c r="Q152" i="5"/>
  <c r="Q153" i="5"/>
  <c r="Q154" i="5"/>
  <c r="Q155" i="5"/>
  <c r="Q156" i="5"/>
  <c r="Q157" i="5"/>
  <c r="Q158" i="5"/>
  <c r="Q159" i="5"/>
  <c r="Q160" i="5"/>
  <c r="Q161" i="5"/>
  <c r="Q162" i="5"/>
  <c r="Q163" i="5"/>
  <c r="Q164" i="5"/>
  <c r="Q165" i="5"/>
  <c r="Q166" i="5"/>
  <c r="Q167" i="5"/>
  <c r="Q168" i="5"/>
  <c r="Q169" i="5"/>
  <c r="Q170" i="5"/>
  <c r="Q171" i="5"/>
  <c r="Q172" i="5"/>
  <c r="Q173" i="5"/>
  <c r="Q174" i="5"/>
  <c r="Q175" i="5"/>
  <c r="Q176" i="5"/>
  <c r="Q177" i="5"/>
  <c r="Q178" i="5"/>
  <c r="Q179" i="5"/>
  <c r="Q180" i="5"/>
  <c r="Q181" i="5"/>
  <c r="Q182" i="5"/>
  <c r="Q183" i="5"/>
  <c r="Q184" i="5"/>
  <c r="Q185" i="5"/>
  <c r="Q186" i="5"/>
  <c r="Q187" i="5"/>
  <c r="Q188" i="5"/>
  <c r="Q189" i="5"/>
  <c r="Q190" i="5"/>
  <c r="Q191" i="5"/>
  <c r="Q192" i="5"/>
  <c r="Q193" i="5"/>
  <c r="Q194" i="5"/>
  <c r="Q195" i="5"/>
  <c r="Q196" i="5"/>
  <c r="Q197" i="5"/>
  <c r="Q198" i="5"/>
  <c r="Q199" i="5"/>
  <c r="Q200" i="5"/>
  <c r="Q201" i="5"/>
  <c r="Q202" i="5"/>
  <c r="Q203" i="5"/>
  <c r="Q204" i="5"/>
  <c r="Q205" i="5"/>
  <c r="Q206" i="5"/>
  <c r="Q207" i="5"/>
  <c r="Q208" i="5"/>
  <c r="Q209" i="5"/>
  <c r="Q210" i="5"/>
  <c r="Q211" i="5"/>
  <c r="Q212" i="5"/>
  <c r="Q213" i="5"/>
  <c r="Q214" i="5"/>
  <c r="Q215" i="5"/>
  <c r="Q216" i="5"/>
  <c r="Q217" i="5"/>
  <c r="Q218" i="5"/>
  <c r="Q219" i="5"/>
  <c r="Q220" i="5"/>
  <c r="Q221" i="5"/>
  <c r="Q222" i="5"/>
  <c r="Q223" i="5"/>
  <c r="Q224" i="5"/>
  <c r="Q225" i="5"/>
  <c r="Q226" i="5"/>
  <c r="Q227" i="5"/>
  <c r="Q228" i="5"/>
  <c r="Q229" i="5"/>
  <c r="Q230" i="5"/>
  <c r="Q231" i="5"/>
  <c r="Q232" i="5"/>
  <c r="Q233" i="5"/>
  <c r="Q234" i="5"/>
  <c r="Q235" i="5"/>
  <c r="Q236" i="5"/>
  <c r="Q237" i="5"/>
  <c r="Q238" i="5"/>
  <c r="Q239" i="5"/>
  <c r="Q240" i="5"/>
  <c r="Q241" i="5"/>
  <c r="Q242" i="5"/>
  <c r="Q243" i="5"/>
  <c r="Q244" i="5"/>
  <c r="Q245" i="5"/>
  <c r="Q246" i="5"/>
  <c r="Q247" i="5"/>
  <c r="Q248" i="5"/>
  <c r="Q249" i="5"/>
  <c r="Q250" i="5"/>
  <c r="Q251" i="5"/>
  <c r="Q252" i="5"/>
  <c r="Q253" i="5"/>
  <c r="Q254" i="5"/>
  <c r="Q255" i="5"/>
  <c r="Q256" i="5"/>
  <c r="Q257" i="5"/>
  <c r="Q258" i="5"/>
  <c r="Q259" i="5"/>
  <c r="Q260" i="5"/>
  <c r="Q261" i="5"/>
  <c r="Q262" i="5"/>
  <c r="Q263" i="5"/>
  <c r="Q264" i="5"/>
  <c r="Q265" i="5"/>
  <c r="Q266" i="5"/>
  <c r="Q267" i="5"/>
  <c r="Q268" i="5"/>
  <c r="Q269" i="5"/>
  <c r="Q270" i="5"/>
  <c r="Q271" i="5"/>
  <c r="Q272" i="5"/>
  <c r="Q273" i="5"/>
  <c r="Q274" i="5"/>
  <c r="Q275" i="5"/>
  <c r="Q276" i="5"/>
  <c r="Q277" i="5"/>
  <c r="Q278" i="5"/>
  <c r="Q279" i="5"/>
  <c r="Q280" i="5"/>
  <c r="Q281" i="5"/>
  <c r="Q282" i="5"/>
  <c r="Q283" i="5"/>
  <c r="Q284" i="5"/>
  <c r="Q285" i="5"/>
  <c r="Q286" i="5"/>
  <c r="Q287" i="5"/>
  <c r="Q288" i="5"/>
  <c r="Q289" i="5"/>
  <c r="Q290" i="5"/>
  <c r="Q291" i="5"/>
  <c r="Q292" i="5"/>
  <c r="Q293" i="5"/>
  <c r="Q294" i="5"/>
  <c r="Q295" i="5"/>
  <c r="Q296" i="5"/>
  <c r="Q297" i="5"/>
  <c r="Q298" i="5"/>
  <c r="Q299" i="5"/>
  <c r="Q300" i="5"/>
  <c r="Q301" i="5"/>
  <c r="Q302" i="5"/>
  <c r="Q303" i="5"/>
  <c r="Q304" i="5"/>
  <c r="Q305" i="5"/>
  <c r="Q306" i="5"/>
  <c r="Q307" i="5"/>
  <c r="Q308" i="5"/>
  <c r="Q309" i="5"/>
  <c r="Q310" i="5"/>
  <c r="Q311" i="5"/>
  <c r="Q312" i="5"/>
  <c r="Q313" i="5"/>
  <c r="Q314" i="5"/>
  <c r="Q315" i="5"/>
  <c r="Q316" i="5"/>
  <c r="Q317" i="5"/>
  <c r="Q318" i="5"/>
  <c r="Q319" i="5"/>
  <c r="Q320" i="5"/>
  <c r="Q321" i="5"/>
  <c r="Q322" i="5"/>
  <c r="Q323" i="5"/>
  <c r="Q324" i="5"/>
  <c r="Q325" i="5"/>
  <c r="Q326" i="5"/>
  <c r="Q327" i="5"/>
  <c r="Q328" i="5"/>
  <c r="Q329" i="5"/>
  <c r="Q330" i="5"/>
  <c r="Q331" i="5"/>
  <c r="Q332" i="5"/>
  <c r="Q333" i="5"/>
  <c r="Q334" i="5"/>
  <c r="Q335" i="5"/>
  <c r="Q336" i="5"/>
  <c r="Q337" i="5"/>
  <c r="Q338" i="5"/>
  <c r="Q339" i="5"/>
  <c r="Q340" i="5"/>
  <c r="Q341" i="5"/>
  <c r="Q342" i="5"/>
  <c r="Q343" i="5"/>
  <c r="Q344" i="5"/>
  <c r="Q345" i="5"/>
  <c r="Q346" i="5"/>
  <c r="Q347" i="5"/>
  <c r="Q348" i="5"/>
  <c r="Q349" i="5"/>
  <c r="Q350" i="5"/>
  <c r="Q351" i="5"/>
  <c r="Q352" i="5"/>
  <c r="Q353" i="5"/>
  <c r="Q354" i="5"/>
  <c r="Q355" i="5"/>
  <c r="Q356" i="5"/>
  <c r="Q357" i="5"/>
  <c r="Q358" i="5"/>
  <c r="Q359" i="5"/>
  <c r="Q360" i="5"/>
  <c r="Q361" i="5"/>
  <c r="Q362" i="5"/>
  <c r="Q363" i="5"/>
  <c r="Q364" i="5"/>
  <c r="Q365" i="5"/>
  <c r="Q366" i="5"/>
  <c r="Q367" i="5"/>
  <c r="Q368" i="5"/>
  <c r="Q369" i="5"/>
  <c r="Q370" i="5"/>
  <c r="Q371" i="5"/>
  <c r="Q372" i="5"/>
  <c r="Q373" i="5"/>
  <c r="Q374" i="5"/>
  <c r="Q375" i="5"/>
  <c r="Q376" i="5"/>
  <c r="Q377" i="5"/>
  <c r="Q378" i="5"/>
  <c r="Q379" i="5"/>
  <c r="Q380" i="5"/>
  <c r="Q381" i="5"/>
  <c r="Q382" i="5"/>
  <c r="Q383" i="5"/>
  <c r="Q384" i="5"/>
  <c r="Q385" i="5"/>
  <c r="Q386" i="5"/>
  <c r="Q387" i="5"/>
  <c r="Q388" i="5"/>
  <c r="Q389" i="5"/>
  <c r="Q390" i="5"/>
  <c r="Q391" i="5"/>
  <c r="Q392" i="5"/>
  <c r="Q393" i="5"/>
  <c r="Q394" i="5"/>
  <c r="Q395" i="5"/>
  <c r="Q396" i="5"/>
  <c r="Q397" i="5"/>
  <c r="Q398" i="5"/>
  <c r="Q399" i="5"/>
  <c r="Q400" i="5"/>
  <c r="Q401" i="5"/>
  <c r="Q402" i="5"/>
  <c r="Q403" i="5"/>
  <c r="Q404" i="5"/>
  <c r="Q405" i="5"/>
  <c r="Q406" i="5"/>
  <c r="Q407" i="5"/>
  <c r="Q408" i="5"/>
  <c r="Q409" i="5"/>
  <c r="Q410" i="5"/>
  <c r="Q411" i="5"/>
  <c r="Q412" i="5"/>
  <c r="Q413" i="5"/>
  <c r="Q414" i="5"/>
  <c r="Q415" i="5"/>
  <c r="Q416" i="5"/>
  <c r="Q417" i="5"/>
  <c r="Q418" i="5"/>
  <c r="Q419" i="5"/>
  <c r="Q420" i="5"/>
  <c r="Q421" i="5"/>
  <c r="Q422" i="5"/>
  <c r="Q423" i="5"/>
  <c r="Q424" i="5"/>
  <c r="Q425" i="5"/>
  <c r="Q426" i="5"/>
  <c r="Q427" i="5"/>
  <c r="Q428" i="5"/>
  <c r="Q429" i="5"/>
  <c r="Q430" i="5"/>
  <c r="Q431" i="5"/>
  <c r="Q432" i="5"/>
  <c r="Q433" i="5"/>
  <c r="Q434" i="5"/>
  <c r="Q435" i="5"/>
  <c r="Q436" i="5"/>
  <c r="Q437" i="5"/>
  <c r="Q438" i="5"/>
  <c r="Q439" i="5"/>
  <c r="Q440" i="5"/>
  <c r="Q441" i="5"/>
  <c r="Q442" i="5"/>
  <c r="Q443" i="5"/>
  <c r="Q444" i="5"/>
  <c r="Q445" i="5"/>
  <c r="Q446" i="5"/>
  <c r="Q447" i="5"/>
  <c r="Q448" i="5"/>
  <c r="Q449" i="5"/>
  <c r="Q450" i="5"/>
  <c r="Q451" i="5"/>
  <c r="Q452" i="5"/>
  <c r="Q453" i="5"/>
  <c r="Q454" i="5"/>
  <c r="Q455" i="5"/>
  <c r="Q456" i="5"/>
  <c r="Q457" i="5"/>
  <c r="Q458" i="5"/>
  <c r="Q459" i="5"/>
  <c r="Q460" i="5"/>
  <c r="Q461" i="5"/>
  <c r="Q462" i="5"/>
  <c r="Q463" i="5"/>
  <c r="Q464" i="5"/>
  <c r="Q465" i="5"/>
  <c r="Q466" i="5"/>
  <c r="Q467" i="5"/>
  <c r="Q468" i="5"/>
  <c r="Q469" i="5"/>
  <c r="Q470" i="5"/>
  <c r="Q471" i="5"/>
  <c r="Q472" i="5"/>
  <c r="Q473" i="5"/>
  <c r="Q474" i="5"/>
  <c r="Q475" i="5"/>
  <c r="Q476" i="5"/>
  <c r="Q477" i="5"/>
  <c r="Q478" i="5"/>
  <c r="Q479" i="5"/>
  <c r="Q480" i="5"/>
  <c r="Q481" i="5"/>
  <c r="Q482" i="5"/>
  <c r="Q483" i="5"/>
  <c r="Q484" i="5"/>
  <c r="Q485" i="5"/>
  <c r="Q486" i="5"/>
  <c r="Q487" i="5"/>
  <c r="Q488" i="5"/>
  <c r="Q489" i="5"/>
  <c r="Q490" i="5"/>
  <c r="Q491" i="5"/>
  <c r="Q492" i="5"/>
  <c r="Q493" i="5"/>
  <c r="Q494" i="5"/>
  <c r="Q495" i="5"/>
  <c r="Q496" i="5"/>
  <c r="Q497" i="5"/>
  <c r="Q498" i="5"/>
  <c r="Q499" i="5"/>
  <c r="Q500" i="5"/>
  <c r="Q501" i="5"/>
  <c r="Q502" i="5"/>
  <c r="Q503" i="5"/>
  <c r="Q504" i="5"/>
  <c r="Q505" i="5"/>
  <c r="Q506" i="5"/>
  <c r="Q507" i="5"/>
  <c r="Q508" i="5"/>
  <c r="Q509" i="5"/>
  <c r="Q510" i="5"/>
  <c r="Q511" i="5"/>
  <c r="Q512" i="5"/>
  <c r="Q513" i="5"/>
  <c r="Q514" i="5"/>
  <c r="Q515" i="5"/>
  <c r="Q516" i="5"/>
  <c r="Q517" i="5"/>
  <c r="Q518" i="5"/>
  <c r="Q519" i="5"/>
  <c r="Q520" i="5"/>
  <c r="Q521" i="5"/>
  <c r="Q522" i="5"/>
  <c r="Q523" i="5"/>
  <c r="Q524" i="5"/>
  <c r="Q525" i="5"/>
  <c r="Q526" i="5"/>
  <c r="Q527" i="5"/>
  <c r="Q528" i="5"/>
  <c r="Q529" i="5"/>
  <c r="Q530" i="5"/>
  <c r="Q531" i="5"/>
  <c r="Q532" i="5"/>
  <c r="Q533" i="5"/>
  <c r="Q534" i="5"/>
  <c r="Q535" i="5"/>
  <c r="Q536" i="5"/>
  <c r="Q537" i="5"/>
  <c r="Q538" i="5"/>
  <c r="Q539" i="5"/>
  <c r="Q540" i="5"/>
  <c r="Q541" i="5"/>
  <c r="Q542" i="5"/>
  <c r="Q543" i="5"/>
  <c r="Q544" i="5"/>
  <c r="Q545" i="5"/>
  <c r="Q546" i="5"/>
  <c r="Q547" i="5"/>
  <c r="Q548" i="5"/>
  <c r="Q549" i="5"/>
  <c r="Q550" i="5"/>
  <c r="Q551" i="5"/>
  <c r="Q552" i="5"/>
  <c r="Q553" i="5"/>
  <c r="Q554" i="5"/>
  <c r="Q555" i="5"/>
  <c r="Q556" i="5"/>
  <c r="Q557" i="5"/>
  <c r="Q558" i="5"/>
  <c r="Q559" i="5"/>
  <c r="Q560" i="5"/>
  <c r="Q561" i="5"/>
  <c r="Q562" i="5"/>
  <c r="Q563" i="5"/>
  <c r="Q564" i="5"/>
  <c r="Q565" i="5"/>
  <c r="Q566" i="5"/>
  <c r="Q567" i="5"/>
  <c r="Q568" i="5"/>
  <c r="Q569" i="5"/>
  <c r="Q570" i="5"/>
  <c r="Q571" i="5"/>
  <c r="Q572" i="5"/>
  <c r="Q573" i="5"/>
  <c r="Q574" i="5"/>
  <c r="Q575" i="5"/>
  <c r="Q576" i="5"/>
  <c r="Q577" i="5"/>
  <c r="Q578" i="5"/>
  <c r="Q579" i="5"/>
  <c r="Q580" i="5"/>
  <c r="Q581" i="5"/>
  <c r="Q582" i="5"/>
  <c r="Q583" i="5"/>
  <c r="Q584" i="5"/>
  <c r="Q585" i="5"/>
  <c r="Q586" i="5"/>
  <c r="Q587" i="5"/>
  <c r="Q588" i="5"/>
  <c r="Q589" i="5"/>
  <c r="Q590" i="5"/>
  <c r="Q591" i="5"/>
  <c r="Q592" i="5"/>
  <c r="Q593" i="5"/>
  <c r="Q594" i="5"/>
  <c r="Q595" i="5"/>
  <c r="Q596" i="5"/>
  <c r="Q597" i="5"/>
  <c r="Q598" i="5"/>
  <c r="Q599" i="5"/>
  <c r="Q600" i="5"/>
  <c r="Q601" i="5"/>
  <c r="Q602" i="5"/>
  <c r="Q603" i="5"/>
  <c r="Q604" i="5"/>
  <c r="Q605" i="5"/>
  <c r="Q606" i="5"/>
  <c r="Q607" i="5"/>
  <c r="Q608" i="5"/>
  <c r="Q609" i="5"/>
  <c r="Q610" i="5"/>
  <c r="Q611" i="5"/>
  <c r="Q612" i="5"/>
  <c r="Q613" i="5"/>
  <c r="Q614" i="5"/>
  <c r="Q615" i="5"/>
  <c r="Q616" i="5"/>
  <c r="Q617" i="5"/>
  <c r="Q618" i="5"/>
  <c r="Q619" i="5"/>
  <c r="Q620" i="5"/>
  <c r="Q621" i="5"/>
  <c r="Q622" i="5"/>
  <c r="Q623" i="5"/>
  <c r="Q624" i="5"/>
  <c r="Q625" i="5"/>
  <c r="Q626" i="5"/>
  <c r="Q627" i="5"/>
  <c r="Q628" i="5"/>
  <c r="Q629" i="5"/>
  <c r="Q630" i="5"/>
  <c r="Q631" i="5"/>
  <c r="Q632" i="5"/>
  <c r="Q633" i="5"/>
  <c r="Q634" i="5"/>
  <c r="Q635" i="5"/>
  <c r="Q636" i="5"/>
  <c r="Q637" i="5"/>
  <c r="Q638" i="5"/>
  <c r="Q639" i="5"/>
  <c r="Q640" i="5"/>
  <c r="Q641" i="5"/>
  <c r="Q642" i="5"/>
  <c r="Q643" i="5"/>
  <c r="Q644" i="5"/>
  <c r="Q645" i="5"/>
  <c r="Q646" i="5"/>
  <c r="Q647" i="5"/>
  <c r="Q648" i="5"/>
  <c r="Q649" i="5"/>
  <c r="Q650" i="5"/>
  <c r="Q651" i="5"/>
  <c r="Q652" i="5"/>
  <c r="Q653" i="5"/>
  <c r="Q654" i="5"/>
  <c r="Q655" i="5"/>
  <c r="Q656" i="5"/>
  <c r="Q657" i="5"/>
  <c r="Q658" i="5"/>
  <c r="Q659" i="5"/>
  <c r="Q660" i="5"/>
  <c r="Q661" i="5"/>
  <c r="Q662" i="5"/>
  <c r="Q663" i="5"/>
  <c r="Q664" i="5"/>
  <c r="Q665" i="5"/>
  <c r="Q666" i="5"/>
  <c r="Q667" i="5"/>
  <c r="Q668" i="5"/>
  <c r="Q669" i="5"/>
  <c r="Q670" i="5"/>
  <c r="Q671" i="5"/>
  <c r="Q672" i="5"/>
  <c r="Q673" i="5"/>
  <c r="Q674" i="5"/>
  <c r="Q675" i="5"/>
  <c r="Q676" i="5"/>
  <c r="Q677" i="5"/>
  <c r="Q678" i="5"/>
  <c r="Q679" i="5"/>
  <c r="Q680" i="5"/>
  <c r="Q681" i="5"/>
  <c r="Q682" i="5"/>
  <c r="Q683" i="5"/>
  <c r="Q684" i="5"/>
  <c r="Q685" i="5"/>
  <c r="Q686" i="5"/>
  <c r="Q687" i="5"/>
  <c r="Q688" i="5"/>
  <c r="Q689" i="5"/>
  <c r="Q690" i="5"/>
  <c r="Q691" i="5"/>
  <c r="Q692" i="5"/>
  <c r="Q693" i="5"/>
  <c r="Q694" i="5"/>
  <c r="Q695" i="5"/>
  <c r="Q696" i="5"/>
  <c r="Q697" i="5"/>
  <c r="Q698" i="5"/>
  <c r="Q699" i="5"/>
  <c r="Q700" i="5"/>
  <c r="Q701" i="5"/>
  <c r="Q702" i="5"/>
  <c r="Q703" i="5"/>
  <c r="Q704" i="5"/>
  <c r="Q705" i="5"/>
  <c r="Q706" i="5"/>
  <c r="Q707" i="5"/>
  <c r="Q708" i="5"/>
  <c r="Q709" i="5"/>
  <c r="Q710" i="5"/>
  <c r="Q711" i="5"/>
  <c r="Q712" i="5"/>
  <c r="Q713" i="5"/>
  <c r="Q714" i="5"/>
  <c r="Q715" i="5"/>
  <c r="Q716" i="5"/>
  <c r="Q717" i="5"/>
  <c r="Q718" i="5"/>
  <c r="Q719" i="5"/>
  <c r="Q720" i="5"/>
  <c r="Q721" i="5"/>
  <c r="Q722" i="5"/>
  <c r="Q723" i="5"/>
  <c r="Q724" i="5"/>
  <c r="Q725" i="5"/>
  <c r="Q726" i="5"/>
  <c r="Q727" i="5"/>
  <c r="Q728" i="5"/>
  <c r="Q729" i="5"/>
  <c r="Q730" i="5"/>
  <c r="Q731" i="5"/>
  <c r="Q732" i="5"/>
  <c r="Q733" i="5"/>
  <c r="Q734" i="5"/>
  <c r="Q735" i="5"/>
  <c r="Q736" i="5"/>
  <c r="Q737" i="5"/>
  <c r="Q738" i="5"/>
  <c r="Q739" i="5"/>
  <c r="Q740" i="5"/>
  <c r="Q741" i="5"/>
  <c r="Q742" i="5"/>
  <c r="Q743" i="5"/>
  <c r="Q744" i="5"/>
  <c r="Q745" i="5"/>
  <c r="Q746" i="5"/>
  <c r="Q747" i="5"/>
  <c r="Q748" i="5"/>
  <c r="Q749" i="5"/>
  <c r="Q750" i="5"/>
  <c r="Q751" i="5"/>
  <c r="Q752" i="5"/>
  <c r="Q753" i="5"/>
  <c r="Q754" i="5"/>
  <c r="Q755" i="5"/>
  <c r="Q756" i="5"/>
  <c r="Q757" i="5"/>
  <c r="Q758" i="5"/>
  <c r="Q759" i="5"/>
  <c r="Q760" i="5"/>
  <c r="Q761" i="5"/>
  <c r="Q762" i="5"/>
  <c r="Q763" i="5"/>
  <c r="Q764" i="5"/>
  <c r="Q765" i="5"/>
  <c r="Q766" i="5"/>
  <c r="Q767" i="5"/>
  <c r="Q768" i="5"/>
  <c r="Q769" i="5"/>
  <c r="Q770" i="5"/>
  <c r="Q771" i="5"/>
  <c r="Q772" i="5"/>
  <c r="Q773" i="5"/>
  <c r="Q774" i="5"/>
  <c r="Q775" i="5"/>
  <c r="Q776" i="5"/>
  <c r="Q777" i="5"/>
  <c r="Q778" i="5"/>
  <c r="Q779" i="5"/>
  <c r="Q780" i="5"/>
  <c r="Q781" i="5"/>
  <c r="Q782" i="5"/>
  <c r="Q783" i="5"/>
  <c r="Q784" i="5"/>
  <c r="Q785" i="5"/>
  <c r="Q786" i="5"/>
  <c r="Q787" i="5"/>
  <c r="Q788" i="5"/>
  <c r="Q789" i="5"/>
  <c r="Q790" i="5"/>
  <c r="Q791" i="5"/>
  <c r="Q792" i="5"/>
  <c r="Q793" i="5"/>
  <c r="Q794" i="5"/>
  <c r="Q795" i="5"/>
  <c r="Q796" i="5"/>
  <c r="Q797" i="5"/>
  <c r="Q798" i="5"/>
  <c r="Q799" i="5"/>
  <c r="Q800" i="5"/>
  <c r="Q801" i="5"/>
  <c r="Q802" i="5"/>
  <c r="Q803" i="5"/>
  <c r="Q804" i="5"/>
  <c r="Q805" i="5"/>
  <c r="Q806" i="5"/>
  <c r="Q807" i="5"/>
  <c r="Q808" i="5"/>
  <c r="Q809" i="5"/>
  <c r="Q810" i="5"/>
  <c r="Q811" i="5"/>
  <c r="Q812" i="5"/>
  <c r="Q813" i="5"/>
  <c r="Q814" i="5"/>
  <c r="Q815" i="5"/>
  <c r="Q816" i="5"/>
  <c r="Q817" i="5"/>
  <c r="Q818" i="5"/>
  <c r="Q819" i="5"/>
  <c r="Q820" i="5"/>
  <c r="Q821" i="5"/>
  <c r="Q822" i="5"/>
  <c r="Q823" i="5"/>
  <c r="Q824" i="5"/>
  <c r="Q825" i="5"/>
  <c r="Q826" i="5"/>
  <c r="Q827" i="5"/>
  <c r="Q828" i="5"/>
  <c r="Q829" i="5"/>
  <c r="Q830" i="5"/>
  <c r="Q831" i="5"/>
  <c r="Q832" i="5"/>
  <c r="Q833" i="5"/>
  <c r="Q834" i="5"/>
  <c r="Q835" i="5"/>
  <c r="Q836" i="5"/>
  <c r="Q837" i="5"/>
  <c r="Q838" i="5"/>
  <c r="Q839" i="5"/>
  <c r="Q840" i="5"/>
  <c r="Q841" i="5"/>
  <c r="Q842" i="5"/>
  <c r="Q843" i="5"/>
  <c r="Q844" i="5"/>
  <c r="Q845" i="5"/>
  <c r="Q846" i="5"/>
  <c r="Q847" i="5"/>
  <c r="Q848" i="5"/>
  <c r="Q849" i="5"/>
  <c r="Q850" i="5"/>
  <c r="Q851" i="5"/>
  <c r="Q852" i="5"/>
  <c r="Q853" i="5"/>
  <c r="Q854" i="5"/>
  <c r="Q855" i="5"/>
  <c r="Q856" i="5"/>
  <c r="Q857" i="5"/>
  <c r="Q858" i="5"/>
  <c r="Q859" i="5"/>
  <c r="Q860" i="5"/>
  <c r="Q861" i="5"/>
  <c r="Q862" i="5"/>
  <c r="Q863" i="5"/>
  <c r="Q864" i="5"/>
  <c r="Q865" i="5"/>
  <c r="Q866" i="5"/>
  <c r="Q867" i="5"/>
  <c r="Q868" i="5"/>
  <c r="Q869" i="5"/>
  <c r="Q870" i="5"/>
  <c r="Q871" i="5"/>
  <c r="Q872" i="5"/>
  <c r="Q873" i="5"/>
  <c r="Q874" i="5"/>
  <c r="Q875" i="5"/>
  <c r="Q876" i="5"/>
  <c r="Q877" i="5"/>
  <c r="Q878" i="5"/>
  <c r="Q879" i="5"/>
  <c r="Q880" i="5"/>
  <c r="Q881" i="5"/>
  <c r="Q882" i="5"/>
  <c r="Q883" i="5"/>
  <c r="Q884" i="5"/>
  <c r="Q885" i="5"/>
  <c r="Q886" i="5"/>
  <c r="Q887" i="5"/>
  <c r="Q888" i="5"/>
  <c r="Q889" i="5"/>
  <c r="Q890" i="5"/>
  <c r="Q891" i="5"/>
  <c r="Q892" i="5"/>
  <c r="Q893" i="5"/>
  <c r="Q894" i="5"/>
  <c r="Q895" i="5"/>
  <c r="Q896" i="5"/>
  <c r="Q897" i="5"/>
  <c r="Q898" i="5"/>
  <c r="Q899" i="5"/>
  <c r="Q900" i="5"/>
  <c r="Q901" i="5"/>
  <c r="Q902" i="5"/>
  <c r="Q903" i="5"/>
  <c r="Q904" i="5"/>
  <c r="Q905" i="5"/>
  <c r="Q906" i="5"/>
  <c r="Q907" i="5"/>
  <c r="Q908" i="5"/>
  <c r="Q909" i="5"/>
  <c r="Q910" i="5"/>
  <c r="Q911" i="5"/>
  <c r="Q912" i="5"/>
  <c r="Q913" i="5"/>
  <c r="Q914" i="5"/>
  <c r="Q915" i="5"/>
  <c r="Q916" i="5"/>
  <c r="Q917" i="5"/>
  <c r="Q918" i="5"/>
  <c r="Q919" i="5"/>
  <c r="Q920" i="5"/>
  <c r="Q921" i="5"/>
  <c r="Q922" i="5"/>
  <c r="Q923" i="5"/>
  <c r="Q924" i="5"/>
  <c r="Q925" i="5"/>
  <c r="Q926" i="5"/>
  <c r="Q927" i="5"/>
  <c r="Q928" i="5"/>
  <c r="Q929" i="5"/>
  <c r="Q930" i="5"/>
  <c r="Q931" i="5"/>
  <c r="Q932" i="5"/>
  <c r="Q933" i="5"/>
  <c r="Q934" i="5"/>
  <c r="Q935" i="5"/>
  <c r="Q936" i="5"/>
  <c r="Q937" i="5"/>
  <c r="Q938" i="5"/>
  <c r="Q939" i="5"/>
  <c r="Q940" i="5"/>
  <c r="Q941" i="5"/>
  <c r="Q942" i="5"/>
  <c r="Q943" i="5"/>
  <c r="Q944" i="5"/>
  <c r="Q945" i="5"/>
  <c r="Q946" i="5"/>
  <c r="Q947" i="5"/>
  <c r="Q948" i="5"/>
  <c r="Q949" i="5"/>
  <c r="Q950" i="5"/>
  <c r="Q951" i="5"/>
  <c r="Q952" i="5"/>
  <c r="Q953" i="5"/>
  <c r="Q954" i="5"/>
  <c r="Q955" i="5"/>
  <c r="Q956" i="5"/>
  <c r="Q957" i="5"/>
  <c r="Q958" i="5"/>
  <c r="Q959" i="5"/>
  <c r="Q960" i="5"/>
  <c r="Q961" i="5"/>
  <c r="Q962" i="5"/>
  <c r="Q963" i="5"/>
  <c r="Q964" i="5"/>
  <c r="Q965" i="5"/>
  <c r="Q966" i="5"/>
  <c r="Q967" i="5"/>
  <c r="Q968" i="5"/>
  <c r="Q969" i="5"/>
  <c r="Q970" i="5"/>
  <c r="Q971" i="5"/>
  <c r="Q972" i="5"/>
  <c r="Q973" i="5"/>
  <c r="Q974" i="5"/>
  <c r="Q975" i="5"/>
  <c r="Q976" i="5"/>
  <c r="Q977" i="5"/>
  <c r="Q978" i="5"/>
  <c r="Q979" i="5"/>
  <c r="Q980" i="5"/>
  <c r="Q981" i="5"/>
  <c r="Q982" i="5"/>
  <c r="Q983" i="5"/>
  <c r="Q984" i="5"/>
  <c r="Q985" i="5"/>
  <c r="Q986" i="5"/>
  <c r="Q987" i="5"/>
  <c r="Q988" i="5"/>
  <c r="Q989" i="5"/>
  <c r="Q990" i="5"/>
  <c r="Q991" i="5"/>
  <c r="Q992" i="5"/>
  <c r="Q993" i="5"/>
  <c r="Q994" i="5"/>
  <c r="Q995" i="5"/>
  <c r="Q996" i="5"/>
  <c r="Q997" i="5"/>
  <c r="Q998" i="5"/>
  <c r="Q999" i="5"/>
  <c r="Q1000" i="5"/>
  <c r="Q1001" i="5"/>
  <c r="Q1002" i="5"/>
  <c r="Q1003" i="5"/>
  <c r="Q1004" i="5"/>
  <c r="Q1005" i="5"/>
  <c r="Q1006" i="5"/>
  <c r="Q1007" i="5"/>
  <c r="Q1008" i="5"/>
  <c r="Q1009" i="5"/>
  <c r="Q1010" i="5"/>
  <c r="Q1011" i="5"/>
  <c r="Q1012" i="5"/>
  <c r="Q1013" i="5"/>
  <c r="Q1014" i="5"/>
  <c r="Q1015" i="5"/>
  <c r="Q1016" i="5"/>
  <c r="Q1017" i="5"/>
  <c r="Q1018" i="5"/>
  <c r="Q1019" i="5"/>
  <c r="Q1020" i="5"/>
  <c r="Q1021" i="5"/>
  <c r="Q1022" i="5"/>
  <c r="Q1023" i="5"/>
  <c r="Q1024" i="5"/>
  <c r="Q1025" i="5"/>
  <c r="Q1026" i="5"/>
  <c r="Q1027" i="5"/>
  <c r="Q1028" i="5"/>
  <c r="Q1029" i="5"/>
  <c r="Q1030" i="5"/>
  <c r="Q1031" i="5"/>
  <c r="Q1032" i="5"/>
  <c r="Q1033" i="5"/>
  <c r="Q1034" i="5"/>
  <c r="Q1035" i="5"/>
  <c r="Q1036" i="5"/>
  <c r="Q1037" i="5"/>
  <c r="Q1038" i="5"/>
  <c r="Q1039" i="5"/>
  <c r="Q1040" i="5"/>
  <c r="Q1041" i="5"/>
  <c r="Q1042" i="5"/>
  <c r="Q1043" i="5"/>
  <c r="Q1044" i="5"/>
  <c r="Q1045" i="5"/>
  <c r="Q1046" i="5"/>
  <c r="Q1047" i="5"/>
  <c r="Q1048" i="5"/>
  <c r="Q1049" i="5"/>
  <c r="Q1050" i="5"/>
  <c r="Q1051" i="5"/>
  <c r="Q1052" i="5"/>
  <c r="Q1053" i="5"/>
  <c r="Q1054" i="5"/>
  <c r="Q1055" i="5"/>
  <c r="Q1056" i="5"/>
  <c r="Q1057" i="5"/>
  <c r="Q1058" i="5"/>
  <c r="Q1059" i="5"/>
  <c r="Q1060" i="5"/>
  <c r="Q1061" i="5"/>
  <c r="Q1062" i="5"/>
  <c r="Q1063" i="5"/>
  <c r="Q1064" i="5"/>
  <c r="Q1065" i="5"/>
  <c r="Q1066" i="5"/>
  <c r="Q1067" i="5"/>
  <c r="Q1068" i="5"/>
  <c r="Q1069" i="5"/>
  <c r="Q1070" i="5"/>
  <c r="Q1071" i="5"/>
  <c r="Q1072" i="5"/>
  <c r="Q1073" i="5"/>
  <c r="Q1074" i="5"/>
  <c r="Q1075" i="5"/>
  <c r="Q1076" i="5"/>
  <c r="Q1077" i="5"/>
  <c r="Q1078" i="5"/>
  <c r="Q1079" i="5"/>
  <c r="Q1080" i="5"/>
  <c r="Q1081" i="5"/>
  <c r="Q1082" i="5"/>
  <c r="Q1083" i="5"/>
  <c r="Q1084" i="5"/>
  <c r="Q1085" i="5"/>
  <c r="Q1086" i="5"/>
  <c r="Q1087" i="5"/>
  <c r="Q1088" i="5"/>
  <c r="Q1089" i="5"/>
  <c r="Q1090" i="5"/>
  <c r="Q1091" i="5"/>
  <c r="Q1092" i="5"/>
  <c r="Q1093" i="5"/>
  <c r="Q1094" i="5"/>
  <c r="Q1095" i="5"/>
  <c r="Q1096" i="5"/>
  <c r="Q1097" i="5"/>
  <c r="Q1098" i="5"/>
  <c r="Q1099" i="5"/>
  <c r="Q1100" i="5"/>
  <c r="Q1101" i="5"/>
  <c r="Q1102" i="5"/>
  <c r="Q1103" i="5"/>
  <c r="Q1104" i="5"/>
  <c r="Q1105" i="5"/>
  <c r="Q1106" i="5"/>
  <c r="Q1107" i="5"/>
  <c r="Q1108" i="5"/>
  <c r="Q1109" i="5"/>
  <c r="Q1110" i="5"/>
  <c r="Q1111" i="5"/>
  <c r="Q1112" i="5"/>
  <c r="Q1113" i="5"/>
  <c r="Q1114" i="5"/>
  <c r="Q1115" i="5"/>
  <c r="Q1116" i="5"/>
  <c r="Q1117" i="5"/>
  <c r="Q1118" i="5"/>
  <c r="Q1119" i="5"/>
  <c r="Q1120" i="5"/>
  <c r="Q1121" i="5"/>
  <c r="Q1122" i="5"/>
  <c r="Q1123" i="5"/>
  <c r="Q1124" i="5"/>
  <c r="Q1125" i="5"/>
  <c r="Q1126" i="5"/>
  <c r="Q1127" i="5"/>
  <c r="Q1128" i="5"/>
  <c r="Q1129" i="5"/>
  <c r="Q1130" i="5"/>
  <c r="Q1131" i="5"/>
  <c r="Q1132" i="5"/>
  <c r="Q1133" i="5"/>
  <c r="Q1134" i="5"/>
  <c r="Q1135" i="5"/>
  <c r="Q1136" i="5"/>
  <c r="Q1137" i="5"/>
  <c r="Q1138" i="5"/>
  <c r="Q1139" i="5"/>
  <c r="Q1140" i="5"/>
  <c r="Q1141" i="5"/>
  <c r="Q1142" i="5"/>
  <c r="Q1143" i="5"/>
  <c r="Q1144" i="5"/>
  <c r="Q1145" i="5"/>
  <c r="Q1146" i="5"/>
  <c r="Q1147" i="5"/>
  <c r="Q1148" i="5"/>
  <c r="Q1149" i="5"/>
  <c r="Q1150" i="5"/>
  <c r="Q1151" i="5"/>
  <c r="Q1152" i="5"/>
  <c r="Q1153" i="5"/>
  <c r="Q1154" i="5"/>
  <c r="Q1155" i="5"/>
  <c r="Q1156" i="5"/>
  <c r="Q1157" i="5"/>
  <c r="Q1158" i="5"/>
  <c r="Q1159" i="5"/>
  <c r="Q1160" i="5"/>
  <c r="Q1161" i="5"/>
  <c r="Q1162" i="5"/>
  <c r="Q1163" i="5"/>
  <c r="Q1164" i="5"/>
  <c r="Q1165" i="5"/>
  <c r="Q1166" i="5"/>
  <c r="Q1167" i="5"/>
  <c r="Q1168" i="5"/>
  <c r="Q1169" i="5"/>
  <c r="Q1170" i="5"/>
  <c r="Q1171" i="5"/>
  <c r="Q1172" i="5"/>
  <c r="Q1173" i="5"/>
  <c r="Q1174" i="5"/>
  <c r="Q1175" i="5"/>
  <c r="Q1176" i="5"/>
  <c r="Q1177" i="5"/>
  <c r="Q1178" i="5"/>
  <c r="Q1179" i="5"/>
  <c r="Q1180" i="5"/>
  <c r="Q1181" i="5"/>
  <c r="Q1182" i="5"/>
  <c r="Q1183" i="5"/>
  <c r="Q1184" i="5"/>
  <c r="Q1185" i="5"/>
  <c r="Q1186" i="5"/>
  <c r="Q1187" i="5"/>
  <c r="Q1188" i="5"/>
  <c r="Q1189" i="5"/>
  <c r="Q1190" i="5"/>
  <c r="Q1191" i="5"/>
  <c r="Q1192" i="5"/>
  <c r="Q1193" i="5"/>
  <c r="Q1194" i="5"/>
  <c r="Q1195" i="5"/>
  <c r="Q1196" i="5"/>
  <c r="Q1197" i="5"/>
  <c r="Q1198" i="5"/>
  <c r="Q1199" i="5"/>
  <c r="Q1200" i="5"/>
  <c r="Q1201" i="5"/>
  <c r="Q1202" i="5"/>
  <c r="Q1203" i="5"/>
  <c r="Q1204" i="5"/>
  <c r="Q1205" i="5"/>
  <c r="Q1206" i="5"/>
  <c r="Q1207" i="5"/>
  <c r="Q1208" i="5"/>
  <c r="Q1209" i="5"/>
  <c r="Q1210" i="5"/>
  <c r="Q1211" i="5"/>
  <c r="Q1212" i="5"/>
  <c r="Q1213" i="5"/>
  <c r="Q1214" i="5"/>
  <c r="Q1215" i="5"/>
  <c r="Q1216" i="5"/>
  <c r="Q1217" i="5"/>
  <c r="Q1218" i="5"/>
  <c r="Q1219" i="5"/>
  <c r="Q1220" i="5"/>
  <c r="Q1221" i="5"/>
  <c r="Q1222" i="5"/>
  <c r="Q1223" i="5"/>
  <c r="Q1224" i="5"/>
  <c r="Q1225" i="5"/>
  <c r="Q1226" i="5"/>
  <c r="Q1227" i="5"/>
  <c r="Q1228" i="5"/>
  <c r="Q1229" i="5"/>
  <c r="Q1230" i="5"/>
  <c r="Q1231" i="5"/>
  <c r="Q1232" i="5"/>
  <c r="Q1233" i="5"/>
  <c r="Q1234" i="5"/>
  <c r="Q1235" i="5"/>
  <c r="Q1236" i="5"/>
  <c r="Q1237" i="5"/>
  <c r="Q1238" i="5"/>
  <c r="Q1239" i="5"/>
  <c r="Q1240" i="5"/>
  <c r="Q1241" i="5"/>
  <c r="Q1242" i="5"/>
  <c r="Q1243" i="5"/>
  <c r="Q1244" i="5"/>
  <c r="Q1245" i="5"/>
  <c r="Q1246" i="5"/>
  <c r="Q1247" i="5"/>
  <c r="Q1248" i="5"/>
  <c r="Q1249" i="5"/>
  <c r="Q1250" i="5"/>
  <c r="Q1251" i="5"/>
  <c r="Q1252" i="5"/>
  <c r="Q1253" i="5"/>
  <c r="Q1254" i="5"/>
  <c r="Q1255" i="5"/>
  <c r="Q1256" i="5"/>
  <c r="Q1257" i="5"/>
  <c r="Q1258" i="5"/>
  <c r="Q1259" i="5"/>
  <c r="Q1260" i="5"/>
  <c r="Q1261" i="5"/>
  <c r="Q1262" i="5"/>
  <c r="Q1263" i="5"/>
  <c r="Q1264" i="5"/>
  <c r="Q1265" i="5"/>
  <c r="Q1266" i="5"/>
  <c r="Q1267" i="5"/>
  <c r="Q1268" i="5"/>
  <c r="Q1269" i="5"/>
  <c r="Q1270" i="5"/>
  <c r="Q1271" i="5"/>
  <c r="Q1272" i="5"/>
  <c r="Q1273" i="5"/>
  <c r="Q1274" i="5"/>
  <c r="Q1275" i="5"/>
  <c r="Q1276" i="5"/>
  <c r="Q1277" i="5"/>
  <c r="Q1278" i="5"/>
  <c r="Q1279" i="5"/>
  <c r="Q1280" i="5"/>
  <c r="Q1281" i="5"/>
  <c r="Q1282" i="5"/>
  <c r="Q1283" i="5"/>
  <c r="Q1284" i="5"/>
  <c r="Q1285" i="5"/>
  <c r="Q1286" i="5"/>
  <c r="Q1287" i="5"/>
  <c r="Q1288" i="5"/>
  <c r="Q1289" i="5"/>
  <c r="Q1290" i="5"/>
  <c r="Q1291" i="5"/>
  <c r="Q1292" i="5"/>
  <c r="Q1293" i="5"/>
  <c r="Q1294" i="5"/>
  <c r="Q1295" i="5"/>
  <c r="Q1296" i="5"/>
  <c r="Q1297" i="5"/>
  <c r="Q1298" i="5"/>
  <c r="Q1299" i="5"/>
  <c r="Q1300" i="5"/>
  <c r="Q1301" i="5"/>
  <c r="Q1302" i="5"/>
  <c r="Q1303" i="5"/>
  <c r="Q1304" i="5"/>
  <c r="Q1305" i="5"/>
  <c r="Q1306" i="5"/>
  <c r="Q1307" i="5"/>
  <c r="Q1308" i="5"/>
  <c r="Q1309" i="5"/>
  <c r="Q1310" i="5"/>
  <c r="Q1311" i="5"/>
  <c r="Q1312" i="5"/>
  <c r="Q1313" i="5"/>
  <c r="Q1314" i="5"/>
  <c r="Q1315" i="5"/>
  <c r="Q1316" i="5"/>
  <c r="Q1317" i="5"/>
  <c r="Q1318" i="5"/>
  <c r="Q1319" i="5"/>
  <c r="Q1320" i="5"/>
  <c r="Q1321" i="5"/>
  <c r="Q1322" i="5"/>
  <c r="Q1323" i="5"/>
  <c r="Q1324" i="5"/>
  <c r="Q1325" i="5"/>
  <c r="Q1326" i="5"/>
  <c r="Q1327" i="5"/>
  <c r="Q1328" i="5"/>
  <c r="Q1329" i="5"/>
  <c r="Q1330" i="5"/>
  <c r="Q1331" i="5"/>
  <c r="Q1332" i="5"/>
  <c r="Q1333" i="5"/>
  <c r="Q1334" i="5"/>
  <c r="Q1335" i="5"/>
  <c r="Q1336" i="5"/>
  <c r="Q1337" i="5"/>
  <c r="Q1338" i="5"/>
  <c r="Q1339" i="5"/>
  <c r="Q1340" i="5"/>
  <c r="Q1341" i="5"/>
  <c r="Q1342" i="5"/>
  <c r="Q1343" i="5"/>
  <c r="Q1344" i="5"/>
  <c r="Q1345" i="5"/>
  <c r="Q1346" i="5"/>
  <c r="Q1347" i="5"/>
  <c r="Q1348" i="5"/>
  <c r="Q1349" i="5"/>
  <c r="Q1350" i="5"/>
  <c r="Q1351" i="5"/>
  <c r="Q1352" i="5"/>
  <c r="Q1353" i="5"/>
  <c r="Q1354" i="5"/>
  <c r="Q1355" i="5"/>
  <c r="Q1356" i="5"/>
  <c r="Q1357" i="5"/>
  <c r="Q1358" i="5"/>
  <c r="Q1359" i="5"/>
  <c r="Q1360" i="5"/>
  <c r="Q1361" i="5"/>
  <c r="Q1362" i="5"/>
  <c r="Q1363" i="5"/>
  <c r="Q1364" i="5"/>
  <c r="Q1365" i="5"/>
  <c r="Q1366" i="5"/>
  <c r="Q1367" i="5"/>
  <c r="Q1368" i="5"/>
  <c r="Q1369" i="5"/>
  <c r="Q1370" i="5"/>
  <c r="Q1371" i="5"/>
  <c r="Q1372" i="5"/>
  <c r="Q1373" i="5"/>
  <c r="Q1374" i="5"/>
  <c r="Q1375" i="5"/>
  <c r="Q1376" i="5"/>
  <c r="Q1377" i="5"/>
  <c r="Q1378" i="5"/>
  <c r="Q1379" i="5"/>
  <c r="Q1380" i="5"/>
  <c r="Q1381" i="5"/>
  <c r="Q1382" i="5"/>
  <c r="Q1383" i="5"/>
  <c r="Q1384" i="5"/>
  <c r="Q1385" i="5"/>
  <c r="Q1386" i="5"/>
  <c r="Q1387" i="5"/>
  <c r="Q1388" i="5"/>
  <c r="Q1389" i="5"/>
  <c r="Q1390" i="5"/>
  <c r="Q1391" i="5"/>
  <c r="Q1392" i="5"/>
  <c r="Q1393" i="5"/>
  <c r="Q1394" i="5"/>
  <c r="Q1395" i="5"/>
  <c r="Q1396" i="5"/>
  <c r="Q1397" i="5"/>
  <c r="Q1398" i="5"/>
  <c r="Q1399" i="5"/>
  <c r="Q1400" i="5"/>
  <c r="Q1401" i="5"/>
  <c r="Q1402" i="5"/>
  <c r="Q1403" i="5"/>
  <c r="Q1404" i="5"/>
  <c r="Q1405" i="5"/>
  <c r="Q1406" i="5"/>
  <c r="Q1407" i="5"/>
  <c r="Q1408" i="5"/>
  <c r="Q1409" i="5"/>
  <c r="Q1410" i="5"/>
  <c r="Q1411" i="5"/>
  <c r="Q1412" i="5"/>
  <c r="Q1413" i="5"/>
  <c r="Q1414" i="5"/>
  <c r="Q1415" i="5"/>
  <c r="Q1416" i="5"/>
  <c r="Q1417" i="5"/>
  <c r="Q1418" i="5"/>
  <c r="Q1419" i="5"/>
  <c r="Q1420" i="5"/>
  <c r="Q1421" i="5"/>
  <c r="Q1422" i="5"/>
  <c r="Q1423" i="5"/>
  <c r="Q1424" i="5"/>
  <c r="Q1425" i="5"/>
  <c r="Q1426" i="5"/>
  <c r="Q1427" i="5"/>
  <c r="Q1428" i="5"/>
  <c r="Q1429" i="5"/>
  <c r="Q1430" i="5"/>
  <c r="Q1431" i="5"/>
  <c r="Q1432" i="5"/>
  <c r="Q1433" i="5"/>
  <c r="Q1434" i="5"/>
  <c r="Q1435" i="5"/>
  <c r="Q1436" i="5"/>
  <c r="Q1437" i="5"/>
  <c r="Q1438" i="5"/>
  <c r="Q1439" i="5"/>
  <c r="Q1440" i="5"/>
  <c r="Q1441" i="5"/>
  <c r="Q1442" i="5"/>
  <c r="Q1443" i="5"/>
  <c r="Q1444" i="5"/>
  <c r="Q1445" i="5"/>
  <c r="Q1446" i="5"/>
  <c r="Q1447" i="5"/>
  <c r="Q1448" i="5"/>
  <c r="Q1449" i="5"/>
  <c r="Q1450" i="5"/>
  <c r="Q1451" i="5"/>
  <c r="Q1452" i="5"/>
  <c r="Q1453" i="5"/>
  <c r="Q1454" i="5"/>
  <c r="Q1455" i="5"/>
  <c r="Q1456" i="5"/>
  <c r="Q1457" i="5"/>
  <c r="Q1458" i="5"/>
  <c r="Q1459" i="5"/>
  <c r="Q1460" i="5"/>
  <c r="Q1461" i="5"/>
  <c r="Q1462" i="5"/>
  <c r="Q1463" i="5"/>
  <c r="Q1464" i="5"/>
  <c r="Q1465" i="5"/>
  <c r="Q1466" i="5"/>
  <c r="Q1467" i="5"/>
  <c r="Q1468" i="5"/>
  <c r="Q1469" i="5"/>
  <c r="Q1470" i="5"/>
  <c r="Q1471" i="5"/>
  <c r="Q1472" i="5"/>
  <c r="Q1473" i="5"/>
  <c r="Q1474" i="5"/>
  <c r="Q1475" i="5"/>
  <c r="Q1476" i="5"/>
  <c r="Q1477" i="5"/>
  <c r="Q1478" i="5"/>
  <c r="Q1479" i="5"/>
  <c r="Q1480" i="5"/>
  <c r="Q1481" i="5"/>
  <c r="Q1482" i="5"/>
  <c r="Q1483" i="5"/>
  <c r="Q1484" i="5"/>
  <c r="Q1485" i="5"/>
  <c r="Q1486" i="5"/>
  <c r="Q1487" i="5"/>
  <c r="Q1488" i="5"/>
  <c r="Q1489" i="5"/>
  <c r="Q1490" i="5"/>
  <c r="Q1491" i="5"/>
  <c r="Q1492" i="5"/>
  <c r="Q1493" i="5"/>
  <c r="Q1494" i="5"/>
  <c r="Q1495" i="5"/>
  <c r="Q1496" i="5"/>
  <c r="Q1497" i="5"/>
  <c r="Q1498" i="5"/>
  <c r="Q1499" i="5"/>
  <c r="Q1500" i="5"/>
  <c r="Q1501" i="5"/>
  <c r="Q1502" i="5"/>
  <c r="Q1503" i="5"/>
  <c r="Q1504" i="5"/>
  <c r="Q1505" i="5"/>
  <c r="Q1506" i="5"/>
  <c r="Q1507" i="5"/>
  <c r="Q1508" i="5"/>
  <c r="Q1509" i="5"/>
  <c r="Q1510" i="5"/>
  <c r="Q1511" i="5"/>
  <c r="Q1512" i="5"/>
  <c r="Q1513" i="5"/>
  <c r="Q1514" i="5"/>
  <c r="Q1515" i="5"/>
  <c r="Q1516" i="5"/>
  <c r="Q1517" i="5"/>
  <c r="Q1518" i="5"/>
  <c r="Q1519" i="5"/>
  <c r="Q1520" i="5"/>
  <c r="Q1521" i="5"/>
  <c r="Q1522" i="5"/>
  <c r="Q1523" i="5"/>
  <c r="Q1524" i="5"/>
  <c r="Q1525" i="5"/>
  <c r="Q1526" i="5"/>
  <c r="Q1527" i="5"/>
  <c r="Q1528" i="5"/>
  <c r="Q1529" i="5"/>
  <c r="Q1530" i="5"/>
  <c r="Q1531" i="5"/>
  <c r="Q1532" i="5"/>
  <c r="Q1533" i="5"/>
  <c r="Q1534" i="5"/>
  <c r="Q1535" i="5"/>
  <c r="Q1536" i="5"/>
  <c r="Q1537" i="5"/>
  <c r="Q1538" i="5"/>
  <c r="Q1539" i="5"/>
  <c r="Q1540" i="5"/>
  <c r="Q1541" i="5"/>
  <c r="Q1542" i="5"/>
  <c r="Q1543" i="5"/>
  <c r="Q1544" i="5"/>
  <c r="Q1545" i="5"/>
  <c r="Q1546" i="5"/>
  <c r="Q1547" i="5"/>
  <c r="Q1548" i="5"/>
  <c r="Q1549" i="5"/>
  <c r="Q1550" i="5"/>
  <c r="Q1551" i="5"/>
  <c r="Q1552" i="5"/>
  <c r="Q1553" i="5"/>
  <c r="Q1554" i="5"/>
  <c r="Q1555" i="5"/>
  <c r="Q1556" i="5"/>
  <c r="Q1557" i="5"/>
  <c r="Q1558" i="5"/>
  <c r="Q1559" i="5"/>
  <c r="Q1560" i="5"/>
  <c r="Q1561" i="5"/>
  <c r="Q1562" i="5"/>
  <c r="Q1563" i="5"/>
  <c r="Q1564" i="5"/>
  <c r="Q1565" i="5"/>
  <c r="Q1566" i="5"/>
  <c r="Q1567" i="5"/>
  <c r="Q1568" i="5"/>
  <c r="Q1569" i="5"/>
  <c r="Q1570" i="5"/>
  <c r="Q1571" i="5"/>
  <c r="Q1572" i="5"/>
  <c r="Q1573" i="5"/>
  <c r="Q1574" i="5"/>
  <c r="Q1575" i="5"/>
  <c r="Q1576" i="5"/>
  <c r="Q1577" i="5"/>
  <c r="Q1578" i="5"/>
  <c r="Q1579" i="5"/>
  <c r="Q1580" i="5"/>
  <c r="Q1581" i="5"/>
  <c r="Q1582" i="5"/>
  <c r="Q1583" i="5"/>
  <c r="Q1584" i="5"/>
  <c r="Q1585" i="5"/>
  <c r="Q1586" i="5"/>
  <c r="Q1587" i="5"/>
  <c r="Q1588" i="5"/>
  <c r="Q1589" i="5"/>
  <c r="Q1590" i="5"/>
  <c r="Q1591" i="5"/>
  <c r="Q1592" i="5"/>
  <c r="Q1593" i="5"/>
  <c r="Q1594" i="5"/>
  <c r="Q1595" i="5"/>
  <c r="Q1596" i="5"/>
  <c r="Q1597" i="5"/>
  <c r="Q1598" i="5"/>
  <c r="Q1599" i="5"/>
  <c r="Q1600" i="5"/>
  <c r="Q1601" i="5"/>
  <c r="Q1602" i="5"/>
  <c r="Q1603" i="5"/>
  <c r="Q1604" i="5"/>
  <c r="Q1605" i="5"/>
  <c r="Q1606" i="5"/>
  <c r="Q1607" i="5"/>
  <c r="Q1608" i="5"/>
  <c r="Q1609" i="5"/>
  <c r="Q1610" i="5"/>
  <c r="Q1611" i="5"/>
  <c r="Q1612" i="5"/>
  <c r="Q1613" i="5"/>
  <c r="Q1614" i="5"/>
  <c r="Q1615" i="5"/>
  <c r="Q1616" i="5"/>
  <c r="Q1617" i="5"/>
  <c r="Q1618" i="5"/>
  <c r="Q1619" i="5"/>
  <c r="Q1620" i="5"/>
  <c r="Q1621" i="5"/>
  <c r="Q1622" i="5"/>
  <c r="Q1623" i="5"/>
  <c r="Q1624" i="5"/>
  <c r="Q1625" i="5"/>
  <c r="Q1626" i="5"/>
  <c r="Q1627" i="5"/>
  <c r="Q1628" i="5"/>
  <c r="Q1629" i="5"/>
  <c r="Q1630" i="5"/>
  <c r="Q1631" i="5"/>
  <c r="Q1632" i="5"/>
  <c r="Q1633" i="5"/>
  <c r="Q1634" i="5"/>
  <c r="Q1635" i="5"/>
  <c r="Q1636" i="5"/>
  <c r="Q1637" i="5"/>
  <c r="Q1638" i="5"/>
  <c r="Q1639" i="5"/>
  <c r="Q1640" i="5"/>
  <c r="Q1641" i="5"/>
  <c r="Q1642" i="5"/>
  <c r="Q1643" i="5"/>
  <c r="Q1644" i="5"/>
  <c r="Q1645" i="5"/>
  <c r="Q1646" i="5"/>
  <c r="Q1647" i="5"/>
  <c r="Q1648" i="5"/>
  <c r="Q1649" i="5"/>
  <c r="Q1650" i="5"/>
  <c r="Q1651" i="5"/>
  <c r="Q1652" i="5"/>
  <c r="Q1653" i="5"/>
  <c r="Q1654" i="5"/>
  <c r="Q1655" i="5"/>
  <c r="Q1656" i="5"/>
  <c r="Q1657" i="5"/>
  <c r="Q1658" i="5"/>
  <c r="Q1659" i="5"/>
  <c r="Q1660" i="5"/>
  <c r="Q1661" i="5"/>
  <c r="Q1662" i="5"/>
  <c r="Q1663" i="5"/>
  <c r="Q1664" i="5"/>
  <c r="Q1665" i="5"/>
  <c r="Q1666" i="5"/>
  <c r="Q1667" i="5"/>
  <c r="Q1668" i="5"/>
  <c r="Q1669" i="5"/>
  <c r="Q1670" i="5"/>
  <c r="Q1671" i="5"/>
  <c r="Q1672" i="5"/>
  <c r="Q1673" i="5"/>
  <c r="Q1674" i="5"/>
  <c r="Q1675" i="5"/>
  <c r="Q1676" i="5"/>
  <c r="Q1677" i="5"/>
  <c r="Q1678" i="5"/>
  <c r="Q1679" i="5"/>
  <c r="Q1680" i="5"/>
  <c r="Q1681" i="5"/>
  <c r="Q1682" i="5"/>
  <c r="Q1683" i="5"/>
  <c r="Q1684" i="5"/>
  <c r="Q1685" i="5"/>
  <c r="Q1686" i="5"/>
  <c r="Q1687" i="5"/>
  <c r="Q1688" i="5"/>
  <c r="Q1689" i="5"/>
  <c r="Q1690" i="5"/>
  <c r="Q1691" i="5"/>
  <c r="Q1692" i="5"/>
  <c r="Q1693" i="5"/>
  <c r="Q1694" i="5"/>
  <c r="Q1695" i="5"/>
  <c r="Q1696" i="5"/>
  <c r="Q1697" i="5"/>
  <c r="Q1698" i="5"/>
  <c r="Q1699" i="5"/>
  <c r="Q1700" i="5"/>
  <c r="Q1701" i="5"/>
  <c r="Q1702" i="5"/>
  <c r="Q1703" i="5"/>
  <c r="Q1704" i="5"/>
  <c r="Q1705" i="5"/>
  <c r="Q1706" i="5"/>
  <c r="Q1707" i="5"/>
  <c r="Q1708" i="5"/>
  <c r="Q1709" i="5"/>
  <c r="Q1710" i="5"/>
  <c r="Q1711" i="5"/>
  <c r="Q1712" i="5"/>
  <c r="Q1713" i="5"/>
  <c r="Q1714" i="5"/>
  <c r="Q1715" i="5"/>
  <c r="Q1716" i="5"/>
  <c r="Q1717" i="5"/>
  <c r="Q1718" i="5"/>
  <c r="Q1719" i="5"/>
  <c r="Q1720" i="5"/>
  <c r="Q1721" i="5"/>
  <c r="Q1722" i="5"/>
  <c r="Q1723" i="5"/>
  <c r="Q1724" i="5"/>
  <c r="Q1725" i="5"/>
  <c r="Q1726" i="5"/>
  <c r="Q1727" i="5"/>
  <c r="Q1728" i="5"/>
  <c r="Q1729" i="5"/>
  <c r="Q1730" i="5"/>
  <c r="Q1731" i="5"/>
  <c r="Q1732" i="5"/>
  <c r="Q1733" i="5"/>
  <c r="Q1734" i="5"/>
  <c r="Q1735" i="5"/>
  <c r="Q1736" i="5"/>
  <c r="Q1737" i="5"/>
  <c r="Q1738" i="5"/>
  <c r="Q1739" i="5"/>
  <c r="Q1740" i="5"/>
  <c r="Q1741" i="5"/>
  <c r="Q1742" i="5"/>
  <c r="Q1743" i="5"/>
  <c r="Q1744" i="5"/>
  <c r="Q1745" i="5"/>
  <c r="Q1746" i="5"/>
  <c r="Q1747" i="5"/>
  <c r="Q1748" i="5"/>
  <c r="Q1749" i="5"/>
  <c r="Q1750" i="5"/>
  <c r="Q1751" i="5"/>
  <c r="Q1752" i="5"/>
  <c r="Q1753" i="5"/>
  <c r="Q1754" i="5"/>
  <c r="Q1755" i="5"/>
  <c r="Q1756" i="5"/>
  <c r="Q1757" i="5"/>
  <c r="Q1758" i="5"/>
  <c r="Q1759" i="5"/>
  <c r="Q1760" i="5"/>
  <c r="Q1761" i="5"/>
  <c r="Q1762" i="5"/>
  <c r="Q1763" i="5"/>
  <c r="Q1764" i="5"/>
  <c r="Q1765" i="5"/>
  <c r="Q1766" i="5"/>
  <c r="Q1767" i="5"/>
  <c r="Q1768" i="5"/>
  <c r="Q1769" i="5"/>
  <c r="Q1770" i="5"/>
  <c r="Q1771" i="5"/>
  <c r="Q1772" i="5"/>
  <c r="Q1773" i="5"/>
  <c r="Q1774" i="5"/>
  <c r="Q1775" i="5"/>
  <c r="Q1776" i="5"/>
  <c r="Q1777" i="5"/>
  <c r="Q1778" i="5"/>
  <c r="Q1779" i="5"/>
  <c r="Q1780" i="5"/>
  <c r="Q1781" i="5"/>
  <c r="Q1782" i="5"/>
  <c r="Q1783" i="5"/>
  <c r="Q1784" i="5"/>
  <c r="Q1785" i="5"/>
  <c r="Q1786" i="5"/>
  <c r="Q1787" i="5"/>
  <c r="Q1788" i="5"/>
  <c r="Q1789" i="5"/>
  <c r="Q1790" i="5"/>
  <c r="Q1791" i="5"/>
  <c r="Q1792" i="5"/>
  <c r="Q1793" i="5"/>
  <c r="Q1794" i="5"/>
  <c r="Q1795" i="5"/>
  <c r="Q1796" i="5"/>
  <c r="Q1797" i="5"/>
  <c r="Q1798" i="5"/>
  <c r="Q1799" i="5"/>
  <c r="Q1800" i="5"/>
  <c r="Q1801" i="5"/>
  <c r="Q1802" i="5"/>
  <c r="Q1803" i="5"/>
  <c r="Q1804" i="5"/>
  <c r="Q1805" i="5"/>
  <c r="Q1806" i="5"/>
  <c r="Q1807" i="5"/>
  <c r="Q1808" i="5"/>
  <c r="Q1809" i="5"/>
  <c r="Q1810" i="5"/>
  <c r="Q1811" i="5"/>
  <c r="Q1812" i="5"/>
  <c r="Q1813" i="5"/>
  <c r="Q1814" i="5"/>
  <c r="Q1815" i="5"/>
  <c r="Q1816" i="5"/>
  <c r="Q1817" i="5"/>
  <c r="Q1818" i="5"/>
  <c r="Q1819" i="5"/>
  <c r="Q1820" i="5"/>
  <c r="Q1821" i="5"/>
  <c r="Q1822" i="5"/>
  <c r="Q1823" i="5"/>
  <c r="Q1824" i="5"/>
  <c r="Q1825" i="5"/>
  <c r="Q1826" i="5"/>
  <c r="Q1827" i="5"/>
  <c r="Q1828" i="5"/>
  <c r="Q1829" i="5"/>
  <c r="Q1830" i="5"/>
  <c r="Q1831" i="5"/>
  <c r="Q1832" i="5"/>
  <c r="Q1833" i="5"/>
  <c r="Q1834" i="5"/>
  <c r="Q1835" i="5"/>
  <c r="Q1836" i="5"/>
  <c r="Q1837" i="5"/>
  <c r="Q1838" i="5"/>
  <c r="Q1839" i="5"/>
  <c r="Q1840" i="5"/>
  <c r="Q1841" i="5"/>
  <c r="Q1842" i="5"/>
  <c r="Q1843" i="5"/>
  <c r="Q1844" i="5"/>
  <c r="Q1845" i="5"/>
  <c r="Q1846" i="5"/>
  <c r="Q1847" i="5"/>
  <c r="Q1848" i="5"/>
  <c r="Q1849" i="5"/>
  <c r="Q1850" i="5"/>
  <c r="Q1851" i="5"/>
  <c r="Q1852" i="5"/>
  <c r="Q1853" i="5"/>
  <c r="Q1854" i="5"/>
  <c r="Q1855" i="5"/>
  <c r="Q1856" i="5"/>
  <c r="Q1857" i="5"/>
  <c r="Q1858" i="5"/>
  <c r="Q1859" i="5"/>
  <c r="Q1860" i="5"/>
  <c r="Q1861" i="5"/>
  <c r="Q1862" i="5"/>
  <c r="Q1863" i="5"/>
  <c r="Q1864" i="5"/>
  <c r="Q1865" i="5"/>
  <c r="Q1866" i="5"/>
  <c r="Q1867" i="5"/>
  <c r="Q1868" i="5"/>
  <c r="Q1869" i="5"/>
  <c r="Q1870" i="5"/>
  <c r="Q1871" i="5"/>
  <c r="Q1872" i="5"/>
  <c r="Q1873" i="5"/>
  <c r="Q1874" i="5"/>
  <c r="Q1875" i="5"/>
  <c r="Q1876" i="5"/>
  <c r="Q1877" i="5"/>
  <c r="Q1878" i="5"/>
  <c r="Q1879" i="5"/>
  <c r="Q1880" i="5"/>
  <c r="Q1881" i="5"/>
  <c r="Q1882" i="5"/>
  <c r="Q1883" i="5"/>
  <c r="Q1884" i="5"/>
  <c r="Q1885" i="5"/>
  <c r="Q1886" i="5"/>
  <c r="Q1887" i="5"/>
  <c r="Q1888" i="5"/>
  <c r="Q1889" i="5"/>
  <c r="Q1890" i="5"/>
  <c r="Q1891" i="5"/>
  <c r="Q1892" i="5"/>
  <c r="Q1893" i="5"/>
  <c r="Q1894" i="5"/>
  <c r="Q1895" i="5"/>
  <c r="Q1896" i="5"/>
  <c r="Q1897" i="5"/>
  <c r="Q1898" i="5"/>
  <c r="Q1899" i="5"/>
  <c r="Q1900" i="5"/>
  <c r="Q1901" i="5"/>
  <c r="Q1902" i="5"/>
  <c r="Q1903" i="5"/>
  <c r="Q1904" i="5"/>
  <c r="Q1905" i="5"/>
  <c r="Q1906" i="5"/>
  <c r="Q1907" i="5"/>
  <c r="Q1908" i="5"/>
  <c r="Q1909" i="5"/>
  <c r="Q1910" i="5"/>
  <c r="Q1911" i="5"/>
  <c r="Q1912" i="5"/>
  <c r="Q1913" i="5"/>
  <c r="Q1914" i="5"/>
  <c r="Q1915" i="5"/>
  <c r="Q1916" i="5"/>
  <c r="Q1917" i="5"/>
  <c r="Q1918" i="5"/>
  <c r="Q1919" i="5"/>
  <c r="Q1920" i="5"/>
  <c r="Q1921" i="5"/>
  <c r="Q1922" i="5"/>
  <c r="Q1923" i="5"/>
  <c r="Q1924" i="5"/>
  <c r="Q1925" i="5"/>
  <c r="Q1926" i="5"/>
  <c r="Q1927" i="5"/>
  <c r="Q1928" i="5"/>
  <c r="Q1929" i="5"/>
  <c r="Q1930" i="5"/>
  <c r="Q1931" i="5"/>
  <c r="Q1932" i="5"/>
  <c r="Q1933" i="5"/>
  <c r="Q1934" i="5"/>
  <c r="Q1935" i="5"/>
  <c r="Q1936" i="5"/>
  <c r="Q1937" i="5"/>
  <c r="Q1938" i="5"/>
  <c r="Q1939" i="5"/>
  <c r="Q1940" i="5"/>
  <c r="Q1941" i="5"/>
  <c r="Q1942" i="5"/>
  <c r="Q1943" i="5"/>
  <c r="Q1944" i="5"/>
  <c r="Q1945" i="5"/>
  <c r="Q1946" i="5"/>
  <c r="Q1947" i="5"/>
  <c r="Q1948" i="5"/>
  <c r="Q1949" i="5"/>
  <c r="Q1950" i="5"/>
  <c r="Q1951" i="5"/>
  <c r="Q1952" i="5"/>
  <c r="Q1953" i="5"/>
  <c r="Q1954" i="5"/>
  <c r="Q1955" i="5"/>
  <c r="Q1956" i="5"/>
  <c r="Q1957" i="5"/>
  <c r="Q1958" i="5"/>
  <c r="Q1959" i="5"/>
  <c r="Q1960" i="5"/>
  <c r="Q1961" i="5"/>
  <c r="Q1962" i="5"/>
  <c r="Q1963" i="5"/>
  <c r="Q1964" i="5"/>
  <c r="Q1965" i="5"/>
  <c r="Q1966" i="5"/>
  <c r="Q1967" i="5"/>
  <c r="Q1968" i="5"/>
  <c r="Q1969" i="5"/>
  <c r="Q1970" i="5"/>
  <c r="Q1971" i="5"/>
  <c r="Q1972" i="5"/>
  <c r="Q1973" i="5"/>
  <c r="Q1974" i="5"/>
  <c r="Q1975" i="5"/>
  <c r="Q1976" i="5"/>
  <c r="Q1977" i="5"/>
  <c r="Q1978" i="5"/>
  <c r="Q1979" i="5"/>
  <c r="Q1980" i="5"/>
  <c r="Q1981" i="5"/>
  <c r="Q1982" i="5"/>
  <c r="Q1983" i="5"/>
  <c r="Q1984" i="5"/>
  <c r="Q1985" i="5"/>
  <c r="Q1986" i="5"/>
  <c r="Q1987" i="5"/>
  <c r="Q1988" i="5"/>
  <c r="Q1989" i="5"/>
  <c r="Q1990" i="5"/>
  <c r="Q1991" i="5"/>
  <c r="Q1992" i="5"/>
  <c r="Q1993" i="5"/>
  <c r="Q1994" i="5"/>
  <c r="Q1995" i="5"/>
  <c r="Q1996" i="5"/>
  <c r="Q1997" i="5"/>
  <c r="Q1998" i="5"/>
  <c r="Q1999" i="5"/>
  <c r="Q2000" i="5"/>
  <c r="Q2001" i="5"/>
  <c r="Q2002" i="5"/>
  <c r="Q2003" i="5"/>
  <c r="Q2004" i="5"/>
  <c r="Q2005" i="5"/>
  <c r="Q2006" i="5"/>
  <c r="Q2007" i="5"/>
  <c r="Q2008" i="5"/>
  <c r="Q2009" i="5"/>
  <c r="Q2010" i="5"/>
  <c r="Q2011" i="5"/>
  <c r="Q2012" i="5"/>
  <c r="Q2013" i="5"/>
  <c r="Q2014" i="5"/>
  <c r="Q2015" i="5"/>
  <c r="Q2016" i="5"/>
  <c r="Q2017" i="5"/>
  <c r="Q2018" i="5"/>
  <c r="Q2019" i="5"/>
  <c r="Q2020" i="5"/>
  <c r="Q2021" i="5"/>
  <c r="Q2022" i="5"/>
  <c r="Q2023" i="5"/>
  <c r="Q2024" i="5"/>
  <c r="Q2025" i="5"/>
  <c r="Q2026" i="5"/>
  <c r="Q2027" i="5"/>
  <c r="Q2028" i="5"/>
  <c r="Q2029" i="5"/>
  <c r="Q2030" i="5"/>
  <c r="Q2031" i="5"/>
  <c r="Q2032" i="5"/>
  <c r="Q2033" i="5"/>
  <c r="Q2034" i="5"/>
  <c r="Q2035" i="5"/>
  <c r="Q2036" i="5"/>
  <c r="Q2037" i="5"/>
  <c r="Q2038" i="5"/>
  <c r="Q2039" i="5"/>
  <c r="Q2040" i="5"/>
  <c r="Q2041" i="5"/>
  <c r="Q2042" i="5"/>
  <c r="Q2043" i="5"/>
  <c r="Q2044" i="5"/>
  <c r="Q2045" i="5"/>
  <c r="Q2046" i="5"/>
  <c r="Q2047" i="5"/>
  <c r="Q2048" i="5"/>
  <c r="Q2049" i="5"/>
  <c r="Q2050" i="5"/>
  <c r="Q2051" i="5"/>
  <c r="Q2052" i="5"/>
  <c r="Q2053" i="5"/>
  <c r="Q2054" i="5"/>
  <c r="Q2055" i="5"/>
  <c r="Q2056" i="5"/>
  <c r="Q2057" i="5"/>
  <c r="Q2058" i="5"/>
  <c r="Q2059" i="5"/>
  <c r="Q2060" i="5"/>
  <c r="Q2061" i="5"/>
  <c r="Q2062" i="5"/>
  <c r="Q2063" i="5"/>
  <c r="Q2064" i="5"/>
  <c r="Q2065" i="5"/>
  <c r="Q2066" i="5"/>
  <c r="Q2067" i="5"/>
  <c r="Q2068" i="5"/>
  <c r="Q2069" i="5"/>
  <c r="Q2070" i="5"/>
  <c r="Q2071" i="5"/>
  <c r="Q2072" i="5"/>
  <c r="Q2073" i="5"/>
  <c r="Q2074" i="5"/>
  <c r="Q2075" i="5"/>
  <c r="Q2076" i="5"/>
  <c r="Q2077" i="5"/>
  <c r="Q2078" i="5"/>
  <c r="Q2079" i="5"/>
  <c r="Q2080" i="5"/>
  <c r="Q2081" i="5"/>
  <c r="Q2082" i="5"/>
  <c r="Q2083" i="5"/>
  <c r="Q2084" i="5"/>
  <c r="Q2085" i="5"/>
  <c r="Q2086" i="5"/>
  <c r="Q2087" i="5"/>
  <c r="Q2088" i="5"/>
  <c r="Q2089" i="5"/>
  <c r="Q2090" i="5"/>
  <c r="Q2091" i="5"/>
  <c r="Q2092" i="5"/>
  <c r="Q2093" i="5"/>
  <c r="Q2094" i="5"/>
  <c r="Q2095" i="5"/>
  <c r="Q2096" i="5"/>
  <c r="Q2097" i="5"/>
  <c r="Q2098" i="5"/>
  <c r="Q2099" i="5"/>
  <c r="Q2100" i="5"/>
  <c r="Q2101" i="5"/>
  <c r="Q2102" i="5"/>
  <c r="Q2103" i="5"/>
  <c r="Q2104" i="5"/>
  <c r="Q2105" i="5"/>
  <c r="Q2106" i="5"/>
  <c r="Q2107" i="5"/>
  <c r="Q2108" i="5"/>
  <c r="Q2109" i="5"/>
  <c r="Q2110" i="5"/>
  <c r="Q2111" i="5"/>
  <c r="Q2112" i="5"/>
  <c r="Q2113" i="5"/>
  <c r="Q2114" i="5"/>
  <c r="Q2115" i="5"/>
  <c r="Q2116" i="5"/>
  <c r="Q2117" i="5"/>
  <c r="Q2118" i="5"/>
  <c r="Q2119" i="5"/>
  <c r="Q2120" i="5"/>
  <c r="Q2121" i="5"/>
  <c r="Q2122" i="5"/>
  <c r="Q2123" i="5"/>
  <c r="Q2124" i="5"/>
  <c r="Q2125" i="5"/>
  <c r="Q2126" i="5"/>
  <c r="Q2127" i="5"/>
  <c r="Q2128" i="5"/>
  <c r="Q2129" i="5"/>
  <c r="Q2130" i="5"/>
  <c r="Q2131" i="5"/>
  <c r="Q2132" i="5"/>
  <c r="Q2133" i="5"/>
  <c r="Q2134" i="5"/>
  <c r="Q2135" i="5"/>
  <c r="Q2136" i="5"/>
  <c r="Q2137" i="5"/>
  <c r="Q2138" i="5"/>
  <c r="Q2139" i="5"/>
  <c r="Q2140" i="5"/>
  <c r="Q2141" i="5"/>
  <c r="Q2142" i="5"/>
  <c r="Q2143" i="5"/>
  <c r="Q2144" i="5"/>
  <c r="Q2145" i="5"/>
  <c r="Q2146" i="5"/>
  <c r="Q2147" i="5"/>
  <c r="Q2148" i="5"/>
  <c r="Q2149" i="5"/>
  <c r="Q2150" i="5"/>
  <c r="Q2151" i="5"/>
  <c r="Q2152" i="5"/>
  <c r="Q2153" i="5"/>
  <c r="Q2154" i="5"/>
  <c r="Q2155" i="5"/>
  <c r="Q2156" i="5"/>
  <c r="Q2157" i="5"/>
  <c r="Q2158" i="5"/>
  <c r="Q2159" i="5"/>
  <c r="Q2160" i="5"/>
  <c r="Q2161" i="5"/>
  <c r="Q2162" i="5"/>
  <c r="Q2163" i="5"/>
  <c r="Q2164" i="5"/>
  <c r="Q2165" i="5"/>
  <c r="Q2166" i="5"/>
  <c r="Q2167" i="5"/>
  <c r="Q2168" i="5"/>
  <c r="Q2169" i="5"/>
  <c r="Q2170" i="5"/>
  <c r="Q2171" i="5"/>
  <c r="Q2172" i="5"/>
  <c r="Q2173" i="5"/>
  <c r="Q2174" i="5"/>
  <c r="Q2175" i="5"/>
  <c r="Q2176" i="5"/>
  <c r="Q2177" i="5"/>
  <c r="Q2178" i="5"/>
  <c r="Q2179" i="5"/>
  <c r="Q2180" i="5"/>
  <c r="Q2181" i="5"/>
  <c r="Q2182" i="5"/>
  <c r="Q2183" i="5"/>
  <c r="Q2184" i="5"/>
  <c r="Q2185" i="5"/>
  <c r="Q2186" i="5"/>
  <c r="Q2187" i="5"/>
  <c r="Q2188" i="5"/>
  <c r="Q2189" i="5"/>
  <c r="Q2190" i="5"/>
  <c r="Q2191" i="5"/>
  <c r="Q2192" i="5"/>
  <c r="Q2193" i="5"/>
  <c r="Q2194" i="5"/>
  <c r="Q2195" i="5"/>
  <c r="Q2196" i="5"/>
  <c r="Q2197" i="5"/>
  <c r="Q2198" i="5"/>
  <c r="Q2199" i="5"/>
  <c r="Q2200" i="5"/>
  <c r="Q2201" i="5"/>
  <c r="Q2202" i="5"/>
  <c r="Q2203" i="5"/>
  <c r="Q2204" i="5"/>
  <c r="Q2205" i="5"/>
  <c r="Q2206" i="5"/>
  <c r="Q2207" i="5"/>
  <c r="Q2208" i="5"/>
  <c r="Q2209" i="5"/>
  <c r="Q2210" i="5"/>
  <c r="Q2211" i="5"/>
  <c r="Q2212" i="5"/>
  <c r="Q2213" i="5"/>
  <c r="Q2214" i="5"/>
  <c r="Q2215" i="5"/>
  <c r="Q2216" i="5"/>
  <c r="Q2217" i="5"/>
  <c r="Q2218" i="5"/>
  <c r="Q2219" i="5"/>
  <c r="Q2220" i="5"/>
  <c r="Q2221" i="5"/>
  <c r="Q2222" i="5"/>
  <c r="Q2223" i="5"/>
  <c r="Q2224" i="5"/>
  <c r="Q2225" i="5"/>
  <c r="Q2226" i="5"/>
  <c r="Q2227" i="5"/>
  <c r="Q2228" i="5"/>
  <c r="Q2229" i="5"/>
  <c r="Q2230" i="5"/>
  <c r="Q2231" i="5"/>
  <c r="Q2232" i="5"/>
  <c r="Q2233" i="5"/>
  <c r="Q2234" i="5"/>
  <c r="Q2235" i="5"/>
  <c r="Q2236" i="5"/>
  <c r="Q2237" i="5"/>
  <c r="Q2238" i="5"/>
  <c r="Q2239" i="5"/>
  <c r="Q2240" i="5"/>
  <c r="Q2241" i="5"/>
  <c r="Q2242" i="5"/>
  <c r="Q2243" i="5"/>
  <c r="Q2244" i="5"/>
  <c r="Q2245" i="5"/>
  <c r="Q2246" i="5"/>
  <c r="Q2247" i="5"/>
  <c r="Q2248" i="5"/>
  <c r="Q2249" i="5"/>
  <c r="Q2250" i="5"/>
  <c r="Q2251" i="5"/>
  <c r="Q2252" i="5"/>
  <c r="Q2253" i="5"/>
  <c r="Q2254" i="5"/>
  <c r="Q2255" i="5"/>
  <c r="Q2256" i="5"/>
  <c r="Q2257" i="5"/>
  <c r="Q2258" i="5"/>
  <c r="Q2259" i="5"/>
  <c r="Q2260" i="5"/>
  <c r="Q2261" i="5"/>
  <c r="Q2262" i="5"/>
  <c r="Q2263" i="5"/>
  <c r="Q2264" i="5"/>
  <c r="Q2265" i="5"/>
  <c r="Q2266" i="5"/>
  <c r="Q2267" i="5"/>
  <c r="Q2268" i="5"/>
  <c r="Q2269" i="5"/>
  <c r="Q2270" i="5"/>
  <c r="Q2271" i="5"/>
  <c r="Q2272" i="5"/>
  <c r="Q2273" i="5"/>
  <c r="Q2274" i="5"/>
  <c r="Q2275" i="5"/>
  <c r="Q2276" i="5"/>
  <c r="Q2277" i="5"/>
  <c r="Q2278" i="5"/>
  <c r="Q2279" i="5"/>
  <c r="Q2280" i="5"/>
  <c r="Q2281" i="5"/>
  <c r="Q2282" i="5"/>
  <c r="Q2283" i="5"/>
  <c r="Q2284" i="5"/>
  <c r="Q2285" i="5"/>
  <c r="Q2286" i="5"/>
  <c r="Q2287" i="5"/>
  <c r="Q2288" i="5"/>
  <c r="Q2289" i="5"/>
  <c r="Q2290" i="5"/>
  <c r="Q2291" i="5"/>
  <c r="Q2292" i="5"/>
  <c r="Q2293" i="5"/>
  <c r="Q2294" i="5"/>
  <c r="Q2295" i="5"/>
  <c r="Q2296" i="5"/>
  <c r="Q2297" i="5"/>
  <c r="Q2298" i="5"/>
  <c r="Q2299" i="5"/>
  <c r="Q2300" i="5"/>
  <c r="Q2301" i="5"/>
  <c r="Q2302" i="5"/>
  <c r="Q2303" i="5"/>
  <c r="Q2304" i="5"/>
  <c r="Q2305" i="5"/>
  <c r="Q2306" i="5"/>
  <c r="Q2307" i="5"/>
  <c r="Q2308" i="5"/>
  <c r="Q2309" i="5"/>
  <c r="Q2310" i="5"/>
  <c r="Q2311" i="5"/>
  <c r="Q2312" i="5"/>
  <c r="Q2313" i="5"/>
  <c r="Q2314" i="5"/>
  <c r="Q2315" i="5"/>
  <c r="Q2316" i="5"/>
  <c r="Q2317" i="5"/>
  <c r="Q2318" i="5"/>
  <c r="Q2319" i="5"/>
  <c r="Q2320" i="5"/>
  <c r="Q2321" i="5"/>
  <c r="Q2322" i="5"/>
  <c r="Q2323" i="5"/>
  <c r="Q2324" i="5"/>
  <c r="Q2325" i="5"/>
  <c r="Q2326" i="5"/>
  <c r="Q2327" i="5"/>
  <c r="Q2328" i="5"/>
  <c r="Q2329" i="5"/>
  <c r="Q2330" i="5"/>
  <c r="Q2331" i="5"/>
  <c r="Q2332" i="5"/>
  <c r="Q2333" i="5"/>
  <c r="Q2334" i="5"/>
  <c r="Q2335" i="5"/>
  <c r="Q2336" i="5"/>
  <c r="Q2337" i="5"/>
  <c r="Q2338" i="5"/>
  <c r="Q2339" i="5"/>
  <c r="Q2340" i="5"/>
  <c r="Q2341" i="5"/>
  <c r="Q2342" i="5"/>
  <c r="Q2343" i="5"/>
  <c r="Q2344" i="5"/>
  <c r="Q2345" i="5"/>
  <c r="Q2346" i="5"/>
  <c r="Q2347" i="5"/>
  <c r="Q2348" i="5"/>
  <c r="Q2349" i="5"/>
  <c r="Q2350" i="5"/>
  <c r="Q2351" i="5"/>
  <c r="Q2352" i="5"/>
  <c r="Q2353" i="5"/>
  <c r="Q2354" i="5"/>
  <c r="Q2355" i="5"/>
  <c r="Q2356" i="5"/>
  <c r="Q2357" i="5"/>
  <c r="Q2358" i="5"/>
  <c r="Q2359" i="5"/>
  <c r="Q2360" i="5"/>
  <c r="Q2361" i="5"/>
  <c r="Q2362" i="5"/>
  <c r="Q2363" i="5"/>
  <c r="Q2364" i="5"/>
  <c r="Q2365" i="5"/>
  <c r="Q2366" i="5"/>
  <c r="Q2367" i="5"/>
  <c r="Q2368" i="5"/>
  <c r="Q2369" i="5"/>
  <c r="Q2370" i="5"/>
  <c r="Q2371" i="5"/>
  <c r="Q2372" i="5"/>
  <c r="Q2373" i="5"/>
  <c r="Q2374" i="5"/>
  <c r="Q2375" i="5"/>
  <c r="Q2376" i="5"/>
  <c r="Q2377" i="5"/>
  <c r="Q2378" i="5"/>
  <c r="Q2379" i="5"/>
  <c r="Q2380" i="5"/>
  <c r="Q2381" i="5"/>
  <c r="Q2382" i="5"/>
  <c r="Q2383" i="5"/>
  <c r="Q2384" i="5"/>
  <c r="Q2385" i="5"/>
  <c r="Q2386" i="5"/>
  <c r="Q2387" i="5"/>
  <c r="Q2388" i="5"/>
  <c r="Q2389" i="5"/>
  <c r="Q2390" i="5"/>
  <c r="Q2391" i="5"/>
  <c r="Q2392" i="5"/>
  <c r="Q2393" i="5"/>
  <c r="Q2394" i="5"/>
  <c r="Q2395" i="5"/>
  <c r="Q2396" i="5"/>
  <c r="Q2397" i="5"/>
  <c r="Q2398" i="5"/>
  <c r="Q2399" i="5"/>
  <c r="Q2400" i="5"/>
  <c r="Q2401" i="5"/>
  <c r="Q2402" i="5"/>
  <c r="Q2403" i="5"/>
  <c r="Q2404" i="5"/>
  <c r="Q2405" i="5"/>
  <c r="Q2406" i="5"/>
  <c r="Q2407" i="5"/>
  <c r="Q2408" i="5"/>
  <c r="Q2409" i="5"/>
  <c r="Q2410" i="5"/>
  <c r="Q2411" i="5"/>
  <c r="Q2412" i="5"/>
  <c r="Q2413" i="5"/>
  <c r="Q2414" i="5"/>
  <c r="Q2415" i="5"/>
  <c r="Q2416" i="5"/>
  <c r="Q2417" i="5"/>
  <c r="Q2418" i="5"/>
  <c r="Q2419" i="5"/>
  <c r="Q2420" i="5"/>
  <c r="Q2421" i="5"/>
  <c r="Q2422" i="5"/>
  <c r="Q2423" i="5"/>
  <c r="Q2424" i="5"/>
  <c r="Q2425" i="5"/>
  <c r="Q2426" i="5"/>
  <c r="Q2427" i="5"/>
  <c r="Q2428" i="5"/>
  <c r="Q2429" i="5"/>
  <c r="Q2430" i="5"/>
  <c r="Q2431" i="5"/>
  <c r="Q2432" i="5"/>
  <c r="Q2433" i="5"/>
  <c r="Q2434" i="5"/>
  <c r="Q2435" i="5"/>
  <c r="Q2436" i="5"/>
  <c r="Q2437" i="5"/>
  <c r="Q2438" i="5"/>
  <c r="Q2439" i="5"/>
  <c r="Q2440" i="5"/>
  <c r="Q2441" i="5"/>
  <c r="Q2442" i="5"/>
  <c r="Q2443" i="5"/>
  <c r="Q2444" i="5"/>
  <c r="Q2445" i="5"/>
  <c r="Q2446" i="5"/>
  <c r="Q2447" i="5"/>
  <c r="Q2448" i="5"/>
  <c r="Q2449" i="5"/>
  <c r="Q2450" i="5"/>
  <c r="Q2451" i="5"/>
  <c r="Q2452" i="5"/>
  <c r="Q2453" i="5"/>
  <c r="Q2454" i="5"/>
  <c r="Q2455" i="5"/>
  <c r="Q2456" i="5"/>
  <c r="Q2457" i="5"/>
  <c r="Q2458" i="5"/>
  <c r="Q2459" i="5"/>
  <c r="Q2460" i="5"/>
  <c r="Q2461" i="5"/>
  <c r="Q2462" i="5"/>
  <c r="Q2463" i="5"/>
  <c r="Q2464" i="5"/>
  <c r="Q2465" i="5"/>
  <c r="Q2466" i="5"/>
  <c r="Q2467" i="5"/>
  <c r="Q2468" i="5"/>
  <c r="Q2469" i="5"/>
  <c r="Q2470" i="5"/>
  <c r="Q2471" i="5"/>
  <c r="Q2472" i="5"/>
  <c r="Q2473" i="5"/>
  <c r="Q2474" i="5"/>
  <c r="Q2475" i="5"/>
  <c r="Q2476" i="5"/>
  <c r="Q2477" i="5"/>
  <c r="Q2478" i="5"/>
  <c r="Q2479" i="5"/>
  <c r="Q2480" i="5"/>
  <c r="Q2481" i="5"/>
  <c r="Q2482" i="5"/>
  <c r="Q2483" i="5"/>
  <c r="Q2484" i="5"/>
  <c r="Q2485" i="5"/>
  <c r="Q2486" i="5"/>
  <c r="Q2487" i="5"/>
  <c r="Q2488" i="5"/>
  <c r="Q2489" i="5"/>
  <c r="Q2490" i="5"/>
  <c r="Q2491" i="5"/>
  <c r="Q2492" i="5"/>
  <c r="Q2493" i="5"/>
  <c r="Q2494" i="5"/>
  <c r="Q2495" i="5"/>
  <c r="Q2496" i="5"/>
  <c r="Q2497" i="5"/>
  <c r="Q2498" i="5"/>
  <c r="Q2499" i="5"/>
  <c r="Q2500" i="5"/>
  <c r="Q2501" i="5"/>
  <c r="Q2502" i="5"/>
  <c r="Q2503" i="5"/>
  <c r="Q2504" i="5"/>
  <c r="Q2505" i="5"/>
  <c r="Q2506" i="5"/>
  <c r="Q2507" i="5"/>
  <c r="Q2508" i="5"/>
  <c r="Q2509" i="5"/>
  <c r="Q2510" i="5"/>
  <c r="Q2511" i="5"/>
  <c r="Q2512" i="5"/>
  <c r="Q2513" i="5"/>
  <c r="Q2514" i="5"/>
  <c r="Q2515" i="5"/>
  <c r="Q2516" i="5"/>
  <c r="Q2517" i="5"/>
  <c r="Q2518" i="5"/>
  <c r="Q2519" i="5"/>
  <c r="Q2520" i="5"/>
  <c r="Q2521" i="5"/>
  <c r="Q2522" i="5"/>
  <c r="Q2523" i="5"/>
  <c r="Q2524" i="5"/>
  <c r="Q2525" i="5"/>
  <c r="Q2526" i="5"/>
  <c r="Q2527" i="5"/>
  <c r="Q2528" i="5"/>
  <c r="Q2529" i="5"/>
  <c r="Q2530" i="5"/>
  <c r="Q2531" i="5"/>
  <c r="Q2532" i="5"/>
  <c r="Q2533" i="5"/>
  <c r="Q2534" i="5"/>
  <c r="Q2535" i="5"/>
  <c r="Q2536" i="5"/>
  <c r="Q2537" i="5"/>
  <c r="Q2538" i="5"/>
  <c r="Q2539" i="5"/>
  <c r="Q2540" i="5"/>
  <c r="Q2541" i="5"/>
  <c r="Q2542" i="5"/>
  <c r="Q2543" i="5"/>
  <c r="Q2544" i="5"/>
  <c r="Q2545" i="5"/>
  <c r="Q2546" i="5"/>
  <c r="Q2547" i="5"/>
  <c r="Q2548" i="5"/>
  <c r="Q2549" i="5"/>
  <c r="Q2550" i="5"/>
  <c r="Q2551" i="5"/>
  <c r="Q2552" i="5"/>
  <c r="Q2553" i="5"/>
  <c r="Q2554" i="5"/>
  <c r="Q2555" i="5"/>
  <c r="Q2556" i="5"/>
  <c r="Q2557" i="5"/>
  <c r="Q2558" i="5"/>
  <c r="Q2559" i="5"/>
  <c r="Q2560" i="5"/>
  <c r="Q2561" i="5"/>
  <c r="Q2562" i="5"/>
  <c r="Q2563" i="5"/>
  <c r="Q2564" i="5"/>
  <c r="Q2565" i="5"/>
  <c r="Q2566" i="5"/>
  <c r="Q2567" i="5"/>
  <c r="Q2568" i="5"/>
  <c r="Q2569" i="5"/>
  <c r="Q2570" i="5"/>
  <c r="Q2571" i="5"/>
  <c r="Q2572" i="5"/>
  <c r="Q2573" i="5"/>
  <c r="Q2574" i="5"/>
  <c r="Q2575" i="5"/>
  <c r="Q2576" i="5"/>
  <c r="Q2577" i="5"/>
  <c r="Q2578" i="5"/>
  <c r="Q2579" i="5"/>
  <c r="Q2580" i="5"/>
  <c r="Q2581" i="5"/>
  <c r="Q2582" i="5"/>
  <c r="Q2583" i="5"/>
  <c r="Q2584" i="5"/>
  <c r="Q2585" i="5"/>
  <c r="Q2586" i="5"/>
  <c r="Q2587" i="5"/>
  <c r="Q2588" i="5"/>
  <c r="Q2589" i="5"/>
  <c r="Q2590" i="5"/>
  <c r="Q2591" i="5"/>
  <c r="Q2592" i="5"/>
  <c r="Q2593" i="5"/>
  <c r="Q2594" i="5"/>
  <c r="Q2595" i="5"/>
  <c r="Q2596" i="5"/>
  <c r="Q2597" i="5"/>
  <c r="Q2598" i="5"/>
  <c r="Q2599" i="5"/>
  <c r="Q2600" i="5"/>
  <c r="Q2601" i="5"/>
  <c r="Q2602" i="5"/>
  <c r="Q2603" i="5"/>
  <c r="Q2604" i="5"/>
  <c r="Q2605" i="5"/>
  <c r="Q2606" i="5"/>
  <c r="Q2607" i="5"/>
  <c r="Q2608" i="5"/>
  <c r="Q2609" i="5"/>
  <c r="Q2610" i="5"/>
  <c r="Q2611" i="5"/>
  <c r="Q2612" i="5"/>
  <c r="Q2613" i="5"/>
  <c r="Q2614" i="5"/>
  <c r="Q2615" i="5"/>
  <c r="Q2616" i="5"/>
  <c r="Q2617" i="5"/>
  <c r="Q2618" i="5"/>
  <c r="Q2619" i="5"/>
  <c r="Q2620" i="5"/>
  <c r="Q2621" i="5"/>
  <c r="Q2622" i="5"/>
  <c r="Q2623" i="5"/>
  <c r="Q2624" i="5"/>
  <c r="Q2625" i="5"/>
  <c r="Q2626" i="5"/>
  <c r="Q2627" i="5"/>
  <c r="Q2628" i="5"/>
  <c r="Q2629" i="5"/>
  <c r="Q2630" i="5"/>
  <c r="Q2631" i="5"/>
  <c r="Q2632" i="5"/>
  <c r="Q2633" i="5"/>
  <c r="Q2634" i="5"/>
  <c r="Q2635" i="5"/>
  <c r="Q2636" i="5"/>
  <c r="Q2637" i="5"/>
  <c r="Q2638" i="5"/>
  <c r="Q2639" i="5"/>
  <c r="Q2640" i="5"/>
  <c r="Q2641" i="5"/>
  <c r="Q2642" i="5"/>
  <c r="Q2643" i="5"/>
  <c r="Q2644" i="5"/>
  <c r="Q2645" i="5"/>
  <c r="Q2646" i="5"/>
  <c r="Q2647" i="5"/>
  <c r="Q2648" i="5"/>
  <c r="Q2649" i="5"/>
  <c r="Q2650" i="5"/>
  <c r="Q2651" i="5"/>
  <c r="Q2652" i="5"/>
  <c r="Q2653" i="5"/>
  <c r="Q2654" i="5"/>
  <c r="Q2655" i="5"/>
  <c r="Q2656" i="5"/>
  <c r="Q2657" i="5"/>
  <c r="Q2658" i="5"/>
  <c r="Q2659" i="5"/>
  <c r="Q2660" i="5"/>
  <c r="Q2661" i="5"/>
  <c r="Q2662" i="5"/>
  <c r="Q2663" i="5"/>
  <c r="Q2664" i="5"/>
  <c r="Q2665" i="5"/>
  <c r="Q2666" i="5"/>
  <c r="Q2667" i="5"/>
  <c r="Q2668" i="5"/>
  <c r="Q2669" i="5"/>
  <c r="Q2670" i="5"/>
  <c r="Q2671" i="5"/>
  <c r="Q2672" i="5"/>
  <c r="Q2673" i="5"/>
  <c r="Q2674" i="5"/>
  <c r="Q2675" i="5"/>
  <c r="Q2676" i="5"/>
  <c r="Q2677" i="5"/>
  <c r="Q2678" i="5"/>
  <c r="Q2679" i="5"/>
  <c r="Q2680" i="5"/>
  <c r="Q2681" i="5"/>
  <c r="Q2682" i="5"/>
  <c r="Q2683" i="5"/>
  <c r="Q2684" i="5"/>
  <c r="Q2685" i="5"/>
  <c r="Q2686" i="5"/>
  <c r="Q2687" i="5"/>
  <c r="Q2688" i="5"/>
  <c r="Q2689" i="5"/>
  <c r="Q2690" i="5"/>
  <c r="Q2691" i="5"/>
  <c r="Q2692" i="5"/>
  <c r="Q2693" i="5"/>
  <c r="Q2694" i="5"/>
  <c r="Q2695" i="5"/>
  <c r="Q2696" i="5"/>
  <c r="Q2697" i="5"/>
  <c r="Q2698" i="5"/>
  <c r="Q2699" i="5"/>
  <c r="Q2700" i="5"/>
  <c r="Q2701" i="5"/>
  <c r="Q2702" i="5"/>
  <c r="Q2703" i="5"/>
  <c r="Q2704" i="5"/>
  <c r="Q2705" i="5"/>
  <c r="Q2706" i="5"/>
  <c r="Q2707" i="5"/>
  <c r="Q2708" i="5"/>
  <c r="Q2709" i="5"/>
  <c r="Q2710" i="5"/>
  <c r="Q2711" i="5"/>
  <c r="Q2712" i="5"/>
  <c r="Q2713" i="5"/>
  <c r="Q2714" i="5"/>
  <c r="Q2715" i="5"/>
  <c r="Q2716" i="5"/>
  <c r="Q2717" i="5"/>
  <c r="Q2718" i="5"/>
  <c r="Q2719" i="5"/>
  <c r="Q2720" i="5"/>
  <c r="Q2721" i="5"/>
  <c r="Q2722" i="5"/>
  <c r="Q2723" i="5"/>
  <c r="Q2724" i="5"/>
  <c r="Q2725" i="5"/>
  <c r="Q2726" i="5"/>
  <c r="Q2727" i="5"/>
  <c r="Q2728" i="5"/>
  <c r="Q2729" i="5"/>
  <c r="Q2730" i="5"/>
  <c r="Q2731" i="5"/>
  <c r="Q2732" i="5"/>
  <c r="Q2733" i="5"/>
  <c r="Q2734" i="5"/>
  <c r="Q2735" i="5"/>
  <c r="Q2736" i="5"/>
  <c r="Q2737" i="5"/>
  <c r="Q2738" i="5"/>
  <c r="Q2739" i="5"/>
  <c r="Q2740" i="5"/>
  <c r="Q2741" i="5"/>
  <c r="Q2742" i="5"/>
  <c r="Q2743" i="5"/>
  <c r="Q2744" i="5"/>
  <c r="Q2745" i="5"/>
  <c r="Q2746" i="5"/>
  <c r="Q2747" i="5"/>
  <c r="Q2748" i="5"/>
  <c r="Q2749" i="5"/>
  <c r="Q2750" i="5"/>
  <c r="Q2751" i="5"/>
  <c r="Q2752" i="5"/>
  <c r="Q2753" i="5"/>
  <c r="Q2754" i="5"/>
  <c r="Q2755" i="5"/>
  <c r="Q2756" i="5"/>
  <c r="Q2757" i="5"/>
  <c r="Q2758" i="5"/>
  <c r="Q2759" i="5"/>
  <c r="Q2760" i="5"/>
  <c r="Q2761" i="5"/>
  <c r="Q2762" i="5"/>
  <c r="Q2763" i="5"/>
  <c r="Q2764" i="5"/>
  <c r="Q2765" i="5"/>
  <c r="Q2766" i="5"/>
  <c r="Q2767" i="5"/>
  <c r="Q2768" i="5"/>
  <c r="Q2769" i="5"/>
  <c r="Q2770" i="5"/>
  <c r="Q2771" i="5"/>
  <c r="Q2772" i="5"/>
  <c r="Q2773" i="5"/>
  <c r="Q2774" i="5"/>
  <c r="Q2775" i="5"/>
  <c r="Q2776" i="5"/>
  <c r="Q2777" i="5"/>
  <c r="Q2778" i="5"/>
  <c r="Q2779" i="5"/>
  <c r="Q2780" i="5"/>
  <c r="Q2781" i="5"/>
  <c r="Q2782" i="5"/>
  <c r="Q2783" i="5"/>
  <c r="Q2784" i="5"/>
  <c r="Q2785" i="5"/>
  <c r="Q2786" i="5"/>
  <c r="Q2787" i="5"/>
  <c r="Q2788" i="5"/>
  <c r="Q2789" i="5"/>
  <c r="Q2790" i="5"/>
  <c r="Q2791" i="5"/>
  <c r="Q2792" i="5"/>
  <c r="Q2793" i="5"/>
  <c r="Q2794" i="5"/>
  <c r="Q2795" i="5"/>
  <c r="Q2796" i="5"/>
  <c r="Q2797" i="5"/>
  <c r="Q2798" i="5"/>
  <c r="Q2799" i="5"/>
  <c r="Q2800" i="5"/>
  <c r="Q2801" i="5"/>
  <c r="Q2802" i="5"/>
  <c r="Q2803" i="5"/>
  <c r="Q2804" i="5"/>
  <c r="Q2805" i="5"/>
  <c r="Q2806" i="5"/>
  <c r="Q2807" i="5"/>
  <c r="Q2808" i="5"/>
  <c r="Q2809" i="5"/>
  <c r="Q2810" i="5"/>
  <c r="Q2811" i="5"/>
  <c r="Q2812" i="5"/>
  <c r="Q2813" i="5"/>
  <c r="Q2814" i="5"/>
  <c r="Q2815" i="5"/>
  <c r="Q2816" i="5"/>
  <c r="Q2817" i="5"/>
  <c r="Q2818" i="5"/>
  <c r="Q2819" i="5"/>
  <c r="Q2820" i="5"/>
  <c r="Q2821" i="5"/>
  <c r="Q2822" i="5"/>
  <c r="Q2823" i="5"/>
  <c r="Q2824" i="5"/>
  <c r="Q2825" i="5"/>
  <c r="Q2826" i="5"/>
  <c r="Q2827" i="5"/>
  <c r="Q2828" i="5"/>
  <c r="Q2829" i="5"/>
  <c r="Q2830" i="5"/>
  <c r="Q2831" i="5"/>
  <c r="Q2832" i="5"/>
  <c r="Q2833" i="5"/>
  <c r="Q2834" i="5"/>
  <c r="Q2835" i="5"/>
  <c r="Q2836" i="5"/>
  <c r="Q2837" i="5"/>
  <c r="Q2838" i="5"/>
  <c r="Q2839" i="5"/>
  <c r="Q2840" i="5"/>
  <c r="Q2841" i="5"/>
  <c r="Q2842" i="5"/>
  <c r="Q2843" i="5"/>
  <c r="Q2844" i="5"/>
  <c r="Q2845" i="5"/>
  <c r="Q2846" i="5"/>
  <c r="Q2847" i="5"/>
  <c r="Q2848" i="5"/>
  <c r="Q2849" i="5"/>
  <c r="Q2850" i="5"/>
  <c r="Q2851" i="5"/>
  <c r="Q2852" i="5"/>
  <c r="Q2853" i="5"/>
  <c r="Q2854" i="5"/>
  <c r="Q2855" i="5"/>
  <c r="Q2856" i="5"/>
  <c r="Q2857" i="5"/>
  <c r="Q2858" i="5"/>
  <c r="Q2859" i="5"/>
  <c r="Q2860" i="5"/>
  <c r="Q2861" i="5"/>
  <c r="Q2862" i="5"/>
  <c r="Q2863" i="5"/>
  <c r="Q2864" i="5"/>
  <c r="Q2865" i="5"/>
  <c r="Q2866" i="5"/>
  <c r="Q2867" i="5"/>
  <c r="Q2868" i="5"/>
  <c r="Q2869" i="5"/>
  <c r="Q2870" i="5"/>
  <c r="Q2871" i="5"/>
  <c r="Q2872" i="5"/>
  <c r="Q2873" i="5"/>
  <c r="Q2874" i="5"/>
  <c r="Q2875" i="5"/>
  <c r="Q2876" i="5"/>
  <c r="Q2877" i="5"/>
  <c r="Q2878" i="5"/>
  <c r="Q2879" i="5"/>
  <c r="Q2880" i="5"/>
  <c r="Q2881" i="5"/>
  <c r="Q2882" i="5"/>
  <c r="Q2883" i="5"/>
  <c r="Q2884" i="5"/>
  <c r="Q2885" i="5"/>
  <c r="Q2886" i="5"/>
  <c r="Q2887" i="5"/>
  <c r="Q2888" i="5"/>
  <c r="Q2889" i="5"/>
  <c r="Q2890" i="5"/>
  <c r="Q2891" i="5"/>
  <c r="Q2892" i="5"/>
  <c r="Q2893" i="5"/>
  <c r="Q2894" i="5"/>
  <c r="Q2895" i="5"/>
  <c r="Q2896" i="5"/>
  <c r="Q2897" i="5"/>
  <c r="Q2898" i="5"/>
  <c r="Q2899" i="5"/>
  <c r="Q2900" i="5"/>
  <c r="Q2901" i="5"/>
  <c r="Q2902" i="5"/>
  <c r="Q2903" i="5"/>
  <c r="Q2904" i="5"/>
  <c r="Q2905" i="5"/>
  <c r="Q2906" i="5"/>
  <c r="Q2907" i="5"/>
  <c r="Q2908" i="5"/>
  <c r="Q2909" i="5"/>
  <c r="Q2910" i="5"/>
  <c r="Q2911" i="5"/>
  <c r="Q2912" i="5"/>
  <c r="Q2913" i="5"/>
  <c r="Q2914" i="5"/>
  <c r="Q2915" i="5"/>
  <c r="Q2916" i="5"/>
  <c r="Q2917" i="5"/>
  <c r="Q2918" i="5"/>
  <c r="Q2919" i="5"/>
  <c r="Q2920" i="5"/>
  <c r="Q2921" i="5"/>
  <c r="Q2922" i="5"/>
  <c r="Q2923" i="5"/>
  <c r="Q2924" i="5"/>
  <c r="Q2925" i="5"/>
  <c r="Q2926" i="5"/>
  <c r="Q2927" i="5"/>
  <c r="Q2928" i="5"/>
  <c r="Q2929" i="5"/>
  <c r="Q2930" i="5"/>
  <c r="Q2931" i="5"/>
  <c r="Q2932" i="5"/>
  <c r="Q2933" i="5"/>
  <c r="Q2934" i="5"/>
  <c r="Q2935" i="5"/>
  <c r="Q2936" i="5"/>
  <c r="Q2937" i="5"/>
  <c r="Q2938" i="5"/>
  <c r="Q2939" i="5"/>
  <c r="Q2940" i="5"/>
  <c r="Q2941" i="5"/>
  <c r="Q2942" i="5"/>
  <c r="Q2943" i="5"/>
  <c r="Q2944" i="5"/>
  <c r="Q2945" i="5"/>
  <c r="Q2946" i="5"/>
  <c r="Q2947" i="5"/>
  <c r="Q2948" i="5"/>
  <c r="Q2949" i="5"/>
  <c r="Q2950" i="5"/>
  <c r="Q2951" i="5"/>
  <c r="Q2952" i="5"/>
  <c r="Q2953" i="5"/>
  <c r="Q2954" i="5"/>
  <c r="Q2955" i="5"/>
  <c r="Q2956" i="5"/>
  <c r="Q2957" i="5"/>
  <c r="Q2958" i="5"/>
  <c r="Q2959" i="5"/>
  <c r="Q2960" i="5"/>
  <c r="Q2961" i="5"/>
  <c r="Q2962" i="5"/>
  <c r="Q2963" i="5"/>
  <c r="Q2964" i="5"/>
  <c r="Q2965" i="5"/>
  <c r="Q2966" i="5"/>
  <c r="Q2967" i="5"/>
  <c r="Q2968" i="5"/>
  <c r="Q2969" i="5"/>
  <c r="Q2970" i="5"/>
  <c r="Q2971" i="5"/>
  <c r="Q2972" i="5"/>
  <c r="Q2973" i="5"/>
  <c r="Q2974" i="5"/>
  <c r="Q2975" i="5"/>
  <c r="Q2976" i="5"/>
  <c r="Q2977" i="5"/>
  <c r="Q2978" i="5"/>
  <c r="Q2979" i="5"/>
  <c r="Q2980" i="5"/>
  <c r="Q2981" i="5"/>
  <c r="Q2982" i="5"/>
  <c r="Q2983" i="5"/>
  <c r="Q2984" i="5"/>
  <c r="Q2985" i="5"/>
  <c r="Q2986" i="5"/>
  <c r="Q2987" i="5"/>
  <c r="Q2988" i="5"/>
  <c r="Q2989" i="5"/>
  <c r="Q2990" i="5"/>
  <c r="Q2991" i="5"/>
  <c r="Q2992" i="5"/>
  <c r="Q2993" i="5"/>
  <c r="Q2994" i="5"/>
  <c r="Q2995" i="5"/>
  <c r="Q2996" i="5"/>
  <c r="Q2997" i="5"/>
  <c r="Q2998" i="5"/>
  <c r="Q2999" i="5"/>
  <c r="Q3000" i="5"/>
  <c r="Q3001" i="5"/>
  <c r="Q3002" i="5"/>
  <c r="Q3003" i="5"/>
  <c r="Q3004" i="5"/>
  <c r="Q3005" i="5"/>
  <c r="Q3006" i="5"/>
  <c r="Q3007" i="5"/>
  <c r="Q3008" i="5"/>
  <c r="Q3009" i="5"/>
  <c r="Q3010" i="5"/>
  <c r="Q3011" i="5"/>
  <c r="Q3012" i="5"/>
  <c r="Q3013" i="5"/>
  <c r="Q3014" i="5"/>
  <c r="Q3015" i="5"/>
  <c r="Q3016" i="5"/>
  <c r="Q3017" i="5"/>
  <c r="Q3018" i="5"/>
  <c r="Q3019" i="5"/>
  <c r="Q3020" i="5"/>
  <c r="Q3021" i="5"/>
  <c r="Q3022" i="5"/>
  <c r="Q3023" i="5"/>
  <c r="Q3024" i="5"/>
  <c r="Q3025" i="5"/>
  <c r="Q3026" i="5"/>
  <c r="Q3027" i="5"/>
  <c r="Q3028" i="5"/>
  <c r="Q3029" i="5"/>
  <c r="Q3030" i="5"/>
  <c r="Q3031" i="5"/>
  <c r="Q3032" i="5"/>
  <c r="Q3033" i="5"/>
  <c r="Q3035" i="5"/>
  <c r="Q3036" i="5"/>
  <c r="Q3043" i="5"/>
  <c r="Q3044" i="5"/>
  <c r="Q3045" i="5"/>
  <c r="Q3046" i="5"/>
  <c r="Q3047" i="5"/>
  <c r="Q3048" i="5"/>
  <c r="Q3049" i="5"/>
  <c r="Q3052" i="5"/>
  <c r="Q3053" i="5"/>
  <c r="Q3082" i="5"/>
  <c r="Q3105" i="5"/>
  <c r="Q3107" i="5"/>
  <c r="Q3489" i="5"/>
  <c r="Q3490" i="5"/>
  <c r="Q3491" i="5"/>
  <c r="Q3492" i="5"/>
  <c r="Q3493" i="5"/>
  <c r="Q3494" i="5"/>
  <c r="Q3495" i="5"/>
  <c r="Q3496" i="5"/>
  <c r="Q3497" i="5"/>
  <c r="Q3498" i="5"/>
  <c r="Q3499" i="5"/>
  <c r="Q3500" i="5"/>
  <c r="Q3501" i="5"/>
  <c r="Q3502" i="5"/>
  <c r="Q3503" i="5"/>
  <c r="Q3504" i="5"/>
  <c r="Q3505" i="5"/>
  <c r="Q3506" i="5"/>
  <c r="Q3507" i="5"/>
  <c r="Q3508" i="5"/>
  <c r="Q3509" i="5"/>
  <c r="Q3510" i="5"/>
  <c r="Q3511" i="5"/>
  <c r="Q3512" i="5"/>
  <c r="Q3513" i="5"/>
  <c r="Q3514" i="5"/>
  <c r="Q3515" i="5"/>
  <c r="Q3516" i="5"/>
  <c r="Q3517" i="5"/>
  <c r="Q3518" i="5"/>
  <c r="Q3519" i="5"/>
  <c r="Q3520" i="5"/>
  <c r="Q3521" i="5"/>
  <c r="Q3522" i="5"/>
  <c r="Q3523" i="5"/>
  <c r="Q3524" i="5"/>
  <c r="Q3525" i="5"/>
  <c r="Q3526" i="5"/>
  <c r="Q3527" i="5"/>
  <c r="Q3528" i="5"/>
  <c r="Q3529" i="5"/>
  <c r="Q3530" i="5"/>
  <c r="Q3531" i="5"/>
  <c r="Q3532" i="5"/>
  <c r="Q3789" i="5"/>
  <c r="Q3792" i="5"/>
  <c r="Q3796" i="5"/>
  <c r="Q3816" i="5"/>
  <c r="Q3819" i="5"/>
  <c r="Q3826" i="5"/>
  <c r="Q3831" i="5"/>
  <c r="Q3833" i="5"/>
  <c r="Q3834" i="5"/>
  <c r="Q3835" i="5"/>
  <c r="Q3841" i="5"/>
  <c r="Q3842" i="5"/>
  <c r="Q3843" i="5"/>
  <c r="Q3845" i="5"/>
  <c r="Q3847" i="5"/>
  <c r="Q3848" i="5"/>
  <c r="Q3849" i="5"/>
  <c r="Q3851" i="5"/>
  <c r="Q3852" i="5"/>
  <c r="Q3853" i="5"/>
  <c r="Q3854" i="5"/>
  <c r="Q3855" i="5"/>
  <c r="Q3856" i="5"/>
  <c r="Q3857" i="5"/>
  <c r="Q3858" i="5"/>
  <c r="Q3859" i="5"/>
  <c r="Q3861" i="5"/>
  <c r="Q3863" i="5"/>
  <c r="Q3864" i="5"/>
  <c r="Q3865" i="5"/>
  <c r="Q3868" i="5"/>
  <c r="Q3870" i="5"/>
  <c r="Q3872" i="5"/>
  <c r="Q3873" i="5"/>
  <c r="Q3875" i="5"/>
  <c r="Q3876" i="5"/>
  <c r="Q3880" i="5"/>
  <c r="Q3882" i="5"/>
  <c r="Q3883" i="5"/>
  <c r="Q3885" i="5"/>
  <c r="Q3887" i="5"/>
  <c r="Q3889" i="5"/>
  <c r="Q3891" i="5"/>
  <c r="Q3893" i="5"/>
  <c r="Q3895" i="5"/>
  <c r="Q3897" i="5"/>
  <c r="Q3898" i="5"/>
  <c r="Q3900" i="5"/>
  <c r="Q3902" i="5"/>
  <c r="Q3904" i="5"/>
  <c r="Q3906" i="5"/>
  <c r="Q3910" i="5"/>
  <c r="Q3912" i="5"/>
  <c r="Q3914" i="5"/>
  <c r="Q3916" i="5"/>
  <c r="Q3918" i="5"/>
  <c r="Q3919" i="5"/>
  <c r="Q3920" i="5"/>
  <c r="Q3922" i="5"/>
  <c r="Q3924" i="5"/>
  <c r="Q3926" i="5"/>
  <c r="Q3928" i="5"/>
  <c r="Q3930" i="5"/>
  <c r="Q3931" i="5"/>
  <c r="Q3932" i="5"/>
  <c r="Q3934" i="5"/>
  <c r="Q3936" i="5"/>
  <c r="Q3938" i="5"/>
  <c r="Q3940" i="5"/>
  <c r="Q3941" i="5"/>
  <c r="Q3942" i="5"/>
  <c r="Q3949" i="5"/>
  <c r="Q3951" i="5"/>
  <c r="Q3953" i="5"/>
  <c r="Q3962" i="5"/>
  <c r="Q3963" i="5"/>
  <c r="Q3965" i="5"/>
  <c r="Q3966" i="5"/>
  <c r="Q3967" i="5"/>
  <c r="Q3968" i="5"/>
  <c r="Q3969" i="5"/>
  <c r="Q3995" i="5"/>
  <c r="Q4004" i="5"/>
  <c r="Q4012" i="5"/>
  <c r="Q4025" i="5"/>
  <c r="Q4029" i="5"/>
  <c r="Q4032" i="5"/>
  <c r="Q4035" i="5"/>
  <c r="Q4036" i="5"/>
  <c r="Q4038" i="5"/>
  <c r="Q4039" i="5"/>
  <c r="Q4041" i="5"/>
  <c r="Q4042" i="5"/>
  <c r="Q4043" i="5"/>
  <c r="Q4047" i="5"/>
  <c r="Q4048" i="5"/>
  <c r="Q4049" i="5"/>
  <c r="Q4051" i="5"/>
  <c r="Q4052" i="5"/>
  <c r="Q4053" i="5"/>
  <c r="Q4054" i="5"/>
  <c r="Q4055" i="5"/>
  <c r="Q4058" i="5"/>
  <c r="Q4059" i="5"/>
  <c r="Q4063" i="5"/>
  <c r="Q4064" i="5"/>
  <c r="Q4065" i="5"/>
  <c r="Q4071" i="5"/>
  <c r="Q4072" i="5"/>
  <c r="Q4073" i="5"/>
  <c r="Q4074" i="5"/>
  <c r="Q4081" i="5"/>
  <c r="Q4082" i="5"/>
  <c r="Q4083" i="5"/>
  <c r="Q4086" i="5"/>
  <c r="Q4087" i="5"/>
  <c r="Q4088" i="5"/>
  <c r="Q4089" i="5"/>
  <c r="Q4091" i="5"/>
  <c r="Q4092" i="5"/>
  <c r="Q4093" i="5"/>
  <c r="Q4094" i="5"/>
  <c r="Q4095" i="5"/>
  <c r="Q4096" i="5"/>
  <c r="Q4097" i="5"/>
  <c r="Q4098" i="5"/>
  <c r="Q4099" i="5"/>
  <c r="Q4100" i="5"/>
  <c r="Q4101" i="5"/>
  <c r="Q4102" i="5"/>
  <c r="Q4103" i="5"/>
  <c r="Q4104" i="5"/>
  <c r="Q4105" i="5"/>
  <c r="Q4106" i="5"/>
  <c r="Q4107" i="5"/>
  <c r="Q4108" i="5"/>
  <c r="Q4109" i="5"/>
  <c r="Q4110" i="5"/>
  <c r="Q4111" i="5"/>
  <c r="Q4112" i="5"/>
  <c r="Q4113" i="5"/>
  <c r="Q4114" i="5"/>
  <c r="Q4115" i="5"/>
  <c r="Q4116" i="5"/>
  <c r="Q4117" i="5"/>
  <c r="Q4118" i="5"/>
  <c r="Q4119" i="5"/>
  <c r="Q4120" i="5"/>
  <c r="Q4121" i="5"/>
  <c r="Q4122" i="5"/>
  <c r="Q4123" i="5"/>
  <c r="Q4124" i="5"/>
  <c r="Q4125" i="5"/>
  <c r="Q4126" i="5"/>
  <c r="Q4127" i="5"/>
  <c r="Q4128" i="5"/>
  <c r="Q4129" i="5"/>
  <c r="Q4130" i="5"/>
  <c r="Q4131" i="5"/>
  <c r="Q4132" i="5"/>
  <c r="Q4133" i="5"/>
  <c r="Q4134" i="5"/>
  <c r="Q4135" i="5"/>
  <c r="Q4136" i="5"/>
  <c r="Q4137" i="5"/>
  <c r="Q4138" i="5"/>
  <c r="Q4139" i="5"/>
  <c r="Q4140" i="5"/>
  <c r="Q4141" i="5"/>
  <c r="Q4142" i="5"/>
  <c r="Q4143" i="5"/>
  <c r="Q4144" i="5"/>
  <c r="Q4145" i="5"/>
  <c r="Q4146" i="5"/>
  <c r="Q4147" i="5"/>
  <c r="Q4156" i="5"/>
  <c r="Q4157" i="5"/>
  <c r="Q4158" i="5"/>
  <c r="Q4159" i="5"/>
  <c r="Q4160" i="5"/>
  <c r="Q4167" i="5"/>
  <c r="Q4168" i="5"/>
  <c r="Q4169" i="5"/>
  <c r="Q4170" i="5"/>
  <c r="Q4171" i="5"/>
  <c r="Q4172" i="5"/>
  <c r="Q4173" i="5"/>
  <c r="Q4174" i="5"/>
  <c r="Q4175" i="5"/>
  <c r="Q4176" i="5"/>
  <c r="Q4184" i="5"/>
  <c r="Q4185" i="5"/>
  <c r="Q4186" i="5"/>
  <c r="Q4187" i="5"/>
  <c r="Q4188" i="5"/>
  <c r="Q4189" i="5"/>
  <c r="Q4190" i="5"/>
  <c r="Q4191" i="5"/>
  <c r="Q4192" i="5"/>
  <c r="Q4193" i="5"/>
  <c r="Q4199" i="5"/>
  <c r="Q4200" i="5"/>
  <c r="Q4201" i="5"/>
  <c r="Q4202" i="5"/>
  <c r="Q4206" i="5"/>
  <c r="Q4207" i="5"/>
  <c r="Q4208" i="5"/>
  <c r="Q4215" i="5"/>
  <c r="Q4216" i="5"/>
  <c r="Q4220" i="5"/>
  <c r="Q4221" i="5"/>
  <c r="Q4222" i="5"/>
  <c r="Q4234" i="5"/>
  <c r="Q4235" i="5"/>
  <c r="Q4236" i="5"/>
  <c r="Q4237" i="5"/>
  <c r="Q4244" i="5"/>
  <c r="Q4245" i="5"/>
  <c r="Q4246" i="5"/>
  <c r="Q4247" i="5"/>
  <c r="Q4248" i="5"/>
  <c r="Q4249" i="5"/>
  <c r="Q4250" i="5"/>
  <c r="Q4251" i="5"/>
  <c r="Q4252" i="5"/>
  <c r="Q4257" i="5"/>
  <c r="Q4258" i="5"/>
  <c r="Q4259" i="5"/>
  <c r="Q4260" i="5"/>
  <c r="Q4261" i="5"/>
  <c r="Q4262" i="5"/>
  <c r="Q4263" i="5"/>
  <c r="Q4265" i="5"/>
  <c r="Q4270" i="5"/>
  <c r="Q4271" i="5"/>
  <c r="Q4272" i="5"/>
  <c r="Q4273" i="5"/>
  <c r="Q4274" i="5"/>
  <c r="Q4275" i="5"/>
  <c r="Q4276" i="5"/>
  <c r="Q4279" i="5"/>
  <c r="Q4285" i="5"/>
  <c r="Q4286" i="5"/>
  <c r="Q4287" i="5"/>
  <c r="Q4288" i="5"/>
  <c r="Q4289" i="5"/>
  <c r="Q4290" i="5"/>
  <c r="Q4299" i="5"/>
  <c r="Q4300" i="5"/>
  <c r="Q4301" i="5"/>
  <c r="Q4302" i="5"/>
  <c r="Q4303" i="5"/>
  <c r="Q4304" i="5"/>
  <c r="Q4305" i="5"/>
  <c r="Q4306" i="5"/>
  <c r="Q4307" i="5"/>
  <c r="Q4308" i="5"/>
  <c r="Q4318" i="5"/>
  <c r="Q4319" i="5"/>
  <c r="Q4320" i="5"/>
  <c r="Q4321" i="5"/>
  <c r="Q4322" i="5"/>
  <c r="Q4323" i="5"/>
  <c r="Q4324" i="5"/>
  <c r="Q4325" i="5"/>
  <c r="Q4326" i="5"/>
  <c r="Q4327" i="5"/>
  <c r="Q4328" i="5"/>
  <c r="Q4329" i="5"/>
  <c r="Q4343" i="5"/>
  <c r="Q4344" i="5"/>
  <c r="Q4345" i="5"/>
  <c r="Q4346" i="5"/>
  <c r="Q4347" i="5"/>
  <c r="Q4348" i="5"/>
  <c r="Q4349" i="5"/>
  <c r="Q4350" i="5"/>
  <c r="Q4351" i="5"/>
  <c r="Q4352" i="5"/>
  <c r="Q4353" i="5"/>
  <c r="Q4354" i="5"/>
  <c r="Q4355" i="5"/>
  <c r="Q4356" i="5"/>
  <c r="Q4377" i="5"/>
  <c r="Q4378" i="5"/>
  <c r="Q4379" i="5"/>
  <c r="Q4380" i="5"/>
  <c r="Q4381" i="5"/>
  <c r="Q4382" i="5"/>
  <c r="Q4383" i="5"/>
  <c r="Q4384" i="5"/>
  <c r="Q4385" i="5"/>
  <c r="Q4386" i="5"/>
  <c r="Q4387" i="5"/>
  <c r="Q4389" i="5"/>
  <c r="Q4390" i="5"/>
  <c r="Q4391" i="5"/>
  <c r="Q4397" i="5"/>
  <c r="Q4398" i="5"/>
  <c r="Q4410" i="5"/>
  <c r="Q4411" i="5"/>
  <c r="Q4412" i="5"/>
  <c r="Q4413" i="5"/>
  <c r="Q4414" i="5"/>
  <c r="Q4415" i="5"/>
  <c r="Q4416" i="5"/>
  <c r="Q4417" i="5"/>
  <c r="Q4418" i="5"/>
  <c r="Q4419" i="5"/>
  <c r="Q4420" i="5"/>
  <c r="Q4421" i="5"/>
  <c r="Q4429" i="5"/>
  <c r="Q4430" i="5"/>
  <c r="Q4442" i="5"/>
  <c r="Q4443" i="5"/>
  <c r="Q4444" i="5"/>
  <c r="Q4445" i="5"/>
  <c r="Q4446" i="5"/>
  <c r="Q4447" i="5"/>
  <c r="Q4448" i="5"/>
  <c r="Q4449" i="5"/>
  <c r="Q4450" i="5"/>
  <c r="Q4452" i="5"/>
  <c r="Q4453" i="5"/>
  <c r="Q4454" i="5"/>
  <c r="Q4455" i="5"/>
  <c r="Q4462" i="5"/>
  <c r="Q4467" i="5"/>
  <c r="Q4468" i="5"/>
  <c r="Q4478" i="5"/>
  <c r="Q4479" i="5"/>
  <c r="Q4480" i="5"/>
  <c r="Q4481" i="5"/>
  <c r="Q4482" i="5"/>
  <c r="Q4483" i="5"/>
  <c r="Q4484" i="5"/>
  <c r="Q4485" i="5"/>
  <c r="Q4486" i="5"/>
  <c r="Q4487" i="5"/>
  <c r="Q4488" i="5"/>
  <c r="Q4489" i="5"/>
  <c r="Q4490" i="5"/>
  <c r="Q4500" i="5"/>
  <c r="Q4505" i="5"/>
  <c r="Q4506" i="5"/>
  <c r="Q4516" i="5"/>
  <c r="Q4517" i="5"/>
  <c r="Q4518" i="5"/>
  <c r="Q4519" i="5"/>
  <c r="Q4520" i="5"/>
  <c r="Q4521" i="5"/>
  <c r="Q4522" i="5"/>
  <c r="Q4523" i="5"/>
  <c r="Q4524" i="5"/>
  <c r="Q4525" i="5"/>
  <c r="Q4526" i="5"/>
  <c r="Q4528" i="5"/>
  <c r="Q4529" i="5"/>
  <c r="Q4530" i="5"/>
  <c r="Q4531" i="5"/>
  <c r="Q4532" i="5"/>
  <c r="Q4545" i="5"/>
  <c r="Q4546" i="5"/>
  <c r="Q4551" i="5"/>
  <c r="Q4552" i="5"/>
  <c r="Q4553" i="5"/>
  <c r="Q4562" i="5"/>
  <c r="Q4563" i="5"/>
  <c r="Q4564" i="5"/>
  <c r="Q4565" i="5"/>
  <c r="Q4566" i="5"/>
  <c r="Q4567" i="5"/>
  <c r="Q4568" i="5"/>
  <c r="Q4569" i="5"/>
  <c r="Q4570" i="5"/>
  <c r="Q4571" i="5"/>
  <c r="Q4572" i="5"/>
  <c r="Q4573" i="5"/>
  <c r="Q4575" i="5"/>
  <c r="Q4577" i="5"/>
  <c r="Q4590" i="5"/>
  <c r="Q4591" i="5"/>
  <c r="Q4606" i="5"/>
  <c r="Q4607" i="5"/>
  <c r="Q4608" i="5"/>
  <c r="Q4609" i="5"/>
  <c r="Q4610" i="5"/>
  <c r="Q4611" i="5"/>
  <c r="Q4612" i="5"/>
  <c r="Q4613" i="5"/>
  <c r="Q4614" i="5"/>
  <c r="Q4615" i="5"/>
  <c r="Q4617" i="5"/>
  <c r="Q4618" i="5"/>
  <c r="Q4619" i="5"/>
  <c r="Q4620" i="5"/>
  <c r="Q4622" i="5"/>
  <c r="Q4623" i="5"/>
  <c r="Q4634" i="5"/>
  <c r="Q4635" i="5"/>
  <c r="Q4645" i="5"/>
  <c r="Q4646" i="5"/>
  <c r="Q4647" i="5"/>
  <c r="Q4648" i="5"/>
  <c r="Q4649" i="5"/>
  <c r="Q4650" i="5"/>
  <c r="Q4651" i="5"/>
  <c r="Q4652" i="5"/>
  <c r="Q4653" i="5"/>
  <c r="Q4654" i="5"/>
  <c r="Q4655" i="5"/>
  <c r="Q4656" i="5"/>
  <c r="Q4658" i="5"/>
  <c r="Q4659" i="5"/>
  <c r="Q4660" i="5"/>
  <c r="Q4661" i="5"/>
  <c r="Q4662" i="5"/>
  <c r="Q4664" i="5"/>
  <c r="Q4665" i="5"/>
  <c r="Q4677" i="5"/>
  <c r="Q4678" i="5"/>
  <c r="Q4679" i="5"/>
  <c r="Q4685" i="5"/>
  <c r="Q4686" i="5"/>
  <c r="Q4687" i="5"/>
  <c r="Q4688" i="5"/>
  <c r="Q4689" i="5"/>
  <c r="Q4690" i="5"/>
  <c r="Q4691" i="5"/>
  <c r="Q4692" i="5"/>
  <c r="Q4693" i="5"/>
  <c r="Q4694" i="5"/>
  <c r="Q4695" i="5"/>
  <c r="Q4696" i="5"/>
  <c r="Q4697" i="5"/>
  <c r="Q4699" i="5"/>
  <c r="Q4700" i="5"/>
  <c r="Q4701" i="5"/>
  <c r="Q4713" i="5"/>
  <c r="Q4714" i="5"/>
  <c r="Q4715" i="5"/>
  <c r="Q4723" i="5"/>
  <c r="Q4724" i="5"/>
  <c r="Q4725" i="5"/>
  <c r="Q4726" i="5"/>
  <c r="Q4727" i="5"/>
  <c r="Q4728" i="5"/>
  <c r="Q4729" i="5"/>
  <c r="Q4730" i="5"/>
  <c r="Q4731" i="5"/>
  <c r="Q4732" i="5"/>
  <c r="Q4733" i="5"/>
  <c r="Q4734" i="5"/>
  <c r="Q4736" i="5"/>
  <c r="Q4737" i="5"/>
  <c r="Q4738" i="5"/>
  <c r="Q4752" i="5"/>
  <c r="Q4753" i="5"/>
  <c r="Q4754" i="5"/>
  <c r="Q4755" i="5"/>
  <c r="Q4756" i="5"/>
  <c r="Q4759" i="5"/>
  <c r="Q4762" i="5"/>
  <c r="Q4763" i="5"/>
  <c r="Q4764" i="5"/>
  <c r="Q4765" i="5"/>
  <c r="Q4766" i="5"/>
  <c r="Q4767" i="5"/>
  <c r="Q4768" i="5"/>
  <c r="Q4769" i="5"/>
  <c r="Q4770" i="5"/>
  <c r="Q4771" i="5"/>
  <c r="Q4772" i="5"/>
  <c r="Q4788" i="5"/>
  <c r="Q4789" i="5"/>
  <c r="Q4790" i="5"/>
  <c r="Q4791" i="5"/>
  <c r="Q4795" i="5"/>
  <c r="Q4796" i="5"/>
  <c r="Q4797" i="5"/>
  <c r="Q4798" i="5"/>
  <c r="Q4799" i="5"/>
  <c r="Q4800" i="5"/>
  <c r="Q4801" i="5"/>
  <c r="Q4802" i="5"/>
  <c r="Q4804" i="5"/>
  <c r="Q4824" i="5"/>
  <c r="Q4825" i="5"/>
  <c r="Q4826" i="5"/>
  <c r="Q4827" i="5"/>
  <c r="Q4833" i="5"/>
  <c r="Q4834" i="5"/>
  <c r="Q4835" i="5"/>
  <c r="Q4836" i="5"/>
  <c r="Q4837" i="5"/>
  <c r="Q4838" i="5"/>
  <c r="Q4839" i="5"/>
  <c r="Q4840" i="5"/>
  <c r="Q4841" i="5"/>
  <c r="Q4842" i="5"/>
  <c r="Q4844" i="5"/>
  <c r="Q4862" i="5"/>
  <c r="Q4863" i="5"/>
  <c r="Q4864" i="5"/>
  <c r="Q4865" i="5"/>
  <c r="Q4866" i="5"/>
  <c r="Q4871" i="5"/>
  <c r="Q4872" i="5"/>
  <c r="Q4873" i="5"/>
  <c r="Q4874" i="5"/>
  <c r="Q4875" i="5"/>
  <c r="Q4876" i="5"/>
  <c r="Q4877" i="5"/>
  <c r="Q4878" i="5"/>
  <c r="Q4880" i="5"/>
  <c r="Q4881" i="5"/>
  <c r="Q4882" i="5"/>
  <c r="Q4896" i="5"/>
  <c r="Q4897" i="5"/>
  <c r="Q4898" i="5"/>
  <c r="Q4899" i="5"/>
  <c r="Q4900" i="5"/>
  <c r="Q4904" i="5"/>
  <c r="Q4905" i="5"/>
  <c r="Q4906" i="5"/>
  <c r="Q4907" i="5"/>
  <c r="Q4908" i="5"/>
  <c r="Q4909" i="5"/>
  <c r="Q4910" i="5"/>
  <c r="Q4911" i="5"/>
  <c r="Q4913" i="5"/>
  <c r="Q4914" i="5"/>
  <c r="Q4915" i="5"/>
  <c r="Q4929" i="5"/>
  <c r="Q4930" i="5"/>
  <c r="Q4931" i="5"/>
  <c r="Q4932" i="5"/>
  <c r="Q4937" i="5"/>
  <c r="Q4938" i="5"/>
  <c r="Q4939" i="5"/>
  <c r="Q4940" i="5"/>
  <c r="Q4941" i="5"/>
  <c r="Q4942" i="5"/>
  <c r="Q4943" i="5"/>
  <c r="Q4944" i="5"/>
  <c r="Q4946" i="5"/>
  <c r="Q4947" i="5"/>
  <c r="Q4960" i="5"/>
  <c r="Q4961" i="5"/>
  <c r="Q4967" i="5"/>
  <c r="Q4968" i="5"/>
  <c r="Q4969" i="5"/>
  <c r="Q4970" i="5"/>
  <c r="Q4971" i="5"/>
  <c r="Q4972" i="5"/>
  <c r="Q4973" i="5"/>
  <c r="Q4974" i="5"/>
  <c r="Q4975" i="5"/>
  <c r="Q4976" i="5"/>
  <c r="Q4977" i="5"/>
  <c r="Q4980" i="5"/>
  <c r="Q4981" i="5"/>
  <c r="Q4983" i="5"/>
  <c r="Q4984" i="5"/>
  <c r="Q4990" i="5"/>
  <c r="Q4991" i="5"/>
  <c r="Q4992" i="5"/>
  <c r="Q4993" i="5"/>
  <c r="Q5000" i="5"/>
  <c r="Q5001" i="5"/>
  <c r="Q5002" i="5"/>
  <c r="Q5003" i="5"/>
  <c r="Q5004" i="5"/>
  <c r="Q5005" i="5"/>
  <c r="Q5006" i="5"/>
  <c r="Q5007" i="5"/>
  <c r="Q5009" i="5"/>
  <c r="Q5013" i="5"/>
  <c r="Q5014" i="5"/>
  <c r="Q5018" i="5"/>
  <c r="Q5019" i="5"/>
  <c r="Q5036" i="5"/>
  <c r="Q5037" i="5"/>
  <c r="Q5038" i="5"/>
  <c r="Q5039" i="5"/>
  <c r="Q5040" i="5"/>
  <c r="Q5041" i="5"/>
  <c r="Q5042" i="5"/>
  <c r="Q5043" i="5"/>
  <c r="Q5050" i="5"/>
  <c r="Q5051" i="5"/>
  <c r="Q5053" i="5"/>
  <c r="Q5068" i="5"/>
  <c r="Q5069" i="5"/>
  <c r="Q5070" i="5"/>
  <c r="Q5071" i="5"/>
  <c r="Q5072" i="5"/>
  <c r="Q5073" i="5"/>
  <c r="Q5074" i="5"/>
  <c r="Q5080" i="5"/>
  <c r="Q5081" i="5"/>
  <c r="Q5085" i="5"/>
  <c r="Q5093" i="5"/>
  <c r="Q5094" i="5"/>
  <c r="Q5095" i="5"/>
  <c r="Q5096" i="5"/>
  <c r="Q5097" i="5"/>
  <c r="Q5098" i="5"/>
  <c r="Q5099" i="5"/>
  <c r="Q5107" i="5"/>
  <c r="Q5108" i="5"/>
  <c r="Q5110" i="5"/>
  <c r="Q5111" i="5"/>
  <c r="Q5117" i="5"/>
  <c r="Q5118" i="5"/>
  <c r="Q5119" i="5"/>
  <c r="Q5120" i="5"/>
  <c r="Q5121" i="5"/>
  <c r="Q5122" i="5"/>
  <c r="Q5138" i="5"/>
  <c r="Q5139" i="5"/>
  <c r="Q5140" i="5"/>
  <c r="Q5141" i="5"/>
  <c r="Q5155" i="5"/>
  <c r="Q5156" i="5"/>
  <c r="Q5157" i="5"/>
  <c r="Q5158" i="5"/>
  <c r="Q5174" i="5"/>
  <c r="Q5175" i="5"/>
  <c r="Q5190" i="5"/>
  <c r="Q5319" i="5"/>
  <c r="Q5353" i="5"/>
  <c r="Q5374" i="5"/>
  <c r="Q5386" i="5"/>
  <c r="Q10012" i="5"/>
  <c r="Q10027" i="5"/>
  <c r="Q10095" i="5"/>
  <c r="Q10165" i="5"/>
  <c r="Q10168" i="5"/>
  <c r="Q10169" i="5"/>
  <c r="Q10171" i="5"/>
  <c r="Q10172" i="5"/>
  <c r="Q10174" i="5"/>
  <c r="Q10175" i="5"/>
  <c r="Q10177" i="5"/>
  <c r="Q10178" i="5"/>
  <c r="Q10180" i="5"/>
  <c r="Q10182" i="5"/>
  <c r="Q10183" i="5"/>
  <c r="Q10184" i="5"/>
  <c r="Q10185" i="5"/>
  <c r="Q10187" i="5"/>
  <c r="Q10188" i="5"/>
  <c r="Q10189" i="5"/>
  <c r="Q10191" i="5"/>
  <c r="Q10192" i="5"/>
  <c r="Q10193" i="5"/>
  <c r="Q10194" i="5"/>
  <c r="Q10196" i="5"/>
  <c r="Q10197" i="5"/>
  <c r="Q10198" i="5"/>
  <c r="Q10199" i="5"/>
  <c r="Q10200" i="5"/>
  <c r="Q10201" i="5"/>
  <c r="Q10202" i="5"/>
  <c r="Q10203" i="5"/>
  <c r="Q10205" i="5"/>
  <c r="Q10206" i="5"/>
  <c r="Q10207" i="5"/>
  <c r="Q10208" i="5"/>
  <c r="Q10209" i="5"/>
  <c r="Q10210" i="5"/>
  <c r="Q10212" i="5"/>
  <c r="Q10213" i="5"/>
  <c r="Q10214" i="5"/>
  <c r="Q10215" i="5"/>
  <c r="Q10216" i="5"/>
  <c r="Q10217" i="5"/>
  <c r="Q10218" i="5"/>
  <c r="Q10219" i="5"/>
  <c r="Q10220" i="5"/>
  <c r="Q10221" i="5"/>
  <c r="Q10222" i="5"/>
  <c r="Q10223" i="5"/>
  <c r="Q10225" i="5"/>
  <c r="Q10226" i="5"/>
  <c r="Q10227" i="5"/>
  <c r="Q10229" i="5"/>
  <c r="Q10230" i="5"/>
  <c r="Q10232" i="5"/>
  <c r="Q10233" i="5"/>
  <c r="Q10234" i="5"/>
  <c r="Q10235" i="5"/>
  <c r="Q10236" i="5"/>
  <c r="Q10237" i="5"/>
  <c r="Q10239" i="5"/>
  <c r="Q10240" i="5"/>
  <c r="Q10242" i="5"/>
  <c r="Q10243" i="5"/>
  <c r="Q10244" i="5"/>
  <c r="Q10246" i="5"/>
  <c r="Q10247" i="5"/>
  <c r="Q10248" i="5"/>
  <c r="Q10250" i="5"/>
  <c r="Q10251" i="5"/>
  <c r="Q10253" i="5"/>
  <c r="Q10254" i="5"/>
  <c r="Q10255" i="5"/>
  <c r="Q10256" i="5"/>
  <c r="Q10257" i="5"/>
  <c r="Q10258" i="5"/>
  <c r="Q10259" i="5"/>
  <c r="Q10260" i="5"/>
  <c r="Q10261" i="5"/>
  <c r="Q10262" i="5"/>
  <c r="Q10263" i="5"/>
  <c r="Q10264" i="5"/>
  <c r="Q10266" i="5"/>
  <c r="Q10267" i="5"/>
  <c r="Q10268" i="5"/>
  <c r="Q10269" i="5"/>
  <c r="Q10270" i="5"/>
  <c r="Q10271" i="5"/>
  <c r="Q10272" i="5"/>
  <c r="Q10273" i="5"/>
  <c r="Q10274" i="5"/>
  <c r="Q10275" i="5"/>
  <c r="Q10276" i="5"/>
  <c r="Q10277" i="5"/>
  <c r="Q10278" i="5"/>
  <c r="Q10279" i="5"/>
  <c r="Q10280" i="5"/>
  <c r="Q10281" i="5"/>
  <c r="Q10282" i="5"/>
  <c r="Q10283" i="5"/>
  <c r="Q10284" i="5"/>
  <c r="Q10285" i="5"/>
  <c r="Q10286" i="5"/>
  <c r="Q10287" i="5"/>
  <c r="Q10288" i="5"/>
  <c r="Q10289" i="5"/>
  <c r="Q10290" i="5"/>
  <c r="Q10291" i="5"/>
  <c r="Q10292" i="5"/>
  <c r="Q10293" i="5"/>
  <c r="Q10294" i="5"/>
  <c r="Q10295" i="5"/>
  <c r="Q10296" i="5"/>
  <c r="Q10297" i="5"/>
  <c r="Q10298" i="5"/>
  <c r="Q10299" i="5"/>
  <c r="Q10300" i="5"/>
  <c r="Q10301" i="5"/>
  <c r="Q10302" i="5"/>
  <c r="Q10303" i="5"/>
  <c r="Q10304" i="5"/>
  <c r="Q10305" i="5"/>
  <c r="Q10306" i="5"/>
  <c r="Q10307" i="5"/>
  <c r="Q10308" i="5"/>
  <c r="Q10309" i="5"/>
  <c r="Q10310" i="5"/>
  <c r="Q10311" i="5"/>
  <c r="Q10312" i="5"/>
  <c r="Q10313" i="5"/>
  <c r="Q10314" i="5"/>
  <c r="Q10315" i="5"/>
  <c r="Q10316" i="5"/>
  <c r="Q10317" i="5"/>
  <c r="Q10318" i="5"/>
  <c r="Q10319" i="5"/>
  <c r="Q10320" i="5"/>
  <c r="Q10321" i="5"/>
  <c r="Q10322" i="5"/>
  <c r="Q10323" i="5"/>
  <c r="Q10324" i="5"/>
  <c r="Q10325" i="5"/>
  <c r="Q10326" i="5"/>
  <c r="Q10327" i="5"/>
  <c r="Q10328" i="5"/>
  <c r="Q10329" i="5"/>
  <c r="Q10330" i="5"/>
  <c r="Q10331" i="5"/>
  <c r="Q10332" i="5"/>
  <c r="Q10333" i="5"/>
  <c r="Q10334" i="5"/>
  <c r="Q10335" i="5"/>
  <c r="Q10336" i="5"/>
  <c r="Q10337" i="5"/>
  <c r="Q10338" i="5"/>
  <c r="Q10339" i="5"/>
  <c r="Q10340" i="5"/>
  <c r="Q10341" i="5"/>
  <c r="Q10342" i="5"/>
  <c r="Q10343" i="5"/>
  <c r="Q10344" i="5"/>
  <c r="Q10345" i="5"/>
  <c r="Q10346" i="5"/>
  <c r="Q10347" i="5"/>
  <c r="Q10348" i="5"/>
  <c r="Q10349" i="5"/>
  <c r="Q10350" i="5"/>
  <c r="Q10351" i="5"/>
  <c r="Q10352" i="5"/>
  <c r="Q10353" i="5"/>
  <c r="Q10354" i="5"/>
  <c r="Q10355" i="5"/>
  <c r="Q10356" i="5"/>
  <c r="Q10357" i="5"/>
  <c r="Q10358" i="5"/>
  <c r="Q10359" i="5"/>
  <c r="Q10360" i="5"/>
  <c r="Q10361" i="5"/>
  <c r="Q10362" i="5"/>
  <c r="Q10363" i="5"/>
  <c r="Q10364" i="5"/>
  <c r="Q10365" i="5"/>
  <c r="Q10366" i="5"/>
  <c r="Q10367" i="5"/>
  <c r="Q10368" i="5"/>
  <c r="Q10369" i="5"/>
  <c r="Q10370" i="5"/>
  <c r="Q10371" i="5"/>
  <c r="Q10372" i="5"/>
  <c r="Q10373" i="5"/>
  <c r="Q10374" i="5"/>
  <c r="Q10375" i="5"/>
  <c r="Q10376" i="5"/>
  <c r="Q10377" i="5"/>
  <c r="Q10378" i="5"/>
  <c r="Q10379" i="5"/>
  <c r="Q10380" i="5"/>
  <c r="Q10381" i="5"/>
  <c r="Q10382" i="5"/>
  <c r="Q10383" i="5"/>
  <c r="Q10384" i="5"/>
  <c r="Q10385" i="5"/>
  <c r="Q10386" i="5"/>
  <c r="Q10387" i="5"/>
  <c r="Q10388" i="5"/>
  <c r="Q10389" i="5"/>
  <c r="Q10390" i="5"/>
  <c r="Q10391" i="5"/>
  <c r="Q10392" i="5"/>
  <c r="Q10393" i="5"/>
  <c r="Q10394" i="5"/>
  <c r="Q10395" i="5"/>
  <c r="Q10396" i="5"/>
  <c r="Q10397" i="5"/>
  <c r="Q10398" i="5"/>
  <c r="Q10399" i="5"/>
  <c r="Q10400" i="5"/>
  <c r="Q10401" i="5"/>
  <c r="Q10402" i="5"/>
  <c r="Q10403" i="5"/>
  <c r="Q10404" i="5"/>
  <c r="Q10405" i="5"/>
  <c r="Q10406" i="5"/>
  <c r="Q10407" i="5"/>
  <c r="Q10408" i="5"/>
  <c r="Q10409" i="5"/>
  <c r="Q10410" i="5"/>
  <c r="Q10411" i="5"/>
  <c r="Q10412" i="5"/>
  <c r="Q10413" i="5"/>
  <c r="Q10414" i="5"/>
  <c r="Q10415" i="5"/>
  <c r="Q10417" i="5"/>
  <c r="Q10418" i="5"/>
  <c r="Q10419" i="5"/>
  <c r="Q10420" i="5"/>
  <c r="Q10421" i="5"/>
  <c r="Q10423" i="5"/>
  <c r="Q10424" i="5"/>
  <c r="Q10425" i="5"/>
  <c r="Q10426" i="5"/>
  <c r="Q10427" i="5"/>
  <c r="Q10429" i="5"/>
  <c r="Q10430" i="5"/>
  <c r="Q10431" i="5"/>
  <c r="Q10432" i="5"/>
  <c r="Q10433" i="5"/>
  <c r="Q10434" i="5"/>
  <c r="Q10435" i="5"/>
  <c r="Q10436" i="5"/>
  <c r="Q10437" i="5"/>
  <c r="Q10438" i="5"/>
  <c r="Q10440" i="5"/>
  <c r="Q10441" i="5"/>
  <c r="Q10442" i="5"/>
  <c r="Q10444" i="5"/>
  <c r="Q10445" i="5"/>
  <c r="Q10446" i="5"/>
  <c r="Q10447" i="5"/>
  <c r="Q10448" i="5"/>
  <c r="Q10449" i="5"/>
  <c r="Q10450" i="5"/>
  <c r="Q10451" i="5"/>
  <c r="Q10452" i="5"/>
  <c r="Q10453" i="5"/>
  <c r="Q10454" i="5"/>
  <c r="Q10456" i="5"/>
  <c r="Q10457" i="5"/>
  <c r="Q10459" i="5"/>
  <c r="Q10460" i="5"/>
  <c r="Q10461" i="5"/>
  <c r="Q10462" i="5"/>
  <c r="Q10464" i="5"/>
  <c r="Q10465" i="5"/>
  <c r="Q10466" i="5"/>
  <c r="Q10467" i="5"/>
  <c r="Q10468" i="5"/>
  <c r="Q10470" i="5"/>
  <c r="Q10471" i="5"/>
  <c r="Q10473" i="5"/>
  <c r="Q10474" i="5"/>
  <c r="Q10475" i="5"/>
  <c r="Q10476" i="5"/>
  <c r="Q10478" i="5"/>
  <c r="Q10479" i="5"/>
  <c r="Q10481" i="5"/>
  <c r="Q10482" i="5"/>
  <c r="Q10484" i="5"/>
  <c r="Q10485" i="5"/>
  <c r="Q10486" i="5"/>
  <c r="Q10488" i="5"/>
  <c r="Q10489" i="5"/>
  <c r="Q10490" i="5"/>
  <c r="Q10492" i="5"/>
  <c r="Q10493" i="5"/>
  <c r="Q10494" i="5"/>
  <c r="Q10496" i="5"/>
  <c r="Q10497" i="5"/>
  <c r="Q10498" i="5"/>
  <c r="Q10500" i="5"/>
  <c r="Q10501" i="5"/>
  <c r="Q10502" i="5"/>
  <c r="Q10504" i="5"/>
  <c r="Q10505" i="5"/>
  <c r="Q10506" i="5"/>
  <c r="Q10507" i="5"/>
  <c r="Q10508" i="5"/>
  <c r="Q10511" i="5"/>
  <c r="Q10512" i="5"/>
  <c r="Q10513" i="5"/>
  <c r="Q10515" i="5"/>
  <c r="Q10516" i="5"/>
  <c r="Q10517" i="5"/>
  <c r="Q10518" i="5"/>
  <c r="Q10520" i="5"/>
  <c r="Q10521" i="5"/>
  <c r="Q10523" i="5"/>
  <c r="Q10524" i="5"/>
  <c r="Q10526" i="5"/>
  <c r="Q10527" i="5"/>
  <c r="Q10528" i="5"/>
  <c r="Q10529" i="5"/>
  <c r="Q10530" i="5"/>
  <c r="Q10531" i="5"/>
  <c r="Q10532" i="5"/>
  <c r="Q10534" i="5"/>
  <c r="Q10535" i="5"/>
  <c r="Q10536" i="5"/>
  <c r="Q10537" i="5"/>
  <c r="Q10539" i="5"/>
  <c r="Q10540" i="5"/>
  <c r="Q10541" i="5"/>
  <c r="Q10542" i="5"/>
  <c r="Q10543" i="5"/>
  <c r="Q10544" i="5"/>
  <c r="Q10545" i="5"/>
  <c r="Q10546" i="5"/>
  <c r="Q10547" i="5"/>
  <c r="Q10548" i="5"/>
  <c r="Q10549" i="5"/>
  <c r="Q10550" i="5"/>
  <c r="Q10551" i="5"/>
  <c r="Q10552" i="5"/>
  <c r="Q10553" i="5"/>
  <c r="Q10554" i="5"/>
  <c r="Q10555" i="5"/>
  <c r="Q10557" i="5"/>
  <c r="Q10558" i="5"/>
  <c r="Q10559" i="5"/>
  <c r="Q10560" i="5"/>
  <c r="Q10561" i="5"/>
  <c r="Q10562" i="5"/>
  <c r="Q10563" i="5"/>
  <c r="Q10564" i="5"/>
  <c r="Q10565" i="5"/>
  <c r="Q10566" i="5"/>
  <c r="Q10567" i="5"/>
  <c r="Q10568" i="5"/>
  <c r="Q10570" i="5"/>
  <c r="Q10571" i="5"/>
  <c r="Q10572" i="5"/>
  <c r="Q10573" i="5"/>
  <c r="Q10574" i="5"/>
  <c r="Q10575" i="5"/>
  <c r="Q10576" i="5"/>
  <c r="Q10577" i="5"/>
  <c r="Q10578" i="5"/>
  <c r="Q10579" i="5"/>
  <c r="Q10580" i="5"/>
  <c r="Q10581" i="5"/>
  <c r="Q10582" i="5"/>
  <c r="Q10584" i="5"/>
  <c r="Q10585" i="5"/>
  <c r="Q10586" i="5"/>
  <c r="Q10587" i="5"/>
  <c r="Q10588" i="5"/>
  <c r="Q10590" i="5"/>
  <c r="Q10591" i="5"/>
  <c r="Q10592" i="5"/>
  <c r="Q10593" i="5"/>
  <c r="Q10594" i="5"/>
  <c r="Q10595" i="5"/>
  <c r="Q10596" i="5"/>
  <c r="Q10597" i="5"/>
  <c r="Q10599" i="5"/>
  <c r="Q10600" i="5"/>
  <c r="Q10601" i="5"/>
  <c r="Q10602" i="5"/>
  <c r="Q10603" i="5"/>
  <c r="Q10604" i="5"/>
  <c r="Q10605" i="5"/>
  <c r="Q10606" i="5"/>
  <c r="Q10607" i="5"/>
  <c r="Q10609" i="5"/>
  <c r="Q10610" i="5"/>
  <c r="Q10611" i="5"/>
  <c r="Q10612" i="5"/>
  <c r="Q10614" i="5"/>
  <c r="Q10615" i="5"/>
  <c r="Q10616" i="5"/>
  <c r="Q10617" i="5"/>
  <c r="Q10618" i="5"/>
  <c r="Q10619" i="5"/>
  <c r="Q10620" i="5"/>
  <c r="Q10621" i="5"/>
  <c r="Q10622" i="5"/>
  <c r="Q10623" i="5"/>
  <c r="Q10624" i="5"/>
  <c r="Q10625" i="5"/>
  <c r="Q10626" i="5"/>
  <c r="Q10627" i="5"/>
  <c r="Q10628" i="5"/>
  <c r="Q10629" i="5"/>
  <c r="Q10630" i="5"/>
  <c r="Q10631" i="5"/>
  <c r="Q10633" i="5"/>
  <c r="Q10634" i="5"/>
  <c r="Q10635" i="5"/>
  <c r="Q10637" i="5"/>
  <c r="Q10638" i="5"/>
  <c r="Q10640" i="5"/>
  <c r="Q10641" i="5"/>
  <c r="Q10643" i="5"/>
  <c r="Q10644" i="5"/>
  <c r="Q10645" i="5"/>
  <c r="Q10647" i="5"/>
  <c r="Q10648" i="5"/>
  <c r="Q10649" i="5"/>
  <c r="Q10650" i="5"/>
  <c r="Q10651" i="5"/>
  <c r="Q10652" i="5"/>
  <c r="Q10653" i="5"/>
  <c r="Q10654" i="5"/>
  <c r="Q10655" i="5"/>
  <c r="Q10656" i="5"/>
  <c r="Q10657" i="5"/>
  <c r="Q12874" i="5"/>
  <c r="Q12982" i="5"/>
  <c r="Q12990" i="5"/>
  <c r="Q13046" i="5"/>
  <c r="Q13064" i="5"/>
  <c r="Q13076" i="5"/>
  <c r="Q13077" i="5"/>
  <c r="Q13084" i="5"/>
  <c r="Q13085" i="5"/>
  <c r="Q13160" i="5"/>
  <c r="Q13169" i="5"/>
  <c r="Q13178" i="5"/>
  <c r="Q13188" i="5"/>
  <c r="Q13189" i="5"/>
  <c r="Q13197" i="5"/>
  <c r="Q13204" i="5"/>
  <c r="Q13205" i="5"/>
  <c r="Q13210" i="5"/>
  <c r="Q13211" i="5"/>
  <c r="Q13212" i="5"/>
  <c r="Q13214" i="5"/>
  <c r="Q13220" i="5"/>
  <c r="Q13221" i="5"/>
  <c r="Q13222" i="5"/>
  <c r="Q13224" i="5"/>
  <c r="Q13229" i="5"/>
  <c r="Q13230" i="5"/>
  <c r="Q13231" i="5"/>
  <c r="Q13235" i="5"/>
  <c r="Q13236" i="5"/>
  <c r="Q13237" i="5"/>
  <c r="Q13238" i="5"/>
  <c r="Q13239" i="5"/>
  <c r="Q13241" i="5"/>
  <c r="Q13242" i="5"/>
  <c r="Q13243" i="5"/>
  <c r="Q13244" i="5"/>
  <c r="Q13245" i="5"/>
  <c r="Q13246" i="5"/>
  <c r="Q13247" i="5"/>
  <c r="Q13248" i="5"/>
  <c r="Q13249" i="5"/>
  <c r="Q13250" i="5"/>
  <c r="Q13251" i="5"/>
  <c r="Q13252" i="5"/>
  <c r="Q13253" i="5"/>
  <c r="Q13254" i="5"/>
  <c r="Q13255" i="5"/>
  <c r="Q13256" i="5"/>
  <c r="Q13257" i="5"/>
  <c r="Q13258" i="5"/>
  <c r="Q13259" i="5"/>
  <c r="Q13260" i="5"/>
  <c r="Q13261" i="5"/>
  <c r="Q13262" i="5"/>
  <c r="Q13263" i="5"/>
  <c r="Q13264" i="5"/>
  <c r="Q13265" i="5"/>
  <c r="Q13266" i="5"/>
  <c r="Q13267" i="5"/>
  <c r="Q13268" i="5"/>
  <c r="Q13269" i="5"/>
  <c r="Q13270" i="5"/>
  <c r="Q13271" i="5"/>
  <c r="Q13272" i="5"/>
  <c r="Q13273" i="5"/>
  <c r="Q13274" i="5"/>
  <c r="Q13275" i="5"/>
  <c r="Q13276" i="5"/>
  <c r="Q13277" i="5"/>
  <c r="Q13278" i="5"/>
  <c r="Q13279" i="5"/>
  <c r="Q13280" i="5"/>
  <c r="Q13281" i="5"/>
  <c r="Q13282" i="5"/>
  <c r="Q13283" i="5"/>
  <c r="Q13284" i="5"/>
  <c r="Q13285" i="5"/>
  <c r="Q13286" i="5"/>
  <c r="Q13287" i="5"/>
  <c r="Q13288" i="5"/>
  <c r="Q13289" i="5"/>
  <c r="Q13290" i="5"/>
  <c r="Q13291" i="5"/>
  <c r="Q13292" i="5"/>
  <c r="Q13293" i="5"/>
  <c r="Q13294" i="5"/>
  <c r="Q13295" i="5"/>
  <c r="Q13296" i="5"/>
  <c r="Q13297" i="5"/>
  <c r="Q13298" i="5"/>
  <c r="Q13299" i="5"/>
  <c r="Q13300" i="5"/>
  <c r="Q13301" i="5"/>
  <c r="Q13302" i="5"/>
  <c r="Q13304" i="5"/>
  <c r="Q13305" i="5"/>
  <c r="Q13306" i="5"/>
  <c r="Q13307" i="5"/>
  <c r="Q13308" i="5"/>
  <c r="Q13309" i="5"/>
  <c r="Q13310" i="5"/>
  <c r="Q13311" i="5"/>
  <c r="Q13312" i="5"/>
  <c r="Q13313" i="5"/>
  <c r="Q13314" i="5"/>
  <c r="Q13315" i="5"/>
  <c r="Q13316" i="5"/>
  <c r="Q13317" i="5"/>
  <c r="Q13318" i="5"/>
  <c r="Q13319" i="5"/>
  <c r="Q13320" i="5"/>
  <c r="Q13321" i="5"/>
  <c r="Q13322" i="5"/>
  <c r="Q13323" i="5"/>
  <c r="Q13324" i="5"/>
  <c r="Q13325" i="5"/>
  <c r="Q13326" i="5"/>
  <c r="Q13328" i="5"/>
  <c r="Q13329" i="5"/>
  <c r="Q13330" i="5"/>
  <c r="Q13331" i="5"/>
  <c r="Q13332" i="5"/>
  <c r="Q13333" i="5"/>
  <c r="Q13334" i="5"/>
  <c r="Q13335" i="5"/>
  <c r="Q13336" i="5"/>
  <c r="Q13337" i="5"/>
  <c r="Q13338" i="5"/>
  <c r="Q13339" i="5"/>
  <c r="Q13340" i="5"/>
  <c r="Q13341" i="5"/>
  <c r="Q13342" i="5"/>
  <c r="Q13343" i="5"/>
  <c r="Q13344" i="5"/>
  <c r="Q13345" i="5"/>
  <c r="Q13346" i="5"/>
  <c r="Q13347" i="5"/>
  <c r="Q13348" i="5"/>
  <c r="Q13349" i="5"/>
  <c r="Q13350" i="5"/>
  <c r="Q13351" i="5"/>
  <c r="Q13352" i="5"/>
  <c r="Q13353" i="5"/>
  <c r="Q13354" i="5"/>
  <c r="Q13355" i="5"/>
  <c r="Q13356" i="5"/>
  <c r="Q13357" i="5"/>
  <c r="Q13358" i="5"/>
  <c r="Q13359" i="5"/>
  <c r="Q13360" i="5"/>
  <c r="Q13361" i="5"/>
  <c r="Q13362" i="5"/>
  <c r="Q13363" i="5"/>
  <c r="Q13364" i="5"/>
  <c r="Q13365" i="5"/>
  <c r="Q13366" i="5"/>
  <c r="Q13367" i="5"/>
  <c r="Q13368" i="5"/>
  <c r="Q13369" i="5"/>
  <c r="Q13370" i="5"/>
  <c r="Q13371" i="5"/>
  <c r="Q13372" i="5"/>
  <c r="Q13373" i="5"/>
  <c r="Q13374" i="5"/>
  <c r="Q13375" i="5"/>
  <c r="Q13376" i="5"/>
  <c r="Q13377" i="5"/>
  <c r="Q13378" i="5"/>
  <c r="Q13379" i="5"/>
  <c r="Q13380" i="5"/>
  <c r="Q13381" i="5"/>
  <c r="Q13382" i="5"/>
  <c r="Q13383" i="5"/>
  <c r="Q13384" i="5"/>
  <c r="Q13385" i="5"/>
  <c r="Q13386" i="5"/>
  <c r="Q13387" i="5"/>
  <c r="Q13388" i="5"/>
  <c r="Q13389" i="5"/>
  <c r="Q13390" i="5"/>
  <c r="Q13391" i="5"/>
  <c r="Q13392" i="5"/>
  <c r="Q13393" i="5"/>
  <c r="Q13394" i="5"/>
  <c r="Q13395" i="5"/>
  <c r="Q13396" i="5"/>
  <c r="Q13397" i="5"/>
  <c r="Q13398" i="5"/>
  <c r="Q13399" i="5"/>
  <c r="Q13400" i="5"/>
  <c r="Q13401" i="5"/>
  <c r="Q13402" i="5"/>
  <c r="Q13403" i="5"/>
  <c r="Q13404" i="5"/>
  <c r="Q13405" i="5"/>
  <c r="Q13406" i="5"/>
  <c r="Q13407" i="5"/>
  <c r="Q13408" i="5"/>
  <c r="Q13409" i="5"/>
  <c r="Q13410" i="5"/>
  <c r="Q13411" i="5"/>
  <c r="Q13412" i="5"/>
  <c r="Q13413" i="5"/>
  <c r="Q13414" i="5"/>
  <c r="Q13415" i="5"/>
  <c r="Q13416" i="5"/>
  <c r="Q13417" i="5"/>
  <c r="Q13418" i="5"/>
  <c r="Q13419" i="5"/>
  <c r="Q13420" i="5"/>
  <c r="Q13421" i="5"/>
  <c r="Q13422" i="5"/>
  <c r="Q13423" i="5"/>
  <c r="Q13424" i="5"/>
  <c r="Q13425" i="5"/>
  <c r="Q13426" i="5"/>
  <c r="Q13427" i="5"/>
  <c r="Q13428" i="5"/>
  <c r="Q13429" i="5"/>
  <c r="Q13430" i="5"/>
  <c r="Q13431" i="5"/>
  <c r="Q13432" i="5"/>
  <c r="Q13433" i="5"/>
  <c r="Q13434" i="5"/>
  <c r="Q13435" i="5"/>
  <c r="Q13436" i="5"/>
  <c r="Q13437" i="5"/>
  <c r="Q13438" i="5"/>
  <c r="Q13439" i="5"/>
  <c r="Q13440" i="5"/>
  <c r="Q13441" i="5"/>
  <c r="Q13442" i="5"/>
  <c r="Q13443" i="5"/>
  <c r="Q13444" i="5"/>
  <c r="Q13445" i="5"/>
  <c r="Q13446" i="5"/>
  <c r="Q13447" i="5"/>
  <c r="Q13448" i="5"/>
  <c r="Q13449" i="5"/>
  <c r="Q13450" i="5"/>
  <c r="Q13451" i="5"/>
  <c r="Q13452" i="5"/>
  <c r="Q13453" i="5"/>
  <c r="Q13454" i="5"/>
  <c r="Q13455" i="5"/>
  <c r="Q13456" i="5"/>
  <c r="Q13457" i="5"/>
  <c r="Q13458" i="5"/>
  <c r="Q13459" i="5"/>
  <c r="Q13460" i="5"/>
  <c r="Q13461" i="5"/>
  <c r="Q13462" i="5"/>
  <c r="Q13463" i="5"/>
  <c r="Q13464" i="5"/>
  <c r="Q13465" i="5"/>
  <c r="Q13466" i="5"/>
  <c r="Q13467" i="5"/>
  <c r="Q13468" i="5"/>
  <c r="Q13469" i="5"/>
  <c r="Q13470" i="5"/>
  <c r="Q13471" i="5"/>
  <c r="Q13472" i="5"/>
  <c r="Q13473" i="5"/>
  <c r="Q13474" i="5"/>
  <c r="Q13475" i="5"/>
  <c r="Q13476" i="5"/>
  <c r="Q13477" i="5"/>
  <c r="Q13478" i="5"/>
  <c r="Q13479" i="5"/>
  <c r="Q13480" i="5"/>
  <c r="Q13481" i="5"/>
  <c r="Q13482" i="5"/>
  <c r="Q13483" i="5"/>
  <c r="Q13484" i="5"/>
  <c r="Q13485" i="5"/>
  <c r="Q13486" i="5"/>
  <c r="Q13487" i="5"/>
  <c r="Q13488" i="5"/>
  <c r="Q13489" i="5"/>
  <c r="Q13490" i="5"/>
  <c r="Q13491" i="5"/>
  <c r="Q13492" i="5"/>
  <c r="Q13493" i="5"/>
  <c r="Q13494" i="5"/>
  <c r="Q13495" i="5"/>
  <c r="Q13496" i="5"/>
  <c r="Q13497" i="5"/>
  <c r="Q13498" i="5"/>
  <c r="Q13499" i="5"/>
  <c r="Q13500" i="5"/>
  <c r="Q13501" i="5"/>
  <c r="Q13502" i="5"/>
  <c r="Q13503" i="5"/>
  <c r="Q13504" i="5"/>
  <c r="Q13505" i="5"/>
  <c r="Q13506" i="5"/>
  <c r="Q13507" i="5"/>
  <c r="Q13508" i="5"/>
  <c r="Q13509" i="5"/>
  <c r="Q13510" i="5"/>
  <c r="Q13511" i="5"/>
  <c r="Q13512" i="5"/>
  <c r="Q13513" i="5"/>
  <c r="Q13514" i="5"/>
  <c r="Q13515" i="5"/>
  <c r="Q13516" i="5"/>
  <c r="Q13517" i="5"/>
  <c r="Q13518" i="5"/>
  <c r="Q13519" i="5"/>
  <c r="Q13520" i="5"/>
  <c r="Q13521" i="5"/>
  <c r="Q13522" i="5"/>
  <c r="Q13523" i="5"/>
  <c r="Q13524" i="5"/>
  <c r="Q13525" i="5"/>
  <c r="Q13526" i="5"/>
  <c r="Q13527" i="5"/>
  <c r="Q13528" i="5"/>
  <c r="Q13529" i="5"/>
  <c r="Q13530" i="5"/>
  <c r="Q13531" i="5"/>
  <c r="Q13532" i="5"/>
  <c r="Q13533" i="5"/>
  <c r="Q13534" i="5"/>
  <c r="Q13535" i="5"/>
  <c r="Q13536" i="5"/>
  <c r="Q13537" i="5"/>
  <c r="Q13538" i="5"/>
  <c r="Q13539" i="5"/>
  <c r="Q13540" i="5"/>
  <c r="Q13541" i="5"/>
  <c r="Q13542" i="5"/>
  <c r="Q13543" i="5"/>
  <c r="Q13544" i="5"/>
  <c r="Q13545" i="5"/>
  <c r="Q13546" i="5"/>
  <c r="Q13547" i="5"/>
  <c r="Q13548" i="5"/>
  <c r="Q13549" i="5"/>
  <c r="Q13550" i="5"/>
  <c r="Q13551" i="5"/>
  <c r="Q13552" i="5"/>
  <c r="Q13553" i="5"/>
  <c r="Q13554" i="5"/>
  <c r="Q13555" i="5"/>
  <c r="Q13556" i="5"/>
  <c r="Q13557" i="5"/>
  <c r="Q13558" i="5"/>
  <c r="Q13559" i="5"/>
  <c r="Q13560" i="5"/>
  <c r="Q13561" i="5"/>
  <c r="Q13562" i="5"/>
  <c r="Q13563" i="5"/>
  <c r="Q13564" i="5"/>
  <c r="Q13565" i="5"/>
  <c r="Q13566" i="5"/>
  <c r="Q13567" i="5"/>
  <c r="Q13568" i="5"/>
  <c r="Q13569" i="5"/>
  <c r="Q13570" i="5"/>
  <c r="Q13571" i="5"/>
  <c r="Q13572" i="5"/>
  <c r="Q13573" i="5"/>
  <c r="Q13574" i="5"/>
  <c r="Q13575" i="5"/>
  <c r="Q13576" i="5"/>
  <c r="Q13577" i="5"/>
  <c r="Q13578" i="5"/>
  <c r="Q13579" i="5"/>
  <c r="Q13580" i="5"/>
  <c r="Q13581" i="5"/>
  <c r="Q13582" i="5"/>
  <c r="Q13583" i="5"/>
  <c r="Q13584" i="5"/>
  <c r="Q13585" i="5"/>
  <c r="Q13586" i="5"/>
  <c r="Q13587" i="5"/>
  <c r="Q13588" i="5"/>
  <c r="Q13589" i="5"/>
  <c r="Q13590" i="5"/>
  <c r="Q13591" i="5"/>
  <c r="Q13592" i="5"/>
  <c r="Q13593" i="5"/>
  <c r="Q13594" i="5"/>
  <c r="Q13595" i="5"/>
  <c r="Q13596" i="5"/>
  <c r="Q13597" i="5"/>
  <c r="Q13598" i="5"/>
  <c r="Q13599" i="5"/>
  <c r="Q13600" i="5"/>
  <c r="Q13601" i="5"/>
  <c r="Q13602" i="5"/>
  <c r="Q13603" i="5"/>
  <c r="Q13604" i="5"/>
  <c r="Q13605" i="5"/>
  <c r="Q13606" i="5"/>
  <c r="Q13607" i="5"/>
  <c r="Q13608" i="5"/>
  <c r="Q13609" i="5"/>
  <c r="Q13610" i="5"/>
  <c r="Q13611" i="5"/>
  <c r="Q13612" i="5"/>
  <c r="Q13613" i="5"/>
  <c r="Q13614" i="5"/>
  <c r="Q13615" i="5"/>
  <c r="Q13616" i="5"/>
  <c r="Q13617" i="5"/>
  <c r="Q13618" i="5"/>
  <c r="Q13619" i="5"/>
  <c r="Q13620" i="5"/>
  <c r="Q13621" i="5"/>
  <c r="Q13622" i="5"/>
  <c r="Q13623" i="5"/>
  <c r="Q13624" i="5"/>
  <c r="Q13625" i="5"/>
  <c r="Q13626" i="5"/>
  <c r="Q13627" i="5"/>
  <c r="Q13628" i="5"/>
  <c r="Q13629" i="5"/>
  <c r="Q13630" i="5"/>
  <c r="Q13631" i="5"/>
  <c r="Q13632" i="5"/>
  <c r="Q13633" i="5"/>
  <c r="Q13634" i="5"/>
  <c r="Q13635" i="5"/>
  <c r="Q13636" i="5"/>
  <c r="Q13637" i="5"/>
  <c r="Q13638" i="5"/>
  <c r="Q13639" i="5"/>
  <c r="Q13640" i="5"/>
  <c r="Q13641" i="5"/>
  <c r="Q13642" i="5"/>
  <c r="Q13643" i="5"/>
  <c r="Q13644" i="5"/>
  <c r="Q13645" i="5"/>
  <c r="Q13646" i="5"/>
  <c r="Q13647" i="5"/>
  <c r="Q13648" i="5"/>
  <c r="Q13649" i="5"/>
  <c r="Q13650" i="5"/>
  <c r="Q13651" i="5"/>
  <c r="Q13652" i="5"/>
  <c r="Q13653" i="5"/>
  <c r="Q13654" i="5"/>
  <c r="Q13655" i="5"/>
  <c r="Q13656" i="5"/>
  <c r="Q13658" i="5"/>
  <c r="Q13659" i="5"/>
  <c r="Q13660" i="5"/>
  <c r="Q13661" i="5"/>
  <c r="Q13662" i="5"/>
  <c r="Q13663" i="5"/>
  <c r="Q13664" i="5"/>
  <c r="Q13665" i="5"/>
  <c r="Q13666" i="5"/>
  <c r="Q13667" i="5"/>
  <c r="Q13668" i="5"/>
  <c r="Q13669" i="5"/>
  <c r="Q13670" i="5"/>
  <c r="Q13671" i="5"/>
  <c r="Q13672" i="5"/>
  <c r="Q13673" i="5"/>
  <c r="Q13674" i="5"/>
  <c r="Q13675" i="5"/>
  <c r="Q13676" i="5"/>
  <c r="Q13677" i="5"/>
  <c r="Q13678" i="5"/>
  <c r="Q13679" i="5"/>
  <c r="Q13680" i="5"/>
  <c r="Q13681" i="5"/>
  <c r="Q13682" i="5"/>
  <c r="Q13683" i="5"/>
  <c r="Q13684" i="5"/>
  <c r="Q13685" i="5"/>
  <c r="Q13686" i="5"/>
  <c r="Q13687" i="5"/>
  <c r="Q13688" i="5"/>
  <c r="Q13689" i="5"/>
  <c r="Q13690" i="5"/>
  <c r="Q13693" i="5"/>
  <c r="Q13694" i="5"/>
  <c r="Q13695" i="5"/>
  <c r="Q13696" i="5"/>
  <c r="Q13697" i="5"/>
  <c r="Q13698" i="5"/>
  <c r="Q13699" i="5"/>
  <c r="Q13700" i="5"/>
  <c r="Q13701" i="5"/>
  <c r="Q13702" i="5"/>
  <c r="Q13703" i="5"/>
  <c r="Q13704" i="5"/>
  <c r="Q13705" i="5"/>
  <c r="Q13706" i="5"/>
  <c r="Q13707" i="5"/>
  <c r="Q13708" i="5"/>
  <c r="Q13709" i="5"/>
  <c r="Q13710" i="5"/>
  <c r="Q13711" i="5"/>
  <c r="Q13712" i="5"/>
  <c r="Q13713" i="5"/>
  <c r="Q13714" i="5"/>
  <c r="Q13715" i="5"/>
  <c r="Q13716" i="5"/>
  <c r="Q13717" i="5"/>
  <c r="Q13718" i="5"/>
  <c r="Q13719" i="5"/>
  <c r="Q13720" i="5"/>
  <c r="Q13721" i="5"/>
  <c r="Q13722" i="5"/>
  <c r="Q13723" i="5"/>
  <c r="Q13724" i="5"/>
  <c r="Q13725" i="5"/>
  <c r="Q13726" i="5"/>
  <c r="Q13727" i="5"/>
  <c r="Q13728" i="5"/>
  <c r="Q13730" i="5"/>
  <c r="Q13731" i="5"/>
  <c r="Q13732" i="5"/>
  <c r="Q13733" i="5"/>
  <c r="Q13734" i="5"/>
  <c r="Q13735" i="5"/>
  <c r="Q13736" i="5"/>
  <c r="Q13737" i="5"/>
  <c r="Q13738" i="5"/>
  <c r="Q13739" i="5"/>
  <c r="Q13740" i="5"/>
  <c r="Q13741" i="5"/>
  <c r="Q13742" i="5"/>
  <c r="Q13743" i="5"/>
  <c r="Q13744" i="5"/>
  <c r="Q13745" i="5"/>
  <c r="Q13746" i="5"/>
  <c r="Q13747" i="5"/>
  <c r="Q13748" i="5"/>
  <c r="Q13749" i="5"/>
  <c r="Q13750" i="5"/>
  <c r="Q13751" i="5"/>
  <c r="Q13752" i="5"/>
  <c r="Q13753" i="5"/>
  <c r="Q13754" i="5"/>
  <c r="Q13755" i="5"/>
  <c r="Q13756" i="5"/>
  <c r="Q13757" i="5"/>
  <c r="Q13758" i="5"/>
  <c r="Q13759" i="5"/>
  <c r="Q13760" i="5"/>
  <c r="Q13761" i="5"/>
  <c r="Q13762" i="5"/>
  <c r="Q13763" i="5"/>
  <c r="Q13764" i="5"/>
  <c r="Q13765" i="5"/>
  <c r="Q13766" i="5"/>
  <c r="Q13768" i="5"/>
  <c r="Q13769" i="5"/>
  <c r="Q13770" i="5"/>
  <c r="Q13771" i="5"/>
  <c r="Q13772" i="5"/>
  <c r="Q13773" i="5"/>
  <c r="Q13774" i="5"/>
  <c r="Q13775" i="5"/>
  <c r="Q13776" i="5"/>
  <c r="Q13777" i="5"/>
  <c r="Q13778" i="5"/>
  <c r="Q13779" i="5"/>
  <c r="Q13780" i="5"/>
  <c r="Q13781" i="5"/>
  <c r="Q13782" i="5"/>
  <c r="Q13783" i="5"/>
  <c r="Q13784" i="5"/>
  <c r="Q13785" i="5"/>
  <c r="Q13786" i="5"/>
  <c r="Q13787" i="5"/>
  <c r="Q13788" i="5"/>
  <c r="Q13789" i="5"/>
  <c r="Q13790" i="5"/>
  <c r="Q13791" i="5"/>
  <c r="Q13792" i="5"/>
  <c r="Q13793" i="5"/>
  <c r="Q13794" i="5"/>
  <c r="Q13795" i="5"/>
  <c r="Q13796" i="5"/>
  <c r="Q13797" i="5"/>
  <c r="Q13798" i="5"/>
  <c r="Q13799" i="5"/>
  <c r="Q13800" i="5"/>
  <c r="Q13801" i="5"/>
  <c r="Q13802" i="5"/>
  <c r="Q13803" i="5"/>
  <c r="Q13804" i="5"/>
  <c r="Q13805" i="5"/>
  <c r="Q13806" i="5"/>
  <c r="Q13807" i="5"/>
  <c r="Q13808" i="5"/>
  <c r="Q13809" i="5"/>
  <c r="Q13810" i="5"/>
  <c r="Q13811" i="5"/>
  <c r="Q13812" i="5"/>
  <c r="Q13813" i="5"/>
  <c r="Q13814" i="5"/>
  <c r="Q13815" i="5"/>
  <c r="Q13816" i="5"/>
  <c r="Q13817" i="5"/>
  <c r="Q13818" i="5"/>
  <c r="Q13819" i="5"/>
  <c r="Q13820" i="5"/>
  <c r="Q13821" i="5"/>
  <c r="Q13822" i="5"/>
  <c r="Q13823" i="5"/>
  <c r="Q13824" i="5"/>
  <c r="Q13825" i="5"/>
  <c r="Q13826" i="5"/>
  <c r="Q13827" i="5"/>
  <c r="Q13828" i="5"/>
  <c r="Q13829" i="5"/>
  <c r="Q13830" i="5"/>
  <c r="Q13831" i="5"/>
  <c r="Q13832" i="5"/>
  <c r="Q13833" i="5"/>
  <c r="Q13834" i="5"/>
  <c r="Q13835" i="5"/>
  <c r="Q13836" i="5"/>
  <c r="Q13837" i="5"/>
  <c r="Q13838" i="5"/>
  <c r="Q13839" i="5"/>
  <c r="Q13840" i="5"/>
  <c r="Q13841" i="5"/>
  <c r="Q13842" i="5"/>
  <c r="Q13843" i="5"/>
  <c r="Q13844" i="5"/>
  <c r="Q13845" i="5"/>
  <c r="Q13846" i="5"/>
  <c r="Q13847" i="5"/>
  <c r="Q13848" i="5"/>
  <c r="Q13849" i="5"/>
  <c r="Q13850" i="5"/>
  <c r="Q13851" i="5"/>
  <c r="Q13852" i="5"/>
  <c r="Q13853" i="5"/>
  <c r="Q13854" i="5"/>
  <c r="Q13855" i="5"/>
  <c r="Q13856" i="5"/>
  <c r="Q13857" i="5"/>
  <c r="Q13858" i="5"/>
  <c r="Q13859" i="5"/>
  <c r="Q13860" i="5"/>
  <c r="Q13861" i="5"/>
  <c r="Q13862" i="5"/>
  <c r="Q13863" i="5"/>
  <c r="Q13864" i="5"/>
  <c r="Q13865" i="5"/>
  <c r="Q13866" i="5"/>
  <c r="Q13867" i="5"/>
  <c r="Q13868" i="5"/>
  <c r="Q13869" i="5"/>
  <c r="Q13870" i="5"/>
  <c r="Q13871" i="5"/>
  <c r="Q13872" i="5"/>
  <c r="Q13873" i="5"/>
  <c r="Q13874" i="5"/>
  <c r="Q13875" i="5"/>
  <c r="Q13876" i="5"/>
  <c r="Q13877" i="5"/>
  <c r="Q13878" i="5"/>
  <c r="Q13879" i="5"/>
  <c r="Q13880" i="5"/>
  <c r="Q13881" i="5"/>
  <c r="Q13882" i="5"/>
  <c r="Q13883" i="5"/>
  <c r="Q13884" i="5"/>
  <c r="Q13885" i="5"/>
  <c r="Q13886" i="5"/>
  <c r="Q13887" i="5"/>
  <c r="Q13888" i="5"/>
  <c r="Q13889" i="5"/>
  <c r="Q13890" i="5"/>
  <c r="Q13891" i="5"/>
  <c r="Q13892" i="5"/>
  <c r="Q13893" i="5"/>
  <c r="Q13894" i="5"/>
  <c r="Q13895" i="5"/>
  <c r="Q13896" i="5"/>
  <c r="Q13897" i="5"/>
  <c r="Q13898" i="5"/>
  <c r="Q13899" i="5"/>
  <c r="Q13900" i="5"/>
  <c r="Q13901" i="5"/>
  <c r="Q13902" i="5"/>
  <c r="Q13903" i="5"/>
  <c r="Q13904" i="5"/>
  <c r="Q13905" i="5"/>
  <c r="Q13906" i="5"/>
  <c r="Q13907" i="5"/>
  <c r="Q13908" i="5"/>
  <c r="Q13909" i="5"/>
  <c r="Q13910" i="5"/>
  <c r="Q13911" i="5"/>
  <c r="Q13912" i="5"/>
  <c r="Q13913" i="5"/>
  <c r="Q13914" i="5"/>
  <c r="Q13915" i="5"/>
  <c r="Q13916" i="5"/>
  <c r="Q13917" i="5"/>
  <c r="Q13918" i="5"/>
  <c r="Q13919" i="5"/>
  <c r="Q13920" i="5"/>
  <c r="Q13921" i="5"/>
  <c r="Q13922" i="5"/>
  <c r="Q13923" i="5"/>
  <c r="Q13924" i="5"/>
  <c r="Q13925" i="5"/>
  <c r="Q13926" i="5"/>
  <c r="Q13927" i="5"/>
  <c r="Q13928" i="5"/>
  <c r="Q13929" i="5"/>
  <c r="Q13930" i="5"/>
  <c r="Q13931" i="5"/>
  <c r="Q13932" i="5"/>
  <c r="Q13933" i="5"/>
  <c r="Q13934" i="5"/>
  <c r="Q13935" i="5"/>
  <c r="Q13936" i="5"/>
  <c r="Q13937" i="5"/>
  <c r="Q13938" i="5"/>
  <c r="Q13939" i="5"/>
  <c r="Q13940" i="5"/>
  <c r="Q13941" i="5"/>
  <c r="Q13942" i="5"/>
  <c r="Q13943" i="5"/>
  <c r="Q13944" i="5"/>
  <c r="Q13945" i="5"/>
  <c r="Q13946" i="5"/>
  <c r="Q13947" i="5"/>
  <c r="Q13948" i="5"/>
  <c r="Q13949" i="5"/>
  <c r="Q13950" i="5"/>
  <c r="Q13951" i="5"/>
  <c r="Q13952" i="5"/>
  <c r="Q13953" i="5"/>
  <c r="Q13954" i="5"/>
  <c r="Q13955" i="5"/>
  <c r="Q13956" i="5"/>
  <c r="Q13957" i="5"/>
  <c r="Q13958" i="5"/>
  <c r="Q13959" i="5"/>
  <c r="Q13960" i="5"/>
  <c r="Q13961" i="5"/>
  <c r="Q13962" i="5"/>
  <c r="Q13963" i="5"/>
  <c r="Q13964" i="5"/>
  <c r="Q13965" i="5"/>
  <c r="Q13966" i="5"/>
  <c r="Q13967" i="5"/>
  <c r="Q13968" i="5"/>
  <c r="Q13969" i="5"/>
  <c r="Q13970" i="5"/>
  <c r="Q13971" i="5"/>
  <c r="Q13972" i="5"/>
  <c r="Q13973" i="5"/>
  <c r="Q13974" i="5"/>
  <c r="Q13975" i="5"/>
  <c r="Q13976" i="5"/>
  <c r="Q13977" i="5"/>
  <c r="Q13978" i="5"/>
  <c r="Q13979" i="5"/>
  <c r="Q13980" i="5"/>
  <c r="Q13981" i="5"/>
  <c r="Q13982" i="5"/>
  <c r="Q13983" i="5"/>
  <c r="Q13984" i="5"/>
  <c r="Q13985" i="5"/>
  <c r="Q13986" i="5"/>
  <c r="Q13987" i="5"/>
  <c r="Q13988" i="5"/>
  <c r="Q13989" i="5"/>
  <c r="Q13990" i="5"/>
  <c r="Q13991" i="5"/>
  <c r="Q13992" i="5"/>
  <c r="Q13993" i="5"/>
  <c r="Q13994" i="5"/>
  <c r="Q13995" i="5"/>
  <c r="Q13996" i="5"/>
  <c r="Q13997" i="5"/>
  <c r="Q13998" i="5"/>
  <c r="Q13999" i="5"/>
  <c r="Q14000" i="5"/>
  <c r="Q14001" i="5"/>
  <c r="Q14002" i="5"/>
  <c r="Q14003" i="5"/>
  <c r="Q14004" i="5"/>
  <c r="Q14005" i="5"/>
  <c r="Q14006" i="5"/>
  <c r="Q14007" i="5"/>
  <c r="Q14008" i="5"/>
  <c r="Q14009" i="5"/>
  <c r="Q14010" i="5"/>
  <c r="Q14011" i="5"/>
  <c r="Q14012" i="5"/>
  <c r="Q14013" i="5"/>
  <c r="Q14014" i="5"/>
  <c r="Q14015" i="5"/>
  <c r="Q14016" i="5"/>
  <c r="Q14017" i="5"/>
  <c r="Q14018" i="5"/>
  <c r="Q14019" i="5"/>
  <c r="Q14020" i="5"/>
  <c r="Q14021" i="5"/>
  <c r="Q14022" i="5"/>
  <c r="Q14023" i="5"/>
  <c r="Q14024" i="5"/>
  <c r="Q14025" i="5"/>
  <c r="Q14026" i="5"/>
  <c r="Q14027" i="5"/>
  <c r="Q14028" i="5"/>
  <c r="Q14029" i="5"/>
  <c r="Q14030" i="5"/>
  <c r="Q14031" i="5"/>
  <c r="Q14032" i="5"/>
  <c r="Q14033" i="5"/>
  <c r="Q14034" i="5"/>
  <c r="Q14035" i="5"/>
  <c r="Q14036" i="5"/>
  <c r="Q14037" i="5"/>
  <c r="Q14038" i="5"/>
  <c r="Q14039" i="5"/>
  <c r="Q14040" i="5"/>
  <c r="Q14041" i="5"/>
  <c r="Q14042" i="5"/>
  <c r="Q14043" i="5"/>
  <c r="Q14044" i="5"/>
  <c r="Q14045" i="5"/>
  <c r="Q14046" i="5"/>
  <c r="Q14047" i="5"/>
  <c r="Q14048" i="5"/>
  <c r="Q14049" i="5"/>
  <c r="Q14050" i="5"/>
  <c r="Q14051" i="5"/>
  <c r="Q14052" i="5"/>
  <c r="Q14053" i="5"/>
  <c r="Q14054" i="5"/>
  <c r="Q14055" i="5"/>
  <c r="Q14056" i="5"/>
  <c r="Q14057" i="5"/>
  <c r="Q14058" i="5"/>
  <c r="Q14059" i="5"/>
  <c r="Q14060" i="5"/>
  <c r="Q14061" i="5"/>
  <c r="Q14062" i="5"/>
  <c r="Q14063" i="5"/>
  <c r="Q14064" i="5"/>
  <c r="Q14065" i="5"/>
  <c r="Q14066" i="5"/>
  <c r="Q14067" i="5"/>
  <c r="Q14068" i="5"/>
  <c r="Q14069" i="5"/>
  <c r="Q14070" i="5"/>
  <c r="Q14071" i="5"/>
  <c r="Q14072" i="5"/>
  <c r="Q14073" i="5"/>
  <c r="Q14074" i="5"/>
  <c r="Q14075" i="5"/>
  <c r="Q14076" i="5"/>
  <c r="Q14077" i="5"/>
  <c r="Q14078" i="5"/>
  <c r="Q14079" i="5"/>
  <c r="Q14080" i="5"/>
  <c r="Q14081" i="5"/>
  <c r="Q14082" i="5"/>
  <c r="Q14083" i="5"/>
  <c r="Q14084" i="5"/>
  <c r="Q14085" i="5"/>
  <c r="Q14086" i="5"/>
  <c r="Q14087" i="5"/>
  <c r="Q14088" i="5"/>
  <c r="Q14089" i="5"/>
  <c r="Q14090" i="5"/>
  <c r="Q14091" i="5"/>
  <c r="Q14092" i="5"/>
  <c r="Q14093" i="5"/>
  <c r="Q14094" i="5"/>
  <c r="Q14095" i="5"/>
  <c r="Q14096" i="5"/>
  <c r="Q14097" i="5"/>
  <c r="Q14098" i="5"/>
  <c r="Q14099" i="5"/>
  <c r="Q14100" i="5"/>
  <c r="Q14101" i="5"/>
  <c r="Q14102" i="5"/>
  <c r="Q14103" i="5"/>
  <c r="Q14104" i="5"/>
  <c r="Q14105" i="5"/>
  <c r="Q14106" i="5"/>
  <c r="Q14107" i="5"/>
  <c r="Q14108" i="5"/>
  <c r="Q14109" i="5"/>
  <c r="Q14110" i="5"/>
  <c r="Q14111" i="5"/>
  <c r="Q14112" i="5"/>
  <c r="Q14113" i="5"/>
  <c r="Q14114" i="5"/>
  <c r="Q14115" i="5"/>
  <c r="Q14116" i="5"/>
  <c r="Q14117" i="5"/>
  <c r="Q14118" i="5"/>
  <c r="Q14119" i="5"/>
  <c r="Q14120" i="5"/>
  <c r="Q14121" i="5"/>
  <c r="Q14122" i="5"/>
  <c r="Q14123" i="5"/>
  <c r="Q14124" i="5"/>
  <c r="Q14125" i="5"/>
  <c r="Q14126" i="5"/>
  <c r="Q14127" i="5"/>
  <c r="Q14128" i="5"/>
  <c r="Q14129" i="5"/>
  <c r="Q14130" i="5"/>
  <c r="Q14131" i="5"/>
  <c r="Q14132" i="5"/>
  <c r="Q14133" i="5"/>
  <c r="Q14134" i="5"/>
  <c r="Q14135" i="5"/>
  <c r="Q14136" i="5"/>
  <c r="Q14137" i="5"/>
  <c r="Q14138" i="5"/>
  <c r="Q14139" i="5"/>
  <c r="Q14140" i="5"/>
  <c r="Q14141" i="5"/>
  <c r="Q14142" i="5"/>
  <c r="Q14143" i="5"/>
  <c r="Q14144" i="5"/>
  <c r="Q14145" i="5"/>
  <c r="Q14146" i="5"/>
  <c r="Q14147" i="5"/>
  <c r="Q14148" i="5"/>
  <c r="Q14149" i="5"/>
  <c r="Q14150" i="5"/>
  <c r="Q14151" i="5"/>
  <c r="Q14152" i="5"/>
  <c r="Q14153" i="5"/>
  <c r="Q14154" i="5"/>
  <c r="Q14155" i="5"/>
  <c r="Q14156" i="5"/>
  <c r="Q14157" i="5"/>
  <c r="Q14158" i="5"/>
  <c r="Q14159" i="5"/>
  <c r="Q14160" i="5"/>
  <c r="Q14164" i="5"/>
  <c r="Q14165" i="5"/>
  <c r="Q14166" i="5"/>
  <c r="Q14167" i="5"/>
  <c r="Q14168" i="5"/>
  <c r="Q14169" i="5"/>
  <c r="Q14170" i="5"/>
  <c r="Q14171" i="5"/>
  <c r="Q14172" i="5"/>
  <c r="Q14173" i="5"/>
  <c r="Q14174" i="5"/>
  <c r="Q14175" i="5"/>
  <c r="Q14176" i="5"/>
  <c r="Q14177" i="5"/>
  <c r="Q14178" i="5"/>
  <c r="Q14179" i="5"/>
  <c r="Q14180" i="5"/>
  <c r="Q14181" i="5"/>
  <c r="Q14182" i="5"/>
  <c r="Q14183" i="5"/>
  <c r="Q14184" i="5"/>
  <c r="Q14185" i="5"/>
  <c r="Q14186" i="5"/>
  <c r="Q14187" i="5"/>
  <c r="Q14188" i="5"/>
  <c r="Q14189" i="5"/>
  <c r="Q14190" i="5"/>
  <c r="Q14191" i="5"/>
  <c r="Q14192" i="5"/>
  <c r="Q14197" i="5"/>
  <c r="Q14198" i="5"/>
  <c r="Q14199" i="5"/>
  <c r="Q14200" i="5"/>
  <c r="Q14201" i="5"/>
  <c r="Q14202" i="5"/>
  <c r="Q14203" i="5"/>
  <c r="Q14204" i="5"/>
  <c r="Q14205" i="5"/>
  <c r="Q14206" i="5"/>
  <c r="Q14207" i="5"/>
  <c r="Q14208" i="5"/>
  <c r="Q14209" i="5"/>
  <c r="Q14210" i="5"/>
  <c r="Q14211" i="5"/>
  <c r="Q14212" i="5"/>
  <c r="Q14213" i="5"/>
  <c r="Q14214" i="5"/>
  <c r="Q14215" i="5"/>
  <c r="Q14216" i="5"/>
  <c r="Q14217" i="5"/>
  <c r="Q14218" i="5"/>
  <c r="Q14219" i="5"/>
  <c r="Q14220" i="5"/>
  <c r="Q14225" i="5"/>
  <c r="Q14226" i="5"/>
  <c r="Q14227" i="5"/>
  <c r="Q14228" i="5"/>
  <c r="Q14229" i="5"/>
  <c r="Q14230" i="5"/>
  <c r="Q14231" i="5"/>
  <c r="Q14232" i="5"/>
  <c r="Q14233" i="5"/>
  <c r="Q14234" i="5"/>
  <c r="Q14235" i="5"/>
  <c r="Q14236" i="5"/>
  <c r="Q14237" i="5"/>
  <c r="Q14238" i="5"/>
  <c r="Q14239" i="5"/>
  <c r="Q14240" i="5"/>
  <c r="Q14241" i="5"/>
  <c r="Q14242" i="5"/>
  <c r="Q14243" i="5"/>
  <c r="Q14244" i="5"/>
  <c r="Q14248" i="5"/>
  <c r="Q14249" i="5"/>
  <c r="Q14250" i="5"/>
  <c r="Q14251" i="5"/>
  <c r="Q14252" i="5"/>
  <c r="Q14253" i="5"/>
  <c r="Q14254" i="5"/>
  <c r="Q14255" i="5"/>
  <c r="Q14256" i="5"/>
  <c r="Q14257" i="5"/>
  <c r="Q14258" i="5"/>
  <c r="Q14259" i="5"/>
  <c r="Q14260" i="5"/>
  <c r="Q14261" i="5"/>
  <c r="Q14262" i="5"/>
  <c r="Q14263" i="5"/>
  <c r="Q14264" i="5"/>
  <c r="Q14265" i="5"/>
  <c r="Q14266" i="5"/>
  <c r="Q14267" i="5"/>
  <c r="Q14268" i="5"/>
  <c r="Q14269" i="5"/>
  <c r="Q14274" i="5"/>
  <c r="Q14275" i="5"/>
  <c r="Q14276" i="5"/>
  <c r="Q14277" i="5"/>
  <c r="Q14278" i="5"/>
  <c r="Q14279" i="5"/>
  <c r="Q14280" i="5"/>
  <c r="Q14281" i="5"/>
  <c r="Q14282" i="5"/>
  <c r="Q14283" i="5"/>
  <c r="Q14284" i="5"/>
  <c r="Q14285" i="5"/>
  <c r="Q14286" i="5"/>
  <c r="Q14287" i="5"/>
  <c r="Q14288" i="5"/>
  <c r="Q14289" i="5"/>
  <c r="Q14290" i="5"/>
  <c r="Q14291" i="5"/>
  <c r="Q14292" i="5"/>
  <c r="Q14293" i="5"/>
  <c r="Q14294" i="5"/>
  <c r="Q14295" i="5"/>
  <c r="Q14300" i="5"/>
  <c r="Q14301" i="5"/>
  <c r="Q14302" i="5"/>
  <c r="Q14303" i="5"/>
  <c r="Q14304" i="5"/>
  <c r="Q14305" i="5"/>
  <c r="Q14306" i="5"/>
  <c r="Q14307" i="5"/>
  <c r="Q14308" i="5"/>
  <c r="Q14309" i="5"/>
  <c r="Q14310" i="5"/>
  <c r="Q14311" i="5"/>
  <c r="Q14312" i="5"/>
  <c r="Q14313" i="5"/>
  <c r="Q14314" i="5"/>
  <c r="Q14315" i="5"/>
  <c r="Q14316" i="5"/>
  <c r="Q14317" i="5"/>
  <c r="Q14318" i="5"/>
  <c r="Q14319" i="5"/>
  <c r="Q14320" i="5"/>
  <c r="Q14326" i="5"/>
  <c r="Q14327" i="5"/>
  <c r="Q14328" i="5"/>
  <c r="Q14329" i="5"/>
  <c r="Q14330" i="5"/>
  <c r="Q14331" i="5"/>
  <c r="Q14332" i="5"/>
  <c r="Q14333" i="5"/>
  <c r="Q14334" i="5"/>
  <c r="Q14335" i="5"/>
  <c r="Q14336" i="5"/>
  <c r="Q14337" i="5"/>
  <c r="Q14338" i="5"/>
  <c r="Q14339" i="5"/>
  <c r="Q14340" i="5"/>
  <c r="Q14341" i="5"/>
  <c r="Q14342" i="5"/>
  <c r="Q14349" i="5"/>
  <c r="Q14350" i="5"/>
  <c r="Q14351" i="5"/>
  <c r="Q14352" i="5"/>
  <c r="Q14353" i="5"/>
  <c r="Q14354" i="5"/>
  <c r="Q14355" i="5"/>
  <c r="Q14356" i="5"/>
  <c r="Q14357" i="5"/>
  <c r="Q14358" i="5"/>
  <c r="Q14359" i="5"/>
  <c r="Q14360" i="5"/>
  <c r="Q14361" i="5"/>
  <c r="Q14362" i="5"/>
  <c r="Q14365" i="5"/>
  <c r="Q14366" i="5"/>
  <c r="Q14367" i="5"/>
  <c r="Q14368" i="5"/>
  <c r="Q14369" i="5"/>
  <c r="Q14370" i="5"/>
  <c r="Q14371" i="5"/>
  <c r="Q14372" i="5"/>
  <c r="Q14373" i="5"/>
  <c r="Q14376" i="5"/>
  <c r="Q14377" i="5"/>
  <c r="Q14378" i="5"/>
  <c r="Q14379" i="5"/>
  <c r="Q14380" i="5"/>
  <c r="Q14381" i="5"/>
  <c r="Q14382" i="5"/>
  <c r="Q14384" i="5"/>
  <c r="Q14385" i="5"/>
  <c r="Q14386" i="5"/>
  <c r="Q14387" i="5"/>
  <c r="Q14388" i="5"/>
  <c r="Q14389" i="5"/>
  <c r="Q14390" i="5"/>
  <c r="Q14393" i="5"/>
  <c r="Q14394" i="5"/>
  <c r="Q14395" i="5"/>
  <c r="Q14396" i="5"/>
  <c r="Q14398" i="5"/>
  <c r="Q14399" i="5"/>
  <c r="Q14401" i="5"/>
  <c r="Q14402" i="5"/>
  <c r="Q14403" i="5"/>
  <c r="Q14404" i="5"/>
  <c r="Q14405" i="5"/>
  <c r="Q14406" i="5"/>
  <c r="Q14407" i="5"/>
  <c r="Q14408" i="5"/>
  <c r="Q14409" i="5"/>
  <c r="Q14411" i="5"/>
  <c r="Q14413" i="5"/>
  <c r="Q14414" i="5"/>
  <c r="Q14416" i="5"/>
  <c r="Q14417" i="5"/>
  <c r="Q14418" i="5"/>
  <c r="Q14419" i="5"/>
  <c r="Q14420" i="5"/>
  <c r="Q14421" i="5"/>
  <c r="Q14422" i="5"/>
  <c r="Q14423" i="5"/>
  <c r="Q14424" i="5"/>
  <c r="Q14425" i="5"/>
  <c r="Q14426" i="5"/>
  <c r="Q14427" i="5"/>
  <c r="Q14428" i="5"/>
  <c r="Q14429" i="5"/>
  <c r="Q14430" i="5"/>
  <c r="Q14431" i="5"/>
  <c r="Q14432" i="5"/>
  <c r="Q14433" i="5"/>
  <c r="Q14434" i="5"/>
  <c r="Q14435" i="5"/>
  <c r="Q14436" i="5"/>
  <c r="Q14437" i="5"/>
  <c r="Q14438" i="5"/>
  <c r="Q14439" i="5"/>
  <c r="Q14440" i="5"/>
  <c r="Q14441" i="5"/>
  <c r="Q14442" i="5"/>
  <c r="Q14443" i="5"/>
  <c r="Q14477" i="5"/>
  <c r="Q14478" i="5"/>
  <c r="Q14481" i="5"/>
  <c r="Q14482" i="5"/>
  <c r="Q14483" i="5"/>
  <c r="Q14484" i="5"/>
  <c r="Q14489" i="5"/>
  <c r="Q14490" i="5"/>
  <c r="Q14491" i="5"/>
  <c r="Q14492" i="5"/>
  <c r="Q14493" i="5"/>
  <c r="Q14494" i="5"/>
  <c r="Q14499" i="5"/>
  <c r="Q14500" i="5"/>
  <c r="Q14501" i="5"/>
  <c r="Q14502" i="5"/>
  <c r="Q14503" i="5"/>
  <c r="Q14504" i="5"/>
  <c r="Q14508" i="5"/>
  <c r="Q14509" i="5"/>
  <c r="Q14510" i="5"/>
  <c r="Q14511" i="5"/>
  <c r="Q14512" i="5"/>
  <c r="Q14513" i="5"/>
  <c r="Q14514" i="5"/>
  <c r="Q14516" i="5"/>
  <c r="Q14517" i="5"/>
  <c r="Q14518" i="5"/>
  <c r="Q14519" i="5"/>
  <c r="Q14520" i="5"/>
  <c r="Q14521" i="5"/>
  <c r="Q14522" i="5"/>
  <c r="Q14523" i="5"/>
  <c r="Q14524" i="5"/>
  <c r="Q14525" i="5"/>
  <c r="Q14526" i="5"/>
  <c r="Q14527" i="5"/>
  <c r="Q14528" i="5"/>
  <c r="Q14529" i="5"/>
  <c r="Q14530" i="5"/>
  <c r="Q14531" i="5"/>
  <c r="Q14532" i="5"/>
  <c r="Q14533" i="5"/>
  <c r="Q14534" i="5"/>
  <c r="Q14535" i="5"/>
  <c r="Q14536" i="5"/>
  <c r="Q14537" i="5"/>
  <c r="Q14538" i="5"/>
  <c r="Q14539" i="5"/>
  <c r="Q14540" i="5"/>
  <c r="Q14541" i="5"/>
  <c r="Q14542" i="5"/>
  <c r="Q14543" i="5"/>
  <c r="Q14544" i="5"/>
  <c r="Q14545" i="5"/>
  <c r="Q14546" i="5"/>
  <c r="Q14547" i="5"/>
  <c r="Q14548" i="5"/>
  <c r="Q14549" i="5"/>
  <c r="Q14550" i="5"/>
  <c r="Q14552" i="5"/>
  <c r="Q14553" i="5"/>
  <c r="Q14554" i="5"/>
  <c r="Q14556" i="5"/>
  <c r="Q14557" i="5"/>
  <c r="Q14558" i="5"/>
  <c r="Q14560" i="5"/>
  <c r="Q14561" i="5"/>
  <c r="Q14562" i="5"/>
  <c r="Q14563" i="5"/>
  <c r="L2253" i="5"/>
  <c r="M2253" i="5"/>
  <c r="L2263" i="5"/>
  <c r="M2263" i="5"/>
  <c r="L2266" i="5"/>
  <c r="M2266" i="5"/>
  <c r="L2272" i="5"/>
  <c r="M2272" i="5"/>
  <c r="L2278" i="5"/>
  <c r="M2278" i="5"/>
  <c r="L2283" i="5"/>
  <c r="M2283" i="5"/>
  <c r="L2288" i="5"/>
  <c r="M2288" i="5"/>
  <c r="L2289" i="5"/>
  <c r="M2289" i="5"/>
  <c r="L2294" i="5"/>
  <c r="M2294" i="5"/>
  <c r="L2295" i="5"/>
  <c r="M2295" i="5"/>
  <c r="L2299" i="5"/>
  <c r="M2299" i="5"/>
  <c r="L2440" i="5"/>
  <c r="M2440" i="5"/>
  <c r="L2556" i="5"/>
  <c r="M2556" i="5"/>
  <c r="L2564" i="5"/>
  <c r="M2564" i="5"/>
  <c r="L2577" i="5"/>
  <c r="M2577" i="5"/>
  <c r="L2602" i="5"/>
  <c r="M2602" i="5"/>
  <c r="L2872" i="5"/>
  <c r="M2872" i="5"/>
  <c r="L2876" i="5"/>
  <c r="M2876" i="5"/>
  <c r="L3004" i="5"/>
  <c r="M3004" i="5"/>
  <c r="M3844" i="5"/>
  <c r="L3846" i="5"/>
  <c r="M3846" i="5"/>
  <c r="L3850" i="5"/>
  <c r="M3850" i="5"/>
  <c r="L3862" i="5"/>
  <c r="M3862" i="5"/>
  <c r="L3869" i="5"/>
  <c r="M3869" i="5"/>
  <c r="L3871" i="5"/>
  <c r="M3871" i="5"/>
  <c r="L3874" i="5"/>
  <c r="M3874" i="5"/>
  <c r="L3879" i="5"/>
  <c r="M3879" i="5"/>
  <c r="L3881" i="5"/>
  <c r="M3881" i="5"/>
  <c r="L3884" i="5"/>
  <c r="M3884" i="5"/>
  <c r="L3886" i="5"/>
  <c r="M3886" i="5"/>
  <c r="L3888" i="5"/>
  <c r="M3888" i="5"/>
  <c r="L3890" i="5"/>
  <c r="M3890" i="5"/>
  <c r="L3892" i="5"/>
  <c r="M3892" i="5"/>
  <c r="L3894" i="5"/>
  <c r="M3894" i="5"/>
  <c r="L3896" i="5"/>
  <c r="M3896" i="5"/>
  <c r="L3899" i="5"/>
  <c r="M3899" i="5"/>
  <c r="L3901" i="5"/>
  <c r="M3901" i="5"/>
  <c r="L3903" i="5"/>
  <c r="M3903" i="5"/>
  <c r="L3905" i="5"/>
  <c r="M3905" i="5"/>
  <c r="L3911" i="5"/>
  <c r="M3911" i="5"/>
  <c r="L3913" i="5"/>
  <c r="M3913" i="5"/>
  <c r="L3915" i="5"/>
  <c r="M3915" i="5"/>
  <c r="L3917" i="5"/>
  <c r="M3917" i="5"/>
  <c r="L3923" i="5"/>
  <c r="M3923" i="5"/>
  <c r="L3925" i="5"/>
  <c r="M3925" i="5"/>
  <c r="L3927" i="5"/>
  <c r="M3927" i="5"/>
  <c r="L3929" i="5"/>
  <c r="M3929" i="5"/>
  <c r="L3935" i="5"/>
  <c r="M3935" i="5"/>
  <c r="L3937" i="5"/>
  <c r="M3937" i="5"/>
  <c r="L3939" i="5"/>
  <c r="M3939" i="5"/>
  <c r="L3948" i="5"/>
  <c r="M3948" i="5"/>
  <c r="L3950" i="5"/>
  <c r="M3950" i="5"/>
  <c r="L3952" i="5"/>
  <c r="M3952" i="5"/>
  <c r="L3954" i="5"/>
  <c r="M3954" i="5"/>
  <c r="Q3954" i="5" s="1"/>
  <c r="L3961" i="5"/>
  <c r="M3961" i="5"/>
  <c r="L3964" i="5"/>
  <c r="M3964" i="5"/>
  <c r="L3974" i="5"/>
  <c r="M3974" i="5"/>
  <c r="L3979" i="5"/>
  <c r="M3979" i="5"/>
  <c r="L3981" i="5"/>
  <c r="M3981" i="5"/>
  <c r="L3989" i="5"/>
  <c r="M3989" i="5"/>
  <c r="Q3989" i="5" s="1"/>
  <c r="L4016" i="5"/>
  <c r="M4016" i="5"/>
  <c r="Q4016" i="5" s="1"/>
  <c r="L4022" i="5"/>
  <c r="M4022" i="5"/>
  <c r="Q4022" i="5" s="1"/>
  <c r="L4028" i="5"/>
  <c r="M4028" i="5"/>
  <c r="L4056" i="5"/>
  <c r="M4056" i="5"/>
  <c r="L4060" i="5"/>
  <c r="M4060" i="5"/>
  <c r="L4067" i="5"/>
  <c r="M4067" i="5"/>
  <c r="Q4067" i="5" s="1"/>
  <c r="L4076" i="5"/>
  <c r="M4076" i="5"/>
  <c r="L4388" i="5"/>
  <c r="M4388" i="5"/>
  <c r="L4451" i="5"/>
  <c r="M4451" i="5"/>
  <c r="L4491" i="5"/>
  <c r="M4491" i="5"/>
  <c r="L4527" i="5"/>
  <c r="M4527" i="5"/>
  <c r="L4533" i="5"/>
  <c r="M4533" i="5"/>
  <c r="L4574" i="5"/>
  <c r="M4574" i="5"/>
  <c r="L4576" i="5"/>
  <c r="M4576" i="5"/>
  <c r="L4616" i="5"/>
  <c r="M4616" i="5"/>
  <c r="L4621" i="5"/>
  <c r="M4621" i="5"/>
  <c r="L4644" i="5"/>
  <c r="M4644" i="5"/>
  <c r="Q4644" i="5" s="1"/>
  <c r="L4657" i="5"/>
  <c r="M4657" i="5"/>
  <c r="L4663" i="5"/>
  <c r="M4663" i="5"/>
  <c r="L4684" i="5"/>
  <c r="M4684" i="5"/>
  <c r="L4698" i="5"/>
  <c r="M4698" i="5"/>
  <c r="L4718" i="5"/>
  <c r="M4718" i="5"/>
  <c r="Q4718" i="5" s="1"/>
  <c r="L4719" i="5"/>
  <c r="M4719" i="5"/>
  <c r="L4721" i="5"/>
  <c r="M4721" i="5"/>
  <c r="L4722" i="5"/>
  <c r="M4722" i="5"/>
  <c r="L4735" i="5"/>
  <c r="M4735" i="5"/>
  <c r="L4758" i="5"/>
  <c r="M4758" i="5"/>
  <c r="L4760" i="5"/>
  <c r="M4760" i="5"/>
  <c r="L4761" i="5"/>
  <c r="M4761" i="5"/>
  <c r="L4773" i="5"/>
  <c r="M4773" i="5"/>
  <c r="L4792" i="5"/>
  <c r="M4792" i="5"/>
  <c r="L4793" i="5"/>
  <c r="M4793" i="5"/>
  <c r="L4794" i="5"/>
  <c r="M4794" i="5"/>
  <c r="L4803" i="5"/>
  <c r="M4803" i="5"/>
  <c r="L4805" i="5"/>
  <c r="M4805" i="5"/>
  <c r="L4806" i="5"/>
  <c r="M4806" i="5"/>
  <c r="L4829" i="5"/>
  <c r="M4829" i="5"/>
  <c r="L4831" i="5"/>
  <c r="M4831" i="5"/>
  <c r="Q4831" i="5" s="1"/>
  <c r="L4843" i="5"/>
  <c r="M4843" i="5"/>
  <c r="L4845" i="5"/>
  <c r="M4845" i="5"/>
  <c r="L4846" i="5"/>
  <c r="M4846" i="5"/>
  <c r="Q4846" i="5" s="1"/>
  <c r="L4869" i="5"/>
  <c r="M4869" i="5"/>
  <c r="Q4869" i="5" s="1"/>
  <c r="L4879" i="5"/>
  <c r="M4879" i="5"/>
  <c r="L4883" i="5"/>
  <c r="M4883" i="5"/>
  <c r="L4884" i="5"/>
  <c r="M4884" i="5"/>
  <c r="L4885" i="5"/>
  <c r="M4885" i="5"/>
  <c r="Q4885" i="5" s="1"/>
  <c r="L4912" i="5"/>
  <c r="M4912" i="5"/>
  <c r="L4916" i="5"/>
  <c r="M4916" i="5"/>
  <c r="L4917" i="5"/>
  <c r="M4917" i="5"/>
  <c r="L4918" i="5"/>
  <c r="M4918" i="5"/>
  <c r="Q4918" i="5" s="1"/>
  <c r="L4945" i="5"/>
  <c r="M4945" i="5"/>
  <c r="L5008" i="5"/>
  <c r="M5008" i="5"/>
  <c r="L5010" i="5"/>
  <c r="M5010" i="5"/>
  <c r="L5044" i="5"/>
  <c r="M5044" i="5"/>
  <c r="L5075" i="5"/>
  <c r="M5075" i="5"/>
  <c r="L5100" i="5"/>
  <c r="M5100" i="5"/>
  <c r="L5123" i="5"/>
  <c r="M5123" i="5"/>
  <c r="L5159" i="5"/>
  <c r="M5159" i="5"/>
  <c r="L5191" i="5"/>
  <c r="M5191" i="5"/>
  <c r="L5203" i="5"/>
  <c r="M5203" i="5"/>
  <c r="L5226" i="5"/>
  <c r="M5226" i="5"/>
  <c r="L5230" i="5"/>
  <c r="M5230" i="5"/>
  <c r="Q5230" i="5" s="1"/>
  <c r="L5238" i="5"/>
  <c r="M5238" i="5"/>
  <c r="L5241" i="5"/>
  <c r="M5241" i="5"/>
  <c r="Q5241" i="5" s="1"/>
  <c r="L5252" i="5"/>
  <c r="M5252" i="5"/>
  <c r="Q5252" i="5" s="1"/>
  <c r="L5256" i="5"/>
  <c r="M5256" i="5"/>
  <c r="Q5256" i="5" s="1"/>
  <c r="L5306" i="5"/>
  <c r="M5306" i="5"/>
  <c r="L5309" i="5"/>
  <c r="M5309" i="5"/>
  <c r="L5324" i="5"/>
  <c r="M5324" i="5"/>
  <c r="L5330" i="5"/>
  <c r="M5330" i="5"/>
  <c r="L5333" i="5"/>
  <c r="M5333" i="5"/>
  <c r="L5342" i="5"/>
  <c r="M5342" i="5"/>
  <c r="Q5342" i="5" s="1"/>
  <c r="L5346" i="5"/>
  <c r="M5346" i="5"/>
  <c r="Q5346" i="5" s="1"/>
  <c r="L5354" i="5"/>
  <c r="M5354" i="5"/>
  <c r="Q5354" i="5" s="1"/>
  <c r="L5358" i="5"/>
  <c r="M5358" i="5"/>
  <c r="L5372" i="5"/>
  <c r="M5372" i="5"/>
  <c r="L5375" i="5"/>
  <c r="M5375" i="5"/>
  <c r="L5385" i="5"/>
  <c r="M5385" i="5"/>
  <c r="Q5385" i="5" s="1"/>
  <c r="L5399" i="5"/>
  <c r="M5399" i="5"/>
  <c r="L5401" i="5"/>
  <c r="M5401" i="5"/>
  <c r="Q5401" i="5" s="1"/>
  <c r="L5404" i="5"/>
  <c r="M5404" i="5"/>
  <c r="Q5404" i="5" s="1"/>
  <c r="L5418" i="5"/>
  <c r="M5418" i="5"/>
  <c r="Q5418" i="5" s="1"/>
  <c r="L5419" i="5"/>
  <c r="M5419" i="5"/>
  <c r="L5422" i="5"/>
  <c r="M5422" i="5"/>
  <c r="L5429" i="5"/>
  <c r="M5429" i="5"/>
  <c r="L5441" i="5"/>
  <c r="M5441" i="5"/>
  <c r="Q5441" i="5" s="1"/>
  <c r="L5443" i="5"/>
  <c r="M5443" i="5"/>
  <c r="L5444" i="5"/>
  <c r="M5444" i="5"/>
  <c r="Q5444" i="5" s="1"/>
  <c r="L5448" i="5"/>
  <c r="M5448" i="5"/>
  <c r="L5450" i="5"/>
  <c r="M5450" i="5"/>
  <c r="Q5450" i="5" s="1"/>
  <c r="L5461" i="5"/>
  <c r="M5461" i="5"/>
  <c r="Q5461" i="5" s="1"/>
  <c r="L5465" i="5"/>
  <c r="M5465" i="5"/>
  <c r="L5468" i="5"/>
  <c r="M5468" i="5"/>
  <c r="L5479" i="5"/>
  <c r="M5479" i="5"/>
  <c r="L5485" i="5"/>
  <c r="M5485" i="5"/>
  <c r="L5487" i="5"/>
  <c r="M5487" i="5"/>
  <c r="L5497" i="5"/>
  <c r="M5497" i="5"/>
  <c r="Q5497" i="5" s="1"/>
  <c r="L5505" i="5"/>
  <c r="M5505" i="5"/>
  <c r="Q5505" i="5" s="1"/>
  <c r="L5510" i="5"/>
  <c r="M5510" i="5"/>
  <c r="Q5510" i="5" s="1"/>
  <c r="L5525" i="5"/>
  <c r="M5525" i="5"/>
  <c r="Q5525" i="5" s="1"/>
  <c r="L5560" i="5"/>
  <c r="M5560" i="5"/>
  <c r="Q5560" i="5" s="1"/>
  <c r="L5579" i="5"/>
  <c r="M5579" i="5"/>
  <c r="L5588" i="5"/>
  <c r="M5588" i="5"/>
  <c r="L5604" i="5"/>
  <c r="M5604" i="5"/>
  <c r="L5607" i="5"/>
  <c r="M5607" i="5"/>
  <c r="Q5607" i="5" s="1"/>
  <c r="L5612" i="5"/>
  <c r="M5612" i="5"/>
  <c r="Q5612" i="5" s="1"/>
  <c r="L5616" i="5"/>
  <c r="M5616" i="5"/>
  <c r="Q5616" i="5" s="1"/>
  <c r="L5621" i="5"/>
  <c r="M5621" i="5"/>
  <c r="Q5621" i="5" s="1"/>
  <c r="L5631" i="5"/>
  <c r="M5631" i="5"/>
  <c r="Q5631" i="5" s="1"/>
  <c r="L5633" i="5"/>
  <c r="M5633" i="5"/>
  <c r="L5638" i="5"/>
  <c r="M5638" i="5"/>
  <c r="L5640" i="5"/>
  <c r="M5640" i="5"/>
  <c r="L5643" i="5"/>
  <c r="M5643" i="5"/>
  <c r="Q5643" i="5" s="1"/>
  <c r="L5647" i="5"/>
  <c r="M5647" i="5"/>
  <c r="Q5647" i="5" s="1"/>
  <c r="L5648" i="5"/>
  <c r="M5648" i="5"/>
  <c r="Q5648" i="5" s="1"/>
  <c r="L5650" i="5"/>
  <c r="M5650" i="5"/>
  <c r="Q5650" i="5" s="1"/>
  <c r="L5656" i="5"/>
  <c r="M5656" i="5"/>
  <c r="Q5656" i="5" s="1"/>
  <c r="L5659" i="5"/>
  <c r="M5659" i="5"/>
  <c r="L5667" i="5"/>
  <c r="M5667" i="5"/>
  <c r="L5674" i="5"/>
  <c r="M5674" i="5"/>
  <c r="L5686" i="5"/>
  <c r="M5686" i="5"/>
  <c r="Q5686" i="5" s="1"/>
  <c r="L5700" i="5"/>
  <c r="M5700" i="5"/>
  <c r="Q5700" i="5" s="1"/>
  <c r="L5710" i="5"/>
  <c r="M5710" i="5"/>
  <c r="Q5710" i="5" s="1"/>
  <c r="L5723" i="5"/>
  <c r="M5723" i="5"/>
  <c r="Q5723" i="5" s="1"/>
  <c r="L5734" i="5"/>
  <c r="M5734" i="5"/>
  <c r="Q5734" i="5" s="1"/>
  <c r="L5736" i="5"/>
  <c r="M5736" i="5"/>
  <c r="L5749" i="5"/>
  <c r="M5749" i="5"/>
  <c r="L5752" i="5"/>
  <c r="M5752" i="5"/>
  <c r="L5761" i="5"/>
  <c r="M5761" i="5"/>
  <c r="Q5761" i="5" s="1"/>
  <c r="L5767" i="5"/>
  <c r="M5767" i="5"/>
  <c r="Q5767" i="5" s="1"/>
  <c r="L5782" i="5"/>
  <c r="M5782" i="5"/>
  <c r="Q5782" i="5" s="1"/>
  <c r="L5857" i="5"/>
  <c r="M5857" i="5"/>
  <c r="L5868" i="5"/>
  <c r="M5868" i="5"/>
  <c r="Q5868" i="5" s="1"/>
  <c r="L5875" i="5"/>
  <c r="M5875" i="5"/>
  <c r="Q5875" i="5" s="1"/>
  <c r="L5898" i="5"/>
  <c r="M5898" i="5"/>
  <c r="L5905" i="5"/>
  <c r="M5905" i="5"/>
  <c r="L5912" i="5"/>
  <c r="M5912" i="5"/>
  <c r="L6039" i="5"/>
  <c r="M6039" i="5"/>
  <c r="Q6039" i="5" s="1"/>
  <c r="L6047" i="5"/>
  <c r="M6047" i="5"/>
  <c r="L6055" i="5"/>
  <c r="M6055" i="5"/>
  <c r="Q6055" i="5" s="1"/>
  <c r="L6072" i="5"/>
  <c r="M6072" i="5"/>
  <c r="Q6072" i="5" s="1"/>
  <c r="L6083" i="5"/>
  <c r="M6083" i="5"/>
  <c r="Q6083" i="5" s="1"/>
  <c r="L6092" i="5"/>
  <c r="M6092" i="5"/>
  <c r="L6267" i="5"/>
  <c r="M6267" i="5"/>
  <c r="L6271" i="5"/>
  <c r="M6271" i="5"/>
  <c r="L6272" i="5"/>
  <c r="M6272" i="5"/>
  <c r="Q6272" i="5" s="1"/>
  <c r="L6278" i="5"/>
  <c r="M6278" i="5"/>
  <c r="L6462" i="5"/>
  <c r="M6462" i="5"/>
  <c r="Q6462" i="5" s="1"/>
  <c r="L6471" i="5"/>
  <c r="M6471" i="5"/>
  <c r="Q6471" i="5" s="1"/>
  <c r="L6479" i="5"/>
  <c r="M6479" i="5"/>
  <c r="Q6479" i="5" s="1"/>
  <c r="L6483" i="5"/>
  <c r="M6483" i="5"/>
  <c r="L6496" i="5"/>
  <c r="M6496" i="5"/>
  <c r="L6501" i="5"/>
  <c r="M6501" i="5"/>
  <c r="L6506" i="5"/>
  <c r="M6506" i="5"/>
  <c r="Q6506" i="5" s="1"/>
  <c r="L6516" i="5"/>
  <c r="M6516" i="5"/>
  <c r="L6521" i="5"/>
  <c r="M6521" i="5"/>
  <c r="Q6521" i="5" s="1"/>
  <c r="L6542" i="5"/>
  <c r="M6542" i="5"/>
  <c r="Q6542" i="5" s="1"/>
  <c r="L6596" i="5"/>
  <c r="M6596" i="5"/>
  <c r="Q6596" i="5" s="1"/>
  <c r="L6601" i="5"/>
  <c r="M6601" i="5"/>
  <c r="L6622" i="5"/>
  <c r="M6622" i="5"/>
  <c r="L6626" i="5"/>
  <c r="M6626" i="5"/>
  <c r="L6629" i="5"/>
  <c r="M6629" i="5"/>
  <c r="Q6629" i="5" s="1"/>
  <c r="L6647" i="5"/>
  <c r="M6647" i="5"/>
  <c r="L6651" i="5"/>
  <c r="M6651" i="5"/>
  <c r="Q6651" i="5" s="1"/>
  <c r="L6654" i="5"/>
  <c r="M6654" i="5"/>
  <c r="Q6654" i="5" s="1"/>
  <c r="L6671" i="5"/>
  <c r="M6671" i="5"/>
  <c r="Q6671" i="5" s="1"/>
  <c r="L6678" i="5"/>
  <c r="M6678" i="5"/>
  <c r="L6682" i="5"/>
  <c r="M6682" i="5"/>
  <c r="L6685" i="5"/>
  <c r="M6685" i="5"/>
  <c r="L6704" i="5"/>
  <c r="M6704" i="5"/>
  <c r="Q6704" i="5" s="1"/>
  <c r="L6709" i="5"/>
  <c r="M6709" i="5"/>
  <c r="L6715" i="5"/>
  <c r="M6715" i="5"/>
  <c r="Q6715" i="5" s="1"/>
  <c r="L6726" i="5"/>
  <c r="M6726" i="5"/>
  <c r="Q6726" i="5" s="1"/>
  <c r="L6731" i="5"/>
  <c r="M6731" i="5"/>
  <c r="Q6731" i="5" s="1"/>
  <c r="L6734" i="5"/>
  <c r="M6734" i="5"/>
  <c r="L6737" i="5"/>
  <c r="M6737" i="5"/>
  <c r="L6743" i="5"/>
  <c r="M6743" i="5"/>
  <c r="L6749" i="5"/>
  <c r="M6749" i="5"/>
  <c r="Q6749" i="5" s="1"/>
  <c r="L6756" i="5"/>
  <c r="M6756" i="5"/>
  <c r="L6765" i="5"/>
  <c r="M6765" i="5"/>
  <c r="Q6765" i="5" s="1"/>
  <c r="L6773" i="5"/>
  <c r="M6773" i="5"/>
  <c r="Q6773" i="5" s="1"/>
  <c r="L6800" i="5"/>
  <c r="M6800" i="5"/>
  <c r="Q6800" i="5" s="1"/>
  <c r="L6816" i="5"/>
  <c r="M6816" i="5"/>
  <c r="L6821" i="5"/>
  <c r="M6821" i="5"/>
  <c r="L6838" i="5"/>
  <c r="M6838" i="5"/>
  <c r="L6863" i="5"/>
  <c r="M6863" i="5"/>
  <c r="Q6863" i="5" s="1"/>
  <c r="L6889" i="5"/>
  <c r="M6889" i="5"/>
  <c r="L6891" i="5"/>
  <c r="M6891" i="5"/>
  <c r="Q6891" i="5" s="1"/>
  <c r="L6915" i="5"/>
  <c r="M6915" i="5"/>
  <c r="Q6915" i="5" s="1"/>
  <c r="L6918" i="5"/>
  <c r="M6918" i="5"/>
  <c r="Q6918" i="5" s="1"/>
  <c r="L6934" i="5"/>
  <c r="M6934" i="5"/>
  <c r="L6944" i="5"/>
  <c r="M6944" i="5"/>
  <c r="L6960" i="5"/>
  <c r="M6960" i="5"/>
  <c r="L6964" i="5"/>
  <c r="M6964" i="5"/>
  <c r="Q6964" i="5" s="1"/>
  <c r="L6991" i="5"/>
  <c r="M6991" i="5"/>
  <c r="L6994" i="5"/>
  <c r="M6994" i="5"/>
  <c r="Q6994" i="5" s="1"/>
  <c r="L6997" i="5"/>
  <c r="M6997" i="5"/>
  <c r="Q6997" i="5" s="1"/>
  <c r="L7027" i="5"/>
  <c r="M7027" i="5"/>
  <c r="Q7027" i="5" s="1"/>
  <c r="L7030" i="5"/>
  <c r="M7030" i="5"/>
  <c r="L7039" i="5"/>
  <c r="M7039" i="5"/>
  <c r="L7063" i="5"/>
  <c r="M7063" i="5"/>
  <c r="L7071" i="5"/>
  <c r="M7071" i="5"/>
  <c r="Q7071" i="5" s="1"/>
  <c r="L7073" i="5"/>
  <c r="M7073" i="5"/>
  <c r="L7090" i="5"/>
  <c r="M7090" i="5"/>
  <c r="Q7090" i="5" s="1"/>
  <c r="L7095" i="5"/>
  <c r="M7095" i="5"/>
  <c r="Q7095" i="5" s="1"/>
  <c r="L7098" i="5"/>
  <c r="M7098" i="5"/>
  <c r="Q7098" i="5" s="1"/>
  <c r="L7106" i="5"/>
  <c r="M7106" i="5"/>
  <c r="L7108" i="5"/>
  <c r="M7108" i="5"/>
  <c r="L7131" i="5"/>
  <c r="M7131" i="5"/>
  <c r="L7141" i="5"/>
  <c r="M7141" i="5"/>
  <c r="Q7141" i="5" s="1"/>
  <c r="L7156" i="5"/>
  <c r="M7156" i="5"/>
  <c r="L7162" i="5"/>
  <c r="M7162" i="5"/>
  <c r="Q7162" i="5" s="1"/>
  <c r="L7165" i="5"/>
  <c r="M7165" i="5"/>
  <c r="Q7165" i="5" s="1"/>
  <c r="L7176" i="5"/>
  <c r="M7176" i="5"/>
  <c r="Q7176" i="5" s="1"/>
  <c r="L7178" i="5"/>
  <c r="M7178" i="5"/>
  <c r="L7200" i="5"/>
  <c r="M7200" i="5"/>
  <c r="L7210" i="5"/>
  <c r="M7210" i="5"/>
  <c r="L7230" i="5"/>
  <c r="M7230" i="5"/>
  <c r="Q7230" i="5" s="1"/>
  <c r="L7231" i="5"/>
  <c r="M7231" i="5"/>
  <c r="L7234" i="5"/>
  <c r="M7234" i="5"/>
  <c r="Q7234" i="5" s="1"/>
  <c r="L7241" i="5"/>
  <c r="M7241" i="5"/>
  <c r="Q7241" i="5" s="1"/>
  <c r="L7260" i="5"/>
  <c r="M7260" i="5"/>
  <c r="Q7260" i="5" s="1"/>
  <c r="L7268" i="5"/>
  <c r="M7268" i="5"/>
  <c r="Q7268" i="5" s="1"/>
  <c r="L7269" i="5"/>
  <c r="M7269" i="5"/>
  <c r="L7270" i="5"/>
  <c r="M7270" i="5"/>
  <c r="L7271" i="5"/>
  <c r="M7271" i="5"/>
  <c r="Q7271" i="5" s="1"/>
  <c r="L7272" i="5"/>
  <c r="M7272" i="5"/>
  <c r="L7288" i="5"/>
  <c r="M7288" i="5"/>
  <c r="Q7288" i="5" s="1"/>
  <c r="L7291" i="5"/>
  <c r="M7291" i="5"/>
  <c r="Q7291" i="5" s="1"/>
  <c r="L7293" i="5"/>
  <c r="M7293" i="5"/>
  <c r="Q7293" i="5" s="1"/>
  <c r="L7306" i="5"/>
  <c r="M7306" i="5"/>
  <c r="L7307" i="5"/>
  <c r="M7307" i="5"/>
  <c r="L7308" i="5"/>
  <c r="M7308" i="5"/>
  <c r="L7309" i="5"/>
  <c r="M7309" i="5"/>
  <c r="Q7309" i="5" s="1"/>
  <c r="L7340" i="5"/>
  <c r="M7340" i="5"/>
  <c r="L7344" i="5"/>
  <c r="M7344" i="5"/>
  <c r="Q7344" i="5" s="1"/>
  <c r="L7345" i="5"/>
  <c r="M7345" i="5"/>
  <c r="Q7345" i="5" s="1"/>
  <c r="L7346" i="5"/>
  <c r="M7346" i="5"/>
  <c r="Q7346" i="5" s="1"/>
  <c r="L7347" i="5"/>
  <c r="M7347" i="5"/>
  <c r="L7348" i="5"/>
  <c r="M7348" i="5"/>
  <c r="L7379" i="5"/>
  <c r="M7379" i="5"/>
  <c r="L7381" i="5"/>
  <c r="M7381" i="5"/>
  <c r="Q7381" i="5" s="1"/>
  <c r="L7385" i="5"/>
  <c r="M7385" i="5"/>
  <c r="L7387" i="5"/>
  <c r="M7387" i="5"/>
  <c r="Q7387" i="5" s="1"/>
  <c r="L7388" i="5"/>
  <c r="M7388" i="5"/>
  <c r="Q7388" i="5" s="1"/>
  <c r="L7389" i="5"/>
  <c r="M7389" i="5"/>
  <c r="Q7389" i="5" s="1"/>
  <c r="L7390" i="5"/>
  <c r="M7390" i="5"/>
  <c r="L7422" i="5"/>
  <c r="M7422" i="5"/>
  <c r="L7424" i="5"/>
  <c r="M7424" i="5"/>
  <c r="L7427" i="5"/>
  <c r="M7427" i="5"/>
  <c r="Q7427" i="5" s="1"/>
  <c r="L7428" i="5"/>
  <c r="M7428" i="5"/>
  <c r="L7429" i="5"/>
  <c r="M7429" i="5"/>
  <c r="Q7429" i="5" s="1"/>
  <c r="L7430" i="5"/>
  <c r="M7430" i="5"/>
  <c r="Q7430" i="5" s="1"/>
  <c r="L7431" i="5"/>
  <c r="M7431" i="5"/>
  <c r="Q7431" i="5" s="1"/>
  <c r="L7447" i="5"/>
  <c r="M7447" i="5"/>
  <c r="L7470" i="5"/>
  <c r="M7470" i="5"/>
  <c r="L7472" i="5"/>
  <c r="M7472" i="5"/>
  <c r="L7473" i="5"/>
  <c r="M7473" i="5"/>
  <c r="Q7473" i="5" s="1"/>
  <c r="L7476" i="5"/>
  <c r="M7476" i="5"/>
  <c r="Q7476" i="5" s="1"/>
  <c r="L7477" i="5"/>
  <c r="M7477" i="5"/>
  <c r="Q7477" i="5" s="1"/>
  <c r="L7478" i="5"/>
  <c r="M7478" i="5"/>
  <c r="Q7478" i="5" s="1"/>
  <c r="L7479" i="5"/>
  <c r="M7479" i="5"/>
  <c r="Q7479" i="5" s="1"/>
  <c r="L7480" i="5"/>
  <c r="M7480" i="5"/>
  <c r="L7481" i="5"/>
  <c r="M7481" i="5"/>
  <c r="L7486" i="5"/>
  <c r="M7486" i="5"/>
  <c r="L7495" i="5"/>
  <c r="M7495" i="5"/>
  <c r="Q7495" i="5" s="1"/>
  <c r="L7523" i="5"/>
  <c r="M7523" i="5"/>
  <c r="Q7523" i="5" s="1"/>
  <c r="L7525" i="5"/>
  <c r="M7525" i="5"/>
  <c r="Q7525" i="5" s="1"/>
  <c r="L7527" i="5"/>
  <c r="M7527" i="5"/>
  <c r="Q7527" i="5" s="1"/>
  <c r="L7529" i="5"/>
  <c r="M7529" i="5"/>
  <c r="Q7529" i="5" s="1"/>
  <c r="L7530" i="5"/>
  <c r="M7530" i="5"/>
  <c r="L7531" i="5"/>
  <c r="M7531" i="5"/>
  <c r="L7532" i="5"/>
  <c r="M7532" i="5"/>
  <c r="L7533" i="5"/>
  <c r="M7533" i="5"/>
  <c r="Q7533" i="5" s="1"/>
  <c r="L7539" i="5"/>
  <c r="M7539" i="5"/>
  <c r="Q7539" i="5" s="1"/>
  <c r="L7561" i="5"/>
  <c r="M7561" i="5"/>
  <c r="Q7561" i="5" s="1"/>
  <c r="L7564" i="5"/>
  <c r="M7564" i="5"/>
  <c r="Q7564" i="5" s="1"/>
  <c r="L7566" i="5"/>
  <c r="M7566" i="5"/>
  <c r="Q7566" i="5" s="1"/>
  <c r="L7577" i="5"/>
  <c r="M7577" i="5"/>
  <c r="L7579" i="5"/>
  <c r="M7579" i="5"/>
  <c r="L7582" i="5"/>
  <c r="M7582" i="5"/>
  <c r="L7584" i="5"/>
  <c r="M7584" i="5"/>
  <c r="Q7584" i="5" s="1"/>
  <c r="L7585" i="5"/>
  <c r="M7585" i="5"/>
  <c r="Q7585" i="5" s="1"/>
  <c r="L7586" i="5"/>
  <c r="M7586" i="5"/>
  <c r="Q7586" i="5" s="1"/>
  <c r="L7587" i="5"/>
  <c r="M7587" i="5"/>
  <c r="Q7587" i="5" s="1"/>
  <c r="L7591" i="5"/>
  <c r="M7591" i="5"/>
  <c r="Q7591" i="5" s="1"/>
  <c r="L7610" i="5"/>
  <c r="M7610" i="5"/>
  <c r="L7613" i="5"/>
  <c r="M7613" i="5"/>
  <c r="L7615" i="5"/>
  <c r="M7615" i="5"/>
  <c r="L7628" i="5"/>
  <c r="M7628" i="5"/>
  <c r="Q7628" i="5" s="1"/>
  <c r="L7632" i="5"/>
  <c r="M7632" i="5"/>
  <c r="Q7632" i="5" s="1"/>
  <c r="L7633" i="5"/>
  <c r="M7633" i="5"/>
  <c r="Q7633" i="5" s="1"/>
  <c r="L7634" i="5"/>
  <c r="M7634" i="5"/>
  <c r="Q7634" i="5" s="1"/>
  <c r="L7635" i="5"/>
  <c r="M7635" i="5"/>
  <c r="Q7635" i="5" s="1"/>
  <c r="L7636" i="5"/>
  <c r="M7636" i="5"/>
  <c r="L7658" i="5"/>
  <c r="M7658" i="5"/>
  <c r="L7662" i="5"/>
  <c r="M7662" i="5"/>
  <c r="L7666" i="5"/>
  <c r="M7666" i="5"/>
  <c r="Q7666" i="5" s="1"/>
  <c r="L7676" i="5"/>
  <c r="M7676" i="5"/>
  <c r="Q7676" i="5" s="1"/>
  <c r="L7678" i="5"/>
  <c r="M7678" i="5"/>
  <c r="Q7678" i="5" s="1"/>
  <c r="L7679" i="5"/>
  <c r="M7679" i="5"/>
  <c r="Q7679" i="5" s="1"/>
  <c r="L7680" i="5"/>
  <c r="M7680" i="5"/>
  <c r="Q7680" i="5" s="1"/>
  <c r="L7681" i="5"/>
  <c r="M7681" i="5"/>
  <c r="L7702" i="5"/>
  <c r="M7702" i="5"/>
  <c r="L7707" i="5"/>
  <c r="M7707" i="5"/>
  <c r="L7709" i="5"/>
  <c r="M7709" i="5"/>
  <c r="Q7709" i="5" s="1"/>
  <c r="L7711" i="5"/>
  <c r="M7711" i="5"/>
  <c r="Q7711" i="5" s="1"/>
  <c r="L7715" i="5"/>
  <c r="M7715" i="5"/>
  <c r="Q7715" i="5" s="1"/>
  <c r="L7725" i="5"/>
  <c r="M7725" i="5"/>
  <c r="Q7725" i="5" s="1"/>
  <c r="L7726" i="5"/>
  <c r="M7726" i="5"/>
  <c r="Q7726" i="5" s="1"/>
  <c r="L7727" i="5"/>
  <c r="M7727" i="5"/>
  <c r="L7728" i="5"/>
  <c r="M7728" i="5"/>
  <c r="L7729" i="5"/>
  <c r="M7729" i="5"/>
  <c r="L7731" i="5"/>
  <c r="M7731" i="5"/>
  <c r="Q7731" i="5" s="1"/>
  <c r="L7751" i="5"/>
  <c r="M7751" i="5"/>
  <c r="Q7751" i="5" s="1"/>
  <c r="L7757" i="5"/>
  <c r="M7757" i="5"/>
  <c r="Q7757" i="5" s="1"/>
  <c r="L7760" i="5"/>
  <c r="M7760" i="5"/>
  <c r="Q7760" i="5" s="1"/>
  <c r="L7774" i="5"/>
  <c r="M7774" i="5"/>
  <c r="Q7774" i="5" s="1"/>
  <c r="L7775" i="5"/>
  <c r="M7775" i="5"/>
  <c r="L7776" i="5"/>
  <c r="M7776" i="5"/>
  <c r="L7777" i="5"/>
  <c r="M7777" i="5"/>
  <c r="L7778" i="5"/>
  <c r="M7778" i="5"/>
  <c r="Q7778" i="5" s="1"/>
  <c r="L7780" i="5"/>
  <c r="M7780" i="5"/>
  <c r="Q7780" i="5" s="1"/>
  <c r="L7798" i="5"/>
  <c r="M7798" i="5"/>
  <c r="Q7798" i="5" s="1"/>
  <c r="L7820" i="5"/>
  <c r="M7820" i="5"/>
  <c r="Q7820" i="5" s="1"/>
  <c r="L7821" i="5"/>
  <c r="M7821" i="5"/>
  <c r="Q7821" i="5" s="1"/>
  <c r="L7822" i="5"/>
  <c r="M7822" i="5"/>
  <c r="L7823" i="5"/>
  <c r="M7823" i="5"/>
  <c r="L7827" i="5"/>
  <c r="M7827" i="5"/>
  <c r="L7840" i="5"/>
  <c r="M7840" i="5"/>
  <c r="Q7840" i="5" s="1"/>
  <c r="L7865" i="5"/>
  <c r="M7865" i="5"/>
  <c r="Q7865" i="5" s="1"/>
  <c r="L7866" i="5"/>
  <c r="M7866" i="5"/>
  <c r="Q7866" i="5" s="1"/>
  <c r="L7867" i="5"/>
  <c r="M7867" i="5"/>
  <c r="Q7867" i="5" s="1"/>
  <c r="L7874" i="5"/>
  <c r="M7874" i="5"/>
  <c r="Q7874" i="5" s="1"/>
  <c r="L7891" i="5"/>
  <c r="M7891" i="5"/>
  <c r="L7916" i="5"/>
  <c r="M7916" i="5"/>
  <c r="L7920" i="5"/>
  <c r="M7920" i="5"/>
  <c r="L7936" i="5"/>
  <c r="M7936" i="5"/>
  <c r="Q7936" i="5" s="1"/>
  <c r="L7966" i="5"/>
  <c r="M7966" i="5"/>
  <c r="Q7966" i="5" s="1"/>
  <c r="L7989" i="5"/>
  <c r="M7989" i="5"/>
  <c r="Q7989" i="5" s="1"/>
  <c r="L8012" i="5"/>
  <c r="M8012" i="5"/>
  <c r="Q8012" i="5" s="1"/>
  <c r="L8028" i="5"/>
  <c r="M8028" i="5"/>
  <c r="Q8028" i="5" s="1"/>
  <c r="L8056" i="5"/>
  <c r="M8056" i="5"/>
  <c r="L8060" i="5"/>
  <c r="M8060" i="5"/>
  <c r="L8062" i="5"/>
  <c r="M8062" i="5"/>
  <c r="L8087" i="5"/>
  <c r="M8087" i="5"/>
  <c r="Q8087" i="5" s="1"/>
  <c r="L8116" i="5"/>
  <c r="M8116" i="5"/>
  <c r="Q8116" i="5" s="1"/>
  <c r="L8172" i="5"/>
  <c r="M8172" i="5"/>
  <c r="Q8172" i="5" s="1"/>
  <c r="L8201" i="5"/>
  <c r="M8201" i="5"/>
  <c r="Q8201" i="5" s="1"/>
  <c r="L8225" i="5"/>
  <c r="M8225" i="5"/>
  <c r="Q8225" i="5" s="1"/>
  <c r="L8244" i="5"/>
  <c r="M8244" i="5"/>
  <c r="L8255" i="5"/>
  <c r="M8255" i="5"/>
  <c r="L8257" i="5"/>
  <c r="M8257" i="5"/>
  <c r="L8273" i="5"/>
  <c r="M8273" i="5"/>
  <c r="Q8273" i="5" s="1"/>
  <c r="L8286" i="5"/>
  <c r="M8286" i="5"/>
  <c r="Q8286" i="5" s="1"/>
  <c r="L8288" i="5"/>
  <c r="M8288" i="5"/>
  <c r="Q8288" i="5" s="1"/>
  <c r="L8304" i="5"/>
  <c r="M8304" i="5"/>
  <c r="Q8304" i="5" s="1"/>
  <c r="L8321" i="5"/>
  <c r="M8321" i="5"/>
  <c r="Q8321" i="5" s="1"/>
  <c r="L8323" i="5"/>
  <c r="M8323" i="5"/>
  <c r="L8366" i="5"/>
  <c r="M8366" i="5"/>
  <c r="L8396" i="5"/>
  <c r="M8396" i="5"/>
  <c r="L8411" i="5"/>
  <c r="M8411" i="5"/>
  <c r="Q8411" i="5" s="1"/>
  <c r="L8432" i="5"/>
  <c r="M8432" i="5"/>
  <c r="Q8432" i="5" s="1"/>
  <c r="L8445" i="5"/>
  <c r="M8445" i="5"/>
  <c r="Q8445" i="5" s="1"/>
  <c r="L8448" i="5"/>
  <c r="M8448" i="5"/>
  <c r="Q8448" i="5" s="1"/>
  <c r="L8469" i="5"/>
  <c r="M8469" i="5"/>
  <c r="Q8469" i="5" s="1"/>
  <c r="L8471" i="5"/>
  <c r="M8471" i="5"/>
  <c r="L8485" i="5"/>
  <c r="M8485" i="5"/>
  <c r="L8528" i="5"/>
  <c r="M8528" i="5"/>
  <c r="L8531" i="5"/>
  <c r="M8531" i="5"/>
  <c r="Q8531" i="5" s="1"/>
  <c r="L8552" i="5"/>
  <c r="M8552" i="5"/>
  <c r="Q8552" i="5" s="1"/>
  <c r="L8554" i="5"/>
  <c r="M8554" i="5"/>
  <c r="Q8554" i="5" s="1"/>
  <c r="L8556" i="5"/>
  <c r="M8556" i="5"/>
  <c r="Q8556" i="5" s="1"/>
  <c r="L8574" i="5"/>
  <c r="M8574" i="5"/>
  <c r="Q8574" i="5" s="1"/>
  <c r="L8577" i="5"/>
  <c r="M8577" i="5"/>
  <c r="L8594" i="5"/>
  <c r="M8594" i="5"/>
  <c r="L8597" i="5"/>
  <c r="M8597" i="5"/>
  <c r="L8616" i="5"/>
  <c r="M8616" i="5"/>
  <c r="Q8616" i="5" s="1"/>
  <c r="L8619" i="5"/>
  <c r="M8619" i="5"/>
  <c r="Q8619" i="5" s="1"/>
  <c r="L8697" i="5"/>
  <c r="M8697" i="5"/>
  <c r="Q8697" i="5" s="1"/>
  <c r="L8713" i="5"/>
  <c r="M8713" i="5"/>
  <c r="Q8713" i="5" s="1"/>
  <c r="L8733" i="5"/>
  <c r="M8733" i="5"/>
  <c r="Q8733" i="5" s="1"/>
  <c r="L8774" i="5"/>
  <c r="M8774" i="5"/>
  <c r="L8814" i="5"/>
  <c r="M8814" i="5"/>
  <c r="L8838" i="5"/>
  <c r="M8838" i="5"/>
  <c r="L8842" i="5"/>
  <c r="M8842" i="5"/>
  <c r="Q8842" i="5" s="1"/>
  <c r="L8872" i="5"/>
  <c r="M8872" i="5"/>
  <c r="Q8872" i="5" s="1"/>
  <c r="L8903" i="5"/>
  <c r="M8903" i="5"/>
  <c r="Q8903" i="5" s="1"/>
  <c r="L8933" i="5"/>
  <c r="M8933" i="5"/>
  <c r="Q8933" i="5" s="1"/>
  <c r="L9069" i="5"/>
  <c r="M9069" i="5"/>
  <c r="Q9069" i="5" s="1"/>
  <c r="L9098" i="5"/>
  <c r="M9098" i="5"/>
  <c r="L9125" i="5"/>
  <c r="M9125" i="5"/>
  <c r="L9144" i="5"/>
  <c r="M9144" i="5"/>
  <c r="L9215" i="5"/>
  <c r="M9215" i="5"/>
  <c r="Q9215" i="5" s="1"/>
  <c r="L9235" i="5"/>
  <c r="M9235" i="5"/>
  <c r="Q9235" i="5" s="1"/>
  <c r="L9245" i="5"/>
  <c r="M9245" i="5"/>
  <c r="Q9245" i="5" s="1"/>
  <c r="L9255" i="5"/>
  <c r="M9255" i="5"/>
  <c r="Q9255" i="5" s="1"/>
  <c r="L9282" i="5"/>
  <c r="M9282" i="5"/>
  <c r="Q9282" i="5" s="1"/>
  <c r="L9289" i="5"/>
  <c r="M9289" i="5"/>
  <c r="L9291" i="5"/>
  <c r="M9291" i="5"/>
  <c r="L9299" i="5"/>
  <c r="M9299" i="5"/>
  <c r="L9300" i="5"/>
  <c r="M9300" i="5"/>
  <c r="Q9300" i="5" s="1"/>
  <c r="L9301" i="5"/>
  <c r="M9301" i="5"/>
  <c r="Q9301" i="5" s="1"/>
  <c r="L9305" i="5"/>
  <c r="M9305" i="5"/>
  <c r="Q9305" i="5" s="1"/>
  <c r="L9306" i="5"/>
  <c r="M9306" i="5"/>
  <c r="Q9306" i="5" s="1"/>
  <c r="L9307" i="5"/>
  <c r="M9307" i="5"/>
  <c r="Q9307" i="5" s="1"/>
  <c r="L9310" i="5"/>
  <c r="M9310" i="5"/>
  <c r="L9311" i="5"/>
  <c r="M9311" i="5"/>
  <c r="L9312" i="5"/>
  <c r="M9312" i="5"/>
  <c r="L9315" i="5"/>
  <c r="M9315" i="5"/>
  <c r="Q9315" i="5" s="1"/>
  <c r="L9316" i="5"/>
  <c r="M9316" i="5"/>
  <c r="Q9316" i="5" s="1"/>
  <c r="L9317" i="5"/>
  <c r="M9317" i="5"/>
  <c r="Q9317" i="5" s="1"/>
  <c r="L9321" i="5"/>
  <c r="M9321" i="5"/>
  <c r="Q9321" i="5" s="1"/>
  <c r="L9322" i="5"/>
  <c r="M9322" i="5"/>
  <c r="Q9322" i="5" s="1"/>
  <c r="L9323" i="5"/>
  <c r="M9323" i="5"/>
  <c r="L9330" i="5"/>
  <c r="M9330" i="5"/>
  <c r="L9331" i="5"/>
  <c r="M9331" i="5"/>
  <c r="L9332" i="5"/>
  <c r="M9332" i="5"/>
  <c r="Q9332" i="5" s="1"/>
  <c r="L9340" i="5"/>
  <c r="M9340" i="5"/>
  <c r="Q9340" i="5" s="1"/>
  <c r="L9341" i="5"/>
  <c r="M9341" i="5"/>
  <c r="Q9341" i="5" s="1"/>
  <c r="L9353" i="5"/>
  <c r="M9353" i="5"/>
  <c r="Q9353" i="5" s="1"/>
  <c r="L9365" i="5"/>
  <c r="M9365" i="5"/>
  <c r="Q9365" i="5" s="1"/>
  <c r="L9384" i="5"/>
  <c r="M9384" i="5"/>
  <c r="L9390" i="5"/>
  <c r="M9390" i="5"/>
  <c r="L9397" i="5"/>
  <c r="M9397" i="5"/>
  <c r="L9412" i="5"/>
  <c r="M9412" i="5"/>
  <c r="Q9412" i="5" s="1"/>
  <c r="L9418" i="5"/>
  <c r="M9418" i="5"/>
  <c r="Q9418" i="5" s="1"/>
  <c r="L9420" i="5"/>
  <c r="M9420" i="5"/>
  <c r="Q9420" i="5" s="1"/>
  <c r="L9422" i="5"/>
  <c r="M9422" i="5"/>
  <c r="Q9422" i="5" s="1"/>
  <c r="L9426" i="5"/>
  <c r="M9426" i="5"/>
  <c r="Q9426" i="5" s="1"/>
  <c r="L9427" i="5"/>
  <c r="M9427" i="5"/>
  <c r="L9446" i="5"/>
  <c r="M9446" i="5"/>
  <c r="L9449" i="5"/>
  <c r="M9449" i="5"/>
  <c r="L9453" i="5"/>
  <c r="M9453" i="5"/>
  <c r="Q9453" i="5" s="1"/>
  <c r="L9455" i="5"/>
  <c r="M9455" i="5"/>
  <c r="Q9455" i="5" s="1"/>
  <c r="L9457" i="5"/>
  <c r="M9457" i="5"/>
  <c r="Q9457" i="5" s="1"/>
  <c r="L9459" i="5"/>
  <c r="M9459" i="5"/>
  <c r="Q9459" i="5" s="1"/>
  <c r="L9461" i="5"/>
  <c r="M9461" i="5"/>
  <c r="Q9461" i="5" s="1"/>
  <c r="L9472" i="5"/>
  <c r="M9472" i="5"/>
  <c r="L9478" i="5"/>
  <c r="M9478" i="5"/>
  <c r="L9479" i="5"/>
  <c r="M9479" i="5"/>
  <c r="L9480" i="5"/>
  <c r="M9480" i="5"/>
  <c r="Q9480" i="5" s="1"/>
  <c r="L9481" i="5"/>
  <c r="M9481" i="5"/>
  <c r="Q9481" i="5" s="1"/>
  <c r="L9492" i="5"/>
  <c r="M9492" i="5"/>
  <c r="Q9492" i="5" s="1"/>
  <c r="L9496" i="5"/>
  <c r="M9496" i="5"/>
  <c r="Q9496" i="5" s="1"/>
  <c r="L9500" i="5"/>
  <c r="M9500" i="5"/>
  <c r="Q9500" i="5" s="1"/>
  <c r="L9501" i="5"/>
  <c r="M9501" i="5"/>
  <c r="L9503" i="5"/>
  <c r="M9503" i="5"/>
  <c r="L9509" i="5"/>
  <c r="M9509" i="5"/>
  <c r="L9516" i="5"/>
  <c r="M9516" i="5"/>
  <c r="Q9516" i="5" s="1"/>
  <c r="L9518" i="5"/>
  <c r="M9518" i="5"/>
  <c r="Q9518" i="5" s="1"/>
  <c r="L9521" i="5"/>
  <c r="M9521" i="5"/>
  <c r="Q9521" i="5" s="1"/>
  <c r="L9537" i="5"/>
  <c r="M9537" i="5"/>
  <c r="Q9537" i="5" s="1"/>
  <c r="L9540" i="5"/>
  <c r="M9540" i="5"/>
  <c r="Q9540" i="5" s="1"/>
  <c r="L9541" i="5"/>
  <c r="M9541" i="5"/>
  <c r="L9544" i="5"/>
  <c r="M9544" i="5"/>
  <c r="L9547" i="5"/>
  <c r="M9547" i="5"/>
  <c r="L9559" i="5"/>
  <c r="M9559" i="5"/>
  <c r="Q9559" i="5" s="1"/>
  <c r="L9561" i="5"/>
  <c r="M9561" i="5"/>
  <c r="Q9561" i="5" s="1"/>
  <c r="L9564" i="5"/>
  <c r="M9564" i="5"/>
  <c r="Q9564" i="5" s="1"/>
  <c r="L9567" i="5"/>
  <c r="M9567" i="5"/>
  <c r="Q9567" i="5" s="1"/>
  <c r="L9568" i="5"/>
  <c r="M9568" i="5"/>
  <c r="Q9568" i="5" s="1"/>
  <c r="L9581" i="5"/>
  <c r="M9581" i="5"/>
  <c r="L9582" i="5"/>
  <c r="M9582" i="5"/>
  <c r="L9585" i="5"/>
  <c r="M9585" i="5"/>
  <c r="L9587" i="5"/>
  <c r="M9587" i="5"/>
  <c r="Q9587" i="5" s="1"/>
  <c r="L9588" i="5"/>
  <c r="M9588" i="5"/>
  <c r="Q9588" i="5" s="1"/>
  <c r="L9601" i="5"/>
  <c r="M9601" i="5"/>
  <c r="Q9601" i="5" s="1"/>
  <c r="L9602" i="5"/>
  <c r="M9602" i="5"/>
  <c r="Q9602" i="5" s="1"/>
  <c r="L9605" i="5"/>
  <c r="M9605" i="5"/>
  <c r="Q9605" i="5" s="1"/>
  <c r="L9607" i="5"/>
  <c r="M9607" i="5"/>
  <c r="L9608" i="5"/>
  <c r="M9608" i="5"/>
  <c r="L9620" i="5"/>
  <c r="M9620" i="5"/>
  <c r="L9622" i="5"/>
  <c r="M9622" i="5"/>
  <c r="Q9622" i="5" s="1"/>
  <c r="L9627" i="5"/>
  <c r="M9627" i="5"/>
  <c r="Q9627" i="5" s="1"/>
  <c r="L9629" i="5"/>
  <c r="M9629" i="5"/>
  <c r="Q9629" i="5" s="1"/>
  <c r="L9641" i="5"/>
  <c r="M9641" i="5"/>
  <c r="Q9641" i="5" s="1"/>
  <c r="L9643" i="5"/>
  <c r="M9643" i="5"/>
  <c r="Q9643" i="5" s="1"/>
  <c r="L9649" i="5"/>
  <c r="M9649" i="5"/>
  <c r="L9651" i="5"/>
  <c r="M9651" i="5"/>
  <c r="L9663" i="5"/>
  <c r="M9663" i="5"/>
  <c r="L9666" i="5"/>
  <c r="M9666" i="5"/>
  <c r="Q9666" i="5" s="1"/>
  <c r="L9671" i="5"/>
  <c r="M9671" i="5"/>
  <c r="Q9671" i="5" s="1"/>
  <c r="L9674" i="5"/>
  <c r="M9674" i="5"/>
  <c r="Q9674" i="5" s="1"/>
  <c r="L9689" i="5"/>
  <c r="M9689" i="5"/>
  <c r="Q9689" i="5" s="1"/>
  <c r="L9692" i="5"/>
  <c r="M9692" i="5"/>
  <c r="Q9692" i="5" s="1"/>
  <c r="L9708" i="5"/>
  <c r="M9708" i="5"/>
  <c r="L9720" i="5"/>
  <c r="M9720" i="5"/>
  <c r="L9730" i="5"/>
  <c r="M9730" i="5"/>
  <c r="L9739" i="5"/>
  <c r="M9739" i="5"/>
  <c r="Q9739" i="5" s="1"/>
  <c r="L9749" i="5"/>
  <c r="M9749" i="5"/>
  <c r="Q9749" i="5" s="1"/>
  <c r="L9758" i="5"/>
  <c r="M9758" i="5"/>
  <c r="Q9758" i="5" s="1"/>
  <c r="L9766" i="5"/>
  <c r="M9766" i="5"/>
  <c r="Q9766" i="5" s="1"/>
  <c r="L9773" i="5"/>
  <c r="M9773" i="5"/>
  <c r="Q9773" i="5" s="1"/>
  <c r="L9776" i="5"/>
  <c r="M9776" i="5"/>
  <c r="L9783" i="5"/>
  <c r="M9783" i="5"/>
  <c r="L9787" i="5"/>
  <c r="M9787" i="5"/>
  <c r="L9790" i="5"/>
  <c r="M9790" i="5"/>
  <c r="Q9790" i="5" s="1"/>
  <c r="L9794" i="5"/>
  <c r="M9794" i="5"/>
  <c r="Q9794" i="5" s="1"/>
  <c r="L9797" i="5"/>
  <c r="M9797" i="5"/>
  <c r="Q9797" i="5" s="1"/>
  <c r="L9799" i="5"/>
  <c r="M9799" i="5"/>
  <c r="Q9799" i="5" s="1"/>
  <c r="L9804" i="5"/>
  <c r="M9804" i="5"/>
  <c r="Q9804" i="5" s="1"/>
  <c r="L9807" i="5"/>
  <c r="M9807" i="5"/>
  <c r="L9809" i="5"/>
  <c r="M9809" i="5"/>
  <c r="L9811" i="5"/>
  <c r="M9811" i="5"/>
  <c r="L9815" i="5"/>
  <c r="M9815" i="5"/>
  <c r="Q9815" i="5" s="1"/>
  <c r="L9818" i="5"/>
  <c r="M9818" i="5"/>
  <c r="Q9818" i="5" s="1"/>
  <c r="L9820" i="5"/>
  <c r="M9820" i="5"/>
  <c r="Q9820" i="5" s="1"/>
  <c r="L9822" i="5"/>
  <c r="M9822" i="5"/>
  <c r="Q9822" i="5" s="1"/>
  <c r="L9828" i="5"/>
  <c r="M9828" i="5"/>
  <c r="Q9828" i="5" s="1"/>
  <c r="L9832" i="5"/>
  <c r="M9832" i="5"/>
  <c r="L9836" i="5"/>
  <c r="M9836" i="5"/>
  <c r="L9839" i="5"/>
  <c r="M9839" i="5"/>
  <c r="L9841" i="5"/>
  <c r="M9841" i="5"/>
  <c r="Q9841" i="5" s="1"/>
  <c r="L9844" i="5"/>
  <c r="M9844" i="5"/>
  <c r="Q9844" i="5" s="1"/>
  <c r="L9846" i="5"/>
  <c r="M9846" i="5"/>
  <c r="Q9846" i="5" s="1"/>
  <c r="L9849" i="5"/>
  <c r="M9849" i="5"/>
  <c r="Q9849" i="5" s="1"/>
  <c r="L9851" i="5"/>
  <c r="M9851" i="5"/>
  <c r="Q9851" i="5" s="1"/>
  <c r="L9853" i="5"/>
  <c r="M9853" i="5"/>
  <c r="L9856" i="5"/>
  <c r="M9856" i="5"/>
  <c r="L9894" i="5"/>
  <c r="M9894" i="5"/>
  <c r="L9907" i="5"/>
  <c r="M9907" i="5"/>
  <c r="Q9907" i="5" s="1"/>
  <c r="L9908" i="5"/>
  <c r="M9908" i="5"/>
  <c r="Q9908" i="5" s="1"/>
  <c r="L9910" i="5"/>
  <c r="M9910" i="5"/>
  <c r="Q9910" i="5" s="1"/>
  <c r="L9918" i="5"/>
  <c r="M9918" i="5"/>
  <c r="Q9918" i="5" s="1"/>
  <c r="L9920" i="5"/>
  <c r="M9920" i="5"/>
  <c r="Q9920" i="5" s="1"/>
  <c r="L9930" i="5"/>
  <c r="M9930" i="5"/>
  <c r="L9931" i="5"/>
  <c r="M9931" i="5"/>
  <c r="L9938" i="5"/>
  <c r="M9938" i="5"/>
  <c r="L9939" i="5"/>
  <c r="M9939" i="5"/>
  <c r="Q9939" i="5" s="1"/>
  <c r="L9949" i="5"/>
  <c r="M9949" i="5"/>
  <c r="Q9949" i="5" s="1"/>
  <c r="L9950" i="5"/>
  <c r="M9950" i="5"/>
  <c r="Q9950" i="5" s="1"/>
  <c r="L9951" i="5"/>
  <c r="M9951" i="5"/>
  <c r="Q9951" i="5" s="1"/>
  <c r="L9961" i="5"/>
  <c r="M9961" i="5"/>
  <c r="Q9961" i="5" s="1"/>
  <c r="L9962" i="5"/>
  <c r="M9962" i="5"/>
  <c r="L9965" i="5"/>
  <c r="M9965" i="5"/>
  <c r="L9971" i="5"/>
  <c r="M9971" i="5"/>
  <c r="L9973" i="5"/>
  <c r="M9973" i="5"/>
  <c r="Q9973" i="5" s="1"/>
  <c r="L9982" i="5"/>
  <c r="M9982" i="5"/>
  <c r="Q9982" i="5" s="1"/>
  <c r="L9985" i="5"/>
  <c r="M9985" i="5"/>
  <c r="Q9985" i="5" s="1"/>
  <c r="L9995" i="5"/>
  <c r="M9995" i="5"/>
  <c r="L10002" i="5"/>
  <c r="M10002" i="5"/>
  <c r="Q10002" i="5" s="1"/>
  <c r="L10011" i="5"/>
  <c r="M10011" i="5"/>
  <c r="L10020" i="5"/>
  <c r="M10020" i="5"/>
  <c r="L10026" i="5"/>
  <c r="M10026" i="5"/>
  <c r="L10053" i="5"/>
  <c r="M10053" i="5"/>
  <c r="Q10053" i="5" s="1"/>
  <c r="L10061" i="5"/>
  <c r="M10061" i="5"/>
  <c r="Q10061" i="5" s="1"/>
  <c r="L10063" i="5"/>
  <c r="M10063" i="5"/>
  <c r="Q10063" i="5" s="1"/>
  <c r="L10073" i="5"/>
  <c r="M10073" i="5"/>
  <c r="Q10073" i="5" s="1"/>
  <c r="L10075" i="5"/>
  <c r="M10075" i="5"/>
  <c r="Q10075" i="5" s="1"/>
  <c r="L10085" i="5"/>
  <c r="M10085" i="5"/>
  <c r="L10093" i="5"/>
  <c r="M10093" i="5"/>
  <c r="L10094" i="5"/>
  <c r="M10094" i="5"/>
  <c r="L10101" i="5"/>
  <c r="M10101" i="5"/>
  <c r="Q10101" i="5" s="1"/>
  <c r="L10105" i="5"/>
  <c r="M10105" i="5"/>
  <c r="L10106" i="5"/>
  <c r="M10106" i="5"/>
  <c r="Q10106" i="5" s="1"/>
  <c r="L10116" i="5"/>
  <c r="M10116" i="5"/>
  <c r="Q10116" i="5" s="1"/>
  <c r="L10122" i="5"/>
  <c r="M10122" i="5"/>
  <c r="Q10122" i="5" s="1"/>
  <c r="L10123" i="5"/>
  <c r="M10123" i="5"/>
  <c r="L10129" i="5"/>
  <c r="M10129" i="5"/>
  <c r="L10130" i="5"/>
  <c r="M10130" i="5"/>
  <c r="L10155" i="5"/>
  <c r="M10155" i="5"/>
  <c r="Q10155" i="5" s="1"/>
  <c r="L10161" i="5"/>
  <c r="M10161" i="5"/>
  <c r="Q10161" i="5" s="1"/>
  <c r="L10162" i="5"/>
  <c r="M10162" i="5"/>
  <c r="Q10162" i="5" s="1"/>
  <c r="L10163" i="5"/>
  <c r="M10163" i="5"/>
  <c r="Q10163" i="5" s="1"/>
  <c r="L10164" i="5"/>
  <c r="M10164" i="5"/>
  <c r="L10166" i="5"/>
  <c r="M10166" i="5"/>
  <c r="L10167" i="5"/>
  <c r="M10167" i="5"/>
  <c r="L10170" i="5"/>
  <c r="M10170" i="5"/>
  <c r="L10173" i="5"/>
  <c r="M10173" i="5"/>
  <c r="L10176" i="5"/>
  <c r="M10176" i="5"/>
  <c r="L10179" i="5"/>
  <c r="M10179" i="5"/>
  <c r="L10181" i="5"/>
  <c r="M10181" i="5"/>
  <c r="L10186" i="5"/>
  <c r="M10186" i="5"/>
  <c r="L10190" i="5"/>
  <c r="M10190" i="5"/>
  <c r="L10195" i="5"/>
  <c r="M10195" i="5"/>
  <c r="L10204" i="5"/>
  <c r="M10204" i="5"/>
  <c r="L10211" i="5"/>
  <c r="M10211" i="5"/>
  <c r="L10224" i="5"/>
  <c r="M10224" i="5"/>
  <c r="L10228" i="5"/>
  <c r="M10228" i="5"/>
  <c r="L10231" i="5"/>
  <c r="M10231" i="5"/>
  <c r="L10238" i="5"/>
  <c r="M10238" i="5"/>
  <c r="L10241" i="5"/>
  <c r="M10241" i="5"/>
  <c r="L10245" i="5"/>
  <c r="M10245" i="5"/>
  <c r="L10249" i="5"/>
  <c r="M10249" i="5"/>
  <c r="L10252" i="5"/>
  <c r="M10252" i="5"/>
  <c r="L10265" i="5"/>
  <c r="M10265" i="5"/>
  <c r="L10416" i="5"/>
  <c r="M10416" i="5"/>
  <c r="L10422" i="5"/>
  <c r="M10422" i="5"/>
  <c r="L10428" i="5"/>
  <c r="M10428" i="5"/>
  <c r="L10439" i="5"/>
  <c r="M10439" i="5"/>
  <c r="L10443" i="5"/>
  <c r="M10443" i="5"/>
  <c r="L10455" i="5"/>
  <c r="M10455" i="5"/>
  <c r="L10458" i="5"/>
  <c r="M10458" i="5"/>
  <c r="L10463" i="5"/>
  <c r="M10463" i="5"/>
  <c r="L10469" i="5"/>
  <c r="M10469" i="5"/>
  <c r="L10472" i="5"/>
  <c r="M10472" i="5"/>
  <c r="L10477" i="5"/>
  <c r="M10477" i="5"/>
  <c r="L10480" i="5"/>
  <c r="M10480" i="5"/>
  <c r="L10483" i="5"/>
  <c r="M10483" i="5"/>
  <c r="L10487" i="5"/>
  <c r="M10487" i="5"/>
  <c r="L10491" i="5"/>
  <c r="M10491" i="5"/>
  <c r="L10495" i="5"/>
  <c r="M10495" i="5"/>
  <c r="L10499" i="5"/>
  <c r="M10499" i="5"/>
  <c r="L10503" i="5"/>
  <c r="M10503" i="5"/>
  <c r="L10509" i="5"/>
  <c r="M10509" i="5"/>
  <c r="L10510" i="5"/>
  <c r="M10510" i="5"/>
  <c r="L10514" i="5"/>
  <c r="M10514" i="5"/>
  <c r="L10519" i="5"/>
  <c r="M10519" i="5"/>
  <c r="L10522" i="5"/>
  <c r="M10522" i="5"/>
  <c r="L10525" i="5"/>
  <c r="M10525" i="5"/>
  <c r="L10533" i="5"/>
  <c r="M10533" i="5"/>
  <c r="L10538" i="5"/>
  <c r="M10538" i="5"/>
  <c r="L10556" i="5"/>
  <c r="M10556" i="5"/>
  <c r="L10569" i="5"/>
  <c r="M10569" i="5"/>
  <c r="L10583" i="5"/>
  <c r="M10583" i="5"/>
  <c r="L10589" i="5"/>
  <c r="M10589" i="5"/>
  <c r="L10598" i="5"/>
  <c r="M10598" i="5"/>
  <c r="L10608" i="5"/>
  <c r="M10608" i="5"/>
  <c r="L10613" i="5"/>
  <c r="M10613" i="5"/>
  <c r="L10632" i="5"/>
  <c r="M10632" i="5"/>
  <c r="L10636" i="5"/>
  <c r="M10636" i="5"/>
  <c r="L10639" i="5"/>
  <c r="M10639" i="5"/>
  <c r="L10642" i="5"/>
  <c r="M10642" i="5"/>
  <c r="L10646" i="5"/>
  <c r="M10646" i="5"/>
  <c r="L10677" i="5"/>
  <c r="M10677" i="5"/>
  <c r="Q10677" i="5" s="1"/>
  <c r="L10683" i="5"/>
  <c r="M10683" i="5"/>
  <c r="Q10683" i="5" s="1"/>
  <c r="L10685" i="5"/>
  <c r="M10685" i="5"/>
  <c r="Q10685" i="5" s="1"/>
  <c r="L10694" i="5"/>
  <c r="M10694" i="5"/>
  <c r="Q10694" i="5" s="1"/>
  <c r="L10695" i="5"/>
  <c r="M10695" i="5"/>
  <c r="Q10695" i="5" s="1"/>
  <c r="L10698" i="5"/>
  <c r="M10698" i="5"/>
  <c r="L10711" i="5"/>
  <c r="M10711" i="5"/>
  <c r="L10712" i="5"/>
  <c r="M10712" i="5"/>
  <c r="L10713" i="5"/>
  <c r="M10713" i="5"/>
  <c r="Q10713" i="5" s="1"/>
  <c r="L10716" i="5"/>
  <c r="M10716" i="5"/>
  <c r="Q10716" i="5" s="1"/>
  <c r="L10727" i="5"/>
  <c r="M10727" i="5"/>
  <c r="Q10727" i="5" s="1"/>
  <c r="L10728" i="5"/>
  <c r="M10728" i="5"/>
  <c r="Q10728" i="5" s="1"/>
  <c r="L10729" i="5"/>
  <c r="M10729" i="5"/>
  <c r="Q10729" i="5" s="1"/>
  <c r="L10745" i="5"/>
  <c r="M10745" i="5"/>
  <c r="L10746" i="5"/>
  <c r="M10746" i="5"/>
  <c r="L10748" i="5"/>
  <c r="M10748" i="5"/>
  <c r="L10750" i="5"/>
  <c r="M10750" i="5"/>
  <c r="Q10750" i="5" s="1"/>
  <c r="L10751" i="5"/>
  <c r="M10751" i="5"/>
  <c r="Q10751" i="5" s="1"/>
  <c r="L10752" i="5"/>
  <c r="M10752" i="5"/>
  <c r="Q10752" i="5" s="1"/>
  <c r="L10753" i="5"/>
  <c r="M10753" i="5"/>
  <c r="Q10753" i="5" s="1"/>
  <c r="L10757" i="5"/>
  <c r="M10757" i="5"/>
  <c r="Q10757" i="5" s="1"/>
  <c r="L10771" i="5"/>
  <c r="M10771" i="5"/>
  <c r="L10772" i="5"/>
  <c r="M10772" i="5"/>
  <c r="L10773" i="5"/>
  <c r="M10773" i="5"/>
  <c r="L10774" i="5"/>
  <c r="M10774" i="5"/>
  <c r="Q10774" i="5" s="1"/>
  <c r="L10777" i="5"/>
  <c r="M10777" i="5"/>
  <c r="Q10777" i="5" s="1"/>
  <c r="L10778" i="5"/>
  <c r="M10778" i="5"/>
  <c r="Q10778" i="5" s="1"/>
  <c r="L10790" i="5"/>
  <c r="M10790" i="5"/>
  <c r="Q10790" i="5" s="1"/>
  <c r="L10791" i="5"/>
  <c r="M10791" i="5"/>
  <c r="Q10791" i="5" s="1"/>
  <c r="L10792" i="5"/>
  <c r="M10792" i="5"/>
  <c r="L10796" i="5"/>
  <c r="M10796" i="5"/>
  <c r="L10797" i="5"/>
  <c r="M10797" i="5"/>
  <c r="L10807" i="5"/>
  <c r="M10807" i="5"/>
  <c r="Q10807" i="5" s="1"/>
  <c r="L10808" i="5"/>
  <c r="M10808" i="5"/>
  <c r="Q10808" i="5" s="1"/>
  <c r="L10809" i="5"/>
  <c r="M10809" i="5"/>
  <c r="Q10809" i="5" s="1"/>
  <c r="L10813" i="5"/>
  <c r="M10813" i="5"/>
  <c r="Q10813" i="5" s="1"/>
  <c r="L10814" i="5"/>
  <c r="M10814" i="5"/>
  <c r="Q10814" i="5" s="1"/>
  <c r="L10815" i="5"/>
  <c r="M10815" i="5"/>
  <c r="L10829" i="5"/>
  <c r="M10829" i="5"/>
  <c r="L10830" i="5"/>
  <c r="M10830" i="5"/>
  <c r="L10831" i="5"/>
  <c r="M10831" i="5"/>
  <c r="Q10831" i="5" s="1"/>
  <c r="L10834" i="5"/>
  <c r="M10834" i="5"/>
  <c r="Q10834" i="5" s="1"/>
  <c r="L10836" i="5"/>
  <c r="M10836" i="5"/>
  <c r="Q10836" i="5" s="1"/>
  <c r="L10851" i="5"/>
  <c r="M10851" i="5"/>
  <c r="Q10851" i="5" s="1"/>
  <c r="L10852" i="5"/>
  <c r="M10852" i="5"/>
  <c r="Q10852" i="5" s="1"/>
  <c r="L10853" i="5"/>
  <c r="M10853" i="5"/>
  <c r="L10857" i="5"/>
  <c r="M10857" i="5"/>
  <c r="L10860" i="5"/>
  <c r="M10860" i="5"/>
  <c r="L10879" i="5"/>
  <c r="M10879" i="5"/>
  <c r="Q10879" i="5" s="1"/>
  <c r="L10880" i="5"/>
  <c r="M10880" i="5"/>
  <c r="L10881" i="5"/>
  <c r="M10881" i="5"/>
  <c r="Q10881" i="5" s="1"/>
  <c r="L10886" i="5"/>
  <c r="M10886" i="5"/>
  <c r="Q10886" i="5" s="1"/>
  <c r="L10906" i="5"/>
  <c r="M10906" i="5"/>
  <c r="Q10906" i="5" s="1"/>
  <c r="L10907" i="5"/>
  <c r="M10907" i="5"/>
  <c r="L10908" i="5"/>
  <c r="M10908" i="5"/>
  <c r="L10930" i="5"/>
  <c r="M10930" i="5"/>
  <c r="L11001" i="5"/>
  <c r="M11001" i="5"/>
  <c r="Q11001" i="5" s="1"/>
  <c r="L11031" i="5"/>
  <c r="M11031" i="5"/>
  <c r="Q11031" i="5" s="1"/>
  <c r="L11108" i="5"/>
  <c r="M11108" i="5"/>
  <c r="Q11108" i="5" s="1"/>
  <c r="L11146" i="5"/>
  <c r="M11146" i="5"/>
  <c r="Q11146" i="5" s="1"/>
  <c r="L11180" i="5"/>
  <c r="M11180" i="5"/>
  <c r="Q11180" i="5" s="1"/>
  <c r="L11380" i="5"/>
  <c r="M11380" i="5"/>
  <c r="L11413" i="5"/>
  <c r="M11413" i="5"/>
  <c r="L11414" i="5"/>
  <c r="M11414" i="5"/>
  <c r="L11442" i="5"/>
  <c r="M11442" i="5"/>
  <c r="Q11442" i="5" s="1"/>
  <c r="L11444" i="5"/>
  <c r="M11444" i="5"/>
  <c r="Q11444" i="5" s="1"/>
  <c r="L11468" i="5"/>
  <c r="M11468" i="5"/>
  <c r="Q11468" i="5" s="1"/>
  <c r="L11469" i="5"/>
  <c r="M11469" i="5"/>
  <c r="Q11469" i="5" s="1"/>
  <c r="L11499" i="5"/>
  <c r="M11499" i="5"/>
  <c r="Q11499" i="5" s="1"/>
  <c r="L11500" i="5"/>
  <c r="M11500" i="5"/>
  <c r="L11501" i="5"/>
  <c r="M11501" i="5"/>
  <c r="L11502" i="5"/>
  <c r="M11502" i="5"/>
  <c r="L11504" i="5"/>
  <c r="M11504" i="5"/>
  <c r="Q11504" i="5" s="1"/>
  <c r="L11531" i="5"/>
  <c r="M11531" i="5"/>
  <c r="Q11531" i="5" s="1"/>
  <c r="L11532" i="5"/>
  <c r="M11532" i="5"/>
  <c r="Q11532" i="5" s="1"/>
  <c r="L11533" i="5"/>
  <c r="M11533" i="5"/>
  <c r="Q11533" i="5" s="1"/>
  <c r="L11534" i="5"/>
  <c r="M11534" i="5"/>
  <c r="Q11534" i="5" s="1"/>
  <c r="L11559" i="5"/>
  <c r="M11559" i="5"/>
  <c r="L11560" i="5"/>
  <c r="M11560" i="5"/>
  <c r="L11561" i="5"/>
  <c r="M11561" i="5"/>
  <c r="L11562" i="5"/>
  <c r="M11562" i="5"/>
  <c r="Q11562" i="5" s="1"/>
  <c r="L11584" i="5"/>
  <c r="M11584" i="5"/>
  <c r="Q11584" i="5" s="1"/>
  <c r="L11604" i="5"/>
  <c r="M11604" i="5"/>
  <c r="Q11604" i="5" s="1"/>
  <c r="L11605" i="5"/>
  <c r="M11605" i="5"/>
  <c r="Q11605" i="5" s="1"/>
  <c r="L11631" i="5"/>
  <c r="M11631" i="5"/>
  <c r="Q11631" i="5" s="1"/>
  <c r="L11632" i="5"/>
  <c r="M11632" i="5"/>
  <c r="L11658" i="5"/>
  <c r="M11658" i="5"/>
  <c r="L11659" i="5"/>
  <c r="M11659" i="5"/>
  <c r="L11687" i="5"/>
  <c r="M11687" i="5"/>
  <c r="Q11687" i="5" s="1"/>
  <c r="L11713" i="5"/>
  <c r="M11713" i="5"/>
  <c r="Q11713" i="5" s="1"/>
  <c r="L11714" i="5"/>
  <c r="M11714" i="5"/>
  <c r="Q11714" i="5" s="1"/>
  <c r="L11750" i="5"/>
  <c r="M11750" i="5"/>
  <c r="Q11750" i="5" s="1"/>
  <c r="L11751" i="5"/>
  <c r="M11751" i="5"/>
  <c r="Q11751" i="5" s="1"/>
  <c r="L11752" i="5"/>
  <c r="M11752" i="5"/>
  <c r="L11786" i="5"/>
  <c r="M11786" i="5"/>
  <c r="L11787" i="5"/>
  <c r="M11787" i="5"/>
  <c r="L11788" i="5"/>
  <c r="M11788" i="5"/>
  <c r="Q11788" i="5" s="1"/>
  <c r="L11789" i="5"/>
  <c r="M11789" i="5"/>
  <c r="Q11789" i="5" s="1"/>
  <c r="L11827" i="5"/>
  <c r="M11827" i="5"/>
  <c r="Q11827" i="5" s="1"/>
  <c r="L11828" i="5"/>
  <c r="M11828" i="5"/>
  <c r="Q11828" i="5" s="1"/>
  <c r="L11863" i="5"/>
  <c r="M11863" i="5"/>
  <c r="Q11863" i="5" s="1"/>
  <c r="L11864" i="5"/>
  <c r="M11864" i="5"/>
  <c r="L11865" i="5"/>
  <c r="M11865" i="5"/>
  <c r="L11870" i="5"/>
  <c r="M11870" i="5"/>
  <c r="L11902" i="5"/>
  <c r="M11902" i="5"/>
  <c r="Q11902" i="5" s="1"/>
  <c r="L11903" i="5"/>
  <c r="M11903" i="5"/>
  <c r="Q11903" i="5" s="1"/>
  <c r="L11904" i="5"/>
  <c r="M11904" i="5"/>
  <c r="Q11904" i="5" s="1"/>
  <c r="L11928" i="5"/>
  <c r="M11928" i="5"/>
  <c r="Q11928" i="5" s="1"/>
  <c r="L11940" i="5"/>
  <c r="M11940" i="5"/>
  <c r="Q11940" i="5" s="1"/>
  <c r="L11941" i="5"/>
  <c r="M11941" i="5"/>
  <c r="L11946" i="5"/>
  <c r="M11946" i="5"/>
  <c r="L11969" i="5"/>
  <c r="M11969" i="5"/>
  <c r="L11970" i="5"/>
  <c r="M11970" i="5"/>
  <c r="Q11970" i="5" s="1"/>
  <c r="L11981" i="5"/>
  <c r="M11981" i="5"/>
  <c r="Q11981" i="5" s="1"/>
  <c r="L11982" i="5"/>
  <c r="M11982" i="5"/>
  <c r="Q11982" i="5" s="1"/>
  <c r="L11985" i="5"/>
  <c r="M11985" i="5"/>
  <c r="Q11985" i="5" s="1"/>
  <c r="L12011" i="5"/>
  <c r="M12011" i="5"/>
  <c r="Q12011" i="5" s="1"/>
  <c r="L12012" i="5"/>
  <c r="M12012" i="5"/>
  <c r="L12024" i="5"/>
  <c r="M12024" i="5"/>
  <c r="L12025" i="5"/>
  <c r="M12025" i="5"/>
  <c r="L12026" i="5"/>
  <c r="M12026" i="5"/>
  <c r="Q12026" i="5" s="1"/>
  <c r="L12027" i="5"/>
  <c r="M12027" i="5"/>
  <c r="Q12027" i="5" s="1"/>
  <c r="L12029" i="5"/>
  <c r="M12029" i="5"/>
  <c r="Q12029" i="5" s="1"/>
  <c r="L12059" i="5"/>
  <c r="M12059" i="5"/>
  <c r="Q12059" i="5" s="1"/>
  <c r="L12073" i="5"/>
  <c r="M12073" i="5"/>
  <c r="Q12073" i="5" s="1"/>
  <c r="L12074" i="5"/>
  <c r="M12074" i="5"/>
  <c r="L12075" i="5"/>
  <c r="M12075" i="5"/>
  <c r="L12076" i="5"/>
  <c r="M12076" i="5"/>
  <c r="L12077" i="5"/>
  <c r="M12077" i="5"/>
  <c r="Q12077" i="5" s="1"/>
  <c r="L12078" i="5"/>
  <c r="M12078" i="5"/>
  <c r="Q12078" i="5" s="1"/>
  <c r="L12080" i="5"/>
  <c r="M12080" i="5"/>
  <c r="Q12080" i="5" s="1"/>
  <c r="L12114" i="5"/>
  <c r="M12114" i="5"/>
  <c r="Q12114" i="5" s="1"/>
  <c r="L12126" i="5"/>
  <c r="M12126" i="5"/>
  <c r="Q12126" i="5" s="1"/>
  <c r="L12127" i="5"/>
  <c r="M12127" i="5"/>
  <c r="L12129" i="5"/>
  <c r="M12129" i="5"/>
  <c r="L12130" i="5"/>
  <c r="M12130" i="5"/>
  <c r="L12131" i="5"/>
  <c r="M12131" i="5"/>
  <c r="Q12131" i="5" s="1"/>
  <c r="L12132" i="5"/>
  <c r="M12132" i="5"/>
  <c r="Q12132" i="5" s="1"/>
  <c r="L12133" i="5"/>
  <c r="M12133" i="5"/>
  <c r="Q12133" i="5" s="1"/>
  <c r="L12134" i="5"/>
  <c r="M12134" i="5"/>
  <c r="Q12134" i="5" s="1"/>
  <c r="L12137" i="5"/>
  <c r="M12137" i="5"/>
  <c r="Q12137" i="5" s="1"/>
  <c r="L12170" i="5"/>
  <c r="M12170" i="5"/>
  <c r="L12174" i="5"/>
  <c r="M12174" i="5"/>
  <c r="L12185" i="5"/>
  <c r="M12185" i="5"/>
  <c r="L12186" i="5"/>
  <c r="M12186" i="5"/>
  <c r="Q12186" i="5" s="1"/>
  <c r="L12187" i="5"/>
  <c r="M12187" i="5"/>
  <c r="Q12187" i="5" s="1"/>
  <c r="L12188" i="5"/>
  <c r="M12188" i="5"/>
  <c r="Q12188" i="5" s="1"/>
  <c r="L12189" i="5"/>
  <c r="M12189" i="5"/>
  <c r="Q12189" i="5" s="1"/>
  <c r="L12190" i="5"/>
  <c r="M12190" i="5"/>
  <c r="Q12190" i="5" s="1"/>
  <c r="L12193" i="5"/>
  <c r="M12193" i="5"/>
  <c r="L12226" i="5"/>
  <c r="M12226" i="5"/>
  <c r="L12235" i="5"/>
  <c r="M12235" i="5"/>
  <c r="L12244" i="5"/>
  <c r="M12244" i="5"/>
  <c r="Q12244" i="5" s="1"/>
  <c r="L12245" i="5"/>
  <c r="M12245" i="5"/>
  <c r="Q12245" i="5" s="1"/>
  <c r="L12250" i="5"/>
  <c r="M12250" i="5"/>
  <c r="Q12250" i="5" s="1"/>
  <c r="L12283" i="5"/>
  <c r="M12283" i="5"/>
  <c r="Q12283" i="5" s="1"/>
  <c r="L12295" i="5"/>
  <c r="M12295" i="5"/>
  <c r="Q12295" i="5" s="1"/>
  <c r="L12302" i="5"/>
  <c r="M12302" i="5"/>
  <c r="L12305" i="5"/>
  <c r="M12305" i="5"/>
  <c r="L12351" i="5"/>
  <c r="M12351" i="5"/>
  <c r="L12640" i="5"/>
  <c r="M12640" i="5"/>
  <c r="Q12640" i="5" s="1"/>
  <c r="L12669" i="5"/>
  <c r="M12669" i="5"/>
  <c r="Q12669" i="5" s="1"/>
  <c r="L12691" i="5"/>
  <c r="M12691" i="5"/>
  <c r="Q12691" i="5" s="1"/>
  <c r="L12731" i="5"/>
  <c r="M12731" i="5"/>
  <c r="Q12731" i="5" s="1"/>
  <c r="L12753" i="5"/>
  <c r="M12753" i="5"/>
  <c r="Q12753" i="5" s="1"/>
  <c r="L12797" i="5"/>
  <c r="M12797" i="5"/>
  <c r="L12812" i="5"/>
  <c r="M12812" i="5"/>
  <c r="L12826" i="5"/>
  <c r="M12826" i="5"/>
  <c r="L12843" i="5"/>
  <c r="M12843" i="5"/>
  <c r="Q12843" i="5" s="1"/>
  <c r="L12844" i="5"/>
  <c r="M12844" i="5"/>
  <c r="Q12844" i="5" s="1"/>
  <c r="L12845" i="5"/>
  <c r="M12845" i="5"/>
  <c r="Q12845" i="5" s="1"/>
  <c r="L12846" i="5"/>
  <c r="M12846" i="5"/>
  <c r="Q12846" i="5" s="1"/>
  <c r="L12847" i="5"/>
  <c r="M12847" i="5"/>
  <c r="Q12847" i="5" s="1"/>
  <c r="L12848" i="5"/>
  <c r="M12848" i="5"/>
  <c r="L12849" i="5"/>
  <c r="M12849" i="5"/>
  <c r="L12850" i="5"/>
  <c r="M12850" i="5"/>
  <c r="L12851" i="5"/>
  <c r="M12851" i="5"/>
  <c r="Q12851" i="5" s="1"/>
  <c r="L12852" i="5"/>
  <c r="M12852" i="5"/>
  <c r="Q12852" i="5" s="1"/>
  <c r="L12853" i="5"/>
  <c r="M12853" i="5"/>
  <c r="Q12853" i="5" s="1"/>
  <c r="L12854" i="5"/>
  <c r="M12854" i="5"/>
  <c r="Q12854" i="5" s="1"/>
  <c r="L12855" i="5"/>
  <c r="M12855" i="5"/>
  <c r="Q12855" i="5" s="1"/>
  <c r="L12856" i="5"/>
  <c r="M12856" i="5"/>
  <c r="L12857" i="5"/>
  <c r="M12857" i="5"/>
  <c r="L12858" i="5"/>
  <c r="M12858" i="5"/>
  <c r="L12859" i="5"/>
  <c r="M12859" i="5"/>
  <c r="Q12859" i="5" s="1"/>
  <c r="L12860" i="5"/>
  <c r="M12860" i="5"/>
  <c r="Q12860" i="5" s="1"/>
  <c r="L12861" i="5"/>
  <c r="M12861" i="5"/>
  <c r="Q12861" i="5" s="1"/>
  <c r="L12862" i="5"/>
  <c r="M12862" i="5"/>
  <c r="Q12862" i="5" s="1"/>
  <c r="L12863" i="5"/>
  <c r="M12863" i="5"/>
  <c r="Q12863" i="5" s="1"/>
  <c r="L12864" i="5"/>
  <c r="M12864" i="5"/>
  <c r="L12865" i="5"/>
  <c r="M12865" i="5"/>
  <c r="L12866" i="5"/>
  <c r="M12866" i="5"/>
  <c r="L12867" i="5"/>
  <c r="M12867" i="5"/>
  <c r="Q12867" i="5" s="1"/>
  <c r="L12868" i="5"/>
  <c r="M12868" i="5"/>
  <c r="Q12868" i="5" s="1"/>
  <c r="L12869" i="5"/>
  <c r="M12869" i="5"/>
  <c r="Q12869" i="5" s="1"/>
  <c r="L12870" i="5"/>
  <c r="M12870" i="5"/>
  <c r="Q12870" i="5" s="1"/>
  <c r="L12873" i="5"/>
  <c r="M12873" i="5"/>
  <c r="Q12873" i="5" s="1"/>
  <c r="L13112" i="5"/>
  <c r="M13112" i="5"/>
  <c r="L13122" i="5"/>
  <c r="M13122" i="5"/>
  <c r="L13130" i="5"/>
  <c r="M13130" i="5"/>
  <c r="L13140" i="5"/>
  <c r="M13140" i="5"/>
  <c r="L13179" i="5"/>
  <c r="M13179" i="5"/>
  <c r="L13190" i="5"/>
  <c r="M13190" i="5"/>
  <c r="L13198" i="5"/>
  <c r="M13198" i="5"/>
  <c r="L13213" i="5"/>
  <c r="M13213" i="5"/>
  <c r="L13223" i="5"/>
  <c r="M13223" i="5"/>
  <c r="L13232" i="5"/>
  <c r="M13232" i="5"/>
  <c r="L14447" i="5"/>
  <c r="M14447" i="5"/>
  <c r="L14452" i="5"/>
  <c r="M14452" i="5"/>
  <c r="Q14452" i="5" s="1"/>
  <c r="L14454" i="5"/>
  <c r="M14454" i="5"/>
  <c r="Q14454" i="5" s="1"/>
  <c r="L14457" i="5"/>
  <c r="M14457" i="5"/>
  <c r="Q14457" i="5" s="1"/>
  <c r="L14459" i="5"/>
  <c r="M14459" i="5"/>
  <c r="Q14459" i="5" s="1"/>
  <c r="L14462" i="5"/>
  <c r="M14462" i="5"/>
  <c r="Q14462" i="5" s="1"/>
  <c r="L14465" i="5"/>
  <c r="M14465" i="5"/>
  <c r="L14475" i="5"/>
  <c r="M14475" i="5"/>
  <c r="L14476" i="5"/>
  <c r="M14476" i="5"/>
  <c r="L14480" i="5"/>
  <c r="M14480" i="5"/>
  <c r="L14486" i="5"/>
  <c r="M14486" i="5"/>
  <c r="L14487" i="5"/>
  <c r="M14487" i="5"/>
  <c r="L14488" i="5"/>
  <c r="M14488" i="5"/>
  <c r="L14489" i="5"/>
  <c r="M14489" i="5"/>
  <c r="L14496" i="5"/>
  <c r="M14496" i="5"/>
  <c r="L14497" i="5"/>
  <c r="M14497" i="5"/>
  <c r="L14498" i="5"/>
  <c r="M14498" i="5"/>
  <c r="L14499" i="5"/>
  <c r="M14499" i="5"/>
  <c r="L14501" i="5"/>
  <c r="M14501" i="5"/>
  <c r="L14506" i="5"/>
  <c r="M14506" i="5"/>
  <c r="L14507" i="5"/>
  <c r="M14507" i="5"/>
  <c r="L14509" i="5"/>
  <c r="M14509" i="5"/>
  <c r="L14511" i="5"/>
  <c r="M14511" i="5"/>
  <c r="L14515" i="5"/>
  <c r="M14515" i="5"/>
  <c r="L14517" i="5"/>
  <c r="M14517" i="5"/>
  <c r="L14522" i="5"/>
  <c r="M14522" i="5"/>
  <c r="L14524" i="5"/>
  <c r="M14524" i="5"/>
  <c r="L14527" i="5"/>
  <c r="M14527" i="5"/>
  <c r="L14529" i="5"/>
  <c r="M14529" i="5"/>
  <c r="L14533" i="5"/>
  <c r="M14533" i="5"/>
  <c r="L14551" i="5"/>
  <c r="M14551" i="5"/>
  <c r="L14555" i="5"/>
  <c r="M14555" i="5"/>
  <c r="L14559" i="5"/>
  <c r="M14559" i="5"/>
  <c r="K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89" i="5"/>
  <c r="K190" i="5"/>
  <c r="K191" i="5"/>
  <c r="K192" i="5"/>
  <c r="K193" i="5"/>
  <c r="K194" i="5"/>
  <c r="K195" i="5"/>
  <c r="K196" i="5"/>
  <c r="K197" i="5"/>
  <c r="K198" i="5"/>
  <c r="K199" i="5"/>
  <c r="K200" i="5"/>
  <c r="K201" i="5"/>
  <c r="K202" i="5"/>
  <c r="K203" i="5"/>
  <c r="K204" i="5"/>
  <c r="K205" i="5"/>
  <c r="K206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K219" i="5"/>
  <c r="K220" i="5"/>
  <c r="K221" i="5"/>
  <c r="K222" i="5"/>
  <c r="K223" i="5"/>
  <c r="K224" i="5"/>
  <c r="K225" i="5"/>
  <c r="K226" i="5"/>
  <c r="K227" i="5"/>
  <c r="K228" i="5"/>
  <c r="K229" i="5"/>
  <c r="K230" i="5"/>
  <c r="K231" i="5"/>
  <c r="K232" i="5"/>
  <c r="K233" i="5"/>
  <c r="K234" i="5"/>
  <c r="K235" i="5"/>
  <c r="K236" i="5"/>
  <c r="K237" i="5"/>
  <c r="K238" i="5"/>
  <c r="K239" i="5"/>
  <c r="K240" i="5"/>
  <c r="K241" i="5"/>
  <c r="K242" i="5"/>
  <c r="K243" i="5"/>
  <c r="K244" i="5"/>
  <c r="K245" i="5"/>
  <c r="K246" i="5"/>
  <c r="K247" i="5"/>
  <c r="K248" i="5"/>
  <c r="K249" i="5"/>
  <c r="K250" i="5"/>
  <c r="K251" i="5"/>
  <c r="K252" i="5"/>
  <c r="K253" i="5"/>
  <c r="K254" i="5"/>
  <c r="K255" i="5"/>
  <c r="K256" i="5"/>
  <c r="K257" i="5"/>
  <c r="K258" i="5"/>
  <c r="K259" i="5"/>
  <c r="K260" i="5"/>
  <c r="K261" i="5"/>
  <c r="K262" i="5"/>
  <c r="K263" i="5"/>
  <c r="K264" i="5"/>
  <c r="K265" i="5"/>
  <c r="K266" i="5"/>
  <c r="K267" i="5"/>
  <c r="K268" i="5"/>
  <c r="K269" i="5"/>
  <c r="K270" i="5"/>
  <c r="K271" i="5"/>
  <c r="K272" i="5"/>
  <c r="K273" i="5"/>
  <c r="K274" i="5"/>
  <c r="K275" i="5"/>
  <c r="K276" i="5"/>
  <c r="K277" i="5"/>
  <c r="K278" i="5"/>
  <c r="K279" i="5"/>
  <c r="K280" i="5"/>
  <c r="K281" i="5"/>
  <c r="K282" i="5"/>
  <c r="K283" i="5"/>
  <c r="K284" i="5"/>
  <c r="K285" i="5"/>
  <c r="K286" i="5"/>
  <c r="K287" i="5"/>
  <c r="K288" i="5"/>
  <c r="K289" i="5"/>
  <c r="K290" i="5"/>
  <c r="K291" i="5"/>
  <c r="K292" i="5"/>
  <c r="K293" i="5"/>
  <c r="K294" i="5"/>
  <c r="K295" i="5"/>
  <c r="K296" i="5"/>
  <c r="K297" i="5"/>
  <c r="K298" i="5"/>
  <c r="K299" i="5"/>
  <c r="K300" i="5"/>
  <c r="K301" i="5"/>
  <c r="K302" i="5"/>
  <c r="K303" i="5"/>
  <c r="K304" i="5"/>
  <c r="K305" i="5"/>
  <c r="K306" i="5"/>
  <c r="K307" i="5"/>
  <c r="K308" i="5"/>
  <c r="K309" i="5"/>
  <c r="K310" i="5"/>
  <c r="K311" i="5"/>
  <c r="K312" i="5"/>
  <c r="K313" i="5"/>
  <c r="K314" i="5"/>
  <c r="K315" i="5"/>
  <c r="K316" i="5"/>
  <c r="K317" i="5"/>
  <c r="K318" i="5"/>
  <c r="K319" i="5"/>
  <c r="K320" i="5"/>
  <c r="K321" i="5"/>
  <c r="K322" i="5"/>
  <c r="K323" i="5"/>
  <c r="K324" i="5"/>
  <c r="K325" i="5"/>
  <c r="K326" i="5"/>
  <c r="K327" i="5"/>
  <c r="K328" i="5"/>
  <c r="K329" i="5"/>
  <c r="K330" i="5"/>
  <c r="K331" i="5"/>
  <c r="K332" i="5"/>
  <c r="K333" i="5"/>
  <c r="K334" i="5"/>
  <c r="K335" i="5"/>
  <c r="K336" i="5"/>
  <c r="K337" i="5"/>
  <c r="K338" i="5"/>
  <c r="K339" i="5"/>
  <c r="K340" i="5"/>
  <c r="K341" i="5"/>
  <c r="K342" i="5"/>
  <c r="K343" i="5"/>
  <c r="K344" i="5"/>
  <c r="K345" i="5"/>
  <c r="K346" i="5"/>
  <c r="K347" i="5"/>
  <c r="K348" i="5"/>
  <c r="K349" i="5"/>
  <c r="K350" i="5"/>
  <c r="K351" i="5"/>
  <c r="K352" i="5"/>
  <c r="K353" i="5"/>
  <c r="K354" i="5"/>
  <c r="K355" i="5"/>
  <c r="K356" i="5"/>
  <c r="K357" i="5"/>
  <c r="K358" i="5"/>
  <c r="K359" i="5"/>
  <c r="K360" i="5"/>
  <c r="K361" i="5"/>
  <c r="K362" i="5"/>
  <c r="K363" i="5"/>
  <c r="K364" i="5"/>
  <c r="K365" i="5"/>
  <c r="K366" i="5"/>
  <c r="K367" i="5"/>
  <c r="K368" i="5"/>
  <c r="K369" i="5"/>
  <c r="K370" i="5"/>
  <c r="K371" i="5"/>
  <c r="K372" i="5"/>
  <c r="K373" i="5"/>
  <c r="K374" i="5"/>
  <c r="K375" i="5"/>
  <c r="K376" i="5"/>
  <c r="K377" i="5"/>
  <c r="K378" i="5"/>
  <c r="K379" i="5"/>
  <c r="K380" i="5"/>
  <c r="K381" i="5"/>
  <c r="K382" i="5"/>
  <c r="K383" i="5"/>
  <c r="K384" i="5"/>
  <c r="K385" i="5"/>
  <c r="K386" i="5"/>
  <c r="K387" i="5"/>
  <c r="K388" i="5"/>
  <c r="K389" i="5"/>
  <c r="K390" i="5"/>
  <c r="K391" i="5"/>
  <c r="K392" i="5"/>
  <c r="K393" i="5"/>
  <c r="K394" i="5"/>
  <c r="K395" i="5"/>
  <c r="K396" i="5"/>
  <c r="K397" i="5"/>
  <c r="K398" i="5"/>
  <c r="K399" i="5"/>
  <c r="K400" i="5"/>
  <c r="K401" i="5"/>
  <c r="K402" i="5"/>
  <c r="K403" i="5"/>
  <c r="K404" i="5"/>
  <c r="K405" i="5"/>
  <c r="K406" i="5"/>
  <c r="K407" i="5"/>
  <c r="K408" i="5"/>
  <c r="K409" i="5"/>
  <c r="K410" i="5"/>
  <c r="K411" i="5"/>
  <c r="K412" i="5"/>
  <c r="K413" i="5"/>
  <c r="K414" i="5"/>
  <c r="K415" i="5"/>
  <c r="K416" i="5"/>
  <c r="K417" i="5"/>
  <c r="K418" i="5"/>
  <c r="K419" i="5"/>
  <c r="K420" i="5"/>
  <c r="K421" i="5"/>
  <c r="K422" i="5"/>
  <c r="K423" i="5"/>
  <c r="K424" i="5"/>
  <c r="K425" i="5"/>
  <c r="K426" i="5"/>
  <c r="K427" i="5"/>
  <c r="K428" i="5"/>
  <c r="K429" i="5"/>
  <c r="K430" i="5"/>
  <c r="K431" i="5"/>
  <c r="K432" i="5"/>
  <c r="K433" i="5"/>
  <c r="K434" i="5"/>
  <c r="K435" i="5"/>
  <c r="K436" i="5"/>
  <c r="K437" i="5"/>
  <c r="K438" i="5"/>
  <c r="K439" i="5"/>
  <c r="K440" i="5"/>
  <c r="K441" i="5"/>
  <c r="K442" i="5"/>
  <c r="K443" i="5"/>
  <c r="K444" i="5"/>
  <c r="K445" i="5"/>
  <c r="K446" i="5"/>
  <c r="K447" i="5"/>
  <c r="K448" i="5"/>
  <c r="K449" i="5"/>
  <c r="K450" i="5"/>
  <c r="K451" i="5"/>
  <c r="K452" i="5"/>
  <c r="K453" i="5"/>
  <c r="K454" i="5"/>
  <c r="K455" i="5"/>
  <c r="K456" i="5"/>
  <c r="K457" i="5"/>
  <c r="K458" i="5"/>
  <c r="K459" i="5"/>
  <c r="K460" i="5"/>
  <c r="K461" i="5"/>
  <c r="K462" i="5"/>
  <c r="K463" i="5"/>
  <c r="K464" i="5"/>
  <c r="K465" i="5"/>
  <c r="K466" i="5"/>
  <c r="K467" i="5"/>
  <c r="K468" i="5"/>
  <c r="K469" i="5"/>
  <c r="K470" i="5"/>
  <c r="K471" i="5"/>
  <c r="K472" i="5"/>
  <c r="K473" i="5"/>
  <c r="K474" i="5"/>
  <c r="K475" i="5"/>
  <c r="K476" i="5"/>
  <c r="K477" i="5"/>
  <c r="K478" i="5"/>
  <c r="K479" i="5"/>
  <c r="K480" i="5"/>
  <c r="K481" i="5"/>
  <c r="K482" i="5"/>
  <c r="K483" i="5"/>
  <c r="K484" i="5"/>
  <c r="K485" i="5"/>
  <c r="K486" i="5"/>
  <c r="K487" i="5"/>
  <c r="K488" i="5"/>
  <c r="K489" i="5"/>
  <c r="K490" i="5"/>
  <c r="K491" i="5"/>
  <c r="K492" i="5"/>
  <c r="K493" i="5"/>
  <c r="K494" i="5"/>
  <c r="K495" i="5"/>
  <c r="K496" i="5"/>
  <c r="K497" i="5"/>
  <c r="K498" i="5"/>
  <c r="K499" i="5"/>
  <c r="K500" i="5"/>
  <c r="K501" i="5"/>
  <c r="K502" i="5"/>
  <c r="K503" i="5"/>
  <c r="K504" i="5"/>
  <c r="K505" i="5"/>
  <c r="K506" i="5"/>
  <c r="K507" i="5"/>
  <c r="K508" i="5"/>
  <c r="K509" i="5"/>
  <c r="K510" i="5"/>
  <c r="K511" i="5"/>
  <c r="K512" i="5"/>
  <c r="K513" i="5"/>
  <c r="K514" i="5"/>
  <c r="K515" i="5"/>
  <c r="K516" i="5"/>
  <c r="K517" i="5"/>
  <c r="K518" i="5"/>
  <c r="K519" i="5"/>
  <c r="K520" i="5"/>
  <c r="K521" i="5"/>
  <c r="K522" i="5"/>
  <c r="K523" i="5"/>
  <c r="K524" i="5"/>
  <c r="K525" i="5"/>
  <c r="K526" i="5"/>
  <c r="K527" i="5"/>
  <c r="K528" i="5"/>
  <c r="K529" i="5"/>
  <c r="K530" i="5"/>
  <c r="K531" i="5"/>
  <c r="K532" i="5"/>
  <c r="K533" i="5"/>
  <c r="K534" i="5"/>
  <c r="K535" i="5"/>
  <c r="K536" i="5"/>
  <c r="K537" i="5"/>
  <c r="K538" i="5"/>
  <c r="K539" i="5"/>
  <c r="K540" i="5"/>
  <c r="K541" i="5"/>
  <c r="K542" i="5"/>
  <c r="K543" i="5"/>
  <c r="K544" i="5"/>
  <c r="K545" i="5"/>
  <c r="K546" i="5"/>
  <c r="K547" i="5"/>
  <c r="K548" i="5"/>
  <c r="K549" i="5"/>
  <c r="K550" i="5"/>
  <c r="K551" i="5"/>
  <c r="K552" i="5"/>
  <c r="K553" i="5"/>
  <c r="K554" i="5"/>
  <c r="K555" i="5"/>
  <c r="K556" i="5"/>
  <c r="K557" i="5"/>
  <c r="K558" i="5"/>
  <c r="K559" i="5"/>
  <c r="K560" i="5"/>
  <c r="K561" i="5"/>
  <c r="K562" i="5"/>
  <c r="K563" i="5"/>
  <c r="K564" i="5"/>
  <c r="K565" i="5"/>
  <c r="K566" i="5"/>
  <c r="K567" i="5"/>
  <c r="K568" i="5"/>
  <c r="K569" i="5"/>
  <c r="K570" i="5"/>
  <c r="K571" i="5"/>
  <c r="K572" i="5"/>
  <c r="K573" i="5"/>
  <c r="K574" i="5"/>
  <c r="K575" i="5"/>
  <c r="K576" i="5"/>
  <c r="K577" i="5"/>
  <c r="K578" i="5"/>
  <c r="K579" i="5"/>
  <c r="K580" i="5"/>
  <c r="K581" i="5"/>
  <c r="K582" i="5"/>
  <c r="K583" i="5"/>
  <c r="K584" i="5"/>
  <c r="K585" i="5"/>
  <c r="K586" i="5"/>
  <c r="K587" i="5"/>
  <c r="K588" i="5"/>
  <c r="K589" i="5"/>
  <c r="K590" i="5"/>
  <c r="K591" i="5"/>
  <c r="K592" i="5"/>
  <c r="K593" i="5"/>
  <c r="K594" i="5"/>
  <c r="K595" i="5"/>
  <c r="K596" i="5"/>
  <c r="K597" i="5"/>
  <c r="K598" i="5"/>
  <c r="K599" i="5"/>
  <c r="K600" i="5"/>
  <c r="K601" i="5"/>
  <c r="K602" i="5"/>
  <c r="K603" i="5"/>
  <c r="K604" i="5"/>
  <c r="K605" i="5"/>
  <c r="K606" i="5"/>
  <c r="K607" i="5"/>
  <c r="K608" i="5"/>
  <c r="K609" i="5"/>
  <c r="K610" i="5"/>
  <c r="K611" i="5"/>
  <c r="K612" i="5"/>
  <c r="K613" i="5"/>
  <c r="K614" i="5"/>
  <c r="K615" i="5"/>
  <c r="K616" i="5"/>
  <c r="K617" i="5"/>
  <c r="K618" i="5"/>
  <c r="K619" i="5"/>
  <c r="K620" i="5"/>
  <c r="K621" i="5"/>
  <c r="K622" i="5"/>
  <c r="K623" i="5"/>
  <c r="K624" i="5"/>
  <c r="K625" i="5"/>
  <c r="K626" i="5"/>
  <c r="K627" i="5"/>
  <c r="K628" i="5"/>
  <c r="K629" i="5"/>
  <c r="K630" i="5"/>
  <c r="K631" i="5"/>
  <c r="K632" i="5"/>
  <c r="K633" i="5"/>
  <c r="K634" i="5"/>
  <c r="K635" i="5"/>
  <c r="K636" i="5"/>
  <c r="K637" i="5"/>
  <c r="K638" i="5"/>
  <c r="K639" i="5"/>
  <c r="K640" i="5"/>
  <c r="K641" i="5"/>
  <c r="K642" i="5"/>
  <c r="K643" i="5"/>
  <c r="K644" i="5"/>
  <c r="K645" i="5"/>
  <c r="K646" i="5"/>
  <c r="K647" i="5"/>
  <c r="K648" i="5"/>
  <c r="K649" i="5"/>
  <c r="K650" i="5"/>
  <c r="K651" i="5"/>
  <c r="K652" i="5"/>
  <c r="K653" i="5"/>
  <c r="K654" i="5"/>
  <c r="K655" i="5"/>
  <c r="K656" i="5"/>
  <c r="K657" i="5"/>
  <c r="K658" i="5"/>
  <c r="K659" i="5"/>
  <c r="K660" i="5"/>
  <c r="K661" i="5"/>
  <c r="K662" i="5"/>
  <c r="K663" i="5"/>
  <c r="K664" i="5"/>
  <c r="K665" i="5"/>
  <c r="K666" i="5"/>
  <c r="K667" i="5"/>
  <c r="K668" i="5"/>
  <c r="K669" i="5"/>
  <c r="K670" i="5"/>
  <c r="K671" i="5"/>
  <c r="K672" i="5"/>
  <c r="K673" i="5"/>
  <c r="K674" i="5"/>
  <c r="K675" i="5"/>
  <c r="K676" i="5"/>
  <c r="K677" i="5"/>
  <c r="K678" i="5"/>
  <c r="K679" i="5"/>
  <c r="K680" i="5"/>
  <c r="K681" i="5"/>
  <c r="K682" i="5"/>
  <c r="K683" i="5"/>
  <c r="K684" i="5"/>
  <c r="K685" i="5"/>
  <c r="K686" i="5"/>
  <c r="K687" i="5"/>
  <c r="K688" i="5"/>
  <c r="K689" i="5"/>
  <c r="K690" i="5"/>
  <c r="K691" i="5"/>
  <c r="K692" i="5"/>
  <c r="K693" i="5"/>
  <c r="K694" i="5"/>
  <c r="K695" i="5"/>
  <c r="K696" i="5"/>
  <c r="K697" i="5"/>
  <c r="K698" i="5"/>
  <c r="K699" i="5"/>
  <c r="K700" i="5"/>
  <c r="K701" i="5"/>
  <c r="K702" i="5"/>
  <c r="K703" i="5"/>
  <c r="K704" i="5"/>
  <c r="K705" i="5"/>
  <c r="K706" i="5"/>
  <c r="K707" i="5"/>
  <c r="K708" i="5"/>
  <c r="K709" i="5"/>
  <c r="K710" i="5"/>
  <c r="K711" i="5"/>
  <c r="K712" i="5"/>
  <c r="K713" i="5"/>
  <c r="K714" i="5"/>
  <c r="K715" i="5"/>
  <c r="K716" i="5"/>
  <c r="K717" i="5"/>
  <c r="K718" i="5"/>
  <c r="K719" i="5"/>
  <c r="K720" i="5"/>
  <c r="K721" i="5"/>
  <c r="K722" i="5"/>
  <c r="K723" i="5"/>
  <c r="K724" i="5"/>
  <c r="K725" i="5"/>
  <c r="K726" i="5"/>
  <c r="K727" i="5"/>
  <c r="K728" i="5"/>
  <c r="K729" i="5"/>
  <c r="K730" i="5"/>
  <c r="K731" i="5"/>
  <c r="K732" i="5"/>
  <c r="K733" i="5"/>
  <c r="K734" i="5"/>
  <c r="K735" i="5"/>
  <c r="K736" i="5"/>
  <c r="K737" i="5"/>
  <c r="K738" i="5"/>
  <c r="K739" i="5"/>
  <c r="K740" i="5"/>
  <c r="K741" i="5"/>
  <c r="K742" i="5"/>
  <c r="K743" i="5"/>
  <c r="K744" i="5"/>
  <c r="K745" i="5"/>
  <c r="K746" i="5"/>
  <c r="K747" i="5"/>
  <c r="K748" i="5"/>
  <c r="K749" i="5"/>
  <c r="K750" i="5"/>
  <c r="K751" i="5"/>
  <c r="K752" i="5"/>
  <c r="K753" i="5"/>
  <c r="K754" i="5"/>
  <c r="K755" i="5"/>
  <c r="K756" i="5"/>
  <c r="K757" i="5"/>
  <c r="K758" i="5"/>
  <c r="K759" i="5"/>
  <c r="K760" i="5"/>
  <c r="K761" i="5"/>
  <c r="K762" i="5"/>
  <c r="K763" i="5"/>
  <c r="K764" i="5"/>
  <c r="K765" i="5"/>
  <c r="K766" i="5"/>
  <c r="K767" i="5"/>
  <c r="K768" i="5"/>
  <c r="K769" i="5"/>
  <c r="K770" i="5"/>
  <c r="K771" i="5"/>
  <c r="K772" i="5"/>
  <c r="K773" i="5"/>
  <c r="K774" i="5"/>
  <c r="K775" i="5"/>
  <c r="K776" i="5"/>
  <c r="K777" i="5"/>
  <c r="K778" i="5"/>
  <c r="K779" i="5"/>
  <c r="K780" i="5"/>
  <c r="K781" i="5"/>
  <c r="K782" i="5"/>
  <c r="K783" i="5"/>
  <c r="K784" i="5"/>
  <c r="K785" i="5"/>
  <c r="K786" i="5"/>
  <c r="K787" i="5"/>
  <c r="K788" i="5"/>
  <c r="K789" i="5"/>
  <c r="K790" i="5"/>
  <c r="K791" i="5"/>
  <c r="K792" i="5"/>
  <c r="K793" i="5"/>
  <c r="K794" i="5"/>
  <c r="K795" i="5"/>
  <c r="K796" i="5"/>
  <c r="K797" i="5"/>
  <c r="K798" i="5"/>
  <c r="K799" i="5"/>
  <c r="K800" i="5"/>
  <c r="K801" i="5"/>
  <c r="K802" i="5"/>
  <c r="K803" i="5"/>
  <c r="K804" i="5"/>
  <c r="K805" i="5"/>
  <c r="K806" i="5"/>
  <c r="K807" i="5"/>
  <c r="K808" i="5"/>
  <c r="K809" i="5"/>
  <c r="K810" i="5"/>
  <c r="K811" i="5"/>
  <c r="K812" i="5"/>
  <c r="K813" i="5"/>
  <c r="K814" i="5"/>
  <c r="K815" i="5"/>
  <c r="K816" i="5"/>
  <c r="K817" i="5"/>
  <c r="K818" i="5"/>
  <c r="K819" i="5"/>
  <c r="K820" i="5"/>
  <c r="K821" i="5"/>
  <c r="K822" i="5"/>
  <c r="K823" i="5"/>
  <c r="K824" i="5"/>
  <c r="K825" i="5"/>
  <c r="K826" i="5"/>
  <c r="K827" i="5"/>
  <c r="K828" i="5"/>
  <c r="K829" i="5"/>
  <c r="K830" i="5"/>
  <c r="K831" i="5"/>
  <c r="K832" i="5"/>
  <c r="K833" i="5"/>
  <c r="K834" i="5"/>
  <c r="K835" i="5"/>
  <c r="K836" i="5"/>
  <c r="K837" i="5"/>
  <c r="K838" i="5"/>
  <c r="K839" i="5"/>
  <c r="K840" i="5"/>
  <c r="K841" i="5"/>
  <c r="K842" i="5"/>
  <c r="K843" i="5"/>
  <c r="K844" i="5"/>
  <c r="K845" i="5"/>
  <c r="K846" i="5"/>
  <c r="K847" i="5"/>
  <c r="K848" i="5"/>
  <c r="K849" i="5"/>
  <c r="K850" i="5"/>
  <c r="K851" i="5"/>
  <c r="K852" i="5"/>
  <c r="K853" i="5"/>
  <c r="K854" i="5"/>
  <c r="K855" i="5"/>
  <c r="K856" i="5"/>
  <c r="K857" i="5"/>
  <c r="K858" i="5"/>
  <c r="K859" i="5"/>
  <c r="K860" i="5"/>
  <c r="K861" i="5"/>
  <c r="K862" i="5"/>
  <c r="K863" i="5"/>
  <c r="K864" i="5"/>
  <c r="K865" i="5"/>
  <c r="K866" i="5"/>
  <c r="K867" i="5"/>
  <c r="K868" i="5"/>
  <c r="K869" i="5"/>
  <c r="K870" i="5"/>
  <c r="K871" i="5"/>
  <c r="K872" i="5"/>
  <c r="K873" i="5"/>
  <c r="K874" i="5"/>
  <c r="K875" i="5"/>
  <c r="K876" i="5"/>
  <c r="K877" i="5"/>
  <c r="K878" i="5"/>
  <c r="K879" i="5"/>
  <c r="K880" i="5"/>
  <c r="K881" i="5"/>
  <c r="K882" i="5"/>
  <c r="K883" i="5"/>
  <c r="K884" i="5"/>
  <c r="K885" i="5"/>
  <c r="K886" i="5"/>
  <c r="K887" i="5"/>
  <c r="K888" i="5"/>
  <c r="K889" i="5"/>
  <c r="K890" i="5"/>
  <c r="K891" i="5"/>
  <c r="K892" i="5"/>
  <c r="K893" i="5"/>
  <c r="K894" i="5"/>
  <c r="K895" i="5"/>
  <c r="K896" i="5"/>
  <c r="K897" i="5"/>
  <c r="K898" i="5"/>
  <c r="K899" i="5"/>
  <c r="K900" i="5"/>
  <c r="K901" i="5"/>
  <c r="K902" i="5"/>
  <c r="K903" i="5"/>
  <c r="K904" i="5"/>
  <c r="K905" i="5"/>
  <c r="K906" i="5"/>
  <c r="K907" i="5"/>
  <c r="K908" i="5"/>
  <c r="K909" i="5"/>
  <c r="K910" i="5"/>
  <c r="K911" i="5"/>
  <c r="K912" i="5"/>
  <c r="K913" i="5"/>
  <c r="K914" i="5"/>
  <c r="K915" i="5"/>
  <c r="K916" i="5"/>
  <c r="K917" i="5"/>
  <c r="K918" i="5"/>
  <c r="K919" i="5"/>
  <c r="K920" i="5"/>
  <c r="K921" i="5"/>
  <c r="K922" i="5"/>
  <c r="K923" i="5"/>
  <c r="K924" i="5"/>
  <c r="K925" i="5"/>
  <c r="K926" i="5"/>
  <c r="K927" i="5"/>
  <c r="K928" i="5"/>
  <c r="K929" i="5"/>
  <c r="K930" i="5"/>
  <c r="K931" i="5"/>
  <c r="K932" i="5"/>
  <c r="K933" i="5"/>
  <c r="K934" i="5"/>
  <c r="K935" i="5"/>
  <c r="K936" i="5"/>
  <c r="K937" i="5"/>
  <c r="K938" i="5"/>
  <c r="K939" i="5"/>
  <c r="K940" i="5"/>
  <c r="K941" i="5"/>
  <c r="K942" i="5"/>
  <c r="K943" i="5"/>
  <c r="K944" i="5"/>
  <c r="K945" i="5"/>
  <c r="K946" i="5"/>
  <c r="K947" i="5"/>
  <c r="K948" i="5"/>
  <c r="K949" i="5"/>
  <c r="K950" i="5"/>
  <c r="K951" i="5"/>
  <c r="K952" i="5"/>
  <c r="K953" i="5"/>
  <c r="K954" i="5"/>
  <c r="K955" i="5"/>
  <c r="K956" i="5"/>
  <c r="K957" i="5"/>
  <c r="K958" i="5"/>
  <c r="K959" i="5"/>
  <c r="K960" i="5"/>
  <c r="K961" i="5"/>
  <c r="K962" i="5"/>
  <c r="K963" i="5"/>
  <c r="K964" i="5"/>
  <c r="K965" i="5"/>
  <c r="K966" i="5"/>
  <c r="K967" i="5"/>
  <c r="K968" i="5"/>
  <c r="K969" i="5"/>
  <c r="K970" i="5"/>
  <c r="K971" i="5"/>
  <c r="K972" i="5"/>
  <c r="K973" i="5"/>
  <c r="K974" i="5"/>
  <c r="K975" i="5"/>
  <c r="K976" i="5"/>
  <c r="K977" i="5"/>
  <c r="K978" i="5"/>
  <c r="K979" i="5"/>
  <c r="K980" i="5"/>
  <c r="K981" i="5"/>
  <c r="K982" i="5"/>
  <c r="K983" i="5"/>
  <c r="K984" i="5"/>
  <c r="K985" i="5"/>
  <c r="K986" i="5"/>
  <c r="K987" i="5"/>
  <c r="K988" i="5"/>
  <c r="K989" i="5"/>
  <c r="K990" i="5"/>
  <c r="K991" i="5"/>
  <c r="K992" i="5"/>
  <c r="K993" i="5"/>
  <c r="K994" i="5"/>
  <c r="K995" i="5"/>
  <c r="K996" i="5"/>
  <c r="K997" i="5"/>
  <c r="K998" i="5"/>
  <c r="K999" i="5"/>
  <c r="K1000" i="5"/>
  <c r="K1001" i="5"/>
  <c r="K1002" i="5"/>
  <c r="K1003" i="5"/>
  <c r="K1004" i="5"/>
  <c r="K1005" i="5"/>
  <c r="K1006" i="5"/>
  <c r="K1007" i="5"/>
  <c r="K1008" i="5"/>
  <c r="K1009" i="5"/>
  <c r="K1010" i="5"/>
  <c r="K1011" i="5"/>
  <c r="K1012" i="5"/>
  <c r="K1013" i="5"/>
  <c r="K1014" i="5"/>
  <c r="K1015" i="5"/>
  <c r="K1016" i="5"/>
  <c r="K1017" i="5"/>
  <c r="K1018" i="5"/>
  <c r="K1019" i="5"/>
  <c r="K1020" i="5"/>
  <c r="K1021" i="5"/>
  <c r="K1022" i="5"/>
  <c r="K1023" i="5"/>
  <c r="K1024" i="5"/>
  <c r="K1025" i="5"/>
  <c r="K1026" i="5"/>
  <c r="K1027" i="5"/>
  <c r="K1028" i="5"/>
  <c r="K1029" i="5"/>
  <c r="K1030" i="5"/>
  <c r="K1031" i="5"/>
  <c r="K1032" i="5"/>
  <c r="K1033" i="5"/>
  <c r="K1034" i="5"/>
  <c r="K1035" i="5"/>
  <c r="K1036" i="5"/>
  <c r="K1037" i="5"/>
  <c r="K1038" i="5"/>
  <c r="K1039" i="5"/>
  <c r="K1040" i="5"/>
  <c r="K1041" i="5"/>
  <c r="K1042" i="5"/>
  <c r="K1043" i="5"/>
  <c r="K1044" i="5"/>
  <c r="K1045" i="5"/>
  <c r="K1046" i="5"/>
  <c r="K1047" i="5"/>
  <c r="K1048" i="5"/>
  <c r="K1049" i="5"/>
  <c r="K1050" i="5"/>
  <c r="K1051" i="5"/>
  <c r="K1052" i="5"/>
  <c r="K1053" i="5"/>
  <c r="K1054" i="5"/>
  <c r="K1055" i="5"/>
  <c r="K1056" i="5"/>
  <c r="K1057" i="5"/>
  <c r="K1058" i="5"/>
  <c r="K1059" i="5"/>
  <c r="K1060" i="5"/>
  <c r="K1061" i="5"/>
  <c r="K1062" i="5"/>
  <c r="K1063" i="5"/>
  <c r="K1064" i="5"/>
  <c r="K1065" i="5"/>
  <c r="K1066" i="5"/>
  <c r="K1067" i="5"/>
  <c r="K1068" i="5"/>
  <c r="K1069" i="5"/>
  <c r="K1070" i="5"/>
  <c r="K1071" i="5"/>
  <c r="K1072" i="5"/>
  <c r="K1073" i="5"/>
  <c r="K1074" i="5"/>
  <c r="K1075" i="5"/>
  <c r="K1076" i="5"/>
  <c r="K1077" i="5"/>
  <c r="K1078" i="5"/>
  <c r="K1079" i="5"/>
  <c r="K1080" i="5"/>
  <c r="K1081" i="5"/>
  <c r="K1082" i="5"/>
  <c r="K1083" i="5"/>
  <c r="K1084" i="5"/>
  <c r="K1085" i="5"/>
  <c r="K1086" i="5"/>
  <c r="K1087" i="5"/>
  <c r="K1088" i="5"/>
  <c r="K1089" i="5"/>
  <c r="K1090" i="5"/>
  <c r="K1091" i="5"/>
  <c r="K1092" i="5"/>
  <c r="K1093" i="5"/>
  <c r="K1094" i="5"/>
  <c r="K1095" i="5"/>
  <c r="K1096" i="5"/>
  <c r="K1097" i="5"/>
  <c r="K1098" i="5"/>
  <c r="K1099" i="5"/>
  <c r="K1100" i="5"/>
  <c r="K1101" i="5"/>
  <c r="K1102" i="5"/>
  <c r="K1103" i="5"/>
  <c r="K1104" i="5"/>
  <c r="K1105" i="5"/>
  <c r="K1106" i="5"/>
  <c r="K1107" i="5"/>
  <c r="K1108" i="5"/>
  <c r="K1109" i="5"/>
  <c r="K1110" i="5"/>
  <c r="K1111" i="5"/>
  <c r="K1112" i="5"/>
  <c r="K1113" i="5"/>
  <c r="K1114" i="5"/>
  <c r="K1115" i="5"/>
  <c r="K1116" i="5"/>
  <c r="K1117" i="5"/>
  <c r="K1118" i="5"/>
  <c r="K1119" i="5"/>
  <c r="K1120" i="5"/>
  <c r="K1121" i="5"/>
  <c r="K1122" i="5"/>
  <c r="K1123" i="5"/>
  <c r="K1124" i="5"/>
  <c r="K1125" i="5"/>
  <c r="K1126" i="5"/>
  <c r="K1127" i="5"/>
  <c r="K1128" i="5"/>
  <c r="K1129" i="5"/>
  <c r="K1130" i="5"/>
  <c r="K1131" i="5"/>
  <c r="K1132" i="5"/>
  <c r="K1133" i="5"/>
  <c r="K1134" i="5"/>
  <c r="K1135" i="5"/>
  <c r="K1136" i="5"/>
  <c r="K1137" i="5"/>
  <c r="K1138" i="5"/>
  <c r="K1139" i="5"/>
  <c r="K1140" i="5"/>
  <c r="K1141" i="5"/>
  <c r="K1142" i="5"/>
  <c r="K1143" i="5"/>
  <c r="K1144" i="5"/>
  <c r="K1145" i="5"/>
  <c r="K1146" i="5"/>
  <c r="K1147" i="5"/>
  <c r="K1148" i="5"/>
  <c r="K1149" i="5"/>
  <c r="K1150" i="5"/>
  <c r="K1151" i="5"/>
  <c r="K1152" i="5"/>
  <c r="K1153" i="5"/>
  <c r="K1154" i="5"/>
  <c r="K1155" i="5"/>
  <c r="K1156" i="5"/>
  <c r="K1157" i="5"/>
  <c r="K1158" i="5"/>
  <c r="K1159" i="5"/>
  <c r="K1160" i="5"/>
  <c r="K1161" i="5"/>
  <c r="K1162" i="5"/>
  <c r="K1163" i="5"/>
  <c r="K1164" i="5"/>
  <c r="K1165" i="5"/>
  <c r="K1166" i="5"/>
  <c r="K1167" i="5"/>
  <c r="K1168" i="5"/>
  <c r="K1169" i="5"/>
  <c r="K1170" i="5"/>
  <c r="K1171" i="5"/>
  <c r="K1172" i="5"/>
  <c r="K1173" i="5"/>
  <c r="K1174" i="5"/>
  <c r="K1175" i="5"/>
  <c r="K1176" i="5"/>
  <c r="K1177" i="5"/>
  <c r="K1178" i="5"/>
  <c r="K1179" i="5"/>
  <c r="K1180" i="5"/>
  <c r="K1181" i="5"/>
  <c r="K1182" i="5"/>
  <c r="K1183" i="5"/>
  <c r="K1184" i="5"/>
  <c r="K1185" i="5"/>
  <c r="K1186" i="5"/>
  <c r="K1187" i="5"/>
  <c r="K1188" i="5"/>
  <c r="K1189" i="5"/>
  <c r="K1190" i="5"/>
  <c r="K1191" i="5"/>
  <c r="K1192" i="5"/>
  <c r="K1193" i="5"/>
  <c r="K1194" i="5"/>
  <c r="K1195" i="5"/>
  <c r="K1196" i="5"/>
  <c r="K1197" i="5"/>
  <c r="K1198" i="5"/>
  <c r="K1199" i="5"/>
  <c r="K1200" i="5"/>
  <c r="K1201" i="5"/>
  <c r="K1202" i="5"/>
  <c r="K1203" i="5"/>
  <c r="K1204" i="5"/>
  <c r="K1205" i="5"/>
  <c r="K1206" i="5"/>
  <c r="K1207" i="5"/>
  <c r="K1208" i="5"/>
  <c r="K1209" i="5"/>
  <c r="K1210" i="5"/>
  <c r="K1211" i="5"/>
  <c r="K1212" i="5"/>
  <c r="K1213" i="5"/>
  <c r="K1214" i="5"/>
  <c r="K1215" i="5"/>
  <c r="K1216" i="5"/>
  <c r="K1217" i="5"/>
  <c r="K1218" i="5"/>
  <c r="K1219" i="5"/>
  <c r="K1220" i="5"/>
  <c r="K1221" i="5"/>
  <c r="K1222" i="5"/>
  <c r="K1223" i="5"/>
  <c r="K1224" i="5"/>
  <c r="K1225" i="5"/>
  <c r="K1226" i="5"/>
  <c r="K1227" i="5"/>
  <c r="K1228" i="5"/>
  <c r="K1229" i="5"/>
  <c r="K1230" i="5"/>
  <c r="K1231" i="5"/>
  <c r="K1232" i="5"/>
  <c r="K1233" i="5"/>
  <c r="K1234" i="5"/>
  <c r="K1235" i="5"/>
  <c r="K1236" i="5"/>
  <c r="K1237" i="5"/>
  <c r="K1238" i="5"/>
  <c r="K1239" i="5"/>
  <c r="K1240" i="5"/>
  <c r="K1241" i="5"/>
  <c r="K1242" i="5"/>
  <c r="K1243" i="5"/>
  <c r="K1244" i="5"/>
  <c r="K1245" i="5"/>
  <c r="K1246" i="5"/>
  <c r="K1247" i="5"/>
  <c r="K1248" i="5"/>
  <c r="K1249" i="5"/>
  <c r="K1250" i="5"/>
  <c r="K1251" i="5"/>
  <c r="K1252" i="5"/>
  <c r="K1253" i="5"/>
  <c r="K1254" i="5"/>
  <c r="K1255" i="5"/>
  <c r="K1256" i="5"/>
  <c r="K1257" i="5"/>
  <c r="K1258" i="5"/>
  <c r="K1259" i="5"/>
  <c r="K1260" i="5"/>
  <c r="K1261" i="5"/>
  <c r="K1262" i="5"/>
  <c r="K1263" i="5"/>
  <c r="K1264" i="5"/>
  <c r="K1265" i="5"/>
  <c r="K1266" i="5"/>
  <c r="K1267" i="5"/>
  <c r="K1268" i="5"/>
  <c r="K1269" i="5"/>
  <c r="K1270" i="5"/>
  <c r="K1271" i="5"/>
  <c r="K1272" i="5"/>
  <c r="K1273" i="5"/>
  <c r="K1274" i="5"/>
  <c r="K1275" i="5"/>
  <c r="K1276" i="5"/>
  <c r="K1277" i="5"/>
  <c r="K1278" i="5"/>
  <c r="K1279" i="5"/>
  <c r="K1280" i="5"/>
  <c r="K1281" i="5"/>
  <c r="K1282" i="5"/>
  <c r="K1283" i="5"/>
  <c r="K1284" i="5"/>
  <c r="K1285" i="5"/>
  <c r="K1286" i="5"/>
  <c r="K1287" i="5"/>
  <c r="K1288" i="5"/>
  <c r="K1289" i="5"/>
  <c r="K1290" i="5"/>
  <c r="K1291" i="5"/>
  <c r="K1292" i="5"/>
  <c r="K1293" i="5"/>
  <c r="K1294" i="5"/>
  <c r="K1295" i="5"/>
  <c r="K1296" i="5"/>
  <c r="K1297" i="5"/>
  <c r="K1298" i="5"/>
  <c r="K1299" i="5"/>
  <c r="K1300" i="5"/>
  <c r="K1301" i="5"/>
  <c r="K1302" i="5"/>
  <c r="K1303" i="5"/>
  <c r="K1304" i="5"/>
  <c r="K1305" i="5"/>
  <c r="K1306" i="5"/>
  <c r="K1307" i="5"/>
  <c r="K1308" i="5"/>
  <c r="K1309" i="5"/>
  <c r="K1310" i="5"/>
  <c r="K1311" i="5"/>
  <c r="K1312" i="5"/>
  <c r="K1313" i="5"/>
  <c r="K1314" i="5"/>
  <c r="K1315" i="5"/>
  <c r="K1316" i="5"/>
  <c r="K1317" i="5"/>
  <c r="K1318" i="5"/>
  <c r="K1319" i="5"/>
  <c r="K1320" i="5"/>
  <c r="K1321" i="5"/>
  <c r="K1322" i="5"/>
  <c r="K1323" i="5"/>
  <c r="K1324" i="5"/>
  <c r="K1325" i="5"/>
  <c r="K1326" i="5"/>
  <c r="K1327" i="5"/>
  <c r="K1328" i="5"/>
  <c r="K1329" i="5"/>
  <c r="K1330" i="5"/>
  <c r="K1331" i="5"/>
  <c r="K1332" i="5"/>
  <c r="K1333" i="5"/>
  <c r="K1334" i="5"/>
  <c r="K1335" i="5"/>
  <c r="K1336" i="5"/>
  <c r="K1337" i="5"/>
  <c r="K1338" i="5"/>
  <c r="K1339" i="5"/>
  <c r="K1340" i="5"/>
  <c r="K1341" i="5"/>
  <c r="K1342" i="5"/>
  <c r="K1343" i="5"/>
  <c r="K1344" i="5"/>
  <c r="K1345" i="5"/>
  <c r="K1346" i="5"/>
  <c r="K1347" i="5"/>
  <c r="K1348" i="5"/>
  <c r="K1349" i="5"/>
  <c r="K1350" i="5"/>
  <c r="K1351" i="5"/>
  <c r="K1352" i="5"/>
  <c r="K1353" i="5"/>
  <c r="K1354" i="5"/>
  <c r="K1355" i="5"/>
  <c r="K1356" i="5"/>
  <c r="K1357" i="5"/>
  <c r="K1358" i="5"/>
  <c r="K1359" i="5"/>
  <c r="K1360" i="5"/>
  <c r="K1361" i="5"/>
  <c r="K1362" i="5"/>
  <c r="K1363" i="5"/>
  <c r="K1364" i="5"/>
  <c r="K1365" i="5"/>
  <c r="K1366" i="5"/>
  <c r="K1367" i="5"/>
  <c r="K1368" i="5"/>
  <c r="K1369" i="5"/>
  <c r="K1370" i="5"/>
  <c r="K1371" i="5"/>
  <c r="K1372" i="5"/>
  <c r="K1373" i="5"/>
  <c r="K1374" i="5"/>
  <c r="K1375" i="5"/>
  <c r="K1376" i="5"/>
  <c r="K1377" i="5"/>
  <c r="K1378" i="5"/>
  <c r="K1379" i="5"/>
  <c r="K1380" i="5"/>
  <c r="K1381" i="5"/>
  <c r="K1382" i="5"/>
  <c r="K1383" i="5"/>
  <c r="K1384" i="5"/>
  <c r="K1385" i="5"/>
  <c r="K1386" i="5"/>
  <c r="K1387" i="5"/>
  <c r="K1388" i="5"/>
  <c r="K1389" i="5"/>
  <c r="K1390" i="5"/>
  <c r="K1391" i="5"/>
  <c r="K1392" i="5"/>
  <c r="K1393" i="5"/>
  <c r="K1394" i="5"/>
  <c r="K1395" i="5"/>
  <c r="K1396" i="5"/>
  <c r="K1397" i="5"/>
  <c r="K1398" i="5"/>
  <c r="K1399" i="5"/>
  <c r="K1400" i="5"/>
  <c r="K1401" i="5"/>
  <c r="K1402" i="5"/>
  <c r="K1403" i="5"/>
  <c r="K1404" i="5"/>
  <c r="K1405" i="5"/>
  <c r="K1406" i="5"/>
  <c r="K1407" i="5"/>
  <c r="K1408" i="5"/>
  <c r="K1409" i="5"/>
  <c r="K1410" i="5"/>
  <c r="K1411" i="5"/>
  <c r="K1412" i="5"/>
  <c r="K1413" i="5"/>
  <c r="K1414" i="5"/>
  <c r="K1415" i="5"/>
  <c r="K1416" i="5"/>
  <c r="K1417" i="5"/>
  <c r="K1418" i="5"/>
  <c r="K1419" i="5"/>
  <c r="K1420" i="5"/>
  <c r="K1421" i="5"/>
  <c r="K1422" i="5"/>
  <c r="K1423" i="5"/>
  <c r="K1424" i="5"/>
  <c r="K1425" i="5"/>
  <c r="K1426" i="5"/>
  <c r="K1427" i="5"/>
  <c r="K1428" i="5"/>
  <c r="K1429" i="5"/>
  <c r="K1430" i="5"/>
  <c r="K1431" i="5"/>
  <c r="K1432" i="5"/>
  <c r="K1433" i="5"/>
  <c r="K1434" i="5"/>
  <c r="K1435" i="5"/>
  <c r="K1436" i="5"/>
  <c r="K1437" i="5"/>
  <c r="K1438" i="5"/>
  <c r="K1439" i="5"/>
  <c r="K1440" i="5"/>
  <c r="K1441" i="5"/>
  <c r="K1442" i="5"/>
  <c r="K1443" i="5"/>
  <c r="K1444" i="5"/>
  <c r="K1445" i="5"/>
  <c r="K1446" i="5"/>
  <c r="K1447" i="5"/>
  <c r="K1448" i="5"/>
  <c r="K1449" i="5"/>
  <c r="K1450" i="5"/>
  <c r="K1451" i="5"/>
  <c r="K1452" i="5"/>
  <c r="K1453" i="5"/>
  <c r="K1454" i="5"/>
  <c r="K1455" i="5"/>
  <c r="K1456" i="5"/>
  <c r="K1457" i="5"/>
  <c r="K1458" i="5"/>
  <c r="K1459" i="5"/>
  <c r="K1460" i="5"/>
  <c r="K1461" i="5"/>
  <c r="K1462" i="5"/>
  <c r="K1463" i="5"/>
  <c r="K1464" i="5"/>
  <c r="K1465" i="5"/>
  <c r="K1466" i="5"/>
  <c r="K1467" i="5"/>
  <c r="K1468" i="5"/>
  <c r="K1469" i="5"/>
  <c r="K1470" i="5"/>
  <c r="K1471" i="5"/>
  <c r="K1472" i="5"/>
  <c r="K1473" i="5"/>
  <c r="K1474" i="5"/>
  <c r="K1475" i="5"/>
  <c r="K1476" i="5"/>
  <c r="K1477" i="5"/>
  <c r="K1478" i="5"/>
  <c r="K1479" i="5"/>
  <c r="K1480" i="5"/>
  <c r="K1481" i="5"/>
  <c r="K1482" i="5"/>
  <c r="K1483" i="5"/>
  <c r="K1484" i="5"/>
  <c r="K1485" i="5"/>
  <c r="K1486" i="5"/>
  <c r="K1487" i="5"/>
  <c r="K1488" i="5"/>
  <c r="K1489" i="5"/>
  <c r="K1490" i="5"/>
  <c r="K1491" i="5"/>
  <c r="K1492" i="5"/>
  <c r="K1493" i="5"/>
  <c r="K1494" i="5"/>
  <c r="K1495" i="5"/>
  <c r="K1496" i="5"/>
  <c r="K1497" i="5"/>
  <c r="K1498" i="5"/>
  <c r="K1499" i="5"/>
  <c r="K1500" i="5"/>
  <c r="K1501" i="5"/>
  <c r="K1502" i="5"/>
  <c r="K1503" i="5"/>
  <c r="K1504" i="5"/>
  <c r="K1505" i="5"/>
  <c r="K1506" i="5"/>
  <c r="K1507" i="5"/>
  <c r="K1508" i="5"/>
  <c r="K1509" i="5"/>
  <c r="K1510" i="5"/>
  <c r="K1511" i="5"/>
  <c r="K1512" i="5"/>
  <c r="K1513" i="5"/>
  <c r="K1514" i="5"/>
  <c r="K1515" i="5"/>
  <c r="K1516" i="5"/>
  <c r="K1517" i="5"/>
  <c r="K1518" i="5"/>
  <c r="K1519" i="5"/>
  <c r="K1520" i="5"/>
  <c r="K1521" i="5"/>
  <c r="K1522" i="5"/>
  <c r="K1523" i="5"/>
  <c r="K1524" i="5"/>
  <c r="K1525" i="5"/>
  <c r="K1526" i="5"/>
  <c r="K1527" i="5"/>
  <c r="K1528" i="5"/>
  <c r="K1529" i="5"/>
  <c r="K1530" i="5"/>
  <c r="K1531" i="5"/>
  <c r="K1532" i="5"/>
  <c r="K1533" i="5"/>
  <c r="K1534" i="5"/>
  <c r="K1535" i="5"/>
  <c r="K1536" i="5"/>
  <c r="K1537" i="5"/>
  <c r="K1538" i="5"/>
  <c r="K1539" i="5"/>
  <c r="K1540" i="5"/>
  <c r="K1541" i="5"/>
  <c r="K1542" i="5"/>
  <c r="K1543" i="5"/>
  <c r="K1544" i="5"/>
  <c r="K1545" i="5"/>
  <c r="K1546" i="5"/>
  <c r="K1547" i="5"/>
  <c r="K1548" i="5"/>
  <c r="K1549" i="5"/>
  <c r="K1550" i="5"/>
  <c r="K1551" i="5"/>
  <c r="K1552" i="5"/>
  <c r="K1553" i="5"/>
  <c r="K1554" i="5"/>
  <c r="K1555" i="5"/>
  <c r="K1556" i="5"/>
  <c r="K1557" i="5"/>
  <c r="K1558" i="5"/>
  <c r="K1559" i="5"/>
  <c r="K1560" i="5"/>
  <c r="K1561" i="5"/>
  <c r="K1562" i="5"/>
  <c r="K1563" i="5"/>
  <c r="K1564" i="5"/>
  <c r="K1565" i="5"/>
  <c r="K1566" i="5"/>
  <c r="K1567" i="5"/>
  <c r="K1568" i="5"/>
  <c r="K1569" i="5"/>
  <c r="K1570" i="5"/>
  <c r="K1571" i="5"/>
  <c r="K1572" i="5"/>
  <c r="K1573" i="5"/>
  <c r="K1574" i="5"/>
  <c r="K1575" i="5"/>
  <c r="K1576" i="5"/>
  <c r="K1577" i="5"/>
  <c r="K1578" i="5"/>
  <c r="K1579" i="5"/>
  <c r="K1580" i="5"/>
  <c r="K1581" i="5"/>
  <c r="K1582" i="5"/>
  <c r="K1583" i="5"/>
  <c r="K1584" i="5"/>
  <c r="K1585" i="5"/>
  <c r="K1586" i="5"/>
  <c r="K1587" i="5"/>
  <c r="K1588" i="5"/>
  <c r="K1589" i="5"/>
  <c r="K1590" i="5"/>
  <c r="K1591" i="5"/>
  <c r="K1592" i="5"/>
  <c r="K1593" i="5"/>
  <c r="K1594" i="5"/>
  <c r="K1595" i="5"/>
  <c r="K1596" i="5"/>
  <c r="K1597" i="5"/>
  <c r="K1598" i="5"/>
  <c r="K1599" i="5"/>
  <c r="K1600" i="5"/>
  <c r="K1601" i="5"/>
  <c r="K1602" i="5"/>
  <c r="K1603" i="5"/>
  <c r="K1604" i="5"/>
  <c r="K1605" i="5"/>
  <c r="K1606" i="5"/>
  <c r="K1607" i="5"/>
  <c r="K1608" i="5"/>
  <c r="K1609" i="5"/>
  <c r="K1610" i="5"/>
  <c r="K1611" i="5"/>
  <c r="K1612" i="5"/>
  <c r="K1613" i="5"/>
  <c r="K1614" i="5"/>
  <c r="K1615" i="5"/>
  <c r="K1616" i="5"/>
  <c r="K1617" i="5"/>
  <c r="K1618" i="5"/>
  <c r="K1619" i="5"/>
  <c r="K1620" i="5"/>
  <c r="K1621" i="5"/>
  <c r="K1622" i="5"/>
  <c r="K1623" i="5"/>
  <c r="K1624" i="5"/>
  <c r="K1625" i="5"/>
  <c r="K1626" i="5"/>
  <c r="K1627" i="5"/>
  <c r="K1628" i="5"/>
  <c r="K1629" i="5"/>
  <c r="K1630" i="5"/>
  <c r="K1631" i="5"/>
  <c r="K1632" i="5"/>
  <c r="K1633" i="5"/>
  <c r="K1634" i="5"/>
  <c r="K1635" i="5"/>
  <c r="K1636" i="5"/>
  <c r="K1637" i="5"/>
  <c r="K1638" i="5"/>
  <c r="K1639" i="5"/>
  <c r="K1640" i="5"/>
  <c r="K1641" i="5"/>
  <c r="K1642" i="5"/>
  <c r="K1643" i="5"/>
  <c r="K1644" i="5"/>
  <c r="K1645" i="5"/>
  <c r="K1646" i="5"/>
  <c r="K1647" i="5"/>
  <c r="K1648" i="5"/>
  <c r="K1649" i="5"/>
  <c r="K1650" i="5"/>
  <c r="K1651" i="5"/>
  <c r="K1652" i="5"/>
  <c r="K1653" i="5"/>
  <c r="K1654" i="5"/>
  <c r="K1655" i="5"/>
  <c r="K1656" i="5"/>
  <c r="K1657" i="5"/>
  <c r="K1658" i="5"/>
  <c r="K1659" i="5"/>
  <c r="K1660" i="5"/>
  <c r="K1661" i="5"/>
  <c r="K1662" i="5"/>
  <c r="K1663" i="5"/>
  <c r="K1664" i="5"/>
  <c r="K1665" i="5"/>
  <c r="K1666" i="5"/>
  <c r="K1667" i="5"/>
  <c r="K1668" i="5"/>
  <c r="K1669" i="5"/>
  <c r="K1670" i="5"/>
  <c r="K1671" i="5"/>
  <c r="K1672" i="5"/>
  <c r="K1673" i="5"/>
  <c r="K1674" i="5"/>
  <c r="K1675" i="5"/>
  <c r="K1676" i="5"/>
  <c r="K1677" i="5"/>
  <c r="K1678" i="5"/>
  <c r="K1679" i="5"/>
  <c r="K1680" i="5"/>
  <c r="K1681" i="5"/>
  <c r="K1682" i="5"/>
  <c r="K1683" i="5"/>
  <c r="K1684" i="5"/>
  <c r="K1685" i="5"/>
  <c r="K1686" i="5"/>
  <c r="K1687" i="5"/>
  <c r="K1688" i="5"/>
  <c r="K1689" i="5"/>
  <c r="K1690" i="5"/>
  <c r="K1691" i="5"/>
  <c r="K1692" i="5"/>
  <c r="K1693" i="5"/>
  <c r="K1694" i="5"/>
  <c r="K1695" i="5"/>
  <c r="K1696" i="5"/>
  <c r="K1697" i="5"/>
  <c r="K1698" i="5"/>
  <c r="K1699" i="5"/>
  <c r="K1700" i="5"/>
  <c r="K1701" i="5"/>
  <c r="K1702" i="5"/>
  <c r="K1703" i="5"/>
  <c r="K1704" i="5"/>
  <c r="K1705" i="5"/>
  <c r="K1706" i="5"/>
  <c r="K1707" i="5"/>
  <c r="K1708" i="5"/>
  <c r="K1709" i="5"/>
  <c r="K1710" i="5"/>
  <c r="K1711" i="5"/>
  <c r="K1712" i="5"/>
  <c r="K1713" i="5"/>
  <c r="K1714" i="5"/>
  <c r="K1715" i="5"/>
  <c r="K1716" i="5"/>
  <c r="K1717" i="5"/>
  <c r="K1718" i="5"/>
  <c r="K1719" i="5"/>
  <c r="K1720" i="5"/>
  <c r="K1721" i="5"/>
  <c r="K1722" i="5"/>
  <c r="K1723" i="5"/>
  <c r="K1724" i="5"/>
  <c r="K1725" i="5"/>
  <c r="K1726" i="5"/>
  <c r="K1727" i="5"/>
  <c r="K1728" i="5"/>
  <c r="K1729" i="5"/>
  <c r="K1730" i="5"/>
  <c r="K1731" i="5"/>
  <c r="K1732" i="5"/>
  <c r="K1733" i="5"/>
  <c r="K1734" i="5"/>
  <c r="K1735" i="5"/>
  <c r="K1736" i="5"/>
  <c r="K1737" i="5"/>
  <c r="K1738" i="5"/>
  <c r="K1739" i="5"/>
  <c r="K1740" i="5"/>
  <c r="K1741" i="5"/>
  <c r="K1742" i="5"/>
  <c r="K1743" i="5"/>
  <c r="K1744" i="5"/>
  <c r="K1745" i="5"/>
  <c r="K1746" i="5"/>
  <c r="K1747" i="5"/>
  <c r="K1748" i="5"/>
  <c r="K1749" i="5"/>
  <c r="K1750" i="5"/>
  <c r="K1751" i="5"/>
  <c r="K1752" i="5"/>
  <c r="K1753" i="5"/>
  <c r="K1754" i="5"/>
  <c r="K1755" i="5"/>
  <c r="K1756" i="5"/>
  <c r="K1757" i="5"/>
  <c r="K1758" i="5"/>
  <c r="K1759" i="5"/>
  <c r="K1760" i="5"/>
  <c r="K1761" i="5"/>
  <c r="K1762" i="5"/>
  <c r="K1763" i="5"/>
  <c r="K1764" i="5"/>
  <c r="K1765" i="5"/>
  <c r="K1766" i="5"/>
  <c r="K1767" i="5"/>
  <c r="K1768" i="5"/>
  <c r="K1769" i="5"/>
  <c r="K1770" i="5"/>
  <c r="K1771" i="5"/>
  <c r="K1772" i="5"/>
  <c r="K1773" i="5"/>
  <c r="K1774" i="5"/>
  <c r="K1775" i="5"/>
  <c r="K1776" i="5"/>
  <c r="K1777" i="5"/>
  <c r="K1778" i="5"/>
  <c r="K1779" i="5"/>
  <c r="K1780" i="5"/>
  <c r="K1781" i="5"/>
  <c r="K1782" i="5"/>
  <c r="K1783" i="5"/>
  <c r="K1784" i="5"/>
  <c r="K1785" i="5"/>
  <c r="K1786" i="5"/>
  <c r="K1787" i="5"/>
  <c r="K1788" i="5"/>
  <c r="K1789" i="5"/>
  <c r="K1790" i="5"/>
  <c r="K1791" i="5"/>
  <c r="K1792" i="5"/>
  <c r="K1793" i="5"/>
  <c r="K1794" i="5"/>
  <c r="K1795" i="5"/>
  <c r="K1796" i="5"/>
  <c r="K1797" i="5"/>
  <c r="K1798" i="5"/>
  <c r="K1799" i="5"/>
  <c r="K1800" i="5"/>
  <c r="K1801" i="5"/>
  <c r="K1802" i="5"/>
  <c r="K1803" i="5"/>
  <c r="K1804" i="5"/>
  <c r="K1805" i="5"/>
  <c r="K1806" i="5"/>
  <c r="K1807" i="5"/>
  <c r="K1808" i="5"/>
  <c r="K1809" i="5"/>
  <c r="K1810" i="5"/>
  <c r="K1811" i="5"/>
  <c r="K1812" i="5"/>
  <c r="K1813" i="5"/>
  <c r="K1814" i="5"/>
  <c r="K1815" i="5"/>
  <c r="K1816" i="5"/>
  <c r="K1817" i="5"/>
  <c r="K1818" i="5"/>
  <c r="K1819" i="5"/>
  <c r="K1820" i="5"/>
  <c r="K1821" i="5"/>
  <c r="K1822" i="5"/>
  <c r="K1823" i="5"/>
  <c r="K1824" i="5"/>
  <c r="K1825" i="5"/>
  <c r="K1826" i="5"/>
  <c r="K1827" i="5"/>
  <c r="K1828" i="5"/>
  <c r="K1829" i="5"/>
  <c r="K1830" i="5"/>
  <c r="K1831" i="5"/>
  <c r="K1832" i="5"/>
  <c r="K1833" i="5"/>
  <c r="K1834" i="5"/>
  <c r="K1835" i="5"/>
  <c r="K1836" i="5"/>
  <c r="K1837" i="5"/>
  <c r="K1838" i="5"/>
  <c r="K1839" i="5"/>
  <c r="K1840" i="5"/>
  <c r="K1841" i="5"/>
  <c r="K1842" i="5"/>
  <c r="K1843" i="5"/>
  <c r="K1844" i="5"/>
  <c r="K1845" i="5"/>
  <c r="K1846" i="5"/>
  <c r="K1847" i="5"/>
  <c r="K1848" i="5"/>
  <c r="K1849" i="5"/>
  <c r="K1850" i="5"/>
  <c r="K1851" i="5"/>
  <c r="K1852" i="5"/>
  <c r="K1853" i="5"/>
  <c r="K1854" i="5"/>
  <c r="K1855" i="5"/>
  <c r="K1856" i="5"/>
  <c r="K1857" i="5"/>
  <c r="K1858" i="5"/>
  <c r="K1859" i="5"/>
  <c r="K1860" i="5"/>
  <c r="K1861" i="5"/>
  <c r="K1862" i="5"/>
  <c r="K1863" i="5"/>
  <c r="K1864" i="5"/>
  <c r="K1865" i="5"/>
  <c r="K1866" i="5"/>
  <c r="K1867" i="5"/>
  <c r="K1868" i="5"/>
  <c r="K1869" i="5"/>
  <c r="K1870" i="5"/>
  <c r="K1871" i="5"/>
  <c r="K1872" i="5"/>
  <c r="K1873" i="5"/>
  <c r="K1874" i="5"/>
  <c r="K1875" i="5"/>
  <c r="K1876" i="5"/>
  <c r="K1877" i="5"/>
  <c r="K1878" i="5"/>
  <c r="K1879" i="5"/>
  <c r="K1880" i="5"/>
  <c r="K1881" i="5"/>
  <c r="K1882" i="5"/>
  <c r="K1883" i="5"/>
  <c r="K1884" i="5"/>
  <c r="K1885" i="5"/>
  <c r="K1886" i="5"/>
  <c r="K1887" i="5"/>
  <c r="K1888" i="5"/>
  <c r="K1889" i="5"/>
  <c r="K1890" i="5"/>
  <c r="K1891" i="5"/>
  <c r="K1892" i="5"/>
  <c r="K1893" i="5"/>
  <c r="K1894" i="5"/>
  <c r="K1895" i="5"/>
  <c r="K1896" i="5"/>
  <c r="K1897" i="5"/>
  <c r="K1898" i="5"/>
  <c r="K1899" i="5"/>
  <c r="K1900" i="5"/>
  <c r="K1901" i="5"/>
  <c r="K1902" i="5"/>
  <c r="K1903" i="5"/>
  <c r="K1904" i="5"/>
  <c r="K1905" i="5"/>
  <c r="K1906" i="5"/>
  <c r="K1907" i="5"/>
  <c r="K1908" i="5"/>
  <c r="K1909" i="5"/>
  <c r="K1910" i="5"/>
  <c r="K1911" i="5"/>
  <c r="K1912" i="5"/>
  <c r="K1913" i="5"/>
  <c r="K1914" i="5"/>
  <c r="K1915" i="5"/>
  <c r="K1916" i="5"/>
  <c r="K1917" i="5"/>
  <c r="K1918" i="5"/>
  <c r="K1919" i="5"/>
  <c r="K1920" i="5"/>
  <c r="K1921" i="5"/>
  <c r="K1922" i="5"/>
  <c r="K1923" i="5"/>
  <c r="K1924" i="5"/>
  <c r="K1925" i="5"/>
  <c r="K1926" i="5"/>
  <c r="K1927" i="5"/>
  <c r="K1928" i="5"/>
  <c r="K1929" i="5"/>
  <c r="K1930" i="5"/>
  <c r="K1931" i="5"/>
  <c r="K1932" i="5"/>
  <c r="K1933" i="5"/>
  <c r="K1934" i="5"/>
  <c r="K1935" i="5"/>
  <c r="K1936" i="5"/>
  <c r="K1937" i="5"/>
  <c r="K1938" i="5"/>
  <c r="K1939" i="5"/>
  <c r="K1940" i="5"/>
  <c r="K1941" i="5"/>
  <c r="K1942" i="5"/>
  <c r="K1943" i="5"/>
  <c r="K1944" i="5"/>
  <c r="K1945" i="5"/>
  <c r="K1946" i="5"/>
  <c r="K1947" i="5"/>
  <c r="K1948" i="5"/>
  <c r="K1949" i="5"/>
  <c r="K1950" i="5"/>
  <c r="K1951" i="5"/>
  <c r="K1952" i="5"/>
  <c r="K1953" i="5"/>
  <c r="K1954" i="5"/>
  <c r="K1955" i="5"/>
  <c r="K1956" i="5"/>
  <c r="K1957" i="5"/>
  <c r="K1958" i="5"/>
  <c r="K1959" i="5"/>
  <c r="K1960" i="5"/>
  <c r="K1961" i="5"/>
  <c r="K1962" i="5"/>
  <c r="K1963" i="5"/>
  <c r="K1964" i="5"/>
  <c r="K1965" i="5"/>
  <c r="K1966" i="5"/>
  <c r="K1967" i="5"/>
  <c r="K1968" i="5"/>
  <c r="K1969" i="5"/>
  <c r="K1970" i="5"/>
  <c r="K1971" i="5"/>
  <c r="K1972" i="5"/>
  <c r="K1973" i="5"/>
  <c r="K1974" i="5"/>
  <c r="K1975" i="5"/>
  <c r="K1976" i="5"/>
  <c r="K1977" i="5"/>
  <c r="K1978" i="5"/>
  <c r="K1979" i="5"/>
  <c r="K1980" i="5"/>
  <c r="K1981" i="5"/>
  <c r="K1982" i="5"/>
  <c r="K1983" i="5"/>
  <c r="K1984" i="5"/>
  <c r="K1985" i="5"/>
  <c r="K1986" i="5"/>
  <c r="K1987" i="5"/>
  <c r="K1988" i="5"/>
  <c r="K1989" i="5"/>
  <c r="K1990" i="5"/>
  <c r="K1991" i="5"/>
  <c r="K1992" i="5"/>
  <c r="K1993" i="5"/>
  <c r="K1994" i="5"/>
  <c r="K1995" i="5"/>
  <c r="K1996" i="5"/>
  <c r="K1997" i="5"/>
  <c r="K1998" i="5"/>
  <c r="K1999" i="5"/>
  <c r="K2000" i="5"/>
  <c r="K2001" i="5"/>
  <c r="K2002" i="5"/>
  <c r="K2003" i="5"/>
  <c r="K2004" i="5"/>
  <c r="K2005" i="5"/>
  <c r="K2006" i="5"/>
  <c r="K2007" i="5"/>
  <c r="K2008" i="5"/>
  <c r="K2009" i="5"/>
  <c r="K2010" i="5"/>
  <c r="K2011" i="5"/>
  <c r="K2012" i="5"/>
  <c r="K2013" i="5"/>
  <c r="K2014" i="5"/>
  <c r="K2015" i="5"/>
  <c r="K2016" i="5"/>
  <c r="K2017" i="5"/>
  <c r="K2018" i="5"/>
  <c r="K2019" i="5"/>
  <c r="K2020" i="5"/>
  <c r="K2021" i="5"/>
  <c r="K2022" i="5"/>
  <c r="K2023" i="5"/>
  <c r="K2024" i="5"/>
  <c r="K2025" i="5"/>
  <c r="K2026" i="5"/>
  <c r="K2027" i="5"/>
  <c r="K2028" i="5"/>
  <c r="K2029" i="5"/>
  <c r="K2030" i="5"/>
  <c r="K2031" i="5"/>
  <c r="K2032" i="5"/>
  <c r="K2033" i="5"/>
  <c r="K2034" i="5"/>
  <c r="K2035" i="5"/>
  <c r="K2036" i="5"/>
  <c r="K2037" i="5"/>
  <c r="K2038" i="5"/>
  <c r="K2039" i="5"/>
  <c r="K2040" i="5"/>
  <c r="K2041" i="5"/>
  <c r="K2042" i="5"/>
  <c r="K2043" i="5"/>
  <c r="K2044" i="5"/>
  <c r="K2045" i="5"/>
  <c r="K2046" i="5"/>
  <c r="K2047" i="5"/>
  <c r="K2048" i="5"/>
  <c r="K2049" i="5"/>
  <c r="K2050" i="5"/>
  <c r="K2051" i="5"/>
  <c r="K2052" i="5"/>
  <c r="K2053" i="5"/>
  <c r="K2054" i="5"/>
  <c r="K2055" i="5"/>
  <c r="K2056" i="5"/>
  <c r="K2057" i="5"/>
  <c r="K2058" i="5"/>
  <c r="K2059" i="5"/>
  <c r="K2060" i="5"/>
  <c r="K2061" i="5"/>
  <c r="K2062" i="5"/>
  <c r="K2063" i="5"/>
  <c r="K2064" i="5"/>
  <c r="K2065" i="5"/>
  <c r="K2066" i="5"/>
  <c r="K2067" i="5"/>
  <c r="K2068" i="5"/>
  <c r="K2069" i="5"/>
  <c r="K2070" i="5"/>
  <c r="K2071" i="5"/>
  <c r="K2072" i="5"/>
  <c r="K2073" i="5"/>
  <c r="K2074" i="5"/>
  <c r="K2075" i="5"/>
  <c r="K2076" i="5"/>
  <c r="K2077" i="5"/>
  <c r="K2078" i="5"/>
  <c r="K2079" i="5"/>
  <c r="K2080" i="5"/>
  <c r="K2081" i="5"/>
  <c r="K2082" i="5"/>
  <c r="K2083" i="5"/>
  <c r="K2084" i="5"/>
  <c r="K2085" i="5"/>
  <c r="K2086" i="5"/>
  <c r="K2087" i="5"/>
  <c r="K2088" i="5"/>
  <c r="K2089" i="5"/>
  <c r="K2090" i="5"/>
  <c r="K2091" i="5"/>
  <c r="K2092" i="5"/>
  <c r="K2093" i="5"/>
  <c r="K2094" i="5"/>
  <c r="K2095" i="5"/>
  <c r="K2096" i="5"/>
  <c r="K2097" i="5"/>
  <c r="K2098" i="5"/>
  <c r="K2099" i="5"/>
  <c r="K2100" i="5"/>
  <c r="K2101" i="5"/>
  <c r="K2102" i="5"/>
  <c r="K2103" i="5"/>
  <c r="K2104" i="5"/>
  <c r="K2105" i="5"/>
  <c r="K2106" i="5"/>
  <c r="K2107" i="5"/>
  <c r="K2108" i="5"/>
  <c r="K2109" i="5"/>
  <c r="K2110" i="5"/>
  <c r="K2111" i="5"/>
  <c r="K2112" i="5"/>
  <c r="K2113" i="5"/>
  <c r="K2114" i="5"/>
  <c r="K2115" i="5"/>
  <c r="K2116" i="5"/>
  <c r="K2117" i="5"/>
  <c r="K2118" i="5"/>
  <c r="K2119" i="5"/>
  <c r="K2120" i="5"/>
  <c r="K2121" i="5"/>
  <c r="K2122" i="5"/>
  <c r="K2123" i="5"/>
  <c r="K2124" i="5"/>
  <c r="K2125" i="5"/>
  <c r="K2126" i="5"/>
  <c r="K2127" i="5"/>
  <c r="K2128" i="5"/>
  <c r="K2129" i="5"/>
  <c r="K2130" i="5"/>
  <c r="K2131" i="5"/>
  <c r="K2132" i="5"/>
  <c r="K2133" i="5"/>
  <c r="K2134" i="5"/>
  <c r="K2135" i="5"/>
  <c r="K2136" i="5"/>
  <c r="K2137" i="5"/>
  <c r="K2138" i="5"/>
  <c r="K2139" i="5"/>
  <c r="K2140" i="5"/>
  <c r="K2141" i="5"/>
  <c r="K2142" i="5"/>
  <c r="K2143" i="5"/>
  <c r="K2144" i="5"/>
  <c r="K2145" i="5"/>
  <c r="K2146" i="5"/>
  <c r="K2147" i="5"/>
  <c r="K2148" i="5"/>
  <c r="K2149" i="5"/>
  <c r="K2150" i="5"/>
  <c r="K2151" i="5"/>
  <c r="K2152" i="5"/>
  <c r="K2153" i="5"/>
  <c r="K2154" i="5"/>
  <c r="K2155" i="5"/>
  <c r="K2156" i="5"/>
  <c r="K2157" i="5"/>
  <c r="K2158" i="5"/>
  <c r="K2159" i="5"/>
  <c r="K2160" i="5"/>
  <c r="K2161" i="5"/>
  <c r="K2162" i="5"/>
  <c r="K2163" i="5"/>
  <c r="K2164" i="5"/>
  <c r="K2165" i="5"/>
  <c r="K2166" i="5"/>
  <c r="K2167" i="5"/>
  <c r="K2168" i="5"/>
  <c r="K2169" i="5"/>
  <c r="K2170" i="5"/>
  <c r="K2171" i="5"/>
  <c r="K2172" i="5"/>
  <c r="K2173" i="5"/>
  <c r="K2174" i="5"/>
  <c r="K2175" i="5"/>
  <c r="K2176" i="5"/>
  <c r="K2177" i="5"/>
  <c r="K2178" i="5"/>
  <c r="K2179" i="5"/>
  <c r="K2180" i="5"/>
  <c r="K2181" i="5"/>
  <c r="K2182" i="5"/>
  <c r="K2183" i="5"/>
  <c r="K2184" i="5"/>
  <c r="K2185" i="5"/>
  <c r="K2186" i="5"/>
  <c r="K2187" i="5"/>
  <c r="K2188" i="5"/>
  <c r="K2189" i="5"/>
  <c r="K2190" i="5"/>
  <c r="K2191" i="5"/>
  <c r="K2192" i="5"/>
  <c r="K2193" i="5"/>
  <c r="K2194" i="5"/>
  <c r="K2195" i="5"/>
  <c r="K2196" i="5"/>
  <c r="K2197" i="5"/>
  <c r="K2198" i="5"/>
  <c r="K2199" i="5"/>
  <c r="K2200" i="5"/>
  <c r="K2201" i="5"/>
  <c r="K2202" i="5"/>
  <c r="K2203" i="5"/>
  <c r="K2204" i="5"/>
  <c r="K2205" i="5"/>
  <c r="K2206" i="5"/>
  <c r="K2207" i="5"/>
  <c r="K2208" i="5"/>
  <c r="K2209" i="5"/>
  <c r="K2210" i="5"/>
  <c r="K2211" i="5"/>
  <c r="K2212" i="5"/>
  <c r="K2213" i="5"/>
  <c r="K2214" i="5"/>
  <c r="K2215" i="5"/>
  <c r="K2216" i="5"/>
  <c r="K2217" i="5"/>
  <c r="K2218" i="5"/>
  <c r="K2219" i="5"/>
  <c r="K2220" i="5"/>
  <c r="K2221" i="5"/>
  <c r="K2222" i="5"/>
  <c r="K2223" i="5"/>
  <c r="K2224" i="5"/>
  <c r="K2225" i="5"/>
  <c r="K2226" i="5"/>
  <c r="K2227" i="5"/>
  <c r="K2228" i="5"/>
  <c r="K2229" i="5"/>
  <c r="K2230" i="5"/>
  <c r="K2231" i="5"/>
  <c r="K2232" i="5"/>
  <c r="K2233" i="5"/>
  <c r="K2234" i="5"/>
  <c r="K2235" i="5"/>
  <c r="K2236" i="5"/>
  <c r="K2237" i="5"/>
  <c r="K2238" i="5"/>
  <c r="K2239" i="5"/>
  <c r="K2240" i="5"/>
  <c r="K2241" i="5"/>
  <c r="K2242" i="5"/>
  <c r="K2243" i="5"/>
  <c r="K2244" i="5"/>
  <c r="K2245" i="5"/>
  <c r="K2246" i="5"/>
  <c r="K2247" i="5"/>
  <c r="K2248" i="5"/>
  <c r="K2249" i="5"/>
  <c r="K2250" i="5"/>
  <c r="K2251" i="5"/>
  <c r="K2252" i="5"/>
  <c r="K2253" i="5"/>
  <c r="K2254" i="5"/>
  <c r="K2255" i="5"/>
  <c r="K2256" i="5"/>
  <c r="K2257" i="5"/>
  <c r="K2258" i="5"/>
  <c r="K2259" i="5"/>
  <c r="K2260" i="5"/>
  <c r="K2261" i="5"/>
  <c r="K2262" i="5"/>
  <c r="K2263" i="5"/>
  <c r="K2264" i="5"/>
  <c r="K2265" i="5"/>
  <c r="K2266" i="5"/>
  <c r="K2267" i="5"/>
  <c r="K2268" i="5"/>
  <c r="K2269" i="5"/>
  <c r="K2270" i="5"/>
  <c r="K2271" i="5"/>
  <c r="K2272" i="5"/>
  <c r="K2273" i="5"/>
  <c r="K2274" i="5"/>
  <c r="K2275" i="5"/>
  <c r="K2276" i="5"/>
  <c r="K2277" i="5"/>
  <c r="K2278" i="5"/>
  <c r="K2279" i="5"/>
  <c r="K2280" i="5"/>
  <c r="K2281" i="5"/>
  <c r="K2282" i="5"/>
  <c r="K2283" i="5"/>
  <c r="K2284" i="5"/>
  <c r="K2285" i="5"/>
  <c r="K2286" i="5"/>
  <c r="K2287" i="5"/>
  <c r="K2288" i="5"/>
  <c r="K2289" i="5"/>
  <c r="K2290" i="5"/>
  <c r="K2291" i="5"/>
  <c r="K2292" i="5"/>
  <c r="K2293" i="5"/>
  <c r="K2294" i="5"/>
  <c r="K2295" i="5"/>
  <c r="K2296" i="5"/>
  <c r="K2297" i="5"/>
  <c r="K2298" i="5"/>
  <c r="K2299" i="5"/>
  <c r="K2300" i="5"/>
  <c r="K2301" i="5"/>
  <c r="K2302" i="5"/>
  <c r="K2303" i="5"/>
  <c r="K2304" i="5"/>
  <c r="K2305" i="5"/>
  <c r="K2306" i="5"/>
  <c r="K2307" i="5"/>
  <c r="K2308" i="5"/>
  <c r="K2309" i="5"/>
  <c r="K2310" i="5"/>
  <c r="K2311" i="5"/>
  <c r="K2312" i="5"/>
  <c r="K2313" i="5"/>
  <c r="K2314" i="5"/>
  <c r="K2315" i="5"/>
  <c r="K2316" i="5"/>
  <c r="K2317" i="5"/>
  <c r="K2318" i="5"/>
  <c r="K2319" i="5"/>
  <c r="K2320" i="5"/>
  <c r="K2321" i="5"/>
  <c r="K2322" i="5"/>
  <c r="K2323" i="5"/>
  <c r="K2324" i="5"/>
  <c r="K2325" i="5"/>
  <c r="K2326" i="5"/>
  <c r="K2327" i="5"/>
  <c r="K2328" i="5"/>
  <c r="K2329" i="5"/>
  <c r="K2330" i="5"/>
  <c r="K2331" i="5"/>
  <c r="K2332" i="5"/>
  <c r="K2333" i="5"/>
  <c r="K2334" i="5"/>
  <c r="K2335" i="5"/>
  <c r="K2336" i="5"/>
  <c r="K2337" i="5"/>
  <c r="K2338" i="5"/>
  <c r="K2339" i="5"/>
  <c r="K2340" i="5"/>
  <c r="K2341" i="5"/>
  <c r="K2342" i="5"/>
  <c r="K2343" i="5"/>
  <c r="K2344" i="5"/>
  <c r="K2345" i="5"/>
  <c r="K2346" i="5"/>
  <c r="K2347" i="5"/>
  <c r="K2348" i="5"/>
  <c r="K2349" i="5"/>
  <c r="K2350" i="5"/>
  <c r="K2351" i="5"/>
  <c r="K2352" i="5"/>
  <c r="K2353" i="5"/>
  <c r="K2354" i="5"/>
  <c r="K2355" i="5"/>
  <c r="K2356" i="5"/>
  <c r="K2357" i="5"/>
  <c r="K2358" i="5"/>
  <c r="K2359" i="5"/>
  <c r="K2360" i="5"/>
  <c r="K2361" i="5"/>
  <c r="K2362" i="5"/>
  <c r="K2363" i="5"/>
  <c r="K2364" i="5"/>
  <c r="K2365" i="5"/>
  <c r="K2366" i="5"/>
  <c r="K2367" i="5"/>
  <c r="K2368" i="5"/>
  <c r="K2369" i="5"/>
  <c r="K2370" i="5"/>
  <c r="K2371" i="5"/>
  <c r="K2372" i="5"/>
  <c r="K2373" i="5"/>
  <c r="K2374" i="5"/>
  <c r="K2375" i="5"/>
  <c r="K2376" i="5"/>
  <c r="K2377" i="5"/>
  <c r="K2378" i="5"/>
  <c r="K2379" i="5"/>
  <c r="K2380" i="5"/>
  <c r="K2381" i="5"/>
  <c r="K2382" i="5"/>
  <c r="K2383" i="5"/>
  <c r="K2384" i="5"/>
  <c r="K2385" i="5"/>
  <c r="K2386" i="5"/>
  <c r="K2387" i="5"/>
  <c r="K2388" i="5"/>
  <c r="K2389" i="5"/>
  <c r="K2390" i="5"/>
  <c r="K2391" i="5"/>
  <c r="K2392" i="5"/>
  <c r="K2393" i="5"/>
  <c r="K2394" i="5"/>
  <c r="K2395" i="5"/>
  <c r="K2396" i="5"/>
  <c r="K2397" i="5"/>
  <c r="K2398" i="5"/>
  <c r="K2399" i="5"/>
  <c r="K2400" i="5"/>
  <c r="K2401" i="5"/>
  <c r="K2402" i="5"/>
  <c r="K2403" i="5"/>
  <c r="K2404" i="5"/>
  <c r="K2405" i="5"/>
  <c r="K2406" i="5"/>
  <c r="K2407" i="5"/>
  <c r="K2408" i="5"/>
  <c r="K2409" i="5"/>
  <c r="K2410" i="5"/>
  <c r="K2411" i="5"/>
  <c r="K2412" i="5"/>
  <c r="K2413" i="5"/>
  <c r="K2414" i="5"/>
  <c r="K2415" i="5"/>
  <c r="K2416" i="5"/>
  <c r="K2417" i="5"/>
  <c r="K2418" i="5"/>
  <c r="K2419" i="5"/>
  <c r="K2420" i="5"/>
  <c r="K2421" i="5"/>
  <c r="K2422" i="5"/>
  <c r="K2423" i="5"/>
  <c r="K2424" i="5"/>
  <c r="K2425" i="5"/>
  <c r="K2426" i="5"/>
  <c r="K2427" i="5"/>
  <c r="K2428" i="5"/>
  <c r="K2429" i="5"/>
  <c r="K2430" i="5"/>
  <c r="K2431" i="5"/>
  <c r="K2432" i="5"/>
  <c r="K2433" i="5"/>
  <c r="K2434" i="5"/>
  <c r="K2435" i="5"/>
  <c r="K2436" i="5"/>
  <c r="K2437" i="5"/>
  <c r="K2438" i="5"/>
  <c r="K2439" i="5"/>
  <c r="K2440" i="5"/>
  <c r="K2441" i="5"/>
  <c r="K2442" i="5"/>
  <c r="K2443" i="5"/>
  <c r="K2444" i="5"/>
  <c r="K2445" i="5"/>
  <c r="K2446" i="5"/>
  <c r="K2447" i="5"/>
  <c r="K2448" i="5"/>
  <c r="K2449" i="5"/>
  <c r="K2450" i="5"/>
  <c r="K2451" i="5"/>
  <c r="K2452" i="5"/>
  <c r="K2453" i="5"/>
  <c r="K2454" i="5"/>
  <c r="K2455" i="5"/>
  <c r="K2456" i="5"/>
  <c r="K2457" i="5"/>
  <c r="K2458" i="5"/>
  <c r="K2459" i="5"/>
  <c r="K2460" i="5"/>
  <c r="K2461" i="5"/>
  <c r="K2462" i="5"/>
  <c r="K2463" i="5"/>
  <c r="K2464" i="5"/>
  <c r="K2465" i="5"/>
  <c r="K2466" i="5"/>
  <c r="K2467" i="5"/>
  <c r="K2468" i="5"/>
  <c r="K2469" i="5"/>
  <c r="K2470" i="5"/>
  <c r="K2471" i="5"/>
  <c r="K2472" i="5"/>
  <c r="K2473" i="5"/>
  <c r="K2474" i="5"/>
  <c r="K2475" i="5"/>
  <c r="K2476" i="5"/>
  <c r="K2477" i="5"/>
  <c r="K2478" i="5"/>
  <c r="K2479" i="5"/>
  <c r="K2480" i="5"/>
  <c r="K2481" i="5"/>
  <c r="K2482" i="5"/>
  <c r="K2483" i="5"/>
  <c r="K2484" i="5"/>
  <c r="K2485" i="5"/>
  <c r="K2486" i="5"/>
  <c r="K2487" i="5"/>
  <c r="K2488" i="5"/>
  <c r="K2489" i="5"/>
  <c r="K2490" i="5"/>
  <c r="K2491" i="5"/>
  <c r="K2492" i="5"/>
  <c r="K2493" i="5"/>
  <c r="K2494" i="5"/>
  <c r="K2495" i="5"/>
  <c r="K2496" i="5"/>
  <c r="K2497" i="5"/>
  <c r="K2498" i="5"/>
  <c r="K2499" i="5"/>
  <c r="K2500" i="5"/>
  <c r="K2501" i="5"/>
  <c r="K2502" i="5"/>
  <c r="K2503" i="5"/>
  <c r="K2504" i="5"/>
  <c r="K2505" i="5"/>
  <c r="K2506" i="5"/>
  <c r="K2507" i="5"/>
  <c r="K2508" i="5"/>
  <c r="K2509" i="5"/>
  <c r="K2510" i="5"/>
  <c r="K2511" i="5"/>
  <c r="K2512" i="5"/>
  <c r="K2513" i="5"/>
  <c r="K2514" i="5"/>
  <c r="K2515" i="5"/>
  <c r="K2516" i="5"/>
  <c r="K2517" i="5"/>
  <c r="K2518" i="5"/>
  <c r="K2519" i="5"/>
  <c r="K2520" i="5"/>
  <c r="K2521" i="5"/>
  <c r="K2522" i="5"/>
  <c r="K2523" i="5"/>
  <c r="K2524" i="5"/>
  <c r="K2525" i="5"/>
  <c r="K2526" i="5"/>
  <c r="K2527" i="5"/>
  <c r="K2528" i="5"/>
  <c r="K2529" i="5"/>
  <c r="K2530" i="5"/>
  <c r="K2531" i="5"/>
  <c r="K2532" i="5"/>
  <c r="K2533" i="5"/>
  <c r="K2534" i="5"/>
  <c r="K2535" i="5"/>
  <c r="K2536" i="5"/>
  <c r="K2537" i="5"/>
  <c r="K2538" i="5"/>
  <c r="K2539" i="5"/>
  <c r="K2540" i="5"/>
  <c r="K2541" i="5"/>
  <c r="K2542" i="5"/>
  <c r="K2543" i="5"/>
  <c r="K2544" i="5"/>
  <c r="K2545" i="5"/>
  <c r="K2546" i="5"/>
  <c r="K2547" i="5"/>
  <c r="K2548" i="5"/>
  <c r="K2549" i="5"/>
  <c r="K2550" i="5"/>
  <c r="K2551" i="5"/>
  <c r="K2552" i="5"/>
  <c r="K2553" i="5"/>
  <c r="K2554" i="5"/>
  <c r="K2555" i="5"/>
  <c r="K2556" i="5"/>
  <c r="K2557" i="5"/>
  <c r="K2558" i="5"/>
  <c r="K2559" i="5"/>
  <c r="K2560" i="5"/>
  <c r="K2561" i="5"/>
  <c r="K2562" i="5"/>
  <c r="K2563" i="5"/>
  <c r="K2564" i="5"/>
  <c r="K2565" i="5"/>
  <c r="K2566" i="5"/>
  <c r="K2567" i="5"/>
  <c r="K2568" i="5"/>
  <c r="K2569" i="5"/>
  <c r="K2570" i="5"/>
  <c r="K2571" i="5"/>
  <c r="K2572" i="5"/>
  <c r="K2573" i="5"/>
  <c r="K2574" i="5"/>
  <c r="K2575" i="5"/>
  <c r="K2576" i="5"/>
  <c r="K2577" i="5"/>
  <c r="K2578" i="5"/>
  <c r="K2579" i="5"/>
  <c r="K2580" i="5"/>
  <c r="K2581" i="5"/>
  <c r="K2582" i="5"/>
  <c r="K2583" i="5"/>
  <c r="K2584" i="5"/>
  <c r="K2585" i="5"/>
  <c r="K2586" i="5"/>
  <c r="K2587" i="5"/>
  <c r="K2588" i="5"/>
  <c r="K2589" i="5"/>
  <c r="K2590" i="5"/>
  <c r="K2591" i="5"/>
  <c r="K2592" i="5"/>
  <c r="K2593" i="5"/>
  <c r="K2594" i="5"/>
  <c r="K2595" i="5"/>
  <c r="K2596" i="5"/>
  <c r="K2597" i="5"/>
  <c r="K2598" i="5"/>
  <c r="K2599" i="5"/>
  <c r="K2600" i="5"/>
  <c r="K2601" i="5"/>
  <c r="K2602" i="5"/>
  <c r="K2603" i="5"/>
  <c r="K2604" i="5"/>
  <c r="K2605" i="5"/>
  <c r="K2606" i="5"/>
  <c r="K2607" i="5"/>
  <c r="K2608" i="5"/>
  <c r="K2609" i="5"/>
  <c r="K2610" i="5"/>
  <c r="K2611" i="5"/>
  <c r="K2612" i="5"/>
  <c r="K2613" i="5"/>
  <c r="K2614" i="5"/>
  <c r="K2615" i="5"/>
  <c r="K2616" i="5"/>
  <c r="K2617" i="5"/>
  <c r="K2618" i="5"/>
  <c r="K2619" i="5"/>
  <c r="K2620" i="5"/>
  <c r="K2621" i="5"/>
  <c r="K2622" i="5"/>
  <c r="K2623" i="5"/>
  <c r="K2624" i="5"/>
  <c r="K2625" i="5"/>
  <c r="K2626" i="5"/>
  <c r="K2627" i="5"/>
  <c r="K2628" i="5"/>
  <c r="K2629" i="5"/>
  <c r="K2630" i="5"/>
  <c r="K2631" i="5"/>
  <c r="K2632" i="5"/>
  <c r="K2633" i="5"/>
  <c r="K2634" i="5"/>
  <c r="K2635" i="5"/>
  <c r="K2636" i="5"/>
  <c r="K2637" i="5"/>
  <c r="K2638" i="5"/>
  <c r="K2639" i="5"/>
  <c r="K2640" i="5"/>
  <c r="K2641" i="5"/>
  <c r="K2642" i="5"/>
  <c r="K2643" i="5"/>
  <c r="K2644" i="5"/>
  <c r="K2645" i="5"/>
  <c r="K2646" i="5"/>
  <c r="K2647" i="5"/>
  <c r="K2648" i="5"/>
  <c r="K2649" i="5"/>
  <c r="K2650" i="5"/>
  <c r="K2651" i="5"/>
  <c r="K2652" i="5"/>
  <c r="K2653" i="5"/>
  <c r="K2654" i="5"/>
  <c r="K2655" i="5"/>
  <c r="K2656" i="5"/>
  <c r="K2657" i="5"/>
  <c r="K2658" i="5"/>
  <c r="K2659" i="5"/>
  <c r="K2660" i="5"/>
  <c r="K2661" i="5"/>
  <c r="K2662" i="5"/>
  <c r="K2663" i="5"/>
  <c r="K2664" i="5"/>
  <c r="K2665" i="5"/>
  <c r="K2666" i="5"/>
  <c r="K2667" i="5"/>
  <c r="K2668" i="5"/>
  <c r="K2669" i="5"/>
  <c r="K2670" i="5"/>
  <c r="K2671" i="5"/>
  <c r="K2672" i="5"/>
  <c r="K2673" i="5"/>
  <c r="K2674" i="5"/>
  <c r="K2675" i="5"/>
  <c r="K2676" i="5"/>
  <c r="K2677" i="5"/>
  <c r="K2678" i="5"/>
  <c r="K2679" i="5"/>
  <c r="K2680" i="5"/>
  <c r="K2681" i="5"/>
  <c r="K2682" i="5"/>
  <c r="K2683" i="5"/>
  <c r="K2684" i="5"/>
  <c r="K2685" i="5"/>
  <c r="K2686" i="5"/>
  <c r="K2687" i="5"/>
  <c r="K2688" i="5"/>
  <c r="K2689" i="5"/>
  <c r="K2690" i="5"/>
  <c r="K2691" i="5"/>
  <c r="K2692" i="5"/>
  <c r="K2693" i="5"/>
  <c r="K2694" i="5"/>
  <c r="K2695" i="5"/>
  <c r="K2696" i="5"/>
  <c r="K2697" i="5"/>
  <c r="K2698" i="5"/>
  <c r="K2699" i="5"/>
  <c r="K2700" i="5"/>
  <c r="K2701" i="5"/>
  <c r="K2702" i="5"/>
  <c r="K2703" i="5"/>
  <c r="K2704" i="5"/>
  <c r="K2705" i="5"/>
  <c r="K2706" i="5"/>
  <c r="K2707" i="5"/>
  <c r="K2708" i="5"/>
  <c r="K2709" i="5"/>
  <c r="K2710" i="5"/>
  <c r="K2711" i="5"/>
  <c r="K2712" i="5"/>
  <c r="K2713" i="5"/>
  <c r="K2714" i="5"/>
  <c r="K2715" i="5"/>
  <c r="K2716" i="5"/>
  <c r="K2717" i="5"/>
  <c r="K2718" i="5"/>
  <c r="K2719" i="5"/>
  <c r="K2720" i="5"/>
  <c r="K2721" i="5"/>
  <c r="K2722" i="5"/>
  <c r="K2723" i="5"/>
  <c r="K2724" i="5"/>
  <c r="K2725" i="5"/>
  <c r="K2726" i="5"/>
  <c r="K2727" i="5"/>
  <c r="K2728" i="5"/>
  <c r="K2729" i="5"/>
  <c r="K2730" i="5"/>
  <c r="K2731" i="5"/>
  <c r="K2732" i="5"/>
  <c r="K2733" i="5"/>
  <c r="K2734" i="5"/>
  <c r="K2735" i="5"/>
  <c r="K2736" i="5"/>
  <c r="K2737" i="5"/>
  <c r="K2738" i="5"/>
  <c r="K2739" i="5"/>
  <c r="K2740" i="5"/>
  <c r="K2741" i="5"/>
  <c r="K2742" i="5"/>
  <c r="K2743" i="5"/>
  <c r="K2744" i="5"/>
  <c r="K2745" i="5"/>
  <c r="K2746" i="5"/>
  <c r="K2747" i="5"/>
  <c r="K2748" i="5"/>
  <c r="K2749" i="5"/>
  <c r="K2750" i="5"/>
  <c r="K2751" i="5"/>
  <c r="K2752" i="5"/>
  <c r="K2753" i="5"/>
  <c r="K2754" i="5"/>
  <c r="K2755" i="5"/>
  <c r="K2756" i="5"/>
  <c r="K2757" i="5"/>
  <c r="K2758" i="5"/>
  <c r="K2759" i="5"/>
  <c r="K2760" i="5"/>
  <c r="K2761" i="5"/>
  <c r="K2762" i="5"/>
  <c r="K2763" i="5"/>
  <c r="K2764" i="5"/>
  <c r="K2765" i="5"/>
  <c r="K2766" i="5"/>
  <c r="K2767" i="5"/>
  <c r="K2768" i="5"/>
  <c r="K2769" i="5"/>
  <c r="K2770" i="5"/>
  <c r="K2771" i="5"/>
  <c r="K2772" i="5"/>
  <c r="K2773" i="5"/>
  <c r="K2774" i="5"/>
  <c r="K2775" i="5"/>
  <c r="K2776" i="5"/>
  <c r="K2777" i="5"/>
  <c r="K2778" i="5"/>
  <c r="K2779" i="5"/>
  <c r="K2780" i="5"/>
  <c r="K2781" i="5"/>
  <c r="K2782" i="5"/>
  <c r="K2783" i="5"/>
  <c r="K2784" i="5"/>
  <c r="K2785" i="5"/>
  <c r="K2786" i="5"/>
  <c r="K2787" i="5"/>
  <c r="K2788" i="5"/>
  <c r="K2789" i="5"/>
  <c r="K2790" i="5"/>
  <c r="K2791" i="5"/>
  <c r="K2792" i="5"/>
  <c r="K2793" i="5"/>
  <c r="K2794" i="5"/>
  <c r="K2795" i="5"/>
  <c r="K2796" i="5"/>
  <c r="K2797" i="5"/>
  <c r="K2798" i="5"/>
  <c r="K2799" i="5"/>
  <c r="K2800" i="5"/>
  <c r="K2801" i="5"/>
  <c r="K2802" i="5"/>
  <c r="K2803" i="5"/>
  <c r="K2804" i="5"/>
  <c r="K2805" i="5"/>
  <c r="K2806" i="5"/>
  <c r="K2807" i="5"/>
  <c r="K2808" i="5"/>
  <c r="K2809" i="5"/>
  <c r="K2810" i="5"/>
  <c r="K2811" i="5"/>
  <c r="K2812" i="5"/>
  <c r="K2813" i="5"/>
  <c r="K2814" i="5"/>
  <c r="K2815" i="5"/>
  <c r="K2816" i="5"/>
  <c r="K2817" i="5"/>
  <c r="K2818" i="5"/>
  <c r="K2819" i="5"/>
  <c r="K2820" i="5"/>
  <c r="K2821" i="5"/>
  <c r="K2822" i="5"/>
  <c r="K2823" i="5"/>
  <c r="K2824" i="5"/>
  <c r="K2825" i="5"/>
  <c r="K2826" i="5"/>
  <c r="K2827" i="5"/>
  <c r="K2828" i="5"/>
  <c r="K2829" i="5"/>
  <c r="K2830" i="5"/>
  <c r="K2831" i="5"/>
  <c r="K2832" i="5"/>
  <c r="K2833" i="5"/>
  <c r="K2834" i="5"/>
  <c r="K2835" i="5"/>
  <c r="K2836" i="5"/>
  <c r="K2837" i="5"/>
  <c r="K2838" i="5"/>
  <c r="K2839" i="5"/>
  <c r="K2840" i="5"/>
  <c r="K2841" i="5"/>
  <c r="K2842" i="5"/>
  <c r="K2843" i="5"/>
  <c r="K2844" i="5"/>
  <c r="K2845" i="5"/>
  <c r="K2846" i="5"/>
  <c r="K2847" i="5"/>
  <c r="K2848" i="5"/>
  <c r="K2849" i="5"/>
  <c r="K2850" i="5"/>
  <c r="K2851" i="5"/>
  <c r="K2852" i="5"/>
  <c r="K2853" i="5"/>
  <c r="K2854" i="5"/>
  <c r="K2855" i="5"/>
  <c r="K2856" i="5"/>
  <c r="K2857" i="5"/>
  <c r="K2858" i="5"/>
  <c r="K2859" i="5"/>
  <c r="K2860" i="5"/>
  <c r="K2861" i="5"/>
  <c r="K2862" i="5"/>
  <c r="K2863" i="5"/>
  <c r="K2864" i="5"/>
  <c r="K2865" i="5"/>
  <c r="K2866" i="5"/>
  <c r="K2867" i="5"/>
  <c r="K2868" i="5"/>
  <c r="K2869" i="5"/>
  <c r="K2870" i="5"/>
  <c r="K2871" i="5"/>
  <c r="K2872" i="5"/>
  <c r="K2873" i="5"/>
  <c r="K2874" i="5"/>
  <c r="K2875" i="5"/>
  <c r="K2876" i="5"/>
  <c r="K2877" i="5"/>
  <c r="K2878" i="5"/>
  <c r="K2879" i="5"/>
  <c r="K2880" i="5"/>
  <c r="K2881" i="5"/>
  <c r="K2882" i="5"/>
  <c r="K2883" i="5"/>
  <c r="K2884" i="5"/>
  <c r="K2885" i="5"/>
  <c r="K2886" i="5"/>
  <c r="K2887" i="5"/>
  <c r="K2888" i="5"/>
  <c r="K2889" i="5"/>
  <c r="K2890" i="5"/>
  <c r="K2891" i="5"/>
  <c r="K2892" i="5"/>
  <c r="K2893" i="5"/>
  <c r="K2894" i="5"/>
  <c r="K2895" i="5"/>
  <c r="K2896" i="5"/>
  <c r="K2897" i="5"/>
  <c r="K2898" i="5"/>
  <c r="K2899" i="5"/>
  <c r="K2900" i="5"/>
  <c r="K2901" i="5"/>
  <c r="K2902" i="5"/>
  <c r="K2903" i="5"/>
  <c r="K2904" i="5"/>
  <c r="K2905" i="5"/>
  <c r="K2906" i="5"/>
  <c r="K2907" i="5"/>
  <c r="K2908" i="5"/>
  <c r="K2909" i="5"/>
  <c r="K2910" i="5"/>
  <c r="K2911" i="5"/>
  <c r="K2912" i="5"/>
  <c r="K2913" i="5"/>
  <c r="K2914" i="5"/>
  <c r="K2915" i="5"/>
  <c r="K2916" i="5"/>
  <c r="K2917" i="5"/>
  <c r="K2918" i="5"/>
  <c r="K2919" i="5"/>
  <c r="K2920" i="5"/>
  <c r="K2921" i="5"/>
  <c r="K2922" i="5"/>
  <c r="K2923" i="5"/>
  <c r="K2924" i="5"/>
  <c r="K2925" i="5"/>
  <c r="K2926" i="5"/>
  <c r="K2927" i="5"/>
  <c r="K2928" i="5"/>
  <c r="K2929" i="5"/>
  <c r="K2930" i="5"/>
  <c r="K2931" i="5"/>
  <c r="K2932" i="5"/>
  <c r="K2933" i="5"/>
  <c r="K2934" i="5"/>
  <c r="K2935" i="5"/>
  <c r="K2936" i="5"/>
  <c r="K2937" i="5"/>
  <c r="K2938" i="5"/>
  <c r="K2939" i="5"/>
  <c r="K2940" i="5"/>
  <c r="K2941" i="5"/>
  <c r="K2942" i="5"/>
  <c r="K2943" i="5"/>
  <c r="K2944" i="5"/>
  <c r="K2945" i="5"/>
  <c r="K2946" i="5"/>
  <c r="K2947" i="5"/>
  <c r="K2948" i="5"/>
  <c r="K2949" i="5"/>
  <c r="K2950" i="5"/>
  <c r="K2951" i="5"/>
  <c r="K2952" i="5"/>
  <c r="K2953" i="5"/>
  <c r="K2954" i="5"/>
  <c r="K2955" i="5"/>
  <c r="K2956" i="5"/>
  <c r="K2957" i="5"/>
  <c r="K2958" i="5"/>
  <c r="K2959" i="5"/>
  <c r="K2960" i="5"/>
  <c r="K2961" i="5"/>
  <c r="K2962" i="5"/>
  <c r="K2963" i="5"/>
  <c r="K2964" i="5"/>
  <c r="K2965" i="5"/>
  <c r="K2966" i="5"/>
  <c r="K2967" i="5"/>
  <c r="K2968" i="5"/>
  <c r="K2969" i="5"/>
  <c r="K2970" i="5"/>
  <c r="K2971" i="5"/>
  <c r="K2972" i="5"/>
  <c r="K2973" i="5"/>
  <c r="K2974" i="5"/>
  <c r="K2975" i="5"/>
  <c r="K2976" i="5"/>
  <c r="K2977" i="5"/>
  <c r="K2978" i="5"/>
  <c r="K2979" i="5"/>
  <c r="K2980" i="5"/>
  <c r="K2981" i="5"/>
  <c r="K2982" i="5"/>
  <c r="K2983" i="5"/>
  <c r="K2984" i="5"/>
  <c r="K2985" i="5"/>
  <c r="K2986" i="5"/>
  <c r="K2987" i="5"/>
  <c r="K2988" i="5"/>
  <c r="K2989" i="5"/>
  <c r="K2990" i="5"/>
  <c r="K2991" i="5"/>
  <c r="K2992" i="5"/>
  <c r="K2993" i="5"/>
  <c r="K2994" i="5"/>
  <c r="K2995" i="5"/>
  <c r="K2996" i="5"/>
  <c r="K2997" i="5"/>
  <c r="K2998" i="5"/>
  <c r="K2999" i="5"/>
  <c r="K3000" i="5"/>
  <c r="K3001" i="5"/>
  <c r="K3002" i="5"/>
  <c r="K3003" i="5"/>
  <c r="K3004" i="5"/>
  <c r="K3005" i="5"/>
  <c r="K3006" i="5"/>
  <c r="K3007" i="5"/>
  <c r="K3008" i="5"/>
  <c r="K3009" i="5"/>
  <c r="K3010" i="5"/>
  <c r="K3011" i="5"/>
  <c r="K3012" i="5"/>
  <c r="K3013" i="5"/>
  <c r="K3014" i="5"/>
  <c r="K3015" i="5"/>
  <c r="K3016" i="5"/>
  <c r="K3017" i="5"/>
  <c r="K3018" i="5"/>
  <c r="K3019" i="5"/>
  <c r="K3020" i="5"/>
  <c r="K3021" i="5"/>
  <c r="K3022" i="5"/>
  <c r="K3023" i="5"/>
  <c r="K3024" i="5"/>
  <c r="K3025" i="5"/>
  <c r="K3026" i="5"/>
  <c r="K3027" i="5"/>
  <c r="K3028" i="5"/>
  <c r="K3029" i="5"/>
  <c r="K3030" i="5"/>
  <c r="K3031" i="5"/>
  <c r="K3032" i="5"/>
  <c r="K3033" i="5"/>
  <c r="K3034" i="5"/>
  <c r="K3035" i="5"/>
  <c r="K3036" i="5"/>
  <c r="K3037" i="5"/>
  <c r="K3038" i="5"/>
  <c r="K3039" i="5"/>
  <c r="K3040" i="5"/>
  <c r="K3041" i="5"/>
  <c r="K3042" i="5"/>
  <c r="K3043" i="5"/>
  <c r="K3044" i="5"/>
  <c r="K3045" i="5"/>
  <c r="K3046" i="5"/>
  <c r="K3047" i="5"/>
  <c r="K3048" i="5"/>
  <c r="K3049" i="5"/>
  <c r="K3050" i="5"/>
  <c r="K3051" i="5"/>
  <c r="K3052" i="5"/>
  <c r="K3053" i="5"/>
  <c r="K3054" i="5"/>
  <c r="K3055" i="5"/>
  <c r="K3056" i="5"/>
  <c r="K3057" i="5"/>
  <c r="K3058" i="5"/>
  <c r="K3059" i="5"/>
  <c r="K3060" i="5"/>
  <c r="K3061" i="5"/>
  <c r="K3062" i="5"/>
  <c r="K3063" i="5"/>
  <c r="K3064" i="5"/>
  <c r="K3065" i="5"/>
  <c r="K3066" i="5"/>
  <c r="K3067" i="5"/>
  <c r="K3068" i="5"/>
  <c r="K3069" i="5"/>
  <c r="K3070" i="5"/>
  <c r="K3071" i="5"/>
  <c r="K3072" i="5"/>
  <c r="K3073" i="5"/>
  <c r="K3074" i="5"/>
  <c r="K3075" i="5"/>
  <c r="K3076" i="5"/>
  <c r="K3077" i="5"/>
  <c r="K3078" i="5"/>
  <c r="K3079" i="5"/>
  <c r="K3080" i="5"/>
  <c r="K3081" i="5"/>
  <c r="K3082" i="5"/>
  <c r="K3083" i="5"/>
  <c r="K3084" i="5"/>
  <c r="K3085" i="5"/>
  <c r="K3086" i="5"/>
  <c r="K3087" i="5"/>
  <c r="K3088" i="5"/>
  <c r="K3089" i="5"/>
  <c r="K3090" i="5"/>
  <c r="K3091" i="5"/>
  <c r="K3092" i="5"/>
  <c r="K3093" i="5"/>
  <c r="K3094" i="5"/>
  <c r="K3095" i="5"/>
  <c r="K3096" i="5"/>
  <c r="K3097" i="5"/>
  <c r="K3098" i="5"/>
  <c r="K3099" i="5"/>
  <c r="K3100" i="5"/>
  <c r="K3101" i="5"/>
  <c r="K3102" i="5"/>
  <c r="K3103" i="5"/>
  <c r="K3104" i="5"/>
  <c r="K3105" i="5"/>
  <c r="K3106" i="5"/>
  <c r="K3107" i="5"/>
  <c r="K3108" i="5"/>
  <c r="K3109" i="5"/>
  <c r="K3110" i="5"/>
  <c r="K3111" i="5"/>
  <c r="K3112" i="5"/>
  <c r="K3113" i="5"/>
  <c r="K3114" i="5"/>
  <c r="K3115" i="5"/>
  <c r="K3116" i="5"/>
  <c r="K3117" i="5"/>
  <c r="K3118" i="5"/>
  <c r="K3119" i="5"/>
  <c r="K3120" i="5"/>
  <c r="K3121" i="5"/>
  <c r="K3122" i="5"/>
  <c r="K3123" i="5"/>
  <c r="K3124" i="5"/>
  <c r="K3125" i="5"/>
  <c r="K3126" i="5"/>
  <c r="K3127" i="5"/>
  <c r="K3128" i="5"/>
  <c r="K3129" i="5"/>
  <c r="K3130" i="5"/>
  <c r="K3131" i="5"/>
  <c r="K3132" i="5"/>
  <c r="K3133" i="5"/>
  <c r="K3134" i="5"/>
  <c r="K3135" i="5"/>
  <c r="K3136" i="5"/>
  <c r="K3137" i="5"/>
  <c r="K3138" i="5"/>
  <c r="K3139" i="5"/>
  <c r="K3140" i="5"/>
  <c r="K3141" i="5"/>
  <c r="K3142" i="5"/>
  <c r="K3143" i="5"/>
  <c r="K3144" i="5"/>
  <c r="K3145" i="5"/>
  <c r="K3146" i="5"/>
  <c r="K3147" i="5"/>
  <c r="K3148" i="5"/>
  <c r="K3149" i="5"/>
  <c r="K3150" i="5"/>
  <c r="K3151" i="5"/>
  <c r="K3152" i="5"/>
  <c r="K3153" i="5"/>
  <c r="K3154" i="5"/>
  <c r="K3155" i="5"/>
  <c r="K3156" i="5"/>
  <c r="K3157" i="5"/>
  <c r="K3158" i="5"/>
  <c r="K3159" i="5"/>
  <c r="K3160" i="5"/>
  <c r="K3161" i="5"/>
  <c r="K3162" i="5"/>
  <c r="K3163" i="5"/>
  <c r="K3164" i="5"/>
  <c r="K3165" i="5"/>
  <c r="K3166" i="5"/>
  <c r="K3167" i="5"/>
  <c r="K3168" i="5"/>
  <c r="K3169" i="5"/>
  <c r="K3170" i="5"/>
  <c r="K3171" i="5"/>
  <c r="K3172" i="5"/>
  <c r="K3173" i="5"/>
  <c r="K3174" i="5"/>
  <c r="K3175" i="5"/>
  <c r="K3176" i="5"/>
  <c r="K3177" i="5"/>
  <c r="K3178" i="5"/>
  <c r="K3179" i="5"/>
  <c r="K3180" i="5"/>
  <c r="K3181" i="5"/>
  <c r="K3182" i="5"/>
  <c r="K3183" i="5"/>
  <c r="K3184" i="5"/>
  <c r="K3185" i="5"/>
  <c r="K3186" i="5"/>
  <c r="K3187" i="5"/>
  <c r="K3188" i="5"/>
  <c r="K3189" i="5"/>
  <c r="K3190" i="5"/>
  <c r="K3191" i="5"/>
  <c r="K3192" i="5"/>
  <c r="K3193" i="5"/>
  <c r="K3194" i="5"/>
  <c r="K3195" i="5"/>
  <c r="K3196" i="5"/>
  <c r="K3197" i="5"/>
  <c r="K3198" i="5"/>
  <c r="K3199" i="5"/>
  <c r="K3200" i="5"/>
  <c r="K3201" i="5"/>
  <c r="K3202" i="5"/>
  <c r="K3203" i="5"/>
  <c r="K3204" i="5"/>
  <c r="K3205" i="5"/>
  <c r="K3206" i="5"/>
  <c r="K3207" i="5"/>
  <c r="K3208" i="5"/>
  <c r="K3209" i="5"/>
  <c r="K3210" i="5"/>
  <c r="K3211" i="5"/>
  <c r="K3212" i="5"/>
  <c r="K3213" i="5"/>
  <c r="K3214" i="5"/>
  <c r="K3215" i="5"/>
  <c r="K3216" i="5"/>
  <c r="K3217" i="5"/>
  <c r="K3218" i="5"/>
  <c r="K3219" i="5"/>
  <c r="K3220" i="5"/>
  <c r="K3221" i="5"/>
  <c r="K3222" i="5"/>
  <c r="K3223" i="5"/>
  <c r="K3224" i="5"/>
  <c r="K3225" i="5"/>
  <c r="K3226" i="5"/>
  <c r="K3227" i="5"/>
  <c r="K3228" i="5"/>
  <c r="K3229" i="5"/>
  <c r="K3230" i="5"/>
  <c r="K3231" i="5"/>
  <c r="K3232" i="5"/>
  <c r="K3233" i="5"/>
  <c r="K3234" i="5"/>
  <c r="K3235" i="5"/>
  <c r="K3236" i="5"/>
  <c r="K3237" i="5"/>
  <c r="K3238" i="5"/>
  <c r="K3239" i="5"/>
  <c r="K3240" i="5"/>
  <c r="K3241" i="5"/>
  <c r="K3242" i="5"/>
  <c r="K3243" i="5"/>
  <c r="K3244" i="5"/>
  <c r="K3245" i="5"/>
  <c r="K3246" i="5"/>
  <c r="K3247" i="5"/>
  <c r="K3248" i="5"/>
  <c r="K3249" i="5"/>
  <c r="K3250" i="5"/>
  <c r="K3251" i="5"/>
  <c r="K3252" i="5"/>
  <c r="K3253" i="5"/>
  <c r="K3254" i="5"/>
  <c r="K3255" i="5"/>
  <c r="K3256" i="5"/>
  <c r="K3257" i="5"/>
  <c r="K3258" i="5"/>
  <c r="K3259" i="5"/>
  <c r="K3260" i="5"/>
  <c r="K3261" i="5"/>
  <c r="K3262" i="5"/>
  <c r="K3263" i="5"/>
  <c r="K3264" i="5"/>
  <c r="K3265" i="5"/>
  <c r="K3266" i="5"/>
  <c r="K3267" i="5"/>
  <c r="K3268" i="5"/>
  <c r="K3269" i="5"/>
  <c r="K3270" i="5"/>
  <c r="K3271" i="5"/>
  <c r="K3272" i="5"/>
  <c r="K3273" i="5"/>
  <c r="K3274" i="5"/>
  <c r="K3275" i="5"/>
  <c r="K3276" i="5"/>
  <c r="K3277" i="5"/>
  <c r="K3278" i="5"/>
  <c r="K3279" i="5"/>
  <c r="K3280" i="5"/>
  <c r="K3281" i="5"/>
  <c r="K3282" i="5"/>
  <c r="K3283" i="5"/>
  <c r="K3284" i="5"/>
  <c r="K3285" i="5"/>
  <c r="K3286" i="5"/>
  <c r="K3287" i="5"/>
  <c r="K3288" i="5"/>
  <c r="K3289" i="5"/>
  <c r="K3290" i="5"/>
  <c r="K3291" i="5"/>
  <c r="K3292" i="5"/>
  <c r="K3293" i="5"/>
  <c r="K3294" i="5"/>
  <c r="K3295" i="5"/>
  <c r="K3296" i="5"/>
  <c r="K3297" i="5"/>
  <c r="K3298" i="5"/>
  <c r="K3299" i="5"/>
  <c r="K3300" i="5"/>
  <c r="K3301" i="5"/>
  <c r="K3302" i="5"/>
  <c r="K3303" i="5"/>
  <c r="K3304" i="5"/>
  <c r="K3305" i="5"/>
  <c r="K3306" i="5"/>
  <c r="K3307" i="5"/>
  <c r="K3308" i="5"/>
  <c r="K3309" i="5"/>
  <c r="K3310" i="5"/>
  <c r="K3311" i="5"/>
  <c r="K3312" i="5"/>
  <c r="K3313" i="5"/>
  <c r="K3314" i="5"/>
  <c r="K3315" i="5"/>
  <c r="K3316" i="5"/>
  <c r="K3317" i="5"/>
  <c r="K3318" i="5"/>
  <c r="K3319" i="5"/>
  <c r="K3320" i="5"/>
  <c r="K3321" i="5"/>
  <c r="K3322" i="5"/>
  <c r="K3323" i="5"/>
  <c r="K3324" i="5"/>
  <c r="K3325" i="5"/>
  <c r="K3326" i="5"/>
  <c r="K3327" i="5"/>
  <c r="K3328" i="5"/>
  <c r="K3329" i="5"/>
  <c r="K3330" i="5"/>
  <c r="K3331" i="5"/>
  <c r="K3332" i="5"/>
  <c r="K3333" i="5"/>
  <c r="K3334" i="5"/>
  <c r="K3335" i="5"/>
  <c r="K3336" i="5"/>
  <c r="K3337" i="5"/>
  <c r="K3338" i="5"/>
  <c r="K3339" i="5"/>
  <c r="K3340" i="5"/>
  <c r="K3341" i="5"/>
  <c r="K3342" i="5"/>
  <c r="K3343" i="5"/>
  <c r="K3344" i="5"/>
  <c r="K3345" i="5"/>
  <c r="K3346" i="5"/>
  <c r="K3347" i="5"/>
  <c r="K3348" i="5"/>
  <c r="K3349" i="5"/>
  <c r="K3350" i="5"/>
  <c r="K3351" i="5"/>
  <c r="K3352" i="5"/>
  <c r="K3353" i="5"/>
  <c r="K3354" i="5"/>
  <c r="K3355" i="5"/>
  <c r="K3356" i="5"/>
  <c r="K3357" i="5"/>
  <c r="K3358" i="5"/>
  <c r="K3359" i="5"/>
  <c r="K3360" i="5"/>
  <c r="K3361" i="5"/>
  <c r="K3362" i="5"/>
  <c r="K3363" i="5"/>
  <c r="K3364" i="5"/>
  <c r="K3365" i="5"/>
  <c r="K3366" i="5"/>
  <c r="K3367" i="5"/>
  <c r="K3368" i="5"/>
  <c r="K3369" i="5"/>
  <c r="K3370" i="5"/>
  <c r="K3371" i="5"/>
  <c r="K3372" i="5"/>
  <c r="K3373" i="5"/>
  <c r="K3374" i="5"/>
  <c r="K3375" i="5"/>
  <c r="K3376" i="5"/>
  <c r="K3377" i="5"/>
  <c r="K3378" i="5"/>
  <c r="K3379" i="5"/>
  <c r="K3380" i="5"/>
  <c r="K3381" i="5"/>
  <c r="K3382" i="5"/>
  <c r="K3383" i="5"/>
  <c r="K3384" i="5"/>
  <c r="K3385" i="5"/>
  <c r="K3386" i="5"/>
  <c r="K3387" i="5"/>
  <c r="K3388" i="5"/>
  <c r="K3389" i="5"/>
  <c r="K3390" i="5"/>
  <c r="K3391" i="5"/>
  <c r="K3392" i="5"/>
  <c r="K3393" i="5"/>
  <c r="K3394" i="5"/>
  <c r="K3395" i="5"/>
  <c r="K3396" i="5"/>
  <c r="K3397" i="5"/>
  <c r="K3398" i="5"/>
  <c r="K3399" i="5"/>
  <c r="K3400" i="5"/>
  <c r="K3401" i="5"/>
  <c r="K3402" i="5"/>
  <c r="K3403" i="5"/>
  <c r="K3404" i="5"/>
  <c r="K3405" i="5"/>
  <c r="K3406" i="5"/>
  <c r="K3407" i="5"/>
  <c r="K3408" i="5"/>
  <c r="K3409" i="5"/>
  <c r="K3410" i="5"/>
  <c r="K3411" i="5"/>
  <c r="K3412" i="5"/>
  <c r="K3413" i="5"/>
  <c r="K3414" i="5"/>
  <c r="K3415" i="5"/>
  <c r="K3416" i="5"/>
  <c r="K3417" i="5"/>
  <c r="K3418" i="5"/>
  <c r="K3419" i="5"/>
  <c r="K3420" i="5"/>
  <c r="K3421" i="5"/>
  <c r="K3422" i="5"/>
  <c r="K3423" i="5"/>
  <c r="K3424" i="5"/>
  <c r="K3425" i="5"/>
  <c r="K3426" i="5"/>
  <c r="K3427" i="5"/>
  <c r="K3428" i="5"/>
  <c r="K3429" i="5"/>
  <c r="K3430" i="5"/>
  <c r="K3431" i="5"/>
  <c r="K3432" i="5"/>
  <c r="K3433" i="5"/>
  <c r="K3434" i="5"/>
  <c r="K3435" i="5"/>
  <c r="K3436" i="5"/>
  <c r="K3437" i="5"/>
  <c r="K3438" i="5"/>
  <c r="K3439" i="5"/>
  <c r="K3440" i="5"/>
  <c r="K3441" i="5"/>
  <c r="K3442" i="5"/>
  <c r="K3443" i="5"/>
  <c r="K3444" i="5"/>
  <c r="K3445" i="5"/>
  <c r="K3446" i="5"/>
  <c r="K3447" i="5"/>
  <c r="K3448" i="5"/>
  <c r="K3449" i="5"/>
  <c r="K3450" i="5"/>
  <c r="K3451" i="5"/>
  <c r="K3452" i="5"/>
  <c r="K3453" i="5"/>
  <c r="K3454" i="5"/>
  <c r="K3455" i="5"/>
  <c r="K3456" i="5"/>
  <c r="K3457" i="5"/>
  <c r="K3458" i="5"/>
  <c r="K3459" i="5"/>
  <c r="K3460" i="5"/>
  <c r="K3461" i="5"/>
  <c r="K3462" i="5"/>
  <c r="K3463" i="5"/>
  <c r="K3464" i="5"/>
  <c r="K3465" i="5"/>
  <c r="K3466" i="5"/>
  <c r="K3467" i="5"/>
  <c r="K3468" i="5"/>
  <c r="K3469" i="5"/>
  <c r="K3470" i="5"/>
  <c r="K3471" i="5"/>
  <c r="K3472" i="5"/>
  <c r="K3473" i="5"/>
  <c r="K3474" i="5"/>
  <c r="K3475" i="5"/>
  <c r="K3476" i="5"/>
  <c r="K3477" i="5"/>
  <c r="K3478" i="5"/>
  <c r="K3479" i="5"/>
  <c r="K3480" i="5"/>
  <c r="K3481" i="5"/>
  <c r="K3482" i="5"/>
  <c r="K3483" i="5"/>
  <c r="K3484" i="5"/>
  <c r="K3485" i="5"/>
  <c r="K3486" i="5"/>
  <c r="K3487" i="5"/>
  <c r="K3488" i="5"/>
  <c r="K3489" i="5"/>
  <c r="K3490" i="5"/>
  <c r="K3491" i="5"/>
  <c r="K3492" i="5"/>
  <c r="K3493" i="5"/>
  <c r="K3494" i="5"/>
  <c r="K3495" i="5"/>
  <c r="K3496" i="5"/>
  <c r="K3497" i="5"/>
  <c r="K3498" i="5"/>
  <c r="K3499" i="5"/>
  <c r="K3500" i="5"/>
  <c r="K3501" i="5"/>
  <c r="K3502" i="5"/>
  <c r="K3503" i="5"/>
  <c r="K3504" i="5"/>
  <c r="K3505" i="5"/>
  <c r="K3506" i="5"/>
  <c r="K3507" i="5"/>
  <c r="K3508" i="5"/>
  <c r="K3509" i="5"/>
  <c r="K3510" i="5"/>
  <c r="K3511" i="5"/>
  <c r="K3512" i="5"/>
  <c r="K3513" i="5"/>
  <c r="K3514" i="5"/>
  <c r="K3515" i="5"/>
  <c r="K3516" i="5"/>
  <c r="K3517" i="5"/>
  <c r="K3518" i="5"/>
  <c r="K3519" i="5"/>
  <c r="K3520" i="5"/>
  <c r="K3521" i="5"/>
  <c r="K3522" i="5"/>
  <c r="K3523" i="5"/>
  <c r="K3524" i="5"/>
  <c r="K3525" i="5"/>
  <c r="K3526" i="5"/>
  <c r="K3527" i="5"/>
  <c r="K3528" i="5"/>
  <c r="K3529" i="5"/>
  <c r="K3530" i="5"/>
  <c r="K3531" i="5"/>
  <c r="K3532" i="5"/>
  <c r="K3533" i="5"/>
  <c r="K3534" i="5"/>
  <c r="K3535" i="5"/>
  <c r="K3536" i="5"/>
  <c r="K3537" i="5"/>
  <c r="K3538" i="5"/>
  <c r="K3539" i="5"/>
  <c r="K3540" i="5"/>
  <c r="K3541" i="5"/>
  <c r="K3542" i="5"/>
  <c r="K3543" i="5"/>
  <c r="K3544" i="5"/>
  <c r="K3545" i="5"/>
  <c r="K3546" i="5"/>
  <c r="K3547" i="5"/>
  <c r="K3548" i="5"/>
  <c r="K3549" i="5"/>
  <c r="K3550" i="5"/>
  <c r="K3551" i="5"/>
  <c r="K3552" i="5"/>
  <c r="K3553" i="5"/>
  <c r="K3554" i="5"/>
  <c r="K3555" i="5"/>
  <c r="K3556" i="5"/>
  <c r="K3557" i="5"/>
  <c r="K3558" i="5"/>
  <c r="K3559" i="5"/>
  <c r="K3560" i="5"/>
  <c r="K3561" i="5"/>
  <c r="K3562" i="5"/>
  <c r="K3563" i="5"/>
  <c r="K3564" i="5"/>
  <c r="K3565" i="5"/>
  <c r="K3566" i="5"/>
  <c r="K3567" i="5"/>
  <c r="K3568" i="5"/>
  <c r="K3569" i="5"/>
  <c r="K3570" i="5"/>
  <c r="K3571" i="5"/>
  <c r="K3572" i="5"/>
  <c r="K3573" i="5"/>
  <c r="K3574" i="5"/>
  <c r="K3575" i="5"/>
  <c r="K3576" i="5"/>
  <c r="K3577" i="5"/>
  <c r="K3578" i="5"/>
  <c r="K3579" i="5"/>
  <c r="K3580" i="5"/>
  <c r="K3581" i="5"/>
  <c r="K3582" i="5"/>
  <c r="K3583" i="5"/>
  <c r="K3584" i="5"/>
  <c r="K3585" i="5"/>
  <c r="K3586" i="5"/>
  <c r="K3587" i="5"/>
  <c r="K3588" i="5"/>
  <c r="K3589" i="5"/>
  <c r="K3590" i="5"/>
  <c r="K3591" i="5"/>
  <c r="K3592" i="5"/>
  <c r="K3593" i="5"/>
  <c r="K3594" i="5"/>
  <c r="K3595" i="5"/>
  <c r="K3596" i="5"/>
  <c r="K3597" i="5"/>
  <c r="K3598" i="5"/>
  <c r="K3599" i="5"/>
  <c r="K3600" i="5"/>
  <c r="K3601" i="5"/>
  <c r="K3602" i="5"/>
  <c r="K3603" i="5"/>
  <c r="K3604" i="5"/>
  <c r="K3605" i="5"/>
  <c r="K3606" i="5"/>
  <c r="K3607" i="5"/>
  <c r="K3608" i="5"/>
  <c r="K3609" i="5"/>
  <c r="K3610" i="5"/>
  <c r="K3611" i="5"/>
  <c r="K3612" i="5"/>
  <c r="K3613" i="5"/>
  <c r="K3614" i="5"/>
  <c r="K3615" i="5"/>
  <c r="K3616" i="5"/>
  <c r="K3617" i="5"/>
  <c r="K3618" i="5"/>
  <c r="K3619" i="5"/>
  <c r="K3620" i="5"/>
  <c r="K3621" i="5"/>
  <c r="K3622" i="5"/>
  <c r="K3623" i="5"/>
  <c r="K3624" i="5"/>
  <c r="K3625" i="5"/>
  <c r="K3626" i="5"/>
  <c r="K3627" i="5"/>
  <c r="K3628" i="5"/>
  <c r="K3629" i="5"/>
  <c r="K3630" i="5"/>
  <c r="K3631" i="5"/>
  <c r="K3632" i="5"/>
  <c r="K3633" i="5"/>
  <c r="K3634" i="5"/>
  <c r="K3635" i="5"/>
  <c r="K3636" i="5"/>
  <c r="K3637" i="5"/>
  <c r="K3638" i="5"/>
  <c r="K3639" i="5"/>
  <c r="K3640" i="5"/>
  <c r="K3641" i="5"/>
  <c r="K3642" i="5"/>
  <c r="K3643" i="5"/>
  <c r="K3644" i="5"/>
  <c r="K3645" i="5"/>
  <c r="K3646" i="5"/>
  <c r="K3647" i="5"/>
  <c r="K3648" i="5"/>
  <c r="K3649" i="5"/>
  <c r="K3650" i="5"/>
  <c r="K3651" i="5"/>
  <c r="K3652" i="5"/>
  <c r="K3653" i="5"/>
  <c r="K3654" i="5"/>
  <c r="K3655" i="5"/>
  <c r="K3656" i="5"/>
  <c r="K3657" i="5"/>
  <c r="K3658" i="5"/>
  <c r="K3659" i="5"/>
  <c r="K3660" i="5"/>
  <c r="K3661" i="5"/>
  <c r="K3662" i="5"/>
  <c r="K3663" i="5"/>
  <c r="K3664" i="5"/>
  <c r="K3665" i="5"/>
  <c r="K3666" i="5"/>
  <c r="K3667" i="5"/>
  <c r="K3668" i="5"/>
  <c r="K3669" i="5"/>
  <c r="K3670" i="5"/>
  <c r="K3671" i="5"/>
  <c r="K3672" i="5"/>
  <c r="K3673" i="5"/>
  <c r="K3674" i="5"/>
  <c r="K3675" i="5"/>
  <c r="K3676" i="5"/>
  <c r="K3677" i="5"/>
  <c r="K3678" i="5"/>
  <c r="K3679" i="5"/>
  <c r="K3680" i="5"/>
  <c r="K3681" i="5"/>
  <c r="K3682" i="5"/>
  <c r="K3683" i="5"/>
  <c r="K3684" i="5"/>
  <c r="K3685" i="5"/>
  <c r="K3686" i="5"/>
  <c r="K3687" i="5"/>
  <c r="K3688" i="5"/>
  <c r="K3689" i="5"/>
  <c r="K3690" i="5"/>
  <c r="K3691" i="5"/>
  <c r="K3692" i="5"/>
  <c r="K3693" i="5"/>
  <c r="K3694" i="5"/>
  <c r="K3695" i="5"/>
  <c r="K3696" i="5"/>
  <c r="K3697" i="5"/>
  <c r="K3698" i="5"/>
  <c r="K3699" i="5"/>
  <c r="K3700" i="5"/>
  <c r="K3701" i="5"/>
  <c r="K3702" i="5"/>
  <c r="K3703" i="5"/>
  <c r="K3704" i="5"/>
  <c r="K3705" i="5"/>
  <c r="K3706" i="5"/>
  <c r="K3707" i="5"/>
  <c r="K3708" i="5"/>
  <c r="K3709" i="5"/>
  <c r="K3710" i="5"/>
  <c r="K3711" i="5"/>
  <c r="K3712" i="5"/>
  <c r="K3713" i="5"/>
  <c r="K3714" i="5"/>
  <c r="K3715" i="5"/>
  <c r="K3716" i="5"/>
  <c r="K3717" i="5"/>
  <c r="K3718" i="5"/>
  <c r="K3719" i="5"/>
  <c r="K3720" i="5"/>
  <c r="K3721" i="5"/>
  <c r="K3722" i="5"/>
  <c r="K3723" i="5"/>
  <c r="K3724" i="5"/>
  <c r="K3725" i="5"/>
  <c r="K3726" i="5"/>
  <c r="K3727" i="5"/>
  <c r="K3728" i="5"/>
  <c r="K3729" i="5"/>
  <c r="K3730" i="5"/>
  <c r="K3731" i="5"/>
  <c r="K3732" i="5"/>
  <c r="K3733" i="5"/>
  <c r="K3734" i="5"/>
  <c r="K3735" i="5"/>
  <c r="K3736" i="5"/>
  <c r="K3737" i="5"/>
  <c r="K3738" i="5"/>
  <c r="K3739" i="5"/>
  <c r="K3740" i="5"/>
  <c r="K3741" i="5"/>
  <c r="K3742" i="5"/>
  <c r="K3743" i="5"/>
  <c r="K3744" i="5"/>
  <c r="K3745" i="5"/>
  <c r="K3746" i="5"/>
  <c r="K3747" i="5"/>
  <c r="K3748" i="5"/>
  <c r="K3749" i="5"/>
  <c r="K3750" i="5"/>
  <c r="K3751" i="5"/>
  <c r="K3752" i="5"/>
  <c r="K3753" i="5"/>
  <c r="K3754" i="5"/>
  <c r="K3755" i="5"/>
  <c r="K3756" i="5"/>
  <c r="K3757" i="5"/>
  <c r="K3758" i="5"/>
  <c r="K3759" i="5"/>
  <c r="K3760" i="5"/>
  <c r="K3761" i="5"/>
  <c r="K3762" i="5"/>
  <c r="K3763" i="5"/>
  <c r="K3764" i="5"/>
  <c r="K3765" i="5"/>
  <c r="K3766" i="5"/>
  <c r="K3767" i="5"/>
  <c r="K3768" i="5"/>
  <c r="K3769" i="5"/>
  <c r="K3770" i="5"/>
  <c r="K3771" i="5"/>
  <c r="K3772" i="5"/>
  <c r="K3773" i="5"/>
  <c r="K3774" i="5"/>
  <c r="K3775" i="5"/>
  <c r="K3776" i="5"/>
  <c r="K3777" i="5"/>
  <c r="K3778" i="5"/>
  <c r="K3779" i="5"/>
  <c r="K3780" i="5"/>
  <c r="K3781" i="5"/>
  <c r="K3782" i="5"/>
  <c r="K3783" i="5"/>
  <c r="K3784" i="5"/>
  <c r="K3785" i="5"/>
  <c r="K3786" i="5"/>
  <c r="K3787" i="5"/>
  <c r="K3788" i="5"/>
  <c r="K3789" i="5"/>
  <c r="K3790" i="5"/>
  <c r="K3791" i="5"/>
  <c r="K3792" i="5"/>
  <c r="K3793" i="5"/>
  <c r="K3794" i="5"/>
  <c r="K3795" i="5"/>
  <c r="K3796" i="5"/>
  <c r="K3797" i="5"/>
  <c r="K3798" i="5"/>
  <c r="K3799" i="5"/>
  <c r="K3800" i="5"/>
  <c r="K3801" i="5"/>
  <c r="K3802" i="5"/>
  <c r="K3803" i="5"/>
  <c r="K3804" i="5"/>
  <c r="K3805" i="5"/>
  <c r="K3806" i="5"/>
  <c r="K3807" i="5"/>
  <c r="K3808" i="5"/>
  <c r="K3809" i="5"/>
  <c r="K3810" i="5"/>
  <c r="K3811" i="5"/>
  <c r="K3812" i="5"/>
  <c r="K3813" i="5"/>
  <c r="K3814" i="5"/>
  <c r="K3815" i="5"/>
  <c r="K3816" i="5"/>
  <c r="K3817" i="5"/>
  <c r="K3818" i="5"/>
  <c r="K3819" i="5"/>
  <c r="K3820" i="5"/>
  <c r="K3821" i="5"/>
  <c r="K3822" i="5"/>
  <c r="K3823" i="5"/>
  <c r="K3824" i="5"/>
  <c r="K3825" i="5"/>
  <c r="K3826" i="5"/>
  <c r="K3827" i="5"/>
  <c r="K3828" i="5"/>
  <c r="K3829" i="5"/>
  <c r="K3830" i="5"/>
  <c r="K3831" i="5"/>
  <c r="K3832" i="5"/>
  <c r="K3833" i="5"/>
  <c r="K3834" i="5"/>
  <c r="K3835" i="5"/>
  <c r="K3836" i="5"/>
  <c r="K3837" i="5"/>
  <c r="K3838" i="5"/>
  <c r="K3839" i="5"/>
  <c r="K3840" i="5"/>
  <c r="K3841" i="5"/>
  <c r="K3842" i="5"/>
  <c r="K3843" i="5"/>
  <c r="K3844" i="5"/>
  <c r="K3845" i="5"/>
  <c r="K3846" i="5"/>
  <c r="K3847" i="5"/>
  <c r="K3848" i="5"/>
  <c r="K3849" i="5"/>
  <c r="K3850" i="5"/>
  <c r="K3851" i="5"/>
  <c r="K3852" i="5"/>
  <c r="K3853" i="5"/>
  <c r="K3854" i="5"/>
  <c r="K3855" i="5"/>
  <c r="K3856" i="5"/>
  <c r="K3857" i="5"/>
  <c r="K3858" i="5"/>
  <c r="K3859" i="5"/>
  <c r="K3860" i="5"/>
  <c r="K3861" i="5"/>
  <c r="K3862" i="5"/>
  <c r="K3863" i="5"/>
  <c r="K3864" i="5"/>
  <c r="K3865" i="5"/>
  <c r="K3866" i="5"/>
  <c r="K3867" i="5"/>
  <c r="K3868" i="5"/>
  <c r="K3869" i="5"/>
  <c r="K3870" i="5"/>
  <c r="K3871" i="5"/>
  <c r="K3872" i="5"/>
  <c r="K3873" i="5"/>
  <c r="K3874" i="5"/>
  <c r="K3875" i="5"/>
  <c r="K3876" i="5"/>
  <c r="K3877" i="5"/>
  <c r="K3878" i="5"/>
  <c r="K3879" i="5"/>
  <c r="K3880" i="5"/>
  <c r="K3881" i="5"/>
  <c r="K3882" i="5"/>
  <c r="K3883" i="5"/>
  <c r="K3884" i="5"/>
  <c r="K3885" i="5"/>
  <c r="K3886" i="5"/>
  <c r="K3887" i="5"/>
  <c r="K3888" i="5"/>
  <c r="K3889" i="5"/>
  <c r="K3890" i="5"/>
  <c r="K3891" i="5"/>
  <c r="K3892" i="5"/>
  <c r="K3893" i="5"/>
  <c r="K3894" i="5"/>
  <c r="K3895" i="5"/>
  <c r="K3896" i="5"/>
  <c r="K3897" i="5"/>
  <c r="K3898" i="5"/>
  <c r="K3899" i="5"/>
  <c r="K3900" i="5"/>
  <c r="K3901" i="5"/>
  <c r="K3902" i="5"/>
  <c r="K3903" i="5"/>
  <c r="K3904" i="5"/>
  <c r="K3905" i="5"/>
  <c r="K3906" i="5"/>
  <c r="K3907" i="5"/>
  <c r="K3908" i="5"/>
  <c r="K3909" i="5"/>
  <c r="K3910" i="5"/>
  <c r="K3911" i="5"/>
  <c r="K3912" i="5"/>
  <c r="K3913" i="5"/>
  <c r="K3914" i="5"/>
  <c r="K3915" i="5"/>
  <c r="K3916" i="5"/>
  <c r="K3917" i="5"/>
  <c r="K3918" i="5"/>
  <c r="K3919" i="5"/>
  <c r="K3920" i="5"/>
  <c r="K3921" i="5"/>
  <c r="K3922" i="5"/>
  <c r="K3923" i="5"/>
  <c r="K3924" i="5"/>
  <c r="K3925" i="5"/>
  <c r="K3926" i="5"/>
  <c r="K3927" i="5"/>
  <c r="K3928" i="5"/>
  <c r="K3929" i="5"/>
  <c r="K3930" i="5"/>
  <c r="K3931" i="5"/>
  <c r="K3932" i="5"/>
  <c r="K3933" i="5"/>
  <c r="K3934" i="5"/>
  <c r="K3935" i="5"/>
  <c r="K3936" i="5"/>
  <c r="K3937" i="5"/>
  <c r="K3938" i="5"/>
  <c r="K3939" i="5"/>
  <c r="K3940" i="5"/>
  <c r="K3941" i="5"/>
  <c r="K3942" i="5"/>
  <c r="K3943" i="5"/>
  <c r="K3944" i="5"/>
  <c r="K3945" i="5"/>
  <c r="K3946" i="5"/>
  <c r="K3947" i="5"/>
  <c r="K3948" i="5"/>
  <c r="K3949" i="5"/>
  <c r="K3950" i="5"/>
  <c r="K3951" i="5"/>
  <c r="K3952" i="5"/>
  <c r="K3953" i="5"/>
  <c r="K3954" i="5"/>
  <c r="K3955" i="5"/>
  <c r="K3956" i="5"/>
  <c r="K3957" i="5"/>
  <c r="K3958" i="5"/>
  <c r="K3959" i="5"/>
  <c r="K3960" i="5"/>
  <c r="K3961" i="5"/>
  <c r="K3962" i="5"/>
  <c r="K3963" i="5"/>
  <c r="K3964" i="5"/>
  <c r="K3965" i="5"/>
  <c r="K3966" i="5"/>
  <c r="K3967" i="5"/>
  <c r="K3968" i="5"/>
  <c r="K3969" i="5"/>
  <c r="K3970" i="5"/>
  <c r="K3971" i="5"/>
  <c r="K3972" i="5"/>
  <c r="K3973" i="5"/>
  <c r="K3974" i="5"/>
  <c r="K3975" i="5"/>
  <c r="K3976" i="5"/>
  <c r="K3977" i="5"/>
  <c r="K3978" i="5"/>
  <c r="K3979" i="5"/>
  <c r="K3980" i="5"/>
  <c r="K3981" i="5"/>
  <c r="K3982" i="5"/>
  <c r="K3983" i="5"/>
  <c r="K3984" i="5"/>
  <c r="K3985" i="5"/>
  <c r="K3986" i="5"/>
  <c r="K3987" i="5"/>
  <c r="K3988" i="5"/>
  <c r="K3989" i="5"/>
  <c r="K3990" i="5"/>
  <c r="K3991" i="5"/>
  <c r="K3992" i="5"/>
  <c r="K3993" i="5"/>
  <c r="K3994" i="5"/>
  <c r="K3995" i="5"/>
  <c r="K3996" i="5"/>
  <c r="K3997" i="5"/>
  <c r="K3998" i="5"/>
  <c r="K3999" i="5"/>
  <c r="K4000" i="5"/>
  <c r="K4001" i="5"/>
  <c r="K4002" i="5"/>
  <c r="K4003" i="5"/>
  <c r="K4004" i="5"/>
  <c r="K4005" i="5"/>
  <c r="K4006" i="5"/>
  <c r="K4007" i="5"/>
  <c r="K4008" i="5"/>
  <c r="K4009" i="5"/>
  <c r="K4010" i="5"/>
  <c r="K4011" i="5"/>
  <c r="K4012" i="5"/>
  <c r="K4013" i="5"/>
  <c r="K4014" i="5"/>
  <c r="K4015" i="5"/>
  <c r="K4016" i="5"/>
  <c r="K4017" i="5"/>
  <c r="K4018" i="5"/>
  <c r="K4019" i="5"/>
  <c r="K4020" i="5"/>
  <c r="K4021" i="5"/>
  <c r="K4022" i="5"/>
  <c r="K4023" i="5"/>
  <c r="K4024" i="5"/>
  <c r="K4025" i="5"/>
  <c r="K4026" i="5"/>
  <c r="K4027" i="5"/>
  <c r="K4028" i="5"/>
  <c r="K4029" i="5"/>
  <c r="K4030" i="5"/>
  <c r="K4031" i="5"/>
  <c r="K4032" i="5"/>
  <c r="K4033" i="5"/>
  <c r="K4034" i="5"/>
  <c r="K4035" i="5"/>
  <c r="K4036" i="5"/>
  <c r="K4037" i="5"/>
  <c r="K4038" i="5"/>
  <c r="K4039" i="5"/>
  <c r="K4040" i="5"/>
  <c r="K4041" i="5"/>
  <c r="K4042" i="5"/>
  <c r="K4043" i="5"/>
  <c r="K4044" i="5"/>
  <c r="K4045" i="5"/>
  <c r="K4046" i="5"/>
  <c r="K4047" i="5"/>
  <c r="K4048" i="5"/>
  <c r="K4049" i="5"/>
  <c r="K4050" i="5"/>
  <c r="K4051" i="5"/>
  <c r="K4052" i="5"/>
  <c r="K4053" i="5"/>
  <c r="K4054" i="5"/>
  <c r="K4055" i="5"/>
  <c r="K4056" i="5"/>
  <c r="K4057" i="5"/>
  <c r="K4058" i="5"/>
  <c r="K4059" i="5"/>
  <c r="K4060" i="5"/>
  <c r="K4061" i="5"/>
  <c r="K4062" i="5"/>
  <c r="K4063" i="5"/>
  <c r="K4064" i="5"/>
  <c r="K4065" i="5"/>
  <c r="K4066" i="5"/>
  <c r="K4067" i="5"/>
  <c r="K4068" i="5"/>
  <c r="K4069" i="5"/>
  <c r="K4070" i="5"/>
  <c r="K4071" i="5"/>
  <c r="K4072" i="5"/>
  <c r="K4073" i="5"/>
  <c r="K4074" i="5"/>
  <c r="K4075" i="5"/>
  <c r="K4076" i="5"/>
  <c r="K4077" i="5"/>
  <c r="K4078" i="5"/>
  <c r="K4079" i="5"/>
  <c r="K4080" i="5"/>
  <c r="K4081" i="5"/>
  <c r="K4082" i="5"/>
  <c r="K4083" i="5"/>
  <c r="K4084" i="5"/>
  <c r="K4085" i="5"/>
  <c r="K4086" i="5"/>
  <c r="K4087" i="5"/>
  <c r="K4088" i="5"/>
  <c r="K4089" i="5"/>
  <c r="K4090" i="5"/>
  <c r="K4091" i="5"/>
  <c r="K4092" i="5"/>
  <c r="K4093" i="5"/>
  <c r="K4094" i="5"/>
  <c r="K4095" i="5"/>
  <c r="K4096" i="5"/>
  <c r="K4097" i="5"/>
  <c r="K4098" i="5"/>
  <c r="K4099" i="5"/>
  <c r="K4100" i="5"/>
  <c r="K4101" i="5"/>
  <c r="K4102" i="5"/>
  <c r="K4103" i="5"/>
  <c r="K4104" i="5"/>
  <c r="K4105" i="5"/>
  <c r="K4106" i="5"/>
  <c r="K4107" i="5"/>
  <c r="K4108" i="5"/>
  <c r="K4109" i="5"/>
  <c r="K4110" i="5"/>
  <c r="K4111" i="5"/>
  <c r="K4112" i="5"/>
  <c r="K4113" i="5"/>
  <c r="K4114" i="5"/>
  <c r="K4115" i="5"/>
  <c r="K4116" i="5"/>
  <c r="K4117" i="5"/>
  <c r="K4118" i="5"/>
  <c r="K4119" i="5"/>
  <c r="K4120" i="5"/>
  <c r="K4121" i="5"/>
  <c r="K4122" i="5"/>
  <c r="K4123" i="5"/>
  <c r="K4124" i="5"/>
  <c r="K4125" i="5"/>
  <c r="K4126" i="5"/>
  <c r="K4127" i="5"/>
  <c r="K4128" i="5"/>
  <c r="K4129" i="5"/>
  <c r="K4130" i="5"/>
  <c r="K4131" i="5"/>
  <c r="K4132" i="5"/>
  <c r="K4133" i="5"/>
  <c r="K4134" i="5"/>
  <c r="K4135" i="5"/>
  <c r="K4136" i="5"/>
  <c r="K4137" i="5"/>
  <c r="K4138" i="5"/>
  <c r="K4139" i="5"/>
  <c r="K4140" i="5"/>
  <c r="K4141" i="5"/>
  <c r="K4142" i="5"/>
  <c r="K4143" i="5"/>
  <c r="K4144" i="5"/>
  <c r="K4145" i="5"/>
  <c r="K4146" i="5"/>
  <c r="K4147" i="5"/>
  <c r="K4148" i="5"/>
  <c r="K4149" i="5"/>
  <c r="K4150" i="5"/>
  <c r="K4151" i="5"/>
  <c r="K4152" i="5"/>
  <c r="K4153" i="5"/>
  <c r="K4154" i="5"/>
  <c r="K4155" i="5"/>
  <c r="K4156" i="5"/>
  <c r="K4157" i="5"/>
  <c r="K4158" i="5"/>
  <c r="K4159" i="5"/>
  <c r="K4160" i="5"/>
  <c r="K4161" i="5"/>
  <c r="K4162" i="5"/>
  <c r="K4163" i="5"/>
  <c r="K4164" i="5"/>
  <c r="K4165" i="5"/>
  <c r="K4166" i="5"/>
  <c r="K4167" i="5"/>
  <c r="K4168" i="5"/>
  <c r="K4169" i="5"/>
  <c r="K4170" i="5"/>
  <c r="K4171" i="5"/>
  <c r="K4172" i="5"/>
  <c r="K4173" i="5"/>
  <c r="K4174" i="5"/>
  <c r="K4175" i="5"/>
  <c r="K4176" i="5"/>
  <c r="K4177" i="5"/>
  <c r="K4178" i="5"/>
  <c r="K4179" i="5"/>
  <c r="K4180" i="5"/>
  <c r="K4181" i="5"/>
  <c r="K4182" i="5"/>
  <c r="K4183" i="5"/>
  <c r="K4184" i="5"/>
  <c r="K4185" i="5"/>
  <c r="K4186" i="5"/>
  <c r="K4187" i="5"/>
  <c r="K4188" i="5"/>
  <c r="K4189" i="5"/>
  <c r="K4190" i="5"/>
  <c r="K4191" i="5"/>
  <c r="K4192" i="5"/>
  <c r="K4193" i="5"/>
  <c r="K4194" i="5"/>
  <c r="K4195" i="5"/>
  <c r="K4196" i="5"/>
  <c r="K4197" i="5"/>
  <c r="K4198" i="5"/>
  <c r="K4199" i="5"/>
  <c r="K4200" i="5"/>
  <c r="K4201" i="5"/>
  <c r="K4202" i="5"/>
  <c r="K4203" i="5"/>
  <c r="K4204" i="5"/>
  <c r="K4205" i="5"/>
  <c r="K4206" i="5"/>
  <c r="K4207" i="5"/>
  <c r="K4208" i="5"/>
  <c r="K4209" i="5"/>
  <c r="K4210" i="5"/>
  <c r="K4211" i="5"/>
  <c r="K4212" i="5"/>
  <c r="K4213" i="5"/>
  <c r="K4214" i="5"/>
  <c r="K4215" i="5"/>
  <c r="K4216" i="5"/>
  <c r="K4217" i="5"/>
  <c r="K4218" i="5"/>
  <c r="K4219" i="5"/>
  <c r="K4220" i="5"/>
  <c r="K4221" i="5"/>
  <c r="K4222" i="5"/>
  <c r="K4223" i="5"/>
  <c r="K4224" i="5"/>
  <c r="K4225" i="5"/>
  <c r="K4226" i="5"/>
  <c r="K4227" i="5"/>
  <c r="K4228" i="5"/>
  <c r="K4229" i="5"/>
  <c r="K4230" i="5"/>
  <c r="K4231" i="5"/>
  <c r="K4232" i="5"/>
  <c r="K4233" i="5"/>
  <c r="K4234" i="5"/>
  <c r="K4235" i="5"/>
  <c r="K4236" i="5"/>
  <c r="K4237" i="5"/>
  <c r="K4238" i="5"/>
  <c r="K4239" i="5"/>
  <c r="K4240" i="5"/>
  <c r="K4241" i="5"/>
  <c r="K4242" i="5"/>
  <c r="K4243" i="5"/>
  <c r="K4244" i="5"/>
  <c r="K4245" i="5"/>
  <c r="K4246" i="5"/>
  <c r="K4247" i="5"/>
  <c r="K4248" i="5"/>
  <c r="K4249" i="5"/>
  <c r="K4250" i="5"/>
  <c r="K4251" i="5"/>
  <c r="K4252" i="5"/>
  <c r="K4253" i="5"/>
  <c r="K4254" i="5"/>
  <c r="K4255" i="5"/>
  <c r="K4256" i="5"/>
  <c r="K4257" i="5"/>
  <c r="K4258" i="5"/>
  <c r="K4259" i="5"/>
  <c r="K4260" i="5"/>
  <c r="K4261" i="5"/>
  <c r="K4262" i="5"/>
  <c r="K4263" i="5"/>
  <c r="K4264" i="5"/>
  <c r="K4265" i="5"/>
  <c r="K4266" i="5"/>
  <c r="K4267" i="5"/>
  <c r="K4268" i="5"/>
  <c r="K4269" i="5"/>
  <c r="K4270" i="5"/>
  <c r="K4271" i="5"/>
  <c r="K4272" i="5"/>
  <c r="K4273" i="5"/>
  <c r="K4274" i="5"/>
  <c r="K4275" i="5"/>
  <c r="K4276" i="5"/>
  <c r="K4277" i="5"/>
  <c r="K4278" i="5"/>
  <c r="K4279" i="5"/>
  <c r="K4280" i="5"/>
  <c r="K4281" i="5"/>
  <c r="K4282" i="5"/>
  <c r="K4283" i="5"/>
  <c r="K4284" i="5"/>
  <c r="K4285" i="5"/>
  <c r="K4286" i="5"/>
  <c r="K4287" i="5"/>
  <c r="K4288" i="5"/>
  <c r="K4289" i="5"/>
  <c r="K4290" i="5"/>
  <c r="K4291" i="5"/>
  <c r="K4292" i="5"/>
  <c r="K4293" i="5"/>
  <c r="K4294" i="5"/>
  <c r="K4295" i="5"/>
  <c r="K4296" i="5"/>
  <c r="K4297" i="5"/>
  <c r="K4298" i="5"/>
  <c r="K4299" i="5"/>
  <c r="K4300" i="5"/>
  <c r="K4301" i="5"/>
  <c r="K4302" i="5"/>
  <c r="K4303" i="5"/>
  <c r="K4304" i="5"/>
  <c r="K4305" i="5"/>
  <c r="K4306" i="5"/>
  <c r="K4307" i="5"/>
  <c r="K4308" i="5"/>
  <c r="K4309" i="5"/>
  <c r="K4310" i="5"/>
  <c r="K4311" i="5"/>
  <c r="K4312" i="5"/>
  <c r="K4313" i="5"/>
  <c r="K4314" i="5"/>
  <c r="K4315" i="5"/>
  <c r="K4316" i="5"/>
  <c r="K4317" i="5"/>
  <c r="K4318" i="5"/>
  <c r="K4319" i="5"/>
  <c r="K4320" i="5"/>
  <c r="K4321" i="5"/>
  <c r="K4322" i="5"/>
  <c r="K4323" i="5"/>
  <c r="K4324" i="5"/>
  <c r="K4325" i="5"/>
  <c r="K4326" i="5"/>
  <c r="K4327" i="5"/>
  <c r="K4328" i="5"/>
  <c r="K4329" i="5"/>
  <c r="K4330" i="5"/>
  <c r="K4331" i="5"/>
  <c r="K4332" i="5"/>
  <c r="K4333" i="5"/>
  <c r="K4334" i="5"/>
  <c r="K4335" i="5"/>
  <c r="K4336" i="5"/>
  <c r="K4337" i="5"/>
  <c r="K4338" i="5"/>
  <c r="K4339" i="5"/>
  <c r="K4340" i="5"/>
  <c r="K4341" i="5"/>
  <c r="K4342" i="5"/>
  <c r="K4343" i="5"/>
  <c r="K4344" i="5"/>
  <c r="K4345" i="5"/>
  <c r="K4346" i="5"/>
  <c r="K4347" i="5"/>
  <c r="K4348" i="5"/>
  <c r="K4349" i="5"/>
  <c r="K4350" i="5"/>
  <c r="K4351" i="5"/>
  <c r="K4352" i="5"/>
  <c r="K4353" i="5"/>
  <c r="K4354" i="5"/>
  <c r="K4355" i="5"/>
  <c r="K4356" i="5"/>
  <c r="K4357" i="5"/>
  <c r="K4358" i="5"/>
  <c r="K4359" i="5"/>
  <c r="K4360" i="5"/>
  <c r="K4361" i="5"/>
  <c r="K4362" i="5"/>
  <c r="K4363" i="5"/>
  <c r="K4364" i="5"/>
  <c r="K4365" i="5"/>
  <c r="K4366" i="5"/>
  <c r="K4367" i="5"/>
  <c r="K4368" i="5"/>
  <c r="K4369" i="5"/>
  <c r="K4370" i="5"/>
  <c r="K4371" i="5"/>
  <c r="K4372" i="5"/>
  <c r="K4373" i="5"/>
  <c r="K4374" i="5"/>
  <c r="K4375" i="5"/>
  <c r="K4376" i="5"/>
  <c r="K4377" i="5"/>
  <c r="K4378" i="5"/>
  <c r="K4379" i="5"/>
  <c r="K4380" i="5"/>
  <c r="K4381" i="5"/>
  <c r="K4382" i="5"/>
  <c r="K4383" i="5"/>
  <c r="K4384" i="5"/>
  <c r="K4385" i="5"/>
  <c r="K4386" i="5"/>
  <c r="K4387" i="5"/>
  <c r="K4388" i="5"/>
  <c r="K4389" i="5"/>
  <c r="K4390" i="5"/>
  <c r="K4391" i="5"/>
  <c r="K4392" i="5"/>
  <c r="K4393" i="5"/>
  <c r="K4394" i="5"/>
  <c r="K4395" i="5"/>
  <c r="K4396" i="5"/>
  <c r="K4397" i="5"/>
  <c r="K4398" i="5"/>
  <c r="K4399" i="5"/>
  <c r="K4400" i="5"/>
  <c r="K4401" i="5"/>
  <c r="K4402" i="5"/>
  <c r="K4403" i="5"/>
  <c r="K4404" i="5"/>
  <c r="K4405" i="5"/>
  <c r="K4406" i="5"/>
  <c r="K4407" i="5"/>
  <c r="K4408" i="5"/>
  <c r="K4409" i="5"/>
  <c r="K4410" i="5"/>
  <c r="K4411" i="5"/>
  <c r="K4412" i="5"/>
  <c r="K4413" i="5"/>
  <c r="K4414" i="5"/>
  <c r="K4415" i="5"/>
  <c r="K4416" i="5"/>
  <c r="K4417" i="5"/>
  <c r="K4418" i="5"/>
  <c r="K4419" i="5"/>
  <c r="K4420" i="5"/>
  <c r="K4421" i="5"/>
  <c r="K4422" i="5"/>
  <c r="K4423" i="5"/>
  <c r="K4424" i="5"/>
  <c r="K4425" i="5"/>
  <c r="K4426" i="5"/>
  <c r="K4427" i="5"/>
  <c r="K4428" i="5"/>
  <c r="K4429" i="5"/>
  <c r="K4430" i="5"/>
  <c r="K4431" i="5"/>
  <c r="K4432" i="5"/>
  <c r="K4433" i="5"/>
  <c r="K4434" i="5"/>
  <c r="K4435" i="5"/>
  <c r="K4436" i="5"/>
  <c r="K4437" i="5"/>
  <c r="K4438" i="5"/>
  <c r="K4439" i="5"/>
  <c r="K4440" i="5"/>
  <c r="K4441" i="5"/>
  <c r="K4442" i="5"/>
  <c r="K4443" i="5"/>
  <c r="K4444" i="5"/>
  <c r="K4445" i="5"/>
  <c r="K4446" i="5"/>
  <c r="K4447" i="5"/>
  <c r="K4448" i="5"/>
  <c r="K4449" i="5"/>
  <c r="K4450" i="5"/>
  <c r="K4451" i="5"/>
  <c r="K4452" i="5"/>
  <c r="K4453" i="5"/>
  <c r="K4454" i="5"/>
  <c r="K4455" i="5"/>
  <c r="K4456" i="5"/>
  <c r="K4457" i="5"/>
  <c r="K4458" i="5"/>
  <c r="K4459" i="5"/>
  <c r="K4460" i="5"/>
  <c r="K4461" i="5"/>
  <c r="K4462" i="5"/>
  <c r="K4463" i="5"/>
  <c r="K4464" i="5"/>
  <c r="K4465" i="5"/>
  <c r="K4466" i="5"/>
  <c r="K4467" i="5"/>
  <c r="K4468" i="5"/>
  <c r="K4469" i="5"/>
  <c r="K4470" i="5"/>
  <c r="K4471" i="5"/>
  <c r="K4472" i="5"/>
  <c r="K4473" i="5"/>
  <c r="K4474" i="5"/>
  <c r="K4475" i="5"/>
  <c r="K4476" i="5"/>
  <c r="K4477" i="5"/>
  <c r="K4478" i="5"/>
  <c r="K4479" i="5"/>
  <c r="K4480" i="5"/>
  <c r="K4481" i="5"/>
  <c r="K4482" i="5"/>
  <c r="K4483" i="5"/>
  <c r="K4484" i="5"/>
  <c r="K4485" i="5"/>
  <c r="K4486" i="5"/>
  <c r="K4487" i="5"/>
  <c r="K4488" i="5"/>
  <c r="K4489" i="5"/>
  <c r="K4490" i="5"/>
  <c r="K4491" i="5"/>
  <c r="K4492" i="5"/>
  <c r="K4493" i="5"/>
  <c r="K4494" i="5"/>
  <c r="K4495" i="5"/>
  <c r="K4496" i="5"/>
  <c r="K4497" i="5"/>
  <c r="K4498" i="5"/>
  <c r="K4499" i="5"/>
  <c r="K4500" i="5"/>
  <c r="K4501" i="5"/>
  <c r="K4502" i="5"/>
  <c r="K4503" i="5"/>
  <c r="K4504" i="5"/>
  <c r="K4505" i="5"/>
  <c r="K4506" i="5"/>
  <c r="K4507" i="5"/>
  <c r="K4508" i="5"/>
  <c r="K4509" i="5"/>
  <c r="K4510" i="5"/>
  <c r="K4511" i="5"/>
  <c r="K4512" i="5"/>
  <c r="K4513" i="5"/>
  <c r="K4514" i="5"/>
  <c r="K4515" i="5"/>
  <c r="K4516" i="5"/>
  <c r="K4517" i="5"/>
  <c r="K4518" i="5"/>
  <c r="K4519" i="5"/>
  <c r="K4520" i="5"/>
  <c r="K4521" i="5"/>
  <c r="K4522" i="5"/>
  <c r="K4523" i="5"/>
  <c r="K4524" i="5"/>
  <c r="K4525" i="5"/>
  <c r="K4526" i="5"/>
  <c r="K4527" i="5"/>
  <c r="K4528" i="5"/>
  <c r="K4529" i="5"/>
  <c r="K4530" i="5"/>
  <c r="K4531" i="5"/>
  <c r="K4532" i="5"/>
  <c r="K4533" i="5"/>
  <c r="K4534" i="5"/>
  <c r="K4535" i="5"/>
  <c r="K4536" i="5"/>
  <c r="K4537" i="5"/>
  <c r="K4538" i="5"/>
  <c r="K4539" i="5"/>
  <c r="K4540" i="5"/>
  <c r="K4541" i="5"/>
  <c r="K4542" i="5"/>
  <c r="K4543" i="5"/>
  <c r="K4544" i="5"/>
  <c r="K4545" i="5"/>
  <c r="K4546" i="5"/>
  <c r="K4547" i="5"/>
  <c r="K4548" i="5"/>
  <c r="K4549" i="5"/>
  <c r="K4550" i="5"/>
  <c r="K4551" i="5"/>
  <c r="K4552" i="5"/>
  <c r="K4553" i="5"/>
  <c r="K4554" i="5"/>
  <c r="K4555" i="5"/>
  <c r="K4556" i="5"/>
  <c r="K4557" i="5"/>
  <c r="K4558" i="5"/>
  <c r="K4559" i="5"/>
  <c r="K4560" i="5"/>
  <c r="K4561" i="5"/>
  <c r="K4562" i="5"/>
  <c r="K4563" i="5"/>
  <c r="K4564" i="5"/>
  <c r="K4565" i="5"/>
  <c r="K4566" i="5"/>
  <c r="K4567" i="5"/>
  <c r="K4568" i="5"/>
  <c r="K4569" i="5"/>
  <c r="K4570" i="5"/>
  <c r="K4571" i="5"/>
  <c r="K4572" i="5"/>
  <c r="K4573" i="5"/>
  <c r="K4574" i="5"/>
  <c r="K4575" i="5"/>
  <c r="K4576" i="5"/>
  <c r="K4577" i="5"/>
  <c r="K4578" i="5"/>
  <c r="K4579" i="5"/>
  <c r="K4580" i="5"/>
  <c r="K4581" i="5"/>
  <c r="K4582" i="5"/>
  <c r="K4583" i="5"/>
  <c r="K4584" i="5"/>
  <c r="K4585" i="5"/>
  <c r="K4586" i="5"/>
  <c r="K4587" i="5"/>
  <c r="K4588" i="5"/>
  <c r="K4589" i="5"/>
  <c r="K4590" i="5"/>
  <c r="K4591" i="5"/>
  <c r="K4592" i="5"/>
  <c r="K4593" i="5"/>
  <c r="K4594" i="5"/>
  <c r="K4595" i="5"/>
  <c r="K4596" i="5"/>
  <c r="K4597" i="5"/>
  <c r="K4598" i="5"/>
  <c r="K4599" i="5"/>
  <c r="K4600" i="5"/>
  <c r="K4601" i="5"/>
  <c r="K4602" i="5"/>
  <c r="K4603" i="5"/>
  <c r="K4604" i="5"/>
  <c r="K4605" i="5"/>
  <c r="K4606" i="5"/>
  <c r="K4607" i="5"/>
  <c r="K4608" i="5"/>
  <c r="K4609" i="5"/>
  <c r="K4610" i="5"/>
  <c r="K4611" i="5"/>
  <c r="K4612" i="5"/>
  <c r="K4613" i="5"/>
  <c r="K4614" i="5"/>
  <c r="K4615" i="5"/>
  <c r="K4616" i="5"/>
  <c r="K4617" i="5"/>
  <c r="K4618" i="5"/>
  <c r="K4619" i="5"/>
  <c r="K4620" i="5"/>
  <c r="K4621" i="5"/>
  <c r="K4622" i="5"/>
  <c r="K4623" i="5"/>
  <c r="K4624" i="5"/>
  <c r="K4625" i="5"/>
  <c r="K4626" i="5"/>
  <c r="K4627" i="5"/>
  <c r="K4628" i="5"/>
  <c r="K4629" i="5"/>
  <c r="K4630" i="5"/>
  <c r="K4631" i="5"/>
  <c r="K4632" i="5"/>
  <c r="K4633" i="5"/>
  <c r="K4634" i="5"/>
  <c r="K4635" i="5"/>
  <c r="K4636" i="5"/>
  <c r="K4637" i="5"/>
  <c r="K4638" i="5"/>
  <c r="K4639" i="5"/>
  <c r="K4640" i="5"/>
  <c r="K4641" i="5"/>
  <c r="K4642" i="5"/>
  <c r="K4643" i="5"/>
  <c r="K4644" i="5"/>
  <c r="K4645" i="5"/>
  <c r="K4646" i="5"/>
  <c r="K4647" i="5"/>
  <c r="K4648" i="5"/>
  <c r="K4649" i="5"/>
  <c r="K4650" i="5"/>
  <c r="K4651" i="5"/>
  <c r="K4652" i="5"/>
  <c r="K4653" i="5"/>
  <c r="K4654" i="5"/>
  <c r="K4655" i="5"/>
  <c r="K4656" i="5"/>
  <c r="K4657" i="5"/>
  <c r="K4658" i="5"/>
  <c r="K4659" i="5"/>
  <c r="K4660" i="5"/>
  <c r="K4661" i="5"/>
  <c r="K4662" i="5"/>
  <c r="K4663" i="5"/>
  <c r="K4664" i="5"/>
  <c r="K4665" i="5"/>
  <c r="K4666" i="5"/>
  <c r="K4667" i="5"/>
  <c r="K4668" i="5"/>
  <c r="K4669" i="5"/>
  <c r="K4670" i="5"/>
  <c r="K4671" i="5"/>
  <c r="K4672" i="5"/>
  <c r="K4673" i="5"/>
  <c r="K4674" i="5"/>
  <c r="K4675" i="5"/>
  <c r="K4676" i="5"/>
  <c r="K4677" i="5"/>
  <c r="K4678" i="5"/>
  <c r="K4679" i="5"/>
  <c r="K4680" i="5"/>
  <c r="K4681" i="5"/>
  <c r="K4682" i="5"/>
  <c r="K4683" i="5"/>
  <c r="K4684" i="5"/>
  <c r="K4685" i="5"/>
  <c r="K4686" i="5"/>
  <c r="K4687" i="5"/>
  <c r="K4688" i="5"/>
  <c r="K4689" i="5"/>
  <c r="K4690" i="5"/>
  <c r="K4691" i="5"/>
  <c r="K4692" i="5"/>
  <c r="K4693" i="5"/>
  <c r="K4694" i="5"/>
  <c r="K4695" i="5"/>
  <c r="K4696" i="5"/>
  <c r="K4697" i="5"/>
  <c r="K4698" i="5"/>
  <c r="K4699" i="5"/>
  <c r="K4700" i="5"/>
  <c r="K4701" i="5"/>
  <c r="K4702" i="5"/>
  <c r="K4703" i="5"/>
  <c r="K4704" i="5"/>
  <c r="K4705" i="5"/>
  <c r="K4706" i="5"/>
  <c r="K4707" i="5"/>
  <c r="K4708" i="5"/>
  <c r="K4709" i="5"/>
  <c r="K4710" i="5"/>
  <c r="K4711" i="5"/>
  <c r="K4712" i="5"/>
  <c r="K4713" i="5"/>
  <c r="K4714" i="5"/>
  <c r="K4715" i="5"/>
  <c r="K4716" i="5"/>
  <c r="K4717" i="5"/>
  <c r="K4718" i="5"/>
  <c r="K4719" i="5"/>
  <c r="K4720" i="5"/>
  <c r="K4721" i="5"/>
  <c r="K4722" i="5"/>
  <c r="K4723" i="5"/>
  <c r="K4724" i="5"/>
  <c r="K4725" i="5"/>
  <c r="K4726" i="5"/>
  <c r="K4727" i="5"/>
  <c r="K4728" i="5"/>
  <c r="K4729" i="5"/>
  <c r="K4730" i="5"/>
  <c r="K4731" i="5"/>
  <c r="K4732" i="5"/>
  <c r="K4733" i="5"/>
  <c r="K4734" i="5"/>
  <c r="K4735" i="5"/>
  <c r="K4736" i="5"/>
  <c r="K4737" i="5"/>
  <c r="K4738" i="5"/>
  <c r="K4739" i="5"/>
  <c r="K4740" i="5"/>
  <c r="K4741" i="5"/>
  <c r="K4742" i="5"/>
  <c r="K4743" i="5"/>
  <c r="K4744" i="5"/>
  <c r="K4745" i="5"/>
  <c r="K4746" i="5"/>
  <c r="K4747" i="5"/>
  <c r="K4748" i="5"/>
  <c r="K4749" i="5"/>
  <c r="K4750" i="5"/>
  <c r="K4751" i="5"/>
  <c r="K4752" i="5"/>
  <c r="K4753" i="5"/>
  <c r="K4754" i="5"/>
  <c r="K4755" i="5"/>
  <c r="K4756" i="5"/>
  <c r="K4757" i="5"/>
  <c r="K4758" i="5"/>
  <c r="K4759" i="5"/>
  <c r="K4760" i="5"/>
  <c r="K4761" i="5"/>
  <c r="K4762" i="5"/>
  <c r="K4763" i="5"/>
  <c r="K4764" i="5"/>
  <c r="K4765" i="5"/>
  <c r="K4766" i="5"/>
  <c r="K4767" i="5"/>
  <c r="K4768" i="5"/>
  <c r="K4769" i="5"/>
  <c r="K4770" i="5"/>
  <c r="K4771" i="5"/>
  <c r="K4772" i="5"/>
  <c r="K4773" i="5"/>
  <c r="K4774" i="5"/>
  <c r="K4775" i="5"/>
  <c r="K4776" i="5"/>
  <c r="K4777" i="5"/>
  <c r="K4778" i="5"/>
  <c r="K4779" i="5"/>
  <c r="K4780" i="5"/>
  <c r="K4781" i="5"/>
  <c r="K4782" i="5"/>
  <c r="K4783" i="5"/>
  <c r="K4784" i="5"/>
  <c r="K4785" i="5"/>
  <c r="K4786" i="5"/>
  <c r="K4787" i="5"/>
  <c r="K4788" i="5"/>
  <c r="K4789" i="5"/>
  <c r="K4790" i="5"/>
  <c r="K4791" i="5"/>
  <c r="K4792" i="5"/>
  <c r="K4793" i="5"/>
  <c r="K4794" i="5"/>
  <c r="K4795" i="5"/>
  <c r="K4796" i="5"/>
  <c r="K4797" i="5"/>
  <c r="K4798" i="5"/>
  <c r="K4799" i="5"/>
  <c r="K4800" i="5"/>
  <c r="K4801" i="5"/>
  <c r="K4802" i="5"/>
  <c r="K4803" i="5"/>
  <c r="K4804" i="5"/>
  <c r="K4805" i="5"/>
  <c r="K4806" i="5"/>
  <c r="K4807" i="5"/>
  <c r="K4808" i="5"/>
  <c r="K4809" i="5"/>
  <c r="K4810" i="5"/>
  <c r="K4811" i="5"/>
  <c r="K4812" i="5"/>
  <c r="K4813" i="5"/>
  <c r="K4814" i="5"/>
  <c r="K4815" i="5"/>
  <c r="K4816" i="5"/>
  <c r="K4817" i="5"/>
  <c r="K4818" i="5"/>
  <c r="K4819" i="5"/>
  <c r="K4820" i="5"/>
  <c r="K4821" i="5"/>
  <c r="K4822" i="5"/>
  <c r="K4823" i="5"/>
  <c r="K4824" i="5"/>
  <c r="K4825" i="5"/>
  <c r="K4826" i="5"/>
  <c r="K4827" i="5"/>
  <c r="K4828" i="5"/>
  <c r="K4829" i="5"/>
  <c r="K4830" i="5"/>
  <c r="K4831" i="5"/>
  <c r="K4832" i="5"/>
  <c r="K4833" i="5"/>
  <c r="K4834" i="5"/>
  <c r="K4835" i="5"/>
  <c r="K4836" i="5"/>
  <c r="K4837" i="5"/>
  <c r="K4838" i="5"/>
  <c r="K4839" i="5"/>
  <c r="K4840" i="5"/>
  <c r="K4841" i="5"/>
  <c r="K4842" i="5"/>
  <c r="K4843" i="5"/>
  <c r="K4844" i="5"/>
  <c r="K4845" i="5"/>
  <c r="K4846" i="5"/>
  <c r="K4847" i="5"/>
  <c r="K4848" i="5"/>
  <c r="K4849" i="5"/>
  <c r="K4850" i="5"/>
  <c r="K4851" i="5"/>
  <c r="K4852" i="5"/>
  <c r="K4853" i="5"/>
  <c r="K4854" i="5"/>
  <c r="K4855" i="5"/>
  <c r="K4856" i="5"/>
  <c r="K4857" i="5"/>
  <c r="K4858" i="5"/>
  <c r="K4859" i="5"/>
  <c r="K4860" i="5"/>
  <c r="K4861" i="5"/>
  <c r="K4862" i="5"/>
  <c r="K4863" i="5"/>
  <c r="K4864" i="5"/>
  <c r="K4865" i="5"/>
  <c r="K4866" i="5"/>
  <c r="K4867" i="5"/>
  <c r="K4868" i="5"/>
  <c r="K4869" i="5"/>
  <c r="K4870" i="5"/>
  <c r="K4871" i="5"/>
  <c r="K4872" i="5"/>
  <c r="K4873" i="5"/>
  <c r="K4874" i="5"/>
  <c r="K4875" i="5"/>
  <c r="K4876" i="5"/>
  <c r="K4877" i="5"/>
  <c r="K4878" i="5"/>
  <c r="K4879" i="5"/>
  <c r="K4880" i="5"/>
  <c r="K4881" i="5"/>
  <c r="K4882" i="5"/>
  <c r="K4883" i="5"/>
  <c r="K4884" i="5"/>
  <c r="K4885" i="5"/>
  <c r="K4886" i="5"/>
  <c r="K4887" i="5"/>
  <c r="K4888" i="5"/>
  <c r="K4889" i="5"/>
  <c r="K4890" i="5"/>
  <c r="K4891" i="5"/>
  <c r="K4892" i="5"/>
  <c r="K4893" i="5"/>
  <c r="K4894" i="5"/>
  <c r="K4895" i="5"/>
  <c r="K4896" i="5"/>
  <c r="K4897" i="5"/>
  <c r="K4898" i="5"/>
  <c r="K4899" i="5"/>
  <c r="K4900" i="5"/>
  <c r="K4901" i="5"/>
  <c r="K4902" i="5"/>
  <c r="K4903" i="5"/>
  <c r="K4904" i="5"/>
  <c r="K4905" i="5"/>
  <c r="K4906" i="5"/>
  <c r="K4907" i="5"/>
  <c r="K4908" i="5"/>
  <c r="K4909" i="5"/>
  <c r="K4910" i="5"/>
  <c r="K4911" i="5"/>
  <c r="K4912" i="5"/>
  <c r="K4913" i="5"/>
  <c r="K4914" i="5"/>
  <c r="K4915" i="5"/>
  <c r="K4916" i="5"/>
  <c r="K4917" i="5"/>
  <c r="K4918" i="5"/>
  <c r="K4919" i="5"/>
  <c r="K4920" i="5"/>
  <c r="K4921" i="5"/>
  <c r="K4922" i="5"/>
  <c r="K4923" i="5"/>
  <c r="K4924" i="5"/>
  <c r="K4925" i="5"/>
  <c r="K4926" i="5"/>
  <c r="K4927" i="5"/>
  <c r="K4928" i="5"/>
  <c r="K4929" i="5"/>
  <c r="K4930" i="5"/>
  <c r="K4931" i="5"/>
  <c r="K4932" i="5"/>
  <c r="K4933" i="5"/>
  <c r="K4934" i="5"/>
  <c r="K4935" i="5"/>
  <c r="K4936" i="5"/>
  <c r="K4937" i="5"/>
  <c r="K4938" i="5"/>
  <c r="K4939" i="5"/>
  <c r="K4940" i="5"/>
  <c r="K4941" i="5"/>
  <c r="K4942" i="5"/>
  <c r="K4943" i="5"/>
  <c r="K4944" i="5"/>
  <c r="K4945" i="5"/>
  <c r="K4946" i="5"/>
  <c r="K4947" i="5"/>
  <c r="K4948" i="5"/>
  <c r="K4949" i="5"/>
  <c r="K4950" i="5"/>
  <c r="K4951" i="5"/>
  <c r="K4952" i="5"/>
  <c r="K4953" i="5"/>
  <c r="K4954" i="5"/>
  <c r="K4955" i="5"/>
  <c r="K4956" i="5"/>
  <c r="K4957" i="5"/>
  <c r="K4958" i="5"/>
  <c r="K4959" i="5"/>
  <c r="K4960" i="5"/>
  <c r="K4961" i="5"/>
  <c r="K4962" i="5"/>
  <c r="K4963" i="5"/>
  <c r="K4964" i="5"/>
  <c r="K4965" i="5"/>
  <c r="K4966" i="5"/>
  <c r="K4967" i="5"/>
  <c r="K4968" i="5"/>
  <c r="K4969" i="5"/>
  <c r="K4970" i="5"/>
  <c r="K4971" i="5"/>
  <c r="K4972" i="5"/>
  <c r="K4973" i="5"/>
  <c r="K4974" i="5"/>
  <c r="K4975" i="5"/>
  <c r="K4976" i="5"/>
  <c r="K4977" i="5"/>
  <c r="K4978" i="5"/>
  <c r="K4979" i="5"/>
  <c r="K4980" i="5"/>
  <c r="K4981" i="5"/>
  <c r="K4982" i="5"/>
  <c r="K4983" i="5"/>
  <c r="K4984" i="5"/>
  <c r="K4985" i="5"/>
  <c r="K4986" i="5"/>
  <c r="K4987" i="5"/>
  <c r="K4988" i="5"/>
  <c r="K4989" i="5"/>
  <c r="K4990" i="5"/>
  <c r="K4991" i="5"/>
  <c r="K4992" i="5"/>
  <c r="K4993" i="5"/>
  <c r="K4994" i="5"/>
  <c r="K4995" i="5"/>
  <c r="K4996" i="5"/>
  <c r="K4997" i="5"/>
  <c r="K4998" i="5"/>
  <c r="K4999" i="5"/>
  <c r="K5000" i="5"/>
  <c r="K5001" i="5"/>
  <c r="K5002" i="5"/>
  <c r="K5003" i="5"/>
  <c r="K5004" i="5"/>
  <c r="K5005" i="5"/>
  <c r="K5006" i="5"/>
  <c r="K5007" i="5"/>
  <c r="K5008" i="5"/>
  <c r="K5009" i="5"/>
  <c r="K5010" i="5"/>
  <c r="K5011" i="5"/>
  <c r="K5012" i="5"/>
  <c r="K5013" i="5"/>
  <c r="K5014" i="5"/>
  <c r="K5015" i="5"/>
  <c r="K5016" i="5"/>
  <c r="K5017" i="5"/>
  <c r="K5018" i="5"/>
  <c r="K5019" i="5"/>
  <c r="K5020" i="5"/>
  <c r="K5021" i="5"/>
  <c r="K5022" i="5"/>
  <c r="K5023" i="5"/>
  <c r="K5024" i="5"/>
  <c r="K5025" i="5"/>
  <c r="K5026" i="5"/>
  <c r="K5027" i="5"/>
  <c r="K5028" i="5"/>
  <c r="K5029" i="5"/>
  <c r="K5030" i="5"/>
  <c r="K5031" i="5"/>
  <c r="K5032" i="5"/>
  <c r="K5033" i="5"/>
  <c r="K5034" i="5"/>
  <c r="K5035" i="5"/>
  <c r="K5036" i="5"/>
  <c r="K5037" i="5"/>
  <c r="K5038" i="5"/>
  <c r="K5039" i="5"/>
  <c r="K5040" i="5"/>
  <c r="K5041" i="5"/>
  <c r="K5042" i="5"/>
  <c r="K5043" i="5"/>
  <c r="K5044" i="5"/>
  <c r="K5045" i="5"/>
  <c r="K5046" i="5"/>
  <c r="K5047" i="5"/>
  <c r="K5048" i="5"/>
  <c r="K5049" i="5"/>
  <c r="K5050" i="5"/>
  <c r="K5051" i="5"/>
  <c r="K5052" i="5"/>
  <c r="K5053" i="5"/>
  <c r="K5054" i="5"/>
  <c r="K5055" i="5"/>
  <c r="K5056" i="5"/>
  <c r="K5057" i="5"/>
  <c r="K5058" i="5"/>
  <c r="K5059" i="5"/>
  <c r="K5060" i="5"/>
  <c r="K5061" i="5"/>
  <c r="K5062" i="5"/>
  <c r="K5063" i="5"/>
  <c r="K5064" i="5"/>
  <c r="K5065" i="5"/>
  <c r="K5066" i="5"/>
  <c r="K5067" i="5"/>
  <c r="K5068" i="5"/>
  <c r="K5069" i="5"/>
  <c r="K5070" i="5"/>
  <c r="K5071" i="5"/>
  <c r="K5072" i="5"/>
  <c r="K5073" i="5"/>
  <c r="K5074" i="5"/>
  <c r="K5075" i="5"/>
  <c r="K5076" i="5"/>
  <c r="K5077" i="5"/>
  <c r="K5078" i="5"/>
  <c r="K5079" i="5"/>
  <c r="K5080" i="5"/>
  <c r="K5081" i="5"/>
  <c r="K5082" i="5"/>
  <c r="K5083" i="5"/>
  <c r="K5084" i="5"/>
  <c r="K5085" i="5"/>
  <c r="K5086" i="5"/>
  <c r="K5087" i="5"/>
  <c r="K5088" i="5"/>
  <c r="K5089" i="5"/>
  <c r="K5090" i="5"/>
  <c r="K5091" i="5"/>
  <c r="K5092" i="5"/>
  <c r="K5093" i="5"/>
  <c r="K5094" i="5"/>
  <c r="K5095" i="5"/>
  <c r="K5096" i="5"/>
  <c r="K5097" i="5"/>
  <c r="K5098" i="5"/>
  <c r="K5099" i="5"/>
  <c r="K5100" i="5"/>
  <c r="K5101" i="5"/>
  <c r="K5102" i="5"/>
  <c r="K5103" i="5"/>
  <c r="K5104" i="5"/>
  <c r="K5105" i="5"/>
  <c r="K5106" i="5"/>
  <c r="K5107" i="5"/>
  <c r="K5108" i="5"/>
  <c r="K5109" i="5"/>
  <c r="K5110" i="5"/>
  <c r="K5111" i="5"/>
  <c r="K5112" i="5"/>
  <c r="K5113" i="5"/>
  <c r="K5114" i="5"/>
  <c r="K5115" i="5"/>
  <c r="K5116" i="5"/>
  <c r="K5117" i="5"/>
  <c r="K5118" i="5"/>
  <c r="K5119" i="5"/>
  <c r="K5120" i="5"/>
  <c r="K5121" i="5"/>
  <c r="K5122" i="5"/>
  <c r="K5123" i="5"/>
  <c r="K5124" i="5"/>
  <c r="K5125" i="5"/>
  <c r="K5126" i="5"/>
  <c r="K5127" i="5"/>
  <c r="K5128" i="5"/>
  <c r="K5129" i="5"/>
  <c r="K5130" i="5"/>
  <c r="K5131" i="5"/>
  <c r="K5132" i="5"/>
  <c r="K5133" i="5"/>
  <c r="K5134" i="5"/>
  <c r="K5135" i="5"/>
  <c r="K5136" i="5"/>
  <c r="K5137" i="5"/>
  <c r="K5138" i="5"/>
  <c r="K5139" i="5"/>
  <c r="K5140" i="5"/>
  <c r="K5141" i="5"/>
  <c r="K5142" i="5"/>
  <c r="K5143" i="5"/>
  <c r="K5144" i="5"/>
  <c r="K5145" i="5"/>
  <c r="K5146" i="5"/>
  <c r="K5147" i="5"/>
  <c r="K5148" i="5"/>
  <c r="K5149" i="5"/>
  <c r="K5150" i="5"/>
  <c r="K5151" i="5"/>
  <c r="K5152" i="5"/>
  <c r="K5153" i="5"/>
  <c r="K5154" i="5"/>
  <c r="K5155" i="5"/>
  <c r="K5156" i="5"/>
  <c r="K5157" i="5"/>
  <c r="K5158" i="5"/>
  <c r="K5159" i="5"/>
  <c r="K5160" i="5"/>
  <c r="K5161" i="5"/>
  <c r="K5162" i="5"/>
  <c r="K5163" i="5"/>
  <c r="K5164" i="5"/>
  <c r="K5165" i="5"/>
  <c r="K5166" i="5"/>
  <c r="K5167" i="5"/>
  <c r="K5168" i="5"/>
  <c r="K5169" i="5"/>
  <c r="K5170" i="5"/>
  <c r="K5171" i="5"/>
  <c r="K5172" i="5"/>
  <c r="K5173" i="5"/>
  <c r="K5174" i="5"/>
  <c r="K5175" i="5"/>
  <c r="K5176" i="5"/>
  <c r="K5177" i="5"/>
  <c r="K5178" i="5"/>
  <c r="K5179" i="5"/>
  <c r="K5180" i="5"/>
  <c r="K5181" i="5"/>
  <c r="K5182" i="5"/>
  <c r="K5183" i="5"/>
  <c r="K5184" i="5"/>
  <c r="K5185" i="5"/>
  <c r="K5186" i="5"/>
  <c r="K5187" i="5"/>
  <c r="K5188" i="5"/>
  <c r="K5189" i="5"/>
  <c r="K5190" i="5"/>
  <c r="K5191" i="5"/>
  <c r="K5192" i="5"/>
  <c r="K5193" i="5"/>
  <c r="K5194" i="5"/>
  <c r="K5195" i="5"/>
  <c r="K5196" i="5"/>
  <c r="K5197" i="5"/>
  <c r="K5198" i="5"/>
  <c r="K5199" i="5"/>
  <c r="K5200" i="5"/>
  <c r="K5201" i="5"/>
  <c r="K5202" i="5"/>
  <c r="K5203" i="5"/>
  <c r="K5204" i="5"/>
  <c r="K5205" i="5"/>
  <c r="K5206" i="5"/>
  <c r="K5207" i="5"/>
  <c r="K5208" i="5"/>
  <c r="K5209" i="5"/>
  <c r="K5210" i="5"/>
  <c r="K5211" i="5"/>
  <c r="K5212" i="5"/>
  <c r="K5213" i="5"/>
  <c r="K5214" i="5"/>
  <c r="K5215" i="5"/>
  <c r="K5216" i="5"/>
  <c r="K5217" i="5"/>
  <c r="K5218" i="5"/>
  <c r="K5219" i="5"/>
  <c r="K5220" i="5"/>
  <c r="K5221" i="5"/>
  <c r="K5222" i="5"/>
  <c r="K5223" i="5"/>
  <c r="K5224" i="5"/>
  <c r="K5225" i="5"/>
  <c r="K5226" i="5"/>
  <c r="K5227" i="5"/>
  <c r="K5228" i="5"/>
  <c r="K5229" i="5"/>
  <c r="K5230" i="5"/>
  <c r="K5231" i="5"/>
  <c r="K5232" i="5"/>
  <c r="K5233" i="5"/>
  <c r="K5234" i="5"/>
  <c r="K5235" i="5"/>
  <c r="K5236" i="5"/>
  <c r="K5237" i="5"/>
  <c r="K5238" i="5"/>
  <c r="K5239" i="5"/>
  <c r="K5240" i="5"/>
  <c r="K5241" i="5"/>
  <c r="K5242" i="5"/>
  <c r="K5243" i="5"/>
  <c r="K5244" i="5"/>
  <c r="K5245" i="5"/>
  <c r="K5246" i="5"/>
  <c r="K5247" i="5"/>
  <c r="K5248" i="5"/>
  <c r="K5249" i="5"/>
  <c r="K5250" i="5"/>
  <c r="K5251" i="5"/>
  <c r="K5252" i="5"/>
  <c r="K5253" i="5"/>
  <c r="K5254" i="5"/>
  <c r="K5255" i="5"/>
  <c r="K5256" i="5"/>
  <c r="K5257" i="5"/>
  <c r="K5258" i="5"/>
  <c r="K5259" i="5"/>
  <c r="K5260" i="5"/>
  <c r="K5261" i="5"/>
  <c r="K5262" i="5"/>
  <c r="K5263" i="5"/>
  <c r="K5264" i="5"/>
  <c r="K5265" i="5"/>
  <c r="K5266" i="5"/>
  <c r="K5267" i="5"/>
  <c r="K5268" i="5"/>
  <c r="K5269" i="5"/>
  <c r="K5270" i="5"/>
  <c r="K5271" i="5"/>
  <c r="K5272" i="5"/>
  <c r="K5273" i="5"/>
  <c r="K5274" i="5"/>
  <c r="K5275" i="5"/>
  <c r="K5276" i="5"/>
  <c r="K5277" i="5"/>
  <c r="K5278" i="5"/>
  <c r="K5279" i="5"/>
  <c r="K5280" i="5"/>
  <c r="K5281" i="5"/>
  <c r="K5282" i="5"/>
  <c r="K5283" i="5"/>
  <c r="K5284" i="5"/>
  <c r="K5285" i="5"/>
  <c r="K5286" i="5"/>
  <c r="K5287" i="5"/>
  <c r="K5288" i="5"/>
  <c r="K5289" i="5"/>
  <c r="K5290" i="5"/>
  <c r="K5291" i="5"/>
  <c r="K5292" i="5"/>
  <c r="K5293" i="5"/>
  <c r="K5294" i="5"/>
  <c r="K5295" i="5"/>
  <c r="K5296" i="5"/>
  <c r="K5297" i="5"/>
  <c r="K5298" i="5"/>
  <c r="K5299" i="5"/>
  <c r="K5300" i="5"/>
  <c r="K5301" i="5"/>
  <c r="K5302" i="5"/>
  <c r="K5303" i="5"/>
  <c r="K5304" i="5"/>
  <c r="K5305" i="5"/>
  <c r="K5306" i="5"/>
  <c r="K5307" i="5"/>
  <c r="K5308" i="5"/>
  <c r="K5309" i="5"/>
  <c r="K5310" i="5"/>
  <c r="K5311" i="5"/>
  <c r="K5312" i="5"/>
  <c r="K5313" i="5"/>
  <c r="K5314" i="5"/>
  <c r="K5315" i="5"/>
  <c r="K5316" i="5"/>
  <c r="K5317" i="5"/>
  <c r="K5318" i="5"/>
  <c r="K5319" i="5"/>
  <c r="K5320" i="5"/>
  <c r="K5321" i="5"/>
  <c r="K5322" i="5"/>
  <c r="K5323" i="5"/>
  <c r="K5324" i="5"/>
  <c r="K5325" i="5"/>
  <c r="K5326" i="5"/>
  <c r="K5327" i="5"/>
  <c r="K5328" i="5"/>
  <c r="K5329" i="5"/>
  <c r="K5330" i="5"/>
  <c r="K5331" i="5"/>
  <c r="K5332" i="5"/>
  <c r="K5333" i="5"/>
  <c r="K5334" i="5"/>
  <c r="K5335" i="5"/>
  <c r="K5336" i="5"/>
  <c r="K5337" i="5"/>
  <c r="K5338" i="5"/>
  <c r="K5339" i="5"/>
  <c r="K5340" i="5"/>
  <c r="K5341" i="5"/>
  <c r="K5342" i="5"/>
  <c r="K5343" i="5"/>
  <c r="K5344" i="5"/>
  <c r="K5345" i="5"/>
  <c r="K5346" i="5"/>
  <c r="K5347" i="5"/>
  <c r="K5348" i="5"/>
  <c r="K5349" i="5"/>
  <c r="K5350" i="5"/>
  <c r="K5351" i="5"/>
  <c r="K5352" i="5"/>
  <c r="K5353" i="5"/>
  <c r="K5354" i="5"/>
  <c r="K5355" i="5"/>
  <c r="K5356" i="5"/>
  <c r="K5357" i="5"/>
  <c r="K5358" i="5"/>
  <c r="K5359" i="5"/>
  <c r="K5360" i="5"/>
  <c r="K5361" i="5"/>
  <c r="K5362" i="5"/>
  <c r="K5363" i="5"/>
  <c r="K5364" i="5"/>
  <c r="K5365" i="5"/>
  <c r="K5366" i="5"/>
  <c r="K5367" i="5"/>
  <c r="K5368" i="5"/>
  <c r="K5369" i="5"/>
  <c r="K5370" i="5"/>
  <c r="K5371" i="5"/>
  <c r="K5372" i="5"/>
  <c r="K5373" i="5"/>
  <c r="K5374" i="5"/>
  <c r="K5375" i="5"/>
  <c r="K5376" i="5"/>
  <c r="K5377" i="5"/>
  <c r="K5378" i="5"/>
  <c r="K5379" i="5"/>
  <c r="K5380" i="5"/>
  <c r="K5381" i="5"/>
  <c r="K5382" i="5"/>
  <c r="K5383" i="5"/>
  <c r="K5384" i="5"/>
  <c r="K5385" i="5"/>
  <c r="K5386" i="5"/>
  <c r="K5387" i="5"/>
  <c r="K5388" i="5"/>
  <c r="K5389" i="5"/>
  <c r="K5390" i="5"/>
  <c r="K5391" i="5"/>
  <c r="K5392" i="5"/>
  <c r="K5393" i="5"/>
  <c r="K5394" i="5"/>
  <c r="K5395" i="5"/>
  <c r="K5396" i="5"/>
  <c r="K5397" i="5"/>
  <c r="K5398" i="5"/>
  <c r="K5399" i="5"/>
  <c r="K5400" i="5"/>
  <c r="K5401" i="5"/>
  <c r="K5402" i="5"/>
  <c r="K5403" i="5"/>
  <c r="K5404" i="5"/>
  <c r="K5405" i="5"/>
  <c r="K5406" i="5"/>
  <c r="K5407" i="5"/>
  <c r="K5408" i="5"/>
  <c r="K5409" i="5"/>
  <c r="K5410" i="5"/>
  <c r="K5411" i="5"/>
  <c r="K5412" i="5"/>
  <c r="K5413" i="5"/>
  <c r="K5414" i="5"/>
  <c r="K5415" i="5"/>
  <c r="K5416" i="5"/>
  <c r="K5417" i="5"/>
  <c r="K5418" i="5"/>
  <c r="K5419" i="5"/>
  <c r="K5420" i="5"/>
  <c r="K5421" i="5"/>
  <c r="K5422" i="5"/>
  <c r="K5423" i="5"/>
  <c r="K5424" i="5"/>
  <c r="K5425" i="5"/>
  <c r="K5426" i="5"/>
  <c r="K5427" i="5"/>
  <c r="K5428" i="5"/>
  <c r="K5429" i="5"/>
  <c r="K5430" i="5"/>
  <c r="K5431" i="5"/>
  <c r="K5432" i="5"/>
  <c r="K5433" i="5"/>
  <c r="K5434" i="5"/>
  <c r="K5435" i="5"/>
  <c r="K5436" i="5"/>
  <c r="K5437" i="5"/>
  <c r="K5438" i="5"/>
  <c r="K5439" i="5"/>
  <c r="K5440" i="5"/>
  <c r="K5441" i="5"/>
  <c r="K5442" i="5"/>
  <c r="K5443" i="5"/>
  <c r="K5444" i="5"/>
  <c r="K5445" i="5"/>
  <c r="K5446" i="5"/>
  <c r="K5447" i="5"/>
  <c r="K5448" i="5"/>
  <c r="K5449" i="5"/>
  <c r="K5450" i="5"/>
  <c r="K5451" i="5"/>
  <c r="K5452" i="5"/>
  <c r="K5453" i="5"/>
  <c r="K5454" i="5"/>
  <c r="K5455" i="5"/>
  <c r="K5456" i="5"/>
  <c r="K5457" i="5"/>
  <c r="K5458" i="5"/>
  <c r="K5459" i="5"/>
  <c r="K5460" i="5"/>
  <c r="K5461" i="5"/>
  <c r="K5462" i="5"/>
  <c r="K5463" i="5"/>
  <c r="K5464" i="5"/>
  <c r="K5465" i="5"/>
  <c r="K5466" i="5"/>
  <c r="K5467" i="5"/>
  <c r="K5468" i="5"/>
  <c r="K5469" i="5"/>
  <c r="K5470" i="5"/>
  <c r="K5471" i="5"/>
  <c r="K5472" i="5"/>
  <c r="K5473" i="5"/>
  <c r="K5474" i="5"/>
  <c r="K5475" i="5"/>
  <c r="K5476" i="5"/>
  <c r="K5477" i="5"/>
  <c r="K5478" i="5"/>
  <c r="K5479" i="5"/>
  <c r="K5480" i="5"/>
  <c r="K5481" i="5"/>
  <c r="K5482" i="5"/>
  <c r="K5483" i="5"/>
  <c r="K5484" i="5"/>
  <c r="K5485" i="5"/>
  <c r="K5486" i="5"/>
  <c r="K5487" i="5"/>
  <c r="K5488" i="5"/>
  <c r="K5489" i="5"/>
  <c r="K5490" i="5"/>
  <c r="K5491" i="5"/>
  <c r="K5492" i="5"/>
  <c r="K5493" i="5"/>
  <c r="K5494" i="5"/>
  <c r="K5495" i="5"/>
  <c r="K5496" i="5"/>
  <c r="K5497" i="5"/>
  <c r="K5498" i="5"/>
  <c r="K5499" i="5"/>
  <c r="K5500" i="5"/>
  <c r="K5501" i="5"/>
  <c r="K5502" i="5"/>
  <c r="K5503" i="5"/>
  <c r="K5504" i="5"/>
  <c r="K5505" i="5"/>
  <c r="K5506" i="5"/>
  <c r="K5507" i="5"/>
  <c r="K5508" i="5"/>
  <c r="K5509" i="5"/>
  <c r="K5510" i="5"/>
  <c r="K5511" i="5"/>
  <c r="K5512" i="5"/>
  <c r="K5513" i="5"/>
  <c r="K5514" i="5"/>
  <c r="K5515" i="5"/>
  <c r="K5516" i="5"/>
  <c r="K5517" i="5"/>
  <c r="K5518" i="5"/>
  <c r="K5519" i="5"/>
  <c r="K5520" i="5"/>
  <c r="K5521" i="5"/>
  <c r="K5522" i="5"/>
  <c r="K5523" i="5"/>
  <c r="K5524" i="5"/>
  <c r="K5525" i="5"/>
  <c r="K5526" i="5"/>
  <c r="K5527" i="5"/>
  <c r="K5528" i="5"/>
  <c r="K5529" i="5"/>
  <c r="K5530" i="5"/>
  <c r="K5531" i="5"/>
  <c r="K5532" i="5"/>
  <c r="K5533" i="5"/>
  <c r="K5534" i="5"/>
  <c r="K5535" i="5"/>
  <c r="K5536" i="5"/>
  <c r="K5537" i="5"/>
  <c r="K5538" i="5"/>
  <c r="K5539" i="5"/>
  <c r="K5540" i="5"/>
  <c r="K5541" i="5"/>
  <c r="K5542" i="5"/>
  <c r="K5543" i="5"/>
  <c r="K5544" i="5"/>
  <c r="K5545" i="5"/>
  <c r="K5546" i="5"/>
  <c r="K5547" i="5"/>
  <c r="K5548" i="5"/>
  <c r="K5549" i="5"/>
  <c r="K5550" i="5"/>
  <c r="K5551" i="5"/>
  <c r="K5552" i="5"/>
  <c r="K5553" i="5"/>
  <c r="K5554" i="5"/>
  <c r="K5555" i="5"/>
  <c r="K5556" i="5"/>
  <c r="K5557" i="5"/>
  <c r="K5558" i="5"/>
  <c r="K5559" i="5"/>
  <c r="K5560" i="5"/>
  <c r="K5561" i="5"/>
  <c r="K5562" i="5"/>
  <c r="K5563" i="5"/>
  <c r="K5564" i="5"/>
  <c r="K5565" i="5"/>
  <c r="K5566" i="5"/>
  <c r="K5567" i="5"/>
  <c r="K5568" i="5"/>
  <c r="K5569" i="5"/>
  <c r="K5570" i="5"/>
  <c r="K5571" i="5"/>
  <c r="K5572" i="5"/>
  <c r="K5573" i="5"/>
  <c r="K5574" i="5"/>
  <c r="K5575" i="5"/>
  <c r="K5576" i="5"/>
  <c r="K5577" i="5"/>
  <c r="K5578" i="5"/>
  <c r="K5579" i="5"/>
  <c r="K5580" i="5"/>
  <c r="K5581" i="5"/>
  <c r="K5582" i="5"/>
  <c r="K5583" i="5"/>
  <c r="K5584" i="5"/>
  <c r="K5585" i="5"/>
  <c r="K5586" i="5"/>
  <c r="K5587" i="5"/>
  <c r="K5588" i="5"/>
  <c r="K5589" i="5"/>
  <c r="K5590" i="5"/>
  <c r="K5591" i="5"/>
  <c r="K5592" i="5"/>
  <c r="K5593" i="5"/>
  <c r="K5594" i="5"/>
  <c r="K5595" i="5"/>
  <c r="K5596" i="5"/>
  <c r="K5597" i="5"/>
  <c r="K5598" i="5"/>
  <c r="K5599" i="5"/>
  <c r="K5600" i="5"/>
  <c r="K5601" i="5"/>
  <c r="K5602" i="5"/>
  <c r="K5603" i="5"/>
  <c r="K5604" i="5"/>
  <c r="K5605" i="5"/>
  <c r="K5606" i="5"/>
  <c r="K5607" i="5"/>
  <c r="K5608" i="5"/>
  <c r="K5609" i="5"/>
  <c r="K5610" i="5"/>
  <c r="K5611" i="5"/>
  <c r="K5612" i="5"/>
  <c r="K5613" i="5"/>
  <c r="K5614" i="5"/>
  <c r="K5615" i="5"/>
  <c r="K5616" i="5"/>
  <c r="K5617" i="5"/>
  <c r="K5618" i="5"/>
  <c r="K5619" i="5"/>
  <c r="K5620" i="5"/>
  <c r="K5621" i="5"/>
  <c r="K5622" i="5"/>
  <c r="K5623" i="5"/>
  <c r="K5624" i="5"/>
  <c r="K5625" i="5"/>
  <c r="K5626" i="5"/>
  <c r="K5627" i="5"/>
  <c r="K5628" i="5"/>
  <c r="K5629" i="5"/>
  <c r="K5630" i="5"/>
  <c r="K5631" i="5"/>
  <c r="K5632" i="5"/>
  <c r="K5633" i="5"/>
  <c r="K5634" i="5"/>
  <c r="K5635" i="5"/>
  <c r="K5636" i="5"/>
  <c r="K5637" i="5"/>
  <c r="K5638" i="5"/>
  <c r="K5639" i="5"/>
  <c r="K5640" i="5"/>
  <c r="K5641" i="5"/>
  <c r="K5642" i="5"/>
  <c r="K5643" i="5"/>
  <c r="K5644" i="5"/>
  <c r="K5645" i="5"/>
  <c r="K5646" i="5"/>
  <c r="K5647" i="5"/>
  <c r="K5648" i="5"/>
  <c r="K5649" i="5"/>
  <c r="K5650" i="5"/>
  <c r="K5651" i="5"/>
  <c r="K5652" i="5"/>
  <c r="K5653" i="5"/>
  <c r="K5654" i="5"/>
  <c r="K5655" i="5"/>
  <c r="K5656" i="5"/>
  <c r="K5657" i="5"/>
  <c r="K5658" i="5"/>
  <c r="K5659" i="5"/>
  <c r="K5660" i="5"/>
  <c r="K5661" i="5"/>
  <c r="K5662" i="5"/>
  <c r="K5663" i="5"/>
  <c r="K5664" i="5"/>
  <c r="K5665" i="5"/>
  <c r="K5666" i="5"/>
  <c r="K5667" i="5"/>
  <c r="K5668" i="5"/>
  <c r="K5669" i="5"/>
  <c r="K5670" i="5"/>
  <c r="K5671" i="5"/>
  <c r="K5672" i="5"/>
  <c r="K5673" i="5"/>
  <c r="K5674" i="5"/>
  <c r="K5675" i="5"/>
  <c r="K5676" i="5"/>
  <c r="K5677" i="5"/>
  <c r="K5678" i="5"/>
  <c r="K5679" i="5"/>
  <c r="K5680" i="5"/>
  <c r="K5681" i="5"/>
  <c r="K5682" i="5"/>
  <c r="K5683" i="5"/>
  <c r="K5684" i="5"/>
  <c r="K5685" i="5"/>
  <c r="K5686" i="5"/>
  <c r="K5687" i="5"/>
  <c r="K5688" i="5"/>
  <c r="K5689" i="5"/>
  <c r="K5690" i="5"/>
  <c r="K5691" i="5"/>
  <c r="K5692" i="5"/>
  <c r="K5693" i="5"/>
  <c r="K5694" i="5"/>
  <c r="K5695" i="5"/>
  <c r="K5696" i="5"/>
  <c r="K5697" i="5"/>
  <c r="K5698" i="5"/>
  <c r="K5699" i="5"/>
  <c r="K5700" i="5"/>
  <c r="K5701" i="5"/>
  <c r="K5702" i="5"/>
  <c r="K5703" i="5"/>
  <c r="K5704" i="5"/>
  <c r="K5705" i="5"/>
  <c r="K5706" i="5"/>
  <c r="K5707" i="5"/>
  <c r="K5708" i="5"/>
  <c r="K5709" i="5"/>
  <c r="K5710" i="5"/>
  <c r="K5711" i="5"/>
  <c r="K5712" i="5"/>
  <c r="K5713" i="5"/>
  <c r="K5714" i="5"/>
  <c r="K5715" i="5"/>
  <c r="K5716" i="5"/>
  <c r="K5717" i="5"/>
  <c r="K5718" i="5"/>
  <c r="K5719" i="5"/>
  <c r="K5720" i="5"/>
  <c r="K5721" i="5"/>
  <c r="K5722" i="5"/>
  <c r="K5723" i="5"/>
  <c r="K5724" i="5"/>
  <c r="K5725" i="5"/>
  <c r="K5726" i="5"/>
  <c r="K5727" i="5"/>
  <c r="K5728" i="5"/>
  <c r="K5729" i="5"/>
  <c r="K5730" i="5"/>
  <c r="K5731" i="5"/>
  <c r="K5732" i="5"/>
  <c r="K5733" i="5"/>
  <c r="K5734" i="5"/>
  <c r="K5735" i="5"/>
  <c r="K5736" i="5"/>
  <c r="K5737" i="5"/>
  <c r="K5738" i="5"/>
  <c r="K5739" i="5"/>
  <c r="K5740" i="5"/>
  <c r="K5741" i="5"/>
  <c r="K5742" i="5"/>
  <c r="K5743" i="5"/>
  <c r="K5744" i="5"/>
  <c r="K5745" i="5"/>
  <c r="K5746" i="5"/>
  <c r="K5747" i="5"/>
  <c r="K5748" i="5"/>
  <c r="K5749" i="5"/>
  <c r="K5750" i="5"/>
  <c r="K5751" i="5"/>
  <c r="K5752" i="5"/>
  <c r="K5753" i="5"/>
  <c r="K5754" i="5"/>
  <c r="K5755" i="5"/>
  <c r="K5756" i="5"/>
  <c r="K5757" i="5"/>
  <c r="K5758" i="5"/>
  <c r="K5759" i="5"/>
  <c r="K5760" i="5"/>
  <c r="K5761" i="5"/>
  <c r="K5762" i="5"/>
  <c r="K5763" i="5"/>
  <c r="K5764" i="5"/>
  <c r="K5765" i="5"/>
  <c r="K5766" i="5"/>
  <c r="K5767" i="5"/>
  <c r="K5768" i="5"/>
  <c r="K5769" i="5"/>
  <c r="K5770" i="5"/>
  <c r="K5771" i="5"/>
  <c r="K5772" i="5"/>
  <c r="K5773" i="5"/>
  <c r="K5774" i="5"/>
  <c r="K5775" i="5"/>
  <c r="K5776" i="5"/>
  <c r="K5777" i="5"/>
  <c r="K5778" i="5"/>
  <c r="K5779" i="5"/>
  <c r="K5780" i="5"/>
  <c r="K5781" i="5"/>
  <c r="K5782" i="5"/>
  <c r="K5783" i="5"/>
  <c r="K5784" i="5"/>
  <c r="K5785" i="5"/>
  <c r="K5786" i="5"/>
  <c r="K5787" i="5"/>
  <c r="K5788" i="5"/>
  <c r="K5789" i="5"/>
  <c r="K5790" i="5"/>
  <c r="K5791" i="5"/>
  <c r="K5792" i="5"/>
  <c r="K5793" i="5"/>
  <c r="K5794" i="5"/>
  <c r="K5795" i="5"/>
  <c r="K5796" i="5"/>
  <c r="K5797" i="5"/>
  <c r="K5798" i="5"/>
  <c r="K5799" i="5"/>
  <c r="K5800" i="5"/>
  <c r="K5801" i="5"/>
  <c r="K5802" i="5"/>
  <c r="K5803" i="5"/>
  <c r="K5804" i="5"/>
  <c r="K5805" i="5"/>
  <c r="K5806" i="5"/>
  <c r="K5807" i="5"/>
  <c r="K5808" i="5"/>
  <c r="K5809" i="5"/>
  <c r="K5810" i="5"/>
  <c r="K5811" i="5"/>
  <c r="K5812" i="5"/>
  <c r="K5813" i="5"/>
  <c r="K5814" i="5"/>
  <c r="K5815" i="5"/>
  <c r="K5816" i="5"/>
  <c r="K5817" i="5"/>
  <c r="K5818" i="5"/>
  <c r="K5819" i="5"/>
  <c r="K5820" i="5"/>
  <c r="K5821" i="5"/>
  <c r="K5822" i="5"/>
  <c r="K5823" i="5"/>
  <c r="K5824" i="5"/>
  <c r="K5825" i="5"/>
  <c r="K5826" i="5"/>
  <c r="K5827" i="5"/>
  <c r="K5828" i="5"/>
  <c r="K5829" i="5"/>
  <c r="K5830" i="5"/>
  <c r="K5831" i="5"/>
  <c r="K5832" i="5"/>
  <c r="K5833" i="5"/>
  <c r="K5834" i="5"/>
  <c r="K5835" i="5"/>
  <c r="K5836" i="5"/>
  <c r="K5837" i="5"/>
  <c r="K5838" i="5"/>
  <c r="K5839" i="5"/>
  <c r="K5840" i="5"/>
  <c r="K5841" i="5"/>
  <c r="K5842" i="5"/>
  <c r="K5843" i="5"/>
  <c r="K5844" i="5"/>
  <c r="K5845" i="5"/>
  <c r="K5846" i="5"/>
  <c r="K5847" i="5"/>
  <c r="K5848" i="5"/>
  <c r="K5849" i="5"/>
  <c r="K5850" i="5"/>
  <c r="K5851" i="5"/>
  <c r="K5852" i="5"/>
  <c r="K5853" i="5"/>
  <c r="K5854" i="5"/>
  <c r="K5855" i="5"/>
  <c r="K5856" i="5"/>
  <c r="K5857" i="5"/>
  <c r="K5858" i="5"/>
  <c r="K5859" i="5"/>
  <c r="K5860" i="5"/>
  <c r="K5861" i="5"/>
  <c r="K5862" i="5"/>
  <c r="K5863" i="5"/>
  <c r="K5864" i="5"/>
  <c r="K5865" i="5"/>
  <c r="K5866" i="5"/>
  <c r="K5867" i="5"/>
  <c r="K5868" i="5"/>
  <c r="K5869" i="5"/>
  <c r="K5870" i="5"/>
  <c r="K5871" i="5"/>
  <c r="K5872" i="5"/>
  <c r="K5873" i="5"/>
  <c r="K5874" i="5"/>
  <c r="K5875" i="5"/>
  <c r="K5876" i="5"/>
  <c r="K5877" i="5"/>
  <c r="K5878" i="5"/>
  <c r="K5879" i="5"/>
  <c r="K5880" i="5"/>
  <c r="K5881" i="5"/>
  <c r="K5882" i="5"/>
  <c r="K5883" i="5"/>
  <c r="K5884" i="5"/>
  <c r="K5885" i="5"/>
  <c r="K5886" i="5"/>
  <c r="K5887" i="5"/>
  <c r="K5888" i="5"/>
  <c r="K5889" i="5"/>
  <c r="K5890" i="5"/>
  <c r="K5891" i="5"/>
  <c r="K5892" i="5"/>
  <c r="K5893" i="5"/>
  <c r="K5894" i="5"/>
  <c r="K5895" i="5"/>
  <c r="K5896" i="5"/>
  <c r="K5897" i="5"/>
  <c r="K5898" i="5"/>
  <c r="K5899" i="5"/>
  <c r="K5900" i="5"/>
  <c r="K5901" i="5"/>
  <c r="K5902" i="5"/>
  <c r="K5903" i="5"/>
  <c r="K5904" i="5"/>
  <c r="K5905" i="5"/>
  <c r="K5906" i="5"/>
  <c r="K5907" i="5"/>
  <c r="K5908" i="5"/>
  <c r="K5909" i="5"/>
  <c r="K5910" i="5"/>
  <c r="K5911" i="5"/>
  <c r="K5912" i="5"/>
  <c r="K5913" i="5"/>
  <c r="K5914" i="5"/>
  <c r="K5915" i="5"/>
  <c r="K5916" i="5"/>
  <c r="K5917" i="5"/>
  <c r="K5918" i="5"/>
  <c r="K5919" i="5"/>
  <c r="K5920" i="5"/>
  <c r="K5921" i="5"/>
  <c r="K5922" i="5"/>
  <c r="K5923" i="5"/>
  <c r="K5924" i="5"/>
  <c r="K5925" i="5"/>
  <c r="K5926" i="5"/>
  <c r="K5927" i="5"/>
  <c r="K5928" i="5"/>
  <c r="K5929" i="5"/>
  <c r="K5930" i="5"/>
  <c r="K5931" i="5"/>
  <c r="K5932" i="5"/>
  <c r="K5933" i="5"/>
  <c r="K5934" i="5"/>
  <c r="K5935" i="5"/>
  <c r="K5936" i="5"/>
  <c r="K5937" i="5"/>
  <c r="K5938" i="5"/>
  <c r="K5939" i="5"/>
  <c r="K5940" i="5"/>
  <c r="K5941" i="5"/>
  <c r="K5942" i="5"/>
  <c r="K5943" i="5"/>
  <c r="K5944" i="5"/>
  <c r="K5945" i="5"/>
  <c r="K5946" i="5"/>
  <c r="K5947" i="5"/>
  <c r="K5948" i="5"/>
  <c r="K5949" i="5"/>
  <c r="K5950" i="5"/>
  <c r="K5951" i="5"/>
  <c r="K5952" i="5"/>
  <c r="K5953" i="5"/>
  <c r="K5954" i="5"/>
  <c r="K5955" i="5"/>
  <c r="K5956" i="5"/>
  <c r="K5957" i="5"/>
  <c r="K5958" i="5"/>
  <c r="K5959" i="5"/>
  <c r="K5960" i="5"/>
  <c r="K5961" i="5"/>
  <c r="K5962" i="5"/>
  <c r="K5963" i="5"/>
  <c r="K5964" i="5"/>
  <c r="K5965" i="5"/>
  <c r="K5966" i="5"/>
  <c r="K5967" i="5"/>
  <c r="K5968" i="5"/>
  <c r="K5969" i="5"/>
  <c r="K5970" i="5"/>
  <c r="K5971" i="5"/>
  <c r="K5972" i="5"/>
  <c r="K5973" i="5"/>
  <c r="K5974" i="5"/>
  <c r="K5975" i="5"/>
  <c r="K5976" i="5"/>
  <c r="K5977" i="5"/>
  <c r="K5978" i="5"/>
  <c r="K5979" i="5"/>
  <c r="K5980" i="5"/>
  <c r="K5981" i="5"/>
  <c r="K5982" i="5"/>
  <c r="K5983" i="5"/>
  <c r="K5984" i="5"/>
  <c r="K5985" i="5"/>
  <c r="K5986" i="5"/>
  <c r="K5987" i="5"/>
  <c r="K5988" i="5"/>
  <c r="K5989" i="5"/>
  <c r="K5990" i="5"/>
  <c r="K5991" i="5"/>
  <c r="K5992" i="5"/>
  <c r="K5993" i="5"/>
  <c r="K5994" i="5"/>
  <c r="K5995" i="5"/>
  <c r="K5996" i="5"/>
  <c r="K5997" i="5"/>
  <c r="K5998" i="5"/>
  <c r="K5999" i="5"/>
  <c r="K6000" i="5"/>
  <c r="K6001" i="5"/>
  <c r="K6002" i="5"/>
  <c r="K6003" i="5"/>
  <c r="K6004" i="5"/>
  <c r="K6005" i="5"/>
  <c r="K6006" i="5"/>
  <c r="K6007" i="5"/>
  <c r="K6008" i="5"/>
  <c r="K6009" i="5"/>
  <c r="K6010" i="5"/>
  <c r="K6011" i="5"/>
  <c r="K6012" i="5"/>
  <c r="K6013" i="5"/>
  <c r="K6014" i="5"/>
  <c r="K6015" i="5"/>
  <c r="K6016" i="5"/>
  <c r="K6017" i="5"/>
  <c r="K6018" i="5"/>
  <c r="K6019" i="5"/>
  <c r="K6020" i="5"/>
  <c r="K6021" i="5"/>
  <c r="K6022" i="5"/>
  <c r="K6023" i="5"/>
  <c r="K6024" i="5"/>
  <c r="K6025" i="5"/>
  <c r="K6026" i="5"/>
  <c r="K6027" i="5"/>
  <c r="K6028" i="5"/>
  <c r="K6029" i="5"/>
  <c r="K6030" i="5"/>
  <c r="K6031" i="5"/>
  <c r="K6032" i="5"/>
  <c r="K6033" i="5"/>
  <c r="K6034" i="5"/>
  <c r="K6035" i="5"/>
  <c r="K6036" i="5"/>
  <c r="K6037" i="5"/>
  <c r="K6038" i="5"/>
  <c r="K6039" i="5"/>
  <c r="K6040" i="5"/>
  <c r="K6041" i="5"/>
  <c r="K6042" i="5"/>
  <c r="K6043" i="5"/>
  <c r="K6044" i="5"/>
  <c r="K6045" i="5"/>
  <c r="K6046" i="5"/>
  <c r="K6047" i="5"/>
  <c r="K6048" i="5"/>
  <c r="K6049" i="5"/>
  <c r="K6050" i="5"/>
  <c r="K6051" i="5"/>
  <c r="K6052" i="5"/>
  <c r="K6053" i="5"/>
  <c r="K6054" i="5"/>
  <c r="K6055" i="5"/>
  <c r="K6056" i="5"/>
  <c r="K6057" i="5"/>
  <c r="K6058" i="5"/>
  <c r="K6059" i="5"/>
  <c r="K6060" i="5"/>
  <c r="K6061" i="5"/>
  <c r="K6062" i="5"/>
  <c r="K6063" i="5"/>
  <c r="K6064" i="5"/>
  <c r="K6065" i="5"/>
  <c r="K6066" i="5"/>
  <c r="K6067" i="5"/>
  <c r="K6068" i="5"/>
  <c r="K6069" i="5"/>
  <c r="K6070" i="5"/>
  <c r="K6071" i="5"/>
  <c r="K6072" i="5"/>
  <c r="K6073" i="5"/>
  <c r="K6074" i="5"/>
  <c r="K6075" i="5"/>
  <c r="K6076" i="5"/>
  <c r="K6077" i="5"/>
  <c r="K6078" i="5"/>
  <c r="K6079" i="5"/>
  <c r="K6080" i="5"/>
  <c r="K6081" i="5"/>
  <c r="K6082" i="5"/>
  <c r="K6083" i="5"/>
  <c r="K6084" i="5"/>
  <c r="K6085" i="5"/>
  <c r="K6086" i="5"/>
  <c r="K6087" i="5"/>
  <c r="K6088" i="5"/>
  <c r="K6089" i="5"/>
  <c r="K6090" i="5"/>
  <c r="K6091" i="5"/>
  <c r="K6092" i="5"/>
  <c r="K6093" i="5"/>
  <c r="K6094" i="5"/>
  <c r="K6095" i="5"/>
  <c r="K6096" i="5"/>
  <c r="K6097" i="5"/>
  <c r="K6098" i="5"/>
  <c r="K6099" i="5"/>
  <c r="K6100" i="5"/>
  <c r="K6101" i="5"/>
  <c r="K6102" i="5"/>
  <c r="K6103" i="5"/>
  <c r="K6104" i="5"/>
  <c r="K6105" i="5"/>
  <c r="K6106" i="5"/>
  <c r="K6107" i="5"/>
  <c r="K6108" i="5"/>
  <c r="K6109" i="5"/>
  <c r="K6110" i="5"/>
  <c r="K6111" i="5"/>
  <c r="K6112" i="5"/>
  <c r="K6113" i="5"/>
  <c r="K6114" i="5"/>
  <c r="K6115" i="5"/>
  <c r="K6116" i="5"/>
  <c r="K6117" i="5"/>
  <c r="K6118" i="5"/>
  <c r="K6119" i="5"/>
  <c r="K6120" i="5"/>
  <c r="K6121" i="5"/>
  <c r="K6122" i="5"/>
  <c r="K6123" i="5"/>
  <c r="K6124" i="5"/>
  <c r="K6125" i="5"/>
  <c r="K6126" i="5"/>
  <c r="K6127" i="5"/>
  <c r="K6128" i="5"/>
  <c r="K6129" i="5"/>
  <c r="K6130" i="5"/>
  <c r="K6131" i="5"/>
  <c r="K6132" i="5"/>
  <c r="K6133" i="5"/>
  <c r="K6134" i="5"/>
  <c r="K6135" i="5"/>
  <c r="K6136" i="5"/>
  <c r="K6137" i="5"/>
  <c r="K6138" i="5"/>
  <c r="K6139" i="5"/>
  <c r="K6140" i="5"/>
  <c r="K6141" i="5"/>
  <c r="K6142" i="5"/>
  <c r="K6143" i="5"/>
  <c r="K6144" i="5"/>
  <c r="K6145" i="5"/>
  <c r="K6146" i="5"/>
  <c r="K6147" i="5"/>
  <c r="K6148" i="5"/>
  <c r="K6149" i="5"/>
  <c r="K6150" i="5"/>
  <c r="K6151" i="5"/>
  <c r="K6152" i="5"/>
  <c r="K6153" i="5"/>
  <c r="K6154" i="5"/>
  <c r="K6155" i="5"/>
  <c r="K6156" i="5"/>
  <c r="K6157" i="5"/>
  <c r="K6158" i="5"/>
  <c r="K6159" i="5"/>
  <c r="K6160" i="5"/>
  <c r="K6161" i="5"/>
  <c r="K6162" i="5"/>
  <c r="K6163" i="5"/>
  <c r="K6164" i="5"/>
  <c r="K6165" i="5"/>
  <c r="K6166" i="5"/>
  <c r="K6167" i="5"/>
  <c r="K6168" i="5"/>
  <c r="K6169" i="5"/>
  <c r="K6170" i="5"/>
  <c r="K6171" i="5"/>
  <c r="K6172" i="5"/>
  <c r="K6173" i="5"/>
  <c r="K6174" i="5"/>
  <c r="K6175" i="5"/>
  <c r="K6176" i="5"/>
  <c r="K6177" i="5"/>
  <c r="K6178" i="5"/>
  <c r="K6179" i="5"/>
  <c r="K6180" i="5"/>
  <c r="K6181" i="5"/>
  <c r="K6182" i="5"/>
  <c r="K6183" i="5"/>
  <c r="K6184" i="5"/>
  <c r="K6185" i="5"/>
  <c r="K6186" i="5"/>
  <c r="K6187" i="5"/>
  <c r="K6188" i="5"/>
  <c r="K6189" i="5"/>
  <c r="K6190" i="5"/>
  <c r="K6191" i="5"/>
  <c r="K6192" i="5"/>
  <c r="K6193" i="5"/>
  <c r="K6194" i="5"/>
  <c r="K6195" i="5"/>
  <c r="K6196" i="5"/>
  <c r="K6197" i="5"/>
  <c r="K6198" i="5"/>
  <c r="K6199" i="5"/>
  <c r="K6200" i="5"/>
  <c r="K6201" i="5"/>
  <c r="K6202" i="5"/>
  <c r="K6203" i="5"/>
  <c r="K6204" i="5"/>
  <c r="K6205" i="5"/>
  <c r="K6206" i="5"/>
  <c r="K6207" i="5"/>
  <c r="K6208" i="5"/>
  <c r="K6209" i="5"/>
  <c r="K6210" i="5"/>
  <c r="K6211" i="5"/>
  <c r="K6212" i="5"/>
  <c r="K6213" i="5"/>
  <c r="K6214" i="5"/>
  <c r="K6215" i="5"/>
  <c r="K6216" i="5"/>
  <c r="K6217" i="5"/>
  <c r="K6218" i="5"/>
  <c r="K6219" i="5"/>
  <c r="K6220" i="5"/>
  <c r="K6221" i="5"/>
  <c r="K6222" i="5"/>
  <c r="K6223" i="5"/>
  <c r="K6224" i="5"/>
  <c r="K6225" i="5"/>
  <c r="K6226" i="5"/>
  <c r="K6227" i="5"/>
  <c r="K6228" i="5"/>
  <c r="K6229" i="5"/>
  <c r="K6230" i="5"/>
  <c r="K6231" i="5"/>
  <c r="K6232" i="5"/>
  <c r="K6233" i="5"/>
  <c r="K6234" i="5"/>
  <c r="K6235" i="5"/>
  <c r="K6236" i="5"/>
  <c r="K6237" i="5"/>
  <c r="K6238" i="5"/>
  <c r="K6239" i="5"/>
  <c r="K6240" i="5"/>
  <c r="K6241" i="5"/>
  <c r="K6242" i="5"/>
  <c r="K6243" i="5"/>
  <c r="K6244" i="5"/>
  <c r="K6245" i="5"/>
  <c r="K6246" i="5"/>
  <c r="K6247" i="5"/>
  <c r="K6248" i="5"/>
  <c r="K6249" i="5"/>
  <c r="K6250" i="5"/>
  <c r="K6251" i="5"/>
  <c r="K6252" i="5"/>
  <c r="K6253" i="5"/>
  <c r="K6254" i="5"/>
  <c r="K6255" i="5"/>
  <c r="K6256" i="5"/>
  <c r="K6257" i="5"/>
  <c r="K6258" i="5"/>
  <c r="K6259" i="5"/>
  <c r="K6260" i="5"/>
  <c r="K6261" i="5"/>
  <c r="K6262" i="5"/>
  <c r="K6263" i="5"/>
  <c r="K6264" i="5"/>
  <c r="K6265" i="5"/>
  <c r="K6266" i="5"/>
  <c r="K6267" i="5"/>
  <c r="K6268" i="5"/>
  <c r="K6269" i="5"/>
  <c r="K6270" i="5"/>
  <c r="K6271" i="5"/>
  <c r="K6272" i="5"/>
  <c r="K6273" i="5"/>
  <c r="K6274" i="5"/>
  <c r="K6275" i="5"/>
  <c r="K6276" i="5"/>
  <c r="K6277" i="5"/>
  <c r="K6278" i="5"/>
  <c r="K6279" i="5"/>
  <c r="K6280" i="5"/>
  <c r="K6281" i="5"/>
  <c r="K6282" i="5"/>
  <c r="K6283" i="5"/>
  <c r="K6284" i="5"/>
  <c r="K6285" i="5"/>
  <c r="K6286" i="5"/>
  <c r="K6287" i="5"/>
  <c r="K6288" i="5"/>
  <c r="K6289" i="5"/>
  <c r="K6290" i="5"/>
  <c r="K6291" i="5"/>
  <c r="K6292" i="5"/>
  <c r="K6293" i="5"/>
  <c r="K6294" i="5"/>
  <c r="K6295" i="5"/>
  <c r="K6296" i="5"/>
  <c r="K6297" i="5"/>
  <c r="K6298" i="5"/>
  <c r="K6299" i="5"/>
  <c r="K6300" i="5"/>
  <c r="K6301" i="5"/>
  <c r="K6302" i="5"/>
  <c r="K6303" i="5"/>
  <c r="K6304" i="5"/>
  <c r="K6305" i="5"/>
  <c r="K6306" i="5"/>
  <c r="K6307" i="5"/>
  <c r="K6308" i="5"/>
  <c r="K6309" i="5"/>
  <c r="K6310" i="5"/>
  <c r="K6311" i="5"/>
  <c r="K6312" i="5"/>
  <c r="K6313" i="5"/>
  <c r="K6314" i="5"/>
  <c r="K6315" i="5"/>
  <c r="K6316" i="5"/>
  <c r="K6317" i="5"/>
  <c r="K6318" i="5"/>
  <c r="K6319" i="5"/>
  <c r="K6320" i="5"/>
  <c r="K6321" i="5"/>
  <c r="K6322" i="5"/>
  <c r="K6323" i="5"/>
  <c r="K6324" i="5"/>
  <c r="K6325" i="5"/>
  <c r="K6326" i="5"/>
  <c r="K6327" i="5"/>
  <c r="K6328" i="5"/>
  <c r="K6329" i="5"/>
  <c r="K6330" i="5"/>
  <c r="K6331" i="5"/>
  <c r="K6332" i="5"/>
  <c r="K6333" i="5"/>
  <c r="K6334" i="5"/>
  <c r="K6335" i="5"/>
  <c r="K6336" i="5"/>
  <c r="K6337" i="5"/>
  <c r="K6338" i="5"/>
  <c r="K6339" i="5"/>
  <c r="K6340" i="5"/>
  <c r="K6341" i="5"/>
  <c r="K6342" i="5"/>
  <c r="K6343" i="5"/>
  <c r="K6344" i="5"/>
  <c r="K6345" i="5"/>
  <c r="K6346" i="5"/>
  <c r="K6347" i="5"/>
  <c r="K6348" i="5"/>
  <c r="K6349" i="5"/>
  <c r="K6350" i="5"/>
  <c r="K6351" i="5"/>
  <c r="K6352" i="5"/>
  <c r="K6353" i="5"/>
  <c r="K6354" i="5"/>
  <c r="K6355" i="5"/>
  <c r="K6356" i="5"/>
  <c r="K6357" i="5"/>
  <c r="K6358" i="5"/>
  <c r="K6359" i="5"/>
  <c r="K6360" i="5"/>
  <c r="K6361" i="5"/>
  <c r="K6362" i="5"/>
  <c r="K6363" i="5"/>
  <c r="K6364" i="5"/>
  <c r="K6365" i="5"/>
  <c r="K6366" i="5"/>
  <c r="K6367" i="5"/>
  <c r="K6368" i="5"/>
  <c r="K6369" i="5"/>
  <c r="K6370" i="5"/>
  <c r="K6371" i="5"/>
  <c r="K6372" i="5"/>
  <c r="K6373" i="5"/>
  <c r="K6374" i="5"/>
  <c r="K6375" i="5"/>
  <c r="K6376" i="5"/>
  <c r="K6377" i="5"/>
  <c r="K6378" i="5"/>
  <c r="K6379" i="5"/>
  <c r="K6380" i="5"/>
  <c r="K6381" i="5"/>
  <c r="K6382" i="5"/>
  <c r="K6383" i="5"/>
  <c r="K6384" i="5"/>
  <c r="K6385" i="5"/>
  <c r="K6386" i="5"/>
  <c r="K6387" i="5"/>
  <c r="K6388" i="5"/>
  <c r="K6389" i="5"/>
  <c r="K6390" i="5"/>
  <c r="K6391" i="5"/>
  <c r="K6392" i="5"/>
  <c r="K6393" i="5"/>
  <c r="K6394" i="5"/>
  <c r="K6395" i="5"/>
  <c r="K6396" i="5"/>
  <c r="K6397" i="5"/>
  <c r="K6398" i="5"/>
  <c r="K6399" i="5"/>
  <c r="K6400" i="5"/>
  <c r="K6401" i="5"/>
  <c r="K6402" i="5"/>
  <c r="K6403" i="5"/>
  <c r="K6404" i="5"/>
  <c r="K6405" i="5"/>
  <c r="K6406" i="5"/>
  <c r="K6407" i="5"/>
  <c r="K6408" i="5"/>
  <c r="K6409" i="5"/>
  <c r="K6410" i="5"/>
  <c r="K6411" i="5"/>
  <c r="K6412" i="5"/>
  <c r="K6413" i="5"/>
  <c r="K6414" i="5"/>
  <c r="K6415" i="5"/>
  <c r="K6416" i="5"/>
  <c r="K6417" i="5"/>
  <c r="K6418" i="5"/>
  <c r="K6419" i="5"/>
  <c r="K6420" i="5"/>
  <c r="K6421" i="5"/>
  <c r="K6422" i="5"/>
  <c r="K6423" i="5"/>
  <c r="K6424" i="5"/>
  <c r="K6425" i="5"/>
  <c r="K6426" i="5"/>
  <c r="K6427" i="5"/>
  <c r="K6428" i="5"/>
  <c r="K6429" i="5"/>
  <c r="K6430" i="5"/>
  <c r="K6431" i="5"/>
  <c r="K6432" i="5"/>
  <c r="K6433" i="5"/>
  <c r="K6434" i="5"/>
  <c r="K6435" i="5"/>
  <c r="K6436" i="5"/>
  <c r="K6437" i="5"/>
  <c r="K6438" i="5"/>
  <c r="K6439" i="5"/>
  <c r="K6440" i="5"/>
  <c r="K6441" i="5"/>
  <c r="K6442" i="5"/>
  <c r="K6443" i="5"/>
  <c r="K6444" i="5"/>
  <c r="K6445" i="5"/>
  <c r="K6446" i="5"/>
  <c r="K6447" i="5"/>
  <c r="K6448" i="5"/>
  <c r="K6449" i="5"/>
  <c r="K6450" i="5"/>
  <c r="K6451" i="5"/>
  <c r="K6452" i="5"/>
  <c r="K6453" i="5"/>
  <c r="K6454" i="5"/>
  <c r="K6455" i="5"/>
  <c r="K6456" i="5"/>
  <c r="K6457" i="5"/>
  <c r="K6458" i="5"/>
  <c r="K6459" i="5"/>
  <c r="K6460" i="5"/>
  <c r="K6461" i="5"/>
  <c r="K6462" i="5"/>
  <c r="K6463" i="5"/>
  <c r="K6464" i="5"/>
  <c r="K6465" i="5"/>
  <c r="K6466" i="5"/>
  <c r="K6467" i="5"/>
  <c r="K6468" i="5"/>
  <c r="K6469" i="5"/>
  <c r="K6470" i="5"/>
  <c r="K6471" i="5"/>
  <c r="K6472" i="5"/>
  <c r="K6473" i="5"/>
  <c r="K6474" i="5"/>
  <c r="K6475" i="5"/>
  <c r="K6476" i="5"/>
  <c r="K6477" i="5"/>
  <c r="K6478" i="5"/>
  <c r="K6479" i="5"/>
  <c r="K6480" i="5"/>
  <c r="K6481" i="5"/>
  <c r="K6482" i="5"/>
  <c r="K6483" i="5"/>
  <c r="K6484" i="5"/>
  <c r="K6485" i="5"/>
  <c r="K6486" i="5"/>
  <c r="K6487" i="5"/>
  <c r="K6488" i="5"/>
  <c r="K6489" i="5"/>
  <c r="K6490" i="5"/>
  <c r="K6491" i="5"/>
  <c r="K6492" i="5"/>
  <c r="K6493" i="5"/>
  <c r="K6494" i="5"/>
  <c r="K6495" i="5"/>
  <c r="K6496" i="5"/>
  <c r="K6497" i="5"/>
  <c r="K6498" i="5"/>
  <c r="K6499" i="5"/>
  <c r="K6500" i="5"/>
  <c r="K6501" i="5"/>
  <c r="K6502" i="5"/>
  <c r="K6503" i="5"/>
  <c r="K6504" i="5"/>
  <c r="K6505" i="5"/>
  <c r="K6506" i="5"/>
  <c r="K6507" i="5"/>
  <c r="K6508" i="5"/>
  <c r="K6509" i="5"/>
  <c r="K6510" i="5"/>
  <c r="K6511" i="5"/>
  <c r="K6512" i="5"/>
  <c r="K6513" i="5"/>
  <c r="K6514" i="5"/>
  <c r="K6515" i="5"/>
  <c r="K6516" i="5"/>
  <c r="K6517" i="5"/>
  <c r="K6518" i="5"/>
  <c r="K6519" i="5"/>
  <c r="K6520" i="5"/>
  <c r="K6521" i="5"/>
  <c r="K6522" i="5"/>
  <c r="K6523" i="5"/>
  <c r="K6524" i="5"/>
  <c r="K6525" i="5"/>
  <c r="K6526" i="5"/>
  <c r="K6527" i="5"/>
  <c r="K6528" i="5"/>
  <c r="K6529" i="5"/>
  <c r="K6530" i="5"/>
  <c r="K6531" i="5"/>
  <c r="K6532" i="5"/>
  <c r="K6533" i="5"/>
  <c r="K6534" i="5"/>
  <c r="K6535" i="5"/>
  <c r="K6536" i="5"/>
  <c r="K6537" i="5"/>
  <c r="K6538" i="5"/>
  <c r="K6539" i="5"/>
  <c r="K6540" i="5"/>
  <c r="K6541" i="5"/>
  <c r="K6542" i="5"/>
  <c r="K6543" i="5"/>
  <c r="K6544" i="5"/>
  <c r="K6545" i="5"/>
  <c r="K6546" i="5"/>
  <c r="K6547" i="5"/>
  <c r="K6548" i="5"/>
  <c r="K6549" i="5"/>
  <c r="K6550" i="5"/>
  <c r="K6551" i="5"/>
  <c r="K6552" i="5"/>
  <c r="K6553" i="5"/>
  <c r="K6554" i="5"/>
  <c r="K6555" i="5"/>
  <c r="K6556" i="5"/>
  <c r="K6557" i="5"/>
  <c r="K6558" i="5"/>
  <c r="K6559" i="5"/>
  <c r="K6560" i="5"/>
  <c r="K6561" i="5"/>
  <c r="K6562" i="5"/>
  <c r="K6563" i="5"/>
  <c r="K6564" i="5"/>
  <c r="K6565" i="5"/>
  <c r="K6566" i="5"/>
  <c r="K6567" i="5"/>
  <c r="K6568" i="5"/>
  <c r="K6569" i="5"/>
  <c r="K6570" i="5"/>
  <c r="K6571" i="5"/>
  <c r="K6572" i="5"/>
  <c r="K6573" i="5"/>
  <c r="K6574" i="5"/>
  <c r="K6575" i="5"/>
  <c r="K6576" i="5"/>
  <c r="K6577" i="5"/>
  <c r="K6578" i="5"/>
  <c r="K6579" i="5"/>
  <c r="K6580" i="5"/>
  <c r="K6581" i="5"/>
  <c r="K6582" i="5"/>
  <c r="K6583" i="5"/>
  <c r="K6584" i="5"/>
  <c r="K6585" i="5"/>
  <c r="K6586" i="5"/>
  <c r="K6587" i="5"/>
  <c r="K6588" i="5"/>
  <c r="K6589" i="5"/>
  <c r="K6590" i="5"/>
  <c r="K6591" i="5"/>
  <c r="K6592" i="5"/>
  <c r="K6593" i="5"/>
  <c r="K6594" i="5"/>
  <c r="K6595" i="5"/>
  <c r="K6596" i="5"/>
  <c r="K6597" i="5"/>
  <c r="K6598" i="5"/>
  <c r="K6599" i="5"/>
  <c r="K6600" i="5"/>
  <c r="K6601" i="5"/>
  <c r="K6602" i="5"/>
  <c r="K6603" i="5"/>
  <c r="K6604" i="5"/>
  <c r="K6605" i="5"/>
  <c r="K6606" i="5"/>
  <c r="K6607" i="5"/>
  <c r="K6608" i="5"/>
  <c r="K6609" i="5"/>
  <c r="K6610" i="5"/>
  <c r="K6611" i="5"/>
  <c r="K6612" i="5"/>
  <c r="K6613" i="5"/>
  <c r="K6614" i="5"/>
  <c r="K6615" i="5"/>
  <c r="K6616" i="5"/>
  <c r="K6617" i="5"/>
  <c r="K6618" i="5"/>
  <c r="K6619" i="5"/>
  <c r="K6620" i="5"/>
  <c r="K6621" i="5"/>
  <c r="K6622" i="5"/>
  <c r="K6623" i="5"/>
  <c r="K6624" i="5"/>
  <c r="K6625" i="5"/>
  <c r="K6626" i="5"/>
  <c r="K6627" i="5"/>
  <c r="K6628" i="5"/>
  <c r="K6629" i="5"/>
  <c r="K6630" i="5"/>
  <c r="K6631" i="5"/>
  <c r="K6632" i="5"/>
  <c r="K6633" i="5"/>
  <c r="K6634" i="5"/>
  <c r="K6635" i="5"/>
  <c r="K6636" i="5"/>
  <c r="K6637" i="5"/>
  <c r="K6638" i="5"/>
  <c r="K6639" i="5"/>
  <c r="K6640" i="5"/>
  <c r="K6641" i="5"/>
  <c r="K6642" i="5"/>
  <c r="K6643" i="5"/>
  <c r="K6644" i="5"/>
  <c r="K6645" i="5"/>
  <c r="K6646" i="5"/>
  <c r="K6647" i="5"/>
  <c r="K6648" i="5"/>
  <c r="K6649" i="5"/>
  <c r="K6650" i="5"/>
  <c r="K6651" i="5"/>
  <c r="K6652" i="5"/>
  <c r="K6653" i="5"/>
  <c r="K6654" i="5"/>
  <c r="K6655" i="5"/>
  <c r="K6656" i="5"/>
  <c r="K6657" i="5"/>
  <c r="K6658" i="5"/>
  <c r="K6659" i="5"/>
  <c r="K6660" i="5"/>
  <c r="K6661" i="5"/>
  <c r="K6662" i="5"/>
  <c r="K6663" i="5"/>
  <c r="K6664" i="5"/>
  <c r="K6665" i="5"/>
  <c r="K6666" i="5"/>
  <c r="K6667" i="5"/>
  <c r="K6668" i="5"/>
  <c r="K6669" i="5"/>
  <c r="K6670" i="5"/>
  <c r="K6671" i="5"/>
  <c r="K6672" i="5"/>
  <c r="K6673" i="5"/>
  <c r="K6674" i="5"/>
  <c r="K6675" i="5"/>
  <c r="K6676" i="5"/>
  <c r="K6677" i="5"/>
  <c r="K6678" i="5"/>
  <c r="K6679" i="5"/>
  <c r="K6680" i="5"/>
  <c r="K6681" i="5"/>
  <c r="K6682" i="5"/>
  <c r="K6683" i="5"/>
  <c r="K6684" i="5"/>
  <c r="K6685" i="5"/>
  <c r="K6686" i="5"/>
  <c r="K6687" i="5"/>
  <c r="K6688" i="5"/>
  <c r="K6689" i="5"/>
  <c r="K6690" i="5"/>
  <c r="K6691" i="5"/>
  <c r="K6692" i="5"/>
  <c r="K6693" i="5"/>
  <c r="K6694" i="5"/>
  <c r="K6695" i="5"/>
  <c r="K6696" i="5"/>
  <c r="K6697" i="5"/>
  <c r="K6698" i="5"/>
  <c r="K6699" i="5"/>
  <c r="K6700" i="5"/>
  <c r="K6701" i="5"/>
  <c r="K6702" i="5"/>
  <c r="K6703" i="5"/>
  <c r="K6704" i="5"/>
  <c r="K6705" i="5"/>
  <c r="K6706" i="5"/>
  <c r="K6707" i="5"/>
  <c r="K6708" i="5"/>
  <c r="K6709" i="5"/>
  <c r="K6710" i="5"/>
  <c r="K6711" i="5"/>
  <c r="K6712" i="5"/>
  <c r="K6713" i="5"/>
  <c r="K6714" i="5"/>
  <c r="K6715" i="5"/>
  <c r="K6716" i="5"/>
  <c r="K6717" i="5"/>
  <c r="K6718" i="5"/>
  <c r="K6719" i="5"/>
  <c r="K6720" i="5"/>
  <c r="K6721" i="5"/>
  <c r="K6722" i="5"/>
  <c r="K6723" i="5"/>
  <c r="K6724" i="5"/>
  <c r="K6725" i="5"/>
  <c r="K6726" i="5"/>
  <c r="K6727" i="5"/>
  <c r="K6728" i="5"/>
  <c r="K6729" i="5"/>
  <c r="K6730" i="5"/>
  <c r="K6731" i="5"/>
  <c r="K6732" i="5"/>
  <c r="K6733" i="5"/>
  <c r="K6734" i="5"/>
  <c r="K6735" i="5"/>
  <c r="K6736" i="5"/>
  <c r="K6737" i="5"/>
  <c r="K6738" i="5"/>
  <c r="K6739" i="5"/>
  <c r="K6740" i="5"/>
  <c r="K6741" i="5"/>
  <c r="K6742" i="5"/>
  <c r="K6743" i="5"/>
  <c r="K6744" i="5"/>
  <c r="K6745" i="5"/>
  <c r="K6746" i="5"/>
  <c r="K6747" i="5"/>
  <c r="K6748" i="5"/>
  <c r="K6749" i="5"/>
  <c r="K6750" i="5"/>
  <c r="K6751" i="5"/>
  <c r="K6752" i="5"/>
  <c r="K6753" i="5"/>
  <c r="K6754" i="5"/>
  <c r="K6755" i="5"/>
  <c r="K6756" i="5"/>
  <c r="K6757" i="5"/>
  <c r="K6758" i="5"/>
  <c r="K6759" i="5"/>
  <c r="K6760" i="5"/>
  <c r="K6761" i="5"/>
  <c r="K6762" i="5"/>
  <c r="K6763" i="5"/>
  <c r="K6764" i="5"/>
  <c r="K6765" i="5"/>
  <c r="K6766" i="5"/>
  <c r="K6767" i="5"/>
  <c r="K6768" i="5"/>
  <c r="K6769" i="5"/>
  <c r="K6770" i="5"/>
  <c r="K6771" i="5"/>
  <c r="K6772" i="5"/>
  <c r="K6773" i="5"/>
  <c r="K6774" i="5"/>
  <c r="K6775" i="5"/>
  <c r="K6776" i="5"/>
  <c r="K6777" i="5"/>
  <c r="K6778" i="5"/>
  <c r="K6779" i="5"/>
  <c r="K6780" i="5"/>
  <c r="K6781" i="5"/>
  <c r="K6782" i="5"/>
  <c r="K6783" i="5"/>
  <c r="K6784" i="5"/>
  <c r="K6785" i="5"/>
  <c r="K6786" i="5"/>
  <c r="K6787" i="5"/>
  <c r="K6788" i="5"/>
  <c r="K6789" i="5"/>
  <c r="K6790" i="5"/>
  <c r="K6791" i="5"/>
  <c r="K6792" i="5"/>
  <c r="K6793" i="5"/>
  <c r="K6794" i="5"/>
  <c r="K6795" i="5"/>
  <c r="K6796" i="5"/>
  <c r="K6797" i="5"/>
  <c r="K6798" i="5"/>
  <c r="K6799" i="5"/>
  <c r="K6800" i="5"/>
  <c r="K6801" i="5"/>
  <c r="K6802" i="5"/>
  <c r="K6803" i="5"/>
  <c r="K6804" i="5"/>
  <c r="K6805" i="5"/>
  <c r="K6806" i="5"/>
  <c r="K6807" i="5"/>
  <c r="K6808" i="5"/>
  <c r="K6809" i="5"/>
  <c r="K6810" i="5"/>
  <c r="K6811" i="5"/>
  <c r="K6812" i="5"/>
  <c r="K6813" i="5"/>
  <c r="K6814" i="5"/>
  <c r="K6815" i="5"/>
  <c r="K6816" i="5"/>
  <c r="K6817" i="5"/>
  <c r="K6818" i="5"/>
  <c r="K6819" i="5"/>
  <c r="K6820" i="5"/>
  <c r="K6821" i="5"/>
  <c r="K6822" i="5"/>
  <c r="K6823" i="5"/>
  <c r="K6824" i="5"/>
  <c r="K6825" i="5"/>
  <c r="K6826" i="5"/>
  <c r="K6827" i="5"/>
  <c r="K6828" i="5"/>
  <c r="K6829" i="5"/>
  <c r="K6830" i="5"/>
  <c r="K6831" i="5"/>
  <c r="K6832" i="5"/>
  <c r="K6833" i="5"/>
  <c r="K6834" i="5"/>
  <c r="K6835" i="5"/>
  <c r="K6836" i="5"/>
  <c r="K6837" i="5"/>
  <c r="K6838" i="5"/>
  <c r="K6839" i="5"/>
  <c r="K6840" i="5"/>
  <c r="K6841" i="5"/>
  <c r="K6842" i="5"/>
  <c r="K6843" i="5"/>
  <c r="K6844" i="5"/>
  <c r="K6845" i="5"/>
  <c r="K6846" i="5"/>
  <c r="K6847" i="5"/>
  <c r="K6848" i="5"/>
  <c r="K6849" i="5"/>
  <c r="K6850" i="5"/>
  <c r="K6851" i="5"/>
  <c r="K6852" i="5"/>
  <c r="K6853" i="5"/>
  <c r="K6854" i="5"/>
  <c r="K6855" i="5"/>
  <c r="K6856" i="5"/>
  <c r="K6857" i="5"/>
  <c r="K6858" i="5"/>
  <c r="K6859" i="5"/>
  <c r="K6860" i="5"/>
  <c r="K6861" i="5"/>
  <c r="K6862" i="5"/>
  <c r="K6863" i="5"/>
  <c r="K6864" i="5"/>
  <c r="K6865" i="5"/>
  <c r="K6866" i="5"/>
  <c r="K6867" i="5"/>
  <c r="K6868" i="5"/>
  <c r="K6869" i="5"/>
  <c r="K6870" i="5"/>
  <c r="K6871" i="5"/>
  <c r="K6872" i="5"/>
  <c r="K6873" i="5"/>
  <c r="K6874" i="5"/>
  <c r="K6875" i="5"/>
  <c r="K6876" i="5"/>
  <c r="K6877" i="5"/>
  <c r="K6878" i="5"/>
  <c r="K6879" i="5"/>
  <c r="K6880" i="5"/>
  <c r="K6881" i="5"/>
  <c r="K6882" i="5"/>
  <c r="K6883" i="5"/>
  <c r="K6884" i="5"/>
  <c r="K6885" i="5"/>
  <c r="K6886" i="5"/>
  <c r="K6887" i="5"/>
  <c r="K6888" i="5"/>
  <c r="K6889" i="5"/>
  <c r="K6890" i="5"/>
  <c r="K6891" i="5"/>
  <c r="K6892" i="5"/>
  <c r="K6893" i="5"/>
  <c r="K6894" i="5"/>
  <c r="K6895" i="5"/>
  <c r="K6896" i="5"/>
  <c r="K6897" i="5"/>
  <c r="K6898" i="5"/>
  <c r="K6899" i="5"/>
  <c r="K6900" i="5"/>
  <c r="K6901" i="5"/>
  <c r="K6902" i="5"/>
  <c r="K6903" i="5"/>
  <c r="K6904" i="5"/>
  <c r="K6905" i="5"/>
  <c r="K6906" i="5"/>
  <c r="K6907" i="5"/>
  <c r="K6908" i="5"/>
  <c r="K6909" i="5"/>
  <c r="K6910" i="5"/>
  <c r="K6911" i="5"/>
  <c r="K6912" i="5"/>
  <c r="K6913" i="5"/>
  <c r="K6914" i="5"/>
  <c r="K6915" i="5"/>
  <c r="K6916" i="5"/>
  <c r="K6917" i="5"/>
  <c r="K6918" i="5"/>
  <c r="K6919" i="5"/>
  <c r="K6920" i="5"/>
  <c r="K6921" i="5"/>
  <c r="K6922" i="5"/>
  <c r="K6923" i="5"/>
  <c r="K6924" i="5"/>
  <c r="K6925" i="5"/>
  <c r="K6926" i="5"/>
  <c r="K6927" i="5"/>
  <c r="K6928" i="5"/>
  <c r="K6929" i="5"/>
  <c r="K6930" i="5"/>
  <c r="K6931" i="5"/>
  <c r="K6932" i="5"/>
  <c r="K6933" i="5"/>
  <c r="K6934" i="5"/>
  <c r="K6935" i="5"/>
  <c r="K6936" i="5"/>
  <c r="K6937" i="5"/>
  <c r="K6938" i="5"/>
  <c r="K6939" i="5"/>
  <c r="K6940" i="5"/>
  <c r="K6941" i="5"/>
  <c r="K6942" i="5"/>
  <c r="K6943" i="5"/>
  <c r="K6944" i="5"/>
  <c r="K6945" i="5"/>
  <c r="K6946" i="5"/>
  <c r="K6947" i="5"/>
  <c r="K6948" i="5"/>
  <c r="K6949" i="5"/>
  <c r="K6950" i="5"/>
  <c r="K6951" i="5"/>
  <c r="K6952" i="5"/>
  <c r="K6953" i="5"/>
  <c r="K6954" i="5"/>
  <c r="K6955" i="5"/>
  <c r="K6956" i="5"/>
  <c r="K6957" i="5"/>
  <c r="K6958" i="5"/>
  <c r="K6959" i="5"/>
  <c r="K6960" i="5"/>
  <c r="K6961" i="5"/>
  <c r="K6962" i="5"/>
  <c r="K6963" i="5"/>
  <c r="K6964" i="5"/>
  <c r="K6965" i="5"/>
  <c r="K6966" i="5"/>
  <c r="K6967" i="5"/>
  <c r="K6968" i="5"/>
  <c r="K6969" i="5"/>
  <c r="K6970" i="5"/>
  <c r="K6971" i="5"/>
  <c r="K6972" i="5"/>
  <c r="K6973" i="5"/>
  <c r="K6974" i="5"/>
  <c r="K6975" i="5"/>
  <c r="K6976" i="5"/>
  <c r="K6977" i="5"/>
  <c r="K6978" i="5"/>
  <c r="K6979" i="5"/>
  <c r="K6980" i="5"/>
  <c r="K6981" i="5"/>
  <c r="K6982" i="5"/>
  <c r="K6983" i="5"/>
  <c r="K6984" i="5"/>
  <c r="K6985" i="5"/>
  <c r="K6986" i="5"/>
  <c r="K6987" i="5"/>
  <c r="K6988" i="5"/>
  <c r="K6989" i="5"/>
  <c r="K6990" i="5"/>
  <c r="K6991" i="5"/>
  <c r="K6992" i="5"/>
  <c r="K6993" i="5"/>
  <c r="K6994" i="5"/>
  <c r="K6995" i="5"/>
  <c r="K6996" i="5"/>
  <c r="K6997" i="5"/>
  <c r="K6998" i="5"/>
  <c r="K6999" i="5"/>
  <c r="K7000" i="5"/>
  <c r="K7001" i="5"/>
  <c r="K7002" i="5"/>
  <c r="K7003" i="5"/>
  <c r="K7004" i="5"/>
  <c r="K7005" i="5"/>
  <c r="K7006" i="5"/>
  <c r="K7007" i="5"/>
  <c r="K7008" i="5"/>
  <c r="K7009" i="5"/>
  <c r="K7010" i="5"/>
  <c r="K7011" i="5"/>
  <c r="K7012" i="5"/>
  <c r="K7013" i="5"/>
  <c r="K7014" i="5"/>
  <c r="K7015" i="5"/>
  <c r="K7016" i="5"/>
  <c r="K7017" i="5"/>
  <c r="K7018" i="5"/>
  <c r="K7019" i="5"/>
  <c r="K7020" i="5"/>
  <c r="K7021" i="5"/>
  <c r="K7022" i="5"/>
  <c r="K7023" i="5"/>
  <c r="K7024" i="5"/>
  <c r="K7025" i="5"/>
  <c r="K7026" i="5"/>
  <c r="K7027" i="5"/>
  <c r="K7028" i="5"/>
  <c r="K7029" i="5"/>
  <c r="K7030" i="5"/>
  <c r="K7031" i="5"/>
  <c r="K7032" i="5"/>
  <c r="K7033" i="5"/>
  <c r="K7034" i="5"/>
  <c r="K7035" i="5"/>
  <c r="K7036" i="5"/>
  <c r="K7037" i="5"/>
  <c r="K7038" i="5"/>
  <c r="K7039" i="5"/>
  <c r="K7040" i="5"/>
  <c r="K7041" i="5"/>
  <c r="K7042" i="5"/>
  <c r="K7043" i="5"/>
  <c r="K7044" i="5"/>
  <c r="K7045" i="5"/>
  <c r="K7046" i="5"/>
  <c r="K7047" i="5"/>
  <c r="K7048" i="5"/>
  <c r="K7049" i="5"/>
  <c r="K7050" i="5"/>
  <c r="K7051" i="5"/>
  <c r="K7052" i="5"/>
  <c r="K7053" i="5"/>
  <c r="K7054" i="5"/>
  <c r="K7055" i="5"/>
  <c r="K7056" i="5"/>
  <c r="K7057" i="5"/>
  <c r="K7058" i="5"/>
  <c r="K7059" i="5"/>
  <c r="K7060" i="5"/>
  <c r="K7061" i="5"/>
  <c r="K7062" i="5"/>
  <c r="K7063" i="5"/>
  <c r="K7064" i="5"/>
  <c r="K7065" i="5"/>
  <c r="K7066" i="5"/>
  <c r="K7067" i="5"/>
  <c r="K7068" i="5"/>
  <c r="K7069" i="5"/>
  <c r="K7070" i="5"/>
  <c r="K7071" i="5"/>
  <c r="K7072" i="5"/>
  <c r="K7073" i="5"/>
  <c r="K7074" i="5"/>
  <c r="K7075" i="5"/>
  <c r="K7076" i="5"/>
  <c r="K7077" i="5"/>
  <c r="K7078" i="5"/>
  <c r="K7079" i="5"/>
  <c r="K7080" i="5"/>
  <c r="K7081" i="5"/>
  <c r="K7082" i="5"/>
  <c r="K7083" i="5"/>
  <c r="K7084" i="5"/>
  <c r="K7085" i="5"/>
  <c r="K7086" i="5"/>
  <c r="K7087" i="5"/>
  <c r="K7088" i="5"/>
  <c r="K7089" i="5"/>
  <c r="K7090" i="5"/>
  <c r="K7091" i="5"/>
  <c r="K7092" i="5"/>
  <c r="K7093" i="5"/>
  <c r="K7094" i="5"/>
  <c r="K7095" i="5"/>
  <c r="K7096" i="5"/>
  <c r="K7097" i="5"/>
  <c r="K7098" i="5"/>
  <c r="K7099" i="5"/>
  <c r="K7100" i="5"/>
  <c r="K7101" i="5"/>
  <c r="K7102" i="5"/>
  <c r="K7103" i="5"/>
  <c r="K7104" i="5"/>
  <c r="K7105" i="5"/>
  <c r="K7106" i="5"/>
  <c r="K7107" i="5"/>
  <c r="K7108" i="5"/>
  <c r="K7109" i="5"/>
  <c r="K7110" i="5"/>
  <c r="K7111" i="5"/>
  <c r="K7112" i="5"/>
  <c r="K7113" i="5"/>
  <c r="K7114" i="5"/>
  <c r="K7115" i="5"/>
  <c r="K7116" i="5"/>
  <c r="K7117" i="5"/>
  <c r="K7118" i="5"/>
  <c r="K7119" i="5"/>
  <c r="K7120" i="5"/>
  <c r="K7121" i="5"/>
  <c r="K7122" i="5"/>
  <c r="K7123" i="5"/>
  <c r="K7124" i="5"/>
  <c r="K7125" i="5"/>
  <c r="K7126" i="5"/>
  <c r="K7127" i="5"/>
  <c r="K7128" i="5"/>
  <c r="K7129" i="5"/>
  <c r="K7130" i="5"/>
  <c r="K7131" i="5"/>
  <c r="K7132" i="5"/>
  <c r="K7133" i="5"/>
  <c r="K7134" i="5"/>
  <c r="K7135" i="5"/>
  <c r="K7136" i="5"/>
  <c r="K7137" i="5"/>
  <c r="K7138" i="5"/>
  <c r="K7139" i="5"/>
  <c r="K7140" i="5"/>
  <c r="K7141" i="5"/>
  <c r="K7142" i="5"/>
  <c r="K7143" i="5"/>
  <c r="K7144" i="5"/>
  <c r="K7145" i="5"/>
  <c r="K7146" i="5"/>
  <c r="K7147" i="5"/>
  <c r="K7148" i="5"/>
  <c r="K7149" i="5"/>
  <c r="K7150" i="5"/>
  <c r="K7151" i="5"/>
  <c r="K7152" i="5"/>
  <c r="K7153" i="5"/>
  <c r="K7154" i="5"/>
  <c r="K7155" i="5"/>
  <c r="K7156" i="5"/>
  <c r="K7157" i="5"/>
  <c r="K7158" i="5"/>
  <c r="K7159" i="5"/>
  <c r="K7160" i="5"/>
  <c r="K7161" i="5"/>
  <c r="K7162" i="5"/>
  <c r="K7163" i="5"/>
  <c r="K7164" i="5"/>
  <c r="K7165" i="5"/>
  <c r="K7166" i="5"/>
  <c r="K7167" i="5"/>
  <c r="K7168" i="5"/>
  <c r="K7169" i="5"/>
  <c r="K7170" i="5"/>
  <c r="K7171" i="5"/>
  <c r="K7172" i="5"/>
  <c r="K7173" i="5"/>
  <c r="K7174" i="5"/>
  <c r="K7175" i="5"/>
  <c r="K7176" i="5"/>
  <c r="K7177" i="5"/>
  <c r="K7178" i="5"/>
  <c r="K7179" i="5"/>
  <c r="K7180" i="5"/>
  <c r="K7181" i="5"/>
  <c r="K7182" i="5"/>
  <c r="K7183" i="5"/>
  <c r="K7184" i="5"/>
  <c r="K7185" i="5"/>
  <c r="K7186" i="5"/>
  <c r="K7187" i="5"/>
  <c r="K7188" i="5"/>
  <c r="K7189" i="5"/>
  <c r="K7190" i="5"/>
  <c r="K7191" i="5"/>
  <c r="K7192" i="5"/>
  <c r="K7193" i="5"/>
  <c r="K7194" i="5"/>
  <c r="K7195" i="5"/>
  <c r="K7196" i="5"/>
  <c r="K7197" i="5"/>
  <c r="K7198" i="5"/>
  <c r="K7199" i="5"/>
  <c r="K7200" i="5"/>
  <c r="K7201" i="5"/>
  <c r="K7202" i="5"/>
  <c r="K7203" i="5"/>
  <c r="K7204" i="5"/>
  <c r="K7205" i="5"/>
  <c r="K7206" i="5"/>
  <c r="K7207" i="5"/>
  <c r="K7208" i="5"/>
  <c r="K7209" i="5"/>
  <c r="K7210" i="5"/>
  <c r="K7211" i="5"/>
  <c r="K7212" i="5"/>
  <c r="K7213" i="5"/>
  <c r="K7214" i="5"/>
  <c r="K7215" i="5"/>
  <c r="K7216" i="5"/>
  <c r="K7217" i="5"/>
  <c r="K7218" i="5"/>
  <c r="K7219" i="5"/>
  <c r="K7220" i="5"/>
  <c r="K7221" i="5"/>
  <c r="K7222" i="5"/>
  <c r="K7223" i="5"/>
  <c r="K7224" i="5"/>
  <c r="K7225" i="5"/>
  <c r="K7226" i="5"/>
  <c r="K7227" i="5"/>
  <c r="K7228" i="5"/>
  <c r="K7229" i="5"/>
  <c r="K7230" i="5"/>
  <c r="K7231" i="5"/>
  <c r="K7232" i="5"/>
  <c r="K7233" i="5"/>
  <c r="K7234" i="5"/>
  <c r="K7235" i="5"/>
  <c r="K7236" i="5"/>
  <c r="K7237" i="5"/>
  <c r="K7238" i="5"/>
  <c r="K7239" i="5"/>
  <c r="K7240" i="5"/>
  <c r="K7241" i="5"/>
  <c r="K7242" i="5"/>
  <c r="K7243" i="5"/>
  <c r="K7244" i="5"/>
  <c r="K7245" i="5"/>
  <c r="K7246" i="5"/>
  <c r="K7247" i="5"/>
  <c r="K7248" i="5"/>
  <c r="K7249" i="5"/>
  <c r="K7250" i="5"/>
  <c r="K7251" i="5"/>
  <c r="K7252" i="5"/>
  <c r="K7253" i="5"/>
  <c r="K7254" i="5"/>
  <c r="K7255" i="5"/>
  <c r="K7256" i="5"/>
  <c r="K7257" i="5"/>
  <c r="K7258" i="5"/>
  <c r="K7259" i="5"/>
  <c r="K7260" i="5"/>
  <c r="K7261" i="5"/>
  <c r="K7262" i="5"/>
  <c r="K7263" i="5"/>
  <c r="K7264" i="5"/>
  <c r="K7265" i="5"/>
  <c r="K7266" i="5"/>
  <c r="K7267" i="5"/>
  <c r="K7268" i="5"/>
  <c r="K7269" i="5"/>
  <c r="K7270" i="5"/>
  <c r="K7271" i="5"/>
  <c r="K7272" i="5"/>
  <c r="K7273" i="5"/>
  <c r="K7274" i="5"/>
  <c r="K7275" i="5"/>
  <c r="K7276" i="5"/>
  <c r="K7277" i="5"/>
  <c r="K7278" i="5"/>
  <c r="K7279" i="5"/>
  <c r="K7280" i="5"/>
  <c r="K7281" i="5"/>
  <c r="K7282" i="5"/>
  <c r="K7283" i="5"/>
  <c r="K7284" i="5"/>
  <c r="K7285" i="5"/>
  <c r="K7286" i="5"/>
  <c r="K7287" i="5"/>
  <c r="K7288" i="5"/>
  <c r="K7289" i="5"/>
  <c r="K7290" i="5"/>
  <c r="K7291" i="5"/>
  <c r="K7292" i="5"/>
  <c r="K7293" i="5"/>
  <c r="K7294" i="5"/>
  <c r="K7295" i="5"/>
  <c r="K7296" i="5"/>
  <c r="K7297" i="5"/>
  <c r="K7298" i="5"/>
  <c r="K7299" i="5"/>
  <c r="K7300" i="5"/>
  <c r="K7301" i="5"/>
  <c r="K7302" i="5"/>
  <c r="K7303" i="5"/>
  <c r="K7304" i="5"/>
  <c r="K7305" i="5"/>
  <c r="K7306" i="5"/>
  <c r="K7307" i="5"/>
  <c r="K7308" i="5"/>
  <c r="K7309" i="5"/>
  <c r="K7310" i="5"/>
  <c r="K7311" i="5"/>
  <c r="K7312" i="5"/>
  <c r="K7313" i="5"/>
  <c r="K7314" i="5"/>
  <c r="K7315" i="5"/>
  <c r="K7316" i="5"/>
  <c r="K7317" i="5"/>
  <c r="K7318" i="5"/>
  <c r="K7319" i="5"/>
  <c r="K7320" i="5"/>
  <c r="K7321" i="5"/>
  <c r="K7322" i="5"/>
  <c r="K7323" i="5"/>
  <c r="K7324" i="5"/>
  <c r="K7325" i="5"/>
  <c r="K7326" i="5"/>
  <c r="K7327" i="5"/>
  <c r="K7328" i="5"/>
  <c r="K7329" i="5"/>
  <c r="K7330" i="5"/>
  <c r="K7331" i="5"/>
  <c r="K7332" i="5"/>
  <c r="K7333" i="5"/>
  <c r="K7334" i="5"/>
  <c r="K7335" i="5"/>
  <c r="K7336" i="5"/>
  <c r="K7337" i="5"/>
  <c r="K7338" i="5"/>
  <c r="K7339" i="5"/>
  <c r="K7340" i="5"/>
  <c r="K7341" i="5"/>
  <c r="K7342" i="5"/>
  <c r="K7343" i="5"/>
  <c r="K7344" i="5"/>
  <c r="K7345" i="5"/>
  <c r="K7346" i="5"/>
  <c r="K7347" i="5"/>
  <c r="K7348" i="5"/>
  <c r="K7349" i="5"/>
  <c r="K7350" i="5"/>
  <c r="K7351" i="5"/>
  <c r="K7352" i="5"/>
  <c r="K7353" i="5"/>
  <c r="K7354" i="5"/>
  <c r="K7355" i="5"/>
  <c r="K7356" i="5"/>
  <c r="K7357" i="5"/>
  <c r="K7358" i="5"/>
  <c r="K7359" i="5"/>
  <c r="K7360" i="5"/>
  <c r="K7361" i="5"/>
  <c r="K7362" i="5"/>
  <c r="K7363" i="5"/>
  <c r="K7364" i="5"/>
  <c r="K7365" i="5"/>
  <c r="K7366" i="5"/>
  <c r="K7367" i="5"/>
  <c r="K7368" i="5"/>
  <c r="K7369" i="5"/>
  <c r="K7370" i="5"/>
  <c r="K7371" i="5"/>
  <c r="K7372" i="5"/>
  <c r="K7373" i="5"/>
  <c r="K7374" i="5"/>
  <c r="K7375" i="5"/>
  <c r="K7376" i="5"/>
  <c r="K7377" i="5"/>
  <c r="K7378" i="5"/>
  <c r="K7379" i="5"/>
  <c r="K7380" i="5"/>
  <c r="K7381" i="5"/>
  <c r="K7382" i="5"/>
  <c r="K7383" i="5"/>
  <c r="K7384" i="5"/>
  <c r="K7385" i="5"/>
  <c r="K7386" i="5"/>
  <c r="K7387" i="5"/>
  <c r="K7388" i="5"/>
  <c r="K7389" i="5"/>
  <c r="K7390" i="5"/>
  <c r="K7391" i="5"/>
  <c r="K7392" i="5"/>
  <c r="K7393" i="5"/>
  <c r="K7394" i="5"/>
  <c r="K7395" i="5"/>
  <c r="K7396" i="5"/>
  <c r="K7397" i="5"/>
  <c r="K7398" i="5"/>
  <c r="K7399" i="5"/>
  <c r="K7400" i="5"/>
  <c r="K7401" i="5"/>
  <c r="K7402" i="5"/>
  <c r="K7403" i="5"/>
  <c r="K7404" i="5"/>
  <c r="K7405" i="5"/>
  <c r="K7406" i="5"/>
  <c r="K7407" i="5"/>
  <c r="K7408" i="5"/>
  <c r="K7409" i="5"/>
  <c r="K7410" i="5"/>
  <c r="K7411" i="5"/>
  <c r="K7412" i="5"/>
  <c r="K7413" i="5"/>
  <c r="K7414" i="5"/>
  <c r="K7415" i="5"/>
  <c r="K7416" i="5"/>
  <c r="K7417" i="5"/>
  <c r="K7418" i="5"/>
  <c r="K7419" i="5"/>
  <c r="K7420" i="5"/>
  <c r="K7421" i="5"/>
  <c r="K7422" i="5"/>
  <c r="K7423" i="5"/>
  <c r="K7424" i="5"/>
  <c r="K7425" i="5"/>
  <c r="K7426" i="5"/>
  <c r="K7427" i="5"/>
  <c r="K7428" i="5"/>
  <c r="K7429" i="5"/>
  <c r="K7430" i="5"/>
  <c r="K7431" i="5"/>
  <c r="K7432" i="5"/>
  <c r="K7433" i="5"/>
  <c r="K7434" i="5"/>
  <c r="K7435" i="5"/>
  <c r="K7436" i="5"/>
  <c r="K7437" i="5"/>
  <c r="K7438" i="5"/>
  <c r="K7439" i="5"/>
  <c r="K7440" i="5"/>
  <c r="K7441" i="5"/>
  <c r="K7442" i="5"/>
  <c r="K7443" i="5"/>
  <c r="K7444" i="5"/>
  <c r="K7445" i="5"/>
  <c r="K7446" i="5"/>
  <c r="K7447" i="5"/>
  <c r="K7448" i="5"/>
  <c r="K7449" i="5"/>
  <c r="K7450" i="5"/>
  <c r="K7451" i="5"/>
  <c r="K7452" i="5"/>
  <c r="K7453" i="5"/>
  <c r="K7454" i="5"/>
  <c r="K7455" i="5"/>
  <c r="K7456" i="5"/>
  <c r="K7457" i="5"/>
  <c r="K7458" i="5"/>
  <c r="K7459" i="5"/>
  <c r="K7460" i="5"/>
  <c r="K7461" i="5"/>
  <c r="K7462" i="5"/>
  <c r="K7463" i="5"/>
  <c r="K7464" i="5"/>
  <c r="K7465" i="5"/>
  <c r="K7466" i="5"/>
  <c r="K7467" i="5"/>
  <c r="K7468" i="5"/>
  <c r="K7469" i="5"/>
  <c r="K7470" i="5"/>
  <c r="K7471" i="5"/>
  <c r="K7472" i="5"/>
  <c r="K7473" i="5"/>
  <c r="K7474" i="5"/>
  <c r="K7475" i="5"/>
  <c r="K7476" i="5"/>
  <c r="K7477" i="5"/>
  <c r="K7478" i="5"/>
  <c r="K7479" i="5"/>
  <c r="K7480" i="5"/>
  <c r="K7481" i="5"/>
  <c r="K7482" i="5"/>
  <c r="K7483" i="5"/>
  <c r="K7484" i="5"/>
  <c r="K7485" i="5"/>
  <c r="K7486" i="5"/>
  <c r="K7487" i="5"/>
  <c r="K7488" i="5"/>
  <c r="K7489" i="5"/>
  <c r="K7490" i="5"/>
  <c r="K7491" i="5"/>
  <c r="K7492" i="5"/>
  <c r="K7493" i="5"/>
  <c r="K7494" i="5"/>
  <c r="K7495" i="5"/>
  <c r="K7496" i="5"/>
  <c r="K7497" i="5"/>
  <c r="K7498" i="5"/>
  <c r="K7499" i="5"/>
  <c r="K7500" i="5"/>
  <c r="K7501" i="5"/>
  <c r="K7502" i="5"/>
  <c r="K7503" i="5"/>
  <c r="K7504" i="5"/>
  <c r="K7505" i="5"/>
  <c r="K7506" i="5"/>
  <c r="K7507" i="5"/>
  <c r="K7508" i="5"/>
  <c r="K7509" i="5"/>
  <c r="K7510" i="5"/>
  <c r="K7511" i="5"/>
  <c r="K7512" i="5"/>
  <c r="K7513" i="5"/>
  <c r="K7514" i="5"/>
  <c r="K7515" i="5"/>
  <c r="K7516" i="5"/>
  <c r="K7517" i="5"/>
  <c r="K7518" i="5"/>
  <c r="K7519" i="5"/>
  <c r="K7520" i="5"/>
  <c r="K7521" i="5"/>
  <c r="K7522" i="5"/>
  <c r="K7523" i="5"/>
  <c r="K7524" i="5"/>
  <c r="K7525" i="5"/>
  <c r="K7526" i="5"/>
  <c r="K7527" i="5"/>
  <c r="K7528" i="5"/>
  <c r="K7529" i="5"/>
  <c r="K7530" i="5"/>
  <c r="K7531" i="5"/>
  <c r="K7532" i="5"/>
  <c r="K7533" i="5"/>
  <c r="K7534" i="5"/>
  <c r="K7535" i="5"/>
  <c r="K7536" i="5"/>
  <c r="K7537" i="5"/>
  <c r="K7538" i="5"/>
  <c r="K7539" i="5"/>
  <c r="K7540" i="5"/>
  <c r="K7541" i="5"/>
  <c r="K7542" i="5"/>
  <c r="K7543" i="5"/>
  <c r="K7544" i="5"/>
  <c r="K7545" i="5"/>
  <c r="K7546" i="5"/>
  <c r="K7547" i="5"/>
  <c r="K7548" i="5"/>
  <c r="K7549" i="5"/>
  <c r="K7550" i="5"/>
  <c r="K7551" i="5"/>
  <c r="K7552" i="5"/>
  <c r="K7553" i="5"/>
  <c r="K7554" i="5"/>
  <c r="K7555" i="5"/>
  <c r="K7556" i="5"/>
  <c r="K7557" i="5"/>
  <c r="K7558" i="5"/>
  <c r="K7559" i="5"/>
  <c r="K7560" i="5"/>
  <c r="K7561" i="5"/>
  <c r="K7562" i="5"/>
  <c r="K7563" i="5"/>
  <c r="K7564" i="5"/>
  <c r="K7565" i="5"/>
  <c r="K7566" i="5"/>
  <c r="K7567" i="5"/>
  <c r="K7568" i="5"/>
  <c r="K7569" i="5"/>
  <c r="K7570" i="5"/>
  <c r="K7571" i="5"/>
  <c r="K7572" i="5"/>
  <c r="K7573" i="5"/>
  <c r="K7574" i="5"/>
  <c r="K7575" i="5"/>
  <c r="K7576" i="5"/>
  <c r="K7577" i="5"/>
  <c r="K7578" i="5"/>
  <c r="K7579" i="5"/>
  <c r="K7580" i="5"/>
  <c r="K7581" i="5"/>
  <c r="K7582" i="5"/>
  <c r="K7583" i="5"/>
  <c r="K7584" i="5"/>
  <c r="K7585" i="5"/>
  <c r="K7586" i="5"/>
  <c r="K7587" i="5"/>
  <c r="K7588" i="5"/>
  <c r="K7589" i="5"/>
  <c r="K7590" i="5"/>
  <c r="K7591" i="5"/>
  <c r="K7592" i="5"/>
  <c r="K7593" i="5"/>
  <c r="K7594" i="5"/>
  <c r="K7595" i="5"/>
  <c r="K7596" i="5"/>
  <c r="K7597" i="5"/>
  <c r="K7598" i="5"/>
  <c r="K7599" i="5"/>
  <c r="K7600" i="5"/>
  <c r="K7601" i="5"/>
  <c r="K7602" i="5"/>
  <c r="K7603" i="5"/>
  <c r="K7604" i="5"/>
  <c r="K7605" i="5"/>
  <c r="K7606" i="5"/>
  <c r="K7607" i="5"/>
  <c r="K7608" i="5"/>
  <c r="K7609" i="5"/>
  <c r="K7610" i="5"/>
  <c r="K7611" i="5"/>
  <c r="K7612" i="5"/>
  <c r="K7613" i="5"/>
  <c r="K7614" i="5"/>
  <c r="K7615" i="5"/>
  <c r="K7616" i="5"/>
  <c r="K7617" i="5"/>
  <c r="K7618" i="5"/>
  <c r="K7619" i="5"/>
  <c r="K7620" i="5"/>
  <c r="K7621" i="5"/>
  <c r="K7622" i="5"/>
  <c r="K7623" i="5"/>
  <c r="K7624" i="5"/>
  <c r="K7625" i="5"/>
  <c r="K7626" i="5"/>
  <c r="K7627" i="5"/>
  <c r="K7628" i="5"/>
  <c r="K7629" i="5"/>
  <c r="K7630" i="5"/>
  <c r="K7631" i="5"/>
  <c r="K7632" i="5"/>
  <c r="K7633" i="5"/>
  <c r="K7634" i="5"/>
  <c r="K7635" i="5"/>
  <c r="K7636" i="5"/>
  <c r="K7637" i="5"/>
  <c r="K7638" i="5"/>
  <c r="K7639" i="5"/>
  <c r="K7640" i="5"/>
  <c r="K7641" i="5"/>
  <c r="K7642" i="5"/>
  <c r="K7643" i="5"/>
  <c r="K7644" i="5"/>
  <c r="K7645" i="5"/>
  <c r="K7646" i="5"/>
  <c r="K7647" i="5"/>
  <c r="K7648" i="5"/>
  <c r="K7649" i="5"/>
  <c r="K7650" i="5"/>
  <c r="K7651" i="5"/>
  <c r="K7652" i="5"/>
  <c r="K7653" i="5"/>
  <c r="K7654" i="5"/>
  <c r="K7655" i="5"/>
  <c r="K7656" i="5"/>
  <c r="K7657" i="5"/>
  <c r="K7658" i="5"/>
  <c r="K7659" i="5"/>
  <c r="K7660" i="5"/>
  <c r="K7661" i="5"/>
  <c r="K7662" i="5"/>
  <c r="K7663" i="5"/>
  <c r="K7664" i="5"/>
  <c r="K7665" i="5"/>
  <c r="K7666" i="5"/>
  <c r="K7667" i="5"/>
  <c r="K7668" i="5"/>
  <c r="K7669" i="5"/>
  <c r="K7670" i="5"/>
  <c r="K7671" i="5"/>
  <c r="K7672" i="5"/>
  <c r="K7673" i="5"/>
  <c r="K7674" i="5"/>
  <c r="K7675" i="5"/>
  <c r="K7676" i="5"/>
  <c r="K7677" i="5"/>
  <c r="K7678" i="5"/>
  <c r="K7679" i="5"/>
  <c r="K7680" i="5"/>
  <c r="K7681" i="5"/>
  <c r="K7682" i="5"/>
  <c r="K7683" i="5"/>
  <c r="K7684" i="5"/>
  <c r="K7685" i="5"/>
  <c r="K7686" i="5"/>
  <c r="K7687" i="5"/>
  <c r="K7688" i="5"/>
  <c r="K7689" i="5"/>
  <c r="K7690" i="5"/>
  <c r="K7691" i="5"/>
  <c r="K7692" i="5"/>
  <c r="K7693" i="5"/>
  <c r="K7694" i="5"/>
  <c r="K7695" i="5"/>
  <c r="K7696" i="5"/>
  <c r="K7697" i="5"/>
  <c r="K7698" i="5"/>
  <c r="K7699" i="5"/>
  <c r="K7700" i="5"/>
  <c r="K7701" i="5"/>
  <c r="K7702" i="5"/>
  <c r="K7703" i="5"/>
  <c r="K7704" i="5"/>
  <c r="K7705" i="5"/>
  <c r="K7706" i="5"/>
  <c r="K7707" i="5"/>
  <c r="K7708" i="5"/>
  <c r="K7709" i="5"/>
  <c r="K7710" i="5"/>
  <c r="K7711" i="5"/>
  <c r="K7712" i="5"/>
  <c r="K7713" i="5"/>
  <c r="K7714" i="5"/>
  <c r="K7715" i="5"/>
  <c r="K7716" i="5"/>
  <c r="K7717" i="5"/>
  <c r="K7718" i="5"/>
  <c r="K7719" i="5"/>
  <c r="K7720" i="5"/>
  <c r="K7721" i="5"/>
  <c r="K7722" i="5"/>
  <c r="K7723" i="5"/>
  <c r="K7724" i="5"/>
  <c r="K7725" i="5"/>
  <c r="K7726" i="5"/>
  <c r="K7727" i="5"/>
  <c r="K7728" i="5"/>
  <c r="K7729" i="5"/>
  <c r="K7730" i="5"/>
  <c r="K7731" i="5"/>
  <c r="K7732" i="5"/>
  <c r="K7733" i="5"/>
  <c r="K7734" i="5"/>
  <c r="K7735" i="5"/>
  <c r="K7736" i="5"/>
  <c r="K7737" i="5"/>
  <c r="K7738" i="5"/>
  <c r="K7739" i="5"/>
  <c r="K7740" i="5"/>
  <c r="K7741" i="5"/>
  <c r="K7742" i="5"/>
  <c r="K7743" i="5"/>
  <c r="K7744" i="5"/>
  <c r="K7745" i="5"/>
  <c r="K7746" i="5"/>
  <c r="K7747" i="5"/>
  <c r="K7748" i="5"/>
  <c r="K7749" i="5"/>
  <c r="K7750" i="5"/>
  <c r="K7751" i="5"/>
  <c r="K7752" i="5"/>
  <c r="K7753" i="5"/>
  <c r="K7754" i="5"/>
  <c r="K7755" i="5"/>
  <c r="K7756" i="5"/>
  <c r="K7757" i="5"/>
  <c r="K7758" i="5"/>
  <c r="K7759" i="5"/>
  <c r="K7760" i="5"/>
  <c r="K7761" i="5"/>
  <c r="K7762" i="5"/>
  <c r="K7763" i="5"/>
  <c r="K7764" i="5"/>
  <c r="K7765" i="5"/>
  <c r="K7766" i="5"/>
  <c r="K7767" i="5"/>
  <c r="K7768" i="5"/>
  <c r="K7769" i="5"/>
  <c r="K7770" i="5"/>
  <c r="K7771" i="5"/>
  <c r="K7772" i="5"/>
  <c r="K7773" i="5"/>
  <c r="K7774" i="5"/>
  <c r="K7775" i="5"/>
  <c r="K7776" i="5"/>
  <c r="K7777" i="5"/>
  <c r="K7778" i="5"/>
  <c r="K7779" i="5"/>
  <c r="K7780" i="5"/>
  <c r="K7781" i="5"/>
  <c r="K7782" i="5"/>
  <c r="K7783" i="5"/>
  <c r="K7784" i="5"/>
  <c r="K7785" i="5"/>
  <c r="K7786" i="5"/>
  <c r="K7787" i="5"/>
  <c r="K7788" i="5"/>
  <c r="K7789" i="5"/>
  <c r="K7790" i="5"/>
  <c r="K7791" i="5"/>
  <c r="K7792" i="5"/>
  <c r="K7793" i="5"/>
  <c r="K7794" i="5"/>
  <c r="K7795" i="5"/>
  <c r="K7796" i="5"/>
  <c r="K7797" i="5"/>
  <c r="K7798" i="5"/>
  <c r="K7799" i="5"/>
  <c r="K7800" i="5"/>
  <c r="K7801" i="5"/>
  <c r="K7802" i="5"/>
  <c r="K7803" i="5"/>
  <c r="K7804" i="5"/>
  <c r="K7805" i="5"/>
  <c r="K7806" i="5"/>
  <c r="K7807" i="5"/>
  <c r="K7808" i="5"/>
  <c r="K7809" i="5"/>
  <c r="K7810" i="5"/>
  <c r="K7811" i="5"/>
  <c r="K7812" i="5"/>
  <c r="K7813" i="5"/>
  <c r="K7814" i="5"/>
  <c r="K7815" i="5"/>
  <c r="K7816" i="5"/>
  <c r="K7817" i="5"/>
  <c r="K7818" i="5"/>
  <c r="K7819" i="5"/>
  <c r="K7820" i="5"/>
  <c r="K7821" i="5"/>
  <c r="K7822" i="5"/>
  <c r="K7823" i="5"/>
  <c r="K7824" i="5"/>
  <c r="K7825" i="5"/>
  <c r="K7826" i="5"/>
  <c r="K7827" i="5"/>
  <c r="K7828" i="5"/>
  <c r="K7829" i="5"/>
  <c r="K7830" i="5"/>
  <c r="K7831" i="5"/>
  <c r="K7832" i="5"/>
  <c r="K7833" i="5"/>
  <c r="K7834" i="5"/>
  <c r="K7835" i="5"/>
  <c r="K7836" i="5"/>
  <c r="K7837" i="5"/>
  <c r="K7838" i="5"/>
  <c r="K7839" i="5"/>
  <c r="K7840" i="5"/>
  <c r="K7841" i="5"/>
  <c r="K7842" i="5"/>
  <c r="K7843" i="5"/>
  <c r="K7844" i="5"/>
  <c r="K7845" i="5"/>
  <c r="K7846" i="5"/>
  <c r="K7847" i="5"/>
  <c r="K7848" i="5"/>
  <c r="K7849" i="5"/>
  <c r="K7850" i="5"/>
  <c r="K7851" i="5"/>
  <c r="K7852" i="5"/>
  <c r="K7853" i="5"/>
  <c r="K7854" i="5"/>
  <c r="K7855" i="5"/>
  <c r="K7856" i="5"/>
  <c r="K7857" i="5"/>
  <c r="K7858" i="5"/>
  <c r="K7859" i="5"/>
  <c r="K7860" i="5"/>
  <c r="K7861" i="5"/>
  <c r="K7862" i="5"/>
  <c r="K7863" i="5"/>
  <c r="K7864" i="5"/>
  <c r="K7865" i="5"/>
  <c r="K7866" i="5"/>
  <c r="K7867" i="5"/>
  <c r="K7868" i="5"/>
  <c r="K7869" i="5"/>
  <c r="K7870" i="5"/>
  <c r="K7871" i="5"/>
  <c r="K7872" i="5"/>
  <c r="K7873" i="5"/>
  <c r="K7874" i="5"/>
  <c r="K7875" i="5"/>
  <c r="K7876" i="5"/>
  <c r="K7877" i="5"/>
  <c r="K7878" i="5"/>
  <c r="K7879" i="5"/>
  <c r="K7880" i="5"/>
  <c r="K7881" i="5"/>
  <c r="K7882" i="5"/>
  <c r="K7883" i="5"/>
  <c r="K7884" i="5"/>
  <c r="K7885" i="5"/>
  <c r="K7886" i="5"/>
  <c r="K7887" i="5"/>
  <c r="K7888" i="5"/>
  <c r="K7889" i="5"/>
  <c r="K7890" i="5"/>
  <c r="K7891" i="5"/>
  <c r="K7892" i="5"/>
  <c r="K7893" i="5"/>
  <c r="K7894" i="5"/>
  <c r="K7895" i="5"/>
  <c r="K7896" i="5"/>
  <c r="K7897" i="5"/>
  <c r="K7898" i="5"/>
  <c r="K7899" i="5"/>
  <c r="K7900" i="5"/>
  <c r="K7901" i="5"/>
  <c r="K7902" i="5"/>
  <c r="K7903" i="5"/>
  <c r="K7904" i="5"/>
  <c r="K7905" i="5"/>
  <c r="K7906" i="5"/>
  <c r="K7907" i="5"/>
  <c r="K7908" i="5"/>
  <c r="K7909" i="5"/>
  <c r="K7910" i="5"/>
  <c r="K7911" i="5"/>
  <c r="K7912" i="5"/>
  <c r="K7913" i="5"/>
  <c r="K7914" i="5"/>
  <c r="K7915" i="5"/>
  <c r="K7916" i="5"/>
  <c r="K7917" i="5"/>
  <c r="K7918" i="5"/>
  <c r="K7919" i="5"/>
  <c r="K7920" i="5"/>
  <c r="K7921" i="5"/>
  <c r="K7922" i="5"/>
  <c r="K7923" i="5"/>
  <c r="K7924" i="5"/>
  <c r="K7925" i="5"/>
  <c r="K7926" i="5"/>
  <c r="K7927" i="5"/>
  <c r="K7928" i="5"/>
  <c r="K7929" i="5"/>
  <c r="K7930" i="5"/>
  <c r="K7931" i="5"/>
  <c r="K7932" i="5"/>
  <c r="K7933" i="5"/>
  <c r="K7934" i="5"/>
  <c r="K7935" i="5"/>
  <c r="K7936" i="5"/>
  <c r="K7937" i="5"/>
  <c r="K7938" i="5"/>
  <c r="K7939" i="5"/>
  <c r="K7940" i="5"/>
  <c r="K7941" i="5"/>
  <c r="K7942" i="5"/>
  <c r="K7943" i="5"/>
  <c r="K7944" i="5"/>
  <c r="K7945" i="5"/>
  <c r="K7946" i="5"/>
  <c r="K7947" i="5"/>
  <c r="K7948" i="5"/>
  <c r="K7949" i="5"/>
  <c r="K7950" i="5"/>
  <c r="K7951" i="5"/>
  <c r="K7952" i="5"/>
  <c r="K7953" i="5"/>
  <c r="K7954" i="5"/>
  <c r="K7955" i="5"/>
  <c r="K7956" i="5"/>
  <c r="K7957" i="5"/>
  <c r="K7958" i="5"/>
  <c r="K7959" i="5"/>
  <c r="K7960" i="5"/>
  <c r="K7961" i="5"/>
  <c r="K7962" i="5"/>
  <c r="K7963" i="5"/>
  <c r="K7964" i="5"/>
  <c r="K7965" i="5"/>
  <c r="K7966" i="5"/>
  <c r="K7967" i="5"/>
  <c r="K7968" i="5"/>
  <c r="K7969" i="5"/>
  <c r="K7970" i="5"/>
  <c r="K7971" i="5"/>
  <c r="K7972" i="5"/>
  <c r="K7973" i="5"/>
  <c r="K7974" i="5"/>
  <c r="K7975" i="5"/>
  <c r="K7976" i="5"/>
  <c r="K7977" i="5"/>
  <c r="K7978" i="5"/>
  <c r="K7979" i="5"/>
  <c r="K7980" i="5"/>
  <c r="K7981" i="5"/>
  <c r="K7982" i="5"/>
  <c r="K7983" i="5"/>
  <c r="K7984" i="5"/>
  <c r="K7985" i="5"/>
  <c r="K7986" i="5"/>
  <c r="K7987" i="5"/>
  <c r="K7988" i="5"/>
  <c r="K7989" i="5"/>
  <c r="K7990" i="5"/>
  <c r="K7991" i="5"/>
  <c r="K7992" i="5"/>
  <c r="K7993" i="5"/>
  <c r="K7994" i="5"/>
  <c r="K7995" i="5"/>
  <c r="K7996" i="5"/>
  <c r="K7997" i="5"/>
  <c r="K7998" i="5"/>
  <c r="K7999" i="5"/>
  <c r="K8000" i="5"/>
  <c r="K8001" i="5"/>
  <c r="K8002" i="5"/>
  <c r="K8003" i="5"/>
  <c r="K8004" i="5"/>
  <c r="K8005" i="5"/>
  <c r="K8006" i="5"/>
  <c r="K8007" i="5"/>
  <c r="K8008" i="5"/>
  <c r="K8009" i="5"/>
  <c r="K8010" i="5"/>
  <c r="K8011" i="5"/>
  <c r="K8012" i="5"/>
  <c r="K8013" i="5"/>
  <c r="K8014" i="5"/>
  <c r="K8015" i="5"/>
  <c r="K8016" i="5"/>
  <c r="K8017" i="5"/>
  <c r="K8018" i="5"/>
  <c r="K8019" i="5"/>
  <c r="K8020" i="5"/>
  <c r="K8021" i="5"/>
  <c r="K8022" i="5"/>
  <c r="K8023" i="5"/>
  <c r="K8024" i="5"/>
  <c r="K8025" i="5"/>
  <c r="K8026" i="5"/>
  <c r="K8027" i="5"/>
  <c r="K8028" i="5"/>
  <c r="K8029" i="5"/>
  <c r="K8030" i="5"/>
  <c r="K8031" i="5"/>
  <c r="K8032" i="5"/>
  <c r="K8033" i="5"/>
  <c r="K8034" i="5"/>
  <c r="K8035" i="5"/>
  <c r="K8036" i="5"/>
  <c r="K8037" i="5"/>
  <c r="K8038" i="5"/>
  <c r="K8039" i="5"/>
  <c r="K8040" i="5"/>
  <c r="K8041" i="5"/>
  <c r="K8042" i="5"/>
  <c r="K8043" i="5"/>
  <c r="K8044" i="5"/>
  <c r="K8045" i="5"/>
  <c r="K8046" i="5"/>
  <c r="K8047" i="5"/>
  <c r="K8048" i="5"/>
  <c r="K8049" i="5"/>
  <c r="K8050" i="5"/>
  <c r="K8051" i="5"/>
  <c r="K8052" i="5"/>
  <c r="K8053" i="5"/>
  <c r="K8054" i="5"/>
  <c r="K8055" i="5"/>
  <c r="K8056" i="5"/>
  <c r="K8057" i="5"/>
  <c r="K8058" i="5"/>
  <c r="K8059" i="5"/>
  <c r="K8060" i="5"/>
  <c r="K8061" i="5"/>
  <c r="K8062" i="5"/>
  <c r="K8063" i="5"/>
  <c r="K8064" i="5"/>
  <c r="K8065" i="5"/>
  <c r="K8066" i="5"/>
  <c r="K8067" i="5"/>
  <c r="K8068" i="5"/>
  <c r="K8069" i="5"/>
  <c r="K8070" i="5"/>
  <c r="K8071" i="5"/>
  <c r="K8072" i="5"/>
  <c r="K8073" i="5"/>
  <c r="K8074" i="5"/>
  <c r="K8075" i="5"/>
  <c r="K8076" i="5"/>
  <c r="K8077" i="5"/>
  <c r="K8078" i="5"/>
  <c r="K8079" i="5"/>
  <c r="K8080" i="5"/>
  <c r="K8081" i="5"/>
  <c r="K8082" i="5"/>
  <c r="K8083" i="5"/>
  <c r="K8084" i="5"/>
  <c r="K8085" i="5"/>
  <c r="K8086" i="5"/>
  <c r="K8087" i="5"/>
  <c r="K8088" i="5"/>
  <c r="K8089" i="5"/>
  <c r="K8090" i="5"/>
  <c r="K8091" i="5"/>
  <c r="K8092" i="5"/>
  <c r="K8093" i="5"/>
  <c r="K8094" i="5"/>
  <c r="K8095" i="5"/>
  <c r="K8096" i="5"/>
  <c r="K8097" i="5"/>
  <c r="K8098" i="5"/>
  <c r="K8099" i="5"/>
  <c r="K8100" i="5"/>
  <c r="K8101" i="5"/>
  <c r="K8102" i="5"/>
  <c r="K8103" i="5"/>
  <c r="K8104" i="5"/>
  <c r="K8105" i="5"/>
  <c r="K8106" i="5"/>
  <c r="K8107" i="5"/>
  <c r="K8108" i="5"/>
  <c r="K8109" i="5"/>
  <c r="K8110" i="5"/>
  <c r="K8111" i="5"/>
  <c r="K8112" i="5"/>
  <c r="K8113" i="5"/>
  <c r="K8114" i="5"/>
  <c r="K8115" i="5"/>
  <c r="K8116" i="5"/>
  <c r="K8117" i="5"/>
  <c r="K8118" i="5"/>
  <c r="K8119" i="5"/>
  <c r="K8120" i="5"/>
  <c r="K8121" i="5"/>
  <c r="K8122" i="5"/>
  <c r="K8123" i="5"/>
  <c r="K8124" i="5"/>
  <c r="K8125" i="5"/>
  <c r="K8126" i="5"/>
  <c r="K8127" i="5"/>
  <c r="K8128" i="5"/>
  <c r="K8129" i="5"/>
  <c r="K8130" i="5"/>
  <c r="K8131" i="5"/>
  <c r="K8132" i="5"/>
  <c r="K8133" i="5"/>
  <c r="K8134" i="5"/>
  <c r="K8135" i="5"/>
  <c r="K8136" i="5"/>
  <c r="K8137" i="5"/>
  <c r="K8138" i="5"/>
  <c r="K8139" i="5"/>
  <c r="K8140" i="5"/>
  <c r="K8141" i="5"/>
  <c r="K8142" i="5"/>
  <c r="K8143" i="5"/>
  <c r="K8144" i="5"/>
  <c r="K8145" i="5"/>
  <c r="K8146" i="5"/>
  <c r="K8147" i="5"/>
  <c r="K8148" i="5"/>
  <c r="K8149" i="5"/>
  <c r="K8150" i="5"/>
  <c r="K8151" i="5"/>
  <c r="K8152" i="5"/>
  <c r="K8153" i="5"/>
  <c r="K8154" i="5"/>
  <c r="K8155" i="5"/>
  <c r="K8156" i="5"/>
  <c r="K8157" i="5"/>
  <c r="K8158" i="5"/>
  <c r="K8159" i="5"/>
  <c r="K8160" i="5"/>
  <c r="K8161" i="5"/>
  <c r="K8162" i="5"/>
  <c r="K8163" i="5"/>
  <c r="K8164" i="5"/>
  <c r="K8165" i="5"/>
  <c r="K8166" i="5"/>
  <c r="K8167" i="5"/>
  <c r="K8168" i="5"/>
  <c r="K8169" i="5"/>
  <c r="K8170" i="5"/>
  <c r="K8171" i="5"/>
  <c r="K8172" i="5"/>
  <c r="K8173" i="5"/>
  <c r="K8174" i="5"/>
  <c r="K8175" i="5"/>
  <c r="K8176" i="5"/>
  <c r="K8177" i="5"/>
  <c r="K8178" i="5"/>
  <c r="K8179" i="5"/>
  <c r="K8180" i="5"/>
  <c r="K8181" i="5"/>
  <c r="K8182" i="5"/>
  <c r="K8183" i="5"/>
  <c r="K8184" i="5"/>
  <c r="K8185" i="5"/>
  <c r="K8186" i="5"/>
  <c r="K8187" i="5"/>
  <c r="K8188" i="5"/>
  <c r="K8189" i="5"/>
  <c r="K8190" i="5"/>
  <c r="K8191" i="5"/>
  <c r="K8192" i="5"/>
  <c r="K8193" i="5"/>
  <c r="K8194" i="5"/>
  <c r="K8195" i="5"/>
  <c r="K8196" i="5"/>
  <c r="K8197" i="5"/>
  <c r="K8198" i="5"/>
  <c r="K8199" i="5"/>
  <c r="K8200" i="5"/>
  <c r="K8201" i="5"/>
  <c r="K8202" i="5"/>
  <c r="K8203" i="5"/>
  <c r="K8204" i="5"/>
  <c r="K8205" i="5"/>
  <c r="K8206" i="5"/>
  <c r="K8207" i="5"/>
  <c r="K8208" i="5"/>
  <c r="K8209" i="5"/>
  <c r="K8210" i="5"/>
  <c r="K8211" i="5"/>
  <c r="K8212" i="5"/>
  <c r="K8213" i="5"/>
  <c r="K8214" i="5"/>
  <c r="K8215" i="5"/>
  <c r="K8216" i="5"/>
  <c r="K8217" i="5"/>
  <c r="K8218" i="5"/>
  <c r="K8219" i="5"/>
  <c r="K8220" i="5"/>
  <c r="K8221" i="5"/>
  <c r="K8222" i="5"/>
  <c r="K8223" i="5"/>
  <c r="K8224" i="5"/>
  <c r="K8225" i="5"/>
  <c r="K8226" i="5"/>
  <c r="K8227" i="5"/>
  <c r="K8228" i="5"/>
  <c r="K8229" i="5"/>
  <c r="K8230" i="5"/>
  <c r="K8231" i="5"/>
  <c r="K8232" i="5"/>
  <c r="K8233" i="5"/>
  <c r="K8234" i="5"/>
  <c r="K8235" i="5"/>
  <c r="K8236" i="5"/>
  <c r="K8237" i="5"/>
  <c r="K8238" i="5"/>
  <c r="K8239" i="5"/>
  <c r="K8240" i="5"/>
  <c r="K8241" i="5"/>
  <c r="K8242" i="5"/>
  <c r="K8243" i="5"/>
  <c r="K8244" i="5"/>
  <c r="K8245" i="5"/>
  <c r="K8246" i="5"/>
  <c r="K8247" i="5"/>
  <c r="K8248" i="5"/>
  <c r="K8249" i="5"/>
  <c r="K8250" i="5"/>
  <c r="K8251" i="5"/>
  <c r="K8252" i="5"/>
  <c r="K8253" i="5"/>
  <c r="K8254" i="5"/>
  <c r="K8255" i="5"/>
  <c r="K8256" i="5"/>
  <c r="K8257" i="5"/>
  <c r="K8258" i="5"/>
  <c r="K8259" i="5"/>
  <c r="K8260" i="5"/>
  <c r="K8261" i="5"/>
  <c r="K8262" i="5"/>
  <c r="K8263" i="5"/>
  <c r="K8264" i="5"/>
  <c r="K8265" i="5"/>
  <c r="K8266" i="5"/>
  <c r="K8267" i="5"/>
  <c r="K8268" i="5"/>
  <c r="K8269" i="5"/>
  <c r="K8270" i="5"/>
  <c r="K8271" i="5"/>
  <c r="K8272" i="5"/>
  <c r="K8273" i="5"/>
  <c r="K8274" i="5"/>
  <c r="K8275" i="5"/>
  <c r="K8276" i="5"/>
  <c r="K8277" i="5"/>
  <c r="K8278" i="5"/>
  <c r="K8279" i="5"/>
  <c r="K8280" i="5"/>
  <c r="K8281" i="5"/>
  <c r="K8282" i="5"/>
  <c r="K8283" i="5"/>
  <c r="K8284" i="5"/>
  <c r="K8285" i="5"/>
  <c r="K8286" i="5"/>
  <c r="K8287" i="5"/>
  <c r="K8288" i="5"/>
  <c r="K8289" i="5"/>
  <c r="K8290" i="5"/>
  <c r="K8291" i="5"/>
  <c r="K8292" i="5"/>
  <c r="K8293" i="5"/>
  <c r="K8294" i="5"/>
  <c r="K8295" i="5"/>
  <c r="K8296" i="5"/>
  <c r="K8297" i="5"/>
  <c r="K8298" i="5"/>
  <c r="K8299" i="5"/>
  <c r="K8300" i="5"/>
  <c r="K8301" i="5"/>
  <c r="K8302" i="5"/>
  <c r="K8303" i="5"/>
  <c r="K8304" i="5"/>
  <c r="K8305" i="5"/>
  <c r="K8306" i="5"/>
  <c r="K8307" i="5"/>
  <c r="K8308" i="5"/>
  <c r="K8309" i="5"/>
  <c r="K8310" i="5"/>
  <c r="K8311" i="5"/>
  <c r="K8312" i="5"/>
  <c r="K8313" i="5"/>
  <c r="K8314" i="5"/>
  <c r="K8315" i="5"/>
  <c r="K8316" i="5"/>
  <c r="K8317" i="5"/>
  <c r="K8318" i="5"/>
  <c r="K8319" i="5"/>
  <c r="K8320" i="5"/>
  <c r="K8321" i="5"/>
  <c r="K8322" i="5"/>
  <c r="K8323" i="5"/>
  <c r="K8324" i="5"/>
  <c r="K8325" i="5"/>
  <c r="K8326" i="5"/>
  <c r="K8327" i="5"/>
  <c r="K8328" i="5"/>
  <c r="K8329" i="5"/>
  <c r="K8330" i="5"/>
  <c r="K8331" i="5"/>
  <c r="K8332" i="5"/>
  <c r="K8333" i="5"/>
  <c r="K8334" i="5"/>
  <c r="K8335" i="5"/>
  <c r="K8336" i="5"/>
  <c r="K8337" i="5"/>
  <c r="K8338" i="5"/>
  <c r="K8339" i="5"/>
  <c r="K8340" i="5"/>
  <c r="K8341" i="5"/>
  <c r="K8342" i="5"/>
  <c r="K8343" i="5"/>
  <c r="K8344" i="5"/>
  <c r="K8345" i="5"/>
  <c r="K8346" i="5"/>
  <c r="K8347" i="5"/>
  <c r="K8348" i="5"/>
  <c r="K8349" i="5"/>
  <c r="K8350" i="5"/>
  <c r="K8351" i="5"/>
  <c r="K8352" i="5"/>
  <c r="K8353" i="5"/>
  <c r="K8354" i="5"/>
  <c r="K8355" i="5"/>
  <c r="K8356" i="5"/>
  <c r="K8357" i="5"/>
  <c r="K8358" i="5"/>
  <c r="K8359" i="5"/>
  <c r="K8360" i="5"/>
  <c r="K8361" i="5"/>
  <c r="K8362" i="5"/>
  <c r="K8363" i="5"/>
  <c r="K8364" i="5"/>
  <c r="K8365" i="5"/>
  <c r="K8366" i="5"/>
  <c r="K8367" i="5"/>
  <c r="K8368" i="5"/>
  <c r="K8369" i="5"/>
  <c r="K8370" i="5"/>
  <c r="K8371" i="5"/>
  <c r="K8372" i="5"/>
  <c r="K8373" i="5"/>
  <c r="K8374" i="5"/>
  <c r="K8375" i="5"/>
  <c r="K8376" i="5"/>
  <c r="K8377" i="5"/>
  <c r="K8378" i="5"/>
  <c r="K8379" i="5"/>
  <c r="K8380" i="5"/>
  <c r="K8381" i="5"/>
  <c r="K8382" i="5"/>
  <c r="K8383" i="5"/>
  <c r="K8384" i="5"/>
  <c r="K8385" i="5"/>
  <c r="K8386" i="5"/>
  <c r="K8387" i="5"/>
  <c r="K8388" i="5"/>
  <c r="K8389" i="5"/>
  <c r="K8390" i="5"/>
  <c r="K8391" i="5"/>
  <c r="K8392" i="5"/>
  <c r="K8393" i="5"/>
  <c r="K8394" i="5"/>
  <c r="K8395" i="5"/>
  <c r="K8396" i="5"/>
  <c r="K8397" i="5"/>
  <c r="K8398" i="5"/>
  <c r="K8399" i="5"/>
  <c r="K8400" i="5"/>
  <c r="K8401" i="5"/>
  <c r="K8402" i="5"/>
  <c r="K8403" i="5"/>
  <c r="K8404" i="5"/>
  <c r="K8405" i="5"/>
  <c r="K8406" i="5"/>
  <c r="K8407" i="5"/>
  <c r="K8408" i="5"/>
  <c r="K8409" i="5"/>
  <c r="K8410" i="5"/>
  <c r="K8411" i="5"/>
  <c r="K8412" i="5"/>
  <c r="K8413" i="5"/>
  <c r="K8414" i="5"/>
  <c r="K8415" i="5"/>
  <c r="K8416" i="5"/>
  <c r="K8417" i="5"/>
  <c r="K8418" i="5"/>
  <c r="K8419" i="5"/>
  <c r="K8420" i="5"/>
  <c r="K8421" i="5"/>
  <c r="K8422" i="5"/>
  <c r="K8423" i="5"/>
  <c r="K8424" i="5"/>
  <c r="K8425" i="5"/>
  <c r="K8426" i="5"/>
  <c r="K8427" i="5"/>
  <c r="K8428" i="5"/>
  <c r="K8429" i="5"/>
  <c r="K8430" i="5"/>
  <c r="K8431" i="5"/>
  <c r="K8432" i="5"/>
  <c r="K8433" i="5"/>
  <c r="K8434" i="5"/>
  <c r="K8435" i="5"/>
  <c r="K8436" i="5"/>
  <c r="K8437" i="5"/>
  <c r="K8438" i="5"/>
  <c r="K8439" i="5"/>
  <c r="K8440" i="5"/>
  <c r="K8441" i="5"/>
  <c r="K8442" i="5"/>
  <c r="K8443" i="5"/>
  <c r="K8444" i="5"/>
  <c r="K8445" i="5"/>
  <c r="K8446" i="5"/>
  <c r="K8447" i="5"/>
  <c r="K8448" i="5"/>
  <c r="K8449" i="5"/>
  <c r="K8450" i="5"/>
  <c r="K8451" i="5"/>
  <c r="K8452" i="5"/>
  <c r="K8453" i="5"/>
  <c r="K8454" i="5"/>
  <c r="K8455" i="5"/>
  <c r="K8456" i="5"/>
  <c r="K8457" i="5"/>
  <c r="K8458" i="5"/>
  <c r="K8459" i="5"/>
  <c r="K8460" i="5"/>
  <c r="K8461" i="5"/>
  <c r="K8462" i="5"/>
  <c r="K8463" i="5"/>
  <c r="K8464" i="5"/>
  <c r="K8465" i="5"/>
  <c r="K8466" i="5"/>
  <c r="K8467" i="5"/>
  <c r="K8468" i="5"/>
  <c r="K8469" i="5"/>
  <c r="K8470" i="5"/>
  <c r="K8471" i="5"/>
  <c r="K8472" i="5"/>
  <c r="K8473" i="5"/>
  <c r="K8474" i="5"/>
  <c r="K8475" i="5"/>
  <c r="K8476" i="5"/>
  <c r="K8477" i="5"/>
  <c r="K8478" i="5"/>
  <c r="K8479" i="5"/>
  <c r="K8480" i="5"/>
  <c r="K8481" i="5"/>
  <c r="K8482" i="5"/>
  <c r="K8483" i="5"/>
  <c r="K8484" i="5"/>
  <c r="K8485" i="5"/>
  <c r="K8486" i="5"/>
  <c r="K8487" i="5"/>
  <c r="K8488" i="5"/>
  <c r="K8489" i="5"/>
  <c r="K8490" i="5"/>
  <c r="K8491" i="5"/>
  <c r="K8492" i="5"/>
  <c r="K8493" i="5"/>
  <c r="K8494" i="5"/>
  <c r="K8495" i="5"/>
  <c r="K8496" i="5"/>
  <c r="K8497" i="5"/>
  <c r="K8498" i="5"/>
  <c r="K8499" i="5"/>
  <c r="K8500" i="5"/>
  <c r="K8501" i="5"/>
  <c r="K8502" i="5"/>
  <c r="K8503" i="5"/>
  <c r="K8504" i="5"/>
  <c r="K8505" i="5"/>
  <c r="K8506" i="5"/>
  <c r="K8507" i="5"/>
  <c r="K8508" i="5"/>
  <c r="K8509" i="5"/>
  <c r="K8510" i="5"/>
  <c r="K8511" i="5"/>
  <c r="K8512" i="5"/>
  <c r="K8513" i="5"/>
  <c r="K8514" i="5"/>
  <c r="K8515" i="5"/>
  <c r="K8516" i="5"/>
  <c r="K8517" i="5"/>
  <c r="K8518" i="5"/>
  <c r="K8519" i="5"/>
  <c r="K8520" i="5"/>
  <c r="K8521" i="5"/>
  <c r="K8522" i="5"/>
  <c r="K8523" i="5"/>
  <c r="K8524" i="5"/>
  <c r="K8525" i="5"/>
  <c r="K8526" i="5"/>
  <c r="K8527" i="5"/>
  <c r="K8528" i="5"/>
  <c r="K8529" i="5"/>
  <c r="K8530" i="5"/>
  <c r="K8531" i="5"/>
  <c r="K8532" i="5"/>
  <c r="K8533" i="5"/>
  <c r="K8534" i="5"/>
  <c r="K8535" i="5"/>
  <c r="K8536" i="5"/>
  <c r="K8537" i="5"/>
  <c r="K8538" i="5"/>
  <c r="K8539" i="5"/>
  <c r="K8540" i="5"/>
  <c r="K8541" i="5"/>
  <c r="K8542" i="5"/>
  <c r="K8543" i="5"/>
  <c r="K8544" i="5"/>
  <c r="K8545" i="5"/>
  <c r="K8546" i="5"/>
  <c r="K8547" i="5"/>
  <c r="K8548" i="5"/>
  <c r="K8549" i="5"/>
  <c r="K8550" i="5"/>
  <c r="K8551" i="5"/>
  <c r="K8552" i="5"/>
  <c r="K8553" i="5"/>
  <c r="K8554" i="5"/>
  <c r="K8555" i="5"/>
  <c r="K8556" i="5"/>
  <c r="K8557" i="5"/>
  <c r="K8558" i="5"/>
  <c r="K8559" i="5"/>
  <c r="K8560" i="5"/>
  <c r="K8561" i="5"/>
  <c r="K8562" i="5"/>
  <c r="K8563" i="5"/>
  <c r="K8564" i="5"/>
  <c r="K8565" i="5"/>
  <c r="K8566" i="5"/>
  <c r="K8567" i="5"/>
  <c r="K8568" i="5"/>
  <c r="K8569" i="5"/>
  <c r="K8570" i="5"/>
  <c r="K8571" i="5"/>
  <c r="K8572" i="5"/>
  <c r="K8573" i="5"/>
  <c r="K8574" i="5"/>
  <c r="K8575" i="5"/>
  <c r="K8576" i="5"/>
  <c r="K8577" i="5"/>
  <c r="K8578" i="5"/>
  <c r="K8579" i="5"/>
  <c r="K8580" i="5"/>
  <c r="K8581" i="5"/>
  <c r="K8582" i="5"/>
  <c r="K8583" i="5"/>
  <c r="K8584" i="5"/>
  <c r="K8585" i="5"/>
  <c r="K8586" i="5"/>
  <c r="K8587" i="5"/>
  <c r="K8588" i="5"/>
  <c r="K8589" i="5"/>
  <c r="K8590" i="5"/>
  <c r="K8591" i="5"/>
  <c r="K8592" i="5"/>
  <c r="K8593" i="5"/>
  <c r="K8594" i="5"/>
  <c r="K8595" i="5"/>
  <c r="K8596" i="5"/>
  <c r="K8597" i="5"/>
  <c r="K8598" i="5"/>
  <c r="K8599" i="5"/>
  <c r="K8600" i="5"/>
  <c r="K8601" i="5"/>
  <c r="K8602" i="5"/>
  <c r="K8603" i="5"/>
  <c r="K8604" i="5"/>
  <c r="K8605" i="5"/>
  <c r="K8606" i="5"/>
  <c r="K8607" i="5"/>
  <c r="K8608" i="5"/>
  <c r="K8609" i="5"/>
  <c r="K8610" i="5"/>
  <c r="K8611" i="5"/>
  <c r="K8612" i="5"/>
  <c r="K8613" i="5"/>
  <c r="K8614" i="5"/>
  <c r="K8615" i="5"/>
  <c r="K8616" i="5"/>
  <c r="K8617" i="5"/>
  <c r="K8618" i="5"/>
  <c r="K8619" i="5"/>
  <c r="K8620" i="5"/>
  <c r="K8621" i="5"/>
  <c r="K8622" i="5"/>
  <c r="K8623" i="5"/>
  <c r="K8624" i="5"/>
  <c r="K8625" i="5"/>
  <c r="K8626" i="5"/>
  <c r="K8627" i="5"/>
  <c r="K8628" i="5"/>
  <c r="K8629" i="5"/>
  <c r="K8630" i="5"/>
  <c r="K8631" i="5"/>
  <c r="K8632" i="5"/>
  <c r="K8633" i="5"/>
  <c r="K8634" i="5"/>
  <c r="K8635" i="5"/>
  <c r="K8636" i="5"/>
  <c r="K8637" i="5"/>
  <c r="K8638" i="5"/>
  <c r="K8639" i="5"/>
  <c r="K8640" i="5"/>
  <c r="K8641" i="5"/>
  <c r="K8642" i="5"/>
  <c r="K8643" i="5"/>
  <c r="K8644" i="5"/>
  <c r="K8645" i="5"/>
  <c r="K8646" i="5"/>
  <c r="K8647" i="5"/>
  <c r="K8648" i="5"/>
  <c r="K8649" i="5"/>
  <c r="K8650" i="5"/>
  <c r="K8651" i="5"/>
  <c r="K8652" i="5"/>
  <c r="K8653" i="5"/>
  <c r="K8654" i="5"/>
  <c r="K8655" i="5"/>
  <c r="K8656" i="5"/>
  <c r="K8657" i="5"/>
  <c r="K8658" i="5"/>
  <c r="K8659" i="5"/>
  <c r="K8660" i="5"/>
  <c r="K8661" i="5"/>
  <c r="K8662" i="5"/>
  <c r="K8663" i="5"/>
  <c r="K8664" i="5"/>
  <c r="K8665" i="5"/>
  <c r="K8666" i="5"/>
  <c r="K8667" i="5"/>
  <c r="K8668" i="5"/>
  <c r="K8669" i="5"/>
  <c r="K8670" i="5"/>
  <c r="K8671" i="5"/>
  <c r="K8672" i="5"/>
  <c r="K8673" i="5"/>
  <c r="K8674" i="5"/>
  <c r="K8675" i="5"/>
  <c r="K8676" i="5"/>
  <c r="K8677" i="5"/>
  <c r="K8678" i="5"/>
  <c r="K8679" i="5"/>
  <c r="K8680" i="5"/>
  <c r="K8681" i="5"/>
  <c r="K8682" i="5"/>
  <c r="K8683" i="5"/>
  <c r="K8684" i="5"/>
  <c r="K8685" i="5"/>
  <c r="K8686" i="5"/>
  <c r="K8687" i="5"/>
  <c r="K8688" i="5"/>
  <c r="K8689" i="5"/>
  <c r="K8690" i="5"/>
  <c r="K8691" i="5"/>
  <c r="K8692" i="5"/>
  <c r="K8693" i="5"/>
  <c r="K8694" i="5"/>
  <c r="K8695" i="5"/>
  <c r="K8696" i="5"/>
  <c r="K8697" i="5"/>
  <c r="K8698" i="5"/>
  <c r="K8699" i="5"/>
  <c r="K8700" i="5"/>
  <c r="K8701" i="5"/>
  <c r="K8702" i="5"/>
  <c r="K8703" i="5"/>
  <c r="K8704" i="5"/>
  <c r="K8705" i="5"/>
  <c r="K8706" i="5"/>
  <c r="K8707" i="5"/>
  <c r="K8708" i="5"/>
  <c r="K8709" i="5"/>
  <c r="K8710" i="5"/>
  <c r="K8711" i="5"/>
  <c r="K8712" i="5"/>
  <c r="K8713" i="5"/>
  <c r="K8714" i="5"/>
  <c r="K8715" i="5"/>
  <c r="K8716" i="5"/>
  <c r="K8717" i="5"/>
  <c r="K8718" i="5"/>
  <c r="K8719" i="5"/>
  <c r="K8720" i="5"/>
  <c r="K8721" i="5"/>
  <c r="K8722" i="5"/>
  <c r="K8723" i="5"/>
  <c r="K8724" i="5"/>
  <c r="K8725" i="5"/>
  <c r="K8726" i="5"/>
  <c r="K8727" i="5"/>
  <c r="K8728" i="5"/>
  <c r="K8729" i="5"/>
  <c r="K8730" i="5"/>
  <c r="K8731" i="5"/>
  <c r="K8732" i="5"/>
  <c r="K8733" i="5"/>
  <c r="K8734" i="5"/>
  <c r="K8735" i="5"/>
  <c r="K8736" i="5"/>
  <c r="K8737" i="5"/>
  <c r="K8738" i="5"/>
  <c r="K8739" i="5"/>
  <c r="K8740" i="5"/>
  <c r="K8741" i="5"/>
  <c r="K8742" i="5"/>
  <c r="K8743" i="5"/>
  <c r="K8744" i="5"/>
  <c r="K8745" i="5"/>
  <c r="K8746" i="5"/>
  <c r="K8747" i="5"/>
  <c r="K8748" i="5"/>
  <c r="K8749" i="5"/>
  <c r="K8750" i="5"/>
  <c r="K8751" i="5"/>
  <c r="K8752" i="5"/>
  <c r="K8753" i="5"/>
  <c r="K8754" i="5"/>
  <c r="K8755" i="5"/>
  <c r="K8756" i="5"/>
  <c r="K8757" i="5"/>
  <c r="K8758" i="5"/>
  <c r="K8759" i="5"/>
  <c r="K8760" i="5"/>
  <c r="K8761" i="5"/>
  <c r="K8762" i="5"/>
  <c r="K8763" i="5"/>
  <c r="K8764" i="5"/>
  <c r="K8765" i="5"/>
  <c r="K8766" i="5"/>
  <c r="K8767" i="5"/>
  <c r="K8768" i="5"/>
  <c r="K8769" i="5"/>
  <c r="K8770" i="5"/>
  <c r="K8771" i="5"/>
  <c r="K8772" i="5"/>
  <c r="K8773" i="5"/>
  <c r="K8774" i="5"/>
  <c r="K8775" i="5"/>
  <c r="K8776" i="5"/>
  <c r="K8777" i="5"/>
  <c r="K8778" i="5"/>
  <c r="K8779" i="5"/>
  <c r="K8780" i="5"/>
  <c r="K8781" i="5"/>
  <c r="K8782" i="5"/>
  <c r="K8783" i="5"/>
  <c r="K8784" i="5"/>
  <c r="K8785" i="5"/>
  <c r="K8786" i="5"/>
  <c r="K8787" i="5"/>
  <c r="K8788" i="5"/>
  <c r="K8789" i="5"/>
  <c r="K8790" i="5"/>
  <c r="K8791" i="5"/>
  <c r="K8792" i="5"/>
  <c r="K8793" i="5"/>
  <c r="K8794" i="5"/>
  <c r="K8795" i="5"/>
  <c r="K8796" i="5"/>
  <c r="K8797" i="5"/>
  <c r="K8798" i="5"/>
  <c r="K8799" i="5"/>
  <c r="K8800" i="5"/>
  <c r="K8801" i="5"/>
  <c r="K8802" i="5"/>
  <c r="K8803" i="5"/>
  <c r="K8804" i="5"/>
  <c r="K8805" i="5"/>
  <c r="K8806" i="5"/>
  <c r="K8807" i="5"/>
  <c r="K8808" i="5"/>
  <c r="K8809" i="5"/>
  <c r="K8810" i="5"/>
  <c r="K8811" i="5"/>
  <c r="K8812" i="5"/>
  <c r="K8813" i="5"/>
  <c r="K8814" i="5"/>
  <c r="K8815" i="5"/>
  <c r="K8816" i="5"/>
  <c r="K8817" i="5"/>
  <c r="K8818" i="5"/>
  <c r="K8819" i="5"/>
  <c r="K8820" i="5"/>
  <c r="K8821" i="5"/>
  <c r="K8822" i="5"/>
  <c r="K8823" i="5"/>
  <c r="K8824" i="5"/>
  <c r="K8825" i="5"/>
  <c r="K8826" i="5"/>
  <c r="K8827" i="5"/>
  <c r="K8828" i="5"/>
  <c r="K8829" i="5"/>
  <c r="K8830" i="5"/>
  <c r="K8831" i="5"/>
  <c r="K8832" i="5"/>
  <c r="K8833" i="5"/>
  <c r="K8834" i="5"/>
  <c r="K8835" i="5"/>
  <c r="K8836" i="5"/>
  <c r="K8837" i="5"/>
  <c r="K8838" i="5"/>
  <c r="K8839" i="5"/>
  <c r="K8840" i="5"/>
  <c r="K8841" i="5"/>
  <c r="K8842" i="5"/>
  <c r="K8843" i="5"/>
  <c r="K8844" i="5"/>
  <c r="K8845" i="5"/>
  <c r="K8846" i="5"/>
  <c r="K8847" i="5"/>
  <c r="K8848" i="5"/>
  <c r="K8849" i="5"/>
  <c r="K8850" i="5"/>
  <c r="K8851" i="5"/>
  <c r="K8852" i="5"/>
  <c r="K8853" i="5"/>
  <c r="K8854" i="5"/>
  <c r="K8855" i="5"/>
  <c r="K8856" i="5"/>
  <c r="K8857" i="5"/>
  <c r="K8858" i="5"/>
  <c r="K8859" i="5"/>
  <c r="K8860" i="5"/>
  <c r="K8861" i="5"/>
  <c r="K8862" i="5"/>
  <c r="K8863" i="5"/>
  <c r="K8864" i="5"/>
  <c r="K8865" i="5"/>
  <c r="K8866" i="5"/>
  <c r="K8867" i="5"/>
  <c r="K8868" i="5"/>
  <c r="K8869" i="5"/>
  <c r="K8870" i="5"/>
  <c r="K8871" i="5"/>
  <c r="K8872" i="5"/>
  <c r="K8873" i="5"/>
  <c r="K8874" i="5"/>
  <c r="K8875" i="5"/>
  <c r="K8876" i="5"/>
  <c r="K8877" i="5"/>
  <c r="K8878" i="5"/>
  <c r="K8879" i="5"/>
  <c r="K8880" i="5"/>
  <c r="K8881" i="5"/>
  <c r="K8882" i="5"/>
  <c r="K8883" i="5"/>
  <c r="K8884" i="5"/>
  <c r="K8885" i="5"/>
  <c r="K8886" i="5"/>
  <c r="K8887" i="5"/>
  <c r="K8888" i="5"/>
  <c r="K8889" i="5"/>
  <c r="K8890" i="5"/>
  <c r="K8891" i="5"/>
  <c r="K8892" i="5"/>
  <c r="K8893" i="5"/>
  <c r="K8894" i="5"/>
  <c r="K8895" i="5"/>
  <c r="K8896" i="5"/>
  <c r="K8897" i="5"/>
  <c r="K8898" i="5"/>
  <c r="K8899" i="5"/>
  <c r="K8900" i="5"/>
  <c r="K8901" i="5"/>
  <c r="K8902" i="5"/>
  <c r="K8903" i="5"/>
  <c r="K8904" i="5"/>
  <c r="K8905" i="5"/>
  <c r="K8906" i="5"/>
  <c r="K8907" i="5"/>
  <c r="K8908" i="5"/>
  <c r="K8909" i="5"/>
  <c r="K8910" i="5"/>
  <c r="K8911" i="5"/>
  <c r="K8912" i="5"/>
  <c r="K8913" i="5"/>
  <c r="K8914" i="5"/>
  <c r="K8915" i="5"/>
  <c r="K8916" i="5"/>
  <c r="K8917" i="5"/>
  <c r="K8918" i="5"/>
  <c r="K8919" i="5"/>
  <c r="K8920" i="5"/>
  <c r="K8921" i="5"/>
  <c r="K8922" i="5"/>
  <c r="K8923" i="5"/>
  <c r="K8924" i="5"/>
  <c r="K8925" i="5"/>
  <c r="K8926" i="5"/>
  <c r="K8927" i="5"/>
  <c r="K8928" i="5"/>
  <c r="K8929" i="5"/>
  <c r="K8930" i="5"/>
  <c r="K8931" i="5"/>
  <c r="K8932" i="5"/>
  <c r="K8933" i="5"/>
  <c r="K8934" i="5"/>
  <c r="K8935" i="5"/>
  <c r="K8936" i="5"/>
  <c r="K8937" i="5"/>
  <c r="K8938" i="5"/>
  <c r="K8939" i="5"/>
  <c r="K8940" i="5"/>
  <c r="K8941" i="5"/>
  <c r="K8942" i="5"/>
  <c r="K8943" i="5"/>
  <c r="K8944" i="5"/>
  <c r="K8945" i="5"/>
  <c r="K8946" i="5"/>
  <c r="K8947" i="5"/>
  <c r="K8948" i="5"/>
  <c r="K8949" i="5"/>
  <c r="K8950" i="5"/>
  <c r="K8951" i="5"/>
  <c r="K8952" i="5"/>
  <c r="K8953" i="5"/>
  <c r="K8954" i="5"/>
  <c r="K8955" i="5"/>
  <c r="K8956" i="5"/>
  <c r="K8957" i="5"/>
  <c r="K8958" i="5"/>
  <c r="K8959" i="5"/>
  <c r="K8960" i="5"/>
  <c r="K8961" i="5"/>
  <c r="K8962" i="5"/>
  <c r="K8963" i="5"/>
  <c r="K8964" i="5"/>
  <c r="K8965" i="5"/>
  <c r="K8966" i="5"/>
  <c r="K8967" i="5"/>
  <c r="K8968" i="5"/>
  <c r="K8969" i="5"/>
  <c r="K8970" i="5"/>
  <c r="K8971" i="5"/>
  <c r="K8972" i="5"/>
  <c r="K8973" i="5"/>
  <c r="K8974" i="5"/>
  <c r="K8975" i="5"/>
  <c r="K8976" i="5"/>
  <c r="K8977" i="5"/>
  <c r="K8978" i="5"/>
  <c r="K8979" i="5"/>
  <c r="K8980" i="5"/>
  <c r="K8981" i="5"/>
  <c r="K8982" i="5"/>
  <c r="K8983" i="5"/>
  <c r="K8984" i="5"/>
  <c r="K8985" i="5"/>
  <c r="K8986" i="5"/>
  <c r="K8987" i="5"/>
  <c r="K8988" i="5"/>
  <c r="K8989" i="5"/>
  <c r="K8990" i="5"/>
  <c r="K8991" i="5"/>
  <c r="K8992" i="5"/>
  <c r="K8993" i="5"/>
  <c r="K8994" i="5"/>
  <c r="K8995" i="5"/>
  <c r="K8996" i="5"/>
  <c r="K8997" i="5"/>
  <c r="K8998" i="5"/>
  <c r="K8999" i="5"/>
  <c r="K9000" i="5"/>
  <c r="K9001" i="5"/>
  <c r="K9002" i="5"/>
  <c r="K9003" i="5"/>
  <c r="K9004" i="5"/>
  <c r="K9005" i="5"/>
  <c r="K9006" i="5"/>
  <c r="K9007" i="5"/>
  <c r="K9008" i="5"/>
  <c r="K9009" i="5"/>
  <c r="K9010" i="5"/>
  <c r="K9011" i="5"/>
  <c r="K9012" i="5"/>
  <c r="K9013" i="5"/>
  <c r="K9014" i="5"/>
  <c r="K9015" i="5"/>
  <c r="K9016" i="5"/>
  <c r="K9017" i="5"/>
  <c r="K9018" i="5"/>
  <c r="K9019" i="5"/>
  <c r="K9020" i="5"/>
  <c r="K9021" i="5"/>
  <c r="K9022" i="5"/>
  <c r="K9023" i="5"/>
  <c r="K9024" i="5"/>
  <c r="K9025" i="5"/>
  <c r="K9026" i="5"/>
  <c r="K9027" i="5"/>
  <c r="K9028" i="5"/>
  <c r="K9029" i="5"/>
  <c r="K9030" i="5"/>
  <c r="K9031" i="5"/>
  <c r="K9032" i="5"/>
  <c r="K9033" i="5"/>
  <c r="K9034" i="5"/>
  <c r="K9035" i="5"/>
  <c r="K9036" i="5"/>
  <c r="K9037" i="5"/>
  <c r="K9038" i="5"/>
  <c r="K9039" i="5"/>
  <c r="K9040" i="5"/>
  <c r="K9041" i="5"/>
  <c r="K9042" i="5"/>
  <c r="K9043" i="5"/>
  <c r="K9044" i="5"/>
  <c r="K9045" i="5"/>
  <c r="K9046" i="5"/>
  <c r="K9047" i="5"/>
  <c r="K9048" i="5"/>
  <c r="K9049" i="5"/>
  <c r="K9050" i="5"/>
  <c r="K9051" i="5"/>
  <c r="K9052" i="5"/>
  <c r="K9053" i="5"/>
  <c r="K9054" i="5"/>
  <c r="K9055" i="5"/>
  <c r="K9056" i="5"/>
  <c r="K9057" i="5"/>
  <c r="K9058" i="5"/>
  <c r="K9059" i="5"/>
  <c r="K9060" i="5"/>
  <c r="K9061" i="5"/>
  <c r="K9062" i="5"/>
  <c r="K9063" i="5"/>
  <c r="K9064" i="5"/>
  <c r="K9065" i="5"/>
  <c r="K9066" i="5"/>
  <c r="K9067" i="5"/>
  <c r="K9068" i="5"/>
  <c r="K9069" i="5"/>
  <c r="K9070" i="5"/>
  <c r="K9071" i="5"/>
  <c r="K9072" i="5"/>
  <c r="K9073" i="5"/>
  <c r="K9074" i="5"/>
  <c r="K9075" i="5"/>
  <c r="K9076" i="5"/>
  <c r="K9077" i="5"/>
  <c r="K9078" i="5"/>
  <c r="K9079" i="5"/>
  <c r="K9080" i="5"/>
  <c r="K9081" i="5"/>
  <c r="K9082" i="5"/>
  <c r="K9083" i="5"/>
  <c r="K9084" i="5"/>
  <c r="K9085" i="5"/>
  <c r="K9086" i="5"/>
  <c r="K9087" i="5"/>
  <c r="K9088" i="5"/>
  <c r="K9089" i="5"/>
  <c r="K9090" i="5"/>
  <c r="K9091" i="5"/>
  <c r="K9092" i="5"/>
  <c r="K9093" i="5"/>
  <c r="K9094" i="5"/>
  <c r="K9095" i="5"/>
  <c r="K9096" i="5"/>
  <c r="K9097" i="5"/>
  <c r="K9098" i="5"/>
  <c r="K9099" i="5"/>
  <c r="K9100" i="5"/>
  <c r="K9101" i="5"/>
  <c r="K9102" i="5"/>
  <c r="K9103" i="5"/>
  <c r="K9104" i="5"/>
  <c r="K9105" i="5"/>
  <c r="K9106" i="5"/>
  <c r="K9107" i="5"/>
  <c r="K9108" i="5"/>
  <c r="K9109" i="5"/>
  <c r="K9110" i="5"/>
  <c r="K9111" i="5"/>
  <c r="K9112" i="5"/>
  <c r="K9113" i="5"/>
  <c r="K9114" i="5"/>
  <c r="K9115" i="5"/>
  <c r="K9116" i="5"/>
  <c r="K9117" i="5"/>
  <c r="K9118" i="5"/>
  <c r="K9119" i="5"/>
  <c r="K9120" i="5"/>
  <c r="K9121" i="5"/>
  <c r="K9122" i="5"/>
  <c r="K9123" i="5"/>
  <c r="K9124" i="5"/>
  <c r="K9125" i="5"/>
  <c r="K9126" i="5"/>
  <c r="K9127" i="5"/>
  <c r="K9128" i="5"/>
  <c r="K9129" i="5"/>
  <c r="K9130" i="5"/>
  <c r="K9131" i="5"/>
  <c r="K9132" i="5"/>
  <c r="K9133" i="5"/>
  <c r="K9134" i="5"/>
  <c r="K9135" i="5"/>
  <c r="K9136" i="5"/>
  <c r="K9137" i="5"/>
  <c r="K9138" i="5"/>
  <c r="K9139" i="5"/>
  <c r="K9140" i="5"/>
  <c r="K9141" i="5"/>
  <c r="K9142" i="5"/>
  <c r="K9143" i="5"/>
  <c r="K9144" i="5"/>
  <c r="K9145" i="5"/>
  <c r="K9146" i="5"/>
  <c r="K9147" i="5"/>
  <c r="K9148" i="5"/>
  <c r="K9149" i="5"/>
  <c r="K9150" i="5"/>
  <c r="K9151" i="5"/>
  <c r="K9152" i="5"/>
  <c r="K9153" i="5"/>
  <c r="K9154" i="5"/>
  <c r="K9155" i="5"/>
  <c r="K9156" i="5"/>
  <c r="K9157" i="5"/>
  <c r="K9158" i="5"/>
  <c r="K9159" i="5"/>
  <c r="K9160" i="5"/>
  <c r="K9161" i="5"/>
  <c r="K9162" i="5"/>
  <c r="K9163" i="5"/>
  <c r="K9164" i="5"/>
  <c r="K9165" i="5"/>
  <c r="K9166" i="5"/>
  <c r="K9167" i="5"/>
  <c r="K9168" i="5"/>
  <c r="K9169" i="5"/>
  <c r="K9170" i="5"/>
  <c r="K9171" i="5"/>
  <c r="K9172" i="5"/>
  <c r="K9173" i="5"/>
  <c r="K9174" i="5"/>
  <c r="K9175" i="5"/>
  <c r="K9176" i="5"/>
  <c r="K9177" i="5"/>
  <c r="K9178" i="5"/>
  <c r="K9179" i="5"/>
  <c r="K9180" i="5"/>
  <c r="K9181" i="5"/>
  <c r="K9182" i="5"/>
  <c r="K9183" i="5"/>
  <c r="K9184" i="5"/>
  <c r="K9185" i="5"/>
  <c r="K9186" i="5"/>
  <c r="K9187" i="5"/>
  <c r="K9188" i="5"/>
  <c r="K9189" i="5"/>
  <c r="K9190" i="5"/>
  <c r="K9191" i="5"/>
  <c r="K9192" i="5"/>
  <c r="K9193" i="5"/>
  <c r="K9194" i="5"/>
  <c r="K9195" i="5"/>
  <c r="K9196" i="5"/>
  <c r="K9197" i="5"/>
  <c r="K9198" i="5"/>
  <c r="K9199" i="5"/>
  <c r="K9200" i="5"/>
  <c r="K9201" i="5"/>
  <c r="K9202" i="5"/>
  <c r="K9203" i="5"/>
  <c r="K9204" i="5"/>
  <c r="K9205" i="5"/>
  <c r="K9206" i="5"/>
  <c r="K9207" i="5"/>
  <c r="K9208" i="5"/>
  <c r="K9209" i="5"/>
  <c r="K9210" i="5"/>
  <c r="K9211" i="5"/>
  <c r="K9212" i="5"/>
  <c r="K9213" i="5"/>
  <c r="K9214" i="5"/>
  <c r="K9215" i="5"/>
  <c r="K9216" i="5"/>
  <c r="K9217" i="5"/>
  <c r="K9218" i="5"/>
  <c r="K9219" i="5"/>
  <c r="K9220" i="5"/>
  <c r="K9221" i="5"/>
  <c r="K9222" i="5"/>
  <c r="K9223" i="5"/>
  <c r="K9224" i="5"/>
  <c r="K9225" i="5"/>
  <c r="K9226" i="5"/>
  <c r="K9227" i="5"/>
  <c r="K9228" i="5"/>
  <c r="K9229" i="5"/>
  <c r="K9230" i="5"/>
  <c r="K9231" i="5"/>
  <c r="K9232" i="5"/>
  <c r="K9233" i="5"/>
  <c r="K9234" i="5"/>
  <c r="K9235" i="5"/>
  <c r="K9236" i="5"/>
  <c r="K9237" i="5"/>
  <c r="K9238" i="5"/>
  <c r="K9239" i="5"/>
  <c r="K9240" i="5"/>
  <c r="K9241" i="5"/>
  <c r="K9242" i="5"/>
  <c r="K9243" i="5"/>
  <c r="K9244" i="5"/>
  <c r="K9245" i="5"/>
  <c r="K9246" i="5"/>
  <c r="K9247" i="5"/>
  <c r="K9248" i="5"/>
  <c r="K9249" i="5"/>
  <c r="K9250" i="5"/>
  <c r="K9251" i="5"/>
  <c r="K9252" i="5"/>
  <c r="K9253" i="5"/>
  <c r="K9254" i="5"/>
  <c r="K9255" i="5"/>
  <c r="K9256" i="5"/>
  <c r="K9257" i="5"/>
  <c r="K9258" i="5"/>
  <c r="K9259" i="5"/>
  <c r="K9260" i="5"/>
  <c r="K9261" i="5"/>
  <c r="K9262" i="5"/>
  <c r="K9263" i="5"/>
  <c r="K9264" i="5"/>
  <c r="K9265" i="5"/>
  <c r="K9266" i="5"/>
  <c r="K9267" i="5"/>
  <c r="K9268" i="5"/>
  <c r="K9269" i="5"/>
  <c r="K9270" i="5"/>
  <c r="K9271" i="5"/>
  <c r="K9272" i="5"/>
  <c r="K9273" i="5"/>
  <c r="K9274" i="5"/>
  <c r="K9275" i="5"/>
  <c r="K9276" i="5"/>
  <c r="K9277" i="5"/>
  <c r="K9278" i="5"/>
  <c r="K9279" i="5"/>
  <c r="K9280" i="5"/>
  <c r="K9281" i="5"/>
  <c r="K9282" i="5"/>
  <c r="K9283" i="5"/>
  <c r="K9284" i="5"/>
  <c r="K9285" i="5"/>
  <c r="K9286" i="5"/>
  <c r="K9287" i="5"/>
  <c r="K9288" i="5"/>
  <c r="K9289" i="5"/>
  <c r="K9290" i="5"/>
  <c r="K9291" i="5"/>
  <c r="K9292" i="5"/>
  <c r="K9293" i="5"/>
  <c r="K9294" i="5"/>
  <c r="K9295" i="5"/>
  <c r="K9296" i="5"/>
  <c r="K9297" i="5"/>
  <c r="K9298" i="5"/>
  <c r="K9299" i="5"/>
  <c r="K9300" i="5"/>
  <c r="K9301" i="5"/>
  <c r="K9302" i="5"/>
  <c r="K9303" i="5"/>
  <c r="K9304" i="5"/>
  <c r="K9305" i="5"/>
  <c r="K9306" i="5"/>
  <c r="K9307" i="5"/>
  <c r="K9308" i="5"/>
  <c r="K9309" i="5"/>
  <c r="K9310" i="5"/>
  <c r="K9311" i="5"/>
  <c r="K9312" i="5"/>
  <c r="K9313" i="5"/>
  <c r="K9314" i="5"/>
  <c r="K9315" i="5"/>
  <c r="K9316" i="5"/>
  <c r="K9317" i="5"/>
  <c r="K9318" i="5"/>
  <c r="K9319" i="5"/>
  <c r="K9320" i="5"/>
  <c r="K9321" i="5"/>
  <c r="K9322" i="5"/>
  <c r="K9323" i="5"/>
  <c r="K9324" i="5"/>
  <c r="K9325" i="5"/>
  <c r="K9326" i="5"/>
  <c r="K9327" i="5"/>
  <c r="K9328" i="5"/>
  <c r="K9329" i="5"/>
  <c r="K9330" i="5"/>
  <c r="K9331" i="5"/>
  <c r="K9332" i="5"/>
  <c r="K9333" i="5"/>
  <c r="K9334" i="5"/>
  <c r="K9335" i="5"/>
  <c r="K9336" i="5"/>
  <c r="K9337" i="5"/>
  <c r="K9338" i="5"/>
  <c r="K9339" i="5"/>
  <c r="K9340" i="5"/>
  <c r="K9341" i="5"/>
  <c r="K9342" i="5"/>
  <c r="K9343" i="5"/>
  <c r="K9344" i="5"/>
  <c r="K9345" i="5"/>
  <c r="K9346" i="5"/>
  <c r="K9347" i="5"/>
  <c r="K9348" i="5"/>
  <c r="K9349" i="5"/>
  <c r="K9350" i="5"/>
  <c r="K9351" i="5"/>
  <c r="K9352" i="5"/>
  <c r="K9353" i="5"/>
  <c r="K9354" i="5"/>
  <c r="K9355" i="5"/>
  <c r="K9356" i="5"/>
  <c r="K9357" i="5"/>
  <c r="K9358" i="5"/>
  <c r="K9359" i="5"/>
  <c r="K9360" i="5"/>
  <c r="K9361" i="5"/>
  <c r="K9362" i="5"/>
  <c r="K9363" i="5"/>
  <c r="K9364" i="5"/>
  <c r="K9365" i="5"/>
  <c r="K9366" i="5"/>
  <c r="K9367" i="5"/>
  <c r="K9368" i="5"/>
  <c r="K9369" i="5"/>
  <c r="K9370" i="5"/>
  <c r="K9371" i="5"/>
  <c r="K9372" i="5"/>
  <c r="K9373" i="5"/>
  <c r="K9374" i="5"/>
  <c r="K9375" i="5"/>
  <c r="K9376" i="5"/>
  <c r="K9377" i="5"/>
  <c r="K9378" i="5"/>
  <c r="K9379" i="5"/>
  <c r="K9380" i="5"/>
  <c r="K9381" i="5"/>
  <c r="K9382" i="5"/>
  <c r="K9383" i="5"/>
  <c r="K9384" i="5"/>
  <c r="K9385" i="5"/>
  <c r="K9386" i="5"/>
  <c r="K9387" i="5"/>
  <c r="K9388" i="5"/>
  <c r="K9389" i="5"/>
  <c r="K9390" i="5"/>
  <c r="K9391" i="5"/>
  <c r="K9392" i="5"/>
  <c r="K9393" i="5"/>
  <c r="K9394" i="5"/>
  <c r="K9395" i="5"/>
  <c r="K9396" i="5"/>
  <c r="K9397" i="5"/>
  <c r="K9398" i="5"/>
  <c r="K9399" i="5"/>
  <c r="K9400" i="5"/>
  <c r="K9401" i="5"/>
  <c r="K9402" i="5"/>
  <c r="K9403" i="5"/>
  <c r="K9404" i="5"/>
  <c r="K9405" i="5"/>
  <c r="K9406" i="5"/>
  <c r="K9407" i="5"/>
  <c r="K9408" i="5"/>
  <c r="K9409" i="5"/>
  <c r="K9410" i="5"/>
  <c r="K9411" i="5"/>
  <c r="K9412" i="5"/>
  <c r="K9413" i="5"/>
  <c r="K9414" i="5"/>
  <c r="K9415" i="5"/>
  <c r="K9416" i="5"/>
  <c r="K9417" i="5"/>
  <c r="K9418" i="5"/>
  <c r="K9419" i="5"/>
  <c r="K9420" i="5"/>
  <c r="K9421" i="5"/>
  <c r="K9422" i="5"/>
  <c r="K9423" i="5"/>
  <c r="K9424" i="5"/>
  <c r="K9425" i="5"/>
  <c r="K9426" i="5"/>
  <c r="K9427" i="5"/>
  <c r="K9428" i="5"/>
  <c r="K9429" i="5"/>
  <c r="K9430" i="5"/>
  <c r="K9431" i="5"/>
  <c r="K9432" i="5"/>
  <c r="K9433" i="5"/>
  <c r="K9434" i="5"/>
  <c r="K9435" i="5"/>
  <c r="K9436" i="5"/>
  <c r="K9437" i="5"/>
  <c r="K9438" i="5"/>
  <c r="K9439" i="5"/>
  <c r="K9440" i="5"/>
  <c r="K9441" i="5"/>
  <c r="K9442" i="5"/>
  <c r="K9443" i="5"/>
  <c r="K9444" i="5"/>
  <c r="K9445" i="5"/>
  <c r="K9446" i="5"/>
  <c r="K9447" i="5"/>
  <c r="K9448" i="5"/>
  <c r="K9449" i="5"/>
  <c r="K9450" i="5"/>
  <c r="K9451" i="5"/>
  <c r="K9452" i="5"/>
  <c r="K9453" i="5"/>
  <c r="K9454" i="5"/>
  <c r="K9455" i="5"/>
  <c r="K9456" i="5"/>
  <c r="K9457" i="5"/>
  <c r="K9458" i="5"/>
  <c r="K9459" i="5"/>
  <c r="K9460" i="5"/>
  <c r="K9461" i="5"/>
  <c r="K9462" i="5"/>
  <c r="K9463" i="5"/>
  <c r="K9464" i="5"/>
  <c r="K9465" i="5"/>
  <c r="K9466" i="5"/>
  <c r="K9467" i="5"/>
  <c r="K9468" i="5"/>
  <c r="K9469" i="5"/>
  <c r="K9470" i="5"/>
  <c r="K9471" i="5"/>
  <c r="K9472" i="5"/>
  <c r="K9473" i="5"/>
  <c r="K9474" i="5"/>
  <c r="K9475" i="5"/>
  <c r="K9476" i="5"/>
  <c r="K9477" i="5"/>
  <c r="K9478" i="5"/>
  <c r="K9479" i="5"/>
  <c r="K9480" i="5"/>
  <c r="K9481" i="5"/>
  <c r="K9482" i="5"/>
  <c r="K9483" i="5"/>
  <c r="K9484" i="5"/>
  <c r="K9485" i="5"/>
  <c r="K9486" i="5"/>
  <c r="K9487" i="5"/>
  <c r="K9488" i="5"/>
  <c r="K9489" i="5"/>
  <c r="K9490" i="5"/>
  <c r="K9491" i="5"/>
  <c r="K9492" i="5"/>
  <c r="K9493" i="5"/>
  <c r="K9494" i="5"/>
  <c r="K9495" i="5"/>
  <c r="K9496" i="5"/>
  <c r="K9497" i="5"/>
  <c r="K9498" i="5"/>
  <c r="K9499" i="5"/>
  <c r="K9500" i="5"/>
  <c r="K9501" i="5"/>
  <c r="K9502" i="5"/>
  <c r="K9503" i="5"/>
  <c r="K9504" i="5"/>
  <c r="K9505" i="5"/>
  <c r="K9506" i="5"/>
  <c r="K9507" i="5"/>
  <c r="K9508" i="5"/>
  <c r="K9509" i="5"/>
  <c r="K9510" i="5"/>
  <c r="K9511" i="5"/>
  <c r="K9512" i="5"/>
  <c r="K9513" i="5"/>
  <c r="K9514" i="5"/>
  <c r="K9515" i="5"/>
  <c r="K9516" i="5"/>
  <c r="K9517" i="5"/>
  <c r="K9518" i="5"/>
  <c r="K9519" i="5"/>
  <c r="K9520" i="5"/>
  <c r="K9521" i="5"/>
  <c r="K9522" i="5"/>
  <c r="K9523" i="5"/>
  <c r="K9524" i="5"/>
  <c r="K9525" i="5"/>
  <c r="K9526" i="5"/>
  <c r="K9527" i="5"/>
  <c r="K9528" i="5"/>
  <c r="K9529" i="5"/>
  <c r="K9530" i="5"/>
  <c r="K9531" i="5"/>
  <c r="K9532" i="5"/>
  <c r="K9533" i="5"/>
  <c r="K9534" i="5"/>
  <c r="K9535" i="5"/>
  <c r="K9536" i="5"/>
  <c r="K9537" i="5"/>
  <c r="K9538" i="5"/>
  <c r="K9539" i="5"/>
  <c r="K9540" i="5"/>
  <c r="K9541" i="5"/>
  <c r="K9542" i="5"/>
  <c r="K9543" i="5"/>
  <c r="K9544" i="5"/>
  <c r="K9545" i="5"/>
  <c r="K9546" i="5"/>
  <c r="K9547" i="5"/>
  <c r="K9548" i="5"/>
  <c r="K9549" i="5"/>
  <c r="K9550" i="5"/>
  <c r="K9551" i="5"/>
  <c r="K9552" i="5"/>
  <c r="K9553" i="5"/>
  <c r="K9554" i="5"/>
  <c r="K9555" i="5"/>
  <c r="K9556" i="5"/>
  <c r="K9557" i="5"/>
  <c r="K9558" i="5"/>
  <c r="K9559" i="5"/>
  <c r="K9560" i="5"/>
  <c r="K9561" i="5"/>
  <c r="K9562" i="5"/>
  <c r="K9563" i="5"/>
  <c r="K9564" i="5"/>
  <c r="K9565" i="5"/>
  <c r="K9566" i="5"/>
  <c r="K9567" i="5"/>
  <c r="K9568" i="5"/>
  <c r="K9569" i="5"/>
  <c r="K9570" i="5"/>
  <c r="K9571" i="5"/>
  <c r="K9572" i="5"/>
  <c r="K9573" i="5"/>
  <c r="K9574" i="5"/>
  <c r="K9575" i="5"/>
  <c r="K9576" i="5"/>
  <c r="K9577" i="5"/>
  <c r="K9578" i="5"/>
  <c r="K9579" i="5"/>
  <c r="K9580" i="5"/>
  <c r="K9581" i="5"/>
  <c r="K9582" i="5"/>
  <c r="K9583" i="5"/>
  <c r="K9584" i="5"/>
  <c r="K9585" i="5"/>
  <c r="K9586" i="5"/>
  <c r="K9587" i="5"/>
  <c r="K9588" i="5"/>
  <c r="K9589" i="5"/>
  <c r="K9590" i="5"/>
  <c r="K9591" i="5"/>
  <c r="K9592" i="5"/>
  <c r="K9593" i="5"/>
  <c r="K9594" i="5"/>
  <c r="K9595" i="5"/>
  <c r="K9596" i="5"/>
  <c r="K9597" i="5"/>
  <c r="K9598" i="5"/>
  <c r="K9599" i="5"/>
  <c r="K9600" i="5"/>
  <c r="K9601" i="5"/>
  <c r="K9602" i="5"/>
  <c r="K9603" i="5"/>
  <c r="K9604" i="5"/>
  <c r="K9605" i="5"/>
  <c r="K9606" i="5"/>
  <c r="K9607" i="5"/>
  <c r="K9608" i="5"/>
  <c r="K9609" i="5"/>
  <c r="K9610" i="5"/>
  <c r="K9611" i="5"/>
  <c r="K9612" i="5"/>
  <c r="K9613" i="5"/>
  <c r="K9614" i="5"/>
  <c r="K9615" i="5"/>
  <c r="K9616" i="5"/>
  <c r="K9617" i="5"/>
  <c r="K9618" i="5"/>
  <c r="K9619" i="5"/>
  <c r="K9620" i="5"/>
  <c r="K9621" i="5"/>
  <c r="K9622" i="5"/>
  <c r="K9623" i="5"/>
  <c r="K9624" i="5"/>
  <c r="K9625" i="5"/>
  <c r="K9626" i="5"/>
  <c r="K9627" i="5"/>
  <c r="K9628" i="5"/>
  <c r="K9629" i="5"/>
  <c r="K9630" i="5"/>
  <c r="K9631" i="5"/>
  <c r="K9632" i="5"/>
  <c r="K9633" i="5"/>
  <c r="K9634" i="5"/>
  <c r="K9635" i="5"/>
  <c r="K9636" i="5"/>
  <c r="K9637" i="5"/>
  <c r="K9638" i="5"/>
  <c r="K9639" i="5"/>
  <c r="K9640" i="5"/>
  <c r="K9641" i="5"/>
  <c r="K9642" i="5"/>
  <c r="K9643" i="5"/>
  <c r="K9644" i="5"/>
  <c r="K9645" i="5"/>
  <c r="K9646" i="5"/>
  <c r="K9647" i="5"/>
  <c r="K9648" i="5"/>
  <c r="K9649" i="5"/>
  <c r="K9650" i="5"/>
  <c r="K9651" i="5"/>
  <c r="K9652" i="5"/>
  <c r="K9653" i="5"/>
  <c r="K9654" i="5"/>
  <c r="K9655" i="5"/>
  <c r="K9656" i="5"/>
  <c r="K9657" i="5"/>
  <c r="K9658" i="5"/>
  <c r="K9659" i="5"/>
  <c r="K9660" i="5"/>
  <c r="K9661" i="5"/>
  <c r="K9662" i="5"/>
  <c r="K9663" i="5"/>
  <c r="K9664" i="5"/>
  <c r="K9665" i="5"/>
  <c r="K9666" i="5"/>
  <c r="K9667" i="5"/>
  <c r="K9668" i="5"/>
  <c r="K9669" i="5"/>
  <c r="K9670" i="5"/>
  <c r="K9671" i="5"/>
  <c r="K9672" i="5"/>
  <c r="K9673" i="5"/>
  <c r="K9674" i="5"/>
  <c r="K9675" i="5"/>
  <c r="K9676" i="5"/>
  <c r="K9677" i="5"/>
  <c r="K9678" i="5"/>
  <c r="K9679" i="5"/>
  <c r="K9680" i="5"/>
  <c r="K9681" i="5"/>
  <c r="K9682" i="5"/>
  <c r="K9683" i="5"/>
  <c r="K9684" i="5"/>
  <c r="K9685" i="5"/>
  <c r="K9686" i="5"/>
  <c r="K9687" i="5"/>
  <c r="K9688" i="5"/>
  <c r="K9689" i="5"/>
  <c r="K9690" i="5"/>
  <c r="K9691" i="5"/>
  <c r="K9692" i="5"/>
  <c r="K9693" i="5"/>
  <c r="K9694" i="5"/>
  <c r="K9695" i="5"/>
  <c r="K9696" i="5"/>
  <c r="K9697" i="5"/>
  <c r="K9698" i="5"/>
  <c r="K9699" i="5"/>
  <c r="K9700" i="5"/>
  <c r="K9701" i="5"/>
  <c r="K9702" i="5"/>
  <c r="K9703" i="5"/>
  <c r="K9704" i="5"/>
  <c r="K9705" i="5"/>
  <c r="K9706" i="5"/>
  <c r="K9707" i="5"/>
  <c r="K9708" i="5"/>
  <c r="K9709" i="5"/>
  <c r="K9710" i="5"/>
  <c r="K9711" i="5"/>
  <c r="K9712" i="5"/>
  <c r="K9713" i="5"/>
  <c r="K9714" i="5"/>
  <c r="K9715" i="5"/>
  <c r="K9716" i="5"/>
  <c r="K9717" i="5"/>
  <c r="K9718" i="5"/>
  <c r="K9719" i="5"/>
  <c r="K9720" i="5"/>
  <c r="K9721" i="5"/>
  <c r="K9722" i="5"/>
  <c r="K9723" i="5"/>
  <c r="K9724" i="5"/>
  <c r="K9725" i="5"/>
  <c r="K9726" i="5"/>
  <c r="K9727" i="5"/>
  <c r="K9728" i="5"/>
  <c r="K9729" i="5"/>
  <c r="K9730" i="5"/>
  <c r="K9731" i="5"/>
  <c r="K9732" i="5"/>
  <c r="K9733" i="5"/>
  <c r="K9734" i="5"/>
  <c r="K9735" i="5"/>
  <c r="K9736" i="5"/>
  <c r="K9737" i="5"/>
  <c r="K9738" i="5"/>
  <c r="K9739" i="5"/>
  <c r="K9740" i="5"/>
  <c r="K9741" i="5"/>
  <c r="K9742" i="5"/>
  <c r="K9743" i="5"/>
  <c r="K9744" i="5"/>
  <c r="K9745" i="5"/>
  <c r="K9746" i="5"/>
  <c r="K9747" i="5"/>
  <c r="K9748" i="5"/>
  <c r="K9749" i="5"/>
  <c r="K9750" i="5"/>
  <c r="K9751" i="5"/>
  <c r="K9752" i="5"/>
  <c r="K9753" i="5"/>
  <c r="K9754" i="5"/>
  <c r="K9755" i="5"/>
  <c r="K9756" i="5"/>
  <c r="K9757" i="5"/>
  <c r="K9758" i="5"/>
  <c r="K9759" i="5"/>
  <c r="K9760" i="5"/>
  <c r="K9761" i="5"/>
  <c r="K9762" i="5"/>
  <c r="K9763" i="5"/>
  <c r="K9764" i="5"/>
  <c r="K9765" i="5"/>
  <c r="K9766" i="5"/>
  <c r="K9767" i="5"/>
  <c r="K9768" i="5"/>
  <c r="K9769" i="5"/>
  <c r="K9770" i="5"/>
  <c r="K9771" i="5"/>
  <c r="K9772" i="5"/>
  <c r="K9773" i="5"/>
  <c r="K9774" i="5"/>
  <c r="K9775" i="5"/>
  <c r="K9776" i="5"/>
  <c r="K9777" i="5"/>
  <c r="K9778" i="5"/>
  <c r="K9779" i="5"/>
  <c r="K9780" i="5"/>
  <c r="K9781" i="5"/>
  <c r="K9782" i="5"/>
  <c r="K9783" i="5"/>
  <c r="K9784" i="5"/>
  <c r="K9785" i="5"/>
  <c r="K9786" i="5"/>
  <c r="K9787" i="5"/>
  <c r="K9788" i="5"/>
  <c r="K9789" i="5"/>
  <c r="K9790" i="5"/>
  <c r="K9791" i="5"/>
  <c r="K9792" i="5"/>
  <c r="K9793" i="5"/>
  <c r="K9794" i="5"/>
  <c r="K9795" i="5"/>
  <c r="K9796" i="5"/>
  <c r="K9797" i="5"/>
  <c r="K9798" i="5"/>
  <c r="K9799" i="5"/>
  <c r="K9800" i="5"/>
  <c r="K9801" i="5"/>
  <c r="K9802" i="5"/>
  <c r="K9803" i="5"/>
  <c r="K9804" i="5"/>
  <c r="K9805" i="5"/>
  <c r="K9806" i="5"/>
  <c r="K9807" i="5"/>
  <c r="K9808" i="5"/>
  <c r="K9809" i="5"/>
  <c r="K9810" i="5"/>
  <c r="K9811" i="5"/>
  <c r="K9812" i="5"/>
  <c r="K9813" i="5"/>
  <c r="K9814" i="5"/>
  <c r="K9815" i="5"/>
  <c r="K9816" i="5"/>
  <c r="K9817" i="5"/>
  <c r="K9818" i="5"/>
  <c r="K9819" i="5"/>
  <c r="K9820" i="5"/>
  <c r="K9821" i="5"/>
  <c r="K9822" i="5"/>
  <c r="K9823" i="5"/>
  <c r="K9824" i="5"/>
  <c r="K9825" i="5"/>
  <c r="K9826" i="5"/>
  <c r="K9827" i="5"/>
  <c r="K9828" i="5"/>
  <c r="K9829" i="5"/>
  <c r="K9830" i="5"/>
  <c r="K9831" i="5"/>
  <c r="K9832" i="5"/>
  <c r="K9833" i="5"/>
  <c r="K9834" i="5"/>
  <c r="K9835" i="5"/>
  <c r="K9836" i="5"/>
  <c r="K9837" i="5"/>
  <c r="K9838" i="5"/>
  <c r="K9839" i="5"/>
  <c r="K9840" i="5"/>
  <c r="K9841" i="5"/>
  <c r="K9842" i="5"/>
  <c r="K9843" i="5"/>
  <c r="K9844" i="5"/>
  <c r="K9845" i="5"/>
  <c r="K9846" i="5"/>
  <c r="K9847" i="5"/>
  <c r="K9848" i="5"/>
  <c r="K9849" i="5"/>
  <c r="K9850" i="5"/>
  <c r="K9851" i="5"/>
  <c r="K9852" i="5"/>
  <c r="K9853" i="5"/>
  <c r="K9854" i="5"/>
  <c r="K9855" i="5"/>
  <c r="K9856" i="5"/>
  <c r="K9857" i="5"/>
  <c r="K9858" i="5"/>
  <c r="K9859" i="5"/>
  <c r="K9860" i="5"/>
  <c r="K9861" i="5"/>
  <c r="K9862" i="5"/>
  <c r="K9863" i="5"/>
  <c r="K9864" i="5"/>
  <c r="K9865" i="5"/>
  <c r="K9866" i="5"/>
  <c r="K9867" i="5"/>
  <c r="K9868" i="5"/>
  <c r="K9869" i="5"/>
  <c r="K9870" i="5"/>
  <c r="K9871" i="5"/>
  <c r="K9872" i="5"/>
  <c r="K9873" i="5"/>
  <c r="K9874" i="5"/>
  <c r="K9875" i="5"/>
  <c r="K9876" i="5"/>
  <c r="K9877" i="5"/>
  <c r="K9878" i="5"/>
  <c r="K9879" i="5"/>
  <c r="K9880" i="5"/>
  <c r="K9881" i="5"/>
  <c r="K9882" i="5"/>
  <c r="K9883" i="5"/>
  <c r="K9884" i="5"/>
  <c r="K9885" i="5"/>
  <c r="K9886" i="5"/>
  <c r="K9887" i="5"/>
  <c r="K9888" i="5"/>
  <c r="K9889" i="5"/>
  <c r="K9890" i="5"/>
  <c r="K9891" i="5"/>
  <c r="K9892" i="5"/>
  <c r="K9893" i="5"/>
  <c r="K9894" i="5"/>
  <c r="K9895" i="5"/>
  <c r="K9896" i="5"/>
  <c r="K9897" i="5"/>
  <c r="K9898" i="5"/>
  <c r="K9899" i="5"/>
  <c r="K9900" i="5"/>
  <c r="K9901" i="5"/>
  <c r="K9902" i="5"/>
  <c r="K9903" i="5"/>
  <c r="K9904" i="5"/>
  <c r="K9905" i="5"/>
  <c r="K9906" i="5"/>
  <c r="K9907" i="5"/>
  <c r="K9908" i="5"/>
  <c r="K9909" i="5"/>
  <c r="K9910" i="5"/>
  <c r="K9911" i="5"/>
  <c r="K9912" i="5"/>
  <c r="K9913" i="5"/>
  <c r="K9914" i="5"/>
  <c r="K9915" i="5"/>
  <c r="K9916" i="5"/>
  <c r="K9917" i="5"/>
  <c r="K9918" i="5"/>
  <c r="K9919" i="5"/>
  <c r="K9920" i="5"/>
  <c r="K9921" i="5"/>
  <c r="K9922" i="5"/>
  <c r="K9923" i="5"/>
  <c r="K9924" i="5"/>
  <c r="K9925" i="5"/>
  <c r="K9926" i="5"/>
  <c r="K9927" i="5"/>
  <c r="K9928" i="5"/>
  <c r="K9929" i="5"/>
  <c r="K9930" i="5"/>
  <c r="K9931" i="5"/>
  <c r="K9932" i="5"/>
  <c r="K9933" i="5"/>
  <c r="K9934" i="5"/>
  <c r="K9935" i="5"/>
  <c r="K9936" i="5"/>
  <c r="K9937" i="5"/>
  <c r="K9938" i="5"/>
  <c r="K9939" i="5"/>
  <c r="K9940" i="5"/>
  <c r="K9941" i="5"/>
  <c r="K9942" i="5"/>
  <c r="K9943" i="5"/>
  <c r="K9944" i="5"/>
  <c r="K9945" i="5"/>
  <c r="K9946" i="5"/>
  <c r="K9947" i="5"/>
  <c r="K9948" i="5"/>
  <c r="K9949" i="5"/>
  <c r="K9950" i="5"/>
  <c r="K9951" i="5"/>
  <c r="K9952" i="5"/>
  <c r="K9953" i="5"/>
  <c r="K9954" i="5"/>
  <c r="K9955" i="5"/>
  <c r="K9956" i="5"/>
  <c r="K9957" i="5"/>
  <c r="K9958" i="5"/>
  <c r="K9959" i="5"/>
  <c r="K9960" i="5"/>
  <c r="K9961" i="5"/>
  <c r="K9962" i="5"/>
  <c r="K9963" i="5"/>
  <c r="K9964" i="5"/>
  <c r="K9965" i="5"/>
  <c r="K9966" i="5"/>
  <c r="K9967" i="5"/>
  <c r="K9968" i="5"/>
  <c r="K9969" i="5"/>
  <c r="K9970" i="5"/>
  <c r="K9971" i="5"/>
  <c r="K9972" i="5"/>
  <c r="K9973" i="5"/>
  <c r="K9974" i="5"/>
  <c r="K9975" i="5"/>
  <c r="K9976" i="5"/>
  <c r="K9977" i="5"/>
  <c r="K9978" i="5"/>
  <c r="K9979" i="5"/>
  <c r="K9980" i="5"/>
  <c r="K9981" i="5"/>
  <c r="K9982" i="5"/>
  <c r="K9983" i="5"/>
  <c r="K9984" i="5"/>
  <c r="K9985" i="5"/>
  <c r="K9986" i="5"/>
  <c r="K9987" i="5"/>
  <c r="K9988" i="5"/>
  <c r="K9989" i="5"/>
  <c r="K9990" i="5"/>
  <c r="K9991" i="5"/>
  <c r="K9992" i="5"/>
  <c r="K9993" i="5"/>
  <c r="K9994" i="5"/>
  <c r="K9995" i="5"/>
  <c r="K9996" i="5"/>
  <c r="K9997" i="5"/>
  <c r="K9998" i="5"/>
  <c r="K9999" i="5"/>
  <c r="K10000" i="5"/>
  <c r="K10001" i="5"/>
  <c r="K10002" i="5"/>
  <c r="K10003" i="5"/>
  <c r="K10004" i="5"/>
  <c r="K10005" i="5"/>
  <c r="K10006" i="5"/>
  <c r="K10007" i="5"/>
  <c r="K10008" i="5"/>
  <c r="K10009" i="5"/>
  <c r="K10010" i="5"/>
  <c r="K10011" i="5"/>
  <c r="K10012" i="5"/>
  <c r="K10013" i="5"/>
  <c r="K10014" i="5"/>
  <c r="K10015" i="5"/>
  <c r="K10016" i="5"/>
  <c r="K10017" i="5"/>
  <c r="K10018" i="5"/>
  <c r="K10019" i="5"/>
  <c r="K10020" i="5"/>
  <c r="K10021" i="5"/>
  <c r="K10022" i="5"/>
  <c r="K10023" i="5"/>
  <c r="K10024" i="5"/>
  <c r="K10025" i="5"/>
  <c r="K10026" i="5"/>
  <c r="K10027" i="5"/>
  <c r="K10028" i="5"/>
  <c r="K10029" i="5"/>
  <c r="K10030" i="5"/>
  <c r="K10031" i="5"/>
  <c r="K10032" i="5"/>
  <c r="K10033" i="5"/>
  <c r="K10034" i="5"/>
  <c r="K10035" i="5"/>
  <c r="K10036" i="5"/>
  <c r="K10037" i="5"/>
  <c r="K10038" i="5"/>
  <c r="K10039" i="5"/>
  <c r="K10040" i="5"/>
  <c r="K10041" i="5"/>
  <c r="K10042" i="5"/>
  <c r="K10043" i="5"/>
  <c r="K10044" i="5"/>
  <c r="K10045" i="5"/>
  <c r="K10046" i="5"/>
  <c r="K10047" i="5"/>
  <c r="K10048" i="5"/>
  <c r="K10049" i="5"/>
  <c r="K10050" i="5"/>
  <c r="K10051" i="5"/>
  <c r="K10052" i="5"/>
  <c r="K10053" i="5"/>
  <c r="K10054" i="5"/>
  <c r="K10055" i="5"/>
  <c r="K10056" i="5"/>
  <c r="K10057" i="5"/>
  <c r="K10058" i="5"/>
  <c r="K10059" i="5"/>
  <c r="K10060" i="5"/>
  <c r="K10061" i="5"/>
  <c r="K10062" i="5"/>
  <c r="K10063" i="5"/>
  <c r="K10064" i="5"/>
  <c r="K10065" i="5"/>
  <c r="K10066" i="5"/>
  <c r="K10067" i="5"/>
  <c r="K10068" i="5"/>
  <c r="K10069" i="5"/>
  <c r="K10070" i="5"/>
  <c r="K10071" i="5"/>
  <c r="K10072" i="5"/>
  <c r="K10073" i="5"/>
  <c r="K10074" i="5"/>
  <c r="K10075" i="5"/>
  <c r="K10076" i="5"/>
  <c r="K10077" i="5"/>
  <c r="K10078" i="5"/>
  <c r="K10079" i="5"/>
  <c r="K10080" i="5"/>
  <c r="K10081" i="5"/>
  <c r="K10082" i="5"/>
  <c r="K10083" i="5"/>
  <c r="K10084" i="5"/>
  <c r="K10085" i="5"/>
  <c r="K10086" i="5"/>
  <c r="K10087" i="5"/>
  <c r="K10088" i="5"/>
  <c r="K10089" i="5"/>
  <c r="K10090" i="5"/>
  <c r="K10091" i="5"/>
  <c r="K10092" i="5"/>
  <c r="K10093" i="5"/>
  <c r="K10094" i="5"/>
  <c r="K10095" i="5"/>
  <c r="K10096" i="5"/>
  <c r="K10097" i="5"/>
  <c r="K10098" i="5"/>
  <c r="K10099" i="5"/>
  <c r="K10100" i="5"/>
  <c r="K10101" i="5"/>
  <c r="K10102" i="5"/>
  <c r="K10103" i="5"/>
  <c r="K10104" i="5"/>
  <c r="K10105" i="5"/>
  <c r="K10106" i="5"/>
  <c r="K10107" i="5"/>
  <c r="K10108" i="5"/>
  <c r="K10109" i="5"/>
  <c r="K10110" i="5"/>
  <c r="K10111" i="5"/>
  <c r="K10112" i="5"/>
  <c r="K10113" i="5"/>
  <c r="K10114" i="5"/>
  <c r="K10115" i="5"/>
  <c r="K10116" i="5"/>
  <c r="K10117" i="5"/>
  <c r="K10118" i="5"/>
  <c r="K10119" i="5"/>
  <c r="K10120" i="5"/>
  <c r="K10121" i="5"/>
  <c r="K10122" i="5"/>
  <c r="K10123" i="5"/>
  <c r="K10124" i="5"/>
  <c r="K10125" i="5"/>
  <c r="K10126" i="5"/>
  <c r="K10127" i="5"/>
  <c r="K10128" i="5"/>
  <c r="K10129" i="5"/>
  <c r="K10130" i="5"/>
  <c r="K10131" i="5"/>
  <c r="K10132" i="5"/>
  <c r="K10133" i="5"/>
  <c r="K10134" i="5"/>
  <c r="K10135" i="5"/>
  <c r="K10136" i="5"/>
  <c r="K10137" i="5"/>
  <c r="K10138" i="5"/>
  <c r="K10139" i="5"/>
  <c r="K10140" i="5"/>
  <c r="K10141" i="5"/>
  <c r="K10142" i="5"/>
  <c r="K10143" i="5"/>
  <c r="K10144" i="5"/>
  <c r="K10145" i="5"/>
  <c r="K10146" i="5"/>
  <c r="K10147" i="5"/>
  <c r="K10148" i="5"/>
  <c r="K10149" i="5"/>
  <c r="K10150" i="5"/>
  <c r="K10151" i="5"/>
  <c r="K10152" i="5"/>
  <c r="K10153" i="5"/>
  <c r="K10154" i="5"/>
  <c r="K10155" i="5"/>
  <c r="K10156" i="5"/>
  <c r="K10157" i="5"/>
  <c r="K10158" i="5"/>
  <c r="K10159" i="5"/>
  <c r="K10160" i="5"/>
  <c r="K10161" i="5"/>
  <c r="K10162" i="5"/>
  <c r="K10163" i="5"/>
  <c r="K10164" i="5"/>
  <c r="K10165" i="5"/>
  <c r="K10166" i="5"/>
  <c r="K10167" i="5"/>
  <c r="K10168" i="5"/>
  <c r="K10169" i="5"/>
  <c r="K10170" i="5"/>
  <c r="K10171" i="5"/>
  <c r="K10172" i="5"/>
  <c r="K10173" i="5"/>
  <c r="K10174" i="5"/>
  <c r="K10175" i="5"/>
  <c r="K10176" i="5"/>
  <c r="K10177" i="5"/>
  <c r="K10178" i="5"/>
  <c r="K10179" i="5"/>
  <c r="K10180" i="5"/>
  <c r="K10181" i="5"/>
  <c r="K10182" i="5"/>
  <c r="K10183" i="5"/>
  <c r="K10184" i="5"/>
  <c r="K10185" i="5"/>
  <c r="K10186" i="5"/>
  <c r="K10187" i="5"/>
  <c r="K10188" i="5"/>
  <c r="K10189" i="5"/>
  <c r="K10190" i="5"/>
  <c r="K10191" i="5"/>
  <c r="K10192" i="5"/>
  <c r="K10193" i="5"/>
  <c r="K10194" i="5"/>
  <c r="K10195" i="5"/>
  <c r="K10196" i="5"/>
  <c r="K10197" i="5"/>
  <c r="K10198" i="5"/>
  <c r="K10199" i="5"/>
  <c r="K10200" i="5"/>
  <c r="K10201" i="5"/>
  <c r="K10202" i="5"/>
  <c r="K10203" i="5"/>
  <c r="K10204" i="5"/>
  <c r="K10205" i="5"/>
  <c r="K10206" i="5"/>
  <c r="K10207" i="5"/>
  <c r="K10208" i="5"/>
  <c r="K10209" i="5"/>
  <c r="K10210" i="5"/>
  <c r="K10211" i="5"/>
  <c r="K10212" i="5"/>
  <c r="K10213" i="5"/>
  <c r="K10214" i="5"/>
  <c r="K10215" i="5"/>
  <c r="K10216" i="5"/>
  <c r="K10217" i="5"/>
  <c r="K10218" i="5"/>
  <c r="K10219" i="5"/>
  <c r="K10220" i="5"/>
  <c r="K10221" i="5"/>
  <c r="K10222" i="5"/>
  <c r="K10223" i="5"/>
  <c r="K10224" i="5"/>
  <c r="K10225" i="5"/>
  <c r="K10226" i="5"/>
  <c r="K10227" i="5"/>
  <c r="K10228" i="5"/>
  <c r="K10229" i="5"/>
  <c r="K10230" i="5"/>
  <c r="K10231" i="5"/>
  <c r="K10232" i="5"/>
  <c r="K10233" i="5"/>
  <c r="K10234" i="5"/>
  <c r="K10235" i="5"/>
  <c r="K10236" i="5"/>
  <c r="K10237" i="5"/>
  <c r="K10238" i="5"/>
  <c r="K10239" i="5"/>
  <c r="K10240" i="5"/>
  <c r="K10241" i="5"/>
  <c r="K10242" i="5"/>
  <c r="K10243" i="5"/>
  <c r="K10244" i="5"/>
  <c r="K10245" i="5"/>
  <c r="K10246" i="5"/>
  <c r="K10247" i="5"/>
  <c r="K10248" i="5"/>
  <c r="K10249" i="5"/>
  <c r="K10250" i="5"/>
  <c r="K10251" i="5"/>
  <c r="K10252" i="5"/>
  <c r="K10253" i="5"/>
  <c r="K10254" i="5"/>
  <c r="K10255" i="5"/>
  <c r="K10256" i="5"/>
  <c r="K10257" i="5"/>
  <c r="K10258" i="5"/>
  <c r="K10259" i="5"/>
  <c r="K10260" i="5"/>
  <c r="K10261" i="5"/>
  <c r="K10262" i="5"/>
  <c r="K10263" i="5"/>
  <c r="K10264" i="5"/>
  <c r="K10265" i="5"/>
  <c r="K10266" i="5"/>
  <c r="K10267" i="5"/>
  <c r="K10268" i="5"/>
  <c r="K10269" i="5"/>
  <c r="K10270" i="5"/>
  <c r="K10271" i="5"/>
  <c r="K10272" i="5"/>
  <c r="K10273" i="5"/>
  <c r="K10274" i="5"/>
  <c r="K10275" i="5"/>
  <c r="K10276" i="5"/>
  <c r="K10277" i="5"/>
  <c r="K10278" i="5"/>
  <c r="K10279" i="5"/>
  <c r="K10280" i="5"/>
  <c r="K10281" i="5"/>
  <c r="K10282" i="5"/>
  <c r="K10283" i="5"/>
  <c r="K10284" i="5"/>
  <c r="K10285" i="5"/>
  <c r="K10286" i="5"/>
  <c r="K10287" i="5"/>
  <c r="K10288" i="5"/>
  <c r="K10289" i="5"/>
  <c r="K10290" i="5"/>
  <c r="K10291" i="5"/>
  <c r="K10292" i="5"/>
  <c r="K10293" i="5"/>
  <c r="K10294" i="5"/>
  <c r="K10295" i="5"/>
  <c r="K10296" i="5"/>
  <c r="K10297" i="5"/>
  <c r="K10298" i="5"/>
  <c r="K10299" i="5"/>
  <c r="K10300" i="5"/>
  <c r="K10301" i="5"/>
  <c r="K10302" i="5"/>
  <c r="K10303" i="5"/>
  <c r="K10304" i="5"/>
  <c r="K10305" i="5"/>
  <c r="K10306" i="5"/>
  <c r="K10307" i="5"/>
  <c r="K10308" i="5"/>
  <c r="K10309" i="5"/>
  <c r="K10310" i="5"/>
  <c r="K10311" i="5"/>
  <c r="K10312" i="5"/>
  <c r="K10313" i="5"/>
  <c r="K10314" i="5"/>
  <c r="K10315" i="5"/>
  <c r="K10316" i="5"/>
  <c r="K10317" i="5"/>
  <c r="K10318" i="5"/>
  <c r="K10319" i="5"/>
  <c r="K10320" i="5"/>
  <c r="K10321" i="5"/>
  <c r="K10322" i="5"/>
  <c r="K10323" i="5"/>
  <c r="K10324" i="5"/>
  <c r="K10325" i="5"/>
  <c r="K10326" i="5"/>
  <c r="K10327" i="5"/>
  <c r="K10328" i="5"/>
  <c r="K10329" i="5"/>
  <c r="K10330" i="5"/>
  <c r="K10331" i="5"/>
  <c r="K10332" i="5"/>
  <c r="K10333" i="5"/>
  <c r="K10334" i="5"/>
  <c r="K10335" i="5"/>
  <c r="K10336" i="5"/>
  <c r="K10337" i="5"/>
  <c r="K10338" i="5"/>
  <c r="K10339" i="5"/>
  <c r="K10340" i="5"/>
  <c r="K10341" i="5"/>
  <c r="K10342" i="5"/>
  <c r="K10343" i="5"/>
  <c r="K10344" i="5"/>
  <c r="K10345" i="5"/>
  <c r="K10346" i="5"/>
  <c r="K10347" i="5"/>
  <c r="K10348" i="5"/>
  <c r="K10349" i="5"/>
  <c r="K10350" i="5"/>
  <c r="K10351" i="5"/>
  <c r="K10352" i="5"/>
  <c r="K10353" i="5"/>
  <c r="K10354" i="5"/>
  <c r="K10355" i="5"/>
  <c r="K10356" i="5"/>
  <c r="K10357" i="5"/>
  <c r="K10358" i="5"/>
  <c r="K10359" i="5"/>
  <c r="K10360" i="5"/>
  <c r="K10361" i="5"/>
  <c r="K10362" i="5"/>
  <c r="K10363" i="5"/>
  <c r="K10364" i="5"/>
  <c r="K10365" i="5"/>
  <c r="K10366" i="5"/>
  <c r="K10367" i="5"/>
  <c r="K10368" i="5"/>
  <c r="K10369" i="5"/>
  <c r="K10370" i="5"/>
  <c r="K10371" i="5"/>
  <c r="K10372" i="5"/>
  <c r="K10373" i="5"/>
  <c r="K10374" i="5"/>
  <c r="K10375" i="5"/>
  <c r="K10376" i="5"/>
  <c r="K10377" i="5"/>
  <c r="K10378" i="5"/>
  <c r="K10379" i="5"/>
  <c r="K10380" i="5"/>
  <c r="K10381" i="5"/>
  <c r="K10382" i="5"/>
  <c r="K10383" i="5"/>
  <c r="K10384" i="5"/>
  <c r="K10385" i="5"/>
  <c r="K10386" i="5"/>
  <c r="K10387" i="5"/>
  <c r="K10388" i="5"/>
  <c r="K10389" i="5"/>
  <c r="K10390" i="5"/>
  <c r="K10391" i="5"/>
  <c r="K10392" i="5"/>
  <c r="K10393" i="5"/>
  <c r="K10394" i="5"/>
  <c r="K10395" i="5"/>
  <c r="K10396" i="5"/>
  <c r="K10397" i="5"/>
  <c r="K10398" i="5"/>
  <c r="K10399" i="5"/>
  <c r="K10400" i="5"/>
  <c r="K10401" i="5"/>
  <c r="K10402" i="5"/>
  <c r="K10403" i="5"/>
  <c r="K10404" i="5"/>
  <c r="K10405" i="5"/>
  <c r="K10406" i="5"/>
  <c r="K10407" i="5"/>
  <c r="K10408" i="5"/>
  <c r="K10409" i="5"/>
  <c r="K10410" i="5"/>
  <c r="K10411" i="5"/>
  <c r="K10412" i="5"/>
  <c r="K10413" i="5"/>
  <c r="K10414" i="5"/>
  <c r="K10415" i="5"/>
  <c r="K10416" i="5"/>
  <c r="K10417" i="5"/>
  <c r="K10418" i="5"/>
  <c r="K10419" i="5"/>
  <c r="K10420" i="5"/>
  <c r="K10421" i="5"/>
  <c r="K10422" i="5"/>
  <c r="K10423" i="5"/>
  <c r="K10424" i="5"/>
  <c r="K10425" i="5"/>
  <c r="K10426" i="5"/>
  <c r="K10427" i="5"/>
  <c r="K10428" i="5"/>
  <c r="K10429" i="5"/>
  <c r="K10430" i="5"/>
  <c r="K10431" i="5"/>
  <c r="K10432" i="5"/>
  <c r="K10433" i="5"/>
  <c r="K10434" i="5"/>
  <c r="K10435" i="5"/>
  <c r="K10436" i="5"/>
  <c r="K10437" i="5"/>
  <c r="K10438" i="5"/>
  <c r="K10439" i="5"/>
  <c r="K10440" i="5"/>
  <c r="K10441" i="5"/>
  <c r="K10442" i="5"/>
  <c r="K10443" i="5"/>
  <c r="K10444" i="5"/>
  <c r="K10445" i="5"/>
  <c r="K10446" i="5"/>
  <c r="K10447" i="5"/>
  <c r="K10448" i="5"/>
  <c r="K10449" i="5"/>
  <c r="K10450" i="5"/>
  <c r="K10451" i="5"/>
  <c r="K10452" i="5"/>
  <c r="K10453" i="5"/>
  <c r="K10454" i="5"/>
  <c r="K10455" i="5"/>
  <c r="K10456" i="5"/>
  <c r="K10457" i="5"/>
  <c r="K10458" i="5"/>
  <c r="K10459" i="5"/>
  <c r="K10460" i="5"/>
  <c r="K10461" i="5"/>
  <c r="K10462" i="5"/>
  <c r="K10463" i="5"/>
  <c r="K10464" i="5"/>
  <c r="K10465" i="5"/>
  <c r="K10466" i="5"/>
  <c r="K10467" i="5"/>
  <c r="K10468" i="5"/>
  <c r="K10469" i="5"/>
  <c r="K10470" i="5"/>
  <c r="K10471" i="5"/>
  <c r="K10472" i="5"/>
  <c r="K10473" i="5"/>
  <c r="K10474" i="5"/>
  <c r="K10475" i="5"/>
  <c r="K10476" i="5"/>
  <c r="K10477" i="5"/>
  <c r="K10478" i="5"/>
  <c r="K10479" i="5"/>
  <c r="K10480" i="5"/>
  <c r="K10481" i="5"/>
  <c r="K10482" i="5"/>
  <c r="K10483" i="5"/>
  <c r="K10484" i="5"/>
  <c r="K10485" i="5"/>
  <c r="K10486" i="5"/>
  <c r="K10487" i="5"/>
  <c r="K10488" i="5"/>
  <c r="K10489" i="5"/>
  <c r="K10490" i="5"/>
  <c r="K10491" i="5"/>
  <c r="K10492" i="5"/>
  <c r="K10493" i="5"/>
  <c r="K10494" i="5"/>
  <c r="K10495" i="5"/>
  <c r="K10496" i="5"/>
  <c r="K10497" i="5"/>
  <c r="K10498" i="5"/>
  <c r="K10499" i="5"/>
  <c r="K10500" i="5"/>
  <c r="K10501" i="5"/>
  <c r="K10502" i="5"/>
  <c r="K10503" i="5"/>
  <c r="K10504" i="5"/>
  <c r="K10505" i="5"/>
  <c r="K10506" i="5"/>
  <c r="K10507" i="5"/>
  <c r="K10508" i="5"/>
  <c r="K10509" i="5"/>
  <c r="K10510" i="5"/>
  <c r="K10511" i="5"/>
  <c r="K10512" i="5"/>
  <c r="K10513" i="5"/>
  <c r="K10514" i="5"/>
  <c r="K10515" i="5"/>
  <c r="K10516" i="5"/>
  <c r="K10517" i="5"/>
  <c r="K10518" i="5"/>
  <c r="K10519" i="5"/>
  <c r="K10520" i="5"/>
  <c r="K10521" i="5"/>
  <c r="K10522" i="5"/>
  <c r="K10523" i="5"/>
  <c r="K10524" i="5"/>
  <c r="K10525" i="5"/>
  <c r="K10526" i="5"/>
  <c r="K10527" i="5"/>
  <c r="K10528" i="5"/>
  <c r="K10529" i="5"/>
  <c r="K10530" i="5"/>
  <c r="K10531" i="5"/>
  <c r="K10532" i="5"/>
  <c r="K10533" i="5"/>
  <c r="K10534" i="5"/>
  <c r="K10535" i="5"/>
  <c r="K10536" i="5"/>
  <c r="K10537" i="5"/>
  <c r="K10538" i="5"/>
  <c r="K10539" i="5"/>
  <c r="K10540" i="5"/>
  <c r="K10541" i="5"/>
  <c r="K10542" i="5"/>
  <c r="K10543" i="5"/>
  <c r="K10544" i="5"/>
  <c r="K10545" i="5"/>
  <c r="K10546" i="5"/>
  <c r="K10547" i="5"/>
  <c r="K10548" i="5"/>
  <c r="K10549" i="5"/>
  <c r="K10550" i="5"/>
  <c r="K10551" i="5"/>
  <c r="K10552" i="5"/>
  <c r="K10553" i="5"/>
  <c r="K10554" i="5"/>
  <c r="K10555" i="5"/>
  <c r="K10556" i="5"/>
  <c r="K10557" i="5"/>
  <c r="K10558" i="5"/>
  <c r="K10559" i="5"/>
  <c r="K10560" i="5"/>
  <c r="K10561" i="5"/>
  <c r="K10562" i="5"/>
  <c r="K10563" i="5"/>
  <c r="K10564" i="5"/>
  <c r="K10565" i="5"/>
  <c r="K10566" i="5"/>
  <c r="K10567" i="5"/>
  <c r="K10568" i="5"/>
  <c r="K10569" i="5"/>
  <c r="K10570" i="5"/>
  <c r="K10571" i="5"/>
  <c r="K10572" i="5"/>
  <c r="K10573" i="5"/>
  <c r="K10574" i="5"/>
  <c r="K10575" i="5"/>
  <c r="K10576" i="5"/>
  <c r="K10577" i="5"/>
  <c r="K10578" i="5"/>
  <c r="K10579" i="5"/>
  <c r="K10580" i="5"/>
  <c r="K10581" i="5"/>
  <c r="K10582" i="5"/>
  <c r="K10583" i="5"/>
  <c r="K10584" i="5"/>
  <c r="K10585" i="5"/>
  <c r="K10586" i="5"/>
  <c r="K10587" i="5"/>
  <c r="K10588" i="5"/>
  <c r="K10589" i="5"/>
  <c r="K10590" i="5"/>
  <c r="K10591" i="5"/>
  <c r="K10592" i="5"/>
  <c r="K10593" i="5"/>
  <c r="K10594" i="5"/>
  <c r="K10595" i="5"/>
  <c r="K10596" i="5"/>
  <c r="K10597" i="5"/>
  <c r="K10598" i="5"/>
  <c r="K10599" i="5"/>
  <c r="K10600" i="5"/>
  <c r="K10601" i="5"/>
  <c r="K10602" i="5"/>
  <c r="K10603" i="5"/>
  <c r="K10604" i="5"/>
  <c r="K10605" i="5"/>
  <c r="K10606" i="5"/>
  <c r="K10607" i="5"/>
  <c r="K10608" i="5"/>
  <c r="K10609" i="5"/>
  <c r="K10610" i="5"/>
  <c r="K10611" i="5"/>
  <c r="K10612" i="5"/>
  <c r="K10613" i="5"/>
  <c r="K10614" i="5"/>
  <c r="K10615" i="5"/>
  <c r="K10616" i="5"/>
  <c r="K10617" i="5"/>
  <c r="K10618" i="5"/>
  <c r="K10619" i="5"/>
  <c r="K10620" i="5"/>
  <c r="K10621" i="5"/>
  <c r="K10622" i="5"/>
  <c r="K10623" i="5"/>
  <c r="K10624" i="5"/>
  <c r="K10625" i="5"/>
  <c r="K10626" i="5"/>
  <c r="K10627" i="5"/>
  <c r="K10628" i="5"/>
  <c r="K10629" i="5"/>
  <c r="K10630" i="5"/>
  <c r="K10631" i="5"/>
  <c r="K10632" i="5"/>
  <c r="K10633" i="5"/>
  <c r="K10634" i="5"/>
  <c r="K10635" i="5"/>
  <c r="K10636" i="5"/>
  <c r="K10637" i="5"/>
  <c r="K10638" i="5"/>
  <c r="K10639" i="5"/>
  <c r="K10640" i="5"/>
  <c r="K10641" i="5"/>
  <c r="K10642" i="5"/>
  <c r="K10643" i="5"/>
  <c r="K10644" i="5"/>
  <c r="K10645" i="5"/>
  <c r="K10646" i="5"/>
  <c r="K10647" i="5"/>
  <c r="K10648" i="5"/>
  <c r="K10649" i="5"/>
  <c r="K10650" i="5"/>
  <c r="K10651" i="5"/>
  <c r="K10652" i="5"/>
  <c r="K10653" i="5"/>
  <c r="K10654" i="5"/>
  <c r="K10655" i="5"/>
  <c r="K10656" i="5"/>
  <c r="K10657" i="5"/>
  <c r="K10658" i="5"/>
  <c r="K10659" i="5"/>
  <c r="K10660" i="5"/>
  <c r="K10661" i="5"/>
  <c r="K10662" i="5"/>
  <c r="K10663" i="5"/>
  <c r="K10664" i="5"/>
  <c r="K10665" i="5"/>
  <c r="K10666" i="5"/>
  <c r="K10667" i="5"/>
  <c r="K10668" i="5"/>
  <c r="K10669" i="5"/>
  <c r="K10670" i="5"/>
  <c r="K10671" i="5"/>
  <c r="K10672" i="5"/>
  <c r="K10673" i="5"/>
  <c r="K10674" i="5"/>
  <c r="K10675" i="5"/>
  <c r="K10676" i="5"/>
  <c r="K10677" i="5"/>
  <c r="K10678" i="5"/>
  <c r="K10679" i="5"/>
  <c r="K10680" i="5"/>
  <c r="K10681" i="5"/>
  <c r="K10682" i="5"/>
  <c r="K10683" i="5"/>
  <c r="K10684" i="5"/>
  <c r="K10685" i="5"/>
  <c r="K10686" i="5"/>
  <c r="K10687" i="5"/>
  <c r="K10688" i="5"/>
  <c r="K10689" i="5"/>
  <c r="K10690" i="5"/>
  <c r="K10691" i="5"/>
  <c r="K10692" i="5"/>
  <c r="K10693" i="5"/>
  <c r="K10694" i="5"/>
  <c r="K10695" i="5"/>
  <c r="K10696" i="5"/>
  <c r="K10697" i="5"/>
  <c r="K10698" i="5"/>
  <c r="K10699" i="5"/>
  <c r="K10700" i="5"/>
  <c r="K10701" i="5"/>
  <c r="K10702" i="5"/>
  <c r="K10703" i="5"/>
  <c r="K10704" i="5"/>
  <c r="K10705" i="5"/>
  <c r="K10706" i="5"/>
  <c r="K10707" i="5"/>
  <c r="K10708" i="5"/>
  <c r="K10709" i="5"/>
  <c r="K10710" i="5"/>
  <c r="K10711" i="5"/>
  <c r="K10712" i="5"/>
  <c r="K10713" i="5"/>
  <c r="K10714" i="5"/>
  <c r="K10715" i="5"/>
  <c r="K10716" i="5"/>
  <c r="K10717" i="5"/>
  <c r="K10718" i="5"/>
  <c r="K10719" i="5"/>
  <c r="K10720" i="5"/>
  <c r="K10721" i="5"/>
  <c r="K10722" i="5"/>
  <c r="K10723" i="5"/>
  <c r="K10724" i="5"/>
  <c r="K10725" i="5"/>
  <c r="K10726" i="5"/>
  <c r="K10727" i="5"/>
  <c r="K10728" i="5"/>
  <c r="K10729" i="5"/>
  <c r="K10730" i="5"/>
  <c r="K10731" i="5"/>
  <c r="K10732" i="5"/>
  <c r="K10733" i="5"/>
  <c r="K10734" i="5"/>
  <c r="K10735" i="5"/>
  <c r="K10736" i="5"/>
  <c r="K10737" i="5"/>
  <c r="K10738" i="5"/>
  <c r="K10739" i="5"/>
  <c r="K10740" i="5"/>
  <c r="K10741" i="5"/>
  <c r="K10742" i="5"/>
  <c r="K10743" i="5"/>
  <c r="K10744" i="5"/>
  <c r="K10745" i="5"/>
  <c r="K10746" i="5"/>
  <c r="K10747" i="5"/>
  <c r="K10748" i="5"/>
  <c r="K10749" i="5"/>
  <c r="K10750" i="5"/>
  <c r="K10751" i="5"/>
  <c r="K10752" i="5"/>
  <c r="K10753" i="5"/>
  <c r="K10754" i="5"/>
  <c r="K10755" i="5"/>
  <c r="K10756" i="5"/>
  <c r="K10757" i="5"/>
  <c r="K10758" i="5"/>
  <c r="K10759" i="5"/>
  <c r="K10760" i="5"/>
  <c r="K10761" i="5"/>
  <c r="K10762" i="5"/>
  <c r="K10763" i="5"/>
  <c r="K10764" i="5"/>
  <c r="K10765" i="5"/>
  <c r="K10766" i="5"/>
  <c r="K10767" i="5"/>
  <c r="K10768" i="5"/>
  <c r="K10769" i="5"/>
  <c r="K10770" i="5"/>
  <c r="K10771" i="5"/>
  <c r="K10772" i="5"/>
  <c r="K10773" i="5"/>
  <c r="K10774" i="5"/>
  <c r="K10775" i="5"/>
  <c r="K10776" i="5"/>
  <c r="K10777" i="5"/>
  <c r="K10778" i="5"/>
  <c r="K10779" i="5"/>
  <c r="K10780" i="5"/>
  <c r="K10781" i="5"/>
  <c r="K10782" i="5"/>
  <c r="K10783" i="5"/>
  <c r="K10784" i="5"/>
  <c r="K10785" i="5"/>
  <c r="K10786" i="5"/>
  <c r="K10787" i="5"/>
  <c r="K10788" i="5"/>
  <c r="K10789" i="5"/>
  <c r="K10790" i="5"/>
  <c r="K10791" i="5"/>
  <c r="K10792" i="5"/>
  <c r="K10793" i="5"/>
  <c r="K10794" i="5"/>
  <c r="K10795" i="5"/>
  <c r="K10796" i="5"/>
  <c r="K10797" i="5"/>
  <c r="K10798" i="5"/>
  <c r="K10799" i="5"/>
  <c r="K10800" i="5"/>
  <c r="K10801" i="5"/>
  <c r="K10802" i="5"/>
  <c r="K10803" i="5"/>
  <c r="K10804" i="5"/>
  <c r="K10805" i="5"/>
  <c r="K10806" i="5"/>
  <c r="K10807" i="5"/>
  <c r="K10808" i="5"/>
  <c r="K10809" i="5"/>
  <c r="K10810" i="5"/>
  <c r="K10811" i="5"/>
  <c r="K10812" i="5"/>
  <c r="K10813" i="5"/>
  <c r="K10814" i="5"/>
  <c r="K10815" i="5"/>
  <c r="K10816" i="5"/>
  <c r="K10817" i="5"/>
  <c r="K10818" i="5"/>
  <c r="K10819" i="5"/>
  <c r="K10820" i="5"/>
  <c r="K10821" i="5"/>
  <c r="K10822" i="5"/>
  <c r="K10823" i="5"/>
  <c r="K10824" i="5"/>
  <c r="K10825" i="5"/>
  <c r="K10826" i="5"/>
  <c r="K10827" i="5"/>
  <c r="K10828" i="5"/>
  <c r="K10829" i="5"/>
  <c r="K10830" i="5"/>
  <c r="K10831" i="5"/>
  <c r="K10832" i="5"/>
  <c r="K10833" i="5"/>
  <c r="K10834" i="5"/>
  <c r="K10835" i="5"/>
  <c r="K10836" i="5"/>
  <c r="K10837" i="5"/>
  <c r="K10838" i="5"/>
  <c r="K10839" i="5"/>
  <c r="K10840" i="5"/>
  <c r="K10841" i="5"/>
  <c r="K10842" i="5"/>
  <c r="K10843" i="5"/>
  <c r="K10844" i="5"/>
  <c r="K10845" i="5"/>
  <c r="K10846" i="5"/>
  <c r="K10847" i="5"/>
  <c r="K10848" i="5"/>
  <c r="K10849" i="5"/>
  <c r="K10850" i="5"/>
  <c r="K10851" i="5"/>
  <c r="K10852" i="5"/>
  <c r="K10853" i="5"/>
  <c r="K10854" i="5"/>
  <c r="K10855" i="5"/>
  <c r="K10856" i="5"/>
  <c r="K10857" i="5"/>
  <c r="K10858" i="5"/>
  <c r="K10859" i="5"/>
  <c r="K10860" i="5"/>
  <c r="K10861" i="5"/>
  <c r="K10862" i="5"/>
  <c r="K10863" i="5"/>
  <c r="K10864" i="5"/>
  <c r="K10865" i="5"/>
  <c r="K10866" i="5"/>
  <c r="K10867" i="5"/>
  <c r="K10868" i="5"/>
  <c r="K10869" i="5"/>
  <c r="K10870" i="5"/>
  <c r="K10871" i="5"/>
  <c r="K10872" i="5"/>
  <c r="K10873" i="5"/>
  <c r="K10874" i="5"/>
  <c r="K10875" i="5"/>
  <c r="K10876" i="5"/>
  <c r="K10877" i="5"/>
  <c r="K10878" i="5"/>
  <c r="K10879" i="5"/>
  <c r="K10880" i="5"/>
  <c r="K10881" i="5"/>
  <c r="K10882" i="5"/>
  <c r="K10883" i="5"/>
  <c r="K10884" i="5"/>
  <c r="K10885" i="5"/>
  <c r="K10886" i="5"/>
  <c r="K10887" i="5"/>
  <c r="K10888" i="5"/>
  <c r="K10889" i="5"/>
  <c r="K10890" i="5"/>
  <c r="K10891" i="5"/>
  <c r="K10892" i="5"/>
  <c r="K10893" i="5"/>
  <c r="K10894" i="5"/>
  <c r="K10895" i="5"/>
  <c r="K10896" i="5"/>
  <c r="K10897" i="5"/>
  <c r="K10898" i="5"/>
  <c r="K10899" i="5"/>
  <c r="K10900" i="5"/>
  <c r="K10901" i="5"/>
  <c r="K10902" i="5"/>
  <c r="K10903" i="5"/>
  <c r="K10904" i="5"/>
  <c r="K10905" i="5"/>
  <c r="K10906" i="5"/>
  <c r="K10907" i="5"/>
  <c r="K10908" i="5"/>
  <c r="K10909" i="5"/>
  <c r="K10910" i="5"/>
  <c r="K10911" i="5"/>
  <c r="K10912" i="5"/>
  <c r="K10913" i="5"/>
  <c r="K10914" i="5"/>
  <c r="K10915" i="5"/>
  <c r="K10916" i="5"/>
  <c r="K10917" i="5"/>
  <c r="K10918" i="5"/>
  <c r="K10919" i="5"/>
  <c r="K10920" i="5"/>
  <c r="K10921" i="5"/>
  <c r="K10922" i="5"/>
  <c r="K10923" i="5"/>
  <c r="K10924" i="5"/>
  <c r="K10925" i="5"/>
  <c r="K10926" i="5"/>
  <c r="K10927" i="5"/>
  <c r="K10928" i="5"/>
  <c r="K10929" i="5"/>
  <c r="K10930" i="5"/>
  <c r="K10931" i="5"/>
  <c r="K10932" i="5"/>
  <c r="K10933" i="5"/>
  <c r="K10934" i="5"/>
  <c r="K10935" i="5"/>
  <c r="K10936" i="5"/>
  <c r="K10937" i="5"/>
  <c r="K10938" i="5"/>
  <c r="K10939" i="5"/>
  <c r="K10940" i="5"/>
  <c r="K10941" i="5"/>
  <c r="K10942" i="5"/>
  <c r="K10943" i="5"/>
  <c r="K10944" i="5"/>
  <c r="K10945" i="5"/>
  <c r="K10946" i="5"/>
  <c r="K10947" i="5"/>
  <c r="K10948" i="5"/>
  <c r="K10949" i="5"/>
  <c r="K10950" i="5"/>
  <c r="K10951" i="5"/>
  <c r="K10952" i="5"/>
  <c r="K10953" i="5"/>
  <c r="K10954" i="5"/>
  <c r="K10955" i="5"/>
  <c r="K10956" i="5"/>
  <c r="K10957" i="5"/>
  <c r="K10958" i="5"/>
  <c r="K10959" i="5"/>
  <c r="K10960" i="5"/>
  <c r="K10961" i="5"/>
  <c r="K10962" i="5"/>
  <c r="K10963" i="5"/>
  <c r="K10964" i="5"/>
  <c r="K10965" i="5"/>
  <c r="K10966" i="5"/>
  <c r="K10967" i="5"/>
  <c r="K10968" i="5"/>
  <c r="K10969" i="5"/>
  <c r="K10970" i="5"/>
  <c r="K10971" i="5"/>
  <c r="K10972" i="5"/>
  <c r="K10973" i="5"/>
  <c r="K10974" i="5"/>
  <c r="K10975" i="5"/>
  <c r="K10976" i="5"/>
  <c r="K10977" i="5"/>
  <c r="K10978" i="5"/>
  <c r="K10979" i="5"/>
  <c r="K10980" i="5"/>
  <c r="K10981" i="5"/>
  <c r="K10982" i="5"/>
  <c r="K10983" i="5"/>
  <c r="K10984" i="5"/>
  <c r="K10985" i="5"/>
  <c r="K10986" i="5"/>
  <c r="K10987" i="5"/>
  <c r="K10988" i="5"/>
  <c r="K10989" i="5"/>
  <c r="K10990" i="5"/>
  <c r="K10991" i="5"/>
  <c r="K10992" i="5"/>
  <c r="K10993" i="5"/>
  <c r="K10994" i="5"/>
  <c r="K10995" i="5"/>
  <c r="K10996" i="5"/>
  <c r="K10997" i="5"/>
  <c r="K10998" i="5"/>
  <c r="K10999" i="5"/>
  <c r="K11000" i="5"/>
  <c r="K11001" i="5"/>
  <c r="K11002" i="5"/>
  <c r="K11003" i="5"/>
  <c r="K11004" i="5"/>
  <c r="K11005" i="5"/>
  <c r="K11006" i="5"/>
  <c r="K11007" i="5"/>
  <c r="K11008" i="5"/>
  <c r="K11009" i="5"/>
  <c r="K11010" i="5"/>
  <c r="K11011" i="5"/>
  <c r="K11012" i="5"/>
  <c r="K11013" i="5"/>
  <c r="K11014" i="5"/>
  <c r="K11015" i="5"/>
  <c r="K11016" i="5"/>
  <c r="K11017" i="5"/>
  <c r="K11018" i="5"/>
  <c r="K11019" i="5"/>
  <c r="K11020" i="5"/>
  <c r="K11021" i="5"/>
  <c r="K11022" i="5"/>
  <c r="K11023" i="5"/>
  <c r="K11024" i="5"/>
  <c r="K11025" i="5"/>
  <c r="K11026" i="5"/>
  <c r="K11027" i="5"/>
  <c r="K11028" i="5"/>
  <c r="K11029" i="5"/>
  <c r="K11030" i="5"/>
  <c r="K11031" i="5"/>
  <c r="K11032" i="5"/>
  <c r="K11033" i="5"/>
  <c r="K11034" i="5"/>
  <c r="K11035" i="5"/>
  <c r="K11036" i="5"/>
  <c r="K11037" i="5"/>
  <c r="K11038" i="5"/>
  <c r="K11039" i="5"/>
  <c r="K11040" i="5"/>
  <c r="K11041" i="5"/>
  <c r="K11042" i="5"/>
  <c r="K11043" i="5"/>
  <c r="K11044" i="5"/>
  <c r="K11045" i="5"/>
  <c r="K11046" i="5"/>
  <c r="K11047" i="5"/>
  <c r="K11048" i="5"/>
  <c r="K11049" i="5"/>
  <c r="K11050" i="5"/>
  <c r="K11051" i="5"/>
  <c r="K11052" i="5"/>
  <c r="K11053" i="5"/>
  <c r="K11054" i="5"/>
  <c r="K11055" i="5"/>
  <c r="K11056" i="5"/>
  <c r="K11057" i="5"/>
  <c r="K11058" i="5"/>
  <c r="K11059" i="5"/>
  <c r="K11060" i="5"/>
  <c r="K11061" i="5"/>
  <c r="K11062" i="5"/>
  <c r="K11063" i="5"/>
  <c r="K11064" i="5"/>
  <c r="K11065" i="5"/>
  <c r="K11066" i="5"/>
  <c r="K11067" i="5"/>
  <c r="K11068" i="5"/>
  <c r="K11069" i="5"/>
  <c r="K11070" i="5"/>
  <c r="K11071" i="5"/>
  <c r="K11072" i="5"/>
  <c r="K11073" i="5"/>
  <c r="K11074" i="5"/>
  <c r="K11075" i="5"/>
  <c r="K11076" i="5"/>
  <c r="K11077" i="5"/>
  <c r="K11078" i="5"/>
  <c r="K11079" i="5"/>
  <c r="K11080" i="5"/>
  <c r="K11081" i="5"/>
  <c r="K11082" i="5"/>
  <c r="K11083" i="5"/>
  <c r="K11084" i="5"/>
  <c r="K11085" i="5"/>
  <c r="K11086" i="5"/>
  <c r="K11087" i="5"/>
  <c r="K11088" i="5"/>
  <c r="K11089" i="5"/>
  <c r="K11090" i="5"/>
  <c r="K11091" i="5"/>
  <c r="K11092" i="5"/>
  <c r="K11093" i="5"/>
  <c r="K11094" i="5"/>
  <c r="K11095" i="5"/>
  <c r="K11096" i="5"/>
  <c r="K11097" i="5"/>
  <c r="K11098" i="5"/>
  <c r="K11099" i="5"/>
  <c r="K11100" i="5"/>
  <c r="K11101" i="5"/>
  <c r="K11102" i="5"/>
  <c r="K11103" i="5"/>
  <c r="K11104" i="5"/>
  <c r="K11105" i="5"/>
  <c r="K11106" i="5"/>
  <c r="K11107" i="5"/>
  <c r="K11108" i="5"/>
  <c r="K11109" i="5"/>
  <c r="K11110" i="5"/>
  <c r="K11111" i="5"/>
  <c r="K11112" i="5"/>
  <c r="K11113" i="5"/>
  <c r="K11114" i="5"/>
  <c r="K11115" i="5"/>
  <c r="K11116" i="5"/>
  <c r="K11117" i="5"/>
  <c r="K11118" i="5"/>
  <c r="K11119" i="5"/>
  <c r="K11120" i="5"/>
  <c r="K11121" i="5"/>
  <c r="K11122" i="5"/>
  <c r="K11123" i="5"/>
  <c r="K11124" i="5"/>
  <c r="K11125" i="5"/>
  <c r="K11126" i="5"/>
  <c r="K11127" i="5"/>
  <c r="K11128" i="5"/>
  <c r="K11129" i="5"/>
  <c r="K11130" i="5"/>
  <c r="K11131" i="5"/>
  <c r="K11132" i="5"/>
  <c r="K11133" i="5"/>
  <c r="K11134" i="5"/>
  <c r="K11135" i="5"/>
  <c r="K11136" i="5"/>
  <c r="K11137" i="5"/>
  <c r="K11138" i="5"/>
  <c r="K11139" i="5"/>
  <c r="K11140" i="5"/>
  <c r="K11141" i="5"/>
  <c r="K11142" i="5"/>
  <c r="K11143" i="5"/>
  <c r="K11144" i="5"/>
  <c r="K11145" i="5"/>
  <c r="K11146" i="5"/>
  <c r="K11147" i="5"/>
  <c r="K11148" i="5"/>
  <c r="K11149" i="5"/>
  <c r="K11150" i="5"/>
  <c r="K11151" i="5"/>
  <c r="K11152" i="5"/>
  <c r="K11153" i="5"/>
  <c r="K11154" i="5"/>
  <c r="K11155" i="5"/>
  <c r="K11156" i="5"/>
  <c r="K11157" i="5"/>
  <c r="K11158" i="5"/>
  <c r="K11159" i="5"/>
  <c r="K11160" i="5"/>
  <c r="K11161" i="5"/>
  <c r="K11162" i="5"/>
  <c r="K11163" i="5"/>
  <c r="K11164" i="5"/>
  <c r="K11165" i="5"/>
  <c r="K11166" i="5"/>
  <c r="K11167" i="5"/>
  <c r="K11168" i="5"/>
  <c r="K11169" i="5"/>
  <c r="K11170" i="5"/>
  <c r="K11171" i="5"/>
  <c r="K11172" i="5"/>
  <c r="K11173" i="5"/>
  <c r="K11174" i="5"/>
  <c r="K11175" i="5"/>
  <c r="K11176" i="5"/>
  <c r="K11177" i="5"/>
  <c r="K11178" i="5"/>
  <c r="K11179" i="5"/>
  <c r="K11180" i="5"/>
  <c r="K11181" i="5"/>
  <c r="K11182" i="5"/>
  <c r="K11183" i="5"/>
  <c r="K11184" i="5"/>
  <c r="K11185" i="5"/>
  <c r="K11186" i="5"/>
  <c r="K11187" i="5"/>
  <c r="K11188" i="5"/>
  <c r="K11189" i="5"/>
  <c r="K11190" i="5"/>
  <c r="K11191" i="5"/>
  <c r="K11192" i="5"/>
  <c r="K11193" i="5"/>
  <c r="K11194" i="5"/>
  <c r="K11195" i="5"/>
  <c r="K11196" i="5"/>
  <c r="K11197" i="5"/>
  <c r="K11198" i="5"/>
  <c r="K11199" i="5"/>
  <c r="K11200" i="5"/>
  <c r="K11201" i="5"/>
  <c r="K11202" i="5"/>
  <c r="K11203" i="5"/>
  <c r="K11204" i="5"/>
  <c r="K11205" i="5"/>
  <c r="K11206" i="5"/>
  <c r="K11207" i="5"/>
  <c r="K11208" i="5"/>
  <c r="K11209" i="5"/>
  <c r="K11210" i="5"/>
  <c r="K11211" i="5"/>
  <c r="K11212" i="5"/>
  <c r="K11213" i="5"/>
  <c r="K11214" i="5"/>
  <c r="K11215" i="5"/>
  <c r="K11216" i="5"/>
  <c r="K11217" i="5"/>
  <c r="K11218" i="5"/>
  <c r="K11219" i="5"/>
  <c r="K11220" i="5"/>
  <c r="K11221" i="5"/>
  <c r="K11222" i="5"/>
  <c r="K11223" i="5"/>
  <c r="K11224" i="5"/>
  <c r="K11225" i="5"/>
  <c r="K11226" i="5"/>
  <c r="K11227" i="5"/>
  <c r="K11228" i="5"/>
  <c r="K11229" i="5"/>
  <c r="K11230" i="5"/>
  <c r="K11231" i="5"/>
  <c r="K11232" i="5"/>
  <c r="K11233" i="5"/>
  <c r="K11234" i="5"/>
  <c r="K11235" i="5"/>
  <c r="K11236" i="5"/>
  <c r="K11237" i="5"/>
  <c r="K11238" i="5"/>
  <c r="K11239" i="5"/>
  <c r="K11240" i="5"/>
  <c r="K11241" i="5"/>
  <c r="K11242" i="5"/>
  <c r="K11243" i="5"/>
  <c r="K11244" i="5"/>
  <c r="K11245" i="5"/>
  <c r="K11246" i="5"/>
  <c r="K11247" i="5"/>
  <c r="K11248" i="5"/>
  <c r="K11249" i="5"/>
  <c r="K11250" i="5"/>
  <c r="K11251" i="5"/>
  <c r="K11252" i="5"/>
  <c r="K11253" i="5"/>
  <c r="K11254" i="5"/>
  <c r="K11255" i="5"/>
  <c r="K11256" i="5"/>
  <c r="K11257" i="5"/>
  <c r="K11258" i="5"/>
  <c r="K11259" i="5"/>
  <c r="K11260" i="5"/>
  <c r="K11261" i="5"/>
  <c r="K11262" i="5"/>
  <c r="K11263" i="5"/>
  <c r="K11264" i="5"/>
  <c r="K11265" i="5"/>
  <c r="K11266" i="5"/>
  <c r="K11267" i="5"/>
  <c r="K11268" i="5"/>
  <c r="K11269" i="5"/>
  <c r="K11270" i="5"/>
  <c r="K11271" i="5"/>
  <c r="K11272" i="5"/>
  <c r="K11273" i="5"/>
  <c r="K11274" i="5"/>
  <c r="K11275" i="5"/>
  <c r="K11276" i="5"/>
  <c r="K11277" i="5"/>
  <c r="K11278" i="5"/>
  <c r="K11279" i="5"/>
  <c r="K11280" i="5"/>
  <c r="K11281" i="5"/>
  <c r="K11282" i="5"/>
  <c r="K11283" i="5"/>
  <c r="K11284" i="5"/>
  <c r="K11285" i="5"/>
  <c r="K11286" i="5"/>
  <c r="K11287" i="5"/>
  <c r="K11288" i="5"/>
  <c r="K11289" i="5"/>
  <c r="K11290" i="5"/>
  <c r="K11291" i="5"/>
  <c r="K11292" i="5"/>
  <c r="K11293" i="5"/>
  <c r="K11294" i="5"/>
  <c r="K11295" i="5"/>
  <c r="K11296" i="5"/>
  <c r="K11297" i="5"/>
  <c r="K11298" i="5"/>
  <c r="K11299" i="5"/>
  <c r="K11300" i="5"/>
  <c r="K11301" i="5"/>
  <c r="K11302" i="5"/>
  <c r="K11303" i="5"/>
  <c r="K11304" i="5"/>
  <c r="K11305" i="5"/>
  <c r="K11306" i="5"/>
  <c r="K11307" i="5"/>
  <c r="K11308" i="5"/>
  <c r="K11309" i="5"/>
  <c r="K11310" i="5"/>
  <c r="K11311" i="5"/>
  <c r="K11312" i="5"/>
  <c r="K11313" i="5"/>
  <c r="K11314" i="5"/>
  <c r="K11315" i="5"/>
  <c r="K11316" i="5"/>
  <c r="K11317" i="5"/>
  <c r="K11318" i="5"/>
  <c r="K11319" i="5"/>
  <c r="K11320" i="5"/>
  <c r="K11321" i="5"/>
  <c r="K11322" i="5"/>
  <c r="K11323" i="5"/>
  <c r="K11324" i="5"/>
  <c r="K11325" i="5"/>
  <c r="K11326" i="5"/>
  <c r="K11327" i="5"/>
  <c r="K11328" i="5"/>
  <c r="K11329" i="5"/>
  <c r="K11330" i="5"/>
  <c r="K11331" i="5"/>
  <c r="K11332" i="5"/>
  <c r="K11333" i="5"/>
  <c r="K11334" i="5"/>
  <c r="K11335" i="5"/>
  <c r="K11336" i="5"/>
  <c r="K11337" i="5"/>
  <c r="K11338" i="5"/>
  <c r="K11339" i="5"/>
  <c r="K11340" i="5"/>
  <c r="K11341" i="5"/>
  <c r="K11342" i="5"/>
  <c r="K11343" i="5"/>
  <c r="K11344" i="5"/>
  <c r="K11345" i="5"/>
  <c r="K11346" i="5"/>
  <c r="K11347" i="5"/>
  <c r="K11348" i="5"/>
  <c r="K11349" i="5"/>
  <c r="K11350" i="5"/>
  <c r="K11351" i="5"/>
  <c r="K11352" i="5"/>
  <c r="K11353" i="5"/>
  <c r="K11354" i="5"/>
  <c r="K11355" i="5"/>
  <c r="K11356" i="5"/>
  <c r="K11357" i="5"/>
  <c r="K11358" i="5"/>
  <c r="K11359" i="5"/>
  <c r="K11360" i="5"/>
  <c r="K11361" i="5"/>
  <c r="K11362" i="5"/>
  <c r="K11363" i="5"/>
  <c r="K11364" i="5"/>
  <c r="K11365" i="5"/>
  <c r="K11366" i="5"/>
  <c r="K11367" i="5"/>
  <c r="K11368" i="5"/>
  <c r="K11369" i="5"/>
  <c r="K11370" i="5"/>
  <c r="K11371" i="5"/>
  <c r="K11372" i="5"/>
  <c r="K11373" i="5"/>
  <c r="K11374" i="5"/>
  <c r="K11375" i="5"/>
  <c r="K11376" i="5"/>
  <c r="K11377" i="5"/>
  <c r="K11378" i="5"/>
  <c r="K11379" i="5"/>
  <c r="K11380" i="5"/>
  <c r="K11381" i="5"/>
  <c r="K11382" i="5"/>
  <c r="K11383" i="5"/>
  <c r="K11384" i="5"/>
  <c r="K11385" i="5"/>
  <c r="K11386" i="5"/>
  <c r="K11387" i="5"/>
  <c r="K11388" i="5"/>
  <c r="K11389" i="5"/>
  <c r="K11390" i="5"/>
  <c r="K11391" i="5"/>
  <c r="K11392" i="5"/>
  <c r="K11393" i="5"/>
  <c r="K11394" i="5"/>
  <c r="K11395" i="5"/>
  <c r="K11396" i="5"/>
  <c r="K11397" i="5"/>
  <c r="K11398" i="5"/>
  <c r="K11399" i="5"/>
  <c r="K11400" i="5"/>
  <c r="K11401" i="5"/>
  <c r="K11402" i="5"/>
  <c r="K11403" i="5"/>
  <c r="K11404" i="5"/>
  <c r="K11405" i="5"/>
  <c r="K11406" i="5"/>
  <c r="K11407" i="5"/>
  <c r="K11408" i="5"/>
  <c r="K11409" i="5"/>
  <c r="K11410" i="5"/>
  <c r="K11411" i="5"/>
  <c r="K11412" i="5"/>
  <c r="K11413" i="5"/>
  <c r="K11414" i="5"/>
  <c r="K11415" i="5"/>
  <c r="K11416" i="5"/>
  <c r="K11417" i="5"/>
  <c r="K11418" i="5"/>
  <c r="K11419" i="5"/>
  <c r="K11420" i="5"/>
  <c r="K11421" i="5"/>
  <c r="K11422" i="5"/>
  <c r="K11423" i="5"/>
  <c r="K11424" i="5"/>
  <c r="K11425" i="5"/>
  <c r="K11426" i="5"/>
  <c r="K11427" i="5"/>
  <c r="K11428" i="5"/>
  <c r="K11429" i="5"/>
  <c r="K11430" i="5"/>
  <c r="K11431" i="5"/>
  <c r="K11432" i="5"/>
  <c r="K11433" i="5"/>
  <c r="K11434" i="5"/>
  <c r="K11435" i="5"/>
  <c r="K11436" i="5"/>
  <c r="K11437" i="5"/>
  <c r="K11438" i="5"/>
  <c r="K11439" i="5"/>
  <c r="K11440" i="5"/>
  <c r="K11441" i="5"/>
  <c r="K11442" i="5"/>
  <c r="K11443" i="5"/>
  <c r="K11444" i="5"/>
  <c r="K11445" i="5"/>
  <c r="K11446" i="5"/>
  <c r="K11447" i="5"/>
  <c r="K11448" i="5"/>
  <c r="K11449" i="5"/>
  <c r="K11450" i="5"/>
  <c r="K11451" i="5"/>
  <c r="K11452" i="5"/>
  <c r="K11453" i="5"/>
  <c r="K11454" i="5"/>
  <c r="K11455" i="5"/>
  <c r="K11456" i="5"/>
  <c r="K11457" i="5"/>
  <c r="K11458" i="5"/>
  <c r="K11459" i="5"/>
  <c r="K11460" i="5"/>
  <c r="K11461" i="5"/>
  <c r="K11462" i="5"/>
  <c r="K11463" i="5"/>
  <c r="K11464" i="5"/>
  <c r="K11465" i="5"/>
  <c r="K11466" i="5"/>
  <c r="K11467" i="5"/>
  <c r="K11468" i="5"/>
  <c r="K11469" i="5"/>
  <c r="K11470" i="5"/>
  <c r="K11471" i="5"/>
  <c r="K11472" i="5"/>
  <c r="K11473" i="5"/>
  <c r="K11474" i="5"/>
  <c r="K11475" i="5"/>
  <c r="K11476" i="5"/>
  <c r="K11477" i="5"/>
  <c r="K11478" i="5"/>
  <c r="K11479" i="5"/>
  <c r="K11480" i="5"/>
  <c r="K11481" i="5"/>
  <c r="K11482" i="5"/>
  <c r="K11483" i="5"/>
  <c r="K11484" i="5"/>
  <c r="K11485" i="5"/>
  <c r="K11486" i="5"/>
  <c r="K11487" i="5"/>
  <c r="K11488" i="5"/>
  <c r="K11489" i="5"/>
  <c r="K11490" i="5"/>
  <c r="K11491" i="5"/>
  <c r="K11492" i="5"/>
  <c r="K11493" i="5"/>
  <c r="K11494" i="5"/>
  <c r="K11495" i="5"/>
  <c r="K11496" i="5"/>
  <c r="K11497" i="5"/>
  <c r="K11498" i="5"/>
  <c r="K11499" i="5"/>
  <c r="K11500" i="5"/>
  <c r="K11501" i="5"/>
  <c r="K11502" i="5"/>
  <c r="K11503" i="5"/>
  <c r="K11504" i="5"/>
  <c r="K11505" i="5"/>
  <c r="K11506" i="5"/>
  <c r="K11507" i="5"/>
  <c r="K11508" i="5"/>
  <c r="K11509" i="5"/>
  <c r="K11510" i="5"/>
  <c r="K11511" i="5"/>
  <c r="K11512" i="5"/>
  <c r="K11513" i="5"/>
  <c r="K11514" i="5"/>
  <c r="K11515" i="5"/>
  <c r="K11516" i="5"/>
  <c r="K11517" i="5"/>
  <c r="K11518" i="5"/>
  <c r="K11519" i="5"/>
  <c r="K11520" i="5"/>
  <c r="K11521" i="5"/>
  <c r="K11522" i="5"/>
  <c r="K11523" i="5"/>
  <c r="K11524" i="5"/>
  <c r="K11525" i="5"/>
  <c r="K11526" i="5"/>
  <c r="K11527" i="5"/>
  <c r="K11528" i="5"/>
  <c r="K11529" i="5"/>
  <c r="K11530" i="5"/>
  <c r="K11531" i="5"/>
  <c r="K11532" i="5"/>
  <c r="K11533" i="5"/>
  <c r="K11534" i="5"/>
  <c r="K11535" i="5"/>
  <c r="K11536" i="5"/>
  <c r="K11537" i="5"/>
  <c r="K11538" i="5"/>
  <c r="K11539" i="5"/>
  <c r="K11540" i="5"/>
  <c r="K11541" i="5"/>
  <c r="K11542" i="5"/>
  <c r="K11543" i="5"/>
  <c r="K11544" i="5"/>
  <c r="K11545" i="5"/>
  <c r="K11546" i="5"/>
  <c r="K11547" i="5"/>
  <c r="K11548" i="5"/>
  <c r="K11549" i="5"/>
  <c r="K11550" i="5"/>
  <c r="K11551" i="5"/>
  <c r="K11552" i="5"/>
  <c r="K11553" i="5"/>
  <c r="K11554" i="5"/>
  <c r="K11555" i="5"/>
  <c r="K11556" i="5"/>
  <c r="K11557" i="5"/>
  <c r="K11558" i="5"/>
  <c r="K11559" i="5"/>
  <c r="K11560" i="5"/>
  <c r="K11561" i="5"/>
  <c r="K11562" i="5"/>
  <c r="K11563" i="5"/>
  <c r="K11564" i="5"/>
  <c r="K11565" i="5"/>
  <c r="K11566" i="5"/>
  <c r="K11567" i="5"/>
  <c r="K11568" i="5"/>
  <c r="K11569" i="5"/>
  <c r="K11570" i="5"/>
  <c r="K11571" i="5"/>
  <c r="K11572" i="5"/>
  <c r="K11573" i="5"/>
  <c r="K11574" i="5"/>
  <c r="K11575" i="5"/>
  <c r="K11576" i="5"/>
  <c r="K11577" i="5"/>
  <c r="K11578" i="5"/>
  <c r="K11579" i="5"/>
  <c r="K11580" i="5"/>
  <c r="K11581" i="5"/>
  <c r="K11582" i="5"/>
  <c r="K11583" i="5"/>
  <c r="K11584" i="5"/>
  <c r="K11585" i="5"/>
  <c r="K11586" i="5"/>
  <c r="K11587" i="5"/>
  <c r="K11588" i="5"/>
  <c r="K11589" i="5"/>
  <c r="K11590" i="5"/>
  <c r="K11591" i="5"/>
  <c r="K11592" i="5"/>
  <c r="K11593" i="5"/>
  <c r="K11594" i="5"/>
  <c r="K11595" i="5"/>
  <c r="K11596" i="5"/>
  <c r="K11597" i="5"/>
  <c r="K11598" i="5"/>
  <c r="K11599" i="5"/>
  <c r="K11600" i="5"/>
  <c r="K11601" i="5"/>
  <c r="K11602" i="5"/>
  <c r="K11603" i="5"/>
  <c r="K11604" i="5"/>
  <c r="K11605" i="5"/>
  <c r="K11606" i="5"/>
  <c r="K11607" i="5"/>
  <c r="K11608" i="5"/>
  <c r="K11609" i="5"/>
  <c r="K11610" i="5"/>
  <c r="K11611" i="5"/>
  <c r="K11612" i="5"/>
  <c r="K11613" i="5"/>
  <c r="K11614" i="5"/>
  <c r="K11615" i="5"/>
  <c r="K11616" i="5"/>
  <c r="K11617" i="5"/>
  <c r="K11618" i="5"/>
  <c r="K11619" i="5"/>
  <c r="K11620" i="5"/>
  <c r="K11621" i="5"/>
  <c r="K11622" i="5"/>
  <c r="K11623" i="5"/>
  <c r="K11624" i="5"/>
  <c r="K11625" i="5"/>
  <c r="K11626" i="5"/>
  <c r="K11627" i="5"/>
  <c r="K11628" i="5"/>
  <c r="K11629" i="5"/>
  <c r="K11630" i="5"/>
  <c r="K11631" i="5"/>
  <c r="K11632" i="5"/>
  <c r="K11633" i="5"/>
  <c r="K11634" i="5"/>
  <c r="K11635" i="5"/>
  <c r="K11636" i="5"/>
  <c r="K11637" i="5"/>
  <c r="K11638" i="5"/>
  <c r="K11639" i="5"/>
  <c r="K11640" i="5"/>
  <c r="K11641" i="5"/>
  <c r="K11642" i="5"/>
  <c r="K11643" i="5"/>
  <c r="K11644" i="5"/>
  <c r="K11645" i="5"/>
  <c r="K11646" i="5"/>
  <c r="K11647" i="5"/>
  <c r="K11648" i="5"/>
  <c r="K11649" i="5"/>
  <c r="K11650" i="5"/>
  <c r="K11651" i="5"/>
  <c r="K11652" i="5"/>
  <c r="K11653" i="5"/>
  <c r="K11654" i="5"/>
  <c r="K11655" i="5"/>
  <c r="K11656" i="5"/>
  <c r="K11657" i="5"/>
  <c r="K11658" i="5"/>
  <c r="K11659" i="5"/>
  <c r="K11660" i="5"/>
  <c r="K11661" i="5"/>
  <c r="K11662" i="5"/>
  <c r="K11663" i="5"/>
  <c r="K11664" i="5"/>
  <c r="K11665" i="5"/>
  <c r="K11666" i="5"/>
  <c r="K11667" i="5"/>
  <c r="K11668" i="5"/>
  <c r="K11669" i="5"/>
  <c r="K11670" i="5"/>
  <c r="K11671" i="5"/>
  <c r="K11672" i="5"/>
  <c r="K11673" i="5"/>
  <c r="K11674" i="5"/>
  <c r="K11675" i="5"/>
  <c r="K11676" i="5"/>
  <c r="K11677" i="5"/>
  <c r="K11678" i="5"/>
  <c r="K11679" i="5"/>
  <c r="K11680" i="5"/>
  <c r="K11681" i="5"/>
  <c r="K11682" i="5"/>
  <c r="K11683" i="5"/>
  <c r="K11684" i="5"/>
  <c r="K11685" i="5"/>
  <c r="K11686" i="5"/>
  <c r="K11687" i="5"/>
  <c r="K11688" i="5"/>
  <c r="K11689" i="5"/>
  <c r="K11690" i="5"/>
  <c r="K11691" i="5"/>
  <c r="K11692" i="5"/>
  <c r="K11693" i="5"/>
  <c r="K11694" i="5"/>
  <c r="K11695" i="5"/>
  <c r="K11696" i="5"/>
  <c r="K11697" i="5"/>
  <c r="K11698" i="5"/>
  <c r="K11699" i="5"/>
  <c r="K11700" i="5"/>
  <c r="K11701" i="5"/>
  <c r="K11702" i="5"/>
  <c r="K11703" i="5"/>
  <c r="K11704" i="5"/>
  <c r="K11705" i="5"/>
  <c r="K11706" i="5"/>
  <c r="K11707" i="5"/>
  <c r="K11708" i="5"/>
  <c r="K11709" i="5"/>
  <c r="K11710" i="5"/>
  <c r="K11711" i="5"/>
  <c r="K11712" i="5"/>
  <c r="K11713" i="5"/>
  <c r="K11714" i="5"/>
  <c r="K11715" i="5"/>
  <c r="K11716" i="5"/>
  <c r="K11717" i="5"/>
  <c r="K11718" i="5"/>
  <c r="K11719" i="5"/>
  <c r="K11720" i="5"/>
  <c r="K11721" i="5"/>
  <c r="K11722" i="5"/>
  <c r="K11723" i="5"/>
  <c r="K11724" i="5"/>
  <c r="K11725" i="5"/>
  <c r="K11726" i="5"/>
  <c r="K11727" i="5"/>
  <c r="K11728" i="5"/>
  <c r="K11729" i="5"/>
  <c r="K11730" i="5"/>
  <c r="K11731" i="5"/>
  <c r="K11732" i="5"/>
  <c r="K11733" i="5"/>
  <c r="K11734" i="5"/>
  <c r="K11735" i="5"/>
  <c r="K11736" i="5"/>
  <c r="K11737" i="5"/>
  <c r="K11738" i="5"/>
  <c r="K11739" i="5"/>
  <c r="K11740" i="5"/>
  <c r="K11741" i="5"/>
  <c r="K11742" i="5"/>
  <c r="K11743" i="5"/>
  <c r="K11744" i="5"/>
  <c r="K11745" i="5"/>
  <c r="K11746" i="5"/>
  <c r="K11747" i="5"/>
  <c r="K11748" i="5"/>
  <c r="K11749" i="5"/>
  <c r="K11750" i="5"/>
  <c r="K11751" i="5"/>
  <c r="K11752" i="5"/>
  <c r="K11753" i="5"/>
  <c r="K11754" i="5"/>
  <c r="K11755" i="5"/>
  <c r="K11756" i="5"/>
  <c r="K11757" i="5"/>
  <c r="K11758" i="5"/>
  <c r="K11759" i="5"/>
  <c r="K11760" i="5"/>
  <c r="K11761" i="5"/>
  <c r="K11762" i="5"/>
  <c r="K11763" i="5"/>
  <c r="K11764" i="5"/>
  <c r="K11765" i="5"/>
  <c r="K11766" i="5"/>
  <c r="K11767" i="5"/>
  <c r="K11768" i="5"/>
  <c r="K11769" i="5"/>
  <c r="K11770" i="5"/>
  <c r="K11771" i="5"/>
  <c r="K11772" i="5"/>
  <c r="K11773" i="5"/>
  <c r="K11774" i="5"/>
  <c r="K11775" i="5"/>
  <c r="K11776" i="5"/>
  <c r="K11777" i="5"/>
  <c r="K11778" i="5"/>
  <c r="K11779" i="5"/>
  <c r="K11780" i="5"/>
  <c r="K11781" i="5"/>
  <c r="K11782" i="5"/>
  <c r="K11783" i="5"/>
  <c r="K11784" i="5"/>
  <c r="K11785" i="5"/>
  <c r="K11786" i="5"/>
  <c r="K11787" i="5"/>
  <c r="K11788" i="5"/>
  <c r="K11789" i="5"/>
  <c r="K11790" i="5"/>
  <c r="K11791" i="5"/>
  <c r="K11792" i="5"/>
  <c r="K11793" i="5"/>
  <c r="K11794" i="5"/>
  <c r="K11795" i="5"/>
  <c r="K11796" i="5"/>
  <c r="K11797" i="5"/>
  <c r="K11798" i="5"/>
  <c r="K11799" i="5"/>
  <c r="K11800" i="5"/>
  <c r="K11801" i="5"/>
  <c r="K11802" i="5"/>
  <c r="K11803" i="5"/>
  <c r="K11804" i="5"/>
  <c r="K11805" i="5"/>
  <c r="K11806" i="5"/>
  <c r="K11807" i="5"/>
  <c r="K11808" i="5"/>
  <c r="K11809" i="5"/>
  <c r="K11810" i="5"/>
  <c r="K11811" i="5"/>
  <c r="K11812" i="5"/>
  <c r="K11813" i="5"/>
  <c r="K11814" i="5"/>
  <c r="K11815" i="5"/>
  <c r="K11816" i="5"/>
  <c r="K11817" i="5"/>
  <c r="K11818" i="5"/>
  <c r="K11819" i="5"/>
  <c r="K11820" i="5"/>
  <c r="K11821" i="5"/>
  <c r="K11822" i="5"/>
  <c r="K11823" i="5"/>
  <c r="K11824" i="5"/>
  <c r="K11825" i="5"/>
  <c r="K11826" i="5"/>
  <c r="K11827" i="5"/>
  <c r="K11828" i="5"/>
  <c r="K11829" i="5"/>
  <c r="K11830" i="5"/>
  <c r="K11831" i="5"/>
  <c r="K11832" i="5"/>
  <c r="K11833" i="5"/>
  <c r="K11834" i="5"/>
  <c r="K11835" i="5"/>
  <c r="K11836" i="5"/>
  <c r="K11837" i="5"/>
  <c r="K11838" i="5"/>
  <c r="K11839" i="5"/>
  <c r="K11840" i="5"/>
  <c r="K11841" i="5"/>
  <c r="K11842" i="5"/>
  <c r="K11843" i="5"/>
  <c r="K11844" i="5"/>
  <c r="K11845" i="5"/>
  <c r="K11846" i="5"/>
  <c r="K11847" i="5"/>
  <c r="K11848" i="5"/>
  <c r="K11849" i="5"/>
  <c r="K11850" i="5"/>
  <c r="K11851" i="5"/>
  <c r="K11852" i="5"/>
  <c r="K11853" i="5"/>
  <c r="K11854" i="5"/>
  <c r="K11855" i="5"/>
  <c r="K11856" i="5"/>
  <c r="K11857" i="5"/>
  <c r="K11858" i="5"/>
  <c r="K11859" i="5"/>
  <c r="K11860" i="5"/>
  <c r="K11861" i="5"/>
  <c r="K11862" i="5"/>
  <c r="K11863" i="5"/>
  <c r="K11864" i="5"/>
  <c r="K11865" i="5"/>
  <c r="K11866" i="5"/>
  <c r="K11867" i="5"/>
  <c r="K11868" i="5"/>
  <c r="K11869" i="5"/>
  <c r="K11870" i="5"/>
  <c r="K11871" i="5"/>
  <c r="K11872" i="5"/>
  <c r="K11873" i="5"/>
  <c r="K11874" i="5"/>
  <c r="K11875" i="5"/>
  <c r="K11876" i="5"/>
  <c r="K11877" i="5"/>
  <c r="K11878" i="5"/>
  <c r="K11879" i="5"/>
  <c r="K11880" i="5"/>
  <c r="K11881" i="5"/>
  <c r="K11882" i="5"/>
  <c r="K11883" i="5"/>
  <c r="K11884" i="5"/>
  <c r="K11885" i="5"/>
  <c r="K11886" i="5"/>
  <c r="K11887" i="5"/>
  <c r="K11888" i="5"/>
  <c r="K11889" i="5"/>
  <c r="K11890" i="5"/>
  <c r="K11891" i="5"/>
  <c r="K11892" i="5"/>
  <c r="K11893" i="5"/>
  <c r="K11894" i="5"/>
  <c r="K11895" i="5"/>
  <c r="K11896" i="5"/>
  <c r="K11897" i="5"/>
  <c r="K11898" i="5"/>
  <c r="K11899" i="5"/>
  <c r="K11900" i="5"/>
  <c r="K11901" i="5"/>
  <c r="K11902" i="5"/>
  <c r="K11903" i="5"/>
  <c r="K11904" i="5"/>
  <c r="K11905" i="5"/>
  <c r="K11906" i="5"/>
  <c r="K11907" i="5"/>
  <c r="K11908" i="5"/>
  <c r="K11909" i="5"/>
  <c r="K11910" i="5"/>
  <c r="K11911" i="5"/>
  <c r="K11912" i="5"/>
  <c r="K11913" i="5"/>
  <c r="K11914" i="5"/>
  <c r="K11915" i="5"/>
  <c r="K11916" i="5"/>
  <c r="K11917" i="5"/>
  <c r="K11918" i="5"/>
  <c r="K11919" i="5"/>
  <c r="K11920" i="5"/>
  <c r="K11921" i="5"/>
  <c r="K11922" i="5"/>
  <c r="K11923" i="5"/>
  <c r="K11924" i="5"/>
  <c r="K11925" i="5"/>
  <c r="K11926" i="5"/>
  <c r="K11927" i="5"/>
  <c r="K11928" i="5"/>
  <c r="K11929" i="5"/>
  <c r="K11930" i="5"/>
  <c r="K11931" i="5"/>
  <c r="K11932" i="5"/>
  <c r="K11933" i="5"/>
  <c r="K11934" i="5"/>
  <c r="K11935" i="5"/>
  <c r="K11936" i="5"/>
  <c r="K11937" i="5"/>
  <c r="K11938" i="5"/>
  <c r="K11939" i="5"/>
  <c r="K11940" i="5"/>
  <c r="K11941" i="5"/>
  <c r="K11942" i="5"/>
  <c r="K11943" i="5"/>
  <c r="K11944" i="5"/>
  <c r="K11945" i="5"/>
  <c r="K11946" i="5"/>
  <c r="K11947" i="5"/>
  <c r="K11948" i="5"/>
  <c r="K11949" i="5"/>
  <c r="K11950" i="5"/>
  <c r="K11951" i="5"/>
  <c r="K11952" i="5"/>
  <c r="K11953" i="5"/>
  <c r="K11954" i="5"/>
  <c r="K11955" i="5"/>
  <c r="K11956" i="5"/>
  <c r="K11957" i="5"/>
  <c r="K11958" i="5"/>
  <c r="K11959" i="5"/>
  <c r="K11960" i="5"/>
  <c r="K11961" i="5"/>
  <c r="K11962" i="5"/>
  <c r="K11963" i="5"/>
  <c r="K11964" i="5"/>
  <c r="K11965" i="5"/>
  <c r="K11966" i="5"/>
  <c r="K11967" i="5"/>
  <c r="K11968" i="5"/>
  <c r="K11969" i="5"/>
  <c r="K11970" i="5"/>
  <c r="K11971" i="5"/>
  <c r="K11972" i="5"/>
  <c r="K11973" i="5"/>
  <c r="K11974" i="5"/>
  <c r="K11975" i="5"/>
  <c r="K11976" i="5"/>
  <c r="K11977" i="5"/>
  <c r="K11978" i="5"/>
  <c r="K11979" i="5"/>
  <c r="K11980" i="5"/>
  <c r="K11981" i="5"/>
  <c r="K11982" i="5"/>
  <c r="K11983" i="5"/>
  <c r="K11984" i="5"/>
  <c r="K11985" i="5"/>
  <c r="K11986" i="5"/>
  <c r="K11987" i="5"/>
  <c r="K11988" i="5"/>
  <c r="K11989" i="5"/>
  <c r="K11990" i="5"/>
  <c r="K11991" i="5"/>
  <c r="K11992" i="5"/>
  <c r="K11993" i="5"/>
  <c r="K11994" i="5"/>
  <c r="K11995" i="5"/>
  <c r="K11996" i="5"/>
  <c r="K11997" i="5"/>
  <c r="K11998" i="5"/>
  <c r="K11999" i="5"/>
  <c r="K12000" i="5"/>
  <c r="K12001" i="5"/>
  <c r="K12002" i="5"/>
  <c r="K12003" i="5"/>
  <c r="K12004" i="5"/>
  <c r="K12005" i="5"/>
  <c r="K12006" i="5"/>
  <c r="K12007" i="5"/>
  <c r="K12008" i="5"/>
  <c r="K12009" i="5"/>
  <c r="K12010" i="5"/>
  <c r="K12011" i="5"/>
  <c r="K12012" i="5"/>
  <c r="K12013" i="5"/>
  <c r="K12014" i="5"/>
  <c r="K12015" i="5"/>
  <c r="K12016" i="5"/>
  <c r="K12017" i="5"/>
  <c r="K12018" i="5"/>
  <c r="K12019" i="5"/>
  <c r="K12020" i="5"/>
  <c r="K12021" i="5"/>
  <c r="K12022" i="5"/>
  <c r="K12023" i="5"/>
  <c r="K12024" i="5"/>
  <c r="K12025" i="5"/>
  <c r="K12026" i="5"/>
  <c r="K12027" i="5"/>
  <c r="K12028" i="5"/>
  <c r="K12029" i="5"/>
  <c r="K12030" i="5"/>
  <c r="K12031" i="5"/>
  <c r="K12032" i="5"/>
  <c r="K12033" i="5"/>
  <c r="K12034" i="5"/>
  <c r="K12035" i="5"/>
  <c r="K12036" i="5"/>
  <c r="K12037" i="5"/>
  <c r="K12038" i="5"/>
  <c r="K12039" i="5"/>
  <c r="K12040" i="5"/>
  <c r="K12041" i="5"/>
  <c r="K12042" i="5"/>
  <c r="K12043" i="5"/>
  <c r="K12044" i="5"/>
  <c r="K12045" i="5"/>
  <c r="K12046" i="5"/>
  <c r="K12047" i="5"/>
  <c r="K12048" i="5"/>
  <c r="K12049" i="5"/>
  <c r="K12050" i="5"/>
  <c r="K12051" i="5"/>
  <c r="K12052" i="5"/>
  <c r="K12053" i="5"/>
  <c r="K12054" i="5"/>
  <c r="K12055" i="5"/>
  <c r="K12056" i="5"/>
  <c r="K12057" i="5"/>
  <c r="K12058" i="5"/>
  <c r="K12059" i="5"/>
  <c r="K12060" i="5"/>
  <c r="K12061" i="5"/>
  <c r="K12062" i="5"/>
  <c r="K12063" i="5"/>
  <c r="K12064" i="5"/>
  <c r="K12065" i="5"/>
  <c r="K12066" i="5"/>
  <c r="K12067" i="5"/>
  <c r="K12068" i="5"/>
  <c r="K12069" i="5"/>
  <c r="K12070" i="5"/>
  <c r="K12071" i="5"/>
  <c r="K12072" i="5"/>
  <c r="K12073" i="5"/>
  <c r="K12074" i="5"/>
  <c r="K12075" i="5"/>
  <c r="K12076" i="5"/>
  <c r="K12077" i="5"/>
  <c r="K12078" i="5"/>
  <c r="K12079" i="5"/>
  <c r="K12080" i="5"/>
  <c r="K12081" i="5"/>
  <c r="K12082" i="5"/>
  <c r="K12083" i="5"/>
  <c r="K12084" i="5"/>
  <c r="K12085" i="5"/>
  <c r="K12086" i="5"/>
  <c r="K12087" i="5"/>
  <c r="K12088" i="5"/>
  <c r="K12089" i="5"/>
  <c r="K12090" i="5"/>
  <c r="K12091" i="5"/>
  <c r="K12092" i="5"/>
  <c r="K12093" i="5"/>
  <c r="K12094" i="5"/>
  <c r="K12095" i="5"/>
  <c r="K12096" i="5"/>
  <c r="K12097" i="5"/>
  <c r="K12098" i="5"/>
  <c r="K12099" i="5"/>
  <c r="K12100" i="5"/>
  <c r="K12101" i="5"/>
  <c r="K12102" i="5"/>
  <c r="K12103" i="5"/>
  <c r="K12104" i="5"/>
  <c r="K12105" i="5"/>
  <c r="K12106" i="5"/>
  <c r="K12107" i="5"/>
  <c r="K12108" i="5"/>
  <c r="K12109" i="5"/>
  <c r="K12110" i="5"/>
  <c r="K12111" i="5"/>
  <c r="K12112" i="5"/>
  <c r="K12113" i="5"/>
  <c r="K12114" i="5"/>
  <c r="K12115" i="5"/>
  <c r="K12116" i="5"/>
  <c r="K12117" i="5"/>
  <c r="K12118" i="5"/>
  <c r="K12119" i="5"/>
  <c r="K12120" i="5"/>
  <c r="K12121" i="5"/>
  <c r="K12122" i="5"/>
  <c r="K12123" i="5"/>
  <c r="K12124" i="5"/>
  <c r="K12125" i="5"/>
  <c r="K12126" i="5"/>
  <c r="K12127" i="5"/>
  <c r="K12128" i="5"/>
  <c r="K12129" i="5"/>
  <c r="K12130" i="5"/>
  <c r="K12131" i="5"/>
  <c r="K12132" i="5"/>
  <c r="K12133" i="5"/>
  <c r="K12134" i="5"/>
  <c r="K12135" i="5"/>
  <c r="K12136" i="5"/>
  <c r="K12137" i="5"/>
  <c r="K12138" i="5"/>
  <c r="K12139" i="5"/>
  <c r="K12140" i="5"/>
  <c r="K12141" i="5"/>
  <c r="K12142" i="5"/>
  <c r="K12143" i="5"/>
  <c r="K12144" i="5"/>
  <c r="K12145" i="5"/>
  <c r="K12146" i="5"/>
  <c r="K12147" i="5"/>
  <c r="K12148" i="5"/>
  <c r="K12149" i="5"/>
  <c r="K12150" i="5"/>
  <c r="K12151" i="5"/>
  <c r="K12152" i="5"/>
  <c r="K12153" i="5"/>
  <c r="K12154" i="5"/>
  <c r="K12155" i="5"/>
  <c r="K12156" i="5"/>
  <c r="K12157" i="5"/>
  <c r="K12158" i="5"/>
  <c r="K12159" i="5"/>
  <c r="K12160" i="5"/>
  <c r="K12161" i="5"/>
  <c r="K12162" i="5"/>
  <c r="K12163" i="5"/>
  <c r="K12164" i="5"/>
  <c r="K12165" i="5"/>
  <c r="K12166" i="5"/>
  <c r="K12167" i="5"/>
  <c r="K12168" i="5"/>
  <c r="K12169" i="5"/>
  <c r="K12170" i="5"/>
  <c r="K12171" i="5"/>
  <c r="K12172" i="5"/>
  <c r="K12173" i="5"/>
  <c r="K12174" i="5"/>
  <c r="K12175" i="5"/>
  <c r="K12176" i="5"/>
  <c r="K12177" i="5"/>
  <c r="K12178" i="5"/>
  <c r="K12179" i="5"/>
  <c r="K12180" i="5"/>
  <c r="K12181" i="5"/>
  <c r="K12182" i="5"/>
  <c r="K12183" i="5"/>
  <c r="K12184" i="5"/>
  <c r="K12185" i="5"/>
  <c r="K12186" i="5"/>
  <c r="K12187" i="5"/>
  <c r="K12188" i="5"/>
  <c r="K12189" i="5"/>
  <c r="K12190" i="5"/>
  <c r="K12191" i="5"/>
  <c r="K12192" i="5"/>
  <c r="K12193" i="5"/>
  <c r="K12194" i="5"/>
  <c r="K12195" i="5"/>
  <c r="K12196" i="5"/>
  <c r="K12197" i="5"/>
  <c r="K12198" i="5"/>
  <c r="K12199" i="5"/>
  <c r="K12200" i="5"/>
  <c r="K12201" i="5"/>
  <c r="K12202" i="5"/>
  <c r="K12203" i="5"/>
  <c r="K12204" i="5"/>
  <c r="K12205" i="5"/>
  <c r="K12206" i="5"/>
  <c r="K12207" i="5"/>
  <c r="K12208" i="5"/>
  <c r="K12209" i="5"/>
  <c r="K12210" i="5"/>
  <c r="K12211" i="5"/>
  <c r="K12212" i="5"/>
  <c r="K12213" i="5"/>
  <c r="K12214" i="5"/>
  <c r="K12215" i="5"/>
  <c r="K12216" i="5"/>
  <c r="K12217" i="5"/>
  <c r="K12218" i="5"/>
  <c r="K12219" i="5"/>
  <c r="K12220" i="5"/>
  <c r="K12221" i="5"/>
  <c r="K12222" i="5"/>
  <c r="K12223" i="5"/>
  <c r="K12224" i="5"/>
  <c r="K12225" i="5"/>
  <c r="K12226" i="5"/>
  <c r="K12227" i="5"/>
  <c r="K12228" i="5"/>
  <c r="K12229" i="5"/>
  <c r="K12230" i="5"/>
  <c r="K12231" i="5"/>
  <c r="K12232" i="5"/>
  <c r="K12233" i="5"/>
  <c r="K12234" i="5"/>
  <c r="K12235" i="5"/>
  <c r="K12236" i="5"/>
  <c r="K12237" i="5"/>
  <c r="K12238" i="5"/>
  <c r="K12239" i="5"/>
  <c r="K12240" i="5"/>
  <c r="K12241" i="5"/>
  <c r="K12242" i="5"/>
  <c r="K12243" i="5"/>
  <c r="K12244" i="5"/>
  <c r="K12245" i="5"/>
  <c r="K12246" i="5"/>
  <c r="K12247" i="5"/>
  <c r="K12248" i="5"/>
  <c r="K12249" i="5"/>
  <c r="K12250" i="5"/>
  <c r="K12251" i="5"/>
  <c r="K12252" i="5"/>
  <c r="K12253" i="5"/>
  <c r="K12254" i="5"/>
  <c r="K12255" i="5"/>
  <c r="K12256" i="5"/>
  <c r="K12257" i="5"/>
  <c r="K12258" i="5"/>
  <c r="K12259" i="5"/>
  <c r="K12260" i="5"/>
  <c r="K12261" i="5"/>
  <c r="K12262" i="5"/>
  <c r="K12263" i="5"/>
  <c r="K12264" i="5"/>
  <c r="K12265" i="5"/>
  <c r="K12266" i="5"/>
  <c r="K12267" i="5"/>
  <c r="K12268" i="5"/>
  <c r="K12269" i="5"/>
  <c r="K12270" i="5"/>
  <c r="K12271" i="5"/>
  <c r="K12272" i="5"/>
  <c r="K12273" i="5"/>
  <c r="K12274" i="5"/>
  <c r="K12275" i="5"/>
  <c r="K12276" i="5"/>
  <c r="K12277" i="5"/>
  <c r="K12278" i="5"/>
  <c r="K12279" i="5"/>
  <c r="K12280" i="5"/>
  <c r="K12281" i="5"/>
  <c r="K12282" i="5"/>
  <c r="K12283" i="5"/>
  <c r="K12284" i="5"/>
  <c r="K12285" i="5"/>
  <c r="K12286" i="5"/>
  <c r="K12287" i="5"/>
  <c r="K12288" i="5"/>
  <c r="K12289" i="5"/>
  <c r="K12290" i="5"/>
  <c r="K12291" i="5"/>
  <c r="K12292" i="5"/>
  <c r="K12293" i="5"/>
  <c r="K12294" i="5"/>
  <c r="K12295" i="5"/>
  <c r="K12296" i="5"/>
  <c r="K12297" i="5"/>
  <c r="K12298" i="5"/>
  <c r="K12299" i="5"/>
  <c r="K12300" i="5"/>
  <c r="K12301" i="5"/>
  <c r="K12302" i="5"/>
  <c r="K12303" i="5"/>
  <c r="K12304" i="5"/>
  <c r="K12305" i="5"/>
  <c r="K12306" i="5"/>
  <c r="K12307" i="5"/>
  <c r="K12308" i="5"/>
  <c r="K12309" i="5"/>
  <c r="K12310" i="5"/>
  <c r="K12311" i="5"/>
  <c r="K12312" i="5"/>
  <c r="K12313" i="5"/>
  <c r="K12314" i="5"/>
  <c r="K12315" i="5"/>
  <c r="K12316" i="5"/>
  <c r="K12317" i="5"/>
  <c r="K12318" i="5"/>
  <c r="K12319" i="5"/>
  <c r="K12320" i="5"/>
  <c r="K12321" i="5"/>
  <c r="K12322" i="5"/>
  <c r="K12323" i="5"/>
  <c r="K12324" i="5"/>
  <c r="K12325" i="5"/>
  <c r="K12326" i="5"/>
  <c r="K12327" i="5"/>
  <c r="K12328" i="5"/>
  <c r="K12329" i="5"/>
  <c r="K12330" i="5"/>
  <c r="K12331" i="5"/>
  <c r="K12332" i="5"/>
  <c r="K12333" i="5"/>
  <c r="K12334" i="5"/>
  <c r="K12335" i="5"/>
  <c r="K12336" i="5"/>
  <c r="K12337" i="5"/>
  <c r="K12338" i="5"/>
  <c r="K12339" i="5"/>
  <c r="K12340" i="5"/>
  <c r="K12341" i="5"/>
  <c r="K12342" i="5"/>
  <c r="K12343" i="5"/>
  <c r="K12344" i="5"/>
  <c r="K12345" i="5"/>
  <c r="K12346" i="5"/>
  <c r="K12347" i="5"/>
  <c r="K12348" i="5"/>
  <c r="K12349" i="5"/>
  <c r="K12350" i="5"/>
  <c r="K12351" i="5"/>
  <c r="K12352" i="5"/>
  <c r="K12353" i="5"/>
  <c r="K12354" i="5"/>
  <c r="K12355" i="5"/>
  <c r="K12356" i="5"/>
  <c r="K12357" i="5"/>
  <c r="K12358" i="5"/>
  <c r="K12359" i="5"/>
  <c r="K12360" i="5"/>
  <c r="K12361" i="5"/>
  <c r="K12362" i="5"/>
  <c r="K12363" i="5"/>
  <c r="K12364" i="5"/>
  <c r="K12365" i="5"/>
  <c r="K12366" i="5"/>
  <c r="K12367" i="5"/>
  <c r="K12368" i="5"/>
  <c r="K12369" i="5"/>
  <c r="K12370" i="5"/>
  <c r="K12371" i="5"/>
  <c r="K12372" i="5"/>
  <c r="K12373" i="5"/>
  <c r="K12374" i="5"/>
  <c r="K12375" i="5"/>
  <c r="K12376" i="5"/>
  <c r="K12377" i="5"/>
  <c r="K12378" i="5"/>
  <c r="K12379" i="5"/>
  <c r="K12380" i="5"/>
  <c r="K12381" i="5"/>
  <c r="K12382" i="5"/>
  <c r="K12383" i="5"/>
  <c r="K12384" i="5"/>
  <c r="K12385" i="5"/>
  <c r="K12386" i="5"/>
  <c r="K12387" i="5"/>
  <c r="K12388" i="5"/>
  <c r="K12389" i="5"/>
  <c r="K12390" i="5"/>
  <c r="K12391" i="5"/>
  <c r="K12392" i="5"/>
  <c r="K12393" i="5"/>
  <c r="K12394" i="5"/>
  <c r="K12395" i="5"/>
  <c r="K12396" i="5"/>
  <c r="K12397" i="5"/>
  <c r="K12398" i="5"/>
  <c r="K12399" i="5"/>
  <c r="K12400" i="5"/>
  <c r="K12401" i="5"/>
  <c r="K12402" i="5"/>
  <c r="K12403" i="5"/>
  <c r="K12404" i="5"/>
  <c r="K12405" i="5"/>
  <c r="K12406" i="5"/>
  <c r="K12407" i="5"/>
  <c r="K12408" i="5"/>
  <c r="K12409" i="5"/>
  <c r="K12410" i="5"/>
  <c r="K12411" i="5"/>
  <c r="K12412" i="5"/>
  <c r="K12413" i="5"/>
  <c r="K12414" i="5"/>
  <c r="K12415" i="5"/>
  <c r="K12416" i="5"/>
  <c r="K12417" i="5"/>
  <c r="K12418" i="5"/>
  <c r="K12419" i="5"/>
  <c r="K12420" i="5"/>
  <c r="K12421" i="5"/>
  <c r="K12422" i="5"/>
  <c r="K12423" i="5"/>
  <c r="K12424" i="5"/>
  <c r="K12425" i="5"/>
  <c r="K12426" i="5"/>
  <c r="K12427" i="5"/>
  <c r="K12428" i="5"/>
  <c r="K12429" i="5"/>
  <c r="K12430" i="5"/>
  <c r="K12431" i="5"/>
  <c r="K12432" i="5"/>
  <c r="K12433" i="5"/>
  <c r="K12434" i="5"/>
  <c r="K12435" i="5"/>
  <c r="K12436" i="5"/>
  <c r="K12437" i="5"/>
  <c r="K12438" i="5"/>
  <c r="K12439" i="5"/>
  <c r="K12440" i="5"/>
  <c r="K12441" i="5"/>
  <c r="K12442" i="5"/>
  <c r="K12443" i="5"/>
  <c r="K12444" i="5"/>
  <c r="K12445" i="5"/>
  <c r="K12446" i="5"/>
  <c r="K12447" i="5"/>
  <c r="K12448" i="5"/>
  <c r="K12449" i="5"/>
  <c r="K12450" i="5"/>
  <c r="K12451" i="5"/>
  <c r="K12452" i="5"/>
  <c r="K12453" i="5"/>
  <c r="K12454" i="5"/>
  <c r="K12455" i="5"/>
  <c r="K12456" i="5"/>
  <c r="K12457" i="5"/>
  <c r="K12458" i="5"/>
  <c r="K12459" i="5"/>
  <c r="K12460" i="5"/>
  <c r="K12461" i="5"/>
  <c r="K12462" i="5"/>
  <c r="K12463" i="5"/>
  <c r="K12464" i="5"/>
  <c r="K12465" i="5"/>
  <c r="K12466" i="5"/>
  <c r="K12467" i="5"/>
  <c r="K12468" i="5"/>
  <c r="K12469" i="5"/>
  <c r="K12470" i="5"/>
  <c r="K12471" i="5"/>
  <c r="K12472" i="5"/>
  <c r="K12473" i="5"/>
  <c r="K12474" i="5"/>
  <c r="K12475" i="5"/>
  <c r="K12476" i="5"/>
  <c r="K12477" i="5"/>
  <c r="K12478" i="5"/>
  <c r="K12479" i="5"/>
  <c r="K12480" i="5"/>
  <c r="K12481" i="5"/>
  <c r="K12482" i="5"/>
  <c r="K12483" i="5"/>
  <c r="K12484" i="5"/>
  <c r="K12485" i="5"/>
  <c r="K12486" i="5"/>
  <c r="K12487" i="5"/>
  <c r="K12488" i="5"/>
  <c r="K12489" i="5"/>
  <c r="K12490" i="5"/>
  <c r="K12491" i="5"/>
  <c r="K12492" i="5"/>
  <c r="K12493" i="5"/>
  <c r="K12494" i="5"/>
  <c r="K12495" i="5"/>
  <c r="K12496" i="5"/>
  <c r="K12497" i="5"/>
  <c r="K12498" i="5"/>
  <c r="K12499" i="5"/>
  <c r="K12500" i="5"/>
  <c r="K12501" i="5"/>
  <c r="K12502" i="5"/>
  <c r="K12503" i="5"/>
  <c r="K12504" i="5"/>
  <c r="K12505" i="5"/>
  <c r="K12506" i="5"/>
  <c r="K12507" i="5"/>
  <c r="K12508" i="5"/>
  <c r="K12509" i="5"/>
  <c r="K12510" i="5"/>
  <c r="K12511" i="5"/>
  <c r="K12512" i="5"/>
  <c r="K12513" i="5"/>
  <c r="K12514" i="5"/>
  <c r="K12515" i="5"/>
  <c r="K12516" i="5"/>
  <c r="K12517" i="5"/>
  <c r="K12518" i="5"/>
  <c r="K12519" i="5"/>
  <c r="K12520" i="5"/>
  <c r="K12521" i="5"/>
  <c r="K12522" i="5"/>
  <c r="K12523" i="5"/>
  <c r="K12524" i="5"/>
  <c r="K12525" i="5"/>
  <c r="K12526" i="5"/>
  <c r="K12527" i="5"/>
  <c r="K12528" i="5"/>
  <c r="K12529" i="5"/>
  <c r="K12530" i="5"/>
  <c r="K12531" i="5"/>
  <c r="K12532" i="5"/>
  <c r="K12533" i="5"/>
  <c r="K12534" i="5"/>
  <c r="K12535" i="5"/>
  <c r="K12536" i="5"/>
  <c r="K12537" i="5"/>
  <c r="K12538" i="5"/>
  <c r="K12539" i="5"/>
  <c r="K12540" i="5"/>
  <c r="K12541" i="5"/>
  <c r="K12542" i="5"/>
  <c r="K12543" i="5"/>
  <c r="K12544" i="5"/>
  <c r="K12545" i="5"/>
  <c r="K12546" i="5"/>
  <c r="K12547" i="5"/>
  <c r="K12548" i="5"/>
  <c r="K12549" i="5"/>
  <c r="K12550" i="5"/>
  <c r="K12551" i="5"/>
  <c r="K12552" i="5"/>
  <c r="K12553" i="5"/>
  <c r="K12554" i="5"/>
  <c r="K12555" i="5"/>
  <c r="K12556" i="5"/>
  <c r="K12557" i="5"/>
  <c r="K12558" i="5"/>
  <c r="K12559" i="5"/>
  <c r="K12560" i="5"/>
  <c r="K12561" i="5"/>
  <c r="K12562" i="5"/>
  <c r="K12563" i="5"/>
  <c r="K12564" i="5"/>
  <c r="K12565" i="5"/>
  <c r="K12566" i="5"/>
  <c r="K12567" i="5"/>
  <c r="K12568" i="5"/>
  <c r="K12569" i="5"/>
  <c r="K12570" i="5"/>
  <c r="K12571" i="5"/>
  <c r="K12572" i="5"/>
  <c r="K12573" i="5"/>
  <c r="K12574" i="5"/>
  <c r="K12575" i="5"/>
  <c r="K12576" i="5"/>
  <c r="K12577" i="5"/>
  <c r="K12578" i="5"/>
  <c r="K12579" i="5"/>
  <c r="K12580" i="5"/>
  <c r="K12581" i="5"/>
  <c r="K12582" i="5"/>
  <c r="K12583" i="5"/>
  <c r="K12584" i="5"/>
  <c r="K12585" i="5"/>
  <c r="K12586" i="5"/>
  <c r="K12587" i="5"/>
  <c r="K12588" i="5"/>
  <c r="K12589" i="5"/>
  <c r="K12590" i="5"/>
  <c r="K12591" i="5"/>
  <c r="K12592" i="5"/>
  <c r="K12593" i="5"/>
  <c r="K12594" i="5"/>
  <c r="K12595" i="5"/>
  <c r="K12596" i="5"/>
  <c r="K12597" i="5"/>
  <c r="K12598" i="5"/>
  <c r="K12599" i="5"/>
  <c r="K12600" i="5"/>
  <c r="K12601" i="5"/>
  <c r="K12602" i="5"/>
  <c r="K12603" i="5"/>
  <c r="K12604" i="5"/>
  <c r="K12605" i="5"/>
  <c r="K12606" i="5"/>
  <c r="K12607" i="5"/>
  <c r="K12608" i="5"/>
  <c r="K12609" i="5"/>
  <c r="K12610" i="5"/>
  <c r="K12611" i="5"/>
  <c r="K12612" i="5"/>
  <c r="K12613" i="5"/>
  <c r="K12614" i="5"/>
  <c r="K12615" i="5"/>
  <c r="K12616" i="5"/>
  <c r="K12617" i="5"/>
  <c r="K12618" i="5"/>
  <c r="K12619" i="5"/>
  <c r="K12620" i="5"/>
  <c r="K12621" i="5"/>
  <c r="K12622" i="5"/>
  <c r="K12623" i="5"/>
  <c r="K12624" i="5"/>
  <c r="K12625" i="5"/>
  <c r="K12626" i="5"/>
  <c r="K12627" i="5"/>
  <c r="K12628" i="5"/>
  <c r="K12629" i="5"/>
  <c r="K12630" i="5"/>
  <c r="K12631" i="5"/>
  <c r="K12632" i="5"/>
  <c r="K12633" i="5"/>
  <c r="K12634" i="5"/>
  <c r="K12635" i="5"/>
  <c r="K12636" i="5"/>
  <c r="K12637" i="5"/>
  <c r="K12638" i="5"/>
  <c r="K12639" i="5"/>
  <c r="K12640" i="5"/>
  <c r="K12641" i="5"/>
  <c r="K12642" i="5"/>
  <c r="K12643" i="5"/>
  <c r="K12644" i="5"/>
  <c r="K12645" i="5"/>
  <c r="K12646" i="5"/>
  <c r="K12647" i="5"/>
  <c r="K12648" i="5"/>
  <c r="K12649" i="5"/>
  <c r="K12650" i="5"/>
  <c r="K12651" i="5"/>
  <c r="K12652" i="5"/>
  <c r="K12653" i="5"/>
  <c r="K12654" i="5"/>
  <c r="K12655" i="5"/>
  <c r="K12656" i="5"/>
  <c r="K12657" i="5"/>
  <c r="K12658" i="5"/>
  <c r="K12659" i="5"/>
  <c r="K12660" i="5"/>
  <c r="K12661" i="5"/>
  <c r="K12662" i="5"/>
  <c r="K12663" i="5"/>
  <c r="K12664" i="5"/>
  <c r="K12665" i="5"/>
  <c r="K12666" i="5"/>
  <c r="K12667" i="5"/>
  <c r="K12668" i="5"/>
  <c r="K12669" i="5"/>
  <c r="K12670" i="5"/>
  <c r="K12671" i="5"/>
  <c r="K12672" i="5"/>
  <c r="K12673" i="5"/>
  <c r="K12674" i="5"/>
  <c r="K12675" i="5"/>
  <c r="K12676" i="5"/>
  <c r="K12677" i="5"/>
  <c r="K12678" i="5"/>
  <c r="K12679" i="5"/>
  <c r="K12680" i="5"/>
  <c r="K12681" i="5"/>
  <c r="K12682" i="5"/>
  <c r="K12683" i="5"/>
  <c r="K12684" i="5"/>
  <c r="K12685" i="5"/>
  <c r="K12686" i="5"/>
  <c r="K12687" i="5"/>
  <c r="K12688" i="5"/>
  <c r="K12689" i="5"/>
  <c r="K12690" i="5"/>
  <c r="K12691" i="5"/>
  <c r="K12692" i="5"/>
  <c r="K12693" i="5"/>
  <c r="K12694" i="5"/>
  <c r="K12695" i="5"/>
  <c r="K12696" i="5"/>
  <c r="K12697" i="5"/>
  <c r="K12698" i="5"/>
  <c r="K12699" i="5"/>
  <c r="K12700" i="5"/>
  <c r="K12701" i="5"/>
  <c r="K12702" i="5"/>
  <c r="K12703" i="5"/>
  <c r="K12704" i="5"/>
  <c r="K12705" i="5"/>
  <c r="K12706" i="5"/>
  <c r="K12707" i="5"/>
  <c r="K12708" i="5"/>
  <c r="K12709" i="5"/>
  <c r="K12710" i="5"/>
  <c r="K12711" i="5"/>
  <c r="K12712" i="5"/>
  <c r="K12713" i="5"/>
  <c r="K12714" i="5"/>
  <c r="K12715" i="5"/>
  <c r="K12716" i="5"/>
  <c r="K12717" i="5"/>
  <c r="K12718" i="5"/>
  <c r="K12719" i="5"/>
  <c r="K12720" i="5"/>
  <c r="K12721" i="5"/>
  <c r="K12722" i="5"/>
  <c r="K12723" i="5"/>
  <c r="K12724" i="5"/>
  <c r="K12725" i="5"/>
  <c r="K12726" i="5"/>
  <c r="K12727" i="5"/>
  <c r="K12728" i="5"/>
  <c r="K12729" i="5"/>
  <c r="K12730" i="5"/>
  <c r="K12731" i="5"/>
  <c r="K12732" i="5"/>
  <c r="K12733" i="5"/>
  <c r="K12734" i="5"/>
  <c r="K12735" i="5"/>
  <c r="K12736" i="5"/>
  <c r="K12737" i="5"/>
  <c r="K12738" i="5"/>
  <c r="K12739" i="5"/>
  <c r="K12740" i="5"/>
  <c r="K12741" i="5"/>
  <c r="K12742" i="5"/>
  <c r="K12743" i="5"/>
  <c r="K12744" i="5"/>
  <c r="K12745" i="5"/>
  <c r="K12746" i="5"/>
  <c r="K12747" i="5"/>
  <c r="K12748" i="5"/>
  <c r="K12749" i="5"/>
  <c r="K12750" i="5"/>
  <c r="K12751" i="5"/>
  <c r="K12752" i="5"/>
  <c r="K12753" i="5"/>
  <c r="K12754" i="5"/>
  <c r="K12755" i="5"/>
  <c r="K12756" i="5"/>
  <c r="K12757" i="5"/>
  <c r="K12758" i="5"/>
  <c r="K12759" i="5"/>
  <c r="K12760" i="5"/>
  <c r="K12761" i="5"/>
  <c r="K12762" i="5"/>
  <c r="K12763" i="5"/>
  <c r="K12764" i="5"/>
  <c r="K12765" i="5"/>
  <c r="K12766" i="5"/>
  <c r="K12767" i="5"/>
  <c r="K12768" i="5"/>
  <c r="K12769" i="5"/>
  <c r="K12770" i="5"/>
  <c r="K12771" i="5"/>
  <c r="K12772" i="5"/>
  <c r="K12773" i="5"/>
  <c r="K12774" i="5"/>
  <c r="K12775" i="5"/>
  <c r="K12776" i="5"/>
  <c r="K12777" i="5"/>
  <c r="K12778" i="5"/>
  <c r="K12779" i="5"/>
  <c r="K12780" i="5"/>
  <c r="K12781" i="5"/>
  <c r="K12782" i="5"/>
  <c r="K12783" i="5"/>
  <c r="K12784" i="5"/>
  <c r="K12785" i="5"/>
  <c r="K12786" i="5"/>
  <c r="K12787" i="5"/>
  <c r="K12788" i="5"/>
  <c r="K12789" i="5"/>
  <c r="K12790" i="5"/>
  <c r="K12791" i="5"/>
  <c r="K12792" i="5"/>
  <c r="K12793" i="5"/>
  <c r="K12794" i="5"/>
  <c r="K12795" i="5"/>
  <c r="K12796" i="5"/>
  <c r="K12797" i="5"/>
  <c r="K12798" i="5"/>
  <c r="K12799" i="5"/>
  <c r="K12800" i="5"/>
  <c r="K12801" i="5"/>
  <c r="K12802" i="5"/>
  <c r="K12803" i="5"/>
  <c r="K12804" i="5"/>
  <c r="K12805" i="5"/>
  <c r="K12806" i="5"/>
  <c r="K12807" i="5"/>
  <c r="K12808" i="5"/>
  <c r="K12809" i="5"/>
  <c r="K12810" i="5"/>
  <c r="K12811" i="5"/>
  <c r="K12812" i="5"/>
  <c r="K12813" i="5"/>
  <c r="K12814" i="5"/>
  <c r="K12815" i="5"/>
  <c r="K12816" i="5"/>
  <c r="K12817" i="5"/>
  <c r="K12818" i="5"/>
  <c r="K12819" i="5"/>
  <c r="K12820" i="5"/>
  <c r="K12821" i="5"/>
  <c r="K12822" i="5"/>
  <c r="K12823" i="5"/>
  <c r="K12824" i="5"/>
  <c r="K12825" i="5"/>
  <c r="K12826" i="5"/>
  <c r="K12827" i="5"/>
  <c r="K12828" i="5"/>
  <c r="K12829" i="5"/>
  <c r="K12830" i="5"/>
  <c r="K12831" i="5"/>
  <c r="K12832" i="5"/>
  <c r="K12833" i="5"/>
  <c r="K12834" i="5"/>
  <c r="K12835" i="5"/>
  <c r="K12836" i="5"/>
  <c r="K12837" i="5"/>
  <c r="K12838" i="5"/>
  <c r="K12839" i="5"/>
  <c r="K12840" i="5"/>
  <c r="K12841" i="5"/>
  <c r="K12842" i="5"/>
  <c r="K12843" i="5"/>
  <c r="K12844" i="5"/>
  <c r="K12845" i="5"/>
  <c r="K12846" i="5"/>
  <c r="K12847" i="5"/>
  <c r="K12848" i="5"/>
  <c r="K12849" i="5"/>
  <c r="K12850" i="5"/>
  <c r="K12851" i="5"/>
  <c r="K12852" i="5"/>
  <c r="K12853" i="5"/>
  <c r="K12854" i="5"/>
  <c r="K12855" i="5"/>
  <c r="K12856" i="5"/>
  <c r="K12857" i="5"/>
  <c r="K12858" i="5"/>
  <c r="K12859" i="5"/>
  <c r="K12860" i="5"/>
  <c r="K12861" i="5"/>
  <c r="K12862" i="5"/>
  <c r="K12863" i="5"/>
  <c r="K12864" i="5"/>
  <c r="K12865" i="5"/>
  <c r="K12866" i="5"/>
  <c r="K12867" i="5"/>
  <c r="K12868" i="5"/>
  <c r="K12869" i="5"/>
  <c r="K12870" i="5"/>
  <c r="K12871" i="5"/>
  <c r="K12872" i="5"/>
  <c r="K12873" i="5"/>
  <c r="K12874" i="5"/>
  <c r="K12875" i="5"/>
  <c r="K12876" i="5"/>
  <c r="K12877" i="5"/>
  <c r="K12878" i="5"/>
  <c r="K12879" i="5"/>
  <c r="K12880" i="5"/>
  <c r="K12881" i="5"/>
  <c r="K12882" i="5"/>
  <c r="K12883" i="5"/>
  <c r="K12884" i="5"/>
  <c r="K12885" i="5"/>
  <c r="K12886" i="5"/>
  <c r="K12887" i="5"/>
  <c r="K12888" i="5"/>
  <c r="K12889" i="5"/>
  <c r="K12890" i="5"/>
  <c r="K12891" i="5"/>
  <c r="K12892" i="5"/>
  <c r="K12893" i="5"/>
  <c r="K12894" i="5"/>
  <c r="K12895" i="5"/>
  <c r="K12896" i="5"/>
  <c r="K12897" i="5"/>
  <c r="K12898" i="5"/>
  <c r="K12899" i="5"/>
  <c r="K12900" i="5"/>
  <c r="K12901" i="5"/>
  <c r="K12902" i="5"/>
  <c r="K12903" i="5"/>
  <c r="K12904" i="5"/>
  <c r="K12905" i="5"/>
  <c r="K12906" i="5"/>
  <c r="K12907" i="5"/>
  <c r="K12908" i="5"/>
  <c r="K12909" i="5"/>
  <c r="K12910" i="5"/>
  <c r="K12911" i="5"/>
  <c r="K12912" i="5"/>
  <c r="K12913" i="5"/>
  <c r="K12914" i="5"/>
  <c r="K12915" i="5"/>
  <c r="K12916" i="5"/>
  <c r="K12917" i="5"/>
  <c r="K12918" i="5"/>
  <c r="K12919" i="5"/>
  <c r="K12920" i="5"/>
  <c r="K12921" i="5"/>
  <c r="K12922" i="5"/>
  <c r="K12923" i="5"/>
  <c r="K12924" i="5"/>
  <c r="K12925" i="5"/>
  <c r="K12926" i="5"/>
  <c r="K12927" i="5"/>
  <c r="K12928" i="5"/>
  <c r="K12929" i="5"/>
  <c r="K12930" i="5"/>
  <c r="K12931" i="5"/>
  <c r="K12932" i="5"/>
  <c r="K12933" i="5"/>
  <c r="K12934" i="5"/>
  <c r="K12935" i="5"/>
  <c r="K12936" i="5"/>
  <c r="K12937" i="5"/>
  <c r="K12938" i="5"/>
  <c r="K12939" i="5"/>
  <c r="K12940" i="5"/>
  <c r="K12941" i="5"/>
  <c r="K12942" i="5"/>
  <c r="K12943" i="5"/>
  <c r="K12944" i="5"/>
  <c r="K12945" i="5"/>
  <c r="K12946" i="5"/>
  <c r="K12947" i="5"/>
  <c r="K12948" i="5"/>
  <c r="K12949" i="5"/>
  <c r="K12950" i="5"/>
  <c r="K12951" i="5"/>
  <c r="K12952" i="5"/>
  <c r="K12953" i="5"/>
  <c r="K12954" i="5"/>
  <c r="K12955" i="5"/>
  <c r="K12956" i="5"/>
  <c r="K12957" i="5"/>
  <c r="K12958" i="5"/>
  <c r="K12959" i="5"/>
  <c r="K12960" i="5"/>
  <c r="K12961" i="5"/>
  <c r="K12962" i="5"/>
  <c r="K12963" i="5"/>
  <c r="K12964" i="5"/>
  <c r="K12965" i="5"/>
  <c r="K12966" i="5"/>
  <c r="K12967" i="5"/>
  <c r="K12968" i="5"/>
  <c r="K12969" i="5"/>
  <c r="K12970" i="5"/>
  <c r="K12971" i="5"/>
  <c r="K12972" i="5"/>
  <c r="K12973" i="5"/>
  <c r="K12974" i="5"/>
  <c r="K12975" i="5"/>
  <c r="K12976" i="5"/>
  <c r="K12977" i="5"/>
  <c r="K12978" i="5"/>
  <c r="K12979" i="5"/>
  <c r="K12980" i="5"/>
  <c r="K12981" i="5"/>
  <c r="K12982" i="5"/>
  <c r="K12983" i="5"/>
  <c r="K12984" i="5"/>
  <c r="K12985" i="5"/>
  <c r="K12986" i="5"/>
  <c r="K12987" i="5"/>
  <c r="K12988" i="5"/>
  <c r="K12989" i="5"/>
  <c r="K12990" i="5"/>
  <c r="K12991" i="5"/>
  <c r="K12992" i="5"/>
  <c r="K12993" i="5"/>
  <c r="K12994" i="5"/>
  <c r="K12995" i="5"/>
  <c r="K12996" i="5"/>
  <c r="K12997" i="5"/>
  <c r="K12998" i="5"/>
  <c r="K12999" i="5"/>
  <c r="K13000" i="5"/>
  <c r="K13001" i="5"/>
  <c r="K13002" i="5"/>
  <c r="K13003" i="5"/>
  <c r="K13004" i="5"/>
  <c r="K13005" i="5"/>
  <c r="K13006" i="5"/>
  <c r="K13007" i="5"/>
  <c r="K13008" i="5"/>
  <c r="K13009" i="5"/>
  <c r="K13010" i="5"/>
  <c r="K13011" i="5"/>
  <c r="K13012" i="5"/>
  <c r="K13013" i="5"/>
  <c r="K13014" i="5"/>
  <c r="K13015" i="5"/>
  <c r="K13016" i="5"/>
  <c r="K13017" i="5"/>
  <c r="K13018" i="5"/>
  <c r="K13019" i="5"/>
  <c r="K13020" i="5"/>
  <c r="K13021" i="5"/>
  <c r="K13022" i="5"/>
  <c r="K13023" i="5"/>
  <c r="K13024" i="5"/>
  <c r="K13025" i="5"/>
  <c r="K13026" i="5"/>
  <c r="K13027" i="5"/>
  <c r="K13028" i="5"/>
  <c r="K13029" i="5"/>
  <c r="K13030" i="5"/>
  <c r="K13031" i="5"/>
  <c r="K13032" i="5"/>
  <c r="K13033" i="5"/>
  <c r="K13034" i="5"/>
  <c r="K13035" i="5"/>
  <c r="K13036" i="5"/>
  <c r="K13037" i="5"/>
  <c r="K13038" i="5"/>
  <c r="K13039" i="5"/>
  <c r="K13040" i="5"/>
  <c r="K13041" i="5"/>
  <c r="K13042" i="5"/>
  <c r="K13043" i="5"/>
  <c r="K13044" i="5"/>
  <c r="K13045" i="5"/>
  <c r="K13046" i="5"/>
  <c r="K13047" i="5"/>
  <c r="K13048" i="5"/>
  <c r="K13049" i="5"/>
  <c r="K13050" i="5"/>
  <c r="K13051" i="5"/>
  <c r="K13052" i="5"/>
  <c r="K13053" i="5"/>
  <c r="K13054" i="5"/>
  <c r="K13055" i="5"/>
  <c r="K13056" i="5"/>
  <c r="K13057" i="5"/>
  <c r="K13058" i="5"/>
  <c r="K13059" i="5"/>
  <c r="K13060" i="5"/>
  <c r="K13061" i="5"/>
  <c r="K13062" i="5"/>
  <c r="K13063" i="5"/>
  <c r="K13064" i="5"/>
  <c r="K13065" i="5"/>
  <c r="K13066" i="5"/>
  <c r="K13067" i="5"/>
  <c r="K13068" i="5"/>
  <c r="K13069" i="5"/>
  <c r="K13070" i="5"/>
  <c r="K13071" i="5"/>
  <c r="K13072" i="5"/>
  <c r="K13073" i="5"/>
  <c r="K13074" i="5"/>
  <c r="K13075" i="5"/>
  <c r="K13076" i="5"/>
  <c r="K13077" i="5"/>
  <c r="K13078" i="5"/>
  <c r="K13079" i="5"/>
  <c r="K13080" i="5"/>
  <c r="K13081" i="5"/>
  <c r="K13082" i="5"/>
  <c r="K13083" i="5"/>
  <c r="K13084" i="5"/>
  <c r="K13085" i="5"/>
  <c r="K13086" i="5"/>
  <c r="K13087" i="5"/>
  <c r="K13088" i="5"/>
  <c r="K13089" i="5"/>
  <c r="K13090" i="5"/>
  <c r="K13091" i="5"/>
  <c r="K13092" i="5"/>
  <c r="K13093" i="5"/>
  <c r="K13094" i="5"/>
  <c r="K13095" i="5"/>
  <c r="K13096" i="5"/>
  <c r="K13097" i="5"/>
  <c r="K13098" i="5"/>
  <c r="K13099" i="5"/>
  <c r="K13100" i="5"/>
  <c r="K13101" i="5"/>
  <c r="K13102" i="5"/>
  <c r="K13103" i="5"/>
  <c r="K13104" i="5"/>
  <c r="K13105" i="5"/>
  <c r="K13106" i="5"/>
  <c r="K13107" i="5"/>
  <c r="K13108" i="5"/>
  <c r="K13109" i="5"/>
  <c r="K13110" i="5"/>
  <c r="K13111" i="5"/>
  <c r="K13112" i="5"/>
  <c r="K13113" i="5"/>
  <c r="K13114" i="5"/>
  <c r="K13115" i="5"/>
  <c r="K13116" i="5"/>
  <c r="K13117" i="5"/>
  <c r="K13118" i="5"/>
  <c r="K13119" i="5"/>
  <c r="K13120" i="5"/>
  <c r="K13121" i="5"/>
  <c r="K13122" i="5"/>
  <c r="K13123" i="5"/>
  <c r="K13124" i="5"/>
  <c r="K13125" i="5"/>
  <c r="K13126" i="5"/>
  <c r="K13127" i="5"/>
  <c r="K13128" i="5"/>
  <c r="K13129" i="5"/>
  <c r="K13130" i="5"/>
  <c r="K13131" i="5"/>
  <c r="K13132" i="5"/>
  <c r="K13133" i="5"/>
  <c r="K13134" i="5"/>
  <c r="K13135" i="5"/>
  <c r="K13136" i="5"/>
  <c r="K13137" i="5"/>
  <c r="K13138" i="5"/>
  <c r="K13139" i="5"/>
  <c r="K13140" i="5"/>
  <c r="K13141" i="5"/>
  <c r="K13142" i="5"/>
  <c r="K13143" i="5"/>
  <c r="K13144" i="5"/>
  <c r="K13145" i="5"/>
  <c r="K13146" i="5"/>
  <c r="K13147" i="5"/>
  <c r="K13148" i="5"/>
  <c r="K13149" i="5"/>
  <c r="K13150" i="5"/>
  <c r="K13151" i="5"/>
  <c r="K13152" i="5"/>
  <c r="K13153" i="5"/>
  <c r="K13154" i="5"/>
  <c r="K13155" i="5"/>
  <c r="K13156" i="5"/>
  <c r="K13157" i="5"/>
  <c r="K13158" i="5"/>
  <c r="K13159" i="5"/>
  <c r="K13160" i="5"/>
  <c r="K13161" i="5"/>
  <c r="K13162" i="5"/>
  <c r="K13163" i="5"/>
  <c r="K13164" i="5"/>
  <c r="K13165" i="5"/>
  <c r="K13166" i="5"/>
  <c r="K13167" i="5"/>
  <c r="K13168" i="5"/>
  <c r="K13169" i="5"/>
  <c r="K13170" i="5"/>
  <c r="K13171" i="5"/>
  <c r="K13172" i="5"/>
  <c r="K13173" i="5"/>
  <c r="K13174" i="5"/>
  <c r="K13175" i="5"/>
  <c r="K13176" i="5"/>
  <c r="K13177" i="5"/>
  <c r="K13178" i="5"/>
  <c r="K13179" i="5"/>
  <c r="K13180" i="5"/>
  <c r="K13181" i="5"/>
  <c r="K13182" i="5"/>
  <c r="K13183" i="5"/>
  <c r="K13184" i="5"/>
  <c r="K13185" i="5"/>
  <c r="K13186" i="5"/>
  <c r="K13187" i="5"/>
  <c r="K13188" i="5"/>
  <c r="K13189" i="5"/>
  <c r="K13190" i="5"/>
  <c r="K13191" i="5"/>
  <c r="K13192" i="5"/>
  <c r="K13193" i="5"/>
  <c r="K13194" i="5"/>
  <c r="K13195" i="5"/>
  <c r="K13196" i="5"/>
  <c r="K13197" i="5"/>
  <c r="K13198" i="5"/>
  <c r="K13199" i="5"/>
  <c r="K13200" i="5"/>
  <c r="K13201" i="5"/>
  <c r="K13202" i="5"/>
  <c r="K13203" i="5"/>
  <c r="K13204" i="5"/>
  <c r="K13205" i="5"/>
  <c r="K13206" i="5"/>
  <c r="K13207" i="5"/>
  <c r="K13208" i="5"/>
  <c r="K13209" i="5"/>
  <c r="K13210" i="5"/>
  <c r="K13211" i="5"/>
  <c r="K13212" i="5"/>
  <c r="K13213" i="5"/>
  <c r="K13214" i="5"/>
  <c r="K13215" i="5"/>
  <c r="K13216" i="5"/>
  <c r="K13217" i="5"/>
  <c r="K13218" i="5"/>
  <c r="K13219" i="5"/>
  <c r="K13220" i="5"/>
  <c r="K13221" i="5"/>
  <c r="K13222" i="5"/>
  <c r="K13223" i="5"/>
  <c r="K13224" i="5"/>
  <c r="K13225" i="5"/>
  <c r="K13226" i="5"/>
  <c r="K13227" i="5"/>
  <c r="K13228" i="5"/>
  <c r="K13229" i="5"/>
  <c r="K13230" i="5"/>
  <c r="K13231" i="5"/>
  <c r="K13232" i="5"/>
  <c r="K13233" i="5"/>
  <c r="K13234" i="5"/>
  <c r="K13235" i="5"/>
  <c r="K13236" i="5"/>
  <c r="K13237" i="5"/>
  <c r="K13238" i="5"/>
  <c r="K13239" i="5"/>
  <c r="K13240" i="5"/>
  <c r="K13241" i="5"/>
  <c r="K13242" i="5"/>
  <c r="K13243" i="5"/>
  <c r="K13244" i="5"/>
  <c r="K13245" i="5"/>
  <c r="K13246" i="5"/>
  <c r="K13247" i="5"/>
  <c r="K13248" i="5"/>
  <c r="K13249" i="5"/>
  <c r="K13250" i="5"/>
  <c r="K13251" i="5"/>
  <c r="K13252" i="5"/>
  <c r="K13253" i="5"/>
  <c r="K13254" i="5"/>
  <c r="K13255" i="5"/>
  <c r="K13256" i="5"/>
  <c r="K13257" i="5"/>
  <c r="K13258" i="5"/>
  <c r="K13259" i="5"/>
  <c r="K13260" i="5"/>
  <c r="K13261" i="5"/>
  <c r="K13262" i="5"/>
  <c r="K13263" i="5"/>
  <c r="K13264" i="5"/>
  <c r="K13265" i="5"/>
  <c r="K13266" i="5"/>
  <c r="K13267" i="5"/>
  <c r="K13268" i="5"/>
  <c r="K13269" i="5"/>
  <c r="K13270" i="5"/>
  <c r="K13271" i="5"/>
  <c r="K13272" i="5"/>
  <c r="K13273" i="5"/>
  <c r="K13274" i="5"/>
  <c r="K13275" i="5"/>
  <c r="K13276" i="5"/>
  <c r="K13277" i="5"/>
  <c r="K13278" i="5"/>
  <c r="K13279" i="5"/>
  <c r="K13280" i="5"/>
  <c r="K13281" i="5"/>
  <c r="K13282" i="5"/>
  <c r="K13283" i="5"/>
  <c r="K13284" i="5"/>
  <c r="K13285" i="5"/>
  <c r="K13286" i="5"/>
  <c r="K13287" i="5"/>
  <c r="K13288" i="5"/>
  <c r="K13289" i="5"/>
  <c r="K13290" i="5"/>
  <c r="K13291" i="5"/>
  <c r="K13292" i="5"/>
  <c r="K13293" i="5"/>
  <c r="K13294" i="5"/>
  <c r="K13295" i="5"/>
  <c r="K13296" i="5"/>
  <c r="K13297" i="5"/>
  <c r="K13298" i="5"/>
  <c r="K13299" i="5"/>
  <c r="K13300" i="5"/>
  <c r="K13301" i="5"/>
  <c r="K13302" i="5"/>
  <c r="K13303" i="5"/>
  <c r="K13304" i="5"/>
  <c r="K13305" i="5"/>
  <c r="K13306" i="5"/>
  <c r="K13307" i="5"/>
  <c r="K13308" i="5"/>
  <c r="K13309" i="5"/>
  <c r="K13310" i="5"/>
  <c r="K13311" i="5"/>
  <c r="K13312" i="5"/>
  <c r="K13313" i="5"/>
  <c r="K13314" i="5"/>
  <c r="K13315" i="5"/>
  <c r="K13316" i="5"/>
  <c r="K13317" i="5"/>
  <c r="K13318" i="5"/>
  <c r="K13319" i="5"/>
  <c r="K13320" i="5"/>
  <c r="K13321" i="5"/>
  <c r="K13322" i="5"/>
  <c r="K13323" i="5"/>
  <c r="K13324" i="5"/>
  <c r="K13325" i="5"/>
  <c r="K13326" i="5"/>
  <c r="K13327" i="5"/>
  <c r="K13328" i="5"/>
  <c r="K13329" i="5"/>
  <c r="K13330" i="5"/>
  <c r="K13331" i="5"/>
  <c r="K13332" i="5"/>
  <c r="K13333" i="5"/>
  <c r="K13334" i="5"/>
  <c r="K13335" i="5"/>
  <c r="K13336" i="5"/>
  <c r="K13337" i="5"/>
  <c r="K13338" i="5"/>
  <c r="K13339" i="5"/>
  <c r="K13340" i="5"/>
  <c r="K13341" i="5"/>
  <c r="K13342" i="5"/>
  <c r="K13343" i="5"/>
  <c r="K13344" i="5"/>
  <c r="K13345" i="5"/>
  <c r="K13346" i="5"/>
  <c r="K13347" i="5"/>
  <c r="K13348" i="5"/>
  <c r="K13349" i="5"/>
  <c r="K13350" i="5"/>
  <c r="K13351" i="5"/>
  <c r="K13352" i="5"/>
  <c r="K13353" i="5"/>
  <c r="K13354" i="5"/>
  <c r="K13355" i="5"/>
  <c r="K13356" i="5"/>
  <c r="K13357" i="5"/>
  <c r="K13358" i="5"/>
  <c r="K13359" i="5"/>
  <c r="K13360" i="5"/>
  <c r="K13361" i="5"/>
  <c r="K13362" i="5"/>
  <c r="K13363" i="5"/>
  <c r="K13364" i="5"/>
  <c r="K13365" i="5"/>
  <c r="K13366" i="5"/>
  <c r="K13367" i="5"/>
  <c r="K13368" i="5"/>
  <c r="K13369" i="5"/>
  <c r="K13370" i="5"/>
  <c r="K13371" i="5"/>
  <c r="K13372" i="5"/>
  <c r="K13373" i="5"/>
  <c r="K13374" i="5"/>
  <c r="K13375" i="5"/>
  <c r="K13376" i="5"/>
  <c r="K13377" i="5"/>
  <c r="K13378" i="5"/>
  <c r="K13379" i="5"/>
  <c r="K13380" i="5"/>
  <c r="K13381" i="5"/>
  <c r="K13382" i="5"/>
  <c r="K13383" i="5"/>
  <c r="K13384" i="5"/>
  <c r="K13385" i="5"/>
  <c r="K13386" i="5"/>
  <c r="K13387" i="5"/>
  <c r="K13388" i="5"/>
  <c r="K13389" i="5"/>
  <c r="K13390" i="5"/>
  <c r="K13391" i="5"/>
  <c r="K13392" i="5"/>
  <c r="K13393" i="5"/>
  <c r="K13394" i="5"/>
  <c r="K13395" i="5"/>
  <c r="K13396" i="5"/>
  <c r="K13397" i="5"/>
  <c r="K13398" i="5"/>
  <c r="K13399" i="5"/>
  <c r="K13400" i="5"/>
  <c r="K13401" i="5"/>
  <c r="K13402" i="5"/>
  <c r="K13403" i="5"/>
  <c r="K13404" i="5"/>
  <c r="K13405" i="5"/>
  <c r="K13406" i="5"/>
  <c r="K13407" i="5"/>
  <c r="K13408" i="5"/>
  <c r="K13409" i="5"/>
  <c r="K13410" i="5"/>
  <c r="K13411" i="5"/>
  <c r="K13412" i="5"/>
  <c r="K13413" i="5"/>
  <c r="K13414" i="5"/>
  <c r="K13415" i="5"/>
  <c r="K13416" i="5"/>
  <c r="K13417" i="5"/>
  <c r="K13418" i="5"/>
  <c r="K13419" i="5"/>
  <c r="K13420" i="5"/>
  <c r="K13421" i="5"/>
  <c r="K13422" i="5"/>
  <c r="K13423" i="5"/>
  <c r="K13424" i="5"/>
  <c r="K13425" i="5"/>
  <c r="K13426" i="5"/>
  <c r="K13427" i="5"/>
  <c r="K13428" i="5"/>
  <c r="K13429" i="5"/>
  <c r="K13430" i="5"/>
  <c r="K13431" i="5"/>
  <c r="K13432" i="5"/>
  <c r="K13433" i="5"/>
  <c r="K13434" i="5"/>
  <c r="K13435" i="5"/>
  <c r="K13436" i="5"/>
  <c r="K13437" i="5"/>
  <c r="K13438" i="5"/>
  <c r="K13439" i="5"/>
  <c r="K13440" i="5"/>
  <c r="K13441" i="5"/>
  <c r="K13442" i="5"/>
  <c r="K13443" i="5"/>
  <c r="K13444" i="5"/>
  <c r="K13445" i="5"/>
  <c r="K13446" i="5"/>
  <c r="K13447" i="5"/>
  <c r="K13448" i="5"/>
  <c r="K13449" i="5"/>
  <c r="K13450" i="5"/>
  <c r="K13451" i="5"/>
  <c r="K13452" i="5"/>
  <c r="K13453" i="5"/>
  <c r="K13454" i="5"/>
  <c r="K13455" i="5"/>
  <c r="K13456" i="5"/>
  <c r="K13457" i="5"/>
  <c r="K13458" i="5"/>
  <c r="K13459" i="5"/>
  <c r="K13460" i="5"/>
  <c r="K13461" i="5"/>
  <c r="K13462" i="5"/>
  <c r="K13463" i="5"/>
  <c r="K13464" i="5"/>
  <c r="K13465" i="5"/>
  <c r="K13466" i="5"/>
  <c r="K13467" i="5"/>
  <c r="K13468" i="5"/>
  <c r="K13469" i="5"/>
  <c r="K13470" i="5"/>
  <c r="K13471" i="5"/>
  <c r="K13472" i="5"/>
  <c r="K13473" i="5"/>
  <c r="K13474" i="5"/>
  <c r="K13475" i="5"/>
  <c r="K13476" i="5"/>
  <c r="K13477" i="5"/>
  <c r="K13478" i="5"/>
  <c r="K13479" i="5"/>
  <c r="K13480" i="5"/>
  <c r="K13481" i="5"/>
  <c r="K13482" i="5"/>
  <c r="K13483" i="5"/>
  <c r="K13484" i="5"/>
  <c r="K13485" i="5"/>
  <c r="K13486" i="5"/>
  <c r="K13487" i="5"/>
  <c r="K13488" i="5"/>
  <c r="K13489" i="5"/>
  <c r="K13490" i="5"/>
  <c r="K13491" i="5"/>
  <c r="K13492" i="5"/>
  <c r="K13493" i="5"/>
  <c r="K13494" i="5"/>
  <c r="K13495" i="5"/>
  <c r="K13496" i="5"/>
  <c r="K13497" i="5"/>
  <c r="K13498" i="5"/>
  <c r="K13499" i="5"/>
  <c r="K13500" i="5"/>
  <c r="K13501" i="5"/>
  <c r="K13502" i="5"/>
  <c r="K13503" i="5"/>
  <c r="K13504" i="5"/>
  <c r="K13505" i="5"/>
  <c r="K13506" i="5"/>
  <c r="K13507" i="5"/>
  <c r="K13508" i="5"/>
  <c r="K13509" i="5"/>
  <c r="K13510" i="5"/>
  <c r="K13511" i="5"/>
  <c r="K13512" i="5"/>
  <c r="K13513" i="5"/>
  <c r="K13514" i="5"/>
  <c r="K13515" i="5"/>
  <c r="K13516" i="5"/>
  <c r="K13517" i="5"/>
  <c r="K13518" i="5"/>
  <c r="K13519" i="5"/>
  <c r="K13520" i="5"/>
  <c r="K13521" i="5"/>
  <c r="K13522" i="5"/>
  <c r="K13523" i="5"/>
  <c r="K13524" i="5"/>
  <c r="K13525" i="5"/>
  <c r="K13526" i="5"/>
  <c r="K13527" i="5"/>
  <c r="K13528" i="5"/>
  <c r="K13529" i="5"/>
  <c r="K13530" i="5"/>
  <c r="K13531" i="5"/>
  <c r="K13532" i="5"/>
  <c r="K13533" i="5"/>
  <c r="K13534" i="5"/>
  <c r="K13535" i="5"/>
  <c r="K13536" i="5"/>
  <c r="K13537" i="5"/>
  <c r="K13538" i="5"/>
  <c r="K13539" i="5"/>
  <c r="K13540" i="5"/>
  <c r="K13541" i="5"/>
  <c r="K13542" i="5"/>
  <c r="K13543" i="5"/>
  <c r="K13544" i="5"/>
  <c r="K13545" i="5"/>
  <c r="K13546" i="5"/>
  <c r="K13547" i="5"/>
  <c r="K13548" i="5"/>
  <c r="K13549" i="5"/>
  <c r="K13550" i="5"/>
  <c r="K13551" i="5"/>
  <c r="K13552" i="5"/>
  <c r="K13553" i="5"/>
  <c r="K13554" i="5"/>
  <c r="K13555" i="5"/>
  <c r="K13556" i="5"/>
  <c r="K13557" i="5"/>
  <c r="K13558" i="5"/>
  <c r="K13559" i="5"/>
  <c r="K13560" i="5"/>
  <c r="K13561" i="5"/>
  <c r="K13562" i="5"/>
  <c r="K13563" i="5"/>
  <c r="K13564" i="5"/>
  <c r="K13565" i="5"/>
  <c r="K13566" i="5"/>
  <c r="K13567" i="5"/>
  <c r="K13568" i="5"/>
  <c r="K13569" i="5"/>
  <c r="K13570" i="5"/>
  <c r="K13571" i="5"/>
  <c r="K13572" i="5"/>
  <c r="K13573" i="5"/>
  <c r="K13574" i="5"/>
  <c r="K13575" i="5"/>
  <c r="K13576" i="5"/>
  <c r="K13577" i="5"/>
  <c r="K13578" i="5"/>
  <c r="K13579" i="5"/>
  <c r="K13580" i="5"/>
  <c r="K13581" i="5"/>
  <c r="K13582" i="5"/>
  <c r="K13583" i="5"/>
  <c r="K13584" i="5"/>
  <c r="K13585" i="5"/>
  <c r="K13586" i="5"/>
  <c r="K13587" i="5"/>
  <c r="K13588" i="5"/>
  <c r="K13589" i="5"/>
  <c r="K13590" i="5"/>
  <c r="K13591" i="5"/>
  <c r="K13592" i="5"/>
  <c r="K13593" i="5"/>
  <c r="K13594" i="5"/>
  <c r="K13595" i="5"/>
  <c r="K13596" i="5"/>
  <c r="K13597" i="5"/>
  <c r="K13598" i="5"/>
  <c r="K13599" i="5"/>
  <c r="K13600" i="5"/>
  <c r="K13601" i="5"/>
  <c r="K13602" i="5"/>
  <c r="K13603" i="5"/>
  <c r="K13604" i="5"/>
  <c r="K13605" i="5"/>
  <c r="K13606" i="5"/>
  <c r="K13607" i="5"/>
  <c r="K13608" i="5"/>
  <c r="K13609" i="5"/>
  <c r="K13610" i="5"/>
  <c r="K13611" i="5"/>
  <c r="K13612" i="5"/>
  <c r="K13613" i="5"/>
  <c r="K13614" i="5"/>
  <c r="K13615" i="5"/>
  <c r="K13616" i="5"/>
  <c r="K13617" i="5"/>
  <c r="K13618" i="5"/>
  <c r="K13619" i="5"/>
  <c r="K13620" i="5"/>
  <c r="K13621" i="5"/>
  <c r="K13622" i="5"/>
  <c r="K13623" i="5"/>
  <c r="K13624" i="5"/>
  <c r="K13625" i="5"/>
  <c r="K13626" i="5"/>
  <c r="K13627" i="5"/>
  <c r="K13628" i="5"/>
  <c r="K13629" i="5"/>
  <c r="K13630" i="5"/>
  <c r="K13631" i="5"/>
  <c r="K13632" i="5"/>
  <c r="K13633" i="5"/>
  <c r="K13634" i="5"/>
  <c r="K13635" i="5"/>
  <c r="K13636" i="5"/>
  <c r="K13637" i="5"/>
  <c r="K13638" i="5"/>
  <c r="K13639" i="5"/>
  <c r="K13640" i="5"/>
  <c r="K13641" i="5"/>
  <c r="K13642" i="5"/>
  <c r="K13643" i="5"/>
  <c r="K13644" i="5"/>
  <c r="K13645" i="5"/>
  <c r="K13646" i="5"/>
  <c r="K13647" i="5"/>
  <c r="K13648" i="5"/>
  <c r="K13649" i="5"/>
  <c r="K13650" i="5"/>
  <c r="K13651" i="5"/>
  <c r="K13652" i="5"/>
  <c r="K13653" i="5"/>
  <c r="K13654" i="5"/>
  <c r="K13655" i="5"/>
  <c r="K13656" i="5"/>
  <c r="K13657" i="5"/>
  <c r="K13658" i="5"/>
  <c r="K13659" i="5"/>
  <c r="K13660" i="5"/>
  <c r="K13661" i="5"/>
  <c r="K13662" i="5"/>
  <c r="K13663" i="5"/>
  <c r="K13664" i="5"/>
  <c r="K13665" i="5"/>
  <c r="K13666" i="5"/>
  <c r="K13667" i="5"/>
  <c r="K13668" i="5"/>
  <c r="K13669" i="5"/>
  <c r="K13670" i="5"/>
  <c r="K13671" i="5"/>
  <c r="K13672" i="5"/>
  <c r="K13673" i="5"/>
  <c r="K13674" i="5"/>
  <c r="K13675" i="5"/>
  <c r="K13676" i="5"/>
  <c r="K13677" i="5"/>
  <c r="K13678" i="5"/>
  <c r="K13679" i="5"/>
  <c r="K13680" i="5"/>
  <c r="K13681" i="5"/>
  <c r="K13682" i="5"/>
  <c r="K13683" i="5"/>
  <c r="K13684" i="5"/>
  <c r="K13685" i="5"/>
  <c r="K13686" i="5"/>
  <c r="K13687" i="5"/>
  <c r="K13688" i="5"/>
  <c r="K13689" i="5"/>
  <c r="K13690" i="5"/>
  <c r="K13691" i="5"/>
  <c r="K13692" i="5"/>
  <c r="K13693" i="5"/>
  <c r="K13694" i="5"/>
  <c r="K13695" i="5"/>
  <c r="K13696" i="5"/>
  <c r="K13697" i="5"/>
  <c r="K13698" i="5"/>
  <c r="K13699" i="5"/>
  <c r="K13700" i="5"/>
  <c r="K13701" i="5"/>
  <c r="K13702" i="5"/>
  <c r="K13703" i="5"/>
  <c r="K13704" i="5"/>
  <c r="K13705" i="5"/>
  <c r="K13706" i="5"/>
  <c r="K13707" i="5"/>
  <c r="K13708" i="5"/>
  <c r="K13709" i="5"/>
  <c r="K13710" i="5"/>
  <c r="K13711" i="5"/>
  <c r="K13712" i="5"/>
  <c r="K13713" i="5"/>
  <c r="K13714" i="5"/>
  <c r="K13715" i="5"/>
  <c r="K13716" i="5"/>
  <c r="K13717" i="5"/>
  <c r="K13718" i="5"/>
  <c r="K13719" i="5"/>
  <c r="K13720" i="5"/>
  <c r="K13721" i="5"/>
  <c r="K13722" i="5"/>
  <c r="K13723" i="5"/>
  <c r="K13724" i="5"/>
  <c r="K13725" i="5"/>
  <c r="K13726" i="5"/>
  <c r="K13727" i="5"/>
  <c r="K13728" i="5"/>
  <c r="K13729" i="5"/>
  <c r="K13730" i="5"/>
  <c r="K13731" i="5"/>
  <c r="K13732" i="5"/>
  <c r="K13733" i="5"/>
  <c r="K13734" i="5"/>
  <c r="K13735" i="5"/>
  <c r="K13736" i="5"/>
  <c r="K13737" i="5"/>
  <c r="K13738" i="5"/>
  <c r="K13739" i="5"/>
  <c r="K13740" i="5"/>
  <c r="K13741" i="5"/>
  <c r="K13742" i="5"/>
  <c r="K13743" i="5"/>
  <c r="K13744" i="5"/>
  <c r="K13745" i="5"/>
  <c r="K13746" i="5"/>
  <c r="K13747" i="5"/>
  <c r="K13748" i="5"/>
  <c r="K13749" i="5"/>
  <c r="K13750" i="5"/>
  <c r="K13751" i="5"/>
  <c r="K13752" i="5"/>
  <c r="K13753" i="5"/>
  <c r="K13754" i="5"/>
  <c r="K13755" i="5"/>
  <c r="K13756" i="5"/>
  <c r="K13757" i="5"/>
  <c r="K13758" i="5"/>
  <c r="K13759" i="5"/>
  <c r="K13760" i="5"/>
  <c r="K13761" i="5"/>
  <c r="K13762" i="5"/>
  <c r="K13763" i="5"/>
  <c r="K13764" i="5"/>
  <c r="K13765" i="5"/>
  <c r="K13766" i="5"/>
  <c r="K13767" i="5"/>
  <c r="K13768" i="5"/>
  <c r="K13769" i="5"/>
  <c r="K13770" i="5"/>
  <c r="K13771" i="5"/>
  <c r="K13772" i="5"/>
  <c r="K13773" i="5"/>
  <c r="K13774" i="5"/>
  <c r="K13775" i="5"/>
  <c r="K13776" i="5"/>
  <c r="K13777" i="5"/>
  <c r="K13778" i="5"/>
  <c r="K13779" i="5"/>
  <c r="K13780" i="5"/>
  <c r="K13781" i="5"/>
  <c r="K13782" i="5"/>
  <c r="K13783" i="5"/>
  <c r="K13784" i="5"/>
  <c r="K13785" i="5"/>
  <c r="K13786" i="5"/>
  <c r="K13787" i="5"/>
  <c r="K13788" i="5"/>
  <c r="K13789" i="5"/>
  <c r="K13790" i="5"/>
  <c r="K13791" i="5"/>
  <c r="K13792" i="5"/>
  <c r="K13793" i="5"/>
  <c r="K13794" i="5"/>
  <c r="K13795" i="5"/>
  <c r="K13796" i="5"/>
  <c r="K13797" i="5"/>
  <c r="K13798" i="5"/>
  <c r="K13799" i="5"/>
  <c r="K13800" i="5"/>
  <c r="K13801" i="5"/>
  <c r="K13802" i="5"/>
  <c r="K13803" i="5"/>
  <c r="K13804" i="5"/>
  <c r="K13805" i="5"/>
  <c r="K13806" i="5"/>
  <c r="K13807" i="5"/>
  <c r="K13808" i="5"/>
  <c r="K13809" i="5"/>
  <c r="K13810" i="5"/>
  <c r="K13811" i="5"/>
  <c r="K13812" i="5"/>
  <c r="K13813" i="5"/>
  <c r="K13814" i="5"/>
  <c r="K13815" i="5"/>
  <c r="K13816" i="5"/>
  <c r="K13817" i="5"/>
  <c r="K13818" i="5"/>
  <c r="K13819" i="5"/>
  <c r="K13820" i="5"/>
  <c r="K13821" i="5"/>
  <c r="K13822" i="5"/>
  <c r="K13823" i="5"/>
  <c r="K13824" i="5"/>
  <c r="K13825" i="5"/>
  <c r="K13826" i="5"/>
  <c r="K13827" i="5"/>
  <c r="K13828" i="5"/>
  <c r="K13829" i="5"/>
  <c r="K13830" i="5"/>
  <c r="K13831" i="5"/>
  <c r="K13832" i="5"/>
  <c r="K13833" i="5"/>
  <c r="K13834" i="5"/>
  <c r="K13835" i="5"/>
  <c r="K13836" i="5"/>
  <c r="K13837" i="5"/>
  <c r="K13838" i="5"/>
  <c r="K13839" i="5"/>
  <c r="K13840" i="5"/>
  <c r="K13841" i="5"/>
  <c r="K13842" i="5"/>
  <c r="K13843" i="5"/>
  <c r="K13844" i="5"/>
  <c r="K13845" i="5"/>
  <c r="K13846" i="5"/>
  <c r="K13847" i="5"/>
  <c r="K13848" i="5"/>
  <c r="K13849" i="5"/>
  <c r="K13850" i="5"/>
  <c r="K13851" i="5"/>
  <c r="K13852" i="5"/>
  <c r="K13853" i="5"/>
  <c r="K13854" i="5"/>
  <c r="K13855" i="5"/>
  <c r="K13856" i="5"/>
  <c r="K13857" i="5"/>
  <c r="K13858" i="5"/>
  <c r="K13859" i="5"/>
  <c r="K13860" i="5"/>
  <c r="K13861" i="5"/>
  <c r="K13862" i="5"/>
  <c r="K13863" i="5"/>
  <c r="K13864" i="5"/>
  <c r="K13865" i="5"/>
  <c r="K13866" i="5"/>
  <c r="K13867" i="5"/>
  <c r="K13868" i="5"/>
  <c r="K13869" i="5"/>
  <c r="K13870" i="5"/>
  <c r="K13871" i="5"/>
  <c r="K13872" i="5"/>
  <c r="K13873" i="5"/>
  <c r="K13874" i="5"/>
  <c r="K13875" i="5"/>
  <c r="K13876" i="5"/>
  <c r="K13877" i="5"/>
  <c r="K13878" i="5"/>
  <c r="K13879" i="5"/>
  <c r="K13880" i="5"/>
  <c r="K13881" i="5"/>
  <c r="K13882" i="5"/>
  <c r="K13883" i="5"/>
  <c r="K13884" i="5"/>
  <c r="K13885" i="5"/>
  <c r="K13886" i="5"/>
  <c r="K13887" i="5"/>
  <c r="K13888" i="5"/>
  <c r="K13889" i="5"/>
  <c r="K13890" i="5"/>
  <c r="K13891" i="5"/>
  <c r="K13892" i="5"/>
  <c r="K13893" i="5"/>
  <c r="K13894" i="5"/>
  <c r="K13895" i="5"/>
  <c r="K13896" i="5"/>
  <c r="K13897" i="5"/>
  <c r="K13898" i="5"/>
  <c r="K13899" i="5"/>
  <c r="K13900" i="5"/>
  <c r="K13901" i="5"/>
  <c r="K13902" i="5"/>
  <c r="K13903" i="5"/>
  <c r="K13904" i="5"/>
  <c r="K13905" i="5"/>
  <c r="K13906" i="5"/>
  <c r="K13907" i="5"/>
  <c r="K13908" i="5"/>
  <c r="K13909" i="5"/>
  <c r="K13910" i="5"/>
  <c r="K13911" i="5"/>
  <c r="K13912" i="5"/>
  <c r="K13913" i="5"/>
  <c r="K13914" i="5"/>
  <c r="K13915" i="5"/>
  <c r="K13916" i="5"/>
  <c r="K13917" i="5"/>
  <c r="K13918" i="5"/>
  <c r="K13919" i="5"/>
  <c r="K13920" i="5"/>
  <c r="K13921" i="5"/>
  <c r="K13922" i="5"/>
  <c r="K13923" i="5"/>
  <c r="K13924" i="5"/>
  <c r="K13925" i="5"/>
  <c r="K13926" i="5"/>
  <c r="K13927" i="5"/>
  <c r="K13928" i="5"/>
  <c r="K13929" i="5"/>
  <c r="K13930" i="5"/>
  <c r="K13931" i="5"/>
  <c r="K13932" i="5"/>
  <c r="K13933" i="5"/>
  <c r="K13934" i="5"/>
  <c r="K13935" i="5"/>
  <c r="K13936" i="5"/>
  <c r="K13937" i="5"/>
  <c r="K13938" i="5"/>
  <c r="K13939" i="5"/>
  <c r="K13940" i="5"/>
  <c r="K13941" i="5"/>
  <c r="K13942" i="5"/>
  <c r="K13943" i="5"/>
  <c r="K13944" i="5"/>
  <c r="K13945" i="5"/>
  <c r="K13946" i="5"/>
  <c r="K13947" i="5"/>
  <c r="K13948" i="5"/>
  <c r="K13949" i="5"/>
  <c r="K13950" i="5"/>
  <c r="K13951" i="5"/>
  <c r="K13952" i="5"/>
  <c r="K13953" i="5"/>
  <c r="K13954" i="5"/>
  <c r="K13955" i="5"/>
  <c r="K13956" i="5"/>
  <c r="K13957" i="5"/>
  <c r="K13958" i="5"/>
  <c r="K13959" i="5"/>
  <c r="K13960" i="5"/>
  <c r="K13961" i="5"/>
  <c r="K13962" i="5"/>
  <c r="K13963" i="5"/>
  <c r="K13964" i="5"/>
  <c r="K13965" i="5"/>
  <c r="K13966" i="5"/>
  <c r="K13967" i="5"/>
  <c r="K13968" i="5"/>
  <c r="K13969" i="5"/>
  <c r="K13970" i="5"/>
  <c r="K13971" i="5"/>
  <c r="K13972" i="5"/>
  <c r="K13973" i="5"/>
  <c r="K13974" i="5"/>
  <c r="K13975" i="5"/>
  <c r="K13976" i="5"/>
  <c r="K13977" i="5"/>
  <c r="K13978" i="5"/>
  <c r="K13979" i="5"/>
  <c r="K13980" i="5"/>
  <c r="K13981" i="5"/>
  <c r="K13982" i="5"/>
  <c r="K13983" i="5"/>
  <c r="K13984" i="5"/>
  <c r="K13985" i="5"/>
  <c r="K13986" i="5"/>
  <c r="K13987" i="5"/>
  <c r="K13988" i="5"/>
  <c r="K13989" i="5"/>
  <c r="K13990" i="5"/>
  <c r="K13991" i="5"/>
  <c r="K13992" i="5"/>
  <c r="K13993" i="5"/>
  <c r="K13994" i="5"/>
  <c r="K13995" i="5"/>
  <c r="K13996" i="5"/>
  <c r="K13997" i="5"/>
  <c r="K13998" i="5"/>
  <c r="K13999" i="5"/>
  <c r="K14000" i="5"/>
  <c r="K14001" i="5"/>
  <c r="K14002" i="5"/>
  <c r="K14003" i="5"/>
  <c r="K14004" i="5"/>
  <c r="K14005" i="5"/>
  <c r="K14006" i="5"/>
  <c r="K14007" i="5"/>
  <c r="K14008" i="5"/>
  <c r="K14009" i="5"/>
  <c r="K14010" i="5"/>
  <c r="K14011" i="5"/>
  <c r="K14012" i="5"/>
  <c r="K14013" i="5"/>
  <c r="K14014" i="5"/>
  <c r="K14015" i="5"/>
  <c r="K14016" i="5"/>
  <c r="K14017" i="5"/>
  <c r="K14018" i="5"/>
  <c r="K14019" i="5"/>
  <c r="K14020" i="5"/>
  <c r="K14021" i="5"/>
  <c r="K14022" i="5"/>
  <c r="K14023" i="5"/>
  <c r="K14024" i="5"/>
  <c r="K14025" i="5"/>
  <c r="K14026" i="5"/>
  <c r="K14027" i="5"/>
  <c r="K14028" i="5"/>
  <c r="K14029" i="5"/>
  <c r="K14030" i="5"/>
  <c r="K14031" i="5"/>
  <c r="K14032" i="5"/>
  <c r="K14033" i="5"/>
  <c r="K14034" i="5"/>
  <c r="K14035" i="5"/>
  <c r="K14036" i="5"/>
  <c r="K14037" i="5"/>
  <c r="K14038" i="5"/>
  <c r="K14039" i="5"/>
  <c r="K14040" i="5"/>
  <c r="K14041" i="5"/>
  <c r="K14042" i="5"/>
  <c r="K14043" i="5"/>
  <c r="K14044" i="5"/>
  <c r="K14045" i="5"/>
  <c r="K14046" i="5"/>
  <c r="K14047" i="5"/>
  <c r="K14048" i="5"/>
  <c r="K14049" i="5"/>
  <c r="K14050" i="5"/>
  <c r="K14051" i="5"/>
  <c r="K14052" i="5"/>
  <c r="K14053" i="5"/>
  <c r="K14054" i="5"/>
  <c r="K14055" i="5"/>
  <c r="K14056" i="5"/>
  <c r="K14057" i="5"/>
  <c r="K14058" i="5"/>
  <c r="K14059" i="5"/>
  <c r="K14060" i="5"/>
  <c r="K14061" i="5"/>
  <c r="K14062" i="5"/>
  <c r="K14063" i="5"/>
  <c r="K14064" i="5"/>
  <c r="K14065" i="5"/>
  <c r="K14066" i="5"/>
  <c r="K14067" i="5"/>
  <c r="K14068" i="5"/>
  <c r="K14069" i="5"/>
  <c r="K14070" i="5"/>
  <c r="K14071" i="5"/>
  <c r="K14072" i="5"/>
  <c r="K14073" i="5"/>
  <c r="K14074" i="5"/>
  <c r="K14075" i="5"/>
  <c r="K14076" i="5"/>
  <c r="K14077" i="5"/>
  <c r="K14078" i="5"/>
  <c r="K14079" i="5"/>
  <c r="K14080" i="5"/>
  <c r="K14081" i="5"/>
  <c r="K14082" i="5"/>
  <c r="K14083" i="5"/>
  <c r="K14084" i="5"/>
  <c r="K14085" i="5"/>
  <c r="K14086" i="5"/>
  <c r="K14087" i="5"/>
  <c r="K14088" i="5"/>
  <c r="K14089" i="5"/>
  <c r="K14090" i="5"/>
  <c r="K14091" i="5"/>
  <c r="K14092" i="5"/>
  <c r="K14093" i="5"/>
  <c r="K14094" i="5"/>
  <c r="K14095" i="5"/>
  <c r="K14096" i="5"/>
  <c r="K14097" i="5"/>
  <c r="K14098" i="5"/>
  <c r="K14099" i="5"/>
  <c r="K14100" i="5"/>
  <c r="K14101" i="5"/>
  <c r="K14102" i="5"/>
  <c r="K14103" i="5"/>
  <c r="K14104" i="5"/>
  <c r="K14105" i="5"/>
  <c r="K14106" i="5"/>
  <c r="K14107" i="5"/>
  <c r="K14108" i="5"/>
  <c r="K14109" i="5"/>
  <c r="K14110" i="5"/>
  <c r="K14111" i="5"/>
  <c r="K14112" i="5"/>
  <c r="K14113" i="5"/>
  <c r="K14114" i="5"/>
  <c r="K14115" i="5"/>
  <c r="K14116" i="5"/>
  <c r="K14117" i="5"/>
  <c r="K14118" i="5"/>
  <c r="K14119" i="5"/>
  <c r="K14120" i="5"/>
  <c r="K14121" i="5"/>
  <c r="K14122" i="5"/>
  <c r="K14123" i="5"/>
  <c r="K14124" i="5"/>
  <c r="K14125" i="5"/>
  <c r="K14126" i="5"/>
  <c r="K14127" i="5"/>
  <c r="K14128" i="5"/>
  <c r="K14129" i="5"/>
  <c r="K14130" i="5"/>
  <c r="K14131" i="5"/>
  <c r="K14132" i="5"/>
  <c r="K14133" i="5"/>
  <c r="K14134" i="5"/>
  <c r="K14135" i="5"/>
  <c r="K14136" i="5"/>
  <c r="K14137" i="5"/>
  <c r="K14138" i="5"/>
  <c r="K14139" i="5"/>
  <c r="K14140" i="5"/>
  <c r="K14141" i="5"/>
  <c r="K14142" i="5"/>
  <c r="K14143" i="5"/>
  <c r="K14144" i="5"/>
  <c r="K14145" i="5"/>
  <c r="K14146" i="5"/>
  <c r="K14147" i="5"/>
  <c r="K14148" i="5"/>
  <c r="K14149" i="5"/>
  <c r="K14150" i="5"/>
  <c r="K14151" i="5"/>
  <c r="K14152" i="5"/>
  <c r="K14153" i="5"/>
  <c r="K14154" i="5"/>
  <c r="K14155" i="5"/>
  <c r="K14156" i="5"/>
  <c r="K14157" i="5"/>
  <c r="K14158" i="5"/>
  <c r="K14159" i="5"/>
  <c r="K14160" i="5"/>
  <c r="K14161" i="5"/>
  <c r="K14162" i="5"/>
  <c r="K14163" i="5"/>
  <c r="K14164" i="5"/>
  <c r="K14165" i="5"/>
  <c r="K14166" i="5"/>
  <c r="K14167" i="5"/>
  <c r="K14168" i="5"/>
  <c r="K14169" i="5"/>
  <c r="K14170" i="5"/>
  <c r="K14171" i="5"/>
  <c r="K14172" i="5"/>
  <c r="K14173" i="5"/>
  <c r="K14174" i="5"/>
  <c r="K14175" i="5"/>
  <c r="K14176" i="5"/>
  <c r="K14177" i="5"/>
  <c r="K14178" i="5"/>
  <c r="K14179" i="5"/>
  <c r="K14180" i="5"/>
  <c r="K14181" i="5"/>
  <c r="K14182" i="5"/>
  <c r="K14183" i="5"/>
  <c r="K14184" i="5"/>
  <c r="K14185" i="5"/>
  <c r="K14186" i="5"/>
  <c r="K14187" i="5"/>
  <c r="K14188" i="5"/>
  <c r="K14189" i="5"/>
  <c r="K14190" i="5"/>
  <c r="K14191" i="5"/>
  <c r="K14192" i="5"/>
  <c r="K14193" i="5"/>
  <c r="K14194" i="5"/>
  <c r="K14195" i="5"/>
  <c r="K14196" i="5"/>
  <c r="K14197" i="5"/>
  <c r="K14198" i="5"/>
  <c r="K14199" i="5"/>
  <c r="K14200" i="5"/>
  <c r="K14201" i="5"/>
  <c r="K14202" i="5"/>
  <c r="K14203" i="5"/>
  <c r="K14204" i="5"/>
  <c r="K14205" i="5"/>
  <c r="K14206" i="5"/>
  <c r="K14207" i="5"/>
  <c r="K14208" i="5"/>
  <c r="K14209" i="5"/>
  <c r="K14210" i="5"/>
  <c r="K14211" i="5"/>
  <c r="K14212" i="5"/>
  <c r="K14213" i="5"/>
  <c r="K14214" i="5"/>
  <c r="K14215" i="5"/>
  <c r="K14216" i="5"/>
  <c r="K14217" i="5"/>
  <c r="K14218" i="5"/>
  <c r="K14219" i="5"/>
  <c r="K14220" i="5"/>
  <c r="K14221" i="5"/>
  <c r="K14222" i="5"/>
  <c r="K14223" i="5"/>
  <c r="K14224" i="5"/>
  <c r="K14225" i="5"/>
  <c r="K14226" i="5"/>
  <c r="K14227" i="5"/>
  <c r="K14228" i="5"/>
  <c r="K14229" i="5"/>
  <c r="K14230" i="5"/>
  <c r="K14231" i="5"/>
  <c r="K14232" i="5"/>
  <c r="K14233" i="5"/>
  <c r="K14234" i="5"/>
  <c r="K14235" i="5"/>
  <c r="K14236" i="5"/>
  <c r="K14237" i="5"/>
  <c r="K14238" i="5"/>
  <c r="K14239" i="5"/>
  <c r="K14240" i="5"/>
  <c r="K14241" i="5"/>
  <c r="K14242" i="5"/>
  <c r="K14243" i="5"/>
  <c r="K14244" i="5"/>
  <c r="K14245" i="5"/>
  <c r="K14246" i="5"/>
  <c r="K14247" i="5"/>
  <c r="K14248" i="5"/>
  <c r="K14249" i="5"/>
  <c r="K14250" i="5"/>
  <c r="K14251" i="5"/>
  <c r="K14252" i="5"/>
  <c r="K14253" i="5"/>
  <c r="K14254" i="5"/>
  <c r="K14255" i="5"/>
  <c r="K14256" i="5"/>
  <c r="K14257" i="5"/>
  <c r="K14258" i="5"/>
  <c r="K14259" i="5"/>
  <c r="K14260" i="5"/>
  <c r="K14261" i="5"/>
  <c r="K14262" i="5"/>
  <c r="K14263" i="5"/>
  <c r="K14264" i="5"/>
  <c r="K14265" i="5"/>
  <c r="K14266" i="5"/>
  <c r="K14267" i="5"/>
  <c r="K14268" i="5"/>
  <c r="K14269" i="5"/>
  <c r="K14270" i="5"/>
  <c r="K14271" i="5"/>
  <c r="K14272" i="5"/>
  <c r="K14273" i="5"/>
  <c r="K14274" i="5"/>
  <c r="K14275" i="5"/>
  <c r="K14276" i="5"/>
  <c r="K14277" i="5"/>
  <c r="K14278" i="5"/>
  <c r="K14279" i="5"/>
  <c r="K14280" i="5"/>
  <c r="K14281" i="5"/>
  <c r="K14282" i="5"/>
  <c r="K14283" i="5"/>
  <c r="K14284" i="5"/>
  <c r="K14285" i="5"/>
  <c r="K14286" i="5"/>
  <c r="K14287" i="5"/>
  <c r="K14288" i="5"/>
  <c r="K14289" i="5"/>
  <c r="K14290" i="5"/>
  <c r="K14291" i="5"/>
  <c r="K14292" i="5"/>
  <c r="K14293" i="5"/>
  <c r="K14294" i="5"/>
  <c r="K14295" i="5"/>
  <c r="K14296" i="5"/>
  <c r="K14297" i="5"/>
  <c r="K14298" i="5"/>
  <c r="K14299" i="5"/>
  <c r="K14300" i="5"/>
  <c r="K14301" i="5"/>
  <c r="K14302" i="5"/>
  <c r="K14303" i="5"/>
  <c r="K14304" i="5"/>
  <c r="K14305" i="5"/>
  <c r="K14306" i="5"/>
  <c r="K14307" i="5"/>
  <c r="K14308" i="5"/>
  <c r="K14309" i="5"/>
  <c r="K14310" i="5"/>
  <c r="K14311" i="5"/>
  <c r="K14312" i="5"/>
  <c r="K14313" i="5"/>
  <c r="K14314" i="5"/>
  <c r="K14315" i="5"/>
  <c r="K14316" i="5"/>
  <c r="K14317" i="5"/>
  <c r="K14318" i="5"/>
  <c r="K14319" i="5"/>
  <c r="K14320" i="5"/>
  <c r="K14321" i="5"/>
  <c r="K14322" i="5"/>
  <c r="K14323" i="5"/>
  <c r="K14324" i="5"/>
  <c r="K14325" i="5"/>
  <c r="K14326" i="5"/>
  <c r="K14327" i="5"/>
  <c r="K14328" i="5"/>
  <c r="K14329" i="5"/>
  <c r="K14330" i="5"/>
  <c r="K14331" i="5"/>
  <c r="K14332" i="5"/>
  <c r="K14333" i="5"/>
  <c r="K14334" i="5"/>
  <c r="K14335" i="5"/>
  <c r="K14336" i="5"/>
  <c r="K14337" i="5"/>
  <c r="K14338" i="5"/>
  <c r="K14339" i="5"/>
  <c r="K14340" i="5"/>
  <c r="K14341" i="5"/>
  <c r="K14342" i="5"/>
  <c r="K14343" i="5"/>
  <c r="K14344" i="5"/>
  <c r="K14345" i="5"/>
  <c r="K14346" i="5"/>
  <c r="K14347" i="5"/>
  <c r="K14348" i="5"/>
  <c r="K14349" i="5"/>
  <c r="K14350" i="5"/>
  <c r="K14351" i="5"/>
  <c r="K14352" i="5"/>
  <c r="K14353" i="5"/>
  <c r="K14354" i="5"/>
  <c r="K14355" i="5"/>
  <c r="K14356" i="5"/>
  <c r="K14357" i="5"/>
  <c r="K14358" i="5"/>
  <c r="K14359" i="5"/>
  <c r="K14360" i="5"/>
  <c r="K14361" i="5"/>
  <c r="K14362" i="5"/>
  <c r="K14363" i="5"/>
  <c r="K14364" i="5"/>
  <c r="K14365" i="5"/>
  <c r="K14366" i="5"/>
  <c r="K14367" i="5"/>
  <c r="K14368" i="5"/>
  <c r="K14369" i="5"/>
  <c r="K14370" i="5"/>
  <c r="K14371" i="5"/>
  <c r="K14372" i="5"/>
  <c r="K14373" i="5"/>
  <c r="K14374" i="5"/>
  <c r="K14375" i="5"/>
  <c r="K14376" i="5"/>
  <c r="K14377" i="5"/>
  <c r="K14378" i="5"/>
  <c r="K14379" i="5"/>
  <c r="K14380" i="5"/>
  <c r="K14381" i="5"/>
  <c r="K14382" i="5"/>
  <c r="K14383" i="5"/>
  <c r="K14384" i="5"/>
  <c r="K14385" i="5"/>
  <c r="K14386" i="5"/>
  <c r="K14387" i="5"/>
  <c r="K14388" i="5"/>
  <c r="K14389" i="5"/>
  <c r="K14390" i="5"/>
  <c r="K14391" i="5"/>
  <c r="K14392" i="5"/>
  <c r="K14393" i="5"/>
  <c r="K14394" i="5"/>
  <c r="K14395" i="5"/>
  <c r="K14396" i="5"/>
  <c r="K14397" i="5"/>
  <c r="K14398" i="5"/>
  <c r="K14399" i="5"/>
  <c r="K14400" i="5"/>
  <c r="K14401" i="5"/>
  <c r="K14402" i="5"/>
  <c r="K14403" i="5"/>
  <c r="K14404" i="5"/>
  <c r="K14405" i="5"/>
  <c r="K14406" i="5"/>
  <c r="K14407" i="5"/>
  <c r="K14408" i="5"/>
  <c r="K14409" i="5"/>
  <c r="K14410" i="5"/>
  <c r="K14411" i="5"/>
  <c r="K14412" i="5"/>
  <c r="K14413" i="5"/>
  <c r="K14414" i="5"/>
  <c r="K14415" i="5"/>
  <c r="K14416" i="5"/>
  <c r="K14417" i="5"/>
  <c r="K14418" i="5"/>
  <c r="K14419" i="5"/>
  <c r="K14420" i="5"/>
  <c r="K14421" i="5"/>
  <c r="K14422" i="5"/>
  <c r="K14423" i="5"/>
  <c r="K14424" i="5"/>
  <c r="K14425" i="5"/>
  <c r="K14426" i="5"/>
  <c r="K14427" i="5"/>
  <c r="K14428" i="5"/>
  <c r="K14429" i="5"/>
  <c r="K14430" i="5"/>
  <c r="K14431" i="5"/>
  <c r="K14432" i="5"/>
  <c r="K14433" i="5"/>
  <c r="K14434" i="5"/>
  <c r="K14435" i="5"/>
  <c r="K14436" i="5"/>
  <c r="K14437" i="5"/>
  <c r="K14438" i="5"/>
  <c r="K14439" i="5"/>
  <c r="K14440" i="5"/>
  <c r="K14441" i="5"/>
  <c r="K14442" i="5"/>
  <c r="K14443" i="5"/>
  <c r="K14444" i="5"/>
  <c r="K14445" i="5"/>
  <c r="K14446" i="5"/>
  <c r="K14447" i="5"/>
  <c r="K14448" i="5"/>
  <c r="K14449" i="5"/>
  <c r="K14450" i="5"/>
  <c r="K14451" i="5"/>
  <c r="K14452" i="5"/>
  <c r="K14453" i="5"/>
  <c r="K14454" i="5"/>
  <c r="K14455" i="5"/>
  <c r="K14456" i="5"/>
  <c r="K14457" i="5"/>
  <c r="K14458" i="5"/>
  <c r="K14459" i="5"/>
  <c r="K14460" i="5"/>
  <c r="K14461" i="5"/>
  <c r="K14462" i="5"/>
  <c r="K14463" i="5"/>
  <c r="K14464" i="5"/>
  <c r="K14465" i="5"/>
  <c r="K14466" i="5"/>
  <c r="K14467" i="5"/>
  <c r="K14468" i="5"/>
  <c r="K14469" i="5"/>
  <c r="K14470" i="5"/>
  <c r="K14471" i="5"/>
  <c r="K14472" i="5"/>
  <c r="K14473" i="5"/>
  <c r="K14474" i="5"/>
  <c r="K14475" i="5"/>
  <c r="K14476" i="5"/>
  <c r="K14477" i="5"/>
  <c r="K14478" i="5"/>
  <c r="K14479" i="5"/>
  <c r="K14480" i="5"/>
  <c r="K14481" i="5"/>
  <c r="K14482" i="5"/>
  <c r="K14483" i="5"/>
  <c r="K14484" i="5"/>
  <c r="K14485" i="5"/>
  <c r="K14486" i="5"/>
  <c r="K14487" i="5"/>
  <c r="K14488" i="5"/>
  <c r="K14489" i="5"/>
  <c r="K14490" i="5"/>
  <c r="K14491" i="5"/>
  <c r="K14492" i="5"/>
  <c r="K14493" i="5"/>
  <c r="K14494" i="5"/>
  <c r="K14495" i="5"/>
  <c r="K14496" i="5"/>
  <c r="K14497" i="5"/>
  <c r="K14498" i="5"/>
  <c r="K14499" i="5"/>
  <c r="K14500" i="5"/>
  <c r="K14501" i="5"/>
  <c r="K14502" i="5"/>
  <c r="K14503" i="5"/>
  <c r="K14504" i="5"/>
  <c r="K14505" i="5"/>
  <c r="K14506" i="5"/>
  <c r="K14507" i="5"/>
  <c r="K14508" i="5"/>
  <c r="K14509" i="5"/>
  <c r="K14510" i="5"/>
  <c r="K14511" i="5"/>
  <c r="K14512" i="5"/>
  <c r="K14513" i="5"/>
  <c r="K14514" i="5"/>
  <c r="K14515" i="5"/>
  <c r="K14516" i="5"/>
  <c r="K14517" i="5"/>
  <c r="K14518" i="5"/>
  <c r="K14519" i="5"/>
  <c r="K14520" i="5"/>
  <c r="K14521" i="5"/>
  <c r="K14522" i="5"/>
  <c r="K14523" i="5"/>
  <c r="K14524" i="5"/>
  <c r="K14525" i="5"/>
  <c r="K14526" i="5"/>
  <c r="K14527" i="5"/>
  <c r="K14528" i="5"/>
  <c r="K14529" i="5"/>
  <c r="K14530" i="5"/>
  <c r="K14531" i="5"/>
  <c r="K14532" i="5"/>
  <c r="K14533" i="5"/>
  <c r="K14534" i="5"/>
  <c r="K14535" i="5"/>
  <c r="K14536" i="5"/>
  <c r="K14537" i="5"/>
  <c r="K14538" i="5"/>
  <c r="K14539" i="5"/>
  <c r="K14540" i="5"/>
  <c r="K14541" i="5"/>
  <c r="K14542" i="5"/>
  <c r="K14543" i="5"/>
  <c r="K14544" i="5"/>
  <c r="K14545" i="5"/>
  <c r="K14546" i="5"/>
  <c r="K14547" i="5"/>
  <c r="K14548" i="5"/>
  <c r="K14549" i="5"/>
  <c r="K14550" i="5"/>
  <c r="K14551" i="5"/>
  <c r="K14552" i="5"/>
  <c r="K14553" i="5"/>
  <c r="K14554" i="5"/>
  <c r="K14555" i="5"/>
  <c r="K14556" i="5"/>
  <c r="K14557" i="5"/>
  <c r="K14558" i="5"/>
  <c r="K14559" i="5"/>
  <c r="K14560" i="5"/>
  <c r="K14561" i="5"/>
  <c r="K14562" i="5"/>
  <c r="K14563" i="5"/>
  <c r="K2" i="5"/>
  <c r="D68" i="4"/>
  <c r="E68" i="4"/>
  <c r="G129" i="3"/>
  <c r="G130" i="3"/>
  <c r="G131" i="3"/>
  <c r="G132" i="3"/>
  <c r="G133" i="3"/>
  <c r="G134" i="3"/>
  <c r="G135" i="3"/>
  <c r="G136" i="3"/>
  <c r="Q3979" i="5" l="1"/>
  <c r="Q7428" i="5"/>
  <c r="Q7385" i="5"/>
  <c r="Q7340" i="5"/>
  <c r="Q7272" i="5"/>
  <c r="Q7231" i="5"/>
  <c r="Q7156" i="5"/>
  <c r="Q7073" i="5"/>
  <c r="Q6991" i="5"/>
  <c r="Q6889" i="5"/>
  <c r="Q6756" i="5"/>
  <c r="Q6709" i="5"/>
  <c r="Q6647" i="5"/>
  <c r="Q6516" i="5"/>
  <c r="Q6278" i="5"/>
  <c r="Q6047" i="5"/>
  <c r="Q5443" i="5"/>
  <c r="Q5399" i="5"/>
  <c r="Q5333" i="5"/>
  <c r="Q5238" i="5"/>
  <c r="Q4792" i="5"/>
  <c r="Q4719" i="5"/>
  <c r="Q4076" i="5"/>
  <c r="Q3981" i="5"/>
  <c r="Q5749" i="5"/>
  <c r="Q5667" i="5"/>
  <c r="Q5638" i="5"/>
  <c r="Q5588" i="5"/>
  <c r="Q14447" i="5"/>
  <c r="Q12866" i="5"/>
  <c r="Q12858" i="5"/>
  <c r="Q12850" i="5"/>
  <c r="Q12826" i="5"/>
  <c r="Q12351" i="5"/>
  <c r="Q12235" i="5"/>
  <c r="Q12185" i="5"/>
  <c r="Q12130" i="5"/>
  <c r="Q12076" i="5"/>
  <c r="Q12025" i="5"/>
  <c r="Q11969" i="5"/>
  <c r="Q11870" i="5"/>
  <c r="Q11787" i="5"/>
  <c r="Q11659" i="5"/>
  <c r="Q11561" i="5"/>
  <c r="Q11502" i="5"/>
  <c r="Q11414" i="5"/>
  <c r="Q10930" i="5"/>
  <c r="Q10860" i="5"/>
  <c r="Q10797" i="5"/>
  <c r="Q10773" i="5"/>
  <c r="Q10748" i="5"/>
  <c r="Q10712" i="5"/>
  <c r="Q10130" i="5"/>
  <c r="Q9971" i="5"/>
  <c r="Q9894" i="5"/>
  <c r="Q9839" i="5"/>
  <c r="Q9811" i="5"/>
  <c r="Q9787" i="5"/>
  <c r="Q9730" i="5"/>
  <c r="Q9663" i="5"/>
  <c r="Q9620" i="5"/>
  <c r="Q9585" i="5"/>
  <c r="Q9547" i="5"/>
  <c r="Q9509" i="5"/>
  <c r="Q9479" i="5"/>
  <c r="Q9449" i="5"/>
  <c r="Q9397" i="5"/>
  <c r="Q9331" i="5"/>
  <c r="Q9312" i="5"/>
  <c r="Q9299" i="5"/>
  <c r="Q9144" i="5"/>
  <c r="Q8838" i="5"/>
  <c r="Q8597" i="5"/>
  <c r="Q8528" i="5"/>
  <c r="Q8396" i="5"/>
  <c r="Q8257" i="5"/>
  <c r="Q8062" i="5"/>
  <c r="Q7920" i="5"/>
  <c r="Q7827" i="5"/>
  <c r="Q7777" i="5"/>
  <c r="Q7729" i="5"/>
  <c r="Q7707" i="5"/>
  <c r="Q7662" i="5"/>
  <c r="Q7615" i="5"/>
  <c r="Q7582" i="5"/>
  <c r="Q7532" i="5"/>
  <c r="Q7486" i="5"/>
  <c r="Q7472" i="5"/>
  <c r="Q7424" i="5"/>
  <c r="Q7379" i="5"/>
  <c r="Q7308" i="5"/>
  <c r="Q7270" i="5"/>
  <c r="Q7210" i="5"/>
  <c r="Q7131" i="5"/>
  <c r="Q7063" i="5"/>
  <c r="Q6960" i="5"/>
  <c r="Q6838" i="5"/>
  <c r="Q6743" i="5"/>
  <c r="Q6685" i="5"/>
  <c r="Q6626" i="5"/>
  <c r="Q6501" i="5"/>
  <c r="Q6271" i="5"/>
  <c r="Q5912" i="5"/>
  <c r="Q5429" i="5"/>
  <c r="Q5375" i="5"/>
  <c r="Q5324" i="5"/>
  <c r="Q5226" i="5"/>
  <c r="Q4829" i="5"/>
  <c r="Q4060" i="5"/>
  <c r="Q3974" i="5"/>
  <c r="Q5752" i="5"/>
  <c r="Q5674" i="5"/>
  <c r="Q5640" i="5"/>
  <c r="Q5604" i="5"/>
  <c r="Q5487" i="5"/>
  <c r="Q5479" i="5"/>
  <c r="Q12865" i="5"/>
  <c r="Q12857" i="5"/>
  <c r="Q12849" i="5"/>
  <c r="Q12812" i="5"/>
  <c r="Q12305" i="5"/>
  <c r="Q12226" i="5"/>
  <c r="Q12174" i="5"/>
  <c r="Q12129" i="5"/>
  <c r="Q12075" i="5"/>
  <c r="Q12024" i="5"/>
  <c r="Q11946" i="5"/>
  <c r="Q11865" i="5"/>
  <c r="Q11786" i="5"/>
  <c r="Q11658" i="5"/>
  <c r="Q11560" i="5"/>
  <c r="Q11501" i="5"/>
  <c r="Q11413" i="5"/>
  <c r="Q10908" i="5"/>
  <c r="Q10857" i="5"/>
  <c r="Q10829" i="5"/>
  <c r="Q10796" i="5"/>
  <c r="Q10772" i="5"/>
  <c r="Q10746" i="5"/>
  <c r="Q10711" i="5"/>
  <c r="Q10129" i="5"/>
  <c r="Q10093" i="5"/>
  <c r="Q10020" i="5"/>
  <c r="Q9965" i="5"/>
  <c r="Q9931" i="5"/>
  <c r="Q9856" i="5"/>
  <c r="Q9836" i="5"/>
  <c r="Q9809" i="5"/>
  <c r="Q9783" i="5"/>
  <c r="Q9720" i="5"/>
  <c r="Q9651" i="5"/>
  <c r="Q9608" i="5"/>
  <c r="Q9582" i="5"/>
  <c r="Q9544" i="5"/>
  <c r="Q9503" i="5"/>
  <c r="Q9478" i="5"/>
  <c r="Q9446" i="5"/>
  <c r="Q9390" i="5"/>
  <c r="Q9330" i="5"/>
  <c r="Q9311" i="5"/>
  <c r="Q9291" i="5"/>
  <c r="Q9125" i="5"/>
  <c r="Q8814" i="5"/>
  <c r="Q8594" i="5"/>
  <c r="Q8485" i="5"/>
  <c r="Q8366" i="5"/>
  <c r="Q8255" i="5"/>
  <c r="Q8060" i="5"/>
  <c r="Q7916" i="5"/>
  <c r="Q7823" i="5"/>
  <c r="Q7776" i="5"/>
  <c r="Q7728" i="5"/>
  <c r="Q7702" i="5"/>
  <c r="Q7658" i="5"/>
  <c r="Q7613" i="5"/>
  <c r="Q7579" i="5"/>
  <c r="Q7531" i="5"/>
  <c r="Q7481" i="5"/>
  <c r="Q7470" i="5"/>
  <c r="Q7422" i="5"/>
  <c r="Q7348" i="5"/>
  <c r="Q7307" i="5"/>
  <c r="Q7269" i="5"/>
  <c r="Q7200" i="5"/>
  <c r="Q7108" i="5"/>
  <c r="Q7039" i="5"/>
  <c r="Q6944" i="5"/>
  <c r="Q6821" i="5"/>
  <c r="Q6737" i="5"/>
  <c r="Q6682" i="5"/>
  <c r="Q6622" i="5"/>
  <c r="Q6496" i="5"/>
  <c r="Q6267" i="5"/>
  <c r="Q5905" i="5"/>
  <c r="Q5422" i="5"/>
  <c r="Q5372" i="5"/>
  <c r="Q5309" i="5"/>
  <c r="Q5203" i="5"/>
  <c r="Q4806" i="5"/>
  <c r="Q4684" i="5"/>
  <c r="Q4056" i="5"/>
  <c r="Q7775" i="5"/>
  <c r="Q7681" i="5"/>
  <c r="Q7610" i="5"/>
  <c r="Q7530" i="5"/>
  <c r="Q7447" i="5"/>
  <c r="Q7347" i="5"/>
  <c r="Q5898" i="5"/>
  <c r="Q9098" i="5"/>
  <c r="Q8577" i="5"/>
  <c r="Q8323" i="5"/>
  <c r="Q8056" i="5"/>
  <c r="Q7822" i="5"/>
  <c r="Q7727" i="5"/>
  <c r="Q7636" i="5"/>
  <c r="Q7480" i="5"/>
  <c r="Q7390" i="5"/>
  <c r="Q7306" i="5"/>
  <c r="Q7178" i="5"/>
  <c r="Q7030" i="5"/>
  <c r="Q8774" i="5"/>
  <c r="Q8471" i="5"/>
  <c r="Q8244" i="5"/>
  <c r="Q7891" i="5"/>
  <c r="Q7577" i="5"/>
  <c r="Q7106" i="5"/>
  <c r="Q6934" i="5"/>
  <c r="Q6734" i="5"/>
  <c r="Q6678" i="5"/>
  <c r="Q6483" i="5"/>
  <c r="Q5419" i="5"/>
  <c r="Q5191" i="5"/>
  <c r="Q6816" i="5"/>
  <c r="Q6601" i="5"/>
  <c r="Q6092" i="5"/>
  <c r="Q5358" i="5"/>
  <c r="Q5736" i="5"/>
  <c r="Q5659" i="5"/>
  <c r="Q5633" i="5"/>
  <c r="Q5579" i="5"/>
  <c r="Q14465" i="5"/>
  <c r="Q12864" i="5"/>
  <c r="Q12856" i="5"/>
  <c r="Q12848" i="5"/>
  <c r="Q12797" i="5"/>
  <c r="Q12302" i="5"/>
  <c r="Q12193" i="5"/>
  <c r="Q12170" i="5"/>
  <c r="Q12127" i="5"/>
  <c r="Q12074" i="5"/>
  <c r="Q12012" i="5"/>
  <c r="Q11941" i="5"/>
  <c r="Q11864" i="5"/>
  <c r="Q11752" i="5"/>
  <c r="Q11632" i="5"/>
  <c r="Q11559" i="5"/>
  <c r="Q11500" i="5"/>
  <c r="Q11380" i="5"/>
  <c r="Q10907" i="5"/>
  <c r="Q10815" i="5"/>
  <c r="Q10792" i="5"/>
  <c r="Q10771" i="5"/>
  <c r="Q10745" i="5"/>
  <c r="Q10698" i="5"/>
  <c r="Q10123" i="5"/>
  <c r="Q9962" i="5"/>
  <c r="Q9930" i="5"/>
  <c r="Q9853" i="5"/>
  <c r="Q9832" i="5"/>
  <c r="Q9807" i="5"/>
  <c r="Q9776" i="5"/>
  <c r="Q9708" i="5"/>
  <c r="Q9649" i="5"/>
  <c r="Q9607" i="5"/>
  <c r="Q9581" i="5"/>
  <c r="Q9541" i="5"/>
  <c r="Q9501" i="5"/>
  <c r="Q9472" i="5"/>
  <c r="Q9427" i="5"/>
  <c r="Q9384" i="5"/>
  <c r="Q9323" i="5"/>
  <c r="Q9310" i="5"/>
  <c r="Q9289" i="5"/>
  <c r="Q5468" i="5"/>
  <c r="N5422" i="5"/>
  <c r="N9894" i="5"/>
  <c r="N4722" i="5"/>
  <c r="N14522" i="5"/>
  <c r="N9235" i="5"/>
  <c r="N9509" i="5"/>
  <c r="N9144" i="5"/>
  <c r="N8872" i="5"/>
  <c r="O5782" i="5"/>
  <c r="O5710" i="5"/>
  <c r="N3915" i="5"/>
  <c r="N3903" i="5"/>
  <c r="O3850" i="5"/>
  <c r="N10683" i="5"/>
  <c r="N9846" i="5"/>
  <c r="O9446" i="5"/>
  <c r="O9420" i="5"/>
  <c r="N5123" i="5"/>
  <c r="O9832" i="5"/>
  <c r="N9794" i="5"/>
  <c r="O6838" i="5"/>
  <c r="N10075" i="5"/>
  <c r="N9622" i="5"/>
  <c r="O7715" i="5"/>
  <c r="O7658" i="5"/>
  <c r="N6267" i="5"/>
  <c r="N6055" i="5"/>
  <c r="O14459" i="5"/>
  <c r="O12853" i="5"/>
  <c r="N12245" i="5"/>
  <c r="N12295" i="5"/>
  <c r="O12283" i="5"/>
  <c r="O10773" i="5"/>
  <c r="O10908" i="5"/>
  <c r="N9503" i="5"/>
  <c r="N10428" i="5"/>
  <c r="O8323" i="5"/>
  <c r="N7473" i="5"/>
  <c r="N6734" i="5"/>
  <c r="O7539" i="5"/>
  <c r="N7431" i="5"/>
  <c r="O7307" i="5"/>
  <c r="O7270" i="5"/>
  <c r="O7210" i="5"/>
  <c r="N6715" i="5"/>
  <c r="N6671" i="5"/>
  <c r="N6647" i="5"/>
  <c r="N5443" i="5"/>
  <c r="N4735" i="5"/>
  <c r="N2253" i="5"/>
  <c r="N14496" i="5"/>
  <c r="O9332" i="5"/>
  <c r="O9316" i="5"/>
  <c r="N8485" i="5"/>
  <c r="N14499" i="5"/>
  <c r="N14452" i="5"/>
  <c r="O12846" i="5"/>
  <c r="N9720" i="5"/>
  <c r="O11108" i="5"/>
  <c r="N9971" i="5"/>
  <c r="N9951" i="5"/>
  <c r="N9907" i="5"/>
  <c r="O11789" i="5"/>
  <c r="N12129" i="5"/>
  <c r="N11559" i="5"/>
  <c r="N9666" i="5"/>
  <c r="N7757" i="5"/>
  <c r="O7586" i="5"/>
  <c r="O7527" i="5"/>
  <c r="O7523" i="5"/>
  <c r="N6039" i="5"/>
  <c r="O7827" i="5"/>
  <c r="O7680" i="5"/>
  <c r="N2564" i="5"/>
  <c r="O9938" i="5"/>
  <c r="N7822" i="5"/>
  <c r="N7775" i="5"/>
  <c r="O12059" i="5"/>
  <c r="N10772" i="5"/>
  <c r="O9758" i="5"/>
  <c r="N9306" i="5"/>
  <c r="N8594" i="5"/>
  <c r="N7309" i="5"/>
  <c r="N7095" i="5"/>
  <c r="O10613" i="5"/>
  <c r="N7591" i="5"/>
  <c r="O7162" i="5"/>
  <c r="O3964" i="5"/>
  <c r="O3952" i="5"/>
  <c r="O5659" i="5"/>
  <c r="O5607" i="5"/>
  <c r="N5579" i="5"/>
  <c r="N4917" i="5"/>
  <c r="N4885" i="5"/>
  <c r="O3927" i="5"/>
  <c r="N3974" i="5"/>
  <c r="O5461" i="5"/>
  <c r="O4831" i="5"/>
  <c r="O3981" i="5"/>
  <c r="O11559" i="5"/>
  <c r="N9459" i="5"/>
  <c r="O4028" i="5"/>
  <c r="N11828" i="5"/>
  <c r="N11713" i="5"/>
  <c r="N10510" i="5"/>
  <c r="O9766" i="5"/>
  <c r="O12187" i="5"/>
  <c r="N6918" i="5"/>
  <c r="O13223" i="5"/>
  <c r="O12866" i="5"/>
  <c r="O12250" i="5"/>
  <c r="O10422" i="5"/>
  <c r="N14487" i="5"/>
  <c r="N14475" i="5"/>
  <c r="N13179" i="5"/>
  <c r="N12873" i="5"/>
  <c r="N10711" i="5"/>
  <c r="N10063" i="5"/>
  <c r="N10011" i="5"/>
  <c r="N9995" i="5"/>
  <c r="O13122" i="5"/>
  <c r="N12868" i="5"/>
  <c r="N12860" i="5"/>
  <c r="N12848" i="5"/>
  <c r="N12812" i="5"/>
  <c r="O7525" i="5"/>
  <c r="O12127" i="5"/>
  <c r="O10809" i="5"/>
  <c r="O10797" i="5"/>
  <c r="N10777" i="5"/>
  <c r="O10632" i="5"/>
  <c r="O10608" i="5"/>
  <c r="O10469" i="5"/>
  <c r="O10002" i="5"/>
  <c r="N9608" i="5"/>
  <c r="O9312" i="5"/>
  <c r="O12186" i="5"/>
  <c r="N12027" i="5"/>
  <c r="O10792" i="5"/>
  <c r="N10556" i="5"/>
  <c r="N9851" i="5"/>
  <c r="O9422" i="5"/>
  <c r="O12193" i="5"/>
  <c r="N10879" i="5"/>
  <c r="N10179" i="5"/>
  <c r="N10155" i="5"/>
  <c r="N9815" i="5"/>
  <c r="N9811" i="5"/>
  <c r="N9807" i="5"/>
  <c r="N9799" i="5"/>
  <c r="N9461" i="5"/>
  <c r="N9315" i="5"/>
  <c r="O9311" i="5"/>
  <c r="O9300" i="5"/>
  <c r="O12863" i="5"/>
  <c r="O12851" i="5"/>
  <c r="N12843" i="5"/>
  <c r="O12691" i="5"/>
  <c r="O12640" i="5"/>
  <c r="O12137" i="5"/>
  <c r="N12073" i="5"/>
  <c r="N11969" i="5"/>
  <c r="N11604" i="5"/>
  <c r="N11501" i="5"/>
  <c r="O10685" i="5"/>
  <c r="N10503" i="5"/>
  <c r="N10166" i="5"/>
  <c r="N10122" i="5"/>
  <c r="N9787" i="5"/>
  <c r="N9783" i="5"/>
  <c r="O9480" i="5"/>
  <c r="N9472" i="5"/>
  <c r="N9322" i="5"/>
  <c r="N7165" i="5"/>
  <c r="N8273" i="5"/>
  <c r="O7387" i="5"/>
  <c r="O7865" i="5"/>
  <c r="O7751" i="5"/>
  <c r="N7531" i="5"/>
  <c r="O7390" i="5"/>
  <c r="N7269" i="5"/>
  <c r="N6483" i="5"/>
  <c r="N8697" i="5"/>
  <c r="O8594" i="5"/>
  <c r="N8323" i="5"/>
  <c r="N7707" i="5"/>
  <c r="N7241" i="5"/>
  <c r="O8471" i="5"/>
  <c r="N7820" i="5"/>
  <c r="O8903" i="5"/>
  <c r="O8577" i="5"/>
  <c r="O8255" i="5"/>
  <c r="O6816" i="5"/>
  <c r="O6800" i="5"/>
  <c r="N6709" i="5"/>
  <c r="O5734" i="5"/>
  <c r="O5686" i="5"/>
  <c r="O5643" i="5"/>
  <c r="O5241" i="5"/>
  <c r="O4684" i="5"/>
  <c r="N4621" i="5"/>
  <c r="O3890" i="5"/>
  <c r="N3850" i="5"/>
  <c r="N3846" i="5"/>
  <c r="N5075" i="5"/>
  <c r="N4912" i="5"/>
  <c r="N4829" i="5"/>
  <c r="N4805" i="5"/>
  <c r="O4758" i="5"/>
  <c r="N2263" i="5"/>
  <c r="O5487" i="5"/>
  <c r="N5238" i="5"/>
  <c r="O13213" i="5"/>
  <c r="N14555" i="5"/>
  <c r="N14551" i="5"/>
  <c r="O14488" i="5"/>
  <c r="O12845" i="5"/>
  <c r="O14527" i="5"/>
  <c r="O14515" i="5"/>
  <c r="O14511" i="5"/>
  <c r="N14507" i="5"/>
  <c r="O12351" i="5"/>
  <c r="N14517" i="5"/>
  <c r="N14454" i="5"/>
  <c r="O13190" i="5"/>
  <c r="N11752" i="5"/>
  <c r="O12852" i="5"/>
  <c r="O12185" i="5"/>
  <c r="N12131" i="5"/>
  <c r="N12127" i="5"/>
  <c r="N12059" i="5"/>
  <c r="N11981" i="5"/>
  <c r="N11751" i="5"/>
  <c r="N11632" i="5"/>
  <c r="O11605" i="5"/>
  <c r="O11533" i="5"/>
  <c r="N11380" i="5"/>
  <c r="O9910" i="5"/>
  <c r="N9910" i="5"/>
  <c r="O12844" i="5"/>
  <c r="N12077" i="5"/>
  <c r="O12073" i="5"/>
  <c r="N12011" i="5"/>
  <c r="O11658" i="5"/>
  <c r="O12843" i="5"/>
  <c r="N12187" i="5"/>
  <c r="O12295" i="5"/>
  <c r="O12129" i="5"/>
  <c r="O11561" i="5"/>
  <c r="N11031" i="5"/>
  <c r="O12869" i="5"/>
  <c r="N12861" i="5"/>
  <c r="N12857" i="5"/>
  <c r="N12846" i="5"/>
  <c r="N12075" i="5"/>
  <c r="O12029" i="5"/>
  <c r="O12025" i="5"/>
  <c r="O11903" i="5"/>
  <c r="O11865" i="5"/>
  <c r="N11687" i="5"/>
  <c r="N11444" i="5"/>
  <c r="O11001" i="5"/>
  <c r="N10836" i="5"/>
  <c r="O10813" i="5"/>
  <c r="N10809" i="5"/>
  <c r="O10753" i="5"/>
  <c r="N10729" i="5"/>
  <c r="O10495" i="5"/>
  <c r="N10491" i="5"/>
  <c r="O10166" i="5"/>
  <c r="O10162" i="5"/>
  <c r="O10533" i="5"/>
  <c r="N9962" i="5"/>
  <c r="O9894" i="5"/>
  <c r="O9794" i="5"/>
  <c r="N9790" i="5"/>
  <c r="N9516" i="5"/>
  <c r="O9516" i="5"/>
  <c r="N10771" i="5"/>
  <c r="O11180" i="5"/>
  <c r="O10857" i="5"/>
  <c r="N10815" i="5"/>
  <c r="O10728" i="5"/>
  <c r="N10685" i="5"/>
  <c r="O10416" i="5"/>
  <c r="O10130" i="5"/>
  <c r="N10106" i="5"/>
  <c r="N10026" i="5"/>
  <c r="N9939" i="5"/>
  <c r="N9931" i="5"/>
  <c r="N9739" i="5"/>
  <c r="N10860" i="5"/>
  <c r="N9930" i="5"/>
  <c r="N9839" i="5"/>
  <c r="N9776" i="5"/>
  <c r="O10777" i="5"/>
  <c r="N10753" i="5"/>
  <c r="N10608" i="5"/>
  <c r="N9818" i="5"/>
  <c r="O9384" i="5"/>
  <c r="N9384" i="5"/>
  <c r="N9627" i="5"/>
  <c r="N9478" i="5"/>
  <c r="O9418" i="5"/>
  <c r="N8933" i="5"/>
  <c r="N9671" i="5"/>
  <c r="N9481" i="5"/>
  <c r="N9455" i="5"/>
  <c r="O9390" i="5"/>
  <c r="N9674" i="5"/>
  <c r="O9561" i="5"/>
  <c r="O9666" i="5"/>
  <c r="O9461" i="5"/>
  <c r="N9316" i="5"/>
  <c r="N9312" i="5"/>
  <c r="N7141" i="5"/>
  <c r="O9846" i="5"/>
  <c r="N9758" i="5"/>
  <c r="N9643" i="5"/>
  <c r="N9568" i="5"/>
  <c r="O9509" i="5"/>
  <c r="N9330" i="5"/>
  <c r="O9144" i="5"/>
  <c r="N9069" i="5"/>
  <c r="O7891" i="5"/>
  <c r="N7379" i="5"/>
  <c r="N5505" i="5"/>
  <c r="O5505" i="5"/>
  <c r="O7702" i="5"/>
  <c r="N7658" i="5"/>
  <c r="O7477" i="5"/>
  <c r="N7027" i="5"/>
  <c r="N8087" i="5"/>
  <c r="N7866" i="5"/>
  <c r="N7728" i="5"/>
  <c r="N8471" i="5"/>
  <c r="N8201" i="5"/>
  <c r="N8116" i="5"/>
  <c r="N7920" i="5"/>
  <c r="N7776" i="5"/>
  <c r="O7731" i="5"/>
  <c r="N7579" i="5"/>
  <c r="O7495" i="5"/>
  <c r="N7385" i="5"/>
  <c r="N7381" i="5"/>
  <c r="O7291" i="5"/>
  <c r="N6889" i="5"/>
  <c r="N7715" i="5"/>
  <c r="N7533" i="5"/>
  <c r="O7529" i="5"/>
  <c r="N7429" i="5"/>
  <c r="N7347" i="5"/>
  <c r="O7234" i="5"/>
  <c r="N7200" i="5"/>
  <c r="O6994" i="5"/>
  <c r="N5588" i="5"/>
  <c r="N7778" i="5"/>
  <c r="N7447" i="5"/>
  <c r="O7346" i="5"/>
  <c r="N7293" i="5"/>
  <c r="O7178" i="5"/>
  <c r="O5342" i="5"/>
  <c r="N5905" i="5"/>
  <c r="O5621" i="5"/>
  <c r="N5485" i="5"/>
  <c r="N4761" i="5"/>
  <c r="O3948" i="5"/>
  <c r="O3913" i="5"/>
  <c r="O6756" i="5"/>
  <c r="O6272" i="5"/>
  <c r="O5674" i="5"/>
  <c r="N5640" i="5"/>
  <c r="N5419" i="5"/>
  <c r="N5767" i="5"/>
  <c r="N5604" i="5"/>
  <c r="O5479" i="5"/>
  <c r="N5256" i="5"/>
  <c r="O6596" i="5"/>
  <c r="O6267" i="5"/>
  <c r="N5638" i="5"/>
  <c r="O4060" i="5"/>
  <c r="N4884" i="5"/>
  <c r="O4722" i="5"/>
  <c r="O3874" i="5"/>
  <c r="O4883" i="5"/>
  <c r="N4845" i="5"/>
  <c r="O4644" i="5"/>
  <c r="O4574" i="5"/>
  <c r="O4491" i="5"/>
  <c r="O3862" i="5"/>
  <c r="O4805" i="5"/>
  <c r="N3950" i="5"/>
  <c r="N3923" i="5"/>
  <c r="O3896" i="5"/>
  <c r="O3884" i="5"/>
  <c r="N4793" i="5"/>
  <c r="O4773" i="5"/>
  <c r="N4022" i="5"/>
  <c r="O3961" i="5"/>
  <c r="O3929" i="5"/>
  <c r="O2288" i="5"/>
  <c r="O4885" i="5"/>
  <c r="O4869" i="5"/>
  <c r="N4831" i="5"/>
  <c r="N4719" i="5"/>
  <c r="N3894" i="5"/>
  <c r="N3844" i="5"/>
  <c r="N2602" i="5"/>
  <c r="N14459" i="5"/>
  <c r="O10583" i="5"/>
  <c r="N10583" i="5"/>
  <c r="O9920" i="5"/>
  <c r="N9920" i="5"/>
  <c r="O10176" i="5"/>
  <c r="N10176" i="5"/>
  <c r="N14524" i="5"/>
  <c r="O14499" i="5"/>
  <c r="N14462" i="5"/>
  <c r="N14506" i="5"/>
  <c r="O14498" i="5"/>
  <c r="N14480" i="5"/>
  <c r="N14476" i="5"/>
  <c r="N14501" i="5"/>
  <c r="O14475" i="5"/>
  <c r="O14555" i="5"/>
  <c r="N14515" i="5"/>
  <c r="O12854" i="5"/>
  <c r="O14559" i="5"/>
  <c r="N14533" i="5"/>
  <c r="O14507" i="5"/>
  <c r="N14486" i="5"/>
  <c r="N13213" i="5"/>
  <c r="O10807" i="5"/>
  <c r="N10807" i="5"/>
  <c r="N9950" i="5"/>
  <c r="O9950" i="5"/>
  <c r="O13130" i="5"/>
  <c r="N11499" i="5"/>
  <c r="O10224" i="5"/>
  <c r="N10224" i="5"/>
  <c r="O14447" i="5"/>
  <c r="N13140" i="5"/>
  <c r="N13112" i="5"/>
  <c r="O12867" i="5"/>
  <c r="O12189" i="5"/>
  <c r="O11631" i="5"/>
  <c r="N11631" i="5"/>
  <c r="N10480" i="5"/>
  <c r="O10480" i="5"/>
  <c r="O9730" i="5"/>
  <c r="N9730" i="5"/>
  <c r="N12845" i="5"/>
  <c r="N12283" i="5"/>
  <c r="O11969" i="5"/>
  <c r="O11714" i="5"/>
  <c r="N10238" i="5"/>
  <c r="O10238" i="5"/>
  <c r="N13232" i="5"/>
  <c r="N12855" i="5"/>
  <c r="N11180" i="5"/>
  <c r="O10881" i="5"/>
  <c r="N10881" i="5"/>
  <c r="O10487" i="5"/>
  <c r="N10487" i="5"/>
  <c r="O9856" i="5"/>
  <c r="N9856" i="5"/>
  <c r="N9822" i="5"/>
  <c r="O9822" i="5"/>
  <c r="N12869" i="5"/>
  <c r="O12245" i="5"/>
  <c r="N10713" i="5"/>
  <c r="O10713" i="5"/>
  <c r="N12193" i="5"/>
  <c r="N12137" i="5"/>
  <c r="N12080" i="5"/>
  <c r="O12027" i="5"/>
  <c r="O11713" i="5"/>
  <c r="O11687" i="5"/>
  <c r="N11533" i="5"/>
  <c r="N11001" i="5"/>
  <c r="N10190" i="5"/>
  <c r="O10190" i="5"/>
  <c r="N12753" i="5"/>
  <c r="O11468" i="5"/>
  <c r="N12797" i="5"/>
  <c r="O11985" i="5"/>
  <c r="O11786" i="5"/>
  <c r="N11605" i="5"/>
  <c r="N11584" i="5"/>
  <c r="N11560" i="5"/>
  <c r="O11532" i="5"/>
  <c r="N11504" i="5"/>
  <c r="N9982" i="5"/>
  <c r="O9982" i="5"/>
  <c r="N9918" i="5"/>
  <c r="O9918" i="5"/>
  <c r="N9500" i="5"/>
  <c r="O9500" i="5"/>
  <c r="N12235" i="5"/>
  <c r="O11827" i="5"/>
  <c r="N11789" i="5"/>
  <c r="O11751" i="5"/>
  <c r="O11562" i="5"/>
  <c r="N11500" i="5"/>
  <c r="O11414" i="5"/>
  <c r="N10852" i="5"/>
  <c r="O10852" i="5"/>
  <c r="N10745" i="5"/>
  <c r="O10745" i="5"/>
  <c r="N10094" i="5"/>
  <c r="O10094" i="5"/>
  <c r="O10880" i="5"/>
  <c r="N10857" i="5"/>
  <c r="O10796" i="5"/>
  <c r="O10751" i="5"/>
  <c r="N10727" i="5"/>
  <c r="N10695" i="5"/>
  <c r="O10636" i="5"/>
  <c r="N10632" i="5"/>
  <c r="N10416" i="5"/>
  <c r="O10186" i="5"/>
  <c r="O10170" i="5"/>
  <c r="O10122" i="5"/>
  <c r="O10106" i="5"/>
  <c r="O10026" i="5"/>
  <c r="O9962" i="5"/>
  <c r="O9930" i="5"/>
  <c r="O9818" i="5"/>
  <c r="N9766" i="5"/>
  <c r="O9720" i="5"/>
  <c r="O9674" i="5"/>
  <c r="O9307" i="5"/>
  <c r="N11108" i="5"/>
  <c r="O10860" i="5"/>
  <c r="O10815" i="5"/>
  <c r="N10792" i="5"/>
  <c r="O10569" i="5"/>
  <c r="N10162" i="5"/>
  <c r="N10130" i="5"/>
  <c r="N10002" i="5"/>
  <c r="N9938" i="5"/>
  <c r="N9663" i="5"/>
  <c r="O9620" i="5"/>
  <c r="N9620" i="5"/>
  <c r="O9588" i="5"/>
  <c r="N9588" i="5"/>
  <c r="N9544" i="5"/>
  <c r="N10439" i="5"/>
  <c r="N9832" i="5"/>
  <c r="O9790" i="5"/>
  <c r="O9412" i="5"/>
  <c r="N9412" i="5"/>
  <c r="O10879" i="5"/>
  <c r="O10808" i="5"/>
  <c r="N10791" i="5"/>
  <c r="O10772" i="5"/>
  <c r="O10752" i="5"/>
  <c r="O10729" i="5"/>
  <c r="O10711" i="5"/>
  <c r="O10556" i="5"/>
  <c r="N10495" i="5"/>
  <c r="O11031" i="5"/>
  <c r="N10907" i="5"/>
  <c r="O10836" i="5"/>
  <c r="O10829" i="5"/>
  <c r="N10813" i="5"/>
  <c r="N10796" i="5"/>
  <c r="N10751" i="5"/>
  <c r="N10728" i="5"/>
  <c r="O10677" i="5"/>
  <c r="N10636" i="5"/>
  <c r="O10455" i="5"/>
  <c r="O10428" i="5"/>
  <c r="N10186" i="5"/>
  <c r="N10170" i="5"/>
  <c r="N9496" i="5"/>
  <c r="O9607" i="5"/>
  <c r="O5612" i="5"/>
  <c r="N5612" i="5"/>
  <c r="N8574" i="5"/>
  <c r="N7268" i="5"/>
  <c r="O7095" i="5"/>
  <c r="N9587" i="5"/>
  <c r="O9453" i="5"/>
  <c r="O9449" i="5"/>
  <c r="N9446" i="5"/>
  <c r="N9300" i="5"/>
  <c r="O9235" i="5"/>
  <c r="N9098" i="5"/>
  <c r="O8445" i="5"/>
  <c r="N8445" i="5"/>
  <c r="O7585" i="5"/>
  <c r="N7585" i="5"/>
  <c r="N7532" i="5"/>
  <c r="O7422" i="5"/>
  <c r="O9622" i="5"/>
  <c r="O9478" i="5"/>
  <c r="N9332" i="5"/>
  <c r="O8713" i="5"/>
  <c r="N8713" i="5"/>
  <c r="N7709" i="5"/>
  <c r="O9776" i="5"/>
  <c r="N9651" i="5"/>
  <c r="N9501" i="5"/>
  <c r="O9306" i="5"/>
  <c r="O7840" i="5"/>
  <c r="O7775" i="5"/>
  <c r="O9608" i="5"/>
  <c r="N9420" i="5"/>
  <c r="O8619" i="5"/>
  <c r="N7891" i="5"/>
  <c r="N7495" i="5"/>
  <c r="N7063" i="5"/>
  <c r="O7063" i="5"/>
  <c r="N7751" i="5"/>
  <c r="N7480" i="5"/>
  <c r="O7073" i="5"/>
  <c r="N5429" i="5"/>
  <c r="O5429" i="5"/>
  <c r="O7822" i="5"/>
  <c r="N7680" i="5"/>
  <c r="N7676" i="5"/>
  <c r="N7634" i="5"/>
  <c r="N7610" i="5"/>
  <c r="O7587" i="5"/>
  <c r="N7271" i="5"/>
  <c r="N7867" i="5"/>
  <c r="O7778" i="5"/>
  <c r="O7479" i="5"/>
  <c r="O7345" i="5"/>
  <c r="N7231" i="5"/>
  <c r="O8697" i="5"/>
  <c r="N8597" i="5"/>
  <c r="N8531" i="5"/>
  <c r="O8485" i="5"/>
  <c r="N8304" i="5"/>
  <c r="N8255" i="5"/>
  <c r="N8244" i="5"/>
  <c r="O8087" i="5"/>
  <c r="N8060" i="5"/>
  <c r="N8056" i="5"/>
  <c r="N8028" i="5"/>
  <c r="O7725" i="5"/>
  <c r="O7707" i="5"/>
  <c r="O7579" i="5"/>
  <c r="O7530" i="5"/>
  <c r="O7427" i="5"/>
  <c r="N7348" i="5"/>
  <c r="N7039" i="5"/>
  <c r="O7582" i="5"/>
  <c r="N7344" i="5"/>
  <c r="N7288" i="5"/>
  <c r="N7071" i="5"/>
  <c r="N7681" i="5"/>
  <c r="N7481" i="5"/>
  <c r="O7470" i="5"/>
  <c r="O7430" i="5"/>
  <c r="N7389" i="5"/>
  <c r="O7306" i="5"/>
  <c r="N7291" i="5"/>
  <c r="N6479" i="5"/>
  <c r="O6479" i="5"/>
  <c r="N6743" i="5"/>
  <c r="N6731" i="5"/>
  <c r="N5857" i="5"/>
  <c r="N5749" i="5"/>
  <c r="O5525" i="5"/>
  <c r="N5385" i="5"/>
  <c r="O6960" i="5"/>
  <c r="N6934" i="5"/>
  <c r="N6704" i="5"/>
  <c r="O6647" i="5"/>
  <c r="N6516" i="5"/>
  <c r="N4843" i="5"/>
  <c r="O4843" i="5"/>
  <c r="N6501" i="5"/>
  <c r="O4076" i="5"/>
  <c r="N5441" i="5"/>
  <c r="O5441" i="5"/>
  <c r="N6685" i="5"/>
  <c r="N6629" i="5"/>
  <c r="N6271" i="5"/>
  <c r="N5191" i="5"/>
  <c r="O5875" i="5"/>
  <c r="N5461" i="5"/>
  <c r="O5399" i="5"/>
  <c r="O4918" i="5"/>
  <c r="N4869" i="5"/>
  <c r="O4576" i="5"/>
  <c r="O4527" i="5"/>
  <c r="O5419" i="5"/>
  <c r="N5241" i="5"/>
  <c r="O5230" i="5"/>
  <c r="O4917" i="5"/>
  <c r="N4883" i="5"/>
  <c r="O4806" i="5"/>
  <c r="N4792" i="5"/>
  <c r="N4760" i="5"/>
  <c r="N5674" i="5"/>
  <c r="O5485" i="5"/>
  <c r="N5358" i="5"/>
  <c r="N4773" i="5"/>
  <c r="N3892" i="5"/>
  <c r="O3892" i="5"/>
  <c r="N5761" i="5"/>
  <c r="O5723" i="5"/>
  <c r="N5616" i="5"/>
  <c r="N5525" i="5"/>
  <c r="N5354" i="5"/>
  <c r="N5044" i="5"/>
  <c r="N4916" i="5"/>
  <c r="N4451" i="5"/>
  <c r="O3954" i="5"/>
  <c r="N3939" i="5"/>
  <c r="N3935" i="5"/>
  <c r="O2294" i="5"/>
  <c r="N4056" i="5"/>
  <c r="O4016" i="5"/>
  <c r="N3979" i="5"/>
  <c r="N3871" i="5"/>
  <c r="O2602" i="5"/>
  <c r="O3911" i="5"/>
  <c r="N2440" i="5"/>
  <c r="O4022" i="5"/>
  <c r="O3974" i="5"/>
  <c r="O3917" i="5"/>
  <c r="N3899" i="5"/>
  <c r="O3888" i="5"/>
  <c r="N3862" i="5"/>
  <c r="O3894" i="5"/>
  <c r="N3886" i="5"/>
  <c r="O3879" i="5"/>
  <c r="O3846" i="5"/>
  <c r="N2872" i="5"/>
  <c r="O2564" i="5"/>
  <c r="N12847" i="5"/>
  <c r="O12847" i="5"/>
  <c r="N14559" i="5"/>
  <c r="N14527" i="5"/>
  <c r="N14511" i="5"/>
  <c r="N14447" i="5"/>
  <c r="N12865" i="5"/>
  <c r="N12862" i="5"/>
  <c r="O12862" i="5"/>
  <c r="O12858" i="5"/>
  <c r="N12731" i="5"/>
  <c r="O12731" i="5"/>
  <c r="O12235" i="5"/>
  <c r="N11941" i="5"/>
  <c r="O11941" i="5"/>
  <c r="N11903" i="5"/>
  <c r="N11863" i="5"/>
  <c r="O11863" i="5"/>
  <c r="N14488" i="5"/>
  <c r="O14551" i="5"/>
  <c r="N14529" i="5"/>
  <c r="N14497" i="5"/>
  <c r="O14487" i="5"/>
  <c r="N14465" i="5"/>
  <c r="O14462" i="5"/>
  <c r="O14452" i="5"/>
  <c r="N12853" i="5"/>
  <c r="N12850" i="5"/>
  <c r="O12850" i="5"/>
  <c r="O12797" i="5"/>
  <c r="O12077" i="5"/>
  <c r="O11531" i="5"/>
  <c r="N11531" i="5"/>
  <c r="O12861" i="5"/>
  <c r="O11981" i="5"/>
  <c r="N14498" i="5"/>
  <c r="O14522" i="5"/>
  <c r="P14522" i="5" s="1"/>
  <c r="N14509" i="5"/>
  <c r="O14506" i="5"/>
  <c r="O14496" i="5"/>
  <c r="O14480" i="5"/>
  <c r="O13179" i="5"/>
  <c r="O12870" i="5"/>
  <c r="O12855" i="5"/>
  <c r="N12826" i="5"/>
  <c r="O12826" i="5"/>
  <c r="O12011" i="5"/>
  <c r="N11827" i="5"/>
  <c r="O11659" i="5"/>
  <c r="N11659" i="5"/>
  <c r="O12868" i="5"/>
  <c r="N12859" i="5"/>
  <c r="O12859" i="5"/>
  <c r="N12133" i="5"/>
  <c r="O12133" i="5"/>
  <c r="O11787" i="5"/>
  <c r="N11787" i="5"/>
  <c r="O14524" i="5"/>
  <c r="N14489" i="5"/>
  <c r="O14486" i="5"/>
  <c r="O14476" i="5"/>
  <c r="N14457" i="5"/>
  <c r="O14454" i="5"/>
  <c r="O12075" i="5"/>
  <c r="N12305" i="5"/>
  <c r="N11985" i="5"/>
  <c r="O11534" i="5"/>
  <c r="O11502" i="5"/>
  <c r="O10519" i="5"/>
  <c r="N10519" i="5"/>
  <c r="N10463" i="5"/>
  <c r="O10463" i="5"/>
  <c r="N10853" i="5"/>
  <c r="O10853" i="5"/>
  <c r="N10757" i="5"/>
  <c r="O10757" i="5"/>
  <c r="N10252" i="5"/>
  <c r="O10252" i="5"/>
  <c r="N10204" i="5"/>
  <c r="O10204" i="5"/>
  <c r="N9836" i="5"/>
  <c r="O9836" i="5"/>
  <c r="N9820" i="5"/>
  <c r="O9820" i="5"/>
  <c r="N9804" i="5"/>
  <c r="O9804" i="5"/>
  <c r="N9708" i="5"/>
  <c r="O9708" i="5"/>
  <c r="N9692" i="5"/>
  <c r="O9692" i="5"/>
  <c r="N9602" i="5"/>
  <c r="O9602" i="5"/>
  <c r="N9561" i="5"/>
  <c r="O13198" i="5"/>
  <c r="N12864" i="5"/>
  <c r="N12852" i="5"/>
  <c r="N12849" i="5"/>
  <c r="N12691" i="5"/>
  <c r="N12640" i="5"/>
  <c r="O12226" i="5"/>
  <c r="N12185" i="5"/>
  <c r="O12130" i="5"/>
  <c r="N12025" i="5"/>
  <c r="N11865" i="5"/>
  <c r="O11501" i="5"/>
  <c r="N10829" i="5"/>
  <c r="N10797" i="5"/>
  <c r="N10472" i="5"/>
  <c r="O10472" i="5"/>
  <c r="N9564" i="5"/>
  <c r="O9564" i="5"/>
  <c r="N10443" i="5"/>
  <c r="O10443" i="5"/>
  <c r="N12870" i="5"/>
  <c r="N12867" i="5"/>
  <c r="N12858" i="5"/>
  <c r="O12812" i="5"/>
  <c r="N11940" i="5"/>
  <c r="N10748" i="5"/>
  <c r="O10748" i="5"/>
  <c r="N10514" i="5"/>
  <c r="O10514" i="5"/>
  <c r="O10510" i="5"/>
  <c r="N9607" i="5"/>
  <c r="N9567" i="5"/>
  <c r="N9340" i="5"/>
  <c r="O9340" i="5"/>
  <c r="N13223" i="5"/>
  <c r="N12351" i="5"/>
  <c r="O12131" i="5"/>
  <c r="N12024" i="5"/>
  <c r="N11928" i="5"/>
  <c r="N11864" i="5"/>
  <c r="N10908" i="5"/>
  <c r="N10716" i="5"/>
  <c r="O10716" i="5"/>
  <c r="N10228" i="5"/>
  <c r="O10228" i="5"/>
  <c r="N10164" i="5"/>
  <c r="O10164" i="5"/>
  <c r="N10116" i="5"/>
  <c r="O10116" i="5"/>
  <c r="N10020" i="5"/>
  <c r="O10020" i="5"/>
  <c r="N9908" i="5"/>
  <c r="O9908" i="5"/>
  <c r="N9844" i="5"/>
  <c r="O9844" i="5"/>
  <c r="N9828" i="5"/>
  <c r="O9828" i="5"/>
  <c r="N9541" i="5"/>
  <c r="O9541" i="5"/>
  <c r="N12863" i="5"/>
  <c r="O12860" i="5"/>
  <c r="N12854" i="5"/>
  <c r="N12851" i="5"/>
  <c r="N12076" i="5"/>
  <c r="N12012" i="5"/>
  <c r="N11788" i="5"/>
  <c r="O11750" i="5"/>
  <c r="N11561" i="5"/>
  <c r="N11532" i="5"/>
  <c r="N10808" i="5"/>
  <c r="N10677" i="5"/>
  <c r="O10639" i="5"/>
  <c r="N10639" i="5"/>
  <c r="N9581" i="5"/>
  <c r="O9581" i="5"/>
  <c r="N12866" i="5"/>
  <c r="N12856" i="5"/>
  <c r="N12844" i="5"/>
  <c r="N12189" i="5"/>
  <c r="N12029" i="5"/>
  <c r="N11904" i="5"/>
  <c r="O11499" i="5"/>
  <c r="N10880" i="5"/>
  <c r="O10851" i="5"/>
  <c r="N10851" i="5"/>
  <c r="O10831" i="5"/>
  <c r="N10831" i="5"/>
  <c r="N10773" i="5"/>
  <c r="N10752" i="5"/>
  <c r="N10712" i="5"/>
  <c r="O10712" i="5"/>
  <c r="N10598" i="5"/>
  <c r="O10598" i="5"/>
  <c r="O9496" i="5"/>
  <c r="O8321" i="5"/>
  <c r="N8321" i="5"/>
  <c r="O7561" i="5"/>
  <c r="N7561" i="5"/>
  <c r="O9299" i="5"/>
  <c r="O9255" i="5"/>
  <c r="N8616" i="5"/>
  <c r="O8616" i="5"/>
  <c r="N7662" i="5"/>
  <c r="O7662" i="5"/>
  <c r="N11414" i="5"/>
  <c r="O10771" i="5"/>
  <c r="O10503" i="5"/>
  <c r="N10422" i="5"/>
  <c r="N9540" i="5"/>
  <c r="O9501" i="5"/>
  <c r="O9481" i="5"/>
  <c r="O9426" i="5"/>
  <c r="O9315" i="5"/>
  <c r="O9282" i="5"/>
  <c r="O8257" i="5"/>
  <c r="N8257" i="5"/>
  <c r="N8172" i="5"/>
  <c r="N7916" i="5"/>
  <c r="N7727" i="5"/>
  <c r="O7727" i="5"/>
  <c r="O7531" i="5"/>
  <c r="N7479" i="5"/>
  <c r="O10491" i="5"/>
  <c r="N8411" i="5"/>
  <c r="O8411" i="5"/>
  <c r="O8225" i="5"/>
  <c r="N8225" i="5"/>
  <c r="O7823" i="5"/>
  <c r="N7823" i="5"/>
  <c r="N7678" i="5"/>
  <c r="O7678" i="5"/>
  <c r="O10907" i="5"/>
  <c r="O10683" i="5"/>
  <c r="N10455" i="5"/>
  <c r="O9627" i="5"/>
  <c r="N9559" i="5"/>
  <c r="N9492" i="5"/>
  <c r="N9480" i="5"/>
  <c r="O9472" i="5"/>
  <c r="N9449" i="5"/>
  <c r="O9330" i="5"/>
  <c r="O9322" i="5"/>
  <c r="N7760" i="5"/>
  <c r="N7486" i="5"/>
  <c r="O7486" i="5"/>
  <c r="O6471" i="5"/>
  <c r="N6471" i="5"/>
  <c r="O7989" i="5"/>
  <c r="N7989" i="5"/>
  <c r="N7230" i="5"/>
  <c r="O7230" i="5"/>
  <c r="O9587" i="5"/>
  <c r="O9568" i="5"/>
  <c r="O9544" i="5"/>
  <c r="N9479" i="5"/>
  <c r="O9098" i="5"/>
  <c r="N8903" i="5"/>
  <c r="O8872" i="5"/>
  <c r="O8597" i="5"/>
  <c r="O8469" i="5"/>
  <c r="N8469" i="5"/>
  <c r="N11469" i="5"/>
  <c r="O10791" i="5"/>
  <c r="O10727" i="5"/>
  <c r="O10695" i="5"/>
  <c r="O10439" i="5"/>
  <c r="N9453" i="5"/>
  <c r="N9299" i="5"/>
  <c r="N9255" i="5"/>
  <c r="O9215" i="5"/>
  <c r="N8012" i="5"/>
  <c r="O7577" i="5"/>
  <c r="N7577" i="5"/>
  <c r="N8288" i="5"/>
  <c r="O8201" i="5"/>
  <c r="N7936" i="5"/>
  <c r="O7866" i="5"/>
  <c r="O7820" i="5"/>
  <c r="O7757" i="5"/>
  <c r="N7731" i="5"/>
  <c r="N7636" i="5"/>
  <c r="N7632" i="5"/>
  <c r="N7628" i="5"/>
  <c r="O7566" i="5"/>
  <c r="N7527" i="5"/>
  <c r="O7429" i="5"/>
  <c r="N7422" i="5"/>
  <c r="N7387" i="5"/>
  <c r="O7347" i="5"/>
  <c r="N7340" i="5"/>
  <c r="N7131" i="5"/>
  <c r="O7131" i="5"/>
  <c r="O6891" i="5"/>
  <c r="N6891" i="5"/>
  <c r="O6083" i="5"/>
  <c r="N6083" i="5"/>
  <c r="N7478" i="5"/>
  <c r="O7478" i="5"/>
  <c r="N6991" i="5"/>
  <c r="O6991" i="5"/>
  <c r="O8574" i="5"/>
  <c r="O8531" i="5"/>
  <c r="O8273" i="5"/>
  <c r="N7874" i="5"/>
  <c r="N7865" i="5"/>
  <c r="N7725" i="5"/>
  <c r="N7711" i="5"/>
  <c r="N7679" i="5"/>
  <c r="O7676" i="5"/>
  <c r="N7539" i="5"/>
  <c r="O7533" i="5"/>
  <c r="N7530" i="5"/>
  <c r="O7481" i="5"/>
  <c r="N7477" i="5"/>
  <c r="O7431" i="5"/>
  <c r="N7428" i="5"/>
  <c r="N7270" i="5"/>
  <c r="N6915" i="5"/>
  <c r="N6651" i="5"/>
  <c r="O6651" i="5"/>
  <c r="O6047" i="5"/>
  <c r="N6047" i="5"/>
  <c r="N8619" i="5"/>
  <c r="O7634" i="5"/>
  <c r="O7610" i="5"/>
  <c r="O7591" i="5"/>
  <c r="N7529" i="5"/>
  <c r="O7447" i="5"/>
  <c r="N5324" i="5"/>
  <c r="O5324" i="5"/>
  <c r="N8733" i="5"/>
  <c r="N8554" i="5"/>
  <c r="N7780" i="5"/>
  <c r="O7681" i="5"/>
  <c r="N7633" i="5"/>
  <c r="N7613" i="5"/>
  <c r="N7587" i="5"/>
  <c r="N7525" i="5"/>
  <c r="N7476" i="5"/>
  <c r="O7473" i="5"/>
  <c r="N7470" i="5"/>
  <c r="N6997" i="5"/>
  <c r="O6997" i="5"/>
  <c r="O6944" i="5"/>
  <c r="N6944" i="5"/>
  <c r="N6496" i="5"/>
  <c r="O6496" i="5"/>
  <c r="O4945" i="5"/>
  <c r="N4945" i="5"/>
  <c r="N7390" i="5"/>
  <c r="N7272" i="5"/>
  <c r="N7260" i="5"/>
  <c r="N7176" i="5"/>
  <c r="O7071" i="5"/>
  <c r="O7039" i="5"/>
  <c r="N6863" i="5"/>
  <c r="O5604" i="5"/>
  <c r="N5401" i="5"/>
  <c r="O5401" i="5"/>
  <c r="O7379" i="5"/>
  <c r="N7346" i="5"/>
  <c r="O7271" i="5"/>
  <c r="O7269" i="5"/>
  <c r="O7231" i="5"/>
  <c r="O7027" i="5"/>
  <c r="N6964" i="5"/>
  <c r="N6960" i="5"/>
  <c r="N6756" i="5"/>
  <c r="O6715" i="5"/>
  <c r="O6704" i="5"/>
  <c r="O6671" i="5"/>
  <c r="N6272" i="5"/>
  <c r="N5650" i="5"/>
  <c r="O5650" i="5"/>
  <c r="N5418" i="5"/>
  <c r="O5123" i="5"/>
  <c r="N4879" i="5"/>
  <c r="O4879" i="5"/>
  <c r="N4803" i="5"/>
  <c r="O4803" i="5"/>
  <c r="N7523" i="5"/>
  <c r="N7472" i="5"/>
  <c r="N7427" i="5"/>
  <c r="N7424" i="5"/>
  <c r="O7389" i="5"/>
  <c r="N7345" i="5"/>
  <c r="N7308" i="5"/>
  <c r="N7210" i="5"/>
  <c r="N7156" i="5"/>
  <c r="O7141" i="5"/>
  <c r="N6816" i="5"/>
  <c r="N6800" i="5"/>
  <c r="O6483" i="5"/>
  <c r="O6271" i="5"/>
  <c r="O6055" i="5"/>
  <c r="N5465" i="5"/>
  <c r="O5465" i="5"/>
  <c r="N7073" i="5"/>
  <c r="O6516" i="5"/>
  <c r="N5898" i="5"/>
  <c r="O5898" i="5"/>
  <c r="O5633" i="5"/>
  <c r="N5633" i="5"/>
  <c r="N5375" i="5"/>
  <c r="O5375" i="5"/>
  <c r="N5252" i="5"/>
  <c r="O5252" i="5"/>
  <c r="O5075" i="5"/>
  <c r="O4388" i="5"/>
  <c r="N4388" i="5"/>
  <c r="N7430" i="5"/>
  <c r="N7388" i="5"/>
  <c r="O7385" i="5"/>
  <c r="N7307" i="5"/>
  <c r="O7165" i="5"/>
  <c r="N7108" i="5"/>
  <c r="O6889" i="5"/>
  <c r="O6743" i="5"/>
  <c r="N6601" i="5"/>
  <c r="N6596" i="5"/>
  <c r="O5616" i="5"/>
  <c r="N5497" i="5"/>
  <c r="O5497" i="5"/>
  <c r="O4829" i="5"/>
  <c r="O6731" i="5"/>
  <c r="N6521" i="5"/>
  <c r="O6039" i="5"/>
  <c r="N5656" i="5"/>
  <c r="O5656" i="5"/>
  <c r="N5648" i="5"/>
  <c r="O5648" i="5"/>
  <c r="N5647" i="5"/>
  <c r="N5621" i="5"/>
  <c r="N5479" i="5"/>
  <c r="O5385" i="5"/>
  <c r="N5008" i="5"/>
  <c r="O4846" i="5"/>
  <c r="O4616" i="5"/>
  <c r="O4056" i="5"/>
  <c r="N5875" i="5"/>
  <c r="O5767" i="5"/>
  <c r="N5710" i="5"/>
  <c r="N5686" i="5"/>
  <c r="O5640" i="5"/>
  <c r="O5443" i="5"/>
  <c r="O4793" i="5"/>
  <c r="O4761" i="5"/>
  <c r="O4663" i="5"/>
  <c r="N4657" i="5"/>
  <c r="N4491" i="5"/>
  <c r="O3950" i="5"/>
  <c r="O2577" i="5"/>
  <c r="O2266" i="5"/>
  <c r="N2266" i="5"/>
  <c r="N5782" i="5"/>
  <c r="O5761" i="5"/>
  <c r="O5749" i="5"/>
  <c r="N5734" i="5"/>
  <c r="N5487" i="5"/>
  <c r="O4845" i="5"/>
  <c r="N4576" i="5"/>
  <c r="N4527" i="5"/>
  <c r="O5857" i="5"/>
  <c r="O5579" i="5"/>
  <c r="O5905" i="5"/>
  <c r="O5667" i="5"/>
  <c r="N5399" i="5"/>
  <c r="N5346" i="5"/>
  <c r="N5309" i="5"/>
  <c r="N5203" i="5"/>
  <c r="N4721" i="5"/>
  <c r="N4718" i="5"/>
  <c r="N5723" i="5"/>
  <c r="N5631" i="5"/>
  <c r="N5333" i="5"/>
  <c r="O5330" i="5"/>
  <c r="N5159" i="5"/>
  <c r="O3937" i="5"/>
  <c r="O3886" i="5"/>
  <c r="N3927" i="5"/>
  <c r="N3911" i="5"/>
  <c r="N3879" i="5"/>
  <c r="O3844" i="5"/>
  <c r="N2876" i="5"/>
  <c r="N2272" i="5"/>
  <c r="O2272" i="5"/>
  <c r="O4451" i="5"/>
  <c r="O4067" i="5"/>
  <c r="N4016" i="5"/>
  <c r="N3981" i="5"/>
  <c r="N3952" i="5"/>
  <c r="O3939" i="5"/>
  <c r="O3923" i="5"/>
  <c r="N3917" i="5"/>
  <c r="N3888" i="5"/>
  <c r="O2278" i="5"/>
  <c r="N2278" i="5"/>
  <c r="N4076" i="5"/>
  <c r="N4060" i="5"/>
  <c r="N4028" i="5"/>
  <c r="N3964" i="5"/>
  <c r="N3948" i="5"/>
  <c r="O3935" i="5"/>
  <c r="N3913" i="5"/>
  <c r="O3903" i="5"/>
  <c r="N3884" i="5"/>
  <c r="O3871" i="5"/>
  <c r="O3989" i="5"/>
  <c r="N3954" i="5"/>
  <c r="O3925" i="5"/>
  <c r="N3890" i="5"/>
  <c r="N3874" i="5"/>
  <c r="N2289" i="5"/>
  <c r="O3979" i="5"/>
  <c r="O3915" i="5"/>
  <c r="O3899" i="5"/>
  <c r="N3896" i="5"/>
  <c r="N2299" i="5"/>
  <c r="N2295" i="5"/>
  <c r="N2283" i="5"/>
  <c r="O13232" i="5"/>
  <c r="N13198" i="5"/>
  <c r="O12865" i="5"/>
  <c r="O12848" i="5"/>
  <c r="O13140" i="5"/>
  <c r="N13122" i="5"/>
  <c r="O12857" i="5"/>
  <c r="N12669" i="5"/>
  <c r="O12669" i="5"/>
  <c r="N13190" i="5"/>
  <c r="O13112" i="5"/>
  <c r="O12864" i="5"/>
  <c r="O12849" i="5"/>
  <c r="O12753" i="5"/>
  <c r="O14533" i="5"/>
  <c r="O14529" i="5"/>
  <c r="O14517" i="5"/>
  <c r="O14509" i="5"/>
  <c r="O14501" i="5"/>
  <c r="O14497" i="5"/>
  <c r="O14489" i="5"/>
  <c r="O14465" i="5"/>
  <c r="O14457" i="5"/>
  <c r="N13130" i="5"/>
  <c r="O12873" i="5"/>
  <c r="O12856" i="5"/>
  <c r="N10886" i="5"/>
  <c r="O10886" i="5"/>
  <c r="N10790" i="5"/>
  <c r="O10790" i="5"/>
  <c r="N10694" i="5"/>
  <c r="O10694" i="5"/>
  <c r="N12188" i="5"/>
  <c r="O12134" i="5"/>
  <c r="O12302" i="5"/>
  <c r="N12302" i="5"/>
  <c r="N11442" i="5"/>
  <c r="O11442" i="5"/>
  <c r="N12244" i="5"/>
  <c r="O12190" i="5"/>
  <c r="O12126" i="5"/>
  <c r="O12078" i="5"/>
  <c r="O11982" i="5"/>
  <c r="O11902" i="5"/>
  <c r="O11870" i="5"/>
  <c r="N11750" i="5"/>
  <c r="N11534" i="5"/>
  <c r="N11502" i="5"/>
  <c r="N11468" i="5"/>
  <c r="N11413" i="5"/>
  <c r="O11413" i="5"/>
  <c r="O12170" i="5"/>
  <c r="N10483" i="5"/>
  <c r="O10483" i="5"/>
  <c r="N9689" i="5"/>
  <c r="O9689" i="5"/>
  <c r="O12305" i="5"/>
  <c r="O12174" i="5"/>
  <c r="N12132" i="5"/>
  <c r="O12114" i="5"/>
  <c r="O12074" i="5"/>
  <c r="O12026" i="5"/>
  <c r="O11970" i="5"/>
  <c r="O11946" i="5"/>
  <c r="N11786" i="5"/>
  <c r="N11714" i="5"/>
  <c r="N11658" i="5"/>
  <c r="N11562" i="5"/>
  <c r="N12250" i="5"/>
  <c r="N12226" i="5"/>
  <c r="N12190" i="5"/>
  <c r="N12186" i="5"/>
  <c r="N12174" i="5"/>
  <c r="N12170" i="5"/>
  <c r="N12134" i="5"/>
  <c r="N12130" i="5"/>
  <c r="N12126" i="5"/>
  <c r="N12114" i="5"/>
  <c r="N12078" i="5"/>
  <c r="N12074" i="5"/>
  <c r="N12026" i="5"/>
  <c r="N11982" i="5"/>
  <c r="N11970" i="5"/>
  <c r="N11946" i="5"/>
  <c r="N11902" i="5"/>
  <c r="N11870" i="5"/>
  <c r="O10522" i="5"/>
  <c r="N10509" i="5"/>
  <c r="O10509" i="5"/>
  <c r="N10477" i="5"/>
  <c r="O10477" i="5"/>
  <c r="O10458" i="5"/>
  <c r="O11469" i="5"/>
  <c r="N11146" i="5"/>
  <c r="O11146" i="5"/>
  <c r="N10698" i="5"/>
  <c r="O10698" i="5"/>
  <c r="O9331" i="5"/>
  <c r="N9331" i="5"/>
  <c r="O9323" i="5"/>
  <c r="N9323" i="5"/>
  <c r="O12244" i="5"/>
  <c r="O12188" i="5"/>
  <c r="O12132" i="5"/>
  <c r="O12080" i="5"/>
  <c r="O12076" i="5"/>
  <c r="O12024" i="5"/>
  <c r="O12012" i="5"/>
  <c r="O11940" i="5"/>
  <c r="O11928" i="5"/>
  <c r="O11904" i="5"/>
  <c r="O11864" i="5"/>
  <c r="O11828" i="5"/>
  <c r="O11788" i="5"/>
  <c r="O11752" i="5"/>
  <c r="O11632" i="5"/>
  <c r="O11604" i="5"/>
  <c r="O11584" i="5"/>
  <c r="O11560" i="5"/>
  <c r="O11504" i="5"/>
  <c r="O11500" i="5"/>
  <c r="O11444" i="5"/>
  <c r="O11380" i="5"/>
  <c r="N10830" i="5"/>
  <c r="O10830" i="5"/>
  <c r="N10930" i="5"/>
  <c r="O10930" i="5"/>
  <c r="N10834" i="5"/>
  <c r="O10834" i="5"/>
  <c r="N10642" i="5"/>
  <c r="O10642" i="5"/>
  <c r="N10589" i="5"/>
  <c r="O10589" i="5"/>
  <c r="O10538" i="5"/>
  <c r="N10525" i="5"/>
  <c r="O10525" i="5"/>
  <c r="N9849" i="5"/>
  <c r="O9849" i="5"/>
  <c r="N10774" i="5"/>
  <c r="O10774" i="5"/>
  <c r="N10646" i="5"/>
  <c r="O10646" i="5"/>
  <c r="N10499" i="5"/>
  <c r="O10499" i="5"/>
  <c r="N10073" i="5"/>
  <c r="O10073" i="5"/>
  <c r="N10906" i="5"/>
  <c r="O10906" i="5"/>
  <c r="N10778" i="5"/>
  <c r="O10778" i="5"/>
  <c r="N10746" i="5"/>
  <c r="O10746" i="5"/>
  <c r="N10161" i="5"/>
  <c r="O10161" i="5"/>
  <c r="N10814" i="5"/>
  <c r="O10814" i="5"/>
  <c r="N10750" i="5"/>
  <c r="O10750" i="5"/>
  <c r="N10538" i="5"/>
  <c r="N10522" i="5"/>
  <c r="N10458" i="5"/>
  <c r="N10129" i="5"/>
  <c r="O10129" i="5"/>
  <c r="N10061" i="5"/>
  <c r="O10061" i="5"/>
  <c r="N9965" i="5"/>
  <c r="O9965" i="5"/>
  <c r="N9773" i="5"/>
  <c r="O9773" i="5"/>
  <c r="O9547" i="5"/>
  <c r="N9547" i="5"/>
  <c r="O9427" i="5"/>
  <c r="N9427" i="5"/>
  <c r="O9291" i="5"/>
  <c r="N9291" i="5"/>
  <c r="N10195" i="5"/>
  <c r="N10163" i="5"/>
  <c r="N10101" i="5"/>
  <c r="O10101" i="5"/>
  <c r="N10085" i="5"/>
  <c r="O10085" i="5"/>
  <c r="N10053" i="5"/>
  <c r="O10053" i="5"/>
  <c r="N9797" i="5"/>
  <c r="O9797" i="5"/>
  <c r="N9605" i="5"/>
  <c r="O9605" i="5"/>
  <c r="N10265" i="5"/>
  <c r="O10265" i="5"/>
  <c r="N10249" i="5"/>
  <c r="O10249" i="5"/>
  <c r="N10245" i="5"/>
  <c r="O10245" i="5"/>
  <c r="N10241" i="5"/>
  <c r="O10241" i="5"/>
  <c r="N10231" i="5"/>
  <c r="O10231" i="5"/>
  <c r="N10211" i="5"/>
  <c r="O10211" i="5"/>
  <c r="N10167" i="5"/>
  <c r="N9841" i="5"/>
  <c r="O9841" i="5"/>
  <c r="N9809" i="5"/>
  <c r="O9809" i="5"/>
  <c r="N9649" i="5"/>
  <c r="O9649" i="5"/>
  <c r="N9585" i="5"/>
  <c r="O9585" i="5"/>
  <c r="N9582" i="5"/>
  <c r="O9582" i="5"/>
  <c r="N10173" i="5"/>
  <c r="O10173" i="5"/>
  <c r="N10105" i="5"/>
  <c r="O10105" i="5"/>
  <c r="N9949" i="5"/>
  <c r="O9949" i="5"/>
  <c r="N9853" i="5"/>
  <c r="O9853" i="5"/>
  <c r="N9629" i="5"/>
  <c r="O9629" i="5"/>
  <c r="N9521" i="5"/>
  <c r="O9521" i="5"/>
  <c r="N9518" i="5"/>
  <c r="O9518" i="5"/>
  <c r="N9457" i="5"/>
  <c r="O9457" i="5"/>
  <c r="N10613" i="5"/>
  <c r="N10533" i="5"/>
  <c r="N10469" i="5"/>
  <c r="N10123" i="5"/>
  <c r="N9961" i="5"/>
  <c r="O9961" i="5"/>
  <c r="N9641" i="5"/>
  <c r="O9641" i="5"/>
  <c r="N10181" i="5"/>
  <c r="O10181" i="5"/>
  <c r="N10093" i="5"/>
  <c r="O10093" i="5"/>
  <c r="N9973" i="5"/>
  <c r="O9973" i="5"/>
  <c r="N9749" i="5"/>
  <c r="O9749" i="5"/>
  <c r="N9537" i="5"/>
  <c r="O9537" i="5"/>
  <c r="N10569" i="5"/>
  <c r="N9985" i="5"/>
  <c r="O9985" i="5"/>
  <c r="N9601" i="5"/>
  <c r="O9601" i="5"/>
  <c r="O9310" i="5"/>
  <c r="N9310" i="5"/>
  <c r="O10195" i="5"/>
  <c r="O10179" i="5"/>
  <c r="O10167" i="5"/>
  <c r="O10163" i="5"/>
  <c r="O10155" i="5"/>
  <c r="O10123" i="5"/>
  <c r="O10075" i="5"/>
  <c r="O10063" i="5"/>
  <c r="O10011" i="5"/>
  <c r="O9995" i="5"/>
  <c r="O9971" i="5"/>
  <c r="O9951" i="5"/>
  <c r="O9939" i="5"/>
  <c r="O9931" i="5"/>
  <c r="O9907" i="5"/>
  <c r="O9851" i="5"/>
  <c r="O9839" i="5"/>
  <c r="O9815" i="5"/>
  <c r="O9811" i="5"/>
  <c r="O9807" i="5"/>
  <c r="O9799" i="5"/>
  <c r="O9787" i="5"/>
  <c r="O9783" i="5"/>
  <c r="O9739" i="5"/>
  <c r="O9671" i="5"/>
  <c r="O9663" i="5"/>
  <c r="O9651" i="5"/>
  <c r="O9643" i="5"/>
  <c r="N9426" i="5"/>
  <c r="N9422" i="5"/>
  <c r="N9418" i="5"/>
  <c r="N9390" i="5"/>
  <c r="N9301" i="5"/>
  <c r="O9301" i="5"/>
  <c r="N8838" i="5"/>
  <c r="O8838" i="5"/>
  <c r="N8814" i="5"/>
  <c r="O8814" i="5"/>
  <c r="N8774" i="5"/>
  <c r="O8774" i="5"/>
  <c r="N8577" i="5"/>
  <c r="O9567" i="5"/>
  <c r="O9503" i="5"/>
  <c r="O9455" i="5"/>
  <c r="N9307" i="5"/>
  <c r="N9305" i="5"/>
  <c r="O9305" i="5"/>
  <c r="N9311" i="5"/>
  <c r="N9245" i="5"/>
  <c r="O9245" i="5"/>
  <c r="N9215" i="5"/>
  <c r="O9540" i="5"/>
  <c r="O9492" i="5"/>
  <c r="O9459" i="5"/>
  <c r="N9317" i="5"/>
  <c r="O9317" i="5"/>
  <c r="N9125" i="5"/>
  <c r="O9125" i="5"/>
  <c r="N8842" i="5"/>
  <c r="O8842" i="5"/>
  <c r="O9559" i="5"/>
  <c r="O9479" i="5"/>
  <c r="N9321" i="5"/>
  <c r="O9321" i="5"/>
  <c r="N9289" i="5"/>
  <c r="O9289" i="5"/>
  <c r="N9397" i="5"/>
  <c r="O9397" i="5"/>
  <c r="N9365" i="5"/>
  <c r="O9365" i="5"/>
  <c r="N9353" i="5"/>
  <c r="O9353" i="5"/>
  <c r="N9341" i="5"/>
  <c r="O9341" i="5"/>
  <c r="N9282" i="5"/>
  <c r="N8396" i="5"/>
  <c r="O8396" i="5"/>
  <c r="N7821" i="5"/>
  <c r="O9069" i="5"/>
  <c r="O8933" i="5"/>
  <c r="O8733" i="5"/>
  <c r="O8366" i="5"/>
  <c r="O8286" i="5"/>
  <c r="O8062" i="5"/>
  <c r="O7966" i="5"/>
  <c r="N8556" i="5"/>
  <c r="O8556" i="5"/>
  <c r="O8554" i="5"/>
  <c r="N8448" i="5"/>
  <c r="O8448" i="5"/>
  <c r="N8432" i="5"/>
  <c r="O8432" i="5"/>
  <c r="O7777" i="5"/>
  <c r="N7777" i="5"/>
  <c r="N7774" i="5"/>
  <c r="O7774" i="5"/>
  <c r="N7666" i="5"/>
  <c r="O7666" i="5"/>
  <c r="N8552" i="5"/>
  <c r="O8552" i="5"/>
  <c r="N8528" i="5"/>
  <c r="O8528" i="5"/>
  <c r="N7798" i="5"/>
  <c r="O7798" i="5"/>
  <c r="O7729" i="5"/>
  <c r="N7729" i="5"/>
  <c r="N7726" i="5"/>
  <c r="O7726" i="5"/>
  <c r="N7635" i="5"/>
  <c r="O7635" i="5"/>
  <c r="N7615" i="5"/>
  <c r="O7615" i="5"/>
  <c r="N8366" i="5"/>
  <c r="N8286" i="5"/>
  <c r="N8062" i="5"/>
  <c r="N7966" i="5"/>
  <c r="N7840" i="5"/>
  <c r="N7827" i="5"/>
  <c r="O7780" i="5"/>
  <c r="N7584" i="5"/>
  <c r="O7584" i="5"/>
  <c r="N7582" i="5"/>
  <c r="N7566" i="5"/>
  <c r="O7309" i="5"/>
  <c r="O7293" i="5"/>
  <c r="O7241" i="5"/>
  <c r="N7234" i="5"/>
  <c r="N7162" i="5"/>
  <c r="N7030" i="5"/>
  <c r="O7821" i="5"/>
  <c r="O7633" i="5"/>
  <c r="O7613" i="5"/>
  <c r="N7586" i="5"/>
  <c r="N7306" i="5"/>
  <c r="O8304" i="5"/>
  <c r="O8288" i="5"/>
  <c r="O8244" i="5"/>
  <c r="O8172" i="5"/>
  <c r="O8116" i="5"/>
  <c r="O8060" i="5"/>
  <c r="O8056" i="5"/>
  <c r="O8028" i="5"/>
  <c r="O8012" i="5"/>
  <c r="O7936" i="5"/>
  <c r="O7920" i="5"/>
  <c r="O7916" i="5"/>
  <c r="O7867" i="5"/>
  <c r="O7874" i="5"/>
  <c r="O7776" i="5"/>
  <c r="O7760" i="5"/>
  <c r="O7728" i="5"/>
  <c r="O7711" i="5"/>
  <c r="O7679" i="5"/>
  <c r="O7636" i="5"/>
  <c r="O7632" i="5"/>
  <c r="O7628" i="5"/>
  <c r="O7381" i="5"/>
  <c r="N7178" i="5"/>
  <c r="N7106" i="5"/>
  <c r="N7098" i="5"/>
  <c r="N7090" i="5"/>
  <c r="O6626" i="5"/>
  <c r="N6626" i="5"/>
  <c r="N7564" i="5"/>
  <c r="O7564" i="5"/>
  <c r="N5736" i="5"/>
  <c r="O5736" i="5"/>
  <c r="O7709" i="5"/>
  <c r="N7702" i="5"/>
  <c r="O6542" i="5"/>
  <c r="N6542" i="5"/>
  <c r="O7532" i="5"/>
  <c r="O7480" i="5"/>
  <c r="O7476" i="5"/>
  <c r="O7472" i="5"/>
  <c r="O7428" i="5"/>
  <c r="O7424" i="5"/>
  <c r="O7388" i="5"/>
  <c r="O7348" i="5"/>
  <c r="O7344" i="5"/>
  <c r="O7340" i="5"/>
  <c r="O7308" i="5"/>
  <c r="O7288" i="5"/>
  <c r="O7272" i="5"/>
  <c r="O7268" i="5"/>
  <c r="O7260" i="5"/>
  <c r="O7200" i="5"/>
  <c r="O7176" i="5"/>
  <c r="O7156" i="5"/>
  <c r="O7108" i="5"/>
  <c r="N6838" i="5"/>
  <c r="O6726" i="5"/>
  <c r="N6726" i="5"/>
  <c r="O6682" i="5"/>
  <c r="N6682" i="5"/>
  <c r="O6278" i="5"/>
  <c r="N6278" i="5"/>
  <c r="N6994" i="5"/>
  <c r="O6934" i="5"/>
  <c r="O6918" i="5"/>
  <c r="O6915" i="5"/>
  <c r="O6863" i="5"/>
  <c r="O6734" i="5"/>
  <c r="O6654" i="5"/>
  <c r="N6654" i="5"/>
  <c r="O6622" i="5"/>
  <c r="N6622" i="5"/>
  <c r="O7106" i="5"/>
  <c r="O7098" i="5"/>
  <c r="O7090" i="5"/>
  <c r="O7030" i="5"/>
  <c r="O6964" i="5"/>
  <c r="O6506" i="5"/>
  <c r="N6506" i="5"/>
  <c r="O6462" i="5"/>
  <c r="N6462" i="5"/>
  <c r="N6821" i="5"/>
  <c r="O6821" i="5"/>
  <c r="N6773" i="5"/>
  <c r="O6773" i="5"/>
  <c r="N6765" i="5"/>
  <c r="O6765" i="5"/>
  <c r="N6749" i="5"/>
  <c r="O6749" i="5"/>
  <c r="N6737" i="5"/>
  <c r="O6737" i="5"/>
  <c r="O6678" i="5"/>
  <c r="N6678" i="5"/>
  <c r="N5700" i="5"/>
  <c r="O5700" i="5"/>
  <c r="O6709" i="5"/>
  <c r="O6685" i="5"/>
  <c r="O6629" i="5"/>
  <c r="O6601" i="5"/>
  <c r="O6521" i="5"/>
  <c r="O6501" i="5"/>
  <c r="N6092" i="5"/>
  <c r="O6092" i="5"/>
  <c r="N5912" i="5"/>
  <c r="O5912" i="5"/>
  <c r="N5752" i="5"/>
  <c r="O5752" i="5"/>
  <c r="N6072" i="5"/>
  <c r="O6072" i="5"/>
  <c r="N5868" i="5"/>
  <c r="O5868" i="5"/>
  <c r="N5510" i="5"/>
  <c r="O5510" i="5"/>
  <c r="N5444" i="5"/>
  <c r="O5444" i="5"/>
  <c r="N5404" i="5"/>
  <c r="O5404" i="5"/>
  <c r="N5372" i="5"/>
  <c r="O5372" i="5"/>
  <c r="N5226" i="5"/>
  <c r="O5226" i="5"/>
  <c r="N5659" i="5"/>
  <c r="O5647" i="5"/>
  <c r="N5643" i="5"/>
  <c r="O5631" i="5"/>
  <c r="O5638" i="5"/>
  <c r="N5607" i="5"/>
  <c r="O5588" i="5"/>
  <c r="N5468" i="5"/>
  <c r="O5468" i="5"/>
  <c r="N5560" i="5"/>
  <c r="O5560" i="5"/>
  <c r="N5450" i="5"/>
  <c r="O5450" i="5"/>
  <c r="N5448" i="5"/>
  <c r="O5448" i="5"/>
  <c r="N5306" i="5"/>
  <c r="O5306" i="5"/>
  <c r="N5667" i="5"/>
  <c r="N5100" i="5"/>
  <c r="O5100" i="5"/>
  <c r="O5422" i="5"/>
  <c r="O5418" i="5"/>
  <c r="O5358" i="5"/>
  <c r="O5354" i="5"/>
  <c r="O5346" i="5"/>
  <c r="O5333" i="5"/>
  <c r="O5256" i="5"/>
  <c r="O5203" i="5"/>
  <c r="O5010" i="5"/>
  <c r="N5342" i="5"/>
  <c r="N5230" i="5"/>
  <c r="N4698" i="5"/>
  <c r="O4698" i="5"/>
  <c r="N5330" i="5"/>
  <c r="O5238" i="5"/>
  <c r="O4794" i="5"/>
  <c r="O5309" i="5"/>
  <c r="O5191" i="5"/>
  <c r="O5159" i="5"/>
  <c r="N5010" i="5"/>
  <c r="N4918" i="5"/>
  <c r="N4846" i="5"/>
  <c r="N4806" i="5"/>
  <c r="N4794" i="5"/>
  <c r="N4758" i="5"/>
  <c r="O4735" i="5"/>
  <c r="O4719" i="5"/>
  <c r="O4621" i="5"/>
  <c r="O5044" i="5"/>
  <c r="O5008" i="5"/>
  <c r="O4916" i="5"/>
  <c r="O4912" i="5"/>
  <c r="O4884" i="5"/>
  <c r="O4792" i="5"/>
  <c r="O4760" i="5"/>
  <c r="O4721" i="5"/>
  <c r="O4718" i="5"/>
  <c r="O4657" i="5"/>
  <c r="N4684" i="5"/>
  <c r="N4644" i="5"/>
  <c r="N4616" i="5"/>
  <c r="N4663" i="5"/>
  <c r="N4574" i="5"/>
  <c r="N4533" i="5"/>
  <c r="O4533" i="5"/>
  <c r="N4067" i="5"/>
  <c r="N3961" i="5"/>
  <c r="N3929" i="5"/>
  <c r="O3905" i="5"/>
  <c r="N3905" i="5"/>
  <c r="N3937" i="5"/>
  <c r="N3989" i="5"/>
  <c r="N3925" i="5"/>
  <c r="O3881" i="5"/>
  <c r="N3881" i="5"/>
  <c r="O3901" i="5"/>
  <c r="N3901" i="5"/>
  <c r="O3869" i="5"/>
  <c r="N3869" i="5"/>
  <c r="N3004" i="5"/>
  <c r="O3004" i="5"/>
  <c r="O2556" i="5"/>
  <c r="N2556" i="5"/>
  <c r="O2876" i="5"/>
  <c r="O2872" i="5"/>
  <c r="N2577" i="5"/>
  <c r="O2440" i="5"/>
  <c r="O2289" i="5"/>
  <c r="O2299" i="5"/>
  <c r="O2295" i="5"/>
  <c r="O2283" i="5"/>
  <c r="N2294" i="5"/>
  <c r="N2288" i="5"/>
  <c r="O2263" i="5"/>
  <c r="O2253" i="5"/>
  <c r="P2253" i="5" s="1"/>
  <c r="D27" i="4"/>
  <c r="E27" i="4"/>
  <c r="D26" i="4"/>
  <c r="E26" i="4"/>
  <c r="D24" i="4"/>
  <c r="E24" i="4"/>
  <c r="D30" i="4"/>
  <c r="E30" i="4"/>
  <c r="D34" i="4"/>
  <c r="E34" i="4"/>
  <c r="D29" i="4"/>
  <c r="E29" i="4"/>
  <c r="D33" i="4"/>
  <c r="E33" i="4"/>
  <c r="D32" i="4"/>
  <c r="E32" i="4"/>
  <c r="D25" i="4"/>
  <c r="E25" i="4"/>
  <c r="D28" i="4"/>
  <c r="E28" i="4"/>
  <c r="D31" i="4"/>
  <c r="E31" i="4"/>
  <c r="D23" i="4"/>
  <c r="E23" i="4"/>
  <c r="D20" i="4"/>
  <c r="E20" i="4"/>
  <c r="D9" i="4"/>
  <c r="E9" i="4"/>
  <c r="D19" i="4"/>
  <c r="E19" i="4"/>
  <c r="D6" i="4"/>
  <c r="E6" i="4"/>
  <c r="D12" i="4"/>
  <c r="E12" i="4"/>
  <c r="D8" i="4"/>
  <c r="E8" i="4"/>
  <c r="D7" i="4"/>
  <c r="E7" i="4"/>
  <c r="D21" i="4"/>
  <c r="E21" i="4"/>
  <c r="D3" i="4"/>
  <c r="E3" i="4"/>
  <c r="D13" i="4"/>
  <c r="E13" i="4"/>
  <c r="D14" i="4"/>
  <c r="E14" i="4"/>
  <c r="D17" i="4"/>
  <c r="E17" i="4"/>
  <c r="D15" i="4"/>
  <c r="E15" i="4"/>
  <c r="D22" i="4"/>
  <c r="E22" i="4"/>
  <c r="D10" i="4"/>
  <c r="E10" i="4"/>
  <c r="D16" i="4"/>
  <c r="E16" i="4"/>
  <c r="D18" i="4"/>
  <c r="E18" i="4"/>
  <c r="D5" i="4"/>
  <c r="E5" i="4"/>
  <c r="D11" i="4"/>
  <c r="E11" i="4"/>
  <c r="D4" i="4"/>
  <c r="E4" i="4"/>
  <c r="D53" i="4"/>
  <c r="E53" i="4"/>
  <c r="D55" i="4"/>
  <c r="E55" i="4"/>
  <c r="D56" i="4"/>
  <c r="E56" i="4"/>
  <c r="D58" i="4"/>
  <c r="E58" i="4"/>
  <c r="D57" i="4"/>
  <c r="E57" i="4"/>
  <c r="D51" i="4"/>
  <c r="E51" i="4"/>
  <c r="D52" i="4"/>
  <c r="E52" i="4"/>
  <c r="D54" i="4"/>
  <c r="E54" i="4"/>
  <c r="D72" i="4"/>
  <c r="E72" i="4"/>
  <c r="D70" i="4"/>
  <c r="E70" i="4"/>
  <c r="D71" i="4"/>
  <c r="E71" i="4"/>
  <c r="D64" i="4"/>
  <c r="E64" i="4"/>
  <c r="D63" i="4"/>
  <c r="E63" i="4"/>
  <c r="D65" i="4"/>
  <c r="E65" i="4"/>
  <c r="D66" i="4"/>
  <c r="E66" i="4"/>
  <c r="D62" i="4"/>
  <c r="E62" i="4"/>
  <c r="D69" i="4"/>
  <c r="E69" i="4"/>
  <c r="D59" i="4"/>
  <c r="E59" i="4"/>
  <c r="D61" i="4"/>
  <c r="E61" i="4"/>
  <c r="D60" i="4"/>
  <c r="E60" i="4"/>
  <c r="D67" i="4"/>
  <c r="E67" i="4"/>
  <c r="D41" i="4"/>
  <c r="E41" i="4"/>
  <c r="D42" i="4"/>
  <c r="E42" i="4"/>
  <c r="D45" i="4"/>
  <c r="E45" i="4"/>
  <c r="D37" i="4"/>
  <c r="E37" i="4"/>
  <c r="D39" i="4"/>
  <c r="E39" i="4"/>
  <c r="D36" i="4"/>
  <c r="E36" i="4"/>
  <c r="D49" i="4"/>
  <c r="E49" i="4"/>
  <c r="D46" i="4"/>
  <c r="E46" i="4"/>
  <c r="D48" i="4"/>
  <c r="E48" i="4"/>
  <c r="D50" i="4"/>
  <c r="E50" i="4"/>
  <c r="D35" i="4"/>
  <c r="E35" i="4"/>
  <c r="D38" i="4"/>
  <c r="E38" i="4"/>
  <c r="D47" i="4"/>
  <c r="E47" i="4"/>
  <c r="D43" i="4"/>
  <c r="E43" i="4"/>
  <c r="D44" i="4"/>
  <c r="E44" i="4"/>
  <c r="E127" i="3"/>
  <c r="G127" i="3"/>
  <c r="E128" i="3"/>
  <c r="G128" i="3"/>
  <c r="D127" i="3"/>
  <c r="D128" i="3"/>
  <c r="P14527" i="5" l="1"/>
  <c r="P2294" i="5"/>
  <c r="P5857" i="5"/>
  <c r="Q5857" i="5" s="1"/>
  <c r="P2288" i="5"/>
  <c r="P14524" i="5"/>
  <c r="P2876" i="5"/>
  <c r="P2577" i="5"/>
  <c r="P2564" i="5"/>
  <c r="P2299" i="5"/>
  <c r="P14533" i="5"/>
  <c r="P14489" i="5"/>
  <c r="P14529" i="5"/>
  <c r="P2283" i="5"/>
  <c r="P14501" i="5"/>
  <c r="P14509" i="5"/>
  <c r="P2872" i="5"/>
  <c r="P14499" i="5"/>
  <c r="P2278" i="5"/>
  <c r="P2263" i="5"/>
  <c r="P2289" i="5"/>
  <c r="P2440" i="5"/>
  <c r="F128" i="3"/>
  <c r="L4132" i="5"/>
  <c r="L4176" i="5"/>
  <c r="L4049" i="5"/>
  <c r="L4053" i="5"/>
  <c r="L4065" i="5"/>
  <c r="L4089" i="5"/>
  <c r="L4113" i="5"/>
  <c r="L4137" i="5"/>
  <c r="L4145" i="5"/>
  <c r="L4074" i="5"/>
  <c r="L4094" i="5"/>
  <c r="L4102" i="5"/>
  <c r="L4118" i="5"/>
  <c r="L4099" i="5"/>
  <c r="L4305" i="5"/>
  <c r="L4321" i="5"/>
  <c r="L4329" i="5"/>
  <c r="L4353" i="5"/>
  <c r="L4381" i="5"/>
  <c r="L4413" i="5"/>
  <c r="L4421" i="5"/>
  <c r="L4445" i="5"/>
  <c r="L4481" i="5"/>
  <c r="L4517" i="5"/>
  <c r="L4565" i="5"/>
  <c r="L4569" i="5"/>
  <c r="L4573" i="5"/>
  <c r="L4653" i="5"/>
  <c r="L4697" i="5"/>
  <c r="L4143" i="5"/>
  <c r="L4302" i="5"/>
  <c r="L4235" i="5"/>
  <c r="L4259" i="5"/>
  <c r="L4263" i="5"/>
  <c r="L4346" i="5"/>
  <c r="L4490" i="5"/>
  <c r="L4650" i="5"/>
  <c r="L4662" i="5"/>
  <c r="L4690" i="5"/>
  <c r="L4043" i="5"/>
  <c r="L4055" i="5"/>
  <c r="L4083" i="5"/>
  <c r="L4147" i="5"/>
  <c r="L4319" i="5"/>
  <c r="L4327" i="5"/>
  <c r="L4351" i="5"/>
  <c r="L4355" i="5"/>
  <c r="L4379" i="5"/>
  <c r="L4387" i="5"/>
  <c r="L4391" i="5"/>
  <c r="L4411" i="5"/>
  <c r="L4415" i="5"/>
  <c r="L4455" i="5"/>
  <c r="L4483" i="5"/>
  <c r="L4647" i="5"/>
  <c r="L4687" i="5"/>
  <c r="L4107" i="5"/>
  <c r="L4193" i="5"/>
  <c r="L4221" i="5"/>
  <c r="L4245" i="5"/>
  <c r="L4308" i="5"/>
  <c r="L4324" i="5"/>
  <c r="L4344" i="5"/>
  <c r="L4348" i="5"/>
  <c r="L4356" i="5"/>
  <c r="L4520" i="5"/>
  <c r="L4532" i="5"/>
  <c r="L4608" i="5"/>
  <c r="L4612" i="5"/>
  <c r="L4620" i="5"/>
  <c r="L4127" i="5"/>
  <c r="L4834" i="5"/>
  <c r="L4727" i="5"/>
  <c r="L4272" i="5"/>
  <c r="L4724" i="5"/>
  <c r="L4796" i="5"/>
  <c r="L4872" i="5"/>
  <c r="L11114" i="5"/>
  <c r="L11118" i="5"/>
  <c r="L11158" i="5"/>
  <c r="L11162" i="5"/>
  <c r="L11194" i="5"/>
  <c r="L11226" i="5"/>
  <c r="L11273" i="5"/>
  <c r="L11285" i="5"/>
  <c r="L11317" i="5"/>
  <c r="L11325" i="5"/>
  <c r="L11329" i="5"/>
  <c r="L11353" i="5"/>
  <c r="L11357" i="5"/>
  <c r="L11384" i="5"/>
  <c r="L11396" i="5"/>
  <c r="L11408" i="5"/>
  <c r="L11428" i="5"/>
  <c r="L11452" i="5"/>
  <c r="L11456" i="5"/>
  <c r="L11460" i="5"/>
  <c r="L11476" i="5"/>
  <c r="L11887" i="5"/>
  <c r="L11899" i="5"/>
  <c r="L10859" i="5"/>
  <c r="L10891" i="5"/>
  <c r="L10915" i="5"/>
  <c r="L10939" i="5"/>
  <c r="L10987" i="5"/>
  <c r="L11079" i="5"/>
  <c r="L11087" i="5"/>
  <c r="L11262" i="5"/>
  <c r="L11266" i="5"/>
  <c r="L11361" i="5"/>
  <c r="L11369" i="5"/>
  <c r="L11484" i="5"/>
  <c r="L11488" i="5"/>
  <c r="L11496" i="5"/>
  <c r="L11512" i="5"/>
  <c r="L11520" i="5"/>
  <c r="L11524" i="5"/>
  <c r="L11568" i="5"/>
  <c r="L11588" i="5"/>
  <c r="L11596" i="5"/>
  <c r="L11600" i="5"/>
  <c r="L11608" i="5"/>
  <c r="L11612" i="5"/>
  <c r="L11616" i="5"/>
  <c r="L11620" i="5"/>
  <c r="L11624" i="5"/>
  <c r="L11628" i="5"/>
  <c r="L11656" i="5"/>
  <c r="L11672" i="5"/>
  <c r="L11684" i="5"/>
  <c r="L11692" i="5"/>
  <c r="L11696" i="5"/>
  <c r="L11704" i="5"/>
  <c r="L11708" i="5"/>
  <c r="L11760" i="5"/>
  <c r="L11768" i="5"/>
  <c r="L11780" i="5"/>
  <c r="L11808" i="5"/>
  <c r="L11812" i="5"/>
  <c r="L11820" i="5"/>
  <c r="L11836" i="5"/>
  <c r="L11856" i="5"/>
  <c r="L10672" i="5"/>
  <c r="L10676" i="5"/>
  <c r="L11123" i="5"/>
  <c r="L11127" i="5"/>
  <c r="L11155" i="5"/>
  <c r="L11163" i="5"/>
  <c r="L11191" i="5"/>
  <c r="L11203" i="5"/>
  <c r="L11235" i="5"/>
  <c r="L11270" i="5"/>
  <c r="L11278" i="5"/>
  <c r="L11282" i="5"/>
  <c r="L11302" i="5"/>
  <c r="L11306" i="5"/>
  <c r="L11310" i="5"/>
  <c r="L11322" i="5"/>
  <c r="L11330" i="5"/>
  <c r="L11342" i="5"/>
  <c r="L11346" i="5"/>
  <c r="L11385" i="5"/>
  <c r="L11393" i="5"/>
  <c r="L11401" i="5"/>
  <c r="L11421" i="5"/>
  <c r="L11425" i="5"/>
  <c r="L11433" i="5"/>
  <c r="L11437" i="5"/>
  <c r="L11449" i="5"/>
  <c r="L11465" i="5"/>
  <c r="L11880" i="5"/>
  <c r="L10888" i="5"/>
  <c r="L10916" i="5"/>
  <c r="L10988" i="5"/>
  <c r="L11016" i="5"/>
  <c r="L11052" i="5"/>
  <c r="L11239" i="5"/>
  <c r="L11366" i="5"/>
  <c r="L11370" i="5"/>
  <c r="L11493" i="5"/>
  <c r="L11497" i="5"/>
  <c r="L11509" i="5"/>
  <c r="L11529" i="5"/>
  <c r="L11541" i="5"/>
  <c r="L11549" i="5"/>
  <c r="L11553" i="5"/>
  <c r="L11557" i="5"/>
  <c r="L11573" i="5"/>
  <c r="L11577" i="5"/>
  <c r="L11581" i="5"/>
  <c r="L11589" i="5"/>
  <c r="L11609" i="5"/>
  <c r="L11629" i="5"/>
  <c r="L11637" i="5"/>
  <c r="L11641" i="5"/>
  <c r="L11649" i="5"/>
  <c r="L11653" i="5"/>
  <c r="L11665" i="5"/>
  <c r="L11669" i="5"/>
  <c r="L11677" i="5"/>
  <c r="L11701" i="5"/>
  <c r="L11721" i="5"/>
  <c r="L11729" i="5"/>
  <c r="L11733" i="5"/>
  <c r="L11737" i="5"/>
  <c r="L11745" i="5"/>
  <c r="L11773" i="5"/>
  <c r="L11777" i="5"/>
  <c r="L11797" i="5"/>
  <c r="L11801" i="5"/>
  <c r="L11841" i="5"/>
  <c r="L11845" i="5"/>
  <c r="L11849" i="5"/>
  <c r="L11152" i="5"/>
  <c r="L11188" i="5"/>
  <c r="L11196" i="5"/>
  <c r="L11200" i="5"/>
  <c r="L11232" i="5"/>
  <c r="L11287" i="5"/>
  <c r="L11331" i="5"/>
  <c r="L11390" i="5"/>
  <c r="L11406" i="5"/>
  <c r="L11418" i="5"/>
  <c r="L11438" i="5"/>
  <c r="L11450" i="5"/>
  <c r="L11458" i="5"/>
  <c r="L11462" i="5"/>
  <c r="L11466" i="5"/>
  <c r="L11474" i="5"/>
  <c r="L11873" i="5"/>
  <c r="L11877" i="5"/>
  <c r="L11885" i="5"/>
  <c r="L11889" i="5"/>
  <c r="L11897" i="5"/>
  <c r="L10861" i="5"/>
  <c r="L10885" i="5"/>
  <c r="L10917" i="5"/>
  <c r="L10941" i="5"/>
  <c r="L11121" i="5"/>
  <c r="L11129" i="5"/>
  <c r="L11229" i="5"/>
  <c r="L11304" i="5"/>
  <c r="L11312" i="5"/>
  <c r="L11344" i="5"/>
  <c r="L11348" i="5"/>
  <c r="L11387" i="5"/>
  <c r="L11403" i="5"/>
  <c r="L11407" i="5"/>
  <c r="L11419" i="5"/>
  <c r="L11423" i="5"/>
  <c r="L11431" i="5"/>
  <c r="L11435" i="5"/>
  <c r="L11447" i="5"/>
  <c r="L11882" i="5"/>
  <c r="L11894" i="5"/>
  <c r="L11914" i="5"/>
  <c r="L11922" i="5"/>
  <c r="L11934" i="5"/>
  <c r="L11954" i="5"/>
  <c r="L11962" i="5"/>
  <c r="L11974" i="5"/>
  <c r="L10938" i="5"/>
  <c r="L11014" i="5"/>
  <c r="L11046" i="5"/>
  <c r="L11082" i="5"/>
  <c r="L11241" i="5"/>
  <c r="L11364" i="5"/>
  <c r="L11479" i="5"/>
  <c r="L11511" i="5"/>
  <c r="L11486" i="5"/>
  <c r="L11514" i="5"/>
  <c r="L11551" i="5"/>
  <c r="L11662" i="5"/>
  <c r="L11758" i="5"/>
  <c r="L11810" i="5"/>
  <c r="L11851" i="5"/>
  <c r="L11916" i="5"/>
  <c r="L12146" i="5"/>
  <c r="L12210" i="5"/>
  <c r="L12234" i="5"/>
  <c r="L12242" i="5"/>
  <c r="L12278" i="5"/>
  <c r="L12286" i="5"/>
  <c r="L12294" i="5"/>
  <c r="L12298" i="5"/>
  <c r="L10961" i="5"/>
  <c r="L11490" i="5"/>
  <c r="L11518" i="5"/>
  <c r="L11554" i="5"/>
  <c r="L11586" i="5"/>
  <c r="L11610" i="5"/>
  <c r="L11635" i="5"/>
  <c r="L11651" i="5"/>
  <c r="L11663" i="5"/>
  <c r="L11679" i="5"/>
  <c r="L11694" i="5"/>
  <c r="L11719" i="5"/>
  <c r="L11735" i="5"/>
  <c r="L11775" i="5"/>
  <c r="L11854" i="5"/>
  <c r="L11979" i="5"/>
  <c r="L11999" i="5"/>
  <c r="L12003" i="5"/>
  <c r="L12043" i="5"/>
  <c r="L12047" i="5"/>
  <c r="L12067" i="5"/>
  <c r="L12071" i="5"/>
  <c r="L12087" i="5"/>
  <c r="L12095" i="5"/>
  <c r="L12099" i="5"/>
  <c r="L12119" i="5"/>
  <c r="L12326" i="5"/>
  <c r="L12346" i="5"/>
  <c r="L12350" i="5"/>
  <c r="L12358" i="5"/>
  <c r="L12366" i="5"/>
  <c r="L12374" i="5"/>
  <c r="L12382" i="5"/>
  <c r="L12390" i="5"/>
  <c r="L12406" i="5"/>
  <c r="L12410" i="5"/>
  <c r="L12414" i="5"/>
  <c r="L12422" i="5"/>
  <c r="L12450" i="5"/>
  <c r="L12466" i="5"/>
  <c r="L12486" i="5"/>
  <c r="L12498" i="5"/>
  <c r="L12502" i="5"/>
  <c r="L12506" i="5"/>
  <c r="L12510" i="5"/>
  <c r="L12518" i="5"/>
  <c r="L12534" i="5"/>
  <c r="L12562" i="5"/>
  <c r="L12566" i="5"/>
  <c r="L12570" i="5"/>
  <c r="L12606" i="5"/>
  <c r="L12622" i="5"/>
  <c r="L12630" i="5"/>
  <c r="L12730" i="5"/>
  <c r="L12842" i="5"/>
  <c r="L11539" i="5"/>
  <c r="L11575" i="5"/>
  <c r="L11587" i="5"/>
  <c r="L11603" i="5"/>
  <c r="L11627" i="5"/>
  <c r="L11814" i="5"/>
  <c r="L12159" i="5"/>
  <c r="L12167" i="5"/>
  <c r="L12179" i="5"/>
  <c r="L12183" i="5"/>
  <c r="L12199" i="5"/>
  <c r="L12207" i="5"/>
  <c r="L12219" i="5"/>
  <c r="L12223" i="5"/>
  <c r="L12227" i="5"/>
  <c r="L12255" i="5"/>
  <c r="L12271" i="5"/>
  <c r="L12299" i="5"/>
  <c r="L12307" i="5"/>
  <c r="L12311" i="5"/>
  <c r="L12315" i="5"/>
  <c r="L11053" i="5"/>
  <c r="L11085" i="5"/>
  <c r="L11522" i="5"/>
  <c r="L11558" i="5"/>
  <c r="L11639" i="5"/>
  <c r="L11655" i="5"/>
  <c r="L11667" i="5"/>
  <c r="L11683" i="5"/>
  <c r="L11698" i="5"/>
  <c r="L11723" i="5"/>
  <c r="L11763" i="5"/>
  <c r="L11779" i="5"/>
  <c r="L11927" i="5"/>
  <c r="L11936" i="5"/>
  <c r="L11949" i="5"/>
  <c r="L11976" i="5"/>
  <c r="L11992" i="5"/>
  <c r="L11996" i="5"/>
  <c r="L12016" i="5"/>
  <c r="L12020" i="5"/>
  <c r="L12032" i="5"/>
  <c r="L12036" i="5"/>
  <c r="L12064" i="5"/>
  <c r="L12092" i="5"/>
  <c r="L12104" i="5"/>
  <c r="L12108" i="5"/>
  <c r="L12116" i="5"/>
  <c r="L12124" i="5"/>
  <c r="L12140" i="5"/>
  <c r="L12323" i="5"/>
  <c r="L12343" i="5"/>
  <c r="L12363" i="5"/>
  <c r="L12379" i="5"/>
  <c r="L12435" i="5"/>
  <c r="L12455" i="5"/>
  <c r="L12491" i="5"/>
  <c r="L12531" i="5"/>
  <c r="L12539" i="5"/>
  <c r="L12555" i="5"/>
  <c r="L12587" i="5"/>
  <c r="L12591" i="5"/>
  <c r="L12639" i="5"/>
  <c r="L12839" i="5"/>
  <c r="L11264" i="5"/>
  <c r="L11543" i="5"/>
  <c r="L11579" i="5"/>
  <c r="L11591" i="5"/>
  <c r="L11818" i="5"/>
  <c r="L11843" i="5"/>
  <c r="L11859" i="5"/>
  <c r="L11932" i="5"/>
  <c r="L11959" i="5"/>
  <c r="L11968" i="5"/>
  <c r="L11972" i="5"/>
  <c r="L12152" i="5"/>
  <c r="L12156" i="5"/>
  <c r="L12176" i="5"/>
  <c r="L12196" i="5"/>
  <c r="L12216" i="5"/>
  <c r="L12240" i="5"/>
  <c r="L12260" i="5"/>
  <c r="L12280" i="5"/>
  <c r="L12292" i="5"/>
  <c r="L12304" i="5"/>
  <c r="L11566" i="5"/>
  <c r="L11743" i="5"/>
  <c r="L11783" i="5"/>
  <c r="L11919" i="5"/>
  <c r="L12001" i="5"/>
  <c r="L12041" i="5"/>
  <c r="L12053" i="5"/>
  <c r="L12061" i="5"/>
  <c r="L12069" i="5"/>
  <c r="L12089" i="5"/>
  <c r="L12101" i="5"/>
  <c r="L12113" i="5"/>
  <c r="L12356" i="5"/>
  <c r="L12360" i="5"/>
  <c r="L12372" i="5"/>
  <c r="L12396" i="5"/>
  <c r="L12400" i="5"/>
  <c r="L12404" i="5"/>
  <c r="L12408" i="5"/>
  <c r="L12432" i="5"/>
  <c r="L12452" i="5"/>
  <c r="L12464" i="5"/>
  <c r="L12476" i="5"/>
  <c r="L12492" i="5"/>
  <c r="L12516" i="5"/>
  <c r="L12524" i="5"/>
  <c r="L12544" i="5"/>
  <c r="L12564" i="5"/>
  <c r="L12568" i="5"/>
  <c r="L12572" i="5"/>
  <c r="L12600" i="5"/>
  <c r="L12604" i="5"/>
  <c r="L12668" i="5"/>
  <c r="L12696" i="5"/>
  <c r="L12712" i="5"/>
  <c r="L12804" i="5"/>
  <c r="L12820" i="5"/>
  <c r="L12840" i="5"/>
  <c r="L11527" i="5"/>
  <c r="L11567" i="5"/>
  <c r="L11583" i="5"/>
  <c r="L11619" i="5"/>
  <c r="L11646" i="5"/>
  <c r="L11674" i="5"/>
  <c r="L11703" i="5"/>
  <c r="L11806" i="5"/>
  <c r="L11822" i="5"/>
  <c r="L11847" i="5"/>
  <c r="L11924" i="5"/>
  <c r="L11951" i="5"/>
  <c r="L12149" i="5"/>
  <c r="L12165" i="5"/>
  <c r="L12173" i="5"/>
  <c r="L12181" i="5"/>
  <c r="L12201" i="5"/>
  <c r="L12213" i="5"/>
  <c r="L12253" i="5"/>
  <c r="L12265" i="5"/>
  <c r="L12273" i="5"/>
  <c r="L12317" i="5"/>
  <c r="L11244" i="5"/>
  <c r="L11482" i="5"/>
  <c r="L11530" i="5"/>
  <c r="L11598" i="5"/>
  <c r="L11622" i="5"/>
  <c r="L11675" i="5"/>
  <c r="L11706" i="5"/>
  <c r="L11731" i="5"/>
  <c r="L11771" i="5"/>
  <c r="L11911" i="5"/>
  <c r="L11956" i="5"/>
  <c r="L11965" i="5"/>
  <c r="L11990" i="5"/>
  <c r="L12006" i="5"/>
  <c r="L12010" i="5"/>
  <c r="L12018" i="5"/>
  <c r="L12038" i="5"/>
  <c r="L12050" i="5"/>
  <c r="L12058" i="5"/>
  <c r="L12122" i="5"/>
  <c r="L12329" i="5"/>
  <c r="L12333" i="5"/>
  <c r="L12337" i="5"/>
  <c r="L12341" i="5"/>
  <c r="L12353" i="5"/>
  <c r="L12369" i="5"/>
  <c r="L12389" i="5"/>
  <c r="L12421" i="5"/>
  <c r="L12425" i="5"/>
  <c r="L12441" i="5"/>
  <c r="L12445" i="5"/>
  <c r="L12461" i="5"/>
  <c r="L12469" i="5"/>
  <c r="L12481" i="5"/>
  <c r="L12529" i="5"/>
  <c r="L12593" i="5"/>
  <c r="L12597" i="5"/>
  <c r="L12625" i="5"/>
  <c r="L12841" i="5"/>
  <c r="F127" i="3"/>
  <c r="L11712" i="5"/>
  <c r="L11748" i="5"/>
  <c r="L11784" i="5"/>
  <c r="L11657" i="5"/>
  <c r="L11826" i="5"/>
  <c r="L11710" i="5"/>
  <c r="L11630" i="5"/>
  <c r="L11686" i="5"/>
  <c r="P2272" i="5"/>
  <c r="P2602" i="5"/>
  <c r="P3004" i="5"/>
  <c r="P2295" i="5"/>
  <c r="P14511" i="5"/>
  <c r="P5485" i="5"/>
  <c r="Q5485" i="5" s="1"/>
  <c r="P5448" i="5"/>
  <c r="Q5448" i="5" s="1"/>
  <c r="P14517" i="5"/>
  <c r="P2556" i="5"/>
  <c r="P2266" i="5"/>
  <c r="P5465" i="5"/>
  <c r="Q5465" i="5" s="1"/>
  <c r="M11712" i="5" l="1"/>
  <c r="N11712" i="5" s="1"/>
  <c r="M11748" i="5"/>
  <c r="N11748" i="5" s="1"/>
  <c r="M11784" i="5"/>
  <c r="O11784" i="5" s="1"/>
  <c r="M11657" i="5"/>
  <c r="O11657" i="5" s="1"/>
  <c r="M11630" i="5"/>
  <c r="N11630" i="5" s="1"/>
  <c r="M11686" i="5"/>
  <c r="N11686" i="5" s="1"/>
  <c r="M11710" i="5"/>
  <c r="O11710" i="5" s="1"/>
  <c r="M11826" i="5"/>
  <c r="O11826" i="5" s="1"/>
  <c r="M4049" i="5"/>
  <c r="O4049" i="5" s="1"/>
  <c r="M4053" i="5"/>
  <c r="O4053" i="5" s="1"/>
  <c r="M4065" i="5"/>
  <c r="O4065" i="5" s="1"/>
  <c r="M4089" i="5"/>
  <c r="O4089" i="5" s="1"/>
  <c r="M4113" i="5"/>
  <c r="O4113" i="5" s="1"/>
  <c r="M4137" i="5"/>
  <c r="O4137" i="5" s="1"/>
  <c r="M4145" i="5"/>
  <c r="O4145" i="5" s="1"/>
  <c r="M4074" i="5"/>
  <c r="N4074" i="5" s="1"/>
  <c r="M4094" i="5"/>
  <c r="O4094" i="5" s="1"/>
  <c r="M4102" i="5"/>
  <c r="N4102" i="5" s="1"/>
  <c r="M4118" i="5"/>
  <c r="N4118" i="5" s="1"/>
  <c r="M4107" i="5"/>
  <c r="O4107" i="5" s="1"/>
  <c r="M4193" i="5"/>
  <c r="O4193" i="5" s="1"/>
  <c r="M4221" i="5"/>
  <c r="N4221" i="5" s="1"/>
  <c r="M4245" i="5"/>
  <c r="O4245" i="5" s="1"/>
  <c r="M4308" i="5"/>
  <c r="N4308" i="5" s="1"/>
  <c r="M4324" i="5"/>
  <c r="O4324" i="5" s="1"/>
  <c r="M4344" i="5"/>
  <c r="N4344" i="5" s="1"/>
  <c r="M4348" i="5"/>
  <c r="N4348" i="5" s="1"/>
  <c r="M4356" i="5"/>
  <c r="O4356" i="5" s="1"/>
  <c r="M4520" i="5"/>
  <c r="O4520" i="5" s="1"/>
  <c r="M4532" i="5"/>
  <c r="N4532" i="5" s="1"/>
  <c r="M4608" i="5"/>
  <c r="O4608" i="5" s="1"/>
  <c r="M4612" i="5"/>
  <c r="O4612" i="5" s="1"/>
  <c r="M4620" i="5"/>
  <c r="N4620" i="5" s="1"/>
  <c r="M4724" i="5"/>
  <c r="N4724" i="5" s="1"/>
  <c r="M4099" i="5"/>
  <c r="O4099" i="5" s="1"/>
  <c r="M4305" i="5"/>
  <c r="O4305" i="5" s="1"/>
  <c r="M4321" i="5"/>
  <c r="O4321" i="5" s="1"/>
  <c r="M4329" i="5"/>
  <c r="N4329" i="5" s="1"/>
  <c r="M4353" i="5"/>
  <c r="N4353" i="5" s="1"/>
  <c r="M4381" i="5"/>
  <c r="N4381" i="5" s="1"/>
  <c r="M4413" i="5"/>
  <c r="O4413" i="5" s="1"/>
  <c r="M4421" i="5"/>
  <c r="N4421" i="5" s="1"/>
  <c r="M4445" i="5"/>
  <c r="N4445" i="5" s="1"/>
  <c r="M4481" i="5"/>
  <c r="N4481" i="5" s="1"/>
  <c r="M4517" i="5"/>
  <c r="N4517" i="5" s="1"/>
  <c r="M4565" i="5"/>
  <c r="N4565" i="5" s="1"/>
  <c r="M4569" i="5"/>
  <c r="N4569" i="5" s="1"/>
  <c r="M4573" i="5"/>
  <c r="N4573" i="5" s="1"/>
  <c r="M4653" i="5"/>
  <c r="O4653" i="5" s="1"/>
  <c r="M4697" i="5"/>
  <c r="N4697" i="5" s="1"/>
  <c r="M4132" i="5"/>
  <c r="N4132" i="5" s="1"/>
  <c r="M4143" i="5"/>
  <c r="N4143" i="5" s="1"/>
  <c r="M4302" i="5"/>
  <c r="N4302" i="5" s="1"/>
  <c r="M4235" i="5"/>
  <c r="N4235" i="5" s="1"/>
  <c r="M4259" i="5"/>
  <c r="N4259" i="5" s="1"/>
  <c r="M4263" i="5"/>
  <c r="N4263" i="5" s="1"/>
  <c r="M4346" i="5"/>
  <c r="N4346" i="5" s="1"/>
  <c r="M4490" i="5"/>
  <c r="O4490" i="5" s="1"/>
  <c r="M4650" i="5"/>
  <c r="N4650" i="5" s="1"/>
  <c r="M4662" i="5"/>
  <c r="N4662" i="5" s="1"/>
  <c r="M4690" i="5"/>
  <c r="O4690" i="5" s="1"/>
  <c r="M4043" i="5"/>
  <c r="O4043" i="5" s="1"/>
  <c r="M4127" i="5"/>
  <c r="O4127" i="5" s="1"/>
  <c r="M4176" i="5"/>
  <c r="N4176" i="5" s="1"/>
  <c r="M4272" i="5"/>
  <c r="O4272" i="5" s="1"/>
  <c r="M4379" i="5"/>
  <c r="N4379" i="5" s="1"/>
  <c r="M4796" i="5"/>
  <c r="N4796" i="5" s="1"/>
  <c r="M4872" i="5"/>
  <c r="O4872" i="5" s="1"/>
  <c r="M4319" i="5"/>
  <c r="O4319" i="5" s="1"/>
  <c r="M4351" i="5"/>
  <c r="N4351" i="5" s="1"/>
  <c r="M4055" i="5"/>
  <c r="O4055" i="5" s="1"/>
  <c r="M4355" i="5"/>
  <c r="O4355" i="5" s="1"/>
  <c r="M4387" i="5"/>
  <c r="N4387" i="5" s="1"/>
  <c r="M4411" i="5"/>
  <c r="O4411" i="5" s="1"/>
  <c r="M4147" i="5"/>
  <c r="O4147" i="5" s="1"/>
  <c r="M4327" i="5"/>
  <c r="O4327" i="5" s="1"/>
  <c r="M4415" i="5"/>
  <c r="O4415" i="5" s="1"/>
  <c r="M4687" i="5"/>
  <c r="O4687" i="5" s="1"/>
  <c r="M4647" i="5"/>
  <c r="O4647" i="5" s="1"/>
  <c r="M4834" i="5"/>
  <c r="N4834" i="5" s="1"/>
  <c r="M4083" i="5"/>
  <c r="N4083" i="5" s="1"/>
  <c r="M4391" i="5"/>
  <c r="O4391" i="5" s="1"/>
  <c r="M4483" i="5"/>
  <c r="N4483" i="5" s="1"/>
  <c r="M4727" i="5"/>
  <c r="N4727" i="5" s="1"/>
  <c r="M4455" i="5"/>
  <c r="O4455" i="5" s="1"/>
  <c r="M10938" i="5"/>
  <c r="N10938" i="5" s="1"/>
  <c r="M11014" i="5"/>
  <c r="N11014" i="5" s="1"/>
  <c r="M11046" i="5"/>
  <c r="N11046" i="5" s="1"/>
  <c r="M11082" i="5"/>
  <c r="N11082" i="5" s="1"/>
  <c r="M11241" i="5"/>
  <c r="O11241" i="5" s="1"/>
  <c r="M11364" i="5"/>
  <c r="N11364" i="5" s="1"/>
  <c r="M11479" i="5"/>
  <c r="O11479" i="5" s="1"/>
  <c r="M11511" i="5"/>
  <c r="O11511" i="5" s="1"/>
  <c r="M11527" i="5"/>
  <c r="O11527" i="5" s="1"/>
  <c r="M11539" i="5"/>
  <c r="O11539" i="5" s="1"/>
  <c r="M11543" i="5"/>
  <c r="N11543" i="5" s="1"/>
  <c r="M11551" i="5"/>
  <c r="N11551" i="5" s="1"/>
  <c r="M11567" i="5"/>
  <c r="N11567" i="5" s="1"/>
  <c r="M11575" i="5"/>
  <c r="N11575" i="5" s="1"/>
  <c r="M11579" i="5"/>
  <c r="O11579" i="5" s="1"/>
  <c r="M11583" i="5"/>
  <c r="O11583" i="5" s="1"/>
  <c r="M11587" i="5"/>
  <c r="N11587" i="5" s="1"/>
  <c r="M11591" i="5"/>
  <c r="O11591" i="5" s="1"/>
  <c r="M11603" i="5"/>
  <c r="O11603" i="5" s="1"/>
  <c r="M11619" i="5"/>
  <c r="N11619" i="5" s="1"/>
  <c r="M11627" i="5"/>
  <c r="N11627" i="5" s="1"/>
  <c r="M11635" i="5"/>
  <c r="N11635" i="5" s="1"/>
  <c r="M11639" i="5"/>
  <c r="N11639" i="5" s="1"/>
  <c r="M11651" i="5"/>
  <c r="N11651" i="5" s="1"/>
  <c r="M11655" i="5"/>
  <c r="N11655" i="5" s="1"/>
  <c r="M11663" i="5"/>
  <c r="O11663" i="5" s="1"/>
  <c r="M11667" i="5"/>
  <c r="O11667" i="5" s="1"/>
  <c r="M11675" i="5"/>
  <c r="O11675" i="5" s="1"/>
  <c r="M11679" i="5"/>
  <c r="O11679" i="5" s="1"/>
  <c r="M11683" i="5"/>
  <c r="N11683" i="5" s="1"/>
  <c r="M11703" i="5"/>
  <c r="N11703" i="5" s="1"/>
  <c r="M11719" i="5"/>
  <c r="N11719" i="5" s="1"/>
  <c r="M11723" i="5"/>
  <c r="O11723" i="5" s="1"/>
  <c r="M11731" i="5"/>
  <c r="O11731" i="5" s="1"/>
  <c r="M11735" i="5"/>
  <c r="N11735" i="5" s="1"/>
  <c r="M11743" i="5"/>
  <c r="O11743" i="5" s="1"/>
  <c r="M11763" i="5"/>
  <c r="O11763" i="5" s="1"/>
  <c r="M11771" i="5"/>
  <c r="O11771" i="5" s="1"/>
  <c r="M11775" i="5"/>
  <c r="N11775" i="5" s="1"/>
  <c r="M11779" i="5"/>
  <c r="N11779" i="5" s="1"/>
  <c r="M11783" i="5"/>
  <c r="O11783" i="5" s="1"/>
  <c r="M11843" i="5"/>
  <c r="N11843" i="5" s="1"/>
  <c r="M11847" i="5"/>
  <c r="N11847" i="5" s="1"/>
  <c r="M11851" i="5"/>
  <c r="O11851" i="5" s="1"/>
  <c r="M11859" i="5"/>
  <c r="O11859" i="5" s="1"/>
  <c r="M11114" i="5"/>
  <c r="N11114" i="5" s="1"/>
  <c r="M11118" i="5"/>
  <c r="O11118" i="5" s="1"/>
  <c r="M11158" i="5"/>
  <c r="O11158" i="5" s="1"/>
  <c r="M11162" i="5"/>
  <c r="N11162" i="5" s="1"/>
  <c r="M11194" i="5"/>
  <c r="N11194" i="5" s="1"/>
  <c r="M11226" i="5"/>
  <c r="N11226" i="5" s="1"/>
  <c r="M11273" i="5"/>
  <c r="N11273" i="5" s="1"/>
  <c r="M11285" i="5"/>
  <c r="N11285" i="5" s="1"/>
  <c r="M11317" i="5"/>
  <c r="O11317" i="5" s="1"/>
  <c r="M11325" i="5"/>
  <c r="N11325" i="5" s="1"/>
  <c r="M11329" i="5"/>
  <c r="O11329" i="5" s="1"/>
  <c r="M11353" i="5"/>
  <c r="N11353" i="5" s="1"/>
  <c r="M11357" i="5"/>
  <c r="N11357" i="5" s="1"/>
  <c r="M11384" i="5"/>
  <c r="N11384" i="5" s="1"/>
  <c r="M11396" i="5"/>
  <c r="N11396" i="5" s="1"/>
  <c r="M11408" i="5"/>
  <c r="N11408" i="5" s="1"/>
  <c r="M11428" i="5"/>
  <c r="O11428" i="5" s="1"/>
  <c r="M11452" i="5"/>
  <c r="O11452" i="5" s="1"/>
  <c r="M11456" i="5"/>
  <c r="N11456" i="5" s="1"/>
  <c r="M11460" i="5"/>
  <c r="N11460" i="5" s="1"/>
  <c r="M11476" i="5"/>
  <c r="N11476" i="5" s="1"/>
  <c r="M11887" i="5"/>
  <c r="N11887" i="5" s="1"/>
  <c r="M10859" i="5"/>
  <c r="O10859" i="5" s="1"/>
  <c r="M10891" i="5"/>
  <c r="N10891" i="5" s="1"/>
  <c r="M10915" i="5"/>
  <c r="O10915" i="5" s="1"/>
  <c r="M10939" i="5"/>
  <c r="N10939" i="5" s="1"/>
  <c r="M10987" i="5"/>
  <c r="O10987" i="5" s="1"/>
  <c r="M11079" i="5"/>
  <c r="O11079" i="5" s="1"/>
  <c r="M11087" i="5"/>
  <c r="O11087" i="5" s="1"/>
  <c r="M11262" i="5"/>
  <c r="O11262" i="5" s="1"/>
  <c r="M11266" i="5"/>
  <c r="O11266" i="5" s="1"/>
  <c r="M11361" i="5"/>
  <c r="N11361" i="5" s="1"/>
  <c r="M11369" i="5"/>
  <c r="O11369" i="5" s="1"/>
  <c r="M11484" i="5"/>
  <c r="N11484" i="5" s="1"/>
  <c r="M11488" i="5"/>
  <c r="O11488" i="5" s="1"/>
  <c r="M11496" i="5"/>
  <c r="N11496" i="5" s="1"/>
  <c r="M11512" i="5"/>
  <c r="N11512" i="5" s="1"/>
  <c r="M11520" i="5"/>
  <c r="O11520" i="5" s="1"/>
  <c r="M11524" i="5"/>
  <c r="O11524" i="5" s="1"/>
  <c r="M11568" i="5"/>
  <c r="N11568" i="5" s="1"/>
  <c r="M11588" i="5"/>
  <c r="N11588" i="5" s="1"/>
  <c r="M11596" i="5"/>
  <c r="N11596" i="5" s="1"/>
  <c r="M11600" i="5"/>
  <c r="N11600" i="5" s="1"/>
  <c r="M11608" i="5"/>
  <c r="N11608" i="5" s="1"/>
  <c r="M11612" i="5"/>
  <c r="N11612" i="5" s="1"/>
  <c r="M11616" i="5"/>
  <c r="N11616" i="5" s="1"/>
  <c r="M11620" i="5"/>
  <c r="N11620" i="5" s="1"/>
  <c r="M11624" i="5"/>
  <c r="O11624" i="5" s="1"/>
  <c r="M11628" i="5"/>
  <c r="N11628" i="5" s="1"/>
  <c r="M11656" i="5"/>
  <c r="N11656" i="5" s="1"/>
  <c r="M11672" i="5"/>
  <c r="N11672" i="5" s="1"/>
  <c r="M11684" i="5"/>
  <c r="N11684" i="5" s="1"/>
  <c r="M11692" i="5"/>
  <c r="N11692" i="5" s="1"/>
  <c r="M11696" i="5"/>
  <c r="N11696" i="5" s="1"/>
  <c r="M11704" i="5"/>
  <c r="N11704" i="5" s="1"/>
  <c r="M11708" i="5"/>
  <c r="N11708" i="5" s="1"/>
  <c r="M11760" i="5"/>
  <c r="N11760" i="5" s="1"/>
  <c r="M11768" i="5"/>
  <c r="N11768" i="5" s="1"/>
  <c r="M11780" i="5"/>
  <c r="N11780" i="5" s="1"/>
  <c r="M11808" i="5"/>
  <c r="O11808" i="5" s="1"/>
  <c r="M11812" i="5"/>
  <c r="N11812" i="5" s="1"/>
  <c r="M11820" i="5"/>
  <c r="N11820" i="5" s="1"/>
  <c r="M11836" i="5"/>
  <c r="O11836" i="5" s="1"/>
  <c r="M11856" i="5"/>
  <c r="N11856" i="5" s="1"/>
  <c r="M10672" i="5"/>
  <c r="O10672" i="5" s="1"/>
  <c r="M10676" i="5"/>
  <c r="N10676" i="5" s="1"/>
  <c r="M11123" i="5"/>
  <c r="N11123" i="5" s="1"/>
  <c r="M11127" i="5"/>
  <c r="N11127" i="5" s="1"/>
  <c r="M11155" i="5"/>
  <c r="O11155" i="5" s="1"/>
  <c r="M11163" i="5"/>
  <c r="O11163" i="5" s="1"/>
  <c r="M11191" i="5"/>
  <c r="N11191" i="5" s="1"/>
  <c r="M11203" i="5"/>
  <c r="N11203" i="5" s="1"/>
  <c r="M11235" i="5"/>
  <c r="N11235" i="5" s="1"/>
  <c r="M11270" i="5"/>
  <c r="N11270" i="5" s="1"/>
  <c r="M11278" i="5"/>
  <c r="N11278" i="5" s="1"/>
  <c r="M11282" i="5"/>
  <c r="N11282" i="5" s="1"/>
  <c r="M11302" i="5"/>
  <c r="N11302" i="5" s="1"/>
  <c r="M11306" i="5"/>
  <c r="N11306" i="5" s="1"/>
  <c r="M11310" i="5"/>
  <c r="N11310" i="5" s="1"/>
  <c r="M11322" i="5"/>
  <c r="O11322" i="5" s="1"/>
  <c r="M11330" i="5"/>
  <c r="N11330" i="5" s="1"/>
  <c r="M11342" i="5"/>
  <c r="N11342" i="5" s="1"/>
  <c r="M11346" i="5"/>
  <c r="N11346" i="5" s="1"/>
  <c r="M11385" i="5"/>
  <c r="O11385" i="5" s="1"/>
  <c r="M11393" i="5"/>
  <c r="O11393" i="5" s="1"/>
  <c r="M11401" i="5"/>
  <c r="O11401" i="5" s="1"/>
  <c r="M11421" i="5"/>
  <c r="N11421" i="5" s="1"/>
  <c r="M11425" i="5"/>
  <c r="N11425" i="5" s="1"/>
  <c r="M11433" i="5"/>
  <c r="O11433" i="5" s="1"/>
  <c r="M11437" i="5"/>
  <c r="N11437" i="5" s="1"/>
  <c r="M11449" i="5"/>
  <c r="N11449" i="5" s="1"/>
  <c r="M11465" i="5"/>
  <c r="N11465" i="5" s="1"/>
  <c r="M11880" i="5"/>
  <c r="N11880" i="5" s="1"/>
  <c r="M10888" i="5"/>
  <c r="N10888" i="5" s="1"/>
  <c r="M10916" i="5"/>
  <c r="N10916" i="5" s="1"/>
  <c r="M10988" i="5"/>
  <c r="N10988" i="5" s="1"/>
  <c r="M11016" i="5"/>
  <c r="N11016" i="5" s="1"/>
  <c r="M11052" i="5"/>
  <c r="N11052" i="5" s="1"/>
  <c r="M11239" i="5"/>
  <c r="O11239" i="5" s="1"/>
  <c r="M11366" i="5"/>
  <c r="N11366" i="5" s="1"/>
  <c r="M11370" i="5"/>
  <c r="N11370" i="5" s="1"/>
  <c r="M11493" i="5"/>
  <c r="O11493" i="5" s="1"/>
  <c r="M11497" i="5"/>
  <c r="O11497" i="5" s="1"/>
  <c r="M11509" i="5"/>
  <c r="N11509" i="5" s="1"/>
  <c r="M11529" i="5"/>
  <c r="O11529" i="5" s="1"/>
  <c r="M11541" i="5"/>
  <c r="O11541" i="5" s="1"/>
  <c r="M11549" i="5"/>
  <c r="O11549" i="5" s="1"/>
  <c r="M11553" i="5"/>
  <c r="N11553" i="5" s="1"/>
  <c r="M11557" i="5"/>
  <c r="N11557" i="5" s="1"/>
  <c r="M11573" i="5"/>
  <c r="N11573" i="5" s="1"/>
  <c r="M11577" i="5"/>
  <c r="O11577" i="5" s="1"/>
  <c r="M11581" i="5"/>
  <c r="N11581" i="5" s="1"/>
  <c r="M11589" i="5"/>
  <c r="O11589" i="5" s="1"/>
  <c r="M11609" i="5"/>
  <c r="O11609" i="5" s="1"/>
  <c r="M11629" i="5"/>
  <c r="N11629" i="5" s="1"/>
  <c r="M11637" i="5"/>
  <c r="O11637" i="5" s="1"/>
  <c r="M11641" i="5"/>
  <c r="O11641" i="5" s="1"/>
  <c r="M11649" i="5"/>
  <c r="O11649" i="5" s="1"/>
  <c r="M11653" i="5"/>
  <c r="O11653" i="5" s="1"/>
  <c r="M11665" i="5"/>
  <c r="O11665" i="5" s="1"/>
  <c r="M11669" i="5"/>
  <c r="N11669" i="5" s="1"/>
  <c r="M11677" i="5"/>
  <c r="O11677" i="5" s="1"/>
  <c r="M11701" i="5"/>
  <c r="O11701" i="5" s="1"/>
  <c r="M11721" i="5"/>
  <c r="O11721" i="5" s="1"/>
  <c r="M11729" i="5"/>
  <c r="O11729" i="5" s="1"/>
  <c r="M11733" i="5"/>
  <c r="O11733" i="5" s="1"/>
  <c r="M11737" i="5"/>
  <c r="N11737" i="5" s="1"/>
  <c r="M11745" i="5"/>
  <c r="O11745" i="5" s="1"/>
  <c r="M11773" i="5"/>
  <c r="N11773" i="5" s="1"/>
  <c r="M11777" i="5"/>
  <c r="N11777" i="5" s="1"/>
  <c r="M11797" i="5"/>
  <c r="O11797" i="5" s="1"/>
  <c r="M11801" i="5"/>
  <c r="O11801" i="5" s="1"/>
  <c r="M11841" i="5"/>
  <c r="O11841" i="5" s="1"/>
  <c r="M11845" i="5"/>
  <c r="N11845" i="5" s="1"/>
  <c r="M11849" i="5"/>
  <c r="O11849" i="5" s="1"/>
  <c r="M10861" i="5"/>
  <c r="O10861" i="5" s="1"/>
  <c r="M10885" i="5"/>
  <c r="N10885" i="5" s="1"/>
  <c r="M10917" i="5"/>
  <c r="O10917" i="5" s="1"/>
  <c r="M10941" i="5"/>
  <c r="O10941" i="5" s="1"/>
  <c r="M10961" i="5"/>
  <c r="N10961" i="5" s="1"/>
  <c r="M11053" i="5"/>
  <c r="O11053" i="5" s="1"/>
  <c r="M11085" i="5"/>
  <c r="O11085" i="5" s="1"/>
  <c r="M11244" i="5"/>
  <c r="O11244" i="5" s="1"/>
  <c r="M11264" i="5"/>
  <c r="N11264" i="5" s="1"/>
  <c r="M11482" i="5"/>
  <c r="N11482" i="5" s="1"/>
  <c r="M11486" i="5"/>
  <c r="O11486" i="5" s="1"/>
  <c r="M11490" i="5"/>
  <c r="N11490" i="5" s="1"/>
  <c r="M11514" i="5"/>
  <c r="N11514" i="5" s="1"/>
  <c r="M11518" i="5"/>
  <c r="O11518" i="5" s="1"/>
  <c r="M11522" i="5"/>
  <c r="O11522" i="5" s="1"/>
  <c r="M11530" i="5"/>
  <c r="O11530" i="5" s="1"/>
  <c r="M11554" i="5"/>
  <c r="O11554" i="5" s="1"/>
  <c r="M11558" i="5"/>
  <c r="N11558" i="5" s="1"/>
  <c r="M11566" i="5"/>
  <c r="O11566" i="5" s="1"/>
  <c r="M11586" i="5"/>
  <c r="O11586" i="5" s="1"/>
  <c r="M11598" i="5"/>
  <c r="O11598" i="5" s="1"/>
  <c r="M11610" i="5"/>
  <c r="O11610" i="5" s="1"/>
  <c r="M11622" i="5"/>
  <c r="O11622" i="5" s="1"/>
  <c r="M11646" i="5"/>
  <c r="O11646" i="5" s="1"/>
  <c r="M11662" i="5"/>
  <c r="O11662" i="5" s="1"/>
  <c r="M11674" i="5"/>
  <c r="O11674" i="5" s="1"/>
  <c r="M11694" i="5"/>
  <c r="O11694" i="5" s="1"/>
  <c r="M11698" i="5"/>
  <c r="O11698" i="5" s="1"/>
  <c r="M11706" i="5"/>
  <c r="O11706" i="5" s="1"/>
  <c r="M11758" i="5"/>
  <c r="N11758" i="5" s="1"/>
  <c r="M11806" i="5"/>
  <c r="O11806" i="5" s="1"/>
  <c r="M11810" i="5"/>
  <c r="O11810" i="5" s="1"/>
  <c r="M11814" i="5"/>
  <c r="O11814" i="5" s="1"/>
  <c r="M11818" i="5"/>
  <c r="O11818" i="5" s="1"/>
  <c r="M11822" i="5"/>
  <c r="O11822" i="5" s="1"/>
  <c r="M11854" i="5"/>
  <c r="O11854" i="5" s="1"/>
  <c r="M11121" i="5"/>
  <c r="O11121" i="5" s="1"/>
  <c r="M11129" i="5"/>
  <c r="O11129" i="5" s="1"/>
  <c r="M11229" i="5"/>
  <c r="O11229" i="5" s="1"/>
  <c r="M11304" i="5"/>
  <c r="N11304" i="5" s="1"/>
  <c r="M11312" i="5"/>
  <c r="O11312" i="5" s="1"/>
  <c r="M11344" i="5"/>
  <c r="O11344" i="5" s="1"/>
  <c r="M11348" i="5"/>
  <c r="N11348" i="5" s="1"/>
  <c r="M11387" i="5"/>
  <c r="O11387" i="5" s="1"/>
  <c r="M11403" i="5"/>
  <c r="O11403" i="5" s="1"/>
  <c r="M11407" i="5"/>
  <c r="O11407" i="5" s="1"/>
  <c r="M11419" i="5"/>
  <c r="N11419" i="5" s="1"/>
  <c r="M11423" i="5"/>
  <c r="O11423" i="5" s="1"/>
  <c r="M11431" i="5"/>
  <c r="O11431" i="5" s="1"/>
  <c r="M11435" i="5"/>
  <c r="O11435" i="5" s="1"/>
  <c r="M11447" i="5"/>
  <c r="O11447" i="5" s="1"/>
  <c r="M11418" i="5"/>
  <c r="N11418" i="5" s="1"/>
  <c r="M11911" i="5"/>
  <c r="O11911" i="5" s="1"/>
  <c r="M11934" i="5"/>
  <c r="N11934" i="5" s="1"/>
  <c r="M11956" i="5"/>
  <c r="N11956" i="5" s="1"/>
  <c r="M11965" i="5"/>
  <c r="O11965" i="5" s="1"/>
  <c r="M11974" i="5"/>
  <c r="N11974" i="5" s="1"/>
  <c r="M11990" i="5"/>
  <c r="O11990" i="5" s="1"/>
  <c r="M12006" i="5"/>
  <c r="N12006" i="5" s="1"/>
  <c r="M12010" i="5"/>
  <c r="N12010" i="5" s="1"/>
  <c r="M12018" i="5"/>
  <c r="O12018" i="5" s="1"/>
  <c r="M12038" i="5"/>
  <c r="N12038" i="5" s="1"/>
  <c r="M12050" i="5"/>
  <c r="O12050" i="5" s="1"/>
  <c r="M12058" i="5"/>
  <c r="N12058" i="5" s="1"/>
  <c r="M12122" i="5"/>
  <c r="N12122" i="5" s="1"/>
  <c r="M12329" i="5"/>
  <c r="N12329" i="5" s="1"/>
  <c r="M12333" i="5"/>
  <c r="N12333" i="5" s="1"/>
  <c r="M12337" i="5"/>
  <c r="O12337" i="5" s="1"/>
  <c r="M12341" i="5"/>
  <c r="O12341" i="5" s="1"/>
  <c r="M12353" i="5"/>
  <c r="O12353" i="5" s="1"/>
  <c r="M12369" i="5"/>
  <c r="N12369" i="5" s="1"/>
  <c r="M12389" i="5"/>
  <c r="N12389" i="5" s="1"/>
  <c r="M12421" i="5"/>
  <c r="O12421" i="5" s="1"/>
  <c r="M12425" i="5"/>
  <c r="N12425" i="5" s="1"/>
  <c r="M12441" i="5"/>
  <c r="N12441" i="5" s="1"/>
  <c r="M12445" i="5"/>
  <c r="O12445" i="5" s="1"/>
  <c r="M12461" i="5"/>
  <c r="N12461" i="5" s="1"/>
  <c r="M12469" i="5"/>
  <c r="O12469" i="5" s="1"/>
  <c r="M12481" i="5"/>
  <c r="N12481" i="5" s="1"/>
  <c r="M12529" i="5"/>
  <c r="O12529" i="5" s="1"/>
  <c r="M12593" i="5"/>
  <c r="O12593" i="5" s="1"/>
  <c r="M12597" i="5"/>
  <c r="O12597" i="5" s="1"/>
  <c r="M12625" i="5"/>
  <c r="O12625" i="5" s="1"/>
  <c r="M12841" i="5"/>
  <c r="N12841" i="5" s="1"/>
  <c r="M11188" i="5"/>
  <c r="N11188" i="5" s="1"/>
  <c r="M11873" i="5"/>
  <c r="O11873" i="5" s="1"/>
  <c r="M11889" i="5"/>
  <c r="O11889" i="5" s="1"/>
  <c r="M11916" i="5"/>
  <c r="N11916" i="5" s="1"/>
  <c r="M12146" i="5"/>
  <c r="O12146" i="5" s="1"/>
  <c r="M12210" i="5"/>
  <c r="O12210" i="5" s="1"/>
  <c r="M12234" i="5"/>
  <c r="O12234" i="5" s="1"/>
  <c r="M12242" i="5"/>
  <c r="O12242" i="5" s="1"/>
  <c r="M12278" i="5"/>
  <c r="N12278" i="5" s="1"/>
  <c r="M12286" i="5"/>
  <c r="O12286" i="5" s="1"/>
  <c r="M12294" i="5"/>
  <c r="O12294" i="5" s="1"/>
  <c r="M12298" i="5"/>
  <c r="O12298" i="5" s="1"/>
  <c r="M11287" i="5"/>
  <c r="N11287" i="5" s="1"/>
  <c r="M11406" i="5"/>
  <c r="N11406" i="5" s="1"/>
  <c r="M11962" i="5"/>
  <c r="O11962" i="5" s="1"/>
  <c r="M11979" i="5"/>
  <c r="O11979" i="5" s="1"/>
  <c r="M11999" i="5"/>
  <c r="O11999" i="5" s="1"/>
  <c r="M12003" i="5"/>
  <c r="O12003" i="5" s="1"/>
  <c r="M12043" i="5"/>
  <c r="O12043" i="5" s="1"/>
  <c r="M12047" i="5"/>
  <c r="N12047" i="5" s="1"/>
  <c r="M12067" i="5"/>
  <c r="O12067" i="5" s="1"/>
  <c r="M12071" i="5"/>
  <c r="O12071" i="5" s="1"/>
  <c r="M12087" i="5"/>
  <c r="N12087" i="5" s="1"/>
  <c r="M12095" i="5"/>
  <c r="O12095" i="5" s="1"/>
  <c r="M12099" i="5"/>
  <c r="N12099" i="5" s="1"/>
  <c r="M12119" i="5"/>
  <c r="N12119" i="5" s="1"/>
  <c r="M12326" i="5"/>
  <c r="O12326" i="5" s="1"/>
  <c r="M12346" i="5"/>
  <c r="N12346" i="5" s="1"/>
  <c r="M12350" i="5"/>
  <c r="O12350" i="5" s="1"/>
  <c r="M12358" i="5"/>
  <c r="N12358" i="5" s="1"/>
  <c r="M12366" i="5"/>
  <c r="O12366" i="5" s="1"/>
  <c r="M12374" i="5"/>
  <c r="O12374" i="5" s="1"/>
  <c r="M12382" i="5"/>
  <c r="N12382" i="5" s="1"/>
  <c r="M12390" i="5"/>
  <c r="O12390" i="5" s="1"/>
  <c r="M12406" i="5"/>
  <c r="N12406" i="5" s="1"/>
  <c r="M12410" i="5"/>
  <c r="O12410" i="5" s="1"/>
  <c r="M12414" i="5"/>
  <c r="O12414" i="5" s="1"/>
  <c r="M12422" i="5"/>
  <c r="N12422" i="5" s="1"/>
  <c r="M12450" i="5"/>
  <c r="O12450" i="5" s="1"/>
  <c r="M12466" i="5"/>
  <c r="N12466" i="5" s="1"/>
  <c r="M12486" i="5"/>
  <c r="O12486" i="5" s="1"/>
  <c r="M12498" i="5"/>
  <c r="O12498" i="5" s="1"/>
  <c r="M12502" i="5"/>
  <c r="O12502" i="5" s="1"/>
  <c r="M12506" i="5"/>
  <c r="O12506" i="5" s="1"/>
  <c r="M12510" i="5"/>
  <c r="O12510" i="5" s="1"/>
  <c r="M12518" i="5"/>
  <c r="N12518" i="5" s="1"/>
  <c r="M12534" i="5"/>
  <c r="O12534" i="5" s="1"/>
  <c r="M12562" i="5"/>
  <c r="N12562" i="5" s="1"/>
  <c r="M12566" i="5"/>
  <c r="O12566" i="5" s="1"/>
  <c r="M12570" i="5"/>
  <c r="N12570" i="5" s="1"/>
  <c r="M12606" i="5"/>
  <c r="N12606" i="5" s="1"/>
  <c r="M12622" i="5"/>
  <c r="N12622" i="5" s="1"/>
  <c r="M12630" i="5"/>
  <c r="N12630" i="5" s="1"/>
  <c r="M12730" i="5"/>
  <c r="O12730" i="5" s="1"/>
  <c r="M12842" i="5"/>
  <c r="O12842" i="5" s="1"/>
  <c r="M11196" i="5"/>
  <c r="O11196" i="5" s="1"/>
  <c r="M11450" i="5"/>
  <c r="N11450" i="5" s="1"/>
  <c r="M11877" i="5"/>
  <c r="N11877" i="5" s="1"/>
  <c r="M11922" i="5"/>
  <c r="O11922" i="5" s="1"/>
  <c r="M12159" i="5"/>
  <c r="N12159" i="5" s="1"/>
  <c r="M12167" i="5"/>
  <c r="N12167" i="5" s="1"/>
  <c r="M12179" i="5"/>
  <c r="O12179" i="5" s="1"/>
  <c r="M12183" i="5"/>
  <c r="N12183" i="5" s="1"/>
  <c r="M12199" i="5"/>
  <c r="N12199" i="5" s="1"/>
  <c r="M12207" i="5"/>
  <c r="O12207" i="5" s="1"/>
  <c r="M12219" i="5"/>
  <c r="O12219" i="5" s="1"/>
  <c r="M12223" i="5"/>
  <c r="N12223" i="5" s="1"/>
  <c r="M12227" i="5"/>
  <c r="O12227" i="5" s="1"/>
  <c r="M12255" i="5"/>
  <c r="O12255" i="5" s="1"/>
  <c r="M12271" i="5"/>
  <c r="N12271" i="5" s="1"/>
  <c r="M12299" i="5"/>
  <c r="N12299" i="5" s="1"/>
  <c r="M12307" i="5"/>
  <c r="O12307" i="5" s="1"/>
  <c r="M12311" i="5"/>
  <c r="O12311" i="5" s="1"/>
  <c r="M12315" i="5"/>
  <c r="O12315" i="5" s="1"/>
  <c r="M11200" i="5"/>
  <c r="N11200" i="5" s="1"/>
  <c r="M11232" i="5"/>
  <c r="N11232" i="5" s="1"/>
  <c r="M11894" i="5"/>
  <c r="O11894" i="5" s="1"/>
  <c r="M11927" i="5"/>
  <c r="N11927" i="5" s="1"/>
  <c r="M11936" i="5"/>
  <c r="N11936" i="5" s="1"/>
  <c r="M11949" i="5"/>
  <c r="N11949" i="5" s="1"/>
  <c r="M11954" i="5"/>
  <c r="O11954" i="5" s="1"/>
  <c r="M11976" i="5"/>
  <c r="N11976" i="5" s="1"/>
  <c r="M11992" i="5"/>
  <c r="N11992" i="5" s="1"/>
  <c r="M11996" i="5"/>
  <c r="N11996" i="5" s="1"/>
  <c r="M12016" i="5"/>
  <c r="O12016" i="5" s="1"/>
  <c r="M12020" i="5"/>
  <c r="N12020" i="5" s="1"/>
  <c r="M12032" i="5"/>
  <c r="O12032" i="5" s="1"/>
  <c r="M12036" i="5"/>
  <c r="N12036" i="5" s="1"/>
  <c r="M12064" i="5"/>
  <c r="N12064" i="5" s="1"/>
  <c r="M12092" i="5"/>
  <c r="O12092" i="5" s="1"/>
  <c r="M12104" i="5"/>
  <c r="N12104" i="5" s="1"/>
  <c r="M12108" i="5"/>
  <c r="O12108" i="5" s="1"/>
  <c r="M12116" i="5"/>
  <c r="N12116" i="5" s="1"/>
  <c r="M12124" i="5"/>
  <c r="N12124" i="5" s="1"/>
  <c r="M12140" i="5"/>
  <c r="N12140" i="5" s="1"/>
  <c r="M12323" i="5"/>
  <c r="N12323" i="5" s="1"/>
  <c r="M12343" i="5"/>
  <c r="N12343" i="5" s="1"/>
  <c r="M12363" i="5"/>
  <c r="O12363" i="5" s="1"/>
  <c r="M12379" i="5"/>
  <c r="O12379" i="5" s="1"/>
  <c r="M12435" i="5"/>
  <c r="N12435" i="5" s="1"/>
  <c r="M12455" i="5"/>
  <c r="N12455" i="5" s="1"/>
  <c r="M12491" i="5"/>
  <c r="O12491" i="5" s="1"/>
  <c r="M12531" i="5"/>
  <c r="O12531" i="5" s="1"/>
  <c r="M12539" i="5"/>
  <c r="N12539" i="5" s="1"/>
  <c r="M12555" i="5"/>
  <c r="N12555" i="5" s="1"/>
  <c r="M12587" i="5"/>
  <c r="N12587" i="5" s="1"/>
  <c r="M12591" i="5"/>
  <c r="O12591" i="5" s="1"/>
  <c r="M12639" i="5"/>
  <c r="O12639" i="5" s="1"/>
  <c r="M12839" i="5"/>
  <c r="O12839" i="5" s="1"/>
  <c r="M11331" i="5"/>
  <c r="N11331" i="5" s="1"/>
  <c r="M11438" i="5"/>
  <c r="N11438" i="5" s="1"/>
  <c r="M11458" i="5"/>
  <c r="N11458" i="5" s="1"/>
  <c r="M11474" i="5"/>
  <c r="N11474" i="5" s="1"/>
  <c r="M11897" i="5"/>
  <c r="O11897" i="5" s="1"/>
  <c r="M11914" i="5"/>
  <c r="N11914" i="5" s="1"/>
  <c r="M11932" i="5"/>
  <c r="N11932" i="5" s="1"/>
  <c r="M11959" i="5"/>
  <c r="N11959" i="5" s="1"/>
  <c r="M11968" i="5"/>
  <c r="O11968" i="5" s="1"/>
  <c r="M11972" i="5"/>
  <c r="N11972" i="5" s="1"/>
  <c r="M12152" i="5"/>
  <c r="N12152" i="5" s="1"/>
  <c r="M12156" i="5"/>
  <c r="O12156" i="5" s="1"/>
  <c r="M12176" i="5"/>
  <c r="N12176" i="5" s="1"/>
  <c r="M12196" i="5"/>
  <c r="N12196" i="5" s="1"/>
  <c r="M12216" i="5"/>
  <c r="N12216" i="5" s="1"/>
  <c r="M12240" i="5"/>
  <c r="N12240" i="5" s="1"/>
  <c r="M12260" i="5"/>
  <c r="N12260" i="5" s="1"/>
  <c r="M12280" i="5"/>
  <c r="N12280" i="5" s="1"/>
  <c r="M12292" i="5"/>
  <c r="N12292" i="5" s="1"/>
  <c r="M12304" i="5"/>
  <c r="N12304" i="5" s="1"/>
  <c r="M11390" i="5"/>
  <c r="N11390" i="5" s="1"/>
  <c r="M11462" i="5"/>
  <c r="O11462" i="5" s="1"/>
  <c r="M11882" i="5"/>
  <c r="O11882" i="5" s="1"/>
  <c r="M11919" i="5"/>
  <c r="O11919" i="5" s="1"/>
  <c r="M12001" i="5"/>
  <c r="O12001" i="5" s="1"/>
  <c r="M12041" i="5"/>
  <c r="O12041" i="5" s="1"/>
  <c r="M12053" i="5"/>
  <c r="N12053" i="5" s="1"/>
  <c r="M12061" i="5"/>
  <c r="O12061" i="5" s="1"/>
  <c r="M12069" i="5"/>
  <c r="N12069" i="5" s="1"/>
  <c r="M12089" i="5"/>
  <c r="O12089" i="5" s="1"/>
  <c r="M12101" i="5"/>
  <c r="N12101" i="5" s="1"/>
  <c r="M12113" i="5"/>
  <c r="O12113" i="5" s="1"/>
  <c r="M12356" i="5"/>
  <c r="N12356" i="5" s="1"/>
  <c r="M12360" i="5"/>
  <c r="O12360" i="5" s="1"/>
  <c r="M12372" i="5"/>
  <c r="N12372" i="5" s="1"/>
  <c r="M12396" i="5"/>
  <c r="N12396" i="5" s="1"/>
  <c r="M12400" i="5"/>
  <c r="O12400" i="5" s="1"/>
  <c r="M12404" i="5"/>
  <c r="N12404" i="5" s="1"/>
  <c r="M12408" i="5"/>
  <c r="N12408" i="5" s="1"/>
  <c r="M12432" i="5"/>
  <c r="O12432" i="5" s="1"/>
  <c r="M12452" i="5"/>
  <c r="O12452" i="5" s="1"/>
  <c r="M12464" i="5"/>
  <c r="O12464" i="5" s="1"/>
  <c r="M12476" i="5"/>
  <c r="N12476" i="5" s="1"/>
  <c r="M12492" i="5"/>
  <c r="O12492" i="5" s="1"/>
  <c r="M12516" i="5"/>
  <c r="O12516" i="5" s="1"/>
  <c r="M12524" i="5"/>
  <c r="O12524" i="5" s="1"/>
  <c r="M12544" i="5"/>
  <c r="O12544" i="5" s="1"/>
  <c r="M12564" i="5"/>
  <c r="N12564" i="5" s="1"/>
  <c r="M12568" i="5"/>
  <c r="N12568" i="5" s="1"/>
  <c r="M12572" i="5"/>
  <c r="N12572" i="5" s="1"/>
  <c r="M12600" i="5"/>
  <c r="N12600" i="5" s="1"/>
  <c r="M12604" i="5"/>
  <c r="N12604" i="5" s="1"/>
  <c r="M12668" i="5"/>
  <c r="N12668" i="5" s="1"/>
  <c r="M11152" i="5"/>
  <c r="N11152" i="5" s="1"/>
  <c r="M11466" i="5"/>
  <c r="N11466" i="5" s="1"/>
  <c r="M11885" i="5"/>
  <c r="N11885" i="5" s="1"/>
  <c r="M11899" i="5"/>
  <c r="N11899" i="5" s="1"/>
  <c r="M11924" i="5"/>
  <c r="N11924" i="5" s="1"/>
  <c r="M11951" i="5"/>
  <c r="N11951" i="5" s="1"/>
  <c r="M12149" i="5"/>
  <c r="O12149" i="5" s="1"/>
  <c r="M12165" i="5"/>
  <c r="N12165" i="5" s="1"/>
  <c r="M12173" i="5"/>
  <c r="O12173" i="5" s="1"/>
  <c r="M12181" i="5"/>
  <c r="O12181" i="5" s="1"/>
  <c r="M12201" i="5"/>
  <c r="N12201" i="5" s="1"/>
  <c r="M12213" i="5"/>
  <c r="N12213" i="5" s="1"/>
  <c r="M12253" i="5"/>
  <c r="O12253" i="5" s="1"/>
  <c r="M12265" i="5"/>
  <c r="O12265" i="5" s="1"/>
  <c r="M12273" i="5"/>
  <c r="N12273" i="5" s="1"/>
  <c r="M12317" i="5"/>
  <c r="N12317" i="5" s="1"/>
  <c r="M12840" i="5"/>
  <c r="N12840" i="5" s="1"/>
  <c r="M12820" i="5"/>
  <c r="N12820" i="5" s="1"/>
  <c r="M12696" i="5"/>
  <c r="N12696" i="5" s="1"/>
  <c r="M12804" i="5"/>
  <c r="N12804" i="5" s="1"/>
  <c r="M12712" i="5"/>
  <c r="N12712" i="5" s="1"/>
  <c r="N11657" i="5" l="1"/>
  <c r="P11657" i="5" s="1"/>
  <c r="Q11657" i="5" s="1"/>
  <c r="N11710" i="5"/>
  <c r="P11710" i="5" s="1"/>
  <c r="Q11710" i="5" s="1"/>
  <c r="N4137" i="5"/>
  <c r="P4137" i="5" s="1"/>
  <c r="N11784" i="5"/>
  <c r="P11784" i="5" s="1"/>
  <c r="Q11784" i="5" s="1"/>
  <c r="O11630" i="5"/>
  <c r="P11630" i="5" s="1"/>
  <c r="Q11630" i="5" s="1"/>
  <c r="N11826" i="5"/>
  <c r="P11826" i="5" s="1"/>
  <c r="Q11826" i="5" s="1"/>
  <c r="N4321" i="5"/>
  <c r="P4321" i="5" s="1"/>
  <c r="O4379" i="5"/>
  <c r="P4379" i="5" s="1"/>
  <c r="N11158" i="5"/>
  <c r="P11158" i="5" s="1"/>
  <c r="Q11158" i="5" s="1"/>
  <c r="O11484" i="5"/>
  <c r="P11484" i="5" s="1"/>
  <c r="Q11484" i="5" s="1"/>
  <c r="O10676" i="5"/>
  <c r="P10676" i="5" s="1"/>
  <c r="Q10676" i="5" s="1"/>
  <c r="O11052" i="5"/>
  <c r="P11052" i="5" s="1"/>
  <c r="Q11052" i="5" s="1"/>
  <c r="O11777" i="5"/>
  <c r="P11777" i="5" s="1"/>
  <c r="Q11777" i="5" s="1"/>
  <c r="N11407" i="5"/>
  <c r="P11407" i="5" s="1"/>
  <c r="Q11407" i="5" s="1"/>
  <c r="N12234" i="5"/>
  <c r="P12234" i="5" s="1"/>
  <c r="Q12234" i="5" s="1"/>
  <c r="N12326" i="5"/>
  <c r="P12326" i="5" s="1"/>
  <c r="Q12326" i="5" s="1"/>
  <c r="N11603" i="5"/>
  <c r="P11603" i="5" s="1"/>
  <c r="Q11603" i="5" s="1"/>
  <c r="O11949" i="5"/>
  <c r="P11949" i="5" s="1"/>
  <c r="Q11949" i="5" s="1"/>
  <c r="N11591" i="5"/>
  <c r="P11591" i="5" s="1"/>
  <c r="Q11591" i="5" s="1"/>
  <c r="O12372" i="5"/>
  <c r="P12372" i="5" s="1"/>
  <c r="Q12372" i="5" s="1"/>
  <c r="N11822" i="5"/>
  <c r="P11822" i="5" s="1"/>
  <c r="Q11822" i="5" s="1"/>
  <c r="O12058" i="5"/>
  <c r="P12058" i="5" s="1"/>
  <c r="Q12058" i="5" s="1"/>
  <c r="O4132" i="5"/>
  <c r="P4132" i="5" s="1"/>
  <c r="O4259" i="5"/>
  <c r="P4259" i="5" s="1"/>
  <c r="N4356" i="5"/>
  <c r="P4356" i="5" s="1"/>
  <c r="O11460" i="5"/>
  <c r="P11460" i="5" s="1"/>
  <c r="Q11460" i="5" s="1"/>
  <c r="O11672" i="5"/>
  <c r="P11672" i="5" s="1"/>
  <c r="Q11672" i="5" s="1"/>
  <c r="O11346" i="5"/>
  <c r="P11346" i="5" s="1"/>
  <c r="Q11346" i="5" s="1"/>
  <c r="O11629" i="5"/>
  <c r="P11629" i="5" s="1"/>
  <c r="Q11629" i="5" s="1"/>
  <c r="O11450" i="5"/>
  <c r="P11450" i="5" s="1"/>
  <c r="Q11450" i="5" s="1"/>
  <c r="N11922" i="5"/>
  <c r="P11922" i="5" s="1"/>
  <c r="Q11922" i="5" s="1"/>
  <c r="N11554" i="5"/>
  <c r="P11554" i="5" s="1"/>
  <c r="Q11554" i="5" s="1"/>
  <c r="N12410" i="5"/>
  <c r="P12410" i="5" s="1"/>
  <c r="Q12410" i="5" s="1"/>
  <c r="N12219" i="5"/>
  <c r="P12219" i="5" s="1"/>
  <c r="Q12219" i="5" s="1"/>
  <c r="N12092" i="5"/>
  <c r="P12092" i="5" s="1"/>
  <c r="Q12092" i="5" s="1"/>
  <c r="N12156" i="5"/>
  <c r="P12156" i="5" s="1"/>
  <c r="Q12156" i="5" s="1"/>
  <c r="N12492" i="5"/>
  <c r="P12492" i="5" s="1"/>
  <c r="Q12492" i="5" s="1"/>
  <c r="O12213" i="5"/>
  <c r="P12213" i="5" s="1"/>
  <c r="Q12213" i="5" s="1"/>
  <c r="N12421" i="5"/>
  <c r="P12421" i="5" s="1"/>
  <c r="Q12421" i="5" s="1"/>
  <c r="O4074" i="5"/>
  <c r="P4074" i="5" s="1"/>
  <c r="O4083" i="5"/>
  <c r="P4083" i="5" s="1"/>
  <c r="N4272" i="5"/>
  <c r="P4272" i="5" s="1"/>
  <c r="N11079" i="5"/>
  <c r="P11079" i="5" s="1"/>
  <c r="Q11079" i="5" s="1"/>
  <c r="N11808" i="5"/>
  <c r="P11808" i="5" s="1"/>
  <c r="Q11808" i="5" s="1"/>
  <c r="O11465" i="5"/>
  <c r="P11465" i="5" s="1"/>
  <c r="Q11465" i="5" s="1"/>
  <c r="N11801" i="5"/>
  <c r="P11801" i="5" s="1"/>
  <c r="Q11801" i="5" s="1"/>
  <c r="O11304" i="5"/>
  <c r="P11304" i="5" s="1"/>
  <c r="Q11304" i="5" s="1"/>
  <c r="O11758" i="5"/>
  <c r="P11758" i="5" s="1"/>
  <c r="Q11758" i="5" s="1"/>
  <c r="N12067" i="5"/>
  <c r="P12067" i="5" s="1"/>
  <c r="Q12067" i="5" s="1"/>
  <c r="O12630" i="5"/>
  <c r="P12630" i="5" s="1"/>
  <c r="Q12630" i="5" s="1"/>
  <c r="O11992" i="5"/>
  <c r="P11992" i="5" s="1"/>
  <c r="Q11992" i="5" s="1"/>
  <c r="O11843" i="5"/>
  <c r="P11843" i="5" s="1"/>
  <c r="Q11843" i="5" s="1"/>
  <c r="N12400" i="5"/>
  <c r="P12400" i="5" s="1"/>
  <c r="Q12400" i="5" s="1"/>
  <c r="O11924" i="5"/>
  <c r="P11924" i="5" s="1"/>
  <c r="Q11924" i="5" s="1"/>
  <c r="O12329" i="5"/>
  <c r="P12329" i="5" s="1"/>
  <c r="Q12329" i="5" s="1"/>
  <c r="N4049" i="5"/>
  <c r="P4049" i="5" s="1"/>
  <c r="O4346" i="5"/>
  <c r="P4346" i="5" s="1"/>
  <c r="O4532" i="5"/>
  <c r="P4532" i="5" s="1"/>
  <c r="O11887" i="5"/>
  <c r="P11887" i="5" s="1"/>
  <c r="Q11887" i="5" s="1"/>
  <c r="O11692" i="5"/>
  <c r="P11692" i="5" s="1"/>
  <c r="Q11692" i="5" s="1"/>
  <c r="N11393" i="5"/>
  <c r="P11393" i="5" s="1"/>
  <c r="Q11393" i="5" s="1"/>
  <c r="N11641" i="5"/>
  <c r="P11641" i="5" s="1"/>
  <c r="Q11641" i="5" s="1"/>
  <c r="N11462" i="5"/>
  <c r="P11462" i="5" s="1"/>
  <c r="Q11462" i="5" s="1"/>
  <c r="N11954" i="5"/>
  <c r="P11954" i="5" s="1"/>
  <c r="Q11954" i="5" s="1"/>
  <c r="N11610" i="5"/>
  <c r="P11610" i="5" s="1"/>
  <c r="Q11610" i="5" s="1"/>
  <c r="O12422" i="5"/>
  <c r="P12422" i="5" s="1"/>
  <c r="Q12422" i="5" s="1"/>
  <c r="N12227" i="5"/>
  <c r="P12227" i="5" s="1"/>
  <c r="Q12227" i="5" s="1"/>
  <c r="N12108" i="5"/>
  <c r="P12108" i="5" s="1"/>
  <c r="Q12108" i="5" s="1"/>
  <c r="O12196" i="5"/>
  <c r="P12196" i="5" s="1"/>
  <c r="Q12196" i="5" s="1"/>
  <c r="N12524" i="5"/>
  <c r="P12524" i="5" s="1"/>
  <c r="Q12524" i="5" s="1"/>
  <c r="N11675" i="5"/>
  <c r="P11675" i="5" s="1"/>
  <c r="Q11675" i="5" s="1"/>
  <c r="N12625" i="5"/>
  <c r="P12625" i="5" s="1"/>
  <c r="Q12625" i="5" s="1"/>
  <c r="N4413" i="5"/>
  <c r="P4413" i="5" s="1"/>
  <c r="N4415" i="5"/>
  <c r="P4415" i="5" s="1"/>
  <c r="O11273" i="5"/>
  <c r="P11273" i="5" s="1"/>
  <c r="Q11273" i="5" s="1"/>
  <c r="N11520" i="5"/>
  <c r="P11520" i="5" s="1"/>
  <c r="Q11520" i="5" s="1"/>
  <c r="N11163" i="5"/>
  <c r="P11163" i="5" s="1"/>
  <c r="Q11163" i="5" s="1"/>
  <c r="N11493" i="5"/>
  <c r="P11493" i="5" s="1"/>
  <c r="Q11493" i="5" s="1"/>
  <c r="O11331" i="5"/>
  <c r="P11331" i="5" s="1"/>
  <c r="Q11331" i="5" s="1"/>
  <c r="N11435" i="5"/>
  <c r="P11435" i="5" s="1"/>
  <c r="Q11435" i="5" s="1"/>
  <c r="N12294" i="5"/>
  <c r="P12294" i="5" s="1"/>
  <c r="Q12294" i="5" s="1"/>
  <c r="N12366" i="5"/>
  <c r="P12366" i="5" s="1"/>
  <c r="Q12366" i="5" s="1"/>
  <c r="O12167" i="5"/>
  <c r="P12167" i="5" s="1"/>
  <c r="Q12167" i="5" s="1"/>
  <c r="N12016" i="5"/>
  <c r="P12016" i="5" s="1"/>
  <c r="Q12016" i="5" s="1"/>
  <c r="O12216" i="5"/>
  <c r="P12216" i="5" s="1"/>
  <c r="Q12216" i="5" s="1"/>
  <c r="N12544" i="5"/>
  <c r="P12544" i="5" s="1"/>
  <c r="Q12544" i="5" s="1"/>
  <c r="O12273" i="5"/>
  <c r="P12273" i="5" s="1"/>
  <c r="Q12273" i="5" s="1"/>
  <c r="N12445" i="5"/>
  <c r="P12445" i="5" s="1"/>
  <c r="Q12445" i="5" s="1"/>
  <c r="O4118" i="5"/>
  <c r="P4118" i="5" s="1"/>
  <c r="N4327" i="5"/>
  <c r="P4327" i="5" s="1"/>
  <c r="N4872" i="5"/>
  <c r="P4872" i="5" s="1"/>
  <c r="N11266" i="5"/>
  <c r="P11266" i="5" s="1"/>
  <c r="Q11266" i="5" s="1"/>
  <c r="N11836" i="5"/>
  <c r="P11836" i="5" s="1"/>
  <c r="Q11836" i="5" s="1"/>
  <c r="O10916" i="5"/>
  <c r="P10916" i="5" s="1"/>
  <c r="Q10916" i="5" s="1"/>
  <c r="O11737" i="5"/>
  <c r="P11737" i="5" s="1"/>
  <c r="Q11737" i="5" s="1"/>
  <c r="N10917" i="5"/>
  <c r="P10917" i="5" s="1"/>
  <c r="Q10917" i="5" s="1"/>
  <c r="N11511" i="5"/>
  <c r="P11511" i="5" s="1"/>
  <c r="Q11511" i="5" s="1"/>
  <c r="N11979" i="5"/>
  <c r="P11979" i="5" s="1"/>
  <c r="Q11979" i="5" s="1"/>
  <c r="O12562" i="5"/>
  <c r="P12562" i="5" s="1"/>
  <c r="Q12562" i="5" s="1"/>
  <c r="O11558" i="5"/>
  <c r="P11558" i="5" s="1"/>
  <c r="Q11558" i="5" s="1"/>
  <c r="N12491" i="5"/>
  <c r="P12491" i="5" s="1"/>
  <c r="Q12491" i="5" s="1"/>
  <c r="N11919" i="5"/>
  <c r="P11919" i="5" s="1"/>
  <c r="Q11919" i="5" s="1"/>
  <c r="O12804" i="5"/>
  <c r="P12804" i="5" s="1"/>
  <c r="Q12804" i="5" s="1"/>
  <c r="N11731" i="5"/>
  <c r="P11731" i="5" s="1"/>
  <c r="Q11731" i="5" s="1"/>
  <c r="O11686" i="5"/>
  <c r="P11686" i="5" s="1"/>
  <c r="Q11686" i="5" s="1"/>
  <c r="O4143" i="5"/>
  <c r="P4143" i="5" s="1"/>
  <c r="N4324" i="5"/>
  <c r="P4324" i="5" s="1"/>
  <c r="N11428" i="5"/>
  <c r="P11428" i="5" s="1"/>
  <c r="Q11428" i="5" s="1"/>
  <c r="N11624" i="5"/>
  <c r="P11624" i="5" s="1"/>
  <c r="Q11624" i="5" s="1"/>
  <c r="N11322" i="5"/>
  <c r="P11322" i="5" s="1"/>
  <c r="Q11322" i="5" s="1"/>
  <c r="O11581" i="5"/>
  <c r="P11581" i="5" s="1"/>
  <c r="Q11581" i="5" s="1"/>
  <c r="O11406" i="5"/>
  <c r="P11406" i="5" s="1"/>
  <c r="Q11406" i="5" s="1"/>
  <c r="N11882" i="5"/>
  <c r="P11882" i="5" s="1"/>
  <c r="Q11882" i="5" s="1"/>
  <c r="O10961" i="5"/>
  <c r="P10961" i="5" s="1"/>
  <c r="Q10961" i="5" s="1"/>
  <c r="O12382" i="5"/>
  <c r="P12382" i="5" s="1"/>
  <c r="Q12382" i="5" s="1"/>
  <c r="O12183" i="5"/>
  <c r="P12183" i="5" s="1"/>
  <c r="Q12183" i="5" s="1"/>
  <c r="N12032" i="5"/>
  <c r="P12032" i="5" s="1"/>
  <c r="Q12032" i="5" s="1"/>
  <c r="N11968" i="5"/>
  <c r="P11968" i="5" s="1"/>
  <c r="Q11968" i="5" s="1"/>
  <c r="N12452" i="5"/>
  <c r="P12452" i="5" s="1"/>
  <c r="Q12452" i="5" s="1"/>
  <c r="N12173" i="5"/>
  <c r="P12173" i="5" s="1"/>
  <c r="Q12173" i="5" s="1"/>
  <c r="N12353" i="5"/>
  <c r="P12353" i="5" s="1"/>
  <c r="Q12353" i="5" s="1"/>
  <c r="N4305" i="5"/>
  <c r="P4305" i="5" s="1"/>
  <c r="N4355" i="5"/>
  <c r="P4355" i="5" s="1"/>
  <c r="N11118" i="5"/>
  <c r="P11118" i="5" s="1"/>
  <c r="Q11118" i="5" s="1"/>
  <c r="N11369" i="5"/>
  <c r="P11369" i="5" s="1"/>
  <c r="Q11369" i="5" s="1"/>
  <c r="N10672" i="5"/>
  <c r="P10672" i="5" s="1"/>
  <c r="Q10672" i="5" s="1"/>
  <c r="O11016" i="5"/>
  <c r="P11016" i="5" s="1"/>
  <c r="Q11016" i="5" s="1"/>
  <c r="O11773" i="5"/>
  <c r="P11773" i="5" s="1"/>
  <c r="Q11773" i="5" s="1"/>
  <c r="N11121" i="5"/>
  <c r="P11121" i="5" s="1"/>
  <c r="Q11121" i="5" s="1"/>
  <c r="O11514" i="5"/>
  <c r="P11514" i="5" s="1"/>
  <c r="Q11514" i="5" s="1"/>
  <c r="N12003" i="5"/>
  <c r="P12003" i="5" s="1"/>
  <c r="Q12003" i="5" s="1"/>
  <c r="O12570" i="5"/>
  <c r="P12570" i="5" s="1"/>
  <c r="Q12570" i="5" s="1"/>
  <c r="O11936" i="5"/>
  <c r="P11936" i="5" s="1"/>
  <c r="Q11936" i="5" s="1"/>
  <c r="N11579" i="5"/>
  <c r="P11579" i="5" s="1"/>
  <c r="Q11579" i="5" s="1"/>
  <c r="N12360" i="5"/>
  <c r="P12360" i="5" s="1"/>
  <c r="Q12360" i="5" s="1"/>
  <c r="N11806" i="5"/>
  <c r="P11806" i="5" s="1"/>
  <c r="Q11806" i="5" s="1"/>
  <c r="N12050" i="5"/>
  <c r="P12050" i="5" s="1"/>
  <c r="Q12050" i="5" s="1"/>
  <c r="O4517" i="5"/>
  <c r="P4517" i="5" s="1"/>
  <c r="N4687" i="5"/>
  <c r="P4687" i="5" s="1"/>
  <c r="N11329" i="5"/>
  <c r="P11329" i="5" s="1"/>
  <c r="Q11329" i="5" s="1"/>
  <c r="O11596" i="5"/>
  <c r="P11596" i="5" s="1"/>
  <c r="Q11596" i="5" s="1"/>
  <c r="O11270" i="5"/>
  <c r="P11270" i="5" s="1"/>
  <c r="Q11270" i="5" s="1"/>
  <c r="N11541" i="5"/>
  <c r="P11541" i="5" s="1"/>
  <c r="Q11541" i="5" s="1"/>
  <c r="N11196" i="5"/>
  <c r="P11196" i="5" s="1"/>
  <c r="Q11196" i="5" s="1"/>
  <c r="N12506" i="5"/>
  <c r="P12506" i="5" s="1"/>
  <c r="Q12506" i="5" s="1"/>
  <c r="N12315" i="5"/>
  <c r="P12315" i="5" s="1"/>
  <c r="Q12315" i="5" s="1"/>
  <c r="N12363" i="5"/>
  <c r="P12363" i="5" s="1"/>
  <c r="Q12363" i="5" s="1"/>
  <c r="O12304" i="5"/>
  <c r="P12304" i="5" s="1"/>
  <c r="Q12304" i="5" s="1"/>
  <c r="O12604" i="5"/>
  <c r="P12604" i="5" s="1"/>
  <c r="Q12604" i="5" s="1"/>
  <c r="N11598" i="5"/>
  <c r="P11598" i="5" s="1"/>
  <c r="Q11598" i="5" s="1"/>
  <c r="N12593" i="5"/>
  <c r="P12593" i="5" s="1"/>
  <c r="Q12593" i="5" s="1"/>
  <c r="O4353" i="5"/>
  <c r="P4353" i="5" s="1"/>
  <c r="N4391" i="5"/>
  <c r="P4391" i="5" s="1"/>
  <c r="O11194" i="5"/>
  <c r="P11194" i="5" s="1"/>
  <c r="Q11194" i="5" s="1"/>
  <c r="O11496" i="5"/>
  <c r="P11496" i="5" s="1"/>
  <c r="Q11496" i="5" s="1"/>
  <c r="O11127" i="5"/>
  <c r="P11127" i="5" s="1"/>
  <c r="Q11127" i="5" s="1"/>
  <c r="O11366" i="5"/>
  <c r="P11366" i="5" s="1"/>
  <c r="Q11366" i="5" s="1"/>
  <c r="O12278" i="5"/>
  <c r="P12278" i="5" s="1"/>
  <c r="Q12278" i="5" s="1"/>
  <c r="N12350" i="5"/>
  <c r="P12350" i="5" s="1"/>
  <c r="Q12350" i="5" s="1"/>
  <c r="N11814" i="5"/>
  <c r="P11814" i="5" s="1"/>
  <c r="Q11814" i="5" s="1"/>
  <c r="N11085" i="5"/>
  <c r="P11085" i="5" s="1"/>
  <c r="Q11085" i="5" s="1"/>
  <c r="O12435" i="5"/>
  <c r="P12435" i="5" s="1"/>
  <c r="Q12435" i="5" s="1"/>
  <c r="N11743" i="5"/>
  <c r="P11743" i="5" s="1"/>
  <c r="Q11743" i="5" s="1"/>
  <c r="O12696" i="5"/>
  <c r="P12696" i="5" s="1"/>
  <c r="Q12696" i="5" s="1"/>
  <c r="O12006" i="5"/>
  <c r="P12006" i="5" s="1"/>
  <c r="Q12006" i="5" s="1"/>
  <c r="N4653" i="5"/>
  <c r="P4653" i="5" s="1"/>
  <c r="N4245" i="5"/>
  <c r="P4245" i="5" s="1"/>
  <c r="O11396" i="5"/>
  <c r="P11396" i="5" s="1"/>
  <c r="Q11396" i="5" s="1"/>
  <c r="O11616" i="5"/>
  <c r="P11616" i="5" s="1"/>
  <c r="Q11616" i="5" s="1"/>
  <c r="O11306" i="5"/>
  <c r="P11306" i="5" s="1"/>
  <c r="Q11306" i="5" s="1"/>
  <c r="O11573" i="5"/>
  <c r="P11573" i="5" s="1"/>
  <c r="Q11573" i="5" s="1"/>
  <c r="N12450" i="5"/>
  <c r="P12450" i="5" s="1"/>
  <c r="Q12450" i="5" s="1"/>
  <c r="N12255" i="5"/>
  <c r="P12255" i="5" s="1"/>
  <c r="Q12255" i="5" s="1"/>
  <c r="O12116" i="5"/>
  <c r="P12116" i="5" s="1"/>
  <c r="Q12116" i="5" s="1"/>
  <c r="N11706" i="5"/>
  <c r="P11706" i="5" s="1"/>
  <c r="Q11706" i="5" s="1"/>
  <c r="O12841" i="5"/>
  <c r="P12841" i="5" s="1"/>
  <c r="Q12841" i="5" s="1"/>
  <c r="O4421" i="5"/>
  <c r="P4421" i="5" s="1"/>
  <c r="N4455" i="5"/>
  <c r="P4455" i="5" s="1"/>
  <c r="O11285" i="5"/>
  <c r="P11285" i="5" s="1"/>
  <c r="Q11285" i="5" s="1"/>
  <c r="N11524" i="5"/>
  <c r="P11524" i="5" s="1"/>
  <c r="Q11524" i="5" s="1"/>
  <c r="O11191" i="5"/>
  <c r="P11191" i="5" s="1"/>
  <c r="Q11191" i="5" s="1"/>
  <c r="N11497" i="5"/>
  <c r="P11497" i="5" s="1"/>
  <c r="Q11497" i="5" s="1"/>
  <c r="N11849" i="5"/>
  <c r="P11849" i="5" s="1"/>
  <c r="Q11849" i="5" s="1"/>
  <c r="O11348" i="5"/>
  <c r="P11348" i="5" s="1"/>
  <c r="Q11348" i="5" s="1"/>
  <c r="O11916" i="5"/>
  <c r="P11916" i="5" s="1"/>
  <c r="Q11916" i="5" s="1"/>
  <c r="N12095" i="5"/>
  <c r="P12095" i="5" s="1"/>
  <c r="Q12095" i="5" s="1"/>
  <c r="N11539" i="5"/>
  <c r="P11539" i="5" s="1"/>
  <c r="Q11539" i="5" s="1"/>
  <c r="O11779" i="5"/>
  <c r="P11779" i="5" s="1"/>
  <c r="Q11779" i="5" s="1"/>
  <c r="O11264" i="5"/>
  <c r="P11264" i="5" s="1"/>
  <c r="Q11264" i="5" s="1"/>
  <c r="N12113" i="5"/>
  <c r="P12113" i="5" s="1"/>
  <c r="Q12113" i="5" s="1"/>
  <c r="N11674" i="5"/>
  <c r="P11674" i="5" s="1"/>
  <c r="Q11674" i="5" s="1"/>
  <c r="N12018" i="5"/>
  <c r="P12018" i="5" s="1"/>
  <c r="Q12018" i="5" s="1"/>
  <c r="N4089" i="5"/>
  <c r="P4089" i="5" s="1"/>
  <c r="O4662" i="5"/>
  <c r="P4662" i="5" s="1"/>
  <c r="O4620" i="5"/>
  <c r="P4620" i="5" s="1"/>
  <c r="O10891" i="5"/>
  <c r="P10891" i="5" s="1"/>
  <c r="Q10891" i="5" s="1"/>
  <c r="O11708" i="5"/>
  <c r="P11708" i="5" s="1"/>
  <c r="Q11708" i="5" s="1"/>
  <c r="O11425" i="5"/>
  <c r="P11425" i="5" s="1"/>
  <c r="Q11425" i="5" s="1"/>
  <c r="N11665" i="5"/>
  <c r="P11665" i="5" s="1"/>
  <c r="Q11665" i="5" s="1"/>
  <c r="N11873" i="5"/>
  <c r="P11873" i="5" s="1"/>
  <c r="Q11873" i="5" s="1"/>
  <c r="O10938" i="5"/>
  <c r="P10938" i="5" s="1"/>
  <c r="Q10938" i="5" s="1"/>
  <c r="N11663" i="5"/>
  <c r="P11663" i="5" s="1"/>
  <c r="Q11663" i="5" s="1"/>
  <c r="N12486" i="5"/>
  <c r="P12486" i="5" s="1"/>
  <c r="Q12486" i="5" s="1"/>
  <c r="O12299" i="5"/>
  <c r="P12299" i="5" s="1"/>
  <c r="Q12299" i="5" s="1"/>
  <c r="O12140" i="5"/>
  <c r="P12140" i="5" s="1"/>
  <c r="Q12140" i="5" s="1"/>
  <c r="O12260" i="5"/>
  <c r="P12260" i="5" s="1"/>
  <c r="Q12260" i="5" s="1"/>
  <c r="O12568" i="5"/>
  <c r="P12568" i="5" s="1"/>
  <c r="Q12568" i="5" s="1"/>
  <c r="N11244" i="5"/>
  <c r="P11244" i="5" s="1"/>
  <c r="Q11244" i="5" s="1"/>
  <c r="N12469" i="5"/>
  <c r="P12469" i="5" s="1"/>
  <c r="Q12469" i="5" s="1"/>
  <c r="O4481" i="5"/>
  <c r="P4481" i="5" s="1"/>
  <c r="N4647" i="5"/>
  <c r="P4647" i="5" s="1"/>
  <c r="O11325" i="5"/>
  <c r="P11325" i="5" s="1"/>
  <c r="Q11325" i="5" s="1"/>
  <c r="O11588" i="5"/>
  <c r="P11588" i="5" s="1"/>
  <c r="Q11588" i="5" s="1"/>
  <c r="O11235" i="5"/>
  <c r="P11235" i="5" s="1"/>
  <c r="Q11235" i="5" s="1"/>
  <c r="N11529" i="5"/>
  <c r="P11529" i="5" s="1"/>
  <c r="Q11529" i="5" s="1"/>
  <c r="O11188" i="5"/>
  <c r="P11188" i="5" s="1"/>
  <c r="Q11188" i="5" s="1"/>
  <c r="N11403" i="5"/>
  <c r="P11403" i="5" s="1"/>
  <c r="Q11403" i="5" s="1"/>
  <c r="N12210" i="5"/>
  <c r="P12210" i="5" s="1"/>
  <c r="Q12210" i="5" s="1"/>
  <c r="O12119" i="5"/>
  <c r="P12119" i="5" s="1"/>
  <c r="Q12119" i="5" s="1"/>
  <c r="O11587" i="5"/>
  <c r="P11587" i="5" s="1"/>
  <c r="Q11587" i="5" s="1"/>
  <c r="O11914" i="5"/>
  <c r="P11914" i="5" s="1"/>
  <c r="Q11914" i="5" s="1"/>
  <c r="N11518" i="5"/>
  <c r="P11518" i="5" s="1"/>
  <c r="Q11518" i="5" s="1"/>
  <c r="O12406" i="5"/>
  <c r="P12406" i="5" s="1"/>
  <c r="Q12406" i="5" s="1"/>
  <c r="N12207" i="5"/>
  <c r="P12207" i="5" s="1"/>
  <c r="Q12207" i="5" s="1"/>
  <c r="O12064" i="5"/>
  <c r="P12064" i="5" s="1"/>
  <c r="Q12064" i="5" s="1"/>
  <c r="O12152" i="5"/>
  <c r="P12152" i="5" s="1"/>
  <c r="Q12152" i="5" s="1"/>
  <c r="O12476" i="5"/>
  <c r="P12476" i="5" s="1"/>
  <c r="Q12476" i="5" s="1"/>
  <c r="O12201" i="5"/>
  <c r="P12201" i="5" s="1"/>
  <c r="Q12201" i="5" s="1"/>
  <c r="O12389" i="5"/>
  <c r="P12389" i="5" s="1"/>
  <c r="Q12389" i="5" s="1"/>
  <c r="N4145" i="5"/>
  <c r="P4145" i="5" s="1"/>
  <c r="N4055" i="5"/>
  <c r="P4055" i="5" s="1"/>
  <c r="O4727" i="5"/>
  <c r="P4727" i="5" s="1"/>
  <c r="N10987" i="5"/>
  <c r="P10987" i="5" s="1"/>
  <c r="Q10987" i="5" s="1"/>
  <c r="O11780" i="5"/>
  <c r="P11780" i="5" s="1"/>
  <c r="Q11780" i="5" s="1"/>
  <c r="O11449" i="5"/>
  <c r="P11449" i="5" s="1"/>
  <c r="Q11449" i="5" s="1"/>
  <c r="N11701" i="5"/>
  <c r="P11701" i="5" s="1"/>
  <c r="Q11701" i="5" s="1"/>
  <c r="N11889" i="5"/>
  <c r="P11889" i="5" s="1"/>
  <c r="Q11889" i="5" s="1"/>
  <c r="O11082" i="5"/>
  <c r="P11082" i="5" s="1"/>
  <c r="Q11082" i="5" s="1"/>
  <c r="O11719" i="5"/>
  <c r="P11719" i="5" s="1"/>
  <c r="Q11719" i="5" s="1"/>
  <c r="O11232" i="5"/>
  <c r="P11232" i="5" s="1"/>
  <c r="Q11232" i="5" s="1"/>
  <c r="N11423" i="5"/>
  <c r="P11423" i="5" s="1"/>
  <c r="Q11423" i="5" s="1"/>
  <c r="O12104" i="5"/>
  <c r="P12104" i="5" s="1"/>
  <c r="Q12104" i="5" s="1"/>
  <c r="O12176" i="5"/>
  <c r="P12176" i="5" s="1"/>
  <c r="Q12176" i="5" s="1"/>
  <c r="N12516" i="5"/>
  <c r="P12516" i="5" s="1"/>
  <c r="Q12516" i="5" s="1"/>
  <c r="N12253" i="5"/>
  <c r="P12253" i="5" s="1"/>
  <c r="Q12253" i="5" s="1"/>
  <c r="O12425" i="5"/>
  <c r="P12425" i="5" s="1"/>
  <c r="Q12425" i="5" s="1"/>
  <c r="N4094" i="5"/>
  <c r="P4094" i="5" s="1"/>
  <c r="N4147" i="5"/>
  <c r="P4147" i="5" s="1"/>
  <c r="O4724" i="5"/>
  <c r="P4724" i="5" s="1"/>
  <c r="N11087" i="5"/>
  <c r="P11087" i="5" s="1"/>
  <c r="Q11087" i="5" s="1"/>
  <c r="O11812" i="5"/>
  <c r="P11812" i="5" s="1"/>
  <c r="Q11812" i="5" s="1"/>
  <c r="O11880" i="5"/>
  <c r="P11880" i="5" s="1"/>
  <c r="Q11880" i="5" s="1"/>
  <c r="N11729" i="5"/>
  <c r="P11729" i="5" s="1"/>
  <c r="Q11729" i="5" s="1"/>
  <c r="N10861" i="5"/>
  <c r="P10861" i="5" s="1"/>
  <c r="Q10861" i="5" s="1"/>
  <c r="O11364" i="5"/>
  <c r="P11364" i="5" s="1"/>
  <c r="Q11364" i="5" s="1"/>
  <c r="O11775" i="5"/>
  <c r="P11775" i="5" s="1"/>
  <c r="Q11775" i="5" s="1"/>
  <c r="O12518" i="5"/>
  <c r="P12518" i="5" s="1"/>
  <c r="Q12518" i="5" s="1"/>
  <c r="N11649" i="5"/>
  <c r="P11649" i="5" s="1"/>
  <c r="Q11649" i="5" s="1"/>
  <c r="O11466" i="5"/>
  <c r="P11466" i="5" s="1"/>
  <c r="Q11466" i="5" s="1"/>
  <c r="N11962" i="5"/>
  <c r="P11962" i="5" s="1"/>
  <c r="Q11962" i="5" s="1"/>
  <c r="O11635" i="5"/>
  <c r="P11635" i="5" s="1"/>
  <c r="Q11635" i="5" s="1"/>
  <c r="N11783" i="5"/>
  <c r="P11783" i="5" s="1"/>
  <c r="Q11783" i="5" s="1"/>
  <c r="O12712" i="5"/>
  <c r="P12712" i="5" s="1"/>
  <c r="Q12712" i="5" s="1"/>
  <c r="O12036" i="5"/>
  <c r="P12036" i="5" s="1"/>
  <c r="Q12036" i="5" s="1"/>
  <c r="O11972" i="5"/>
  <c r="P11972" i="5" s="1"/>
  <c r="Q11972" i="5" s="1"/>
  <c r="N12464" i="5"/>
  <c r="P12464" i="5" s="1"/>
  <c r="Q12464" i="5" s="1"/>
  <c r="N12181" i="5"/>
  <c r="P12181" i="5" s="1"/>
  <c r="Q12181" i="5" s="1"/>
  <c r="O12369" i="5"/>
  <c r="P12369" i="5" s="1"/>
  <c r="Q12369" i="5" s="1"/>
  <c r="O4235" i="5"/>
  <c r="P4235" i="5" s="1"/>
  <c r="O4348" i="5"/>
  <c r="P4348" i="5" s="1"/>
  <c r="O11456" i="5"/>
  <c r="P11456" i="5" s="1"/>
  <c r="Q11456" i="5" s="1"/>
  <c r="O11656" i="5"/>
  <c r="P11656" i="5" s="1"/>
  <c r="Q11656" i="5" s="1"/>
  <c r="O11342" i="5"/>
  <c r="P11342" i="5" s="1"/>
  <c r="Q11342" i="5" s="1"/>
  <c r="N11609" i="5"/>
  <c r="P11609" i="5" s="1"/>
  <c r="Q11609" i="5" s="1"/>
  <c r="O11438" i="5"/>
  <c r="P11438" i="5" s="1"/>
  <c r="Q11438" i="5" s="1"/>
  <c r="O12047" i="5"/>
  <c r="P12047" i="5" s="1"/>
  <c r="Q12047" i="5" s="1"/>
  <c r="O12622" i="5"/>
  <c r="P12622" i="5" s="1"/>
  <c r="Q12622" i="5" s="1"/>
  <c r="O11683" i="5"/>
  <c r="P11683" i="5" s="1"/>
  <c r="Q11683" i="5" s="1"/>
  <c r="O12587" i="5"/>
  <c r="P12587" i="5" s="1"/>
  <c r="Q12587" i="5" s="1"/>
  <c r="N12061" i="5"/>
  <c r="P12061" i="5" s="1"/>
  <c r="Q12061" i="5" s="1"/>
  <c r="O11567" i="5"/>
  <c r="P11567" i="5" s="1"/>
  <c r="Q11567" i="5" s="1"/>
  <c r="N11965" i="5"/>
  <c r="P11965" i="5" s="1"/>
  <c r="Q11965" i="5" s="1"/>
  <c r="O4569" i="5"/>
  <c r="P4569" i="5" s="1"/>
  <c r="N4193" i="5"/>
  <c r="P4193" i="5" s="1"/>
  <c r="O11357" i="5"/>
  <c r="P11357" i="5" s="1"/>
  <c r="Q11357" i="5" s="1"/>
  <c r="O11608" i="5"/>
  <c r="P11608" i="5" s="1"/>
  <c r="Q11608" i="5" s="1"/>
  <c r="O11282" i="5"/>
  <c r="P11282" i="5" s="1"/>
  <c r="Q11282" i="5" s="1"/>
  <c r="O11553" i="5"/>
  <c r="P11553" i="5" s="1"/>
  <c r="Q11553" i="5" s="1"/>
  <c r="N11586" i="5"/>
  <c r="P11586" i="5" s="1"/>
  <c r="Q11586" i="5" s="1"/>
  <c r="N12414" i="5"/>
  <c r="P12414" i="5" s="1"/>
  <c r="Q12414" i="5" s="1"/>
  <c r="O12223" i="5"/>
  <c r="P12223" i="5" s="1"/>
  <c r="Q12223" i="5" s="1"/>
  <c r="N12730" i="5"/>
  <c r="P12730" i="5" s="1"/>
  <c r="Q12730" i="5" s="1"/>
  <c r="N11723" i="5"/>
  <c r="P11723" i="5" s="1"/>
  <c r="Q11723" i="5" s="1"/>
  <c r="N12639" i="5"/>
  <c r="P12639" i="5" s="1"/>
  <c r="Q12639" i="5" s="1"/>
  <c r="N12089" i="5"/>
  <c r="P12089" i="5" s="1"/>
  <c r="Q12089" i="5" s="1"/>
  <c r="O11619" i="5"/>
  <c r="P11619" i="5" s="1"/>
  <c r="Q11619" i="5" s="1"/>
  <c r="O12333" i="5"/>
  <c r="P12333" i="5" s="1"/>
  <c r="Q12333" i="5" s="1"/>
  <c r="N4053" i="5"/>
  <c r="P4053" i="5" s="1"/>
  <c r="N4490" i="5"/>
  <c r="P4490" i="5" s="1"/>
  <c r="N4608" i="5"/>
  <c r="P4608" i="5" s="1"/>
  <c r="O11899" i="5"/>
  <c r="P11899" i="5" s="1"/>
  <c r="Q11899" i="5" s="1"/>
  <c r="O11696" i="5"/>
  <c r="P11696" i="5" s="1"/>
  <c r="Q11696" i="5" s="1"/>
  <c r="N11401" i="5"/>
  <c r="P11401" i="5" s="1"/>
  <c r="Q11401" i="5" s="1"/>
  <c r="N12534" i="5"/>
  <c r="P12534" i="5" s="1"/>
  <c r="Q12534" i="5" s="1"/>
  <c r="N11522" i="5"/>
  <c r="P11522" i="5" s="1"/>
  <c r="Q11522" i="5" s="1"/>
  <c r="O12455" i="5"/>
  <c r="P12455" i="5" s="1"/>
  <c r="Q12455" i="5" s="1"/>
  <c r="O12010" i="5"/>
  <c r="P12010" i="5" s="1"/>
  <c r="Q12010" i="5" s="1"/>
  <c r="O4697" i="5"/>
  <c r="P4697" i="5" s="1"/>
  <c r="O4308" i="5"/>
  <c r="P4308" i="5" s="1"/>
  <c r="O11408" i="5"/>
  <c r="P11408" i="5" s="1"/>
  <c r="Q11408" i="5" s="1"/>
  <c r="O11620" i="5"/>
  <c r="P11620" i="5" s="1"/>
  <c r="Q11620" i="5" s="1"/>
  <c r="O11310" i="5"/>
  <c r="P11310" i="5" s="1"/>
  <c r="Q11310" i="5" s="1"/>
  <c r="N11577" i="5"/>
  <c r="P11577" i="5" s="1"/>
  <c r="Q11577" i="5" s="1"/>
  <c r="O11390" i="5"/>
  <c r="P11390" i="5" s="1"/>
  <c r="Q11390" i="5" s="1"/>
  <c r="N11447" i="5"/>
  <c r="P11447" i="5" s="1"/>
  <c r="Q11447" i="5" s="1"/>
  <c r="N12298" i="5"/>
  <c r="P12298" i="5" s="1"/>
  <c r="Q12298" i="5" s="1"/>
  <c r="N12374" i="5"/>
  <c r="P12374" i="5" s="1"/>
  <c r="Q12374" i="5" s="1"/>
  <c r="N12179" i="5"/>
  <c r="P12179" i="5" s="1"/>
  <c r="Q12179" i="5" s="1"/>
  <c r="O12020" i="5"/>
  <c r="P12020" i="5" s="1"/>
  <c r="Q12020" i="5" s="1"/>
  <c r="O11959" i="5"/>
  <c r="P11959" i="5" s="1"/>
  <c r="Q11959" i="5" s="1"/>
  <c r="N12432" i="5"/>
  <c r="P12432" i="5" s="1"/>
  <c r="Q12432" i="5" s="1"/>
  <c r="O12165" i="5"/>
  <c r="P12165" i="5" s="1"/>
  <c r="Q12165" i="5" s="1"/>
  <c r="N12341" i="5"/>
  <c r="P12341" i="5" s="1"/>
  <c r="Q12341" i="5" s="1"/>
  <c r="N4099" i="5"/>
  <c r="P4099" i="5" s="1"/>
  <c r="O4351" i="5"/>
  <c r="P4351" i="5" s="1"/>
  <c r="O11114" i="5"/>
  <c r="P11114" i="5" s="1"/>
  <c r="Q11114" i="5" s="1"/>
  <c r="O11361" i="5"/>
  <c r="P11361" i="5" s="1"/>
  <c r="Q11361" i="5" s="1"/>
  <c r="O11856" i="5"/>
  <c r="P11856" i="5" s="1"/>
  <c r="Q11856" i="5" s="1"/>
  <c r="O10988" i="5"/>
  <c r="P10988" i="5" s="1"/>
  <c r="Q10988" i="5" s="1"/>
  <c r="N11745" i="5"/>
  <c r="P11745" i="5" s="1"/>
  <c r="Q11745" i="5" s="1"/>
  <c r="N10941" i="5"/>
  <c r="P10941" i="5" s="1"/>
  <c r="Q10941" i="5" s="1"/>
  <c r="N11486" i="5"/>
  <c r="P11486" i="5" s="1"/>
  <c r="Q11486" i="5" s="1"/>
  <c r="N11999" i="5"/>
  <c r="P11999" i="5" s="1"/>
  <c r="Q11999" i="5" s="1"/>
  <c r="N12566" i="5"/>
  <c r="P12566" i="5" s="1"/>
  <c r="Q12566" i="5" s="1"/>
  <c r="O11639" i="5"/>
  <c r="P11639" i="5" s="1"/>
  <c r="Q11639" i="5" s="1"/>
  <c r="N12531" i="5"/>
  <c r="P12531" i="5" s="1"/>
  <c r="Q12531" i="5" s="1"/>
  <c r="N12001" i="5"/>
  <c r="P12001" i="5" s="1"/>
  <c r="Q12001" i="5" s="1"/>
  <c r="O12820" i="5"/>
  <c r="P12820" i="5" s="1"/>
  <c r="Q12820" i="5" s="1"/>
  <c r="N11771" i="5"/>
  <c r="P11771" i="5" s="1"/>
  <c r="Q11771" i="5" s="1"/>
  <c r="O11712" i="5"/>
  <c r="P11712" i="5" s="1"/>
  <c r="Q11712" i="5" s="1"/>
  <c r="O4302" i="5"/>
  <c r="P4302" i="5" s="1"/>
  <c r="O4344" i="5"/>
  <c r="P4344" i="5" s="1"/>
  <c r="N11452" i="5"/>
  <c r="P11452" i="5" s="1"/>
  <c r="Q11452" i="5" s="1"/>
  <c r="O11628" i="5"/>
  <c r="P11628" i="5" s="1"/>
  <c r="Q11628" i="5" s="1"/>
  <c r="O11330" i="5"/>
  <c r="P11330" i="5" s="1"/>
  <c r="Q11330" i="5" s="1"/>
  <c r="N11589" i="5"/>
  <c r="P11589" i="5" s="1"/>
  <c r="Q11589" i="5" s="1"/>
  <c r="O11418" i="5"/>
  <c r="P11418" i="5" s="1"/>
  <c r="Q11418" i="5" s="1"/>
  <c r="N11894" i="5"/>
  <c r="P11894" i="5" s="1"/>
  <c r="Q11894" i="5" s="1"/>
  <c r="O11490" i="5"/>
  <c r="P11490" i="5" s="1"/>
  <c r="Q11490" i="5" s="1"/>
  <c r="N12390" i="5"/>
  <c r="P12390" i="5" s="1"/>
  <c r="Q12390" i="5" s="1"/>
  <c r="O12199" i="5"/>
  <c r="P12199" i="5" s="1"/>
  <c r="Q12199" i="5" s="1"/>
  <c r="O11885" i="5"/>
  <c r="P11885" i="5" s="1"/>
  <c r="Q11885" i="5" s="1"/>
  <c r="O11046" i="5"/>
  <c r="P11046" i="5" s="1"/>
  <c r="Q11046" i="5" s="1"/>
  <c r="N11694" i="5"/>
  <c r="P11694" i="5" s="1"/>
  <c r="Q11694" i="5" s="1"/>
  <c r="N12502" i="5"/>
  <c r="P12502" i="5" s="1"/>
  <c r="Q12502" i="5" s="1"/>
  <c r="N12311" i="5"/>
  <c r="P12311" i="5" s="1"/>
  <c r="Q12311" i="5" s="1"/>
  <c r="O12343" i="5"/>
  <c r="P12343" i="5" s="1"/>
  <c r="Q12343" i="5" s="1"/>
  <c r="O12292" i="5"/>
  <c r="P12292" i="5" s="1"/>
  <c r="Q12292" i="5" s="1"/>
  <c r="O12600" i="5"/>
  <c r="P12600" i="5" s="1"/>
  <c r="Q12600" i="5" s="1"/>
  <c r="N11530" i="5"/>
  <c r="P11530" i="5" s="1"/>
  <c r="Q11530" i="5" s="1"/>
  <c r="N12529" i="5"/>
  <c r="P12529" i="5" s="1"/>
  <c r="Q12529" i="5" s="1"/>
  <c r="O4329" i="5"/>
  <c r="P4329" i="5" s="1"/>
  <c r="O4387" i="5"/>
  <c r="P4387" i="5" s="1"/>
  <c r="O11162" i="5"/>
  <c r="P11162" i="5" s="1"/>
  <c r="Q11162" i="5" s="1"/>
  <c r="N11488" i="5"/>
  <c r="P11488" i="5" s="1"/>
  <c r="Q11488" i="5" s="1"/>
  <c r="O11123" i="5"/>
  <c r="P11123" i="5" s="1"/>
  <c r="Q11123" i="5" s="1"/>
  <c r="N11239" i="5"/>
  <c r="P11239" i="5" s="1"/>
  <c r="Q11239" i="5" s="1"/>
  <c r="N11797" i="5"/>
  <c r="P11797" i="5" s="1"/>
  <c r="Q11797" i="5" s="1"/>
  <c r="N11229" i="5"/>
  <c r="P11229" i="5" s="1"/>
  <c r="Q11229" i="5" s="1"/>
  <c r="N11662" i="5"/>
  <c r="P11662" i="5" s="1"/>
  <c r="Q11662" i="5" s="1"/>
  <c r="N11637" i="5"/>
  <c r="P11637" i="5" s="1"/>
  <c r="Q11637" i="5" s="1"/>
  <c r="O11458" i="5"/>
  <c r="P11458" i="5" s="1"/>
  <c r="Q11458" i="5" s="1"/>
  <c r="O11934" i="5"/>
  <c r="P11934" i="5" s="1"/>
  <c r="Q11934" i="5" s="1"/>
  <c r="N11053" i="5"/>
  <c r="P11053" i="5" s="1"/>
  <c r="Q11053" i="5" s="1"/>
  <c r="N12379" i="5"/>
  <c r="P12379" i="5" s="1"/>
  <c r="Q12379" i="5" s="1"/>
  <c r="N11566" i="5"/>
  <c r="P11566" i="5" s="1"/>
  <c r="Q11566" i="5" s="1"/>
  <c r="O12668" i="5"/>
  <c r="P12668" i="5" s="1"/>
  <c r="Q12668" i="5" s="1"/>
  <c r="N11622" i="5"/>
  <c r="P11622" i="5" s="1"/>
  <c r="Q11622" i="5" s="1"/>
  <c r="N12597" i="5"/>
  <c r="P12597" i="5" s="1"/>
  <c r="Q12597" i="5" s="1"/>
  <c r="O4381" i="5"/>
  <c r="P4381" i="5" s="1"/>
  <c r="N4411" i="5"/>
  <c r="P4411" i="5" s="1"/>
  <c r="O11226" i="5"/>
  <c r="P11226" i="5" s="1"/>
  <c r="Q11226" i="5" s="1"/>
  <c r="O11512" i="5"/>
  <c r="P11512" i="5" s="1"/>
  <c r="Q11512" i="5" s="1"/>
  <c r="N11155" i="5"/>
  <c r="P11155" i="5" s="1"/>
  <c r="Q11155" i="5" s="1"/>
  <c r="O11370" i="5"/>
  <c r="P11370" i="5" s="1"/>
  <c r="Q11370" i="5" s="1"/>
  <c r="N11841" i="5"/>
  <c r="P11841" i="5" s="1"/>
  <c r="Q11841" i="5" s="1"/>
  <c r="N11312" i="5"/>
  <c r="P11312" i="5" s="1"/>
  <c r="Q11312" i="5" s="1"/>
  <c r="N11810" i="5"/>
  <c r="P11810" i="5" s="1"/>
  <c r="Q11810" i="5" s="1"/>
  <c r="N12071" i="5"/>
  <c r="P12071" i="5" s="1"/>
  <c r="Q12071" i="5" s="1"/>
  <c r="N11733" i="5"/>
  <c r="P11733" i="5" s="1"/>
  <c r="Q11733" i="5" s="1"/>
  <c r="O10885" i="5"/>
  <c r="P10885" i="5" s="1"/>
  <c r="Q10885" i="5" s="1"/>
  <c r="N11479" i="5"/>
  <c r="P11479" i="5" s="1"/>
  <c r="Q11479" i="5" s="1"/>
  <c r="N11854" i="5"/>
  <c r="P11854" i="5" s="1"/>
  <c r="Q11854" i="5" s="1"/>
  <c r="O12101" i="5"/>
  <c r="P12101" i="5" s="1"/>
  <c r="Q12101" i="5" s="1"/>
  <c r="N11646" i="5"/>
  <c r="P11646" i="5" s="1"/>
  <c r="Q11646" i="5" s="1"/>
  <c r="N12307" i="5"/>
  <c r="P12307" i="5" s="1"/>
  <c r="Q12307" i="5" s="1"/>
  <c r="O12323" i="5"/>
  <c r="P12323" i="5" s="1"/>
  <c r="Q12323" i="5" s="1"/>
  <c r="O12280" i="5"/>
  <c r="P12280" i="5" s="1"/>
  <c r="Q12280" i="5" s="1"/>
  <c r="O12572" i="5"/>
  <c r="P12572" i="5" s="1"/>
  <c r="Q12572" i="5" s="1"/>
  <c r="O11482" i="5"/>
  <c r="P11482" i="5" s="1"/>
  <c r="Q11482" i="5" s="1"/>
  <c r="O12481" i="5"/>
  <c r="P12481" i="5" s="1"/>
  <c r="Q12481" i="5" s="1"/>
  <c r="N4043" i="5"/>
  <c r="P4043" i="5" s="1"/>
  <c r="O4834" i="5"/>
  <c r="P4834" i="5" s="1"/>
  <c r="O10939" i="5"/>
  <c r="P10939" i="5" s="1"/>
  <c r="Q10939" i="5" s="1"/>
  <c r="O11768" i="5"/>
  <c r="P11768" i="5" s="1"/>
  <c r="Q11768" i="5" s="1"/>
  <c r="O11437" i="5"/>
  <c r="P11437" i="5" s="1"/>
  <c r="Q11437" i="5" s="1"/>
  <c r="N11677" i="5"/>
  <c r="P11677" i="5" s="1"/>
  <c r="Q11677" i="5" s="1"/>
  <c r="O12346" i="5"/>
  <c r="P12346" i="5" s="1"/>
  <c r="Q12346" i="5" s="1"/>
  <c r="O11627" i="5"/>
  <c r="P11627" i="5" s="1"/>
  <c r="Q11627" i="5" s="1"/>
  <c r="O11976" i="5"/>
  <c r="P11976" i="5" s="1"/>
  <c r="Q11976" i="5" s="1"/>
  <c r="N11818" i="5"/>
  <c r="P11818" i="5" s="1"/>
  <c r="Q11818" i="5" s="1"/>
  <c r="O12396" i="5"/>
  <c r="P12396" i="5" s="1"/>
  <c r="Q12396" i="5" s="1"/>
  <c r="O11847" i="5"/>
  <c r="P11847" i="5" s="1"/>
  <c r="Q11847" i="5" s="1"/>
  <c r="O12122" i="5"/>
  <c r="P12122" i="5" s="1"/>
  <c r="Q12122" i="5" s="1"/>
  <c r="O4176" i="5"/>
  <c r="P4176" i="5" s="1"/>
  <c r="O4263" i="5"/>
  <c r="P4263" i="5" s="1"/>
  <c r="N4520" i="5"/>
  <c r="P4520" i="5" s="1"/>
  <c r="O11476" i="5"/>
  <c r="P11476" i="5" s="1"/>
  <c r="Q11476" i="5" s="1"/>
  <c r="O11684" i="5"/>
  <c r="P11684" i="5" s="1"/>
  <c r="Q11684" i="5" s="1"/>
  <c r="N11385" i="5"/>
  <c r="P11385" i="5" s="1"/>
  <c r="Q11385" i="5" s="1"/>
  <c r="O11735" i="5"/>
  <c r="P11735" i="5" s="1"/>
  <c r="Q11735" i="5" s="1"/>
  <c r="N12510" i="5"/>
  <c r="P12510" i="5" s="1"/>
  <c r="Q12510" i="5" s="1"/>
  <c r="O12159" i="5"/>
  <c r="P12159" i="5" s="1"/>
  <c r="Q12159" i="5" s="1"/>
  <c r="O11996" i="5"/>
  <c r="P11996" i="5" s="1"/>
  <c r="Q11996" i="5" s="1"/>
  <c r="N11859" i="5"/>
  <c r="P11859" i="5" s="1"/>
  <c r="Q11859" i="5" s="1"/>
  <c r="O12404" i="5"/>
  <c r="P12404" i="5" s="1"/>
  <c r="Q12404" i="5" s="1"/>
  <c r="O11951" i="5"/>
  <c r="P11951" i="5" s="1"/>
  <c r="Q11951" i="5" s="1"/>
  <c r="O12441" i="5"/>
  <c r="P12441" i="5" s="1"/>
  <c r="Q12441" i="5" s="1"/>
  <c r="O4102" i="5"/>
  <c r="P4102" i="5" s="1"/>
  <c r="N4319" i="5"/>
  <c r="P4319" i="5" s="1"/>
  <c r="O4796" i="5"/>
  <c r="P4796" i="5" s="1"/>
  <c r="N11262" i="5"/>
  <c r="P11262" i="5" s="1"/>
  <c r="Q11262" i="5" s="1"/>
  <c r="O11820" i="5"/>
  <c r="P11820" i="5" s="1"/>
  <c r="Q11820" i="5" s="1"/>
  <c r="O10888" i="5"/>
  <c r="P10888" i="5" s="1"/>
  <c r="Q10888" i="5" s="1"/>
  <c r="N12842" i="5"/>
  <c r="P12842" i="5" s="1"/>
  <c r="Q12842" i="5" s="1"/>
  <c r="N11763" i="5"/>
  <c r="P11763" i="5" s="1"/>
  <c r="Q11763" i="5" s="1"/>
  <c r="N12839" i="5"/>
  <c r="P12839" i="5" s="1"/>
  <c r="Q12839" i="5" s="1"/>
  <c r="N12149" i="5"/>
  <c r="P12149" i="5" s="1"/>
  <c r="Q12149" i="5" s="1"/>
  <c r="N12337" i="5"/>
  <c r="P12337" i="5" s="1"/>
  <c r="Q12337" i="5" s="1"/>
  <c r="N4065" i="5"/>
  <c r="P4065" i="5" s="1"/>
  <c r="O4650" i="5"/>
  <c r="P4650" i="5" s="1"/>
  <c r="N4612" i="5"/>
  <c r="P4612" i="5" s="1"/>
  <c r="N10859" i="5"/>
  <c r="P10859" i="5" s="1"/>
  <c r="Q10859" i="5" s="1"/>
  <c r="O11704" i="5"/>
  <c r="P11704" i="5" s="1"/>
  <c r="Q11704" i="5" s="1"/>
  <c r="O11421" i="5"/>
  <c r="P11421" i="5" s="1"/>
  <c r="Q11421" i="5" s="1"/>
  <c r="N11653" i="5"/>
  <c r="P11653" i="5" s="1"/>
  <c r="Q11653" i="5" s="1"/>
  <c r="O11474" i="5"/>
  <c r="P11474" i="5" s="1"/>
  <c r="Q11474" i="5" s="1"/>
  <c r="O11974" i="5"/>
  <c r="P11974" i="5" s="1"/>
  <c r="Q11974" i="5" s="1"/>
  <c r="O11651" i="5"/>
  <c r="P11651" i="5" s="1"/>
  <c r="Q11651" i="5" s="1"/>
  <c r="O12466" i="5"/>
  <c r="P12466" i="5" s="1"/>
  <c r="Q12466" i="5" s="1"/>
  <c r="O12271" i="5"/>
  <c r="P12271" i="5" s="1"/>
  <c r="Q12271" i="5" s="1"/>
  <c r="O12124" i="5"/>
  <c r="P12124" i="5" s="1"/>
  <c r="Q12124" i="5" s="1"/>
  <c r="O12240" i="5"/>
  <c r="P12240" i="5" s="1"/>
  <c r="Q12240" i="5" s="1"/>
  <c r="O12564" i="5"/>
  <c r="P12564" i="5" s="1"/>
  <c r="Q12564" i="5" s="1"/>
  <c r="O12317" i="5"/>
  <c r="P12317" i="5" s="1"/>
  <c r="Q12317" i="5" s="1"/>
  <c r="O12461" i="5"/>
  <c r="P12461" i="5" s="1"/>
  <c r="Q12461" i="5" s="1"/>
  <c r="O4445" i="5"/>
  <c r="P4445" i="5" s="1"/>
  <c r="O4483" i="5"/>
  <c r="P4483" i="5" s="1"/>
  <c r="N11317" i="5"/>
  <c r="P11317" i="5" s="1"/>
  <c r="Q11317" i="5" s="1"/>
  <c r="O11568" i="5"/>
  <c r="P11568" i="5" s="1"/>
  <c r="Q11568" i="5" s="1"/>
  <c r="O11203" i="5"/>
  <c r="P11203" i="5" s="1"/>
  <c r="Q11203" i="5" s="1"/>
  <c r="O11509" i="5"/>
  <c r="P11509" i="5" s="1"/>
  <c r="Q11509" i="5" s="1"/>
  <c r="O11152" i="5"/>
  <c r="P11152" i="5" s="1"/>
  <c r="Q11152" i="5" s="1"/>
  <c r="N11387" i="5"/>
  <c r="P11387" i="5" s="1"/>
  <c r="Q11387" i="5" s="1"/>
  <c r="N12146" i="5"/>
  <c r="P12146" i="5" s="1"/>
  <c r="Q12146" i="5" s="1"/>
  <c r="O12099" i="5"/>
  <c r="P12099" i="5" s="1"/>
  <c r="Q12099" i="5" s="1"/>
  <c r="O11575" i="5"/>
  <c r="P11575" i="5" s="1"/>
  <c r="Q11575" i="5" s="1"/>
  <c r="O11927" i="5"/>
  <c r="P11927" i="5" s="1"/>
  <c r="Q11927" i="5" s="1"/>
  <c r="O11543" i="5"/>
  <c r="P11543" i="5" s="1"/>
  <c r="Q11543" i="5" s="1"/>
  <c r="O12356" i="5"/>
  <c r="P12356" i="5" s="1"/>
  <c r="Q12356" i="5" s="1"/>
  <c r="O11703" i="5"/>
  <c r="P11703" i="5" s="1"/>
  <c r="Q11703" i="5" s="1"/>
  <c r="O12038" i="5"/>
  <c r="P12038" i="5" s="1"/>
  <c r="Q12038" i="5" s="1"/>
  <c r="N4113" i="5"/>
  <c r="P4113" i="5" s="1"/>
  <c r="N4690" i="5"/>
  <c r="P4690" i="5" s="1"/>
  <c r="N4127" i="5"/>
  <c r="P4127" i="5" s="1"/>
  <c r="N10915" i="5"/>
  <c r="P10915" i="5" s="1"/>
  <c r="Q10915" i="5" s="1"/>
  <c r="O11760" i="5"/>
  <c r="P11760" i="5" s="1"/>
  <c r="Q11760" i="5" s="1"/>
  <c r="N11433" i="5"/>
  <c r="P11433" i="5" s="1"/>
  <c r="Q11433" i="5" s="1"/>
  <c r="O11669" i="5"/>
  <c r="P11669" i="5" s="1"/>
  <c r="Q11669" i="5" s="1"/>
  <c r="O11877" i="5"/>
  <c r="P11877" i="5" s="1"/>
  <c r="Q11877" i="5" s="1"/>
  <c r="O11014" i="5"/>
  <c r="P11014" i="5" s="1"/>
  <c r="Q11014" i="5" s="1"/>
  <c r="N11679" i="5"/>
  <c r="P11679" i="5" s="1"/>
  <c r="Q11679" i="5" s="1"/>
  <c r="N12498" i="5"/>
  <c r="P12498" i="5" s="1"/>
  <c r="Q12498" i="5" s="1"/>
  <c r="N11129" i="5"/>
  <c r="P11129" i="5" s="1"/>
  <c r="Q11129" i="5" s="1"/>
  <c r="O11551" i="5"/>
  <c r="P11551" i="5" s="1"/>
  <c r="Q11551" i="5" s="1"/>
  <c r="N12043" i="5"/>
  <c r="P12043" i="5" s="1"/>
  <c r="Q12043" i="5" s="1"/>
  <c r="O12606" i="5"/>
  <c r="P12606" i="5" s="1"/>
  <c r="Q12606" i="5" s="1"/>
  <c r="N11667" i="5"/>
  <c r="P11667" i="5" s="1"/>
  <c r="Q11667" i="5" s="1"/>
  <c r="O12555" i="5"/>
  <c r="P12555" i="5" s="1"/>
  <c r="Q12555" i="5" s="1"/>
  <c r="O12053" i="5"/>
  <c r="P12053" i="5" s="1"/>
  <c r="Q12053" i="5" s="1"/>
  <c r="N11527" i="5"/>
  <c r="P11527" i="5" s="1"/>
  <c r="Q11527" i="5" s="1"/>
  <c r="O11956" i="5"/>
  <c r="P11956" i="5" s="1"/>
  <c r="Q11956" i="5" s="1"/>
  <c r="O4565" i="5"/>
  <c r="P4565" i="5" s="1"/>
  <c r="N4107" i="5"/>
  <c r="P4107" i="5" s="1"/>
  <c r="O11353" i="5"/>
  <c r="P11353" i="5" s="1"/>
  <c r="Q11353" i="5" s="1"/>
  <c r="O11600" i="5"/>
  <c r="P11600" i="5" s="1"/>
  <c r="Q11600" i="5" s="1"/>
  <c r="O11278" i="5"/>
  <c r="P11278" i="5" s="1"/>
  <c r="Q11278" i="5" s="1"/>
  <c r="N11549" i="5"/>
  <c r="P11549" i="5" s="1"/>
  <c r="Q11549" i="5" s="1"/>
  <c r="O11200" i="5"/>
  <c r="P11200" i="5" s="1"/>
  <c r="Q11200" i="5" s="1"/>
  <c r="O11419" i="5"/>
  <c r="P11419" i="5" s="1"/>
  <c r="Q11419" i="5" s="1"/>
  <c r="N12242" i="5"/>
  <c r="P12242" i="5" s="1"/>
  <c r="Q12242" i="5" s="1"/>
  <c r="N11721" i="5"/>
  <c r="P11721" i="5" s="1"/>
  <c r="Q11721" i="5" s="1"/>
  <c r="N11897" i="5"/>
  <c r="P11897" i="5" s="1"/>
  <c r="Q11897" i="5" s="1"/>
  <c r="N11241" i="5"/>
  <c r="P11241" i="5" s="1"/>
  <c r="Q11241" i="5" s="1"/>
  <c r="N11698" i="5"/>
  <c r="P11698" i="5" s="1"/>
  <c r="Q11698" i="5" s="1"/>
  <c r="N12591" i="5"/>
  <c r="P12591" i="5" s="1"/>
  <c r="Q12591" i="5" s="1"/>
  <c r="O12069" i="5"/>
  <c r="P12069" i="5" s="1"/>
  <c r="Q12069" i="5" s="1"/>
  <c r="N11583" i="5"/>
  <c r="P11583" i="5" s="1"/>
  <c r="Q11583" i="5" s="1"/>
  <c r="N11990" i="5"/>
  <c r="P11990" i="5" s="1"/>
  <c r="Q11990" i="5" s="1"/>
  <c r="O4573" i="5"/>
  <c r="P4573" i="5" s="1"/>
  <c r="O4221" i="5"/>
  <c r="P4221" i="5" s="1"/>
  <c r="O11384" i="5"/>
  <c r="P11384" i="5" s="1"/>
  <c r="Q11384" i="5" s="1"/>
  <c r="O11612" i="5"/>
  <c r="P11612" i="5" s="1"/>
  <c r="Q11612" i="5" s="1"/>
  <c r="O11302" i="5"/>
  <c r="P11302" i="5" s="1"/>
  <c r="Q11302" i="5" s="1"/>
  <c r="O11557" i="5"/>
  <c r="P11557" i="5" s="1"/>
  <c r="Q11557" i="5" s="1"/>
  <c r="O11287" i="5"/>
  <c r="P11287" i="5" s="1"/>
  <c r="Q11287" i="5" s="1"/>
  <c r="N11431" i="5"/>
  <c r="P11431" i="5" s="1"/>
  <c r="Q11431" i="5" s="1"/>
  <c r="N12286" i="5"/>
  <c r="P12286" i="5" s="1"/>
  <c r="Q12286" i="5" s="1"/>
  <c r="O12358" i="5"/>
  <c r="P12358" i="5" s="1"/>
  <c r="Q12358" i="5" s="1"/>
  <c r="N12265" i="5"/>
  <c r="P12265" i="5" s="1"/>
  <c r="Q12265" i="5" s="1"/>
  <c r="O11845" i="5"/>
  <c r="P11845" i="5" s="1"/>
  <c r="Q11845" i="5" s="1"/>
  <c r="N11344" i="5"/>
  <c r="P11344" i="5" s="1"/>
  <c r="Q11344" i="5" s="1"/>
  <c r="N11851" i="5"/>
  <c r="P11851" i="5" s="1"/>
  <c r="Q11851" i="5" s="1"/>
  <c r="O12087" i="5"/>
  <c r="P12087" i="5" s="1"/>
  <c r="Q12087" i="5" s="1"/>
  <c r="O11932" i="5"/>
  <c r="P11932" i="5" s="1"/>
  <c r="Q11932" i="5" s="1"/>
  <c r="O12408" i="5"/>
  <c r="P12408" i="5" s="1"/>
  <c r="Q12408" i="5" s="1"/>
  <c r="O11655" i="5"/>
  <c r="P11655" i="5" s="1"/>
  <c r="Q11655" i="5" s="1"/>
  <c r="O12539" i="5"/>
  <c r="P12539" i="5" s="1"/>
  <c r="Q12539" i="5" s="1"/>
  <c r="N12041" i="5"/>
  <c r="P12041" i="5" s="1"/>
  <c r="Q12041" i="5" s="1"/>
  <c r="O12840" i="5"/>
  <c r="P12840" i="5" s="1"/>
  <c r="Q12840" i="5" s="1"/>
  <c r="N11911" i="5"/>
  <c r="P11911" i="5" s="1"/>
  <c r="Q11911" i="5" s="1"/>
  <c r="O11748" i="5"/>
  <c r="P11748" i="5" s="1"/>
  <c r="Q11748" i="5" s="1"/>
  <c r="D45" i="3"/>
  <c r="E45" i="3"/>
  <c r="D44" i="3"/>
  <c r="E44" i="3"/>
  <c r="G126" i="3"/>
  <c r="E126" i="3"/>
  <c r="D126" i="3"/>
  <c r="E125" i="3"/>
  <c r="D125" i="3"/>
  <c r="E124" i="3"/>
  <c r="F124" i="3" s="1"/>
  <c r="D124" i="3"/>
  <c r="E123" i="3"/>
  <c r="F123" i="3" s="1"/>
  <c r="D123" i="3"/>
  <c r="E122" i="3"/>
  <c r="F122" i="3" s="1"/>
  <c r="D122" i="3"/>
  <c r="E121" i="3"/>
  <c r="D121" i="3"/>
  <c r="E120" i="3"/>
  <c r="F120" i="3" s="1"/>
  <c r="D120" i="3"/>
  <c r="E119" i="3"/>
  <c r="F119" i="3" s="1"/>
  <c r="D119" i="3"/>
  <c r="E118" i="3"/>
  <c r="F118" i="3" s="1"/>
  <c r="D118" i="3"/>
  <c r="E117" i="3"/>
  <c r="F117" i="3" s="1"/>
  <c r="D117" i="3"/>
  <c r="E116" i="3"/>
  <c r="D116" i="3"/>
  <c r="G115" i="3"/>
  <c r="E115" i="3"/>
  <c r="D115" i="3"/>
  <c r="G114" i="3"/>
  <c r="E114" i="3"/>
  <c r="D114" i="3"/>
  <c r="E113" i="3"/>
  <c r="F113" i="3" s="1"/>
  <c r="D113" i="3"/>
  <c r="E112" i="3"/>
  <c r="F112" i="3" s="1"/>
  <c r="D112" i="3"/>
  <c r="E111" i="3"/>
  <c r="F111" i="3" s="1"/>
  <c r="D111" i="3"/>
  <c r="E110" i="3"/>
  <c r="F110" i="3" s="1"/>
  <c r="D110" i="3"/>
  <c r="E109" i="3"/>
  <c r="F109" i="3" s="1"/>
  <c r="D109" i="3"/>
  <c r="E108" i="3"/>
  <c r="F108" i="3" s="1"/>
  <c r="D108" i="3"/>
  <c r="E107" i="3"/>
  <c r="F107" i="3" s="1"/>
  <c r="D107" i="3"/>
  <c r="E106" i="3"/>
  <c r="F106" i="3" s="1"/>
  <c r="D106" i="3"/>
  <c r="E105" i="3"/>
  <c r="F105" i="3" s="1"/>
  <c r="D105" i="3"/>
  <c r="E104" i="3"/>
  <c r="F104" i="3" s="1"/>
  <c r="D104" i="3"/>
  <c r="E103" i="3"/>
  <c r="F103" i="3" s="1"/>
  <c r="D103" i="3"/>
  <c r="E102" i="3"/>
  <c r="F102" i="3" s="1"/>
  <c r="D102" i="3"/>
  <c r="E101" i="3"/>
  <c r="D101" i="3"/>
  <c r="E100" i="3"/>
  <c r="D100" i="3"/>
  <c r="E99" i="3"/>
  <c r="F99" i="3" s="1"/>
  <c r="D99" i="3"/>
  <c r="E98" i="3"/>
  <c r="F98" i="3" s="1"/>
  <c r="D98" i="3"/>
  <c r="E97" i="3"/>
  <c r="D97" i="3"/>
  <c r="E96" i="3"/>
  <c r="D96" i="3"/>
  <c r="E95" i="3"/>
  <c r="F95" i="3" s="1"/>
  <c r="D95" i="3"/>
  <c r="E94" i="3"/>
  <c r="F94" i="3" s="1"/>
  <c r="D94" i="3"/>
  <c r="E93" i="3"/>
  <c r="F93" i="3" s="1"/>
  <c r="D93" i="3"/>
  <c r="E92" i="3"/>
  <c r="F92" i="3" s="1"/>
  <c r="D92" i="3"/>
  <c r="E91" i="3"/>
  <c r="F91" i="3" s="1"/>
  <c r="D91" i="3"/>
  <c r="E90" i="3"/>
  <c r="F90" i="3" s="1"/>
  <c r="D90" i="3"/>
  <c r="E89" i="3"/>
  <c r="F89" i="3" s="1"/>
  <c r="D89" i="3"/>
  <c r="E88" i="3"/>
  <c r="F88" i="3" s="1"/>
  <c r="D88" i="3"/>
  <c r="G87" i="3"/>
  <c r="E87" i="3"/>
  <c r="F87" i="3" s="1"/>
  <c r="D87" i="3"/>
  <c r="G86" i="3"/>
  <c r="E86" i="3"/>
  <c r="D86" i="3"/>
  <c r="E85" i="3"/>
  <c r="F85" i="3" s="1"/>
  <c r="D85" i="3"/>
  <c r="E84" i="3"/>
  <c r="F84" i="3" s="1"/>
  <c r="D84" i="3"/>
  <c r="E83" i="3"/>
  <c r="F83" i="3" s="1"/>
  <c r="D83" i="3"/>
  <c r="E82" i="3"/>
  <c r="F82" i="3" s="1"/>
  <c r="D82" i="3"/>
  <c r="E81" i="3"/>
  <c r="F81" i="3" s="1"/>
  <c r="D81" i="3"/>
  <c r="E80" i="3"/>
  <c r="F80" i="3" s="1"/>
  <c r="D80" i="3"/>
  <c r="E79" i="3"/>
  <c r="F79" i="3" s="1"/>
  <c r="D79" i="3"/>
  <c r="E78" i="3"/>
  <c r="F78" i="3" s="1"/>
  <c r="D78" i="3"/>
  <c r="E77" i="3"/>
  <c r="F77" i="3" s="1"/>
  <c r="D77" i="3"/>
  <c r="E76" i="3"/>
  <c r="F76" i="3" s="1"/>
  <c r="D76" i="3"/>
  <c r="E75" i="3"/>
  <c r="F75" i="3" s="1"/>
  <c r="D75" i="3"/>
  <c r="E74" i="3"/>
  <c r="F74" i="3" s="1"/>
  <c r="D74" i="3"/>
  <c r="E73" i="3"/>
  <c r="F73" i="3" s="1"/>
  <c r="D73" i="3"/>
  <c r="E72" i="3"/>
  <c r="D72" i="3"/>
  <c r="E71" i="3"/>
  <c r="D71" i="3"/>
  <c r="E70" i="3"/>
  <c r="D70" i="3"/>
  <c r="E69" i="3"/>
  <c r="F69" i="3" s="1"/>
  <c r="D69" i="3"/>
  <c r="E68" i="3"/>
  <c r="F68" i="3" s="1"/>
  <c r="D68" i="3"/>
  <c r="G67" i="3"/>
  <c r="E67" i="3"/>
  <c r="D67" i="3"/>
  <c r="G66" i="3"/>
  <c r="E66" i="3"/>
  <c r="D66" i="3"/>
  <c r="G65" i="3"/>
  <c r="E65" i="3"/>
  <c r="F65" i="3" s="1"/>
  <c r="D65" i="3"/>
  <c r="G64" i="3"/>
  <c r="E64" i="3"/>
  <c r="D64" i="3"/>
  <c r="E63" i="3"/>
  <c r="F63" i="3" s="1"/>
  <c r="D63" i="3"/>
  <c r="E62" i="3"/>
  <c r="F62" i="3" s="1"/>
  <c r="D62" i="3"/>
  <c r="E61" i="3"/>
  <c r="F61" i="3" s="1"/>
  <c r="D61" i="3"/>
  <c r="E60" i="3"/>
  <c r="F60" i="3" s="1"/>
  <c r="D60" i="3"/>
  <c r="E59" i="3"/>
  <c r="F59" i="3" s="1"/>
  <c r="D59" i="3"/>
  <c r="E58" i="3"/>
  <c r="F58" i="3" s="1"/>
  <c r="D58" i="3"/>
  <c r="E57" i="3"/>
  <c r="F57" i="3" s="1"/>
  <c r="D57" i="3"/>
  <c r="E56" i="3"/>
  <c r="F56" i="3" s="1"/>
  <c r="D56" i="3"/>
  <c r="E55" i="3"/>
  <c r="F55" i="3" s="1"/>
  <c r="D55" i="3"/>
  <c r="E54" i="3"/>
  <c r="F54" i="3" s="1"/>
  <c r="D54" i="3"/>
  <c r="E53" i="3"/>
  <c r="F53" i="3" s="1"/>
  <c r="D53" i="3"/>
  <c r="E52" i="3"/>
  <c r="F52" i="3" s="1"/>
  <c r="D52" i="3"/>
  <c r="G51" i="3"/>
  <c r="E51" i="3"/>
  <c r="D51" i="3"/>
  <c r="G50" i="3"/>
  <c r="E50" i="3"/>
  <c r="D50" i="3"/>
  <c r="E49" i="3"/>
  <c r="F49" i="3" s="1"/>
  <c r="D49" i="3"/>
  <c r="E48" i="3"/>
  <c r="F48" i="3" s="1"/>
  <c r="D48" i="3"/>
  <c r="E47" i="3"/>
  <c r="D47" i="3"/>
  <c r="E46" i="3"/>
  <c r="D46" i="3"/>
  <c r="G43" i="3"/>
  <c r="E43" i="3"/>
  <c r="F43" i="3" s="1"/>
  <c r="D43" i="3"/>
  <c r="G42" i="3"/>
  <c r="E42" i="3"/>
  <c r="D42" i="3"/>
  <c r="E41" i="3"/>
  <c r="F41" i="3" s="1"/>
  <c r="D41" i="3"/>
  <c r="E40" i="3"/>
  <c r="F40" i="3" s="1"/>
  <c r="D40" i="3"/>
  <c r="E39" i="3"/>
  <c r="F39" i="3" s="1"/>
  <c r="D39" i="3"/>
  <c r="E38" i="3"/>
  <c r="F38" i="3" s="1"/>
  <c r="D38" i="3"/>
  <c r="G37" i="3"/>
  <c r="E37" i="3"/>
  <c r="D37" i="3"/>
  <c r="G36" i="3"/>
  <c r="E36" i="3"/>
  <c r="D36" i="3"/>
  <c r="E35" i="3"/>
  <c r="F35" i="3" s="1"/>
  <c r="D35" i="3"/>
  <c r="E34" i="3"/>
  <c r="F34" i="3" s="1"/>
  <c r="D34" i="3"/>
  <c r="G33" i="3"/>
  <c r="E33" i="3"/>
  <c r="D33" i="3"/>
  <c r="G32" i="3"/>
  <c r="E32" i="3"/>
  <c r="D32" i="3"/>
  <c r="E31" i="3"/>
  <c r="F31" i="3" s="1"/>
  <c r="D31" i="3"/>
  <c r="E30" i="3"/>
  <c r="F30" i="3" s="1"/>
  <c r="D30" i="3"/>
  <c r="E29" i="3"/>
  <c r="F29" i="3" s="1"/>
  <c r="D29" i="3"/>
  <c r="E28" i="3"/>
  <c r="F28" i="3" s="1"/>
  <c r="D28" i="3"/>
  <c r="E27" i="3"/>
  <c r="F27" i="3" s="1"/>
  <c r="D27" i="3"/>
  <c r="E26" i="3"/>
  <c r="F26" i="3" s="1"/>
  <c r="D26" i="3"/>
  <c r="E25" i="3"/>
  <c r="F25" i="3" s="1"/>
  <c r="D25" i="3"/>
  <c r="E24" i="3"/>
  <c r="F24" i="3" s="1"/>
  <c r="D24" i="3"/>
  <c r="E23" i="3"/>
  <c r="F23" i="3" s="1"/>
  <c r="D23" i="3"/>
  <c r="E22" i="3"/>
  <c r="F22" i="3" s="1"/>
  <c r="D22" i="3"/>
  <c r="E21" i="3"/>
  <c r="F21" i="3" s="1"/>
  <c r="D21" i="3"/>
  <c r="E20" i="3"/>
  <c r="F20" i="3" s="1"/>
  <c r="D20" i="3"/>
  <c r="E19" i="3"/>
  <c r="F19" i="3" s="1"/>
  <c r="D19" i="3"/>
  <c r="E18" i="3"/>
  <c r="F18" i="3" s="1"/>
  <c r="D18" i="3"/>
  <c r="E17" i="3"/>
  <c r="F17" i="3" s="1"/>
  <c r="D17" i="3"/>
  <c r="E16" i="3"/>
  <c r="F16" i="3" s="1"/>
  <c r="D16" i="3"/>
  <c r="G15" i="3"/>
  <c r="E15" i="3"/>
  <c r="D15" i="3"/>
  <c r="G14" i="3"/>
  <c r="E14" i="3"/>
  <c r="D14" i="3"/>
  <c r="E13" i="3"/>
  <c r="F13" i="3" s="1"/>
  <c r="D13" i="3"/>
  <c r="E12" i="3"/>
  <c r="F12" i="3" s="1"/>
  <c r="D12" i="3"/>
  <c r="E11" i="3"/>
  <c r="F11" i="3" s="1"/>
  <c r="D11" i="3"/>
  <c r="E10" i="3"/>
  <c r="F10" i="3" s="1"/>
  <c r="D10" i="3"/>
  <c r="E9" i="3"/>
  <c r="F9" i="3" s="1"/>
  <c r="D9" i="3"/>
  <c r="E8" i="3"/>
  <c r="F8" i="3" s="1"/>
  <c r="D8" i="3"/>
  <c r="G7" i="3"/>
  <c r="E7" i="3"/>
  <c r="F7" i="3" s="1"/>
  <c r="D7" i="3"/>
  <c r="G6" i="3"/>
  <c r="E6" i="3"/>
  <c r="D6" i="3"/>
  <c r="E5" i="3"/>
  <c r="F5" i="3" s="1"/>
  <c r="D5" i="3"/>
  <c r="E4" i="3"/>
  <c r="F4" i="3" s="1"/>
  <c r="D4" i="3"/>
  <c r="G3" i="3"/>
  <c r="E3" i="3"/>
  <c r="D3" i="3"/>
  <c r="G2" i="3"/>
  <c r="E2" i="3"/>
  <c r="D2" i="3"/>
  <c r="L9104" i="5" l="1"/>
  <c r="L9133" i="5"/>
  <c r="L5277" i="5"/>
  <c r="L5284" i="5"/>
  <c r="L5267" i="5"/>
  <c r="L8926" i="5"/>
  <c r="L8989" i="5"/>
  <c r="L8928" i="5"/>
  <c r="L8960" i="5"/>
  <c r="L3996" i="5"/>
  <c r="L4000" i="5"/>
  <c r="L4148" i="5"/>
  <c r="L4152" i="5"/>
  <c r="L4156" i="5"/>
  <c r="L4160" i="5"/>
  <c r="L4168" i="5"/>
  <c r="L4172" i="5"/>
  <c r="L4180" i="5"/>
  <c r="L4184" i="5"/>
  <c r="L3857" i="5"/>
  <c r="L4005" i="5"/>
  <c r="L4161" i="5"/>
  <c r="L4165" i="5"/>
  <c r="L3847" i="5"/>
  <c r="L3998" i="5"/>
  <c r="L4018" i="5"/>
  <c r="L4150" i="5"/>
  <c r="L4154" i="5"/>
  <c r="L4158" i="5"/>
  <c r="L4170" i="5"/>
  <c r="L4178" i="5"/>
  <c r="L4182" i="5"/>
  <c r="L4186" i="5"/>
  <c r="L3851" i="5"/>
  <c r="L4281" i="5"/>
  <c r="L4297" i="5"/>
  <c r="L4712" i="5"/>
  <c r="L4163" i="5"/>
  <c r="L4190" i="5"/>
  <c r="L4198" i="5"/>
  <c r="L4202" i="5"/>
  <c r="L4210" i="5"/>
  <c r="L4218" i="5"/>
  <c r="L4226" i="5"/>
  <c r="L4238" i="5"/>
  <c r="L4242" i="5"/>
  <c r="L4254" i="5"/>
  <c r="L4266" i="5"/>
  <c r="L4337" i="5"/>
  <c r="L4369" i="5"/>
  <c r="L4373" i="5"/>
  <c r="L4401" i="5"/>
  <c r="L4405" i="5"/>
  <c r="L4433" i="5"/>
  <c r="L4437" i="5"/>
  <c r="L4441" i="5"/>
  <c r="L4461" i="5"/>
  <c r="L4465" i="5"/>
  <c r="L4469" i="5"/>
  <c r="L4501" i="5"/>
  <c r="L4549" i="5"/>
  <c r="L4589" i="5"/>
  <c r="L4633" i="5"/>
  <c r="L4637" i="5"/>
  <c r="L4673" i="5"/>
  <c r="L4294" i="5"/>
  <c r="L4709" i="5"/>
  <c r="L4173" i="5"/>
  <c r="L4195" i="5"/>
  <c r="L4223" i="5"/>
  <c r="L4231" i="5"/>
  <c r="L4251" i="5"/>
  <c r="L4334" i="5"/>
  <c r="L4370" i="5"/>
  <c r="L4398" i="5"/>
  <c r="L4426" i="5"/>
  <c r="L4430" i="5"/>
  <c r="L4462" i="5"/>
  <c r="L4474" i="5"/>
  <c r="L4506" i="5"/>
  <c r="L4546" i="5"/>
  <c r="L4582" i="5"/>
  <c r="L4594" i="5"/>
  <c r="L4602" i="5"/>
  <c r="L4626" i="5"/>
  <c r="L4678" i="5"/>
  <c r="L3852" i="5"/>
  <c r="L4200" i="5"/>
  <c r="L4204" i="5"/>
  <c r="L4212" i="5"/>
  <c r="L4216" i="5"/>
  <c r="L4224" i="5"/>
  <c r="L4228" i="5"/>
  <c r="L4240" i="5"/>
  <c r="L4339" i="5"/>
  <c r="L4363" i="5"/>
  <c r="L4367" i="5"/>
  <c r="L4395" i="5"/>
  <c r="L4403" i="5"/>
  <c r="L4439" i="5"/>
  <c r="L4471" i="5"/>
  <c r="L4495" i="5"/>
  <c r="L4499" i="5"/>
  <c r="L4511" i="5"/>
  <c r="L4547" i="5"/>
  <c r="L4559" i="5"/>
  <c r="L4591" i="5"/>
  <c r="L4635" i="5"/>
  <c r="L4675" i="5"/>
  <c r="L4679" i="5"/>
  <c r="L4197" i="5"/>
  <c r="L4213" i="5"/>
  <c r="L4249" i="5"/>
  <c r="L4316" i="5"/>
  <c r="L4360" i="5"/>
  <c r="L4408" i="5"/>
  <c r="L4428" i="5"/>
  <c r="L4436" i="5"/>
  <c r="L4468" i="5"/>
  <c r="L4500" i="5"/>
  <c r="L4504" i="5"/>
  <c r="L4508" i="5"/>
  <c r="L4536" i="5"/>
  <c r="L4544" i="5"/>
  <c r="L4552" i="5"/>
  <c r="L4580" i="5"/>
  <c r="L4588" i="5"/>
  <c r="L4592" i="5"/>
  <c r="L4636" i="5"/>
  <c r="L4676" i="5"/>
  <c r="L4680" i="5"/>
  <c r="L4007" i="5"/>
  <c r="L4188" i="5"/>
  <c r="L4284" i="5"/>
  <c r="L4749" i="5"/>
  <c r="L4753" i="5"/>
  <c r="L4996" i="5"/>
  <c r="L5024" i="5"/>
  <c r="L5032" i="5"/>
  <c r="L4785" i="5"/>
  <c r="L4789" i="5"/>
  <c r="L4821" i="5"/>
  <c r="L4825" i="5"/>
  <c r="L4861" i="5"/>
  <c r="L4865" i="5"/>
  <c r="L4897" i="5"/>
  <c r="L4901" i="5"/>
  <c r="L4933" i="5"/>
  <c r="L4961" i="5"/>
  <c r="L4965" i="5"/>
  <c r="L4754" i="5"/>
  <c r="L4993" i="5"/>
  <c r="L5033" i="5"/>
  <c r="L5065" i="5"/>
  <c r="L4790" i="5"/>
  <c r="L4818" i="5"/>
  <c r="L4826" i="5"/>
  <c r="L4858" i="5"/>
  <c r="L4866" i="5"/>
  <c r="L4894" i="5"/>
  <c r="L4902" i="5"/>
  <c r="L4930" i="5"/>
  <c r="L4934" i="5"/>
  <c r="L4958" i="5"/>
  <c r="L4159" i="5"/>
  <c r="L4711" i="5"/>
  <c r="L4751" i="5"/>
  <c r="L4998" i="5"/>
  <c r="L5030" i="5"/>
  <c r="L5062" i="5"/>
  <c r="L5066" i="5"/>
  <c r="L4783" i="5"/>
  <c r="L4787" i="5"/>
  <c r="L4791" i="5"/>
  <c r="L4823" i="5"/>
  <c r="L4827" i="5"/>
  <c r="L4863" i="5"/>
  <c r="L4867" i="5"/>
  <c r="L4899" i="5"/>
  <c r="L4963" i="5"/>
  <c r="L4715" i="5"/>
  <c r="L4828" i="5"/>
  <c r="L4900" i="5"/>
  <c r="L4932" i="5"/>
  <c r="L4964" i="5"/>
  <c r="L4991" i="5"/>
  <c r="L5091" i="5"/>
  <c r="L5544" i="5"/>
  <c r="L5820" i="5"/>
  <c r="L4756" i="5"/>
  <c r="L4995" i="5"/>
  <c r="L5308" i="5"/>
  <c r="L5421" i="5"/>
  <c r="L5323" i="5"/>
  <c r="L5557" i="5"/>
  <c r="L5569" i="5"/>
  <c r="L5937" i="5"/>
  <c r="L5957" i="5"/>
  <c r="L5398" i="5"/>
  <c r="L5446" i="5"/>
  <c r="L5518" i="5"/>
  <c r="L5814" i="5"/>
  <c r="L5830" i="5"/>
  <c r="L5850" i="5"/>
  <c r="L5027" i="5"/>
  <c r="L5371" i="5"/>
  <c r="L5403" i="5"/>
  <c r="L5059" i="5"/>
  <c r="L5384" i="5"/>
  <c r="L5424" i="5"/>
  <c r="L4713" i="5"/>
  <c r="L5935" i="5"/>
  <c r="L5946" i="5"/>
  <c r="L6310" i="5"/>
  <c r="L6326" i="5"/>
  <c r="L5968" i="5"/>
  <c r="L5970" i="5"/>
  <c r="L5295" i="5"/>
  <c r="L5939" i="5"/>
  <c r="L6000" i="5"/>
  <c r="L6136" i="5"/>
  <c r="L5951" i="5"/>
  <c r="L6344" i="5"/>
  <c r="L5974" i="5"/>
  <c r="L5993" i="5"/>
  <c r="L6013" i="5"/>
  <c r="L6021" i="5"/>
  <c r="L5955" i="5"/>
  <c r="L6146" i="5"/>
  <c r="L7754" i="5"/>
  <c r="L7802" i="5"/>
  <c r="L7846" i="5"/>
  <c r="L7854" i="5"/>
  <c r="L8002" i="5"/>
  <c r="L5943" i="5"/>
  <c r="L7899" i="5"/>
  <c r="L7999" i="5"/>
  <c r="L7396" i="5"/>
  <c r="L5964" i="5"/>
  <c r="L7904" i="5"/>
  <c r="L7908" i="5"/>
  <c r="L7996" i="5"/>
  <c r="L7809" i="5"/>
  <c r="L7849" i="5"/>
  <c r="L7957" i="5"/>
  <c r="L8037" i="5"/>
  <c r="L8069" i="5"/>
  <c r="L8105" i="5"/>
  <c r="L8125" i="5"/>
  <c r="L8185" i="5"/>
  <c r="L8209" i="5"/>
  <c r="L8213" i="5"/>
  <c r="L7437" i="5"/>
  <c r="L8237" i="5"/>
  <c r="L8265" i="5"/>
  <c r="L8301" i="5"/>
  <c r="L8329" i="5"/>
  <c r="L8333" i="5"/>
  <c r="L8357" i="5"/>
  <c r="L8425" i="5"/>
  <c r="L8481" i="5"/>
  <c r="L8513" i="5"/>
  <c r="L8561" i="5"/>
  <c r="L8038" i="5"/>
  <c r="L8070" i="5"/>
  <c r="L8098" i="5"/>
  <c r="L8102" i="5"/>
  <c r="L8130" i="5"/>
  <c r="L8154" i="5"/>
  <c r="L8158" i="5"/>
  <c r="L8234" i="5"/>
  <c r="L8390" i="5"/>
  <c r="L8462" i="5"/>
  <c r="L8035" i="5"/>
  <c r="L8067" i="5"/>
  <c r="L8151" i="5"/>
  <c r="L8183" i="5"/>
  <c r="L8187" i="5"/>
  <c r="L8211" i="5"/>
  <c r="L8239" i="5"/>
  <c r="L8539" i="5"/>
  <c r="L8268" i="5"/>
  <c r="L8296" i="5"/>
  <c r="L8360" i="5"/>
  <c r="L8388" i="5"/>
  <c r="L8444" i="5"/>
  <c r="L8484" i="5"/>
  <c r="L8536" i="5"/>
  <c r="L8100" i="5"/>
  <c r="L8128" i="5"/>
  <c r="L8032" i="5"/>
  <c r="L8132" i="5"/>
  <c r="L8675" i="5"/>
  <c r="L8180" i="5"/>
  <c r="L8072" i="5"/>
  <c r="L8156" i="5"/>
  <c r="L12694" i="5"/>
  <c r="L12615" i="5"/>
  <c r="L12647" i="5"/>
  <c r="L13211" i="5"/>
  <c r="L13243" i="5"/>
  <c r="L13251" i="5"/>
  <c r="L13267" i="5"/>
  <c r="L13271" i="5"/>
  <c r="L13279" i="5"/>
  <c r="L13283" i="5"/>
  <c r="L13299" i="5"/>
  <c r="L13307" i="5"/>
  <c r="L13315" i="5"/>
  <c r="L13319" i="5"/>
  <c r="L13343" i="5"/>
  <c r="L13347" i="5"/>
  <c r="L13359" i="5"/>
  <c r="L13363" i="5"/>
  <c r="L13367" i="5"/>
  <c r="L13371" i="5"/>
  <c r="L13375" i="5"/>
  <c r="L13383" i="5"/>
  <c r="L13391" i="5"/>
  <c r="L13395" i="5"/>
  <c r="L13399" i="5"/>
  <c r="L13423" i="5"/>
  <c r="L13443" i="5"/>
  <c r="L13447" i="5"/>
  <c r="L13451" i="5"/>
  <c r="L13459" i="5"/>
  <c r="L13471" i="5"/>
  <c r="L13483" i="5"/>
  <c r="L13487" i="5"/>
  <c r="L13495" i="5"/>
  <c r="L13507" i="5"/>
  <c r="L13511" i="5"/>
  <c r="L13519" i="5"/>
  <c r="L13523" i="5"/>
  <c r="L13531" i="5"/>
  <c r="L13535" i="5"/>
  <c r="L13539" i="5"/>
  <c r="L13543" i="5"/>
  <c r="L13547" i="5"/>
  <c r="L13551" i="5"/>
  <c r="L13555" i="5"/>
  <c r="L13559" i="5"/>
  <c r="L13571" i="5"/>
  <c r="L13587" i="5"/>
  <c r="L13591" i="5"/>
  <c r="L13599" i="5"/>
  <c r="L13607" i="5"/>
  <c r="L13611" i="5"/>
  <c r="L13615" i="5"/>
  <c r="L13623" i="5"/>
  <c r="L13627" i="5"/>
  <c r="L13639" i="5"/>
  <c r="L13643" i="5"/>
  <c r="L13647" i="5"/>
  <c r="L13651" i="5"/>
  <c r="L13659" i="5"/>
  <c r="L13663" i="5"/>
  <c r="L13679" i="5"/>
  <c r="L13683" i="5"/>
  <c r="L13687" i="5"/>
  <c r="L13723" i="5"/>
  <c r="L13727" i="5"/>
  <c r="L13739" i="5"/>
  <c r="L13743" i="5"/>
  <c r="L13747" i="5"/>
  <c r="L13755" i="5"/>
  <c r="L13763" i="5"/>
  <c r="L13779" i="5"/>
  <c r="L13783" i="5"/>
  <c r="L13787" i="5"/>
  <c r="L13791" i="5"/>
  <c r="L13799" i="5"/>
  <c r="L13803" i="5"/>
  <c r="L13819" i="5"/>
  <c r="L13823" i="5"/>
  <c r="L13827" i="5"/>
  <c r="L13839" i="5"/>
  <c r="L13843" i="5"/>
  <c r="L13859" i="5"/>
  <c r="L13863" i="5"/>
  <c r="L13867" i="5"/>
  <c r="L13887" i="5"/>
  <c r="L13895" i="5"/>
  <c r="L13899" i="5"/>
  <c r="L13911" i="5"/>
  <c r="L13915" i="5"/>
  <c r="L13927" i="5"/>
  <c r="L13939" i="5"/>
  <c r="L13943" i="5"/>
  <c r="L13955" i="5"/>
  <c r="L13967" i="5"/>
  <c r="L13975" i="5"/>
  <c r="L13979" i="5"/>
  <c r="L13983" i="5"/>
  <c r="L13987" i="5"/>
  <c r="L13991" i="5"/>
  <c r="L14011" i="5"/>
  <c r="L14015" i="5"/>
  <c r="L14019" i="5"/>
  <c r="L14023" i="5"/>
  <c r="L14047" i="5"/>
  <c r="L14051" i="5"/>
  <c r="L14055" i="5"/>
  <c r="L14063" i="5"/>
  <c r="L14071" i="5"/>
  <c r="L14075" i="5"/>
  <c r="L14079" i="5"/>
  <c r="L14091" i="5"/>
  <c r="L14095" i="5"/>
  <c r="L14099" i="5"/>
  <c r="L14107" i="5"/>
  <c r="L14111" i="5"/>
  <c r="L14127" i="5"/>
  <c r="L14135" i="5"/>
  <c r="L14139" i="5"/>
  <c r="L14147" i="5"/>
  <c r="L14151" i="5"/>
  <c r="L14159" i="5"/>
  <c r="L14175" i="5"/>
  <c r="L14179" i="5"/>
  <c r="L14183" i="5"/>
  <c r="L14187" i="5"/>
  <c r="L14191" i="5"/>
  <c r="L14195" i="5"/>
  <c r="L14199" i="5"/>
  <c r="L14215" i="5"/>
  <c r="L14219" i="5"/>
  <c r="L14223" i="5"/>
  <c r="L14231" i="5"/>
  <c r="L14235" i="5"/>
  <c r="L14239" i="5"/>
  <c r="L14243" i="5"/>
  <c r="L14247" i="5"/>
  <c r="L14251" i="5"/>
  <c r="L14263" i="5"/>
  <c r="L14275" i="5"/>
  <c r="L14279" i="5"/>
  <c r="L14291" i="5"/>
  <c r="L14299" i="5"/>
  <c r="L14303" i="5"/>
  <c r="L14307" i="5"/>
  <c r="L14315" i="5"/>
  <c r="L14323" i="5"/>
  <c r="L14327" i="5"/>
  <c r="L14331" i="5"/>
  <c r="L14339" i="5"/>
  <c r="L14343" i="5"/>
  <c r="L14347" i="5"/>
  <c r="L14351" i="5"/>
  <c r="L14355" i="5"/>
  <c r="L14359" i="5"/>
  <c r="L14363" i="5"/>
  <c r="L14367" i="5"/>
  <c r="L14371" i="5"/>
  <c r="L14375" i="5"/>
  <c r="L14383" i="5"/>
  <c r="L14387" i="5"/>
  <c r="L14391" i="5"/>
  <c r="L14395" i="5"/>
  <c r="L14399" i="5"/>
  <c r="L13236" i="5"/>
  <c r="L13248" i="5"/>
  <c r="L13260" i="5"/>
  <c r="L13284" i="5"/>
  <c r="L13292" i="5"/>
  <c r="L13296" i="5"/>
  <c r="L13312" i="5"/>
  <c r="L13316" i="5"/>
  <c r="L13320" i="5"/>
  <c r="L13332" i="5"/>
  <c r="L13336" i="5"/>
  <c r="L13340" i="5"/>
  <c r="L13348" i="5"/>
  <c r="L13372" i="5"/>
  <c r="L13388" i="5"/>
  <c r="L13392" i="5"/>
  <c r="L13400" i="5"/>
  <c r="L13404" i="5"/>
  <c r="L13412" i="5"/>
  <c r="L13416" i="5"/>
  <c r="L13420" i="5"/>
  <c r="L13428" i="5"/>
  <c r="L13432" i="5"/>
  <c r="L13436" i="5"/>
  <c r="L13440" i="5"/>
  <c r="L13444" i="5"/>
  <c r="L13456" i="5"/>
  <c r="L13464" i="5"/>
  <c r="L13468" i="5"/>
  <c r="L13472" i="5"/>
  <c r="L13476" i="5"/>
  <c r="L13480" i="5"/>
  <c r="L13484" i="5"/>
  <c r="L13488" i="5"/>
  <c r="L13492" i="5"/>
  <c r="L13496" i="5"/>
  <c r="L13500" i="5"/>
  <c r="L13508" i="5"/>
  <c r="L13512" i="5"/>
  <c r="L13516" i="5"/>
  <c r="L13520" i="5"/>
  <c r="L13528" i="5"/>
  <c r="L13536" i="5"/>
  <c r="L13548" i="5"/>
  <c r="L13556" i="5"/>
  <c r="L13564" i="5"/>
  <c r="L13568" i="5"/>
  <c r="L13572" i="5"/>
  <c r="L13576" i="5"/>
  <c r="L13580" i="5"/>
  <c r="L13584" i="5"/>
  <c r="L13588" i="5"/>
  <c r="L13596" i="5"/>
  <c r="L13604" i="5"/>
  <c r="L13616" i="5"/>
  <c r="L13620" i="5"/>
  <c r="L13624" i="5"/>
  <c r="L13632" i="5"/>
  <c r="L13636" i="5"/>
  <c r="L13648" i="5"/>
  <c r="L13656" i="5"/>
  <c r="L13664" i="5"/>
  <c r="L13668" i="5"/>
  <c r="L13672" i="5"/>
  <c r="L13676" i="5"/>
  <c r="L13680" i="5"/>
  <c r="L13700" i="5"/>
  <c r="L13704" i="5"/>
  <c r="L13708" i="5"/>
  <c r="L13712" i="5"/>
  <c r="L13716" i="5"/>
  <c r="L13720" i="5"/>
  <c r="L13728" i="5"/>
  <c r="L13736" i="5"/>
  <c r="L13748" i="5"/>
  <c r="L13752" i="5"/>
  <c r="L13760" i="5"/>
  <c r="L13764" i="5"/>
  <c r="L13776" i="5"/>
  <c r="L13784" i="5"/>
  <c r="L13796" i="5"/>
  <c r="L13804" i="5"/>
  <c r="L13812" i="5"/>
  <c r="L13816" i="5"/>
  <c r="L13832" i="5"/>
  <c r="L13852" i="5"/>
  <c r="L13856" i="5"/>
  <c r="L13868" i="5"/>
  <c r="L13872" i="5"/>
  <c r="L13876" i="5"/>
  <c r="L13880" i="5"/>
  <c r="L13884" i="5"/>
  <c r="L13892" i="5"/>
  <c r="L13900" i="5"/>
  <c r="L13904" i="5"/>
  <c r="L13908" i="5"/>
  <c r="L13912" i="5"/>
  <c r="L13924" i="5"/>
  <c r="L13932" i="5"/>
  <c r="L13936" i="5"/>
  <c r="L13948" i="5"/>
  <c r="L13952" i="5"/>
  <c r="L13960" i="5"/>
  <c r="L13964" i="5"/>
  <c r="L13972" i="5"/>
  <c r="L13988" i="5"/>
  <c r="L13992" i="5"/>
  <c r="L14000" i="5"/>
  <c r="L14004" i="5"/>
  <c r="L14008" i="5"/>
  <c r="L14020" i="5"/>
  <c r="L14024" i="5"/>
  <c r="L14032" i="5"/>
  <c r="L14036" i="5"/>
  <c r="L14040" i="5"/>
  <c r="L14044" i="5"/>
  <c r="L14052" i="5"/>
  <c r="L14084" i="5"/>
  <c r="L14088" i="5"/>
  <c r="L14092" i="5"/>
  <c r="L14096" i="5"/>
  <c r="L14116" i="5"/>
  <c r="L14120" i="5"/>
  <c r="L14124" i="5"/>
  <c r="L14128" i="5"/>
  <c r="L14144" i="5"/>
  <c r="L14152" i="5"/>
  <c r="L14156" i="5"/>
  <c r="L14160" i="5"/>
  <c r="L14168" i="5"/>
  <c r="L14192" i="5"/>
  <c r="L14208" i="5"/>
  <c r="L14212" i="5"/>
  <c r="L14220" i="5"/>
  <c r="L14228" i="5"/>
  <c r="L14240" i="5"/>
  <c r="L14244" i="5"/>
  <c r="L14248" i="5"/>
  <c r="L14252" i="5"/>
  <c r="L14256" i="5"/>
  <c r="L14260" i="5"/>
  <c r="L14264" i="5"/>
  <c r="L14272" i="5"/>
  <c r="L14276" i="5"/>
  <c r="L14280" i="5"/>
  <c r="L14284" i="5"/>
  <c r="L14288" i="5"/>
  <c r="L14296" i="5"/>
  <c r="L14308" i="5"/>
  <c r="L14312" i="5"/>
  <c r="L14316" i="5"/>
  <c r="L14324" i="5"/>
  <c r="L14332" i="5"/>
  <c r="L14336" i="5"/>
  <c r="L14340" i="5"/>
  <c r="L14344" i="5"/>
  <c r="L14348" i="5"/>
  <c r="L14356" i="5"/>
  <c r="L14360" i="5"/>
  <c r="L14364" i="5"/>
  <c r="L14372" i="5"/>
  <c r="L14380" i="5"/>
  <c r="L14392" i="5"/>
  <c r="L14400" i="5"/>
  <c r="L13237" i="5"/>
  <c r="L13241" i="5"/>
  <c r="L13249" i="5"/>
  <c r="L13253" i="5"/>
  <c r="L13261" i="5"/>
  <c r="L13269" i="5"/>
  <c r="L13281" i="5"/>
  <c r="L13297" i="5"/>
  <c r="L13309" i="5"/>
  <c r="L13313" i="5"/>
  <c r="L13317" i="5"/>
  <c r="L13321" i="5"/>
  <c r="L13345" i="5"/>
  <c r="L13349" i="5"/>
  <c r="L13357" i="5"/>
  <c r="L13361" i="5"/>
  <c r="L13365" i="5"/>
  <c r="L13369" i="5"/>
  <c r="L13373" i="5"/>
  <c r="L13377" i="5"/>
  <c r="L13381" i="5"/>
  <c r="L13385" i="5"/>
  <c r="L13397" i="5"/>
  <c r="L13417" i="5"/>
  <c r="L13421" i="5"/>
  <c r="L13425" i="5"/>
  <c r="L13449" i="5"/>
  <c r="L13453" i="5"/>
  <c r="L13457" i="5"/>
  <c r="L13461" i="5"/>
  <c r="L13473" i="5"/>
  <c r="L13497" i="5"/>
  <c r="L13505" i="5"/>
  <c r="L13525" i="5"/>
  <c r="L13533" i="5"/>
  <c r="L13537" i="5"/>
  <c r="L13541" i="5"/>
  <c r="L13545" i="5"/>
  <c r="L13549" i="5"/>
  <c r="L13553" i="5"/>
  <c r="L13557" i="5"/>
  <c r="L13561" i="5"/>
  <c r="L13569" i="5"/>
  <c r="L13585" i="5"/>
  <c r="L13589" i="5"/>
  <c r="L13593" i="5"/>
  <c r="L13601" i="5"/>
  <c r="L13609" i="5"/>
  <c r="L13613" i="5"/>
  <c r="L13621" i="5"/>
  <c r="L13629" i="5"/>
  <c r="L13637" i="5"/>
  <c r="L13641" i="5"/>
  <c r="L13645" i="5"/>
  <c r="L13649" i="5"/>
  <c r="L13653" i="5"/>
  <c r="L13661" i="5"/>
  <c r="L13677" i="5"/>
  <c r="L13681" i="5"/>
  <c r="L13685" i="5"/>
  <c r="L13689" i="5"/>
  <c r="L13701" i="5"/>
  <c r="L13721" i="5"/>
  <c r="L13725" i="5"/>
  <c r="L13741" i="5"/>
  <c r="L13745" i="5"/>
  <c r="L13777" i="5"/>
  <c r="L13781" i="5"/>
  <c r="L13789" i="5"/>
  <c r="L13793" i="5"/>
  <c r="L13801" i="5"/>
  <c r="L13805" i="5"/>
  <c r="L13817" i="5"/>
  <c r="L13821" i="5"/>
  <c r="L13825" i="5"/>
  <c r="L13829" i="5"/>
  <c r="L13837" i="5"/>
  <c r="L13841" i="5"/>
  <c r="L13857" i="5"/>
  <c r="L13861" i="5"/>
  <c r="L13865" i="5"/>
  <c r="L13897" i="5"/>
  <c r="L13917" i="5"/>
  <c r="L13941" i="5"/>
  <c r="L13945" i="5"/>
  <c r="L13953" i="5"/>
  <c r="L13977" i="5"/>
  <c r="L13981" i="5"/>
  <c r="L13985" i="5"/>
  <c r="L13997" i="5"/>
  <c r="L14013" i="5"/>
  <c r="L14017" i="5"/>
  <c r="L14045" i="5"/>
  <c r="L14049" i="5"/>
  <c r="L14053" i="5"/>
  <c r="L14057" i="5"/>
  <c r="L14061" i="5"/>
  <c r="L14069" i="5"/>
  <c r="L14073" i="5"/>
  <c r="L14077" i="5"/>
  <c r="L14081" i="5"/>
  <c r="L14089" i="5"/>
  <c r="L14101" i="5"/>
  <c r="L14105" i="5"/>
  <c r="L14109" i="5"/>
  <c r="L14113" i="5"/>
  <c r="L14121" i="5"/>
  <c r="L14125" i="5"/>
  <c r="L14129" i="5"/>
  <c r="L14133" i="5"/>
  <c r="L14149" i="5"/>
  <c r="L14177" i="5"/>
  <c r="L14181" i="5"/>
  <c r="L14185" i="5"/>
  <c r="L14189" i="5"/>
  <c r="L14201" i="5"/>
  <c r="L14213" i="5"/>
  <c r="L14217" i="5"/>
  <c r="L14233" i="5"/>
  <c r="L14237" i="5"/>
  <c r="L14241" i="5"/>
  <c r="L14261" i="5"/>
  <c r="L14265" i="5"/>
  <c r="L14269" i="5"/>
  <c r="L14273" i="5"/>
  <c r="L14289" i="5"/>
  <c r="L14301" i="5"/>
  <c r="L14305" i="5"/>
  <c r="L14317" i="5"/>
  <c r="L14321" i="5"/>
  <c r="L14325" i="5"/>
  <c r="L14329" i="5"/>
  <c r="L14333" i="5"/>
  <c r="L14337" i="5"/>
  <c r="L14341" i="5"/>
  <c r="L14353" i="5"/>
  <c r="L14357" i="5"/>
  <c r="L14369" i="5"/>
  <c r="L14397" i="5"/>
  <c r="L13222" i="5"/>
  <c r="L13230" i="5"/>
  <c r="L13254" i="5"/>
  <c r="L13258" i="5"/>
  <c r="L13270" i="5"/>
  <c r="L13282" i="5"/>
  <c r="L13294" i="5"/>
  <c r="L13298" i="5"/>
  <c r="L13318" i="5"/>
  <c r="L13322" i="5"/>
  <c r="L13330" i="5"/>
  <c r="L13334" i="5"/>
  <c r="L13338" i="5"/>
  <c r="L13342" i="5"/>
  <c r="L13346" i="5"/>
  <c r="L13350" i="5"/>
  <c r="L13366" i="5"/>
  <c r="L13370" i="5"/>
  <c r="L13374" i="5"/>
  <c r="L13386" i="5"/>
  <c r="L13390" i="5"/>
  <c r="L13394" i="5"/>
  <c r="L13398" i="5"/>
  <c r="L13402" i="5"/>
  <c r="L13410" i="5"/>
  <c r="L13414" i="5"/>
  <c r="L13418" i="5"/>
  <c r="L13426" i="5"/>
  <c r="L13430" i="5"/>
  <c r="L13434" i="5"/>
  <c r="L13438" i="5"/>
  <c r="L13442" i="5"/>
  <c r="L13446" i="5"/>
  <c r="L13454" i="5"/>
  <c r="L13462" i="5"/>
  <c r="L13466" i="5"/>
  <c r="L13470" i="5"/>
  <c r="L13474" i="5"/>
  <c r="L13478" i="5"/>
  <c r="L13482" i="5"/>
  <c r="L13486" i="5"/>
  <c r="L13490" i="5"/>
  <c r="L13494" i="5"/>
  <c r="L13498" i="5"/>
  <c r="L13502" i="5"/>
  <c r="L13506" i="5"/>
  <c r="L13510" i="5"/>
  <c r="L13514" i="5"/>
  <c r="L13518" i="5"/>
  <c r="L13522" i="5"/>
  <c r="L13526" i="5"/>
  <c r="L13530" i="5"/>
  <c r="L13534" i="5"/>
  <c r="L13542" i="5"/>
  <c r="L13558" i="5"/>
  <c r="L13562" i="5"/>
  <c r="L13566" i="5"/>
  <c r="L13574" i="5"/>
  <c r="L13578" i="5"/>
  <c r="L13582" i="5"/>
  <c r="L13594" i="5"/>
  <c r="L13598" i="5"/>
  <c r="L13602" i="5"/>
  <c r="L13606" i="5"/>
  <c r="L13614" i="5"/>
  <c r="L13618" i="5"/>
  <c r="L13630" i="5"/>
  <c r="L13634" i="5"/>
  <c r="L13654" i="5"/>
  <c r="L13666" i="5"/>
  <c r="L13670" i="5"/>
  <c r="L13674" i="5"/>
  <c r="L13690" i="5"/>
  <c r="L13698" i="5"/>
  <c r="L13702" i="5"/>
  <c r="L13706" i="5"/>
  <c r="L13710" i="5"/>
  <c r="L13714" i="5"/>
  <c r="L13718" i="5"/>
  <c r="L13726" i="5"/>
  <c r="L13734" i="5"/>
  <c r="L13738" i="5"/>
  <c r="L13750" i="5"/>
  <c r="L13754" i="5"/>
  <c r="L13758" i="5"/>
  <c r="L13762" i="5"/>
  <c r="L13766" i="5"/>
  <c r="L13774" i="5"/>
  <c r="L13786" i="5"/>
  <c r="L13814" i="5"/>
  <c r="L13830" i="5"/>
  <c r="L13834" i="5"/>
  <c r="L13846" i="5"/>
  <c r="L13850" i="5"/>
  <c r="L13854" i="5"/>
  <c r="L13870" i="5"/>
  <c r="L13874" i="5"/>
  <c r="L13878" i="5"/>
  <c r="L13882" i="5"/>
  <c r="L13886" i="5"/>
  <c r="L13902" i="5"/>
  <c r="L13906" i="5"/>
  <c r="L13910" i="5"/>
  <c r="L13918" i="5"/>
  <c r="L13922" i="5"/>
  <c r="L13930" i="5"/>
  <c r="L13934" i="5"/>
  <c r="L13938" i="5"/>
  <c r="L13946" i="5"/>
  <c r="L13950" i="5"/>
  <c r="L13954" i="5"/>
  <c r="L13958" i="5"/>
  <c r="L13962" i="5"/>
  <c r="L13970" i="5"/>
  <c r="L13974" i="5"/>
  <c r="L13986" i="5"/>
  <c r="L14002" i="5"/>
  <c r="L14006" i="5"/>
  <c r="L14010" i="5"/>
  <c r="L14018" i="5"/>
  <c r="L14022" i="5"/>
  <c r="L14030" i="5"/>
  <c r="L14034" i="5"/>
  <c r="L14038" i="5"/>
  <c r="L14042" i="5"/>
  <c r="L14054" i="5"/>
  <c r="L14058" i="5"/>
  <c r="L14066" i="5"/>
  <c r="L14082" i="5"/>
  <c r="L14086" i="5"/>
  <c r="L14090" i="5"/>
  <c r="L14094" i="5"/>
  <c r="L14114" i="5"/>
  <c r="L14118" i="5"/>
  <c r="L14122" i="5"/>
  <c r="L14126" i="5"/>
  <c r="L14130" i="5"/>
  <c r="L14142" i="5"/>
  <c r="L14146" i="5"/>
  <c r="L14150" i="5"/>
  <c r="L14154" i="5"/>
  <c r="L14158" i="5"/>
  <c r="L14162" i="5"/>
  <c r="L14166" i="5"/>
  <c r="L14186" i="5"/>
  <c r="L14190" i="5"/>
  <c r="L14206" i="5"/>
  <c r="L14210" i="5"/>
  <c r="L14214" i="5"/>
  <c r="L14218" i="5"/>
  <c r="L14226" i="5"/>
  <c r="L14242" i="5"/>
  <c r="L14246" i="5"/>
  <c r="L14250" i="5"/>
  <c r="L14254" i="5"/>
  <c r="L14258" i="5"/>
  <c r="L14262" i="5"/>
  <c r="L14270" i="5"/>
  <c r="L14274" i="5"/>
  <c r="L14278" i="5"/>
  <c r="L14282" i="5"/>
  <c r="L14286" i="5"/>
  <c r="L14290" i="5"/>
  <c r="L14298" i="5"/>
  <c r="L14306" i="5"/>
  <c r="L14310" i="5"/>
  <c r="L14314" i="5"/>
  <c r="L14318" i="5"/>
  <c r="L14330" i="5"/>
  <c r="L14334" i="5"/>
  <c r="L14338" i="5"/>
  <c r="L14346" i="5"/>
  <c r="L14358" i="5"/>
  <c r="L14370" i="5"/>
  <c r="L14374" i="5"/>
  <c r="L14378" i="5"/>
  <c r="L14386" i="5"/>
  <c r="L14402" i="5"/>
  <c r="L4157" i="5"/>
  <c r="L4171" i="5"/>
  <c r="L4177" i="5"/>
  <c r="L4189" i="5"/>
  <c r="L4277" i="5"/>
  <c r="L4708" i="5"/>
  <c r="L4194" i="5"/>
  <c r="L4230" i="5"/>
  <c r="L4313" i="5"/>
  <c r="L4341" i="5"/>
  <c r="L4397" i="5"/>
  <c r="L4425" i="5"/>
  <c r="L4429" i="5"/>
  <c r="L4473" i="5"/>
  <c r="L4505" i="5"/>
  <c r="L4513" i="5"/>
  <c r="L4545" i="5"/>
  <c r="L4585" i="5"/>
  <c r="L4593" i="5"/>
  <c r="L4601" i="5"/>
  <c r="L4677" i="5"/>
  <c r="L4185" i="5"/>
  <c r="L4199" i="5"/>
  <c r="L4203" i="5"/>
  <c r="L4215" i="5"/>
  <c r="L4227" i="5"/>
  <c r="L4314" i="5"/>
  <c r="L4338" i="5"/>
  <c r="L4362" i="5"/>
  <c r="L4366" i="5"/>
  <c r="L4394" i="5"/>
  <c r="L4470" i="5"/>
  <c r="L4494" i="5"/>
  <c r="L4498" i="5"/>
  <c r="L4510" i="5"/>
  <c r="L4542" i="5"/>
  <c r="L4554" i="5"/>
  <c r="L4558" i="5"/>
  <c r="L4590" i="5"/>
  <c r="L4598" i="5"/>
  <c r="L4630" i="5"/>
  <c r="L4634" i="5"/>
  <c r="L4674" i="5"/>
  <c r="L4167" i="5"/>
  <c r="L4187" i="5"/>
  <c r="L4283" i="5"/>
  <c r="L4291" i="5"/>
  <c r="L4710" i="5"/>
  <c r="L4714" i="5"/>
  <c r="L4256" i="5"/>
  <c r="L4268" i="5"/>
  <c r="L4311" i="5"/>
  <c r="L4315" i="5"/>
  <c r="L4359" i="5"/>
  <c r="L4375" i="5"/>
  <c r="L4407" i="5"/>
  <c r="L4435" i="5"/>
  <c r="L4467" i="5"/>
  <c r="L4503" i="5"/>
  <c r="L4507" i="5"/>
  <c r="L4543" i="5"/>
  <c r="L4551" i="5"/>
  <c r="L4555" i="5"/>
  <c r="L4587" i="5"/>
  <c r="L4169" i="5"/>
  <c r="L4201" i="5"/>
  <c r="L4209" i="5"/>
  <c r="L4217" i="5"/>
  <c r="L4233" i="5"/>
  <c r="L4241" i="5"/>
  <c r="L4253" i="5"/>
  <c r="L4332" i="5"/>
  <c r="L4336" i="5"/>
  <c r="L4364" i="5"/>
  <c r="L4372" i="5"/>
  <c r="L4400" i="5"/>
  <c r="L4432" i="5"/>
  <c r="L4440" i="5"/>
  <c r="L4464" i="5"/>
  <c r="L4476" i="5"/>
  <c r="L4540" i="5"/>
  <c r="L4548" i="5"/>
  <c r="L4596" i="5"/>
  <c r="L4632" i="5"/>
  <c r="L4640" i="5"/>
  <c r="L4672" i="5"/>
  <c r="L4988" i="5"/>
  <c r="L4992" i="5"/>
  <c r="L5064" i="5"/>
  <c r="L5272" i="5"/>
  <c r="L4817" i="5"/>
  <c r="L4857" i="5"/>
  <c r="L4893" i="5"/>
  <c r="L4929" i="5"/>
  <c r="L4957" i="5"/>
  <c r="L4292" i="5"/>
  <c r="L4746" i="5"/>
  <c r="L4750" i="5"/>
  <c r="L5029" i="5"/>
  <c r="L5061" i="5"/>
  <c r="L5301" i="5"/>
  <c r="L5341" i="5"/>
  <c r="L5345" i="5"/>
  <c r="L5357" i="5"/>
  <c r="L4296" i="5"/>
  <c r="L4782" i="5"/>
  <c r="L4786" i="5"/>
  <c r="L4822" i="5"/>
  <c r="L4862" i="5"/>
  <c r="L4898" i="5"/>
  <c r="L4926" i="5"/>
  <c r="L4962" i="5"/>
  <c r="L4755" i="5"/>
  <c r="L4990" i="5"/>
  <c r="L4994" i="5"/>
  <c r="L5026" i="5"/>
  <c r="L5058" i="5"/>
  <c r="L5278" i="5"/>
  <c r="L5294" i="5"/>
  <c r="L4931" i="5"/>
  <c r="L4955" i="5"/>
  <c r="L4784" i="5"/>
  <c r="L4788" i="5"/>
  <c r="L4820" i="5"/>
  <c r="L4824" i="5"/>
  <c r="L4860" i="5"/>
  <c r="L4864" i="5"/>
  <c r="L4896" i="5"/>
  <c r="L4928" i="5"/>
  <c r="L4960" i="5"/>
  <c r="L4752" i="5"/>
  <c r="L5287" i="5"/>
  <c r="L5307" i="5"/>
  <c r="L5322" i="5"/>
  <c r="L5348" i="5"/>
  <c r="L5516" i="5"/>
  <c r="L5556" i="5"/>
  <c r="L5288" i="5"/>
  <c r="L5299" i="5"/>
  <c r="L5361" i="5"/>
  <c r="L5397" i="5"/>
  <c r="L5417" i="5"/>
  <c r="L5437" i="5"/>
  <c r="L5473" i="5"/>
  <c r="L5481" i="5"/>
  <c r="L5493" i="5"/>
  <c r="L5336" i="5"/>
  <c r="L5501" i="5"/>
  <c r="L5513" i="5"/>
  <c r="L5517" i="5"/>
  <c r="L5521" i="5"/>
  <c r="L5533" i="5"/>
  <c r="L5545" i="5"/>
  <c r="L5969" i="5"/>
  <c r="L5981" i="5"/>
  <c r="L5370" i="5"/>
  <c r="L5394" i="5"/>
  <c r="L5414" i="5"/>
  <c r="L5438" i="5"/>
  <c r="L5458" i="5"/>
  <c r="L5478" i="5"/>
  <c r="L5494" i="5"/>
  <c r="L5498" i="5"/>
  <c r="L5023" i="5"/>
  <c r="L5332" i="5"/>
  <c r="L5558" i="5"/>
  <c r="L5930" i="5"/>
  <c r="L5326" i="5"/>
  <c r="L5383" i="5"/>
  <c r="L5459" i="5"/>
  <c r="L5463" i="5"/>
  <c r="L5475" i="5"/>
  <c r="L4748" i="5"/>
  <c r="L5312" i="5"/>
  <c r="L5320" i="5"/>
  <c r="L5368" i="5"/>
  <c r="L5380" i="5"/>
  <c r="L5392" i="5"/>
  <c r="L5396" i="5"/>
  <c r="L5416" i="5"/>
  <c r="L5440" i="5"/>
  <c r="L5456" i="5"/>
  <c r="L5460" i="5"/>
  <c r="L5476" i="5"/>
  <c r="L5496" i="5"/>
  <c r="L5031" i="5"/>
  <c r="L5956" i="5"/>
  <c r="L5986" i="5"/>
  <c r="L6286" i="5"/>
  <c r="L6298" i="5"/>
  <c r="L6318" i="5"/>
  <c r="L6346" i="5"/>
  <c r="L5979" i="5"/>
  <c r="L5995" i="5"/>
  <c r="L5999" i="5"/>
  <c r="L6015" i="5"/>
  <c r="L6027" i="5"/>
  <c r="L6035" i="5"/>
  <c r="L6043" i="5"/>
  <c r="L6051" i="5"/>
  <c r="L6087" i="5"/>
  <c r="L6091" i="5"/>
  <c r="L6095" i="5"/>
  <c r="L6099" i="5"/>
  <c r="L6111" i="5"/>
  <c r="L6115" i="5"/>
  <c r="L6123" i="5"/>
  <c r="L6127" i="5"/>
  <c r="L6135" i="5"/>
  <c r="L6171" i="5"/>
  <c r="L6175" i="5"/>
  <c r="L6179" i="5"/>
  <c r="L6195" i="5"/>
  <c r="L6203" i="5"/>
  <c r="L6211" i="5"/>
  <c r="L6215" i="5"/>
  <c r="L6219" i="5"/>
  <c r="L6350" i="5"/>
  <c r="L6370" i="5"/>
  <c r="L6378" i="5"/>
  <c r="L6390" i="5"/>
  <c r="L6398" i="5"/>
  <c r="L6406" i="5"/>
  <c r="L6410" i="5"/>
  <c r="L5531" i="5"/>
  <c r="L6295" i="5"/>
  <c r="L6303" i="5"/>
  <c r="L6331" i="5"/>
  <c r="L6335" i="5"/>
  <c r="L5535" i="5"/>
  <c r="L5992" i="5"/>
  <c r="L6008" i="5"/>
  <c r="L6012" i="5"/>
  <c r="L6020" i="5"/>
  <c r="L6024" i="5"/>
  <c r="L6028" i="5"/>
  <c r="L6036" i="5"/>
  <c r="L6044" i="5"/>
  <c r="L6080" i="5"/>
  <c r="L6104" i="5"/>
  <c r="L6116" i="5"/>
  <c r="L6128" i="5"/>
  <c r="L6132" i="5"/>
  <c r="L6152" i="5"/>
  <c r="L6160" i="5"/>
  <c r="L6188" i="5"/>
  <c r="L6192" i="5"/>
  <c r="L6196" i="5"/>
  <c r="L6208" i="5"/>
  <c r="L6212" i="5"/>
  <c r="L6220" i="5"/>
  <c r="L6351" i="5"/>
  <c r="L6359" i="5"/>
  <c r="L6363" i="5"/>
  <c r="L6387" i="5"/>
  <c r="L6399" i="5"/>
  <c r="L5515" i="5"/>
  <c r="L5923" i="5"/>
  <c r="L5988" i="5"/>
  <c r="L6276" i="5"/>
  <c r="L6280" i="5"/>
  <c r="L6284" i="5"/>
  <c r="L6288" i="5"/>
  <c r="L6300" i="5"/>
  <c r="L6308" i="5"/>
  <c r="L6312" i="5"/>
  <c r="L6316" i="5"/>
  <c r="L6348" i="5"/>
  <c r="L5503" i="5"/>
  <c r="L5543" i="5"/>
  <c r="L5927" i="5"/>
  <c r="L5963" i="5"/>
  <c r="L5983" i="5"/>
  <c r="L5989" i="5"/>
  <c r="L6033" i="5"/>
  <c r="L6061" i="5"/>
  <c r="L6069" i="5"/>
  <c r="L6077" i="5"/>
  <c r="L6105" i="5"/>
  <c r="L6125" i="5"/>
  <c r="L6137" i="5"/>
  <c r="L6145" i="5"/>
  <c r="L6161" i="5"/>
  <c r="L6169" i="5"/>
  <c r="L6177" i="5"/>
  <c r="L6181" i="5"/>
  <c r="L6185" i="5"/>
  <c r="L6201" i="5"/>
  <c r="L6205" i="5"/>
  <c r="L6209" i="5"/>
  <c r="L6217" i="5"/>
  <c r="L6376" i="5"/>
  <c r="L6384" i="5"/>
  <c r="L5985" i="5"/>
  <c r="L6002" i="5"/>
  <c r="L6006" i="5"/>
  <c r="L6018" i="5"/>
  <c r="L6090" i="5"/>
  <c r="L6098" i="5"/>
  <c r="L6106" i="5"/>
  <c r="L6114" i="5"/>
  <c r="L6126" i="5"/>
  <c r="L6138" i="5"/>
  <c r="L6150" i="5"/>
  <c r="L6162" i="5"/>
  <c r="L6170" i="5"/>
  <c r="L6178" i="5"/>
  <c r="L6186" i="5"/>
  <c r="L6194" i="5"/>
  <c r="L6202" i="5"/>
  <c r="L6214" i="5"/>
  <c r="L6361" i="5"/>
  <c r="L6365" i="5"/>
  <c r="L6373" i="5"/>
  <c r="L6389" i="5"/>
  <c r="L6405" i="5"/>
  <c r="L6293" i="5"/>
  <c r="L6325" i="5"/>
  <c r="L7218" i="5"/>
  <c r="L7250" i="5"/>
  <c r="L7278" i="5"/>
  <c r="L7354" i="5"/>
  <c r="L5523" i="5"/>
  <c r="L6329" i="5"/>
  <c r="L7116" i="5"/>
  <c r="L7148" i="5"/>
  <c r="L7184" i="5"/>
  <c r="L7806" i="5"/>
  <c r="L7882" i="5"/>
  <c r="L7902" i="5"/>
  <c r="L7998" i="5"/>
  <c r="L6277" i="5"/>
  <c r="L6333" i="5"/>
  <c r="L7219" i="5"/>
  <c r="L7247" i="5"/>
  <c r="L7279" i="5"/>
  <c r="L7311" i="5"/>
  <c r="L7315" i="5"/>
  <c r="L7351" i="5"/>
  <c r="L7395" i="5"/>
  <c r="L7399" i="5"/>
  <c r="L7403" i="5"/>
  <c r="L7435" i="5"/>
  <c r="L7443" i="5"/>
  <c r="L7117" i="5"/>
  <c r="L7149" i="5"/>
  <c r="L7185" i="5"/>
  <c r="L7851" i="5"/>
  <c r="L7907" i="5"/>
  <c r="L7935" i="5"/>
  <c r="L7220" i="5"/>
  <c r="L7248" i="5"/>
  <c r="L7276" i="5"/>
  <c r="L7316" i="5"/>
  <c r="L7352" i="5"/>
  <c r="L7356" i="5"/>
  <c r="L7756" i="5"/>
  <c r="L6313" i="5"/>
  <c r="L7078" i="5"/>
  <c r="L7150" i="5"/>
  <c r="L7186" i="5"/>
  <c r="L7804" i="5"/>
  <c r="L7848" i="5"/>
  <c r="L7956" i="5"/>
  <c r="L7976" i="5"/>
  <c r="L5984" i="5"/>
  <c r="L6289" i="5"/>
  <c r="L7151" i="5"/>
  <c r="L7187" i="5"/>
  <c r="L7801" i="5"/>
  <c r="L8001" i="5"/>
  <c r="L7249" i="5"/>
  <c r="L7317" i="5"/>
  <c r="L8097" i="5"/>
  <c r="L8101" i="5"/>
  <c r="L8129" i="5"/>
  <c r="L8153" i="5"/>
  <c r="L8157" i="5"/>
  <c r="L8177" i="5"/>
  <c r="L8592" i="5"/>
  <c r="L8608" i="5"/>
  <c r="L8612" i="5"/>
  <c r="L8636" i="5"/>
  <c r="L8648" i="5"/>
  <c r="L8660" i="5"/>
  <c r="L7273" i="5"/>
  <c r="L7393" i="5"/>
  <c r="L8233" i="5"/>
  <c r="L8361" i="5"/>
  <c r="L8389" i="5"/>
  <c r="L8429" i="5"/>
  <c r="L8461" i="5"/>
  <c r="L8465" i="5"/>
  <c r="L8525" i="5"/>
  <c r="L8541" i="5"/>
  <c r="L8549" i="5"/>
  <c r="L8573" i="5"/>
  <c r="L7221" i="5"/>
  <c r="L7277" i="5"/>
  <c r="L7441" i="5"/>
  <c r="L8034" i="5"/>
  <c r="L8066" i="5"/>
  <c r="L8134" i="5"/>
  <c r="L8150" i="5"/>
  <c r="L8182" i="5"/>
  <c r="L8186" i="5"/>
  <c r="L8206" i="5"/>
  <c r="L8649" i="5"/>
  <c r="L8661" i="5"/>
  <c r="L8673" i="5"/>
  <c r="L7401" i="5"/>
  <c r="L8238" i="5"/>
  <c r="L8262" i="5"/>
  <c r="L8270" i="5"/>
  <c r="L8298" i="5"/>
  <c r="L8394" i="5"/>
  <c r="L8422" i="5"/>
  <c r="L8426" i="5"/>
  <c r="L8466" i="5"/>
  <c r="L8498" i="5"/>
  <c r="L8526" i="5"/>
  <c r="L8538" i="5"/>
  <c r="L8590" i="5"/>
  <c r="L8071" i="5"/>
  <c r="L8095" i="5"/>
  <c r="L8099" i="5"/>
  <c r="L8127" i="5"/>
  <c r="L8131" i="5"/>
  <c r="L8155" i="5"/>
  <c r="L8179" i="5"/>
  <c r="L8614" i="5"/>
  <c r="L8634" i="5"/>
  <c r="L8674" i="5"/>
  <c r="L7357" i="5"/>
  <c r="L8231" i="5"/>
  <c r="L8267" i="5"/>
  <c r="L8295" i="5"/>
  <c r="L8359" i="5"/>
  <c r="L8387" i="5"/>
  <c r="L8427" i="5"/>
  <c r="L8443" i="5"/>
  <c r="L8447" i="5"/>
  <c r="L8459" i="5"/>
  <c r="L8483" i="5"/>
  <c r="L8499" i="5"/>
  <c r="L8515" i="5"/>
  <c r="L8551" i="5"/>
  <c r="L8571" i="5"/>
  <c r="L7245" i="5"/>
  <c r="L7313" i="5"/>
  <c r="L8236" i="5"/>
  <c r="L8264" i="5"/>
  <c r="L8300" i="5"/>
  <c r="L8328" i="5"/>
  <c r="L8332" i="5"/>
  <c r="L8356" i="5"/>
  <c r="L8392" i="5"/>
  <c r="L8424" i="5"/>
  <c r="L8464" i="5"/>
  <c r="L8480" i="5"/>
  <c r="L8488" i="5"/>
  <c r="L8500" i="5"/>
  <c r="L8512" i="5"/>
  <c r="L8548" i="5"/>
  <c r="L8160" i="5"/>
  <c r="L8212" i="5"/>
  <c r="L9529" i="5"/>
  <c r="L9533" i="5"/>
  <c r="L9557" i="5"/>
  <c r="L9597" i="5"/>
  <c r="L9617" i="5"/>
  <c r="L9621" i="5"/>
  <c r="L9625" i="5"/>
  <c r="L9645" i="5"/>
  <c r="L9665" i="5"/>
  <c r="L9681" i="5"/>
  <c r="L9701" i="5"/>
  <c r="L9705" i="5"/>
  <c r="L9713" i="5"/>
  <c r="L9717" i="5"/>
  <c r="L9729" i="5"/>
  <c r="L9733" i="5"/>
  <c r="L9737" i="5"/>
  <c r="L9745" i="5"/>
  <c r="L9753" i="5"/>
  <c r="L9757" i="5"/>
  <c r="L9765" i="5"/>
  <c r="L9801" i="5"/>
  <c r="L8104" i="5"/>
  <c r="L9471" i="5"/>
  <c r="L8036" i="5"/>
  <c r="L9530" i="5"/>
  <c r="L9554" i="5"/>
  <c r="L9558" i="5"/>
  <c r="L9578" i="5"/>
  <c r="L9614" i="5"/>
  <c r="L9638" i="5"/>
  <c r="L9642" i="5"/>
  <c r="L9658" i="5"/>
  <c r="L9662" i="5"/>
  <c r="L9670" i="5"/>
  <c r="L9686" i="5"/>
  <c r="L9702" i="5"/>
  <c r="L9706" i="5"/>
  <c r="L9714" i="5"/>
  <c r="L9718" i="5"/>
  <c r="L9726" i="5"/>
  <c r="L9738" i="5"/>
  <c r="L9742" i="5"/>
  <c r="L9746" i="5"/>
  <c r="L9762" i="5"/>
  <c r="L9778" i="5"/>
  <c r="L9786" i="5"/>
  <c r="L9806" i="5"/>
  <c r="L9814" i="5"/>
  <c r="L9507" i="5"/>
  <c r="L9946" i="5"/>
  <c r="L9488" i="5"/>
  <c r="L9555" i="5"/>
  <c r="L9599" i="5"/>
  <c r="L9615" i="5"/>
  <c r="L9619" i="5"/>
  <c r="L9683" i="5"/>
  <c r="L9703" i="5"/>
  <c r="L9707" i="5"/>
  <c r="L9719" i="5"/>
  <c r="L9727" i="5"/>
  <c r="L9735" i="5"/>
  <c r="L9747" i="5"/>
  <c r="L9755" i="5"/>
  <c r="L9759" i="5"/>
  <c r="L9763" i="5"/>
  <c r="L9771" i="5"/>
  <c r="L9775" i="5"/>
  <c r="L9779" i="5"/>
  <c r="L9835" i="5"/>
  <c r="L9843" i="5"/>
  <c r="L7485" i="5"/>
  <c r="L9508" i="5"/>
  <c r="L9935" i="5"/>
  <c r="L9959" i="5"/>
  <c r="L8068" i="5"/>
  <c r="L9489" i="5"/>
  <c r="L9512" i="5"/>
  <c r="L9536" i="5"/>
  <c r="L9576" i="5"/>
  <c r="L9580" i="5"/>
  <c r="L9596" i="5"/>
  <c r="L9600" i="5"/>
  <c r="L9636" i="5"/>
  <c r="L9640" i="5"/>
  <c r="L8124" i="5"/>
  <c r="L8184" i="5"/>
  <c r="L8208" i="5"/>
  <c r="L8631" i="5"/>
  <c r="L9928" i="5"/>
  <c r="L9736" i="5"/>
  <c r="L9756" i="5"/>
  <c r="L9772" i="5"/>
  <c r="L10795" i="5"/>
  <c r="L10911" i="5"/>
  <c r="L11015" i="5"/>
  <c r="L9724" i="5"/>
  <c r="L9848" i="5"/>
  <c r="L10776" i="5"/>
  <c r="L10812" i="5"/>
  <c r="L10932" i="5"/>
  <c r="L10980" i="5"/>
  <c r="L11044" i="5"/>
  <c r="L9668" i="5"/>
  <c r="L9684" i="5"/>
  <c r="L9728" i="5"/>
  <c r="L9760" i="5"/>
  <c r="L9688" i="5"/>
  <c r="L9748" i="5"/>
  <c r="L9764" i="5"/>
  <c r="L10933" i="5"/>
  <c r="L9660" i="5"/>
  <c r="L9780" i="5"/>
  <c r="L10882" i="5"/>
  <c r="L10910" i="5"/>
  <c r="L10954" i="5"/>
  <c r="L12266" i="5"/>
  <c r="L12274" i="5"/>
  <c r="L12318" i="5"/>
  <c r="L12330" i="5"/>
  <c r="L12334" i="5"/>
  <c r="L12338" i="5"/>
  <c r="L12370" i="5"/>
  <c r="L12442" i="5"/>
  <c r="L12446" i="5"/>
  <c r="L12598" i="5"/>
  <c r="L12614" i="5"/>
  <c r="L12698" i="5"/>
  <c r="L12714" i="5"/>
  <c r="L12279" i="5"/>
  <c r="L12287" i="5"/>
  <c r="L12008" i="5"/>
  <c r="L12327" i="5"/>
  <c r="L12367" i="5"/>
  <c r="L12375" i="5"/>
  <c r="L12407" i="5"/>
  <c r="L12411" i="5"/>
  <c r="L12415" i="5"/>
  <c r="L12451" i="5"/>
  <c r="L12487" i="5"/>
  <c r="L12511" i="5"/>
  <c r="L12607" i="5"/>
  <c r="L12631" i="5"/>
  <c r="L12671" i="5"/>
  <c r="L12711" i="5"/>
  <c r="L12739" i="5"/>
  <c r="L12787" i="5"/>
  <c r="L12160" i="5"/>
  <c r="L12168" i="5"/>
  <c r="L12220" i="5"/>
  <c r="L12224" i="5"/>
  <c r="L12228" i="5"/>
  <c r="L12109" i="5"/>
  <c r="L12324" i="5"/>
  <c r="L12364" i="5"/>
  <c r="L12380" i="5"/>
  <c r="L12436" i="5"/>
  <c r="L12540" i="5"/>
  <c r="L12588" i="5"/>
  <c r="L12616" i="5"/>
  <c r="L12620" i="5"/>
  <c r="L12652" i="5"/>
  <c r="L12672" i="5"/>
  <c r="L12728" i="5"/>
  <c r="L12281" i="5"/>
  <c r="L10985" i="5"/>
  <c r="L12054" i="5"/>
  <c r="L12361" i="5"/>
  <c r="L12373" i="5"/>
  <c r="L12397" i="5"/>
  <c r="L12401" i="5"/>
  <c r="L12405" i="5"/>
  <c r="L12409" i="5"/>
  <c r="L12433" i="5"/>
  <c r="L12453" i="5"/>
  <c r="L12477" i="5"/>
  <c r="L12545" i="5"/>
  <c r="L12573" i="5"/>
  <c r="L12577" i="5"/>
  <c r="L12645" i="5"/>
  <c r="L12693" i="5"/>
  <c r="L12741" i="5"/>
  <c r="L12765" i="5"/>
  <c r="L13247" i="5"/>
  <c r="L13259" i="5"/>
  <c r="L13275" i="5"/>
  <c r="L13291" i="5"/>
  <c r="L13295" i="5"/>
  <c r="L13311" i="5"/>
  <c r="L13331" i="5"/>
  <c r="L13335" i="5"/>
  <c r="L13339" i="5"/>
  <c r="L13355" i="5"/>
  <c r="L13379" i="5"/>
  <c r="L13387" i="5"/>
  <c r="L13407" i="5"/>
  <c r="L13411" i="5"/>
  <c r="L13415" i="5"/>
  <c r="L13419" i="5"/>
  <c r="L13427" i="5"/>
  <c r="L13435" i="5"/>
  <c r="L13439" i="5"/>
  <c r="L13455" i="5"/>
  <c r="L13463" i="5"/>
  <c r="L13467" i="5"/>
  <c r="L13475" i="5"/>
  <c r="L13479" i="5"/>
  <c r="L13491" i="5"/>
  <c r="L13499" i="5"/>
  <c r="L13503" i="5"/>
  <c r="L13515" i="5"/>
  <c r="L13527" i="5"/>
  <c r="L13563" i="5"/>
  <c r="L13567" i="5"/>
  <c r="L13575" i="5"/>
  <c r="L13579" i="5"/>
  <c r="L13583" i="5"/>
  <c r="L13595" i="5"/>
  <c r="L13603" i="5"/>
  <c r="L13619" i="5"/>
  <c r="L13631" i="5"/>
  <c r="L13635" i="5"/>
  <c r="L13667" i="5"/>
  <c r="L13671" i="5"/>
  <c r="L13675" i="5"/>
  <c r="L13695" i="5"/>
  <c r="L13699" i="5"/>
  <c r="L13703" i="5"/>
  <c r="L13707" i="5"/>
  <c r="L13711" i="5"/>
  <c r="L13715" i="5"/>
  <c r="L13731" i="5"/>
  <c r="L13735" i="5"/>
  <c r="L13751" i="5"/>
  <c r="L13759" i="5"/>
  <c r="L13771" i="5"/>
  <c r="L13775" i="5"/>
  <c r="L13795" i="5"/>
  <c r="L13807" i="5"/>
  <c r="L13811" i="5"/>
  <c r="L13815" i="5"/>
  <c r="L13831" i="5"/>
  <c r="L13847" i="5"/>
  <c r="L13851" i="5"/>
  <c r="L13855" i="5"/>
  <c r="L13871" i="5"/>
  <c r="L13875" i="5"/>
  <c r="L13879" i="5"/>
  <c r="L13891" i="5"/>
  <c r="L13903" i="5"/>
  <c r="L13907" i="5"/>
  <c r="L13931" i="5"/>
  <c r="L13935" i="5"/>
  <c r="L13947" i="5"/>
  <c r="L13951" i="5"/>
  <c r="L13963" i="5"/>
  <c r="L13971" i="5"/>
  <c r="L13995" i="5"/>
  <c r="L13999" i="5"/>
  <c r="L14003" i="5"/>
  <c r="L14007" i="5"/>
  <c r="L14027" i="5"/>
  <c r="L14031" i="5"/>
  <c r="L14035" i="5"/>
  <c r="L14039" i="5"/>
  <c r="L14043" i="5"/>
  <c r="L14059" i="5"/>
  <c r="L14067" i="5"/>
  <c r="L14083" i="5"/>
  <c r="L14087" i="5"/>
  <c r="L14103" i="5"/>
  <c r="L14115" i="5"/>
  <c r="L14119" i="5"/>
  <c r="L14123" i="5"/>
  <c r="L14131" i="5"/>
  <c r="L14143" i="5"/>
  <c r="L14155" i="5"/>
  <c r="L14163" i="5"/>
  <c r="L14167" i="5"/>
  <c r="L14171" i="5"/>
  <c r="L14203" i="5"/>
  <c r="L14207" i="5"/>
  <c r="L14211" i="5"/>
  <c r="L14227" i="5"/>
  <c r="L14255" i="5"/>
  <c r="L14259" i="5"/>
  <c r="L14271" i="5"/>
  <c r="L14283" i="5"/>
  <c r="L14287" i="5"/>
  <c r="L14311" i="5"/>
  <c r="L14335" i="5"/>
  <c r="L14379" i="5"/>
  <c r="L14403" i="5"/>
  <c r="L13188" i="5"/>
  <c r="L13252" i="5"/>
  <c r="L13268" i="5"/>
  <c r="L13276" i="5"/>
  <c r="L13280" i="5"/>
  <c r="L13304" i="5"/>
  <c r="L13308" i="5"/>
  <c r="L13328" i="5"/>
  <c r="L13344" i="5"/>
  <c r="L13356" i="5"/>
  <c r="L13360" i="5"/>
  <c r="L13364" i="5"/>
  <c r="L13368" i="5"/>
  <c r="L13380" i="5"/>
  <c r="L13384" i="5"/>
  <c r="L13396" i="5"/>
  <c r="L13408" i="5"/>
  <c r="L13424" i="5"/>
  <c r="L13448" i="5"/>
  <c r="L13452" i="5"/>
  <c r="L13504" i="5"/>
  <c r="L13524" i="5"/>
  <c r="L13540" i="5"/>
  <c r="L13544" i="5"/>
  <c r="L13552" i="5"/>
  <c r="L13560" i="5"/>
  <c r="L13592" i="5"/>
  <c r="L13600" i="5"/>
  <c r="L13608" i="5"/>
  <c r="L13612" i="5"/>
  <c r="L13628" i="5"/>
  <c r="L13640" i="5"/>
  <c r="L13644" i="5"/>
  <c r="L13652" i="5"/>
  <c r="L13660" i="5"/>
  <c r="L13684" i="5"/>
  <c r="L13696" i="5"/>
  <c r="L13724" i="5"/>
  <c r="L13732" i="5"/>
  <c r="L13740" i="5"/>
  <c r="L13744" i="5"/>
  <c r="L13768" i="5"/>
  <c r="L13772" i="5"/>
  <c r="L13780" i="5"/>
  <c r="L13788" i="5"/>
  <c r="L13792" i="5"/>
  <c r="L13800" i="5"/>
  <c r="L13808" i="5"/>
  <c r="L13820" i="5"/>
  <c r="L13824" i="5"/>
  <c r="L13828" i="5"/>
  <c r="L13836" i="5"/>
  <c r="L13840" i="5"/>
  <c r="L13848" i="5"/>
  <c r="L13860" i="5"/>
  <c r="L13864" i="5"/>
  <c r="L13896" i="5"/>
  <c r="L13916" i="5"/>
  <c r="L13928" i="5"/>
  <c r="L13940" i="5"/>
  <c r="L13944" i="5"/>
  <c r="L13968" i="5"/>
  <c r="L13976" i="5"/>
  <c r="L13980" i="5"/>
  <c r="L13984" i="5"/>
  <c r="L13996" i="5"/>
  <c r="L14012" i="5"/>
  <c r="L14016" i="5"/>
  <c r="L14028" i="5"/>
  <c r="L14048" i="5"/>
  <c r="L14060" i="5"/>
  <c r="L14064" i="5"/>
  <c r="L14068" i="5"/>
  <c r="L14072" i="5"/>
  <c r="L14076" i="5"/>
  <c r="L14080" i="5"/>
  <c r="L14100" i="5"/>
  <c r="L14104" i="5"/>
  <c r="L14108" i="5"/>
  <c r="L14112" i="5"/>
  <c r="L14132" i="5"/>
  <c r="L14136" i="5"/>
  <c r="L14140" i="5"/>
  <c r="L14148" i="5"/>
  <c r="L14164" i="5"/>
  <c r="L14172" i="5"/>
  <c r="L14176" i="5"/>
  <c r="L14180" i="5"/>
  <c r="L14184" i="5"/>
  <c r="L14188" i="5"/>
  <c r="L14196" i="5"/>
  <c r="L14200" i="5"/>
  <c r="L14204" i="5"/>
  <c r="L14216" i="5"/>
  <c r="L14224" i="5"/>
  <c r="L14232" i="5"/>
  <c r="L14236" i="5"/>
  <c r="L14304" i="5"/>
  <c r="L14408" i="5"/>
  <c r="L13257" i="5"/>
  <c r="L13265" i="5"/>
  <c r="L13277" i="5"/>
  <c r="L13289" i="5"/>
  <c r="L13293" i="5"/>
  <c r="L13305" i="5"/>
  <c r="L13329" i="5"/>
  <c r="L13333" i="5"/>
  <c r="L13337" i="5"/>
  <c r="L13341" i="5"/>
  <c r="L13389" i="5"/>
  <c r="L13393" i="5"/>
  <c r="L13409" i="5"/>
  <c r="L13413" i="5"/>
  <c r="L13433" i="5"/>
  <c r="L13437" i="5"/>
  <c r="L13441" i="5"/>
  <c r="L13445" i="5"/>
  <c r="L13465" i="5"/>
  <c r="L13469" i="5"/>
  <c r="L13477" i="5"/>
  <c r="L13481" i="5"/>
  <c r="L13489" i="5"/>
  <c r="L13493" i="5"/>
  <c r="L13501" i="5"/>
  <c r="L13513" i="5"/>
  <c r="L13517" i="5"/>
  <c r="L13521" i="5"/>
  <c r="L13529" i="5"/>
  <c r="L13565" i="5"/>
  <c r="L13573" i="5"/>
  <c r="L13577" i="5"/>
  <c r="L13581" i="5"/>
  <c r="L13597" i="5"/>
  <c r="L13605" i="5"/>
  <c r="L13617" i="5"/>
  <c r="L13625" i="5"/>
  <c r="L13633" i="5"/>
  <c r="L13665" i="5"/>
  <c r="L13669" i="5"/>
  <c r="L13673" i="5"/>
  <c r="L13693" i="5"/>
  <c r="L13697" i="5"/>
  <c r="L13705" i="5"/>
  <c r="L13709" i="5"/>
  <c r="L13713" i="5"/>
  <c r="L13717" i="5"/>
  <c r="L13733" i="5"/>
  <c r="L13737" i="5"/>
  <c r="L13749" i="5"/>
  <c r="L13753" i="5"/>
  <c r="L13757" i="5"/>
  <c r="L13761" i="5"/>
  <c r="L13769" i="5"/>
  <c r="L13773" i="5"/>
  <c r="L13785" i="5"/>
  <c r="L13809" i="5"/>
  <c r="L13813" i="5"/>
  <c r="L13833" i="5"/>
  <c r="L13849" i="5"/>
  <c r="L13853" i="5"/>
  <c r="L13869" i="5"/>
  <c r="L13873" i="5"/>
  <c r="L13877" i="5"/>
  <c r="L13889" i="5"/>
  <c r="L13893" i="5"/>
  <c r="L13901" i="5"/>
  <c r="L13905" i="5"/>
  <c r="L13909" i="5"/>
  <c r="L13913" i="5"/>
  <c r="L13925" i="5"/>
  <c r="L13929" i="5"/>
  <c r="L13933" i="5"/>
  <c r="L13937" i="5"/>
  <c r="L13949" i="5"/>
  <c r="L13965" i="5"/>
  <c r="L13969" i="5"/>
  <c r="L13973" i="5"/>
  <c r="L13993" i="5"/>
  <c r="L14001" i="5"/>
  <c r="L14005" i="5"/>
  <c r="L14009" i="5"/>
  <c r="L14025" i="5"/>
  <c r="L14029" i="5"/>
  <c r="L14033" i="5"/>
  <c r="L14037" i="5"/>
  <c r="L14041" i="5"/>
  <c r="L14065" i="5"/>
  <c r="L14085" i="5"/>
  <c r="L14097" i="5"/>
  <c r="L14117" i="5"/>
  <c r="L14137" i="5"/>
  <c r="L14141" i="5"/>
  <c r="L14145" i="5"/>
  <c r="L14153" i="5"/>
  <c r="L14157" i="5"/>
  <c r="L14161" i="5"/>
  <c r="L14165" i="5"/>
  <c r="L14169" i="5"/>
  <c r="L14173" i="5"/>
  <c r="L14197" i="5"/>
  <c r="L14205" i="5"/>
  <c r="L14209" i="5"/>
  <c r="L14225" i="5"/>
  <c r="L14229" i="5"/>
  <c r="L14249" i="5"/>
  <c r="L14253" i="5"/>
  <c r="L14257" i="5"/>
  <c r="L14277" i="5"/>
  <c r="L14281" i="5"/>
  <c r="L14285" i="5"/>
  <c r="L14297" i="5"/>
  <c r="L14309" i="5"/>
  <c r="L14313" i="5"/>
  <c r="L14345" i="5"/>
  <c r="L14385" i="5"/>
  <c r="L14393" i="5"/>
  <c r="L14405" i="5"/>
  <c r="L13246" i="5"/>
  <c r="L13266" i="5"/>
  <c r="L13278" i="5"/>
  <c r="L13290" i="5"/>
  <c r="L13306" i="5"/>
  <c r="L13310" i="5"/>
  <c r="L13314" i="5"/>
  <c r="L13354" i="5"/>
  <c r="L13358" i="5"/>
  <c r="L13362" i="5"/>
  <c r="L13382" i="5"/>
  <c r="L13406" i="5"/>
  <c r="L13422" i="5"/>
  <c r="L13450" i="5"/>
  <c r="L13538" i="5"/>
  <c r="L13546" i="5"/>
  <c r="L13550" i="5"/>
  <c r="L13554" i="5"/>
  <c r="L13570" i="5"/>
  <c r="L13590" i="5"/>
  <c r="L13610" i="5"/>
  <c r="L13626" i="5"/>
  <c r="L13638" i="5"/>
  <c r="L13642" i="5"/>
  <c r="L13646" i="5"/>
  <c r="L13650" i="5"/>
  <c r="L13658" i="5"/>
  <c r="L13662" i="5"/>
  <c r="L13678" i="5"/>
  <c r="L13682" i="5"/>
  <c r="L13686" i="5"/>
  <c r="L13694" i="5"/>
  <c r="L13722" i="5"/>
  <c r="L13730" i="5"/>
  <c r="L13742" i="5"/>
  <c r="L13746" i="5"/>
  <c r="L13770" i="5"/>
  <c r="L13778" i="5"/>
  <c r="L13782" i="5"/>
  <c r="L13790" i="5"/>
  <c r="L13798" i="5"/>
  <c r="L13802" i="5"/>
  <c r="L13806" i="5"/>
  <c r="L13810" i="5"/>
  <c r="L13818" i="5"/>
  <c r="L13822" i="5"/>
  <c r="L13826" i="5"/>
  <c r="L13838" i="5"/>
  <c r="L13858" i="5"/>
  <c r="L13862" i="5"/>
  <c r="L13866" i="5"/>
  <c r="L13890" i="5"/>
  <c r="L13894" i="5"/>
  <c r="L13898" i="5"/>
  <c r="L13914" i="5"/>
  <c r="L13926" i="5"/>
  <c r="L13942" i="5"/>
  <c r="L13966" i="5"/>
  <c r="L13978" i="5"/>
  <c r="L13982" i="5"/>
  <c r="L13994" i="5"/>
  <c r="L13998" i="5"/>
  <c r="L14014" i="5"/>
  <c r="L14026" i="5"/>
  <c r="L14046" i="5"/>
  <c r="L14050" i="5"/>
  <c r="L14062" i="5"/>
  <c r="L14070" i="5"/>
  <c r="L14074" i="5"/>
  <c r="L14078" i="5"/>
  <c r="L14098" i="5"/>
  <c r="L14102" i="5"/>
  <c r="L14106" i="5"/>
  <c r="L14110" i="5"/>
  <c r="L14134" i="5"/>
  <c r="L14138" i="5"/>
  <c r="L14170" i="5"/>
  <c r="L14174" i="5"/>
  <c r="L14178" i="5"/>
  <c r="L14182" i="5"/>
  <c r="L14194" i="5"/>
  <c r="L14198" i="5"/>
  <c r="L14202" i="5"/>
  <c r="L14222" i="5"/>
  <c r="L14230" i="5"/>
  <c r="L14234" i="5"/>
  <c r="L14238" i="5"/>
  <c r="L14322" i="5"/>
  <c r="L14394" i="5"/>
  <c r="L14406" i="5"/>
  <c r="L2188" i="5"/>
  <c r="L2193" i="5"/>
  <c r="L2190" i="5"/>
  <c r="L2194" i="5"/>
  <c r="L2852" i="5"/>
  <c r="L2856" i="5"/>
  <c r="L2864" i="5"/>
  <c r="L2888" i="5"/>
  <c r="L2892" i="5"/>
  <c r="L2857" i="5"/>
  <c r="L2861" i="5"/>
  <c r="L2865" i="5"/>
  <c r="L2869" i="5"/>
  <c r="L2881" i="5"/>
  <c r="L2885" i="5"/>
  <c r="L2889" i="5"/>
  <c r="L2854" i="5"/>
  <c r="L2878" i="5"/>
  <c r="L2867" i="5"/>
  <c r="L2862" i="5"/>
  <c r="L2874" i="5"/>
  <c r="L2850" i="5"/>
  <c r="L2863" i="5"/>
  <c r="L2858" i="5"/>
  <c r="L2859" i="5"/>
  <c r="L3532" i="5"/>
  <c r="L5977" i="5"/>
  <c r="L5980" i="5"/>
  <c r="L5982" i="5"/>
  <c r="L5975" i="5"/>
  <c r="L8908" i="5"/>
  <c r="L9044" i="5"/>
  <c r="L9061" i="5"/>
  <c r="L8822" i="5"/>
  <c r="L8850" i="5"/>
  <c r="L8998" i="5"/>
  <c r="L9022" i="5"/>
  <c r="L9287" i="5"/>
  <c r="L9525" i="5"/>
  <c r="L9633" i="5"/>
  <c r="L9653" i="5"/>
  <c r="L9677" i="5"/>
  <c r="L9861" i="5"/>
  <c r="L9865" i="5"/>
  <c r="L9980" i="5"/>
  <c r="L9992" i="5"/>
  <c r="L10008" i="5"/>
  <c r="L10024" i="5"/>
  <c r="L10032" i="5"/>
  <c r="L10040" i="5"/>
  <c r="L10136" i="5"/>
  <c r="L10140" i="5"/>
  <c r="L10144" i="5"/>
  <c r="L10148" i="5"/>
  <c r="L10152" i="5"/>
  <c r="L9043" i="5"/>
  <c r="L9379" i="5"/>
  <c r="L9435" i="5"/>
  <c r="L9917" i="5"/>
  <c r="L9929" i="5"/>
  <c r="L9937" i="5"/>
  <c r="L9969" i="5"/>
  <c r="L9296" i="5"/>
  <c r="L9550" i="5"/>
  <c r="L9570" i="5"/>
  <c r="L9590" i="5"/>
  <c r="L9610" i="5"/>
  <c r="L9858" i="5"/>
  <c r="L9878" i="5"/>
  <c r="L9981" i="5"/>
  <c r="L10001" i="5"/>
  <c r="L10009" i="5"/>
  <c r="L10033" i="5"/>
  <c r="L10133" i="5"/>
  <c r="L10137" i="5"/>
  <c r="L10141" i="5"/>
  <c r="L10145" i="5"/>
  <c r="L10149" i="5"/>
  <c r="L10153" i="5"/>
  <c r="L9464" i="5"/>
  <c r="L9898" i="5"/>
  <c r="L9906" i="5"/>
  <c r="L9970" i="5"/>
  <c r="L9023" i="5"/>
  <c r="L9631" i="5"/>
  <c r="L9655" i="5"/>
  <c r="L9855" i="5"/>
  <c r="L9871" i="5"/>
  <c r="L9891" i="5"/>
  <c r="L9990" i="5"/>
  <c r="L10138" i="5"/>
  <c r="L10142" i="5"/>
  <c r="L10146" i="5"/>
  <c r="L10150" i="5"/>
  <c r="L8879" i="5"/>
  <c r="L9405" i="5"/>
  <c r="L9433" i="5"/>
  <c r="L9947" i="5"/>
  <c r="L9278" i="5"/>
  <c r="L9286" i="5"/>
  <c r="L9572" i="5"/>
  <c r="L9592" i="5"/>
  <c r="L9612" i="5"/>
  <c r="L9948" i="5"/>
  <c r="L9960" i="5"/>
  <c r="L9872" i="5"/>
  <c r="L10679" i="5"/>
  <c r="L11222" i="5"/>
  <c r="L11281" i="5"/>
  <c r="L10715" i="5"/>
  <c r="L10731" i="5"/>
  <c r="L10779" i="5"/>
  <c r="L10811" i="5"/>
  <c r="L10839" i="5"/>
  <c r="L10855" i="5"/>
  <c r="L10863" i="5"/>
  <c r="L10895" i="5"/>
  <c r="L10919" i="5"/>
  <c r="L10943" i="5"/>
  <c r="L10963" i="5"/>
  <c r="L10991" i="5"/>
  <c r="L11011" i="5"/>
  <c r="L11019" i="5"/>
  <c r="L11051" i="5"/>
  <c r="L11083" i="5"/>
  <c r="L11254" i="5"/>
  <c r="L11258" i="5"/>
  <c r="L11796" i="5"/>
  <c r="L11832" i="5"/>
  <c r="L9696" i="5"/>
  <c r="L9991" i="5"/>
  <c r="L11872" i="5"/>
  <c r="L10135" i="5"/>
  <c r="L10684" i="5"/>
  <c r="L10700" i="5"/>
  <c r="L10756" i="5"/>
  <c r="L10760" i="5"/>
  <c r="L10780" i="5"/>
  <c r="L10816" i="5"/>
  <c r="L10840" i="5"/>
  <c r="L10884" i="5"/>
  <c r="L10920" i="5"/>
  <c r="L10964" i="5"/>
  <c r="L10015" i="5"/>
  <c r="L10139" i="5"/>
  <c r="L10673" i="5"/>
  <c r="L11148" i="5"/>
  <c r="L11184" i="5"/>
  <c r="L11220" i="5"/>
  <c r="L11299" i="5"/>
  <c r="L11315" i="5"/>
  <c r="L11359" i="5"/>
  <c r="L10143" i="5"/>
  <c r="L10697" i="5"/>
  <c r="L10833" i="5"/>
  <c r="L10837" i="5"/>
  <c r="L10865" i="5"/>
  <c r="L10893" i="5"/>
  <c r="L10921" i="5"/>
  <c r="L10147" i="5"/>
  <c r="L11109" i="5"/>
  <c r="L11125" i="5"/>
  <c r="L11149" i="5"/>
  <c r="L11185" i="5"/>
  <c r="L11237" i="5"/>
  <c r="L11276" i="5"/>
  <c r="L11320" i="5"/>
  <c r="L10151" i="5"/>
  <c r="L10718" i="5"/>
  <c r="L10794" i="5"/>
  <c r="L10798" i="5"/>
  <c r="L10810" i="5"/>
  <c r="L10894" i="5"/>
  <c r="L10942" i="5"/>
  <c r="L10990" i="5"/>
  <c r="L11018" i="5"/>
  <c r="L11073" i="5"/>
  <c r="L11759" i="5"/>
  <c r="L10965" i="5"/>
  <c r="L11049" i="5"/>
  <c r="L11908" i="5"/>
  <c r="L2700" i="5"/>
  <c r="L2712" i="5"/>
  <c r="L2776" i="5"/>
  <c r="L2625" i="5"/>
  <c r="L2629" i="5"/>
  <c r="L2701" i="5"/>
  <c r="L2793" i="5"/>
  <c r="L2619" i="5"/>
  <c r="L2622" i="5"/>
  <c r="L2662" i="5"/>
  <c r="L2742" i="5"/>
  <c r="L2722" i="5"/>
  <c r="L3789" i="5"/>
  <c r="L3805" i="5"/>
  <c r="L3817" i="5"/>
  <c r="L3825" i="5"/>
  <c r="L3829" i="5"/>
  <c r="L3802" i="5"/>
  <c r="L3804" i="5"/>
  <c r="L3792" i="5"/>
  <c r="L3796" i="5"/>
  <c r="L3816" i="5"/>
  <c r="L9678" i="5"/>
  <c r="L9710" i="5"/>
  <c r="L9722" i="5"/>
  <c r="L9695" i="5"/>
  <c r="L9699" i="5"/>
  <c r="L9469" i="5"/>
  <c r="L9505" i="5"/>
  <c r="L12885" i="5"/>
  <c r="L12889" i="5"/>
  <c r="L12893" i="5"/>
  <c r="L12901" i="5"/>
  <c r="L12905" i="5"/>
  <c r="L12909" i="5"/>
  <c r="L12913" i="5"/>
  <c r="L12917" i="5"/>
  <c r="L12929" i="5"/>
  <c r="L12937" i="5"/>
  <c r="L12945" i="5"/>
  <c r="L12949" i="5"/>
  <c r="L12953" i="5"/>
  <c r="L12969" i="5"/>
  <c r="L12973" i="5"/>
  <c r="L12977" i="5"/>
  <c r="L13017" i="5"/>
  <c r="L13029" i="5"/>
  <c r="L13061" i="5"/>
  <c r="L13065" i="5"/>
  <c r="L13085" i="5"/>
  <c r="L13109" i="5"/>
  <c r="L13121" i="5"/>
  <c r="L13125" i="5"/>
  <c r="L13133" i="5"/>
  <c r="L12874" i="5"/>
  <c r="L12878" i="5"/>
  <c r="L12882" i="5"/>
  <c r="L12886" i="5"/>
  <c r="L12890" i="5"/>
  <c r="L12894" i="5"/>
  <c r="L12898" i="5"/>
  <c r="L12902" i="5"/>
  <c r="L12906" i="5"/>
  <c r="L12922" i="5"/>
  <c r="L12930" i="5"/>
  <c r="L12934" i="5"/>
  <c r="L12938" i="5"/>
  <c r="L12942" i="5"/>
  <c r="L12946" i="5"/>
  <c r="L12954" i="5"/>
  <c r="L12958" i="5"/>
  <c r="L12962" i="5"/>
  <c r="L12966" i="5"/>
  <c r="L12978" i="5"/>
  <c r="L13002" i="5"/>
  <c r="L13018" i="5"/>
  <c r="L13030" i="5"/>
  <c r="L13078" i="5"/>
  <c r="L13110" i="5"/>
  <c r="L13118" i="5"/>
  <c r="L13126" i="5"/>
  <c r="L13134" i="5"/>
  <c r="L13146" i="5"/>
  <c r="L12887" i="5"/>
  <c r="L12891" i="5"/>
  <c r="L12899" i="5"/>
  <c r="L12915" i="5"/>
  <c r="L12919" i="5"/>
  <c r="L12939" i="5"/>
  <c r="L12943" i="5"/>
  <c r="L12947" i="5"/>
  <c r="L12951" i="5"/>
  <c r="L12983" i="5"/>
  <c r="L12991" i="5"/>
  <c r="L13003" i="5"/>
  <c r="L13027" i="5"/>
  <c r="L13047" i="5"/>
  <c r="L13063" i="5"/>
  <c r="L13075" i="5"/>
  <c r="L13147" i="5"/>
  <c r="L13183" i="5"/>
  <c r="L12872" i="5"/>
  <c r="L12956" i="5"/>
  <c r="L13156" i="5"/>
  <c r="L13164" i="5"/>
  <c r="L12896" i="5"/>
  <c r="L12960" i="5"/>
  <c r="L12992" i="5"/>
  <c r="L12964" i="5"/>
  <c r="L13092" i="5"/>
  <c r="L13166" i="5"/>
  <c r="L13174" i="5"/>
  <c r="L12904" i="5"/>
  <c r="L12876" i="5"/>
  <c r="L12908" i="5"/>
  <c r="L12972" i="5"/>
  <c r="L12880" i="5"/>
  <c r="L12912" i="5"/>
  <c r="L12884" i="5"/>
  <c r="L13044" i="5"/>
  <c r="L13192" i="5"/>
  <c r="L12984" i="5"/>
  <c r="L13048" i="5"/>
  <c r="L1323" i="5"/>
  <c r="L1355" i="5"/>
  <c r="L1359" i="5"/>
  <c r="L1148" i="5"/>
  <c r="L1164" i="5"/>
  <c r="L1184" i="5"/>
  <c r="L1208" i="5"/>
  <c r="L1228" i="5"/>
  <c r="L1181" i="5"/>
  <c r="L1185" i="5"/>
  <c r="L1225" i="5"/>
  <c r="L1150" i="5"/>
  <c r="L1166" i="5"/>
  <c r="L1356" i="5"/>
  <c r="L1378" i="5"/>
  <c r="L1382" i="5"/>
  <c r="L1406" i="5"/>
  <c r="L1410" i="5"/>
  <c r="L1430" i="5"/>
  <c r="L1434" i="5"/>
  <c r="L1454" i="5"/>
  <c r="L1458" i="5"/>
  <c r="L1490" i="5"/>
  <c r="L1594" i="5"/>
  <c r="L1178" i="5"/>
  <c r="L1338" i="5"/>
  <c r="L1361" i="5"/>
  <c r="L1383" i="5"/>
  <c r="L1403" i="5"/>
  <c r="L1407" i="5"/>
  <c r="L1431" i="5"/>
  <c r="L1459" i="5"/>
  <c r="L1471" i="5"/>
  <c r="L1326" i="5"/>
  <c r="L1380" i="5"/>
  <c r="L1384" i="5"/>
  <c r="L1420" i="5"/>
  <c r="L1424" i="5"/>
  <c r="L1428" i="5"/>
  <c r="L1432" i="5"/>
  <c r="L1456" i="5"/>
  <c r="L1460" i="5"/>
  <c r="L1354" i="5"/>
  <c r="L1473" i="5"/>
  <c r="L1616" i="5"/>
  <c r="L1640" i="5"/>
  <c r="L1784" i="5"/>
  <c r="L1341" i="5"/>
  <c r="L1409" i="5"/>
  <c r="L1669" i="5"/>
  <c r="L1753" i="5"/>
  <c r="L1429" i="5"/>
  <c r="L1477" i="5"/>
  <c r="L1865" i="5"/>
  <c r="L1921" i="5"/>
  <c r="L1925" i="5"/>
  <c r="L1206" i="5"/>
  <c r="L1457" i="5"/>
  <c r="L1638" i="5"/>
  <c r="L1794" i="5"/>
  <c r="L1433" i="5"/>
  <c r="L1818" i="5"/>
  <c r="L1846" i="5"/>
  <c r="L1862" i="5"/>
  <c r="L1926" i="5"/>
  <c r="L1930" i="5"/>
  <c r="L1938" i="5"/>
  <c r="L1942" i="5"/>
  <c r="L1946" i="5"/>
  <c r="L1449" i="5"/>
  <c r="L1831" i="5"/>
  <c r="L1895" i="5"/>
  <c r="L2236" i="5"/>
  <c r="L1940" i="5"/>
  <c r="L1405" i="5"/>
  <c r="L1804" i="5"/>
  <c r="L1932" i="5"/>
  <c r="L1880" i="5"/>
  <c r="L1923" i="5"/>
  <c r="L1924" i="5"/>
  <c r="L1935" i="5"/>
  <c r="L2245" i="5"/>
  <c r="L2250" i="5"/>
  <c r="L2374" i="5"/>
  <c r="L2382" i="5"/>
  <c r="L2246" i="5"/>
  <c r="L2231" i="5"/>
  <c r="L2251" i="5"/>
  <c r="L2383" i="5"/>
  <c r="L2247" i="5"/>
  <c r="L2252" i="5"/>
  <c r="L2392" i="5"/>
  <c r="L2412" i="5"/>
  <c r="L2508" i="5"/>
  <c r="L2552" i="5"/>
  <c r="L2560" i="5"/>
  <c r="L2896" i="5"/>
  <c r="L2900" i="5"/>
  <c r="L2904" i="5"/>
  <c r="L2243" i="5"/>
  <c r="L2248" i="5"/>
  <c r="L2257" i="5"/>
  <c r="L2413" i="5"/>
  <c r="L2429" i="5"/>
  <c r="L2505" i="5"/>
  <c r="L2525" i="5"/>
  <c r="L2529" i="5"/>
  <c r="L2533" i="5"/>
  <c r="L2537" i="5"/>
  <c r="L2545" i="5"/>
  <c r="L2553" i="5"/>
  <c r="L2589" i="5"/>
  <c r="L2597" i="5"/>
  <c r="L2893" i="5"/>
  <c r="L2897" i="5"/>
  <c r="L2901" i="5"/>
  <c r="L2905" i="5"/>
  <c r="L2909" i="5"/>
  <c r="L2913" i="5"/>
  <c r="L2917" i="5"/>
  <c r="L2249" i="5"/>
  <c r="L2595" i="5"/>
  <c r="L2903" i="5"/>
  <c r="L2918" i="5"/>
  <c r="L2922" i="5"/>
  <c r="L2926" i="5"/>
  <c r="L2930" i="5"/>
  <c r="L2934" i="5"/>
  <c r="L2938" i="5"/>
  <c r="L2942" i="5"/>
  <c r="L2946" i="5"/>
  <c r="L2950" i="5"/>
  <c r="L2954" i="5"/>
  <c r="L2958" i="5"/>
  <c r="L2962" i="5"/>
  <c r="L2970" i="5"/>
  <c r="L2982" i="5"/>
  <c r="L2986" i="5"/>
  <c r="L2990" i="5"/>
  <c r="L2994" i="5"/>
  <c r="L2998" i="5"/>
  <c r="L3006" i="5"/>
  <c r="L3010" i="5"/>
  <c r="L3014" i="5"/>
  <c r="L3018" i="5"/>
  <c r="L3022" i="5"/>
  <c r="L3026" i="5"/>
  <c r="L3030" i="5"/>
  <c r="L2403" i="5"/>
  <c r="L2419" i="5"/>
  <c r="L2530" i="5"/>
  <c r="L2538" i="5"/>
  <c r="L2546" i="5"/>
  <c r="L2559" i="5"/>
  <c r="L2566" i="5"/>
  <c r="L2898" i="5"/>
  <c r="L2914" i="5"/>
  <c r="L2582" i="5"/>
  <c r="L2590" i="5"/>
  <c r="L2879" i="5"/>
  <c r="L2886" i="5"/>
  <c r="L2910" i="5"/>
  <c r="L2919" i="5"/>
  <c r="L2927" i="5"/>
  <c r="L2931" i="5"/>
  <c r="L2935" i="5"/>
  <c r="L2939" i="5"/>
  <c r="L2943" i="5"/>
  <c r="L2947" i="5"/>
  <c r="L2951" i="5"/>
  <c r="L2959" i="5"/>
  <c r="L2967" i="5"/>
  <c r="L2971" i="5"/>
  <c r="L2979" i="5"/>
  <c r="L2983" i="5"/>
  <c r="L2991" i="5"/>
  <c r="L2995" i="5"/>
  <c r="L2999" i="5"/>
  <c r="L3007" i="5"/>
  <c r="L3011" i="5"/>
  <c r="L3015" i="5"/>
  <c r="L3019" i="5"/>
  <c r="L3023" i="5"/>
  <c r="L3027" i="5"/>
  <c r="L3031" i="5"/>
  <c r="L2562" i="5"/>
  <c r="L2567" i="5"/>
  <c r="L2575" i="5"/>
  <c r="L2899" i="5"/>
  <c r="L2906" i="5"/>
  <c r="L2915" i="5"/>
  <c r="L2599" i="5"/>
  <c r="L2870" i="5"/>
  <c r="L2875" i="5"/>
  <c r="L2920" i="5"/>
  <c r="L2924" i="5"/>
  <c r="L2928" i="5"/>
  <c r="L2932" i="5"/>
  <c r="L2940" i="5"/>
  <c r="L2944" i="5"/>
  <c r="L2948" i="5"/>
  <c r="L2952" i="5"/>
  <c r="L2956" i="5"/>
  <c r="L2960" i="5"/>
  <c r="L2964" i="5"/>
  <c r="L2968" i="5"/>
  <c r="L2972" i="5"/>
  <c r="L2980" i="5"/>
  <c r="L2984" i="5"/>
  <c r="L2992" i="5"/>
  <c r="L2996" i="5"/>
  <c r="L3000" i="5"/>
  <c r="L3008" i="5"/>
  <c r="L3012" i="5"/>
  <c r="L3016" i="5"/>
  <c r="L3020" i="5"/>
  <c r="L3024" i="5"/>
  <c r="L3028" i="5"/>
  <c r="L3223" i="5"/>
  <c r="L3247" i="5"/>
  <c r="L2882" i="5"/>
  <c r="L2907" i="5"/>
  <c r="L2916" i="5"/>
  <c r="L2594" i="5"/>
  <c r="L2871" i="5"/>
  <c r="L2895" i="5"/>
  <c r="L2902" i="5"/>
  <c r="L2912" i="5"/>
  <c r="L2921" i="5"/>
  <c r="L2925" i="5"/>
  <c r="L2929" i="5"/>
  <c r="L2933" i="5"/>
  <c r="L2937" i="5"/>
  <c r="L2941" i="5"/>
  <c r="L2945" i="5"/>
  <c r="L2949" i="5"/>
  <c r="L2953" i="5"/>
  <c r="L2957" i="5"/>
  <c r="L2961" i="5"/>
  <c r="L2965" i="5"/>
  <c r="L2969" i="5"/>
  <c r="L2973" i="5"/>
  <c r="L2977" i="5"/>
  <c r="L2981" i="5"/>
  <c r="L2985" i="5"/>
  <c r="L2989" i="5"/>
  <c r="L2993" i="5"/>
  <c r="L2997" i="5"/>
  <c r="L3005" i="5"/>
  <c r="L3009" i="5"/>
  <c r="L3017" i="5"/>
  <c r="L3021" i="5"/>
  <c r="L3025" i="5"/>
  <c r="L3029" i="5"/>
  <c r="L2503" i="5"/>
  <c r="L2866" i="5"/>
  <c r="L2455" i="5"/>
  <c r="L2908" i="5"/>
  <c r="L2527" i="5"/>
  <c r="L2418" i="5"/>
  <c r="L2535" i="5"/>
  <c r="L2890" i="5"/>
  <c r="L3737" i="5"/>
  <c r="L3841" i="5"/>
  <c r="L3626" i="5"/>
  <c r="L3635" i="5"/>
  <c r="L3788" i="5"/>
  <c r="L6949" i="5"/>
  <c r="L6895" i="5"/>
  <c r="L8050" i="5"/>
  <c r="L8082" i="5"/>
  <c r="L8276" i="5"/>
  <c r="L8020" i="5"/>
  <c r="L10667" i="5"/>
  <c r="L10775" i="5"/>
  <c r="L10883" i="5"/>
  <c r="L10955" i="5"/>
  <c r="L11007" i="5"/>
  <c r="L11860" i="5"/>
  <c r="L10664" i="5"/>
  <c r="L10668" i="5"/>
  <c r="L11338" i="5"/>
  <c r="L11381" i="5"/>
  <c r="L10832" i="5"/>
  <c r="L11008" i="5"/>
  <c r="L11255" i="5"/>
  <c r="L11104" i="5"/>
  <c r="L10793" i="5"/>
  <c r="L11296" i="5"/>
  <c r="L10854" i="5"/>
  <c r="L10934" i="5"/>
  <c r="L11038" i="5"/>
  <c r="L11691" i="5"/>
  <c r="L11939" i="5"/>
  <c r="L12023" i="5"/>
  <c r="L11980" i="5"/>
  <c r="L11782" i="5"/>
  <c r="L12125" i="5"/>
  <c r="L10981" i="5"/>
  <c r="L11037" i="5"/>
  <c r="L11069" i="5"/>
  <c r="L11823" i="5"/>
  <c r="L3849" i="5"/>
  <c r="L3904" i="5"/>
  <c r="L3908" i="5"/>
  <c r="L3912" i="5"/>
  <c r="L3916" i="5"/>
  <c r="L3924" i="5"/>
  <c r="L3928" i="5"/>
  <c r="L3936" i="5"/>
  <c r="L3944" i="5"/>
  <c r="L3956" i="5"/>
  <c r="L3960" i="5"/>
  <c r="L3976" i="5"/>
  <c r="L3980" i="5"/>
  <c r="L3984" i="5"/>
  <c r="L3988" i="5"/>
  <c r="L3992" i="5"/>
  <c r="L4004" i="5"/>
  <c r="L4008" i="5"/>
  <c r="L4012" i="5"/>
  <c r="L4020" i="5"/>
  <c r="L4040" i="5"/>
  <c r="L4044" i="5"/>
  <c r="L4080" i="5"/>
  <c r="L3861" i="5"/>
  <c r="L3865" i="5"/>
  <c r="L3873" i="5"/>
  <c r="L3885" i="5"/>
  <c r="L3889" i="5"/>
  <c r="L3893" i="5"/>
  <c r="L3897" i="5"/>
  <c r="L3921" i="5"/>
  <c r="L3933" i="5"/>
  <c r="L3941" i="5"/>
  <c r="L3949" i="5"/>
  <c r="L3953" i="5"/>
  <c r="L3969" i="5"/>
  <c r="L3973" i="5"/>
  <c r="L3977" i="5"/>
  <c r="L3985" i="5"/>
  <c r="L3997" i="5"/>
  <c r="L4001" i="5"/>
  <c r="L4013" i="5"/>
  <c r="L4017" i="5"/>
  <c r="L4021" i="5"/>
  <c r="L4029" i="5"/>
  <c r="L4033" i="5"/>
  <c r="L4037" i="5"/>
  <c r="L4045" i="5"/>
  <c r="L4057" i="5"/>
  <c r="L4061" i="5"/>
  <c r="L4069" i="5"/>
  <c r="L4085" i="5"/>
  <c r="L3854" i="5"/>
  <c r="L3870" i="5"/>
  <c r="L3878" i="5"/>
  <c r="L3882" i="5"/>
  <c r="L3898" i="5"/>
  <c r="L3902" i="5"/>
  <c r="L3906" i="5"/>
  <c r="L3910" i="5"/>
  <c r="L3914" i="5"/>
  <c r="L3922" i="5"/>
  <c r="L3926" i="5"/>
  <c r="L3934" i="5"/>
  <c r="L3938" i="5"/>
  <c r="L3946" i="5"/>
  <c r="L3958" i="5"/>
  <c r="L3962" i="5"/>
  <c r="L3966" i="5"/>
  <c r="L3978" i="5"/>
  <c r="L3982" i="5"/>
  <c r="L3986" i="5"/>
  <c r="L3994" i="5"/>
  <c r="L4002" i="5"/>
  <c r="L4006" i="5"/>
  <c r="L4010" i="5"/>
  <c r="L4014" i="5"/>
  <c r="L4026" i="5"/>
  <c r="L4030" i="5"/>
  <c r="L4034" i="5"/>
  <c r="L4038" i="5"/>
  <c r="L4046" i="5"/>
  <c r="L4050" i="5"/>
  <c r="L4062" i="5"/>
  <c r="L4066" i="5"/>
  <c r="L4070" i="5"/>
  <c r="L4078" i="5"/>
  <c r="L4090" i="5"/>
  <c r="L3855" i="5"/>
  <c r="L3859" i="5"/>
  <c r="L3867" i="5"/>
  <c r="L3875" i="5"/>
  <c r="L3883" i="5"/>
  <c r="L3887" i="5"/>
  <c r="L3891" i="5"/>
  <c r="L3895" i="5"/>
  <c r="L3860" i="5"/>
  <c r="L3963" i="5"/>
  <c r="L3983" i="5"/>
  <c r="L3995" i="5"/>
  <c r="L4011" i="5"/>
  <c r="L4704" i="5"/>
  <c r="L3900" i="5"/>
  <c r="L4039" i="5"/>
  <c r="L4357" i="5"/>
  <c r="L4389" i="5"/>
  <c r="L4393" i="5"/>
  <c r="L4453" i="5"/>
  <c r="L4457" i="5"/>
  <c r="L4493" i="5"/>
  <c r="L4529" i="5"/>
  <c r="L4537" i="5"/>
  <c r="L4541" i="5"/>
  <c r="L4553" i="5"/>
  <c r="L4581" i="5"/>
  <c r="L4597" i="5"/>
  <c r="L4625" i="5"/>
  <c r="L4629" i="5"/>
  <c r="L4641" i="5"/>
  <c r="L4665" i="5"/>
  <c r="L4669" i="5"/>
  <c r="L3880" i="5"/>
  <c r="L3919" i="5"/>
  <c r="L3975" i="5"/>
  <c r="L3987" i="5"/>
  <c r="L3999" i="5"/>
  <c r="L4705" i="5"/>
  <c r="L3872" i="5"/>
  <c r="L4015" i="5"/>
  <c r="L4031" i="5"/>
  <c r="L4310" i="5"/>
  <c r="L4330" i="5"/>
  <c r="L4422" i="5"/>
  <c r="L4458" i="5"/>
  <c r="L4534" i="5"/>
  <c r="L4538" i="5"/>
  <c r="L4550" i="5"/>
  <c r="L4578" i="5"/>
  <c r="L4586" i="5"/>
  <c r="L4638" i="5"/>
  <c r="L4642" i="5"/>
  <c r="L4666" i="5"/>
  <c r="L4670" i="5"/>
  <c r="L4702" i="5"/>
  <c r="L3864" i="5"/>
  <c r="L3931" i="5"/>
  <c r="L3951" i="5"/>
  <c r="L4003" i="5"/>
  <c r="L4023" i="5"/>
  <c r="L4706" i="5"/>
  <c r="L4331" i="5"/>
  <c r="L4535" i="5"/>
  <c r="L4539" i="5"/>
  <c r="L4579" i="5"/>
  <c r="L4583" i="5"/>
  <c r="L4595" i="5"/>
  <c r="L4599" i="5"/>
  <c r="L4603" i="5"/>
  <c r="L4623" i="5"/>
  <c r="L4627" i="5"/>
  <c r="L4631" i="5"/>
  <c r="L4659" i="5"/>
  <c r="L4667" i="5"/>
  <c r="L4671" i="5"/>
  <c r="L3848" i="5"/>
  <c r="L3876" i="5"/>
  <c r="L4019" i="5"/>
  <c r="L4027" i="5"/>
  <c r="L4392" i="5"/>
  <c r="L4456" i="5"/>
  <c r="L4460" i="5"/>
  <c r="L4488" i="5"/>
  <c r="L4492" i="5"/>
  <c r="L4496" i="5"/>
  <c r="L4556" i="5"/>
  <c r="L4584" i="5"/>
  <c r="L4624" i="5"/>
  <c r="L4628" i="5"/>
  <c r="L4668" i="5"/>
  <c r="L4700" i="5"/>
  <c r="L4035" i="5"/>
  <c r="L4737" i="5"/>
  <c r="L4741" i="5"/>
  <c r="L4745" i="5"/>
  <c r="L4984" i="5"/>
  <c r="L5012" i="5"/>
  <c r="L5020" i="5"/>
  <c r="L5028" i="5"/>
  <c r="L5052" i="5"/>
  <c r="L5056" i="5"/>
  <c r="L5060" i="5"/>
  <c r="L5084" i="5"/>
  <c r="L5088" i="5"/>
  <c r="L5104" i="5"/>
  <c r="L5108" i="5"/>
  <c r="L5112" i="5"/>
  <c r="L5116" i="5"/>
  <c r="L5124" i="5"/>
  <c r="L5128" i="5"/>
  <c r="L5132" i="5"/>
  <c r="L5136" i="5"/>
  <c r="L5144" i="5"/>
  <c r="L5148" i="5"/>
  <c r="L5152" i="5"/>
  <c r="L5160" i="5"/>
  <c r="L5164" i="5"/>
  <c r="L5168" i="5"/>
  <c r="L5176" i="5"/>
  <c r="L5180" i="5"/>
  <c r="L5184" i="5"/>
  <c r="L5192" i="5"/>
  <c r="L5196" i="5"/>
  <c r="L5208" i="5"/>
  <c r="L5212" i="5"/>
  <c r="L5216" i="5"/>
  <c r="L5220" i="5"/>
  <c r="L5224" i="5"/>
  <c r="L5232" i="5"/>
  <c r="L5240" i="5"/>
  <c r="L5244" i="5"/>
  <c r="L5260" i="5"/>
  <c r="L5264" i="5"/>
  <c r="L5268" i="5"/>
  <c r="L5280" i="5"/>
  <c r="L3868" i="5"/>
  <c r="L3947" i="5"/>
  <c r="L4703" i="5"/>
  <c r="L4777" i="5"/>
  <c r="L4781" i="5"/>
  <c r="L4813" i="5"/>
  <c r="L4853" i="5"/>
  <c r="L4889" i="5"/>
  <c r="L4921" i="5"/>
  <c r="L4925" i="5"/>
  <c r="L4949" i="5"/>
  <c r="L4953" i="5"/>
  <c r="L4075" i="5"/>
  <c r="L4707" i="5"/>
  <c r="L4742" i="5"/>
  <c r="L4981" i="5"/>
  <c r="L4985" i="5"/>
  <c r="L4989" i="5"/>
  <c r="L5017" i="5"/>
  <c r="L5021" i="5"/>
  <c r="L5025" i="5"/>
  <c r="L5049" i="5"/>
  <c r="L5057" i="5"/>
  <c r="L5077" i="5"/>
  <c r="L5081" i="5"/>
  <c r="L5085" i="5"/>
  <c r="L5089" i="5"/>
  <c r="L5101" i="5"/>
  <c r="L5109" i="5"/>
  <c r="L5113" i="5"/>
  <c r="L5125" i="5"/>
  <c r="L5129" i="5"/>
  <c r="L5133" i="5"/>
  <c r="L5149" i="5"/>
  <c r="L5153" i="5"/>
  <c r="L5161" i="5"/>
  <c r="L5165" i="5"/>
  <c r="L5169" i="5"/>
  <c r="L5173" i="5"/>
  <c r="L5181" i="5"/>
  <c r="L5185" i="5"/>
  <c r="L5193" i="5"/>
  <c r="L5197" i="5"/>
  <c r="L5201" i="5"/>
  <c r="L5205" i="5"/>
  <c r="L5209" i="5"/>
  <c r="L5217" i="5"/>
  <c r="L5229" i="5"/>
  <c r="L5233" i="5"/>
  <c r="L5237" i="5"/>
  <c r="L5245" i="5"/>
  <c r="L5249" i="5"/>
  <c r="L5253" i="5"/>
  <c r="L5257" i="5"/>
  <c r="L5265" i="5"/>
  <c r="L5269" i="5"/>
  <c r="L5273" i="5"/>
  <c r="L5289" i="5"/>
  <c r="L5293" i="5"/>
  <c r="L5305" i="5"/>
  <c r="L5313" i="5"/>
  <c r="L5317" i="5"/>
  <c r="L5321" i="5"/>
  <c r="L5325" i="5"/>
  <c r="L5329" i="5"/>
  <c r="L4770" i="5"/>
  <c r="L4774" i="5"/>
  <c r="L4778" i="5"/>
  <c r="L4814" i="5"/>
  <c r="L4854" i="5"/>
  <c r="L4890" i="5"/>
  <c r="L4922" i="5"/>
  <c r="L4950" i="5"/>
  <c r="L4954" i="5"/>
  <c r="L4739" i="5"/>
  <c r="L4743" i="5"/>
  <c r="L4747" i="5"/>
  <c r="L4982" i="5"/>
  <c r="L4986" i="5"/>
  <c r="L5014" i="5"/>
  <c r="L5022" i="5"/>
  <c r="L5046" i="5"/>
  <c r="L5054" i="5"/>
  <c r="L5078" i="5"/>
  <c r="L5082" i="5"/>
  <c r="L5086" i="5"/>
  <c r="L5090" i="5"/>
  <c r="L5106" i="5"/>
  <c r="L5114" i="5"/>
  <c r="L5126" i="5"/>
  <c r="L5130" i="5"/>
  <c r="L5134" i="5"/>
  <c r="L5142" i="5"/>
  <c r="L5146" i="5"/>
  <c r="L5150" i="5"/>
  <c r="L5162" i="5"/>
  <c r="L5166" i="5"/>
  <c r="L5170" i="5"/>
  <c r="L5178" i="5"/>
  <c r="L5182" i="5"/>
  <c r="L5194" i="5"/>
  <c r="L5198" i="5"/>
  <c r="L5214" i="5"/>
  <c r="L5218" i="5"/>
  <c r="L5234" i="5"/>
  <c r="L5242" i="5"/>
  <c r="L5250" i="5"/>
  <c r="L5254" i="5"/>
  <c r="L5262" i="5"/>
  <c r="L5266" i="5"/>
  <c r="L5274" i="5"/>
  <c r="L5282" i="5"/>
  <c r="L5286" i="5"/>
  <c r="L5290" i="5"/>
  <c r="L5298" i="5"/>
  <c r="L5302" i="5"/>
  <c r="L4775" i="5"/>
  <c r="L4779" i="5"/>
  <c r="L4811" i="5"/>
  <c r="L4815" i="5"/>
  <c r="L4819" i="5"/>
  <c r="L4851" i="5"/>
  <c r="L4855" i="5"/>
  <c r="L4859" i="5"/>
  <c r="L4887" i="5"/>
  <c r="L4891" i="5"/>
  <c r="L4895" i="5"/>
  <c r="L4923" i="5"/>
  <c r="L4927" i="5"/>
  <c r="L4951" i="5"/>
  <c r="L4959" i="5"/>
  <c r="L3991" i="5"/>
  <c r="L4776" i="5"/>
  <c r="L4780" i="5"/>
  <c r="L4808" i="5"/>
  <c r="L4812" i="5"/>
  <c r="L4816" i="5"/>
  <c r="L4848" i="5"/>
  <c r="L4852" i="5"/>
  <c r="L4856" i="5"/>
  <c r="L4888" i="5"/>
  <c r="L4892" i="5"/>
  <c r="L4920" i="5"/>
  <c r="L4924" i="5"/>
  <c r="L4952" i="5"/>
  <c r="L4956" i="5"/>
  <c r="L5063" i="5"/>
  <c r="L5115" i="5"/>
  <c r="L5143" i="5"/>
  <c r="L5171" i="5"/>
  <c r="L5199" i="5"/>
  <c r="L5328" i="5"/>
  <c r="L5360" i="5"/>
  <c r="L5500" i="5"/>
  <c r="L5512" i="5"/>
  <c r="L5520" i="5"/>
  <c r="L5524" i="5"/>
  <c r="L5528" i="5"/>
  <c r="L5536" i="5"/>
  <c r="L5540" i="5"/>
  <c r="L5548" i="5"/>
  <c r="L5552" i="5"/>
  <c r="L5572" i="5"/>
  <c r="L5584" i="5"/>
  <c r="L5596" i="5"/>
  <c r="L5608" i="5"/>
  <c r="L5624" i="5"/>
  <c r="L5628" i="5"/>
  <c r="L5632" i="5"/>
  <c r="L5652" i="5"/>
  <c r="L5664" i="5"/>
  <c r="L5668" i="5"/>
  <c r="L5672" i="5"/>
  <c r="L5676" i="5"/>
  <c r="L5684" i="5"/>
  <c r="L5688" i="5"/>
  <c r="L5692" i="5"/>
  <c r="L5696" i="5"/>
  <c r="L5704" i="5"/>
  <c r="L5712" i="5"/>
  <c r="L5716" i="5"/>
  <c r="L5740" i="5"/>
  <c r="L5744" i="5"/>
  <c r="L5756" i="5"/>
  <c r="L5760" i="5"/>
  <c r="L5776" i="5"/>
  <c r="L5792" i="5"/>
  <c r="L5796" i="5"/>
  <c r="L5800" i="5"/>
  <c r="L5832" i="5"/>
  <c r="L5852" i="5"/>
  <c r="L5864" i="5"/>
  <c r="L5872" i="5"/>
  <c r="L5876" i="5"/>
  <c r="L5884" i="5"/>
  <c r="L5892" i="5"/>
  <c r="L5900" i="5"/>
  <c r="L5908" i="5"/>
  <c r="L5916" i="5"/>
  <c r="L5924" i="5"/>
  <c r="L5928" i="5"/>
  <c r="L5932" i="5"/>
  <c r="L5147" i="5"/>
  <c r="L5239" i="5"/>
  <c r="L5335" i="5"/>
  <c r="L5355" i="5"/>
  <c r="L5365" i="5"/>
  <c r="L5369" i="5"/>
  <c r="L5377" i="5"/>
  <c r="L5389" i="5"/>
  <c r="L5393" i="5"/>
  <c r="L5409" i="5"/>
  <c r="L5413" i="5"/>
  <c r="L5425" i="5"/>
  <c r="L5433" i="5"/>
  <c r="L5449" i="5"/>
  <c r="L5453" i="5"/>
  <c r="L5457" i="5"/>
  <c r="L5489" i="5"/>
  <c r="L3856" i="5"/>
  <c r="L5015" i="5"/>
  <c r="L5151" i="5"/>
  <c r="L5179" i="5"/>
  <c r="L5227" i="5"/>
  <c r="L5279" i="5"/>
  <c r="L5300" i="5"/>
  <c r="L5343" i="5"/>
  <c r="L5350" i="5"/>
  <c r="L5509" i="5"/>
  <c r="L5529" i="5"/>
  <c r="L5537" i="5"/>
  <c r="L5581" i="5"/>
  <c r="L5589" i="5"/>
  <c r="L5593" i="5"/>
  <c r="L5597" i="5"/>
  <c r="L5601" i="5"/>
  <c r="L5605" i="5"/>
  <c r="L5613" i="5"/>
  <c r="L5637" i="5"/>
  <c r="L5645" i="5"/>
  <c r="L5657" i="5"/>
  <c r="L5661" i="5"/>
  <c r="L5665" i="5"/>
  <c r="L5693" i="5"/>
  <c r="L5705" i="5"/>
  <c r="L5713" i="5"/>
  <c r="L5721" i="5"/>
  <c r="L5725" i="5"/>
  <c r="L5729" i="5"/>
  <c r="L5765" i="5"/>
  <c r="L5769" i="5"/>
  <c r="L5773" i="5"/>
  <c r="L5781" i="5"/>
  <c r="L5785" i="5"/>
  <c r="L5797" i="5"/>
  <c r="L5801" i="5"/>
  <c r="L5809" i="5"/>
  <c r="L5817" i="5"/>
  <c r="L5821" i="5"/>
  <c r="L5825" i="5"/>
  <c r="L5837" i="5"/>
  <c r="L5845" i="5"/>
  <c r="L5861" i="5"/>
  <c r="L5865" i="5"/>
  <c r="L5885" i="5"/>
  <c r="L5889" i="5"/>
  <c r="L5893" i="5"/>
  <c r="L5901" i="5"/>
  <c r="L5909" i="5"/>
  <c r="L5913" i="5"/>
  <c r="L5917" i="5"/>
  <c r="L5921" i="5"/>
  <c r="L5929" i="5"/>
  <c r="L5019" i="5"/>
  <c r="L5183" i="5"/>
  <c r="L5207" i="5"/>
  <c r="L5316" i="5"/>
  <c r="L5331" i="5"/>
  <c r="L5338" i="5"/>
  <c r="L5366" i="5"/>
  <c r="L5378" i="5"/>
  <c r="L5382" i="5"/>
  <c r="L5390" i="5"/>
  <c r="L5406" i="5"/>
  <c r="L5410" i="5"/>
  <c r="L5434" i="5"/>
  <c r="L5454" i="5"/>
  <c r="L5470" i="5"/>
  <c r="L5474" i="5"/>
  <c r="L5486" i="5"/>
  <c r="L5490" i="5"/>
  <c r="L5047" i="5"/>
  <c r="L5187" i="5"/>
  <c r="L5211" i="5"/>
  <c r="L5271" i="5"/>
  <c r="L5283" i="5"/>
  <c r="L5292" i="5"/>
  <c r="L5310" i="5"/>
  <c r="L5318" i="5"/>
  <c r="L5351" i="5"/>
  <c r="L5502" i="5"/>
  <c r="L5514" i="5"/>
  <c r="L5522" i="5"/>
  <c r="L5534" i="5"/>
  <c r="L5546" i="5"/>
  <c r="L5562" i="5"/>
  <c r="L5570" i="5"/>
  <c r="L5574" i="5"/>
  <c r="L5578" i="5"/>
  <c r="L5590" i="5"/>
  <c r="L5598" i="5"/>
  <c r="L5606" i="5"/>
  <c r="L5610" i="5"/>
  <c r="L5614" i="5"/>
  <c r="L5618" i="5"/>
  <c r="L5622" i="5"/>
  <c r="L5626" i="5"/>
  <c r="L5634" i="5"/>
  <c r="L5642" i="5"/>
  <c r="L5646" i="5"/>
  <c r="L5654" i="5"/>
  <c r="L5678" i="5"/>
  <c r="L5682" i="5"/>
  <c r="L5690" i="5"/>
  <c r="L5702" i="5"/>
  <c r="L5714" i="5"/>
  <c r="L5726" i="5"/>
  <c r="L5730" i="5"/>
  <c r="L5738" i="5"/>
  <c r="L5742" i="5"/>
  <c r="L5754" i="5"/>
  <c r="L5786" i="5"/>
  <c r="L5790" i="5"/>
  <c r="L5818" i="5"/>
  <c r="L5834" i="5"/>
  <c r="L5858" i="5"/>
  <c r="L5870" i="5"/>
  <c r="L5874" i="5"/>
  <c r="L5878" i="5"/>
  <c r="L5902" i="5"/>
  <c r="L5910" i="5"/>
  <c r="L5914" i="5"/>
  <c r="L5918" i="5"/>
  <c r="L5922" i="5"/>
  <c r="L5926" i="5"/>
  <c r="L4740" i="5"/>
  <c r="L4979" i="5"/>
  <c r="L5051" i="5"/>
  <c r="L5079" i="5"/>
  <c r="L5103" i="5"/>
  <c r="L5131" i="5"/>
  <c r="L5215" i="5"/>
  <c r="L5231" i="5"/>
  <c r="L5247" i="5"/>
  <c r="L5259" i="5"/>
  <c r="L5304" i="5"/>
  <c r="L5339" i="5"/>
  <c r="L5352" i="5"/>
  <c r="L5367" i="5"/>
  <c r="L5379" i="5"/>
  <c r="L5391" i="5"/>
  <c r="L5395" i="5"/>
  <c r="L5411" i="5"/>
  <c r="L5415" i="5"/>
  <c r="L5431" i="5"/>
  <c r="L5435" i="5"/>
  <c r="L5455" i="5"/>
  <c r="L5467" i="5"/>
  <c r="L5471" i="5"/>
  <c r="L5491" i="5"/>
  <c r="L3971" i="5"/>
  <c r="L4987" i="5"/>
  <c r="L5087" i="5"/>
  <c r="L5111" i="5"/>
  <c r="L5167" i="5"/>
  <c r="L5223" i="5"/>
  <c r="L5296" i="5"/>
  <c r="L5327" i="5"/>
  <c r="L5364" i="5"/>
  <c r="L5388" i="5"/>
  <c r="L5412" i="5"/>
  <c r="L5428" i="5"/>
  <c r="L5436" i="5"/>
  <c r="L5452" i="5"/>
  <c r="L5472" i="5"/>
  <c r="L5480" i="5"/>
  <c r="L5484" i="5"/>
  <c r="L5492" i="5"/>
  <c r="L5507" i="5"/>
  <c r="L5639" i="5"/>
  <c r="L5679" i="5"/>
  <c r="L5823" i="5"/>
  <c r="L5855" i="5"/>
  <c r="L6274" i="5"/>
  <c r="L6282" i="5"/>
  <c r="L6290" i="5"/>
  <c r="L6302" i="5"/>
  <c r="L6306" i="5"/>
  <c r="L6322" i="5"/>
  <c r="L6330" i="5"/>
  <c r="L6334" i="5"/>
  <c r="L6338" i="5"/>
  <c r="L5235" i="5"/>
  <c r="L5319" i="5"/>
  <c r="L5340" i="5"/>
  <c r="L5527" i="5"/>
  <c r="L5603" i="5"/>
  <c r="L5615" i="5"/>
  <c r="L5663" i="5"/>
  <c r="L5771" i="5"/>
  <c r="L5795" i="5"/>
  <c r="L5827" i="5"/>
  <c r="L5991" i="5"/>
  <c r="L6003" i="5"/>
  <c r="L6011" i="5"/>
  <c r="L6019" i="5"/>
  <c r="L6031" i="5"/>
  <c r="L6059" i="5"/>
  <c r="L6067" i="5"/>
  <c r="L6079" i="5"/>
  <c r="L6103" i="5"/>
  <c r="L6119" i="5"/>
  <c r="L6131" i="5"/>
  <c r="L6143" i="5"/>
  <c r="L6155" i="5"/>
  <c r="L6163" i="5"/>
  <c r="L6167" i="5"/>
  <c r="L6183" i="5"/>
  <c r="L6191" i="5"/>
  <c r="L6199" i="5"/>
  <c r="L6207" i="5"/>
  <c r="L6223" i="5"/>
  <c r="L6227" i="5"/>
  <c r="L6243" i="5"/>
  <c r="L6251" i="5"/>
  <c r="L6255" i="5"/>
  <c r="L6259" i="5"/>
  <c r="L6362" i="5"/>
  <c r="L6366" i="5"/>
  <c r="L6374" i="5"/>
  <c r="L6386" i="5"/>
  <c r="L6394" i="5"/>
  <c r="L6414" i="5"/>
  <c r="L6418" i="5"/>
  <c r="L6422" i="5"/>
  <c r="L6430" i="5"/>
  <c r="L6442" i="5"/>
  <c r="L6450" i="5"/>
  <c r="L6454" i="5"/>
  <c r="L6470" i="5"/>
  <c r="L6478" i="5"/>
  <c r="L6482" i="5"/>
  <c r="L6494" i="5"/>
  <c r="L6498" i="5"/>
  <c r="L6514" i="5"/>
  <c r="L6518" i="5"/>
  <c r="L6526" i="5"/>
  <c r="L6534" i="5"/>
  <c r="L6546" i="5"/>
  <c r="L6554" i="5"/>
  <c r="L6558" i="5"/>
  <c r="L6562" i="5"/>
  <c r="L6566" i="5"/>
  <c r="L6570" i="5"/>
  <c r="L6574" i="5"/>
  <c r="L6582" i="5"/>
  <c r="L6586" i="5"/>
  <c r="L6590" i="5"/>
  <c r="L6594" i="5"/>
  <c r="L6606" i="5"/>
  <c r="L6614" i="5"/>
  <c r="L5583" i="5"/>
  <c r="L5739" i="5"/>
  <c r="L5775" i="5"/>
  <c r="L5899" i="5"/>
  <c r="L5987" i="5"/>
  <c r="L6279" i="5"/>
  <c r="L6287" i="5"/>
  <c r="L6291" i="5"/>
  <c r="L6299" i="5"/>
  <c r="L6315" i="5"/>
  <c r="L6319" i="5"/>
  <c r="L6327" i="5"/>
  <c r="L6339" i="5"/>
  <c r="L6343" i="5"/>
  <c r="L6347" i="5"/>
  <c r="L4744" i="5"/>
  <c r="L5055" i="5"/>
  <c r="L5511" i="5"/>
  <c r="L5587" i="5"/>
  <c r="L5727" i="5"/>
  <c r="L5759" i="5"/>
  <c r="L5879" i="5"/>
  <c r="L5903" i="5"/>
  <c r="L5919" i="5"/>
  <c r="L5996" i="5"/>
  <c r="L6004" i="5"/>
  <c r="L6016" i="5"/>
  <c r="L6032" i="5"/>
  <c r="L6040" i="5"/>
  <c r="L6052" i="5"/>
  <c r="L6060" i="5"/>
  <c r="L6068" i="5"/>
  <c r="L6076" i="5"/>
  <c r="L6084" i="5"/>
  <c r="L6108" i="5"/>
  <c r="L6120" i="5"/>
  <c r="L6124" i="5"/>
  <c r="L6140" i="5"/>
  <c r="L6144" i="5"/>
  <c r="L6148" i="5"/>
  <c r="L6164" i="5"/>
  <c r="L6172" i="5"/>
  <c r="L6176" i="5"/>
  <c r="L6184" i="5"/>
  <c r="L6200" i="5"/>
  <c r="L6228" i="5"/>
  <c r="L6236" i="5"/>
  <c r="L6355" i="5"/>
  <c r="L6367" i="5"/>
  <c r="L6375" i="5"/>
  <c r="L6379" i="5"/>
  <c r="L6383" i="5"/>
  <c r="L6391" i="5"/>
  <c r="L6395" i="5"/>
  <c r="L6403" i="5"/>
  <c r="L6407" i="5"/>
  <c r="L6411" i="5"/>
  <c r="L6415" i="5"/>
  <c r="L6423" i="5"/>
  <c r="L6427" i="5"/>
  <c r="L6431" i="5"/>
  <c r="L6435" i="5"/>
  <c r="L6439" i="5"/>
  <c r="L6443" i="5"/>
  <c r="L6447" i="5"/>
  <c r="L6451" i="5"/>
  <c r="L6455" i="5"/>
  <c r="L6463" i="5"/>
  <c r="L6475" i="5"/>
  <c r="L6487" i="5"/>
  <c r="L6491" i="5"/>
  <c r="L6495" i="5"/>
  <c r="L6507" i="5"/>
  <c r="L6515" i="5"/>
  <c r="L6527" i="5"/>
  <c r="L6531" i="5"/>
  <c r="L6539" i="5"/>
  <c r="L6547" i="5"/>
  <c r="L6555" i="5"/>
  <c r="L6563" i="5"/>
  <c r="L5135" i="5"/>
  <c r="L5539" i="5"/>
  <c r="L5563" i="5"/>
  <c r="L5747" i="5"/>
  <c r="L5807" i="5"/>
  <c r="L5839" i="5"/>
  <c r="L6292" i="5"/>
  <c r="L6304" i="5"/>
  <c r="L6324" i="5"/>
  <c r="L6332" i="5"/>
  <c r="L5635" i="5"/>
  <c r="L5811" i="5"/>
  <c r="L5843" i="5"/>
  <c r="L5867" i="5"/>
  <c r="L5887" i="5"/>
  <c r="L5997" i="5"/>
  <c r="L6001" i="5"/>
  <c r="L6005" i="5"/>
  <c r="L6017" i="5"/>
  <c r="L6041" i="5"/>
  <c r="L6049" i="5"/>
  <c r="L6057" i="5"/>
  <c r="L6065" i="5"/>
  <c r="L6073" i="5"/>
  <c r="L6089" i="5"/>
  <c r="L6093" i="5"/>
  <c r="L6097" i="5"/>
  <c r="L6101" i="5"/>
  <c r="L6113" i="5"/>
  <c r="L6117" i="5"/>
  <c r="L6153" i="5"/>
  <c r="L6165" i="5"/>
  <c r="L6173" i="5"/>
  <c r="L6189" i="5"/>
  <c r="L6193" i="5"/>
  <c r="L6213" i="5"/>
  <c r="L6233" i="5"/>
  <c r="L6356" i="5"/>
  <c r="L6360" i="5"/>
  <c r="L6364" i="5"/>
  <c r="L6368" i="5"/>
  <c r="L6372" i="5"/>
  <c r="L6380" i="5"/>
  <c r="L6388" i="5"/>
  <c r="L6392" i="5"/>
  <c r="L6396" i="5"/>
  <c r="L6400" i="5"/>
  <c r="L6404" i="5"/>
  <c r="L6408" i="5"/>
  <c r="L6412" i="5"/>
  <c r="L6416" i="5"/>
  <c r="L6432" i="5"/>
  <c r="L6436" i="5"/>
  <c r="L6440" i="5"/>
  <c r="L6444" i="5"/>
  <c r="L6452" i="5"/>
  <c r="L6456" i="5"/>
  <c r="L6460" i="5"/>
  <c r="L6468" i="5"/>
  <c r="L6472" i="5"/>
  <c r="L6480" i="5"/>
  <c r="L6488" i="5"/>
  <c r="L6500" i="5"/>
  <c r="L6504" i="5"/>
  <c r="L6512" i="5"/>
  <c r="L6520" i="5"/>
  <c r="L6524" i="5"/>
  <c r="L6532" i="5"/>
  <c r="L6536" i="5"/>
  <c r="L6548" i="5"/>
  <c r="L6552" i="5"/>
  <c r="L6556" i="5"/>
  <c r="L5595" i="5"/>
  <c r="L5623" i="5"/>
  <c r="L5699" i="5"/>
  <c r="L5715" i="5"/>
  <c r="L5735" i="5"/>
  <c r="L5751" i="5"/>
  <c r="L5787" i="5"/>
  <c r="L5895" i="5"/>
  <c r="L5994" i="5"/>
  <c r="L5998" i="5"/>
  <c r="L6010" i="5"/>
  <c r="L6014" i="5"/>
  <c r="L6026" i="5"/>
  <c r="L6034" i="5"/>
  <c r="L6042" i="5"/>
  <c r="L6050" i="5"/>
  <c r="L6058" i="5"/>
  <c r="L6066" i="5"/>
  <c r="L6070" i="5"/>
  <c r="L6074" i="5"/>
  <c r="L6086" i="5"/>
  <c r="L6094" i="5"/>
  <c r="L6110" i="5"/>
  <c r="L6122" i="5"/>
  <c r="L6130" i="5"/>
  <c r="L6134" i="5"/>
  <c r="L6142" i="5"/>
  <c r="L6154" i="5"/>
  <c r="L6158" i="5"/>
  <c r="L6174" i="5"/>
  <c r="L6182" i="5"/>
  <c r="L6190" i="5"/>
  <c r="L6198" i="5"/>
  <c r="L6206" i="5"/>
  <c r="L6222" i="5"/>
  <c r="L6226" i="5"/>
  <c r="L6242" i="5"/>
  <c r="L6250" i="5"/>
  <c r="L6254" i="5"/>
  <c r="L6262" i="5"/>
  <c r="L6349" i="5"/>
  <c r="L6353" i="5"/>
  <c r="L6357" i="5"/>
  <c r="L6369" i="5"/>
  <c r="L6377" i="5"/>
  <c r="L6381" i="5"/>
  <c r="L6385" i="5"/>
  <c r="L6397" i="5"/>
  <c r="L6401" i="5"/>
  <c r="L6409" i="5"/>
  <c r="L6417" i="5"/>
  <c r="L6421" i="5"/>
  <c r="L6425" i="5"/>
  <c r="L6433" i="5"/>
  <c r="L6441" i="5"/>
  <c r="L6457" i="5"/>
  <c r="L6461" i="5"/>
  <c r="L6465" i="5"/>
  <c r="L6473" i="5"/>
  <c r="L6477" i="5"/>
  <c r="L6481" i="5"/>
  <c r="L6489" i="5"/>
  <c r="L6493" i="5"/>
  <c r="L6497" i="5"/>
  <c r="L6505" i="5"/>
  <c r="L6509" i="5"/>
  <c r="L6513" i="5"/>
  <c r="L6525" i="5"/>
  <c r="L6529" i="5"/>
  <c r="L6533" i="5"/>
  <c r="L6541" i="5"/>
  <c r="L6545" i="5"/>
  <c r="L6557" i="5"/>
  <c r="L6565" i="5"/>
  <c r="L6573" i="5"/>
  <c r="L6585" i="5"/>
  <c r="L6589" i="5"/>
  <c r="L6593" i="5"/>
  <c r="L6609" i="5"/>
  <c r="L6613" i="5"/>
  <c r="L6617" i="5"/>
  <c r="L6621" i="5"/>
  <c r="L6584" i="5"/>
  <c r="L6591" i="5"/>
  <c r="L6801" i="5"/>
  <c r="L6805" i="5"/>
  <c r="L6809" i="5"/>
  <c r="L6813" i="5"/>
  <c r="L6825" i="5"/>
  <c r="L6829" i="5"/>
  <c r="L6833" i="5"/>
  <c r="L6837" i="5"/>
  <c r="L6900" i="5"/>
  <c r="L6904" i="5"/>
  <c r="L6908" i="5"/>
  <c r="L6920" i="5"/>
  <c r="L6924" i="5"/>
  <c r="L6932" i="5"/>
  <c r="L6936" i="5"/>
  <c r="L6940" i="5"/>
  <c r="L6952" i="5"/>
  <c r="L6968" i="5"/>
  <c r="L6972" i="5"/>
  <c r="L7202" i="5"/>
  <c r="L7206" i="5"/>
  <c r="L7214" i="5"/>
  <c r="L7222" i="5"/>
  <c r="L7226" i="5"/>
  <c r="L7238" i="5"/>
  <c r="L7246" i="5"/>
  <c r="L7254" i="5"/>
  <c r="L7258" i="5"/>
  <c r="L7262" i="5"/>
  <c r="L7266" i="5"/>
  <c r="L7274" i="5"/>
  <c r="L7282" i="5"/>
  <c r="L7286" i="5"/>
  <c r="L7290" i="5"/>
  <c r="L7294" i="5"/>
  <c r="L7302" i="5"/>
  <c r="L7310" i="5"/>
  <c r="L7314" i="5"/>
  <c r="L7318" i="5"/>
  <c r="L7326" i="5"/>
  <c r="L7330" i="5"/>
  <c r="L7334" i="5"/>
  <c r="L7338" i="5"/>
  <c r="L7342" i="5"/>
  <c r="L7350" i="5"/>
  <c r="L7358" i="5"/>
  <c r="L7366" i="5"/>
  <c r="L7370" i="5"/>
  <c r="L7378" i="5"/>
  <c r="L7382" i="5"/>
  <c r="L7386" i="5"/>
  <c r="L7394" i="5"/>
  <c r="L7398" i="5"/>
  <c r="L7402" i="5"/>
  <c r="L7406" i="5"/>
  <c r="L7410" i="5"/>
  <c r="L7414" i="5"/>
  <c r="L7426" i="5"/>
  <c r="L7434" i="5"/>
  <c r="L7438" i="5"/>
  <c r="L7442" i="5"/>
  <c r="L7446" i="5"/>
  <c r="L7450" i="5"/>
  <c r="L7454" i="5"/>
  <c r="L7458" i="5"/>
  <c r="L7462" i="5"/>
  <c r="L7474" i="5"/>
  <c r="L7494" i="5"/>
  <c r="L7498" i="5"/>
  <c r="L7506" i="5"/>
  <c r="L7510" i="5"/>
  <c r="L7522" i="5"/>
  <c r="L7526" i="5"/>
  <c r="L7534" i="5"/>
  <c r="L7538" i="5"/>
  <c r="L7542" i="5"/>
  <c r="L7546" i="5"/>
  <c r="L7550" i="5"/>
  <c r="L7558" i="5"/>
  <c r="L7570" i="5"/>
  <c r="L7574" i="5"/>
  <c r="L7578" i="5"/>
  <c r="L7590" i="5"/>
  <c r="L7594" i="5"/>
  <c r="L7598" i="5"/>
  <c r="L7602" i="5"/>
  <c r="L7606" i="5"/>
  <c r="L7614" i="5"/>
  <c r="L7626" i="5"/>
  <c r="L7630" i="5"/>
  <c r="L7642" i="5"/>
  <c r="L7646" i="5"/>
  <c r="L7650" i="5"/>
  <c r="L7654" i="5"/>
  <c r="L7670" i="5"/>
  <c r="L7674" i="5"/>
  <c r="L7690" i="5"/>
  <c r="L7694" i="5"/>
  <c r="L7706" i="5"/>
  <c r="L7710" i="5"/>
  <c r="L7714" i="5"/>
  <c r="L7718" i="5"/>
  <c r="L7722" i="5"/>
  <c r="L7734" i="5"/>
  <c r="L7738" i="5"/>
  <c r="L7742" i="5"/>
  <c r="L7750" i="5"/>
  <c r="L7766" i="5"/>
  <c r="L7770" i="5"/>
  <c r="L7786" i="5"/>
  <c r="L7790" i="5"/>
  <c r="L5611" i="5"/>
  <c r="L5783" i="5"/>
  <c r="L6297" i="5"/>
  <c r="L6568" i="5"/>
  <c r="L6616" i="5"/>
  <c r="L6631" i="5"/>
  <c r="L6635" i="5"/>
  <c r="L6639" i="5"/>
  <c r="L6643" i="5"/>
  <c r="L6659" i="5"/>
  <c r="L6663" i="5"/>
  <c r="L6675" i="5"/>
  <c r="L6691" i="5"/>
  <c r="L6695" i="5"/>
  <c r="L6699" i="5"/>
  <c r="L6703" i="5"/>
  <c r="L6711" i="5"/>
  <c r="L6719" i="5"/>
  <c r="L6723" i="5"/>
  <c r="L6739" i="5"/>
  <c r="L6747" i="5"/>
  <c r="L6751" i="5"/>
  <c r="L6755" i="5"/>
  <c r="L6759" i="5"/>
  <c r="L6763" i="5"/>
  <c r="L6767" i="5"/>
  <c r="L6778" i="5"/>
  <c r="L6782" i="5"/>
  <c r="L6786" i="5"/>
  <c r="L6790" i="5"/>
  <c r="L6841" i="5"/>
  <c r="L6845" i="5"/>
  <c r="L6853" i="5"/>
  <c r="L6857" i="5"/>
  <c r="L6861" i="5"/>
  <c r="L6865" i="5"/>
  <c r="L6869" i="5"/>
  <c r="L6873" i="5"/>
  <c r="L6877" i="5"/>
  <c r="L6881" i="5"/>
  <c r="L6885" i="5"/>
  <c r="L6893" i="5"/>
  <c r="L6897" i="5"/>
  <c r="L6984" i="5"/>
  <c r="L6988" i="5"/>
  <c r="L6996" i="5"/>
  <c r="L7000" i="5"/>
  <c r="L7020" i="5"/>
  <c r="L7024" i="5"/>
  <c r="L7032" i="5"/>
  <c r="L7040" i="5"/>
  <c r="L7048" i="5"/>
  <c r="L7056" i="5"/>
  <c r="L7060" i="5"/>
  <c r="L7072" i="5"/>
  <c r="L7076" i="5"/>
  <c r="L7080" i="5"/>
  <c r="L7084" i="5"/>
  <c r="L7092" i="5"/>
  <c r="L7100" i="5"/>
  <c r="L7104" i="5"/>
  <c r="L7120" i="5"/>
  <c r="L7124" i="5"/>
  <c r="L7128" i="5"/>
  <c r="L7132" i="5"/>
  <c r="L7136" i="5"/>
  <c r="L7140" i="5"/>
  <c r="L7152" i="5"/>
  <c r="L7160" i="5"/>
  <c r="L7164" i="5"/>
  <c r="L7168" i="5"/>
  <c r="L7172" i="5"/>
  <c r="L7188" i="5"/>
  <c r="L7192" i="5"/>
  <c r="L7814" i="5"/>
  <c r="L7818" i="5"/>
  <c r="L7830" i="5"/>
  <c r="L7834" i="5"/>
  <c r="L7850" i="5"/>
  <c r="L7858" i="5"/>
  <c r="L7862" i="5"/>
  <c r="L7870" i="5"/>
  <c r="L7878" i="5"/>
  <c r="L7898" i="5"/>
  <c r="L7906" i="5"/>
  <c r="L7910" i="5"/>
  <c r="L7914" i="5"/>
  <c r="L7918" i="5"/>
  <c r="L7922" i="5"/>
  <c r="L7934" i="5"/>
  <c r="L7938" i="5"/>
  <c r="L7942" i="5"/>
  <c r="L7950" i="5"/>
  <c r="L7954" i="5"/>
  <c r="L7958" i="5"/>
  <c r="L7962" i="5"/>
  <c r="L7974" i="5"/>
  <c r="L7978" i="5"/>
  <c r="L7994" i="5"/>
  <c r="L8006" i="5"/>
  <c r="L6579" i="5"/>
  <c r="L6592" i="5"/>
  <c r="L6604" i="5"/>
  <c r="L6611" i="5"/>
  <c r="L6775" i="5"/>
  <c r="L6798" i="5"/>
  <c r="L6802" i="5"/>
  <c r="L6810" i="5"/>
  <c r="L6818" i="5"/>
  <c r="L6822" i="5"/>
  <c r="L6830" i="5"/>
  <c r="L6905" i="5"/>
  <c r="L6909" i="5"/>
  <c r="L6913" i="5"/>
  <c r="L6917" i="5"/>
  <c r="L6921" i="5"/>
  <c r="L6925" i="5"/>
  <c r="L6929" i="5"/>
  <c r="L6933" i="5"/>
  <c r="L6937" i="5"/>
  <c r="L6941" i="5"/>
  <c r="L6953" i="5"/>
  <c r="L6957" i="5"/>
  <c r="L6965" i="5"/>
  <c r="L6973" i="5"/>
  <c r="L7199" i="5"/>
  <c r="L7203" i="5"/>
  <c r="L7207" i="5"/>
  <c r="L7223" i="5"/>
  <c r="L7227" i="5"/>
  <c r="L7235" i="5"/>
  <c r="L7239" i="5"/>
  <c r="L7243" i="5"/>
  <c r="L7251" i="5"/>
  <c r="L7255" i="5"/>
  <c r="L7259" i="5"/>
  <c r="L7263" i="5"/>
  <c r="L7267" i="5"/>
  <c r="L7275" i="5"/>
  <c r="L7283" i="5"/>
  <c r="L7287" i="5"/>
  <c r="L7295" i="5"/>
  <c r="L7299" i="5"/>
  <c r="L7303" i="5"/>
  <c r="L7327" i="5"/>
  <c r="L7331" i="5"/>
  <c r="L7339" i="5"/>
  <c r="L7343" i="5"/>
  <c r="L7355" i="5"/>
  <c r="L7363" i="5"/>
  <c r="L7367" i="5"/>
  <c r="L7371" i="5"/>
  <c r="L7375" i="5"/>
  <c r="L7383" i="5"/>
  <c r="L7411" i="5"/>
  <c r="L7415" i="5"/>
  <c r="L7419" i="5"/>
  <c r="L7423" i="5"/>
  <c r="L7459" i="5"/>
  <c r="L7463" i="5"/>
  <c r="L7467" i="5"/>
  <c r="L7471" i="5"/>
  <c r="L7475" i="5"/>
  <c r="L7483" i="5"/>
  <c r="L7491" i="5"/>
  <c r="L7499" i="5"/>
  <c r="L7507" i="5"/>
  <c r="L7511" i="5"/>
  <c r="L7519" i="5"/>
  <c r="L7543" i="5"/>
  <c r="L7547" i="5"/>
  <c r="L7551" i="5"/>
  <c r="L7555" i="5"/>
  <c r="L7559" i="5"/>
  <c r="L7563" i="5"/>
  <c r="L7567" i="5"/>
  <c r="L7575" i="5"/>
  <c r="L7583" i="5"/>
  <c r="L7595" i="5"/>
  <c r="L7599" i="5"/>
  <c r="L7603" i="5"/>
  <c r="L7607" i="5"/>
  <c r="L7619" i="5"/>
  <c r="L7623" i="5"/>
  <c r="L7627" i="5"/>
  <c r="L7631" i="5"/>
  <c r="L7643" i="5"/>
  <c r="L7647" i="5"/>
  <c r="L7655" i="5"/>
  <c r="L7671" i="5"/>
  <c r="L7675" i="5"/>
  <c r="L7683" i="5"/>
  <c r="L7687" i="5"/>
  <c r="L7691" i="5"/>
  <c r="L7695" i="5"/>
  <c r="L7699" i="5"/>
  <c r="L7719" i="5"/>
  <c r="L7723" i="5"/>
  <c r="L7735" i="5"/>
  <c r="L7739" i="5"/>
  <c r="L7743" i="5"/>
  <c r="L7755" i="5"/>
  <c r="L7759" i="5"/>
  <c r="L7763" i="5"/>
  <c r="L7767" i="5"/>
  <c r="L7771" i="5"/>
  <c r="L7787" i="5"/>
  <c r="L7791" i="5"/>
  <c r="L7799" i="5"/>
  <c r="L6305" i="5"/>
  <c r="L6571" i="5"/>
  <c r="L6632" i="5"/>
  <c r="L6636" i="5"/>
  <c r="L6640" i="5"/>
  <c r="L6644" i="5"/>
  <c r="L6656" i="5"/>
  <c r="L6660" i="5"/>
  <c r="L6664" i="5"/>
  <c r="L6668" i="5"/>
  <c r="L6684" i="5"/>
  <c r="L6688" i="5"/>
  <c r="L6692" i="5"/>
  <c r="L6700" i="5"/>
  <c r="L6712" i="5"/>
  <c r="L6728" i="5"/>
  <c r="L6740" i="5"/>
  <c r="L6752" i="5"/>
  <c r="L6760" i="5"/>
  <c r="L6768" i="5"/>
  <c r="L6779" i="5"/>
  <c r="L6787" i="5"/>
  <c r="L6842" i="5"/>
  <c r="L6846" i="5"/>
  <c r="L6850" i="5"/>
  <c r="L6854" i="5"/>
  <c r="L6862" i="5"/>
  <c r="L6870" i="5"/>
  <c r="L6874" i="5"/>
  <c r="L6878" i="5"/>
  <c r="L6882" i="5"/>
  <c r="L6894" i="5"/>
  <c r="L6977" i="5"/>
  <c r="L6981" i="5"/>
  <c r="L6989" i="5"/>
  <c r="L6993" i="5"/>
  <c r="L7005" i="5"/>
  <c r="L7009" i="5"/>
  <c r="L7013" i="5"/>
  <c r="L7017" i="5"/>
  <c r="L7021" i="5"/>
  <c r="L7025" i="5"/>
  <c r="L7029" i="5"/>
  <c r="L7033" i="5"/>
  <c r="L7037" i="5"/>
  <c r="L7049" i="5"/>
  <c r="L7053" i="5"/>
  <c r="L7057" i="5"/>
  <c r="L7061" i="5"/>
  <c r="L7065" i="5"/>
  <c r="L7069" i="5"/>
  <c r="L7077" i="5"/>
  <c r="L7081" i="5"/>
  <c r="L7085" i="5"/>
  <c r="L7089" i="5"/>
  <c r="L7093" i="5"/>
  <c r="L7097" i="5"/>
  <c r="L7105" i="5"/>
  <c r="L7113" i="5"/>
  <c r="L7121" i="5"/>
  <c r="L7125" i="5"/>
  <c r="L7129" i="5"/>
  <c r="L7133" i="5"/>
  <c r="L7137" i="5"/>
  <c r="L7145" i="5"/>
  <c r="L7153" i="5"/>
  <c r="L7157" i="5"/>
  <c r="L7161" i="5"/>
  <c r="L7169" i="5"/>
  <c r="L7173" i="5"/>
  <c r="L7181" i="5"/>
  <c r="L7189" i="5"/>
  <c r="L7193" i="5"/>
  <c r="L7196" i="5"/>
  <c r="L7803" i="5"/>
  <c r="L7807" i="5"/>
  <c r="L7811" i="5"/>
  <c r="L7815" i="5"/>
  <c r="L7819" i="5"/>
  <c r="L7835" i="5"/>
  <c r="L7839" i="5"/>
  <c r="L7843" i="5"/>
  <c r="L7847" i="5"/>
  <c r="L7855" i="5"/>
  <c r="L7859" i="5"/>
  <c r="L7863" i="5"/>
  <c r="L7879" i="5"/>
  <c r="L7883" i="5"/>
  <c r="L7895" i="5"/>
  <c r="L7903" i="5"/>
  <c r="L7911" i="5"/>
  <c r="L7915" i="5"/>
  <c r="L7919" i="5"/>
  <c r="L7927" i="5"/>
  <c r="L7931" i="5"/>
  <c r="L7939" i="5"/>
  <c r="L7947" i="5"/>
  <c r="L7951" i="5"/>
  <c r="L7955" i="5"/>
  <c r="L7959" i="5"/>
  <c r="L7963" i="5"/>
  <c r="L7971" i="5"/>
  <c r="L7975" i="5"/>
  <c r="L7987" i="5"/>
  <c r="L7991" i="5"/>
  <c r="L7995" i="5"/>
  <c r="L8003" i="5"/>
  <c r="L8007" i="5"/>
  <c r="L8011" i="5"/>
  <c r="L5547" i="5"/>
  <c r="L5591" i="5"/>
  <c r="L6309" i="5"/>
  <c r="L6341" i="5"/>
  <c r="L6572" i="5"/>
  <c r="L6612" i="5"/>
  <c r="L6619" i="5"/>
  <c r="L6799" i="5"/>
  <c r="L6803" i="5"/>
  <c r="L6811" i="5"/>
  <c r="L6819" i="5"/>
  <c r="L6823" i="5"/>
  <c r="L6827" i="5"/>
  <c r="L6831" i="5"/>
  <c r="L6898" i="5"/>
  <c r="L6902" i="5"/>
  <c r="L6906" i="5"/>
  <c r="L6914" i="5"/>
  <c r="L6922" i="5"/>
  <c r="L6926" i="5"/>
  <c r="L6930" i="5"/>
  <c r="L6942" i="5"/>
  <c r="L6946" i="5"/>
  <c r="L6950" i="5"/>
  <c r="L6954" i="5"/>
  <c r="L6958" i="5"/>
  <c r="L6962" i="5"/>
  <c r="L6966" i="5"/>
  <c r="L7208" i="5"/>
  <c r="L7212" i="5"/>
  <c r="L7216" i="5"/>
  <c r="L7224" i="5"/>
  <c r="L7228" i="5"/>
  <c r="L7232" i="5"/>
  <c r="L7236" i="5"/>
  <c r="L7240" i="5"/>
  <c r="L7244" i="5"/>
  <c r="L7252" i="5"/>
  <c r="L7256" i="5"/>
  <c r="L7264" i="5"/>
  <c r="L7280" i="5"/>
  <c r="L7284" i="5"/>
  <c r="L7292" i="5"/>
  <c r="L7300" i="5"/>
  <c r="L7312" i="5"/>
  <c r="L7324" i="5"/>
  <c r="L7328" i="5"/>
  <c r="L7332" i="5"/>
  <c r="L7336" i="5"/>
  <c r="L7360" i="5"/>
  <c r="L7368" i="5"/>
  <c r="L7372" i="5"/>
  <c r="L7380" i="5"/>
  <c r="L7384" i="5"/>
  <c r="L7392" i="5"/>
  <c r="L7400" i="5"/>
  <c r="L7404" i="5"/>
  <c r="L7412" i="5"/>
  <c r="L7416" i="5"/>
  <c r="L7420" i="5"/>
  <c r="L7436" i="5"/>
  <c r="L7440" i="5"/>
  <c r="L7444" i="5"/>
  <c r="L7452" i="5"/>
  <c r="L7456" i="5"/>
  <c r="L7460" i="5"/>
  <c r="L7468" i="5"/>
  <c r="L7484" i="5"/>
  <c r="L7492" i="5"/>
  <c r="L7500" i="5"/>
  <c r="L7504" i="5"/>
  <c r="L7508" i="5"/>
  <c r="L7512" i="5"/>
  <c r="L7516" i="5"/>
  <c r="L7520" i="5"/>
  <c r="L7524" i="5"/>
  <c r="L7528" i="5"/>
  <c r="L7536" i="5"/>
  <c r="L7548" i="5"/>
  <c r="L7552" i="5"/>
  <c r="L7556" i="5"/>
  <c r="L7560" i="5"/>
  <c r="L7568" i="5"/>
  <c r="L7572" i="5"/>
  <c r="L7576" i="5"/>
  <c r="L7580" i="5"/>
  <c r="L7588" i="5"/>
  <c r="L7596" i="5"/>
  <c r="L7600" i="5"/>
  <c r="L7608" i="5"/>
  <c r="L7612" i="5"/>
  <c r="L7616" i="5"/>
  <c r="L7624" i="5"/>
  <c r="L7644" i="5"/>
  <c r="L7648" i="5"/>
  <c r="L7656" i="5"/>
  <c r="L7660" i="5"/>
  <c r="L7664" i="5"/>
  <c r="L7668" i="5"/>
  <c r="L7672" i="5"/>
  <c r="L7688" i="5"/>
  <c r="L7692" i="5"/>
  <c r="L7696" i="5"/>
  <c r="L7700" i="5"/>
  <c r="L7704" i="5"/>
  <c r="L7708" i="5"/>
  <c r="L7712" i="5"/>
  <c r="L7720" i="5"/>
  <c r="L7724" i="5"/>
  <c r="L7736" i="5"/>
  <c r="L7740" i="5"/>
  <c r="L7744" i="5"/>
  <c r="L7748" i="5"/>
  <c r="L7768" i="5"/>
  <c r="L7772" i="5"/>
  <c r="L7784" i="5"/>
  <c r="L7788" i="5"/>
  <c r="L7792" i="5"/>
  <c r="L7796" i="5"/>
  <c r="L5275" i="5"/>
  <c r="L6345" i="5"/>
  <c r="L6588" i="5"/>
  <c r="L6607" i="5"/>
  <c r="L6637" i="5"/>
  <c r="L6641" i="5"/>
  <c r="L6653" i="5"/>
  <c r="L6661" i="5"/>
  <c r="L6665" i="5"/>
  <c r="L6669" i="5"/>
  <c r="L6673" i="5"/>
  <c r="L6677" i="5"/>
  <c r="L6693" i="5"/>
  <c r="L6697" i="5"/>
  <c r="L6701" i="5"/>
  <c r="L6713" i="5"/>
  <c r="L6717" i="5"/>
  <c r="L6721" i="5"/>
  <c r="L6725" i="5"/>
  <c r="L6733" i="5"/>
  <c r="L6741" i="5"/>
  <c r="L6745" i="5"/>
  <c r="L6753" i="5"/>
  <c r="L6769" i="5"/>
  <c r="L6776" i="5"/>
  <c r="L6780" i="5"/>
  <c r="L6788" i="5"/>
  <c r="L6843" i="5"/>
  <c r="L6847" i="5"/>
  <c r="L6851" i="5"/>
  <c r="L6855" i="5"/>
  <c r="L6867" i="5"/>
  <c r="L6871" i="5"/>
  <c r="L6875" i="5"/>
  <c r="L6879" i="5"/>
  <c r="L6883" i="5"/>
  <c r="L6887" i="5"/>
  <c r="L6974" i="5"/>
  <c r="L6982" i="5"/>
  <c r="L6986" i="5"/>
  <c r="L6990" i="5"/>
  <c r="L6998" i="5"/>
  <c r="L7006" i="5"/>
  <c r="L7014" i="5"/>
  <c r="L7018" i="5"/>
  <c r="L7026" i="5"/>
  <c r="L7038" i="5"/>
  <c r="L7042" i="5"/>
  <c r="L7046" i="5"/>
  <c r="L7050" i="5"/>
  <c r="L7054" i="5"/>
  <c r="L7062" i="5"/>
  <c r="L7066" i="5"/>
  <c r="L7070" i="5"/>
  <c r="L7082" i="5"/>
  <c r="L7086" i="5"/>
  <c r="L7094" i="5"/>
  <c r="L7114" i="5"/>
  <c r="L7118" i="5"/>
  <c r="L7122" i="5"/>
  <c r="L7130" i="5"/>
  <c r="L7134" i="5"/>
  <c r="L7138" i="5"/>
  <c r="L7146" i="5"/>
  <c r="L7154" i="5"/>
  <c r="L7158" i="5"/>
  <c r="L7166" i="5"/>
  <c r="L7182" i="5"/>
  <c r="L7190" i="5"/>
  <c r="L7194" i="5"/>
  <c r="L7197" i="5"/>
  <c r="L7800" i="5"/>
  <c r="L7808" i="5"/>
  <c r="L7812" i="5"/>
  <c r="L7816" i="5"/>
  <c r="L7824" i="5"/>
  <c r="L7836" i="5"/>
  <c r="L7844" i="5"/>
  <c r="L7852" i="5"/>
  <c r="L7856" i="5"/>
  <c r="L7860" i="5"/>
  <c r="L7864" i="5"/>
  <c r="L7868" i="5"/>
  <c r="L7872" i="5"/>
  <c r="L7876" i="5"/>
  <c r="L7880" i="5"/>
  <c r="L7884" i="5"/>
  <c r="L7888" i="5"/>
  <c r="L7892" i="5"/>
  <c r="L7900" i="5"/>
  <c r="L7912" i="5"/>
  <c r="L7924" i="5"/>
  <c r="L7932" i="5"/>
  <c r="L7944" i="5"/>
  <c r="L7948" i="5"/>
  <c r="L7952" i="5"/>
  <c r="L7960" i="5"/>
  <c r="L7968" i="5"/>
  <c r="L7972" i="5"/>
  <c r="L7980" i="5"/>
  <c r="L7984" i="5"/>
  <c r="L7992" i="5"/>
  <c r="L8000" i="5"/>
  <c r="L8004" i="5"/>
  <c r="L8008" i="5"/>
  <c r="L5571" i="5"/>
  <c r="L5907" i="5"/>
  <c r="L6321" i="5"/>
  <c r="L6608" i="5"/>
  <c r="L6615" i="5"/>
  <c r="L6634" i="5"/>
  <c r="L6638" i="5"/>
  <c r="L6642" i="5"/>
  <c r="L6646" i="5"/>
  <c r="L6658" i="5"/>
  <c r="L6662" i="5"/>
  <c r="L6666" i="5"/>
  <c r="L6670" i="5"/>
  <c r="L6686" i="5"/>
  <c r="L6690" i="5"/>
  <c r="L6694" i="5"/>
  <c r="L6706" i="5"/>
  <c r="L6718" i="5"/>
  <c r="L6730" i="5"/>
  <c r="L6738" i="5"/>
  <c r="L6742" i="5"/>
  <c r="L6746" i="5"/>
  <c r="L6758" i="5"/>
  <c r="L6770" i="5"/>
  <c r="L6777" i="5"/>
  <c r="L6781" i="5"/>
  <c r="L6785" i="5"/>
  <c r="L6789" i="5"/>
  <c r="L6840" i="5"/>
  <c r="L6844" i="5"/>
  <c r="L6852" i="5"/>
  <c r="L6856" i="5"/>
  <c r="L6872" i="5"/>
  <c r="L6880" i="5"/>
  <c r="L6888" i="5"/>
  <c r="L6896" i="5"/>
  <c r="L6975" i="5"/>
  <c r="L6979" i="5"/>
  <c r="L6983" i="5"/>
  <c r="L6999" i="5"/>
  <c r="L7003" i="5"/>
  <c r="L7007" i="5"/>
  <c r="L7019" i="5"/>
  <c r="L7023" i="5"/>
  <c r="L7055" i="5"/>
  <c r="L7059" i="5"/>
  <c r="L7067" i="5"/>
  <c r="L7079" i="5"/>
  <c r="L7087" i="5"/>
  <c r="L7103" i="5"/>
  <c r="L7107" i="5"/>
  <c r="L7111" i="5"/>
  <c r="L7115" i="5"/>
  <c r="L7119" i="5"/>
  <c r="L7123" i="5"/>
  <c r="L7127" i="5"/>
  <c r="L7143" i="5"/>
  <c r="L7147" i="5"/>
  <c r="L7155" i="5"/>
  <c r="L7159" i="5"/>
  <c r="L7163" i="5"/>
  <c r="L7167" i="5"/>
  <c r="L7171" i="5"/>
  <c r="L7175" i="5"/>
  <c r="L7183" i="5"/>
  <c r="L7191" i="5"/>
  <c r="L7195" i="5"/>
  <c r="L7198" i="5"/>
  <c r="L7805" i="5"/>
  <c r="L7813" i="5"/>
  <c r="L7817" i="5"/>
  <c r="L7825" i="5"/>
  <c r="L7829" i="5"/>
  <c r="L7833" i="5"/>
  <c r="L7837" i="5"/>
  <c r="L7841" i="5"/>
  <c r="L7845" i="5"/>
  <c r="L7853" i="5"/>
  <c r="L7857" i="5"/>
  <c r="L7861" i="5"/>
  <c r="L7873" i="5"/>
  <c r="L7881" i="5"/>
  <c r="L7885" i="5"/>
  <c r="L7889" i="5"/>
  <c r="L7897" i="5"/>
  <c r="L7901" i="5"/>
  <c r="L7905" i="5"/>
  <c r="L7909" i="5"/>
  <c r="L7913" i="5"/>
  <c r="L7929" i="5"/>
  <c r="L7933" i="5"/>
  <c r="L7937" i="5"/>
  <c r="L7941" i="5"/>
  <c r="L7949" i="5"/>
  <c r="L7953" i="5"/>
  <c r="L7961" i="5"/>
  <c r="L7965" i="5"/>
  <c r="L7973" i="5"/>
  <c r="L7977" i="5"/>
  <c r="L7981" i="5"/>
  <c r="L7993" i="5"/>
  <c r="L7997" i="5"/>
  <c r="L8005" i="5"/>
  <c r="L8009" i="5"/>
  <c r="L6575" i="5"/>
  <c r="L6812" i="5"/>
  <c r="L6832" i="5"/>
  <c r="L6903" i="5"/>
  <c r="L6923" i="5"/>
  <c r="L6963" i="5"/>
  <c r="L7341" i="5"/>
  <c r="L7369" i="5"/>
  <c r="L7421" i="5"/>
  <c r="L7433" i="5"/>
  <c r="L7457" i="5"/>
  <c r="L7509" i="5"/>
  <c r="L7545" i="5"/>
  <c r="L7565" i="5"/>
  <c r="L7597" i="5"/>
  <c r="L7669" i="5"/>
  <c r="L7749" i="5"/>
  <c r="L7761" i="5"/>
  <c r="L8017" i="5"/>
  <c r="L8025" i="5"/>
  <c r="L8029" i="5"/>
  <c r="L8033" i="5"/>
  <c r="L8041" i="5"/>
  <c r="L8045" i="5"/>
  <c r="L8053" i="5"/>
  <c r="L8061" i="5"/>
  <c r="L8065" i="5"/>
  <c r="L8077" i="5"/>
  <c r="L8089" i="5"/>
  <c r="L8093" i="5"/>
  <c r="L8109" i="5"/>
  <c r="L8121" i="5"/>
  <c r="L8137" i="5"/>
  <c r="L8141" i="5"/>
  <c r="L8145" i="5"/>
  <c r="L8149" i="5"/>
  <c r="L8161" i="5"/>
  <c r="L8165" i="5"/>
  <c r="L8169" i="5"/>
  <c r="L8173" i="5"/>
  <c r="L8181" i="5"/>
  <c r="L8189" i="5"/>
  <c r="L8197" i="5"/>
  <c r="L8205" i="5"/>
  <c r="L8217" i="5"/>
  <c r="L8229" i="5"/>
  <c r="L8596" i="5"/>
  <c r="L8600" i="5"/>
  <c r="L8604" i="5"/>
  <c r="L8624" i="5"/>
  <c r="L8628" i="5"/>
  <c r="L8632" i="5"/>
  <c r="L8644" i="5"/>
  <c r="L8656" i="5"/>
  <c r="L8664" i="5"/>
  <c r="L8672" i="5"/>
  <c r="L8676" i="5"/>
  <c r="L8680" i="5"/>
  <c r="L8688" i="5"/>
  <c r="L8692" i="5"/>
  <c r="L8696" i="5"/>
  <c r="L8708" i="5"/>
  <c r="L8720" i="5"/>
  <c r="L8724" i="5"/>
  <c r="L8728" i="5"/>
  <c r="L8732" i="5"/>
  <c r="L8740" i="5"/>
  <c r="L8744" i="5"/>
  <c r="L8752" i="5"/>
  <c r="L8764" i="5"/>
  <c r="L8768" i="5"/>
  <c r="L8776" i="5"/>
  <c r="L8808" i="5"/>
  <c r="L8816" i="5"/>
  <c r="L8836" i="5"/>
  <c r="L8840" i="5"/>
  <c r="L8844" i="5"/>
  <c r="L8856" i="5"/>
  <c r="L8864" i="5"/>
  <c r="L8876" i="5"/>
  <c r="L8896" i="5"/>
  <c r="L8924" i="5"/>
  <c r="L8980" i="5"/>
  <c r="L8984" i="5"/>
  <c r="L8996" i="5"/>
  <c r="L9012" i="5"/>
  <c r="L9020" i="5"/>
  <c r="L9036" i="5"/>
  <c r="L9040" i="5"/>
  <c r="L9056" i="5"/>
  <c r="L9060" i="5"/>
  <c r="L9088" i="5"/>
  <c r="L9092" i="5"/>
  <c r="L9096" i="5"/>
  <c r="L9116" i="5"/>
  <c r="L9132" i="5"/>
  <c r="L6583" i="5"/>
  <c r="L6836" i="5"/>
  <c r="L6907" i="5"/>
  <c r="L6927" i="5"/>
  <c r="L7217" i="5"/>
  <c r="L7233" i="5"/>
  <c r="L7253" i="5"/>
  <c r="L7321" i="5"/>
  <c r="L7373" i="5"/>
  <c r="L7461" i="5"/>
  <c r="L7489" i="5"/>
  <c r="L7513" i="5"/>
  <c r="L7549" i="5"/>
  <c r="L7581" i="5"/>
  <c r="L7601" i="5"/>
  <c r="L7673" i="5"/>
  <c r="L7701" i="5"/>
  <c r="L7765" i="5"/>
  <c r="L7785" i="5"/>
  <c r="L8241" i="5"/>
  <c r="L8245" i="5"/>
  <c r="L8249" i="5"/>
  <c r="L8253" i="5"/>
  <c r="L8261" i="5"/>
  <c r="L8269" i="5"/>
  <c r="L8285" i="5"/>
  <c r="L8289" i="5"/>
  <c r="L8293" i="5"/>
  <c r="L8297" i="5"/>
  <c r="L8325" i="5"/>
  <c r="L8337" i="5"/>
  <c r="L8341" i="5"/>
  <c r="L8349" i="5"/>
  <c r="L8353" i="5"/>
  <c r="L8365" i="5"/>
  <c r="L8369" i="5"/>
  <c r="L8381" i="5"/>
  <c r="L8385" i="5"/>
  <c r="L8393" i="5"/>
  <c r="L8405" i="5"/>
  <c r="L8413" i="5"/>
  <c r="L8417" i="5"/>
  <c r="L8421" i="5"/>
  <c r="L8453" i="5"/>
  <c r="L8473" i="5"/>
  <c r="L8477" i="5"/>
  <c r="L8489" i="5"/>
  <c r="L8493" i="5"/>
  <c r="L8497" i="5"/>
  <c r="L8505" i="5"/>
  <c r="L8509" i="5"/>
  <c r="L8517" i="5"/>
  <c r="L8521" i="5"/>
  <c r="L8537" i="5"/>
  <c r="L8545" i="5"/>
  <c r="L8565" i="5"/>
  <c r="L8569" i="5"/>
  <c r="L8581" i="5"/>
  <c r="L8585" i="5"/>
  <c r="L8589" i="5"/>
  <c r="L9152" i="5"/>
  <c r="L9168" i="5"/>
  <c r="L9208" i="5"/>
  <c r="L9212" i="5"/>
  <c r="L9232" i="5"/>
  <c r="L6792" i="5"/>
  <c r="L6911" i="5"/>
  <c r="L6931" i="5"/>
  <c r="L6947" i="5"/>
  <c r="L7257" i="5"/>
  <c r="L7377" i="5"/>
  <c r="L7397" i="5"/>
  <c r="L7465" i="5"/>
  <c r="L7493" i="5"/>
  <c r="L7605" i="5"/>
  <c r="L7617" i="5"/>
  <c r="L7637" i="5"/>
  <c r="L7661" i="5"/>
  <c r="L7769" i="5"/>
  <c r="L7789" i="5"/>
  <c r="L8014" i="5"/>
  <c r="L8018" i="5"/>
  <c r="L8026" i="5"/>
  <c r="L8030" i="5"/>
  <c r="L8042" i="5"/>
  <c r="L8058" i="5"/>
  <c r="L8074" i="5"/>
  <c r="L8078" i="5"/>
  <c r="L8086" i="5"/>
  <c r="L8090" i="5"/>
  <c r="L8094" i="5"/>
  <c r="L8110" i="5"/>
  <c r="L8114" i="5"/>
  <c r="L8118" i="5"/>
  <c r="L8122" i="5"/>
  <c r="L8126" i="5"/>
  <c r="L8138" i="5"/>
  <c r="L8146" i="5"/>
  <c r="L8162" i="5"/>
  <c r="L8170" i="5"/>
  <c r="L8174" i="5"/>
  <c r="L8178" i="5"/>
  <c r="L8190" i="5"/>
  <c r="L8202" i="5"/>
  <c r="L8210" i="5"/>
  <c r="L8214" i="5"/>
  <c r="L8218" i="5"/>
  <c r="L8226" i="5"/>
  <c r="L8593" i="5"/>
  <c r="L8601" i="5"/>
  <c r="L8605" i="5"/>
  <c r="L8609" i="5"/>
  <c r="L8613" i="5"/>
  <c r="L8625" i="5"/>
  <c r="L8629" i="5"/>
  <c r="L8633" i="5"/>
  <c r="L8637" i="5"/>
  <c r="L8645" i="5"/>
  <c r="L8657" i="5"/>
  <c r="L8669" i="5"/>
  <c r="L8677" i="5"/>
  <c r="L8693" i="5"/>
  <c r="L8701" i="5"/>
  <c r="L8705" i="5"/>
  <c r="L8709" i="5"/>
  <c r="L8717" i="5"/>
  <c r="L8729" i="5"/>
  <c r="L8745" i="5"/>
  <c r="L8757" i="5"/>
  <c r="L8761" i="5"/>
  <c r="L8765" i="5"/>
  <c r="L8785" i="5"/>
  <c r="L8789" i="5"/>
  <c r="L8813" i="5"/>
  <c r="L8869" i="5"/>
  <c r="L8885" i="5"/>
  <c r="L8901" i="5"/>
  <c r="L8905" i="5"/>
  <c r="L8929" i="5"/>
  <c r="L8937" i="5"/>
  <c r="L8949" i="5"/>
  <c r="L8957" i="5"/>
  <c r="L8961" i="5"/>
  <c r="L8993" i="5"/>
  <c r="L9013" i="5"/>
  <c r="L9057" i="5"/>
  <c r="L9073" i="5"/>
  <c r="L9077" i="5"/>
  <c r="L9089" i="5"/>
  <c r="L9097" i="5"/>
  <c r="L9105" i="5"/>
  <c r="L9117" i="5"/>
  <c r="L6285" i="5"/>
  <c r="L6796" i="5"/>
  <c r="L6951" i="5"/>
  <c r="L7201" i="5"/>
  <c r="L7225" i="5"/>
  <c r="L7281" i="5"/>
  <c r="L7329" i="5"/>
  <c r="L7469" i="5"/>
  <c r="L7521" i="5"/>
  <c r="L7557" i="5"/>
  <c r="L7609" i="5"/>
  <c r="L7621" i="5"/>
  <c r="L7641" i="5"/>
  <c r="L7753" i="5"/>
  <c r="L7773" i="5"/>
  <c r="L7793" i="5"/>
  <c r="L8230" i="5"/>
  <c r="L8254" i="5"/>
  <c r="L8258" i="5"/>
  <c r="L8266" i="5"/>
  <c r="L8278" i="5"/>
  <c r="L8282" i="5"/>
  <c r="L8290" i="5"/>
  <c r="L8294" i="5"/>
  <c r="L8306" i="5"/>
  <c r="L8310" i="5"/>
  <c r="L8314" i="5"/>
  <c r="L8318" i="5"/>
  <c r="L8322" i="5"/>
  <c r="L8326" i="5"/>
  <c r="L8330" i="5"/>
  <c r="L8334" i="5"/>
  <c r="L8346" i="5"/>
  <c r="L8350" i="5"/>
  <c r="L8354" i="5"/>
  <c r="L8358" i="5"/>
  <c r="L8362" i="5"/>
  <c r="L8370" i="5"/>
  <c r="L8374" i="5"/>
  <c r="L8378" i="5"/>
  <c r="L8382" i="5"/>
  <c r="L8386" i="5"/>
  <c r="L8398" i="5"/>
  <c r="L8402" i="5"/>
  <c r="L8410" i="5"/>
  <c r="L8414" i="5"/>
  <c r="L8418" i="5"/>
  <c r="L8434" i="5"/>
  <c r="L8442" i="5"/>
  <c r="L8446" i="5"/>
  <c r="L8450" i="5"/>
  <c r="L8454" i="5"/>
  <c r="L8458" i="5"/>
  <c r="L8482" i="5"/>
  <c r="L8490" i="5"/>
  <c r="L8514" i="5"/>
  <c r="L8518" i="5"/>
  <c r="L8522" i="5"/>
  <c r="L8530" i="5"/>
  <c r="L8542" i="5"/>
  <c r="L8546" i="5"/>
  <c r="L8550" i="5"/>
  <c r="L8562" i="5"/>
  <c r="L8566" i="5"/>
  <c r="L8570" i="5"/>
  <c r="L8582" i="5"/>
  <c r="L8586" i="5"/>
  <c r="L9149" i="5"/>
  <c r="L9165" i="5"/>
  <c r="L9185" i="5"/>
  <c r="L9189" i="5"/>
  <c r="L9229" i="5"/>
  <c r="L6317" i="5"/>
  <c r="L6971" i="5"/>
  <c r="L7205" i="5"/>
  <c r="L7229" i="5"/>
  <c r="L7237" i="5"/>
  <c r="L7285" i="5"/>
  <c r="L7297" i="5"/>
  <c r="L7333" i="5"/>
  <c r="L7353" i="5"/>
  <c r="L7573" i="5"/>
  <c r="L7625" i="5"/>
  <c r="L7645" i="5"/>
  <c r="L7677" i="5"/>
  <c r="L7705" i="5"/>
  <c r="L7733" i="5"/>
  <c r="L7797" i="5"/>
  <c r="L8019" i="5"/>
  <c r="L8027" i="5"/>
  <c r="L8031" i="5"/>
  <c r="L8043" i="5"/>
  <c r="L8047" i="5"/>
  <c r="L8051" i="5"/>
  <c r="L8055" i="5"/>
  <c r="L8059" i="5"/>
  <c r="L8063" i="5"/>
  <c r="L8075" i="5"/>
  <c r="L8079" i="5"/>
  <c r="L8091" i="5"/>
  <c r="L8107" i="5"/>
  <c r="L8111" i="5"/>
  <c r="L8115" i="5"/>
  <c r="L8119" i="5"/>
  <c r="L8123" i="5"/>
  <c r="L8135" i="5"/>
  <c r="L8139" i="5"/>
  <c r="L8143" i="5"/>
  <c r="L8147" i="5"/>
  <c r="L8159" i="5"/>
  <c r="L8163" i="5"/>
  <c r="L8167" i="5"/>
  <c r="L8171" i="5"/>
  <c r="L8175" i="5"/>
  <c r="L8191" i="5"/>
  <c r="L8195" i="5"/>
  <c r="L8199" i="5"/>
  <c r="L8203" i="5"/>
  <c r="L8207" i="5"/>
  <c r="L8215" i="5"/>
  <c r="L8223" i="5"/>
  <c r="L8227" i="5"/>
  <c r="L8602" i="5"/>
  <c r="L8606" i="5"/>
  <c r="L8610" i="5"/>
  <c r="L8618" i="5"/>
  <c r="L8626" i="5"/>
  <c r="L8630" i="5"/>
  <c r="L8642" i="5"/>
  <c r="L8646" i="5"/>
  <c r="L8650" i="5"/>
  <c r="L8654" i="5"/>
  <c r="L8658" i="5"/>
  <c r="L8662" i="5"/>
  <c r="L8670" i="5"/>
  <c r="L8682" i="5"/>
  <c r="L8690" i="5"/>
  <c r="L8694" i="5"/>
  <c r="L8710" i="5"/>
  <c r="L8726" i="5"/>
  <c r="L8746" i="5"/>
  <c r="L8750" i="5"/>
  <c r="L8754" i="5"/>
  <c r="L8770" i="5"/>
  <c r="L8798" i="5"/>
  <c r="L8802" i="5"/>
  <c r="L8806" i="5"/>
  <c r="L8830" i="5"/>
  <c r="L8834" i="5"/>
  <c r="L8874" i="5"/>
  <c r="L8894" i="5"/>
  <c r="L8946" i="5"/>
  <c r="L8954" i="5"/>
  <c r="L8966" i="5"/>
  <c r="L8974" i="5"/>
  <c r="L8982" i="5"/>
  <c r="L8990" i="5"/>
  <c r="L9010" i="5"/>
  <c r="L9018" i="5"/>
  <c r="L9038" i="5"/>
  <c r="L9042" i="5"/>
  <c r="L9058" i="5"/>
  <c r="L9074" i="5"/>
  <c r="L9110" i="5"/>
  <c r="L9122" i="5"/>
  <c r="L9130" i="5"/>
  <c r="L6935" i="5"/>
  <c r="L6959" i="5"/>
  <c r="L7261" i="5"/>
  <c r="L7301" i="5"/>
  <c r="L7337" i="5"/>
  <c r="L7409" i="5"/>
  <c r="L7425" i="5"/>
  <c r="L7497" i="5"/>
  <c r="L7649" i="5"/>
  <c r="L7737" i="5"/>
  <c r="L8235" i="5"/>
  <c r="L8243" i="5"/>
  <c r="L8259" i="5"/>
  <c r="L8263" i="5"/>
  <c r="L8271" i="5"/>
  <c r="L8275" i="5"/>
  <c r="L8279" i="5"/>
  <c r="L8287" i="5"/>
  <c r="L8291" i="5"/>
  <c r="L8299" i="5"/>
  <c r="L8303" i="5"/>
  <c r="L8307" i="5"/>
  <c r="L8319" i="5"/>
  <c r="L8327" i="5"/>
  <c r="L8331" i="5"/>
  <c r="L8339" i="5"/>
  <c r="L8343" i="5"/>
  <c r="L8347" i="5"/>
  <c r="L8351" i="5"/>
  <c r="L8355" i="5"/>
  <c r="L8363" i="5"/>
  <c r="L8379" i="5"/>
  <c r="L8383" i="5"/>
  <c r="L8391" i="5"/>
  <c r="L8395" i="5"/>
  <c r="L8415" i="5"/>
  <c r="L8423" i="5"/>
  <c r="L8439" i="5"/>
  <c r="L8451" i="5"/>
  <c r="L8463" i="5"/>
  <c r="L8475" i="5"/>
  <c r="L8479" i="5"/>
  <c r="L8487" i="5"/>
  <c r="L8491" i="5"/>
  <c r="L8495" i="5"/>
  <c r="L8511" i="5"/>
  <c r="L8519" i="5"/>
  <c r="L8523" i="5"/>
  <c r="L8535" i="5"/>
  <c r="L8543" i="5"/>
  <c r="L8547" i="5"/>
  <c r="L8555" i="5"/>
  <c r="L8559" i="5"/>
  <c r="L8563" i="5"/>
  <c r="L8567" i="5"/>
  <c r="L8579" i="5"/>
  <c r="L8583" i="5"/>
  <c r="L8587" i="5"/>
  <c r="L8591" i="5"/>
  <c r="L9146" i="5"/>
  <c r="L9154" i="5"/>
  <c r="L9166" i="5"/>
  <c r="L9174" i="5"/>
  <c r="L9210" i="5"/>
  <c r="L9230" i="5"/>
  <c r="L6564" i="5"/>
  <c r="L6808" i="5"/>
  <c r="L6828" i="5"/>
  <c r="L6899" i="5"/>
  <c r="L6943" i="5"/>
  <c r="L7289" i="5"/>
  <c r="L7505" i="5"/>
  <c r="L7629" i="5"/>
  <c r="L7657" i="5"/>
  <c r="L7693" i="5"/>
  <c r="L7721" i="5"/>
  <c r="L8232" i="5"/>
  <c r="L8240" i="5"/>
  <c r="L8256" i="5"/>
  <c r="L8260" i="5"/>
  <c r="L8272" i="5"/>
  <c r="L8284" i="5"/>
  <c r="L8292" i="5"/>
  <c r="L8312" i="5"/>
  <c r="L8316" i="5"/>
  <c r="L8320" i="5"/>
  <c r="L8324" i="5"/>
  <c r="L8336" i="5"/>
  <c r="L8348" i="5"/>
  <c r="L8352" i="5"/>
  <c r="L8364" i="5"/>
  <c r="L8372" i="5"/>
  <c r="L8376" i="5"/>
  <c r="L8380" i="5"/>
  <c r="L8384" i="5"/>
  <c r="L8400" i="5"/>
  <c r="L8408" i="5"/>
  <c r="L8416" i="5"/>
  <c r="L8420" i="5"/>
  <c r="L8428" i="5"/>
  <c r="L8436" i="5"/>
  <c r="L8452" i="5"/>
  <c r="L8456" i="5"/>
  <c r="L8460" i="5"/>
  <c r="L8492" i="5"/>
  <c r="L8496" i="5"/>
  <c r="L8504" i="5"/>
  <c r="L8516" i="5"/>
  <c r="L8520" i="5"/>
  <c r="L8524" i="5"/>
  <c r="L8540" i="5"/>
  <c r="L8544" i="5"/>
  <c r="L8560" i="5"/>
  <c r="L8564" i="5"/>
  <c r="L8568" i="5"/>
  <c r="L8572" i="5"/>
  <c r="L8576" i="5"/>
  <c r="L8580" i="5"/>
  <c r="L8584" i="5"/>
  <c r="L8588" i="5"/>
  <c r="L9147" i="5"/>
  <c r="L9171" i="5"/>
  <c r="L9187" i="5"/>
  <c r="L9191" i="5"/>
  <c r="L9195" i="5"/>
  <c r="L9227" i="5"/>
  <c r="L8076" i="5"/>
  <c r="L8188" i="5"/>
  <c r="L8615" i="5"/>
  <c r="L8635" i="5"/>
  <c r="L8667" i="5"/>
  <c r="L8715" i="5"/>
  <c r="L8795" i="5"/>
  <c r="L8819" i="5"/>
  <c r="L8867" i="5"/>
  <c r="L8891" i="5"/>
  <c r="L8919" i="5"/>
  <c r="L9283" i="5"/>
  <c r="L9482" i="5"/>
  <c r="L9490" i="5"/>
  <c r="L9789" i="5"/>
  <c r="L9793" i="5"/>
  <c r="L9813" i="5"/>
  <c r="L9869" i="5"/>
  <c r="L9881" i="5"/>
  <c r="L9889" i="5"/>
  <c r="L9976" i="5"/>
  <c r="L9988" i="5"/>
  <c r="L9996" i="5"/>
  <c r="L10000" i="5"/>
  <c r="L10012" i="5"/>
  <c r="L10016" i="5"/>
  <c r="L10036" i="5"/>
  <c r="L10044" i="5"/>
  <c r="L10052" i="5"/>
  <c r="L10056" i="5"/>
  <c r="L10064" i="5"/>
  <c r="L10120" i="5"/>
  <c r="L10184" i="5"/>
  <c r="L10188" i="5"/>
  <c r="L10192" i="5"/>
  <c r="L10200" i="5"/>
  <c r="L10212" i="5"/>
  <c r="L10216" i="5"/>
  <c r="L10220" i="5"/>
  <c r="L10236" i="5"/>
  <c r="L10240" i="5"/>
  <c r="L10256" i="5"/>
  <c r="L10260" i="5"/>
  <c r="L10264" i="5"/>
  <c r="L10276" i="5"/>
  <c r="L10308" i="5"/>
  <c r="L10316" i="5"/>
  <c r="L10320" i="5"/>
  <c r="L10324" i="5"/>
  <c r="L10328" i="5"/>
  <c r="L10332" i="5"/>
  <c r="L10340" i="5"/>
  <c r="L10344" i="5"/>
  <c r="L10348" i="5"/>
  <c r="L10352" i="5"/>
  <c r="L10356" i="5"/>
  <c r="L10360" i="5"/>
  <c r="L10364" i="5"/>
  <c r="L10368" i="5"/>
  <c r="L10372" i="5"/>
  <c r="L10376" i="5"/>
  <c r="L10380" i="5"/>
  <c r="L10388" i="5"/>
  <c r="L10396" i="5"/>
  <c r="L10400" i="5"/>
  <c r="L10404" i="5"/>
  <c r="L10412" i="5"/>
  <c r="L10420" i="5"/>
  <c r="L10424" i="5"/>
  <c r="L10436" i="5"/>
  <c r="L10448" i="5"/>
  <c r="L10456" i="5"/>
  <c r="L10460" i="5"/>
  <c r="L10579" i="5"/>
  <c r="L10591" i="5"/>
  <c r="L10595" i="5"/>
  <c r="L10599" i="5"/>
  <c r="L10603" i="5"/>
  <c r="L10607" i="5"/>
  <c r="L10611" i="5"/>
  <c r="L10619" i="5"/>
  <c r="L10623" i="5"/>
  <c r="L10627" i="5"/>
  <c r="L10631" i="5"/>
  <c r="L10635" i="5"/>
  <c r="L10647" i="5"/>
  <c r="L10651" i="5"/>
  <c r="L10655" i="5"/>
  <c r="L7413" i="5"/>
  <c r="L7717" i="5"/>
  <c r="L8080" i="5"/>
  <c r="L8164" i="5"/>
  <c r="L8639" i="5"/>
  <c r="L8671" i="5"/>
  <c r="L8987" i="5"/>
  <c r="L9115" i="5"/>
  <c r="L9371" i="5"/>
  <c r="L9443" i="5"/>
  <c r="L9447" i="5"/>
  <c r="L9451" i="5"/>
  <c r="L9463" i="5"/>
  <c r="L9494" i="5"/>
  <c r="L9498" i="5"/>
  <c r="L9502" i="5"/>
  <c r="L9901" i="5"/>
  <c r="L9933" i="5"/>
  <c r="L10464" i="5"/>
  <c r="L10468" i="5"/>
  <c r="L10476" i="5"/>
  <c r="L10484" i="5"/>
  <c r="L10496" i="5"/>
  <c r="L10500" i="5"/>
  <c r="L10508" i="5"/>
  <c r="L10512" i="5"/>
  <c r="L10516" i="5"/>
  <c r="L10520" i="5"/>
  <c r="L10524" i="5"/>
  <c r="L10532" i="5"/>
  <c r="L10548" i="5"/>
  <c r="L10552" i="5"/>
  <c r="L10564" i="5"/>
  <c r="L10572" i="5"/>
  <c r="L7449" i="5"/>
  <c r="L7501" i="5"/>
  <c r="L8084" i="5"/>
  <c r="L8108" i="5"/>
  <c r="L8136" i="5"/>
  <c r="L8220" i="5"/>
  <c r="L8643" i="5"/>
  <c r="L8935" i="5"/>
  <c r="L9135" i="5"/>
  <c r="L9292" i="5"/>
  <c r="L9510" i="5"/>
  <c r="L9514" i="5"/>
  <c r="L9534" i="5"/>
  <c r="L9546" i="5"/>
  <c r="L9566" i="5"/>
  <c r="L9734" i="5"/>
  <c r="L9782" i="5"/>
  <c r="L9798" i="5"/>
  <c r="L9826" i="5"/>
  <c r="L9874" i="5"/>
  <c r="L9977" i="5"/>
  <c r="L10021" i="5"/>
  <c r="L10025" i="5"/>
  <c r="L10037" i="5"/>
  <c r="L10045" i="5"/>
  <c r="L10065" i="5"/>
  <c r="L10077" i="5"/>
  <c r="L10097" i="5"/>
  <c r="L10185" i="5"/>
  <c r="L10189" i="5"/>
  <c r="L10197" i="5"/>
  <c r="L10201" i="5"/>
  <c r="L10209" i="5"/>
  <c r="L10217" i="5"/>
  <c r="L10221" i="5"/>
  <c r="L10233" i="5"/>
  <c r="L10281" i="5"/>
  <c r="L10289" i="5"/>
  <c r="L10293" i="5"/>
  <c r="L10301" i="5"/>
  <c r="L10309" i="5"/>
  <c r="L10313" i="5"/>
  <c r="L10317" i="5"/>
  <c r="L10325" i="5"/>
  <c r="L10329" i="5"/>
  <c r="L10333" i="5"/>
  <c r="L10337" i="5"/>
  <c r="L10341" i="5"/>
  <c r="L10345" i="5"/>
  <c r="L10349" i="5"/>
  <c r="L10353" i="5"/>
  <c r="L10357" i="5"/>
  <c r="L10361" i="5"/>
  <c r="L10365" i="5"/>
  <c r="L10369" i="5"/>
  <c r="L10373" i="5"/>
  <c r="L10377" i="5"/>
  <c r="L10381" i="5"/>
  <c r="L10385" i="5"/>
  <c r="L10389" i="5"/>
  <c r="L10393" i="5"/>
  <c r="L10397" i="5"/>
  <c r="L10405" i="5"/>
  <c r="L10409" i="5"/>
  <c r="L10413" i="5"/>
  <c r="L10417" i="5"/>
  <c r="L10425" i="5"/>
  <c r="L10433" i="5"/>
  <c r="L10437" i="5"/>
  <c r="L10441" i="5"/>
  <c r="L10445" i="5"/>
  <c r="L10449" i="5"/>
  <c r="L10453" i="5"/>
  <c r="L10457" i="5"/>
  <c r="L10588" i="5"/>
  <c r="L10612" i="5"/>
  <c r="L10616" i="5"/>
  <c r="L10620" i="5"/>
  <c r="L10624" i="5"/>
  <c r="L10628" i="5"/>
  <c r="L10644" i="5"/>
  <c r="L10648" i="5"/>
  <c r="L10652" i="5"/>
  <c r="L8040" i="5"/>
  <c r="L8112" i="5"/>
  <c r="L8140" i="5"/>
  <c r="L8200" i="5"/>
  <c r="L8224" i="5"/>
  <c r="L8647" i="5"/>
  <c r="L8679" i="5"/>
  <c r="L8727" i="5"/>
  <c r="L8847" i="5"/>
  <c r="L8963" i="5"/>
  <c r="L9320" i="5"/>
  <c r="L9328" i="5"/>
  <c r="L9352" i="5"/>
  <c r="L9364" i="5"/>
  <c r="L9368" i="5"/>
  <c r="L9376" i="5"/>
  <c r="L9388" i="5"/>
  <c r="L9396" i="5"/>
  <c r="L9404" i="5"/>
  <c r="L9416" i="5"/>
  <c r="L9432" i="5"/>
  <c r="L9460" i="5"/>
  <c r="L9914" i="5"/>
  <c r="L9942" i="5"/>
  <c r="L9966" i="5"/>
  <c r="L10465" i="5"/>
  <c r="L10481" i="5"/>
  <c r="L10489" i="5"/>
  <c r="L10493" i="5"/>
  <c r="L10501" i="5"/>
  <c r="L10505" i="5"/>
  <c r="L10513" i="5"/>
  <c r="L10521" i="5"/>
  <c r="L10529" i="5"/>
  <c r="L10537" i="5"/>
  <c r="L10541" i="5"/>
  <c r="L10545" i="5"/>
  <c r="L10565" i="5"/>
  <c r="L6824" i="5"/>
  <c r="L7265" i="5"/>
  <c r="L8044" i="5"/>
  <c r="L8144" i="5"/>
  <c r="L8651" i="5"/>
  <c r="L8811" i="5"/>
  <c r="L8927" i="5"/>
  <c r="L8967" i="5"/>
  <c r="L9055" i="5"/>
  <c r="L9103" i="5"/>
  <c r="L9281" i="5"/>
  <c r="L9476" i="5"/>
  <c r="L9523" i="5"/>
  <c r="L9531" i="5"/>
  <c r="L9539" i="5"/>
  <c r="L9543" i="5"/>
  <c r="L9563" i="5"/>
  <c r="L9579" i="5"/>
  <c r="L9647" i="5"/>
  <c r="L9667" i="5"/>
  <c r="L9723" i="5"/>
  <c r="L9803" i="5"/>
  <c r="L9819" i="5"/>
  <c r="L9831" i="5"/>
  <c r="L9859" i="5"/>
  <c r="L9863" i="5"/>
  <c r="L9867" i="5"/>
  <c r="L9875" i="5"/>
  <c r="L9879" i="5"/>
  <c r="L9883" i="5"/>
  <c r="L9978" i="5"/>
  <c r="L9986" i="5"/>
  <c r="L9998" i="5"/>
  <c r="L10006" i="5"/>
  <c r="L10010" i="5"/>
  <c r="L10018" i="5"/>
  <c r="L10042" i="5"/>
  <c r="L10046" i="5"/>
  <c r="L10054" i="5"/>
  <c r="L10062" i="5"/>
  <c r="L10074" i="5"/>
  <c r="L10178" i="5"/>
  <c r="L10182" i="5"/>
  <c r="L10194" i="5"/>
  <c r="L10206" i="5"/>
  <c r="L10210" i="5"/>
  <c r="L10218" i="5"/>
  <c r="L10222" i="5"/>
  <c r="L10226" i="5"/>
  <c r="L10230" i="5"/>
  <c r="L10254" i="5"/>
  <c r="L10258" i="5"/>
  <c r="L10286" i="5"/>
  <c r="L10298" i="5"/>
  <c r="L10306" i="5"/>
  <c r="L10318" i="5"/>
  <c r="L10322" i="5"/>
  <c r="L10326" i="5"/>
  <c r="L10330" i="5"/>
  <c r="L10338" i="5"/>
  <c r="L10346" i="5"/>
  <c r="L10350" i="5"/>
  <c r="L10354" i="5"/>
  <c r="L10358" i="5"/>
  <c r="L10362" i="5"/>
  <c r="L10366" i="5"/>
  <c r="L10370" i="5"/>
  <c r="L10374" i="5"/>
  <c r="L10378" i="5"/>
  <c r="L10382" i="5"/>
  <c r="L10386" i="5"/>
  <c r="L10394" i="5"/>
  <c r="L10398" i="5"/>
  <c r="L10406" i="5"/>
  <c r="L10414" i="5"/>
  <c r="L10426" i="5"/>
  <c r="L10434" i="5"/>
  <c r="L10438" i="5"/>
  <c r="L10454" i="5"/>
  <c r="L10577" i="5"/>
  <c r="L10581" i="5"/>
  <c r="L10593" i="5"/>
  <c r="L10597" i="5"/>
  <c r="L10601" i="5"/>
  <c r="L10609" i="5"/>
  <c r="L10617" i="5"/>
  <c r="L10621" i="5"/>
  <c r="L10625" i="5"/>
  <c r="L10633" i="5"/>
  <c r="L10637" i="5"/>
  <c r="L10641" i="5"/>
  <c r="L10645" i="5"/>
  <c r="L10649" i="5"/>
  <c r="L10653" i="5"/>
  <c r="L10657" i="5"/>
  <c r="L7305" i="5"/>
  <c r="L7653" i="5"/>
  <c r="L8064" i="5"/>
  <c r="L8148" i="5"/>
  <c r="L8176" i="5"/>
  <c r="L8603" i="5"/>
  <c r="L8711" i="5"/>
  <c r="L8783" i="5"/>
  <c r="L9083" i="5"/>
  <c r="L9385" i="5"/>
  <c r="L9401" i="5"/>
  <c r="L9425" i="5"/>
  <c r="L9429" i="5"/>
  <c r="L9473" i="5"/>
  <c r="L9923" i="5"/>
  <c r="L9943" i="5"/>
  <c r="L9955" i="5"/>
  <c r="L9967" i="5"/>
  <c r="L7689" i="5"/>
  <c r="L7741" i="5"/>
  <c r="L8024" i="5"/>
  <c r="L8092" i="5"/>
  <c r="L8120" i="5"/>
  <c r="L8152" i="5"/>
  <c r="L8204" i="5"/>
  <c r="L8228" i="5"/>
  <c r="L8607" i="5"/>
  <c r="L8627" i="5"/>
  <c r="L8659" i="5"/>
  <c r="L8763" i="5"/>
  <c r="L9127" i="5"/>
  <c r="L9274" i="5"/>
  <c r="L9290" i="5"/>
  <c r="L9520" i="5"/>
  <c r="L9524" i="5"/>
  <c r="L9548" i="5"/>
  <c r="L9556" i="5"/>
  <c r="L9584" i="5"/>
  <c r="L9604" i="5"/>
  <c r="L9624" i="5"/>
  <c r="L6804" i="5"/>
  <c r="L8096" i="5"/>
  <c r="L8611" i="5"/>
  <c r="L8663" i="5"/>
  <c r="L8735" i="5"/>
  <c r="L8791" i="5"/>
  <c r="L8863" i="5"/>
  <c r="L9003" i="5"/>
  <c r="L9035" i="5"/>
  <c r="L9067" i="5"/>
  <c r="L9091" i="5"/>
  <c r="L9338" i="5"/>
  <c r="L9362" i="5"/>
  <c r="L9378" i="5"/>
  <c r="L9394" i="5"/>
  <c r="L9414" i="5"/>
  <c r="L9430" i="5"/>
  <c r="L9896" i="5"/>
  <c r="L9904" i="5"/>
  <c r="L9932" i="5"/>
  <c r="L9956" i="5"/>
  <c r="L9968" i="5"/>
  <c r="L10467" i="5"/>
  <c r="L10471" i="5"/>
  <c r="L10479" i="5"/>
  <c r="L10507" i="5"/>
  <c r="L10515" i="5"/>
  <c r="L10527" i="5"/>
  <c r="L10531" i="5"/>
  <c r="L10535" i="5"/>
  <c r="L10539" i="5"/>
  <c r="L10543" i="5"/>
  <c r="L10551" i="5"/>
  <c r="L10559" i="5"/>
  <c r="L10567" i="5"/>
  <c r="L10575" i="5"/>
  <c r="L9716" i="5"/>
  <c r="L9752" i="5"/>
  <c r="L10586" i="5"/>
  <c r="L10610" i="5"/>
  <c r="L10656" i="5"/>
  <c r="L10671" i="5"/>
  <c r="L10675" i="5"/>
  <c r="L11174" i="5"/>
  <c r="L11182" i="5"/>
  <c r="L11186" i="5"/>
  <c r="L11202" i="5"/>
  <c r="L11297" i="5"/>
  <c r="L11349" i="5"/>
  <c r="L11388" i="5"/>
  <c r="L11404" i="5"/>
  <c r="L11424" i="5"/>
  <c r="L11432" i="5"/>
  <c r="L11436" i="5"/>
  <c r="L11871" i="5"/>
  <c r="L11875" i="5"/>
  <c r="L11879" i="5"/>
  <c r="L11883" i="5"/>
  <c r="L9876" i="5"/>
  <c r="L9987" i="5"/>
  <c r="L10083" i="5"/>
  <c r="L10171" i="5"/>
  <c r="L10279" i="5"/>
  <c r="L10311" i="5"/>
  <c r="L10343" i="5"/>
  <c r="L10359" i="5"/>
  <c r="L10375" i="5"/>
  <c r="L10391" i="5"/>
  <c r="L10407" i="5"/>
  <c r="L10466" i="5"/>
  <c r="L10474" i="5"/>
  <c r="L10482" i="5"/>
  <c r="L10498" i="5"/>
  <c r="L10506" i="5"/>
  <c r="L10518" i="5"/>
  <c r="L10526" i="5"/>
  <c r="L10554" i="5"/>
  <c r="L10699" i="5"/>
  <c r="L10719" i="5"/>
  <c r="L10723" i="5"/>
  <c r="L10735" i="5"/>
  <c r="L10759" i="5"/>
  <c r="L10787" i="5"/>
  <c r="L10823" i="5"/>
  <c r="L11035" i="5"/>
  <c r="L11043" i="5"/>
  <c r="L11067" i="5"/>
  <c r="L11095" i="5"/>
  <c r="L11365" i="5"/>
  <c r="L11480" i="5"/>
  <c r="L11528" i="5"/>
  <c r="L11544" i="5"/>
  <c r="L11548" i="5"/>
  <c r="L11552" i="5"/>
  <c r="L11572" i="5"/>
  <c r="L11576" i="5"/>
  <c r="L11592" i="5"/>
  <c r="L11640" i="5"/>
  <c r="L11648" i="5"/>
  <c r="L11652" i="5"/>
  <c r="L11668" i="5"/>
  <c r="L11676" i="5"/>
  <c r="L11700" i="5"/>
  <c r="L11724" i="5"/>
  <c r="L11728" i="5"/>
  <c r="L11732" i="5"/>
  <c r="L11736" i="5"/>
  <c r="L11764" i="5"/>
  <c r="L11772" i="5"/>
  <c r="L11776" i="5"/>
  <c r="L11804" i="5"/>
  <c r="L11840" i="5"/>
  <c r="L11844" i="5"/>
  <c r="L11848" i="5"/>
  <c r="L10067" i="5"/>
  <c r="L10431" i="5"/>
  <c r="L10578" i="5"/>
  <c r="L11119" i="5"/>
  <c r="L11139" i="5"/>
  <c r="L11143" i="5"/>
  <c r="L11219" i="5"/>
  <c r="L11223" i="5"/>
  <c r="L11227" i="5"/>
  <c r="L11274" i="5"/>
  <c r="L11298" i="5"/>
  <c r="L11358" i="5"/>
  <c r="L11429" i="5"/>
  <c r="L11453" i="5"/>
  <c r="L11457" i="5"/>
  <c r="L11461" i="5"/>
  <c r="L11477" i="5"/>
  <c r="L11884" i="5"/>
  <c r="L11888" i="5"/>
  <c r="L9824" i="5"/>
  <c r="L9884" i="5"/>
  <c r="L9979" i="5"/>
  <c r="L10027" i="5"/>
  <c r="L10215" i="5"/>
  <c r="L10247" i="5"/>
  <c r="L10267" i="5"/>
  <c r="L10283" i="5"/>
  <c r="L10299" i="5"/>
  <c r="L10315" i="5"/>
  <c r="L10331" i="5"/>
  <c r="L10347" i="5"/>
  <c r="L10363" i="5"/>
  <c r="L10379" i="5"/>
  <c r="L10395" i="5"/>
  <c r="L10411" i="5"/>
  <c r="L10542" i="5"/>
  <c r="L10590" i="5"/>
  <c r="L10614" i="5"/>
  <c r="L10630" i="5"/>
  <c r="L10638" i="5"/>
  <c r="L10680" i="5"/>
  <c r="L10688" i="5"/>
  <c r="L10692" i="5"/>
  <c r="L10708" i="5"/>
  <c r="L10744" i="5"/>
  <c r="L10768" i="5"/>
  <c r="L10804" i="5"/>
  <c r="L10848" i="5"/>
  <c r="L10876" i="5"/>
  <c r="L10900" i="5"/>
  <c r="L10904" i="5"/>
  <c r="L10912" i="5"/>
  <c r="L10936" i="5"/>
  <c r="L11064" i="5"/>
  <c r="L11072" i="5"/>
  <c r="L11076" i="5"/>
  <c r="L11243" i="5"/>
  <c r="L11267" i="5"/>
  <c r="L11485" i="5"/>
  <c r="L11489" i="5"/>
  <c r="L11513" i="5"/>
  <c r="L11517" i="5"/>
  <c r="L11521" i="5"/>
  <c r="L11525" i="5"/>
  <c r="L11569" i="5"/>
  <c r="L11597" i="5"/>
  <c r="L11601" i="5"/>
  <c r="L11613" i="5"/>
  <c r="L11621" i="5"/>
  <c r="L11625" i="5"/>
  <c r="L11645" i="5"/>
  <c r="L11673" i="5"/>
  <c r="L11681" i="5"/>
  <c r="L11685" i="5"/>
  <c r="L11697" i="5"/>
  <c r="L11705" i="5"/>
  <c r="L11709" i="5"/>
  <c r="L11809" i="5"/>
  <c r="L11813" i="5"/>
  <c r="L11837" i="5"/>
  <c r="L9744" i="5"/>
  <c r="L9808" i="5"/>
  <c r="L9816" i="5"/>
  <c r="L10055" i="5"/>
  <c r="L10111" i="5"/>
  <c r="L10219" i="5"/>
  <c r="L10423" i="5"/>
  <c r="L10606" i="5"/>
  <c r="L10669" i="5"/>
  <c r="L11100" i="5"/>
  <c r="L11112" i="5"/>
  <c r="L11116" i="5"/>
  <c r="L11192" i="5"/>
  <c r="L11208" i="5"/>
  <c r="L11307" i="5"/>
  <c r="L11319" i="5"/>
  <c r="L11323" i="5"/>
  <c r="L11327" i="5"/>
  <c r="L11339" i="5"/>
  <c r="L11382" i="5"/>
  <c r="L11394" i="5"/>
  <c r="L11398" i="5"/>
  <c r="L11402" i="5"/>
  <c r="L11422" i="5"/>
  <c r="L11426" i="5"/>
  <c r="L11434" i="5"/>
  <c r="L11881" i="5"/>
  <c r="L11909" i="5"/>
  <c r="L10035" i="5"/>
  <c r="L10091" i="5"/>
  <c r="L10271" i="5"/>
  <c r="L10303" i="5"/>
  <c r="L10335" i="5"/>
  <c r="L10351" i="5"/>
  <c r="L10367" i="5"/>
  <c r="L10383" i="5"/>
  <c r="L10415" i="5"/>
  <c r="L10462" i="5"/>
  <c r="L10486" i="5"/>
  <c r="L10494" i="5"/>
  <c r="L10502" i="5"/>
  <c r="L10618" i="5"/>
  <c r="L10650" i="5"/>
  <c r="L10681" i="5"/>
  <c r="L10693" i="5"/>
  <c r="L10701" i="5"/>
  <c r="L10705" i="5"/>
  <c r="L10709" i="5"/>
  <c r="L10717" i="5"/>
  <c r="L10725" i="5"/>
  <c r="L10733" i="5"/>
  <c r="L10741" i="5"/>
  <c r="L10785" i="5"/>
  <c r="L10869" i="5"/>
  <c r="L10957" i="5"/>
  <c r="L10103" i="5"/>
  <c r="L10427" i="5"/>
  <c r="L10451" i="5"/>
  <c r="L10670" i="5"/>
  <c r="L10674" i="5"/>
  <c r="L10678" i="5"/>
  <c r="L11141" i="5"/>
  <c r="L11153" i="5"/>
  <c r="L11169" i="5"/>
  <c r="L11189" i="5"/>
  <c r="L11213" i="5"/>
  <c r="L11217" i="5"/>
  <c r="L11221" i="5"/>
  <c r="L11284" i="5"/>
  <c r="L11300" i="5"/>
  <c r="L11340" i="5"/>
  <c r="L11391" i="5"/>
  <c r="L11451" i="5"/>
  <c r="L11455" i="5"/>
  <c r="L11459" i="5"/>
  <c r="L11463" i="5"/>
  <c r="L11878" i="5"/>
  <c r="L11886" i="5"/>
  <c r="L11918" i="5"/>
  <c r="L11938" i="5"/>
  <c r="L11950" i="5"/>
  <c r="L11958" i="5"/>
  <c r="L11966" i="5"/>
  <c r="L10243" i="5"/>
  <c r="L10291" i="5"/>
  <c r="L10323" i="5"/>
  <c r="L10339" i="5"/>
  <c r="L10355" i="5"/>
  <c r="L10371" i="5"/>
  <c r="L10387" i="5"/>
  <c r="L10403" i="5"/>
  <c r="L10534" i="5"/>
  <c r="L10550" i="5"/>
  <c r="L10562" i="5"/>
  <c r="L10654" i="5"/>
  <c r="L10682" i="5"/>
  <c r="L10686" i="5"/>
  <c r="L10690" i="5"/>
  <c r="L10702" i="5"/>
  <c r="L10710" i="5"/>
  <c r="L10738" i="5"/>
  <c r="L10766" i="5"/>
  <c r="L10826" i="5"/>
  <c r="L10846" i="5"/>
  <c r="L10874" i="5"/>
  <c r="L10898" i="5"/>
  <c r="L10926" i="5"/>
  <c r="L11010" i="5"/>
  <c r="L11253" i="5"/>
  <c r="L11257" i="5"/>
  <c r="L11368" i="5"/>
  <c r="L11483" i="5"/>
  <c r="L11487" i="5"/>
  <c r="L11491" i="5"/>
  <c r="L11515" i="5"/>
  <c r="L11041" i="5"/>
  <c r="L11599" i="5"/>
  <c r="L11623" i="5"/>
  <c r="L11650" i="5"/>
  <c r="L11678" i="5"/>
  <c r="L11707" i="5"/>
  <c r="L11734" i="5"/>
  <c r="L11774" i="5"/>
  <c r="L11925" i="5"/>
  <c r="L11952" i="5"/>
  <c r="L11961" i="5"/>
  <c r="L12154" i="5"/>
  <c r="L12206" i="5"/>
  <c r="L12214" i="5"/>
  <c r="L12254" i="5"/>
  <c r="L12262" i="5"/>
  <c r="L12306" i="5"/>
  <c r="L11077" i="5"/>
  <c r="L11574" i="5"/>
  <c r="L11811" i="5"/>
  <c r="L11912" i="5"/>
  <c r="L11921" i="5"/>
  <c r="L11957" i="5"/>
  <c r="L11987" i="5"/>
  <c r="L11991" i="5"/>
  <c r="L12007" i="5"/>
  <c r="L12091" i="5"/>
  <c r="L12103" i="5"/>
  <c r="L12107" i="5"/>
  <c r="L12362" i="5"/>
  <c r="L12394" i="5"/>
  <c r="L12426" i="5"/>
  <c r="L12430" i="5"/>
  <c r="L12494" i="5"/>
  <c r="L12530" i="5"/>
  <c r="L12538" i="5"/>
  <c r="L12554" i="5"/>
  <c r="L12590" i="5"/>
  <c r="L12662" i="5"/>
  <c r="L12754" i="5"/>
  <c r="L12810" i="5"/>
  <c r="L11256" i="5"/>
  <c r="L11494" i="5"/>
  <c r="L11519" i="5"/>
  <c r="L11555" i="5"/>
  <c r="L11611" i="5"/>
  <c r="L11654" i="5"/>
  <c r="L11778" i="5"/>
  <c r="L11839" i="5"/>
  <c r="L11917" i="5"/>
  <c r="L12151" i="5"/>
  <c r="L12163" i="5"/>
  <c r="L12195" i="5"/>
  <c r="L12203" i="5"/>
  <c r="L12211" i="5"/>
  <c r="L12251" i="5"/>
  <c r="L12259" i="5"/>
  <c r="L12263" i="5"/>
  <c r="L12267" i="5"/>
  <c r="L11260" i="5"/>
  <c r="L11542" i="5"/>
  <c r="L11578" i="5"/>
  <c r="L11590" i="5"/>
  <c r="L11739" i="5"/>
  <c r="L11842" i="5"/>
  <c r="L11913" i="5"/>
  <c r="L11988" i="5"/>
  <c r="L12000" i="5"/>
  <c r="L12040" i="5"/>
  <c r="L12052" i="5"/>
  <c r="L12056" i="5"/>
  <c r="L12084" i="5"/>
  <c r="L12136" i="5"/>
  <c r="L12355" i="5"/>
  <c r="L12359" i="5"/>
  <c r="L12371" i="5"/>
  <c r="L12387" i="5"/>
  <c r="L12399" i="5"/>
  <c r="L12419" i="5"/>
  <c r="L12427" i="5"/>
  <c r="L12459" i="5"/>
  <c r="L12463" i="5"/>
  <c r="L12467" i="5"/>
  <c r="L12471" i="5"/>
  <c r="L12483" i="5"/>
  <c r="L12503" i="5"/>
  <c r="L12523" i="5"/>
  <c r="L12527" i="5"/>
  <c r="L12535" i="5"/>
  <c r="L12551" i="5"/>
  <c r="L12559" i="5"/>
  <c r="L12563" i="5"/>
  <c r="L12567" i="5"/>
  <c r="L12571" i="5"/>
  <c r="L12595" i="5"/>
  <c r="L12599" i="5"/>
  <c r="L12635" i="5"/>
  <c r="L12687" i="5"/>
  <c r="L12779" i="5"/>
  <c r="L11523" i="5"/>
  <c r="L11615" i="5"/>
  <c r="L11642" i="5"/>
  <c r="L11670" i="5"/>
  <c r="L11699" i="5"/>
  <c r="L11726" i="5"/>
  <c r="L11766" i="5"/>
  <c r="L11802" i="5"/>
  <c r="L11923" i="5"/>
  <c r="L12144" i="5"/>
  <c r="L12148" i="5"/>
  <c r="L12200" i="5"/>
  <c r="L12272" i="5"/>
  <c r="L12276" i="5"/>
  <c r="L12312" i="5"/>
  <c r="L12316" i="5"/>
  <c r="L11005" i="5"/>
  <c r="L11546" i="5"/>
  <c r="L11582" i="5"/>
  <c r="L11594" i="5"/>
  <c r="L11618" i="5"/>
  <c r="L11643" i="5"/>
  <c r="L11671" i="5"/>
  <c r="L11702" i="5"/>
  <c r="L11767" i="5"/>
  <c r="L11846" i="5"/>
  <c r="L11955" i="5"/>
  <c r="L11964" i="5"/>
  <c r="L12005" i="5"/>
  <c r="L12009" i="5"/>
  <c r="L12033" i="5"/>
  <c r="L12037" i="5"/>
  <c r="L12045" i="5"/>
  <c r="L12049" i="5"/>
  <c r="L12081" i="5"/>
  <c r="L12085" i="5"/>
  <c r="L12097" i="5"/>
  <c r="L12141" i="5"/>
  <c r="L12320" i="5"/>
  <c r="L12328" i="5"/>
  <c r="L12332" i="5"/>
  <c r="L12352" i="5"/>
  <c r="L12368" i="5"/>
  <c r="L12392" i="5"/>
  <c r="L12424" i="5"/>
  <c r="L12428" i="5"/>
  <c r="L12468" i="5"/>
  <c r="L12496" i="5"/>
  <c r="L12500" i="5"/>
  <c r="L12504" i="5"/>
  <c r="L12508" i="5"/>
  <c r="L12532" i="5"/>
  <c r="L12560" i="5"/>
  <c r="L12592" i="5"/>
  <c r="L12624" i="5"/>
  <c r="L12628" i="5"/>
  <c r="L12664" i="5"/>
  <c r="L12736" i="5"/>
  <c r="L12796" i="5"/>
  <c r="L11097" i="5"/>
  <c r="L11240" i="5"/>
  <c r="L11730" i="5"/>
  <c r="L11746" i="5"/>
  <c r="L11770" i="5"/>
  <c r="L11915" i="5"/>
  <c r="L12157" i="5"/>
  <c r="L12197" i="5"/>
  <c r="L12209" i="5"/>
  <c r="L12217" i="5"/>
  <c r="L12257" i="5"/>
  <c r="L12309" i="5"/>
  <c r="L12313" i="5"/>
  <c r="L11550" i="5"/>
  <c r="L11570" i="5"/>
  <c r="L11647" i="5"/>
  <c r="L11807" i="5"/>
  <c r="L11834" i="5"/>
  <c r="L11850" i="5"/>
  <c r="L11947" i="5"/>
  <c r="L11978" i="5"/>
  <c r="L11994" i="5"/>
  <c r="L11998" i="5"/>
  <c r="L12002" i="5"/>
  <c r="L12022" i="5"/>
  <c r="L12030" i="5"/>
  <c r="L12034" i="5"/>
  <c r="L12042" i="5"/>
  <c r="L12082" i="5"/>
  <c r="L12094" i="5"/>
  <c r="L12138" i="5"/>
  <c r="L12325" i="5"/>
  <c r="L12357" i="5"/>
  <c r="L12393" i="5"/>
  <c r="L12465" i="5"/>
  <c r="L12489" i="5"/>
  <c r="L12497" i="5"/>
  <c r="L12505" i="5"/>
  <c r="L12521" i="5"/>
  <c r="L12525" i="5"/>
  <c r="L12537" i="5"/>
  <c r="L12565" i="5"/>
  <c r="L12569" i="5"/>
  <c r="L12589" i="5"/>
  <c r="L12605" i="5"/>
  <c r="L12733" i="5"/>
  <c r="L12777" i="5"/>
  <c r="L12825" i="5"/>
  <c r="L14407" i="5"/>
  <c r="L14411" i="5"/>
  <c r="L14415" i="5"/>
  <c r="L14419" i="5"/>
  <c r="L14427" i="5"/>
  <c r="L14439" i="5"/>
  <c r="L14443" i="5"/>
  <c r="L14404" i="5"/>
  <c r="L14412" i="5"/>
  <c r="L14416" i="5"/>
  <c r="L14424" i="5"/>
  <c r="L14432" i="5"/>
  <c r="L14436" i="5"/>
  <c r="L14193" i="5"/>
  <c r="L14221" i="5"/>
  <c r="L14245" i="5"/>
  <c r="L14401" i="5"/>
  <c r="L14409" i="5"/>
  <c r="L14413" i="5"/>
  <c r="L14421" i="5"/>
  <c r="L14429" i="5"/>
  <c r="L14433" i="5"/>
  <c r="L14441" i="5"/>
  <c r="L14398" i="5"/>
  <c r="L14410" i="5"/>
  <c r="L14418" i="5"/>
  <c r="L14422" i="5"/>
  <c r="L14426" i="5"/>
  <c r="L14430" i="5"/>
  <c r="L14434" i="5"/>
  <c r="L14438" i="5"/>
  <c r="L14442" i="5"/>
  <c r="L33" i="5"/>
  <c r="L41" i="5"/>
  <c r="L45" i="5"/>
  <c r="L89" i="5"/>
  <c r="L177" i="5"/>
  <c r="L5" i="5"/>
  <c r="L9" i="5"/>
  <c r="L22" i="5"/>
  <c r="L26" i="5"/>
  <c r="L50" i="5"/>
  <c r="L54" i="5"/>
  <c r="L62" i="5"/>
  <c r="L66" i="5"/>
  <c r="L70" i="5"/>
  <c r="L74" i="5"/>
  <c r="L78" i="5"/>
  <c r="L82" i="5"/>
  <c r="L86" i="5"/>
  <c r="L102" i="5"/>
  <c r="L31" i="5"/>
  <c r="L35" i="5"/>
  <c r="L39" i="5"/>
  <c r="L43" i="5"/>
  <c r="L91" i="5"/>
  <c r="L17" i="5"/>
  <c r="L15" i="5"/>
  <c r="L48" i="5"/>
  <c r="L80" i="5"/>
  <c r="L366" i="5"/>
  <c r="L370" i="5"/>
  <c r="L374" i="5"/>
  <c r="L394" i="5"/>
  <c r="L442" i="5"/>
  <c r="L514" i="5"/>
  <c r="L546" i="5"/>
  <c r="L554" i="5"/>
  <c r="L582" i="5"/>
  <c r="L20" i="5"/>
  <c r="L52" i="5"/>
  <c r="L84" i="5"/>
  <c r="L343" i="5"/>
  <c r="L56" i="5"/>
  <c r="L359" i="5"/>
  <c r="L383" i="5"/>
  <c r="L407" i="5"/>
  <c r="L419" i="5"/>
  <c r="L463" i="5"/>
  <c r="L507" i="5"/>
  <c r="L519" i="5"/>
  <c r="L28" i="5"/>
  <c r="L60" i="5"/>
  <c r="L64" i="5"/>
  <c r="L352" i="5"/>
  <c r="L372" i="5"/>
  <c r="L392" i="5"/>
  <c r="L404" i="5"/>
  <c r="L408" i="5"/>
  <c r="L448" i="5"/>
  <c r="L452" i="5"/>
  <c r="L68" i="5"/>
  <c r="L318" i="5"/>
  <c r="L630" i="5"/>
  <c r="L638" i="5"/>
  <c r="L666" i="5"/>
  <c r="L690" i="5"/>
  <c r="L698" i="5"/>
  <c r="L714" i="5"/>
  <c r="L730" i="5"/>
  <c r="L746" i="5"/>
  <c r="L758" i="5"/>
  <c r="L770" i="5"/>
  <c r="L806" i="5"/>
  <c r="L72" i="5"/>
  <c r="L341" i="5"/>
  <c r="L389" i="5"/>
  <c r="L421" i="5"/>
  <c r="L437" i="5"/>
  <c r="L545" i="5"/>
  <c r="L76" i="5"/>
  <c r="L342" i="5"/>
  <c r="L520" i="5"/>
  <c r="L328" i="5"/>
  <c r="L513" i="5"/>
  <c r="L612" i="5"/>
  <c r="L628" i="5"/>
  <c r="L632" i="5"/>
  <c r="L636" i="5"/>
  <c r="L656" i="5"/>
  <c r="L664" i="5"/>
  <c r="L668" i="5"/>
  <c r="L700" i="5"/>
  <c r="L716" i="5"/>
  <c r="L736" i="5"/>
  <c r="L740" i="5"/>
  <c r="L760" i="5"/>
  <c r="L796" i="5"/>
  <c r="L800" i="5"/>
  <c r="L433" i="5"/>
  <c r="L539" i="5"/>
  <c r="L589" i="5"/>
  <c r="L817" i="5"/>
  <c r="L647" i="5"/>
  <c r="L719" i="5"/>
  <c r="L751" i="5"/>
  <c r="L826" i="5"/>
  <c r="L910" i="5"/>
  <c r="L914" i="5"/>
  <c r="L918" i="5"/>
  <c r="L970" i="5"/>
  <c r="L982" i="5"/>
  <c r="L1026" i="5"/>
  <c r="L564" i="5"/>
  <c r="L609" i="5"/>
  <c r="L649" i="5"/>
  <c r="L801" i="5"/>
  <c r="L823" i="5"/>
  <c r="L923" i="5"/>
  <c r="L927" i="5"/>
  <c r="L1015" i="5"/>
  <c r="L1019" i="5"/>
  <c r="L819" i="5"/>
  <c r="L619" i="5"/>
  <c r="L707" i="5"/>
  <c r="L723" i="5"/>
  <c r="L779" i="5"/>
  <c r="L815" i="5"/>
  <c r="L848" i="5"/>
  <c r="L912" i="5"/>
  <c r="L621" i="5"/>
  <c r="L909" i="5"/>
  <c r="L921" i="5"/>
  <c r="L1012" i="5"/>
  <c r="L1175" i="5"/>
  <c r="L1183" i="5"/>
  <c r="L1215" i="5"/>
  <c r="L1219" i="5"/>
  <c r="L1227" i="5"/>
  <c r="L1235" i="5"/>
  <c r="L1239" i="5"/>
  <c r="L1255" i="5"/>
  <c r="L1271" i="5"/>
  <c r="L1299" i="5"/>
  <c r="L1311" i="5"/>
  <c r="L1315" i="5"/>
  <c r="L1327" i="5"/>
  <c r="L1335" i="5"/>
  <c r="L924" i="5"/>
  <c r="L1036" i="5"/>
  <c r="L1068" i="5"/>
  <c r="L1080" i="5"/>
  <c r="L1100" i="5"/>
  <c r="L1104" i="5"/>
  <c r="L1124" i="5"/>
  <c r="L1128" i="5"/>
  <c r="L1152" i="5"/>
  <c r="L1160" i="5"/>
  <c r="L913" i="5"/>
  <c r="L973" i="5"/>
  <c r="L1024" i="5"/>
  <c r="L1168" i="5"/>
  <c r="L1172" i="5"/>
  <c r="L1192" i="5"/>
  <c r="L1196" i="5"/>
  <c r="L1252" i="5"/>
  <c r="L1268" i="5"/>
  <c r="L569" i="5"/>
  <c r="L916" i="5"/>
  <c r="L1033" i="5"/>
  <c r="L1041" i="5"/>
  <c r="L1045" i="5"/>
  <c r="L1053" i="5"/>
  <c r="L1057" i="5"/>
  <c r="L1061" i="5"/>
  <c r="L1065" i="5"/>
  <c r="L1077" i="5"/>
  <c r="L1109" i="5"/>
  <c r="L1113" i="5"/>
  <c r="L1117" i="5"/>
  <c r="L1121" i="5"/>
  <c r="L1137" i="5"/>
  <c r="L1141" i="5"/>
  <c r="L797" i="5"/>
  <c r="L1177" i="5"/>
  <c r="L1201" i="5"/>
  <c r="L1205" i="5"/>
  <c r="L1213" i="5"/>
  <c r="L1217" i="5"/>
  <c r="L1221" i="5"/>
  <c r="L11" i="5"/>
  <c r="L429" i="5"/>
  <c r="L917" i="5"/>
  <c r="L1082" i="5"/>
  <c r="L1098" i="5"/>
  <c r="L1130" i="5"/>
  <c r="L1134" i="5"/>
  <c r="L1146" i="5"/>
  <c r="L1158" i="5"/>
  <c r="L1162" i="5"/>
  <c r="L1047" i="5"/>
  <c r="L1095" i="5"/>
  <c r="L1143" i="5"/>
  <c r="L1292" i="5"/>
  <c r="L1301" i="5"/>
  <c r="L1333" i="5"/>
  <c r="L1342" i="5"/>
  <c r="L1374" i="5"/>
  <c r="L1390" i="5"/>
  <c r="L1414" i="5"/>
  <c r="L1422" i="5"/>
  <c r="L1438" i="5"/>
  <c r="L1482" i="5"/>
  <c r="L1502" i="5"/>
  <c r="L1562" i="5"/>
  <c r="L1566" i="5"/>
  <c r="L1578" i="5"/>
  <c r="L1582" i="5"/>
  <c r="L929" i="5"/>
  <c r="L1194" i="5"/>
  <c r="L1237" i="5"/>
  <c r="L1274" i="5"/>
  <c r="L1352" i="5"/>
  <c r="L811" i="5"/>
  <c r="L1035" i="5"/>
  <c r="L1131" i="5"/>
  <c r="L1270" i="5"/>
  <c r="L1366" i="5"/>
  <c r="L1443" i="5"/>
  <c r="L1447" i="5"/>
  <c r="L1499" i="5"/>
  <c r="L1507" i="5"/>
  <c r="L1519" i="5"/>
  <c r="L1523" i="5"/>
  <c r="L1198" i="5"/>
  <c r="L1229" i="5"/>
  <c r="L1344" i="5"/>
  <c r="L1071" i="5"/>
  <c r="L1087" i="5"/>
  <c r="L1254" i="5"/>
  <c r="L1294" i="5"/>
  <c r="L1317" i="5"/>
  <c r="L1372" i="5"/>
  <c r="L1376" i="5"/>
  <c r="L1388" i="5"/>
  <c r="L1392" i="5"/>
  <c r="L1396" i="5"/>
  <c r="L1440" i="5"/>
  <c r="L1464" i="5"/>
  <c r="L1488" i="5"/>
  <c r="L1500" i="5"/>
  <c r="L1504" i="5"/>
  <c r="L1516" i="5"/>
  <c r="L1170" i="5"/>
  <c r="L1241" i="5"/>
  <c r="L1272" i="5"/>
  <c r="L645" i="5"/>
  <c r="L1282" i="5"/>
  <c r="L1564" i="5"/>
  <c r="L1587" i="5"/>
  <c r="L1624" i="5"/>
  <c r="L1628" i="5"/>
  <c r="L1632" i="5"/>
  <c r="L1652" i="5"/>
  <c r="L1760" i="5"/>
  <c r="L1772" i="5"/>
  <c r="L1776" i="5"/>
  <c r="L1393" i="5"/>
  <c r="L1525" i="5"/>
  <c r="L1537" i="5"/>
  <c r="L1560" i="5"/>
  <c r="L773" i="5"/>
  <c r="L1190" i="5"/>
  <c r="L1547" i="5"/>
  <c r="L1625" i="5"/>
  <c r="L1657" i="5"/>
  <c r="L1677" i="5"/>
  <c r="L1685" i="5"/>
  <c r="L1709" i="5"/>
  <c r="L1725" i="5"/>
  <c r="L1729" i="5"/>
  <c r="L1741" i="5"/>
  <c r="L1745" i="5"/>
  <c r="L1757" i="5"/>
  <c r="L1761" i="5"/>
  <c r="L1785" i="5"/>
  <c r="L1364" i="5"/>
  <c r="L1533" i="5"/>
  <c r="L1543" i="5"/>
  <c r="L1809" i="5"/>
  <c r="L1837" i="5"/>
  <c r="L1841" i="5"/>
  <c r="L1853" i="5"/>
  <c r="L1857" i="5"/>
  <c r="L1869" i="5"/>
  <c r="L1877" i="5"/>
  <c r="L1346" i="5"/>
  <c r="L1606" i="5"/>
  <c r="L1610" i="5"/>
  <c r="L1630" i="5"/>
  <c r="L1646" i="5"/>
  <c r="L1650" i="5"/>
  <c r="L1702" i="5"/>
  <c r="L1722" i="5"/>
  <c r="L1774" i="5"/>
  <c r="L1027" i="5"/>
  <c r="L1350" i="5"/>
  <c r="L1417" i="5"/>
  <c r="L1585" i="5"/>
  <c r="L1834" i="5"/>
  <c r="L1850" i="5"/>
  <c r="L1886" i="5"/>
  <c r="L1918" i="5"/>
  <c r="L1922" i="5"/>
  <c r="L1369" i="5"/>
  <c r="L1535" i="5"/>
  <c r="L1107" i="5"/>
  <c r="L1719" i="5"/>
  <c r="L1747" i="5"/>
  <c r="L1820" i="5"/>
  <c r="L1832" i="5"/>
  <c r="L1843" i="5"/>
  <c r="L1875" i="5"/>
  <c r="L1928" i="5"/>
  <c r="L1233" i="5"/>
  <c r="L1545" i="5"/>
  <c r="L1611" i="5"/>
  <c r="L1659" i="5"/>
  <c r="L1707" i="5"/>
  <c r="L1823" i="5"/>
  <c r="L1855" i="5"/>
  <c r="L1887" i="5"/>
  <c r="L2137" i="5"/>
  <c r="L2141" i="5"/>
  <c r="L2165" i="5"/>
  <c r="L2181" i="5"/>
  <c r="L2185" i="5"/>
  <c r="L1262" i="5"/>
  <c r="L1824" i="5"/>
  <c r="L1867" i="5"/>
  <c r="L1899" i="5"/>
  <c r="L1920" i="5"/>
  <c r="L2009" i="5"/>
  <c r="L1679" i="5"/>
  <c r="L1727" i="5"/>
  <c r="L2110" i="5"/>
  <c r="L2134" i="5"/>
  <c r="L2142" i="5"/>
  <c r="L2158" i="5"/>
  <c r="L2162" i="5"/>
  <c r="L1743" i="5"/>
  <c r="L1848" i="5"/>
  <c r="L1859" i="5"/>
  <c r="L2003" i="5"/>
  <c r="L1603" i="5"/>
  <c r="L1683" i="5"/>
  <c r="L1755" i="5"/>
  <c r="L1787" i="5"/>
  <c r="L1839" i="5"/>
  <c r="L2012" i="5"/>
  <c r="L2131" i="5"/>
  <c r="L2139" i="5"/>
  <c r="L2147" i="5"/>
  <c r="L2155" i="5"/>
  <c r="L2183" i="5"/>
  <c r="L2187" i="5"/>
  <c r="L1043" i="5"/>
  <c r="L1872" i="5"/>
  <c r="L1915" i="5"/>
  <c r="L2019" i="5"/>
  <c r="L2366" i="5"/>
  <c r="L2386" i="5"/>
  <c r="L2394" i="5"/>
  <c r="L2359" i="5"/>
  <c r="L2371" i="5"/>
  <c r="L2375" i="5"/>
  <c r="L2387" i="5"/>
  <c r="L2391" i="5"/>
  <c r="L2352" i="5"/>
  <c r="L2364" i="5"/>
  <c r="L2368" i="5"/>
  <c r="L2380" i="5"/>
  <c r="L2396" i="5"/>
  <c r="L2420" i="5"/>
  <c r="L2432" i="5"/>
  <c r="L2444" i="5"/>
  <c r="L2452" i="5"/>
  <c r="L2468" i="5"/>
  <c r="L2476" i="5"/>
  <c r="L2480" i="5"/>
  <c r="L2488" i="5"/>
  <c r="L2512" i="5"/>
  <c r="L2349" i="5"/>
  <c r="L2357" i="5"/>
  <c r="L2361" i="5"/>
  <c r="L2365" i="5"/>
  <c r="L2377" i="5"/>
  <c r="L2385" i="5"/>
  <c r="L2389" i="5"/>
  <c r="L2401" i="5"/>
  <c r="L2405" i="5"/>
  <c r="L2417" i="5"/>
  <c r="L2425" i="5"/>
  <c r="L2437" i="5"/>
  <c r="L2449" i="5"/>
  <c r="L2461" i="5"/>
  <c r="L2473" i="5"/>
  <c r="L2481" i="5"/>
  <c r="L2485" i="5"/>
  <c r="L2493" i="5"/>
  <c r="L2513" i="5"/>
  <c r="L3121" i="5"/>
  <c r="L3161" i="5"/>
  <c r="L3185" i="5"/>
  <c r="L3193" i="5"/>
  <c r="L3213" i="5"/>
  <c r="L3217" i="5"/>
  <c r="L3221" i="5"/>
  <c r="L2427" i="5"/>
  <c r="L2435" i="5"/>
  <c r="L2442" i="5"/>
  <c r="L2450" i="5"/>
  <c r="L2482" i="5"/>
  <c r="L2490" i="5"/>
  <c r="L2498" i="5"/>
  <c r="L3110" i="5"/>
  <c r="L3039" i="5"/>
  <c r="L3146" i="5"/>
  <c r="L3158" i="5"/>
  <c r="L3162" i="5"/>
  <c r="L3166" i="5"/>
  <c r="L3170" i="5"/>
  <c r="L3186" i="5"/>
  <c r="L3206" i="5"/>
  <c r="L3214" i="5"/>
  <c r="L2459" i="5"/>
  <c r="L2467" i="5"/>
  <c r="L2523" i="5"/>
  <c r="L2398" i="5"/>
  <c r="L3036" i="5"/>
  <c r="L3040" i="5"/>
  <c r="L3131" i="5"/>
  <c r="L3231" i="5"/>
  <c r="L3271" i="5"/>
  <c r="L2415" i="5"/>
  <c r="L2423" i="5"/>
  <c r="L2431" i="5"/>
  <c r="L2439" i="5"/>
  <c r="L2446" i="5"/>
  <c r="L2454" i="5"/>
  <c r="L2470" i="5"/>
  <c r="L2502" i="5"/>
  <c r="L2518" i="5"/>
  <c r="L3120" i="5"/>
  <c r="L3128" i="5"/>
  <c r="L3484" i="5"/>
  <c r="L3488" i="5"/>
  <c r="L3504" i="5"/>
  <c r="L3254" i="5"/>
  <c r="L3289" i="5"/>
  <c r="L3297" i="5"/>
  <c r="L3361" i="5"/>
  <c r="L3401" i="5"/>
  <c r="L3425" i="5"/>
  <c r="L3429" i="5"/>
  <c r="L3445" i="5"/>
  <c r="L3449" i="5"/>
  <c r="L3453" i="5"/>
  <c r="L3461" i="5"/>
  <c r="L3485" i="5"/>
  <c r="L3497" i="5"/>
  <c r="L3501" i="5"/>
  <c r="L3505" i="5"/>
  <c r="L3509" i="5"/>
  <c r="L3513" i="5"/>
  <c r="L3517" i="5"/>
  <c r="L3521" i="5"/>
  <c r="L2463" i="5"/>
  <c r="L3212" i="5"/>
  <c r="L3240" i="5"/>
  <c r="L3248" i="5"/>
  <c r="L3282" i="5"/>
  <c r="L3370" i="5"/>
  <c r="L3378" i="5"/>
  <c r="L3398" i="5"/>
  <c r="L3402" i="5"/>
  <c r="L3410" i="5"/>
  <c r="L3418" i="5"/>
  <c r="L3438" i="5"/>
  <c r="L3458" i="5"/>
  <c r="L3470" i="5"/>
  <c r="L3482" i="5"/>
  <c r="L3486" i="5"/>
  <c r="L3494" i="5"/>
  <c r="L3498" i="5"/>
  <c r="L3502" i="5"/>
  <c r="L3168" i="5"/>
  <c r="L3258" i="5"/>
  <c r="L3295" i="5"/>
  <c r="L3423" i="5"/>
  <c r="L3427" i="5"/>
  <c r="L3435" i="5"/>
  <c r="L3443" i="5"/>
  <c r="L3455" i="5"/>
  <c r="L3463" i="5"/>
  <c r="L3467" i="5"/>
  <c r="L3475" i="5"/>
  <c r="L3276" i="5"/>
  <c r="L3280" i="5"/>
  <c r="L3292" i="5"/>
  <c r="L3312" i="5"/>
  <c r="L3320" i="5"/>
  <c r="L3352" i="5"/>
  <c r="L3364" i="5"/>
  <c r="L3372" i="5"/>
  <c r="L3380" i="5"/>
  <c r="L3384" i="5"/>
  <c r="L3388" i="5"/>
  <c r="L3392" i="5"/>
  <c r="L3396" i="5"/>
  <c r="L3412" i="5"/>
  <c r="L3416" i="5"/>
  <c r="L3420" i="5"/>
  <c r="L3456" i="5"/>
  <c r="L3472" i="5"/>
  <c r="L3476" i="5"/>
  <c r="L3480" i="5"/>
  <c r="L3473" i="5"/>
  <c r="L3920" i="5"/>
  <c r="L3932" i="5"/>
  <c r="L3972" i="5"/>
  <c r="L4024" i="5"/>
  <c r="L3491" i="5"/>
  <c r="L3507" i="5"/>
  <c r="L3519" i="5"/>
  <c r="L3593" i="5"/>
  <c r="L3601" i="5"/>
  <c r="L3629" i="5"/>
  <c r="L3649" i="5"/>
  <c r="L3677" i="5"/>
  <c r="L3725" i="5"/>
  <c r="L3729" i="5"/>
  <c r="L3749" i="5"/>
  <c r="L3761" i="5"/>
  <c r="L3477" i="5"/>
  <c r="L3909" i="5"/>
  <c r="L3945" i="5"/>
  <c r="L3957" i="5"/>
  <c r="L3495" i="5"/>
  <c r="L3511" i="5"/>
  <c r="L3598" i="5"/>
  <c r="L3718" i="5"/>
  <c r="L3750" i="5"/>
  <c r="L3770" i="5"/>
  <c r="L3778" i="5"/>
  <c r="L3786" i="5"/>
  <c r="L3481" i="5"/>
  <c r="L3523" i="5"/>
  <c r="L3537" i="5"/>
  <c r="L3942" i="5"/>
  <c r="L3483" i="5"/>
  <c r="L3499" i="5"/>
  <c r="L3591" i="5"/>
  <c r="L3639" i="5"/>
  <c r="L3663" i="5"/>
  <c r="L3671" i="5"/>
  <c r="L3687" i="5"/>
  <c r="L3723" i="5"/>
  <c r="L3727" i="5"/>
  <c r="L3731" i="5"/>
  <c r="L3735" i="5"/>
  <c r="L3739" i="5"/>
  <c r="L3755" i="5"/>
  <c r="L3767" i="5"/>
  <c r="L3775" i="5"/>
  <c r="L3580" i="5"/>
  <c r="L3588" i="5"/>
  <c r="L3604" i="5"/>
  <c r="L3712" i="5"/>
  <c r="L3720" i="5"/>
  <c r="L3732" i="5"/>
  <c r="L3740" i="5"/>
  <c r="L3744" i="5"/>
  <c r="L3756" i="5"/>
  <c r="L3772" i="5"/>
  <c r="L3764" i="5"/>
  <c r="L3780" i="5"/>
  <c r="L3967" i="5"/>
  <c r="L3515" i="5"/>
  <c r="L4809" i="5"/>
  <c r="L4849" i="5"/>
  <c r="L4738" i="5"/>
  <c r="L5353" i="5"/>
  <c r="L4886" i="5"/>
  <c r="L5314" i="5"/>
  <c r="L5844" i="5"/>
  <c r="L5848" i="5"/>
  <c r="L5888" i="5"/>
  <c r="L5896" i="5"/>
  <c r="L5904" i="5"/>
  <c r="L5356" i="5"/>
  <c r="L5805" i="5"/>
  <c r="L5873" i="5"/>
  <c r="L5897" i="5"/>
  <c r="L5925" i="5"/>
  <c r="L5344" i="5"/>
  <c r="L5594" i="5"/>
  <c r="L5810" i="5"/>
  <c r="L5842" i="5"/>
  <c r="L5882" i="5"/>
  <c r="L5890" i="5"/>
  <c r="L5906" i="5"/>
  <c r="L5432" i="5"/>
  <c r="L5311" i="5"/>
  <c r="L5627" i="5"/>
  <c r="L6159" i="5"/>
  <c r="L6235" i="5"/>
  <c r="L5835" i="5"/>
  <c r="L5859" i="5"/>
  <c r="L6156" i="5"/>
  <c r="L6168" i="5"/>
  <c r="L6244" i="5"/>
  <c r="L6256" i="5"/>
  <c r="L6260" i="5"/>
  <c r="L5619" i="5"/>
  <c r="L5883" i="5"/>
  <c r="L6149" i="5"/>
  <c r="L6229" i="5"/>
  <c r="L6448" i="5"/>
  <c r="L5851" i="5"/>
  <c r="L5911" i="5"/>
  <c r="L6234" i="5"/>
  <c r="L6238" i="5"/>
  <c r="L6246" i="5"/>
  <c r="L6537" i="5"/>
  <c r="L6569" i="5"/>
  <c r="L7322" i="5"/>
  <c r="L7698" i="5"/>
  <c r="L6687" i="5"/>
  <c r="L5891" i="5"/>
  <c r="L7407" i="5"/>
  <c r="L7455" i="5"/>
  <c r="L7747" i="5"/>
  <c r="L6764" i="5"/>
  <c r="L7364" i="5"/>
  <c r="L7652" i="5"/>
  <c r="L6657" i="5"/>
  <c r="L7015" i="5"/>
  <c r="L7051" i="5"/>
  <c r="L7083" i="5"/>
  <c r="L8784" i="5"/>
  <c r="L8796" i="5"/>
  <c r="L8892" i="5"/>
  <c r="L8936" i="5"/>
  <c r="L8968" i="5"/>
  <c r="L9004" i="5"/>
  <c r="L9016" i="5"/>
  <c r="L9028" i="5"/>
  <c r="L9128" i="5"/>
  <c r="L9148" i="5"/>
  <c r="L9196" i="5"/>
  <c r="L9248" i="5"/>
  <c r="L7517" i="5"/>
  <c r="L8741" i="5"/>
  <c r="L8773" i="5"/>
  <c r="L8777" i="5"/>
  <c r="L8817" i="5"/>
  <c r="L8841" i="5"/>
  <c r="L8845" i="5"/>
  <c r="L8877" i="5"/>
  <c r="L8997" i="5"/>
  <c r="L9041" i="5"/>
  <c r="L8250" i="5"/>
  <c r="L9213" i="5"/>
  <c r="L9233" i="5"/>
  <c r="L8758" i="5"/>
  <c r="L8762" i="5"/>
  <c r="L8898" i="5"/>
  <c r="L8902" i="5"/>
  <c r="L8906" i="5"/>
  <c r="L8938" i="5"/>
  <c r="L8962" i="5"/>
  <c r="L9050" i="5"/>
  <c r="L9198" i="5"/>
  <c r="L9234" i="5"/>
  <c r="L9258" i="5"/>
  <c r="L9266" i="5"/>
  <c r="L9211" i="5"/>
  <c r="L9549" i="5"/>
  <c r="L9569" i="5"/>
  <c r="L9589" i="5"/>
  <c r="L9637" i="5"/>
  <c r="L9661" i="5"/>
  <c r="L9673" i="5"/>
  <c r="L9817" i="5"/>
  <c r="L9845" i="5"/>
  <c r="L9857" i="5"/>
  <c r="L9877" i="5"/>
  <c r="L9885" i="5"/>
  <c r="L9984" i="5"/>
  <c r="L10004" i="5"/>
  <c r="L10084" i="5"/>
  <c r="L10092" i="5"/>
  <c r="L10104" i="5"/>
  <c r="L10128" i="5"/>
  <c r="L10172" i="5"/>
  <c r="L10180" i="5"/>
  <c r="L10208" i="5"/>
  <c r="L10244" i="5"/>
  <c r="L10248" i="5"/>
  <c r="L10268" i="5"/>
  <c r="L10296" i="5"/>
  <c r="L10336" i="5"/>
  <c r="L10384" i="5"/>
  <c r="L10392" i="5"/>
  <c r="L10432" i="5"/>
  <c r="L10452" i="5"/>
  <c r="L10587" i="5"/>
  <c r="L10643" i="5"/>
  <c r="L8799" i="5"/>
  <c r="L8923" i="5"/>
  <c r="L9363" i="5"/>
  <c r="L9431" i="5"/>
  <c r="L9897" i="5"/>
  <c r="L9905" i="5"/>
  <c r="L9953" i="5"/>
  <c r="L10560" i="5"/>
  <c r="L10568" i="5"/>
  <c r="L9272" i="5"/>
  <c r="L9618" i="5"/>
  <c r="L9682" i="5"/>
  <c r="L9834" i="5"/>
  <c r="L9838" i="5"/>
  <c r="L9850" i="5"/>
  <c r="L9854" i="5"/>
  <c r="L9870" i="5"/>
  <c r="L9882" i="5"/>
  <c r="L9890" i="5"/>
  <c r="L10109" i="5"/>
  <c r="L10125" i="5"/>
  <c r="L10169" i="5"/>
  <c r="L10177" i="5"/>
  <c r="L10237" i="5"/>
  <c r="L10277" i="5"/>
  <c r="L10401" i="5"/>
  <c r="L10421" i="5"/>
  <c r="L10576" i="5"/>
  <c r="L10596" i="5"/>
  <c r="L10604" i="5"/>
  <c r="L10640" i="5"/>
  <c r="L9448" i="5"/>
  <c r="L9452" i="5"/>
  <c r="L9491" i="5"/>
  <c r="L9495" i="5"/>
  <c r="L9499" i="5"/>
  <c r="L9902" i="5"/>
  <c r="L10497" i="5"/>
  <c r="L10549" i="5"/>
  <c r="L10573" i="5"/>
  <c r="L8755" i="5"/>
  <c r="L8875" i="5"/>
  <c r="L9511" i="5"/>
  <c r="L9515" i="5"/>
  <c r="L9535" i="5"/>
  <c r="L9639" i="5"/>
  <c r="L9659" i="5"/>
  <c r="L9691" i="5"/>
  <c r="L9731" i="5"/>
  <c r="L9751" i="5"/>
  <c r="L9827" i="5"/>
  <c r="L9887" i="5"/>
  <c r="L9994" i="5"/>
  <c r="L10118" i="5"/>
  <c r="L10234" i="5"/>
  <c r="L10274" i="5"/>
  <c r="L10342" i="5"/>
  <c r="L10410" i="5"/>
  <c r="L10418" i="5"/>
  <c r="L10442" i="5"/>
  <c r="L10446" i="5"/>
  <c r="L8907" i="5"/>
  <c r="L8995" i="5"/>
  <c r="L9059" i="5"/>
  <c r="L9369" i="5"/>
  <c r="L9377" i="5"/>
  <c r="L9389" i="5"/>
  <c r="L9417" i="5"/>
  <c r="L9445" i="5"/>
  <c r="L9927" i="5"/>
  <c r="L8951" i="5"/>
  <c r="L9477" i="5"/>
  <c r="L9532" i="5"/>
  <c r="L9616" i="5"/>
  <c r="L8931" i="5"/>
  <c r="L9374" i="5"/>
  <c r="L9386" i="5"/>
  <c r="L9402" i="5"/>
  <c r="L9474" i="5"/>
  <c r="L9916" i="5"/>
  <c r="L9924" i="5"/>
  <c r="L9936" i="5"/>
  <c r="L9940" i="5"/>
  <c r="L9964" i="5"/>
  <c r="L9972" i="5"/>
  <c r="L10475" i="5"/>
  <c r="L10511" i="5"/>
  <c r="L10555" i="5"/>
  <c r="L10563" i="5"/>
  <c r="L9852" i="5"/>
  <c r="L11313" i="5"/>
  <c r="L10227" i="5"/>
  <c r="L10490" i="5"/>
  <c r="L10687" i="5"/>
  <c r="L10743" i="5"/>
  <c r="L10763" i="5"/>
  <c r="L10783" i="5"/>
  <c r="L11740" i="5"/>
  <c r="L11816" i="5"/>
  <c r="L9975" i="5"/>
  <c r="L11147" i="5"/>
  <c r="L11171" i="5"/>
  <c r="L11183" i="5"/>
  <c r="L11350" i="5"/>
  <c r="L11354" i="5"/>
  <c r="L11876" i="5"/>
  <c r="L9740" i="5"/>
  <c r="L10099" i="5"/>
  <c r="L10183" i="5"/>
  <c r="L10255" i="5"/>
  <c r="L10800" i="5"/>
  <c r="L10820" i="5"/>
  <c r="L10175" i="5"/>
  <c r="L10199" i="5"/>
  <c r="L10447" i="5"/>
  <c r="L10459" i="5"/>
  <c r="L10582" i="5"/>
  <c r="L10019" i="5"/>
  <c r="L10115" i="5"/>
  <c r="L10203" i="5"/>
  <c r="L10287" i="5"/>
  <c r="L10470" i="5"/>
  <c r="L10546" i="5"/>
  <c r="L10789" i="5"/>
  <c r="L9864" i="5"/>
  <c r="L11209" i="5"/>
  <c r="L11233" i="5"/>
  <c r="L11280" i="5"/>
  <c r="L10043" i="5"/>
  <c r="L10307" i="5"/>
  <c r="L10770" i="5"/>
  <c r="L10802" i="5"/>
  <c r="L12222" i="5"/>
  <c r="L12490" i="5"/>
  <c r="L12602" i="5"/>
  <c r="L12734" i="5"/>
  <c r="L11682" i="5"/>
  <c r="L12231" i="5"/>
  <c r="L11799" i="5"/>
  <c r="L12403" i="5"/>
  <c r="L12439" i="5"/>
  <c r="L12811" i="5"/>
  <c r="L12204" i="5"/>
  <c r="L12264" i="5"/>
  <c r="L12268" i="5"/>
  <c r="L11363" i="5"/>
  <c r="L12340" i="5"/>
  <c r="L12416" i="5"/>
  <c r="L12448" i="5"/>
  <c r="L12484" i="5"/>
  <c r="L12536" i="5"/>
  <c r="L12636" i="5"/>
  <c r="L12145" i="5"/>
  <c r="L12086" i="5"/>
  <c r="L12321" i="5"/>
  <c r="L12377" i="5"/>
  <c r="L12665" i="5"/>
  <c r="L12713" i="5"/>
  <c r="L9484" i="5"/>
  <c r="L9438" i="5"/>
  <c r="L9466" i="5"/>
  <c r="L12925" i="5"/>
  <c r="L12933" i="5"/>
  <c r="L12965" i="5"/>
  <c r="L12981" i="5"/>
  <c r="L12989" i="5"/>
  <c r="L12997" i="5"/>
  <c r="L13021" i="5"/>
  <c r="L13025" i="5"/>
  <c r="L13037" i="5"/>
  <c r="L13057" i="5"/>
  <c r="L13077" i="5"/>
  <c r="L13105" i="5"/>
  <c r="L13177" i="5"/>
  <c r="L13193" i="5"/>
  <c r="L12926" i="5"/>
  <c r="L12970" i="5"/>
  <c r="L12974" i="5"/>
  <c r="L13010" i="5"/>
  <c r="L13014" i="5"/>
  <c r="L13026" i="5"/>
  <c r="L13034" i="5"/>
  <c r="L13042" i="5"/>
  <c r="L13046" i="5"/>
  <c r="L13074" i="5"/>
  <c r="L13090" i="5"/>
  <c r="L13114" i="5"/>
  <c r="L12923" i="5"/>
  <c r="L12927" i="5"/>
  <c r="L12931" i="5"/>
  <c r="L12971" i="5"/>
  <c r="L12975" i="5"/>
  <c r="L12987" i="5"/>
  <c r="L12999" i="5"/>
  <c r="L13039" i="5"/>
  <c r="L13043" i="5"/>
  <c r="L13055" i="5"/>
  <c r="L13099" i="5"/>
  <c r="L13107" i="5"/>
  <c r="L13131" i="5"/>
  <c r="L13203" i="5"/>
  <c r="L13084" i="5"/>
  <c r="L13200" i="5"/>
  <c r="L13206" i="5"/>
  <c r="L13215" i="5"/>
  <c r="L13219" i="5"/>
  <c r="L13116" i="5"/>
  <c r="L13060" i="5"/>
  <c r="L13216" i="5"/>
  <c r="L13228" i="5"/>
  <c r="L13064" i="5"/>
  <c r="L13096" i="5"/>
  <c r="L12940" i="5"/>
  <c r="L13209" i="5"/>
  <c r="L13225" i="5"/>
  <c r="L12976" i="5"/>
  <c r="L13040" i="5"/>
  <c r="L13124" i="5"/>
  <c r="L13184" i="5"/>
  <c r="L13012" i="5"/>
  <c r="L13076" i="5"/>
  <c r="L12920" i="5"/>
  <c r="L13016" i="5"/>
  <c r="L13144" i="5"/>
  <c r="L13186" i="5"/>
  <c r="L5541" i="5"/>
  <c r="L5565" i="5"/>
  <c r="L5542" i="5"/>
  <c r="L5550" i="5"/>
  <c r="L5566" i="5"/>
  <c r="L5551" i="5"/>
  <c r="L9399" i="5"/>
  <c r="L9989" i="5"/>
  <c r="L9372" i="5"/>
  <c r="L11075" i="5"/>
  <c r="L11688" i="5"/>
  <c r="L11111" i="5"/>
  <c r="L11753" i="5"/>
  <c r="L11470" i="5"/>
  <c r="L11415" i="5"/>
  <c r="L12550" i="5"/>
  <c r="L12594" i="5"/>
  <c r="L12642" i="5"/>
  <c r="L12650" i="5"/>
  <c r="L12670" i="5"/>
  <c r="L12072" i="5"/>
  <c r="L12128" i="5"/>
  <c r="L12339" i="5"/>
  <c r="L12583" i="5"/>
  <c r="L12643" i="5"/>
  <c r="L12184" i="5"/>
  <c r="L12520" i="5"/>
  <c r="L12612" i="5"/>
  <c r="L12676" i="5"/>
  <c r="L12692" i="5"/>
  <c r="L11754" i="5"/>
  <c r="L11790" i="5"/>
  <c r="L12289" i="5"/>
  <c r="L11715" i="5"/>
  <c r="L12517" i="5"/>
  <c r="L12549" i="5"/>
  <c r="L12553" i="5"/>
  <c r="L12581" i="5"/>
  <c r="L12585" i="5"/>
  <c r="L12613" i="5"/>
  <c r="L12621" i="5"/>
  <c r="L12653" i="5"/>
  <c r="L2133" i="5"/>
  <c r="L2130" i="5"/>
  <c r="L2127" i="5"/>
  <c r="L2274" i="5"/>
  <c r="L2276" i="5"/>
  <c r="L2280" i="5"/>
  <c r="L3469" i="5"/>
  <c r="L3342" i="5"/>
  <c r="L3346" i="5"/>
  <c r="L3350" i="5"/>
  <c r="L3358" i="5"/>
  <c r="L3466" i="5"/>
  <c r="L3367" i="5"/>
  <c r="L3340" i="5"/>
  <c r="L3545" i="5"/>
  <c r="L3553" i="5"/>
  <c r="L3557" i="5"/>
  <c r="L3569" i="5"/>
  <c r="L3570" i="5"/>
  <c r="L3539" i="5"/>
  <c r="L3551" i="5"/>
  <c r="L3555" i="5"/>
  <c r="L3559" i="5"/>
  <c r="L3567" i="5"/>
  <c r="L3548" i="5"/>
  <c r="L3560" i="5"/>
  <c r="L3564" i="5"/>
  <c r="L8700" i="5"/>
  <c r="L8948" i="5"/>
  <c r="L9076" i="5"/>
  <c r="L8829" i="5"/>
  <c r="L8893" i="5"/>
  <c r="L8953" i="5"/>
  <c r="L8862" i="5"/>
  <c r="L8922" i="5"/>
  <c r="L9090" i="5"/>
  <c r="L9106" i="5"/>
  <c r="L9118" i="5"/>
  <c r="L8739" i="5"/>
  <c r="L9685" i="5"/>
  <c r="L8719" i="5"/>
  <c r="L9327" i="5"/>
  <c r="L9913" i="5"/>
  <c r="L9348" i="5"/>
  <c r="L9922" i="5"/>
  <c r="L9337" i="5"/>
  <c r="L9903" i="5"/>
  <c r="L9644" i="5"/>
  <c r="L11142" i="5"/>
  <c r="L9664" i="5"/>
  <c r="L10707" i="5"/>
  <c r="L10803" i="5"/>
  <c r="L10871" i="5"/>
  <c r="L10975" i="5"/>
  <c r="L10979" i="5"/>
  <c r="L11003" i="5"/>
  <c r="L11063" i="5"/>
  <c r="L11099" i="5"/>
  <c r="L10704" i="5"/>
  <c r="L10740" i="5"/>
  <c r="L10828" i="5"/>
  <c r="L10928" i="5"/>
  <c r="L11000" i="5"/>
  <c r="L11036" i="5"/>
  <c r="L11212" i="5"/>
  <c r="L10689" i="5"/>
  <c r="L10721" i="5"/>
  <c r="L10737" i="5"/>
  <c r="L10765" i="5"/>
  <c r="L10825" i="5"/>
  <c r="L10845" i="5"/>
  <c r="L10849" i="5"/>
  <c r="L10873" i="5"/>
  <c r="L10877" i="5"/>
  <c r="L10905" i="5"/>
  <c r="L10929" i="5"/>
  <c r="L10953" i="5"/>
  <c r="L11101" i="5"/>
  <c r="L11177" i="5"/>
  <c r="L10786" i="5"/>
  <c r="L10806" i="5"/>
  <c r="L10822" i="5"/>
  <c r="L10850" i="5"/>
  <c r="L10878" i="5"/>
  <c r="L10950" i="5"/>
  <c r="L11006" i="5"/>
  <c r="L11034" i="5"/>
  <c r="L11066" i="5"/>
  <c r="L10977" i="5"/>
  <c r="L200" i="5"/>
  <c r="L204" i="5"/>
  <c r="L208" i="5"/>
  <c r="L212" i="5"/>
  <c r="L216" i="5"/>
  <c r="L224" i="5"/>
  <c r="L244" i="5"/>
  <c r="L256" i="5"/>
  <c r="L260" i="5"/>
  <c r="L272" i="5"/>
  <c r="L153" i="5"/>
  <c r="L189" i="5"/>
  <c r="L193" i="5"/>
  <c r="L197" i="5"/>
  <c r="L205" i="5"/>
  <c r="L209" i="5"/>
  <c r="L213" i="5"/>
  <c r="L217" i="5"/>
  <c r="L225" i="5"/>
  <c r="L245" i="5"/>
  <c r="L257" i="5"/>
  <c r="L273" i="5"/>
  <c r="L281" i="5"/>
  <c r="L285" i="5"/>
  <c r="L150" i="5"/>
  <c r="L154" i="5"/>
  <c r="L170" i="5"/>
  <c r="L178" i="5"/>
  <c r="L190" i="5"/>
  <c r="L206" i="5"/>
  <c r="L210" i="5"/>
  <c r="L218" i="5"/>
  <c r="L226" i="5"/>
  <c r="L234" i="5"/>
  <c r="L246" i="5"/>
  <c r="L258" i="5"/>
  <c r="L155" i="5"/>
  <c r="L171" i="5"/>
  <c r="L179" i="5"/>
  <c r="L183" i="5"/>
  <c r="L191" i="5"/>
  <c r="L199" i="5"/>
  <c r="L203" i="5"/>
  <c r="L207" i="5"/>
  <c r="L211" i="5"/>
  <c r="L215" i="5"/>
  <c r="L223" i="5"/>
  <c r="L227" i="5"/>
  <c r="L235" i="5"/>
  <c r="L247" i="5"/>
  <c r="L259" i="5"/>
  <c r="L271" i="5"/>
  <c r="L283" i="5"/>
  <c r="L270" i="5"/>
  <c r="L306" i="5"/>
  <c r="L324" i="5"/>
  <c r="L333" i="5"/>
  <c r="L338" i="5"/>
  <c r="L346" i="5"/>
  <c r="L354" i="5"/>
  <c r="L382" i="5"/>
  <c r="L386" i="5"/>
  <c r="L390" i="5"/>
  <c r="L398" i="5"/>
  <c r="L402" i="5"/>
  <c r="L446" i="5"/>
  <c r="L458" i="5"/>
  <c r="L282" i="5"/>
  <c r="L311" i="5"/>
  <c r="L320" i="5"/>
  <c r="L329" i="5"/>
  <c r="L152" i="5"/>
  <c r="L184" i="5"/>
  <c r="L293" i="5"/>
  <c r="L325" i="5"/>
  <c r="L330" i="5"/>
  <c r="L339" i="5"/>
  <c r="L347" i="5"/>
  <c r="L355" i="5"/>
  <c r="L367" i="5"/>
  <c r="L387" i="5"/>
  <c r="L435" i="5"/>
  <c r="L475" i="5"/>
  <c r="L156" i="5"/>
  <c r="L294" i="5"/>
  <c r="L303" i="5"/>
  <c r="L312" i="5"/>
  <c r="L321" i="5"/>
  <c r="L335" i="5"/>
  <c r="L284" i="5"/>
  <c r="L322" i="5"/>
  <c r="L331" i="5"/>
  <c r="L340" i="5"/>
  <c r="L344" i="5"/>
  <c r="L356" i="5"/>
  <c r="L368" i="5"/>
  <c r="L384" i="5"/>
  <c r="L400" i="5"/>
  <c r="L444" i="5"/>
  <c r="L460" i="5"/>
  <c r="L464" i="5"/>
  <c r="L295" i="5"/>
  <c r="L304" i="5"/>
  <c r="L313" i="5"/>
  <c r="L336" i="5"/>
  <c r="L319" i="5"/>
  <c r="L337" i="5"/>
  <c r="L798" i="5"/>
  <c r="L802" i="5"/>
  <c r="L323" i="5"/>
  <c r="L405" i="5"/>
  <c r="L581" i="5"/>
  <c r="L305" i="5"/>
  <c r="L345" i="5"/>
  <c r="L768" i="5"/>
  <c r="L804" i="5"/>
  <c r="L808" i="5"/>
  <c r="L314" i="5"/>
  <c r="L353" i="5"/>
  <c r="L902" i="5"/>
  <c r="L449" i="5"/>
  <c r="L793" i="5"/>
  <c r="L332" i="5"/>
  <c r="L417" i="5"/>
  <c r="L820" i="5"/>
  <c r="L789" i="5"/>
  <c r="L805" i="5"/>
  <c r="L3046" i="5"/>
  <c r="L3050" i="5"/>
  <c r="L3054" i="5"/>
  <c r="L3058" i="5"/>
  <c r="L3062" i="5"/>
  <c r="L3066" i="5"/>
  <c r="L3070" i="5"/>
  <c r="L3074" i="5"/>
  <c r="L3129" i="5"/>
  <c r="L3141" i="5"/>
  <c r="L3149" i="5"/>
  <c r="L3153" i="5"/>
  <c r="L3157" i="5"/>
  <c r="L3169" i="5"/>
  <c r="L3086" i="5"/>
  <c r="L3090" i="5"/>
  <c r="L3098" i="5"/>
  <c r="L3102" i="5"/>
  <c r="L3114" i="5"/>
  <c r="L3043" i="5"/>
  <c r="L3047" i="5"/>
  <c r="L3051" i="5"/>
  <c r="L3055" i="5"/>
  <c r="L3059" i="5"/>
  <c r="L3063" i="5"/>
  <c r="L3067" i="5"/>
  <c r="L3071" i="5"/>
  <c r="L3075" i="5"/>
  <c r="L3138" i="5"/>
  <c r="L3150" i="5"/>
  <c r="L3154" i="5"/>
  <c r="L3174" i="5"/>
  <c r="L3087" i="5"/>
  <c r="L3091" i="5"/>
  <c r="L3095" i="5"/>
  <c r="L3044" i="5"/>
  <c r="L3048" i="5"/>
  <c r="L3052" i="5"/>
  <c r="L3060" i="5"/>
  <c r="L3064" i="5"/>
  <c r="L3068" i="5"/>
  <c r="L3072" i="5"/>
  <c r="L3076" i="5"/>
  <c r="L3080" i="5"/>
  <c r="L3084" i="5"/>
  <c r="L3143" i="5"/>
  <c r="L3147" i="5"/>
  <c r="L3151" i="5"/>
  <c r="L3175" i="5"/>
  <c r="L3179" i="5"/>
  <c r="L3088" i="5"/>
  <c r="L3092" i="5"/>
  <c r="L3096" i="5"/>
  <c r="L3100" i="5"/>
  <c r="L3108" i="5"/>
  <c r="L3116" i="5"/>
  <c r="L3045" i="5"/>
  <c r="L3049" i="5"/>
  <c r="L3053" i="5"/>
  <c r="L3057" i="5"/>
  <c r="L3061" i="5"/>
  <c r="L3065" i="5"/>
  <c r="L3069" i="5"/>
  <c r="L3073" i="5"/>
  <c r="L3081" i="5"/>
  <c r="L3085" i="5"/>
  <c r="L3140" i="5"/>
  <c r="L3148" i="5"/>
  <c r="L3152" i="5"/>
  <c r="L3156" i="5"/>
  <c r="L3164" i="5"/>
  <c r="L3117" i="5"/>
  <c r="L3089" i="5"/>
  <c r="L3176" i="5"/>
  <c r="L3093" i="5"/>
  <c r="L4116" i="5"/>
  <c r="L4124" i="5"/>
  <c r="L4164" i="5"/>
  <c r="L3589" i="5"/>
  <c r="L3597" i="5"/>
  <c r="L3609" i="5"/>
  <c r="L3613" i="5"/>
  <c r="L3617" i="5"/>
  <c r="L3633" i="5"/>
  <c r="L3637" i="5"/>
  <c r="L3645" i="5"/>
  <c r="L3653" i="5"/>
  <c r="L3661" i="5"/>
  <c r="L3669" i="5"/>
  <c r="L3673" i="5"/>
  <c r="L3681" i="5"/>
  <c r="L3689" i="5"/>
  <c r="L3693" i="5"/>
  <c r="L3697" i="5"/>
  <c r="L3705" i="5"/>
  <c r="L3709" i="5"/>
  <c r="L3717" i="5"/>
  <c r="L4041" i="5"/>
  <c r="L4149" i="5"/>
  <c r="L4153" i="5"/>
  <c r="L3606" i="5"/>
  <c r="L3614" i="5"/>
  <c r="L3618" i="5"/>
  <c r="L3634" i="5"/>
  <c r="L3642" i="5"/>
  <c r="L3646" i="5"/>
  <c r="L3650" i="5"/>
  <c r="L3654" i="5"/>
  <c r="L3658" i="5"/>
  <c r="L3666" i="5"/>
  <c r="L3674" i="5"/>
  <c r="L3682" i="5"/>
  <c r="L3690" i="5"/>
  <c r="L3698" i="5"/>
  <c r="L3702" i="5"/>
  <c r="L3706" i="5"/>
  <c r="L3710" i="5"/>
  <c r="L4162" i="5"/>
  <c r="L4166" i="5"/>
  <c r="L4174" i="5"/>
  <c r="L3595" i="5"/>
  <c r="L3607" i="5"/>
  <c r="L3619" i="5"/>
  <c r="L3623" i="5"/>
  <c r="L3631" i="5"/>
  <c r="L3643" i="5"/>
  <c r="L3647" i="5"/>
  <c r="L3651" i="5"/>
  <c r="L3655" i="5"/>
  <c r="L3659" i="5"/>
  <c r="L3667" i="5"/>
  <c r="L3675" i="5"/>
  <c r="L3683" i="5"/>
  <c r="L3691" i="5"/>
  <c r="L3699" i="5"/>
  <c r="L3703" i="5"/>
  <c r="L3707" i="5"/>
  <c r="L3711" i="5"/>
  <c r="L3719" i="5"/>
  <c r="L3612" i="5"/>
  <c r="L3624" i="5"/>
  <c r="L3632" i="5"/>
  <c r="L3644" i="5"/>
  <c r="L3648" i="5"/>
  <c r="L3652" i="5"/>
  <c r="L3656" i="5"/>
  <c r="L3660" i="5"/>
  <c r="L3668" i="5"/>
  <c r="L3672" i="5"/>
  <c r="L3680" i="5"/>
  <c r="L3688" i="5"/>
  <c r="L3692" i="5"/>
  <c r="L3696" i="5"/>
  <c r="L3704" i="5"/>
  <c r="L3708" i="5"/>
  <c r="L3716" i="5"/>
  <c r="L4119" i="5"/>
  <c r="L4151" i="5"/>
  <c r="L4293" i="5"/>
  <c r="L4214" i="5"/>
  <c r="L4317" i="5"/>
  <c r="L4333" i="5"/>
  <c r="L4361" i="5"/>
  <c r="L4365" i="5"/>
  <c r="L4409" i="5"/>
  <c r="L4477" i="5"/>
  <c r="L4497" i="5"/>
  <c r="L4509" i="5"/>
  <c r="L4557" i="5"/>
  <c r="L4561" i="5"/>
  <c r="L4605" i="5"/>
  <c r="L4681" i="5"/>
  <c r="L4051" i="5"/>
  <c r="L4111" i="5"/>
  <c r="L4179" i="5"/>
  <c r="L4278" i="5"/>
  <c r="L4282" i="5"/>
  <c r="L4298" i="5"/>
  <c r="L4155" i="5"/>
  <c r="L4211" i="5"/>
  <c r="L4219" i="5"/>
  <c r="L4239" i="5"/>
  <c r="L4243" i="5"/>
  <c r="L4255" i="5"/>
  <c r="L4267" i="5"/>
  <c r="L4342" i="5"/>
  <c r="L4374" i="5"/>
  <c r="L4402" i="5"/>
  <c r="L4406" i="5"/>
  <c r="L4434" i="5"/>
  <c r="L4438" i="5"/>
  <c r="L4466" i="5"/>
  <c r="L4502" i="5"/>
  <c r="L4514" i="5"/>
  <c r="L4682" i="5"/>
  <c r="L4295" i="5"/>
  <c r="L4181" i="5"/>
  <c r="L4196" i="5"/>
  <c r="L4232" i="5"/>
  <c r="L4252" i="5"/>
  <c r="L4264" i="5"/>
  <c r="L4335" i="5"/>
  <c r="L4371" i="5"/>
  <c r="L4399" i="5"/>
  <c r="L4427" i="5"/>
  <c r="L4431" i="5"/>
  <c r="L4463" i="5"/>
  <c r="L4475" i="5"/>
  <c r="L4515" i="5"/>
  <c r="L4639" i="5"/>
  <c r="L4643" i="5"/>
  <c r="L4683" i="5"/>
  <c r="L4047" i="5"/>
  <c r="L4183" i="5"/>
  <c r="L4205" i="5"/>
  <c r="L4225" i="5"/>
  <c r="L4229" i="5"/>
  <c r="L4269" i="5"/>
  <c r="L4312" i="5"/>
  <c r="L4340" i="5"/>
  <c r="L4368" i="5"/>
  <c r="L4376" i="5"/>
  <c r="L4396" i="5"/>
  <c r="L4404" i="5"/>
  <c r="L4424" i="5"/>
  <c r="L4472" i="5"/>
  <c r="L4512" i="5"/>
  <c r="L4560" i="5"/>
  <c r="L4600" i="5"/>
  <c r="L4604" i="5"/>
  <c r="L5076" i="5"/>
  <c r="L5092" i="5"/>
  <c r="L5248" i="5"/>
  <c r="L4717" i="5"/>
  <c r="L4997" i="5"/>
  <c r="L5045" i="5"/>
  <c r="L5213" i="5"/>
  <c r="L5261" i="5"/>
  <c r="L4810" i="5"/>
  <c r="L4850" i="5"/>
  <c r="L4966" i="5"/>
  <c r="L4978" i="5"/>
  <c r="L5034" i="5"/>
  <c r="L5102" i="5"/>
  <c r="L5246" i="5"/>
  <c r="L5270" i="5"/>
  <c r="L4903" i="5"/>
  <c r="L4919" i="5"/>
  <c r="L4935" i="5"/>
  <c r="L4280" i="5"/>
  <c r="L4936" i="5"/>
  <c r="L4948" i="5"/>
  <c r="L5620" i="5"/>
  <c r="L5708" i="5"/>
  <c r="L5720" i="5"/>
  <c r="L5748" i="5"/>
  <c r="L5824" i="5"/>
  <c r="L5836" i="5"/>
  <c r="L5860" i="5"/>
  <c r="L5011" i="5"/>
  <c r="L5067" i="5"/>
  <c r="L4999" i="5"/>
  <c r="L5553" i="5"/>
  <c r="L5585" i="5"/>
  <c r="L5669" i="5"/>
  <c r="L5673" i="5"/>
  <c r="L5685" i="5"/>
  <c r="L5697" i="5"/>
  <c r="L5709" i="5"/>
  <c r="L5733" i="5"/>
  <c r="L5789" i="5"/>
  <c r="L5793" i="5"/>
  <c r="L5813" i="5"/>
  <c r="L5829" i="5"/>
  <c r="L5849" i="5"/>
  <c r="L5853" i="5"/>
  <c r="L5933" i="5"/>
  <c r="L5949" i="5"/>
  <c r="L5953" i="5"/>
  <c r="L5961" i="5"/>
  <c r="L5426" i="5"/>
  <c r="L5602" i="5"/>
  <c r="L5630" i="5"/>
  <c r="L5658" i="5"/>
  <c r="L5670" i="5"/>
  <c r="L5698" i="5"/>
  <c r="L5722" i="5"/>
  <c r="L5766" i="5"/>
  <c r="L5778" i="5"/>
  <c r="L5802" i="5"/>
  <c r="L5806" i="5"/>
  <c r="L5826" i="5"/>
  <c r="L5862" i="5"/>
  <c r="L5866" i="5"/>
  <c r="L5886" i="5"/>
  <c r="L5894" i="5"/>
  <c r="L5407" i="5"/>
  <c r="L5035" i="5"/>
  <c r="L5263" i="5"/>
  <c r="L5599" i="5"/>
  <c r="L5719" i="5"/>
  <c r="L5967" i="5"/>
  <c r="L5936" i="5"/>
  <c r="L5947" i="5"/>
  <c r="L5958" i="5"/>
  <c r="L6023" i="5"/>
  <c r="L6107" i="5"/>
  <c r="L5799" i="5"/>
  <c r="L5938" i="5"/>
  <c r="L5948" i="5"/>
  <c r="L5707" i="5"/>
  <c r="L5779" i="5"/>
  <c r="L5803" i="5"/>
  <c r="L5971" i="5"/>
  <c r="L6064" i="5"/>
  <c r="L6100" i="5"/>
  <c r="L5940" i="5"/>
  <c r="L5567" i="5"/>
  <c r="L5942" i="5"/>
  <c r="L5952" i="5"/>
  <c r="L6025" i="5"/>
  <c r="L6029" i="5"/>
  <c r="L6037" i="5"/>
  <c r="L6045" i="5"/>
  <c r="L6053" i="5"/>
  <c r="L6081" i="5"/>
  <c r="L6129" i="5"/>
  <c r="L6141" i="5"/>
  <c r="L5575" i="5"/>
  <c r="L5819" i="5"/>
  <c r="L5934" i="5"/>
  <c r="L5990" i="5"/>
  <c r="L6062" i="5"/>
  <c r="L6082" i="5"/>
  <c r="L6118" i="5"/>
  <c r="L5815" i="5"/>
  <c r="L5931" i="5"/>
  <c r="L5763" i="5"/>
  <c r="L11154" i="5"/>
  <c r="L11190" i="5"/>
  <c r="L11269" i="5"/>
  <c r="L11277" i="5"/>
  <c r="L11301" i="5"/>
  <c r="L11305" i="5"/>
  <c r="L11309" i="5"/>
  <c r="L11321" i="5"/>
  <c r="L11341" i="5"/>
  <c r="L11345" i="5"/>
  <c r="L11392" i="5"/>
  <c r="L11400" i="5"/>
  <c r="L11420" i="5"/>
  <c r="L11448" i="5"/>
  <c r="L11464" i="5"/>
  <c r="L11238" i="5"/>
  <c r="L11492" i="5"/>
  <c r="L11508" i="5"/>
  <c r="L11556" i="5"/>
  <c r="L11580" i="5"/>
  <c r="L11636" i="5"/>
  <c r="L11664" i="5"/>
  <c r="L11800" i="5"/>
  <c r="L11151" i="5"/>
  <c r="L11187" i="5"/>
  <c r="L11199" i="5"/>
  <c r="L11231" i="5"/>
  <c r="L11389" i="5"/>
  <c r="L11405" i="5"/>
  <c r="L11417" i="5"/>
  <c r="L11473" i="5"/>
  <c r="L11896" i="5"/>
  <c r="L10940" i="5"/>
  <c r="L10960" i="5"/>
  <c r="L11263" i="5"/>
  <c r="L11481" i="5"/>
  <c r="L11565" i="5"/>
  <c r="L11693" i="5"/>
  <c r="L11817" i="5"/>
  <c r="L11228" i="5"/>
  <c r="L11303" i="5"/>
  <c r="L11343" i="5"/>
  <c r="L11347" i="5"/>
  <c r="L11386" i="5"/>
  <c r="L11430" i="5"/>
  <c r="L11454" i="5"/>
  <c r="L11478" i="5"/>
  <c r="L11893" i="5"/>
  <c r="L11113" i="5"/>
  <c r="L11117" i="5"/>
  <c r="L11161" i="5"/>
  <c r="L11193" i="5"/>
  <c r="L11225" i="5"/>
  <c r="L11324" i="5"/>
  <c r="L11328" i="5"/>
  <c r="L11352" i="5"/>
  <c r="L11356" i="5"/>
  <c r="L11360" i="5"/>
  <c r="L11383" i="5"/>
  <c r="L11395" i="5"/>
  <c r="L11427" i="5"/>
  <c r="L11910" i="5"/>
  <c r="L11926" i="5"/>
  <c r="L10890" i="5"/>
  <c r="L10962" i="5"/>
  <c r="L10986" i="5"/>
  <c r="L11078" i="5"/>
  <c r="L11261" i="5"/>
  <c r="L11265" i="5"/>
  <c r="L11495" i="5"/>
  <c r="L10989" i="5"/>
  <c r="L11835" i="5"/>
  <c r="L12158" i="5"/>
  <c r="L12178" i="5"/>
  <c r="L12198" i="5"/>
  <c r="L12218" i="5"/>
  <c r="L12310" i="5"/>
  <c r="L12314" i="5"/>
  <c r="L11045" i="5"/>
  <c r="L11602" i="5"/>
  <c r="L11626" i="5"/>
  <c r="L11948" i="5"/>
  <c r="L12031" i="5"/>
  <c r="L12063" i="5"/>
  <c r="L12083" i="5"/>
  <c r="L12139" i="5"/>
  <c r="L12378" i="5"/>
  <c r="L12838" i="5"/>
  <c r="L11638" i="5"/>
  <c r="L11666" i="5"/>
  <c r="L11695" i="5"/>
  <c r="L11762" i="5"/>
  <c r="L11967" i="5"/>
  <c r="L12155" i="5"/>
  <c r="L12239" i="5"/>
  <c r="L11858" i="5"/>
  <c r="L12112" i="5"/>
  <c r="L12515" i="5"/>
  <c r="L12695" i="5"/>
  <c r="L12803" i="5"/>
  <c r="L12819" i="5"/>
  <c r="L12827" i="5"/>
  <c r="L11742" i="5"/>
  <c r="L12164" i="5"/>
  <c r="L12212" i="5"/>
  <c r="L12252" i="5"/>
  <c r="L11526" i="5"/>
  <c r="L11989" i="5"/>
  <c r="L12057" i="5"/>
  <c r="L12121" i="5"/>
  <c r="L12336" i="5"/>
  <c r="L12384" i="5"/>
  <c r="L12388" i="5"/>
  <c r="L12420" i="5"/>
  <c r="L12440" i="5"/>
  <c r="L12460" i="5"/>
  <c r="L12480" i="5"/>
  <c r="L12277" i="5"/>
  <c r="L12285" i="5"/>
  <c r="L12297" i="5"/>
  <c r="L11013" i="5"/>
  <c r="L12046" i="5"/>
  <c r="L12066" i="5"/>
  <c r="L12098" i="5"/>
  <c r="L12345" i="5"/>
  <c r="L12413" i="5"/>
  <c r="L12417" i="5"/>
  <c r="L12501" i="5"/>
  <c r="L12533" i="5"/>
  <c r="L12729" i="5"/>
  <c r="L220" i="5"/>
  <c r="L228" i="5"/>
  <c r="L240" i="5"/>
  <c r="L252" i="5"/>
  <c r="L264" i="5"/>
  <c r="L268" i="5"/>
  <c r="L229" i="5"/>
  <c r="L237" i="5"/>
  <c r="L241" i="5"/>
  <c r="L253" i="5"/>
  <c r="L265" i="5"/>
  <c r="L277" i="5"/>
  <c r="L289" i="5"/>
  <c r="L126" i="5"/>
  <c r="L130" i="5"/>
  <c r="L230" i="5"/>
  <c r="L238" i="5"/>
  <c r="L242" i="5"/>
  <c r="L250" i="5"/>
  <c r="L266" i="5"/>
  <c r="L239" i="5"/>
  <c r="L251" i="5"/>
  <c r="L263" i="5"/>
  <c r="L275" i="5"/>
  <c r="L287" i="5"/>
  <c r="L315" i="5"/>
  <c r="L410" i="5"/>
  <c r="L438" i="5"/>
  <c r="L454" i="5"/>
  <c r="L466" i="5"/>
  <c r="L482" i="5"/>
  <c r="L490" i="5"/>
  <c r="L510" i="5"/>
  <c r="L530" i="5"/>
  <c r="L558" i="5"/>
  <c r="L297" i="5"/>
  <c r="L334" i="5"/>
  <c r="L288" i="5"/>
  <c r="L307" i="5"/>
  <c r="L375" i="5"/>
  <c r="L423" i="5"/>
  <c r="L427" i="5"/>
  <c r="L439" i="5"/>
  <c r="L455" i="5"/>
  <c r="L467" i="5"/>
  <c r="L483" i="5"/>
  <c r="L491" i="5"/>
  <c r="L495" i="5"/>
  <c r="L499" i="5"/>
  <c r="L535" i="5"/>
  <c r="L326" i="5"/>
  <c r="L348" i="5"/>
  <c r="L360" i="5"/>
  <c r="L412" i="5"/>
  <c r="L424" i="5"/>
  <c r="L476" i="5"/>
  <c r="L278" i="5"/>
  <c r="L509" i="5"/>
  <c r="L517" i="5"/>
  <c r="L525" i="5"/>
  <c r="L602" i="5"/>
  <c r="L614" i="5"/>
  <c r="L642" i="5"/>
  <c r="L650" i="5"/>
  <c r="L702" i="5"/>
  <c r="L726" i="5"/>
  <c r="L782" i="5"/>
  <c r="L469" i="5"/>
  <c r="L485" i="5"/>
  <c r="L500" i="5"/>
  <c r="L377" i="5"/>
  <c r="L541" i="5"/>
  <c r="L587" i="5"/>
  <c r="L504" i="5"/>
  <c r="L640" i="5"/>
  <c r="L704" i="5"/>
  <c r="L784" i="5"/>
  <c r="L524" i="5"/>
  <c r="L549" i="5"/>
  <c r="L591" i="5"/>
  <c r="L599" i="5"/>
  <c r="L623" i="5"/>
  <c r="L687" i="5"/>
  <c r="L878" i="5"/>
  <c r="L882" i="5"/>
  <c r="L934" i="5"/>
  <c r="L938" i="5"/>
  <c r="L942" i="5"/>
  <c r="L946" i="5"/>
  <c r="L954" i="5"/>
  <c r="L958" i="5"/>
  <c r="L413" i="5"/>
  <c r="L625" i="5"/>
  <c r="L633" i="5"/>
  <c r="L681" i="5"/>
  <c r="L879" i="5"/>
  <c r="L883" i="5"/>
  <c r="L939" i="5"/>
  <c r="L943" i="5"/>
  <c r="L947" i="5"/>
  <c r="L951" i="5"/>
  <c r="L959" i="5"/>
  <c r="L963" i="5"/>
  <c r="L595" i="5"/>
  <c r="L675" i="5"/>
  <c r="L755" i="5"/>
  <c r="L787" i="5"/>
  <c r="L884" i="5"/>
  <c r="L296" i="5"/>
  <c r="L477" i="5"/>
  <c r="L653" i="5"/>
  <c r="L717" i="5"/>
  <c r="L932" i="5"/>
  <c r="L940" i="5"/>
  <c r="L948" i="5"/>
  <c r="L964" i="5"/>
  <c r="L972" i="5"/>
  <c r="L1187" i="5"/>
  <c r="L1211" i="5"/>
  <c r="L1096" i="5"/>
  <c r="L349" i="5"/>
  <c r="L661" i="5"/>
  <c r="L725" i="5"/>
  <c r="L881" i="5"/>
  <c r="L957" i="5"/>
  <c r="L965" i="5"/>
  <c r="L1008" i="5"/>
  <c r="L1188" i="5"/>
  <c r="L1232" i="5"/>
  <c r="L1069" i="5"/>
  <c r="L1105" i="5"/>
  <c r="L1153" i="5"/>
  <c r="L605" i="5"/>
  <c r="L733" i="5"/>
  <c r="L765" i="5"/>
  <c r="L952" i="5"/>
  <c r="L976" i="5"/>
  <c r="L1009" i="5"/>
  <c r="L1050" i="5"/>
  <c r="L1062" i="5"/>
  <c r="L465" i="5"/>
  <c r="L1450" i="5"/>
  <c r="L1510" i="5"/>
  <c r="L1526" i="5"/>
  <c r="L1297" i="5"/>
  <c r="L1051" i="5"/>
  <c r="L1265" i="5"/>
  <c r="L1419" i="5"/>
  <c r="L1491" i="5"/>
  <c r="L709" i="5"/>
  <c r="L937" i="5"/>
  <c r="L969" i="5"/>
  <c r="L1039" i="5"/>
  <c r="L1266" i="5"/>
  <c r="L1448" i="5"/>
  <c r="L1472" i="5"/>
  <c r="L1484" i="5"/>
  <c r="L1492" i="5"/>
  <c r="L613" i="5"/>
  <c r="L1281" i="5"/>
  <c r="L1313" i="5"/>
  <c r="L953" i="5"/>
  <c r="L1644" i="5"/>
  <c r="L1672" i="5"/>
  <c r="L1769" i="5"/>
  <c r="L1397" i="5"/>
  <c r="L1817" i="5"/>
  <c r="L1889" i="5"/>
  <c r="L1969" i="5"/>
  <c r="L1985" i="5"/>
  <c r="L1250" i="5"/>
  <c r="L1539" i="5"/>
  <c r="L1642" i="5"/>
  <c r="L1698" i="5"/>
  <c r="L1782" i="5"/>
  <c r="L1954" i="5"/>
  <c r="L1970" i="5"/>
  <c r="L1994" i="5"/>
  <c r="L2010" i="5"/>
  <c r="L2026" i="5"/>
  <c r="L2034" i="5"/>
  <c r="L1296" i="5"/>
  <c r="L1863" i="5"/>
  <c r="L1959" i="5"/>
  <c r="L2020" i="5"/>
  <c r="L2039" i="5"/>
  <c r="L2056" i="5"/>
  <c r="L2124" i="5"/>
  <c r="L2128" i="5"/>
  <c r="L1991" i="5"/>
  <c r="L1999" i="5"/>
  <c r="L2040" i="5"/>
  <c r="L2051" i="5"/>
  <c r="L2057" i="5"/>
  <c r="L2062" i="5"/>
  <c r="L2067" i="5"/>
  <c r="L2117" i="5"/>
  <c r="L2121" i="5"/>
  <c r="L1983" i="5"/>
  <c r="L2052" i="5"/>
  <c r="L2125" i="5"/>
  <c r="L1803" i="5"/>
  <c r="L1984" i="5"/>
  <c r="L2001" i="5"/>
  <c r="L2053" i="5"/>
  <c r="L2063" i="5"/>
  <c r="L2017" i="5"/>
  <c r="L2122" i="5"/>
  <c r="L1955" i="5"/>
  <c r="L1976" i="5"/>
  <c r="L1995" i="5"/>
  <c r="L2049" i="5"/>
  <c r="L2054" i="5"/>
  <c r="L2070" i="5"/>
  <c r="L2119" i="5"/>
  <c r="L1619" i="5"/>
  <c r="L1956" i="5"/>
  <c r="L2076" i="5"/>
  <c r="L2123" i="5"/>
  <c r="L2032" i="5"/>
  <c r="L2120" i="5"/>
  <c r="L2354" i="5"/>
  <c r="L2316" i="5"/>
  <c r="L2448" i="5"/>
  <c r="L2456" i="5"/>
  <c r="L2464" i="5"/>
  <c r="L2572" i="5"/>
  <c r="L2576" i="5"/>
  <c r="L2596" i="5"/>
  <c r="L2600" i="5"/>
  <c r="L2321" i="5"/>
  <c r="L2373" i="5"/>
  <c r="L2441" i="5"/>
  <c r="L2457" i="5"/>
  <c r="L2465" i="5"/>
  <c r="L2477" i="5"/>
  <c r="L2569" i="5"/>
  <c r="L3078" i="5"/>
  <c r="L3173" i="5"/>
  <c r="L2458" i="5"/>
  <c r="L3079" i="5"/>
  <c r="L2422" i="5"/>
  <c r="L2430" i="5"/>
  <c r="L3107" i="5"/>
  <c r="L2583" i="5"/>
  <c r="L2591" i="5"/>
  <c r="L2563" i="5"/>
  <c r="L2578" i="5"/>
  <c r="L2586" i="5"/>
  <c r="L2447" i="5"/>
  <c r="L3317" i="5"/>
  <c r="L3345" i="5"/>
  <c r="L2402" i="5"/>
  <c r="L2410" i="5"/>
  <c r="L3322" i="5"/>
  <c r="L2471" i="5"/>
  <c r="L3105" i="5"/>
  <c r="L3311" i="5"/>
  <c r="L3335" i="5"/>
  <c r="L3336" i="5"/>
  <c r="L3404" i="5"/>
  <c r="L3694" i="5"/>
  <c r="L3640" i="5"/>
  <c r="L3684" i="5"/>
  <c r="L5576" i="5"/>
  <c r="L5530" i="5"/>
  <c r="L5555" i="5"/>
  <c r="L7890" i="5"/>
  <c r="L7982" i="5"/>
  <c r="L8081" i="5"/>
  <c r="L9000" i="5"/>
  <c r="L9024" i="5"/>
  <c r="L9080" i="5"/>
  <c r="L9176" i="5"/>
  <c r="L9200" i="5"/>
  <c r="L8781" i="5"/>
  <c r="L9021" i="5"/>
  <c r="L9045" i="5"/>
  <c r="L9093" i="5"/>
  <c r="L9157" i="5"/>
  <c r="L9217" i="5"/>
  <c r="L8882" i="5"/>
  <c r="L9062" i="5"/>
  <c r="L9066" i="5"/>
  <c r="L9078" i="5"/>
  <c r="L9218" i="5"/>
  <c r="L9238" i="5"/>
  <c r="L8192" i="5"/>
  <c r="L9047" i="5"/>
  <c r="L9119" i="5"/>
  <c r="L8943" i="5"/>
  <c r="L8855" i="5"/>
  <c r="L8971" i="5"/>
  <c r="L9107" i="5"/>
  <c r="L11536" i="5"/>
  <c r="L11660" i="5"/>
  <c r="L11716" i="5"/>
  <c r="L11792" i="5"/>
  <c r="L11633" i="5"/>
  <c r="L11689" i="5"/>
  <c r="L11829" i="5"/>
  <c r="L11905" i="5"/>
  <c r="L9892" i="5"/>
  <c r="L11249" i="5"/>
  <c r="L11944" i="5"/>
  <c r="L11984" i="5"/>
  <c r="L12028" i="5"/>
  <c r="L11563" i="5"/>
  <c r="L11866" i="5"/>
  <c r="L11867" i="5"/>
  <c r="L11506" i="5"/>
  <c r="L11606" i="5"/>
  <c r="L11755" i="5"/>
  <c r="L11791" i="5"/>
  <c r="L11943" i="5"/>
  <c r="L11986" i="5"/>
  <c r="L4390" i="5"/>
  <c r="L4454" i="5"/>
  <c r="L4530" i="5"/>
  <c r="L9240" i="5"/>
  <c r="L9221" i="5"/>
  <c r="L9249" i="5"/>
  <c r="L9202" i="5"/>
  <c r="L9219" i="5"/>
  <c r="L9251" i="5"/>
  <c r="L10193" i="5"/>
  <c r="L10213" i="5"/>
  <c r="L10198" i="5"/>
  <c r="L10202" i="5"/>
  <c r="L10402" i="5"/>
  <c r="L10207" i="5"/>
  <c r="L11134" i="5"/>
  <c r="L11166" i="5"/>
  <c r="L11170" i="5"/>
  <c r="L11206" i="5"/>
  <c r="L11059" i="5"/>
  <c r="L11135" i="5"/>
  <c r="L11167" i="5"/>
  <c r="L11028" i="5"/>
  <c r="L11092" i="5"/>
  <c r="L11247" i="5"/>
  <c r="L10187" i="5"/>
  <c r="L11288" i="5"/>
  <c r="L11090" i="5"/>
  <c r="L10997" i="5"/>
  <c r="L11025" i="5"/>
  <c r="L14455" i="5"/>
  <c r="L14463" i="5"/>
  <c r="L14467" i="5"/>
  <c r="L14471" i="5"/>
  <c r="L14483" i="5"/>
  <c r="L14491" i="5"/>
  <c r="L14503" i="5"/>
  <c r="L13224" i="5"/>
  <c r="L14448" i="5"/>
  <c r="L14456" i="5"/>
  <c r="L14460" i="5"/>
  <c r="L14464" i="5"/>
  <c r="L14468" i="5"/>
  <c r="L14472" i="5"/>
  <c r="L14492" i="5"/>
  <c r="L14500" i="5"/>
  <c r="L14504" i="5"/>
  <c r="L14508" i="5"/>
  <c r="L14449" i="5"/>
  <c r="L14453" i="5"/>
  <c r="L14461" i="5"/>
  <c r="L14469" i="5"/>
  <c r="L14473" i="5"/>
  <c r="L14477" i="5"/>
  <c r="L14481" i="5"/>
  <c r="L14493" i="5"/>
  <c r="L13214" i="5"/>
  <c r="L14470" i="5"/>
  <c r="L14478" i="5"/>
  <c r="L14519" i="5"/>
  <c r="L14523" i="5"/>
  <c r="L14531" i="5"/>
  <c r="L14535" i="5"/>
  <c r="L14539" i="5"/>
  <c r="L14543" i="5"/>
  <c r="L14547" i="5"/>
  <c r="L14563" i="5"/>
  <c r="L14512" i="5"/>
  <c r="L14516" i="5"/>
  <c r="L14520" i="5"/>
  <c r="L14528" i="5"/>
  <c r="L14532" i="5"/>
  <c r="L14536" i="5"/>
  <c r="L14540" i="5"/>
  <c r="L14544" i="5"/>
  <c r="L14548" i="5"/>
  <c r="L14552" i="5"/>
  <c r="L14556" i="5"/>
  <c r="L14560" i="5"/>
  <c r="L14502" i="5"/>
  <c r="L14482" i="5"/>
  <c r="L14513" i="5"/>
  <c r="L14521" i="5"/>
  <c r="L14525" i="5"/>
  <c r="L14537" i="5"/>
  <c r="L14541" i="5"/>
  <c r="L14545" i="5"/>
  <c r="L14549" i="5"/>
  <c r="L14553" i="5"/>
  <c r="L14557" i="5"/>
  <c r="L14561" i="5"/>
  <c r="L14458" i="5"/>
  <c r="L14466" i="5"/>
  <c r="L14490" i="5"/>
  <c r="L14510" i="5"/>
  <c r="L14514" i="5"/>
  <c r="L14518" i="5"/>
  <c r="L14526" i="5"/>
  <c r="L14530" i="5"/>
  <c r="L14534" i="5"/>
  <c r="L14538" i="5"/>
  <c r="L14542" i="5"/>
  <c r="L14546" i="5"/>
  <c r="L14550" i="5"/>
  <c r="L14554" i="5"/>
  <c r="L14558" i="5"/>
  <c r="L14562" i="5"/>
  <c r="L196" i="5"/>
  <c r="L232" i="5"/>
  <c r="L276" i="5"/>
  <c r="L93" i="5"/>
  <c r="L97" i="5"/>
  <c r="L109" i="5"/>
  <c r="L113" i="5"/>
  <c r="L117" i="5"/>
  <c r="L121" i="5"/>
  <c r="L125" i="5"/>
  <c r="L129" i="5"/>
  <c r="L133" i="5"/>
  <c r="L137" i="5"/>
  <c r="L141" i="5"/>
  <c r="L145" i="5"/>
  <c r="L149" i="5"/>
  <c r="L157" i="5"/>
  <c r="L161" i="5"/>
  <c r="L173" i="5"/>
  <c r="L181" i="5"/>
  <c r="L221" i="5"/>
  <c r="L249" i="5"/>
  <c r="L269" i="5"/>
  <c r="L94" i="5"/>
  <c r="L98" i="5"/>
  <c r="L110" i="5"/>
  <c r="L114" i="5"/>
  <c r="L118" i="5"/>
  <c r="L122" i="5"/>
  <c r="L134" i="5"/>
  <c r="L138" i="5"/>
  <c r="L142" i="5"/>
  <c r="L146" i="5"/>
  <c r="L158" i="5"/>
  <c r="L162" i="5"/>
  <c r="L166" i="5"/>
  <c r="L174" i="5"/>
  <c r="L186" i="5"/>
  <c r="L202" i="5"/>
  <c r="L214" i="5"/>
  <c r="L254" i="5"/>
  <c r="L262" i="5"/>
  <c r="L87" i="5"/>
  <c r="L95" i="5"/>
  <c r="L99" i="5"/>
  <c r="L111" i="5"/>
  <c r="L115" i="5"/>
  <c r="L119" i="5"/>
  <c r="L123" i="5"/>
  <c r="L127" i="5"/>
  <c r="L131" i="5"/>
  <c r="L135" i="5"/>
  <c r="L139" i="5"/>
  <c r="L143" i="5"/>
  <c r="L147" i="5"/>
  <c r="L151" i="5"/>
  <c r="L159" i="5"/>
  <c r="L167" i="5"/>
  <c r="L187" i="5"/>
  <c r="L195" i="5"/>
  <c r="L231" i="5"/>
  <c r="L243" i="5"/>
  <c r="L255" i="5"/>
  <c r="L267" i="5"/>
  <c r="L279" i="5"/>
  <c r="L112" i="5"/>
  <c r="L144" i="5"/>
  <c r="L280" i="5"/>
  <c r="L292" i="5"/>
  <c r="L301" i="5"/>
  <c r="L350" i="5"/>
  <c r="L362" i="5"/>
  <c r="L378" i="5"/>
  <c r="L414" i="5"/>
  <c r="L426" i="5"/>
  <c r="L470" i="5"/>
  <c r="L478" i="5"/>
  <c r="L486" i="5"/>
  <c r="L494" i="5"/>
  <c r="L498" i="5"/>
  <c r="L502" i="5"/>
  <c r="L506" i="5"/>
  <c r="L518" i="5"/>
  <c r="L526" i="5"/>
  <c r="L534" i="5"/>
  <c r="L542" i="5"/>
  <c r="L550" i="5"/>
  <c r="L562" i="5"/>
  <c r="L566" i="5"/>
  <c r="L570" i="5"/>
  <c r="L574" i="5"/>
  <c r="L578" i="5"/>
  <c r="L586" i="5"/>
  <c r="L116" i="5"/>
  <c r="L148" i="5"/>
  <c r="L180" i="5"/>
  <c r="L302" i="5"/>
  <c r="L120" i="5"/>
  <c r="L274" i="5"/>
  <c r="L298" i="5"/>
  <c r="L316" i="5"/>
  <c r="L363" i="5"/>
  <c r="L379" i="5"/>
  <c r="L395" i="5"/>
  <c r="L411" i="5"/>
  <c r="L471" i="5"/>
  <c r="L479" i="5"/>
  <c r="L487" i="5"/>
  <c r="L503" i="5"/>
  <c r="L511" i="5"/>
  <c r="L523" i="5"/>
  <c r="L527" i="5"/>
  <c r="L531" i="5"/>
  <c r="L92" i="5"/>
  <c r="L124" i="5"/>
  <c r="L96" i="5"/>
  <c r="L128" i="5"/>
  <c r="L160" i="5"/>
  <c r="L290" i="5"/>
  <c r="L299" i="5"/>
  <c r="L308" i="5"/>
  <c r="L317" i="5"/>
  <c r="L364" i="5"/>
  <c r="L376" i="5"/>
  <c r="L396" i="5"/>
  <c r="L440" i="5"/>
  <c r="L456" i="5"/>
  <c r="L468" i="5"/>
  <c r="L472" i="5"/>
  <c r="L480" i="5"/>
  <c r="L484" i="5"/>
  <c r="L488" i="5"/>
  <c r="L492" i="5"/>
  <c r="L496" i="5"/>
  <c r="L100" i="5"/>
  <c r="L132" i="5"/>
  <c r="L164" i="5"/>
  <c r="L327" i="5"/>
  <c r="L533" i="5"/>
  <c r="L585" i="5"/>
  <c r="L594" i="5"/>
  <c r="L606" i="5"/>
  <c r="L626" i="5"/>
  <c r="L634" i="5"/>
  <c r="L658" i="5"/>
  <c r="L662" i="5"/>
  <c r="L670" i="5"/>
  <c r="L678" i="5"/>
  <c r="L682" i="5"/>
  <c r="L734" i="5"/>
  <c r="L738" i="5"/>
  <c r="L754" i="5"/>
  <c r="L766" i="5"/>
  <c r="L774" i="5"/>
  <c r="L786" i="5"/>
  <c r="L790" i="5"/>
  <c r="L794" i="5"/>
  <c r="L810" i="5"/>
  <c r="L286" i="5"/>
  <c r="L540" i="5"/>
  <c r="L551" i="5"/>
  <c r="L556" i="5"/>
  <c r="L561" i="5"/>
  <c r="L572" i="5"/>
  <c r="L309" i="5"/>
  <c r="L361" i="5"/>
  <c r="L425" i="5"/>
  <c r="L457" i="5"/>
  <c r="L489" i="5"/>
  <c r="L512" i="5"/>
  <c r="L536" i="5"/>
  <c r="L547" i="5"/>
  <c r="L552" i="5"/>
  <c r="L563" i="5"/>
  <c r="L573" i="5"/>
  <c r="L108" i="5"/>
  <c r="L310" i="5"/>
  <c r="L521" i="5"/>
  <c r="L583" i="5"/>
  <c r="L592" i="5"/>
  <c r="L596" i="5"/>
  <c r="L600" i="5"/>
  <c r="L604" i="5"/>
  <c r="L616" i="5"/>
  <c r="L624" i="5"/>
  <c r="L652" i="5"/>
  <c r="L660" i="5"/>
  <c r="L672" i="5"/>
  <c r="L676" i="5"/>
  <c r="L684" i="5"/>
  <c r="L688" i="5"/>
  <c r="L692" i="5"/>
  <c r="L696" i="5"/>
  <c r="L712" i="5"/>
  <c r="L720" i="5"/>
  <c r="L728" i="5"/>
  <c r="L744" i="5"/>
  <c r="L756" i="5"/>
  <c r="L764" i="5"/>
  <c r="L776" i="5"/>
  <c r="L780" i="5"/>
  <c r="L788" i="5"/>
  <c r="L792" i="5"/>
  <c r="L136" i="5"/>
  <c r="L300" i="5"/>
  <c r="L397" i="5"/>
  <c r="L560" i="5"/>
  <c r="L571" i="5"/>
  <c r="L140" i="5"/>
  <c r="L615" i="5"/>
  <c r="L671" i="5"/>
  <c r="L695" i="5"/>
  <c r="L711" i="5"/>
  <c r="L727" i="5"/>
  <c r="L743" i="5"/>
  <c r="L767" i="5"/>
  <c r="L775" i="5"/>
  <c r="L783" i="5"/>
  <c r="L791" i="5"/>
  <c r="L813" i="5"/>
  <c r="L822" i="5"/>
  <c r="L830" i="5"/>
  <c r="L834" i="5"/>
  <c r="L838" i="5"/>
  <c r="L842" i="5"/>
  <c r="L846" i="5"/>
  <c r="L850" i="5"/>
  <c r="L854" i="5"/>
  <c r="L858" i="5"/>
  <c r="L862" i="5"/>
  <c r="L866" i="5"/>
  <c r="L870" i="5"/>
  <c r="L874" i="5"/>
  <c r="L886" i="5"/>
  <c r="L890" i="5"/>
  <c r="L894" i="5"/>
  <c r="L898" i="5"/>
  <c r="L922" i="5"/>
  <c r="L926" i="5"/>
  <c r="L930" i="5"/>
  <c r="L950" i="5"/>
  <c r="L962" i="5"/>
  <c r="L966" i="5"/>
  <c r="L974" i="5"/>
  <c r="L978" i="5"/>
  <c r="L986" i="5"/>
  <c r="L990" i="5"/>
  <c r="L994" i="5"/>
  <c r="L998" i="5"/>
  <c r="L1002" i="5"/>
  <c r="L493" i="5"/>
  <c r="L543" i="5"/>
  <c r="L553" i="5"/>
  <c r="L818" i="5"/>
  <c r="L584" i="5"/>
  <c r="L593" i="5"/>
  <c r="L601" i="5"/>
  <c r="L617" i="5"/>
  <c r="L641" i="5"/>
  <c r="L705" i="5"/>
  <c r="L721" i="5"/>
  <c r="L753" i="5"/>
  <c r="L785" i="5"/>
  <c r="L827" i="5"/>
  <c r="L831" i="5"/>
  <c r="L835" i="5"/>
  <c r="L839" i="5"/>
  <c r="L843" i="5"/>
  <c r="L847" i="5"/>
  <c r="L851" i="5"/>
  <c r="L855" i="5"/>
  <c r="L859" i="5"/>
  <c r="L863" i="5"/>
  <c r="L867" i="5"/>
  <c r="L871" i="5"/>
  <c r="L875" i="5"/>
  <c r="L887" i="5"/>
  <c r="L891" i="5"/>
  <c r="L899" i="5"/>
  <c r="L903" i="5"/>
  <c r="L907" i="5"/>
  <c r="L911" i="5"/>
  <c r="L915" i="5"/>
  <c r="L919" i="5"/>
  <c r="L931" i="5"/>
  <c r="L935" i="5"/>
  <c r="L955" i="5"/>
  <c r="L967" i="5"/>
  <c r="L975" i="5"/>
  <c r="L979" i="5"/>
  <c r="L983" i="5"/>
  <c r="L987" i="5"/>
  <c r="L991" i="5"/>
  <c r="L995" i="5"/>
  <c r="L999" i="5"/>
  <c r="L1003" i="5"/>
  <c r="L497" i="5"/>
  <c r="L532" i="5"/>
  <c r="L555" i="5"/>
  <c r="L565" i="5"/>
  <c r="L501" i="5"/>
  <c r="L577" i="5"/>
  <c r="L603" i="5"/>
  <c r="L643" i="5"/>
  <c r="L651" i="5"/>
  <c r="L659" i="5"/>
  <c r="L691" i="5"/>
  <c r="L763" i="5"/>
  <c r="L824" i="5"/>
  <c r="L828" i="5"/>
  <c r="L832" i="5"/>
  <c r="L836" i="5"/>
  <c r="L840" i="5"/>
  <c r="L844" i="5"/>
  <c r="L852" i="5"/>
  <c r="L856" i="5"/>
  <c r="L860" i="5"/>
  <c r="L864" i="5"/>
  <c r="L868" i="5"/>
  <c r="L872" i="5"/>
  <c r="L876" i="5"/>
  <c r="L880" i="5"/>
  <c r="L888" i="5"/>
  <c r="L896" i="5"/>
  <c r="L904" i="5"/>
  <c r="L685" i="5"/>
  <c r="L749" i="5"/>
  <c r="L781" i="5"/>
  <c r="L829" i="5"/>
  <c r="L845" i="5"/>
  <c r="L861" i="5"/>
  <c r="L877" i="5"/>
  <c r="L893" i="5"/>
  <c r="L956" i="5"/>
  <c r="L980" i="5"/>
  <c r="L988" i="5"/>
  <c r="L505" i="5"/>
  <c r="L559" i="5"/>
  <c r="L1001" i="5"/>
  <c r="L833" i="5"/>
  <c r="L849" i="5"/>
  <c r="L865" i="5"/>
  <c r="L933" i="5"/>
  <c r="L941" i="5"/>
  <c r="L949" i="5"/>
  <c r="L981" i="5"/>
  <c r="L989" i="5"/>
  <c r="L996" i="5"/>
  <c r="L925" i="5"/>
  <c r="L669" i="5"/>
  <c r="L701" i="5"/>
  <c r="L821" i="5"/>
  <c r="L837" i="5"/>
  <c r="L853" i="5"/>
  <c r="L869" i="5"/>
  <c r="L885" i="5"/>
  <c r="L901" i="5"/>
  <c r="L928" i="5"/>
  <c r="L936" i="5"/>
  <c r="L944" i="5"/>
  <c r="L960" i="5"/>
  <c r="L968" i="5"/>
  <c r="L984" i="5"/>
  <c r="L997" i="5"/>
  <c r="L1004" i="5"/>
  <c r="L537" i="5"/>
  <c r="L579" i="5"/>
  <c r="L992" i="5"/>
  <c r="L1126" i="5"/>
  <c r="L1138" i="5"/>
  <c r="L1154" i="5"/>
  <c r="L1574" i="5"/>
  <c r="L677" i="5"/>
  <c r="L873" i="5"/>
  <c r="L961" i="5"/>
  <c r="L548" i="5"/>
  <c r="L993" i="5"/>
  <c r="L825" i="5"/>
  <c r="L889" i="5"/>
  <c r="L1000" i="5"/>
  <c r="L841" i="5"/>
  <c r="L905" i="5"/>
  <c r="L945" i="5"/>
  <c r="L977" i="5"/>
  <c r="L1005" i="5"/>
  <c r="L1620" i="5"/>
  <c r="L1696" i="5"/>
  <c r="L1716" i="5"/>
  <c r="L1736" i="5"/>
  <c r="L1752" i="5"/>
  <c r="L1768" i="5"/>
  <c r="L1780" i="5"/>
  <c r="L1792" i="5"/>
  <c r="L985" i="5"/>
  <c r="L1673" i="5"/>
  <c r="L1697" i="5"/>
  <c r="L1717" i="5"/>
  <c r="L1737" i="5"/>
  <c r="L1781" i="5"/>
  <c r="L1793" i="5"/>
  <c r="L1801" i="5"/>
  <c r="L1829" i="5"/>
  <c r="L1845" i="5"/>
  <c r="L1861" i="5"/>
  <c r="L1881" i="5"/>
  <c r="L1953" i="5"/>
  <c r="L1957" i="5"/>
  <c r="L1961" i="5"/>
  <c r="L1965" i="5"/>
  <c r="L1973" i="5"/>
  <c r="L1977" i="5"/>
  <c r="L1981" i="5"/>
  <c r="L857" i="5"/>
  <c r="L1598" i="5"/>
  <c r="L1618" i="5"/>
  <c r="L1750" i="5"/>
  <c r="L1766" i="5"/>
  <c r="L1770" i="5"/>
  <c r="L1802" i="5"/>
  <c r="L1830" i="5"/>
  <c r="L1890" i="5"/>
  <c r="L1958" i="5"/>
  <c r="L1962" i="5"/>
  <c r="L1986" i="5"/>
  <c r="L1990" i="5"/>
  <c r="L2006" i="5"/>
  <c r="L2022" i="5"/>
  <c r="L2030" i="5"/>
  <c r="L2038" i="5"/>
  <c r="L920" i="5"/>
  <c r="L1671" i="5"/>
  <c r="L1735" i="5"/>
  <c r="L1980" i="5"/>
  <c r="L2088" i="5"/>
  <c r="L2103" i="5"/>
  <c r="L2168" i="5"/>
  <c r="L2172" i="5"/>
  <c r="L2176" i="5"/>
  <c r="L2180" i="5"/>
  <c r="L2192" i="5"/>
  <c r="L2196" i="5"/>
  <c r="L1800" i="5"/>
  <c r="L1864" i="5"/>
  <c r="L1960" i="5"/>
  <c r="L1971" i="5"/>
  <c r="L2027" i="5"/>
  <c r="L2078" i="5"/>
  <c r="L2083" i="5"/>
  <c r="L2089" i="5"/>
  <c r="L2094" i="5"/>
  <c r="L2108" i="5"/>
  <c r="L1643" i="5"/>
  <c r="L1972" i="5"/>
  <c r="L2015" i="5"/>
  <c r="L2028" i="5"/>
  <c r="L2084" i="5"/>
  <c r="L2104" i="5"/>
  <c r="L2169" i="5"/>
  <c r="L2173" i="5"/>
  <c r="L2177" i="5"/>
  <c r="L2189" i="5"/>
  <c r="L1751" i="5"/>
  <c r="L1783" i="5"/>
  <c r="L1963" i="5"/>
  <c r="L2035" i="5"/>
  <c r="L2047" i="5"/>
  <c r="L2058" i="5"/>
  <c r="L2074" i="5"/>
  <c r="L2079" i="5"/>
  <c r="L2085" i="5"/>
  <c r="L2090" i="5"/>
  <c r="L2095" i="5"/>
  <c r="L2105" i="5"/>
  <c r="L2229" i="5"/>
  <c r="L2241" i="5"/>
  <c r="L1599" i="5"/>
  <c r="L1815" i="5"/>
  <c r="L1879" i="5"/>
  <c r="L1964" i="5"/>
  <c r="L1975" i="5"/>
  <c r="L2023" i="5"/>
  <c r="L2170" i="5"/>
  <c r="L2174" i="5"/>
  <c r="L2178" i="5"/>
  <c r="L1816" i="5"/>
  <c r="L1827" i="5"/>
  <c r="L2037" i="5"/>
  <c r="L2081" i="5"/>
  <c r="L2086" i="5"/>
  <c r="L2091" i="5"/>
  <c r="L2106" i="5"/>
  <c r="L2234" i="5"/>
  <c r="L1699" i="5"/>
  <c r="L1828" i="5"/>
  <c r="L1967" i="5"/>
  <c r="L1988" i="5"/>
  <c r="L1996" i="5"/>
  <c r="L2025" i="5"/>
  <c r="L2044" i="5"/>
  <c r="L2060" i="5"/>
  <c r="L2092" i="5"/>
  <c r="L2167" i="5"/>
  <c r="L2171" i="5"/>
  <c r="L2175" i="5"/>
  <c r="L2179" i="5"/>
  <c r="L2191" i="5"/>
  <c r="L2195" i="5"/>
  <c r="L1767" i="5"/>
  <c r="L1968" i="5"/>
  <c r="L1979" i="5"/>
  <c r="L1989" i="5"/>
  <c r="L1997" i="5"/>
  <c r="L2005" i="5"/>
  <c r="L2013" i="5"/>
  <c r="L2045" i="5"/>
  <c r="L2050" i="5"/>
  <c r="L2055" i="5"/>
  <c r="L2061" i="5"/>
  <c r="L2066" i="5"/>
  <c r="L2071" i="5"/>
  <c r="L2077" i="5"/>
  <c r="L2082" i="5"/>
  <c r="L2087" i="5"/>
  <c r="L2093" i="5"/>
  <c r="L2107" i="5"/>
  <c r="L2239" i="5"/>
  <c r="L2254" i="5"/>
  <c r="L2262" i="5"/>
  <c r="L2270" i="5"/>
  <c r="L2282" i="5"/>
  <c r="L2286" i="5"/>
  <c r="L2302" i="5"/>
  <c r="L2306" i="5"/>
  <c r="L2310" i="5"/>
  <c r="L2314" i="5"/>
  <c r="L2318" i="5"/>
  <c r="L2322" i="5"/>
  <c r="L2326" i="5"/>
  <c r="L2330" i="5"/>
  <c r="L2334" i="5"/>
  <c r="L2338" i="5"/>
  <c r="L2342" i="5"/>
  <c r="L2271" i="5"/>
  <c r="L2279" i="5"/>
  <c r="L2291" i="5"/>
  <c r="L2311" i="5"/>
  <c r="L2315" i="5"/>
  <c r="L2319" i="5"/>
  <c r="L2323" i="5"/>
  <c r="L2327" i="5"/>
  <c r="L2331" i="5"/>
  <c r="L2335" i="5"/>
  <c r="L2339" i="5"/>
  <c r="L2347" i="5"/>
  <c r="L2256" i="5"/>
  <c r="L2260" i="5"/>
  <c r="L2268" i="5"/>
  <c r="L2292" i="5"/>
  <c r="L2304" i="5"/>
  <c r="L2320" i="5"/>
  <c r="L2324" i="5"/>
  <c r="L2328" i="5"/>
  <c r="L2336" i="5"/>
  <c r="L2340" i="5"/>
  <c r="L2540" i="5"/>
  <c r="L2548" i="5"/>
  <c r="L2584" i="5"/>
  <c r="L2592" i="5"/>
  <c r="L2604" i="5"/>
  <c r="L2608" i="5"/>
  <c r="L2612" i="5"/>
  <c r="L2616" i="5"/>
  <c r="L2620" i="5"/>
  <c r="L2624" i="5"/>
  <c r="L2628" i="5"/>
  <c r="L2632" i="5"/>
  <c r="L2636" i="5"/>
  <c r="L2640" i="5"/>
  <c r="L2644" i="5"/>
  <c r="L2652" i="5"/>
  <c r="L2656" i="5"/>
  <c r="L2664" i="5"/>
  <c r="L2668" i="5"/>
  <c r="L2672" i="5"/>
  <c r="L2676" i="5"/>
  <c r="L2680" i="5"/>
  <c r="L2684" i="5"/>
  <c r="L2688" i="5"/>
  <c r="L2692" i="5"/>
  <c r="L2696" i="5"/>
  <c r="L2704" i="5"/>
  <c r="L2708" i="5"/>
  <c r="L2716" i="5"/>
  <c r="L2720" i="5"/>
  <c r="L2724" i="5"/>
  <c r="L2728" i="5"/>
  <c r="L2732" i="5"/>
  <c r="L2736" i="5"/>
  <c r="L2740" i="5"/>
  <c r="L2744" i="5"/>
  <c r="L2748" i="5"/>
  <c r="L2752" i="5"/>
  <c r="L2756" i="5"/>
  <c r="L2760" i="5"/>
  <c r="L2764" i="5"/>
  <c r="L2768" i="5"/>
  <c r="L2772" i="5"/>
  <c r="L2780" i="5"/>
  <c r="L2788" i="5"/>
  <c r="L2800" i="5"/>
  <c r="L2804" i="5"/>
  <c r="L2816" i="5"/>
  <c r="L2824" i="5"/>
  <c r="L2828" i="5"/>
  <c r="L2840" i="5"/>
  <c r="L2273" i="5"/>
  <c r="L2277" i="5"/>
  <c r="L2281" i="5"/>
  <c r="L2285" i="5"/>
  <c r="L2293" i="5"/>
  <c r="L2297" i="5"/>
  <c r="L2301" i="5"/>
  <c r="L2305" i="5"/>
  <c r="L2309" i="5"/>
  <c r="L2313" i="5"/>
  <c r="L2317" i="5"/>
  <c r="L2325" i="5"/>
  <c r="L2329" i="5"/>
  <c r="L2333" i="5"/>
  <c r="L2341" i="5"/>
  <c r="L2585" i="5"/>
  <c r="L2601" i="5"/>
  <c r="L2605" i="5"/>
  <c r="L2609" i="5"/>
  <c r="L2613" i="5"/>
  <c r="L2617" i="5"/>
  <c r="L2621" i="5"/>
  <c r="L2633" i="5"/>
  <c r="L2637" i="5"/>
  <c r="L2641" i="5"/>
  <c r="L2645" i="5"/>
  <c r="L2649" i="5"/>
  <c r="L2653" i="5"/>
  <c r="L2657" i="5"/>
  <c r="L2661" i="5"/>
  <c r="L2665" i="5"/>
  <c r="L2669" i="5"/>
  <c r="L2673" i="5"/>
  <c r="L2677" i="5"/>
  <c r="L2681" i="5"/>
  <c r="L2685" i="5"/>
  <c r="L2689" i="5"/>
  <c r="L2693" i="5"/>
  <c r="L2697" i="5"/>
  <c r="L2705" i="5"/>
  <c r="L2709" i="5"/>
  <c r="L2713" i="5"/>
  <c r="L2717" i="5"/>
  <c r="L2721" i="5"/>
  <c r="L2725" i="5"/>
  <c r="L2729" i="5"/>
  <c r="L2733" i="5"/>
  <c r="L2737" i="5"/>
  <c r="L2741" i="5"/>
  <c r="L2745" i="5"/>
  <c r="L2749" i="5"/>
  <c r="L2753" i="5"/>
  <c r="L2757" i="5"/>
  <c r="L2761" i="5"/>
  <c r="L2765" i="5"/>
  <c r="L2769" i="5"/>
  <c r="L2773" i="5"/>
  <c r="L2777" i="5"/>
  <c r="L2781" i="5"/>
  <c r="L2785" i="5"/>
  <c r="L2797" i="5"/>
  <c r="L2801" i="5"/>
  <c r="L2805" i="5"/>
  <c r="L2809" i="5"/>
  <c r="L2813" i="5"/>
  <c r="L2821" i="5"/>
  <c r="L2829" i="5"/>
  <c r="L2833" i="5"/>
  <c r="L2845" i="5"/>
  <c r="L2244" i="5"/>
  <c r="L2579" i="5"/>
  <c r="L2603" i="5"/>
  <c r="L2611" i="5"/>
  <c r="L2627" i="5"/>
  <c r="L2635" i="5"/>
  <c r="L2643" i="5"/>
  <c r="L2651" i="5"/>
  <c r="L2659" i="5"/>
  <c r="L2667" i="5"/>
  <c r="L2675" i="5"/>
  <c r="L2683" i="5"/>
  <c r="L2691" i="5"/>
  <c r="L2699" i="5"/>
  <c r="L2715" i="5"/>
  <c r="L2723" i="5"/>
  <c r="L2731" i="5"/>
  <c r="L2751" i="5"/>
  <c r="L2758" i="5"/>
  <c r="L2790" i="5"/>
  <c r="L2815" i="5"/>
  <c r="L2822" i="5"/>
  <c r="L3125" i="5"/>
  <c r="L3181" i="5"/>
  <c r="L2739" i="5"/>
  <c r="L2746" i="5"/>
  <c r="L2771" i="5"/>
  <c r="L2778" i="5"/>
  <c r="L2835" i="5"/>
  <c r="L2842" i="5"/>
  <c r="L2606" i="5"/>
  <c r="L2614" i="5"/>
  <c r="L2630" i="5"/>
  <c r="L2638" i="5"/>
  <c r="L2646" i="5"/>
  <c r="L2670" i="5"/>
  <c r="L2678" i="5"/>
  <c r="L2686" i="5"/>
  <c r="L2694" i="5"/>
  <c r="L2702" i="5"/>
  <c r="L2710" i="5"/>
  <c r="L2718" i="5"/>
  <c r="L2726" i="5"/>
  <c r="L2734" i="5"/>
  <c r="L2759" i="5"/>
  <c r="L2791" i="5"/>
  <c r="L2823" i="5"/>
  <c r="L2830" i="5"/>
  <c r="L3122" i="5"/>
  <c r="L3126" i="5"/>
  <c r="L3182" i="5"/>
  <c r="L2555" i="5"/>
  <c r="L2747" i="5"/>
  <c r="L2754" i="5"/>
  <c r="L2779" i="5"/>
  <c r="L2786" i="5"/>
  <c r="L2818" i="5"/>
  <c r="L2843" i="5"/>
  <c r="L2607" i="5"/>
  <c r="L2615" i="5"/>
  <c r="L2623" i="5"/>
  <c r="L2631" i="5"/>
  <c r="L2639" i="5"/>
  <c r="L2655" i="5"/>
  <c r="L2663" i="5"/>
  <c r="L2671" i="5"/>
  <c r="L2679" i="5"/>
  <c r="L2687" i="5"/>
  <c r="L2695" i="5"/>
  <c r="L2703" i="5"/>
  <c r="L2711" i="5"/>
  <c r="L2719" i="5"/>
  <c r="L2727" i="5"/>
  <c r="L2735" i="5"/>
  <c r="L2767" i="5"/>
  <c r="L2774" i="5"/>
  <c r="L2799" i="5"/>
  <c r="L2806" i="5"/>
  <c r="L2838" i="5"/>
  <c r="L3123" i="5"/>
  <c r="L2755" i="5"/>
  <c r="L2762" i="5"/>
  <c r="L2787" i="5"/>
  <c r="L2794" i="5"/>
  <c r="L2826" i="5"/>
  <c r="L2610" i="5"/>
  <c r="L2618" i="5"/>
  <c r="L2626" i="5"/>
  <c r="L2634" i="5"/>
  <c r="L2642" i="5"/>
  <c r="L2658" i="5"/>
  <c r="L2666" i="5"/>
  <c r="L2674" i="5"/>
  <c r="L2682" i="5"/>
  <c r="L2690" i="5"/>
  <c r="L2698" i="5"/>
  <c r="L2706" i="5"/>
  <c r="L2714" i="5"/>
  <c r="L2730" i="5"/>
  <c r="L2743" i="5"/>
  <c r="L2750" i="5"/>
  <c r="L2782" i="5"/>
  <c r="L2814" i="5"/>
  <c r="L2839" i="5"/>
  <c r="L2846" i="5"/>
  <c r="L3124" i="5"/>
  <c r="L2763" i="5"/>
  <c r="L2770" i="5"/>
  <c r="L3321" i="5"/>
  <c r="L3341" i="5"/>
  <c r="L3385" i="5"/>
  <c r="L3389" i="5"/>
  <c r="L3405" i="5"/>
  <c r="L3421" i="5"/>
  <c r="L3489" i="5"/>
  <c r="L2834" i="5"/>
  <c r="L3097" i="5"/>
  <c r="L3318" i="5"/>
  <c r="L3338" i="5"/>
  <c r="L3406" i="5"/>
  <c r="L2738" i="5"/>
  <c r="L2795" i="5"/>
  <c r="L3315" i="5"/>
  <c r="L3339" i="5"/>
  <c r="L3343" i="5"/>
  <c r="L3375" i="5"/>
  <c r="L3399" i="5"/>
  <c r="L3407" i="5"/>
  <c r="L3411" i="5"/>
  <c r="L3308" i="5"/>
  <c r="L3360" i="5"/>
  <c r="L3573" i="5"/>
  <c r="L3577" i="5"/>
  <c r="L3581" i="5"/>
  <c r="L3793" i="5"/>
  <c r="L3797" i="5"/>
  <c r="L3801" i="5"/>
  <c r="L3809" i="5"/>
  <c r="L3813" i="5"/>
  <c r="L3821" i="5"/>
  <c r="L3833" i="5"/>
  <c r="L3562" i="5"/>
  <c r="L3582" i="5"/>
  <c r="L3790" i="5"/>
  <c r="L3794" i="5"/>
  <c r="L3798" i="5"/>
  <c r="L3806" i="5"/>
  <c r="L3810" i="5"/>
  <c r="L3814" i="5"/>
  <c r="L3818" i="5"/>
  <c r="L3822" i="5"/>
  <c r="L3826" i="5"/>
  <c r="L3830" i="5"/>
  <c r="L3547" i="5"/>
  <c r="L3571" i="5"/>
  <c r="L3575" i="5"/>
  <c r="L3583" i="5"/>
  <c r="L3791" i="5"/>
  <c r="L3795" i="5"/>
  <c r="L3799" i="5"/>
  <c r="L3803" i="5"/>
  <c r="L3807" i="5"/>
  <c r="L3811" i="5"/>
  <c r="L3815" i="5"/>
  <c r="L3819" i="5"/>
  <c r="L3823" i="5"/>
  <c r="L3827" i="5"/>
  <c r="L3831" i="5"/>
  <c r="L3544" i="5"/>
  <c r="L3820" i="5"/>
  <c r="L3808" i="5"/>
  <c r="L3824" i="5"/>
  <c r="L3812" i="5"/>
  <c r="L3828" i="5"/>
  <c r="L3832" i="5"/>
  <c r="L5568" i="5"/>
  <c r="L3800" i="5"/>
  <c r="L5554" i="5"/>
  <c r="L7983" i="5"/>
  <c r="L8049" i="5"/>
  <c r="L8193" i="5"/>
  <c r="L8852" i="5"/>
  <c r="L8880" i="5"/>
  <c r="L8916" i="5"/>
  <c r="L8944" i="5"/>
  <c r="L8972" i="5"/>
  <c r="L8976" i="5"/>
  <c r="L9048" i="5"/>
  <c r="L9052" i="5"/>
  <c r="L9120" i="5"/>
  <c r="L9136" i="5"/>
  <c r="L9160" i="5"/>
  <c r="L9180" i="5"/>
  <c r="L9204" i="5"/>
  <c r="L8737" i="5"/>
  <c r="L8801" i="5"/>
  <c r="L8805" i="5"/>
  <c r="L8825" i="5"/>
  <c r="L8853" i="5"/>
  <c r="L8857" i="5"/>
  <c r="L8861" i="5"/>
  <c r="L8881" i="5"/>
  <c r="L8913" i="5"/>
  <c r="L8941" i="5"/>
  <c r="L8969" i="5"/>
  <c r="L9025" i="5"/>
  <c r="L9081" i="5"/>
  <c r="L9109" i="5"/>
  <c r="L9177" i="5"/>
  <c r="L9253" i="5"/>
  <c r="L8766" i="5"/>
  <c r="L8786" i="5"/>
  <c r="L8826" i="5"/>
  <c r="L8858" i="5"/>
  <c r="L8886" i="5"/>
  <c r="L9006" i="5"/>
  <c r="L9046" i="5"/>
  <c r="L9094" i="5"/>
  <c r="L9138" i="5"/>
  <c r="L9142" i="5"/>
  <c r="L9158" i="5"/>
  <c r="L9162" i="5"/>
  <c r="L9206" i="5"/>
  <c r="L9262" i="5"/>
  <c r="L9179" i="5"/>
  <c r="L9183" i="5"/>
  <c r="L9223" i="5"/>
  <c r="L9239" i="5"/>
  <c r="L9243" i="5"/>
  <c r="L9553" i="5"/>
  <c r="L9613" i="5"/>
  <c r="L9657" i="5"/>
  <c r="L9697" i="5"/>
  <c r="L10060" i="5"/>
  <c r="L10072" i="5"/>
  <c r="L10100" i="5"/>
  <c r="L10132" i="5"/>
  <c r="L8823" i="5"/>
  <c r="L9343" i="5"/>
  <c r="L9355" i="5"/>
  <c r="L9367" i="5"/>
  <c r="L9439" i="5"/>
  <c r="L9467" i="5"/>
  <c r="L9506" i="5"/>
  <c r="L8747" i="5"/>
  <c r="L8803" i="5"/>
  <c r="L9276" i="5"/>
  <c r="L9487" i="5"/>
  <c r="L9574" i="5"/>
  <c r="L9594" i="5"/>
  <c r="L9634" i="5"/>
  <c r="L10081" i="5"/>
  <c r="L10089" i="5"/>
  <c r="L10113" i="5"/>
  <c r="L10121" i="5"/>
  <c r="L8939" i="5"/>
  <c r="L9139" i="5"/>
  <c r="L9356" i="5"/>
  <c r="L9380" i="5"/>
  <c r="L9408" i="5"/>
  <c r="L9436" i="5"/>
  <c r="L8779" i="5"/>
  <c r="L9079" i="5"/>
  <c r="L9595" i="5"/>
  <c r="L9635" i="5"/>
  <c r="L9679" i="5"/>
  <c r="L9711" i="5"/>
  <c r="L10126" i="5"/>
  <c r="L10134" i="5"/>
  <c r="L10214" i="5"/>
  <c r="L8759" i="5"/>
  <c r="L9269" i="5"/>
  <c r="L9345" i="5"/>
  <c r="L9381" i="5"/>
  <c r="L9409" i="5"/>
  <c r="L9441" i="5"/>
  <c r="L8883" i="5"/>
  <c r="L8911" i="5"/>
  <c r="L8999" i="5"/>
  <c r="L9063" i="5"/>
  <c r="L9294" i="5"/>
  <c r="L9485" i="5"/>
  <c r="L9528" i="5"/>
  <c r="L9656" i="5"/>
  <c r="L8887" i="5"/>
  <c r="L9334" i="5"/>
  <c r="L9366" i="5"/>
  <c r="L9406" i="5"/>
  <c r="L9470" i="5"/>
  <c r="L11106" i="5"/>
  <c r="L11130" i="5"/>
  <c r="L11293" i="5"/>
  <c r="L10867" i="5"/>
  <c r="L10971" i="5"/>
  <c r="L11055" i="5"/>
  <c r="L11071" i="5"/>
  <c r="L11179" i="5"/>
  <c r="L11215" i="5"/>
  <c r="L11334" i="5"/>
  <c r="L9700" i="5"/>
  <c r="L10071" i="5"/>
  <c r="L10896" i="5"/>
  <c r="L10948" i="5"/>
  <c r="L10968" i="5"/>
  <c r="L10992" i="5"/>
  <c r="L10996" i="5"/>
  <c r="L11024" i="5"/>
  <c r="L10841" i="5"/>
  <c r="L10897" i="5"/>
  <c r="L10925" i="5"/>
  <c r="L10945" i="5"/>
  <c r="L11133" i="5"/>
  <c r="L11165" i="5"/>
  <c r="L10866" i="5"/>
  <c r="L10922" i="5"/>
  <c r="L11058" i="5"/>
  <c r="L12897" i="5"/>
  <c r="L12957" i="5"/>
  <c r="L12961" i="5"/>
  <c r="L13009" i="5"/>
  <c r="L13045" i="5"/>
  <c r="L13049" i="5"/>
  <c r="L13053" i="5"/>
  <c r="L13101" i="5"/>
  <c r="L13157" i="5"/>
  <c r="L13185" i="5"/>
  <c r="L11021" i="5"/>
  <c r="L12910" i="5"/>
  <c r="L12950" i="5"/>
  <c r="L12998" i="5"/>
  <c r="L13006" i="5"/>
  <c r="L13062" i="5"/>
  <c r="L13142" i="5"/>
  <c r="L11089" i="5"/>
  <c r="L12883" i="5"/>
  <c r="L12895" i="5"/>
  <c r="L12903" i="5"/>
  <c r="L12907" i="5"/>
  <c r="L12935" i="5"/>
  <c r="L12955" i="5"/>
  <c r="L12959" i="5"/>
  <c r="L12963" i="5"/>
  <c r="L12967" i="5"/>
  <c r="L12979" i="5"/>
  <c r="L12995" i="5"/>
  <c r="L13011" i="5"/>
  <c r="L13019" i="5"/>
  <c r="L13035" i="5"/>
  <c r="L13111" i="5"/>
  <c r="L13119" i="5"/>
  <c r="L13123" i="5"/>
  <c r="L13127" i="5"/>
  <c r="L13135" i="5"/>
  <c r="L13151" i="5"/>
  <c r="L13167" i="5"/>
  <c r="L13175" i="5"/>
  <c r="L13207" i="5"/>
  <c r="L12892" i="5"/>
  <c r="L12988" i="5"/>
  <c r="L13194" i="5"/>
  <c r="L13024" i="5"/>
  <c r="L13148" i="5"/>
  <c r="L13180" i="5"/>
  <c r="L13201" i="5"/>
  <c r="L12900" i="5"/>
  <c r="L13196" i="5"/>
  <c r="L13212" i="5"/>
  <c r="L12968" i="5"/>
  <c r="L13032" i="5"/>
  <c r="L13004" i="5"/>
  <c r="L13068" i="5"/>
  <c r="L13168" i="5"/>
  <c r="L13176" i="5"/>
  <c r="L13217" i="5"/>
  <c r="L12944" i="5"/>
  <c r="L12916" i="5"/>
  <c r="L12948" i="5"/>
  <c r="L13162" i="5"/>
  <c r="L13170" i="5"/>
  <c r="L13205" i="5"/>
  <c r="L13226" i="5"/>
  <c r="L12888" i="5"/>
  <c r="L12952" i="5"/>
  <c r="L12166" i="5"/>
  <c r="L12282" i="5"/>
  <c r="L12055" i="5"/>
  <c r="L12402" i="5"/>
  <c r="L12478" i="5"/>
  <c r="L12546" i="5"/>
  <c r="L12574" i="5"/>
  <c r="L12578" i="5"/>
  <c r="L12646" i="5"/>
  <c r="L12275" i="5"/>
  <c r="L12331" i="5"/>
  <c r="L12335" i="5"/>
  <c r="L12105" i="5"/>
  <c r="L12376" i="5"/>
  <c r="L12412" i="5"/>
  <c r="L12608" i="5"/>
  <c r="L12632" i="5"/>
  <c r="L12648" i="5"/>
  <c r="L12660" i="5"/>
  <c r="L12684" i="5"/>
  <c r="L12161" i="5"/>
  <c r="L12169" i="5"/>
  <c r="L12221" i="5"/>
  <c r="L12225" i="5"/>
  <c r="L12229" i="5"/>
  <c r="L12437" i="5"/>
  <c r="L12541" i="5"/>
  <c r="L12609" i="5"/>
  <c r="L12617" i="5"/>
  <c r="L12673" i="5"/>
  <c r="L12697" i="5"/>
  <c r="L5743" i="5"/>
  <c r="L12474" i="5"/>
  <c r="L12618" i="5"/>
  <c r="L12674" i="5"/>
  <c r="L12718" i="5"/>
  <c r="L12395" i="5"/>
  <c r="L12431" i="5"/>
  <c r="L12543" i="5"/>
  <c r="L12743" i="5"/>
  <c r="L12759" i="5"/>
  <c r="L12799" i="5"/>
  <c r="L12472" i="5"/>
  <c r="L12576" i="5"/>
  <c r="L12756" i="5"/>
  <c r="L12784" i="5"/>
  <c r="L12509" i="5"/>
  <c r="L12513" i="5"/>
  <c r="L12649" i="5"/>
  <c r="L12701" i="5"/>
  <c r="L12781" i="5"/>
  <c r="L192" i="5"/>
  <c r="L12" i="5"/>
  <c r="L29" i="5"/>
  <c r="L37" i="5"/>
  <c r="L57" i="5"/>
  <c r="L185" i="5"/>
  <c r="L13" i="5"/>
  <c r="L18" i="5"/>
  <c r="L46" i="5"/>
  <c r="L58" i="5"/>
  <c r="L198" i="5"/>
  <c r="L6" i="5"/>
  <c r="L23" i="5"/>
  <c r="L24" i="5"/>
  <c r="L3" i="5"/>
  <c r="L36" i="5"/>
  <c r="L7" i="5"/>
  <c r="L2848" i="5"/>
  <c r="L2860" i="5"/>
  <c r="L2868" i="5"/>
  <c r="L2880" i="5"/>
  <c r="L2849" i="5"/>
  <c r="L2853" i="5"/>
  <c r="L2873" i="5"/>
  <c r="L2877" i="5"/>
  <c r="L2847" i="5"/>
  <c r="L2966" i="5"/>
  <c r="L2974" i="5"/>
  <c r="L2978" i="5"/>
  <c r="L3002" i="5"/>
  <c r="L3034" i="5"/>
  <c r="L2891" i="5"/>
  <c r="L2855" i="5"/>
  <c r="L2923" i="5"/>
  <c r="L2955" i="5"/>
  <c r="L2963" i="5"/>
  <c r="L2975" i="5"/>
  <c r="L2987" i="5"/>
  <c r="L3003" i="5"/>
  <c r="L2887" i="5"/>
  <c r="L2894" i="5"/>
  <c r="L2911" i="5"/>
  <c r="L2936" i="5"/>
  <c r="L2976" i="5"/>
  <c r="L2988" i="5"/>
  <c r="L2851" i="5"/>
  <c r="L3001" i="5"/>
  <c r="L3013" i="5"/>
  <c r="L3037" i="5"/>
  <c r="L3837" i="5"/>
  <c r="L3877" i="5"/>
  <c r="L2883" i="5"/>
  <c r="L3838" i="5"/>
  <c r="L3866" i="5"/>
  <c r="L3839" i="5"/>
  <c r="L3836" i="5"/>
  <c r="L3840" i="5"/>
  <c r="L14451" i="5"/>
  <c r="L14479" i="5"/>
  <c r="L14495" i="5"/>
  <c r="L14444" i="5"/>
  <c r="L14484" i="5"/>
  <c r="L14445" i="5"/>
  <c r="L14485" i="5"/>
  <c r="L14505" i="5"/>
  <c r="L14446" i="5"/>
  <c r="L14450" i="5"/>
  <c r="L14494" i="5"/>
  <c r="L14474" i="5"/>
  <c r="L2" i="5"/>
  <c r="L8712" i="5"/>
  <c r="L8748" i="5"/>
  <c r="L8780" i="5"/>
  <c r="L8804" i="5"/>
  <c r="L8820" i="5"/>
  <c r="L8824" i="5"/>
  <c r="L8848" i="5"/>
  <c r="L8888" i="5"/>
  <c r="L9084" i="5"/>
  <c r="L9141" i="5"/>
  <c r="L8730" i="5"/>
  <c r="L8914" i="5"/>
  <c r="L9182" i="5"/>
  <c r="L9111" i="5"/>
  <c r="L9279" i="5"/>
  <c r="L9573" i="5"/>
  <c r="L9593" i="5"/>
  <c r="L9609" i="5"/>
  <c r="L9709" i="5"/>
  <c r="L9721" i="5"/>
  <c r="L9741" i="5"/>
  <c r="L9303" i="5"/>
  <c r="L9335" i="5"/>
  <c r="L9407" i="5"/>
  <c r="L8827" i="5"/>
  <c r="L9280" i="5"/>
  <c r="L9288" i="5"/>
  <c r="L9483" i="5"/>
  <c r="L9526" i="5"/>
  <c r="L9654" i="5"/>
  <c r="L9694" i="5"/>
  <c r="L9698" i="5"/>
  <c r="L9304" i="5"/>
  <c r="L9324" i="5"/>
  <c r="L9344" i="5"/>
  <c r="L9468" i="5"/>
  <c r="L9273" i="5"/>
  <c r="L9527" i="5"/>
  <c r="L9551" i="5"/>
  <c r="L9571" i="5"/>
  <c r="L9575" i="5"/>
  <c r="L9591" i="5"/>
  <c r="L9611" i="5"/>
  <c r="L9297" i="5"/>
  <c r="L9309" i="5"/>
  <c r="L9313" i="5"/>
  <c r="L9333" i="5"/>
  <c r="L9437" i="5"/>
  <c r="L9465" i="5"/>
  <c r="L9504" i="5"/>
  <c r="L8787" i="5"/>
  <c r="L8859" i="5"/>
  <c r="L9552" i="5"/>
  <c r="L9632" i="5"/>
  <c r="L8767" i="5"/>
  <c r="L9298" i="5"/>
  <c r="L9318" i="5"/>
  <c r="L9342" i="5"/>
  <c r="L9354" i="5"/>
  <c r="L9434" i="5"/>
  <c r="L11210" i="5"/>
  <c r="L11289" i="5"/>
  <c r="L10899" i="5"/>
  <c r="L10947" i="5"/>
  <c r="L10967" i="5"/>
  <c r="L10995" i="5"/>
  <c r="L11023" i="5"/>
  <c r="L11091" i="5"/>
  <c r="L11246" i="5"/>
  <c r="L11250" i="5"/>
  <c r="L9676" i="5"/>
  <c r="L11175" i="5"/>
  <c r="L11207" i="5"/>
  <c r="L11211" i="5"/>
  <c r="L11294" i="5"/>
  <c r="L11441" i="5"/>
  <c r="L9680" i="5"/>
  <c r="L10864" i="5"/>
  <c r="L10868" i="5"/>
  <c r="L10924" i="5"/>
  <c r="L10972" i="5"/>
  <c r="L11020" i="5"/>
  <c r="L11060" i="5"/>
  <c r="L11088" i="5"/>
  <c r="L11132" i="5"/>
  <c r="L11136" i="5"/>
  <c r="L11140" i="5"/>
  <c r="L11164" i="5"/>
  <c r="L11168" i="5"/>
  <c r="L11204" i="5"/>
  <c r="L11291" i="5"/>
  <c r="L11335" i="5"/>
  <c r="L11374" i="5"/>
  <c r="L10817" i="5"/>
  <c r="L11173" i="5"/>
  <c r="L11205" i="5"/>
  <c r="L11292" i="5"/>
  <c r="L11375" i="5"/>
  <c r="L11411" i="5"/>
  <c r="L9712" i="5"/>
  <c r="L9732" i="5"/>
  <c r="L10838" i="5"/>
  <c r="L10970" i="5"/>
  <c r="L10994" i="5"/>
  <c r="L10998" i="5"/>
  <c r="L11026" i="5"/>
  <c r="L11054" i="5"/>
  <c r="L11098" i="5"/>
  <c r="L11245" i="5"/>
  <c r="L11248" i="5"/>
  <c r="L12877" i="5"/>
  <c r="L12881" i="5"/>
  <c r="L12921" i="5"/>
  <c r="L12941" i="5"/>
  <c r="L12985" i="5"/>
  <c r="L12993" i="5"/>
  <c r="L13001" i="5"/>
  <c r="L13013" i="5"/>
  <c r="L13033" i="5"/>
  <c r="L13041" i="5"/>
  <c r="L13069" i="5"/>
  <c r="L13073" i="5"/>
  <c r="L13081" i="5"/>
  <c r="L13089" i="5"/>
  <c r="L13093" i="5"/>
  <c r="L13097" i="5"/>
  <c r="L13113" i="5"/>
  <c r="L13117" i="5"/>
  <c r="L13129" i="5"/>
  <c r="L13137" i="5"/>
  <c r="L13141" i="5"/>
  <c r="L13145" i="5"/>
  <c r="L13149" i="5"/>
  <c r="L13153" i="5"/>
  <c r="L13161" i="5"/>
  <c r="L13165" i="5"/>
  <c r="L13173" i="5"/>
  <c r="L13181" i="5"/>
  <c r="L12914" i="5"/>
  <c r="L12918" i="5"/>
  <c r="L12982" i="5"/>
  <c r="L12986" i="5"/>
  <c r="L12990" i="5"/>
  <c r="L12994" i="5"/>
  <c r="L13022" i="5"/>
  <c r="L13038" i="5"/>
  <c r="L13050" i="5"/>
  <c r="L13054" i="5"/>
  <c r="L13058" i="5"/>
  <c r="L13066" i="5"/>
  <c r="L13070" i="5"/>
  <c r="L13082" i="5"/>
  <c r="L13086" i="5"/>
  <c r="L13094" i="5"/>
  <c r="L13098" i="5"/>
  <c r="L13106" i="5"/>
  <c r="L13138" i="5"/>
  <c r="L13150" i="5"/>
  <c r="L11029" i="5"/>
  <c r="L11498" i="5"/>
  <c r="L12871" i="5"/>
  <c r="L12875" i="5"/>
  <c r="L11057" i="5"/>
  <c r="L12879" i="5"/>
  <c r="L12911" i="5"/>
  <c r="L13007" i="5"/>
  <c r="L13015" i="5"/>
  <c r="L13023" i="5"/>
  <c r="L13031" i="5"/>
  <c r="L13051" i="5"/>
  <c r="L13059" i="5"/>
  <c r="L13067" i="5"/>
  <c r="L13071" i="5"/>
  <c r="L13079" i="5"/>
  <c r="L13083" i="5"/>
  <c r="L13087" i="5"/>
  <c r="L13091" i="5"/>
  <c r="L13095" i="5"/>
  <c r="L13103" i="5"/>
  <c r="L13115" i="5"/>
  <c r="L13139" i="5"/>
  <c r="L13143" i="5"/>
  <c r="L13155" i="5"/>
  <c r="L13159" i="5"/>
  <c r="L13163" i="5"/>
  <c r="L13171" i="5"/>
  <c r="L13187" i="5"/>
  <c r="L13191" i="5"/>
  <c r="L13195" i="5"/>
  <c r="L13199" i="5"/>
  <c r="L11093" i="5"/>
  <c r="L12924" i="5"/>
  <c r="L13020" i="5"/>
  <c r="L13052" i="5"/>
  <c r="L13172" i="5"/>
  <c r="L13227" i="5"/>
  <c r="L12928" i="5"/>
  <c r="L13056" i="5"/>
  <c r="L13088" i="5"/>
  <c r="L13132" i="5"/>
  <c r="L12932" i="5"/>
  <c r="L12996" i="5"/>
  <c r="L13028" i="5"/>
  <c r="L13158" i="5"/>
  <c r="L13240" i="5"/>
  <c r="L12936" i="5"/>
  <c r="L13000" i="5"/>
  <c r="L13182" i="5"/>
  <c r="L13202" i="5"/>
  <c r="L13208" i="5"/>
  <c r="L13036" i="5"/>
  <c r="L13100" i="5"/>
  <c r="L13152" i="5"/>
  <c r="L13233" i="5"/>
  <c r="L13008" i="5"/>
  <c r="L13072" i="5"/>
  <c r="L13104" i="5"/>
  <c r="L12980" i="5"/>
  <c r="L13108" i="5"/>
  <c r="L13154" i="5"/>
  <c r="L13218" i="5"/>
  <c r="L13234" i="5"/>
  <c r="L13080" i="5"/>
  <c r="L106" i="5"/>
  <c r="L107" i="5"/>
  <c r="L2258" i="5"/>
  <c r="L2255" i="5"/>
  <c r="L2259" i="5"/>
  <c r="L2267" i="5"/>
  <c r="L2264" i="5"/>
  <c r="L2261" i="5"/>
  <c r="L2265" i="5"/>
  <c r="L2269" i="5"/>
  <c r="L3042" i="5"/>
  <c r="L3041" i="5"/>
  <c r="L522" i="5"/>
  <c r="L515" i="5"/>
  <c r="L529" i="5"/>
  <c r="L508" i="5"/>
  <c r="L516" i="5"/>
  <c r="L1966" i="5"/>
  <c r="L1974" i="5"/>
  <c r="L1982" i="5"/>
  <c r="L1998" i="5"/>
  <c r="L2014" i="5"/>
  <c r="L2007" i="5"/>
  <c r="L2099" i="5"/>
  <c r="L2016" i="5"/>
  <c r="L2096" i="5"/>
  <c r="L2101" i="5"/>
  <c r="L2024" i="5"/>
  <c r="L2097" i="5"/>
  <c r="L2031" i="5"/>
  <c r="L2102" i="5"/>
  <c r="L2111" i="5"/>
  <c r="L2098" i="5"/>
  <c r="L2355" i="5"/>
  <c r="L2528" i="5"/>
  <c r="L2568" i="5"/>
  <c r="L2561" i="5"/>
  <c r="L2411" i="5"/>
  <c r="L2522" i="5"/>
  <c r="L2554" i="5"/>
  <c r="L2574" i="5"/>
  <c r="L2539" i="5"/>
  <c r="L2547" i="5"/>
  <c r="L2526" i="5"/>
  <c r="L3337" i="5"/>
  <c r="L3354" i="5"/>
  <c r="L3386" i="5"/>
  <c r="L3685" i="5"/>
  <c r="L2434" i="5"/>
  <c r="L3695" i="5"/>
  <c r="L3608" i="5"/>
  <c r="L8860" i="5"/>
  <c r="L8889" i="5"/>
  <c r="L8917" i="5"/>
  <c r="L8977" i="5"/>
  <c r="L9005" i="5"/>
  <c r="L9029" i="5"/>
  <c r="L9030" i="5"/>
  <c r="L9486" i="5"/>
  <c r="L9051" i="5"/>
  <c r="L9440" i="5"/>
  <c r="L8947" i="5"/>
  <c r="L9357" i="5"/>
  <c r="L8975" i="5"/>
  <c r="L8915" i="5"/>
  <c r="L9382" i="5"/>
  <c r="L9410" i="5"/>
  <c r="L11564" i="5"/>
  <c r="L11756" i="5"/>
  <c r="L11824" i="5"/>
  <c r="L11868" i="5"/>
  <c r="L11537" i="5"/>
  <c r="L11585" i="5"/>
  <c r="L11661" i="5"/>
  <c r="L11717" i="5"/>
  <c r="L11757" i="5"/>
  <c r="L11793" i="5"/>
  <c r="L11906" i="5"/>
  <c r="L11507" i="5"/>
  <c r="L11607" i="5"/>
  <c r="L11634" i="5"/>
  <c r="L11718" i="5"/>
  <c r="L11794" i="5"/>
  <c r="L11900" i="5"/>
  <c r="L11538" i="5"/>
  <c r="L12135" i="5"/>
  <c r="L12558" i="5"/>
  <c r="L12191" i="5"/>
  <c r="L12247" i="5"/>
  <c r="L12763" i="5"/>
  <c r="L11830" i="5"/>
  <c r="L12740" i="5"/>
  <c r="L11831" i="5"/>
  <c r="L11690" i="5"/>
  <c r="L12785" i="5"/>
  <c r="L528" i="5"/>
  <c r="L895" i="5"/>
  <c r="L892" i="5"/>
  <c r="L900" i="5"/>
  <c r="L897" i="5"/>
  <c r="L1929" i="5"/>
  <c r="L1933" i="5"/>
  <c r="L1934" i="5"/>
  <c r="L1978" i="5"/>
  <c r="L2072" i="5"/>
  <c r="L2112" i="5"/>
  <c r="L2200" i="5"/>
  <c r="L2204" i="5"/>
  <c r="L2208" i="5"/>
  <c r="L2212" i="5"/>
  <c r="L2216" i="5"/>
  <c r="L2220" i="5"/>
  <c r="L1939" i="5"/>
  <c r="L2046" i="5"/>
  <c r="L2073" i="5"/>
  <c r="L2113" i="5"/>
  <c r="L2224" i="5"/>
  <c r="L2228" i="5"/>
  <c r="L2232" i="5"/>
  <c r="L2068" i="5"/>
  <c r="L2197" i="5"/>
  <c r="L2201" i="5"/>
  <c r="L2205" i="5"/>
  <c r="L2209" i="5"/>
  <c r="L2213" i="5"/>
  <c r="L2217" i="5"/>
  <c r="L2221" i="5"/>
  <c r="L2029" i="5"/>
  <c r="L2069" i="5"/>
  <c r="L2114" i="5"/>
  <c r="L2118" i="5"/>
  <c r="L2225" i="5"/>
  <c r="L2233" i="5"/>
  <c r="L2237" i="5"/>
  <c r="L1943" i="5"/>
  <c r="L2036" i="5"/>
  <c r="L2064" i="5"/>
  <c r="L2080" i="5"/>
  <c r="L2198" i="5"/>
  <c r="L2202" i="5"/>
  <c r="L2206" i="5"/>
  <c r="L2210" i="5"/>
  <c r="L2214" i="5"/>
  <c r="L2218" i="5"/>
  <c r="L2222" i="5"/>
  <c r="L1987" i="5"/>
  <c r="L2059" i="5"/>
  <c r="L2065" i="5"/>
  <c r="L2075" i="5"/>
  <c r="L2115" i="5"/>
  <c r="L2226" i="5"/>
  <c r="L2230" i="5"/>
  <c r="L2238" i="5"/>
  <c r="L2199" i="5"/>
  <c r="L2203" i="5"/>
  <c r="L2207" i="5"/>
  <c r="L2211" i="5"/>
  <c r="L1947" i="5"/>
  <c r="L2116" i="5"/>
  <c r="L2227" i="5"/>
  <c r="L2290" i="5"/>
  <c r="L2298" i="5"/>
  <c r="L2215" i="5"/>
  <c r="L2240" i="5"/>
  <c r="L2287" i="5"/>
  <c r="L2303" i="5"/>
  <c r="L2307" i="5"/>
  <c r="L2219" i="5"/>
  <c r="L2242" i="5"/>
  <c r="L2284" i="5"/>
  <c r="L2296" i="5"/>
  <c r="L2300" i="5"/>
  <c r="L2308" i="5"/>
  <c r="L2312" i="5"/>
  <c r="L2372" i="5"/>
  <c r="L2496" i="5"/>
  <c r="L2500" i="5"/>
  <c r="L2504" i="5"/>
  <c r="L2532" i="5"/>
  <c r="L2536" i="5"/>
  <c r="L2544" i="5"/>
  <c r="L2580" i="5"/>
  <c r="L2588" i="5"/>
  <c r="L2648" i="5"/>
  <c r="L2660" i="5"/>
  <c r="L2784" i="5"/>
  <c r="L2792" i="5"/>
  <c r="L2796" i="5"/>
  <c r="L2808" i="5"/>
  <c r="L2812" i="5"/>
  <c r="L2820" i="5"/>
  <c r="L2832" i="5"/>
  <c r="L2836" i="5"/>
  <c r="L2844" i="5"/>
  <c r="L2223" i="5"/>
  <c r="L2235" i="5"/>
  <c r="L2381" i="5"/>
  <c r="L2509" i="5"/>
  <c r="L2557" i="5"/>
  <c r="L2565" i="5"/>
  <c r="L2573" i="5"/>
  <c r="L2581" i="5"/>
  <c r="L2593" i="5"/>
  <c r="L2789" i="5"/>
  <c r="L2817" i="5"/>
  <c r="L2825" i="5"/>
  <c r="L2837" i="5"/>
  <c r="L2841" i="5"/>
  <c r="L2587" i="5"/>
  <c r="L2707" i="5"/>
  <c r="L2783" i="5"/>
  <c r="L2506" i="5"/>
  <c r="L2803" i="5"/>
  <c r="L2810" i="5"/>
  <c r="L2598" i="5"/>
  <c r="L2654" i="5"/>
  <c r="L2766" i="5"/>
  <c r="L2798" i="5"/>
  <c r="L2507" i="5"/>
  <c r="L2811" i="5"/>
  <c r="L2647" i="5"/>
  <c r="L2831" i="5"/>
  <c r="L2510" i="5"/>
  <c r="L2534" i="5"/>
  <c r="L2550" i="5"/>
  <c r="L2570" i="5"/>
  <c r="L2819" i="5"/>
  <c r="L2650" i="5"/>
  <c r="L2775" i="5"/>
  <c r="L2807" i="5"/>
  <c r="L2511" i="5"/>
  <c r="L2558" i="5"/>
  <c r="L2827" i="5"/>
  <c r="L3533" i="5"/>
  <c r="L2571" i="5"/>
  <c r="L3534" i="5"/>
  <c r="L2543" i="5"/>
  <c r="L3459" i="5"/>
  <c r="L3464" i="5"/>
  <c r="L2551" i="5"/>
  <c r="L3535" i="5"/>
  <c r="L3745" i="5"/>
  <c r="L3536" i="5"/>
  <c r="L3722" i="5"/>
  <c r="L3742" i="5"/>
  <c r="L2802" i="5"/>
  <c r="L3572" i="5"/>
  <c r="L8940" i="5"/>
  <c r="L9140" i="5"/>
  <c r="L9184" i="5"/>
  <c r="L9224" i="5"/>
  <c r="L8909" i="5"/>
  <c r="L9161" i="5"/>
  <c r="L9181" i="5"/>
  <c r="L9205" i="5"/>
  <c r="L9261" i="5"/>
  <c r="L8910" i="5"/>
  <c r="L8942" i="5"/>
  <c r="L8970" i="5"/>
  <c r="L9222" i="5"/>
  <c r="L9242" i="5"/>
  <c r="L9254" i="5"/>
  <c r="L9270" i="5"/>
  <c r="L9163" i="5"/>
  <c r="L9263" i="5"/>
  <c r="L9295" i="5"/>
  <c r="L10659" i="5"/>
  <c r="L10041" i="5"/>
  <c r="L9277" i="5"/>
  <c r="L9285" i="5"/>
  <c r="L10034" i="5"/>
  <c r="L10661" i="5"/>
  <c r="L10663" i="5"/>
  <c r="L10051" i="5"/>
  <c r="L10923" i="5"/>
  <c r="L10658" i="5"/>
  <c r="L11107" i="5"/>
  <c r="L11131" i="5"/>
  <c r="L10660" i="5"/>
  <c r="L10944" i="5"/>
  <c r="L11056" i="5"/>
  <c r="L10665" i="5"/>
  <c r="L11869" i="5"/>
  <c r="L10662" i="5"/>
  <c r="L10666" i="5"/>
  <c r="L10946" i="5"/>
  <c r="L10966" i="5"/>
  <c r="L11022" i="5"/>
  <c r="L12246" i="5"/>
  <c r="L13005" i="5"/>
  <c r="L10993" i="5"/>
  <c r="L12079" i="5"/>
  <c r="L11907" i="5"/>
  <c r="L13102" i="5"/>
  <c r="L10969" i="5"/>
  <c r="L11945" i="5"/>
  <c r="L12192" i="5"/>
  <c r="L12248" i="5"/>
  <c r="L13120" i="5"/>
  <c r="L13136" i="5"/>
  <c r="L13128" i="5"/>
  <c r="F116" i="3"/>
  <c r="L4032" i="5"/>
  <c r="L4036" i="5"/>
  <c r="L4048" i="5"/>
  <c r="L4052" i="5"/>
  <c r="L4064" i="5"/>
  <c r="L4072" i="5"/>
  <c r="L4088" i="5"/>
  <c r="L4092" i="5"/>
  <c r="L4096" i="5"/>
  <c r="L4100" i="5"/>
  <c r="L4104" i="5"/>
  <c r="L4108" i="5"/>
  <c r="L4112" i="5"/>
  <c r="L4120" i="5"/>
  <c r="L4128" i="5"/>
  <c r="L4136" i="5"/>
  <c r="L4140" i="5"/>
  <c r="L4144" i="5"/>
  <c r="L4025" i="5"/>
  <c r="L4073" i="5"/>
  <c r="L4081" i="5"/>
  <c r="L4093" i="5"/>
  <c r="L4097" i="5"/>
  <c r="L4101" i="5"/>
  <c r="L4105" i="5"/>
  <c r="L4109" i="5"/>
  <c r="L4117" i="5"/>
  <c r="L4121" i="5"/>
  <c r="L4125" i="5"/>
  <c r="L4129" i="5"/>
  <c r="L4133" i="5"/>
  <c r="L4141" i="5"/>
  <c r="L4042" i="5"/>
  <c r="L4054" i="5"/>
  <c r="L4058" i="5"/>
  <c r="L4082" i="5"/>
  <c r="L4086" i="5"/>
  <c r="L4098" i="5"/>
  <c r="L4106" i="5"/>
  <c r="L4110" i="5"/>
  <c r="L4114" i="5"/>
  <c r="L4122" i="5"/>
  <c r="L4126" i="5"/>
  <c r="L4130" i="5"/>
  <c r="L4134" i="5"/>
  <c r="L4138" i="5"/>
  <c r="L4142" i="5"/>
  <c r="L4146" i="5"/>
  <c r="L4087" i="5"/>
  <c r="L4273" i="5"/>
  <c r="L4285" i="5"/>
  <c r="L4289" i="5"/>
  <c r="L4301" i="5"/>
  <c r="L4059" i="5"/>
  <c r="L4131" i="5"/>
  <c r="L4206" i="5"/>
  <c r="L4222" i="5"/>
  <c r="L4234" i="5"/>
  <c r="L4246" i="5"/>
  <c r="L4258" i="5"/>
  <c r="L4262" i="5"/>
  <c r="L4270" i="5"/>
  <c r="L4325" i="5"/>
  <c r="L4345" i="5"/>
  <c r="L4349" i="5"/>
  <c r="L4377" i="5"/>
  <c r="L4385" i="5"/>
  <c r="L4417" i="5"/>
  <c r="L4449" i="5"/>
  <c r="L4485" i="5"/>
  <c r="L4489" i="5"/>
  <c r="L4521" i="5"/>
  <c r="L4525" i="5"/>
  <c r="L4609" i="5"/>
  <c r="L4613" i="5"/>
  <c r="L4645" i="5"/>
  <c r="L4649" i="5"/>
  <c r="L4685" i="5"/>
  <c r="L4689" i="5"/>
  <c r="L4693" i="5"/>
  <c r="L4274" i="5"/>
  <c r="L4286" i="5"/>
  <c r="L4290" i="5"/>
  <c r="L4071" i="5"/>
  <c r="L4091" i="5"/>
  <c r="L4123" i="5"/>
  <c r="L4191" i="5"/>
  <c r="L4207" i="5"/>
  <c r="L4247" i="5"/>
  <c r="L4271" i="5"/>
  <c r="L4306" i="5"/>
  <c r="L4318" i="5"/>
  <c r="L4322" i="5"/>
  <c r="L4326" i="5"/>
  <c r="L4350" i="5"/>
  <c r="L4354" i="5"/>
  <c r="L4378" i="5"/>
  <c r="L4382" i="5"/>
  <c r="L4386" i="5"/>
  <c r="L4410" i="5"/>
  <c r="L4414" i="5"/>
  <c r="L4418" i="5"/>
  <c r="L4442" i="5"/>
  <c r="L4446" i="5"/>
  <c r="L4450" i="5"/>
  <c r="L4478" i="5"/>
  <c r="L4482" i="5"/>
  <c r="L4486" i="5"/>
  <c r="L4518" i="5"/>
  <c r="L4522" i="5"/>
  <c r="L4526" i="5"/>
  <c r="L4562" i="5"/>
  <c r="L4566" i="5"/>
  <c r="L4570" i="5"/>
  <c r="L4606" i="5"/>
  <c r="L4610" i="5"/>
  <c r="L4614" i="5"/>
  <c r="L4618" i="5"/>
  <c r="L4646" i="5"/>
  <c r="L4654" i="5"/>
  <c r="L4686" i="5"/>
  <c r="L4694" i="5"/>
  <c r="L4103" i="5"/>
  <c r="L4135" i="5"/>
  <c r="L4275" i="5"/>
  <c r="L4287" i="5"/>
  <c r="L4299" i="5"/>
  <c r="L4303" i="5"/>
  <c r="L4063" i="5"/>
  <c r="L4115" i="5"/>
  <c r="L4175" i="5"/>
  <c r="L4192" i="5"/>
  <c r="L4208" i="5"/>
  <c r="L4220" i="5"/>
  <c r="L4236" i="5"/>
  <c r="L4244" i="5"/>
  <c r="L4248" i="5"/>
  <c r="L4260" i="5"/>
  <c r="L4307" i="5"/>
  <c r="L4323" i="5"/>
  <c r="L4343" i="5"/>
  <c r="L4347" i="5"/>
  <c r="L4383" i="5"/>
  <c r="L4419" i="5"/>
  <c r="L4443" i="5"/>
  <c r="L4447" i="5"/>
  <c r="L4479" i="5"/>
  <c r="L4487" i="5"/>
  <c r="L4519" i="5"/>
  <c r="L4523" i="5"/>
  <c r="L4531" i="5"/>
  <c r="L4563" i="5"/>
  <c r="L4567" i="5"/>
  <c r="L4571" i="5"/>
  <c r="L4607" i="5"/>
  <c r="L4611" i="5"/>
  <c r="L4615" i="5"/>
  <c r="L4651" i="5"/>
  <c r="L4655" i="5"/>
  <c r="L4691" i="5"/>
  <c r="L4695" i="5"/>
  <c r="L4139" i="5"/>
  <c r="L4237" i="5"/>
  <c r="L4257" i="5"/>
  <c r="L4261" i="5"/>
  <c r="L4320" i="5"/>
  <c r="L4328" i="5"/>
  <c r="L4352" i="5"/>
  <c r="L4380" i="5"/>
  <c r="L4384" i="5"/>
  <c r="L4412" i="5"/>
  <c r="L4416" i="5"/>
  <c r="L4420" i="5"/>
  <c r="L4444" i="5"/>
  <c r="L4448" i="5"/>
  <c r="L4480" i="5"/>
  <c r="L4484" i="5"/>
  <c r="L4516" i="5"/>
  <c r="L4524" i="5"/>
  <c r="L4564" i="5"/>
  <c r="L4568" i="5"/>
  <c r="L4572" i="5"/>
  <c r="L4648" i="5"/>
  <c r="L4652" i="5"/>
  <c r="L4656" i="5"/>
  <c r="L4660" i="5"/>
  <c r="L4688" i="5"/>
  <c r="L4692" i="5"/>
  <c r="L4725" i="5"/>
  <c r="L4729" i="5"/>
  <c r="L4733" i="5"/>
  <c r="L4765" i="5"/>
  <c r="L5000" i="5"/>
  <c r="L5004" i="5"/>
  <c r="L5036" i="5"/>
  <c r="L5040" i="5"/>
  <c r="L5068" i="5"/>
  <c r="L5072" i="5"/>
  <c r="L5096" i="5"/>
  <c r="L5120" i="5"/>
  <c r="L5140" i="5"/>
  <c r="L5156" i="5"/>
  <c r="L4288" i="5"/>
  <c r="L4797" i="5"/>
  <c r="L4801" i="5"/>
  <c r="L4833" i="5"/>
  <c r="L4837" i="5"/>
  <c r="L4841" i="5"/>
  <c r="L4873" i="5"/>
  <c r="L4877" i="5"/>
  <c r="L4881" i="5"/>
  <c r="L4905" i="5"/>
  <c r="L4909" i="5"/>
  <c r="L4937" i="5"/>
  <c r="L4941" i="5"/>
  <c r="L4969" i="5"/>
  <c r="L4973" i="5"/>
  <c r="L4726" i="5"/>
  <c r="L4730" i="5"/>
  <c r="L4762" i="5"/>
  <c r="L4766" i="5"/>
  <c r="L5001" i="5"/>
  <c r="L5005" i="5"/>
  <c r="L5037" i="5"/>
  <c r="L5041" i="5"/>
  <c r="L5069" i="5"/>
  <c r="L5073" i="5"/>
  <c r="L5093" i="5"/>
  <c r="L5097" i="5"/>
  <c r="L5117" i="5"/>
  <c r="L5121" i="5"/>
  <c r="L5141" i="5"/>
  <c r="L5157" i="5"/>
  <c r="L4798" i="5"/>
  <c r="L4802" i="5"/>
  <c r="L4838" i="5"/>
  <c r="L4874" i="5"/>
  <c r="L4878" i="5"/>
  <c r="L4906" i="5"/>
  <c r="L4910" i="5"/>
  <c r="L4914" i="5"/>
  <c r="L4938" i="5"/>
  <c r="L4942" i="5"/>
  <c r="L4970" i="5"/>
  <c r="L4300" i="5"/>
  <c r="L4731" i="5"/>
  <c r="L4763" i="5"/>
  <c r="L4767" i="5"/>
  <c r="L4974" i="5"/>
  <c r="L5002" i="5"/>
  <c r="L5006" i="5"/>
  <c r="L5038" i="5"/>
  <c r="L5042" i="5"/>
  <c r="L5070" i="5"/>
  <c r="L5074" i="5"/>
  <c r="L5094" i="5"/>
  <c r="L5098" i="5"/>
  <c r="L5118" i="5"/>
  <c r="L5122" i="5"/>
  <c r="L5138" i="5"/>
  <c r="L5158" i="5"/>
  <c r="L5174" i="5"/>
  <c r="L5190" i="5"/>
  <c r="L4304" i="5"/>
  <c r="L4723" i="5"/>
  <c r="L4771" i="5"/>
  <c r="L4795" i="5"/>
  <c r="L4799" i="5"/>
  <c r="L4835" i="5"/>
  <c r="L4839" i="5"/>
  <c r="L4871" i="5"/>
  <c r="L4875" i="5"/>
  <c r="L4907" i="5"/>
  <c r="L4911" i="5"/>
  <c r="L4939" i="5"/>
  <c r="L4943" i="5"/>
  <c r="L4967" i="5"/>
  <c r="L4971" i="5"/>
  <c r="L4768" i="5"/>
  <c r="L4800" i="5"/>
  <c r="L4836" i="5"/>
  <c r="L4840" i="5"/>
  <c r="L4876" i="5"/>
  <c r="L4904" i="5"/>
  <c r="L4908" i="5"/>
  <c r="L4940" i="5"/>
  <c r="L4944" i="5"/>
  <c r="L4968" i="5"/>
  <c r="L4972" i="5"/>
  <c r="L4728" i="5"/>
  <c r="L4764" i="5"/>
  <c r="L5039" i="5"/>
  <c r="L4732" i="5"/>
  <c r="L5043" i="5"/>
  <c r="L5095" i="5"/>
  <c r="L5119" i="5"/>
  <c r="L5175" i="5"/>
  <c r="L4276" i="5"/>
  <c r="L5071" i="5"/>
  <c r="L5099" i="5"/>
  <c r="L5003" i="5"/>
  <c r="L5155" i="5"/>
  <c r="L4975" i="5"/>
  <c r="L5007" i="5"/>
  <c r="L5139" i="5"/>
  <c r="L4095" i="5"/>
  <c r="L9252" i="5"/>
  <c r="L9241" i="5"/>
  <c r="L9250" i="5"/>
  <c r="L9259" i="5"/>
  <c r="L9267" i="5"/>
  <c r="L12738" i="5"/>
  <c r="L12760" i="5"/>
  <c r="L12800" i="5"/>
  <c r="L12757" i="5"/>
  <c r="L8792" i="5"/>
  <c r="L8920" i="5"/>
  <c r="L8964" i="5"/>
  <c r="L8809" i="5"/>
  <c r="L8865" i="5"/>
  <c r="L8897" i="5"/>
  <c r="L8981" i="5"/>
  <c r="L8985" i="5"/>
  <c r="L9037" i="5"/>
  <c r="L8870" i="5"/>
  <c r="L8930" i="5"/>
  <c r="L8950" i="5"/>
  <c r="L8958" i="5"/>
  <c r="L8994" i="5"/>
  <c r="L9014" i="5"/>
  <c r="L8771" i="5"/>
  <c r="L8983" i="5"/>
  <c r="L9039" i="5"/>
  <c r="L10028" i="5"/>
  <c r="L10048" i="5"/>
  <c r="L10068" i="5"/>
  <c r="L10076" i="5"/>
  <c r="L10080" i="5"/>
  <c r="L10088" i="5"/>
  <c r="L10108" i="5"/>
  <c r="L10112" i="5"/>
  <c r="L8895" i="5"/>
  <c r="L9011" i="5"/>
  <c r="L9339" i="5"/>
  <c r="L9351" i="5"/>
  <c r="L9359" i="5"/>
  <c r="L9383" i="5"/>
  <c r="L9411" i="5"/>
  <c r="L9941" i="5"/>
  <c r="L9957" i="5"/>
  <c r="L9997" i="5"/>
  <c r="L10005" i="5"/>
  <c r="L10013" i="5"/>
  <c r="L10029" i="5"/>
  <c r="L10057" i="5"/>
  <c r="L8831" i="5"/>
  <c r="L9019" i="5"/>
  <c r="L9075" i="5"/>
  <c r="L9444" i="5"/>
  <c r="L9926" i="5"/>
  <c r="L9934" i="5"/>
  <c r="L9954" i="5"/>
  <c r="L8835" i="5"/>
  <c r="L8991" i="5"/>
  <c r="L10014" i="5"/>
  <c r="L10022" i="5"/>
  <c r="L10038" i="5"/>
  <c r="L10050" i="5"/>
  <c r="L10066" i="5"/>
  <c r="L10070" i="5"/>
  <c r="L10078" i="5"/>
  <c r="L10086" i="5"/>
  <c r="L10098" i="5"/>
  <c r="L9329" i="5"/>
  <c r="L9349" i="5"/>
  <c r="L9915" i="5"/>
  <c r="L8955" i="5"/>
  <c r="L9944" i="5"/>
  <c r="L10023" i="5"/>
  <c r="L10047" i="5"/>
  <c r="L10007" i="5"/>
  <c r="L10691" i="5"/>
  <c r="L10739" i="5"/>
  <c r="L10827" i="5"/>
  <c r="L10847" i="5"/>
  <c r="L10095" i="5"/>
  <c r="L10724" i="5"/>
  <c r="L10788" i="5"/>
  <c r="L10824" i="5"/>
  <c r="L10031" i="5"/>
  <c r="L9999" i="5"/>
  <c r="L10059" i="5"/>
  <c r="L10769" i="5"/>
  <c r="L10805" i="5"/>
  <c r="L10039" i="5"/>
  <c r="L10706" i="5"/>
  <c r="L10742" i="5"/>
  <c r="L2166" i="5"/>
  <c r="L2358" i="5"/>
  <c r="L2275" i="5"/>
  <c r="L2363" i="5"/>
  <c r="L2367" i="5"/>
  <c r="L2344" i="5"/>
  <c r="L2376" i="5"/>
  <c r="L2428" i="5"/>
  <c r="L2469" i="5"/>
  <c r="L2474" i="5"/>
  <c r="L2514" i="5"/>
  <c r="L2406" i="5"/>
  <c r="L2414" i="5"/>
  <c r="L2486" i="5"/>
  <c r="L3353" i="5"/>
  <c r="L3373" i="5"/>
  <c r="L3381" i="5"/>
  <c r="L3347" i="5"/>
  <c r="L3359" i="5"/>
  <c r="L3368" i="5"/>
  <c r="L3549" i="5"/>
  <c r="L3561" i="5"/>
  <c r="L3565" i="5"/>
  <c r="L3713" i="5"/>
  <c r="L3546" i="5"/>
  <c r="L3558" i="5"/>
  <c r="L3630" i="5"/>
  <c r="L3678" i="5"/>
  <c r="L3599" i="5"/>
  <c r="L3611" i="5"/>
  <c r="L3759" i="5"/>
  <c r="L3763" i="5"/>
  <c r="L3779" i="5"/>
  <c r="L3552" i="5"/>
  <c r="L3556" i="5"/>
  <c r="L3616" i="5"/>
  <c r="L3664" i="5"/>
  <c r="L3724" i="5"/>
  <c r="L8868" i="5"/>
  <c r="L8956" i="5"/>
  <c r="L8988" i="5"/>
  <c r="L8925" i="5"/>
  <c r="L9017" i="5"/>
  <c r="L8986" i="5"/>
  <c r="L8959" i="5"/>
  <c r="L8899" i="5"/>
  <c r="L10119" i="5"/>
  <c r="L10703" i="5"/>
  <c r="L10767" i="5"/>
  <c r="L10875" i="5"/>
  <c r="L10720" i="5"/>
  <c r="L10736" i="5"/>
  <c r="L10764" i="5"/>
  <c r="L10784" i="5"/>
  <c r="L11004" i="5"/>
  <c r="L11741" i="5"/>
  <c r="L11399" i="5"/>
  <c r="L10722" i="5"/>
  <c r="L10978" i="5"/>
  <c r="L12290" i="5"/>
  <c r="L12215" i="5"/>
  <c r="L12232" i="5"/>
  <c r="L12269" i="5"/>
  <c r="L3845" i="5"/>
  <c r="L3968" i="5"/>
  <c r="L3853" i="5"/>
  <c r="L3842" i="5"/>
  <c r="L3858" i="5"/>
  <c r="L3843" i="5"/>
  <c r="L3863" i="5"/>
  <c r="L4250" i="5"/>
  <c r="L3959" i="5"/>
  <c r="L4279" i="5"/>
  <c r="L4423" i="5"/>
  <c r="L4459" i="5"/>
  <c r="L4265" i="5"/>
  <c r="L4720" i="5"/>
  <c r="L4980" i="5"/>
  <c r="L5016" i="5"/>
  <c r="L5048" i="5"/>
  <c r="L5080" i="5"/>
  <c r="L5188" i="5"/>
  <c r="L5200" i="5"/>
  <c r="L5204" i="5"/>
  <c r="L5228" i="5"/>
  <c r="L5236" i="5"/>
  <c r="L5013" i="5"/>
  <c r="L5053" i="5"/>
  <c r="L5105" i="5"/>
  <c r="L5145" i="5"/>
  <c r="L5177" i="5"/>
  <c r="L5221" i="5"/>
  <c r="L5337" i="5"/>
  <c r="L5349" i="5"/>
  <c r="L4759" i="5"/>
  <c r="L5018" i="5"/>
  <c r="L5050" i="5"/>
  <c r="L5110" i="5"/>
  <c r="L5186" i="5"/>
  <c r="L5202" i="5"/>
  <c r="L5206" i="5"/>
  <c r="L5210" i="5"/>
  <c r="L5222" i="5"/>
  <c r="L4807" i="5"/>
  <c r="L4847" i="5"/>
  <c r="L5504" i="5"/>
  <c r="L5580" i="5"/>
  <c r="L5644" i="5"/>
  <c r="L5660" i="5"/>
  <c r="L5680" i="5"/>
  <c r="L5724" i="5"/>
  <c r="L5728" i="5"/>
  <c r="L5768" i="5"/>
  <c r="L5780" i="5"/>
  <c r="L5784" i="5"/>
  <c r="L5788" i="5"/>
  <c r="L5840" i="5"/>
  <c r="L5880" i="5"/>
  <c r="L5920" i="5"/>
  <c r="L5373" i="5"/>
  <c r="L5405" i="5"/>
  <c r="L5445" i="5"/>
  <c r="L5469" i="5"/>
  <c r="L5477" i="5"/>
  <c r="L5561" i="5"/>
  <c r="L5653" i="5"/>
  <c r="L5677" i="5"/>
  <c r="L5689" i="5"/>
  <c r="L5701" i="5"/>
  <c r="L5737" i="5"/>
  <c r="L5741" i="5"/>
  <c r="L5753" i="5"/>
  <c r="L5757" i="5"/>
  <c r="L5777" i="5"/>
  <c r="L5869" i="5"/>
  <c r="L5877" i="5"/>
  <c r="L5973" i="5"/>
  <c r="L5362" i="5"/>
  <c r="L5374" i="5"/>
  <c r="L5386" i="5"/>
  <c r="L5402" i="5"/>
  <c r="L5430" i="5"/>
  <c r="L5442" i="5"/>
  <c r="L5462" i="5"/>
  <c r="L5466" i="5"/>
  <c r="L5482" i="5"/>
  <c r="L5127" i="5"/>
  <c r="L5506" i="5"/>
  <c r="L5526" i="5"/>
  <c r="L5538" i="5"/>
  <c r="L5662" i="5"/>
  <c r="L5666" i="5"/>
  <c r="L5694" i="5"/>
  <c r="L5750" i="5"/>
  <c r="L5762" i="5"/>
  <c r="L5770" i="5"/>
  <c r="L5774" i="5"/>
  <c r="L5798" i="5"/>
  <c r="L5846" i="5"/>
  <c r="L5854" i="5"/>
  <c r="L5363" i="5"/>
  <c r="L5387" i="5"/>
  <c r="L5423" i="5"/>
  <c r="L5427" i="5"/>
  <c r="L5447" i="5"/>
  <c r="L5451" i="5"/>
  <c r="L5483" i="5"/>
  <c r="L5499" i="5"/>
  <c r="L5334" i="5"/>
  <c r="L5347" i="5"/>
  <c r="L5376" i="5"/>
  <c r="L5400" i="5"/>
  <c r="L5420" i="5"/>
  <c r="L5464" i="5"/>
  <c r="L5488" i="5"/>
  <c r="L5978" i="5"/>
  <c r="L6294" i="5"/>
  <c r="L6314" i="5"/>
  <c r="L6342" i="5"/>
  <c r="L5107" i="5"/>
  <c r="L6007" i="5"/>
  <c r="L6075" i="5"/>
  <c r="L6147" i="5"/>
  <c r="L6231" i="5"/>
  <c r="L6239" i="5"/>
  <c r="L6247" i="5"/>
  <c r="L6263" i="5"/>
  <c r="L6354" i="5"/>
  <c r="L6358" i="5"/>
  <c r="L6382" i="5"/>
  <c r="L6402" i="5"/>
  <c r="L6426" i="5"/>
  <c r="L6438" i="5"/>
  <c r="L6458" i="5"/>
  <c r="L6474" i="5"/>
  <c r="L6490" i="5"/>
  <c r="L6502" i="5"/>
  <c r="L6510" i="5"/>
  <c r="L6522" i="5"/>
  <c r="L6530" i="5"/>
  <c r="L6538" i="5"/>
  <c r="L6602" i="5"/>
  <c r="L5703" i="5"/>
  <c r="L5755" i="5"/>
  <c r="L5915" i="5"/>
  <c r="L6275" i="5"/>
  <c r="L6283" i="5"/>
  <c r="L6307" i="5"/>
  <c r="L6311" i="5"/>
  <c r="L6323" i="5"/>
  <c r="L4983" i="5"/>
  <c r="L5359" i="5"/>
  <c r="L5651" i="5"/>
  <c r="L5960" i="5"/>
  <c r="L6048" i="5"/>
  <c r="L6056" i="5"/>
  <c r="L6088" i="5"/>
  <c r="L6096" i="5"/>
  <c r="L6112" i="5"/>
  <c r="L6204" i="5"/>
  <c r="L6216" i="5"/>
  <c r="L6224" i="5"/>
  <c r="L6232" i="5"/>
  <c r="L6240" i="5"/>
  <c r="L6248" i="5"/>
  <c r="L6252" i="5"/>
  <c r="L6268" i="5"/>
  <c r="L6371" i="5"/>
  <c r="L6459" i="5"/>
  <c r="L6499" i="5"/>
  <c r="L6511" i="5"/>
  <c r="L6519" i="5"/>
  <c r="L6543" i="5"/>
  <c r="L6551" i="5"/>
  <c r="L5219" i="5"/>
  <c r="L5655" i="5"/>
  <c r="L5687" i="5"/>
  <c r="L5863" i="5"/>
  <c r="L6296" i="5"/>
  <c r="L6328" i="5"/>
  <c r="L6336" i="5"/>
  <c r="L6340" i="5"/>
  <c r="L5519" i="5"/>
  <c r="L5691" i="5"/>
  <c r="L6009" i="5"/>
  <c r="L6085" i="5"/>
  <c r="L6109" i="5"/>
  <c r="L6121" i="5"/>
  <c r="L6133" i="5"/>
  <c r="L6157" i="5"/>
  <c r="L6197" i="5"/>
  <c r="L6221" i="5"/>
  <c r="L6225" i="5"/>
  <c r="L6237" i="5"/>
  <c r="L6241" i="5"/>
  <c r="L6245" i="5"/>
  <c r="L6249" i="5"/>
  <c r="L6253" i="5"/>
  <c r="L6257" i="5"/>
  <c r="L6261" i="5"/>
  <c r="L6265" i="5"/>
  <c r="L6269" i="5"/>
  <c r="L6420" i="5"/>
  <c r="L6428" i="5"/>
  <c r="L6464" i="5"/>
  <c r="L6476" i="5"/>
  <c r="L6484" i="5"/>
  <c r="L6492" i="5"/>
  <c r="L6508" i="5"/>
  <c r="L6528" i="5"/>
  <c r="L6540" i="5"/>
  <c r="L6560" i="5"/>
  <c r="L5163" i="5"/>
  <c r="L5675" i="5"/>
  <c r="L5966" i="5"/>
  <c r="L5976" i="5"/>
  <c r="L6022" i="5"/>
  <c r="L6030" i="5"/>
  <c r="L6038" i="5"/>
  <c r="L6046" i="5"/>
  <c r="L6078" i="5"/>
  <c r="L6102" i="5"/>
  <c r="L6166" i="5"/>
  <c r="L6210" i="5"/>
  <c r="L6218" i="5"/>
  <c r="L6230" i="5"/>
  <c r="L6258" i="5"/>
  <c r="L6393" i="5"/>
  <c r="L6413" i="5"/>
  <c r="L6429" i="5"/>
  <c r="L6437" i="5"/>
  <c r="L6445" i="5"/>
  <c r="L6517" i="5"/>
  <c r="L6549" i="5"/>
  <c r="L6553" i="5"/>
  <c r="L6561" i="5"/>
  <c r="L6581" i="5"/>
  <c r="L6597" i="5"/>
  <c r="L6576" i="5"/>
  <c r="L6603" i="5"/>
  <c r="L6630" i="5"/>
  <c r="L6774" i="5"/>
  <c r="L6793" i="5"/>
  <c r="L6817" i="5"/>
  <c r="L6912" i="5"/>
  <c r="L6916" i="5"/>
  <c r="L6948" i="5"/>
  <c r="L7482" i="5"/>
  <c r="L7514" i="5"/>
  <c r="L7562" i="5"/>
  <c r="L7618" i="5"/>
  <c r="L7622" i="5"/>
  <c r="L7638" i="5"/>
  <c r="L7682" i="5"/>
  <c r="L7730" i="5"/>
  <c r="L7758" i="5"/>
  <c r="L7762" i="5"/>
  <c r="L7782" i="5"/>
  <c r="L6273" i="5"/>
  <c r="L6667" i="5"/>
  <c r="L6679" i="5"/>
  <c r="L6683" i="5"/>
  <c r="L6727" i="5"/>
  <c r="L6735" i="5"/>
  <c r="L6771" i="5"/>
  <c r="L6976" i="5"/>
  <c r="L6992" i="5"/>
  <c r="L7028" i="5"/>
  <c r="L7064" i="5"/>
  <c r="L7068" i="5"/>
  <c r="L7096" i="5"/>
  <c r="L7112" i="5"/>
  <c r="L7144" i="5"/>
  <c r="L7810" i="5"/>
  <c r="L7826" i="5"/>
  <c r="L7838" i="5"/>
  <c r="L7886" i="5"/>
  <c r="L7990" i="5"/>
  <c r="L8010" i="5"/>
  <c r="L6301" i="5"/>
  <c r="L6794" i="5"/>
  <c r="L6814" i="5"/>
  <c r="L6834" i="5"/>
  <c r="L6945" i="5"/>
  <c r="L6961" i="5"/>
  <c r="L6969" i="5"/>
  <c r="L7319" i="5"/>
  <c r="L7359" i="5"/>
  <c r="L7391" i="5"/>
  <c r="L7487" i="5"/>
  <c r="L7535" i="5"/>
  <c r="L7571" i="5"/>
  <c r="L7611" i="5"/>
  <c r="L7639" i="5"/>
  <c r="L7659" i="5"/>
  <c r="L7663" i="5"/>
  <c r="L7667" i="5"/>
  <c r="L7703" i="5"/>
  <c r="L7779" i="5"/>
  <c r="L5083" i="5"/>
  <c r="L6623" i="5"/>
  <c r="L6652" i="5"/>
  <c r="L6672" i="5"/>
  <c r="L6676" i="5"/>
  <c r="L6696" i="5"/>
  <c r="L6716" i="5"/>
  <c r="L6720" i="5"/>
  <c r="L6724" i="5"/>
  <c r="L6732" i="5"/>
  <c r="L6744" i="5"/>
  <c r="L6748" i="5"/>
  <c r="L6772" i="5"/>
  <c r="L6791" i="5"/>
  <c r="L6858" i="5"/>
  <c r="L6866" i="5"/>
  <c r="L6886" i="5"/>
  <c r="L6890" i="5"/>
  <c r="L7001" i="5"/>
  <c r="L7045" i="5"/>
  <c r="L7101" i="5"/>
  <c r="L7109" i="5"/>
  <c r="L7831" i="5"/>
  <c r="L7871" i="5"/>
  <c r="L7875" i="5"/>
  <c r="L7923" i="5"/>
  <c r="L7967" i="5"/>
  <c r="L6815" i="5"/>
  <c r="L6835" i="5"/>
  <c r="L6910" i="5"/>
  <c r="L6938" i="5"/>
  <c r="L7432" i="5"/>
  <c r="L7448" i="5"/>
  <c r="L7496" i="5"/>
  <c r="L7540" i="5"/>
  <c r="L7592" i="5"/>
  <c r="L7620" i="5"/>
  <c r="L7684" i="5"/>
  <c r="L7716" i="5"/>
  <c r="L7732" i="5"/>
  <c r="L7752" i="5"/>
  <c r="L7764" i="5"/>
  <c r="L6281" i="5"/>
  <c r="L6595" i="5"/>
  <c r="L6624" i="5"/>
  <c r="L6645" i="5"/>
  <c r="L6705" i="5"/>
  <c r="L6757" i="5"/>
  <c r="L6839" i="5"/>
  <c r="L6859" i="5"/>
  <c r="L7002" i="5"/>
  <c r="L7010" i="5"/>
  <c r="L7034" i="5"/>
  <c r="L7126" i="5"/>
  <c r="L7828" i="5"/>
  <c r="L7964" i="5"/>
  <c r="L5711" i="5"/>
  <c r="L6698" i="5"/>
  <c r="L6722" i="5"/>
  <c r="L6750" i="5"/>
  <c r="L6766" i="5"/>
  <c r="L6864" i="5"/>
  <c r="L6884" i="5"/>
  <c r="L6892" i="5"/>
  <c r="L6995" i="5"/>
  <c r="L7011" i="5"/>
  <c r="L7031" i="5"/>
  <c r="L7035" i="5"/>
  <c r="L7043" i="5"/>
  <c r="L7075" i="5"/>
  <c r="L7091" i="5"/>
  <c r="L7099" i="5"/>
  <c r="L7179" i="5"/>
  <c r="L7869" i="5"/>
  <c r="L7917" i="5"/>
  <c r="L7921" i="5"/>
  <c r="L7925" i="5"/>
  <c r="L7969" i="5"/>
  <c r="L8013" i="5"/>
  <c r="L7781" i="5"/>
  <c r="L8057" i="5"/>
  <c r="L8073" i="5"/>
  <c r="L8117" i="5"/>
  <c r="L8133" i="5"/>
  <c r="L8221" i="5"/>
  <c r="L8620" i="5"/>
  <c r="L8832" i="5"/>
  <c r="L9008" i="5"/>
  <c r="L9032" i="5"/>
  <c r="L9100" i="5"/>
  <c r="L8305" i="5"/>
  <c r="L8397" i="5"/>
  <c r="L8433" i="5"/>
  <c r="L8449" i="5"/>
  <c r="L8457" i="5"/>
  <c r="L8501" i="5"/>
  <c r="L8529" i="5"/>
  <c r="L8533" i="5"/>
  <c r="L8553" i="5"/>
  <c r="L8557" i="5"/>
  <c r="L9172" i="5"/>
  <c r="L9244" i="5"/>
  <c r="L6620" i="5"/>
  <c r="L8046" i="5"/>
  <c r="L8106" i="5"/>
  <c r="L8142" i="5"/>
  <c r="L8198" i="5"/>
  <c r="L8222" i="5"/>
  <c r="L8617" i="5"/>
  <c r="L8621" i="5"/>
  <c r="L8665" i="5"/>
  <c r="L8685" i="5"/>
  <c r="L8721" i="5"/>
  <c r="L9001" i="5"/>
  <c r="L9009" i="5"/>
  <c r="L9113" i="5"/>
  <c r="L9129" i="5"/>
  <c r="L6967" i="5"/>
  <c r="L7349" i="5"/>
  <c r="L7445" i="5"/>
  <c r="L7569" i="5"/>
  <c r="L7713" i="5"/>
  <c r="L8242" i="5"/>
  <c r="L8274" i="5"/>
  <c r="L8302" i="5"/>
  <c r="L8406" i="5"/>
  <c r="L8430" i="5"/>
  <c r="L8470" i="5"/>
  <c r="L8478" i="5"/>
  <c r="L8486" i="5"/>
  <c r="L8494" i="5"/>
  <c r="L8506" i="5"/>
  <c r="L8510" i="5"/>
  <c r="L8534" i="5"/>
  <c r="L8558" i="5"/>
  <c r="L8578" i="5"/>
  <c r="L9153" i="5"/>
  <c r="L9169" i="5"/>
  <c r="L9173" i="5"/>
  <c r="L9193" i="5"/>
  <c r="L9197" i="5"/>
  <c r="L9225" i="5"/>
  <c r="L5251" i="5"/>
  <c r="L7405" i="5"/>
  <c r="L7537" i="5"/>
  <c r="L7589" i="5"/>
  <c r="L8015" i="5"/>
  <c r="L8039" i="5"/>
  <c r="L8103" i="5"/>
  <c r="L8598" i="5"/>
  <c r="L8702" i="5"/>
  <c r="L9026" i="5"/>
  <c r="L9034" i="5"/>
  <c r="L9102" i="5"/>
  <c r="L9126" i="5"/>
  <c r="L9134" i="5"/>
  <c r="L7665" i="5"/>
  <c r="L7685" i="5"/>
  <c r="L8247" i="5"/>
  <c r="L8251" i="5"/>
  <c r="L8283" i="5"/>
  <c r="L8315" i="5"/>
  <c r="L8335" i="5"/>
  <c r="L8367" i="5"/>
  <c r="L8399" i="5"/>
  <c r="L8419" i="5"/>
  <c r="L8455" i="5"/>
  <c r="L8503" i="5"/>
  <c r="L8507" i="5"/>
  <c r="L8527" i="5"/>
  <c r="L8575" i="5"/>
  <c r="L9150" i="5"/>
  <c r="L9190" i="5"/>
  <c r="L6919" i="5"/>
  <c r="L8252" i="5"/>
  <c r="L8280" i="5"/>
  <c r="L8308" i="5"/>
  <c r="L8344" i="5"/>
  <c r="L8412" i="5"/>
  <c r="L8440" i="5"/>
  <c r="L8472" i="5"/>
  <c r="L8508" i="5"/>
  <c r="L8532" i="5"/>
  <c r="L9151" i="5"/>
  <c r="L9155" i="5"/>
  <c r="L9007" i="5"/>
  <c r="L9769" i="5"/>
  <c r="L9777" i="5"/>
  <c r="L9781" i="5"/>
  <c r="L9785" i="5"/>
  <c r="L9805" i="5"/>
  <c r="L9821" i="5"/>
  <c r="L9829" i="5"/>
  <c r="L9833" i="5"/>
  <c r="L10156" i="5"/>
  <c r="L10160" i="5"/>
  <c r="L10168" i="5"/>
  <c r="L10408" i="5"/>
  <c r="L10440" i="5"/>
  <c r="L8216" i="5"/>
  <c r="L8595" i="5"/>
  <c r="L8743" i="5"/>
  <c r="L9423" i="5"/>
  <c r="L9909" i="5"/>
  <c r="L10492" i="5"/>
  <c r="L10504" i="5"/>
  <c r="L7361" i="5"/>
  <c r="L8168" i="5"/>
  <c r="L8196" i="5"/>
  <c r="L9774" i="5"/>
  <c r="L9810" i="5"/>
  <c r="L10157" i="5"/>
  <c r="L10165" i="5"/>
  <c r="L10429" i="5"/>
  <c r="L10584" i="5"/>
  <c r="L9123" i="5"/>
  <c r="L9360" i="5"/>
  <c r="L10557" i="5"/>
  <c r="L8683" i="5"/>
  <c r="L9767" i="5"/>
  <c r="L9791" i="5"/>
  <c r="L9795" i="5"/>
  <c r="L9823" i="5"/>
  <c r="L9847" i="5"/>
  <c r="L10154" i="5"/>
  <c r="L10158" i="5"/>
  <c r="L10174" i="5"/>
  <c r="L10390" i="5"/>
  <c r="L8088" i="5"/>
  <c r="L9393" i="5"/>
  <c r="L9899" i="5"/>
  <c r="L9919" i="5"/>
  <c r="L6939" i="5"/>
  <c r="L9087" i="5"/>
  <c r="L8979" i="5"/>
  <c r="L9131" i="5"/>
  <c r="L9398" i="5"/>
  <c r="L9458" i="5"/>
  <c r="L10523" i="5"/>
  <c r="L11102" i="5"/>
  <c r="L11110" i="5"/>
  <c r="L11178" i="5"/>
  <c r="L11337" i="5"/>
  <c r="L11376" i="5"/>
  <c r="L11412" i="5"/>
  <c r="L11416" i="5"/>
  <c r="L11472" i="5"/>
  <c r="L9784" i="5"/>
  <c r="L9812" i="5"/>
  <c r="L10747" i="5"/>
  <c r="L10931" i="5"/>
  <c r="L10935" i="5"/>
  <c r="L10959" i="5"/>
  <c r="L10983" i="5"/>
  <c r="L11039" i="5"/>
  <c r="L11516" i="5"/>
  <c r="L11540" i="5"/>
  <c r="L11644" i="5"/>
  <c r="L11852" i="5"/>
  <c r="L10159" i="5"/>
  <c r="L11103" i="5"/>
  <c r="L11377" i="5"/>
  <c r="L11445" i="5"/>
  <c r="L10856" i="5"/>
  <c r="L10984" i="5"/>
  <c r="L11012" i="5"/>
  <c r="L11068" i="5"/>
  <c r="L11505" i="5"/>
  <c r="L11545" i="5"/>
  <c r="L11593" i="5"/>
  <c r="L11617" i="5"/>
  <c r="L11725" i="5"/>
  <c r="L11765" i="5"/>
  <c r="L11769" i="5"/>
  <c r="L11805" i="5"/>
  <c r="L9788" i="5"/>
  <c r="L9840" i="5"/>
  <c r="L11144" i="5"/>
  <c r="L11295" i="5"/>
  <c r="L11378" i="5"/>
  <c r="L11446" i="5"/>
  <c r="L10399" i="5"/>
  <c r="L10478" i="5"/>
  <c r="L10570" i="5"/>
  <c r="L10749" i="5"/>
  <c r="L10909" i="5"/>
  <c r="L10913" i="5"/>
  <c r="L10937" i="5"/>
  <c r="L11105" i="5"/>
  <c r="L11145" i="5"/>
  <c r="L11336" i="5"/>
  <c r="L11379" i="5"/>
  <c r="L11443" i="5"/>
  <c r="L11471" i="5"/>
  <c r="L11475" i="5"/>
  <c r="L11890" i="5"/>
  <c r="L11942" i="5"/>
  <c r="L9800" i="5"/>
  <c r="L10726" i="5"/>
  <c r="L10914" i="5"/>
  <c r="L10958" i="5"/>
  <c r="L10982" i="5"/>
  <c r="L11042" i="5"/>
  <c r="L11070" i="5"/>
  <c r="L11074" i="5"/>
  <c r="L11503" i="5"/>
  <c r="L11535" i="5"/>
  <c r="L11571" i="5"/>
  <c r="L12150" i="5"/>
  <c r="L12162" i="5"/>
  <c r="L12230" i="5"/>
  <c r="L12258" i="5"/>
  <c r="L11838" i="5"/>
  <c r="L11983" i="5"/>
  <c r="L12039" i="5"/>
  <c r="L12051" i="5"/>
  <c r="L12354" i="5"/>
  <c r="L12398" i="5"/>
  <c r="L12418" i="5"/>
  <c r="L12434" i="5"/>
  <c r="L12438" i="5"/>
  <c r="L12482" i="5"/>
  <c r="L12514" i="5"/>
  <c r="L12522" i="5"/>
  <c r="L12582" i="5"/>
  <c r="L12610" i="5"/>
  <c r="L12626" i="5"/>
  <c r="L12634" i="5"/>
  <c r="L12654" i="5"/>
  <c r="L12658" i="5"/>
  <c r="L12682" i="5"/>
  <c r="L12686" i="5"/>
  <c r="L12702" i="5"/>
  <c r="L12706" i="5"/>
  <c r="L12726" i="5"/>
  <c r="L12742" i="5"/>
  <c r="L12746" i="5"/>
  <c r="L12750" i="5"/>
  <c r="L12758" i="5"/>
  <c r="L12762" i="5"/>
  <c r="L12766" i="5"/>
  <c r="L12770" i="5"/>
  <c r="L12774" i="5"/>
  <c r="L12794" i="5"/>
  <c r="L12798" i="5"/>
  <c r="L12802" i="5"/>
  <c r="L12830" i="5"/>
  <c r="L12147" i="5"/>
  <c r="L12171" i="5"/>
  <c r="L12243" i="5"/>
  <c r="L12319" i="5"/>
  <c r="L11614" i="5"/>
  <c r="L11963" i="5"/>
  <c r="L12004" i="5"/>
  <c r="L12044" i="5"/>
  <c r="L12048" i="5"/>
  <c r="L12088" i="5"/>
  <c r="L12096" i="5"/>
  <c r="L12100" i="5"/>
  <c r="L12347" i="5"/>
  <c r="L12391" i="5"/>
  <c r="L12443" i="5"/>
  <c r="L12447" i="5"/>
  <c r="L12475" i="5"/>
  <c r="L12519" i="5"/>
  <c r="L12547" i="5"/>
  <c r="L12575" i="5"/>
  <c r="L12579" i="5"/>
  <c r="L12611" i="5"/>
  <c r="L12663" i="5"/>
  <c r="L12699" i="5"/>
  <c r="L12715" i="5"/>
  <c r="L12723" i="5"/>
  <c r="L12747" i="5"/>
  <c r="L12755" i="5"/>
  <c r="L12771" i="5"/>
  <c r="L12783" i="5"/>
  <c r="L12791" i="5"/>
  <c r="L12807" i="5"/>
  <c r="L12815" i="5"/>
  <c r="L12823" i="5"/>
  <c r="L12172" i="5"/>
  <c r="L12208" i="5"/>
  <c r="L12256" i="5"/>
  <c r="L12284" i="5"/>
  <c r="L12288" i="5"/>
  <c r="L12300" i="5"/>
  <c r="L12308" i="5"/>
  <c r="L11727" i="5"/>
  <c r="L11803" i="5"/>
  <c r="L11819" i="5"/>
  <c r="L11997" i="5"/>
  <c r="L12093" i="5"/>
  <c r="L12348" i="5"/>
  <c r="L12456" i="5"/>
  <c r="L12488" i="5"/>
  <c r="L12512" i="5"/>
  <c r="L12548" i="5"/>
  <c r="L12552" i="5"/>
  <c r="L12556" i="5"/>
  <c r="L12580" i="5"/>
  <c r="L12584" i="5"/>
  <c r="L12656" i="5"/>
  <c r="L12680" i="5"/>
  <c r="L12704" i="5"/>
  <c r="L12708" i="5"/>
  <c r="L12720" i="5"/>
  <c r="L12724" i="5"/>
  <c r="L12744" i="5"/>
  <c r="L12748" i="5"/>
  <c r="L12768" i="5"/>
  <c r="L12772" i="5"/>
  <c r="L12780" i="5"/>
  <c r="L12788" i="5"/>
  <c r="L12792" i="5"/>
  <c r="L12828" i="5"/>
  <c r="L12832" i="5"/>
  <c r="L11547" i="5"/>
  <c r="L11595" i="5"/>
  <c r="L11960" i="5"/>
  <c r="L12153" i="5"/>
  <c r="L12205" i="5"/>
  <c r="L12261" i="5"/>
  <c r="L12301" i="5"/>
  <c r="L11510" i="5"/>
  <c r="L11920" i="5"/>
  <c r="L11929" i="5"/>
  <c r="L12090" i="5"/>
  <c r="L12102" i="5"/>
  <c r="L12106" i="5"/>
  <c r="L12110" i="5"/>
  <c r="L12142" i="5"/>
  <c r="L12385" i="5"/>
  <c r="L12429" i="5"/>
  <c r="L12457" i="5"/>
  <c r="L12473" i="5"/>
  <c r="L12493" i="5"/>
  <c r="L12633" i="5"/>
  <c r="L12641" i="5"/>
  <c r="L12661" i="5"/>
  <c r="L12677" i="5"/>
  <c r="L12685" i="5"/>
  <c r="L12689" i="5"/>
  <c r="L12709" i="5"/>
  <c r="L12717" i="5"/>
  <c r="L12721" i="5"/>
  <c r="L12737" i="5"/>
  <c r="L12749" i="5"/>
  <c r="L12789" i="5"/>
  <c r="L12793" i="5"/>
  <c r="L12805" i="5"/>
  <c r="L12809" i="5"/>
  <c r="L12813" i="5"/>
  <c r="L12817" i="5"/>
  <c r="L12821" i="5"/>
  <c r="L453" i="5"/>
  <c r="L3133" i="5"/>
  <c r="L3171" i="5"/>
  <c r="L3104" i="5"/>
  <c r="L3112" i="5"/>
  <c r="L3172" i="5"/>
  <c r="L3782" i="5"/>
  <c r="L3834" i="5"/>
  <c r="L3835" i="5"/>
  <c r="L5276" i="5"/>
  <c r="L5281" i="5"/>
  <c r="L5285" i="5"/>
  <c r="L5297" i="5"/>
  <c r="L5564" i="5"/>
  <c r="L5812" i="5"/>
  <c r="L5828" i="5"/>
  <c r="L5255" i="5"/>
  <c r="L5315" i="5"/>
  <c r="L5549" i="5"/>
  <c r="L5573" i="5"/>
  <c r="L5941" i="5"/>
  <c r="L5945" i="5"/>
  <c r="L5965" i="5"/>
  <c r="L5291" i="5"/>
  <c r="L5303" i="5"/>
  <c r="L5822" i="5"/>
  <c r="L5838" i="5"/>
  <c r="L6270" i="5"/>
  <c r="L6063" i="5"/>
  <c r="L6071" i="5"/>
  <c r="L6598" i="5"/>
  <c r="L5831" i="5"/>
  <c r="L5959" i="5"/>
  <c r="L5950" i="5"/>
  <c r="L6264" i="5"/>
  <c r="L6559" i="5"/>
  <c r="L5962" i="5"/>
  <c r="L5972" i="5"/>
  <c r="L6320" i="5"/>
  <c r="L6352" i="5"/>
  <c r="L5944" i="5"/>
  <c r="L6054" i="5"/>
  <c r="L6266" i="5"/>
  <c r="L6577" i="5"/>
  <c r="L6625" i="5"/>
  <c r="L6707" i="5"/>
  <c r="L6337" i="5"/>
  <c r="L6648" i="5"/>
  <c r="L6680" i="5"/>
  <c r="L6708" i="5"/>
  <c r="L6736" i="5"/>
  <c r="L5954" i="5"/>
  <c r="L6580" i="5"/>
  <c r="L6600" i="5"/>
  <c r="L6628" i="5"/>
  <c r="L6681" i="5"/>
  <c r="L6650" i="5"/>
  <c r="L9108" i="5"/>
  <c r="L9220" i="5"/>
  <c r="L9260" i="5"/>
  <c r="L8821" i="5"/>
  <c r="L8849" i="5"/>
  <c r="L9065" i="5"/>
  <c r="L9121" i="5"/>
  <c r="L9137" i="5"/>
  <c r="L9201" i="5"/>
  <c r="L8878" i="5"/>
  <c r="L9082" i="5"/>
  <c r="L9178" i="5"/>
  <c r="L9159" i="5"/>
  <c r="L9203" i="5"/>
  <c r="L9095" i="5"/>
  <c r="L9275" i="5"/>
  <c r="L9284" i="5"/>
  <c r="L9268" i="5"/>
  <c r="L9308" i="5"/>
  <c r="L8851" i="5"/>
  <c r="L9293" i="5"/>
  <c r="L9302" i="5"/>
  <c r="L11122" i="5"/>
  <c r="L11214" i="5"/>
  <c r="L11230" i="5"/>
  <c r="L11234" i="5"/>
  <c r="L11333" i="5"/>
  <c r="L11372" i="5"/>
  <c r="L11440" i="5"/>
  <c r="L10927" i="5"/>
  <c r="L10951" i="5"/>
  <c r="L11047" i="5"/>
  <c r="L11195" i="5"/>
  <c r="L11290" i="5"/>
  <c r="L11314" i="5"/>
  <c r="L11373" i="5"/>
  <c r="L11409" i="5"/>
  <c r="L10892" i="5"/>
  <c r="L11048" i="5"/>
  <c r="L11080" i="5"/>
  <c r="L11096" i="5"/>
  <c r="L11251" i="5"/>
  <c r="L11120" i="5"/>
  <c r="L11124" i="5"/>
  <c r="L11156" i="5"/>
  <c r="L11160" i="5"/>
  <c r="L11172" i="5"/>
  <c r="L11176" i="5"/>
  <c r="L11271" i="5"/>
  <c r="L11275" i="5"/>
  <c r="L11311" i="5"/>
  <c r="L11351" i="5"/>
  <c r="L11410" i="5"/>
  <c r="L10901" i="5"/>
  <c r="L11137" i="5"/>
  <c r="L11157" i="5"/>
  <c r="L11197" i="5"/>
  <c r="L11308" i="5"/>
  <c r="L11332" i="5"/>
  <c r="L11439" i="5"/>
  <c r="L11467" i="5"/>
  <c r="L10862" i="5"/>
  <c r="L10918" i="5"/>
  <c r="L11030" i="5"/>
  <c r="L11062" i="5"/>
  <c r="L11094" i="5"/>
  <c r="L11017" i="5"/>
  <c r="L13169" i="5"/>
  <c r="L13189" i="5"/>
  <c r="L12666" i="5"/>
  <c r="L11081" i="5"/>
  <c r="L10973" i="5"/>
  <c r="L11268" i="5"/>
  <c r="L11371" i="5"/>
  <c r="L12637" i="5"/>
  <c r="L13231" i="5"/>
  <c r="L13235" i="5"/>
  <c r="L13239" i="5"/>
  <c r="L13255" i="5"/>
  <c r="L13263" i="5"/>
  <c r="L13287" i="5"/>
  <c r="L13303" i="5"/>
  <c r="L13323" i="5"/>
  <c r="L13327" i="5"/>
  <c r="L13351" i="5"/>
  <c r="L13403" i="5"/>
  <c r="L13431" i="5"/>
  <c r="L13655" i="5"/>
  <c r="L13691" i="5"/>
  <c r="L13719" i="5"/>
  <c r="L13767" i="5"/>
  <c r="L13835" i="5"/>
  <c r="L13883" i="5"/>
  <c r="L13919" i="5"/>
  <c r="L13923" i="5"/>
  <c r="L13959" i="5"/>
  <c r="L14267" i="5"/>
  <c r="L14295" i="5"/>
  <c r="L14319" i="5"/>
  <c r="L14423" i="5"/>
  <c r="L14431" i="5"/>
  <c r="L14435" i="5"/>
  <c r="L13220" i="5"/>
  <c r="L13244" i="5"/>
  <c r="L13256" i="5"/>
  <c r="L13264" i="5"/>
  <c r="L13272" i="5"/>
  <c r="L13288" i="5"/>
  <c r="L13300" i="5"/>
  <c r="L13324" i="5"/>
  <c r="L13352" i="5"/>
  <c r="L13376" i="5"/>
  <c r="L13460" i="5"/>
  <c r="L13532" i="5"/>
  <c r="L13688" i="5"/>
  <c r="L13692" i="5"/>
  <c r="L13756" i="5"/>
  <c r="L13844" i="5"/>
  <c r="L13888" i="5"/>
  <c r="L13920" i="5"/>
  <c r="L13956" i="5"/>
  <c r="L14056" i="5"/>
  <c r="L14268" i="5"/>
  <c r="L14292" i="5"/>
  <c r="L14300" i="5"/>
  <c r="L14320" i="5"/>
  <c r="L14328" i="5"/>
  <c r="L14352" i="5"/>
  <c r="L14368" i="5"/>
  <c r="L14376" i="5"/>
  <c r="L14384" i="5"/>
  <c r="L14388" i="5"/>
  <c r="L14396" i="5"/>
  <c r="L14420" i="5"/>
  <c r="L14428" i="5"/>
  <c r="L14440" i="5"/>
  <c r="L13197" i="5"/>
  <c r="L13160" i="5"/>
  <c r="L13221" i="5"/>
  <c r="L13229" i="5"/>
  <c r="L13245" i="5"/>
  <c r="L13273" i="5"/>
  <c r="L13285" i="5"/>
  <c r="L13301" i="5"/>
  <c r="L13325" i="5"/>
  <c r="L13353" i="5"/>
  <c r="L13401" i="5"/>
  <c r="L13405" i="5"/>
  <c r="L13429" i="5"/>
  <c r="L13485" i="5"/>
  <c r="L13509" i="5"/>
  <c r="L13657" i="5"/>
  <c r="L13729" i="5"/>
  <c r="L13765" i="5"/>
  <c r="L13797" i="5"/>
  <c r="L13845" i="5"/>
  <c r="L13881" i="5"/>
  <c r="L13885" i="5"/>
  <c r="L13921" i="5"/>
  <c r="L13957" i="5"/>
  <c r="L13961" i="5"/>
  <c r="L13989" i="5"/>
  <c r="L14021" i="5"/>
  <c r="L14093" i="5"/>
  <c r="L14293" i="5"/>
  <c r="L14349" i="5"/>
  <c r="L14361" i="5"/>
  <c r="L14365" i="5"/>
  <c r="L14373" i="5"/>
  <c r="L14377" i="5"/>
  <c r="L14381" i="5"/>
  <c r="L14389" i="5"/>
  <c r="L14417" i="5"/>
  <c r="L14425" i="5"/>
  <c r="L14437" i="5"/>
  <c r="L13204" i="5"/>
  <c r="L13178" i="5"/>
  <c r="L13210" i="5"/>
  <c r="L13238" i="5"/>
  <c r="L13242" i="5"/>
  <c r="L13250" i="5"/>
  <c r="L13262" i="5"/>
  <c r="L13274" i="5"/>
  <c r="L13286" i="5"/>
  <c r="L13302" i="5"/>
  <c r="L13326" i="5"/>
  <c r="L13378" i="5"/>
  <c r="L13458" i="5"/>
  <c r="L13586" i="5"/>
  <c r="L13622" i="5"/>
  <c r="L13794" i="5"/>
  <c r="L13842" i="5"/>
  <c r="L13990" i="5"/>
  <c r="L14266" i="5"/>
  <c r="L14294" i="5"/>
  <c r="L14302" i="5"/>
  <c r="L14326" i="5"/>
  <c r="L14342" i="5"/>
  <c r="L14350" i="5"/>
  <c r="L14354" i="5"/>
  <c r="L14362" i="5"/>
  <c r="L14366" i="5"/>
  <c r="L14382" i="5"/>
  <c r="L14390" i="5"/>
  <c r="L14414" i="5"/>
  <c r="L2350" i="5"/>
  <c r="L2416" i="5"/>
  <c r="L2424" i="5"/>
  <c r="L2436" i="5"/>
  <c r="L2460" i="5"/>
  <c r="L2472" i="5"/>
  <c r="L2516" i="5"/>
  <c r="L2520" i="5"/>
  <c r="L2524" i="5"/>
  <c r="L2397" i="5"/>
  <c r="L2421" i="5"/>
  <c r="L2433" i="5"/>
  <c r="L2489" i="5"/>
  <c r="L2517" i="5"/>
  <c r="L2521" i="5"/>
  <c r="L2541" i="5"/>
  <c r="L2549" i="5"/>
  <c r="L2443" i="5"/>
  <c r="L2451" i="5"/>
  <c r="L2475" i="5"/>
  <c r="L2483" i="5"/>
  <c r="L2491" i="5"/>
  <c r="L2499" i="5"/>
  <c r="L2515" i="5"/>
  <c r="L2531" i="5"/>
  <c r="L2407" i="5"/>
  <c r="L2478" i="5"/>
  <c r="L2542" i="5"/>
  <c r="L2519" i="5"/>
  <c r="L3538" i="5"/>
  <c r="L2479" i="5"/>
  <c r="L2495" i="5"/>
  <c r="L3541" i="5"/>
  <c r="L3605" i="5"/>
  <c r="L3701" i="5"/>
  <c r="L3721" i="5"/>
  <c r="L3733" i="5"/>
  <c r="L3741" i="5"/>
  <c r="L3757" i="5"/>
  <c r="L3765" i="5"/>
  <c r="L3773" i="5"/>
  <c r="L3781" i="5"/>
  <c r="L3542" i="5"/>
  <c r="L3594" i="5"/>
  <c r="L3602" i="5"/>
  <c r="L3726" i="5"/>
  <c r="L3730" i="5"/>
  <c r="L3734" i="5"/>
  <c r="L3754" i="5"/>
  <c r="L3766" i="5"/>
  <c r="L3543" i="5"/>
  <c r="L3715" i="5"/>
  <c r="L3747" i="5"/>
  <c r="L3751" i="5"/>
  <c r="L3771" i="5"/>
  <c r="L3783" i="5"/>
  <c r="L3787" i="5"/>
  <c r="L2487" i="5"/>
  <c r="L3540" i="5"/>
  <c r="L3728" i="5"/>
  <c r="L3736" i="5"/>
  <c r="L3760" i="5"/>
  <c r="L3776" i="5"/>
  <c r="L3752" i="5"/>
  <c r="L3768" i="5"/>
  <c r="L3784" i="5"/>
  <c r="L10755" i="5"/>
  <c r="L10835" i="5"/>
  <c r="L10887" i="5"/>
  <c r="L11355" i="5"/>
  <c r="L10889" i="5"/>
  <c r="L11272" i="5"/>
  <c r="L11316" i="5"/>
  <c r="L10858" i="5"/>
  <c r="L12270" i="5"/>
  <c r="L11995" i="5"/>
  <c r="L12035" i="5"/>
  <c r="L12111" i="5"/>
  <c r="L12322" i="5"/>
  <c r="L12454" i="5"/>
  <c r="L12458" i="5"/>
  <c r="L12526" i="5"/>
  <c r="L12586" i="5"/>
  <c r="L12638" i="5"/>
  <c r="L12690" i="5"/>
  <c r="L12710" i="5"/>
  <c r="L12722" i="5"/>
  <c r="L12782" i="5"/>
  <c r="L12786" i="5"/>
  <c r="L12790" i="5"/>
  <c r="L12806" i="5"/>
  <c r="L12814" i="5"/>
  <c r="L12818" i="5"/>
  <c r="L12822" i="5"/>
  <c r="L12834" i="5"/>
  <c r="L11953" i="5"/>
  <c r="L12291" i="5"/>
  <c r="L12479" i="5"/>
  <c r="L12495" i="5"/>
  <c r="L12603" i="5"/>
  <c r="L12619" i="5"/>
  <c r="L12651" i="5"/>
  <c r="L12659" i="5"/>
  <c r="L12667" i="5"/>
  <c r="L12675" i="5"/>
  <c r="L12679" i="5"/>
  <c r="L12683" i="5"/>
  <c r="L12703" i="5"/>
  <c r="L12707" i="5"/>
  <c r="L12719" i="5"/>
  <c r="L12727" i="5"/>
  <c r="L12751" i="5"/>
  <c r="L12767" i="5"/>
  <c r="L12775" i="5"/>
  <c r="L12795" i="5"/>
  <c r="L12831" i="5"/>
  <c r="L12835" i="5"/>
  <c r="L12444" i="5"/>
  <c r="L12528" i="5"/>
  <c r="L12596" i="5"/>
  <c r="L12644" i="5"/>
  <c r="L12688" i="5"/>
  <c r="L12700" i="5"/>
  <c r="L12716" i="5"/>
  <c r="L12752" i="5"/>
  <c r="L12764" i="5"/>
  <c r="L12808" i="5"/>
  <c r="L12816" i="5"/>
  <c r="L12824" i="5"/>
  <c r="L12836" i="5"/>
  <c r="L12233" i="5"/>
  <c r="L12014" i="5"/>
  <c r="L12365" i="5"/>
  <c r="L12381" i="5"/>
  <c r="L12449" i="5"/>
  <c r="L12485" i="5"/>
  <c r="L12557" i="5"/>
  <c r="L12561" i="5"/>
  <c r="L12629" i="5"/>
  <c r="L12657" i="5"/>
  <c r="L12681" i="5"/>
  <c r="L12705" i="5"/>
  <c r="L12725" i="5"/>
  <c r="L12745" i="5"/>
  <c r="L12761" i="5"/>
  <c r="L12769" i="5"/>
  <c r="L12773" i="5"/>
  <c r="L12801" i="5"/>
  <c r="L12829" i="5"/>
  <c r="L12833" i="5"/>
  <c r="L12837" i="5"/>
  <c r="F121" i="3"/>
  <c r="L4661" i="5"/>
  <c r="L4701" i="5"/>
  <c r="L4619" i="5"/>
  <c r="L4696" i="5"/>
  <c r="L4976" i="5"/>
  <c r="L4734" i="5"/>
  <c r="L4842" i="5"/>
  <c r="L4882" i="5"/>
  <c r="L4915" i="5"/>
  <c r="L4947" i="5"/>
  <c r="L4772" i="5"/>
  <c r="L4804" i="5"/>
  <c r="F125" i="3"/>
  <c r="M2884" i="5" s="1"/>
  <c r="L2884" i="5"/>
  <c r="L188" i="5"/>
  <c r="L236" i="5"/>
  <c r="L248" i="5"/>
  <c r="L4" i="5"/>
  <c r="L8" i="5"/>
  <c r="L16" i="5"/>
  <c r="L21" i="5"/>
  <c r="L25" i="5"/>
  <c r="L49" i="5"/>
  <c r="L53" i="5"/>
  <c r="L61" i="5"/>
  <c r="L65" i="5"/>
  <c r="L69" i="5"/>
  <c r="L73" i="5"/>
  <c r="L77" i="5"/>
  <c r="L81" i="5"/>
  <c r="L85" i="5"/>
  <c r="L101" i="5"/>
  <c r="L105" i="5"/>
  <c r="L165" i="5"/>
  <c r="L169" i="5"/>
  <c r="L201" i="5"/>
  <c r="L233" i="5"/>
  <c r="L261" i="5"/>
  <c r="L30" i="5"/>
  <c r="L34" i="5"/>
  <c r="L38" i="5"/>
  <c r="L42" i="5"/>
  <c r="L90" i="5"/>
  <c r="L182" i="5"/>
  <c r="L194" i="5"/>
  <c r="L222" i="5"/>
  <c r="L10" i="5"/>
  <c r="L14" i="5"/>
  <c r="L19" i="5"/>
  <c r="L27" i="5"/>
  <c r="L47" i="5"/>
  <c r="L51" i="5"/>
  <c r="L55" i="5"/>
  <c r="L59" i="5"/>
  <c r="L63" i="5"/>
  <c r="L67" i="5"/>
  <c r="L71" i="5"/>
  <c r="L75" i="5"/>
  <c r="L79" i="5"/>
  <c r="L83" i="5"/>
  <c r="L103" i="5"/>
  <c r="L163" i="5"/>
  <c r="L175" i="5"/>
  <c r="L219" i="5"/>
  <c r="L176" i="5"/>
  <c r="L358" i="5"/>
  <c r="L406" i="5"/>
  <c r="L418" i="5"/>
  <c r="L422" i="5"/>
  <c r="L430" i="5"/>
  <c r="L434" i="5"/>
  <c r="L450" i="5"/>
  <c r="L462" i="5"/>
  <c r="L474" i="5"/>
  <c r="L538" i="5"/>
  <c r="L590" i="5"/>
  <c r="L88" i="5"/>
  <c r="L351" i="5"/>
  <c r="L371" i="5"/>
  <c r="L391" i="5"/>
  <c r="L399" i="5"/>
  <c r="L403" i="5"/>
  <c r="L415" i="5"/>
  <c r="L431" i="5"/>
  <c r="L443" i="5"/>
  <c r="L447" i="5"/>
  <c r="L451" i="5"/>
  <c r="L459" i="5"/>
  <c r="L32" i="5"/>
  <c r="L380" i="5"/>
  <c r="L388" i="5"/>
  <c r="L416" i="5"/>
  <c r="L420" i="5"/>
  <c r="L428" i="5"/>
  <c r="L432" i="5"/>
  <c r="L436" i="5"/>
  <c r="L44" i="5"/>
  <c r="L172" i="5"/>
  <c r="L576" i="5"/>
  <c r="L598" i="5"/>
  <c r="L610" i="5"/>
  <c r="L618" i="5"/>
  <c r="L622" i="5"/>
  <c r="L646" i="5"/>
  <c r="L654" i="5"/>
  <c r="L674" i="5"/>
  <c r="L686" i="5"/>
  <c r="L694" i="5"/>
  <c r="L706" i="5"/>
  <c r="L710" i="5"/>
  <c r="L718" i="5"/>
  <c r="L722" i="5"/>
  <c r="L742" i="5"/>
  <c r="L750" i="5"/>
  <c r="L762" i="5"/>
  <c r="L778" i="5"/>
  <c r="L357" i="5"/>
  <c r="L373" i="5"/>
  <c r="L567" i="5"/>
  <c r="L104" i="5"/>
  <c r="L291" i="5"/>
  <c r="L393" i="5"/>
  <c r="L409" i="5"/>
  <c r="L441" i="5"/>
  <c r="L473" i="5"/>
  <c r="L557" i="5"/>
  <c r="L568" i="5"/>
  <c r="L608" i="5"/>
  <c r="L620" i="5"/>
  <c r="L644" i="5"/>
  <c r="L648" i="5"/>
  <c r="L680" i="5"/>
  <c r="L708" i="5"/>
  <c r="L724" i="5"/>
  <c r="L732" i="5"/>
  <c r="L748" i="5"/>
  <c r="L752" i="5"/>
  <c r="L772" i="5"/>
  <c r="L580" i="5"/>
  <c r="L445" i="5"/>
  <c r="L481" i="5"/>
  <c r="L607" i="5"/>
  <c r="L631" i="5"/>
  <c r="L639" i="5"/>
  <c r="L655" i="5"/>
  <c r="L663" i="5"/>
  <c r="L679" i="5"/>
  <c r="L703" i="5"/>
  <c r="L735" i="5"/>
  <c r="L759" i="5"/>
  <c r="L799" i="5"/>
  <c r="L807" i="5"/>
  <c r="L906" i="5"/>
  <c r="L1006" i="5"/>
  <c r="L1010" i="5"/>
  <c r="L1014" i="5"/>
  <c r="L1018" i="5"/>
  <c r="L1022" i="5"/>
  <c r="L168" i="5"/>
  <c r="L365" i="5"/>
  <c r="L401" i="5"/>
  <c r="L575" i="5"/>
  <c r="L657" i="5"/>
  <c r="L665" i="5"/>
  <c r="L673" i="5"/>
  <c r="L689" i="5"/>
  <c r="L697" i="5"/>
  <c r="L713" i="5"/>
  <c r="L729" i="5"/>
  <c r="L737" i="5"/>
  <c r="L745" i="5"/>
  <c r="L761" i="5"/>
  <c r="L769" i="5"/>
  <c r="L777" i="5"/>
  <c r="L809" i="5"/>
  <c r="L814" i="5"/>
  <c r="L971" i="5"/>
  <c r="L1007" i="5"/>
  <c r="L1011" i="5"/>
  <c r="L1023" i="5"/>
  <c r="L369" i="5"/>
  <c r="L461" i="5"/>
  <c r="L544" i="5"/>
  <c r="L381" i="5"/>
  <c r="L611" i="5"/>
  <c r="L627" i="5"/>
  <c r="L635" i="5"/>
  <c r="L667" i="5"/>
  <c r="L683" i="5"/>
  <c r="L699" i="5"/>
  <c r="L715" i="5"/>
  <c r="L731" i="5"/>
  <c r="L739" i="5"/>
  <c r="L747" i="5"/>
  <c r="L771" i="5"/>
  <c r="L795" i="5"/>
  <c r="L803" i="5"/>
  <c r="L908" i="5"/>
  <c r="L812" i="5"/>
  <c r="L1017" i="5"/>
  <c r="L1167" i="5"/>
  <c r="L1171" i="5"/>
  <c r="L1179" i="5"/>
  <c r="L1191" i="5"/>
  <c r="L1195" i="5"/>
  <c r="L1199" i="5"/>
  <c r="L1203" i="5"/>
  <c r="L1207" i="5"/>
  <c r="L1223" i="5"/>
  <c r="L1231" i="5"/>
  <c r="L1243" i="5"/>
  <c r="L1247" i="5"/>
  <c r="L1251" i="5"/>
  <c r="L1259" i="5"/>
  <c r="L1263" i="5"/>
  <c r="L1267" i="5"/>
  <c r="L1275" i="5"/>
  <c r="L1279" i="5"/>
  <c r="L1283" i="5"/>
  <c r="L1287" i="5"/>
  <c r="L1291" i="5"/>
  <c r="L1295" i="5"/>
  <c r="L1303" i="5"/>
  <c r="L1307" i="5"/>
  <c r="L1319" i="5"/>
  <c r="L1331" i="5"/>
  <c r="L1339" i="5"/>
  <c r="L1343" i="5"/>
  <c r="L1347" i="5"/>
  <c r="L1351" i="5"/>
  <c r="L1363" i="5"/>
  <c r="L1367" i="5"/>
  <c r="L1371" i="5"/>
  <c r="L816" i="5"/>
  <c r="L1028" i="5"/>
  <c r="L1032" i="5"/>
  <c r="L1040" i="5"/>
  <c r="L1044" i="5"/>
  <c r="L1048" i="5"/>
  <c r="L1052" i="5"/>
  <c r="L1056" i="5"/>
  <c r="L1060" i="5"/>
  <c r="L1064" i="5"/>
  <c r="L1072" i="5"/>
  <c r="L1076" i="5"/>
  <c r="L1084" i="5"/>
  <c r="L1088" i="5"/>
  <c r="L1092" i="5"/>
  <c r="L1108" i="5"/>
  <c r="L1112" i="5"/>
  <c r="L1116" i="5"/>
  <c r="L1120" i="5"/>
  <c r="L1132" i="5"/>
  <c r="L1136" i="5"/>
  <c r="L1140" i="5"/>
  <c r="L1144" i="5"/>
  <c r="L1156" i="5"/>
  <c r="L597" i="5"/>
  <c r="L629" i="5"/>
  <c r="L693" i="5"/>
  <c r="L757" i="5"/>
  <c r="L1013" i="5"/>
  <c r="L1176" i="5"/>
  <c r="L1180" i="5"/>
  <c r="L1200" i="5"/>
  <c r="L1204" i="5"/>
  <c r="L1212" i="5"/>
  <c r="L1216" i="5"/>
  <c r="L1220" i="5"/>
  <c r="L1224" i="5"/>
  <c r="L1236" i="5"/>
  <c r="L1240" i="5"/>
  <c r="L1244" i="5"/>
  <c r="L1248" i="5"/>
  <c r="L1256" i="5"/>
  <c r="L1260" i="5"/>
  <c r="L1264" i="5"/>
  <c r="L1029" i="5"/>
  <c r="L1037" i="5"/>
  <c r="L1049" i="5"/>
  <c r="L1073" i="5"/>
  <c r="L1081" i="5"/>
  <c r="L1085" i="5"/>
  <c r="L1089" i="5"/>
  <c r="L1093" i="5"/>
  <c r="L1097" i="5"/>
  <c r="L1101" i="5"/>
  <c r="L1125" i="5"/>
  <c r="L1129" i="5"/>
  <c r="L1133" i="5"/>
  <c r="L1145" i="5"/>
  <c r="L1149" i="5"/>
  <c r="L1157" i="5"/>
  <c r="L1161" i="5"/>
  <c r="L1165" i="5"/>
  <c r="L385" i="5"/>
  <c r="L637" i="5"/>
  <c r="L1020" i="5"/>
  <c r="L1025" i="5"/>
  <c r="L1169" i="5"/>
  <c r="L1173" i="5"/>
  <c r="L1189" i="5"/>
  <c r="L1193" i="5"/>
  <c r="L1197" i="5"/>
  <c r="L1209" i="5"/>
  <c r="L1030" i="5"/>
  <c r="L1034" i="5"/>
  <c r="L1038" i="5"/>
  <c r="L1042" i="5"/>
  <c r="L1046" i="5"/>
  <c r="L1054" i="5"/>
  <c r="L1058" i="5"/>
  <c r="L1066" i="5"/>
  <c r="L1070" i="5"/>
  <c r="L1074" i="5"/>
  <c r="L1078" i="5"/>
  <c r="L1086" i="5"/>
  <c r="L1090" i="5"/>
  <c r="L1094" i="5"/>
  <c r="L1102" i="5"/>
  <c r="L1106" i="5"/>
  <c r="L1110" i="5"/>
  <c r="L1114" i="5"/>
  <c r="L1118" i="5"/>
  <c r="L1122" i="5"/>
  <c r="L1142" i="5"/>
  <c r="L1031" i="5"/>
  <c r="L1063" i="5"/>
  <c r="L1079" i="5"/>
  <c r="L1111" i="5"/>
  <c r="L1127" i="5"/>
  <c r="L1159" i="5"/>
  <c r="L1269" i="5"/>
  <c r="L1278" i="5"/>
  <c r="L1310" i="5"/>
  <c r="L1324" i="5"/>
  <c r="L1365" i="5"/>
  <c r="L1386" i="5"/>
  <c r="L1394" i="5"/>
  <c r="L1398" i="5"/>
  <c r="L1402" i="5"/>
  <c r="L1418" i="5"/>
  <c r="L1426" i="5"/>
  <c r="L1442" i="5"/>
  <c r="L1446" i="5"/>
  <c r="L1462" i="5"/>
  <c r="L1466" i="5"/>
  <c r="L1470" i="5"/>
  <c r="L1474" i="5"/>
  <c r="L1478" i="5"/>
  <c r="L1486" i="5"/>
  <c r="L1494" i="5"/>
  <c r="L1498" i="5"/>
  <c r="L1506" i="5"/>
  <c r="L1514" i="5"/>
  <c r="L1518" i="5"/>
  <c r="L1522" i="5"/>
  <c r="L1530" i="5"/>
  <c r="L1534" i="5"/>
  <c r="L1538" i="5"/>
  <c r="L1542" i="5"/>
  <c r="L1546" i="5"/>
  <c r="L1550" i="5"/>
  <c r="L1554" i="5"/>
  <c r="L1558" i="5"/>
  <c r="L1570" i="5"/>
  <c r="L1586" i="5"/>
  <c r="L1590" i="5"/>
  <c r="L1016" i="5"/>
  <c r="L1210" i="5"/>
  <c r="L1226" i="5"/>
  <c r="L1245" i="5"/>
  <c r="L1258" i="5"/>
  <c r="L1288" i="5"/>
  <c r="L1306" i="5"/>
  <c r="L1320" i="5"/>
  <c r="L1329" i="5"/>
  <c r="L1370" i="5"/>
  <c r="L1067" i="5"/>
  <c r="L1083" i="5"/>
  <c r="L1099" i="5"/>
  <c r="L1115" i="5"/>
  <c r="L1147" i="5"/>
  <c r="L1163" i="5"/>
  <c r="L1253" i="5"/>
  <c r="L1284" i="5"/>
  <c r="L1293" i="5"/>
  <c r="L1302" i="5"/>
  <c r="L1316" i="5"/>
  <c r="L1325" i="5"/>
  <c r="L1334" i="5"/>
  <c r="L1348" i="5"/>
  <c r="L1357" i="5"/>
  <c r="L1375" i="5"/>
  <c r="L1379" i="5"/>
  <c r="L1387" i="5"/>
  <c r="L1391" i="5"/>
  <c r="L1395" i="5"/>
  <c r="L1399" i="5"/>
  <c r="L1411" i="5"/>
  <c r="L1415" i="5"/>
  <c r="L1423" i="5"/>
  <c r="L1427" i="5"/>
  <c r="L1435" i="5"/>
  <c r="L1439" i="5"/>
  <c r="L1451" i="5"/>
  <c r="L1455" i="5"/>
  <c r="L1463" i="5"/>
  <c r="L1467" i="5"/>
  <c r="L1475" i="5"/>
  <c r="L1479" i="5"/>
  <c r="L1483" i="5"/>
  <c r="L1487" i="5"/>
  <c r="L1495" i="5"/>
  <c r="L1503" i="5"/>
  <c r="L1511" i="5"/>
  <c r="L1515" i="5"/>
  <c r="L1527" i="5"/>
  <c r="L1531" i="5"/>
  <c r="L1021" i="5"/>
  <c r="L1182" i="5"/>
  <c r="L1214" i="5"/>
  <c r="L1238" i="5"/>
  <c r="L1246" i="5"/>
  <c r="L1280" i="5"/>
  <c r="L1289" i="5"/>
  <c r="L1298" i="5"/>
  <c r="L1312" i="5"/>
  <c r="L1321" i="5"/>
  <c r="L1330" i="5"/>
  <c r="L1353" i="5"/>
  <c r="L1362" i="5"/>
  <c r="L588" i="5"/>
  <c r="L1055" i="5"/>
  <c r="L1103" i="5"/>
  <c r="L1119" i="5"/>
  <c r="L1135" i="5"/>
  <c r="L1151" i="5"/>
  <c r="L1230" i="5"/>
  <c r="L1261" i="5"/>
  <c r="L1276" i="5"/>
  <c r="L1285" i="5"/>
  <c r="L1308" i="5"/>
  <c r="L1340" i="5"/>
  <c r="L1349" i="5"/>
  <c r="L1358" i="5"/>
  <c r="L1400" i="5"/>
  <c r="L1404" i="5"/>
  <c r="L1408" i="5"/>
  <c r="L1412" i="5"/>
  <c r="L1416" i="5"/>
  <c r="L1436" i="5"/>
  <c r="L1444" i="5"/>
  <c r="L1452" i="5"/>
  <c r="L1468" i="5"/>
  <c r="L1476" i="5"/>
  <c r="L1480" i="5"/>
  <c r="L1496" i="5"/>
  <c r="L1508" i="5"/>
  <c r="L1512" i="5"/>
  <c r="L40" i="5"/>
  <c r="L741" i="5"/>
  <c r="L1186" i="5"/>
  <c r="L1202" i="5"/>
  <c r="L1218" i="5"/>
  <c r="L1249" i="5"/>
  <c r="L1290" i="5"/>
  <c r="L1304" i="5"/>
  <c r="L1322" i="5"/>
  <c r="L1336" i="5"/>
  <c r="L1345" i="5"/>
  <c r="L1368" i="5"/>
  <c r="L1174" i="5"/>
  <c r="L1234" i="5"/>
  <c r="L1337" i="5"/>
  <c r="L1541" i="5"/>
  <c r="L1555" i="5"/>
  <c r="L1573" i="5"/>
  <c r="L1596" i="5"/>
  <c r="L1600" i="5"/>
  <c r="L1604" i="5"/>
  <c r="L1608" i="5"/>
  <c r="L1612" i="5"/>
  <c r="L1636" i="5"/>
  <c r="L1648" i="5"/>
  <c r="L1656" i="5"/>
  <c r="L1660" i="5"/>
  <c r="L1664" i="5"/>
  <c r="L1668" i="5"/>
  <c r="L1676" i="5"/>
  <c r="L1680" i="5"/>
  <c r="L1684" i="5"/>
  <c r="L1688" i="5"/>
  <c r="L1692" i="5"/>
  <c r="L1700" i="5"/>
  <c r="L1704" i="5"/>
  <c r="L1708" i="5"/>
  <c r="L1712" i="5"/>
  <c r="L1720" i="5"/>
  <c r="L1724" i="5"/>
  <c r="L1728" i="5"/>
  <c r="L1732" i="5"/>
  <c r="L1740" i="5"/>
  <c r="L1744" i="5"/>
  <c r="L1748" i="5"/>
  <c r="L1756" i="5"/>
  <c r="L1764" i="5"/>
  <c r="L1788" i="5"/>
  <c r="L1796" i="5"/>
  <c r="L1059" i="5"/>
  <c r="L1123" i="5"/>
  <c r="L1286" i="5"/>
  <c r="L1377" i="5"/>
  <c r="L1425" i="5"/>
  <c r="L1441" i="5"/>
  <c r="L1453" i="5"/>
  <c r="L1485" i="5"/>
  <c r="L1532" i="5"/>
  <c r="L1551" i="5"/>
  <c r="L1569" i="5"/>
  <c r="L1583" i="5"/>
  <c r="L1592" i="5"/>
  <c r="L1242" i="5"/>
  <c r="L1305" i="5"/>
  <c r="L1360" i="5"/>
  <c r="L1465" i="5"/>
  <c r="L1520" i="5"/>
  <c r="L1556" i="5"/>
  <c r="L1565" i="5"/>
  <c r="L1579" i="5"/>
  <c r="L1588" i="5"/>
  <c r="L1597" i="5"/>
  <c r="L1601" i="5"/>
  <c r="L1605" i="5"/>
  <c r="L1609" i="5"/>
  <c r="L1613" i="5"/>
  <c r="L1617" i="5"/>
  <c r="L1621" i="5"/>
  <c r="L1629" i="5"/>
  <c r="L1633" i="5"/>
  <c r="L1637" i="5"/>
  <c r="L1641" i="5"/>
  <c r="L1645" i="5"/>
  <c r="L1649" i="5"/>
  <c r="L1653" i="5"/>
  <c r="L1661" i="5"/>
  <c r="L1665" i="5"/>
  <c r="L1681" i="5"/>
  <c r="L1689" i="5"/>
  <c r="L1693" i="5"/>
  <c r="L1701" i="5"/>
  <c r="L1705" i="5"/>
  <c r="L1713" i="5"/>
  <c r="L1721" i="5"/>
  <c r="L1733" i="5"/>
  <c r="L1749" i="5"/>
  <c r="L1765" i="5"/>
  <c r="L1773" i="5"/>
  <c r="L1777" i="5"/>
  <c r="L1789" i="5"/>
  <c r="L1797" i="5"/>
  <c r="L1075" i="5"/>
  <c r="L1139" i="5"/>
  <c r="L1309" i="5"/>
  <c r="L1381" i="5"/>
  <c r="L1413" i="5"/>
  <c r="L1445" i="5"/>
  <c r="L1497" i="5"/>
  <c r="L1505" i="5"/>
  <c r="L1513" i="5"/>
  <c r="L1552" i="5"/>
  <c r="L1561" i="5"/>
  <c r="L1575" i="5"/>
  <c r="L1584" i="5"/>
  <c r="L1593" i="5"/>
  <c r="L1805" i="5"/>
  <c r="L1813" i="5"/>
  <c r="L1821" i="5"/>
  <c r="L1825" i="5"/>
  <c r="L1833" i="5"/>
  <c r="L1849" i="5"/>
  <c r="L1873" i="5"/>
  <c r="L1885" i="5"/>
  <c r="L1893" i="5"/>
  <c r="L1897" i="5"/>
  <c r="L1901" i="5"/>
  <c r="L1905" i="5"/>
  <c r="L1909" i="5"/>
  <c r="L1913" i="5"/>
  <c r="L1917" i="5"/>
  <c r="L1937" i="5"/>
  <c r="L1941" i="5"/>
  <c r="L1945" i="5"/>
  <c r="L1949" i="5"/>
  <c r="L1273" i="5"/>
  <c r="L1328" i="5"/>
  <c r="L1489" i="5"/>
  <c r="L1521" i="5"/>
  <c r="L1528" i="5"/>
  <c r="L1548" i="5"/>
  <c r="L1557" i="5"/>
  <c r="L1571" i="5"/>
  <c r="L1580" i="5"/>
  <c r="L1589" i="5"/>
  <c r="L1602" i="5"/>
  <c r="L1614" i="5"/>
  <c r="L1622" i="5"/>
  <c r="L1626" i="5"/>
  <c r="L1634" i="5"/>
  <c r="L1654" i="5"/>
  <c r="L1658" i="5"/>
  <c r="L1662" i="5"/>
  <c r="L1666" i="5"/>
  <c r="L1670" i="5"/>
  <c r="L1674" i="5"/>
  <c r="L1678" i="5"/>
  <c r="L1682" i="5"/>
  <c r="L1686" i="5"/>
  <c r="L1690" i="5"/>
  <c r="L1694" i="5"/>
  <c r="L1706" i="5"/>
  <c r="L1710" i="5"/>
  <c r="L1714" i="5"/>
  <c r="L1718" i="5"/>
  <c r="L1726" i="5"/>
  <c r="L1730" i="5"/>
  <c r="L1734" i="5"/>
  <c r="L1738" i="5"/>
  <c r="L1742" i="5"/>
  <c r="L1746" i="5"/>
  <c r="L1754" i="5"/>
  <c r="L1758" i="5"/>
  <c r="L1762" i="5"/>
  <c r="L1778" i="5"/>
  <c r="L1786" i="5"/>
  <c r="L1790" i="5"/>
  <c r="L1798" i="5"/>
  <c r="L1091" i="5"/>
  <c r="L1155" i="5"/>
  <c r="L1277" i="5"/>
  <c r="L1332" i="5"/>
  <c r="L1385" i="5"/>
  <c r="L1401" i="5"/>
  <c r="L1469" i="5"/>
  <c r="L1544" i="5"/>
  <c r="L1553" i="5"/>
  <c r="L1567" i="5"/>
  <c r="L1576" i="5"/>
  <c r="L1806" i="5"/>
  <c r="L1810" i="5"/>
  <c r="L1814" i="5"/>
  <c r="L1822" i="5"/>
  <c r="L1826" i="5"/>
  <c r="L1838" i="5"/>
  <c r="L1842" i="5"/>
  <c r="L1854" i="5"/>
  <c r="L1858" i="5"/>
  <c r="L1866" i="5"/>
  <c r="L1870" i="5"/>
  <c r="L1874" i="5"/>
  <c r="L1878" i="5"/>
  <c r="L1882" i="5"/>
  <c r="L1894" i="5"/>
  <c r="L1898" i="5"/>
  <c r="L1902" i="5"/>
  <c r="L1906" i="5"/>
  <c r="L1910" i="5"/>
  <c r="L1914" i="5"/>
  <c r="L1950" i="5"/>
  <c r="L2002" i="5"/>
  <c r="L2018" i="5"/>
  <c r="L2042" i="5"/>
  <c r="L1222" i="5"/>
  <c r="L1257" i="5"/>
  <c r="L1314" i="5"/>
  <c r="L1481" i="5"/>
  <c r="L1529" i="5"/>
  <c r="L1540" i="5"/>
  <c r="L1549" i="5"/>
  <c r="L1563" i="5"/>
  <c r="L1536" i="5"/>
  <c r="L1572" i="5"/>
  <c r="L1607" i="5"/>
  <c r="L1623" i="5"/>
  <c r="L1639" i="5"/>
  <c r="L1655" i="5"/>
  <c r="L1687" i="5"/>
  <c r="L1703" i="5"/>
  <c r="L1779" i="5"/>
  <c r="L1852" i="5"/>
  <c r="L1884" i="5"/>
  <c r="L1916" i="5"/>
  <c r="L1927" i="5"/>
  <c r="L1948" i="5"/>
  <c r="L2033" i="5"/>
  <c r="L2132" i="5"/>
  <c r="L2136" i="5"/>
  <c r="L2140" i="5"/>
  <c r="L2144" i="5"/>
  <c r="L2148" i="5"/>
  <c r="L2152" i="5"/>
  <c r="L2156" i="5"/>
  <c r="L2160" i="5"/>
  <c r="L2164" i="5"/>
  <c r="L2184" i="5"/>
  <c r="L1373" i="5"/>
  <c r="L1591" i="5"/>
  <c r="L1759" i="5"/>
  <c r="L1791" i="5"/>
  <c r="L1811" i="5"/>
  <c r="L1896" i="5"/>
  <c r="L1907" i="5"/>
  <c r="L2021" i="5"/>
  <c r="L1389" i="5"/>
  <c r="L1493" i="5"/>
  <c r="L1595" i="5"/>
  <c r="L1627" i="5"/>
  <c r="L1675" i="5"/>
  <c r="L1691" i="5"/>
  <c r="L1723" i="5"/>
  <c r="L1739" i="5"/>
  <c r="L1771" i="5"/>
  <c r="L1812" i="5"/>
  <c r="L1844" i="5"/>
  <c r="L1876" i="5"/>
  <c r="L1908" i="5"/>
  <c r="L1919" i="5"/>
  <c r="L1951" i="5"/>
  <c r="L1992" i="5"/>
  <c r="L2000" i="5"/>
  <c r="L2008" i="5"/>
  <c r="L2041" i="5"/>
  <c r="L2109" i="5"/>
  <c r="L2129" i="5"/>
  <c r="L2145" i="5"/>
  <c r="L2149" i="5"/>
  <c r="L2153" i="5"/>
  <c r="L2157" i="5"/>
  <c r="L2161" i="5"/>
  <c r="L1501" i="5"/>
  <c r="L1577" i="5"/>
  <c r="L1835" i="5"/>
  <c r="L1856" i="5"/>
  <c r="L1888" i="5"/>
  <c r="L1931" i="5"/>
  <c r="L1952" i="5"/>
  <c r="L1993" i="5"/>
  <c r="L2100" i="5"/>
  <c r="L1421" i="5"/>
  <c r="L1509" i="5"/>
  <c r="L1581" i="5"/>
  <c r="L1615" i="5"/>
  <c r="L1631" i="5"/>
  <c r="L1647" i="5"/>
  <c r="L1663" i="5"/>
  <c r="L1695" i="5"/>
  <c r="L1711" i="5"/>
  <c r="L1763" i="5"/>
  <c r="L1795" i="5"/>
  <c r="L1836" i="5"/>
  <c r="L1847" i="5"/>
  <c r="L1868" i="5"/>
  <c r="L1900" i="5"/>
  <c r="L1911" i="5"/>
  <c r="L2048" i="5"/>
  <c r="L2126" i="5"/>
  <c r="L2138" i="5"/>
  <c r="L2146" i="5"/>
  <c r="L2150" i="5"/>
  <c r="L2154" i="5"/>
  <c r="L2182" i="5"/>
  <c r="L2186" i="5"/>
  <c r="L1300" i="5"/>
  <c r="L1437" i="5"/>
  <c r="L1517" i="5"/>
  <c r="L1559" i="5"/>
  <c r="L1775" i="5"/>
  <c r="L1891" i="5"/>
  <c r="L1912" i="5"/>
  <c r="L1944" i="5"/>
  <c r="L2011" i="5"/>
  <c r="L2043" i="5"/>
  <c r="L1318" i="5"/>
  <c r="L1524" i="5"/>
  <c r="L1635" i="5"/>
  <c r="L1651" i="5"/>
  <c r="L1667" i="5"/>
  <c r="L1715" i="5"/>
  <c r="L1731" i="5"/>
  <c r="L1807" i="5"/>
  <c r="L1860" i="5"/>
  <c r="L1871" i="5"/>
  <c r="L1892" i="5"/>
  <c r="L1903" i="5"/>
  <c r="L2004" i="5"/>
  <c r="L2135" i="5"/>
  <c r="L2143" i="5"/>
  <c r="L2151" i="5"/>
  <c r="L2159" i="5"/>
  <c r="L2163" i="5"/>
  <c r="L1461" i="5"/>
  <c r="L1568" i="5"/>
  <c r="L1799" i="5"/>
  <c r="L1808" i="5"/>
  <c r="L1819" i="5"/>
  <c r="L1840" i="5"/>
  <c r="L1851" i="5"/>
  <c r="L1883" i="5"/>
  <c r="L1904" i="5"/>
  <c r="L1936" i="5"/>
  <c r="L2346" i="5"/>
  <c r="L2362" i="5"/>
  <c r="L2370" i="5"/>
  <c r="L2378" i="5"/>
  <c r="L2390" i="5"/>
  <c r="L2343" i="5"/>
  <c r="L2351" i="5"/>
  <c r="L2379" i="5"/>
  <c r="L2395" i="5"/>
  <c r="L2399" i="5"/>
  <c r="L2332" i="5"/>
  <c r="L2348" i="5"/>
  <c r="L2356" i="5"/>
  <c r="L2360" i="5"/>
  <c r="L2384" i="5"/>
  <c r="L2388" i="5"/>
  <c r="L2400" i="5"/>
  <c r="L2404" i="5"/>
  <c r="L2408" i="5"/>
  <c r="L2484" i="5"/>
  <c r="L2492" i="5"/>
  <c r="L2337" i="5"/>
  <c r="L2345" i="5"/>
  <c r="L2353" i="5"/>
  <c r="L2369" i="5"/>
  <c r="L2393" i="5"/>
  <c r="L2409" i="5"/>
  <c r="L2445" i="5"/>
  <c r="L2453" i="5"/>
  <c r="L2497" i="5"/>
  <c r="L2501" i="5"/>
  <c r="L3038" i="5"/>
  <c r="L3082" i="5"/>
  <c r="L3137" i="5"/>
  <c r="L3145" i="5"/>
  <c r="L3165" i="5"/>
  <c r="L3177" i="5"/>
  <c r="L3189" i="5"/>
  <c r="L3197" i="5"/>
  <c r="L3201" i="5"/>
  <c r="L3205" i="5"/>
  <c r="L3209" i="5"/>
  <c r="L3225" i="5"/>
  <c r="L3229" i="5"/>
  <c r="L3233" i="5"/>
  <c r="L3237" i="5"/>
  <c r="L3241" i="5"/>
  <c r="L3245" i="5"/>
  <c r="L3249" i="5"/>
  <c r="L3253" i="5"/>
  <c r="L3257" i="5"/>
  <c r="L3261" i="5"/>
  <c r="L3265" i="5"/>
  <c r="L3269" i="5"/>
  <c r="L3273" i="5"/>
  <c r="L2466" i="5"/>
  <c r="L3094" i="5"/>
  <c r="L3106" i="5"/>
  <c r="L3118" i="5"/>
  <c r="L3035" i="5"/>
  <c r="L3083" i="5"/>
  <c r="L3130" i="5"/>
  <c r="L3134" i="5"/>
  <c r="L3142" i="5"/>
  <c r="L3178" i="5"/>
  <c r="L3190" i="5"/>
  <c r="L3194" i="5"/>
  <c r="L3198" i="5"/>
  <c r="L3202" i="5"/>
  <c r="L3210" i="5"/>
  <c r="L3218" i="5"/>
  <c r="L3222" i="5"/>
  <c r="L3226" i="5"/>
  <c r="L3230" i="5"/>
  <c r="L3234" i="5"/>
  <c r="L2438" i="5"/>
  <c r="L3099" i="5"/>
  <c r="L3103" i="5"/>
  <c r="L3111" i="5"/>
  <c r="L3115" i="5"/>
  <c r="L3119" i="5"/>
  <c r="L3032" i="5"/>
  <c r="L3056" i="5"/>
  <c r="L3127" i="5"/>
  <c r="L3135" i="5"/>
  <c r="L3139" i="5"/>
  <c r="L3155" i="5"/>
  <c r="L3159" i="5"/>
  <c r="L3163" i="5"/>
  <c r="L3167" i="5"/>
  <c r="L3183" i="5"/>
  <c r="L3187" i="5"/>
  <c r="L3191" i="5"/>
  <c r="L3195" i="5"/>
  <c r="L3199" i="5"/>
  <c r="L3203" i="5"/>
  <c r="L3207" i="5"/>
  <c r="L3211" i="5"/>
  <c r="L3215" i="5"/>
  <c r="L3219" i="5"/>
  <c r="L3227" i="5"/>
  <c r="L3235" i="5"/>
  <c r="L3239" i="5"/>
  <c r="L3243" i="5"/>
  <c r="L3251" i="5"/>
  <c r="L3255" i="5"/>
  <c r="L3259" i="5"/>
  <c r="L3263" i="5"/>
  <c r="L3267" i="5"/>
  <c r="L3275" i="5"/>
  <c r="L2462" i="5"/>
  <c r="L2494" i="5"/>
  <c r="L3033" i="5"/>
  <c r="L3077" i="5"/>
  <c r="L3132" i="5"/>
  <c r="L3136" i="5"/>
  <c r="L3144" i="5"/>
  <c r="L3160" i="5"/>
  <c r="L3492" i="5"/>
  <c r="L3496" i="5"/>
  <c r="L3500" i="5"/>
  <c r="L3508" i="5"/>
  <c r="L3512" i="5"/>
  <c r="L3516" i="5"/>
  <c r="L3520" i="5"/>
  <c r="L3192" i="5"/>
  <c r="L3208" i="5"/>
  <c r="L3224" i="5"/>
  <c r="L3238" i="5"/>
  <c r="L3246" i="5"/>
  <c r="L3262" i="5"/>
  <c r="L3270" i="5"/>
  <c r="L3277" i="5"/>
  <c r="L3281" i="5"/>
  <c r="L3285" i="5"/>
  <c r="L3293" i="5"/>
  <c r="L3301" i="5"/>
  <c r="L3305" i="5"/>
  <c r="L3309" i="5"/>
  <c r="L3313" i="5"/>
  <c r="L3325" i="5"/>
  <c r="L3329" i="5"/>
  <c r="L3333" i="5"/>
  <c r="L3349" i="5"/>
  <c r="L3357" i="5"/>
  <c r="L3365" i="5"/>
  <c r="L3369" i="5"/>
  <c r="L3377" i="5"/>
  <c r="L3393" i="5"/>
  <c r="L3397" i="5"/>
  <c r="L3409" i="5"/>
  <c r="L3413" i="5"/>
  <c r="L3417" i="5"/>
  <c r="L3433" i="5"/>
  <c r="L3437" i="5"/>
  <c r="L3441" i="5"/>
  <c r="L3457" i="5"/>
  <c r="L3465" i="5"/>
  <c r="L3493" i="5"/>
  <c r="L3525" i="5"/>
  <c r="L3529" i="5"/>
  <c r="L3180" i="5"/>
  <c r="L3196" i="5"/>
  <c r="L3228" i="5"/>
  <c r="L3256" i="5"/>
  <c r="L3264" i="5"/>
  <c r="L3272" i="5"/>
  <c r="L3278" i="5"/>
  <c r="L3286" i="5"/>
  <c r="L3290" i="5"/>
  <c r="L3294" i="5"/>
  <c r="L3298" i="5"/>
  <c r="L3302" i="5"/>
  <c r="L3306" i="5"/>
  <c r="L3310" i="5"/>
  <c r="L3314" i="5"/>
  <c r="L3326" i="5"/>
  <c r="L3330" i="5"/>
  <c r="L3334" i="5"/>
  <c r="L3362" i="5"/>
  <c r="L3366" i="5"/>
  <c r="L3374" i="5"/>
  <c r="L3382" i="5"/>
  <c r="L3390" i="5"/>
  <c r="L3394" i="5"/>
  <c r="L3414" i="5"/>
  <c r="L3422" i="5"/>
  <c r="L3426" i="5"/>
  <c r="L3430" i="5"/>
  <c r="L3434" i="5"/>
  <c r="L3442" i="5"/>
  <c r="L3446" i="5"/>
  <c r="L3450" i="5"/>
  <c r="L3454" i="5"/>
  <c r="L3462" i="5"/>
  <c r="L3474" i="5"/>
  <c r="L3478" i="5"/>
  <c r="L3101" i="5"/>
  <c r="L3490" i="5"/>
  <c r="L3506" i="5"/>
  <c r="L3510" i="5"/>
  <c r="L3514" i="5"/>
  <c r="L3518" i="5"/>
  <c r="L3522" i="5"/>
  <c r="L3526" i="5"/>
  <c r="L3530" i="5"/>
  <c r="L2426" i="5"/>
  <c r="L3184" i="5"/>
  <c r="L3200" i="5"/>
  <c r="L3216" i="5"/>
  <c r="L3232" i="5"/>
  <c r="L3242" i="5"/>
  <c r="L3250" i="5"/>
  <c r="L3266" i="5"/>
  <c r="L3274" i="5"/>
  <c r="L3279" i="5"/>
  <c r="L3283" i="5"/>
  <c r="L3287" i="5"/>
  <c r="L3291" i="5"/>
  <c r="L3299" i="5"/>
  <c r="L3303" i="5"/>
  <c r="L3307" i="5"/>
  <c r="L3319" i="5"/>
  <c r="L3323" i="5"/>
  <c r="L3327" i="5"/>
  <c r="L3331" i="5"/>
  <c r="L3351" i="5"/>
  <c r="L3355" i="5"/>
  <c r="L3363" i="5"/>
  <c r="L3371" i="5"/>
  <c r="L3379" i="5"/>
  <c r="L3383" i="5"/>
  <c r="L3387" i="5"/>
  <c r="L3391" i="5"/>
  <c r="L3395" i="5"/>
  <c r="L3403" i="5"/>
  <c r="L3415" i="5"/>
  <c r="L3419" i="5"/>
  <c r="L3431" i="5"/>
  <c r="L3439" i="5"/>
  <c r="L3447" i="5"/>
  <c r="L3451" i="5"/>
  <c r="L3471" i="5"/>
  <c r="L3479" i="5"/>
  <c r="L3113" i="5"/>
  <c r="L3188" i="5"/>
  <c r="L3204" i="5"/>
  <c r="L3220" i="5"/>
  <c r="L3236" i="5"/>
  <c r="L3244" i="5"/>
  <c r="L3252" i="5"/>
  <c r="L3260" i="5"/>
  <c r="L3268" i="5"/>
  <c r="L3284" i="5"/>
  <c r="L3288" i="5"/>
  <c r="L3296" i="5"/>
  <c r="L3300" i="5"/>
  <c r="L3304" i="5"/>
  <c r="L3316" i="5"/>
  <c r="L3324" i="5"/>
  <c r="L3328" i="5"/>
  <c r="L3332" i="5"/>
  <c r="L3344" i="5"/>
  <c r="L3348" i="5"/>
  <c r="L3356" i="5"/>
  <c r="L3376" i="5"/>
  <c r="L3400" i="5"/>
  <c r="L3408" i="5"/>
  <c r="L3424" i="5"/>
  <c r="L3428" i="5"/>
  <c r="L3432" i="5"/>
  <c r="L3436" i="5"/>
  <c r="L3440" i="5"/>
  <c r="L3444" i="5"/>
  <c r="L3448" i="5"/>
  <c r="L3452" i="5"/>
  <c r="L3460" i="5"/>
  <c r="L3468" i="5"/>
  <c r="L3527" i="5"/>
  <c r="L3940" i="5"/>
  <c r="L4068" i="5"/>
  <c r="L4084" i="5"/>
  <c r="L3585" i="5"/>
  <c r="L3621" i="5"/>
  <c r="L3625" i="5"/>
  <c r="L3641" i="5"/>
  <c r="L3657" i="5"/>
  <c r="L3665" i="5"/>
  <c r="L3753" i="5"/>
  <c r="L3769" i="5"/>
  <c r="L3777" i="5"/>
  <c r="L3785" i="5"/>
  <c r="L3528" i="5"/>
  <c r="L3965" i="5"/>
  <c r="L3993" i="5"/>
  <c r="L4009" i="5"/>
  <c r="L4077" i="5"/>
  <c r="L3109" i="5"/>
  <c r="L3550" i="5"/>
  <c r="L3554" i="5"/>
  <c r="L3566" i="5"/>
  <c r="L3574" i="5"/>
  <c r="L3578" i="5"/>
  <c r="L3586" i="5"/>
  <c r="L3590" i="5"/>
  <c r="L3610" i="5"/>
  <c r="L3622" i="5"/>
  <c r="L3638" i="5"/>
  <c r="L3662" i="5"/>
  <c r="L3670" i="5"/>
  <c r="L3686" i="5"/>
  <c r="L3714" i="5"/>
  <c r="L3738" i="5"/>
  <c r="L3746" i="5"/>
  <c r="L3758" i="5"/>
  <c r="L3762" i="5"/>
  <c r="L3774" i="5"/>
  <c r="L3531" i="5"/>
  <c r="L3918" i="5"/>
  <c r="L3930" i="5"/>
  <c r="L3970" i="5"/>
  <c r="L3990" i="5"/>
  <c r="L3563" i="5"/>
  <c r="L3579" i="5"/>
  <c r="L3587" i="5"/>
  <c r="L3603" i="5"/>
  <c r="L3615" i="5"/>
  <c r="L3627" i="5"/>
  <c r="L3679" i="5"/>
  <c r="L3743" i="5"/>
  <c r="L3487" i="5"/>
  <c r="L3503" i="5"/>
  <c r="L3568" i="5"/>
  <c r="L3576" i="5"/>
  <c r="L3584" i="5"/>
  <c r="L3592" i="5"/>
  <c r="L3596" i="5"/>
  <c r="L3600" i="5"/>
  <c r="L3620" i="5"/>
  <c r="L3628" i="5"/>
  <c r="L3636" i="5"/>
  <c r="L3676" i="5"/>
  <c r="L3700" i="5"/>
  <c r="L3748" i="5"/>
  <c r="L3907" i="5"/>
  <c r="L4309" i="5"/>
  <c r="L4577" i="5"/>
  <c r="L4617" i="5"/>
  <c r="L3955" i="5"/>
  <c r="L4079" i="5"/>
  <c r="L4358" i="5"/>
  <c r="L4622" i="5"/>
  <c r="L4658" i="5"/>
  <c r="L3943" i="5"/>
  <c r="L4575" i="5"/>
  <c r="L4699" i="5"/>
  <c r="L4452" i="5"/>
  <c r="L4528" i="5"/>
  <c r="L4664" i="5"/>
  <c r="L4757" i="5"/>
  <c r="L5172" i="5"/>
  <c r="L4716" i="5"/>
  <c r="L4769" i="5"/>
  <c r="L4913" i="5"/>
  <c r="L4977" i="5"/>
  <c r="L5009" i="5"/>
  <c r="L5137" i="5"/>
  <c r="L5189" i="5"/>
  <c r="L5225" i="5"/>
  <c r="L4830" i="5"/>
  <c r="L4870" i="5"/>
  <c r="L4946" i="5"/>
  <c r="L3524" i="5"/>
  <c r="L5154" i="5"/>
  <c r="L5258" i="5"/>
  <c r="L4832" i="5"/>
  <c r="L4844" i="5"/>
  <c r="L4868" i="5"/>
  <c r="L4880" i="5"/>
  <c r="L5508" i="5"/>
  <c r="L5532" i="5"/>
  <c r="L5592" i="5"/>
  <c r="L5600" i="5"/>
  <c r="L5636" i="5"/>
  <c r="L5732" i="5"/>
  <c r="L5764" i="5"/>
  <c r="L5772" i="5"/>
  <c r="L5804" i="5"/>
  <c r="L5808" i="5"/>
  <c r="L5816" i="5"/>
  <c r="L5856" i="5"/>
  <c r="L5381" i="5"/>
  <c r="L5577" i="5"/>
  <c r="L5609" i="5"/>
  <c r="L5617" i="5"/>
  <c r="L5625" i="5"/>
  <c r="L5629" i="5"/>
  <c r="L5641" i="5"/>
  <c r="L5649" i="5"/>
  <c r="L5681" i="5"/>
  <c r="L5717" i="5"/>
  <c r="L5745" i="5"/>
  <c r="L5833" i="5"/>
  <c r="L5841" i="5"/>
  <c r="L5881" i="5"/>
  <c r="L4736" i="5"/>
  <c r="L5243" i="5"/>
  <c r="L5582" i="5"/>
  <c r="L5586" i="5"/>
  <c r="L5706" i="5"/>
  <c r="L5718" i="5"/>
  <c r="L5746" i="5"/>
  <c r="L5758" i="5"/>
  <c r="L5794" i="5"/>
  <c r="L5439" i="5"/>
  <c r="L5495" i="5"/>
  <c r="L5195" i="5"/>
  <c r="L5408" i="5"/>
  <c r="L5791" i="5"/>
  <c r="L5871" i="5"/>
  <c r="L5559" i="5"/>
  <c r="L5683" i="5"/>
  <c r="L6139" i="5"/>
  <c r="L6151" i="5"/>
  <c r="L6187" i="5"/>
  <c r="L6434" i="5"/>
  <c r="L6446" i="5"/>
  <c r="L6466" i="5"/>
  <c r="L6486" i="5"/>
  <c r="L6550" i="5"/>
  <c r="L6578" i="5"/>
  <c r="L6610" i="5"/>
  <c r="L6618" i="5"/>
  <c r="L6180" i="5"/>
  <c r="L6419" i="5"/>
  <c r="L6467" i="5"/>
  <c r="L6503" i="5"/>
  <c r="L6523" i="5"/>
  <c r="L6535" i="5"/>
  <c r="L5671" i="5"/>
  <c r="L5731" i="5"/>
  <c r="L6424" i="5"/>
  <c r="L6544" i="5"/>
  <c r="L6449" i="5"/>
  <c r="L6453" i="5"/>
  <c r="L6469" i="5"/>
  <c r="L6485" i="5"/>
  <c r="L6605" i="5"/>
  <c r="L6567" i="5"/>
  <c r="L6797" i="5"/>
  <c r="L6928" i="5"/>
  <c r="L6956" i="5"/>
  <c r="L7242" i="5"/>
  <c r="L7298" i="5"/>
  <c r="L7362" i="5"/>
  <c r="L7374" i="5"/>
  <c r="L7418" i="5"/>
  <c r="L7466" i="5"/>
  <c r="L7490" i="5"/>
  <c r="L7502" i="5"/>
  <c r="L7518" i="5"/>
  <c r="L7554" i="5"/>
  <c r="L7686" i="5"/>
  <c r="L7746" i="5"/>
  <c r="L7794" i="5"/>
  <c r="L6655" i="5"/>
  <c r="L6849" i="5"/>
  <c r="L6980" i="5"/>
  <c r="L7004" i="5"/>
  <c r="L7008" i="5"/>
  <c r="L7012" i="5"/>
  <c r="L7016" i="5"/>
  <c r="L7036" i="5"/>
  <c r="L7044" i="5"/>
  <c r="L7052" i="5"/>
  <c r="L7088" i="5"/>
  <c r="L7180" i="5"/>
  <c r="L7842" i="5"/>
  <c r="L7894" i="5"/>
  <c r="L7926" i="5"/>
  <c r="L7930" i="5"/>
  <c r="L7946" i="5"/>
  <c r="L7970" i="5"/>
  <c r="L7986" i="5"/>
  <c r="L5695" i="5"/>
  <c r="L6599" i="5"/>
  <c r="L6627" i="5"/>
  <c r="L6806" i="5"/>
  <c r="L6826" i="5"/>
  <c r="L6901" i="5"/>
  <c r="L7211" i="5"/>
  <c r="L7215" i="5"/>
  <c r="L7323" i="5"/>
  <c r="L7335" i="5"/>
  <c r="L7439" i="5"/>
  <c r="L7451" i="5"/>
  <c r="L7503" i="5"/>
  <c r="L7515" i="5"/>
  <c r="L7651" i="5"/>
  <c r="L7783" i="5"/>
  <c r="L7795" i="5"/>
  <c r="L5847" i="5"/>
  <c r="L6587" i="5"/>
  <c r="L6783" i="5"/>
  <c r="L6985" i="5"/>
  <c r="L7041" i="5"/>
  <c r="L7177" i="5"/>
  <c r="L7887" i="5"/>
  <c r="L7943" i="5"/>
  <c r="L7979" i="5"/>
  <c r="L6795" i="5"/>
  <c r="L6807" i="5"/>
  <c r="L6970" i="5"/>
  <c r="L7204" i="5"/>
  <c r="L7296" i="5"/>
  <c r="L7304" i="5"/>
  <c r="L7320" i="5"/>
  <c r="L7376" i="5"/>
  <c r="L7408" i="5"/>
  <c r="L7464" i="5"/>
  <c r="L7488" i="5"/>
  <c r="L7544" i="5"/>
  <c r="L7604" i="5"/>
  <c r="L7640" i="5"/>
  <c r="L6633" i="5"/>
  <c r="L6649" i="5"/>
  <c r="L6689" i="5"/>
  <c r="L6729" i="5"/>
  <c r="L6761" i="5"/>
  <c r="L6784" i="5"/>
  <c r="L6978" i="5"/>
  <c r="L7022" i="5"/>
  <c r="L7058" i="5"/>
  <c r="L7074" i="5"/>
  <c r="L7102" i="5"/>
  <c r="L7110" i="5"/>
  <c r="L7142" i="5"/>
  <c r="L7170" i="5"/>
  <c r="L7174" i="5"/>
  <c r="L7832" i="5"/>
  <c r="L7896" i="5"/>
  <c r="L7928" i="5"/>
  <c r="L7940" i="5"/>
  <c r="L7988" i="5"/>
  <c r="L6674" i="5"/>
  <c r="L6702" i="5"/>
  <c r="L6710" i="5"/>
  <c r="L6714" i="5"/>
  <c r="L6754" i="5"/>
  <c r="L6762" i="5"/>
  <c r="L6848" i="5"/>
  <c r="L6860" i="5"/>
  <c r="L6868" i="5"/>
  <c r="L6876" i="5"/>
  <c r="L6987" i="5"/>
  <c r="L7047" i="5"/>
  <c r="L7135" i="5"/>
  <c r="L7139" i="5"/>
  <c r="L7877" i="5"/>
  <c r="L7893" i="5"/>
  <c r="L7945" i="5"/>
  <c r="L7985" i="5"/>
  <c r="L7213" i="5"/>
  <c r="L7697" i="5"/>
  <c r="L8021" i="5"/>
  <c r="L8085" i="5"/>
  <c r="L8113" i="5"/>
  <c r="L8640" i="5"/>
  <c r="L8652" i="5"/>
  <c r="L8668" i="5"/>
  <c r="L8684" i="5"/>
  <c r="L8704" i="5"/>
  <c r="L8716" i="5"/>
  <c r="L8736" i="5"/>
  <c r="L8756" i="5"/>
  <c r="L8760" i="5"/>
  <c r="L8772" i="5"/>
  <c r="L8788" i="5"/>
  <c r="L8800" i="5"/>
  <c r="L8812" i="5"/>
  <c r="L8828" i="5"/>
  <c r="L8884" i="5"/>
  <c r="L8900" i="5"/>
  <c r="L8904" i="5"/>
  <c r="L8912" i="5"/>
  <c r="L8932" i="5"/>
  <c r="L8952" i="5"/>
  <c r="L8992" i="5"/>
  <c r="L9064" i="5"/>
  <c r="L9068" i="5"/>
  <c r="L9072" i="5"/>
  <c r="L9112" i="5"/>
  <c r="L9124" i="5"/>
  <c r="L8277" i="5"/>
  <c r="L8281" i="5"/>
  <c r="L8309" i="5"/>
  <c r="L8313" i="5"/>
  <c r="L8317" i="5"/>
  <c r="L8345" i="5"/>
  <c r="L8373" i="5"/>
  <c r="L8377" i="5"/>
  <c r="L8401" i="5"/>
  <c r="L8409" i="5"/>
  <c r="L8437" i="5"/>
  <c r="L8441" i="5"/>
  <c r="L9156" i="5"/>
  <c r="L9164" i="5"/>
  <c r="L9188" i="5"/>
  <c r="L9192" i="5"/>
  <c r="L9216" i="5"/>
  <c r="L9228" i="5"/>
  <c r="L9236" i="5"/>
  <c r="L9256" i="5"/>
  <c r="L7325" i="5"/>
  <c r="L7553" i="5"/>
  <c r="L8022" i="5"/>
  <c r="L8054" i="5"/>
  <c r="L8166" i="5"/>
  <c r="L8194" i="5"/>
  <c r="L8641" i="5"/>
  <c r="L8653" i="5"/>
  <c r="L8681" i="5"/>
  <c r="L8689" i="5"/>
  <c r="L8725" i="5"/>
  <c r="L8749" i="5"/>
  <c r="L8753" i="5"/>
  <c r="L8769" i="5"/>
  <c r="L8793" i="5"/>
  <c r="L8797" i="5"/>
  <c r="L8833" i="5"/>
  <c r="L8837" i="5"/>
  <c r="L8873" i="5"/>
  <c r="L8921" i="5"/>
  <c r="L8945" i="5"/>
  <c r="L8965" i="5"/>
  <c r="L8973" i="5"/>
  <c r="L9033" i="5"/>
  <c r="L9049" i="5"/>
  <c r="L9053" i="5"/>
  <c r="L9085" i="5"/>
  <c r="L9101" i="5"/>
  <c r="L6820" i="5"/>
  <c r="L8246" i="5"/>
  <c r="L8338" i="5"/>
  <c r="L8342" i="5"/>
  <c r="L8438" i="5"/>
  <c r="L8474" i="5"/>
  <c r="L8502" i="5"/>
  <c r="L9145" i="5"/>
  <c r="L9209" i="5"/>
  <c r="L9237" i="5"/>
  <c r="L9257" i="5"/>
  <c r="L9265" i="5"/>
  <c r="L6955" i="5"/>
  <c r="L8023" i="5"/>
  <c r="L8083" i="5"/>
  <c r="L8219" i="5"/>
  <c r="L8622" i="5"/>
  <c r="L8638" i="5"/>
  <c r="L8666" i="5"/>
  <c r="L8678" i="5"/>
  <c r="L8686" i="5"/>
  <c r="L8698" i="5"/>
  <c r="L8706" i="5"/>
  <c r="L8714" i="5"/>
  <c r="L8718" i="5"/>
  <c r="L8722" i="5"/>
  <c r="L8734" i="5"/>
  <c r="L8738" i="5"/>
  <c r="L8742" i="5"/>
  <c r="L8778" i="5"/>
  <c r="L8782" i="5"/>
  <c r="L8790" i="5"/>
  <c r="L8794" i="5"/>
  <c r="L8810" i="5"/>
  <c r="L8818" i="5"/>
  <c r="L8846" i="5"/>
  <c r="L8854" i="5"/>
  <c r="L8866" i="5"/>
  <c r="L8890" i="5"/>
  <c r="L8918" i="5"/>
  <c r="L8934" i="5"/>
  <c r="L8978" i="5"/>
  <c r="L9002" i="5"/>
  <c r="L9054" i="5"/>
  <c r="L9070" i="5"/>
  <c r="L9086" i="5"/>
  <c r="L9114" i="5"/>
  <c r="L7209" i="5"/>
  <c r="L8311" i="5"/>
  <c r="L8371" i="5"/>
  <c r="L8375" i="5"/>
  <c r="L8403" i="5"/>
  <c r="L8407" i="5"/>
  <c r="L8431" i="5"/>
  <c r="L8435" i="5"/>
  <c r="L8467" i="5"/>
  <c r="L9170" i="5"/>
  <c r="L9186" i="5"/>
  <c r="L9194" i="5"/>
  <c r="L9214" i="5"/>
  <c r="L9226" i="5"/>
  <c r="L9246" i="5"/>
  <c r="L7365" i="5"/>
  <c r="L7417" i="5"/>
  <c r="L7453" i="5"/>
  <c r="L7541" i="5"/>
  <c r="L7593" i="5"/>
  <c r="L7745" i="5"/>
  <c r="L8248" i="5"/>
  <c r="L8340" i="5"/>
  <c r="L8368" i="5"/>
  <c r="L8404" i="5"/>
  <c r="L8468" i="5"/>
  <c r="L8476" i="5"/>
  <c r="L9167" i="5"/>
  <c r="L9175" i="5"/>
  <c r="L9199" i="5"/>
  <c r="L9207" i="5"/>
  <c r="L9231" i="5"/>
  <c r="L9247" i="5"/>
  <c r="L9271" i="5"/>
  <c r="L9513" i="5"/>
  <c r="L9517" i="5"/>
  <c r="L9545" i="5"/>
  <c r="L9565" i="5"/>
  <c r="L9577" i="5"/>
  <c r="L9669" i="5"/>
  <c r="L9693" i="5"/>
  <c r="L9725" i="5"/>
  <c r="L9761" i="5"/>
  <c r="L9825" i="5"/>
  <c r="L9837" i="5"/>
  <c r="L9873" i="5"/>
  <c r="L9893" i="5"/>
  <c r="L10096" i="5"/>
  <c r="L10124" i="5"/>
  <c r="L10196" i="5"/>
  <c r="L10232" i="5"/>
  <c r="L10272" i="5"/>
  <c r="L10280" i="5"/>
  <c r="L10284" i="5"/>
  <c r="L10288" i="5"/>
  <c r="L10292" i="5"/>
  <c r="L10300" i="5"/>
  <c r="L10304" i="5"/>
  <c r="L10312" i="5"/>
  <c r="L10444" i="5"/>
  <c r="L10615" i="5"/>
  <c r="L8871" i="5"/>
  <c r="L9319" i="5"/>
  <c r="L9347" i="5"/>
  <c r="L9375" i="5"/>
  <c r="L9387" i="5"/>
  <c r="L9391" i="5"/>
  <c r="L9395" i="5"/>
  <c r="L9403" i="5"/>
  <c r="L9415" i="5"/>
  <c r="L9419" i="5"/>
  <c r="L9921" i="5"/>
  <c r="L9925" i="5"/>
  <c r="L9945" i="5"/>
  <c r="L10488" i="5"/>
  <c r="L10528" i="5"/>
  <c r="L10536" i="5"/>
  <c r="L10540" i="5"/>
  <c r="L10544" i="5"/>
  <c r="L8699" i="5"/>
  <c r="L8723" i="5"/>
  <c r="L8843" i="5"/>
  <c r="L9015" i="5"/>
  <c r="L9071" i="5"/>
  <c r="L9475" i="5"/>
  <c r="L9522" i="5"/>
  <c r="L9538" i="5"/>
  <c r="L9542" i="5"/>
  <c r="L9562" i="5"/>
  <c r="L9586" i="5"/>
  <c r="L9598" i="5"/>
  <c r="L9606" i="5"/>
  <c r="L9626" i="5"/>
  <c r="L9630" i="5"/>
  <c r="L9646" i="5"/>
  <c r="L9650" i="5"/>
  <c r="L9690" i="5"/>
  <c r="L9750" i="5"/>
  <c r="L9754" i="5"/>
  <c r="L9770" i="5"/>
  <c r="L9802" i="5"/>
  <c r="L9830" i="5"/>
  <c r="L9842" i="5"/>
  <c r="L9862" i="5"/>
  <c r="L9866" i="5"/>
  <c r="L9886" i="5"/>
  <c r="L9993" i="5"/>
  <c r="L10017" i="5"/>
  <c r="L10049" i="5"/>
  <c r="L10069" i="5"/>
  <c r="L10117" i="5"/>
  <c r="L10205" i="5"/>
  <c r="L10225" i="5"/>
  <c r="L10229" i="5"/>
  <c r="L10253" i="5"/>
  <c r="L10257" i="5"/>
  <c r="L10261" i="5"/>
  <c r="L10269" i="5"/>
  <c r="L10273" i="5"/>
  <c r="L10285" i="5"/>
  <c r="L10297" i="5"/>
  <c r="L10305" i="5"/>
  <c r="L10321" i="5"/>
  <c r="L10580" i="5"/>
  <c r="L10592" i="5"/>
  <c r="L10600" i="5"/>
  <c r="L8703" i="5"/>
  <c r="L8751" i="5"/>
  <c r="L8775" i="5"/>
  <c r="L8807" i="5"/>
  <c r="L9099" i="5"/>
  <c r="L9336" i="5"/>
  <c r="L9392" i="5"/>
  <c r="L9400" i="5"/>
  <c r="L9424" i="5"/>
  <c r="L9428" i="5"/>
  <c r="L9456" i="5"/>
  <c r="L9958" i="5"/>
  <c r="L9974" i="5"/>
  <c r="L10461" i="5"/>
  <c r="L10473" i="5"/>
  <c r="L10485" i="5"/>
  <c r="L10517" i="5"/>
  <c r="L10553" i="5"/>
  <c r="L10561" i="5"/>
  <c r="L8016" i="5"/>
  <c r="L8599" i="5"/>
  <c r="L8707" i="5"/>
  <c r="L8731" i="5"/>
  <c r="L9143" i="5"/>
  <c r="L9519" i="5"/>
  <c r="L9583" i="5"/>
  <c r="L9603" i="5"/>
  <c r="L9623" i="5"/>
  <c r="L9675" i="5"/>
  <c r="L9687" i="5"/>
  <c r="L9715" i="5"/>
  <c r="L9743" i="5"/>
  <c r="L10030" i="5"/>
  <c r="L10058" i="5"/>
  <c r="L10082" i="5"/>
  <c r="L10090" i="5"/>
  <c r="L10102" i="5"/>
  <c r="L10110" i="5"/>
  <c r="L10114" i="5"/>
  <c r="L10242" i="5"/>
  <c r="L10246" i="5"/>
  <c r="L10250" i="5"/>
  <c r="L10262" i="5"/>
  <c r="L10266" i="5"/>
  <c r="L10270" i="5"/>
  <c r="L10278" i="5"/>
  <c r="L10282" i="5"/>
  <c r="L10290" i="5"/>
  <c r="L10294" i="5"/>
  <c r="L10302" i="5"/>
  <c r="L10310" i="5"/>
  <c r="L10314" i="5"/>
  <c r="L10334" i="5"/>
  <c r="L10430" i="5"/>
  <c r="L10450" i="5"/>
  <c r="L10585" i="5"/>
  <c r="L10605" i="5"/>
  <c r="L10629" i="5"/>
  <c r="L8048" i="5"/>
  <c r="L8623" i="5"/>
  <c r="L8655" i="5"/>
  <c r="L8687" i="5"/>
  <c r="L9027" i="5"/>
  <c r="L9325" i="5"/>
  <c r="L9361" i="5"/>
  <c r="L9373" i="5"/>
  <c r="L9413" i="5"/>
  <c r="L9421" i="5"/>
  <c r="L9895" i="5"/>
  <c r="L9911" i="5"/>
  <c r="L9963" i="5"/>
  <c r="L8052" i="5"/>
  <c r="L8691" i="5"/>
  <c r="L9031" i="5"/>
  <c r="L9264" i="5"/>
  <c r="L9560" i="5"/>
  <c r="L9628" i="5"/>
  <c r="L9648" i="5"/>
  <c r="L9652" i="5"/>
  <c r="L8695" i="5"/>
  <c r="L8815" i="5"/>
  <c r="L8839" i="5"/>
  <c r="L9314" i="5"/>
  <c r="L9326" i="5"/>
  <c r="L9346" i="5"/>
  <c r="L9350" i="5"/>
  <c r="L9358" i="5"/>
  <c r="L9370" i="5"/>
  <c r="L9442" i="5"/>
  <c r="L9450" i="5"/>
  <c r="L9454" i="5"/>
  <c r="L9462" i="5"/>
  <c r="L9493" i="5"/>
  <c r="L9497" i="5"/>
  <c r="L9900" i="5"/>
  <c r="L9912" i="5"/>
  <c r="L9952" i="5"/>
  <c r="L10547" i="5"/>
  <c r="L10571" i="5"/>
  <c r="L9768" i="5"/>
  <c r="L10003" i="5"/>
  <c r="L10079" i="5"/>
  <c r="L10235" i="5"/>
  <c r="L11126" i="5"/>
  <c r="L11138" i="5"/>
  <c r="L11150" i="5"/>
  <c r="L11198" i="5"/>
  <c r="L11218" i="5"/>
  <c r="L11891" i="5"/>
  <c r="L11895" i="5"/>
  <c r="L10191" i="5"/>
  <c r="L10295" i="5"/>
  <c r="L10327" i="5"/>
  <c r="L10419" i="5"/>
  <c r="L10566" i="5"/>
  <c r="L10626" i="5"/>
  <c r="L10799" i="5"/>
  <c r="L10819" i="5"/>
  <c r="L10843" i="5"/>
  <c r="L10903" i="5"/>
  <c r="L10999" i="5"/>
  <c r="L11027" i="5"/>
  <c r="L11242" i="5"/>
  <c r="L11680" i="5"/>
  <c r="L11720" i="5"/>
  <c r="L11744" i="5"/>
  <c r="L9796" i="5"/>
  <c r="L9880" i="5"/>
  <c r="L10131" i="5"/>
  <c r="L10602" i="5"/>
  <c r="L11115" i="5"/>
  <c r="L11159" i="5"/>
  <c r="L11286" i="5"/>
  <c r="L11318" i="5"/>
  <c r="L11326" i="5"/>
  <c r="L11397" i="5"/>
  <c r="L11892" i="5"/>
  <c r="L10107" i="5"/>
  <c r="L10239" i="5"/>
  <c r="L10530" i="5"/>
  <c r="L10696" i="5"/>
  <c r="L10732" i="5"/>
  <c r="L10844" i="5"/>
  <c r="L10872" i="5"/>
  <c r="L10952" i="5"/>
  <c r="L10956" i="5"/>
  <c r="L10976" i="5"/>
  <c r="L11032" i="5"/>
  <c r="L11040" i="5"/>
  <c r="L11084" i="5"/>
  <c r="L11259" i="5"/>
  <c r="L11362" i="5"/>
  <c r="L11749" i="5"/>
  <c r="L11761" i="5"/>
  <c r="L11781" i="5"/>
  <c r="L11785" i="5"/>
  <c r="L11821" i="5"/>
  <c r="L11825" i="5"/>
  <c r="L11833" i="5"/>
  <c r="L11853" i="5"/>
  <c r="L11857" i="5"/>
  <c r="L11861" i="5"/>
  <c r="L9704" i="5"/>
  <c r="L9888" i="5"/>
  <c r="L10087" i="5"/>
  <c r="L10435" i="5"/>
  <c r="L11128" i="5"/>
  <c r="L11216" i="5"/>
  <c r="L11224" i="5"/>
  <c r="L11236" i="5"/>
  <c r="L11279" i="5"/>
  <c r="L11283" i="5"/>
  <c r="L11901" i="5"/>
  <c r="L9860" i="5"/>
  <c r="L10127" i="5"/>
  <c r="L10223" i="5"/>
  <c r="L10259" i="5"/>
  <c r="L10319" i="5"/>
  <c r="L10558" i="5"/>
  <c r="L10594" i="5"/>
  <c r="L10761" i="5"/>
  <c r="L10781" i="5"/>
  <c r="L10801" i="5"/>
  <c r="L10821" i="5"/>
  <c r="L10949" i="5"/>
  <c r="L9983" i="5"/>
  <c r="L11181" i="5"/>
  <c r="L11201" i="5"/>
  <c r="L11874" i="5"/>
  <c r="L11898" i="5"/>
  <c r="L11930" i="5"/>
  <c r="L9672" i="5"/>
  <c r="L9792" i="5"/>
  <c r="L9868" i="5"/>
  <c r="L10251" i="5"/>
  <c r="L10263" i="5"/>
  <c r="L10275" i="5"/>
  <c r="L10574" i="5"/>
  <c r="L10622" i="5"/>
  <c r="L10634" i="5"/>
  <c r="L10714" i="5"/>
  <c r="L10730" i="5"/>
  <c r="L10734" i="5"/>
  <c r="L10754" i="5"/>
  <c r="L10758" i="5"/>
  <c r="L10762" i="5"/>
  <c r="L10782" i="5"/>
  <c r="L10818" i="5"/>
  <c r="L10842" i="5"/>
  <c r="L10870" i="5"/>
  <c r="L10902" i="5"/>
  <c r="L10974" i="5"/>
  <c r="L11002" i="5"/>
  <c r="L11050" i="5"/>
  <c r="L11086" i="5"/>
  <c r="L12182" i="5"/>
  <c r="L12194" i="5"/>
  <c r="L12202" i="5"/>
  <c r="L12238" i="5"/>
  <c r="L11252" i="5"/>
  <c r="L11795" i="5"/>
  <c r="L11935" i="5"/>
  <c r="L11975" i="5"/>
  <c r="L12015" i="5"/>
  <c r="L12019" i="5"/>
  <c r="L12115" i="5"/>
  <c r="L12123" i="5"/>
  <c r="L12143" i="5"/>
  <c r="L12342" i="5"/>
  <c r="L12386" i="5"/>
  <c r="L12462" i="5"/>
  <c r="L12470" i="5"/>
  <c r="L12542" i="5"/>
  <c r="L12678" i="5"/>
  <c r="L12778" i="5"/>
  <c r="L11711" i="5"/>
  <c r="L11722" i="5"/>
  <c r="L11738" i="5"/>
  <c r="L11798" i="5"/>
  <c r="L11855" i="5"/>
  <c r="L11931" i="5"/>
  <c r="L11971" i="5"/>
  <c r="L12175" i="5"/>
  <c r="L12303" i="5"/>
  <c r="L11815" i="5"/>
  <c r="L12060" i="5"/>
  <c r="L12068" i="5"/>
  <c r="L12120" i="5"/>
  <c r="L12383" i="5"/>
  <c r="L12423" i="5"/>
  <c r="L12499" i="5"/>
  <c r="L12507" i="5"/>
  <c r="L12623" i="5"/>
  <c r="L12627" i="5"/>
  <c r="L12655" i="5"/>
  <c r="L12735" i="5"/>
  <c r="L12180" i="5"/>
  <c r="L12236" i="5"/>
  <c r="L12296" i="5"/>
  <c r="L11061" i="5"/>
  <c r="L11862" i="5"/>
  <c r="L11937" i="5"/>
  <c r="L11977" i="5"/>
  <c r="L11993" i="5"/>
  <c r="L12013" i="5"/>
  <c r="L12017" i="5"/>
  <c r="L12021" i="5"/>
  <c r="L12065" i="5"/>
  <c r="L12117" i="5"/>
  <c r="L12344" i="5"/>
  <c r="L12732" i="5"/>
  <c r="L12776" i="5"/>
  <c r="L11009" i="5"/>
  <c r="L11033" i="5"/>
  <c r="L11065" i="5"/>
  <c r="L11367" i="5"/>
  <c r="L11933" i="5"/>
  <c r="L11973" i="5"/>
  <c r="L12177" i="5"/>
  <c r="L12237" i="5"/>
  <c r="L12241" i="5"/>
  <c r="L12249" i="5"/>
  <c r="L12293" i="5"/>
  <c r="L11747" i="5"/>
  <c r="L12062" i="5"/>
  <c r="L12070" i="5"/>
  <c r="L12118" i="5"/>
  <c r="L12349" i="5"/>
  <c r="L12601" i="5"/>
  <c r="F32" i="3"/>
  <c r="F101" i="3"/>
  <c r="F3" i="3"/>
  <c r="F6" i="3"/>
  <c r="F14" i="3"/>
  <c r="F72" i="3"/>
  <c r="F126" i="3"/>
  <c r="F64" i="3"/>
  <c r="F33" i="3"/>
  <c r="F115" i="3"/>
  <c r="F36" i="3"/>
  <c r="F46" i="3"/>
  <c r="F66" i="3"/>
  <c r="F96" i="3"/>
  <c r="F44" i="3"/>
  <c r="F15" i="3"/>
  <c r="F70" i="3"/>
  <c r="F97" i="3"/>
  <c r="F100" i="3"/>
  <c r="F45" i="3"/>
  <c r="F67" i="3"/>
  <c r="F47" i="3"/>
  <c r="F37" i="3"/>
  <c r="F71" i="3"/>
  <c r="F86" i="3"/>
  <c r="F114" i="3"/>
  <c r="F42" i="3"/>
  <c r="F51" i="3"/>
  <c r="F2" i="3"/>
  <c r="F50" i="3"/>
  <c r="M8926" i="5" l="1"/>
  <c r="N8926" i="5" s="1"/>
  <c r="M8989" i="5"/>
  <c r="N8989" i="5" s="1"/>
  <c r="M8928" i="5"/>
  <c r="O8928" i="5" s="1"/>
  <c r="M8960" i="5"/>
  <c r="O8960" i="5" s="1"/>
  <c r="M9104" i="5"/>
  <c r="M9133" i="5"/>
  <c r="N9133" i="5" s="1"/>
  <c r="M5277" i="5"/>
  <c r="O5277" i="5" s="1"/>
  <c r="M5284" i="5"/>
  <c r="O5284" i="5" s="1"/>
  <c r="M5267" i="5"/>
  <c r="O5267" i="5" s="1"/>
  <c r="M3845" i="5"/>
  <c r="M3968" i="5"/>
  <c r="M3853" i="5"/>
  <c r="M3842" i="5"/>
  <c r="M3858" i="5"/>
  <c r="M4265" i="5"/>
  <c r="O4265" i="5" s="1"/>
  <c r="M4720" i="5"/>
  <c r="M4250" i="5"/>
  <c r="M3843" i="5"/>
  <c r="M3863" i="5"/>
  <c r="M3959" i="5"/>
  <c r="O3959" i="5" s="1"/>
  <c r="M4279" i="5"/>
  <c r="M4980" i="5"/>
  <c r="N4980" i="5" s="1"/>
  <c r="M5016" i="5"/>
  <c r="N5016" i="5" s="1"/>
  <c r="M5048" i="5"/>
  <c r="M5080" i="5"/>
  <c r="M5188" i="5"/>
  <c r="M5200" i="5"/>
  <c r="M5204" i="5"/>
  <c r="M5228" i="5"/>
  <c r="M5236" i="5"/>
  <c r="M5013" i="5"/>
  <c r="N5013" i="5" s="1"/>
  <c r="M5053" i="5"/>
  <c r="M5105" i="5"/>
  <c r="M5145" i="5"/>
  <c r="M5177" i="5"/>
  <c r="M5221" i="5"/>
  <c r="M5337" i="5"/>
  <c r="M4423" i="5"/>
  <c r="M4759" i="5"/>
  <c r="N4759" i="5" s="1"/>
  <c r="M5018" i="5"/>
  <c r="M5050" i="5"/>
  <c r="M5110" i="5"/>
  <c r="M5186" i="5"/>
  <c r="M5202" i="5"/>
  <c r="M5206" i="5"/>
  <c r="M5210" i="5"/>
  <c r="N5210" i="5" s="1"/>
  <c r="M5222" i="5"/>
  <c r="N5222" i="5" s="1"/>
  <c r="M4459" i="5"/>
  <c r="M4983" i="5"/>
  <c r="N4983" i="5" s="1"/>
  <c r="M5083" i="5"/>
  <c r="M5107" i="5"/>
  <c r="M5127" i="5"/>
  <c r="M5163" i="5"/>
  <c r="M5219" i="5"/>
  <c r="M5251" i="5"/>
  <c r="O5251" i="5" s="1"/>
  <c r="M5347" i="5"/>
  <c r="M4807" i="5"/>
  <c r="M5334" i="5"/>
  <c r="M5376" i="5"/>
  <c r="M5400" i="5"/>
  <c r="M5420" i="5"/>
  <c r="O5420" i="5" s="1"/>
  <c r="M5464" i="5"/>
  <c r="N5464" i="5" s="1"/>
  <c r="M5488" i="5"/>
  <c r="M5349" i="5"/>
  <c r="M5504" i="5"/>
  <c r="N5504" i="5" s="1"/>
  <c r="M5580" i="5"/>
  <c r="M5644" i="5"/>
  <c r="M5660" i="5"/>
  <c r="M5680" i="5"/>
  <c r="N5680" i="5" s="1"/>
  <c r="M5724" i="5"/>
  <c r="O5724" i="5" s="1"/>
  <c r="M5728" i="5"/>
  <c r="N5728" i="5" s="1"/>
  <c r="M5768" i="5"/>
  <c r="N5768" i="5" s="1"/>
  <c r="M5780" i="5"/>
  <c r="M5784" i="5"/>
  <c r="M5788" i="5"/>
  <c r="N5788" i="5" s="1"/>
  <c r="M5840" i="5"/>
  <c r="M5880" i="5"/>
  <c r="N5880" i="5" s="1"/>
  <c r="M5920" i="5"/>
  <c r="M5960" i="5"/>
  <c r="N5960" i="5" s="1"/>
  <c r="M5976" i="5"/>
  <c r="M4847" i="5"/>
  <c r="N4847" i="5" s="1"/>
  <c r="M5373" i="5"/>
  <c r="M5405" i="5"/>
  <c r="M5445" i="5"/>
  <c r="M5469" i="5"/>
  <c r="M5477" i="5"/>
  <c r="M5561" i="5"/>
  <c r="O5561" i="5" s="1"/>
  <c r="M5653" i="5"/>
  <c r="M5677" i="5"/>
  <c r="M5689" i="5"/>
  <c r="M5701" i="5"/>
  <c r="M5737" i="5"/>
  <c r="M5741" i="5"/>
  <c r="N5741" i="5" s="1"/>
  <c r="M5753" i="5"/>
  <c r="N5753" i="5" s="1"/>
  <c r="M5757" i="5"/>
  <c r="N5757" i="5" s="1"/>
  <c r="M5777" i="5"/>
  <c r="M5869" i="5"/>
  <c r="M5877" i="5"/>
  <c r="M5973" i="5"/>
  <c r="M5362" i="5"/>
  <c r="M5374" i="5"/>
  <c r="M5386" i="5"/>
  <c r="O5386" i="5" s="1"/>
  <c r="M5402" i="5"/>
  <c r="O5402" i="5" s="1"/>
  <c r="M5430" i="5"/>
  <c r="M5442" i="5"/>
  <c r="M5462" i="5"/>
  <c r="M5466" i="5"/>
  <c r="M5482" i="5"/>
  <c r="M5506" i="5"/>
  <c r="M5526" i="5"/>
  <c r="N5526" i="5" s="1"/>
  <c r="M5538" i="5"/>
  <c r="N5538" i="5" s="1"/>
  <c r="M5662" i="5"/>
  <c r="M5666" i="5"/>
  <c r="M5694" i="5"/>
  <c r="M5750" i="5"/>
  <c r="M5762" i="5"/>
  <c r="M5770" i="5"/>
  <c r="N5770" i="5" s="1"/>
  <c r="M5774" i="5"/>
  <c r="N5774" i="5" s="1"/>
  <c r="M5798" i="5"/>
  <c r="O5798" i="5" s="1"/>
  <c r="M5846" i="5"/>
  <c r="M5854" i="5"/>
  <c r="M5966" i="5"/>
  <c r="M5978" i="5"/>
  <c r="M5359" i="5"/>
  <c r="M5519" i="5"/>
  <c r="O5519" i="5" s="1"/>
  <c r="M5651" i="5"/>
  <c r="O5651" i="5" s="1"/>
  <c r="M5655" i="5"/>
  <c r="N5655" i="5" s="1"/>
  <c r="M5675" i="5"/>
  <c r="M5687" i="5"/>
  <c r="M5691" i="5"/>
  <c r="M5703" i="5"/>
  <c r="M5711" i="5"/>
  <c r="O5711" i="5" s="1"/>
  <c r="M5755" i="5"/>
  <c r="M5863" i="5"/>
  <c r="N5863" i="5" s="1"/>
  <c r="M5915" i="5"/>
  <c r="N5915" i="5" s="1"/>
  <c r="M6022" i="5"/>
  <c r="M6030" i="5"/>
  <c r="M6038" i="5"/>
  <c r="M6046" i="5"/>
  <c r="M6078" i="5"/>
  <c r="M6102" i="5"/>
  <c r="M6166" i="5"/>
  <c r="M6210" i="5"/>
  <c r="O6210" i="5" s="1"/>
  <c r="M6218" i="5"/>
  <c r="M6230" i="5"/>
  <c r="M6258" i="5"/>
  <c r="M6393" i="5"/>
  <c r="M6413" i="5"/>
  <c r="O6413" i="5" s="1"/>
  <c r="M6429" i="5"/>
  <c r="O6429" i="5" s="1"/>
  <c r="M6437" i="5"/>
  <c r="O6437" i="5" s="1"/>
  <c r="M6445" i="5"/>
  <c r="O6445" i="5" s="1"/>
  <c r="M6517" i="5"/>
  <c r="M6549" i="5"/>
  <c r="M6553" i="5"/>
  <c r="M6561" i="5"/>
  <c r="O6561" i="5" s="1"/>
  <c r="M6581" i="5"/>
  <c r="M6294" i="5"/>
  <c r="M6314" i="5"/>
  <c r="M6342" i="5"/>
  <c r="O6342" i="5" s="1"/>
  <c r="M5423" i="5"/>
  <c r="M6007" i="5"/>
  <c r="M6075" i="5"/>
  <c r="M6147" i="5"/>
  <c r="M6231" i="5"/>
  <c r="M6239" i="5"/>
  <c r="M6247" i="5"/>
  <c r="M6263" i="5"/>
  <c r="M6354" i="5"/>
  <c r="M6358" i="5"/>
  <c r="M6382" i="5"/>
  <c r="M6402" i="5"/>
  <c r="M6426" i="5"/>
  <c r="O6426" i="5" s="1"/>
  <c r="M6438" i="5"/>
  <c r="M6458" i="5"/>
  <c r="M6474" i="5"/>
  <c r="M6490" i="5"/>
  <c r="M6502" i="5"/>
  <c r="M6510" i="5"/>
  <c r="M6522" i="5"/>
  <c r="M6530" i="5"/>
  <c r="N6530" i="5" s="1"/>
  <c r="M6538" i="5"/>
  <c r="M6602" i="5"/>
  <c r="M6630" i="5"/>
  <c r="O6630" i="5" s="1"/>
  <c r="M5427" i="5"/>
  <c r="M5483" i="5"/>
  <c r="M6275" i="5"/>
  <c r="M6283" i="5"/>
  <c r="O6283" i="5" s="1"/>
  <c r="M6307" i="5"/>
  <c r="N6307" i="5" s="1"/>
  <c r="M6311" i="5"/>
  <c r="M6323" i="5"/>
  <c r="M5363" i="5"/>
  <c r="N5363" i="5" s="1"/>
  <c r="M5451" i="5"/>
  <c r="M5499" i="5"/>
  <c r="O5499" i="5" s="1"/>
  <c r="M6048" i="5"/>
  <c r="M6056" i="5"/>
  <c r="M6088" i="5"/>
  <c r="M6096" i="5"/>
  <c r="N6096" i="5" s="1"/>
  <c r="M6112" i="5"/>
  <c r="M6204" i="5"/>
  <c r="O6204" i="5" s="1"/>
  <c r="M6216" i="5"/>
  <c r="O6216" i="5" s="1"/>
  <c r="M6224" i="5"/>
  <c r="M6232" i="5"/>
  <c r="M6240" i="5"/>
  <c r="O6240" i="5" s="1"/>
  <c r="M6248" i="5"/>
  <c r="M6252" i="5"/>
  <c r="M6268" i="5"/>
  <c r="M6371" i="5"/>
  <c r="N6371" i="5" s="1"/>
  <c r="M6459" i="5"/>
  <c r="M6499" i="5"/>
  <c r="M6511" i="5"/>
  <c r="M6519" i="5"/>
  <c r="M6543" i="5"/>
  <c r="M6551" i="5"/>
  <c r="O6551" i="5" s="1"/>
  <c r="M6296" i="5"/>
  <c r="O6296" i="5" s="1"/>
  <c r="M6328" i="5"/>
  <c r="O6328" i="5" s="1"/>
  <c r="M6336" i="5"/>
  <c r="N6336" i="5" s="1"/>
  <c r="M6340" i="5"/>
  <c r="O6340" i="5" s="1"/>
  <c r="M5387" i="5"/>
  <c r="M5447" i="5"/>
  <c r="M6273" i="5"/>
  <c r="M6281" i="5"/>
  <c r="N6281" i="5" s="1"/>
  <c r="M6301" i="5"/>
  <c r="O6301" i="5" s="1"/>
  <c r="M6133" i="5"/>
  <c r="M6197" i="5"/>
  <c r="M6261" i="5"/>
  <c r="M6420" i="5"/>
  <c r="M6484" i="5"/>
  <c r="M6698" i="5"/>
  <c r="M6722" i="5"/>
  <c r="N6722" i="5" s="1"/>
  <c r="M6750" i="5"/>
  <c r="M6766" i="5"/>
  <c r="O6766" i="5" s="1"/>
  <c r="M6864" i="5"/>
  <c r="M6884" i="5"/>
  <c r="M6892" i="5"/>
  <c r="M6995" i="5"/>
  <c r="M7011" i="5"/>
  <c r="M7031" i="5"/>
  <c r="O7031" i="5" s="1"/>
  <c r="M7035" i="5"/>
  <c r="M7043" i="5"/>
  <c r="O7043" i="5" s="1"/>
  <c r="M7075" i="5"/>
  <c r="M7091" i="5"/>
  <c r="M7099" i="5"/>
  <c r="M7179" i="5"/>
  <c r="O7179" i="5" s="1"/>
  <c r="M7869" i="5"/>
  <c r="M7917" i="5"/>
  <c r="N7917" i="5" s="1"/>
  <c r="M7921" i="5"/>
  <c r="M7925" i="5"/>
  <c r="O7925" i="5" s="1"/>
  <c r="M7969" i="5"/>
  <c r="N7969" i="5" s="1"/>
  <c r="M6265" i="5"/>
  <c r="M6576" i="5"/>
  <c r="M6597" i="5"/>
  <c r="M6603" i="5"/>
  <c r="M6774" i="5"/>
  <c r="M6793" i="5"/>
  <c r="N6793" i="5" s="1"/>
  <c r="M6817" i="5"/>
  <c r="N6817" i="5" s="1"/>
  <c r="M6912" i="5"/>
  <c r="O6912" i="5" s="1"/>
  <c r="M6916" i="5"/>
  <c r="M6948" i="5"/>
  <c r="M7482" i="5"/>
  <c r="N7482" i="5" s="1"/>
  <c r="M7514" i="5"/>
  <c r="M7562" i="5"/>
  <c r="M7618" i="5"/>
  <c r="N7618" i="5" s="1"/>
  <c r="M7622" i="5"/>
  <c r="O7622" i="5" s="1"/>
  <c r="M7638" i="5"/>
  <c r="O7638" i="5" s="1"/>
  <c r="M7682" i="5"/>
  <c r="M7730" i="5"/>
  <c r="M7758" i="5"/>
  <c r="M7762" i="5"/>
  <c r="M7782" i="5"/>
  <c r="O7782" i="5" s="1"/>
  <c r="M6085" i="5"/>
  <c r="M6109" i="5"/>
  <c r="N6109" i="5" s="1"/>
  <c r="M6237" i="5"/>
  <c r="M6428" i="5"/>
  <c r="M6476" i="5"/>
  <c r="M6492" i="5"/>
  <c r="O6492" i="5" s="1"/>
  <c r="M6667" i="5"/>
  <c r="M6679" i="5"/>
  <c r="M6683" i="5"/>
  <c r="M6727" i="5"/>
  <c r="O6727" i="5" s="1"/>
  <c r="M6735" i="5"/>
  <c r="M6771" i="5"/>
  <c r="M6976" i="5"/>
  <c r="M6992" i="5"/>
  <c r="M7028" i="5"/>
  <c r="N7028" i="5" s="1"/>
  <c r="M7064" i="5"/>
  <c r="M7068" i="5"/>
  <c r="M7096" i="5"/>
  <c r="N7096" i="5" s="1"/>
  <c r="M7112" i="5"/>
  <c r="M7144" i="5"/>
  <c r="M7810" i="5"/>
  <c r="M7826" i="5"/>
  <c r="M7838" i="5"/>
  <c r="O7838" i="5" s="1"/>
  <c r="M7886" i="5"/>
  <c r="M7990" i="5"/>
  <c r="M8010" i="5"/>
  <c r="O8010" i="5" s="1"/>
  <c r="M6241" i="5"/>
  <c r="M6508" i="5"/>
  <c r="M6528" i="5"/>
  <c r="M6794" i="5"/>
  <c r="M6814" i="5"/>
  <c r="M6834" i="5"/>
  <c r="M6945" i="5"/>
  <c r="O6945" i="5" s="1"/>
  <c r="M6961" i="5"/>
  <c r="M6969" i="5"/>
  <c r="N6969" i="5" s="1"/>
  <c r="M7319" i="5"/>
  <c r="O7319" i="5" s="1"/>
  <c r="M7359" i="5"/>
  <c r="M7391" i="5"/>
  <c r="M7487" i="5"/>
  <c r="M7535" i="5"/>
  <c r="N7535" i="5" s="1"/>
  <c r="M7571" i="5"/>
  <c r="O7571" i="5" s="1"/>
  <c r="M7611" i="5"/>
  <c r="N7611" i="5" s="1"/>
  <c r="M7639" i="5"/>
  <c r="M7659" i="5"/>
  <c r="M7663" i="5"/>
  <c r="M7667" i="5"/>
  <c r="M7703" i="5"/>
  <c r="M7779" i="5"/>
  <c r="M6245" i="5"/>
  <c r="O6245" i="5" s="1"/>
  <c r="M6269" i="5"/>
  <c r="O6269" i="5" s="1"/>
  <c r="M6623" i="5"/>
  <c r="M6652" i="5"/>
  <c r="M6672" i="5"/>
  <c r="M6676" i="5"/>
  <c r="M6696" i="5"/>
  <c r="M6716" i="5"/>
  <c r="M6720" i="5"/>
  <c r="O6720" i="5" s="1"/>
  <c r="M6724" i="5"/>
  <c r="O6724" i="5" s="1"/>
  <c r="M6732" i="5"/>
  <c r="N6732" i="5" s="1"/>
  <c r="M6744" i="5"/>
  <c r="N6744" i="5" s="1"/>
  <c r="M6748" i="5"/>
  <c r="M6772" i="5"/>
  <c r="M6791" i="5"/>
  <c r="O6791" i="5" s="1"/>
  <c r="M6858" i="5"/>
  <c r="M6866" i="5"/>
  <c r="O6866" i="5" s="1"/>
  <c r="M6886" i="5"/>
  <c r="O6886" i="5" s="1"/>
  <c r="M6890" i="5"/>
  <c r="N6890" i="5" s="1"/>
  <c r="M7001" i="5"/>
  <c r="M7045" i="5"/>
  <c r="M7101" i="5"/>
  <c r="M7109" i="5"/>
  <c r="M7831" i="5"/>
  <c r="O7831" i="5" s="1"/>
  <c r="M7871" i="5"/>
  <c r="N7871" i="5" s="1"/>
  <c r="M7875" i="5"/>
  <c r="N7875" i="5" s="1"/>
  <c r="M7923" i="5"/>
  <c r="O7923" i="5" s="1"/>
  <c r="M7967" i="5"/>
  <c r="M6009" i="5"/>
  <c r="M6121" i="5"/>
  <c r="M6249" i="5"/>
  <c r="M6464" i="5"/>
  <c r="M6560" i="5"/>
  <c r="O6560" i="5" s="1"/>
  <c r="M6815" i="5"/>
  <c r="M6835" i="5"/>
  <c r="M6910" i="5"/>
  <c r="M6938" i="5"/>
  <c r="M7432" i="5"/>
  <c r="M7448" i="5"/>
  <c r="N7448" i="5" s="1"/>
  <c r="M7496" i="5"/>
  <c r="M7540" i="5"/>
  <c r="M7592" i="5"/>
  <c r="O7592" i="5" s="1"/>
  <c r="M7620" i="5"/>
  <c r="M7684" i="5"/>
  <c r="M7716" i="5"/>
  <c r="M7732" i="5"/>
  <c r="O7732" i="5" s="1"/>
  <c r="M7752" i="5"/>
  <c r="O7752" i="5" s="1"/>
  <c r="M7764" i="5"/>
  <c r="M6225" i="5"/>
  <c r="O6225" i="5" s="1"/>
  <c r="M6257" i="5"/>
  <c r="O6257" i="5" s="1"/>
  <c r="M6620" i="5"/>
  <c r="M6919" i="5"/>
  <c r="M6939" i="5"/>
  <c r="O6939" i="5" s="1"/>
  <c r="M6967" i="5"/>
  <c r="M7349" i="5"/>
  <c r="M7361" i="5"/>
  <c r="M7405" i="5"/>
  <c r="O7405" i="5" s="1"/>
  <c r="M7445" i="5"/>
  <c r="O7445" i="5" s="1"/>
  <c r="M7537" i="5"/>
  <c r="M7569" i="5"/>
  <c r="M7589" i="5"/>
  <c r="M7665" i="5"/>
  <c r="M7685" i="5"/>
  <c r="M7713" i="5"/>
  <c r="M7781" i="5"/>
  <c r="N7781" i="5" s="1"/>
  <c r="M8252" i="5"/>
  <c r="O8252" i="5" s="1"/>
  <c r="M8280" i="5"/>
  <c r="M8308" i="5"/>
  <c r="M8344" i="5"/>
  <c r="M8412" i="5"/>
  <c r="M8440" i="5"/>
  <c r="M8472" i="5"/>
  <c r="M8508" i="5"/>
  <c r="N8508" i="5" s="1"/>
  <c r="M8532" i="5"/>
  <c r="M9151" i="5"/>
  <c r="M9155" i="5"/>
  <c r="M6221" i="5"/>
  <c r="M6859" i="5"/>
  <c r="M7002" i="5"/>
  <c r="M8013" i="5"/>
  <c r="O8013" i="5" s="1"/>
  <c r="M8057" i="5"/>
  <c r="O8057" i="5" s="1"/>
  <c r="M8073" i="5"/>
  <c r="O8073" i="5" s="1"/>
  <c r="M8117" i="5"/>
  <c r="M8133" i="5"/>
  <c r="M8221" i="5"/>
  <c r="M8620" i="5"/>
  <c r="M8832" i="5"/>
  <c r="M9008" i="5"/>
  <c r="N9008" i="5" s="1"/>
  <c r="M9032" i="5"/>
  <c r="O9032" i="5" s="1"/>
  <c r="M9100" i="5"/>
  <c r="N9100" i="5" s="1"/>
  <c r="M6253" i="5"/>
  <c r="M7126" i="5"/>
  <c r="M8305" i="5"/>
  <c r="M8397" i="5"/>
  <c r="M8433" i="5"/>
  <c r="M8449" i="5"/>
  <c r="M8457" i="5"/>
  <c r="O8457" i="5" s="1"/>
  <c r="M8501" i="5"/>
  <c r="N8501" i="5" s="1"/>
  <c r="M8529" i="5"/>
  <c r="M8533" i="5"/>
  <c r="O8533" i="5" s="1"/>
  <c r="M8553" i="5"/>
  <c r="M8557" i="5"/>
  <c r="M9172" i="5"/>
  <c r="M9244" i="5"/>
  <c r="N9244" i="5" s="1"/>
  <c r="M6595" i="5"/>
  <c r="M6705" i="5"/>
  <c r="M7010" i="5"/>
  <c r="M8046" i="5"/>
  <c r="M8106" i="5"/>
  <c r="N8106" i="5" s="1"/>
  <c r="M8142" i="5"/>
  <c r="M8198" i="5"/>
  <c r="M8222" i="5"/>
  <c r="M8617" i="5"/>
  <c r="M8621" i="5"/>
  <c r="N8621" i="5" s="1"/>
  <c r="M8665" i="5"/>
  <c r="M8685" i="5"/>
  <c r="M8721" i="5"/>
  <c r="O8721" i="5" s="1"/>
  <c r="M9001" i="5"/>
  <c r="M9009" i="5"/>
  <c r="M9113" i="5"/>
  <c r="M9129" i="5"/>
  <c r="O9129" i="5" s="1"/>
  <c r="M6540" i="5"/>
  <c r="O6540" i="5" s="1"/>
  <c r="M6839" i="5"/>
  <c r="M7034" i="5"/>
  <c r="M8242" i="5"/>
  <c r="M8274" i="5"/>
  <c r="M8302" i="5"/>
  <c r="M8406" i="5"/>
  <c r="M8430" i="5"/>
  <c r="O8430" i="5" s="1"/>
  <c r="M8470" i="5"/>
  <c r="O8470" i="5" s="1"/>
  <c r="M8478" i="5"/>
  <c r="M8486" i="5"/>
  <c r="O8486" i="5" s="1"/>
  <c r="M8494" i="5"/>
  <c r="M8506" i="5"/>
  <c r="M8510" i="5"/>
  <c r="M8534" i="5"/>
  <c r="M8558" i="5"/>
  <c r="O8558" i="5" s="1"/>
  <c r="M8578" i="5"/>
  <c r="N8578" i="5" s="1"/>
  <c r="M9153" i="5"/>
  <c r="M9169" i="5"/>
  <c r="N9169" i="5" s="1"/>
  <c r="M9173" i="5"/>
  <c r="M9193" i="5"/>
  <c r="M9197" i="5"/>
  <c r="M9225" i="5"/>
  <c r="O9225" i="5" s="1"/>
  <c r="M6624" i="5"/>
  <c r="M6645" i="5"/>
  <c r="M8015" i="5"/>
  <c r="M8039" i="5"/>
  <c r="M8103" i="5"/>
  <c r="M8598" i="5"/>
  <c r="M8702" i="5"/>
  <c r="M9026" i="5"/>
  <c r="O9026" i="5" s="1"/>
  <c r="M9034" i="5"/>
  <c r="M9102" i="5"/>
  <c r="M9126" i="5"/>
  <c r="N9126" i="5" s="1"/>
  <c r="M9134" i="5"/>
  <c r="M6157" i="5"/>
  <c r="M6757" i="5"/>
  <c r="M7828" i="5"/>
  <c r="M7964" i="5"/>
  <c r="N7964" i="5" s="1"/>
  <c r="M8088" i="5"/>
  <c r="N8088" i="5" s="1"/>
  <c r="M8168" i="5"/>
  <c r="O8168" i="5" s="1"/>
  <c r="M8196" i="5"/>
  <c r="M8216" i="5"/>
  <c r="M8595" i="5"/>
  <c r="N8595" i="5" s="1"/>
  <c r="M8683" i="5"/>
  <c r="M8743" i="5"/>
  <c r="M8979" i="5"/>
  <c r="N8979" i="5" s="1"/>
  <c r="M9007" i="5"/>
  <c r="M9087" i="5"/>
  <c r="M9123" i="5"/>
  <c r="M9131" i="5"/>
  <c r="M8575" i="5"/>
  <c r="M9150" i="5"/>
  <c r="M9398" i="5"/>
  <c r="M9458" i="5"/>
  <c r="O9458" i="5" s="1"/>
  <c r="M10523" i="5"/>
  <c r="M8315" i="5"/>
  <c r="O8315" i="5" s="1"/>
  <c r="M8335" i="5"/>
  <c r="M8527" i="5"/>
  <c r="O8527" i="5" s="1"/>
  <c r="M9769" i="5"/>
  <c r="M9777" i="5"/>
  <c r="M9781" i="5"/>
  <c r="M9785" i="5"/>
  <c r="M9805" i="5"/>
  <c r="N9805" i="5" s="1"/>
  <c r="M9821" i="5"/>
  <c r="N9821" i="5" s="1"/>
  <c r="M9829" i="5"/>
  <c r="M9833" i="5"/>
  <c r="N9833" i="5" s="1"/>
  <c r="M10156" i="5"/>
  <c r="M10160" i="5"/>
  <c r="M10168" i="5"/>
  <c r="M10408" i="5"/>
  <c r="M10440" i="5"/>
  <c r="N10440" i="5" s="1"/>
  <c r="M8455" i="5"/>
  <c r="N8455" i="5" s="1"/>
  <c r="M9190" i="5"/>
  <c r="M9423" i="5"/>
  <c r="N9423" i="5" s="1"/>
  <c r="M9909" i="5"/>
  <c r="M10492" i="5"/>
  <c r="M10504" i="5"/>
  <c r="M8283" i="5"/>
  <c r="M8367" i="5"/>
  <c r="M8419" i="5"/>
  <c r="O8419" i="5" s="1"/>
  <c r="M8503" i="5"/>
  <c r="M9774" i="5"/>
  <c r="M9810" i="5"/>
  <c r="M10157" i="5"/>
  <c r="M10165" i="5"/>
  <c r="M10429" i="5"/>
  <c r="M10584" i="5"/>
  <c r="N10584" i="5" s="1"/>
  <c r="M8507" i="5"/>
  <c r="N8507" i="5" s="1"/>
  <c r="M9360" i="5"/>
  <c r="M10557" i="5"/>
  <c r="M8247" i="5"/>
  <c r="M8399" i="5"/>
  <c r="M9767" i="5"/>
  <c r="M9791" i="5"/>
  <c r="M9795" i="5"/>
  <c r="N9795" i="5" s="1"/>
  <c r="M9823" i="5"/>
  <c r="M9847" i="5"/>
  <c r="M10154" i="5"/>
  <c r="M10158" i="5"/>
  <c r="M10174" i="5"/>
  <c r="M8251" i="5"/>
  <c r="M9393" i="5"/>
  <c r="M9784" i="5"/>
  <c r="O9784" i="5" s="1"/>
  <c r="M9788" i="5"/>
  <c r="N9788" i="5" s="1"/>
  <c r="M9800" i="5"/>
  <c r="N9800" i="5" s="1"/>
  <c r="M9812" i="5"/>
  <c r="M9840" i="5"/>
  <c r="M10159" i="5"/>
  <c r="M10399" i="5"/>
  <c r="M10390" i="5"/>
  <c r="M10726" i="5"/>
  <c r="M10914" i="5"/>
  <c r="O10914" i="5" s="1"/>
  <c r="M10958" i="5"/>
  <c r="M10982" i="5"/>
  <c r="M11042" i="5"/>
  <c r="M11070" i="5"/>
  <c r="N11070" i="5" s="1"/>
  <c r="M11074" i="5"/>
  <c r="M11503" i="5"/>
  <c r="M11535" i="5"/>
  <c r="M11547" i="5"/>
  <c r="N11547" i="5" s="1"/>
  <c r="M11571" i="5"/>
  <c r="M11595" i="5"/>
  <c r="O11595" i="5" s="1"/>
  <c r="M11727" i="5"/>
  <c r="M11803" i="5"/>
  <c r="N11803" i="5" s="1"/>
  <c r="M11819" i="5"/>
  <c r="M11102" i="5"/>
  <c r="M11110" i="5"/>
  <c r="N11110" i="5" s="1"/>
  <c r="M11178" i="5"/>
  <c r="M11337" i="5"/>
  <c r="M11376" i="5"/>
  <c r="M11412" i="5"/>
  <c r="M11416" i="5"/>
  <c r="M11472" i="5"/>
  <c r="M9899" i="5"/>
  <c r="M10747" i="5"/>
  <c r="M10931" i="5"/>
  <c r="M10935" i="5"/>
  <c r="M10959" i="5"/>
  <c r="M10983" i="5"/>
  <c r="M11039" i="5"/>
  <c r="N11039" i="5" s="1"/>
  <c r="M11516" i="5"/>
  <c r="M11540" i="5"/>
  <c r="N11540" i="5" s="1"/>
  <c r="M11644" i="5"/>
  <c r="M11852" i="5"/>
  <c r="M11103" i="5"/>
  <c r="M11377" i="5"/>
  <c r="N11377" i="5" s="1"/>
  <c r="M11445" i="5"/>
  <c r="M10856" i="5"/>
  <c r="N10856" i="5" s="1"/>
  <c r="M10984" i="5"/>
  <c r="O10984" i="5" s="1"/>
  <c r="M11012" i="5"/>
  <c r="M11068" i="5"/>
  <c r="M11505" i="5"/>
  <c r="N11505" i="5" s="1"/>
  <c r="M11545" i="5"/>
  <c r="M11593" i="5"/>
  <c r="M11617" i="5"/>
  <c r="M11725" i="5"/>
  <c r="M11765" i="5"/>
  <c r="N11765" i="5" s="1"/>
  <c r="M11769" i="5"/>
  <c r="M11805" i="5"/>
  <c r="M9919" i="5"/>
  <c r="N9919" i="5" s="1"/>
  <c r="M10478" i="5"/>
  <c r="O10478" i="5" s="1"/>
  <c r="M10570" i="5"/>
  <c r="N10570" i="5" s="1"/>
  <c r="M10749" i="5"/>
  <c r="M10909" i="5"/>
  <c r="M10913" i="5"/>
  <c r="M10937" i="5"/>
  <c r="M11510" i="5"/>
  <c r="N11510" i="5" s="1"/>
  <c r="M11614" i="5"/>
  <c r="O11614" i="5" s="1"/>
  <c r="M11838" i="5"/>
  <c r="M11105" i="5"/>
  <c r="M11145" i="5"/>
  <c r="M11336" i="5"/>
  <c r="M11379" i="5"/>
  <c r="M11443" i="5"/>
  <c r="M11471" i="5"/>
  <c r="M11475" i="5"/>
  <c r="M11920" i="5"/>
  <c r="O11920" i="5" s="1"/>
  <c r="M11929" i="5"/>
  <c r="M12090" i="5"/>
  <c r="M12102" i="5"/>
  <c r="M12106" i="5"/>
  <c r="M12110" i="5"/>
  <c r="M12142" i="5"/>
  <c r="O12142" i="5" s="1"/>
  <c r="M12385" i="5"/>
  <c r="O12385" i="5" s="1"/>
  <c r="M12429" i="5"/>
  <c r="N12429" i="5" s="1"/>
  <c r="M12457" i="5"/>
  <c r="M12473" i="5"/>
  <c r="M12493" i="5"/>
  <c r="M12633" i="5"/>
  <c r="M12641" i="5"/>
  <c r="M12661" i="5"/>
  <c r="M12677" i="5"/>
  <c r="O12677" i="5" s="1"/>
  <c r="M12685" i="5"/>
  <c r="O12685" i="5" s="1"/>
  <c r="M12689" i="5"/>
  <c r="M12709" i="5"/>
  <c r="M12717" i="5"/>
  <c r="M12721" i="5"/>
  <c r="M12737" i="5"/>
  <c r="M12749" i="5"/>
  <c r="N12749" i="5" s="1"/>
  <c r="M12789" i="5"/>
  <c r="O12789" i="5" s="1"/>
  <c r="M12793" i="5"/>
  <c r="N12793" i="5" s="1"/>
  <c r="M12805" i="5"/>
  <c r="O12805" i="5" s="1"/>
  <c r="M12809" i="5"/>
  <c r="M12813" i="5"/>
  <c r="N12813" i="5" s="1"/>
  <c r="M12817" i="5"/>
  <c r="M12821" i="5"/>
  <c r="N12821" i="5" s="1"/>
  <c r="M11378" i="5"/>
  <c r="N11378" i="5" s="1"/>
  <c r="M12150" i="5"/>
  <c r="M12162" i="5"/>
  <c r="M12230" i="5"/>
  <c r="M12258" i="5"/>
  <c r="M11446" i="5"/>
  <c r="M11890" i="5"/>
  <c r="M11983" i="5"/>
  <c r="M12039" i="5"/>
  <c r="M12051" i="5"/>
  <c r="O12051" i="5" s="1"/>
  <c r="M12354" i="5"/>
  <c r="O12354" i="5" s="1"/>
  <c r="M12398" i="5"/>
  <c r="M12418" i="5"/>
  <c r="M12434" i="5"/>
  <c r="M12438" i="5"/>
  <c r="N12438" i="5" s="1"/>
  <c r="M12482" i="5"/>
  <c r="M12514" i="5"/>
  <c r="O12514" i="5" s="1"/>
  <c r="M12522" i="5"/>
  <c r="O12522" i="5" s="1"/>
  <c r="M12582" i="5"/>
  <c r="M12610" i="5"/>
  <c r="M12626" i="5"/>
  <c r="M12634" i="5"/>
  <c r="M12654" i="5"/>
  <c r="O12654" i="5" s="1"/>
  <c r="M12658" i="5"/>
  <c r="M12682" i="5"/>
  <c r="M12686" i="5"/>
  <c r="M12702" i="5"/>
  <c r="M12706" i="5"/>
  <c r="N12706" i="5" s="1"/>
  <c r="M12726" i="5"/>
  <c r="M12742" i="5"/>
  <c r="N12742" i="5" s="1"/>
  <c r="M12746" i="5"/>
  <c r="N12746" i="5" s="1"/>
  <c r="M12750" i="5"/>
  <c r="M12758" i="5"/>
  <c r="M12762" i="5"/>
  <c r="N12762" i="5" s="1"/>
  <c r="M12766" i="5"/>
  <c r="M12770" i="5"/>
  <c r="M12774" i="5"/>
  <c r="M12794" i="5"/>
  <c r="M12798" i="5"/>
  <c r="O12798" i="5" s="1"/>
  <c r="M12802" i="5"/>
  <c r="M12830" i="5"/>
  <c r="M11144" i="5"/>
  <c r="N11144" i="5" s="1"/>
  <c r="M12147" i="5"/>
  <c r="M12171" i="5"/>
  <c r="M12243" i="5"/>
  <c r="M12319" i="5"/>
  <c r="M11295" i="5"/>
  <c r="M11963" i="5"/>
  <c r="O11963" i="5" s="1"/>
  <c r="M12004" i="5"/>
  <c r="M12044" i="5"/>
  <c r="M12048" i="5"/>
  <c r="M12088" i="5"/>
  <c r="M12096" i="5"/>
  <c r="M12100" i="5"/>
  <c r="O12100" i="5" s="1"/>
  <c r="M12347" i="5"/>
  <c r="O12347" i="5" s="1"/>
  <c r="M12391" i="5"/>
  <c r="M12443" i="5"/>
  <c r="M12447" i="5"/>
  <c r="M12475" i="5"/>
  <c r="O12475" i="5" s="1"/>
  <c r="M12519" i="5"/>
  <c r="M12547" i="5"/>
  <c r="M12575" i="5"/>
  <c r="M12579" i="5"/>
  <c r="M12611" i="5"/>
  <c r="M12663" i="5"/>
  <c r="O12663" i="5" s="1"/>
  <c r="M12699" i="5"/>
  <c r="M12715" i="5"/>
  <c r="M12723" i="5"/>
  <c r="M12747" i="5"/>
  <c r="M12755" i="5"/>
  <c r="M12771" i="5"/>
  <c r="M12783" i="5"/>
  <c r="M12791" i="5"/>
  <c r="M12807" i="5"/>
  <c r="M12815" i="5"/>
  <c r="M12823" i="5"/>
  <c r="M12172" i="5"/>
  <c r="M12208" i="5"/>
  <c r="M12256" i="5"/>
  <c r="M12284" i="5"/>
  <c r="M12288" i="5"/>
  <c r="M12300" i="5"/>
  <c r="N12300" i="5" s="1"/>
  <c r="M12308" i="5"/>
  <c r="M11942" i="5"/>
  <c r="M11997" i="5"/>
  <c r="M12093" i="5"/>
  <c r="M12348" i="5"/>
  <c r="M12456" i="5"/>
  <c r="O12456" i="5" s="1"/>
  <c r="M12488" i="5"/>
  <c r="O12488" i="5" s="1"/>
  <c r="M12512" i="5"/>
  <c r="O12512" i="5" s="1"/>
  <c r="M12548" i="5"/>
  <c r="M12552" i="5"/>
  <c r="M12556" i="5"/>
  <c r="M12580" i="5"/>
  <c r="O12580" i="5" s="1"/>
  <c r="M12584" i="5"/>
  <c r="M12656" i="5"/>
  <c r="O12656" i="5" s="1"/>
  <c r="M11960" i="5"/>
  <c r="N11960" i="5" s="1"/>
  <c r="M12153" i="5"/>
  <c r="N12153" i="5" s="1"/>
  <c r="M12205" i="5"/>
  <c r="M12261" i="5"/>
  <c r="M12301" i="5"/>
  <c r="M12720" i="5"/>
  <c r="N12720" i="5" s="1"/>
  <c r="M12744" i="5"/>
  <c r="O12744" i="5" s="1"/>
  <c r="M12768" i="5"/>
  <c r="M12724" i="5"/>
  <c r="M12748" i="5"/>
  <c r="M12772" i="5"/>
  <c r="M12780" i="5"/>
  <c r="M12680" i="5"/>
  <c r="M12704" i="5"/>
  <c r="M12828" i="5"/>
  <c r="M12708" i="5"/>
  <c r="N12708" i="5" s="1"/>
  <c r="M12788" i="5"/>
  <c r="O12788" i="5" s="1"/>
  <c r="M12832" i="5"/>
  <c r="O12832" i="5" s="1"/>
  <c r="M12792" i="5"/>
  <c r="M8712" i="5"/>
  <c r="M8748" i="5"/>
  <c r="M8780" i="5"/>
  <c r="N8780" i="5" s="1"/>
  <c r="M8804" i="5"/>
  <c r="M8820" i="5"/>
  <c r="M8824" i="5"/>
  <c r="M8848" i="5"/>
  <c r="O8848" i="5" s="1"/>
  <c r="M8888" i="5"/>
  <c r="M9084" i="5"/>
  <c r="M9141" i="5"/>
  <c r="M8730" i="5"/>
  <c r="M8914" i="5"/>
  <c r="M8767" i="5"/>
  <c r="N8767" i="5" s="1"/>
  <c r="M8787" i="5"/>
  <c r="O8787" i="5" s="1"/>
  <c r="M8827" i="5"/>
  <c r="O8827" i="5" s="1"/>
  <c r="M8859" i="5"/>
  <c r="M9111" i="5"/>
  <c r="O9111" i="5" s="1"/>
  <c r="M9182" i="5"/>
  <c r="O9182" i="5" s="1"/>
  <c r="M9298" i="5"/>
  <c r="M9318" i="5"/>
  <c r="M9342" i="5"/>
  <c r="M9354" i="5"/>
  <c r="M9434" i="5"/>
  <c r="O9434" i="5" s="1"/>
  <c r="M9279" i="5"/>
  <c r="M9573" i="5"/>
  <c r="N9573" i="5" s="1"/>
  <c r="M9593" i="5"/>
  <c r="M9609" i="5"/>
  <c r="M9709" i="5"/>
  <c r="M9721" i="5"/>
  <c r="M9741" i="5"/>
  <c r="O9741" i="5" s="1"/>
  <c r="M9303" i="5"/>
  <c r="M9335" i="5"/>
  <c r="M9407" i="5"/>
  <c r="M9280" i="5"/>
  <c r="M9288" i="5"/>
  <c r="M9483" i="5"/>
  <c r="M9526" i="5"/>
  <c r="M9654" i="5"/>
  <c r="M9694" i="5"/>
  <c r="M9698" i="5"/>
  <c r="M9304" i="5"/>
  <c r="M9324" i="5"/>
  <c r="M9344" i="5"/>
  <c r="O9344" i="5" s="1"/>
  <c r="M9468" i="5"/>
  <c r="M9273" i="5"/>
  <c r="M9527" i="5"/>
  <c r="N9527" i="5" s="1"/>
  <c r="M9551" i="5"/>
  <c r="N9551" i="5" s="1"/>
  <c r="M9571" i="5"/>
  <c r="M9575" i="5"/>
  <c r="M9591" i="5"/>
  <c r="M9611" i="5"/>
  <c r="M9297" i="5"/>
  <c r="M9309" i="5"/>
  <c r="N9309" i="5" s="1"/>
  <c r="M9313" i="5"/>
  <c r="M9333" i="5"/>
  <c r="N9333" i="5" s="1"/>
  <c r="M9437" i="5"/>
  <c r="M9465" i="5"/>
  <c r="M9504" i="5"/>
  <c r="M9552" i="5"/>
  <c r="M9632" i="5"/>
  <c r="M9676" i="5"/>
  <c r="M9680" i="5"/>
  <c r="M9712" i="5"/>
  <c r="N9712" i="5" s="1"/>
  <c r="M9732" i="5"/>
  <c r="M10838" i="5"/>
  <c r="N10838" i="5" s="1"/>
  <c r="M10970" i="5"/>
  <c r="M10994" i="5"/>
  <c r="M10998" i="5"/>
  <c r="M11026" i="5"/>
  <c r="M11054" i="5"/>
  <c r="O11054" i="5" s="1"/>
  <c r="M11098" i="5"/>
  <c r="N11098" i="5" s="1"/>
  <c r="M11245" i="5"/>
  <c r="M11210" i="5"/>
  <c r="M11289" i="5"/>
  <c r="M10899" i="5"/>
  <c r="M10947" i="5"/>
  <c r="M10967" i="5"/>
  <c r="O10967" i="5" s="1"/>
  <c r="M10995" i="5"/>
  <c r="N10995" i="5" s="1"/>
  <c r="M11023" i="5"/>
  <c r="N11023" i="5" s="1"/>
  <c r="M11091" i="5"/>
  <c r="M11246" i="5"/>
  <c r="M11250" i="5"/>
  <c r="M11175" i="5"/>
  <c r="M11207" i="5"/>
  <c r="M11211" i="5"/>
  <c r="M11294" i="5"/>
  <c r="N11294" i="5" s="1"/>
  <c r="M11441" i="5"/>
  <c r="M10864" i="5"/>
  <c r="N10864" i="5" s="1"/>
  <c r="M10868" i="5"/>
  <c r="M10924" i="5"/>
  <c r="M10972" i="5"/>
  <c r="M11020" i="5"/>
  <c r="M11060" i="5"/>
  <c r="O11060" i="5" s="1"/>
  <c r="M11088" i="5"/>
  <c r="N11088" i="5" s="1"/>
  <c r="M10817" i="5"/>
  <c r="M11029" i="5"/>
  <c r="M11057" i="5"/>
  <c r="M11093" i="5"/>
  <c r="M11248" i="5"/>
  <c r="M11498" i="5"/>
  <c r="M11173" i="5"/>
  <c r="N11173" i="5" s="1"/>
  <c r="M11205" i="5"/>
  <c r="N11205" i="5" s="1"/>
  <c r="M11292" i="5"/>
  <c r="N11292" i="5" s="1"/>
  <c r="M11375" i="5"/>
  <c r="M11411" i="5"/>
  <c r="M11132" i="5"/>
  <c r="N11132" i="5" s="1"/>
  <c r="M11374" i="5"/>
  <c r="O11374" i="5" s="1"/>
  <c r="M11136" i="5"/>
  <c r="M12877" i="5"/>
  <c r="M12881" i="5"/>
  <c r="N12881" i="5" s="1"/>
  <c r="M12921" i="5"/>
  <c r="N12921" i="5" s="1"/>
  <c r="M12941" i="5"/>
  <c r="M12985" i="5"/>
  <c r="M12993" i="5"/>
  <c r="N12993" i="5" s="1"/>
  <c r="M13001" i="5"/>
  <c r="M13013" i="5"/>
  <c r="M13033" i="5"/>
  <c r="O13033" i="5" s="1"/>
  <c r="M13041" i="5"/>
  <c r="O13041" i="5" s="1"/>
  <c r="M13069" i="5"/>
  <c r="M13073" i="5"/>
  <c r="M13081" i="5"/>
  <c r="M13089" i="5"/>
  <c r="M13093" i="5"/>
  <c r="O13093" i="5" s="1"/>
  <c r="M13097" i="5"/>
  <c r="M13113" i="5"/>
  <c r="N13113" i="5" s="1"/>
  <c r="M13117" i="5"/>
  <c r="O13117" i="5" s="1"/>
  <c r="M13129" i="5"/>
  <c r="O13129" i="5" s="1"/>
  <c r="M13137" i="5"/>
  <c r="M13141" i="5"/>
  <c r="M13145" i="5"/>
  <c r="M11140" i="5"/>
  <c r="M11164" i="5"/>
  <c r="M11168" i="5"/>
  <c r="M11291" i="5"/>
  <c r="N11291" i="5" s="1"/>
  <c r="M12914" i="5"/>
  <c r="O12914" i="5" s="1"/>
  <c r="M12918" i="5"/>
  <c r="M12982" i="5"/>
  <c r="M12986" i="5"/>
  <c r="M12990" i="5"/>
  <c r="M12994" i="5"/>
  <c r="O12994" i="5" s="1"/>
  <c r="M13022" i="5"/>
  <c r="O13022" i="5" s="1"/>
  <c r="M13038" i="5"/>
  <c r="M13050" i="5"/>
  <c r="M13054" i="5"/>
  <c r="M13058" i="5"/>
  <c r="M13066" i="5"/>
  <c r="M13070" i="5"/>
  <c r="M13082" i="5"/>
  <c r="M13086" i="5"/>
  <c r="M13094" i="5"/>
  <c r="N13094" i="5" s="1"/>
  <c r="M13098" i="5"/>
  <c r="O13098" i="5" s="1"/>
  <c r="M13106" i="5"/>
  <c r="M13138" i="5"/>
  <c r="M13150" i="5"/>
  <c r="M13154" i="5"/>
  <c r="N13154" i="5" s="1"/>
  <c r="M13158" i="5"/>
  <c r="M13182" i="5"/>
  <c r="O13182" i="5" s="1"/>
  <c r="M13202" i="5"/>
  <c r="O13202" i="5" s="1"/>
  <c r="M12871" i="5"/>
  <c r="N12871" i="5" s="1"/>
  <c r="M12875" i="5"/>
  <c r="M11204" i="5"/>
  <c r="M12879" i="5"/>
  <c r="M12911" i="5"/>
  <c r="M13007" i="5"/>
  <c r="M13015" i="5"/>
  <c r="N13015" i="5" s="1"/>
  <c r="M13023" i="5"/>
  <c r="M13031" i="5"/>
  <c r="O13031" i="5" s="1"/>
  <c r="M13051" i="5"/>
  <c r="M13059" i="5"/>
  <c r="M13067" i="5"/>
  <c r="M13071" i="5"/>
  <c r="M13079" i="5"/>
  <c r="M13083" i="5"/>
  <c r="O13083" i="5" s="1"/>
  <c r="M13087" i="5"/>
  <c r="O13087" i="5" s="1"/>
  <c r="M13091" i="5"/>
  <c r="O13091" i="5" s="1"/>
  <c r="M13095" i="5"/>
  <c r="O13095" i="5" s="1"/>
  <c r="M13103" i="5"/>
  <c r="M13115" i="5"/>
  <c r="M11335" i="5"/>
  <c r="N11335" i="5" s="1"/>
  <c r="M12924" i="5"/>
  <c r="M12928" i="5"/>
  <c r="M12932" i="5"/>
  <c r="O12932" i="5" s="1"/>
  <c r="M12936" i="5"/>
  <c r="O12936" i="5" s="1"/>
  <c r="M12980" i="5"/>
  <c r="M12996" i="5"/>
  <c r="M13000" i="5"/>
  <c r="M13008" i="5"/>
  <c r="M13020" i="5"/>
  <c r="M13028" i="5"/>
  <c r="M13036" i="5"/>
  <c r="M13052" i="5"/>
  <c r="N13052" i="5" s="1"/>
  <c r="M13056" i="5"/>
  <c r="N13056" i="5" s="1"/>
  <c r="M13072" i="5"/>
  <c r="M13080" i="5"/>
  <c r="M13088" i="5"/>
  <c r="M13100" i="5"/>
  <c r="M13104" i="5"/>
  <c r="M13108" i="5"/>
  <c r="N13108" i="5" s="1"/>
  <c r="M13132" i="5"/>
  <c r="O13132" i="5" s="1"/>
  <c r="M13152" i="5"/>
  <c r="M13172" i="5"/>
  <c r="M13208" i="5"/>
  <c r="M13187" i="5"/>
  <c r="M13165" i="5"/>
  <c r="M13173" i="5"/>
  <c r="M13195" i="5"/>
  <c r="O13195" i="5" s="1"/>
  <c r="M13227" i="5"/>
  <c r="N13227" i="5" s="1"/>
  <c r="M13149" i="5"/>
  <c r="M13181" i="5"/>
  <c r="M13139" i="5"/>
  <c r="O13139" i="5" s="1"/>
  <c r="M13159" i="5"/>
  <c r="M13240" i="5"/>
  <c r="O13240" i="5" s="1"/>
  <c r="M13153" i="5"/>
  <c r="N13153" i="5" s="1"/>
  <c r="M13161" i="5"/>
  <c r="M13191" i="5"/>
  <c r="O13191" i="5" s="1"/>
  <c r="M13233" i="5"/>
  <c r="O13233" i="5" s="1"/>
  <c r="M13143" i="5"/>
  <c r="M13155" i="5"/>
  <c r="M13163" i="5"/>
  <c r="O13163" i="5" s="1"/>
  <c r="M13171" i="5"/>
  <c r="M13199" i="5"/>
  <c r="M13218" i="5"/>
  <c r="N13218" i="5" s="1"/>
  <c r="M13234" i="5"/>
  <c r="N13234" i="5" s="1"/>
  <c r="N11074" i="5"/>
  <c r="O11074" i="5"/>
  <c r="N9034" i="5"/>
  <c r="O9034" i="5"/>
  <c r="N7179" i="5"/>
  <c r="N7752" i="5"/>
  <c r="N5083" i="5"/>
  <c r="O5083" i="5"/>
  <c r="N7838" i="5"/>
  <c r="N6667" i="5"/>
  <c r="O6667" i="5"/>
  <c r="N7622" i="5"/>
  <c r="N6240" i="5"/>
  <c r="O6530" i="5"/>
  <c r="O6231" i="5"/>
  <c r="N6231" i="5"/>
  <c r="N5462" i="5"/>
  <c r="O5462" i="5"/>
  <c r="O5877" i="5"/>
  <c r="N5877" i="5"/>
  <c r="O5689" i="5"/>
  <c r="N5689" i="5"/>
  <c r="N5373" i="5"/>
  <c r="O5373" i="5"/>
  <c r="O3845" i="5"/>
  <c r="N3845" i="5"/>
  <c r="M4025" i="5"/>
  <c r="M4073" i="5"/>
  <c r="M4081" i="5"/>
  <c r="M4093" i="5"/>
  <c r="O4093" i="5" s="1"/>
  <c r="M4097" i="5"/>
  <c r="M4101" i="5"/>
  <c r="M4105" i="5"/>
  <c r="N4105" i="5" s="1"/>
  <c r="M4109" i="5"/>
  <c r="M4117" i="5"/>
  <c r="M4121" i="5"/>
  <c r="O4121" i="5" s="1"/>
  <c r="M4125" i="5"/>
  <c r="M4129" i="5"/>
  <c r="O4129" i="5" s="1"/>
  <c r="M4133" i="5"/>
  <c r="M4141" i="5"/>
  <c r="O4141" i="5" s="1"/>
  <c r="M4042" i="5"/>
  <c r="N4042" i="5" s="1"/>
  <c r="M4054" i="5"/>
  <c r="M4058" i="5"/>
  <c r="M4082" i="5"/>
  <c r="M4086" i="5"/>
  <c r="O4086" i="5" s="1"/>
  <c r="M4098" i="5"/>
  <c r="O4098" i="5" s="1"/>
  <c r="M4106" i="5"/>
  <c r="M4110" i="5"/>
  <c r="M4114" i="5"/>
  <c r="O4114" i="5" s="1"/>
  <c r="M4122" i="5"/>
  <c r="M4126" i="5"/>
  <c r="M4130" i="5"/>
  <c r="M4134" i="5"/>
  <c r="M4138" i="5"/>
  <c r="M4142" i="5"/>
  <c r="O4142" i="5" s="1"/>
  <c r="M4146" i="5"/>
  <c r="M4036" i="5"/>
  <c r="O4036" i="5" s="1"/>
  <c r="M4096" i="5"/>
  <c r="M4128" i="5"/>
  <c r="O4128" i="5" s="1"/>
  <c r="M4139" i="5"/>
  <c r="M4237" i="5"/>
  <c r="M4257" i="5"/>
  <c r="M4261" i="5"/>
  <c r="M4320" i="5"/>
  <c r="M4328" i="5"/>
  <c r="O4328" i="5" s="1"/>
  <c r="M4352" i="5"/>
  <c r="O4352" i="5" s="1"/>
  <c r="M4380" i="5"/>
  <c r="M4384" i="5"/>
  <c r="M4412" i="5"/>
  <c r="M4416" i="5"/>
  <c r="O4416" i="5" s="1"/>
  <c r="M4420" i="5"/>
  <c r="O4420" i="5" s="1"/>
  <c r="M4444" i="5"/>
  <c r="M4448" i="5"/>
  <c r="N4448" i="5" s="1"/>
  <c r="M4480" i="5"/>
  <c r="O4480" i="5" s="1"/>
  <c r="M4484" i="5"/>
  <c r="M4516" i="5"/>
  <c r="M4524" i="5"/>
  <c r="M4564" i="5"/>
  <c r="N4564" i="5" s="1"/>
  <c r="M4568" i="5"/>
  <c r="M4572" i="5"/>
  <c r="N4572" i="5" s="1"/>
  <c r="M4648" i="5"/>
  <c r="M4652" i="5"/>
  <c r="O4652" i="5" s="1"/>
  <c r="M4656" i="5"/>
  <c r="M4660" i="5"/>
  <c r="M4688" i="5"/>
  <c r="M4692" i="5"/>
  <c r="M4048" i="5"/>
  <c r="O4048" i="5" s="1"/>
  <c r="M4087" i="5"/>
  <c r="M4108" i="5"/>
  <c r="O4108" i="5" s="1"/>
  <c r="M4140" i="5"/>
  <c r="M4273" i="5"/>
  <c r="M4285" i="5"/>
  <c r="M4289" i="5"/>
  <c r="M4301" i="5"/>
  <c r="M4059" i="5"/>
  <c r="M4088" i="5"/>
  <c r="M4120" i="5"/>
  <c r="M4131" i="5"/>
  <c r="M4206" i="5"/>
  <c r="N4206" i="5" s="1"/>
  <c r="M4222" i="5"/>
  <c r="M4234" i="5"/>
  <c r="M4246" i="5"/>
  <c r="M4258" i="5"/>
  <c r="M4262" i="5"/>
  <c r="M4270" i="5"/>
  <c r="O4270" i="5" s="1"/>
  <c r="M4325" i="5"/>
  <c r="M4345" i="5"/>
  <c r="N4345" i="5" s="1"/>
  <c r="M4349" i="5"/>
  <c r="M4377" i="5"/>
  <c r="M4385" i="5"/>
  <c r="N4385" i="5" s="1"/>
  <c r="M4417" i="5"/>
  <c r="M4449" i="5"/>
  <c r="O4449" i="5" s="1"/>
  <c r="M4485" i="5"/>
  <c r="N4485" i="5" s="1"/>
  <c r="M4489" i="5"/>
  <c r="M4521" i="5"/>
  <c r="O4521" i="5" s="1"/>
  <c r="M4525" i="5"/>
  <c r="M4609" i="5"/>
  <c r="M4613" i="5"/>
  <c r="N4613" i="5" s="1"/>
  <c r="M4645" i="5"/>
  <c r="M4649" i="5"/>
  <c r="M4685" i="5"/>
  <c r="M4689" i="5"/>
  <c r="M4693" i="5"/>
  <c r="O4693" i="5" s="1"/>
  <c r="M4100" i="5"/>
  <c r="M4274" i="5"/>
  <c r="M4286" i="5"/>
  <c r="N4286" i="5" s="1"/>
  <c r="M4290" i="5"/>
  <c r="M4052" i="5"/>
  <c r="M4071" i="5"/>
  <c r="O4071" i="5" s="1"/>
  <c r="M4091" i="5"/>
  <c r="M4112" i="5"/>
  <c r="N4112" i="5" s="1"/>
  <c r="M4123" i="5"/>
  <c r="M4144" i="5"/>
  <c r="M4191" i="5"/>
  <c r="O4191" i="5" s="1"/>
  <c r="M4207" i="5"/>
  <c r="O4207" i="5" s="1"/>
  <c r="M4247" i="5"/>
  <c r="M4271" i="5"/>
  <c r="N4271" i="5" s="1"/>
  <c r="M4306" i="5"/>
  <c r="M4318" i="5"/>
  <c r="M4322" i="5"/>
  <c r="M4326" i="5"/>
  <c r="M4350" i="5"/>
  <c r="N4350" i="5" s="1"/>
  <c r="M4354" i="5"/>
  <c r="O4354" i="5" s="1"/>
  <c r="M4378" i="5"/>
  <c r="O4378" i="5" s="1"/>
  <c r="M4382" i="5"/>
  <c r="N4382" i="5" s="1"/>
  <c r="M4386" i="5"/>
  <c r="M4410" i="5"/>
  <c r="N4410" i="5" s="1"/>
  <c r="M4414" i="5"/>
  <c r="M4418" i="5"/>
  <c r="M4442" i="5"/>
  <c r="N4442" i="5" s="1"/>
  <c r="M4446" i="5"/>
  <c r="N4446" i="5" s="1"/>
  <c r="M4450" i="5"/>
  <c r="N4450" i="5" s="1"/>
  <c r="M4478" i="5"/>
  <c r="O4478" i="5" s="1"/>
  <c r="M4482" i="5"/>
  <c r="M4486" i="5"/>
  <c r="M4518" i="5"/>
  <c r="M4522" i="5"/>
  <c r="O4522" i="5" s="1"/>
  <c r="M4526" i="5"/>
  <c r="O4526" i="5" s="1"/>
  <c r="M4562" i="5"/>
  <c r="O4562" i="5" s="1"/>
  <c r="M4566" i="5"/>
  <c r="M4570" i="5"/>
  <c r="N4570" i="5" s="1"/>
  <c r="M4606" i="5"/>
  <c r="M4610" i="5"/>
  <c r="N4610" i="5" s="1"/>
  <c r="M4614" i="5"/>
  <c r="M4618" i="5"/>
  <c r="M4646" i="5"/>
  <c r="N4646" i="5" s="1"/>
  <c r="M4654" i="5"/>
  <c r="N4654" i="5" s="1"/>
  <c r="M4686" i="5"/>
  <c r="M4694" i="5"/>
  <c r="N4694" i="5" s="1"/>
  <c r="M4032" i="5"/>
  <c r="M4072" i="5"/>
  <c r="O4072" i="5" s="1"/>
  <c r="M4092" i="5"/>
  <c r="O4092" i="5" s="1"/>
  <c r="M4103" i="5"/>
  <c r="M4135" i="5"/>
  <c r="O4135" i="5" s="1"/>
  <c r="M4275" i="5"/>
  <c r="M4287" i="5"/>
  <c r="M4299" i="5"/>
  <c r="N4299" i="5" s="1"/>
  <c r="M4303" i="5"/>
  <c r="N4303" i="5" s="1"/>
  <c r="M4064" i="5"/>
  <c r="M4095" i="5"/>
  <c r="M4276" i="5"/>
  <c r="M4288" i="5"/>
  <c r="N4288" i="5" s="1"/>
  <c r="M4300" i="5"/>
  <c r="M4304" i="5"/>
  <c r="N4304" i="5" s="1"/>
  <c r="M4115" i="5"/>
  <c r="O4115" i="5" s="1"/>
  <c r="M4220" i="5"/>
  <c r="M4347" i="5"/>
  <c r="N4347" i="5" s="1"/>
  <c r="M4523" i="5"/>
  <c r="M4768" i="5"/>
  <c r="M4800" i="5"/>
  <c r="N4800" i="5" s="1"/>
  <c r="M4836" i="5"/>
  <c r="M4840" i="5"/>
  <c r="M4876" i="5"/>
  <c r="N4876" i="5" s="1"/>
  <c r="M4904" i="5"/>
  <c r="M4908" i="5"/>
  <c r="M4940" i="5"/>
  <c r="M4944" i="5"/>
  <c r="M4968" i="5"/>
  <c r="O4968" i="5" s="1"/>
  <c r="M4972" i="5"/>
  <c r="N4972" i="5" s="1"/>
  <c r="M4192" i="5"/>
  <c r="M4383" i="5"/>
  <c r="M4725" i="5"/>
  <c r="M4729" i="5"/>
  <c r="N4729" i="5" s="1"/>
  <c r="M4733" i="5"/>
  <c r="M4765" i="5"/>
  <c r="N4765" i="5" s="1"/>
  <c r="M5000" i="5"/>
  <c r="M5004" i="5"/>
  <c r="M5036" i="5"/>
  <c r="O5036" i="5" s="1"/>
  <c r="M5040" i="5"/>
  <c r="N5040" i="5" s="1"/>
  <c r="M5068" i="5"/>
  <c r="M5072" i="5"/>
  <c r="M5096" i="5"/>
  <c r="M5120" i="5"/>
  <c r="O5120" i="5" s="1"/>
  <c r="M5140" i="5"/>
  <c r="M5156" i="5"/>
  <c r="N5156" i="5" s="1"/>
  <c r="M4136" i="5"/>
  <c r="M4260" i="5"/>
  <c r="O4260" i="5" s="1"/>
  <c r="M4323" i="5"/>
  <c r="M4443" i="5"/>
  <c r="M4797" i="5"/>
  <c r="M4801" i="5"/>
  <c r="M4833" i="5"/>
  <c r="O4833" i="5" s="1"/>
  <c r="M4837" i="5"/>
  <c r="M4841" i="5"/>
  <c r="M4873" i="5"/>
  <c r="N4873" i="5" s="1"/>
  <c r="M4877" i="5"/>
  <c r="M4881" i="5"/>
  <c r="M4905" i="5"/>
  <c r="M4909" i="5"/>
  <c r="M4937" i="5"/>
  <c r="N4937" i="5" s="1"/>
  <c r="M4941" i="5"/>
  <c r="M4969" i="5"/>
  <c r="N4969" i="5" s="1"/>
  <c r="M4973" i="5"/>
  <c r="O4973" i="5" s="1"/>
  <c r="M4447" i="5"/>
  <c r="M4531" i="5"/>
  <c r="O4531" i="5" s="1"/>
  <c r="M4726" i="5"/>
  <c r="M4730" i="5"/>
  <c r="M4762" i="5"/>
  <c r="M4766" i="5"/>
  <c r="O4766" i="5" s="1"/>
  <c r="M5001" i="5"/>
  <c r="M5005" i="5"/>
  <c r="O5005" i="5" s="1"/>
  <c r="M5037" i="5"/>
  <c r="O5037" i="5" s="1"/>
  <c r="M5041" i="5"/>
  <c r="M5069" i="5"/>
  <c r="M5073" i="5"/>
  <c r="M5093" i="5"/>
  <c r="N5093" i="5" s="1"/>
  <c r="M5097" i="5"/>
  <c r="M5117" i="5"/>
  <c r="M5121" i="5"/>
  <c r="M5141" i="5"/>
  <c r="N5141" i="5" s="1"/>
  <c r="M5157" i="5"/>
  <c r="M4236" i="5"/>
  <c r="M4419" i="5"/>
  <c r="N4419" i="5" s="1"/>
  <c r="M4479" i="5"/>
  <c r="M4607" i="5"/>
  <c r="O4607" i="5" s="1"/>
  <c r="M4691" i="5"/>
  <c r="M4798" i="5"/>
  <c r="O4798" i="5" s="1"/>
  <c r="M4802" i="5"/>
  <c r="M4838" i="5"/>
  <c r="O4838" i="5" s="1"/>
  <c r="M4874" i="5"/>
  <c r="M4878" i="5"/>
  <c r="M4906" i="5"/>
  <c r="N4906" i="5" s="1"/>
  <c r="M4910" i="5"/>
  <c r="O4910" i="5" s="1"/>
  <c r="M4914" i="5"/>
  <c r="M4938" i="5"/>
  <c r="O4938" i="5" s="1"/>
  <c r="M4942" i="5"/>
  <c r="M4970" i="5"/>
  <c r="M4208" i="5"/>
  <c r="M4563" i="5"/>
  <c r="O4563" i="5" s="1"/>
  <c r="M4611" i="5"/>
  <c r="O4611" i="5" s="1"/>
  <c r="M4651" i="5"/>
  <c r="N4651" i="5" s="1"/>
  <c r="M4695" i="5"/>
  <c r="N4695" i="5" s="1"/>
  <c r="M4731" i="5"/>
  <c r="N4731" i="5" s="1"/>
  <c r="M4763" i="5"/>
  <c r="M4767" i="5"/>
  <c r="O4767" i="5" s="1"/>
  <c r="M4974" i="5"/>
  <c r="M5002" i="5"/>
  <c r="M5006" i="5"/>
  <c r="N5006" i="5" s="1"/>
  <c r="M5038" i="5"/>
  <c r="N5038" i="5" s="1"/>
  <c r="M5042" i="5"/>
  <c r="M5070" i="5"/>
  <c r="M5074" i="5"/>
  <c r="M5094" i="5"/>
  <c r="O5094" i="5" s="1"/>
  <c r="M5098" i="5"/>
  <c r="M5118" i="5"/>
  <c r="M5122" i="5"/>
  <c r="O5122" i="5" s="1"/>
  <c r="M5138" i="5"/>
  <c r="M5158" i="5"/>
  <c r="O5158" i="5" s="1"/>
  <c r="M5174" i="5"/>
  <c r="O5174" i="5" s="1"/>
  <c r="M5190" i="5"/>
  <c r="O5190" i="5" s="1"/>
  <c r="M4063" i="5"/>
  <c r="M4104" i="5"/>
  <c r="M4248" i="5"/>
  <c r="M4343" i="5"/>
  <c r="N4343" i="5" s="1"/>
  <c r="M4519" i="5"/>
  <c r="M4571" i="5"/>
  <c r="M4728" i="5"/>
  <c r="N4728" i="5" s="1"/>
  <c r="M4732" i="5"/>
  <c r="M4764" i="5"/>
  <c r="M4975" i="5"/>
  <c r="M5003" i="5"/>
  <c r="M5007" i="5"/>
  <c r="O5007" i="5" s="1"/>
  <c r="M5039" i="5"/>
  <c r="M5043" i="5"/>
  <c r="M5071" i="5"/>
  <c r="N5071" i="5" s="1"/>
  <c r="M5095" i="5"/>
  <c r="M5099" i="5"/>
  <c r="N5099" i="5" s="1"/>
  <c r="M5119" i="5"/>
  <c r="N5119" i="5" s="1"/>
  <c r="M5139" i="5"/>
  <c r="M5155" i="5"/>
  <c r="O5155" i="5" s="1"/>
  <c r="M5175" i="5"/>
  <c r="O5175" i="5" s="1"/>
  <c r="M4795" i="5"/>
  <c r="M4244" i="5"/>
  <c r="N4244" i="5" s="1"/>
  <c r="M4799" i="5"/>
  <c r="M4907" i="5"/>
  <c r="M4939" i="5"/>
  <c r="M4771" i="5"/>
  <c r="M4835" i="5"/>
  <c r="M4871" i="5"/>
  <c r="M4911" i="5"/>
  <c r="M4943" i="5"/>
  <c r="N4943" i="5" s="1"/>
  <c r="M4967" i="5"/>
  <c r="M4307" i="5"/>
  <c r="M4839" i="5"/>
  <c r="M4875" i="5"/>
  <c r="O4875" i="5" s="1"/>
  <c r="M4971" i="5"/>
  <c r="N4971" i="5" s="1"/>
  <c r="M4615" i="5"/>
  <c r="M4655" i="5"/>
  <c r="M4487" i="5"/>
  <c r="O4487" i="5" s="1"/>
  <c r="M4175" i="5"/>
  <c r="M4723" i="5"/>
  <c r="M4567" i="5"/>
  <c r="N9680" i="5"/>
  <c r="O9680" i="5"/>
  <c r="M3856" i="5"/>
  <c r="N3856" i="5" s="1"/>
  <c r="M3860" i="5"/>
  <c r="M3864" i="5"/>
  <c r="O3864" i="5" s="1"/>
  <c r="M3868" i="5"/>
  <c r="M3872" i="5"/>
  <c r="O3872" i="5" s="1"/>
  <c r="M3876" i="5"/>
  <c r="N3876" i="5" s="1"/>
  <c r="M3880" i="5"/>
  <c r="M3900" i="5"/>
  <c r="O3900" i="5" s="1"/>
  <c r="M3849" i="5"/>
  <c r="M3904" i="5"/>
  <c r="M3908" i="5"/>
  <c r="N3908" i="5" s="1"/>
  <c r="M3912" i="5"/>
  <c r="M3916" i="5"/>
  <c r="O3916" i="5" s="1"/>
  <c r="M3924" i="5"/>
  <c r="M3928" i="5"/>
  <c r="M3936" i="5"/>
  <c r="N3936" i="5" s="1"/>
  <c r="M3944" i="5"/>
  <c r="M3956" i="5"/>
  <c r="M3960" i="5"/>
  <c r="O3960" i="5" s="1"/>
  <c r="M3976" i="5"/>
  <c r="M3980" i="5"/>
  <c r="M3984" i="5"/>
  <c r="O3984" i="5" s="1"/>
  <c r="M3988" i="5"/>
  <c r="M3992" i="5"/>
  <c r="O3992" i="5" s="1"/>
  <c r="M4004" i="5"/>
  <c r="M4008" i="5"/>
  <c r="M3861" i="5"/>
  <c r="N3861" i="5" s="1"/>
  <c r="M3865" i="5"/>
  <c r="M3873" i="5"/>
  <c r="O3873" i="5" s="1"/>
  <c r="M3885" i="5"/>
  <c r="O3885" i="5" s="1"/>
  <c r="M3889" i="5"/>
  <c r="M3893" i="5"/>
  <c r="M3897" i="5"/>
  <c r="O3897" i="5" s="1"/>
  <c r="M3921" i="5"/>
  <c r="M3933" i="5"/>
  <c r="O3933" i="5" s="1"/>
  <c r="M3941" i="5"/>
  <c r="M3949" i="5"/>
  <c r="N3949" i="5" s="1"/>
  <c r="M3953" i="5"/>
  <c r="M3969" i="5"/>
  <c r="M3973" i="5"/>
  <c r="M3977" i="5"/>
  <c r="N3977" i="5" s="1"/>
  <c r="M3985" i="5"/>
  <c r="O3985" i="5" s="1"/>
  <c r="M3997" i="5"/>
  <c r="N3997" i="5" s="1"/>
  <c r="M4001" i="5"/>
  <c r="M4013" i="5"/>
  <c r="N4013" i="5" s="1"/>
  <c r="M4017" i="5"/>
  <c r="M4021" i="5"/>
  <c r="M4029" i="5"/>
  <c r="M4033" i="5"/>
  <c r="O4033" i="5" s="1"/>
  <c r="M4037" i="5"/>
  <c r="M4045" i="5"/>
  <c r="O4045" i="5" s="1"/>
  <c r="M4057" i="5"/>
  <c r="M4061" i="5"/>
  <c r="O4061" i="5" s="1"/>
  <c r="M4069" i="5"/>
  <c r="M4085" i="5"/>
  <c r="M3854" i="5"/>
  <c r="M3870" i="5"/>
  <c r="N3870" i="5" s="1"/>
  <c r="M3878" i="5"/>
  <c r="N3878" i="5" s="1"/>
  <c r="M3882" i="5"/>
  <c r="N3882" i="5" s="1"/>
  <c r="M3898" i="5"/>
  <c r="M3902" i="5"/>
  <c r="N3902" i="5" s="1"/>
  <c r="M3906" i="5"/>
  <c r="O3906" i="5" s="1"/>
  <c r="M3910" i="5"/>
  <c r="M3914" i="5"/>
  <c r="M3922" i="5"/>
  <c r="O3922" i="5" s="1"/>
  <c r="M3926" i="5"/>
  <c r="M3934" i="5"/>
  <c r="O3934" i="5" s="1"/>
  <c r="M3938" i="5"/>
  <c r="M3946" i="5"/>
  <c r="O3946" i="5" s="1"/>
  <c r="M3958" i="5"/>
  <c r="N3958" i="5" s="1"/>
  <c r="M3962" i="5"/>
  <c r="M3966" i="5"/>
  <c r="M3978" i="5"/>
  <c r="O3978" i="5" s="1"/>
  <c r="M3982" i="5"/>
  <c r="N3982" i="5" s="1"/>
  <c r="M3986" i="5"/>
  <c r="N3986" i="5" s="1"/>
  <c r="M3994" i="5"/>
  <c r="M4002" i="5"/>
  <c r="N4002" i="5" s="1"/>
  <c r="M4006" i="5"/>
  <c r="O4006" i="5" s="1"/>
  <c r="M4010" i="5"/>
  <c r="M4014" i="5"/>
  <c r="M4026" i="5"/>
  <c r="O4026" i="5" s="1"/>
  <c r="M4030" i="5"/>
  <c r="M4034" i="5"/>
  <c r="O4034" i="5" s="1"/>
  <c r="M4038" i="5"/>
  <c r="M4046" i="5"/>
  <c r="O4046" i="5" s="1"/>
  <c r="M4050" i="5"/>
  <c r="M4062" i="5"/>
  <c r="M4066" i="5"/>
  <c r="M4070" i="5"/>
  <c r="O4070" i="5" s="1"/>
  <c r="M4078" i="5"/>
  <c r="N4078" i="5" s="1"/>
  <c r="M4090" i="5"/>
  <c r="N4090" i="5" s="1"/>
  <c r="M3848" i="5"/>
  <c r="M4019" i="5"/>
  <c r="O4019" i="5" s="1"/>
  <c r="M4027" i="5"/>
  <c r="N4027" i="5" s="1"/>
  <c r="M4392" i="5"/>
  <c r="M4456" i="5"/>
  <c r="M4460" i="5"/>
  <c r="N4460" i="5" s="1"/>
  <c r="M4488" i="5"/>
  <c r="O4488" i="5" s="1"/>
  <c r="M4492" i="5"/>
  <c r="O4492" i="5" s="1"/>
  <c r="M4496" i="5"/>
  <c r="M4556" i="5"/>
  <c r="M4584" i="5"/>
  <c r="M4624" i="5"/>
  <c r="M4628" i="5"/>
  <c r="M4668" i="5"/>
  <c r="O4668" i="5" s="1"/>
  <c r="M4700" i="5"/>
  <c r="N4700" i="5" s="1"/>
  <c r="M3963" i="5"/>
  <c r="N3963" i="5" s="1"/>
  <c r="M3983" i="5"/>
  <c r="M3995" i="5"/>
  <c r="M4011" i="5"/>
  <c r="M4020" i="5"/>
  <c r="M4704" i="5"/>
  <c r="M3887" i="5"/>
  <c r="N3887" i="5" s="1"/>
  <c r="M4012" i="5"/>
  <c r="M4039" i="5"/>
  <c r="N4039" i="5" s="1"/>
  <c r="M4357" i="5"/>
  <c r="M4389" i="5"/>
  <c r="N4389" i="5" s="1"/>
  <c r="M4393" i="5"/>
  <c r="M4453" i="5"/>
  <c r="M4457" i="5"/>
  <c r="M4493" i="5"/>
  <c r="N4493" i="5" s="1"/>
  <c r="M4529" i="5"/>
  <c r="M4537" i="5"/>
  <c r="N4537" i="5" s="1"/>
  <c r="M4541" i="5"/>
  <c r="M4553" i="5"/>
  <c r="N4553" i="5" s="1"/>
  <c r="M4581" i="5"/>
  <c r="M4597" i="5"/>
  <c r="M4625" i="5"/>
  <c r="M4629" i="5"/>
  <c r="O4629" i="5" s="1"/>
  <c r="M4641" i="5"/>
  <c r="N4641" i="5" s="1"/>
  <c r="M4665" i="5"/>
  <c r="O4665" i="5" s="1"/>
  <c r="M4669" i="5"/>
  <c r="M3919" i="5"/>
  <c r="O3919" i="5" s="1"/>
  <c r="M3975" i="5"/>
  <c r="N3975" i="5" s="1"/>
  <c r="M3987" i="5"/>
  <c r="M3999" i="5"/>
  <c r="M4040" i="5"/>
  <c r="N4040" i="5" s="1"/>
  <c r="M4705" i="5"/>
  <c r="M3895" i="5"/>
  <c r="O3895" i="5" s="1"/>
  <c r="M4015" i="5"/>
  <c r="M4031" i="5"/>
  <c r="O4031" i="5" s="1"/>
  <c r="M4080" i="5"/>
  <c r="M4310" i="5"/>
  <c r="N4310" i="5" s="1"/>
  <c r="M4330" i="5"/>
  <c r="M4422" i="5"/>
  <c r="O4422" i="5" s="1"/>
  <c r="M4458" i="5"/>
  <c r="M4534" i="5"/>
  <c r="O4534" i="5" s="1"/>
  <c r="M4538" i="5"/>
  <c r="O4538" i="5" s="1"/>
  <c r="M4550" i="5"/>
  <c r="M4578" i="5"/>
  <c r="O4578" i="5" s="1"/>
  <c r="M4586" i="5"/>
  <c r="M4638" i="5"/>
  <c r="M4642" i="5"/>
  <c r="N4642" i="5" s="1"/>
  <c r="M4666" i="5"/>
  <c r="M4670" i="5"/>
  <c r="M4702" i="5"/>
  <c r="N4702" i="5" s="1"/>
  <c r="M3855" i="5"/>
  <c r="M3867" i="5"/>
  <c r="N3867" i="5" s="1"/>
  <c r="M3883" i="5"/>
  <c r="M3931" i="5"/>
  <c r="M3951" i="5"/>
  <c r="N3951" i="5" s="1"/>
  <c r="M4003" i="5"/>
  <c r="O4003" i="5" s="1"/>
  <c r="M4023" i="5"/>
  <c r="M4706" i="5"/>
  <c r="N4706" i="5" s="1"/>
  <c r="M3859" i="5"/>
  <c r="N3859" i="5" s="1"/>
  <c r="M3891" i="5"/>
  <c r="O3891" i="5" s="1"/>
  <c r="M3947" i="5"/>
  <c r="M3971" i="5"/>
  <c r="M3991" i="5"/>
  <c r="O3991" i="5" s="1"/>
  <c r="M4035" i="5"/>
  <c r="M4075" i="5"/>
  <c r="N4075" i="5" s="1"/>
  <c r="M4703" i="5"/>
  <c r="M3875" i="5"/>
  <c r="O3875" i="5" s="1"/>
  <c r="M4776" i="5"/>
  <c r="M4780" i="5"/>
  <c r="M4808" i="5"/>
  <c r="N4808" i="5" s="1"/>
  <c r="M4812" i="5"/>
  <c r="N4812" i="5" s="1"/>
  <c r="M4816" i="5"/>
  <c r="M4848" i="5"/>
  <c r="N4848" i="5" s="1"/>
  <c r="M4852" i="5"/>
  <c r="M4856" i="5"/>
  <c r="M4888" i="5"/>
  <c r="M4892" i="5"/>
  <c r="M4920" i="5"/>
  <c r="N4920" i="5" s="1"/>
  <c r="M4924" i="5"/>
  <c r="N4924" i="5" s="1"/>
  <c r="M4952" i="5"/>
  <c r="M4956" i="5"/>
  <c r="N4956" i="5" s="1"/>
  <c r="M4044" i="5"/>
  <c r="O4044" i="5" s="1"/>
  <c r="M4595" i="5"/>
  <c r="M4659" i="5"/>
  <c r="M4737" i="5"/>
  <c r="M4741" i="5"/>
  <c r="N4741" i="5" s="1"/>
  <c r="M4745" i="5"/>
  <c r="O4745" i="5" s="1"/>
  <c r="M4984" i="5"/>
  <c r="M5012" i="5"/>
  <c r="N5012" i="5" s="1"/>
  <c r="M5020" i="5"/>
  <c r="M5028" i="5"/>
  <c r="M5052" i="5"/>
  <c r="N5052" i="5" s="1"/>
  <c r="M5056" i="5"/>
  <c r="M5060" i="5"/>
  <c r="N5060" i="5" s="1"/>
  <c r="M5084" i="5"/>
  <c r="N5084" i="5" s="1"/>
  <c r="M5088" i="5"/>
  <c r="M5104" i="5"/>
  <c r="O5104" i="5" s="1"/>
  <c r="M5108" i="5"/>
  <c r="M5112" i="5"/>
  <c r="M5116" i="5"/>
  <c r="M5124" i="5"/>
  <c r="M5128" i="5"/>
  <c r="N5128" i="5" s="1"/>
  <c r="M5132" i="5"/>
  <c r="O5132" i="5" s="1"/>
  <c r="M5136" i="5"/>
  <c r="M5144" i="5"/>
  <c r="N5144" i="5" s="1"/>
  <c r="M5148" i="5"/>
  <c r="M5152" i="5"/>
  <c r="N5152" i="5" s="1"/>
  <c r="M5160" i="5"/>
  <c r="N5160" i="5" s="1"/>
  <c r="M5164" i="5"/>
  <c r="M5168" i="5"/>
  <c r="O5168" i="5" s="1"/>
  <c r="M5176" i="5"/>
  <c r="N5176" i="5" s="1"/>
  <c r="M5180" i="5"/>
  <c r="M5184" i="5"/>
  <c r="N5184" i="5" s="1"/>
  <c r="M5192" i="5"/>
  <c r="M5196" i="5"/>
  <c r="O5196" i="5" s="1"/>
  <c r="M5208" i="5"/>
  <c r="M5212" i="5"/>
  <c r="M5216" i="5"/>
  <c r="O5216" i="5" s="1"/>
  <c r="M5220" i="5"/>
  <c r="N5220" i="5" s="1"/>
  <c r="M5224" i="5"/>
  <c r="M5232" i="5"/>
  <c r="O5232" i="5" s="1"/>
  <c r="M5240" i="5"/>
  <c r="M5244" i="5"/>
  <c r="M5260" i="5"/>
  <c r="N5260" i="5" s="1"/>
  <c r="M5264" i="5"/>
  <c r="M5268" i="5"/>
  <c r="N5268" i="5" s="1"/>
  <c r="M5280" i="5"/>
  <c r="O5280" i="5" s="1"/>
  <c r="M5292" i="5"/>
  <c r="M5296" i="5"/>
  <c r="O5296" i="5" s="1"/>
  <c r="M5300" i="5"/>
  <c r="M5304" i="5"/>
  <c r="O5304" i="5" s="1"/>
  <c r="M5316" i="5"/>
  <c r="O5316" i="5" s="1"/>
  <c r="M5328" i="5"/>
  <c r="N5328" i="5" s="1"/>
  <c r="M5340" i="5"/>
  <c r="M5352" i="5"/>
  <c r="N5352" i="5" s="1"/>
  <c r="M5360" i="5"/>
  <c r="M4599" i="5"/>
  <c r="O4599" i="5" s="1"/>
  <c r="M4777" i="5"/>
  <c r="M4781" i="5"/>
  <c r="M4813" i="5"/>
  <c r="M4853" i="5"/>
  <c r="M4889" i="5"/>
  <c r="O4889" i="5" s="1"/>
  <c r="M4921" i="5"/>
  <c r="M4925" i="5"/>
  <c r="M4949" i="5"/>
  <c r="O4949" i="5" s="1"/>
  <c r="M4953" i="5"/>
  <c r="M4603" i="5"/>
  <c r="M4707" i="5"/>
  <c r="O4707" i="5" s="1"/>
  <c r="M4742" i="5"/>
  <c r="O4742" i="5" s="1"/>
  <c r="M4981" i="5"/>
  <c r="O4981" i="5" s="1"/>
  <c r="M4985" i="5"/>
  <c r="M4989" i="5"/>
  <c r="M5017" i="5"/>
  <c r="N5017" i="5" s="1"/>
  <c r="M5021" i="5"/>
  <c r="M5025" i="5"/>
  <c r="M5049" i="5"/>
  <c r="M5057" i="5"/>
  <c r="M5077" i="5"/>
  <c r="N5077" i="5" s="1"/>
  <c r="M5081" i="5"/>
  <c r="M5085" i="5"/>
  <c r="M5089" i="5"/>
  <c r="N5089" i="5" s="1"/>
  <c r="M5101" i="5"/>
  <c r="M5109" i="5"/>
  <c r="M5113" i="5"/>
  <c r="N5113" i="5" s="1"/>
  <c r="M5125" i="5"/>
  <c r="M5129" i="5"/>
  <c r="O5129" i="5" s="1"/>
  <c r="M5133" i="5"/>
  <c r="M5149" i="5"/>
  <c r="M5153" i="5"/>
  <c r="N5153" i="5" s="1"/>
  <c r="M5161" i="5"/>
  <c r="N5161" i="5" s="1"/>
  <c r="M5165" i="5"/>
  <c r="N5165" i="5" s="1"/>
  <c r="M5169" i="5"/>
  <c r="M5173" i="5"/>
  <c r="M5181" i="5"/>
  <c r="O5181" i="5" s="1"/>
  <c r="M5185" i="5"/>
  <c r="M5193" i="5"/>
  <c r="M5197" i="5"/>
  <c r="O5197" i="5" s="1"/>
  <c r="M5201" i="5"/>
  <c r="M5205" i="5"/>
  <c r="N5205" i="5" s="1"/>
  <c r="M5209" i="5"/>
  <c r="N5209" i="5" s="1"/>
  <c r="M5217" i="5"/>
  <c r="O5217" i="5" s="1"/>
  <c r="M5229" i="5"/>
  <c r="O5229" i="5" s="1"/>
  <c r="M5233" i="5"/>
  <c r="M5237" i="5"/>
  <c r="M5245" i="5"/>
  <c r="N5245" i="5" s="1"/>
  <c r="M5249" i="5"/>
  <c r="M5253" i="5"/>
  <c r="M5257" i="5"/>
  <c r="M5265" i="5"/>
  <c r="M5269" i="5"/>
  <c r="N5269" i="5" s="1"/>
  <c r="M5273" i="5"/>
  <c r="M5289" i="5"/>
  <c r="M5293" i="5"/>
  <c r="N5293" i="5" s="1"/>
  <c r="M5305" i="5"/>
  <c r="M5313" i="5"/>
  <c r="M5317" i="5"/>
  <c r="N5317" i="5" s="1"/>
  <c r="M5321" i="5"/>
  <c r="M5325" i="5"/>
  <c r="O5325" i="5" s="1"/>
  <c r="M5329" i="5"/>
  <c r="M4331" i="5"/>
  <c r="O4331" i="5" s="1"/>
  <c r="M4623" i="5"/>
  <c r="M4667" i="5"/>
  <c r="M4770" i="5"/>
  <c r="N4770" i="5" s="1"/>
  <c r="M4774" i="5"/>
  <c r="N4774" i="5" s="1"/>
  <c r="M4778" i="5"/>
  <c r="M4814" i="5"/>
  <c r="M4854" i="5"/>
  <c r="M4890" i="5"/>
  <c r="M4922" i="5"/>
  <c r="O4922" i="5" s="1"/>
  <c r="M4950" i="5"/>
  <c r="M4954" i="5"/>
  <c r="N4954" i="5" s="1"/>
  <c r="M4579" i="5"/>
  <c r="O4579" i="5" s="1"/>
  <c r="M4627" i="5"/>
  <c r="N4627" i="5" s="1"/>
  <c r="M4671" i="5"/>
  <c r="M4739" i="5"/>
  <c r="N4739" i="5" s="1"/>
  <c r="M4743" i="5"/>
  <c r="O4743" i="5" s="1"/>
  <c r="M4747" i="5"/>
  <c r="N4747" i="5" s="1"/>
  <c r="M4982" i="5"/>
  <c r="M4986" i="5"/>
  <c r="O4986" i="5" s="1"/>
  <c r="M5014" i="5"/>
  <c r="O5014" i="5" s="1"/>
  <c r="M5022" i="5"/>
  <c r="M5046" i="5"/>
  <c r="M5054" i="5"/>
  <c r="O5054" i="5" s="1"/>
  <c r="M5078" i="5"/>
  <c r="M5082" i="5"/>
  <c r="M5086" i="5"/>
  <c r="N5086" i="5" s="1"/>
  <c r="M5090" i="5"/>
  <c r="M5106" i="5"/>
  <c r="O5106" i="5" s="1"/>
  <c r="M5114" i="5"/>
  <c r="M5126" i="5"/>
  <c r="M5130" i="5"/>
  <c r="N5130" i="5" s="1"/>
  <c r="M5134" i="5"/>
  <c r="O5134" i="5" s="1"/>
  <c r="M5142" i="5"/>
  <c r="O5142" i="5" s="1"/>
  <c r="M5146" i="5"/>
  <c r="M5150" i="5"/>
  <c r="M5162" i="5"/>
  <c r="O5162" i="5" s="1"/>
  <c r="M5166" i="5"/>
  <c r="M5170" i="5"/>
  <c r="M5178" i="5"/>
  <c r="N5178" i="5" s="1"/>
  <c r="M5182" i="5"/>
  <c r="M5194" i="5"/>
  <c r="O5194" i="5" s="1"/>
  <c r="M5198" i="5"/>
  <c r="M5214" i="5"/>
  <c r="M5218" i="5"/>
  <c r="O5218" i="5" s="1"/>
  <c r="M5234" i="5"/>
  <c r="M5242" i="5"/>
  <c r="M5250" i="5"/>
  <c r="N5250" i="5" s="1"/>
  <c r="M5254" i="5"/>
  <c r="O5254" i="5" s="1"/>
  <c r="M4539" i="5"/>
  <c r="O4539" i="5" s="1"/>
  <c r="M4740" i="5"/>
  <c r="M4744" i="5"/>
  <c r="M4979" i="5"/>
  <c r="M4987" i="5"/>
  <c r="M5015" i="5"/>
  <c r="M5019" i="5"/>
  <c r="N5019" i="5" s="1"/>
  <c r="M5047" i="5"/>
  <c r="N5047" i="5" s="1"/>
  <c r="M5051" i="5"/>
  <c r="N5051" i="5" s="1"/>
  <c r="M5055" i="5"/>
  <c r="N5055" i="5" s="1"/>
  <c r="M5063" i="5"/>
  <c r="N5063" i="5" s="1"/>
  <c r="M5079" i="5"/>
  <c r="M5087" i="5"/>
  <c r="M5103" i="5"/>
  <c r="M5111" i="5"/>
  <c r="O5111" i="5" s="1"/>
  <c r="M5115" i="5"/>
  <c r="N5115" i="5" s="1"/>
  <c r="M5131" i="5"/>
  <c r="M5135" i="5"/>
  <c r="N5135" i="5" s="1"/>
  <c r="M5143" i="5"/>
  <c r="O5143" i="5" s="1"/>
  <c r="M5147" i="5"/>
  <c r="N5147" i="5" s="1"/>
  <c r="M5151" i="5"/>
  <c r="M5167" i="5"/>
  <c r="N5167" i="5" s="1"/>
  <c r="M5171" i="5"/>
  <c r="M5179" i="5"/>
  <c r="M5183" i="5"/>
  <c r="O5183" i="5" s="1"/>
  <c r="M5187" i="5"/>
  <c r="M5199" i="5"/>
  <c r="M5207" i="5"/>
  <c r="O5207" i="5" s="1"/>
  <c r="M5211" i="5"/>
  <c r="M5215" i="5"/>
  <c r="O5215" i="5" s="1"/>
  <c r="M5223" i="5"/>
  <c r="O5223" i="5" s="1"/>
  <c r="M5227" i="5"/>
  <c r="O5227" i="5" s="1"/>
  <c r="M5231" i="5"/>
  <c r="O5231" i="5" s="1"/>
  <c r="M5235" i="5"/>
  <c r="M5239" i="5"/>
  <c r="M5247" i="5"/>
  <c r="N5247" i="5" s="1"/>
  <c r="M5259" i="5"/>
  <c r="M5271" i="5"/>
  <c r="M5275" i="5"/>
  <c r="N5275" i="5" s="1"/>
  <c r="M5279" i="5"/>
  <c r="M5283" i="5"/>
  <c r="N5283" i="5" s="1"/>
  <c r="M5319" i="5"/>
  <c r="M5327" i="5"/>
  <c r="N5327" i="5" s="1"/>
  <c r="M5331" i="5"/>
  <c r="N5331" i="5" s="1"/>
  <c r="M5335" i="5"/>
  <c r="M5339" i="5"/>
  <c r="M5343" i="5"/>
  <c r="N5343" i="5" s="1"/>
  <c r="M5351" i="5"/>
  <c r="M5355" i="5"/>
  <c r="M4959" i="5"/>
  <c r="M5266" i="5"/>
  <c r="M5298" i="5"/>
  <c r="O5298" i="5" s="1"/>
  <c r="M5364" i="5"/>
  <c r="M5388" i="5"/>
  <c r="M5412" i="5"/>
  <c r="O5412" i="5" s="1"/>
  <c r="M5428" i="5"/>
  <c r="O5428" i="5" s="1"/>
  <c r="M5436" i="5"/>
  <c r="M5452" i="5"/>
  <c r="N5452" i="5" s="1"/>
  <c r="M5472" i="5"/>
  <c r="M5480" i="5"/>
  <c r="N5480" i="5" s="1"/>
  <c r="M5484" i="5"/>
  <c r="M5492" i="5"/>
  <c r="M4631" i="5"/>
  <c r="M4811" i="5"/>
  <c r="O4811" i="5" s="1"/>
  <c r="M5500" i="5"/>
  <c r="N5500" i="5" s="1"/>
  <c r="M5512" i="5"/>
  <c r="M5520" i="5"/>
  <c r="M5524" i="5"/>
  <c r="M5528" i="5"/>
  <c r="M5536" i="5"/>
  <c r="N5536" i="5" s="1"/>
  <c r="M5540" i="5"/>
  <c r="N5540" i="5" s="1"/>
  <c r="M5548" i="5"/>
  <c r="M5552" i="5"/>
  <c r="N5552" i="5" s="1"/>
  <c r="M5572" i="5"/>
  <c r="M5584" i="5"/>
  <c r="N5584" i="5" s="1"/>
  <c r="M5596" i="5"/>
  <c r="O5596" i="5" s="1"/>
  <c r="M5608" i="5"/>
  <c r="M5624" i="5"/>
  <c r="M5628" i="5"/>
  <c r="N5628" i="5" s="1"/>
  <c r="M5632" i="5"/>
  <c r="M5652" i="5"/>
  <c r="N5652" i="5" s="1"/>
  <c r="M5664" i="5"/>
  <c r="M5668" i="5"/>
  <c r="M5672" i="5"/>
  <c r="M5676" i="5"/>
  <c r="M5684" i="5"/>
  <c r="N5684" i="5" s="1"/>
  <c r="M5688" i="5"/>
  <c r="N5688" i="5" s="1"/>
  <c r="M5692" i="5"/>
  <c r="M5696" i="5"/>
  <c r="N5696" i="5" s="1"/>
  <c r="M5704" i="5"/>
  <c r="M5712" i="5"/>
  <c r="N5712" i="5" s="1"/>
  <c r="M5716" i="5"/>
  <c r="N5716" i="5" s="1"/>
  <c r="M5740" i="5"/>
  <c r="M5744" i="5"/>
  <c r="N5744" i="5" s="1"/>
  <c r="M5756" i="5"/>
  <c r="N5756" i="5" s="1"/>
  <c r="M5760" i="5"/>
  <c r="M5776" i="5"/>
  <c r="N5776" i="5" s="1"/>
  <c r="M5792" i="5"/>
  <c r="M5796" i="5"/>
  <c r="M5800" i="5"/>
  <c r="M5832" i="5"/>
  <c r="M5852" i="5"/>
  <c r="N5852" i="5" s="1"/>
  <c r="M5864" i="5"/>
  <c r="N5864" i="5" s="1"/>
  <c r="M5872" i="5"/>
  <c r="M5876" i="5"/>
  <c r="O5876" i="5" s="1"/>
  <c r="M5884" i="5"/>
  <c r="M5892" i="5"/>
  <c r="O5892" i="5" s="1"/>
  <c r="M5900" i="5"/>
  <c r="O5900" i="5" s="1"/>
  <c r="M5908" i="5"/>
  <c r="M5916" i="5"/>
  <c r="M5924" i="5"/>
  <c r="N5924" i="5" s="1"/>
  <c r="M5928" i="5"/>
  <c r="M5932" i="5"/>
  <c r="N5932" i="5" s="1"/>
  <c r="M4815" i="5"/>
  <c r="N4815" i="5" s="1"/>
  <c r="M5290" i="5"/>
  <c r="O5290" i="5" s="1"/>
  <c r="M5365" i="5"/>
  <c r="M5369" i="5"/>
  <c r="N5369" i="5" s="1"/>
  <c r="M5377" i="5"/>
  <c r="M5389" i="5"/>
  <c r="O5389" i="5" s="1"/>
  <c r="M5393" i="5"/>
  <c r="M5409" i="5"/>
  <c r="O5409" i="5" s="1"/>
  <c r="M5413" i="5"/>
  <c r="N5413" i="5" s="1"/>
  <c r="M5425" i="5"/>
  <c r="N5425" i="5" s="1"/>
  <c r="M5433" i="5"/>
  <c r="M5449" i="5"/>
  <c r="N5449" i="5" s="1"/>
  <c r="M5453" i="5"/>
  <c r="M5457" i="5"/>
  <c r="N5457" i="5" s="1"/>
  <c r="M5489" i="5"/>
  <c r="M4583" i="5"/>
  <c r="N4583" i="5" s="1"/>
  <c r="M4819" i="5"/>
  <c r="M4851" i="5"/>
  <c r="O4851" i="5" s="1"/>
  <c r="M5282" i="5"/>
  <c r="O5282" i="5" s="1"/>
  <c r="M5302" i="5"/>
  <c r="M5350" i="5"/>
  <c r="M5509" i="5"/>
  <c r="N5509" i="5" s="1"/>
  <c r="M5529" i="5"/>
  <c r="M5537" i="5"/>
  <c r="M5581" i="5"/>
  <c r="N5581" i="5" s="1"/>
  <c r="M5589" i="5"/>
  <c r="M5593" i="5"/>
  <c r="N5593" i="5" s="1"/>
  <c r="M5597" i="5"/>
  <c r="M5601" i="5"/>
  <c r="M5605" i="5"/>
  <c r="M5613" i="5"/>
  <c r="N5613" i="5" s="1"/>
  <c r="M5637" i="5"/>
  <c r="M5645" i="5"/>
  <c r="N5645" i="5" s="1"/>
  <c r="M5657" i="5"/>
  <c r="M5661" i="5"/>
  <c r="N5661" i="5" s="1"/>
  <c r="M5665" i="5"/>
  <c r="N5665" i="5" s="1"/>
  <c r="M5693" i="5"/>
  <c r="M5705" i="5"/>
  <c r="N5705" i="5" s="1"/>
  <c r="M5713" i="5"/>
  <c r="M5721" i="5"/>
  <c r="M5725" i="5"/>
  <c r="N5725" i="5" s="1"/>
  <c r="M5729" i="5"/>
  <c r="M5765" i="5"/>
  <c r="N5765" i="5" s="1"/>
  <c r="M5769" i="5"/>
  <c r="N5769" i="5" s="1"/>
  <c r="M5773" i="5"/>
  <c r="M5781" i="5"/>
  <c r="M5785" i="5"/>
  <c r="O5785" i="5" s="1"/>
  <c r="M5797" i="5"/>
  <c r="M5801" i="5"/>
  <c r="N5801" i="5" s="1"/>
  <c r="M5809" i="5"/>
  <c r="M5817" i="5"/>
  <c r="M5821" i="5"/>
  <c r="M5825" i="5"/>
  <c r="N5825" i="5" s="1"/>
  <c r="M5837" i="5"/>
  <c r="N5837" i="5" s="1"/>
  <c r="M5845" i="5"/>
  <c r="M5861" i="5"/>
  <c r="M5865" i="5"/>
  <c r="O5865" i="5" s="1"/>
  <c r="M5885" i="5"/>
  <c r="M5889" i="5"/>
  <c r="O5889" i="5" s="1"/>
  <c r="M5893" i="5"/>
  <c r="M5901" i="5"/>
  <c r="M5909" i="5"/>
  <c r="M5913" i="5"/>
  <c r="O5913" i="5" s="1"/>
  <c r="M5917" i="5"/>
  <c r="M5921" i="5"/>
  <c r="N5921" i="5" s="1"/>
  <c r="M5929" i="5"/>
  <c r="M4855" i="5"/>
  <c r="N4855" i="5" s="1"/>
  <c r="M4887" i="5"/>
  <c r="M5338" i="5"/>
  <c r="N5338" i="5" s="1"/>
  <c r="M5366" i="5"/>
  <c r="N5366" i="5" s="1"/>
  <c r="M5378" i="5"/>
  <c r="M5382" i="5"/>
  <c r="N5382" i="5" s="1"/>
  <c r="M5390" i="5"/>
  <c r="M5406" i="5"/>
  <c r="M5410" i="5"/>
  <c r="M5434" i="5"/>
  <c r="M5454" i="5"/>
  <c r="N5454" i="5" s="1"/>
  <c r="M5470" i="5"/>
  <c r="N5470" i="5" s="1"/>
  <c r="M5474" i="5"/>
  <c r="M5486" i="5"/>
  <c r="N5486" i="5" s="1"/>
  <c r="M5490" i="5"/>
  <c r="M4535" i="5"/>
  <c r="O4535" i="5" s="1"/>
  <c r="M4775" i="5"/>
  <c r="M4859" i="5"/>
  <c r="M4891" i="5"/>
  <c r="M4923" i="5"/>
  <c r="O4923" i="5" s="1"/>
  <c r="M5274" i="5"/>
  <c r="M5310" i="5"/>
  <c r="O5310" i="5" s="1"/>
  <c r="M5318" i="5"/>
  <c r="M5502" i="5"/>
  <c r="M5514" i="5"/>
  <c r="M5522" i="5"/>
  <c r="M5534" i="5"/>
  <c r="N5534" i="5" s="1"/>
  <c r="M5546" i="5"/>
  <c r="M5562" i="5"/>
  <c r="M5570" i="5"/>
  <c r="O5570" i="5" s="1"/>
  <c r="M5574" i="5"/>
  <c r="M5578" i="5"/>
  <c r="M5590" i="5"/>
  <c r="O5590" i="5" s="1"/>
  <c r="M5598" i="5"/>
  <c r="M5606" i="5"/>
  <c r="O5606" i="5" s="1"/>
  <c r="M5610" i="5"/>
  <c r="M5614" i="5"/>
  <c r="M5618" i="5"/>
  <c r="O5618" i="5" s="1"/>
  <c r="M5622" i="5"/>
  <c r="M5626" i="5"/>
  <c r="N5626" i="5" s="1"/>
  <c r="M5634" i="5"/>
  <c r="O5634" i="5" s="1"/>
  <c r="M5642" i="5"/>
  <c r="M5646" i="5"/>
  <c r="N5646" i="5" s="1"/>
  <c r="M5654" i="5"/>
  <c r="M5678" i="5"/>
  <c r="M5682" i="5"/>
  <c r="O5682" i="5" s="1"/>
  <c r="M5690" i="5"/>
  <c r="O5690" i="5" s="1"/>
  <c r="M5702" i="5"/>
  <c r="O5702" i="5" s="1"/>
  <c r="M5714" i="5"/>
  <c r="M5726" i="5"/>
  <c r="M5730" i="5"/>
  <c r="O5730" i="5" s="1"/>
  <c r="M5738" i="5"/>
  <c r="M5742" i="5"/>
  <c r="M5754" i="5"/>
  <c r="O5754" i="5" s="1"/>
  <c r="M5786" i="5"/>
  <c r="M5790" i="5"/>
  <c r="M5818" i="5"/>
  <c r="M5834" i="5"/>
  <c r="M5858" i="5"/>
  <c r="O5858" i="5" s="1"/>
  <c r="M5870" i="5"/>
  <c r="M5874" i="5"/>
  <c r="M5878" i="5"/>
  <c r="N5878" i="5" s="1"/>
  <c r="M5902" i="5"/>
  <c r="M5910" i="5"/>
  <c r="M5914" i="5"/>
  <c r="O5914" i="5" s="1"/>
  <c r="M5918" i="5"/>
  <c r="M5922" i="5"/>
  <c r="N5922" i="5" s="1"/>
  <c r="M5926" i="5"/>
  <c r="M5286" i="5"/>
  <c r="M5507" i="5"/>
  <c r="N5507" i="5" s="1"/>
  <c r="M5511" i="5"/>
  <c r="O5511" i="5" s="1"/>
  <c r="M5527" i="5"/>
  <c r="N5527" i="5" s="1"/>
  <c r="M5539" i="5"/>
  <c r="M5547" i="5"/>
  <c r="M5563" i="5"/>
  <c r="M5571" i="5"/>
  <c r="M5583" i="5"/>
  <c r="N5583" i="5" s="1"/>
  <c r="M5587" i="5"/>
  <c r="O5587" i="5" s="1"/>
  <c r="M5591" i="5"/>
  <c r="M5595" i="5"/>
  <c r="O5595" i="5" s="1"/>
  <c r="M5603" i="5"/>
  <c r="M5611" i="5"/>
  <c r="O5611" i="5" s="1"/>
  <c r="M5615" i="5"/>
  <c r="O5615" i="5" s="1"/>
  <c r="M5623" i="5"/>
  <c r="M5635" i="5"/>
  <c r="M5639" i="5"/>
  <c r="N5639" i="5" s="1"/>
  <c r="M5663" i="5"/>
  <c r="M5679" i="5"/>
  <c r="M5699" i="5"/>
  <c r="N5699" i="5" s="1"/>
  <c r="M5715" i="5"/>
  <c r="M5727" i="5"/>
  <c r="M5735" i="5"/>
  <c r="M5739" i="5"/>
  <c r="M5747" i="5"/>
  <c r="N5747" i="5" s="1"/>
  <c r="M5751" i="5"/>
  <c r="M5759" i="5"/>
  <c r="N5759" i="5" s="1"/>
  <c r="M5771" i="5"/>
  <c r="M5775" i="5"/>
  <c r="M5783" i="5"/>
  <c r="M5787" i="5"/>
  <c r="M5795" i="5"/>
  <c r="M5807" i="5"/>
  <c r="N5807" i="5" s="1"/>
  <c r="M5811" i="5"/>
  <c r="M5823" i="5"/>
  <c r="O5823" i="5" s="1"/>
  <c r="M5827" i="5"/>
  <c r="M5839" i="5"/>
  <c r="M5843" i="5"/>
  <c r="N5843" i="5" s="1"/>
  <c r="M5855" i="5"/>
  <c r="M5867" i="5"/>
  <c r="M5879" i="5"/>
  <c r="M5887" i="5"/>
  <c r="M5895" i="5"/>
  <c r="O5895" i="5" s="1"/>
  <c r="M5899" i="5"/>
  <c r="O5899" i="5" s="1"/>
  <c r="M5903" i="5"/>
  <c r="M5907" i="5"/>
  <c r="M5919" i="5"/>
  <c r="M5391" i="5"/>
  <c r="M5491" i="5"/>
  <c r="N5491" i="5" s="1"/>
  <c r="M5994" i="5"/>
  <c r="O5994" i="5" s="1"/>
  <c r="M5998" i="5"/>
  <c r="M6010" i="5"/>
  <c r="N6010" i="5" s="1"/>
  <c r="M6014" i="5"/>
  <c r="M6026" i="5"/>
  <c r="M6034" i="5"/>
  <c r="M6042" i="5"/>
  <c r="M6050" i="5"/>
  <c r="M6058" i="5"/>
  <c r="N6058" i="5" s="1"/>
  <c r="M6066" i="5"/>
  <c r="O6066" i="5" s="1"/>
  <c r="M6070" i="5"/>
  <c r="O6070" i="5" s="1"/>
  <c r="M6074" i="5"/>
  <c r="M6086" i="5"/>
  <c r="M6094" i="5"/>
  <c r="O6094" i="5" s="1"/>
  <c r="M6110" i="5"/>
  <c r="O6110" i="5" s="1"/>
  <c r="M6122" i="5"/>
  <c r="M6130" i="5"/>
  <c r="O6130" i="5" s="1"/>
  <c r="M6134" i="5"/>
  <c r="M6142" i="5"/>
  <c r="O6142" i="5" s="1"/>
  <c r="M6154" i="5"/>
  <c r="M6158" i="5"/>
  <c r="M6174" i="5"/>
  <c r="M6182" i="5"/>
  <c r="O6182" i="5" s="1"/>
  <c r="M6190" i="5"/>
  <c r="M6198" i="5"/>
  <c r="N6198" i="5" s="1"/>
  <c r="M6206" i="5"/>
  <c r="M6222" i="5"/>
  <c r="O6222" i="5" s="1"/>
  <c r="M6226" i="5"/>
  <c r="M6242" i="5"/>
  <c r="M6250" i="5"/>
  <c r="O6250" i="5" s="1"/>
  <c r="M6254" i="5"/>
  <c r="M6262" i="5"/>
  <c r="M6349" i="5"/>
  <c r="N6349" i="5" s="1"/>
  <c r="M6353" i="5"/>
  <c r="M6357" i="5"/>
  <c r="N6357" i="5" s="1"/>
  <c r="M6369" i="5"/>
  <c r="M6377" i="5"/>
  <c r="M6381" i="5"/>
  <c r="M6385" i="5"/>
  <c r="M6397" i="5"/>
  <c r="M6401" i="5"/>
  <c r="N6401" i="5" s="1"/>
  <c r="M6409" i="5"/>
  <c r="M6417" i="5"/>
  <c r="M6421" i="5"/>
  <c r="M6425" i="5"/>
  <c r="O6425" i="5" s="1"/>
  <c r="M6433" i="5"/>
  <c r="N6433" i="5" s="1"/>
  <c r="M6441" i="5"/>
  <c r="O6441" i="5" s="1"/>
  <c r="M6457" i="5"/>
  <c r="M6461" i="5"/>
  <c r="N6461" i="5" s="1"/>
  <c r="M6465" i="5"/>
  <c r="M6473" i="5"/>
  <c r="M6477" i="5"/>
  <c r="M6481" i="5"/>
  <c r="N6481" i="5" s="1"/>
  <c r="M6489" i="5"/>
  <c r="M6493" i="5"/>
  <c r="O6493" i="5" s="1"/>
  <c r="M6497" i="5"/>
  <c r="M6505" i="5"/>
  <c r="N6505" i="5" s="1"/>
  <c r="M6509" i="5"/>
  <c r="M6513" i="5"/>
  <c r="N6513" i="5" s="1"/>
  <c r="M6525" i="5"/>
  <c r="O6525" i="5" s="1"/>
  <c r="M6529" i="5"/>
  <c r="M6533" i="5"/>
  <c r="O6533" i="5" s="1"/>
  <c r="M6541" i="5"/>
  <c r="M6545" i="5"/>
  <c r="M6557" i="5"/>
  <c r="N6557" i="5" s="1"/>
  <c r="M6565" i="5"/>
  <c r="M6573" i="5"/>
  <c r="N6573" i="5" s="1"/>
  <c r="M5395" i="5"/>
  <c r="M6274" i="5"/>
  <c r="M6282" i="5"/>
  <c r="N6282" i="5" s="1"/>
  <c r="M6290" i="5"/>
  <c r="N6290" i="5" s="1"/>
  <c r="M6302" i="5"/>
  <c r="M6306" i="5"/>
  <c r="O6306" i="5" s="1"/>
  <c r="M6322" i="5"/>
  <c r="N6322" i="5" s="1"/>
  <c r="M6330" i="5"/>
  <c r="O6330" i="5" s="1"/>
  <c r="M6334" i="5"/>
  <c r="M6338" i="5"/>
  <c r="M4951" i="5"/>
  <c r="O4951" i="5" s="1"/>
  <c r="M5411" i="5"/>
  <c r="M5991" i="5"/>
  <c r="N5991" i="5" s="1"/>
  <c r="M6003" i="5"/>
  <c r="M6011" i="5"/>
  <c r="M6019" i="5"/>
  <c r="O6019" i="5" s="1"/>
  <c r="M6031" i="5"/>
  <c r="M6059" i="5"/>
  <c r="M6067" i="5"/>
  <c r="O6067" i="5" s="1"/>
  <c r="M6079" i="5"/>
  <c r="M6103" i="5"/>
  <c r="N6103" i="5" s="1"/>
  <c r="M6119" i="5"/>
  <c r="M6131" i="5"/>
  <c r="M6143" i="5"/>
  <c r="N6143" i="5" s="1"/>
  <c r="M6155" i="5"/>
  <c r="M6163" i="5"/>
  <c r="M6167" i="5"/>
  <c r="O6167" i="5" s="1"/>
  <c r="M6183" i="5"/>
  <c r="M6191" i="5"/>
  <c r="M6199" i="5"/>
  <c r="N6199" i="5" s="1"/>
  <c r="M6207" i="5"/>
  <c r="M6223" i="5"/>
  <c r="N6223" i="5" s="1"/>
  <c r="M6227" i="5"/>
  <c r="M6243" i="5"/>
  <c r="M6251" i="5"/>
  <c r="N6251" i="5" s="1"/>
  <c r="M6255" i="5"/>
  <c r="N6255" i="5" s="1"/>
  <c r="M6259" i="5"/>
  <c r="N6259" i="5" s="1"/>
  <c r="M6362" i="5"/>
  <c r="M6366" i="5"/>
  <c r="M6374" i="5"/>
  <c r="O6374" i="5" s="1"/>
  <c r="M6386" i="5"/>
  <c r="M6394" i="5"/>
  <c r="M6414" i="5"/>
  <c r="O6414" i="5" s="1"/>
  <c r="M6418" i="5"/>
  <c r="N6418" i="5" s="1"/>
  <c r="M6422" i="5"/>
  <c r="N6422" i="5" s="1"/>
  <c r="M6430" i="5"/>
  <c r="M6442" i="5"/>
  <c r="O6442" i="5" s="1"/>
  <c r="M6450" i="5"/>
  <c r="N6450" i="5" s="1"/>
  <c r="M6454" i="5"/>
  <c r="M6470" i="5"/>
  <c r="M6478" i="5"/>
  <c r="N6478" i="5" s="1"/>
  <c r="M6482" i="5"/>
  <c r="M6494" i="5"/>
  <c r="O6494" i="5" s="1"/>
  <c r="M6498" i="5"/>
  <c r="M6514" i="5"/>
  <c r="O6514" i="5" s="1"/>
  <c r="M6518" i="5"/>
  <c r="O6518" i="5" s="1"/>
  <c r="M6526" i="5"/>
  <c r="M6534" i="5"/>
  <c r="M6546" i="5"/>
  <c r="N6546" i="5" s="1"/>
  <c r="M6554" i="5"/>
  <c r="M6558" i="5"/>
  <c r="M6562" i="5"/>
  <c r="O6562" i="5" s="1"/>
  <c r="M6566" i="5"/>
  <c r="O6566" i="5" s="1"/>
  <c r="M6570" i="5"/>
  <c r="O6570" i="5" s="1"/>
  <c r="M6574" i="5"/>
  <c r="M6582" i="5"/>
  <c r="M6586" i="5"/>
  <c r="O6586" i="5" s="1"/>
  <c r="M6590" i="5"/>
  <c r="O6590" i="5" s="1"/>
  <c r="M6594" i="5"/>
  <c r="O6594" i="5" s="1"/>
  <c r="M6606" i="5"/>
  <c r="M6614" i="5"/>
  <c r="M5262" i="5"/>
  <c r="N5262" i="5" s="1"/>
  <c r="M5379" i="5"/>
  <c r="N5379" i="5" s="1"/>
  <c r="M5415" i="5"/>
  <c r="M5987" i="5"/>
  <c r="O5987" i="5" s="1"/>
  <c r="M6279" i="5"/>
  <c r="M6287" i="5"/>
  <c r="M6291" i="5"/>
  <c r="M6299" i="5"/>
  <c r="N6299" i="5" s="1"/>
  <c r="M6315" i="5"/>
  <c r="M6319" i="5"/>
  <c r="O6319" i="5" s="1"/>
  <c r="M6327" i="5"/>
  <c r="M6339" i="5"/>
  <c r="O6339" i="5" s="1"/>
  <c r="M6343" i="5"/>
  <c r="O6343" i="5" s="1"/>
  <c r="M6347" i="5"/>
  <c r="N6347" i="5" s="1"/>
  <c r="M4779" i="5"/>
  <c r="M5467" i="5"/>
  <c r="N5467" i="5" s="1"/>
  <c r="M5996" i="5"/>
  <c r="N5996" i="5" s="1"/>
  <c r="M6004" i="5"/>
  <c r="M6016" i="5"/>
  <c r="M6032" i="5"/>
  <c r="N6032" i="5" s="1"/>
  <c r="M6040" i="5"/>
  <c r="M6052" i="5"/>
  <c r="O6052" i="5" s="1"/>
  <c r="M6060" i="5"/>
  <c r="M6068" i="5"/>
  <c r="N6068" i="5" s="1"/>
  <c r="M6076" i="5"/>
  <c r="N6076" i="5" s="1"/>
  <c r="M6084" i="5"/>
  <c r="M6108" i="5"/>
  <c r="M6120" i="5"/>
  <c r="N6120" i="5" s="1"/>
  <c r="M6124" i="5"/>
  <c r="M6140" i="5"/>
  <c r="O6140" i="5" s="1"/>
  <c r="M6144" i="5"/>
  <c r="O6144" i="5" s="1"/>
  <c r="M6148" i="5"/>
  <c r="M6164" i="5"/>
  <c r="N6164" i="5" s="1"/>
  <c r="M6172" i="5"/>
  <c r="M6176" i="5"/>
  <c r="M6184" i="5"/>
  <c r="O6184" i="5" s="1"/>
  <c r="M6200" i="5"/>
  <c r="N6200" i="5" s="1"/>
  <c r="M6228" i="5"/>
  <c r="O6228" i="5" s="1"/>
  <c r="M6236" i="5"/>
  <c r="M6355" i="5"/>
  <c r="M6367" i="5"/>
  <c r="N6367" i="5" s="1"/>
  <c r="M6375" i="5"/>
  <c r="M6379" i="5"/>
  <c r="M6383" i="5"/>
  <c r="O6383" i="5" s="1"/>
  <c r="M6391" i="5"/>
  <c r="O6391" i="5" s="1"/>
  <c r="M6395" i="5"/>
  <c r="M6403" i="5"/>
  <c r="M6407" i="5"/>
  <c r="M6411" i="5"/>
  <c r="N6411" i="5" s="1"/>
  <c r="M6415" i="5"/>
  <c r="M6423" i="5"/>
  <c r="M6427" i="5"/>
  <c r="N6427" i="5" s="1"/>
  <c r="M6431" i="5"/>
  <c r="M6435" i="5"/>
  <c r="N6435" i="5" s="1"/>
  <c r="M6439" i="5"/>
  <c r="M6443" i="5"/>
  <c r="M6447" i="5"/>
  <c r="N6447" i="5" s="1"/>
  <c r="M6451" i="5"/>
  <c r="M6455" i="5"/>
  <c r="M6463" i="5"/>
  <c r="N6463" i="5" s="1"/>
  <c r="M6475" i="5"/>
  <c r="M6487" i="5"/>
  <c r="O6487" i="5" s="1"/>
  <c r="M6491" i="5"/>
  <c r="O6491" i="5" s="1"/>
  <c r="M6495" i="5"/>
  <c r="O6495" i="5" s="1"/>
  <c r="M6507" i="5"/>
  <c r="O6507" i="5" s="1"/>
  <c r="M6515" i="5"/>
  <c r="M6527" i="5"/>
  <c r="M6531" i="5"/>
  <c r="O6531" i="5" s="1"/>
  <c r="M6539" i="5"/>
  <c r="N6539" i="5" s="1"/>
  <c r="M6547" i="5"/>
  <c r="O6547" i="5" s="1"/>
  <c r="M6555" i="5"/>
  <c r="M6563" i="5"/>
  <c r="O6563" i="5" s="1"/>
  <c r="M6571" i="5"/>
  <c r="M5367" i="5"/>
  <c r="N5367" i="5" s="1"/>
  <c r="M5455" i="5"/>
  <c r="O5455" i="5" s="1"/>
  <c r="M6292" i="5"/>
  <c r="M6304" i="5"/>
  <c r="M6324" i="5"/>
  <c r="O6324" i="5" s="1"/>
  <c r="M6332" i="5"/>
  <c r="M4927" i="5"/>
  <c r="M5435" i="5"/>
  <c r="M5471" i="5"/>
  <c r="M6285" i="5"/>
  <c r="M6297" i="5"/>
  <c r="M6305" i="5"/>
  <c r="M6309" i="5"/>
  <c r="N6309" i="5" s="1"/>
  <c r="M6317" i="5"/>
  <c r="M6321" i="5"/>
  <c r="N6321" i="5" s="1"/>
  <c r="M6341" i="5"/>
  <c r="N6341" i="5" s="1"/>
  <c r="M6345" i="5"/>
  <c r="O6345" i="5" s="1"/>
  <c r="M4895" i="5"/>
  <c r="O4895" i="5" s="1"/>
  <c r="M6101" i="5"/>
  <c r="O6101" i="5" s="1"/>
  <c r="M6165" i="5"/>
  <c r="N6165" i="5" s="1"/>
  <c r="M6356" i="5"/>
  <c r="M6388" i="5"/>
  <c r="M6452" i="5"/>
  <c r="M6504" i="5"/>
  <c r="M6608" i="5"/>
  <c r="O6608" i="5" s="1"/>
  <c r="M6615" i="5"/>
  <c r="M6621" i="5"/>
  <c r="M6634" i="5"/>
  <c r="M6638" i="5"/>
  <c r="M6642" i="5"/>
  <c r="O6642" i="5" s="1"/>
  <c r="M6646" i="5"/>
  <c r="M6658" i="5"/>
  <c r="M6662" i="5"/>
  <c r="O6662" i="5" s="1"/>
  <c r="M6666" i="5"/>
  <c r="M6670" i="5"/>
  <c r="M6686" i="5"/>
  <c r="M6690" i="5"/>
  <c r="M6694" i="5"/>
  <c r="N6694" i="5" s="1"/>
  <c r="M6706" i="5"/>
  <c r="M6718" i="5"/>
  <c r="M6730" i="5"/>
  <c r="M6738" i="5"/>
  <c r="M6742" i="5"/>
  <c r="N6742" i="5" s="1"/>
  <c r="M6746" i="5"/>
  <c r="N6746" i="5" s="1"/>
  <c r="M6758" i="5"/>
  <c r="M6770" i="5"/>
  <c r="N6770" i="5" s="1"/>
  <c r="M6777" i="5"/>
  <c r="M6781" i="5"/>
  <c r="O6781" i="5" s="1"/>
  <c r="M6785" i="5"/>
  <c r="M6789" i="5"/>
  <c r="M6840" i="5"/>
  <c r="M6844" i="5"/>
  <c r="O6844" i="5" s="1"/>
  <c r="M6852" i="5"/>
  <c r="N6852" i="5" s="1"/>
  <c r="M6856" i="5"/>
  <c r="O6856" i="5" s="1"/>
  <c r="M6872" i="5"/>
  <c r="M6880" i="5"/>
  <c r="N6880" i="5" s="1"/>
  <c r="M6888" i="5"/>
  <c r="O6888" i="5" s="1"/>
  <c r="M6896" i="5"/>
  <c r="M6975" i="5"/>
  <c r="O6975" i="5" s="1"/>
  <c r="M6979" i="5"/>
  <c r="M6983" i="5"/>
  <c r="M6999" i="5"/>
  <c r="N6999" i="5" s="1"/>
  <c r="M7003" i="5"/>
  <c r="M7007" i="5"/>
  <c r="M7019" i="5"/>
  <c r="N7019" i="5" s="1"/>
  <c r="M7023" i="5"/>
  <c r="M7055" i="5"/>
  <c r="M7059" i="5"/>
  <c r="M7067" i="5"/>
  <c r="M7079" i="5"/>
  <c r="N7079" i="5" s="1"/>
  <c r="M7087" i="5"/>
  <c r="M7103" i="5"/>
  <c r="M7107" i="5"/>
  <c r="M7111" i="5"/>
  <c r="M7115" i="5"/>
  <c r="O7115" i="5" s="1"/>
  <c r="M7119" i="5"/>
  <c r="N7119" i="5" s="1"/>
  <c r="M7123" i="5"/>
  <c r="O7123" i="5" s="1"/>
  <c r="M7127" i="5"/>
  <c r="O7127" i="5" s="1"/>
  <c r="M7143" i="5"/>
  <c r="M7147" i="5"/>
  <c r="O7147" i="5" s="1"/>
  <c r="M7155" i="5"/>
  <c r="M7159" i="5"/>
  <c r="M7163" i="5"/>
  <c r="M7167" i="5"/>
  <c r="M7171" i="5"/>
  <c r="M7175" i="5"/>
  <c r="O7175" i="5" s="1"/>
  <c r="M7183" i="5"/>
  <c r="M7191" i="5"/>
  <c r="N7191" i="5" s="1"/>
  <c r="M7195" i="5"/>
  <c r="O7195" i="5" s="1"/>
  <c r="M7198" i="5"/>
  <c r="M7805" i="5"/>
  <c r="O7805" i="5" s="1"/>
  <c r="M7813" i="5"/>
  <c r="O7813" i="5" s="1"/>
  <c r="M7817" i="5"/>
  <c r="M7825" i="5"/>
  <c r="N7825" i="5" s="1"/>
  <c r="M7829" i="5"/>
  <c r="M7833" i="5"/>
  <c r="N7833" i="5" s="1"/>
  <c r="M7837" i="5"/>
  <c r="N7837" i="5" s="1"/>
  <c r="M7841" i="5"/>
  <c r="M7845" i="5"/>
  <c r="M7853" i="5"/>
  <c r="M7857" i="5"/>
  <c r="M7861" i="5"/>
  <c r="O7861" i="5" s="1"/>
  <c r="M7873" i="5"/>
  <c r="M7881" i="5"/>
  <c r="N7881" i="5" s="1"/>
  <c r="M7885" i="5"/>
  <c r="M7889" i="5"/>
  <c r="M7897" i="5"/>
  <c r="O7897" i="5" s="1"/>
  <c r="M7901" i="5"/>
  <c r="M7905" i="5"/>
  <c r="M7909" i="5"/>
  <c r="O7909" i="5" s="1"/>
  <c r="M7913" i="5"/>
  <c r="M7929" i="5"/>
  <c r="O7929" i="5" s="1"/>
  <c r="M7933" i="5"/>
  <c r="M7937" i="5"/>
  <c r="M7941" i="5"/>
  <c r="M7949" i="5"/>
  <c r="N7949" i="5" s="1"/>
  <c r="M7953" i="5"/>
  <c r="M7961" i="5"/>
  <c r="N7961" i="5" s="1"/>
  <c r="M7965" i="5"/>
  <c r="M7973" i="5"/>
  <c r="O7973" i="5" s="1"/>
  <c r="M7977" i="5"/>
  <c r="O7977" i="5" s="1"/>
  <c r="M7981" i="5"/>
  <c r="M7993" i="5"/>
  <c r="N7993" i="5" s="1"/>
  <c r="M7997" i="5"/>
  <c r="O7997" i="5" s="1"/>
  <c r="M8005" i="5"/>
  <c r="M8009" i="5"/>
  <c r="N8009" i="5" s="1"/>
  <c r="M6065" i="5"/>
  <c r="N6065" i="5" s="1"/>
  <c r="M6233" i="5"/>
  <c r="M6360" i="5"/>
  <c r="M6392" i="5"/>
  <c r="M6456" i="5"/>
  <c r="N6456" i="5" s="1"/>
  <c r="M6472" i="5"/>
  <c r="M6488" i="5"/>
  <c r="N6488" i="5" s="1"/>
  <c r="M6584" i="5"/>
  <c r="M6591" i="5"/>
  <c r="N6591" i="5" s="1"/>
  <c r="M6609" i="5"/>
  <c r="M6801" i="5"/>
  <c r="M6805" i="5"/>
  <c r="M6809" i="5"/>
  <c r="M6813" i="5"/>
  <c r="M6825" i="5"/>
  <c r="N6825" i="5" s="1"/>
  <c r="M6829" i="5"/>
  <c r="M6833" i="5"/>
  <c r="N6833" i="5" s="1"/>
  <c r="M6837" i="5"/>
  <c r="O6837" i="5" s="1"/>
  <c r="M6900" i="5"/>
  <c r="M6904" i="5"/>
  <c r="M6908" i="5"/>
  <c r="O6908" i="5" s="1"/>
  <c r="M6920" i="5"/>
  <c r="M6924" i="5"/>
  <c r="N6924" i="5" s="1"/>
  <c r="M6932" i="5"/>
  <c r="M6936" i="5"/>
  <c r="N6936" i="5" s="1"/>
  <c r="M6940" i="5"/>
  <c r="M6952" i="5"/>
  <c r="M6968" i="5"/>
  <c r="M6972" i="5"/>
  <c r="M7202" i="5"/>
  <c r="M7206" i="5"/>
  <c r="N7206" i="5" s="1"/>
  <c r="M7214" i="5"/>
  <c r="M7222" i="5"/>
  <c r="N7222" i="5" s="1"/>
  <c r="M7226" i="5"/>
  <c r="O7226" i="5" s="1"/>
  <c r="M7238" i="5"/>
  <c r="M7246" i="5"/>
  <c r="M7254" i="5"/>
  <c r="O7254" i="5" s="1"/>
  <c r="M7258" i="5"/>
  <c r="M7262" i="5"/>
  <c r="O7262" i="5" s="1"/>
  <c r="M7266" i="5"/>
  <c r="O7266" i="5" s="1"/>
  <c r="M7274" i="5"/>
  <c r="O7274" i="5" s="1"/>
  <c r="M7282" i="5"/>
  <c r="O7282" i="5" s="1"/>
  <c r="M7286" i="5"/>
  <c r="M7290" i="5"/>
  <c r="M7294" i="5"/>
  <c r="M7302" i="5"/>
  <c r="M7310" i="5"/>
  <c r="N7310" i="5" s="1"/>
  <c r="M7314" i="5"/>
  <c r="M7318" i="5"/>
  <c r="O7318" i="5" s="1"/>
  <c r="M7326" i="5"/>
  <c r="O7326" i="5" s="1"/>
  <c r="M7330" i="5"/>
  <c r="M7334" i="5"/>
  <c r="O7334" i="5" s="1"/>
  <c r="M7338" i="5"/>
  <c r="M7342" i="5"/>
  <c r="M7350" i="5"/>
  <c r="O7350" i="5" s="1"/>
  <c r="M7358" i="5"/>
  <c r="O7358" i="5" s="1"/>
  <c r="M7366" i="5"/>
  <c r="N7366" i="5" s="1"/>
  <c r="M7370" i="5"/>
  <c r="N7370" i="5" s="1"/>
  <c r="M7378" i="5"/>
  <c r="O7378" i="5" s="1"/>
  <c r="M7382" i="5"/>
  <c r="M7386" i="5"/>
  <c r="O7386" i="5" s="1"/>
  <c r="M7394" i="5"/>
  <c r="M7398" i="5"/>
  <c r="O7398" i="5" s="1"/>
  <c r="M7402" i="5"/>
  <c r="M7406" i="5"/>
  <c r="O7406" i="5" s="1"/>
  <c r="M7410" i="5"/>
  <c r="M7414" i="5"/>
  <c r="M7426" i="5"/>
  <c r="M7434" i="5"/>
  <c r="N7434" i="5" s="1"/>
  <c r="M7438" i="5"/>
  <c r="M7442" i="5"/>
  <c r="O7442" i="5" s="1"/>
  <c r="M7446" i="5"/>
  <c r="M7450" i="5"/>
  <c r="N7450" i="5" s="1"/>
  <c r="M7454" i="5"/>
  <c r="N7454" i="5" s="1"/>
  <c r="M7458" i="5"/>
  <c r="M7462" i="5"/>
  <c r="M7474" i="5"/>
  <c r="M7494" i="5"/>
  <c r="M7498" i="5"/>
  <c r="O7498" i="5" s="1"/>
  <c r="M7506" i="5"/>
  <c r="M7510" i="5"/>
  <c r="N7510" i="5" s="1"/>
  <c r="M7522" i="5"/>
  <c r="N7522" i="5" s="1"/>
  <c r="M7526" i="5"/>
  <c r="M7534" i="5"/>
  <c r="M7538" i="5"/>
  <c r="M7542" i="5"/>
  <c r="M7546" i="5"/>
  <c r="O7546" i="5" s="1"/>
  <c r="M7550" i="5"/>
  <c r="M7558" i="5"/>
  <c r="O7558" i="5" s="1"/>
  <c r="M7570" i="5"/>
  <c r="O7570" i="5" s="1"/>
  <c r="M7574" i="5"/>
  <c r="N7574" i="5" s="1"/>
  <c r="M7578" i="5"/>
  <c r="M7590" i="5"/>
  <c r="O7590" i="5" s="1"/>
  <c r="M7594" i="5"/>
  <c r="O7594" i="5" s="1"/>
  <c r="M7598" i="5"/>
  <c r="N7598" i="5" s="1"/>
  <c r="M7602" i="5"/>
  <c r="M7606" i="5"/>
  <c r="N7606" i="5" s="1"/>
  <c r="M7614" i="5"/>
  <c r="N7614" i="5" s="1"/>
  <c r="M7626" i="5"/>
  <c r="O7626" i="5" s="1"/>
  <c r="M7630" i="5"/>
  <c r="M7642" i="5"/>
  <c r="N7642" i="5" s="1"/>
  <c r="M7646" i="5"/>
  <c r="M7650" i="5"/>
  <c r="N7650" i="5" s="1"/>
  <c r="M7654" i="5"/>
  <c r="M7670" i="5"/>
  <c r="N7670" i="5" s="1"/>
  <c r="M7674" i="5"/>
  <c r="N7674" i="5" s="1"/>
  <c r="M7690" i="5"/>
  <c r="M7694" i="5"/>
  <c r="M7706" i="5"/>
  <c r="M7710" i="5"/>
  <c r="M7714" i="5"/>
  <c r="N7714" i="5" s="1"/>
  <c r="M7718" i="5"/>
  <c r="M7722" i="5"/>
  <c r="N7722" i="5" s="1"/>
  <c r="M7734" i="5"/>
  <c r="N7734" i="5" s="1"/>
  <c r="M7738" i="5"/>
  <c r="M7742" i="5"/>
  <c r="M7750" i="5"/>
  <c r="M7766" i="5"/>
  <c r="M7770" i="5"/>
  <c r="O7770" i="5" s="1"/>
  <c r="M7786" i="5"/>
  <c r="M7790" i="5"/>
  <c r="N7790" i="5" s="1"/>
  <c r="M5997" i="5"/>
  <c r="M6173" i="5"/>
  <c r="N6173" i="5" s="1"/>
  <c r="M6364" i="5"/>
  <c r="N6364" i="5" s="1"/>
  <c r="M6396" i="5"/>
  <c r="M6460" i="5"/>
  <c r="M6524" i="5"/>
  <c r="N6524" i="5" s="1"/>
  <c r="M6548" i="5"/>
  <c r="M6568" i="5"/>
  <c r="N6568" i="5" s="1"/>
  <c r="M6585" i="5"/>
  <c r="N6585" i="5" s="1"/>
  <c r="M6616" i="5"/>
  <c r="M6631" i="5"/>
  <c r="O6631" i="5" s="1"/>
  <c r="M6635" i="5"/>
  <c r="M6639" i="5"/>
  <c r="M6643" i="5"/>
  <c r="O6643" i="5" s="1"/>
  <c r="M6659" i="5"/>
  <c r="N6659" i="5" s="1"/>
  <c r="M6663" i="5"/>
  <c r="M6675" i="5"/>
  <c r="M6691" i="5"/>
  <c r="M6695" i="5"/>
  <c r="N6695" i="5" s="1"/>
  <c r="M6699" i="5"/>
  <c r="M6703" i="5"/>
  <c r="M6711" i="5"/>
  <c r="O6711" i="5" s="1"/>
  <c r="M6719" i="5"/>
  <c r="M6723" i="5"/>
  <c r="O6723" i="5" s="1"/>
  <c r="M6739" i="5"/>
  <c r="O6739" i="5" s="1"/>
  <c r="M6747" i="5"/>
  <c r="M6751" i="5"/>
  <c r="N6751" i="5" s="1"/>
  <c r="M6755" i="5"/>
  <c r="M6759" i="5"/>
  <c r="M6763" i="5"/>
  <c r="N6763" i="5" s="1"/>
  <c r="M6767" i="5"/>
  <c r="M6778" i="5"/>
  <c r="M6782" i="5"/>
  <c r="M6786" i="5"/>
  <c r="M6790" i="5"/>
  <c r="N6790" i="5" s="1"/>
  <c r="M6841" i="5"/>
  <c r="M6845" i="5"/>
  <c r="M6853" i="5"/>
  <c r="N6853" i="5" s="1"/>
  <c r="M6857" i="5"/>
  <c r="M6861" i="5"/>
  <c r="N6861" i="5" s="1"/>
  <c r="M6865" i="5"/>
  <c r="N6865" i="5" s="1"/>
  <c r="M6869" i="5"/>
  <c r="M6873" i="5"/>
  <c r="O6873" i="5" s="1"/>
  <c r="M6877" i="5"/>
  <c r="M6881" i="5"/>
  <c r="M6885" i="5"/>
  <c r="O6885" i="5" s="1"/>
  <c r="M6893" i="5"/>
  <c r="N6893" i="5" s="1"/>
  <c r="M6897" i="5"/>
  <c r="M6984" i="5"/>
  <c r="M6988" i="5"/>
  <c r="M6996" i="5"/>
  <c r="N6996" i="5" s="1"/>
  <c r="M7000" i="5"/>
  <c r="M7020" i="5"/>
  <c r="M7024" i="5"/>
  <c r="N7024" i="5" s="1"/>
  <c r="M7032" i="5"/>
  <c r="M7040" i="5"/>
  <c r="O7040" i="5" s="1"/>
  <c r="M7048" i="5"/>
  <c r="M7056" i="5"/>
  <c r="O7056" i="5" s="1"/>
  <c r="M7060" i="5"/>
  <c r="N7060" i="5" s="1"/>
  <c r="M7072" i="5"/>
  <c r="M7076" i="5"/>
  <c r="M7080" i="5"/>
  <c r="N7080" i="5" s="1"/>
  <c r="M7084" i="5"/>
  <c r="M7092" i="5"/>
  <c r="M7100" i="5"/>
  <c r="N7100" i="5" s="1"/>
  <c r="M7104" i="5"/>
  <c r="M7120" i="5"/>
  <c r="N7120" i="5" s="1"/>
  <c r="M7124" i="5"/>
  <c r="M7128" i="5"/>
  <c r="M7132" i="5"/>
  <c r="N7132" i="5" s="1"/>
  <c r="M7136" i="5"/>
  <c r="M7140" i="5"/>
  <c r="N7140" i="5" s="1"/>
  <c r="M7152" i="5"/>
  <c r="O7152" i="5" s="1"/>
  <c r="M7160" i="5"/>
  <c r="M7164" i="5"/>
  <c r="N7164" i="5" s="1"/>
  <c r="M7168" i="5"/>
  <c r="M7172" i="5"/>
  <c r="M7188" i="5"/>
  <c r="O7188" i="5" s="1"/>
  <c r="M7192" i="5"/>
  <c r="N7192" i="5" s="1"/>
  <c r="M7814" i="5"/>
  <c r="M7818" i="5"/>
  <c r="M7830" i="5"/>
  <c r="M7834" i="5"/>
  <c r="N7834" i="5" s="1"/>
  <c r="M7850" i="5"/>
  <c r="M7858" i="5"/>
  <c r="M7862" i="5"/>
  <c r="N7862" i="5" s="1"/>
  <c r="M7870" i="5"/>
  <c r="M7878" i="5"/>
  <c r="O7878" i="5" s="1"/>
  <c r="M7898" i="5"/>
  <c r="M7906" i="5"/>
  <c r="N7906" i="5" s="1"/>
  <c r="M7910" i="5"/>
  <c r="O7910" i="5" s="1"/>
  <c r="M7914" i="5"/>
  <c r="M7918" i="5"/>
  <c r="M7922" i="5"/>
  <c r="N7922" i="5" s="1"/>
  <c r="M7934" i="5"/>
  <c r="M7938" i="5"/>
  <c r="M7942" i="5"/>
  <c r="N7942" i="5" s="1"/>
  <c r="M7950" i="5"/>
  <c r="M7954" i="5"/>
  <c r="O7954" i="5" s="1"/>
  <c r="M7958" i="5"/>
  <c r="M7962" i="5"/>
  <c r="M7974" i="5"/>
  <c r="O7974" i="5" s="1"/>
  <c r="M7978" i="5"/>
  <c r="M7994" i="5"/>
  <c r="M8006" i="5"/>
  <c r="M5431" i="5"/>
  <c r="O5431" i="5" s="1"/>
  <c r="M6001" i="5"/>
  <c r="N6001" i="5" s="1"/>
  <c r="M6049" i="5"/>
  <c r="M6089" i="5"/>
  <c r="N6089" i="5" s="1"/>
  <c r="M6113" i="5"/>
  <c r="O6113" i="5" s="1"/>
  <c r="M6368" i="5"/>
  <c r="N6368" i="5" s="1"/>
  <c r="M6400" i="5"/>
  <c r="N6400" i="5" s="1"/>
  <c r="M6432" i="5"/>
  <c r="N6432" i="5" s="1"/>
  <c r="M6552" i="5"/>
  <c r="M6579" i="5"/>
  <c r="O6579" i="5" s="1"/>
  <c r="M6592" i="5"/>
  <c r="O6592" i="5" s="1"/>
  <c r="M6604" i="5"/>
  <c r="M6611" i="5"/>
  <c r="N6611" i="5" s="1"/>
  <c r="M6617" i="5"/>
  <c r="N6617" i="5" s="1"/>
  <c r="M6775" i="5"/>
  <c r="M6798" i="5"/>
  <c r="M6802" i="5"/>
  <c r="M6810" i="5"/>
  <c r="N6810" i="5" s="1"/>
  <c r="M6818" i="5"/>
  <c r="M6822" i="5"/>
  <c r="N6822" i="5" s="1"/>
  <c r="M6830" i="5"/>
  <c r="N6830" i="5" s="1"/>
  <c r="M6905" i="5"/>
  <c r="M6909" i="5"/>
  <c r="O6909" i="5" s="1"/>
  <c r="M6913" i="5"/>
  <c r="O6913" i="5" s="1"/>
  <c r="M6917" i="5"/>
  <c r="M6921" i="5"/>
  <c r="N6921" i="5" s="1"/>
  <c r="M6925" i="5"/>
  <c r="O6925" i="5" s="1"/>
  <c r="M6929" i="5"/>
  <c r="N6929" i="5" s="1"/>
  <c r="M6933" i="5"/>
  <c r="N6933" i="5" s="1"/>
  <c r="M6937" i="5"/>
  <c r="M6941" i="5"/>
  <c r="M6953" i="5"/>
  <c r="M6957" i="5"/>
  <c r="M6965" i="5"/>
  <c r="N6965" i="5" s="1"/>
  <c r="M6973" i="5"/>
  <c r="M7199" i="5"/>
  <c r="N7199" i="5" s="1"/>
  <c r="M7203" i="5"/>
  <c r="N7203" i="5" s="1"/>
  <c r="M7207" i="5"/>
  <c r="M7223" i="5"/>
  <c r="O7223" i="5" s="1"/>
  <c r="M7227" i="5"/>
  <c r="M7235" i="5"/>
  <c r="M7239" i="5"/>
  <c r="N7239" i="5" s="1"/>
  <c r="M7243" i="5"/>
  <c r="O7243" i="5" s="1"/>
  <c r="M7251" i="5"/>
  <c r="N7251" i="5" s="1"/>
  <c r="M7255" i="5"/>
  <c r="N7255" i="5" s="1"/>
  <c r="M7259" i="5"/>
  <c r="M7263" i="5"/>
  <c r="O7263" i="5" s="1"/>
  <c r="M7267" i="5"/>
  <c r="M7275" i="5"/>
  <c r="O7275" i="5" s="1"/>
  <c r="M7283" i="5"/>
  <c r="N7283" i="5" s="1"/>
  <c r="M7287" i="5"/>
  <c r="M7295" i="5"/>
  <c r="N7295" i="5" s="1"/>
  <c r="M7299" i="5"/>
  <c r="O7299" i="5" s="1"/>
  <c r="M7303" i="5"/>
  <c r="N7303" i="5" s="1"/>
  <c r="M7327" i="5"/>
  <c r="O7327" i="5" s="1"/>
  <c r="M7331" i="5"/>
  <c r="M7339" i="5"/>
  <c r="M7343" i="5"/>
  <c r="O7343" i="5" s="1"/>
  <c r="M7355" i="5"/>
  <c r="O7355" i="5" s="1"/>
  <c r="M7363" i="5"/>
  <c r="O7363" i="5" s="1"/>
  <c r="M7367" i="5"/>
  <c r="N7367" i="5" s="1"/>
  <c r="M7371" i="5"/>
  <c r="M7375" i="5"/>
  <c r="M7383" i="5"/>
  <c r="M7411" i="5"/>
  <c r="M7415" i="5"/>
  <c r="N7415" i="5" s="1"/>
  <c r="M7419" i="5"/>
  <c r="M7423" i="5"/>
  <c r="N7423" i="5" s="1"/>
  <c r="M7459" i="5"/>
  <c r="O7459" i="5" s="1"/>
  <c r="M7463" i="5"/>
  <c r="M7467" i="5"/>
  <c r="M7471" i="5"/>
  <c r="N7471" i="5" s="1"/>
  <c r="M7475" i="5"/>
  <c r="M7483" i="5"/>
  <c r="O7483" i="5" s="1"/>
  <c r="M7491" i="5"/>
  <c r="O7491" i="5" s="1"/>
  <c r="M7499" i="5"/>
  <c r="O7499" i="5" s="1"/>
  <c r="M7507" i="5"/>
  <c r="O7507" i="5" s="1"/>
  <c r="M7511" i="5"/>
  <c r="M7519" i="5"/>
  <c r="N7519" i="5" s="1"/>
  <c r="M7543" i="5"/>
  <c r="M7547" i="5"/>
  <c r="M7551" i="5"/>
  <c r="O7551" i="5" s="1"/>
  <c r="M7555" i="5"/>
  <c r="M7559" i="5"/>
  <c r="O7559" i="5" s="1"/>
  <c r="M7563" i="5"/>
  <c r="O7563" i="5" s="1"/>
  <c r="M7567" i="5"/>
  <c r="M7575" i="5"/>
  <c r="N7575" i="5" s="1"/>
  <c r="M7583" i="5"/>
  <c r="N7583" i="5" s="1"/>
  <c r="M7595" i="5"/>
  <c r="M7599" i="5"/>
  <c r="O7599" i="5" s="1"/>
  <c r="M7603" i="5"/>
  <c r="O7603" i="5" s="1"/>
  <c r="M7607" i="5"/>
  <c r="O7607" i="5" s="1"/>
  <c r="M7619" i="5"/>
  <c r="N7619" i="5" s="1"/>
  <c r="M7623" i="5"/>
  <c r="M7627" i="5"/>
  <c r="M7631" i="5"/>
  <c r="M7643" i="5"/>
  <c r="M7647" i="5"/>
  <c r="N7647" i="5" s="1"/>
  <c r="M7655" i="5"/>
  <c r="M7671" i="5"/>
  <c r="O7671" i="5" s="1"/>
  <c r="M7675" i="5"/>
  <c r="N7675" i="5" s="1"/>
  <c r="M7683" i="5"/>
  <c r="M7687" i="5"/>
  <c r="M7691" i="5"/>
  <c r="O7691" i="5" s="1"/>
  <c r="M7695" i="5"/>
  <c r="M7699" i="5"/>
  <c r="N7699" i="5" s="1"/>
  <c r="M7719" i="5"/>
  <c r="N7719" i="5" s="1"/>
  <c r="M7723" i="5"/>
  <c r="N7723" i="5" s="1"/>
  <c r="M7735" i="5"/>
  <c r="O7735" i="5" s="1"/>
  <c r="M7739" i="5"/>
  <c r="M7743" i="5"/>
  <c r="N7743" i="5" s="1"/>
  <c r="M7755" i="5"/>
  <c r="M7759" i="5"/>
  <c r="O7759" i="5" s="1"/>
  <c r="M7763" i="5"/>
  <c r="N7763" i="5" s="1"/>
  <c r="M7767" i="5"/>
  <c r="M7771" i="5"/>
  <c r="O7771" i="5" s="1"/>
  <c r="M7787" i="5"/>
  <c r="N7787" i="5" s="1"/>
  <c r="M7791" i="5"/>
  <c r="M7799" i="5"/>
  <c r="N7799" i="5" s="1"/>
  <c r="M6005" i="5"/>
  <c r="O6005" i="5" s="1"/>
  <c r="M6117" i="5"/>
  <c r="M6213" i="5"/>
  <c r="M6372" i="5"/>
  <c r="M6404" i="5"/>
  <c r="N6404" i="5" s="1"/>
  <c r="M6436" i="5"/>
  <c r="N6436" i="5" s="1"/>
  <c r="M6512" i="5"/>
  <c r="O6512" i="5" s="1"/>
  <c r="M6532" i="5"/>
  <c r="N6532" i="5" s="1"/>
  <c r="M6556" i="5"/>
  <c r="M6593" i="5"/>
  <c r="M6632" i="5"/>
  <c r="N6632" i="5" s="1"/>
  <c r="M6636" i="5"/>
  <c r="N6636" i="5" s="1"/>
  <c r="M6640" i="5"/>
  <c r="N6640" i="5" s="1"/>
  <c r="M6644" i="5"/>
  <c r="O6644" i="5" s="1"/>
  <c r="M6656" i="5"/>
  <c r="M6660" i="5"/>
  <c r="M6664" i="5"/>
  <c r="M6668" i="5"/>
  <c r="M6684" i="5"/>
  <c r="N6684" i="5" s="1"/>
  <c r="M6688" i="5"/>
  <c r="M6692" i="5"/>
  <c r="O6692" i="5" s="1"/>
  <c r="M6700" i="5"/>
  <c r="N6700" i="5" s="1"/>
  <c r="M6712" i="5"/>
  <c r="M6728" i="5"/>
  <c r="M6740" i="5"/>
  <c r="N6740" i="5" s="1"/>
  <c r="M6752" i="5"/>
  <c r="M6760" i="5"/>
  <c r="N6760" i="5" s="1"/>
  <c r="M6768" i="5"/>
  <c r="M6779" i="5"/>
  <c r="N6779" i="5" s="1"/>
  <c r="M6787" i="5"/>
  <c r="N6787" i="5" s="1"/>
  <c r="M6842" i="5"/>
  <c r="M6846" i="5"/>
  <c r="O6846" i="5" s="1"/>
  <c r="M6850" i="5"/>
  <c r="M6854" i="5"/>
  <c r="M6862" i="5"/>
  <c r="O6862" i="5" s="1"/>
  <c r="M6870" i="5"/>
  <c r="O6870" i="5" s="1"/>
  <c r="M6874" i="5"/>
  <c r="O6874" i="5" s="1"/>
  <c r="M6878" i="5"/>
  <c r="O6878" i="5" s="1"/>
  <c r="M6882" i="5"/>
  <c r="M6894" i="5"/>
  <c r="N6894" i="5" s="1"/>
  <c r="M6977" i="5"/>
  <c r="M6981" i="5"/>
  <c r="M6989" i="5"/>
  <c r="N6989" i="5" s="1"/>
  <c r="M6993" i="5"/>
  <c r="M7005" i="5"/>
  <c r="N7005" i="5" s="1"/>
  <c r="M7009" i="5"/>
  <c r="O7009" i="5" s="1"/>
  <c r="M7013" i="5"/>
  <c r="M7017" i="5"/>
  <c r="M7021" i="5"/>
  <c r="M7025" i="5"/>
  <c r="M7029" i="5"/>
  <c r="O7029" i="5" s="1"/>
  <c r="M7033" i="5"/>
  <c r="N7033" i="5" s="1"/>
  <c r="M7037" i="5"/>
  <c r="O7037" i="5" s="1"/>
  <c r="M7049" i="5"/>
  <c r="O7049" i="5" s="1"/>
  <c r="M7053" i="5"/>
  <c r="M7057" i="5"/>
  <c r="M7061" i="5"/>
  <c r="O7061" i="5" s="1"/>
  <c r="M7065" i="5"/>
  <c r="M7069" i="5"/>
  <c r="N7069" i="5" s="1"/>
  <c r="M7077" i="5"/>
  <c r="M7081" i="5"/>
  <c r="O7081" i="5" s="1"/>
  <c r="M7085" i="5"/>
  <c r="N7085" i="5" s="1"/>
  <c r="M7089" i="5"/>
  <c r="M7093" i="5"/>
  <c r="N7093" i="5" s="1"/>
  <c r="M7097" i="5"/>
  <c r="M7105" i="5"/>
  <c r="M7113" i="5"/>
  <c r="O7113" i="5" s="1"/>
  <c r="M7121" i="5"/>
  <c r="N7121" i="5" s="1"/>
  <c r="M7125" i="5"/>
  <c r="O7125" i="5" s="1"/>
  <c r="M7129" i="5"/>
  <c r="O7129" i="5" s="1"/>
  <c r="M7133" i="5"/>
  <c r="M7137" i="5"/>
  <c r="N7137" i="5" s="1"/>
  <c r="M7145" i="5"/>
  <c r="O7145" i="5" s="1"/>
  <c r="M7153" i="5"/>
  <c r="M7157" i="5"/>
  <c r="O7157" i="5" s="1"/>
  <c r="M7161" i="5"/>
  <c r="M7169" i="5"/>
  <c r="N7169" i="5" s="1"/>
  <c r="M7173" i="5"/>
  <c r="N7173" i="5" s="1"/>
  <c r="M7181" i="5"/>
  <c r="M7189" i="5"/>
  <c r="M7193" i="5"/>
  <c r="M7196" i="5"/>
  <c r="N7196" i="5" s="1"/>
  <c r="M7803" i="5"/>
  <c r="N7803" i="5" s="1"/>
  <c r="M7807" i="5"/>
  <c r="O7807" i="5" s="1"/>
  <c r="M7811" i="5"/>
  <c r="N7811" i="5" s="1"/>
  <c r="M7815" i="5"/>
  <c r="N7815" i="5" s="1"/>
  <c r="M7819" i="5"/>
  <c r="M7835" i="5"/>
  <c r="M7839" i="5"/>
  <c r="N7839" i="5" s="1"/>
  <c r="M7843" i="5"/>
  <c r="M7847" i="5"/>
  <c r="N7847" i="5" s="1"/>
  <c r="M7855" i="5"/>
  <c r="M7859" i="5"/>
  <c r="N7859" i="5" s="1"/>
  <c r="M7863" i="5"/>
  <c r="O7863" i="5" s="1"/>
  <c r="M7879" i="5"/>
  <c r="M7883" i="5"/>
  <c r="N7883" i="5" s="1"/>
  <c r="M7895" i="5"/>
  <c r="M7903" i="5"/>
  <c r="M7911" i="5"/>
  <c r="N7911" i="5" s="1"/>
  <c r="M7915" i="5"/>
  <c r="N7915" i="5" s="1"/>
  <c r="M7919" i="5"/>
  <c r="O7919" i="5" s="1"/>
  <c r="M7927" i="5"/>
  <c r="N7927" i="5" s="1"/>
  <c r="M7931" i="5"/>
  <c r="M7939" i="5"/>
  <c r="N7939" i="5" s="1"/>
  <c r="M7947" i="5"/>
  <c r="O7947" i="5" s="1"/>
  <c r="M7951" i="5"/>
  <c r="M7955" i="5"/>
  <c r="O7955" i="5" s="1"/>
  <c r="M7959" i="5"/>
  <c r="M7963" i="5"/>
  <c r="N7963" i="5" s="1"/>
  <c r="M7971" i="5"/>
  <c r="N7971" i="5" s="1"/>
  <c r="M7975" i="5"/>
  <c r="M7987" i="5"/>
  <c r="O7987" i="5" s="1"/>
  <c r="M7991" i="5"/>
  <c r="M7995" i="5"/>
  <c r="N7995" i="5" s="1"/>
  <c r="M8003" i="5"/>
  <c r="N8003" i="5" s="1"/>
  <c r="M8007" i="5"/>
  <c r="M8011" i="5"/>
  <c r="N8011" i="5" s="1"/>
  <c r="M6073" i="5"/>
  <c r="M6153" i="5"/>
  <c r="M6408" i="5"/>
  <c r="N6408" i="5" s="1"/>
  <c r="M6440" i="5"/>
  <c r="O6440" i="5" s="1"/>
  <c r="M6480" i="5"/>
  <c r="M6500" i="5"/>
  <c r="N6500" i="5" s="1"/>
  <c r="M6536" i="5"/>
  <c r="O6536" i="5" s="1"/>
  <c r="M6572" i="5"/>
  <c r="M6612" i="5"/>
  <c r="M6619" i="5"/>
  <c r="N6619" i="5" s="1"/>
  <c r="M6799" i="5"/>
  <c r="N6799" i="5" s="1"/>
  <c r="M6803" i="5"/>
  <c r="M6811" i="5"/>
  <c r="M6819" i="5"/>
  <c r="M6823" i="5"/>
  <c r="M6827" i="5"/>
  <c r="N6827" i="5" s="1"/>
  <c r="M6831" i="5"/>
  <c r="O6831" i="5" s="1"/>
  <c r="M6898" i="5"/>
  <c r="M6902" i="5"/>
  <c r="O6902" i="5" s="1"/>
  <c r="M6906" i="5"/>
  <c r="N6906" i="5" s="1"/>
  <c r="M6914" i="5"/>
  <c r="M6922" i="5"/>
  <c r="M6926" i="5"/>
  <c r="N6926" i="5" s="1"/>
  <c r="M6930" i="5"/>
  <c r="M6942" i="5"/>
  <c r="O6942" i="5" s="1"/>
  <c r="M6946" i="5"/>
  <c r="M6950" i="5"/>
  <c r="N6950" i="5" s="1"/>
  <c r="M6954" i="5"/>
  <c r="O6954" i="5" s="1"/>
  <c r="M6958" i="5"/>
  <c r="M6962" i="5"/>
  <c r="M6966" i="5"/>
  <c r="M7208" i="5"/>
  <c r="N7208" i="5" s="1"/>
  <c r="M7212" i="5"/>
  <c r="M7216" i="5"/>
  <c r="M7224" i="5"/>
  <c r="O7224" i="5" s="1"/>
  <c r="M7228" i="5"/>
  <c r="M7232" i="5"/>
  <c r="M7236" i="5"/>
  <c r="M7240" i="5"/>
  <c r="N7240" i="5" s="1"/>
  <c r="M7244" i="5"/>
  <c r="M7252" i="5"/>
  <c r="M7256" i="5"/>
  <c r="N7256" i="5" s="1"/>
  <c r="M7264" i="5"/>
  <c r="N7264" i="5" s="1"/>
  <c r="M7280" i="5"/>
  <c r="M7284" i="5"/>
  <c r="M7292" i="5"/>
  <c r="M7300" i="5"/>
  <c r="M7312" i="5"/>
  <c r="O7312" i="5" s="1"/>
  <c r="M7324" i="5"/>
  <c r="M7328" i="5"/>
  <c r="M7332" i="5"/>
  <c r="N7332" i="5" s="1"/>
  <c r="M7336" i="5"/>
  <c r="O7336" i="5" s="1"/>
  <c r="M7360" i="5"/>
  <c r="M7368" i="5"/>
  <c r="M7372" i="5"/>
  <c r="O7372" i="5" s="1"/>
  <c r="M7380" i="5"/>
  <c r="M7384" i="5"/>
  <c r="N7384" i="5" s="1"/>
  <c r="M7392" i="5"/>
  <c r="M7400" i="5"/>
  <c r="N7400" i="5" s="1"/>
  <c r="M7404" i="5"/>
  <c r="N7404" i="5" s="1"/>
  <c r="M7412" i="5"/>
  <c r="M7416" i="5"/>
  <c r="M7420" i="5"/>
  <c r="M7436" i="5"/>
  <c r="N7436" i="5" s="1"/>
  <c r="M7440" i="5"/>
  <c r="M7444" i="5"/>
  <c r="M7452" i="5"/>
  <c r="O7452" i="5" s="1"/>
  <c r="M7456" i="5"/>
  <c r="M7460" i="5"/>
  <c r="M7468" i="5"/>
  <c r="M7484" i="5"/>
  <c r="N7484" i="5" s="1"/>
  <c r="M7492" i="5"/>
  <c r="M7500" i="5"/>
  <c r="M7504" i="5"/>
  <c r="N7504" i="5" s="1"/>
  <c r="M7508" i="5"/>
  <c r="N7508" i="5" s="1"/>
  <c r="M7512" i="5"/>
  <c r="M7516" i="5"/>
  <c r="M7520" i="5"/>
  <c r="M7524" i="5"/>
  <c r="M7528" i="5"/>
  <c r="O7528" i="5" s="1"/>
  <c r="M7536" i="5"/>
  <c r="M7548" i="5"/>
  <c r="M7552" i="5"/>
  <c r="O7552" i="5" s="1"/>
  <c r="M7556" i="5"/>
  <c r="O7556" i="5" s="1"/>
  <c r="M7560" i="5"/>
  <c r="M7568" i="5"/>
  <c r="M7572" i="5"/>
  <c r="O7572" i="5" s="1"/>
  <c r="M7576" i="5"/>
  <c r="M7580" i="5"/>
  <c r="N7580" i="5" s="1"/>
  <c r="M7588" i="5"/>
  <c r="M7596" i="5"/>
  <c r="N7596" i="5" s="1"/>
  <c r="M7600" i="5"/>
  <c r="N7600" i="5" s="1"/>
  <c r="M7608" i="5"/>
  <c r="M7612" i="5"/>
  <c r="M7616" i="5"/>
  <c r="M7624" i="5"/>
  <c r="N7624" i="5" s="1"/>
  <c r="M7644" i="5"/>
  <c r="N7644" i="5" s="1"/>
  <c r="M7648" i="5"/>
  <c r="M7656" i="5"/>
  <c r="O7656" i="5" s="1"/>
  <c r="M7660" i="5"/>
  <c r="M7664" i="5"/>
  <c r="N7664" i="5" s="1"/>
  <c r="M7668" i="5"/>
  <c r="M7672" i="5"/>
  <c r="N7672" i="5" s="1"/>
  <c r="M7688" i="5"/>
  <c r="M7692" i="5"/>
  <c r="M7696" i="5"/>
  <c r="O7696" i="5" s="1"/>
  <c r="M7700" i="5"/>
  <c r="N7700" i="5" s="1"/>
  <c r="M7704" i="5"/>
  <c r="M7708" i="5"/>
  <c r="M7712" i="5"/>
  <c r="M7720" i="5"/>
  <c r="M7724" i="5"/>
  <c r="O7724" i="5" s="1"/>
  <c r="M7736" i="5"/>
  <c r="M7740" i="5"/>
  <c r="M7744" i="5"/>
  <c r="N7744" i="5" s="1"/>
  <c r="M7748" i="5"/>
  <c r="O7748" i="5" s="1"/>
  <c r="M7768" i="5"/>
  <c r="M7772" i="5"/>
  <c r="M7784" i="5"/>
  <c r="O7784" i="5" s="1"/>
  <c r="M7788" i="5"/>
  <c r="M7792" i="5"/>
  <c r="M7796" i="5"/>
  <c r="M6017" i="5"/>
  <c r="N6017" i="5" s="1"/>
  <c r="M6041" i="5"/>
  <c r="N6041" i="5" s="1"/>
  <c r="M6057" i="5"/>
  <c r="M6097" i="5"/>
  <c r="M6193" i="5"/>
  <c r="N6193" i="5" s="1"/>
  <c r="M6416" i="5"/>
  <c r="O6416" i="5" s="1"/>
  <c r="M6520" i="5"/>
  <c r="N6520" i="5" s="1"/>
  <c r="M6564" i="5"/>
  <c r="O6564" i="5" s="1"/>
  <c r="M6575" i="5"/>
  <c r="O6575" i="5" s="1"/>
  <c r="M6583" i="5"/>
  <c r="N6583" i="5" s="1"/>
  <c r="M6589" i="5"/>
  <c r="N6589" i="5" s="1"/>
  <c r="M6792" i="5"/>
  <c r="M6796" i="5"/>
  <c r="N6796" i="5" s="1"/>
  <c r="M6804" i="5"/>
  <c r="M6808" i="5"/>
  <c r="N6808" i="5" s="1"/>
  <c r="M6812" i="5"/>
  <c r="M6824" i="5"/>
  <c r="N6824" i="5" s="1"/>
  <c r="M6828" i="5"/>
  <c r="M6832" i="5"/>
  <c r="O6832" i="5" s="1"/>
  <c r="M6836" i="5"/>
  <c r="M6899" i="5"/>
  <c r="O6899" i="5" s="1"/>
  <c r="M6903" i="5"/>
  <c r="M6907" i="5"/>
  <c r="O6907" i="5" s="1"/>
  <c r="M6911" i="5"/>
  <c r="M6923" i="5"/>
  <c r="M6927" i="5"/>
  <c r="M6931" i="5"/>
  <c r="O6931" i="5" s="1"/>
  <c r="M6935" i="5"/>
  <c r="O6935" i="5" s="1"/>
  <c r="M6943" i="5"/>
  <c r="M6947" i="5"/>
  <c r="M6951" i="5"/>
  <c r="N6951" i="5" s="1"/>
  <c r="M6959" i="5"/>
  <c r="N6959" i="5" s="1"/>
  <c r="M6963" i="5"/>
  <c r="O6963" i="5" s="1"/>
  <c r="M6971" i="5"/>
  <c r="M7201" i="5"/>
  <c r="M7205" i="5"/>
  <c r="M7217" i="5"/>
  <c r="M7225" i="5"/>
  <c r="O7225" i="5" s="1"/>
  <c r="M7229" i="5"/>
  <c r="O7229" i="5" s="1"/>
  <c r="M7233" i="5"/>
  <c r="O7233" i="5" s="1"/>
  <c r="M7237" i="5"/>
  <c r="M7253" i="5"/>
  <c r="N7253" i="5" s="1"/>
  <c r="M7257" i="5"/>
  <c r="N7257" i="5" s="1"/>
  <c r="M7261" i="5"/>
  <c r="M7265" i="5"/>
  <c r="M7281" i="5"/>
  <c r="N7281" i="5" s="1"/>
  <c r="M7285" i="5"/>
  <c r="M7289" i="5"/>
  <c r="M7297" i="5"/>
  <c r="N7297" i="5" s="1"/>
  <c r="M7301" i="5"/>
  <c r="O7301" i="5" s="1"/>
  <c r="M7305" i="5"/>
  <c r="M7321" i="5"/>
  <c r="N7321" i="5" s="1"/>
  <c r="M7329" i="5"/>
  <c r="O7329" i="5" s="1"/>
  <c r="M7333" i="5"/>
  <c r="N7333" i="5" s="1"/>
  <c r="M7337" i="5"/>
  <c r="N7337" i="5" s="1"/>
  <c r="M7341" i="5"/>
  <c r="M7353" i="5"/>
  <c r="M7369" i="5"/>
  <c r="O7369" i="5" s="1"/>
  <c r="M7373" i="5"/>
  <c r="M7377" i="5"/>
  <c r="N7377" i="5" s="1"/>
  <c r="M7397" i="5"/>
  <c r="N7397" i="5" s="1"/>
  <c r="M7409" i="5"/>
  <c r="M7413" i="5"/>
  <c r="N7413" i="5" s="1"/>
  <c r="M7421" i="5"/>
  <c r="M7425" i="5"/>
  <c r="M7433" i="5"/>
  <c r="M7449" i="5"/>
  <c r="M7457" i="5"/>
  <c r="M7461" i="5"/>
  <c r="N7461" i="5" s="1"/>
  <c r="M7465" i="5"/>
  <c r="M7469" i="5"/>
  <c r="N7469" i="5" s="1"/>
  <c r="M7489" i="5"/>
  <c r="M7493" i="5"/>
  <c r="O7493" i="5" s="1"/>
  <c r="M7497" i="5"/>
  <c r="M7501" i="5"/>
  <c r="N7501" i="5" s="1"/>
  <c r="M7505" i="5"/>
  <c r="N7505" i="5" s="1"/>
  <c r="M7509" i="5"/>
  <c r="M7513" i="5"/>
  <c r="M7521" i="5"/>
  <c r="O7521" i="5" s="1"/>
  <c r="M7545" i="5"/>
  <c r="M7549" i="5"/>
  <c r="M7557" i="5"/>
  <c r="O7557" i="5" s="1"/>
  <c r="M7565" i="5"/>
  <c r="M7573" i="5"/>
  <c r="M7581" i="5"/>
  <c r="O7581" i="5" s="1"/>
  <c r="M7597" i="5"/>
  <c r="O7597" i="5" s="1"/>
  <c r="M7601" i="5"/>
  <c r="M7605" i="5"/>
  <c r="M7609" i="5"/>
  <c r="O7609" i="5" s="1"/>
  <c r="M7617" i="5"/>
  <c r="N7617" i="5" s="1"/>
  <c r="M7621" i="5"/>
  <c r="O7621" i="5" s="1"/>
  <c r="M7625" i="5"/>
  <c r="M7629" i="5"/>
  <c r="O7629" i="5" s="1"/>
  <c r="M7637" i="5"/>
  <c r="N7637" i="5" s="1"/>
  <c r="M7641" i="5"/>
  <c r="M7645" i="5"/>
  <c r="M7649" i="5"/>
  <c r="N7649" i="5" s="1"/>
  <c r="M7653" i="5"/>
  <c r="N7653" i="5" s="1"/>
  <c r="M7657" i="5"/>
  <c r="O7657" i="5" s="1"/>
  <c r="M7661" i="5"/>
  <c r="N7661" i="5" s="1"/>
  <c r="M7669" i="5"/>
  <c r="N7669" i="5" s="1"/>
  <c r="M7673" i="5"/>
  <c r="O7673" i="5" s="1"/>
  <c r="M7677" i="5"/>
  <c r="O7677" i="5" s="1"/>
  <c r="M7689" i="5"/>
  <c r="M7693" i="5"/>
  <c r="M7701" i="5"/>
  <c r="M7705" i="5"/>
  <c r="M7717" i="5"/>
  <c r="N7717" i="5" s="1"/>
  <c r="M7721" i="5"/>
  <c r="O7721" i="5" s="1"/>
  <c r="M7733" i="5"/>
  <c r="M7737" i="5"/>
  <c r="O7737" i="5" s="1"/>
  <c r="M7741" i="5"/>
  <c r="M7749" i="5"/>
  <c r="O7749" i="5" s="1"/>
  <c r="M7753" i="5"/>
  <c r="M7761" i="5"/>
  <c r="M7765" i="5"/>
  <c r="M7769" i="5"/>
  <c r="O7769" i="5" s="1"/>
  <c r="M7773" i="5"/>
  <c r="N7773" i="5" s="1"/>
  <c r="M7785" i="5"/>
  <c r="N7785" i="5" s="1"/>
  <c r="M7789" i="5"/>
  <c r="N7789" i="5" s="1"/>
  <c r="M7793" i="5"/>
  <c r="N7793" i="5" s="1"/>
  <c r="M7797" i="5"/>
  <c r="O7797" i="5" s="1"/>
  <c r="M6189" i="5"/>
  <c r="N6189" i="5" s="1"/>
  <c r="M6444" i="5"/>
  <c r="O6444" i="5" s="1"/>
  <c r="M6607" i="5"/>
  <c r="N6607" i="5" s="1"/>
  <c r="M6665" i="5"/>
  <c r="O6665" i="5" s="1"/>
  <c r="M6701" i="5"/>
  <c r="M6855" i="5"/>
  <c r="N6855" i="5" s="1"/>
  <c r="M6883" i="5"/>
  <c r="O6883" i="5" s="1"/>
  <c r="M6986" i="5"/>
  <c r="O6986" i="5" s="1"/>
  <c r="M6998" i="5"/>
  <c r="M7042" i="5"/>
  <c r="N7042" i="5" s="1"/>
  <c r="M7066" i="5"/>
  <c r="M7082" i="5"/>
  <c r="N7082" i="5" s="1"/>
  <c r="M7118" i="5"/>
  <c r="N7118" i="5" s="1"/>
  <c r="M7158" i="5"/>
  <c r="M7197" i="5"/>
  <c r="N7197" i="5" s="1"/>
  <c r="M7860" i="5"/>
  <c r="O7860" i="5" s="1"/>
  <c r="M7868" i="5"/>
  <c r="O7868" i="5" s="1"/>
  <c r="M8232" i="5"/>
  <c r="M8240" i="5"/>
  <c r="N8240" i="5" s="1"/>
  <c r="M8256" i="5"/>
  <c r="O8256" i="5" s="1"/>
  <c r="M8260" i="5"/>
  <c r="M8272" i="5"/>
  <c r="M8284" i="5"/>
  <c r="N8284" i="5" s="1"/>
  <c r="M8292" i="5"/>
  <c r="M8312" i="5"/>
  <c r="M8316" i="5"/>
  <c r="M8320" i="5"/>
  <c r="O8320" i="5" s="1"/>
  <c r="M8324" i="5"/>
  <c r="M8336" i="5"/>
  <c r="M8348" i="5"/>
  <c r="M8352" i="5"/>
  <c r="N8352" i="5" s="1"/>
  <c r="M8364" i="5"/>
  <c r="M8372" i="5"/>
  <c r="M8376" i="5"/>
  <c r="M8380" i="5"/>
  <c r="M8384" i="5"/>
  <c r="M8400" i="5"/>
  <c r="O8400" i="5" s="1"/>
  <c r="M8408" i="5"/>
  <c r="O8408" i="5" s="1"/>
  <c r="M8416" i="5"/>
  <c r="N8416" i="5" s="1"/>
  <c r="M8420" i="5"/>
  <c r="M8428" i="5"/>
  <c r="M8436" i="5"/>
  <c r="M8452" i="5"/>
  <c r="M8456" i="5"/>
  <c r="O8456" i="5" s="1"/>
  <c r="M8460" i="5"/>
  <c r="M8492" i="5"/>
  <c r="M8496" i="5"/>
  <c r="N8496" i="5" s="1"/>
  <c r="M8504" i="5"/>
  <c r="N8504" i="5" s="1"/>
  <c r="M8516" i="5"/>
  <c r="M8520" i="5"/>
  <c r="M8524" i="5"/>
  <c r="O8524" i="5" s="1"/>
  <c r="M8540" i="5"/>
  <c r="N8540" i="5" s="1"/>
  <c r="M8544" i="5"/>
  <c r="M8560" i="5"/>
  <c r="M8564" i="5"/>
  <c r="O8564" i="5" s="1"/>
  <c r="M8568" i="5"/>
  <c r="M8572" i="5"/>
  <c r="M8576" i="5"/>
  <c r="M8580" i="5"/>
  <c r="O8580" i="5" s="1"/>
  <c r="M8584" i="5"/>
  <c r="M8588" i="5"/>
  <c r="M9147" i="5"/>
  <c r="M9171" i="5"/>
  <c r="O9171" i="5" s="1"/>
  <c r="M9187" i="5"/>
  <c r="M9191" i="5"/>
  <c r="M9195" i="5"/>
  <c r="M9227" i="5"/>
  <c r="M6613" i="5"/>
  <c r="M6669" i="5"/>
  <c r="N6669" i="5" s="1"/>
  <c r="M6717" i="5"/>
  <c r="N6717" i="5" s="1"/>
  <c r="M6733" i="5"/>
  <c r="O6733" i="5" s="1"/>
  <c r="M6745" i="5"/>
  <c r="M6788" i="5"/>
  <c r="M6887" i="5"/>
  <c r="N6887" i="5" s="1"/>
  <c r="M6990" i="5"/>
  <c r="O6990" i="5" s="1"/>
  <c r="M7046" i="5"/>
  <c r="O7046" i="5" s="1"/>
  <c r="M7070" i="5"/>
  <c r="O7070" i="5" s="1"/>
  <c r="M7086" i="5"/>
  <c r="M7122" i="5"/>
  <c r="N7122" i="5" s="1"/>
  <c r="M7808" i="5"/>
  <c r="N7808" i="5" s="1"/>
  <c r="M7836" i="5"/>
  <c r="M7864" i="5"/>
  <c r="M7872" i="5"/>
  <c r="N7872" i="5" s="1"/>
  <c r="M8017" i="5"/>
  <c r="N8017" i="5" s="1"/>
  <c r="M8025" i="5"/>
  <c r="O8025" i="5" s="1"/>
  <c r="M8029" i="5"/>
  <c r="M8033" i="5"/>
  <c r="O8033" i="5" s="1"/>
  <c r="M8041" i="5"/>
  <c r="M8045" i="5"/>
  <c r="O8045" i="5" s="1"/>
  <c r="M8053" i="5"/>
  <c r="M8061" i="5"/>
  <c r="O8061" i="5" s="1"/>
  <c r="M8065" i="5"/>
  <c r="M8077" i="5"/>
  <c r="N8077" i="5" s="1"/>
  <c r="M8089" i="5"/>
  <c r="N8089" i="5" s="1"/>
  <c r="M8093" i="5"/>
  <c r="O8093" i="5" s="1"/>
  <c r="M8109" i="5"/>
  <c r="M8121" i="5"/>
  <c r="O8121" i="5" s="1"/>
  <c r="M8137" i="5"/>
  <c r="M8141" i="5"/>
  <c r="O8141" i="5" s="1"/>
  <c r="M8145" i="5"/>
  <c r="O8145" i="5" s="1"/>
  <c r="M8149" i="5"/>
  <c r="O8149" i="5" s="1"/>
  <c r="M8161" i="5"/>
  <c r="M8165" i="5"/>
  <c r="O8165" i="5" s="1"/>
  <c r="M8169" i="5"/>
  <c r="M8173" i="5"/>
  <c r="N8173" i="5" s="1"/>
  <c r="M8181" i="5"/>
  <c r="M8189" i="5"/>
  <c r="N8189" i="5" s="1"/>
  <c r="M8197" i="5"/>
  <c r="O8197" i="5" s="1"/>
  <c r="M8205" i="5"/>
  <c r="N8205" i="5" s="1"/>
  <c r="M8217" i="5"/>
  <c r="M8229" i="5"/>
  <c r="N8229" i="5" s="1"/>
  <c r="M8596" i="5"/>
  <c r="M8600" i="5"/>
  <c r="N8600" i="5" s="1"/>
  <c r="M8604" i="5"/>
  <c r="M8624" i="5"/>
  <c r="N8624" i="5" s="1"/>
  <c r="M8628" i="5"/>
  <c r="N8628" i="5" s="1"/>
  <c r="M8632" i="5"/>
  <c r="O8632" i="5" s="1"/>
  <c r="M8644" i="5"/>
  <c r="M8656" i="5"/>
  <c r="N8656" i="5" s="1"/>
  <c r="M8664" i="5"/>
  <c r="N8664" i="5" s="1"/>
  <c r="M8672" i="5"/>
  <c r="O8672" i="5" s="1"/>
  <c r="M8676" i="5"/>
  <c r="M8680" i="5"/>
  <c r="O8680" i="5" s="1"/>
  <c r="M8688" i="5"/>
  <c r="M8692" i="5"/>
  <c r="O8692" i="5" s="1"/>
  <c r="M8696" i="5"/>
  <c r="O8696" i="5" s="1"/>
  <c r="M8708" i="5"/>
  <c r="N8708" i="5" s="1"/>
  <c r="M8720" i="5"/>
  <c r="M8724" i="5"/>
  <c r="N8724" i="5" s="1"/>
  <c r="M8728" i="5"/>
  <c r="M8732" i="5"/>
  <c r="N8732" i="5" s="1"/>
  <c r="M8740" i="5"/>
  <c r="O8740" i="5" s="1"/>
  <c r="M8744" i="5"/>
  <c r="N8744" i="5" s="1"/>
  <c r="M8752" i="5"/>
  <c r="M8764" i="5"/>
  <c r="N8764" i="5" s="1"/>
  <c r="M8768" i="5"/>
  <c r="M8776" i="5"/>
  <c r="O8776" i="5" s="1"/>
  <c r="M8808" i="5"/>
  <c r="M8816" i="5"/>
  <c r="O8816" i="5" s="1"/>
  <c r="M8836" i="5"/>
  <c r="N8836" i="5" s="1"/>
  <c r="M8840" i="5"/>
  <c r="O8840" i="5" s="1"/>
  <c r="M8844" i="5"/>
  <c r="M8856" i="5"/>
  <c r="O8856" i="5" s="1"/>
  <c r="M8864" i="5"/>
  <c r="M8876" i="5"/>
  <c r="N8876" i="5" s="1"/>
  <c r="M8896" i="5"/>
  <c r="M8924" i="5"/>
  <c r="N8924" i="5" s="1"/>
  <c r="M8980" i="5"/>
  <c r="O8980" i="5" s="1"/>
  <c r="M8984" i="5"/>
  <c r="O8984" i="5" s="1"/>
  <c r="M8996" i="5"/>
  <c r="M9012" i="5"/>
  <c r="O9012" i="5" s="1"/>
  <c r="M9020" i="5"/>
  <c r="M9036" i="5"/>
  <c r="O9036" i="5" s="1"/>
  <c r="M9040" i="5"/>
  <c r="M9056" i="5"/>
  <c r="O9056" i="5" s="1"/>
  <c r="M9060" i="5"/>
  <c r="M9088" i="5"/>
  <c r="N9088" i="5" s="1"/>
  <c r="M9092" i="5"/>
  <c r="O9092" i="5" s="1"/>
  <c r="M9096" i="5"/>
  <c r="O9096" i="5" s="1"/>
  <c r="M9116" i="5"/>
  <c r="M9132" i="5"/>
  <c r="N9132" i="5" s="1"/>
  <c r="M6588" i="5"/>
  <c r="M6721" i="5"/>
  <c r="M7006" i="5"/>
  <c r="N7006" i="5" s="1"/>
  <c r="M7050" i="5"/>
  <c r="O7050" i="5" s="1"/>
  <c r="M7812" i="5"/>
  <c r="M7892" i="5"/>
  <c r="N7892" i="5" s="1"/>
  <c r="M7944" i="5"/>
  <c r="M7968" i="5"/>
  <c r="M7992" i="5"/>
  <c r="N7992" i="5" s="1"/>
  <c r="M8241" i="5"/>
  <c r="M8245" i="5"/>
  <c r="N8245" i="5" s="1"/>
  <c r="M8249" i="5"/>
  <c r="M8253" i="5"/>
  <c r="O8253" i="5" s="1"/>
  <c r="M8261" i="5"/>
  <c r="N8261" i="5" s="1"/>
  <c r="M8269" i="5"/>
  <c r="O8269" i="5" s="1"/>
  <c r="M8285" i="5"/>
  <c r="M8289" i="5"/>
  <c r="M8293" i="5"/>
  <c r="M8297" i="5"/>
  <c r="M8325" i="5"/>
  <c r="M8337" i="5"/>
  <c r="M8341" i="5"/>
  <c r="O8341" i="5" s="1"/>
  <c r="M8349" i="5"/>
  <c r="O8349" i="5" s="1"/>
  <c r="M8353" i="5"/>
  <c r="M8365" i="5"/>
  <c r="M8369" i="5"/>
  <c r="N8369" i="5" s="1"/>
  <c r="M8381" i="5"/>
  <c r="M8385" i="5"/>
  <c r="N8385" i="5" s="1"/>
  <c r="M8393" i="5"/>
  <c r="M8405" i="5"/>
  <c r="O8405" i="5" s="1"/>
  <c r="M8413" i="5"/>
  <c r="M8417" i="5"/>
  <c r="N8417" i="5" s="1"/>
  <c r="M8421" i="5"/>
  <c r="M8453" i="5"/>
  <c r="O8453" i="5" s="1"/>
  <c r="M8473" i="5"/>
  <c r="O8473" i="5" s="1"/>
  <c r="M8477" i="5"/>
  <c r="N8477" i="5" s="1"/>
  <c r="M8489" i="5"/>
  <c r="M8493" i="5"/>
  <c r="N8493" i="5" s="1"/>
  <c r="M8497" i="5"/>
  <c r="M8505" i="5"/>
  <c r="M8509" i="5"/>
  <c r="M8517" i="5"/>
  <c r="M8521" i="5"/>
  <c r="O8521" i="5" s="1"/>
  <c r="M8537" i="5"/>
  <c r="M8545" i="5"/>
  <c r="O8545" i="5" s="1"/>
  <c r="M8565" i="5"/>
  <c r="O8565" i="5" s="1"/>
  <c r="M8569" i="5"/>
  <c r="O8569" i="5" s="1"/>
  <c r="M8581" i="5"/>
  <c r="M8585" i="5"/>
  <c r="M8589" i="5"/>
  <c r="M9152" i="5"/>
  <c r="M9168" i="5"/>
  <c r="M9208" i="5"/>
  <c r="M9212" i="5"/>
  <c r="O9212" i="5" s="1"/>
  <c r="M9232" i="5"/>
  <c r="O9232" i="5" s="1"/>
  <c r="M6468" i="5"/>
  <c r="M6637" i="5"/>
  <c r="O6637" i="5" s="1"/>
  <c r="M6653" i="5"/>
  <c r="O6653" i="5" s="1"/>
  <c r="M6725" i="5"/>
  <c r="N6725" i="5" s="1"/>
  <c r="M6769" i="5"/>
  <c r="M7054" i="5"/>
  <c r="M7130" i="5"/>
  <c r="M7146" i="5"/>
  <c r="M7816" i="5"/>
  <c r="M7948" i="5"/>
  <c r="N7948" i="5" s="1"/>
  <c r="M7972" i="5"/>
  <c r="N7972" i="5" s="1"/>
  <c r="M8014" i="5"/>
  <c r="M8018" i="5"/>
  <c r="N8018" i="5" s="1"/>
  <c r="M8026" i="5"/>
  <c r="M8030" i="5"/>
  <c r="M8042" i="5"/>
  <c r="N8042" i="5" s="1"/>
  <c r="M8058" i="5"/>
  <c r="M8074" i="5"/>
  <c r="O8074" i="5" s="1"/>
  <c r="M8078" i="5"/>
  <c r="N8078" i="5" s="1"/>
  <c r="M8086" i="5"/>
  <c r="M8090" i="5"/>
  <c r="O8090" i="5" s="1"/>
  <c r="M8094" i="5"/>
  <c r="M8110" i="5"/>
  <c r="M8114" i="5"/>
  <c r="O8114" i="5" s="1"/>
  <c r="M8118" i="5"/>
  <c r="M8122" i="5"/>
  <c r="N8122" i="5" s="1"/>
  <c r="M8126" i="5"/>
  <c r="N8126" i="5" s="1"/>
  <c r="M8138" i="5"/>
  <c r="M8146" i="5"/>
  <c r="O8146" i="5" s="1"/>
  <c r="M8162" i="5"/>
  <c r="M8170" i="5"/>
  <c r="M8174" i="5"/>
  <c r="M8178" i="5"/>
  <c r="M8190" i="5"/>
  <c r="O8190" i="5" s="1"/>
  <c r="M8202" i="5"/>
  <c r="O8202" i="5" s="1"/>
  <c r="M8210" i="5"/>
  <c r="M8214" i="5"/>
  <c r="O8214" i="5" s="1"/>
  <c r="M8218" i="5"/>
  <c r="M8226" i="5"/>
  <c r="N8226" i="5" s="1"/>
  <c r="M8593" i="5"/>
  <c r="M8601" i="5"/>
  <c r="N8601" i="5" s="1"/>
  <c r="M8605" i="5"/>
  <c r="N8605" i="5" s="1"/>
  <c r="M8609" i="5"/>
  <c r="O8609" i="5" s="1"/>
  <c r="M8613" i="5"/>
  <c r="M8625" i="5"/>
  <c r="N8625" i="5" s="1"/>
  <c r="M8629" i="5"/>
  <c r="M8633" i="5"/>
  <c r="M8637" i="5"/>
  <c r="O8637" i="5" s="1"/>
  <c r="M8645" i="5"/>
  <c r="M8657" i="5"/>
  <c r="O8657" i="5" s="1"/>
  <c r="M8669" i="5"/>
  <c r="O8669" i="5" s="1"/>
  <c r="M8677" i="5"/>
  <c r="M8693" i="5"/>
  <c r="N8693" i="5" s="1"/>
  <c r="M8701" i="5"/>
  <c r="M8705" i="5"/>
  <c r="M8709" i="5"/>
  <c r="O8709" i="5" s="1"/>
  <c r="M8717" i="5"/>
  <c r="M8729" i="5"/>
  <c r="N8729" i="5" s="1"/>
  <c r="M8745" i="5"/>
  <c r="N8745" i="5" s="1"/>
  <c r="M8757" i="5"/>
  <c r="M8761" i="5"/>
  <c r="N8761" i="5" s="1"/>
  <c r="M8765" i="5"/>
  <c r="M8785" i="5"/>
  <c r="M8789" i="5"/>
  <c r="M8813" i="5"/>
  <c r="M8869" i="5"/>
  <c r="O8869" i="5" s="1"/>
  <c r="M8885" i="5"/>
  <c r="N8885" i="5" s="1"/>
  <c r="M8901" i="5"/>
  <c r="M8905" i="5"/>
  <c r="N8905" i="5" s="1"/>
  <c r="M8929" i="5"/>
  <c r="M8937" i="5"/>
  <c r="M8949" i="5"/>
  <c r="M8957" i="5"/>
  <c r="M8961" i="5"/>
  <c r="N8961" i="5" s="1"/>
  <c r="M8993" i="5"/>
  <c r="N8993" i="5" s="1"/>
  <c r="M9013" i="5"/>
  <c r="M9057" i="5"/>
  <c r="O9057" i="5" s="1"/>
  <c r="M9073" i="5"/>
  <c r="M9077" i="5"/>
  <c r="M9089" i="5"/>
  <c r="N9089" i="5" s="1"/>
  <c r="M9097" i="5"/>
  <c r="M9105" i="5"/>
  <c r="N9105" i="5" s="1"/>
  <c r="M9117" i="5"/>
  <c r="N9117" i="5" s="1"/>
  <c r="M6641" i="5"/>
  <c r="N6641" i="5" s="1"/>
  <c r="M6673" i="5"/>
  <c r="O6673" i="5" s="1"/>
  <c r="M6753" i="5"/>
  <c r="M6867" i="5"/>
  <c r="M7014" i="5"/>
  <c r="M7094" i="5"/>
  <c r="O7094" i="5" s="1"/>
  <c r="M7182" i="5"/>
  <c r="M7824" i="5"/>
  <c r="O7824" i="5" s="1"/>
  <c r="M7844" i="5"/>
  <c r="N7844" i="5" s="1"/>
  <c r="M7876" i="5"/>
  <c r="O7876" i="5" s="1"/>
  <c r="M7900" i="5"/>
  <c r="M7924" i="5"/>
  <c r="N7924" i="5" s="1"/>
  <c r="M7952" i="5"/>
  <c r="M8000" i="5"/>
  <c r="M8230" i="5"/>
  <c r="M8254" i="5"/>
  <c r="N8254" i="5" s="1"/>
  <c r="M8258" i="5"/>
  <c r="O8258" i="5" s="1"/>
  <c r="M8266" i="5"/>
  <c r="N8266" i="5" s="1"/>
  <c r="M8278" i="5"/>
  <c r="O8278" i="5" s="1"/>
  <c r="M8282" i="5"/>
  <c r="O8282" i="5" s="1"/>
  <c r="M8290" i="5"/>
  <c r="M8294" i="5"/>
  <c r="O8294" i="5" s="1"/>
  <c r="M8306" i="5"/>
  <c r="M8310" i="5"/>
  <c r="O8310" i="5" s="1"/>
  <c r="M8314" i="5"/>
  <c r="N8314" i="5" s="1"/>
  <c r="M8318" i="5"/>
  <c r="N8318" i="5" s="1"/>
  <c r="M8322" i="5"/>
  <c r="M8326" i="5"/>
  <c r="O8326" i="5" s="1"/>
  <c r="M8330" i="5"/>
  <c r="M8334" i="5"/>
  <c r="O8334" i="5" s="1"/>
  <c r="M8346" i="5"/>
  <c r="M8350" i="5"/>
  <c r="N8350" i="5" s="1"/>
  <c r="M8354" i="5"/>
  <c r="M8358" i="5"/>
  <c r="O8358" i="5" s="1"/>
  <c r="M8362" i="5"/>
  <c r="M8370" i="5"/>
  <c r="O8370" i="5" s="1"/>
  <c r="M8374" i="5"/>
  <c r="M8378" i="5"/>
  <c r="N8378" i="5" s="1"/>
  <c r="M8382" i="5"/>
  <c r="M8386" i="5"/>
  <c r="O8386" i="5" s="1"/>
  <c r="M8398" i="5"/>
  <c r="N8398" i="5" s="1"/>
  <c r="M8402" i="5"/>
  <c r="N8402" i="5" s="1"/>
  <c r="M8410" i="5"/>
  <c r="M8414" i="5"/>
  <c r="N8414" i="5" s="1"/>
  <c r="M8418" i="5"/>
  <c r="M8434" i="5"/>
  <c r="O8434" i="5" s="1"/>
  <c r="M8442" i="5"/>
  <c r="M8446" i="5"/>
  <c r="O8446" i="5" s="1"/>
  <c r="M8450" i="5"/>
  <c r="N8450" i="5" s="1"/>
  <c r="M8454" i="5"/>
  <c r="N8454" i="5" s="1"/>
  <c r="M8458" i="5"/>
  <c r="N8458" i="5" s="1"/>
  <c r="M8482" i="5"/>
  <c r="O8482" i="5" s="1"/>
  <c r="M8490" i="5"/>
  <c r="M8514" i="5"/>
  <c r="O8514" i="5" s="1"/>
  <c r="M8518" i="5"/>
  <c r="M8522" i="5"/>
  <c r="O8522" i="5" s="1"/>
  <c r="M8530" i="5"/>
  <c r="N8530" i="5" s="1"/>
  <c r="M8542" i="5"/>
  <c r="N8542" i="5" s="1"/>
  <c r="M8546" i="5"/>
  <c r="M8550" i="5"/>
  <c r="N8550" i="5" s="1"/>
  <c r="M8562" i="5"/>
  <c r="M8566" i="5"/>
  <c r="N8566" i="5" s="1"/>
  <c r="M8570" i="5"/>
  <c r="M8582" i="5"/>
  <c r="O8582" i="5" s="1"/>
  <c r="M8586" i="5"/>
  <c r="M9149" i="5"/>
  <c r="N9149" i="5" s="1"/>
  <c r="M9165" i="5"/>
  <c r="M9185" i="5"/>
  <c r="N9185" i="5" s="1"/>
  <c r="M9189" i="5"/>
  <c r="M9229" i="5"/>
  <c r="N9229" i="5" s="1"/>
  <c r="M6093" i="5"/>
  <c r="M6677" i="5"/>
  <c r="N6677" i="5" s="1"/>
  <c r="M6843" i="5"/>
  <c r="N6843" i="5" s="1"/>
  <c r="M6871" i="5"/>
  <c r="N6871" i="5" s="1"/>
  <c r="M6974" i="5"/>
  <c r="M7018" i="5"/>
  <c r="N7018" i="5" s="1"/>
  <c r="M7038" i="5"/>
  <c r="N7038" i="5" s="1"/>
  <c r="M7062" i="5"/>
  <c r="M7154" i="5"/>
  <c r="O7154" i="5" s="1"/>
  <c r="M7166" i="5"/>
  <c r="O7166" i="5" s="1"/>
  <c r="M7880" i="5"/>
  <c r="M7980" i="5"/>
  <c r="N7980" i="5" s="1"/>
  <c r="M8004" i="5"/>
  <c r="M8019" i="5"/>
  <c r="N8019" i="5" s="1"/>
  <c r="M8027" i="5"/>
  <c r="N8027" i="5" s="1"/>
  <c r="M8031" i="5"/>
  <c r="M8043" i="5"/>
  <c r="N8043" i="5" s="1"/>
  <c r="M8047" i="5"/>
  <c r="M8051" i="5"/>
  <c r="N8051" i="5" s="1"/>
  <c r="M8055" i="5"/>
  <c r="M8059" i="5"/>
  <c r="O8059" i="5" s="1"/>
  <c r="M8063" i="5"/>
  <c r="N8063" i="5" s="1"/>
  <c r="M8075" i="5"/>
  <c r="O8075" i="5" s="1"/>
  <c r="M8079" i="5"/>
  <c r="O8079" i="5" s="1"/>
  <c r="M8091" i="5"/>
  <c r="O8091" i="5" s="1"/>
  <c r="M8107" i="5"/>
  <c r="O8107" i="5" s="1"/>
  <c r="M8111" i="5"/>
  <c r="M8115" i="5"/>
  <c r="M8119" i="5"/>
  <c r="O8119" i="5" s="1"/>
  <c r="M8123" i="5"/>
  <c r="O8123" i="5" s="1"/>
  <c r="M8135" i="5"/>
  <c r="M8139" i="5"/>
  <c r="O8139" i="5" s="1"/>
  <c r="M8143" i="5"/>
  <c r="O8143" i="5" s="1"/>
  <c r="M8147" i="5"/>
  <c r="O8147" i="5" s="1"/>
  <c r="M8159" i="5"/>
  <c r="M8163" i="5"/>
  <c r="M8167" i="5"/>
  <c r="N8167" i="5" s="1"/>
  <c r="M8171" i="5"/>
  <c r="M8175" i="5"/>
  <c r="M8191" i="5"/>
  <c r="M8195" i="5"/>
  <c r="O8195" i="5" s="1"/>
  <c r="M8199" i="5"/>
  <c r="M8203" i="5"/>
  <c r="M8207" i="5"/>
  <c r="M8215" i="5"/>
  <c r="N8215" i="5" s="1"/>
  <c r="M8223" i="5"/>
  <c r="O8223" i="5" s="1"/>
  <c r="M8227" i="5"/>
  <c r="O8227" i="5" s="1"/>
  <c r="M8602" i="5"/>
  <c r="M8606" i="5"/>
  <c r="N8606" i="5" s="1"/>
  <c r="M8610" i="5"/>
  <c r="M8618" i="5"/>
  <c r="M8626" i="5"/>
  <c r="M8630" i="5"/>
  <c r="N8630" i="5" s="1"/>
  <c r="M8642" i="5"/>
  <c r="N8642" i="5" s="1"/>
  <c r="M8646" i="5"/>
  <c r="N8646" i="5" s="1"/>
  <c r="M8650" i="5"/>
  <c r="N8650" i="5" s="1"/>
  <c r="M8654" i="5"/>
  <c r="N8654" i="5" s="1"/>
  <c r="M8658" i="5"/>
  <c r="O8658" i="5" s="1"/>
  <c r="M8662" i="5"/>
  <c r="M8670" i="5"/>
  <c r="M8682" i="5"/>
  <c r="N8682" i="5" s="1"/>
  <c r="M8690" i="5"/>
  <c r="O8690" i="5" s="1"/>
  <c r="M8694" i="5"/>
  <c r="M8710" i="5"/>
  <c r="N8710" i="5" s="1"/>
  <c r="M8726" i="5"/>
  <c r="O8726" i="5" s="1"/>
  <c r="M8746" i="5"/>
  <c r="O8746" i="5" s="1"/>
  <c r="M8750" i="5"/>
  <c r="M8754" i="5"/>
  <c r="M8770" i="5"/>
  <c r="N8770" i="5" s="1"/>
  <c r="M8798" i="5"/>
  <c r="M8802" i="5"/>
  <c r="N8802" i="5" s="1"/>
  <c r="M8806" i="5"/>
  <c r="M8830" i="5"/>
  <c r="N8830" i="5" s="1"/>
  <c r="M8834" i="5"/>
  <c r="M8874" i="5"/>
  <c r="M8894" i="5"/>
  <c r="M8946" i="5"/>
  <c r="N8946" i="5" s="1"/>
  <c r="M8954" i="5"/>
  <c r="O8954" i="5" s="1"/>
  <c r="M8966" i="5"/>
  <c r="N8966" i="5" s="1"/>
  <c r="M8974" i="5"/>
  <c r="M8982" i="5"/>
  <c r="N8982" i="5" s="1"/>
  <c r="M8990" i="5"/>
  <c r="M9010" i="5"/>
  <c r="N9010" i="5" s="1"/>
  <c r="M9018" i="5"/>
  <c r="M9038" i="5"/>
  <c r="N9038" i="5" s="1"/>
  <c r="M9042" i="5"/>
  <c r="N9042" i="5" s="1"/>
  <c r="M9058" i="5"/>
  <c r="N9058" i="5" s="1"/>
  <c r="M9074" i="5"/>
  <c r="O9074" i="5" s="1"/>
  <c r="M9110" i="5"/>
  <c r="N9110" i="5" s="1"/>
  <c r="M9122" i="5"/>
  <c r="O9122" i="5" s="1"/>
  <c r="M9130" i="5"/>
  <c r="M6412" i="5"/>
  <c r="N6412" i="5" s="1"/>
  <c r="M6661" i="5"/>
  <c r="M6697" i="5"/>
  <c r="M6780" i="5"/>
  <c r="M6851" i="5"/>
  <c r="M6879" i="5"/>
  <c r="M6982" i="5"/>
  <c r="O6982" i="5" s="1"/>
  <c r="M7026" i="5"/>
  <c r="M7114" i="5"/>
  <c r="O7114" i="5" s="1"/>
  <c r="M7138" i="5"/>
  <c r="M7194" i="5"/>
  <c r="O7194" i="5" s="1"/>
  <c r="M7800" i="5"/>
  <c r="M7856" i="5"/>
  <c r="M7888" i="5"/>
  <c r="N7888" i="5" s="1"/>
  <c r="M7912" i="5"/>
  <c r="N7912" i="5" s="1"/>
  <c r="M8024" i="5"/>
  <c r="M8040" i="5"/>
  <c r="N8040" i="5" s="1"/>
  <c r="M8044" i="5"/>
  <c r="M8064" i="5"/>
  <c r="N8064" i="5" s="1"/>
  <c r="M8076" i="5"/>
  <c r="M8080" i="5"/>
  <c r="M8084" i="5"/>
  <c r="M8092" i="5"/>
  <c r="O8092" i="5" s="1"/>
  <c r="M8096" i="5"/>
  <c r="N8096" i="5" s="1"/>
  <c r="M8108" i="5"/>
  <c r="N8108" i="5" s="1"/>
  <c r="M8112" i="5"/>
  <c r="N8112" i="5" s="1"/>
  <c r="M8120" i="5"/>
  <c r="N8120" i="5" s="1"/>
  <c r="M8136" i="5"/>
  <c r="N8136" i="5" s="1"/>
  <c r="M8140" i="5"/>
  <c r="O8140" i="5" s="1"/>
  <c r="M8144" i="5"/>
  <c r="M8148" i="5"/>
  <c r="O8148" i="5" s="1"/>
  <c r="M8152" i="5"/>
  <c r="M8164" i="5"/>
  <c r="N8164" i="5" s="1"/>
  <c r="M8176" i="5"/>
  <c r="N8176" i="5" s="1"/>
  <c r="M8188" i="5"/>
  <c r="O8188" i="5" s="1"/>
  <c r="M8200" i="5"/>
  <c r="M8204" i="5"/>
  <c r="M8220" i="5"/>
  <c r="N8220" i="5" s="1"/>
  <c r="M8224" i="5"/>
  <c r="M8228" i="5"/>
  <c r="N8228" i="5" s="1"/>
  <c r="M8603" i="5"/>
  <c r="N8603" i="5" s="1"/>
  <c r="M8607" i="5"/>
  <c r="M8611" i="5"/>
  <c r="N8611" i="5" s="1"/>
  <c r="M8615" i="5"/>
  <c r="M8627" i="5"/>
  <c r="O8627" i="5" s="1"/>
  <c r="M8635" i="5"/>
  <c r="O8635" i="5" s="1"/>
  <c r="M8639" i="5"/>
  <c r="M8643" i="5"/>
  <c r="M8647" i="5"/>
  <c r="M8651" i="5"/>
  <c r="M8659" i="5"/>
  <c r="N8659" i="5" s="1"/>
  <c r="M8663" i="5"/>
  <c r="O8663" i="5" s="1"/>
  <c r="M8667" i="5"/>
  <c r="O8667" i="5" s="1"/>
  <c r="M8671" i="5"/>
  <c r="M8679" i="5"/>
  <c r="O8679" i="5" s="1"/>
  <c r="M8711" i="5"/>
  <c r="N8711" i="5" s="1"/>
  <c r="M8715" i="5"/>
  <c r="O8715" i="5" s="1"/>
  <c r="M8727" i="5"/>
  <c r="M8735" i="5"/>
  <c r="M8763" i="5"/>
  <c r="M8783" i="5"/>
  <c r="O8783" i="5" s="1"/>
  <c r="M8791" i="5"/>
  <c r="N8791" i="5" s="1"/>
  <c r="M8795" i="5"/>
  <c r="N8795" i="5" s="1"/>
  <c r="M8811" i="5"/>
  <c r="M8819" i="5"/>
  <c r="N8819" i="5" s="1"/>
  <c r="M8847" i="5"/>
  <c r="M8863" i="5"/>
  <c r="M8867" i="5"/>
  <c r="N8867" i="5" s="1"/>
  <c r="M8891" i="5"/>
  <c r="O8891" i="5" s="1"/>
  <c r="M8919" i="5"/>
  <c r="N8919" i="5" s="1"/>
  <c r="M8927" i="5"/>
  <c r="N8927" i="5" s="1"/>
  <c r="M8935" i="5"/>
  <c r="M8963" i="5"/>
  <c r="O8963" i="5" s="1"/>
  <c r="M8967" i="5"/>
  <c r="M8987" i="5"/>
  <c r="O8987" i="5" s="1"/>
  <c r="M9003" i="5"/>
  <c r="M9035" i="5"/>
  <c r="M9055" i="5"/>
  <c r="N9055" i="5" s="1"/>
  <c r="M9067" i="5"/>
  <c r="O9067" i="5" s="1"/>
  <c r="M9083" i="5"/>
  <c r="M9091" i="5"/>
  <c r="O9091" i="5" s="1"/>
  <c r="M9103" i="5"/>
  <c r="M9115" i="5"/>
  <c r="M9127" i="5"/>
  <c r="N9127" i="5" s="1"/>
  <c r="M9135" i="5"/>
  <c r="M6693" i="5"/>
  <c r="O6693" i="5" s="1"/>
  <c r="M7884" i="5"/>
  <c r="O7884" i="5" s="1"/>
  <c r="M7932" i="5"/>
  <c r="N7932" i="5" s="1"/>
  <c r="M8235" i="5"/>
  <c r="O8235" i="5" s="1"/>
  <c r="M8331" i="5"/>
  <c r="M8363" i="5"/>
  <c r="O8363" i="5" s="1"/>
  <c r="M8491" i="5"/>
  <c r="M8523" i="5"/>
  <c r="M8543" i="5"/>
  <c r="O8543" i="5" s="1"/>
  <c r="M9338" i="5"/>
  <c r="O9338" i="5" s="1"/>
  <c r="M9362" i="5"/>
  <c r="M9378" i="5"/>
  <c r="N9378" i="5" s="1"/>
  <c r="M9394" i="5"/>
  <c r="M9414" i="5"/>
  <c r="O9414" i="5" s="1"/>
  <c r="M9430" i="5"/>
  <c r="M9896" i="5"/>
  <c r="O9896" i="5" s="1"/>
  <c r="M9904" i="5"/>
  <c r="M9932" i="5"/>
  <c r="O9932" i="5" s="1"/>
  <c r="M9956" i="5"/>
  <c r="O9956" i="5" s="1"/>
  <c r="M9968" i="5"/>
  <c r="N9968" i="5" s="1"/>
  <c r="M10467" i="5"/>
  <c r="M10471" i="5"/>
  <c r="N10471" i="5" s="1"/>
  <c r="M10479" i="5"/>
  <c r="O10479" i="5" s="1"/>
  <c r="M10507" i="5"/>
  <c r="N10507" i="5" s="1"/>
  <c r="M10515" i="5"/>
  <c r="M10527" i="5"/>
  <c r="N10527" i="5" s="1"/>
  <c r="M10531" i="5"/>
  <c r="O10531" i="5" s="1"/>
  <c r="M10535" i="5"/>
  <c r="O10535" i="5" s="1"/>
  <c r="M10539" i="5"/>
  <c r="M10543" i="5"/>
  <c r="M10551" i="5"/>
  <c r="M10559" i="5"/>
  <c r="N10559" i="5" s="1"/>
  <c r="M10567" i="5"/>
  <c r="M10575" i="5"/>
  <c r="N10575" i="5" s="1"/>
  <c r="M6741" i="5"/>
  <c r="M8008" i="5"/>
  <c r="O8008" i="5" s="1"/>
  <c r="M8275" i="5"/>
  <c r="M8291" i="5"/>
  <c r="N8291" i="5" s="1"/>
  <c r="M8391" i="5"/>
  <c r="O8391" i="5" s="1"/>
  <c r="M8451" i="5"/>
  <c r="M8495" i="5"/>
  <c r="M8547" i="5"/>
  <c r="M9154" i="5"/>
  <c r="N9154" i="5" s="1"/>
  <c r="M9283" i="5"/>
  <c r="O9283" i="5" s="1"/>
  <c r="M9482" i="5"/>
  <c r="M9490" i="5"/>
  <c r="N9490" i="5" s="1"/>
  <c r="M9789" i="5"/>
  <c r="N9789" i="5" s="1"/>
  <c r="M9793" i="5"/>
  <c r="O9793" i="5" s="1"/>
  <c r="M9813" i="5"/>
  <c r="N9813" i="5" s="1"/>
  <c r="M9869" i="5"/>
  <c r="M9881" i="5"/>
  <c r="M9889" i="5"/>
  <c r="N9889" i="5" s="1"/>
  <c r="M9976" i="5"/>
  <c r="M9988" i="5"/>
  <c r="O9988" i="5" s="1"/>
  <c r="M9996" i="5"/>
  <c r="M10000" i="5"/>
  <c r="M10012" i="5"/>
  <c r="N10012" i="5" s="1"/>
  <c r="M10016" i="5"/>
  <c r="N10016" i="5" s="1"/>
  <c r="M10036" i="5"/>
  <c r="M10044" i="5"/>
  <c r="O10044" i="5" s="1"/>
  <c r="M10052" i="5"/>
  <c r="M10056" i="5"/>
  <c r="M10064" i="5"/>
  <c r="O10064" i="5" s="1"/>
  <c r="M10120" i="5"/>
  <c r="M10184" i="5"/>
  <c r="O10184" i="5" s="1"/>
  <c r="M10188" i="5"/>
  <c r="M10192" i="5"/>
  <c r="M10200" i="5"/>
  <c r="O10200" i="5" s="1"/>
  <c r="M10212" i="5"/>
  <c r="M10216" i="5"/>
  <c r="M10220" i="5"/>
  <c r="N10220" i="5" s="1"/>
  <c r="M10236" i="5"/>
  <c r="N10236" i="5" s="1"/>
  <c r="M10240" i="5"/>
  <c r="O10240" i="5" s="1"/>
  <c r="M10256" i="5"/>
  <c r="N10256" i="5" s="1"/>
  <c r="M10260" i="5"/>
  <c r="M10264" i="5"/>
  <c r="O10264" i="5" s="1"/>
  <c r="M10276" i="5"/>
  <c r="M10308" i="5"/>
  <c r="O10308" i="5" s="1"/>
  <c r="M10316" i="5"/>
  <c r="N10316" i="5" s="1"/>
  <c r="M10320" i="5"/>
  <c r="N10320" i="5" s="1"/>
  <c r="M10324" i="5"/>
  <c r="O10324" i="5" s="1"/>
  <c r="M10328" i="5"/>
  <c r="M10332" i="5"/>
  <c r="M10340" i="5"/>
  <c r="O10340" i="5" s="1"/>
  <c r="M10344" i="5"/>
  <c r="M10348" i="5"/>
  <c r="N10348" i="5" s="1"/>
  <c r="M10352" i="5"/>
  <c r="O10352" i="5" s="1"/>
  <c r="M10356" i="5"/>
  <c r="M10360" i="5"/>
  <c r="O10360" i="5" s="1"/>
  <c r="M10364" i="5"/>
  <c r="N10364" i="5" s="1"/>
  <c r="M10368" i="5"/>
  <c r="M10372" i="5"/>
  <c r="O10372" i="5" s="1"/>
  <c r="M10376" i="5"/>
  <c r="M10380" i="5"/>
  <c r="M10388" i="5"/>
  <c r="O10388" i="5" s="1"/>
  <c r="M10396" i="5"/>
  <c r="M10400" i="5"/>
  <c r="N10400" i="5" s="1"/>
  <c r="M10404" i="5"/>
  <c r="M10412" i="5"/>
  <c r="M10420" i="5"/>
  <c r="O10420" i="5" s="1"/>
  <c r="M10424" i="5"/>
  <c r="M10436" i="5"/>
  <c r="M10448" i="5"/>
  <c r="N10448" i="5" s="1"/>
  <c r="M10456" i="5"/>
  <c r="O10456" i="5" s="1"/>
  <c r="M10460" i="5"/>
  <c r="N10460" i="5" s="1"/>
  <c r="M10579" i="5"/>
  <c r="N10579" i="5" s="1"/>
  <c r="M10591" i="5"/>
  <c r="M10595" i="5"/>
  <c r="N10595" i="5" s="1"/>
  <c r="M10599" i="5"/>
  <c r="N10599" i="5" s="1"/>
  <c r="M10603" i="5"/>
  <c r="N10603" i="5" s="1"/>
  <c r="M10607" i="5"/>
  <c r="O10607" i="5" s="1"/>
  <c r="M10611" i="5"/>
  <c r="N10611" i="5" s="1"/>
  <c r="M10619" i="5"/>
  <c r="O10619" i="5" s="1"/>
  <c r="M10623" i="5"/>
  <c r="M10627" i="5"/>
  <c r="O10627" i="5" s="1"/>
  <c r="M10631" i="5"/>
  <c r="N10631" i="5" s="1"/>
  <c r="M10635" i="5"/>
  <c r="M10647" i="5"/>
  <c r="O10647" i="5" s="1"/>
  <c r="M10651" i="5"/>
  <c r="N10651" i="5" s="1"/>
  <c r="M10655" i="5"/>
  <c r="M6380" i="5"/>
  <c r="M6875" i="5"/>
  <c r="M8243" i="5"/>
  <c r="O8243" i="5" s="1"/>
  <c r="M8279" i="5"/>
  <c r="M8319" i="5"/>
  <c r="O8319" i="5" s="1"/>
  <c r="M8339" i="5"/>
  <c r="N8339" i="5" s="1"/>
  <c r="M8395" i="5"/>
  <c r="M8415" i="5"/>
  <c r="M8439" i="5"/>
  <c r="O8439" i="5" s="1"/>
  <c r="M8475" i="5"/>
  <c r="M8559" i="5"/>
  <c r="M9371" i="5"/>
  <c r="N9371" i="5" s="1"/>
  <c r="M9443" i="5"/>
  <c r="O9443" i="5" s="1"/>
  <c r="M9447" i="5"/>
  <c r="M9451" i="5"/>
  <c r="O9451" i="5" s="1"/>
  <c r="M9463" i="5"/>
  <c r="M9494" i="5"/>
  <c r="M9498" i="5"/>
  <c r="N9498" i="5" s="1"/>
  <c r="M9502" i="5"/>
  <c r="N9502" i="5" s="1"/>
  <c r="M9901" i="5"/>
  <c r="N9901" i="5" s="1"/>
  <c r="M9933" i="5"/>
  <c r="M10464" i="5"/>
  <c r="M10468" i="5"/>
  <c r="N10468" i="5" s="1"/>
  <c r="M10476" i="5"/>
  <c r="N10476" i="5" s="1"/>
  <c r="M10484" i="5"/>
  <c r="M10496" i="5"/>
  <c r="N10496" i="5" s="1"/>
  <c r="M10500" i="5"/>
  <c r="N10500" i="5" s="1"/>
  <c r="M10508" i="5"/>
  <c r="M10512" i="5"/>
  <c r="M10516" i="5"/>
  <c r="N10516" i="5" s="1"/>
  <c r="M10520" i="5"/>
  <c r="N10520" i="5" s="1"/>
  <c r="M10524" i="5"/>
  <c r="N10524" i="5" s="1"/>
  <c r="M10532" i="5"/>
  <c r="M10548" i="5"/>
  <c r="N10548" i="5" s="1"/>
  <c r="M10552" i="5"/>
  <c r="M10564" i="5"/>
  <c r="N10564" i="5" s="1"/>
  <c r="M10572" i="5"/>
  <c r="M7960" i="5"/>
  <c r="N7960" i="5" s="1"/>
  <c r="M8259" i="5"/>
  <c r="O8259" i="5" s="1"/>
  <c r="M8299" i="5"/>
  <c r="O8299" i="5" s="1"/>
  <c r="M8343" i="5"/>
  <c r="M8479" i="5"/>
  <c r="O8479" i="5" s="1"/>
  <c r="M8563" i="5"/>
  <c r="N8563" i="5" s="1"/>
  <c r="M8579" i="5"/>
  <c r="N8579" i="5" s="1"/>
  <c r="M9292" i="5"/>
  <c r="N9292" i="5" s="1"/>
  <c r="M9510" i="5"/>
  <c r="O9510" i="5" s="1"/>
  <c r="M9514" i="5"/>
  <c r="N9514" i="5" s="1"/>
  <c r="M9534" i="5"/>
  <c r="N9534" i="5" s="1"/>
  <c r="M9546" i="5"/>
  <c r="O9546" i="5" s="1"/>
  <c r="M9566" i="5"/>
  <c r="M9734" i="5"/>
  <c r="N9734" i="5" s="1"/>
  <c r="M9782" i="5"/>
  <c r="M9798" i="5"/>
  <c r="O9798" i="5" s="1"/>
  <c r="M9826" i="5"/>
  <c r="N9826" i="5" s="1"/>
  <c r="M9874" i="5"/>
  <c r="N9874" i="5" s="1"/>
  <c r="M9977" i="5"/>
  <c r="M10021" i="5"/>
  <c r="N10021" i="5" s="1"/>
  <c r="M10025" i="5"/>
  <c r="N10025" i="5" s="1"/>
  <c r="M10037" i="5"/>
  <c r="M10045" i="5"/>
  <c r="N10045" i="5" s="1"/>
  <c r="M10065" i="5"/>
  <c r="N10065" i="5" s="1"/>
  <c r="M10077" i="5"/>
  <c r="N10077" i="5" s="1"/>
  <c r="M10097" i="5"/>
  <c r="O10097" i="5" s="1"/>
  <c r="M10185" i="5"/>
  <c r="M10189" i="5"/>
  <c r="N10189" i="5" s="1"/>
  <c r="M10197" i="5"/>
  <c r="M10201" i="5"/>
  <c r="M10209" i="5"/>
  <c r="M10217" i="5"/>
  <c r="O10217" i="5" s="1"/>
  <c r="M10221" i="5"/>
  <c r="N10221" i="5" s="1"/>
  <c r="M10233" i="5"/>
  <c r="O10233" i="5" s="1"/>
  <c r="M10281" i="5"/>
  <c r="M10289" i="5"/>
  <c r="N10289" i="5" s="1"/>
  <c r="M10293" i="5"/>
  <c r="N10293" i="5" s="1"/>
  <c r="M10301" i="5"/>
  <c r="M10309" i="5"/>
  <c r="M10313" i="5"/>
  <c r="N10313" i="5" s="1"/>
  <c r="M10317" i="5"/>
  <c r="N10317" i="5" s="1"/>
  <c r="M10325" i="5"/>
  <c r="O10325" i="5" s="1"/>
  <c r="M10329" i="5"/>
  <c r="O10329" i="5" s="1"/>
  <c r="M10333" i="5"/>
  <c r="N10333" i="5" s="1"/>
  <c r="M10337" i="5"/>
  <c r="M10341" i="5"/>
  <c r="M10345" i="5"/>
  <c r="O10345" i="5" s="1"/>
  <c r="M10349" i="5"/>
  <c r="O10349" i="5" s="1"/>
  <c r="M10353" i="5"/>
  <c r="N10353" i="5" s="1"/>
  <c r="M10357" i="5"/>
  <c r="M10361" i="5"/>
  <c r="M10365" i="5"/>
  <c r="O10365" i="5" s="1"/>
  <c r="M10369" i="5"/>
  <c r="O10369" i="5" s="1"/>
  <c r="M10373" i="5"/>
  <c r="M10377" i="5"/>
  <c r="M10381" i="5"/>
  <c r="O10381" i="5" s="1"/>
  <c r="M10385" i="5"/>
  <c r="N10385" i="5" s="1"/>
  <c r="M10389" i="5"/>
  <c r="M10393" i="5"/>
  <c r="M10397" i="5"/>
  <c r="O10397" i="5" s="1"/>
  <c r="M10405" i="5"/>
  <c r="M10409" i="5"/>
  <c r="M10413" i="5"/>
  <c r="M10417" i="5"/>
  <c r="O10417" i="5" s="1"/>
  <c r="M10425" i="5"/>
  <c r="N10425" i="5" s="1"/>
  <c r="M10433" i="5"/>
  <c r="N10433" i="5" s="1"/>
  <c r="M10437" i="5"/>
  <c r="M10441" i="5"/>
  <c r="O10441" i="5" s="1"/>
  <c r="M10445" i="5"/>
  <c r="N10445" i="5" s="1"/>
  <c r="M10449" i="5"/>
  <c r="M10453" i="5"/>
  <c r="M10457" i="5"/>
  <c r="N10457" i="5" s="1"/>
  <c r="M10588" i="5"/>
  <c r="N10588" i="5" s="1"/>
  <c r="M10612" i="5"/>
  <c r="N10612" i="5" s="1"/>
  <c r="M10616" i="5"/>
  <c r="O10616" i="5" s="1"/>
  <c r="M10620" i="5"/>
  <c r="O10620" i="5" s="1"/>
  <c r="M10624" i="5"/>
  <c r="M10628" i="5"/>
  <c r="M10644" i="5"/>
  <c r="M10648" i="5"/>
  <c r="N10648" i="5" s="1"/>
  <c r="M10652" i="5"/>
  <c r="N10652" i="5" s="1"/>
  <c r="M10656" i="5"/>
  <c r="N10656" i="5" s="1"/>
  <c r="M6776" i="5"/>
  <c r="N6776" i="5" s="1"/>
  <c r="M8263" i="5"/>
  <c r="N8263" i="5" s="1"/>
  <c r="M8303" i="5"/>
  <c r="N8303" i="5" s="1"/>
  <c r="M8347" i="5"/>
  <c r="N8347" i="5" s="1"/>
  <c r="M8423" i="5"/>
  <c r="O8423" i="5" s="1"/>
  <c r="M8463" i="5"/>
  <c r="M8567" i="5"/>
  <c r="N8567" i="5" s="1"/>
  <c r="M8583" i="5"/>
  <c r="M9166" i="5"/>
  <c r="M9320" i="5"/>
  <c r="O9320" i="5" s="1"/>
  <c r="M9328" i="5"/>
  <c r="M9352" i="5"/>
  <c r="M9364" i="5"/>
  <c r="M9368" i="5"/>
  <c r="N9368" i="5" s="1"/>
  <c r="M9376" i="5"/>
  <c r="O9376" i="5" s="1"/>
  <c r="M9388" i="5"/>
  <c r="N9388" i="5" s="1"/>
  <c r="M9396" i="5"/>
  <c r="M9404" i="5"/>
  <c r="N9404" i="5" s="1"/>
  <c r="M9416" i="5"/>
  <c r="N9416" i="5" s="1"/>
  <c r="M9432" i="5"/>
  <c r="M9460" i="5"/>
  <c r="M9914" i="5"/>
  <c r="N9914" i="5" s="1"/>
  <c r="M9942" i="5"/>
  <c r="N9942" i="5" s="1"/>
  <c r="M9966" i="5"/>
  <c r="N9966" i="5" s="1"/>
  <c r="M10465" i="5"/>
  <c r="N10465" i="5" s="1"/>
  <c r="M10481" i="5"/>
  <c r="O10481" i="5" s="1"/>
  <c r="M10489" i="5"/>
  <c r="M10493" i="5"/>
  <c r="M10501" i="5"/>
  <c r="M10505" i="5"/>
  <c r="O10505" i="5" s="1"/>
  <c r="M10513" i="5"/>
  <c r="O10513" i="5" s="1"/>
  <c r="M10521" i="5"/>
  <c r="N10521" i="5" s="1"/>
  <c r="M10529" i="5"/>
  <c r="N10529" i="5" s="1"/>
  <c r="M10537" i="5"/>
  <c r="O10537" i="5" s="1"/>
  <c r="M10541" i="5"/>
  <c r="N10541" i="5" s="1"/>
  <c r="M10545" i="5"/>
  <c r="N10545" i="5" s="1"/>
  <c r="M10565" i="5"/>
  <c r="M6713" i="5"/>
  <c r="N6713" i="5" s="1"/>
  <c r="M7190" i="5"/>
  <c r="O7190" i="5" s="1"/>
  <c r="M8351" i="5"/>
  <c r="O8351" i="5" s="1"/>
  <c r="M8511" i="5"/>
  <c r="O8511" i="5" s="1"/>
  <c r="M8587" i="5"/>
  <c r="O8587" i="5" s="1"/>
  <c r="M9281" i="5"/>
  <c r="N9281" i="5" s="1"/>
  <c r="M9476" i="5"/>
  <c r="N9476" i="5" s="1"/>
  <c r="M9523" i="5"/>
  <c r="N9523" i="5" s="1"/>
  <c r="M9531" i="5"/>
  <c r="M9539" i="5"/>
  <c r="O9539" i="5" s="1"/>
  <c r="M9543" i="5"/>
  <c r="M9563" i="5"/>
  <c r="O9563" i="5" s="1"/>
  <c r="M9579" i="5"/>
  <c r="M9647" i="5"/>
  <c r="O9647" i="5" s="1"/>
  <c r="M9667" i="5"/>
  <c r="N9667" i="5" s="1"/>
  <c r="M9723" i="5"/>
  <c r="O9723" i="5" s="1"/>
  <c r="M9803" i="5"/>
  <c r="N9803" i="5" s="1"/>
  <c r="M9819" i="5"/>
  <c r="N9819" i="5" s="1"/>
  <c r="M9831" i="5"/>
  <c r="M9859" i="5"/>
  <c r="N9859" i="5" s="1"/>
  <c r="M9863" i="5"/>
  <c r="M9867" i="5"/>
  <c r="O9867" i="5" s="1"/>
  <c r="M9875" i="5"/>
  <c r="N9875" i="5" s="1"/>
  <c r="M9879" i="5"/>
  <c r="O9879" i="5" s="1"/>
  <c r="M9883" i="5"/>
  <c r="M9978" i="5"/>
  <c r="M9986" i="5"/>
  <c r="M9998" i="5"/>
  <c r="N9998" i="5" s="1"/>
  <c r="M10006" i="5"/>
  <c r="M10010" i="5"/>
  <c r="N10010" i="5" s="1"/>
  <c r="M10018" i="5"/>
  <c r="N10018" i="5" s="1"/>
  <c r="M10042" i="5"/>
  <c r="N10042" i="5" s="1"/>
  <c r="M10046" i="5"/>
  <c r="M10054" i="5"/>
  <c r="M10062" i="5"/>
  <c r="M10074" i="5"/>
  <c r="N10074" i="5" s="1"/>
  <c r="M10178" i="5"/>
  <c r="M10182" i="5"/>
  <c r="N10182" i="5" s="1"/>
  <c r="M10194" i="5"/>
  <c r="O10194" i="5" s="1"/>
  <c r="M10206" i="5"/>
  <c r="N10206" i="5" s="1"/>
  <c r="M10210" i="5"/>
  <c r="M10218" i="5"/>
  <c r="M10222" i="5"/>
  <c r="O10222" i="5" s="1"/>
  <c r="M7984" i="5"/>
  <c r="O7984" i="5" s="1"/>
  <c r="M8271" i="5"/>
  <c r="O8271" i="5" s="1"/>
  <c r="M8287" i="5"/>
  <c r="O8287" i="5" s="1"/>
  <c r="M8355" i="5"/>
  <c r="N8355" i="5" s="1"/>
  <c r="M8379" i="5"/>
  <c r="N8379" i="5" s="1"/>
  <c r="M8535" i="5"/>
  <c r="M8591" i="5"/>
  <c r="O8591" i="5" s="1"/>
  <c r="M9174" i="5"/>
  <c r="M9230" i="5"/>
  <c r="M9385" i="5"/>
  <c r="N9385" i="5" s="1"/>
  <c r="M9401" i="5"/>
  <c r="M9425" i="5"/>
  <c r="N9425" i="5" s="1"/>
  <c r="M9429" i="5"/>
  <c r="N9429" i="5" s="1"/>
  <c r="M9473" i="5"/>
  <c r="N9473" i="5" s="1"/>
  <c r="M6847" i="5"/>
  <c r="N6847" i="5" s="1"/>
  <c r="M7134" i="5"/>
  <c r="O7134" i="5" s="1"/>
  <c r="M7852" i="5"/>
  <c r="N7852" i="5" s="1"/>
  <c r="M8307" i="5"/>
  <c r="N8307" i="5" s="1"/>
  <c r="M8327" i="5"/>
  <c r="N8327" i="5" s="1"/>
  <c r="M8383" i="5"/>
  <c r="M8487" i="5"/>
  <c r="N8487" i="5" s="1"/>
  <c r="M8519" i="5"/>
  <c r="M8555" i="5"/>
  <c r="N8555" i="5" s="1"/>
  <c r="M9146" i="5"/>
  <c r="O9146" i="5" s="1"/>
  <c r="M9210" i="5"/>
  <c r="M9274" i="5"/>
  <c r="O9274" i="5" s="1"/>
  <c r="M9290" i="5"/>
  <c r="N9290" i="5" s="1"/>
  <c r="M9520" i="5"/>
  <c r="O9520" i="5" s="1"/>
  <c r="M9524" i="5"/>
  <c r="N9524" i="5" s="1"/>
  <c r="M9548" i="5"/>
  <c r="M9556" i="5"/>
  <c r="M9584" i="5"/>
  <c r="M9604" i="5"/>
  <c r="M9624" i="5"/>
  <c r="N9624" i="5" s="1"/>
  <c r="M9716" i="5"/>
  <c r="O9716" i="5" s="1"/>
  <c r="M9744" i="5"/>
  <c r="M9752" i="5"/>
  <c r="N9752" i="5" s="1"/>
  <c r="M9808" i="5"/>
  <c r="M9816" i="5"/>
  <c r="N9816" i="5" s="1"/>
  <c r="M9824" i="5"/>
  <c r="M9876" i="5"/>
  <c r="N9876" i="5" s="1"/>
  <c r="M9884" i="5"/>
  <c r="N9884" i="5" s="1"/>
  <c r="M9979" i="5"/>
  <c r="M9987" i="5"/>
  <c r="O9987" i="5" s="1"/>
  <c r="M10027" i="5"/>
  <c r="M10035" i="5"/>
  <c r="M10055" i="5"/>
  <c r="N10055" i="5" s="1"/>
  <c r="M10067" i="5"/>
  <c r="O10067" i="5" s="1"/>
  <c r="M10083" i="5"/>
  <c r="O10083" i="5" s="1"/>
  <c r="M10091" i="5"/>
  <c r="O10091" i="5" s="1"/>
  <c r="M10103" i="5"/>
  <c r="O10103" i="5" s="1"/>
  <c r="M10111" i="5"/>
  <c r="M10171" i="5"/>
  <c r="N10171" i="5" s="1"/>
  <c r="M10215" i="5"/>
  <c r="O10215" i="5" s="1"/>
  <c r="M10219" i="5"/>
  <c r="M10243" i="5"/>
  <c r="O10243" i="5" s="1"/>
  <c r="M10247" i="5"/>
  <c r="O10247" i="5" s="1"/>
  <c r="M10267" i="5"/>
  <c r="M10271" i="5"/>
  <c r="N10271" i="5" s="1"/>
  <c r="M10279" i="5"/>
  <c r="O10279" i="5" s="1"/>
  <c r="M10283" i="5"/>
  <c r="O10283" i="5" s="1"/>
  <c r="M10291" i="5"/>
  <c r="M10299" i="5"/>
  <c r="O10299" i="5" s="1"/>
  <c r="M10303" i="5"/>
  <c r="O10303" i="5" s="1"/>
  <c r="M10311" i="5"/>
  <c r="M10315" i="5"/>
  <c r="N10315" i="5" s="1"/>
  <c r="M10323" i="5"/>
  <c r="N10323" i="5" s="1"/>
  <c r="M10331" i="5"/>
  <c r="M10335" i="5"/>
  <c r="O10335" i="5" s="1"/>
  <c r="M10339" i="5"/>
  <c r="M10343" i="5"/>
  <c r="M10347" i="5"/>
  <c r="M10351" i="5"/>
  <c r="M10355" i="5"/>
  <c r="O10355" i="5" s="1"/>
  <c r="M10359" i="5"/>
  <c r="N10359" i="5" s="1"/>
  <c r="M10363" i="5"/>
  <c r="O10363" i="5" s="1"/>
  <c r="M10367" i="5"/>
  <c r="O10367" i="5" s="1"/>
  <c r="M10371" i="5"/>
  <c r="M10375" i="5"/>
  <c r="O10375" i="5" s="1"/>
  <c r="M10379" i="5"/>
  <c r="M10383" i="5"/>
  <c r="M10387" i="5"/>
  <c r="M10391" i="5"/>
  <c r="N10391" i="5" s="1"/>
  <c r="M10395" i="5"/>
  <c r="O10395" i="5" s="1"/>
  <c r="M10403" i="5"/>
  <c r="O10403" i="5" s="1"/>
  <c r="M10407" i="5"/>
  <c r="O10407" i="5" s="1"/>
  <c r="M10411" i="5"/>
  <c r="O10411" i="5" s="1"/>
  <c r="M10415" i="5"/>
  <c r="N10415" i="5" s="1"/>
  <c r="M10423" i="5"/>
  <c r="O10423" i="5" s="1"/>
  <c r="M10427" i="5"/>
  <c r="M10431" i="5"/>
  <c r="O10431" i="5" s="1"/>
  <c r="M10451" i="5"/>
  <c r="N10451" i="5" s="1"/>
  <c r="M10578" i="5"/>
  <c r="N10578" i="5" s="1"/>
  <c r="M10586" i="5"/>
  <c r="O10586" i="5" s="1"/>
  <c r="M10590" i="5"/>
  <c r="N10590" i="5" s="1"/>
  <c r="M10606" i="5"/>
  <c r="N10606" i="5" s="1"/>
  <c r="M10610" i="5"/>
  <c r="M10614" i="5"/>
  <c r="N10614" i="5" s="1"/>
  <c r="M10618" i="5"/>
  <c r="O10618" i="5" s="1"/>
  <c r="M10630" i="5"/>
  <c r="M10638" i="5"/>
  <c r="N10638" i="5" s="1"/>
  <c r="M10650" i="5"/>
  <c r="O10650" i="5" s="1"/>
  <c r="M10654" i="5"/>
  <c r="M10226" i="5"/>
  <c r="O10226" i="5" s="1"/>
  <c r="M10326" i="5"/>
  <c r="O10326" i="5" s="1"/>
  <c r="M10358" i="5"/>
  <c r="O10358" i="5" s="1"/>
  <c r="M10374" i="5"/>
  <c r="O10374" i="5" s="1"/>
  <c r="M10406" i="5"/>
  <c r="M10534" i="5"/>
  <c r="N10534" i="5" s="1"/>
  <c r="M10550" i="5"/>
  <c r="M10562" i="5"/>
  <c r="N10562" i="5" s="1"/>
  <c r="M10625" i="5"/>
  <c r="M10682" i="5"/>
  <c r="N10682" i="5" s="1"/>
  <c r="M10686" i="5"/>
  <c r="M10690" i="5"/>
  <c r="N10690" i="5" s="1"/>
  <c r="M10702" i="5"/>
  <c r="O10702" i="5" s="1"/>
  <c r="M10710" i="5"/>
  <c r="N10710" i="5" s="1"/>
  <c r="M10738" i="5"/>
  <c r="M10766" i="5"/>
  <c r="M10826" i="5"/>
  <c r="M10846" i="5"/>
  <c r="N10846" i="5" s="1"/>
  <c r="M10874" i="5"/>
  <c r="M10898" i="5"/>
  <c r="O10898" i="5" s="1"/>
  <c r="M10926" i="5"/>
  <c r="M11010" i="5"/>
  <c r="O11010" i="5" s="1"/>
  <c r="M11253" i="5"/>
  <c r="N11253" i="5" s="1"/>
  <c r="M11257" i="5"/>
  <c r="M11368" i="5"/>
  <c r="M11483" i="5"/>
  <c r="O11483" i="5" s="1"/>
  <c r="M11487" i="5"/>
  <c r="M11491" i="5"/>
  <c r="O11491" i="5" s="1"/>
  <c r="M11515" i="5"/>
  <c r="O11515" i="5" s="1"/>
  <c r="M11519" i="5"/>
  <c r="O11519" i="5" s="1"/>
  <c r="M11523" i="5"/>
  <c r="N11523" i="5" s="1"/>
  <c r="M11555" i="5"/>
  <c r="N11555" i="5" s="1"/>
  <c r="M11599" i="5"/>
  <c r="M11611" i="5"/>
  <c r="O11611" i="5" s="1"/>
  <c r="M11615" i="5"/>
  <c r="O11615" i="5" s="1"/>
  <c r="M11623" i="5"/>
  <c r="M11643" i="5"/>
  <c r="N11643" i="5" s="1"/>
  <c r="M11647" i="5"/>
  <c r="N11647" i="5" s="1"/>
  <c r="M11671" i="5"/>
  <c r="M11699" i="5"/>
  <c r="M11707" i="5"/>
  <c r="M11739" i="5"/>
  <c r="M11767" i="5"/>
  <c r="O11767" i="5" s="1"/>
  <c r="M11807" i="5"/>
  <c r="N11807" i="5" s="1"/>
  <c r="M11811" i="5"/>
  <c r="M11839" i="5"/>
  <c r="N11839" i="5" s="1"/>
  <c r="M9923" i="5"/>
  <c r="N9923" i="5" s="1"/>
  <c r="M10577" i="5"/>
  <c r="M10601" i="5"/>
  <c r="O10601" i="5" s="1"/>
  <c r="M10645" i="5"/>
  <c r="O10645" i="5" s="1"/>
  <c r="M10657" i="5"/>
  <c r="N10657" i="5" s="1"/>
  <c r="M10671" i="5"/>
  <c r="O10671" i="5" s="1"/>
  <c r="M10675" i="5"/>
  <c r="M11174" i="5"/>
  <c r="N11174" i="5" s="1"/>
  <c r="M11182" i="5"/>
  <c r="O11182" i="5" s="1"/>
  <c r="M11186" i="5"/>
  <c r="N11186" i="5" s="1"/>
  <c r="M11202" i="5"/>
  <c r="O11202" i="5" s="1"/>
  <c r="M11297" i="5"/>
  <c r="M11349" i="5"/>
  <c r="O11349" i="5" s="1"/>
  <c r="M11388" i="5"/>
  <c r="O11388" i="5" s="1"/>
  <c r="M11404" i="5"/>
  <c r="M11424" i="5"/>
  <c r="N11424" i="5" s="1"/>
  <c r="M11432" i="5"/>
  <c r="O11432" i="5" s="1"/>
  <c r="M11436" i="5"/>
  <c r="O11436" i="5" s="1"/>
  <c r="M11871" i="5"/>
  <c r="M11875" i="5"/>
  <c r="O11875" i="5" s="1"/>
  <c r="M11879" i="5"/>
  <c r="O11879" i="5" s="1"/>
  <c r="M11883" i="5"/>
  <c r="O11883" i="5" s="1"/>
  <c r="M10254" i="5"/>
  <c r="N10254" i="5" s="1"/>
  <c r="M10298" i="5"/>
  <c r="O10298" i="5" s="1"/>
  <c r="M10330" i="5"/>
  <c r="M10346" i="5"/>
  <c r="M10362" i="5"/>
  <c r="N10362" i="5" s="1"/>
  <c r="M10378" i="5"/>
  <c r="M10394" i="5"/>
  <c r="O10394" i="5" s="1"/>
  <c r="M10466" i="5"/>
  <c r="N10466" i="5" s="1"/>
  <c r="M10474" i="5"/>
  <c r="M10482" i="5"/>
  <c r="M10498" i="5"/>
  <c r="M10506" i="5"/>
  <c r="O10506" i="5" s="1"/>
  <c r="M10518" i="5"/>
  <c r="O10518" i="5" s="1"/>
  <c r="M10526" i="5"/>
  <c r="M10554" i="5"/>
  <c r="N10554" i="5" s="1"/>
  <c r="M10637" i="5"/>
  <c r="M10699" i="5"/>
  <c r="M10719" i="5"/>
  <c r="N10719" i="5" s="1"/>
  <c r="M10723" i="5"/>
  <c r="M10735" i="5"/>
  <c r="N10735" i="5" s="1"/>
  <c r="M10759" i="5"/>
  <c r="N10759" i="5" s="1"/>
  <c r="M10787" i="5"/>
  <c r="O10787" i="5" s="1"/>
  <c r="M10823" i="5"/>
  <c r="N10823" i="5" s="1"/>
  <c r="M11035" i="5"/>
  <c r="N11035" i="5" s="1"/>
  <c r="M11043" i="5"/>
  <c r="O11043" i="5" s="1"/>
  <c r="M11067" i="5"/>
  <c r="M11095" i="5"/>
  <c r="N11095" i="5" s="1"/>
  <c r="M11365" i="5"/>
  <c r="M11480" i="5"/>
  <c r="N11480" i="5" s="1"/>
  <c r="M11528" i="5"/>
  <c r="O11528" i="5" s="1"/>
  <c r="M11544" i="5"/>
  <c r="N11544" i="5" s="1"/>
  <c r="M11548" i="5"/>
  <c r="O11548" i="5" s="1"/>
  <c r="M11552" i="5"/>
  <c r="N11552" i="5" s="1"/>
  <c r="M11572" i="5"/>
  <c r="O11572" i="5" s="1"/>
  <c r="M11576" i="5"/>
  <c r="M11592" i="5"/>
  <c r="M11640" i="5"/>
  <c r="N11640" i="5" s="1"/>
  <c r="M11648" i="5"/>
  <c r="O11648" i="5" s="1"/>
  <c r="M11652" i="5"/>
  <c r="O11652" i="5" s="1"/>
  <c r="M11668" i="5"/>
  <c r="N11668" i="5" s="1"/>
  <c r="M11676" i="5"/>
  <c r="M11700" i="5"/>
  <c r="M11724" i="5"/>
  <c r="M11728" i="5"/>
  <c r="M11732" i="5"/>
  <c r="O11732" i="5" s="1"/>
  <c r="M11736" i="5"/>
  <c r="O11736" i="5" s="1"/>
  <c r="M11764" i="5"/>
  <c r="N11764" i="5" s="1"/>
  <c r="M11772" i="5"/>
  <c r="N11772" i="5" s="1"/>
  <c r="M11776" i="5"/>
  <c r="M11804" i="5"/>
  <c r="N11804" i="5" s="1"/>
  <c r="M11840" i="5"/>
  <c r="M11844" i="5"/>
  <c r="M11848" i="5"/>
  <c r="N11848" i="5" s="1"/>
  <c r="M10434" i="5"/>
  <c r="M10581" i="5"/>
  <c r="O10581" i="5" s="1"/>
  <c r="M11119" i="5"/>
  <c r="O11119" i="5" s="1"/>
  <c r="M11139" i="5"/>
  <c r="M11143" i="5"/>
  <c r="N11143" i="5" s="1"/>
  <c r="M11219" i="5"/>
  <c r="M11223" i="5"/>
  <c r="O11223" i="5" s="1"/>
  <c r="M11227" i="5"/>
  <c r="N11227" i="5" s="1"/>
  <c r="M11274" i="5"/>
  <c r="M11298" i="5"/>
  <c r="N11298" i="5" s="1"/>
  <c r="M11358" i="5"/>
  <c r="M11429" i="5"/>
  <c r="O11429" i="5" s="1"/>
  <c r="M11453" i="5"/>
  <c r="M11457" i="5"/>
  <c r="O11457" i="5" s="1"/>
  <c r="M11461" i="5"/>
  <c r="N11461" i="5" s="1"/>
  <c r="M11477" i="5"/>
  <c r="M11884" i="5"/>
  <c r="M11888" i="5"/>
  <c r="O11888" i="5" s="1"/>
  <c r="M9943" i="5"/>
  <c r="M9955" i="5"/>
  <c r="M10230" i="5"/>
  <c r="N10230" i="5" s="1"/>
  <c r="M10258" i="5"/>
  <c r="N10258" i="5" s="1"/>
  <c r="M10286" i="5"/>
  <c r="N10286" i="5" s="1"/>
  <c r="M10318" i="5"/>
  <c r="O10318" i="5" s="1"/>
  <c r="M10350" i="5"/>
  <c r="N10350" i="5" s="1"/>
  <c r="M10366" i="5"/>
  <c r="M10382" i="5"/>
  <c r="M10398" i="5"/>
  <c r="N10398" i="5" s="1"/>
  <c r="M10414" i="5"/>
  <c r="N10414" i="5" s="1"/>
  <c r="M10542" i="5"/>
  <c r="O10542" i="5" s="1"/>
  <c r="M10593" i="5"/>
  <c r="M10617" i="5"/>
  <c r="M10649" i="5"/>
  <c r="O10649" i="5" s="1"/>
  <c r="M10680" i="5"/>
  <c r="M10688" i="5"/>
  <c r="N10688" i="5" s="1"/>
  <c r="M10692" i="5"/>
  <c r="O10692" i="5" s="1"/>
  <c r="M10708" i="5"/>
  <c r="O10708" i="5" s="1"/>
  <c r="M10744" i="5"/>
  <c r="M10768" i="5"/>
  <c r="N10768" i="5" s="1"/>
  <c r="M10804" i="5"/>
  <c r="M10848" i="5"/>
  <c r="O10848" i="5" s="1"/>
  <c r="M10876" i="5"/>
  <c r="M10900" i="5"/>
  <c r="N10900" i="5" s="1"/>
  <c r="M10904" i="5"/>
  <c r="O10904" i="5" s="1"/>
  <c r="M10912" i="5"/>
  <c r="O10912" i="5" s="1"/>
  <c r="M10936" i="5"/>
  <c r="O10936" i="5" s="1"/>
  <c r="M11064" i="5"/>
  <c r="M11072" i="5"/>
  <c r="N11072" i="5" s="1"/>
  <c r="M11076" i="5"/>
  <c r="N11076" i="5" s="1"/>
  <c r="M11243" i="5"/>
  <c r="M11267" i="5"/>
  <c r="N11267" i="5" s="1"/>
  <c r="M11485" i="5"/>
  <c r="N11485" i="5" s="1"/>
  <c r="M11489" i="5"/>
  <c r="N11489" i="5" s="1"/>
  <c r="M11513" i="5"/>
  <c r="M11517" i="5"/>
  <c r="M11521" i="5"/>
  <c r="M11525" i="5"/>
  <c r="N11525" i="5" s="1"/>
  <c r="M11569" i="5"/>
  <c r="M11597" i="5"/>
  <c r="O11597" i="5" s="1"/>
  <c r="M11601" i="5"/>
  <c r="N11601" i="5" s="1"/>
  <c r="M11613" i="5"/>
  <c r="N11613" i="5" s="1"/>
  <c r="M11621" i="5"/>
  <c r="M11625" i="5"/>
  <c r="O11625" i="5" s="1"/>
  <c r="M11645" i="5"/>
  <c r="M11673" i="5"/>
  <c r="O11673" i="5" s="1"/>
  <c r="M11681" i="5"/>
  <c r="M11685" i="5"/>
  <c r="N11685" i="5" s="1"/>
  <c r="M11697" i="5"/>
  <c r="N11697" i="5" s="1"/>
  <c r="M11705" i="5"/>
  <c r="O11705" i="5" s="1"/>
  <c r="M11709" i="5"/>
  <c r="M11809" i="5"/>
  <c r="O11809" i="5" s="1"/>
  <c r="M11813" i="5"/>
  <c r="M11837" i="5"/>
  <c r="O11837" i="5" s="1"/>
  <c r="M9967" i="5"/>
  <c r="N9967" i="5" s="1"/>
  <c r="M10426" i="5"/>
  <c r="N10426" i="5" s="1"/>
  <c r="M10438" i="5"/>
  <c r="O10438" i="5" s="1"/>
  <c r="M10669" i="5"/>
  <c r="N10669" i="5" s="1"/>
  <c r="M10306" i="5"/>
  <c r="O10306" i="5" s="1"/>
  <c r="M10322" i="5"/>
  <c r="O10322" i="5" s="1"/>
  <c r="M10338" i="5"/>
  <c r="M10354" i="5"/>
  <c r="M10370" i="5"/>
  <c r="O10370" i="5" s="1"/>
  <c r="M10386" i="5"/>
  <c r="M10462" i="5"/>
  <c r="M10486" i="5"/>
  <c r="M10494" i="5"/>
  <c r="N10494" i="5" s="1"/>
  <c r="M10502" i="5"/>
  <c r="O10502" i="5" s="1"/>
  <c r="M10597" i="5"/>
  <c r="M10621" i="5"/>
  <c r="M10633" i="5"/>
  <c r="N10633" i="5" s="1"/>
  <c r="M10641" i="5"/>
  <c r="N10641" i="5" s="1"/>
  <c r="M10653" i="5"/>
  <c r="M10681" i="5"/>
  <c r="O10681" i="5" s="1"/>
  <c r="M10693" i="5"/>
  <c r="O10693" i="5" s="1"/>
  <c r="M10701" i="5"/>
  <c r="M10705" i="5"/>
  <c r="M10709" i="5"/>
  <c r="N10709" i="5" s="1"/>
  <c r="M10717" i="5"/>
  <c r="M10725" i="5"/>
  <c r="N10725" i="5" s="1"/>
  <c r="M10733" i="5"/>
  <c r="O10733" i="5" s="1"/>
  <c r="M10741" i="5"/>
  <c r="O10741" i="5" s="1"/>
  <c r="M10785" i="5"/>
  <c r="M10869" i="5"/>
  <c r="O10869" i="5" s="1"/>
  <c r="M10957" i="5"/>
  <c r="O10957" i="5" s="1"/>
  <c r="M11005" i="5"/>
  <c r="M11041" i="5"/>
  <c r="O11041" i="5" s="1"/>
  <c r="M11077" i="5"/>
  <c r="O11077" i="5" s="1"/>
  <c r="M11097" i="5"/>
  <c r="N11097" i="5" s="1"/>
  <c r="M11240" i="5"/>
  <c r="N11240" i="5" s="1"/>
  <c r="M11256" i="5"/>
  <c r="M11260" i="5"/>
  <c r="O11260" i="5" s="1"/>
  <c r="M11494" i="5"/>
  <c r="M11542" i="5"/>
  <c r="O11542" i="5" s="1"/>
  <c r="M11546" i="5"/>
  <c r="O11546" i="5" s="1"/>
  <c r="M11550" i="5"/>
  <c r="O11550" i="5" s="1"/>
  <c r="M11570" i="5"/>
  <c r="O11570" i="5" s="1"/>
  <c r="M11574" i="5"/>
  <c r="N11574" i="5" s="1"/>
  <c r="M11578" i="5"/>
  <c r="M11582" i="5"/>
  <c r="O11582" i="5" s="1"/>
  <c r="M11590" i="5"/>
  <c r="O11590" i="5" s="1"/>
  <c r="M11594" i="5"/>
  <c r="M11618" i="5"/>
  <c r="O11618" i="5" s="1"/>
  <c r="M11642" i="5"/>
  <c r="M11650" i="5"/>
  <c r="M11654" i="5"/>
  <c r="O11654" i="5" s="1"/>
  <c r="M11670" i="5"/>
  <c r="O11670" i="5" s="1"/>
  <c r="M11678" i="5"/>
  <c r="O11678" i="5" s="1"/>
  <c r="M11702" i="5"/>
  <c r="M11726" i="5"/>
  <c r="M11730" i="5"/>
  <c r="O11730" i="5" s="1"/>
  <c r="M11734" i="5"/>
  <c r="O11734" i="5" s="1"/>
  <c r="M11746" i="5"/>
  <c r="M11766" i="5"/>
  <c r="N11766" i="5" s="1"/>
  <c r="M11770" i="5"/>
  <c r="M11774" i="5"/>
  <c r="O11774" i="5" s="1"/>
  <c r="M11778" i="5"/>
  <c r="O11778" i="5" s="1"/>
  <c r="M11802" i="5"/>
  <c r="M11834" i="5"/>
  <c r="N11834" i="5" s="1"/>
  <c r="M11842" i="5"/>
  <c r="N11842" i="5" s="1"/>
  <c r="M11846" i="5"/>
  <c r="N11846" i="5" s="1"/>
  <c r="M11850" i="5"/>
  <c r="N11850" i="5" s="1"/>
  <c r="M10454" i="5"/>
  <c r="M10609" i="5"/>
  <c r="N10609" i="5" s="1"/>
  <c r="M10670" i="5"/>
  <c r="N10670" i="5" s="1"/>
  <c r="M10674" i="5"/>
  <c r="M10678" i="5"/>
  <c r="N10678" i="5" s="1"/>
  <c r="M11141" i="5"/>
  <c r="M11153" i="5"/>
  <c r="M11169" i="5"/>
  <c r="O11169" i="5" s="1"/>
  <c r="M11189" i="5"/>
  <c r="M11213" i="5"/>
  <c r="M11217" i="5"/>
  <c r="O11217" i="5" s="1"/>
  <c r="M11221" i="5"/>
  <c r="N11221" i="5" s="1"/>
  <c r="M11284" i="5"/>
  <c r="O11284" i="5" s="1"/>
  <c r="M11300" i="5"/>
  <c r="N11300" i="5" s="1"/>
  <c r="M11340" i="5"/>
  <c r="M11391" i="5"/>
  <c r="O11391" i="5" s="1"/>
  <c r="M11451" i="5"/>
  <c r="M11455" i="5"/>
  <c r="N11455" i="5" s="1"/>
  <c r="M11459" i="5"/>
  <c r="M11463" i="5"/>
  <c r="M11398" i="5"/>
  <c r="N11398" i="5" s="1"/>
  <c r="M11886" i="5"/>
  <c r="M11947" i="5"/>
  <c r="M11978" i="5"/>
  <c r="M11994" i="5"/>
  <c r="M11998" i="5"/>
  <c r="N11998" i="5" s="1"/>
  <c r="M12002" i="5"/>
  <c r="O12002" i="5" s="1"/>
  <c r="M12022" i="5"/>
  <c r="M12030" i="5"/>
  <c r="N12030" i="5" s="1"/>
  <c r="M12034" i="5"/>
  <c r="O12034" i="5" s="1"/>
  <c r="M12042" i="5"/>
  <c r="M12082" i="5"/>
  <c r="M12094" i="5"/>
  <c r="M12138" i="5"/>
  <c r="O12138" i="5" s="1"/>
  <c r="M12325" i="5"/>
  <c r="N12325" i="5" s="1"/>
  <c r="M12357" i="5"/>
  <c r="M12393" i="5"/>
  <c r="O12393" i="5" s="1"/>
  <c r="M12465" i="5"/>
  <c r="M12489" i="5"/>
  <c r="M12497" i="5"/>
  <c r="O12497" i="5" s="1"/>
  <c r="M12505" i="5"/>
  <c r="M12521" i="5"/>
  <c r="O12521" i="5" s="1"/>
  <c r="M12525" i="5"/>
  <c r="M12537" i="5"/>
  <c r="N12537" i="5" s="1"/>
  <c r="M12565" i="5"/>
  <c r="O12565" i="5" s="1"/>
  <c r="M12569" i="5"/>
  <c r="N12569" i="5" s="1"/>
  <c r="M12589" i="5"/>
  <c r="O12589" i="5" s="1"/>
  <c r="M12605" i="5"/>
  <c r="N12605" i="5" s="1"/>
  <c r="M12733" i="5"/>
  <c r="O12733" i="5" s="1"/>
  <c r="M12777" i="5"/>
  <c r="N12777" i="5" s="1"/>
  <c r="M12825" i="5"/>
  <c r="M11402" i="5"/>
  <c r="M11422" i="5"/>
  <c r="O11422" i="5" s="1"/>
  <c r="M11925" i="5"/>
  <c r="O11925" i="5" s="1"/>
  <c r="M11952" i="5"/>
  <c r="M11961" i="5"/>
  <c r="M11966" i="5"/>
  <c r="O11966" i="5" s="1"/>
  <c r="M12154" i="5"/>
  <c r="N12154" i="5" s="1"/>
  <c r="M12206" i="5"/>
  <c r="O12206" i="5" s="1"/>
  <c r="M12214" i="5"/>
  <c r="N12214" i="5" s="1"/>
  <c r="M12254" i="5"/>
  <c r="N12254" i="5" s="1"/>
  <c r="M12262" i="5"/>
  <c r="O12262" i="5" s="1"/>
  <c r="M12306" i="5"/>
  <c r="O12306" i="5" s="1"/>
  <c r="M11192" i="5"/>
  <c r="N11192" i="5" s="1"/>
  <c r="M11319" i="5"/>
  <c r="N11319" i="5" s="1"/>
  <c r="M11426" i="5"/>
  <c r="O11426" i="5" s="1"/>
  <c r="M11912" i="5"/>
  <c r="N11912" i="5" s="1"/>
  <c r="M11921" i="5"/>
  <c r="N11921" i="5" s="1"/>
  <c r="M11957" i="5"/>
  <c r="O11957" i="5" s="1"/>
  <c r="M11987" i="5"/>
  <c r="N11987" i="5" s="1"/>
  <c r="M11991" i="5"/>
  <c r="M12007" i="5"/>
  <c r="N12007" i="5" s="1"/>
  <c r="M12091" i="5"/>
  <c r="O12091" i="5" s="1"/>
  <c r="M12103" i="5"/>
  <c r="M12107" i="5"/>
  <c r="N12107" i="5" s="1"/>
  <c r="M12362" i="5"/>
  <c r="N12362" i="5" s="1"/>
  <c r="M12394" i="5"/>
  <c r="N12394" i="5" s="1"/>
  <c r="M12426" i="5"/>
  <c r="N12426" i="5" s="1"/>
  <c r="M12430" i="5"/>
  <c r="N12430" i="5" s="1"/>
  <c r="M12494" i="5"/>
  <c r="M12530" i="5"/>
  <c r="M12538" i="5"/>
  <c r="M12554" i="5"/>
  <c r="N12554" i="5" s="1"/>
  <c r="M12590" i="5"/>
  <c r="M12662" i="5"/>
  <c r="O12662" i="5" s="1"/>
  <c r="M12754" i="5"/>
  <c r="O12754" i="5" s="1"/>
  <c r="M12810" i="5"/>
  <c r="M11112" i="5"/>
  <c r="N11112" i="5" s="1"/>
  <c r="M11323" i="5"/>
  <c r="M11917" i="5"/>
  <c r="N11917" i="5" s="1"/>
  <c r="M11958" i="5"/>
  <c r="M12151" i="5"/>
  <c r="M12163" i="5"/>
  <c r="N12163" i="5" s="1"/>
  <c r="M12195" i="5"/>
  <c r="N12195" i="5" s="1"/>
  <c r="M12203" i="5"/>
  <c r="M12211" i="5"/>
  <c r="N12211" i="5" s="1"/>
  <c r="M12251" i="5"/>
  <c r="O12251" i="5" s="1"/>
  <c r="M12259" i="5"/>
  <c r="N12259" i="5" s="1"/>
  <c r="M12263" i="5"/>
  <c r="M12267" i="5"/>
  <c r="M11116" i="5"/>
  <c r="M11327" i="5"/>
  <c r="N11327" i="5" s="1"/>
  <c r="M11382" i="5"/>
  <c r="M11434" i="5"/>
  <c r="N11434" i="5" s="1"/>
  <c r="M11878" i="5"/>
  <c r="O11878" i="5" s="1"/>
  <c r="M11913" i="5"/>
  <c r="O11913" i="5" s="1"/>
  <c r="M11918" i="5"/>
  <c r="N11918" i="5" s="1"/>
  <c r="M11988" i="5"/>
  <c r="O11988" i="5" s="1"/>
  <c r="M12000" i="5"/>
  <c r="M12040" i="5"/>
  <c r="N12040" i="5" s="1"/>
  <c r="M12052" i="5"/>
  <c r="M12056" i="5"/>
  <c r="N12056" i="5" s="1"/>
  <c r="M12084" i="5"/>
  <c r="N12084" i="5" s="1"/>
  <c r="M12136" i="5"/>
  <c r="N12136" i="5" s="1"/>
  <c r="M12355" i="5"/>
  <c r="O12355" i="5" s="1"/>
  <c r="M12359" i="5"/>
  <c r="M12371" i="5"/>
  <c r="M12387" i="5"/>
  <c r="O12387" i="5" s="1"/>
  <c r="M12399" i="5"/>
  <c r="M12419" i="5"/>
  <c r="O12419" i="5" s="1"/>
  <c r="M12427" i="5"/>
  <c r="O12427" i="5" s="1"/>
  <c r="M12459" i="5"/>
  <c r="O12459" i="5" s="1"/>
  <c r="M12463" i="5"/>
  <c r="M12467" i="5"/>
  <c r="M12471" i="5"/>
  <c r="O12471" i="5" s="1"/>
  <c r="M12483" i="5"/>
  <c r="O12483" i="5" s="1"/>
  <c r="M12503" i="5"/>
  <c r="M12523" i="5"/>
  <c r="N12523" i="5" s="1"/>
  <c r="M12527" i="5"/>
  <c r="N12527" i="5" s="1"/>
  <c r="M12535" i="5"/>
  <c r="O12535" i="5" s="1"/>
  <c r="M12551" i="5"/>
  <c r="O12551" i="5" s="1"/>
  <c r="M12559" i="5"/>
  <c r="M12563" i="5"/>
  <c r="M12567" i="5"/>
  <c r="O12567" i="5" s="1"/>
  <c r="M12571" i="5"/>
  <c r="M12595" i="5"/>
  <c r="O12595" i="5" s="1"/>
  <c r="M12599" i="5"/>
  <c r="O12599" i="5" s="1"/>
  <c r="M12635" i="5"/>
  <c r="N12635" i="5" s="1"/>
  <c r="M12687" i="5"/>
  <c r="M12779" i="5"/>
  <c r="O12779" i="5" s="1"/>
  <c r="M11881" i="5"/>
  <c r="M11909" i="5"/>
  <c r="M11923" i="5"/>
  <c r="M11950" i="5"/>
  <c r="N11950" i="5" s="1"/>
  <c r="M12144" i="5"/>
  <c r="N12144" i="5" s="1"/>
  <c r="M12148" i="5"/>
  <c r="O12148" i="5" s="1"/>
  <c r="M12200" i="5"/>
  <c r="M12272" i="5"/>
  <c r="O12272" i="5" s="1"/>
  <c r="M12276" i="5"/>
  <c r="M12312" i="5"/>
  <c r="M12316" i="5"/>
  <c r="M11208" i="5"/>
  <c r="M11955" i="5"/>
  <c r="M11964" i="5"/>
  <c r="M12005" i="5"/>
  <c r="N12005" i="5" s="1"/>
  <c r="M12009" i="5"/>
  <c r="M12033" i="5"/>
  <c r="M12037" i="5"/>
  <c r="M12045" i="5"/>
  <c r="M12049" i="5"/>
  <c r="N12049" i="5" s="1"/>
  <c r="M12081" i="5"/>
  <c r="M12085" i="5"/>
  <c r="O12085" i="5" s="1"/>
  <c r="M12097" i="5"/>
  <c r="M12141" i="5"/>
  <c r="M12320" i="5"/>
  <c r="N12320" i="5" s="1"/>
  <c r="M12328" i="5"/>
  <c r="O12328" i="5" s="1"/>
  <c r="M12332" i="5"/>
  <c r="M12352" i="5"/>
  <c r="O12352" i="5" s="1"/>
  <c r="M12368" i="5"/>
  <c r="M12392" i="5"/>
  <c r="M12424" i="5"/>
  <c r="N12424" i="5" s="1"/>
  <c r="M12428" i="5"/>
  <c r="M12468" i="5"/>
  <c r="M12496" i="5"/>
  <c r="M12500" i="5"/>
  <c r="M12504" i="5"/>
  <c r="N12504" i="5" s="1"/>
  <c r="M12508" i="5"/>
  <c r="M12532" i="5"/>
  <c r="O12532" i="5" s="1"/>
  <c r="M12560" i="5"/>
  <c r="O12560" i="5" s="1"/>
  <c r="M12592" i="5"/>
  <c r="M12624" i="5"/>
  <c r="M12628" i="5"/>
  <c r="O12628" i="5" s="1"/>
  <c r="M12664" i="5"/>
  <c r="M11100" i="5"/>
  <c r="N11100" i="5" s="1"/>
  <c r="M11307" i="5"/>
  <c r="M11339" i="5"/>
  <c r="N11339" i="5" s="1"/>
  <c r="M11394" i="5"/>
  <c r="M11915" i="5"/>
  <c r="M11938" i="5"/>
  <c r="N11938" i="5" s="1"/>
  <c r="M12157" i="5"/>
  <c r="O12157" i="5" s="1"/>
  <c r="M12197" i="5"/>
  <c r="M12209" i="5"/>
  <c r="O12209" i="5" s="1"/>
  <c r="M12217" i="5"/>
  <c r="O12217" i="5" s="1"/>
  <c r="M12257" i="5"/>
  <c r="O12257" i="5" s="1"/>
  <c r="M12309" i="5"/>
  <c r="N12309" i="5" s="1"/>
  <c r="M12313" i="5"/>
  <c r="M12796" i="5"/>
  <c r="O12796" i="5" s="1"/>
  <c r="M14407" i="5"/>
  <c r="O14407" i="5" s="1"/>
  <c r="M14411" i="5"/>
  <c r="M14415" i="5"/>
  <c r="O14415" i="5" s="1"/>
  <c r="M14419" i="5"/>
  <c r="M14427" i="5"/>
  <c r="M14439" i="5"/>
  <c r="M14443" i="5"/>
  <c r="O14443" i="5" s="1"/>
  <c r="M14404" i="5"/>
  <c r="O14404" i="5" s="1"/>
  <c r="M14412" i="5"/>
  <c r="N14412" i="5" s="1"/>
  <c r="M14416" i="5"/>
  <c r="N14416" i="5" s="1"/>
  <c r="M14424" i="5"/>
  <c r="N14424" i="5" s="1"/>
  <c r="M14432" i="5"/>
  <c r="N14432" i="5" s="1"/>
  <c r="M14436" i="5"/>
  <c r="M14193" i="5"/>
  <c r="M14221" i="5"/>
  <c r="O14221" i="5" s="1"/>
  <c r="M14245" i="5"/>
  <c r="O14245" i="5" s="1"/>
  <c r="M12736" i="5"/>
  <c r="N12736" i="5" s="1"/>
  <c r="M14398" i="5"/>
  <c r="M14410" i="5"/>
  <c r="N14410" i="5" s="1"/>
  <c r="M14418" i="5"/>
  <c r="O14418" i="5" s="1"/>
  <c r="M14422" i="5"/>
  <c r="O14422" i="5" s="1"/>
  <c r="M14426" i="5"/>
  <c r="M14430" i="5"/>
  <c r="M14434" i="5"/>
  <c r="M14438" i="5"/>
  <c r="O14438" i="5" s="1"/>
  <c r="M14442" i="5"/>
  <c r="M14429" i="5"/>
  <c r="M14401" i="5"/>
  <c r="N14401" i="5" s="1"/>
  <c r="M14433" i="5"/>
  <c r="O14433" i="5" s="1"/>
  <c r="M14409" i="5"/>
  <c r="N14409" i="5" s="1"/>
  <c r="M14441" i="5"/>
  <c r="N14441" i="5" s="1"/>
  <c r="M14413" i="5"/>
  <c r="M14421" i="5"/>
  <c r="M4157" i="5"/>
  <c r="O4157" i="5" s="1"/>
  <c r="M4169" i="5"/>
  <c r="O4169" i="5" s="1"/>
  <c r="M4177" i="5"/>
  <c r="M4185" i="5"/>
  <c r="N4185" i="5" s="1"/>
  <c r="M4189" i="5"/>
  <c r="O4189" i="5" s="1"/>
  <c r="M4201" i="5"/>
  <c r="M4209" i="5"/>
  <c r="M4217" i="5"/>
  <c r="O4217" i="5" s="1"/>
  <c r="M4233" i="5"/>
  <c r="M4241" i="5"/>
  <c r="N4241" i="5" s="1"/>
  <c r="M4253" i="5"/>
  <c r="N4253" i="5" s="1"/>
  <c r="M4332" i="5"/>
  <c r="N4332" i="5" s="1"/>
  <c r="M4336" i="5"/>
  <c r="M4364" i="5"/>
  <c r="M4372" i="5"/>
  <c r="M4400" i="5"/>
  <c r="O4400" i="5" s="1"/>
  <c r="M4432" i="5"/>
  <c r="M4440" i="5"/>
  <c r="O4440" i="5" s="1"/>
  <c r="M4464" i="5"/>
  <c r="N4464" i="5" s="1"/>
  <c r="M4476" i="5"/>
  <c r="N4476" i="5" s="1"/>
  <c r="M4540" i="5"/>
  <c r="M4548" i="5"/>
  <c r="O4548" i="5" s="1"/>
  <c r="M4596" i="5"/>
  <c r="M4632" i="5"/>
  <c r="O4632" i="5" s="1"/>
  <c r="M4640" i="5"/>
  <c r="M4672" i="5"/>
  <c r="N4672" i="5" s="1"/>
  <c r="M4171" i="5"/>
  <c r="M4277" i="5"/>
  <c r="O4277" i="5" s="1"/>
  <c r="M4708" i="5"/>
  <c r="N4708" i="5" s="1"/>
  <c r="M4194" i="5"/>
  <c r="O4194" i="5" s="1"/>
  <c r="M4230" i="5"/>
  <c r="M4313" i="5"/>
  <c r="N4313" i="5" s="1"/>
  <c r="M4341" i="5"/>
  <c r="M4397" i="5"/>
  <c r="M4425" i="5"/>
  <c r="N4425" i="5" s="1"/>
  <c r="M4429" i="5"/>
  <c r="M4473" i="5"/>
  <c r="M4505" i="5"/>
  <c r="N4505" i="5" s="1"/>
  <c r="M4513" i="5"/>
  <c r="M4545" i="5"/>
  <c r="O4545" i="5" s="1"/>
  <c r="M4585" i="5"/>
  <c r="O4585" i="5" s="1"/>
  <c r="M4593" i="5"/>
  <c r="O4593" i="5" s="1"/>
  <c r="M4601" i="5"/>
  <c r="O4601" i="5" s="1"/>
  <c r="M4677" i="5"/>
  <c r="O4677" i="5" s="1"/>
  <c r="M4199" i="5"/>
  <c r="O4199" i="5" s="1"/>
  <c r="M4203" i="5"/>
  <c r="O4203" i="5" s="1"/>
  <c r="M4215" i="5"/>
  <c r="N4215" i="5" s="1"/>
  <c r="M4227" i="5"/>
  <c r="M4314" i="5"/>
  <c r="M4338" i="5"/>
  <c r="O4338" i="5" s="1"/>
  <c r="M4362" i="5"/>
  <c r="M4366" i="5"/>
  <c r="N4366" i="5" s="1"/>
  <c r="M4394" i="5"/>
  <c r="O4394" i="5" s="1"/>
  <c r="M4470" i="5"/>
  <c r="N4470" i="5" s="1"/>
  <c r="M4494" i="5"/>
  <c r="M4498" i="5"/>
  <c r="N4498" i="5" s="1"/>
  <c r="M4510" i="5"/>
  <c r="M4542" i="5"/>
  <c r="O4542" i="5" s="1"/>
  <c r="M4554" i="5"/>
  <c r="M4558" i="5"/>
  <c r="O4558" i="5" s="1"/>
  <c r="M4590" i="5"/>
  <c r="M4598" i="5"/>
  <c r="M4630" i="5"/>
  <c r="M4634" i="5"/>
  <c r="O4634" i="5" s="1"/>
  <c r="M4674" i="5"/>
  <c r="O4674" i="5" s="1"/>
  <c r="M4167" i="5"/>
  <c r="O4167" i="5" s="1"/>
  <c r="M4187" i="5"/>
  <c r="M4283" i="5"/>
  <c r="O4283" i="5" s="1"/>
  <c r="M4291" i="5"/>
  <c r="M4710" i="5"/>
  <c r="M4714" i="5"/>
  <c r="M4292" i="5"/>
  <c r="N4292" i="5" s="1"/>
  <c r="M4296" i="5"/>
  <c r="M4315" i="5"/>
  <c r="N4315" i="5" s="1"/>
  <c r="M4435" i="5"/>
  <c r="O4435" i="5" s="1"/>
  <c r="M4543" i="5"/>
  <c r="O4543" i="5" s="1"/>
  <c r="M4784" i="5"/>
  <c r="N4784" i="5" s="1"/>
  <c r="M4788" i="5"/>
  <c r="O4788" i="5" s="1"/>
  <c r="M4820" i="5"/>
  <c r="N4820" i="5" s="1"/>
  <c r="M4824" i="5"/>
  <c r="M4860" i="5"/>
  <c r="O4860" i="5" s="1"/>
  <c r="M4864" i="5"/>
  <c r="N4864" i="5" s="1"/>
  <c r="M4896" i="5"/>
  <c r="M4928" i="5"/>
  <c r="O4928" i="5" s="1"/>
  <c r="M4960" i="5"/>
  <c r="M4256" i="5"/>
  <c r="M4407" i="5"/>
  <c r="N4407" i="5" s="1"/>
  <c r="M4467" i="5"/>
  <c r="M4988" i="5"/>
  <c r="O4988" i="5" s="1"/>
  <c r="M4992" i="5"/>
  <c r="N4992" i="5" s="1"/>
  <c r="M5064" i="5"/>
  <c r="M5272" i="5"/>
  <c r="N5272" i="5" s="1"/>
  <c r="M5288" i="5"/>
  <c r="M5312" i="5"/>
  <c r="N5312" i="5" s="1"/>
  <c r="M5320" i="5"/>
  <c r="M5332" i="5"/>
  <c r="M5336" i="5"/>
  <c r="M5348" i="5"/>
  <c r="N5348" i="5" s="1"/>
  <c r="M4551" i="5"/>
  <c r="M4817" i="5"/>
  <c r="M4857" i="5"/>
  <c r="N4857" i="5" s="1"/>
  <c r="M4893" i="5"/>
  <c r="M4929" i="5"/>
  <c r="N4929" i="5" s="1"/>
  <c r="M4957" i="5"/>
  <c r="O4957" i="5" s="1"/>
  <c r="M4359" i="5"/>
  <c r="N4359" i="5" s="1"/>
  <c r="M4503" i="5"/>
  <c r="M4555" i="5"/>
  <c r="N4555" i="5" s="1"/>
  <c r="M4746" i="5"/>
  <c r="N4746" i="5" s="1"/>
  <c r="M4750" i="5"/>
  <c r="O4750" i="5" s="1"/>
  <c r="M5029" i="5"/>
  <c r="M5061" i="5"/>
  <c r="N5061" i="5" s="1"/>
  <c r="M5301" i="5"/>
  <c r="M4268" i="5"/>
  <c r="M4507" i="5"/>
  <c r="O4507" i="5" s="1"/>
  <c r="M4782" i="5"/>
  <c r="M4786" i="5"/>
  <c r="O4786" i="5" s="1"/>
  <c r="M4822" i="5"/>
  <c r="O4822" i="5" s="1"/>
  <c r="M4862" i="5"/>
  <c r="O4862" i="5" s="1"/>
  <c r="M4898" i="5"/>
  <c r="O4898" i="5" s="1"/>
  <c r="M4926" i="5"/>
  <c r="O4926" i="5" s="1"/>
  <c r="M4962" i="5"/>
  <c r="M4755" i="5"/>
  <c r="O4755" i="5" s="1"/>
  <c r="M4990" i="5"/>
  <c r="O4990" i="5" s="1"/>
  <c r="M4994" i="5"/>
  <c r="M5026" i="5"/>
  <c r="O5026" i="5" s="1"/>
  <c r="M5058" i="5"/>
  <c r="O5058" i="5" s="1"/>
  <c r="M4311" i="5"/>
  <c r="N4311" i="5" s="1"/>
  <c r="M4375" i="5"/>
  <c r="N4375" i="5" s="1"/>
  <c r="M4587" i="5"/>
  <c r="N4587" i="5" s="1"/>
  <c r="M4748" i="5"/>
  <c r="O4748" i="5" s="1"/>
  <c r="M4752" i="5"/>
  <c r="M5023" i="5"/>
  <c r="N5023" i="5" s="1"/>
  <c r="M5031" i="5"/>
  <c r="N5031" i="5" s="1"/>
  <c r="M5287" i="5"/>
  <c r="O5287" i="5" s="1"/>
  <c r="M5299" i="5"/>
  <c r="M5307" i="5"/>
  <c r="M5368" i="5"/>
  <c r="M5380" i="5"/>
  <c r="N5380" i="5" s="1"/>
  <c r="M5392" i="5"/>
  <c r="N5392" i="5" s="1"/>
  <c r="M5396" i="5"/>
  <c r="M5416" i="5"/>
  <c r="N5416" i="5" s="1"/>
  <c r="M5440" i="5"/>
  <c r="O5440" i="5" s="1"/>
  <c r="M5456" i="5"/>
  <c r="N5456" i="5" s="1"/>
  <c r="M5460" i="5"/>
  <c r="O5460" i="5" s="1"/>
  <c r="M5476" i="5"/>
  <c r="N5476" i="5" s="1"/>
  <c r="M5496" i="5"/>
  <c r="N5496" i="5" s="1"/>
  <c r="M5278" i="5"/>
  <c r="N5278" i="5" s="1"/>
  <c r="M5322" i="5"/>
  <c r="O5322" i="5" s="1"/>
  <c r="M5516" i="5"/>
  <c r="M5556" i="5"/>
  <c r="M5956" i="5"/>
  <c r="M5984" i="5"/>
  <c r="N5984" i="5" s="1"/>
  <c r="M5988" i="5"/>
  <c r="M5361" i="5"/>
  <c r="O5361" i="5" s="1"/>
  <c r="M5397" i="5"/>
  <c r="M5417" i="5"/>
  <c r="N5417" i="5" s="1"/>
  <c r="M5437" i="5"/>
  <c r="N5437" i="5" s="1"/>
  <c r="M5473" i="5"/>
  <c r="N5473" i="5" s="1"/>
  <c r="M5481" i="5"/>
  <c r="O5481" i="5" s="1"/>
  <c r="M5493" i="5"/>
  <c r="M5357" i="5"/>
  <c r="O5357" i="5" s="1"/>
  <c r="M5501" i="5"/>
  <c r="N5501" i="5" s="1"/>
  <c r="M5513" i="5"/>
  <c r="M5517" i="5"/>
  <c r="O5517" i="5" s="1"/>
  <c r="M5521" i="5"/>
  <c r="N5521" i="5" s="1"/>
  <c r="M5533" i="5"/>
  <c r="N5533" i="5" s="1"/>
  <c r="M5545" i="5"/>
  <c r="M5969" i="5"/>
  <c r="O5969" i="5" s="1"/>
  <c r="M5981" i="5"/>
  <c r="M5985" i="5"/>
  <c r="O5985" i="5" s="1"/>
  <c r="M5345" i="5"/>
  <c r="O5345" i="5" s="1"/>
  <c r="M5370" i="5"/>
  <c r="N5370" i="5" s="1"/>
  <c r="M5394" i="5"/>
  <c r="O5394" i="5" s="1"/>
  <c r="M5414" i="5"/>
  <c r="O5414" i="5" s="1"/>
  <c r="M5438" i="5"/>
  <c r="M5458" i="5"/>
  <c r="O5458" i="5" s="1"/>
  <c r="M5478" i="5"/>
  <c r="O5478" i="5" s="1"/>
  <c r="M5494" i="5"/>
  <c r="M5498" i="5"/>
  <c r="N5498" i="5" s="1"/>
  <c r="M5294" i="5"/>
  <c r="O5294" i="5" s="1"/>
  <c r="M5558" i="5"/>
  <c r="N5558" i="5" s="1"/>
  <c r="M5930" i="5"/>
  <c r="M4931" i="5"/>
  <c r="N4931" i="5" s="1"/>
  <c r="M4955" i="5"/>
  <c r="N4955" i="5" s="1"/>
  <c r="M5341" i="5"/>
  <c r="N5341" i="5" s="1"/>
  <c r="M5503" i="5"/>
  <c r="N5503" i="5" s="1"/>
  <c r="M5515" i="5"/>
  <c r="M5523" i="5"/>
  <c r="N5523" i="5" s="1"/>
  <c r="M5531" i="5"/>
  <c r="M5535" i="5"/>
  <c r="M5543" i="5"/>
  <c r="N5543" i="5" s="1"/>
  <c r="M5923" i="5"/>
  <c r="M5927" i="5"/>
  <c r="N5927" i="5" s="1"/>
  <c r="M5963" i="5"/>
  <c r="O5963" i="5" s="1"/>
  <c r="M5979" i="5"/>
  <c r="M5983" i="5"/>
  <c r="N5983" i="5" s="1"/>
  <c r="M5475" i="5"/>
  <c r="N5475" i="5" s="1"/>
  <c r="M6002" i="5"/>
  <c r="M6006" i="5"/>
  <c r="M6018" i="5"/>
  <c r="O6018" i="5" s="1"/>
  <c r="M6090" i="5"/>
  <c r="M6098" i="5"/>
  <c r="M6106" i="5"/>
  <c r="O6106" i="5" s="1"/>
  <c r="M6114" i="5"/>
  <c r="N6114" i="5" s="1"/>
  <c r="M6126" i="5"/>
  <c r="N6126" i="5" s="1"/>
  <c r="M6138" i="5"/>
  <c r="O6138" i="5" s="1"/>
  <c r="M6150" i="5"/>
  <c r="M6162" i="5"/>
  <c r="N6162" i="5" s="1"/>
  <c r="M6170" i="5"/>
  <c r="M6178" i="5"/>
  <c r="M6186" i="5"/>
  <c r="O6186" i="5" s="1"/>
  <c r="M6194" i="5"/>
  <c r="N6194" i="5" s="1"/>
  <c r="M6202" i="5"/>
  <c r="M6214" i="5"/>
  <c r="M6361" i="5"/>
  <c r="N6361" i="5" s="1"/>
  <c r="M6365" i="5"/>
  <c r="M6373" i="5"/>
  <c r="M6389" i="5"/>
  <c r="M6405" i="5"/>
  <c r="O6405" i="5" s="1"/>
  <c r="M5463" i="5"/>
  <c r="N5463" i="5" s="1"/>
  <c r="M5986" i="5"/>
  <c r="O5986" i="5" s="1"/>
  <c r="M6286" i="5"/>
  <c r="M6298" i="5"/>
  <c r="O6298" i="5" s="1"/>
  <c r="M6318" i="5"/>
  <c r="N6318" i="5" s="1"/>
  <c r="M6346" i="5"/>
  <c r="M5995" i="5"/>
  <c r="M5999" i="5"/>
  <c r="M6015" i="5"/>
  <c r="N6015" i="5" s="1"/>
  <c r="M6027" i="5"/>
  <c r="N6027" i="5" s="1"/>
  <c r="M6035" i="5"/>
  <c r="M6043" i="5"/>
  <c r="N6043" i="5" s="1"/>
  <c r="M6051" i="5"/>
  <c r="N6051" i="5" s="1"/>
  <c r="M6087" i="5"/>
  <c r="M6091" i="5"/>
  <c r="M6095" i="5"/>
  <c r="M6099" i="5"/>
  <c r="O6099" i="5" s="1"/>
  <c r="M6111" i="5"/>
  <c r="M6115" i="5"/>
  <c r="M6123" i="5"/>
  <c r="N6123" i="5" s="1"/>
  <c r="M6127" i="5"/>
  <c r="M6135" i="5"/>
  <c r="N6135" i="5" s="1"/>
  <c r="M6171" i="5"/>
  <c r="M6175" i="5"/>
  <c r="O6175" i="5" s="1"/>
  <c r="M6179" i="5"/>
  <c r="N6179" i="5" s="1"/>
  <c r="M6195" i="5"/>
  <c r="M6203" i="5"/>
  <c r="M6211" i="5"/>
  <c r="M6215" i="5"/>
  <c r="O6215" i="5" s="1"/>
  <c r="M6219" i="5"/>
  <c r="M6350" i="5"/>
  <c r="O6350" i="5" s="1"/>
  <c r="M6370" i="5"/>
  <c r="M6378" i="5"/>
  <c r="N6378" i="5" s="1"/>
  <c r="M6390" i="5"/>
  <c r="N6390" i="5" s="1"/>
  <c r="M6398" i="5"/>
  <c r="N6398" i="5" s="1"/>
  <c r="M6406" i="5"/>
  <c r="M6410" i="5"/>
  <c r="M6295" i="5"/>
  <c r="M6303" i="5"/>
  <c r="M6331" i="5"/>
  <c r="N6331" i="5" s="1"/>
  <c r="M6335" i="5"/>
  <c r="N6335" i="5" s="1"/>
  <c r="M5326" i="5"/>
  <c r="M5383" i="5"/>
  <c r="M5992" i="5"/>
  <c r="N5992" i="5" s="1"/>
  <c r="M6008" i="5"/>
  <c r="O6008" i="5" s="1"/>
  <c r="M6012" i="5"/>
  <c r="O6012" i="5" s="1"/>
  <c r="M6020" i="5"/>
  <c r="M6024" i="5"/>
  <c r="M6028" i="5"/>
  <c r="N6028" i="5" s="1"/>
  <c r="M6036" i="5"/>
  <c r="N6036" i="5" s="1"/>
  <c r="M6044" i="5"/>
  <c r="M6080" i="5"/>
  <c r="O6080" i="5" s="1"/>
  <c r="M6104" i="5"/>
  <c r="M6116" i="5"/>
  <c r="N6116" i="5" s="1"/>
  <c r="M6128" i="5"/>
  <c r="M6132" i="5"/>
  <c r="M6152" i="5"/>
  <c r="N6152" i="5" s="1"/>
  <c r="M6160" i="5"/>
  <c r="M6188" i="5"/>
  <c r="M6192" i="5"/>
  <c r="M6196" i="5"/>
  <c r="N6196" i="5" s="1"/>
  <c r="M6208" i="5"/>
  <c r="M6212" i="5"/>
  <c r="O6212" i="5" s="1"/>
  <c r="M6220" i="5"/>
  <c r="O6220" i="5" s="1"/>
  <c r="M6351" i="5"/>
  <c r="N6351" i="5" s="1"/>
  <c r="M6359" i="5"/>
  <c r="M6363" i="5"/>
  <c r="N6363" i="5" s="1"/>
  <c r="M6387" i="5"/>
  <c r="M6399" i="5"/>
  <c r="M6276" i="5"/>
  <c r="N6276" i="5" s="1"/>
  <c r="M6280" i="5"/>
  <c r="O6280" i="5" s="1"/>
  <c r="M6284" i="5"/>
  <c r="O6284" i="5" s="1"/>
  <c r="M6288" i="5"/>
  <c r="M6300" i="5"/>
  <c r="N6300" i="5" s="1"/>
  <c r="M6308" i="5"/>
  <c r="M6312" i="5"/>
  <c r="M6316" i="5"/>
  <c r="N6316" i="5" s="1"/>
  <c r="M6348" i="5"/>
  <c r="O6348" i="5" s="1"/>
  <c r="M6277" i="5"/>
  <c r="O6277" i="5" s="1"/>
  <c r="M6289" i="5"/>
  <c r="N6289" i="5" s="1"/>
  <c r="M6293" i="5"/>
  <c r="N6293" i="5" s="1"/>
  <c r="M6313" i="5"/>
  <c r="M6325" i="5"/>
  <c r="N6325" i="5" s="1"/>
  <c r="M6329" i="5"/>
  <c r="O6329" i="5" s="1"/>
  <c r="M6333" i="5"/>
  <c r="N6333" i="5" s="1"/>
  <c r="M5989" i="5"/>
  <c r="M6061" i="5"/>
  <c r="N6061" i="5" s="1"/>
  <c r="M7151" i="5"/>
  <c r="O7151" i="5" s="1"/>
  <c r="M7187" i="5"/>
  <c r="N7187" i="5" s="1"/>
  <c r="M7801" i="5"/>
  <c r="M8001" i="5"/>
  <c r="M6105" i="5"/>
  <c r="O6105" i="5" s="1"/>
  <c r="M6137" i="5"/>
  <c r="M6169" i="5"/>
  <c r="N6169" i="5" s="1"/>
  <c r="M6201" i="5"/>
  <c r="M7218" i="5"/>
  <c r="O7218" i="5" s="1"/>
  <c r="M7250" i="5"/>
  <c r="O7250" i="5" s="1"/>
  <c r="M7278" i="5"/>
  <c r="N7278" i="5" s="1"/>
  <c r="M7354" i="5"/>
  <c r="M6069" i="5"/>
  <c r="N6069" i="5" s="1"/>
  <c r="M6205" i="5"/>
  <c r="M7116" i="5"/>
  <c r="M7148" i="5"/>
  <c r="N7148" i="5" s="1"/>
  <c r="M7184" i="5"/>
  <c r="O7184" i="5" s="1"/>
  <c r="M7806" i="5"/>
  <c r="N7806" i="5" s="1"/>
  <c r="M7882" i="5"/>
  <c r="M7902" i="5"/>
  <c r="M7998" i="5"/>
  <c r="M6033" i="5"/>
  <c r="M6145" i="5"/>
  <c r="N6145" i="5" s="1"/>
  <c r="M6177" i="5"/>
  <c r="N6177" i="5" s="1"/>
  <c r="M6209" i="5"/>
  <c r="O6209" i="5" s="1"/>
  <c r="M7219" i="5"/>
  <c r="N7219" i="5" s="1"/>
  <c r="M7247" i="5"/>
  <c r="N7247" i="5" s="1"/>
  <c r="M7279" i="5"/>
  <c r="N7279" i="5" s="1"/>
  <c r="M7311" i="5"/>
  <c r="M7315" i="5"/>
  <c r="N7315" i="5" s="1"/>
  <c r="M7351" i="5"/>
  <c r="M7395" i="5"/>
  <c r="O7395" i="5" s="1"/>
  <c r="M7399" i="5"/>
  <c r="M7403" i="5"/>
  <c r="O7403" i="5" s="1"/>
  <c r="M7435" i="5"/>
  <c r="N7435" i="5" s="1"/>
  <c r="M7443" i="5"/>
  <c r="M6181" i="5"/>
  <c r="N6181" i="5" s="1"/>
  <c r="M7117" i="5"/>
  <c r="M7149" i="5"/>
  <c r="O7149" i="5" s="1"/>
  <c r="M7185" i="5"/>
  <c r="M7851" i="5"/>
  <c r="N7851" i="5" s="1"/>
  <c r="M7907" i="5"/>
  <c r="N7907" i="5" s="1"/>
  <c r="M7935" i="5"/>
  <c r="O7935" i="5" s="1"/>
  <c r="M6185" i="5"/>
  <c r="N6185" i="5" s="1"/>
  <c r="M6217" i="5"/>
  <c r="N6217" i="5" s="1"/>
  <c r="M6376" i="5"/>
  <c r="N6376" i="5" s="1"/>
  <c r="M7220" i="5"/>
  <c r="M7248" i="5"/>
  <c r="M7276" i="5"/>
  <c r="M7316" i="5"/>
  <c r="O7316" i="5" s="1"/>
  <c r="M7352" i="5"/>
  <c r="N7352" i="5" s="1"/>
  <c r="M7356" i="5"/>
  <c r="N7356" i="5" s="1"/>
  <c r="M7756" i="5"/>
  <c r="O7756" i="5" s="1"/>
  <c r="M6161" i="5"/>
  <c r="N6161" i="5" s="1"/>
  <c r="M6384" i="5"/>
  <c r="M7221" i="5"/>
  <c r="O7221" i="5" s="1"/>
  <c r="M7245" i="5"/>
  <c r="O7245" i="5" s="1"/>
  <c r="M7249" i="5"/>
  <c r="N7249" i="5" s="1"/>
  <c r="M7273" i="5"/>
  <c r="M7277" i="5"/>
  <c r="N7277" i="5" s="1"/>
  <c r="M7313" i="5"/>
  <c r="N7313" i="5" s="1"/>
  <c r="M7317" i="5"/>
  <c r="N7317" i="5" s="1"/>
  <c r="M7357" i="5"/>
  <c r="M7393" i="5"/>
  <c r="M7401" i="5"/>
  <c r="M7441" i="5"/>
  <c r="O7441" i="5" s="1"/>
  <c r="M7485" i="5"/>
  <c r="N7485" i="5" s="1"/>
  <c r="M6077" i="5"/>
  <c r="N6077" i="5" s="1"/>
  <c r="M7804" i="5"/>
  <c r="M8236" i="5"/>
  <c r="M8264" i="5"/>
  <c r="N8264" i="5" s="1"/>
  <c r="M8300" i="5"/>
  <c r="N8300" i="5" s="1"/>
  <c r="M8328" i="5"/>
  <c r="N8328" i="5" s="1"/>
  <c r="M8332" i="5"/>
  <c r="N8332" i="5" s="1"/>
  <c r="M8356" i="5"/>
  <c r="N8356" i="5" s="1"/>
  <c r="M8392" i="5"/>
  <c r="M8424" i="5"/>
  <c r="M8464" i="5"/>
  <c r="N8464" i="5" s="1"/>
  <c r="M8480" i="5"/>
  <c r="N8480" i="5" s="1"/>
  <c r="M8488" i="5"/>
  <c r="N8488" i="5" s="1"/>
  <c r="M8500" i="5"/>
  <c r="N8500" i="5" s="1"/>
  <c r="M8512" i="5"/>
  <c r="O8512" i="5" s="1"/>
  <c r="M8548" i="5"/>
  <c r="O8548" i="5" s="1"/>
  <c r="M8097" i="5"/>
  <c r="M8101" i="5"/>
  <c r="M8129" i="5"/>
  <c r="M8153" i="5"/>
  <c r="M8157" i="5"/>
  <c r="N8157" i="5" s="1"/>
  <c r="M8177" i="5"/>
  <c r="M8592" i="5"/>
  <c r="N8592" i="5" s="1"/>
  <c r="M8608" i="5"/>
  <c r="M8612" i="5"/>
  <c r="N8612" i="5" s="1"/>
  <c r="M8636" i="5"/>
  <c r="M8648" i="5"/>
  <c r="M8660" i="5"/>
  <c r="M8233" i="5"/>
  <c r="N8233" i="5" s="1"/>
  <c r="M8361" i="5"/>
  <c r="M8389" i="5"/>
  <c r="N8389" i="5" s="1"/>
  <c r="M8429" i="5"/>
  <c r="N8429" i="5" s="1"/>
  <c r="M8461" i="5"/>
  <c r="N8461" i="5" s="1"/>
  <c r="M8465" i="5"/>
  <c r="N8465" i="5" s="1"/>
  <c r="M8525" i="5"/>
  <c r="M8541" i="5"/>
  <c r="M8549" i="5"/>
  <c r="N8549" i="5" s="1"/>
  <c r="M8573" i="5"/>
  <c r="M8034" i="5"/>
  <c r="O8034" i="5" s="1"/>
  <c r="M8066" i="5"/>
  <c r="N8066" i="5" s="1"/>
  <c r="M8134" i="5"/>
  <c r="M8150" i="5"/>
  <c r="O8150" i="5" s="1"/>
  <c r="M8182" i="5"/>
  <c r="N8182" i="5" s="1"/>
  <c r="M8186" i="5"/>
  <c r="N8186" i="5" s="1"/>
  <c r="M8206" i="5"/>
  <c r="O8206" i="5" s="1"/>
  <c r="M8649" i="5"/>
  <c r="M8661" i="5"/>
  <c r="O8661" i="5" s="1"/>
  <c r="M8673" i="5"/>
  <c r="O8673" i="5" s="1"/>
  <c r="M7150" i="5"/>
  <c r="M7976" i="5"/>
  <c r="O7976" i="5" s="1"/>
  <c r="M8238" i="5"/>
  <c r="N8238" i="5" s="1"/>
  <c r="M8262" i="5"/>
  <c r="M8270" i="5"/>
  <c r="O8270" i="5" s="1"/>
  <c r="M8298" i="5"/>
  <c r="O8298" i="5" s="1"/>
  <c r="M8394" i="5"/>
  <c r="O8394" i="5" s="1"/>
  <c r="M8422" i="5"/>
  <c r="M8426" i="5"/>
  <c r="M8466" i="5"/>
  <c r="O8466" i="5" s="1"/>
  <c r="M8498" i="5"/>
  <c r="O8498" i="5" s="1"/>
  <c r="M8526" i="5"/>
  <c r="M8538" i="5"/>
  <c r="O8538" i="5" s="1"/>
  <c r="M8590" i="5"/>
  <c r="N8590" i="5" s="1"/>
  <c r="M7186" i="5"/>
  <c r="O7186" i="5" s="1"/>
  <c r="M7848" i="5"/>
  <c r="N7848" i="5" s="1"/>
  <c r="M7956" i="5"/>
  <c r="O7956" i="5" s="1"/>
  <c r="M8071" i="5"/>
  <c r="M8095" i="5"/>
  <c r="M8099" i="5"/>
  <c r="M8127" i="5"/>
  <c r="M8131" i="5"/>
  <c r="O8131" i="5" s="1"/>
  <c r="M8155" i="5"/>
  <c r="N8155" i="5" s="1"/>
  <c r="M8179" i="5"/>
  <c r="M8614" i="5"/>
  <c r="N8614" i="5" s="1"/>
  <c r="M8634" i="5"/>
  <c r="M8674" i="5"/>
  <c r="O8674" i="5" s="1"/>
  <c r="M5459" i="5"/>
  <c r="M7078" i="5"/>
  <c r="O7078" i="5" s="1"/>
  <c r="M8036" i="5"/>
  <c r="M8068" i="5"/>
  <c r="O8068" i="5" s="1"/>
  <c r="M8104" i="5"/>
  <c r="M8124" i="5"/>
  <c r="N8124" i="5" s="1"/>
  <c r="M8160" i="5"/>
  <c r="O8160" i="5" s="1"/>
  <c r="M8184" i="5"/>
  <c r="O8184" i="5" s="1"/>
  <c r="M8208" i="5"/>
  <c r="M8212" i="5"/>
  <c r="M8631" i="5"/>
  <c r="M8387" i="5"/>
  <c r="O8387" i="5" s="1"/>
  <c r="M9928" i="5"/>
  <c r="O9928" i="5" s="1"/>
  <c r="M6125" i="5"/>
  <c r="N6125" i="5" s="1"/>
  <c r="M9529" i="5"/>
  <c r="M9533" i="5"/>
  <c r="O9533" i="5" s="1"/>
  <c r="M9557" i="5"/>
  <c r="M9597" i="5"/>
  <c r="N9597" i="5" s="1"/>
  <c r="M9617" i="5"/>
  <c r="N9617" i="5" s="1"/>
  <c r="M9621" i="5"/>
  <c r="M9625" i="5"/>
  <c r="M9645" i="5"/>
  <c r="M9665" i="5"/>
  <c r="M9681" i="5"/>
  <c r="N9681" i="5" s="1"/>
  <c r="M9701" i="5"/>
  <c r="M9705" i="5"/>
  <c r="N9705" i="5" s="1"/>
  <c r="M9713" i="5"/>
  <c r="O9713" i="5" s="1"/>
  <c r="M9717" i="5"/>
  <c r="O9717" i="5" s="1"/>
  <c r="M9729" i="5"/>
  <c r="M9733" i="5"/>
  <c r="M9737" i="5"/>
  <c r="M9745" i="5"/>
  <c r="O9745" i="5" s="1"/>
  <c r="M9753" i="5"/>
  <c r="M9757" i="5"/>
  <c r="O9757" i="5" s="1"/>
  <c r="M9765" i="5"/>
  <c r="O9765" i="5" s="1"/>
  <c r="M9801" i="5"/>
  <c r="N9801" i="5" s="1"/>
  <c r="M8295" i="5"/>
  <c r="O8295" i="5" s="1"/>
  <c r="M8499" i="5"/>
  <c r="N8499" i="5" s="1"/>
  <c r="M8551" i="5"/>
  <c r="N8551" i="5" s="1"/>
  <c r="M9471" i="5"/>
  <c r="N9471" i="5" s="1"/>
  <c r="M8443" i="5"/>
  <c r="N8443" i="5" s="1"/>
  <c r="M8459" i="5"/>
  <c r="M9530" i="5"/>
  <c r="N9530" i="5" s="1"/>
  <c r="M9554" i="5"/>
  <c r="O9554" i="5" s="1"/>
  <c r="M9558" i="5"/>
  <c r="M9578" i="5"/>
  <c r="M9614" i="5"/>
  <c r="M9638" i="5"/>
  <c r="M9642" i="5"/>
  <c r="N9642" i="5" s="1"/>
  <c r="M9658" i="5"/>
  <c r="M9662" i="5"/>
  <c r="N9662" i="5" s="1"/>
  <c r="M9670" i="5"/>
  <c r="N9670" i="5" s="1"/>
  <c r="M9686" i="5"/>
  <c r="M9702" i="5"/>
  <c r="M9706" i="5"/>
  <c r="O9706" i="5" s="1"/>
  <c r="M9714" i="5"/>
  <c r="M9718" i="5"/>
  <c r="M9726" i="5"/>
  <c r="M9738" i="5"/>
  <c r="N9738" i="5" s="1"/>
  <c r="M9742" i="5"/>
  <c r="O9742" i="5" s="1"/>
  <c r="M9746" i="5"/>
  <c r="M9762" i="5"/>
  <c r="M9778" i="5"/>
  <c r="M9786" i="5"/>
  <c r="O9786" i="5" s="1"/>
  <c r="M9806" i="5"/>
  <c r="M9814" i="5"/>
  <c r="M8483" i="5"/>
  <c r="N8483" i="5" s="1"/>
  <c r="M9507" i="5"/>
  <c r="N9507" i="5" s="1"/>
  <c r="M9946" i="5"/>
  <c r="M8267" i="5"/>
  <c r="O8267" i="5" s="1"/>
  <c r="M8427" i="5"/>
  <c r="M8571" i="5"/>
  <c r="M9488" i="5"/>
  <c r="N9488" i="5" s="1"/>
  <c r="M9555" i="5"/>
  <c r="O9555" i="5" s="1"/>
  <c r="M9599" i="5"/>
  <c r="M9615" i="5"/>
  <c r="N9615" i="5" s="1"/>
  <c r="M9619" i="5"/>
  <c r="M9683" i="5"/>
  <c r="M9703" i="5"/>
  <c r="N9703" i="5" s="1"/>
  <c r="M9707" i="5"/>
  <c r="N9707" i="5" s="1"/>
  <c r="M9719" i="5"/>
  <c r="N9719" i="5" s="1"/>
  <c r="M9727" i="5"/>
  <c r="O9727" i="5" s="1"/>
  <c r="M9735" i="5"/>
  <c r="N9735" i="5" s="1"/>
  <c r="M9747" i="5"/>
  <c r="N9747" i="5" s="1"/>
  <c r="M9755" i="5"/>
  <c r="M9759" i="5"/>
  <c r="N9759" i="5" s="1"/>
  <c r="M9763" i="5"/>
  <c r="N9763" i="5" s="1"/>
  <c r="M9771" i="5"/>
  <c r="N9771" i="5" s="1"/>
  <c r="M9775" i="5"/>
  <c r="N9775" i="5" s="1"/>
  <c r="M9779" i="5"/>
  <c r="O9779" i="5" s="1"/>
  <c r="M9835" i="5"/>
  <c r="M9843" i="5"/>
  <c r="N9843" i="5" s="1"/>
  <c r="M8447" i="5"/>
  <c r="O8447" i="5" s="1"/>
  <c r="M8515" i="5"/>
  <c r="M9508" i="5"/>
  <c r="M8231" i="5"/>
  <c r="N8231" i="5" s="1"/>
  <c r="M8359" i="5"/>
  <c r="O8359" i="5" s="1"/>
  <c r="M9489" i="5"/>
  <c r="O9489" i="5" s="1"/>
  <c r="M9512" i="5"/>
  <c r="M9536" i="5"/>
  <c r="N9536" i="5" s="1"/>
  <c r="M9576" i="5"/>
  <c r="M9580" i="5"/>
  <c r="M9596" i="5"/>
  <c r="O9596" i="5" s="1"/>
  <c r="M9600" i="5"/>
  <c r="N9600" i="5" s="1"/>
  <c r="M9636" i="5"/>
  <c r="N9636" i="5" s="1"/>
  <c r="M9640" i="5"/>
  <c r="N9640" i="5" s="1"/>
  <c r="M9660" i="5"/>
  <c r="N9660" i="5" s="1"/>
  <c r="M9668" i="5"/>
  <c r="M9684" i="5"/>
  <c r="M9688" i="5"/>
  <c r="M9724" i="5"/>
  <c r="O9724" i="5" s="1"/>
  <c r="M9728" i="5"/>
  <c r="N9728" i="5" s="1"/>
  <c r="M9736" i="5"/>
  <c r="M9748" i="5"/>
  <c r="O9748" i="5" s="1"/>
  <c r="M9756" i="5"/>
  <c r="N9756" i="5" s="1"/>
  <c r="M9760" i="5"/>
  <c r="N9760" i="5" s="1"/>
  <c r="M9764" i="5"/>
  <c r="M9772" i="5"/>
  <c r="M9780" i="5"/>
  <c r="M9848" i="5"/>
  <c r="O9848" i="5" s="1"/>
  <c r="M10882" i="5"/>
  <c r="N10882" i="5" s="1"/>
  <c r="M10910" i="5"/>
  <c r="N10910" i="5" s="1"/>
  <c r="M10954" i="5"/>
  <c r="N10954" i="5" s="1"/>
  <c r="M10795" i="5"/>
  <c r="N10795" i="5" s="1"/>
  <c r="M10911" i="5"/>
  <c r="M11015" i="5"/>
  <c r="N11015" i="5" s="1"/>
  <c r="M10776" i="5"/>
  <c r="O10776" i="5" s="1"/>
  <c r="M10812" i="5"/>
  <c r="O10812" i="5" s="1"/>
  <c r="M10932" i="5"/>
  <c r="O10932" i="5" s="1"/>
  <c r="M10980" i="5"/>
  <c r="N10980" i="5" s="1"/>
  <c r="M11044" i="5"/>
  <c r="M9959" i="5"/>
  <c r="O9959" i="5" s="1"/>
  <c r="M10933" i="5"/>
  <c r="M10985" i="5"/>
  <c r="O10985" i="5" s="1"/>
  <c r="M9935" i="5"/>
  <c r="N9935" i="5" s="1"/>
  <c r="M12054" i="5"/>
  <c r="O12054" i="5" s="1"/>
  <c r="M12361" i="5"/>
  <c r="M12373" i="5"/>
  <c r="M12397" i="5"/>
  <c r="N12397" i="5" s="1"/>
  <c r="M12401" i="5"/>
  <c r="N12401" i="5" s="1"/>
  <c r="M12405" i="5"/>
  <c r="M12409" i="5"/>
  <c r="M12433" i="5"/>
  <c r="M12453" i="5"/>
  <c r="O12453" i="5" s="1"/>
  <c r="M12477" i="5"/>
  <c r="M12545" i="5"/>
  <c r="M12573" i="5"/>
  <c r="N12573" i="5" s="1"/>
  <c r="M12577" i="5"/>
  <c r="O12577" i="5" s="1"/>
  <c r="M12645" i="5"/>
  <c r="M12693" i="5"/>
  <c r="O12693" i="5" s="1"/>
  <c r="M12741" i="5"/>
  <c r="M12765" i="5"/>
  <c r="M12266" i="5"/>
  <c r="O12266" i="5" s="1"/>
  <c r="M12274" i="5"/>
  <c r="M12318" i="5"/>
  <c r="M12330" i="5"/>
  <c r="O12330" i="5" s="1"/>
  <c r="M12334" i="5"/>
  <c r="M12338" i="5"/>
  <c r="O12338" i="5" s="1"/>
  <c r="M12370" i="5"/>
  <c r="O12370" i="5" s="1"/>
  <c r="M12442" i="5"/>
  <c r="N12442" i="5" s="1"/>
  <c r="M12446" i="5"/>
  <c r="M12598" i="5"/>
  <c r="O12598" i="5" s="1"/>
  <c r="M12614" i="5"/>
  <c r="M12698" i="5"/>
  <c r="M12714" i="5"/>
  <c r="M12279" i="5"/>
  <c r="N12279" i="5" s="1"/>
  <c r="M12287" i="5"/>
  <c r="N12287" i="5" s="1"/>
  <c r="M12008" i="5"/>
  <c r="N12008" i="5" s="1"/>
  <c r="M12327" i="5"/>
  <c r="N12327" i="5" s="1"/>
  <c r="M12367" i="5"/>
  <c r="O12367" i="5" s="1"/>
  <c r="M12375" i="5"/>
  <c r="M12407" i="5"/>
  <c r="M12411" i="5"/>
  <c r="M12415" i="5"/>
  <c r="O12415" i="5" s="1"/>
  <c r="M12451" i="5"/>
  <c r="O12451" i="5" s="1"/>
  <c r="M12487" i="5"/>
  <c r="N12487" i="5" s="1"/>
  <c r="M12511" i="5"/>
  <c r="O12511" i="5" s="1"/>
  <c r="M12607" i="5"/>
  <c r="M12631" i="5"/>
  <c r="O12631" i="5" s="1"/>
  <c r="M12671" i="5"/>
  <c r="N12671" i="5" s="1"/>
  <c r="M12711" i="5"/>
  <c r="M12739" i="5"/>
  <c r="O12739" i="5" s="1"/>
  <c r="M12787" i="5"/>
  <c r="O12787" i="5" s="1"/>
  <c r="M12160" i="5"/>
  <c r="N12160" i="5" s="1"/>
  <c r="M12168" i="5"/>
  <c r="N12168" i="5" s="1"/>
  <c r="M12220" i="5"/>
  <c r="M12224" i="5"/>
  <c r="M12228" i="5"/>
  <c r="O12228" i="5" s="1"/>
  <c r="M12109" i="5"/>
  <c r="M12324" i="5"/>
  <c r="O12324" i="5" s="1"/>
  <c r="M12364" i="5"/>
  <c r="N12364" i="5" s="1"/>
  <c r="M12380" i="5"/>
  <c r="N12380" i="5" s="1"/>
  <c r="M12436" i="5"/>
  <c r="M12540" i="5"/>
  <c r="N12540" i="5" s="1"/>
  <c r="M12588" i="5"/>
  <c r="M12616" i="5"/>
  <c r="O12616" i="5" s="1"/>
  <c r="M12620" i="5"/>
  <c r="M12652" i="5"/>
  <c r="N12652" i="5" s="1"/>
  <c r="M12672" i="5"/>
  <c r="N12672" i="5" s="1"/>
  <c r="M12281" i="5"/>
  <c r="N12281" i="5" s="1"/>
  <c r="M13188" i="5"/>
  <c r="M13247" i="5"/>
  <c r="O13247" i="5" s="1"/>
  <c r="M13259" i="5"/>
  <c r="M13275" i="5"/>
  <c r="N13275" i="5" s="1"/>
  <c r="M13291" i="5"/>
  <c r="O13291" i="5" s="1"/>
  <c r="M13295" i="5"/>
  <c r="N13295" i="5" s="1"/>
  <c r="M13311" i="5"/>
  <c r="N13311" i="5" s="1"/>
  <c r="M13331" i="5"/>
  <c r="O13331" i="5" s="1"/>
  <c r="M13335" i="5"/>
  <c r="O13335" i="5" s="1"/>
  <c r="M13339" i="5"/>
  <c r="M13355" i="5"/>
  <c r="M13379" i="5"/>
  <c r="O13379" i="5" s="1"/>
  <c r="M13387" i="5"/>
  <c r="N13387" i="5" s="1"/>
  <c r="M13407" i="5"/>
  <c r="M13411" i="5"/>
  <c r="M13415" i="5"/>
  <c r="N13415" i="5" s="1"/>
  <c r="M13419" i="5"/>
  <c r="M13427" i="5"/>
  <c r="M13435" i="5"/>
  <c r="O13435" i="5" s="1"/>
  <c r="M13439" i="5"/>
  <c r="N13439" i="5" s="1"/>
  <c r="M13455" i="5"/>
  <c r="M13463" i="5"/>
  <c r="M13467" i="5"/>
  <c r="O13467" i="5" s="1"/>
  <c r="M13475" i="5"/>
  <c r="M13479" i="5"/>
  <c r="N13479" i="5" s="1"/>
  <c r="M13491" i="5"/>
  <c r="M13499" i="5"/>
  <c r="M13503" i="5"/>
  <c r="O13503" i="5" s="1"/>
  <c r="M13515" i="5"/>
  <c r="M13527" i="5"/>
  <c r="N13527" i="5" s="1"/>
  <c r="M13563" i="5"/>
  <c r="M13567" i="5"/>
  <c r="M13575" i="5"/>
  <c r="M13579" i="5"/>
  <c r="M13583" i="5"/>
  <c r="M13595" i="5"/>
  <c r="N13595" i="5" s="1"/>
  <c r="M13603" i="5"/>
  <c r="N13603" i="5" s="1"/>
  <c r="M13619" i="5"/>
  <c r="N13619" i="5" s="1"/>
  <c r="M13631" i="5"/>
  <c r="O13631" i="5" s="1"/>
  <c r="M13635" i="5"/>
  <c r="O13635" i="5" s="1"/>
  <c r="M13667" i="5"/>
  <c r="O13667" i="5" s="1"/>
  <c r="M13671" i="5"/>
  <c r="M13675" i="5"/>
  <c r="M13695" i="5"/>
  <c r="O13695" i="5" s="1"/>
  <c r="M13699" i="5"/>
  <c r="N13699" i="5" s="1"/>
  <c r="M13703" i="5"/>
  <c r="N13703" i="5" s="1"/>
  <c r="M13707" i="5"/>
  <c r="M13711" i="5"/>
  <c r="N13711" i="5" s="1"/>
  <c r="M13715" i="5"/>
  <c r="M13731" i="5"/>
  <c r="M13735" i="5"/>
  <c r="O13735" i="5" s="1"/>
  <c r="M13751" i="5"/>
  <c r="O13751" i="5" s="1"/>
  <c r="M13759" i="5"/>
  <c r="M13771" i="5"/>
  <c r="M13775" i="5"/>
  <c r="O13775" i="5" s="1"/>
  <c r="M13795" i="5"/>
  <c r="M13807" i="5"/>
  <c r="M13811" i="5"/>
  <c r="M13815" i="5"/>
  <c r="M13831" i="5"/>
  <c r="N13831" i="5" s="1"/>
  <c r="M13847" i="5"/>
  <c r="M13851" i="5"/>
  <c r="M13855" i="5"/>
  <c r="M13871" i="5"/>
  <c r="M13875" i="5"/>
  <c r="O13875" i="5" s="1"/>
  <c r="M13879" i="5"/>
  <c r="M13891" i="5"/>
  <c r="M13903" i="5"/>
  <c r="N13903" i="5" s="1"/>
  <c r="M13907" i="5"/>
  <c r="N13907" i="5" s="1"/>
  <c r="M13931" i="5"/>
  <c r="N13931" i="5" s="1"/>
  <c r="M13935" i="5"/>
  <c r="O13935" i="5" s="1"/>
  <c r="M13947" i="5"/>
  <c r="N13947" i="5" s="1"/>
  <c r="M13951" i="5"/>
  <c r="N13951" i="5" s="1"/>
  <c r="M13963" i="5"/>
  <c r="O13963" i="5" s="1"/>
  <c r="M13971" i="5"/>
  <c r="M13995" i="5"/>
  <c r="O13995" i="5" s="1"/>
  <c r="M13999" i="5"/>
  <c r="N13999" i="5" s="1"/>
  <c r="M14003" i="5"/>
  <c r="M14007" i="5"/>
  <c r="M14027" i="5"/>
  <c r="M14031" i="5"/>
  <c r="M14035" i="5"/>
  <c r="M14039" i="5"/>
  <c r="O14039" i="5" s="1"/>
  <c r="M14043" i="5"/>
  <c r="O14043" i="5" s="1"/>
  <c r="M14059" i="5"/>
  <c r="M14067" i="5"/>
  <c r="M14083" i="5"/>
  <c r="O14083" i="5" s="1"/>
  <c r="M14087" i="5"/>
  <c r="O14087" i="5" s="1"/>
  <c r="M14103" i="5"/>
  <c r="M14115" i="5"/>
  <c r="M14119" i="5"/>
  <c r="M14123" i="5"/>
  <c r="O14123" i="5" s="1"/>
  <c r="M14131" i="5"/>
  <c r="M14143" i="5"/>
  <c r="N14143" i="5" s="1"/>
  <c r="M14155" i="5"/>
  <c r="M14163" i="5"/>
  <c r="M14167" i="5"/>
  <c r="N14167" i="5" s="1"/>
  <c r="M14171" i="5"/>
  <c r="M14203" i="5"/>
  <c r="M14207" i="5"/>
  <c r="O14207" i="5" s="1"/>
  <c r="M14211" i="5"/>
  <c r="N14211" i="5" s="1"/>
  <c r="M14227" i="5"/>
  <c r="O14227" i="5" s="1"/>
  <c r="M14255" i="5"/>
  <c r="O14255" i="5" s="1"/>
  <c r="M14259" i="5"/>
  <c r="N14259" i="5" s="1"/>
  <c r="M14271" i="5"/>
  <c r="N14271" i="5" s="1"/>
  <c r="M14283" i="5"/>
  <c r="O14283" i="5" s="1"/>
  <c r="M14287" i="5"/>
  <c r="M14311" i="5"/>
  <c r="O14311" i="5" s="1"/>
  <c r="M14335" i="5"/>
  <c r="N14335" i="5" s="1"/>
  <c r="M14379" i="5"/>
  <c r="N14379" i="5" s="1"/>
  <c r="M14403" i="5"/>
  <c r="M12728" i="5"/>
  <c r="N12728" i="5" s="1"/>
  <c r="M13252" i="5"/>
  <c r="N13252" i="5" s="1"/>
  <c r="M13268" i="5"/>
  <c r="M13276" i="5"/>
  <c r="M13280" i="5"/>
  <c r="N13280" i="5" s="1"/>
  <c r="M13304" i="5"/>
  <c r="M13308" i="5"/>
  <c r="N13308" i="5" s="1"/>
  <c r="M13328" i="5"/>
  <c r="O13328" i="5" s="1"/>
  <c r="M13344" i="5"/>
  <c r="O13344" i="5" s="1"/>
  <c r="M13356" i="5"/>
  <c r="M13360" i="5"/>
  <c r="M13364" i="5"/>
  <c r="N13364" i="5" s="1"/>
  <c r="M13368" i="5"/>
  <c r="N13368" i="5" s="1"/>
  <c r="M13380" i="5"/>
  <c r="M13384" i="5"/>
  <c r="M13396" i="5"/>
  <c r="M13408" i="5"/>
  <c r="M13424" i="5"/>
  <c r="M13448" i="5"/>
  <c r="O13448" i="5" s="1"/>
  <c r="M13452" i="5"/>
  <c r="M13504" i="5"/>
  <c r="N13504" i="5" s="1"/>
  <c r="M13524" i="5"/>
  <c r="O13524" i="5" s="1"/>
  <c r="M13540" i="5"/>
  <c r="M13544" i="5"/>
  <c r="N13544" i="5" s="1"/>
  <c r="M13552" i="5"/>
  <c r="M13560" i="5"/>
  <c r="N13560" i="5" s="1"/>
  <c r="M13592" i="5"/>
  <c r="M13600" i="5"/>
  <c r="M13608" i="5"/>
  <c r="N13608" i="5" s="1"/>
  <c r="M13612" i="5"/>
  <c r="N13612" i="5" s="1"/>
  <c r="M13628" i="5"/>
  <c r="N13628" i="5" s="1"/>
  <c r="M13640" i="5"/>
  <c r="M13644" i="5"/>
  <c r="N13644" i="5" s="1"/>
  <c r="M13652" i="5"/>
  <c r="N13652" i="5" s="1"/>
  <c r="M13660" i="5"/>
  <c r="M13684" i="5"/>
  <c r="M13696" i="5"/>
  <c r="N13696" i="5" s="1"/>
  <c r="M13724" i="5"/>
  <c r="M13732" i="5"/>
  <c r="M13740" i="5"/>
  <c r="O13740" i="5" s="1"/>
  <c r="M13744" i="5"/>
  <c r="O13744" i="5" s="1"/>
  <c r="M13768" i="5"/>
  <c r="M13772" i="5"/>
  <c r="M13780" i="5"/>
  <c r="N13780" i="5" s="1"/>
  <c r="M13788" i="5"/>
  <c r="N13788" i="5" s="1"/>
  <c r="M13792" i="5"/>
  <c r="M13800" i="5"/>
  <c r="M13808" i="5"/>
  <c r="M13820" i="5"/>
  <c r="M13824" i="5"/>
  <c r="N13824" i="5" s="1"/>
  <c r="M13828" i="5"/>
  <c r="M13836" i="5"/>
  <c r="M13840" i="5"/>
  <c r="N13840" i="5" s="1"/>
  <c r="M13848" i="5"/>
  <c r="N13848" i="5" s="1"/>
  <c r="M13860" i="5"/>
  <c r="O13860" i="5" s="1"/>
  <c r="M13864" i="5"/>
  <c r="N13864" i="5" s="1"/>
  <c r="M13896" i="5"/>
  <c r="M13916" i="5"/>
  <c r="O13916" i="5" s="1"/>
  <c r="M13928" i="5"/>
  <c r="M13940" i="5"/>
  <c r="M13944" i="5"/>
  <c r="O13944" i="5" s="1"/>
  <c r="M13968" i="5"/>
  <c r="N13968" i="5" s="1"/>
  <c r="M13976" i="5"/>
  <c r="O13976" i="5" s="1"/>
  <c r="M13980" i="5"/>
  <c r="M13984" i="5"/>
  <c r="N13984" i="5" s="1"/>
  <c r="M13996" i="5"/>
  <c r="O13996" i="5" s="1"/>
  <c r="M14012" i="5"/>
  <c r="M14016" i="5"/>
  <c r="M14028" i="5"/>
  <c r="O14028" i="5" s="1"/>
  <c r="M14048" i="5"/>
  <c r="M14060" i="5"/>
  <c r="O14060" i="5" s="1"/>
  <c r="M14064" i="5"/>
  <c r="O14064" i="5" s="1"/>
  <c r="M14068" i="5"/>
  <c r="N14068" i="5" s="1"/>
  <c r="M14072" i="5"/>
  <c r="M14076" i="5"/>
  <c r="M14080" i="5"/>
  <c r="N14080" i="5" s="1"/>
  <c r="M14100" i="5"/>
  <c r="O14100" i="5" s="1"/>
  <c r="M14104" i="5"/>
  <c r="M14108" i="5"/>
  <c r="M14112" i="5"/>
  <c r="M14132" i="5"/>
  <c r="M14136" i="5"/>
  <c r="O14136" i="5" s="1"/>
  <c r="M14140" i="5"/>
  <c r="M14148" i="5"/>
  <c r="M14164" i="5"/>
  <c r="O14164" i="5" s="1"/>
  <c r="M14172" i="5"/>
  <c r="M14176" i="5"/>
  <c r="M14180" i="5"/>
  <c r="N14180" i="5" s="1"/>
  <c r="M14184" i="5"/>
  <c r="M14188" i="5"/>
  <c r="O14188" i="5" s="1"/>
  <c r="M14196" i="5"/>
  <c r="N14196" i="5" s="1"/>
  <c r="M14200" i="5"/>
  <c r="M14204" i="5"/>
  <c r="N14204" i="5" s="1"/>
  <c r="M14216" i="5"/>
  <c r="O14216" i="5" s="1"/>
  <c r="M14224" i="5"/>
  <c r="N14224" i="5" s="1"/>
  <c r="M14232" i="5"/>
  <c r="M14236" i="5"/>
  <c r="O14236" i="5" s="1"/>
  <c r="M14304" i="5"/>
  <c r="N14304" i="5" s="1"/>
  <c r="M14408" i="5"/>
  <c r="M13257" i="5"/>
  <c r="M13265" i="5"/>
  <c r="N13265" i="5" s="1"/>
  <c r="M13277" i="5"/>
  <c r="M13289" i="5"/>
  <c r="M13293" i="5"/>
  <c r="M13305" i="5"/>
  <c r="M13329" i="5"/>
  <c r="M13333" i="5"/>
  <c r="M13337" i="5"/>
  <c r="O13337" i="5" s="1"/>
  <c r="M13341" i="5"/>
  <c r="O13341" i="5" s="1"/>
  <c r="M13389" i="5"/>
  <c r="M13393" i="5"/>
  <c r="M13409" i="5"/>
  <c r="N13409" i="5" s="1"/>
  <c r="M13413" i="5"/>
  <c r="N13413" i="5" s="1"/>
  <c r="M13433" i="5"/>
  <c r="M13437" i="5"/>
  <c r="M13441" i="5"/>
  <c r="M13445" i="5"/>
  <c r="N13445" i="5" s="1"/>
  <c r="M13465" i="5"/>
  <c r="M13469" i="5"/>
  <c r="N13469" i="5" s="1"/>
  <c r="M13477" i="5"/>
  <c r="N13477" i="5" s="1"/>
  <c r="M13481" i="5"/>
  <c r="M13489" i="5"/>
  <c r="M13493" i="5"/>
  <c r="M13501" i="5"/>
  <c r="M13513" i="5"/>
  <c r="O13513" i="5" s="1"/>
  <c r="M13517" i="5"/>
  <c r="M13521" i="5"/>
  <c r="O13521" i="5" s="1"/>
  <c r="M13529" i="5"/>
  <c r="M13565" i="5"/>
  <c r="M13573" i="5"/>
  <c r="M13577" i="5"/>
  <c r="N13577" i="5" s="1"/>
  <c r="M13581" i="5"/>
  <c r="M13597" i="5"/>
  <c r="N13597" i="5" s="1"/>
  <c r="M13605" i="5"/>
  <c r="M13617" i="5"/>
  <c r="O13617" i="5" s="1"/>
  <c r="M13625" i="5"/>
  <c r="M13633" i="5"/>
  <c r="N13633" i="5" s="1"/>
  <c r="M13665" i="5"/>
  <c r="M13669" i="5"/>
  <c r="M13673" i="5"/>
  <c r="N13673" i="5" s="1"/>
  <c r="M13693" i="5"/>
  <c r="N13693" i="5" s="1"/>
  <c r="M13697" i="5"/>
  <c r="N13697" i="5" s="1"/>
  <c r="M13705" i="5"/>
  <c r="M13709" i="5"/>
  <c r="N13709" i="5" s="1"/>
  <c r="M13713" i="5"/>
  <c r="O13713" i="5" s="1"/>
  <c r="M13717" i="5"/>
  <c r="N13717" i="5" s="1"/>
  <c r="M13733" i="5"/>
  <c r="M13737" i="5"/>
  <c r="M13749" i="5"/>
  <c r="N13749" i="5" s="1"/>
  <c r="M13753" i="5"/>
  <c r="O13753" i="5" s="1"/>
  <c r="M13757" i="5"/>
  <c r="M13761" i="5"/>
  <c r="O13761" i="5" s="1"/>
  <c r="M13769" i="5"/>
  <c r="M13773" i="5"/>
  <c r="O13773" i="5" s="1"/>
  <c r="M13785" i="5"/>
  <c r="O13785" i="5" s="1"/>
  <c r="M13809" i="5"/>
  <c r="M13813" i="5"/>
  <c r="N13813" i="5" s="1"/>
  <c r="M13833" i="5"/>
  <c r="M13849" i="5"/>
  <c r="N13849" i="5" s="1"/>
  <c r="M13853" i="5"/>
  <c r="M13869" i="5"/>
  <c r="M13873" i="5"/>
  <c r="M13877" i="5"/>
  <c r="M13889" i="5"/>
  <c r="M13893" i="5"/>
  <c r="N13893" i="5" s="1"/>
  <c r="M13901" i="5"/>
  <c r="M13905" i="5"/>
  <c r="N13905" i="5" s="1"/>
  <c r="M13909" i="5"/>
  <c r="M13913" i="5"/>
  <c r="O13913" i="5" s="1"/>
  <c r="M13925" i="5"/>
  <c r="O13925" i="5" s="1"/>
  <c r="M13929" i="5"/>
  <c r="M13933" i="5"/>
  <c r="O13933" i="5" s="1"/>
  <c r="M13937" i="5"/>
  <c r="N13937" i="5" s="1"/>
  <c r="M13949" i="5"/>
  <c r="M13965" i="5"/>
  <c r="M13969" i="5"/>
  <c r="N13969" i="5" s="1"/>
  <c r="M13973" i="5"/>
  <c r="M13993" i="5"/>
  <c r="N13993" i="5" s="1"/>
  <c r="M14001" i="5"/>
  <c r="M14005" i="5"/>
  <c r="M14009" i="5"/>
  <c r="N14009" i="5" s="1"/>
  <c r="M14025" i="5"/>
  <c r="M14029" i="5"/>
  <c r="M14033" i="5"/>
  <c r="O14033" i="5" s="1"/>
  <c r="M14037" i="5"/>
  <c r="N14037" i="5" s="1"/>
  <c r="M14041" i="5"/>
  <c r="M14065" i="5"/>
  <c r="M14085" i="5"/>
  <c r="M14097" i="5"/>
  <c r="N14097" i="5" s="1"/>
  <c r="M14117" i="5"/>
  <c r="M14137" i="5"/>
  <c r="O14137" i="5" s="1"/>
  <c r="M14141" i="5"/>
  <c r="M14145" i="5"/>
  <c r="M14153" i="5"/>
  <c r="M14157" i="5"/>
  <c r="M14161" i="5"/>
  <c r="M14165" i="5"/>
  <c r="O14165" i="5" s="1"/>
  <c r="M14169" i="5"/>
  <c r="O14169" i="5" s="1"/>
  <c r="M14173" i="5"/>
  <c r="N14173" i="5" s="1"/>
  <c r="M14197" i="5"/>
  <c r="M14205" i="5"/>
  <c r="O14205" i="5" s="1"/>
  <c r="M14209" i="5"/>
  <c r="M14225" i="5"/>
  <c r="M14229" i="5"/>
  <c r="M14249" i="5"/>
  <c r="N14249" i="5" s="1"/>
  <c r="M14253" i="5"/>
  <c r="N14253" i="5" s="1"/>
  <c r="M14257" i="5"/>
  <c r="O14257" i="5" s="1"/>
  <c r="M14277" i="5"/>
  <c r="N14277" i="5" s="1"/>
  <c r="M14281" i="5"/>
  <c r="M14285" i="5"/>
  <c r="N14285" i="5" s="1"/>
  <c r="M14297" i="5"/>
  <c r="M14309" i="5"/>
  <c r="M14313" i="5"/>
  <c r="N14313" i="5" s="1"/>
  <c r="M13246" i="5"/>
  <c r="M13266" i="5"/>
  <c r="M13278" i="5"/>
  <c r="M13290" i="5"/>
  <c r="O13290" i="5" s="1"/>
  <c r="M13306" i="5"/>
  <c r="M13310" i="5"/>
  <c r="N13310" i="5" s="1"/>
  <c r="M13314" i="5"/>
  <c r="O13314" i="5" s="1"/>
  <c r="M13354" i="5"/>
  <c r="O13354" i="5" s="1"/>
  <c r="M13358" i="5"/>
  <c r="M13362" i="5"/>
  <c r="M13382" i="5"/>
  <c r="M13406" i="5"/>
  <c r="O13406" i="5" s="1"/>
  <c r="M13422" i="5"/>
  <c r="M13450" i="5"/>
  <c r="O13450" i="5" s="1"/>
  <c r="M13538" i="5"/>
  <c r="N13538" i="5" s="1"/>
  <c r="M13546" i="5"/>
  <c r="N13546" i="5" s="1"/>
  <c r="M13550" i="5"/>
  <c r="M13554" i="5"/>
  <c r="O13554" i="5" s="1"/>
  <c r="M13570" i="5"/>
  <c r="O13570" i="5" s="1"/>
  <c r="M13590" i="5"/>
  <c r="O13590" i="5" s="1"/>
  <c r="M13610" i="5"/>
  <c r="M13626" i="5"/>
  <c r="O13626" i="5" s="1"/>
  <c r="M13638" i="5"/>
  <c r="O13638" i="5" s="1"/>
  <c r="M13642" i="5"/>
  <c r="N13642" i="5" s="1"/>
  <c r="M13646" i="5"/>
  <c r="M13650" i="5"/>
  <c r="M13658" i="5"/>
  <c r="M13662" i="5"/>
  <c r="N13662" i="5" s="1"/>
  <c r="M13678" i="5"/>
  <c r="M13682" i="5"/>
  <c r="N13682" i="5" s="1"/>
  <c r="M13686" i="5"/>
  <c r="N13686" i="5" s="1"/>
  <c r="M13694" i="5"/>
  <c r="N13694" i="5" s="1"/>
  <c r="M13722" i="5"/>
  <c r="N13722" i="5" s="1"/>
  <c r="M13730" i="5"/>
  <c r="M13742" i="5"/>
  <c r="M13746" i="5"/>
  <c r="O13746" i="5" s="1"/>
  <c r="M13770" i="5"/>
  <c r="M13778" i="5"/>
  <c r="N13778" i="5" s="1"/>
  <c r="M13782" i="5"/>
  <c r="O13782" i="5" s="1"/>
  <c r="M13790" i="5"/>
  <c r="N13790" i="5" s="1"/>
  <c r="M13798" i="5"/>
  <c r="N13798" i="5" s="1"/>
  <c r="M13802" i="5"/>
  <c r="M13806" i="5"/>
  <c r="M13810" i="5"/>
  <c r="N13810" i="5" s="1"/>
  <c r="M13818" i="5"/>
  <c r="M13822" i="5"/>
  <c r="O13822" i="5" s="1"/>
  <c r="M13826" i="5"/>
  <c r="O13826" i="5" s="1"/>
  <c r="M13838" i="5"/>
  <c r="N13838" i="5" s="1"/>
  <c r="M13858" i="5"/>
  <c r="M13862" i="5"/>
  <c r="N13862" i="5" s="1"/>
  <c r="M13866" i="5"/>
  <c r="N13866" i="5" s="1"/>
  <c r="M13890" i="5"/>
  <c r="N13890" i="5" s="1"/>
  <c r="M13894" i="5"/>
  <c r="M13898" i="5"/>
  <c r="N13898" i="5" s="1"/>
  <c r="M13914" i="5"/>
  <c r="O13914" i="5" s="1"/>
  <c r="M13926" i="5"/>
  <c r="O13926" i="5" s="1"/>
  <c r="M13942" i="5"/>
  <c r="M13966" i="5"/>
  <c r="M13978" i="5"/>
  <c r="M13982" i="5"/>
  <c r="O13982" i="5" s="1"/>
  <c r="M13994" i="5"/>
  <c r="O13994" i="5" s="1"/>
  <c r="M13998" i="5"/>
  <c r="N13998" i="5" s="1"/>
  <c r="M14014" i="5"/>
  <c r="N14014" i="5" s="1"/>
  <c r="M14026" i="5"/>
  <c r="O14026" i="5" s="1"/>
  <c r="M14046" i="5"/>
  <c r="M14050" i="5"/>
  <c r="M14062" i="5"/>
  <c r="M14070" i="5"/>
  <c r="N14070" i="5" s="1"/>
  <c r="M14074" i="5"/>
  <c r="M14078" i="5"/>
  <c r="O14078" i="5" s="1"/>
  <c r="M14098" i="5"/>
  <c r="N14098" i="5" s="1"/>
  <c r="M14102" i="5"/>
  <c r="O14102" i="5" s="1"/>
  <c r="M14106" i="5"/>
  <c r="M14110" i="5"/>
  <c r="M14134" i="5"/>
  <c r="M14138" i="5"/>
  <c r="O14138" i="5" s="1"/>
  <c r="M14170" i="5"/>
  <c r="O14170" i="5" s="1"/>
  <c r="M14174" i="5"/>
  <c r="O14174" i="5" s="1"/>
  <c r="M14178" i="5"/>
  <c r="N14178" i="5" s="1"/>
  <c r="M14182" i="5"/>
  <c r="O14182" i="5" s="1"/>
  <c r="M14194" i="5"/>
  <c r="M14198" i="5"/>
  <c r="M14202" i="5"/>
  <c r="M14222" i="5"/>
  <c r="O14222" i="5" s="1"/>
  <c r="M14230" i="5"/>
  <c r="M14234" i="5"/>
  <c r="O14234" i="5" s="1"/>
  <c r="M14238" i="5"/>
  <c r="O14238" i="5" s="1"/>
  <c r="M14322" i="5"/>
  <c r="N14322" i="5" s="1"/>
  <c r="M14394" i="5"/>
  <c r="M14406" i="5"/>
  <c r="N14406" i="5" s="1"/>
  <c r="M14405" i="5"/>
  <c r="N14405" i="5" s="1"/>
  <c r="M14345" i="5"/>
  <c r="N14345" i="5" s="1"/>
  <c r="M14385" i="5"/>
  <c r="N14385" i="5" s="1"/>
  <c r="M14393" i="5"/>
  <c r="N14393" i="5" s="1"/>
  <c r="O12749" i="5"/>
  <c r="N12661" i="5"/>
  <c r="O12661" i="5"/>
  <c r="O12301" i="5"/>
  <c r="N12301" i="5"/>
  <c r="N12828" i="5"/>
  <c r="O12828" i="5"/>
  <c r="O12724" i="5"/>
  <c r="N12724" i="5"/>
  <c r="N12556" i="5"/>
  <c r="O12556" i="5"/>
  <c r="O11997" i="5"/>
  <c r="N11997" i="5"/>
  <c r="O12256" i="5"/>
  <c r="N12256" i="5"/>
  <c r="O12771" i="5"/>
  <c r="N12771" i="5"/>
  <c r="O12579" i="5"/>
  <c r="N12579" i="5"/>
  <c r="N12347" i="5"/>
  <c r="O12258" i="5"/>
  <c r="N12258" i="5"/>
  <c r="O11890" i="5"/>
  <c r="N11890" i="5"/>
  <c r="O11378" i="5"/>
  <c r="N11516" i="5"/>
  <c r="O11516" i="5"/>
  <c r="N8251" i="5"/>
  <c r="O8251" i="5"/>
  <c r="N7405" i="5"/>
  <c r="N7099" i="5"/>
  <c r="O7099" i="5"/>
  <c r="N6892" i="5"/>
  <c r="O6892" i="5"/>
  <c r="N7732" i="5"/>
  <c r="N6720" i="5"/>
  <c r="N6273" i="5"/>
  <c r="O6273" i="5"/>
  <c r="N6553" i="5"/>
  <c r="O6553" i="5"/>
  <c r="O6258" i="5"/>
  <c r="N6258" i="5"/>
  <c r="O6038" i="5"/>
  <c r="N6038" i="5"/>
  <c r="N6420" i="5"/>
  <c r="O6420" i="5"/>
  <c r="N6296" i="5"/>
  <c r="N6511" i="5"/>
  <c r="O6511" i="5"/>
  <c r="N6232" i="5"/>
  <c r="O6232" i="5"/>
  <c r="N6048" i="5"/>
  <c r="O6048" i="5"/>
  <c r="N6283" i="5"/>
  <c r="N5920" i="5"/>
  <c r="O5920" i="5"/>
  <c r="N5724" i="5"/>
  <c r="N4975" i="5"/>
  <c r="O4975" i="5"/>
  <c r="N5095" i="5"/>
  <c r="O5095" i="5"/>
  <c r="N5190" i="5"/>
  <c r="P5190" i="5" s="1"/>
  <c r="N5074" i="5"/>
  <c r="O5074" i="5"/>
  <c r="N4763" i="5"/>
  <c r="O4763" i="5"/>
  <c r="O5096" i="5"/>
  <c r="N5096" i="5"/>
  <c r="N4733" i="5"/>
  <c r="O4733" i="5"/>
  <c r="N4531" i="5"/>
  <c r="N4236" i="5"/>
  <c r="O4236" i="5"/>
  <c r="N4689" i="5"/>
  <c r="O4689" i="5"/>
  <c r="N4489" i="5"/>
  <c r="O4489" i="5"/>
  <c r="N4325" i="5"/>
  <c r="O4325" i="5"/>
  <c r="O4131" i="5"/>
  <c r="N4131" i="5"/>
  <c r="N4128" i="5"/>
  <c r="O13100" i="5"/>
  <c r="N13100" i="5"/>
  <c r="O13158" i="5"/>
  <c r="N13158" i="5"/>
  <c r="O13115" i="5"/>
  <c r="N13115" i="5"/>
  <c r="O13067" i="5"/>
  <c r="N13067" i="5"/>
  <c r="O12879" i="5"/>
  <c r="N12879" i="5"/>
  <c r="O13145" i="5"/>
  <c r="N13145" i="5"/>
  <c r="N13089" i="5"/>
  <c r="O13089" i="5"/>
  <c r="O12993" i="5"/>
  <c r="P12993" i="5" s="1"/>
  <c r="Q12993" i="5" s="1"/>
  <c r="N9297" i="5"/>
  <c r="O9297" i="5"/>
  <c r="N9468" i="5"/>
  <c r="O9468" i="5"/>
  <c r="O9483" i="5"/>
  <c r="N9483" i="5"/>
  <c r="N8914" i="5"/>
  <c r="O8914" i="5"/>
  <c r="N8804" i="5"/>
  <c r="O8804" i="5"/>
  <c r="O6404" i="5"/>
  <c r="O5271" i="5"/>
  <c r="N5271" i="5"/>
  <c r="N5916" i="5"/>
  <c r="O5916" i="5"/>
  <c r="O5624" i="5"/>
  <c r="N5624" i="5"/>
  <c r="N5216" i="5"/>
  <c r="N5168" i="5"/>
  <c r="O4741" i="5"/>
  <c r="N4331" i="5"/>
  <c r="O3878" i="5"/>
  <c r="N4674" i="5"/>
  <c r="M220" i="5"/>
  <c r="N220" i="5" s="1"/>
  <c r="M228" i="5"/>
  <c r="M240" i="5"/>
  <c r="M252" i="5"/>
  <c r="M264" i="5"/>
  <c r="M268" i="5"/>
  <c r="M229" i="5"/>
  <c r="M237" i="5"/>
  <c r="M241" i="5"/>
  <c r="N241" i="5" s="1"/>
  <c r="M253" i="5"/>
  <c r="M265" i="5"/>
  <c r="M277" i="5"/>
  <c r="O277" i="5" s="1"/>
  <c r="M289" i="5"/>
  <c r="N289" i="5" s="1"/>
  <c r="M297" i="5"/>
  <c r="N297" i="5" s="1"/>
  <c r="M126" i="5"/>
  <c r="M130" i="5"/>
  <c r="M230" i="5"/>
  <c r="M238" i="5"/>
  <c r="M242" i="5"/>
  <c r="N242" i="5" s="1"/>
  <c r="M250" i="5"/>
  <c r="N250" i="5" s="1"/>
  <c r="M266" i="5"/>
  <c r="O266" i="5" s="1"/>
  <c r="M239" i="5"/>
  <c r="M296" i="5"/>
  <c r="M287" i="5"/>
  <c r="M315" i="5"/>
  <c r="N315" i="5" s="1"/>
  <c r="M410" i="5"/>
  <c r="M438" i="5"/>
  <c r="N438" i="5" s="1"/>
  <c r="M454" i="5"/>
  <c r="O454" i="5" s="1"/>
  <c r="M466" i="5"/>
  <c r="M482" i="5"/>
  <c r="M490" i="5"/>
  <c r="M510" i="5"/>
  <c r="M530" i="5"/>
  <c r="O530" i="5" s="1"/>
  <c r="M558" i="5"/>
  <c r="M334" i="5"/>
  <c r="O334" i="5" s="1"/>
  <c r="M251" i="5"/>
  <c r="M288" i="5"/>
  <c r="M307" i="5"/>
  <c r="M375" i="5"/>
  <c r="M423" i="5"/>
  <c r="O423" i="5" s="1"/>
  <c r="M427" i="5"/>
  <c r="N427" i="5" s="1"/>
  <c r="M439" i="5"/>
  <c r="M455" i="5"/>
  <c r="M467" i="5"/>
  <c r="M483" i="5"/>
  <c r="O483" i="5" s="1"/>
  <c r="M491" i="5"/>
  <c r="M495" i="5"/>
  <c r="M499" i="5"/>
  <c r="O499" i="5" s="1"/>
  <c r="M275" i="5"/>
  <c r="M326" i="5"/>
  <c r="M348" i="5"/>
  <c r="N348" i="5" s="1"/>
  <c r="M360" i="5"/>
  <c r="M412" i="5"/>
  <c r="M424" i="5"/>
  <c r="M476" i="5"/>
  <c r="M500" i="5"/>
  <c r="M504" i="5"/>
  <c r="N504" i="5" s="1"/>
  <c r="M524" i="5"/>
  <c r="N524" i="5" s="1"/>
  <c r="M465" i="5"/>
  <c r="N465" i="5" s="1"/>
  <c r="M549" i="5"/>
  <c r="M509" i="5"/>
  <c r="O509" i="5" s="1"/>
  <c r="M517" i="5"/>
  <c r="N517" i="5" s="1"/>
  <c r="M525" i="5"/>
  <c r="M602" i="5"/>
  <c r="O602" i="5" s="1"/>
  <c r="M614" i="5"/>
  <c r="M642" i="5"/>
  <c r="M650" i="5"/>
  <c r="M702" i="5"/>
  <c r="O702" i="5" s="1"/>
  <c r="M726" i="5"/>
  <c r="N726" i="5" s="1"/>
  <c r="M782" i="5"/>
  <c r="N782" i="5" s="1"/>
  <c r="M469" i="5"/>
  <c r="M485" i="5"/>
  <c r="M591" i="5"/>
  <c r="M595" i="5"/>
  <c r="M599" i="5"/>
  <c r="N599" i="5" s="1"/>
  <c r="M623" i="5"/>
  <c r="N623" i="5" s="1"/>
  <c r="M675" i="5"/>
  <c r="O675" i="5" s="1"/>
  <c r="M687" i="5"/>
  <c r="N687" i="5" s="1"/>
  <c r="M755" i="5"/>
  <c r="M787" i="5"/>
  <c r="M377" i="5"/>
  <c r="M541" i="5"/>
  <c r="M587" i="5"/>
  <c r="O587" i="5" s="1"/>
  <c r="M349" i="5"/>
  <c r="N349" i="5" s="1"/>
  <c r="M477" i="5"/>
  <c r="M605" i="5"/>
  <c r="O605" i="5" s="1"/>
  <c r="M613" i="5"/>
  <c r="M653" i="5"/>
  <c r="M661" i="5"/>
  <c r="M709" i="5"/>
  <c r="N709" i="5" s="1"/>
  <c r="M717" i="5"/>
  <c r="M725" i="5"/>
  <c r="M733" i="5"/>
  <c r="N733" i="5" s="1"/>
  <c r="M765" i="5"/>
  <c r="M881" i="5"/>
  <c r="M937" i="5"/>
  <c r="M953" i="5"/>
  <c r="M957" i="5"/>
  <c r="N957" i="5" s="1"/>
  <c r="M965" i="5"/>
  <c r="M969" i="5"/>
  <c r="M640" i="5"/>
  <c r="O640" i="5" s="1"/>
  <c r="M704" i="5"/>
  <c r="M784" i="5"/>
  <c r="O784" i="5" s="1"/>
  <c r="M878" i="5"/>
  <c r="M882" i="5"/>
  <c r="N882" i="5" s="1"/>
  <c r="M934" i="5"/>
  <c r="O934" i="5" s="1"/>
  <c r="M938" i="5"/>
  <c r="M942" i="5"/>
  <c r="M946" i="5"/>
  <c r="O946" i="5" s="1"/>
  <c r="M954" i="5"/>
  <c r="O954" i="5" s="1"/>
  <c r="M958" i="5"/>
  <c r="O958" i="5" s="1"/>
  <c r="M263" i="5"/>
  <c r="M413" i="5"/>
  <c r="O413" i="5" s="1"/>
  <c r="M625" i="5"/>
  <c r="M633" i="5"/>
  <c r="N633" i="5" s="1"/>
  <c r="M681" i="5"/>
  <c r="M879" i="5"/>
  <c r="M883" i="5"/>
  <c r="O883" i="5" s="1"/>
  <c r="M278" i="5"/>
  <c r="O278" i="5" s="1"/>
  <c r="M535" i="5"/>
  <c r="O535" i="5" s="1"/>
  <c r="M1039" i="5"/>
  <c r="O1039" i="5" s="1"/>
  <c r="M1051" i="5"/>
  <c r="M932" i="5"/>
  <c r="M940" i="5"/>
  <c r="N940" i="5" s="1"/>
  <c r="M948" i="5"/>
  <c r="O948" i="5" s="1"/>
  <c r="M964" i="5"/>
  <c r="M972" i="5"/>
  <c r="M1187" i="5"/>
  <c r="M1211" i="5"/>
  <c r="M1096" i="5"/>
  <c r="M884" i="5"/>
  <c r="N884" i="5" s="1"/>
  <c r="M943" i="5"/>
  <c r="N943" i="5" s="1"/>
  <c r="M951" i="5"/>
  <c r="N951" i="5" s="1"/>
  <c r="M959" i="5"/>
  <c r="M1008" i="5"/>
  <c r="M1188" i="5"/>
  <c r="M1232" i="5"/>
  <c r="M1069" i="5"/>
  <c r="M1105" i="5"/>
  <c r="M1153" i="5"/>
  <c r="M952" i="5"/>
  <c r="M976" i="5"/>
  <c r="M1009" i="5"/>
  <c r="N1009" i="5" s="1"/>
  <c r="M1250" i="5"/>
  <c r="O1250" i="5" s="1"/>
  <c r="M1296" i="5"/>
  <c r="N1296" i="5" s="1"/>
  <c r="M1050" i="5"/>
  <c r="M1450" i="5"/>
  <c r="N1450" i="5" s="1"/>
  <c r="M963" i="5"/>
  <c r="M1297" i="5"/>
  <c r="O1297" i="5" s="1"/>
  <c r="M1265" i="5"/>
  <c r="N1265" i="5" s="1"/>
  <c r="M1419" i="5"/>
  <c r="N1419" i="5" s="1"/>
  <c r="M1491" i="5"/>
  <c r="O1491" i="5" s="1"/>
  <c r="M939" i="5"/>
  <c r="O939" i="5" s="1"/>
  <c r="M1266" i="5"/>
  <c r="M1484" i="5"/>
  <c r="N1484" i="5" s="1"/>
  <c r="M1803" i="5"/>
  <c r="N1803" i="5" s="1"/>
  <c r="M1863" i="5"/>
  <c r="M1955" i="5"/>
  <c r="O1955" i="5" s="1"/>
  <c r="M1959" i="5"/>
  <c r="M1983" i="5"/>
  <c r="M1991" i="5"/>
  <c r="M1995" i="5"/>
  <c r="M1999" i="5"/>
  <c r="M2039" i="5"/>
  <c r="N2039" i="5" s="1"/>
  <c r="M2051" i="5"/>
  <c r="O2051" i="5" s="1"/>
  <c r="M2063" i="5"/>
  <c r="M2067" i="5"/>
  <c r="M1510" i="5"/>
  <c r="M1644" i="5"/>
  <c r="M1672" i="5"/>
  <c r="M1062" i="5"/>
  <c r="N1062" i="5" s="1"/>
  <c r="M1956" i="5"/>
  <c r="O1956" i="5" s="1"/>
  <c r="M1976" i="5"/>
  <c r="N1976" i="5" s="1"/>
  <c r="M1984" i="5"/>
  <c r="M2020" i="5"/>
  <c r="M2032" i="5"/>
  <c r="M2040" i="5"/>
  <c r="M2052" i="5"/>
  <c r="M2056" i="5"/>
  <c r="M2076" i="5"/>
  <c r="O2076" i="5" s="1"/>
  <c r="M1526" i="5"/>
  <c r="M1769" i="5"/>
  <c r="M1397" i="5"/>
  <c r="M1817" i="5"/>
  <c r="M1889" i="5"/>
  <c r="M1969" i="5"/>
  <c r="M1985" i="5"/>
  <c r="M2001" i="5"/>
  <c r="M1313" i="5"/>
  <c r="O1313" i="5" s="1"/>
  <c r="M1448" i="5"/>
  <c r="M1539" i="5"/>
  <c r="M1642" i="5"/>
  <c r="M1698" i="5"/>
  <c r="M1782" i="5"/>
  <c r="M1492" i="5"/>
  <c r="N1492" i="5" s="1"/>
  <c r="M1472" i="5"/>
  <c r="M1970" i="5"/>
  <c r="N1970" i="5" s="1"/>
  <c r="M2026" i="5"/>
  <c r="M2120" i="5"/>
  <c r="M2124" i="5"/>
  <c r="O2124" i="5" s="1"/>
  <c r="M2128" i="5"/>
  <c r="M2034" i="5"/>
  <c r="M2057" i="5"/>
  <c r="O2057" i="5" s="1"/>
  <c r="M2062" i="5"/>
  <c r="N2062" i="5" s="1"/>
  <c r="M2117" i="5"/>
  <c r="N2117" i="5" s="1"/>
  <c r="M2121" i="5"/>
  <c r="M2125" i="5"/>
  <c r="O2125" i="5" s="1"/>
  <c r="M1281" i="5"/>
  <c r="M1954" i="5"/>
  <c r="M1994" i="5"/>
  <c r="M2010" i="5"/>
  <c r="N2010" i="5" s="1"/>
  <c r="M2053" i="5"/>
  <c r="M2017" i="5"/>
  <c r="M2122" i="5"/>
  <c r="M947" i="5"/>
  <c r="M2049" i="5"/>
  <c r="M2054" i="5"/>
  <c r="M2070" i="5"/>
  <c r="N2070" i="5" s="1"/>
  <c r="M2119" i="5"/>
  <c r="M1619" i="5"/>
  <c r="M2123" i="5"/>
  <c r="O2123" i="5" s="1"/>
  <c r="M2447" i="5"/>
  <c r="M2471" i="5"/>
  <c r="M2563" i="5"/>
  <c r="M2583" i="5"/>
  <c r="M2591" i="5"/>
  <c r="N2591" i="5" s="1"/>
  <c r="M2316" i="5"/>
  <c r="M2448" i="5"/>
  <c r="M2456" i="5"/>
  <c r="N2456" i="5" s="1"/>
  <c r="M2464" i="5"/>
  <c r="N2464" i="5" s="1"/>
  <c r="M2572" i="5"/>
  <c r="M2576" i="5"/>
  <c r="M2596" i="5"/>
  <c r="O2596" i="5" s="1"/>
  <c r="M2600" i="5"/>
  <c r="O2600" i="5" s="1"/>
  <c r="M2402" i="5"/>
  <c r="O2402" i="5" s="1"/>
  <c r="M2410" i="5"/>
  <c r="M2441" i="5"/>
  <c r="N2441" i="5" s="1"/>
  <c r="M2457" i="5"/>
  <c r="M2465" i="5"/>
  <c r="M3105" i="5"/>
  <c r="O3105" i="5" s="1"/>
  <c r="M3078" i="5"/>
  <c r="O3078" i="5" s="1"/>
  <c r="M3173" i="5"/>
  <c r="M2458" i="5"/>
  <c r="M3079" i="5"/>
  <c r="O3079" i="5" s="1"/>
  <c r="M2422" i="5"/>
  <c r="N2422" i="5" s="1"/>
  <c r="M2430" i="5"/>
  <c r="M2477" i="5"/>
  <c r="M2569" i="5"/>
  <c r="N2569" i="5" s="1"/>
  <c r="M3107" i="5"/>
  <c r="O3107" i="5" s="1"/>
  <c r="M2321" i="5"/>
  <c r="M2354" i="5"/>
  <c r="M2373" i="5"/>
  <c r="M2586" i="5"/>
  <c r="O2586" i="5" s="1"/>
  <c r="M3336" i="5"/>
  <c r="M3404" i="5"/>
  <c r="N3404" i="5" s="1"/>
  <c r="M3317" i="5"/>
  <c r="O3317" i="5" s="1"/>
  <c r="M3345" i="5"/>
  <c r="M3322" i="5"/>
  <c r="M2578" i="5"/>
  <c r="M3640" i="5"/>
  <c r="M3684" i="5"/>
  <c r="M3694" i="5"/>
  <c r="M3335" i="5"/>
  <c r="N3335" i="5" s="1"/>
  <c r="M3311" i="5"/>
  <c r="N3311" i="5" s="1"/>
  <c r="M5576" i="5"/>
  <c r="N5576" i="5" s="1"/>
  <c r="M5530" i="5"/>
  <c r="M5555" i="5"/>
  <c r="O5555" i="5" s="1"/>
  <c r="M7890" i="5"/>
  <c r="M7982" i="5"/>
  <c r="N7982" i="5" s="1"/>
  <c r="M8081" i="5"/>
  <c r="M9000" i="5"/>
  <c r="M9024" i="5"/>
  <c r="M9080" i="5"/>
  <c r="N9080" i="5" s="1"/>
  <c r="M9176" i="5"/>
  <c r="M9200" i="5"/>
  <c r="O9200" i="5" s="1"/>
  <c r="M8781" i="5"/>
  <c r="M9021" i="5"/>
  <c r="M9045" i="5"/>
  <c r="N9045" i="5" s="1"/>
  <c r="M9093" i="5"/>
  <c r="M9157" i="5"/>
  <c r="M9217" i="5"/>
  <c r="O9217" i="5" s="1"/>
  <c r="M8882" i="5"/>
  <c r="M9062" i="5"/>
  <c r="M9066" i="5"/>
  <c r="M9078" i="5"/>
  <c r="M8192" i="5"/>
  <c r="M8855" i="5"/>
  <c r="M8943" i="5"/>
  <c r="O8943" i="5" s="1"/>
  <c r="M8971" i="5"/>
  <c r="M9047" i="5"/>
  <c r="M9107" i="5"/>
  <c r="M9119" i="5"/>
  <c r="O9119" i="5" s="1"/>
  <c r="M9238" i="5"/>
  <c r="M9218" i="5"/>
  <c r="M9892" i="5"/>
  <c r="M11249" i="5"/>
  <c r="M11563" i="5"/>
  <c r="M11755" i="5"/>
  <c r="M11791" i="5"/>
  <c r="M11867" i="5"/>
  <c r="M11536" i="5"/>
  <c r="M11660" i="5"/>
  <c r="M11716" i="5"/>
  <c r="O11716" i="5" s="1"/>
  <c r="M11792" i="5"/>
  <c r="N11792" i="5" s="1"/>
  <c r="M11633" i="5"/>
  <c r="O11633" i="5" s="1"/>
  <c r="M11689" i="5"/>
  <c r="M11829" i="5"/>
  <c r="O11829" i="5" s="1"/>
  <c r="M11506" i="5"/>
  <c r="M11606" i="5"/>
  <c r="M11866" i="5"/>
  <c r="M11905" i="5"/>
  <c r="M11943" i="5"/>
  <c r="N11943" i="5" s="1"/>
  <c r="M11986" i="5"/>
  <c r="O11986" i="5" s="1"/>
  <c r="M11944" i="5"/>
  <c r="M11984" i="5"/>
  <c r="M12028" i="5"/>
  <c r="N12028" i="5" s="1"/>
  <c r="M2133" i="5"/>
  <c r="N2133" i="5" s="1"/>
  <c r="M2130" i="5"/>
  <c r="M2127" i="5"/>
  <c r="N2127" i="5" s="1"/>
  <c r="M2276" i="5"/>
  <c r="M2280" i="5"/>
  <c r="M2274" i="5"/>
  <c r="M3340" i="5"/>
  <c r="M3469" i="5"/>
  <c r="M3342" i="5"/>
  <c r="O3342" i="5" s="1"/>
  <c r="M3346" i="5"/>
  <c r="M3350" i="5"/>
  <c r="O3350" i="5" s="1"/>
  <c r="M3358" i="5"/>
  <c r="M3466" i="5"/>
  <c r="M3548" i="5"/>
  <c r="M3560" i="5"/>
  <c r="N3560" i="5" s="1"/>
  <c r="M3564" i="5"/>
  <c r="M3545" i="5"/>
  <c r="M3553" i="5"/>
  <c r="M3557" i="5"/>
  <c r="M3569" i="5"/>
  <c r="N3569" i="5" s="1"/>
  <c r="M3570" i="5"/>
  <c r="M3367" i="5"/>
  <c r="N3367" i="5" s="1"/>
  <c r="M3539" i="5"/>
  <c r="N3539" i="5" s="1"/>
  <c r="M3551" i="5"/>
  <c r="M3555" i="5"/>
  <c r="M3559" i="5"/>
  <c r="M3567" i="5"/>
  <c r="O3567" i="5" s="1"/>
  <c r="M8700" i="5"/>
  <c r="N8700" i="5" s="1"/>
  <c r="M8948" i="5"/>
  <c r="O8948" i="5" s="1"/>
  <c r="M9076" i="5"/>
  <c r="M8829" i="5"/>
  <c r="M8893" i="5"/>
  <c r="O8893" i="5" s="1"/>
  <c r="M8953" i="5"/>
  <c r="N8953" i="5" s="1"/>
  <c r="M8862" i="5"/>
  <c r="M8922" i="5"/>
  <c r="M9090" i="5"/>
  <c r="M9106" i="5"/>
  <c r="M9118" i="5"/>
  <c r="M8719" i="5"/>
  <c r="M8739" i="5"/>
  <c r="M9685" i="5"/>
  <c r="N9685" i="5" s="1"/>
  <c r="M9327" i="5"/>
  <c r="M9913" i="5"/>
  <c r="M9348" i="5"/>
  <c r="M9922" i="5"/>
  <c r="M9337" i="5"/>
  <c r="M9644" i="5"/>
  <c r="M9664" i="5"/>
  <c r="N9664" i="5" s="1"/>
  <c r="M10786" i="5"/>
  <c r="N10786" i="5" s="1"/>
  <c r="M10806" i="5"/>
  <c r="M10822" i="5"/>
  <c r="M10850" i="5"/>
  <c r="M10878" i="5"/>
  <c r="M10950" i="5"/>
  <c r="N10950" i="5" s="1"/>
  <c r="M11006" i="5"/>
  <c r="M11034" i="5"/>
  <c r="M11066" i="5"/>
  <c r="O11066" i="5" s="1"/>
  <c r="M11142" i="5"/>
  <c r="M10707" i="5"/>
  <c r="M10803" i="5"/>
  <c r="N10803" i="5" s="1"/>
  <c r="M10871" i="5"/>
  <c r="M10975" i="5"/>
  <c r="M10979" i="5"/>
  <c r="M11003" i="5"/>
  <c r="N11003" i="5" s="1"/>
  <c r="M11063" i="5"/>
  <c r="O11063" i="5" s="1"/>
  <c r="M11099" i="5"/>
  <c r="N11099" i="5" s="1"/>
  <c r="M9903" i="5"/>
  <c r="M10704" i="5"/>
  <c r="O10704" i="5" s="1"/>
  <c r="M10740" i="5"/>
  <c r="N10740" i="5" s="1"/>
  <c r="M10828" i="5"/>
  <c r="N10828" i="5" s="1"/>
  <c r="M10928" i="5"/>
  <c r="M11000" i="5"/>
  <c r="M11036" i="5"/>
  <c r="O11036" i="5" s="1"/>
  <c r="M10689" i="5"/>
  <c r="M10721" i="5"/>
  <c r="M10737" i="5"/>
  <c r="O10737" i="5" s="1"/>
  <c r="M10765" i="5"/>
  <c r="M10825" i="5"/>
  <c r="M10845" i="5"/>
  <c r="M10849" i="5"/>
  <c r="N10849" i="5" s="1"/>
  <c r="M10873" i="5"/>
  <c r="O10873" i="5" s="1"/>
  <c r="M10877" i="5"/>
  <c r="M10905" i="5"/>
  <c r="M10929" i="5"/>
  <c r="M10953" i="5"/>
  <c r="M10977" i="5"/>
  <c r="M11101" i="5"/>
  <c r="M11177" i="5"/>
  <c r="M11212" i="5"/>
  <c r="O11212" i="5" s="1"/>
  <c r="M152" i="5"/>
  <c r="M156" i="5"/>
  <c r="M184" i="5"/>
  <c r="O184" i="5" s="1"/>
  <c r="M200" i="5"/>
  <c r="O200" i="5" s="1"/>
  <c r="M204" i="5"/>
  <c r="M208" i="5"/>
  <c r="N208" i="5" s="1"/>
  <c r="M212" i="5"/>
  <c r="M216" i="5"/>
  <c r="M224" i="5"/>
  <c r="M244" i="5"/>
  <c r="O244" i="5" s="1"/>
  <c r="M256" i="5"/>
  <c r="N256" i="5" s="1"/>
  <c r="M260" i="5"/>
  <c r="M272" i="5"/>
  <c r="M153" i="5"/>
  <c r="M189" i="5"/>
  <c r="M193" i="5"/>
  <c r="M197" i="5"/>
  <c r="M205" i="5"/>
  <c r="O205" i="5" s="1"/>
  <c r="M209" i="5"/>
  <c r="M213" i="5"/>
  <c r="N213" i="5" s="1"/>
  <c r="M217" i="5"/>
  <c r="O217" i="5" s="1"/>
  <c r="M225" i="5"/>
  <c r="N225" i="5" s="1"/>
  <c r="M245" i="5"/>
  <c r="M257" i="5"/>
  <c r="M273" i="5"/>
  <c r="M281" i="5"/>
  <c r="O281" i="5" s="1"/>
  <c r="M285" i="5"/>
  <c r="M293" i="5"/>
  <c r="M305" i="5"/>
  <c r="M313" i="5"/>
  <c r="M321" i="5"/>
  <c r="O321" i="5" s="1"/>
  <c r="M325" i="5"/>
  <c r="M329" i="5"/>
  <c r="N329" i="5" s="1"/>
  <c r="M333" i="5"/>
  <c r="N333" i="5" s="1"/>
  <c r="M337" i="5"/>
  <c r="M150" i="5"/>
  <c r="M154" i="5"/>
  <c r="M170" i="5"/>
  <c r="N170" i="5" s="1"/>
  <c r="M178" i="5"/>
  <c r="M190" i="5"/>
  <c r="M206" i="5"/>
  <c r="M210" i="5"/>
  <c r="N210" i="5" s="1"/>
  <c r="M218" i="5"/>
  <c r="N218" i="5" s="1"/>
  <c r="M226" i="5"/>
  <c r="N226" i="5" s="1"/>
  <c r="M234" i="5"/>
  <c r="M246" i="5"/>
  <c r="N246" i="5" s="1"/>
  <c r="M258" i="5"/>
  <c r="M270" i="5"/>
  <c r="M155" i="5"/>
  <c r="M171" i="5"/>
  <c r="M179" i="5"/>
  <c r="N179" i="5" s="1"/>
  <c r="M183" i="5"/>
  <c r="M207" i="5"/>
  <c r="N207" i="5" s="1"/>
  <c r="M319" i="5"/>
  <c r="M211" i="5"/>
  <c r="M271" i="5"/>
  <c r="M306" i="5"/>
  <c r="M324" i="5"/>
  <c r="M338" i="5"/>
  <c r="M346" i="5"/>
  <c r="M354" i="5"/>
  <c r="N354" i="5" s="1"/>
  <c r="M382" i="5"/>
  <c r="M386" i="5"/>
  <c r="M390" i="5"/>
  <c r="O390" i="5" s="1"/>
  <c r="M398" i="5"/>
  <c r="M402" i="5"/>
  <c r="M446" i="5"/>
  <c r="M458" i="5"/>
  <c r="M215" i="5"/>
  <c r="M247" i="5"/>
  <c r="O247" i="5" s="1"/>
  <c r="M282" i="5"/>
  <c r="M311" i="5"/>
  <c r="M320" i="5"/>
  <c r="M283" i="5"/>
  <c r="M330" i="5"/>
  <c r="M339" i="5"/>
  <c r="M347" i="5"/>
  <c r="M355" i="5"/>
  <c r="N355" i="5" s="1"/>
  <c r="M367" i="5"/>
  <c r="N367" i="5" s="1"/>
  <c r="M387" i="5"/>
  <c r="N387" i="5" s="1"/>
  <c r="M435" i="5"/>
  <c r="M475" i="5"/>
  <c r="N475" i="5" s="1"/>
  <c r="M191" i="5"/>
  <c r="N191" i="5" s="1"/>
  <c r="M223" i="5"/>
  <c r="O223" i="5" s="1"/>
  <c r="M294" i="5"/>
  <c r="M303" i="5"/>
  <c r="M312" i="5"/>
  <c r="O312" i="5" s="1"/>
  <c r="M335" i="5"/>
  <c r="N335" i="5" s="1"/>
  <c r="M227" i="5"/>
  <c r="O227" i="5" s="1"/>
  <c r="M259" i="5"/>
  <c r="M284" i="5"/>
  <c r="N284" i="5" s="1"/>
  <c r="M322" i="5"/>
  <c r="M331" i="5"/>
  <c r="O331" i="5" s="1"/>
  <c r="M340" i="5"/>
  <c r="M344" i="5"/>
  <c r="M356" i="5"/>
  <c r="N356" i="5" s="1"/>
  <c r="M368" i="5"/>
  <c r="M384" i="5"/>
  <c r="M400" i="5"/>
  <c r="M444" i="5"/>
  <c r="M460" i="5"/>
  <c r="O460" i="5" s="1"/>
  <c r="M464" i="5"/>
  <c r="M353" i="5"/>
  <c r="N353" i="5" s="1"/>
  <c r="M417" i="5"/>
  <c r="M449" i="5"/>
  <c r="M199" i="5"/>
  <c r="M304" i="5"/>
  <c r="M798" i="5"/>
  <c r="M802" i="5"/>
  <c r="M203" i="5"/>
  <c r="M323" i="5"/>
  <c r="M405" i="5"/>
  <c r="N405" i="5" s="1"/>
  <c r="M235" i="5"/>
  <c r="M345" i="5"/>
  <c r="M789" i="5"/>
  <c r="M805" i="5"/>
  <c r="O805" i="5" s="1"/>
  <c r="M581" i="5"/>
  <c r="M314" i="5"/>
  <c r="M768" i="5"/>
  <c r="M808" i="5"/>
  <c r="M902" i="5"/>
  <c r="M793" i="5"/>
  <c r="M332" i="5"/>
  <c r="M336" i="5"/>
  <c r="M820" i="5"/>
  <c r="M804" i="5"/>
  <c r="N804" i="5" s="1"/>
  <c r="M295" i="5"/>
  <c r="M3089" i="5"/>
  <c r="N3089" i="5" s="1"/>
  <c r="M3093" i="5"/>
  <c r="M3117" i="5"/>
  <c r="N3117" i="5" s="1"/>
  <c r="M3046" i="5"/>
  <c r="N3046" i="5" s="1"/>
  <c r="M3050" i="5"/>
  <c r="M3054" i="5"/>
  <c r="M3058" i="5"/>
  <c r="N3058" i="5" s="1"/>
  <c r="M3062" i="5"/>
  <c r="M3066" i="5"/>
  <c r="M3070" i="5"/>
  <c r="M3074" i="5"/>
  <c r="N3074" i="5" s="1"/>
  <c r="M3129" i="5"/>
  <c r="M3141" i="5"/>
  <c r="N3141" i="5" s="1"/>
  <c r="M3149" i="5"/>
  <c r="M3153" i="5"/>
  <c r="M3157" i="5"/>
  <c r="M3169" i="5"/>
  <c r="M3086" i="5"/>
  <c r="M3090" i="5"/>
  <c r="O3090" i="5" s="1"/>
  <c r="M3098" i="5"/>
  <c r="N3098" i="5" s="1"/>
  <c r="M3102" i="5"/>
  <c r="M3114" i="5"/>
  <c r="M3043" i="5"/>
  <c r="N3043" i="5" s="1"/>
  <c r="M3047" i="5"/>
  <c r="M3051" i="5"/>
  <c r="M3055" i="5"/>
  <c r="M3059" i="5"/>
  <c r="N3059" i="5" s="1"/>
  <c r="M3063" i="5"/>
  <c r="M3067" i="5"/>
  <c r="O3067" i="5" s="1"/>
  <c r="M3071" i="5"/>
  <c r="M3075" i="5"/>
  <c r="N3075" i="5" s="1"/>
  <c r="M3138" i="5"/>
  <c r="M3150" i="5"/>
  <c r="M3154" i="5"/>
  <c r="M3174" i="5"/>
  <c r="O3174" i="5" s="1"/>
  <c r="M3087" i="5"/>
  <c r="M3091" i="5"/>
  <c r="M3095" i="5"/>
  <c r="M3044" i="5"/>
  <c r="N3044" i="5" s="1"/>
  <c r="M3048" i="5"/>
  <c r="M3052" i="5"/>
  <c r="M3060" i="5"/>
  <c r="M3064" i="5"/>
  <c r="N3064" i="5" s="1"/>
  <c r="M3068" i="5"/>
  <c r="M3072" i="5"/>
  <c r="O3072" i="5" s="1"/>
  <c r="M3076" i="5"/>
  <c r="M3080" i="5"/>
  <c r="M3084" i="5"/>
  <c r="M3143" i="5"/>
  <c r="M3147" i="5"/>
  <c r="M3151" i="5"/>
  <c r="N3151" i="5" s="1"/>
  <c r="M3175" i="5"/>
  <c r="O3175" i="5" s="1"/>
  <c r="M3179" i="5"/>
  <c r="M3088" i="5"/>
  <c r="M3092" i="5"/>
  <c r="N3092" i="5" s="1"/>
  <c r="M3096" i="5"/>
  <c r="M3100" i="5"/>
  <c r="M3108" i="5"/>
  <c r="M3116" i="5"/>
  <c r="N3116" i="5" s="1"/>
  <c r="M3053" i="5"/>
  <c r="N3053" i="5" s="1"/>
  <c r="M3085" i="5"/>
  <c r="N3085" i="5" s="1"/>
  <c r="M3148" i="5"/>
  <c r="M3057" i="5"/>
  <c r="N3057" i="5" s="1"/>
  <c r="M3152" i="5"/>
  <c r="M3061" i="5"/>
  <c r="N3061" i="5" s="1"/>
  <c r="M3156" i="5"/>
  <c r="M3176" i="5"/>
  <c r="M3065" i="5"/>
  <c r="M3069" i="5"/>
  <c r="M3164" i="5"/>
  <c r="M3073" i="5"/>
  <c r="O3073" i="5" s="1"/>
  <c r="M3049" i="5"/>
  <c r="O3049" i="5" s="1"/>
  <c r="M3081" i="5"/>
  <c r="O3081" i="5" s="1"/>
  <c r="M3612" i="5"/>
  <c r="M3624" i="5"/>
  <c r="M3632" i="5"/>
  <c r="M3644" i="5"/>
  <c r="M3648" i="5"/>
  <c r="M3652" i="5"/>
  <c r="M3656" i="5"/>
  <c r="M3660" i="5"/>
  <c r="O3660" i="5" s="1"/>
  <c r="M3668" i="5"/>
  <c r="M3672" i="5"/>
  <c r="M3680" i="5"/>
  <c r="M3688" i="5"/>
  <c r="M3692" i="5"/>
  <c r="M3696" i="5"/>
  <c r="O3696" i="5" s="1"/>
  <c r="M3704" i="5"/>
  <c r="O3704" i="5" s="1"/>
  <c r="M3708" i="5"/>
  <c r="N3708" i="5" s="1"/>
  <c r="M3716" i="5"/>
  <c r="M3045" i="5"/>
  <c r="M3589" i="5"/>
  <c r="M3597" i="5"/>
  <c r="N3597" i="5" s="1"/>
  <c r="M3609" i="5"/>
  <c r="M3613" i="5"/>
  <c r="N3613" i="5" s="1"/>
  <c r="M3617" i="5"/>
  <c r="M3633" i="5"/>
  <c r="M3637" i="5"/>
  <c r="M3645" i="5"/>
  <c r="M3653" i="5"/>
  <c r="M3661" i="5"/>
  <c r="M3669" i="5"/>
  <c r="M3673" i="5"/>
  <c r="M3681" i="5"/>
  <c r="M3689" i="5"/>
  <c r="N3689" i="5" s="1"/>
  <c r="M3693" i="5"/>
  <c r="O3693" i="5" s="1"/>
  <c r="M3697" i="5"/>
  <c r="M3705" i="5"/>
  <c r="M3709" i="5"/>
  <c r="N3709" i="5" s="1"/>
  <c r="M3717" i="5"/>
  <c r="M4041" i="5"/>
  <c r="O4041" i="5" s="1"/>
  <c r="M4149" i="5"/>
  <c r="M4153" i="5"/>
  <c r="M4181" i="5"/>
  <c r="O4181" i="5" s="1"/>
  <c r="M3140" i="5"/>
  <c r="M3606" i="5"/>
  <c r="O3606" i="5" s="1"/>
  <c r="M3614" i="5"/>
  <c r="M3618" i="5"/>
  <c r="M3634" i="5"/>
  <c r="O3634" i="5" s="1"/>
  <c r="M3642" i="5"/>
  <c r="O3642" i="5" s="1"/>
  <c r="M3646" i="5"/>
  <c r="N3646" i="5" s="1"/>
  <c r="M3650" i="5"/>
  <c r="M3654" i="5"/>
  <c r="O3654" i="5" s="1"/>
  <c r="M3658" i="5"/>
  <c r="M3666" i="5"/>
  <c r="M3674" i="5"/>
  <c r="M3682" i="5"/>
  <c r="N3682" i="5" s="1"/>
  <c r="M3690" i="5"/>
  <c r="O3690" i="5" s="1"/>
  <c r="M3698" i="5"/>
  <c r="O3698" i="5" s="1"/>
  <c r="M3702" i="5"/>
  <c r="M3706" i="5"/>
  <c r="M3710" i="5"/>
  <c r="M4162" i="5"/>
  <c r="M4166" i="5"/>
  <c r="M3667" i="5"/>
  <c r="O3667" i="5" s="1"/>
  <c r="M3699" i="5"/>
  <c r="M4047" i="5"/>
  <c r="M4183" i="5"/>
  <c r="M4205" i="5"/>
  <c r="M4225" i="5"/>
  <c r="O4225" i="5" s="1"/>
  <c r="M4229" i="5"/>
  <c r="O4229" i="5" s="1"/>
  <c r="M4269" i="5"/>
  <c r="M4312" i="5"/>
  <c r="N4312" i="5" s="1"/>
  <c r="M4340" i="5"/>
  <c r="M4368" i="5"/>
  <c r="M4376" i="5"/>
  <c r="M4396" i="5"/>
  <c r="M4404" i="5"/>
  <c r="N4404" i="5" s="1"/>
  <c r="M4424" i="5"/>
  <c r="N4424" i="5" s="1"/>
  <c r="M4472" i="5"/>
  <c r="M4512" i="5"/>
  <c r="M4560" i="5"/>
  <c r="M4600" i="5"/>
  <c r="N4600" i="5" s="1"/>
  <c r="M4604" i="5"/>
  <c r="M3607" i="5"/>
  <c r="M3703" i="5"/>
  <c r="M4119" i="5"/>
  <c r="M4151" i="5"/>
  <c r="M4293" i="5"/>
  <c r="M3643" i="5"/>
  <c r="M3675" i="5"/>
  <c r="M3707" i="5"/>
  <c r="M4214" i="5"/>
  <c r="N4214" i="5" s="1"/>
  <c r="M4317" i="5"/>
  <c r="N4317" i="5" s="1"/>
  <c r="M4333" i="5"/>
  <c r="N4333" i="5" s="1"/>
  <c r="M4361" i="5"/>
  <c r="M4365" i="5"/>
  <c r="N4365" i="5" s="1"/>
  <c r="M4409" i="5"/>
  <c r="M4477" i="5"/>
  <c r="M4497" i="5"/>
  <c r="M4509" i="5"/>
  <c r="N4509" i="5" s="1"/>
  <c r="M4557" i="5"/>
  <c r="M4561" i="5"/>
  <c r="O4561" i="5" s="1"/>
  <c r="M4605" i="5"/>
  <c r="M4681" i="5"/>
  <c r="M3647" i="5"/>
  <c r="M3711" i="5"/>
  <c r="O3711" i="5" s="1"/>
  <c r="M4051" i="5"/>
  <c r="M4111" i="5"/>
  <c r="M4164" i="5"/>
  <c r="M4179" i="5"/>
  <c r="M4278" i="5"/>
  <c r="M4282" i="5"/>
  <c r="M4298" i="5"/>
  <c r="M3619" i="5"/>
  <c r="N3619" i="5" s="1"/>
  <c r="M3651" i="5"/>
  <c r="O3651" i="5" s="1"/>
  <c r="M3683" i="5"/>
  <c r="M4155" i="5"/>
  <c r="O4155" i="5" s="1"/>
  <c r="M4174" i="5"/>
  <c r="N4174" i="5" s="1"/>
  <c r="M4211" i="5"/>
  <c r="M4219" i="5"/>
  <c r="N4219" i="5" s="1"/>
  <c r="M4239" i="5"/>
  <c r="M4243" i="5"/>
  <c r="M4255" i="5"/>
  <c r="M4267" i="5"/>
  <c r="N4267" i="5" s="1"/>
  <c r="M4342" i="5"/>
  <c r="O4342" i="5" s="1"/>
  <c r="M4374" i="5"/>
  <c r="M4402" i="5"/>
  <c r="M4406" i="5"/>
  <c r="O4406" i="5" s="1"/>
  <c r="M4434" i="5"/>
  <c r="M4438" i="5"/>
  <c r="M4466" i="5"/>
  <c r="O4466" i="5" s="1"/>
  <c r="M4502" i="5"/>
  <c r="M4514" i="5"/>
  <c r="N4514" i="5" s="1"/>
  <c r="M4682" i="5"/>
  <c r="O4682" i="5" s="1"/>
  <c r="M3623" i="5"/>
  <c r="M3655" i="5"/>
  <c r="M3719" i="5"/>
  <c r="M4124" i="5"/>
  <c r="O4124" i="5" s="1"/>
  <c r="M4295" i="5"/>
  <c r="O4295" i="5" s="1"/>
  <c r="M3631" i="5"/>
  <c r="M4116" i="5"/>
  <c r="M4280" i="5"/>
  <c r="M3659" i="5"/>
  <c r="M4252" i="5"/>
  <c r="N4252" i="5" s="1"/>
  <c r="M4463" i="5"/>
  <c r="M4639" i="5"/>
  <c r="O4639" i="5" s="1"/>
  <c r="M4683" i="5"/>
  <c r="M4936" i="5"/>
  <c r="M4948" i="5"/>
  <c r="M3691" i="5"/>
  <c r="M4643" i="5"/>
  <c r="M5076" i="5"/>
  <c r="M5092" i="5"/>
  <c r="N5092" i="5" s="1"/>
  <c r="M5248" i="5"/>
  <c r="N5248" i="5" s="1"/>
  <c r="M4196" i="5"/>
  <c r="M4232" i="5"/>
  <c r="M4264" i="5"/>
  <c r="O4264" i="5" s="1"/>
  <c r="M4475" i="5"/>
  <c r="O4475" i="5" s="1"/>
  <c r="M4717" i="5"/>
  <c r="M4997" i="5"/>
  <c r="O4997" i="5" s="1"/>
  <c r="M5045" i="5"/>
  <c r="M5213" i="5"/>
  <c r="N5213" i="5" s="1"/>
  <c r="M5261" i="5"/>
  <c r="M4810" i="5"/>
  <c r="M4850" i="5"/>
  <c r="O4850" i="5" s="1"/>
  <c r="M4966" i="5"/>
  <c r="N4966" i="5" s="1"/>
  <c r="M4335" i="5"/>
  <c r="M4978" i="5"/>
  <c r="M5034" i="5"/>
  <c r="M5102" i="5"/>
  <c r="O5102" i="5" s="1"/>
  <c r="M5246" i="5"/>
  <c r="M4399" i="5"/>
  <c r="M4431" i="5"/>
  <c r="M4999" i="5"/>
  <c r="M5011" i="5"/>
  <c r="M5035" i="5"/>
  <c r="N5035" i="5" s="1"/>
  <c r="M5067" i="5"/>
  <c r="M5263" i="5"/>
  <c r="O5263" i="5" s="1"/>
  <c r="M4515" i="5"/>
  <c r="N4515" i="5" s="1"/>
  <c r="M4903" i="5"/>
  <c r="M4935" i="5"/>
  <c r="N4935" i="5" s="1"/>
  <c r="M4427" i="5"/>
  <c r="M5620" i="5"/>
  <c r="O5620" i="5" s="1"/>
  <c r="M5708" i="5"/>
  <c r="M5720" i="5"/>
  <c r="M5748" i="5"/>
  <c r="N5748" i="5" s="1"/>
  <c r="M5824" i="5"/>
  <c r="M5836" i="5"/>
  <c r="M5860" i="5"/>
  <c r="M5936" i="5"/>
  <c r="M5940" i="5"/>
  <c r="N5940" i="5" s="1"/>
  <c r="M5948" i="5"/>
  <c r="M5952" i="5"/>
  <c r="N5952" i="5" s="1"/>
  <c r="M3595" i="5"/>
  <c r="O3595" i="5" s="1"/>
  <c r="M5270" i="5"/>
  <c r="M5553" i="5"/>
  <c r="M5585" i="5"/>
  <c r="M5669" i="5"/>
  <c r="O5669" i="5" s="1"/>
  <c r="M5673" i="5"/>
  <c r="M5685" i="5"/>
  <c r="N5685" i="5" s="1"/>
  <c r="M5697" i="5"/>
  <c r="M5709" i="5"/>
  <c r="M5733" i="5"/>
  <c r="M5789" i="5"/>
  <c r="M5793" i="5"/>
  <c r="M5813" i="5"/>
  <c r="O5813" i="5" s="1"/>
  <c r="M5829" i="5"/>
  <c r="M5849" i="5"/>
  <c r="M5853" i="5"/>
  <c r="M5933" i="5"/>
  <c r="M5949" i="5"/>
  <c r="M5953" i="5"/>
  <c r="M5961" i="5"/>
  <c r="N5961" i="5" s="1"/>
  <c r="M4919" i="5"/>
  <c r="N4919" i="5" s="1"/>
  <c r="M5426" i="5"/>
  <c r="M4371" i="5"/>
  <c r="O4371" i="5" s="1"/>
  <c r="M5602" i="5"/>
  <c r="O5602" i="5" s="1"/>
  <c r="M5630" i="5"/>
  <c r="O5630" i="5" s="1"/>
  <c r="M5658" i="5"/>
  <c r="M5670" i="5"/>
  <c r="M5698" i="5"/>
  <c r="M5722" i="5"/>
  <c r="M5766" i="5"/>
  <c r="M5778" i="5"/>
  <c r="O5778" i="5" s="1"/>
  <c r="M5802" i="5"/>
  <c r="N5802" i="5" s="1"/>
  <c r="M5806" i="5"/>
  <c r="O5806" i="5" s="1"/>
  <c r="M5826" i="5"/>
  <c r="M5862" i="5"/>
  <c r="N5862" i="5" s="1"/>
  <c r="M5866" i="5"/>
  <c r="M5886" i="5"/>
  <c r="M5894" i="5"/>
  <c r="M5934" i="5"/>
  <c r="N5934" i="5" s="1"/>
  <c r="M5938" i="5"/>
  <c r="M5942" i="5"/>
  <c r="M5958" i="5"/>
  <c r="N5958" i="5" s="1"/>
  <c r="M5567" i="5"/>
  <c r="M5575" i="5"/>
  <c r="O5575" i="5" s="1"/>
  <c r="M5599" i="5"/>
  <c r="O5599" i="5" s="1"/>
  <c r="M5707" i="5"/>
  <c r="M5719" i="5"/>
  <c r="O5719" i="5" s="1"/>
  <c r="M5763" i="5"/>
  <c r="M5779" i="5"/>
  <c r="N5779" i="5" s="1"/>
  <c r="M5799" i="5"/>
  <c r="M5803" i="5"/>
  <c r="M5815" i="5"/>
  <c r="M5819" i="5"/>
  <c r="M5931" i="5"/>
  <c r="M5947" i="5"/>
  <c r="N5947" i="5" s="1"/>
  <c r="M5967" i="5"/>
  <c r="M5971" i="5"/>
  <c r="O5971" i="5" s="1"/>
  <c r="M5990" i="5"/>
  <c r="O5990" i="5" s="1"/>
  <c r="M6062" i="5"/>
  <c r="M6082" i="5"/>
  <c r="M6118" i="5"/>
  <c r="M5407" i="5"/>
  <c r="M6023" i="5"/>
  <c r="O6023" i="5" s="1"/>
  <c r="M6107" i="5"/>
  <c r="O6107" i="5" s="1"/>
  <c r="M6064" i="5"/>
  <c r="N6064" i="5" s="1"/>
  <c r="M6100" i="5"/>
  <c r="M6045" i="5"/>
  <c r="N6045" i="5" s="1"/>
  <c r="M6025" i="5"/>
  <c r="O6025" i="5" s="1"/>
  <c r="M6029" i="5"/>
  <c r="N6029" i="5" s="1"/>
  <c r="M6141" i="5"/>
  <c r="M6037" i="5"/>
  <c r="N6037" i="5" s="1"/>
  <c r="M6053" i="5"/>
  <c r="M6081" i="5"/>
  <c r="M6129" i="5"/>
  <c r="M10890" i="5"/>
  <c r="M10962" i="5"/>
  <c r="M10986" i="5"/>
  <c r="M11078" i="5"/>
  <c r="O11078" i="5" s="1"/>
  <c r="M11261" i="5"/>
  <c r="M11265" i="5"/>
  <c r="M11495" i="5"/>
  <c r="N11495" i="5" s="1"/>
  <c r="M11695" i="5"/>
  <c r="M11835" i="5"/>
  <c r="N11835" i="5" s="1"/>
  <c r="M11154" i="5"/>
  <c r="M11190" i="5"/>
  <c r="M11269" i="5"/>
  <c r="O11269" i="5" s="1"/>
  <c r="M11277" i="5"/>
  <c r="M11301" i="5"/>
  <c r="M11305" i="5"/>
  <c r="N11305" i="5" s="1"/>
  <c r="M11309" i="5"/>
  <c r="M11321" i="5"/>
  <c r="M11341" i="5"/>
  <c r="N11341" i="5" s="1"/>
  <c r="M11345" i="5"/>
  <c r="M11392" i="5"/>
  <c r="O11392" i="5" s="1"/>
  <c r="M11400" i="5"/>
  <c r="M11420" i="5"/>
  <c r="M11448" i="5"/>
  <c r="O11448" i="5" s="1"/>
  <c r="M11464" i="5"/>
  <c r="M11238" i="5"/>
  <c r="M11492" i="5"/>
  <c r="M11508" i="5"/>
  <c r="M11556" i="5"/>
  <c r="N11556" i="5" s="1"/>
  <c r="M11580" i="5"/>
  <c r="M11636" i="5"/>
  <c r="M11664" i="5"/>
  <c r="O11664" i="5" s="1"/>
  <c r="M11800" i="5"/>
  <c r="M11151" i="5"/>
  <c r="M11187" i="5"/>
  <c r="M11199" i="5"/>
  <c r="N11199" i="5" s="1"/>
  <c r="M11231" i="5"/>
  <c r="O11231" i="5" s="1"/>
  <c r="M11389" i="5"/>
  <c r="M11405" i="5"/>
  <c r="M11417" i="5"/>
  <c r="O11417" i="5" s="1"/>
  <c r="M11473" i="5"/>
  <c r="N11473" i="5" s="1"/>
  <c r="M11896" i="5"/>
  <c r="N11896" i="5" s="1"/>
  <c r="M10940" i="5"/>
  <c r="M10960" i="5"/>
  <c r="M11263" i="5"/>
  <c r="N11263" i="5" s="1"/>
  <c r="M11481" i="5"/>
  <c r="M11565" i="5"/>
  <c r="M11693" i="5"/>
  <c r="N11693" i="5" s="1"/>
  <c r="M11817" i="5"/>
  <c r="M10989" i="5"/>
  <c r="M11013" i="5"/>
  <c r="N11013" i="5" s="1"/>
  <c r="M11045" i="5"/>
  <c r="O11045" i="5" s="1"/>
  <c r="M11526" i="5"/>
  <c r="N11526" i="5" s="1"/>
  <c r="M11602" i="5"/>
  <c r="M11626" i="5"/>
  <c r="M11638" i="5"/>
  <c r="O11638" i="5" s="1"/>
  <c r="M11666" i="5"/>
  <c r="M11742" i="5"/>
  <c r="M11762" i="5"/>
  <c r="M11858" i="5"/>
  <c r="O11858" i="5" s="1"/>
  <c r="M11113" i="5"/>
  <c r="M11117" i="5"/>
  <c r="M11161" i="5"/>
  <c r="M11193" i="5"/>
  <c r="M11225" i="5"/>
  <c r="M11324" i="5"/>
  <c r="O11324" i="5" s="1"/>
  <c r="M11328" i="5"/>
  <c r="N11328" i="5" s="1"/>
  <c r="M11352" i="5"/>
  <c r="O11352" i="5" s="1"/>
  <c r="M11356" i="5"/>
  <c r="M11360" i="5"/>
  <c r="N11360" i="5" s="1"/>
  <c r="M11383" i="5"/>
  <c r="M11395" i="5"/>
  <c r="M11427" i="5"/>
  <c r="M11343" i="5"/>
  <c r="M12046" i="5"/>
  <c r="N12046" i="5" s="1"/>
  <c r="M12066" i="5"/>
  <c r="M12098" i="5"/>
  <c r="M12345" i="5"/>
  <c r="M12413" i="5"/>
  <c r="O12413" i="5" s="1"/>
  <c r="M12417" i="5"/>
  <c r="O12417" i="5" s="1"/>
  <c r="M12501" i="5"/>
  <c r="M12533" i="5"/>
  <c r="M12729" i="5"/>
  <c r="M11347" i="5"/>
  <c r="O11347" i="5" s="1"/>
  <c r="M12158" i="5"/>
  <c r="M12178" i="5"/>
  <c r="O12178" i="5" s="1"/>
  <c r="M12198" i="5"/>
  <c r="M12218" i="5"/>
  <c r="M12310" i="5"/>
  <c r="M12314" i="5"/>
  <c r="M11926" i="5"/>
  <c r="O11926" i="5" s="1"/>
  <c r="M11948" i="5"/>
  <c r="O11948" i="5" s="1"/>
  <c r="M12031" i="5"/>
  <c r="N12031" i="5" s="1"/>
  <c r="M12063" i="5"/>
  <c r="M12083" i="5"/>
  <c r="M12139" i="5"/>
  <c r="N12139" i="5" s="1"/>
  <c r="M12378" i="5"/>
  <c r="M12838" i="5"/>
  <c r="M11228" i="5"/>
  <c r="O11228" i="5" s="1"/>
  <c r="M11430" i="5"/>
  <c r="M11893" i="5"/>
  <c r="M11967" i="5"/>
  <c r="M12155" i="5"/>
  <c r="N12155" i="5" s="1"/>
  <c r="M12239" i="5"/>
  <c r="N12239" i="5" s="1"/>
  <c r="M11454" i="5"/>
  <c r="O11454" i="5" s="1"/>
  <c r="M12112" i="5"/>
  <c r="N12112" i="5" s="1"/>
  <c r="M12515" i="5"/>
  <c r="M12695" i="5"/>
  <c r="N12695" i="5" s="1"/>
  <c r="M12803" i="5"/>
  <c r="M12819" i="5"/>
  <c r="M12827" i="5"/>
  <c r="N12827" i="5" s="1"/>
  <c r="M11386" i="5"/>
  <c r="M12164" i="5"/>
  <c r="O12164" i="5" s="1"/>
  <c r="M12212" i="5"/>
  <c r="M12252" i="5"/>
  <c r="N12252" i="5" s="1"/>
  <c r="M11303" i="5"/>
  <c r="M11478" i="5"/>
  <c r="M11910" i="5"/>
  <c r="O11910" i="5" s="1"/>
  <c r="M11989" i="5"/>
  <c r="M12057" i="5"/>
  <c r="M12121" i="5"/>
  <c r="M12336" i="5"/>
  <c r="N12336" i="5" s="1"/>
  <c r="M12384" i="5"/>
  <c r="M12388" i="5"/>
  <c r="M12420" i="5"/>
  <c r="M12440" i="5"/>
  <c r="O12440" i="5" s="1"/>
  <c r="M12460" i="5"/>
  <c r="M12480" i="5"/>
  <c r="M12277" i="5"/>
  <c r="O12277" i="5" s="1"/>
  <c r="M12285" i="5"/>
  <c r="M12297" i="5"/>
  <c r="O12297" i="5" s="1"/>
  <c r="M12437" i="5"/>
  <c r="M12541" i="5"/>
  <c r="M12609" i="5"/>
  <c r="N12609" i="5" s="1"/>
  <c r="M12617" i="5"/>
  <c r="M12673" i="5"/>
  <c r="M12697" i="5"/>
  <c r="O12697" i="5" s="1"/>
  <c r="M12166" i="5"/>
  <c r="M12282" i="5"/>
  <c r="N12282" i="5" s="1"/>
  <c r="M12055" i="5"/>
  <c r="M12402" i="5"/>
  <c r="O12402" i="5" s="1"/>
  <c r="M12478" i="5"/>
  <c r="M12546" i="5"/>
  <c r="M12574" i="5"/>
  <c r="N12574" i="5" s="1"/>
  <c r="M12578" i="5"/>
  <c r="M12646" i="5"/>
  <c r="M12275" i="5"/>
  <c r="M12331" i="5"/>
  <c r="M12335" i="5"/>
  <c r="O12335" i="5" s="1"/>
  <c r="M12105" i="5"/>
  <c r="M12376" i="5"/>
  <c r="M12412" i="5"/>
  <c r="O12412" i="5" s="1"/>
  <c r="M12608" i="5"/>
  <c r="M12632" i="5"/>
  <c r="O12632" i="5" s="1"/>
  <c r="M12648" i="5"/>
  <c r="M12660" i="5"/>
  <c r="N12660" i="5" s="1"/>
  <c r="M12161" i="5"/>
  <c r="M12169" i="5"/>
  <c r="M12221" i="5"/>
  <c r="O12221" i="5" s="1"/>
  <c r="M12225" i="5"/>
  <c r="O12225" i="5" s="1"/>
  <c r="M12229" i="5"/>
  <c r="N12229" i="5" s="1"/>
  <c r="M12684" i="5"/>
  <c r="M5541" i="5"/>
  <c r="M5565" i="5"/>
  <c r="M5542" i="5"/>
  <c r="M5550" i="5"/>
  <c r="M5566" i="5"/>
  <c r="M5551" i="5"/>
  <c r="M9399" i="5"/>
  <c r="M9989" i="5"/>
  <c r="M9372" i="5"/>
  <c r="M11715" i="5"/>
  <c r="N11715" i="5" s="1"/>
  <c r="M11075" i="5"/>
  <c r="M11688" i="5"/>
  <c r="M11111" i="5"/>
  <c r="M11753" i="5"/>
  <c r="O11753" i="5" s="1"/>
  <c r="M11754" i="5"/>
  <c r="M11790" i="5"/>
  <c r="M11415" i="5"/>
  <c r="M12517" i="5"/>
  <c r="O12517" i="5" s="1"/>
  <c r="M12549" i="5"/>
  <c r="M12553" i="5"/>
  <c r="O12553" i="5" s="1"/>
  <c r="M12581" i="5"/>
  <c r="M12585" i="5"/>
  <c r="O12585" i="5" s="1"/>
  <c r="M12613" i="5"/>
  <c r="M12621" i="5"/>
  <c r="M12653" i="5"/>
  <c r="M12550" i="5"/>
  <c r="M12594" i="5"/>
  <c r="M12642" i="5"/>
  <c r="M12650" i="5"/>
  <c r="O12650" i="5" s="1"/>
  <c r="M12670" i="5"/>
  <c r="N12670" i="5" s="1"/>
  <c r="M11470" i="5"/>
  <c r="N11470" i="5" s="1"/>
  <c r="M12072" i="5"/>
  <c r="M12128" i="5"/>
  <c r="M12339" i="5"/>
  <c r="M12583" i="5"/>
  <c r="M12643" i="5"/>
  <c r="M12184" i="5"/>
  <c r="N12184" i="5" s="1"/>
  <c r="M12520" i="5"/>
  <c r="O12520" i="5" s="1"/>
  <c r="M12612" i="5"/>
  <c r="N12612" i="5" s="1"/>
  <c r="M12676" i="5"/>
  <c r="M12289" i="5"/>
  <c r="M12692" i="5"/>
  <c r="O12720" i="5"/>
  <c r="N11819" i="5"/>
  <c r="O11819" i="5"/>
  <c r="N12100" i="5"/>
  <c r="N12774" i="5"/>
  <c r="O12774" i="5"/>
  <c r="O12726" i="5"/>
  <c r="N12726" i="5"/>
  <c r="O12626" i="5"/>
  <c r="N12626" i="5"/>
  <c r="O12418" i="5"/>
  <c r="N12418" i="5"/>
  <c r="O11042" i="5"/>
  <c r="N11042" i="5"/>
  <c r="O10913" i="5"/>
  <c r="N10913" i="5"/>
  <c r="N11295" i="5"/>
  <c r="O11295" i="5"/>
  <c r="O11617" i="5"/>
  <c r="N11617" i="5"/>
  <c r="N11445" i="5"/>
  <c r="O11445" i="5"/>
  <c r="O11039" i="5"/>
  <c r="N11472" i="5"/>
  <c r="O11472" i="5"/>
  <c r="N10523" i="5"/>
  <c r="O10523" i="5"/>
  <c r="O10584" i="5"/>
  <c r="N8247" i="5"/>
  <c r="O8247" i="5"/>
  <c r="N8702" i="5"/>
  <c r="O8702" i="5"/>
  <c r="N7349" i="5"/>
  <c r="O7349" i="5"/>
  <c r="N8457" i="5"/>
  <c r="N8832" i="5"/>
  <c r="O8832" i="5"/>
  <c r="O7828" i="5"/>
  <c r="N7828" i="5"/>
  <c r="O7716" i="5"/>
  <c r="N7716" i="5"/>
  <c r="O6938" i="5"/>
  <c r="N6938" i="5"/>
  <c r="N7703" i="5"/>
  <c r="O7703" i="5"/>
  <c r="O7487" i="5"/>
  <c r="N7487" i="5"/>
  <c r="N6814" i="5"/>
  <c r="O6814" i="5"/>
  <c r="N7810" i="5"/>
  <c r="O7810" i="5"/>
  <c r="O6976" i="5"/>
  <c r="N6976" i="5"/>
  <c r="O6528" i="5"/>
  <c r="N6528" i="5"/>
  <c r="N6085" i="5"/>
  <c r="O6085" i="5"/>
  <c r="O5863" i="5"/>
  <c r="N6275" i="5"/>
  <c r="O6275" i="5"/>
  <c r="O6510" i="5"/>
  <c r="N6510" i="5"/>
  <c r="O6382" i="5"/>
  <c r="N6382" i="5"/>
  <c r="O6075" i="5"/>
  <c r="N6075" i="5"/>
  <c r="O5880" i="5"/>
  <c r="O5210" i="5"/>
  <c r="N5236" i="5"/>
  <c r="O5236" i="5"/>
  <c r="N4940" i="5"/>
  <c r="O4940" i="5"/>
  <c r="O4971" i="5"/>
  <c r="N4839" i="5"/>
  <c r="O4839" i="5"/>
  <c r="N4833" i="5"/>
  <c r="O4729" i="5"/>
  <c r="O4523" i="5"/>
  <c r="N4523" i="5"/>
  <c r="O4347" i="5"/>
  <c r="N4220" i="5"/>
  <c r="O4220" i="5"/>
  <c r="N4522" i="5"/>
  <c r="O4123" i="5"/>
  <c r="N4123" i="5"/>
  <c r="N4072" i="5"/>
  <c r="O13036" i="5"/>
  <c r="N13036" i="5"/>
  <c r="N11054" i="5"/>
  <c r="O9354" i="5"/>
  <c r="N9354" i="5"/>
  <c r="N8787" i="5"/>
  <c r="N9709" i="5"/>
  <c r="O9709" i="5"/>
  <c r="O8780" i="5"/>
  <c r="O524" i="5"/>
  <c r="O9010" i="5"/>
  <c r="N7997" i="5"/>
  <c r="N6844" i="5"/>
  <c r="O6746" i="5"/>
  <c r="O6855" i="5"/>
  <c r="O7283" i="5"/>
  <c r="O6921" i="5"/>
  <c r="N6493" i="5"/>
  <c r="N6441" i="5"/>
  <c r="N6110" i="5"/>
  <c r="N6491" i="5"/>
  <c r="N6144" i="5"/>
  <c r="N6562" i="5"/>
  <c r="O6199" i="5"/>
  <c r="N6306" i="5"/>
  <c r="N5428" i="5"/>
  <c r="N5103" i="5"/>
  <c r="O5103" i="5"/>
  <c r="N5913" i="5"/>
  <c r="N4891" i="5"/>
  <c r="O4891" i="5"/>
  <c r="O5086" i="5"/>
  <c r="O4706" i="5"/>
  <c r="N3999" i="5"/>
  <c r="O3999" i="5"/>
  <c r="N4704" i="5"/>
  <c r="O4704" i="5"/>
  <c r="O3977" i="5"/>
  <c r="N4044" i="5"/>
  <c r="M4390" i="5"/>
  <c r="M4454" i="5"/>
  <c r="N4454" i="5" s="1"/>
  <c r="M4530" i="5"/>
  <c r="M9219" i="5"/>
  <c r="N9219" i="5" s="1"/>
  <c r="M9251" i="5"/>
  <c r="N9251" i="5" s="1"/>
  <c r="M9240" i="5"/>
  <c r="M9221" i="5"/>
  <c r="M9249" i="5"/>
  <c r="N9249" i="5" s="1"/>
  <c r="M10193" i="5"/>
  <c r="N10193" i="5" s="1"/>
  <c r="M10213" i="5"/>
  <c r="M9202" i="5"/>
  <c r="M10198" i="5"/>
  <c r="M10202" i="5"/>
  <c r="O10202" i="5" s="1"/>
  <c r="M10187" i="5"/>
  <c r="O10187" i="5" s="1"/>
  <c r="M10207" i="5"/>
  <c r="N10207" i="5" s="1"/>
  <c r="M11090" i="5"/>
  <c r="M11134" i="5"/>
  <c r="M11166" i="5"/>
  <c r="M11170" i="5"/>
  <c r="N11170" i="5" s="1"/>
  <c r="M11206" i="5"/>
  <c r="M11059" i="5"/>
  <c r="M11135" i="5"/>
  <c r="N11135" i="5" s="1"/>
  <c r="M11167" i="5"/>
  <c r="O11167" i="5" s="1"/>
  <c r="M11028" i="5"/>
  <c r="N11028" i="5" s="1"/>
  <c r="M11092" i="5"/>
  <c r="M11247" i="5"/>
  <c r="M10402" i="5"/>
  <c r="M10997" i="5"/>
  <c r="O10997" i="5" s="1"/>
  <c r="M11025" i="5"/>
  <c r="O11025" i="5" s="1"/>
  <c r="M11288" i="5"/>
  <c r="M14455" i="5"/>
  <c r="N14455" i="5" s="1"/>
  <c r="M14463" i="5"/>
  <c r="O14463" i="5" s="1"/>
  <c r="M14467" i="5"/>
  <c r="M14471" i="5"/>
  <c r="N14471" i="5" s="1"/>
  <c r="M14483" i="5"/>
  <c r="M14491" i="5"/>
  <c r="M13224" i="5"/>
  <c r="O13224" i="5" s="1"/>
  <c r="M14448" i="5"/>
  <c r="N14448" i="5" s="1"/>
  <c r="M14456" i="5"/>
  <c r="N14456" i="5" s="1"/>
  <c r="M14460" i="5"/>
  <c r="N14460" i="5" s="1"/>
  <c r="M14464" i="5"/>
  <c r="N14464" i="5" s="1"/>
  <c r="M14468" i="5"/>
  <c r="M14472" i="5"/>
  <c r="M14492" i="5"/>
  <c r="N14492" i="5" s="1"/>
  <c r="M14500" i="5"/>
  <c r="N14500" i="5" s="1"/>
  <c r="M13214" i="5"/>
  <c r="O13214" i="5" s="1"/>
  <c r="M14458" i="5"/>
  <c r="M14466" i="5"/>
  <c r="O14466" i="5" s="1"/>
  <c r="M14470" i="5"/>
  <c r="N14470" i="5" s="1"/>
  <c r="M14478" i="5"/>
  <c r="M14482" i="5"/>
  <c r="M14490" i="5"/>
  <c r="N14490" i="5" s="1"/>
  <c r="M14502" i="5"/>
  <c r="N14502" i="5" s="1"/>
  <c r="M14469" i="5"/>
  <c r="M14477" i="5"/>
  <c r="O14477" i="5" s="1"/>
  <c r="M14493" i="5"/>
  <c r="N14493" i="5" s="1"/>
  <c r="M14510" i="5"/>
  <c r="M14514" i="5"/>
  <c r="M14518" i="5"/>
  <c r="M14526" i="5"/>
  <c r="N14526" i="5" s="1"/>
  <c r="M14530" i="5"/>
  <c r="M14534" i="5"/>
  <c r="M14538" i="5"/>
  <c r="M14542" i="5"/>
  <c r="O14542" i="5" s="1"/>
  <c r="M14546" i="5"/>
  <c r="M14550" i="5"/>
  <c r="M14554" i="5"/>
  <c r="M14558" i="5"/>
  <c r="N14558" i="5" s="1"/>
  <c r="M14562" i="5"/>
  <c r="M14453" i="5"/>
  <c r="N14453" i="5" s="1"/>
  <c r="M14461" i="5"/>
  <c r="M14473" i="5"/>
  <c r="N14473" i="5" s="1"/>
  <c r="M14519" i="5"/>
  <c r="M14523" i="5"/>
  <c r="O14523" i="5" s="1"/>
  <c r="M14531" i="5"/>
  <c r="M14535" i="5"/>
  <c r="N14535" i="5" s="1"/>
  <c r="M14539" i="5"/>
  <c r="N14539" i="5" s="1"/>
  <c r="M14543" i="5"/>
  <c r="M14547" i="5"/>
  <c r="O14547" i="5" s="1"/>
  <c r="M14563" i="5"/>
  <c r="M14481" i="5"/>
  <c r="N14481" i="5" s="1"/>
  <c r="M14508" i="5"/>
  <c r="M14512" i="5"/>
  <c r="M14516" i="5"/>
  <c r="N14516" i="5" s="1"/>
  <c r="M14520" i="5"/>
  <c r="N14520" i="5" s="1"/>
  <c r="M14528" i="5"/>
  <c r="O14528" i="5" s="1"/>
  <c r="M14532" i="5"/>
  <c r="O14532" i="5" s="1"/>
  <c r="M14536" i="5"/>
  <c r="O14536" i="5" s="1"/>
  <c r="M14540" i="5"/>
  <c r="N14540" i="5" s="1"/>
  <c r="M14544" i="5"/>
  <c r="M14548" i="5"/>
  <c r="M14552" i="5"/>
  <c r="O14552" i="5" s="1"/>
  <c r="M14556" i="5"/>
  <c r="O14556" i="5" s="1"/>
  <c r="M14560" i="5"/>
  <c r="O14560" i="5" s="1"/>
  <c r="M14503" i="5"/>
  <c r="M14504" i="5"/>
  <c r="O14504" i="5" s="1"/>
  <c r="M14513" i="5"/>
  <c r="N14513" i="5" s="1"/>
  <c r="M14521" i="5"/>
  <c r="M14525" i="5"/>
  <c r="M14537" i="5"/>
  <c r="M14541" i="5"/>
  <c r="N14541" i="5" s="1"/>
  <c r="M14545" i="5"/>
  <c r="M14549" i="5"/>
  <c r="M14553" i="5"/>
  <c r="N14553" i="5" s="1"/>
  <c r="M14557" i="5"/>
  <c r="N14557" i="5" s="1"/>
  <c r="M14561" i="5"/>
  <c r="M14449" i="5"/>
  <c r="O14449" i="5" s="1"/>
  <c r="M2407" i="5"/>
  <c r="O2407" i="5" s="1"/>
  <c r="M2443" i="5"/>
  <c r="N2443" i="5" s="1"/>
  <c r="M2451" i="5"/>
  <c r="M2475" i="5"/>
  <c r="M2479" i="5"/>
  <c r="N2479" i="5" s="1"/>
  <c r="M2483" i="5"/>
  <c r="O2483" i="5" s="1"/>
  <c r="M2487" i="5"/>
  <c r="N2487" i="5" s="1"/>
  <c r="M2491" i="5"/>
  <c r="M2495" i="5"/>
  <c r="N2495" i="5" s="1"/>
  <c r="M2499" i="5"/>
  <c r="O2499" i="5" s="1"/>
  <c r="M2515" i="5"/>
  <c r="M2519" i="5"/>
  <c r="M2531" i="5"/>
  <c r="O2531" i="5" s="1"/>
  <c r="M2416" i="5"/>
  <c r="N2416" i="5" s="1"/>
  <c r="M2424" i="5"/>
  <c r="M2436" i="5"/>
  <c r="M2460" i="5"/>
  <c r="M2472" i="5"/>
  <c r="O2472" i="5" s="1"/>
  <c r="M2516" i="5"/>
  <c r="O2516" i="5" s="1"/>
  <c r="M2520" i="5"/>
  <c r="M2524" i="5"/>
  <c r="O2524" i="5" s="1"/>
  <c r="M2489" i="5"/>
  <c r="M2521" i="5"/>
  <c r="O2521" i="5" s="1"/>
  <c r="M2421" i="5"/>
  <c r="M2397" i="5"/>
  <c r="N2397" i="5" s="1"/>
  <c r="M2350" i="5"/>
  <c r="O2350" i="5" s="1"/>
  <c r="M2517" i="5"/>
  <c r="O2517" i="5" s="1"/>
  <c r="M2541" i="5"/>
  <c r="O2541" i="5" s="1"/>
  <c r="M2549" i="5"/>
  <c r="O2549" i="5" s="1"/>
  <c r="M2433" i="5"/>
  <c r="M2478" i="5"/>
  <c r="M2542" i="5"/>
  <c r="M3538" i="5"/>
  <c r="N3538" i="5" s="1"/>
  <c r="M3540" i="5"/>
  <c r="M3728" i="5"/>
  <c r="M3736" i="5"/>
  <c r="M3752" i="5"/>
  <c r="N3752" i="5" s="1"/>
  <c r="M3760" i="5"/>
  <c r="M3768" i="5"/>
  <c r="M3776" i="5"/>
  <c r="M3784" i="5"/>
  <c r="O3784" i="5" s="1"/>
  <c r="M3541" i="5"/>
  <c r="O3541" i="5" s="1"/>
  <c r="M3605" i="5"/>
  <c r="N3605" i="5" s="1"/>
  <c r="M3701" i="5"/>
  <c r="M3721" i="5"/>
  <c r="M3733" i="5"/>
  <c r="O3733" i="5" s="1"/>
  <c r="M3741" i="5"/>
  <c r="M3757" i="5"/>
  <c r="M3765" i="5"/>
  <c r="N3765" i="5" s="1"/>
  <c r="M3773" i="5"/>
  <c r="O3773" i="5" s="1"/>
  <c r="M3781" i="5"/>
  <c r="N3781" i="5" s="1"/>
  <c r="M3542" i="5"/>
  <c r="M3594" i="5"/>
  <c r="M3602" i="5"/>
  <c r="M3726" i="5"/>
  <c r="N3726" i="5" s="1"/>
  <c r="M3730" i="5"/>
  <c r="N3730" i="5" s="1"/>
  <c r="M3734" i="5"/>
  <c r="N3734" i="5" s="1"/>
  <c r="M3754" i="5"/>
  <c r="O3754" i="5" s="1"/>
  <c r="M3766" i="5"/>
  <c r="O3766" i="5" s="1"/>
  <c r="M3543" i="5"/>
  <c r="M3715" i="5"/>
  <c r="M3747" i="5"/>
  <c r="N3747" i="5" s="1"/>
  <c r="M3751" i="5"/>
  <c r="M3783" i="5"/>
  <c r="M3771" i="5"/>
  <c r="M3787" i="5"/>
  <c r="O3787" i="5" s="1"/>
  <c r="M10858" i="5"/>
  <c r="N10858" i="5" s="1"/>
  <c r="M10755" i="5"/>
  <c r="M10835" i="5"/>
  <c r="M10887" i="5"/>
  <c r="O10887" i="5" s="1"/>
  <c r="M10889" i="5"/>
  <c r="N10889" i="5" s="1"/>
  <c r="M11272" i="5"/>
  <c r="M11316" i="5"/>
  <c r="O11316" i="5" s="1"/>
  <c r="M12014" i="5"/>
  <c r="M12365" i="5"/>
  <c r="N12365" i="5" s="1"/>
  <c r="M12381" i="5"/>
  <c r="O12381" i="5" s="1"/>
  <c r="M12449" i="5"/>
  <c r="N12449" i="5" s="1"/>
  <c r="M12485" i="5"/>
  <c r="M12557" i="5"/>
  <c r="M12561" i="5"/>
  <c r="O12561" i="5" s="1"/>
  <c r="M12629" i="5"/>
  <c r="M12657" i="5"/>
  <c r="M12681" i="5"/>
  <c r="O12681" i="5" s="1"/>
  <c r="M12705" i="5"/>
  <c r="N12705" i="5" s="1"/>
  <c r="M12725" i="5"/>
  <c r="O12725" i="5" s="1"/>
  <c r="M12745" i="5"/>
  <c r="M12761" i="5"/>
  <c r="M12769" i="5"/>
  <c r="N12769" i="5" s="1"/>
  <c r="M12773" i="5"/>
  <c r="M12801" i="5"/>
  <c r="M12829" i="5"/>
  <c r="O12829" i="5" s="1"/>
  <c r="M12833" i="5"/>
  <c r="N12833" i="5" s="1"/>
  <c r="M12837" i="5"/>
  <c r="O12837" i="5" s="1"/>
  <c r="M12270" i="5"/>
  <c r="M11995" i="5"/>
  <c r="M12035" i="5"/>
  <c r="M12111" i="5"/>
  <c r="N12111" i="5" s="1"/>
  <c r="M12322" i="5"/>
  <c r="N12322" i="5" s="1"/>
  <c r="M12454" i="5"/>
  <c r="M12458" i="5"/>
  <c r="M12526" i="5"/>
  <c r="O12526" i="5" s="1"/>
  <c r="M12586" i="5"/>
  <c r="M12638" i="5"/>
  <c r="M12690" i="5"/>
  <c r="M12710" i="5"/>
  <c r="N12710" i="5" s="1"/>
  <c r="M12722" i="5"/>
  <c r="O12722" i="5" s="1"/>
  <c r="M12782" i="5"/>
  <c r="M12786" i="5"/>
  <c r="M12790" i="5"/>
  <c r="O12790" i="5" s="1"/>
  <c r="M12806" i="5"/>
  <c r="M12814" i="5"/>
  <c r="M12818" i="5"/>
  <c r="M12822" i="5"/>
  <c r="O12822" i="5" s="1"/>
  <c r="M12834" i="5"/>
  <c r="N12834" i="5" s="1"/>
  <c r="M11355" i="5"/>
  <c r="O11355" i="5" s="1"/>
  <c r="M11953" i="5"/>
  <c r="M12291" i="5"/>
  <c r="N12291" i="5" s="1"/>
  <c r="M12479" i="5"/>
  <c r="O12479" i="5" s="1"/>
  <c r="M12495" i="5"/>
  <c r="M12603" i="5"/>
  <c r="M12619" i="5"/>
  <c r="O12619" i="5" s="1"/>
  <c r="M12651" i="5"/>
  <c r="N12651" i="5" s="1"/>
  <c r="M12659" i="5"/>
  <c r="O12659" i="5" s="1"/>
  <c r="M12667" i="5"/>
  <c r="M12675" i="5"/>
  <c r="O12675" i="5" s="1"/>
  <c r="M12679" i="5"/>
  <c r="N12679" i="5" s="1"/>
  <c r="M12683" i="5"/>
  <c r="M12703" i="5"/>
  <c r="M12707" i="5"/>
  <c r="N12707" i="5" s="1"/>
  <c r="M12719" i="5"/>
  <c r="O12719" i="5" s="1"/>
  <c r="M12727" i="5"/>
  <c r="O12727" i="5" s="1"/>
  <c r="M12751" i="5"/>
  <c r="N12751" i="5" s="1"/>
  <c r="M12767" i="5"/>
  <c r="O12767" i="5" s="1"/>
  <c r="M12775" i="5"/>
  <c r="O12775" i="5" s="1"/>
  <c r="M12795" i="5"/>
  <c r="M12831" i="5"/>
  <c r="M12835" i="5"/>
  <c r="O12835" i="5" s="1"/>
  <c r="M12444" i="5"/>
  <c r="N12444" i="5" s="1"/>
  <c r="M12528" i="5"/>
  <c r="N12528" i="5" s="1"/>
  <c r="M12596" i="5"/>
  <c r="M12644" i="5"/>
  <c r="O12644" i="5" s="1"/>
  <c r="M12233" i="5"/>
  <c r="M12716" i="5"/>
  <c r="M12764" i="5"/>
  <c r="N12764" i="5" s="1"/>
  <c r="M12816" i="5"/>
  <c r="N12816" i="5" s="1"/>
  <c r="M12824" i="5"/>
  <c r="O12824" i="5" s="1"/>
  <c r="M12752" i="5"/>
  <c r="N12752" i="5" s="1"/>
  <c r="M12700" i="5"/>
  <c r="M12808" i="5"/>
  <c r="N12808" i="5" s="1"/>
  <c r="M12688" i="5"/>
  <c r="N12688" i="5" s="1"/>
  <c r="M12836" i="5"/>
  <c r="N12836" i="5" s="1"/>
  <c r="M9259" i="5"/>
  <c r="O9259" i="5" s="1"/>
  <c r="M9252" i="5"/>
  <c r="N9252" i="5" s="1"/>
  <c r="M9241" i="5"/>
  <c r="O9241" i="5" s="1"/>
  <c r="M9267" i="5"/>
  <c r="M9250" i="5"/>
  <c r="O9250" i="5" s="1"/>
  <c r="M11" i="5"/>
  <c r="N11" i="5" s="1"/>
  <c r="M15" i="5"/>
  <c r="M20" i="5"/>
  <c r="M28" i="5"/>
  <c r="M48" i="5"/>
  <c r="M52" i="5"/>
  <c r="M56" i="5"/>
  <c r="O56" i="5" s="1"/>
  <c r="M60" i="5"/>
  <c r="N60" i="5" s="1"/>
  <c r="M64" i="5"/>
  <c r="N64" i="5" s="1"/>
  <c r="M68" i="5"/>
  <c r="M72" i="5"/>
  <c r="N72" i="5" s="1"/>
  <c r="M76" i="5"/>
  <c r="M80" i="5"/>
  <c r="O80" i="5" s="1"/>
  <c r="M84" i="5"/>
  <c r="O84" i="5" s="1"/>
  <c r="M33" i="5"/>
  <c r="O33" i="5" s="1"/>
  <c r="M41" i="5"/>
  <c r="N41" i="5" s="1"/>
  <c r="M45" i="5"/>
  <c r="O45" i="5" s="1"/>
  <c r="M89" i="5"/>
  <c r="M177" i="5"/>
  <c r="N177" i="5" s="1"/>
  <c r="M341" i="5"/>
  <c r="M5" i="5"/>
  <c r="M9" i="5"/>
  <c r="M22" i="5"/>
  <c r="N22" i="5" s="1"/>
  <c r="M26" i="5"/>
  <c r="N26" i="5" s="1"/>
  <c r="M50" i="5"/>
  <c r="O50" i="5" s="1"/>
  <c r="M54" i="5"/>
  <c r="N54" i="5" s="1"/>
  <c r="M62" i="5"/>
  <c r="M66" i="5"/>
  <c r="N66" i="5" s="1"/>
  <c r="M70" i="5"/>
  <c r="M74" i="5"/>
  <c r="M78" i="5"/>
  <c r="O78" i="5" s="1"/>
  <c r="M82" i="5"/>
  <c r="N82" i="5" s="1"/>
  <c r="M86" i="5"/>
  <c r="N86" i="5" s="1"/>
  <c r="M102" i="5"/>
  <c r="M17" i="5"/>
  <c r="N17" i="5" s="1"/>
  <c r="M31" i="5"/>
  <c r="M35" i="5"/>
  <c r="N35" i="5" s="1"/>
  <c r="M39" i="5"/>
  <c r="M43" i="5"/>
  <c r="M91" i="5"/>
  <c r="M328" i="5"/>
  <c r="N328" i="5" s="1"/>
  <c r="M342" i="5"/>
  <c r="N342" i="5" s="1"/>
  <c r="M366" i="5"/>
  <c r="N366" i="5" s="1"/>
  <c r="M370" i="5"/>
  <c r="M374" i="5"/>
  <c r="M394" i="5"/>
  <c r="O394" i="5" s="1"/>
  <c r="M442" i="5"/>
  <c r="O442" i="5" s="1"/>
  <c r="M514" i="5"/>
  <c r="N514" i="5" s="1"/>
  <c r="M546" i="5"/>
  <c r="O546" i="5" s="1"/>
  <c r="M554" i="5"/>
  <c r="M343" i="5"/>
  <c r="O343" i="5" s="1"/>
  <c r="M359" i="5"/>
  <c r="M383" i="5"/>
  <c r="N383" i="5" s="1"/>
  <c r="M407" i="5"/>
  <c r="N407" i="5" s="1"/>
  <c r="M419" i="5"/>
  <c r="M463" i="5"/>
  <c r="M507" i="5"/>
  <c r="N507" i="5" s="1"/>
  <c r="M352" i="5"/>
  <c r="N352" i="5" s="1"/>
  <c r="M372" i="5"/>
  <c r="M392" i="5"/>
  <c r="M404" i="5"/>
  <c r="O404" i="5" s="1"/>
  <c r="M408" i="5"/>
  <c r="O408" i="5" s="1"/>
  <c r="M448" i="5"/>
  <c r="N448" i="5" s="1"/>
  <c r="M452" i="5"/>
  <c r="N452" i="5" s="1"/>
  <c r="M520" i="5"/>
  <c r="N520" i="5" s="1"/>
  <c r="M433" i="5"/>
  <c r="N433" i="5" s="1"/>
  <c r="M539" i="5"/>
  <c r="M589" i="5"/>
  <c r="M630" i="5"/>
  <c r="M638" i="5"/>
  <c r="M666" i="5"/>
  <c r="N666" i="5" s="1"/>
  <c r="M690" i="5"/>
  <c r="N690" i="5" s="1"/>
  <c r="M698" i="5"/>
  <c r="O698" i="5" s="1"/>
  <c r="M714" i="5"/>
  <c r="M730" i="5"/>
  <c r="M746" i="5"/>
  <c r="O746" i="5" s="1"/>
  <c r="M758" i="5"/>
  <c r="M770" i="5"/>
  <c r="M806" i="5"/>
  <c r="N806" i="5" s="1"/>
  <c r="M389" i="5"/>
  <c r="O389" i="5" s="1"/>
  <c r="M421" i="5"/>
  <c r="O421" i="5" s="1"/>
  <c r="M437" i="5"/>
  <c r="N437" i="5" s="1"/>
  <c r="M582" i="5"/>
  <c r="N582" i="5" s="1"/>
  <c r="M619" i="5"/>
  <c r="M647" i="5"/>
  <c r="M707" i="5"/>
  <c r="N707" i="5" s="1"/>
  <c r="M719" i="5"/>
  <c r="M723" i="5"/>
  <c r="M751" i="5"/>
  <c r="N751" i="5" s="1"/>
  <c r="M779" i="5"/>
  <c r="N779" i="5" s="1"/>
  <c r="M811" i="5"/>
  <c r="M815" i="5"/>
  <c r="M819" i="5"/>
  <c r="N819" i="5" s="1"/>
  <c r="M621" i="5"/>
  <c r="O621" i="5" s="1"/>
  <c r="M645" i="5"/>
  <c r="M773" i="5"/>
  <c r="M797" i="5"/>
  <c r="M909" i="5"/>
  <c r="M913" i="5"/>
  <c r="N913" i="5" s="1"/>
  <c r="M917" i="5"/>
  <c r="M921" i="5"/>
  <c r="N921" i="5" s="1"/>
  <c r="M929" i="5"/>
  <c r="O929" i="5" s="1"/>
  <c r="M973" i="5"/>
  <c r="M817" i="5"/>
  <c r="N817" i="5" s="1"/>
  <c r="M513" i="5"/>
  <c r="N513" i="5" s="1"/>
  <c r="M632" i="5"/>
  <c r="M656" i="5"/>
  <c r="O656" i="5" s="1"/>
  <c r="M664" i="5"/>
  <c r="M736" i="5"/>
  <c r="O736" i="5" s="1"/>
  <c r="M760" i="5"/>
  <c r="M800" i="5"/>
  <c r="N800" i="5" s="1"/>
  <c r="M826" i="5"/>
  <c r="N826" i="5" s="1"/>
  <c r="M910" i="5"/>
  <c r="N910" i="5" s="1"/>
  <c r="M914" i="5"/>
  <c r="N914" i="5" s="1"/>
  <c r="M918" i="5"/>
  <c r="M970" i="5"/>
  <c r="N970" i="5" s="1"/>
  <c r="M982" i="5"/>
  <c r="M318" i="5"/>
  <c r="O318" i="5" s="1"/>
  <c r="M564" i="5"/>
  <c r="M609" i="5"/>
  <c r="N609" i="5" s="1"/>
  <c r="M649" i="5"/>
  <c r="N649" i="5" s="1"/>
  <c r="M801" i="5"/>
  <c r="M823" i="5"/>
  <c r="M923" i="5"/>
  <c r="N923" i="5" s="1"/>
  <c r="M927" i="5"/>
  <c r="M519" i="5"/>
  <c r="N519" i="5" s="1"/>
  <c r="M545" i="5"/>
  <c r="M1027" i="5"/>
  <c r="M1035" i="5"/>
  <c r="M1043" i="5"/>
  <c r="N1043" i="5" s="1"/>
  <c r="M1047" i="5"/>
  <c r="M1071" i="5"/>
  <c r="M1087" i="5"/>
  <c r="O1087" i="5" s="1"/>
  <c r="M1095" i="5"/>
  <c r="O1095" i="5" s="1"/>
  <c r="M1107" i="5"/>
  <c r="M1131" i="5"/>
  <c r="M1143" i="5"/>
  <c r="O1143" i="5" s="1"/>
  <c r="M628" i="5"/>
  <c r="N628" i="5" s="1"/>
  <c r="M848" i="5"/>
  <c r="M912" i="5"/>
  <c r="M1012" i="5"/>
  <c r="M1175" i="5"/>
  <c r="O1175" i="5" s="1"/>
  <c r="M1183" i="5"/>
  <c r="M1215" i="5"/>
  <c r="M1219" i="5"/>
  <c r="O1219" i="5" s="1"/>
  <c r="M1227" i="5"/>
  <c r="M1235" i="5"/>
  <c r="O1235" i="5" s="1"/>
  <c r="M1239" i="5"/>
  <c r="M1255" i="5"/>
  <c r="O1255" i="5" s="1"/>
  <c r="M924" i="5"/>
  <c r="N924" i="5" s="1"/>
  <c r="M1036" i="5"/>
  <c r="N1036" i="5" s="1"/>
  <c r="M1068" i="5"/>
  <c r="N1068" i="5" s="1"/>
  <c r="M1080" i="5"/>
  <c r="M1100" i="5"/>
  <c r="M1104" i="5"/>
  <c r="N1104" i="5" s="1"/>
  <c r="M1124" i="5"/>
  <c r="M1128" i="5"/>
  <c r="O1128" i="5" s="1"/>
  <c r="M1152" i="5"/>
  <c r="N1152" i="5" s="1"/>
  <c r="M1160" i="5"/>
  <c r="N1160" i="5" s="1"/>
  <c r="M636" i="5"/>
  <c r="M668" i="5"/>
  <c r="O668" i="5" s="1"/>
  <c r="M700" i="5"/>
  <c r="M796" i="5"/>
  <c r="N796" i="5" s="1"/>
  <c r="M1019" i="5"/>
  <c r="O1019" i="5" s="1"/>
  <c r="M1024" i="5"/>
  <c r="M1168" i="5"/>
  <c r="O1168" i="5" s="1"/>
  <c r="M1172" i="5"/>
  <c r="O1172" i="5" s="1"/>
  <c r="M1192" i="5"/>
  <c r="O1192" i="5" s="1"/>
  <c r="M1196" i="5"/>
  <c r="O1196" i="5" s="1"/>
  <c r="M569" i="5"/>
  <c r="M916" i="5"/>
  <c r="M1033" i="5"/>
  <c r="O1033" i="5" s="1"/>
  <c r="M1041" i="5"/>
  <c r="N1041" i="5" s="1"/>
  <c r="M1045" i="5"/>
  <c r="N1045" i="5" s="1"/>
  <c r="M1053" i="5"/>
  <c r="M1057" i="5"/>
  <c r="O1057" i="5" s="1"/>
  <c r="M1061" i="5"/>
  <c r="O1061" i="5" s="1"/>
  <c r="M1065" i="5"/>
  <c r="M1077" i="5"/>
  <c r="M1109" i="5"/>
  <c r="N1109" i="5" s="1"/>
  <c r="M1113" i="5"/>
  <c r="O1113" i="5" s="1"/>
  <c r="M1117" i="5"/>
  <c r="N1117" i="5" s="1"/>
  <c r="M1121" i="5"/>
  <c r="M1137" i="5"/>
  <c r="M1141" i="5"/>
  <c r="O1141" i="5" s="1"/>
  <c r="M612" i="5"/>
  <c r="O612" i="5" s="1"/>
  <c r="M740" i="5"/>
  <c r="M1015" i="5"/>
  <c r="M1177" i="5"/>
  <c r="M1201" i="5"/>
  <c r="O1201" i="5" s="1"/>
  <c r="M1205" i="5"/>
  <c r="O1205" i="5" s="1"/>
  <c r="M1213" i="5"/>
  <c r="N1213" i="5" s="1"/>
  <c r="M1217" i="5"/>
  <c r="N1217" i="5" s="1"/>
  <c r="M1221" i="5"/>
  <c r="O1221" i="5" s="1"/>
  <c r="M1229" i="5"/>
  <c r="M1233" i="5"/>
  <c r="M1190" i="5"/>
  <c r="M1282" i="5"/>
  <c r="O1282" i="5" s="1"/>
  <c r="M1346" i="5"/>
  <c r="M1369" i="5"/>
  <c r="O1369" i="5" s="1"/>
  <c r="M1082" i="5"/>
  <c r="O1082" i="5" s="1"/>
  <c r="M1098" i="5"/>
  <c r="M1130" i="5"/>
  <c r="N1130" i="5" s="1"/>
  <c r="M1146" i="5"/>
  <c r="N1146" i="5" s="1"/>
  <c r="M1162" i="5"/>
  <c r="M1252" i="5"/>
  <c r="N1252" i="5" s="1"/>
  <c r="M1292" i="5"/>
  <c r="M1301" i="5"/>
  <c r="O1301" i="5" s="1"/>
  <c r="M1315" i="5"/>
  <c r="O1315" i="5" s="1"/>
  <c r="M1333" i="5"/>
  <c r="O1333" i="5" s="1"/>
  <c r="M1342" i="5"/>
  <c r="N1342" i="5" s="1"/>
  <c r="M1374" i="5"/>
  <c r="M1390" i="5"/>
  <c r="M1414" i="5"/>
  <c r="N1414" i="5" s="1"/>
  <c r="M1422" i="5"/>
  <c r="O1422" i="5" s="1"/>
  <c r="M1438" i="5"/>
  <c r="O1438" i="5" s="1"/>
  <c r="M1482" i="5"/>
  <c r="N1482" i="5" s="1"/>
  <c r="M1194" i="5"/>
  <c r="M1237" i="5"/>
  <c r="M1274" i="5"/>
  <c r="M1311" i="5"/>
  <c r="M1352" i="5"/>
  <c r="N1352" i="5" s="1"/>
  <c r="M1134" i="5"/>
  <c r="N1134" i="5" s="1"/>
  <c r="M1270" i="5"/>
  <c r="O1270" i="5" s="1"/>
  <c r="M1366" i="5"/>
  <c r="N1366" i="5" s="1"/>
  <c r="M1443" i="5"/>
  <c r="M1447" i="5"/>
  <c r="M1499" i="5"/>
  <c r="O1499" i="5" s="1"/>
  <c r="M1507" i="5"/>
  <c r="M1519" i="5"/>
  <c r="M1523" i="5"/>
  <c r="O1523" i="5" s="1"/>
  <c r="M1535" i="5"/>
  <c r="O1535" i="5" s="1"/>
  <c r="M716" i="5"/>
  <c r="N716" i="5" s="1"/>
  <c r="M1198" i="5"/>
  <c r="M1271" i="5"/>
  <c r="N1271" i="5" s="1"/>
  <c r="M1335" i="5"/>
  <c r="M1344" i="5"/>
  <c r="O1344" i="5" s="1"/>
  <c r="M1026" i="5"/>
  <c r="M1254" i="5"/>
  <c r="M1294" i="5"/>
  <c r="M1299" i="5"/>
  <c r="M1317" i="5"/>
  <c r="O1317" i="5" s="1"/>
  <c r="M1372" i="5"/>
  <c r="N1372" i="5" s="1"/>
  <c r="M1376" i="5"/>
  <c r="M1388" i="5"/>
  <c r="N1388" i="5" s="1"/>
  <c r="M1392" i="5"/>
  <c r="N1392" i="5" s="1"/>
  <c r="M1396" i="5"/>
  <c r="N1396" i="5" s="1"/>
  <c r="M1440" i="5"/>
  <c r="M1262" i="5"/>
  <c r="O1262" i="5" s="1"/>
  <c r="M1545" i="5"/>
  <c r="N1545" i="5" s="1"/>
  <c r="M1582" i="5"/>
  <c r="N1582" i="5" s="1"/>
  <c r="M1823" i="5"/>
  <c r="N1823" i="5" s="1"/>
  <c r="M1839" i="5"/>
  <c r="N1839" i="5" s="1"/>
  <c r="M1843" i="5"/>
  <c r="N1843" i="5" s="1"/>
  <c r="M1855" i="5"/>
  <c r="N1855" i="5" s="1"/>
  <c r="M1859" i="5"/>
  <c r="M1867" i="5"/>
  <c r="O1867" i="5" s="1"/>
  <c r="M1875" i="5"/>
  <c r="M1887" i="5"/>
  <c r="M1899" i="5"/>
  <c r="M1915" i="5"/>
  <c r="M2003" i="5"/>
  <c r="N2003" i="5" s="1"/>
  <c r="M2019" i="5"/>
  <c r="N2019" i="5" s="1"/>
  <c r="M1241" i="5"/>
  <c r="N1241" i="5" s="1"/>
  <c r="M1464" i="5"/>
  <c r="M1502" i="5"/>
  <c r="N1502" i="5" s="1"/>
  <c r="M1564" i="5"/>
  <c r="N1564" i="5" s="1"/>
  <c r="M1578" i="5"/>
  <c r="M1587" i="5"/>
  <c r="O1587" i="5" s="1"/>
  <c r="M1624" i="5"/>
  <c r="N1624" i="5" s="1"/>
  <c r="M1628" i="5"/>
  <c r="M1632" i="5"/>
  <c r="N1632" i="5" s="1"/>
  <c r="M1652" i="5"/>
  <c r="M1268" i="5"/>
  <c r="N1268" i="5" s="1"/>
  <c r="M1393" i="5"/>
  <c r="N1393" i="5" s="1"/>
  <c r="M1504" i="5"/>
  <c r="M1525" i="5"/>
  <c r="O1525" i="5" s="1"/>
  <c r="M1537" i="5"/>
  <c r="O1537" i="5" s="1"/>
  <c r="M1560" i="5"/>
  <c r="O1560" i="5" s="1"/>
  <c r="M1820" i="5"/>
  <c r="M1824" i="5"/>
  <c r="N1824" i="5" s="1"/>
  <c r="M1832" i="5"/>
  <c r="M1848" i="5"/>
  <c r="M1872" i="5"/>
  <c r="M1920" i="5"/>
  <c r="O1920" i="5" s="1"/>
  <c r="M1928" i="5"/>
  <c r="N1928" i="5" s="1"/>
  <c r="M2012" i="5"/>
  <c r="M1272" i="5"/>
  <c r="M1327" i="5"/>
  <c r="O1327" i="5" s="1"/>
  <c r="M1488" i="5"/>
  <c r="O1488" i="5" s="1"/>
  <c r="M1547" i="5"/>
  <c r="N1547" i="5" s="1"/>
  <c r="M1625" i="5"/>
  <c r="M1657" i="5"/>
  <c r="N1657" i="5" s="1"/>
  <c r="M1677" i="5"/>
  <c r="O1677" i="5" s="1"/>
  <c r="M1685" i="5"/>
  <c r="M1709" i="5"/>
  <c r="O1709" i="5" s="1"/>
  <c r="M1725" i="5"/>
  <c r="M1729" i="5"/>
  <c r="M1741" i="5"/>
  <c r="O1741" i="5" s="1"/>
  <c r="M1745" i="5"/>
  <c r="N1745" i="5" s="1"/>
  <c r="M1757" i="5"/>
  <c r="O1757" i="5" s="1"/>
  <c r="M1761" i="5"/>
  <c r="N1761" i="5" s="1"/>
  <c r="M1785" i="5"/>
  <c r="M1364" i="5"/>
  <c r="N1364" i="5" s="1"/>
  <c r="M1533" i="5"/>
  <c r="M1543" i="5"/>
  <c r="M1566" i="5"/>
  <c r="M1809" i="5"/>
  <c r="M1837" i="5"/>
  <c r="M1841" i="5"/>
  <c r="O1841" i="5" s="1"/>
  <c r="M1853" i="5"/>
  <c r="M1857" i="5"/>
  <c r="M1869" i="5"/>
  <c r="O1869" i="5" s="1"/>
  <c r="M1877" i="5"/>
  <c r="M2009" i="5"/>
  <c r="N2009" i="5" s="1"/>
  <c r="M1562" i="5"/>
  <c r="N1562" i="5" s="1"/>
  <c r="M1606" i="5"/>
  <c r="O1606" i="5" s="1"/>
  <c r="M1610" i="5"/>
  <c r="N1610" i="5" s="1"/>
  <c r="M1630" i="5"/>
  <c r="M1646" i="5"/>
  <c r="N1646" i="5" s="1"/>
  <c r="M1650" i="5"/>
  <c r="O1650" i="5" s="1"/>
  <c r="M1702" i="5"/>
  <c r="O1702" i="5" s="1"/>
  <c r="M1722" i="5"/>
  <c r="M1774" i="5"/>
  <c r="M429" i="5"/>
  <c r="M1158" i="5"/>
  <c r="N1158" i="5" s="1"/>
  <c r="M1350" i="5"/>
  <c r="O1350" i="5" s="1"/>
  <c r="M1417" i="5"/>
  <c r="N1417" i="5" s="1"/>
  <c r="M1500" i="5"/>
  <c r="N1500" i="5" s="1"/>
  <c r="M1516" i="5"/>
  <c r="M1170" i="5"/>
  <c r="N1170" i="5" s="1"/>
  <c r="M1719" i="5"/>
  <c r="M1747" i="5"/>
  <c r="O1747" i="5" s="1"/>
  <c r="M1886" i="5"/>
  <c r="M1918" i="5"/>
  <c r="M1834" i="5"/>
  <c r="N1834" i="5" s="1"/>
  <c r="M1611" i="5"/>
  <c r="O1611" i="5" s="1"/>
  <c r="M1659" i="5"/>
  <c r="M1707" i="5"/>
  <c r="M1760" i="5"/>
  <c r="M2137" i="5"/>
  <c r="O2137" i="5" s="1"/>
  <c r="M2141" i="5"/>
  <c r="N2141" i="5" s="1"/>
  <c r="M2165" i="5"/>
  <c r="N2165" i="5" s="1"/>
  <c r="M2181" i="5"/>
  <c r="M2185" i="5"/>
  <c r="M1772" i="5"/>
  <c r="O1772" i="5" s="1"/>
  <c r="M1922" i="5"/>
  <c r="O1922" i="5" s="1"/>
  <c r="M1679" i="5"/>
  <c r="M1727" i="5"/>
  <c r="M2110" i="5"/>
  <c r="O2110" i="5" s="1"/>
  <c r="M2134" i="5"/>
  <c r="N2134" i="5" s="1"/>
  <c r="M2142" i="5"/>
  <c r="N2142" i="5" s="1"/>
  <c r="M2158" i="5"/>
  <c r="N2158" i="5" s="1"/>
  <c r="M2162" i="5"/>
  <c r="N2162" i="5" s="1"/>
  <c r="M1585" i="5"/>
  <c r="M1743" i="5"/>
  <c r="N1743" i="5" s="1"/>
  <c r="M1850" i="5"/>
  <c r="N1850" i="5" s="1"/>
  <c r="M1603" i="5"/>
  <c r="N1603" i="5" s="1"/>
  <c r="M1683" i="5"/>
  <c r="O1683" i="5" s="1"/>
  <c r="M1755" i="5"/>
  <c r="O1755" i="5" s="1"/>
  <c r="M1776" i="5"/>
  <c r="N1776" i="5" s="1"/>
  <c r="M1787" i="5"/>
  <c r="N1787" i="5" s="1"/>
  <c r="M2131" i="5"/>
  <c r="M2139" i="5"/>
  <c r="N2139" i="5" s="1"/>
  <c r="M2147" i="5"/>
  <c r="O2147" i="5" s="1"/>
  <c r="M2155" i="5"/>
  <c r="O2155" i="5" s="1"/>
  <c r="M2183" i="5"/>
  <c r="M2187" i="5"/>
  <c r="N2187" i="5" s="1"/>
  <c r="M2359" i="5"/>
  <c r="N2359" i="5" s="1"/>
  <c r="M2371" i="5"/>
  <c r="N2371" i="5" s="1"/>
  <c r="M2375" i="5"/>
  <c r="M2387" i="5"/>
  <c r="M2391" i="5"/>
  <c r="M2415" i="5"/>
  <c r="N2415" i="5" s="1"/>
  <c r="M2423" i="5"/>
  <c r="M2427" i="5"/>
  <c r="O2427" i="5" s="1"/>
  <c r="M2431" i="5"/>
  <c r="N2431" i="5" s="1"/>
  <c r="M2435" i="5"/>
  <c r="O2435" i="5" s="1"/>
  <c r="M2439" i="5"/>
  <c r="M2459" i="5"/>
  <c r="N2459" i="5" s="1"/>
  <c r="M2463" i="5"/>
  <c r="O2463" i="5" s="1"/>
  <c r="M2467" i="5"/>
  <c r="N2467" i="5" s="1"/>
  <c r="M2523" i="5"/>
  <c r="M2352" i="5"/>
  <c r="N2352" i="5" s="1"/>
  <c r="M2364" i="5"/>
  <c r="O2364" i="5" s="1"/>
  <c r="M2368" i="5"/>
  <c r="M2380" i="5"/>
  <c r="M2396" i="5"/>
  <c r="O2396" i="5" s="1"/>
  <c r="M2420" i="5"/>
  <c r="M2432" i="5"/>
  <c r="M2444" i="5"/>
  <c r="N2444" i="5" s="1"/>
  <c r="M2452" i="5"/>
  <c r="O2452" i="5" s="1"/>
  <c r="M2468" i="5"/>
  <c r="O2468" i="5" s="1"/>
  <c r="M2476" i="5"/>
  <c r="M2480" i="5"/>
  <c r="M2488" i="5"/>
  <c r="N2488" i="5" s="1"/>
  <c r="M2512" i="5"/>
  <c r="M2449" i="5"/>
  <c r="O2449" i="5" s="1"/>
  <c r="M2473" i="5"/>
  <c r="O2473" i="5" s="1"/>
  <c r="M2481" i="5"/>
  <c r="M2513" i="5"/>
  <c r="N2513" i="5" s="1"/>
  <c r="M2361" i="5"/>
  <c r="N2361" i="5" s="1"/>
  <c r="M2377" i="5"/>
  <c r="M3121" i="5"/>
  <c r="M3161" i="5"/>
  <c r="M3185" i="5"/>
  <c r="O3185" i="5" s="1"/>
  <c r="M3193" i="5"/>
  <c r="N3193" i="5" s="1"/>
  <c r="M3213" i="5"/>
  <c r="M3217" i="5"/>
  <c r="M3221" i="5"/>
  <c r="O3221" i="5" s="1"/>
  <c r="M2394" i="5"/>
  <c r="O2394" i="5" s="1"/>
  <c r="M2405" i="5"/>
  <c r="M2437" i="5"/>
  <c r="O2437" i="5" s="1"/>
  <c r="M2442" i="5"/>
  <c r="N2442" i="5" s="1"/>
  <c r="M2450" i="5"/>
  <c r="M2482" i="5"/>
  <c r="O2482" i="5" s="1"/>
  <c r="M2490" i="5"/>
  <c r="M2498" i="5"/>
  <c r="M3110" i="5"/>
  <c r="O3110" i="5" s="1"/>
  <c r="M2349" i="5"/>
  <c r="M2365" i="5"/>
  <c r="N2365" i="5" s="1"/>
  <c r="M3039" i="5"/>
  <c r="N3039" i="5" s="1"/>
  <c r="M3146" i="5"/>
  <c r="M3158" i="5"/>
  <c r="N3158" i="5" s="1"/>
  <c r="M3162" i="5"/>
  <c r="N3162" i="5" s="1"/>
  <c r="M3166" i="5"/>
  <c r="N3166" i="5" s="1"/>
  <c r="M3170" i="5"/>
  <c r="M3186" i="5"/>
  <c r="M3206" i="5"/>
  <c r="N3206" i="5" s="1"/>
  <c r="M3214" i="5"/>
  <c r="O3214" i="5" s="1"/>
  <c r="M3254" i="5"/>
  <c r="O3254" i="5" s="1"/>
  <c r="M3258" i="5"/>
  <c r="M2366" i="5"/>
  <c r="O2366" i="5" s="1"/>
  <c r="M2461" i="5"/>
  <c r="N2461" i="5" s="1"/>
  <c r="M2485" i="5"/>
  <c r="M2493" i="5"/>
  <c r="O2493" i="5" s="1"/>
  <c r="M2385" i="5"/>
  <c r="O2385" i="5" s="1"/>
  <c r="M2398" i="5"/>
  <c r="O2398" i="5" s="1"/>
  <c r="M3036" i="5"/>
  <c r="M3040" i="5"/>
  <c r="M3131" i="5"/>
  <c r="O3131" i="5" s="1"/>
  <c r="M3231" i="5"/>
  <c r="M2386" i="5"/>
  <c r="M2401" i="5"/>
  <c r="M2417" i="5"/>
  <c r="O2417" i="5" s="1"/>
  <c r="M2425" i="5"/>
  <c r="O2425" i="5" s="1"/>
  <c r="M2446" i="5"/>
  <c r="M2454" i="5"/>
  <c r="M2470" i="5"/>
  <c r="N2470" i="5" s="1"/>
  <c r="M2502" i="5"/>
  <c r="M2518" i="5"/>
  <c r="M3276" i="5"/>
  <c r="M3280" i="5"/>
  <c r="N3280" i="5" s="1"/>
  <c r="M3292" i="5"/>
  <c r="N3292" i="5" s="1"/>
  <c r="M3312" i="5"/>
  <c r="O3312" i="5" s="1"/>
  <c r="M3320" i="5"/>
  <c r="M3352" i="5"/>
  <c r="M3364" i="5"/>
  <c r="N3364" i="5" s="1"/>
  <c r="M3372" i="5"/>
  <c r="N3372" i="5" s="1"/>
  <c r="M3380" i="5"/>
  <c r="M3384" i="5"/>
  <c r="N3384" i="5" s="1"/>
  <c r="M3388" i="5"/>
  <c r="N3388" i="5" s="1"/>
  <c r="M3392" i="5"/>
  <c r="N3392" i="5" s="1"/>
  <c r="M3396" i="5"/>
  <c r="M3412" i="5"/>
  <c r="M3416" i="5"/>
  <c r="N3416" i="5" s="1"/>
  <c r="M3420" i="5"/>
  <c r="N3420" i="5" s="1"/>
  <c r="M3456" i="5"/>
  <c r="N3456" i="5" s="1"/>
  <c r="M3472" i="5"/>
  <c r="O3472" i="5" s="1"/>
  <c r="M3476" i="5"/>
  <c r="N3476" i="5" s="1"/>
  <c r="M3480" i="5"/>
  <c r="N3480" i="5" s="1"/>
  <c r="M2389" i="5"/>
  <c r="N2389" i="5" s="1"/>
  <c r="M3120" i="5"/>
  <c r="N3120" i="5" s="1"/>
  <c r="M3271" i="5"/>
  <c r="M3289" i="5"/>
  <c r="N3289" i="5" s="1"/>
  <c r="M3297" i="5"/>
  <c r="M3361" i="5"/>
  <c r="N3361" i="5" s="1"/>
  <c r="M3401" i="5"/>
  <c r="N3401" i="5" s="1"/>
  <c r="M3425" i="5"/>
  <c r="M3429" i="5"/>
  <c r="M3445" i="5"/>
  <c r="N3445" i="5" s="1"/>
  <c r="M3449" i="5"/>
  <c r="M3453" i="5"/>
  <c r="M3461" i="5"/>
  <c r="M3473" i="5"/>
  <c r="M3477" i="5"/>
  <c r="M3481" i="5"/>
  <c r="M3128" i="5"/>
  <c r="N3128" i="5" s="1"/>
  <c r="M3485" i="5"/>
  <c r="N3485" i="5" s="1"/>
  <c r="M3497" i="5"/>
  <c r="N3497" i="5" s="1"/>
  <c r="M3501" i="5"/>
  <c r="M3505" i="5"/>
  <c r="M3509" i="5"/>
  <c r="N3509" i="5" s="1"/>
  <c r="M3513" i="5"/>
  <c r="O3513" i="5" s="1"/>
  <c r="M3517" i="5"/>
  <c r="N3517" i="5" s="1"/>
  <c r="M3521" i="5"/>
  <c r="O3521" i="5" s="1"/>
  <c r="M3537" i="5"/>
  <c r="N3537" i="5" s="1"/>
  <c r="M3212" i="5"/>
  <c r="O3212" i="5" s="1"/>
  <c r="M3240" i="5"/>
  <c r="M3248" i="5"/>
  <c r="M3282" i="5"/>
  <c r="N3282" i="5" s="1"/>
  <c r="M3370" i="5"/>
  <c r="N3370" i="5" s="1"/>
  <c r="M3378" i="5"/>
  <c r="M3398" i="5"/>
  <c r="N3398" i="5" s="1"/>
  <c r="M3402" i="5"/>
  <c r="N3402" i="5" s="1"/>
  <c r="M3410" i="5"/>
  <c r="O3410" i="5" s="1"/>
  <c r="M3418" i="5"/>
  <c r="M3438" i="5"/>
  <c r="M3458" i="5"/>
  <c r="N3458" i="5" s="1"/>
  <c r="M3470" i="5"/>
  <c r="N3470" i="5" s="1"/>
  <c r="M3482" i="5"/>
  <c r="M3486" i="5"/>
  <c r="N3486" i="5" s="1"/>
  <c r="M3494" i="5"/>
  <c r="N3494" i="5" s="1"/>
  <c r="M3498" i="5"/>
  <c r="N3498" i="5" s="1"/>
  <c r="M3502" i="5"/>
  <c r="M2357" i="5"/>
  <c r="O2357" i="5" s="1"/>
  <c r="M3483" i="5"/>
  <c r="M3491" i="5"/>
  <c r="N3491" i="5" s="1"/>
  <c r="M3495" i="5"/>
  <c r="N3495" i="5" s="1"/>
  <c r="M3499" i="5"/>
  <c r="M3507" i="5"/>
  <c r="N3507" i="5" s="1"/>
  <c r="M3443" i="5"/>
  <c r="O3443" i="5" s="1"/>
  <c r="M3488" i="5"/>
  <c r="M3504" i="5"/>
  <c r="O3504" i="5" s="1"/>
  <c r="M3580" i="5"/>
  <c r="M3588" i="5"/>
  <c r="M3604" i="5"/>
  <c r="O3604" i="5" s="1"/>
  <c r="M3712" i="5"/>
  <c r="N3712" i="5" s="1"/>
  <c r="M3720" i="5"/>
  <c r="O3720" i="5" s="1"/>
  <c r="M3732" i="5"/>
  <c r="N3732" i="5" s="1"/>
  <c r="M3740" i="5"/>
  <c r="M3744" i="5"/>
  <c r="N3744" i="5" s="1"/>
  <c r="M3756" i="5"/>
  <c r="M3764" i="5"/>
  <c r="O3764" i="5" s="1"/>
  <c r="M3772" i="5"/>
  <c r="M3780" i="5"/>
  <c r="N3780" i="5" s="1"/>
  <c r="M3475" i="5"/>
  <c r="O3475" i="5" s="1"/>
  <c r="M3920" i="5"/>
  <c r="M3932" i="5"/>
  <c r="N3932" i="5" s="1"/>
  <c r="M3972" i="5"/>
  <c r="M3519" i="5"/>
  <c r="O3519" i="5" s="1"/>
  <c r="M3593" i="5"/>
  <c r="M3601" i="5"/>
  <c r="M3629" i="5"/>
  <c r="M3649" i="5"/>
  <c r="O3649" i="5" s="1"/>
  <c r="M3677" i="5"/>
  <c r="M3725" i="5"/>
  <c r="M3729" i="5"/>
  <c r="M3749" i="5"/>
  <c r="O3749" i="5" s="1"/>
  <c r="M3761" i="5"/>
  <c r="M3295" i="5"/>
  <c r="O3295" i="5" s="1"/>
  <c r="M3423" i="5"/>
  <c r="O3423" i="5" s="1"/>
  <c r="M3455" i="5"/>
  <c r="M3909" i="5"/>
  <c r="N3909" i="5" s="1"/>
  <c r="M3945" i="5"/>
  <c r="O3945" i="5" s="1"/>
  <c r="M3957" i="5"/>
  <c r="M3427" i="5"/>
  <c r="N3427" i="5" s="1"/>
  <c r="M3511" i="5"/>
  <c r="N3511" i="5" s="1"/>
  <c r="M3598" i="5"/>
  <c r="N3598" i="5" s="1"/>
  <c r="M3718" i="5"/>
  <c r="M3750" i="5"/>
  <c r="M3770" i="5"/>
  <c r="N3770" i="5" s="1"/>
  <c r="M3778" i="5"/>
  <c r="O3778" i="5" s="1"/>
  <c r="M3786" i="5"/>
  <c r="M3168" i="5"/>
  <c r="M3463" i="5"/>
  <c r="M3523" i="5"/>
  <c r="M3942" i="5"/>
  <c r="M3515" i="5"/>
  <c r="O3515" i="5" s="1"/>
  <c r="M3731" i="5"/>
  <c r="O3731" i="5" s="1"/>
  <c r="M3435" i="5"/>
  <c r="M3639" i="5"/>
  <c r="N3639" i="5" s="1"/>
  <c r="M3671" i="5"/>
  <c r="O3671" i="5" s="1"/>
  <c r="M3735" i="5"/>
  <c r="N3735" i="5" s="1"/>
  <c r="M3775" i="5"/>
  <c r="O3775" i="5" s="1"/>
  <c r="M3467" i="5"/>
  <c r="M3739" i="5"/>
  <c r="O3739" i="5" s="1"/>
  <c r="M3484" i="5"/>
  <c r="M3591" i="5"/>
  <c r="N3591" i="5" s="1"/>
  <c r="M3687" i="5"/>
  <c r="O3687" i="5" s="1"/>
  <c r="M3767" i="5"/>
  <c r="N3767" i="5" s="1"/>
  <c r="M3967" i="5"/>
  <c r="N3967" i="5" s="1"/>
  <c r="M3663" i="5"/>
  <c r="M3727" i="5"/>
  <c r="M3755" i="5"/>
  <c r="O3755" i="5" s="1"/>
  <c r="M5344" i="5"/>
  <c r="O5344" i="5" s="1"/>
  <c r="M5356" i="5"/>
  <c r="M3723" i="5"/>
  <c r="M4809" i="5"/>
  <c r="O4809" i="5" s="1"/>
  <c r="M4849" i="5"/>
  <c r="O4849" i="5" s="1"/>
  <c r="M4738" i="5"/>
  <c r="M4886" i="5"/>
  <c r="M4024" i="5"/>
  <c r="O4024" i="5" s="1"/>
  <c r="M5311" i="5"/>
  <c r="N5311" i="5" s="1"/>
  <c r="M5432" i="5"/>
  <c r="N5432" i="5" s="1"/>
  <c r="M5314" i="5"/>
  <c r="M5844" i="5"/>
  <c r="N5844" i="5" s="1"/>
  <c r="M5848" i="5"/>
  <c r="N5848" i="5" s="1"/>
  <c r="M5888" i="5"/>
  <c r="M5896" i="5"/>
  <c r="N5896" i="5" s="1"/>
  <c r="M5904" i="5"/>
  <c r="M5805" i="5"/>
  <c r="N5805" i="5" s="1"/>
  <c r="M5873" i="5"/>
  <c r="N5873" i="5" s="1"/>
  <c r="M5897" i="5"/>
  <c r="M5925" i="5"/>
  <c r="O5925" i="5" s="1"/>
  <c r="M5594" i="5"/>
  <c r="O5594" i="5" s="1"/>
  <c r="M5810" i="5"/>
  <c r="M5842" i="5"/>
  <c r="M5882" i="5"/>
  <c r="O5882" i="5" s="1"/>
  <c r="M5890" i="5"/>
  <c r="O5890" i="5" s="1"/>
  <c r="M5906" i="5"/>
  <c r="M5619" i="5"/>
  <c r="M5627" i="5"/>
  <c r="O5627" i="5" s="1"/>
  <c r="M5835" i="5"/>
  <c r="O5835" i="5" s="1"/>
  <c r="M5851" i="5"/>
  <c r="M5859" i="5"/>
  <c r="O5859" i="5" s="1"/>
  <c r="M5883" i="5"/>
  <c r="O5883" i="5" s="1"/>
  <c r="M5891" i="5"/>
  <c r="M5911" i="5"/>
  <c r="N5911" i="5" s="1"/>
  <c r="M6234" i="5"/>
  <c r="M6238" i="5"/>
  <c r="M6246" i="5"/>
  <c r="O6246" i="5" s="1"/>
  <c r="M6537" i="5"/>
  <c r="O6537" i="5" s="1"/>
  <c r="M6569" i="5"/>
  <c r="N6569" i="5" s="1"/>
  <c r="M6159" i="5"/>
  <c r="M6235" i="5"/>
  <c r="M6156" i="5"/>
  <c r="O6156" i="5" s="1"/>
  <c r="M6168" i="5"/>
  <c r="M6244" i="5"/>
  <c r="O6244" i="5" s="1"/>
  <c r="M6256" i="5"/>
  <c r="O6256" i="5" s="1"/>
  <c r="M6260" i="5"/>
  <c r="M5353" i="5"/>
  <c r="M6229" i="5"/>
  <c r="N6229" i="5" s="1"/>
  <c r="M7015" i="5"/>
  <c r="M7051" i="5"/>
  <c r="M7083" i="5"/>
  <c r="O7083" i="5" s="1"/>
  <c r="M7322" i="5"/>
  <c r="M7698" i="5"/>
  <c r="N7698" i="5" s="1"/>
  <c r="M6687" i="5"/>
  <c r="N6687" i="5" s="1"/>
  <c r="M7407" i="5"/>
  <c r="M7455" i="5"/>
  <c r="O7455" i="5" s="1"/>
  <c r="M7747" i="5"/>
  <c r="M6149" i="5"/>
  <c r="O6149" i="5" s="1"/>
  <c r="M6764" i="5"/>
  <c r="M7364" i="5"/>
  <c r="N7364" i="5" s="1"/>
  <c r="M7652" i="5"/>
  <c r="N7652" i="5" s="1"/>
  <c r="M6448" i="5"/>
  <c r="M7517" i="5"/>
  <c r="N7517" i="5" s="1"/>
  <c r="M9211" i="5"/>
  <c r="M8784" i="5"/>
  <c r="O8784" i="5" s="1"/>
  <c r="M8796" i="5"/>
  <c r="M8892" i="5"/>
  <c r="M8936" i="5"/>
  <c r="O8936" i="5" s="1"/>
  <c r="M8968" i="5"/>
  <c r="N8968" i="5" s="1"/>
  <c r="M9004" i="5"/>
  <c r="M9016" i="5"/>
  <c r="M9028" i="5"/>
  <c r="M9128" i="5"/>
  <c r="M9148" i="5"/>
  <c r="N9148" i="5" s="1"/>
  <c r="M9196" i="5"/>
  <c r="M9248" i="5"/>
  <c r="N9248" i="5" s="1"/>
  <c r="M8741" i="5"/>
  <c r="M8773" i="5"/>
  <c r="M8777" i="5"/>
  <c r="M8817" i="5"/>
  <c r="N8817" i="5" s="1"/>
  <c r="M8841" i="5"/>
  <c r="M8845" i="5"/>
  <c r="M8877" i="5"/>
  <c r="M8997" i="5"/>
  <c r="N8997" i="5" s="1"/>
  <c r="M9041" i="5"/>
  <c r="M8250" i="5"/>
  <c r="M9213" i="5"/>
  <c r="M9233" i="5"/>
  <c r="O9233" i="5" s="1"/>
  <c r="M8758" i="5"/>
  <c r="N8758" i="5" s="1"/>
  <c r="M8762" i="5"/>
  <c r="N8762" i="5" s="1"/>
  <c r="M8898" i="5"/>
  <c r="M8902" i="5"/>
  <c r="N8902" i="5" s="1"/>
  <c r="M8906" i="5"/>
  <c r="M8938" i="5"/>
  <c r="M8962" i="5"/>
  <c r="M9050" i="5"/>
  <c r="N9050" i="5" s="1"/>
  <c r="M8755" i="5"/>
  <c r="M8799" i="5"/>
  <c r="M8875" i="5"/>
  <c r="M8907" i="5"/>
  <c r="M8923" i="5"/>
  <c r="M8931" i="5"/>
  <c r="N8931" i="5" s="1"/>
  <c r="M8951" i="5"/>
  <c r="O8951" i="5" s="1"/>
  <c r="M8995" i="5"/>
  <c r="N8995" i="5" s="1"/>
  <c r="M9059" i="5"/>
  <c r="O9059" i="5" s="1"/>
  <c r="M9266" i="5"/>
  <c r="O9266" i="5" s="1"/>
  <c r="M9374" i="5"/>
  <c r="O9374" i="5" s="1"/>
  <c r="M9386" i="5"/>
  <c r="O9386" i="5" s="1"/>
  <c r="M9402" i="5"/>
  <c r="N9402" i="5" s="1"/>
  <c r="M9474" i="5"/>
  <c r="M9916" i="5"/>
  <c r="O9916" i="5" s="1"/>
  <c r="M9924" i="5"/>
  <c r="M9936" i="5"/>
  <c r="M9940" i="5"/>
  <c r="O9940" i="5" s="1"/>
  <c r="M9964" i="5"/>
  <c r="M9972" i="5"/>
  <c r="N9972" i="5" s="1"/>
  <c r="M10475" i="5"/>
  <c r="N10475" i="5" s="1"/>
  <c r="M10511" i="5"/>
  <c r="M10555" i="5"/>
  <c r="N10555" i="5" s="1"/>
  <c r="M10563" i="5"/>
  <c r="M9549" i="5"/>
  <c r="M9569" i="5"/>
  <c r="O9569" i="5" s="1"/>
  <c r="M9589" i="5"/>
  <c r="M9637" i="5"/>
  <c r="N9637" i="5" s="1"/>
  <c r="M9661" i="5"/>
  <c r="N9661" i="5" s="1"/>
  <c r="M9673" i="5"/>
  <c r="M9817" i="5"/>
  <c r="N9817" i="5" s="1"/>
  <c r="M9845" i="5"/>
  <c r="M9857" i="5"/>
  <c r="M9877" i="5"/>
  <c r="N9877" i="5" s="1"/>
  <c r="M9885" i="5"/>
  <c r="N9885" i="5" s="1"/>
  <c r="M9984" i="5"/>
  <c r="M10004" i="5"/>
  <c r="O10004" i="5" s="1"/>
  <c r="M10084" i="5"/>
  <c r="M10092" i="5"/>
  <c r="N10092" i="5" s="1"/>
  <c r="M10104" i="5"/>
  <c r="M10128" i="5"/>
  <c r="M10172" i="5"/>
  <c r="O10172" i="5" s="1"/>
  <c r="M10180" i="5"/>
  <c r="M10208" i="5"/>
  <c r="N10208" i="5" s="1"/>
  <c r="M10244" i="5"/>
  <c r="N10244" i="5" s="1"/>
  <c r="M10248" i="5"/>
  <c r="M10268" i="5"/>
  <c r="N10268" i="5" s="1"/>
  <c r="M10296" i="5"/>
  <c r="M10336" i="5"/>
  <c r="M10384" i="5"/>
  <c r="N10384" i="5" s="1"/>
  <c r="M10392" i="5"/>
  <c r="M10432" i="5"/>
  <c r="N10432" i="5" s="1"/>
  <c r="M10452" i="5"/>
  <c r="N10452" i="5" s="1"/>
  <c r="M10587" i="5"/>
  <c r="M10643" i="5"/>
  <c r="N10643" i="5" s="1"/>
  <c r="M9363" i="5"/>
  <c r="M9431" i="5"/>
  <c r="M9897" i="5"/>
  <c r="M9905" i="5"/>
  <c r="M9953" i="5"/>
  <c r="M10560" i="5"/>
  <c r="N10560" i="5" s="1"/>
  <c r="M10568" i="5"/>
  <c r="M9258" i="5"/>
  <c r="O9258" i="5" s="1"/>
  <c r="M9272" i="5"/>
  <c r="M9618" i="5"/>
  <c r="M9682" i="5"/>
  <c r="N9682" i="5" s="1"/>
  <c r="M9834" i="5"/>
  <c r="M9838" i="5"/>
  <c r="N9838" i="5" s="1"/>
  <c r="M9850" i="5"/>
  <c r="N9850" i="5" s="1"/>
  <c r="M9854" i="5"/>
  <c r="N9854" i="5" s="1"/>
  <c r="M9870" i="5"/>
  <c r="M9882" i="5"/>
  <c r="M9890" i="5"/>
  <c r="O9890" i="5" s="1"/>
  <c r="M10109" i="5"/>
  <c r="N10109" i="5" s="1"/>
  <c r="M10125" i="5"/>
  <c r="M10169" i="5"/>
  <c r="N10169" i="5" s="1"/>
  <c r="M10177" i="5"/>
  <c r="O10177" i="5" s="1"/>
  <c r="M10237" i="5"/>
  <c r="N10237" i="5" s="1"/>
  <c r="M10277" i="5"/>
  <c r="M10401" i="5"/>
  <c r="M10421" i="5"/>
  <c r="M10576" i="5"/>
  <c r="N10576" i="5" s="1"/>
  <c r="M10596" i="5"/>
  <c r="M10604" i="5"/>
  <c r="N10604" i="5" s="1"/>
  <c r="M10640" i="5"/>
  <c r="N10640" i="5" s="1"/>
  <c r="M9198" i="5"/>
  <c r="M9448" i="5"/>
  <c r="N9448" i="5" s="1"/>
  <c r="M9452" i="5"/>
  <c r="M9491" i="5"/>
  <c r="M9495" i="5"/>
  <c r="O9495" i="5" s="1"/>
  <c r="M9499" i="5"/>
  <c r="M9902" i="5"/>
  <c r="N9902" i="5" s="1"/>
  <c r="M10497" i="5"/>
  <c r="O10497" i="5" s="1"/>
  <c r="M10549" i="5"/>
  <c r="M10573" i="5"/>
  <c r="O10573" i="5" s="1"/>
  <c r="M9511" i="5"/>
  <c r="N9511" i="5" s="1"/>
  <c r="M9515" i="5"/>
  <c r="M9535" i="5"/>
  <c r="M9639" i="5"/>
  <c r="M9659" i="5"/>
  <c r="N9659" i="5" s="1"/>
  <c r="M9691" i="5"/>
  <c r="N9691" i="5" s="1"/>
  <c r="M9731" i="5"/>
  <c r="M9751" i="5"/>
  <c r="M9827" i="5"/>
  <c r="N9827" i="5" s="1"/>
  <c r="M9887" i="5"/>
  <c r="M9994" i="5"/>
  <c r="N9994" i="5" s="1"/>
  <c r="M10118" i="5"/>
  <c r="M9369" i="5"/>
  <c r="M9377" i="5"/>
  <c r="M9389" i="5"/>
  <c r="N9389" i="5" s="1"/>
  <c r="M9417" i="5"/>
  <c r="N9417" i="5" s="1"/>
  <c r="M9445" i="5"/>
  <c r="N9445" i="5" s="1"/>
  <c r="M6657" i="5"/>
  <c r="N6657" i="5" s="1"/>
  <c r="M9234" i="5"/>
  <c r="N9234" i="5" s="1"/>
  <c r="M9477" i="5"/>
  <c r="O9477" i="5" s="1"/>
  <c r="M9532" i="5"/>
  <c r="M9616" i="5"/>
  <c r="M9740" i="5"/>
  <c r="N9740" i="5" s="1"/>
  <c r="M9852" i="5"/>
  <c r="M9864" i="5"/>
  <c r="O9864" i="5" s="1"/>
  <c r="M9975" i="5"/>
  <c r="O9975" i="5" s="1"/>
  <c r="M10019" i="5"/>
  <c r="N10019" i="5" s="1"/>
  <c r="M10043" i="5"/>
  <c r="M10099" i="5"/>
  <c r="N10099" i="5" s="1"/>
  <c r="M10115" i="5"/>
  <c r="N10115" i="5" s="1"/>
  <c r="M10175" i="5"/>
  <c r="M10183" i="5"/>
  <c r="N10183" i="5" s="1"/>
  <c r="M10199" i="5"/>
  <c r="M10203" i="5"/>
  <c r="O10203" i="5" s="1"/>
  <c r="M10227" i="5"/>
  <c r="N10227" i="5" s="1"/>
  <c r="M10255" i="5"/>
  <c r="M10287" i="5"/>
  <c r="M10307" i="5"/>
  <c r="M10447" i="5"/>
  <c r="O10447" i="5" s="1"/>
  <c r="M10459" i="5"/>
  <c r="O10459" i="5" s="1"/>
  <c r="M10582" i="5"/>
  <c r="N10582" i="5" s="1"/>
  <c r="M10342" i="5"/>
  <c r="M10418" i="5"/>
  <c r="O10418" i="5" s="1"/>
  <c r="M10442" i="5"/>
  <c r="M10770" i="5"/>
  <c r="N10770" i="5" s="1"/>
  <c r="M10802" i="5"/>
  <c r="O10802" i="5" s="1"/>
  <c r="M11799" i="5"/>
  <c r="N11799" i="5" s="1"/>
  <c r="M11313" i="5"/>
  <c r="M9927" i="5"/>
  <c r="N9927" i="5" s="1"/>
  <c r="M10410" i="5"/>
  <c r="M10490" i="5"/>
  <c r="M10687" i="5"/>
  <c r="M10743" i="5"/>
  <c r="O10743" i="5" s="1"/>
  <c r="M10763" i="5"/>
  <c r="N10763" i="5" s="1"/>
  <c r="M10783" i="5"/>
  <c r="M11740" i="5"/>
  <c r="M11816" i="5"/>
  <c r="N11816" i="5" s="1"/>
  <c r="M10446" i="5"/>
  <c r="O10446" i="5" s="1"/>
  <c r="M11147" i="5"/>
  <c r="O11147" i="5" s="1"/>
  <c r="M11171" i="5"/>
  <c r="M11183" i="5"/>
  <c r="N11183" i="5" s="1"/>
  <c r="M11350" i="5"/>
  <c r="O11350" i="5" s="1"/>
  <c r="M11354" i="5"/>
  <c r="M11876" i="5"/>
  <c r="M10800" i="5"/>
  <c r="N10800" i="5" s="1"/>
  <c r="M10820" i="5"/>
  <c r="N10820" i="5" s="1"/>
  <c r="M10274" i="5"/>
  <c r="O10274" i="5" s="1"/>
  <c r="M10470" i="5"/>
  <c r="M10546" i="5"/>
  <c r="O10546" i="5" s="1"/>
  <c r="M10789" i="5"/>
  <c r="O10789" i="5" s="1"/>
  <c r="M11363" i="5"/>
  <c r="M11682" i="5"/>
  <c r="M10234" i="5"/>
  <c r="O10234" i="5" s="1"/>
  <c r="M11209" i="5"/>
  <c r="O11209" i="5" s="1"/>
  <c r="M11233" i="5"/>
  <c r="M11280" i="5"/>
  <c r="N11280" i="5" s="1"/>
  <c r="M12086" i="5"/>
  <c r="M12321" i="5"/>
  <c r="N12321" i="5" s="1"/>
  <c r="M12377" i="5"/>
  <c r="N12377" i="5" s="1"/>
  <c r="M12665" i="5"/>
  <c r="O12665" i="5" s="1"/>
  <c r="M12713" i="5"/>
  <c r="N12713" i="5" s="1"/>
  <c r="M12222" i="5"/>
  <c r="M12490" i="5"/>
  <c r="O12490" i="5" s="1"/>
  <c r="M12602" i="5"/>
  <c r="M12734" i="5"/>
  <c r="N12734" i="5" s="1"/>
  <c r="M12231" i="5"/>
  <c r="M12403" i="5"/>
  <c r="N12403" i="5" s="1"/>
  <c r="M12439" i="5"/>
  <c r="N12439" i="5" s="1"/>
  <c r="M12811" i="5"/>
  <c r="O12811" i="5" s="1"/>
  <c r="M12204" i="5"/>
  <c r="M12264" i="5"/>
  <c r="N12264" i="5" s="1"/>
  <c r="M12268" i="5"/>
  <c r="M12340" i="5"/>
  <c r="N12340" i="5" s="1"/>
  <c r="M12416" i="5"/>
  <c r="O12416" i="5" s="1"/>
  <c r="M12448" i="5"/>
  <c r="M12484" i="5"/>
  <c r="O12484" i="5" s="1"/>
  <c r="M12536" i="5"/>
  <c r="N12536" i="5" s="1"/>
  <c r="M12636" i="5"/>
  <c r="O12636" i="5" s="1"/>
  <c r="M12145" i="5"/>
  <c r="M453" i="5"/>
  <c r="M3133" i="5"/>
  <c r="M3171" i="5"/>
  <c r="O3171" i="5" s="1"/>
  <c r="M3104" i="5"/>
  <c r="N3104" i="5" s="1"/>
  <c r="M3112" i="5"/>
  <c r="N3112" i="5" s="1"/>
  <c r="M3172" i="5"/>
  <c r="O3172" i="5" s="1"/>
  <c r="M3782" i="5"/>
  <c r="O3782" i="5" s="1"/>
  <c r="M3834" i="5"/>
  <c r="O3834" i="5" s="1"/>
  <c r="M3835" i="5"/>
  <c r="M5276" i="5"/>
  <c r="M5281" i="5"/>
  <c r="O5281" i="5" s="1"/>
  <c r="M5285" i="5"/>
  <c r="O5285" i="5" s="1"/>
  <c r="M5297" i="5"/>
  <c r="O5297" i="5" s="1"/>
  <c r="M5255" i="5"/>
  <c r="M5291" i="5"/>
  <c r="O5291" i="5" s="1"/>
  <c r="M5303" i="5"/>
  <c r="M5315" i="5"/>
  <c r="M5564" i="5"/>
  <c r="O5564" i="5" s="1"/>
  <c r="M5812" i="5"/>
  <c r="O5812" i="5" s="1"/>
  <c r="M5828" i="5"/>
  <c r="N5828" i="5" s="1"/>
  <c r="M5944" i="5"/>
  <c r="M5972" i="5"/>
  <c r="N5972" i="5" s="1"/>
  <c r="M5549" i="5"/>
  <c r="O5549" i="5" s="1"/>
  <c r="M5573" i="5"/>
  <c r="N5573" i="5" s="1"/>
  <c r="M5941" i="5"/>
  <c r="M5945" i="5"/>
  <c r="N5945" i="5" s="1"/>
  <c r="M5965" i="5"/>
  <c r="O5965" i="5" s="1"/>
  <c r="M5822" i="5"/>
  <c r="M5838" i="5"/>
  <c r="M5950" i="5"/>
  <c r="M5954" i="5"/>
  <c r="M5962" i="5"/>
  <c r="O5962" i="5" s="1"/>
  <c r="M5831" i="5"/>
  <c r="N5831" i="5" s="1"/>
  <c r="M5959" i="5"/>
  <c r="M6054" i="5"/>
  <c r="M6266" i="5"/>
  <c r="O6266" i="5" s="1"/>
  <c r="M6577" i="5"/>
  <c r="N6577" i="5" s="1"/>
  <c r="M6270" i="5"/>
  <c r="O6270" i="5" s="1"/>
  <c r="M6063" i="5"/>
  <c r="N6063" i="5" s="1"/>
  <c r="M6071" i="5"/>
  <c r="M6598" i="5"/>
  <c r="M6264" i="5"/>
  <c r="M6559" i="5"/>
  <c r="O6559" i="5" s="1"/>
  <c r="M6320" i="5"/>
  <c r="M6337" i="5"/>
  <c r="M6650" i="5"/>
  <c r="M6707" i="5"/>
  <c r="N6707" i="5" s="1"/>
  <c r="M6648" i="5"/>
  <c r="N6648" i="5" s="1"/>
  <c r="M6680" i="5"/>
  <c r="M6708" i="5"/>
  <c r="M6736" i="5"/>
  <c r="N6736" i="5" s="1"/>
  <c r="M6580" i="5"/>
  <c r="M6600" i="5"/>
  <c r="O6600" i="5" s="1"/>
  <c r="M6628" i="5"/>
  <c r="N6628" i="5" s="1"/>
  <c r="M6352" i="5"/>
  <c r="O6352" i="5" s="1"/>
  <c r="M6625" i="5"/>
  <c r="M6681" i="5"/>
  <c r="O6681" i="5" s="1"/>
  <c r="M9159" i="5"/>
  <c r="M9203" i="5"/>
  <c r="O9203" i="5" s="1"/>
  <c r="M9108" i="5"/>
  <c r="M9220" i="5"/>
  <c r="O9220" i="5" s="1"/>
  <c r="M9260" i="5"/>
  <c r="N9260" i="5" s="1"/>
  <c r="M8821" i="5"/>
  <c r="M8849" i="5"/>
  <c r="M9065" i="5"/>
  <c r="M9121" i="5"/>
  <c r="N9121" i="5" s="1"/>
  <c r="M9137" i="5"/>
  <c r="M9201" i="5"/>
  <c r="M8878" i="5"/>
  <c r="N8878" i="5" s="1"/>
  <c r="M9082" i="5"/>
  <c r="N9082" i="5" s="1"/>
  <c r="M8851" i="5"/>
  <c r="M9095" i="5"/>
  <c r="N9095" i="5" s="1"/>
  <c r="M9302" i="5"/>
  <c r="O9302" i="5" s="1"/>
  <c r="M9275" i="5"/>
  <c r="M9284" i="5"/>
  <c r="M9268" i="5"/>
  <c r="O9268" i="5" s="1"/>
  <c r="M9308" i="5"/>
  <c r="O9308" i="5" s="1"/>
  <c r="M9293" i="5"/>
  <c r="N9293" i="5" s="1"/>
  <c r="M9178" i="5"/>
  <c r="M10862" i="5"/>
  <c r="N10862" i="5" s="1"/>
  <c r="M10918" i="5"/>
  <c r="O10918" i="5" s="1"/>
  <c r="M11030" i="5"/>
  <c r="M11062" i="5"/>
  <c r="M11094" i="5"/>
  <c r="N11094" i="5" s="1"/>
  <c r="M11122" i="5"/>
  <c r="N11122" i="5" s="1"/>
  <c r="M11214" i="5"/>
  <c r="M11230" i="5"/>
  <c r="M11234" i="5"/>
  <c r="N11234" i="5" s="1"/>
  <c r="M11333" i="5"/>
  <c r="M11372" i="5"/>
  <c r="O11372" i="5" s="1"/>
  <c r="M11440" i="5"/>
  <c r="O11440" i="5" s="1"/>
  <c r="M10927" i="5"/>
  <c r="M10951" i="5"/>
  <c r="O10951" i="5" s="1"/>
  <c r="M11047" i="5"/>
  <c r="M11195" i="5"/>
  <c r="M11290" i="5"/>
  <c r="O11290" i="5" s="1"/>
  <c r="M11314" i="5"/>
  <c r="M11373" i="5"/>
  <c r="N11373" i="5" s="1"/>
  <c r="M11409" i="5"/>
  <c r="O11409" i="5" s="1"/>
  <c r="M10892" i="5"/>
  <c r="M11048" i="5"/>
  <c r="O11048" i="5" s="1"/>
  <c r="M11080" i="5"/>
  <c r="M11096" i="5"/>
  <c r="M11251" i="5"/>
  <c r="N11251" i="5" s="1"/>
  <c r="M10901" i="5"/>
  <c r="O10901" i="5" s="1"/>
  <c r="M10973" i="5"/>
  <c r="M11017" i="5"/>
  <c r="O11017" i="5" s="1"/>
  <c r="M11081" i="5"/>
  <c r="N11081" i="5" s="1"/>
  <c r="M11268" i="5"/>
  <c r="M11371" i="5"/>
  <c r="M11137" i="5"/>
  <c r="O11137" i="5" s="1"/>
  <c r="M11157" i="5"/>
  <c r="M11197" i="5"/>
  <c r="M11308" i="5"/>
  <c r="O11308" i="5" s="1"/>
  <c r="M11332" i="5"/>
  <c r="N11332" i="5" s="1"/>
  <c r="M11439" i="5"/>
  <c r="M11467" i="5"/>
  <c r="O11467" i="5" s="1"/>
  <c r="M11156" i="5"/>
  <c r="O11156" i="5" s="1"/>
  <c r="M11311" i="5"/>
  <c r="M12637" i="5"/>
  <c r="M11160" i="5"/>
  <c r="M11351" i="5"/>
  <c r="O11351" i="5" s="1"/>
  <c r="M12666" i="5"/>
  <c r="O12666" i="5" s="1"/>
  <c r="M11410" i="5"/>
  <c r="M13178" i="5"/>
  <c r="M11172" i="5"/>
  <c r="N11172" i="5" s="1"/>
  <c r="M11120" i="5"/>
  <c r="M11176" i="5"/>
  <c r="M11124" i="5"/>
  <c r="M11271" i="5"/>
  <c r="M11275" i="5"/>
  <c r="O11275" i="5" s="1"/>
  <c r="M13160" i="5"/>
  <c r="O13160" i="5" s="1"/>
  <c r="M13204" i="5"/>
  <c r="M13231" i="5"/>
  <c r="N13231" i="5" s="1"/>
  <c r="M13235" i="5"/>
  <c r="O13235" i="5" s="1"/>
  <c r="M13239" i="5"/>
  <c r="O13239" i="5" s="1"/>
  <c r="M13255" i="5"/>
  <c r="O13255" i="5" s="1"/>
  <c r="M13263" i="5"/>
  <c r="M13287" i="5"/>
  <c r="M13303" i="5"/>
  <c r="O13303" i="5" s="1"/>
  <c r="M13323" i="5"/>
  <c r="N13323" i="5" s="1"/>
  <c r="M13327" i="5"/>
  <c r="N13327" i="5" s="1"/>
  <c r="M13351" i="5"/>
  <c r="M13403" i="5"/>
  <c r="N13403" i="5" s="1"/>
  <c r="M13431" i="5"/>
  <c r="O13431" i="5" s="1"/>
  <c r="M13655" i="5"/>
  <c r="M13691" i="5"/>
  <c r="M13719" i="5"/>
  <c r="O13719" i="5" s="1"/>
  <c r="M13767" i="5"/>
  <c r="N13767" i="5" s="1"/>
  <c r="M13835" i="5"/>
  <c r="O13835" i="5" s="1"/>
  <c r="M13883" i="5"/>
  <c r="N13883" i="5" s="1"/>
  <c r="M13919" i="5"/>
  <c r="N13919" i="5" s="1"/>
  <c r="M13923" i="5"/>
  <c r="N13923" i="5" s="1"/>
  <c r="M13959" i="5"/>
  <c r="M14267" i="5"/>
  <c r="M14295" i="5"/>
  <c r="N14295" i="5" s="1"/>
  <c r="M14319" i="5"/>
  <c r="O14319" i="5" s="1"/>
  <c r="M14423" i="5"/>
  <c r="O14423" i="5" s="1"/>
  <c r="M14431" i="5"/>
  <c r="N14431" i="5" s="1"/>
  <c r="M14435" i="5"/>
  <c r="N14435" i="5" s="1"/>
  <c r="M13189" i="5"/>
  <c r="N13189" i="5" s="1"/>
  <c r="M13220" i="5"/>
  <c r="N13220" i="5" s="1"/>
  <c r="M13244" i="5"/>
  <c r="M13256" i="5"/>
  <c r="M13264" i="5"/>
  <c r="N13264" i="5" s="1"/>
  <c r="M13272" i="5"/>
  <c r="N13272" i="5" s="1"/>
  <c r="M13288" i="5"/>
  <c r="N13288" i="5" s="1"/>
  <c r="M13300" i="5"/>
  <c r="M13324" i="5"/>
  <c r="M13352" i="5"/>
  <c r="N13352" i="5" s="1"/>
  <c r="M13376" i="5"/>
  <c r="M13460" i="5"/>
  <c r="M13532" i="5"/>
  <c r="N13532" i="5" s="1"/>
  <c r="M13688" i="5"/>
  <c r="N13688" i="5" s="1"/>
  <c r="M13692" i="5"/>
  <c r="M13756" i="5"/>
  <c r="M13844" i="5"/>
  <c r="N13844" i="5" s="1"/>
  <c r="M13888" i="5"/>
  <c r="O13888" i="5" s="1"/>
  <c r="M13920" i="5"/>
  <c r="M13956" i="5"/>
  <c r="M14056" i="5"/>
  <c r="O14056" i="5" s="1"/>
  <c r="M14268" i="5"/>
  <c r="N14268" i="5" s="1"/>
  <c r="M14292" i="5"/>
  <c r="M14300" i="5"/>
  <c r="O14300" i="5" s="1"/>
  <c r="M14320" i="5"/>
  <c r="M14328" i="5"/>
  <c r="O14328" i="5" s="1"/>
  <c r="M14352" i="5"/>
  <c r="M14368" i="5"/>
  <c r="M14376" i="5"/>
  <c r="N14376" i="5" s="1"/>
  <c r="M14384" i="5"/>
  <c r="N14384" i="5" s="1"/>
  <c r="M14388" i="5"/>
  <c r="M14396" i="5"/>
  <c r="M14420" i="5"/>
  <c r="O14420" i="5" s="1"/>
  <c r="M14428" i="5"/>
  <c r="N14428" i="5" s="1"/>
  <c r="M14440" i="5"/>
  <c r="M13197" i="5"/>
  <c r="M13169" i="5"/>
  <c r="O13169" i="5" s="1"/>
  <c r="M13221" i="5"/>
  <c r="O13221" i="5" s="1"/>
  <c r="M13229" i="5"/>
  <c r="N13229" i="5" s="1"/>
  <c r="M13245" i="5"/>
  <c r="M13273" i="5"/>
  <c r="M13285" i="5"/>
  <c r="N13285" i="5" s="1"/>
  <c r="M13301" i="5"/>
  <c r="M13325" i="5"/>
  <c r="M13353" i="5"/>
  <c r="O13353" i="5" s="1"/>
  <c r="M13401" i="5"/>
  <c r="O13401" i="5" s="1"/>
  <c r="M13405" i="5"/>
  <c r="M13429" i="5"/>
  <c r="N13429" i="5" s="1"/>
  <c r="M13485" i="5"/>
  <c r="M13509" i="5"/>
  <c r="O13509" i="5" s="1"/>
  <c r="M13657" i="5"/>
  <c r="M13729" i="5"/>
  <c r="M13765" i="5"/>
  <c r="O13765" i="5" s="1"/>
  <c r="M13797" i="5"/>
  <c r="N13797" i="5" s="1"/>
  <c r="M13845" i="5"/>
  <c r="M13881" i="5"/>
  <c r="N13881" i="5" s="1"/>
  <c r="M13885" i="5"/>
  <c r="M13921" i="5"/>
  <c r="O13921" i="5" s="1"/>
  <c r="M13957" i="5"/>
  <c r="M13961" i="5"/>
  <c r="M13989" i="5"/>
  <c r="N13989" i="5" s="1"/>
  <c r="M14021" i="5"/>
  <c r="N14021" i="5" s="1"/>
  <c r="M14093" i="5"/>
  <c r="M14293" i="5"/>
  <c r="M13210" i="5"/>
  <c r="N13210" i="5" s="1"/>
  <c r="M13238" i="5"/>
  <c r="O13238" i="5" s="1"/>
  <c r="M13242" i="5"/>
  <c r="N13242" i="5" s="1"/>
  <c r="M13250" i="5"/>
  <c r="M13262" i="5"/>
  <c r="M13274" i="5"/>
  <c r="O13274" i="5" s="1"/>
  <c r="M13286" i="5"/>
  <c r="M13302" i="5"/>
  <c r="M13326" i="5"/>
  <c r="O13326" i="5" s="1"/>
  <c r="M13378" i="5"/>
  <c r="O13378" i="5" s="1"/>
  <c r="M13458" i="5"/>
  <c r="O13458" i="5" s="1"/>
  <c r="M13586" i="5"/>
  <c r="M13622" i="5"/>
  <c r="M13794" i="5"/>
  <c r="N13794" i="5" s="1"/>
  <c r="M13842" i="5"/>
  <c r="M13990" i="5"/>
  <c r="M14266" i="5"/>
  <c r="M14294" i="5"/>
  <c r="O14294" i="5" s="1"/>
  <c r="M14302" i="5"/>
  <c r="N14302" i="5" s="1"/>
  <c r="M14326" i="5"/>
  <c r="M14342" i="5"/>
  <c r="M14350" i="5"/>
  <c r="O14350" i="5" s="1"/>
  <c r="M14354" i="5"/>
  <c r="M14362" i="5"/>
  <c r="M14366" i="5"/>
  <c r="O14366" i="5" s="1"/>
  <c r="M14382" i="5"/>
  <c r="M14390" i="5"/>
  <c r="O14390" i="5" s="1"/>
  <c r="M14414" i="5"/>
  <c r="M14365" i="5"/>
  <c r="M14373" i="5"/>
  <c r="M14437" i="5"/>
  <c r="N14437" i="5" s="1"/>
  <c r="M14377" i="5"/>
  <c r="O14377" i="5" s="1"/>
  <c r="M14349" i="5"/>
  <c r="O14349" i="5" s="1"/>
  <c r="M14381" i="5"/>
  <c r="M14417" i="5"/>
  <c r="N14417" i="5" s="1"/>
  <c r="M14389" i="5"/>
  <c r="M14361" i="5"/>
  <c r="N14361" i="5" s="1"/>
  <c r="M14425" i="5"/>
  <c r="O14425" i="5" s="1"/>
  <c r="M5743" i="5"/>
  <c r="M12509" i="5"/>
  <c r="N12509" i="5" s="1"/>
  <c r="M12513" i="5"/>
  <c r="M12649" i="5"/>
  <c r="N12649" i="5" s="1"/>
  <c r="M12701" i="5"/>
  <c r="O12701" i="5" s="1"/>
  <c r="M12781" i="5"/>
  <c r="M12474" i="5"/>
  <c r="N12474" i="5" s="1"/>
  <c r="M12618" i="5"/>
  <c r="O12618" i="5" s="1"/>
  <c r="M12674" i="5"/>
  <c r="N12674" i="5" s="1"/>
  <c r="M12718" i="5"/>
  <c r="N12718" i="5" s="1"/>
  <c r="M12395" i="5"/>
  <c r="M12431" i="5"/>
  <c r="M12543" i="5"/>
  <c r="O12543" i="5" s="1"/>
  <c r="M12743" i="5"/>
  <c r="N12743" i="5" s="1"/>
  <c r="M12759" i="5"/>
  <c r="N12759" i="5" s="1"/>
  <c r="M12799" i="5"/>
  <c r="O12799" i="5" s="1"/>
  <c r="M12472" i="5"/>
  <c r="N12472" i="5" s="1"/>
  <c r="M12576" i="5"/>
  <c r="O12576" i="5" s="1"/>
  <c r="M12784" i="5"/>
  <c r="M12756" i="5"/>
  <c r="N12824" i="5"/>
  <c r="N12817" i="5"/>
  <c r="O12817" i="5"/>
  <c r="N12721" i="5"/>
  <c r="O12721" i="5"/>
  <c r="O12633" i="5"/>
  <c r="N12633" i="5"/>
  <c r="N12106" i="5"/>
  <c r="O12106" i="5"/>
  <c r="O11803" i="5"/>
  <c r="N12172" i="5"/>
  <c r="O12172" i="5"/>
  <c r="O12747" i="5"/>
  <c r="N12747" i="5"/>
  <c r="O12547" i="5"/>
  <c r="N12547" i="5"/>
  <c r="N12096" i="5"/>
  <c r="O12096" i="5"/>
  <c r="N12243" i="5"/>
  <c r="O12243" i="5"/>
  <c r="O11471" i="5"/>
  <c r="N11471" i="5"/>
  <c r="N10983" i="5"/>
  <c r="O10983" i="5"/>
  <c r="N9458" i="5"/>
  <c r="N10504" i="5"/>
  <c r="O10504" i="5"/>
  <c r="O8508" i="5"/>
  <c r="N7685" i="5"/>
  <c r="O7685" i="5"/>
  <c r="N7109" i="5"/>
  <c r="O7109" i="5"/>
  <c r="N6791" i="5"/>
  <c r="O6696" i="5"/>
  <c r="N6696" i="5"/>
  <c r="O7762" i="5"/>
  <c r="N7762" i="5"/>
  <c r="O7514" i="5"/>
  <c r="N7514" i="5"/>
  <c r="N6225" i="5"/>
  <c r="O6009" i="5"/>
  <c r="N6009" i="5"/>
  <c r="O5526" i="5"/>
  <c r="N5840" i="5"/>
  <c r="O5840" i="5"/>
  <c r="N5660" i="5"/>
  <c r="O5660" i="5"/>
  <c r="N3843" i="5"/>
  <c r="O3843" i="5"/>
  <c r="N4732" i="5"/>
  <c r="O4732" i="5"/>
  <c r="N4967" i="5"/>
  <c r="O4967" i="5"/>
  <c r="N4874" i="5"/>
  <c r="O4874" i="5"/>
  <c r="N5068" i="5"/>
  <c r="O5068" i="5"/>
  <c r="N4725" i="5"/>
  <c r="O4725" i="5"/>
  <c r="N4208" i="5"/>
  <c r="O4208" i="5"/>
  <c r="O4614" i="5"/>
  <c r="N4614" i="5"/>
  <c r="N4518" i="5"/>
  <c r="O4518" i="5"/>
  <c r="N4414" i="5"/>
  <c r="O4414" i="5"/>
  <c r="N4322" i="5"/>
  <c r="O4322" i="5"/>
  <c r="O4091" i="5"/>
  <c r="N4091" i="5"/>
  <c r="N4086" i="5"/>
  <c r="O4112" i="5"/>
  <c r="N13208" i="5"/>
  <c r="O13208" i="5"/>
  <c r="O13171" i="5"/>
  <c r="N13171" i="5"/>
  <c r="N13038" i="5"/>
  <c r="O13038" i="5"/>
  <c r="O11020" i="5"/>
  <c r="N11020" i="5"/>
  <c r="N9504" i="5"/>
  <c r="O9504" i="5"/>
  <c r="N9591" i="5"/>
  <c r="O9591" i="5"/>
  <c r="N9324" i="5"/>
  <c r="O9324" i="5"/>
  <c r="N9280" i="5"/>
  <c r="O9280" i="5"/>
  <c r="N9141" i="5"/>
  <c r="O9141" i="5"/>
  <c r="N8748" i="5"/>
  <c r="O8748" i="5"/>
  <c r="N12541" i="5"/>
  <c r="O12541" i="5"/>
  <c r="N2596" i="5"/>
  <c r="N2034" i="5"/>
  <c r="O2034" i="5"/>
  <c r="O957" i="5"/>
  <c r="P957" i="5" s="1"/>
  <c r="N625" i="5"/>
  <c r="O625" i="5"/>
  <c r="N12420" i="5"/>
  <c r="O12420" i="5"/>
  <c r="N5011" i="5"/>
  <c r="O5011" i="5"/>
  <c r="N4402" i="5"/>
  <c r="O4402" i="5"/>
  <c r="O4211" i="5"/>
  <c r="N4211" i="5"/>
  <c r="N3623" i="5"/>
  <c r="O3623" i="5"/>
  <c r="N3148" i="5"/>
  <c r="O3148" i="5"/>
  <c r="N2274" i="5"/>
  <c r="O2274" i="5"/>
  <c r="O9923" i="5"/>
  <c r="O8711" i="5"/>
  <c r="N8278" i="5"/>
  <c r="N7225" i="5"/>
  <c r="O7637" i="5"/>
  <c r="N9092" i="5"/>
  <c r="O8089" i="5"/>
  <c r="N6615" i="5"/>
  <c r="O6615" i="5"/>
  <c r="O7992" i="5"/>
  <c r="N7724" i="5"/>
  <c r="N7528" i="5"/>
  <c r="O7436" i="5"/>
  <c r="O6861" i="5"/>
  <c r="N7742" i="5"/>
  <c r="O7742" i="5"/>
  <c r="O7694" i="5"/>
  <c r="N7694" i="5"/>
  <c r="N7630" i="5"/>
  <c r="O7630" i="5"/>
  <c r="N7578" i="5"/>
  <c r="O7578" i="5"/>
  <c r="O7534" i="5"/>
  <c r="N7534" i="5"/>
  <c r="N7462" i="5"/>
  <c r="O7462" i="5"/>
  <c r="N7426" i="5"/>
  <c r="O7426" i="5"/>
  <c r="O7382" i="5"/>
  <c r="N7382" i="5"/>
  <c r="N7334" i="5"/>
  <c r="P7334" i="5" s="1"/>
  <c r="Q7334" i="5" s="1"/>
  <c r="O7290" i="5"/>
  <c r="N7290" i="5"/>
  <c r="O7246" i="5"/>
  <c r="N7246" i="5"/>
  <c r="O6968" i="5"/>
  <c r="N6968" i="5"/>
  <c r="N6904" i="5"/>
  <c r="O6904" i="5"/>
  <c r="N6805" i="5"/>
  <c r="O6805" i="5"/>
  <c r="N6094" i="5"/>
  <c r="N6343" i="5"/>
  <c r="N5340" i="5"/>
  <c r="O5340" i="5"/>
  <c r="O5339" i="5"/>
  <c r="N5339" i="5"/>
  <c r="N5015" i="5"/>
  <c r="O5015" i="5"/>
  <c r="O5413" i="5"/>
  <c r="O4814" i="5"/>
  <c r="N4814" i="5"/>
  <c r="O5205" i="5"/>
  <c r="N4625" i="5"/>
  <c r="O4625" i="5"/>
  <c r="N4457" i="5"/>
  <c r="O4457" i="5"/>
  <c r="O4066" i="5"/>
  <c r="N4066" i="5"/>
  <c r="N4014" i="5"/>
  <c r="O4014" i="5"/>
  <c r="O3966" i="5"/>
  <c r="N3966" i="5"/>
  <c r="O3914" i="5"/>
  <c r="N3914" i="5"/>
  <c r="N3854" i="5"/>
  <c r="O3854" i="5"/>
  <c r="O4029" i="5"/>
  <c r="N4029" i="5"/>
  <c r="N3973" i="5"/>
  <c r="O3973" i="5"/>
  <c r="N3893" i="5"/>
  <c r="O3893" i="5"/>
  <c r="O13824" i="5"/>
  <c r="N13875" i="5"/>
  <c r="O13479" i="5"/>
  <c r="N4157" i="5"/>
  <c r="M9438" i="5"/>
  <c r="O9438" i="5" s="1"/>
  <c r="M9466" i="5"/>
  <c r="M9484" i="5"/>
  <c r="O9484" i="5" s="1"/>
  <c r="M12925" i="5"/>
  <c r="M12933" i="5"/>
  <c r="O12933" i="5" s="1"/>
  <c r="M12965" i="5"/>
  <c r="O12965" i="5" s="1"/>
  <c r="M12981" i="5"/>
  <c r="M12989" i="5"/>
  <c r="M12997" i="5"/>
  <c r="O12997" i="5" s="1"/>
  <c r="M13021" i="5"/>
  <c r="O13021" i="5" s="1"/>
  <c r="M13025" i="5"/>
  <c r="M13037" i="5"/>
  <c r="M13057" i="5"/>
  <c r="N13057" i="5" s="1"/>
  <c r="M13077" i="5"/>
  <c r="O13077" i="5" s="1"/>
  <c r="M13105" i="5"/>
  <c r="M12926" i="5"/>
  <c r="N12926" i="5" s="1"/>
  <c r="M12970" i="5"/>
  <c r="M12974" i="5"/>
  <c r="M13010" i="5"/>
  <c r="N13010" i="5" s="1"/>
  <c r="M13014" i="5"/>
  <c r="O13014" i="5" s="1"/>
  <c r="M13026" i="5"/>
  <c r="M13034" i="5"/>
  <c r="O13034" i="5" s="1"/>
  <c r="M13042" i="5"/>
  <c r="N13042" i="5" s="1"/>
  <c r="M13046" i="5"/>
  <c r="N13046" i="5" s="1"/>
  <c r="M13074" i="5"/>
  <c r="M13090" i="5"/>
  <c r="M13114" i="5"/>
  <c r="N13114" i="5" s="1"/>
  <c r="M13186" i="5"/>
  <c r="M12923" i="5"/>
  <c r="O12923" i="5" s="1"/>
  <c r="M12927" i="5"/>
  <c r="O12927" i="5" s="1"/>
  <c r="M12931" i="5"/>
  <c r="M12971" i="5"/>
  <c r="N12971" i="5" s="1"/>
  <c r="M12975" i="5"/>
  <c r="N12975" i="5" s="1"/>
  <c r="M12987" i="5"/>
  <c r="M12999" i="5"/>
  <c r="M13039" i="5"/>
  <c r="N13039" i="5" s="1"/>
  <c r="M13043" i="5"/>
  <c r="O13043" i="5" s="1"/>
  <c r="M13055" i="5"/>
  <c r="O13055" i="5" s="1"/>
  <c r="M13099" i="5"/>
  <c r="N13099" i="5" s="1"/>
  <c r="M13107" i="5"/>
  <c r="O13107" i="5" s="1"/>
  <c r="M13131" i="5"/>
  <c r="O13131" i="5" s="1"/>
  <c r="M12920" i="5"/>
  <c r="M12940" i="5"/>
  <c r="M12976" i="5"/>
  <c r="O12976" i="5" s="1"/>
  <c r="M13012" i="5"/>
  <c r="O13012" i="5" s="1"/>
  <c r="M13016" i="5"/>
  <c r="N13016" i="5" s="1"/>
  <c r="M13040" i="5"/>
  <c r="M13060" i="5"/>
  <c r="N13060" i="5" s="1"/>
  <c r="M13064" i="5"/>
  <c r="N13064" i="5" s="1"/>
  <c r="M13076" i="5"/>
  <c r="O13076" i="5" s="1"/>
  <c r="M13084" i="5"/>
  <c r="M13096" i="5"/>
  <c r="N13096" i="5" s="1"/>
  <c r="M13116" i="5"/>
  <c r="O13116" i="5" s="1"/>
  <c r="M13124" i="5"/>
  <c r="M13144" i="5"/>
  <c r="N13144" i="5" s="1"/>
  <c r="M13184" i="5"/>
  <c r="O13184" i="5" s="1"/>
  <c r="M13200" i="5"/>
  <c r="N13200" i="5" s="1"/>
  <c r="M13206" i="5"/>
  <c r="N13206" i="5" s="1"/>
  <c r="M13215" i="5"/>
  <c r="M13219" i="5"/>
  <c r="N13219" i="5" s="1"/>
  <c r="M13216" i="5"/>
  <c r="M13228" i="5"/>
  <c r="M13203" i="5"/>
  <c r="M13177" i="5"/>
  <c r="N13177" i="5" s="1"/>
  <c r="M13209" i="5"/>
  <c r="M13225" i="5"/>
  <c r="O13225" i="5" s="1"/>
  <c r="M13193" i="5"/>
  <c r="N13193" i="5" s="1"/>
  <c r="M4696" i="5"/>
  <c r="M4661" i="5"/>
  <c r="O4661" i="5" s="1"/>
  <c r="M4701" i="5"/>
  <c r="O4701" i="5" s="1"/>
  <c r="M4772" i="5"/>
  <c r="M4804" i="5"/>
  <c r="M4619" i="5"/>
  <c r="M4976" i="5"/>
  <c r="N4976" i="5" s="1"/>
  <c r="M4734" i="5"/>
  <c r="N4734" i="5" s="1"/>
  <c r="M4842" i="5"/>
  <c r="N4842" i="5" s="1"/>
  <c r="M4882" i="5"/>
  <c r="M4915" i="5"/>
  <c r="O4915" i="5" s="1"/>
  <c r="M4947" i="5"/>
  <c r="N4947" i="5" s="1"/>
  <c r="O12751" i="5"/>
  <c r="O12813" i="5"/>
  <c r="N11727" i="5"/>
  <c r="O11727" i="5"/>
  <c r="O10749" i="5"/>
  <c r="N10749" i="5"/>
  <c r="O9840" i="5"/>
  <c r="N9840" i="5"/>
  <c r="N11412" i="5"/>
  <c r="O11412" i="5"/>
  <c r="O9398" i="5"/>
  <c r="N9398" i="5"/>
  <c r="N10165" i="5"/>
  <c r="O10165" i="5"/>
  <c r="O10168" i="5"/>
  <c r="N10168" i="5"/>
  <c r="N9781" i="5"/>
  <c r="O9781" i="5"/>
  <c r="N8103" i="5"/>
  <c r="O8103" i="5"/>
  <c r="N9197" i="5"/>
  <c r="O9197" i="5"/>
  <c r="O8510" i="5"/>
  <c r="N8510" i="5"/>
  <c r="N8302" i="5"/>
  <c r="O8302" i="5"/>
  <c r="O8617" i="5"/>
  <c r="N8617" i="5"/>
  <c r="O9172" i="5"/>
  <c r="N9172" i="5"/>
  <c r="N8433" i="5"/>
  <c r="O8433" i="5"/>
  <c r="N8221" i="5"/>
  <c r="O8221" i="5"/>
  <c r="N6624" i="5"/>
  <c r="O6624" i="5"/>
  <c r="N7663" i="5"/>
  <c r="O7663" i="5"/>
  <c r="N7359" i="5"/>
  <c r="O7359" i="5"/>
  <c r="O7482" i="5"/>
  <c r="N6603" i="5"/>
  <c r="O6603" i="5"/>
  <c r="N6492" i="5"/>
  <c r="N6221" i="5"/>
  <c r="O6221" i="5"/>
  <c r="O5691" i="5"/>
  <c r="N5691" i="5"/>
  <c r="N5359" i="5"/>
  <c r="O5359" i="5"/>
  <c r="N5400" i="5"/>
  <c r="O5400" i="5"/>
  <c r="N5386" i="5"/>
  <c r="N5477" i="5"/>
  <c r="O5477" i="5"/>
  <c r="O5788" i="5"/>
  <c r="O5202" i="5"/>
  <c r="N5202" i="5"/>
  <c r="N5221" i="5"/>
  <c r="O5221" i="5"/>
  <c r="N5204" i="5"/>
  <c r="O5204" i="5"/>
  <c r="O3858" i="5"/>
  <c r="N3858" i="5"/>
  <c r="O5099" i="5"/>
  <c r="N4904" i="5"/>
  <c r="O4904" i="5"/>
  <c r="N4799" i="5"/>
  <c r="O4799" i="5"/>
  <c r="N4838" i="5"/>
  <c r="O5093" i="5"/>
  <c r="N4905" i="5"/>
  <c r="O4905" i="5"/>
  <c r="O4797" i="5"/>
  <c r="N4797" i="5"/>
  <c r="N4611" i="5"/>
  <c r="N4323" i="5"/>
  <c r="O4323" i="5"/>
  <c r="N4135" i="5"/>
  <c r="O4610" i="5"/>
  <c r="O4410" i="5"/>
  <c r="O4130" i="5"/>
  <c r="N4130" i="5"/>
  <c r="O4082" i="5"/>
  <c r="N4082" i="5"/>
  <c r="N4121" i="5"/>
  <c r="P4121" i="5" s="1"/>
  <c r="O4073" i="5"/>
  <c r="N4073" i="5"/>
  <c r="N13020" i="5"/>
  <c r="O13020" i="5"/>
  <c r="N13163" i="5"/>
  <c r="N10998" i="5"/>
  <c r="O10998" i="5"/>
  <c r="O11207" i="5"/>
  <c r="N11207" i="5"/>
  <c r="O9318" i="5"/>
  <c r="N9318" i="5"/>
  <c r="O9593" i="5"/>
  <c r="N9593" i="5"/>
  <c r="O11689" i="5"/>
  <c r="N11689" i="5"/>
  <c r="O1672" i="5"/>
  <c r="N1672" i="5"/>
  <c r="N12158" i="5"/>
  <c r="O12158" i="5"/>
  <c r="O11356" i="5"/>
  <c r="N11356" i="5"/>
  <c r="N11113" i="5"/>
  <c r="O11113" i="5"/>
  <c r="N4643" i="5"/>
  <c r="O4643" i="5"/>
  <c r="O4605" i="5"/>
  <c r="N4605" i="5"/>
  <c r="N4361" i="5"/>
  <c r="O4361" i="5"/>
  <c r="N3088" i="5"/>
  <c r="O3088" i="5"/>
  <c r="N3076" i="5"/>
  <c r="O3076" i="5"/>
  <c r="O3095" i="5"/>
  <c r="N3095" i="5"/>
  <c r="N3071" i="5"/>
  <c r="O3071" i="5"/>
  <c r="N3114" i="5"/>
  <c r="O3114" i="5"/>
  <c r="O3149" i="5"/>
  <c r="N3149" i="5"/>
  <c r="N3054" i="5"/>
  <c r="O3054" i="5"/>
  <c r="O234" i="5"/>
  <c r="N234" i="5"/>
  <c r="O154" i="5"/>
  <c r="N154" i="5"/>
  <c r="N217" i="5"/>
  <c r="N272" i="5"/>
  <c r="O272" i="5"/>
  <c r="N204" i="5"/>
  <c r="O204" i="5"/>
  <c r="O11643" i="5"/>
  <c r="O12430" i="5"/>
  <c r="O9502" i="5"/>
  <c r="O10611" i="5"/>
  <c r="O8454" i="5"/>
  <c r="N6931" i="5"/>
  <c r="N7981" i="5"/>
  <c r="O7981" i="5"/>
  <c r="O7937" i="5"/>
  <c r="N7937" i="5"/>
  <c r="N7889" i="5"/>
  <c r="O7889" i="5"/>
  <c r="N7841" i="5"/>
  <c r="O7841" i="5"/>
  <c r="O7198" i="5"/>
  <c r="N7198" i="5"/>
  <c r="N7159" i="5"/>
  <c r="O7159" i="5"/>
  <c r="N7111" i="5"/>
  <c r="O7111" i="5"/>
  <c r="N7023" i="5"/>
  <c r="O7023" i="5"/>
  <c r="N6896" i="5"/>
  <c r="O6896" i="5"/>
  <c r="N6789" i="5"/>
  <c r="O6789" i="5"/>
  <c r="N6738" i="5"/>
  <c r="O6738" i="5"/>
  <c r="O6666" i="5"/>
  <c r="N6666" i="5"/>
  <c r="N6608" i="5"/>
  <c r="N6637" i="5"/>
  <c r="O7192" i="5"/>
  <c r="O6893" i="5"/>
  <c r="O6659" i="5"/>
  <c r="O5783" i="5"/>
  <c r="N5783" i="5"/>
  <c r="N7626" i="5"/>
  <c r="O7574" i="5"/>
  <c r="N6529" i="5"/>
  <c r="O6529" i="5"/>
  <c r="O6481" i="5"/>
  <c r="P6481" i="5" s="1"/>
  <c r="Q6481" i="5" s="1"/>
  <c r="N6425" i="5"/>
  <c r="O6377" i="5"/>
  <c r="N6377" i="5"/>
  <c r="N6242" i="5"/>
  <c r="O6242" i="5"/>
  <c r="N6158" i="5"/>
  <c r="O6158" i="5"/>
  <c r="O6086" i="5"/>
  <c r="N6086" i="5"/>
  <c r="N6026" i="5"/>
  <c r="O6026" i="5"/>
  <c r="N6392" i="5"/>
  <c r="O6392" i="5"/>
  <c r="O5843" i="5"/>
  <c r="P5843" i="5" s="1"/>
  <c r="Q5843" i="5" s="1"/>
  <c r="O6539" i="5"/>
  <c r="N6391" i="5"/>
  <c r="O6418" i="5"/>
  <c r="O6255" i="5"/>
  <c r="N5492" i="5"/>
  <c r="O5492" i="5"/>
  <c r="O5388" i="5"/>
  <c r="N5388" i="5"/>
  <c r="O5415" i="5"/>
  <c r="N5415" i="5"/>
  <c r="N5304" i="5"/>
  <c r="N5690" i="5"/>
  <c r="O5047" i="5"/>
  <c r="O5901" i="5"/>
  <c r="N5901" i="5"/>
  <c r="O5825" i="5"/>
  <c r="P5825" i="5" s="1"/>
  <c r="Q5825" i="5" s="1"/>
  <c r="O5773" i="5"/>
  <c r="N5773" i="5"/>
  <c r="N5693" i="5"/>
  <c r="O5693" i="5"/>
  <c r="N5601" i="5"/>
  <c r="O5601" i="5"/>
  <c r="N5350" i="5"/>
  <c r="O5350" i="5"/>
  <c r="O5115" i="5"/>
  <c r="N5254" i="5"/>
  <c r="N5134" i="5"/>
  <c r="N4743" i="5"/>
  <c r="O5161" i="5"/>
  <c r="N5196" i="5"/>
  <c r="O4700" i="5"/>
  <c r="N4488" i="5"/>
  <c r="O4671" i="5"/>
  <c r="N4671" i="5"/>
  <c r="N4003" i="5"/>
  <c r="N4638" i="5"/>
  <c r="O4638" i="5"/>
  <c r="N4330" i="5"/>
  <c r="O4330" i="5"/>
  <c r="O4010" i="5"/>
  <c r="N4010" i="5"/>
  <c r="M106" i="5"/>
  <c r="M107" i="5"/>
  <c r="M2258" i="5"/>
  <c r="M2255" i="5"/>
  <c r="M2259" i="5"/>
  <c r="M2267" i="5"/>
  <c r="M2264" i="5"/>
  <c r="N2264" i="5" s="1"/>
  <c r="M2261" i="5"/>
  <c r="N2261" i="5" s="1"/>
  <c r="M2265" i="5"/>
  <c r="O2265" i="5" s="1"/>
  <c r="M2269" i="5"/>
  <c r="M3042" i="5"/>
  <c r="M3041" i="5"/>
  <c r="M2166" i="5"/>
  <c r="M2275" i="5"/>
  <c r="M2363" i="5"/>
  <c r="M2367" i="5"/>
  <c r="N2367" i="5" s="1"/>
  <c r="M2344" i="5"/>
  <c r="M2376" i="5"/>
  <c r="O2376" i="5" s="1"/>
  <c r="M2428" i="5"/>
  <c r="M2358" i="5"/>
  <c r="M2474" i="5"/>
  <c r="M2514" i="5"/>
  <c r="M2406" i="5"/>
  <c r="M2414" i="5"/>
  <c r="O2414" i="5" s="1"/>
  <c r="M2469" i="5"/>
  <c r="M2486" i="5"/>
  <c r="O2486" i="5" s="1"/>
  <c r="M3368" i="5"/>
  <c r="M3353" i="5"/>
  <c r="M3373" i="5"/>
  <c r="M3381" i="5"/>
  <c r="M3347" i="5"/>
  <c r="M3552" i="5"/>
  <c r="M3556" i="5"/>
  <c r="M3616" i="5"/>
  <c r="M3664" i="5"/>
  <c r="N3664" i="5" s="1"/>
  <c r="M3724" i="5"/>
  <c r="M3549" i="5"/>
  <c r="M3561" i="5"/>
  <c r="N3561" i="5" s="1"/>
  <c r="M3565" i="5"/>
  <c r="O3565" i="5" s="1"/>
  <c r="M3713" i="5"/>
  <c r="M3359" i="5"/>
  <c r="M3546" i="5"/>
  <c r="M3558" i="5"/>
  <c r="M3630" i="5"/>
  <c r="M3678" i="5"/>
  <c r="M3759" i="5"/>
  <c r="M3611" i="5"/>
  <c r="O3611" i="5" s="1"/>
  <c r="M3763" i="5"/>
  <c r="M3779" i="5"/>
  <c r="M3599" i="5"/>
  <c r="M8868" i="5"/>
  <c r="O8868" i="5" s="1"/>
  <c r="M8956" i="5"/>
  <c r="M8988" i="5"/>
  <c r="M8925" i="5"/>
  <c r="M9017" i="5"/>
  <c r="M8986" i="5"/>
  <c r="M8899" i="5"/>
  <c r="M8959" i="5"/>
  <c r="N8959" i="5" s="1"/>
  <c r="M10119" i="5"/>
  <c r="N10119" i="5" s="1"/>
  <c r="M10722" i="5"/>
  <c r="M10978" i="5"/>
  <c r="M10703" i="5"/>
  <c r="M10767" i="5"/>
  <c r="M10875" i="5"/>
  <c r="M10720" i="5"/>
  <c r="M10736" i="5"/>
  <c r="M10764" i="5"/>
  <c r="M10784" i="5"/>
  <c r="N10784" i="5" s="1"/>
  <c r="M11004" i="5"/>
  <c r="O11004" i="5" s="1"/>
  <c r="M11741" i="5"/>
  <c r="M11399" i="5"/>
  <c r="M12290" i="5"/>
  <c r="M12215" i="5"/>
  <c r="M12232" i="5"/>
  <c r="O12232" i="5" s="1"/>
  <c r="M12269" i="5"/>
  <c r="N12269" i="5" s="1"/>
  <c r="M92" i="5"/>
  <c r="O92" i="5" s="1"/>
  <c r="M96" i="5"/>
  <c r="M100" i="5"/>
  <c r="M108" i="5"/>
  <c r="M112" i="5"/>
  <c r="O112" i="5" s="1"/>
  <c r="M116" i="5"/>
  <c r="M120" i="5"/>
  <c r="O120" i="5" s="1"/>
  <c r="M124" i="5"/>
  <c r="N124" i="5" s="1"/>
  <c r="M128" i="5"/>
  <c r="M132" i="5"/>
  <c r="M136" i="5"/>
  <c r="N136" i="5" s="1"/>
  <c r="M140" i="5"/>
  <c r="M144" i="5"/>
  <c r="O144" i="5" s="1"/>
  <c r="M148" i="5"/>
  <c r="M160" i="5"/>
  <c r="M164" i="5"/>
  <c r="M180" i="5"/>
  <c r="M196" i="5"/>
  <c r="M232" i="5"/>
  <c r="N232" i="5" s="1"/>
  <c r="M276" i="5"/>
  <c r="O276" i="5" s="1"/>
  <c r="M280" i="5"/>
  <c r="O280" i="5" s="1"/>
  <c r="M93" i="5"/>
  <c r="M97" i="5"/>
  <c r="M109" i="5"/>
  <c r="M113" i="5"/>
  <c r="M117" i="5"/>
  <c r="M121" i="5"/>
  <c r="M125" i="5"/>
  <c r="N125" i="5" s="1"/>
  <c r="M129" i="5"/>
  <c r="N129" i="5" s="1"/>
  <c r="M133" i="5"/>
  <c r="O133" i="5" s="1"/>
  <c r="M137" i="5"/>
  <c r="M141" i="5"/>
  <c r="M145" i="5"/>
  <c r="M149" i="5"/>
  <c r="M157" i="5"/>
  <c r="M161" i="5"/>
  <c r="N161" i="5" s="1"/>
  <c r="M173" i="5"/>
  <c r="N173" i="5" s="1"/>
  <c r="M181" i="5"/>
  <c r="M221" i="5"/>
  <c r="M249" i="5"/>
  <c r="M269" i="5"/>
  <c r="M301" i="5"/>
  <c r="M309" i="5"/>
  <c r="M317" i="5"/>
  <c r="O317" i="5" s="1"/>
  <c r="M94" i="5"/>
  <c r="M98" i="5"/>
  <c r="M110" i="5"/>
  <c r="O110" i="5" s="1"/>
  <c r="M114" i="5"/>
  <c r="N114" i="5" s="1"/>
  <c r="M118" i="5"/>
  <c r="N118" i="5" s="1"/>
  <c r="M122" i="5"/>
  <c r="M134" i="5"/>
  <c r="M138" i="5"/>
  <c r="M142" i="5"/>
  <c r="M146" i="5"/>
  <c r="M158" i="5"/>
  <c r="N158" i="5" s="1"/>
  <c r="M162" i="5"/>
  <c r="N162" i="5" s="1"/>
  <c r="M166" i="5"/>
  <c r="O166" i="5" s="1"/>
  <c r="M174" i="5"/>
  <c r="M186" i="5"/>
  <c r="M202" i="5"/>
  <c r="M214" i="5"/>
  <c r="M254" i="5"/>
  <c r="M262" i="5"/>
  <c r="N262" i="5" s="1"/>
  <c r="M87" i="5"/>
  <c r="O87" i="5" s="1"/>
  <c r="M95" i="5"/>
  <c r="O95" i="5" s="1"/>
  <c r="M99" i="5"/>
  <c r="M111" i="5"/>
  <c r="M115" i="5"/>
  <c r="M119" i="5"/>
  <c r="M123" i="5"/>
  <c r="M127" i="5"/>
  <c r="N127" i="5" s="1"/>
  <c r="M131" i="5"/>
  <c r="O131" i="5" s="1"/>
  <c r="M135" i="5"/>
  <c r="M139" i="5"/>
  <c r="M143" i="5"/>
  <c r="M147" i="5"/>
  <c r="M151" i="5"/>
  <c r="M159" i="5"/>
  <c r="M167" i="5"/>
  <c r="N167" i="5" s="1"/>
  <c r="M310" i="5"/>
  <c r="M243" i="5"/>
  <c r="M292" i="5"/>
  <c r="M350" i="5"/>
  <c r="M362" i="5"/>
  <c r="M378" i="5"/>
  <c r="M414" i="5"/>
  <c r="N414" i="5" s="1"/>
  <c r="M426" i="5"/>
  <c r="O426" i="5" s="1"/>
  <c r="M470" i="5"/>
  <c r="O470" i="5" s="1"/>
  <c r="M478" i="5"/>
  <c r="M486" i="5"/>
  <c r="M494" i="5"/>
  <c r="M498" i="5"/>
  <c r="M502" i="5"/>
  <c r="M506" i="5"/>
  <c r="M518" i="5"/>
  <c r="O518" i="5" s="1"/>
  <c r="M526" i="5"/>
  <c r="O526" i="5" s="1"/>
  <c r="M534" i="5"/>
  <c r="M542" i="5"/>
  <c r="M550" i="5"/>
  <c r="M562" i="5"/>
  <c r="M566" i="5"/>
  <c r="M570" i="5"/>
  <c r="N570" i="5" s="1"/>
  <c r="M302" i="5"/>
  <c r="M187" i="5"/>
  <c r="N187" i="5" s="1"/>
  <c r="M274" i="5"/>
  <c r="N274" i="5" s="1"/>
  <c r="M298" i="5"/>
  <c r="N298" i="5" s="1"/>
  <c r="M316" i="5"/>
  <c r="M363" i="5"/>
  <c r="M379" i="5"/>
  <c r="M395" i="5"/>
  <c r="M411" i="5"/>
  <c r="M471" i="5"/>
  <c r="N471" i="5" s="1"/>
  <c r="M479" i="5"/>
  <c r="N479" i="5" s="1"/>
  <c r="M487" i="5"/>
  <c r="N487" i="5" s="1"/>
  <c r="M503" i="5"/>
  <c r="M255" i="5"/>
  <c r="M195" i="5"/>
  <c r="M290" i="5"/>
  <c r="M299" i="5"/>
  <c r="M308" i="5"/>
  <c r="M364" i="5"/>
  <c r="O364" i="5" s="1"/>
  <c r="M376" i="5"/>
  <c r="N376" i="5" s="1"/>
  <c r="M396" i="5"/>
  <c r="M440" i="5"/>
  <c r="M456" i="5"/>
  <c r="M468" i="5"/>
  <c r="M472" i="5"/>
  <c r="M480" i="5"/>
  <c r="N480" i="5" s="1"/>
  <c r="M484" i="5"/>
  <c r="N484" i="5" s="1"/>
  <c r="M488" i="5"/>
  <c r="O488" i="5" s="1"/>
  <c r="M492" i="5"/>
  <c r="M496" i="5"/>
  <c r="M512" i="5"/>
  <c r="N512" i="5" s="1"/>
  <c r="M532" i="5"/>
  <c r="M279" i="5"/>
  <c r="M300" i="5"/>
  <c r="M497" i="5"/>
  <c r="M555" i="5"/>
  <c r="M560" i="5"/>
  <c r="M565" i="5"/>
  <c r="O565" i="5" s="1"/>
  <c r="M571" i="5"/>
  <c r="M533" i="5"/>
  <c r="N533" i="5" s="1"/>
  <c r="M585" i="5"/>
  <c r="O585" i="5" s="1"/>
  <c r="M594" i="5"/>
  <c r="M606" i="5"/>
  <c r="M626" i="5"/>
  <c r="M634" i="5"/>
  <c r="M658" i="5"/>
  <c r="M662" i="5"/>
  <c r="N662" i="5" s="1"/>
  <c r="M670" i="5"/>
  <c r="M678" i="5"/>
  <c r="N678" i="5" s="1"/>
  <c r="M682" i="5"/>
  <c r="M734" i="5"/>
  <c r="M738" i="5"/>
  <c r="M754" i="5"/>
  <c r="M766" i="5"/>
  <c r="M774" i="5"/>
  <c r="O774" i="5" s="1"/>
  <c r="M786" i="5"/>
  <c r="M790" i="5"/>
  <c r="N790" i="5" s="1"/>
  <c r="M794" i="5"/>
  <c r="M286" i="5"/>
  <c r="M231" i="5"/>
  <c r="M327" i="5"/>
  <c r="O327" i="5" s="1"/>
  <c r="M501" i="5"/>
  <c r="M577" i="5"/>
  <c r="M603" i="5"/>
  <c r="M615" i="5"/>
  <c r="N615" i="5" s="1"/>
  <c r="M643" i="5"/>
  <c r="M651" i="5"/>
  <c r="M659" i="5"/>
  <c r="M671" i="5"/>
  <c r="O671" i="5" s="1"/>
  <c r="M691" i="5"/>
  <c r="N691" i="5" s="1"/>
  <c r="M695" i="5"/>
  <c r="M711" i="5"/>
  <c r="M727" i="5"/>
  <c r="M743" i="5"/>
  <c r="M763" i="5"/>
  <c r="M767" i="5"/>
  <c r="M775" i="5"/>
  <c r="M783" i="5"/>
  <c r="N783" i="5" s="1"/>
  <c r="M791" i="5"/>
  <c r="O791" i="5" s="1"/>
  <c r="M361" i="5"/>
  <c r="M425" i="5"/>
  <c r="M457" i="5"/>
  <c r="M489" i="5"/>
  <c r="M536" i="5"/>
  <c r="N536" i="5" s="1"/>
  <c r="M547" i="5"/>
  <c r="O547" i="5" s="1"/>
  <c r="M552" i="5"/>
  <c r="M563" i="5"/>
  <c r="M573" i="5"/>
  <c r="M578" i="5"/>
  <c r="N578" i="5" s="1"/>
  <c r="M669" i="5"/>
  <c r="M677" i="5"/>
  <c r="M685" i="5"/>
  <c r="M701" i="5"/>
  <c r="M749" i="5"/>
  <c r="M781" i="5"/>
  <c r="M821" i="5"/>
  <c r="M825" i="5"/>
  <c r="O825" i="5" s="1"/>
  <c r="M829" i="5"/>
  <c r="M833" i="5"/>
  <c r="O833" i="5" s="1"/>
  <c r="M837" i="5"/>
  <c r="M841" i="5"/>
  <c r="M845" i="5"/>
  <c r="N845" i="5" s="1"/>
  <c r="M849" i="5"/>
  <c r="M853" i="5"/>
  <c r="O853" i="5" s="1"/>
  <c r="M857" i="5"/>
  <c r="M861" i="5"/>
  <c r="O861" i="5" s="1"/>
  <c r="M865" i="5"/>
  <c r="M869" i="5"/>
  <c r="N869" i="5" s="1"/>
  <c r="M873" i="5"/>
  <c r="M877" i="5"/>
  <c r="O877" i="5" s="1"/>
  <c r="M885" i="5"/>
  <c r="N885" i="5" s="1"/>
  <c r="M889" i="5"/>
  <c r="M893" i="5"/>
  <c r="M901" i="5"/>
  <c r="M905" i="5"/>
  <c r="M925" i="5"/>
  <c r="M933" i="5"/>
  <c r="M941" i="5"/>
  <c r="M945" i="5"/>
  <c r="M949" i="5"/>
  <c r="M961" i="5"/>
  <c r="M977" i="5"/>
  <c r="M981" i="5"/>
  <c r="M985" i="5"/>
  <c r="M989" i="5"/>
  <c r="N989" i="5" s="1"/>
  <c r="M993" i="5"/>
  <c r="M997" i="5"/>
  <c r="N997" i="5" s="1"/>
  <c r="M1001" i="5"/>
  <c r="M397" i="5"/>
  <c r="M511" i="5"/>
  <c r="M527" i="5"/>
  <c r="M540" i="5"/>
  <c r="M551" i="5"/>
  <c r="M561" i="5"/>
  <c r="N561" i="5" s="1"/>
  <c r="M572" i="5"/>
  <c r="N572" i="5" s="1"/>
  <c r="M574" i="5"/>
  <c r="M583" i="5"/>
  <c r="O583" i="5" s="1"/>
  <c r="M592" i="5"/>
  <c r="N592" i="5" s="1"/>
  <c r="M600" i="5"/>
  <c r="M616" i="5"/>
  <c r="M624" i="5"/>
  <c r="M672" i="5"/>
  <c r="M688" i="5"/>
  <c r="M696" i="5"/>
  <c r="M712" i="5"/>
  <c r="N712" i="5" s="1"/>
  <c r="M720" i="5"/>
  <c r="M728" i="5"/>
  <c r="N728" i="5" s="1"/>
  <c r="M744" i="5"/>
  <c r="M776" i="5"/>
  <c r="M792" i="5"/>
  <c r="N792" i="5" s="1"/>
  <c r="M813" i="5"/>
  <c r="M822" i="5"/>
  <c r="M830" i="5"/>
  <c r="M834" i="5"/>
  <c r="M838" i="5"/>
  <c r="M842" i="5"/>
  <c r="M846" i="5"/>
  <c r="N846" i="5" s="1"/>
  <c r="M850" i="5"/>
  <c r="O850" i="5" s="1"/>
  <c r="M854" i="5"/>
  <c r="O854" i="5" s="1"/>
  <c r="M858" i="5"/>
  <c r="M862" i="5"/>
  <c r="M866" i="5"/>
  <c r="M870" i="5"/>
  <c r="M874" i="5"/>
  <c r="M886" i="5"/>
  <c r="N886" i="5" s="1"/>
  <c r="M890" i="5"/>
  <c r="N890" i="5" s="1"/>
  <c r="M894" i="5"/>
  <c r="O894" i="5" s="1"/>
  <c r="M898" i="5"/>
  <c r="M922" i="5"/>
  <c r="M926" i="5"/>
  <c r="M930" i="5"/>
  <c r="M950" i="5"/>
  <c r="M962" i="5"/>
  <c r="O962" i="5" s="1"/>
  <c r="M966" i="5"/>
  <c r="O966" i="5" s="1"/>
  <c r="M974" i="5"/>
  <c r="M978" i="5"/>
  <c r="M986" i="5"/>
  <c r="M493" i="5"/>
  <c r="M531" i="5"/>
  <c r="M543" i="5"/>
  <c r="N543" i="5" s="1"/>
  <c r="M553" i="5"/>
  <c r="M818" i="5"/>
  <c r="M267" i="5"/>
  <c r="M584" i="5"/>
  <c r="M593" i="5"/>
  <c r="M601" i="5"/>
  <c r="M617" i="5"/>
  <c r="M641" i="5"/>
  <c r="M705" i="5"/>
  <c r="O705" i="5" s="1"/>
  <c r="M721" i="5"/>
  <c r="M753" i="5"/>
  <c r="M785" i="5"/>
  <c r="M827" i="5"/>
  <c r="M831" i="5"/>
  <c r="M835" i="5"/>
  <c r="N835" i="5" s="1"/>
  <c r="M839" i="5"/>
  <c r="O839" i="5" s="1"/>
  <c r="M843" i="5"/>
  <c r="N843" i="5" s="1"/>
  <c r="M847" i="5"/>
  <c r="M851" i="5"/>
  <c r="M855" i="5"/>
  <c r="M859" i="5"/>
  <c r="M863" i="5"/>
  <c r="M867" i="5"/>
  <c r="M871" i="5"/>
  <c r="O871" i="5" s="1"/>
  <c r="M875" i="5"/>
  <c r="M887" i="5"/>
  <c r="M891" i="5"/>
  <c r="M899" i="5"/>
  <c r="M903" i="5"/>
  <c r="M907" i="5"/>
  <c r="M911" i="5"/>
  <c r="M915" i="5"/>
  <c r="N915" i="5" s="1"/>
  <c r="M919" i="5"/>
  <c r="M556" i="5"/>
  <c r="O556" i="5" s="1"/>
  <c r="M586" i="5"/>
  <c r="M810" i="5"/>
  <c r="M548" i="5"/>
  <c r="M994" i="5"/>
  <c r="M1000" i="5"/>
  <c r="O1000" i="5" s="1"/>
  <c r="M596" i="5"/>
  <c r="M660" i="5"/>
  <c r="N660" i="5" s="1"/>
  <c r="M692" i="5"/>
  <c r="M756" i="5"/>
  <c r="M788" i="5"/>
  <c r="M832" i="5"/>
  <c r="M864" i="5"/>
  <c r="M880" i="5"/>
  <c r="M896" i="5"/>
  <c r="M956" i="5"/>
  <c r="M980" i="5"/>
  <c r="M988" i="5"/>
  <c r="M995" i="5"/>
  <c r="M505" i="5"/>
  <c r="M559" i="5"/>
  <c r="O559" i="5" s="1"/>
  <c r="M1002" i="5"/>
  <c r="M521" i="5"/>
  <c r="M604" i="5"/>
  <c r="M764" i="5"/>
  <c r="M836" i="5"/>
  <c r="M852" i="5"/>
  <c r="M868" i="5"/>
  <c r="M935" i="5"/>
  <c r="M967" i="5"/>
  <c r="M975" i="5"/>
  <c r="M983" i="5"/>
  <c r="N983" i="5" s="1"/>
  <c r="M990" i="5"/>
  <c r="M996" i="5"/>
  <c r="M1003" i="5"/>
  <c r="M523" i="5"/>
  <c r="M991" i="5"/>
  <c r="M676" i="5"/>
  <c r="M824" i="5"/>
  <c r="M840" i="5"/>
  <c r="M856" i="5"/>
  <c r="M872" i="5"/>
  <c r="M888" i="5"/>
  <c r="N888" i="5" s="1"/>
  <c r="M904" i="5"/>
  <c r="M928" i="5"/>
  <c r="M936" i="5"/>
  <c r="M944" i="5"/>
  <c r="M960" i="5"/>
  <c r="M968" i="5"/>
  <c r="N968" i="5" s="1"/>
  <c r="M984" i="5"/>
  <c r="N984" i="5" s="1"/>
  <c r="M998" i="5"/>
  <c r="M1004" i="5"/>
  <c r="M652" i="5"/>
  <c r="O652" i="5" s="1"/>
  <c r="M780" i="5"/>
  <c r="M860" i="5"/>
  <c r="M920" i="5"/>
  <c r="M955" i="5"/>
  <c r="M987" i="5"/>
  <c r="N987" i="5" s="1"/>
  <c r="M537" i="5"/>
  <c r="M992" i="5"/>
  <c r="M684" i="5"/>
  <c r="M876" i="5"/>
  <c r="M931" i="5"/>
  <c r="M579" i="5"/>
  <c r="M999" i="5"/>
  <c r="M828" i="5"/>
  <c r="M1138" i="5"/>
  <c r="O1138" i="5" s="1"/>
  <c r="M1154" i="5"/>
  <c r="N1154" i="5" s="1"/>
  <c r="M1815" i="5"/>
  <c r="M1827" i="5"/>
  <c r="M1879" i="5"/>
  <c r="M1963" i="5"/>
  <c r="M1967" i="5"/>
  <c r="M1971" i="5"/>
  <c r="M1975" i="5"/>
  <c r="M1979" i="5"/>
  <c r="M2015" i="5"/>
  <c r="M2023" i="5"/>
  <c r="M2027" i="5"/>
  <c r="M2035" i="5"/>
  <c r="M2047" i="5"/>
  <c r="N2047" i="5" s="1"/>
  <c r="M2055" i="5"/>
  <c r="M2071" i="5"/>
  <c r="M2079" i="5"/>
  <c r="M2083" i="5"/>
  <c r="M2087" i="5"/>
  <c r="O2087" i="5" s="1"/>
  <c r="M2091" i="5"/>
  <c r="M2095" i="5"/>
  <c r="M979" i="5"/>
  <c r="O979" i="5" s="1"/>
  <c r="M1620" i="5"/>
  <c r="N1620" i="5" s="1"/>
  <c r="M1696" i="5"/>
  <c r="M1716" i="5"/>
  <c r="N1716" i="5" s="1"/>
  <c r="M1736" i="5"/>
  <c r="M1126" i="5"/>
  <c r="M1574" i="5"/>
  <c r="O1574" i="5" s="1"/>
  <c r="M1800" i="5"/>
  <c r="N1800" i="5" s="1"/>
  <c r="M1816" i="5"/>
  <c r="M1828" i="5"/>
  <c r="M1864" i="5"/>
  <c r="M1960" i="5"/>
  <c r="N1960" i="5" s="1"/>
  <c r="M1964" i="5"/>
  <c r="M1968" i="5"/>
  <c r="M1972" i="5"/>
  <c r="M1980" i="5"/>
  <c r="M1988" i="5"/>
  <c r="M1996" i="5"/>
  <c r="M2028" i="5"/>
  <c r="M2044" i="5"/>
  <c r="O2044" i="5" s="1"/>
  <c r="M2060" i="5"/>
  <c r="M2084" i="5"/>
  <c r="M2088" i="5"/>
  <c r="M2092" i="5"/>
  <c r="M2104" i="5"/>
  <c r="M2108" i="5"/>
  <c r="O2108" i="5" s="1"/>
  <c r="M844" i="5"/>
  <c r="M1005" i="5"/>
  <c r="M1673" i="5"/>
  <c r="N1673" i="5" s="1"/>
  <c r="M1697" i="5"/>
  <c r="M1717" i="5"/>
  <c r="M1737" i="5"/>
  <c r="M1781" i="5"/>
  <c r="M1793" i="5"/>
  <c r="M1801" i="5"/>
  <c r="M1829" i="5"/>
  <c r="O1829" i="5" s="1"/>
  <c r="M1845" i="5"/>
  <c r="N1845" i="5" s="1"/>
  <c r="M1861" i="5"/>
  <c r="M1881" i="5"/>
  <c r="M1953" i="5"/>
  <c r="M1957" i="5"/>
  <c r="M1961" i="5"/>
  <c r="M1965" i="5"/>
  <c r="M1973" i="5"/>
  <c r="N1973" i="5" s="1"/>
  <c r="M1977" i="5"/>
  <c r="N1977" i="5" s="1"/>
  <c r="M1981" i="5"/>
  <c r="M1989" i="5"/>
  <c r="M1997" i="5"/>
  <c r="M2005" i="5"/>
  <c r="M1598" i="5"/>
  <c r="M1618" i="5"/>
  <c r="M1750" i="5"/>
  <c r="M1766" i="5"/>
  <c r="M1770" i="5"/>
  <c r="N1770" i="5" s="1"/>
  <c r="M1767" i="5"/>
  <c r="O1767" i="5" s="1"/>
  <c r="M1990" i="5"/>
  <c r="M2006" i="5"/>
  <c r="N2006" i="5" s="1"/>
  <c r="M2013" i="5"/>
  <c r="O2013" i="5" s="1"/>
  <c r="M2045" i="5"/>
  <c r="M2050" i="5"/>
  <c r="O2050" i="5" s="1"/>
  <c r="M2061" i="5"/>
  <c r="M2066" i="5"/>
  <c r="M2077" i="5"/>
  <c r="M2082" i="5"/>
  <c r="N2082" i="5" s="1"/>
  <c r="M2093" i="5"/>
  <c r="O2093" i="5" s="1"/>
  <c r="M2107" i="5"/>
  <c r="M1671" i="5"/>
  <c r="M1735" i="5"/>
  <c r="M1768" i="5"/>
  <c r="M2103" i="5"/>
  <c r="M2168" i="5"/>
  <c r="N2168" i="5" s="1"/>
  <c r="M2172" i="5"/>
  <c r="M2176" i="5"/>
  <c r="M2180" i="5"/>
  <c r="M2192" i="5"/>
  <c r="M2196" i="5"/>
  <c r="M1780" i="5"/>
  <c r="M1802" i="5"/>
  <c r="M1962" i="5"/>
  <c r="M2078" i="5"/>
  <c r="M2089" i="5"/>
  <c r="M2094" i="5"/>
  <c r="N2094" i="5" s="1"/>
  <c r="M2244" i="5"/>
  <c r="M1643" i="5"/>
  <c r="N1643" i="5" s="1"/>
  <c r="M1792" i="5"/>
  <c r="M2022" i="5"/>
  <c r="M2169" i="5"/>
  <c r="N2169" i="5" s="1"/>
  <c r="M2173" i="5"/>
  <c r="N2173" i="5" s="1"/>
  <c r="M2177" i="5"/>
  <c r="N2177" i="5" s="1"/>
  <c r="M2189" i="5"/>
  <c r="M1751" i="5"/>
  <c r="M1783" i="5"/>
  <c r="M1890" i="5"/>
  <c r="M1986" i="5"/>
  <c r="M2058" i="5"/>
  <c r="M2074" i="5"/>
  <c r="M2085" i="5"/>
  <c r="M2090" i="5"/>
  <c r="M2105" i="5"/>
  <c r="M2229" i="5"/>
  <c r="O2229" i="5" s="1"/>
  <c r="M2241" i="5"/>
  <c r="O2241" i="5" s="1"/>
  <c r="M1599" i="5"/>
  <c r="M1752" i="5"/>
  <c r="M2030" i="5"/>
  <c r="M2170" i="5"/>
  <c r="N2170" i="5" s="1"/>
  <c r="M2174" i="5"/>
  <c r="N2174" i="5" s="1"/>
  <c r="M2178" i="5"/>
  <c r="M2037" i="5"/>
  <c r="M2081" i="5"/>
  <c r="M2086" i="5"/>
  <c r="M2106" i="5"/>
  <c r="N2106" i="5" s="1"/>
  <c r="M1699" i="5"/>
  <c r="M1830" i="5"/>
  <c r="M1958" i="5"/>
  <c r="M2025" i="5"/>
  <c r="N2025" i="5" s="1"/>
  <c r="M2038" i="5"/>
  <c r="M2167" i="5"/>
  <c r="M2171" i="5"/>
  <c r="M2175" i="5"/>
  <c r="M2179" i="5"/>
  <c r="M2191" i="5"/>
  <c r="O2191" i="5" s="1"/>
  <c r="M2195" i="5"/>
  <c r="N2195" i="5" s="1"/>
  <c r="M2239" i="5"/>
  <c r="M2254" i="5"/>
  <c r="M2262" i="5"/>
  <c r="M2271" i="5"/>
  <c r="M2279" i="5"/>
  <c r="M2291" i="5"/>
  <c r="M2311" i="5"/>
  <c r="O2311" i="5" s="1"/>
  <c r="M2315" i="5"/>
  <c r="N2315" i="5" s="1"/>
  <c r="M2319" i="5"/>
  <c r="M2323" i="5"/>
  <c r="M2327" i="5"/>
  <c r="M2331" i="5"/>
  <c r="M2335" i="5"/>
  <c r="M2339" i="5"/>
  <c r="M2347" i="5"/>
  <c r="N2347" i="5" s="1"/>
  <c r="M2555" i="5"/>
  <c r="M2579" i="5"/>
  <c r="M2603" i="5"/>
  <c r="M2607" i="5"/>
  <c r="M2611" i="5"/>
  <c r="M2615" i="5"/>
  <c r="M2623" i="5"/>
  <c r="M2627" i="5"/>
  <c r="M2631" i="5"/>
  <c r="N2631" i="5" s="1"/>
  <c r="M2635" i="5"/>
  <c r="N2635" i="5" s="1"/>
  <c r="M2639" i="5"/>
  <c r="O2639" i="5" s="1"/>
  <c r="M2643" i="5"/>
  <c r="O2643" i="5" s="1"/>
  <c r="M2651" i="5"/>
  <c r="M2655" i="5"/>
  <c r="N2655" i="5" s="1"/>
  <c r="M2659" i="5"/>
  <c r="M2663" i="5"/>
  <c r="M2667" i="5"/>
  <c r="M2671" i="5"/>
  <c r="M2675" i="5"/>
  <c r="M2679" i="5"/>
  <c r="M2683" i="5"/>
  <c r="M2687" i="5"/>
  <c r="M2691" i="5"/>
  <c r="M2695" i="5"/>
  <c r="M2699" i="5"/>
  <c r="O2699" i="5" s="1"/>
  <c r="M2703" i="5"/>
  <c r="M2711" i="5"/>
  <c r="N2711" i="5" s="1"/>
  <c r="M2715" i="5"/>
  <c r="O2715" i="5" s="1"/>
  <c r="M2719" i="5"/>
  <c r="M2723" i="5"/>
  <c r="N2723" i="5" s="1"/>
  <c r="M2727" i="5"/>
  <c r="M2731" i="5"/>
  <c r="M2735" i="5"/>
  <c r="M2739" i="5"/>
  <c r="M2743" i="5"/>
  <c r="M2747" i="5"/>
  <c r="M2751" i="5"/>
  <c r="M2755" i="5"/>
  <c r="M2759" i="5"/>
  <c r="M2763" i="5"/>
  <c r="M2767" i="5"/>
  <c r="M2771" i="5"/>
  <c r="M2779" i="5"/>
  <c r="O2779" i="5" s="1"/>
  <c r="M2787" i="5"/>
  <c r="M2791" i="5"/>
  <c r="M2795" i="5"/>
  <c r="M2799" i="5"/>
  <c r="M2815" i="5"/>
  <c r="M2823" i="5"/>
  <c r="O2823" i="5" s="1"/>
  <c r="M2835" i="5"/>
  <c r="M2839" i="5"/>
  <c r="O2839" i="5" s="1"/>
  <c r="M2843" i="5"/>
  <c r="M2234" i="5"/>
  <c r="N2234" i="5" s="1"/>
  <c r="M2256" i="5"/>
  <c r="M2260" i="5"/>
  <c r="O2260" i="5" s="1"/>
  <c r="M2268" i="5"/>
  <c r="M2292" i="5"/>
  <c r="M2304" i="5"/>
  <c r="M2320" i="5"/>
  <c r="M2324" i="5"/>
  <c r="M2328" i="5"/>
  <c r="O2328" i="5" s="1"/>
  <c r="M2336" i="5"/>
  <c r="N2336" i="5" s="1"/>
  <c r="M2340" i="5"/>
  <c r="N2340" i="5" s="1"/>
  <c r="M2540" i="5"/>
  <c r="M2548" i="5"/>
  <c r="M2584" i="5"/>
  <c r="M2592" i="5"/>
  <c r="M2604" i="5"/>
  <c r="M2608" i="5"/>
  <c r="N2608" i="5" s="1"/>
  <c r="M2612" i="5"/>
  <c r="N2612" i="5" s="1"/>
  <c r="M2616" i="5"/>
  <c r="M2620" i="5"/>
  <c r="M2624" i="5"/>
  <c r="M2628" i="5"/>
  <c r="M2632" i="5"/>
  <c r="M2636" i="5"/>
  <c r="M2640" i="5"/>
  <c r="N2640" i="5" s="1"/>
  <c r="M2644" i="5"/>
  <c r="M2652" i="5"/>
  <c r="M2656" i="5"/>
  <c r="M2664" i="5"/>
  <c r="M2668" i="5"/>
  <c r="M2672" i="5"/>
  <c r="M2676" i="5"/>
  <c r="M2680" i="5"/>
  <c r="N2680" i="5" s="1"/>
  <c r="M2684" i="5"/>
  <c r="M2688" i="5"/>
  <c r="O2688" i="5" s="1"/>
  <c r="M2692" i="5"/>
  <c r="M2696" i="5"/>
  <c r="M2704" i="5"/>
  <c r="M2708" i="5"/>
  <c r="M2716" i="5"/>
  <c r="M2720" i="5"/>
  <c r="O2720" i="5" s="1"/>
  <c r="M2724" i="5"/>
  <c r="N2724" i="5" s="1"/>
  <c r="M2728" i="5"/>
  <c r="N2728" i="5" s="1"/>
  <c r="M2732" i="5"/>
  <c r="M2273" i="5"/>
  <c r="M2277" i="5"/>
  <c r="M2281" i="5"/>
  <c r="N2281" i="5" s="1"/>
  <c r="M2285" i="5"/>
  <c r="N2285" i="5" s="1"/>
  <c r="M2310" i="5"/>
  <c r="M2326" i="5"/>
  <c r="M2342" i="5"/>
  <c r="M2738" i="5"/>
  <c r="M2745" i="5"/>
  <c r="M2764" i="5"/>
  <c r="M2770" i="5"/>
  <c r="M2777" i="5"/>
  <c r="M2809" i="5"/>
  <c r="M2828" i="5"/>
  <c r="M2834" i="5"/>
  <c r="M3097" i="5"/>
  <c r="M2282" i="5"/>
  <c r="O2282" i="5" s="1"/>
  <c r="M2313" i="5"/>
  <c r="M2329" i="5"/>
  <c r="N2329" i="5" s="1"/>
  <c r="M2605" i="5"/>
  <c r="M2613" i="5"/>
  <c r="N2613" i="5" s="1"/>
  <c r="M2621" i="5"/>
  <c r="M2637" i="5"/>
  <c r="M2645" i="5"/>
  <c r="M2653" i="5"/>
  <c r="N2653" i="5" s="1"/>
  <c r="M2661" i="5"/>
  <c r="M2669" i="5"/>
  <c r="M2677" i="5"/>
  <c r="M2685" i="5"/>
  <c r="M2693" i="5"/>
  <c r="M2709" i="5"/>
  <c r="M2717" i="5"/>
  <c r="N2717" i="5" s="1"/>
  <c r="M2725" i="5"/>
  <c r="O2725" i="5" s="1"/>
  <c r="M2733" i="5"/>
  <c r="M2752" i="5"/>
  <c r="N2752" i="5" s="1"/>
  <c r="M2758" i="5"/>
  <c r="M2765" i="5"/>
  <c r="M2790" i="5"/>
  <c r="M2797" i="5"/>
  <c r="M2816" i="5"/>
  <c r="M2822" i="5"/>
  <c r="O2822" i="5" s="1"/>
  <c r="M2829" i="5"/>
  <c r="M3125" i="5"/>
  <c r="O3125" i="5" s="1"/>
  <c r="M3181" i="5"/>
  <c r="N3181" i="5" s="1"/>
  <c r="M2293" i="5"/>
  <c r="M2314" i="5"/>
  <c r="M2330" i="5"/>
  <c r="N2330" i="5" s="1"/>
  <c r="M2740" i="5"/>
  <c r="M2746" i="5"/>
  <c r="M2753" i="5"/>
  <c r="N2753" i="5" s="1"/>
  <c r="M2772" i="5"/>
  <c r="M2778" i="5"/>
  <c r="M2785" i="5"/>
  <c r="N2785" i="5" s="1"/>
  <c r="M2804" i="5"/>
  <c r="O2804" i="5" s="1"/>
  <c r="M2842" i="5"/>
  <c r="N2842" i="5" s="1"/>
  <c r="M2270" i="5"/>
  <c r="M2301" i="5"/>
  <c r="M2317" i="5"/>
  <c r="N2317" i="5" s="1"/>
  <c r="M2333" i="5"/>
  <c r="M2606" i="5"/>
  <c r="N2606" i="5" s="1"/>
  <c r="M2614" i="5"/>
  <c r="M2630" i="5"/>
  <c r="M2638" i="5"/>
  <c r="M2646" i="5"/>
  <c r="M2670" i="5"/>
  <c r="M2678" i="5"/>
  <c r="M2686" i="5"/>
  <c r="N2686" i="5" s="1"/>
  <c r="M2694" i="5"/>
  <c r="N2694" i="5" s="1"/>
  <c r="M2702" i="5"/>
  <c r="M2710" i="5"/>
  <c r="M2718" i="5"/>
  <c r="M2726" i="5"/>
  <c r="M2734" i="5"/>
  <c r="M2741" i="5"/>
  <c r="M2760" i="5"/>
  <c r="O2760" i="5" s="1"/>
  <c r="M2773" i="5"/>
  <c r="M2805" i="5"/>
  <c r="M2824" i="5"/>
  <c r="M2830" i="5"/>
  <c r="M3122" i="5"/>
  <c r="M3126" i="5"/>
  <c r="M3182" i="5"/>
  <c r="M2286" i="5"/>
  <c r="O2286" i="5" s="1"/>
  <c r="M2302" i="5"/>
  <c r="O2302" i="5" s="1"/>
  <c r="M2318" i="5"/>
  <c r="M2334" i="5"/>
  <c r="M2748" i="5"/>
  <c r="M2754" i="5"/>
  <c r="N2754" i="5" s="1"/>
  <c r="M2761" i="5"/>
  <c r="M2780" i="5"/>
  <c r="M2786" i="5"/>
  <c r="N2786" i="5" s="1"/>
  <c r="M2818" i="5"/>
  <c r="M2305" i="5"/>
  <c r="M2585" i="5"/>
  <c r="M2601" i="5"/>
  <c r="M2609" i="5"/>
  <c r="N2609" i="5" s="1"/>
  <c r="M2617" i="5"/>
  <c r="M2633" i="5"/>
  <c r="M2641" i="5"/>
  <c r="M2649" i="5"/>
  <c r="N2649" i="5" s="1"/>
  <c r="M2657" i="5"/>
  <c r="M2665" i="5"/>
  <c r="M2673" i="5"/>
  <c r="M2681" i="5"/>
  <c r="O2681" i="5" s="1"/>
  <c r="M2689" i="5"/>
  <c r="O2689" i="5" s="1"/>
  <c r="M2697" i="5"/>
  <c r="M2705" i="5"/>
  <c r="M2713" i="5"/>
  <c r="M2721" i="5"/>
  <c r="M2729" i="5"/>
  <c r="M2736" i="5"/>
  <c r="M2749" i="5"/>
  <c r="O2749" i="5" s="1"/>
  <c r="M2768" i="5"/>
  <c r="M2774" i="5"/>
  <c r="M2781" i="5"/>
  <c r="N2781" i="5" s="1"/>
  <c r="M2800" i="5"/>
  <c r="N2800" i="5" s="1"/>
  <c r="M2806" i="5"/>
  <c r="N2806" i="5" s="1"/>
  <c r="M2813" i="5"/>
  <c r="M2838" i="5"/>
  <c r="O2838" i="5" s="1"/>
  <c r="M2845" i="5"/>
  <c r="O2845" i="5" s="1"/>
  <c r="M3123" i="5"/>
  <c r="M2306" i="5"/>
  <c r="M2322" i="5"/>
  <c r="M2338" i="5"/>
  <c r="M2737" i="5"/>
  <c r="M2756" i="5"/>
  <c r="N2756" i="5" s="1"/>
  <c r="M2762" i="5"/>
  <c r="M2769" i="5"/>
  <c r="M2788" i="5"/>
  <c r="M2794" i="5"/>
  <c r="M2801" i="5"/>
  <c r="M2826" i="5"/>
  <c r="M2833" i="5"/>
  <c r="M2642" i="5"/>
  <c r="M2706" i="5"/>
  <c r="M2814" i="5"/>
  <c r="O2814" i="5" s="1"/>
  <c r="M3308" i="5"/>
  <c r="M3360" i="5"/>
  <c r="M2297" i="5"/>
  <c r="M2714" i="5"/>
  <c r="M2821" i="5"/>
  <c r="M2658" i="5"/>
  <c r="M3124" i="5"/>
  <c r="M3321" i="5"/>
  <c r="M3341" i="5"/>
  <c r="N3341" i="5" s="1"/>
  <c r="M3385" i="5"/>
  <c r="M3389" i="5"/>
  <c r="O3389" i="5" s="1"/>
  <c r="M3405" i="5"/>
  <c r="M3421" i="5"/>
  <c r="M2666" i="5"/>
  <c r="M2730" i="5"/>
  <c r="M2782" i="5"/>
  <c r="N2782" i="5" s="1"/>
  <c r="M3489" i="5"/>
  <c r="M2309" i="5"/>
  <c r="M2610" i="5"/>
  <c r="N2610" i="5" s="1"/>
  <c r="M2674" i="5"/>
  <c r="M2840" i="5"/>
  <c r="M3318" i="5"/>
  <c r="M3338" i="5"/>
  <c r="O3338" i="5" s="1"/>
  <c r="M3406" i="5"/>
  <c r="M2325" i="5"/>
  <c r="N2325" i="5" s="1"/>
  <c r="M2618" i="5"/>
  <c r="O2618" i="5" s="1"/>
  <c r="M2682" i="5"/>
  <c r="O2682" i="5" s="1"/>
  <c r="M2744" i="5"/>
  <c r="M2846" i="5"/>
  <c r="M2634" i="5"/>
  <c r="M2698" i="5"/>
  <c r="M2757" i="5"/>
  <c r="M3315" i="5"/>
  <c r="M3411" i="5"/>
  <c r="M3544" i="5"/>
  <c r="M3800" i="5"/>
  <c r="M3808" i="5"/>
  <c r="M3812" i="5"/>
  <c r="M3820" i="5"/>
  <c r="M3824" i="5"/>
  <c r="M3828" i="5"/>
  <c r="N3828" i="5" s="1"/>
  <c r="M3832" i="5"/>
  <c r="M2626" i="5"/>
  <c r="O2626" i="5" s="1"/>
  <c r="M2690" i="5"/>
  <c r="N2690" i="5" s="1"/>
  <c r="M3573" i="5"/>
  <c r="M3577" i="5"/>
  <c r="M3581" i="5"/>
  <c r="O3581" i="5" s="1"/>
  <c r="M3793" i="5"/>
  <c r="O3793" i="5" s="1"/>
  <c r="M3797" i="5"/>
  <c r="O3797" i="5" s="1"/>
  <c r="M3801" i="5"/>
  <c r="M3809" i="5"/>
  <c r="M3813" i="5"/>
  <c r="M3821" i="5"/>
  <c r="M3833" i="5"/>
  <c r="M2341" i="5"/>
  <c r="M2750" i="5"/>
  <c r="M3562" i="5"/>
  <c r="N3562" i="5" s="1"/>
  <c r="M3582" i="5"/>
  <c r="M3790" i="5"/>
  <c r="O3790" i="5" s="1"/>
  <c r="M3794" i="5"/>
  <c r="M3798" i="5"/>
  <c r="M3806" i="5"/>
  <c r="M3810" i="5"/>
  <c r="M3814" i="5"/>
  <c r="M3818" i="5"/>
  <c r="O3818" i="5" s="1"/>
  <c r="M3822" i="5"/>
  <c r="N3822" i="5" s="1"/>
  <c r="M3826" i="5"/>
  <c r="O3826" i="5" s="1"/>
  <c r="M3830" i="5"/>
  <c r="M3399" i="5"/>
  <c r="O3399" i="5" s="1"/>
  <c r="M3343" i="5"/>
  <c r="M3375" i="5"/>
  <c r="O3375" i="5" s="1"/>
  <c r="M3407" i="5"/>
  <c r="M3571" i="5"/>
  <c r="M3575" i="5"/>
  <c r="M3791" i="5"/>
  <c r="N3791" i="5" s="1"/>
  <c r="M3807" i="5"/>
  <c r="M3823" i="5"/>
  <c r="N3823" i="5" s="1"/>
  <c r="M3547" i="5"/>
  <c r="M3583" i="5"/>
  <c r="M3795" i="5"/>
  <c r="N3795" i="5" s="1"/>
  <c r="M3811" i="5"/>
  <c r="M3827" i="5"/>
  <c r="M3799" i="5"/>
  <c r="N3799" i="5" s="1"/>
  <c r="M3815" i="5"/>
  <c r="M3831" i="5"/>
  <c r="M3803" i="5"/>
  <c r="M3819" i="5"/>
  <c r="M3339" i="5"/>
  <c r="M5568" i="5"/>
  <c r="N5568" i="5" s="1"/>
  <c r="M5554" i="5"/>
  <c r="M7983" i="5"/>
  <c r="M9179" i="5"/>
  <c r="M9183" i="5"/>
  <c r="M9223" i="5"/>
  <c r="M9239" i="5"/>
  <c r="M9243" i="5"/>
  <c r="M8049" i="5"/>
  <c r="M8193" i="5"/>
  <c r="M8852" i="5"/>
  <c r="O8852" i="5" s="1"/>
  <c r="M8880" i="5"/>
  <c r="O8880" i="5" s="1"/>
  <c r="M8916" i="5"/>
  <c r="M8944" i="5"/>
  <c r="M8972" i="5"/>
  <c r="M8976" i="5"/>
  <c r="M9048" i="5"/>
  <c r="M9052" i="5"/>
  <c r="M9120" i="5"/>
  <c r="O9120" i="5" s="1"/>
  <c r="M9136" i="5"/>
  <c r="M9160" i="5"/>
  <c r="M9180" i="5"/>
  <c r="M9204" i="5"/>
  <c r="M8737" i="5"/>
  <c r="M8801" i="5"/>
  <c r="M8805" i="5"/>
  <c r="M8825" i="5"/>
  <c r="N8825" i="5" s="1"/>
  <c r="M8853" i="5"/>
  <c r="N8853" i="5" s="1"/>
  <c r="M8857" i="5"/>
  <c r="M8861" i="5"/>
  <c r="M8881" i="5"/>
  <c r="M8913" i="5"/>
  <c r="M8941" i="5"/>
  <c r="M8969" i="5"/>
  <c r="M9025" i="5"/>
  <c r="O9025" i="5" s="1"/>
  <c r="M9081" i="5"/>
  <c r="N9081" i="5" s="1"/>
  <c r="M9109" i="5"/>
  <c r="M9177" i="5"/>
  <c r="M9253" i="5"/>
  <c r="M8766" i="5"/>
  <c r="M8786" i="5"/>
  <c r="M8826" i="5"/>
  <c r="M8858" i="5"/>
  <c r="O8858" i="5" s="1"/>
  <c r="M8886" i="5"/>
  <c r="O8886" i="5" s="1"/>
  <c r="M9006" i="5"/>
  <c r="M9046" i="5"/>
  <c r="M9094" i="5"/>
  <c r="M9138" i="5"/>
  <c r="M9142" i="5"/>
  <c r="M8747" i="5"/>
  <c r="M8759" i="5"/>
  <c r="N8759" i="5" s="1"/>
  <c r="M8779" i="5"/>
  <c r="M8803" i="5"/>
  <c r="O8803" i="5" s="1"/>
  <c r="M8823" i="5"/>
  <c r="O8823" i="5" s="1"/>
  <c r="M8883" i="5"/>
  <c r="M8887" i="5"/>
  <c r="M8911" i="5"/>
  <c r="O8911" i="5" s="1"/>
  <c r="M8939" i="5"/>
  <c r="M8999" i="5"/>
  <c r="N8999" i="5" s="1"/>
  <c r="M9063" i="5"/>
  <c r="N9063" i="5" s="1"/>
  <c r="M9079" i="5"/>
  <c r="M9139" i="5"/>
  <c r="M9334" i="5"/>
  <c r="N9334" i="5" s="1"/>
  <c r="M9366" i="5"/>
  <c r="N9366" i="5" s="1"/>
  <c r="M9406" i="5"/>
  <c r="M9470" i="5"/>
  <c r="M9553" i="5"/>
  <c r="N9553" i="5" s="1"/>
  <c r="M9613" i="5"/>
  <c r="O9613" i="5" s="1"/>
  <c r="M9657" i="5"/>
  <c r="N9657" i="5" s="1"/>
  <c r="M9697" i="5"/>
  <c r="M10060" i="5"/>
  <c r="M10072" i="5"/>
  <c r="M10100" i="5"/>
  <c r="M10132" i="5"/>
  <c r="M9158" i="5"/>
  <c r="M9343" i="5"/>
  <c r="O9343" i="5" s="1"/>
  <c r="M9355" i="5"/>
  <c r="O9355" i="5" s="1"/>
  <c r="M9367" i="5"/>
  <c r="M9439" i="5"/>
  <c r="M9467" i="5"/>
  <c r="M9506" i="5"/>
  <c r="M9162" i="5"/>
  <c r="N9162" i="5" s="1"/>
  <c r="M9276" i="5"/>
  <c r="N9276" i="5" s="1"/>
  <c r="M9487" i="5"/>
  <c r="M9574" i="5"/>
  <c r="M9594" i="5"/>
  <c r="M9634" i="5"/>
  <c r="M10081" i="5"/>
  <c r="M10089" i="5"/>
  <c r="M10113" i="5"/>
  <c r="M10121" i="5"/>
  <c r="N10121" i="5" s="1"/>
  <c r="M9262" i="5"/>
  <c r="M9356" i="5"/>
  <c r="M9380" i="5"/>
  <c r="M9408" i="5"/>
  <c r="M9436" i="5"/>
  <c r="M9595" i="5"/>
  <c r="O9595" i="5" s="1"/>
  <c r="M9635" i="5"/>
  <c r="M9679" i="5"/>
  <c r="M9711" i="5"/>
  <c r="M10126" i="5"/>
  <c r="M10134" i="5"/>
  <c r="M10214" i="5"/>
  <c r="N10214" i="5" s="1"/>
  <c r="M9206" i="5"/>
  <c r="M9269" i="5"/>
  <c r="N9269" i="5" s="1"/>
  <c r="M9345" i="5"/>
  <c r="M9381" i="5"/>
  <c r="M9409" i="5"/>
  <c r="M9441" i="5"/>
  <c r="M9294" i="5"/>
  <c r="M9485" i="5"/>
  <c r="M9528" i="5"/>
  <c r="M9656" i="5"/>
  <c r="M9700" i="5"/>
  <c r="M10071" i="5"/>
  <c r="M10866" i="5"/>
  <c r="M10922" i="5"/>
  <c r="M11058" i="5"/>
  <c r="M11106" i="5"/>
  <c r="M11130" i="5"/>
  <c r="M11293" i="5"/>
  <c r="M10867" i="5"/>
  <c r="M10971" i="5"/>
  <c r="N10971" i="5" s="1"/>
  <c r="M11055" i="5"/>
  <c r="O11055" i="5" s="1"/>
  <c r="M11071" i="5"/>
  <c r="M11179" i="5"/>
  <c r="M11215" i="5"/>
  <c r="M11334" i="5"/>
  <c r="M10896" i="5"/>
  <c r="O10896" i="5" s="1"/>
  <c r="M10948" i="5"/>
  <c r="N10948" i="5" s="1"/>
  <c r="M10968" i="5"/>
  <c r="N10968" i="5" s="1"/>
  <c r="M10992" i="5"/>
  <c r="M10996" i="5"/>
  <c r="M11024" i="5"/>
  <c r="M10841" i="5"/>
  <c r="M10897" i="5"/>
  <c r="M10925" i="5"/>
  <c r="O10925" i="5" s="1"/>
  <c r="M10945" i="5"/>
  <c r="M11021" i="5"/>
  <c r="N11021" i="5" s="1"/>
  <c r="M11089" i="5"/>
  <c r="M11133" i="5"/>
  <c r="M11165" i="5"/>
  <c r="M12897" i="5"/>
  <c r="M12957" i="5"/>
  <c r="O12957" i="5" s="1"/>
  <c r="M12961" i="5"/>
  <c r="O12961" i="5" s="1"/>
  <c r="M13009" i="5"/>
  <c r="O13009" i="5" s="1"/>
  <c r="M13045" i="5"/>
  <c r="M13049" i="5"/>
  <c r="M13053" i="5"/>
  <c r="M13101" i="5"/>
  <c r="M12910" i="5"/>
  <c r="M12950" i="5"/>
  <c r="M12998" i="5"/>
  <c r="M13006" i="5"/>
  <c r="M13062" i="5"/>
  <c r="M13142" i="5"/>
  <c r="M13162" i="5"/>
  <c r="M13170" i="5"/>
  <c r="M13194" i="5"/>
  <c r="N13194" i="5" s="1"/>
  <c r="M12883" i="5"/>
  <c r="M12895" i="5"/>
  <c r="O12895" i="5" s="1"/>
  <c r="M12903" i="5"/>
  <c r="M12907" i="5"/>
  <c r="M12935" i="5"/>
  <c r="M12955" i="5"/>
  <c r="M12959" i="5"/>
  <c r="M12963" i="5"/>
  <c r="N12963" i="5" s="1"/>
  <c r="M12967" i="5"/>
  <c r="M12979" i="5"/>
  <c r="M12995" i="5"/>
  <c r="M13011" i="5"/>
  <c r="M13019" i="5"/>
  <c r="M13035" i="5"/>
  <c r="M13111" i="5"/>
  <c r="M13119" i="5"/>
  <c r="N13119" i="5" s="1"/>
  <c r="M13123" i="5"/>
  <c r="M13127" i="5"/>
  <c r="M13135" i="5"/>
  <c r="M12888" i="5"/>
  <c r="N12888" i="5" s="1"/>
  <c r="M12892" i="5"/>
  <c r="M12900" i="5"/>
  <c r="M12916" i="5"/>
  <c r="O12916" i="5" s="1"/>
  <c r="M12944" i="5"/>
  <c r="N12944" i="5" s="1"/>
  <c r="M12948" i="5"/>
  <c r="M12952" i="5"/>
  <c r="O12952" i="5" s="1"/>
  <c r="M12968" i="5"/>
  <c r="M12988" i="5"/>
  <c r="N12988" i="5" s="1"/>
  <c r="M13004" i="5"/>
  <c r="M13024" i="5"/>
  <c r="M13032" i="5"/>
  <c r="M13068" i="5"/>
  <c r="M13148" i="5"/>
  <c r="M13168" i="5"/>
  <c r="M13176" i="5"/>
  <c r="M13180" i="5"/>
  <c r="M13196" i="5"/>
  <c r="M13157" i="5"/>
  <c r="M13201" i="5"/>
  <c r="M13207" i="5"/>
  <c r="M13151" i="5"/>
  <c r="M13167" i="5"/>
  <c r="M13175" i="5"/>
  <c r="M13212" i="5"/>
  <c r="N13212" i="5" s="1"/>
  <c r="M13217" i="5"/>
  <c r="N13217" i="5" s="1"/>
  <c r="M13185" i="5"/>
  <c r="N13185" i="5" s="1"/>
  <c r="M13205" i="5"/>
  <c r="M13226" i="5"/>
  <c r="M12757" i="5"/>
  <c r="M12738" i="5"/>
  <c r="M12800" i="5"/>
  <c r="M12760" i="5"/>
  <c r="M1148" i="5"/>
  <c r="O1148" i="5" s="1"/>
  <c r="M1164" i="5"/>
  <c r="M1184" i="5"/>
  <c r="O1184" i="5" s="1"/>
  <c r="M1208" i="5"/>
  <c r="M1228" i="5"/>
  <c r="M1181" i="5"/>
  <c r="M1185" i="5"/>
  <c r="M1225" i="5"/>
  <c r="N1225" i="5" s="1"/>
  <c r="M1206" i="5"/>
  <c r="M1356" i="5"/>
  <c r="N1356" i="5" s="1"/>
  <c r="M1378" i="5"/>
  <c r="M1382" i="5"/>
  <c r="M1406" i="5"/>
  <c r="M1410" i="5"/>
  <c r="M1430" i="5"/>
  <c r="N1430" i="5" s="1"/>
  <c r="M1434" i="5"/>
  <c r="N1434" i="5" s="1"/>
  <c r="M1454" i="5"/>
  <c r="M1458" i="5"/>
  <c r="N1458" i="5" s="1"/>
  <c r="M1490" i="5"/>
  <c r="M1178" i="5"/>
  <c r="M1338" i="5"/>
  <c r="M1361" i="5"/>
  <c r="N1361" i="5" s="1"/>
  <c r="M1150" i="5"/>
  <c r="M1166" i="5"/>
  <c r="N1166" i="5" s="1"/>
  <c r="M1383" i="5"/>
  <c r="N1383" i="5" s="1"/>
  <c r="M1403" i="5"/>
  <c r="M1407" i="5"/>
  <c r="N1407" i="5" s="1"/>
  <c r="M1431" i="5"/>
  <c r="M1459" i="5"/>
  <c r="M1471" i="5"/>
  <c r="M1326" i="5"/>
  <c r="M1380" i="5"/>
  <c r="O1380" i="5" s="1"/>
  <c r="M1384" i="5"/>
  <c r="O1384" i="5" s="1"/>
  <c r="M1420" i="5"/>
  <c r="M1424" i="5"/>
  <c r="N1424" i="5" s="1"/>
  <c r="M1428" i="5"/>
  <c r="M1432" i="5"/>
  <c r="M1355" i="5"/>
  <c r="M1405" i="5"/>
  <c r="N1405" i="5" s="1"/>
  <c r="M1831" i="5"/>
  <c r="M1895" i="5"/>
  <c r="M1923" i="5"/>
  <c r="M1935" i="5"/>
  <c r="M1359" i="5"/>
  <c r="O1359" i="5" s="1"/>
  <c r="M1473" i="5"/>
  <c r="N1473" i="5" s="1"/>
  <c r="M1616" i="5"/>
  <c r="M1640" i="5"/>
  <c r="O1640" i="5" s="1"/>
  <c r="M1323" i="5"/>
  <c r="M1341" i="5"/>
  <c r="M1409" i="5"/>
  <c r="M1804" i="5"/>
  <c r="M1880" i="5"/>
  <c r="N1880" i="5" s="1"/>
  <c r="M1924" i="5"/>
  <c r="M1932" i="5"/>
  <c r="M1940" i="5"/>
  <c r="M1456" i="5"/>
  <c r="M1669" i="5"/>
  <c r="M1753" i="5"/>
  <c r="O1753" i="5" s="1"/>
  <c r="M1429" i="5"/>
  <c r="O1429" i="5" s="1"/>
  <c r="M1477" i="5"/>
  <c r="O1477" i="5" s="1"/>
  <c r="M1865" i="5"/>
  <c r="N1865" i="5" s="1"/>
  <c r="M1921" i="5"/>
  <c r="M1925" i="5"/>
  <c r="M1457" i="5"/>
  <c r="M1594" i="5"/>
  <c r="M1638" i="5"/>
  <c r="O1638" i="5" s="1"/>
  <c r="M1794" i="5"/>
  <c r="O1794" i="5" s="1"/>
  <c r="M1433" i="5"/>
  <c r="N1433" i="5" s="1"/>
  <c r="M1460" i="5"/>
  <c r="M1354" i="5"/>
  <c r="N1354" i="5" s="1"/>
  <c r="M1938" i="5"/>
  <c r="O1938" i="5" s="1"/>
  <c r="M1930" i="5"/>
  <c r="M2236" i="5"/>
  <c r="M1846" i="5"/>
  <c r="M1942" i="5"/>
  <c r="N1942" i="5" s="1"/>
  <c r="M2245" i="5"/>
  <c r="M2249" i="5"/>
  <c r="M1784" i="5"/>
  <c r="M1449" i="5"/>
  <c r="O1449" i="5" s="1"/>
  <c r="M1818" i="5"/>
  <c r="O1818" i="5" s="1"/>
  <c r="M1946" i="5"/>
  <c r="M1862" i="5"/>
  <c r="M1926" i="5"/>
  <c r="M2250" i="5"/>
  <c r="N2250" i="5" s="1"/>
  <c r="M2246" i="5"/>
  <c r="N2246" i="5" s="1"/>
  <c r="M2231" i="5"/>
  <c r="M2251" i="5"/>
  <c r="M2383" i="5"/>
  <c r="M2403" i="5"/>
  <c r="M2419" i="5"/>
  <c r="N2419" i="5" s="1"/>
  <c r="M2455" i="5"/>
  <c r="M2503" i="5"/>
  <c r="M2527" i="5"/>
  <c r="N2527" i="5" s="1"/>
  <c r="M2535" i="5"/>
  <c r="M2559" i="5"/>
  <c r="M2567" i="5"/>
  <c r="O2567" i="5" s="1"/>
  <c r="M2575" i="5"/>
  <c r="M2595" i="5"/>
  <c r="M2599" i="5"/>
  <c r="M2871" i="5"/>
  <c r="M2875" i="5"/>
  <c r="M2879" i="5"/>
  <c r="M2895" i="5"/>
  <c r="M2899" i="5"/>
  <c r="N2899" i="5" s="1"/>
  <c r="M2903" i="5"/>
  <c r="M2247" i="5"/>
  <c r="M2252" i="5"/>
  <c r="N2252" i="5" s="1"/>
  <c r="M2392" i="5"/>
  <c r="O2392" i="5" s="1"/>
  <c r="M2412" i="5"/>
  <c r="O2412" i="5" s="1"/>
  <c r="M2508" i="5"/>
  <c r="O2508" i="5" s="1"/>
  <c r="M2552" i="5"/>
  <c r="M2560" i="5"/>
  <c r="M2243" i="5"/>
  <c r="O2243" i="5" s="1"/>
  <c r="M2248" i="5"/>
  <c r="M2257" i="5"/>
  <c r="N2257" i="5" s="1"/>
  <c r="M2374" i="5"/>
  <c r="O2374" i="5" s="1"/>
  <c r="M2418" i="5"/>
  <c r="N2418" i="5" s="1"/>
  <c r="M2505" i="5"/>
  <c r="M2529" i="5"/>
  <c r="N2529" i="5" s="1"/>
  <c r="M2537" i="5"/>
  <c r="N2537" i="5" s="1"/>
  <c r="M2545" i="5"/>
  <c r="N2545" i="5" s="1"/>
  <c r="M2553" i="5"/>
  <c r="M2866" i="5"/>
  <c r="M2890" i="5"/>
  <c r="O2890" i="5" s="1"/>
  <c r="M2897" i="5"/>
  <c r="O2897" i="5" s="1"/>
  <c r="M2908" i="5"/>
  <c r="M2913" i="5"/>
  <c r="M2589" i="5"/>
  <c r="M2597" i="5"/>
  <c r="M2904" i="5"/>
  <c r="O2904" i="5" s="1"/>
  <c r="M2909" i="5"/>
  <c r="N2909" i="5" s="1"/>
  <c r="M2918" i="5"/>
  <c r="O2918" i="5" s="1"/>
  <c r="M2922" i="5"/>
  <c r="M2926" i="5"/>
  <c r="O2926" i="5" s="1"/>
  <c r="M2930" i="5"/>
  <c r="M2934" i="5"/>
  <c r="M2938" i="5"/>
  <c r="M2942" i="5"/>
  <c r="M2946" i="5"/>
  <c r="M2950" i="5"/>
  <c r="N2950" i="5" s="1"/>
  <c r="M2954" i="5"/>
  <c r="M2958" i="5"/>
  <c r="N2958" i="5" s="1"/>
  <c r="M2962" i="5"/>
  <c r="M2970" i="5"/>
  <c r="M2982" i="5"/>
  <c r="M2986" i="5"/>
  <c r="M2990" i="5"/>
  <c r="M2994" i="5"/>
  <c r="O2994" i="5" s="1"/>
  <c r="M2998" i="5"/>
  <c r="M3006" i="5"/>
  <c r="N3006" i="5" s="1"/>
  <c r="M3010" i="5"/>
  <c r="M3014" i="5"/>
  <c r="M3018" i="5"/>
  <c r="M3022" i="5"/>
  <c r="M3026" i="5"/>
  <c r="N3026" i="5" s="1"/>
  <c r="M3030" i="5"/>
  <c r="N3030" i="5" s="1"/>
  <c r="M2413" i="5"/>
  <c r="M2429" i="5"/>
  <c r="M2530" i="5"/>
  <c r="M2538" i="5"/>
  <c r="M2546" i="5"/>
  <c r="M2566" i="5"/>
  <c r="N2566" i="5" s="1"/>
  <c r="M2898" i="5"/>
  <c r="O2898" i="5" s="1"/>
  <c r="M2905" i="5"/>
  <c r="O2905" i="5" s="1"/>
  <c r="M2914" i="5"/>
  <c r="M2582" i="5"/>
  <c r="O2582" i="5" s="1"/>
  <c r="M2590" i="5"/>
  <c r="M2886" i="5"/>
  <c r="M2893" i="5"/>
  <c r="M2910" i="5"/>
  <c r="M2919" i="5"/>
  <c r="O2919" i="5" s="1"/>
  <c r="M2927" i="5"/>
  <c r="N2927" i="5" s="1"/>
  <c r="M2931" i="5"/>
  <c r="M2935" i="5"/>
  <c r="O2935" i="5" s="1"/>
  <c r="M2939" i="5"/>
  <c r="M2943" i="5"/>
  <c r="M2947" i="5"/>
  <c r="M2951" i="5"/>
  <c r="M2959" i="5"/>
  <c r="M2967" i="5"/>
  <c r="O2967" i="5" s="1"/>
  <c r="M2971" i="5"/>
  <c r="M2979" i="5"/>
  <c r="N2979" i="5" s="1"/>
  <c r="M2983" i="5"/>
  <c r="M2991" i="5"/>
  <c r="M2995" i="5"/>
  <c r="M2999" i="5"/>
  <c r="M3007" i="5"/>
  <c r="M3011" i="5"/>
  <c r="O3011" i="5" s="1"/>
  <c r="M3015" i="5"/>
  <c r="M3019" i="5"/>
  <c r="O3019" i="5" s="1"/>
  <c r="M3023" i="5"/>
  <c r="M3027" i="5"/>
  <c r="M3031" i="5"/>
  <c r="M2382" i="5"/>
  <c r="M2525" i="5"/>
  <c r="M2533" i="5"/>
  <c r="O2533" i="5" s="1"/>
  <c r="M2562" i="5"/>
  <c r="M2900" i="5"/>
  <c r="M2906" i="5"/>
  <c r="O2906" i="5" s="1"/>
  <c r="M2915" i="5"/>
  <c r="M2870" i="5"/>
  <c r="M2901" i="5"/>
  <c r="N2901" i="5" s="1"/>
  <c r="M2920" i="5"/>
  <c r="M2924" i="5"/>
  <c r="N2924" i="5" s="1"/>
  <c r="M2928" i="5"/>
  <c r="M2932" i="5"/>
  <c r="O2932" i="5" s="1"/>
  <c r="M2940" i="5"/>
  <c r="M2944" i="5"/>
  <c r="M2948" i="5"/>
  <c r="M2952" i="5"/>
  <c r="M2956" i="5"/>
  <c r="M2960" i="5"/>
  <c r="N2960" i="5" s="1"/>
  <c r="M2964" i="5"/>
  <c r="M2968" i="5"/>
  <c r="N2968" i="5" s="1"/>
  <c r="M2972" i="5"/>
  <c r="M2980" i="5"/>
  <c r="M2984" i="5"/>
  <c r="M2992" i="5"/>
  <c r="M2996" i="5"/>
  <c r="N2996" i="5" s="1"/>
  <c r="M3000" i="5"/>
  <c r="N3000" i="5" s="1"/>
  <c r="M3008" i="5"/>
  <c r="M3012" i="5"/>
  <c r="N3012" i="5" s="1"/>
  <c r="M3016" i="5"/>
  <c r="M3020" i="5"/>
  <c r="M3024" i="5"/>
  <c r="M3028" i="5"/>
  <c r="M3223" i="5"/>
  <c r="N3223" i="5" s="1"/>
  <c r="M2882" i="5"/>
  <c r="N2882" i="5" s="1"/>
  <c r="M2907" i="5"/>
  <c r="O2907" i="5" s="1"/>
  <c r="M2916" i="5"/>
  <c r="M2896" i="5"/>
  <c r="M2933" i="5"/>
  <c r="M2965" i="5"/>
  <c r="M2997" i="5"/>
  <c r="M3021" i="5"/>
  <c r="O3021" i="5" s="1"/>
  <c r="M2594" i="5"/>
  <c r="M2902" i="5"/>
  <c r="N2902" i="5" s="1"/>
  <c r="M2937" i="5"/>
  <c r="M2969" i="5"/>
  <c r="M3025" i="5"/>
  <c r="O3025" i="5" s="1"/>
  <c r="M2941" i="5"/>
  <c r="M2973" i="5"/>
  <c r="M3029" i="5"/>
  <c r="O3029" i="5" s="1"/>
  <c r="M3247" i="5"/>
  <c r="N3247" i="5" s="1"/>
  <c r="M2912" i="5"/>
  <c r="O2912" i="5" s="1"/>
  <c r="M2945" i="5"/>
  <c r="N2945" i="5" s="1"/>
  <c r="M2977" i="5"/>
  <c r="O2977" i="5" s="1"/>
  <c r="M2917" i="5"/>
  <c r="M2949" i="5"/>
  <c r="N2949" i="5" s="1"/>
  <c r="M2981" i="5"/>
  <c r="O2981" i="5" s="1"/>
  <c r="M3005" i="5"/>
  <c r="M2921" i="5"/>
  <c r="M2953" i="5"/>
  <c r="M2985" i="5"/>
  <c r="N2985" i="5" s="1"/>
  <c r="M3009" i="5"/>
  <c r="M2929" i="5"/>
  <c r="M2961" i="5"/>
  <c r="M2993" i="5"/>
  <c r="M3017" i="5"/>
  <c r="M3788" i="5"/>
  <c r="N3788" i="5" s="1"/>
  <c r="M3737" i="5"/>
  <c r="M3841" i="5"/>
  <c r="M2925" i="5"/>
  <c r="N2925" i="5" s="1"/>
  <c r="M2957" i="5"/>
  <c r="O2957" i="5" s="1"/>
  <c r="M3626" i="5"/>
  <c r="M2989" i="5"/>
  <c r="O2989" i="5" s="1"/>
  <c r="M3635" i="5"/>
  <c r="M6949" i="5"/>
  <c r="N6949" i="5" s="1"/>
  <c r="M8276" i="5"/>
  <c r="M8050" i="5"/>
  <c r="N8050" i="5" s="1"/>
  <c r="M8082" i="5"/>
  <c r="M8020" i="5"/>
  <c r="M6895" i="5"/>
  <c r="N6895" i="5" s="1"/>
  <c r="M10854" i="5"/>
  <c r="M10934" i="5"/>
  <c r="M11038" i="5"/>
  <c r="N11038" i="5" s="1"/>
  <c r="M11691" i="5"/>
  <c r="M11823" i="5"/>
  <c r="O11823" i="5" s="1"/>
  <c r="M10667" i="5"/>
  <c r="M10775" i="5"/>
  <c r="N10775" i="5" s="1"/>
  <c r="M10883" i="5"/>
  <c r="O10883" i="5" s="1"/>
  <c r="M10955" i="5"/>
  <c r="M11007" i="5"/>
  <c r="O11007" i="5" s="1"/>
  <c r="M11860" i="5"/>
  <c r="M10664" i="5"/>
  <c r="M10668" i="5"/>
  <c r="M11338" i="5"/>
  <c r="M11381" i="5"/>
  <c r="N11381" i="5" s="1"/>
  <c r="M10832" i="5"/>
  <c r="N10832" i="5" s="1"/>
  <c r="M11008" i="5"/>
  <c r="M11255" i="5"/>
  <c r="O11255" i="5" s="1"/>
  <c r="M10793" i="5"/>
  <c r="M10981" i="5"/>
  <c r="N10981" i="5" s="1"/>
  <c r="M11037" i="5"/>
  <c r="O11037" i="5" s="1"/>
  <c r="M11069" i="5"/>
  <c r="M11782" i="5"/>
  <c r="M11296" i="5"/>
  <c r="M11104" i="5"/>
  <c r="M11939" i="5"/>
  <c r="N11939" i="5" s="1"/>
  <c r="M12023" i="5"/>
  <c r="M11980" i="5"/>
  <c r="M12125" i="5"/>
  <c r="M528" i="5"/>
  <c r="M897" i="5"/>
  <c r="M895" i="5"/>
  <c r="M900" i="5"/>
  <c r="M892" i="5"/>
  <c r="M1939" i="5"/>
  <c r="N1939" i="5" s="1"/>
  <c r="M1943" i="5"/>
  <c r="N1943" i="5" s="1"/>
  <c r="M1947" i="5"/>
  <c r="M1987" i="5"/>
  <c r="M2059" i="5"/>
  <c r="M2075" i="5"/>
  <c r="M2036" i="5"/>
  <c r="N2036" i="5" s="1"/>
  <c r="M2064" i="5"/>
  <c r="O2064" i="5" s="1"/>
  <c r="M2068" i="5"/>
  <c r="N2068" i="5" s="1"/>
  <c r="M2072" i="5"/>
  <c r="M2080" i="5"/>
  <c r="M2112" i="5"/>
  <c r="M1929" i="5"/>
  <c r="M1933" i="5"/>
  <c r="M2116" i="5"/>
  <c r="M2227" i="5"/>
  <c r="N2227" i="5" s="1"/>
  <c r="M2200" i="5"/>
  <c r="M2204" i="5"/>
  <c r="M2208" i="5"/>
  <c r="M2212" i="5"/>
  <c r="M2216" i="5"/>
  <c r="O2216" i="5" s="1"/>
  <c r="M2220" i="5"/>
  <c r="O2220" i="5" s="1"/>
  <c r="M2046" i="5"/>
  <c r="M2073" i="5"/>
  <c r="M2113" i="5"/>
  <c r="M2224" i="5"/>
  <c r="M2228" i="5"/>
  <c r="M2232" i="5"/>
  <c r="M2240" i="5"/>
  <c r="M2197" i="5"/>
  <c r="O2197" i="5" s="1"/>
  <c r="M2201" i="5"/>
  <c r="M2205" i="5"/>
  <c r="M2209" i="5"/>
  <c r="M2213" i="5"/>
  <c r="M2217" i="5"/>
  <c r="M2221" i="5"/>
  <c r="N2221" i="5" s="1"/>
  <c r="M2029" i="5"/>
  <c r="N2029" i="5" s="1"/>
  <c r="M2069" i="5"/>
  <c r="O2069" i="5" s="1"/>
  <c r="M2114" i="5"/>
  <c r="M2118" i="5"/>
  <c r="M2225" i="5"/>
  <c r="M2233" i="5"/>
  <c r="M2237" i="5"/>
  <c r="M1934" i="5"/>
  <c r="M2198" i="5"/>
  <c r="M2202" i="5"/>
  <c r="M2206" i="5"/>
  <c r="M2210" i="5"/>
  <c r="M2214" i="5"/>
  <c r="N2214" i="5" s="1"/>
  <c r="M2218" i="5"/>
  <c r="N2218" i="5" s="1"/>
  <c r="M2222" i="5"/>
  <c r="O2222" i="5" s="1"/>
  <c r="M1978" i="5"/>
  <c r="O1978" i="5" s="1"/>
  <c r="M2065" i="5"/>
  <c r="M2115" i="5"/>
  <c r="M2211" i="5"/>
  <c r="M2230" i="5"/>
  <c r="N2230" i="5" s="1"/>
  <c r="M2215" i="5"/>
  <c r="M2287" i="5"/>
  <c r="M2303" i="5"/>
  <c r="M2307" i="5"/>
  <c r="O2307" i="5" s="1"/>
  <c r="M2507" i="5"/>
  <c r="M2511" i="5"/>
  <c r="N2511" i="5" s="1"/>
  <c r="M2543" i="5"/>
  <c r="M2551" i="5"/>
  <c r="O2551" i="5" s="1"/>
  <c r="M2571" i="5"/>
  <c r="M2587" i="5"/>
  <c r="M2647" i="5"/>
  <c r="M2707" i="5"/>
  <c r="M2775" i="5"/>
  <c r="M2783" i="5"/>
  <c r="M2803" i="5"/>
  <c r="M2807" i="5"/>
  <c r="M2811" i="5"/>
  <c r="M2819" i="5"/>
  <c r="M2827" i="5"/>
  <c r="M2831" i="5"/>
  <c r="M2219" i="5"/>
  <c r="N2219" i="5" s="1"/>
  <c r="M2242" i="5"/>
  <c r="N2242" i="5" s="1"/>
  <c r="M2199" i="5"/>
  <c r="M2284" i="5"/>
  <c r="M2296" i="5"/>
  <c r="M2300" i="5"/>
  <c r="M2308" i="5"/>
  <c r="M2312" i="5"/>
  <c r="M2372" i="5"/>
  <c r="N2372" i="5" s="1"/>
  <c r="M2496" i="5"/>
  <c r="N2496" i="5" s="1"/>
  <c r="M2500" i="5"/>
  <c r="M2504" i="5"/>
  <c r="M2532" i="5"/>
  <c r="M2536" i="5"/>
  <c r="M2544" i="5"/>
  <c r="M2580" i="5"/>
  <c r="M2588" i="5"/>
  <c r="N2588" i="5" s="1"/>
  <c r="M2648" i="5"/>
  <c r="N2648" i="5" s="1"/>
  <c r="M2660" i="5"/>
  <c r="M2203" i="5"/>
  <c r="M2223" i="5"/>
  <c r="M2235" i="5"/>
  <c r="M2207" i="5"/>
  <c r="M2226" i="5"/>
  <c r="N2226" i="5" s="1"/>
  <c r="M2238" i="5"/>
  <c r="N2238" i="5" s="1"/>
  <c r="M2298" i="5"/>
  <c r="M2558" i="5"/>
  <c r="M2565" i="5"/>
  <c r="O2565" i="5" s="1"/>
  <c r="M2573" i="5"/>
  <c r="M2796" i="5"/>
  <c r="M2802" i="5"/>
  <c r="M2841" i="5"/>
  <c r="M2290" i="5"/>
  <c r="O2290" i="5" s="1"/>
  <c r="M2581" i="5"/>
  <c r="M2784" i="5"/>
  <c r="M2506" i="5"/>
  <c r="M2810" i="5"/>
  <c r="M2817" i="5"/>
  <c r="M2836" i="5"/>
  <c r="M2381" i="5"/>
  <c r="M2598" i="5"/>
  <c r="N2598" i="5" s="1"/>
  <c r="M2654" i="5"/>
  <c r="N2654" i="5" s="1"/>
  <c r="M2766" i="5"/>
  <c r="M2792" i="5"/>
  <c r="M2798" i="5"/>
  <c r="M2837" i="5"/>
  <c r="N2837" i="5" s="1"/>
  <c r="M2509" i="5"/>
  <c r="M2812" i="5"/>
  <c r="M2825" i="5"/>
  <c r="M2844" i="5"/>
  <c r="M2593" i="5"/>
  <c r="M2832" i="5"/>
  <c r="O2832" i="5" s="1"/>
  <c r="M2510" i="5"/>
  <c r="O2510" i="5" s="1"/>
  <c r="M2534" i="5"/>
  <c r="O2534" i="5" s="1"/>
  <c r="M2550" i="5"/>
  <c r="M2557" i="5"/>
  <c r="M2570" i="5"/>
  <c r="M2820" i="5"/>
  <c r="M3464" i="5"/>
  <c r="N3464" i="5" s="1"/>
  <c r="M2650" i="5"/>
  <c r="M3533" i="5"/>
  <c r="M2789" i="5"/>
  <c r="M3534" i="5"/>
  <c r="M2808" i="5"/>
  <c r="M3572" i="5"/>
  <c r="N3572" i="5" s="1"/>
  <c r="M3535" i="5"/>
  <c r="O3535" i="5" s="1"/>
  <c r="M3745" i="5"/>
  <c r="M3536" i="5"/>
  <c r="M3459" i="5"/>
  <c r="M3722" i="5"/>
  <c r="M3742" i="5"/>
  <c r="M9163" i="5"/>
  <c r="M8940" i="5"/>
  <c r="O8940" i="5" s="1"/>
  <c r="M9140" i="5"/>
  <c r="M9184" i="5"/>
  <c r="M9224" i="5"/>
  <c r="M8909" i="5"/>
  <c r="M9161" i="5"/>
  <c r="M9181" i="5"/>
  <c r="M9205" i="5"/>
  <c r="M9261" i="5"/>
  <c r="O9261" i="5" s="1"/>
  <c r="M8910" i="5"/>
  <c r="M8942" i="5"/>
  <c r="M8970" i="5"/>
  <c r="M9254" i="5"/>
  <c r="M9295" i="5"/>
  <c r="M10659" i="5"/>
  <c r="M9242" i="5"/>
  <c r="M10041" i="5"/>
  <c r="M9222" i="5"/>
  <c r="M9263" i="5"/>
  <c r="M9277" i="5"/>
  <c r="M9285" i="5"/>
  <c r="M10034" i="5"/>
  <c r="O10034" i="5" s="1"/>
  <c r="M9270" i="5"/>
  <c r="N9270" i="5" s="1"/>
  <c r="M10051" i="5"/>
  <c r="M10658" i="5"/>
  <c r="M10946" i="5"/>
  <c r="M10966" i="5"/>
  <c r="O10966" i="5" s="1"/>
  <c r="M11022" i="5"/>
  <c r="O11022" i="5" s="1"/>
  <c r="M10663" i="5"/>
  <c r="O10663" i="5" s="1"/>
  <c r="M10923" i="5"/>
  <c r="M11107" i="5"/>
  <c r="M11131" i="5"/>
  <c r="M10660" i="5"/>
  <c r="N10660" i="5" s="1"/>
  <c r="M10944" i="5"/>
  <c r="O10944" i="5" s="1"/>
  <c r="M11056" i="5"/>
  <c r="M10661" i="5"/>
  <c r="O10661" i="5" s="1"/>
  <c r="M10665" i="5"/>
  <c r="M10969" i="5"/>
  <c r="N10969" i="5" s="1"/>
  <c r="M10993" i="5"/>
  <c r="M10662" i="5"/>
  <c r="M10666" i="5"/>
  <c r="M12246" i="5"/>
  <c r="M13005" i="5"/>
  <c r="M12079" i="5"/>
  <c r="M11907" i="5"/>
  <c r="M13102" i="5"/>
  <c r="M11945" i="5"/>
  <c r="N11945" i="5" s="1"/>
  <c r="M12192" i="5"/>
  <c r="M12248" i="5"/>
  <c r="M11869" i="5"/>
  <c r="M13120" i="5"/>
  <c r="M13128" i="5"/>
  <c r="M13136" i="5"/>
  <c r="N2499" i="5"/>
  <c r="N14390" i="5"/>
  <c r="N13169" i="5"/>
  <c r="N12809" i="5"/>
  <c r="O12809" i="5"/>
  <c r="O12709" i="5"/>
  <c r="N12709" i="5"/>
  <c r="N12473" i="5"/>
  <c r="O12473" i="5"/>
  <c r="O12090" i="5"/>
  <c r="N12090" i="5"/>
  <c r="N12680" i="5"/>
  <c r="O12680" i="5"/>
  <c r="N12488" i="5"/>
  <c r="N11379" i="5"/>
  <c r="O11379" i="5"/>
  <c r="N10159" i="5"/>
  <c r="O10159" i="5"/>
  <c r="N9767" i="5"/>
  <c r="O9767" i="5"/>
  <c r="N10157" i="5"/>
  <c r="O10157" i="5"/>
  <c r="N9909" i="5"/>
  <c r="O9909" i="5"/>
  <c r="O10160" i="5"/>
  <c r="N10160" i="5"/>
  <c r="N9777" i="5"/>
  <c r="O9777" i="5"/>
  <c r="N8440" i="5"/>
  <c r="O8440" i="5"/>
  <c r="O9150" i="5"/>
  <c r="N9150" i="5"/>
  <c r="O8367" i="5"/>
  <c r="N8367" i="5"/>
  <c r="N9193" i="5"/>
  <c r="O9193" i="5"/>
  <c r="O8506" i="5"/>
  <c r="N8506" i="5"/>
  <c r="O8274" i="5"/>
  <c r="N8274" i="5"/>
  <c r="O8557" i="5"/>
  <c r="N8557" i="5"/>
  <c r="N8397" i="5"/>
  <c r="O8397" i="5"/>
  <c r="N7921" i="5"/>
  <c r="O7921" i="5"/>
  <c r="N7035" i="5"/>
  <c r="O7035" i="5"/>
  <c r="N6750" i="5"/>
  <c r="O6750" i="5"/>
  <c r="O6595" i="5"/>
  <c r="N6595" i="5"/>
  <c r="N7045" i="5"/>
  <c r="O7045" i="5"/>
  <c r="N6748" i="5"/>
  <c r="O6748" i="5"/>
  <c r="O6672" i="5"/>
  <c r="N6672" i="5"/>
  <c r="N7319" i="5"/>
  <c r="N7730" i="5"/>
  <c r="O7730" i="5"/>
  <c r="N6948" i="5"/>
  <c r="O6948" i="5"/>
  <c r="O6576" i="5"/>
  <c r="N6576" i="5"/>
  <c r="N6437" i="5"/>
  <c r="N6166" i="5"/>
  <c r="O6166" i="5"/>
  <c r="N5966" i="5"/>
  <c r="O5966" i="5"/>
  <c r="O6484" i="5"/>
  <c r="N6484" i="5"/>
  <c r="N5519" i="5"/>
  <c r="N5219" i="5"/>
  <c r="O5219" i="5"/>
  <c r="N6268" i="5"/>
  <c r="O6268" i="5"/>
  <c r="N6112" i="5"/>
  <c r="O6112" i="5"/>
  <c r="O5703" i="5"/>
  <c r="N5703" i="5"/>
  <c r="O5376" i="5"/>
  <c r="N5376" i="5"/>
  <c r="N5762" i="5"/>
  <c r="O5762" i="5"/>
  <c r="N5127" i="5"/>
  <c r="O5127" i="5"/>
  <c r="N5784" i="5"/>
  <c r="O5784" i="5"/>
  <c r="N5580" i="5"/>
  <c r="O5580" i="5"/>
  <c r="O5186" i="5"/>
  <c r="N5186" i="5"/>
  <c r="O5177" i="5"/>
  <c r="N5177" i="5"/>
  <c r="N5200" i="5"/>
  <c r="O5200" i="5"/>
  <c r="N4764" i="5"/>
  <c r="O4764" i="5"/>
  <c r="N4939" i="5"/>
  <c r="O4939" i="5"/>
  <c r="O5006" i="5"/>
  <c r="O4942" i="5"/>
  <c r="N4942" i="5"/>
  <c r="O4802" i="5"/>
  <c r="N4802" i="5"/>
  <c r="N5073" i="5"/>
  <c r="O5073" i="5"/>
  <c r="N4730" i="5"/>
  <c r="O4730" i="5"/>
  <c r="N4881" i="5"/>
  <c r="O4881" i="5"/>
  <c r="O4288" i="5"/>
  <c r="N4688" i="5"/>
  <c r="O4688" i="5"/>
  <c r="O4524" i="5"/>
  <c r="N4524" i="5"/>
  <c r="N4412" i="5"/>
  <c r="O4412" i="5"/>
  <c r="N4237" i="5"/>
  <c r="O4237" i="5"/>
  <c r="N4307" i="5"/>
  <c r="O4307" i="5"/>
  <c r="O4175" i="5"/>
  <c r="N4175" i="5"/>
  <c r="O4103" i="5"/>
  <c r="N4103" i="5"/>
  <c r="O4606" i="5"/>
  <c r="N4606" i="5"/>
  <c r="N4482" i="5"/>
  <c r="O4482" i="5"/>
  <c r="N4386" i="5"/>
  <c r="O4386" i="5"/>
  <c r="N4306" i="5"/>
  <c r="O4306" i="5"/>
  <c r="O4613" i="5"/>
  <c r="N4285" i="5"/>
  <c r="O4285" i="5"/>
  <c r="O4126" i="5"/>
  <c r="N4126" i="5"/>
  <c r="N4058" i="5"/>
  <c r="O4058" i="5"/>
  <c r="O4117" i="5"/>
  <c r="N4117" i="5"/>
  <c r="O4025" i="5"/>
  <c r="N4025" i="5"/>
  <c r="O4104" i="5"/>
  <c r="N4104" i="5"/>
  <c r="N4048" i="5"/>
  <c r="N12924" i="5"/>
  <c r="O12924" i="5"/>
  <c r="O13159" i="5"/>
  <c r="N13159" i="5"/>
  <c r="N13087" i="5"/>
  <c r="O13023" i="5"/>
  <c r="N13023" i="5"/>
  <c r="O11498" i="5"/>
  <c r="N11498" i="5"/>
  <c r="N13082" i="5"/>
  <c r="O13082" i="5"/>
  <c r="N12994" i="5"/>
  <c r="N13165" i="5"/>
  <c r="O13165" i="5"/>
  <c r="N13117" i="5"/>
  <c r="N13041" i="5"/>
  <c r="N10994" i="5"/>
  <c r="O10994" i="5"/>
  <c r="O11205" i="5"/>
  <c r="P11205" i="5" s="1"/>
  <c r="Q11205" i="5" s="1"/>
  <c r="O11164" i="5"/>
  <c r="N11164" i="5"/>
  <c r="N10924" i="5"/>
  <c r="O10924" i="5"/>
  <c r="O11175" i="5"/>
  <c r="N11175" i="5"/>
  <c r="O10947" i="5"/>
  <c r="N10947" i="5"/>
  <c r="O9298" i="5"/>
  <c r="N9298" i="5"/>
  <c r="O9573" i="5"/>
  <c r="O12759" i="5"/>
  <c r="O10207" i="5"/>
  <c r="N1995" i="5"/>
  <c r="O1995" i="5"/>
  <c r="N1050" i="5"/>
  <c r="O1050" i="5"/>
  <c r="O326" i="5"/>
  <c r="N326" i="5"/>
  <c r="N439" i="5"/>
  <c r="O439" i="5"/>
  <c r="N558" i="5"/>
  <c r="O558" i="5"/>
  <c r="O410" i="5"/>
  <c r="N410" i="5"/>
  <c r="O11893" i="5"/>
  <c r="N11893" i="5"/>
  <c r="O11896" i="5"/>
  <c r="O5829" i="5"/>
  <c r="N5829" i="5"/>
  <c r="O5673" i="5"/>
  <c r="N5673" i="5"/>
  <c r="N4717" i="5"/>
  <c r="O4717" i="5"/>
  <c r="O4472" i="5"/>
  <c r="N4472" i="5"/>
  <c r="N4269" i="5"/>
  <c r="O4269" i="5"/>
  <c r="N4335" i="5"/>
  <c r="O4335" i="5"/>
  <c r="O3659" i="5"/>
  <c r="N3659" i="5"/>
  <c r="N305" i="5"/>
  <c r="O305" i="5"/>
  <c r="O12549" i="5"/>
  <c r="N12549" i="5"/>
  <c r="O10183" i="5"/>
  <c r="O3967" i="5"/>
  <c r="N1535" i="5"/>
  <c r="O1213" i="5"/>
  <c r="N14418" i="5"/>
  <c r="O14416" i="5"/>
  <c r="N12599" i="5"/>
  <c r="O12084" i="5"/>
  <c r="N12251" i="5"/>
  <c r="N11515" i="5"/>
  <c r="N11966" i="5"/>
  <c r="N10733" i="5"/>
  <c r="N10650" i="5"/>
  <c r="O11697" i="5"/>
  <c r="O11601" i="5"/>
  <c r="N10904" i="5"/>
  <c r="N10692" i="5"/>
  <c r="O10554" i="5"/>
  <c r="N11432" i="5"/>
  <c r="N11182" i="5"/>
  <c r="N9716" i="5"/>
  <c r="N10531" i="5"/>
  <c r="N9956" i="5"/>
  <c r="O9362" i="5"/>
  <c r="N9362" i="5"/>
  <c r="N8024" i="5"/>
  <c r="O8024" i="5"/>
  <c r="O8176" i="5"/>
  <c r="O10258" i="5"/>
  <c r="N10194" i="5"/>
  <c r="O10018" i="5"/>
  <c r="O9667" i="5"/>
  <c r="O9476" i="5"/>
  <c r="N8144" i="5"/>
  <c r="O8144" i="5"/>
  <c r="O8112" i="5"/>
  <c r="N10329" i="5"/>
  <c r="O9534" i="5"/>
  <c r="O9195" i="5"/>
  <c r="N9195" i="5"/>
  <c r="N8576" i="5"/>
  <c r="O8576" i="5"/>
  <c r="N8520" i="5"/>
  <c r="O8520" i="5"/>
  <c r="N8436" i="5"/>
  <c r="O8436" i="5"/>
  <c r="N8376" i="5"/>
  <c r="O8376" i="5"/>
  <c r="N8316" i="5"/>
  <c r="O8316" i="5"/>
  <c r="N8232" i="5"/>
  <c r="O8232" i="5"/>
  <c r="O9154" i="5"/>
  <c r="N8559" i="5"/>
  <c r="O8559" i="5"/>
  <c r="N8495" i="5"/>
  <c r="O8495" i="5"/>
  <c r="N9074" i="5"/>
  <c r="O8710" i="5"/>
  <c r="O8650" i="5"/>
  <c r="N8139" i="5"/>
  <c r="N7625" i="5"/>
  <c r="O7625" i="5"/>
  <c r="N7205" i="5"/>
  <c r="O7205" i="5"/>
  <c r="N8586" i="5"/>
  <c r="O8586" i="5"/>
  <c r="O8450" i="5"/>
  <c r="O8398" i="5"/>
  <c r="O8354" i="5"/>
  <c r="N8354" i="5"/>
  <c r="N8258" i="5"/>
  <c r="N9073" i="5"/>
  <c r="O9073" i="5"/>
  <c r="N8929" i="5"/>
  <c r="O8929" i="5"/>
  <c r="N8765" i="5"/>
  <c r="O8765" i="5"/>
  <c r="O8701" i="5"/>
  <c r="N8701" i="5"/>
  <c r="N8629" i="5"/>
  <c r="O8629" i="5"/>
  <c r="O8218" i="5"/>
  <c r="N8218" i="5"/>
  <c r="O8162" i="5"/>
  <c r="N8162" i="5"/>
  <c r="O8094" i="5"/>
  <c r="N8094" i="5"/>
  <c r="O8026" i="5"/>
  <c r="N8026" i="5"/>
  <c r="N7605" i="5"/>
  <c r="O7605" i="5"/>
  <c r="N6911" i="5"/>
  <c r="O6911" i="5"/>
  <c r="N8585" i="5"/>
  <c r="O8585" i="5"/>
  <c r="N8509" i="5"/>
  <c r="O8509" i="5"/>
  <c r="N8421" i="5"/>
  <c r="O8421" i="5"/>
  <c r="N8365" i="5"/>
  <c r="O8365" i="5"/>
  <c r="O8289" i="5"/>
  <c r="N8289" i="5"/>
  <c r="O7489" i="5"/>
  <c r="N7489" i="5"/>
  <c r="N9060" i="5"/>
  <c r="O9060" i="5"/>
  <c r="O8836" i="5"/>
  <c r="N8740" i="5"/>
  <c r="N8688" i="5"/>
  <c r="O8688" i="5"/>
  <c r="N8197" i="5"/>
  <c r="N8145" i="5"/>
  <c r="O8065" i="5"/>
  <c r="N8065" i="5"/>
  <c r="O7457" i="5"/>
  <c r="N7457" i="5"/>
  <c r="N7977" i="5"/>
  <c r="O7837" i="5"/>
  <c r="N7195" i="5"/>
  <c r="O7019" i="5"/>
  <c r="N6888" i="5"/>
  <c r="N6662" i="5"/>
  <c r="N7824" i="5"/>
  <c r="O7182" i="5"/>
  <c r="N7182" i="5"/>
  <c r="O6843" i="5"/>
  <c r="N7772" i="5"/>
  <c r="O7772" i="5"/>
  <c r="N7712" i="5"/>
  <c r="O7712" i="5"/>
  <c r="N7668" i="5"/>
  <c r="O7668" i="5"/>
  <c r="N7612" i="5"/>
  <c r="O7612" i="5"/>
  <c r="N7568" i="5"/>
  <c r="O7568" i="5"/>
  <c r="N7520" i="5"/>
  <c r="O7520" i="5"/>
  <c r="N7468" i="5"/>
  <c r="O7468" i="5"/>
  <c r="N7416" i="5"/>
  <c r="O7416" i="5"/>
  <c r="N7368" i="5"/>
  <c r="O7368" i="5"/>
  <c r="N7292" i="5"/>
  <c r="O7292" i="5"/>
  <c r="N7236" i="5"/>
  <c r="O7236" i="5"/>
  <c r="O6962" i="5"/>
  <c r="N6962" i="5"/>
  <c r="O6922" i="5"/>
  <c r="N6922" i="5"/>
  <c r="N6819" i="5"/>
  <c r="O6819" i="5"/>
  <c r="N7987" i="5"/>
  <c r="N5611" i="5"/>
  <c r="N6525" i="5"/>
  <c r="O6226" i="5"/>
  <c r="N6226" i="5"/>
  <c r="O5715" i="5"/>
  <c r="N5715" i="5"/>
  <c r="O6472" i="5"/>
  <c r="N6472" i="5"/>
  <c r="O6388" i="5"/>
  <c r="N6388" i="5"/>
  <c r="N6213" i="5"/>
  <c r="O6213" i="5"/>
  <c r="O5811" i="5"/>
  <c r="N5811" i="5"/>
  <c r="O5727" i="5"/>
  <c r="N5727" i="5"/>
  <c r="N6327" i="5"/>
  <c r="O6327" i="5"/>
  <c r="N5795" i="5"/>
  <c r="O5795" i="5"/>
  <c r="N5235" i="5"/>
  <c r="O5235" i="5"/>
  <c r="N5364" i="5"/>
  <c r="O5364" i="5"/>
  <c r="N3971" i="5"/>
  <c r="O3971" i="5"/>
  <c r="N5411" i="5"/>
  <c r="O5411" i="5"/>
  <c r="N5318" i="5"/>
  <c r="O5318" i="5"/>
  <c r="N5490" i="5"/>
  <c r="O5490" i="5"/>
  <c r="N5390" i="5"/>
  <c r="O5390" i="5"/>
  <c r="O5769" i="5"/>
  <c r="O5665" i="5"/>
  <c r="N5489" i="5"/>
  <c r="O5489" i="5"/>
  <c r="O5393" i="5"/>
  <c r="N5393" i="5"/>
  <c r="N5884" i="5"/>
  <c r="O5884" i="5"/>
  <c r="O5792" i="5"/>
  <c r="N5792" i="5"/>
  <c r="O5704" i="5"/>
  <c r="N5704" i="5"/>
  <c r="O5664" i="5"/>
  <c r="N5664" i="5"/>
  <c r="N5572" i="5"/>
  <c r="O5572" i="5"/>
  <c r="N5512" i="5"/>
  <c r="O5512" i="5"/>
  <c r="O5063" i="5"/>
  <c r="N4852" i="5"/>
  <c r="O4852" i="5"/>
  <c r="O4959" i="5"/>
  <c r="N4959" i="5"/>
  <c r="O4703" i="5"/>
  <c r="N4703" i="5"/>
  <c r="N5240" i="5"/>
  <c r="O5240" i="5"/>
  <c r="N5192" i="5"/>
  <c r="O5192" i="5"/>
  <c r="N5148" i="5"/>
  <c r="O5148" i="5"/>
  <c r="N5108" i="5"/>
  <c r="O5108" i="5"/>
  <c r="N5020" i="5"/>
  <c r="O5020" i="5"/>
  <c r="N4667" i="5"/>
  <c r="O4667" i="5"/>
  <c r="O4310" i="5"/>
  <c r="N3983" i="5"/>
  <c r="O3983" i="5"/>
  <c r="O4012" i="5"/>
  <c r="N4012" i="5"/>
  <c r="N13638" i="5"/>
  <c r="N12436" i="5"/>
  <c r="O12436" i="5"/>
  <c r="O12327" i="5"/>
  <c r="N12446" i="5"/>
  <c r="O12446" i="5"/>
  <c r="N10932" i="5"/>
  <c r="N8298" i="5"/>
  <c r="O6289" i="5"/>
  <c r="N7220" i="5"/>
  <c r="O7220" i="5"/>
  <c r="N7184" i="5"/>
  <c r="N4988" i="5"/>
  <c r="O4555" i="5"/>
  <c r="M522" i="5"/>
  <c r="M508" i="5"/>
  <c r="M516" i="5"/>
  <c r="N516" i="5" s="1"/>
  <c r="M529" i="5"/>
  <c r="N529" i="5" s="1"/>
  <c r="M515" i="5"/>
  <c r="M2007" i="5"/>
  <c r="N2007" i="5" s="1"/>
  <c r="M2031" i="5"/>
  <c r="M2016" i="5"/>
  <c r="N2016" i="5" s="1"/>
  <c r="M2024" i="5"/>
  <c r="M2096" i="5"/>
  <c r="M1998" i="5"/>
  <c r="M2098" i="5"/>
  <c r="O2098" i="5" s="1"/>
  <c r="M1982" i="5"/>
  <c r="M2014" i="5"/>
  <c r="M2099" i="5"/>
  <c r="N2099" i="5" s="1"/>
  <c r="M1974" i="5"/>
  <c r="M1966" i="5"/>
  <c r="M2101" i="5"/>
  <c r="M2097" i="5"/>
  <c r="M2102" i="5"/>
  <c r="N2102" i="5" s="1"/>
  <c r="M2111" i="5"/>
  <c r="N2111" i="5" s="1"/>
  <c r="M2355" i="5"/>
  <c r="M2411" i="5"/>
  <c r="M2539" i="5"/>
  <c r="M2547" i="5"/>
  <c r="M2528" i="5"/>
  <c r="M2568" i="5"/>
  <c r="M2434" i="5"/>
  <c r="N2434" i="5" s="1"/>
  <c r="M2522" i="5"/>
  <c r="N2522" i="5" s="1"/>
  <c r="M2554" i="5"/>
  <c r="N2554" i="5" s="1"/>
  <c r="M2561" i="5"/>
  <c r="M2574" i="5"/>
  <c r="N2574" i="5" s="1"/>
  <c r="M2526" i="5"/>
  <c r="M3337" i="5"/>
  <c r="M3354" i="5"/>
  <c r="M3386" i="5"/>
  <c r="O3386" i="5" s="1"/>
  <c r="M3608" i="5"/>
  <c r="M3685" i="5"/>
  <c r="O3685" i="5" s="1"/>
  <c r="M3695" i="5"/>
  <c r="M8860" i="5"/>
  <c r="M8889" i="5"/>
  <c r="M8917" i="5"/>
  <c r="M8977" i="5"/>
  <c r="N8977" i="5" s="1"/>
  <c r="M9005" i="5"/>
  <c r="N9005" i="5" s="1"/>
  <c r="M9029" i="5"/>
  <c r="N9029" i="5" s="1"/>
  <c r="M9030" i="5"/>
  <c r="M8915" i="5"/>
  <c r="N8915" i="5" s="1"/>
  <c r="M8947" i="5"/>
  <c r="M8975" i="5"/>
  <c r="N8975" i="5" s="1"/>
  <c r="M9051" i="5"/>
  <c r="M9382" i="5"/>
  <c r="M9410" i="5"/>
  <c r="M9486" i="5"/>
  <c r="M9440" i="5"/>
  <c r="M9357" i="5"/>
  <c r="O9357" i="5" s="1"/>
  <c r="M11507" i="5"/>
  <c r="N11507" i="5" s="1"/>
  <c r="M11607" i="5"/>
  <c r="N11607" i="5" s="1"/>
  <c r="M11831" i="5"/>
  <c r="M11564" i="5"/>
  <c r="M11756" i="5"/>
  <c r="M11824" i="5"/>
  <c r="M11868" i="5"/>
  <c r="O11868" i="5" s="1"/>
  <c r="M11900" i="5"/>
  <c r="M11537" i="5"/>
  <c r="O11537" i="5" s="1"/>
  <c r="M11585" i="5"/>
  <c r="O11585" i="5" s="1"/>
  <c r="M11661" i="5"/>
  <c r="M11717" i="5"/>
  <c r="M11757" i="5"/>
  <c r="M11793" i="5"/>
  <c r="M11538" i="5"/>
  <c r="M11634" i="5"/>
  <c r="O11634" i="5" s="1"/>
  <c r="M11690" i="5"/>
  <c r="M11718" i="5"/>
  <c r="M11794" i="5"/>
  <c r="M11830" i="5"/>
  <c r="M12785" i="5"/>
  <c r="O12785" i="5" s="1"/>
  <c r="M11906" i="5"/>
  <c r="M12135" i="5"/>
  <c r="M12558" i="5"/>
  <c r="M12191" i="5"/>
  <c r="O12191" i="5" s="1"/>
  <c r="M12247" i="5"/>
  <c r="N12247" i="5" s="1"/>
  <c r="M12763" i="5"/>
  <c r="M12740" i="5"/>
  <c r="N2884" i="5"/>
  <c r="O2884" i="5"/>
  <c r="O12705" i="5"/>
  <c r="N12805" i="5"/>
  <c r="N12768" i="5"/>
  <c r="O12768" i="5"/>
  <c r="N12456" i="5"/>
  <c r="O12830" i="5"/>
  <c r="N12830" i="5"/>
  <c r="O12758" i="5"/>
  <c r="N12758" i="5"/>
  <c r="O12682" i="5"/>
  <c r="N12682" i="5"/>
  <c r="N12514" i="5"/>
  <c r="N12039" i="5"/>
  <c r="O12039" i="5"/>
  <c r="O11535" i="5"/>
  <c r="N11535" i="5"/>
  <c r="N10726" i="5"/>
  <c r="O10726" i="5"/>
  <c r="O11336" i="5"/>
  <c r="N11336" i="5"/>
  <c r="O11805" i="5"/>
  <c r="N11805" i="5"/>
  <c r="O11068" i="5"/>
  <c r="N11068" i="5"/>
  <c r="O8979" i="5"/>
  <c r="N10174" i="5"/>
  <c r="O10174" i="5"/>
  <c r="O8683" i="5"/>
  <c r="N8683" i="5"/>
  <c r="O9810" i="5"/>
  <c r="N9810" i="5"/>
  <c r="N10156" i="5"/>
  <c r="O10156" i="5"/>
  <c r="N9769" i="5"/>
  <c r="O9769" i="5"/>
  <c r="N8412" i="5"/>
  <c r="O8412" i="5"/>
  <c r="O8575" i="5"/>
  <c r="N8575" i="5"/>
  <c r="O9173" i="5"/>
  <c r="N9173" i="5"/>
  <c r="O8494" i="5"/>
  <c r="N8494" i="5"/>
  <c r="N8242" i="5"/>
  <c r="O8242" i="5"/>
  <c r="N9009" i="5"/>
  <c r="O9009" i="5"/>
  <c r="O8198" i="5"/>
  <c r="N8198" i="5"/>
  <c r="N8553" i="5"/>
  <c r="O8553" i="5"/>
  <c r="N8305" i="5"/>
  <c r="O8305" i="5"/>
  <c r="O7917" i="5"/>
  <c r="N7031" i="5"/>
  <c r="O6722" i="5"/>
  <c r="O7002" i="5"/>
  <c r="N7002" i="5"/>
  <c r="O6281" i="5"/>
  <c r="N7540" i="5"/>
  <c r="O7540" i="5"/>
  <c r="N7990" i="5"/>
  <c r="O7990" i="5"/>
  <c r="N7068" i="5"/>
  <c r="O7068" i="5"/>
  <c r="N6683" i="5"/>
  <c r="O6683" i="5"/>
  <c r="N6597" i="5"/>
  <c r="O6597" i="5"/>
  <c r="N6429" i="5"/>
  <c r="N6102" i="5"/>
  <c r="O6102" i="5"/>
  <c r="O6476" i="5"/>
  <c r="N6476" i="5"/>
  <c r="N6157" i="5"/>
  <c r="O6157" i="5"/>
  <c r="N6551" i="5"/>
  <c r="N6252" i="5"/>
  <c r="O6252" i="5"/>
  <c r="O6096" i="5"/>
  <c r="O6323" i="5"/>
  <c r="N6323" i="5"/>
  <c r="O6602" i="5"/>
  <c r="N6602" i="5"/>
  <c r="O6458" i="5"/>
  <c r="N6458" i="5"/>
  <c r="N6247" i="5"/>
  <c r="O6247" i="5"/>
  <c r="N6314" i="5"/>
  <c r="O6314" i="5"/>
  <c r="O5387" i="5"/>
  <c r="N5387" i="5"/>
  <c r="N5750" i="5"/>
  <c r="O5750" i="5"/>
  <c r="N5482" i="5"/>
  <c r="O5482" i="5"/>
  <c r="N5362" i="5"/>
  <c r="O5362" i="5"/>
  <c r="N5737" i="5"/>
  <c r="O5737" i="5"/>
  <c r="N5445" i="5"/>
  <c r="O5445" i="5"/>
  <c r="O5110" i="5"/>
  <c r="N5110" i="5"/>
  <c r="O5145" i="5"/>
  <c r="N5145" i="5"/>
  <c r="N5188" i="5"/>
  <c r="O5188" i="5"/>
  <c r="O4423" i="5"/>
  <c r="N4423" i="5"/>
  <c r="O3853" i="5"/>
  <c r="N3853" i="5"/>
  <c r="O4095" i="5"/>
  <c r="N4095" i="5"/>
  <c r="N4276" i="5"/>
  <c r="O4276" i="5"/>
  <c r="N4771" i="5"/>
  <c r="O4771" i="5"/>
  <c r="O5118" i="5"/>
  <c r="N5118" i="5"/>
  <c r="O5002" i="5"/>
  <c r="N5002" i="5"/>
  <c r="O5069" i="5"/>
  <c r="N5069" i="5"/>
  <c r="O4726" i="5"/>
  <c r="N4726" i="5"/>
  <c r="N4877" i="5"/>
  <c r="O4877" i="5"/>
  <c r="O4660" i="5"/>
  <c r="N4660" i="5"/>
  <c r="O4516" i="5"/>
  <c r="N4516" i="5"/>
  <c r="N4384" i="5"/>
  <c r="O4384" i="5"/>
  <c r="O4139" i="5"/>
  <c r="N4139" i="5"/>
  <c r="O4447" i="5"/>
  <c r="N4447" i="5"/>
  <c r="O4286" i="5"/>
  <c r="O4609" i="5"/>
  <c r="N4609" i="5"/>
  <c r="N4377" i="5"/>
  <c r="O4377" i="5"/>
  <c r="N4234" i="5"/>
  <c r="O4234" i="5"/>
  <c r="N4273" i="5"/>
  <c r="O4273" i="5"/>
  <c r="O4122" i="5"/>
  <c r="N4122" i="5"/>
  <c r="N4054" i="5"/>
  <c r="O4054" i="5"/>
  <c r="O4109" i="5"/>
  <c r="N4109" i="5"/>
  <c r="O4144" i="5"/>
  <c r="N4144" i="5"/>
  <c r="N4100" i="5"/>
  <c r="O4100" i="5"/>
  <c r="N13080" i="5"/>
  <c r="O13080" i="5"/>
  <c r="N13008" i="5"/>
  <c r="O13008" i="5"/>
  <c r="N13000" i="5"/>
  <c r="O13000" i="5"/>
  <c r="N13088" i="5"/>
  <c r="O13088" i="5"/>
  <c r="N11093" i="5"/>
  <c r="O11093" i="5"/>
  <c r="O13155" i="5"/>
  <c r="N13155" i="5"/>
  <c r="O13015" i="5"/>
  <c r="O13070" i="5"/>
  <c r="N13070" i="5"/>
  <c r="N12990" i="5"/>
  <c r="O12990" i="5"/>
  <c r="O13161" i="5"/>
  <c r="N13161" i="5"/>
  <c r="O13113" i="5"/>
  <c r="N13033" i="5"/>
  <c r="N12877" i="5"/>
  <c r="O12877" i="5"/>
  <c r="N10970" i="5"/>
  <c r="O10970" i="5"/>
  <c r="O11173" i="5"/>
  <c r="N11140" i="5"/>
  <c r="O11140" i="5"/>
  <c r="N9676" i="5"/>
  <c r="O9676" i="5"/>
  <c r="N10899" i="5"/>
  <c r="O10899" i="5"/>
  <c r="O8767" i="5"/>
  <c r="N14556" i="5"/>
  <c r="O14520" i="5"/>
  <c r="N8882" i="5"/>
  <c r="O8882" i="5"/>
  <c r="N9176" i="5"/>
  <c r="O9176" i="5"/>
  <c r="N5530" i="5"/>
  <c r="O5530" i="5"/>
  <c r="N1994" i="5"/>
  <c r="O1994" i="5"/>
  <c r="O1266" i="5"/>
  <c r="N1266" i="5"/>
  <c r="O1051" i="5"/>
  <c r="N1051" i="5"/>
  <c r="O1069" i="5"/>
  <c r="N1069" i="5"/>
  <c r="N253" i="5"/>
  <c r="O253" i="5"/>
  <c r="N228" i="5"/>
  <c r="O228" i="5"/>
  <c r="N11478" i="5"/>
  <c r="O11478" i="5"/>
  <c r="O5931" i="5"/>
  <c r="N5931" i="5"/>
  <c r="N5407" i="5"/>
  <c r="O5407" i="5"/>
  <c r="N5426" i="5"/>
  <c r="O5426" i="5"/>
  <c r="N4229" i="5"/>
  <c r="N3696" i="5"/>
  <c r="N3717" i="5"/>
  <c r="O3717" i="5"/>
  <c r="N3669" i="5"/>
  <c r="O3669" i="5"/>
  <c r="N3609" i="5"/>
  <c r="O3609" i="5"/>
  <c r="O581" i="5"/>
  <c r="N581" i="5"/>
  <c r="N10977" i="5"/>
  <c r="O10977" i="5"/>
  <c r="N3548" i="5"/>
  <c r="O3548" i="5"/>
  <c r="N5542" i="5"/>
  <c r="O5542" i="5"/>
  <c r="N10789" i="5"/>
  <c r="O9417" i="5"/>
  <c r="O3712" i="5"/>
  <c r="N3214" i="5"/>
  <c r="O690" i="5"/>
  <c r="O26" i="5"/>
  <c r="O14401" i="5"/>
  <c r="O12537" i="5"/>
  <c r="N11670" i="5"/>
  <c r="O12394" i="5"/>
  <c r="N11957" i="5"/>
  <c r="N10387" i="5"/>
  <c r="O10387" i="5"/>
  <c r="O10451" i="5"/>
  <c r="O9808" i="5"/>
  <c r="N9808" i="5"/>
  <c r="O10900" i="5"/>
  <c r="N10395" i="5"/>
  <c r="N10267" i="5"/>
  <c r="O10267" i="5"/>
  <c r="O11764" i="5"/>
  <c r="N11652" i="5"/>
  <c r="N9987" i="5"/>
  <c r="O9548" i="5"/>
  <c r="N9548" i="5"/>
  <c r="N8627" i="5"/>
  <c r="O7741" i="5"/>
  <c r="N7741" i="5"/>
  <c r="O9425" i="5"/>
  <c r="N10370" i="5"/>
  <c r="N10330" i="5"/>
  <c r="O10330" i="5"/>
  <c r="O10254" i="5"/>
  <c r="N9647" i="5"/>
  <c r="N8044" i="5"/>
  <c r="O8044" i="5"/>
  <c r="O8847" i="5"/>
  <c r="N8847" i="5"/>
  <c r="O10532" i="5"/>
  <c r="N10532" i="5"/>
  <c r="N10484" i="5"/>
  <c r="O10484" i="5"/>
  <c r="O9494" i="5"/>
  <c r="N9494" i="5"/>
  <c r="N8671" i="5"/>
  <c r="O8671" i="5"/>
  <c r="O9490" i="5"/>
  <c r="N8428" i="5"/>
  <c r="O8428" i="5"/>
  <c r="N7721" i="5"/>
  <c r="O8347" i="5"/>
  <c r="N8299" i="5"/>
  <c r="N8243" i="5"/>
  <c r="O8802" i="5"/>
  <c r="N7573" i="5"/>
  <c r="O7573" i="5"/>
  <c r="N8310" i="5"/>
  <c r="N6792" i="5"/>
  <c r="O6792" i="5"/>
  <c r="O8417" i="5"/>
  <c r="O7765" i="5"/>
  <c r="N7765" i="5"/>
  <c r="O6836" i="5"/>
  <c r="N6836" i="5"/>
  <c r="N9056" i="5"/>
  <c r="O6812" i="5"/>
  <c r="N6812" i="5"/>
  <c r="O7881" i="5"/>
  <c r="O5907" i="5"/>
  <c r="N5907" i="5"/>
  <c r="N7868" i="5"/>
  <c r="O7054" i="5"/>
  <c r="N7054" i="5"/>
  <c r="O7006" i="5"/>
  <c r="N6879" i="5"/>
  <c r="O6879" i="5"/>
  <c r="O6725" i="5"/>
  <c r="O6588" i="5"/>
  <c r="N6588" i="5"/>
  <c r="O7664" i="5"/>
  <c r="N7460" i="5"/>
  <c r="O7460" i="5"/>
  <c r="N7232" i="5"/>
  <c r="O7232" i="5"/>
  <c r="N5591" i="5"/>
  <c r="O5591" i="5"/>
  <c r="N7975" i="5"/>
  <c r="O7975" i="5"/>
  <c r="N7931" i="5"/>
  <c r="O7931" i="5"/>
  <c r="O7879" i="5"/>
  <c r="N7879" i="5"/>
  <c r="N7819" i="5"/>
  <c r="O7819" i="5"/>
  <c r="N7181" i="5"/>
  <c r="O7181" i="5"/>
  <c r="N7133" i="5"/>
  <c r="O7133" i="5"/>
  <c r="N7089" i="5"/>
  <c r="O7089" i="5"/>
  <c r="N7053" i="5"/>
  <c r="O7053" i="5"/>
  <c r="N7013" i="5"/>
  <c r="O7013" i="5"/>
  <c r="O6882" i="5"/>
  <c r="N6882" i="5"/>
  <c r="O6842" i="5"/>
  <c r="N6842" i="5"/>
  <c r="O6712" i="5"/>
  <c r="N6712" i="5"/>
  <c r="N6656" i="5"/>
  <c r="O6656" i="5"/>
  <c r="O7791" i="5"/>
  <c r="N7791" i="5"/>
  <c r="N7739" i="5"/>
  <c r="O7739" i="5"/>
  <c r="N7683" i="5"/>
  <c r="O7683" i="5"/>
  <c r="O7623" i="5"/>
  <c r="N7623" i="5"/>
  <c r="O7567" i="5"/>
  <c r="N7567" i="5"/>
  <c r="O7511" i="5"/>
  <c r="N7511" i="5"/>
  <c r="O7463" i="5"/>
  <c r="N7463" i="5"/>
  <c r="O7371" i="5"/>
  <c r="N7371" i="5"/>
  <c r="O7303" i="5"/>
  <c r="P7303" i="5" s="1"/>
  <c r="Q7303" i="5" s="1"/>
  <c r="N7259" i="5"/>
  <c r="O7259" i="5"/>
  <c r="N7207" i="5"/>
  <c r="O7207" i="5"/>
  <c r="O6937" i="5"/>
  <c r="N6937" i="5"/>
  <c r="N6905" i="5"/>
  <c r="O6905" i="5"/>
  <c r="O7962" i="5"/>
  <c r="N7962" i="5"/>
  <c r="O7918" i="5"/>
  <c r="N7918" i="5"/>
  <c r="N7858" i="5"/>
  <c r="O7858" i="5"/>
  <c r="N7172" i="5"/>
  <c r="O7172" i="5"/>
  <c r="N7128" i="5"/>
  <c r="O7128" i="5"/>
  <c r="N7076" i="5"/>
  <c r="O7076" i="5"/>
  <c r="N7020" i="5"/>
  <c r="O7020" i="5"/>
  <c r="O6881" i="5"/>
  <c r="N6881" i="5"/>
  <c r="N6845" i="5"/>
  <c r="O6845" i="5"/>
  <c r="N6759" i="5"/>
  <c r="O6759" i="5"/>
  <c r="N6703" i="5"/>
  <c r="O6703" i="5"/>
  <c r="N6639" i="5"/>
  <c r="O6639" i="5"/>
  <c r="O7670" i="5"/>
  <c r="N7558" i="5"/>
  <c r="O7510" i="5"/>
  <c r="O6584" i="5"/>
  <c r="N6584" i="5"/>
  <c r="N6416" i="5"/>
  <c r="N6380" i="5"/>
  <c r="O6380" i="5"/>
  <c r="N6097" i="5"/>
  <c r="O6097" i="5"/>
  <c r="O5635" i="5"/>
  <c r="N5635" i="5"/>
  <c r="O5563" i="5"/>
  <c r="N5563" i="5"/>
  <c r="N6527" i="5"/>
  <c r="O6527" i="5"/>
  <c r="N6455" i="5"/>
  <c r="O6455" i="5"/>
  <c r="N6423" i="5"/>
  <c r="O6423" i="5"/>
  <c r="N6379" i="5"/>
  <c r="O6379" i="5"/>
  <c r="N6176" i="5"/>
  <c r="O6176" i="5"/>
  <c r="N6108" i="5"/>
  <c r="O6108" i="5"/>
  <c r="N6016" i="5"/>
  <c r="O6016" i="5"/>
  <c r="N6319" i="5"/>
  <c r="O6582" i="5"/>
  <c r="N6582" i="5"/>
  <c r="O6534" i="5"/>
  <c r="N6534" i="5"/>
  <c r="O6470" i="5"/>
  <c r="N6470" i="5"/>
  <c r="O6394" i="5"/>
  <c r="N6394" i="5"/>
  <c r="N6243" i="5"/>
  <c r="O6243" i="5"/>
  <c r="N6163" i="5"/>
  <c r="O6163" i="5"/>
  <c r="O6059" i="5"/>
  <c r="N6059" i="5"/>
  <c r="O6338" i="5"/>
  <c r="N6338" i="5"/>
  <c r="N6274" i="5"/>
  <c r="O6274" i="5"/>
  <c r="N4740" i="5"/>
  <c r="O4740" i="5"/>
  <c r="N5874" i="5"/>
  <c r="O5874" i="5"/>
  <c r="O5742" i="5"/>
  <c r="N5742" i="5"/>
  <c r="N5678" i="5"/>
  <c r="O5678" i="5"/>
  <c r="N5614" i="5"/>
  <c r="O5614" i="5"/>
  <c r="N5562" i="5"/>
  <c r="O5562" i="5"/>
  <c r="N5300" i="5"/>
  <c r="O5300" i="5"/>
  <c r="N4851" i="5"/>
  <c r="N5290" i="5"/>
  <c r="N5242" i="5"/>
  <c r="O5242" i="5"/>
  <c r="O5170" i="5"/>
  <c r="N5170" i="5"/>
  <c r="O5126" i="5"/>
  <c r="N5126" i="5"/>
  <c r="O5046" i="5"/>
  <c r="N5046" i="5"/>
  <c r="O5289" i="5"/>
  <c r="N5289" i="5"/>
  <c r="N5237" i="5"/>
  <c r="O5237" i="5"/>
  <c r="O5193" i="5"/>
  <c r="N5193" i="5"/>
  <c r="N5149" i="5"/>
  <c r="O5149" i="5"/>
  <c r="N5085" i="5"/>
  <c r="O5085" i="5"/>
  <c r="N4989" i="5"/>
  <c r="O4989" i="5"/>
  <c r="O4925" i="5"/>
  <c r="N4925" i="5"/>
  <c r="O4628" i="5"/>
  <c r="N4628" i="5"/>
  <c r="O4456" i="5"/>
  <c r="N4456" i="5"/>
  <c r="N3931" i="5"/>
  <c r="O3931" i="5"/>
  <c r="N4578" i="5"/>
  <c r="N4031" i="5"/>
  <c r="O3859" i="5"/>
  <c r="O4002" i="5"/>
  <c r="N3946" i="5"/>
  <c r="O3902" i="5"/>
  <c r="N3873" i="5"/>
  <c r="O4008" i="5"/>
  <c r="N4008" i="5"/>
  <c r="N3956" i="5"/>
  <c r="O3956" i="5"/>
  <c r="O3904" i="5"/>
  <c r="N3904" i="5"/>
  <c r="O13703" i="5"/>
  <c r="O10954" i="5"/>
  <c r="O9636" i="5"/>
  <c r="O9488" i="5"/>
  <c r="P9488" i="5" s="1"/>
  <c r="Q9488" i="5" s="1"/>
  <c r="O8328" i="5"/>
  <c r="N8359" i="5"/>
  <c r="N6284" i="5"/>
  <c r="O5312" i="5"/>
  <c r="N4860" i="5"/>
  <c r="O5278" i="5"/>
  <c r="O4551" i="5"/>
  <c r="N4551" i="5"/>
  <c r="O4359" i="5"/>
  <c r="M2619" i="5"/>
  <c r="O2619" i="5" s="1"/>
  <c r="M2700" i="5"/>
  <c r="N2700" i="5" s="1"/>
  <c r="M2712" i="5"/>
  <c r="M2629" i="5"/>
  <c r="M2701" i="5"/>
  <c r="N2701" i="5" s="1"/>
  <c r="M2622" i="5"/>
  <c r="O2622" i="5" s="1"/>
  <c r="M2662" i="5"/>
  <c r="M2793" i="5"/>
  <c r="O2793" i="5" s="1"/>
  <c r="M2625" i="5"/>
  <c r="M2742" i="5"/>
  <c r="M2722" i="5"/>
  <c r="M2776" i="5"/>
  <c r="M3792" i="5"/>
  <c r="M3796" i="5"/>
  <c r="M3804" i="5"/>
  <c r="M3816" i="5"/>
  <c r="M3789" i="5"/>
  <c r="M3805" i="5"/>
  <c r="O3805" i="5" s="1"/>
  <c r="M3817" i="5"/>
  <c r="N3817" i="5" s="1"/>
  <c r="M3825" i="5"/>
  <c r="N3825" i="5" s="1"/>
  <c r="M3829" i="5"/>
  <c r="N3829" i="5" s="1"/>
  <c r="M3802" i="5"/>
  <c r="M9505" i="5"/>
  <c r="M9678" i="5"/>
  <c r="N9678" i="5" s="1"/>
  <c r="M9710" i="5"/>
  <c r="O9710" i="5" s="1"/>
  <c r="M9722" i="5"/>
  <c r="O9722" i="5" s="1"/>
  <c r="M9695" i="5"/>
  <c r="M9699" i="5"/>
  <c r="M9469" i="5"/>
  <c r="M12885" i="5"/>
  <c r="O12885" i="5" s="1"/>
  <c r="M12889" i="5"/>
  <c r="N12889" i="5" s="1"/>
  <c r="M12893" i="5"/>
  <c r="O12893" i="5" s="1"/>
  <c r="M12901" i="5"/>
  <c r="O12901" i="5" s="1"/>
  <c r="M12905" i="5"/>
  <c r="M12909" i="5"/>
  <c r="M12913" i="5"/>
  <c r="M12917" i="5"/>
  <c r="M12929" i="5"/>
  <c r="N12929" i="5" s="1"/>
  <c r="M12937" i="5"/>
  <c r="N12937" i="5" s="1"/>
  <c r="M12945" i="5"/>
  <c r="N12945" i="5" s="1"/>
  <c r="M12949" i="5"/>
  <c r="O12949" i="5" s="1"/>
  <c r="M12953" i="5"/>
  <c r="M12969" i="5"/>
  <c r="M12973" i="5"/>
  <c r="M12977" i="5"/>
  <c r="M13017" i="5"/>
  <c r="N13017" i="5" s="1"/>
  <c r="M13029" i="5"/>
  <c r="O13029" i="5" s="1"/>
  <c r="M13061" i="5"/>
  <c r="O13061" i="5" s="1"/>
  <c r="M13065" i="5"/>
  <c r="N13065" i="5" s="1"/>
  <c r="M13085" i="5"/>
  <c r="M13109" i="5"/>
  <c r="M13121" i="5"/>
  <c r="M13125" i="5"/>
  <c r="M13133" i="5"/>
  <c r="O13133" i="5" s="1"/>
  <c r="M12874" i="5"/>
  <c r="O12874" i="5" s="1"/>
  <c r="M12878" i="5"/>
  <c r="O12878" i="5" s="1"/>
  <c r="M12882" i="5"/>
  <c r="O12882" i="5" s="1"/>
  <c r="M12886" i="5"/>
  <c r="M12890" i="5"/>
  <c r="M12894" i="5"/>
  <c r="M12898" i="5"/>
  <c r="M12902" i="5"/>
  <c r="N12902" i="5" s="1"/>
  <c r="M12906" i="5"/>
  <c r="O12906" i="5" s="1"/>
  <c r="M12922" i="5"/>
  <c r="O12922" i="5" s="1"/>
  <c r="M12930" i="5"/>
  <c r="O12930" i="5" s="1"/>
  <c r="M12934" i="5"/>
  <c r="M12938" i="5"/>
  <c r="M12942" i="5"/>
  <c r="M12946" i="5"/>
  <c r="M12954" i="5"/>
  <c r="N12954" i="5" s="1"/>
  <c r="M12958" i="5"/>
  <c r="O12958" i="5" s="1"/>
  <c r="M12962" i="5"/>
  <c r="N12962" i="5" s="1"/>
  <c r="M12966" i="5"/>
  <c r="N12966" i="5" s="1"/>
  <c r="M12978" i="5"/>
  <c r="M13002" i="5"/>
  <c r="M13018" i="5"/>
  <c r="M13030" i="5"/>
  <c r="M13078" i="5"/>
  <c r="O13078" i="5" s="1"/>
  <c r="M13110" i="5"/>
  <c r="O13110" i="5" s="1"/>
  <c r="M13118" i="5"/>
  <c r="O13118" i="5" s="1"/>
  <c r="M13126" i="5"/>
  <c r="O13126" i="5" s="1"/>
  <c r="M13134" i="5"/>
  <c r="M13146" i="5"/>
  <c r="M13166" i="5"/>
  <c r="O13166" i="5" s="1"/>
  <c r="M13174" i="5"/>
  <c r="O13174" i="5" s="1"/>
  <c r="M12887" i="5"/>
  <c r="M12891" i="5"/>
  <c r="M12899" i="5"/>
  <c r="M12915" i="5"/>
  <c r="O12915" i="5" s="1"/>
  <c r="M12919" i="5"/>
  <c r="N12919" i="5" s="1"/>
  <c r="M12939" i="5"/>
  <c r="O12939" i="5" s="1"/>
  <c r="M12943" i="5"/>
  <c r="M12947" i="5"/>
  <c r="M12951" i="5"/>
  <c r="M12983" i="5"/>
  <c r="M12991" i="5"/>
  <c r="M13003" i="5"/>
  <c r="O13003" i="5" s="1"/>
  <c r="M13027" i="5"/>
  <c r="N13027" i="5" s="1"/>
  <c r="M13047" i="5"/>
  <c r="O13047" i="5" s="1"/>
  <c r="M13063" i="5"/>
  <c r="M13075" i="5"/>
  <c r="M12876" i="5"/>
  <c r="M12880" i="5"/>
  <c r="M12884" i="5"/>
  <c r="N12884" i="5" s="1"/>
  <c r="M12896" i="5"/>
  <c r="M12904" i="5"/>
  <c r="N12904" i="5" s="1"/>
  <c r="M12908" i="5"/>
  <c r="M12912" i="5"/>
  <c r="O12912" i="5" s="1"/>
  <c r="M12956" i="5"/>
  <c r="N12956" i="5" s="1"/>
  <c r="M12960" i="5"/>
  <c r="M12964" i="5"/>
  <c r="M12972" i="5"/>
  <c r="M12984" i="5"/>
  <c r="M12992" i="5"/>
  <c r="M13044" i="5"/>
  <c r="O13044" i="5" s="1"/>
  <c r="M13048" i="5"/>
  <c r="M13092" i="5"/>
  <c r="N13092" i="5" s="1"/>
  <c r="M13156" i="5"/>
  <c r="N13156" i="5" s="1"/>
  <c r="M13164" i="5"/>
  <c r="N13164" i="5" s="1"/>
  <c r="M13192" i="5"/>
  <c r="N13192" i="5" s="1"/>
  <c r="M13147" i="5"/>
  <c r="M12872" i="5"/>
  <c r="N12872" i="5" s="1"/>
  <c r="M13183" i="5"/>
  <c r="M32" i="5"/>
  <c r="M40" i="5"/>
  <c r="M44" i="5"/>
  <c r="M88" i="5"/>
  <c r="M104" i="5"/>
  <c r="M168" i="5"/>
  <c r="M172" i="5"/>
  <c r="N172" i="5" s="1"/>
  <c r="M176" i="5"/>
  <c r="M188" i="5"/>
  <c r="M236" i="5"/>
  <c r="M248" i="5"/>
  <c r="M4" i="5"/>
  <c r="O4" i="5" s="1"/>
  <c r="M8" i="5"/>
  <c r="N8" i="5" s="1"/>
  <c r="M16" i="5"/>
  <c r="O16" i="5" s="1"/>
  <c r="M21" i="5"/>
  <c r="M25" i="5"/>
  <c r="M49" i="5"/>
  <c r="M53" i="5"/>
  <c r="M61" i="5"/>
  <c r="M65" i="5"/>
  <c r="N65" i="5" s="1"/>
  <c r="M69" i="5"/>
  <c r="N69" i="5" s="1"/>
  <c r="M73" i="5"/>
  <c r="N73" i="5" s="1"/>
  <c r="M77" i="5"/>
  <c r="M81" i="5"/>
  <c r="M85" i="5"/>
  <c r="M101" i="5"/>
  <c r="M105" i="5"/>
  <c r="M165" i="5"/>
  <c r="N165" i="5" s="1"/>
  <c r="M169" i="5"/>
  <c r="O169" i="5" s="1"/>
  <c r="M201" i="5"/>
  <c r="O201" i="5" s="1"/>
  <c r="M233" i="5"/>
  <c r="M261" i="5"/>
  <c r="M30" i="5"/>
  <c r="M34" i="5"/>
  <c r="M38" i="5"/>
  <c r="M42" i="5"/>
  <c r="O42" i="5" s="1"/>
  <c r="M90" i="5"/>
  <c r="N90" i="5" s="1"/>
  <c r="M182" i="5"/>
  <c r="N182" i="5" s="1"/>
  <c r="M194" i="5"/>
  <c r="M222" i="5"/>
  <c r="M10" i="5"/>
  <c r="M14" i="5"/>
  <c r="M19" i="5"/>
  <c r="M27" i="5"/>
  <c r="O27" i="5" s="1"/>
  <c r="M47" i="5"/>
  <c r="N47" i="5" s="1"/>
  <c r="M51" i="5"/>
  <c r="N51" i="5" s="1"/>
  <c r="M55" i="5"/>
  <c r="M59" i="5"/>
  <c r="M63" i="5"/>
  <c r="M67" i="5"/>
  <c r="M71" i="5"/>
  <c r="M75" i="5"/>
  <c r="N75" i="5" s="1"/>
  <c r="M79" i="5"/>
  <c r="O79" i="5" s="1"/>
  <c r="M83" i="5"/>
  <c r="O83" i="5" s="1"/>
  <c r="M103" i="5"/>
  <c r="M163" i="5"/>
  <c r="M175" i="5"/>
  <c r="M358" i="5"/>
  <c r="N358" i="5" s="1"/>
  <c r="M406" i="5"/>
  <c r="N406" i="5" s="1"/>
  <c r="M418" i="5"/>
  <c r="N418" i="5" s="1"/>
  <c r="M422" i="5"/>
  <c r="M430" i="5"/>
  <c r="M434" i="5"/>
  <c r="M450" i="5"/>
  <c r="M462" i="5"/>
  <c r="M474" i="5"/>
  <c r="M538" i="5"/>
  <c r="N538" i="5" s="1"/>
  <c r="M219" i="5"/>
  <c r="M351" i="5"/>
  <c r="M371" i="5"/>
  <c r="M391" i="5"/>
  <c r="M399" i="5"/>
  <c r="M403" i="5"/>
  <c r="O403" i="5" s="1"/>
  <c r="M415" i="5"/>
  <c r="N415" i="5" s="1"/>
  <c r="M431" i="5"/>
  <c r="O431" i="5" s="1"/>
  <c r="M443" i="5"/>
  <c r="M447" i="5"/>
  <c r="M451" i="5"/>
  <c r="M459" i="5"/>
  <c r="M380" i="5"/>
  <c r="O380" i="5" s="1"/>
  <c r="M388" i="5"/>
  <c r="N388" i="5" s="1"/>
  <c r="M416" i="5"/>
  <c r="O416" i="5" s="1"/>
  <c r="M420" i="5"/>
  <c r="M428" i="5"/>
  <c r="M432" i="5"/>
  <c r="M436" i="5"/>
  <c r="M369" i="5"/>
  <c r="M385" i="5"/>
  <c r="M401" i="5"/>
  <c r="M481" i="5"/>
  <c r="M544" i="5"/>
  <c r="M580" i="5"/>
  <c r="N580" i="5" s="1"/>
  <c r="M576" i="5"/>
  <c r="O576" i="5" s="1"/>
  <c r="M590" i="5"/>
  <c r="O590" i="5" s="1"/>
  <c r="M598" i="5"/>
  <c r="N598" i="5" s="1"/>
  <c r="M610" i="5"/>
  <c r="M618" i="5"/>
  <c r="M622" i="5"/>
  <c r="M646" i="5"/>
  <c r="M654" i="5"/>
  <c r="M674" i="5"/>
  <c r="M686" i="5"/>
  <c r="O686" i="5" s="1"/>
  <c r="M694" i="5"/>
  <c r="N694" i="5" s="1"/>
  <c r="M706" i="5"/>
  <c r="M710" i="5"/>
  <c r="M718" i="5"/>
  <c r="M722" i="5"/>
  <c r="M742" i="5"/>
  <c r="M750" i="5"/>
  <c r="M762" i="5"/>
  <c r="O762" i="5" s="1"/>
  <c r="M778" i="5"/>
  <c r="N778" i="5" s="1"/>
  <c r="M357" i="5"/>
  <c r="M373" i="5"/>
  <c r="M607" i="5"/>
  <c r="M611" i="5"/>
  <c r="M627" i="5"/>
  <c r="N627" i="5" s="1"/>
  <c r="M631" i="5"/>
  <c r="M635" i="5"/>
  <c r="O635" i="5" s="1"/>
  <c r="M639" i="5"/>
  <c r="M655" i="5"/>
  <c r="M663" i="5"/>
  <c r="O663" i="5" s="1"/>
  <c r="M667" i="5"/>
  <c r="N667" i="5" s="1"/>
  <c r="M679" i="5"/>
  <c r="N679" i="5" s="1"/>
  <c r="M683" i="5"/>
  <c r="M699" i="5"/>
  <c r="M703" i="5"/>
  <c r="N703" i="5" s="1"/>
  <c r="M715" i="5"/>
  <c r="M731" i="5"/>
  <c r="M735" i="5"/>
  <c r="M739" i="5"/>
  <c r="M747" i="5"/>
  <c r="N747" i="5" s="1"/>
  <c r="M759" i="5"/>
  <c r="M771" i="5"/>
  <c r="N771" i="5" s="1"/>
  <c r="M795" i="5"/>
  <c r="N795" i="5" s="1"/>
  <c r="M799" i="5"/>
  <c r="M803" i="5"/>
  <c r="M807" i="5"/>
  <c r="M291" i="5"/>
  <c r="M393" i="5"/>
  <c r="O393" i="5" s="1"/>
  <c r="M409" i="5"/>
  <c r="N409" i="5" s="1"/>
  <c r="M441" i="5"/>
  <c r="N441" i="5" s="1"/>
  <c r="M473" i="5"/>
  <c r="M557" i="5"/>
  <c r="M568" i="5"/>
  <c r="M597" i="5"/>
  <c r="M629" i="5"/>
  <c r="O629" i="5" s="1"/>
  <c r="M637" i="5"/>
  <c r="M693" i="5"/>
  <c r="N693" i="5" s="1"/>
  <c r="M741" i="5"/>
  <c r="M757" i="5"/>
  <c r="M812" i="5"/>
  <c r="M445" i="5"/>
  <c r="O445" i="5" s="1"/>
  <c r="M608" i="5"/>
  <c r="M648" i="5"/>
  <c r="N648" i="5" s="1"/>
  <c r="M680" i="5"/>
  <c r="O680" i="5" s="1"/>
  <c r="M752" i="5"/>
  <c r="M906" i="5"/>
  <c r="M365" i="5"/>
  <c r="M575" i="5"/>
  <c r="O575" i="5" s="1"/>
  <c r="M657" i="5"/>
  <c r="O657" i="5" s="1"/>
  <c r="M665" i="5"/>
  <c r="N665" i="5" s="1"/>
  <c r="M673" i="5"/>
  <c r="M689" i="5"/>
  <c r="M697" i="5"/>
  <c r="M713" i="5"/>
  <c r="M729" i="5"/>
  <c r="M737" i="5"/>
  <c r="O737" i="5" s="1"/>
  <c r="M745" i="5"/>
  <c r="O745" i="5" s="1"/>
  <c r="M761" i="5"/>
  <c r="O761" i="5" s="1"/>
  <c r="M769" i="5"/>
  <c r="M777" i="5"/>
  <c r="M809" i="5"/>
  <c r="M814" i="5"/>
  <c r="M461" i="5"/>
  <c r="M567" i="5"/>
  <c r="M588" i="5"/>
  <c r="M1006" i="5"/>
  <c r="N1006" i="5" s="1"/>
  <c r="M1022" i="5"/>
  <c r="M1031" i="5"/>
  <c r="M1055" i="5"/>
  <c r="O1055" i="5" s="1"/>
  <c r="M1059" i="5"/>
  <c r="M1063" i="5"/>
  <c r="M1067" i="5"/>
  <c r="O1067" i="5" s="1"/>
  <c r="M1075" i="5"/>
  <c r="M1079" i="5"/>
  <c r="M1083" i="5"/>
  <c r="O1083" i="5" s="1"/>
  <c r="M1091" i="5"/>
  <c r="M1099" i="5"/>
  <c r="M1103" i="5"/>
  <c r="N1103" i="5" s="1"/>
  <c r="M1111" i="5"/>
  <c r="O1111" i="5" s="1"/>
  <c r="M1115" i="5"/>
  <c r="M1119" i="5"/>
  <c r="O1119" i="5" s="1"/>
  <c r="M1123" i="5"/>
  <c r="M1127" i="5"/>
  <c r="O1127" i="5" s="1"/>
  <c r="M1135" i="5"/>
  <c r="M1139" i="5"/>
  <c r="O1139" i="5" s="1"/>
  <c r="M1147" i="5"/>
  <c r="M1151" i="5"/>
  <c r="M1155" i="5"/>
  <c r="M1159" i="5"/>
  <c r="N1159" i="5" s="1"/>
  <c r="M1163" i="5"/>
  <c r="M724" i="5"/>
  <c r="M1007" i="5"/>
  <c r="O1007" i="5" s="1"/>
  <c r="M1017" i="5"/>
  <c r="M1023" i="5"/>
  <c r="O1023" i="5" s="1"/>
  <c r="M1167" i="5"/>
  <c r="M1171" i="5"/>
  <c r="O1171" i="5" s="1"/>
  <c r="M1179" i="5"/>
  <c r="N1179" i="5" s="1"/>
  <c r="M1191" i="5"/>
  <c r="N1191" i="5" s="1"/>
  <c r="M1195" i="5"/>
  <c r="M1199" i="5"/>
  <c r="M1203" i="5"/>
  <c r="M1207" i="5"/>
  <c r="M1223" i="5"/>
  <c r="M1231" i="5"/>
  <c r="O1231" i="5" s="1"/>
  <c r="M1243" i="5"/>
  <c r="O1243" i="5" s="1"/>
  <c r="M1247" i="5"/>
  <c r="N1247" i="5" s="1"/>
  <c r="M1251" i="5"/>
  <c r="M1259" i="5"/>
  <c r="M816" i="5"/>
  <c r="O816" i="5" s="1"/>
  <c r="M1018" i="5"/>
  <c r="M1028" i="5"/>
  <c r="O1028" i="5" s="1"/>
  <c r="M1032" i="5"/>
  <c r="N1032" i="5" s="1"/>
  <c r="M1040" i="5"/>
  <c r="M1044" i="5"/>
  <c r="M1048" i="5"/>
  <c r="M1052" i="5"/>
  <c r="M1056" i="5"/>
  <c r="M1060" i="5"/>
  <c r="M1064" i="5"/>
  <c r="O1064" i="5" s="1"/>
  <c r="M1072" i="5"/>
  <c r="O1072" i="5" s="1"/>
  <c r="M1076" i="5"/>
  <c r="M1084" i="5"/>
  <c r="M1088" i="5"/>
  <c r="M1092" i="5"/>
  <c r="M1108" i="5"/>
  <c r="M1112" i="5"/>
  <c r="M1116" i="5"/>
  <c r="O1116" i="5" s="1"/>
  <c r="M1120" i="5"/>
  <c r="O1120" i="5" s="1"/>
  <c r="M1132" i="5"/>
  <c r="M1136" i="5"/>
  <c r="M1140" i="5"/>
  <c r="M1144" i="5"/>
  <c r="M1156" i="5"/>
  <c r="M381" i="5"/>
  <c r="M732" i="5"/>
  <c r="M1013" i="5"/>
  <c r="M1176" i="5"/>
  <c r="M1180" i="5"/>
  <c r="M1200" i="5"/>
  <c r="M1204" i="5"/>
  <c r="O1204" i="5" s="1"/>
  <c r="M1212" i="5"/>
  <c r="N1212" i="5" s="1"/>
  <c r="M1216" i="5"/>
  <c r="O1216" i="5" s="1"/>
  <c r="M1220" i="5"/>
  <c r="M1224" i="5"/>
  <c r="M1236" i="5"/>
  <c r="M1240" i="5"/>
  <c r="M1244" i="5"/>
  <c r="M1248" i="5"/>
  <c r="N1248" i="5" s="1"/>
  <c r="M1014" i="5"/>
  <c r="N1014" i="5" s="1"/>
  <c r="M1029" i="5"/>
  <c r="M1037" i="5"/>
  <c r="M1049" i="5"/>
  <c r="M1073" i="5"/>
  <c r="M1081" i="5"/>
  <c r="N1081" i="5" s="1"/>
  <c r="M1085" i="5"/>
  <c r="O1085" i="5" s="1"/>
  <c r="M1089" i="5"/>
  <c r="N1089" i="5" s="1"/>
  <c r="M1093" i="5"/>
  <c r="M1097" i="5"/>
  <c r="M1101" i="5"/>
  <c r="M1125" i="5"/>
  <c r="M1129" i="5"/>
  <c r="M1133" i="5"/>
  <c r="O1133" i="5" s="1"/>
  <c r="M1145" i="5"/>
  <c r="O1145" i="5" s="1"/>
  <c r="M1149" i="5"/>
  <c r="O1149" i="5" s="1"/>
  <c r="M1157" i="5"/>
  <c r="M1161" i="5"/>
  <c r="M1165" i="5"/>
  <c r="M644" i="5"/>
  <c r="O644" i="5" s="1"/>
  <c r="M708" i="5"/>
  <c r="M772" i="5"/>
  <c r="N772" i="5" s="1"/>
  <c r="M1020" i="5"/>
  <c r="M1025" i="5"/>
  <c r="N1025" i="5" s="1"/>
  <c r="M1169" i="5"/>
  <c r="N1169" i="5" s="1"/>
  <c r="M1173" i="5"/>
  <c r="M1189" i="5"/>
  <c r="M1193" i="5"/>
  <c r="M1197" i="5"/>
  <c r="M1209" i="5"/>
  <c r="M1011" i="5"/>
  <c r="N1011" i="5" s="1"/>
  <c r="M1174" i="5"/>
  <c r="M1222" i="5"/>
  <c r="M1234" i="5"/>
  <c r="N1234" i="5" s="1"/>
  <c r="M1242" i="5"/>
  <c r="O1242" i="5" s="1"/>
  <c r="M1257" i="5"/>
  <c r="N1257" i="5" s="1"/>
  <c r="M1263" i="5"/>
  <c r="M1273" i="5"/>
  <c r="N1273" i="5" s="1"/>
  <c r="M1287" i="5"/>
  <c r="O1287" i="5" s="1"/>
  <c r="M1305" i="5"/>
  <c r="N1305" i="5" s="1"/>
  <c r="M1314" i="5"/>
  <c r="O1314" i="5" s="1"/>
  <c r="M1319" i="5"/>
  <c r="M1328" i="5"/>
  <c r="O1328" i="5" s="1"/>
  <c r="M1337" i="5"/>
  <c r="N1337" i="5" s="1"/>
  <c r="M1351" i="5"/>
  <c r="M1360" i="5"/>
  <c r="M1034" i="5"/>
  <c r="N1034" i="5" s="1"/>
  <c r="M1066" i="5"/>
  <c r="M1114" i="5"/>
  <c r="N1114" i="5" s="1"/>
  <c r="M1264" i="5"/>
  <c r="M1269" i="5"/>
  <c r="M1278" i="5"/>
  <c r="M1283" i="5"/>
  <c r="O1283" i="5" s="1"/>
  <c r="M1310" i="5"/>
  <c r="M1324" i="5"/>
  <c r="M1347" i="5"/>
  <c r="M1365" i="5"/>
  <c r="M1386" i="5"/>
  <c r="O1386" i="5" s="1"/>
  <c r="M1394" i="5"/>
  <c r="O1394" i="5" s="1"/>
  <c r="M1398" i="5"/>
  <c r="N1398" i="5" s="1"/>
  <c r="M1402" i="5"/>
  <c r="M1418" i="5"/>
  <c r="M1426" i="5"/>
  <c r="M1442" i="5"/>
  <c r="M1446" i="5"/>
  <c r="M1462" i="5"/>
  <c r="N1462" i="5" s="1"/>
  <c r="M1466" i="5"/>
  <c r="N1466" i="5" s="1"/>
  <c r="M1470" i="5"/>
  <c r="N1470" i="5" s="1"/>
  <c r="M1474" i="5"/>
  <c r="M1478" i="5"/>
  <c r="M1486" i="5"/>
  <c r="M1016" i="5"/>
  <c r="M1210" i="5"/>
  <c r="N1210" i="5" s="1"/>
  <c r="M1226" i="5"/>
  <c r="N1226" i="5" s="1"/>
  <c r="M1245" i="5"/>
  <c r="O1245" i="5" s="1"/>
  <c r="M1258" i="5"/>
  <c r="M1279" i="5"/>
  <c r="O1279" i="5" s="1"/>
  <c r="M1288" i="5"/>
  <c r="M1306" i="5"/>
  <c r="M1320" i="5"/>
  <c r="M1329" i="5"/>
  <c r="M1343" i="5"/>
  <c r="O1343" i="5" s="1"/>
  <c r="M1370" i="5"/>
  <c r="N1370" i="5" s="1"/>
  <c r="M1038" i="5"/>
  <c r="N1038" i="5" s="1"/>
  <c r="M1054" i="5"/>
  <c r="M1070" i="5"/>
  <c r="N1070" i="5" s="1"/>
  <c r="M1086" i="5"/>
  <c r="M1102" i="5"/>
  <c r="M1118" i="5"/>
  <c r="N1118" i="5" s="1"/>
  <c r="M1253" i="5"/>
  <c r="M1260" i="5"/>
  <c r="N1260" i="5" s="1"/>
  <c r="M1275" i="5"/>
  <c r="M1284" i="5"/>
  <c r="M1293" i="5"/>
  <c r="O1293" i="5" s="1"/>
  <c r="M1302" i="5"/>
  <c r="N1302" i="5" s="1"/>
  <c r="M1307" i="5"/>
  <c r="M1316" i="5"/>
  <c r="M1325" i="5"/>
  <c r="M1334" i="5"/>
  <c r="M1339" i="5"/>
  <c r="N1339" i="5" s="1"/>
  <c r="M1348" i="5"/>
  <c r="M1357" i="5"/>
  <c r="M1371" i="5"/>
  <c r="M1375" i="5"/>
  <c r="M1379" i="5"/>
  <c r="O1379" i="5" s="1"/>
  <c r="M1387" i="5"/>
  <c r="O1387" i="5" s="1"/>
  <c r="M1391" i="5"/>
  <c r="M1395" i="5"/>
  <c r="M1399" i="5"/>
  <c r="M1411" i="5"/>
  <c r="M1415" i="5"/>
  <c r="M1423" i="5"/>
  <c r="O1423" i="5" s="1"/>
  <c r="M1427" i="5"/>
  <c r="O1427" i="5" s="1"/>
  <c r="M1435" i="5"/>
  <c r="N1435" i="5" s="1"/>
  <c r="M1439" i="5"/>
  <c r="M1451" i="5"/>
  <c r="M1455" i="5"/>
  <c r="M1463" i="5"/>
  <c r="M1467" i="5"/>
  <c r="M1475" i="5"/>
  <c r="O1475" i="5" s="1"/>
  <c r="M1479" i="5"/>
  <c r="O1479" i="5" s="1"/>
  <c r="M1483" i="5"/>
  <c r="O1483" i="5" s="1"/>
  <c r="M1487" i="5"/>
  <c r="M1495" i="5"/>
  <c r="M1503" i="5"/>
  <c r="M1511" i="5"/>
  <c r="M1515" i="5"/>
  <c r="M1527" i="5"/>
  <c r="N1527" i="5" s="1"/>
  <c r="M1531" i="5"/>
  <c r="O1531" i="5" s="1"/>
  <c r="M971" i="5"/>
  <c r="M1021" i="5"/>
  <c r="N1021" i="5" s="1"/>
  <c r="M1182" i="5"/>
  <c r="M1214" i="5"/>
  <c r="M1238" i="5"/>
  <c r="M1246" i="5"/>
  <c r="M1280" i="5"/>
  <c r="M1289" i="5"/>
  <c r="O1289" i="5" s="1"/>
  <c r="M1298" i="5"/>
  <c r="N1298" i="5" s="1"/>
  <c r="M1303" i="5"/>
  <c r="M1312" i="5"/>
  <c r="O1312" i="5" s="1"/>
  <c r="M1321" i="5"/>
  <c r="M1330" i="5"/>
  <c r="M1353" i="5"/>
  <c r="M1362" i="5"/>
  <c r="M1367" i="5"/>
  <c r="M1042" i="5"/>
  <c r="M1058" i="5"/>
  <c r="M1074" i="5"/>
  <c r="N1074" i="5" s="1"/>
  <c r="M1090" i="5"/>
  <c r="M1106" i="5"/>
  <c r="M1122" i="5"/>
  <c r="M1230" i="5"/>
  <c r="M1261" i="5"/>
  <c r="M1276" i="5"/>
  <c r="M1285" i="5"/>
  <c r="N1285" i="5" s="1"/>
  <c r="M1308" i="5"/>
  <c r="O1308" i="5" s="1"/>
  <c r="M1331" i="5"/>
  <c r="M1340" i="5"/>
  <c r="N1340" i="5" s="1"/>
  <c r="M1349" i="5"/>
  <c r="M1358" i="5"/>
  <c r="M1363" i="5"/>
  <c r="M1400" i="5"/>
  <c r="M1404" i="5"/>
  <c r="M1408" i="5"/>
  <c r="M1412" i="5"/>
  <c r="O1412" i="5" s="1"/>
  <c r="M1416" i="5"/>
  <c r="N1416" i="5" s="1"/>
  <c r="M1436" i="5"/>
  <c r="N1436" i="5" s="1"/>
  <c r="M1444" i="5"/>
  <c r="M1046" i="5"/>
  <c r="M1110" i="5"/>
  <c r="O1110" i="5" s="1"/>
  <c r="M1300" i="5"/>
  <c r="M1318" i="5"/>
  <c r="M1373" i="5"/>
  <c r="M1389" i="5"/>
  <c r="N1389" i="5" s="1"/>
  <c r="M1421" i="5"/>
  <c r="M1437" i="5"/>
  <c r="M1452" i="5"/>
  <c r="M1461" i="5"/>
  <c r="M1493" i="5"/>
  <c r="O1493" i="5" s="1"/>
  <c r="M1501" i="5"/>
  <c r="O1501" i="5" s="1"/>
  <c r="M1509" i="5"/>
  <c r="M1517" i="5"/>
  <c r="M1524" i="5"/>
  <c r="M1530" i="5"/>
  <c r="M1536" i="5"/>
  <c r="M1550" i="5"/>
  <c r="N1550" i="5" s="1"/>
  <c r="M1559" i="5"/>
  <c r="M1568" i="5"/>
  <c r="O1568" i="5" s="1"/>
  <c r="M1577" i="5"/>
  <c r="M1591" i="5"/>
  <c r="N1591" i="5" s="1"/>
  <c r="M1807" i="5"/>
  <c r="M1811" i="5"/>
  <c r="M1819" i="5"/>
  <c r="M1835" i="5"/>
  <c r="M1847" i="5"/>
  <c r="M1851" i="5"/>
  <c r="M1871" i="5"/>
  <c r="M1883" i="5"/>
  <c r="M1891" i="5"/>
  <c r="O1891" i="5" s="1"/>
  <c r="M1903" i="5"/>
  <c r="N1903" i="5" s="1"/>
  <c r="M1907" i="5"/>
  <c r="M1911" i="5"/>
  <c r="O1911" i="5" s="1"/>
  <c r="M1919" i="5"/>
  <c r="M1927" i="5"/>
  <c r="M1931" i="5"/>
  <c r="M1951" i="5"/>
  <c r="M2011" i="5"/>
  <c r="M2043" i="5"/>
  <c r="M748" i="5"/>
  <c r="M1186" i="5"/>
  <c r="M1267" i="5"/>
  <c r="M1304" i="5"/>
  <c r="N1304" i="5" s="1"/>
  <c r="M1322" i="5"/>
  <c r="M1494" i="5"/>
  <c r="M1518" i="5"/>
  <c r="O1518" i="5" s="1"/>
  <c r="M1541" i="5"/>
  <c r="N1541" i="5" s="1"/>
  <c r="M1546" i="5"/>
  <c r="N1546" i="5" s="1"/>
  <c r="M1555" i="5"/>
  <c r="M1573" i="5"/>
  <c r="M1596" i="5"/>
  <c r="M1600" i="5"/>
  <c r="M1604" i="5"/>
  <c r="M1608" i="5"/>
  <c r="N1608" i="5" s="1"/>
  <c r="M1612" i="5"/>
  <c r="N1612" i="5" s="1"/>
  <c r="M1636" i="5"/>
  <c r="O1636" i="5" s="1"/>
  <c r="M1648" i="5"/>
  <c r="M1656" i="5"/>
  <c r="M1660" i="5"/>
  <c r="M1664" i="5"/>
  <c r="M1668" i="5"/>
  <c r="M1676" i="5"/>
  <c r="M1680" i="5"/>
  <c r="N1680" i="5" s="1"/>
  <c r="M1684" i="5"/>
  <c r="O1684" i="5" s="1"/>
  <c r="M1688" i="5"/>
  <c r="M1692" i="5"/>
  <c r="M1700" i="5"/>
  <c r="M1704" i="5"/>
  <c r="M1708" i="5"/>
  <c r="M1712" i="5"/>
  <c r="O1712" i="5" s="1"/>
  <c r="M1720" i="5"/>
  <c r="N1720" i="5" s="1"/>
  <c r="M1724" i="5"/>
  <c r="N1724" i="5" s="1"/>
  <c r="M1728" i="5"/>
  <c r="M1732" i="5"/>
  <c r="M1286" i="5"/>
  <c r="M1377" i="5"/>
  <c r="M1425" i="5"/>
  <c r="N1425" i="5" s="1"/>
  <c r="M1441" i="5"/>
  <c r="O1441" i="5" s="1"/>
  <c r="M1453" i="5"/>
  <c r="N1453" i="5" s="1"/>
  <c r="M1476" i="5"/>
  <c r="M1485" i="5"/>
  <c r="M1496" i="5"/>
  <c r="N1496" i="5" s="1"/>
  <c r="M1512" i="5"/>
  <c r="O1512" i="5" s="1"/>
  <c r="M1532" i="5"/>
  <c r="M1542" i="5"/>
  <c r="M1551" i="5"/>
  <c r="M1569" i="5"/>
  <c r="M1583" i="5"/>
  <c r="M1592" i="5"/>
  <c r="N1592" i="5" s="1"/>
  <c r="M1808" i="5"/>
  <c r="N1808" i="5" s="1"/>
  <c r="M1812" i="5"/>
  <c r="N1812" i="5" s="1"/>
  <c r="M1836" i="5"/>
  <c r="M1840" i="5"/>
  <c r="M1844" i="5"/>
  <c r="N1844" i="5" s="1"/>
  <c r="M1852" i="5"/>
  <c r="O1852" i="5" s="1"/>
  <c r="M1856" i="5"/>
  <c r="M1860" i="5"/>
  <c r="M1868" i="5"/>
  <c r="O1868" i="5" s="1"/>
  <c r="M1876" i="5"/>
  <c r="M1884" i="5"/>
  <c r="O1884" i="5" s="1"/>
  <c r="M1888" i="5"/>
  <c r="M1892" i="5"/>
  <c r="M1896" i="5"/>
  <c r="M1900" i="5"/>
  <c r="O1900" i="5" s="1"/>
  <c r="M1904" i="5"/>
  <c r="M1908" i="5"/>
  <c r="M1912" i="5"/>
  <c r="N1912" i="5" s="1"/>
  <c r="M1916" i="5"/>
  <c r="N1916" i="5" s="1"/>
  <c r="M1936" i="5"/>
  <c r="O1936" i="5" s="1"/>
  <c r="M1944" i="5"/>
  <c r="N1944" i="5" s="1"/>
  <c r="M1948" i="5"/>
  <c r="M1952" i="5"/>
  <c r="N1952" i="5" s="1"/>
  <c r="M1992" i="5"/>
  <c r="M2000" i="5"/>
  <c r="N2000" i="5" s="1"/>
  <c r="M2004" i="5"/>
  <c r="N2004" i="5" s="1"/>
  <c r="M2008" i="5"/>
  <c r="N2008" i="5" s="1"/>
  <c r="M2048" i="5"/>
  <c r="M2100" i="5"/>
  <c r="N2100" i="5" s="1"/>
  <c r="M1202" i="5"/>
  <c r="M1249" i="5"/>
  <c r="O1249" i="5" s="1"/>
  <c r="M1290" i="5"/>
  <c r="N1290" i="5" s="1"/>
  <c r="M1345" i="5"/>
  <c r="M1465" i="5"/>
  <c r="M1520" i="5"/>
  <c r="M1538" i="5"/>
  <c r="M1556" i="5"/>
  <c r="M1565" i="5"/>
  <c r="M1570" i="5"/>
  <c r="M1579" i="5"/>
  <c r="M1588" i="5"/>
  <c r="N1588" i="5" s="1"/>
  <c r="M1597" i="5"/>
  <c r="O1597" i="5" s="1"/>
  <c r="M1601" i="5"/>
  <c r="M1605" i="5"/>
  <c r="M1609" i="5"/>
  <c r="M1613" i="5"/>
  <c r="M1617" i="5"/>
  <c r="M1621" i="5"/>
  <c r="M1629" i="5"/>
  <c r="N1629" i="5" s="1"/>
  <c r="M1633" i="5"/>
  <c r="O1633" i="5" s="1"/>
  <c r="M1637" i="5"/>
  <c r="M1641" i="5"/>
  <c r="M1645" i="5"/>
  <c r="M1649" i="5"/>
  <c r="M1653" i="5"/>
  <c r="M1661" i="5"/>
  <c r="M1665" i="5"/>
  <c r="N1665" i="5" s="1"/>
  <c r="M1681" i="5"/>
  <c r="N1681" i="5" s="1"/>
  <c r="M1689" i="5"/>
  <c r="M1693" i="5"/>
  <c r="M1701" i="5"/>
  <c r="M1705" i="5"/>
  <c r="M1713" i="5"/>
  <c r="M1721" i="5"/>
  <c r="M1733" i="5"/>
  <c r="N1733" i="5" s="1"/>
  <c r="M1749" i="5"/>
  <c r="N1749" i="5" s="1"/>
  <c r="M1765" i="5"/>
  <c r="M1773" i="5"/>
  <c r="M1777" i="5"/>
  <c r="M1789" i="5"/>
  <c r="M1797" i="5"/>
  <c r="M1010" i="5"/>
  <c r="N1010" i="5" s="1"/>
  <c r="M1078" i="5"/>
  <c r="N1078" i="5" s="1"/>
  <c r="M1142" i="5"/>
  <c r="M1291" i="5"/>
  <c r="M1309" i="5"/>
  <c r="N1309" i="5" s="1"/>
  <c r="M1381" i="5"/>
  <c r="M1413" i="5"/>
  <c r="M1445" i="5"/>
  <c r="M1468" i="5"/>
  <c r="M1497" i="5"/>
  <c r="M1505" i="5"/>
  <c r="M1513" i="5"/>
  <c r="N1513" i="5" s="1"/>
  <c r="M1552" i="5"/>
  <c r="O1552" i="5" s="1"/>
  <c r="M1561" i="5"/>
  <c r="O1561" i="5" s="1"/>
  <c r="M1575" i="5"/>
  <c r="M1584" i="5"/>
  <c r="M1593" i="5"/>
  <c r="M1805" i="5"/>
  <c r="M1813" i="5"/>
  <c r="M1821" i="5"/>
  <c r="N1821" i="5" s="1"/>
  <c r="M1825" i="5"/>
  <c r="O1825" i="5" s="1"/>
  <c r="M1833" i="5"/>
  <c r="N1833" i="5" s="1"/>
  <c r="M1849" i="5"/>
  <c r="M1873" i="5"/>
  <c r="M1885" i="5"/>
  <c r="M1893" i="5"/>
  <c r="M1897" i="5"/>
  <c r="M1901" i="5"/>
  <c r="M1905" i="5"/>
  <c r="O1905" i="5" s="1"/>
  <c r="M1909" i="5"/>
  <c r="O1909" i="5" s="1"/>
  <c r="M1913" i="5"/>
  <c r="M1917" i="5"/>
  <c r="M1937" i="5"/>
  <c r="M1941" i="5"/>
  <c r="M1945" i="5"/>
  <c r="M1949" i="5"/>
  <c r="N1949" i="5" s="1"/>
  <c r="M1993" i="5"/>
  <c r="N1993" i="5" s="1"/>
  <c r="M908" i="5"/>
  <c r="M1218" i="5"/>
  <c r="M1256" i="5"/>
  <c r="N1256" i="5" s="1"/>
  <c r="M1295" i="5"/>
  <c r="M1368" i="5"/>
  <c r="M1480" i="5"/>
  <c r="M1489" i="5"/>
  <c r="M1498" i="5"/>
  <c r="M1506" i="5"/>
  <c r="N1506" i="5" s="1"/>
  <c r="M1514" i="5"/>
  <c r="N1514" i="5" s="1"/>
  <c r="M1521" i="5"/>
  <c r="M1528" i="5"/>
  <c r="M1534" i="5"/>
  <c r="M1548" i="5"/>
  <c r="M1557" i="5"/>
  <c r="M1571" i="5"/>
  <c r="O1571" i="5" s="1"/>
  <c r="M1580" i="5"/>
  <c r="N1580" i="5" s="1"/>
  <c r="M1589" i="5"/>
  <c r="N1589" i="5" s="1"/>
  <c r="M1602" i="5"/>
  <c r="M1614" i="5"/>
  <c r="M1622" i="5"/>
  <c r="M1626" i="5"/>
  <c r="M1634" i="5"/>
  <c r="M1654" i="5"/>
  <c r="O1654" i="5" s="1"/>
  <c r="M1658" i="5"/>
  <c r="O1658" i="5" s="1"/>
  <c r="M1662" i="5"/>
  <c r="O1662" i="5" s="1"/>
  <c r="M1666" i="5"/>
  <c r="M1670" i="5"/>
  <c r="M1674" i="5"/>
  <c r="M1678" i="5"/>
  <c r="M1682" i="5"/>
  <c r="M1686" i="5"/>
  <c r="O1686" i="5" s="1"/>
  <c r="M1690" i="5"/>
  <c r="O1690" i="5" s="1"/>
  <c r="M1694" i="5"/>
  <c r="O1694" i="5" s="1"/>
  <c r="M1706" i="5"/>
  <c r="M1710" i="5"/>
  <c r="M1714" i="5"/>
  <c r="M1718" i="5"/>
  <c r="M1726" i="5"/>
  <c r="M1730" i="5"/>
  <c r="O1730" i="5" s="1"/>
  <c r="M1734" i="5"/>
  <c r="N1734" i="5" s="1"/>
  <c r="M1738" i="5"/>
  <c r="O1738" i="5" s="1"/>
  <c r="M1742" i="5"/>
  <c r="M1746" i="5"/>
  <c r="M1754" i="5"/>
  <c r="M1758" i="5"/>
  <c r="M1762" i="5"/>
  <c r="M1778" i="5"/>
  <c r="N1778" i="5" s="1"/>
  <c r="M1786" i="5"/>
  <c r="O1786" i="5" s="1"/>
  <c r="M1790" i="5"/>
  <c r="N1790" i="5" s="1"/>
  <c r="M1798" i="5"/>
  <c r="M1030" i="5"/>
  <c r="M1094" i="5"/>
  <c r="M1277" i="5"/>
  <c r="M1332" i="5"/>
  <c r="M1385" i="5"/>
  <c r="N1385" i="5" s="1"/>
  <c r="M1401" i="5"/>
  <c r="N1401" i="5" s="1"/>
  <c r="M1469" i="5"/>
  <c r="O1469" i="5" s="1"/>
  <c r="M1508" i="5"/>
  <c r="O1508" i="5" s="1"/>
  <c r="M1522" i="5"/>
  <c r="M1544" i="5"/>
  <c r="M1553" i="5"/>
  <c r="M1558" i="5"/>
  <c r="M1567" i="5"/>
  <c r="M1590" i="5"/>
  <c r="M1756" i="5"/>
  <c r="O1756" i="5" s="1"/>
  <c r="M1788" i="5"/>
  <c r="N1788" i="5" s="1"/>
  <c r="M1799" i="5"/>
  <c r="O1799" i="5" s="1"/>
  <c r="M1810" i="5"/>
  <c r="N1810" i="5" s="1"/>
  <c r="M1842" i="5"/>
  <c r="M1874" i="5"/>
  <c r="O1874" i="5" s="1"/>
  <c r="M1906" i="5"/>
  <c r="N1906" i="5" s="1"/>
  <c r="M1481" i="5"/>
  <c r="O1481" i="5" s="1"/>
  <c r="M1540" i="5"/>
  <c r="M1572" i="5"/>
  <c r="O1572" i="5" s="1"/>
  <c r="M1607" i="5"/>
  <c r="N1607" i="5" s="1"/>
  <c r="M1623" i="5"/>
  <c r="N1623" i="5" s="1"/>
  <c r="M1639" i="5"/>
  <c r="M1655" i="5"/>
  <c r="M1687" i="5"/>
  <c r="M1703" i="5"/>
  <c r="M1779" i="5"/>
  <c r="M1822" i="5"/>
  <c r="N1822" i="5" s="1"/>
  <c r="M1854" i="5"/>
  <c r="M1950" i="5"/>
  <c r="M2033" i="5"/>
  <c r="M2132" i="5"/>
  <c r="M2136" i="5"/>
  <c r="M2140" i="5"/>
  <c r="M2144" i="5"/>
  <c r="N2144" i="5" s="1"/>
  <c r="M2148" i="5"/>
  <c r="N2148" i="5" s="1"/>
  <c r="M2152" i="5"/>
  <c r="M2156" i="5"/>
  <c r="M2160" i="5"/>
  <c r="M2164" i="5"/>
  <c r="M2184" i="5"/>
  <c r="M1576" i="5"/>
  <c r="M1748" i="5"/>
  <c r="M1759" i="5"/>
  <c r="N1759" i="5" s="1"/>
  <c r="M1791" i="5"/>
  <c r="M1866" i="5"/>
  <c r="O1866" i="5" s="1"/>
  <c r="M1898" i="5"/>
  <c r="M2021" i="5"/>
  <c r="M1549" i="5"/>
  <c r="M1595" i="5"/>
  <c r="O1595" i="5" s="1"/>
  <c r="M1627" i="5"/>
  <c r="M1675" i="5"/>
  <c r="M1691" i="5"/>
  <c r="M1723" i="5"/>
  <c r="M1739" i="5"/>
  <c r="M1771" i="5"/>
  <c r="O1771" i="5" s="1"/>
  <c r="M1814" i="5"/>
  <c r="N1814" i="5" s="1"/>
  <c r="M1878" i="5"/>
  <c r="M1910" i="5"/>
  <c r="N1910" i="5" s="1"/>
  <c r="M2041" i="5"/>
  <c r="N2041" i="5" s="1"/>
  <c r="M2109" i="5"/>
  <c r="M2129" i="5"/>
  <c r="M2145" i="5"/>
  <c r="M2149" i="5"/>
  <c r="M2153" i="5"/>
  <c r="M2157" i="5"/>
  <c r="N2157" i="5" s="1"/>
  <c r="M2161" i="5"/>
  <c r="N2161" i="5" s="1"/>
  <c r="M1554" i="5"/>
  <c r="O1554" i="5" s="1"/>
  <c r="M1740" i="5"/>
  <c r="M1826" i="5"/>
  <c r="M1858" i="5"/>
  <c r="M2002" i="5"/>
  <c r="M2042" i="5"/>
  <c r="M620" i="5"/>
  <c r="M1581" i="5"/>
  <c r="M1615" i="5"/>
  <c r="M1631" i="5"/>
  <c r="M1647" i="5"/>
  <c r="N1647" i="5" s="1"/>
  <c r="M1663" i="5"/>
  <c r="N1663" i="5" s="1"/>
  <c r="M1695" i="5"/>
  <c r="N1695" i="5" s="1"/>
  <c r="M1711" i="5"/>
  <c r="M1763" i="5"/>
  <c r="M1795" i="5"/>
  <c r="M1806" i="5"/>
  <c r="M1838" i="5"/>
  <c r="M1870" i="5"/>
  <c r="N1870" i="5" s="1"/>
  <c r="M1902" i="5"/>
  <c r="M2126" i="5"/>
  <c r="M2138" i="5"/>
  <c r="M2146" i="5"/>
  <c r="M2150" i="5"/>
  <c r="M2154" i="5"/>
  <c r="N2154" i="5" s="1"/>
  <c r="M2182" i="5"/>
  <c r="N2182" i="5" s="1"/>
  <c r="M2186" i="5"/>
  <c r="N2186" i="5" s="1"/>
  <c r="M1563" i="5"/>
  <c r="M1764" i="5"/>
  <c r="O1764" i="5" s="1"/>
  <c r="M1775" i="5"/>
  <c r="M1796" i="5"/>
  <c r="M1882" i="5"/>
  <c r="M1914" i="5"/>
  <c r="N1914" i="5" s="1"/>
  <c r="M2018" i="5"/>
  <c r="M1336" i="5"/>
  <c r="M1529" i="5"/>
  <c r="M1586" i="5"/>
  <c r="M1635" i="5"/>
  <c r="M1651" i="5"/>
  <c r="M1667" i="5"/>
  <c r="O1667" i="5" s="1"/>
  <c r="M1715" i="5"/>
  <c r="N1715" i="5" s="1"/>
  <c r="M1731" i="5"/>
  <c r="M1744" i="5"/>
  <c r="M1894" i="5"/>
  <c r="M2135" i="5"/>
  <c r="N2135" i="5" s="1"/>
  <c r="M2143" i="5"/>
  <c r="M2151" i="5"/>
  <c r="M2159" i="5"/>
  <c r="M2163" i="5"/>
  <c r="M2343" i="5"/>
  <c r="M2351" i="5"/>
  <c r="M2379" i="5"/>
  <c r="N2379" i="5" s="1"/>
  <c r="M2395" i="5"/>
  <c r="O2395" i="5" s="1"/>
  <c r="M2399" i="5"/>
  <c r="N2399" i="5" s="1"/>
  <c r="M2332" i="5"/>
  <c r="M2348" i="5"/>
  <c r="M2356" i="5"/>
  <c r="M2360" i="5"/>
  <c r="M2384" i="5"/>
  <c r="M2388" i="5"/>
  <c r="N2388" i="5" s="1"/>
  <c r="M2400" i="5"/>
  <c r="N2400" i="5" s="1"/>
  <c r="M2404" i="5"/>
  <c r="O2404" i="5" s="1"/>
  <c r="M2408" i="5"/>
  <c r="M2484" i="5"/>
  <c r="M2492" i="5"/>
  <c r="M2390" i="5"/>
  <c r="M2426" i="5"/>
  <c r="M2497" i="5"/>
  <c r="M3101" i="5"/>
  <c r="M3109" i="5"/>
  <c r="N3109" i="5" s="1"/>
  <c r="M3113" i="5"/>
  <c r="M2345" i="5"/>
  <c r="M2393" i="5"/>
  <c r="N2393" i="5" s="1"/>
  <c r="M3038" i="5"/>
  <c r="M3082" i="5"/>
  <c r="N3082" i="5" s="1"/>
  <c r="M3137" i="5"/>
  <c r="N3137" i="5" s="1"/>
  <c r="M3145" i="5"/>
  <c r="M3165" i="5"/>
  <c r="M3177" i="5"/>
  <c r="M3189" i="5"/>
  <c r="M3197" i="5"/>
  <c r="M3201" i="5"/>
  <c r="M3205" i="5"/>
  <c r="O3205" i="5" s="1"/>
  <c r="M3209" i="5"/>
  <c r="N3209" i="5" s="1"/>
  <c r="M3225" i="5"/>
  <c r="M3229" i="5"/>
  <c r="M3233" i="5"/>
  <c r="M3237" i="5"/>
  <c r="M3241" i="5"/>
  <c r="M3245" i="5"/>
  <c r="N3245" i="5" s="1"/>
  <c r="M3249" i="5"/>
  <c r="N3249" i="5" s="1"/>
  <c r="M3253" i="5"/>
  <c r="O3253" i="5" s="1"/>
  <c r="M3257" i="5"/>
  <c r="M3261" i="5"/>
  <c r="M3265" i="5"/>
  <c r="M3269" i="5"/>
  <c r="M3273" i="5"/>
  <c r="M2346" i="5"/>
  <c r="O2346" i="5" s="1"/>
  <c r="M2362" i="5"/>
  <c r="O2362" i="5" s="1"/>
  <c r="M2378" i="5"/>
  <c r="M2466" i="5"/>
  <c r="N2466" i="5" s="1"/>
  <c r="M3094" i="5"/>
  <c r="N3094" i="5" s="1"/>
  <c r="M3106" i="5"/>
  <c r="N3106" i="5" s="1"/>
  <c r="M3118" i="5"/>
  <c r="M3035" i="5"/>
  <c r="M3083" i="5"/>
  <c r="M3130" i="5"/>
  <c r="M3134" i="5"/>
  <c r="M3142" i="5"/>
  <c r="N3142" i="5" s="1"/>
  <c r="M3178" i="5"/>
  <c r="N3178" i="5" s="1"/>
  <c r="M3190" i="5"/>
  <c r="N3190" i="5" s="1"/>
  <c r="M3194" i="5"/>
  <c r="M3198" i="5"/>
  <c r="M3202" i="5"/>
  <c r="M3210" i="5"/>
  <c r="M3218" i="5"/>
  <c r="M3222" i="5"/>
  <c r="N3222" i="5" s="1"/>
  <c r="M3226" i="5"/>
  <c r="N3226" i="5" s="1"/>
  <c r="M3230" i="5"/>
  <c r="N3230" i="5" s="1"/>
  <c r="M3234" i="5"/>
  <c r="M3238" i="5"/>
  <c r="O3238" i="5" s="1"/>
  <c r="M3242" i="5"/>
  <c r="M3246" i="5"/>
  <c r="N3246" i="5" s="1"/>
  <c r="M3250" i="5"/>
  <c r="M3262" i="5"/>
  <c r="M3266" i="5"/>
  <c r="M3270" i="5"/>
  <c r="M3274" i="5"/>
  <c r="M2438" i="5"/>
  <c r="M2445" i="5"/>
  <c r="M2453" i="5"/>
  <c r="M2501" i="5"/>
  <c r="M3099" i="5"/>
  <c r="M3103" i="5"/>
  <c r="M3111" i="5"/>
  <c r="M3115" i="5"/>
  <c r="O3115" i="5" s="1"/>
  <c r="M3119" i="5"/>
  <c r="N3119" i="5" s="1"/>
  <c r="M2337" i="5"/>
  <c r="M2353" i="5"/>
  <c r="O2353" i="5" s="1"/>
  <c r="M2369" i="5"/>
  <c r="N2369" i="5" s="1"/>
  <c r="M3032" i="5"/>
  <c r="N3032" i="5" s="1"/>
  <c r="M3056" i="5"/>
  <c r="M3127" i="5"/>
  <c r="M3135" i="5"/>
  <c r="M3139" i="5"/>
  <c r="M3155" i="5"/>
  <c r="M3159" i="5"/>
  <c r="O3159" i="5" s="1"/>
  <c r="M3163" i="5"/>
  <c r="N3163" i="5" s="1"/>
  <c r="M3167" i="5"/>
  <c r="N3167" i="5" s="1"/>
  <c r="M3183" i="5"/>
  <c r="M3187" i="5"/>
  <c r="M3191" i="5"/>
  <c r="M3195" i="5"/>
  <c r="M3199" i="5"/>
  <c r="M3203" i="5"/>
  <c r="O3203" i="5" s="1"/>
  <c r="M3207" i="5"/>
  <c r="N3207" i="5" s="1"/>
  <c r="M3211" i="5"/>
  <c r="N3211" i="5" s="1"/>
  <c r="M3215" i="5"/>
  <c r="M3219" i="5"/>
  <c r="M3227" i="5"/>
  <c r="M3235" i="5"/>
  <c r="M2370" i="5"/>
  <c r="M2409" i="5"/>
  <c r="M2462" i="5"/>
  <c r="M2494" i="5"/>
  <c r="N2494" i="5" s="1"/>
  <c r="M3188" i="5"/>
  <c r="M3204" i="5"/>
  <c r="M3220" i="5"/>
  <c r="O3220" i="5" s="1"/>
  <c r="M3236" i="5"/>
  <c r="O3236" i="5" s="1"/>
  <c r="M3244" i="5"/>
  <c r="N3244" i="5" s="1"/>
  <c r="M3252" i="5"/>
  <c r="M3260" i="5"/>
  <c r="M3268" i="5"/>
  <c r="M3284" i="5"/>
  <c r="M3288" i="5"/>
  <c r="M3296" i="5"/>
  <c r="M3300" i="5"/>
  <c r="N3300" i="5" s="1"/>
  <c r="M3304" i="5"/>
  <c r="O3304" i="5" s="1"/>
  <c r="M3316" i="5"/>
  <c r="M3324" i="5"/>
  <c r="M3328" i="5"/>
  <c r="M3332" i="5"/>
  <c r="M3344" i="5"/>
  <c r="M3348" i="5"/>
  <c r="N3348" i="5" s="1"/>
  <c r="M3356" i="5"/>
  <c r="N3356" i="5" s="1"/>
  <c r="M3376" i="5"/>
  <c r="N3376" i="5" s="1"/>
  <c r="M3400" i="5"/>
  <c r="M3408" i="5"/>
  <c r="M3424" i="5"/>
  <c r="M3428" i="5"/>
  <c r="M3432" i="5"/>
  <c r="M3436" i="5"/>
  <c r="N3436" i="5" s="1"/>
  <c r="M3440" i="5"/>
  <c r="N3440" i="5" s="1"/>
  <c r="M3444" i="5"/>
  <c r="N3444" i="5" s="1"/>
  <c r="M3448" i="5"/>
  <c r="M3452" i="5"/>
  <c r="M3460" i="5"/>
  <c r="M3468" i="5"/>
  <c r="M3192" i="5"/>
  <c r="M3208" i="5"/>
  <c r="M3224" i="5"/>
  <c r="O3224" i="5" s="1"/>
  <c r="M3239" i="5"/>
  <c r="M3255" i="5"/>
  <c r="N3255" i="5" s="1"/>
  <c r="M3263" i="5"/>
  <c r="M3277" i="5"/>
  <c r="M3281" i="5"/>
  <c r="M3285" i="5"/>
  <c r="M3293" i="5"/>
  <c r="O3293" i="5" s="1"/>
  <c r="M3301" i="5"/>
  <c r="N3301" i="5" s="1"/>
  <c r="M3305" i="5"/>
  <c r="N3305" i="5" s="1"/>
  <c r="M3309" i="5"/>
  <c r="M3313" i="5"/>
  <c r="M3325" i="5"/>
  <c r="M3329" i="5"/>
  <c r="M3333" i="5"/>
  <c r="M3349" i="5"/>
  <c r="N3349" i="5" s="1"/>
  <c r="M3357" i="5"/>
  <c r="N3357" i="5" s="1"/>
  <c r="M3365" i="5"/>
  <c r="N3365" i="5" s="1"/>
  <c r="M3369" i="5"/>
  <c r="M3377" i="5"/>
  <c r="M3393" i="5"/>
  <c r="M3397" i="5"/>
  <c r="M3409" i="5"/>
  <c r="M3413" i="5"/>
  <c r="N3413" i="5" s="1"/>
  <c r="M3417" i="5"/>
  <c r="N3417" i="5" s="1"/>
  <c r="M3433" i="5"/>
  <c r="N3433" i="5" s="1"/>
  <c r="M3437" i="5"/>
  <c r="M3441" i="5"/>
  <c r="M3457" i="5"/>
  <c r="M3465" i="5"/>
  <c r="M3033" i="5"/>
  <c r="N3033" i="5" s="1"/>
  <c r="M3160" i="5"/>
  <c r="M3493" i="5"/>
  <c r="M3525" i="5"/>
  <c r="N3525" i="5" s="1"/>
  <c r="M3529" i="5"/>
  <c r="N3529" i="5" s="1"/>
  <c r="M3132" i="5"/>
  <c r="M3180" i="5"/>
  <c r="O3180" i="5" s="1"/>
  <c r="M3196" i="5"/>
  <c r="M3228" i="5"/>
  <c r="M3256" i="5"/>
  <c r="M3264" i="5"/>
  <c r="M3272" i="5"/>
  <c r="M3278" i="5"/>
  <c r="O3278" i="5" s="1"/>
  <c r="M3286" i="5"/>
  <c r="N3286" i="5" s="1"/>
  <c r="M3290" i="5"/>
  <c r="O3290" i="5" s="1"/>
  <c r="M3294" i="5"/>
  <c r="M3298" i="5"/>
  <c r="M3302" i="5"/>
  <c r="M3306" i="5"/>
  <c r="M3310" i="5"/>
  <c r="M3314" i="5"/>
  <c r="N3314" i="5" s="1"/>
  <c r="M3326" i="5"/>
  <c r="O3326" i="5" s="1"/>
  <c r="M3330" i="5"/>
  <c r="O3330" i="5" s="1"/>
  <c r="M3334" i="5"/>
  <c r="M3362" i="5"/>
  <c r="M3366" i="5"/>
  <c r="M3374" i="5"/>
  <c r="M3382" i="5"/>
  <c r="M3390" i="5"/>
  <c r="N3390" i="5" s="1"/>
  <c r="M3394" i="5"/>
  <c r="N3394" i="5" s="1"/>
  <c r="M3414" i="5"/>
  <c r="N3414" i="5" s="1"/>
  <c r="M3422" i="5"/>
  <c r="M3426" i="5"/>
  <c r="M3430" i="5"/>
  <c r="M3434" i="5"/>
  <c r="M3442" i="5"/>
  <c r="M3446" i="5"/>
  <c r="O3446" i="5" s="1"/>
  <c r="M3450" i="5"/>
  <c r="O3450" i="5" s="1"/>
  <c r="M3454" i="5"/>
  <c r="O3454" i="5" s="1"/>
  <c r="M3462" i="5"/>
  <c r="M3474" i="5"/>
  <c r="M3478" i="5"/>
  <c r="M3136" i="5"/>
  <c r="M3490" i="5"/>
  <c r="M3506" i="5"/>
  <c r="O3506" i="5" s="1"/>
  <c r="M3510" i="5"/>
  <c r="O3510" i="5" s="1"/>
  <c r="M3514" i="5"/>
  <c r="O3514" i="5" s="1"/>
  <c r="M3518" i="5"/>
  <c r="M3522" i="5"/>
  <c r="M3526" i="5"/>
  <c r="M3530" i="5"/>
  <c r="M3144" i="5"/>
  <c r="M3487" i="5"/>
  <c r="M3503" i="5"/>
  <c r="M3216" i="5"/>
  <c r="O3216" i="5" s="1"/>
  <c r="M3283" i="5"/>
  <c r="N3283" i="5" s="1"/>
  <c r="M3379" i="5"/>
  <c r="M3516" i="5"/>
  <c r="M3568" i="5"/>
  <c r="M3576" i="5"/>
  <c r="M3584" i="5"/>
  <c r="M3592" i="5"/>
  <c r="N3592" i="5" s="1"/>
  <c r="M3596" i="5"/>
  <c r="N3596" i="5" s="1"/>
  <c r="M3600" i="5"/>
  <c r="N3600" i="5" s="1"/>
  <c r="M3620" i="5"/>
  <c r="M3628" i="5"/>
  <c r="M3636" i="5"/>
  <c r="M3676" i="5"/>
  <c r="M3700" i="5"/>
  <c r="M3748" i="5"/>
  <c r="N3748" i="5" s="1"/>
  <c r="M3232" i="5"/>
  <c r="M3287" i="5"/>
  <c r="O3287" i="5" s="1"/>
  <c r="M3319" i="5"/>
  <c r="M3351" i="5"/>
  <c r="M3383" i="5"/>
  <c r="N3383" i="5" s="1"/>
  <c r="M3415" i="5"/>
  <c r="M3447" i="5"/>
  <c r="O3447" i="5" s="1"/>
  <c r="M3527" i="5"/>
  <c r="M3940" i="5"/>
  <c r="N3940" i="5" s="1"/>
  <c r="M3077" i="5"/>
  <c r="N3077" i="5" s="1"/>
  <c r="M3243" i="5"/>
  <c r="O3243" i="5" s="1"/>
  <c r="M3291" i="5"/>
  <c r="M3323" i="5"/>
  <c r="N3323" i="5" s="1"/>
  <c r="M3355" i="5"/>
  <c r="M3387" i="5"/>
  <c r="N3387" i="5" s="1"/>
  <c r="M3419" i="5"/>
  <c r="M3451" i="5"/>
  <c r="N3451" i="5" s="1"/>
  <c r="M3492" i="5"/>
  <c r="M3508" i="5"/>
  <c r="N3508" i="5" s="1"/>
  <c r="M3585" i="5"/>
  <c r="M3621" i="5"/>
  <c r="M3625" i="5"/>
  <c r="M3641" i="5"/>
  <c r="M3657" i="5"/>
  <c r="M3665" i="5"/>
  <c r="O3665" i="5" s="1"/>
  <c r="M3753" i="5"/>
  <c r="O3753" i="5" s="1"/>
  <c r="M3769" i="5"/>
  <c r="N3769" i="5" s="1"/>
  <c r="M3777" i="5"/>
  <c r="M3785" i="5"/>
  <c r="M3251" i="5"/>
  <c r="O3251" i="5" s="1"/>
  <c r="M3327" i="5"/>
  <c r="N3327" i="5" s="1"/>
  <c r="M3391" i="5"/>
  <c r="O3391" i="5" s="1"/>
  <c r="M3479" i="5"/>
  <c r="M3520" i="5"/>
  <c r="M3528" i="5"/>
  <c r="M3965" i="5"/>
  <c r="M3993" i="5"/>
  <c r="M4009" i="5"/>
  <c r="M4077" i="5"/>
  <c r="O4077" i="5" s="1"/>
  <c r="M3259" i="5"/>
  <c r="M3299" i="5"/>
  <c r="M3331" i="5"/>
  <c r="N3331" i="5" s="1"/>
  <c r="M3363" i="5"/>
  <c r="M3395" i="5"/>
  <c r="M3496" i="5"/>
  <c r="N3496" i="5" s="1"/>
  <c r="M3550" i="5"/>
  <c r="M3554" i="5"/>
  <c r="M3566" i="5"/>
  <c r="M3574" i="5"/>
  <c r="M3578" i="5"/>
  <c r="M3586" i="5"/>
  <c r="M3590" i="5"/>
  <c r="O3590" i="5" s="1"/>
  <c r="M3610" i="5"/>
  <c r="O3610" i="5" s="1"/>
  <c r="M3622" i="5"/>
  <c r="M3638" i="5"/>
  <c r="M3662" i="5"/>
  <c r="M3670" i="5"/>
  <c r="M3686" i="5"/>
  <c r="M3714" i="5"/>
  <c r="O3714" i="5" s="1"/>
  <c r="M3738" i="5"/>
  <c r="O3738" i="5" s="1"/>
  <c r="M3746" i="5"/>
  <c r="O3746" i="5" s="1"/>
  <c r="M3758" i="5"/>
  <c r="M3762" i="5"/>
  <c r="M3774" i="5"/>
  <c r="M3267" i="5"/>
  <c r="M3303" i="5"/>
  <c r="M3431" i="5"/>
  <c r="M3512" i="5"/>
  <c r="M3531" i="5"/>
  <c r="M3918" i="5"/>
  <c r="M3930" i="5"/>
  <c r="O3930" i="5" s="1"/>
  <c r="M3970" i="5"/>
  <c r="N3970" i="5" s="1"/>
  <c r="M3990" i="5"/>
  <c r="O3990" i="5" s="1"/>
  <c r="M3200" i="5"/>
  <c r="O3200" i="5" s="1"/>
  <c r="M3279" i="5"/>
  <c r="M3439" i="5"/>
  <c r="O3439" i="5" s="1"/>
  <c r="M3471" i="5"/>
  <c r="M3524" i="5"/>
  <c r="M3403" i="5"/>
  <c r="M3603" i="5"/>
  <c r="M4452" i="5"/>
  <c r="M4528" i="5"/>
  <c r="M4664" i="5"/>
  <c r="M3907" i="5"/>
  <c r="N3907" i="5" s="1"/>
  <c r="M4716" i="5"/>
  <c r="N4716" i="5" s="1"/>
  <c r="M3579" i="5"/>
  <c r="M4068" i="5"/>
  <c r="N4068" i="5" s="1"/>
  <c r="M4309" i="5"/>
  <c r="N4309" i="5" s="1"/>
  <c r="M4577" i="5"/>
  <c r="M4617" i="5"/>
  <c r="M3184" i="5"/>
  <c r="N3184" i="5" s="1"/>
  <c r="M3615" i="5"/>
  <c r="M3679" i="5"/>
  <c r="N3679" i="5" s="1"/>
  <c r="M3743" i="5"/>
  <c r="N3743" i="5" s="1"/>
  <c r="M3955" i="5"/>
  <c r="M4079" i="5"/>
  <c r="M3275" i="5"/>
  <c r="M3500" i="5"/>
  <c r="N3500" i="5" s="1"/>
  <c r="M3587" i="5"/>
  <c r="M4358" i="5"/>
  <c r="M4622" i="5"/>
  <c r="N4622" i="5" s="1"/>
  <c r="M4658" i="5"/>
  <c r="O4658" i="5" s="1"/>
  <c r="M3307" i="5"/>
  <c r="M3943" i="5"/>
  <c r="O3943" i="5" s="1"/>
  <c r="M3371" i="5"/>
  <c r="M4084" i="5"/>
  <c r="O4084" i="5" s="1"/>
  <c r="M4699" i="5"/>
  <c r="M4832" i="5"/>
  <c r="N4832" i="5" s="1"/>
  <c r="M4844" i="5"/>
  <c r="N4844" i="5" s="1"/>
  <c r="M4868" i="5"/>
  <c r="N4868" i="5" s="1"/>
  <c r="M4880" i="5"/>
  <c r="M4757" i="5"/>
  <c r="O4757" i="5" s="1"/>
  <c r="M5172" i="5"/>
  <c r="N5172" i="5" s="1"/>
  <c r="M4575" i="5"/>
  <c r="M4769" i="5"/>
  <c r="M4913" i="5"/>
  <c r="M4977" i="5"/>
  <c r="M5009" i="5"/>
  <c r="M5137" i="5"/>
  <c r="M5189" i="5"/>
  <c r="N5189" i="5" s="1"/>
  <c r="M5225" i="5"/>
  <c r="O5225" i="5" s="1"/>
  <c r="M4830" i="5"/>
  <c r="O4830" i="5" s="1"/>
  <c r="M4870" i="5"/>
  <c r="M4946" i="5"/>
  <c r="M3563" i="5"/>
  <c r="M5154" i="5"/>
  <c r="M3627" i="5"/>
  <c r="N3627" i="5" s="1"/>
  <c r="M4736" i="5"/>
  <c r="M5195" i="5"/>
  <c r="O5195" i="5" s="1"/>
  <c r="M5243" i="5"/>
  <c r="M5408" i="5"/>
  <c r="O5408" i="5" s="1"/>
  <c r="M5508" i="5"/>
  <c r="M5532" i="5"/>
  <c r="M5592" i="5"/>
  <c r="M5600" i="5"/>
  <c r="M5636" i="5"/>
  <c r="O5636" i="5" s="1"/>
  <c r="M5732" i="5"/>
  <c r="O5732" i="5" s="1"/>
  <c r="M5764" i="5"/>
  <c r="N5764" i="5" s="1"/>
  <c r="M5772" i="5"/>
  <c r="M5804" i="5"/>
  <c r="M5808" i="5"/>
  <c r="M5816" i="5"/>
  <c r="M5856" i="5"/>
  <c r="M5381" i="5"/>
  <c r="N5381" i="5" s="1"/>
  <c r="M5577" i="5"/>
  <c r="N5577" i="5" s="1"/>
  <c r="M5609" i="5"/>
  <c r="O5609" i="5" s="1"/>
  <c r="M5617" i="5"/>
  <c r="M5625" i="5"/>
  <c r="M5629" i="5"/>
  <c r="M5641" i="5"/>
  <c r="M5649" i="5"/>
  <c r="M5681" i="5"/>
  <c r="O5681" i="5" s="1"/>
  <c r="M5717" i="5"/>
  <c r="N5717" i="5" s="1"/>
  <c r="M5745" i="5"/>
  <c r="N5745" i="5" s="1"/>
  <c r="M5833" i="5"/>
  <c r="M5841" i="5"/>
  <c r="M5881" i="5"/>
  <c r="M5258" i="5"/>
  <c r="M5582" i="5"/>
  <c r="O5582" i="5" s="1"/>
  <c r="M5586" i="5"/>
  <c r="N5586" i="5" s="1"/>
  <c r="M5706" i="5"/>
  <c r="O5706" i="5" s="1"/>
  <c r="M5718" i="5"/>
  <c r="M5746" i="5"/>
  <c r="M5758" i="5"/>
  <c r="M5794" i="5"/>
  <c r="M5559" i="5"/>
  <c r="M5671" i="5"/>
  <c r="O5671" i="5" s="1"/>
  <c r="M5683" i="5"/>
  <c r="M5695" i="5"/>
  <c r="M5731" i="5"/>
  <c r="O5731" i="5" s="1"/>
  <c r="M5791" i="5"/>
  <c r="M5847" i="5"/>
  <c r="M5871" i="5"/>
  <c r="M5439" i="5"/>
  <c r="M6449" i="5"/>
  <c r="M6453" i="5"/>
  <c r="M6469" i="5"/>
  <c r="M6485" i="5"/>
  <c r="M5495" i="5"/>
  <c r="N5495" i="5" s="1"/>
  <c r="M6139" i="5"/>
  <c r="M6151" i="5"/>
  <c r="N6151" i="5" s="1"/>
  <c r="M6187" i="5"/>
  <c r="N6187" i="5" s="1"/>
  <c r="M6434" i="5"/>
  <c r="O6434" i="5" s="1"/>
  <c r="M6446" i="5"/>
  <c r="M6466" i="5"/>
  <c r="M6486" i="5"/>
  <c r="M6550" i="5"/>
  <c r="M6578" i="5"/>
  <c r="M6610" i="5"/>
  <c r="O6610" i="5" s="1"/>
  <c r="M6618" i="5"/>
  <c r="O6618" i="5" s="1"/>
  <c r="M6180" i="5"/>
  <c r="N6180" i="5" s="1"/>
  <c r="M6419" i="5"/>
  <c r="M6467" i="5"/>
  <c r="M6503" i="5"/>
  <c r="M6523" i="5"/>
  <c r="M6535" i="5"/>
  <c r="M6567" i="5"/>
  <c r="O6567" i="5" s="1"/>
  <c r="M6674" i="5"/>
  <c r="N6674" i="5" s="1"/>
  <c r="M6702" i="5"/>
  <c r="O6702" i="5" s="1"/>
  <c r="M6710" i="5"/>
  <c r="M6714" i="5"/>
  <c r="M6754" i="5"/>
  <c r="M6762" i="5"/>
  <c r="M6848" i="5"/>
  <c r="M6860" i="5"/>
  <c r="N6860" i="5" s="1"/>
  <c r="M6868" i="5"/>
  <c r="N6868" i="5" s="1"/>
  <c r="M6876" i="5"/>
  <c r="N6876" i="5" s="1"/>
  <c r="M6987" i="5"/>
  <c r="M7047" i="5"/>
  <c r="M7135" i="5"/>
  <c r="M7139" i="5"/>
  <c r="M7877" i="5"/>
  <c r="M7893" i="5"/>
  <c r="O7893" i="5" s="1"/>
  <c r="M7945" i="5"/>
  <c r="N7945" i="5" s="1"/>
  <c r="M7985" i="5"/>
  <c r="N7985" i="5" s="1"/>
  <c r="M6424" i="5"/>
  <c r="N6424" i="5" s="1"/>
  <c r="M6544" i="5"/>
  <c r="M6797" i="5"/>
  <c r="O6797" i="5" s="1"/>
  <c r="M6928" i="5"/>
  <c r="M6956" i="5"/>
  <c r="M7242" i="5"/>
  <c r="M7298" i="5"/>
  <c r="M7362" i="5"/>
  <c r="M7374" i="5"/>
  <c r="N7374" i="5" s="1"/>
  <c r="M7418" i="5"/>
  <c r="O7418" i="5" s="1"/>
  <c r="M7466" i="5"/>
  <c r="O7466" i="5" s="1"/>
  <c r="M7490" i="5"/>
  <c r="M7502" i="5"/>
  <c r="M7518" i="5"/>
  <c r="M7554" i="5"/>
  <c r="M7686" i="5"/>
  <c r="M7746" i="5"/>
  <c r="N7746" i="5" s="1"/>
  <c r="M7794" i="5"/>
  <c r="N7794" i="5" s="1"/>
  <c r="M6655" i="5"/>
  <c r="N6655" i="5" s="1"/>
  <c r="M6849" i="5"/>
  <c r="M6980" i="5"/>
  <c r="M7004" i="5"/>
  <c r="M7008" i="5"/>
  <c r="M7012" i="5"/>
  <c r="M7016" i="5"/>
  <c r="O7016" i="5" s="1"/>
  <c r="M7036" i="5"/>
  <c r="N7036" i="5" s="1"/>
  <c r="M7044" i="5"/>
  <c r="N7044" i="5" s="1"/>
  <c r="M7052" i="5"/>
  <c r="M7088" i="5"/>
  <c r="M7180" i="5"/>
  <c r="M7842" i="5"/>
  <c r="M7894" i="5"/>
  <c r="M7926" i="5"/>
  <c r="N7926" i="5" s="1"/>
  <c r="M7930" i="5"/>
  <c r="O7930" i="5" s="1"/>
  <c r="M7946" i="5"/>
  <c r="O7946" i="5" s="1"/>
  <c r="M7970" i="5"/>
  <c r="M7986" i="5"/>
  <c r="M6599" i="5"/>
  <c r="M6627" i="5"/>
  <c r="M6806" i="5"/>
  <c r="O6806" i="5" s="1"/>
  <c r="M6826" i="5"/>
  <c r="N6826" i="5" s="1"/>
  <c r="M6901" i="5"/>
  <c r="N6901" i="5" s="1"/>
  <c r="M7211" i="5"/>
  <c r="M7215" i="5"/>
  <c r="M7323" i="5"/>
  <c r="M7335" i="5"/>
  <c r="M7439" i="5"/>
  <c r="M7451" i="5"/>
  <c r="O7451" i="5" s="1"/>
  <c r="M7503" i="5"/>
  <c r="O7503" i="5" s="1"/>
  <c r="M7515" i="5"/>
  <c r="O7515" i="5" s="1"/>
  <c r="M7651" i="5"/>
  <c r="M7783" i="5"/>
  <c r="M7795" i="5"/>
  <c r="M6587" i="5"/>
  <c r="M6605" i="5"/>
  <c r="M6783" i="5"/>
  <c r="N6783" i="5" s="1"/>
  <c r="M6985" i="5"/>
  <c r="O6985" i="5" s="1"/>
  <c r="M7041" i="5"/>
  <c r="O7041" i="5" s="1"/>
  <c r="M7177" i="5"/>
  <c r="M7887" i="5"/>
  <c r="M7943" i="5"/>
  <c r="M7979" i="5"/>
  <c r="M6795" i="5"/>
  <c r="M6807" i="5"/>
  <c r="N6807" i="5" s="1"/>
  <c r="M6970" i="5"/>
  <c r="N6970" i="5" s="1"/>
  <c r="M7204" i="5"/>
  <c r="N7204" i="5" s="1"/>
  <c r="M7296" i="5"/>
  <c r="M7304" i="5"/>
  <c r="M7320" i="5"/>
  <c r="M7376" i="5"/>
  <c r="M7408" i="5"/>
  <c r="M7464" i="5"/>
  <c r="O7464" i="5" s="1"/>
  <c r="M7488" i="5"/>
  <c r="N7488" i="5" s="1"/>
  <c r="M7544" i="5"/>
  <c r="N7544" i="5" s="1"/>
  <c r="M7604" i="5"/>
  <c r="M7640" i="5"/>
  <c r="M6820" i="5"/>
  <c r="O6820" i="5" s="1"/>
  <c r="M6955" i="5"/>
  <c r="M7209" i="5"/>
  <c r="N7209" i="5" s="1"/>
  <c r="M7213" i="5"/>
  <c r="M7325" i="5"/>
  <c r="M7365" i="5"/>
  <c r="N7365" i="5" s="1"/>
  <c r="M7417" i="5"/>
  <c r="N7417" i="5" s="1"/>
  <c r="M7453" i="5"/>
  <c r="N7453" i="5" s="1"/>
  <c r="M7541" i="5"/>
  <c r="M7553" i="5"/>
  <c r="M7593" i="5"/>
  <c r="M7697" i="5"/>
  <c r="M7745" i="5"/>
  <c r="M6649" i="5"/>
  <c r="M6761" i="5"/>
  <c r="N6761" i="5" s="1"/>
  <c r="M6784" i="5"/>
  <c r="O6784" i="5" s="1"/>
  <c r="M7832" i="5"/>
  <c r="M8248" i="5"/>
  <c r="M8340" i="5"/>
  <c r="M8368" i="5"/>
  <c r="O8368" i="5" s="1"/>
  <c r="M8404" i="5"/>
  <c r="N8404" i="5" s="1"/>
  <c r="M8468" i="5"/>
  <c r="N8468" i="5" s="1"/>
  <c r="M8476" i="5"/>
  <c r="M9167" i="5"/>
  <c r="M9175" i="5"/>
  <c r="M9199" i="5"/>
  <c r="M9207" i="5"/>
  <c r="M9231" i="5"/>
  <c r="O9231" i="5" s="1"/>
  <c r="M9247" i="5"/>
  <c r="O9247" i="5" s="1"/>
  <c r="M7102" i="5"/>
  <c r="M7940" i="5"/>
  <c r="M8021" i="5"/>
  <c r="M8085" i="5"/>
  <c r="M8113" i="5"/>
  <c r="M8640" i="5"/>
  <c r="M8652" i="5"/>
  <c r="O8652" i="5" s="1"/>
  <c r="M8668" i="5"/>
  <c r="O8668" i="5" s="1"/>
  <c r="M8684" i="5"/>
  <c r="M8704" i="5"/>
  <c r="M8716" i="5"/>
  <c r="M8736" i="5"/>
  <c r="M8756" i="5"/>
  <c r="M8760" i="5"/>
  <c r="O8760" i="5" s="1"/>
  <c r="M8772" i="5"/>
  <c r="N8772" i="5" s="1"/>
  <c r="M8788" i="5"/>
  <c r="O8788" i="5" s="1"/>
  <c r="M8800" i="5"/>
  <c r="M8812" i="5"/>
  <c r="M8828" i="5"/>
  <c r="M8884" i="5"/>
  <c r="M8900" i="5"/>
  <c r="M8904" i="5"/>
  <c r="M8912" i="5"/>
  <c r="O8912" i="5" s="1"/>
  <c r="M8932" i="5"/>
  <c r="O8932" i="5" s="1"/>
  <c r="M8952" i="5"/>
  <c r="M8992" i="5"/>
  <c r="M9064" i="5"/>
  <c r="M9068" i="5"/>
  <c r="M9072" i="5"/>
  <c r="M9112" i="5"/>
  <c r="N9112" i="5" s="1"/>
  <c r="M9124" i="5"/>
  <c r="N9124" i="5" s="1"/>
  <c r="M6633" i="5"/>
  <c r="M7142" i="5"/>
  <c r="N7142" i="5" s="1"/>
  <c r="M8277" i="5"/>
  <c r="O8277" i="5" s="1"/>
  <c r="M8281" i="5"/>
  <c r="M8309" i="5"/>
  <c r="M8313" i="5"/>
  <c r="M8317" i="5"/>
  <c r="M8345" i="5"/>
  <c r="M8373" i="5"/>
  <c r="N8373" i="5" s="1"/>
  <c r="M8377" i="5"/>
  <c r="O8377" i="5" s="1"/>
  <c r="M8401" i="5"/>
  <c r="N8401" i="5" s="1"/>
  <c r="M8409" i="5"/>
  <c r="M8437" i="5"/>
  <c r="M8441" i="5"/>
  <c r="M9156" i="5"/>
  <c r="M9164" i="5"/>
  <c r="M9188" i="5"/>
  <c r="O9188" i="5" s="1"/>
  <c r="M9192" i="5"/>
  <c r="N9192" i="5" s="1"/>
  <c r="M9216" i="5"/>
  <c r="O9216" i="5" s="1"/>
  <c r="M9228" i="5"/>
  <c r="M9236" i="5"/>
  <c r="M9256" i="5"/>
  <c r="M9264" i="5"/>
  <c r="N9264" i="5" s="1"/>
  <c r="M7896" i="5"/>
  <c r="M8022" i="5"/>
  <c r="M8054" i="5"/>
  <c r="N8054" i="5" s="1"/>
  <c r="M8166" i="5"/>
  <c r="O8166" i="5" s="1"/>
  <c r="M8194" i="5"/>
  <c r="M8641" i="5"/>
  <c r="M8653" i="5"/>
  <c r="M8681" i="5"/>
  <c r="M8689" i="5"/>
  <c r="M8725" i="5"/>
  <c r="N8725" i="5" s="1"/>
  <c r="M8749" i="5"/>
  <c r="N8749" i="5" s="1"/>
  <c r="M8753" i="5"/>
  <c r="N8753" i="5" s="1"/>
  <c r="M8769" i="5"/>
  <c r="M8793" i="5"/>
  <c r="M8797" i="5"/>
  <c r="M8833" i="5"/>
  <c r="M8837" i="5"/>
  <c r="M8873" i="5"/>
  <c r="N8873" i="5" s="1"/>
  <c r="M8921" i="5"/>
  <c r="N8921" i="5" s="1"/>
  <c r="M8945" i="5"/>
  <c r="N8945" i="5" s="1"/>
  <c r="M8965" i="5"/>
  <c r="M8973" i="5"/>
  <c r="M9033" i="5"/>
  <c r="M9049" i="5"/>
  <c r="M9053" i="5"/>
  <c r="M9085" i="5"/>
  <c r="N9085" i="5" s="1"/>
  <c r="M9101" i="5"/>
  <c r="N9101" i="5" s="1"/>
  <c r="M7058" i="5"/>
  <c r="M8246" i="5"/>
  <c r="M8338" i="5"/>
  <c r="M8342" i="5"/>
  <c r="M8438" i="5"/>
  <c r="M8474" i="5"/>
  <c r="M8502" i="5"/>
  <c r="N8502" i="5" s="1"/>
  <c r="M9145" i="5"/>
  <c r="N9145" i="5" s="1"/>
  <c r="M9209" i="5"/>
  <c r="N9209" i="5" s="1"/>
  <c r="M9237" i="5"/>
  <c r="M9257" i="5"/>
  <c r="M6689" i="5"/>
  <c r="M7928" i="5"/>
  <c r="M8023" i="5"/>
  <c r="M8083" i="5"/>
  <c r="N8083" i="5" s="1"/>
  <c r="M8219" i="5"/>
  <c r="N8219" i="5" s="1"/>
  <c r="M8622" i="5"/>
  <c r="N8622" i="5" s="1"/>
  <c r="M8638" i="5"/>
  <c r="M8666" i="5"/>
  <c r="M8678" i="5"/>
  <c r="M8686" i="5"/>
  <c r="M8698" i="5"/>
  <c r="M8706" i="5"/>
  <c r="O8706" i="5" s="1"/>
  <c r="M8714" i="5"/>
  <c r="N8714" i="5" s="1"/>
  <c r="M8718" i="5"/>
  <c r="N8718" i="5" s="1"/>
  <c r="M8722" i="5"/>
  <c r="M8734" i="5"/>
  <c r="M8738" i="5"/>
  <c r="M8742" i="5"/>
  <c r="M8778" i="5"/>
  <c r="M8782" i="5"/>
  <c r="O8782" i="5" s="1"/>
  <c r="M8790" i="5"/>
  <c r="N8790" i="5" s="1"/>
  <c r="M8794" i="5"/>
  <c r="O8794" i="5" s="1"/>
  <c r="M8810" i="5"/>
  <c r="M8818" i="5"/>
  <c r="M8846" i="5"/>
  <c r="M8854" i="5"/>
  <c r="M8866" i="5"/>
  <c r="M8890" i="5"/>
  <c r="M8918" i="5"/>
  <c r="N8918" i="5" s="1"/>
  <c r="M8934" i="5"/>
  <c r="N8934" i="5" s="1"/>
  <c r="M8978" i="5"/>
  <c r="M9002" i="5"/>
  <c r="M9054" i="5"/>
  <c r="M9070" i="5"/>
  <c r="M9086" i="5"/>
  <c r="M9114" i="5"/>
  <c r="N9114" i="5" s="1"/>
  <c r="M7174" i="5"/>
  <c r="M7988" i="5"/>
  <c r="N7988" i="5" s="1"/>
  <c r="M8016" i="5"/>
  <c r="N8016" i="5" s="1"/>
  <c r="M8048" i="5"/>
  <c r="N8048" i="5" s="1"/>
  <c r="M8052" i="5"/>
  <c r="M8599" i="5"/>
  <c r="M8623" i="5"/>
  <c r="O8623" i="5" s="1"/>
  <c r="M8655" i="5"/>
  <c r="M8687" i="5"/>
  <c r="M8691" i="5"/>
  <c r="M8695" i="5"/>
  <c r="M8699" i="5"/>
  <c r="O8699" i="5" s="1"/>
  <c r="M8703" i="5"/>
  <c r="M8707" i="5"/>
  <c r="M8723" i="5"/>
  <c r="O8723" i="5" s="1"/>
  <c r="M8731" i="5"/>
  <c r="M8751" i="5"/>
  <c r="O8751" i="5" s="1"/>
  <c r="M8775" i="5"/>
  <c r="N8775" i="5" s="1"/>
  <c r="M8807" i="5"/>
  <c r="O8807" i="5" s="1"/>
  <c r="M8815" i="5"/>
  <c r="M8839" i="5"/>
  <c r="O8839" i="5" s="1"/>
  <c r="M8843" i="5"/>
  <c r="N8843" i="5" s="1"/>
  <c r="M8871" i="5"/>
  <c r="M9015" i="5"/>
  <c r="M9027" i="5"/>
  <c r="M9031" i="5"/>
  <c r="N9031" i="5" s="1"/>
  <c r="M9071" i="5"/>
  <c r="M9099" i="5"/>
  <c r="M9143" i="5"/>
  <c r="M7170" i="5"/>
  <c r="O7170" i="5" s="1"/>
  <c r="M8311" i="5"/>
  <c r="N8311" i="5" s="1"/>
  <c r="M9214" i="5"/>
  <c r="M9314" i="5"/>
  <c r="O9314" i="5" s="1"/>
  <c r="M9326" i="5"/>
  <c r="O9326" i="5" s="1"/>
  <c r="M9346" i="5"/>
  <c r="M9350" i="5"/>
  <c r="M9358" i="5"/>
  <c r="M9370" i="5"/>
  <c r="M9442" i="5"/>
  <c r="M9450" i="5"/>
  <c r="M9454" i="5"/>
  <c r="N9454" i="5" s="1"/>
  <c r="M9462" i="5"/>
  <c r="O9462" i="5" s="1"/>
  <c r="M9493" i="5"/>
  <c r="M9497" i="5"/>
  <c r="M9900" i="5"/>
  <c r="M9912" i="5"/>
  <c r="M9952" i="5"/>
  <c r="M10547" i="5"/>
  <c r="N10547" i="5" s="1"/>
  <c r="M10571" i="5"/>
  <c r="N10571" i="5" s="1"/>
  <c r="M7074" i="5"/>
  <c r="M8435" i="5"/>
  <c r="N8435" i="5" s="1"/>
  <c r="M9186" i="5"/>
  <c r="M9271" i="5"/>
  <c r="N9271" i="5" s="1"/>
  <c r="M9513" i="5"/>
  <c r="M9517" i="5"/>
  <c r="M9545" i="5"/>
  <c r="M9565" i="5"/>
  <c r="M9577" i="5"/>
  <c r="M9669" i="5"/>
  <c r="M9693" i="5"/>
  <c r="N9693" i="5" s="1"/>
  <c r="M9725" i="5"/>
  <c r="O9725" i="5" s="1"/>
  <c r="M9761" i="5"/>
  <c r="M9825" i="5"/>
  <c r="M9837" i="5"/>
  <c r="M9873" i="5"/>
  <c r="M9893" i="5"/>
  <c r="M10096" i="5"/>
  <c r="O10096" i="5" s="1"/>
  <c r="M10124" i="5"/>
  <c r="N10124" i="5" s="1"/>
  <c r="M10196" i="5"/>
  <c r="N10196" i="5" s="1"/>
  <c r="M10232" i="5"/>
  <c r="M10272" i="5"/>
  <c r="M10280" i="5"/>
  <c r="M10284" i="5"/>
  <c r="M10288" i="5"/>
  <c r="M10292" i="5"/>
  <c r="O10292" i="5" s="1"/>
  <c r="M10300" i="5"/>
  <c r="O10300" i="5" s="1"/>
  <c r="M10304" i="5"/>
  <c r="N10304" i="5" s="1"/>
  <c r="M10312" i="5"/>
  <c r="M10444" i="5"/>
  <c r="M10615" i="5"/>
  <c r="M6729" i="5"/>
  <c r="N6729" i="5" s="1"/>
  <c r="M9319" i="5"/>
  <c r="M9347" i="5"/>
  <c r="O9347" i="5" s="1"/>
  <c r="M9375" i="5"/>
  <c r="O9375" i="5" s="1"/>
  <c r="M9387" i="5"/>
  <c r="O9387" i="5" s="1"/>
  <c r="M9391" i="5"/>
  <c r="M9395" i="5"/>
  <c r="M9403" i="5"/>
  <c r="M9415" i="5"/>
  <c r="M9419" i="5"/>
  <c r="M9921" i="5"/>
  <c r="O9921" i="5" s="1"/>
  <c r="M9925" i="5"/>
  <c r="N9925" i="5" s="1"/>
  <c r="M9945" i="5"/>
  <c r="O9945" i="5" s="1"/>
  <c r="M10488" i="5"/>
  <c r="M10528" i="5"/>
  <c r="M10536" i="5"/>
  <c r="M10540" i="5"/>
  <c r="M10544" i="5"/>
  <c r="M9194" i="5"/>
  <c r="M9475" i="5"/>
  <c r="M9522" i="5"/>
  <c r="M9538" i="5"/>
  <c r="M9542" i="5"/>
  <c r="N9542" i="5" s="1"/>
  <c r="M9562" i="5"/>
  <c r="N9562" i="5" s="1"/>
  <c r="M9586" i="5"/>
  <c r="N9586" i="5" s="1"/>
  <c r="M9598" i="5"/>
  <c r="M9606" i="5"/>
  <c r="M9626" i="5"/>
  <c r="M9630" i="5"/>
  <c r="M9646" i="5"/>
  <c r="M9650" i="5"/>
  <c r="O9650" i="5" s="1"/>
  <c r="M9690" i="5"/>
  <c r="O9690" i="5" s="1"/>
  <c r="M9750" i="5"/>
  <c r="N9750" i="5" s="1"/>
  <c r="M9754" i="5"/>
  <c r="M9770" i="5"/>
  <c r="M9802" i="5"/>
  <c r="M9830" i="5"/>
  <c r="M9842" i="5"/>
  <c r="M9862" i="5"/>
  <c r="N9862" i="5" s="1"/>
  <c r="M9866" i="5"/>
  <c r="N9866" i="5" s="1"/>
  <c r="M9886" i="5"/>
  <c r="N9886" i="5" s="1"/>
  <c r="M9993" i="5"/>
  <c r="M10017" i="5"/>
  <c r="M10049" i="5"/>
  <c r="M10069" i="5"/>
  <c r="M10117" i="5"/>
  <c r="M10205" i="5"/>
  <c r="N10205" i="5" s="1"/>
  <c r="M10225" i="5"/>
  <c r="O10225" i="5" s="1"/>
  <c r="M10229" i="5"/>
  <c r="N10229" i="5" s="1"/>
  <c r="M10253" i="5"/>
  <c r="M10257" i="5"/>
  <c r="M10261" i="5"/>
  <c r="M10269" i="5"/>
  <c r="M10273" i="5"/>
  <c r="M10285" i="5"/>
  <c r="O10285" i="5" s="1"/>
  <c r="M10297" i="5"/>
  <c r="N10297" i="5" s="1"/>
  <c r="M10305" i="5"/>
  <c r="O10305" i="5" s="1"/>
  <c r="M10321" i="5"/>
  <c r="M10580" i="5"/>
  <c r="M10592" i="5"/>
  <c r="M10600" i="5"/>
  <c r="M7022" i="5"/>
  <c r="M7110" i="5"/>
  <c r="N7110" i="5" s="1"/>
  <c r="M8371" i="5"/>
  <c r="M9336" i="5"/>
  <c r="M9392" i="5"/>
  <c r="M9400" i="5"/>
  <c r="M9424" i="5"/>
  <c r="M9428" i="5"/>
  <c r="O9428" i="5" s="1"/>
  <c r="M9456" i="5"/>
  <c r="O9456" i="5" s="1"/>
  <c r="M9958" i="5"/>
  <c r="O9958" i="5" s="1"/>
  <c r="M9974" i="5"/>
  <c r="M10461" i="5"/>
  <c r="M10473" i="5"/>
  <c r="M10485" i="5"/>
  <c r="M10517" i="5"/>
  <c r="M10553" i="5"/>
  <c r="N10553" i="5" s="1"/>
  <c r="M10561" i="5"/>
  <c r="N10561" i="5" s="1"/>
  <c r="M6978" i="5"/>
  <c r="M8375" i="5"/>
  <c r="M8467" i="5"/>
  <c r="N8467" i="5" s="1"/>
  <c r="M9170" i="5"/>
  <c r="O9170" i="5" s="1"/>
  <c r="M9226" i="5"/>
  <c r="M9519" i="5"/>
  <c r="M9583" i="5"/>
  <c r="N9583" i="5" s="1"/>
  <c r="M9603" i="5"/>
  <c r="N9603" i="5" s="1"/>
  <c r="M9623" i="5"/>
  <c r="O9623" i="5" s="1"/>
  <c r="M9675" i="5"/>
  <c r="M9687" i="5"/>
  <c r="M9715" i="5"/>
  <c r="M9743" i="5"/>
  <c r="M10030" i="5"/>
  <c r="M10058" i="5"/>
  <c r="N10058" i="5" s="1"/>
  <c r="M10082" i="5"/>
  <c r="O10082" i="5" s="1"/>
  <c r="M10090" i="5"/>
  <c r="N10090" i="5" s="1"/>
  <c r="M10102" i="5"/>
  <c r="M10110" i="5"/>
  <c r="M10114" i="5"/>
  <c r="M8403" i="5"/>
  <c r="M8431" i="5"/>
  <c r="M9246" i="5"/>
  <c r="M9325" i="5"/>
  <c r="M9361" i="5"/>
  <c r="M9373" i="5"/>
  <c r="N9373" i="5" s="1"/>
  <c r="M9413" i="5"/>
  <c r="N9413" i="5" s="1"/>
  <c r="M9421" i="5"/>
  <c r="N9421" i="5" s="1"/>
  <c r="M8407" i="5"/>
  <c r="M9265" i="5"/>
  <c r="M9560" i="5"/>
  <c r="O9560" i="5" s="1"/>
  <c r="M9628" i="5"/>
  <c r="M9648" i="5"/>
  <c r="M9652" i="5"/>
  <c r="M9672" i="5"/>
  <c r="M9704" i="5"/>
  <c r="O9704" i="5" s="1"/>
  <c r="M9768" i="5"/>
  <c r="O9768" i="5" s="1"/>
  <c r="M9792" i="5"/>
  <c r="M9796" i="5"/>
  <c r="M9860" i="5"/>
  <c r="M9868" i="5"/>
  <c r="M9880" i="5"/>
  <c r="M9888" i="5"/>
  <c r="O9888" i="5" s="1"/>
  <c r="M9983" i="5"/>
  <c r="O9983" i="5" s="1"/>
  <c r="M10003" i="5"/>
  <c r="M10079" i="5"/>
  <c r="M10087" i="5"/>
  <c r="M10107" i="5"/>
  <c r="M10127" i="5"/>
  <c r="M10131" i="5"/>
  <c r="M10191" i="5"/>
  <c r="M10223" i="5"/>
  <c r="M10235" i="5"/>
  <c r="M10239" i="5"/>
  <c r="N10239" i="5" s="1"/>
  <c r="M10251" i="5"/>
  <c r="N10251" i="5" s="1"/>
  <c r="M10259" i="5"/>
  <c r="M10263" i="5"/>
  <c r="N10263" i="5" s="1"/>
  <c r="M10275" i="5"/>
  <c r="M10295" i="5"/>
  <c r="M10319" i="5"/>
  <c r="N10319" i="5" s="1"/>
  <c r="M10327" i="5"/>
  <c r="M10419" i="5"/>
  <c r="N10419" i="5" s="1"/>
  <c r="M10435" i="5"/>
  <c r="M10594" i="5"/>
  <c r="N10594" i="5" s="1"/>
  <c r="M10602" i="5"/>
  <c r="N10602" i="5" s="1"/>
  <c r="M10622" i="5"/>
  <c r="M10626" i="5"/>
  <c r="N10626" i="5" s="1"/>
  <c r="M10634" i="5"/>
  <c r="M10278" i="5"/>
  <c r="M10294" i="5"/>
  <c r="M10310" i="5"/>
  <c r="O10310" i="5" s="1"/>
  <c r="M10574" i="5"/>
  <c r="M10714" i="5"/>
  <c r="M10730" i="5"/>
  <c r="O10730" i="5" s="1"/>
  <c r="M10734" i="5"/>
  <c r="N10734" i="5" s="1"/>
  <c r="M10754" i="5"/>
  <c r="N10754" i="5" s="1"/>
  <c r="M10758" i="5"/>
  <c r="M10762" i="5"/>
  <c r="M10782" i="5"/>
  <c r="M10818" i="5"/>
  <c r="M10842" i="5"/>
  <c r="M10870" i="5"/>
  <c r="O10870" i="5" s="1"/>
  <c r="M10902" i="5"/>
  <c r="N10902" i="5" s="1"/>
  <c r="M10974" i="5"/>
  <c r="N10974" i="5" s="1"/>
  <c r="M11002" i="5"/>
  <c r="M11050" i="5"/>
  <c r="M11086" i="5"/>
  <c r="M11711" i="5"/>
  <c r="O11711" i="5" s="1"/>
  <c r="M11747" i="5"/>
  <c r="N11747" i="5" s="1"/>
  <c r="M11795" i="5"/>
  <c r="M11815" i="5"/>
  <c r="M11855" i="5"/>
  <c r="M9895" i="5"/>
  <c r="M10430" i="5"/>
  <c r="M11126" i="5"/>
  <c r="M11138" i="5"/>
  <c r="M11150" i="5"/>
  <c r="O11150" i="5" s="1"/>
  <c r="M11198" i="5"/>
  <c r="N11198" i="5" s="1"/>
  <c r="M11218" i="5"/>
  <c r="N11218" i="5" s="1"/>
  <c r="M11891" i="5"/>
  <c r="M11895" i="5"/>
  <c r="M9911" i="5"/>
  <c r="M9963" i="5"/>
  <c r="M10246" i="5"/>
  <c r="M10266" i="5"/>
  <c r="O10266" i="5" s="1"/>
  <c r="M10282" i="5"/>
  <c r="M10314" i="5"/>
  <c r="N10314" i="5" s="1"/>
  <c r="M10566" i="5"/>
  <c r="N10566" i="5" s="1"/>
  <c r="M10629" i="5"/>
  <c r="M10799" i="5"/>
  <c r="M10819" i="5"/>
  <c r="M10843" i="5"/>
  <c r="M10903" i="5"/>
  <c r="M10999" i="5"/>
  <c r="M11027" i="5"/>
  <c r="N11027" i="5" s="1"/>
  <c r="M11242" i="5"/>
  <c r="N11242" i="5" s="1"/>
  <c r="M11680" i="5"/>
  <c r="N11680" i="5" s="1"/>
  <c r="M11720" i="5"/>
  <c r="M11744" i="5"/>
  <c r="M10605" i="5"/>
  <c r="M11115" i="5"/>
  <c r="N11115" i="5" s="1"/>
  <c r="M11159" i="5"/>
  <c r="N11159" i="5" s="1"/>
  <c r="M11286" i="5"/>
  <c r="M11318" i="5"/>
  <c r="M11326" i="5"/>
  <c r="M11397" i="5"/>
  <c r="M11892" i="5"/>
  <c r="M10270" i="5"/>
  <c r="M10302" i="5"/>
  <c r="N10302" i="5" s="1"/>
  <c r="M10334" i="5"/>
  <c r="M10530" i="5"/>
  <c r="N10530" i="5" s="1"/>
  <c r="M10696" i="5"/>
  <c r="M10732" i="5"/>
  <c r="M10844" i="5"/>
  <c r="M10872" i="5"/>
  <c r="M10952" i="5"/>
  <c r="M10956" i="5"/>
  <c r="O10956" i="5" s="1"/>
  <c r="M10976" i="5"/>
  <c r="O10976" i="5" s="1"/>
  <c r="M11032" i="5"/>
  <c r="O11032" i="5" s="1"/>
  <c r="M11040" i="5"/>
  <c r="M11084" i="5"/>
  <c r="M11259" i="5"/>
  <c r="M11362" i="5"/>
  <c r="M11749" i="5"/>
  <c r="M11761" i="5"/>
  <c r="M11781" i="5"/>
  <c r="O11781" i="5" s="1"/>
  <c r="M11785" i="5"/>
  <c r="O11785" i="5" s="1"/>
  <c r="M11821" i="5"/>
  <c r="M11825" i="5"/>
  <c r="M11833" i="5"/>
  <c r="M11853" i="5"/>
  <c r="M11857" i="5"/>
  <c r="M11861" i="5"/>
  <c r="N11861" i="5" s="1"/>
  <c r="M10450" i="5"/>
  <c r="M10242" i="5"/>
  <c r="M10250" i="5"/>
  <c r="N10250" i="5" s="1"/>
  <c r="M10262" i="5"/>
  <c r="N10262" i="5" s="1"/>
  <c r="M10290" i="5"/>
  <c r="M10558" i="5"/>
  <c r="O10558" i="5" s="1"/>
  <c r="M10761" i="5"/>
  <c r="M10781" i="5"/>
  <c r="M10801" i="5"/>
  <c r="M10821" i="5"/>
  <c r="M10949" i="5"/>
  <c r="M11009" i="5"/>
  <c r="M11033" i="5"/>
  <c r="O11033" i="5" s="1"/>
  <c r="M11061" i="5"/>
  <c r="O11061" i="5" s="1"/>
  <c r="M11065" i="5"/>
  <c r="N11065" i="5" s="1"/>
  <c r="M11252" i="5"/>
  <c r="O11252" i="5" s="1"/>
  <c r="M11367" i="5"/>
  <c r="O11367" i="5" s="1"/>
  <c r="M11722" i="5"/>
  <c r="M11738" i="5"/>
  <c r="M11798" i="5"/>
  <c r="M11862" i="5"/>
  <c r="M10585" i="5"/>
  <c r="M11181" i="5"/>
  <c r="N11181" i="5" s="1"/>
  <c r="M11201" i="5"/>
  <c r="O11201" i="5" s="1"/>
  <c r="M11216" i="5"/>
  <c r="M11279" i="5"/>
  <c r="O11279" i="5" s="1"/>
  <c r="M12062" i="5"/>
  <c r="M12070" i="5"/>
  <c r="M12118" i="5"/>
  <c r="M12349" i="5"/>
  <c r="M12601" i="5"/>
  <c r="M11283" i="5"/>
  <c r="N11283" i="5" s="1"/>
  <c r="M11901" i="5"/>
  <c r="M11930" i="5"/>
  <c r="M12182" i="5"/>
  <c r="M12194" i="5"/>
  <c r="M12202" i="5"/>
  <c r="N12202" i="5" s="1"/>
  <c r="M12238" i="5"/>
  <c r="O12238" i="5" s="1"/>
  <c r="M11224" i="5"/>
  <c r="M11874" i="5"/>
  <c r="M11935" i="5"/>
  <c r="M11975" i="5"/>
  <c r="M12015" i="5"/>
  <c r="M12019" i="5"/>
  <c r="M12115" i="5"/>
  <c r="O12115" i="5" s="1"/>
  <c r="M12123" i="5"/>
  <c r="O12123" i="5" s="1"/>
  <c r="M12143" i="5"/>
  <c r="N12143" i="5" s="1"/>
  <c r="M12342" i="5"/>
  <c r="M12386" i="5"/>
  <c r="M12462" i="5"/>
  <c r="M12470" i="5"/>
  <c r="M12542" i="5"/>
  <c r="M12678" i="5"/>
  <c r="O12678" i="5" s="1"/>
  <c r="M12778" i="5"/>
  <c r="O12778" i="5" s="1"/>
  <c r="M11931" i="5"/>
  <c r="M11971" i="5"/>
  <c r="O11971" i="5" s="1"/>
  <c r="M12175" i="5"/>
  <c r="O12175" i="5" s="1"/>
  <c r="M12303" i="5"/>
  <c r="N12303" i="5" s="1"/>
  <c r="M12060" i="5"/>
  <c r="M12068" i="5"/>
  <c r="M12120" i="5"/>
  <c r="M12383" i="5"/>
  <c r="M12423" i="5"/>
  <c r="N12423" i="5" s="1"/>
  <c r="M12499" i="5"/>
  <c r="O12499" i="5" s="1"/>
  <c r="M12507" i="5"/>
  <c r="N12507" i="5" s="1"/>
  <c r="M12623" i="5"/>
  <c r="M12627" i="5"/>
  <c r="M12655" i="5"/>
  <c r="M12735" i="5"/>
  <c r="M11236" i="5"/>
  <c r="O11236" i="5" s="1"/>
  <c r="M12180" i="5"/>
  <c r="M12236" i="5"/>
  <c r="M12296" i="5"/>
  <c r="N12296" i="5" s="1"/>
  <c r="M11898" i="5"/>
  <c r="M11937" i="5"/>
  <c r="M11977" i="5"/>
  <c r="M11993" i="5"/>
  <c r="M12013" i="5"/>
  <c r="M12017" i="5"/>
  <c r="N12017" i="5" s="1"/>
  <c r="M12021" i="5"/>
  <c r="N12021" i="5" s="1"/>
  <c r="M12065" i="5"/>
  <c r="O12065" i="5" s="1"/>
  <c r="M12117" i="5"/>
  <c r="M12344" i="5"/>
  <c r="M11128" i="5"/>
  <c r="M11933" i="5"/>
  <c r="M11973" i="5"/>
  <c r="M12177" i="5"/>
  <c r="M12237" i="5"/>
  <c r="M12241" i="5"/>
  <c r="M12249" i="5"/>
  <c r="O12249" i="5" s="1"/>
  <c r="M12293" i="5"/>
  <c r="O12293" i="5" s="1"/>
  <c r="M12776" i="5"/>
  <c r="M12732" i="5"/>
  <c r="M2188" i="5"/>
  <c r="M2193" i="5"/>
  <c r="M2190" i="5"/>
  <c r="N2190" i="5" s="1"/>
  <c r="M2194" i="5"/>
  <c r="N2194" i="5" s="1"/>
  <c r="M2859" i="5"/>
  <c r="M2863" i="5"/>
  <c r="M2867" i="5"/>
  <c r="O2867" i="5" s="1"/>
  <c r="M2854" i="5"/>
  <c r="M2861" i="5"/>
  <c r="N2861" i="5" s="1"/>
  <c r="M2878" i="5"/>
  <c r="M2885" i="5"/>
  <c r="M2892" i="5"/>
  <c r="M2856" i="5"/>
  <c r="N2856" i="5" s="1"/>
  <c r="M2862" i="5"/>
  <c r="O2862" i="5" s="1"/>
  <c r="M2869" i="5"/>
  <c r="N2869" i="5" s="1"/>
  <c r="M2874" i="5"/>
  <c r="O2874" i="5" s="1"/>
  <c r="M2850" i="5"/>
  <c r="O2850" i="5" s="1"/>
  <c r="M2857" i="5"/>
  <c r="M2881" i="5"/>
  <c r="O2881" i="5" s="1"/>
  <c r="M2864" i="5"/>
  <c r="M2888" i="5"/>
  <c r="M2852" i="5"/>
  <c r="N2852" i="5" s="1"/>
  <c r="M2858" i="5"/>
  <c r="M2865" i="5"/>
  <c r="O2865" i="5" s="1"/>
  <c r="M2889" i="5"/>
  <c r="M3532" i="5"/>
  <c r="M5980" i="5"/>
  <c r="O5980" i="5" s="1"/>
  <c r="M5977" i="5"/>
  <c r="M5975" i="5"/>
  <c r="N5975" i="5" s="1"/>
  <c r="M5982" i="5"/>
  <c r="O5982" i="5" s="1"/>
  <c r="M8792" i="5"/>
  <c r="N8792" i="5" s="1"/>
  <c r="M8920" i="5"/>
  <c r="M8964" i="5"/>
  <c r="M8809" i="5"/>
  <c r="M8865" i="5"/>
  <c r="M8897" i="5"/>
  <c r="M8981" i="5"/>
  <c r="M8985" i="5"/>
  <c r="N8985" i="5" s="1"/>
  <c r="M9037" i="5"/>
  <c r="N9037" i="5" s="1"/>
  <c r="M8870" i="5"/>
  <c r="M8930" i="5"/>
  <c r="M8950" i="5"/>
  <c r="M8958" i="5"/>
  <c r="M8994" i="5"/>
  <c r="M9014" i="5"/>
  <c r="N9014" i="5" s="1"/>
  <c r="M8771" i="5"/>
  <c r="O8771" i="5" s="1"/>
  <c r="M8831" i="5"/>
  <c r="O8831" i="5" s="1"/>
  <c r="M8835" i="5"/>
  <c r="O8835" i="5" s="1"/>
  <c r="M8895" i="5"/>
  <c r="M8955" i="5"/>
  <c r="M8983" i="5"/>
  <c r="N8983" i="5" s="1"/>
  <c r="M8991" i="5"/>
  <c r="O8991" i="5" s="1"/>
  <c r="M9011" i="5"/>
  <c r="M9019" i="5"/>
  <c r="M9039" i="5"/>
  <c r="M9075" i="5"/>
  <c r="M9944" i="5"/>
  <c r="O9944" i="5" s="1"/>
  <c r="M10028" i="5"/>
  <c r="M10048" i="5"/>
  <c r="M10068" i="5"/>
  <c r="M10076" i="5"/>
  <c r="M10080" i="5"/>
  <c r="M10088" i="5"/>
  <c r="O10088" i="5" s="1"/>
  <c r="M10108" i="5"/>
  <c r="O10108" i="5" s="1"/>
  <c r="M10112" i="5"/>
  <c r="M9339" i="5"/>
  <c r="M9351" i="5"/>
  <c r="M9359" i="5"/>
  <c r="M9383" i="5"/>
  <c r="N9383" i="5" s="1"/>
  <c r="M9411" i="5"/>
  <c r="O9411" i="5" s="1"/>
  <c r="M9941" i="5"/>
  <c r="M9957" i="5"/>
  <c r="M9997" i="5"/>
  <c r="M10005" i="5"/>
  <c r="M10013" i="5"/>
  <c r="M10029" i="5"/>
  <c r="O10029" i="5" s="1"/>
  <c r="M10057" i="5"/>
  <c r="N10057" i="5" s="1"/>
  <c r="M9444" i="5"/>
  <c r="M9926" i="5"/>
  <c r="M9934" i="5"/>
  <c r="M9954" i="5"/>
  <c r="O9954" i="5" s="1"/>
  <c r="M10014" i="5"/>
  <c r="M10022" i="5"/>
  <c r="M10038" i="5"/>
  <c r="M10050" i="5"/>
  <c r="M10066" i="5"/>
  <c r="M10070" i="5"/>
  <c r="M10078" i="5"/>
  <c r="N10078" i="5" s="1"/>
  <c r="M10086" i="5"/>
  <c r="O10086" i="5" s="1"/>
  <c r="M10098" i="5"/>
  <c r="M9329" i="5"/>
  <c r="M9349" i="5"/>
  <c r="M9999" i="5"/>
  <c r="M10007" i="5"/>
  <c r="M10023" i="5"/>
  <c r="O10023" i="5" s="1"/>
  <c r="M10031" i="5"/>
  <c r="M10039" i="5"/>
  <c r="N10039" i="5" s="1"/>
  <c r="M10047" i="5"/>
  <c r="N10047" i="5" s="1"/>
  <c r="M10059" i="5"/>
  <c r="M10095" i="5"/>
  <c r="O10095" i="5" s="1"/>
  <c r="M10706" i="5"/>
  <c r="N10706" i="5" s="1"/>
  <c r="M10742" i="5"/>
  <c r="M10691" i="5"/>
  <c r="M10739" i="5"/>
  <c r="M10827" i="5"/>
  <c r="M10847" i="5"/>
  <c r="M9915" i="5"/>
  <c r="M10724" i="5"/>
  <c r="N10724" i="5" s="1"/>
  <c r="M10788" i="5"/>
  <c r="N10788" i="5" s="1"/>
  <c r="M10824" i="5"/>
  <c r="M10769" i="5"/>
  <c r="M10805" i="5"/>
  <c r="O10805" i="5" s="1"/>
  <c r="M8908" i="5"/>
  <c r="M9044" i="5"/>
  <c r="M9061" i="5"/>
  <c r="M8822" i="5"/>
  <c r="M8850" i="5"/>
  <c r="N8850" i="5" s="1"/>
  <c r="M8998" i="5"/>
  <c r="N8998" i="5" s="1"/>
  <c r="M9022" i="5"/>
  <c r="N9022" i="5" s="1"/>
  <c r="M8879" i="5"/>
  <c r="M9023" i="5"/>
  <c r="N9023" i="5" s="1"/>
  <c r="M9043" i="5"/>
  <c r="M9948" i="5"/>
  <c r="M9960" i="5"/>
  <c r="M9287" i="5"/>
  <c r="O9287" i="5" s="1"/>
  <c r="M9525" i="5"/>
  <c r="M9633" i="5"/>
  <c r="M9653" i="5"/>
  <c r="M9677" i="5"/>
  <c r="M9861" i="5"/>
  <c r="O9861" i="5" s="1"/>
  <c r="M9865" i="5"/>
  <c r="N9865" i="5" s="1"/>
  <c r="M9980" i="5"/>
  <c r="N9980" i="5" s="1"/>
  <c r="M9992" i="5"/>
  <c r="O9992" i="5" s="1"/>
  <c r="M10008" i="5"/>
  <c r="M10024" i="5"/>
  <c r="M10032" i="5"/>
  <c r="M10040" i="5"/>
  <c r="M10136" i="5"/>
  <c r="M10140" i="5"/>
  <c r="N10140" i="5" s="1"/>
  <c r="M10144" i="5"/>
  <c r="O10144" i="5" s="1"/>
  <c r="M10148" i="5"/>
  <c r="N10148" i="5" s="1"/>
  <c r="M10152" i="5"/>
  <c r="M9379" i="5"/>
  <c r="M9435" i="5"/>
  <c r="M9917" i="5"/>
  <c r="O9917" i="5" s="1"/>
  <c r="M9929" i="5"/>
  <c r="N9929" i="5" s="1"/>
  <c r="M9937" i="5"/>
  <c r="N9937" i="5" s="1"/>
  <c r="M9969" i="5"/>
  <c r="N9969" i="5" s="1"/>
  <c r="M9296" i="5"/>
  <c r="M9550" i="5"/>
  <c r="M9570" i="5"/>
  <c r="M9590" i="5"/>
  <c r="M9610" i="5"/>
  <c r="N9610" i="5" s="1"/>
  <c r="M9858" i="5"/>
  <c r="O9858" i="5" s="1"/>
  <c r="M9878" i="5"/>
  <c r="N9878" i="5" s="1"/>
  <c r="M9981" i="5"/>
  <c r="N9981" i="5" s="1"/>
  <c r="M10001" i="5"/>
  <c r="M10009" i="5"/>
  <c r="M10033" i="5"/>
  <c r="M10133" i="5"/>
  <c r="M10137" i="5"/>
  <c r="O10137" i="5" s="1"/>
  <c r="M10141" i="5"/>
  <c r="N10141" i="5" s="1"/>
  <c r="M10145" i="5"/>
  <c r="O10145" i="5" s="1"/>
  <c r="M10149" i="5"/>
  <c r="N10149" i="5" s="1"/>
  <c r="M10153" i="5"/>
  <c r="M9464" i="5"/>
  <c r="M9898" i="5"/>
  <c r="M9906" i="5"/>
  <c r="M9970" i="5"/>
  <c r="O9970" i="5" s="1"/>
  <c r="M9631" i="5"/>
  <c r="N9631" i="5" s="1"/>
  <c r="M9655" i="5"/>
  <c r="N9655" i="5" s="1"/>
  <c r="M9855" i="5"/>
  <c r="M9871" i="5"/>
  <c r="M9891" i="5"/>
  <c r="M9990" i="5"/>
  <c r="M10138" i="5"/>
  <c r="N10138" i="5" s="1"/>
  <c r="M10142" i="5"/>
  <c r="N10142" i="5" s="1"/>
  <c r="M10146" i="5"/>
  <c r="O10146" i="5" s="1"/>
  <c r="M10150" i="5"/>
  <c r="O10150" i="5" s="1"/>
  <c r="M9405" i="5"/>
  <c r="M9433" i="5"/>
  <c r="M9278" i="5"/>
  <c r="N9278" i="5" s="1"/>
  <c r="M9286" i="5"/>
  <c r="N9286" i="5" s="1"/>
  <c r="M9572" i="5"/>
  <c r="N9572" i="5" s="1"/>
  <c r="M9592" i="5"/>
  <c r="N9592" i="5" s="1"/>
  <c r="M9612" i="5"/>
  <c r="M9696" i="5"/>
  <c r="M9872" i="5"/>
  <c r="M9991" i="5"/>
  <c r="N9991" i="5" s="1"/>
  <c r="M10015" i="5"/>
  <c r="M10135" i="5"/>
  <c r="N10135" i="5" s="1"/>
  <c r="M10139" i="5"/>
  <c r="M10143" i="5"/>
  <c r="M10147" i="5"/>
  <c r="M10151" i="5"/>
  <c r="M10718" i="5"/>
  <c r="M10794" i="5"/>
  <c r="M10798" i="5"/>
  <c r="N10798" i="5" s="1"/>
  <c r="M10810" i="5"/>
  <c r="O10810" i="5" s="1"/>
  <c r="M10894" i="5"/>
  <c r="N10894" i="5" s="1"/>
  <c r="M10942" i="5"/>
  <c r="N10942" i="5" s="1"/>
  <c r="M10990" i="5"/>
  <c r="M11018" i="5"/>
  <c r="M11759" i="5"/>
  <c r="M10679" i="5"/>
  <c r="M11222" i="5"/>
  <c r="N11222" i="5" s="1"/>
  <c r="M11281" i="5"/>
  <c r="N11281" i="5" s="1"/>
  <c r="M10715" i="5"/>
  <c r="N10715" i="5" s="1"/>
  <c r="M10731" i="5"/>
  <c r="M10779" i="5"/>
  <c r="M10811" i="5"/>
  <c r="M10839" i="5"/>
  <c r="M10855" i="5"/>
  <c r="N10855" i="5" s="1"/>
  <c r="M10863" i="5"/>
  <c r="O10863" i="5" s="1"/>
  <c r="M10895" i="5"/>
  <c r="O10895" i="5" s="1"/>
  <c r="M10919" i="5"/>
  <c r="N10919" i="5" s="1"/>
  <c r="M10943" i="5"/>
  <c r="M10963" i="5"/>
  <c r="M10991" i="5"/>
  <c r="M11011" i="5"/>
  <c r="M11019" i="5"/>
  <c r="N11019" i="5" s="1"/>
  <c r="M11051" i="5"/>
  <c r="O11051" i="5" s="1"/>
  <c r="M11083" i="5"/>
  <c r="O11083" i="5" s="1"/>
  <c r="M11254" i="5"/>
  <c r="N11254" i="5" s="1"/>
  <c r="M11258" i="5"/>
  <c r="M11796" i="5"/>
  <c r="M11832" i="5"/>
  <c r="M11872" i="5"/>
  <c r="N11872" i="5" s="1"/>
  <c r="M11908" i="5"/>
  <c r="N11908" i="5" s="1"/>
  <c r="M10684" i="5"/>
  <c r="N10684" i="5" s="1"/>
  <c r="M10700" i="5"/>
  <c r="M10756" i="5"/>
  <c r="M10760" i="5"/>
  <c r="M10780" i="5"/>
  <c r="M10816" i="5"/>
  <c r="O10816" i="5" s="1"/>
  <c r="M10840" i="5"/>
  <c r="O10840" i="5" s="1"/>
  <c r="M10884" i="5"/>
  <c r="O10884" i="5" s="1"/>
  <c r="M10920" i="5"/>
  <c r="O10920" i="5" s="1"/>
  <c r="M10964" i="5"/>
  <c r="M9947" i="5"/>
  <c r="M10673" i="5"/>
  <c r="M10697" i="5"/>
  <c r="M10833" i="5"/>
  <c r="N10833" i="5" s="1"/>
  <c r="M10837" i="5"/>
  <c r="O10837" i="5" s="1"/>
  <c r="M10865" i="5"/>
  <c r="N10865" i="5" s="1"/>
  <c r="M10893" i="5"/>
  <c r="O10893" i="5" s="1"/>
  <c r="M10921" i="5"/>
  <c r="M10965" i="5"/>
  <c r="O10965" i="5" s="1"/>
  <c r="M11049" i="5"/>
  <c r="O11049" i="5" s="1"/>
  <c r="M11073" i="5"/>
  <c r="M11109" i="5"/>
  <c r="M11125" i="5"/>
  <c r="M11149" i="5"/>
  <c r="O11149" i="5" s="1"/>
  <c r="M11185" i="5"/>
  <c r="N11185" i="5" s="1"/>
  <c r="M11237" i="5"/>
  <c r="N11237" i="5" s="1"/>
  <c r="M11276" i="5"/>
  <c r="O11276" i="5" s="1"/>
  <c r="M11320" i="5"/>
  <c r="M11184" i="5"/>
  <c r="N11184" i="5" s="1"/>
  <c r="M11220" i="5"/>
  <c r="O11220" i="5" s="1"/>
  <c r="M11315" i="5"/>
  <c r="M11359" i="5"/>
  <c r="M11299" i="5"/>
  <c r="O11299" i="5" s="1"/>
  <c r="M11148" i="5"/>
  <c r="M3" i="5"/>
  <c r="M7" i="5"/>
  <c r="M24" i="5"/>
  <c r="N24" i="5" s="1"/>
  <c r="M36" i="5"/>
  <c r="M192" i="5"/>
  <c r="M12" i="5"/>
  <c r="M29" i="5"/>
  <c r="M37" i="5"/>
  <c r="M57" i="5"/>
  <c r="O57" i="5" s="1"/>
  <c r="M185" i="5"/>
  <c r="O185" i="5" s="1"/>
  <c r="M13" i="5"/>
  <c r="M18" i="5"/>
  <c r="M46" i="5"/>
  <c r="M58" i="5"/>
  <c r="M198" i="5"/>
  <c r="M6" i="5"/>
  <c r="O6" i="5" s="1"/>
  <c r="M23" i="5"/>
  <c r="N23" i="5" s="1"/>
  <c r="M2847" i="5"/>
  <c r="M2851" i="5"/>
  <c r="N2851" i="5" s="1"/>
  <c r="M2855" i="5"/>
  <c r="M2883" i="5"/>
  <c r="N2883" i="5" s="1"/>
  <c r="M2887" i="5"/>
  <c r="M2891" i="5"/>
  <c r="M2860" i="5"/>
  <c r="M2848" i="5"/>
  <c r="M2873" i="5"/>
  <c r="M2966" i="5"/>
  <c r="M2974" i="5"/>
  <c r="M2978" i="5"/>
  <c r="N2978" i="5" s="1"/>
  <c r="M3002" i="5"/>
  <c r="N3002" i="5" s="1"/>
  <c r="M3034" i="5"/>
  <c r="M2849" i="5"/>
  <c r="N2849" i="5" s="1"/>
  <c r="M2868" i="5"/>
  <c r="N2868" i="5" s="1"/>
  <c r="M2880" i="5"/>
  <c r="N2880" i="5" s="1"/>
  <c r="M2923" i="5"/>
  <c r="M2955" i="5"/>
  <c r="M2963" i="5"/>
  <c r="N2963" i="5" s="1"/>
  <c r="M2975" i="5"/>
  <c r="O2975" i="5" s="1"/>
  <c r="M2987" i="5"/>
  <c r="O2987" i="5" s="1"/>
  <c r="M3003" i="5"/>
  <c r="M2894" i="5"/>
  <c r="M2911" i="5"/>
  <c r="M2936" i="5"/>
  <c r="M2976" i="5"/>
  <c r="N2976" i="5" s="1"/>
  <c r="M2988" i="5"/>
  <c r="N2988" i="5" s="1"/>
  <c r="M3001" i="5"/>
  <c r="M3037" i="5"/>
  <c r="M2877" i="5"/>
  <c r="M3013" i="5"/>
  <c r="M3836" i="5"/>
  <c r="M3840" i="5"/>
  <c r="M3837" i="5"/>
  <c r="M3877" i="5"/>
  <c r="M3838" i="5"/>
  <c r="N3838" i="5" s="1"/>
  <c r="M3866" i="5"/>
  <c r="O3866" i="5" s="1"/>
  <c r="M2853" i="5"/>
  <c r="M3839" i="5"/>
  <c r="M14451" i="5"/>
  <c r="M14479" i="5"/>
  <c r="M14495" i="5"/>
  <c r="M14444" i="5"/>
  <c r="N14444" i="5" s="1"/>
  <c r="M14484" i="5"/>
  <c r="N14484" i="5" s="1"/>
  <c r="M14446" i="5"/>
  <c r="M14450" i="5"/>
  <c r="M14474" i="5"/>
  <c r="O14474" i="5" s="1"/>
  <c r="M14494" i="5"/>
  <c r="N14494" i="5" s="1"/>
  <c r="M14445" i="5"/>
  <c r="M14485" i="5"/>
  <c r="M2" i="5"/>
  <c r="M14505" i="5"/>
  <c r="M3852" i="5"/>
  <c r="M3996" i="5"/>
  <c r="O3996" i="5" s="1"/>
  <c r="M4000" i="5"/>
  <c r="O4000" i="5" s="1"/>
  <c r="M3857" i="5"/>
  <c r="N3857" i="5" s="1"/>
  <c r="M4005" i="5"/>
  <c r="N4005" i="5" s="1"/>
  <c r="M4161" i="5"/>
  <c r="M4165" i="5"/>
  <c r="M4173" i="5"/>
  <c r="O4173" i="5" s="1"/>
  <c r="M3847" i="5"/>
  <c r="M3998" i="5"/>
  <c r="M4018" i="5"/>
  <c r="O4018" i="5" s="1"/>
  <c r="M4150" i="5"/>
  <c r="N4150" i="5" s="1"/>
  <c r="M4154" i="5"/>
  <c r="N4154" i="5" s="1"/>
  <c r="M4158" i="5"/>
  <c r="N4158" i="5" s="1"/>
  <c r="M4170" i="5"/>
  <c r="M4160" i="5"/>
  <c r="M4197" i="5"/>
  <c r="M4213" i="5"/>
  <c r="M4249" i="5"/>
  <c r="M4316" i="5"/>
  <c r="O4316" i="5" s="1"/>
  <c r="M4360" i="5"/>
  <c r="N4360" i="5" s="1"/>
  <c r="M4408" i="5"/>
  <c r="O4408" i="5" s="1"/>
  <c r="M4428" i="5"/>
  <c r="N4428" i="5" s="1"/>
  <c r="M4436" i="5"/>
  <c r="M4468" i="5"/>
  <c r="M4500" i="5"/>
  <c r="M4504" i="5"/>
  <c r="M4508" i="5"/>
  <c r="O4508" i="5" s="1"/>
  <c r="M4536" i="5"/>
  <c r="O4536" i="5" s="1"/>
  <c r="M4544" i="5"/>
  <c r="O4544" i="5" s="1"/>
  <c r="M4552" i="5"/>
  <c r="N4552" i="5" s="1"/>
  <c r="M4580" i="5"/>
  <c r="M4588" i="5"/>
  <c r="M4592" i="5"/>
  <c r="M4636" i="5"/>
  <c r="M4676" i="5"/>
  <c r="O4676" i="5" s="1"/>
  <c r="M4680" i="5"/>
  <c r="O4680" i="5" s="1"/>
  <c r="M4178" i="5"/>
  <c r="M4184" i="5"/>
  <c r="N4184" i="5" s="1"/>
  <c r="M4281" i="5"/>
  <c r="O4281" i="5" s="1"/>
  <c r="M4297" i="5"/>
  <c r="N4297" i="5" s="1"/>
  <c r="M4712" i="5"/>
  <c r="N4712" i="5" s="1"/>
  <c r="M4152" i="5"/>
  <c r="O4152" i="5" s="1"/>
  <c r="M4163" i="5"/>
  <c r="M4172" i="5"/>
  <c r="M4190" i="5"/>
  <c r="M4198" i="5"/>
  <c r="M4202" i="5"/>
  <c r="M4210" i="5"/>
  <c r="O4210" i="5" s="1"/>
  <c r="M4218" i="5"/>
  <c r="N4218" i="5" s="1"/>
  <c r="M4226" i="5"/>
  <c r="N4226" i="5" s="1"/>
  <c r="M4238" i="5"/>
  <c r="N4238" i="5" s="1"/>
  <c r="M4242" i="5"/>
  <c r="M4254" i="5"/>
  <c r="M4266" i="5"/>
  <c r="M4337" i="5"/>
  <c r="M4369" i="5"/>
  <c r="N4369" i="5" s="1"/>
  <c r="M4373" i="5"/>
  <c r="N4373" i="5" s="1"/>
  <c r="M4401" i="5"/>
  <c r="O4401" i="5" s="1"/>
  <c r="M4405" i="5"/>
  <c r="N4405" i="5" s="1"/>
  <c r="M4433" i="5"/>
  <c r="M4437" i="5"/>
  <c r="M4441" i="5"/>
  <c r="M4461" i="5"/>
  <c r="M4465" i="5"/>
  <c r="N4465" i="5" s="1"/>
  <c r="M4469" i="5"/>
  <c r="N4469" i="5" s="1"/>
  <c r="M4501" i="5"/>
  <c r="N4501" i="5" s="1"/>
  <c r="M4549" i="5"/>
  <c r="N4549" i="5" s="1"/>
  <c r="M4589" i="5"/>
  <c r="M4633" i="5"/>
  <c r="M4637" i="5"/>
  <c r="M4673" i="5"/>
  <c r="M3851" i="5"/>
  <c r="O3851" i="5" s="1"/>
  <c r="M4186" i="5"/>
  <c r="M4294" i="5"/>
  <c r="O4294" i="5" s="1"/>
  <c r="M4709" i="5"/>
  <c r="N4709" i="5" s="1"/>
  <c r="M4713" i="5"/>
  <c r="O4713" i="5" s="1"/>
  <c r="M4180" i="5"/>
  <c r="N4180" i="5" s="1"/>
  <c r="M4195" i="5"/>
  <c r="O4195" i="5" s="1"/>
  <c r="M4223" i="5"/>
  <c r="M4231" i="5"/>
  <c r="M4251" i="5"/>
  <c r="M4334" i="5"/>
  <c r="M4370" i="5"/>
  <c r="N4370" i="5" s="1"/>
  <c r="M4398" i="5"/>
  <c r="N4398" i="5" s="1"/>
  <c r="M4426" i="5"/>
  <c r="N4426" i="5" s="1"/>
  <c r="M4430" i="5"/>
  <c r="N4430" i="5" s="1"/>
  <c r="M4462" i="5"/>
  <c r="M4474" i="5"/>
  <c r="M4506" i="5"/>
  <c r="M4546" i="5"/>
  <c r="M4582" i="5"/>
  <c r="N4582" i="5" s="1"/>
  <c r="M4594" i="5"/>
  <c r="O4594" i="5" s="1"/>
  <c r="M4602" i="5"/>
  <c r="N4602" i="5" s="1"/>
  <c r="M4626" i="5"/>
  <c r="N4626" i="5" s="1"/>
  <c r="M4678" i="5"/>
  <c r="M4156" i="5"/>
  <c r="M4007" i="5"/>
  <c r="O4007" i="5" s="1"/>
  <c r="M4148" i="5"/>
  <c r="N4148" i="5" s="1"/>
  <c r="M4159" i="5"/>
  <c r="O4159" i="5" s="1"/>
  <c r="M4188" i="5"/>
  <c r="O4188" i="5" s="1"/>
  <c r="M4284" i="5"/>
  <c r="M4403" i="5"/>
  <c r="O4403" i="5" s="1"/>
  <c r="M4591" i="5"/>
  <c r="N4591" i="5" s="1"/>
  <c r="M4715" i="5"/>
  <c r="O4715" i="5" s="1"/>
  <c r="M4828" i="5"/>
  <c r="M4900" i="5"/>
  <c r="M4932" i="5"/>
  <c r="M4964" i="5"/>
  <c r="M4224" i="5"/>
  <c r="N4224" i="5" s="1"/>
  <c r="M4439" i="5"/>
  <c r="O4439" i="5" s="1"/>
  <c r="M4495" i="5"/>
  <c r="M4547" i="5"/>
  <c r="M4749" i="5"/>
  <c r="M4753" i="5"/>
  <c r="M4996" i="5"/>
  <c r="M5024" i="5"/>
  <c r="M5032" i="5"/>
  <c r="N5032" i="5" s="1"/>
  <c r="M5308" i="5"/>
  <c r="M4228" i="5"/>
  <c r="O4228" i="5" s="1"/>
  <c r="M4471" i="5"/>
  <c r="O4471" i="5" s="1"/>
  <c r="M4499" i="5"/>
  <c r="M4785" i="5"/>
  <c r="O4785" i="5" s="1"/>
  <c r="M4789" i="5"/>
  <c r="O4789" i="5" s="1"/>
  <c r="M4821" i="5"/>
  <c r="M4825" i="5"/>
  <c r="M4861" i="5"/>
  <c r="M4865" i="5"/>
  <c r="M4897" i="5"/>
  <c r="O4897" i="5" s="1"/>
  <c r="M4901" i="5"/>
  <c r="N4901" i="5" s="1"/>
  <c r="M4933" i="5"/>
  <c r="O4933" i="5" s="1"/>
  <c r="M4961" i="5"/>
  <c r="N4961" i="5" s="1"/>
  <c r="M4965" i="5"/>
  <c r="M4200" i="5"/>
  <c r="M4754" i="5"/>
  <c r="M4993" i="5"/>
  <c r="M5033" i="5"/>
  <c r="M5065" i="5"/>
  <c r="O5065" i="5" s="1"/>
  <c r="M4204" i="5"/>
  <c r="M4363" i="5"/>
  <c r="M4559" i="5"/>
  <c r="M4790" i="5"/>
  <c r="O4790" i="5" s="1"/>
  <c r="M4818" i="5"/>
  <c r="O4818" i="5" s="1"/>
  <c r="M4826" i="5"/>
  <c r="N4826" i="5" s="1"/>
  <c r="M4858" i="5"/>
  <c r="M4866" i="5"/>
  <c r="M4894" i="5"/>
  <c r="M4902" i="5"/>
  <c r="M4930" i="5"/>
  <c r="N4930" i="5" s="1"/>
  <c r="M4934" i="5"/>
  <c r="N4934" i="5" s="1"/>
  <c r="M4958" i="5"/>
  <c r="O4958" i="5" s="1"/>
  <c r="M4168" i="5"/>
  <c r="M4240" i="5"/>
  <c r="M4367" i="5"/>
  <c r="M4511" i="5"/>
  <c r="M4711" i="5"/>
  <c r="M4751" i="5"/>
  <c r="M4998" i="5"/>
  <c r="M5030" i="5"/>
  <c r="M5062" i="5"/>
  <c r="N5062" i="5" s="1"/>
  <c r="M5066" i="5"/>
  <c r="O5066" i="5" s="1"/>
  <c r="M4182" i="5"/>
  <c r="M4216" i="5"/>
  <c r="O4216" i="5" s="1"/>
  <c r="M4635" i="5"/>
  <c r="N4635" i="5" s="1"/>
  <c r="M4679" i="5"/>
  <c r="M4756" i="5"/>
  <c r="M4991" i="5"/>
  <c r="N4991" i="5" s="1"/>
  <c r="M4995" i="5"/>
  <c r="M5027" i="5"/>
  <c r="N5027" i="5" s="1"/>
  <c r="M5059" i="5"/>
  <c r="M5091" i="5"/>
  <c r="N5091" i="5" s="1"/>
  <c r="M5295" i="5"/>
  <c r="O5295" i="5" s="1"/>
  <c r="M5323" i="5"/>
  <c r="M4212" i="5"/>
  <c r="N4212" i="5" s="1"/>
  <c r="M4395" i="5"/>
  <c r="O4395" i="5" s="1"/>
  <c r="M4787" i="5"/>
  <c r="N4787" i="5" s="1"/>
  <c r="M5384" i="5"/>
  <c r="M5424" i="5"/>
  <c r="N5424" i="5" s="1"/>
  <c r="M4675" i="5"/>
  <c r="N4675" i="5" s="1"/>
  <c r="M4791" i="5"/>
  <c r="M4963" i="5"/>
  <c r="O4963" i="5" s="1"/>
  <c r="M5544" i="5"/>
  <c r="N5544" i="5" s="1"/>
  <c r="M5820" i="5"/>
  <c r="N5820" i="5" s="1"/>
  <c r="M5964" i="5"/>
  <c r="M5968" i="5"/>
  <c r="M5421" i="5"/>
  <c r="M5557" i="5"/>
  <c r="O5557" i="5" s="1"/>
  <c r="M5569" i="5"/>
  <c r="O5569" i="5" s="1"/>
  <c r="M5937" i="5"/>
  <c r="O5937" i="5" s="1"/>
  <c r="M5957" i="5"/>
  <c r="M4339" i="5"/>
  <c r="M4823" i="5"/>
  <c r="M5398" i="5"/>
  <c r="M5446" i="5"/>
  <c r="M4827" i="5"/>
  <c r="M5518" i="5"/>
  <c r="M5814" i="5"/>
  <c r="M5830" i="5"/>
  <c r="O5830" i="5" s="1"/>
  <c r="M5850" i="5"/>
  <c r="O5850" i="5" s="1"/>
  <c r="M5946" i="5"/>
  <c r="N5946" i="5" s="1"/>
  <c r="M5970" i="5"/>
  <c r="M5974" i="5"/>
  <c r="M4783" i="5"/>
  <c r="O4783" i="5" s="1"/>
  <c r="M4867" i="5"/>
  <c r="N4867" i="5" s="1"/>
  <c r="M4899" i="5"/>
  <c r="N4899" i="5" s="1"/>
  <c r="M5935" i="5"/>
  <c r="N5935" i="5" s="1"/>
  <c r="M5939" i="5"/>
  <c r="N5939" i="5" s="1"/>
  <c r="M5943" i="5"/>
  <c r="O5943" i="5" s="1"/>
  <c r="M5951" i="5"/>
  <c r="M5955" i="5"/>
  <c r="O5955" i="5" s="1"/>
  <c r="M6146" i="5"/>
  <c r="N6146" i="5" s="1"/>
  <c r="M6310" i="5"/>
  <c r="M6326" i="5"/>
  <c r="M4863" i="5"/>
  <c r="M6000" i="5"/>
  <c r="N6000" i="5" s="1"/>
  <c r="M6136" i="5"/>
  <c r="N6136" i="5" s="1"/>
  <c r="M6344" i="5"/>
  <c r="M5403" i="5"/>
  <c r="M6021" i="5"/>
  <c r="N6021" i="5" s="1"/>
  <c r="M7809" i="5"/>
  <c r="N7809" i="5" s="1"/>
  <c r="M7849" i="5"/>
  <c r="O7849" i="5" s="1"/>
  <c r="M7957" i="5"/>
  <c r="O7957" i="5" s="1"/>
  <c r="M5993" i="5"/>
  <c r="M7754" i="5"/>
  <c r="M7802" i="5"/>
  <c r="M7846" i="5"/>
  <c r="M7854" i="5"/>
  <c r="M8002" i="5"/>
  <c r="N8002" i="5" s="1"/>
  <c r="M7899" i="5"/>
  <c r="N7899" i="5" s="1"/>
  <c r="M7999" i="5"/>
  <c r="O7999" i="5" s="1"/>
  <c r="M5371" i="5"/>
  <c r="M7396" i="5"/>
  <c r="M7437" i="5"/>
  <c r="N7437" i="5" s="1"/>
  <c r="M8268" i="5"/>
  <c r="N8268" i="5" s="1"/>
  <c r="M8296" i="5"/>
  <c r="N8296" i="5" s="1"/>
  <c r="M8360" i="5"/>
  <c r="N8360" i="5" s="1"/>
  <c r="M8388" i="5"/>
  <c r="N8388" i="5" s="1"/>
  <c r="M8444" i="5"/>
  <c r="M8484" i="5"/>
  <c r="M8536" i="5"/>
  <c r="M8037" i="5"/>
  <c r="M8069" i="5"/>
  <c r="M8105" i="5"/>
  <c r="M8125" i="5"/>
  <c r="M8185" i="5"/>
  <c r="M8209" i="5"/>
  <c r="N8209" i="5" s="1"/>
  <c r="M8213" i="5"/>
  <c r="O8213" i="5" s="1"/>
  <c r="M8237" i="5"/>
  <c r="M8265" i="5"/>
  <c r="M8301" i="5"/>
  <c r="M8329" i="5"/>
  <c r="M8333" i="5"/>
  <c r="N8333" i="5" s="1"/>
  <c r="M8357" i="5"/>
  <c r="N8357" i="5" s="1"/>
  <c r="M8425" i="5"/>
  <c r="N8425" i="5" s="1"/>
  <c r="M8481" i="5"/>
  <c r="O8481" i="5" s="1"/>
  <c r="M8513" i="5"/>
  <c r="M8561" i="5"/>
  <c r="M7996" i="5"/>
  <c r="N7996" i="5" s="1"/>
  <c r="M8038" i="5"/>
  <c r="M8070" i="5"/>
  <c r="M8098" i="5"/>
  <c r="O8098" i="5" s="1"/>
  <c r="M8102" i="5"/>
  <c r="O8102" i="5" s="1"/>
  <c r="M8130" i="5"/>
  <c r="N8130" i="5" s="1"/>
  <c r="M8154" i="5"/>
  <c r="O8154" i="5" s="1"/>
  <c r="M8158" i="5"/>
  <c r="M8234" i="5"/>
  <c r="M8390" i="5"/>
  <c r="M8462" i="5"/>
  <c r="M7904" i="5"/>
  <c r="M8035" i="5"/>
  <c r="N8035" i="5" s="1"/>
  <c r="M8067" i="5"/>
  <c r="N8067" i="5" s="1"/>
  <c r="M8151" i="5"/>
  <c r="O8151" i="5" s="1"/>
  <c r="M8183" i="5"/>
  <c r="N8183" i="5" s="1"/>
  <c r="M8187" i="5"/>
  <c r="M8211" i="5"/>
  <c r="M6013" i="5"/>
  <c r="N6013" i="5" s="1"/>
  <c r="M8032" i="5"/>
  <c r="N8032" i="5" s="1"/>
  <c r="M8072" i="5"/>
  <c r="M8100" i="5"/>
  <c r="M8128" i="5"/>
  <c r="N8128" i="5" s="1"/>
  <c r="M8132" i="5"/>
  <c r="N8132" i="5" s="1"/>
  <c r="M8156" i="5"/>
  <c r="M8180" i="5"/>
  <c r="M8675" i="5"/>
  <c r="O8675" i="5" s="1"/>
  <c r="M8239" i="5"/>
  <c r="M7908" i="5"/>
  <c r="M8539" i="5"/>
  <c r="M12694" i="5"/>
  <c r="M12615" i="5"/>
  <c r="O12615" i="5" s="1"/>
  <c r="M12647" i="5"/>
  <c r="O12647" i="5" s="1"/>
  <c r="M13211" i="5"/>
  <c r="N13211" i="5" s="1"/>
  <c r="M13243" i="5"/>
  <c r="N13243" i="5" s="1"/>
  <c r="M13251" i="5"/>
  <c r="M13267" i="5"/>
  <c r="M13271" i="5"/>
  <c r="M13279" i="5"/>
  <c r="M13283" i="5"/>
  <c r="O13283" i="5" s="1"/>
  <c r="M13299" i="5"/>
  <c r="O13299" i="5" s="1"/>
  <c r="M13307" i="5"/>
  <c r="O13307" i="5" s="1"/>
  <c r="M13315" i="5"/>
  <c r="O13315" i="5" s="1"/>
  <c r="M13319" i="5"/>
  <c r="M13343" i="5"/>
  <c r="M13347" i="5"/>
  <c r="M13359" i="5"/>
  <c r="M13363" i="5"/>
  <c r="O13363" i="5" s="1"/>
  <c r="M13367" i="5"/>
  <c r="O13367" i="5" s="1"/>
  <c r="M13371" i="5"/>
  <c r="O13371" i="5" s="1"/>
  <c r="M13375" i="5"/>
  <c r="N13375" i="5" s="1"/>
  <c r="M13383" i="5"/>
  <c r="M13391" i="5"/>
  <c r="M13395" i="5"/>
  <c r="M13399" i="5"/>
  <c r="M13423" i="5"/>
  <c r="O13423" i="5" s="1"/>
  <c r="M13443" i="5"/>
  <c r="O13443" i="5" s="1"/>
  <c r="M13447" i="5"/>
  <c r="O13447" i="5" s="1"/>
  <c r="M13451" i="5"/>
  <c r="N13451" i="5" s="1"/>
  <c r="M13459" i="5"/>
  <c r="M13471" i="5"/>
  <c r="M13483" i="5"/>
  <c r="M13487" i="5"/>
  <c r="M13495" i="5"/>
  <c r="N13495" i="5" s="1"/>
  <c r="M13507" i="5"/>
  <c r="N13507" i="5" s="1"/>
  <c r="M13511" i="5"/>
  <c r="O13511" i="5" s="1"/>
  <c r="M13519" i="5"/>
  <c r="N13519" i="5" s="1"/>
  <c r="M13523" i="5"/>
  <c r="M13531" i="5"/>
  <c r="M13535" i="5"/>
  <c r="M13539" i="5"/>
  <c r="M13543" i="5"/>
  <c r="O13543" i="5" s="1"/>
  <c r="M13547" i="5"/>
  <c r="N13547" i="5" s="1"/>
  <c r="M13551" i="5"/>
  <c r="O13551" i="5" s="1"/>
  <c r="M13555" i="5"/>
  <c r="N13555" i="5" s="1"/>
  <c r="M13559" i="5"/>
  <c r="M13571" i="5"/>
  <c r="M13587" i="5"/>
  <c r="M13591" i="5"/>
  <c r="M13599" i="5"/>
  <c r="O13599" i="5" s="1"/>
  <c r="M13607" i="5"/>
  <c r="N13607" i="5" s="1"/>
  <c r="M13611" i="5"/>
  <c r="N13611" i="5" s="1"/>
  <c r="M13615" i="5"/>
  <c r="O13615" i="5" s="1"/>
  <c r="M13623" i="5"/>
  <c r="M13627" i="5"/>
  <c r="M13639" i="5"/>
  <c r="M13643" i="5"/>
  <c r="M13647" i="5"/>
  <c r="N13647" i="5" s="1"/>
  <c r="M13651" i="5"/>
  <c r="N13651" i="5" s="1"/>
  <c r="M13659" i="5"/>
  <c r="O13659" i="5" s="1"/>
  <c r="M13663" i="5"/>
  <c r="O13663" i="5" s="1"/>
  <c r="M13679" i="5"/>
  <c r="M13683" i="5"/>
  <c r="M13687" i="5"/>
  <c r="M13723" i="5"/>
  <c r="M13727" i="5"/>
  <c r="O13727" i="5" s="1"/>
  <c r="M13739" i="5"/>
  <c r="O13739" i="5" s="1"/>
  <c r="M13743" i="5"/>
  <c r="O13743" i="5" s="1"/>
  <c r="M13747" i="5"/>
  <c r="O13747" i="5" s="1"/>
  <c r="M13755" i="5"/>
  <c r="M13763" i="5"/>
  <c r="M13779" i="5"/>
  <c r="M13783" i="5"/>
  <c r="M13787" i="5"/>
  <c r="N13787" i="5" s="1"/>
  <c r="M13791" i="5"/>
  <c r="N13791" i="5" s="1"/>
  <c r="M13799" i="5"/>
  <c r="N13799" i="5" s="1"/>
  <c r="M13803" i="5"/>
  <c r="N13803" i="5" s="1"/>
  <c r="M13819" i="5"/>
  <c r="M13823" i="5"/>
  <c r="M13827" i="5"/>
  <c r="M13839" i="5"/>
  <c r="M13843" i="5"/>
  <c r="O13843" i="5" s="1"/>
  <c r="M13859" i="5"/>
  <c r="N13859" i="5" s="1"/>
  <c r="M13863" i="5"/>
  <c r="N13863" i="5" s="1"/>
  <c r="M13867" i="5"/>
  <c r="O13867" i="5" s="1"/>
  <c r="M13887" i="5"/>
  <c r="M13895" i="5"/>
  <c r="M13899" i="5"/>
  <c r="M13911" i="5"/>
  <c r="M13915" i="5"/>
  <c r="O13915" i="5" s="1"/>
  <c r="M13927" i="5"/>
  <c r="N13927" i="5" s="1"/>
  <c r="M13939" i="5"/>
  <c r="O13939" i="5" s="1"/>
  <c r="M13943" i="5"/>
  <c r="N13943" i="5" s="1"/>
  <c r="M13955" i="5"/>
  <c r="M13967" i="5"/>
  <c r="M13975" i="5"/>
  <c r="M13979" i="5"/>
  <c r="M13983" i="5"/>
  <c r="N13983" i="5" s="1"/>
  <c r="M13987" i="5"/>
  <c r="O13987" i="5" s="1"/>
  <c r="M13991" i="5"/>
  <c r="N13991" i="5" s="1"/>
  <c r="M14011" i="5"/>
  <c r="O14011" i="5" s="1"/>
  <c r="M14015" i="5"/>
  <c r="M14019" i="5"/>
  <c r="M14023" i="5"/>
  <c r="M14047" i="5"/>
  <c r="M14051" i="5"/>
  <c r="N14051" i="5" s="1"/>
  <c r="M14055" i="5"/>
  <c r="N14055" i="5" s="1"/>
  <c r="M14063" i="5"/>
  <c r="N14063" i="5" s="1"/>
  <c r="M14071" i="5"/>
  <c r="N14071" i="5" s="1"/>
  <c r="M14075" i="5"/>
  <c r="M14079" i="5"/>
  <c r="M14091" i="5"/>
  <c r="M14095" i="5"/>
  <c r="M14099" i="5"/>
  <c r="N14099" i="5" s="1"/>
  <c r="M14107" i="5"/>
  <c r="O14107" i="5" s="1"/>
  <c r="M14111" i="5"/>
  <c r="O14111" i="5" s="1"/>
  <c r="M14127" i="5"/>
  <c r="N14127" i="5" s="1"/>
  <c r="M14135" i="5"/>
  <c r="M14139" i="5"/>
  <c r="M14147" i="5"/>
  <c r="M14151" i="5"/>
  <c r="M14159" i="5"/>
  <c r="N14159" i="5" s="1"/>
  <c r="M14175" i="5"/>
  <c r="O14175" i="5" s="1"/>
  <c r="M14179" i="5"/>
  <c r="O14179" i="5" s="1"/>
  <c r="M14183" i="5"/>
  <c r="O14183" i="5" s="1"/>
  <c r="M14187" i="5"/>
  <c r="M14191" i="5"/>
  <c r="M14195" i="5"/>
  <c r="M14199" i="5"/>
  <c r="M14215" i="5"/>
  <c r="N14215" i="5" s="1"/>
  <c r="M14219" i="5"/>
  <c r="O14219" i="5" s="1"/>
  <c r="M14223" i="5"/>
  <c r="O14223" i="5" s="1"/>
  <c r="M14231" i="5"/>
  <c r="O14231" i="5" s="1"/>
  <c r="M14235" i="5"/>
  <c r="M14239" i="5"/>
  <c r="M14243" i="5"/>
  <c r="M14247" i="5"/>
  <c r="M14251" i="5"/>
  <c r="O14251" i="5" s="1"/>
  <c r="M14263" i="5"/>
  <c r="O14263" i="5" s="1"/>
  <c r="M14275" i="5"/>
  <c r="O14275" i="5" s="1"/>
  <c r="M14279" i="5"/>
  <c r="O14279" i="5" s="1"/>
  <c r="M14291" i="5"/>
  <c r="M14299" i="5"/>
  <c r="M14303" i="5"/>
  <c r="M14307" i="5"/>
  <c r="M14315" i="5"/>
  <c r="N14315" i="5" s="1"/>
  <c r="M14323" i="5"/>
  <c r="O14323" i="5" s="1"/>
  <c r="M14327" i="5"/>
  <c r="O14327" i="5" s="1"/>
  <c r="M14331" i="5"/>
  <c r="O14331" i="5" s="1"/>
  <c r="M14339" i="5"/>
  <c r="M14343" i="5"/>
  <c r="M14347" i="5"/>
  <c r="M14351" i="5"/>
  <c r="M14355" i="5"/>
  <c r="O14355" i="5" s="1"/>
  <c r="M14359" i="5"/>
  <c r="N14359" i="5" s="1"/>
  <c r="M14363" i="5"/>
  <c r="O14363" i="5" s="1"/>
  <c r="M14367" i="5"/>
  <c r="N14367" i="5" s="1"/>
  <c r="M14371" i="5"/>
  <c r="M14375" i="5"/>
  <c r="M14383" i="5"/>
  <c r="M14387" i="5"/>
  <c r="M14391" i="5"/>
  <c r="O14391" i="5" s="1"/>
  <c r="M14395" i="5"/>
  <c r="O14395" i="5" s="1"/>
  <c r="M14399" i="5"/>
  <c r="N14399" i="5" s="1"/>
  <c r="M13236" i="5"/>
  <c r="N13236" i="5" s="1"/>
  <c r="M13248" i="5"/>
  <c r="M13260" i="5"/>
  <c r="M13284" i="5"/>
  <c r="M13292" i="5"/>
  <c r="M13296" i="5"/>
  <c r="N13296" i="5" s="1"/>
  <c r="M13312" i="5"/>
  <c r="O13312" i="5" s="1"/>
  <c r="M13316" i="5"/>
  <c r="N13316" i="5" s="1"/>
  <c r="M13320" i="5"/>
  <c r="N13320" i="5" s="1"/>
  <c r="M13332" i="5"/>
  <c r="M13336" i="5"/>
  <c r="M13340" i="5"/>
  <c r="M13348" i="5"/>
  <c r="M13372" i="5"/>
  <c r="O13372" i="5" s="1"/>
  <c r="M13388" i="5"/>
  <c r="N13388" i="5" s="1"/>
  <c r="M13392" i="5"/>
  <c r="N13392" i="5" s="1"/>
  <c r="M13400" i="5"/>
  <c r="N13400" i="5" s="1"/>
  <c r="M13404" i="5"/>
  <c r="M13412" i="5"/>
  <c r="M13416" i="5"/>
  <c r="M13420" i="5"/>
  <c r="M13428" i="5"/>
  <c r="N13428" i="5" s="1"/>
  <c r="M13432" i="5"/>
  <c r="N13432" i="5" s="1"/>
  <c r="M13436" i="5"/>
  <c r="N13436" i="5" s="1"/>
  <c r="M13440" i="5"/>
  <c r="O13440" i="5" s="1"/>
  <c r="M13444" i="5"/>
  <c r="M13456" i="5"/>
  <c r="M13464" i="5"/>
  <c r="M13468" i="5"/>
  <c r="M13472" i="5"/>
  <c r="O13472" i="5" s="1"/>
  <c r="M13476" i="5"/>
  <c r="N13476" i="5" s="1"/>
  <c r="M13480" i="5"/>
  <c r="N13480" i="5" s="1"/>
  <c r="M13484" i="5"/>
  <c r="N13484" i="5" s="1"/>
  <c r="M13488" i="5"/>
  <c r="M13492" i="5"/>
  <c r="M13496" i="5"/>
  <c r="M13500" i="5"/>
  <c r="M13508" i="5"/>
  <c r="N13508" i="5" s="1"/>
  <c r="M13512" i="5"/>
  <c r="O13512" i="5" s="1"/>
  <c r="M13516" i="5"/>
  <c r="N13516" i="5" s="1"/>
  <c r="M13520" i="5"/>
  <c r="N13520" i="5" s="1"/>
  <c r="M13528" i="5"/>
  <c r="M13536" i="5"/>
  <c r="M13548" i="5"/>
  <c r="M13556" i="5"/>
  <c r="M13564" i="5"/>
  <c r="O13564" i="5" s="1"/>
  <c r="M13568" i="5"/>
  <c r="N13568" i="5" s="1"/>
  <c r="M13572" i="5"/>
  <c r="N13572" i="5" s="1"/>
  <c r="M13576" i="5"/>
  <c r="N13576" i="5" s="1"/>
  <c r="M13580" i="5"/>
  <c r="M13584" i="5"/>
  <c r="M13588" i="5"/>
  <c r="M13596" i="5"/>
  <c r="M13604" i="5"/>
  <c r="N13604" i="5" s="1"/>
  <c r="M13616" i="5"/>
  <c r="N13616" i="5" s="1"/>
  <c r="M13620" i="5"/>
  <c r="N13620" i="5" s="1"/>
  <c r="M13624" i="5"/>
  <c r="O13624" i="5" s="1"/>
  <c r="M13632" i="5"/>
  <c r="M13636" i="5"/>
  <c r="M13648" i="5"/>
  <c r="M13656" i="5"/>
  <c r="M13664" i="5"/>
  <c r="N13664" i="5" s="1"/>
  <c r="M13668" i="5"/>
  <c r="N13668" i="5" s="1"/>
  <c r="M13672" i="5"/>
  <c r="N13672" i="5" s="1"/>
  <c r="M13676" i="5"/>
  <c r="N13676" i="5" s="1"/>
  <c r="M13680" i="5"/>
  <c r="M13700" i="5"/>
  <c r="M13704" i="5"/>
  <c r="M13708" i="5"/>
  <c r="M13712" i="5"/>
  <c r="N13712" i="5" s="1"/>
  <c r="M13716" i="5"/>
  <c r="O13716" i="5" s="1"/>
  <c r="M13720" i="5"/>
  <c r="N13720" i="5" s="1"/>
  <c r="M13728" i="5"/>
  <c r="N13728" i="5" s="1"/>
  <c r="M13736" i="5"/>
  <c r="M13748" i="5"/>
  <c r="M13752" i="5"/>
  <c r="M13760" i="5"/>
  <c r="M13764" i="5"/>
  <c r="O13764" i="5" s="1"/>
  <c r="M13776" i="5"/>
  <c r="N13776" i="5" s="1"/>
  <c r="M13784" i="5"/>
  <c r="O13784" i="5" s="1"/>
  <c r="M13796" i="5"/>
  <c r="N13796" i="5" s="1"/>
  <c r="M13804" i="5"/>
  <c r="M13812" i="5"/>
  <c r="M13816" i="5"/>
  <c r="M13832" i="5"/>
  <c r="M13852" i="5"/>
  <c r="O13852" i="5" s="1"/>
  <c r="M13856" i="5"/>
  <c r="N13856" i="5" s="1"/>
  <c r="M13868" i="5"/>
  <c r="O13868" i="5" s="1"/>
  <c r="M13872" i="5"/>
  <c r="O13872" i="5" s="1"/>
  <c r="M13876" i="5"/>
  <c r="M13880" i="5"/>
  <c r="M13884" i="5"/>
  <c r="M13892" i="5"/>
  <c r="M13900" i="5"/>
  <c r="O13900" i="5" s="1"/>
  <c r="M13904" i="5"/>
  <c r="N13904" i="5" s="1"/>
  <c r="M13908" i="5"/>
  <c r="O13908" i="5" s="1"/>
  <c r="M13912" i="5"/>
  <c r="O13912" i="5" s="1"/>
  <c r="M13924" i="5"/>
  <c r="M13932" i="5"/>
  <c r="M13936" i="5"/>
  <c r="M13948" i="5"/>
  <c r="M13952" i="5"/>
  <c r="N13952" i="5" s="1"/>
  <c r="M13960" i="5"/>
  <c r="N13960" i="5" s="1"/>
  <c r="M13964" i="5"/>
  <c r="N13964" i="5" s="1"/>
  <c r="M13972" i="5"/>
  <c r="O13972" i="5" s="1"/>
  <c r="M13988" i="5"/>
  <c r="M13992" i="5"/>
  <c r="M14000" i="5"/>
  <c r="M14004" i="5"/>
  <c r="M14008" i="5"/>
  <c r="N14008" i="5" s="1"/>
  <c r="M14020" i="5"/>
  <c r="O14020" i="5" s="1"/>
  <c r="M14024" i="5"/>
  <c r="O14024" i="5" s="1"/>
  <c r="M14032" i="5"/>
  <c r="N14032" i="5" s="1"/>
  <c r="M14036" i="5"/>
  <c r="M14040" i="5"/>
  <c r="M14044" i="5"/>
  <c r="M14052" i="5"/>
  <c r="M14084" i="5"/>
  <c r="O14084" i="5" s="1"/>
  <c r="M14088" i="5"/>
  <c r="O14088" i="5" s="1"/>
  <c r="M14092" i="5"/>
  <c r="N14092" i="5" s="1"/>
  <c r="M14096" i="5"/>
  <c r="O14096" i="5" s="1"/>
  <c r="M14116" i="5"/>
  <c r="M14120" i="5"/>
  <c r="M14124" i="5"/>
  <c r="M14128" i="5"/>
  <c r="M14144" i="5"/>
  <c r="N14144" i="5" s="1"/>
  <c r="M14152" i="5"/>
  <c r="N14152" i="5" s="1"/>
  <c r="M14156" i="5"/>
  <c r="O14156" i="5" s="1"/>
  <c r="M14160" i="5"/>
  <c r="N14160" i="5" s="1"/>
  <c r="M14168" i="5"/>
  <c r="M14192" i="5"/>
  <c r="M14208" i="5"/>
  <c r="M14212" i="5"/>
  <c r="M14220" i="5"/>
  <c r="N14220" i="5" s="1"/>
  <c r="M14228" i="5"/>
  <c r="O14228" i="5" s="1"/>
  <c r="M14240" i="5"/>
  <c r="N14240" i="5" s="1"/>
  <c r="M14244" i="5"/>
  <c r="O14244" i="5" s="1"/>
  <c r="M14248" i="5"/>
  <c r="M14252" i="5"/>
  <c r="M14256" i="5"/>
  <c r="M14260" i="5"/>
  <c r="M14264" i="5"/>
  <c r="O14264" i="5" s="1"/>
  <c r="M14272" i="5"/>
  <c r="N14272" i="5" s="1"/>
  <c r="M14276" i="5"/>
  <c r="N14276" i="5" s="1"/>
  <c r="M14280" i="5"/>
  <c r="N14280" i="5" s="1"/>
  <c r="M14284" i="5"/>
  <c r="M14288" i="5"/>
  <c r="M14296" i="5"/>
  <c r="M14308" i="5"/>
  <c r="M14312" i="5"/>
  <c r="O14312" i="5" s="1"/>
  <c r="M14316" i="5"/>
  <c r="O14316" i="5" s="1"/>
  <c r="M14324" i="5"/>
  <c r="O14324" i="5" s="1"/>
  <c r="M14332" i="5"/>
  <c r="O14332" i="5" s="1"/>
  <c r="M14336" i="5"/>
  <c r="M14340" i="5"/>
  <c r="M14344" i="5"/>
  <c r="M14348" i="5"/>
  <c r="M14356" i="5"/>
  <c r="N14356" i="5" s="1"/>
  <c r="M14360" i="5"/>
  <c r="O14360" i="5" s="1"/>
  <c r="M14364" i="5"/>
  <c r="N14364" i="5" s="1"/>
  <c r="M14372" i="5"/>
  <c r="O14372" i="5" s="1"/>
  <c r="M14380" i="5"/>
  <c r="M14392" i="5"/>
  <c r="M14400" i="5"/>
  <c r="M13237" i="5"/>
  <c r="M13241" i="5"/>
  <c r="O13241" i="5" s="1"/>
  <c r="M13249" i="5"/>
  <c r="N13249" i="5" s="1"/>
  <c r="M13253" i="5"/>
  <c r="O13253" i="5" s="1"/>
  <c r="M13261" i="5"/>
  <c r="O13261" i="5" s="1"/>
  <c r="M13269" i="5"/>
  <c r="M13281" i="5"/>
  <c r="M13297" i="5"/>
  <c r="M13309" i="5"/>
  <c r="M13313" i="5"/>
  <c r="O13313" i="5" s="1"/>
  <c r="M13317" i="5"/>
  <c r="O13317" i="5" s="1"/>
  <c r="M13321" i="5"/>
  <c r="N13321" i="5" s="1"/>
  <c r="M13345" i="5"/>
  <c r="N13345" i="5" s="1"/>
  <c r="M13349" i="5"/>
  <c r="M13357" i="5"/>
  <c r="M13361" i="5"/>
  <c r="M13365" i="5"/>
  <c r="M13369" i="5"/>
  <c r="O13369" i="5" s="1"/>
  <c r="M13373" i="5"/>
  <c r="O13373" i="5" s="1"/>
  <c r="M13377" i="5"/>
  <c r="O13377" i="5" s="1"/>
  <c r="M13381" i="5"/>
  <c r="O13381" i="5" s="1"/>
  <c r="M13385" i="5"/>
  <c r="M13397" i="5"/>
  <c r="M13417" i="5"/>
  <c r="M13421" i="5"/>
  <c r="M13425" i="5"/>
  <c r="N13425" i="5" s="1"/>
  <c r="M13449" i="5"/>
  <c r="O13449" i="5" s="1"/>
  <c r="M13453" i="5"/>
  <c r="N13453" i="5" s="1"/>
  <c r="M13457" i="5"/>
  <c r="N13457" i="5" s="1"/>
  <c r="M13461" i="5"/>
  <c r="M13473" i="5"/>
  <c r="M13497" i="5"/>
  <c r="M13505" i="5"/>
  <c r="M13525" i="5"/>
  <c r="O13525" i="5" s="1"/>
  <c r="M13533" i="5"/>
  <c r="O13533" i="5" s="1"/>
  <c r="M13537" i="5"/>
  <c r="N13537" i="5" s="1"/>
  <c r="M13541" i="5"/>
  <c r="N13541" i="5" s="1"/>
  <c r="M13545" i="5"/>
  <c r="M13549" i="5"/>
  <c r="M13553" i="5"/>
  <c r="M13557" i="5"/>
  <c r="M13561" i="5"/>
  <c r="N13561" i="5" s="1"/>
  <c r="M13569" i="5"/>
  <c r="N13569" i="5" s="1"/>
  <c r="M13585" i="5"/>
  <c r="N13585" i="5" s="1"/>
  <c r="M13589" i="5"/>
  <c r="N13589" i="5" s="1"/>
  <c r="M13593" i="5"/>
  <c r="M13601" i="5"/>
  <c r="M13609" i="5"/>
  <c r="M13613" i="5"/>
  <c r="M13621" i="5"/>
  <c r="N13621" i="5" s="1"/>
  <c r="M13629" i="5"/>
  <c r="N13629" i="5" s="1"/>
  <c r="M13637" i="5"/>
  <c r="N13637" i="5" s="1"/>
  <c r="M13641" i="5"/>
  <c r="O13641" i="5" s="1"/>
  <c r="M13645" i="5"/>
  <c r="M13649" i="5"/>
  <c r="M13653" i="5"/>
  <c r="M13661" i="5"/>
  <c r="M13677" i="5"/>
  <c r="N13677" i="5" s="1"/>
  <c r="M13681" i="5"/>
  <c r="N13681" i="5" s="1"/>
  <c r="M13685" i="5"/>
  <c r="N13685" i="5" s="1"/>
  <c r="M13689" i="5"/>
  <c r="N13689" i="5" s="1"/>
  <c r="M13701" i="5"/>
  <c r="M13721" i="5"/>
  <c r="M13725" i="5"/>
  <c r="M13741" i="5"/>
  <c r="M13745" i="5"/>
  <c r="O13745" i="5" s="1"/>
  <c r="M13777" i="5"/>
  <c r="N13777" i="5" s="1"/>
  <c r="M13781" i="5"/>
  <c r="N13781" i="5" s="1"/>
  <c r="M13789" i="5"/>
  <c r="N13789" i="5" s="1"/>
  <c r="M13793" i="5"/>
  <c r="M13801" i="5"/>
  <c r="M13805" i="5"/>
  <c r="M13817" i="5"/>
  <c r="M13821" i="5"/>
  <c r="N13821" i="5" s="1"/>
  <c r="M13825" i="5"/>
  <c r="N13825" i="5" s="1"/>
  <c r="M13829" i="5"/>
  <c r="N13829" i="5" s="1"/>
  <c r="M13837" i="5"/>
  <c r="N13837" i="5" s="1"/>
  <c r="M13841" i="5"/>
  <c r="M13857" i="5"/>
  <c r="M13861" i="5"/>
  <c r="M13865" i="5"/>
  <c r="M13897" i="5"/>
  <c r="N13897" i="5" s="1"/>
  <c r="M13917" i="5"/>
  <c r="N13917" i="5" s="1"/>
  <c r="M13941" i="5"/>
  <c r="N13941" i="5" s="1"/>
  <c r="M13945" i="5"/>
  <c r="N13945" i="5" s="1"/>
  <c r="M13953" i="5"/>
  <c r="M13977" i="5"/>
  <c r="M13981" i="5"/>
  <c r="M13985" i="5"/>
  <c r="M13997" i="5"/>
  <c r="O13997" i="5" s="1"/>
  <c r="M14013" i="5"/>
  <c r="N14013" i="5" s="1"/>
  <c r="M14017" i="5"/>
  <c r="N14017" i="5" s="1"/>
  <c r="M14045" i="5"/>
  <c r="N14045" i="5" s="1"/>
  <c r="M14049" i="5"/>
  <c r="M14053" i="5"/>
  <c r="M14057" i="5"/>
  <c r="M14061" i="5"/>
  <c r="M14069" i="5"/>
  <c r="O14069" i="5" s="1"/>
  <c r="M14073" i="5"/>
  <c r="N14073" i="5" s="1"/>
  <c r="M14077" i="5"/>
  <c r="N14077" i="5" s="1"/>
  <c r="M14081" i="5"/>
  <c r="N14081" i="5" s="1"/>
  <c r="M14089" i="5"/>
  <c r="M14101" i="5"/>
  <c r="M14105" i="5"/>
  <c r="M14109" i="5"/>
  <c r="M14113" i="5"/>
  <c r="N14113" i="5" s="1"/>
  <c r="M14121" i="5"/>
  <c r="N14121" i="5" s="1"/>
  <c r="M14125" i="5"/>
  <c r="N14125" i="5" s="1"/>
  <c r="M14129" i="5"/>
  <c r="N14129" i="5" s="1"/>
  <c r="M14133" i="5"/>
  <c r="M14149" i="5"/>
  <c r="M14177" i="5"/>
  <c r="M14181" i="5"/>
  <c r="M14185" i="5"/>
  <c r="N14185" i="5" s="1"/>
  <c r="M14189" i="5"/>
  <c r="N14189" i="5" s="1"/>
  <c r="M14201" i="5"/>
  <c r="O14201" i="5" s="1"/>
  <c r="M14213" i="5"/>
  <c r="N14213" i="5" s="1"/>
  <c r="M14217" i="5"/>
  <c r="M14233" i="5"/>
  <c r="M14237" i="5"/>
  <c r="M14241" i="5"/>
  <c r="M14261" i="5"/>
  <c r="N14261" i="5" s="1"/>
  <c r="M14265" i="5"/>
  <c r="N14265" i="5" s="1"/>
  <c r="M14269" i="5"/>
  <c r="N14269" i="5" s="1"/>
  <c r="M14273" i="5"/>
  <c r="N14273" i="5" s="1"/>
  <c r="M14289" i="5"/>
  <c r="M14301" i="5"/>
  <c r="M14305" i="5"/>
  <c r="M14317" i="5"/>
  <c r="M14321" i="5"/>
  <c r="N14321" i="5" s="1"/>
  <c r="M14325" i="5"/>
  <c r="N14325" i="5" s="1"/>
  <c r="M13222" i="5"/>
  <c r="O13222" i="5" s="1"/>
  <c r="M13230" i="5"/>
  <c r="O13230" i="5" s="1"/>
  <c r="M13254" i="5"/>
  <c r="M13258" i="5"/>
  <c r="M13270" i="5"/>
  <c r="M13282" i="5"/>
  <c r="M13294" i="5"/>
  <c r="O13294" i="5" s="1"/>
  <c r="M13298" i="5"/>
  <c r="O13298" i="5" s="1"/>
  <c r="M13318" i="5"/>
  <c r="O13318" i="5" s="1"/>
  <c r="M13322" i="5"/>
  <c r="O13322" i="5" s="1"/>
  <c r="M13330" i="5"/>
  <c r="M13334" i="5"/>
  <c r="M13338" i="5"/>
  <c r="M13342" i="5"/>
  <c r="M13346" i="5"/>
  <c r="N13346" i="5" s="1"/>
  <c r="M13350" i="5"/>
  <c r="O13350" i="5" s="1"/>
  <c r="M13366" i="5"/>
  <c r="O13366" i="5" s="1"/>
  <c r="M13370" i="5"/>
  <c r="O13370" i="5" s="1"/>
  <c r="M13374" i="5"/>
  <c r="M13386" i="5"/>
  <c r="M13390" i="5"/>
  <c r="M13394" i="5"/>
  <c r="M13398" i="5"/>
  <c r="O13398" i="5" s="1"/>
  <c r="M13402" i="5"/>
  <c r="O13402" i="5" s="1"/>
  <c r="M13410" i="5"/>
  <c r="N13410" i="5" s="1"/>
  <c r="M13414" i="5"/>
  <c r="N13414" i="5" s="1"/>
  <c r="M13418" i="5"/>
  <c r="M13426" i="5"/>
  <c r="M13430" i="5"/>
  <c r="M13434" i="5"/>
  <c r="M13438" i="5"/>
  <c r="N13438" i="5" s="1"/>
  <c r="M13442" i="5"/>
  <c r="O13442" i="5" s="1"/>
  <c r="M13446" i="5"/>
  <c r="N13446" i="5" s="1"/>
  <c r="M13454" i="5"/>
  <c r="N13454" i="5" s="1"/>
  <c r="M13462" i="5"/>
  <c r="M13466" i="5"/>
  <c r="M13470" i="5"/>
  <c r="M13474" i="5"/>
  <c r="M13478" i="5"/>
  <c r="N13478" i="5" s="1"/>
  <c r="M13482" i="5"/>
  <c r="N13482" i="5" s="1"/>
  <c r="M13486" i="5"/>
  <c r="N13486" i="5" s="1"/>
  <c r="M13490" i="5"/>
  <c r="N13490" i="5" s="1"/>
  <c r="M13494" i="5"/>
  <c r="M13498" i="5"/>
  <c r="M13502" i="5"/>
  <c r="M13506" i="5"/>
  <c r="M13510" i="5"/>
  <c r="O13510" i="5" s="1"/>
  <c r="M13514" i="5"/>
  <c r="N13514" i="5" s="1"/>
  <c r="M13518" i="5"/>
  <c r="O13518" i="5" s="1"/>
  <c r="M13522" i="5"/>
  <c r="N13522" i="5" s="1"/>
  <c r="M13526" i="5"/>
  <c r="M13530" i="5"/>
  <c r="M13534" i="5"/>
  <c r="M13542" i="5"/>
  <c r="M13558" i="5"/>
  <c r="N13558" i="5" s="1"/>
  <c r="M13562" i="5"/>
  <c r="N13562" i="5" s="1"/>
  <c r="M13566" i="5"/>
  <c r="N13566" i="5" s="1"/>
  <c r="M13574" i="5"/>
  <c r="O13574" i="5" s="1"/>
  <c r="M13578" i="5"/>
  <c r="M13582" i="5"/>
  <c r="M13594" i="5"/>
  <c r="M13598" i="5"/>
  <c r="M13602" i="5"/>
  <c r="N13602" i="5" s="1"/>
  <c r="M13606" i="5"/>
  <c r="N13606" i="5" s="1"/>
  <c r="M13614" i="5"/>
  <c r="N13614" i="5" s="1"/>
  <c r="M13618" i="5"/>
  <c r="O13618" i="5" s="1"/>
  <c r="M13630" i="5"/>
  <c r="M13634" i="5"/>
  <c r="M13654" i="5"/>
  <c r="M13666" i="5"/>
  <c r="M13670" i="5"/>
  <c r="O13670" i="5" s="1"/>
  <c r="M13674" i="5"/>
  <c r="N13674" i="5" s="1"/>
  <c r="M13690" i="5"/>
  <c r="N13690" i="5" s="1"/>
  <c r="M13698" i="5"/>
  <c r="O13698" i="5" s="1"/>
  <c r="M13702" i="5"/>
  <c r="M13706" i="5"/>
  <c r="M13710" i="5"/>
  <c r="M13714" i="5"/>
  <c r="M13718" i="5"/>
  <c r="N13718" i="5" s="1"/>
  <c r="M13726" i="5"/>
  <c r="N13726" i="5" s="1"/>
  <c r="M13734" i="5"/>
  <c r="N13734" i="5" s="1"/>
  <c r="M13738" i="5"/>
  <c r="N13738" i="5" s="1"/>
  <c r="M13750" i="5"/>
  <c r="M13754" i="5"/>
  <c r="M13758" i="5"/>
  <c r="M13762" i="5"/>
  <c r="M13766" i="5"/>
  <c r="O13766" i="5" s="1"/>
  <c r="M13774" i="5"/>
  <c r="N13774" i="5" s="1"/>
  <c r="M13786" i="5"/>
  <c r="N13786" i="5" s="1"/>
  <c r="M13814" i="5"/>
  <c r="O13814" i="5" s="1"/>
  <c r="M13830" i="5"/>
  <c r="M13834" i="5"/>
  <c r="M13846" i="5"/>
  <c r="M13850" i="5"/>
  <c r="M13854" i="5"/>
  <c r="O13854" i="5" s="1"/>
  <c r="M13870" i="5"/>
  <c r="N13870" i="5" s="1"/>
  <c r="M13874" i="5"/>
  <c r="N13874" i="5" s="1"/>
  <c r="M13878" i="5"/>
  <c r="O13878" i="5" s="1"/>
  <c r="M13882" i="5"/>
  <c r="M13886" i="5"/>
  <c r="M13902" i="5"/>
  <c r="M13906" i="5"/>
  <c r="M13910" i="5"/>
  <c r="O13910" i="5" s="1"/>
  <c r="M13918" i="5"/>
  <c r="O13918" i="5" s="1"/>
  <c r="M13922" i="5"/>
  <c r="N13922" i="5" s="1"/>
  <c r="M13930" i="5"/>
  <c r="O13930" i="5" s="1"/>
  <c r="M13934" i="5"/>
  <c r="M13938" i="5"/>
  <c r="M13946" i="5"/>
  <c r="M13950" i="5"/>
  <c r="M13954" i="5"/>
  <c r="O13954" i="5" s="1"/>
  <c r="M13958" i="5"/>
  <c r="O13958" i="5" s="1"/>
  <c r="M13962" i="5"/>
  <c r="O13962" i="5" s="1"/>
  <c r="M13970" i="5"/>
  <c r="N13970" i="5" s="1"/>
  <c r="M13974" i="5"/>
  <c r="M13986" i="5"/>
  <c r="M14002" i="5"/>
  <c r="M14006" i="5"/>
  <c r="M14010" i="5"/>
  <c r="O14010" i="5" s="1"/>
  <c r="M14018" i="5"/>
  <c r="N14018" i="5" s="1"/>
  <c r="M14022" i="5"/>
  <c r="O14022" i="5" s="1"/>
  <c r="M14030" i="5"/>
  <c r="N14030" i="5" s="1"/>
  <c r="M14034" i="5"/>
  <c r="M14038" i="5"/>
  <c r="M14042" i="5"/>
  <c r="M14054" i="5"/>
  <c r="M14058" i="5"/>
  <c r="O14058" i="5" s="1"/>
  <c r="M14066" i="5"/>
  <c r="O14066" i="5" s="1"/>
  <c r="M14082" i="5"/>
  <c r="N14082" i="5" s="1"/>
  <c r="M14086" i="5"/>
  <c r="O14086" i="5" s="1"/>
  <c r="M14090" i="5"/>
  <c r="M14094" i="5"/>
  <c r="M14114" i="5"/>
  <c r="M14118" i="5"/>
  <c r="M14122" i="5"/>
  <c r="O14122" i="5" s="1"/>
  <c r="M14126" i="5"/>
  <c r="O14126" i="5" s="1"/>
  <c r="M14130" i="5"/>
  <c r="N14130" i="5" s="1"/>
  <c r="M14142" i="5"/>
  <c r="O14142" i="5" s="1"/>
  <c r="M14146" i="5"/>
  <c r="M14150" i="5"/>
  <c r="M14154" i="5"/>
  <c r="M14158" i="5"/>
  <c r="M14162" i="5"/>
  <c r="O14162" i="5" s="1"/>
  <c r="M14166" i="5"/>
  <c r="O14166" i="5" s="1"/>
  <c r="M14186" i="5"/>
  <c r="O14186" i="5" s="1"/>
  <c r="M14190" i="5"/>
  <c r="N14190" i="5" s="1"/>
  <c r="M14206" i="5"/>
  <c r="M14210" i="5"/>
  <c r="M14214" i="5"/>
  <c r="M14218" i="5"/>
  <c r="M14226" i="5"/>
  <c r="N14226" i="5" s="1"/>
  <c r="M14242" i="5"/>
  <c r="N14242" i="5" s="1"/>
  <c r="M14246" i="5"/>
  <c r="O14246" i="5" s="1"/>
  <c r="M14250" i="5"/>
  <c r="N14250" i="5" s="1"/>
  <c r="M14254" i="5"/>
  <c r="M14258" i="5"/>
  <c r="M14262" i="5"/>
  <c r="M14270" i="5"/>
  <c r="M14274" i="5"/>
  <c r="N14274" i="5" s="1"/>
  <c r="M14278" i="5"/>
  <c r="O14278" i="5" s="1"/>
  <c r="M14282" i="5"/>
  <c r="O14282" i="5" s="1"/>
  <c r="M14286" i="5"/>
  <c r="N14286" i="5" s="1"/>
  <c r="M14290" i="5"/>
  <c r="M14298" i="5"/>
  <c r="M14306" i="5"/>
  <c r="M14310" i="5"/>
  <c r="M14314" i="5"/>
  <c r="O14314" i="5" s="1"/>
  <c r="M14318" i="5"/>
  <c r="N14318" i="5" s="1"/>
  <c r="M14330" i="5"/>
  <c r="N14330" i="5" s="1"/>
  <c r="M14334" i="5"/>
  <c r="O14334" i="5" s="1"/>
  <c r="M14338" i="5"/>
  <c r="M14346" i="5"/>
  <c r="M14358" i="5"/>
  <c r="M14370" i="5"/>
  <c r="M14374" i="5"/>
  <c r="N14374" i="5" s="1"/>
  <c r="M14378" i="5"/>
  <c r="O14378" i="5" s="1"/>
  <c r="M14386" i="5"/>
  <c r="O14386" i="5" s="1"/>
  <c r="M14402" i="5"/>
  <c r="N14402" i="5" s="1"/>
  <c r="M14333" i="5"/>
  <c r="N14333" i="5" s="1"/>
  <c r="M14397" i="5"/>
  <c r="O14397" i="5" s="1"/>
  <c r="M14337" i="5"/>
  <c r="M14369" i="5"/>
  <c r="N14369" i="5" s="1"/>
  <c r="M14341" i="5"/>
  <c r="M14353" i="5"/>
  <c r="M14357" i="5"/>
  <c r="M14329" i="5"/>
  <c r="N14329" i="5" s="1"/>
  <c r="O12017" i="5"/>
  <c r="O9542" i="5"/>
  <c r="P9542" i="5" s="1"/>
  <c r="Q9542" i="5" s="1"/>
  <c r="N12829" i="5"/>
  <c r="N12681" i="5"/>
  <c r="N12619" i="5"/>
  <c r="N3736" i="5"/>
  <c r="O3736" i="5"/>
  <c r="N2519" i="5"/>
  <c r="O2519" i="5"/>
  <c r="O13989" i="5"/>
  <c r="N13765" i="5"/>
  <c r="O14376" i="5"/>
  <c r="N14056" i="5"/>
  <c r="O8878" i="5"/>
  <c r="N9220" i="5"/>
  <c r="O5838" i="5"/>
  <c r="N5838" i="5"/>
  <c r="N3171" i="5"/>
  <c r="N12584" i="5"/>
  <c r="O12584" i="5"/>
  <c r="N12348" i="5"/>
  <c r="O12348" i="5"/>
  <c r="O12288" i="5"/>
  <c r="N12288" i="5"/>
  <c r="O12791" i="5"/>
  <c r="N12791" i="5"/>
  <c r="N12663" i="5"/>
  <c r="P12663" i="5" s="1"/>
  <c r="Q12663" i="5" s="1"/>
  <c r="O12443" i="5"/>
  <c r="N12443" i="5"/>
  <c r="N12004" i="5"/>
  <c r="O12004" i="5"/>
  <c r="O12802" i="5"/>
  <c r="N12802" i="5"/>
  <c r="O12750" i="5"/>
  <c r="N12750" i="5"/>
  <c r="O12658" i="5"/>
  <c r="N12658" i="5"/>
  <c r="O12482" i="5"/>
  <c r="N12482" i="5"/>
  <c r="O11983" i="5"/>
  <c r="N11983" i="5"/>
  <c r="O11503" i="5"/>
  <c r="N11503" i="5"/>
  <c r="N11145" i="5"/>
  <c r="O11145" i="5"/>
  <c r="N10399" i="5"/>
  <c r="O10399" i="5"/>
  <c r="O11769" i="5"/>
  <c r="N11769" i="5"/>
  <c r="N11012" i="5"/>
  <c r="O11012" i="5"/>
  <c r="N11644" i="5"/>
  <c r="O11644" i="5"/>
  <c r="N10747" i="5"/>
  <c r="O10747" i="5"/>
  <c r="N10158" i="5"/>
  <c r="O10158" i="5"/>
  <c r="O8743" i="5"/>
  <c r="N8743" i="5"/>
  <c r="N9007" i="5"/>
  <c r="O9007" i="5"/>
  <c r="N8344" i="5"/>
  <c r="O8344" i="5"/>
  <c r="N8527" i="5"/>
  <c r="O7589" i="5"/>
  <c r="N7589" i="5"/>
  <c r="O9169" i="5"/>
  <c r="N8486" i="5"/>
  <c r="O7713" i="5"/>
  <c r="N7713" i="5"/>
  <c r="N9001" i="5"/>
  <c r="O9001" i="5"/>
  <c r="O8142" i="5"/>
  <c r="N8142" i="5"/>
  <c r="N8533" i="5"/>
  <c r="O7869" i="5"/>
  <c r="N7869" i="5"/>
  <c r="N7011" i="5"/>
  <c r="O7011" i="5"/>
  <c r="O6698" i="5"/>
  <c r="N6698" i="5"/>
  <c r="N6859" i="5"/>
  <c r="O6859" i="5"/>
  <c r="N7764" i="5"/>
  <c r="O7764" i="5"/>
  <c r="N7496" i="5"/>
  <c r="O7496" i="5"/>
  <c r="O7886" i="5"/>
  <c r="N7886" i="5"/>
  <c r="N7064" i="5"/>
  <c r="O7064" i="5"/>
  <c r="N6679" i="5"/>
  <c r="O6679" i="5"/>
  <c r="N6581" i="5"/>
  <c r="O6581" i="5"/>
  <c r="N6413" i="5"/>
  <c r="N6078" i="5"/>
  <c r="O6078" i="5"/>
  <c r="O5163" i="5"/>
  <c r="N5163" i="5"/>
  <c r="N6464" i="5"/>
  <c r="O6464" i="5"/>
  <c r="O6249" i="5"/>
  <c r="N6249" i="5"/>
  <c r="N6543" i="5"/>
  <c r="O6543" i="5"/>
  <c r="N6248" i="5"/>
  <c r="O6248" i="5"/>
  <c r="N6088" i="5"/>
  <c r="O6088" i="5"/>
  <c r="N6311" i="5"/>
  <c r="O6311" i="5"/>
  <c r="O6538" i="5"/>
  <c r="N6538" i="5"/>
  <c r="O6438" i="5"/>
  <c r="N6438" i="5"/>
  <c r="O6239" i="5"/>
  <c r="N6239" i="5"/>
  <c r="O6294" i="5"/>
  <c r="N6294" i="5"/>
  <c r="N5334" i="5"/>
  <c r="O5334" i="5"/>
  <c r="O5694" i="5"/>
  <c r="N5694" i="5"/>
  <c r="N5466" i="5"/>
  <c r="O5466" i="5"/>
  <c r="O5973" i="5"/>
  <c r="N5973" i="5"/>
  <c r="N5701" i="5"/>
  <c r="O5701" i="5"/>
  <c r="N5405" i="5"/>
  <c r="O5405" i="5"/>
  <c r="N5080" i="5"/>
  <c r="O5080" i="5"/>
  <c r="N4279" i="5"/>
  <c r="O4279" i="5"/>
  <c r="O3968" i="5"/>
  <c r="N3968" i="5"/>
  <c r="N5139" i="5"/>
  <c r="O5139" i="5"/>
  <c r="O4972" i="5"/>
  <c r="N4907" i="5"/>
  <c r="O4907" i="5"/>
  <c r="N4723" i="5"/>
  <c r="O4723" i="5"/>
  <c r="O5098" i="5"/>
  <c r="N5098" i="5"/>
  <c r="O4974" i="5"/>
  <c r="N4974" i="5"/>
  <c r="N5157" i="5"/>
  <c r="O5157" i="5"/>
  <c r="O5041" i="5"/>
  <c r="N5041" i="5"/>
  <c r="N5140" i="5"/>
  <c r="O5140" i="5"/>
  <c r="N5000" i="5"/>
  <c r="O5000" i="5"/>
  <c r="N4656" i="5"/>
  <c r="O4656" i="5"/>
  <c r="O4484" i="5"/>
  <c r="N4484" i="5"/>
  <c r="O4380" i="5"/>
  <c r="N4380" i="5"/>
  <c r="O4695" i="5"/>
  <c r="O4567" i="5"/>
  <c r="N4567" i="5"/>
  <c r="O4443" i="5"/>
  <c r="N4443" i="5"/>
  <c r="N4248" i="5"/>
  <c r="O4248" i="5"/>
  <c r="O4063" i="5"/>
  <c r="N4063" i="5"/>
  <c r="N4274" i="5"/>
  <c r="O4274" i="5"/>
  <c r="N4525" i="5"/>
  <c r="O4525" i="5"/>
  <c r="N4349" i="5"/>
  <c r="O4349" i="5"/>
  <c r="O4222" i="5"/>
  <c r="N4222" i="5"/>
  <c r="O4140" i="5"/>
  <c r="N4140" i="5"/>
  <c r="O4096" i="5"/>
  <c r="N4096" i="5"/>
  <c r="O4032" i="5"/>
  <c r="N4032" i="5"/>
  <c r="O2837" i="5"/>
  <c r="N12785" i="5"/>
  <c r="O2102" i="5"/>
  <c r="N13199" i="5"/>
  <c r="O13199" i="5"/>
  <c r="O13079" i="5"/>
  <c r="N13079" i="5"/>
  <c r="O13007" i="5"/>
  <c r="N13007" i="5"/>
  <c r="O13150" i="5"/>
  <c r="N13150" i="5"/>
  <c r="O13066" i="5"/>
  <c r="N13066" i="5"/>
  <c r="O12986" i="5"/>
  <c r="N12986" i="5"/>
  <c r="O13153" i="5"/>
  <c r="P13153" i="5" s="1"/>
  <c r="Q13153" i="5" s="1"/>
  <c r="N13097" i="5"/>
  <c r="O13097" i="5"/>
  <c r="N13013" i="5"/>
  <c r="O13013" i="5"/>
  <c r="N11248" i="5"/>
  <c r="O11248" i="5"/>
  <c r="N11136" i="5"/>
  <c r="O11136" i="5"/>
  <c r="O11250" i="5"/>
  <c r="N11250" i="5"/>
  <c r="O11289" i="5"/>
  <c r="N11289" i="5"/>
  <c r="N9632" i="5"/>
  <c r="O9632" i="5"/>
  <c r="N9313" i="5"/>
  <c r="O9313" i="5"/>
  <c r="O9527" i="5"/>
  <c r="P9527" i="5" s="1"/>
  <c r="Q9527" i="5" s="1"/>
  <c r="O9654" i="5"/>
  <c r="N9654" i="5"/>
  <c r="N8824" i="5"/>
  <c r="O8824" i="5"/>
  <c r="O9334" i="5"/>
  <c r="O2717" i="5"/>
  <c r="O2047" i="5"/>
  <c r="N14538" i="5"/>
  <c r="O14538" i="5"/>
  <c r="N14503" i="5"/>
  <c r="O14503" i="5"/>
  <c r="O9221" i="5"/>
  <c r="N9221" i="5"/>
  <c r="O11755" i="5"/>
  <c r="N11755" i="5"/>
  <c r="N11944" i="5"/>
  <c r="O11944" i="5"/>
  <c r="O9047" i="5"/>
  <c r="N9047" i="5"/>
  <c r="N9217" i="5"/>
  <c r="N1955" i="5"/>
  <c r="N1969" i="5"/>
  <c r="O1969" i="5"/>
  <c r="N675" i="5"/>
  <c r="N883" i="5"/>
  <c r="N946" i="5"/>
  <c r="N238" i="5"/>
  <c r="O238" i="5"/>
  <c r="O12827" i="5"/>
  <c r="N6141" i="5"/>
  <c r="O6141" i="5"/>
  <c r="O5894" i="5"/>
  <c r="N5894" i="5"/>
  <c r="O5766" i="5"/>
  <c r="N5766" i="5"/>
  <c r="N4278" i="5"/>
  <c r="O4278" i="5"/>
  <c r="N3692" i="5"/>
  <c r="O3692" i="5"/>
  <c r="N3648" i="5"/>
  <c r="O3648" i="5"/>
  <c r="N3634" i="5"/>
  <c r="N3073" i="5"/>
  <c r="O3116" i="5"/>
  <c r="O3074" i="5"/>
  <c r="N244" i="5"/>
  <c r="O11075" i="5"/>
  <c r="N11075" i="5"/>
  <c r="O11313" i="5"/>
  <c r="N11313" i="5"/>
  <c r="N8962" i="5"/>
  <c r="O8962" i="5"/>
  <c r="N9213" i="5"/>
  <c r="O9213" i="5"/>
  <c r="N8777" i="5"/>
  <c r="O8777" i="5"/>
  <c r="O4886" i="5"/>
  <c r="N4886" i="5"/>
  <c r="N3764" i="5"/>
  <c r="N3604" i="5"/>
  <c r="N3499" i="5"/>
  <c r="O3499" i="5"/>
  <c r="N3629" i="5"/>
  <c r="O3629" i="5"/>
  <c r="N3467" i="5"/>
  <c r="O3467" i="5"/>
  <c r="N3258" i="5"/>
  <c r="O3258" i="5"/>
  <c r="N2454" i="5"/>
  <c r="O2454" i="5"/>
  <c r="O2003" i="5"/>
  <c r="N1027" i="5"/>
  <c r="O1027" i="5"/>
  <c r="N1131" i="5"/>
  <c r="O1131" i="5"/>
  <c r="O1109" i="5"/>
  <c r="N1033" i="5"/>
  <c r="N1315" i="5"/>
  <c r="N564" i="5"/>
  <c r="O564" i="5"/>
  <c r="O91" i="5"/>
  <c r="N91" i="5"/>
  <c r="N78" i="5"/>
  <c r="N14442" i="5"/>
  <c r="O14442" i="5"/>
  <c r="N14398" i="5"/>
  <c r="O14398" i="5"/>
  <c r="N14245" i="5"/>
  <c r="N12197" i="5"/>
  <c r="O12197" i="5"/>
  <c r="N12796" i="5"/>
  <c r="N12508" i="5"/>
  <c r="O12508" i="5"/>
  <c r="O12368" i="5"/>
  <c r="N12368" i="5"/>
  <c r="O12081" i="5"/>
  <c r="N12081" i="5"/>
  <c r="O11955" i="5"/>
  <c r="N11955" i="5"/>
  <c r="O11642" i="5"/>
  <c r="N11642" i="5"/>
  <c r="N12571" i="5"/>
  <c r="O12571" i="5"/>
  <c r="O12503" i="5"/>
  <c r="N12503" i="5"/>
  <c r="N12399" i="5"/>
  <c r="O12399" i="5"/>
  <c r="N12052" i="5"/>
  <c r="O12052" i="5"/>
  <c r="O11578" i="5"/>
  <c r="N11578" i="5"/>
  <c r="N12203" i="5"/>
  <c r="O12203" i="5"/>
  <c r="N12590" i="5"/>
  <c r="O12590" i="5"/>
  <c r="O12362" i="5"/>
  <c r="O11921" i="5"/>
  <c r="O12214" i="5"/>
  <c r="O11487" i="5"/>
  <c r="N11487" i="5"/>
  <c r="N10874" i="5"/>
  <c r="O10874" i="5"/>
  <c r="N10686" i="5"/>
  <c r="O10686" i="5"/>
  <c r="O10371" i="5"/>
  <c r="N10371" i="5"/>
  <c r="N11451" i="5"/>
  <c r="O11451" i="5"/>
  <c r="N11189" i="5"/>
  <c r="O11189" i="5"/>
  <c r="O10427" i="5"/>
  <c r="N10427" i="5"/>
  <c r="O10717" i="5"/>
  <c r="N10717" i="5"/>
  <c r="N11426" i="5"/>
  <c r="O11323" i="5"/>
  <c r="N11323" i="5"/>
  <c r="N9744" i="5"/>
  <c r="O9744" i="5"/>
  <c r="O11681" i="5"/>
  <c r="N11681" i="5"/>
  <c r="O11569" i="5"/>
  <c r="N11569" i="5"/>
  <c r="N11243" i="5"/>
  <c r="O11243" i="5"/>
  <c r="O10876" i="5"/>
  <c r="N10876" i="5"/>
  <c r="N10680" i="5"/>
  <c r="O10680" i="5"/>
  <c r="N10247" i="5"/>
  <c r="N11736" i="5"/>
  <c r="N11648" i="5"/>
  <c r="N11528" i="5"/>
  <c r="N10787" i="5"/>
  <c r="N10375" i="5"/>
  <c r="O11404" i="5"/>
  <c r="N11404" i="5"/>
  <c r="N10675" i="5"/>
  <c r="O10675" i="5"/>
  <c r="O10567" i="5"/>
  <c r="N10567" i="5"/>
  <c r="N10515" i="5"/>
  <c r="O10515" i="5"/>
  <c r="N9904" i="5"/>
  <c r="O9904" i="5"/>
  <c r="N8607" i="5"/>
  <c r="O8607" i="5"/>
  <c r="O7689" i="5"/>
  <c r="N7689" i="5"/>
  <c r="N9401" i="5"/>
  <c r="O9401" i="5"/>
  <c r="O8064" i="5"/>
  <c r="N10637" i="5"/>
  <c r="O10637" i="5"/>
  <c r="N10406" i="5"/>
  <c r="O10406" i="5"/>
  <c r="O10366" i="5"/>
  <c r="N10366" i="5"/>
  <c r="N10326" i="5"/>
  <c r="O10178" i="5"/>
  <c r="N10178" i="5"/>
  <c r="O10006" i="5"/>
  <c r="N10006" i="5"/>
  <c r="N9863" i="5"/>
  <c r="O9863" i="5"/>
  <c r="O9579" i="5"/>
  <c r="N9579" i="5"/>
  <c r="O9103" i="5"/>
  <c r="N9103" i="5"/>
  <c r="N7265" i="5"/>
  <c r="O7265" i="5"/>
  <c r="O9942" i="5"/>
  <c r="N8727" i="5"/>
  <c r="O8727" i="5"/>
  <c r="O10385" i="5"/>
  <c r="N9510" i="5"/>
  <c r="N8084" i="5"/>
  <c r="O8084" i="5"/>
  <c r="O10524" i="5"/>
  <c r="N9463" i="5"/>
  <c r="O9463" i="5"/>
  <c r="O8639" i="5"/>
  <c r="N8639" i="5"/>
  <c r="O10635" i="5"/>
  <c r="N10635" i="5"/>
  <c r="O10599" i="5"/>
  <c r="P10599" i="5" s="1"/>
  <c r="N10424" i="5"/>
  <c r="O10424" i="5"/>
  <c r="N10376" i="5"/>
  <c r="O10376" i="5"/>
  <c r="O10344" i="5"/>
  <c r="N10344" i="5"/>
  <c r="N10276" i="5"/>
  <c r="O10276" i="5"/>
  <c r="N10212" i="5"/>
  <c r="O10212" i="5"/>
  <c r="N10052" i="5"/>
  <c r="O10052" i="5"/>
  <c r="O9976" i="5"/>
  <c r="N9976" i="5"/>
  <c r="N9482" i="5"/>
  <c r="O9482" i="5"/>
  <c r="N8667" i="5"/>
  <c r="N8547" i="5"/>
  <c r="O8547" i="5"/>
  <c r="N8343" i="5"/>
  <c r="O8343" i="5"/>
  <c r="N7261" i="5"/>
  <c r="O7261" i="5"/>
  <c r="O8642" i="5"/>
  <c r="N6317" i="5"/>
  <c r="O6317" i="5"/>
  <c r="N8570" i="5"/>
  <c r="O8570" i="5"/>
  <c r="N8518" i="5"/>
  <c r="O8518" i="5"/>
  <c r="O8442" i="5"/>
  <c r="N8442" i="5"/>
  <c r="N8382" i="5"/>
  <c r="O8382" i="5"/>
  <c r="O8346" i="5"/>
  <c r="N8346" i="5"/>
  <c r="N8306" i="5"/>
  <c r="O8306" i="5"/>
  <c r="O8230" i="5"/>
  <c r="N8230" i="5"/>
  <c r="N6285" i="5"/>
  <c r="O6285" i="5"/>
  <c r="N9013" i="5"/>
  <c r="O9013" i="5"/>
  <c r="N8901" i="5"/>
  <c r="O8901" i="5"/>
  <c r="N8757" i="5"/>
  <c r="O8757" i="5"/>
  <c r="O8677" i="5"/>
  <c r="N8677" i="5"/>
  <c r="O8613" i="5"/>
  <c r="N8613" i="5"/>
  <c r="O8210" i="5"/>
  <c r="N8210" i="5"/>
  <c r="O8138" i="5"/>
  <c r="N8138" i="5"/>
  <c r="O8086" i="5"/>
  <c r="N8086" i="5"/>
  <c r="O8014" i="5"/>
  <c r="N8014" i="5"/>
  <c r="O7465" i="5"/>
  <c r="N7465" i="5"/>
  <c r="N7373" i="5"/>
  <c r="O7373" i="5"/>
  <c r="N9040" i="5"/>
  <c r="O9040" i="5"/>
  <c r="O8896" i="5"/>
  <c r="N8896" i="5"/>
  <c r="O8808" i="5"/>
  <c r="N8808" i="5"/>
  <c r="N8728" i="5"/>
  <c r="O8728" i="5"/>
  <c r="N8676" i="5"/>
  <c r="O8676" i="5"/>
  <c r="O8604" i="5"/>
  <c r="N8604" i="5"/>
  <c r="O8181" i="5"/>
  <c r="N8181" i="5"/>
  <c r="N8137" i="5"/>
  <c r="O8137" i="5"/>
  <c r="N8053" i="5"/>
  <c r="O8053" i="5"/>
  <c r="N7421" i="5"/>
  <c r="O7421" i="5"/>
  <c r="N6575" i="5"/>
  <c r="N7965" i="5"/>
  <c r="O7965" i="5"/>
  <c r="N7913" i="5"/>
  <c r="O7913" i="5"/>
  <c r="N7873" i="5"/>
  <c r="O7873" i="5"/>
  <c r="O7829" i="5"/>
  <c r="N7829" i="5"/>
  <c r="O7183" i="5"/>
  <c r="N7183" i="5"/>
  <c r="N7143" i="5"/>
  <c r="O7143" i="5"/>
  <c r="N7087" i="5"/>
  <c r="O7087" i="5"/>
  <c r="O7003" i="5"/>
  <c r="N7003" i="5"/>
  <c r="N6872" i="5"/>
  <c r="O6872" i="5"/>
  <c r="N6777" i="5"/>
  <c r="O6777" i="5"/>
  <c r="O6706" i="5"/>
  <c r="N6706" i="5"/>
  <c r="N6646" i="5"/>
  <c r="O6646" i="5"/>
  <c r="N5571" i="5"/>
  <c r="O5571" i="5"/>
  <c r="N7968" i="5"/>
  <c r="O7968" i="5"/>
  <c r="N7900" i="5"/>
  <c r="O7900" i="5"/>
  <c r="N7864" i="5"/>
  <c r="O7864" i="5"/>
  <c r="N7812" i="5"/>
  <c r="O7812" i="5"/>
  <c r="O7158" i="5"/>
  <c r="N7158" i="5"/>
  <c r="N6998" i="5"/>
  <c r="O6998" i="5"/>
  <c r="N6875" i="5"/>
  <c r="O6875" i="5"/>
  <c r="N6721" i="5"/>
  <c r="O6721" i="5"/>
  <c r="N6345" i="5"/>
  <c r="O6906" i="5"/>
  <c r="N5547" i="5"/>
  <c r="O5547" i="5"/>
  <c r="N6604" i="5"/>
  <c r="O6604" i="5"/>
  <c r="O7958" i="5"/>
  <c r="N7958" i="5"/>
  <c r="O7914" i="5"/>
  <c r="N7914" i="5"/>
  <c r="O7850" i="5"/>
  <c r="N7850" i="5"/>
  <c r="N7168" i="5"/>
  <c r="O7168" i="5"/>
  <c r="N7124" i="5"/>
  <c r="O7124" i="5"/>
  <c r="N7072" i="5"/>
  <c r="O7072" i="5"/>
  <c r="N7000" i="5"/>
  <c r="O7000" i="5"/>
  <c r="O6877" i="5"/>
  <c r="N6877" i="5"/>
  <c r="N6841" i="5"/>
  <c r="O6841" i="5"/>
  <c r="N6755" i="5"/>
  <c r="O6755" i="5"/>
  <c r="N6699" i="5"/>
  <c r="O6699" i="5"/>
  <c r="N6635" i="5"/>
  <c r="O6635" i="5"/>
  <c r="O7786" i="5"/>
  <c r="N7786" i="5"/>
  <c r="O7718" i="5"/>
  <c r="N7718" i="5"/>
  <c r="O7654" i="5"/>
  <c r="N7654" i="5"/>
  <c r="N7602" i="5"/>
  <c r="O7602" i="5"/>
  <c r="O7550" i="5"/>
  <c r="N7550" i="5"/>
  <c r="O7506" i="5"/>
  <c r="N7506" i="5"/>
  <c r="N7446" i="5"/>
  <c r="O7446" i="5"/>
  <c r="O7402" i="5"/>
  <c r="N7402" i="5"/>
  <c r="N7358" i="5"/>
  <c r="P7358" i="5" s="1"/>
  <c r="Q7358" i="5" s="1"/>
  <c r="O7314" i="5"/>
  <c r="N7314" i="5"/>
  <c r="N7266" i="5"/>
  <c r="P7266" i="5" s="1"/>
  <c r="Q7266" i="5" s="1"/>
  <c r="O7214" i="5"/>
  <c r="N7214" i="5"/>
  <c r="N6932" i="5"/>
  <c r="O6932" i="5"/>
  <c r="O6829" i="5"/>
  <c r="N6829" i="5"/>
  <c r="N6621" i="5"/>
  <c r="O6621" i="5"/>
  <c r="N6565" i="5"/>
  <c r="O6565" i="5"/>
  <c r="N6509" i="5"/>
  <c r="O6509" i="5"/>
  <c r="N6465" i="5"/>
  <c r="O6465" i="5"/>
  <c r="N6409" i="5"/>
  <c r="O6409" i="5"/>
  <c r="N6353" i="5"/>
  <c r="O6353" i="5"/>
  <c r="O6206" i="5"/>
  <c r="N6206" i="5"/>
  <c r="N6134" i="5"/>
  <c r="O6134" i="5"/>
  <c r="N6066" i="5"/>
  <c r="P6066" i="5" s="1"/>
  <c r="Q6066" i="5" s="1"/>
  <c r="N5998" i="5"/>
  <c r="O5998" i="5"/>
  <c r="O5623" i="5"/>
  <c r="N5623" i="5"/>
  <c r="N6460" i="5"/>
  <c r="O6460" i="5"/>
  <c r="N6372" i="5"/>
  <c r="O6372" i="5"/>
  <c r="O6189" i="5"/>
  <c r="N6093" i="5"/>
  <c r="O6093" i="5"/>
  <c r="O6332" i="5"/>
  <c r="N6332" i="5"/>
  <c r="N6515" i="5"/>
  <c r="O6515" i="5"/>
  <c r="N6451" i="5"/>
  <c r="O6451" i="5"/>
  <c r="N6415" i="5"/>
  <c r="O6415" i="5"/>
  <c r="N6375" i="5"/>
  <c r="O6375" i="5"/>
  <c r="N6172" i="5"/>
  <c r="O6172" i="5"/>
  <c r="N6084" i="5"/>
  <c r="O6084" i="5"/>
  <c r="N6004" i="5"/>
  <c r="O6004" i="5"/>
  <c r="N5511" i="5"/>
  <c r="P5511" i="5" s="1"/>
  <c r="Q5511" i="5" s="1"/>
  <c r="O5739" i="5"/>
  <c r="N5739" i="5"/>
  <c r="O6574" i="5"/>
  <c r="N6574" i="5"/>
  <c r="O6526" i="5"/>
  <c r="N6526" i="5"/>
  <c r="O6454" i="5"/>
  <c r="N6454" i="5"/>
  <c r="O6386" i="5"/>
  <c r="N6386" i="5"/>
  <c r="N6227" i="5"/>
  <c r="O6227" i="5"/>
  <c r="O6155" i="5"/>
  <c r="N6155" i="5"/>
  <c r="N6031" i="5"/>
  <c r="O6031" i="5"/>
  <c r="N5663" i="5"/>
  <c r="O5663" i="5"/>
  <c r="O6334" i="5"/>
  <c r="N6334" i="5"/>
  <c r="N5855" i="5"/>
  <c r="O5855" i="5"/>
  <c r="O5472" i="5"/>
  <c r="N5472" i="5"/>
  <c r="N5471" i="5"/>
  <c r="O5471" i="5"/>
  <c r="O5391" i="5"/>
  <c r="N5391" i="5"/>
  <c r="O5926" i="5"/>
  <c r="N5926" i="5"/>
  <c r="O5870" i="5"/>
  <c r="N5870" i="5"/>
  <c r="N5738" i="5"/>
  <c r="O5738" i="5"/>
  <c r="N5654" i="5"/>
  <c r="O5654" i="5"/>
  <c r="O5610" i="5"/>
  <c r="N5610" i="5"/>
  <c r="N5546" i="5"/>
  <c r="O5546" i="5"/>
  <c r="O5292" i="5"/>
  <c r="N5292" i="5"/>
  <c r="N5474" i="5"/>
  <c r="O5474" i="5"/>
  <c r="N5378" i="5"/>
  <c r="O5378" i="5"/>
  <c r="N5929" i="5"/>
  <c r="O5929" i="5"/>
  <c r="N5885" i="5"/>
  <c r="O5885" i="5"/>
  <c r="N5809" i="5"/>
  <c r="O5809" i="5"/>
  <c r="N5729" i="5"/>
  <c r="O5729" i="5"/>
  <c r="O5657" i="5"/>
  <c r="N5657" i="5"/>
  <c r="N5589" i="5"/>
  <c r="O5589" i="5"/>
  <c r="O5279" i="5"/>
  <c r="N5279" i="5"/>
  <c r="N5453" i="5"/>
  <c r="O5453" i="5"/>
  <c r="N5377" i="5"/>
  <c r="O5377" i="5"/>
  <c r="N5928" i="5"/>
  <c r="O5928" i="5"/>
  <c r="O5872" i="5"/>
  <c r="N5872" i="5"/>
  <c r="N5760" i="5"/>
  <c r="O5760" i="5"/>
  <c r="N5692" i="5"/>
  <c r="O5692" i="5"/>
  <c r="N5632" i="5"/>
  <c r="O5632" i="5"/>
  <c r="N5548" i="5"/>
  <c r="O5548" i="5"/>
  <c r="N5360" i="5"/>
  <c r="O5360" i="5"/>
  <c r="N4952" i="5"/>
  <c r="O4952" i="5"/>
  <c r="N4816" i="5"/>
  <c r="O4816" i="5"/>
  <c r="N4927" i="5"/>
  <c r="O4927" i="5"/>
  <c r="O4819" i="5"/>
  <c r="N4819" i="5"/>
  <c r="N5286" i="5"/>
  <c r="O5286" i="5"/>
  <c r="O5234" i="5"/>
  <c r="N5234" i="5"/>
  <c r="O5166" i="5"/>
  <c r="N5166" i="5"/>
  <c r="O5114" i="5"/>
  <c r="N5114" i="5"/>
  <c r="O5022" i="5"/>
  <c r="N5022" i="5"/>
  <c r="O4950" i="5"/>
  <c r="N4950" i="5"/>
  <c r="N5329" i="5"/>
  <c r="O5329" i="5"/>
  <c r="O5273" i="5"/>
  <c r="N5273" i="5"/>
  <c r="N5233" i="5"/>
  <c r="O5233" i="5"/>
  <c r="O5185" i="5"/>
  <c r="N5185" i="5"/>
  <c r="N5133" i="5"/>
  <c r="O5133" i="5"/>
  <c r="N5081" i="5"/>
  <c r="O5081" i="5"/>
  <c r="N4985" i="5"/>
  <c r="O4985" i="5"/>
  <c r="N4921" i="5"/>
  <c r="O4921" i="5"/>
  <c r="O3868" i="5"/>
  <c r="N3868" i="5"/>
  <c r="N5224" i="5"/>
  <c r="O5224" i="5"/>
  <c r="N5180" i="5"/>
  <c r="O5180" i="5"/>
  <c r="N5136" i="5"/>
  <c r="O5136" i="5"/>
  <c r="N5088" i="5"/>
  <c r="O5088" i="5"/>
  <c r="N4984" i="5"/>
  <c r="O4984" i="5"/>
  <c r="O4624" i="5"/>
  <c r="N4624" i="5"/>
  <c r="O4392" i="5"/>
  <c r="N4392" i="5"/>
  <c r="O4631" i="5"/>
  <c r="N4631" i="5"/>
  <c r="N4550" i="5"/>
  <c r="O4550" i="5"/>
  <c r="O4015" i="5"/>
  <c r="N4015" i="5"/>
  <c r="O4669" i="5"/>
  <c r="N4669" i="5"/>
  <c r="N4541" i="5"/>
  <c r="O4541" i="5"/>
  <c r="N4357" i="5"/>
  <c r="O4357" i="5"/>
  <c r="O3860" i="5"/>
  <c r="N3860" i="5"/>
  <c r="N3855" i="5"/>
  <c r="O3855" i="5"/>
  <c r="N4038" i="5"/>
  <c r="O4038" i="5"/>
  <c r="O3994" i="5"/>
  <c r="N3994" i="5"/>
  <c r="N3938" i="5"/>
  <c r="O3938" i="5"/>
  <c r="O3898" i="5"/>
  <c r="N3898" i="5"/>
  <c r="O4057" i="5"/>
  <c r="N4057" i="5"/>
  <c r="O4001" i="5"/>
  <c r="N4001" i="5"/>
  <c r="O3941" i="5"/>
  <c r="N3941" i="5"/>
  <c r="O3865" i="5"/>
  <c r="N3865" i="5"/>
  <c r="O4004" i="5"/>
  <c r="N4004" i="5"/>
  <c r="O3944" i="5"/>
  <c r="N3944" i="5"/>
  <c r="O3849" i="5"/>
  <c r="N3849" i="5"/>
  <c r="O14230" i="5"/>
  <c r="N14230" i="5"/>
  <c r="N14170" i="5"/>
  <c r="P14170" i="5" s="1"/>
  <c r="N14074" i="5"/>
  <c r="O14074" i="5"/>
  <c r="N13994" i="5"/>
  <c r="P13994" i="5" s="1"/>
  <c r="O13894" i="5"/>
  <c r="N13894" i="5"/>
  <c r="N13818" i="5"/>
  <c r="O13818" i="5"/>
  <c r="N13770" i="5"/>
  <c r="O13770" i="5"/>
  <c r="N13678" i="5"/>
  <c r="O13678" i="5"/>
  <c r="N13610" i="5"/>
  <c r="O13610" i="5"/>
  <c r="N13422" i="5"/>
  <c r="O13422" i="5"/>
  <c r="O13306" i="5"/>
  <c r="N13306" i="5"/>
  <c r="O12672" i="5"/>
  <c r="O12287" i="5"/>
  <c r="N10776" i="5"/>
  <c r="O9736" i="5"/>
  <c r="N9736" i="5"/>
  <c r="O9600" i="5"/>
  <c r="N9753" i="5"/>
  <c r="O9753" i="5"/>
  <c r="N9701" i="5"/>
  <c r="O9701" i="5"/>
  <c r="O9557" i="5"/>
  <c r="N9557" i="5"/>
  <c r="O8499" i="5"/>
  <c r="N8526" i="5"/>
  <c r="O8526" i="5"/>
  <c r="O8262" i="5"/>
  <c r="N8262" i="5"/>
  <c r="N8573" i="5"/>
  <c r="O8573" i="5"/>
  <c r="N8361" i="5"/>
  <c r="O8361" i="5"/>
  <c r="N7756" i="5"/>
  <c r="O7399" i="5"/>
  <c r="N7399" i="5"/>
  <c r="N7116" i="5"/>
  <c r="O7116" i="5"/>
  <c r="O6194" i="5"/>
  <c r="N6384" i="5"/>
  <c r="O6384" i="5"/>
  <c r="O6069" i="5"/>
  <c r="O6286" i="5"/>
  <c r="N6286" i="5"/>
  <c r="N5440" i="5"/>
  <c r="O5332" i="5"/>
  <c r="N5332" i="5"/>
  <c r="N5513" i="5"/>
  <c r="O5513" i="5"/>
  <c r="O5397" i="5"/>
  <c r="N5397" i="5"/>
  <c r="N5307" i="5"/>
  <c r="O5307" i="5"/>
  <c r="N4824" i="5"/>
  <c r="O4824" i="5"/>
  <c r="N5058" i="5"/>
  <c r="N5301" i="5"/>
  <c r="O5301" i="5"/>
  <c r="O4893" i="5"/>
  <c r="N4893" i="5"/>
  <c r="N4640" i="5"/>
  <c r="O4640" i="5"/>
  <c r="O4432" i="5"/>
  <c r="N4432" i="5"/>
  <c r="O4233" i="5"/>
  <c r="N4233" i="5"/>
  <c r="N4543" i="5"/>
  <c r="O4187" i="5"/>
  <c r="N4187" i="5"/>
  <c r="N4554" i="5"/>
  <c r="O4554" i="5"/>
  <c r="N4362" i="5"/>
  <c r="O4362" i="5"/>
  <c r="N4440" i="5" l="1"/>
  <c r="N535" i="5"/>
  <c r="N12297" i="5"/>
  <c r="O8487" i="5"/>
  <c r="N12927" i="5"/>
  <c r="P12927" i="5" s="1"/>
  <c r="Q12927" i="5" s="1"/>
  <c r="N1753" i="5"/>
  <c r="O9800" i="5"/>
  <c r="N12419" i="5"/>
  <c r="N4225" i="5"/>
  <c r="O5144" i="5"/>
  <c r="O8040" i="5"/>
  <c r="N4264" i="5"/>
  <c r="O5503" i="5"/>
  <c r="N7507" i="5"/>
  <c r="P7507" i="5" s="1"/>
  <c r="Q7507" i="5" s="1"/>
  <c r="N7521" i="5"/>
  <c r="O4105" i="5"/>
  <c r="P4105" i="5" s="1"/>
  <c r="N7735" i="5"/>
  <c r="N4850" i="5"/>
  <c r="O4042" i="5"/>
  <c r="N12685" i="5"/>
  <c r="O4956" i="5"/>
  <c r="O11100" i="5"/>
  <c r="P11100" i="5" s="1"/>
  <c r="Q11100" i="5" s="1"/>
  <c r="O8603" i="5"/>
  <c r="O4747" i="5"/>
  <c r="P4747" i="5" s="1"/>
  <c r="Q4747" i="5" s="1"/>
  <c r="O6259" i="5"/>
  <c r="O6309" i="5"/>
  <c r="O6787" i="5"/>
  <c r="O5696" i="5"/>
  <c r="O8018" i="5"/>
  <c r="N9489" i="5"/>
  <c r="N8963" i="5"/>
  <c r="N10367" i="5"/>
  <c r="P10367" i="5" s="1"/>
  <c r="N7876" i="5"/>
  <c r="N9757" i="5"/>
  <c r="O6732" i="5"/>
  <c r="O8488" i="5"/>
  <c r="O7085" i="5"/>
  <c r="N423" i="5"/>
  <c r="P423" i="5" s="1"/>
  <c r="N3105" i="5"/>
  <c r="N4114" i="5"/>
  <c r="P4114" i="5" s="1"/>
  <c r="N5985" i="5"/>
  <c r="O7118" i="5"/>
  <c r="O8625" i="5"/>
  <c r="N4478" i="5"/>
  <c r="N6643" i="5"/>
  <c r="N8423" i="5"/>
  <c r="P8423" i="5" s="1"/>
  <c r="Q8423" i="5" s="1"/>
  <c r="N3317" i="5"/>
  <c r="O6436" i="5"/>
  <c r="P6436" i="5" s="1"/>
  <c r="Q6436" i="5" s="1"/>
  <c r="N6547" i="5"/>
  <c r="O2569" i="5"/>
  <c r="O8385" i="5"/>
  <c r="O7255" i="5"/>
  <c r="N7863" i="5"/>
  <c r="O179" i="5"/>
  <c r="P179" i="5" s="1"/>
  <c r="N499" i="5"/>
  <c r="N8538" i="5"/>
  <c r="P8538" i="5" s="1"/>
  <c r="Q8538" i="5" s="1"/>
  <c r="O13682" i="5"/>
  <c r="N6673" i="5"/>
  <c r="N9057" i="5"/>
  <c r="N5570" i="5"/>
  <c r="O5747" i="5"/>
  <c r="N6885" i="5"/>
  <c r="P6885" i="5" s="1"/>
  <c r="Q6885" i="5" s="1"/>
  <c r="N8840" i="5"/>
  <c r="N10704" i="5"/>
  <c r="P10704" i="5" s="1"/>
  <c r="Q10704" i="5" s="1"/>
  <c r="N602" i="5"/>
  <c r="N10335" i="5"/>
  <c r="O6520" i="5"/>
  <c r="O5153" i="5"/>
  <c r="N5183" i="5"/>
  <c r="O5878" i="5"/>
  <c r="P5878" i="5" s="1"/>
  <c r="Q5878" i="5" s="1"/>
  <c r="N7188" i="5"/>
  <c r="N10283" i="5"/>
  <c r="P10283" i="5" s="1"/>
  <c r="O2415" i="5"/>
  <c r="P2415" i="5" s="1"/>
  <c r="O14502" i="5"/>
  <c r="N3773" i="5"/>
  <c r="N11440" i="5"/>
  <c r="O10950" i="5"/>
  <c r="O2467" i="5"/>
  <c r="P2467" i="5" s="1"/>
  <c r="O2070" i="5"/>
  <c r="N11078" i="5"/>
  <c r="P11078" i="5" s="1"/>
  <c r="Q11078" i="5" s="1"/>
  <c r="N934" i="5"/>
  <c r="O709" i="5"/>
  <c r="O10828" i="5"/>
  <c r="N11231" i="5"/>
  <c r="O4672" i="5"/>
  <c r="O7148" i="5"/>
  <c r="P7148" i="5" s="1"/>
  <c r="Q7148" i="5" s="1"/>
  <c r="O13778" i="5"/>
  <c r="N5587" i="5"/>
  <c r="P5587" i="5" s="1"/>
  <c r="Q5587" i="5" s="1"/>
  <c r="O6611" i="5"/>
  <c r="N8090" i="5"/>
  <c r="O8693" i="5"/>
  <c r="N11654" i="5"/>
  <c r="O12523" i="5"/>
  <c r="O4267" i="5"/>
  <c r="N7078" i="5"/>
  <c r="O9640" i="5"/>
  <c r="P9640" i="5" s="1"/>
  <c r="Q9640" i="5" s="1"/>
  <c r="N5618" i="5"/>
  <c r="N6711" i="5"/>
  <c r="O7024" i="5"/>
  <c r="O7862" i="5"/>
  <c r="O9429" i="5"/>
  <c r="O8542" i="5"/>
  <c r="P8542" i="5" s="1"/>
  <c r="Q8542" i="5" s="1"/>
  <c r="O9378" i="5"/>
  <c r="N4169" i="5"/>
  <c r="P4169" i="5" s="1"/>
  <c r="N4599" i="5"/>
  <c r="N5142" i="5"/>
  <c r="O5507" i="5"/>
  <c r="O6422" i="5"/>
  <c r="O6488" i="5"/>
  <c r="N6212" i="5"/>
  <c r="P6212" i="5" s="1"/>
  <c r="Q6212" i="5" s="1"/>
  <c r="O8477" i="5"/>
  <c r="N4534" i="5"/>
  <c r="P4534" i="5" s="1"/>
  <c r="Q4534" i="5" s="1"/>
  <c r="N3864" i="5"/>
  <c r="O4315" i="5"/>
  <c r="N4748" i="5"/>
  <c r="O6830" i="5"/>
  <c r="N7299" i="5"/>
  <c r="N7563" i="5"/>
  <c r="P7563" i="5" s="1"/>
  <c r="Q7563" i="5" s="1"/>
  <c r="O7787" i="5"/>
  <c r="P7787" i="5" s="1"/>
  <c r="Q7787" i="5" s="1"/>
  <c r="N6878" i="5"/>
  <c r="N7129" i="5"/>
  <c r="O7927" i="5"/>
  <c r="O6669" i="5"/>
  <c r="N7050" i="5"/>
  <c r="O10230" i="5"/>
  <c r="O9524" i="5"/>
  <c r="P9524" i="5" s="1"/>
  <c r="Q9524" i="5" s="1"/>
  <c r="O10669" i="5"/>
  <c r="O11950" i="5"/>
  <c r="P11950" i="5" s="1"/>
  <c r="Q11950" i="5" s="1"/>
  <c r="O11647" i="5"/>
  <c r="N205" i="5"/>
  <c r="N3090" i="5"/>
  <c r="O4509" i="5"/>
  <c r="N2125" i="5"/>
  <c r="N13822" i="5"/>
  <c r="P13822" i="5" s="1"/>
  <c r="O3963" i="5"/>
  <c r="O5184" i="5"/>
  <c r="O5500" i="5"/>
  <c r="O5776" i="5"/>
  <c r="O5382" i="5"/>
  <c r="O6524" i="5"/>
  <c r="O11434" i="5"/>
  <c r="O14410" i="5"/>
  <c r="P14410" i="5" s="1"/>
  <c r="Q14410" i="5" s="1"/>
  <c r="O4864" i="5"/>
  <c r="O3908" i="5"/>
  <c r="P3908" i="5" s="1"/>
  <c r="Q3908" i="5" s="1"/>
  <c r="O4583" i="5"/>
  <c r="N4949" i="5"/>
  <c r="N5197" i="5"/>
  <c r="O7980" i="5"/>
  <c r="O7785" i="5"/>
  <c r="O11240" i="5"/>
  <c r="P11240" i="5" s="1"/>
  <c r="Q11240" i="5" s="1"/>
  <c r="O4992" i="5"/>
  <c r="O5807" i="5"/>
  <c r="P5807" i="5" s="1"/>
  <c r="Q5807" i="5" s="1"/>
  <c r="N8025" i="5"/>
  <c r="N8984" i="5"/>
  <c r="O9968" i="5"/>
  <c r="O2127" i="5"/>
  <c r="N6594" i="5"/>
  <c r="N7070" i="5"/>
  <c r="P7070" i="5" s="1"/>
  <c r="Q7070" i="5" s="1"/>
  <c r="N6831" i="5"/>
  <c r="N11716" i="5"/>
  <c r="O6177" i="5"/>
  <c r="N4539" i="5"/>
  <c r="N5296" i="5"/>
  <c r="O6412" i="5"/>
  <c r="N281" i="5"/>
  <c r="O3059" i="5"/>
  <c r="P3059" i="5" s="1"/>
  <c r="Q3059" i="5" s="1"/>
  <c r="O3117" i="5"/>
  <c r="O4873" i="5"/>
  <c r="P4873" i="5" s="1"/>
  <c r="N7221" i="5"/>
  <c r="O9597" i="5"/>
  <c r="O13898" i="5"/>
  <c r="N8146" i="5"/>
  <c r="O8761" i="5"/>
  <c r="N8715" i="5"/>
  <c r="O10414" i="5"/>
  <c r="O11174" i="5"/>
  <c r="P11174" i="5" s="1"/>
  <c r="Q11174" i="5" s="1"/>
  <c r="O12211" i="5"/>
  <c r="N12595" i="5"/>
  <c r="N8206" i="5"/>
  <c r="N9748" i="5"/>
  <c r="N3960" i="5"/>
  <c r="N5682" i="5"/>
  <c r="P5682" i="5" s="1"/>
  <c r="Q5682" i="5" s="1"/>
  <c r="O6763" i="5"/>
  <c r="O7080" i="5"/>
  <c r="P7080" i="5" s="1"/>
  <c r="Q7080" i="5" s="1"/>
  <c r="O7922" i="5"/>
  <c r="N5963" i="5"/>
  <c r="N8149" i="5"/>
  <c r="N7229" i="5"/>
  <c r="N10535" i="5"/>
  <c r="N4492" i="5"/>
  <c r="P4492" i="5" s="1"/>
  <c r="Q4492" i="5" s="1"/>
  <c r="N5194" i="5"/>
  <c r="O7580" i="5"/>
  <c r="P7580" i="5" s="1"/>
  <c r="Q7580" i="5" s="1"/>
  <c r="N8400" i="5"/>
  <c r="O10910" i="5"/>
  <c r="O6933" i="5"/>
  <c r="O7367" i="5"/>
  <c r="O7619" i="5"/>
  <c r="N6644" i="5"/>
  <c r="P6644" i="5" s="1"/>
  <c r="Q6644" i="5" s="1"/>
  <c r="N7009" i="5"/>
  <c r="O7173" i="5"/>
  <c r="P7173" i="5" s="1"/>
  <c r="Q7173" i="5" s="1"/>
  <c r="O7971" i="5"/>
  <c r="N7114" i="5"/>
  <c r="N8235" i="5"/>
  <c r="O6808" i="5"/>
  <c r="N9091" i="5"/>
  <c r="O210" i="5"/>
  <c r="P210" i="5" s="1"/>
  <c r="N278" i="5"/>
  <c r="O13998" i="5"/>
  <c r="P13998" i="5" s="1"/>
  <c r="O5012" i="5"/>
  <c r="N5232" i="5"/>
  <c r="O5552" i="5"/>
  <c r="N5876" i="5"/>
  <c r="O5486" i="5"/>
  <c r="O5491" i="5"/>
  <c r="P5491" i="5" s="1"/>
  <c r="Q5491" i="5" s="1"/>
  <c r="O12336" i="5"/>
  <c r="O5348" i="5"/>
  <c r="P5348" i="5" s="1"/>
  <c r="Q5348" i="5" s="1"/>
  <c r="O5017" i="5"/>
  <c r="O5245" i="5"/>
  <c r="O6951" i="5"/>
  <c r="N10403" i="5"/>
  <c r="O3335" i="5"/>
  <c r="N12598" i="5"/>
  <c r="P12598" i="5" s="1"/>
  <c r="Q12598" i="5" s="1"/>
  <c r="N6113" i="5"/>
  <c r="O8205" i="5"/>
  <c r="P8205" i="5" s="1"/>
  <c r="Q8205" i="5" s="1"/>
  <c r="O8266" i="5"/>
  <c r="O8819" i="5"/>
  <c r="O4075" i="5"/>
  <c r="N6052" i="5"/>
  <c r="N5231" i="5"/>
  <c r="N3567" i="5"/>
  <c r="P3567" i="5" s="1"/>
  <c r="Q3567" i="5" s="1"/>
  <c r="N3174" i="5"/>
  <c r="N4973" i="5"/>
  <c r="P4973" i="5" s="1"/>
  <c r="O4241" i="5"/>
  <c r="N8270" i="5"/>
  <c r="O9705" i="5"/>
  <c r="O13310" i="5"/>
  <c r="N14078" i="5"/>
  <c r="N8214" i="5"/>
  <c r="P8214" i="5" s="1"/>
  <c r="Q8214" i="5" s="1"/>
  <c r="O8905" i="5"/>
  <c r="O11424" i="5"/>
  <c r="P11424" i="5" s="1"/>
  <c r="Q11424" i="5" s="1"/>
  <c r="O12056" i="5"/>
  <c r="O1009" i="5"/>
  <c r="P1009" i="5" s="1"/>
  <c r="N9555" i="5"/>
  <c r="N5754" i="5"/>
  <c r="O6853" i="5"/>
  <c r="O7132" i="5"/>
  <c r="P7132" i="5" s="1"/>
  <c r="Q7132" i="5" s="1"/>
  <c r="N7974" i="5"/>
  <c r="O7337" i="5"/>
  <c r="O10578" i="5"/>
  <c r="O11112" i="5"/>
  <c r="N3350" i="5"/>
  <c r="N958" i="5"/>
  <c r="O5051" i="5"/>
  <c r="O8318" i="5"/>
  <c r="P8318" i="5" s="1"/>
  <c r="Q8318" i="5" s="1"/>
  <c r="O11489" i="5"/>
  <c r="O5991" i="5"/>
  <c r="P5991" i="5" s="1"/>
  <c r="Q5991" i="5" s="1"/>
  <c r="O6435" i="5"/>
  <c r="N11572" i="5"/>
  <c r="N784" i="5"/>
  <c r="N6280" i="5"/>
  <c r="O8300" i="5"/>
  <c r="N7459" i="5"/>
  <c r="P7459" i="5" s="1"/>
  <c r="Q7459" i="5" s="1"/>
  <c r="N7049" i="5"/>
  <c r="O3064" i="5"/>
  <c r="P3064" i="5" s="1"/>
  <c r="Q3064" i="5" s="1"/>
  <c r="N13450" i="5"/>
  <c r="N14234" i="5"/>
  <c r="N5104" i="5"/>
  <c r="O4848" i="5"/>
  <c r="O5652" i="5"/>
  <c r="O5932" i="5"/>
  <c r="P5932" i="5" s="1"/>
  <c r="Q5932" i="5" s="1"/>
  <c r="N5310" i="5"/>
  <c r="O8108" i="5"/>
  <c r="P8108" i="5" s="1"/>
  <c r="Q8108" i="5" s="1"/>
  <c r="N12209" i="5"/>
  <c r="N9727" i="5"/>
  <c r="O5089" i="5"/>
  <c r="O5293" i="5"/>
  <c r="N6907" i="5"/>
  <c r="O333" i="5"/>
  <c r="P333" i="5" s="1"/>
  <c r="N5409" i="5"/>
  <c r="N8632" i="5"/>
  <c r="O6103" i="5"/>
  <c r="N6487" i="5"/>
  <c r="O4214" i="5"/>
  <c r="O7203" i="5"/>
  <c r="O7675" i="5"/>
  <c r="O6700" i="5"/>
  <c r="P6700" i="5" s="1"/>
  <c r="Q6700" i="5" s="1"/>
  <c r="O7815" i="5"/>
  <c r="N11324" i="5"/>
  <c r="P11324" i="5" s="1"/>
  <c r="Q11324" i="5" s="1"/>
  <c r="O3151" i="5"/>
  <c r="N13626" i="5"/>
  <c r="N9779" i="5"/>
  <c r="N12632" i="5"/>
  <c r="O8744" i="5"/>
  <c r="O8402" i="5"/>
  <c r="P8402" i="5" s="1"/>
  <c r="Q8402" i="5" s="1"/>
  <c r="O1419" i="5"/>
  <c r="O2902" i="5"/>
  <c r="P2902" i="5" s="1"/>
  <c r="N317" i="5"/>
  <c r="O2264" i="5"/>
  <c r="N2311" i="5"/>
  <c r="O2782" i="5"/>
  <c r="N13719" i="5"/>
  <c r="N276" i="5"/>
  <c r="P276" i="5" s="1"/>
  <c r="N3611" i="5"/>
  <c r="N2517" i="5"/>
  <c r="P2517" i="5" s="1"/>
  <c r="O3517" i="5"/>
  <c r="P3517" i="5" s="1"/>
  <c r="N14528" i="5"/>
  <c r="N1172" i="5"/>
  <c r="N11355" i="5"/>
  <c r="N9741" i="5"/>
  <c r="N6560" i="5"/>
  <c r="P6560" i="5" s="1"/>
  <c r="Q6560" i="5" s="1"/>
  <c r="N7571" i="5"/>
  <c r="N9032" i="5"/>
  <c r="P9032" i="5" s="1"/>
  <c r="Q9032" i="5" s="1"/>
  <c r="O11510" i="5"/>
  <c r="N9268" i="5"/>
  <c r="N1205" i="5"/>
  <c r="N1523" i="5"/>
  <c r="O12322" i="5"/>
  <c r="N6954" i="5"/>
  <c r="P6954" i="5" s="1"/>
  <c r="Q6954" i="5" s="1"/>
  <c r="N10447" i="5"/>
  <c r="P10447" i="5" s="1"/>
  <c r="N5281" i="5"/>
  <c r="P5281" i="5" s="1"/>
  <c r="Q5281" i="5" s="1"/>
  <c r="N3254" i="5"/>
  <c r="N8269" i="5"/>
  <c r="N84" i="5"/>
  <c r="N1168" i="5"/>
  <c r="O2444" i="5"/>
  <c r="O5947" i="5"/>
  <c r="P5947" i="5" s="1"/>
  <c r="Q5947" i="5" s="1"/>
  <c r="O349" i="5"/>
  <c r="O7611" i="5"/>
  <c r="O9100" i="5"/>
  <c r="N11275" i="5"/>
  <c r="N13160" i="5"/>
  <c r="O12752" i="5"/>
  <c r="P12752" i="5" s="1"/>
  <c r="Q12752" i="5" s="1"/>
  <c r="N27" i="5"/>
  <c r="O6833" i="5"/>
  <c r="P6833" i="5" s="1"/>
  <c r="Q6833" i="5" s="1"/>
  <c r="O7722" i="5"/>
  <c r="N442" i="5"/>
  <c r="P442" i="5" s="1"/>
  <c r="N1350" i="5"/>
  <c r="O3370" i="5"/>
  <c r="O242" i="5"/>
  <c r="O3104" i="5"/>
  <c r="P3104" i="5" s="1"/>
  <c r="Q3104" i="5" s="1"/>
  <c r="N12719" i="5"/>
  <c r="N3919" i="5"/>
  <c r="P3919" i="5" s="1"/>
  <c r="O4774" i="5"/>
  <c r="O7924" i="5"/>
  <c r="P7924" i="5" s="1"/>
  <c r="Q7924" i="5" s="1"/>
  <c r="O12881" i="5"/>
  <c r="O11960" i="5"/>
  <c r="O12834" i="5"/>
  <c r="O924" i="5"/>
  <c r="O5848" i="5"/>
  <c r="O5753" i="5"/>
  <c r="P5753" i="5" s="1"/>
  <c r="Q5753" i="5" s="1"/>
  <c r="N6301" i="5"/>
  <c r="N9129" i="5"/>
  <c r="P9129" i="5" s="1"/>
  <c r="Q9129" i="5" s="1"/>
  <c r="O8088" i="5"/>
  <c r="N7040" i="5"/>
  <c r="O1392" i="5"/>
  <c r="O13094" i="5"/>
  <c r="P13094" i="5" s="1"/>
  <c r="Q13094" i="5" s="1"/>
  <c r="N4449" i="5"/>
  <c r="O9795" i="5"/>
  <c r="P9795" i="5" s="1"/>
  <c r="Q9795" i="5" s="1"/>
  <c r="O11294" i="5"/>
  <c r="O13108" i="5"/>
  <c r="P13108" i="5" s="1"/>
  <c r="Q13108" i="5" s="1"/>
  <c r="N8430" i="5"/>
  <c r="O9805" i="5"/>
  <c r="N9784" i="5"/>
  <c r="N13195" i="5"/>
  <c r="O11110" i="5"/>
  <c r="O2019" i="5"/>
  <c r="P2019" i="5" s="1"/>
  <c r="O8504" i="5"/>
  <c r="N12416" i="5"/>
  <c r="O14211" i="5"/>
  <c r="O14335" i="5"/>
  <c r="N8349" i="5"/>
  <c r="O666" i="5"/>
  <c r="P666" i="5" s="1"/>
  <c r="N1282" i="5"/>
  <c r="N5835" i="5"/>
  <c r="P5835" i="5" s="1"/>
  <c r="Q5835" i="5" s="1"/>
  <c r="O9389" i="5"/>
  <c r="O11799" i="5"/>
  <c r="O355" i="5"/>
  <c r="O4252" i="5"/>
  <c r="N10202" i="5"/>
  <c r="O11094" i="5"/>
  <c r="O747" i="5"/>
  <c r="O3949" i="5"/>
  <c r="P3949" i="5" s="1"/>
  <c r="N7274" i="5"/>
  <c r="P7274" i="5" s="1"/>
  <c r="Q7274" i="5" s="1"/>
  <c r="O7790" i="5"/>
  <c r="O8555" i="5"/>
  <c r="O519" i="5"/>
  <c r="O1855" i="5"/>
  <c r="O3470" i="5"/>
  <c r="P3470" i="5" s="1"/>
  <c r="Q3470" i="5" s="1"/>
  <c r="N6559" i="5"/>
  <c r="O4855" i="5"/>
  <c r="P4855" i="5" s="1"/>
  <c r="Q4855" i="5" s="1"/>
  <c r="O6591" i="5"/>
  <c r="N12659" i="5"/>
  <c r="P12659" i="5" s="1"/>
  <c r="Q12659" i="5" s="1"/>
  <c r="O1152" i="5"/>
  <c r="N10497" i="5"/>
  <c r="N12932" i="5"/>
  <c r="N1537" i="5"/>
  <c r="P1537" i="5" s="1"/>
  <c r="O5774" i="5"/>
  <c r="O6793" i="5"/>
  <c r="P6793" i="5" s="1"/>
  <c r="Q6793" i="5" s="1"/>
  <c r="N6866" i="5"/>
  <c r="O13218" i="5"/>
  <c r="P13218" i="5" s="1"/>
  <c r="Q13218" i="5" s="1"/>
  <c r="N12543" i="5"/>
  <c r="O2701" i="5"/>
  <c r="O13697" i="5"/>
  <c r="O22" i="5"/>
  <c r="P22" i="5" s="1"/>
  <c r="N6246" i="5"/>
  <c r="O11135" i="5"/>
  <c r="P11135" i="5" s="1"/>
  <c r="Q11135" i="5" s="1"/>
  <c r="O13234" i="5"/>
  <c r="N6266" i="5"/>
  <c r="P6266" i="5" s="1"/>
  <c r="Q6266" i="5" s="1"/>
  <c r="N13303" i="5"/>
  <c r="O12365" i="5"/>
  <c r="N3115" i="5"/>
  <c r="O4013" i="5"/>
  <c r="P4013" i="5" s="1"/>
  <c r="Q4013" i="5" s="1"/>
  <c r="N7318" i="5"/>
  <c r="N10097" i="5"/>
  <c r="P10097" i="5" s="1"/>
  <c r="Q10097" i="5" s="1"/>
  <c r="N408" i="5"/>
  <c r="O2134" i="5"/>
  <c r="O11332" i="5"/>
  <c r="O1928" i="5"/>
  <c r="N5207" i="5"/>
  <c r="O1624" i="5"/>
  <c r="P1624" i="5" s="1"/>
  <c r="O9402" i="5"/>
  <c r="O5260" i="5"/>
  <c r="P5260" i="5" s="1"/>
  <c r="Q5260" i="5" s="1"/>
  <c r="O3476" i="5"/>
  <c r="O10995" i="5"/>
  <c r="N12788" i="5"/>
  <c r="O11291" i="5"/>
  <c r="O5464" i="5"/>
  <c r="N8558" i="5"/>
  <c r="O10440" i="5"/>
  <c r="O11088" i="5"/>
  <c r="P11088" i="5" s="1"/>
  <c r="Q11088" i="5" s="1"/>
  <c r="O7781" i="5"/>
  <c r="N6245" i="5"/>
  <c r="N6945" i="5"/>
  <c r="N8057" i="5"/>
  <c r="N56" i="5"/>
  <c r="O12651" i="5"/>
  <c r="P12651" i="5" s="1"/>
  <c r="Q12651" i="5" s="1"/>
  <c r="O3495" i="5"/>
  <c r="P3495" i="5" s="1"/>
  <c r="N13753" i="5"/>
  <c r="P13753" i="5" s="1"/>
  <c r="O806" i="5"/>
  <c r="O12321" i="5"/>
  <c r="P12321" i="5" s="1"/>
  <c r="Q12321" i="5" s="1"/>
  <c r="N4378" i="5"/>
  <c r="O5363" i="5"/>
  <c r="O5661" i="5"/>
  <c r="O7366" i="5"/>
  <c r="N2425" i="5"/>
  <c r="N6537" i="5"/>
  <c r="P6537" i="5" s="1"/>
  <c r="Q6537" i="5" s="1"/>
  <c r="N2057" i="5"/>
  <c r="N11025" i="5"/>
  <c r="P11025" i="5" s="1"/>
  <c r="Q11025" i="5" s="1"/>
  <c r="N11017" i="5"/>
  <c r="O6532" i="5"/>
  <c r="N7263" i="5"/>
  <c r="O10651" i="5"/>
  <c r="P10651" i="5" s="1"/>
  <c r="N1683" i="5"/>
  <c r="O13242" i="5"/>
  <c r="P13242" i="5" s="1"/>
  <c r="N1677" i="5"/>
  <c r="N13202" i="5"/>
  <c r="P13202" i="5" s="1"/>
  <c r="Q13202" i="5" s="1"/>
  <c r="O3511" i="5"/>
  <c r="N5158" i="5"/>
  <c r="N5651" i="5"/>
  <c r="O4572" i="5"/>
  <c r="P4572" i="5" s="1"/>
  <c r="O4980" i="5"/>
  <c r="O7618" i="5"/>
  <c r="P7618" i="5" s="1"/>
  <c r="Q7618" i="5" s="1"/>
  <c r="O7871" i="5"/>
  <c r="N12142" i="5"/>
  <c r="P12142" i="5" s="1"/>
  <c r="Q12142" i="5" s="1"/>
  <c r="O12403" i="5"/>
  <c r="N8073" i="5"/>
  <c r="O1610" i="5"/>
  <c r="O1045" i="5"/>
  <c r="P1045" i="5" s="1"/>
  <c r="N14560" i="5"/>
  <c r="N1095" i="5"/>
  <c r="P1095" i="5" s="1"/>
  <c r="O8931" i="5"/>
  <c r="N587" i="5"/>
  <c r="P587" i="5" s="1"/>
  <c r="O2649" i="5"/>
  <c r="O6736" i="5"/>
  <c r="O1414" i="5"/>
  <c r="O1843" i="5"/>
  <c r="P1843" i="5" s="1"/>
  <c r="N11910" i="5"/>
  <c r="O599" i="5"/>
  <c r="P599" i="5" s="1"/>
  <c r="O4450" i="5"/>
  <c r="N8315" i="5"/>
  <c r="P8315" i="5" s="1"/>
  <c r="Q8315" i="5" s="1"/>
  <c r="O11547" i="5"/>
  <c r="O4770" i="5"/>
  <c r="O7450" i="5"/>
  <c r="O3039" i="5"/>
  <c r="P3039" i="5" s="1"/>
  <c r="Q3039" i="5" s="1"/>
  <c r="O1803" i="5"/>
  <c r="N13224" i="5"/>
  <c r="P13224" i="5" s="1"/>
  <c r="N2472" i="5"/>
  <c r="N6846" i="5"/>
  <c r="P6846" i="5" s="1"/>
  <c r="Q6846" i="5" s="1"/>
  <c r="N2155" i="5"/>
  <c r="O3560" i="5"/>
  <c r="N13458" i="5"/>
  <c r="N5892" i="5"/>
  <c r="P5892" i="5" s="1"/>
  <c r="Q5892" i="5" s="1"/>
  <c r="N2449" i="5"/>
  <c r="O5165" i="5"/>
  <c r="P5165" i="5" s="1"/>
  <c r="Q5165" i="5" s="1"/>
  <c r="N5143" i="5"/>
  <c r="O10115" i="5"/>
  <c r="N3541" i="5"/>
  <c r="O1901" i="5"/>
  <c r="N1901" i="5"/>
  <c r="N3017" i="5"/>
  <c r="O3017" i="5"/>
  <c r="O2920" i="5"/>
  <c r="N2920" i="5"/>
  <c r="N2990" i="5"/>
  <c r="P2990" i="5" s="1"/>
  <c r="O2990" i="5"/>
  <c r="N13901" i="5"/>
  <c r="O13901" i="5"/>
  <c r="N13277" i="5"/>
  <c r="O13277" i="5"/>
  <c r="N13792" i="5"/>
  <c r="P13792" i="5" s="1"/>
  <c r="O13792" i="5"/>
  <c r="O14426" i="5"/>
  <c r="P14426" i="5" s="1"/>
  <c r="N14426" i="5"/>
  <c r="O11958" i="5"/>
  <c r="N11958" i="5"/>
  <c r="N10357" i="5"/>
  <c r="O10357" i="5"/>
  <c r="N8395" i="5"/>
  <c r="O8395" i="5"/>
  <c r="N9996" i="5"/>
  <c r="P9996" i="5" s="1"/>
  <c r="Q9996" i="5" s="1"/>
  <c r="O9996" i="5"/>
  <c r="N8491" i="5"/>
  <c r="O8491" i="5"/>
  <c r="O8763" i="5"/>
  <c r="N8763" i="5"/>
  <c r="O6780" i="5"/>
  <c r="N6780" i="5"/>
  <c r="O8694" i="5"/>
  <c r="P8694" i="5" s="1"/>
  <c r="Q8694" i="5" s="1"/>
  <c r="N8694" i="5"/>
  <c r="O8175" i="5"/>
  <c r="N8175" i="5"/>
  <c r="O8135" i="5"/>
  <c r="N8135" i="5"/>
  <c r="N9189" i="5"/>
  <c r="O9189" i="5"/>
  <c r="N8497" i="5"/>
  <c r="P8497" i="5" s="1"/>
  <c r="Q8497" i="5" s="1"/>
  <c r="O8497" i="5"/>
  <c r="O8413" i="5"/>
  <c r="N8413" i="5"/>
  <c r="O6745" i="5"/>
  <c r="N6745" i="5"/>
  <c r="N9187" i="5"/>
  <c r="O9187" i="5"/>
  <c r="N8568" i="5"/>
  <c r="P8568" i="5" s="1"/>
  <c r="Q8568" i="5" s="1"/>
  <c r="O8568" i="5"/>
  <c r="N8420" i="5"/>
  <c r="O8420" i="5"/>
  <c r="N8364" i="5"/>
  <c r="O8364" i="5"/>
  <c r="N8292" i="5"/>
  <c r="P8292" i="5" s="1"/>
  <c r="Q8292" i="5" s="1"/>
  <c r="O8292" i="5"/>
  <c r="N7701" i="5"/>
  <c r="P7701" i="5" s="1"/>
  <c r="Q7701" i="5" s="1"/>
  <c r="O7701" i="5"/>
  <c r="N7433" i="5"/>
  <c r="O7433" i="5"/>
  <c r="N6971" i="5"/>
  <c r="O6971" i="5"/>
  <c r="N6828" i="5"/>
  <c r="O6828" i="5"/>
  <c r="N7704" i="5"/>
  <c r="P7704" i="5" s="1"/>
  <c r="Q7704" i="5" s="1"/>
  <c r="O7704" i="5"/>
  <c r="N7660" i="5"/>
  <c r="O7660" i="5"/>
  <c r="N7512" i="5"/>
  <c r="O7512" i="5"/>
  <c r="N7456" i="5"/>
  <c r="O7456" i="5"/>
  <c r="N7280" i="5"/>
  <c r="O7280" i="5"/>
  <c r="N7228" i="5"/>
  <c r="O7228" i="5"/>
  <c r="N6803" i="5"/>
  <c r="O6803" i="5"/>
  <c r="O6977" i="5"/>
  <c r="N6977" i="5"/>
  <c r="N7331" i="5"/>
  <c r="P7331" i="5" s="1"/>
  <c r="Q7331" i="5" s="1"/>
  <c r="O7331" i="5"/>
  <c r="N7227" i="5"/>
  <c r="O7227" i="5"/>
  <c r="N7410" i="5"/>
  <c r="O7410" i="5"/>
  <c r="N6940" i="5"/>
  <c r="P6940" i="5" s="1"/>
  <c r="Q6940" i="5" s="1"/>
  <c r="O6940" i="5"/>
  <c r="N7103" i="5"/>
  <c r="O7103" i="5"/>
  <c r="O7007" i="5"/>
  <c r="N7007" i="5"/>
  <c r="N6718" i="5"/>
  <c r="O6718" i="5"/>
  <c r="N6658" i="5"/>
  <c r="P6658" i="5" s="1"/>
  <c r="Q6658" i="5" s="1"/>
  <c r="O6658" i="5"/>
  <c r="N6315" i="5"/>
  <c r="O6315" i="5"/>
  <c r="N6473" i="5"/>
  <c r="O6473" i="5"/>
  <c r="O6417" i="5"/>
  <c r="N6417" i="5"/>
  <c r="O5771" i="5"/>
  <c r="N5771" i="5"/>
  <c r="N5539" i="5"/>
  <c r="P5539" i="5" s="1"/>
  <c r="Q5539" i="5" s="1"/>
  <c r="O5539" i="5"/>
  <c r="N5817" i="5"/>
  <c r="O5817" i="5"/>
  <c r="O5079" i="5"/>
  <c r="N5079" i="5"/>
  <c r="O4979" i="5"/>
  <c r="N4979" i="5"/>
  <c r="N4659" i="5"/>
  <c r="O4659" i="5"/>
  <c r="O4776" i="5"/>
  <c r="N4776" i="5"/>
  <c r="N4581" i="5"/>
  <c r="O4581" i="5"/>
  <c r="O4393" i="5"/>
  <c r="N4393" i="5"/>
  <c r="O4050" i="5"/>
  <c r="P4050" i="5" s="1"/>
  <c r="Q4050" i="5" s="1"/>
  <c r="N4050" i="5"/>
  <c r="O4069" i="5"/>
  <c r="N4069" i="5"/>
  <c r="N4017" i="5"/>
  <c r="O4017" i="5"/>
  <c r="O3953" i="5"/>
  <c r="P3953" i="5" s="1"/>
  <c r="N3953" i="5"/>
  <c r="N4655" i="5"/>
  <c r="P4655" i="5" s="1"/>
  <c r="O4655" i="5"/>
  <c r="N4911" i="5"/>
  <c r="O4911" i="5"/>
  <c r="N4795" i="5"/>
  <c r="O4795" i="5"/>
  <c r="O5043" i="5"/>
  <c r="N5043" i="5"/>
  <c r="O4571" i="5"/>
  <c r="P4571" i="5" s="1"/>
  <c r="N4571" i="5"/>
  <c r="O5042" i="5"/>
  <c r="N5042" i="5"/>
  <c r="O4914" i="5"/>
  <c r="N4914" i="5"/>
  <c r="O5117" i="5"/>
  <c r="N5117" i="5"/>
  <c r="N5001" i="5"/>
  <c r="P5001" i="5" s="1"/>
  <c r="O5001" i="5"/>
  <c r="N4192" i="5"/>
  <c r="O4192" i="5"/>
  <c r="N4840" i="5"/>
  <c r="O4840" i="5"/>
  <c r="N4287" i="5"/>
  <c r="O4287" i="5"/>
  <c r="N4686" i="5"/>
  <c r="P4686" i="5" s="1"/>
  <c r="O4686" i="5"/>
  <c r="N4566" i="5"/>
  <c r="O4566" i="5"/>
  <c r="O4247" i="5"/>
  <c r="N4247" i="5"/>
  <c r="O4052" i="5"/>
  <c r="P4052" i="5" s="1"/>
  <c r="N4052" i="5"/>
  <c r="N4649" i="5"/>
  <c r="P4649" i="5" s="1"/>
  <c r="O4649" i="5"/>
  <c r="O4262" i="5"/>
  <c r="N4262" i="5"/>
  <c r="N4088" i="5"/>
  <c r="O4088" i="5"/>
  <c r="O4087" i="5"/>
  <c r="N4087" i="5"/>
  <c r="O4444" i="5"/>
  <c r="N4444" i="5"/>
  <c r="N4320" i="5"/>
  <c r="O4320" i="5"/>
  <c r="O13069" i="5"/>
  <c r="N13069" i="5"/>
  <c r="N10817" i="5"/>
  <c r="O10817" i="5"/>
  <c r="N9694" i="5"/>
  <c r="P9694" i="5" s="1"/>
  <c r="Q9694" i="5" s="1"/>
  <c r="O9694" i="5"/>
  <c r="O12150" i="5"/>
  <c r="N12150" i="5"/>
  <c r="N9823" i="5"/>
  <c r="O9823" i="5"/>
  <c r="N9087" i="5"/>
  <c r="O9087" i="5"/>
  <c r="N9102" i="5"/>
  <c r="P9102" i="5" s="1"/>
  <c r="Q9102" i="5" s="1"/>
  <c r="O9102" i="5"/>
  <c r="O6645" i="5"/>
  <c r="N6645" i="5"/>
  <c r="N6705" i="5"/>
  <c r="O6705" i="5"/>
  <c r="N8532" i="5"/>
  <c r="P8532" i="5" s="1"/>
  <c r="Q8532" i="5" s="1"/>
  <c r="O8532" i="5"/>
  <c r="O6815" i="5"/>
  <c r="P6815" i="5" s="1"/>
  <c r="Q6815" i="5" s="1"/>
  <c r="N6815" i="5"/>
  <c r="N6961" i="5"/>
  <c r="O6961" i="5"/>
  <c r="O6133" i="5"/>
  <c r="N6133" i="5"/>
  <c r="O6474" i="5"/>
  <c r="N6474" i="5"/>
  <c r="O6263" i="5"/>
  <c r="P6263" i="5" s="1"/>
  <c r="Q6263" i="5" s="1"/>
  <c r="N6263" i="5"/>
  <c r="O5488" i="5"/>
  <c r="N5488" i="5"/>
  <c r="O1331" i="5"/>
  <c r="N1331" i="5"/>
  <c r="O1284" i="5"/>
  <c r="N1284" i="5"/>
  <c r="O985" i="5"/>
  <c r="P985" i="5" s="1"/>
  <c r="N985" i="5"/>
  <c r="N13455" i="5"/>
  <c r="O13455" i="5"/>
  <c r="O12200" i="5"/>
  <c r="N12200" i="5"/>
  <c r="N3665" i="5"/>
  <c r="P3665" i="5" s="1"/>
  <c r="Q3665" i="5" s="1"/>
  <c r="N880" i="5"/>
  <c r="O880" i="5"/>
  <c r="P880" i="5" s="1"/>
  <c r="O911" i="5"/>
  <c r="N911" i="5"/>
  <c r="N867" i="5"/>
  <c r="O867" i="5"/>
  <c r="O3724" i="5"/>
  <c r="N3724" i="5"/>
  <c r="P3724" i="5" s="1"/>
  <c r="Q3724" i="5" s="1"/>
  <c r="O1075" i="5"/>
  <c r="N1075" i="5"/>
  <c r="N2956" i="5"/>
  <c r="O2956" i="5"/>
  <c r="N659" i="5"/>
  <c r="O659" i="5"/>
  <c r="O13833" i="5"/>
  <c r="N13833" i="5"/>
  <c r="N13389" i="5"/>
  <c r="O13389" i="5"/>
  <c r="P13389" i="5" s="1"/>
  <c r="O14104" i="5"/>
  <c r="N14104" i="5"/>
  <c r="N13724" i="5"/>
  <c r="O13724" i="5"/>
  <c r="O14131" i="5"/>
  <c r="N14131" i="5"/>
  <c r="O6202" i="5"/>
  <c r="N6202" i="5"/>
  <c r="P6202" i="5" s="1"/>
  <c r="Q6202" i="5" s="1"/>
  <c r="N12525" i="5"/>
  <c r="O12525" i="5"/>
  <c r="N10597" i="5"/>
  <c r="O10597" i="5"/>
  <c r="O2252" i="5"/>
  <c r="N11371" i="5"/>
  <c r="P11371" i="5" s="1"/>
  <c r="Q11371" i="5" s="1"/>
  <c r="O11371" i="5"/>
  <c r="N9363" i="5"/>
  <c r="P9363" i="5" s="1"/>
  <c r="Q9363" i="5" s="1"/>
  <c r="O9363" i="5"/>
  <c r="O9028" i="5"/>
  <c r="N9028" i="5"/>
  <c r="O5113" i="5"/>
  <c r="O7100" i="5"/>
  <c r="N1373" i="5"/>
  <c r="O1373" i="5"/>
  <c r="O13465" i="5"/>
  <c r="P13465" i="5" s="1"/>
  <c r="N13465" i="5"/>
  <c r="O14048" i="5"/>
  <c r="N14048" i="5"/>
  <c r="N13759" i="5"/>
  <c r="O13759" i="5"/>
  <c r="N9946" i="5"/>
  <c r="O9946" i="5"/>
  <c r="O6313" i="5"/>
  <c r="P6313" i="5" s="1"/>
  <c r="Q6313" i="5" s="1"/>
  <c r="N6313" i="5"/>
  <c r="O6195" i="5"/>
  <c r="N6195" i="5"/>
  <c r="N4291" i="5"/>
  <c r="O4291" i="5"/>
  <c r="O11599" i="5"/>
  <c r="N11599" i="5"/>
  <c r="O10379" i="5"/>
  <c r="P10379" i="5" s="1"/>
  <c r="N10379" i="5"/>
  <c r="O10389" i="5"/>
  <c r="N10389" i="5"/>
  <c r="N14169" i="5"/>
  <c r="P14169" i="5" s="1"/>
  <c r="O2791" i="5"/>
  <c r="N2791" i="5"/>
  <c r="N7336" i="5"/>
  <c r="P7336" i="5" s="1"/>
  <c r="Q7336" i="5" s="1"/>
  <c r="O13603" i="5"/>
  <c r="P13603" i="5" s="1"/>
  <c r="N9232" i="5"/>
  <c r="N10067" i="5"/>
  <c r="N12002" i="5"/>
  <c r="O2169" i="5"/>
  <c r="O7614" i="5"/>
  <c r="N5565" i="5"/>
  <c r="O5565" i="5"/>
  <c r="O4280" i="5"/>
  <c r="P4280" i="5" s="1"/>
  <c r="Q4280" i="5" s="1"/>
  <c r="N4280" i="5"/>
  <c r="O3661" i="5"/>
  <c r="N3661" i="5"/>
  <c r="O444" i="5"/>
  <c r="N444" i="5"/>
  <c r="O183" i="5"/>
  <c r="N183" i="5"/>
  <c r="N1232" i="5"/>
  <c r="P1232" i="5" s="1"/>
  <c r="O1232" i="5"/>
  <c r="N953" i="5"/>
  <c r="O953" i="5"/>
  <c r="O661" i="5"/>
  <c r="N661" i="5"/>
  <c r="O10679" i="5"/>
  <c r="N10679" i="5"/>
  <c r="N10934" i="5"/>
  <c r="P10934" i="5" s="1"/>
  <c r="Q10934" i="5" s="1"/>
  <c r="O10934" i="5"/>
  <c r="N2959" i="5"/>
  <c r="O2959" i="5"/>
  <c r="N2326" i="5"/>
  <c r="O2326" i="5"/>
  <c r="N555" i="5"/>
  <c r="O555" i="5"/>
  <c r="N14117" i="5"/>
  <c r="P14117" i="5" s="1"/>
  <c r="O14117" i="5"/>
  <c r="N13605" i="5"/>
  <c r="O13605" i="5"/>
  <c r="N13380" i="5"/>
  <c r="O13380" i="5"/>
  <c r="O9764" i="5"/>
  <c r="P9764" i="5" s="1"/>
  <c r="Q9764" i="5" s="1"/>
  <c r="N9764" i="5"/>
  <c r="N8608" i="5"/>
  <c r="P8608" i="5" s="1"/>
  <c r="Q8608" i="5" s="1"/>
  <c r="O8608" i="5"/>
  <c r="O6359" i="5"/>
  <c r="N6359" i="5"/>
  <c r="O6111" i="5"/>
  <c r="N6111" i="5"/>
  <c r="O4473" i="5"/>
  <c r="P4473" i="5" s="1"/>
  <c r="Q4473" i="5" s="1"/>
  <c r="N4473" i="5"/>
  <c r="O12097" i="5"/>
  <c r="P12097" i="5" s="1"/>
  <c r="Q12097" i="5" s="1"/>
  <c r="N12097" i="5"/>
  <c r="N12825" i="5"/>
  <c r="O12825" i="5"/>
  <c r="O11477" i="5"/>
  <c r="N11477" i="5"/>
  <c r="N13524" i="5"/>
  <c r="P13524" i="5" s="1"/>
  <c r="N5394" i="5"/>
  <c r="O13612" i="5"/>
  <c r="O2996" i="5"/>
  <c r="O7404" i="5"/>
  <c r="N12653" i="5"/>
  <c r="O12653" i="5"/>
  <c r="O11492" i="5"/>
  <c r="N11492" i="5"/>
  <c r="O5793" i="5"/>
  <c r="N5793" i="5"/>
  <c r="P5793" i="5" s="1"/>
  <c r="Q5793" i="5" s="1"/>
  <c r="N5585" i="5"/>
  <c r="O5585" i="5"/>
  <c r="O4557" i="5"/>
  <c r="N4557" i="5"/>
  <c r="O3703" i="5"/>
  <c r="N3703" i="5"/>
  <c r="N3068" i="5"/>
  <c r="O3068" i="5"/>
  <c r="P3068" i="5" s="1"/>
  <c r="Q3068" i="5" s="1"/>
  <c r="O3087" i="5"/>
  <c r="N3087" i="5"/>
  <c r="N3063" i="5"/>
  <c r="O3063" i="5"/>
  <c r="N3129" i="5"/>
  <c r="O3129" i="5"/>
  <c r="O304" i="5"/>
  <c r="N304" i="5"/>
  <c r="P304" i="5" s="1"/>
  <c r="O400" i="5"/>
  <c r="N400" i="5"/>
  <c r="O337" i="5"/>
  <c r="N337" i="5"/>
  <c r="O285" i="5"/>
  <c r="N285" i="5"/>
  <c r="P285" i="5" s="1"/>
  <c r="N209" i="5"/>
  <c r="O209" i="5"/>
  <c r="P209" i="5" s="1"/>
  <c r="N2032" i="5"/>
  <c r="O2032" i="5"/>
  <c r="O878" i="5"/>
  <c r="N878" i="5"/>
  <c r="O787" i="5"/>
  <c r="N787" i="5"/>
  <c r="O510" i="5"/>
  <c r="N510" i="5"/>
  <c r="P510" i="5" s="1"/>
  <c r="N287" i="5"/>
  <c r="O287" i="5"/>
  <c r="N14025" i="5"/>
  <c r="O14025" i="5"/>
  <c r="N13517" i="5"/>
  <c r="O13517" i="5"/>
  <c r="N13304" i="5"/>
  <c r="O13304" i="5"/>
  <c r="P13304" i="5" s="1"/>
  <c r="O13847" i="5"/>
  <c r="N13847" i="5"/>
  <c r="N6160" i="5"/>
  <c r="O6160" i="5"/>
  <c r="N4590" i="5"/>
  <c r="O4590" i="5"/>
  <c r="O10338" i="5"/>
  <c r="N10338" i="5"/>
  <c r="P10338" i="5" s="1"/>
  <c r="N11707" i="5"/>
  <c r="O11707" i="5"/>
  <c r="N13291" i="5"/>
  <c r="O6027" i="5"/>
  <c r="P6027" i="5" s="1"/>
  <c r="Q6027" i="5" s="1"/>
  <c r="O14253" i="5"/>
  <c r="O12325" i="5"/>
  <c r="P12325" i="5" s="1"/>
  <c r="Q12325" i="5" s="1"/>
  <c r="N7557" i="5"/>
  <c r="N7061" i="5"/>
  <c r="P7061" i="5" s="1"/>
  <c r="Q7061" i="5" s="1"/>
  <c r="N5815" i="5"/>
  <c r="O5815" i="5"/>
  <c r="N8295" i="5"/>
  <c r="O13907" i="5"/>
  <c r="P13907" i="5" s="1"/>
  <c r="N14216" i="5"/>
  <c r="N6005" i="5"/>
  <c r="P6005" i="5" s="1"/>
  <c r="Q6005" i="5" s="1"/>
  <c r="O7600" i="5"/>
  <c r="O6583" i="5"/>
  <c r="P6583" i="5" s="1"/>
  <c r="Q6583" i="5" s="1"/>
  <c r="O5699" i="5"/>
  <c r="O3958" i="5"/>
  <c r="N5036" i="5"/>
  <c r="N3007" i="5"/>
  <c r="O3007" i="5"/>
  <c r="O2946" i="5"/>
  <c r="N2946" i="5"/>
  <c r="N641" i="5"/>
  <c r="P641" i="5" s="1"/>
  <c r="O641" i="5"/>
  <c r="N14172" i="5"/>
  <c r="O14172" i="5"/>
  <c r="N14059" i="5"/>
  <c r="O14059" i="5"/>
  <c r="N13515" i="5"/>
  <c r="O13515" i="5"/>
  <c r="O11459" i="5"/>
  <c r="P11459" i="5" s="1"/>
  <c r="Q11459" i="5" s="1"/>
  <c r="N11459" i="5"/>
  <c r="O9174" i="5"/>
  <c r="N9174" i="5"/>
  <c r="N7014" i="5"/>
  <c r="O7014" i="5"/>
  <c r="N8823" i="5"/>
  <c r="P8823" i="5" s="1"/>
  <c r="Q8823" i="5" s="1"/>
  <c r="N7301" i="5"/>
  <c r="N2116" i="5"/>
  <c r="P2116" i="5" s="1"/>
  <c r="O2116" i="5"/>
  <c r="O13387" i="5"/>
  <c r="N8569" i="5"/>
  <c r="O6390" i="5"/>
  <c r="P6390" i="5" s="1"/>
  <c r="Q6390" i="5" s="1"/>
  <c r="O13848" i="5"/>
  <c r="O6036" i="5"/>
  <c r="P6036" i="5" s="1"/>
  <c r="Q6036" i="5" s="1"/>
  <c r="O13699" i="5"/>
  <c r="O13968" i="5"/>
  <c r="P13968" i="5" s="1"/>
  <c r="N7556" i="5"/>
  <c r="O11227" i="5"/>
  <c r="O13010" i="5"/>
  <c r="O10521" i="5"/>
  <c r="P10521" i="5" s="1"/>
  <c r="O13999" i="5"/>
  <c r="N7748" i="5"/>
  <c r="P7748" i="5" s="1"/>
  <c r="Q7748" i="5" s="1"/>
  <c r="N10518" i="5"/>
  <c r="N12936" i="5"/>
  <c r="P12936" i="5" s="1"/>
  <c r="Q12936" i="5" s="1"/>
  <c r="N380" i="5"/>
  <c r="N6070" i="5"/>
  <c r="O7833" i="5"/>
  <c r="O9874" i="5"/>
  <c r="P9874" i="5" s="1"/>
  <c r="Q9874" i="5" s="1"/>
  <c r="O3046" i="5"/>
  <c r="N4006" i="5"/>
  <c r="P4006" i="5" s="1"/>
  <c r="Q4006" i="5" s="1"/>
  <c r="N10352" i="5"/>
  <c r="N14257" i="5"/>
  <c r="P14257" i="5" s="1"/>
  <c r="N4194" i="5"/>
  <c r="N10616" i="5"/>
  <c r="N10083" i="5"/>
  <c r="N5414" i="5"/>
  <c r="P5414" i="5" s="1"/>
  <c r="Q5414" i="5" s="1"/>
  <c r="N9793" i="5"/>
  <c r="O1646" i="5"/>
  <c r="P1646" i="5" s="1"/>
  <c r="O10216" i="5"/>
  <c r="N10216" i="5"/>
  <c r="P10216" i="5" s="1"/>
  <c r="O8705" i="5"/>
  <c r="N8705" i="5"/>
  <c r="N7237" i="5"/>
  <c r="O7237" i="5"/>
  <c r="O7017" i="5"/>
  <c r="N7017" i="5"/>
  <c r="O7467" i="5"/>
  <c r="N7467" i="5"/>
  <c r="P7467" i="5" s="1"/>
  <c r="Q7467" i="5" s="1"/>
  <c r="N6941" i="5"/>
  <c r="O6941" i="5"/>
  <c r="O8019" i="5"/>
  <c r="P8019" i="5" s="1"/>
  <c r="Q8019" i="5" s="1"/>
  <c r="O4185" i="5"/>
  <c r="O6017" i="5"/>
  <c r="N7327" i="5"/>
  <c r="P7327" i="5" s="1"/>
  <c r="Q7327" i="5" s="1"/>
  <c r="N6883" i="5"/>
  <c r="O9816" i="5"/>
  <c r="P9816" i="5" s="1"/>
  <c r="Q9816" i="5" s="1"/>
  <c r="N12392" i="5"/>
  <c r="O12392" i="5"/>
  <c r="N8785" i="5"/>
  <c r="O8785" i="5"/>
  <c r="N7130" i="5"/>
  <c r="O7130" i="5"/>
  <c r="N7353" i="5"/>
  <c r="O7353" i="5"/>
  <c r="P7353" i="5" s="1"/>
  <c r="Q7353" i="5" s="1"/>
  <c r="N7057" i="5"/>
  <c r="O7057" i="5"/>
  <c r="O6660" i="5"/>
  <c r="N6660" i="5"/>
  <c r="N7627" i="5"/>
  <c r="O7627" i="5"/>
  <c r="O12401" i="5"/>
  <c r="N12577" i="5"/>
  <c r="P12577" i="5" s="1"/>
  <c r="Q12577" i="5" s="1"/>
  <c r="O3296" i="5"/>
  <c r="N3296" i="5"/>
  <c r="O1375" i="5"/>
  <c r="N1375" i="5"/>
  <c r="N4558" i="5"/>
  <c r="N9988" i="5"/>
  <c r="P9988" i="5" s="1"/>
  <c r="Q9988" i="5" s="1"/>
  <c r="O7519" i="5"/>
  <c r="O6894" i="5"/>
  <c r="P6894" i="5" s="1"/>
  <c r="Q6894" i="5" s="1"/>
  <c r="N8987" i="5"/>
  <c r="O8226" i="5"/>
  <c r="O11699" i="5"/>
  <c r="N11699" i="5"/>
  <c r="O10380" i="5"/>
  <c r="N10380" i="5"/>
  <c r="O8863" i="5"/>
  <c r="N8863" i="5"/>
  <c r="N8170" i="5"/>
  <c r="O8170" i="5"/>
  <c r="N6923" i="5"/>
  <c r="O6923" i="5"/>
  <c r="N6728" i="5"/>
  <c r="O6728" i="5"/>
  <c r="N9554" i="5"/>
  <c r="N10513" i="5"/>
  <c r="P10513" i="5" s="1"/>
  <c r="O8155" i="5"/>
  <c r="O10588" i="5"/>
  <c r="O9670" i="5"/>
  <c r="N7749" i="5"/>
  <c r="P7749" i="5" s="1"/>
  <c r="Q7749" i="5" s="1"/>
  <c r="O8063" i="5"/>
  <c r="N8954" i="5"/>
  <c r="P8954" i="5" s="1"/>
  <c r="Q8954" i="5" s="1"/>
  <c r="O8291" i="5"/>
  <c r="O10077" i="5"/>
  <c r="P10077" i="5" s="1"/>
  <c r="Q10077" i="5" s="1"/>
  <c r="O10652" i="5"/>
  <c r="N10502" i="5"/>
  <c r="N12148" i="5"/>
  <c r="P12148" i="5" s="1"/>
  <c r="Q12148" i="5" s="1"/>
  <c r="N10308" i="5"/>
  <c r="P10308" i="5" s="1"/>
  <c r="O7093" i="5"/>
  <c r="N12698" i="5"/>
  <c r="O12698" i="5"/>
  <c r="N4429" i="5"/>
  <c r="P4429" i="5" s="1"/>
  <c r="O4429" i="5"/>
  <c r="O11964" i="5"/>
  <c r="N11964" i="5"/>
  <c r="N9556" i="5"/>
  <c r="O9556" i="5"/>
  <c r="O9115" i="5"/>
  <c r="N9115" i="5"/>
  <c r="O8735" i="5"/>
  <c r="P8735" i="5" s="1"/>
  <c r="Q8735" i="5" s="1"/>
  <c r="N8735" i="5"/>
  <c r="N6697" i="5"/>
  <c r="O6697" i="5"/>
  <c r="O8171" i="5"/>
  <c r="N8171" i="5"/>
  <c r="O8030" i="5"/>
  <c r="N8030" i="5"/>
  <c r="N7835" i="5"/>
  <c r="O7835" i="5"/>
  <c r="O10425" i="5"/>
  <c r="N8690" i="5"/>
  <c r="P8690" i="5" s="1"/>
  <c r="Q8690" i="5" s="1"/>
  <c r="N4277" i="5"/>
  <c r="P4277" i="5" s="1"/>
  <c r="Q4277" i="5" s="1"/>
  <c r="N9742" i="5"/>
  <c r="O7575" i="5"/>
  <c r="P7575" i="5" s="1"/>
  <c r="Q7575" i="5" s="1"/>
  <c r="O7122" i="5"/>
  <c r="N10411" i="5"/>
  <c r="O11213" i="5"/>
  <c r="N11213" i="5"/>
  <c r="O10593" i="5"/>
  <c r="N10593" i="5"/>
  <c r="O10056" i="5"/>
  <c r="N10056" i="5"/>
  <c r="O8937" i="5"/>
  <c r="N8937" i="5"/>
  <c r="P8937" i="5" s="1"/>
  <c r="Q8937" i="5" s="1"/>
  <c r="N7693" i="5"/>
  <c r="O7693" i="5"/>
  <c r="O7425" i="5"/>
  <c r="N7425" i="5"/>
  <c r="O6775" i="5"/>
  <c r="N6775" i="5"/>
  <c r="P6775" i="5" s="1"/>
  <c r="Q6775" i="5" s="1"/>
  <c r="O9826" i="5"/>
  <c r="N4677" i="5"/>
  <c r="P4677" i="5" s="1"/>
  <c r="N8123" i="5"/>
  <c r="O9042" i="5"/>
  <c r="N8591" i="5"/>
  <c r="O10317" i="5"/>
  <c r="P10317" i="5" s="1"/>
  <c r="N11582" i="5"/>
  <c r="O10348" i="5"/>
  <c r="P10348" i="5" s="1"/>
  <c r="O11455" i="5"/>
  <c r="O7743" i="5"/>
  <c r="P7743" i="5" s="1"/>
  <c r="Q7743" i="5" s="1"/>
  <c r="O7137" i="5"/>
  <c r="O1002" i="5"/>
  <c r="N1002" i="5"/>
  <c r="O617" i="5"/>
  <c r="N617" i="5"/>
  <c r="N981" i="5"/>
  <c r="O981" i="5"/>
  <c r="N9621" i="5"/>
  <c r="O9621" i="5"/>
  <c r="N6288" i="5"/>
  <c r="O6288" i="5"/>
  <c r="N8798" i="5"/>
  <c r="O8798" i="5"/>
  <c r="O8633" i="5"/>
  <c r="N8633" i="5"/>
  <c r="N7687" i="5"/>
  <c r="P7687" i="5" s="1"/>
  <c r="Q7687" i="5" s="1"/>
  <c r="O7687" i="5"/>
  <c r="O7375" i="5"/>
  <c r="N7375" i="5"/>
  <c r="N7994" i="5"/>
  <c r="O7994" i="5"/>
  <c r="O6293" i="5"/>
  <c r="P6293" i="5" s="1"/>
  <c r="Q6293" i="5" s="1"/>
  <c r="O9760" i="5"/>
  <c r="O6335" i="5"/>
  <c r="P6335" i="5" s="1"/>
  <c r="Q6335" i="5" s="1"/>
  <c r="O6114" i="5"/>
  <c r="N8068" i="5"/>
  <c r="N7493" i="5"/>
  <c r="P7493" i="5" s="1"/>
  <c r="Q7493" i="5" s="1"/>
  <c r="O8659" i="5"/>
  <c r="P8659" i="5" s="1"/>
  <c r="Q8659" i="5" s="1"/>
  <c r="O10346" i="5"/>
  <c r="N10346" i="5"/>
  <c r="N10436" i="5"/>
  <c r="O10436" i="5"/>
  <c r="P10436" i="5" s="1"/>
  <c r="N9077" i="5"/>
  <c r="O9077" i="5"/>
  <c r="N8110" i="5"/>
  <c r="O8110" i="5"/>
  <c r="N7549" i="5"/>
  <c r="O7549" i="5"/>
  <c r="N7189" i="5"/>
  <c r="O7189" i="5"/>
  <c r="P7189" i="5" s="1"/>
  <c r="Q7189" i="5" s="1"/>
  <c r="O8611" i="5"/>
  <c r="O10221" i="5"/>
  <c r="O7907" i="5"/>
  <c r="P7907" i="5" s="1"/>
  <c r="Q7907" i="5" s="1"/>
  <c r="N8223" i="5"/>
  <c r="P8223" i="5" s="1"/>
  <c r="Q8223" i="5" s="1"/>
  <c r="O10353" i="5"/>
  <c r="O10603" i="5"/>
  <c r="P10603" i="5" s="1"/>
  <c r="N6909" i="5"/>
  <c r="O7883" i="5"/>
  <c r="P7883" i="5" s="1"/>
  <c r="Q7883" i="5" s="1"/>
  <c r="N7609" i="5"/>
  <c r="N9959" i="5"/>
  <c r="N9376" i="5"/>
  <c r="N10647" i="5"/>
  <c r="P10647" i="5" s="1"/>
  <c r="N7223" i="5"/>
  <c r="O7799" i="5"/>
  <c r="P7799" i="5" s="1"/>
  <c r="Q7799" i="5" s="1"/>
  <c r="O7939" i="5"/>
  <c r="N6733" i="5"/>
  <c r="P6733" i="5" s="1"/>
  <c r="Q6733" i="5" s="1"/>
  <c r="N13215" i="5"/>
  <c r="O13215" i="5"/>
  <c r="N7938" i="5"/>
  <c r="O7938" i="5"/>
  <c r="O7814" i="5"/>
  <c r="N7814" i="5"/>
  <c r="N7092" i="5"/>
  <c r="O7092" i="5"/>
  <c r="P7092" i="5" s="1"/>
  <c r="Q7092" i="5" s="1"/>
  <c r="N6897" i="5"/>
  <c r="O6897" i="5"/>
  <c r="N6778" i="5"/>
  <c r="O6778" i="5"/>
  <c r="N6663" i="5"/>
  <c r="O6663" i="5"/>
  <c r="P6663" i="5" s="1"/>
  <c r="Q6663" i="5" s="1"/>
  <c r="N5910" i="5"/>
  <c r="O5910" i="5"/>
  <c r="P5910" i="5" s="1"/>
  <c r="Q5910" i="5" s="1"/>
  <c r="O5790" i="5"/>
  <c r="N5790" i="5"/>
  <c r="N5578" i="5"/>
  <c r="O5578" i="5"/>
  <c r="O5502" i="5"/>
  <c r="N5502" i="5"/>
  <c r="N5406" i="5"/>
  <c r="O5406" i="5"/>
  <c r="P5406" i="5" s="1"/>
  <c r="Q5406" i="5" s="1"/>
  <c r="N5796" i="5"/>
  <c r="O5796" i="5"/>
  <c r="O5668" i="5"/>
  <c r="N5668" i="5"/>
  <c r="O5520" i="5"/>
  <c r="N5520" i="5"/>
  <c r="O5266" i="5"/>
  <c r="N5266" i="5"/>
  <c r="P5266" i="5" s="1"/>
  <c r="Q5266" i="5" s="1"/>
  <c r="O5239" i="5"/>
  <c r="N5239" i="5"/>
  <c r="N5313" i="5"/>
  <c r="O5313" i="5"/>
  <c r="N5253" i="5"/>
  <c r="O5253" i="5"/>
  <c r="N5109" i="5"/>
  <c r="O5109" i="5"/>
  <c r="P5109" i="5" s="1"/>
  <c r="Q5109" i="5" s="1"/>
  <c r="O5025" i="5"/>
  <c r="N5025" i="5"/>
  <c r="O4603" i="5"/>
  <c r="N4603" i="5"/>
  <c r="N4781" i="5"/>
  <c r="O4781" i="5"/>
  <c r="O5244" i="5"/>
  <c r="N5244" i="5"/>
  <c r="P5244" i="5" s="1"/>
  <c r="Q5244" i="5" s="1"/>
  <c r="N5112" i="5"/>
  <c r="O5112" i="5"/>
  <c r="N5028" i="5"/>
  <c r="O5028" i="5"/>
  <c r="O4595" i="5"/>
  <c r="N4595" i="5"/>
  <c r="N4856" i="5"/>
  <c r="O4856" i="5"/>
  <c r="N3995" i="5"/>
  <c r="O3995" i="5"/>
  <c r="O3980" i="5"/>
  <c r="N3980" i="5"/>
  <c r="O5070" i="5"/>
  <c r="N5070" i="5"/>
  <c r="P5070" i="5" s="1"/>
  <c r="N5121" i="5"/>
  <c r="O5121" i="5"/>
  <c r="P5121" i="5" s="1"/>
  <c r="O4383" i="5"/>
  <c r="N4383" i="5"/>
  <c r="N4685" i="5"/>
  <c r="O4685" i="5"/>
  <c r="N4120" i="5"/>
  <c r="O4120" i="5"/>
  <c r="N4648" i="5"/>
  <c r="O4648" i="5"/>
  <c r="N12128" i="5"/>
  <c r="O12128" i="5"/>
  <c r="N12648" i="5"/>
  <c r="O12648" i="5"/>
  <c r="O12275" i="5"/>
  <c r="N12275" i="5"/>
  <c r="P12275" i="5" s="1"/>
  <c r="Q12275" i="5" s="1"/>
  <c r="O12384" i="5"/>
  <c r="N12384" i="5"/>
  <c r="P12384" i="5" s="1"/>
  <c r="Q12384" i="5" s="1"/>
  <c r="O12515" i="5"/>
  <c r="N12515" i="5"/>
  <c r="N12729" i="5"/>
  <c r="O12729" i="5"/>
  <c r="O10940" i="5"/>
  <c r="N10940" i="5"/>
  <c r="O11187" i="5"/>
  <c r="N11187" i="5"/>
  <c r="N11154" i="5"/>
  <c r="O11154" i="5"/>
  <c r="N10962" i="5"/>
  <c r="O10962" i="5"/>
  <c r="N5860" i="5"/>
  <c r="O5860" i="5"/>
  <c r="N4948" i="5"/>
  <c r="O4948" i="5"/>
  <c r="P4948" i="5" s="1"/>
  <c r="Q4948" i="5" s="1"/>
  <c r="O4116" i="5"/>
  <c r="N4116" i="5"/>
  <c r="N332" i="5"/>
  <c r="O332" i="5"/>
  <c r="O446" i="5"/>
  <c r="N446" i="5"/>
  <c r="O338" i="5"/>
  <c r="N338" i="5"/>
  <c r="P338" i="5" s="1"/>
  <c r="N10929" i="5"/>
  <c r="O10929" i="5"/>
  <c r="N10850" i="5"/>
  <c r="O10850" i="5"/>
  <c r="N9348" i="5"/>
  <c r="O9348" i="5"/>
  <c r="N9090" i="5"/>
  <c r="O9090" i="5"/>
  <c r="P9090" i="5" s="1"/>
  <c r="Q9090" i="5" s="1"/>
  <c r="O3358" i="5"/>
  <c r="N3358" i="5"/>
  <c r="N2576" i="5"/>
  <c r="O2576" i="5"/>
  <c r="N2049" i="5"/>
  <c r="O2049" i="5"/>
  <c r="O1642" i="5"/>
  <c r="N1642" i="5"/>
  <c r="P1642" i="5" s="1"/>
  <c r="N1187" i="5"/>
  <c r="O1187" i="5"/>
  <c r="O485" i="5"/>
  <c r="N485" i="5"/>
  <c r="N5285" i="5"/>
  <c r="O3569" i="5"/>
  <c r="P3569" i="5" s="1"/>
  <c r="Q3569" i="5" s="1"/>
  <c r="O6290" i="5"/>
  <c r="O284" i="5"/>
  <c r="P284" i="5" s="1"/>
  <c r="O3053" i="5"/>
  <c r="O11341" i="5"/>
  <c r="O11013" i="5"/>
  <c r="O14167" i="5"/>
  <c r="O7140" i="5"/>
  <c r="O7624" i="5"/>
  <c r="P7624" i="5" s="1"/>
  <c r="Q7624" i="5" s="1"/>
  <c r="N10279" i="5"/>
  <c r="N7149" i="5"/>
  <c r="P7149" i="5" s="1"/>
  <c r="Q7149" i="5" s="1"/>
  <c r="N6182" i="5"/>
  <c r="N3985" i="5"/>
  <c r="N7878" i="5"/>
  <c r="N14389" i="5"/>
  <c r="O14389" i="5"/>
  <c r="O12448" i="5"/>
  <c r="N12448" i="5"/>
  <c r="O9198" i="5"/>
  <c r="N9198" i="5"/>
  <c r="N3378" i="5"/>
  <c r="O3378" i="5"/>
  <c r="N1292" i="5"/>
  <c r="O1292" i="5"/>
  <c r="N1121" i="5"/>
  <c r="O1121" i="5"/>
  <c r="O1107" i="5"/>
  <c r="P1107" i="5" s="1"/>
  <c r="N1107" i="5"/>
  <c r="O12454" i="5"/>
  <c r="N12454" i="5"/>
  <c r="N14545" i="5"/>
  <c r="O14545" i="5"/>
  <c r="N14543" i="5"/>
  <c r="O14543" i="5"/>
  <c r="O14209" i="5"/>
  <c r="P14209" i="5" s="1"/>
  <c r="N14209" i="5"/>
  <c r="N14153" i="5"/>
  <c r="O14153" i="5"/>
  <c r="N13665" i="5"/>
  <c r="O13665" i="5"/>
  <c r="N13489" i="5"/>
  <c r="O13489" i="5"/>
  <c r="O13329" i="5"/>
  <c r="P13329" i="5" s="1"/>
  <c r="N13329" i="5"/>
  <c r="O14072" i="5"/>
  <c r="N14072" i="5"/>
  <c r="N13768" i="5"/>
  <c r="O13768" i="5"/>
  <c r="N13424" i="5"/>
  <c r="O13424" i="5"/>
  <c r="N13356" i="5"/>
  <c r="P13356" i="5" s="1"/>
  <c r="O13356" i="5"/>
  <c r="N14103" i="5"/>
  <c r="O14103" i="5"/>
  <c r="O14031" i="5"/>
  <c r="N14031" i="5"/>
  <c r="N13807" i="5"/>
  <c r="O13807" i="5"/>
  <c r="N13715" i="5"/>
  <c r="P13715" i="5" s="1"/>
  <c r="O13715" i="5"/>
  <c r="N13575" i="5"/>
  <c r="O13575" i="5"/>
  <c r="O13419" i="5"/>
  <c r="N13419" i="5"/>
  <c r="O13188" i="5"/>
  <c r="N13188" i="5"/>
  <c r="N8099" i="5"/>
  <c r="O8099" i="5"/>
  <c r="N8660" i="5"/>
  <c r="O8660" i="5"/>
  <c r="O8153" i="5"/>
  <c r="N8153" i="5"/>
  <c r="O6208" i="5"/>
  <c r="N6208" i="5"/>
  <c r="N6219" i="5"/>
  <c r="P6219" i="5" s="1"/>
  <c r="Q6219" i="5" s="1"/>
  <c r="O6219" i="5"/>
  <c r="O6087" i="5"/>
  <c r="N6087" i="5"/>
  <c r="O6346" i="5"/>
  <c r="N6346" i="5"/>
  <c r="N6373" i="5"/>
  <c r="O6373" i="5"/>
  <c r="N5368" i="5"/>
  <c r="P5368" i="5" s="1"/>
  <c r="Q5368" i="5" s="1"/>
  <c r="O5368" i="5"/>
  <c r="N4962" i="5"/>
  <c r="O4962" i="5"/>
  <c r="O4296" i="5"/>
  <c r="N4296" i="5"/>
  <c r="O14411" i="5"/>
  <c r="N14411" i="5"/>
  <c r="N11382" i="5"/>
  <c r="P11382" i="5" s="1"/>
  <c r="Q11382" i="5" s="1"/>
  <c r="O11382" i="5"/>
  <c r="O12810" i="5"/>
  <c r="N12810" i="5"/>
  <c r="N11991" i="5"/>
  <c r="O11991" i="5"/>
  <c r="O11952" i="5"/>
  <c r="N11952" i="5"/>
  <c r="O12042" i="5"/>
  <c r="P12042" i="5" s="1"/>
  <c r="Q12042" i="5" s="1"/>
  <c r="N12042" i="5"/>
  <c r="N11776" i="5"/>
  <c r="O11776" i="5"/>
  <c r="N11676" i="5"/>
  <c r="O11676" i="5"/>
  <c r="O10699" i="5"/>
  <c r="N10699" i="5"/>
  <c r="N10926" i="5"/>
  <c r="P10926" i="5" s="1"/>
  <c r="Q10926" i="5" s="1"/>
  <c r="O10926" i="5"/>
  <c r="O10373" i="5"/>
  <c r="N10373" i="5"/>
  <c r="N10341" i="5"/>
  <c r="O10341" i="5"/>
  <c r="O10552" i="5"/>
  <c r="N10552" i="5"/>
  <c r="N6741" i="5"/>
  <c r="P6741" i="5" s="1"/>
  <c r="Q6741" i="5" s="1"/>
  <c r="O6741" i="5"/>
  <c r="O8811" i="5"/>
  <c r="N8811" i="5"/>
  <c r="N8643" i="5"/>
  <c r="O8643" i="5"/>
  <c r="N8618" i="5"/>
  <c r="O8618" i="5"/>
  <c r="N8203" i="5"/>
  <c r="P8203" i="5" s="1"/>
  <c r="Q8203" i="5" s="1"/>
  <c r="O8203" i="5"/>
  <c r="O7880" i="5"/>
  <c r="N7880" i="5"/>
  <c r="N9152" i="5"/>
  <c r="O9152" i="5"/>
  <c r="N8381" i="5"/>
  <c r="O8381" i="5"/>
  <c r="N8297" i="5"/>
  <c r="P8297" i="5" s="1"/>
  <c r="Q8297" i="5" s="1"/>
  <c r="O8297" i="5"/>
  <c r="N8584" i="5"/>
  <c r="O8584" i="5"/>
  <c r="N8384" i="5"/>
  <c r="O8384" i="5"/>
  <c r="N8324" i="5"/>
  <c r="O8324" i="5"/>
  <c r="O7513" i="5"/>
  <c r="N7513" i="5"/>
  <c r="N7409" i="5"/>
  <c r="O7409" i="5"/>
  <c r="N6947" i="5"/>
  <c r="O6947" i="5"/>
  <c r="N6903" i="5"/>
  <c r="O6903" i="5"/>
  <c r="N7788" i="5"/>
  <c r="P7788" i="5" s="1"/>
  <c r="Q7788" i="5" s="1"/>
  <c r="O7788" i="5"/>
  <c r="N7688" i="5"/>
  <c r="O7688" i="5"/>
  <c r="N7576" i="5"/>
  <c r="O7576" i="5"/>
  <c r="N7492" i="5"/>
  <c r="O7492" i="5"/>
  <c r="N7380" i="5"/>
  <c r="P7380" i="5" s="1"/>
  <c r="Q7380" i="5" s="1"/>
  <c r="O7380" i="5"/>
  <c r="N7244" i="5"/>
  <c r="O7244" i="5"/>
  <c r="O6930" i="5"/>
  <c r="N6930" i="5"/>
  <c r="O6572" i="5"/>
  <c r="N6572" i="5"/>
  <c r="N7394" i="5"/>
  <c r="P7394" i="5" s="1"/>
  <c r="Q7394" i="5" s="1"/>
  <c r="O7394" i="5"/>
  <c r="O7202" i="5"/>
  <c r="N7202" i="5"/>
  <c r="N7901" i="5"/>
  <c r="O7901" i="5"/>
  <c r="N7853" i="5"/>
  <c r="O7853" i="5"/>
  <c r="N7167" i="5"/>
  <c r="P7167" i="5" s="1"/>
  <c r="Q7167" i="5" s="1"/>
  <c r="O7167" i="5"/>
  <c r="O7059" i="5"/>
  <c r="N7059" i="5"/>
  <c r="N6979" i="5"/>
  <c r="O6979" i="5"/>
  <c r="O6686" i="5"/>
  <c r="N6686" i="5"/>
  <c r="O6634" i="5"/>
  <c r="P6634" i="5" s="1"/>
  <c r="Q6634" i="5" s="1"/>
  <c r="N6634" i="5"/>
  <c r="O6305" i="5"/>
  <c r="N6305" i="5"/>
  <c r="O6304" i="5"/>
  <c r="N6304" i="5"/>
  <c r="N6475" i="5"/>
  <c r="P6475" i="5" s="1"/>
  <c r="Q6475" i="5" s="1"/>
  <c r="O6475" i="5"/>
  <c r="N6431" i="5"/>
  <c r="P6431" i="5" s="1"/>
  <c r="Q6431" i="5" s="1"/>
  <c r="O6431" i="5"/>
  <c r="N6124" i="5"/>
  <c r="O6124" i="5"/>
  <c r="N6040" i="5"/>
  <c r="O6040" i="5"/>
  <c r="N6279" i="5"/>
  <c r="O6279" i="5"/>
  <c r="O6554" i="5"/>
  <c r="P6554" i="5" s="1"/>
  <c r="Q6554" i="5" s="1"/>
  <c r="N6554" i="5"/>
  <c r="O6482" i="5"/>
  <c r="N6482" i="5"/>
  <c r="O6183" i="5"/>
  <c r="N6183" i="5"/>
  <c r="N6079" i="5"/>
  <c r="O6079" i="5"/>
  <c r="N6541" i="5"/>
  <c r="P6541" i="5" s="1"/>
  <c r="Q6541" i="5" s="1"/>
  <c r="O6541" i="5"/>
  <c r="N6385" i="5"/>
  <c r="O6385" i="5"/>
  <c r="O6254" i="5"/>
  <c r="N6254" i="5"/>
  <c r="O6042" i="5"/>
  <c r="N6042" i="5"/>
  <c r="O5867" i="5"/>
  <c r="P5867" i="5" s="1"/>
  <c r="Q5867" i="5" s="1"/>
  <c r="N5867" i="5"/>
  <c r="N5274" i="5"/>
  <c r="O5274" i="5"/>
  <c r="N5845" i="5"/>
  <c r="O5845" i="5"/>
  <c r="N5713" i="5"/>
  <c r="O5713" i="5"/>
  <c r="N5529" i="5"/>
  <c r="P5529" i="5" s="1"/>
  <c r="Q5529" i="5" s="1"/>
  <c r="O5529" i="5"/>
  <c r="O5351" i="5"/>
  <c r="N5351" i="5"/>
  <c r="N5179" i="5"/>
  <c r="O5179" i="5"/>
  <c r="O5182" i="5"/>
  <c r="N5182" i="5"/>
  <c r="N5078" i="5"/>
  <c r="P5078" i="5" s="1"/>
  <c r="Q5078" i="5" s="1"/>
  <c r="O5078" i="5"/>
  <c r="N4890" i="5"/>
  <c r="O4890" i="5"/>
  <c r="O4035" i="5"/>
  <c r="N4035" i="5"/>
  <c r="N4666" i="5"/>
  <c r="O4666" i="5"/>
  <c r="N4458" i="5"/>
  <c r="O4458" i="5"/>
  <c r="N4705" i="5"/>
  <c r="O4705" i="5"/>
  <c r="N4529" i="5"/>
  <c r="O4529" i="5"/>
  <c r="O4030" i="5"/>
  <c r="N4030" i="5"/>
  <c r="O3926" i="5"/>
  <c r="P3926" i="5" s="1"/>
  <c r="N3926" i="5"/>
  <c r="O4037" i="5"/>
  <c r="N4037" i="5"/>
  <c r="O3921" i="5"/>
  <c r="N3921" i="5"/>
  <c r="O4835" i="5"/>
  <c r="N4835" i="5"/>
  <c r="N4479" i="5"/>
  <c r="P4479" i="5" s="1"/>
  <c r="O4479" i="5"/>
  <c r="N4762" i="5"/>
  <c r="O4762" i="5"/>
  <c r="N4246" i="5"/>
  <c r="O4246" i="5"/>
  <c r="O4301" i="5"/>
  <c r="N4301" i="5"/>
  <c r="O4692" i="5"/>
  <c r="P4692" i="5" s="1"/>
  <c r="N4692" i="5"/>
  <c r="N4257" i="5"/>
  <c r="O4257" i="5"/>
  <c r="N4138" i="5"/>
  <c r="O4138" i="5"/>
  <c r="O12641" i="5"/>
  <c r="N12641" i="5"/>
  <c r="O10429" i="5"/>
  <c r="P10429" i="5" s="1"/>
  <c r="N10429" i="5"/>
  <c r="N8534" i="5"/>
  <c r="O8534" i="5"/>
  <c r="N8472" i="5"/>
  <c r="O8472" i="5"/>
  <c r="N5374" i="5"/>
  <c r="O5374" i="5"/>
  <c r="N5228" i="5"/>
  <c r="P5228" i="5" s="1"/>
  <c r="Q5228" i="5" s="1"/>
  <c r="O5228" i="5"/>
  <c r="O3842" i="5"/>
  <c r="N3842" i="5"/>
  <c r="O14295" i="5"/>
  <c r="P14295" i="5" s="1"/>
  <c r="O5341" i="5"/>
  <c r="O8186" i="5"/>
  <c r="P8186" i="5" s="1"/>
  <c r="Q8186" i="5" s="1"/>
  <c r="O9719" i="5"/>
  <c r="O4389" i="5"/>
  <c r="P4389" i="5" s="1"/>
  <c r="O6936" i="5"/>
  <c r="N1422" i="5"/>
  <c r="N3295" i="5"/>
  <c r="P3295" i="5" s="1"/>
  <c r="Q3295" i="5" s="1"/>
  <c r="O218" i="5"/>
  <c r="P218" i="5" s="1"/>
  <c r="N6025" i="5"/>
  <c r="O11328" i="5"/>
  <c r="P11328" i="5" s="1"/>
  <c r="Q11328" i="5" s="1"/>
  <c r="N12511" i="5"/>
  <c r="O6321" i="5"/>
  <c r="P6321" i="5" s="1"/>
  <c r="Q6321" i="5" s="1"/>
  <c r="O448" i="5"/>
  <c r="O191" i="5"/>
  <c r="N4342" i="5"/>
  <c r="N8943" i="5"/>
  <c r="P8943" i="5" s="1"/>
  <c r="Q8943" i="5" s="1"/>
  <c r="N12727" i="5"/>
  <c r="O4587" i="5"/>
  <c r="P4587" i="5" s="1"/>
  <c r="Q4587" i="5" s="1"/>
  <c r="O10500" i="5"/>
  <c r="N11043" i="5"/>
  <c r="P11043" i="5" s="1"/>
  <c r="Q11043" i="5" s="1"/>
  <c r="O1134" i="5"/>
  <c r="O12282" i="5"/>
  <c r="N14136" i="5"/>
  <c r="O6641" i="5"/>
  <c r="P6641" i="5" s="1"/>
  <c r="Q6641" i="5" s="1"/>
  <c r="O12252" i="5"/>
  <c r="N412" i="5"/>
  <c r="O412" i="5"/>
  <c r="O3982" i="5"/>
  <c r="P3982" i="5" s="1"/>
  <c r="Q3982" i="5" s="1"/>
  <c r="N4811" i="5"/>
  <c r="N7594" i="5"/>
  <c r="O4954" i="5"/>
  <c r="P4954" i="5" s="1"/>
  <c r="Q4954" i="5" s="1"/>
  <c r="N7406" i="5"/>
  <c r="P7406" i="5" s="1"/>
  <c r="Q7406" i="5" s="1"/>
  <c r="O7606" i="5"/>
  <c r="O3098" i="5"/>
  <c r="P3098" i="5" s="1"/>
  <c r="Q3098" i="5" s="1"/>
  <c r="N3175" i="5"/>
  <c r="O11792" i="5"/>
  <c r="P11792" i="5" s="1"/>
  <c r="Q11792" i="5" s="1"/>
  <c r="O9875" i="5"/>
  <c r="O11485" i="5"/>
  <c r="O4514" i="5"/>
  <c r="P4514" i="5" s="1"/>
  <c r="Q4514" i="5" s="1"/>
  <c r="N11228" i="5"/>
  <c r="P11228" i="5" s="1"/>
  <c r="Q11228" i="5" s="1"/>
  <c r="O11943" i="5"/>
  <c r="O12528" i="5"/>
  <c r="P12528" i="5" s="1"/>
  <c r="Q12528" i="5" s="1"/>
  <c r="N3875" i="5"/>
  <c r="N6590" i="5"/>
  <c r="P6590" i="5" s="1"/>
  <c r="Q6590" i="5" s="1"/>
  <c r="O11552" i="5"/>
  <c r="N5478" i="5"/>
  <c r="O13993" i="5"/>
  <c r="P13993" i="5" s="1"/>
  <c r="O5626" i="5"/>
  <c r="O6827" i="5"/>
  <c r="O8245" i="5"/>
  <c r="P8245" i="5" s="1"/>
  <c r="Q8245" i="5" s="1"/>
  <c r="N8256" i="5"/>
  <c r="O8700" i="5"/>
  <c r="P8700" i="5" s="1"/>
  <c r="Q8700" i="5" s="1"/>
  <c r="N1491" i="5"/>
  <c r="O7119" i="5"/>
  <c r="O9734" i="5"/>
  <c r="O4078" i="5"/>
  <c r="O9740" i="5"/>
  <c r="O4404" i="5"/>
  <c r="P4404" i="5" s="1"/>
  <c r="Q4404" i="5" s="1"/>
  <c r="O5961" i="5"/>
  <c r="O9775" i="5"/>
  <c r="P9775" i="5" s="1"/>
  <c r="Q9775" i="5" s="1"/>
  <c r="O14385" i="5"/>
  <c r="N4061" i="5"/>
  <c r="N4046" i="5"/>
  <c r="P4046" i="5" s="1"/>
  <c r="Q4046" i="5" s="1"/>
  <c r="O4553" i="5"/>
  <c r="P4553" i="5" s="1"/>
  <c r="O5327" i="5"/>
  <c r="O7222" i="5"/>
  <c r="P7222" i="5" s="1"/>
  <c r="Q7222" i="5" s="1"/>
  <c r="O11097" i="5"/>
  <c r="N33" i="5"/>
  <c r="P33" i="5" s="1"/>
  <c r="O800" i="5"/>
  <c r="O12377" i="5"/>
  <c r="O256" i="5"/>
  <c r="O4317" i="5"/>
  <c r="O4935" i="5"/>
  <c r="N5575" i="5"/>
  <c r="P5575" i="5" s="1"/>
  <c r="Q5575" i="5" s="1"/>
  <c r="N11926" i="5"/>
  <c r="O3311" i="5"/>
  <c r="P3311" i="5" s="1"/>
  <c r="Q3311" i="5" s="1"/>
  <c r="O12743" i="5"/>
  <c r="N4260" i="5"/>
  <c r="O5927" i="5"/>
  <c r="P5927" i="5" s="1"/>
  <c r="Q5927" i="5" s="1"/>
  <c r="N12266" i="5"/>
  <c r="O12168" i="5"/>
  <c r="O8017" i="5"/>
  <c r="P8017" i="5" s="1"/>
  <c r="Q8017" i="5" s="1"/>
  <c r="O8628" i="5"/>
  <c r="N8980" i="5"/>
  <c r="P8980" i="5" s="1"/>
  <c r="Q8980" i="5" s="1"/>
  <c r="O8314" i="5"/>
  <c r="O8530" i="5"/>
  <c r="N10702" i="5"/>
  <c r="P10702" i="5" s="1"/>
  <c r="Q10702" i="5" s="1"/>
  <c r="N1250" i="5"/>
  <c r="P1250" i="5" s="1"/>
  <c r="N5357" i="5"/>
  <c r="O5584" i="5"/>
  <c r="P5584" i="5" s="1"/>
  <c r="Q5584" i="5" s="1"/>
  <c r="O5759" i="5"/>
  <c r="O7932" i="5"/>
  <c r="P7932" i="5" s="1"/>
  <c r="Q7932" i="5" s="1"/>
  <c r="O8355" i="5"/>
  <c r="N6012" i="5"/>
  <c r="N3916" i="5"/>
  <c r="P3916" i="5" s="1"/>
  <c r="N5702" i="5"/>
  <c r="O7208" i="5"/>
  <c r="N8473" i="5"/>
  <c r="N8456" i="5"/>
  <c r="O10803" i="5"/>
  <c r="P10803" i="5" s="1"/>
  <c r="Q10803" i="5" s="1"/>
  <c r="O5613" i="5"/>
  <c r="N7813" i="5"/>
  <c r="O4641" i="5"/>
  <c r="N184" i="5"/>
  <c r="O14448" i="5"/>
  <c r="N2516" i="5"/>
  <c r="P2516" i="5" s="1"/>
  <c r="O5476" i="5"/>
  <c r="O5152" i="5"/>
  <c r="P5152" i="5" s="1"/>
  <c r="Q5152" i="5" s="1"/>
  <c r="O5712" i="5"/>
  <c r="O6200" i="5"/>
  <c r="O8563" i="5"/>
  <c r="P8563" i="5" s="1"/>
  <c r="Q8563" i="5" s="1"/>
  <c r="N12306" i="5"/>
  <c r="N4155" i="5"/>
  <c r="N2124" i="5"/>
  <c r="P2124" i="5" s="1"/>
  <c r="O8443" i="5"/>
  <c r="N6723" i="5"/>
  <c r="P6723" i="5" s="1"/>
  <c r="Q6723" i="5" s="1"/>
  <c r="N7312" i="5"/>
  <c r="O7844" i="5"/>
  <c r="N8521" i="5"/>
  <c r="O8540" i="5"/>
  <c r="N10737" i="5"/>
  <c r="O12046" i="5"/>
  <c r="P12046" i="5" s="1"/>
  <c r="Q12046" i="5" s="1"/>
  <c r="N5785" i="5"/>
  <c r="O7949" i="5"/>
  <c r="P7949" i="5" s="1"/>
  <c r="Q7949" i="5" s="1"/>
  <c r="O11132" i="5"/>
  <c r="O8595" i="5"/>
  <c r="O8106" i="5"/>
  <c r="P8106" i="5" s="1"/>
  <c r="Q8106" i="5" s="1"/>
  <c r="N6939" i="5"/>
  <c r="P6939" i="5" s="1"/>
  <c r="Q6939" i="5" s="1"/>
  <c r="N9182" i="5"/>
  <c r="N8721" i="5"/>
  <c r="P8721" i="5" s="1"/>
  <c r="Q8721" i="5" s="1"/>
  <c r="N11269" i="5"/>
  <c r="N13139" i="5"/>
  <c r="P13139" i="5" s="1"/>
  <c r="Q13139" i="5" s="1"/>
  <c r="O609" i="5"/>
  <c r="N1270" i="5"/>
  <c r="N2427" i="5"/>
  <c r="N14477" i="5"/>
  <c r="P14477" i="5" s="1"/>
  <c r="N12381" i="5"/>
  <c r="O514" i="5"/>
  <c r="P514" i="5" s="1"/>
  <c r="N12665" i="5"/>
  <c r="N5297" i="5"/>
  <c r="P5297" i="5" s="1"/>
  <c r="Q5297" i="5" s="1"/>
  <c r="O3486" i="5"/>
  <c r="N9944" i="5"/>
  <c r="O2352" i="5"/>
  <c r="P2352" i="5" s="1"/>
  <c r="O13323" i="5"/>
  <c r="P13323" i="5" s="1"/>
  <c r="O60" i="5"/>
  <c r="O14456" i="5"/>
  <c r="P14456" i="5" s="1"/>
  <c r="Q14456" i="5" s="1"/>
  <c r="N7343" i="5"/>
  <c r="O4808" i="5"/>
  <c r="P4808" i="5" s="1"/>
  <c r="Q4808" i="5" s="1"/>
  <c r="O5684" i="5"/>
  <c r="O5167" i="5"/>
  <c r="O2154" i="5"/>
  <c r="O82" i="5"/>
  <c r="O3780" i="5"/>
  <c r="N10459" i="5"/>
  <c r="P10459" i="5" s="1"/>
  <c r="N11167" i="5"/>
  <c r="O12833" i="5"/>
  <c r="P12833" i="5" s="1"/>
  <c r="Q12833" i="5" s="1"/>
  <c r="N11618" i="5"/>
  <c r="O2142" i="5"/>
  <c r="N3423" i="5"/>
  <c r="O12439" i="5"/>
  <c r="P12439" i="5" s="1"/>
  <c r="Q12439" i="5" s="1"/>
  <c r="O14455" i="5"/>
  <c r="O6887" i="5"/>
  <c r="P6887" i="5" s="1"/>
  <c r="Q6887" i="5" s="1"/>
  <c r="N1755" i="5"/>
  <c r="N14532" i="5"/>
  <c r="P14532" i="5" s="1"/>
  <c r="N7955" i="5"/>
  <c r="O5060" i="5"/>
  <c r="O5268" i="5"/>
  <c r="O13264" i="5"/>
  <c r="P13264" i="5" s="1"/>
  <c r="N1369" i="5"/>
  <c r="N2452" i="5"/>
  <c r="P2452" i="5" s="1"/>
  <c r="O6577" i="5"/>
  <c r="O13767" i="5"/>
  <c r="P13767" i="5" s="1"/>
  <c r="Q13767" i="5" s="1"/>
  <c r="N11888" i="5"/>
  <c r="N1438" i="5"/>
  <c r="N5555" i="5"/>
  <c r="O452" i="5"/>
  <c r="P452" i="5" s="1"/>
  <c r="N1301" i="5"/>
  <c r="O4920" i="5"/>
  <c r="P4920" i="5" s="1"/>
  <c r="Q4920" i="5" s="1"/>
  <c r="O5744" i="5"/>
  <c r="O5338" i="5"/>
  <c r="P5338" i="5" s="1"/>
  <c r="Q5338" i="5" s="1"/>
  <c r="O13532" i="5"/>
  <c r="N13353" i="5"/>
  <c r="O826" i="5"/>
  <c r="N5859" i="5"/>
  <c r="O41" i="5"/>
  <c r="N1192" i="5"/>
  <c r="P1192" i="5" s="1"/>
  <c r="O3112" i="5"/>
  <c r="O3158" i="5"/>
  <c r="P3158" i="5" s="1"/>
  <c r="Q3158" i="5" s="1"/>
  <c r="N2541" i="5"/>
  <c r="N8466" i="5"/>
  <c r="O5128" i="5"/>
  <c r="N11879" i="5"/>
  <c r="P11879" i="5" s="1"/>
  <c r="Q11879" i="5" s="1"/>
  <c r="N9308" i="5"/>
  <c r="N14319" i="5"/>
  <c r="P14319" i="5" s="1"/>
  <c r="O1417" i="5"/>
  <c r="O6569" i="5"/>
  <c r="O12474" i="5"/>
  <c r="N389" i="5"/>
  <c r="O6810" i="5"/>
  <c r="N3900" i="5"/>
  <c r="P3900" i="5" s="1"/>
  <c r="O5536" i="5"/>
  <c r="O5852" i="5"/>
  <c r="P5852" i="5" s="1"/>
  <c r="Q5852" i="5" s="1"/>
  <c r="O5454" i="5"/>
  <c r="O9669" i="5"/>
  <c r="P9669" i="5" s="1"/>
  <c r="Q9669" i="5" s="1"/>
  <c r="N9669" i="5"/>
  <c r="O1608" i="5"/>
  <c r="O10770" i="5"/>
  <c r="P10770" i="5" s="1"/>
  <c r="Q10770" i="5" s="1"/>
  <c r="O6077" i="5"/>
  <c r="N13617" i="5"/>
  <c r="P13617" i="5" s="1"/>
  <c r="O13527" i="5"/>
  <c r="P13527" i="5" s="1"/>
  <c r="N14137" i="5"/>
  <c r="N8079" i="5"/>
  <c r="P8079" i="5" s="1"/>
  <c r="Q8079" i="5" s="1"/>
  <c r="N3472" i="5"/>
  <c r="O13050" i="5"/>
  <c r="N13050" i="5"/>
  <c r="O11441" i="5"/>
  <c r="N11441" i="5"/>
  <c r="N9303" i="5"/>
  <c r="O9303" i="5"/>
  <c r="N12748" i="5"/>
  <c r="O12748" i="5"/>
  <c r="O12807" i="5"/>
  <c r="N12807" i="5"/>
  <c r="O12699" i="5"/>
  <c r="N12699" i="5"/>
  <c r="N12447" i="5"/>
  <c r="O12447" i="5"/>
  <c r="N12044" i="5"/>
  <c r="P12044" i="5" s="1"/>
  <c r="Q12044" i="5" s="1"/>
  <c r="O12044" i="5"/>
  <c r="O12686" i="5"/>
  <c r="N12686" i="5"/>
  <c r="O11475" i="5"/>
  <c r="N11475" i="5"/>
  <c r="N11852" i="5"/>
  <c r="O11852" i="5"/>
  <c r="N10931" i="5"/>
  <c r="P10931" i="5" s="1"/>
  <c r="Q10931" i="5" s="1"/>
  <c r="O10931" i="5"/>
  <c r="N11178" i="5"/>
  <c r="O11178" i="5"/>
  <c r="N14382" i="5"/>
  <c r="O14382" i="5"/>
  <c r="O6264" i="5"/>
  <c r="N6264" i="5"/>
  <c r="O8907" i="5"/>
  <c r="N8907" i="5"/>
  <c r="O7322" i="5"/>
  <c r="N7322" i="5"/>
  <c r="O2391" i="5"/>
  <c r="N2391" i="5"/>
  <c r="N1837" i="5"/>
  <c r="O1837" i="5"/>
  <c r="O48" i="5"/>
  <c r="P48" i="5" s="1"/>
  <c r="N48" i="5"/>
  <c r="N3771" i="5"/>
  <c r="O3771" i="5"/>
  <c r="N2460" i="5"/>
  <c r="O2460" i="5"/>
  <c r="N14537" i="5"/>
  <c r="O14537" i="5"/>
  <c r="N14029" i="5"/>
  <c r="P14029" i="5" s="1"/>
  <c r="O14029" i="5"/>
  <c r="N13965" i="5"/>
  <c r="O13965" i="5"/>
  <c r="O13757" i="5"/>
  <c r="N13757" i="5"/>
  <c r="N13705" i="5"/>
  <c r="O13705" i="5"/>
  <c r="O13393" i="5"/>
  <c r="P13393" i="5" s="1"/>
  <c r="N13393" i="5"/>
  <c r="N13289" i="5"/>
  <c r="O13289" i="5"/>
  <c r="N14176" i="5"/>
  <c r="O14176" i="5"/>
  <c r="O14108" i="5"/>
  <c r="N14108" i="5"/>
  <c r="N13800" i="5"/>
  <c r="P13800" i="5" s="1"/>
  <c r="O13800" i="5"/>
  <c r="N13732" i="5"/>
  <c r="O13732" i="5"/>
  <c r="N13540" i="5"/>
  <c r="O13540" i="5"/>
  <c r="N13384" i="5"/>
  <c r="O13384" i="5"/>
  <c r="O14067" i="5"/>
  <c r="P14067" i="5" s="1"/>
  <c r="N14067" i="5"/>
  <c r="N14003" i="5"/>
  <c r="O14003" i="5"/>
  <c r="N13851" i="5"/>
  <c r="O13851" i="5"/>
  <c r="N13771" i="5"/>
  <c r="O13771" i="5"/>
  <c r="O13463" i="5"/>
  <c r="P13463" i="5" s="1"/>
  <c r="N13463" i="5"/>
  <c r="O13407" i="5"/>
  <c r="N13407" i="5"/>
  <c r="N12409" i="5"/>
  <c r="O12409" i="5"/>
  <c r="O9772" i="5"/>
  <c r="N9772" i="5"/>
  <c r="O9688" i="5"/>
  <c r="P9688" i="5" s="1"/>
  <c r="Q9688" i="5" s="1"/>
  <c r="N9688" i="5"/>
  <c r="N8515" i="5"/>
  <c r="O8515" i="5"/>
  <c r="O9762" i="5"/>
  <c r="N9762" i="5"/>
  <c r="N9702" i="5"/>
  <c r="O9702" i="5"/>
  <c r="N9578" i="5"/>
  <c r="P9578" i="5" s="1"/>
  <c r="Q9578" i="5" s="1"/>
  <c r="O9578" i="5"/>
  <c r="N7150" i="5"/>
  <c r="O7150" i="5"/>
  <c r="N8097" i="5"/>
  <c r="O8097" i="5"/>
  <c r="O7443" i="5"/>
  <c r="N7443" i="5"/>
  <c r="N6188" i="5"/>
  <c r="P6188" i="5" s="1"/>
  <c r="Q6188" i="5" s="1"/>
  <c r="O6188" i="5"/>
  <c r="N6044" i="5"/>
  <c r="O6044" i="5"/>
  <c r="O6203" i="5"/>
  <c r="N6203" i="5"/>
  <c r="N6115" i="5"/>
  <c r="O6115" i="5"/>
  <c r="N6035" i="5"/>
  <c r="P6035" i="5" s="1"/>
  <c r="Q6035" i="5" s="1"/>
  <c r="O6035" i="5"/>
  <c r="N6214" i="5"/>
  <c r="O6214" i="5"/>
  <c r="N6002" i="5"/>
  <c r="O6002" i="5"/>
  <c r="N5535" i="5"/>
  <c r="O5535" i="5"/>
  <c r="O5930" i="5"/>
  <c r="P5930" i="5" s="1"/>
  <c r="Q5930" i="5" s="1"/>
  <c r="N5930" i="5"/>
  <c r="O4710" i="5"/>
  <c r="N4710" i="5"/>
  <c r="N4598" i="5"/>
  <c r="O4598" i="5"/>
  <c r="N12009" i="5"/>
  <c r="O12009" i="5"/>
  <c r="N12357" i="5"/>
  <c r="O12357" i="5"/>
  <c r="O12022" i="5"/>
  <c r="N12022" i="5"/>
  <c r="O11594" i="5"/>
  <c r="N11594" i="5"/>
  <c r="N11884" i="5"/>
  <c r="O11884" i="5"/>
  <c r="N11274" i="5"/>
  <c r="P11274" i="5" s="1"/>
  <c r="Q11274" i="5" s="1"/>
  <c r="O11274" i="5"/>
  <c r="O10526" i="5"/>
  <c r="N10526" i="5"/>
  <c r="O11739" i="5"/>
  <c r="N11739" i="5"/>
  <c r="N10351" i="5"/>
  <c r="O10351" i="5"/>
  <c r="N9396" i="5"/>
  <c r="P9396" i="5" s="1"/>
  <c r="Q9396" i="5" s="1"/>
  <c r="O9396" i="5"/>
  <c r="O10437" i="5"/>
  <c r="N10437" i="5"/>
  <c r="N10393" i="5"/>
  <c r="O10393" i="5"/>
  <c r="N10361" i="5"/>
  <c r="O10361" i="5"/>
  <c r="O10281" i="5"/>
  <c r="N10281" i="5"/>
  <c r="N10185" i="5"/>
  <c r="O10185" i="5"/>
  <c r="N9977" i="5"/>
  <c r="O9977" i="5"/>
  <c r="O8415" i="5"/>
  <c r="N8415" i="5"/>
  <c r="O8974" i="5"/>
  <c r="P8974" i="5" s="1"/>
  <c r="Q8974" i="5" s="1"/>
  <c r="N8974" i="5"/>
  <c r="N8806" i="5"/>
  <c r="O8806" i="5"/>
  <c r="N8602" i="5"/>
  <c r="O8602" i="5"/>
  <c r="O8191" i="5"/>
  <c r="N8191" i="5"/>
  <c r="O8031" i="5"/>
  <c r="P8031" i="5" s="1"/>
  <c r="Q8031" i="5" s="1"/>
  <c r="N8031" i="5"/>
  <c r="N7062" i="5"/>
  <c r="O7062" i="5"/>
  <c r="N8957" i="5"/>
  <c r="O8957" i="5"/>
  <c r="N7816" i="5"/>
  <c r="O7816" i="5"/>
  <c r="N6468" i="5"/>
  <c r="P6468" i="5" s="1"/>
  <c r="Q6468" i="5" s="1"/>
  <c r="O6468" i="5"/>
  <c r="O8581" i="5"/>
  <c r="N8581" i="5"/>
  <c r="O8505" i="5"/>
  <c r="N8505" i="5"/>
  <c r="O8353" i="5"/>
  <c r="N8353" i="5"/>
  <c r="O8285" i="5"/>
  <c r="P8285" i="5" s="1"/>
  <c r="Q8285" i="5" s="1"/>
  <c r="N8285" i="5"/>
  <c r="O7836" i="5"/>
  <c r="N7836" i="5"/>
  <c r="O6788" i="5"/>
  <c r="N6788" i="5"/>
  <c r="N9191" i="5"/>
  <c r="P9191" i="5" s="1"/>
  <c r="Q9191" i="5" s="1"/>
  <c r="O9191" i="5"/>
  <c r="O8572" i="5"/>
  <c r="P8572" i="5" s="1"/>
  <c r="Q8572" i="5" s="1"/>
  <c r="N8572" i="5"/>
  <c r="N8516" i="5"/>
  <c r="O8516" i="5"/>
  <c r="N8372" i="5"/>
  <c r="O8372" i="5"/>
  <c r="N8312" i="5"/>
  <c r="O8312" i="5"/>
  <c r="O7761" i="5"/>
  <c r="P7761" i="5" s="1"/>
  <c r="Q7761" i="5" s="1"/>
  <c r="N7761" i="5"/>
  <c r="N7305" i="5"/>
  <c r="O7305" i="5"/>
  <c r="N7768" i="5"/>
  <c r="O7768" i="5"/>
  <c r="N7708" i="5"/>
  <c r="O7708" i="5"/>
  <c r="N7608" i="5"/>
  <c r="O7608" i="5"/>
  <c r="N7560" i="5"/>
  <c r="O7560" i="5"/>
  <c r="N7516" i="5"/>
  <c r="O7516" i="5"/>
  <c r="N7412" i="5"/>
  <c r="O7412" i="5"/>
  <c r="N7360" i="5"/>
  <c r="P7360" i="5" s="1"/>
  <c r="Q7360" i="5" s="1"/>
  <c r="O7360" i="5"/>
  <c r="N7284" i="5"/>
  <c r="O7284" i="5"/>
  <c r="N6958" i="5"/>
  <c r="O6958" i="5"/>
  <c r="O6914" i="5"/>
  <c r="N6914" i="5"/>
  <c r="O6811" i="5"/>
  <c r="P6811" i="5" s="1"/>
  <c r="Q6811" i="5" s="1"/>
  <c r="N6811" i="5"/>
  <c r="N6480" i="5"/>
  <c r="O6480" i="5"/>
  <c r="N7025" i="5"/>
  <c r="O7025" i="5"/>
  <c r="O7547" i="5"/>
  <c r="N7547" i="5"/>
  <c r="O6802" i="5"/>
  <c r="N6802" i="5"/>
  <c r="O6747" i="5"/>
  <c r="N6747" i="5"/>
  <c r="O7414" i="5"/>
  <c r="N7414" i="5"/>
  <c r="O7238" i="5"/>
  <c r="N7238" i="5"/>
  <c r="N6952" i="5"/>
  <c r="P6952" i="5" s="1"/>
  <c r="Q6952" i="5" s="1"/>
  <c r="O6952" i="5"/>
  <c r="N7933" i="5"/>
  <c r="O7933" i="5"/>
  <c r="N7885" i="5"/>
  <c r="O7885" i="5"/>
  <c r="O7155" i="5"/>
  <c r="N7155" i="5"/>
  <c r="O7107" i="5"/>
  <c r="P7107" i="5" s="1"/>
  <c r="Q7107" i="5" s="1"/>
  <c r="N7107" i="5"/>
  <c r="N6785" i="5"/>
  <c r="O6785" i="5"/>
  <c r="O6730" i="5"/>
  <c r="N6730" i="5"/>
  <c r="N5395" i="5"/>
  <c r="O5395" i="5"/>
  <c r="N6477" i="5"/>
  <c r="P6477" i="5" s="1"/>
  <c r="Q6477" i="5" s="1"/>
  <c r="O6477" i="5"/>
  <c r="O6421" i="5"/>
  <c r="N6421" i="5"/>
  <c r="N6369" i="5"/>
  <c r="O6369" i="5"/>
  <c r="O6154" i="5"/>
  <c r="N6154" i="5"/>
  <c r="N6074" i="5"/>
  <c r="P6074" i="5" s="1"/>
  <c r="Q6074" i="5" s="1"/>
  <c r="O6074" i="5"/>
  <c r="N6014" i="5"/>
  <c r="O6014" i="5"/>
  <c r="N5839" i="5"/>
  <c r="O5839" i="5"/>
  <c r="O5775" i="5"/>
  <c r="N5775" i="5"/>
  <c r="O5642" i="5"/>
  <c r="P5642" i="5" s="1"/>
  <c r="Q5642" i="5" s="1"/>
  <c r="N5642" i="5"/>
  <c r="O5434" i="5"/>
  <c r="N5434" i="5"/>
  <c r="N5893" i="5"/>
  <c r="O5893" i="5"/>
  <c r="N5821" i="5"/>
  <c r="O5821" i="5"/>
  <c r="N5597" i="5"/>
  <c r="P5597" i="5" s="1"/>
  <c r="Q5597" i="5" s="1"/>
  <c r="O5597" i="5"/>
  <c r="N5302" i="5"/>
  <c r="O5302" i="5"/>
  <c r="O5908" i="5"/>
  <c r="N5908" i="5"/>
  <c r="O5608" i="5"/>
  <c r="N5608" i="5"/>
  <c r="N5484" i="5"/>
  <c r="P5484" i="5" s="1"/>
  <c r="Q5484" i="5" s="1"/>
  <c r="O5484" i="5"/>
  <c r="N5259" i="5"/>
  <c r="O5259" i="5"/>
  <c r="N5212" i="5"/>
  <c r="O5212" i="5"/>
  <c r="O4737" i="5"/>
  <c r="N4737" i="5"/>
  <c r="N3947" i="5"/>
  <c r="P3947" i="5" s="1"/>
  <c r="Q3947" i="5" s="1"/>
  <c r="O3947" i="5"/>
  <c r="N4586" i="5"/>
  <c r="O4586" i="5"/>
  <c r="N4453" i="5"/>
  <c r="O4453" i="5"/>
  <c r="O4020" i="5"/>
  <c r="N4020" i="5"/>
  <c r="N3962" i="5"/>
  <c r="O3962" i="5"/>
  <c r="O4021" i="5"/>
  <c r="N4021" i="5"/>
  <c r="N3969" i="5"/>
  <c r="O3969" i="5"/>
  <c r="O3880" i="5"/>
  <c r="N3880" i="5"/>
  <c r="N5004" i="5"/>
  <c r="P5004" i="5" s="1"/>
  <c r="O5004" i="5"/>
  <c r="O4836" i="5"/>
  <c r="N4836" i="5"/>
  <c r="N4290" i="5"/>
  <c r="O4290" i="5"/>
  <c r="N14381" i="5"/>
  <c r="O14381" i="5"/>
  <c r="N9953" i="5"/>
  <c r="P9953" i="5" s="1"/>
  <c r="Q9953" i="5" s="1"/>
  <c r="O9953" i="5"/>
  <c r="O9984" i="5"/>
  <c r="N9984" i="5"/>
  <c r="N3161" i="5"/>
  <c r="O3161" i="5"/>
  <c r="N1012" i="5"/>
  <c r="O1012" i="5"/>
  <c r="N2867" i="5"/>
  <c r="P2867" i="5" s="1"/>
  <c r="O14143" i="5"/>
  <c r="N2437" i="5"/>
  <c r="N12818" i="5"/>
  <c r="O12818" i="5"/>
  <c r="N12035" i="5"/>
  <c r="O12035" i="5"/>
  <c r="N12676" i="5"/>
  <c r="O12676" i="5"/>
  <c r="P12676" i="5" s="1"/>
  <c r="Q12676" i="5" s="1"/>
  <c r="O12646" i="5"/>
  <c r="N12646" i="5"/>
  <c r="O12166" i="5"/>
  <c r="N12166" i="5"/>
  <c r="O12285" i="5"/>
  <c r="N12285" i="5"/>
  <c r="O12212" i="5"/>
  <c r="N12212" i="5"/>
  <c r="P12212" i="5" s="1"/>
  <c r="Q12212" i="5" s="1"/>
  <c r="N12838" i="5"/>
  <c r="O12838" i="5"/>
  <c r="O12314" i="5"/>
  <c r="N12314" i="5"/>
  <c r="O12533" i="5"/>
  <c r="N12533" i="5"/>
  <c r="O11742" i="5"/>
  <c r="N11742" i="5"/>
  <c r="P11742" i="5" s="1"/>
  <c r="Q11742" i="5" s="1"/>
  <c r="O10989" i="5"/>
  <c r="N10989" i="5"/>
  <c r="N11151" i="5"/>
  <c r="O11151" i="5"/>
  <c r="N11238" i="5"/>
  <c r="O11238" i="5"/>
  <c r="O11321" i="5"/>
  <c r="N11321" i="5"/>
  <c r="P11321" i="5" s="1"/>
  <c r="Q11321" i="5" s="1"/>
  <c r="N10890" i="5"/>
  <c r="O10890" i="5"/>
  <c r="N5803" i="5"/>
  <c r="O5803" i="5"/>
  <c r="N5836" i="5"/>
  <c r="O5836" i="5"/>
  <c r="N4502" i="5"/>
  <c r="O4502" i="5"/>
  <c r="P4502" i="5" s="1"/>
  <c r="Q4502" i="5" s="1"/>
  <c r="O3683" i="5"/>
  <c r="N3683" i="5"/>
  <c r="N3607" i="5"/>
  <c r="O3607" i="5"/>
  <c r="O3706" i="5"/>
  <c r="N3706" i="5"/>
  <c r="N3140" i="5"/>
  <c r="O3140" i="5"/>
  <c r="P3140" i="5" s="1"/>
  <c r="Q3140" i="5" s="1"/>
  <c r="N3045" i="5"/>
  <c r="O3045" i="5"/>
  <c r="N3176" i="5"/>
  <c r="O3176" i="5"/>
  <c r="O384" i="5"/>
  <c r="N384" i="5"/>
  <c r="N402" i="5"/>
  <c r="O402" i="5"/>
  <c r="P402" i="5" s="1"/>
  <c r="N324" i="5"/>
  <c r="O324" i="5"/>
  <c r="O10905" i="5"/>
  <c r="N10905" i="5"/>
  <c r="O10822" i="5"/>
  <c r="N10822" i="5"/>
  <c r="O9913" i="5"/>
  <c r="N9913" i="5"/>
  <c r="P9913" i="5" s="1"/>
  <c r="Q9913" i="5" s="1"/>
  <c r="N3557" i="5"/>
  <c r="O3557" i="5"/>
  <c r="O8855" i="5"/>
  <c r="N8855" i="5"/>
  <c r="O2465" i="5"/>
  <c r="N2465" i="5"/>
  <c r="O2572" i="5"/>
  <c r="N2572" i="5"/>
  <c r="P2572" i="5" s="1"/>
  <c r="N947" i="5"/>
  <c r="O947" i="5"/>
  <c r="N1539" i="5"/>
  <c r="O1539" i="5"/>
  <c r="N2020" i="5"/>
  <c r="O2020" i="5"/>
  <c r="N972" i="5"/>
  <c r="O972" i="5"/>
  <c r="P972" i="5" s="1"/>
  <c r="O881" i="5"/>
  <c r="N881" i="5"/>
  <c r="N755" i="5"/>
  <c r="O755" i="5"/>
  <c r="N525" i="5"/>
  <c r="O525" i="5"/>
  <c r="N4742" i="5"/>
  <c r="O13308" i="5"/>
  <c r="O10764" i="5"/>
  <c r="N10764" i="5"/>
  <c r="N5217" i="5"/>
  <c r="O13064" i="5"/>
  <c r="P13064" i="5" s="1"/>
  <c r="N13860" i="5"/>
  <c r="N3599" i="5"/>
  <c r="O3599" i="5"/>
  <c r="N13091" i="5"/>
  <c r="P13091" i="5" s="1"/>
  <c r="Q13091" i="5" s="1"/>
  <c r="O7196" i="5"/>
  <c r="O6045" i="5"/>
  <c r="O10476" i="5"/>
  <c r="P10476" i="5" s="1"/>
  <c r="O9876" i="5"/>
  <c r="P9876" i="5" s="1"/>
  <c r="Q9876" i="5" s="1"/>
  <c r="N11611" i="5"/>
  <c r="P11611" i="5" s="1"/>
  <c r="Q11611" i="5" s="1"/>
  <c r="N13184" i="5"/>
  <c r="P13184" i="5" s="1"/>
  <c r="Q13184" i="5" s="1"/>
  <c r="O358" i="5"/>
  <c r="P358" i="5" s="1"/>
  <c r="O5495" i="5"/>
  <c r="P5495" i="5" s="1"/>
  <c r="Q5495" i="5" s="1"/>
  <c r="O6398" i="5"/>
  <c r="N14060" i="5"/>
  <c r="N6138" i="5"/>
  <c r="P6138" i="5" s="1"/>
  <c r="Q6138" i="5" s="1"/>
  <c r="N6832" i="5"/>
  <c r="P6832" i="5" s="1"/>
  <c r="Q6832" i="5" s="1"/>
  <c r="O10465" i="5"/>
  <c r="P10465" i="5" s="1"/>
  <c r="N10645" i="5"/>
  <c r="P10645" i="5" s="1"/>
  <c r="O11835" i="5"/>
  <c r="O7995" i="5"/>
  <c r="P7995" i="5" s="1"/>
  <c r="Q7995" i="5" s="1"/>
  <c r="N2463" i="5"/>
  <c r="N597" i="5"/>
  <c r="O597" i="5"/>
  <c r="O7277" i="5"/>
  <c r="P7277" i="5" s="1"/>
  <c r="Q7277" i="5" s="1"/>
  <c r="N4862" i="5"/>
  <c r="P4862" i="5" s="1"/>
  <c r="O13092" i="5"/>
  <c r="P13092" i="5" s="1"/>
  <c r="Q13092" i="5" s="1"/>
  <c r="N9921" i="5"/>
  <c r="O13469" i="5"/>
  <c r="O10529" i="5"/>
  <c r="N10985" i="5"/>
  <c r="O8263" i="5"/>
  <c r="N9546" i="5"/>
  <c r="P9546" i="5" s="1"/>
  <c r="Q9546" i="5" s="1"/>
  <c r="O8791" i="5"/>
  <c r="P8791" i="5" s="1"/>
  <c r="Q8791" i="5" s="1"/>
  <c r="O12320" i="5"/>
  <c r="P12320" i="5" s="1"/>
  <c r="Q12320" i="5" s="1"/>
  <c r="N7483" i="5"/>
  <c r="N12662" i="5"/>
  <c r="P12662" i="5" s="1"/>
  <c r="Q12662" i="5" s="1"/>
  <c r="N6727" i="5"/>
  <c r="O10333" i="5"/>
  <c r="O6371" i="5"/>
  <c r="N7599" i="5"/>
  <c r="O5960" i="5"/>
  <c r="P5960" i="5" s="1"/>
  <c r="Q5960" i="5" s="1"/>
  <c r="N8190" i="5"/>
  <c r="P8190" i="5" s="1"/>
  <c r="Q8190" i="5" s="1"/>
  <c r="N8168" i="5"/>
  <c r="O10823" i="5"/>
  <c r="P10823" i="5" s="1"/>
  <c r="Q10823" i="5" s="1"/>
  <c r="N6257" i="5"/>
  <c r="O7096" i="5"/>
  <c r="N8091" i="5"/>
  <c r="P8091" i="5" s="1"/>
  <c r="Q8091" i="5" s="1"/>
  <c r="N10620" i="5"/>
  <c r="P10620" i="5" s="1"/>
  <c r="N6766" i="5"/>
  <c r="O9813" i="5"/>
  <c r="P9813" i="5" s="1"/>
  <c r="Q9813" i="5" s="1"/>
  <c r="N5402" i="5"/>
  <c r="O6965" i="5"/>
  <c r="P6965" i="5" s="1"/>
  <c r="Q6965" i="5" s="1"/>
  <c r="O7699" i="5"/>
  <c r="N8869" i="5"/>
  <c r="O4759" i="5"/>
  <c r="N6328" i="5"/>
  <c r="P6328" i="5" s="1"/>
  <c r="Q6328" i="5" s="1"/>
  <c r="O11544" i="5"/>
  <c r="O12254" i="5"/>
  <c r="P12254" i="5" s="1"/>
  <c r="Q12254" i="5" s="1"/>
  <c r="N14083" i="5"/>
  <c r="P14083" i="5" s="1"/>
  <c r="O11298" i="5"/>
  <c r="P11298" i="5" s="1"/>
  <c r="Q11298" i="5" s="1"/>
  <c r="N6342" i="5"/>
  <c r="O4407" i="5"/>
  <c r="O4931" i="5"/>
  <c r="N8195" i="5"/>
  <c r="P8195" i="5" s="1"/>
  <c r="Q8195" i="5" s="1"/>
  <c r="N10481" i="5"/>
  <c r="N10324" i="5"/>
  <c r="P10324" i="5" s="1"/>
  <c r="O6632" i="5"/>
  <c r="N6105" i="5"/>
  <c r="P6105" i="5" s="1"/>
  <c r="Q6105" i="5" s="1"/>
  <c r="O13409" i="5"/>
  <c r="O11834" i="5"/>
  <c r="N8010" i="5"/>
  <c r="P8010" i="5" s="1"/>
  <c r="Q8010" i="5" s="1"/>
  <c r="O8654" i="5"/>
  <c r="N10619" i="5"/>
  <c r="P10619" i="5" s="1"/>
  <c r="O10315" i="5"/>
  <c r="P10315" i="5" s="1"/>
  <c r="O6500" i="5"/>
  <c r="O7239" i="5"/>
  <c r="P7239" i="5" s="1"/>
  <c r="Q7239" i="5" s="1"/>
  <c r="O6989" i="5"/>
  <c r="N6935" i="5"/>
  <c r="O8578" i="5"/>
  <c r="P8578" i="5" s="1"/>
  <c r="Q8578" i="5" s="1"/>
  <c r="N12393" i="5"/>
  <c r="P12393" i="5" s="1"/>
  <c r="Q12393" i="5" s="1"/>
  <c r="O8830" i="5"/>
  <c r="P8830" i="5" s="1"/>
  <c r="Q8830" i="5" s="1"/>
  <c r="N8160" i="5"/>
  <c r="P8160" i="5" s="1"/>
  <c r="Q8160" i="5" s="1"/>
  <c r="N11284" i="5"/>
  <c r="N7157" i="5"/>
  <c r="P7157" i="5" s="1"/>
  <c r="Q7157" i="5" s="1"/>
  <c r="O9624" i="5"/>
  <c r="O7317" i="5"/>
  <c r="N2897" i="5"/>
  <c r="P2897" i="5" s="1"/>
  <c r="O9080" i="5"/>
  <c r="P9080" i="5" s="1"/>
  <c r="Q9080" i="5" s="1"/>
  <c r="O161" i="5"/>
  <c r="P161" i="5" s="1"/>
  <c r="O845" i="5"/>
  <c r="P845" i="5" s="1"/>
  <c r="N2681" i="5"/>
  <c r="N7166" i="5"/>
  <c r="P7166" i="5" s="1"/>
  <c r="Q7166" i="5" s="1"/>
  <c r="O8924" i="5"/>
  <c r="O8254" i="5"/>
  <c r="O9281" i="5"/>
  <c r="O10527" i="5"/>
  <c r="P10527" i="5" s="1"/>
  <c r="O10688" i="5"/>
  <c r="P10688" i="5" s="1"/>
  <c r="Q10688" i="5" s="1"/>
  <c r="N11491" i="5"/>
  <c r="P11491" i="5" s="1"/>
  <c r="Q11491" i="5" s="1"/>
  <c r="N5813" i="5"/>
  <c r="N8848" i="5"/>
  <c r="P8848" i="5" s="1"/>
  <c r="Q8848" i="5" s="1"/>
  <c r="N4036" i="5"/>
  <c r="P4036" i="5" s="1"/>
  <c r="N4938" i="5"/>
  <c r="N6531" i="5"/>
  <c r="P6531" i="5" s="1"/>
  <c r="Q6531" i="5" s="1"/>
  <c r="O9994" i="5"/>
  <c r="P9994" i="5" s="1"/>
  <c r="Q9994" i="5" s="1"/>
  <c r="N13132" i="5"/>
  <c r="P13132" i="5" s="1"/>
  <c r="Q13132" i="5" s="1"/>
  <c r="N7592" i="5"/>
  <c r="P7592" i="5" s="1"/>
  <c r="Q7592" i="5" s="1"/>
  <c r="O9788" i="5"/>
  <c r="N12522" i="5"/>
  <c r="P12522" i="5" s="1"/>
  <c r="Q12522" i="5" s="1"/>
  <c r="N11986" i="5"/>
  <c r="N6204" i="5"/>
  <c r="O12153" i="5"/>
  <c r="P12153" i="5" s="1"/>
  <c r="Q12153" i="5" s="1"/>
  <c r="N4422" i="5"/>
  <c r="N8419" i="5"/>
  <c r="P8419" i="5" s="1"/>
  <c r="Q8419" i="5" s="1"/>
  <c r="O11023" i="5"/>
  <c r="P11023" i="5" s="1"/>
  <c r="Q11023" i="5" s="1"/>
  <c r="N12914" i="5"/>
  <c r="O4731" i="5"/>
  <c r="P4731" i="5" s="1"/>
  <c r="N6269" i="5"/>
  <c r="N5251" i="5"/>
  <c r="N8252" i="5"/>
  <c r="O4448" i="5"/>
  <c r="P4448" i="5" s="1"/>
  <c r="N5005" i="5"/>
  <c r="P5005" i="5" s="1"/>
  <c r="N6540" i="5"/>
  <c r="P6540" i="5" s="1"/>
  <c r="Q6540" i="5" s="1"/>
  <c r="O7875" i="5"/>
  <c r="N12832" i="5"/>
  <c r="N12789" i="5"/>
  <c r="N805" i="5"/>
  <c r="O3709" i="5"/>
  <c r="P3709" i="5" s="1"/>
  <c r="Q3709" i="5" s="1"/>
  <c r="O968" i="5"/>
  <c r="P968" i="5" s="1"/>
  <c r="O2347" i="5"/>
  <c r="P2347" i="5" s="1"/>
  <c r="N4951" i="5"/>
  <c r="P4951" i="5" s="1"/>
  <c r="Q4951" i="5" s="1"/>
  <c r="O6193" i="5"/>
  <c r="N8386" i="5"/>
  <c r="P8386" i="5" s="1"/>
  <c r="Q8386" i="5" s="1"/>
  <c r="N9867" i="5"/>
  <c r="O11267" i="5"/>
  <c r="N12517" i="5"/>
  <c r="O4424" i="5"/>
  <c r="O315" i="5"/>
  <c r="P315" i="5" s="1"/>
  <c r="O504" i="5"/>
  <c r="P504" i="5" s="1"/>
  <c r="O561" i="5"/>
  <c r="O691" i="5"/>
  <c r="P691" i="5" s="1"/>
  <c r="O4570" i="5"/>
  <c r="O12300" i="5"/>
  <c r="O4739" i="5"/>
  <c r="P4739" i="5" s="1"/>
  <c r="Q4739" i="5" s="1"/>
  <c r="O6677" i="5"/>
  <c r="P6677" i="5" s="1"/>
  <c r="Q6677" i="5" s="1"/>
  <c r="O7872" i="5"/>
  <c r="P7872" i="5" s="1"/>
  <c r="Q7872" i="5" s="1"/>
  <c r="O8795" i="5"/>
  <c r="P8795" i="5" s="1"/>
  <c r="Q8795" i="5" s="1"/>
  <c r="O10496" i="5"/>
  <c r="O4876" i="5"/>
  <c r="O11292" i="5"/>
  <c r="N13129" i="5"/>
  <c r="O5040" i="5"/>
  <c r="N6210" i="5"/>
  <c r="N7043" i="5"/>
  <c r="O5837" i="5"/>
  <c r="P5837" i="5" s="1"/>
  <c r="Q5837" i="5" s="1"/>
  <c r="O6433" i="5"/>
  <c r="O8621" i="5"/>
  <c r="P8621" i="5" s="1"/>
  <c r="Q8621" i="5" s="1"/>
  <c r="N3978" i="5"/>
  <c r="N13191" i="5"/>
  <c r="O5222" i="5"/>
  <c r="O8501" i="5"/>
  <c r="O9919" i="5"/>
  <c r="O5728" i="5"/>
  <c r="P5728" i="5" s="1"/>
  <c r="Q5728" i="5" s="1"/>
  <c r="O9707" i="5"/>
  <c r="O14345" i="5"/>
  <c r="P14345" i="5" s="1"/>
  <c r="Q14345" i="5" s="1"/>
  <c r="O2527" i="5"/>
  <c r="N9940" i="5"/>
  <c r="O220" i="5"/>
  <c r="N1039" i="5"/>
  <c r="P1039" i="5" s="1"/>
  <c r="N556" i="5"/>
  <c r="P556" i="5" s="1"/>
  <c r="N979" i="5"/>
  <c r="P979" i="5" s="1"/>
  <c r="O2170" i="5"/>
  <c r="N2749" i="5"/>
  <c r="N10034" i="5"/>
  <c r="N8061" i="5"/>
  <c r="N8446" i="5"/>
  <c r="P8446" i="5" s="1"/>
  <c r="Q8446" i="5" s="1"/>
  <c r="O10182" i="5"/>
  <c r="P10182" i="5" s="1"/>
  <c r="O11685" i="5"/>
  <c r="P11685" i="5" s="1"/>
  <c r="Q11685" i="5" s="1"/>
  <c r="O1372" i="5"/>
  <c r="P1372" i="5" s="1"/>
  <c r="N3793" i="5"/>
  <c r="O9551" i="5"/>
  <c r="P9551" i="5" s="1"/>
  <c r="Q9551" i="5" s="1"/>
  <c r="O4728" i="5"/>
  <c r="O5130" i="5"/>
  <c r="N6067" i="5"/>
  <c r="P6067" i="5" s="1"/>
  <c r="Q6067" i="5" s="1"/>
  <c r="N6899" i="5"/>
  <c r="P6899" i="5" s="1"/>
  <c r="Q6899" i="5" s="1"/>
  <c r="O10548" i="5"/>
  <c r="P10548" i="5" s="1"/>
  <c r="O3141" i="5"/>
  <c r="P3141" i="5" s="1"/>
  <c r="Q3141" i="5" s="1"/>
  <c r="N11633" i="5"/>
  <c r="N10914" i="5"/>
  <c r="P10914" i="5" s="1"/>
  <c r="Q10914" i="5" s="1"/>
  <c r="O12762" i="5"/>
  <c r="N4108" i="5"/>
  <c r="O5655" i="5"/>
  <c r="O11144" i="5"/>
  <c r="N13098" i="5"/>
  <c r="P13098" i="5" s="1"/>
  <c r="Q13098" i="5" s="1"/>
  <c r="N5174" i="5"/>
  <c r="P5174" i="5" s="1"/>
  <c r="O5538" i="5"/>
  <c r="O6109" i="5"/>
  <c r="P6109" i="5" s="1"/>
  <c r="Q6109" i="5" s="1"/>
  <c r="N6724" i="5"/>
  <c r="N12385" i="5"/>
  <c r="N4475" i="5"/>
  <c r="O4919" i="5"/>
  <c r="P4919" i="5" s="1"/>
  <c r="Q4919" i="5" s="1"/>
  <c r="O2609" i="5"/>
  <c r="P2609" i="5" s="1"/>
  <c r="N12957" i="5"/>
  <c r="P12957" i="5" s="1"/>
  <c r="Q12957" i="5" s="1"/>
  <c r="O8977" i="5"/>
  <c r="O2418" i="5"/>
  <c r="P2418" i="5" s="1"/>
  <c r="N8141" i="5"/>
  <c r="N8522" i="5"/>
  <c r="O10725" i="5"/>
  <c r="O4966" i="5"/>
  <c r="N530" i="5"/>
  <c r="P530" i="5" s="1"/>
  <c r="N939" i="5"/>
  <c r="P939" i="5" s="1"/>
  <c r="O792" i="5"/>
  <c r="O9366" i="5"/>
  <c r="P9366" i="5" s="1"/>
  <c r="Q9366" i="5" s="1"/>
  <c r="O9333" i="5"/>
  <c r="O4271" i="5"/>
  <c r="O4694" i="5"/>
  <c r="O5178" i="5"/>
  <c r="P5178" i="5" s="1"/>
  <c r="Q5178" i="5" s="1"/>
  <c r="N6167" i="5"/>
  <c r="P6167" i="5" s="1"/>
  <c r="Q6167" i="5" s="1"/>
  <c r="O6120" i="5"/>
  <c r="P6120" i="5" s="1"/>
  <c r="Q6120" i="5" s="1"/>
  <c r="N200" i="5"/>
  <c r="N3067" i="5"/>
  <c r="P3067" i="5" s="1"/>
  <c r="Q3067" i="5" s="1"/>
  <c r="O4333" i="5"/>
  <c r="N3107" i="5"/>
  <c r="N8827" i="5"/>
  <c r="O12871" i="5"/>
  <c r="N4071" i="5"/>
  <c r="P4071" i="5" s="1"/>
  <c r="N4265" i="5"/>
  <c r="P4265" i="5" s="1"/>
  <c r="N6445" i="5"/>
  <c r="N7925" i="5"/>
  <c r="P7925" i="5" s="1"/>
  <c r="Q7925" i="5" s="1"/>
  <c r="O10740" i="5"/>
  <c r="N5561" i="5"/>
  <c r="N4270" i="5"/>
  <c r="O9712" i="5"/>
  <c r="P9712" i="5" s="1"/>
  <c r="Q9712" i="5" s="1"/>
  <c r="O13227" i="5"/>
  <c r="P13227" i="5" s="1"/>
  <c r="Q13227" i="5" s="1"/>
  <c r="O5016" i="5"/>
  <c r="P5016" i="5" s="1"/>
  <c r="Q5016" i="5" s="1"/>
  <c r="N7445" i="5"/>
  <c r="O8182" i="5"/>
  <c r="P8182" i="5" s="1"/>
  <c r="Q8182" i="5" s="1"/>
  <c r="O11715" i="5"/>
  <c r="N223" i="5"/>
  <c r="O4174" i="5"/>
  <c r="P4174" i="5" s="1"/>
  <c r="O241" i="5"/>
  <c r="P241" i="5" s="1"/>
  <c r="O5576" i="5"/>
  <c r="P5576" i="5" s="1"/>
  <c r="Q5576" i="5" s="1"/>
  <c r="O125" i="5"/>
  <c r="P125" i="5" s="1"/>
  <c r="O783" i="5"/>
  <c r="O2006" i="5"/>
  <c r="N2191" i="5"/>
  <c r="O10969" i="5"/>
  <c r="O5457" i="5"/>
  <c r="P5457" i="5" s="1"/>
  <c r="Q5457" i="5" s="1"/>
  <c r="O7972" i="5"/>
  <c r="P7972" i="5" s="1"/>
  <c r="Q7972" i="5" s="1"/>
  <c r="O8624" i="5"/>
  <c r="P8624" i="5" s="1"/>
  <c r="Q8624" i="5" s="1"/>
  <c r="N8148" i="5"/>
  <c r="P8148" i="5" s="1"/>
  <c r="Q8148" i="5" s="1"/>
  <c r="N11045" i="5"/>
  <c r="N850" i="5"/>
  <c r="P850" i="5" s="1"/>
  <c r="N4798" i="5"/>
  <c r="O4460" i="5"/>
  <c r="O5250" i="5"/>
  <c r="N6414" i="5"/>
  <c r="N6184" i="5"/>
  <c r="P6184" i="5" s="1"/>
  <c r="Q6184" i="5" s="1"/>
  <c r="N6101" i="5"/>
  <c r="P6101" i="5" s="1"/>
  <c r="Q6101" i="5" s="1"/>
  <c r="N10374" i="5"/>
  <c r="O213" i="5"/>
  <c r="P213" i="5" s="1"/>
  <c r="N3072" i="5"/>
  <c r="O11505" i="5"/>
  <c r="N12051" i="5"/>
  <c r="O3856" i="5"/>
  <c r="P3856" i="5" s="1"/>
  <c r="N413" i="5"/>
  <c r="P413" i="5" s="1"/>
  <c r="N4487" i="5"/>
  <c r="P4487" i="5" s="1"/>
  <c r="O4943" i="5"/>
  <c r="N12512" i="5"/>
  <c r="N7115" i="5"/>
  <c r="O13052" i="5"/>
  <c r="N6630" i="5"/>
  <c r="N5798" i="5"/>
  <c r="O8455" i="5"/>
  <c r="P8455" i="5" s="1"/>
  <c r="Q8455" i="5" s="1"/>
  <c r="O11098" i="5"/>
  <c r="P11098" i="5" s="1"/>
  <c r="Q11098" i="5" s="1"/>
  <c r="O4299" i="5"/>
  <c r="N4328" i="5"/>
  <c r="P4328" i="5" s="1"/>
  <c r="N6886" i="5"/>
  <c r="O8507" i="5"/>
  <c r="N12677" i="5"/>
  <c r="O9771" i="5"/>
  <c r="O6333" i="5"/>
  <c r="P6333" i="5" s="1"/>
  <c r="Q6333" i="5" s="1"/>
  <c r="O10981" i="5"/>
  <c r="P10981" i="5" s="1"/>
  <c r="Q10981" i="5" s="1"/>
  <c r="O3597" i="5"/>
  <c r="O2754" i="5"/>
  <c r="P2754" i="5" s="1"/>
  <c r="O1943" i="5"/>
  <c r="N8680" i="5"/>
  <c r="N9338" i="5"/>
  <c r="P9338" i="5" s="1"/>
  <c r="Q9338" i="5" s="1"/>
  <c r="O10690" i="5"/>
  <c r="P10690" i="5" s="1"/>
  <c r="Q10690" i="5" s="1"/>
  <c r="O427" i="5"/>
  <c r="P427" i="5" s="1"/>
  <c r="O890" i="5"/>
  <c r="P890" i="5" s="1"/>
  <c r="O4382" i="5"/>
  <c r="N4115" i="5"/>
  <c r="P4115" i="5" s="1"/>
  <c r="O5343" i="5"/>
  <c r="O6282" i="5"/>
  <c r="O6478" i="5"/>
  <c r="P6478" i="5" s="1"/>
  <c r="Q6478" i="5" s="1"/>
  <c r="N6383" i="5"/>
  <c r="P6383" i="5" s="1"/>
  <c r="Q6383" i="5" s="1"/>
  <c r="O226" i="5"/>
  <c r="P226" i="5" s="1"/>
  <c r="O3085" i="5"/>
  <c r="P3085" i="5" s="1"/>
  <c r="Q3085" i="5" s="1"/>
  <c r="O5071" i="5"/>
  <c r="O8369" i="5"/>
  <c r="P8369" i="5" s="1"/>
  <c r="Q8369" i="5" s="1"/>
  <c r="O12921" i="5"/>
  <c r="N13031" i="5"/>
  <c r="O7993" i="5"/>
  <c r="P7993" i="5" s="1"/>
  <c r="Q7993" i="5" s="1"/>
  <c r="N11948" i="5"/>
  <c r="O882" i="5"/>
  <c r="P882" i="5" s="1"/>
  <c r="O5757" i="5"/>
  <c r="P5757" i="5" s="1"/>
  <c r="Q5757" i="5" s="1"/>
  <c r="O5915" i="5"/>
  <c r="P5915" i="5" s="1"/>
  <c r="Q5915" i="5" s="1"/>
  <c r="O4485" i="5"/>
  <c r="P4485" i="5" s="1"/>
  <c r="N9434" i="5"/>
  <c r="O5013" i="5"/>
  <c r="N8470" i="5"/>
  <c r="P8470" i="5" s="1"/>
  <c r="Q8470" i="5" s="1"/>
  <c r="O9821" i="5"/>
  <c r="N11614" i="5"/>
  <c r="P11614" i="5" s="1"/>
  <c r="Q11614" i="5" s="1"/>
  <c r="O6817" i="5"/>
  <c r="P6817" i="5" s="1"/>
  <c r="Q6817" i="5" s="1"/>
  <c r="O8732" i="5"/>
  <c r="P8732" i="5" s="1"/>
  <c r="Q8732" i="5" s="1"/>
  <c r="N9932" i="5"/>
  <c r="P9932" i="5" s="1"/>
  <c r="Q9932" i="5" s="1"/>
  <c r="N10898" i="5"/>
  <c r="O11807" i="5"/>
  <c r="N13077" i="5"/>
  <c r="P13077" i="5" s="1"/>
  <c r="N5669" i="5"/>
  <c r="P5669" i="5" s="1"/>
  <c r="Q5669" i="5" s="1"/>
  <c r="N966" i="5"/>
  <c r="O6546" i="5"/>
  <c r="P6546" i="5" s="1"/>
  <c r="Q6546" i="5" s="1"/>
  <c r="O6463" i="5"/>
  <c r="N3078" i="5"/>
  <c r="P3078" i="5" s="1"/>
  <c r="Q3078" i="5" s="1"/>
  <c r="N14198" i="5"/>
  <c r="O14198" i="5"/>
  <c r="O14110" i="5"/>
  <c r="N14110" i="5"/>
  <c r="N14050" i="5"/>
  <c r="O14050" i="5"/>
  <c r="O13966" i="5"/>
  <c r="N13966" i="5"/>
  <c r="N13802" i="5"/>
  <c r="O13802" i="5"/>
  <c r="O13730" i="5"/>
  <c r="N13730" i="5"/>
  <c r="O13650" i="5"/>
  <c r="N13650" i="5"/>
  <c r="O13362" i="5"/>
  <c r="N13362" i="5"/>
  <c r="O13266" i="5"/>
  <c r="N13266" i="5"/>
  <c r="O9580" i="5"/>
  <c r="N9580" i="5"/>
  <c r="O9683" i="5"/>
  <c r="N9683" i="5"/>
  <c r="O9733" i="5"/>
  <c r="N9733" i="5"/>
  <c r="O9645" i="5"/>
  <c r="N9645" i="5"/>
  <c r="O8426" i="5"/>
  <c r="N8426" i="5"/>
  <c r="O8134" i="5"/>
  <c r="N8134" i="5"/>
  <c r="N8392" i="5"/>
  <c r="O8392" i="5"/>
  <c r="N7902" i="5"/>
  <c r="O7902" i="5"/>
  <c r="N7354" i="5"/>
  <c r="O7354" i="5"/>
  <c r="O8001" i="5"/>
  <c r="N8001" i="5"/>
  <c r="N6308" i="5"/>
  <c r="O6308" i="5"/>
  <c r="N5383" i="5"/>
  <c r="O5383" i="5"/>
  <c r="N5556" i="5"/>
  <c r="O5556" i="5"/>
  <c r="O5029" i="5"/>
  <c r="N5029" i="5"/>
  <c r="N4256" i="5"/>
  <c r="O4256" i="5"/>
  <c r="O4364" i="5"/>
  <c r="N4364" i="5"/>
  <c r="O4201" i="5"/>
  <c r="N4201" i="5"/>
  <c r="O14430" i="5"/>
  <c r="N14430" i="5"/>
  <c r="N12313" i="5"/>
  <c r="O12313" i="5"/>
  <c r="N11915" i="5"/>
  <c r="O11915" i="5"/>
  <c r="N12592" i="5"/>
  <c r="O12592" i="5"/>
  <c r="N12428" i="5"/>
  <c r="O12428" i="5"/>
  <c r="N12141" i="5"/>
  <c r="O12141" i="5"/>
  <c r="O12559" i="5"/>
  <c r="N12559" i="5"/>
  <c r="O12467" i="5"/>
  <c r="N12467" i="5"/>
  <c r="O12359" i="5"/>
  <c r="N12359" i="5"/>
  <c r="N12267" i="5"/>
  <c r="O12267" i="5"/>
  <c r="N12151" i="5"/>
  <c r="O12151" i="5"/>
  <c r="N11402" i="5"/>
  <c r="O11402" i="5"/>
  <c r="O11463" i="5"/>
  <c r="N11463" i="5"/>
  <c r="O10674" i="5"/>
  <c r="N10674" i="5"/>
  <c r="O11802" i="5"/>
  <c r="N11802" i="5"/>
  <c r="O11726" i="5"/>
  <c r="N11726" i="5"/>
  <c r="O11005" i="5"/>
  <c r="N11005" i="5"/>
  <c r="N10621" i="5"/>
  <c r="O10621" i="5"/>
  <c r="N10354" i="5"/>
  <c r="O10354" i="5"/>
  <c r="N10434" i="5"/>
  <c r="O10434" i="5"/>
  <c r="N10378" i="5"/>
  <c r="O10378" i="5"/>
  <c r="O11297" i="5"/>
  <c r="N11297" i="5"/>
  <c r="N10610" i="5"/>
  <c r="O10610" i="5"/>
  <c r="N10383" i="5"/>
  <c r="O10383" i="5"/>
  <c r="O10311" i="5"/>
  <c r="N10311" i="5"/>
  <c r="O9604" i="5"/>
  <c r="N9604" i="5"/>
  <c r="N9210" i="5"/>
  <c r="O9210" i="5"/>
  <c r="O9230" i="5"/>
  <c r="N9230" i="5"/>
  <c r="O9166" i="5"/>
  <c r="N9166" i="5"/>
  <c r="N10655" i="5"/>
  <c r="O10655" i="5"/>
  <c r="O10396" i="5"/>
  <c r="N10396" i="5"/>
  <c r="O10356" i="5"/>
  <c r="N10356" i="5"/>
  <c r="O10120" i="5"/>
  <c r="N10120" i="5"/>
  <c r="O10000" i="5"/>
  <c r="N10000" i="5"/>
  <c r="N8451" i="5"/>
  <c r="O8451" i="5"/>
  <c r="N8523" i="5"/>
  <c r="O8523" i="5"/>
  <c r="N9135" i="5"/>
  <c r="O9135" i="5"/>
  <c r="N9035" i="5"/>
  <c r="O9035" i="5"/>
  <c r="N8204" i="5"/>
  <c r="O8204" i="5"/>
  <c r="N8080" i="5"/>
  <c r="O8080" i="5"/>
  <c r="O7856" i="5"/>
  <c r="N7856" i="5"/>
  <c r="N6851" i="5"/>
  <c r="O6851" i="5"/>
  <c r="N8000" i="5"/>
  <c r="O8000" i="5"/>
  <c r="N9097" i="5"/>
  <c r="O9097" i="5"/>
  <c r="O8813" i="5"/>
  <c r="N8813" i="5"/>
  <c r="N8717" i="5"/>
  <c r="O8717" i="5"/>
  <c r="N8645" i="5"/>
  <c r="O8645" i="5"/>
  <c r="O8178" i="5"/>
  <c r="N8178" i="5"/>
  <c r="N8118" i="5"/>
  <c r="O8118" i="5"/>
  <c r="N8058" i="5"/>
  <c r="O8058" i="5"/>
  <c r="O7705" i="5"/>
  <c r="N7705" i="5"/>
  <c r="O7565" i="5"/>
  <c r="N7565" i="5"/>
  <c r="N7449" i="5"/>
  <c r="O7449" i="5"/>
  <c r="N7201" i="5"/>
  <c r="O7201" i="5"/>
  <c r="P7201" i="5" s="1"/>
  <c r="Q7201" i="5" s="1"/>
  <c r="N6057" i="5"/>
  <c r="O6057" i="5"/>
  <c r="O7951" i="5"/>
  <c r="N7951" i="5"/>
  <c r="N7903" i="5"/>
  <c r="O7903" i="5"/>
  <c r="N7843" i="5"/>
  <c r="O7843" i="5"/>
  <c r="O7153" i="5"/>
  <c r="N7153" i="5"/>
  <c r="O7105" i="5"/>
  <c r="N7105" i="5"/>
  <c r="O7065" i="5"/>
  <c r="N7065" i="5"/>
  <c r="O6981" i="5"/>
  <c r="N6981" i="5"/>
  <c r="O6854" i="5"/>
  <c r="N6854" i="5"/>
  <c r="O6752" i="5"/>
  <c r="N6752" i="5"/>
  <c r="N6668" i="5"/>
  <c r="O6668" i="5"/>
  <c r="N6593" i="5"/>
  <c r="O6593" i="5"/>
  <c r="N6117" i="5"/>
  <c r="O6117" i="5"/>
  <c r="N7695" i="5"/>
  <c r="O7695" i="5"/>
  <c r="O7643" i="5"/>
  <c r="N7643" i="5"/>
  <c r="O7595" i="5"/>
  <c r="N7595" i="5"/>
  <c r="O7475" i="5"/>
  <c r="N7475" i="5"/>
  <c r="O7411" i="5"/>
  <c r="N7411" i="5"/>
  <c r="N7339" i="5"/>
  <c r="O7339" i="5"/>
  <c r="N7235" i="5"/>
  <c r="O7235" i="5"/>
  <c r="O6957" i="5"/>
  <c r="N6957" i="5"/>
  <c r="N6917" i="5"/>
  <c r="O6917" i="5"/>
  <c r="N6552" i="5"/>
  <c r="O6552" i="5"/>
  <c r="O7950" i="5"/>
  <c r="N7950" i="5"/>
  <c r="N7830" i="5"/>
  <c r="O7830" i="5"/>
  <c r="N7160" i="5"/>
  <c r="O7160" i="5"/>
  <c r="N7104" i="5"/>
  <c r="O7104" i="5"/>
  <c r="N6988" i="5"/>
  <c r="O6988" i="5"/>
  <c r="N6869" i="5"/>
  <c r="O6869" i="5"/>
  <c r="N6786" i="5"/>
  <c r="O6786" i="5"/>
  <c r="N6691" i="5"/>
  <c r="O6691" i="5"/>
  <c r="N6616" i="5"/>
  <c r="O6616" i="5"/>
  <c r="O7738" i="5"/>
  <c r="N7738" i="5"/>
  <c r="O7690" i="5"/>
  <c r="N7690" i="5"/>
  <c r="N7526" i="5"/>
  <c r="O7526" i="5"/>
  <c r="O7458" i="5"/>
  <c r="N7458" i="5"/>
  <c r="O7330" i="5"/>
  <c r="N7330" i="5"/>
  <c r="N7286" i="5"/>
  <c r="O7286" i="5"/>
  <c r="N6900" i="5"/>
  <c r="O6900" i="5"/>
  <c r="N6801" i="5"/>
  <c r="O6801" i="5"/>
  <c r="N6360" i="5"/>
  <c r="O6360" i="5"/>
  <c r="N5903" i="5"/>
  <c r="O5903" i="5"/>
  <c r="O5918" i="5"/>
  <c r="N5918" i="5"/>
  <c r="O5834" i="5"/>
  <c r="N5834" i="5"/>
  <c r="N5726" i="5"/>
  <c r="O5726" i="5"/>
  <c r="N5598" i="5"/>
  <c r="O5598" i="5"/>
  <c r="N5522" i="5"/>
  <c r="O5522" i="5"/>
  <c r="N4859" i="5"/>
  <c r="O4859" i="5"/>
  <c r="N4887" i="5"/>
  <c r="O4887" i="5"/>
  <c r="O5832" i="5"/>
  <c r="N5832" i="5"/>
  <c r="N5740" i="5"/>
  <c r="O5740" i="5"/>
  <c r="N5676" i="5"/>
  <c r="O5676" i="5"/>
  <c r="N5528" i="5"/>
  <c r="O5528" i="5"/>
  <c r="N5335" i="5"/>
  <c r="O5335" i="5"/>
  <c r="O5211" i="5"/>
  <c r="N5211" i="5"/>
  <c r="N5151" i="5"/>
  <c r="O5151" i="5"/>
  <c r="N5087" i="5"/>
  <c r="O5087" i="5"/>
  <c r="N4987" i="5"/>
  <c r="O4987" i="5"/>
  <c r="N4778" i="5"/>
  <c r="O4778" i="5"/>
  <c r="N5321" i="5"/>
  <c r="O5321" i="5"/>
  <c r="N5265" i="5"/>
  <c r="O5265" i="5"/>
  <c r="O5173" i="5"/>
  <c r="N5173" i="5"/>
  <c r="O5125" i="5"/>
  <c r="N5125" i="5"/>
  <c r="N5057" i="5"/>
  <c r="O5057" i="5"/>
  <c r="O4853" i="5"/>
  <c r="N4853" i="5"/>
  <c r="N5264" i="5"/>
  <c r="O5264" i="5"/>
  <c r="O5164" i="5"/>
  <c r="N5164" i="5"/>
  <c r="N5124" i="5"/>
  <c r="O5124" i="5"/>
  <c r="N5056" i="5"/>
  <c r="O5056" i="5"/>
  <c r="N4892" i="5"/>
  <c r="O4892" i="5"/>
  <c r="N4780" i="5"/>
  <c r="O4780" i="5"/>
  <c r="N3883" i="5"/>
  <c r="O3883" i="5"/>
  <c r="N3987" i="5"/>
  <c r="O3987" i="5"/>
  <c r="O4597" i="5"/>
  <c r="N4597" i="5"/>
  <c r="N4062" i="5"/>
  <c r="O4062" i="5"/>
  <c r="O3910" i="5"/>
  <c r="N3910" i="5"/>
  <c r="O4085" i="5"/>
  <c r="N4085" i="5"/>
  <c r="O3889" i="5"/>
  <c r="N3889" i="5"/>
  <c r="O3988" i="5"/>
  <c r="N3988" i="5"/>
  <c r="O3928" i="5"/>
  <c r="N3928" i="5"/>
  <c r="N4519" i="5"/>
  <c r="O4519" i="5"/>
  <c r="O480" i="5"/>
  <c r="N559" i="5"/>
  <c r="P559" i="5" s="1"/>
  <c r="N364" i="5"/>
  <c r="P364" i="5" s="1"/>
  <c r="N4607" i="5"/>
  <c r="P4607" i="5" s="1"/>
  <c r="O8461" i="5"/>
  <c r="N7378" i="5"/>
  <c r="P7378" i="5" s="1"/>
  <c r="Q7378" i="5" s="1"/>
  <c r="O11015" i="5"/>
  <c r="N8783" i="5"/>
  <c r="N9344" i="5"/>
  <c r="N7056" i="5"/>
  <c r="N10423" i="5"/>
  <c r="P10423" i="5" s="1"/>
  <c r="O13154" i="5"/>
  <c r="P13154" i="5" s="1"/>
  <c r="Q13154" i="5" s="1"/>
  <c r="O10856" i="5"/>
  <c r="P10856" i="5" s="1"/>
  <c r="Q10856" i="5" s="1"/>
  <c r="O12742" i="5"/>
  <c r="P12742" i="5" s="1"/>
  <c r="Q12742" i="5" s="1"/>
  <c r="O4615" i="5"/>
  <c r="N4615" i="5"/>
  <c r="O4941" i="5"/>
  <c r="N4941" i="5"/>
  <c r="O4258" i="5"/>
  <c r="N4258" i="5"/>
  <c r="N4106" i="5"/>
  <c r="O4106" i="5"/>
  <c r="O5156" i="5"/>
  <c r="O10350" i="5"/>
  <c r="N4766" i="5"/>
  <c r="P4766" i="5" s="1"/>
  <c r="O7852" i="5"/>
  <c r="O7906" i="5"/>
  <c r="P7906" i="5" s="1"/>
  <c r="Q7906" i="5" s="1"/>
  <c r="O11335" i="5"/>
  <c r="P11335" i="5" s="1"/>
  <c r="Q11335" i="5" s="1"/>
  <c r="O9104" i="5"/>
  <c r="N9104" i="5"/>
  <c r="O5138" i="5"/>
  <c r="N5138" i="5"/>
  <c r="N5097" i="5"/>
  <c r="O5097" i="5"/>
  <c r="N4417" i="5"/>
  <c r="O4417" i="5"/>
  <c r="N5175" i="5"/>
  <c r="P5175" i="5" s="1"/>
  <c r="O8612" i="5"/>
  <c r="P8612" i="5" s="1"/>
  <c r="Q8612" i="5" s="1"/>
  <c r="O13295" i="5"/>
  <c r="O13619" i="5"/>
  <c r="O13931" i="5"/>
  <c r="P13931" i="5" s="1"/>
  <c r="N14227" i="5"/>
  <c r="P14227" i="5" s="1"/>
  <c r="O14224" i="5"/>
  <c r="N13521" i="5"/>
  <c r="P13521" i="5" s="1"/>
  <c r="O13849" i="5"/>
  <c r="P13849" i="5" s="1"/>
  <c r="O14173" i="5"/>
  <c r="P14173" i="5" s="1"/>
  <c r="O1845" i="5"/>
  <c r="O4505" i="5"/>
  <c r="O6185" i="5"/>
  <c r="P6185" i="5" s="1"/>
  <c r="Q6185" i="5" s="1"/>
  <c r="N12272" i="5"/>
  <c r="P12272" i="5" s="1"/>
  <c r="Q12272" i="5" s="1"/>
  <c r="N4203" i="5"/>
  <c r="O5473" i="5"/>
  <c r="P5473" i="5" s="1"/>
  <c r="Q5473" i="5" s="1"/>
  <c r="N7621" i="5"/>
  <c r="P7621" i="5" s="1"/>
  <c r="Q7621" i="5" s="1"/>
  <c r="O10236" i="5"/>
  <c r="P10236" i="5" s="1"/>
  <c r="N8140" i="5"/>
  <c r="N7275" i="5"/>
  <c r="N13554" i="5"/>
  <c r="N11875" i="5"/>
  <c r="O4651" i="5"/>
  <c r="P4651" i="5" s="1"/>
  <c r="N4788" i="5"/>
  <c r="P4788" i="5" s="1"/>
  <c r="N6561" i="5"/>
  <c r="P6561" i="5" s="1"/>
  <c r="Q6561" i="5" s="1"/>
  <c r="N4645" i="5"/>
  <c r="P4645" i="5" s="1"/>
  <c r="O4645" i="5"/>
  <c r="N4261" i="5"/>
  <c r="O4261" i="5"/>
  <c r="N652" i="5"/>
  <c r="P652" i="5" s="1"/>
  <c r="O6363" i="5"/>
  <c r="P6363" i="5" s="1"/>
  <c r="Q6363" i="5" s="1"/>
  <c r="O6325" i="5"/>
  <c r="P6325" i="5" s="1"/>
  <c r="Q6325" i="5" s="1"/>
  <c r="O13628" i="5"/>
  <c r="P13628" i="5" s="1"/>
  <c r="N13976" i="5"/>
  <c r="P13976" i="5" s="1"/>
  <c r="N2618" i="5"/>
  <c r="O8614" i="5"/>
  <c r="N12693" i="5"/>
  <c r="P12693" i="5" s="1"/>
  <c r="Q12693" i="5" s="1"/>
  <c r="O4470" i="5"/>
  <c r="O5533" i="5"/>
  <c r="P5533" i="5" s="1"/>
  <c r="Q5533" i="5" s="1"/>
  <c r="O6125" i="5"/>
  <c r="P6125" i="5" s="1"/>
  <c r="Q6125" i="5" s="1"/>
  <c r="O8124" i="5"/>
  <c r="P8124" i="5" s="1"/>
  <c r="Q8124" i="5" s="1"/>
  <c r="O10320" i="5"/>
  <c r="P10320" i="5" s="1"/>
  <c r="O11221" i="5"/>
  <c r="N4548" i="5"/>
  <c r="O13862" i="5"/>
  <c r="N11988" i="5"/>
  <c r="P11988" i="5" s="1"/>
  <c r="Q11988" i="5" s="1"/>
  <c r="O13187" i="5"/>
  <c r="N13187" i="5"/>
  <c r="N13071" i="5"/>
  <c r="O13071" i="5"/>
  <c r="O12911" i="5"/>
  <c r="N12911" i="5"/>
  <c r="N13001" i="5"/>
  <c r="O13001" i="5"/>
  <c r="O10972" i="5"/>
  <c r="N10972" i="5"/>
  <c r="O9552" i="5"/>
  <c r="N9552" i="5"/>
  <c r="N9611" i="5"/>
  <c r="O9611" i="5"/>
  <c r="N9288" i="5"/>
  <c r="O9288" i="5"/>
  <c r="N9609" i="5"/>
  <c r="O9609" i="5"/>
  <c r="O8730" i="5"/>
  <c r="N8730" i="5"/>
  <c r="N12704" i="5"/>
  <c r="O12704" i="5"/>
  <c r="N12093" i="5"/>
  <c r="O12093" i="5"/>
  <c r="N12208" i="5"/>
  <c r="O12208" i="5"/>
  <c r="O12755" i="5"/>
  <c r="N12755" i="5"/>
  <c r="O12575" i="5"/>
  <c r="N12575" i="5"/>
  <c r="N12319" i="5"/>
  <c r="O12319" i="5"/>
  <c r="O12794" i="5"/>
  <c r="N12794" i="5"/>
  <c r="O12634" i="5"/>
  <c r="N12634" i="5"/>
  <c r="O12434" i="5"/>
  <c r="N12434" i="5"/>
  <c r="N11446" i="5"/>
  <c r="O11446" i="5"/>
  <c r="O12717" i="5"/>
  <c r="N12717" i="5"/>
  <c r="O12493" i="5"/>
  <c r="N12493" i="5"/>
  <c r="N12102" i="5"/>
  <c r="O12102" i="5"/>
  <c r="O10909" i="5"/>
  <c r="N10909" i="5"/>
  <c r="N11725" i="5"/>
  <c r="O11725" i="5"/>
  <c r="O11416" i="5"/>
  <c r="N11416" i="5"/>
  <c r="N8399" i="5"/>
  <c r="O8399" i="5"/>
  <c r="N10492" i="5"/>
  <c r="O10492" i="5"/>
  <c r="N6757" i="5"/>
  <c r="O6757" i="5"/>
  <c r="N8598" i="5"/>
  <c r="O8598" i="5"/>
  <c r="N8620" i="5"/>
  <c r="O8620" i="5"/>
  <c r="N7665" i="5"/>
  <c r="O7665" i="5"/>
  <c r="N6967" i="5"/>
  <c r="O6967" i="5"/>
  <c r="N7432" i="5"/>
  <c r="O7432" i="5"/>
  <c r="O6121" i="5"/>
  <c r="N6121" i="5"/>
  <c r="N7101" i="5"/>
  <c r="O7101" i="5"/>
  <c r="O6772" i="5"/>
  <c r="N6772" i="5"/>
  <c r="O6676" i="5"/>
  <c r="N6676" i="5"/>
  <c r="N7667" i="5"/>
  <c r="O7667" i="5"/>
  <c r="O7391" i="5"/>
  <c r="N7391" i="5"/>
  <c r="N6794" i="5"/>
  <c r="O6794" i="5"/>
  <c r="N7826" i="5"/>
  <c r="O7826" i="5"/>
  <c r="O6992" i="5"/>
  <c r="N6992" i="5"/>
  <c r="N7758" i="5"/>
  <c r="O7758" i="5"/>
  <c r="N6995" i="5"/>
  <c r="O6995" i="5"/>
  <c r="O5447" i="5"/>
  <c r="N5447" i="5"/>
  <c r="N6519" i="5"/>
  <c r="O6519" i="5"/>
  <c r="O6056" i="5"/>
  <c r="N6056" i="5"/>
  <c r="N6522" i="5"/>
  <c r="O6522" i="5"/>
  <c r="O6402" i="5"/>
  <c r="N6402" i="5"/>
  <c r="O6147" i="5"/>
  <c r="N6147" i="5"/>
  <c r="O6393" i="5"/>
  <c r="N6393" i="5"/>
  <c r="N6046" i="5"/>
  <c r="O6046" i="5"/>
  <c r="O5978" i="5"/>
  <c r="N5978" i="5"/>
  <c r="O5644" i="5"/>
  <c r="N5644" i="5"/>
  <c r="N5107" i="5"/>
  <c r="O5107" i="5"/>
  <c r="O3863" i="5"/>
  <c r="N3863" i="5"/>
  <c r="O4871" i="5"/>
  <c r="N4871" i="5"/>
  <c r="N4837" i="5"/>
  <c r="O4837" i="5"/>
  <c r="N4300" i="5"/>
  <c r="O4300" i="5"/>
  <c r="N4059" i="5"/>
  <c r="O4059" i="5"/>
  <c r="N4097" i="5"/>
  <c r="O4097" i="5"/>
  <c r="O14379" i="5"/>
  <c r="P14379" i="5" s="1"/>
  <c r="O13905" i="5"/>
  <c r="P13905" i="5" s="1"/>
  <c r="O6589" i="5"/>
  <c r="P6589" i="5" s="1"/>
  <c r="Q6589" i="5" s="1"/>
  <c r="N8511" i="5"/>
  <c r="O5038" i="5"/>
  <c r="P5038" i="5" s="1"/>
  <c r="N5431" i="5"/>
  <c r="P5431" i="5" s="1"/>
  <c r="Q5431" i="5" s="1"/>
  <c r="N7759" i="5"/>
  <c r="P7759" i="5" s="1"/>
  <c r="Q7759" i="5" s="1"/>
  <c r="N4420" i="5"/>
  <c r="O14406" i="5"/>
  <c r="O7257" i="5"/>
  <c r="N8891" i="5"/>
  <c r="N12779" i="5"/>
  <c r="P12779" i="5" s="1"/>
  <c r="Q12779" i="5" s="1"/>
  <c r="O9759" i="5"/>
  <c r="P9759" i="5" s="1"/>
  <c r="Q9759" i="5" s="1"/>
  <c r="O5367" i="5"/>
  <c r="P5367" i="5" s="1"/>
  <c r="Q5367" i="5" s="1"/>
  <c r="N4142" i="5"/>
  <c r="P4142" i="5" s="1"/>
  <c r="N11374" i="5"/>
  <c r="P11374" i="5" s="1"/>
  <c r="Q11374" i="5" s="1"/>
  <c r="N12580" i="5"/>
  <c r="N5039" i="5"/>
  <c r="O5039" i="5"/>
  <c r="N4275" i="5"/>
  <c r="O4275" i="5"/>
  <c r="O4568" i="5"/>
  <c r="N4568" i="5"/>
  <c r="N4133" i="5"/>
  <c r="P4133" i="5" s="1"/>
  <c r="O4133" i="5"/>
  <c r="O7279" i="5"/>
  <c r="N7984" i="5"/>
  <c r="P7984" i="5" s="1"/>
  <c r="Q7984" i="5" s="1"/>
  <c r="N10456" i="5"/>
  <c r="P10456" i="5" s="1"/>
  <c r="N10649" i="5"/>
  <c r="O8601" i="5"/>
  <c r="P8601" i="5" s="1"/>
  <c r="Q8601" i="5" s="1"/>
  <c r="O11070" i="5"/>
  <c r="P11070" i="5" s="1"/>
  <c r="Q11070" i="5" s="1"/>
  <c r="O9133" i="5"/>
  <c r="P9133" i="5" s="1"/>
  <c r="Q9133" i="5" s="1"/>
  <c r="N5277" i="5"/>
  <c r="P5277" i="5" s="1"/>
  <c r="Q5277" i="5" s="1"/>
  <c r="O9838" i="5"/>
  <c r="O3767" i="5"/>
  <c r="P3767" i="5" s="1"/>
  <c r="Q3767" i="5" s="1"/>
  <c r="N3996" i="5"/>
  <c r="P3996" i="5" s="1"/>
  <c r="Q3996" i="5" s="1"/>
  <c r="N11688" i="5"/>
  <c r="O11688" i="5"/>
  <c r="N5550" i="5"/>
  <c r="O5550" i="5"/>
  <c r="P5550" i="5" s="1"/>
  <c r="Q5550" i="5" s="1"/>
  <c r="N11117" i="5"/>
  <c r="O11117" i="5"/>
  <c r="N11602" i="5"/>
  <c r="O11602" i="5"/>
  <c r="N5849" i="5"/>
  <c r="O5849" i="5"/>
  <c r="N4978" i="5"/>
  <c r="O4978" i="5"/>
  <c r="P4978" i="5" s="1"/>
  <c r="Q4978" i="5" s="1"/>
  <c r="N3655" i="5"/>
  <c r="O3655" i="5"/>
  <c r="N4282" i="5"/>
  <c r="O4282" i="5"/>
  <c r="O4681" i="5"/>
  <c r="N4681" i="5"/>
  <c r="O4512" i="5"/>
  <c r="N4512" i="5"/>
  <c r="O3673" i="5"/>
  <c r="N3673" i="5"/>
  <c r="N3652" i="5"/>
  <c r="O3652" i="5"/>
  <c r="N3080" i="5"/>
  <c r="O3080" i="5"/>
  <c r="N3153" i="5"/>
  <c r="O3153" i="5"/>
  <c r="P3153" i="5" s="1"/>
  <c r="Q3153" i="5" s="1"/>
  <c r="N203" i="5"/>
  <c r="O203" i="5"/>
  <c r="O319" i="5"/>
  <c r="N319" i="5"/>
  <c r="N313" i="5"/>
  <c r="O313" i="5"/>
  <c r="O153" i="5"/>
  <c r="N153" i="5"/>
  <c r="P153" i="5" s="1"/>
  <c r="N9644" i="5"/>
  <c r="O9644" i="5"/>
  <c r="O8719" i="5"/>
  <c r="N8719" i="5"/>
  <c r="N11984" i="5"/>
  <c r="O11984" i="5"/>
  <c r="N11791" i="5"/>
  <c r="O11791" i="5"/>
  <c r="N9107" i="5"/>
  <c r="O9107" i="5"/>
  <c r="N9062" i="5"/>
  <c r="O9062" i="5"/>
  <c r="O2354" i="5"/>
  <c r="N2354" i="5"/>
  <c r="N1985" i="5"/>
  <c r="O1985" i="5"/>
  <c r="P1985" i="5" s="1"/>
  <c r="O2056" i="5"/>
  <c r="N2056" i="5"/>
  <c r="O1105" i="5"/>
  <c r="N1105" i="5"/>
  <c r="N932" i="5"/>
  <c r="O932" i="5"/>
  <c r="N965" i="5"/>
  <c r="O965" i="5"/>
  <c r="P965" i="5" s="1"/>
  <c r="N455" i="5"/>
  <c r="O455" i="5"/>
  <c r="O265" i="5"/>
  <c r="N265" i="5"/>
  <c r="N240" i="5"/>
  <c r="O240" i="5"/>
  <c r="O14394" i="5"/>
  <c r="N14394" i="5"/>
  <c r="P14394" i="5" s="1"/>
  <c r="O14194" i="5"/>
  <c r="P14194" i="5" s="1"/>
  <c r="Q14194" i="5" s="1"/>
  <c r="N14194" i="5"/>
  <c r="O14106" i="5"/>
  <c r="N14106" i="5"/>
  <c r="O14046" i="5"/>
  <c r="N14046" i="5"/>
  <c r="N13942" i="5"/>
  <c r="O13942" i="5"/>
  <c r="N13858" i="5"/>
  <c r="O13858" i="5"/>
  <c r="N13646" i="5"/>
  <c r="O13646" i="5"/>
  <c r="N13550" i="5"/>
  <c r="O13550" i="5"/>
  <c r="N13358" i="5"/>
  <c r="O13358" i="5"/>
  <c r="P13358" i="5" s="1"/>
  <c r="O13246" i="5"/>
  <c r="N13246" i="5"/>
  <c r="N13949" i="5"/>
  <c r="O13949" i="5"/>
  <c r="O12334" i="5"/>
  <c r="N12334" i="5"/>
  <c r="N12645" i="5"/>
  <c r="O12645" i="5"/>
  <c r="P12645" i="5" s="1"/>
  <c r="Q12645" i="5" s="1"/>
  <c r="N12405" i="5"/>
  <c r="O12405" i="5"/>
  <c r="O10933" i="5"/>
  <c r="N10933" i="5"/>
  <c r="N10911" i="5"/>
  <c r="O10911" i="5"/>
  <c r="O9576" i="5"/>
  <c r="N9576" i="5"/>
  <c r="P9576" i="5" s="1"/>
  <c r="Q9576" i="5" s="1"/>
  <c r="O9755" i="5"/>
  <c r="N9755" i="5"/>
  <c r="N9619" i="5"/>
  <c r="O9619" i="5"/>
  <c r="N9746" i="5"/>
  <c r="O9746" i="5"/>
  <c r="O9686" i="5"/>
  <c r="N9686" i="5"/>
  <c r="P9686" i="5" s="1"/>
  <c r="Q9686" i="5" s="1"/>
  <c r="N9558" i="5"/>
  <c r="O9558" i="5"/>
  <c r="N9729" i="5"/>
  <c r="O9729" i="5"/>
  <c r="N9625" i="5"/>
  <c r="O9625" i="5"/>
  <c r="N8104" i="5"/>
  <c r="O8104" i="5"/>
  <c r="P8104" i="5" s="1"/>
  <c r="Q8104" i="5" s="1"/>
  <c r="N8179" i="5"/>
  <c r="O8179" i="5"/>
  <c r="N5065" i="5"/>
  <c r="P5065" i="5" s="1"/>
  <c r="Q5065" i="5" s="1"/>
  <c r="O3026" i="5"/>
  <c r="P3026" i="5" s="1"/>
  <c r="O3223" i="5"/>
  <c r="P3223" i="5" s="1"/>
  <c r="Q3223" i="5" s="1"/>
  <c r="O3682" i="5"/>
  <c r="P3682" i="5" s="1"/>
  <c r="Q3682" i="5" s="1"/>
  <c r="O1506" i="5"/>
  <c r="O2157" i="5"/>
  <c r="P2157" i="5" s="1"/>
  <c r="O2010" i="5"/>
  <c r="P2010" i="5" s="1"/>
  <c r="O12642" i="5"/>
  <c r="N12642" i="5"/>
  <c r="P12642" i="5" s="1"/>
  <c r="Q12642" i="5" s="1"/>
  <c r="N2919" i="5"/>
  <c r="P2919" i="5" s="1"/>
  <c r="N1804" i="5"/>
  <c r="O1804" i="5"/>
  <c r="N3318" i="5"/>
  <c r="O3318" i="5"/>
  <c r="P3318" i="5" s="1"/>
  <c r="Q3318" i="5" s="1"/>
  <c r="N2684" i="5"/>
  <c r="O2684" i="5"/>
  <c r="O2644" i="5"/>
  <c r="N2644" i="5"/>
  <c r="N2256" i="5"/>
  <c r="O2256" i="5"/>
  <c r="N2058" i="5"/>
  <c r="O2058" i="5"/>
  <c r="N2088" i="5"/>
  <c r="O2088" i="5"/>
  <c r="N2091" i="5"/>
  <c r="O2091" i="5"/>
  <c r="N521" i="5"/>
  <c r="O521" i="5"/>
  <c r="O896" i="5"/>
  <c r="N896" i="5"/>
  <c r="P896" i="5" s="1"/>
  <c r="N3549" i="5"/>
  <c r="O3549" i="5"/>
  <c r="O13722" i="5"/>
  <c r="P13722" i="5" s="1"/>
  <c r="O37" i="5"/>
  <c r="N37" i="5"/>
  <c r="N11148" i="5"/>
  <c r="O11148" i="5"/>
  <c r="O3279" i="5"/>
  <c r="P3279" i="5" s="1"/>
  <c r="Q3279" i="5" s="1"/>
  <c r="N3279" i="5"/>
  <c r="N3586" i="5"/>
  <c r="O3586" i="5"/>
  <c r="P3586" i="5" s="1"/>
  <c r="Q3586" i="5" s="1"/>
  <c r="O1651" i="5"/>
  <c r="N1651" i="5"/>
  <c r="O2140" i="5"/>
  <c r="N2140" i="5"/>
  <c r="N1676" i="5"/>
  <c r="P1676" i="5" s="1"/>
  <c r="O1676" i="5"/>
  <c r="N1020" i="5"/>
  <c r="O1020" i="5"/>
  <c r="N474" i="5"/>
  <c r="O474" i="5"/>
  <c r="N5778" i="5"/>
  <c r="P5778" i="5" s="1"/>
  <c r="Q5778" i="5" s="1"/>
  <c r="N9200" i="5"/>
  <c r="O13798" i="5"/>
  <c r="P13798" i="5" s="1"/>
  <c r="N4750" i="5"/>
  <c r="O8066" i="5"/>
  <c r="O5209" i="5"/>
  <c r="P5209" i="5" s="1"/>
  <c r="Q5209" i="5" s="1"/>
  <c r="N7152" i="5"/>
  <c r="N7831" i="5"/>
  <c r="P7831" i="5" s="1"/>
  <c r="Q7831" i="5" s="1"/>
  <c r="O12821" i="5"/>
  <c r="P12821" i="5" s="1"/>
  <c r="Q12821" i="5" s="1"/>
  <c r="N9026" i="5"/>
  <c r="N5267" i="5"/>
  <c r="P5267" i="5" s="1"/>
  <c r="Q5267" i="5" s="1"/>
  <c r="O5765" i="5"/>
  <c r="O5247" i="5"/>
  <c r="O5480" i="5"/>
  <c r="P5480" i="5" s="1"/>
  <c r="Q5480" i="5" s="1"/>
  <c r="N6142" i="5"/>
  <c r="N8663" i="5"/>
  <c r="P8663" i="5" s="1"/>
  <c r="Q8663" i="5" s="1"/>
  <c r="O5437" i="5"/>
  <c r="P5437" i="5" s="1"/>
  <c r="Q5437" i="5" s="1"/>
  <c r="O6585" i="5"/>
  <c r="N7226" i="5"/>
  <c r="P7226" i="5" s="1"/>
  <c r="Q7226" i="5" s="1"/>
  <c r="O7454" i="5"/>
  <c r="O7674" i="5"/>
  <c r="N8259" i="5"/>
  <c r="P8259" i="5" s="1"/>
  <c r="Q8259" i="5" s="1"/>
  <c r="N10064" i="5"/>
  <c r="N10388" i="5"/>
  <c r="P10388" i="5" s="1"/>
  <c r="N10601" i="5"/>
  <c r="P10601" i="5" s="1"/>
  <c r="N11778" i="5"/>
  <c r="O12424" i="5"/>
  <c r="P12424" i="5" s="1"/>
  <c r="Q12424" i="5" s="1"/>
  <c r="O7471" i="5"/>
  <c r="N7145" i="5"/>
  <c r="O7278" i="5"/>
  <c r="O8042" i="5"/>
  <c r="P8042" i="5" s="1"/>
  <c r="Q8042" i="5" s="1"/>
  <c r="N9225" i="5"/>
  <c r="P9225" i="5" s="1"/>
  <c r="Q9225" i="5" s="1"/>
  <c r="O3876" i="5"/>
  <c r="P3876" i="5" s="1"/>
  <c r="O5317" i="5"/>
  <c r="P5317" i="5" s="1"/>
  <c r="Q5317" i="5" s="1"/>
  <c r="O7942" i="5"/>
  <c r="P7942" i="5" s="1"/>
  <c r="Q7942" i="5" s="1"/>
  <c r="N8013" i="5"/>
  <c r="O7535" i="5"/>
  <c r="O9309" i="5"/>
  <c r="O2" i="5"/>
  <c r="O6513" i="5"/>
  <c r="P6513" i="5" s="1"/>
  <c r="Q6513" i="5" s="1"/>
  <c r="N6781" i="5"/>
  <c r="P6781" i="5" s="1"/>
  <c r="Q6781" i="5" s="1"/>
  <c r="N7147" i="5"/>
  <c r="N7929" i="5"/>
  <c r="P7929" i="5" s="1"/>
  <c r="Q7929" i="5" s="1"/>
  <c r="O8027" i="5"/>
  <c r="N8227" i="5"/>
  <c r="O8966" i="5"/>
  <c r="P8966" i="5" s="1"/>
  <c r="Q8966" i="5" s="1"/>
  <c r="N10233" i="5"/>
  <c r="O10433" i="5"/>
  <c r="P10433" i="5" s="1"/>
  <c r="O9388" i="5"/>
  <c r="P9388" i="5" s="1"/>
  <c r="Q9388" i="5" s="1"/>
  <c r="N4199" i="5"/>
  <c r="O8429" i="5"/>
  <c r="N3885" i="5"/>
  <c r="N3906" i="5"/>
  <c r="O3867" i="5"/>
  <c r="P3867" i="5" s="1"/>
  <c r="Q3867" i="5" s="1"/>
  <c r="O6432" i="5"/>
  <c r="P6432" i="5" s="1"/>
  <c r="Q6432" i="5" s="1"/>
  <c r="O10670" i="5"/>
  <c r="P10670" i="5" s="1"/>
  <c r="Q10670" i="5" s="1"/>
  <c r="O8356" i="5"/>
  <c r="P8356" i="5" s="1"/>
  <c r="Q8356" i="5" s="1"/>
  <c r="O7583" i="5"/>
  <c r="O7839" i="5"/>
  <c r="P7839" i="5" s="1"/>
  <c r="Q7839" i="5" s="1"/>
  <c r="N10243" i="5"/>
  <c r="N13022" i="5"/>
  <c r="O5770" i="5"/>
  <c r="N5596" i="5"/>
  <c r="N6440" i="5"/>
  <c r="P6440" i="5" s="1"/>
  <c r="Q6440" i="5" s="1"/>
  <c r="N8114" i="5"/>
  <c r="P8114" i="5" s="1"/>
  <c r="Q8114" i="5" s="1"/>
  <c r="N11202" i="5"/>
  <c r="N12355" i="5"/>
  <c r="P12355" i="5" s="1"/>
  <c r="Q12355" i="5" s="1"/>
  <c r="N3984" i="5"/>
  <c r="N5590" i="5"/>
  <c r="O11540" i="5"/>
  <c r="O5558" i="5"/>
  <c r="P5558" i="5" s="1"/>
  <c r="Q5558" i="5" s="1"/>
  <c r="N6222" i="5"/>
  <c r="P6222" i="5" s="1"/>
  <c r="Q6222" i="5" s="1"/>
  <c r="N11590" i="5"/>
  <c r="P11590" i="5" s="1"/>
  <c r="Q11590" i="5" s="1"/>
  <c r="O5521" i="5"/>
  <c r="O7247" i="5"/>
  <c r="P7247" i="5" s="1"/>
  <c r="Q7247" i="5" s="1"/>
  <c r="O5147" i="5"/>
  <c r="O6041" i="5"/>
  <c r="N7282" i="5"/>
  <c r="P7282" i="5" s="1"/>
  <c r="Q7282" i="5" s="1"/>
  <c r="O7522" i="5"/>
  <c r="P7522" i="5" s="1"/>
  <c r="Q7522" i="5" s="1"/>
  <c r="O7734" i="5"/>
  <c r="P7734" i="5" s="1"/>
  <c r="Q7734" i="5" s="1"/>
  <c r="N8351" i="5"/>
  <c r="P8351" i="5" s="1"/>
  <c r="Q8351" i="5" s="1"/>
  <c r="O10220" i="5"/>
  <c r="O10448" i="5"/>
  <c r="P10448" i="5" s="1"/>
  <c r="N12560" i="5"/>
  <c r="N8548" i="5"/>
  <c r="N7691" i="5"/>
  <c r="P7691" i="5" s="1"/>
  <c r="Q7691" i="5" s="1"/>
  <c r="N7947" i="5"/>
  <c r="P7947" i="5" s="1"/>
  <c r="Q7947" i="5" s="1"/>
  <c r="N10967" i="5"/>
  <c r="P10967" i="5" s="1"/>
  <c r="Q10967" i="5" s="1"/>
  <c r="O5716" i="5"/>
  <c r="P5716" i="5" s="1"/>
  <c r="Q5716" i="5" s="1"/>
  <c r="N5316" i="5"/>
  <c r="N7134" i="5"/>
  <c r="P7134" i="5" s="1"/>
  <c r="Q7134" i="5" s="1"/>
  <c r="N8637" i="5"/>
  <c r="N12551" i="5"/>
  <c r="O9244" i="5"/>
  <c r="P9244" i="5" s="1"/>
  <c r="Q9244" i="5" s="1"/>
  <c r="N5634" i="5"/>
  <c r="N11060" i="5"/>
  <c r="P11060" i="5" s="1"/>
  <c r="Q11060" i="5" s="1"/>
  <c r="O5680" i="5"/>
  <c r="P5680" i="5" s="1"/>
  <c r="Q5680" i="5" s="1"/>
  <c r="O4970" i="5"/>
  <c r="N4970" i="5"/>
  <c r="P4970" i="5" s="1"/>
  <c r="N5072" i="5"/>
  <c r="O5072" i="5"/>
  <c r="N4908" i="5"/>
  <c r="O4908" i="5"/>
  <c r="O4064" i="5"/>
  <c r="N4064" i="5"/>
  <c r="O4486" i="5"/>
  <c r="N4486" i="5"/>
  <c r="N4318" i="5"/>
  <c r="O4318" i="5"/>
  <c r="O4708" i="5"/>
  <c r="P4708" i="5" s="1"/>
  <c r="Q4708" i="5" s="1"/>
  <c r="O6126" i="5"/>
  <c r="P6126" i="5" s="1"/>
  <c r="Q6126" i="5" s="1"/>
  <c r="N7935" i="5"/>
  <c r="P7935" i="5" s="1"/>
  <c r="Q7935" i="5" s="1"/>
  <c r="O6573" i="5"/>
  <c r="P6573" i="5" s="1"/>
  <c r="Q6573" i="5" s="1"/>
  <c r="O6880" i="5"/>
  <c r="P6880" i="5" s="1"/>
  <c r="Q6880" i="5" s="1"/>
  <c r="O7191" i="5"/>
  <c r="P7191" i="5" s="1"/>
  <c r="Q7191" i="5" s="1"/>
  <c r="N7973" i="5"/>
  <c r="N8075" i="5"/>
  <c r="O8646" i="5"/>
  <c r="P8646" i="5" s="1"/>
  <c r="Q8646" i="5" s="1"/>
  <c r="O9058" i="5"/>
  <c r="N9146" i="5"/>
  <c r="P9146" i="5" s="1"/>
  <c r="Q9146" i="5" s="1"/>
  <c r="O9514" i="5"/>
  <c r="P9514" i="5" s="1"/>
  <c r="Q9514" i="5" s="1"/>
  <c r="N10325" i="5"/>
  <c r="P10325" i="5" s="1"/>
  <c r="O10612" i="5"/>
  <c r="P10612" i="5" s="1"/>
  <c r="O9966" i="5"/>
  <c r="N4394" i="5"/>
  <c r="N5899" i="5"/>
  <c r="P5899" i="5" s="1"/>
  <c r="Q5899" i="5" s="1"/>
  <c r="N7326" i="5"/>
  <c r="P7326" i="5" s="1"/>
  <c r="Q7326" i="5" s="1"/>
  <c r="O8136" i="5"/>
  <c r="P8136" i="5" s="1"/>
  <c r="Q8136" i="5" s="1"/>
  <c r="N11217" i="5"/>
  <c r="P11217" i="5" s="1"/>
  <c r="Q11217" i="5" s="1"/>
  <c r="O6341" i="5"/>
  <c r="N5900" i="5"/>
  <c r="P5900" i="5" s="1"/>
  <c r="Q5900" i="5" s="1"/>
  <c r="N8709" i="5"/>
  <c r="O8867" i="5"/>
  <c r="N5914" i="5"/>
  <c r="P5914" i="5" s="1"/>
  <c r="Q5914" i="5" s="1"/>
  <c r="O8664" i="5"/>
  <c r="P8664" i="5" s="1"/>
  <c r="Q8664" i="5" s="1"/>
  <c r="N10957" i="5"/>
  <c r="P10957" i="5" s="1"/>
  <c r="Q10957" i="5" s="1"/>
  <c r="N4579" i="5"/>
  <c r="P4579" i="5" s="1"/>
  <c r="Q4579" i="5" s="1"/>
  <c r="O5593" i="5"/>
  <c r="P5593" i="5" s="1"/>
  <c r="Q5593" i="5" s="1"/>
  <c r="N5889" i="5"/>
  <c r="P5889" i="5" s="1"/>
  <c r="Q5889" i="5" s="1"/>
  <c r="O6010" i="5"/>
  <c r="O6357" i="5"/>
  <c r="N13083" i="5"/>
  <c r="P13083" i="5" s="1"/>
  <c r="Q13083" i="5" s="1"/>
  <c r="N12656" i="5"/>
  <c r="P12656" i="5" s="1"/>
  <c r="Q12656" i="5" s="1"/>
  <c r="O7435" i="5"/>
  <c r="P7435" i="5" s="1"/>
  <c r="Q7435" i="5" s="1"/>
  <c r="N5298" i="5"/>
  <c r="P5298" i="5" s="1"/>
  <c r="Q5298" i="5" s="1"/>
  <c r="N6837" i="5"/>
  <c r="O7370" i="5"/>
  <c r="P7370" i="5" s="1"/>
  <c r="Q7370" i="5" s="1"/>
  <c r="N7570" i="5"/>
  <c r="O9789" i="5"/>
  <c r="O10316" i="5"/>
  <c r="N10607" i="5"/>
  <c r="P10607" i="5" s="1"/>
  <c r="O12005" i="5"/>
  <c r="O14409" i="5"/>
  <c r="P14409" i="5" s="1"/>
  <c r="N12164" i="5"/>
  <c r="N13182" i="5"/>
  <c r="P13182" i="5" s="1"/>
  <c r="Q13182" i="5" s="1"/>
  <c r="O5052" i="5"/>
  <c r="O5262" i="5"/>
  <c r="O9089" i="5"/>
  <c r="O12309" i="5"/>
  <c r="P12309" i="5" s="1"/>
  <c r="Q12309" i="5" s="1"/>
  <c r="O5331" i="5"/>
  <c r="P5331" i="5" s="1"/>
  <c r="Q5331" i="5" s="1"/>
  <c r="N6739" i="5"/>
  <c r="P6739" i="5" s="1"/>
  <c r="Q6739" i="5" s="1"/>
  <c r="N7782" i="5"/>
  <c r="O9008" i="5"/>
  <c r="P9008" i="5" s="1"/>
  <c r="Q9008" i="5" s="1"/>
  <c r="O5741" i="5"/>
  <c r="O6300" i="5"/>
  <c r="O3975" i="5"/>
  <c r="P3975" i="5" s="1"/>
  <c r="Q3975" i="5" s="1"/>
  <c r="N6913" i="5"/>
  <c r="P6913" i="5" s="1"/>
  <c r="Q6913" i="5" s="1"/>
  <c r="O6740" i="5"/>
  <c r="P6740" i="5" s="1"/>
  <c r="Q6740" i="5" s="1"/>
  <c r="O7617" i="5"/>
  <c r="P7617" i="5" s="1"/>
  <c r="Q7617" i="5" s="1"/>
  <c r="O5160" i="5"/>
  <c r="P5160" i="5" s="1"/>
  <c r="Q5160" i="5" s="1"/>
  <c r="O9127" i="5"/>
  <c r="P9127" i="5" s="1"/>
  <c r="Q9127" i="5" s="1"/>
  <c r="O10415" i="5"/>
  <c r="N5420" i="5"/>
  <c r="O12708" i="5"/>
  <c r="N4707" i="5"/>
  <c r="P4707" i="5" s="1"/>
  <c r="Q4707" i="5" s="1"/>
  <c r="O6865" i="5"/>
  <c r="O7038" i="5"/>
  <c r="P7038" i="5" s="1"/>
  <c r="Q7038" i="5" s="1"/>
  <c r="N3891" i="5"/>
  <c r="O10656" i="5"/>
  <c r="P10656" i="5" s="1"/>
  <c r="O7964" i="5"/>
  <c r="N11963" i="5"/>
  <c r="O8422" i="5"/>
  <c r="N8422" i="5"/>
  <c r="O7273" i="5"/>
  <c r="N7273" i="5"/>
  <c r="O7882" i="5"/>
  <c r="N7882" i="5"/>
  <c r="P7882" i="5" s="1"/>
  <c r="Q7882" i="5" s="1"/>
  <c r="O7801" i="5"/>
  <c r="N7801" i="5"/>
  <c r="O5326" i="5"/>
  <c r="N5326" i="5"/>
  <c r="O5531" i="5"/>
  <c r="N5531" i="5"/>
  <c r="N5516" i="5"/>
  <c r="O5516" i="5"/>
  <c r="P5516" i="5" s="1"/>
  <c r="Q5516" i="5" s="1"/>
  <c r="N5288" i="5"/>
  <c r="O5288" i="5"/>
  <c r="O4960" i="5"/>
  <c r="N4960" i="5"/>
  <c r="N4540" i="5"/>
  <c r="O4540" i="5"/>
  <c r="N4336" i="5"/>
  <c r="O4336" i="5"/>
  <c r="N11394" i="5"/>
  <c r="O11394" i="5"/>
  <c r="O12687" i="5"/>
  <c r="N12687" i="5"/>
  <c r="O12463" i="5"/>
  <c r="N12463" i="5"/>
  <c r="O12263" i="5"/>
  <c r="N12263" i="5"/>
  <c r="P12263" i="5" s="1"/>
  <c r="Q12263" i="5" s="1"/>
  <c r="O11494" i="5"/>
  <c r="N11494" i="5"/>
  <c r="O10705" i="5"/>
  <c r="N10705" i="5"/>
  <c r="O10804" i="5"/>
  <c r="N10804" i="5"/>
  <c r="O10617" i="5"/>
  <c r="N10617" i="5"/>
  <c r="N11871" i="5"/>
  <c r="O11871" i="5"/>
  <c r="N9824" i="5"/>
  <c r="O9824" i="5"/>
  <c r="O9584" i="5"/>
  <c r="N9584" i="5"/>
  <c r="N10551" i="5"/>
  <c r="O10551" i="5"/>
  <c r="P10551" i="5" s="1"/>
  <c r="N8200" i="5"/>
  <c r="O8200" i="5"/>
  <c r="N8076" i="5"/>
  <c r="O8076" i="5"/>
  <c r="O8330" i="5"/>
  <c r="N8330" i="5"/>
  <c r="N8949" i="5"/>
  <c r="O8949" i="5"/>
  <c r="N8789" i="5"/>
  <c r="O8789" i="5"/>
  <c r="O8593" i="5"/>
  <c r="N8593" i="5"/>
  <c r="N8174" i="5"/>
  <c r="O8174" i="5"/>
  <c r="N7944" i="5"/>
  <c r="O7944" i="5"/>
  <c r="N8720" i="5"/>
  <c r="O8720" i="5"/>
  <c r="N7753" i="5"/>
  <c r="O7753" i="5"/>
  <c r="N7497" i="5"/>
  <c r="O7497" i="5"/>
  <c r="N6927" i="5"/>
  <c r="O6927" i="5"/>
  <c r="P6927" i="5" s="1"/>
  <c r="Q6927" i="5" s="1"/>
  <c r="O7991" i="5"/>
  <c r="N7991" i="5"/>
  <c r="N7895" i="5"/>
  <c r="O7895" i="5"/>
  <c r="O7193" i="5"/>
  <c r="N7193" i="5"/>
  <c r="O7097" i="5"/>
  <c r="N7097" i="5"/>
  <c r="P7097" i="5" s="1"/>
  <c r="Q7097" i="5" s="1"/>
  <c r="N7021" i="5"/>
  <c r="O7021" i="5"/>
  <c r="O6850" i="5"/>
  <c r="N6850" i="5"/>
  <c r="N6664" i="5"/>
  <c r="O6664" i="5"/>
  <c r="N6556" i="5"/>
  <c r="O6556" i="5"/>
  <c r="O7755" i="5"/>
  <c r="N7755" i="5"/>
  <c r="N7631" i="5"/>
  <c r="O7631" i="5"/>
  <c r="N7543" i="5"/>
  <c r="O7543" i="5"/>
  <c r="N7383" i="5"/>
  <c r="O7383" i="5"/>
  <c r="P7383" i="5" s="1"/>
  <c r="Q7383" i="5" s="1"/>
  <c r="N7267" i="5"/>
  <c r="O7267" i="5"/>
  <c r="N6953" i="5"/>
  <c r="O6953" i="5"/>
  <c r="N6798" i="5"/>
  <c r="O6798" i="5"/>
  <c r="O8006" i="5"/>
  <c r="N8006" i="5"/>
  <c r="O7898" i="5"/>
  <c r="N7898" i="5"/>
  <c r="N7818" i="5"/>
  <c r="O7818" i="5"/>
  <c r="N7048" i="5"/>
  <c r="O7048" i="5"/>
  <c r="O6984" i="5"/>
  <c r="N6984" i="5"/>
  <c r="P6984" i="5" s="1"/>
  <c r="Q6984" i="5" s="1"/>
  <c r="N6782" i="5"/>
  <c r="O6782" i="5"/>
  <c r="O6675" i="5"/>
  <c r="N6675" i="5"/>
  <c r="N6609" i="5"/>
  <c r="O6609" i="5"/>
  <c r="N6233" i="5"/>
  <c r="O6233" i="5"/>
  <c r="P6233" i="5" s="1"/>
  <c r="Q6233" i="5" s="1"/>
  <c r="O5435" i="5"/>
  <c r="N5435" i="5"/>
  <c r="N6571" i="5"/>
  <c r="O6571" i="5"/>
  <c r="O5827" i="5"/>
  <c r="N5827" i="5"/>
  <c r="N5603" i="5"/>
  <c r="O5603" i="5"/>
  <c r="P5603" i="5" s="1"/>
  <c r="Q5603" i="5" s="1"/>
  <c r="O5818" i="5"/>
  <c r="N5818" i="5"/>
  <c r="N5714" i="5"/>
  <c r="O5714" i="5"/>
  <c r="O5514" i="5"/>
  <c r="N5514" i="5"/>
  <c r="N4775" i="5"/>
  <c r="O4775" i="5"/>
  <c r="P4775" i="5" s="1"/>
  <c r="Q4775" i="5" s="1"/>
  <c r="N5410" i="5"/>
  <c r="O5410" i="5"/>
  <c r="N5800" i="5"/>
  <c r="O5800" i="5"/>
  <c r="O5672" i="5"/>
  <c r="N5672" i="5"/>
  <c r="N5524" i="5"/>
  <c r="O5524" i="5"/>
  <c r="P5524" i="5" s="1"/>
  <c r="Q5524" i="5" s="1"/>
  <c r="O5257" i="5"/>
  <c r="N5257" i="5"/>
  <c r="N5169" i="5"/>
  <c r="O5169" i="5"/>
  <c r="N5049" i="5"/>
  <c r="O5049" i="5"/>
  <c r="N4813" i="5"/>
  <c r="O4813" i="5"/>
  <c r="N5208" i="5"/>
  <c r="O5208" i="5"/>
  <c r="N5116" i="5"/>
  <c r="O5116" i="5"/>
  <c r="N4888" i="5"/>
  <c r="O4888" i="5"/>
  <c r="O4011" i="5"/>
  <c r="N4011" i="5"/>
  <c r="P4011" i="5" s="1"/>
  <c r="Q4011" i="5" s="1"/>
  <c r="N3924" i="5"/>
  <c r="O3924" i="5"/>
  <c r="N13173" i="5"/>
  <c r="O13173" i="5"/>
  <c r="N13104" i="5"/>
  <c r="O13104" i="5"/>
  <c r="N13028" i="5"/>
  <c r="O13028" i="5"/>
  <c r="N12928" i="5"/>
  <c r="O12928" i="5"/>
  <c r="O13086" i="5"/>
  <c r="N13086" i="5"/>
  <c r="N11168" i="5"/>
  <c r="O11168" i="5"/>
  <c r="N11211" i="5"/>
  <c r="O11211" i="5"/>
  <c r="O11026" i="5"/>
  <c r="N11026" i="5"/>
  <c r="N9273" i="5"/>
  <c r="O9273" i="5"/>
  <c r="O9526" i="5"/>
  <c r="N9526" i="5"/>
  <c r="N9721" i="5"/>
  <c r="O9721" i="5"/>
  <c r="P9721" i="5" s="1"/>
  <c r="Q9721" i="5" s="1"/>
  <c r="O9342" i="5"/>
  <c r="N9342" i="5"/>
  <c r="O8820" i="5"/>
  <c r="N8820" i="5"/>
  <c r="N12284" i="5"/>
  <c r="O12284" i="5"/>
  <c r="O12783" i="5"/>
  <c r="N12783" i="5"/>
  <c r="O12611" i="5"/>
  <c r="N12611" i="5"/>
  <c r="N12391" i="5"/>
  <c r="O12391" i="5"/>
  <c r="N12737" i="5"/>
  <c r="O12737" i="5"/>
  <c r="O12110" i="5"/>
  <c r="N12110" i="5"/>
  <c r="P12110" i="5" s="1"/>
  <c r="Q12110" i="5" s="1"/>
  <c r="N11443" i="5"/>
  <c r="O11443" i="5"/>
  <c r="N10937" i="5"/>
  <c r="O10937" i="5"/>
  <c r="N9899" i="5"/>
  <c r="O9899" i="5"/>
  <c r="N11102" i="5"/>
  <c r="O11102" i="5"/>
  <c r="P11102" i="5" s="1"/>
  <c r="Q11102" i="5" s="1"/>
  <c r="N10390" i="5"/>
  <c r="O10390" i="5"/>
  <c r="N9393" i="5"/>
  <c r="O9393" i="5"/>
  <c r="N9791" i="5"/>
  <c r="O9791" i="5"/>
  <c r="N8283" i="5"/>
  <c r="O8283" i="5"/>
  <c r="P8283" i="5" s="1"/>
  <c r="Q8283" i="5" s="1"/>
  <c r="N10408" i="5"/>
  <c r="O10408" i="5"/>
  <c r="N9785" i="5"/>
  <c r="O9785" i="5"/>
  <c r="N8406" i="5"/>
  <c r="O8406" i="5"/>
  <c r="N9113" i="5"/>
  <c r="O9113" i="5"/>
  <c r="O8222" i="5"/>
  <c r="N8222" i="5"/>
  <c r="O8449" i="5"/>
  <c r="N8449" i="5"/>
  <c r="N7361" i="5"/>
  <c r="O7361" i="5"/>
  <c r="O6858" i="5"/>
  <c r="N6858" i="5"/>
  <c r="P6858" i="5" s="1"/>
  <c r="Q6858" i="5" s="1"/>
  <c r="O6716" i="5"/>
  <c r="N6716" i="5"/>
  <c r="O7779" i="5"/>
  <c r="N7779" i="5"/>
  <c r="N6834" i="5"/>
  <c r="O6834" i="5"/>
  <c r="N7562" i="5"/>
  <c r="O7562" i="5"/>
  <c r="P7562" i="5" s="1"/>
  <c r="Q7562" i="5" s="1"/>
  <c r="N6774" i="5"/>
  <c r="O6774" i="5"/>
  <c r="N5755" i="5"/>
  <c r="O5755" i="5"/>
  <c r="N5506" i="5"/>
  <c r="O5506" i="5"/>
  <c r="N5469" i="5"/>
  <c r="O5469" i="5"/>
  <c r="P5469" i="5" s="1"/>
  <c r="Q5469" i="5" s="1"/>
  <c r="N5206" i="5"/>
  <c r="O5206" i="5"/>
  <c r="O5337" i="5"/>
  <c r="N5337" i="5"/>
  <c r="O11765" i="5"/>
  <c r="P11765" i="5" s="1"/>
  <c r="Q11765" i="5" s="1"/>
  <c r="N12654" i="5"/>
  <c r="P12654" i="5" s="1"/>
  <c r="Q12654" i="5" s="1"/>
  <c r="N5620" i="5"/>
  <c r="O6307" i="5"/>
  <c r="N5711" i="5"/>
  <c r="N12798" i="5"/>
  <c r="N8960" i="5"/>
  <c r="P8960" i="5" s="1"/>
  <c r="Q8960" i="5" s="1"/>
  <c r="O8926" i="5"/>
  <c r="P8926" i="5" s="1"/>
  <c r="Q8926" i="5" s="1"/>
  <c r="N5284" i="5"/>
  <c r="P5284" i="5" s="1"/>
  <c r="Q5284" i="5" s="1"/>
  <c r="O8989" i="5"/>
  <c r="P8989" i="5" s="1"/>
  <c r="Q8989" i="5" s="1"/>
  <c r="O207" i="5"/>
  <c r="P207" i="5" s="1"/>
  <c r="O11526" i="5"/>
  <c r="N6426" i="5"/>
  <c r="O7028" i="5"/>
  <c r="O7448" i="5"/>
  <c r="N10984" i="5"/>
  <c r="P10984" i="5" s="1"/>
  <c r="Q10984" i="5" s="1"/>
  <c r="O12438" i="5"/>
  <c r="P12438" i="5" s="1"/>
  <c r="Q12438" i="5" s="1"/>
  <c r="O354" i="5"/>
  <c r="N3959" i="5"/>
  <c r="P3959" i="5" s="1"/>
  <c r="Q3959" i="5" s="1"/>
  <c r="N8928" i="5"/>
  <c r="P8928" i="5" s="1"/>
  <c r="Q8928" i="5" s="1"/>
  <c r="N460" i="5"/>
  <c r="N13240" i="5"/>
  <c r="N394" i="5"/>
  <c r="P394" i="5" s="1"/>
  <c r="N1201" i="5"/>
  <c r="P1201" i="5" s="1"/>
  <c r="N2110" i="5"/>
  <c r="P2110" i="5" s="1"/>
  <c r="O13114" i="5"/>
  <c r="N2586" i="5"/>
  <c r="P2586" i="5" s="1"/>
  <c r="N92" i="5"/>
  <c r="O835" i="5"/>
  <c r="N10966" i="5"/>
  <c r="P10966" i="5" s="1"/>
  <c r="Q10966" i="5" s="1"/>
  <c r="O6796" i="5"/>
  <c r="P6796" i="5" s="1"/>
  <c r="Q6796" i="5" s="1"/>
  <c r="O8350" i="5"/>
  <c r="P8350" i="5" s="1"/>
  <c r="Q8350" i="5" s="1"/>
  <c r="N8582" i="5"/>
  <c r="P8582" i="5" s="1"/>
  <c r="Q8582" i="5" s="1"/>
  <c r="N10431" i="5"/>
  <c r="N11597" i="5"/>
  <c r="P11597" i="5" s="1"/>
  <c r="Q11597" i="5" s="1"/>
  <c r="N621" i="5"/>
  <c r="N929" i="5"/>
  <c r="O1603" i="5"/>
  <c r="P1603" i="5" s="1"/>
  <c r="N3513" i="5"/>
  <c r="P3513" i="5" s="1"/>
  <c r="O3735" i="5"/>
  <c r="P3735" i="5" s="1"/>
  <c r="Q3735" i="5" s="1"/>
  <c r="N10802" i="5"/>
  <c r="P10802" i="5" s="1"/>
  <c r="Q10802" i="5" s="1"/>
  <c r="O479" i="5"/>
  <c r="O1433" i="5"/>
  <c r="P1433" i="5" s="1"/>
  <c r="O9498" i="5"/>
  <c r="N11548" i="5"/>
  <c r="O1117" i="5"/>
  <c r="P1117" i="5" s="1"/>
  <c r="N1841" i="5"/>
  <c r="P1841" i="5" s="1"/>
  <c r="N12722" i="5"/>
  <c r="P12722" i="5" s="1"/>
  <c r="Q12722" i="5" s="1"/>
  <c r="O7672" i="5"/>
  <c r="O707" i="5"/>
  <c r="P707" i="5" s="1"/>
  <c r="N11638" i="5"/>
  <c r="P11638" i="5" s="1"/>
  <c r="Q11638" i="5" s="1"/>
  <c r="O4564" i="5"/>
  <c r="N9241" i="5"/>
  <c r="O4040" i="5"/>
  <c r="O5705" i="5"/>
  <c r="P5705" i="5" s="1"/>
  <c r="Q5705" i="5" s="1"/>
  <c r="O6742" i="5"/>
  <c r="P6742" i="5" s="1"/>
  <c r="Q6742" i="5" s="1"/>
  <c r="O3292" i="5"/>
  <c r="P3292" i="5" s="1"/>
  <c r="Q3292" i="5" s="1"/>
  <c r="N10177" i="5"/>
  <c r="O7434" i="5"/>
  <c r="P7434" i="5" s="1"/>
  <c r="Q7434" i="5" s="1"/>
  <c r="N3504" i="5"/>
  <c r="N10873" i="5"/>
  <c r="P10873" i="5" s="1"/>
  <c r="Q10873" i="5" s="1"/>
  <c r="N1000" i="5"/>
  <c r="P1000" i="5" s="1"/>
  <c r="N8453" i="5"/>
  <c r="P8453" i="5" s="1"/>
  <c r="Q8453" i="5" s="1"/>
  <c r="N5412" i="5"/>
  <c r="P5412" i="5" s="1"/>
  <c r="Q5412" i="5" s="1"/>
  <c r="N6250" i="5"/>
  <c r="P6250" i="5" s="1"/>
  <c r="Q6250" i="5" s="1"/>
  <c r="N7805" i="5"/>
  <c r="N4033" i="5"/>
  <c r="P4033" i="5" s="1"/>
  <c r="Q4033" i="5" s="1"/>
  <c r="N4026" i="5"/>
  <c r="O4493" i="5"/>
  <c r="N4093" i="5"/>
  <c r="O4937" i="5"/>
  <c r="P4937" i="5" s="1"/>
  <c r="N4526" i="5"/>
  <c r="P4526" i="5" s="1"/>
  <c r="O5352" i="5"/>
  <c r="P5352" i="5" s="1"/>
  <c r="Q5352" i="5" s="1"/>
  <c r="N4508" i="5"/>
  <c r="P4508" i="5" s="1"/>
  <c r="Q4508" i="5" s="1"/>
  <c r="O2806" i="5"/>
  <c r="P2806" i="5" s="1"/>
  <c r="N5389" i="5"/>
  <c r="O5019" i="5"/>
  <c r="O7912" i="5"/>
  <c r="P7912" i="5" s="1"/>
  <c r="Q7912" i="5" s="1"/>
  <c r="O8189" i="5"/>
  <c r="P8189" i="5" s="1"/>
  <c r="Q8189" i="5" s="1"/>
  <c r="N8816" i="5"/>
  <c r="P8816" i="5" s="1"/>
  <c r="Q8816" i="5" s="1"/>
  <c r="O7461" i="5"/>
  <c r="P7461" i="5" s="1"/>
  <c r="Q7461" i="5" s="1"/>
  <c r="O10010" i="5"/>
  <c r="P10010" i="5" s="1"/>
  <c r="Q10010" i="5" s="1"/>
  <c r="O10575" i="5"/>
  <c r="P10575" i="5" s="1"/>
  <c r="O10391" i="5"/>
  <c r="N10618" i="5"/>
  <c r="O14500" i="5"/>
  <c r="P14500" i="5" s="1"/>
  <c r="O14541" i="5"/>
  <c r="P14541" i="5" s="1"/>
  <c r="O10784" i="5"/>
  <c r="P10784" i="5" s="1"/>
  <c r="Q10784" i="5" s="1"/>
  <c r="O12444" i="5"/>
  <c r="P12444" i="5" s="1"/>
  <c r="Q12444" i="5" s="1"/>
  <c r="O3951" i="5"/>
  <c r="N4668" i="5"/>
  <c r="P4668" i="5" s="1"/>
  <c r="Q4668" i="5" s="1"/>
  <c r="N5054" i="5"/>
  <c r="O6251" i="5"/>
  <c r="N6586" i="5"/>
  <c r="P6586" i="5" s="1"/>
  <c r="Q6586" i="5" s="1"/>
  <c r="O6032" i="5"/>
  <c r="P6032" i="5" s="1"/>
  <c r="Q6032" i="5" s="1"/>
  <c r="O6427" i="5"/>
  <c r="P6427" i="5" s="1"/>
  <c r="Q6427" i="5" s="1"/>
  <c r="O6607" i="5"/>
  <c r="P6607" i="5" s="1"/>
  <c r="Q6607" i="5" s="1"/>
  <c r="O8303" i="5"/>
  <c r="P8303" i="5" s="1"/>
  <c r="Q8303" i="5" s="1"/>
  <c r="O4385" i="5"/>
  <c r="P4385" i="5" s="1"/>
  <c r="N5122" i="5"/>
  <c r="O14302" i="5"/>
  <c r="N3991" i="5"/>
  <c r="N6536" i="5"/>
  <c r="P6536" i="5" s="1"/>
  <c r="Q6536" i="5" s="1"/>
  <c r="O8240" i="5"/>
  <c r="P8240" i="5" s="1"/>
  <c r="Q8240" i="5" s="1"/>
  <c r="O9661" i="5"/>
  <c r="P9661" i="5" s="1"/>
  <c r="Q9661" i="5" s="1"/>
  <c r="O10475" i="5"/>
  <c r="P10475" i="5" s="1"/>
  <c r="N6533" i="5"/>
  <c r="P6533" i="5" s="1"/>
  <c r="Q6533" i="5" s="1"/>
  <c r="O2141" i="5"/>
  <c r="O9251" i="5"/>
  <c r="N3754" i="5"/>
  <c r="O3870" i="5"/>
  <c r="P3870" i="5" s="1"/>
  <c r="N4070" i="5"/>
  <c r="P4070" i="5" s="1"/>
  <c r="Q4070" i="5" s="1"/>
  <c r="N4629" i="5"/>
  <c r="P4629" i="5" s="1"/>
  <c r="Q4629" i="5" s="1"/>
  <c r="N4129" i="5"/>
  <c r="O11495" i="5"/>
  <c r="P11495" i="5" s="1"/>
  <c r="Q11495" i="5" s="1"/>
  <c r="O12670" i="5"/>
  <c r="O6926" i="5"/>
  <c r="N8320" i="5"/>
  <c r="P8320" i="5" s="1"/>
  <c r="Q8320" i="5" s="1"/>
  <c r="O1761" i="5"/>
  <c r="P1761" i="5" s="1"/>
  <c r="N10004" i="5"/>
  <c r="P10004" i="5" s="1"/>
  <c r="Q10004" i="5" s="1"/>
  <c r="N4416" i="5"/>
  <c r="P4416" i="5" s="1"/>
  <c r="O4642" i="5"/>
  <c r="P4642" i="5" s="1"/>
  <c r="Q4642" i="5" s="1"/>
  <c r="O7652" i="5"/>
  <c r="N5987" i="5"/>
  <c r="N7372" i="5"/>
  <c r="N8580" i="5"/>
  <c r="P8580" i="5" s="1"/>
  <c r="Q8580" i="5" s="1"/>
  <c r="O2442" i="5"/>
  <c r="P2442" i="5" s="1"/>
  <c r="O3491" i="5"/>
  <c r="P3491" i="5" s="1"/>
  <c r="O10244" i="5"/>
  <c r="P10244" i="5" s="1"/>
  <c r="O14539" i="5"/>
  <c r="P14539" i="5" s="1"/>
  <c r="O1252" i="5"/>
  <c r="P1252" i="5" s="1"/>
  <c r="O4343" i="5"/>
  <c r="N2350" i="5"/>
  <c r="N3787" i="5"/>
  <c r="P3787" i="5" s="1"/>
  <c r="Q3787" i="5" s="1"/>
  <c r="N3897" i="5"/>
  <c r="P3897" i="5" s="1"/>
  <c r="N3922" i="5"/>
  <c r="P3922" i="5" s="1"/>
  <c r="O3887" i="5"/>
  <c r="P3887" i="5" s="1"/>
  <c r="N5111" i="5"/>
  <c r="P5111" i="5" s="1"/>
  <c r="N4098" i="5"/>
  <c r="P4098" i="5" s="1"/>
  <c r="N5155" i="5"/>
  <c r="O2608" i="5"/>
  <c r="N11868" i="5"/>
  <c r="P11868" i="5" s="1"/>
  <c r="Q11868" i="5" s="1"/>
  <c r="O11327" i="5"/>
  <c r="P11327" i="5" s="1"/>
  <c r="Q11327" i="5" s="1"/>
  <c r="N6339" i="5"/>
  <c r="N7572" i="5"/>
  <c r="P7572" i="5" s="1"/>
  <c r="Q7572" i="5" s="1"/>
  <c r="O10452" i="5"/>
  <c r="O5509" i="5"/>
  <c r="P5509" i="5" s="1"/>
  <c r="Q5509" i="5" s="1"/>
  <c r="N7254" i="5"/>
  <c r="O11507" i="5"/>
  <c r="O1482" i="5"/>
  <c r="P1482" i="5" s="1"/>
  <c r="N403" i="5"/>
  <c r="P403" i="5" s="1"/>
  <c r="N1654" i="5"/>
  <c r="P1654" i="5" s="1"/>
  <c r="N12912" i="5"/>
  <c r="P12912" i="5" s="1"/>
  <c r="Q12912" i="5" s="1"/>
  <c r="N50" i="5"/>
  <c r="P50" i="5" s="1"/>
  <c r="N13997" i="5"/>
  <c r="P13997" i="5" s="1"/>
  <c r="O1389" i="5"/>
  <c r="O13327" i="5"/>
  <c r="N404" i="5"/>
  <c r="P404" i="5" s="1"/>
  <c r="N3342" i="5"/>
  <c r="P3342" i="5" s="1"/>
  <c r="Q3342" i="5" s="1"/>
  <c r="O405" i="5"/>
  <c r="P405" i="5" s="1"/>
  <c r="O12707" i="5"/>
  <c r="P12707" i="5" s="1"/>
  <c r="Q12707" i="5" s="1"/>
  <c r="N13014" i="5"/>
  <c r="N509" i="5"/>
  <c r="P509" i="5" s="1"/>
  <c r="O5844" i="5"/>
  <c r="N9386" i="5"/>
  <c r="N11372" i="5"/>
  <c r="P11372" i="5" s="1"/>
  <c r="Q11372" i="5" s="1"/>
  <c r="O921" i="5"/>
  <c r="O3427" i="5"/>
  <c r="P3427" i="5" s="1"/>
  <c r="Q3427" i="5" s="1"/>
  <c r="N3660" i="5"/>
  <c r="P3660" i="5" s="1"/>
  <c r="Q3660" i="5" s="1"/>
  <c r="N1255" i="5"/>
  <c r="O3509" i="5"/>
  <c r="P3509" i="5" s="1"/>
  <c r="N11664" i="5"/>
  <c r="N1297" i="5"/>
  <c r="O1970" i="5"/>
  <c r="P1970" i="5" s="1"/>
  <c r="O14492" i="5"/>
  <c r="P14492" i="5" s="1"/>
  <c r="O10099" i="5"/>
  <c r="P10099" i="5" s="1"/>
  <c r="Q10099" i="5" s="1"/>
  <c r="O726" i="5"/>
  <c r="P726" i="5" s="1"/>
  <c r="O14490" i="5"/>
  <c r="P14490" i="5" s="1"/>
  <c r="N12225" i="5"/>
  <c r="P12225" i="5" s="1"/>
  <c r="Q12225" i="5" s="1"/>
  <c r="N13238" i="5"/>
  <c r="O12111" i="5"/>
  <c r="N1587" i="5"/>
  <c r="P1587" i="5" s="1"/>
  <c r="O10208" i="5"/>
  <c r="P10208" i="5" s="1"/>
  <c r="O14535" i="5"/>
  <c r="P14535" i="5" s="1"/>
  <c r="N1525" i="5"/>
  <c r="P1525" i="5" s="1"/>
  <c r="O7364" i="5"/>
  <c r="O10169" i="5"/>
  <c r="P10169" i="5" s="1"/>
  <c r="O2495" i="5"/>
  <c r="N4809" i="5"/>
  <c r="O9659" i="5"/>
  <c r="P9659" i="5" s="1"/>
  <c r="Q9659" i="5" s="1"/>
  <c r="O4600" i="5"/>
  <c r="P4600" i="5" s="1"/>
  <c r="Q4600" i="5" s="1"/>
  <c r="N1606" i="5"/>
  <c r="N2417" i="5"/>
  <c r="P2417" i="5" s="1"/>
  <c r="O12340" i="5"/>
  <c r="O13039" i="5"/>
  <c r="N11417" i="5"/>
  <c r="O2456" i="5"/>
  <c r="N12412" i="5"/>
  <c r="P12412" i="5" s="1"/>
  <c r="Q12412" i="5" s="1"/>
  <c r="O2214" i="5"/>
  <c r="P2214" i="5" s="1"/>
  <c r="N12835" i="5"/>
  <c r="P12835" i="5" s="1"/>
  <c r="Q12835" i="5" s="1"/>
  <c r="O1041" i="5"/>
  <c r="P1041" i="5" s="1"/>
  <c r="O13096" i="5"/>
  <c r="N3081" i="5"/>
  <c r="P3081" i="5" s="1"/>
  <c r="Q3081" i="5" s="1"/>
  <c r="O2422" i="5"/>
  <c r="O9972" i="5"/>
  <c r="N3698" i="5"/>
  <c r="P3698" i="5" s="1"/>
  <c r="Q3698" i="5" s="1"/>
  <c r="O9252" i="5"/>
  <c r="P9252" i="5" s="1"/>
  <c r="Q9252" i="5" s="1"/>
  <c r="O11373" i="5"/>
  <c r="P11373" i="5" s="1"/>
  <c r="Q11373" i="5" s="1"/>
  <c r="N2137" i="5"/>
  <c r="P2137" i="5" s="1"/>
  <c r="O3280" i="5"/>
  <c r="O13219" i="5"/>
  <c r="O12816" i="5"/>
  <c r="N80" i="5"/>
  <c r="N1920" i="5"/>
  <c r="N6244" i="5"/>
  <c r="P6244" i="5" s="1"/>
  <c r="Q6244" i="5" s="1"/>
  <c r="O3282" i="5"/>
  <c r="P3282" i="5" s="1"/>
  <c r="Q3282" i="5" s="1"/>
  <c r="N390" i="5"/>
  <c r="P390" i="5" s="1"/>
  <c r="O14516" i="5"/>
  <c r="P14516" i="5" s="1"/>
  <c r="O2082" i="5"/>
  <c r="P2082" i="5" s="1"/>
  <c r="N3011" i="5"/>
  <c r="O3089" i="5"/>
  <c r="N13378" i="5"/>
  <c r="P13378" i="5" s="1"/>
  <c r="O12710" i="5"/>
  <c r="P12710" i="5" s="1"/>
  <c r="Q12710" i="5" s="1"/>
  <c r="O1657" i="5"/>
  <c r="P1657" i="5" s="1"/>
  <c r="O10432" i="5"/>
  <c r="P10432" i="5" s="1"/>
  <c r="N1344" i="5"/>
  <c r="O10604" i="5"/>
  <c r="P10604" i="5" s="1"/>
  <c r="N5564" i="5"/>
  <c r="O3765" i="5"/>
  <c r="N10743" i="5"/>
  <c r="P10743" i="5" s="1"/>
  <c r="Q10743" i="5" s="1"/>
  <c r="O3206" i="5"/>
  <c r="P3206" i="5" s="1"/>
  <c r="Q3206" i="5" s="1"/>
  <c r="N10546" i="5"/>
  <c r="P10546" i="5" s="1"/>
  <c r="O2441" i="5"/>
  <c r="P2441" i="5" s="1"/>
  <c r="N327" i="5"/>
  <c r="O846" i="5"/>
  <c r="P846" i="5" s="1"/>
  <c r="N3581" i="5"/>
  <c r="P3581" i="5" s="1"/>
  <c r="Q3581" i="5" s="1"/>
  <c r="O819" i="5"/>
  <c r="N1113" i="5"/>
  <c r="P1113" i="5" s="1"/>
  <c r="N1128" i="5"/>
  <c r="P1128" i="5" s="1"/>
  <c r="N11351" i="5"/>
  <c r="P11351" i="5" s="1"/>
  <c r="Q11351" i="5" s="1"/>
  <c r="O3384" i="5"/>
  <c r="P3384" i="5" s="1"/>
  <c r="Q3384" i="5" s="1"/>
  <c r="N266" i="5"/>
  <c r="O5945" i="5"/>
  <c r="P5945" i="5" s="1"/>
  <c r="Q5945" i="5" s="1"/>
  <c r="O383" i="5"/>
  <c r="N2385" i="5"/>
  <c r="O11183" i="5"/>
  <c r="P11183" i="5" s="1"/>
  <c r="Q11183" i="5" s="1"/>
  <c r="N11316" i="5"/>
  <c r="P11316" i="5" s="1"/>
  <c r="Q11316" i="5" s="1"/>
  <c r="O3458" i="5"/>
  <c r="P3458" i="5" s="1"/>
  <c r="Q3458" i="5" s="1"/>
  <c r="O10786" i="5"/>
  <c r="P10786" i="5" s="1"/>
  <c r="Q10786" i="5" s="1"/>
  <c r="N1313" i="5"/>
  <c r="N2051" i="5"/>
  <c r="P2051" i="5" s="1"/>
  <c r="N10997" i="5"/>
  <c r="N14552" i="5"/>
  <c r="N11308" i="5"/>
  <c r="P11308" i="5" s="1"/>
  <c r="Q11308" i="5" s="1"/>
  <c r="N2147" i="5"/>
  <c r="P2147" i="5" s="1"/>
  <c r="O8953" i="5"/>
  <c r="P8953" i="5" s="1"/>
  <c r="Q8953" i="5" s="1"/>
  <c r="N14294" i="5"/>
  <c r="P14294" i="5" s="1"/>
  <c r="O3538" i="5"/>
  <c r="P3538" i="5" s="1"/>
  <c r="Q3538" i="5" s="1"/>
  <c r="N12822" i="5"/>
  <c r="P12822" i="5" s="1"/>
  <c r="Q12822" i="5" s="1"/>
  <c r="N1757" i="5"/>
  <c r="O2365" i="5"/>
  <c r="O9637" i="5"/>
  <c r="P9637" i="5" s="1"/>
  <c r="Q9637" i="5" s="1"/>
  <c r="O9902" i="5"/>
  <c r="P9902" i="5" s="1"/>
  <c r="Q9902" i="5" s="1"/>
  <c r="O387" i="5"/>
  <c r="P387" i="5" s="1"/>
  <c r="N4639" i="5"/>
  <c r="P4639" i="5" s="1"/>
  <c r="Q4639" i="5" s="1"/>
  <c r="O12649" i="5"/>
  <c r="O4842" i="5"/>
  <c r="P4842" i="5" s="1"/>
  <c r="O1388" i="5"/>
  <c r="N5925" i="5"/>
  <c r="P5925" i="5" s="1"/>
  <c r="Q5925" i="5" s="1"/>
  <c r="O9219" i="5"/>
  <c r="P9219" i="5" s="1"/>
  <c r="Q9219" i="5" s="1"/>
  <c r="O3734" i="5"/>
  <c r="P3734" i="5" s="1"/>
  <c r="Q3734" i="5" s="1"/>
  <c r="N8936" i="5"/>
  <c r="P8936" i="5" s="1"/>
  <c r="Q8936" i="5" s="1"/>
  <c r="N11066" i="5"/>
  <c r="P11066" i="5" s="1"/>
  <c r="Q11066" i="5" s="1"/>
  <c r="O983" i="5"/>
  <c r="O335" i="5"/>
  <c r="P335" i="5" s="1"/>
  <c r="O3361" i="5"/>
  <c r="N3671" i="5"/>
  <c r="P3671" i="5" s="1"/>
  <c r="Q3671" i="5" s="1"/>
  <c r="O9248" i="5"/>
  <c r="P9248" i="5" s="1"/>
  <c r="Q9248" i="5" s="1"/>
  <c r="N1741" i="5"/>
  <c r="P1741" i="5" s="1"/>
  <c r="O9877" i="5"/>
  <c r="P9877" i="5" s="1"/>
  <c r="Q9877" i="5" s="1"/>
  <c r="N12413" i="5"/>
  <c r="P12413" i="5" s="1"/>
  <c r="Q12413" i="5" s="1"/>
  <c r="O2752" i="5"/>
  <c r="O4976" i="5"/>
  <c r="O10641" i="5"/>
  <c r="N2076" i="5"/>
  <c r="N5460" i="5"/>
  <c r="P5460" i="5" s="1"/>
  <c r="Q5460" i="5" s="1"/>
  <c r="O11668" i="5"/>
  <c r="P11668" i="5" s="1"/>
  <c r="Q11668" i="5" s="1"/>
  <c r="N12262" i="5"/>
  <c r="P12262" i="5" s="1"/>
  <c r="Q12262" i="5" s="1"/>
  <c r="N702" i="5"/>
  <c r="P702" i="5" s="1"/>
  <c r="O158" i="5"/>
  <c r="N2229" i="5"/>
  <c r="P2229" i="5" s="1"/>
  <c r="N11734" i="5"/>
  <c r="O367" i="5"/>
  <c r="P367" i="5" s="1"/>
  <c r="O10121" i="5"/>
  <c r="P10121" i="5" s="1"/>
  <c r="Q10121" i="5" s="1"/>
  <c r="O4375" i="5"/>
  <c r="P4375" i="5" s="1"/>
  <c r="Q4375" i="5" s="1"/>
  <c r="O6318" i="5"/>
  <c r="P6318" i="5" s="1"/>
  <c r="Q6318" i="5" s="1"/>
  <c r="O12281" i="5"/>
  <c r="P12281" i="5" s="1"/>
  <c r="Q12281" i="5" s="1"/>
  <c r="O11987" i="5"/>
  <c r="O14068" i="5"/>
  <c r="P14068" i="5" s="1"/>
  <c r="O3932" i="5"/>
  <c r="P3932" i="5" s="1"/>
  <c r="N9495" i="5"/>
  <c r="N312" i="5"/>
  <c r="P312" i="5" s="1"/>
  <c r="N120" i="5"/>
  <c r="P120" i="5" s="1"/>
  <c r="O2781" i="5"/>
  <c r="P2781" i="5" s="1"/>
  <c r="N12650" i="5"/>
  <c r="P12650" i="5" s="1"/>
  <c r="Q12650" i="5" s="1"/>
  <c r="O2537" i="5"/>
  <c r="P2537" i="5" s="1"/>
  <c r="O11772" i="5"/>
  <c r="P11772" i="5" s="1"/>
  <c r="Q11772" i="5" s="1"/>
  <c r="O12426" i="5"/>
  <c r="O790" i="5"/>
  <c r="N1956" i="5"/>
  <c r="P1956" i="5" s="1"/>
  <c r="O5984" i="5"/>
  <c r="P5984" i="5" s="1"/>
  <c r="Q5984" i="5" s="1"/>
  <c r="O13206" i="5"/>
  <c r="P13206" i="5" s="1"/>
  <c r="Q13206" i="5" s="1"/>
  <c r="N2044" i="5"/>
  <c r="O11021" i="5"/>
  <c r="N12754" i="5"/>
  <c r="P12754" i="5" s="1"/>
  <c r="Q12754" i="5" s="1"/>
  <c r="O12569" i="5"/>
  <c r="P12569" i="5" s="1"/>
  <c r="Q12569" i="5" s="1"/>
  <c r="N8852" i="5"/>
  <c r="P8852" i="5" s="1"/>
  <c r="Q8852" i="5" s="1"/>
  <c r="N12221" i="5"/>
  <c r="P12221" i="5" s="1"/>
  <c r="Q12221" i="5" s="1"/>
  <c r="O2007" i="5"/>
  <c r="P2007" i="5" s="1"/>
  <c r="N14407" i="5"/>
  <c r="N426" i="5"/>
  <c r="P426" i="5" s="1"/>
  <c r="O11035" i="5"/>
  <c r="O10323" i="5"/>
  <c r="P10323" i="5" s="1"/>
  <c r="N8858" i="5"/>
  <c r="O12487" i="5"/>
  <c r="P12487" i="5" s="1"/>
  <c r="Q12487" i="5" s="1"/>
  <c r="O14412" i="5"/>
  <c r="P14412" i="5" s="1"/>
  <c r="Q14412" i="5" s="1"/>
  <c r="O940" i="5"/>
  <c r="P940" i="5" s="1"/>
  <c r="N2486" i="5"/>
  <c r="P2486" i="5" s="1"/>
  <c r="N4926" i="5"/>
  <c r="P4926" i="5" s="1"/>
  <c r="Q4926" i="5" s="1"/>
  <c r="O10426" i="5"/>
  <c r="N2760" i="5"/>
  <c r="O12184" i="5"/>
  <c r="N8893" i="5"/>
  <c r="P8893" i="5" s="1"/>
  <c r="Q8893" i="5" s="1"/>
  <c r="N11290" i="5"/>
  <c r="O12160" i="5"/>
  <c r="P12160" i="5" s="1"/>
  <c r="Q12160" i="5" s="1"/>
  <c r="N3642" i="5"/>
  <c r="P3642" i="5" s="1"/>
  <c r="Q3642" i="5" s="1"/>
  <c r="N9261" i="5"/>
  <c r="P9261" i="5" s="1"/>
  <c r="Q9261" i="5" s="1"/>
  <c r="N13076" i="5"/>
  <c r="N2839" i="5"/>
  <c r="P2839" i="5" s="1"/>
  <c r="N7807" i="5"/>
  <c r="N7976" i="5"/>
  <c r="P7976" i="5" s="1"/>
  <c r="Q7976" i="5" s="1"/>
  <c r="O1582" i="5"/>
  <c r="P1582" i="5" s="1"/>
  <c r="O1547" i="5"/>
  <c r="P1547" i="5" s="1"/>
  <c r="N1922" i="5"/>
  <c r="P1922" i="5" s="1"/>
  <c r="N3110" i="5"/>
  <c r="P3110" i="5" s="1"/>
  <c r="Q3110" i="5" s="1"/>
  <c r="N9569" i="5"/>
  <c r="N14523" i="5"/>
  <c r="N14377" i="5"/>
  <c r="P14377" i="5" s="1"/>
  <c r="N4898" i="5"/>
  <c r="P4898" i="5" s="1"/>
  <c r="O5543" i="5"/>
  <c r="P5543" i="5" s="1"/>
  <c r="Q5543" i="5" s="1"/>
  <c r="N2241" i="5"/>
  <c r="P2241" i="5" s="1"/>
  <c r="N13935" i="5"/>
  <c r="P13935" i="5" s="1"/>
  <c r="O14180" i="5"/>
  <c r="P14180" i="5" s="1"/>
  <c r="O6029" i="5"/>
  <c r="P6029" i="5" s="1"/>
  <c r="Q6029" i="5" s="1"/>
  <c r="N4682" i="5"/>
  <c r="P4682" i="5" s="1"/>
  <c r="Q4682" i="5" s="1"/>
  <c r="N9724" i="5"/>
  <c r="N13756" i="5"/>
  <c r="O13756" i="5"/>
  <c r="O9535" i="5"/>
  <c r="N9535" i="5"/>
  <c r="N9897" i="5"/>
  <c r="O9897" i="5"/>
  <c r="O8796" i="5"/>
  <c r="N8796" i="5"/>
  <c r="O3453" i="5"/>
  <c r="N3453" i="5"/>
  <c r="O2386" i="5"/>
  <c r="N2386" i="5"/>
  <c r="O2377" i="5"/>
  <c r="N2377" i="5"/>
  <c r="O1887" i="5"/>
  <c r="N1887" i="5"/>
  <c r="O1237" i="5"/>
  <c r="N1237" i="5"/>
  <c r="N1229" i="5"/>
  <c r="O1229" i="5"/>
  <c r="N3751" i="5"/>
  <c r="O3751" i="5"/>
  <c r="O3741" i="5"/>
  <c r="N3741" i="5"/>
  <c r="N14508" i="5"/>
  <c r="O14508" i="5"/>
  <c r="N14550" i="5"/>
  <c r="O14550" i="5"/>
  <c r="N14514" i="5"/>
  <c r="P14514" i="5" s="1"/>
  <c r="O14514" i="5"/>
  <c r="N11166" i="5"/>
  <c r="O11166" i="5"/>
  <c r="N14202" i="5"/>
  <c r="O14202" i="5"/>
  <c r="N14134" i="5"/>
  <c r="O14134" i="5"/>
  <c r="O14062" i="5"/>
  <c r="N14062" i="5"/>
  <c r="O13978" i="5"/>
  <c r="P13978" i="5" s="1"/>
  <c r="N13978" i="5"/>
  <c r="N13806" i="5"/>
  <c r="O13806" i="5"/>
  <c r="N13742" i="5"/>
  <c r="O13742" i="5"/>
  <c r="N13658" i="5"/>
  <c r="P13658" i="5" s="1"/>
  <c r="O13658" i="5"/>
  <c r="N13382" i="5"/>
  <c r="O13382" i="5"/>
  <c r="O13278" i="5"/>
  <c r="N13278" i="5"/>
  <c r="N14197" i="5"/>
  <c r="O14197" i="5"/>
  <c r="N14141" i="5"/>
  <c r="O14141" i="5"/>
  <c r="N13909" i="5"/>
  <c r="O13909" i="5"/>
  <c r="N13853" i="5"/>
  <c r="O13853" i="5"/>
  <c r="O13625" i="5"/>
  <c r="N13625" i="5"/>
  <c r="O13529" i="5"/>
  <c r="N13529" i="5"/>
  <c r="N13293" i="5"/>
  <c r="O13293" i="5"/>
  <c r="O14232" i="5"/>
  <c r="N14232" i="5"/>
  <c r="O14112" i="5"/>
  <c r="N14112" i="5"/>
  <c r="O13980" i="5"/>
  <c r="N13980" i="5"/>
  <c r="O13808" i="5"/>
  <c r="P13808" i="5" s="1"/>
  <c r="N13808" i="5"/>
  <c r="N13640" i="5"/>
  <c r="O13640" i="5"/>
  <c r="O13396" i="5"/>
  <c r="N13396" i="5"/>
  <c r="O14403" i="5"/>
  <c r="N14403" i="5"/>
  <c r="N14155" i="5"/>
  <c r="O14155" i="5"/>
  <c r="N14007" i="5"/>
  <c r="O14007" i="5"/>
  <c r="N13855" i="5"/>
  <c r="O13855" i="5"/>
  <c r="N13707" i="5"/>
  <c r="O13707" i="5"/>
  <c r="O13563" i="5"/>
  <c r="N13563" i="5"/>
  <c r="O13411" i="5"/>
  <c r="N13411" i="5"/>
  <c r="N12741" i="5"/>
  <c r="O12741" i="5"/>
  <c r="O12433" i="5"/>
  <c r="P12433" i="5" s="1"/>
  <c r="Q12433" i="5" s="1"/>
  <c r="N12433" i="5"/>
  <c r="N9780" i="5"/>
  <c r="O9780" i="5"/>
  <c r="N9508" i="5"/>
  <c r="O9508" i="5"/>
  <c r="O8427" i="5"/>
  <c r="N8427" i="5"/>
  <c r="N9778" i="5"/>
  <c r="O9778" i="5"/>
  <c r="N9614" i="5"/>
  <c r="O9614" i="5"/>
  <c r="O9737" i="5"/>
  <c r="N9737" i="5"/>
  <c r="N9665" i="5"/>
  <c r="O9665" i="5"/>
  <c r="N9529" i="5"/>
  <c r="O9529" i="5"/>
  <c r="N8634" i="5"/>
  <c r="O8634" i="5"/>
  <c r="N8071" i="5"/>
  <c r="O8071" i="5"/>
  <c r="O8636" i="5"/>
  <c r="N8636" i="5"/>
  <c r="N8101" i="5"/>
  <c r="O8101" i="5"/>
  <c r="O8424" i="5"/>
  <c r="N8424" i="5"/>
  <c r="N7804" i="5"/>
  <c r="O7804" i="5"/>
  <c r="N7311" i="5"/>
  <c r="O7311" i="5"/>
  <c r="N7998" i="5"/>
  <c r="O7998" i="5"/>
  <c r="O6312" i="5"/>
  <c r="N6312" i="5"/>
  <c r="N6387" i="5"/>
  <c r="O6387" i="5"/>
  <c r="N6192" i="5"/>
  <c r="O6192" i="5"/>
  <c r="O6406" i="5"/>
  <c r="P6406" i="5" s="1"/>
  <c r="Q6406" i="5" s="1"/>
  <c r="N6406" i="5"/>
  <c r="O6211" i="5"/>
  <c r="P6211" i="5" s="1"/>
  <c r="Q6211" i="5" s="1"/>
  <c r="N6211" i="5"/>
  <c r="O6150" i="5"/>
  <c r="N6150" i="5"/>
  <c r="O6006" i="5"/>
  <c r="N6006" i="5"/>
  <c r="N5438" i="5"/>
  <c r="O5438" i="5"/>
  <c r="N5545" i="5"/>
  <c r="O5545" i="5"/>
  <c r="O5956" i="5"/>
  <c r="N5956" i="5"/>
  <c r="N5299" i="5"/>
  <c r="O5299" i="5"/>
  <c r="N5320" i="5"/>
  <c r="O5320" i="5"/>
  <c r="O4714" i="5"/>
  <c r="N4714" i="5"/>
  <c r="N4630" i="5"/>
  <c r="O4630" i="5"/>
  <c r="N4494" i="5"/>
  <c r="O4494" i="5"/>
  <c r="N4513" i="5"/>
  <c r="O4513" i="5"/>
  <c r="O4230" i="5"/>
  <c r="N4230" i="5"/>
  <c r="N4596" i="5"/>
  <c r="O4596" i="5"/>
  <c r="O4372" i="5"/>
  <c r="N4372" i="5"/>
  <c r="O4209" i="5"/>
  <c r="P4209" i="5" s="1"/>
  <c r="Q4209" i="5" s="1"/>
  <c r="N4209" i="5"/>
  <c r="N14413" i="5"/>
  <c r="O14413" i="5"/>
  <c r="N14434" i="5"/>
  <c r="O14434" i="5"/>
  <c r="O12624" i="5"/>
  <c r="N12624" i="5"/>
  <c r="N12468" i="5"/>
  <c r="O12468" i="5"/>
  <c r="N12033" i="5"/>
  <c r="O12033" i="5"/>
  <c r="N12276" i="5"/>
  <c r="O12276" i="5"/>
  <c r="O11881" i="5"/>
  <c r="N11881" i="5"/>
  <c r="O12563" i="5"/>
  <c r="N12563" i="5"/>
  <c r="O12371" i="5"/>
  <c r="P12371" i="5" s="1"/>
  <c r="Q12371" i="5" s="1"/>
  <c r="N12371" i="5"/>
  <c r="N12000" i="5"/>
  <c r="O12000" i="5"/>
  <c r="O11116" i="5"/>
  <c r="N11116" i="5"/>
  <c r="O8268" i="5"/>
  <c r="P8268" i="5" s="1"/>
  <c r="Q8268" i="5" s="1"/>
  <c r="N12451" i="5"/>
  <c r="N10418" i="5"/>
  <c r="P10418" i="5" s="1"/>
  <c r="O11251" i="5"/>
  <c r="P11251" i="5" s="1"/>
  <c r="Q11251" i="5" s="1"/>
  <c r="N3714" i="5"/>
  <c r="P3714" i="5" s="1"/>
  <c r="Q3714" i="5" s="1"/>
  <c r="O5456" i="5"/>
  <c r="P5456" i="5" s="1"/>
  <c r="Q5456" i="5" s="1"/>
  <c r="O17" i="5"/>
  <c r="P17" i="5" s="1"/>
  <c r="O8551" i="5"/>
  <c r="P8551" i="5" s="1"/>
  <c r="Q8551" i="5" s="1"/>
  <c r="N14255" i="5"/>
  <c r="P14255" i="5" s="1"/>
  <c r="O13477" i="5"/>
  <c r="N4561" i="5"/>
  <c r="P4561" i="5" s="1"/>
  <c r="Q4561" i="5" s="1"/>
  <c r="N9706" i="5"/>
  <c r="P9706" i="5" s="1"/>
  <c r="Q9706" i="5" s="1"/>
  <c r="O12660" i="5"/>
  <c r="P12660" i="5" s="1"/>
  <c r="Q12660" i="5" s="1"/>
  <c r="O1296" i="5"/>
  <c r="P1296" i="5" s="1"/>
  <c r="N13570" i="5"/>
  <c r="P13570" i="5" s="1"/>
  <c r="N14404" i="5"/>
  <c r="P14404" i="5" s="1"/>
  <c r="N656" i="5"/>
  <c r="P656" i="5" s="1"/>
  <c r="O1104" i="5"/>
  <c r="P1104" i="5" s="1"/>
  <c r="N10172" i="5"/>
  <c r="P10172" i="5" s="1"/>
  <c r="O12509" i="5"/>
  <c r="P12509" i="5" s="1"/>
  <c r="Q12509" i="5" s="1"/>
  <c r="O4929" i="5"/>
  <c r="P4929" i="5" s="1"/>
  <c r="O6181" i="5"/>
  <c r="P6181" i="5" s="1"/>
  <c r="Q6181" i="5" s="1"/>
  <c r="O6043" i="5"/>
  <c r="P6043" i="5" s="1"/>
  <c r="Q6043" i="5" s="1"/>
  <c r="N13328" i="5"/>
  <c r="P13328" i="5" s="1"/>
  <c r="O13709" i="5"/>
  <c r="P13709" i="5" s="1"/>
  <c r="O8465" i="5"/>
  <c r="O13866" i="5"/>
  <c r="P13866" i="5" s="1"/>
  <c r="N12787" i="5"/>
  <c r="P12787" i="5" s="1"/>
  <c r="Q12787" i="5" s="1"/>
  <c r="N1568" i="5"/>
  <c r="P1568" i="5" s="1"/>
  <c r="O8435" i="5"/>
  <c r="P8435" i="5" s="1"/>
  <c r="Q8435" i="5" s="1"/>
  <c r="N6298" i="5"/>
  <c r="P6298" i="5" s="1"/>
  <c r="Q6298" i="5" s="1"/>
  <c r="N2392" i="5"/>
  <c r="P2392" i="5" s="1"/>
  <c r="O9682" i="5"/>
  <c r="P9682" i="5" s="1"/>
  <c r="Q9682" i="5" s="1"/>
  <c r="O3726" i="5"/>
  <c r="P3726" i="5" s="1"/>
  <c r="Q3726" i="5" s="1"/>
  <c r="O6123" i="5"/>
  <c r="P6123" i="5" s="1"/>
  <c r="Q6123" i="5" s="1"/>
  <c r="O13311" i="5"/>
  <c r="P13311" i="5" s="1"/>
  <c r="O13544" i="5"/>
  <c r="P13544" i="5" s="1"/>
  <c r="N13761" i="5"/>
  <c r="P13761" i="5" s="1"/>
  <c r="O1393" i="5"/>
  <c r="O10889" i="5"/>
  <c r="P10889" i="5" s="1"/>
  <c r="Q10889" i="5" s="1"/>
  <c r="O6361" i="5"/>
  <c r="P6361" i="5" s="1"/>
  <c r="Q6361" i="5" s="1"/>
  <c r="O14405" i="5"/>
  <c r="O6217" i="5"/>
  <c r="P6217" i="5" s="1"/>
  <c r="Q6217" i="5" s="1"/>
  <c r="O796" i="5"/>
  <c r="P796" i="5" s="1"/>
  <c r="O10384" i="5"/>
  <c r="O2522" i="5"/>
  <c r="P2522" i="5" s="1"/>
  <c r="N2994" i="5"/>
  <c r="P2994" i="5" s="1"/>
  <c r="N861" i="5"/>
  <c r="P861" i="5" s="1"/>
  <c r="O2606" i="5"/>
  <c r="P2606" i="5" s="1"/>
  <c r="O2068" i="5"/>
  <c r="O5992" i="5"/>
  <c r="P5992" i="5" s="1"/>
  <c r="Q5992" i="5" s="1"/>
  <c r="N13467" i="5"/>
  <c r="P13467" i="5" s="1"/>
  <c r="N13740" i="5"/>
  <c r="P13740" i="5" s="1"/>
  <c r="O13969" i="5"/>
  <c r="P13969" i="5" s="1"/>
  <c r="O1130" i="5"/>
  <c r="P1130" i="5" s="1"/>
  <c r="N11352" i="5"/>
  <c r="P11352" i="5" s="1"/>
  <c r="Q11352" i="5" s="1"/>
  <c r="N11858" i="5"/>
  <c r="P11858" i="5" s="1"/>
  <c r="Q11858" i="5" s="1"/>
  <c r="N5599" i="5"/>
  <c r="P5599" i="5" s="1"/>
  <c r="Q5599" i="5" s="1"/>
  <c r="O7313" i="5"/>
  <c r="P7313" i="5" s="1"/>
  <c r="Q7313" i="5" s="1"/>
  <c r="O12364" i="5"/>
  <c r="P12364" i="5" s="1"/>
  <c r="Q12364" i="5" s="1"/>
  <c r="O11234" i="5"/>
  <c r="P11234" i="5" s="1"/>
  <c r="Q11234" i="5" s="1"/>
  <c r="N343" i="5"/>
  <c r="P343" i="5" s="1"/>
  <c r="O72" i="5"/>
  <c r="O5873" i="5"/>
  <c r="P5873" i="5" s="1"/>
  <c r="Q5873" i="5" s="1"/>
  <c r="N6080" i="5"/>
  <c r="P6080" i="5" s="1"/>
  <c r="Q6080" i="5" s="1"/>
  <c r="N13631" i="5"/>
  <c r="O13864" i="5"/>
  <c r="P13864" i="5" s="1"/>
  <c r="N14033" i="5"/>
  <c r="P14033" i="5" s="1"/>
  <c r="N2060" i="5"/>
  <c r="O2060" i="5"/>
  <c r="O493" i="5"/>
  <c r="N493" i="5"/>
  <c r="O720" i="5"/>
  <c r="N720" i="5"/>
  <c r="N12692" i="5"/>
  <c r="O12692" i="5"/>
  <c r="N12331" i="5"/>
  <c r="O12331" i="5"/>
  <c r="N12055" i="5"/>
  <c r="O12055" i="5"/>
  <c r="N12437" i="5"/>
  <c r="P12437" i="5" s="1"/>
  <c r="Q12437" i="5" s="1"/>
  <c r="O12437" i="5"/>
  <c r="N12388" i="5"/>
  <c r="O12388" i="5"/>
  <c r="N11303" i="5"/>
  <c r="O11303" i="5"/>
  <c r="N12066" i="5"/>
  <c r="O12066" i="5"/>
  <c r="N10960" i="5"/>
  <c r="P10960" i="5" s="1"/>
  <c r="Q10960" i="5" s="1"/>
  <c r="O10960" i="5"/>
  <c r="O11508" i="5"/>
  <c r="P11508" i="5" s="1"/>
  <c r="Q11508" i="5" s="1"/>
  <c r="N11508" i="5"/>
  <c r="N11345" i="5"/>
  <c r="O11345" i="5"/>
  <c r="N11190" i="5"/>
  <c r="O11190" i="5"/>
  <c r="N10986" i="5"/>
  <c r="P10986" i="5" s="1"/>
  <c r="Q10986" i="5" s="1"/>
  <c r="O10986" i="5"/>
  <c r="O5819" i="5"/>
  <c r="N5819" i="5"/>
  <c r="N4427" i="5"/>
  <c r="O4427" i="5"/>
  <c r="N4374" i="5"/>
  <c r="O4374" i="5"/>
  <c r="O4119" i="5"/>
  <c r="P4119" i="5" s="1"/>
  <c r="N4119" i="5"/>
  <c r="O3179" i="5"/>
  <c r="N3179" i="5"/>
  <c r="O3091" i="5"/>
  <c r="N3091" i="5"/>
  <c r="N3102" i="5"/>
  <c r="O3102" i="5"/>
  <c r="O3050" i="5"/>
  <c r="N3050" i="5"/>
  <c r="N336" i="5"/>
  <c r="O336" i="5"/>
  <c r="O798" i="5"/>
  <c r="N798" i="5"/>
  <c r="O322" i="5"/>
  <c r="N322" i="5"/>
  <c r="O458" i="5"/>
  <c r="P458" i="5" s="1"/>
  <c r="N458" i="5"/>
  <c r="O346" i="5"/>
  <c r="N346" i="5"/>
  <c r="N150" i="5"/>
  <c r="O150" i="5"/>
  <c r="O293" i="5"/>
  <c r="N293" i="5"/>
  <c r="O260" i="5"/>
  <c r="P260" i="5" s="1"/>
  <c r="N260" i="5"/>
  <c r="O10953" i="5"/>
  <c r="P10953" i="5" s="1"/>
  <c r="Q10953" i="5" s="1"/>
  <c r="N10953" i="5"/>
  <c r="O10765" i="5"/>
  <c r="N10765" i="5"/>
  <c r="O10871" i="5"/>
  <c r="N10871" i="5"/>
  <c r="O10878" i="5"/>
  <c r="N10878" i="5"/>
  <c r="N9922" i="5"/>
  <c r="O9922" i="5"/>
  <c r="O9106" i="5"/>
  <c r="N9106" i="5"/>
  <c r="N3570" i="5"/>
  <c r="O3570" i="5"/>
  <c r="N3466" i="5"/>
  <c r="O3466" i="5"/>
  <c r="N11563" i="5"/>
  <c r="O11563" i="5"/>
  <c r="O8971" i="5"/>
  <c r="N8971" i="5"/>
  <c r="N3345" i="5"/>
  <c r="O3345" i="5"/>
  <c r="N2583" i="5"/>
  <c r="O2583" i="5"/>
  <c r="O2054" i="5"/>
  <c r="N2054" i="5"/>
  <c r="N2128" i="5"/>
  <c r="O2128" i="5"/>
  <c r="N1698" i="5"/>
  <c r="O1698" i="5"/>
  <c r="N1644" i="5"/>
  <c r="O1644" i="5"/>
  <c r="N1991" i="5"/>
  <c r="O1991" i="5"/>
  <c r="O614" i="5"/>
  <c r="N614" i="5"/>
  <c r="N12637" i="5"/>
  <c r="O12637" i="5"/>
  <c r="N12370" i="5"/>
  <c r="P12370" i="5" s="1"/>
  <c r="Q12370" i="5" s="1"/>
  <c r="N10096" i="5"/>
  <c r="O3247" i="5"/>
  <c r="P3247" i="5" s="1"/>
  <c r="Q3247" i="5" s="1"/>
  <c r="O162" i="5"/>
  <c r="P162" i="5" s="1"/>
  <c r="N13775" i="5"/>
  <c r="P13775" i="5" s="1"/>
  <c r="N14064" i="5"/>
  <c r="P14064" i="5" s="1"/>
  <c r="O14277" i="5"/>
  <c r="P14277" i="5" s="1"/>
  <c r="N2521" i="5"/>
  <c r="P2521" i="5" s="1"/>
  <c r="O4215" i="5"/>
  <c r="P4215" i="5" s="1"/>
  <c r="N5481" i="5"/>
  <c r="P5481" i="5" s="1"/>
  <c r="Q5481" i="5" s="1"/>
  <c r="O11199" i="5"/>
  <c r="P11199" i="5" s="1"/>
  <c r="Q11199" i="5" s="1"/>
  <c r="N12471" i="5"/>
  <c r="O12030" i="5"/>
  <c r="N6693" i="5"/>
  <c r="P6693" i="5" s="1"/>
  <c r="Q6693" i="5" s="1"/>
  <c r="N8143" i="5"/>
  <c r="P8143" i="5" s="1"/>
  <c r="Q8143" i="5" s="1"/>
  <c r="N8726" i="5"/>
  <c r="P8726" i="5" s="1"/>
  <c r="Q8726" i="5" s="1"/>
  <c r="N8439" i="5"/>
  <c r="P8439" i="5" s="1"/>
  <c r="Q8439" i="5" s="1"/>
  <c r="N10240" i="5"/>
  <c r="N6444" i="5"/>
  <c r="P6444" i="5" s="1"/>
  <c r="Q6444" i="5" s="1"/>
  <c r="N9274" i="5"/>
  <c r="P9274" i="5" s="1"/>
  <c r="Q9274" i="5" s="1"/>
  <c r="N4895" i="5"/>
  <c r="P4895" i="5" s="1"/>
  <c r="Q4895" i="5" s="1"/>
  <c r="N5455" i="5"/>
  <c r="P5455" i="5" s="1"/>
  <c r="Q5455" i="5" s="1"/>
  <c r="N6579" i="5"/>
  <c r="N11349" i="5"/>
  <c r="P11349" i="5" s="1"/>
  <c r="Q11349" i="5" s="1"/>
  <c r="O10021" i="5"/>
  <c r="P10021" i="5" s="1"/>
  <c r="Q10021" i="5" s="1"/>
  <c r="N10365" i="5"/>
  <c r="N10537" i="5"/>
  <c r="P10537" i="5" s="1"/>
  <c r="N11041" i="5"/>
  <c r="P11041" i="5" s="1"/>
  <c r="Q11041" i="5" s="1"/>
  <c r="N11730" i="5"/>
  <c r="P11730" i="5" s="1"/>
  <c r="Q11730" i="5" s="1"/>
  <c r="O7415" i="5"/>
  <c r="P7415" i="5" s="1"/>
  <c r="Q7415" i="5" s="1"/>
  <c r="O7647" i="5"/>
  <c r="P7647" i="5" s="1"/>
  <c r="Q7647" i="5" s="1"/>
  <c r="O6684" i="5"/>
  <c r="P6684" i="5" s="1"/>
  <c r="Q6684" i="5" s="1"/>
  <c r="N7029" i="5"/>
  <c r="P7029" i="5" s="1"/>
  <c r="Q7029" i="5" s="1"/>
  <c r="O7803" i="5"/>
  <c r="P7803" i="5" s="1"/>
  <c r="Q7803" i="5" s="1"/>
  <c r="O8003" i="5"/>
  <c r="P8003" i="5" s="1"/>
  <c r="Q8003" i="5" s="1"/>
  <c r="O7717" i="5"/>
  <c r="O7042" i="5"/>
  <c r="P7042" i="5" s="1"/>
  <c r="Q7042" i="5" s="1"/>
  <c r="O7377" i="5"/>
  <c r="P7377" i="5" s="1"/>
  <c r="Q7377" i="5" s="1"/>
  <c r="O8605" i="5"/>
  <c r="P8605" i="5" s="1"/>
  <c r="Q8605" i="5" s="1"/>
  <c r="O8961" i="5"/>
  <c r="P8961" i="5" s="1"/>
  <c r="Q8961" i="5" s="1"/>
  <c r="O12163" i="5"/>
  <c r="P12163" i="5" s="1"/>
  <c r="Q12163" i="5" s="1"/>
  <c r="N12565" i="5"/>
  <c r="O8043" i="5"/>
  <c r="P8043" i="5" s="1"/>
  <c r="Q8043" i="5" s="1"/>
  <c r="O8606" i="5"/>
  <c r="P8606" i="5" s="1"/>
  <c r="Q8606" i="5" s="1"/>
  <c r="O8982" i="5"/>
  <c r="P8982" i="5" s="1"/>
  <c r="Q8982" i="5" s="1"/>
  <c r="O8307" i="5"/>
  <c r="P8307" i="5" s="1"/>
  <c r="Q8307" i="5" s="1"/>
  <c r="N8271" i="5"/>
  <c r="O10012" i="5"/>
  <c r="P10012" i="5" s="1"/>
  <c r="N10360" i="5"/>
  <c r="P10360" i="5" s="1"/>
  <c r="O7948" i="5"/>
  <c r="P7948" i="5" s="1"/>
  <c r="Q7948" i="5" s="1"/>
  <c r="O10657" i="5"/>
  <c r="P10657" i="5" s="1"/>
  <c r="O10614" i="5"/>
  <c r="P10614" i="5" s="1"/>
  <c r="N10358" i="5"/>
  <c r="P10358" i="5" s="1"/>
  <c r="O10189" i="5"/>
  <c r="P10189" i="5" s="1"/>
  <c r="N10397" i="5"/>
  <c r="P10397" i="5" s="1"/>
  <c r="N9320" i="5"/>
  <c r="O6760" i="5"/>
  <c r="P6760" i="5" s="1"/>
  <c r="Q6760" i="5" s="1"/>
  <c r="O7069" i="5"/>
  <c r="O7847" i="5"/>
  <c r="P7847" i="5" s="1"/>
  <c r="Q7847" i="5" s="1"/>
  <c r="O11398" i="5"/>
  <c r="P11398" i="5" s="1"/>
  <c r="Q11398" i="5" s="1"/>
  <c r="N8074" i="5"/>
  <c r="P8074" i="5" s="1"/>
  <c r="Q8074" i="5" s="1"/>
  <c r="N8657" i="5"/>
  <c r="P8657" i="5" s="1"/>
  <c r="Q8657" i="5" s="1"/>
  <c r="O9105" i="5"/>
  <c r="P9105" i="5" s="1"/>
  <c r="Q9105" i="5" s="1"/>
  <c r="O8919" i="5"/>
  <c r="P8919" i="5" s="1"/>
  <c r="Q8919" i="5" s="1"/>
  <c r="O9110" i="5"/>
  <c r="P9110" i="5" s="1"/>
  <c r="Q9110" i="5" s="1"/>
  <c r="N10184" i="5"/>
  <c r="P10184" i="5" s="1"/>
  <c r="O10400" i="5"/>
  <c r="P10400" i="5" s="1"/>
  <c r="O7661" i="5"/>
  <c r="P7661" i="5" s="1"/>
  <c r="Q7661" i="5" s="1"/>
  <c r="O7505" i="5"/>
  <c r="P7505" i="5" s="1"/>
  <c r="Q7505" i="5" s="1"/>
  <c r="O6364" i="5"/>
  <c r="P6364" i="5" s="1"/>
  <c r="Q6364" i="5" s="1"/>
  <c r="N10394" i="5"/>
  <c r="P10394" i="5" s="1"/>
  <c r="O8220" i="5"/>
  <c r="P8220" i="5" s="1"/>
  <c r="Q8220" i="5" s="1"/>
  <c r="O10289" i="5"/>
  <c r="P10289" i="5" s="1"/>
  <c r="N10441" i="5"/>
  <c r="O9404" i="5"/>
  <c r="P9404" i="5" s="1"/>
  <c r="Q9404" i="5" s="1"/>
  <c r="O9884" i="5"/>
  <c r="P9884" i="5" s="1"/>
  <c r="Q9884" i="5" s="1"/>
  <c r="O10678" i="5"/>
  <c r="P10678" i="5" s="1"/>
  <c r="Q10678" i="5" s="1"/>
  <c r="N7551" i="5"/>
  <c r="P7551" i="5" s="1"/>
  <c r="Q7551" i="5" s="1"/>
  <c r="O7763" i="5"/>
  <c r="N6862" i="5"/>
  <c r="P6862" i="5" s="1"/>
  <c r="Q6862" i="5" s="1"/>
  <c r="N7113" i="5"/>
  <c r="P7113" i="5" s="1"/>
  <c r="Q7113" i="5" s="1"/>
  <c r="O7911" i="5"/>
  <c r="N10091" i="5"/>
  <c r="P10091" i="5" s="1"/>
  <c r="Q10091" i="5" s="1"/>
  <c r="O7888" i="5"/>
  <c r="P7888" i="5" s="1"/>
  <c r="Q7888" i="5" s="1"/>
  <c r="O8122" i="5"/>
  <c r="P8122" i="5" s="1"/>
  <c r="Q8122" i="5" s="1"/>
  <c r="O8729" i="5"/>
  <c r="P8729" i="5" s="1"/>
  <c r="Q8729" i="5" s="1"/>
  <c r="N11767" i="5"/>
  <c r="P11767" i="5" s="1"/>
  <c r="Q11767" i="5" s="1"/>
  <c r="O10460" i="5"/>
  <c r="P10460" i="5" s="1"/>
  <c r="N13599" i="5"/>
  <c r="P13599" i="5" s="1"/>
  <c r="N13398" i="5"/>
  <c r="N1359" i="5"/>
  <c r="P1359" i="5" s="1"/>
  <c r="O342" i="5"/>
  <c r="P342" i="5" s="1"/>
  <c r="N3079" i="5"/>
  <c r="P3079" i="5" s="1"/>
  <c r="Q3079" i="5" s="1"/>
  <c r="O1081" i="5"/>
  <c r="P1081" i="5" s="1"/>
  <c r="O12442" i="5"/>
  <c r="O12380" i="5"/>
  <c r="P12380" i="5" s="1"/>
  <c r="Q12380" i="5" s="1"/>
  <c r="N14174" i="5"/>
  <c r="P14174" i="5" s="1"/>
  <c r="N2533" i="5"/>
  <c r="P2533" i="5" s="1"/>
  <c r="O3030" i="5"/>
  <c r="P3030" i="5" s="1"/>
  <c r="O2924" i="5"/>
  <c r="P2924" i="5" s="1"/>
  <c r="O2039" i="5"/>
  <c r="P2039" i="5" s="1"/>
  <c r="N671" i="5"/>
  <c r="P671" i="5" s="1"/>
  <c r="O9664" i="5"/>
  <c r="P9664" i="5" s="1"/>
  <c r="Q9664" i="5" s="1"/>
  <c r="N5602" i="5"/>
  <c r="P5602" i="5" s="1"/>
  <c r="Q5602" i="5" s="1"/>
  <c r="O1265" i="5"/>
  <c r="N547" i="5"/>
  <c r="N12367" i="5"/>
  <c r="P12367" i="5" s="1"/>
  <c r="Q12367" i="5" s="1"/>
  <c r="O11613" i="5"/>
  <c r="P11613" i="5" s="1"/>
  <c r="Q11613" i="5" s="1"/>
  <c r="N10681" i="5"/>
  <c r="P10681" i="5" s="1"/>
  <c r="Q10681" i="5" s="1"/>
  <c r="O14424" i="5"/>
  <c r="P14424" i="5" s="1"/>
  <c r="N9786" i="5"/>
  <c r="N10369" i="5"/>
  <c r="P10369" i="5" s="1"/>
  <c r="N4634" i="5"/>
  <c r="P4634" i="5" s="1"/>
  <c r="O14196" i="5"/>
  <c r="P14196" i="5" s="1"/>
  <c r="Q14196" i="5" s="1"/>
  <c r="O11574" i="5"/>
  <c r="P11574" i="5" s="1"/>
  <c r="Q11574" i="5" s="1"/>
  <c r="O13983" i="5"/>
  <c r="P13983" i="5" s="1"/>
  <c r="N13670" i="5"/>
  <c r="P13670" i="5" s="1"/>
  <c r="O5092" i="5"/>
  <c r="P5092" i="5" s="1"/>
  <c r="Q5092" i="5" s="1"/>
  <c r="O232" i="5"/>
  <c r="O886" i="5"/>
  <c r="P886" i="5" s="1"/>
  <c r="O1800" i="5"/>
  <c r="P1800" i="5" s="1"/>
  <c r="N1133" i="5"/>
  <c r="P1133" i="5" s="1"/>
  <c r="N1730" i="5"/>
  <c r="O6949" i="5"/>
  <c r="P6949" i="5" s="1"/>
  <c r="Q6949" i="5" s="1"/>
  <c r="N321" i="5"/>
  <c r="P321" i="5" s="1"/>
  <c r="N3690" i="5"/>
  <c r="P3690" i="5" s="1"/>
  <c r="Q3690" i="5" s="1"/>
  <c r="O623" i="5"/>
  <c r="P623" i="5" s="1"/>
  <c r="N9119" i="5"/>
  <c r="P9119" i="5" s="1"/>
  <c r="Q9119" i="5" s="1"/>
  <c r="O2173" i="5"/>
  <c r="P2173" i="5" s="1"/>
  <c r="O3561" i="5"/>
  <c r="N2905" i="5"/>
  <c r="P2905" i="5" s="1"/>
  <c r="O5802" i="5"/>
  <c r="P5802" i="5" s="1"/>
  <c r="Q5802" i="5" s="1"/>
  <c r="O943" i="5"/>
  <c r="P943" i="5" s="1"/>
  <c r="O2062" i="5"/>
  <c r="P2062" i="5" s="1"/>
  <c r="O136" i="5"/>
  <c r="P136" i="5" s="1"/>
  <c r="O2340" i="5"/>
  <c r="P2340" i="5" s="1"/>
  <c r="N13331" i="5"/>
  <c r="P13331" i="5" s="1"/>
  <c r="O10171" i="5"/>
  <c r="P10171" i="5" s="1"/>
  <c r="N11705" i="5"/>
  <c r="P11705" i="5" s="1"/>
  <c r="Q11705" i="5" s="1"/>
  <c r="N10741" i="5"/>
  <c r="P10741" i="5" s="1"/>
  <c r="Q10741" i="5" s="1"/>
  <c r="O10445" i="5"/>
  <c r="P10445" i="5" s="1"/>
  <c r="N13785" i="5"/>
  <c r="P13785" i="5" s="1"/>
  <c r="N6982" i="5"/>
  <c r="P6982" i="5" s="1"/>
  <c r="Q6982" i="5" s="1"/>
  <c r="O11143" i="5"/>
  <c r="P11143" i="5" s="1"/>
  <c r="Q11143" i="5" s="1"/>
  <c r="N7629" i="5"/>
  <c r="P7629" i="5" s="1"/>
  <c r="Q7629" i="5" s="1"/>
  <c r="O9290" i="5"/>
  <c r="P9290" i="5" s="1"/>
  <c r="Q9290" i="5" s="1"/>
  <c r="O4465" i="5"/>
  <c r="P4465" i="5" s="1"/>
  <c r="Q4465" i="5" s="1"/>
  <c r="N14355" i="5"/>
  <c r="P14355" i="5" s="1"/>
  <c r="O3788" i="5"/>
  <c r="P3788" i="5" s="1"/>
  <c r="Q3788" i="5" s="1"/>
  <c r="O11003" i="5"/>
  <c r="P11003" i="5" s="1"/>
  <c r="Q11003" i="5" s="1"/>
  <c r="O12155" i="5"/>
  <c r="P12155" i="5" s="1"/>
  <c r="Q12155" i="5" s="1"/>
  <c r="O2842" i="5"/>
  <c r="P2842" i="5" s="1"/>
  <c r="O12963" i="5"/>
  <c r="P12963" i="5" s="1"/>
  <c r="Q12963" i="5" s="1"/>
  <c r="O772" i="5"/>
  <c r="N1756" i="5"/>
  <c r="P1756" i="5" s="1"/>
  <c r="O1778" i="5"/>
  <c r="P1778" i="5" s="1"/>
  <c r="O12008" i="5"/>
  <c r="P12008" i="5" s="1"/>
  <c r="Q12008" i="5" s="1"/>
  <c r="O12728" i="5"/>
  <c r="P12728" i="5" s="1"/>
  <c r="Q12728" i="5" s="1"/>
  <c r="N2918" i="5"/>
  <c r="O2927" i="5"/>
  <c r="P2927" i="5" s="1"/>
  <c r="O2960" i="5"/>
  <c r="P2960" i="5" s="1"/>
  <c r="O2882" i="5"/>
  <c r="O12540" i="5"/>
  <c r="P12540" i="5" s="1"/>
  <c r="Q12540" i="5" s="1"/>
  <c r="O13947" i="5"/>
  <c r="P13947" i="5" s="1"/>
  <c r="N9723" i="5"/>
  <c r="P9723" i="5" s="1"/>
  <c r="Q9723" i="5" s="1"/>
  <c r="O10534" i="5"/>
  <c r="P10534" i="5" s="1"/>
  <c r="N12701" i="5"/>
  <c r="P12701" i="5" s="1"/>
  <c r="Q12701" i="5" s="1"/>
  <c r="N8147" i="5"/>
  <c r="P8147" i="5" s="1"/>
  <c r="Q8147" i="5" s="1"/>
  <c r="O11766" i="5"/>
  <c r="P11766" i="5" s="1"/>
  <c r="Q11766" i="5" s="1"/>
  <c r="O8157" i="5"/>
  <c r="P8157" i="5" s="1"/>
  <c r="Q8157" i="5" s="1"/>
  <c r="N12628" i="5"/>
  <c r="P12628" i="5" s="1"/>
  <c r="Q12628" i="5" s="1"/>
  <c r="N7329" i="5"/>
  <c r="P7329" i="5" s="1"/>
  <c r="Q7329" i="5" s="1"/>
  <c r="O13508" i="5"/>
  <c r="P13508" i="5" s="1"/>
  <c r="O12902" i="5"/>
  <c r="P12902" i="5" s="1"/>
  <c r="Q12902" i="5" s="1"/>
  <c r="O2250" i="5"/>
  <c r="P2250" i="5" s="1"/>
  <c r="N12933" i="5"/>
  <c r="P12933" i="5" s="1"/>
  <c r="Q12933" i="5" s="1"/>
  <c r="O353" i="5"/>
  <c r="P353" i="5" s="1"/>
  <c r="O5952" i="5"/>
  <c r="P5952" i="5" s="1"/>
  <c r="Q5952" i="5" s="1"/>
  <c r="N962" i="5"/>
  <c r="P962" i="5" s="1"/>
  <c r="N663" i="5"/>
  <c r="P663" i="5" s="1"/>
  <c r="O1070" i="5"/>
  <c r="P1070" i="5" s="1"/>
  <c r="O1425" i="5"/>
  <c r="P1425" i="5" s="1"/>
  <c r="O1385" i="5"/>
  <c r="N10812" i="5"/>
  <c r="O11038" i="5"/>
  <c r="P11038" i="5" s="1"/>
  <c r="Q11038" i="5" s="1"/>
  <c r="N2838" i="5"/>
  <c r="O12944" i="5"/>
  <c r="N4957" i="5"/>
  <c r="P4957" i="5" s="1"/>
  <c r="Q4957" i="5" s="1"/>
  <c r="O14393" i="5"/>
  <c r="P14393" i="5" s="1"/>
  <c r="N3049" i="5"/>
  <c r="P3049" i="5" s="1"/>
  <c r="N705" i="5"/>
  <c r="P705" i="5" s="1"/>
  <c r="O2728" i="5"/>
  <c r="N5458" i="5"/>
  <c r="P5458" i="5" s="1"/>
  <c r="Q5458" i="5" s="1"/>
  <c r="O6051" i="5"/>
  <c r="O10980" i="5"/>
  <c r="P10980" i="5" s="1"/>
  <c r="Q10980" i="5" s="1"/>
  <c r="N9879" i="5"/>
  <c r="P9879" i="5" s="1"/>
  <c r="Q9879" i="5" s="1"/>
  <c r="N11010" i="5"/>
  <c r="P11010" i="5" s="1"/>
  <c r="Q11010" i="5" s="1"/>
  <c r="N8658" i="5"/>
  <c r="P8658" i="5" s="1"/>
  <c r="Q8658" i="5" s="1"/>
  <c r="N4593" i="5"/>
  <c r="N7355" i="5"/>
  <c r="N13900" i="5"/>
  <c r="P13900" i="5" s="1"/>
  <c r="O5805" i="5"/>
  <c r="O10849" i="5"/>
  <c r="P10849" i="5" s="1"/>
  <c r="Q10849" i="5" s="1"/>
  <c r="N3375" i="5"/>
  <c r="O10214" i="5"/>
  <c r="O13119" i="5"/>
  <c r="P13119" i="5" s="1"/>
  <c r="Q13119" i="5" s="1"/>
  <c r="O1006" i="5"/>
  <c r="P1006" i="5" s="1"/>
  <c r="O1906" i="5"/>
  <c r="P1906" i="5" s="1"/>
  <c r="N1936" i="5"/>
  <c r="P1936" i="5" s="1"/>
  <c r="N2374" i="5"/>
  <c r="P2374" i="5" s="1"/>
  <c r="O2950" i="5"/>
  <c r="P2950" i="5" s="1"/>
  <c r="N2967" i="5"/>
  <c r="P2967" i="5" s="1"/>
  <c r="O3000" i="5"/>
  <c r="P3000" i="5" s="1"/>
  <c r="O660" i="5"/>
  <c r="P660" i="5" s="1"/>
  <c r="O843" i="5"/>
  <c r="P843" i="5" s="1"/>
  <c r="O6196" i="5"/>
  <c r="P6196" i="5" s="1"/>
  <c r="Q6196" i="5" s="1"/>
  <c r="N13344" i="5"/>
  <c r="P13344" i="5" s="1"/>
  <c r="O10042" i="5"/>
  <c r="P10042" i="5" s="1"/>
  <c r="Q10042" i="5" s="1"/>
  <c r="N8674" i="5"/>
  <c r="P8674" i="5" s="1"/>
  <c r="Q8674" i="5" s="1"/>
  <c r="N9122" i="5"/>
  <c r="P9122" i="5" s="1"/>
  <c r="Q9122" i="5" s="1"/>
  <c r="O9416" i="5"/>
  <c r="P9416" i="5" s="1"/>
  <c r="Q9416" i="5" s="1"/>
  <c r="O11192" i="5"/>
  <c r="P11192" i="5" s="1"/>
  <c r="Q11192" i="5" s="1"/>
  <c r="N5969" i="5"/>
  <c r="P5969" i="5" s="1"/>
  <c r="Q5969" i="5" s="1"/>
  <c r="O8927" i="5"/>
  <c r="P8927" i="5" s="1"/>
  <c r="Q8927" i="5" s="1"/>
  <c r="O6636" i="5"/>
  <c r="P6636" i="5" s="1"/>
  <c r="Q6636" i="5" s="1"/>
  <c r="N14312" i="5"/>
  <c r="P14312" i="5" s="1"/>
  <c r="N1772" i="5"/>
  <c r="P1772" i="5" s="1"/>
  <c r="N3731" i="5"/>
  <c r="P3731" i="5" s="1"/>
  <c r="Q3731" i="5" s="1"/>
  <c r="O13057" i="5"/>
  <c r="P13057" i="5" s="1"/>
  <c r="Q13057" i="5" s="1"/>
  <c r="O989" i="5"/>
  <c r="P989" i="5" s="1"/>
  <c r="N3338" i="5"/>
  <c r="P3338" i="5" s="1"/>
  <c r="Q3338" i="5" s="1"/>
  <c r="N3704" i="5"/>
  <c r="P3704" i="5" s="1"/>
  <c r="Q3704" i="5" s="1"/>
  <c r="N13525" i="5"/>
  <c r="P13525" i="5" s="1"/>
  <c r="O2330" i="5"/>
  <c r="P2330" i="5" s="1"/>
  <c r="N1477" i="5"/>
  <c r="P1477" i="5" s="1"/>
  <c r="O250" i="5"/>
  <c r="P250" i="5" s="1"/>
  <c r="O12028" i="5"/>
  <c r="P12028" i="5" s="1"/>
  <c r="Q12028" i="5" s="1"/>
  <c r="N3797" i="5"/>
  <c r="P3797" i="5" s="1"/>
  <c r="Q3797" i="5" s="1"/>
  <c r="N13713" i="5"/>
  <c r="P13713" i="5" s="1"/>
  <c r="N8092" i="5"/>
  <c r="N10708" i="5"/>
  <c r="P10708" i="5" s="1"/>
  <c r="Q10708" i="5" s="1"/>
  <c r="O11842" i="5"/>
  <c r="P13163" i="5"/>
  <c r="Q13163" i="5" s="1"/>
  <c r="O4313" i="5"/>
  <c r="P4313" i="5" s="1"/>
  <c r="Q4313" i="5" s="1"/>
  <c r="O5496" i="5"/>
  <c r="O9901" i="5"/>
  <c r="N10298" i="5"/>
  <c r="P10298" i="5" s="1"/>
  <c r="O10719" i="5"/>
  <c r="N12666" i="5"/>
  <c r="O8579" i="5"/>
  <c r="P8579" i="5" s="1"/>
  <c r="Q8579" i="5" s="1"/>
  <c r="O10256" i="5"/>
  <c r="P10256" i="5" s="1"/>
  <c r="N3131" i="5"/>
  <c r="P3131" i="5" s="1"/>
  <c r="Q3131" i="5" s="1"/>
  <c r="N110" i="5"/>
  <c r="O167" i="5"/>
  <c r="O3791" i="5"/>
  <c r="P3791" i="5" s="1"/>
  <c r="Q3791" i="5" s="1"/>
  <c r="N9025" i="5"/>
  <c r="N2216" i="5"/>
  <c r="P2216" i="5" s="1"/>
  <c r="O2588" i="5"/>
  <c r="P2588" i="5" s="1"/>
  <c r="O9050" i="5"/>
  <c r="P9050" i="5" s="1"/>
  <c r="Q9050" i="5" s="1"/>
  <c r="N12520" i="5"/>
  <c r="P12520" i="5" s="1"/>
  <c r="Q12520" i="5" s="1"/>
  <c r="O12239" i="5"/>
  <c r="N12417" i="5"/>
  <c r="N3125" i="5"/>
  <c r="P3125" i="5" s="1"/>
  <c r="Q3125" i="5" s="1"/>
  <c r="O2711" i="5"/>
  <c r="O9276" i="5"/>
  <c r="P9276" i="5" s="1"/>
  <c r="Q9276" i="5" s="1"/>
  <c r="N8940" i="5"/>
  <c r="P8940" i="5" s="1"/>
  <c r="Q8940" i="5" s="1"/>
  <c r="N12232" i="5"/>
  <c r="P12232" i="5" s="1"/>
  <c r="Q12232" i="5" s="1"/>
  <c r="O9260" i="5"/>
  <c r="P9260" i="5" s="1"/>
  <c r="Q9260" i="5" s="1"/>
  <c r="N13401" i="5"/>
  <c r="N668" i="5"/>
  <c r="O678" i="5"/>
  <c r="P678" i="5" s="1"/>
  <c r="O1643" i="5"/>
  <c r="O10968" i="5"/>
  <c r="P10968" i="5" s="1"/>
  <c r="Q10968" i="5" s="1"/>
  <c r="P7145" i="5"/>
  <c r="Q7145" i="5" s="1"/>
  <c r="N2531" i="5"/>
  <c r="P2531" i="5" s="1"/>
  <c r="O751" i="5"/>
  <c r="N1082" i="5"/>
  <c r="P1082" i="5" s="1"/>
  <c r="N5883" i="5"/>
  <c r="P5883" i="5" s="1"/>
  <c r="Q5883" i="5" s="1"/>
  <c r="O11816" i="5"/>
  <c r="P11816" i="5" s="1"/>
  <c r="Q11816" i="5" s="1"/>
  <c r="N11036" i="5"/>
  <c r="P11036" i="5" s="1"/>
  <c r="Q11036" i="5" s="1"/>
  <c r="N1829" i="5"/>
  <c r="P1829" i="5" s="1"/>
  <c r="O10660" i="5"/>
  <c r="P10660" i="5" s="1"/>
  <c r="Q10660" i="5" s="1"/>
  <c r="O3664" i="5"/>
  <c r="P3664" i="5" s="1"/>
  <c r="Q3664" i="5" s="1"/>
  <c r="N5322" i="5"/>
  <c r="N87" i="5"/>
  <c r="P87" i="5" s="1"/>
  <c r="N518" i="5"/>
  <c r="O536" i="5"/>
  <c r="P536" i="5" s="1"/>
  <c r="O1977" i="5"/>
  <c r="P1977" i="5" s="1"/>
  <c r="O2724" i="5"/>
  <c r="O12988" i="5"/>
  <c r="O8590" i="5"/>
  <c r="P8590" i="5" s="1"/>
  <c r="Q8590" i="5" s="1"/>
  <c r="O13686" i="5"/>
  <c r="N3720" i="5"/>
  <c r="P3720" i="5" s="1"/>
  <c r="Q3720" i="5" s="1"/>
  <c r="N948" i="5"/>
  <c r="O578" i="5"/>
  <c r="P578" i="5" s="1"/>
  <c r="N1767" i="5"/>
  <c r="O2329" i="5"/>
  <c r="P2329" i="5" s="1"/>
  <c r="N3389" i="5"/>
  <c r="P3389" i="5" s="1"/>
  <c r="Q3389" i="5" s="1"/>
  <c r="N2376" i="5"/>
  <c r="O12808" i="5"/>
  <c r="O54" i="5"/>
  <c r="P54" i="5" s="1"/>
  <c r="N5630" i="5"/>
  <c r="O297" i="5"/>
  <c r="P297" i="5" s="1"/>
  <c r="O9293" i="5"/>
  <c r="O11253" i="5"/>
  <c r="P11253" i="5" s="1"/>
  <c r="Q11253" i="5" s="1"/>
  <c r="N10234" i="5"/>
  <c r="P10234" i="5" s="1"/>
  <c r="N5102" i="5"/>
  <c r="P5102" i="5" s="1"/>
  <c r="Q5102" i="5" s="1"/>
  <c r="N12644" i="5"/>
  <c r="O7256" i="5"/>
  <c r="P7256" i="5" s="1"/>
  <c r="Q7256" i="5" s="1"/>
  <c r="N2567" i="5"/>
  <c r="O356" i="5"/>
  <c r="P356" i="5" s="1"/>
  <c r="O5779" i="5"/>
  <c r="P5779" i="5" s="1"/>
  <c r="Q5779" i="5" s="1"/>
  <c r="O11305" i="5"/>
  <c r="P11305" i="5" s="1"/>
  <c r="Q11305" i="5" s="1"/>
  <c r="O11693" i="5"/>
  <c r="P11693" i="5" s="1"/>
  <c r="Q11693" i="5" s="1"/>
  <c r="O14473" i="5"/>
  <c r="P14473" i="5" s="1"/>
  <c r="Q14473" i="5" s="1"/>
  <c r="O262" i="5"/>
  <c r="O471" i="5"/>
  <c r="P471" i="5" s="1"/>
  <c r="O712" i="5"/>
  <c r="O2800" i="5"/>
  <c r="O2610" i="5"/>
  <c r="P2610" i="5" s="1"/>
  <c r="N9120" i="5"/>
  <c r="P9120" i="5" s="1"/>
  <c r="Q9120" i="5" s="1"/>
  <c r="O9553" i="5"/>
  <c r="O10971" i="5"/>
  <c r="P10971" i="5" s="1"/>
  <c r="Q10971" i="5" s="1"/>
  <c r="O12888" i="5"/>
  <c r="O2598" i="5"/>
  <c r="P2598" i="5" s="1"/>
  <c r="N5517" i="5"/>
  <c r="N5890" i="5"/>
  <c r="O2133" i="5"/>
  <c r="P2133" i="5" s="1"/>
  <c r="O1976" i="5"/>
  <c r="P1976" i="5" s="1"/>
  <c r="N14542" i="5"/>
  <c r="P14542" i="5" s="1"/>
  <c r="N839" i="5"/>
  <c r="P839" i="5" s="1"/>
  <c r="N2286" i="5"/>
  <c r="N2804" i="5"/>
  <c r="P2804" i="5" s="1"/>
  <c r="N2779" i="5"/>
  <c r="O8759" i="5"/>
  <c r="P8759" i="5" s="1"/>
  <c r="Q8759" i="5" s="1"/>
  <c r="O4734" i="5"/>
  <c r="P4734" i="5" s="1"/>
  <c r="N13914" i="5"/>
  <c r="P13914" i="5" s="1"/>
  <c r="N640" i="5"/>
  <c r="O1716" i="5"/>
  <c r="P1716" i="5" s="1"/>
  <c r="N2050" i="5"/>
  <c r="O513" i="5"/>
  <c r="P513" i="5" s="1"/>
  <c r="N5806" i="5"/>
  <c r="O3507" i="5"/>
  <c r="N13735" i="5"/>
  <c r="N13093" i="5"/>
  <c r="P13093" i="5" s="1"/>
  <c r="Q13093" i="5" s="1"/>
  <c r="O1225" i="5"/>
  <c r="P1225" i="5" s="1"/>
  <c r="O10775" i="5"/>
  <c r="P10775" i="5" s="1"/>
  <c r="Q10775" i="5" s="1"/>
  <c r="O3445" i="5"/>
  <c r="O9511" i="5"/>
  <c r="P9511" i="5" s="1"/>
  <c r="Q9511" i="5" s="1"/>
  <c r="O13200" i="5"/>
  <c r="O9685" i="5"/>
  <c r="P9685" i="5" s="1"/>
  <c r="Q9685" i="5" s="1"/>
  <c r="O1973" i="5"/>
  <c r="P1973" i="5" s="1"/>
  <c r="O8959" i="5"/>
  <c r="P8959" i="5" s="1"/>
  <c r="Q8959" i="5" s="1"/>
  <c r="O9756" i="5"/>
  <c r="P9756" i="5" s="1"/>
  <c r="Q9756" i="5" s="1"/>
  <c r="N11063" i="5"/>
  <c r="P11063" i="5" s="1"/>
  <c r="Q11063" i="5" s="1"/>
  <c r="N131" i="5"/>
  <c r="N583" i="5"/>
  <c r="P583" i="5" s="1"/>
  <c r="O869" i="5"/>
  <c r="N2643" i="5"/>
  <c r="P2643" i="5" s="1"/>
  <c r="O13212" i="5"/>
  <c r="P13212" i="5" s="1"/>
  <c r="N7218" i="5"/>
  <c r="O14014" i="5"/>
  <c r="P14014" i="5" s="1"/>
  <c r="O2899" i="5"/>
  <c r="P2899" i="5" s="1"/>
  <c r="N3711" i="5"/>
  <c r="N5971" i="5"/>
  <c r="P5971" i="5" s="1"/>
  <c r="Q5971" i="5" s="1"/>
  <c r="N2123" i="5"/>
  <c r="O376" i="5"/>
  <c r="P376" i="5" s="1"/>
  <c r="O3181" i="5"/>
  <c r="P3181" i="5" s="1"/>
  <c r="Q3181" i="5" s="1"/>
  <c r="N3790" i="5"/>
  <c r="P3790" i="5" s="1"/>
  <c r="Q3790" i="5" s="1"/>
  <c r="O10119" i="5"/>
  <c r="P10119" i="5" s="1"/>
  <c r="Q10119" i="5" s="1"/>
  <c r="N1196" i="5"/>
  <c r="P1196" i="5" s="1"/>
  <c r="O2158" i="5"/>
  <c r="O6064" i="5"/>
  <c r="P6064" i="5" s="1"/>
  <c r="Q6064" i="5" s="1"/>
  <c r="N1650" i="5"/>
  <c r="O289" i="5"/>
  <c r="P289" i="5" s="1"/>
  <c r="N3606" i="5"/>
  <c r="O11381" i="5"/>
  <c r="P11381" i="5" s="1"/>
  <c r="Q11381" i="5" s="1"/>
  <c r="O507" i="5"/>
  <c r="P507" i="5" s="1"/>
  <c r="N1262" i="5"/>
  <c r="P1262" i="5" s="1"/>
  <c r="O5748" i="5"/>
  <c r="P5748" i="5" s="1"/>
  <c r="Q5748" i="5" s="1"/>
  <c r="N11448" i="5"/>
  <c r="P11448" i="5" s="1"/>
  <c r="Q11448" i="5" s="1"/>
  <c r="O12139" i="5"/>
  <c r="P12139" i="5" s="1"/>
  <c r="Q12139" i="5" s="1"/>
  <c r="N14466" i="5"/>
  <c r="P14466" i="5" s="1"/>
  <c r="Q14466" i="5" s="1"/>
  <c r="O127" i="5"/>
  <c r="P127" i="5" s="1"/>
  <c r="O615" i="5"/>
  <c r="P615" i="5" s="1"/>
  <c r="O2281" i="5"/>
  <c r="P2281" i="5" s="1"/>
  <c r="O2686" i="5"/>
  <c r="P2686" i="5" s="1"/>
  <c r="N2682" i="5"/>
  <c r="O8825" i="5"/>
  <c r="P8825" i="5" s="1"/>
  <c r="Q8825" i="5" s="1"/>
  <c r="O12574" i="5"/>
  <c r="O2372" i="5"/>
  <c r="O2511" i="5"/>
  <c r="P2511" i="5" s="1"/>
  <c r="O1434" i="5"/>
  <c r="P1434" i="5" s="1"/>
  <c r="N3595" i="5"/>
  <c r="P3595" i="5" s="1"/>
  <c r="Q3595" i="5" s="1"/>
  <c r="O5248" i="5"/>
  <c r="P5248" i="5" s="1"/>
  <c r="Q5248" i="5" s="1"/>
  <c r="O124" i="5"/>
  <c r="P124" i="5" s="1"/>
  <c r="O1154" i="5"/>
  <c r="P1154" i="5" s="1"/>
  <c r="N2715" i="5"/>
  <c r="N2639" i="5"/>
  <c r="O8999" i="5"/>
  <c r="O2029" i="5"/>
  <c r="P2029" i="5" s="1"/>
  <c r="N14238" i="5"/>
  <c r="P14238" i="5" s="1"/>
  <c r="O12527" i="5"/>
  <c r="P12527" i="5" s="1"/>
  <c r="Q12527" i="5" s="1"/>
  <c r="O3646" i="5"/>
  <c r="O11028" i="5"/>
  <c r="P11028" i="5" s="1"/>
  <c r="Q11028" i="5" s="1"/>
  <c r="N585" i="5"/>
  <c r="P585" i="5" s="1"/>
  <c r="O1960" i="5"/>
  <c r="P1960" i="5" s="1"/>
  <c r="O2786" i="5"/>
  <c r="N3826" i="5"/>
  <c r="P3826" i="5" s="1"/>
  <c r="N3515" i="5"/>
  <c r="P3515" i="5" s="1"/>
  <c r="N12811" i="5"/>
  <c r="P12811" i="5" s="1"/>
  <c r="Q12811" i="5" s="1"/>
  <c r="N7233" i="5"/>
  <c r="P7233" i="5" s="1"/>
  <c r="Q7233" i="5" s="1"/>
  <c r="N1380" i="5"/>
  <c r="P1380" i="5" s="1"/>
  <c r="N1219" i="5"/>
  <c r="N5882" i="5"/>
  <c r="P5882" i="5" s="1"/>
  <c r="Q5882" i="5" s="1"/>
  <c r="N7455" i="5"/>
  <c r="P7455" i="5" s="1"/>
  <c r="Q7455" i="5" s="1"/>
  <c r="O9827" i="5"/>
  <c r="P9827" i="5" s="1"/>
  <c r="Q9827" i="5" s="1"/>
  <c r="N825" i="5"/>
  <c r="P825" i="5" s="1"/>
  <c r="O3572" i="5"/>
  <c r="P3572" i="5" s="1"/>
  <c r="Q3572" i="5" s="1"/>
  <c r="N11212" i="5"/>
  <c r="P11212" i="5" s="1"/>
  <c r="Q11212" i="5" s="1"/>
  <c r="O114" i="5"/>
  <c r="P114" i="5" s="1"/>
  <c r="O187" i="5"/>
  <c r="P187" i="5" s="1"/>
  <c r="N9613" i="5"/>
  <c r="O2219" i="5"/>
  <c r="P2219" i="5" s="1"/>
  <c r="O1166" i="5"/>
  <c r="P1166" i="5" s="1"/>
  <c r="N9864" i="5"/>
  <c r="O3799" i="5"/>
  <c r="P3799" i="5" s="1"/>
  <c r="Q3799" i="5" s="1"/>
  <c r="N3172" i="5"/>
  <c r="P3172" i="5" s="1"/>
  <c r="Q3172" i="5" s="1"/>
  <c r="O3494" i="5"/>
  <c r="P3494" i="5" s="1"/>
  <c r="O951" i="5"/>
  <c r="O7219" i="5"/>
  <c r="N1429" i="5"/>
  <c r="P1429" i="5" s="1"/>
  <c r="N954" i="5"/>
  <c r="P954" i="5" s="1"/>
  <c r="O2464" i="5"/>
  <c r="O1673" i="5"/>
  <c r="P1673" i="5" s="1"/>
  <c r="O2336" i="5"/>
  <c r="O13688" i="5"/>
  <c r="P13688" i="5" s="1"/>
  <c r="N9713" i="5"/>
  <c r="N3025" i="5"/>
  <c r="N12217" i="5"/>
  <c r="N2468" i="5"/>
  <c r="P2468" i="5" s="1"/>
  <c r="N2626" i="5"/>
  <c r="P2626" i="5" s="1"/>
  <c r="O13838" i="5"/>
  <c r="P13838" i="5" s="1"/>
  <c r="O14460" i="5"/>
  <c r="P14460" i="5" s="1"/>
  <c r="Q14460" i="5" s="1"/>
  <c r="N532" i="5"/>
  <c r="O532" i="5"/>
  <c r="O506" i="5"/>
  <c r="N506" i="5"/>
  <c r="N181" i="5"/>
  <c r="O181" i="5"/>
  <c r="N93" i="5"/>
  <c r="O93" i="5"/>
  <c r="N12215" i="5"/>
  <c r="O12215" i="5"/>
  <c r="N8899" i="5"/>
  <c r="O8899" i="5"/>
  <c r="O2344" i="5"/>
  <c r="N2344" i="5"/>
  <c r="N106" i="5"/>
  <c r="O106" i="5"/>
  <c r="N5743" i="5"/>
  <c r="O5743" i="5"/>
  <c r="N13845" i="5"/>
  <c r="O13845" i="5"/>
  <c r="O13405" i="5"/>
  <c r="N13405" i="5"/>
  <c r="O14388" i="5"/>
  <c r="N14388" i="5"/>
  <c r="O14292" i="5"/>
  <c r="N14292" i="5"/>
  <c r="N13692" i="5"/>
  <c r="O13692" i="5"/>
  <c r="N13351" i="5"/>
  <c r="O13351" i="5"/>
  <c r="O11120" i="5"/>
  <c r="N11120" i="5"/>
  <c r="N11311" i="5"/>
  <c r="O11311" i="5"/>
  <c r="N9178" i="5"/>
  <c r="O9178" i="5"/>
  <c r="O8851" i="5"/>
  <c r="P8851" i="5" s="1"/>
  <c r="Q8851" i="5" s="1"/>
  <c r="N8851" i="5"/>
  <c r="N8821" i="5"/>
  <c r="O8821" i="5"/>
  <c r="O5954" i="5"/>
  <c r="N5954" i="5"/>
  <c r="N12204" i="5"/>
  <c r="O12204" i="5"/>
  <c r="O12222" i="5"/>
  <c r="N12222" i="5"/>
  <c r="N9887" i="5"/>
  <c r="O9887" i="5"/>
  <c r="O9515" i="5"/>
  <c r="N9515" i="5"/>
  <c r="O10421" i="5"/>
  <c r="N10421" i="5"/>
  <c r="N9618" i="5"/>
  <c r="O9618" i="5"/>
  <c r="N9431" i="5"/>
  <c r="O9431" i="5"/>
  <c r="N8841" i="5"/>
  <c r="O8841" i="5"/>
  <c r="O9128" i="5"/>
  <c r="N9128" i="5"/>
  <c r="N7747" i="5"/>
  <c r="O7747" i="5"/>
  <c r="N3677" i="5"/>
  <c r="O3677" i="5"/>
  <c r="N3449" i="5"/>
  <c r="O3449" i="5"/>
  <c r="N3271" i="5"/>
  <c r="O3271" i="5"/>
  <c r="O2502" i="5"/>
  <c r="N2502" i="5"/>
  <c r="O3231" i="5"/>
  <c r="N3231" i="5"/>
  <c r="N2476" i="5"/>
  <c r="O2476" i="5"/>
  <c r="O2368" i="5"/>
  <c r="N2368" i="5"/>
  <c r="N1516" i="5"/>
  <c r="O1516" i="5"/>
  <c r="O1875" i="5"/>
  <c r="N1875" i="5"/>
  <c r="O1198" i="5"/>
  <c r="N1198" i="5"/>
  <c r="O1443" i="5"/>
  <c r="N1443" i="5"/>
  <c r="O1194" i="5"/>
  <c r="P1194" i="5" s="1"/>
  <c r="N1194" i="5"/>
  <c r="N1098" i="5"/>
  <c r="O1098" i="5"/>
  <c r="N700" i="5"/>
  <c r="O700" i="5"/>
  <c r="O1227" i="5"/>
  <c r="N1227" i="5"/>
  <c r="O801" i="5"/>
  <c r="N801" i="5"/>
  <c r="N909" i="5"/>
  <c r="O909" i="5"/>
  <c r="O714" i="5"/>
  <c r="N714" i="5"/>
  <c r="O554" i="5"/>
  <c r="N554" i="5"/>
  <c r="N102" i="5"/>
  <c r="O102" i="5"/>
  <c r="O89" i="5"/>
  <c r="N89" i="5"/>
  <c r="N68" i="5"/>
  <c r="O68" i="5"/>
  <c r="N15" i="5"/>
  <c r="O15" i="5"/>
  <c r="N12745" i="5"/>
  <c r="O12745" i="5"/>
  <c r="N12485" i="5"/>
  <c r="O12485" i="5"/>
  <c r="O3602" i="5"/>
  <c r="N3602" i="5"/>
  <c r="N3760" i="5"/>
  <c r="O3760" i="5"/>
  <c r="N2489" i="5"/>
  <c r="P2489" i="5" s="1"/>
  <c r="O2489" i="5"/>
  <c r="O14546" i="5"/>
  <c r="N14546" i="5"/>
  <c r="N14510" i="5"/>
  <c r="O14510" i="5"/>
  <c r="O14467" i="5"/>
  <c r="N14467" i="5"/>
  <c r="O11092" i="5"/>
  <c r="N11092" i="5"/>
  <c r="N11134" i="5"/>
  <c r="O11134" i="5"/>
  <c r="N4390" i="5"/>
  <c r="O4390" i="5"/>
  <c r="O12608" i="5"/>
  <c r="N12608" i="5"/>
  <c r="O12578" i="5"/>
  <c r="N12578" i="5"/>
  <c r="O12121" i="5"/>
  <c r="N12121" i="5"/>
  <c r="N12378" i="5"/>
  <c r="O12378" i="5"/>
  <c r="O12501" i="5"/>
  <c r="N12501" i="5"/>
  <c r="N11666" i="5"/>
  <c r="O11666" i="5"/>
  <c r="N11817" i="5"/>
  <c r="O11817" i="5"/>
  <c r="N11800" i="5"/>
  <c r="O11800" i="5"/>
  <c r="N11464" i="5"/>
  <c r="O11464" i="5"/>
  <c r="N11309" i="5"/>
  <c r="O11309" i="5"/>
  <c r="N5824" i="5"/>
  <c r="O5824" i="5"/>
  <c r="N4255" i="5"/>
  <c r="O4255" i="5"/>
  <c r="O3707" i="5"/>
  <c r="N3707" i="5"/>
  <c r="N3093" i="5"/>
  <c r="O3093" i="5"/>
  <c r="N902" i="5"/>
  <c r="O902" i="5"/>
  <c r="N235" i="5"/>
  <c r="O235" i="5"/>
  <c r="N449" i="5"/>
  <c r="O449" i="5"/>
  <c r="N368" i="5"/>
  <c r="O368" i="5"/>
  <c r="N398" i="5"/>
  <c r="O398" i="5"/>
  <c r="N306" i="5"/>
  <c r="O306" i="5"/>
  <c r="N152" i="5"/>
  <c r="O152" i="5"/>
  <c r="O10877" i="5"/>
  <c r="N10877" i="5"/>
  <c r="O10689" i="5"/>
  <c r="N10689" i="5"/>
  <c r="N11142" i="5"/>
  <c r="O11142" i="5"/>
  <c r="N10806" i="5"/>
  <c r="O10806" i="5"/>
  <c r="N9327" i="5"/>
  <c r="O9327" i="5"/>
  <c r="N8862" i="5"/>
  <c r="O8862" i="5"/>
  <c r="O3553" i="5"/>
  <c r="N3553" i="5"/>
  <c r="N3346" i="5"/>
  <c r="O3346" i="5"/>
  <c r="N2130" i="5"/>
  <c r="O2130" i="5"/>
  <c r="O2430" i="5"/>
  <c r="N2430" i="5"/>
  <c r="N2457" i="5"/>
  <c r="O2457" i="5"/>
  <c r="O2447" i="5"/>
  <c r="N2447" i="5"/>
  <c r="N2026" i="5"/>
  <c r="P2026" i="5" s="1"/>
  <c r="O2026" i="5"/>
  <c r="O1448" i="5"/>
  <c r="N1448" i="5"/>
  <c r="N1769" i="5"/>
  <c r="O1769" i="5"/>
  <c r="N1984" i="5"/>
  <c r="O1984" i="5"/>
  <c r="O976" i="5"/>
  <c r="N976" i="5"/>
  <c r="N2829" i="5"/>
  <c r="O2829" i="5"/>
  <c r="N2703" i="5"/>
  <c r="O2703" i="5"/>
  <c r="N1696" i="5"/>
  <c r="O1696" i="5"/>
  <c r="O574" i="5"/>
  <c r="P574" i="5" s="1"/>
  <c r="N574" i="5"/>
  <c r="N1317" i="5"/>
  <c r="P1317" i="5" s="1"/>
  <c r="N3651" i="5"/>
  <c r="P3651" i="5" s="1"/>
  <c r="Q3651" i="5" s="1"/>
  <c r="N853" i="5"/>
  <c r="P853" i="5" s="1"/>
  <c r="O2226" i="5"/>
  <c r="O4515" i="5"/>
  <c r="O2753" i="5"/>
  <c r="P2753" i="5" s="1"/>
  <c r="O11099" i="5"/>
  <c r="P11099" i="5" s="1"/>
  <c r="Q11099" i="5" s="1"/>
  <c r="O14481" i="5"/>
  <c r="N13105" i="5"/>
  <c r="O13105" i="5"/>
  <c r="N12981" i="5"/>
  <c r="O12981" i="5"/>
  <c r="N612" i="5"/>
  <c r="P612" i="5" s="1"/>
  <c r="N2232" i="5"/>
  <c r="O2232" i="5"/>
  <c r="O3832" i="5"/>
  <c r="N3832" i="5"/>
  <c r="P3832" i="5" s="1"/>
  <c r="Q3832" i="5" s="1"/>
  <c r="N2319" i="5"/>
  <c r="O2319" i="5"/>
  <c r="N670" i="5"/>
  <c r="O670" i="5"/>
  <c r="N14058" i="5"/>
  <c r="P14058" i="5" s="1"/>
  <c r="O3364" i="5"/>
  <c r="P3364" i="5" s="1"/>
  <c r="Q3364" i="5" s="1"/>
  <c r="O3909" i="5"/>
  <c r="N10887" i="5"/>
  <c r="P10887" i="5" s="1"/>
  <c r="Q10887" i="5" s="1"/>
  <c r="O433" i="5"/>
  <c r="P433" i="5" s="1"/>
  <c r="N133" i="5"/>
  <c r="P133" i="5" s="1"/>
  <c r="N13009" i="5"/>
  <c r="P13009" i="5" s="1"/>
  <c r="Q13009" i="5" s="1"/>
  <c r="O914" i="5"/>
  <c r="N1150" i="5"/>
  <c r="O1150" i="5"/>
  <c r="N12968" i="5"/>
  <c r="O12968" i="5"/>
  <c r="O10945" i="5"/>
  <c r="N10945" i="5"/>
  <c r="N10113" i="5"/>
  <c r="O10113" i="5"/>
  <c r="N3582" i="5"/>
  <c r="O3582" i="5"/>
  <c r="N889" i="5"/>
  <c r="O889" i="5"/>
  <c r="O14374" i="5"/>
  <c r="P14374" i="5" s="1"/>
  <c r="Q14374" i="5" s="1"/>
  <c r="N1938" i="5"/>
  <c r="P1938" i="5" s="1"/>
  <c r="O2529" i="5"/>
  <c r="P2529" i="5" s="1"/>
  <c r="N1488" i="5"/>
  <c r="P1488" i="5" s="1"/>
  <c r="N3221" i="5"/>
  <c r="N12277" i="5"/>
  <c r="P12277" i="5" s="1"/>
  <c r="Q12277" i="5" s="1"/>
  <c r="O414" i="5"/>
  <c r="P414" i="5" s="1"/>
  <c r="N2307" i="5"/>
  <c r="P2307" i="5" s="1"/>
  <c r="N2483" i="5"/>
  <c r="P2483" i="5" s="1"/>
  <c r="N9975" i="5"/>
  <c r="P9975" i="5" s="1"/>
  <c r="Q9975" i="5" s="1"/>
  <c r="O533" i="5"/>
  <c r="P533" i="5" s="1"/>
  <c r="N1978" i="5"/>
  <c r="P1978" i="5" s="1"/>
  <c r="O1934" i="5"/>
  <c r="N1934" i="5"/>
  <c r="O11069" i="5"/>
  <c r="N11069" i="5"/>
  <c r="P11069" i="5" s="1"/>
  <c r="Q11069" i="5" s="1"/>
  <c r="O2045" i="5"/>
  <c r="N2045" i="5"/>
  <c r="N1864" i="5"/>
  <c r="O1864" i="5"/>
  <c r="N1001" i="5"/>
  <c r="O1001" i="5"/>
  <c r="O3416" i="5"/>
  <c r="O3770" i="5"/>
  <c r="P3770" i="5" s="1"/>
  <c r="Q3770" i="5" s="1"/>
  <c r="O329" i="5"/>
  <c r="P329" i="5" s="1"/>
  <c r="O570" i="5"/>
  <c r="P570" i="5" s="1"/>
  <c r="N1138" i="5"/>
  <c r="P1138" i="5" s="1"/>
  <c r="O2635" i="5"/>
  <c r="P2635" i="5" s="1"/>
  <c r="N227" i="5"/>
  <c r="P227" i="5" s="1"/>
  <c r="O888" i="5"/>
  <c r="O3822" i="5"/>
  <c r="N10446" i="5"/>
  <c r="P10446" i="5" s="1"/>
  <c r="O6063" i="5"/>
  <c r="P6063" i="5" s="1"/>
  <c r="Q6063" i="5" s="1"/>
  <c r="N12192" i="5"/>
  <c r="O12192" i="5"/>
  <c r="O9163" i="5"/>
  <c r="N9163" i="5"/>
  <c r="N844" i="5"/>
  <c r="O844" i="5"/>
  <c r="N786" i="5"/>
  <c r="P786" i="5" s="1"/>
  <c r="O786" i="5"/>
  <c r="N14093" i="5"/>
  <c r="O14093" i="5"/>
  <c r="O1405" i="5"/>
  <c r="N11454" i="5"/>
  <c r="P11454" i="5" s="1"/>
  <c r="Q11454" i="5" s="1"/>
  <c r="O2025" i="5"/>
  <c r="P2025" i="5" s="1"/>
  <c r="O9162" i="5"/>
  <c r="P9162" i="5" s="1"/>
  <c r="Q9162" i="5" s="1"/>
  <c r="O2221" i="5"/>
  <c r="P2221" i="5" s="1"/>
  <c r="N3038" i="5"/>
  <c r="O3038" i="5"/>
  <c r="O2361" i="5"/>
  <c r="P2361" i="5" s="1"/>
  <c r="N8784" i="5"/>
  <c r="P8784" i="5" s="1"/>
  <c r="Q8784" i="5" s="1"/>
  <c r="O8758" i="5"/>
  <c r="P8758" i="5" s="1"/>
  <c r="Q8758" i="5" s="1"/>
  <c r="N9205" i="5"/>
  <c r="O9205" i="5"/>
  <c r="N2841" i="5"/>
  <c r="O2841" i="5"/>
  <c r="N528" i="5"/>
  <c r="O528" i="5"/>
  <c r="O8939" i="5"/>
  <c r="N8939" i="5"/>
  <c r="O3827" i="5"/>
  <c r="P3827" i="5" s="1"/>
  <c r="Q3827" i="5" s="1"/>
  <c r="N3827" i="5"/>
  <c r="N2178" i="5"/>
  <c r="O2178" i="5"/>
  <c r="N852" i="5"/>
  <c r="O852" i="5"/>
  <c r="O1430" i="5"/>
  <c r="P1430" i="5" s="1"/>
  <c r="N2977" i="5"/>
  <c r="P2977" i="5" s="1"/>
  <c r="N9890" i="5"/>
  <c r="P9890" i="5" s="1"/>
  <c r="Q9890" i="5" s="1"/>
  <c r="N4466" i="5"/>
  <c r="P4466" i="5" s="1"/>
  <c r="Q4466" i="5" s="1"/>
  <c r="N12697" i="5"/>
  <c r="P12697" i="5" s="1"/>
  <c r="Q12697" i="5" s="1"/>
  <c r="N5549" i="5"/>
  <c r="P5549" i="5" s="1"/>
  <c r="Q5549" i="5" s="1"/>
  <c r="N3733" i="5"/>
  <c r="O5958" i="5"/>
  <c r="N2435" i="5"/>
  <c r="N2265" i="5"/>
  <c r="O13288" i="5"/>
  <c r="P13288" i="5" s="1"/>
  <c r="O2557" i="5"/>
  <c r="N2557" i="5"/>
  <c r="N12800" i="5"/>
  <c r="O12800" i="5"/>
  <c r="N3385" i="5"/>
  <c r="O3385" i="5"/>
  <c r="N788" i="5"/>
  <c r="O788" i="5"/>
  <c r="O2317" i="5"/>
  <c r="P2317" i="5" s="1"/>
  <c r="O3747" i="5"/>
  <c r="P3747" i="5" s="1"/>
  <c r="Q3747" i="5" s="1"/>
  <c r="O11473" i="5"/>
  <c r="P11473" i="5" s="1"/>
  <c r="Q11473" i="5" s="1"/>
  <c r="O10948" i="5"/>
  <c r="P10948" i="5" s="1"/>
  <c r="Q10948" i="5" s="1"/>
  <c r="O12612" i="5"/>
  <c r="O13229" i="5"/>
  <c r="P13229" i="5" s="1"/>
  <c r="O5417" i="5"/>
  <c r="P5417" i="5" s="1"/>
  <c r="Q5417" i="5" s="1"/>
  <c r="N12532" i="5"/>
  <c r="P12532" i="5" s="1"/>
  <c r="Q12532" i="5" s="1"/>
  <c r="O8332" i="5"/>
  <c r="P8332" i="5" s="1"/>
  <c r="Q8332" i="5" s="1"/>
  <c r="O11339" i="5"/>
  <c r="P11339" i="5" s="1"/>
  <c r="Q11339" i="5" s="1"/>
  <c r="N11774" i="5"/>
  <c r="P11774" i="5" s="1"/>
  <c r="Q11774" i="5" s="1"/>
  <c r="O4332" i="5"/>
  <c r="P4332" i="5" s="1"/>
  <c r="Q4332" i="5" s="1"/>
  <c r="O14322" i="5"/>
  <c r="P14322" i="5" s="1"/>
  <c r="Q14322" i="5" s="1"/>
  <c r="N11409" i="5"/>
  <c r="P11409" i="5" s="1"/>
  <c r="Q11409" i="5" s="1"/>
  <c r="N7194" i="5"/>
  <c r="O8120" i="5"/>
  <c r="P8120" i="5" s="1"/>
  <c r="Q8120" i="5" s="1"/>
  <c r="O10640" i="5"/>
  <c r="N5812" i="5"/>
  <c r="P5812" i="5" s="1"/>
  <c r="Q5812" i="5" s="1"/>
  <c r="O5940" i="5"/>
  <c r="P5940" i="5" s="1"/>
  <c r="Q5940" i="5" s="1"/>
  <c r="N4283" i="5"/>
  <c r="P4283" i="5" s="1"/>
  <c r="Q4283" i="5" s="1"/>
  <c r="N7403" i="5"/>
  <c r="P7403" i="5" s="1"/>
  <c r="Q7403" i="5" s="1"/>
  <c r="O687" i="5"/>
  <c r="P687" i="5" s="1"/>
  <c r="O6847" i="5"/>
  <c r="P6847" i="5" s="1"/>
  <c r="Q6847" i="5" s="1"/>
  <c r="N7190" i="5"/>
  <c r="P7190" i="5" s="1"/>
  <c r="Q7190" i="5" s="1"/>
  <c r="N12459" i="5"/>
  <c r="P12459" i="5" s="1"/>
  <c r="Q12459" i="5" s="1"/>
  <c r="N8363" i="5"/>
  <c r="P8363" i="5" s="1"/>
  <c r="Q8363" i="5" s="1"/>
  <c r="N11913" i="5"/>
  <c r="P11913" i="5" s="1"/>
  <c r="Q11913" i="5" s="1"/>
  <c r="N3185" i="5"/>
  <c r="P3185" i="5" s="1"/>
  <c r="Q3185" i="5" s="1"/>
  <c r="O3388" i="5"/>
  <c r="P3388" i="5" s="1"/>
  <c r="Q3388" i="5" s="1"/>
  <c r="N8282" i="5"/>
  <c r="O11263" i="5"/>
  <c r="O2591" i="5"/>
  <c r="P2591" i="5" s="1"/>
  <c r="N8512" i="5"/>
  <c r="P8512" i="5" s="1"/>
  <c r="Q8512" i="5" s="1"/>
  <c r="O10055" i="5"/>
  <c r="P10055" i="5" s="1"/>
  <c r="Q10055" i="5" s="1"/>
  <c r="N5965" i="5"/>
  <c r="P5965" i="5" s="1"/>
  <c r="Q5965" i="5" s="1"/>
  <c r="P12824" i="5"/>
  <c r="Q12824" i="5" s="1"/>
  <c r="O9819" i="5"/>
  <c r="N5294" i="5"/>
  <c r="O517" i="5"/>
  <c r="P517" i="5" s="1"/>
  <c r="O11186" i="5"/>
  <c r="P11186" i="5" s="1"/>
  <c r="Q11186" i="5" s="1"/>
  <c r="N6963" i="5"/>
  <c r="P6963" i="5" s="1"/>
  <c r="Q6963" i="5" s="1"/>
  <c r="N12085" i="5"/>
  <c r="P12085" i="5" s="1"/>
  <c r="Q12085" i="5" s="1"/>
  <c r="N8387" i="5"/>
  <c r="P8387" i="5" s="1"/>
  <c r="Q8387" i="5" s="1"/>
  <c r="O7806" i="5"/>
  <c r="P7806" i="5" s="1"/>
  <c r="Q7806" i="5" s="1"/>
  <c r="O10286" i="5"/>
  <c r="P10286" i="5" s="1"/>
  <c r="N10299" i="5"/>
  <c r="O14417" i="5"/>
  <c r="O9850" i="5"/>
  <c r="P9850" i="5" s="1"/>
  <c r="Q9850" i="5" s="1"/>
  <c r="N14425" i="5"/>
  <c r="P14425" i="5" s="1"/>
  <c r="O7197" i="5"/>
  <c r="N331" i="5"/>
  <c r="P331" i="5" s="1"/>
  <c r="N11392" i="5"/>
  <c r="P11392" i="5" s="1"/>
  <c r="Q11392" i="5" s="1"/>
  <c r="N12402" i="5"/>
  <c r="O4366" i="5"/>
  <c r="O8389" i="5"/>
  <c r="P8389" i="5" s="1"/>
  <c r="Q8389" i="5" s="1"/>
  <c r="O782" i="5"/>
  <c r="P782" i="5" s="1"/>
  <c r="O7018" i="5"/>
  <c r="P7018" i="5" s="1"/>
  <c r="Q7018" i="5" s="1"/>
  <c r="N11436" i="5"/>
  <c r="P11436" i="5" s="1"/>
  <c r="Q11436" i="5" s="1"/>
  <c r="N8661" i="5"/>
  <c r="P8661" i="5" s="1"/>
  <c r="Q8661" i="5" s="1"/>
  <c r="O9615" i="5"/>
  <c r="P9615" i="5" s="1"/>
  <c r="Q9615" i="5" s="1"/>
  <c r="O8567" i="5"/>
  <c r="O7698" i="5"/>
  <c r="O3367" i="5"/>
  <c r="O12031" i="5"/>
  <c r="P12031" i="5" s="1"/>
  <c r="Q12031" i="5" s="1"/>
  <c r="N2600" i="5"/>
  <c r="P2600" i="5" s="1"/>
  <c r="N12335" i="5"/>
  <c r="P12335" i="5" s="1"/>
  <c r="Q12335" i="5" s="1"/>
  <c r="O13546" i="5"/>
  <c r="P13546" i="5" s="1"/>
  <c r="N4928" i="5"/>
  <c r="P4928" i="5" s="1"/>
  <c r="Q4928" i="5" s="1"/>
  <c r="N605" i="5"/>
  <c r="P605" i="5" s="1"/>
  <c r="O8708" i="5"/>
  <c r="O11556" i="5"/>
  <c r="N3446" i="5"/>
  <c r="P3446" i="5" s="1"/>
  <c r="Q3446" i="5" s="1"/>
  <c r="O6783" i="5"/>
  <c r="N1327" i="5"/>
  <c r="P1327" i="5" s="1"/>
  <c r="O1500" i="5"/>
  <c r="P1500" i="5" s="1"/>
  <c r="O1824" i="5"/>
  <c r="P1824" i="5" s="1"/>
  <c r="N2366" i="5"/>
  <c r="N6270" i="5"/>
  <c r="P6270" i="5" s="1"/>
  <c r="Q6270" i="5" s="1"/>
  <c r="O86" i="5"/>
  <c r="P86" i="5" s="1"/>
  <c r="O1366" i="5"/>
  <c r="P1366" i="5" s="1"/>
  <c r="N4024" i="5"/>
  <c r="N4041" i="5"/>
  <c r="P4041" i="5" s="1"/>
  <c r="O4476" i="5"/>
  <c r="P4476" i="5" s="1"/>
  <c r="Q4476" i="5" s="1"/>
  <c r="O14493" i="5"/>
  <c r="P14493" i="5" s="1"/>
  <c r="N421" i="5"/>
  <c r="O3485" i="5"/>
  <c r="P3485" i="5" s="1"/>
  <c r="Q3485" i="5" s="1"/>
  <c r="O8995" i="5"/>
  <c r="P8995" i="5" s="1"/>
  <c r="Q8995" i="5" s="1"/>
  <c r="O1484" i="5"/>
  <c r="P1484" i="5" s="1"/>
  <c r="N12228" i="5"/>
  <c r="N8370" i="5"/>
  <c r="P8370" i="5" s="1"/>
  <c r="Q8370" i="5" s="1"/>
  <c r="N10869" i="5"/>
  <c r="P10869" i="5" s="1"/>
  <c r="Q10869" i="5" s="1"/>
  <c r="N4986" i="5"/>
  <c r="P4986" i="5" s="1"/>
  <c r="Q4986" i="5" s="1"/>
  <c r="N1868" i="5"/>
  <c r="O9082" i="5"/>
  <c r="P9082" i="5" s="1"/>
  <c r="Q9082" i="5" s="1"/>
  <c r="O14268" i="5"/>
  <c r="P14268" i="5" s="1"/>
  <c r="O13797" i="5"/>
  <c r="P13797" i="5" s="1"/>
  <c r="N13835" i="5"/>
  <c r="O12449" i="5"/>
  <c r="P12449" i="5" s="1"/>
  <c r="Q12449" i="5" s="1"/>
  <c r="N7441" i="5"/>
  <c r="P7441" i="5" s="1"/>
  <c r="Q7441" i="5" s="1"/>
  <c r="N9717" i="5"/>
  <c r="O13642" i="5"/>
  <c r="N13926" i="5"/>
  <c r="P13926" i="5" s="1"/>
  <c r="N12535" i="5"/>
  <c r="O12713" i="5"/>
  <c r="P12713" i="5" s="1"/>
  <c r="Q12713" i="5" s="1"/>
  <c r="N4371" i="5"/>
  <c r="P4371" i="5" s="1"/>
  <c r="Q4371" i="5" s="1"/>
  <c r="N4997" i="5"/>
  <c r="P4997" i="5" s="1"/>
  <c r="Q4997" i="5" s="1"/>
  <c r="O348" i="5"/>
  <c r="P348" i="5" s="1"/>
  <c r="O884" i="5"/>
  <c r="P884" i="5" s="1"/>
  <c r="N12618" i="5"/>
  <c r="O9747" i="5"/>
  <c r="P9747" i="5" s="1"/>
  <c r="Q9747" i="5" s="1"/>
  <c r="O12536" i="5"/>
  <c r="P12536" i="5" s="1"/>
  <c r="Q12536" i="5" s="1"/>
  <c r="O225" i="5"/>
  <c r="P225" i="5" s="1"/>
  <c r="O3043" i="5"/>
  <c r="O3092" i="5"/>
  <c r="P3092" i="5" s="1"/>
  <c r="Q3092" i="5" s="1"/>
  <c r="O11360" i="5"/>
  <c r="P11360" i="5" s="1"/>
  <c r="Q11360" i="5" s="1"/>
  <c r="N2402" i="5"/>
  <c r="P2402" i="5" s="1"/>
  <c r="O12291" i="5"/>
  <c r="P12291" i="5" s="1"/>
  <c r="Q12291" i="5" s="1"/>
  <c r="N12616" i="5"/>
  <c r="P12616" i="5" s="1"/>
  <c r="Q12616" i="5" s="1"/>
  <c r="O6400" i="5"/>
  <c r="O8764" i="5"/>
  <c r="P8764" i="5" s="1"/>
  <c r="Q8764" i="5" s="1"/>
  <c r="O10768" i="5"/>
  <c r="P10768" i="5" s="1"/>
  <c r="Q10768" i="5" s="1"/>
  <c r="O1450" i="5"/>
  <c r="P1450" i="5" s="1"/>
  <c r="N4019" i="5"/>
  <c r="P4019" i="5" s="1"/>
  <c r="Q4019" i="5" s="1"/>
  <c r="O6322" i="5"/>
  <c r="P6322" i="5" s="1"/>
  <c r="Q6322" i="5" s="1"/>
  <c r="N4191" i="5"/>
  <c r="O4646" i="5"/>
  <c r="P4646" i="5" s="1"/>
  <c r="O2190" i="5"/>
  <c r="P2190" i="5" s="1"/>
  <c r="O520" i="5"/>
  <c r="P520" i="5" s="1"/>
  <c r="O1776" i="5"/>
  <c r="O2513" i="5"/>
  <c r="P2513" i="5" s="1"/>
  <c r="N3475" i="5"/>
  <c r="P3475" i="5" s="1"/>
  <c r="Q3475" i="5" s="1"/>
  <c r="O8817" i="5"/>
  <c r="P8817" i="5" s="1"/>
  <c r="Q8817" i="5" s="1"/>
  <c r="O9249" i="5"/>
  <c r="N698" i="5"/>
  <c r="P698" i="5" s="1"/>
  <c r="O910" i="5"/>
  <c r="P910" i="5" s="1"/>
  <c r="O5035" i="5"/>
  <c r="P5035" i="5" s="1"/>
  <c r="Q5035" i="5" s="1"/>
  <c r="O12259" i="5"/>
  <c r="O1217" i="5"/>
  <c r="P1217" i="5" s="1"/>
  <c r="O9927" i="5"/>
  <c r="P9927" i="5" s="1"/>
  <c r="Q9927" i="5" s="1"/>
  <c r="O3752" i="5"/>
  <c r="P3752" i="5" s="1"/>
  <c r="Q3752" i="5" s="1"/>
  <c r="N14536" i="5"/>
  <c r="N2524" i="5"/>
  <c r="P2524" i="5" s="1"/>
  <c r="O5425" i="5"/>
  <c r="P5425" i="5" s="1"/>
  <c r="Q5425" i="5" s="1"/>
  <c r="N8093" i="5"/>
  <c r="P8093" i="5" s="1"/>
  <c r="Q8093" i="5" s="1"/>
  <c r="N8856" i="5"/>
  <c r="O8414" i="5"/>
  <c r="P8414" i="5" s="1"/>
  <c r="Q8414" i="5" s="1"/>
  <c r="N11625" i="5"/>
  <c r="P11625" i="5" s="1"/>
  <c r="Q11625" i="5" s="1"/>
  <c r="O10735" i="5"/>
  <c r="P10735" i="5" s="1"/>
  <c r="Q10735" i="5" s="1"/>
  <c r="O14384" i="5"/>
  <c r="O14021" i="5"/>
  <c r="P14021" i="5" s="1"/>
  <c r="N1867" i="5"/>
  <c r="N14423" i="5"/>
  <c r="P14423" i="5" s="1"/>
  <c r="N12725" i="5"/>
  <c r="P12725" i="5" s="1"/>
  <c r="Q12725" i="5" s="1"/>
  <c r="N8394" i="5"/>
  <c r="P8394" i="5" s="1"/>
  <c r="Q8394" i="5" s="1"/>
  <c r="O9801" i="5"/>
  <c r="P9801" i="5" s="1"/>
  <c r="Q9801" i="5" s="1"/>
  <c r="O13694" i="5"/>
  <c r="P13694" i="5" s="1"/>
  <c r="N14026" i="5"/>
  <c r="O12635" i="5"/>
  <c r="P12635" i="5" s="1"/>
  <c r="Q12635" i="5" s="1"/>
  <c r="N14422" i="5"/>
  <c r="P14422" i="5" s="1"/>
  <c r="N247" i="5"/>
  <c r="P247" i="5" s="1"/>
  <c r="N3667" i="5"/>
  <c r="O6037" i="5"/>
  <c r="P6037" i="5" s="1"/>
  <c r="Q6037" i="5" s="1"/>
  <c r="N12799" i="5"/>
  <c r="P12799" i="5" s="1"/>
  <c r="Q12799" i="5" s="1"/>
  <c r="O4746" i="5"/>
  <c r="P4746" i="5" s="1"/>
  <c r="Q4746" i="5" s="1"/>
  <c r="O5983" i="5"/>
  <c r="P5983" i="5" s="1"/>
  <c r="Q5983" i="5" s="1"/>
  <c r="N7186" i="5"/>
  <c r="P7186" i="5" s="1"/>
  <c r="Q7186" i="5" s="1"/>
  <c r="O9843" i="5"/>
  <c r="P9843" i="5" s="1"/>
  <c r="Q9843" i="5" s="1"/>
  <c r="O11917" i="5"/>
  <c r="P11917" i="5" s="1"/>
  <c r="Q11917" i="5" s="1"/>
  <c r="O716" i="5"/>
  <c r="P716" i="5" s="1"/>
  <c r="O3162" i="5"/>
  <c r="P3162" i="5" s="1"/>
  <c r="Q3162" i="5" s="1"/>
  <c r="O3539" i="5"/>
  <c r="P3539" i="5" s="1"/>
  <c r="Q3539" i="5" s="1"/>
  <c r="O170" i="5"/>
  <c r="P170" i="5" s="1"/>
  <c r="O3075" i="5"/>
  <c r="O3057" i="5"/>
  <c r="N12675" i="5"/>
  <c r="N9096" i="5"/>
  <c r="P9096" i="5" s="1"/>
  <c r="Q9096" i="5" s="1"/>
  <c r="N8482" i="5"/>
  <c r="N11809" i="5"/>
  <c r="P11809" i="5" s="1"/>
  <c r="Q11809" i="5" s="1"/>
  <c r="O6068" i="5"/>
  <c r="P6068" i="5" s="1"/>
  <c r="Q6068" i="5" s="1"/>
  <c r="O4350" i="5"/>
  <c r="P4350" i="5" s="1"/>
  <c r="N1143" i="5"/>
  <c r="O2470" i="5"/>
  <c r="P2470" i="5" s="1"/>
  <c r="N3649" i="5"/>
  <c r="P3649" i="5" s="1"/>
  <c r="Q3649" i="5" s="1"/>
  <c r="N9233" i="5"/>
  <c r="P9233" i="5" s="1"/>
  <c r="Q9233" i="5" s="1"/>
  <c r="O328" i="5"/>
  <c r="P328" i="5" s="1"/>
  <c r="O649" i="5"/>
  <c r="P649" i="5" s="1"/>
  <c r="N2364" i="5"/>
  <c r="P2364" i="5" s="1"/>
  <c r="N3739" i="5"/>
  <c r="P3739" i="5" s="1"/>
  <c r="Q3739" i="5" s="1"/>
  <c r="O6229" i="5"/>
  <c r="O3613" i="5"/>
  <c r="P3613" i="5" s="1"/>
  <c r="Q3613" i="5" s="1"/>
  <c r="N6023" i="5"/>
  <c r="N14504" i="5"/>
  <c r="P14504" i="5" s="1"/>
  <c r="O10609" i="5"/>
  <c r="P10609" i="5" s="1"/>
  <c r="N3755" i="5"/>
  <c r="P3755" i="5" s="1"/>
  <c r="Q3755" i="5" s="1"/>
  <c r="O438" i="5"/>
  <c r="P438" i="5" s="1"/>
  <c r="O1062" i="5"/>
  <c r="P1062" i="5" s="1"/>
  <c r="N14463" i="5"/>
  <c r="P14463" i="5" s="1"/>
  <c r="Q14463" i="5" s="1"/>
  <c r="O5972" i="5"/>
  <c r="P5972" i="5" s="1"/>
  <c r="Q5972" i="5" s="1"/>
  <c r="N11156" i="5"/>
  <c r="N8034" i="5"/>
  <c r="P8034" i="5" s="1"/>
  <c r="Q8034" i="5" s="1"/>
  <c r="O10590" i="5"/>
  <c r="P10590" i="5" s="1"/>
  <c r="O3402" i="5"/>
  <c r="P3402" i="5" s="1"/>
  <c r="Q3402" i="5" s="1"/>
  <c r="O10800" i="5"/>
  <c r="P10800" i="5" s="1"/>
  <c r="Q10800" i="5" s="1"/>
  <c r="O4365" i="5"/>
  <c r="P4365" i="5" s="1"/>
  <c r="Q4365" i="5" s="1"/>
  <c r="O465" i="5"/>
  <c r="O14553" i="5"/>
  <c r="P14553" i="5" s="1"/>
  <c r="N2549" i="5"/>
  <c r="P2549" i="5" s="1"/>
  <c r="O6568" i="5"/>
  <c r="P6568" i="5" s="1"/>
  <c r="Q6568" i="5" s="1"/>
  <c r="N8165" i="5"/>
  <c r="O9185" i="5"/>
  <c r="P9185" i="5" s="1"/>
  <c r="Q9185" i="5" s="1"/>
  <c r="O633" i="5"/>
  <c r="P633" i="5" s="1"/>
  <c r="O7297" i="5"/>
  <c r="P7297" i="5" s="1"/>
  <c r="Q7297" i="5" s="1"/>
  <c r="O4906" i="5"/>
  <c r="O13272" i="5"/>
  <c r="P13272" i="5" s="1"/>
  <c r="N13221" i="5"/>
  <c r="P13221" i="5" s="1"/>
  <c r="O9445" i="5"/>
  <c r="P9445" i="5" s="1"/>
  <c r="Q9445" i="5" s="1"/>
  <c r="O10582" i="5"/>
  <c r="P10582" i="5" s="1"/>
  <c r="O13231" i="5"/>
  <c r="P13231" i="5" s="1"/>
  <c r="O2479" i="5"/>
  <c r="P2479" i="5" s="1"/>
  <c r="N12837" i="5"/>
  <c r="P12837" i="5" s="1"/>
  <c r="Q12837" i="5" s="1"/>
  <c r="N7250" i="5"/>
  <c r="O10795" i="5"/>
  <c r="P10795" i="5" s="1"/>
  <c r="Q10795" i="5" s="1"/>
  <c r="N13354" i="5"/>
  <c r="O13790" i="5"/>
  <c r="P13790" i="5" s="1"/>
  <c r="N14102" i="5"/>
  <c r="O12136" i="5"/>
  <c r="P12136" i="5" s="1"/>
  <c r="Q12136" i="5" s="1"/>
  <c r="N12257" i="5"/>
  <c r="P12257" i="5" s="1"/>
  <c r="Q12257" i="5" s="1"/>
  <c r="N45" i="5"/>
  <c r="P45" i="5" s="1"/>
  <c r="N546" i="5"/>
  <c r="P546" i="5" s="1"/>
  <c r="N12553" i="5"/>
  <c r="P12553" i="5" s="1"/>
  <c r="Q12553" i="5" s="1"/>
  <c r="O4312" i="5"/>
  <c r="O5685" i="5"/>
  <c r="P5685" i="5" s="1"/>
  <c r="Q5685" i="5" s="1"/>
  <c r="O5934" i="5"/>
  <c r="P5934" i="5" s="1"/>
  <c r="Q5934" i="5" s="1"/>
  <c r="O7187" i="5"/>
  <c r="P7187" i="5" s="1"/>
  <c r="Q7187" i="5" s="1"/>
  <c r="O9536" i="5"/>
  <c r="P9536" i="5" s="1"/>
  <c r="Q9536" i="5" s="1"/>
  <c r="O64" i="5"/>
  <c r="P64" i="5" s="1"/>
  <c r="O2359" i="5"/>
  <c r="O3120" i="5"/>
  <c r="P3120" i="5" s="1"/>
  <c r="Q3120" i="5" s="1"/>
  <c r="O208" i="5"/>
  <c r="P208" i="5" s="1"/>
  <c r="O246" i="5"/>
  <c r="P246" i="5" s="1"/>
  <c r="O3058" i="5"/>
  <c r="P3058" i="5" s="1"/>
  <c r="Q3058" i="5" s="1"/>
  <c r="O3044" i="5"/>
  <c r="P3044" i="5" s="1"/>
  <c r="N12178" i="5"/>
  <c r="P12178" i="5" s="1"/>
  <c r="Q12178" i="5" s="1"/>
  <c r="N334" i="5"/>
  <c r="P334" i="5" s="1"/>
  <c r="N11829" i="5"/>
  <c r="O6628" i="5"/>
  <c r="P6628" i="5" s="1"/>
  <c r="Q6628" i="5" s="1"/>
  <c r="N12767" i="5"/>
  <c r="N7316" i="5"/>
  <c r="P7316" i="5" s="1"/>
  <c r="Q7316" i="5" s="1"/>
  <c r="O5527" i="5"/>
  <c r="P5527" i="5" s="1"/>
  <c r="Q5527" i="5" s="1"/>
  <c r="O6065" i="5"/>
  <c r="P6065" i="5" s="1"/>
  <c r="Q6065" i="5" s="1"/>
  <c r="O8229" i="5"/>
  <c r="P8229" i="5" s="1"/>
  <c r="Q8229" i="5" s="1"/>
  <c r="N8188" i="5"/>
  <c r="P8188" i="5" s="1"/>
  <c r="Q8188" i="5" s="1"/>
  <c r="N9414" i="5"/>
  <c r="O1492" i="5"/>
  <c r="P1492" i="5" s="1"/>
  <c r="O4442" i="5"/>
  <c r="P4442" i="5" s="1"/>
  <c r="O10833" i="5"/>
  <c r="P10833" i="5" s="1"/>
  <c r="Q10833" i="5" s="1"/>
  <c r="N5582" i="5"/>
  <c r="N14182" i="5"/>
  <c r="P14182" i="5" s="1"/>
  <c r="N4316" i="5"/>
  <c r="P4316" i="5" s="1"/>
  <c r="Q4316" i="5" s="1"/>
  <c r="O6013" i="5"/>
  <c r="P6013" i="5" s="1"/>
  <c r="Q6013" i="5" s="1"/>
  <c r="N9917" i="5"/>
  <c r="O65" i="5"/>
  <c r="P65" i="5" s="1"/>
  <c r="N816" i="5"/>
  <c r="O1546" i="5"/>
  <c r="P1546" i="5" s="1"/>
  <c r="O1952" i="5"/>
  <c r="N3224" i="5"/>
  <c r="P3224" i="5" s="1"/>
  <c r="Q3224" i="5" s="1"/>
  <c r="N8839" i="5"/>
  <c r="P8839" i="5" s="1"/>
  <c r="Q8839" i="5" s="1"/>
  <c r="O8333" i="5"/>
  <c r="P8333" i="5" s="1"/>
  <c r="Q8333" i="5" s="1"/>
  <c r="N9970" i="5"/>
  <c r="N9954" i="5"/>
  <c r="P9954" i="5" s="1"/>
  <c r="Q9954" i="5" s="1"/>
  <c r="N42" i="5"/>
  <c r="P42" i="5" s="1"/>
  <c r="P4743" i="5"/>
  <c r="Q4743" i="5" s="1"/>
  <c r="P5254" i="5"/>
  <c r="Q5254" i="5" s="1"/>
  <c r="N9357" i="5"/>
  <c r="P9357" i="5" s="1"/>
  <c r="Q9357" i="5" s="1"/>
  <c r="N2510" i="5"/>
  <c r="P2510" i="5" s="1"/>
  <c r="O75" i="5"/>
  <c r="P75" i="5" s="1"/>
  <c r="N1289" i="5"/>
  <c r="P1289" i="5" s="1"/>
  <c r="N1572" i="5"/>
  <c r="P1572" i="5" s="1"/>
  <c r="O3323" i="5"/>
  <c r="P3323" i="5" s="1"/>
  <c r="Q3323" i="5" s="1"/>
  <c r="O6151" i="5"/>
  <c r="P6151" i="5" s="1"/>
  <c r="Q6151" i="5" s="1"/>
  <c r="N1055" i="5"/>
  <c r="P1055" i="5" s="1"/>
  <c r="O4867" i="5"/>
  <c r="P4867" i="5" s="1"/>
  <c r="Q4867" i="5" s="1"/>
  <c r="O2861" i="5"/>
  <c r="P2861" i="5" s="1"/>
  <c r="O6860" i="5"/>
  <c r="P6860" i="5" s="1"/>
  <c r="Q6860" i="5" s="1"/>
  <c r="N9428" i="5"/>
  <c r="P9428" i="5" s="1"/>
  <c r="Q9428" i="5" s="1"/>
  <c r="O4370" i="5"/>
  <c r="P4370" i="5" s="1"/>
  <c r="Q4370" i="5" s="1"/>
  <c r="N5295" i="5"/>
  <c r="P5295" i="5" s="1"/>
  <c r="Q5295" i="5" s="1"/>
  <c r="O10553" i="5"/>
  <c r="P10553" i="5" s="1"/>
  <c r="N4" i="5"/>
  <c r="O9583" i="5"/>
  <c r="P9583" i="5" s="1"/>
  <c r="Q9583" i="5" s="1"/>
  <c r="N12885" i="5"/>
  <c r="P12885" i="5" s="1"/>
  <c r="Q12885" i="5" s="1"/>
  <c r="N10805" i="5"/>
  <c r="P10805" i="5" s="1"/>
  <c r="Q10805" i="5" s="1"/>
  <c r="N393" i="5"/>
  <c r="N1423" i="5"/>
  <c r="P1423" i="5" s="1"/>
  <c r="O3436" i="5"/>
  <c r="P3436" i="5" s="1"/>
  <c r="Q3436" i="5" s="1"/>
  <c r="O12929" i="5"/>
  <c r="P12929" i="5" s="1"/>
  <c r="Q12929" i="5" s="1"/>
  <c r="O12954" i="5"/>
  <c r="P12954" i="5" s="1"/>
  <c r="Q12954" i="5" s="1"/>
  <c r="O1354" i="5"/>
  <c r="P1354" i="5" s="1"/>
  <c r="N2414" i="5"/>
  <c r="O1527" i="5"/>
  <c r="O3349" i="5"/>
  <c r="P3349" i="5" s="1"/>
  <c r="Q3349" i="5" s="1"/>
  <c r="N774" i="5"/>
  <c r="P774" i="5" s="1"/>
  <c r="N13043" i="5"/>
  <c r="P13043" i="5" s="1"/>
  <c r="Q13043" i="5" s="1"/>
  <c r="O13017" i="5"/>
  <c r="P13017" i="5" s="1"/>
  <c r="Q13017" i="5" s="1"/>
  <c r="N13078" i="5"/>
  <c r="P13078" i="5" s="1"/>
  <c r="Q13078" i="5" s="1"/>
  <c r="N2013" i="5"/>
  <c r="P2013" i="5" s="1"/>
  <c r="N1852" i="5"/>
  <c r="O2094" i="5"/>
  <c r="P2094" i="5" s="1"/>
  <c r="O2631" i="5"/>
  <c r="P2631" i="5" s="1"/>
  <c r="N1204" i="5"/>
  <c r="N12115" i="5"/>
  <c r="P12115" i="5" s="1"/>
  <c r="Q12115" i="5" s="1"/>
  <c r="O2325" i="5"/>
  <c r="P2325" i="5" s="1"/>
  <c r="N4294" i="5"/>
  <c r="P4294" i="5" s="1"/>
  <c r="Q4294" i="5" s="1"/>
  <c r="N10965" i="5"/>
  <c r="P10965" i="5" s="1"/>
  <c r="Q10965" i="5" s="1"/>
  <c r="N13133" i="5"/>
  <c r="P13133" i="5" s="1"/>
  <c r="Q13133" i="5" s="1"/>
  <c r="O9270" i="5"/>
  <c r="P9270" i="5" s="1"/>
  <c r="Q9270" i="5" s="1"/>
  <c r="N1007" i="5"/>
  <c r="O1248" i="5"/>
  <c r="O3828" i="5"/>
  <c r="N3439" i="5"/>
  <c r="P3439" i="5" s="1"/>
  <c r="Q3439" i="5" s="1"/>
  <c r="N4210" i="5"/>
  <c r="P4210" i="5" s="1"/>
  <c r="Q4210" i="5" s="1"/>
  <c r="O13495" i="5"/>
  <c r="P13495" i="5" s="1"/>
  <c r="O14315" i="5"/>
  <c r="P14315" i="5" s="1"/>
  <c r="N13472" i="5"/>
  <c r="P13472" i="5" s="1"/>
  <c r="N13852" i="5"/>
  <c r="P13852" i="5" s="1"/>
  <c r="O14220" i="5"/>
  <c r="P14220" i="5" s="1"/>
  <c r="O13346" i="5"/>
  <c r="P13346" i="5" s="1"/>
  <c r="O13602" i="5"/>
  <c r="P13602" i="5" s="1"/>
  <c r="N14010" i="5"/>
  <c r="P14010" i="5" s="1"/>
  <c r="N14314" i="5"/>
  <c r="P14314" i="5" s="1"/>
  <c r="O9031" i="5"/>
  <c r="P5601" i="5"/>
  <c r="Q5601" i="5" s="1"/>
  <c r="N12615" i="5"/>
  <c r="P12615" i="5" s="1"/>
  <c r="Q12615" i="5" s="1"/>
  <c r="O14051" i="5"/>
  <c r="P14051" i="5" s="1"/>
  <c r="N14391" i="5"/>
  <c r="P14391" i="5" s="1"/>
  <c r="Q14391" i="5" s="1"/>
  <c r="N13564" i="5"/>
  <c r="P13564" i="5" s="1"/>
  <c r="O13561" i="5"/>
  <c r="P13561" i="5" s="1"/>
  <c r="N14069" i="5"/>
  <c r="P14069" i="5" s="1"/>
  <c r="O13438" i="5"/>
  <c r="O13718" i="5"/>
  <c r="P13718" i="5" s="1"/>
  <c r="P9944" i="5"/>
  <c r="Q9944" i="5" s="1"/>
  <c r="O10319" i="5"/>
  <c r="P10319" i="5" s="1"/>
  <c r="O13647" i="5"/>
  <c r="P13647" i="5" s="1"/>
  <c r="O14099" i="5"/>
  <c r="P14099" i="5" s="1"/>
  <c r="O13604" i="5"/>
  <c r="P13604" i="5" s="1"/>
  <c r="O13952" i="5"/>
  <c r="P13952" i="5" s="1"/>
  <c r="O14356" i="5"/>
  <c r="P14356" i="5" s="1"/>
  <c r="O13677" i="5"/>
  <c r="P13677" i="5" s="1"/>
  <c r="O14113" i="5"/>
  <c r="P14113" i="5" s="1"/>
  <c r="N13766" i="5"/>
  <c r="P13766" i="5" s="1"/>
  <c r="N14122" i="5"/>
  <c r="P14122" i="5" s="1"/>
  <c r="O7988" i="5"/>
  <c r="P7988" i="5" s="1"/>
  <c r="Q7988" i="5" s="1"/>
  <c r="N9983" i="5"/>
  <c r="P9983" i="5" s="1"/>
  <c r="Q9983" i="5" s="1"/>
  <c r="N13363" i="5"/>
  <c r="P13363" i="5" s="1"/>
  <c r="N13727" i="5"/>
  <c r="O14159" i="5"/>
  <c r="P14159" i="5" s="1"/>
  <c r="O13296" i="5"/>
  <c r="P13296" i="5" s="1"/>
  <c r="O13664" i="5"/>
  <c r="P13664" i="5" s="1"/>
  <c r="O14008" i="5"/>
  <c r="P14008" i="5" s="1"/>
  <c r="N13241" i="5"/>
  <c r="P13241" i="5" s="1"/>
  <c r="O13478" i="5"/>
  <c r="P13478" i="5" s="1"/>
  <c r="N13854" i="5"/>
  <c r="P13854" i="5" s="1"/>
  <c r="N14162" i="5"/>
  <c r="O9278" i="5"/>
  <c r="P9278" i="5" s="1"/>
  <c r="Q9278" i="5" s="1"/>
  <c r="O14215" i="5"/>
  <c r="P14215" i="5" s="1"/>
  <c r="N13372" i="5"/>
  <c r="P13372" i="5" s="1"/>
  <c r="N14084" i="5"/>
  <c r="P14084" i="5" s="1"/>
  <c r="N13745" i="5"/>
  <c r="O14261" i="5"/>
  <c r="P14261" i="5" s="1"/>
  <c r="N13510" i="5"/>
  <c r="P13510" i="5" s="1"/>
  <c r="O14226" i="5"/>
  <c r="P14226" i="5" s="1"/>
  <c r="N3851" i="5"/>
  <c r="P3851" i="5" s="1"/>
  <c r="N13423" i="5"/>
  <c r="P13423" i="5" s="1"/>
  <c r="N13843" i="5"/>
  <c r="P13843" i="5" s="1"/>
  <c r="O13428" i="5"/>
  <c r="O13712" i="5"/>
  <c r="P13712" i="5" s="1"/>
  <c r="O14144" i="5"/>
  <c r="N13369" i="5"/>
  <c r="P13369" i="5" s="1"/>
  <c r="O13821" i="5"/>
  <c r="P13821" i="5" s="1"/>
  <c r="O13558" i="5"/>
  <c r="P13558" i="5" s="1"/>
  <c r="N13910" i="5"/>
  <c r="O14274" i="5"/>
  <c r="P14274" i="5" s="1"/>
  <c r="N13915" i="5"/>
  <c r="P13915" i="5" s="1"/>
  <c r="N14251" i="5"/>
  <c r="P14251" i="5" s="1"/>
  <c r="N13764" i="5"/>
  <c r="P13764" i="5" s="1"/>
  <c r="N13294" i="5"/>
  <c r="P13294" i="5" s="1"/>
  <c r="N13954" i="5"/>
  <c r="P13954" i="5" s="1"/>
  <c r="O10250" i="5"/>
  <c r="N4018" i="5"/>
  <c r="P4018" i="5" s="1"/>
  <c r="Q4018" i="5" s="1"/>
  <c r="O1620" i="5"/>
  <c r="P1620" i="5" s="1"/>
  <c r="N11033" i="5"/>
  <c r="N144" i="5"/>
  <c r="P144" i="5" s="1"/>
  <c r="O274" i="5"/>
  <c r="P274" i="5" s="1"/>
  <c r="O484" i="5"/>
  <c r="P484" i="5" s="1"/>
  <c r="O2315" i="5"/>
  <c r="P2315" i="5" s="1"/>
  <c r="O2613" i="5"/>
  <c r="O11945" i="5"/>
  <c r="P11945" i="5" s="1"/>
  <c r="Q11945" i="5" s="1"/>
  <c r="N13055" i="5"/>
  <c r="P13055" i="5" s="1"/>
  <c r="Q13055" i="5" s="1"/>
  <c r="N166" i="5"/>
  <c r="N9595" i="5"/>
  <c r="P9595" i="5" s="1"/>
  <c r="Q9595" i="5" s="1"/>
  <c r="N14087" i="5"/>
  <c r="N14236" i="5"/>
  <c r="P14236" i="5" s="1"/>
  <c r="N8184" i="5"/>
  <c r="P8184" i="5" s="1"/>
  <c r="Q8184" i="5" s="1"/>
  <c r="O11410" i="5"/>
  <c r="N11410" i="5"/>
  <c r="N1053" i="5"/>
  <c r="O1053" i="5"/>
  <c r="N12782" i="5"/>
  <c r="O12782" i="5"/>
  <c r="N2515" i="5"/>
  <c r="O2515" i="5"/>
  <c r="N7590" i="5"/>
  <c r="P7590" i="5" s="1"/>
  <c r="Q7590" i="5" s="1"/>
  <c r="N7491" i="5"/>
  <c r="P7491" i="5" s="1"/>
  <c r="Q7491" i="5" s="1"/>
  <c r="O7915" i="5"/>
  <c r="P7915" i="5" s="1"/>
  <c r="Q7915" i="5" s="1"/>
  <c r="O10138" i="5"/>
  <c r="N112" i="5"/>
  <c r="P112" i="5" s="1"/>
  <c r="O3341" i="5"/>
  <c r="O3562" i="5"/>
  <c r="O3413" i="5"/>
  <c r="P3413" i="5" s="1"/>
  <c r="Q3413" i="5" s="1"/>
  <c r="N3220" i="5"/>
  <c r="P3220" i="5" s="1"/>
  <c r="Q3220" i="5" s="1"/>
  <c r="O12202" i="5"/>
  <c r="P12202" i="5" s="1"/>
  <c r="Q12202" i="5" s="1"/>
  <c r="O2901" i="5"/>
  <c r="P2901" i="5" s="1"/>
  <c r="O2195" i="5"/>
  <c r="P2195" i="5" s="1"/>
  <c r="O2653" i="5"/>
  <c r="P2653" i="5" s="1"/>
  <c r="N3399" i="5"/>
  <c r="N12961" i="5"/>
  <c r="P12961" i="5" s="1"/>
  <c r="Q12961" i="5" s="1"/>
  <c r="N95" i="5"/>
  <c r="N894" i="5"/>
  <c r="O9269" i="5"/>
  <c r="P9269" i="5" s="1"/>
  <c r="Q9269" i="5" s="1"/>
  <c r="O14259" i="5"/>
  <c r="P14259" i="5" s="1"/>
  <c r="O13413" i="5"/>
  <c r="N7784" i="5"/>
  <c r="P7784" i="5" s="1"/>
  <c r="Q7784" i="5" s="1"/>
  <c r="O12112" i="5"/>
  <c r="P12112" i="5" s="1"/>
  <c r="Q12112" i="5" s="1"/>
  <c r="N6975" i="5"/>
  <c r="P6975" i="5" s="1"/>
  <c r="Q6975" i="5" s="1"/>
  <c r="N8107" i="5"/>
  <c r="P8107" i="5" s="1"/>
  <c r="Q8107" i="5" s="1"/>
  <c r="O475" i="5"/>
  <c r="P475" i="5" s="1"/>
  <c r="O3404" i="5"/>
  <c r="P3404" i="5" s="1"/>
  <c r="Q3404" i="5" s="1"/>
  <c r="O7642" i="5"/>
  <c r="P7642" i="5" s="1"/>
  <c r="Q7642" i="5" s="1"/>
  <c r="N6653" i="5"/>
  <c r="O6316" i="5"/>
  <c r="P6316" i="5" s="1"/>
  <c r="Q6316" i="5" s="1"/>
  <c r="N7603" i="5"/>
  <c r="N11550" i="5"/>
  <c r="P11550" i="5" s="1"/>
  <c r="Q11550" i="5" s="1"/>
  <c r="N2282" i="5"/>
  <c r="P2282" i="5" s="1"/>
  <c r="N10896" i="5"/>
  <c r="P10896" i="5" s="1"/>
  <c r="Q10896" i="5" s="1"/>
  <c r="O7926" i="5"/>
  <c r="O9885" i="5"/>
  <c r="P9885" i="5" s="1"/>
  <c r="Q9885" i="5" s="1"/>
  <c r="O129" i="5"/>
  <c r="N12952" i="5"/>
  <c r="P12952" i="5" s="1"/>
  <c r="Q12952" i="5" s="1"/>
  <c r="P4335" i="5"/>
  <c r="Q4335" i="5" s="1"/>
  <c r="P4717" i="5"/>
  <c r="Q4717" i="5" s="1"/>
  <c r="N280" i="5"/>
  <c r="P280" i="5" s="1"/>
  <c r="O13633" i="5"/>
  <c r="O10466" i="5"/>
  <c r="N12034" i="5"/>
  <c r="P12034" i="5" s="1"/>
  <c r="Q12034" i="5" s="1"/>
  <c r="O9471" i="5"/>
  <c r="P9471" i="5" s="1"/>
  <c r="Q9471" i="5" s="1"/>
  <c r="N7884" i="5"/>
  <c r="P7884" i="5" s="1"/>
  <c r="Q7884" i="5" s="1"/>
  <c r="O10016" i="5"/>
  <c r="P10016" i="5" s="1"/>
  <c r="Q10016" i="5" s="1"/>
  <c r="N12328" i="5"/>
  <c r="P12328" i="5" s="1"/>
  <c r="Q12328" i="5" s="1"/>
  <c r="N12072" i="5"/>
  <c r="O12072" i="5"/>
  <c r="O11343" i="5"/>
  <c r="N11343" i="5"/>
  <c r="O5670" i="5"/>
  <c r="N5670" i="5"/>
  <c r="O4399" i="5"/>
  <c r="N4399" i="5"/>
  <c r="N4936" i="5"/>
  <c r="O4936" i="5"/>
  <c r="N3631" i="5"/>
  <c r="O3631" i="5"/>
  <c r="N793" i="5"/>
  <c r="O793" i="5"/>
  <c r="O345" i="5"/>
  <c r="N345" i="5"/>
  <c r="N199" i="5"/>
  <c r="O199" i="5"/>
  <c r="O259" i="5"/>
  <c r="N259" i="5"/>
  <c r="O10721" i="5"/>
  <c r="N10721" i="5"/>
  <c r="N10707" i="5"/>
  <c r="O10707" i="5"/>
  <c r="O8922" i="5"/>
  <c r="N8922" i="5"/>
  <c r="O2477" i="5"/>
  <c r="N2477" i="5"/>
  <c r="O2120" i="5"/>
  <c r="N2120" i="5"/>
  <c r="O2067" i="5"/>
  <c r="N2067" i="5"/>
  <c r="N469" i="5"/>
  <c r="O469" i="5"/>
  <c r="O296" i="5"/>
  <c r="N296" i="5"/>
  <c r="O126" i="5"/>
  <c r="N126" i="5"/>
  <c r="O6161" i="5"/>
  <c r="P6161" i="5" s="1"/>
  <c r="Q6161" i="5" s="1"/>
  <c r="O7719" i="5"/>
  <c r="P7719" i="5" s="1"/>
  <c r="Q7719" i="5" s="1"/>
  <c r="N3805" i="5"/>
  <c r="P3805" i="5" s="1"/>
  <c r="Q3805" i="5" s="1"/>
  <c r="O1361" i="5"/>
  <c r="P1361" i="5" s="1"/>
  <c r="O512" i="5"/>
  <c r="N2699" i="5"/>
  <c r="P2699" i="5" s="1"/>
  <c r="N3818" i="5"/>
  <c r="N2823" i="5"/>
  <c r="P2823" i="5" s="1"/>
  <c r="N14281" i="5"/>
  <c r="O14281" i="5"/>
  <c r="N14145" i="5"/>
  <c r="O14145" i="5"/>
  <c r="N13973" i="5"/>
  <c r="O13973" i="5"/>
  <c r="N13869" i="5"/>
  <c r="O13869" i="5"/>
  <c r="N13769" i="5"/>
  <c r="O13769" i="5"/>
  <c r="P13769" i="5" s="1"/>
  <c r="O13565" i="5"/>
  <c r="N13565" i="5"/>
  <c r="O13481" i="5"/>
  <c r="N13481" i="5"/>
  <c r="O13305" i="5"/>
  <c r="N13305" i="5"/>
  <c r="O14184" i="5"/>
  <c r="N14184" i="5"/>
  <c r="O14132" i="5"/>
  <c r="N14132" i="5"/>
  <c r="N13896" i="5"/>
  <c r="O13896" i="5"/>
  <c r="N13820" i="5"/>
  <c r="O13820" i="5"/>
  <c r="O13552" i="5"/>
  <c r="N13552" i="5"/>
  <c r="N13408" i="5"/>
  <c r="O13408" i="5"/>
  <c r="O14163" i="5"/>
  <c r="N14163" i="5"/>
  <c r="O14027" i="5"/>
  <c r="N14027" i="5"/>
  <c r="P14027" i="5" s="1"/>
  <c r="N13871" i="5"/>
  <c r="O13871" i="5"/>
  <c r="O13795" i="5"/>
  <c r="N13795" i="5"/>
  <c r="O13567" i="5"/>
  <c r="N13567" i="5"/>
  <c r="O13475" i="5"/>
  <c r="N13475" i="5"/>
  <c r="O12765" i="5"/>
  <c r="N12765" i="5"/>
  <c r="N8571" i="5"/>
  <c r="O8571" i="5"/>
  <c r="N9714" i="5"/>
  <c r="O9714" i="5"/>
  <c r="N9638" i="5"/>
  <c r="O9638" i="5"/>
  <c r="O8095" i="5"/>
  <c r="N8095" i="5"/>
  <c r="N8525" i="5"/>
  <c r="O8525" i="5"/>
  <c r="O8648" i="5"/>
  <c r="N8648" i="5"/>
  <c r="O8129" i="5"/>
  <c r="N8129" i="5"/>
  <c r="N8236" i="5"/>
  <c r="O8236" i="5"/>
  <c r="N7117" i="5"/>
  <c r="O7117" i="5"/>
  <c r="O6033" i="5"/>
  <c r="N6033" i="5"/>
  <c r="N6205" i="5"/>
  <c r="O6205" i="5"/>
  <c r="N6137" i="5"/>
  <c r="O6137" i="5"/>
  <c r="O6399" i="5"/>
  <c r="N6399" i="5"/>
  <c r="N6104" i="5"/>
  <c r="O6104" i="5"/>
  <c r="O6410" i="5"/>
  <c r="N6410" i="5"/>
  <c r="N6127" i="5"/>
  <c r="O6127" i="5"/>
  <c r="N6365" i="5"/>
  <c r="O6365" i="5"/>
  <c r="N5923" i="5"/>
  <c r="O5923" i="5"/>
  <c r="O5493" i="5"/>
  <c r="N5493" i="5"/>
  <c r="O4467" i="5"/>
  <c r="N4467" i="5"/>
  <c r="O4227" i="5"/>
  <c r="N4227" i="5"/>
  <c r="O14421" i="5"/>
  <c r="N14421" i="5"/>
  <c r="O12496" i="5"/>
  <c r="N12496" i="5"/>
  <c r="O12037" i="5"/>
  <c r="N12037" i="5"/>
  <c r="N12312" i="5"/>
  <c r="O12312" i="5"/>
  <c r="N11909" i="5"/>
  <c r="O11909" i="5"/>
  <c r="N12465" i="5"/>
  <c r="O12465" i="5"/>
  <c r="O11886" i="5"/>
  <c r="N11886" i="5"/>
  <c r="P11886" i="5" s="1"/>
  <c r="Q11886" i="5" s="1"/>
  <c r="O11141" i="5"/>
  <c r="N11141" i="5"/>
  <c r="O10386" i="5"/>
  <c r="N10386" i="5"/>
  <c r="N10382" i="5"/>
  <c r="O10382" i="5"/>
  <c r="N9943" i="5"/>
  <c r="O9943" i="5"/>
  <c r="N11358" i="5"/>
  <c r="O11358" i="5"/>
  <c r="N11623" i="5"/>
  <c r="O11623" i="5"/>
  <c r="O9979" i="5"/>
  <c r="N9979" i="5"/>
  <c r="O10489" i="5"/>
  <c r="N10489" i="5"/>
  <c r="O9328" i="5"/>
  <c r="N9328" i="5"/>
  <c r="O10624" i="5"/>
  <c r="N10624" i="5"/>
  <c r="O10405" i="5"/>
  <c r="N10405" i="5"/>
  <c r="N10337" i="5"/>
  <c r="O10337" i="5"/>
  <c r="N10197" i="5"/>
  <c r="O10197" i="5"/>
  <c r="N9566" i="5"/>
  <c r="O9566" i="5"/>
  <c r="O8475" i="5"/>
  <c r="N8475" i="5"/>
  <c r="O10623" i="5"/>
  <c r="N10623" i="5"/>
  <c r="N10404" i="5"/>
  <c r="O10404" i="5"/>
  <c r="O10328" i="5"/>
  <c r="N10328" i="5"/>
  <c r="N10188" i="5"/>
  <c r="O10188" i="5"/>
  <c r="N9869" i="5"/>
  <c r="O9869" i="5"/>
  <c r="N8224" i="5"/>
  <c r="O8224" i="5"/>
  <c r="O8990" i="5"/>
  <c r="N8990" i="5"/>
  <c r="N8834" i="5"/>
  <c r="O8834" i="5"/>
  <c r="O8610" i="5"/>
  <c r="N8610" i="5"/>
  <c r="N8199" i="5"/>
  <c r="O8199" i="5"/>
  <c r="O8047" i="5"/>
  <c r="N8047" i="5"/>
  <c r="O8589" i="5"/>
  <c r="N8589" i="5"/>
  <c r="N8517" i="5"/>
  <c r="O8517" i="5"/>
  <c r="N8293" i="5"/>
  <c r="O8293" i="5"/>
  <c r="N8241" i="5"/>
  <c r="O8241" i="5"/>
  <c r="O9227" i="5"/>
  <c r="N9227" i="5"/>
  <c r="O8452" i="5"/>
  <c r="N8452" i="5"/>
  <c r="N8380" i="5"/>
  <c r="O8380" i="5"/>
  <c r="N7066" i="5"/>
  <c r="O7066" i="5"/>
  <c r="O7509" i="5"/>
  <c r="N7509" i="5"/>
  <c r="O7217" i="5"/>
  <c r="N7217" i="5"/>
  <c r="O6943" i="5"/>
  <c r="N6943" i="5"/>
  <c r="N7720" i="5"/>
  <c r="O7720" i="5"/>
  <c r="N7616" i="5"/>
  <c r="O7616" i="5"/>
  <c r="N7524" i="5"/>
  <c r="O7524" i="5"/>
  <c r="N7420" i="5"/>
  <c r="O7420" i="5"/>
  <c r="N7300" i="5"/>
  <c r="O7300" i="5"/>
  <c r="N6966" i="5"/>
  <c r="O6966" i="5"/>
  <c r="O6823" i="5"/>
  <c r="N6823" i="5"/>
  <c r="O8007" i="5"/>
  <c r="N8007" i="5"/>
  <c r="N7959" i="5"/>
  <c r="O7959" i="5"/>
  <c r="N7855" i="5"/>
  <c r="O7855" i="5"/>
  <c r="P7855" i="5" s="1"/>
  <c r="Q7855" i="5" s="1"/>
  <c r="O7161" i="5"/>
  <c r="N7161" i="5"/>
  <c r="N7077" i="5"/>
  <c r="O7077" i="5"/>
  <c r="N6993" i="5"/>
  <c r="O6993" i="5"/>
  <c r="O6768" i="5"/>
  <c r="N6768" i="5"/>
  <c r="O6688" i="5"/>
  <c r="N6688" i="5"/>
  <c r="O7767" i="5"/>
  <c r="N7767" i="5"/>
  <c r="N7655" i="5"/>
  <c r="O7655" i="5"/>
  <c r="O7555" i="5"/>
  <c r="N7555" i="5"/>
  <c r="N7419" i="5"/>
  <c r="O7419" i="5"/>
  <c r="P7419" i="5" s="1"/>
  <c r="Q7419" i="5" s="1"/>
  <c r="N7287" i="5"/>
  <c r="O7287" i="5"/>
  <c r="N6973" i="5"/>
  <c r="O6973" i="5"/>
  <c r="N6818" i="5"/>
  <c r="O6818" i="5"/>
  <c r="O6049" i="5"/>
  <c r="N6049" i="5"/>
  <c r="N6396" i="5"/>
  <c r="O6396" i="5"/>
  <c r="O7750" i="5"/>
  <c r="N7750" i="5"/>
  <c r="N7706" i="5"/>
  <c r="O7706" i="5"/>
  <c r="N7538" i="5"/>
  <c r="O7538" i="5"/>
  <c r="N7474" i="5"/>
  <c r="O7474" i="5"/>
  <c r="O7338" i="5"/>
  <c r="N7338" i="5"/>
  <c r="O7294" i="5"/>
  <c r="N7294" i="5"/>
  <c r="N6972" i="5"/>
  <c r="O6972" i="5"/>
  <c r="N6809" i="5"/>
  <c r="O6809" i="5"/>
  <c r="O7941" i="5"/>
  <c r="N7941" i="5"/>
  <c r="O7845" i="5"/>
  <c r="N7845" i="5"/>
  <c r="N7163" i="5"/>
  <c r="O7163" i="5"/>
  <c r="N7055" i="5"/>
  <c r="O7055" i="5"/>
  <c r="N6840" i="5"/>
  <c r="O6840" i="5"/>
  <c r="O6670" i="5"/>
  <c r="N6670" i="5"/>
  <c r="N6297" i="5"/>
  <c r="O6297" i="5"/>
  <c r="O6292" i="5"/>
  <c r="N6292" i="5"/>
  <c r="N6489" i="5"/>
  <c r="O6489" i="5"/>
  <c r="O6381" i="5"/>
  <c r="N6381" i="5"/>
  <c r="N6174" i="5"/>
  <c r="O6174" i="5"/>
  <c r="O6034" i="5"/>
  <c r="N6034" i="5"/>
  <c r="O5919" i="5"/>
  <c r="N5919" i="5"/>
  <c r="O5787" i="5"/>
  <c r="N5787" i="5"/>
  <c r="O5735" i="5"/>
  <c r="N5735" i="5"/>
  <c r="N5909" i="5"/>
  <c r="O5909" i="5"/>
  <c r="N5781" i="5"/>
  <c r="O5781" i="5"/>
  <c r="N5605" i="5"/>
  <c r="O5605" i="5"/>
  <c r="O5171" i="5"/>
  <c r="N5171" i="5"/>
  <c r="N4854" i="5"/>
  <c r="O4854" i="5"/>
  <c r="N8911" i="5"/>
  <c r="P8911" i="5" s="1"/>
  <c r="Q8911" i="5" s="1"/>
  <c r="N10925" i="5"/>
  <c r="O2868" i="5"/>
  <c r="P2868" i="5" s="1"/>
  <c r="N575" i="5"/>
  <c r="P575" i="5" s="1"/>
  <c r="O4832" i="5"/>
  <c r="N8699" i="5"/>
  <c r="P8699" i="5" s="1"/>
  <c r="Q8699" i="5" s="1"/>
  <c r="O173" i="5"/>
  <c r="P173" i="5" s="1"/>
  <c r="N791" i="5"/>
  <c r="P791" i="5" s="1"/>
  <c r="O984" i="5"/>
  <c r="P984" i="5" s="1"/>
  <c r="N2087" i="5"/>
  <c r="O2261" i="5"/>
  <c r="P2261" i="5" s="1"/>
  <c r="O572" i="5"/>
  <c r="P572" i="5" s="1"/>
  <c r="O4292" i="5"/>
  <c r="O13415" i="5"/>
  <c r="P13415" i="5" s="1"/>
  <c r="O13644" i="5"/>
  <c r="P13644" i="5" s="1"/>
  <c r="N13913" i="5"/>
  <c r="P13913" i="5" s="1"/>
  <c r="O7240" i="5"/>
  <c r="P7240" i="5" s="1"/>
  <c r="Q7240" i="5" s="1"/>
  <c r="N8524" i="5"/>
  <c r="N11925" i="5"/>
  <c r="P11925" i="5" s="1"/>
  <c r="Q11925" i="5" s="1"/>
  <c r="N4545" i="5"/>
  <c r="P4545" i="5" s="1"/>
  <c r="O4955" i="5"/>
  <c r="P4955" i="5" s="1"/>
  <c r="Q4955" i="5" s="1"/>
  <c r="N6018" i="5"/>
  <c r="P6018" i="5" s="1"/>
  <c r="Q6018" i="5" s="1"/>
  <c r="N7897" i="5"/>
  <c r="P7897" i="5" s="1"/>
  <c r="Q7897" i="5" s="1"/>
  <c r="N8746" i="5"/>
  <c r="P8746" i="5" s="1"/>
  <c r="Q8746" i="5" s="1"/>
  <c r="O10541" i="5"/>
  <c r="P10541" i="5" s="1"/>
  <c r="O7315" i="5"/>
  <c r="N6908" i="5"/>
  <c r="O10364" i="5"/>
  <c r="P10364" i="5" s="1"/>
  <c r="N6870" i="5"/>
  <c r="N7769" i="5"/>
  <c r="P7769" i="5" s="1"/>
  <c r="Q7769" i="5" s="1"/>
  <c r="O2945" i="5"/>
  <c r="P2945" i="5" s="1"/>
  <c r="O662" i="5"/>
  <c r="P662" i="5" s="1"/>
  <c r="N2822" i="5"/>
  <c r="P2822" i="5" s="1"/>
  <c r="O2367" i="5"/>
  <c r="N1475" i="5"/>
  <c r="P1475" i="5" s="1"/>
  <c r="O1903" i="5"/>
  <c r="P1903" i="5" s="1"/>
  <c r="N3293" i="5"/>
  <c r="P3293" i="5" s="1"/>
  <c r="Q3293" i="5" s="1"/>
  <c r="O3348" i="5"/>
  <c r="P3348" i="5" s="1"/>
  <c r="Q3348" i="5" s="1"/>
  <c r="O10419" i="5"/>
  <c r="P10419" i="5" s="1"/>
  <c r="N12678" i="5"/>
  <c r="N12965" i="5"/>
  <c r="P12965" i="5" s="1"/>
  <c r="Q12965" i="5" s="1"/>
  <c r="N2725" i="5"/>
  <c r="N2222" i="5"/>
  <c r="P2222" i="5" s="1"/>
  <c r="N6215" i="5"/>
  <c r="P6215" i="5" s="1"/>
  <c r="Q6215" i="5" s="1"/>
  <c r="N13635" i="5"/>
  <c r="N13744" i="5"/>
  <c r="P13744" i="5" s="1"/>
  <c r="O14037" i="5"/>
  <c r="P14037" i="5" s="1"/>
  <c r="N11119" i="5"/>
  <c r="O6162" i="5"/>
  <c r="P6162" i="5" s="1"/>
  <c r="Q6162" i="5" s="1"/>
  <c r="N12054" i="5"/>
  <c r="O10025" i="5"/>
  <c r="P10025" i="5" s="1"/>
  <c r="Q10025" i="5" s="1"/>
  <c r="O10579" i="5"/>
  <c r="P10579" i="5" s="1"/>
  <c r="N3719" i="5"/>
  <c r="O3719" i="5"/>
  <c r="O252" i="5"/>
  <c r="N252" i="5"/>
  <c r="O8231" i="5"/>
  <c r="P8231" i="5" s="1"/>
  <c r="Q8231" i="5" s="1"/>
  <c r="N6925" i="5"/>
  <c r="O7033" i="5"/>
  <c r="P7033" i="5" s="1"/>
  <c r="Q7033" i="5" s="1"/>
  <c r="N5636" i="5"/>
  <c r="O728" i="5"/>
  <c r="P728" i="5" s="1"/>
  <c r="O885" i="5"/>
  <c r="P885" i="5" s="1"/>
  <c r="N2290" i="5"/>
  <c r="N6008" i="5"/>
  <c r="P6008" i="5" s="1"/>
  <c r="Q6008" i="5" s="1"/>
  <c r="O13711" i="5"/>
  <c r="O13984" i="5"/>
  <c r="P13984" i="5" s="1"/>
  <c r="N14205" i="5"/>
  <c r="P14205" i="5" s="1"/>
  <c r="O7484" i="5"/>
  <c r="N12453" i="5"/>
  <c r="P12453" i="5" s="1"/>
  <c r="Q12453" i="5" s="1"/>
  <c r="O10293" i="5"/>
  <c r="P10293" i="5" s="1"/>
  <c r="N11077" i="5"/>
  <c r="P11077" i="5" s="1"/>
  <c r="Q11077" i="5" s="1"/>
  <c r="N3654" i="5"/>
  <c r="P3654" i="5" s="1"/>
  <c r="Q3654" i="5" s="1"/>
  <c r="O4498" i="5"/>
  <c r="N7386" i="5"/>
  <c r="P7386" i="5" s="1"/>
  <c r="Q7386" i="5" s="1"/>
  <c r="N7581" i="5"/>
  <c r="P7581" i="5" s="1"/>
  <c r="Q7581" i="5" s="1"/>
  <c r="O8327" i="5"/>
  <c r="O11300" i="5"/>
  <c r="P11300" i="5" s="1"/>
  <c r="Q11300" i="5" s="1"/>
  <c r="O8464" i="5"/>
  <c r="P8464" i="5" s="1"/>
  <c r="Q8464" i="5" s="1"/>
  <c r="N7243" i="5"/>
  <c r="P7243" i="5" s="1"/>
  <c r="Q7243" i="5" s="1"/>
  <c r="O7121" i="5"/>
  <c r="P7121" i="5" s="1"/>
  <c r="Q7121" i="5" s="1"/>
  <c r="O10271" i="5"/>
  <c r="P5840" i="5"/>
  <c r="Q5840" i="5" s="1"/>
  <c r="P5526" i="5"/>
  <c r="Q5526" i="5" s="1"/>
  <c r="N9443" i="5"/>
  <c r="P9443" i="5" s="1"/>
  <c r="Q9443" i="5" s="1"/>
  <c r="O11523" i="5"/>
  <c r="P11523" i="5" s="1"/>
  <c r="Q11523" i="5" s="1"/>
  <c r="P6603" i="5"/>
  <c r="Q6603" i="5" s="1"/>
  <c r="P12817" i="5"/>
  <c r="Q12817" i="5" s="1"/>
  <c r="N12191" i="5"/>
  <c r="P9280" i="5"/>
  <c r="Q9280" i="5" s="1"/>
  <c r="P5766" i="5"/>
  <c r="Q5766" i="5" s="1"/>
  <c r="P238" i="5"/>
  <c r="P1955" i="5"/>
  <c r="P12771" i="5"/>
  <c r="Q12771" i="5" s="1"/>
  <c r="O2723" i="5"/>
  <c r="P2723" i="5" s="1"/>
  <c r="N2064" i="5"/>
  <c r="P2064" i="5" s="1"/>
  <c r="N11209" i="5"/>
  <c r="P11209" i="5" s="1"/>
  <c r="Q11209" i="5" s="1"/>
  <c r="O6707" i="5"/>
  <c r="P6707" i="5" s="1"/>
  <c r="Q6707" i="5" s="1"/>
  <c r="O13883" i="5"/>
  <c r="P13883" i="5" s="1"/>
  <c r="N1221" i="5"/>
  <c r="P1221" i="5" s="1"/>
  <c r="N5344" i="5"/>
  <c r="O12674" i="5"/>
  <c r="P12674" i="5" s="1"/>
  <c r="Q12674" i="5" s="1"/>
  <c r="N3782" i="5"/>
  <c r="P3782" i="5" s="1"/>
  <c r="Q3782" i="5" s="1"/>
  <c r="N10661" i="5"/>
  <c r="P10661" i="5" s="1"/>
  <c r="Q10661" i="5" s="1"/>
  <c r="O14431" i="5"/>
  <c r="P14431" i="5" s="1"/>
  <c r="N1333" i="5"/>
  <c r="O2162" i="5"/>
  <c r="P2162" i="5" s="1"/>
  <c r="O2461" i="5"/>
  <c r="P2461" i="5" s="1"/>
  <c r="O12472" i="5"/>
  <c r="P12472" i="5" s="1"/>
  <c r="Q12472" i="5" s="1"/>
  <c r="P9217" i="5"/>
  <c r="Q9217" i="5" s="1"/>
  <c r="P11755" i="5"/>
  <c r="Q11755" i="5" s="1"/>
  <c r="O2111" i="5"/>
  <c r="P2111" i="5" s="1"/>
  <c r="N2551" i="5"/>
  <c r="P2551" i="5" s="1"/>
  <c r="O5311" i="5"/>
  <c r="P5311" i="5" s="1"/>
  <c r="Q5311" i="5" s="1"/>
  <c r="P272" i="5"/>
  <c r="N13235" i="5"/>
  <c r="P13235" i="5" s="1"/>
  <c r="O1502" i="5"/>
  <c r="P1502" i="5" s="1"/>
  <c r="O1545" i="5"/>
  <c r="P1545" i="5" s="1"/>
  <c r="O1787" i="5"/>
  <c r="P1787" i="5" s="1"/>
  <c r="O3732" i="5"/>
  <c r="P3732" i="5" s="1"/>
  <c r="Q3732" i="5" s="1"/>
  <c r="P4322" i="5"/>
  <c r="P4725" i="5"/>
  <c r="N13034" i="5"/>
  <c r="P13034" i="5" s="1"/>
  <c r="Q13034" i="5" s="1"/>
  <c r="P7100" i="5"/>
  <c r="Q7100" i="5" s="1"/>
  <c r="N2565" i="5"/>
  <c r="P2565" i="5" s="1"/>
  <c r="P11983" i="5"/>
  <c r="Q11983" i="5" s="1"/>
  <c r="P12802" i="5"/>
  <c r="Q12802" i="5" s="1"/>
  <c r="P4054" i="5"/>
  <c r="P8987" i="5"/>
  <c r="Q8987" i="5" s="1"/>
  <c r="P11379" i="5"/>
  <c r="Q11379" i="5" s="1"/>
  <c r="P11960" i="5"/>
  <c r="Q11960" i="5" s="1"/>
  <c r="P12809" i="5"/>
  <c r="Q12809" i="5" s="1"/>
  <c r="P13327" i="5"/>
  <c r="Q13327" i="5" s="1"/>
  <c r="P13208" i="5"/>
  <c r="Q13208" i="5" s="1"/>
  <c r="P4001" i="5"/>
  <c r="Q4001" i="5" s="1"/>
  <c r="P3994" i="5"/>
  <c r="Q3994" i="5" s="1"/>
  <c r="P4392" i="5"/>
  <c r="Q4392" i="5" s="1"/>
  <c r="P5185" i="5"/>
  <c r="Q5185" i="5" s="1"/>
  <c r="P5391" i="5"/>
  <c r="Q5391" i="5" s="1"/>
  <c r="P6155" i="5"/>
  <c r="Q6155" i="5" s="1"/>
  <c r="P6526" i="5"/>
  <c r="Q6526" i="5" s="1"/>
  <c r="P6877" i="5"/>
  <c r="Q6877" i="5" s="1"/>
  <c r="P7735" i="5"/>
  <c r="Q7735" i="5" s="1"/>
  <c r="P9826" i="5"/>
  <c r="Q9826" i="5" s="1"/>
  <c r="P10326" i="5"/>
  <c r="P10787" i="5"/>
  <c r="Q10787" i="5" s="1"/>
  <c r="P11323" i="5"/>
  <c r="Q11323" i="5" s="1"/>
  <c r="P10717" i="5"/>
  <c r="Q10717" i="5" s="1"/>
  <c r="P11487" i="5"/>
  <c r="Q11487" i="5" s="1"/>
  <c r="P11955" i="5"/>
  <c r="Q11955" i="5" s="1"/>
  <c r="P3467" i="5"/>
  <c r="Q3467" i="5" s="1"/>
  <c r="P3629" i="5"/>
  <c r="Q3629" i="5" s="1"/>
  <c r="P2918" i="5"/>
  <c r="O8850" i="5"/>
  <c r="P8850" i="5" s="1"/>
  <c r="Q8850" i="5" s="1"/>
  <c r="N8981" i="5"/>
  <c r="O8981" i="5"/>
  <c r="P8981" i="5" s="1"/>
  <c r="Q8981" i="5" s="1"/>
  <c r="P4038" i="5"/>
  <c r="P4541" i="5"/>
  <c r="Q4541" i="5" s="1"/>
  <c r="P4624" i="5"/>
  <c r="Q4624" i="5" s="1"/>
  <c r="P5180" i="5"/>
  <c r="Q5180" i="5" s="1"/>
  <c r="P4985" i="5"/>
  <c r="Q4985" i="5" s="1"/>
  <c r="P5233" i="5"/>
  <c r="Q5233" i="5" s="1"/>
  <c r="N2898" i="5"/>
  <c r="P2898" i="5" s="1"/>
  <c r="N3021" i="5"/>
  <c r="P3021" i="5" s="1"/>
  <c r="P3956" i="5"/>
  <c r="Q3956" i="5" s="1"/>
  <c r="P4578" i="5"/>
  <c r="Q4578" i="5" s="1"/>
  <c r="P4456" i="5"/>
  <c r="Q4456" i="5" s="1"/>
  <c r="P5144" i="5"/>
  <c r="Q5144" i="5" s="1"/>
  <c r="P4925" i="5"/>
  <c r="Q4925" i="5" s="1"/>
  <c r="P5193" i="5"/>
  <c r="Q5193" i="5" s="1"/>
  <c r="P5242" i="5"/>
  <c r="Q5242" i="5" s="1"/>
  <c r="P4848" i="5"/>
  <c r="Q4848" i="5" s="1"/>
  <c r="P5652" i="5"/>
  <c r="Q5652" i="5" s="1"/>
  <c r="O8975" i="5"/>
  <c r="N2832" i="5"/>
  <c r="P2832" i="5" s="1"/>
  <c r="N11022" i="5"/>
  <c r="P11022" i="5" s="1"/>
  <c r="Q11022" i="5" s="1"/>
  <c r="N9765" i="5"/>
  <c r="P9765" i="5" s="1"/>
  <c r="Q9765" i="5" s="1"/>
  <c r="O2168" i="5"/>
  <c r="P2168" i="5" s="1"/>
  <c r="N8696" i="5"/>
  <c r="N10586" i="5"/>
  <c r="P10586" i="5" s="1"/>
  <c r="N11878" i="5"/>
  <c r="P11878" i="5" s="1"/>
  <c r="Q11878" i="5" s="1"/>
  <c r="N5990" i="5"/>
  <c r="P5990" i="5" s="1"/>
  <c r="Q5990" i="5" s="1"/>
  <c r="N6209" i="5"/>
  <c r="P6209" i="5" s="1"/>
  <c r="Q6209" i="5" s="1"/>
  <c r="N3693" i="5"/>
  <c r="P3693" i="5" s="1"/>
  <c r="Q3693" i="5" s="1"/>
  <c r="O9045" i="5"/>
  <c r="P9045" i="5" s="1"/>
  <c r="Q9045" i="5" s="1"/>
  <c r="N13435" i="5"/>
  <c r="P13435" i="5" s="1"/>
  <c r="N13933" i="5"/>
  <c r="P13933" i="5" s="1"/>
  <c r="O6619" i="5"/>
  <c r="P6619" i="5" s="1"/>
  <c r="Q6619" i="5" s="1"/>
  <c r="N14309" i="5"/>
  <c r="O14309" i="5"/>
  <c r="N14229" i="5"/>
  <c r="O14229" i="5"/>
  <c r="N14161" i="5"/>
  <c r="O14161" i="5"/>
  <c r="O14005" i="5"/>
  <c r="N14005" i="5"/>
  <c r="N13889" i="5"/>
  <c r="O13889" i="5"/>
  <c r="N13809" i="5"/>
  <c r="O13809" i="5"/>
  <c r="O13737" i="5"/>
  <c r="N13737" i="5"/>
  <c r="O13581" i="5"/>
  <c r="N13581" i="5"/>
  <c r="O13501" i="5"/>
  <c r="N13501" i="5"/>
  <c r="O13441" i="5"/>
  <c r="N13441" i="5"/>
  <c r="N13257" i="5"/>
  <c r="O13257" i="5"/>
  <c r="O14200" i="5"/>
  <c r="N14200" i="5"/>
  <c r="O14148" i="5"/>
  <c r="N14148" i="5"/>
  <c r="O14016" i="5"/>
  <c r="P14016" i="5" s="1"/>
  <c r="N14016" i="5"/>
  <c r="O13940" i="5"/>
  <c r="N13940" i="5"/>
  <c r="N13836" i="5"/>
  <c r="O13836" i="5"/>
  <c r="O13684" i="5"/>
  <c r="N13684" i="5"/>
  <c r="N13600" i="5"/>
  <c r="O13600" i="5"/>
  <c r="N13452" i="5"/>
  <c r="O13452" i="5"/>
  <c r="O13276" i="5"/>
  <c r="N13276" i="5"/>
  <c r="N14287" i="5"/>
  <c r="O14287" i="5"/>
  <c r="O14203" i="5"/>
  <c r="N14203" i="5"/>
  <c r="N14119" i="5"/>
  <c r="O14119" i="5"/>
  <c r="N13971" i="5"/>
  <c r="O13971" i="5"/>
  <c r="N13891" i="5"/>
  <c r="O13891" i="5"/>
  <c r="N13815" i="5"/>
  <c r="O13815" i="5"/>
  <c r="O13675" i="5"/>
  <c r="N13675" i="5"/>
  <c r="P13675" i="5" s="1"/>
  <c r="O13583" i="5"/>
  <c r="N13583" i="5"/>
  <c r="O13499" i="5"/>
  <c r="N13499" i="5"/>
  <c r="N13355" i="5"/>
  <c r="P13355" i="5" s="1"/>
  <c r="O13355" i="5"/>
  <c r="O13259" i="5"/>
  <c r="N13259" i="5"/>
  <c r="N12588" i="5"/>
  <c r="O12588" i="5"/>
  <c r="N12224" i="5"/>
  <c r="O12224" i="5"/>
  <c r="O12375" i="5"/>
  <c r="N12375" i="5"/>
  <c r="O12614" i="5"/>
  <c r="N12614" i="5"/>
  <c r="O12318" i="5"/>
  <c r="N12318" i="5"/>
  <c r="O11044" i="5"/>
  <c r="N11044" i="5"/>
  <c r="N9512" i="5"/>
  <c r="O9512" i="5"/>
  <c r="N9835" i="5"/>
  <c r="O9835" i="5"/>
  <c r="N9599" i="5"/>
  <c r="O9599" i="5"/>
  <c r="N8631" i="5"/>
  <c r="O8631" i="5"/>
  <c r="N8036" i="5"/>
  <c r="O8036" i="5"/>
  <c r="N8649" i="5"/>
  <c r="O8649" i="5"/>
  <c r="O8177" i="5"/>
  <c r="N8177" i="5"/>
  <c r="N7401" i="5"/>
  <c r="O7401" i="5"/>
  <c r="N7276" i="5"/>
  <c r="O7276" i="5"/>
  <c r="N6132" i="5"/>
  <c r="O6132" i="5"/>
  <c r="N6024" i="5"/>
  <c r="O6024" i="5"/>
  <c r="O6370" i="5"/>
  <c r="N6370" i="5"/>
  <c r="N6095" i="5"/>
  <c r="O6095" i="5"/>
  <c r="O5999" i="5"/>
  <c r="N5999" i="5"/>
  <c r="N5979" i="5"/>
  <c r="O5979" i="5"/>
  <c r="O5515" i="5"/>
  <c r="N5515" i="5"/>
  <c r="N4752" i="5"/>
  <c r="O4752" i="5"/>
  <c r="N4782" i="5"/>
  <c r="O4782" i="5"/>
  <c r="O5064" i="5"/>
  <c r="N5064" i="5"/>
  <c r="N4896" i="5"/>
  <c r="O4896" i="5"/>
  <c r="O4171" i="5"/>
  <c r="N4171" i="5"/>
  <c r="N4177" i="5"/>
  <c r="O4177" i="5"/>
  <c r="N14419" i="5"/>
  <c r="O14419" i="5"/>
  <c r="O11307" i="5"/>
  <c r="N11307" i="5"/>
  <c r="O12530" i="5"/>
  <c r="N12530" i="5"/>
  <c r="O12505" i="5"/>
  <c r="N12505" i="5"/>
  <c r="O12094" i="5"/>
  <c r="N12094" i="5"/>
  <c r="N11994" i="5"/>
  <c r="O11994" i="5"/>
  <c r="O10454" i="5"/>
  <c r="N10454" i="5"/>
  <c r="O11770" i="5"/>
  <c r="N11770" i="5"/>
  <c r="O11256" i="5"/>
  <c r="N11256" i="5"/>
  <c r="N10785" i="5"/>
  <c r="O10785" i="5"/>
  <c r="N11709" i="5"/>
  <c r="O11709" i="5"/>
  <c r="N11621" i="5"/>
  <c r="O11621" i="5"/>
  <c r="O11513" i="5"/>
  <c r="N11513" i="5"/>
  <c r="O10744" i="5"/>
  <c r="N10744" i="5"/>
  <c r="N11219" i="5"/>
  <c r="O11219" i="5"/>
  <c r="O11840" i="5"/>
  <c r="N11840" i="5"/>
  <c r="N11724" i="5"/>
  <c r="O11724" i="5"/>
  <c r="N11576" i="5"/>
  <c r="O11576" i="5"/>
  <c r="N10723" i="5"/>
  <c r="O10723" i="5"/>
  <c r="O10498" i="5"/>
  <c r="N10498" i="5"/>
  <c r="N11671" i="5"/>
  <c r="O11671" i="5"/>
  <c r="N10738" i="5"/>
  <c r="O10738" i="5"/>
  <c r="N10550" i="5"/>
  <c r="O10550" i="5"/>
  <c r="O10339" i="5"/>
  <c r="N10339" i="5"/>
  <c r="O10291" i="5"/>
  <c r="N10291" i="5"/>
  <c r="N10035" i="5"/>
  <c r="O10035" i="5"/>
  <c r="O8519" i="5"/>
  <c r="N8519" i="5"/>
  <c r="O8535" i="5"/>
  <c r="N8535" i="5"/>
  <c r="N10210" i="5"/>
  <c r="O10210" i="5"/>
  <c r="N10046" i="5"/>
  <c r="O10046" i="5"/>
  <c r="N9883" i="5"/>
  <c r="O9883" i="5"/>
  <c r="N9531" i="5"/>
  <c r="O9531" i="5"/>
  <c r="O8463" i="5"/>
  <c r="N8463" i="5"/>
  <c r="O10572" i="5"/>
  <c r="N10572" i="5"/>
  <c r="N10512" i="5"/>
  <c r="P10512" i="5" s="1"/>
  <c r="O10512" i="5"/>
  <c r="N9933" i="5"/>
  <c r="O9933" i="5"/>
  <c r="N8275" i="5"/>
  <c r="O8275" i="5"/>
  <c r="O10539" i="5"/>
  <c r="N10539" i="5"/>
  <c r="N10467" i="5"/>
  <c r="O10467" i="5"/>
  <c r="O9394" i="5"/>
  <c r="N9394" i="5"/>
  <c r="O8331" i="5"/>
  <c r="N8331" i="5"/>
  <c r="N8967" i="5"/>
  <c r="O8967" i="5"/>
  <c r="O8651" i="5"/>
  <c r="P8651" i="5" s="1"/>
  <c r="Q8651" i="5" s="1"/>
  <c r="N8651" i="5"/>
  <c r="O7138" i="5"/>
  <c r="N7138" i="5"/>
  <c r="O6661" i="5"/>
  <c r="N6661" i="5"/>
  <c r="N8004" i="5"/>
  <c r="O8004" i="5"/>
  <c r="N6974" i="5"/>
  <c r="O6974" i="5"/>
  <c r="N9165" i="5"/>
  <c r="O9165" i="5"/>
  <c r="N8546" i="5"/>
  <c r="O8546" i="5"/>
  <c r="O8410" i="5"/>
  <c r="N8410" i="5"/>
  <c r="N8362" i="5"/>
  <c r="O8362" i="5"/>
  <c r="N8322" i="5"/>
  <c r="O8322" i="5"/>
  <c r="N6753" i="5"/>
  <c r="O6753" i="5"/>
  <c r="N9208" i="5"/>
  <c r="O9208" i="5"/>
  <c r="O8489" i="5"/>
  <c r="P8489" i="5" s="1"/>
  <c r="Q8489" i="5" s="1"/>
  <c r="N8489" i="5"/>
  <c r="N8393" i="5"/>
  <c r="O8393" i="5"/>
  <c r="N8337" i="5"/>
  <c r="O8337" i="5"/>
  <c r="O8996" i="5"/>
  <c r="N8996" i="5"/>
  <c r="O8844" i="5"/>
  <c r="N8844" i="5"/>
  <c r="O8752" i="5"/>
  <c r="N8752" i="5"/>
  <c r="O8644" i="5"/>
  <c r="N8644" i="5"/>
  <c r="O8217" i="5"/>
  <c r="N8217" i="5"/>
  <c r="O8161" i="5"/>
  <c r="P8161" i="5" s="1"/>
  <c r="Q8161" i="5" s="1"/>
  <c r="N8161" i="5"/>
  <c r="N8029" i="5"/>
  <c r="O8029" i="5"/>
  <c r="N7086" i="5"/>
  <c r="O7086" i="5"/>
  <c r="O9147" i="5"/>
  <c r="N9147" i="5"/>
  <c r="O8560" i="5"/>
  <c r="N8560" i="5"/>
  <c r="N8492" i="5"/>
  <c r="O8492" i="5"/>
  <c r="N8348" i="5"/>
  <c r="O8348" i="5"/>
  <c r="N8272" i="5"/>
  <c r="O8272" i="5"/>
  <c r="N7645" i="5"/>
  <c r="O7645" i="5"/>
  <c r="N7545" i="5"/>
  <c r="O7545" i="5"/>
  <c r="O7341" i="5"/>
  <c r="N7341" i="5"/>
  <c r="N7289" i="5"/>
  <c r="O7289" i="5"/>
  <c r="O7796" i="5"/>
  <c r="N7796" i="5"/>
  <c r="N7740" i="5"/>
  <c r="O7740" i="5"/>
  <c r="O7648" i="5"/>
  <c r="N7648" i="5"/>
  <c r="N7588" i="5"/>
  <c r="O7588" i="5"/>
  <c r="N7548" i="5"/>
  <c r="O7548" i="5"/>
  <c r="O7444" i="5"/>
  <c r="N7444" i="5"/>
  <c r="N7392" i="5"/>
  <c r="O7392" i="5"/>
  <c r="N7328" i="5"/>
  <c r="O7328" i="5"/>
  <c r="O7216" i="5"/>
  <c r="N7216" i="5"/>
  <c r="O6946" i="5"/>
  <c r="N6946" i="5"/>
  <c r="O6898" i="5"/>
  <c r="N6898" i="5"/>
  <c r="O6153" i="5"/>
  <c r="N6153" i="5"/>
  <c r="O7978" i="5"/>
  <c r="N7978" i="5"/>
  <c r="N7934" i="5"/>
  <c r="O7934" i="5"/>
  <c r="N7870" i="5"/>
  <c r="O7870" i="5"/>
  <c r="O7136" i="5"/>
  <c r="N7136" i="5"/>
  <c r="N7084" i="5"/>
  <c r="P7084" i="5" s="1"/>
  <c r="Q7084" i="5" s="1"/>
  <c r="O7084" i="5"/>
  <c r="N7032" i="5"/>
  <c r="O7032" i="5"/>
  <c r="N6857" i="5"/>
  <c r="O6857" i="5"/>
  <c r="N6767" i="5"/>
  <c r="O6767" i="5"/>
  <c r="O6719" i="5"/>
  <c r="P6719" i="5" s="1"/>
  <c r="Q6719" i="5" s="1"/>
  <c r="N6719" i="5"/>
  <c r="O6548" i="5"/>
  <c r="N6548" i="5"/>
  <c r="N6555" i="5"/>
  <c r="O6555" i="5"/>
  <c r="O6439" i="5"/>
  <c r="N6439" i="5"/>
  <c r="N6403" i="5"/>
  <c r="O6403" i="5"/>
  <c r="O6236" i="5"/>
  <c r="N6236" i="5"/>
  <c r="P6236" i="5" s="1"/>
  <c r="Q6236" i="5" s="1"/>
  <c r="N6060" i="5"/>
  <c r="O6060" i="5"/>
  <c r="O4779" i="5"/>
  <c r="N4779" i="5"/>
  <c r="N6291" i="5"/>
  <c r="P6291" i="5" s="1"/>
  <c r="Q6291" i="5" s="1"/>
  <c r="O6291" i="5"/>
  <c r="N6606" i="5"/>
  <c r="O6606" i="5"/>
  <c r="N6498" i="5"/>
  <c r="O6498" i="5"/>
  <c r="O6430" i="5"/>
  <c r="N6430" i="5"/>
  <c r="O6362" i="5"/>
  <c r="N6362" i="5"/>
  <c r="N6119" i="5"/>
  <c r="O6119" i="5"/>
  <c r="N6003" i="5"/>
  <c r="O6003" i="5"/>
  <c r="N5887" i="5"/>
  <c r="O5887" i="5"/>
  <c r="O5751" i="5"/>
  <c r="N5751" i="5"/>
  <c r="O5902" i="5"/>
  <c r="N5902" i="5"/>
  <c r="O5786" i="5"/>
  <c r="N5786" i="5"/>
  <c r="N5622" i="5"/>
  <c r="O5622" i="5"/>
  <c r="N5574" i="5"/>
  <c r="O5574" i="5"/>
  <c r="O5319" i="5"/>
  <c r="N5319" i="5"/>
  <c r="N5187" i="5"/>
  <c r="O5187" i="5"/>
  <c r="O5198" i="5"/>
  <c r="N5198" i="5"/>
  <c r="O5146" i="5"/>
  <c r="P5146" i="5" s="1"/>
  <c r="Q5146" i="5" s="1"/>
  <c r="N5146" i="5"/>
  <c r="O4982" i="5"/>
  <c r="N4982" i="5"/>
  <c r="O5305" i="5"/>
  <c r="N5305" i="5"/>
  <c r="N5249" i="5"/>
  <c r="O5249" i="5"/>
  <c r="O5201" i="5"/>
  <c r="N5201" i="5"/>
  <c r="O5101" i="5"/>
  <c r="N5101" i="5"/>
  <c r="N5021" i="5"/>
  <c r="O5021" i="5"/>
  <c r="N4953" i="5"/>
  <c r="O4953" i="5"/>
  <c r="N4777" i="5"/>
  <c r="P4777" i="5" s="1"/>
  <c r="Q4777" i="5" s="1"/>
  <c r="O4777" i="5"/>
  <c r="O4496" i="5"/>
  <c r="N4496" i="5"/>
  <c r="O3848" i="5"/>
  <c r="N3848" i="5"/>
  <c r="O3976" i="5"/>
  <c r="N3976" i="5"/>
  <c r="O3912" i="5"/>
  <c r="N3912" i="5"/>
  <c r="O5003" i="5"/>
  <c r="N5003" i="5"/>
  <c r="N4878" i="5"/>
  <c r="O4878" i="5"/>
  <c r="N4909" i="5"/>
  <c r="O4909" i="5"/>
  <c r="N4801" i="5"/>
  <c r="P4801" i="5" s="1"/>
  <c r="O4801" i="5"/>
  <c r="N4618" i="5"/>
  <c r="O4618" i="5"/>
  <c r="N4418" i="5"/>
  <c r="O4418" i="5"/>
  <c r="N4326" i="5"/>
  <c r="O4326" i="5"/>
  <c r="N4289" i="5"/>
  <c r="O4289" i="5"/>
  <c r="N4134" i="5"/>
  <c r="O4134" i="5"/>
  <c r="N4125" i="5"/>
  <c r="O4125" i="5"/>
  <c r="O4081" i="5"/>
  <c r="N4081" i="5"/>
  <c r="O4930" i="5"/>
  <c r="N9861" i="5"/>
  <c r="P9861" i="5" s="1"/>
  <c r="Q9861" i="5" s="1"/>
  <c r="P6239" i="5"/>
  <c r="Q6239" i="5" s="1"/>
  <c r="P6581" i="5"/>
  <c r="Q6581" i="5" s="1"/>
  <c r="P7869" i="5"/>
  <c r="Q7869" i="5" s="1"/>
  <c r="O10302" i="5"/>
  <c r="P10302" i="5" s="1"/>
  <c r="N1794" i="5"/>
  <c r="P1794" i="5" s="1"/>
  <c r="N871" i="5"/>
  <c r="P871" i="5" s="1"/>
  <c r="O4253" i="5"/>
  <c r="P4253" i="5" s="1"/>
  <c r="Q4253" i="5" s="1"/>
  <c r="N5345" i="5"/>
  <c r="P5345" i="5" s="1"/>
  <c r="Q5345" i="5" s="1"/>
  <c r="N13314" i="5"/>
  <c r="P13314" i="5" s="1"/>
  <c r="N13782" i="5"/>
  <c r="P13782" i="5" s="1"/>
  <c r="O14098" i="5"/>
  <c r="P12838" i="5"/>
  <c r="Q12838" i="5" s="1"/>
  <c r="O298" i="5"/>
  <c r="P298" i="5" s="1"/>
  <c r="N12916" i="5"/>
  <c r="O12229" i="5"/>
  <c r="P12229" i="5" s="1"/>
  <c r="Q12229" i="5" s="1"/>
  <c r="P13041" i="5"/>
  <c r="Q13041" i="5" s="1"/>
  <c r="N10542" i="5"/>
  <c r="P10542" i="5" s="1"/>
  <c r="O8458" i="5"/>
  <c r="P8458" i="5" s="1"/>
  <c r="Q8458" i="5" s="1"/>
  <c r="O11470" i="5"/>
  <c r="P11470" i="5" s="1"/>
  <c r="Q11470" i="5" s="1"/>
  <c r="O5392" i="5"/>
  <c r="P5392" i="5" s="1"/>
  <c r="Q5392" i="5" s="1"/>
  <c r="O5498" i="5"/>
  <c r="N14039" i="5"/>
  <c r="O7504" i="5"/>
  <c r="P7504" i="5" s="1"/>
  <c r="Q7504" i="5" s="1"/>
  <c r="N8408" i="5"/>
  <c r="P8408" i="5" s="1"/>
  <c r="Q8408" i="5" s="1"/>
  <c r="N12733" i="5"/>
  <c r="P12733" i="5" s="1"/>
  <c r="Q12733" i="5" s="1"/>
  <c r="O8500" i="5"/>
  <c r="P8500" i="5" s="1"/>
  <c r="Q8500" i="5" s="1"/>
  <c r="O2106" i="5"/>
  <c r="P2106" i="5" s="1"/>
  <c r="O2612" i="5"/>
  <c r="P2612" i="5" s="1"/>
  <c r="O2756" i="5"/>
  <c r="P2756" i="5" s="1"/>
  <c r="O2230" i="5"/>
  <c r="P2230" i="5" s="1"/>
  <c r="O9617" i="5"/>
  <c r="P9617" i="5" s="1"/>
  <c r="Q9617" i="5" s="1"/>
  <c r="N10407" i="5"/>
  <c r="P10407" i="5" s="1"/>
  <c r="N12427" i="5"/>
  <c r="P12427" i="5" s="1"/>
  <c r="Q12427" i="5" s="1"/>
  <c r="N1574" i="5"/>
  <c r="P1574" i="5" s="1"/>
  <c r="O2655" i="5"/>
  <c r="N11004" i="5"/>
  <c r="P11004" i="5" s="1"/>
  <c r="Q11004" i="5" s="1"/>
  <c r="N10693" i="5"/>
  <c r="P10693" i="5" s="1"/>
  <c r="Q10693" i="5" s="1"/>
  <c r="O14432" i="5"/>
  <c r="P14432" i="5" s="1"/>
  <c r="N4295" i="5"/>
  <c r="P4295" i="5" s="1"/>
  <c r="Q4295" i="5" s="1"/>
  <c r="N4990" i="5"/>
  <c r="P4990" i="5" s="1"/>
  <c r="N10306" i="5"/>
  <c r="O13364" i="5"/>
  <c r="P13364" i="5" s="1"/>
  <c r="N7696" i="5"/>
  <c r="P7696" i="5" s="1"/>
  <c r="Q7696" i="5" s="1"/>
  <c r="O1942" i="5"/>
  <c r="P1942" i="5" s="1"/>
  <c r="O915" i="5"/>
  <c r="P915" i="5" s="1"/>
  <c r="O4464" i="5"/>
  <c r="O13538" i="5"/>
  <c r="P13538" i="5" s="1"/>
  <c r="N13826" i="5"/>
  <c r="P13826" i="5" s="1"/>
  <c r="O14178" i="5"/>
  <c r="P14178" i="5" s="1"/>
  <c r="O487" i="5"/>
  <c r="P487" i="5" s="1"/>
  <c r="O543" i="5"/>
  <c r="N7151" i="5"/>
  <c r="P7151" i="5" s="1"/>
  <c r="Q7151" i="5" s="1"/>
  <c r="O9473" i="5"/>
  <c r="P9473" i="5" s="1"/>
  <c r="Q9473" i="5" s="1"/>
  <c r="N12631" i="5"/>
  <c r="P12631" i="5" s="1"/>
  <c r="Q12631" i="5" s="1"/>
  <c r="O13780" i="5"/>
  <c r="P13780" i="5" s="1"/>
  <c r="O6713" i="5"/>
  <c r="P6713" i="5" s="1"/>
  <c r="Q6713" i="5" s="1"/>
  <c r="P10158" i="5"/>
  <c r="Q10158" i="5" s="1"/>
  <c r="P11644" i="5"/>
  <c r="Q11644" i="5" s="1"/>
  <c r="P11145" i="5"/>
  <c r="Q11145" i="5" s="1"/>
  <c r="O7365" i="5"/>
  <c r="P11017" i="5"/>
  <c r="Q11017" i="5" s="1"/>
  <c r="P14384" i="5"/>
  <c r="P1995" i="5"/>
  <c r="N7245" i="5"/>
  <c r="N8319" i="5"/>
  <c r="P8319" i="5" s="1"/>
  <c r="Q8319" i="5" s="1"/>
  <c r="N10936" i="5"/>
  <c r="P10936" i="5" s="1"/>
  <c r="Q10936" i="5" s="1"/>
  <c r="N6175" i="5"/>
  <c r="O14080" i="5"/>
  <c r="P14080" i="5" s="1"/>
  <c r="N8253" i="5"/>
  <c r="P8253" i="5" s="1"/>
  <c r="Q8253" i="5" s="1"/>
  <c r="N11457" i="5"/>
  <c r="N12920" i="5"/>
  <c r="O12920" i="5"/>
  <c r="N4435" i="5"/>
  <c r="P4435" i="5" s="1"/>
  <c r="Q4435" i="5" s="1"/>
  <c r="O9803" i="5"/>
  <c r="P9803" i="5" s="1"/>
  <c r="Q9803" i="5" s="1"/>
  <c r="O11095" i="5"/>
  <c r="N12091" i="5"/>
  <c r="N11754" i="5"/>
  <c r="O11754" i="5"/>
  <c r="N6100" i="5"/>
  <c r="O6100" i="5"/>
  <c r="O5799" i="5"/>
  <c r="N5799" i="5"/>
  <c r="O5826" i="5"/>
  <c r="N5826" i="5"/>
  <c r="N5658" i="5"/>
  <c r="O5658" i="5"/>
  <c r="N4683" i="5"/>
  <c r="O4683" i="5"/>
  <c r="O3702" i="5"/>
  <c r="N3702" i="5"/>
  <c r="N3650" i="5"/>
  <c r="O3650" i="5"/>
  <c r="N3716" i="5"/>
  <c r="O3716" i="5"/>
  <c r="N3668" i="5"/>
  <c r="P3668" i="5" s="1"/>
  <c r="Q3668" i="5" s="1"/>
  <c r="O3668" i="5"/>
  <c r="N3612" i="5"/>
  <c r="O3612" i="5"/>
  <c r="N435" i="5"/>
  <c r="O435" i="5"/>
  <c r="N11866" i="5"/>
  <c r="O11866" i="5"/>
  <c r="O9218" i="5"/>
  <c r="N9218" i="5"/>
  <c r="N3336" i="5"/>
  <c r="O3336" i="5"/>
  <c r="N964" i="5"/>
  <c r="O964" i="5"/>
  <c r="N704" i="5"/>
  <c r="O704" i="5"/>
  <c r="N239" i="5"/>
  <c r="P239" i="5" s="1"/>
  <c r="O239" i="5"/>
  <c r="N6220" i="5"/>
  <c r="P6220" i="5" s="1"/>
  <c r="Q6220" i="5" s="1"/>
  <c r="N13337" i="5"/>
  <c r="P13337" i="5" s="1"/>
  <c r="N8545" i="5"/>
  <c r="P5022" i="5"/>
  <c r="Q5022" i="5" s="1"/>
  <c r="P5286" i="5"/>
  <c r="Q5286" i="5" s="1"/>
  <c r="P4952" i="5"/>
  <c r="Q4952" i="5" s="1"/>
  <c r="P5692" i="5"/>
  <c r="Q5692" i="5" s="1"/>
  <c r="P5377" i="5"/>
  <c r="Q5377" i="5" s="1"/>
  <c r="P5657" i="5"/>
  <c r="Q5657" i="5" s="1"/>
  <c r="P5929" i="5"/>
  <c r="Q5929" i="5" s="1"/>
  <c r="P5546" i="5"/>
  <c r="Q5546" i="5" s="1"/>
  <c r="P5870" i="5"/>
  <c r="Q5870" i="5" s="1"/>
  <c r="P5471" i="5"/>
  <c r="Q5471" i="5" s="1"/>
  <c r="P6227" i="5"/>
  <c r="Q6227" i="5" s="1"/>
  <c r="P6353" i="5"/>
  <c r="Q6353" i="5" s="1"/>
  <c r="P6565" i="5"/>
  <c r="Q6565" i="5" s="1"/>
  <c r="P7214" i="5"/>
  <c r="Q7214" i="5" s="1"/>
  <c r="P7446" i="5"/>
  <c r="Q7446" i="5" s="1"/>
  <c r="P7654" i="5"/>
  <c r="Q7654" i="5" s="1"/>
  <c r="P6699" i="5"/>
  <c r="Q6699" i="5" s="1"/>
  <c r="P7000" i="5"/>
  <c r="Q7000" i="5" s="1"/>
  <c r="P6830" i="5"/>
  <c r="Q6830" i="5" s="1"/>
  <c r="P6878" i="5"/>
  <c r="Q6878" i="5" s="1"/>
  <c r="P7129" i="5"/>
  <c r="Q7129" i="5" s="1"/>
  <c r="P7927" i="5"/>
  <c r="Q7927" i="5" s="1"/>
  <c r="P6906" i="5"/>
  <c r="Q6906" i="5" s="1"/>
  <c r="P7556" i="5"/>
  <c r="Q7556" i="5" s="1"/>
  <c r="P10524" i="5"/>
  <c r="P10385" i="5"/>
  <c r="P8727" i="5"/>
  <c r="Q8727" i="5" s="1"/>
  <c r="P7265" i="5"/>
  <c r="Q7265" i="5" s="1"/>
  <c r="P10366" i="5"/>
  <c r="P8064" i="5"/>
  <c r="Q8064" i="5" s="1"/>
  <c r="P10515" i="5"/>
  <c r="P11227" i="5"/>
  <c r="Q11227" i="5" s="1"/>
  <c r="P10680" i="5"/>
  <c r="Q10680" i="5" s="1"/>
  <c r="P11681" i="5"/>
  <c r="Q11681" i="5" s="1"/>
  <c r="P10427" i="5"/>
  <c r="P10371" i="5"/>
  <c r="P11707" i="5"/>
  <c r="Q11707" i="5" s="1"/>
  <c r="P12590" i="5"/>
  <c r="Q12590" i="5" s="1"/>
  <c r="P12052" i="5"/>
  <c r="Q12052" i="5" s="1"/>
  <c r="P11642" i="5"/>
  <c r="Q11642" i="5" s="1"/>
  <c r="P12081" i="5"/>
  <c r="Q12081" i="5" s="1"/>
  <c r="P12197" i="5"/>
  <c r="Q12197" i="5" s="1"/>
  <c r="P12525" i="5"/>
  <c r="Q12525" i="5" s="1"/>
  <c r="P14398" i="5"/>
  <c r="P91" i="5"/>
  <c r="P5466" i="5"/>
  <c r="Q5466" i="5" s="1"/>
  <c r="P6311" i="5"/>
  <c r="Q6311" i="5" s="1"/>
  <c r="P7496" i="5"/>
  <c r="Q7496" i="5" s="1"/>
  <c r="P7011" i="5"/>
  <c r="Q7011" i="5" s="1"/>
  <c r="P12658" i="5"/>
  <c r="Q12658" i="5" s="1"/>
  <c r="P12443" i="5"/>
  <c r="Q12443" i="5" s="1"/>
  <c r="P8878" i="5"/>
  <c r="Q8878" i="5" s="1"/>
  <c r="N488" i="5"/>
  <c r="P488" i="5" s="1"/>
  <c r="P12759" i="5"/>
  <c r="Q12759" i="5" s="1"/>
  <c r="O9735" i="5"/>
  <c r="P9735" i="5" s="1"/>
  <c r="Q9735" i="5" s="1"/>
  <c r="O359" i="5"/>
  <c r="N359" i="5"/>
  <c r="O9660" i="5"/>
  <c r="O13673" i="5"/>
  <c r="P13673" i="5" s="1"/>
  <c r="P8397" i="5"/>
  <c r="Q8397" i="5" s="1"/>
  <c r="P10159" i="5"/>
  <c r="Q10159" i="5" s="1"/>
  <c r="P3511" i="5"/>
  <c r="P6935" i="5"/>
  <c r="Q6935" i="5" s="1"/>
  <c r="N13095" i="5"/>
  <c r="P13095" i="5" s="1"/>
  <c r="Q13095" i="5" s="1"/>
  <c r="N6216" i="5"/>
  <c r="P6216" i="5" s="1"/>
  <c r="Q6216" i="5" s="1"/>
  <c r="O7969" i="5"/>
  <c r="P7969" i="5" s="1"/>
  <c r="Q7969" i="5" s="1"/>
  <c r="P7652" i="5"/>
  <c r="Q7652" i="5" s="1"/>
  <c r="P11026" i="5"/>
  <c r="Q11026" i="5" s="1"/>
  <c r="O13143" i="5"/>
  <c r="N13143" i="5"/>
  <c r="O13181" i="5"/>
  <c r="N13181" i="5"/>
  <c r="N13172" i="5"/>
  <c r="O13172" i="5"/>
  <c r="N13072" i="5"/>
  <c r="O13072" i="5"/>
  <c r="O12996" i="5"/>
  <c r="N12996" i="5"/>
  <c r="N13103" i="5"/>
  <c r="O13103" i="5"/>
  <c r="N13059" i="5"/>
  <c r="O13059" i="5"/>
  <c r="N11204" i="5"/>
  <c r="O11204" i="5"/>
  <c r="N13058" i="5"/>
  <c r="O13058" i="5"/>
  <c r="N13141" i="5"/>
  <c r="O13141" i="5"/>
  <c r="O13081" i="5"/>
  <c r="N13081" i="5"/>
  <c r="N12985" i="5"/>
  <c r="O12985" i="5"/>
  <c r="O11411" i="5"/>
  <c r="N11411" i="5"/>
  <c r="N11057" i="5"/>
  <c r="O11057" i="5"/>
  <c r="O10868" i="5"/>
  <c r="N10868" i="5"/>
  <c r="O9465" i="5"/>
  <c r="N9465" i="5"/>
  <c r="N9575" i="5"/>
  <c r="O9575" i="5"/>
  <c r="N9304" i="5"/>
  <c r="O9304" i="5"/>
  <c r="O9407" i="5"/>
  <c r="N9407" i="5"/>
  <c r="O9084" i="5"/>
  <c r="N9084" i="5"/>
  <c r="N8712" i="5"/>
  <c r="O8712" i="5"/>
  <c r="O12780" i="5"/>
  <c r="N12780" i="5"/>
  <c r="N12261" i="5"/>
  <c r="O12261" i="5"/>
  <c r="N12552" i="5"/>
  <c r="O12552" i="5"/>
  <c r="O12823" i="5"/>
  <c r="N12823" i="5"/>
  <c r="O12723" i="5"/>
  <c r="N12723" i="5"/>
  <c r="N12519" i="5"/>
  <c r="O12519" i="5"/>
  <c r="O12088" i="5"/>
  <c r="N12088" i="5"/>
  <c r="N12171" i="5"/>
  <c r="O12171" i="5"/>
  <c r="O12770" i="5"/>
  <c r="N12770" i="5"/>
  <c r="O12610" i="5"/>
  <c r="N12610" i="5"/>
  <c r="O12398" i="5"/>
  <c r="N12398" i="5"/>
  <c r="N12230" i="5"/>
  <c r="O12230" i="5"/>
  <c r="N12689" i="5"/>
  <c r="P12689" i="5" s="1"/>
  <c r="Q12689" i="5" s="1"/>
  <c r="O12689" i="5"/>
  <c r="N12457" i="5"/>
  <c r="O12457" i="5"/>
  <c r="O11929" i="5"/>
  <c r="N11929" i="5"/>
  <c r="O11105" i="5"/>
  <c r="N11105" i="5"/>
  <c r="O11593" i="5"/>
  <c r="N11593" i="5"/>
  <c r="O10959" i="5"/>
  <c r="N10959" i="5"/>
  <c r="O11376" i="5"/>
  <c r="N11376" i="5"/>
  <c r="N10982" i="5"/>
  <c r="O10982" i="5"/>
  <c r="N10154" i="5"/>
  <c r="O10154" i="5"/>
  <c r="N10557" i="5"/>
  <c r="O10557" i="5"/>
  <c r="N9774" i="5"/>
  <c r="O9774" i="5"/>
  <c r="O9131" i="5"/>
  <c r="N9131" i="5"/>
  <c r="O8216" i="5"/>
  <c r="N8216" i="5"/>
  <c r="O9134" i="5"/>
  <c r="N9134" i="5"/>
  <c r="O8039" i="5"/>
  <c r="N8039" i="5"/>
  <c r="N7034" i="5"/>
  <c r="O7034" i="5"/>
  <c r="O8685" i="5"/>
  <c r="P8685" i="5" s="1"/>
  <c r="Q8685" i="5" s="1"/>
  <c r="N8685" i="5"/>
  <c r="O8046" i="5"/>
  <c r="N8046" i="5"/>
  <c r="N7126" i="5"/>
  <c r="O7126" i="5"/>
  <c r="N8133" i="5"/>
  <c r="O8133" i="5"/>
  <c r="N6919" i="5"/>
  <c r="P6919" i="5" s="1"/>
  <c r="Q6919" i="5" s="1"/>
  <c r="O6919" i="5"/>
  <c r="N7684" i="5"/>
  <c r="O7684" i="5"/>
  <c r="N6910" i="5"/>
  <c r="O6910" i="5"/>
  <c r="O7967" i="5"/>
  <c r="N7967" i="5"/>
  <c r="O7001" i="5"/>
  <c r="P7001" i="5" s="1"/>
  <c r="Q7001" i="5" s="1"/>
  <c r="N7001" i="5"/>
  <c r="O6652" i="5"/>
  <c r="N6652" i="5"/>
  <c r="N7659" i="5"/>
  <c r="O7659" i="5"/>
  <c r="O6508" i="5"/>
  <c r="N6508" i="5"/>
  <c r="N7144" i="5"/>
  <c r="O7144" i="5"/>
  <c r="N6771" i="5"/>
  <c r="O6771" i="5"/>
  <c r="N6428" i="5"/>
  <c r="P6428" i="5" s="1"/>
  <c r="Q6428" i="5" s="1"/>
  <c r="O6428" i="5"/>
  <c r="N7682" i="5"/>
  <c r="O7682" i="5"/>
  <c r="N6916" i="5"/>
  <c r="P6916" i="5" s="1"/>
  <c r="Q6916" i="5" s="1"/>
  <c r="O6916" i="5"/>
  <c r="N6265" i="5"/>
  <c r="O6265" i="5"/>
  <c r="N7091" i="5"/>
  <c r="O7091" i="5"/>
  <c r="O6884" i="5"/>
  <c r="N6884" i="5"/>
  <c r="O6261" i="5"/>
  <c r="N6261" i="5"/>
  <c r="N6499" i="5"/>
  <c r="O6499" i="5"/>
  <c r="O6224" i="5"/>
  <c r="N6224" i="5"/>
  <c r="N6502" i="5"/>
  <c r="O6502" i="5"/>
  <c r="O6358" i="5"/>
  <c r="N6358" i="5"/>
  <c r="O6007" i="5"/>
  <c r="N6007" i="5"/>
  <c r="O6549" i="5"/>
  <c r="N6549" i="5"/>
  <c r="O6230" i="5"/>
  <c r="N6230" i="5"/>
  <c r="O6030" i="5"/>
  <c r="N6030" i="5"/>
  <c r="O5687" i="5"/>
  <c r="N5687" i="5"/>
  <c r="N5854" i="5"/>
  <c r="O5854" i="5"/>
  <c r="N5442" i="5"/>
  <c r="O5442" i="5"/>
  <c r="N5677" i="5"/>
  <c r="P5677" i="5" s="1"/>
  <c r="Q5677" i="5" s="1"/>
  <c r="O5677" i="5"/>
  <c r="N5780" i="5"/>
  <c r="O5780" i="5"/>
  <c r="N4807" i="5"/>
  <c r="O4807" i="5"/>
  <c r="O5050" i="5"/>
  <c r="N5050" i="5"/>
  <c r="N5105" i="5"/>
  <c r="O5105" i="5"/>
  <c r="P8743" i="5"/>
  <c r="Q8743" i="5" s="1"/>
  <c r="N12892" i="5"/>
  <c r="O12892" i="5"/>
  <c r="O9905" i="5"/>
  <c r="N9905" i="5"/>
  <c r="N6168" i="5"/>
  <c r="O6168" i="5"/>
  <c r="O1124" i="5"/>
  <c r="N1124" i="5"/>
  <c r="O14531" i="5"/>
  <c r="N14531" i="5"/>
  <c r="N14554" i="5"/>
  <c r="O14554" i="5"/>
  <c r="O14518" i="5"/>
  <c r="N14518" i="5"/>
  <c r="O14482" i="5"/>
  <c r="N14482" i="5"/>
  <c r="O10402" i="5"/>
  <c r="N10402" i="5"/>
  <c r="N2357" i="5"/>
  <c r="P2357" i="5" s="1"/>
  <c r="O4847" i="5"/>
  <c r="N9359" i="5"/>
  <c r="O9359" i="5"/>
  <c r="O5977" i="5"/>
  <c r="N5977" i="5"/>
  <c r="N8890" i="5"/>
  <c r="O8890" i="5"/>
  <c r="N8022" i="5"/>
  <c r="O8022" i="5"/>
  <c r="O3456" i="5"/>
  <c r="P3456" i="5" s="1"/>
  <c r="Q3456" i="5" s="1"/>
  <c r="O10570" i="5"/>
  <c r="P10570" i="5" s="1"/>
  <c r="O12706" i="5"/>
  <c r="P12706" i="5" s="1"/>
  <c r="Q12706" i="5" s="1"/>
  <c r="O2139" i="5"/>
  <c r="P2139" i="5" s="1"/>
  <c r="P8142" i="5"/>
  <c r="Q8142" i="5" s="1"/>
  <c r="O13210" i="5"/>
  <c r="P13210" i="5" s="1"/>
  <c r="N1386" i="5"/>
  <c r="P1386" i="5" s="1"/>
  <c r="N6340" i="5"/>
  <c r="P6340" i="5" s="1"/>
  <c r="Q6340" i="5" s="1"/>
  <c r="O4983" i="5"/>
  <c r="P4983" i="5" s="1"/>
  <c r="O3730" i="5"/>
  <c r="O11377" i="5"/>
  <c r="P11377" i="5" s="1"/>
  <c r="Q11377" i="5" s="1"/>
  <c r="N2820" i="5"/>
  <c r="O2820" i="5"/>
  <c r="N2903" i="5"/>
  <c r="O2903" i="5"/>
  <c r="N13196" i="5"/>
  <c r="O13196" i="5"/>
  <c r="O11089" i="5"/>
  <c r="N11089" i="5"/>
  <c r="N10687" i="5"/>
  <c r="O10687" i="5"/>
  <c r="O9499" i="5"/>
  <c r="N9499" i="5"/>
  <c r="N9834" i="5"/>
  <c r="O9834" i="5"/>
  <c r="O9589" i="5"/>
  <c r="N9589" i="5"/>
  <c r="N5897" i="5"/>
  <c r="O5897" i="5"/>
  <c r="O3957" i="5"/>
  <c r="N3957" i="5"/>
  <c r="N3121" i="5"/>
  <c r="O3121" i="5"/>
  <c r="N1719" i="5"/>
  <c r="O1719" i="5"/>
  <c r="N1504" i="5"/>
  <c r="O1504" i="5"/>
  <c r="N1274" i="5"/>
  <c r="O1274" i="5"/>
  <c r="O8185" i="5"/>
  <c r="N8185" i="5"/>
  <c r="O5323" i="5"/>
  <c r="N5323" i="5"/>
  <c r="O4559" i="5"/>
  <c r="N4559" i="5"/>
  <c r="N5024" i="5"/>
  <c r="O5024" i="5"/>
  <c r="O10136" i="5"/>
  <c r="N10136" i="5"/>
  <c r="N10107" i="5"/>
  <c r="O10107" i="5"/>
  <c r="O8904" i="5"/>
  <c r="N8904" i="5"/>
  <c r="N8640" i="5"/>
  <c r="O8640" i="5"/>
  <c r="N6605" i="5"/>
  <c r="O6605" i="5"/>
  <c r="N4009" i="5"/>
  <c r="O4009" i="5"/>
  <c r="O3201" i="5"/>
  <c r="N3201" i="5"/>
  <c r="O1030" i="5"/>
  <c r="N1030" i="5"/>
  <c r="N1721" i="5"/>
  <c r="O1721" i="5"/>
  <c r="P1721" i="5" s="1"/>
  <c r="O1661" i="5"/>
  <c r="N1661" i="5"/>
  <c r="N1621" i="5"/>
  <c r="O1621" i="5"/>
  <c r="O1579" i="5"/>
  <c r="N1579" i="5"/>
  <c r="N1112" i="5"/>
  <c r="O1112" i="5"/>
  <c r="N1060" i="5"/>
  <c r="O1060" i="5"/>
  <c r="N750" i="5"/>
  <c r="O750" i="5"/>
  <c r="N674" i="5"/>
  <c r="O674" i="5"/>
  <c r="O12991" i="5"/>
  <c r="N12991" i="5"/>
  <c r="N12899" i="5"/>
  <c r="O12899" i="5"/>
  <c r="O3816" i="5"/>
  <c r="N3816" i="5"/>
  <c r="O1745" i="5"/>
  <c r="P1745" i="5" s="1"/>
  <c r="N9374" i="5"/>
  <c r="P9374" i="5" s="1"/>
  <c r="Q9374" i="5" s="1"/>
  <c r="O6744" i="5"/>
  <c r="P6744" i="5" s="1"/>
  <c r="Q6744" i="5" s="1"/>
  <c r="N1946" i="5"/>
  <c r="O1946" i="5"/>
  <c r="N8779" i="5"/>
  <c r="O8779" i="5"/>
  <c r="N11314" i="5"/>
  <c r="O11314" i="5"/>
  <c r="O5941" i="5"/>
  <c r="N5941" i="5"/>
  <c r="N10442" i="5"/>
  <c r="O10442" i="5"/>
  <c r="O10118" i="5"/>
  <c r="N10118" i="5"/>
  <c r="N10392" i="5"/>
  <c r="O10392" i="5"/>
  <c r="O9196" i="5"/>
  <c r="N9196" i="5"/>
  <c r="O5314" i="5"/>
  <c r="N5314" i="5"/>
  <c r="O3461" i="5"/>
  <c r="N3461" i="5"/>
  <c r="N2493" i="5"/>
  <c r="P2493" i="5" s="1"/>
  <c r="P11012" i="5"/>
  <c r="Q11012" i="5" s="1"/>
  <c r="N14366" i="5"/>
  <c r="P14366" i="5" s="1"/>
  <c r="N8760" i="5"/>
  <c r="P8760" i="5" s="1"/>
  <c r="Q8760" i="5" s="1"/>
  <c r="N2575" i="5"/>
  <c r="O2575" i="5"/>
  <c r="N9136" i="5"/>
  <c r="O9136" i="5"/>
  <c r="O12513" i="5"/>
  <c r="N12513" i="5"/>
  <c r="O14266" i="5"/>
  <c r="N14266" i="5"/>
  <c r="O11124" i="5"/>
  <c r="N11124" i="5"/>
  <c r="N11333" i="5"/>
  <c r="O11333" i="5"/>
  <c r="N10596" i="5"/>
  <c r="O10596" i="5"/>
  <c r="N10180" i="5"/>
  <c r="O10180" i="5"/>
  <c r="N9964" i="5"/>
  <c r="O9964" i="5"/>
  <c r="O6764" i="5"/>
  <c r="N6764" i="5"/>
  <c r="N3786" i="5"/>
  <c r="O3786" i="5"/>
  <c r="N3972" i="5"/>
  <c r="O3972" i="5"/>
  <c r="N3297" i="5"/>
  <c r="O3297" i="5"/>
  <c r="N3276" i="5"/>
  <c r="O3276" i="5"/>
  <c r="N1809" i="5"/>
  <c r="O1809" i="5"/>
  <c r="O1899" i="5"/>
  <c r="N1899" i="5"/>
  <c r="O1335" i="5"/>
  <c r="N1335" i="5"/>
  <c r="N1233" i="5"/>
  <c r="O1233" i="5"/>
  <c r="N1239" i="5"/>
  <c r="O1239" i="5"/>
  <c r="N912" i="5"/>
  <c r="O912" i="5"/>
  <c r="N1071" i="5"/>
  <c r="O1071" i="5"/>
  <c r="N664" i="5"/>
  <c r="O664" i="5"/>
  <c r="N619" i="5"/>
  <c r="O619" i="5"/>
  <c r="O589" i="5"/>
  <c r="N589" i="5"/>
  <c r="N31" i="5"/>
  <c r="O31" i="5"/>
  <c r="O341" i="5"/>
  <c r="N341" i="5"/>
  <c r="N28" i="5"/>
  <c r="O28" i="5"/>
  <c r="O12690" i="5"/>
  <c r="N12690" i="5"/>
  <c r="N11272" i="5"/>
  <c r="O11272" i="5"/>
  <c r="O3783" i="5"/>
  <c r="N3783" i="5"/>
  <c r="N3757" i="5"/>
  <c r="O3757" i="5"/>
  <c r="O3776" i="5"/>
  <c r="N3776" i="5"/>
  <c r="N2491" i="5"/>
  <c r="O2491" i="5"/>
  <c r="O9202" i="5"/>
  <c r="N9202" i="5"/>
  <c r="O1823" i="5"/>
  <c r="P1823" i="5" s="1"/>
  <c r="O5814" i="5"/>
  <c r="N5814" i="5"/>
  <c r="N8098" i="5"/>
  <c r="P8098" i="5" s="1"/>
  <c r="Q8098" i="5" s="1"/>
  <c r="O10838" i="5"/>
  <c r="P10838" i="5" s="1"/>
  <c r="Q10838" i="5" s="1"/>
  <c r="O9112" i="5"/>
  <c r="O5504" i="5"/>
  <c r="P5504" i="5" s="1"/>
  <c r="Q5504" i="5" s="1"/>
  <c r="N12558" i="5"/>
  <c r="O12558" i="5"/>
  <c r="N11171" i="5"/>
  <c r="O11171" i="5"/>
  <c r="O10255" i="5"/>
  <c r="N10255" i="5"/>
  <c r="N9639" i="5"/>
  <c r="O9639" i="5"/>
  <c r="N10125" i="5"/>
  <c r="O10125" i="5"/>
  <c r="O8892" i="5"/>
  <c r="N8892" i="5"/>
  <c r="N3380" i="5"/>
  <c r="O3380" i="5"/>
  <c r="O1625" i="5"/>
  <c r="N1625" i="5"/>
  <c r="N1376" i="5"/>
  <c r="O1376" i="5"/>
  <c r="N9111" i="5"/>
  <c r="P9111" i="5" s="1"/>
  <c r="Q9111" i="5" s="1"/>
  <c r="N13326" i="5"/>
  <c r="P13326" i="5" s="1"/>
  <c r="N1019" i="5"/>
  <c r="N7083" i="5"/>
  <c r="O13217" i="5"/>
  <c r="P13217" i="5" s="1"/>
  <c r="Q13217" i="5" s="1"/>
  <c r="O9833" i="5"/>
  <c r="P9833" i="5" s="1"/>
  <c r="Q9833" i="5" s="1"/>
  <c r="O9423" i="5"/>
  <c r="P9423" i="5" s="1"/>
  <c r="Q9423" i="5" s="1"/>
  <c r="N11595" i="5"/>
  <c r="P11595" i="5" s="1"/>
  <c r="Q11595" i="5" s="1"/>
  <c r="O12764" i="5"/>
  <c r="P12764" i="5" s="1"/>
  <c r="Q12764" i="5" s="1"/>
  <c r="O2459" i="5"/>
  <c r="P2459" i="5" s="1"/>
  <c r="O3639" i="5"/>
  <c r="P3639" i="5" s="1"/>
  <c r="Q3639" i="5" s="1"/>
  <c r="N14293" i="5"/>
  <c r="O14293" i="5"/>
  <c r="O13245" i="5"/>
  <c r="N13245" i="5"/>
  <c r="O14396" i="5"/>
  <c r="N14396" i="5"/>
  <c r="N13300" i="5"/>
  <c r="O13300" i="5"/>
  <c r="N8849" i="5"/>
  <c r="O8849" i="5"/>
  <c r="N6625" i="5"/>
  <c r="O6625" i="5"/>
  <c r="O6071" i="5"/>
  <c r="N6071" i="5"/>
  <c r="N11233" i="5"/>
  <c r="O11233" i="5"/>
  <c r="O10490" i="5"/>
  <c r="N10490" i="5"/>
  <c r="N8845" i="5"/>
  <c r="O8845" i="5"/>
  <c r="O5906" i="5"/>
  <c r="N5906" i="5"/>
  <c r="N3435" i="5"/>
  <c r="O3435" i="5"/>
  <c r="N3725" i="5"/>
  <c r="O3725" i="5"/>
  <c r="O3740" i="5"/>
  <c r="N3740" i="5"/>
  <c r="N2518" i="5"/>
  <c r="O2518" i="5"/>
  <c r="N2480" i="5"/>
  <c r="O2480" i="5"/>
  <c r="O2380" i="5"/>
  <c r="N2380" i="5"/>
  <c r="N1585" i="5"/>
  <c r="O1585" i="5"/>
  <c r="O1447" i="5"/>
  <c r="N1447" i="5"/>
  <c r="P1447" i="5" s="1"/>
  <c r="O823" i="5"/>
  <c r="N823" i="5"/>
  <c r="N918" i="5"/>
  <c r="O918" i="5"/>
  <c r="N730" i="5"/>
  <c r="O730" i="5"/>
  <c r="N539" i="5"/>
  <c r="O539" i="5"/>
  <c r="N62" i="5"/>
  <c r="O62" i="5"/>
  <c r="N12761" i="5"/>
  <c r="O12761" i="5"/>
  <c r="N12557" i="5"/>
  <c r="O12557" i="5"/>
  <c r="N3768" i="5"/>
  <c r="O3768" i="5"/>
  <c r="O11247" i="5"/>
  <c r="N11247" i="5"/>
  <c r="O13577" i="5"/>
  <c r="P13577" i="5" s="1"/>
  <c r="O4582" i="5"/>
  <c r="P4582" i="5" s="1"/>
  <c r="Q4582" i="5" s="1"/>
  <c r="N4676" i="5"/>
  <c r="P4676" i="5" s="1"/>
  <c r="Q4676" i="5" s="1"/>
  <c r="O8002" i="5"/>
  <c r="P8002" i="5" s="1"/>
  <c r="Q8002" i="5" s="1"/>
  <c r="O9610" i="5"/>
  <c r="P9610" i="5" s="1"/>
  <c r="Q9610" i="5" s="1"/>
  <c r="O14494" i="5"/>
  <c r="P14494" i="5" s="1"/>
  <c r="N1249" i="5"/>
  <c r="P1249" i="5" s="1"/>
  <c r="O3383" i="5"/>
  <c r="P3383" i="5" s="1"/>
  <c r="Q3383" i="5" s="1"/>
  <c r="O4622" i="5"/>
  <c r="P4622" i="5" s="1"/>
  <c r="O3372" i="5"/>
  <c r="P3372" i="5" s="1"/>
  <c r="Q3372" i="5" s="1"/>
  <c r="N3945" i="5"/>
  <c r="P3945" i="5" s="1"/>
  <c r="Q3945" i="5" s="1"/>
  <c r="O10109" i="5"/>
  <c r="P10109" i="5" s="1"/>
  <c r="Q10109" i="5" s="1"/>
  <c r="N11537" i="5"/>
  <c r="O2227" i="5"/>
  <c r="P2227" i="5" s="1"/>
  <c r="N1235" i="5"/>
  <c r="P1235" i="5" s="1"/>
  <c r="O9148" i="5"/>
  <c r="P9148" i="5" s="1"/>
  <c r="Q9148" i="5" s="1"/>
  <c r="N5962" i="5"/>
  <c r="P5962" i="5" s="1"/>
  <c r="Q5962" i="5" s="1"/>
  <c r="N12490" i="5"/>
  <c r="P12490" i="5" s="1"/>
  <c r="Q12490" i="5" s="1"/>
  <c r="N14300" i="5"/>
  <c r="P14300" i="5" s="1"/>
  <c r="N12989" i="5"/>
  <c r="O12989" i="5"/>
  <c r="N5551" i="5"/>
  <c r="O5551" i="5"/>
  <c r="N14297" i="5"/>
  <c r="O14297" i="5"/>
  <c r="N14225" i="5"/>
  <c r="O14225" i="5"/>
  <c r="N14157" i="5"/>
  <c r="O14157" i="5"/>
  <c r="N14065" i="5"/>
  <c r="O14065" i="5"/>
  <c r="N14001" i="5"/>
  <c r="O14001" i="5"/>
  <c r="N13929" i="5"/>
  <c r="O13929" i="5"/>
  <c r="N13877" i="5"/>
  <c r="O13877" i="5"/>
  <c r="N13733" i="5"/>
  <c r="O13733" i="5"/>
  <c r="N13669" i="5"/>
  <c r="O13669" i="5"/>
  <c r="N13493" i="5"/>
  <c r="O13493" i="5"/>
  <c r="O13437" i="5"/>
  <c r="P13437" i="5" s="1"/>
  <c r="N13437" i="5"/>
  <c r="O13333" i="5"/>
  <c r="N13333" i="5"/>
  <c r="O14408" i="5"/>
  <c r="N14408" i="5"/>
  <c r="N14140" i="5"/>
  <c r="O14140" i="5"/>
  <c r="O14076" i="5"/>
  <c r="N14076" i="5"/>
  <c r="N14012" i="5"/>
  <c r="P14012" i="5" s="1"/>
  <c r="O14012" i="5"/>
  <c r="N13928" i="5"/>
  <c r="O13928" i="5"/>
  <c r="N13828" i="5"/>
  <c r="O13828" i="5"/>
  <c r="N13772" i="5"/>
  <c r="O13772" i="5"/>
  <c r="N13660" i="5"/>
  <c r="P13660" i="5" s="1"/>
  <c r="O13660" i="5"/>
  <c r="N13592" i="5"/>
  <c r="O13592" i="5"/>
  <c r="N13360" i="5"/>
  <c r="O13360" i="5"/>
  <c r="N13268" i="5"/>
  <c r="O13268" i="5"/>
  <c r="N14171" i="5"/>
  <c r="O14171" i="5"/>
  <c r="O14115" i="5"/>
  <c r="N14115" i="5"/>
  <c r="O14035" i="5"/>
  <c r="N14035" i="5"/>
  <c r="O13879" i="5"/>
  <c r="N13879" i="5"/>
  <c r="N13811" i="5"/>
  <c r="O13811" i="5"/>
  <c r="N13731" i="5"/>
  <c r="O13731" i="5"/>
  <c r="N13671" i="5"/>
  <c r="O13671" i="5"/>
  <c r="O13579" i="5"/>
  <c r="N13579" i="5"/>
  <c r="O13491" i="5"/>
  <c r="N13491" i="5"/>
  <c r="O13427" i="5"/>
  <c r="N13427" i="5"/>
  <c r="O13339" i="5"/>
  <c r="N13339" i="5"/>
  <c r="O12220" i="5"/>
  <c r="N12220" i="5"/>
  <c r="O12607" i="5"/>
  <c r="N12607" i="5"/>
  <c r="O12274" i="5"/>
  <c r="N12274" i="5"/>
  <c r="O12545" i="5"/>
  <c r="N12545" i="5"/>
  <c r="N12373" i="5"/>
  <c r="O12373" i="5"/>
  <c r="N9814" i="5"/>
  <c r="O9814" i="5"/>
  <c r="N9726" i="5"/>
  <c r="O9726" i="5"/>
  <c r="O9658" i="5"/>
  <c r="N9658" i="5"/>
  <c r="O8459" i="5"/>
  <c r="N8459" i="5"/>
  <c r="N8212" i="5"/>
  <c r="O8212" i="5"/>
  <c r="O8127" i="5"/>
  <c r="N8127" i="5"/>
  <c r="N7393" i="5"/>
  <c r="O7393" i="5"/>
  <c r="N7248" i="5"/>
  <c r="O7248" i="5"/>
  <c r="O7185" i="5"/>
  <c r="N7185" i="5"/>
  <c r="N6201" i="5"/>
  <c r="O6201" i="5"/>
  <c r="N6128" i="5"/>
  <c r="O6128" i="5"/>
  <c r="N6020" i="5"/>
  <c r="O6020" i="5"/>
  <c r="P9334" i="5"/>
  <c r="Q9334" i="5" s="1"/>
  <c r="P9654" i="5"/>
  <c r="Q9654" i="5" s="1"/>
  <c r="O165" i="5"/>
  <c r="O627" i="5"/>
  <c r="P627" i="5" s="1"/>
  <c r="O1210" i="5"/>
  <c r="P1210" i="5" s="1"/>
  <c r="N6610" i="5"/>
  <c r="P6610" i="5" s="1"/>
  <c r="Q6610" i="5" s="1"/>
  <c r="N7893" i="5"/>
  <c r="P7893" i="5" s="1"/>
  <c r="Q7893" i="5" s="1"/>
  <c r="O10058" i="5"/>
  <c r="P10058" i="5" s="1"/>
  <c r="Q10058" i="5" s="1"/>
  <c r="P13308" i="5"/>
  <c r="O1564" i="5"/>
  <c r="P1564" i="5" s="1"/>
  <c r="N11147" i="5"/>
  <c r="N2260" i="5"/>
  <c r="O5432" i="5"/>
  <c r="P5432" i="5" s="1"/>
  <c r="Q5432" i="5" s="1"/>
  <c r="O8762" i="5"/>
  <c r="P8762" i="5" s="1"/>
  <c r="Q8762" i="5" s="1"/>
  <c r="N11753" i="5"/>
  <c r="P11753" i="5" s="1"/>
  <c r="Q11753" i="5" s="1"/>
  <c r="N10137" i="5"/>
  <c r="P13010" i="5"/>
  <c r="Q13010" i="5" s="1"/>
  <c r="P2047" i="5"/>
  <c r="O3496" i="5"/>
  <c r="P3496" i="5" s="1"/>
  <c r="N11236" i="5"/>
  <c r="P11236" i="5" s="1"/>
  <c r="Q11236" i="5" s="1"/>
  <c r="O3420" i="5"/>
  <c r="P3420" i="5" s="1"/>
  <c r="Q3420" i="5" s="1"/>
  <c r="N3778" i="5"/>
  <c r="P3778" i="5" s="1"/>
  <c r="Q3778" i="5" s="1"/>
  <c r="O10576" i="5"/>
  <c r="P10576" i="5" s="1"/>
  <c r="O10227" i="5"/>
  <c r="P10227" i="5" s="1"/>
  <c r="O11607" i="5"/>
  <c r="P11607" i="5" s="1"/>
  <c r="Q11607" i="5" s="1"/>
  <c r="N6156" i="5"/>
  <c r="P6156" i="5" s="1"/>
  <c r="Q6156" i="5" s="1"/>
  <c r="N2394" i="5"/>
  <c r="P2394" i="5" s="1"/>
  <c r="O9234" i="5"/>
  <c r="P9234" i="5" s="1"/>
  <c r="Q9234" i="5" s="1"/>
  <c r="O13429" i="5"/>
  <c r="P13429" i="5" s="1"/>
  <c r="N13247" i="5"/>
  <c r="P13247" i="5" s="1"/>
  <c r="O5573" i="5"/>
  <c r="O3289" i="5"/>
  <c r="P3289" i="5" s="1"/>
  <c r="Q3289" i="5" s="1"/>
  <c r="P9777" i="5"/>
  <c r="Q9777" i="5" s="1"/>
  <c r="P9767" i="5"/>
  <c r="Q9767" i="5" s="1"/>
  <c r="N12910" i="5"/>
  <c r="O12910" i="5"/>
  <c r="N2030" i="5"/>
  <c r="O2030" i="5"/>
  <c r="O2074" i="5"/>
  <c r="N2074" i="5"/>
  <c r="O13881" i="5"/>
  <c r="P13881" i="5" s="1"/>
  <c r="N13963" i="5"/>
  <c r="P13963" i="5" s="1"/>
  <c r="O3591" i="5"/>
  <c r="P3591" i="5" s="1"/>
  <c r="Q3591" i="5" s="1"/>
  <c r="N6149" i="5"/>
  <c r="P6149" i="5" s="1"/>
  <c r="Q6149" i="5" s="1"/>
  <c r="O2334" i="5"/>
  <c r="N2334" i="5"/>
  <c r="N96" i="5"/>
  <c r="O96" i="5"/>
  <c r="O1170" i="5"/>
  <c r="P1170" i="5" s="1"/>
  <c r="N14283" i="5"/>
  <c r="P14283" i="5" s="1"/>
  <c r="P9676" i="5"/>
  <c r="Q9676" i="5" s="1"/>
  <c r="P10970" i="5"/>
  <c r="Q10970" i="5" s="1"/>
  <c r="P13161" i="5"/>
  <c r="Q13161" i="5" s="1"/>
  <c r="P14455" i="5"/>
  <c r="Q14455" i="5" s="1"/>
  <c r="P10994" i="5"/>
  <c r="Q10994" i="5" s="1"/>
  <c r="P13165" i="5"/>
  <c r="Q13165" i="5" s="1"/>
  <c r="P7730" i="5"/>
  <c r="Q7730" i="5" s="1"/>
  <c r="P7045" i="5"/>
  <c r="Q7045" i="5" s="1"/>
  <c r="P6750" i="5"/>
  <c r="Q6750" i="5" s="1"/>
  <c r="N763" i="5"/>
  <c r="O763" i="5"/>
  <c r="O135" i="5"/>
  <c r="N135" i="5"/>
  <c r="O3353" i="5"/>
  <c r="P3353" i="5" s="1"/>
  <c r="Q3353" i="5" s="1"/>
  <c r="N3353" i="5"/>
  <c r="O10019" i="5"/>
  <c r="P10019" i="5" s="1"/>
  <c r="Q10019" i="5" s="1"/>
  <c r="N12940" i="5"/>
  <c r="O12940" i="5"/>
  <c r="N13448" i="5"/>
  <c r="P13448" i="5" s="1"/>
  <c r="P881" i="5"/>
  <c r="O10564" i="5"/>
  <c r="P10564" i="5" s="1"/>
  <c r="N12589" i="5"/>
  <c r="P12589" i="5" s="1"/>
  <c r="Q12589" i="5" s="1"/>
  <c r="O5639" i="5"/>
  <c r="P5639" i="5" s="1"/>
  <c r="Q5639" i="5" s="1"/>
  <c r="O7644" i="5"/>
  <c r="P7644" i="5" s="1"/>
  <c r="Q7644" i="5" s="1"/>
  <c r="O5213" i="5"/>
  <c r="P5213" i="5" s="1"/>
  <c r="Q5213" i="5" s="1"/>
  <c r="N6303" i="5"/>
  <c r="O6303" i="5"/>
  <c r="O6171" i="5"/>
  <c r="N6171" i="5"/>
  <c r="P6171" i="5" s="1"/>
  <c r="Q6171" i="5" s="1"/>
  <c r="N6091" i="5"/>
  <c r="O6091" i="5"/>
  <c r="O5995" i="5"/>
  <c r="N5995" i="5"/>
  <c r="O6389" i="5"/>
  <c r="N6389" i="5"/>
  <c r="N6178" i="5"/>
  <c r="O6178" i="5"/>
  <c r="N6098" i="5"/>
  <c r="O6098" i="5"/>
  <c r="O5494" i="5"/>
  <c r="N5494" i="5"/>
  <c r="O4503" i="5"/>
  <c r="N4503" i="5"/>
  <c r="O4397" i="5"/>
  <c r="N4397" i="5"/>
  <c r="N14429" i="5"/>
  <c r="O14429" i="5"/>
  <c r="O11208" i="5"/>
  <c r="N11208" i="5"/>
  <c r="O12494" i="5"/>
  <c r="N12494" i="5"/>
  <c r="O11961" i="5"/>
  <c r="N11961" i="5"/>
  <c r="N12082" i="5"/>
  <c r="O12082" i="5"/>
  <c r="N11978" i="5"/>
  <c r="O11978" i="5"/>
  <c r="O10486" i="5"/>
  <c r="N10486" i="5"/>
  <c r="N11453" i="5"/>
  <c r="O11453" i="5"/>
  <c r="N11700" i="5"/>
  <c r="O11700" i="5"/>
  <c r="N11067" i="5"/>
  <c r="O11067" i="5"/>
  <c r="O10482" i="5"/>
  <c r="N10482" i="5"/>
  <c r="N10027" i="5"/>
  <c r="O10027" i="5"/>
  <c r="O10565" i="5"/>
  <c r="N10565" i="5"/>
  <c r="N10501" i="5"/>
  <c r="O10501" i="5"/>
  <c r="N9460" i="5"/>
  <c r="O9460" i="5"/>
  <c r="O9364" i="5"/>
  <c r="N9364" i="5"/>
  <c r="N10644" i="5"/>
  <c r="O10644" i="5"/>
  <c r="O10453" i="5"/>
  <c r="N10453" i="5"/>
  <c r="N10413" i="5"/>
  <c r="O10413" i="5"/>
  <c r="N10377" i="5"/>
  <c r="O10377" i="5"/>
  <c r="O10309" i="5"/>
  <c r="N10309" i="5"/>
  <c r="O10209" i="5"/>
  <c r="N10209" i="5"/>
  <c r="O9782" i="5"/>
  <c r="N9782" i="5"/>
  <c r="N10508" i="5"/>
  <c r="O10508" i="5"/>
  <c r="N8279" i="5"/>
  <c r="O8279" i="5"/>
  <c r="N8647" i="5"/>
  <c r="O8647" i="5"/>
  <c r="O9018" i="5"/>
  <c r="N9018" i="5"/>
  <c r="N8894" i="5"/>
  <c r="O8894" i="5"/>
  <c r="N8754" i="5"/>
  <c r="O8754" i="5"/>
  <c r="N8670" i="5"/>
  <c r="O8670" i="5"/>
  <c r="N8626" i="5"/>
  <c r="O8626" i="5"/>
  <c r="N8207" i="5"/>
  <c r="O8207" i="5"/>
  <c r="N8163" i="5"/>
  <c r="O8163" i="5"/>
  <c r="N8115" i="5"/>
  <c r="O8115" i="5"/>
  <c r="N8055" i="5"/>
  <c r="O8055" i="5"/>
  <c r="O6769" i="5"/>
  <c r="N6769" i="5"/>
  <c r="O9168" i="5"/>
  <c r="N9168" i="5"/>
  <c r="O8537" i="5"/>
  <c r="N8537" i="5"/>
  <c r="O8325" i="5"/>
  <c r="N8325" i="5"/>
  <c r="O8249" i="5"/>
  <c r="N8249" i="5"/>
  <c r="O8588" i="5"/>
  <c r="N8588" i="5"/>
  <c r="N8544" i="5"/>
  <c r="O8544" i="5"/>
  <c r="O8460" i="5"/>
  <c r="N8460" i="5"/>
  <c r="N8336" i="5"/>
  <c r="O8336" i="5"/>
  <c r="P8336" i="5" s="1"/>
  <c r="Q8336" i="5" s="1"/>
  <c r="N8260" i="5"/>
  <c r="O8260" i="5"/>
  <c r="N6701" i="5"/>
  <c r="O6701" i="5"/>
  <c r="O7641" i="5"/>
  <c r="N7641" i="5"/>
  <c r="N7601" i="5"/>
  <c r="O7601" i="5"/>
  <c r="N7285" i="5"/>
  <c r="O7285" i="5"/>
  <c r="O7792" i="5"/>
  <c r="N7792" i="5"/>
  <c r="O7736" i="5"/>
  <c r="N7736" i="5"/>
  <c r="N7692" i="5"/>
  <c r="O7692" i="5"/>
  <c r="O7536" i="5"/>
  <c r="N7536" i="5"/>
  <c r="N7500" i="5"/>
  <c r="O7500" i="5"/>
  <c r="N7440" i="5"/>
  <c r="O7440" i="5"/>
  <c r="O7324" i="5"/>
  <c r="N7324" i="5"/>
  <c r="N7252" i="5"/>
  <c r="O7252" i="5"/>
  <c r="N7212" i="5"/>
  <c r="O7212" i="5"/>
  <c r="N6612" i="5"/>
  <c r="O6612" i="5"/>
  <c r="N6073" i="5"/>
  <c r="O6073" i="5"/>
  <c r="O8005" i="5"/>
  <c r="N8005" i="5"/>
  <c r="N7953" i="5"/>
  <c r="O7953" i="5"/>
  <c r="N7905" i="5"/>
  <c r="O7905" i="5"/>
  <c r="N7857" i="5"/>
  <c r="O7857" i="5"/>
  <c r="N7817" i="5"/>
  <c r="O7817" i="5"/>
  <c r="N7171" i="5"/>
  <c r="O7171" i="5"/>
  <c r="N7067" i="5"/>
  <c r="O7067" i="5"/>
  <c r="N6983" i="5"/>
  <c r="O6983" i="5"/>
  <c r="O6758" i="5"/>
  <c r="N6758" i="5"/>
  <c r="O6690" i="5"/>
  <c r="N6690" i="5"/>
  <c r="O6638" i="5"/>
  <c r="N6638" i="5"/>
  <c r="O6356" i="5"/>
  <c r="N6356" i="5"/>
  <c r="N6395" i="5"/>
  <c r="O6395" i="5"/>
  <c r="N6287" i="5"/>
  <c r="O6287" i="5"/>
  <c r="O6558" i="5"/>
  <c r="N6558" i="5"/>
  <c r="O6191" i="5"/>
  <c r="N6191" i="5"/>
  <c r="O6302" i="5"/>
  <c r="N6302" i="5"/>
  <c r="N6545" i="5"/>
  <c r="O6545" i="5"/>
  <c r="N6497" i="5"/>
  <c r="O6497" i="5"/>
  <c r="O6457" i="5"/>
  <c r="N6457" i="5"/>
  <c r="O6397" i="5"/>
  <c r="N6397" i="5"/>
  <c r="O6262" i="5"/>
  <c r="N6262" i="5"/>
  <c r="N6190" i="5"/>
  <c r="O6190" i="5"/>
  <c r="O6122" i="5"/>
  <c r="N6122" i="5"/>
  <c r="O6050" i="5"/>
  <c r="N6050" i="5"/>
  <c r="N5879" i="5"/>
  <c r="O5879" i="5"/>
  <c r="N5917" i="5"/>
  <c r="O5917" i="5"/>
  <c r="N5861" i="5"/>
  <c r="O5861" i="5"/>
  <c r="N5797" i="5"/>
  <c r="O5797" i="5"/>
  <c r="N5721" i="5"/>
  <c r="O5721" i="5"/>
  <c r="N5637" i="5"/>
  <c r="O5637" i="5"/>
  <c r="N5537" i="5"/>
  <c r="O5537" i="5"/>
  <c r="N5436" i="5"/>
  <c r="O5436" i="5"/>
  <c r="N5355" i="5"/>
  <c r="O5355" i="5"/>
  <c r="N5131" i="5"/>
  <c r="O5131" i="5"/>
  <c r="O5082" i="5"/>
  <c r="N5082" i="5"/>
  <c r="O4623" i="5"/>
  <c r="N4623" i="5"/>
  <c r="O4023" i="5"/>
  <c r="N4023" i="5"/>
  <c r="N4670" i="5"/>
  <c r="O4670" i="5"/>
  <c r="N5933" i="5"/>
  <c r="O5933" i="5"/>
  <c r="N5709" i="5"/>
  <c r="O5709" i="5"/>
  <c r="O3675" i="5"/>
  <c r="N3675" i="5"/>
  <c r="O4368" i="5"/>
  <c r="N4368" i="5"/>
  <c r="N4047" i="5"/>
  <c r="O4047" i="5"/>
  <c r="O4153" i="5"/>
  <c r="N4153" i="5"/>
  <c r="N3633" i="5"/>
  <c r="O3633" i="5"/>
  <c r="N417" i="5"/>
  <c r="O417" i="5"/>
  <c r="O271" i="5"/>
  <c r="N271" i="5"/>
  <c r="O325" i="5"/>
  <c r="N325" i="5"/>
  <c r="N9078" i="5"/>
  <c r="O9078" i="5"/>
  <c r="N9021" i="5"/>
  <c r="O9021" i="5"/>
  <c r="O477" i="5"/>
  <c r="N477" i="5"/>
  <c r="O288" i="5"/>
  <c r="N288" i="5"/>
  <c r="N466" i="5"/>
  <c r="O466" i="5"/>
  <c r="O264" i="5"/>
  <c r="N264" i="5"/>
  <c r="P11997" i="5"/>
  <c r="Q11997" i="5" s="1"/>
  <c r="N14041" i="5"/>
  <c r="O14041" i="5"/>
  <c r="N13873" i="5"/>
  <c r="O13873" i="5"/>
  <c r="N13573" i="5"/>
  <c r="O13573" i="5"/>
  <c r="O13433" i="5"/>
  <c r="N13433" i="5"/>
  <c r="N12477" i="5"/>
  <c r="O12477" i="5"/>
  <c r="N12361" i="5"/>
  <c r="O12361" i="5"/>
  <c r="N9806" i="5"/>
  <c r="O9806" i="5"/>
  <c r="N9718" i="5"/>
  <c r="O9718" i="5"/>
  <c r="N8208" i="5"/>
  <c r="O8208" i="5"/>
  <c r="N5459" i="5"/>
  <c r="O5459" i="5"/>
  <c r="O8541" i="5"/>
  <c r="N8541" i="5"/>
  <c r="N7357" i="5"/>
  <c r="O7357" i="5"/>
  <c r="O7351" i="5"/>
  <c r="N7351" i="5"/>
  <c r="O5989" i="5"/>
  <c r="N5989" i="5"/>
  <c r="N6295" i="5"/>
  <c r="O6295" i="5"/>
  <c r="O6170" i="5"/>
  <c r="N6170" i="5"/>
  <c r="O6090" i="5"/>
  <c r="N6090" i="5"/>
  <c r="N5981" i="5"/>
  <c r="O5981" i="5"/>
  <c r="N5988" i="5"/>
  <c r="O5988" i="5"/>
  <c r="N4268" i="5"/>
  <c r="O4268" i="5"/>
  <c r="N5336" i="5"/>
  <c r="O5336" i="5"/>
  <c r="P4674" i="5"/>
  <c r="Q4674" i="5" s="1"/>
  <c r="O4510" i="5"/>
  <c r="N4510" i="5"/>
  <c r="N4314" i="5"/>
  <c r="O4314" i="5"/>
  <c r="N4341" i="5"/>
  <c r="O4341" i="5"/>
  <c r="N12664" i="5"/>
  <c r="O12664" i="5"/>
  <c r="N12500" i="5"/>
  <c r="O12500" i="5"/>
  <c r="N12332" i="5"/>
  <c r="O12332" i="5"/>
  <c r="O12045" i="5"/>
  <c r="N12045" i="5"/>
  <c r="O12316" i="5"/>
  <c r="N12316" i="5"/>
  <c r="O11923" i="5"/>
  <c r="N11923" i="5"/>
  <c r="N12489" i="5"/>
  <c r="O12489" i="5"/>
  <c r="O11947" i="5"/>
  <c r="N11947" i="5"/>
  <c r="N11340" i="5"/>
  <c r="O11340" i="5"/>
  <c r="O11153" i="5"/>
  <c r="N11153" i="5"/>
  <c r="O11746" i="5"/>
  <c r="N11746" i="5"/>
  <c r="O11650" i="5"/>
  <c r="N11650" i="5"/>
  <c r="O10653" i="5"/>
  <c r="N10653" i="5"/>
  <c r="N10462" i="5"/>
  <c r="O10462" i="5"/>
  <c r="N9955" i="5"/>
  <c r="O9955" i="5"/>
  <c r="O11139" i="5"/>
  <c r="N11139" i="5"/>
  <c r="N10474" i="5"/>
  <c r="O10474" i="5"/>
  <c r="N11811" i="5"/>
  <c r="O11811" i="5"/>
  <c r="N10630" i="5"/>
  <c r="O10630" i="5"/>
  <c r="O10331" i="5"/>
  <c r="N10331" i="5"/>
  <c r="O10111" i="5"/>
  <c r="N10111" i="5"/>
  <c r="O8383" i="5"/>
  <c r="N8383" i="5"/>
  <c r="N10493" i="5"/>
  <c r="O10493" i="5"/>
  <c r="O9432" i="5"/>
  <c r="N9432" i="5"/>
  <c r="O9352" i="5"/>
  <c r="N9352" i="5"/>
  <c r="N10628" i="5"/>
  <c r="O10628" i="5"/>
  <c r="O10449" i="5"/>
  <c r="N10449" i="5"/>
  <c r="O10409" i="5"/>
  <c r="N10409" i="5"/>
  <c r="O10301" i="5"/>
  <c r="N10301" i="5"/>
  <c r="N10201" i="5"/>
  <c r="O10201" i="5"/>
  <c r="N10037" i="5"/>
  <c r="O10037" i="5"/>
  <c r="N10591" i="5"/>
  <c r="O10591" i="5"/>
  <c r="N10412" i="5"/>
  <c r="O10412" i="5"/>
  <c r="N10368" i="5"/>
  <c r="O10368" i="5"/>
  <c r="N10332" i="5"/>
  <c r="O10332" i="5"/>
  <c r="N10260" i="5"/>
  <c r="O10260" i="5"/>
  <c r="O10192" i="5"/>
  <c r="N10192" i="5"/>
  <c r="N10036" i="5"/>
  <c r="O10036" i="5"/>
  <c r="N9881" i="5"/>
  <c r="O9881" i="5"/>
  <c r="O9083" i="5"/>
  <c r="N9083" i="5"/>
  <c r="O8935" i="5"/>
  <c r="N8935" i="5"/>
  <c r="N8152" i="5"/>
  <c r="O8152" i="5"/>
  <c r="N7026" i="5"/>
  <c r="O7026" i="5"/>
  <c r="O9130" i="5"/>
  <c r="N9130" i="5"/>
  <c r="O8874" i="5"/>
  <c r="N8874" i="5"/>
  <c r="O8750" i="5"/>
  <c r="N8750" i="5"/>
  <c r="N8662" i="5"/>
  <c r="O8662" i="5"/>
  <c r="O8159" i="5"/>
  <c r="N8159" i="5"/>
  <c r="O8111" i="5"/>
  <c r="N8111" i="5"/>
  <c r="O3708" i="5"/>
  <c r="P13129" i="5"/>
  <c r="Q13129" i="5" s="1"/>
  <c r="O13560" i="5"/>
  <c r="P13560" i="5" s="1"/>
  <c r="N13916" i="5"/>
  <c r="N14188" i="5"/>
  <c r="O14285" i="5"/>
  <c r="P14285" i="5" s="1"/>
  <c r="O11804" i="5"/>
  <c r="P11804" i="5" s="1"/>
  <c r="Q11804" i="5" s="1"/>
  <c r="N12497" i="5"/>
  <c r="O733" i="5"/>
  <c r="P733" i="5" s="1"/>
  <c r="O11161" i="5"/>
  <c r="N11161" i="5"/>
  <c r="O360" i="5"/>
  <c r="N360" i="5"/>
  <c r="O10045" i="5"/>
  <c r="P10045" i="5" s="1"/>
  <c r="Q10045" i="5" s="1"/>
  <c r="N8358" i="5"/>
  <c r="P8358" i="5" s="1"/>
  <c r="Q8358" i="5" s="1"/>
  <c r="O9149" i="5"/>
  <c r="P9149" i="5" s="1"/>
  <c r="Q9149" i="5" s="1"/>
  <c r="O9523" i="5"/>
  <c r="P9523" i="5" s="1"/>
  <c r="Q9523" i="5" s="1"/>
  <c r="O10206" i="5"/>
  <c r="P10206" i="5" s="1"/>
  <c r="O9752" i="5"/>
  <c r="N10912" i="5"/>
  <c r="P10912" i="5" s="1"/>
  <c r="Q10912" i="5" s="1"/>
  <c r="O10710" i="5"/>
  <c r="P10710" i="5" s="1"/>
  <c r="Q10710" i="5" s="1"/>
  <c r="O11839" i="5"/>
  <c r="P11839" i="5" s="1"/>
  <c r="Q11839" i="5" s="1"/>
  <c r="O11850" i="5"/>
  <c r="N14415" i="5"/>
  <c r="P14415" i="5" s="1"/>
  <c r="Q14415" i="5" s="1"/>
  <c r="O3619" i="5"/>
  <c r="P3619" i="5" s="1"/>
  <c r="Q3619" i="5" s="1"/>
  <c r="N5263" i="5"/>
  <c r="P5263" i="5" s="1"/>
  <c r="Q5263" i="5" s="1"/>
  <c r="O13951" i="5"/>
  <c r="O14271" i="5"/>
  <c r="P14271" i="5" s="1"/>
  <c r="Q14271" i="5" s="1"/>
  <c r="O13717" i="5"/>
  <c r="P13717" i="5" s="1"/>
  <c r="N6494" i="5"/>
  <c r="P6494" i="5" s="1"/>
  <c r="Q6494" i="5" s="1"/>
  <c r="N6140" i="5"/>
  <c r="N6350" i="5"/>
  <c r="P6350" i="5" s="1"/>
  <c r="Q6350" i="5" s="1"/>
  <c r="O6145" i="5"/>
  <c r="P6145" i="5" s="1"/>
  <c r="Q6145" i="5" s="1"/>
  <c r="N6942" i="5"/>
  <c r="P6942" i="5" s="1"/>
  <c r="Q6942" i="5" s="1"/>
  <c r="O8379" i="5"/>
  <c r="O12605" i="5"/>
  <c r="P12605" i="5" s="1"/>
  <c r="Q12605" i="5" s="1"/>
  <c r="O3061" i="5"/>
  <c r="P3061" i="5" s="1"/>
  <c r="Q3061" i="5" s="1"/>
  <c r="N10627" i="5"/>
  <c r="P10627" i="5" s="1"/>
  <c r="N10345" i="5"/>
  <c r="O8077" i="5"/>
  <c r="P8077" i="5" s="1"/>
  <c r="Q8077" i="5" s="1"/>
  <c r="N8692" i="5"/>
  <c r="P8692" i="5" s="1"/>
  <c r="Q8692" i="5" s="1"/>
  <c r="O9088" i="5"/>
  <c r="P9088" i="5" s="1"/>
  <c r="Q9088" i="5" s="1"/>
  <c r="N4755" i="5"/>
  <c r="O5380" i="5"/>
  <c r="P5380" i="5" s="1"/>
  <c r="Q5380" i="5" s="1"/>
  <c r="O6135" i="5"/>
  <c r="P6135" i="5" s="1"/>
  <c r="Q6135" i="5" s="1"/>
  <c r="O6116" i="5"/>
  <c r="P6116" i="5" s="1"/>
  <c r="Q6116" i="5" s="1"/>
  <c r="N13335" i="5"/>
  <c r="P13335" i="5" s="1"/>
  <c r="N13667" i="5"/>
  <c r="P13667" i="5" s="1"/>
  <c r="O13652" i="5"/>
  <c r="P13652" i="5" s="1"/>
  <c r="N13996" i="5"/>
  <c r="P13996" i="5" s="1"/>
  <c r="O14304" i="5"/>
  <c r="P14304" i="5" s="1"/>
  <c r="N13773" i="5"/>
  <c r="P13773" i="5" s="1"/>
  <c r="N6228" i="5"/>
  <c r="P6228" i="5" s="1"/>
  <c r="Q6228" i="5" s="1"/>
  <c r="N7677" i="5"/>
  <c r="P7677" i="5" s="1"/>
  <c r="Q7677" i="5" s="1"/>
  <c r="O7413" i="5"/>
  <c r="N11429" i="5"/>
  <c r="P11429" i="5" s="1"/>
  <c r="Q11429" i="5" s="1"/>
  <c r="O12007" i="5"/>
  <c r="P12007" i="5" s="1"/>
  <c r="Q12007" i="5" s="1"/>
  <c r="O3689" i="5"/>
  <c r="O2117" i="5"/>
  <c r="P2117" i="5" s="1"/>
  <c r="O7982" i="5"/>
  <c r="P7982" i="5" s="1"/>
  <c r="Q7982" i="5" s="1"/>
  <c r="O9642" i="5"/>
  <c r="P9642" i="5" s="1"/>
  <c r="Q9642" i="5" s="1"/>
  <c r="O6347" i="5"/>
  <c r="P6347" i="5" s="1"/>
  <c r="Q6347" i="5" s="1"/>
  <c r="O7384" i="5"/>
  <c r="P7384" i="5" s="1"/>
  <c r="Q7384" i="5" s="1"/>
  <c r="O10545" i="5"/>
  <c r="P10545" i="5" s="1"/>
  <c r="N4124" i="5"/>
  <c r="P4124" i="5" s="1"/>
  <c r="O6852" i="5"/>
  <c r="P6852" i="5" s="1"/>
  <c r="Q6852" i="5" s="1"/>
  <c r="N11519" i="5"/>
  <c r="P11519" i="5" s="1"/>
  <c r="Q11519" i="5" s="1"/>
  <c r="N6107" i="5"/>
  <c r="P6107" i="5" s="1"/>
  <c r="Q6107" i="5" s="1"/>
  <c r="O13252" i="5"/>
  <c r="P13252" i="5" s="1"/>
  <c r="N13925" i="5"/>
  <c r="P13925" i="5" s="1"/>
  <c r="O9371" i="5"/>
  <c r="P9371" i="5" s="1"/>
  <c r="Q9371" i="5" s="1"/>
  <c r="N10438" i="5"/>
  <c r="P10438" i="5" s="1"/>
  <c r="N4585" i="5"/>
  <c r="P4585" i="5" s="1"/>
  <c r="Q4585" i="5" s="1"/>
  <c r="N483" i="5"/>
  <c r="P483" i="5" s="1"/>
  <c r="N7123" i="5"/>
  <c r="P7123" i="5" s="1"/>
  <c r="Q7123" i="5" s="1"/>
  <c r="N6613" i="5"/>
  <c r="O6613" i="5"/>
  <c r="N7733" i="5"/>
  <c r="O7733" i="5"/>
  <c r="O6804" i="5"/>
  <c r="N6804" i="5"/>
  <c r="N7766" i="5"/>
  <c r="O7766" i="5"/>
  <c r="O7710" i="5"/>
  <c r="N7710" i="5"/>
  <c r="N7646" i="5"/>
  <c r="O7646" i="5"/>
  <c r="O7542" i="5"/>
  <c r="N7542" i="5"/>
  <c r="N7494" i="5"/>
  <c r="O7494" i="5"/>
  <c r="N7438" i="5"/>
  <c r="O7438" i="5"/>
  <c r="O7342" i="5"/>
  <c r="N7342" i="5"/>
  <c r="O7302" i="5"/>
  <c r="N7302" i="5"/>
  <c r="O7258" i="5"/>
  <c r="N7258" i="5"/>
  <c r="N6920" i="5"/>
  <c r="O6920" i="5"/>
  <c r="O6813" i="5"/>
  <c r="N6813" i="5"/>
  <c r="O8051" i="5"/>
  <c r="P8051" i="5" s="1"/>
  <c r="Q8051" i="5" s="1"/>
  <c r="O7082" i="5"/>
  <c r="P7082" i="5" s="1"/>
  <c r="Q7082" i="5" s="1"/>
  <c r="O7281" i="5"/>
  <c r="P7281" i="5" s="1"/>
  <c r="Q7281" i="5" s="1"/>
  <c r="P709" i="5"/>
  <c r="P10610" i="5"/>
  <c r="O7773" i="5"/>
  <c r="P7773" i="5" s="1"/>
  <c r="Q7773" i="5" s="1"/>
  <c r="P6630" i="5"/>
  <c r="Q6630" i="5" s="1"/>
  <c r="N7597" i="5"/>
  <c r="P7597" i="5" s="1"/>
  <c r="Q7597" i="5" s="1"/>
  <c r="N4944" i="5"/>
  <c r="O4944" i="5"/>
  <c r="N4768" i="5"/>
  <c r="O4768" i="5"/>
  <c r="P6530" i="5"/>
  <c r="Q6530" i="5" s="1"/>
  <c r="O6165" i="5"/>
  <c r="P6165" i="5" s="1"/>
  <c r="Q6165" i="5" s="1"/>
  <c r="O5862" i="5"/>
  <c r="P5862" i="5" s="1"/>
  <c r="Q5862" i="5" s="1"/>
  <c r="P13158" i="5"/>
  <c r="Q13158" i="5" s="1"/>
  <c r="O12746" i="5"/>
  <c r="P12746" i="5" s="1"/>
  <c r="Q12746" i="5" s="1"/>
  <c r="N12744" i="5"/>
  <c r="P12744" i="5" s="1"/>
  <c r="Q12744" i="5" s="1"/>
  <c r="O5062" i="5"/>
  <c r="P5062" i="5" s="1"/>
  <c r="Q5062" i="5" s="1"/>
  <c r="P2717" i="5"/>
  <c r="N1279" i="5"/>
  <c r="O1821" i="5"/>
  <c r="P1821" i="5" s="1"/>
  <c r="N1148" i="5"/>
  <c r="P1148" i="5" s="1"/>
  <c r="N1384" i="5"/>
  <c r="P1384" i="5" s="1"/>
  <c r="O2690" i="5"/>
  <c r="P2690" i="5" s="1"/>
  <c r="N8880" i="5"/>
  <c r="P8880" i="5" s="1"/>
  <c r="Q8880" i="5" s="1"/>
  <c r="N8886" i="5"/>
  <c r="P8886" i="5" s="1"/>
  <c r="Q8886" i="5" s="1"/>
  <c r="N2302" i="5"/>
  <c r="P5122" i="5"/>
  <c r="N8868" i="5"/>
  <c r="P8868" i="5" s="1"/>
  <c r="Q8868" i="5" s="1"/>
  <c r="P2127" i="5"/>
  <c r="P7663" i="5"/>
  <c r="Q7663" i="5" s="1"/>
  <c r="O10862" i="5"/>
  <c r="P10862" i="5" s="1"/>
  <c r="Q10862" i="5" s="1"/>
  <c r="N4406" i="5"/>
  <c r="P4406" i="5" s="1"/>
  <c r="Q4406" i="5" s="1"/>
  <c r="O12609" i="5"/>
  <c r="P12609" i="5" s="1"/>
  <c r="Q12609" i="5" s="1"/>
  <c r="N12440" i="5"/>
  <c r="P12440" i="5" s="1"/>
  <c r="Q12440" i="5" s="1"/>
  <c r="P10137" i="5"/>
  <c r="Q10137" i="5" s="1"/>
  <c r="O10855" i="5"/>
  <c r="P10855" i="5" s="1"/>
  <c r="Q10855" i="5" s="1"/>
  <c r="N11149" i="5"/>
  <c r="P11149" i="5" s="1"/>
  <c r="Q11149" i="5" s="1"/>
  <c r="O2466" i="5"/>
  <c r="P2466" i="5" s="1"/>
  <c r="O2494" i="5"/>
  <c r="P2494" i="5" s="1"/>
  <c r="O14369" i="5"/>
  <c r="P4432" i="5"/>
  <c r="Q4432" i="5" s="1"/>
  <c r="P5397" i="5"/>
  <c r="Q5397" i="5" s="1"/>
  <c r="P9736" i="5"/>
  <c r="Q9736" i="5" s="1"/>
  <c r="P14230" i="5"/>
  <c r="O9014" i="5"/>
  <c r="O1949" i="5"/>
  <c r="P1949" i="5" s="1"/>
  <c r="N1771" i="5"/>
  <c r="P1771" i="5" s="1"/>
  <c r="O6729" i="5"/>
  <c r="P6729" i="5" s="1"/>
  <c r="Q6729" i="5" s="1"/>
  <c r="N8751" i="5"/>
  <c r="P8751" i="5" s="1"/>
  <c r="Q8751" i="5" s="1"/>
  <c r="O11027" i="5"/>
  <c r="P11027" i="5" s="1"/>
  <c r="Q11027" i="5" s="1"/>
  <c r="N12249" i="5"/>
  <c r="P12249" i="5" s="1"/>
  <c r="Q12249" i="5" s="1"/>
  <c r="N10883" i="5"/>
  <c r="O2694" i="5"/>
  <c r="O8853" i="5"/>
  <c r="P8853" i="5" s="1"/>
  <c r="Q8853" i="5" s="1"/>
  <c r="N9343" i="5"/>
  <c r="P9343" i="5" s="1"/>
  <c r="Q9343" i="5" s="1"/>
  <c r="P10899" i="5"/>
  <c r="Q10899" i="5" s="1"/>
  <c r="P11173" i="5"/>
  <c r="Q11173" i="5" s="1"/>
  <c r="P13113" i="5"/>
  <c r="Q13113" i="5" s="1"/>
  <c r="P13088" i="5"/>
  <c r="Q13088" i="5" s="1"/>
  <c r="O13403" i="5"/>
  <c r="P13403" i="5" s="1"/>
  <c r="O8128" i="5"/>
  <c r="P8128" i="5" s="1"/>
  <c r="Q8128" i="5" s="1"/>
  <c r="O11019" i="5"/>
  <c r="P11019" i="5" s="1"/>
  <c r="Q11019" i="5" s="1"/>
  <c r="O3142" i="5"/>
  <c r="P3142" i="5" s="1"/>
  <c r="Q3142" i="5" s="1"/>
  <c r="O2949" i="5"/>
  <c r="P2949" i="5" s="1"/>
  <c r="P1845" i="5"/>
  <c r="O2285" i="5"/>
  <c r="P2285" i="5" s="1"/>
  <c r="N470" i="5"/>
  <c r="P470" i="5" s="1"/>
  <c r="O592" i="5"/>
  <c r="P592" i="5" s="1"/>
  <c r="P13117" i="5"/>
  <c r="Q13117" i="5" s="1"/>
  <c r="N3535" i="5"/>
  <c r="P3535" i="5" s="1"/>
  <c r="Q3535" i="5" s="1"/>
  <c r="N5719" i="5"/>
  <c r="P5719" i="5" s="1"/>
  <c r="Q5719" i="5" s="1"/>
  <c r="O1513" i="5"/>
  <c r="O1383" i="5"/>
  <c r="P1383" i="5" s="1"/>
  <c r="N2243" i="5"/>
  <c r="P2243" i="5" s="1"/>
  <c r="O10832" i="5"/>
  <c r="P10832" i="5" s="1"/>
  <c r="Q10832" i="5" s="1"/>
  <c r="O9081" i="5"/>
  <c r="P9081" i="5" s="1"/>
  <c r="Q9081" i="5" s="1"/>
  <c r="O2496" i="5"/>
  <c r="P2496" i="5" s="1"/>
  <c r="P7902" i="5"/>
  <c r="Q7902" i="5" s="1"/>
  <c r="P8066" i="5"/>
  <c r="Q8066" i="5" s="1"/>
  <c r="P11015" i="5"/>
  <c r="Q11015" i="5" s="1"/>
  <c r="O4219" i="5"/>
  <c r="P4219" i="5" s="1"/>
  <c r="Q4219" i="5" s="1"/>
  <c r="O9991" i="5"/>
  <c r="P9991" i="5" s="1"/>
  <c r="Q9991" i="5" s="1"/>
  <c r="N1412" i="5"/>
  <c r="P1412" i="5" s="1"/>
  <c r="O3222" i="5"/>
  <c r="O3940" i="5"/>
  <c r="P3940" i="5" s="1"/>
  <c r="N11055" i="5"/>
  <c r="P11055" i="5" s="1"/>
  <c r="Q11055" i="5" s="1"/>
  <c r="N3685" i="5"/>
  <c r="P3685" i="5" s="1"/>
  <c r="Q3685" i="5" s="1"/>
  <c r="N10944" i="5"/>
  <c r="P10944" i="5" s="1"/>
  <c r="Q10944" i="5" s="1"/>
  <c r="N526" i="5"/>
  <c r="P526" i="5" s="1"/>
  <c r="O12269" i="5"/>
  <c r="P12269" i="5" s="1"/>
  <c r="Q12269" i="5" s="1"/>
  <c r="P389" i="5"/>
  <c r="P9593" i="5"/>
  <c r="Q9593" i="5" s="1"/>
  <c r="P4611" i="5"/>
  <c r="O804" i="5"/>
  <c r="P804" i="5" s="1"/>
  <c r="N2069" i="5"/>
  <c r="P2069" i="5" s="1"/>
  <c r="P6426" i="5"/>
  <c r="Q6426" i="5" s="1"/>
  <c r="P6245" i="5"/>
  <c r="Q6245" i="5" s="1"/>
  <c r="N4395" i="5"/>
  <c r="P4395" i="5" s="1"/>
  <c r="Q4395" i="5" s="1"/>
  <c r="P14074" i="5"/>
  <c r="N2328" i="5"/>
  <c r="P2328" i="5" s="1"/>
  <c r="N2720" i="5"/>
  <c r="P2720" i="5" s="1"/>
  <c r="O3823" i="5"/>
  <c r="P3823" i="5" s="1"/>
  <c r="Q3823" i="5" s="1"/>
  <c r="N7016" i="5"/>
  <c r="P7016" i="5" s="1"/>
  <c r="Q7016" i="5" s="1"/>
  <c r="N9188" i="5"/>
  <c r="P9188" i="5" s="1"/>
  <c r="Q9188" i="5" s="1"/>
  <c r="N8706" i="5"/>
  <c r="P8706" i="5" s="1"/>
  <c r="Q8706" i="5" s="1"/>
  <c r="P3011" i="5"/>
  <c r="N11056" i="5"/>
  <c r="O11056" i="5"/>
  <c r="N9263" i="5"/>
  <c r="O9263" i="5"/>
  <c r="N2766" i="5"/>
  <c r="O2766" i="5"/>
  <c r="O2558" i="5"/>
  <c r="N2558" i="5"/>
  <c r="N2660" i="5"/>
  <c r="O2660" i="5"/>
  <c r="O2500" i="5"/>
  <c r="N2500" i="5"/>
  <c r="O11008" i="5"/>
  <c r="N11008" i="5"/>
  <c r="O10955" i="5"/>
  <c r="N10955" i="5"/>
  <c r="N2382" i="5"/>
  <c r="O2382" i="5"/>
  <c r="N2248" i="5"/>
  <c r="O2248" i="5"/>
  <c r="N1420" i="5"/>
  <c r="O1420" i="5"/>
  <c r="N1403" i="5"/>
  <c r="O1403" i="5"/>
  <c r="N1164" i="5"/>
  <c r="O1164" i="5"/>
  <c r="N11133" i="5"/>
  <c r="O11133" i="5"/>
  <c r="O11071" i="5"/>
  <c r="N11071" i="5"/>
  <c r="O9079" i="5"/>
  <c r="N9079" i="5"/>
  <c r="O9006" i="5"/>
  <c r="N9006" i="5"/>
  <c r="O9109" i="5"/>
  <c r="N9109" i="5"/>
  <c r="N8857" i="5"/>
  <c r="O8857" i="5"/>
  <c r="N9160" i="5"/>
  <c r="O9160" i="5"/>
  <c r="O8916" i="5"/>
  <c r="N8916" i="5"/>
  <c r="O2833" i="5"/>
  <c r="N2833" i="5"/>
  <c r="N2721" i="5"/>
  <c r="O2721" i="5"/>
  <c r="O2657" i="5"/>
  <c r="N2657" i="5"/>
  <c r="O2702" i="5"/>
  <c r="N2702" i="5"/>
  <c r="O2614" i="5"/>
  <c r="N2614" i="5"/>
  <c r="N2293" i="5"/>
  <c r="O2293" i="5"/>
  <c r="N2685" i="5"/>
  <c r="O2685" i="5"/>
  <c r="O2719" i="5"/>
  <c r="N2719" i="5"/>
  <c r="O2651" i="5"/>
  <c r="N2651" i="5"/>
  <c r="O1599" i="5"/>
  <c r="N1599" i="5"/>
  <c r="N2022" i="5"/>
  <c r="O2022" i="5"/>
  <c r="O1802" i="5"/>
  <c r="N1802" i="5"/>
  <c r="O2103" i="5"/>
  <c r="N2103" i="5"/>
  <c r="N1981" i="5"/>
  <c r="O1981" i="5"/>
  <c r="O1861" i="5"/>
  <c r="N1861" i="5"/>
  <c r="O1697" i="5"/>
  <c r="N1697" i="5"/>
  <c r="O4991" i="5"/>
  <c r="P4991" i="5" s="1"/>
  <c r="N1638" i="5"/>
  <c r="P1638" i="5" s="1"/>
  <c r="O2566" i="5"/>
  <c r="P2566" i="5" s="1"/>
  <c r="N8803" i="5"/>
  <c r="P8803" i="5" s="1"/>
  <c r="Q8803" i="5" s="1"/>
  <c r="N4757" i="5"/>
  <c r="P4757" i="5" s="1"/>
  <c r="Q4757" i="5" s="1"/>
  <c r="O5381" i="5"/>
  <c r="P5381" i="5" s="1"/>
  <c r="Q5381" i="5" s="1"/>
  <c r="O8725" i="5"/>
  <c r="P8725" i="5" s="1"/>
  <c r="Q8725" i="5" s="1"/>
  <c r="O9114" i="5"/>
  <c r="P9114" i="5" s="1"/>
  <c r="Q9114" i="5" s="1"/>
  <c r="P4551" i="5"/>
  <c r="P6398" i="5"/>
  <c r="Q6398" i="5" s="1"/>
  <c r="P8270" i="5"/>
  <c r="Q8270" i="5" s="1"/>
  <c r="P13469" i="5"/>
  <c r="O1770" i="5"/>
  <c r="P1770" i="5" s="1"/>
  <c r="O2640" i="5"/>
  <c r="P2640" i="5" s="1"/>
  <c r="P4222" i="5"/>
  <c r="P4567" i="5"/>
  <c r="N737" i="5"/>
  <c r="P737" i="5" s="1"/>
  <c r="N1171" i="5"/>
  <c r="O1257" i="5"/>
  <c r="P1257" i="5" s="1"/>
  <c r="O2379" i="5"/>
  <c r="P2379" i="5" s="1"/>
  <c r="O8873" i="5"/>
  <c r="P8873" i="5" s="1"/>
  <c r="Q8873" i="5" s="1"/>
  <c r="O2036" i="5"/>
  <c r="P2036" i="5" s="1"/>
  <c r="N2904" i="5"/>
  <c r="P2904" i="5" s="1"/>
  <c r="O529" i="5"/>
  <c r="N3386" i="5"/>
  <c r="P3386" i="5" s="1"/>
  <c r="Q3386" i="5" s="1"/>
  <c r="O3464" i="5"/>
  <c r="N644" i="5"/>
  <c r="P644" i="5" s="1"/>
  <c r="O3592" i="5"/>
  <c r="P3592" i="5" s="1"/>
  <c r="Q3592" i="5" s="1"/>
  <c r="O5189" i="5"/>
  <c r="P5189" i="5" s="1"/>
  <c r="Q5189" i="5" s="1"/>
  <c r="N5681" i="5"/>
  <c r="P5681" i="5" s="1"/>
  <c r="Q5681" i="5" s="1"/>
  <c r="O10547" i="5"/>
  <c r="P10547" i="5" s="1"/>
  <c r="O9657" i="5"/>
  <c r="P9657" i="5" s="1"/>
  <c r="Q9657" i="5" s="1"/>
  <c r="P4640" i="5"/>
  <c r="Q4640" i="5" s="1"/>
  <c r="P5513" i="5"/>
  <c r="Q5513" i="5" s="1"/>
  <c r="P6195" i="5"/>
  <c r="Q6195" i="5" s="1"/>
  <c r="P6069" i="5"/>
  <c r="Q6069" i="5" s="1"/>
  <c r="P6194" i="5"/>
  <c r="Q6194" i="5" s="1"/>
  <c r="P7317" i="5"/>
  <c r="Q7317" i="5" s="1"/>
  <c r="P8295" i="5"/>
  <c r="Q8295" i="5" s="1"/>
  <c r="P9771" i="5"/>
  <c r="Q9771" i="5" s="1"/>
  <c r="P10776" i="5"/>
  <c r="Q10776" i="5" s="1"/>
  <c r="P13605" i="5"/>
  <c r="P14253" i="5"/>
  <c r="P13610" i="5"/>
  <c r="P2956" i="5"/>
  <c r="P3865" i="5"/>
  <c r="P3898" i="5"/>
  <c r="P4669" i="5"/>
  <c r="Q4669" i="5" s="1"/>
  <c r="P5114" i="5"/>
  <c r="Q5114" i="5" s="1"/>
  <c r="P5610" i="5"/>
  <c r="Q5610" i="5" s="1"/>
  <c r="P5296" i="5"/>
  <c r="Q5296" i="5" s="1"/>
  <c r="P6386" i="5"/>
  <c r="Q6386" i="5" s="1"/>
  <c r="P5739" i="5"/>
  <c r="Q5739" i="5" s="1"/>
  <c r="P7009" i="5"/>
  <c r="Q7009" i="5" s="1"/>
  <c r="O2680" i="5"/>
  <c r="P2680" i="5" s="1"/>
  <c r="O2963" i="5"/>
  <c r="P2963" i="5" s="1"/>
  <c r="N1231" i="5"/>
  <c r="P1231" i="5" s="1"/>
  <c r="O2388" i="5"/>
  <c r="O7374" i="5"/>
  <c r="P7374" i="5" s="1"/>
  <c r="Q7374" i="5" s="1"/>
  <c r="O9085" i="5"/>
  <c r="P5310" i="5"/>
  <c r="Q5310" i="5" s="1"/>
  <c r="P5742" i="5"/>
  <c r="Q5742" i="5" s="1"/>
  <c r="P6274" i="5"/>
  <c r="Q6274" i="5" s="1"/>
  <c r="P6163" i="5"/>
  <c r="Q6163" i="5" s="1"/>
  <c r="P6936" i="5"/>
  <c r="Q6936" i="5" s="1"/>
  <c r="P7739" i="5"/>
  <c r="Q7739" i="5" s="1"/>
  <c r="P6842" i="5"/>
  <c r="Q6842" i="5" s="1"/>
  <c r="P7089" i="5"/>
  <c r="Q7089" i="5" s="1"/>
  <c r="P7284" i="5"/>
  <c r="Q7284" i="5" s="1"/>
  <c r="P6725" i="5"/>
  <c r="Q6725" i="5" s="1"/>
  <c r="P7868" i="5"/>
  <c r="Q7868" i="5" s="1"/>
  <c r="P7007" i="5"/>
  <c r="Q7007" i="5" s="1"/>
  <c r="P6812" i="5"/>
  <c r="Q6812" i="5" s="1"/>
  <c r="P8141" i="5"/>
  <c r="Q8141" i="5" s="1"/>
  <c r="P6836" i="5"/>
  <c r="Q6836" i="5" s="1"/>
  <c r="N9355" i="5"/>
  <c r="P9355" i="5" s="1"/>
  <c r="Q9355" i="5" s="1"/>
  <c r="N3831" i="5"/>
  <c r="O3831" i="5"/>
  <c r="O12872" i="5"/>
  <c r="O13185" i="5"/>
  <c r="P13185" i="5" s="1"/>
  <c r="Q13185" i="5" s="1"/>
  <c r="O2883" i="5"/>
  <c r="P2883" i="5" s="1"/>
  <c r="N10095" i="5"/>
  <c r="P10095" i="5" s="1"/>
  <c r="O172" i="5"/>
  <c r="P172" i="5" s="1"/>
  <c r="O3748" i="5"/>
  <c r="P3748" i="5" s="1"/>
  <c r="Q3748" i="5" s="1"/>
  <c r="O7746" i="5"/>
  <c r="P7746" i="5" s="1"/>
  <c r="Q7746" i="5" s="1"/>
  <c r="O8373" i="5"/>
  <c r="P8373" i="5" s="1"/>
  <c r="Q8373" i="5" s="1"/>
  <c r="O8502" i="5"/>
  <c r="P8502" i="5" s="1"/>
  <c r="Q8502" i="5" s="1"/>
  <c r="N10730" i="5"/>
  <c r="P10730" i="5" s="1"/>
  <c r="Q10730" i="5" s="1"/>
  <c r="P13703" i="5"/>
  <c r="P13898" i="5"/>
  <c r="N2981" i="5"/>
  <c r="O2785" i="5"/>
  <c r="P4008" i="5"/>
  <c r="Q4008" i="5" s="1"/>
  <c r="P4061" i="5"/>
  <c r="Q4061" i="5" s="1"/>
  <c r="P3931" i="5"/>
  <c r="P4628" i="5"/>
  <c r="Q4628" i="5" s="1"/>
  <c r="P5184" i="5"/>
  <c r="Q5184" i="5" s="1"/>
  <c r="P4989" i="5"/>
  <c r="Q4989" i="5" s="1"/>
  <c r="P5237" i="5"/>
  <c r="Q5237" i="5" s="1"/>
  <c r="P5290" i="5"/>
  <c r="Q5290" i="5" s="1"/>
  <c r="P4956" i="5"/>
  <c r="Q4956" i="5" s="1"/>
  <c r="P5696" i="5"/>
  <c r="Q5696" i="5" s="1"/>
  <c r="P5661" i="5"/>
  <c r="Q5661" i="5" s="1"/>
  <c r="P5019" i="5"/>
  <c r="P5562" i="5"/>
  <c r="Q5562" i="5" s="1"/>
  <c r="P5874" i="5"/>
  <c r="Q5874" i="5" s="1"/>
  <c r="P5699" i="5"/>
  <c r="Q5699" i="5" s="1"/>
  <c r="P6881" i="5"/>
  <c r="Q6881" i="5" s="1"/>
  <c r="P6882" i="5"/>
  <c r="Q6882" i="5" s="1"/>
  <c r="P7133" i="5"/>
  <c r="Q7133" i="5" s="1"/>
  <c r="P7931" i="5"/>
  <c r="Q7931" i="5" s="1"/>
  <c r="P7103" i="5"/>
  <c r="Q7103" i="5" s="1"/>
  <c r="P7881" i="5"/>
  <c r="Q7881" i="5" s="1"/>
  <c r="P7433" i="5"/>
  <c r="Q7433" i="5" s="1"/>
  <c r="P8417" i="5"/>
  <c r="Q8417" i="5" s="1"/>
  <c r="P8175" i="5"/>
  <c r="Q8175" i="5" s="1"/>
  <c r="P7721" i="5"/>
  <c r="Q7721" i="5" s="1"/>
  <c r="O2234" i="5"/>
  <c r="P2234" i="5" s="1"/>
  <c r="P10389" i="5"/>
  <c r="P8044" i="5"/>
  <c r="Q8044" i="5" s="1"/>
  <c r="P10370" i="5"/>
  <c r="P9548" i="5"/>
  <c r="Q9548" i="5" s="1"/>
  <c r="P9987" i="5"/>
  <c r="Q9987" i="5" s="1"/>
  <c r="P2427" i="5"/>
  <c r="P3370" i="5"/>
  <c r="Q3370" i="5" s="1"/>
  <c r="P3712" i="5"/>
  <c r="Q3712" i="5" s="1"/>
  <c r="P5890" i="5"/>
  <c r="Q5890" i="5" s="1"/>
  <c r="P5542" i="5"/>
  <c r="Q5542" i="5" s="1"/>
  <c r="P3548" i="5"/>
  <c r="Q3548" i="5" s="1"/>
  <c r="P256" i="5"/>
  <c r="P5407" i="5"/>
  <c r="Q5407" i="5" s="1"/>
  <c r="P242" i="5"/>
  <c r="P535" i="5"/>
  <c r="P8882" i="5"/>
  <c r="Q8882" i="5" s="1"/>
  <c r="P9308" i="5"/>
  <c r="Q9308" i="5" s="1"/>
  <c r="P13238" i="5"/>
  <c r="P2472" i="5"/>
  <c r="P11355" i="5"/>
  <c r="Q11355" i="5" s="1"/>
  <c r="P12381" i="5"/>
  <c r="Q12381" i="5" s="1"/>
  <c r="P2884" i="5"/>
  <c r="P7220" i="5"/>
  <c r="Q7220" i="5" s="1"/>
  <c r="P8298" i="5"/>
  <c r="Q8298" i="5" s="1"/>
  <c r="P9713" i="5"/>
  <c r="Q9713" i="5" s="1"/>
  <c r="P9489" i="5"/>
  <c r="Q9489" i="5" s="1"/>
  <c r="P9748" i="5"/>
  <c r="Q9748" i="5" s="1"/>
  <c r="N2197" i="5"/>
  <c r="O12246" i="5"/>
  <c r="N12246" i="5"/>
  <c r="O8910" i="5"/>
  <c r="N8910" i="5"/>
  <c r="O9140" i="5"/>
  <c r="N9140" i="5"/>
  <c r="N895" i="5"/>
  <c r="O895" i="5"/>
  <c r="N2403" i="5"/>
  <c r="O2403" i="5"/>
  <c r="N1454" i="5"/>
  <c r="O1454" i="5"/>
  <c r="O9262" i="5"/>
  <c r="N9262" i="5"/>
  <c r="N9487" i="5"/>
  <c r="O9487" i="5"/>
  <c r="P5145" i="5"/>
  <c r="Q5145" i="5" s="1"/>
  <c r="O2554" i="5"/>
  <c r="P2554" i="5" s="1"/>
  <c r="N2220" i="5"/>
  <c r="O2648" i="5"/>
  <c r="P2648" i="5" s="1"/>
  <c r="O2654" i="5"/>
  <c r="P2654" i="5" s="1"/>
  <c r="P6289" i="5"/>
  <c r="Q6289" i="5" s="1"/>
  <c r="P8614" i="5"/>
  <c r="Q8614" i="5" s="1"/>
  <c r="P9727" i="5"/>
  <c r="Q9727" i="5" s="1"/>
  <c r="P12446" i="5"/>
  <c r="Q12446" i="5" s="1"/>
  <c r="P12436" i="5"/>
  <c r="Q12436" i="5" s="1"/>
  <c r="P9009" i="5"/>
  <c r="Q9009" i="5" s="1"/>
  <c r="P12039" i="5"/>
  <c r="Q12039" i="5" s="1"/>
  <c r="P10484" i="5"/>
  <c r="P2134" i="5"/>
  <c r="P12336" i="5"/>
  <c r="Q12336" i="5" s="1"/>
  <c r="P253" i="5"/>
  <c r="P9176" i="5"/>
  <c r="Q9176" i="5" s="1"/>
  <c r="P129" i="5"/>
  <c r="P9779" i="5"/>
  <c r="Q9779" i="5" s="1"/>
  <c r="P10932" i="5"/>
  <c r="Q10932" i="5" s="1"/>
  <c r="O6895" i="5"/>
  <c r="P4012" i="5"/>
  <c r="P4069" i="5"/>
  <c r="Q4069" i="5" s="1"/>
  <c r="P3951" i="5"/>
  <c r="P5192" i="5"/>
  <c r="Q5192" i="5" s="1"/>
  <c r="P5017" i="5"/>
  <c r="Q5017" i="5" s="1"/>
  <c r="P5245" i="5"/>
  <c r="Q5245" i="5" s="1"/>
  <c r="P5054" i="5"/>
  <c r="Q5054" i="5" s="1"/>
  <c r="P5063" i="5"/>
  <c r="Q5063" i="5" s="1"/>
  <c r="P5183" i="5"/>
  <c r="Q5183" i="5" s="1"/>
  <c r="P5570" i="5"/>
  <c r="Q5570" i="5" s="1"/>
  <c r="P3971" i="5"/>
  <c r="Q3971" i="5" s="1"/>
  <c r="P5235" i="5"/>
  <c r="Q5235" i="5" s="1"/>
  <c r="P6251" i="5"/>
  <c r="Q6251" i="5" s="1"/>
  <c r="O2242" i="5"/>
  <c r="P2242" i="5" s="1"/>
  <c r="O9063" i="5"/>
  <c r="P9063" i="5" s="1"/>
  <c r="Q9063" i="5" s="1"/>
  <c r="P7250" i="5"/>
  <c r="Q7250" i="5" s="1"/>
  <c r="P3423" i="5"/>
  <c r="Q3423" i="5" s="1"/>
  <c r="P4025" i="5"/>
  <c r="P6257" i="5"/>
  <c r="Q6257" i="5" s="1"/>
  <c r="O12931" i="5"/>
  <c r="N12931" i="5"/>
  <c r="P7974" i="5"/>
  <c r="Q7974" i="5" s="1"/>
  <c r="P11432" i="5"/>
  <c r="Q11432" i="5" s="1"/>
  <c r="P11966" i="5"/>
  <c r="Q11966" i="5" s="1"/>
  <c r="P12599" i="5"/>
  <c r="Q12599" i="5" s="1"/>
  <c r="P1213" i="5"/>
  <c r="P1757" i="5"/>
  <c r="O118" i="5"/>
  <c r="P118" i="5" s="1"/>
  <c r="P5409" i="5"/>
  <c r="Q5409" i="5" s="1"/>
  <c r="P7738" i="5"/>
  <c r="Q7738" i="5" s="1"/>
  <c r="P8705" i="5"/>
  <c r="Q8705" i="5" s="1"/>
  <c r="P8963" i="5"/>
  <c r="Q8963" i="5" s="1"/>
  <c r="P8144" i="5"/>
  <c r="Q8144" i="5" s="1"/>
  <c r="N833" i="5"/>
  <c r="P833" i="5" s="1"/>
  <c r="O2238" i="5"/>
  <c r="P2238" i="5" s="1"/>
  <c r="O13099" i="5"/>
  <c r="P13099" i="5" s="1"/>
  <c r="Q13099" i="5" s="1"/>
  <c r="P6909" i="5"/>
  <c r="Q6909" i="5" s="1"/>
  <c r="P7987" i="5"/>
  <c r="Q7987" i="5" s="1"/>
  <c r="P6962" i="5"/>
  <c r="Q6962" i="5" s="1"/>
  <c r="P7416" i="5"/>
  <c r="Q7416" i="5" s="1"/>
  <c r="P7612" i="5"/>
  <c r="Q7612" i="5" s="1"/>
  <c r="P6883" i="5"/>
  <c r="Q6883" i="5" s="1"/>
  <c r="P7182" i="5"/>
  <c r="Q7182" i="5" s="1"/>
  <c r="P7980" i="5"/>
  <c r="Q7980" i="5" s="1"/>
  <c r="P8628" i="5"/>
  <c r="Q8628" i="5" s="1"/>
  <c r="P7785" i="5"/>
  <c r="Q7785" i="5" s="1"/>
  <c r="P8509" i="5"/>
  <c r="Q8509" i="5" s="1"/>
  <c r="P8629" i="5"/>
  <c r="Q8629" i="5" s="1"/>
  <c r="P9073" i="5"/>
  <c r="Q9073" i="5" s="1"/>
  <c r="P8314" i="5"/>
  <c r="Q8314" i="5" s="1"/>
  <c r="P8530" i="5"/>
  <c r="Q8530" i="5" s="1"/>
  <c r="P8559" i="5"/>
  <c r="Q8559" i="5" s="1"/>
  <c r="P41" i="5"/>
  <c r="P8548" i="5"/>
  <c r="Q8548" i="5" s="1"/>
  <c r="P3875" i="5"/>
  <c r="P5047" i="5"/>
  <c r="Q5047" i="5" s="1"/>
  <c r="P5690" i="5"/>
  <c r="Q5690" i="5" s="1"/>
  <c r="P5304" i="5"/>
  <c r="Q5304" i="5" s="1"/>
  <c r="P5492" i="5"/>
  <c r="Q5492" i="5" s="1"/>
  <c r="P6339" i="5"/>
  <c r="Q6339" i="5" s="1"/>
  <c r="P6200" i="5"/>
  <c r="Q6200" i="5" s="1"/>
  <c r="P6539" i="5"/>
  <c r="Q6539" i="5" s="1"/>
  <c r="P13219" i="5"/>
  <c r="Q13219" i="5" s="1"/>
  <c r="P3893" i="5"/>
  <c r="P3987" i="5"/>
  <c r="Q3987" i="5" s="1"/>
  <c r="P4599" i="5"/>
  <c r="Q4599" i="5" s="1"/>
  <c r="P5052" i="5"/>
  <c r="Q5052" i="5" s="1"/>
  <c r="P6488" i="5"/>
  <c r="Q6488" i="5" s="1"/>
  <c r="P6711" i="5"/>
  <c r="Q6711" i="5" s="1"/>
  <c r="P10281" i="5"/>
  <c r="P10194" i="5"/>
  <c r="P2437" i="5"/>
  <c r="N10663" i="5"/>
  <c r="P7762" i="5"/>
  <c r="Q7762" i="5" s="1"/>
  <c r="N9203" i="5"/>
  <c r="P9203" i="5" s="1"/>
  <c r="Q9203" i="5" s="1"/>
  <c r="N14420" i="5"/>
  <c r="P14420" i="5" s="1"/>
  <c r="P9645" i="5"/>
  <c r="Q9645" i="5" s="1"/>
  <c r="P7699" i="5"/>
  <c r="Q7699" i="5" s="1"/>
  <c r="P8385" i="5"/>
  <c r="Q8385" i="5" s="1"/>
  <c r="P4072" i="5"/>
  <c r="P4833" i="5"/>
  <c r="P4839" i="5"/>
  <c r="P6528" i="5"/>
  <c r="Q6528" i="5" s="1"/>
  <c r="P6774" i="5"/>
  <c r="Q6774" i="5" s="1"/>
  <c r="P7810" i="5"/>
  <c r="Q7810" i="5" s="1"/>
  <c r="P6716" i="5"/>
  <c r="Q6716" i="5" s="1"/>
  <c r="P5265" i="5"/>
  <c r="Q5265" i="5" s="1"/>
  <c r="P5274" i="5"/>
  <c r="Q5274" i="5" s="1"/>
  <c r="P5744" i="5"/>
  <c r="Q5744" i="5" s="1"/>
  <c r="P5271" i="5"/>
  <c r="Q5271" i="5" s="1"/>
  <c r="P8804" i="5"/>
  <c r="Q8804" i="5" s="1"/>
  <c r="P9468" i="5"/>
  <c r="Q9468" i="5" s="1"/>
  <c r="P6158" i="5"/>
  <c r="Q6158" i="5" s="1"/>
  <c r="P6529" i="5"/>
  <c r="Q6529" i="5" s="1"/>
  <c r="P7023" i="5"/>
  <c r="Q7023" i="5" s="1"/>
  <c r="P7841" i="5"/>
  <c r="Q7841" i="5" s="1"/>
  <c r="P8744" i="5"/>
  <c r="Q8744" i="5" s="1"/>
  <c r="P2032" i="5"/>
  <c r="P4029" i="5"/>
  <c r="P4014" i="5"/>
  <c r="Q4014" i="5" s="1"/>
  <c r="P4457" i="5"/>
  <c r="Q4457" i="5" s="1"/>
  <c r="P4075" i="5"/>
  <c r="Q4075" i="5" s="1"/>
  <c r="P5262" i="5"/>
  <c r="Q5262" i="5" s="1"/>
  <c r="P7312" i="5"/>
  <c r="Q7312" i="5" s="1"/>
  <c r="P7528" i="5"/>
  <c r="Q7528" i="5" s="1"/>
  <c r="P7724" i="5"/>
  <c r="Q7724" i="5" s="1"/>
  <c r="P7637" i="5"/>
  <c r="Q7637" i="5" s="1"/>
  <c r="P8256" i="5"/>
  <c r="Q8256" i="5" s="1"/>
  <c r="P10279" i="5"/>
  <c r="P11572" i="5"/>
  <c r="Q11572" i="5" s="1"/>
  <c r="P2034" i="5"/>
  <c r="P13171" i="5"/>
  <c r="Q13171" i="5" s="1"/>
  <c r="O4765" i="5"/>
  <c r="P4765" i="5" s="1"/>
  <c r="P5373" i="5"/>
  <c r="Q5373" i="5" s="1"/>
  <c r="P6307" i="5"/>
  <c r="Q6307" i="5" s="1"/>
  <c r="P7838" i="5"/>
  <c r="Q7838" i="5" s="1"/>
  <c r="P6724" i="5"/>
  <c r="Q6724" i="5" s="1"/>
  <c r="P7752" i="5"/>
  <c r="Q7752" i="5" s="1"/>
  <c r="P11510" i="5"/>
  <c r="Q11510" i="5" s="1"/>
  <c r="P5413" i="5"/>
  <c r="Q5413" i="5" s="1"/>
  <c r="P7153" i="5"/>
  <c r="Q7153" i="5" s="1"/>
  <c r="P10115" i="5"/>
  <c r="Q10115" i="5" s="1"/>
  <c r="P2596" i="5"/>
  <c r="P9251" i="5"/>
  <c r="Q9251" i="5" s="1"/>
  <c r="P3541" i="5"/>
  <c r="Q3541" i="5" s="1"/>
  <c r="P8430" i="5"/>
  <c r="Q8430" i="5" s="1"/>
  <c r="P11039" i="5"/>
  <c r="Q11039" i="5" s="1"/>
  <c r="P10913" i="5"/>
  <c r="Q10913" i="5" s="1"/>
  <c r="P12418" i="5"/>
  <c r="Q12418" i="5" s="1"/>
  <c r="P11819" i="5"/>
  <c r="Q11819" i="5" s="1"/>
  <c r="P11726" i="5"/>
  <c r="Q11726" i="5" s="1"/>
  <c r="P4073" i="5"/>
  <c r="P6766" i="5"/>
  <c r="Q6766" i="5" s="1"/>
  <c r="P8433" i="5"/>
  <c r="Q8433" i="5" s="1"/>
  <c r="P8302" i="5"/>
  <c r="Q8302" i="5" s="1"/>
  <c r="P13858" i="5"/>
  <c r="P2359" i="5"/>
  <c r="P13038" i="5"/>
  <c r="Q13038" i="5" s="1"/>
  <c r="P6094" i="5"/>
  <c r="Q6094" i="5" s="1"/>
  <c r="P6433" i="5"/>
  <c r="Q6433" i="5" s="1"/>
  <c r="P6805" i="5"/>
  <c r="Q6805" i="5" s="1"/>
  <c r="P7196" i="5"/>
  <c r="Q7196" i="5" s="1"/>
  <c r="P7208" i="5"/>
  <c r="Q7208" i="5" s="1"/>
  <c r="P7436" i="5"/>
  <c r="Q7436" i="5" s="1"/>
  <c r="P7992" i="5"/>
  <c r="Q7992" i="5" s="1"/>
  <c r="P8709" i="5"/>
  <c r="Q8709" i="5" s="1"/>
  <c r="P7225" i="5"/>
  <c r="Q7225" i="5" s="1"/>
  <c r="N12585" i="5"/>
  <c r="P12585" i="5" s="1"/>
  <c r="Q12585" i="5" s="1"/>
  <c r="P3878" i="5"/>
  <c r="Q3878" i="5" s="1"/>
  <c r="P12828" i="5"/>
  <c r="Q12828" i="5" s="1"/>
  <c r="P12749" i="5"/>
  <c r="Q12749" i="5" s="1"/>
  <c r="P6231" i="5"/>
  <c r="Q6231" i="5" s="1"/>
  <c r="P6945" i="5"/>
  <c r="Q6945" i="5" s="1"/>
  <c r="P12385" i="5"/>
  <c r="Q12385" i="5" s="1"/>
  <c r="P6225" i="5"/>
  <c r="Q6225" i="5" s="1"/>
  <c r="P10396" i="5"/>
  <c r="P5339" i="5"/>
  <c r="Q5339" i="5" s="1"/>
  <c r="P6957" i="5"/>
  <c r="Q6957" i="5" s="1"/>
  <c r="O14435" i="5"/>
  <c r="P14435" i="5" s="1"/>
  <c r="P9354" i="5"/>
  <c r="Q9354" i="5" s="1"/>
  <c r="P6976" i="5"/>
  <c r="Q6976" i="5" s="1"/>
  <c r="P11042" i="5"/>
  <c r="Q11042" i="5" s="1"/>
  <c r="P12575" i="5"/>
  <c r="Q12575" i="5" s="1"/>
  <c r="P11289" i="5"/>
  <c r="Q11289" i="5" s="1"/>
  <c r="P12785" i="5"/>
  <c r="Q12785" i="5" s="1"/>
  <c r="P4274" i="5"/>
  <c r="P4566" i="5"/>
  <c r="P4907" i="5"/>
  <c r="P5139" i="5"/>
  <c r="P12791" i="5"/>
  <c r="Q12791" i="5" s="1"/>
  <c r="N2587" i="5"/>
  <c r="O2587" i="5"/>
  <c r="N3008" i="5"/>
  <c r="O3008" i="5"/>
  <c r="N3015" i="5"/>
  <c r="O3015" i="5"/>
  <c r="N2914" i="5"/>
  <c r="O2914" i="5"/>
  <c r="N2922" i="5"/>
  <c r="O2922" i="5"/>
  <c r="O12757" i="5"/>
  <c r="N12757" i="5"/>
  <c r="N13123" i="5"/>
  <c r="O13123" i="5"/>
  <c r="O12967" i="5"/>
  <c r="N12967" i="5"/>
  <c r="N12883" i="5"/>
  <c r="O12883" i="5"/>
  <c r="O9206" i="5"/>
  <c r="N9206" i="5"/>
  <c r="P5805" i="5"/>
  <c r="Q5805" i="5" s="1"/>
  <c r="P8777" i="5"/>
  <c r="Q8777" i="5" s="1"/>
  <c r="P8931" i="5"/>
  <c r="Q8931" i="5" s="1"/>
  <c r="P9740" i="5"/>
  <c r="Q9740" i="5" s="1"/>
  <c r="P11799" i="5"/>
  <c r="Q11799" i="5" s="1"/>
  <c r="P13200" i="5"/>
  <c r="Q13200" i="5" s="1"/>
  <c r="P14503" i="5"/>
  <c r="P14538" i="5"/>
  <c r="P110" i="5"/>
  <c r="P783" i="5"/>
  <c r="P6538" i="5"/>
  <c r="Q6538" i="5" s="1"/>
  <c r="P7064" i="5"/>
  <c r="Q7064" i="5" s="1"/>
  <c r="P6698" i="5"/>
  <c r="Q6698" i="5" s="1"/>
  <c r="P7713" i="5"/>
  <c r="Q7713" i="5" s="1"/>
  <c r="P12004" i="5"/>
  <c r="Q12004" i="5" s="1"/>
  <c r="N508" i="5"/>
  <c r="O508" i="5"/>
  <c r="P13150" i="5"/>
  <c r="Q13150" i="5" s="1"/>
  <c r="P13199" i="5"/>
  <c r="Q13199" i="5" s="1"/>
  <c r="P2414" i="5"/>
  <c r="P14234" i="5"/>
  <c r="N2912" i="5"/>
  <c r="P2912" i="5" s="1"/>
  <c r="P3946" i="5"/>
  <c r="Q3946" i="5" s="1"/>
  <c r="P3963" i="5"/>
  <c r="P4031" i="5"/>
  <c r="Q4031" i="5" s="1"/>
  <c r="P4659" i="5"/>
  <c r="P5149" i="5"/>
  <c r="Q5149" i="5" s="1"/>
  <c r="P4770" i="5"/>
  <c r="P5552" i="5"/>
  <c r="Q5552" i="5" s="1"/>
  <c r="P5300" i="5"/>
  <c r="Q5300" i="5" s="1"/>
  <c r="P5486" i="5"/>
  <c r="Q5486" i="5" s="1"/>
  <c r="P5678" i="5"/>
  <c r="Q5678" i="5" s="1"/>
  <c r="P5247" i="5"/>
  <c r="Q5247" i="5" s="1"/>
  <c r="P6473" i="5"/>
  <c r="Q6473" i="5" s="1"/>
  <c r="P7918" i="5"/>
  <c r="Q7918" i="5" s="1"/>
  <c r="P6937" i="5"/>
  <c r="Q6937" i="5" s="1"/>
  <c r="P7463" i="5"/>
  <c r="Q7463" i="5" s="1"/>
  <c r="P7683" i="5"/>
  <c r="Q7683" i="5" s="1"/>
  <c r="P6712" i="5"/>
  <c r="Q6712" i="5" s="1"/>
  <c r="P7053" i="5"/>
  <c r="Q7053" i="5" s="1"/>
  <c r="P7819" i="5"/>
  <c r="Q7819" i="5" s="1"/>
  <c r="P5591" i="5"/>
  <c r="Q5591" i="5" s="1"/>
  <c r="P7232" i="5"/>
  <c r="Q7232" i="5" s="1"/>
  <c r="P7460" i="5"/>
  <c r="Q7460" i="5" s="1"/>
  <c r="P7664" i="5"/>
  <c r="Q7664" i="5" s="1"/>
  <c r="P6673" i="5"/>
  <c r="Q6673" i="5" s="1"/>
  <c r="P7006" i="5"/>
  <c r="Q7006" i="5" s="1"/>
  <c r="P3549" i="5"/>
  <c r="Q3549" i="5" s="1"/>
  <c r="P5080" i="5"/>
  <c r="P2125" i="5"/>
  <c r="P13007" i="5"/>
  <c r="Q13007" i="5" s="1"/>
  <c r="P4380" i="5"/>
  <c r="P14162" i="5"/>
  <c r="Q14162" i="5" s="1"/>
  <c r="P13745" i="5"/>
  <c r="P11093" i="5"/>
  <c r="Q11093" i="5" s="1"/>
  <c r="P13080" i="5"/>
  <c r="Q13080" i="5" s="1"/>
  <c r="P11332" i="5"/>
  <c r="Q11332" i="5" s="1"/>
  <c r="P12111" i="5"/>
  <c r="Q12111" i="5" s="1"/>
  <c r="P12719" i="5"/>
  <c r="Q12719" i="5" s="1"/>
  <c r="P12705" i="5"/>
  <c r="Q12705" i="5" s="1"/>
  <c r="P7078" i="5"/>
  <c r="Q7078" i="5" s="1"/>
  <c r="P8429" i="5"/>
  <c r="Q8429" i="5" s="1"/>
  <c r="P9555" i="5"/>
  <c r="Q9555" i="5" s="1"/>
  <c r="P12168" i="5"/>
  <c r="Q12168" i="5" s="1"/>
  <c r="N13209" i="5"/>
  <c r="O13209" i="5"/>
  <c r="O12581" i="5"/>
  <c r="N12581" i="5"/>
  <c r="N11111" i="5"/>
  <c r="O11111" i="5"/>
  <c r="N5566" i="5"/>
  <c r="O5566" i="5"/>
  <c r="O12198" i="5"/>
  <c r="N12198" i="5"/>
  <c r="N11383" i="5"/>
  <c r="O11383" i="5"/>
  <c r="O11626" i="5"/>
  <c r="N11626" i="5"/>
  <c r="O6053" i="5"/>
  <c r="N6053" i="5"/>
  <c r="O5763" i="5"/>
  <c r="N5763" i="5"/>
  <c r="O5938" i="5"/>
  <c r="N5938" i="5"/>
  <c r="N5853" i="5"/>
  <c r="O5853" i="5"/>
  <c r="O5697" i="5"/>
  <c r="N5697" i="5"/>
  <c r="N5067" i="5"/>
  <c r="O5067" i="5"/>
  <c r="O5034" i="5"/>
  <c r="N5034" i="5"/>
  <c r="O5045" i="5"/>
  <c r="N5045" i="5"/>
  <c r="N4298" i="5"/>
  <c r="O4298" i="5"/>
  <c r="O4409" i="5"/>
  <c r="N4409" i="5"/>
  <c r="N4560" i="5"/>
  <c r="O4560" i="5"/>
  <c r="O4340" i="5"/>
  <c r="N4340" i="5"/>
  <c r="O4149" i="5"/>
  <c r="N4149" i="5"/>
  <c r="N3681" i="5"/>
  <c r="O3681" i="5"/>
  <c r="O3617" i="5"/>
  <c r="N3617" i="5"/>
  <c r="N3656" i="5"/>
  <c r="O3656" i="5"/>
  <c r="O3152" i="5"/>
  <c r="N3152" i="5"/>
  <c r="O3096" i="5"/>
  <c r="N3096" i="5"/>
  <c r="N3084" i="5"/>
  <c r="O3084" i="5"/>
  <c r="O3048" i="5"/>
  <c r="N3048" i="5"/>
  <c r="N3138" i="5"/>
  <c r="O3138" i="5"/>
  <c r="N3047" i="5"/>
  <c r="O3047" i="5"/>
  <c r="O3157" i="5"/>
  <c r="N3157" i="5"/>
  <c r="O3062" i="5"/>
  <c r="N3062" i="5"/>
  <c r="N768" i="5"/>
  <c r="O768" i="5"/>
  <c r="O282" i="5"/>
  <c r="N282" i="5"/>
  <c r="O258" i="5"/>
  <c r="N258" i="5"/>
  <c r="N178" i="5"/>
  <c r="O178" i="5"/>
  <c r="O245" i="5"/>
  <c r="N245" i="5"/>
  <c r="N189" i="5"/>
  <c r="O189" i="5"/>
  <c r="N212" i="5"/>
  <c r="O212" i="5"/>
  <c r="N3551" i="5"/>
  <c r="O3551" i="5"/>
  <c r="N3564" i="5"/>
  <c r="O3564" i="5"/>
  <c r="O11867" i="5"/>
  <c r="N11867" i="5"/>
  <c r="N9066" i="5"/>
  <c r="O9066" i="5"/>
  <c r="N8781" i="5"/>
  <c r="O8781" i="5"/>
  <c r="O7890" i="5"/>
  <c r="N7890" i="5"/>
  <c r="O2410" i="5"/>
  <c r="N2410" i="5"/>
  <c r="N2053" i="5"/>
  <c r="O2053" i="5"/>
  <c r="N1472" i="5"/>
  <c r="O1472" i="5"/>
  <c r="N2001" i="5"/>
  <c r="O2001" i="5"/>
  <c r="N1153" i="5"/>
  <c r="O1153" i="5"/>
  <c r="N725" i="5"/>
  <c r="O725" i="5"/>
  <c r="N467" i="5"/>
  <c r="O467" i="5"/>
  <c r="N251" i="5"/>
  <c r="O251" i="5"/>
  <c r="P3793" i="5"/>
  <c r="Q3793" i="5" s="1"/>
  <c r="P4394" i="5"/>
  <c r="Q4394" i="5" s="1"/>
  <c r="P13686" i="5"/>
  <c r="P6532" i="5"/>
  <c r="Q6532" i="5" s="1"/>
  <c r="N3565" i="5"/>
  <c r="P3565" i="5" s="1"/>
  <c r="Q3565" i="5" s="1"/>
  <c r="P5186" i="5"/>
  <c r="Q5186" i="5" s="1"/>
  <c r="P5741" i="5"/>
  <c r="Q5741" i="5" s="1"/>
  <c r="P5376" i="5"/>
  <c r="Q5376" i="5" s="1"/>
  <c r="P5703" i="5"/>
  <c r="Q5703" i="5" s="1"/>
  <c r="P12209" i="5"/>
  <c r="Q12209" i="5" s="1"/>
  <c r="P1051" i="5"/>
  <c r="O3795" i="5"/>
  <c r="P3795" i="5" s="1"/>
  <c r="Q3795" i="5" s="1"/>
  <c r="O9005" i="5"/>
  <c r="P9005" i="5" s="1"/>
  <c r="Q9005" i="5" s="1"/>
  <c r="P6602" i="5"/>
  <c r="Q6602" i="5" s="1"/>
  <c r="N877" i="5"/>
  <c r="P877" i="5" s="1"/>
  <c r="N2845" i="5"/>
  <c r="P2845" i="5" s="1"/>
  <c r="P2715" i="5"/>
  <c r="P3902" i="5"/>
  <c r="P3859" i="5"/>
  <c r="P5012" i="5"/>
  <c r="Q5012" i="5" s="1"/>
  <c r="P5085" i="5"/>
  <c r="P5289" i="5"/>
  <c r="Q5289" i="5" s="1"/>
  <c r="P5500" i="5"/>
  <c r="Q5500" i="5" s="1"/>
  <c r="P5776" i="5"/>
  <c r="Q5776" i="5" s="1"/>
  <c r="P5765" i="5"/>
  <c r="Q5765" i="5" s="1"/>
  <c r="P5382" i="5"/>
  <c r="Q5382" i="5" s="1"/>
  <c r="P5614" i="5"/>
  <c r="Q5614" i="5" s="1"/>
  <c r="P4740" i="5"/>
  <c r="Q4740" i="5" s="1"/>
  <c r="P5327" i="5"/>
  <c r="Q5327" i="5" s="1"/>
  <c r="P6656" i="5"/>
  <c r="Q6656" i="5" s="1"/>
  <c r="P7013" i="5"/>
  <c r="Q7013" i="5" s="1"/>
  <c r="P7181" i="5"/>
  <c r="Q7181" i="5" s="1"/>
  <c r="P7975" i="5"/>
  <c r="Q7975" i="5" s="1"/>
  <c r="P7608" i="5"/>
  <c r="Q7608" i="5" s="1"/>
  <c r="P6588" i="5"/>
  <c r="Q6588" i="5" s="1"/>
  <c r="P6879" i="5"/>
  <c r="Q6879" i="5" s="1"/>
  <c r="P8924" i="5"/>
  <c r="Q8924" i="5" s="1"/>
  <c r="P8671" i="5"/>
  <c r="Q8671" i="5" s="1"/>
  <c r="P9281" i="5"/>
  <c r="Q9281" i="5" s="1"/>
  <c r="P10414" i="5"/>
  <c r="P9425" i="5"/>
  <c r="Q9425" i="5" s="1"/>
  <c r="P10391" i="5"/>
  <c r="P1610" i="5"/>
  <c r="P1855" i="5"/>
  <c r="P3254" i="5"/>
  <c r="Q3254" i="5" s="1"/>
  <c r="P3780" i="5"/>
  <c r="Q3780" i="5" s="1"/>
  <c r="P10789" i="5"/>
  <c r="Q10789" i="5" s="1"/>
  <c r="P12377" i="5"/>
  <c r="Q12377" i="5" s="1"/>
  <c r="P7002" i="5"/>
  <c r="Q7002" i="5" s="1"/>
  <c r="P8305" i="5"/>
  <c r="Q8305" i="5" s="1"/>
  <c r="P8242" i="5"/>
  <c r="Q8242" i="5" s="1"/>
  <c r="P8412" i="5"/>
  <c r="Q8412" i="5" s="1"/>
  <c r="P4583" i="5"/>
  <c r="Q4583" i="5" s="1"/>
  <c r="P5020" i="5"/>
  <c r="Q5020" i="5" s="1"/>
  <c r="P5240" i="5"/>
  <c r="Q5240" i="5" s="1"/>
  <c r="P5089" i="5"/>
  <c r="Q5089" i="5" s="1"/>
  <c r="P5293" i="5"/>
  <c r="Q5293" i="5" s="1"/>
  <c r="P5130" i="5"/>
  <c r="Q5130" i="5" s="1"/>
  <c r="P5512" i="5"/>
  <c r="Q5512" i="5" s="1"/>
  <c r="P5489" i="5"/>
  <c r="Q5489" i="5" s="1"/>
  <c r="P5769" i="5"/>
  <c r="Q5769" i="5" s="1"/>
  <c r="N565" i="5"/>
  <c r="P565" i="5" s="1"/>
  <c r="N2093" i="5"/>
  <c r="P2093" i="5" s="1"/>
  <c r="P8061" i="5"/>
  <c r="Q8061" i="5" s="1"/>
  <c r="P8680" i="5"/>
  <c r="Q8680" i="5" s="1"/>
  <c r="P9056" i="5"/>
  <c r="Q9056" i="5" s="1"/>
  <c r="P8090" i="5"/>
  <c r="Q8090" i="5" s="1"/>
  <c r="P8075" i="5"/>
  <c r="Q8075" i="5" s="1"/>
  <c r="P9494" i="5"/>
  <c r="Q9494" i="5" s="1"/>
  <c r="P9966" i="5"/>
  <c r="Q9966" i="5" s="1"/>
  <c r="P9647" i="5"/>
  <c r="Q9647" i="5" s="1"/>
  <c r="P10254" i="5"/>
  <c r="P11267" i="5"/>
  <c r="Q11267" i="5" s="1"/>
  <c r="P10618" i="5"/>
  <c r="P11455" i="5"/>
  <c r="Q11455" i="5" s="1"/>
  <c r="P10898" i="5"/>
  <c r="Q10898" i="5" s="1"/>
  <c r="P1350" i="5"/>
  <c r="P2366" i="5"/>
  <c r="P9417" i="5"/>
  <c r="Q9417" i="5" s="1"/>
  <c r="N2814" i="5"/>
  <c r="P2814" i="5" s="1"/>
  <c r="P9769" i="5"/>
  <c r="Q9769" i="5" s="1"/>
  <c r="P12682" i="5"/>
  <c r="Q12682" i="5" s="1"/>
  <c r="P3958" i="5"/>
  <c r="Q3958" i="5" s="1"/>
  <c r="P3983" i="5"/>
  <c r="Q3983" i="5" s="1"/>
  <c r="P4310" i="5"/>
  <c r="Q4310" i="5" s="1"/>
  <c r="P4667" i="5"/>
  <c r="Q4667" i="5" s="1"/>
  <c r="P5108" i="5"/>
  <c r="P4703" i="5"/>
  <c r="Q4703" i="5" s="1"/>
  <c r="P5153" i="5"/>
  <c r="Q5153" i="5" s="1"/>
  <c r="P4774" i="5"/>
  <c r="Q4774" i="5" s="1"/>
  <c r="P4959" i="5"/>
  <c r="Q4959" i="5" s="1"/>
  <c r="P5572" i="5"/>
  <c r="Q5572" i="5" s="1"/>
  <c r="P5884" i="5"/>
  <c r="Q5884" i="5" s="1"/>
  <c r="P5490" i="5"/>
  <c r="Q5490" i="5" s="1"/>
  <c r="P6327" i="5"/>
  <c r="Q6327" i="5" s="1"/>
  <c r="P6472" i="5"/>
  <c r="Q6472" i="5" s="1"/>
  <c r="P7223" i="5"/>
  <c r="Q7223" i="5" s="1"/>
  <c r="P6819" i="5"/>
  <c r="Q6819" i="5" s="1"/>
  <c r="P7292" i="5"/>
  <c r="Q7292" i="5" s="1"/>
  <c r="P547" i="5"/>
  <c r="N277" i="5"/>
  <c r="P277" i="5" s="1"/>
  <c r="P8836" i="5"/>
  <c r="Q8836" i="5" s="1"/>
  <c r="P8218" i="5"/>
  <c r="Q8218" i="5" s="1"/>
  <c r="P8450" i="5"/>
  <c r="Q8450" i="5" s="1"/>
  <c r="P4104" i="5"/>
  <c r="P4802" i="5"/>
  <c r="N3521" i="5"/>
  <c r="P3521" i="5" s="1"/>
  <c r="P4108" i="5"/>
  <c r="P8316" i="5"/>
  <c r="Q8316" i="5" s="1"/>
  <c r="P10403" i="5"/>
  <c r="P12665" i="5"/>
  <c r="Q12665" i="5" s="1"/>
  <c r="P3072" i="5"/>
  <c r="Q3072" i="5" s="1"/>
  <c r="P6023" i="5"/>
  <c r="Q6023" i="5" s="1"/>
  <c r="P11896" i="5"/>
  <c r="Q11896" i="5" s="1"/>
  <c r="P10890" i="5"/>
  <c r="Q10890" i="5" s="1"/>
  <c r="P2123" i="5"/>
  <c r="P3317" i="5"/>
  <c r="Q3317" i="5" s="1"/>
  <c r="P6727" i="5"/>
  <c r="Q6727" i="5" s="1"/>
  <c r="P7035" i="5"/>
  <c r="Q7035" i="5" s="1"/>
  <c r="P10390" i="5"/>
  <c r="P11505" i="5"/>
  <c r="Q11505" i="5" s="1"/>
  <c r="P12762" i="5"/>
  <c r="Q12762" i="5" s="1"/>
  <c r="P3112" i="5"/>
  <c r="Q3112" i="5" s="1"/>
  <c r="P13458" i="5"/>
  <c r="P3962" i="5"/>
  <c r="P4671" i="5"/>
  <c r="Q4671" i="5" s="1"/>
  <c r="P5901" i="5"/>
  <c r="Q5901" i="5" s="1"/>
  <c r="P5351" i="5"/>
  <c r="Q5351" i="5" s="1"/>
  <c r="P5415" i="5"/>
  <c r="Q5415" i="5" s="1"/>
  <c r="P6290" i="5"/>
  <c r="Q6290" i="5" s="1"/>
  <c r="P6926" i="5"/>
  <c r="Q6926" i="5" s="1"/>
  <c r="P8840" i="5"/>
  <c r="Q8840" i="5" s="1"/>
  <c r="O13177" i="5"/>
  <c r="P12881" i="5"/>
  <c r="Q12881" i="5" s="1"/>
  <c r="O3398" i="5"/>
  <c r="P3398" i="5" s="1"/>
  <c r="Q3398" i="5" s="1"/>
  <c r="P5390" i="5"/>
  <c r="Q5390" i="5" s="1"/>
  <c r="P5364" i="5"/>
  <c r="Q5364" i="5" s="1"/>
  <c r="P5795" i="5"/>
  <c r="Q5795" i="5" s="1"/>
  <c r="P6463" i="5"/>
  <c r="Q6463" i="5" s="1"/>
  <c r="P6041" i="5"/>
  <c r="Q6041" i="5" s="1"/>
  <c r="P6941" i="5"/>
  <c r="Q6941" i="5" s="1"/>
  <c r="P6309" i="5"/>
  <c r="Q6309" i="5" s="1"/>
  <c r="P7236" i="5"/>
  <c r="Q7236" i="5" s="1"/>
  <c r="P7468" i="5"/>
  <c r="Q7468" i="5" s="1"/>
  <c r="P7668" i="5"/>
  <c r="Q7668" i="5" s="1"/>
  <c r="P14416" i="5"/>
  <c r="P11147" i="5"/>
  <c r="Q11147" i="5" s="1"/>
  <c r="P4342" i="5"/>
  <c r="Q4342" i="5" s="1"/>
  <c r="P4269" i="5"/>
  <c r="Q4269" i="5" s="1"/>
  <c r="P11835" i="5"/>
  <c r="Q11835" i="5" s="1"/>
  <c r="P558" i="5"/>
  <c r="P3335" i="5"/>
  <c r="Q3335" i="5" s="1"/>
  <c r="P7096" i="5"/>
  <c r="Q7096" i="5" s="1"/>
  <c r="P6672" i="5"/>
  <c r="Q6672" i="5" s="1"/>
  <c r="P7921" i="5"/>
  <c r="Q7921" i="5" s="1"/>
  <c r="P9193" i="5"/>
  <c r="Q9193" i="5" s="1"/>
  <c r="P9909" i="5"/>
  <c r="Q9909" i="5" s="1"/>
  <c r="P12051" i="5"/>
  <c r="Q12051" i="5" s="1"/>
  <c r="P12488" i="5"/>
  <c r="Q12488" i="5" s="1"/>
  <c r="P12473" i="5"/>
  <c r="Q12473" i="5" s="1"/>
  <c r="P14302" i="5"/>
  <c r="P2499" i="5"/>
  <c r="N454" i="5"/>
  <c r="P454" i="5" s="1"/>
  <c r="O1137" i="5"/>
  <c r="N1137" i="5"/>
  <c r="N723" i="5"/>
  <c r="O723" i="5"/>
  <c r="O12596" i="5"/>
  <c r="N12596" i="5"/>
  <c r="N12667" i="5"/>
  <c r="O12667" i="5"/>
  <c r="O11953" i="5"/>
  <c r="N11953" i="5"/>
  <c r="O12786" i="5"/>
  <c r="N12786" i="5"/>
  <c r="N2520" i="5"/>
  <c r="O2520" i="5"/>
  <c r="N14549" i="5"/>
  <c r="O14549" i="5"/>
  <c r="P7520" i="5"/>
  <c r="Q7520" i="5" s="1"/>
  <c r="P7712" i="5"/>
  <c r="Q7712" i="5" s="1"/>
  <c r="P7019" i="5"/>
  <c r="Q7019" i="5" s="1"/>
  <c r="P7837" i="5"/>
  <c r="Q7837" i="5" s="1"/>
  <c r="P8145" i="5"/>
  <c r="Q8145" i="5" s="1"/>
  <c r="P8740" i="5"/>
  <c r="Q8740" i="5" s="1"/>
  <c r="P6907" i="5"/>
  <c r="Q6907" i="5" s="1"/>
  <c r="P8365" i="5"/>
  <c r="Q8365" i="5" s="1"/>
  <c r="P6911" i="5"/>
  <c r="Q6911" i="5" s="1"/>
  <c r="P8765" i="5"/>
  <c r="Q8765" i="5" s="1"/>
  <c r="P7609" i="5"/>
  <c r="Q7609" i="5" s="1"/>
  <c r="P7205" i="5"/>
  <c r="Q7205" i="5" s="1"/>
  <c r="P8710" i="5"/>
  <c r="Q8710" i="5" s="1"/>
  <c r="P7337" i="5"/>
  <c r="Q7337" i="5" s="1"/>
  <c r="P9362" i="5"/>
  <c r="Q9362" i="5" s="1"/>
  <c r="P1438" i="5"/>
  <c r="P10183" i="5"/>
  <c r="P4333" i="5"/>
  <c r="Q4333" i="5" s="1"/>
  <c r="P4472" i="5"/>
  <c r="Q4472" i="5" s="1"/>
  <c r="P439" i="5"/>
  <c r="P5177" i="5"/>
  <c r="Q5177" i="5" s="1"/>
  <c r="P6484" i="5"/>
  <c r="Q6484" i="5" s="1"/>
  <c r="P8440" i="5"/>
  <c r="Q8440" i="5" s="1"/>
  <c r="P10157" i="5"/>
  <c r="Q10157" i="5" s="1"/>
  <c r="P12680" i="5"/>
  <c r="Q12680" i="5" s="1"/>
  <c r="P12709" i="5"/>
  <c r="Q12709" i="5" s="1"/>
  <c r="P5388" i="5"/>
  <c r="Q5388" i="5" s="1"/>
  <c r="P6418" i="5"/>
  <c r="Q6418" i="5" s="1"/>
  <c r="P6113" i="5"/>
  <c r="Q6113" i="5" s="1"/>
  <c r="P6086" i="5"/>
  <c r="Q6086" i="5" s="1"/>
  <c r="P6608" i="5"/>
  <c r="Q6608" i="5" s="1"/>
  <c r="P11154" i="5"/>
  <c r="Q11154" i="5" s="1"/>
  <c r="O14414" i="5"/>
  <c r="P14414" i="5" s="1"/>
  <c r="N14414" i="5"/>
  <c r="O14326" i="5"/>
  <c r="N14326" i="5"/>
  <c r="P4364" i="5"/>
  <c r="Q4364" i="5" s="1"/>
  <c r="P7801" i="5"/>
  <c r="Q7801" i="5" s="1"/>
  <c r="P13802" i="5"/>
  <c r="P14198" i="5"/>
  <c r="P5086" i="5"/>
  <c r="Q5086" i="5" s="1"/>
  <c r="P400" i="5"/>
  <c r="P3054" i="5"/>
  <c r="Q3054" i="5" s="1"/>
  <c r="P4361" i="5"/>
  <c r="Q4361" i="5" s="1"/>
  <c r="P12282" i="5"/>
  <c r="Q12282" i="5" s="1"/>
  <c r="P12618" i="5"/>
  <c r="Q12618" i="5" s="1"/>
  <c r="P11207" i="5"/>
  <c r="Q11207" i="5" s="1"/>
  <c r="P4564" i="5"/>
  <c r="P5691" i="5"/>
  <c r="Q5691" i="5" s="1"/>
  <c r="P9840" i="5"/>
  <c r="Q9840" i="5" s="1"/>
  <c r="P12515" i="5"/>
  <c r="Q12515" i="5" s="1"/>
  <c r="P602" i="5"/>
  <c r="P4518" i="5"/>
  <c r="P4343" i="5"/>
  <c r="P4420" i="5"/>
  <c r="P4874" i="5"/>
  <c r="P5206" i="5"/>
  <c r="Q5206" i="5" s="1"/>
  <c r="P12096" i="5"/>
  <c r="Q12096" i="5" s="1"/>
  <c r="O13919" i="5"/>
  <c r="P13919" i="5" s="1"/>
  <c r="P5056" i="5"/>
  <c r="Q5056" i="5" s="1"/>
  <c r="P5113" i="5"/>
  <c r="Q5113" i="5" s="1"/>
  <c r="P934" i="5"/>
  <c r="P6594" i="5"/>
  <c r="Q6594" i="5" s="1"/>
  <c r="P6052" i="5"/>
  <c r="Q6052" i="5" s="1"/>
  <c r="O12339" i="5"/>
  <c r="N12339" i="5"/>
  <c r="P1152" i="5"/>
  <c r="P346" i="5"/>
  <c r="P465" i="5"/>
  <c r="P3843" i="5"/>
  <c r="P7514" i="5"/>
  <c r="Q7514" i="5" s="1"/>
  <c r="P8534" i="5"/>
  <c r="Q8534" i="5" s="1"/>
  <c r="P10408" i="5"/>
  <c r="P12644" i="5"/>
  <c r="Q12644" i="5" s="1"/>
  <c r="P8099" i="5"/>
  <c r="Q8099" i="5" s="1"/>
  <c r="N12330" i="5"/>
  <c r="P12330" i="5" s="1"/>
  <c r="Q12330" i="5" s="1"/>
  <c r="P13862" i="5"/>
  <c r="P14406" i="5"/>
  <c r="P9624" i="5"/>
  <c r="Q9624" i="5" s="1"/>
  <c r="P12151" i="5"/>
  <c r="Q12151" i="5" s="1"/>
  <c r="N8948" i="5"/>
  <c r="P8948" i="5" s="1"/>
  <c r="Q8948" i="5" s="1"/>
  <c r="P7290" i="5"/>
  <c r="Q7290" i="5" s="1"/>
  <c r="N13239" i="5"/>
  <c r="P13239" i="5" s="1"/>
  <c r="P3977" i="5"/>
  <c r="Q3977" i="5" s="1"/>
  <c r="P5913" i="5"/>
  <c r="Q5913" i="5" s="1"/>
  <c r="P5435" i="5"/>
  <c r="Q5435" i="5" s="1"/>
  <c r="P6306" i="5"/>
  <c r="Q6306" i="5" s="1"/>
  <c r="P6562" i="5"/>
  <c r="Q6562" i="5" s="1"/>
  <c r="N11347" i="5"/>
  <c r="P11347" i="5" s="1"/>
  <c r="Q11347" i="5" s="1"/>
  <c r="P10177" i="5"/>
  <c r="P2274" i="5"/>
  <c r="P10737" i="5"/>
  <c r="Q10737" i="5" s="1"/>
  <c r="P203" i="5"/>
  <c r="O12671" i="5"/>
  <c r="P13266" i="5"/>
  <c r="P3984" i="5"/>
  <c r="Q3984" i="5" s="1"/>
  <c r="P4493" i="5"/>
  <c r="Q4493" i="5" s="1"/>
  <c r="P5590" i="5"/>
  <c r="Q5590" i="5" s="1"/>
  <c r="O12695" i="5"/>
  <c r="P12695" i="5" s="1"/>
  <c r="Q12695" i="5" s="1"/>
  <c r="P7898" i="5"/>
  <c r="Q7898" i="5" s="1"/>
  <c r="P7343" i="5"/>
  <c r="Q7343" i="5" s="1"/>
  <c r="P7599" i="5"/>
  <c r="Q7599" i="5" s="1"/>
  <c r="P6632" i="5"/>
  <c r="Q6632" i="5" s="1"/>
  <c r="P7955" i="5"/>
  <c r="Q7955" i="5" s="1"/>
  <c r="P6855" i="5"/>
  <c r="Q6855" i="5" s="1"/>
  <c r="P6746" i="5"/>
  <c r="Q6746" i="5" s="1"/>
  <c r="P7901" i="5"/>
  <c r="Q7901" i="5" s="1"/>
  <c r="P9414" i="5"/>
  <c r="Q9414" i="5" s="1"/>
  <c r="P12497" i="5"/>
  <c r="Q12497" i="5" s="1"/>
  <c r="P5620" i="5"/>
  <c r="Q5620" i="5" s="1"/>
  <c r="P5464" i="5"/>
  <c r="Q5464" i="5" s="1"/>
  <c r="P6275" i="5"/>
  <c r="Q6275" i="5" s="1"/>
  <c r="P5863" i="5"/>
  <c r="Q5863" i="5" s="1"/>
  <c r="P5216" i="5"/>
  <c r="Q5216" i="5" s="1"/>
  <c r="P5536" i="5"/>
  <c r="Q5536" i="5" s="1"/>
  <c r="N4981" i="5"/>
  <c r="P4981" i="5" s="1"/>
  <c r="N4652" i="5"/>
  <c r="P4652" i="5" s="1"/>
  <c r="P7179" i="5"/>
  <c r="Q7179" i="5" s="1"/>
  <c r="P8595" i="5"/>
  <c r="Q8595" i="5" s="1"/>
  <c r="O10516" i="5"/>
  <c r="P10516" i="5" s="1"/>
  <c r="N5129" i="5"/>
  <c r="P5129" i="5" s="1"/>
  <c r="Q5129" i="5" s="1"/>
  <c r="P12685" i="5"/>
  <c r="Q12685" i="5" s="1"/>
  <c r="P6653" i="5"/>
  <c r="Q6653" i="5" s="1"/>
  <c r="P7197" i="5"/>
  <c r="Q7197" i="5" s="1"/>
  <c r="P8000" i="5"/>
  <c r="Q8000" i="5" s="1"/>
  <c r="P6844" i="5"/>
  <c r="Q6844" i="5" s="1"/>
  <c r="P4729" i="5"/>
  <c r="P4940" i="5"/>
  <c r="P4980" i="5"/>
  <c r="P7828" i="5"/>
  <c r="Q7828" i="5" s="1"/>
  <c r="P8832" i="5"/>
  <c r="Q8832" i="5" s="1"/>
  <c r="P10440" i="5"/>
  <c r="P11445" i="5"/>
  <c r="Q11445" i="5" s="1"/>
  <c r="P12626" i="5"/>
  <c r="Q12626" i="5" s="1"/>
  <c r="P4331" i="5"/>
  <c r="Q4331" i="5" s="1"/>
  <c r="P5916" i="5"/>
  <c r="Q5916" i="5" s="1"/>
  <c r="N5229" i="5"/>
  <c r="P5229" i="5" s="1"/>
  <c r="Q5229" i="5" s="1"/>
  <c r="N4875" i="5"/>
  <c r="P4875" i="5" s="1"/>
  <c r="O3861" i="5"/>
  <c r="N4141" i="5"/>
  <c r="P4141" i="5" s="1"/>
  <c r="P8057" i="5"/>
  <c r="Q8057" i="5" s="1"/>
  <c r="P6782" i="5"/>
  <c r="Q6782" i="5" s="1"/>
  <c r="P10354" i="5"/>
  <c r="P11802" i="5"/>
  <c r="Q11802" i="5" s="1"/>
  <c r="P460" i="5"/>
  <c r="P524" i="5"/>
  <c r="P9107" i="5"/>
  <c r="Q9107" i="5" s="1"/>
  <c r="P4742" i="5"/>
  <c r="Q4742" i="5" s="1"/>
  <c r="O12154" i="5"/>
  <c r="P12154" i="5" s="1"/>
  <c r="Q12154" i="5" s="1"/>
  <c r="O3997" i="5"/>
  <c r="P3997" i="5" s="1"/>
  <c r="Q3997" i="5" s="1"/>
  <c r="O3882" i="5"/>
  <c r="P3882" i="5" s="1"/>
  <c r="O4419" i="5"/>
  <c r="O3986" i="5"/>
  <c r="P3986" i="5" s="1"/>
  <c r="Q3986" i="5" s="1"/>
  <c r="P9182" i="5"/>
  <c r="Q9182" i="5" s="1"/>
  <c r="N4352" i="5"/>
  <c r="P4352" i="5" s="1"/>
  <c r="P8507" i="5"/>
  <c r="Q8507" i="5" s="1"/>
  <c r="P12611" i="5"/>
  <c r="Q12611" i="5" s="1"/>
  <c r="P12580" i="5"/>
  <c r="Q12580" i="5" s="1"/>
  <c r="P6510" i="5"/>
  <c r="Q6510" i="5" s="1"/>
  <c r="N4665" i="5"/>
  <c r="P4665" i="5" s="1"/>
  <c r="N4480" i="5"/>
  <c r="P4480" i="5" s="1"/>
  <c r="O2976" i="5"/>
  <c r="P2976" i="5" s="1"/>
  <c r="N13233" i="5"/>
  <c r="P13233" i="5" s="1"/>
  <c r="Q13233" i="5" s="1"/>
  <c r="O12429" i="5"/>
  <c r="P12429" i="5" s="1"/>
  <c r="Q12429" i="5" s="1"/>
  <c r="O1496" i="5"/>
  <c r="P1496" i="5" s="1"/>
  <c r="O1647" i="5"/>
  <c r="P1647" i="5" s="1"/>
  <c r="N2353" i="5"/>
  <c r="P2353" i="5" s="1"/>
  <c r="O3390" i="5"/>
  <c r="P3390" i="5" s="1"/>
  <c r="Q3390" i="5" s="1"/>
  <c r="N5671" i="5"/>
  <c r="P5671" i="5" s="1"/>
  <c r="Q5671" i="5" s="1"/>
  <c r="N7451" i="5"/>
  <c r="P7451" i="5" s="1"/>
  <c r="Q7451" i="5" s="1"/>
  <c r="O7110" i="5"/>
  <c r="P7110" i="5" s="1"/>
  <c r="Q7110" i="5" s="1"/>
  <c r="O10602" i="5"/>
  <c r="N9450" i="5"/>
  <c r="O9450" i="5"/>
  <c r="O6969" i="5"/>
  <c r="P6969" i="5" s="1"/>
  <c r="Q6969" i="5" s="1"/>
  <c r="P9800" i="5"/>
  <c r="Q9800" i="5" s="1"/>
  <c r="O14495" i="5"/>
  <c r="N14495" i="5"/>
  <c r="N2974" i="5"/>
  <c r="O2974" i="5"/>
  <c r="N12236" i="5"/>
  <c r="O12236" i="5"/>
  <c r="N11761" i="5"/>
  <c r="O11761" i="5"/>
  <c r="N9868" i="5"/>
  <c r="O9868" i="5"/>
  <c r="O13149" i="5"/>
  <c r="N13149" i="5"/>
  <c r="N13152" i="5"/>
  <c r="O13152" i="5"/>
  <c r="O12980" i="5"/>
  <c r="N12980" i="5"/>
  <c r="N13051" i="5"/>
  <c r="O13051" i="5"/>
  <c r="N12875" i="5"/>
  <c r="O12875" i="5"/>
  <c r="N13106" i="5"/>
  <c r="O13106" i="5"/>
  <c r="O13054" i="5"/>
  <c r="N13054" i="5"/>
  <c r="O12918" i="5"/>
  <c r="N12918" i="5"/>
  <c r="N13137" i="5"/>
  <c r="O13137" i="5"/>
  <c r="N13073" i="5"/>
  <c r="O13073" i="5"/>
  <c r="N12941" i="5"/>
  <c r="O12941" i="5"/>
  <c r="O11375" i="5"/>
  <c r="N11375" i="5"/>
  <c r="N11029" i="5"/>
  <c r="O11029" i="5"/>
  <c r="O11091" i="5"/>
  <c r="N11091" i="5"/>
  <c r="N11245" i="5"/>
  <c r="O11245" i="5"/>
  <c r="N9732" i="5"/>
  <c r="O9732" i="5"/>
  <c r="N9437" i="5"/>
  <c r="O9437" i="5"/>
  <c r="N9571" i="5"/>
  <c r="O9571" i="5"/>
  <c r="O9698" i="5"/>
  <c r="N9698" i="5"/>
  <c r="O9335" i="5"/>
  <c r="N9335" i="5"/>
  <c r="O9279" i="5"/>
  <c r="N9279" i="5"/>
  <c r="O8859" i="5"/>
  <c r="N8859" i="5"/>
  <c r="N8888" i="5"/>
  <c r="O8888" i="5"/>
  <c r="N12792" i="5"/>
  <c r="O12792" i="5"/>
  <c r="N12772" i="5"/>
  <c r="O12772" i="5"/>
  <c r="O12205" i="5"/>
  <c r="N12205" i="5"/>
  <c r="O12548" i="5"/>
  <c r="N12548" i="5"/>
  <c r="N12308" i="5"/>
  <c r="O12308" i="5"/>
  <c r="O12815" i="5"/>
  <c r="N12815" i="5"/>
  <c r="N12715" i="5"/>
  <c r="O12715" i="5"/>
  <c r="N12048" i="5"/>
  <c r="O12048" i="5"/>
  <c r="O12147" i="5"/>
  <c r="N12147" i="5"/>
  <c r="N12766" i="5"/>
  <c r="O12766" i="5"/>
  <c r="O12702" i="5"/>
  <c r="N12702" i="5"/>
  <c r="O12582" i="5"/>
  <c r="N12582" i="5"/>
  <c r="O12162" i="5"/>
  <c r="N12162" i="5"/>
  <c r="O11838" i="5"/>
  <c r="N11838" i="5"/>
  <c r="O11545" i="5"/>
  <c r="N11545" i="5"/>
  <c r="O11103" i="5"/>
  <c r="N11103" i="5"/>
  <c r="N10935" i="5"/>
  <c r="O10935" i="5"/>
  <c r="N11337" i="5"/>
  <c r="O11337" i="5"/>
  <c r="O11571" i="5"/>
  <c r="N11571" i="5"/>
  <c r="N10958" i="5"/>
  <c r="O10958" i="5"/>
  <c r="N9847" i="5"/>
  <c r="O9847" i="5"/>
  <c r="N9360" i="5"/>
  <c r="O9360" i="5"/>
  <c r="N8503" i="5"/>
  <c r="O8503" i="5"/>
  <c r="O9190" i="5"/>
  <c r="N9190" i="5"/>
  <c r="N9829" i="5"/>
  <c r="O9829" i="5"/>
  <c r="N8335" i="5"/>
  <c r="O8335" i="5"/>
  <c r="N9123" i="5"/>
  <c r="O9123" i="5"/>
  <c r="N8196" i="5"/>
  <c r="O8196" i="5"/>
  <c r="N8015" i="5"/>
  <c r="O8015" i="5"/>
  <c r="N9153" i="5"/>
  <c r="O9153" i="5"/>
  <c r="O8478" i="5"/>
  <c r="N8478" i="5"/>
  <c r="N6839" i="5"/>
  <c r="O6839" i="5"/>
  <c r="N8665" i="5"/>
  <c r="O8665" i="5"/>
  <c r="N7010" i="5"/>
  <c r="O7010" i="5"/>
  <c r="O8529" i="5"/>
  <c r="N8529" i="5"/>
  <c r="N6253" i="5"/>
  <c r="O6253" i="5"/>
  <c r="N8117" i="5"/>
  <c r="O8117" i="5"/>
  <c r="O9151" i="5"/>
  <c r="N9151" i="5"/>
  <c r="O8280" i="5"/>
  <c r="N8280" i="5"/>
  <c r="N7537" i="5"/>
  <c r="O7537" i="5"/>
  <c r="N6620" i="5"/>
  <c r="O6620" i="5"/>
  <c r="N7620" i="5"/>
  <c r="O7620" i="5"/>
  <c r="O6835" i="5"/>
  <c r="N6835" i="5"/>
  <c r="N6623" i="5"/>
  <c r="O6623" i="5"/>
  <c r="O7639" i="5"/>
  <c r="N7639" i="5"/>
  <c r="N6241" i="5"/>
  <c r="O6241" i="5"/>
  <c r="N7112" i="5"/>
  <c r="O7112" i="5"/>
  <c r="N6735" i="5"/>
  <c r="O6735" i="5"/>
  <c r="N6237" i="5"/>
  <c r="O6237" i="5"/>
  <c r="O7075" i="5"/>
  <c r="N7075" i="5"/>
  <c r="O6864" i="5"/>
  <c r="N6864" i="5"/>
  <c r="O6197" i="5"/>
  <c r="N6197" i="5"/>
  <c r="N6459" i="5"/>
  <c r="O6459" i="5"/>
  <c r="N5451" i="5"/>
  <c r="P5451" i="5" s="1"/>
  <c r="Q5451" i="5" s="1"/>
  <c r="O5451" i="5"/>
  <c r="N5427" i="5"/>
  <c r="O5427" i="5"/>
  <c r="O6490" i="5"/>
  <c r="N6490" i="5"/>
  <c r="O6354" i="5"/>
  <c r="N6354" i="5"/>
  <c r="N5423" i="5"/>
  <c r="O5423" i="5"/>
  <c r="N6517" i="5"/>
  <c r="O6517" i="5"/>
  <c r="N6218" i="5"/>
  <c r="O6218" i="5"/>
  <c r="N6022" i="5"/>
  <c r="O6022" i="5"/>
  <c r="O5675" i="5"/>
  <c r="N5675" i="5"/>
  <c r="O5846" i="5"/>
  <c r="N5846" i="5"/>
  <c r="N5662" i="5"/>
  <c r="O5662" i="5"/>
  <c r="N5430" i="5"/>
  <c r="O5430" i="5"/>
  <c r="N5777" i="5"/>
  <c r="O5777" i="5"/>
  <c r="O5653" i="5"/>
  <c r="N5653" i="5"/>
  <c r="O5976" i="5"/>
  <c r="N5976" i="5"/>
  <c r="N5349" i="5"/>
  <c r="O5349" i="5"/>
  <c r="N5347" i="5"/>
  <c r="O5347" i="5"/>
  <c r="N4459" i="5"/>
  <c r="O4459" i="5"/>
  <c r="N5018" i="5"/>
  <c r="O5018" i="5"/>
  <c r="O5053" i="5"/>
  <c r="N5053" i="5"/>
  <c r="N5048" i="5"/>
  <c r="P5048" i="5" s="1"/>
  <c r="Q5048" i="5" s="1"/>
  <c r="O5048" i="5"/>
  <c r="N4720" i="5"/>
  <c r="O4720" i="5"/>
  <c r="P5623" i="5"/>
  <c r="Q5623" i="5" s="1"/>
  <c r="P7114" i="5"/>
  <c r="Q7114" i="5" s="1"/>
  <c r="P6706" i="5"/>
  <c r="Q6706" i="5" s="1"/>
  <c r="P8181" i="5"/>
  <c r="Q8181" i="5" s="1"/>
  <c r="P8413" i="5"/>
  <c r="Q8413" i="5" s="1"/>
  <c r="P8210" i="5"/>
  <c r="Q8210" i="5" s="1"/>
  <c r="P8230" i="5"/>
  <c r="Q8230" i="5" s="1"/>
  <c r="P8442" i="5"/>
  <c r="Q8442" i="5" s="1"/>
  <c r="P8171" i="5"/>
  <c r="Q8171" i="5" s="1"/>
  <c r="P8235" i="5"/>
  <c r="Q8235" i="5" s="1"/>
  <c r="P287" i="5"/>
  <c r="P278" i="5"/>
  <c r="P349" i="5"/>
  <c r="P2326" i="5"/>
  <c r="P2749" i="5"/>
  <c r="P747" i="5"/>
  <c r="N3506" i="5"/>
  <c r="P3506" i="5" s="1"/>
  <c r="N9650" i="5"/>
  <c r="P9650" i="5" s="1"/>
  <c r="Q9650" i="5" s="1"/>
  <c r="N11150" i="5"/>
  <c r="P11150" i="5" s="1"/>
  <c r="Q11150" i="5" s="1"/>
  <c r="N10956" i="5"/>
  <c r="P10956" i="5" s="1"/>
  <c r="Q10956" i="5" s="1"/>
  <c r="N11971" i="5"/>
  <c r="P11971" i="5" s="1"/>
  <c r="Q11971" i="5" s="1"/>
  <c r="O9126" i="5"/>
  <c r="P9126" i="5" s="1"/>
  <c r="Q9126" i="5" s="1"/>
  <c r="N12354" i="5"/>
  <c r="P12354" i="5" s="1"/>
  <c r="Q12354" i="5" s="1"/>
  <c r="P13727" i="5"/>
  <c r="P12287" i="5"/>
  <c r="Q12287" i="5" s="1"/>
  <c r="O4180" i="5"/>
  <c r="P4180" i="5" s="1"/>
  <c r="Q4180" i="5" s="1"/>
  <c r="O4369" i="5"/>
  <c r="P4369" i="5" s="1"/>
  <c r="Q4369" i="5" s="1"/>
  <c r="N4897" i="5"/>
  <c r="P4897" i="5" s="1"/>
  <c r="O5424" i="5"/>
  <c r="P5424" i="5" s="1"/>
  <c r="Q5424" i="5" s="1"/>
  <c r="O7996" i="5"/>
  <c r="P7996" i="5" s="1"/>
  <c r="Q7996" i="5" s="1"/>
  <c r="O8035" i="5"/>
  <c r="P8035" i="5" s="1"/>
  <c r="Q8035" i="5" s="1"/>
  <c r="N13283" i="5"/>
  <c r="P13283" i="5" s="1"/>
  <c r="N13543" i="5"/>
  <c r="P13543" i="5" s="1"/>
  <c r="O13787" i="5"/>
  <c r="P13787" i="5" s="1"/>
  <c r="N13313" i="5"/>
  <c r="P13313" i="5" s="1"/>
  <c r="O13621" i="5"/>
  <c r="P13621" i="5" s="1"/>
  <c r="O13897" i="5"/>
  <c r="P13897" i="5" s="1"/>
  <c r="O14185" i="5"/>
  <c r="P14185" i="5" s="1"/>
  <c r="P12401" i="5"/>
  <c r="Q12401" i="5" s="1"/>
  <c r="P13455" i="5"/>
  <c r="P13759" i="5"/>
  <c r="O10798" i="5"/>
  <c r="P10798" i="5" s="1"/>
  <c r="Q10798" i="5" s="1"/>
  <c r="P2527" i="5"/>
  <c r="P6084" i="5"/>
  <c r="Q6084" i="5" s="1"/>
  <c r="P6451" i="5"/>
  <c r="Q6451" i="5" s="1"/>
  <c r="P6412" i="5"/>
  <c r="Q6412" i="5" s="1"/>
  <c r="P5998" i="5"/>
  <c r="Q5998" i="5" s="1"/>
  <c r="P6875" i="5"/>
  <c r="Q6875" i="5" s="1"/>
  <c r="P7968" i="5"/>
  <c r="Q7968" i="5" s="1"/>
  <c r="P6777" i="5"/>
  <c r="Q6777" i="5" s="1"/>
  <c r="P7143" i="5"/>
  <c r="Q7143" i="5" s="1"/>
  <c r="P7913" i="5"/>
  <c r="Q7913" i="5" s="1"/>
  <c r="P8604" i="5"/>
  <c r="Q8604" i="5" s="1"/>
  <c r="P8896" i="5"/>
  <c r="Q8896" i="5" s="1"/>
  <c r="P9013" i="5"/>
  <c r="Q9013" i="5" s="1"/>
  <c r="P8306" i="5"/>
  <c r="Q8306" i="5" s="1"/>
  <c r="P8518" i="5"/>
  <c r="Q8518" i="5" s="1"/>
  <c r="P8291" i="5"/>
  <c r="Q8291" i="5" s="1"/>
  <c r="P8547" i="5"/>
  <c r="Q8547" i="5" s="1"/>
  <c r="P205" i="5"/>
  <c r="P3090" i="5"/>
  <c r="Q3090" i="5" s="1"/>
  <c r="N6" i="5"/>
  <c r="P6" i="5" s="1"/>
  <c r="O13056" i="5"/>
  <c r="P13056" i="5" s="1"/>
  <c r="Q13056" i="5" s="1"/>
  <c r="N10029" i="5"/>
  <c r="P10029" i="5" s="1"/>
  <c r="Q10029" i="5" s="1"/>
  <c r="O6890" i="5"/>
  <c r="P6890" i="5" s="1"/>
  <c r="Q6890" i="5" s="1"/>
  <c r="O12793" i="5"/>
  <c r="P12793" i="5" s="1"/>
  <c r="Q12793" i="5" s="1"/>
  <c r="N1110" i="5"/>
  <c r="O1234" i="5"/>
  <c r="P1234" i="5" s="1"/>
  <c r="O2000" i="5"/>
  <c r="P2000" i="5" s="1"/>
  <c r="O3245" i="5"/>
  <c r="P3245" i="5" s="1"/>
  <c r="Q3245" i="5" s="1"/>
  <c r="O3184" i="5"/>
  <c r="O6807" i="5"/>
  <c r="P6807" i="5" s="1"/>
  <c r="Q6807" i="5" s="1"/>
  <c r="N10292" i="5"/>
  <c r="P10292" i="5" s="1"/>
  <c r="O9862" i="5"/>
  <c r="P9862" i="5" s="1"/>
  <c r="Q9862" i="5" s="1"/>
  <c r="O9373" i="5"/>
  <c r="P9373" i="5" s="1"/>
  <c r="Q9373" i="5" s="1"/>
  <c r="N10870" i="5"/>
  <c r="P10870" i="5" s="1"/>
  <c r="Q10870" i="5" s="1"/>
  <c r="O12423" i="5"/>
  <c r="P12423" i="5" s="1"/>
  <c r="Q12423" i="5" s="1"/>
  <c r="P12672" i="5"/>
  <c r="Q12672" i="5" s="1"/>
  <c r="N14264" i="5"/>
  <c r="P14264" i="5" s="1"/>
  <c r="P4362" i="5"/>
  <c r="Q4362" i="5" s="1"/>
  <c r="P4543" i="5"/>
  <c r="Q4543" i="5" s="1"/>
  <c r="P4824" i="5"/>
  <c r="P5394" i="5"/>
  <c r="Q5394" i="5" s="1"/>
  <c r="P6177" i="5"/>
  <c r="Q6177" i="5" s="1"/>
  <c r="P8499" i="5"/>
  <c r="Q8499" i="5" s="1"/>
  <c r="P9701" i="5"/>
  <c r="Q9701" i="5" s="1"/>
  <c r="P9959" i="5"/>
  <c r="Q9959" i="5" s="1"/>
  <c r="P9760" i="5"/>
  <c r="Q9760" i="5" s="1"/>
  <c r="P14104" i="5"/>
  <c r="P13697" i="5"/>
  <c r="P14025" i="5"/>
  <c r="N10816" i="5"/>
  <c r="P10816" i="5" s="1"/>
  <c r="Q10816" i="5" s="1"/>
  <c r="P8639" i="5"/>
  <c r="Q8639" i="5" s="1"/>
  <c r="P8084" i="5"/>
  <c r="Q8084" i="5" s="1"/>
  <c r="P10221" i="5"/>
  <c r="P10425" i="5"/>
  <c r="P9103" i="5"/>
  <c r="Q9103" i="5" s="1"/>
  <c r="P10406" i="5"/>
  <c r="P9401" i="5"/>
  <c r="Q9401" i="5" s="1"/>
  <c r="P10375" i="5"/>
  <c r="P11648" i="5"/>
  <c r="Q11648" i="5" s="1"/>
  <c r="P10876" i="5"/>
  <c r="Q10876" i="5" s="1"/>
  <c r="P9744" i="5"/>
  <c r="Q9744" i="5" s="1"/>
  <c r="P10335" i="5"/>
  <c r="P11189" i="5"/>
  <c r="Q11189" i="5" s="1"/>
  <c r="P10686" i="5"/>
  <c r="Q10686" i="5" s="1"/>
  <c r="P12214" i="5"/>
  <c r="Q12214" i="5" s="1"/>
  <c r="P12399" i="5"/>
  <c r="Q12399" i="5" s="1"/>
  <c r="P12368" i="5"/>
  <c r="Q12368" i="5" s="1"/>
  <c r="P12825" i="5"/>
  <c r="Q12825" i="5" s="1"/>
  <c r="P14442" i="5"/>
  <c r="P1131" i="5"/>
  <c r="P2003" i="5"/>
  <c r="P2444" i="5"/>
  <c r="P3221" i="5"/>
  <c r="Q3221" i="5" s="1"/>
  <c r="P2454" i="5"/>
  <c r="P11716" i="5"/>
  <c r="Q11716" i="5" s="1"/>
  <c r="P10202" i="5"/>
  <c r="P232" i="5"/>
  <c r="P158" i="5"/>
  <c r="P480" i="5"/>
  <c r="N6912" i="5"/>
  <c r="P6912" i="5" s="1"/>
  <c r="Q6912" i="5" s="1"/>
  <c r="N7923" i="5"/>
  <c r="P7923" i="5" s="1"/>
  <c r="Q7923" i="5" s="1"/>
  <c r="O1592" i="5"/>
  <c r="P1592" i="5" s="1"/>
  <c r="N1571" i="5"/>
  <c r="P1571" i="5" s="1"/>
  <c r="O1810" i="5"/>
  <c r="P1810" i="5" s="1"/>
  <c r="N1891" i="5"/>
  <c r="P1891" i="5" s="1"/>
  <c r="N3159" i="5"/>
  <c r="P3159" i="5" s="1"/>
  <c r="Q3159" i="5" s="1"/>
  <c r="O3525" i="5"/>
  <c r="N3930" i="5"/>
  <c r="P3930" i="5" s="1"/>
  <c r="N7464" i="5"/>
  <c r="P7464" i="5" s="1"/>
  <c r="Q7464" i="5" s="1"/>
  <c r="O8083" i="5"/>
  <c r="P8083" i="5" s="1"/>
  <c r="Q8083" i="5" s="1"/>
  <c r="N9347" i="5"/>
  <c r="P9347" i="5" s="1"/>
  <c r="Q9347" i="5" s="1"/>
  <c r="O11861" i="5"/>
  <c r="P11861" i="5" s="1"/>
  <c r="Q11861" i="5" s="1"/>
  <c r="O4212" i="5"/>
  <c r="P4212" i="5" s="1"/>
  <c r="Q4212" i="5" s="1"/>
  <c r="P6172" i="5"/>
  <c r="Q6172" i="5" s="1"/>
  <c r="P6515" i="5"/>
  <c r="Q6515" i="5" s="1"/>
  <c r="P6093" i="5"/>
  <c r="Q6093" i="5" s="1"/>
  <c r="P6460" i="5"/>
  <c r="Q6460" i="5" s="1"/>
  <c r="P7314" i="5"/>
  <c r="Q7314" i="5" s="1"/>
  <c r="P6669" i="5"/>
  <c r="Q6669" i="5" s="1"/>
  <c r="P6998" i="5"/>
  <c r="Q6998" i="5" s="1"/>
  <c r="P7812" i="5"/>
  <c r="Q7812" i="5" s="1"/>
  <c r="P5571" i="5"/>
  <c r="Q5571" i="5" s="1"/>
  <c r="P6872" i="5"/>
  <c r="Q6872" i="5" s="1"/>
  <c r="P7183" i="5"/>
  <c r="Q7183" i="5" s="1"/>
  <c r="P7965" i="5"/>
  <c r="Q7965" i="5" s="1"/>
  <c r="P8053" i="5"/>
  <c r="Q8053" i="5" s="1"/>
  <c r="P8676" i="5"/>
  <c r="Q8676" i="5" s="1"/>
  <c r="P9040" i="5"/>
  <c r="Q9040" i="5" s="1"/>
  <c r="P8269" i="5"/>
  <c r="Q8269" i="5" s="1"/>
  <c r="P8569" i="5"/>
  <c r="Q8569" i="5" s="1"/>
  <c r="P8677" i="5"/>
  <c r="Q8677" i="5" s="1"/>
  <c r="P6285" i="5"/>
  <c r="Q6285" i="5" s="1"/>
  <c r="P8570" i="5"/>
  <c r="Q8570" i="5" s="1"/>
  <c r="P8063" i="5"/>
  <c r="Q8063" i="5" s="1"/>
  <c r="P8642" i="5"/>
  <c r="Q8642" i="5" s="1"/>
  <c r="P9042" i="5"/>
  <c r="Q9042" i="5" s="1"/>
  <c r="P8343" i="5"/>
  <c r="Q8343" i="5" s="1"/>
  <c r="P8591" i="5"/>
  <c r="Q8591" i="5" s="1"/>
  <c r="P10052" i="5"/>
  <c r="Q10052" i="5" s="1"/>
  <c r="P10376" i="5"/>
  <c r="P281" i="5"/>
  <c r="P3116" i="5"/>
  <c r="Q3116" i="5" s="1"/>
  <c r="P3661" i="5"/>
  <c r="Q3661" i="5" s="1"/>
  <c r="P3692" i="5"/>
  <c r="Q3692" i="5" s="1"/>
  <c r="P4225" i="5"/>
  <c r="Q4225" i="5" s="1"/>
  <c r="P5961" i="5"/>
  <c r="Q5961" i="5" s="1"/>
  <c r="P675" i="5"/>
  <c r="P2006" i="5"/>
  <c r="P2169" i="5"/>
  <c r="P2681" i="5"/>
  <c r="P2682" i="5"/>
  <c r="P12574" i="5"/>
  <c r="Q12574" i="5" s="1"/>
  <c r="N1111" i="5"/>
  <c r="P1111" i="5" s="1"/>
  <c r="O1285" i="5"/>
  <c r="P1285" i="5" s="1"/>
  <c r="P1608" i="5"/>
  <c r="N1866" i="5"/>
  <c r="P1866" i="5" s="1"/>
  <c r="N3278" i="5"/>
  <c r="O3627" i="5"/>
  <c r="P3627" i="5" s="1"/>
  <c r="Q3627" i="5" s="1"/>
  <c r="O10205" i="5"/>
  <c r="P10205" i="5" s="1"/>
  <c r="P12017" i="5"/>
  <c r="Q12017" i="5" s="1"/>
  <c r="N10070" i="5"/>
  <c r="O10070" i="5"/>
  <c r="N10629" i="5"/>
  <c r="O10629" i="5"/>
  <c r="P10096" i="5"/>
  <c r="Q10096" i="5" s="1"/>
  <c r="N10478" i="5"/>
  <c r="P10478" i="5" s="1"/>
  <c r="P13847" i="5"/>
  <c r="O10864" i="5"/>
  <c r="P10864" i="5" s="1"/>
  <c r="Q10864" i="5" s="1"/>
  <c r="O6336" i="5"/>
  <c r="P6336" i="5" s="1"/>
  <c r="Q6336" i="5" s="1"/>
  <c r="N7638" i="5"/>
  <c r="P7638" i="5" s="1"/>
  <c r="Q7638" i="5" s="1"/>
  <c r="O1370" i="5"/>
  <c r="P1370" i="5" s="1"/>
  <c r="N3203" i="5"/>
  <c r="P3203" i="5" s="1"/>
  <c r="Q3203" i="5" s="1"/>
  <c r="O3314" i="5"/>
  <c r="P3314" i="5" s="1"/>
  <c r="Q3314" i="5" s="1"/>
  <c r="N8368" i="5"/>
  <c r="P8368" i="5" s="1"/>
  <c r="Q8368" i="5" s="1"/>
  <c r="N10285" i="5"/>
  <c r="P10285" i="5" s="1"/>
  <c r="N10080" i="5"/>
  <c r="O10080" i="5"/>
  <c r="N12475" i="5"/>
  <c r="P12475" i="5" s="1"/>
  <c r="Q12475" i="5" s="1"/>
  <c r="O13425" i="5"/>
  <c r="P13425" i="5" s="1"/>
  <c r="O14321" i="5"/>
  <c r="P14321" i="5" s="1"/>
  <c r="Q14321" i="5" s="1"/>
  <c r="P5332" i="5"/>
  <c r="Q5332" i="5" s="1"/>
  <c r="P6280" i="5"/>
  <c r="Q6280" i="5" s="1"/>
  <c r="P13291" i="5"/>
  <c r="P13848" i="5"/>
  <c r="P14172" i="5"/>
  <c r="P13306" i="5"/>
  <c r="P9970" i="5"/>
  <c r="Q9970" i="5" s="1"/>
  <c r="P2701" i="5"/>
  <c r="P2996" i="5"/>
  <c r="P3849" i="5"/>
  <c r="P3941" i="5"/>
  <c r="P3860" i="5"/>
  <c r="Q3860" i="5" s="1"/>
  <c r="P3868" i="5"/>
  <c r="P5166" i="5"/>
  <c r="Q5166" i="5" s="1"/>
  <c r="P5872" i="5"/>
  <c r="Q5872" i="5" s="1"/>
  <c r="P5279" i="5"/>
  <c r="Q5279" i="5" s="1"/>
  <c r="P5231" i="5"/>
  <c r="Q5231" i="5" s="1"/>
  <c r="P5472" i="5"/>
  <c r="Q5472" i="5" s="1"/>
  <c r="P6454" i="5"/>
  <c r="Q6454" i="5" s="1"/>
  <c r="P6375" i="5"/>
  <c r="Q6375" i="5" s="1"/>
  <c r="P6189" i="5"/>
  <c r="Q6189" i="5" s="1"/>
  <c r="P6520" i="5"/>
  <c r="Q6520" i="5" s="1"/>
  <c r="P6465" i="5"/>
  <c r="Q6465" i="5" s="1"/>
  <c r="P6829" i="5"/>
  <c r="Q6829" i="5" s="1"/>
  <c r="P7958" i="5"/>
  <c r="Q7958" i="5" s="1"/>
  <c r="P7049" i="5"/>
  <c r="Q7049" i="5" s="1"/>
  <c r="P6721" i="5"/>
  <c r="Q6721" i="5" s="1"/>
  <c r="P7864" i="5"/>
  <c r="Q7864" i="5" s="1"/>
  <c r="P6646" i="5"/>
  <c r="Q6646" i="5" s="1"/>
  <c r="P6575" i="5"/>
  <c r="Q6575" i="5" s="1"/>
  <c r="P8137" i="5"/>
  <c r="Q8137" i="5" s="1"/>
  <c r="P8728" i="5"/>
  <c r="Q8728" i="5" s="1"/>
  <c r="P8757" i="5"/>
  <c r="Q8757" i="5" s="1"/>
  <c r="P7521" i="5"/>
  <c r="Q7521" i="5" s="1"/>
  <c r="P8382" i="5"/>
  <c r="Q8382" i="5" s="1"/>
  <c r="P6317" i="5"/>
  <c r="Q6317" i="5" s="1"/>
  <c r="P8123" i="5"/>
  <c r="Q8123" i="5" s="1"/>
  <c r="P7261" i="5"/>
  <c r="Q7261" i="5" s="1"/>
  <c r="P6808" i="5"/>
  <c r="Q6808" i="5" s="1"/>
  <c r="P8420" i="5"/>
  <c r="Q8420" i="5" s="1"/>
  <c r="P10212" i="5"/>
  <c r="P10424" i="5"/>
  <c r="P9510" i="5"/>
  <c r="Q9510" i="5" s="1"/>
  <c r="P10588" i="5"/>
  <c r="P9942" i="5"/>
  <c r="Q9942" i="5" s="1"/>
  <c r="P9579" i="5"/>
  <c r="Q9579" i="5" s="1"/>
  <c r="P7689" i="5"/>
  <c r="Q7689" i="5" s="1"/>
  <c r="P10518" i="5"/>
  <c r="P12503" i="5"/>
  <c r="Q12503" i="5" s="1"/>
  <c r="P84" i="5"/>
  <c r="P1219" i="5"/>
  <c r="P1523" i="5"/>
  <c r="P11313" i="5"/>
  <c r="Q11313" i="5" s="1"/>
  <c r="P3073" i="5"/>
  <c r="Q3073" i="5" s="1"/>
  <c r="P835" i="5"/>
  <c r="P13066" i="5"/>
  <c r="Q13066" i="5" s="1"/>
  <c r="P8977" i="5"/>
  <c r="Q8977" i="5" s="1"/>
  <c r="O5768" i="5"/>
  <c r="P5768" i="5" s="1"/>
  <c r="Q5768" i="5" s="1"/>
  <c r="N11920" i="5"/>
  <c r="P11920" i="5" s="1"/>
  <c r="Q11920" i="5" s="1"/>
  <c r="O1462" i="5"/>
  <c r="N1712" i="5"/>
  <c r="P1712" i="5" s="1"/>
  <c r="N1686" i="5"/>
  <c r="P1686" i="5" s="1"/>
  <c r="N3243" i="5"/>
  <c r="P3243" i="5" s="1"/>
  <c r="Q3243" i="5" s="1"/>
  <c r="N6806" i="5"/>
  <c r="P6806" i="5" s="1"/>
  <c r="Q6806" i="5" s="1"/>
  <c r="N8782" i="5"/>
  <c r="P8782" i="5" s="1"/>
  <c r="Q8782" i="5" s="1"/>
  <c r="N9231" i="5"/>
  <c r="O1473" i="5"/>
  <c r="P1473" i="5" s="1"/>
  <c r="N11037" i="5"/>
  <c r="P11037" i="5" s="1"/>
  <c r="Q11037" i="5" s="1"/>
  <c r="N12923" i="5"/>
  <c r="P12923" i="5" s="1"/>
  <c r="Q12923" i="5" s="1"/>
  <c r="N13012" i="5"/>
  <c r="P13012" i="5" s="1"/>
  <c r="Q13012" i="5" s="1"/>
  <c r="P3087" i="5"/>
  <c r="Q3087" i="5" s="1"/>
  <c r="P6025" i="5"/>
  <c r="Q6025" i="5" s="1"/>
  <c r="N2534" i="5"/>
  <c r="P2534" i="5" s="1"/>
  <c r="P4109" i="5"/>
  <c r="O2985" i="5"/>
  <c r="P2985" i="5" s="1"/>
  <c r="N2688" i="5"/>
  <c r="P2688" i="5" s="1"/>
  <c r="P10947" i="5"/>
  <c r="Q10947" i="5" s="1"/>
  <c r="P6948" i="5"/>
  <c r="Q6948" i="5" s="1"/>
  <c r="P6748" i="5"/>
  <c r="Q6748" i="5" s="1"/>
  <c r="P3968" i="5"/>
  <c r="P6438" i="5"/>
  <c r="Q6438" i="5" s="1"/>
  <c r="P12288" i="5"/>
  <c r="Q12288" i="5" s="1"/>
  <c r="P1901" i="5"/>
  <c r="P5563" i="5"/>
  <c r="Q5563" i="5" s="1"/>
  <c r="P7962" i="5"/>
  <c r="Q7962" i="5" s="1"/>
  <c r="P8146" i="5"/>
  <c r="Q8146" i="5" s="1"/>
  <c r="P8715" i="5"/>
  <c r="Q8715" i="5" s="1"/>
  <c r="P8040" i="5"/>
  <c r="Q8040" i="5" s="1"/>
  <c r="P9867" i="5"/>
  <c r="Q9867" i="5" s="1"/>
  <c r="P10330" i="5"/>
  <c r="P10641" i="5"/>
  <c r="P8627" i="5"/>
  <c r="Q8627" i="5" s="1"/>
  <c r="P11958" i="5"/>
  <c r="Q11958" i="5" s="1"/>
  <c r="P12595" i="5"/>
  <c r="Q12595" i="5" s="1"/>
  <c r="P12403" i="5"/>
  <c r="Q12403" i="5" s="1"/>
  <c r="P3175" i="5"/>
  <c r="Q3175" i="5" s="1"/>
  <c r="P3609" i="5"/>
  <c r="Q3609" i="5" s="1"/>
  <c r="P4515" i="5"/>
  <c r="Q4515" i="5" s="1"/>
  <c r="P4966" i="5"/>
  <c r="Q4966" i="5" s="1"/>
  <c r="P5813" i="5"/>
  <c r="Q5813" i="5" s="1"/>
  <c r="P12417" i="5"/>
  <c r="Q12417" i="5" s="1"/>
  <c r="P1266" i="5"/>
  <c r="P9249" i="5"/>
  <c r="Q9249" i="5" s="1"/>
  <c r="N2108" i="5"/>
  <c r="P2108" i="5" s="1"/>
  <c r="O2174" i="5"/>
  <c r="P2174" i="5" s="1"/>
  <c r="P2779" i="5"/>
  <c r="P9333" i="5"/>
  <c r="Q9333" i="5" s="1"/>
  <c r="P12877" i="5"/>
  <c r="Q12877" i="5" s="1"/>
  <c r="P12990" i="5"/>
  <c r="P13000" i="5"/>
  <c r="Q13000" i="5" s="1"/>
  <c r="O2218" i="5"/>
  <c r="P2218" i="5" s="1"/>
  <c r="P5069" i="5"/>
  <c r="P5118" i="5"/>
  <c r="P3853" i="5"/>
  <c r="P5110" i="5"/>
  <c r="P5387" i="5"/>
  <c r="Q5387" i="5" s="1"/>
  <c r="P6458" i="5"/>
  <c r="Q6458" i="5" s="1"/>
  <c r="P7540" i="5"/>
  <c r="Q7540" i="5" s="1"/>
  <c r="P8553" i="5"/>
  <c r="Q8553" i="5" s="1"/>
  <c r="P10156" i="5"/>
  <c r="Q10156" i="5" s="1"/>
  <c r="P10174" i="5"/>
  <c r="P5555" i="5"/>
  <c r="Q5555" i="5" s="1"/>
  <c r="O997" i="5"/>
  <c r="P997" i="5" s="1"/>
  <c r="N2689" i="5"/>
  <c r="P2689" i="5" s="1"/>
  <c r="N12895" i="5"/>
  <c r="P12895" i="5" s="1"/>
  <c r="Q12895" i="5" s="1"/>
  <c r="O1939" i="5"/>
  <c r="P1939" i="5" s="1"/>
  <c r="O12781" i="5"/>
  <c r="N12781" i="5"/>
  <c r="N13586" i="5"/>
  <c r="O13586" i="5"/>
  <c r="O13250" i="5"/>
  <c r="N13250" i="5"/>
  <c r="O11439" i="5"/>
  <c r="N11439" i="5"/>
  <c r="N10892" i="5"/>
  <c r="O10892" i="5"/>
  <c r="N10927" i="5"/>
  <c r="O10927" i="5"/>
  <c r="N6580" i="5"/>
  <c r="O6580" i="5"/>
  <c r="O6320" i="5"/>
  <c r="N6320" i="5"/>
  <c r="O10549" i="5"/>
  <c r="N10549" i="5"/>
  <c r="O10587" i="5"/>
  <c r="N10587" i="5"/>
  <c r="O10248" i="5"/>
  <c r="N10248" i="5"/>
  <c r="O10084" i="5"/>
  <c r="N10084" i="5"/>
  <c r="N9673" i="5"/>
  <c r="O9673" i="5"/>
  <c r="N10511" i="5"/>
  <c r="O10511" i="5"/>
  <c r="N9474" i="5"/>
  <c r="O9474" i="5"/>
  <c r="O6448" i="5"/>
  <c r="N6448" i="5"/>
  <c r="O5851" i="5"/>
  <c r="N5851" i="5"/>
  <c r="N5888" i="5"/>
  <c r="O5888" i="5"/>
  <c r="O3663" i="5"/>
  <c r="N3663" i="5"/>
  <c r="O3523" i="5"/>
  <c r="N3523" i="5"/>
  <c r="O3482" i="5"/>
  <c r="N3482" i="5"/>
  <c r="N3481" i="5"/>
  <c r="O3481" i="5"/>
  <c r="N3146" i="5"/>
  <c r="O3146" i="5"/>
  <c r="N2450" i="5"/>
  <c r="O2450" i="5"/>
  <c r="O2523" i="5"/>
  <c r="N2523" i="5"/>
  <c r="O2423" i="5"/>
  <c r="N2423" i="5"/>
  <c r="N2183" i="5"/>
  <c r="O2183" i="5"/>
  <c r="O1630" i="5"/>
  <c r="N1630" i="5"/>
  <c r="N1853" i="5"/>
  <c r="O1853" i="5"/>
  <c r="N1785" i="5"/>
  <c r="O1785" i="5"/>
  <c r="N1685" i="5"/>
  <c r="O1685" i="5"/>
  <c r="P4100" i="5"/>
  <c r="P4122" i="5"/>
  <c r="P3960" i="5"/>
  <c r="Q3960" i="5" s="1"/>
  <c r="P4586" i="5"/>
  <c r="Q4586" i="5" s="1"/>
  <c r="P4460" i="5"/>
  <c r="Q4460" i="5" s="1"/>
  <c r="P5148" i="5"/>
  <c r="Q5148" i="5" s="1"/>
  <c r="P5250" i="5"/>
  <c r="Q5250" i="5" s="1"/>
  <c r="P4852" i="5"/>
  <c r="Q4852" i="5" s="1"/>
  <c r="P5147" i="5"/>
  <c r="Q5147" i="5" s="1"/>
  <c r="P5318" i="5"/>
  <c r="Q5318" i="5" s="1"/>
  <c r="P5754" i="5"/>
  <c r="Q5754" i="5" s="1"/>
  <c r="P5411" i="5"/>
  <c r="Q5411" i="5" s="1"/>
  <c r="P7939" i="5"/>
  <c r="Q7939" i="5" s="1"/>
  <c r="P6922" i="5"/>
  <c r="Q6922" i="5" s="1"/>
  <c r="P7368" i="5"/>
  <c r="Q7368" i="5" s="1"/>
  <c r="P14418" i="5"/>
  <c r="P448" i="5"/>
  <c r="P668" i="5"/>
  <c r="P1683" i="5"/>
  <c r="P9972" i="5"/>
  <c r="Q9972" i="5" s="1"/>
  <c r="P12549" i="5"/>
  <c r="Q12549" i="5" s="1"/>
  <c r="O13194" i="5"/>
  <c r="P13194" i="5" s="1"/>
  <c r="Q13194" i="5" s="1"/>
  <c r="P6342" i="5"/>
  <c r="Q6342" i="5" s="1"/>
  <c r="P5630" i="5"/>
  <c r="Q5630" i="5" s="1"/>
  <c r="P11341" i="5"/>
  <c r="Q11341" i="5" s="1"/>
  <c r="P12158" i="5"/>
  <c r="Q12158" i="5" s="1"/>
  <c r="P947" i="5"/>
  <c r="P3854" i="5"/>
  <c r="P4066" i="5"/>
  <c r="Q4066" i="5" s="1"/>
  <c r="P4625" i="5"/>
  <c r="Q4625" i="5" s="1"/>
  <c r="P4035" i="5"/>
  <c r="P5208" i="5"/>
  <c r="Q5208" i="5" s="1"/>
  <c r="P13014" i="5"/>
  <c r="Q13014" i="5" s="1"/>
  <c r="P13096" i="5"/>
  <c r="Q13096" i="5" s="1"/>
  <c r="P324" i="5"/>
  <c r="P3045" i="5"/>
  <c r="P3669" i="5"/>
  <c r="Q3669" i="5" s="1"/>
  <c r="P3696" i="5"/>
  <c r="Q3696" i="5" s="1"/>
  <c r="P4267" i="5"/>
  <c r="Q4267" i="5" s="1"/>
  <c r="P4229" i="5"/>
  <c r="Q4229" i="5" s="1"/>
  <c r="P4935" i="5"/>
  <c r="Q4935" i="5" s="1"/>
  <c r="P5426" i="5"/>
  <c r="Q5426" i="5" s="1"/>
  <c r="P228" i="5"/>
  <c r="P5530" i="5"/>
  <c r="Q5530" i="5" s="1"/>
  <c r="P14556" i="5"/>
  <c r="P561" i="5"/>
  <c r="P11140" i="5"/>
  <c r="Q11140" i="5" s="1"/>
  <c r="P13033" i="5"/>
  <c r="Q13033" i="5" s="1"/>
  <c r="P13155" i="5"/>
  <c r="Q13155" i="5" s="1"/>
  <c r="P13008" i="5"/>
  <c r="Q13008" i="5" s="1"/>
  <c r="O2099" i="5"/>
  <c r="P2099" i="5" s="1"/>
  <c r="P2068" i="5"/>
  <c r="P6281" i="5"/>
  <c r="Q6281" i="5" s="1"/>
  <c r="P7917" i="5"/>
  <c r="Q7917" i="5" s="1"/>
  <c r="P8979" i="5"/>
  <c r="Q8979" i="5" s="1"/>
  <c r="P11068" i="5"/>
  <c r="Q11068" i="5" s="1"/>
  <c r="P10726" i="5"/>
  <c r="Q10726" i="5" s="1"/>
  <c r="P8176" i="5"/>
  <c r="Q8176" i="5" s="1"/>
  <c r="P14390" i="5"/>
  <c r="P12834" i="5"/>
  <c r="Q12834" i="5" s="1"/>
  <c r="P12808" i="5"/>
  <c r="Q12808" i="5" s="1"/>
  <c r="O2550" i="5"/>
  <c r="N2550" i="5"/>
  <c r="N2836" i="5"/>
  <c r="O2836" i="5"/>
  <c r="O2827" i="5"/>
  <c r="N2827" i="5"/>
  <c r="N2535" i="5"/>
  <c r="O2535" i="5"/>
  <c r="N1932" i="5"/>
  <c r="O1932" i="5"/>
  <c r="N1616" i="5"/>
  <c r="O1616" i="5"/>
  <c r="O13127" i="5"/>
  <c r="N13127" i="5"/>
  <c r="O12979" i="5"/>
  <c r="N12979" i="5"/>
  <c r="O9406" i="5"/>
  <c r="N9406" i="5"/>
  <c r="N3123" i="5"/>
  <c r="O3123" i="5"/>
  <c r="N2617" i="5"/>
  <c r="O2617" i="5"/>
  <c r="O996" i="5"/>
  <c r="N996" i="5"/>
  <c r="O974" i="5"/>
  <c r="N974" i="5"/>
  <c r="N813" i="5"/>
  <c r="O813" i="5"/>
  <c r="O695" i="5"/>
  <c r="N695" i="5"/>
  <c r="O195" i="5"/>
  <c r="N195" i="5"/>
  <c r="N4882" i="5"/>
  <c r="O4882" i="5"/>
  <c r="N13026" i="5"/>
  <c r="O13026" i="5"/>
  <c r="N2072" i="5"/>
  <c r="O2072" i="5"/>
  <c r="O11691" i="5"/>
  <c r="N11691" i="5"/>
  <c r="O2953" i="5"/>
  <c r="N2953" i="5"/>
  <c r="N2964" i="5"/>
  <c r="O2964" i="5"/>
  <c r="N2928" i="5"/>
  <c r="O2928" i="5"/>
  <c r="N2971" i="5"/>
  <c r="O2971" i="5"/>
  <c r="N2931" i="5"/>
  <c r="O2931" i="5"/>
  <c r="N2998" i="5"/>
  <c r="O2998" i="5"/>
  <c r="N2954" i="5"/>
  <c r="O2954" i="5"/>
  <c r="O3407" i="5"/>
  <c r="N3407" i="5"/>
  <c r="N2757" i="5"/>
  <c r="O2757" i="5"/>
  <c r="N3406" i="5"/>
  <c r="O3406" i="5"/>
  <c r="N2816" i="5"/>
  <c r="O2816" i="5"/>
  <c r="N1830" i="5"/>
  <c r="O1830" i="5"/>
  <c r="N856" i="5"/>
  <c r="O856" i="5"/>
  <c r="N672" i="5"/>
  <c r="O672" i="5"/>
  <c r="P3597" i="5"/>
  <c r="Q3597" i="5" s="1"/>
  <c r="P3648" i="5"/>
  <c r="Q3648" i="5" s="1"/>
  <c r="P4278" i="5"/>
  <c r="Q4278" i="5" s="1"/>
  <c r="P11910" i="5"/>
  <c r="Q11910" i="5" s="1"/>
  <c r="P220" i="5"/>
  <c r="P883" i="5"/>
  <c r="P1313" i="5"/>
  <c r="P2456" i="5"/>
  <c r="P2170" i="5"/>
  <c r="P2311" i="5"/>
  <c r="P2800" i="5"/>
  <c r="P2649" i="5"/>
  <c r="P3818" i="5"/>
  <c r="Q3818" i="5" s="1"/>
  <c r="P12888" i="5"/>
  <c r="Q12888" i="5" s="1"/>
  <c r="P8824" i="5"/>
  <c r="Q8824" i="5" s="1"/>
  <c r="P529" i="5"/>
  <c r="P11507" i="5"/>
  <c r="Q11507" i="5" s="1"/>
  <c r="P2372" i="5"/>
  <c r="P2837" i="5"/>
  <c r="P3464" i="5"/>
  <c r="Q3464" i="5" s="1"/>
  <c r="P4032" i="5"/>
  <c r="P4042" i="5"/>
  <c r="P4349" i="5"/>
  <c r="P4378" i="5"/>
  <c r="P4063" i="5"/>
  <c r="P4695" i="5"/>
  <c r="P5000" i="5"/>
  <c r="P4972" i="5"/>
  <c r="P5163" i="5"/>
  <c r="Q5163" i="5" s="1"/>
  <c r="P6961" i="5"/>
  <c r="Q6961" i="5" s="1"/>
  <c r="P6859" i="5"/>
  <c r="Q6859" i="5" s="1"/>
  <c r="P8073" i="5"/>
  <c r="Q8073" i="5" s="1"/>
  <c r="P9001" i="5"/>
  <c r="Q9001" i="5" s="1"/>
  <c r="P8344" i="5"/>
  <c r="Q8344" i="5" s="1"/>
  <c r="P11178" i="5"/>
  <c r="Q11178" i="5" s="1"/>
  <c r="P11769" i="5"/>
  <c r="Q11769" i="5" s="1"/>
  <c r="P12750" i="5"/>
  <c r="Q12750" i="5" s="1"/>
  <c r="P4359" i="5"/>
  <c r="Q4359" i="5" s="1"/>
  <c r="P7765" i="5"/>
  <c r="Q7765" i="5" s="1"/>
  <c r="P8018" i="5"/>
  <c r="Q8018" i="5" s="1"/>
  <c r="P8227" i="5"/>
  <c r="Q8227" i="5" s="1"/>
  <c r="P8299" i="5"/>
  <c r="Q8299" i="5" s="1"/>
  <c r="P9808" i="5"/>
  <c r="Q9808" i="5" s="1"/>
  <c r="P11213" i="5"/>
  <c r="Q11213" i="5" s="1"/>
  <c r="P12392" i="5"/>
  <c r="Q12392" i="5" s="1"/>
  <c r="P11807" i="5"/>
  <c r="Q11807" i="5" s="1"/>
  <c r="P2711" i="5"/>
  <c r="P12743" i="5"/>
  <c r="Q12743" i="5" s="1"/>
  <c r="P4144" i="5"/>
  <c r="P4286" i="5"/>
  <c r="P4447" i="5"/>
  <c r="P6323" i="5"/>
  <c r="Q6323" i="5" s="1"/>
  <c r="P12758" i="5"/>
  <c r="Q12758" i="5" s="1"/>
  <c r="N2412" i="5"/>
  <c r="P2412" i="5" s="1"/>
  <c r="N854" i="5"/>
  <c r="P854" i="5" s="1"/>
  <c r="O987" i="5"/>
  <c r="P987" i="5" s="1"/>
  <c r="O2177" i="5"/>
  <c r="P2177" i="5" s="1"/>
  <c r="O5568" i="5"/>
  <c r="P5568" i="5" s="1"/>
  <c r="Q5568" i="5" s="1"/>
  <c r="O2573" i="5"/>
  <c r="N2573" i="5"/>
  <c r="N2921" i="5"/>
  <c r="O2921" i="5"/>
  <c r="N2698" i="5"/>
  <c r="O2698" i="5"/>
  <c r="N2830" i="5"/>
  <c r="O2830" i="5"/>
  <c r="P2830" i="5" s="1"/>
  <c r="O2797" i="5"/>
  <c r="N2797" i="5"/>
  <c r="N2652" i="5"/>
  <c r="O2652" i="5"/>
  <c r="N2616" i="5"/>
  <c r="O2616" i="5"/>
  <c r="O919" i="5"/>
  <c r="N919" i="5"/>
  <c r="O875" i="5"/>
  <c r="N875" i="5"/>
  <c r="N3759" i="5"/>
  <c r="O3759" i="5"/>
  <c r="P5796" i="5"/>
  <c r="Q5796" i="5" s="1"/>
  <c r="P7574" i="5"/>
  <c r="Q7574" i="5" s="1"/>
  <c r="P7978" i="5"/>
  <c r="Q7978" i="5" s="1"/>
  <c r="P7227" i="5"/>
  <c r="Q7227" i="5" s="1"/>
  <c r="P7471" i="5"/>
  <c r="Q7471" i="5" s="1"/>
  <c r="P6341" i="5"/>
  <c r="Q6341" i="5" s="1"/>
  <c r="P6931" i="5"/>
  <c r="Q6931" i="5" s="1"/>
  <c r="P8170" i="5"/>
  <c r="Q8170" i="5" s="1"/>
  <c r="P8785" i="5"/>
  <c r="Q8785" i="5" s="1"/>
  <c r="P7229" i="5"/>
  <c r="Q7229" i="5" s="1"/>
  <c r="P9502" i="5"/>
  <c r="Q9502" i="5" s="1"/>
  <c r="P10333" i="5"/>
  <c r="P10481" i="5"/>
  <c r="P8092" i="5"/>
  <c r="Q8092" i="5" s="1"/>
  <c r="P2449" i="5"/>
  <c r="P7364" i="5"/>
  <c r="Q7364" i="5" s="1"/>
  <c r="P7359" i="5"/>
  <c r="Q7359" i="5" s="1"/>
  <c r="O14342" i="5"/>
  <c r="N14342" i="5"/>
  <c r="O13622" i="5"/>
  <c r="N13622" i="5"/>
  <c r="N13262" i="5"/>
  <c r="O13262" i="5"/>
  <c r="O6337" i="5"/>
  <c r="N6337" i="5"/>
  <c r="P3991" i="5"/>
  <c r="Q3991" i="5" s="1"/>
  <c r="P7755" i="5"/>
  <c r="Q7755" i="5" s="1"/>
  <c r="P8226" i="5"/>
  <c r="Q8226" i="5" s="1"/>
  <c r="P8266" i="5"/>
  <c r="Q8266" i="5" s="1"/>
  <c r="P8454" i="5"/>
  <c r="Q8454" i="5" s="1"/>
  <c r="P8511" i="5"/>
  <c r="Q8511" i="5" s="1"/>
  <c r="P8524" i="5"/>
  <c r="Q8524" i="5" s="1"/>
  <c r="P11842" i="5"/>
  <c r="Q11842" i="5" s="1"/>
  <c r="N12484" i="5"/>
  <c r="P12484" i="5" s="1"/>
  <c r="Q12484" i="5" s="1"/>
  <c r="P154" i="5"/>
  <c r="P3053" i="5"/>
  <c r="P11113" i="5"/>
  <c r="Q11113" i="5" s="1"/>
  <c r="P455" i="5"/>
  <c r="N11467" i="5"/>
  <c r="P11467" i="5" s="1"/>
  <c r="Q11467" i="5" s="1"/>
  <c r="O13844" i="5"/>
  <c r="P13844" i="5" s="1"/>
  <c r="N9159" i="5"/>
  <c r="O9159" i="5"/>
  <c r="P5564" i="5"/>
  <c r="Q5564" i="5" s="1"/>
  <c r="P4809" i="5"/>
  <c r="Q4809" i="5" s="1"/>
  <c r="P12916" i="5"/>
  <c r="Q12916" i="5" s="1"/>
  <c r="P11175" i="5"/>
  <c r="Q11175" i="5" s="1"/>
  <c r="N9258" i="5"/>
  <c r="P9258" i="5" s="1"/>
  <c r="Q9258" i="5" s="1"/>
  <c r="N13885" i="5"/>
  <c r="O13885" i="5"/>
  <c r="N13485" i="5"/>
  <c r="O13485" i="5"/>
  <c r="O13273" i="5"/>
  <c r="N13273" i="5"/>
  <c r="N14320" i="5"/>
  <c r="O14320" i="5"/>
  <c r="N13324" i="5"/>
  <c r="O13324" i="5"/>
  <c r="O11160" i="5"/>
  <c r="N11160" i="5"/>
  <c r="N9065" i="5"/>
  <c r="O9065" i="5"/>
  <c r="N6598" i="5"/>
  <c r="O6598" i="5"/>
  <c r="O12602" i="5"/>
  <c r="N12602" i="5"/>
  <c r="N8898" i="5"/>
  <c r="O8898" i="5"/>
  <c r="N8877" i="5"/>
  <c r="O8877" i="5"/>
  <c r="N3729" i="5"/>
  <c r="O3729" i="5"/>
  <c r="P8065" i="5"/>
  <c r="Q8065" i="5" s="1"/>
  <c r="P8289" i="5"/>
  <c r="Q8289" i="5" s="1"/>
  <c r="P8094" i="5"/>
  <c r="Q8094" i="5" s="1"/>
  <c r="P8701" i="5"/>
  <c r="Q8701" i="5" s="1"/>
  <c r="P8354" i="5"/>
  <c r="Q8354" i="5" s="1"/>
  <c r="P8650" i="5"/>
  <c r="Q8650" i="5" s="1"/>
  <c r="P9195" i="5"/>
  <c r="Q9195" i="5" s="1"/>
  <c r="P9534" i="5"/>
  <c r="Q9534" i="5" s="1"/>
  <c r="P10329" i="5"/>
  <c r="P10616" i="5"/>
  <c r="P9667" i="5"/>
  <c r="Q9667" i="5" s="1"/>
  <c r="P4407" i="5"/>
  <c r="Q4407" i="5" s="1"/>
  <c r="P13413" i="5"/>
  <c r="P14405" i="5"/>
  <c r="P14026" i="5"/>
  <c r="P4638" i="5"/>
  <c r="Q4638" i="5" s="1"/>
  <c r="P5207" i="5"/>
  <c r="Q5207" i="5" s="1"/>
  <c r="P6255" i="5"/>
  <c r="Q6255" i="5" s="1"/>
  <c r="P6026" i="5"/>
  <c r="Q6026" i="5" s="1"/>
  <c r="P6637" i="5"/>
  <c r="Q6637" i="5" s="1"/>
  <c r="P6789" i="5"/>
  <c r="Q6789" i="5" s="1"/>
  <c r="P7159" i="5"/>
  <c r="Q7159" i="5" s="1"/>
  <c r="P8025" i="5"/>
  <c r="Q8025" i="5" s="1"/>
  <c r="P9838" i="5"/>
  <c r="Q9838" i="5" s="1"/>
  <c r="P204" i="5"/>
  <c r="P11187" i="5"/>
  <c r="Q11187" i="5" s="1"/>
  <c r="P11356" i="5"/>
  <c r="Q11356" i="5" s="1"/>
  <c r="P11013" i="5"/>
  <c r="Q11013" i="5" s="1"/>
  <c r="P266" i="5"/>
  <c r="P10749" i="5"/>
  <c r="Q10749" i="5" s="1"/>
  <c r="O13189" i="5"/>
  <c r="P13189" i="5" s="1"/>
  <c r="N9302" i="5"/>
  <c r="P9302" i="5" s="1"/>
  <c r="Q9302" i="5" s="1"/>
  <c r="N14349" i="5"/>
  <c r="P14349" i="5" s="1"/>
  <c r="N6600" i="5"/>
  <c r="P6600" i="5" s="1"/>
  <c r="Q6600" i="5" s="1"/>
  <c r="P5478" i="5"/>
  <c r="Q5478" i="5" s="1"/>
  <c r="P7245" i="5"/>
  <c r="Q7245" i="5" s="1"/>
  <c r="P13479" i="5"/>
  <c r="P13824" i="5"/>
  <c r="P13246" i="5"/>
  <c r="P7698" i="5"/>
  <c r="Q7698" i="5" s="1"/>
  <c r="N8951" i="5"/>
  <c r="P8951" i="5" s="1"/>
  <c r="Q8951" i="5" s="1"/>
  <c r="P10496" i="5"/>
  <c r="P8112" i="5"/>
  <c r="Q8112" i="5" s="1"/>
  <c r="P14560" i="5"/>
  <c r="P166" i="5"/>
  <c r="P8221" i="5"/>
  <c r="Q8221" i="5" s="1"/>
  <c r="P8103" i="5"/>
  <c r="Q8103" i="5" s="1"/>
  <c r="P7475" i="5"/>
  <c r="Q7475" i="5" s="1"/>
  <c r="N10901" i="5"/>
  <c r="P10901" i="5" s="1"/>
  <c r="Q10901" i="5" s="1"/>
  <c r="P5556" i="5"/>
  <c r="Q5556" i="5" s="1"/>
  <c r="P8465" i="5"/>
  <c r="Q8465" i="5" s="1"/>
  <c r="N1057" i="5"/>
  <c r="P1057" i="5" s="1"/>
  <c r="O1834" i="5"/>
  <c r="P1834" i="5" s="1"/>
  <c r="N13214" i="5"/>
  <c r="P13214" i="5" s="1"/>
  <c r="P3149" i="5"/>
  <c r="Q3149" i="5" s="1"/>
  <c r="P6422" i="5"/>
  <c r="Q6422" i="5" s="1"/>
  <c r="P7694" i="5"/>
  <c r="Q7694" i="5" s="1"/>
  <c r="O1036" i="5"/>
  <c r="P1036" i="5" s="1"/>
  <c r="P12871" i="5"/>
  <c r="Q12871" i="5" s="1"/>
  <c r="P13020" i="5"/>
  <c r="Q13020" i="5" s="1"/>
  <c r="P5138" i="5"/>
  <c r="P6492" i="5"/>
  <c r="Q6492" i="5" s="1"/>
  <c r="P7482" i="5"/>
  <c r="Q7482" i="5" s="1"/>
  <c r="P6624" i="5"/>
  <c r="Q6624" i="5" s="1"/>
  <c r="P9197" i="5"/>
  <c r="Q9197" i="5" s="1"/>
  <c r="P9398" i="5"/>
  <c r="Q9398" i="5" s="1"/>
  <c r="P12512" i="5"/>
  <c r="Q12512" i="5" s="1"/>
  <c r="P11156" i="5"/>
  <c r="Q11156" i="5" s="1"/>
  <c r="P5496" i="5"/>
  <c r="Q5496" i="5" s="1"/>
  <c r="P8443" i="5"/>
  <c r="Q8443" i="5" s="1"/>
  <c r="P14072" i="5"/>
  <c r="P13942" i="5"/>
  <c r="O1160" i="5"/>
  <c r="P1160" i="5" s="1"/>
  <c r="P4519" i="5"/>
  <c r="P4967" i="5"/>
  <c r="N9250" i="5"/>
  <c r="P9250" i="5" s="1"/>
  <c r="Q9250" i="5" s="1"/>
  <c r="P12704" i="5"/>
  <c r="Q12704" i="5" s="1"/>
  <c r="P2541" i="5"/>
  <c r="P3973" i="5"/>
  <c r="Q3973" i="5" s="1"/>
  <c r="P3966" i="5"/>
  <c r="P4814" i="5"/>
  <c r="Q4814" i="5" s="1"/>
  <c r="P5194" i="5"/>
  <c r="Q5194" i="5" s="1"/>
  <c r="P6904" i="5"/>
  <c r="Q6904" i="5" s="1"/>
  <c r="P7688" i="5"/>
  <c r="Q7688" i="5" s="1"/>
  <c r="P7844" i="5"/>
  <c r="Q7844" i="5" s="1"/>
  <c r="P6615" i="5"/>
  <c r="Q6615" i="5" s="1"/>
  <c r="P7805" i="5"/>
  <c r="Q7805" i="5" s="1"/>
  <c r="P8789" i="5"/>
  <c r="Q8789" i="5" s="1"/>
  <c r="P8451" i="5"/>
  <c r="Q8451" i="5" s="1"/>
  <c r="P8867" i="5"/>
  <c r="Q8867" i="5" s="1"/>
  <c r="P10240" i="5"/>
  <c r="P11394" i="5"/>
  <c r="Q11394" i="5" s="1"/>
  <c r="O2187" i="5"/>
  <c r="P2187" i="5" s="1"/>
  <c r="P12128" i="5"/>
  <c r="Q12128" i="5" s="1"/>
  <c r="P7685" i="5"/>
  <c r="Q7685" i="5" s="1"/>
  <c r="N1857" i="5"/>
  <c r="O1857" i="5"/>
  <c r="O12458" i="5"/>
  <c r="N12458" i="5"/>
  <c r="N1628" i="5"/>
  <c r="O1628" i="5"/>
  <c r="P8521" i="5"/>
  <c r="Q8521" i="5" s="1"/>
  <c r="P8637" i="5"/>
  <c r="Q8637" i="5" s="1"/>
  <c r="P9089" i="5"/>
  <c r="Q9089" i="5" s="1"/>
  <c r="P10415" i="5"/>
  <c r="P11284" i="5"/>
  <c r="Q11284" i="5" s="1"/>
  <c r="P383" i="5"/>
  <c r="P1255" i="5"/>
  <c r="P1650" i="5"/>
  <c r="P2141" i="5"/>
  <c r="P2385" i="5"/>
  <c r="P3476" i="5"/>
  <c r="Q3476" i="5" s="1"/>
  <c r="P10640" i="5"/>
  <c r="P10740" i="5"/>
  <c r="Q10740" i="5" s="1"/>
  <c r="P3148" i="5"/>
  <c r="Q3148" i="5" s="1"/>
  <c r="P5011" i="5"/>
  <c r="Q5011" i="5" s="1"/>
  <c r="P6045" i="5"/>
  <c r="Q6045" i="5" s="1"/>
  <c r="P11117" i="5"/>
  <c r="Q11117" i="5" s="1"/>
  <c r="P11948" i="5"/>
  <c r="Q11948" i="5" s="1"/>
  <c r="P12420" i="5"/>
  <c r="Q12420" i="5" s="1"/>
  <c r="N14449" i="5"/>
  <c r="P14449" i="5" s="1"/>
  <c r="Q14449" i="5" s="1"/>
  <c r="P12720" i="5"/>
  <c r="Q12720" i="5" s="1"/>
  <c r="P5774" i="5"/>
  <c r="Q5774" i="5" s="1"/>
  <c r="P6144" i="5"/>
  <c r="Q6144" i="5" s="1"/>
  <c r="P6491" i="5"/>
  <c r="Q6491" i="5" s="1"/>
  <c r="P1187" i="5"/>
  <c r="P4548" i="5"/>
  <c r="Q4548" i="5" s="1"/>
  <c r="P9755" i="5"/>
  <c r="Q9755" i="5" s="1"/>
  <c r="P2070" i="5"/>
  <c r="N12620" i="5"/>
  <c r="O12620" i="5"/>
  <c r="N12109" i="5"/>
  <c r="O12109" i="5"/>
  <c r="O12711" i="5"/>
  <c r="N12711" i="5"/>
  <c r="O12411" i="5"/>
  <c r="N12411" i="5"/>
  <c r="O12714" i="5"/>
  <c r="N12714" i="5"/>
  <c r="N9684" i="5"/>
  <c r="O9684" i="5"/>
  <c r="P4750" i="5"/>
  <c r="Q4750" i="5" s="1"/>
  <c r="P10350" i="5"/>
  <c r="O1146" i="5"/>
  <c r="P1146" i="5" s="1"/>
  <c r="N12407" i="5"/>
  <c r="O12407" i="5"/>
  <c r="N9668" i="5"/>
  <c r="O9668" i="5"/>
  <c r="P10950" i="5"/>
  <c r="Q10950" i="5" s="1"/>
  <c r="P5498" i="5"/>
  <c r="Q5498" i="5" s="1"/>
  <c r="O5272" i="5"/>
  <c r="O4784" i="5"/>
  <c r="P4784" i="5" s="1"/>
  <c r="Q4784" i="5" s="1"/>
  <c r="O5031" i="5"/>
  <c r="P5031" i="5" s="1"/>
  <c r="Q5031" i="5" s="1"/>
  <c r="N8673" i="5"/>
  <c r="P8673" i="5" s="1"/>
  <c r="Q8673" i="5" s="1"/>
  <c r="N8447" i="5"/>
  <c r="P8447" i="5" s="1"/>
  <c r="Q8447" i="5" s="1"/>
  <c r="O7485" i="5"/>
  <c r="P7485" i="5" s="1"/>
  <c r="Q7485" i="5" s="1"/>
  <c r="O11415" i="5"/>
  <c r="N11415" i="5"/>
  <c r="N3710" i="5"/>
  <c r="O3710" i="5"/>
  <c r="O3658" i="5"/>
  <c r="N3658" i="5"/>
  <c r="O330" i="5"/>
  <c r="N330" i="5"/>
  <c r="O2276" i="5"/>
  <c r="N2276" i="5"/>
  <c r="N500" i="5"/>
  <c r="O500" i="5"/>
  <c r="N4786" i="5"/>
  <c r="P4786" i="5" s="1"/>
  <c r="Q4786" i="5" s="1"/>
  <c r="O5523" i="5"/>
  <c r="P5523" i="5" s="1"/>
  <c r="Q5523" i="5" s="1"/>
  <c r="O7352" i="5"/>
  <c r="P7352" i="5" s="1"/>
  <c r="Q7352" i="5" s="1"/>
  <c r="N6442" i="5"/>
  <c r="N6495" i="5"/>
  <c r="P6495" i="5" s="1"/>
  <c r="Q6495" i="5" s="1"/>
  <c r="O11072" i="5"/>
  <c r="P11072" i="5" s="1"/>
  <c r="Q11072" i="5" s="1"/>
  <c r="P6110" i="5"/>
  <c r="Q6110" i="5" s="1"/>
  <c r="P6441" i="5"/>
  <c r="Q6441" i="5" s="1"/>
  <c r="N8033" i="5"/>
  <c r="P8033" i="5" s="1"/>
  <c r="Q8033" i="5" s="1"/>
  <c r="O8656" i="5"/>
  <c r="P8656" i="5" s="1"/>
  <c r="Q8656" i="5" s="1"/>
  <c r="N9012" i="5"/>
  <c r="P9012" i="5" s="1"/>
  <c r="Q9012" i="5" s="1"/>
  <c r="N8326" i="5"/>
  <c r="P8326" i="5" s="1"/>
  <c r="Q8326" i="5" s="1"/>
  <c r="O8550" i="5"/>
  <c r="P8550" i="5" s="1"/>
  <c r="Q8550" i="5" s="1"/>
  <c r="O10562" i="5"/>
  <c r="P10562" i="5" s="1"/>
  <c r="N12684" i="5"/>
  <c r="O12684" i="5"/>
  <c r="N6062" i="5"/>
  <c r="O6062" i="5"/>
  <c r="N3672" i="5"/>
  <c r="O3672" i="5"/>
  <c r="N3624" i="5"/>
  <c r="O3624" i="5"/>
  <c r="N156" i="5"/>
  <c r="O156" i="5"/>
  <c r="O11905" i="5"/>
  <c r="N11905" i="5"/>
  <c r="N1397" i="5"/>
  <c r="O1397" i="5"/>
  <c r="N6514" i="5"/>
  <c r="P6514" i="5" s="1"/>
  <c r="Q6514" i="5" s="1"/>
  <c r="N6563" i="5"/>
  <c r="P6563" i="5" s="1"/>
  <c r="Q6563" i="5" s="1"/>
  <c r="O7253" i="5"/>
  <c r="P7253" i="5" s="1"/>
  <c r="Q7253" i="5" s="1"/>
  <c r="P8869" i="5"/>
  <c r="Q8869" i="5" s="1"/>
  <c r="N10222" i="5"/>
  <c r="P10222" i="5" s="1"/>
  <c r="O11918" i="5"/>
  <c r="P11918" i="5" s="1"/>
  <c r="Q11918" i="5" s="1"/>
  <c r="P9434" i="5"/>
  <c r="Q9434" i="5" s="1"/>
  <c r="P4489" i="5"/>
  <c r="P4236" i="5"/>
  <c r="P13052" i="5"/>
  <c r="Q13052" i="5" s="1"/>
  <c r="P4449" i="5"/>
  <c r="P4414" i="5"/>
  <c r="P4208" i="5"/>
  <c r="P4261" i="5"/>
  <c r="P5068" i="5"/>
  <c r="P4732" i="5"/>
  <c r="P5660" i="5"/>
  <c r="Q5660" i="5" s="1"/>
  <c r="P5402" i="5"/>
  <c r="Q5402" i="5" s="1"/>
  <c r="P6645" i="5"/>
  <c r="Q6645" i="5" s="1"/>
  <c r="P10504" i="5"/>
  <c r="P9458" i="5"/>
  <c r="Q9458" i="5" s="1"/>
  <c r="P12106" i="5"/>
  <c r="Q12106" i="5" s="1"/>
  <c r="P3773" i="5"/>
  <c r="Q3773" i="5" s="1"/>
  <c r="P4498" i="5"/>
  <c r="Q4498" i="5" s="1"/>
  <c r="N9539" i="5"/>
  <c r="P9539" i="5" s="1"/>
  <c r="Q9539" i="5" s="1"/>
  <c r="O9399" i="5"/>
  <c r="N9399" i="5"/>
  <c r="N11695" i="5"/>
  <c r="O11695" i="5"/>
  <c r="O5246" i="5"/>
  <c r="N5246" i="5"/>
  <c r="O4051" i="5"/>
  <c r="N4051" i="5"/>
  <c r="N3637" i="5"/>
  <c r="O3637" i="5"/>
  <c r="N8081" i="5"/>
  <c r="O8081" i="5"/>
  <c r="N3694" i="5"/>
  <c r="O3694" i="5"/>
  <c r="N2121" i="5"/>
  <c r="O2121" i="5"/>
  <c r="N2063" i="5"/>
  <c r="O2063" i="5"/>
  <c r="O959" i="5"/>
  <c r="N959" i="5"/>
  <c r="N268" i="5"/>
  <c r="O268" i="5"/>
  <c r="O7848" i="5"/>
  <c r="P7848" i="5" s="1"/>
  <c r="Q7848" i="5" s="1"/>
  <c r="N6566" i="5"/>
  <c r="P6566" i="5" s="1"/>
  <c r="Q6566" i="5" s="1"/>
  <c r="N10318" i="5"/>
  <c r="P10318" i="5" s="1"/>
  <c r="N14433" i="5"/>
  <c r="P14433" i="5" s="1"/>
  <c r="O14193" i="5"/>
  <c r="N14193" i="5"/>
  <c r="N14439" i="5"/>
  <c r="O14439" i="5"/>
  <c r="O11702" i="5"/>
  <c r="N11702" i="5"/>
  <c r="O11813" i="5"/>
  <c r="N11813" i="5"/>
  <c r="O11645" i="5"/>
  <c r="N11645" i="5"/>
  <c r="N11521" i="5"/>
  <c r="O11521" i="5"/>
  <c r="O11368" i="5"/>
  <c r="N11368" i="5"/>
  <c r="O10826" i="5"/>
  <c r="N10826" i="5"/>
  <c r="N10625" i="5"/>
  <c r="O10625" i="5"/>
  <c r="N10347" i="5"/>
  <c r="O10347" i="5"/>
  <c r="N10062" i="5"/>
  <c r="O10062" i="5"/>
  <c r="O9986" i="5"/>
  <c r="N9986" i="5"/>
  <c r="O9831" i="5"/>
  <c r="N9831" i="5"/>
  <c r="O9543" i="5"/>
  <c r="N9543" i="5"/>
  <c r="N8583" i="5"/>
  <c r="O8583" i="5"/>
  <c r="N9430" i="5"/>
  <c r="O9430" i="5"/>
  <c r="O9003" i="5"/>
  <c r="N9003" i="5"/>
  <c r="O8615" i="5"/>
  <c r="N8615" i="5"/>
  <c r="N7800" i="5"/>
  <c r="O7800" i="5"/>
  <c r="O8562" i="5"/>
  <c r="N8562" i="5"/>
  <c r="O8490" i="5"/>
  <c r="N8490" i="5"/>
  <c r="O8418" i="5"/>
  <c r="N8418" i="5"/>
  <c r="O8374" i="5"/>
  <c r="N8374" i="5"/>
  <c r="O8290" i="5"/>
  <c r="N8290" i="5"/>
  <c r="N7952" i="5"/>
  <c r="O7952" i="5"/>
  <c r="O7146" i="5"/>
  <c r="N7146" i="5"/>
  <c r="O9116" i="5"/>
  <c r="N9116" i="5"/>
  <c r="N9020" i="5"/>
  <c r="O9020" i="5"/>
  <c r="N8864" i="5"/>
  <c r="O8864" i="5"/>
  <c r="N8768" i="5"/>
  <c r="O8768" i="5"/>
  <c r="N8596" i="5"/>
  <c r="O8596" i="5"/>
  <c r="N8169" i="5"/>
  <c r="O8169" i="5"/>
  <c r="N8109" i="5"/>
  <c r="O8109" i="5"/>
  <c r="N8041" i="5"/>
  <c r="O8041" i="5"/>
  <c r="N5997" i="5"/>
  <c r="O5997" i="5"/>
  <c r="N6504" i="5"/>
  <c r="O6504" i="5"/>
  <c r="N5433" i="5"/>
  <c r="O5433" i="5"/>
  <c r="N5365" i="5"/>
  <c r="O5365" i="5"/>
  <c r="N4080" i="5"/>
  <c r="O4080" i="5"/>
  <c r="O4584" i="5"/>
  <c r="N4584" i="5"/>
  <c r="N5396" i="5"/>
  <c r="O5396" i="5"/>
  <c r="O4994" i="5"/>
  <c r="N4994" i="5"/>
  <c r="O4817" i="5"/>
  <c r="N4817" i="5"/>
  <c r="N14436" i="5"/>
  <c r="O14436" i="5"/>
  <c r="O14427" i="5"/>
  <c r="N14427" i="5"/>
  <c r="O12538" i="5"/>
  <c r="N12538" i="5"/>
  <c r="N12103" i="5"/>
  <c r="O12103" i="5"/>
  <c r="N10701" i="5"/>
  <c r="O10701" i="5"/>
  <c r="O11517" i="5"/>
  <c r="N11517" i="5"/>
  <c r="O11064" i="5"/>
  <c r="N11064" i="5"/>
  <c r="O11844" i="5"/>
  <c r="N11844" i="5"/>
  <c r="O11728" i="5"/>
  <c r="N11728" i="5"/>
  <c r="N11592" i="5"/>
  <c r="O11592" i="5"/>
  <c r="N11365" i="5"/>
  <c r="O11365" i="5"/>
  <c r="O10577" i="5"/>
  <c r="N10577" i="5"/>
  <c r="O11257" i="5"/>
  <c r="N11257" i="5"/>
  <c r="N10766" i="5"/>
  <c r="O10766" i="5"/>
  <c r="N10654" i="5"/>
  <c r="O10654" i="5"/>
  <c r="N10343" i="5"/>
  <c r="O10343" i="5"/>
  <c r="N10219" i="5"/>
  <c r="O10219" i="5"/>
  <c r="N10218" i="5"/>
  <c r="O10218" i="5"/>
  <c r="O10054" i="5"/>
  <c r="N10054" i="5"/>
  <c r="N9978" i="5"/>
  <c r="O9978" i="5"/>
  <c r="N10464" i="5"/>
  <c r="O10464" i="5"/>
  <c r="O9447" i="5"/>
  <c r="N9447" i="5"/>
  <c r="O10543" i="5"/>
  <c r="N10543" i="5"/>
  <c r="N6867" i="5"/>
  <c r="O6867" i="5"/>
  <c r="O6452" i="5"/>
  <c r="N6452" i="5"/>
  <c r="N6443" i="5"/>
  <c r="O6443" i="5"/>
  <c r="N6407" i="5"/>
  <c r="O6407" i="5"/>
  <c r="O6355" i="5"/>
  <c r="N6355" i="5"/>
  <c r="N6148" i="5"/>
  <c r="O6148" i="5"/>
  <c r="O6614" i="5"/>
  <c r="N6614" i="5"/>
  <c r="O6366" i="5"/>
  <c r="N6366" i="5"/>
  <c r="N6207" i="5"/>
  <c r="O6207" i="5"/>
  <c r="N6131" i="5"/>
  <c r="O6131" i="5"/>
  <c r="N6011" i="5"/>
  <c r="O6011" i="5"/>
  <c r="O5679" i="5"/>
  <c r="N5679" i="5"/>
  <c r="N5199" i="5"/>
  <c r="O5199" i="5"/>
  <c r="O4744" i="5"/>
  <c r="N4744" i="5"/>
  <c r="O5214" i="5"/>
  <c r="N5214" i="5"/>
  <c r="O5150" i="5"/>
  <c r="N5150" i="5"/>
  <c r="O5090" i="5"/>
  <c r="N5090" i="5"/>
  <c r="O4556" i="5"/>
  <c r="N4556" i="5"/>
  <c r="P14536" i="5"/>
  <c r="P8508" i="5"/>
  <c r="Q8508" i="5" s="1"/>
  <c r="P12747" i="5"/>
  <c r="Q12747" i="5" s="1"/>
  <c r="P12633" i="5"/>
  <c r="Q12633" i="5" s="1"/>
  <c r="P10341" i="5"/>
  <c r="O10471" i="5"/>
  <c r="P10471" i="5" s="1"/>
  <c r="N4181" i="5"/>
  <c r="P4181" i="5" s="1"/>
  <c r="Q4181" i="5" s="1"/>
  <c r="P5880" i="5"/>
  <c r="Q5880" i="5" s="1"/>
  <c r="O5463" i="5"/>
  <c r="P5463" i="5" s="1"/>
  <c r="Q5463" i="5" s="1"/>
  <c r="N5895" i="5"/>
  <c r="P5895" i="5" s="1"/>
  <c r="Q5895" i="5" s="1"/>
  <c r="N6986" i="5"/>
  <c r="P6986" i="5" s="1"/>
  <c r="Q6986" i="5" s="1"/>
  <c r="O7649" i="5"/>
  <c r="P7649" i="5" s="1"/>
  <c r="Q7649" i="5" s="1"/>
  <c r="N10479" i="5"/>
  <c r="P10479" i="5" s="1"/>
  <c r="N11260" i="5"/>
  <c r="P11260" i="5" s="1"/>
  <c r="Q11260" i="5" s="1"/>
  <c r="O13138" i="5"/>
  <c r="N13138" i="5"/>
  <c r="O12982" i="5"/>
  <c r="N12982" i="5"/>
  <c r="N11246" i="5"/>
  <c r="O11246" i="5"/>
  <c r="N11210" i="5"/>
  <c r="O11210" i="5"/>
  <c r="N11942" i="5"/>
  <c r="O11942" i="5"/>
  <c r="N9812" i="5"/>
  <c r="O9812" i="5"/>
  <c r="P8216" i="5"/>
  <c r="Q8216" i="5" s="1"/>
  <c r="O9155" i="5"/>
  <c r="N9155" i="5"/>
  <c r="N8308" i="5"/>
  <c r="O8308" i="5"/>
  <c r="N7569" i="5"/>
  <c r="O7569" i="5"/>
  <c r="N5483" i="5"/>
  <c r="O5483" i="5"/>
  <c r="O5666" i="5"/>
  <c r="N5666" i="5"/>
  <c r="N5869" i="5"/>
  <c r="O5869" i="5"/>
  <c r="N4250" i="5"/>
  <c r="O4250" i="5"/>
  <c r="P10584" i="5"/>
  <c r="P3985" i="5"/>
  <c r="Q3985" i="5" s="1"/>
  <c r="N14085" i="5"/>
  <c r="O14085" i="5"/>
  <c r="P3845" i="5"/>
  <c r="N5499" i="5"/>
  <c r="P5499" i="5" s="1"/>
  <c r="Q5499" i="5" s="1"/>
  <c r="P11231" i="5"/>
  <c r="Q11231" i="5" s="1"/>
  <c r="P4347" i="5"/>
  <c r="P5684" i="5"/>
  <c r="Q5684" i="5" s="1"/>
  <c r="O4691" i="5"/>
  <c r="N4691" i="5"/>
  <c r="O4841" i="5"/>
  <c r="N4841" i="5"/>
  <c r="N4136" i="5"/>
  <c r="O4136" i="5"/>
  <c r="N4146" i="5"/>
  <c r="O4146" i="5"/>
  <c r="N4110" i="5"/>
  <c r="O4110" i="5"/>
  <c r="O4101" i="5"/>
  <c r="N4101" i="5"/>
  <c r="P13036" i="5"/>
  <c r="Q13036" i="5" s="1"/>
  <c r="P7445" i="5"/>
  <c r="Q7445" i="5" s="1"/>
  <c r="P9026" i="5"/>
  <c r="Q9026" i="5" s="1"/>
  <c r="P12100" i="5"/>
  <c r="Q12100" i="5" s="1"/>
  <c r="P4129" i="5"/>
  <c r="P4975" i="5"/>
  <c r="P6147" i="5"/>
  <c r="Q6147" i="5" s="1"/>
  <c r="P6232" i="5"/>
  <c r="Q6232" i="5" s="1"/>
  <c r="P6273" i="5"/>
  <c r="Q6273" i="5" s="1"/>
  <c r="P7535" i="5"/>
  <c r="Q7535" i="5" s="1"/>
  <c r="P7871" i="5"/>
  <c r="Q7871" i="5" s="1"/>
  <c r="P7964" i="5"/>
  <c r="Q7964" i="5" s="1"/>
  <c r="P6404" i="5"/>
  <c r="Q6404" i="5" s="1"/>
  <c r="P4128" i="5"/>
  <c r="P4383" i="5"/>
  <c r="P6992" i="5"/>
  <c r="Q6992" i="5" s="1"/>
  <c r="P12434" i="5"/>
  <c r="Q12434" i="5" s="1"/>
  <c r="O4090" i="5"/>
  <c r="P4090" i="5" s="1"/>
  <c r="Q4090" i="5" s="1"/>
  <c r="N5325" i="5"/>
  <c r="P5325" i="5" s="1"/>
  <c r="Q5325" i="5" s="1"/>
  <c r="P8914" i="5"/>
  <c r="Q8914" i="5" s="1"/>
  <c r="P9297" i="5"/>
  <c r="Q9297" i="5" s="1"/>
  <c r="P13100" i="5"/>
  <c r="Q13100" i="5" s="1"/>
  <c r="P4191" i="5"/>
  <c r="P4531" i="5"/>
  <c r="P4648" i="5"/>
  <c r="P4763" i="5"/>
  <c r="P6296" i="5"/>
  <c r="Q6296" i="5" s="1"/>
  <c r="P6720" i="5"/>
  <c r="Q6720" i="5" s="1"/>
  <c r="P7732" i="5"/>
  <c r="Q7732" i="5" s="1"/>
  <c r="P7099" i="5"/>
  <c r="Q7099" i="5" s="1"/>
  <c r="P9919" i="5"/>
  <c r="Q9919" i="5" s="1"/>
  <c r="O4039" i="5"/>
  <c r="P4039" i="5" s="1"/>
  <c r="P9273" i="5"/>
  <c r="Q9273" i="5" s="1"/>
  <c r="P12911" i="5"/>
  <c r="Q12911" i="5" s="1"/>
  <c r="P12928" i="5"/>
  <c r="Q12928" i="5" s="1"/>
  <c r="O4303" i="5"/>
  <c r="P4303" i="5" s="1"/>
  <c r="N5037" i="5"/>
  <c r="P5037" i="5" s="1"/>
  <c r="P13089" i="5"/>
  <c r="Q13089" i="5" s="1"/>
  <c r="P4325" i="5"/>
  <c r="P4733" i="5"/>
  <c r="P5074" i="5"/>
  <c r="P6048" i="5"/>
  <c r="Q6048" i="5" s="1"/>
  <c r="P6038" i="5"/>
  <c r="Q6038" i="5" s="1"/>
  <c r="P6866" i="5"/>
  <c r="Q6866" i="5" s="1"/>
  <c r="P7781" i="5"/>
  <c r="Q7781" i="5" s="1"/>
  <c r="P7405" i="5"/>
  <c r="Q7405" i="5" s="1"/>
  <c r="P8168" i="5"/>
  <c r="Q8168" i="5" s="1"/>
  <c r="P12579" i="5"/>
  <c r="Q12579" i="5" s="1"/>
  <c r="O3936" i="5"/>
  <c r="N4538" i="5"/>
  <c r="P4538" i="5" s="1"/>
  <c r="Q4538" i="5" s="1"/>
  <c r="N4968" i="5"/>
  <c r="P4968" i="5" s="1"/>
  <c r="N5007" i="5"/>
  <c r="P5007" i="5" s="1"/>
  <c r="P4930" i="5"/>
  <c r="P14144" i="5"/>
  <c r="P14369" i="5"/>
  <c r="P13438" i="5"/>
  <c r="P4187" i="5"/>
  <c r="P4748" i="5"/>
  <c r="Q4748" i="5" s="1"/>
  <c r="P5503" i="5"/>
  <c r="Q5503" i="5" s="1"/>
  <c r="P6114" i="5"/>
  <c r="Q6114" i="5" s="1"/>
  <c r="P8573" i="5"/>
  <c r="Q8573" i="5" s="1"/>
  <c r="P8155" i="5"/>
  <c r="Q8155" i="5" s="1"/>
  <c r="P8488" i="5"/>
  <c r="Q8488" i="5" s="1"/>
  <c r="P9554" i="5"/>
  <c r="Q9554" i="5" s="1"/>
  <c r="P9707" i="5"/>
  <c r="Q9707" i="5" s="1"/>
  <c r="P14211" i="5"/>
  <c r="P14216" i="5"/>
  <c r="P13422" i="5"/>
  <c r="P13818" i="5"/>
  <c r="P9917" i="5"/>
  <c r="Q9917" i="5" s="1"/>
  <c r="P10138" i="5"/>
  <c r="Q10138" i="5" s="1"/>
  <c r="P1753" i="5"/>
  <c r="P3944" i="5"/>
  <c r="Q3944" i="5" s="1"/>
  <c r="P4357" i="5"/>
  <c r="Q4357" i="5" s="1"/>
  <c r="P4550" i="5"/>
  <c r="Q4550" i="5" s="1"/>
  <c r="P5136" i="5"/>
  <c r="Q5136" i="5" s="1"/>
  <c r="P4921" i="5"/>
  <c r="Q4921" i="5" s="1"/>
  <c r="P4950" i="5"/>
  <c r="Q4950" i="5" s="1"/>
  <c r="P5234" i="5"/>
  <c r="Q5234" i="5" s="1"/>
  <c r="P4816" i="5"/>
  <c r="Q4816" i="5" s="1"/>
  <c r="P5632" i="5"/>
  <c r="Q5632" i="5" s="1"/>
  <c r="P5928" i="5"/>
  <c r="Q5928" i="5" s="1"/>
  <c r="P5589" i="5"/>
  <c r="Q5589" i="5" s="1"/>
  <c r="P5885" i="5"/>
  <c r="Q5885" i="5" s="1"/>
  <c r="P5292" i="5"/>
  <c r="Q5292" i="5" s="1"/>
  <c r="P5738" i="5"/>
  <c r="Q5738" i="5" s="1"/>
  <c r="P5855" i="5"/>
  <c r="Q5855" i="5" s="1"/>
  <c r="P6206" i="5"/>
  <c r="Q6206" i="5" s="1"/>
  <c r="P6509" i="5"/>
  <c r="Q6509" i="5" s="1"/>
  <c r="P6932" i="5"/>
  <c r="Q6932" i="5" s="1"/>
  <c r="P7402" i="5"/>
  <c r="Q7402" i="5" s="1"/>
  <c r="P7602" i="5"/>
  <c r="Q7602" i="5" s="1"/>
  <c r="P6635" i="5"/>
  <c r="Q6635" i="5" s="1"/>
  <c r="P7168" i="5"/>
  <c r="Q7168" i="5" s="1"/>
  <c r="P6604" i="5"/>
  <c r="Q6604" i="5" s="1"/>
  <c r="P7255" i="5"/>
  <c r="Q7255" i="5" s="1"/>
  <c r="P6787" i="5"/>
  <c r="Q6787" i="5" s="1"/>
  <c r="P7085" i="5"/>
  <c r="Q7085" i="5" s="1"/>
  <c r="P7863" i="5"/>
  <c r="Q7863" i="5" s="1"/>
  <c r="P7280" i="5"/>
  <c r="Q7280" i="5" s="1"/>
  <c r="P7512" i="5"/>
  <c r="Q7512" i="5" s="1"/>
  <c r="P7050" i="5"/>
  <c r="Q7050" i="5" s="1"/>
  <c r="P7003" i="5"/>
  <c r="Q7003" i="5" s="1"/>
  <c r="P7829" i="5"/>
  <c r="Q7829" i="5" s="1"/>
  <c r="P8349" i="5"/>
  <c r="Q8349" i="5" s="1"/>
  <c r="P9232" i="5"/>
  <c r="Q9232" i="5" s="1"/>
  <c r="P8138" i="5"/>
  <c r="Q8138" i="5" s="1"/>
  <c r="P8667" i="5"/>
  <c r="Q8667" i="5" s="1"/>
  <c r="P10353" i="5"/>
  <c r="P10652" i="5"/>
  <c r="P9863" i="5"/>
  <c r="Q9863" i="5" s="1"/>
  <c r="P10637" i="5"/>
  <c r="P8607" i="5"/>
  <c r="Q8607" i="5" s="1"/>
  <c r="P9904" i="5"/>
  <c r="Q9904" i="5" s="1"/>
  <c r="P11404" i="5"/>
  <c r="Q11404" i="5" s="1"/>
  <c r="P10067" i="5"/>
  <c r="Q10067" i="5" s="1"/>
  <c r="P11569" i="5"/>
  <c r="Q11569" i="5" s="1"/>
  <c r="P12362" i="5"/>
  <c r="Q12362" i="5" s="1"/>
  <c r="P11578" i="5"/>
  <c r="Q11578" i="5" s="1"/>
  <c r="P12571" i="5"/>
  <c r="Q12571" i="5" s="1"/>
  <c r="P12796" i="5"/>
  <c r="Q12796" i="5" s="1"/>
  <c r="P14245" i="5"/>
  <c r="Q14245" i="5" s="1"/>
  <c r="P78" i="5"/>
  <c r="P564" i="5"/>
  <c r="P1315" i="5"/>
  <c r="P1109" i="5"/>
  <c r="P1414" i="5"/>
  <c r="P1027" i="5"/>
  <c r="P3445" i="5"/>
  <c r="Q3445" i="5" s="1"/>
  <c r="P3258" i="5"/>
  <c r="Q3258" i="5" s="1"/>
  <c r="P3499" i="5"/>
  <c r="P4886" i="5"/>
  <c r="Q4886" i="5" s="1"/>
  <c r="P9028" i="5"/>
  <c r="Q9028" i="5" s="1"/>
  <c r="P9569" i="5"/>
  <c r="Q9569" i="5" s="1"/>
  <c r="P9495" i="5"/>
  <c r="Q9495" i="5" s="1"/>
  <c r="P9389" i="5"/>
  <c r="Q9389" i="5" s="1"/>
  <c r="P13039" i="5"/>
  <c r="Q13039" i="5" s="1"/>
  <c r="P11715" i="5"/>
  <c r="Q11715" i="5" s="1"/>
  <c r="P805" i="5"/>
  <c r="P3174" i="5"/>
  <c r="Q3174" i="5" s="1"/>
  <c r="P4214" i="5"/>
  <c r="Q4214" i="5" s="1"/>
  <c r="P499" i="5"/>
  <c r="P1297" i="5"/>
  <c r="P10997" i="5"/>
  <c r="Q10997" i="5" s="1"/>
  <c r="P14523" i="5"/>
  <c r="P92" i="5"/>
  <c r="P2782" i="5"/>
  <c r="P10214" i="5"/>
  <c r="P13097" i="5"/>
  <c r="Q13097" i="5" s="1"/>
  <c r="P13234" i="5"/>
  <c r="Q13234" i="5" s="1"/>
  <c r="P2102" i="5"/>
  <c r="P4140" i="5"/>
  <c r="P4443" i="5"/>
  <c r="P4484" i="5"/>
  <c r="P13387" i="5"/>
  <c r="P13699" i="5"/>
  <c r="P13999" i="5"/>
  <c r="P14335" i="5"/>
  <c r="P13612" i="5"/>
  <c r="P6004" i="5"/>
  <c r="Q6004" i="5" s="1"/>
  <c r="P6415" i="5"/>
  <c r="Q6415" i="5" s="1"/>
  <c r="P6332" i="5"/>
  <c r="Q6332" i="5" s="1"/>
  <c r="P6372" i="5"/>
  <c r="Q6372" i="5" s="1"/>
  <c r="P7900" i="5"/>
  <c r="Q7900" i="5" s="1"/>
  <c r="P7087" i="5"/>
  <c r="Q7087" i="5" s="1"/>
  <c r="P7873" i="5"/>
  <c r="Q7873" i="5" s="1"/>
  <c r="P7421" i="5"/>
  <c r="Q7421" i="5" s="1"/>
  <c r="P8808" i="5"/>
  <c r="Q8808" i="5" s="1"/>
  <c r="P7373" i="5"/>
  <c r="Q7373" i="5" s="1"/>
  <c r="P7465" i="5"/>
  <c r="Q7465" i="5" s="1"/>
  <c r="P8901" i="5"/>
  <c r="Q8901" i="5" s="1"/>
  <c r="P8487" i="5"/>
  <c r="Q8487" i="5" s="1"/>
  <c r="P7693" i="5"/>
  <c r="Q7693" i="5" s="1"/>
  <c r="P8504" i="5"/>
  <c r="Q8504" i="5" s="1"/>
  <c r="P9482" i="5"/>
  <c r="Q9482" i="5" s="1"/>
  <c r="P10276" i="5"/>
  <c r="P244" i="5"/>
  <c r="P3074" i="5"/>
  <c r="Q3074" i="5" s="1"/>
  <c r="P3117" i="5"/>
  <c r="Q3117" i="5" s="1"/>
  <c r="P3634" i="5"/>
  <c r="Q3634" i="5" s="1"/>
  <c r="P4509" i="5"/>
  <c r="Q4509" i="5" s="1"/>
  <c r="P4252" i="5"/>
  <c r="P5585" i="5"/>
  <c r="Q5585" i="5" s="1"/>
  <c r="P5894" i="5"/>
  <c r="Q5894" i="5" s="1"/>
  <c r="P6141" i="5"/>
  <c r="Q6141" i="5" s="1"/>
  <c r="P11664" i="5"/>
  <c r="Q11664" i="5" s="1"/>
  <c r="P946" i="5"/>
  <c r="P2191" i="5"/>
  <c r="P2608" i="5"/>
  <c r="P2752" i="5"/>
  <c r="P3341" i="5"/>
  <c r="Q3341" i="5" s="1"/>
  <c r="P3562" i="5"/>
  <c r="Q3562" i="5" s="1"/>
  <c r="P3828" i="5"/>
  <c r="Q3828" i="5" s="1"/>
  <c r="P9025" i="5"/>
  <c r="Q9025" i="5" s="1"/>
  <c r="P2264" i="5"/>
  <c r="P1943" i="5"/>
  <c r="P10969" i="5"/>
  <c r="Q10969" i="5" s="1"/>
  <c r="P4656" i="5"/>
  <c r="P4974" i="5"/>
  <c r="P4836" i="5"/>
  <c r="P13910" i="5"/>
  <c r="P4315" i="5"/>
  <c r="Q4315" i="5" s="1"/>
  <c r="P5058" i="5"/>
  <c r="Q5058" i="5" s="1"/>
  <c r="P5440" i="5"/>
  <c r="Q5440" i="5" s="1"/>
  <c r="P7399" i="5"/>
  <c r="Q7399" i="5" s="1"/>
  <c r="P9557" i="5"/>
  <c r="Q9557" i="5" s="1"/>
  <c r="P9670" i="5"/>
  <c r="Q9670" i="5" s="1"/>
  <c r="P13894" i="5"/>
  <c r="P2252" i="5"/>
  <c r="P2567" i="5"/>
  <c r="P4004" i="5"/>
  <c r="P4057" i="5"/>
  <c r="Q4057" i="5" s="1"/>
  <c r="P3864" i="5"/>
  <c r="P6334" i="5"/>
  <c r="Q6334" i="5" s="1"/>
  <c r="P6574" i="5"/>
  <c r="Q6574" i="5" s="1"/>
  <c r="P7850" i="5"/>
  <c r="Q7850" i="5" s="1"/>
  <c r="P7299" i="5"/>
  <c r="Q7299" i="5" s="1"/>
  <c r="P10635" i="5"/>
  <c r="P10006" i="5"/>
  <c r="Q10006" i="5" s="1"/>
  <c r="P11528" i="5"/>
  <c r="Q11528" i="5" s="1"/>
  <c r="P11426" i="5"/>
  <c r="Q11426" i="5" s="1"/>
  <c r="P1019" i="5"/>
  <c r="P6246" i="5"/>
  <c r="Q6246" i="5" s="1"/>
  <c r="P11075" i="5"/>
  <c r="Q11075" i="5" s="1"/>
  <c r="P9047" i="5"/>
  <c r="Q9047" i="5" s="1"/>
  <c r="P9221" i="5"/>
  <c r="Q9221" i="5" s="1"/>
  <c r="P167" i="5"/>
  <c r="P317" i="5"/>
  <c r="P911" i="5"/>
  <c r="P10925" i="5"/>
  <c r="Q10925" i="5" s="1"/>
  <c r="P11250" i="5"/>
  <c r="Q11250" i="5" s="1"/>
  <c r="P10764" i="5"/>
  <c r="Q10764" i="5" s="1"/>
  <c r="P6294" i="5"/>
  <c r="Q6294" i="5" s="1"/>
  <c r="P12451" i="5"/>
  <c r="Q12451" i="5" s="1"/>
  <c r="P13678" i="5"/>
  <c r="P2946" i="5"/>
  <c r="P3855" i="5"/>
  <c r="P4539" i="5"/>
  <c r="Q4539" i="5" s="1"/>
  <c r="P4984" i="5"/>
  <c r="P5224" i="5"/>
  <c r="Q5224" i="5" s="1"/>
  <c r="P5081" i="5"/>
  <c r="P5273" i="5"/>
  <c r="Q5273" i="5" s="1"/>
  <c r="P4819" i="5"/>
  <c r="Q4819" i="5" s="1"/>
  <c r="P5360" i="5"/>
  <c r="Q5360" i="5" s="1"/>
  <c r="P5760" i="5"/>
  <c r="Q5760" i="5" s="1"/>
  <c r="P5453" i="5"/>
  <c r="Q5453" i="5" s="1"/>
  <c r="P5729" i="5"/>
  <c r="Q5729" i="5" s="1"/>
  <c r="P5378" i="5"/>
  <c r="Q5378" i="5" s="1"/>
  <c r="P5926" i="5"/>
  <c r="Q5926" i="5" s="1"/>
  <c r="P5663" i="5"/>
  <c r="Q5663" i="5" s="1"/>
  <c r="P6409" i="5"/>
  <c r="Q6409" i="5" s="1"/>
  <c r="P6621" i="5"/>
  <c r="Q6621" i="5" s="1"/>
  <c r="P7506" i="5"/>
  <c r="Q7506" i="5" s="1"/>
  <c r="P7718" i="5"/>
  <c r="Q7718" i="5" s="1"/>
  <c r="P6755" i="5"/>
  <c r="Q6755" i="5" s="1"/>
  <c r="P7072" i="5"/>
  <c r="Q7072" i="5" s="1"/>
  <c r="P7914" i="5"/>
  <c r="Q7914" i="5" s="1"/>
  <c r="P6933" i="5"/>
  <c r="Q6933" i="5" s="1"/>
  <c r="P7367" i="5"/>
  <c r="Q7367" i="5" s="1"/>
  <c r="P7619" i="5"/>
  <c r="Q7619" i="5" s="1"/>
  <c r="P7971" i="5"/>
  <c r="Q7971" i="5" s="1"/>
  <c r="P7404" i="5"/>
  <c r="Q7404" i="5" s="1"/>
  <c r="P7600" i="5"/>
  <c r="Q7600" i="5" s="1"/>
  <c r="P7158" i="5"/>
  <c r="Q7158" i="5" s="1"/>
  <c r="P8014" i="5"/>
  <c r="Q8014" i="5" s="1"/>
  <c r="P8613" i="5"/>
  <c r="Q8613" i="5" s="1"/>
  <c r="P9976" i="5"/>
  <c r="Q9976" i="5" s="1"/>
  <c r="P10344" i="5"/>
  <c r="P3909" i="5"/>
  <c r="Q3909" i="5" s="1"/>
  <c r="P3604" i="5"/>
  <c r="Q3604" i="5" s="1"/>
  <c r="P9213" i="5"/>
  <c r="Q9213" i="5" s="1"/>
  <c r="P9940" i="5"/>
  <c r="Q9940" i="5" s="1"/>
  <c r="P12340" i="5"/>
  <c r="Q12340" i="5" s="1"/>
  <c r="P223" i="5"/>
  <c r="P355" i="5"/>
  <c r="P3151" i="5"/>
  <c r="Q3151" i="5" s="1"/>
  <c r="P4475" i="5"/>
  <c r="Q4475" i="5" s="1"/>
  <c r="P4850" i="5"/>
  <c r="Q4850" i="5" s="1"/>
  <c r="P5815" i="5"/>
  <c r="Q5815" i="5" s="1"/>
  <c r="P11417" i="5"/>
  <c r="Q11417" i="5" s="1"/>
  <c r="P712" i="5"/>
  <c r="P8858" i="5"/>
  <c r="Q8858" i="5" s="1"/>
  <c r="P9313" i="5"/>
  <c r="Q9313" i="5" s="1"/>
  <c r="P11248" i="5"/>
  <c r="Q11248" i="5" s="1"/>
  <c r="P12986" i="5"/>
  <c r="Q12986" i="5" s="1"/>
  <c r="P13079" i="5"/>
  <c r="Q13079" i="5" s="1"/>
  <c r="P10034" i="5"/>
  <c r="Q10034" i="5" s="1"/>
  <c r="P5041" i="5"/>
  <c r="P5098" i="5"/>
  <c r="P4893" i="5"/>
  <c r="Q4893" i="5" s="1"/>
  <c r="P6286" i="5"/>
  <c r="Q6286" i="5" s="1"/>
  <c r="P6359" i="5"/>
  <c r="Q6359" i="5" s="1"/>
  <c r="P8262" i="5"/>
  <c r="Q8262" i="5" s="1"/>
  <c r="P9742" i="5"/>
  <c r="Q9742" i="5" s="1"/>
  <c r="P9376" i="5"/>
  <c r="Q9376" i="5" s="1"/>
  <c r="P10178" i="5"/>
  <c r="P8611" i="5"/>
  <c r="Q8611" i="5" s="1"/>
  <c r="P10567" i="5"/>
  <c r="P11647" i="5"/>
  <c r="Q11647" i="5" s="1"/>
  <c r="P1168" i="5"/>
  <c r="P1282" i="5"/>
  <c r="P12827" i="5"/>
  <c r="Q12827" i="5" s="1"/>
  <c r="P1969" i="5"/>
  <c r="P14552" i="5"/>
  <c r="P2226" i="5"/>
  <c r="P4096" i="5"/>
  <c r="P4525" i="5"/>
  <c r="P4450" i="5"/>
  <c r="P4248" i="5"/>
  <c r="P5140" i="5"/>
  <c r="P5157" i="5"/>
  <c r="P4723" i="5"/>
  <c r="P9014" i="5"/>
  <c r="Q9014" i="5" s="1"/>
  <c r="P13428" i="5"/>
  <c r="P13398" i="5"/>
  <c r="P4554" i="5"/>
  <c r="Q4554" i="5" s="1"/>
  <c r="P4233" i="5"/>
  <c r="Q4233" i="5" s="1"/>
  <c r="P5301" i="5"/>
  <c r="Q5301" i="5" s="1"/>
  <c r="P5307" i="5"/>
  <c r="Q5307" i="5" s="1"/>
  <c r="P6384" i="5"/>
  <c r="Q6384" i="5" s="1"/>
  <c r="P7116" i="5"/>
  <c r="Q7116" i="5" s="1"/>
  <c r="P7756" i="5"/>
  <c r="Q7756" i="5" s="1"/>
  <c r="P8361" i="5"/>
  <c r="Q8361" i="5" s="1"/>
  <c r="P8526" i="5"/>
  <c r="Q8526" i="5" s="1"/>
  <c r="P8300" i="5"/>
  <c r="Q8300" i="5" s="1"/>
  <c r="P9753" i="5"/>
  <c r="Q9753" i="5" s="1"/>
  <c r="P9600" i="5"/>
  <c r="Q9600" i="5" s="1"/>
  <c r="P10910" i="5"/>
  <c r="Q10910" i="5" s="1"/>
  <c r="P13770" i="5"/>
  <c r="P12872" i="5"/>
  <c r="Q12872" i="5" s="1"/>
  <c r="P1405" i="5"/>
  <c r="P2959" i="5"/>
  <c r="P3938" i="5"/>
  <c r="P4015" i="5"/>
  <c r="Q4015" i="5" s="1"/>
  <c r="P4631" i="5"/>
  <c r="Q4631" i="5" s="1"/>
  <c r="P5088" i="5"/>
  <c r="Q5088" i="5" s="1"/>
  <c r="P5133" i="5"/>
  <c r="Q5133" i="5" s="1"/>
  <c r="P5329" i="5"/>
  <c r="Q5329" i="5" s="1"/>
  <c r="P4927" i="5"/>
  <c r="Q4927" i="5" s="1"/>
  <c r="P5548" i="5"/>
  <c r="Q5548" i="5" s="1"/>
  <c r="P5809" i="5"/>
  <c r="Q5809" i="5" s="1"/>
  <c r="P5474" i="5"/>
  <c r="Q5474" i="5" s="1"/>
  <c r="P5654" i="5"/>
  <c r="Q5654" i="5" s="1"/>
  <c r="P6031" i="5"/>
  <c r="Q6031" i="5" s="1"/>
  <c r="P6315" i="5"/>
  <c r="Q6315" i="5" s="1"/>
  <c r="P6134" i="5"/>
  <c r="Q6134" i="5" s="1"/>
  <c r="P7550" i="5"/>
  <c r="Q7550" i="5" s="1"/>
  <c r="P7786" i="5"/>
  <c r="Q7786" i="5" s="1"/>
  <c r="P6841" i="5"/>
  <c r="Q6841" i="5" s="1"/>
  <c r="P7124" i="5"/>
  <c r="Q7124" i="5" s="1"/>
  <c r="P7203" i="5"/>
  <c r="Q7203" i="5" s="1"/>
  <c r="P7675" i="5"/>
  <c r="Q7675" i="5" s="1"/>
  <c r="P7815" i="5"/>
  <c r="Q7815" i="5" s="1"/>
  <c r="P5547" i="5"/>
  <c r="Q5547" i="5" s="1"/>
  <c r="P7228" i="5"/>
  <c r="Q7228" i="5" s="1"/>
  <c r="P7660" i="5"/>
  <c r="Q7660" i="5" s="1"/>
  <c r="P8086" i="5"/>
  <c r="Q8086" i="5" s="1"/>
  <c r="P8346" i="5"/>
  <c r="Q8346" i="5" s="1"/>
  <c r="P9463" i="5"/>
  <c r="Q9463" i="5" s="1"/>
  <c r="P10230" i="5"/>
  <c r="P9091" i="5"/>
  <c r="Q9091" i="5" s="1"/>
  <c r="P10675" i="5"/>
  <c r="Q10675" i="5" s="1"/>
  <c r="P11736" i="5"/>
  <c r="Q11736" i="5" s="1"/>
  <c r="P10247" i="5"/>
  <c r="P11243" i="5"/>
  <c r="Q11243" i="5" s="1"/>
  <c r="P10669" i="5"/>
  <c r="Q10669" i="5" s="1"/>
  <c r="P10502" i="5"/>
  <c r="P11451" i="5"/>
  <c r="Q11451" i="5" s="1"/>
  <c r="P10874" i="5"/>
  <c r="Q10874" i="5" s="1"/>
  <c r="P11921" i="5"/>
  <c r="Q11921" i="5" s="1"/>
  <c r="P12203" i="5"/>
  <c r="Q12203" i="5" s="1"/>
  <c r="P11582" i="5"/>
  <c r="Q11582" i="5" s="1"/>
  <c r="P12508" i="5"/>
  <c r="Q12508" i="5" s="1"/>
  <c r="P12002" i="5"/>
  <c r="Q12002" i="5" s="1"/>
  <c r="P806" i="5"/>
  <c r="P751" i="5"/>
  <c r="P1033" i="5"/>
  <c r="P1606" i="5"/>
  <c r="P3504" i="5"/>
  <c r="P3416" i="5"/>
  <c r="Q3416" i="5" s="1"/>
  <c r="P3764" i="5"/>
  <c r="Q3764" i="5" s="1"/>
  <c r="P7083" i="5"/>
  <c r="Q7083" i="5" s="1"/>
  <c r="P8962" i="5"/>
  <c r="Q8962" i="5" s="1"/>
  <c r="P10384" i="5"/>
  <c r="P13114" i="5"/>
  <c r="Q13114" i="5" s="1"/>
  <c r="P12184" i="5"/>
  <c r="Q12184" i="5" s="1"/>
  <c r="P9644" i="5"/>
  <c r="Q9644" i="5" s="1"/>
  <c r="P11944" i="5"/>
  <c r="Q11944" i="5" s="1"/>
  <c r="P262" i="5"/>
  <c r="P327" i="5"/>
  <c r="P512" i="5"/>
  <c r="P3375" i="5"/>
  <c r="Q3375" i="5" s="1"/>
  <c r="P9553" i="5"/>
  <c r="Q9553" i="5" s="1"/>
  <c r="P12543" i="5"/>
  <c r="Q12543" i="5" s="1"/>
  <c r="P9632" i="5"/>
  <c r="Q9632" i="5" s="1"/>
  <c r="P11136" i="5"/>
  <c r="Q11136" i="5" s="1"/>
  <c r="P13013" i="5"/>
  <c r="Q13013" i="5" s="1"/>
  <c r="P2367" i="5"/>
  <c r="P5701" i="5"/>
  <c r="Q5701" i="5" s="1"/>
  <c r="P5363" i="5"/>
  <c r="Q5363" i="5" s="1"/>
  <c r="P6248" i="5"/>
  <c r="Q6248" i="5" s="1"/>
  <c r="P6679" i="5"/>
  <c r="Q6679" i="5" s="1"/>
  <c r="P7611" i="5"/>
  <c r="Q7611" i="5" s="1"/>
  <c r="P9100" i="5"/>
  <c r="Q9100" i="5" s="1"/>
  <c r="P9007" i="5"/>
  <c r="Q9007" i="5" s="1"/>
  <c r="P10747" i="5"/>
  <c r="Q10747" i="5" s="1"/>
  <c r="P10399" i="5"/>
  <c r="N14346" i="5"/>
  <c r="O14346" i="5"/>
  <c r="O14298" i="5"/>
  <c r="N14298" i="5"/>
  <c r="N14258" i="5"/>
  <c r="O14258" i="5"/>
  <c r="O14210" i="5"/>
  <c r="N14210" i="5"/>
  <c r="O14150" i="5"/>
  <c r="N14150" i="5"/>
  <c r="O14094" i="5"/>
  <c r="N14094" i="5"/>
  <c r="O14038" i="5"/>
  <c r="N14038" i="5"/>
  <c r="N13986" i="5"/>
  <c r="O13986" i="5"/>
  <c r="N13938" i="5"/>
  <c r="O13938" i="5"/>
  <c r="O13886" i="5"/>
  <c r="N13886" i="5"/>
  <c r="N13834" i="5"/>
  <c r="O13834" i="5"/>
  <c r="N13754" i="5"/>
  <c r="O13754" i="5"/>
  <c r="O13706" i="5"/>
  <c r="N13706" i="5"/>
  <c r="O13634" i="5"/>
  <c r="N13634" i="5"/>
  <c r="N13582" i="5"/>
  <c r="O13582" i="5"/>
  <c r="N13530" i="5"/>
  <c r="O13530" i="5"/>
  <c r="N13498" i="5"/>
  <c r="O13498" i="5"/>
  <c r="N13466" i="5"/>
  <c r="O13466" i="5"/>
  <c r="N13426" i="5"/>
  <c r="O13426" i="5"/>
  <c r="O13386" i="5"/>
  <c r="N13386" i="5"/>
  <c r="O13334" i="5"/>
  <c r="N13334" i="5"/>
  <c r="O13258" i="5"/>
  <c r="N13258" i="5"/>
  <c r="N14301" i="5"/>
  <c r="O14301" i="5"/>
  <c r="N14233" i="5"/>
  <c r="O14233" i="5"/>
  <c r="O14149" i="5"/>
  <c r="N14149" i="5"/>
  <c r="N14101" i="5"/>
  <c r="O14101" i="5"/>
  <c r="N14053" i="5"/>
  <c r="O14053" i="5"/>
  <c r="N13977" i="5"/>
  <c r="O13977" i="5"/>
  <c r="O13857" i="5"/>
  <c r="N13857" i="5"/>
  <c r="N13801" i="5"/>
  <c r="O13801" i="5"/>
  <c r="O13721" i="5"/>
  <c r="N13721" i="5"/>
  <c r="N13649" i="5"/>
  <c r="O13649" i="5"/>
  <c r="O13601" i="5"/>
  <c r="N13601" i="5"/>
  <c r="N13549" i="5"/>
  <c r="O13549" i="5"/>
  <c r="N13473" i="5"/>
  <c r="O13473" i="5"/>
  <c r="N13397" i="5"/>
  <c r="O13397" i="5"/>
  <c r="O13357" i="5"/>
  <c r="N13357" i="5"/>
  <c r="N13281" i="5"/>
  <c r="O13281" i="5"/>
  <c r="N14392" i="5"/>
  <c r="O14392" i="5"/>
  <c r="N14340" i="5"/>
  <c r="O14340" i="5"/>
  <c r="N14288" i="5"/>
  <c r="O14288" i="5"/>
  <c r="O14252" i="5"/>
  <c r="N14252" i="5"/>
  <c r="N14192" i="5"/>
  <c r="O14192" i="5"/>
  <c r="N14120" i="5"/>
  <c r="O14120" i="5"/>
  <c r="O14040" i="5"/>
  <c r="N14040" i="5"/>
  <c r="O13992" i="5"/>
  <c r="N13992" i="5"/>
  <c r="O13932" i="5"/>
  <c r="N13932" i="5"/>
  <c r="O13880" i="5"/>
  <c r="N13880" i="5"/>
  <c r="N13812" i="5"/>
  <c r="O13812" i="5"/>
  <c r="O13748" i="5"/>
  <c r="N13748" i="5"/>
  <c r="N13700" i="5"/>
  <c r="O13700" i="5"/>
  <c r="N13636" i="5"/>
  <c r="O13636" i="5"/>
  <c r="N13584" i="5"/>
  <c r="O13584" i="5"/>
  <c r="O13536" i="5"/>
  <c r="N13536" i="5"/>
  <c r="N13492" i="5"/>
  <c r="O13492" i="5"/>
  <c r="N13456" i="5"/>
  <c r="O13456" i="5"/>
  <c r="N13412" i="5"/>
  <c r="O13412" i="5"/>
  <c r="O13336" i="5"/>
  <c r="N13336" i="5"/>
  <c r="N13260" i="5"/>
  <c r="O13260" i="5"/>
  <c r="O14375" i="5"/>
  <c r="N14375" i="5"/>
  <c r="O14343" i="5"/>
  <c r="N14343" i="5"/>
  <c r="N14299" i="5"/>
  <c r="O14299" i="5"/>
  <c r="O14239" i="5"/>
  <c r="N14239" i="5"/>
  <c r="O14191" i="5"/>
  <c r="N14191" i="5"/>
  <c r="O14139" i="5"/>
  <c r="N14139" i="5"/>
  <c r="N14079" i="5"/>
  <c r="O14079" i="5"/>
  <c r="N14019" i="5"/>
  <c r="O14019" i="5"/>
  <c r="O13967" i="5"/>
  <c r="N13967" i="5"/>
  <c r="O13895" i="5"/>
  <c r="N13895" i="5"/>
  <c r="O13823" i="5"/>
  <c r="N13823" i="5"/>
  <c r="N13763" i="5"/>
  <c r="O13763" i="5"/>
  <c r="N13683" i="5"/>
  <c r="O13683" i="5"/>
  <c r="O13627" i="5"/>
  <c r="N13627" i="5"/>
  <c r="N13571" i="5"/>
  <c r="O13571" i="5"/>
  <c r="N13531" i="5"/>
  <c r="O13531" i="5"/>
  <c r="N13471" i="5"/>
  <c r="O13471" i="5"/>
  <c r="N13391" i="5"/>
  <c r="O13391" i="5"/>
  <c r="N13343" i="5"/>
  <c r="O13343" i="5"/>
  <c r="O13267" i="5"/>
  <c r="N13267" i="5"/>
  <c r="N7908" i="5"/>
  <c r="O7908" i="5"/>
  <c r="N8072" i="5"/>
  <c r="O8072" i="5"/>
  <c r="N8444" i="5"/>
  <c r="O8444" i="5"/>
  <c r="N4863" i="5"/>
  <c r="O4863" i="5"/>
  <c r="N5957" i="5"/>
  <c r="O5957" i="5"/>
  <c r="N4756" i="5"/>
  <c r="O4756" i="5"/>
  <c r="O4998" i="5"/>
  <c r="N4998" i="5"/>
  <c r="O4200" i="5"/>
  <c r="N4200" i="5"/>
  <c r="N4825" i="5"/>
  <c r="O4825" i="5"/>
  <c r="N4284" i="5"/>
  <c r="O4284" i="5"/>
  <c r="N4633" i="5"/>
  <c r="O4633" i="5"/>
  <c r="N4437" i="5"/>
  <c r="O4437" i="5"/>
  <c r="O4254" i="5"/>
  <c r="N4254" i="5"/>
  <c r="N4190" i="5"/>
  <c r="O4190" i="5"/>
  <c r="N4178" i="5"/>
  <c r="O4178" i="5"/>
  <c r="O4161" i="5"/>
  <c r="N4161" i="5"/>
  <c r="O14485" i="5"/>
  <c r="N14485" i="5"/>
  <c r="N3837" i="5"/>
  <c r="O3837" i="5"/>
  <c r="O2955" i="5"/>
  <c r="N2955" i="5"/>
  <c r="N2855" i="5"/>
  <c r="O2855" i="5"/>
  <c r="N18" i="5"/>
  <c r="O18" i="5"/>
  <c r="N36" i="5"/>
  <c r="O36" i="5"/>
  <c r="N11109" i="5"/>
  <c r="O11109" i="5"/>
  <c r="N11832" i="5"/>
  <c r="O11832" i="5"/>
  <c r="O10991" i="5"/>
  <c r="N10991" i="5"/>
  <c r="N10811" i="5"/>
  <c r="O10811" i="5"/>
  <c r="O11018" i="5"/>
  <c r="N11018" i="5"/>
  <c r="O10151" i="5"/>
  <c r="N10151" i="5"/>
  <c r="N9696" i="5"/>
  <c r="O9696" i="5"/>
  <c r="O9948" i="5"/>
  <c r="N9948" i="5"/>
  <c r="O9061" i="5"/>
  <c r="N9061" i="5"/>
  <c r="N9915" i="5"/>
  <c r="O9915" i="5"/>
  <c r="N10059" i="5"/>
  <c r="O10059" i="5"/>
  <c r="N9329" i="5"/>
  <c r="O9329" i="5"/>
  <c r="O10022" i="5"/>
  <c r="N10022" i="5"/>
  <c r="N10013" i="5"/>
  <c r="O10013" i="5"/>
  <c r="O9351" i="5"/>
  <c r="N9351" i="5"/>
  <c r="O10048" i="5"/>
  <c r="N10048" i="5"/>
  <c r="N8958" i="5"/>
  <c r="O8958" i="5"/>
  <c r="N8865" i="5"/>
  <c r="O8865" i="5"/>
  <c r="O2885" i="5"/>
  <c r="N2885" i="5"/>
  <c r="N12237" i="5"/>
  <c r="O12237" i="5"/>
  <c r="N12342" i="5"/>
  <c r="O12342" i="5"/>
  <c r="N11874" i="5"/>
  <c r="O11874" i="5"/>
  <c r="N10781" i="5"/>
  <c r="O10781" i="5"/>
  <c r="N10903" i="5"/>
  <c r="O10903" i="5"/>
  <c r="N10842" i="5"/>
  <c r="O10842" i="5"/>
  <c r="O10714" i="5"/>
  <c r="N10714" i="5"/>
  <c r="O10127" i="5"/>
  <c r="N10127" i="5"/>
  <c r="N9648" i="5"/>
  <c r="O9648" i="5"/>
  <c r="N9361" i="5"/>
  <c r="O9361" i="5"/>
  <c r="O6978" i="5"/>
  <c r="N6978" i="5"/>
  <c r="O10528" i="5"/>
  <c r="N10528" i="5"/>
  <c r="O9395" i="5"/>
  <c r="N9395" i="5"/>
  <c r="N10444" i="5"/>
  <c r="O10444" i="5"/>
  <c r="O10272" i="5"/>
  <c r="N10272" i="5"/>
  <c r="N9825" i="5"/>
  <c r="O9825" i="5"/>
  <c r="O9517" i="5"/>
  <c r="N9517" i="5"/>
  <c r="N9952" i="5"/>
  <c r="O9952" i="5"/>
  <c r="N9442" i="5"/>
  <c r="O9442" i="5"/>
  <c r="N8871" i="5"/>
  <c r="O8871" i="5"/>
  <c r="O9086" i="5"/>
  <c r="N9086" i="5"/>
  <c r="N8866" i="5"/>
  <c r="O8866" i="5"/>
  <c r="O8778" i="5"/>
  <c r="N8778" i="5"/>
  <c r="N8698" i="5"/>
  <c r="O8698" i="5"/>
  <c r="N8023" i="5"/>
  <c r="O8023" i="5"/>
  <c r="O8474" i="5"/>
  <c r="N8474" i="5"/>
  <c r="O9053" i="5"/>
  <c r="N9053" i="5"/>
  <c r="N8837" i="5"/>
  <c r="O8837" i="5"/>
  <c r="O8689" i="5"/>
  <c r="N8689" i="5"/>
  <c r="O7896" i="5"/>
  <c r="N7896" i="5"/>
  <c r="N9164" i="5"/>
  <c r="O9164" i="5"/>
  <c r="O8345" i="5"/>
  <c r="N8345" i="5"/>
  <c r="N7697" i="5"/>
  <c r="O7697" i="5"/>
  <c r="N7213" i="5"/>
  <c r="O7213" i="5"/>
  <c r="O7894" i="5"/>
  <c r="N7894" i="5"/>
  <c r="N7012" i="5"/>
  <c r="O7012" i="5"/>
  <c r="O7686" i="5"/>
  <c r="N7686" i="5"/>
  <c r="O7362" i="5"/>
  <c r="N7362" i="5"/>
  <c r="O6449" i="5"/>
  <c r="N6449" i="5"/>
  <c r="O5649" i="5"/>
  <c r="N5649" i="5"/>
  <c r="N5856" i="5"/>
  <c r="O5856" i="5"/>
  <c r="O5600" i="5"/>
  <c r="N5600" i="5"/>
  <c r="N5137" i="5"/>
  <c r="O5137" i="5"/>
  <c r="N4880" i="5"/>
  <c r="O4880" i="5"/>
  <c r="O3307" i="5"/>
  <c r="N3307" i="5"/>
  <c r="O3955" i="5"/>
  <c r="N3955" i="5"/>
  <c r="N3403" i="5"/>
  <c r="O3403" i="5"/>
  <c r="O3762" i="5"/>
  <c r="N3762" i="5"/>
  <c r="O3638" i="5"/>
  <c r="N3638" i="5"/>
  <c r="N3554" i="5"/>
  <c r="O3554" i="5"/>
  <c r="N3641" i="5"/>
  <c r="O3641" i="5"/>
  <c r="N3700" i="5"/>
  <c r="O3700" i="5"/>
  <c r="N3584" i="5"/>
  <c r="O3584" i="5"/>
  <c r="O3487" i="5"/>
  <c r="N3487" i="5"/>
  <c r="N3437" i="5"/>
  <c r="O3437" i="5"/>
  <c r="N3369" i="5"/>
  <c r="O3369" i="5"/>
  <c r="N3309" i="5"/>
  <c r="O3309" i="5"/>
  <c r="N3448" i="5"/>
  <c r="O3448" i="5"/>
  <c r="N3400" i="5"/>
  <c r="O3400" i="5"/>
  <c r="N3316" i="5"/>
  <c r="O3316" i="5"/>
  <c r="O3252" i="5"/>
  <c r="N3252" i="5"/>
  <c r="N2409" i="5"/>
  <c r="O2409" i="5"/>
  <c r="O2453" i="5"/>
  <c r="N2453" i="5"/>
  <c r="O3210" i="5"/>
  <c r="N3210" i="5"/>
  <c r="N3130" i="5"/>
  <c r="O3130" i="5"/>
  <c r="O2426" i="5"/>
  <c r="N2426" i="5"/>
  <c r="O2384" i="5"/>
  <c r="N2384" i="5"/>
  <c r="O2351" i="5"/>
  <c r="N2351" i="5"/>
  <c r="N1744" i="5"/>
  <c r="O1744" i="5"/>
  <c r="N1336" i="5"/>
  <c r="O1336" i="5"/>
  <c r="N1826" i="5"/>
  <c r="O1826" i="5"/>
  <c r="O2129" i="5"/>
  <c r="N2129" i="5"/>
  <c r="O1723" i="5"/>
  <c r="N1723" i="5"/>
  <c r="O2156" i="5"/>
  <c r="N2156" i="5"/>
  <c r="N1950" i="5"/>
  <c r="O1950" i="5"/>
  <c r="O1544" i="5"/>
  <c r="N1544" i="5"/>
  <c r="N1094" i="5"/>
  <c r="O1094" i="5"/>
  <c r="N1754" i="5"/>
  <c r="O1754" i="5"/>
  <c r="O1714" i="5"/>
  <c r="N1714" i="5"/>
  <c r="O1674" i="5"/>
  <c r="N1674" i="5"/>
  <c r="O1622" i="5"/>
  <c r="N1622" i="5"/>
  <c r="N1534" i="5"/>
  <c r="O1534" i="5"/>
  <c r="N1368" i="5"/>
  <c r="O1368" i="5"/>
  <c r="O1941" i="5"/>
  <c r="N1941" i="5"/>
  <c r="O1893" i="5"/>
  <c r="N1893" i="5"/>
  <c r="N1805" i="5"/>
  <c r="O1805" i="5"/>
  <c r="N1497" i="5"/>
  <c r="O1497" i="5"/>
  <c r="N1345" i="5"/>
  <c r="O1345" i="5"/>
  <c r="O1908" i="5"/>
  <c r="N1908" i="5"/>
  <c r="O1732" i="5"/>
  <c r="N1732" i="5"/>
  <c r="N1692" i="5"/>
  <c r="O1692" i="5"/>
  <c r="N1656" i="5"/>
  <c r="O1656" i="5"/>
  <c r="N1573" i="5"/>
  <c r="O1573" i="5"/>
  <c r="N1267" i="5"/>
  <c r="O1267" i="5"/>
  <c r="N1919" i="5"/>
  <c r="O1919" i="5"/>
  <c r="O1847" i="5"/>
  <c r="N1847" i="5"/>
  <c r="N1559" i="5"/>
  <c r="O1559" i="5"/>
  <c r="N1300" i="5"/>
  <c r="O1300" i="5"/>
  <c r="N1404" i="5"/>
  <c r="O1404" i="5"/>
  <c r="N1058" i="5"/>
  <c r="O1058" i="5"/>
  <c r="O1303" i="5"/>
  <c r="N1303" i="5"/>
  <c r="O1487" i="5"/>
  <c r="N1487" i="5"/>
  <c r="N1439" i="5"/>
  <c r="O1439" i="5"/>
  <c r="O1391" i="5"/>
  <c r="N1391" i="5"/>
  <c r="O1334" i="5"/>
  <c r="N1334" i="5"/>
  <c r="O1269" i="5"/>
  <c r="N1269" i="5"/>
  <c r="N1189" i="5"/>
  <c r="O1189" i="5"/>
  <c r="N1165" i="5"/>
  <c r="O1165" i="5"/>
  <c r="N1101" i="5"/>
  <c r="O1101" i="5"/>
  <c r="N1037" i="5"/>
  <c r="O1037" i="5"/>
  <c r="O1220" i="5"/>
  <c r="N1220" i="5"/>
  <c r="O732" i="5"/>
  <c r="N732" i="5"/>
  <c r="O1223" i="5"/>
  <c r="N1223" i="5"/>
  <c r="O1167" i="5"/>
  <c r="N1167" i="5"/>
  <c r="O1151" i="5"/>
  <c r="N1151" i="5"/>
  <c r="O1063" i="5"/>
  <c r="N1063" i="5"/>
  <c r="O461" i="5"/>
  <c r="N461" i="5"/>
  <c r="O729" i="5"/>
  <c r="N729" i="5"/>
  <c r="N365" i="5"/>
  <c r="O365" i="5"/>
  <c r="N757" i="5"/>
  <c r="O757" i="5"/>
  <c r="N473" i="5"/>
  <c r="O473" i="5"/>
  <c r="N436" i="5"/>
  <c r="O436" i="5"/>
  <c r="N451" i="5"/>
  <c r="O451" i="5"/>
  <c r="N371" i="5"/>
  <c r="O371" i="5"/>
  <c r="N430" i="5"/>
  <c r="O430" i="5"/>
  <c r="O168" i="5"/>
  <c r="N168" i="5"/>
  <c r="N13147" i="5"/>
  <c r="O13147" i="5"/>
  <c r="N12984" i="5"/>
  <c r="O12984" i="5"/>
  <c r="N12896" i="5"/>
  <c r="O12896" i="5"/>
  <c r="O3789" i="5"/>
  <c r="N3789" i="5"/>
  <c r="N2625" i="5"/>
  <c r="O2625" i="5"/>
  <c r="N4281" i="5"/>
  <c r="P4281" i="5" s="1"/>
  <c r="Q4281" i="5" s="1"/>
  <c r="O4709" i="5"/>
  <c r="P4709" i="5" s="1"/>
  <c r="Q4709" i="5" s="1"/>
  <c r="N4403" i="5"/>
  <c r="P4403" i="5" s="1"/>
  <c r="Q4403" i="5" s="1"/>
  <c r="N4680" i="5"/>
  <c r="P4680" i="5" s="1"/>
  <c r="Q4680" i="5" s="1"/>
  <c r="O4934" i="5"/>
  <c r="P4934" i="5" s="1"/>
  <c r="Q4934" i="5" s="1"/>
  <c r="N5830" i="5"/>
  <c r="P5830" i="5" s="1"/>
  <c r="Q5830" i="5" s="1"/>
  <c r="N5943" i="5"/>
  <c r="P5943" i="5" s="1"/>
  <c r="Q5943" i="5" s="1"/>
  <c r="N8102" i="5"/>
  <c r="P8102" i="5" s="1"/>
  <c r="Q8102" i="5" s="1"/>
  <c r="N12647" i="5"/>
  <c r="P12647" i="5" s="1"/>
  <c r="Q12647" i="5" s="1"/>
  <c r="O13507" i="5"/>
  <c r="P13507" i="5" s="1"/>
  <c r="N13739" i="5"/>
  <c r="P13739" i="5" s="1"/>
  <c r="O14055" i="5"/>
  <c r="P14055" i="5" s="1"/>
  <c r="N14263" i="5"/>
  <c r="P14263" i="5" s="1"/>
  <c r="N13312" i="5"/>
  <c r="P13312" i="5" s="1"/>
  <c r="N13512" i="5"/>
  <c r="P13512" i="5" s="1"/>
  <c r="N13716" i="5"/>
  <c r="P13716" i="5" s="1"/>
  <c r="O13960" i="5"/>
  <c r="P13960" i="5" s="1"/>
  <c r="O14272" i="5"/>
  <c r="P14272" i="5" s="1"/>
  <c r="Q14272" i="5" s="1"/>
  <c r="N13317" i="5"/>
  <c r="P13317" i="5" s="1"/>
  <c r="O13569" i="5"/>
  <c r="P13569" i="5" s="1"/>
  <c r="O13825" i="5"/>
  <c r="P13825" i="5" s="1"/>
  <c r="O14121" i="5"/>
  <c r="P14121" i="5" s="1"/>
  <c r="N14397" i="5"/>
  <c r="P14397" i="5" s="1"/>
  <c r="Q14397" i="5" s="1"/>
  <c r="N13442" i="5"/>
  <c r="P13442" i="5" s="1"/>
  <c r="O13606" i="5"/>
  <c r="P13606" i="5" s="1"/>
  <c r="O13870" i="5"/>
  <c r="P13870" i="5" s="1"/>
  <c r="N14126" i="5"/>
  <c r="P14126" i="5" s="1"/>
  <c r="O14318" i="5"/>
  <c r="P14318" i="5" s="1"/>
  <c r="N2865" i="5"/>
  <c r="P2865" i="5" s="1"/>
  <c r="O9865" i="5"/>
  <c r="P9865" i="5" s="1"/>
  <c r="Q9865" i="5" s="1"/>
  <c r="O10141" i="5"/>
  <c r="P10141" i="5" s="1"/>
  <c r="Q10141" i="5" s="1"/>
  <c r="O11222" i="5"/>
  <c r="P11222" i="5" s="1"/>
  <c r="Q11222" i="5" s="1"/>
  <c r="N10840" i="5"/>
  <c r="P10840" i="5" s="1"/>
  <c r="Q10840" i="5" s="1"/>
  <c r="N10810" i="5"/>
  <c r="P10810" i="5" s="1"/>
  <c r="Q10810" i="5" s="1"/>
  <c r="O9678" i="5"/>
  <c r="P9678" i="5" s="1"/>
  <c r="Q9678" i="5" s="1"/>
  <c r="N12874" i="5"/>
  <c r="P12874" i="5" s="1"/>
  <c r="N12915" i="5"/>
  <c r="P12915" i="5" s="1"/>
  <c r="Q12915" i="5" s="1"/>
  <c r="O12884" i="5"/>
  <c r="P12884" i="5" s="1"/>
  <c r="Q12884" i="5" s="1"/>
  <c r="N57" i="5"/>
  <c r="P57" i="5" s="1"/>
  <c r="N2975" i="5"/>
  <c r="P2975" i="5" s="1"/>
  <c r="N14474" i="5"/>
  <c r="P14474" i="5" s="1"/>
  <c r="Q14474" i="5" s="1"/>
  <c r="O9383" i="5"/>
  <c r="P9383" i="5" s="1"/>
  <c r="Q9383" i="5" s="1"/>
  <c r="N10023" i="5"/>
  <c r="P10023" i="5" s="1"/>
  <c r="Q10023" i="5" s="1"/>
  <c r="O90" i="5"/>
  <c r="P90" i="5" s="1"/>
  <c r="O538" i="5"/>
  <c r="P538" i="5" s="1"/>
  <c r="N686" i="5"/>
  <c r="P686" i="5" s="1"/>
  <c r="O580" i="5"/>
  <c r="P580" i="5" s="1"/>
  <c r="N745" i="5"/>
  <c r="P745" i="5" s="1"/>
  <c r="O1179" i="5"/>
  <c r="P1179" i="5" s="1"/>
  <c r="N1028" i="5"/>
  <c r="P1028" i="5" s="1"/>
  <c r="O1212" i="5"/>
  <c r="P1212" i="5" s="1"/>
  <c r="O1025" i="5"/>
  <c r="P1025" i="5" s="1"/>
  <c r="N1127" i="5"/>
  <c r="P1127" i="5" s="1"/>
  <c r="O1550" i="5"/>
  <c r="P1550" i="5" s="1"/>
  <c r="N1379" i="5"/>
  <c r="P1379" i="5" s="1"/>
  <c r="O1298" i="5"/>
  <c r="P1298" i="5" s="1"/>
  <c r="N1508" i="5"/>
  <c r="P1508" i="5" s="1"/>
  <c r="O1680" i="5"/>
  <c r="P1680" i="5" s="1"/>
  <c r="N1242" i="5"/>
  <c r="P1242" i="5" s="1"/>
  <c r="O1733" i="5"/>
  <c r="P1733" i="5" s="1"/>
  <c r="N1905" i="5"/>
  <c r="P1905" i="5" s="1"/>
  <c r="N1690" i="5"/>
  <c r="P1690" i="5" s="1"/>
  <c r="O1814" i="5"/>
  <c r="P1814" i="5" s="1"/>
  <c r="O1607" i="5"/>
  <c r="P1607" i="5" s="1"/>
  <c r="N1493" i="5"/>
  <c r="P1493" i="5" s="1"/>
  <c r="O1993" i="5"/>
  <c r="P1993" i="5" s="1"/>
  <c r="O1912" i="5"/>
  <c r="P1912" i="5" s="1"/>
  <c r="N2346" i="5"/>
  <c r="P2346" i="5" s="1"/>
  <c r="O3082" i="5"/>
  <c r="P3082" i="5" s="1"/>
  <c r="O3178" i="5"/>
  <c r="P3178" i="5" s="1"/>
  <c r="Q3178" i="5" s="1"/>
  <c r="O3207" i="5"/>
  <c r="P3207" i="5" s="1"/>
  <c r="Q3207" i="5" s="1"/>
  <c r="N3238" i="5"/>
  <c r="P3238" i="5" s="1"/>
  <c r="Q3238" i="5" s="1"/>
  <c r="O3529" i="5"/>
  <c r="P3529" i="5" s="1"/>
  <c r="N3450" i="5"/>
  <c r="P3450" i="5" s="1"/>
  <c r="Q3450" i="5" s="1"/>
  <c r="O3327" i="5"/>
  <c r="P3327" i="5" s="1"/>
  <c r="Q3327" i="5" s="1"/>
  <c r="O3300" i="5"/>
  <c r="P3300" i="5" s="1"/>
  <c r="Q3300" i="5" s="1"/>
  <c r="N3753" i="5"/>
  <c r="P3753" i="5" s="1"/>
  <c r="Q3753" i="5" s="1"/>
  <c r="O3970" i="5"/>
  <c r="P3970" i="5" s="1"/>
  <c r="Q3970" i="5" s="1"/>
  <c r="N4658" i="5"/>
  <c r="P4658" i="5" s="1"/>
  <c r="N5732" i="5"/>
  <c r="P5732" i="5" s="1"/>
  <c r="Q5732" i="5" s="1"/>
  <c r="N5195" i="5"/>
  <c r="P5195" i="5" s="1"/>
  <c r="Q5195" i="5" s="1"/>
  <c r="N6567" i="5"/>
  <c r="P6567" i="5" s="1"/>
  <c r="Q6567" i="5" s="1"/>
  <c r="N7930" i="5"/>
  <c r="P7930" i="5" s="1"/>
  <c r="Q7930" i="5" s="1"/>
  <c r="O6970" i="5"/>
  <c r="P6970" i="5" s="1"/>
  <c r="Q6970" i="5" s="1"/>
  <c r="O6674" i="5"/>
  <c r="P6674" i="5" s="1"/>
  <c r="Q6674" i="5" s="1"/>
  <c r="O8772" i="5"/>
  <c r="P8772" i="5" s="1"/>
  <c r="Q8772" i="5" s="1"/>
  <c r="O8054" i="5"/>
  <c r="P8054" i="5" s="1"/>
  <c r="Q8054" i="5" s="1"/>
  <c r="O9145" i="5"/>
  <c r="P9145" i="5" s="1"/>
  <c r="Q9145" i="5" s="1"/>
  <c r="O8918" i="5"/>
  <c r="P8918" i="5" s="1"/>
  <c r="Q8918" i="5" s="1"/>
  <c r="O8404" i="5"/>
  <c r="P8404" i="5" s="1"/>
  <c r="Q8404" i="5" s="1"/>
  <c r="N10300" i="5"/>
  <c r="P10300" i="5" s="1"/>
  <c r="O9562" i="5"/>
  <c r="P9562" i="5" s="1"/>
  <c r="Q9562" i="5" s="1"/>
  <c r="O10297" i="5"/>
  <c r="P10297" i="5" s="1"/>
  <c r="O9603" i="5"/>
  <c r="P9603" i="5" s="1"/>
  <c r="Q9603" i="5" s="1"/>
  <c r="O8048" i="5"/>
  <c r="P8048" i="5" s="1"/>
  <c r="Q8048" i="5" s="1"/>
  <c r="O9454" i="5"/>
  <c r="P9454" i="5" s="1"/>
  <c r="Q9454" i="5" s="1"/>
  <c r="O11242" i="5"/>
  <c r="P11242" i="5" s="1"/>
  <c r="Q11242" i="5" s="1"/>
  <c r="N11781" i="5"/>
  <c r="P11781" i="5" s="1"/>
  <c r="Q11781" i="5" s="1"/>
  <c r="O11181" i="5"/>
  <c r="P11181" i="5" s="1"/>
  <c r="Q11181" i="5" s="1"/>
  <c r="N12238" i="5"/>
  <c r="P12238" i="5" s="1"/>
  <c r="Q12238" i="5" s="1"/>
  <c r="N12499" i="5"/>
  <c r="P12499" i="5" s="1"/>
  <c r="Q12499" i="5" s="1"/>
  <c r="N12293" i="5"/>
  <c r="P12293" i="5" s="1"/>
  <c r="Q12293" i="5" s="1"/>
  <c r="O11906" i="5"/>
  <c r="N11906" i="5"/>
  <c r="N11793" i="5"/>
  <c r="O11793" i="5"/>
  <c r="N11824" i="5"/>
  <c r="O11824" i="5"/>
  <c r="N9486" i="5"/>
  <c r="O9486" i="5"/>
  <c r="N3608" i="5"/>
  <c r="O3608" i="5"/>
  <c r="N1982" i="5"/>
  <c r="O1982" i="5"/>
  <c r="O515" i="5"/>
  <c r="N515" i="5"/>
  <c r="O3857" i="5"/>
  <c r="P3857" i="5" s="1"/>
  <c r="N4401" i="5"/>
  <c r="P4401" i="5" s="1"/>
  <c r="Q4401" i="5" s="1"/>
  <c r="O4602" i="5"/>
  <c r="P4602" i="5" s="1"/>
  <c r="Q4602" i="5" s="1"/>
  <c r="N4408" i="5"/>
  <c r="P4408" i="5" s="1"/>
  <c r="Q4408" i="5" s="1"/>
  <c r="N4933" i="5"/>
  <c r="P4933" i="5" s="1"/>
  <c r="Q4933" i="5" s="1"/>
  <c r="N4963" i="5"/>
  <c r="P4963" i="5" s="1"/>
  <c r="Q4963" i="5" s="1"/>
  <c r="O5935" i="5"/>
  <c r="P5935" i="5" s="1"/>
  <c r="Q5935" i="5" s="1"/>
  <c r="N7849" i="5"/>
  <c r="P7849" i="5" s="1"/>
  <c r="Q7849" i="5" s="1"/>
  <c r="N8151" i="5"/>
  <c r="P8151" i="5" s="1"/>
  <c r="Q8151" i="5" s="1"/>
  <c r="N13307" i="5"/>
  <c r="P13307" i="5" s="1"/>
  <c r="N13551" i="5"/>
  <c r="P13551" i="5" s="1"/>
  <c r="O13799" i="5"/>
  <c r="P13799" i="5" s="1"/>
  <c r="O14063" i="5"/>
  <c r="P14063" i="5" s="1"/>
  <c r="N14275" i="5"/>
  <c r="P14275" i="5" s="1"/>
  <c r="O13392" i="5"/>
  <c r="P13392" i="5" s="1"/>
  <c r="O13572" i="5"/>
  <c r="P13572" i="5" s="1"/>
  <c r="N13784" i="5"/>
  <c r="P13784" i="5" s="1"/>
  <c r="N14024" i="5"/>
  <c r="P14024" i="5" s="1"/>
  <c r="O14276" i="5"/>
  <c r="P14276" i="5" s="1"/>
  <c r="O13321" i="5"/>
  <c r="P13321" i="5" s="1"/>
  <c r="O13637" i="5"/>
  <c r="P13637" i="5" s="1"/>
  <c r="O13941" i="5"/>
  <c r="P13941" i="5" s="1"/>
  <c r="N14201" i="5"/>
  <c r="P14201" i="5" s="1"/>
  <c r="N13366" i="5"/>
  <c r="P13366" i="5" s="1"/>
  <c r="N13518" i="5"/>
  <c r="P13518" i="5" s="1"/>
  <c r="O13734" i="5"/>
  <c r="P13734" i="5" s="1"/>
  <c r="N14022" i="5"/>
  <c r="P14022" i="5" s="1"/>
  <c r="N14246" i="5"/>
  <c r="P14246" i="5" s="1"/>
  <c r="Q14246" i="5" s="1"/>
  <c r="P4194" i="5"/>
  <c r="Q4194" i="5" s="1"/>
  <c r="P13631" i="5"/>
  <c r="P14098" i="5"/>
  <c r="O2869" i="5"/>
  <c r="P2869" i="5" s="1"/>
  <c r="O9980" i="5"/>
  <c r="P9980" i="5" s="1"/>
  <c r="Q9980" i="5" s="1"/>
  <c r="N10145" i="5"/>
  <c r="P10145" i="5" s="1"/>
  <c r="Q10145" i="5" s="1"/>
  <c r="O11281" i="5"/>
  <c r="P11281" i="5" s="1"/>
  <c r="Q11281" i="5" s="1"/>
  <c r="N10884" i="5"/>
  <c r="P10884" i="5" s="1"/>
  <c r="Q10884" i="5" s="1"/>
  <c r="O11908" i="5"/>
  <c r="P11908" i="5" s="1"/>
  <c r="Q11908" i="5" s="1"/>
  <c r="N12893" i="5"/>
  <c r="P12893" i="5" s="1"/>
  <c r="Q12893" i="5" s="1"/>
  <c r="N12922" i="5"/>
  <c r="P12922" i="5" s="1"/>
  <c r="Q12922" i="5" s="1"/>
  <c r="O13027" i="5"/>
  <c r="P13027" i="5" s="1"/>
  <c r="Q13027" i="5" s="1"/>
  <c r="P6895" i="5"/>
  <c r="Q6895" i="5" s="1"/>
  <c r="P3885" i="5"/>
  <c r="P3906" i="5"/>
  <c r="P5792" i="5"/>
  <c r="Q5792" i="5" s="1"/>
  <c r="P5618" i="5"/>
  <c r="Q5618" i="5" s="1"/>
  <c r="P6414" i="5"/>
  <c r="Q6414" i="5" s="1"/>
  <c r="P6591" i="5"/>
  <c r="Q6591" i="5" s="1"/>
  <c r="P6763" i="5"/>
  <c r="Q6763" i="5" s="1"/>
  <c r="P7922" i="5"/>
  <c r="Q7922" i="5" s="1"/>
  <c r="P7057" i="5"/>
  <c r="Q7057" i="5" s="1"/>
  <c r="P7835" i="5"/>
  <c r="Q7835" i="5" s="1"/>
  <c r="P10258" i="5"/>
  <c r="P8024" i="5"/>
  <c r="Q8024" i="5" s="1"/>
  <c r="P11182" i="5"/>
  <c r="Q11182" i="5" s="1"/>
  <c r="P10554" i="5"/>
  <c r="P11485" i="5"/>
  <c r="Q11485" i="5" s="1"/>
  <c r="P11112" i="5"/>
  <c r="Q11112" i="5" s="1"/>
  <c r="P10650" i="5"/>
  <c r="P11987" i="5"/>
  <c r="Q11987" i="5" s="1"/>
  <c r="P12251" i="5"/>
  <c r="Q12251" i="5" s="1"/>
  <c r="P11618" i="5"/>
  <c r="Q11618" i="5" s="1"/>
  <c r="P12560" i="5"/>
  <c r="Q12560" i="5" s="1"/>
  <c r="P12030" i="5"/>
  <c r="Q12030" i="5" s="1"/>
  <c r="P56" i="5"/>
  <c r="P1417" i="5"/>
  <c r="P1867" i="5"/>
  <c r="P4024" i="5"/>
  <c r="Q4024" i="5" s="1"/>
  <c r="P5844" i="5"/>
  <c r="Q5844" i="5" s="1"/>
  <c r="P6229" i="5"/>
  <c r="Q6229" i="5" s="1"/>
  <c r="P12670" i="5"/>
  <c r="Q12670" i="5" s="1"/>
  <c r="P3350" i="5"/>
  <c r="Q3350" i="5" s="1"/>
  <c r="P305" i="5"/>
  <c r="P5829" i="5"/>
  <c r="Q5829" i="5" s="1"/>
  <c r="P410" i="5"/>
  <c r="P958" i="5"/>
  <c r="P2056" i="5"/>
  <c r="P14448" i="5"/>
  <c r="Q14448" i="5" s="1"/>
  <c r="P14528" i="5"/>
  <c r="P790" i="5"/>
  <c r="P543" i="5"/>
  <c r="P1643" i="5"/>
  <c r="P2050" i="5"/>
  <c r="P2786" i="5"/>
  <c r="P12474" i="5"/>
  <c r="Q12474" i="5" s="1"/>
  <c r="O24" i="5"/>
  <c r="P24" i="5" s="1"/>
  <c r="O2851" i="5"/>
  <c r="P2851" i="5" s="1"/>
  <c r="P13087" i="5"/>
  <c r="Q13087" i="5" s="1"/>
  <c r="O516" i="5"/>
  <c r="P516" i="5" s="1"/>
  <c r="O2434" i="5"/>
  <c r="P2434" i="5" s="1"/>
  <c r="N11634" i="5"/>
  <c r="P11634" i="5" s="1"/>
  <c r="Q11634" i="5" s="1"/>
  <c r="P10663" i="5"/>
  <c r="Q10663" i="5" s="1"/>
  <c r="P4048" i="5"/>
  <c r="P4058" i="5"/>
  <c r="P4386" i="5"/>
  <c r="P4175" i="5"/>
  <c r="P4237" i="5"/>
  <c r="P5036" i="5"/>
  <c r="P5073" i="5"/>
  <c r="P4764" i="5"/>
  <c r="O9037" i="5"/>
  <c r="P9037" i="5" s="1"/>
  <c r="Q9037" i="5" s="1"/>
  <c r="N8831" i="5"/>
  <c r="P8831" i="5" s="1"/>
  <c r="Q8831" i="5" s="1"/>
  <c r="O10788" i="5"/>
  <c r="P10788" i="5" s="1"/>
  <c r="Q10788" i="5" s="1"/>
  <c r="P5200" i="5"/>
  <c r="Q5200" i="5" s="1"/>
  <c r="P5784" i="5"/>
  <c r="Q5784" i="5" s="1"/>
  <c r="P5127" i="5"/>
  <c r="Q5127" i="5" s="1"/>
  <c r="P5519" i="5"/>
  <c r="Q5519" i="5" s="1"/>
  <c r="P5966" i="5"/>
  <c r="Q5966" i="5" s="1"/>
  <c r="P6595" i="5"/>
  <c r="Q6595" i="5" s="1"/>
  <c r="P8222" i="5"/>
  <c r="Q8222" i="5" s="1"/>
  <c r="P9150" i="5"/>
  <c r="Q9150" i="5" s="1"/>
  <c r="P12090" i="5"/>
  <c r="Q12090" i="5" s="1"/>
  <c r="O182" i="5"/>
  <c r="P182" i="5" s="1"/>
  <c r="N590" i="5"/>
  <c r="P590" i="5" s="1"/>
  <c r="O694" i="5"/>
  <c r="P694" i="5" s="1"/>
  <c r="N445" i="5"/>
  <c r="P445" i="5" s="1"/>
  <c r="N761" i="5"/>
  <c r="P761" i="5" s="1"/>
  <c r="O1191" i="5"/>
  <c r="P1191" i="5" s="1"/>
  <c r="O1032" i="5"/>
  <c r="P1032" i="5" s="1"/>
  <c r="N1216" i="5"/>
  <c r="P1216" i="5" s="1"/>
  <c r="O1169" i="5"/>
  <c r="P1169" i="5" s="1"/>
  <c r="O1159" i="5"/>
  <c r="P1159" i="5" s="1"/>
  <c r="N1554" i="5"/>
  <c r="P1554" i="5" s="1"/>
  <c r="N1387" i="5"/>
  <c r="P1387" i="5" s="1"/>
  <c r="N1312" i="5"/>
  <c r="P1312" i="5" s="1"/>
  <c r="N1512" i="5"/>
  <c r="P1512" i="5" s="1"/>
  <c r="N1684" i="5"/>
  <c r="P1684" i="5" s="1"/>
  <c r="O1305" i="5"/>
  <c r="P1305" i="5" s="1"/>
  <c r="O1309" i="5"/>
  <c r="P1309" i="5" s="1"/>
  <c r="N1328" i="5"/>
  <c r="P1328" i="5" s="1"/>
  <c r="N1738" i="5"/>
  <c r="P1738" i="5" s="1"/>
  <c r="N1874" i="5"/>
  <c r="P1874" i="5" s="1"/>
  <c r="O1916" i="5"/>
  <c r="P1916" i="5" s="1"/>
  <c r="O1844" i="5"/>
  <c r="P1844" i="5" s="1"/>
  <c r="O1695" i="5"/>
  <c r="P1695" i="5" s="1"/>
  <c r="O1715" i="5"/>
  <c r="P1715" i="5" s="1"/>
  <c r="N2404" i="5"/>
  <c r="P2404" i="5" s="1"/>
  <c r="N3253" i="5"/>
  <c r="P3253" i="5" s="1"/>
  <c r="Q3253" i="5" s="1"/>
  <c r="O3032" i="5"/>
  <c r="P3032" i="5" s="1"/>
  <c r="O3077" i="5"/>
  <c r="P3077" i="5" s="1"/>
  <c r="Q3077" i="5" s="1"/>
  <c r="O3365" i="5"/>
  <c r="P3365" i="5" s="1"/>
  <c r="Q3365" i="5" s="1"/>
  <c r="N3330" i="5"/>
  <c r="P3330" i="5" s="1"/>
  <c r="Q3330" i="5" s="1"/>
  <c r="N3216" i="5"/>
  <c r="P3216" i="5" s="1"/>
  <c r="Q3216" i="5" s="1"/>
  <c r="O3451" i="5"/>
  <c r="P3451" i="5" s="1"/>
  <c r="Q3451" i="5" s="1"/>
  <c r="O3444" i="5"/>
  <c r="P3444" i="5" s="1"/>
  <c r="Q3444" i="5" s="1"/>
  <c r="N3610" i="5"/>
  <c r="P3610" i="5" s="1"/>
  <c r="Q3610" i="5" s="1"/>
  <c r="O3600" i="5"/>
  <c r="P3600" i="5" s="1"/>
  <c r="Q3600" i="5" s="1"/>
  <c r="N4830" i="5"/>
  <c r="P4830" i="5" s="1"/>
  <c r="Q4830" i="5" s="1"/>
  <c r="O5745" i="5"/>
  <c r="P5745" i="5" s="1"/>
  <c r="Q5745" i="5" s="1"/>
  <c r="O6180" i="5"/>
  <c r="P6180" i="5" s="1"/>
  <c r="Q6180" i="5" s="1"/>
  <c r="O6655" i="5"/>
  <c r="P6655" i="5" s="1"/>
  <c r="Q6655" i="5" s="1"/>
  <c r="N7515" i="5"/>
  <c r="P7515" i="5" s="1"/>
  <c r="Q7515" i="5" s="1"/>
  <c r="N6784" i="5"/>
  <c r="P6784" i="5" s="1"/>
  <c r="Q6784" i="5" s="1"/>
  <c r="O7985" i="5"/>
  <c r="P7985" i="5" s="1"/>
  <c r="Q7985" i="5" s="1"/>
  <c r="O8401" i="5"/>
  <c r="P8401" i="5" s="1"/>
  <c r="Q8401" i="5" s="1"/>
  <c r="O8945" i="5"/>
  <c r="P8945" i="5" s="1"/>
  <c r="Q8945" i="5" s="1"/>
  <c r="O8718" i="5"/>
  <c r="P8718" i="5" s="1"/>
  <c r="Q8718" i="5" s="1"/>
  <c r="N9170" i="5"/>
  <c r="P9170" i="5" s="1"/>
  <c r="Q9170" i="5" s="1"/>
  <c r="N9725" i="5"/>
  <c r="P9725" i="5" s="1"/>
  <c r="Q9725" i="5" s="1"/>
  <c r="N9945" i="5"/>
  <c r="P9945" i="5" s="1"/>
  <c r="Q9945" i="5" s="1"/>
  <c r="O9886" i="5"/>
  <c r="P9886" i="5" s="1"/>
  <c r="Q9886" i="5" s="1"/>
  <c r="N9958" i="5"/>
  <c r="P9958" i="5" s="1"/>
  <c r="Q9958" i="5" s="1"/>
  <c r="N10266" i="5"/>
  <c r="P10266" i="5" s="1"/>
  <c r="N9326" i="5"/>
  <c r="P9326" i="5" s="1"/>
  <c r="Q9326" i="5" s="1"/>
  <c r="O10626" i="5"/>
  <c r="P10626" i="5" s="1"/>
  <c r="N11032" i="5"/>
  <c r="P11032" i="5" s="1"/>
  <c r="Q11032" i="5" s="1"/>
  <c r="O10594" i="5"/>
  <c r="P10594" i="5" s="1"/>
  <c r="O10974" i="5"/>
  <c r="P10974" i="5" s="1"/>
  <c r="Q10974" i="5" s="1"/>
  <c r="O12303" i="5"/>
  <c r="P12303" i="5" s="1"/>
  <c r="Q12303" i="5" s="1"/>
  <c r="N11367" i="5"/>
  <c r="P11367" i="5" s="1"/>
  <c r="Q11367" i="5" s="1"/>
  <c r="N12248" i="5"/>
  <c r="O12248" i="5"/>
  <c r="N10666" i="5"/>
  <c r="O10666" i="5"/>
  <c r="O10658" i="5"/>
  <c r="N10658" i="5"/>
  <c r="N10041" i="5"/>
  <c r="O10041" i="5"/>
  <c r="N2570" i="5"/>
  <c r="O2570" i="5"/>
  <c r="N2825" i="5"/>
  <c r="O2825" i="5"/>
  <c r="N2775" i="5"/>
  <c r="O2775" i="5"/>
  <c r="N2507" i="5"/>
  <c r="O2507" i="5"/>
  <c r="N2065" i="5"/>
  <c r="O2065" i="5"/>
  <c r="N2198" i="5"/>
  <c r="O2198" i="5"/>
  <c r="O2240" i="5"/>
  <c r="N2240" i="5"/>
  <c r="N1929" i="5"/>
  <c r="O1929" i="5"/>
  <c r="O2059" i="5"/>
  <c r="N2059" i="5"/>
  <c r="O897" i="5"/>
  <c r="N897" i="5"/>
  <c r="N11782" i="5"/>
  <c r="O11782" i="5"/>
  <c r="N8020" i="5"/>
  <c r="O8020" i="5"/>
  <c r="O2929" i="5"/>
  <c r="N2929" i="5"/>
  <c r="N2917" i="5"/>
  <c r="O2917" i="5"/>
  <c r="O2933" i="5"/>
  <c r="N2933" i="5"/>
  <c r="N3020" i="5"/>
  <c r="O3020" i="5"/>
  <c r="N2980" i="5"/>
  <c r="O2980" i="5"/>
  <c r="N2944" i="5"/>
  <c r="O2944" i="5"/>
  <c r="N2915" i="5"/>
  <c r="O2915" i="5"/>
  <c r="N3027" i="5"/>
  <c r="O3027" i="5"/>
  <c r="N2991" i="5"/>
  <c r="O2991" i="5"/>
  <c r="N2943" i="5"/>
  <c r="O2943" i="5"/>
  <c r="N2886" i="5"/>
  <c r="O2886" i="5"/>
  <c r="N2538" i="5"/>
  <c r="O2538" i="5"/>
  <c r="N3014" i="5"/>
  <c r="O3014" i="5"/>
  <c r="N2970" i="5"/>
  <c r="O2970" i="5"/>
  <c r="O2934" i="5"/>
  <c r="N2934" i="5"/>
  <c r="N2589" i="5"/>
  <c r="O2589" i="5"/>
  <c r="N2560" i="5"/>
  <c r="O2560" i="5"/>
  <c r="N2383" i="5"/>
  <c r="O2383" i="5"/>
  <c r="N1930" i="5"/>
  <c r="O1930" i="5"/>
  <c r="N1457" i="5"/>
  <c r="O1457" i="5"/>
  <c r="N1456" i="5"/>
  <c r="O1456" i="5"/>
  <c r="O1323" i="5"/>
  <c r="N1323" i="5"/>
  <c r="N1831" i="5"/>
  <c r="O1831" i="5"/>
  <c r="N12760" i="5"/>
  <c r="O12760" i="5"/>
  <c r="N13180" i="5"/>
  <c r="O13180" i="5"/>
  <c r="O13011" i="5"/>
  <c r="N13011" i="5"/>
  <c r="N12907" i="5"/>
  <c r="O12907" i="5"/>
  <c r="O13062" i="5"/>
  <c r="N13062" i="5"/>
  <c r="N13045" i="5"/>
  <c r="O13045" i="5"/>
  <c r="N10071" i="5"/>
  <c r="O10071" i="5"/>
  <c r="N9381" i="5"/>
  <c r="O9381" i="5"/>
  <c r="O9679" i="5"/>
  <c r="N9679" i="5"/>
  <c r="N9158" i="5"/>
  <c r="O9158" i="5"/>
  <c r="N7983" i="5"/>
  <c r="O7983" i="5"/>
  <c r="O3809" i="5"/>
  <c r="N3809" i="5"/>
  <c r="N3544" i="5"/>
  <c r="O3544" i="5"/>
  <c r="O2297" i="5"/>
  <c r="N2297" i="5"/>
  <c r="N2801" i="5"/>
  <c r="O2801" i="5"/>
  <c r="O2322" i="5"/>
  <c r="N2322" i="5"/>
  <c r="O2705" i="5"/>
  <c r="N2705" i="5"/>
  <c r="N2641" i="5"/>
  <c r="O2641" i="5"/>
  <c r="N2333" i="5"/>
  <c r="O2333" i="5"/>
  <c r="N2772" i="5"/>
  <c r="O2772" i="5"/>
  <c r="O2669" i="5"/>
  <c r="N2669" i="5"/>
  <c r="O2770" i="5"/>
  <c r="N2770" i="5"/>
  <c r="N2708" i="5"/>
  <c r="O2708" i="5"/>
  <c r="O2672" i="5"/>
  <c r="N2672" i="5"/>
  <c r="N2632" i="5"/>
  <c r="O2632" i="5"/>
  <c r="N2592" i="5"/>
  <c r="O2592" i="5"/>
  <c r="N2320" i="5"/>
  <c r="O2320" i="5"/>
  <c r="N2743" i="5"/>
  <c r="O2743" i="5"/>
  <c r="O2675" i="5"/>
  <c r="N2675" i="5"/>
  <c r="N2603" i="5"/>
  <c r="O2603" i="5"/>
  <c r="N2323" i="5"/>
  <c r="O2323" i="5"/>
  <c r="N2254" i="5"/>
  <c r="O2254" i="5"/>
  <c r="N2038" i="5"/>
  <c r="O2038" i="5"/>
  <c r="N2037" i="5"/>
  <c r="O2037" i="5"/>
  <c r="N1783" i="5"/>
  <c r="O1783" i="5"/>
  <c r="N2196" i="5"/>
  <c r="O2196" i="5"/>
  <c r="N1735" i="5"/>
  <c r="O1735" i="5"/>
  <c r="N1750" i="5"/>
  <c r="O1750" i="5"/>
  <c r="N1005" i="5"/>
  <c r="O1005" i="5"/>
  <c r="N2079" i="5"/>
  <c r="O2079" i="5"/>
  <c r="N1979" i="5"/>
  <c r="O1979" i="5"/>
  <c r="O992" i="5"/>
  <c r="N992" i="5"/>
  <c r="N1004" i="5"/>
  <c r="O1004" i="5"/>
  <c r="N904" i="5"/>
  <c r="O904" i="5"/>
  <c r="N523" i="5"/>
  <c r="O523" i="5"/>
  <c r="N868" i="5"/>
  <c r="O868" i="5"/>
  <c r="N505" i="5"/>
  <c r="O505" i="5"/>
  <c r="N832" i="5"/>
  <c r="O832" i="5"/>
  <c r="N548" i="5"/>
  <c r="O548" i="5"/>
  <c r="N903" i="5"/>
  <c r="O903" i="5"/>
  <c r="O859" i="5"/>
  <c r="N859" i="5"/>
  <c r="N827" i="5"/>
  <c r="O827" i="5"/>
  <c r="O593" i="5"/>
  <c r="N593" i="5"/>
  <c r="N986" i="5"/>
  <c r="O986" i="5"/>
  <c r="O922" i="5"/>
  <c r="N922" i="5"/>
  <c r="N862" i="5"/>
  <c r="O862" i="5"/>
  <c r="N830" i="5"/>
  <c r="O830" i="5"/>
  <c r="O397" i="5"/>
  <c r="N397" i="5"/>
  <c r="N961" i="5"/>
  <c r="O961" i="5"/>
  <c r="N893" i="5"/>
  <c r="O893" i="5"/>
  <c r="N857" i="5"/>
  <c r="O857" i="5"/>
  <c r="N425" i="5"/>
  <c r="O425" i="5"/>
  <c r="N727" i="5"/>
  <c r="O727" i="5"/>
  <c r="O279" i="5"/>
  <c r="N279" i="5"/>
  <c r="N472" i="5"/>
  <c r="O472" i="5"/>
  <c r="O299" i="5"/>
  <c r="N299" i="5"/>
  <c r="O411" i="5"/>
  <c r="N411" i="5"/>
  <c r="O302" i="5"/>
  <c r="N302" i="5"/>
  <c r="O221" i="5"/>
  <c r="N221" i="5"/>
  <c r="O137" i="5"/>
  <c r="N137" i="5"/>
  <c r="N97" i="5"/>
  <c r="O97" i="5"/>
  <c r="N160" i="5"/>
  <c r="O160" i="5"/>
  <c r="N10736" i="5"/>
  <c r="O10736" i="5"/>
  <c r="N3546" i="5"/>
  <c r="O3546" i="5"/>
  <c r="N3616" i="5"/>
  <c r="O3616" i="5"/>
  <c r="N2269" i="5"/>
  <c r="O2269" i="5"/>
  <c r="N107" i="5"/>
  <c r="O107" i="5"/>
  <c r="O4712" i="5"/>
  <c r="P4712" i="5" s="1"/>
  <c r="Q4712" i="5" s="1"/>
  <c r="N4195" i="5"/>
  <c r="P4195" i="5" s="1"/>
  <c r="Q4195" i="5" s="1"/>
  <c r="N4471" i="5"/>
  <c r="P4471" i="5" s="1"/>
  <c r="Q4471" i="5" s="1"/>
  <c r="N4188" i="5"/>
  <c r="P4188" i="5" s="1"/>
  <c r="N4159" i="5"/>
  <c r="P4159" i="5" s="1"/>
  <c r="N5937" i="5"/>
  <c r="P5937" i="5" s="1"/>
  <c r="Q5937" i="5" s="1"/>
  <c r="O6146" i="5"/>
  <c r="P6146" i="5" s="1"/>
  <c r="Q6146" i="5" s="1"/>
  <c r="N8481" i="5"/>
  <c r="P8481" i="5" s="1"/>
  <c r="Q8481" i="5" s="1"/>
  <c r="N8675" i="5"/>
  <c r="P8675" i="5" s="1"/>
  <c r="Q8675" i="5" s="1"/>
  <c r="O13451" i="5"/>
  <c r="P13451" i="5" s="1"/>
  <c r="N13663" i="5"/>
  <c r="P13663" i="5" s="1"/>
  <c r="O13943" i="5"/>
  <c r="P13943" i="5" s="1"/>
  <c r="N14183" i="5"/>
  <c r="P14183" i="5" s="1"/>
  <c r="O14367" i="5"/>
  <c r="P14367" i="5" s="1"/>
  <c r="N13440" i="5"/>
  <c r="P13440" i="5" s="1"/>
  <c r="N13624" i="5"/>
  <c r="P13624" i="5" s="1"/>
  <c r="N13872" i="5"/>
  <c r="P13872" i="5" s="1"/>
  <c r="N14096" i="5"/>
  <c r="P14096" i="5" s="1"/>
  <c r="N14372" i="5"/>
  <c r="P14372" i="5" s="1"/>
  <c r="O13457" i="5"/>
  <c r="P13457" i="5" s="1"/>
  <c r="O13689" i="5"/>
  <c r="P13689" i="5" s="1"/>
  <c r="O14081" i="5"/>
  <c r="P14081" i="5" s="1"/>
  <c r="O14333" i="5"/>
  <c r="P14333" i="5" s="1"/>
  <c r="O13414" i="5"/>
  <c r="P13414" i="5" s="1"/>
  <c r="N13574" i="5"/>
  <c r="P13574" i="5" s="1"/>
  <c r="N13814" i="5"/>
  <c r="P13814" i="5" s="1"/>
  <c r="O14030" i="5"/>
  <c r="P14030" i="5" s="1"/>
  <c r="O14250" i="5"/>
  <c r="P14250" i="5" s="1"/>
  <c r="O5975" i="5"/>
  <c r="P5975" i="5" s="1"/>
  <c r="Q5975" i="5" s="1"/>
  <c r="O9969" i="5"/>
  <c r="P9969" i="5" s="1"/>
  <c r="Q9969" i="5" s="1"/>
  <c r="N10150" i="5"/>
  <c r="P10150" i="5" s="1"/>
  <c r="Q10150" i="5" s="1"/>
  <c r="O11254" i="5"/>
  <c r="P11254" i="5" s="1"/>
  <c r="Q11254" i="5" s="1"/>
  <c r="N10893" i="5"/>
  <c r="P10893" i="5" s="1"/>
  <c r="Q10893" i="5" s="1"/>
  <c r="N2622" i="5"/>
  <c r="P2622" i="5" s="1"/>
  <c r="N12949" i="5"/>
  <c r="P12949" i="5" s="1"/>
  <c r="Q12949" i="5" s="1"/>
  <c r="O12966" i="5"/>
  <c r="P12966" i="5" s="1"/>
  <c r="Q12966" i="5" s="1"/>
  <c r="O13164" i="5"/>
  <c r="P13164" i="5" s="1"/>
  <c r="Q13164" i="5" s="1"/>
  <c r="O1356" i="5"/>
  <c r="P1356" i="5" s="1"/>
  <c r="N1640" i="5"/>
  <c r="P1640" i="5" s="1"/>
  <c r="O1880" i="5"/>
  <c r="P1880" i="5" s="1"/>
  <c r="O2545" i="5"/>
  <c r="P2545" i="5" s="1"/>
  <c r="O3006" i="5"/>
  <c r="P3006" i="5" s="1"/>
  <c r="O2979" i="5"/>
  <c r="P2979" i="5" s="1"/>
  <c r="O2968" i="5"/>
  <c r="P2968" i="5" s="1"/>
  <c r="N2957" i="5"/>
  <c r="P2957" i="5" s="1"/>
  <c r="O8050" i="5"/>
  <c r="P8050" i="5" s="1"/>
  <c r="Q8050" i="5" s="1"/>
  <c r="N11823" i="5"/>
  <c r="P11823" i="5" s="1"/>
  <c r="Q11823" i="5" s="1"/>
  <c r="P5134" i="5"/>
  <c r="Q5134" i="5" s="1"/>
  <c r="P5773" i="5"/>
  <c r="Q5773" i="5" s="1"/>
  <c r="P5783" i="5"/>
  <c r="Q5783" i="5" s="1"/>
  <c r="P8819" i="5"/>
  <c r="Q8819" i="5" s="1"/>
  <c r="P6249" i="5"/>
  <c r="Q6249" i="5" s="1"/>
  <c r="P11547" i="5"/>
  <c r="Q11547" i="5" s="1"/>
  <c r="P5838" i="5"/>
  <c r="Q5838" i="5" s="1"/>
  <c r="P9220" i="5"/>
  <c r="Q9220" i="5" s="1"/>
  <c r="P11290" i="5"/>
  <c r="Q11290" i="5" s="1"/>
  <c r="P11094" i="5"/>
  <c r="Q11094" i="5" s="1"/>
  <c r="P13160" i="5"/>
  <c r="P2519" i="5"/>
  <c r="P3736" i="5"/>
  <c r="Q3736" i="5" s="1"/>
  <c r="P4976" i="5"/>
  <c r="P772" i="5"/>
  <c r="P1171" i="5"/>
  <c r="P816" i="5"/>
  <c r="P1204" i="5"/>
  <c r="P1020" i="5"/>
  <c r="P1389" i="5"/>
  <c r="P1952" i="5"/>
  <c r="P3525" i="5"/>
  <c r="P3296" i="5"/>
  <c r="Q3296" i="5" s="1"/>
  <c r="P5636" i="5"/>
  <c r="Q5636" i="5" s="1"/>
  <c r="P7926" i="5"/>
  <c r="Q7926" i="5" s="1"/>
  <c r="P9085" i="5"/>
  <c r="Q9085" i="5" s="1"/>
  <c r="P7365" i="5"/>
  <c r="Q7365" i="5" s="1"/>
  <c r="N14338" i="5"/>
  <c r="O14338" i="5"/>
  <c r="N14290" i="5"/>
  <c r="O14290" i="5"/>
  <c r="O14254" i="5"/>
  <c r="N14254" i="5"/>
  <c r="N14206" i="5"/>
  <c r="O14206" i="5"/>
  <c r="N14146" i="5"/>
  <c r="O14146" i="5"/>
  <c r="O14090" i="5"/>
  <c r="N14090" i="5"/>
  <c r="O14034" i="5"/>
  <c r="N14034" i="5"/>
  <c r="O13974" i="5"/>
  <c r="N13974" i="5"/>
  <c r="O13934" i="5"/>
  <c r="N13934" i="5"/>
  <c r="O13882" i="5"/>
  <c r="N13882" i="5"/>
  <c r="N13830" i="5"/>
  <c r="O13830" i="5"/>
  <c r="O13750" i="5"/>
  <c r="N13750" i="5"/>
  <c r="O13702" i="5"/>
  <c r="N13702" i="5"/>
  <c r="N13630" i="5"/>
  <c r="O13630" i="5"/>
  <c r="O13578" i="5"/>
  <c r="N13578" i="5"/>
  <c r="N13526" i="5"/>
  <c r="O13526" i="5"/>
  <c r="N13494" i="5"/>
  <c r="O13494" i="5"/>
  <c r="N13462" i="5"/>
  <c r="O13462" i="5"/>
  <c r="N13418" i="5"/>
  <c r="O13418" i="5"/>
  <c r="O13374" i="5"/>
  <c r="N13374" i="5"/>
  <c r="O13330" i="5"/>
  <c r="N13330" i="5"/>
  <c r="O13254" i="5"/>
  <c r="N13254" i="5"/>
  <c r="N14289" i="5"/>
  <c r="O14289" i="5"/>
  <c r="N14217" i="5"/>
  <c r="O14217" i="5"/>
  <c r="N14133" i="5"/>
  <c r="O14133" i="5"/>
  <c r="N14089" i="5"/>
  <c r="O14089" i="5"/>
  <c r="O14049" i="5"/>
  <c r="N14049" i="5"/>
  <c r="N13953" i="5"/>
  <c r="O13953" i="5"/>
  <c r="N13841" i="5"/>
  <c r="O13841" i="5"/>
  <c r="N13793" i="5"/>
  <c r="O13793" i="5"/>
  <c r="O13701" i="5"/>
  <c r="N13701" i="5"/>
  <c r="N13645" i="5"/>
  <c r="O13645" i="5"/>
  <c r="N13593" i="5"/>
  <c r="O13593" i="5"/>
  <c r="O13545" i="5"/>
  <c r="N13545" i="5"/>
  <c r="O13461" i="5"/>
  <c r="N13461" i="5"/>
  <c r="O13385" i="5"/>
  <c r="N13385" i="5"/>
  <c r="O13349" i="5"/>
  <c r="N13349" i="5"/>
  <c r="N13269" i="5"/>
  <c r="O13269" i="5"/>
  <c r="O14380" i="5"/>
  <c r="N14380" i="5"/>
  <c r="O14336" i="5"/>
  <c r="N14336" i="5"/>
  <c r="O14284" i="5"/>
  <c r="N14284" i="5"/>
  <c r="N14248" i="5"/>
  <c r="O14248" i="5"/>
  <c r="N14168" i="5"/>
  <c r="O14168" i="5"/>
  <c r="O14116" i="5"/>
  <c r="N14116" i="5"/>
  <c r="O14036" i="5"/>
  <c r="N14036" i="5"/>
  <c r="O13988" i="5"/>
  <c r="N13988" i="5"/>
  <c r="N13924" i="5"/>
  <c r="O13924" i="5"/>
  <c r="O13876" i="5"/>
  <c r="N13876" i="5"/>
  <c r="N13804" i="5"/>
  <c r="O13804" i="5"/>
  <c r="N13736" i="5"/>
  <c r="O13736" i="5"/>
  <c r="N13680" i="5"/>
  <c r="O13680" i="5"/>
  <c r="N13632" i="5"/>
  <c r="O13632" i="5"/>
  <c r="N13580" i="5"/>
  <c r="O13580" i="5"/>
  <c r="N13528" i="5"/>
  <c r="O13528" i="5"/>
  <c r="N13488" i="5"/>
  <c r="O13488" i="5"/>
  <c r="N13444" i="5"/>
  <c r="O13444" i="5"/>
  <c r="N13404" i="5"/>
  <c r="O13404" i="5"/>
  <c r="N13332" i="5"/>
  <c r="O13332" i="5"/>
  <c r="N13248" i="5"/>
  <c r="O13248" i="5"/>
  <c r="O14371" i="5"/>
  <c r="N14371" i="5"/>
  <c r="O14339" i="5"/>
  <c r="N14339" i="5"/>
  <c r="O14291" i="5"/>
  <c r="N14291" i="5"/>
  <c r="O14235" i="5"/>
  <c r="N14235" i="5"/>
  <c r="N14187" i="5"/>
  <c r="O14187" i="5"/>
  <c r="N14135" i="5"/>
  <c r="O14135" i="5"/>
  <c r="O14075" i="5"/>
  <c r="N14075" i="5"/>
  <c r="N14015" i="5"/>
  <c r="O14015" i="5"/>
  <c r="N13955" i="5"/>
  <c r="O13955" i="5"/>
  <c r="O13887" i="5"/>
  <c r="N13887" i="5"/>
  <c r="O13819" i="5"/>
  <c r="N13819" i="5"/>
  <c r="N13755" i="5"/>
  <c r="O13755" i="5"/>
  <c r="O13679" i="5"/>
  <c r="N13679" i="5"/>
  <c r="N13623" i="5"/>
  <c r="O13623" i="5"/>
  <c r="N13559" i="5"/>
  <c r="O13559" i="5"/>
  <c r="O13523" i="5"/>
  <c r="N13523" i="5"/>
  <c r="O13459" i="5"/>
  <c r="N13459" i="5"/>
  <c r="O13383" i="5"/>
  <c r="N13383" i="5"/>
  <c r="O13319" i="5"/>
  <c r="N13319" i="5"/>
  <c r="O13251" i="5"/>
  <c r="N13251" i="5"/>
  <c r="N8239" i="5"/>
  <c r="O8239" i="5"/>
  <c r="N7904" i="5"/>
  <c r="O7904" i="5"/>
  <c r="O6326" i="5"/>
  <c r="N6326" i="5"/>
  <c r="O4679" i="5"/>
  <c r="N4679" i="5"/>
  <c r="N4751" i="5"/>
  <c r="O4751" i="5"/>
  <c r="N4965" i="5"/>
  <c r="O4965" i="5"/>
  <c r="O4821" i="5"/>
  <c r="N4821" i="5"/>
  <c r="N4964" i="5"/>
  <c r="O4964" i="5"/>
  <c r="O4589" i="5"/>
  <c r="N4589" i="5"/>
  <c r="N4433" i="5"/>
  <c r="O4433" i="5"/>
  <c r="O4242" i="5"/>
  <c r="N4242" i="5"/>
  <c r="N4172" i="5"/>
  <c r="O4172" i="5"/>
  <c r="N14445" i="5"/>
  <c r="O14445" i="5"/>
  <c r="O14479" i="5"/>
  <c r="N14479" i="5"/>
  <c r="O3840" i="5"/>
  <c r="N3840" i="5"/>
  <c r="N2936" i="5"/>
  <c r="O2936" i="5"/>
  <c r="O2923" i="5"/>
  <c r="N2923" i="5"/>
  <c r="N2966" i="5"/>
  <c r="O2966" i="5"/>
  <c r="O13" i="5"/>
  <c r="N13" i="5"/>
  <c r="N11073" i="5"/>
  <c r="O11073" i="5"/>
  <c r="O10697" i="5"/>
  <c r="N10697" i="5"/>
  <c r="O10780" i="5"/>
  <c r="N10780" i="5"/>
  <c r="N11796" i="5"/>
  <c r="O11796" i="5"/>
  <c r="N10963" i="5"/>
  <c r="O10963" i="5"/>
  <c r="N10779" i="5"/>
  <c r="O10779" i="5"/>
  <c r="N10990" i="5"/>
  <c r="O10990" i="5"/>
  <c r="N10147" i="5"/>
  <c r="O10147" i="5"/>
  <c r="N9612" i="5"/>
  <c r="O9612" i="5"/>
  <c r="O9043" i="5"/>
  <c r="N9043" i="5"/>
  <c r="O9044" i="5"/>
  <c r="N9044" i="5"/>
  <c r="O10847" i="5"/>
  <c r="N10847" i="5"/>
  <c r="O10098" i="5"/>
  <c r="N10098" i="5"/>
  <c r="N10014" i="5"/>
  <c r="O10014" i="5"/>
  <c r="N10005" i="5"/>
  <c r="O10005" i="5"/>
  <c r="O9339" i="5"/>
  <c r="N9339" i="5"/>
  <c r="N10028" i="5"/>
  <c r="O10028" i="5"/>
  <c r="N8955" i="5"/>
  <c r="O8955" i="5"/>
  <c r="N8950" i="5"/>
  <c r="O8950" i="5"/>
  <c r="O8809" i="5"/>
  <c r="N8809" i="5"/>
  <c r="N3532" i="5"/>
  <c r="O3532" i="5"/>
  <c r="N2857" i="5"/>
  <c r="O2857" i="5"/>
  <c r="O2878" i="5"/>
  <c r="N2878" i="5"/>
  <c r="O2193" i="5"/>
  <c r="N2193" i="5"/>
  <c r="O12177" i="5"/>
  <c r="N12177" i="5"/>
  <c r="N12180" i="5"/>
  <c r="O12180" i="5"/>
  <c r="O11931" i="5"/>
  <c r="N11931" i="5"/>
  <c r="O11224" i="5"/>
  <c r="N11224" i="5"/>
  <c r="O12601" i="5"/>
  <c r="N12601" i="5"/>
  <c r="N10761" i="5"/>
  <c r="O10761" i="5"/>
  <c r="O11857" i="5"/>
  <c r="N11857" i="5"/>
  <c r="N11749" i="5"/>
  <c r="O11749" i="5"/>
  <c r="N10952" i="5"/>
  <c r="O10952" i="5"/>
  <c r="N10270" i="5"/>
  <c r="O10270" i="5"/>
  <c r="N10605" i="5"/>
  <c r="O10605" i="5"/>
  <c r="N10843" i="5"/>
  <c r="O10843" i="5"/>
  <c r="N10246" i="5"/>
  <c r="O10246" i="5"/>
  <c r="N11138" i="5"/>
  <c r="O11138" i="5"/>
  <c r="N10818" i="5"/>
  <c r="O10818" i="5"/>
  <c r="O10574" i="5"/>
  <c r="N10574" i="5"/>
  <c r="N10259" i="5"/>
  <c r="O10259" i="5"/>
  <c r="N9860" i="5"/>
  <c r="O9860" i="5"/>
  <c r="O9628" i="5"/>
  <c r="N9628" i="5"/>
  <c r="N9325" i="5"/>
  <c r="O9325" i="5"/>
  <c r="N7022" i="5"/>
  <c r="O7022" i="5"/>
  <c r="N10273" i="5"/>
  <c r="O10273" i="5"/>
  <c r="N10117" i="5"/>
  <c r="O10117" i="5"/>
  <c r="O9842" i="5"/>
  <c r="N9842" i="5"/>
  <c r="O9646" i="5"/>
  <c r="N9646" i="5"/>
  <c r="N9538" i="5"/>
  <c r="O9538" i="5"/>
  <c r="N10488" i="5"/>
  <c r="O10488" i="5"/>
  <c r="O9391" i="5"/>
  <c r="N9391" i="5"/>
  <c r="O10312" i="5"/>
  <c r="N10312" i="5"/>
  <c r="O10232" i="5"/>
  <c r="N10232" i="5"/>
  <c r="N9761" i="5"/>
  <c r="O9761" i="5"/>
  <c r="O9513" i="5"/>
  <c r="N9513" i="5"/>
  <c r="O9912" i="5"/>
  <c r="N9912" i="5"/>
  <c r="O9370" i="5"/>
  <c r="N9370" i="5"/>
  <c r="N8707" i="5"/>
  <c r="O8707" i="5"/>
  <c r="O8599" i="5"/>
  <c r="N8599" i="5"/>
  <c r="N9070" i="5"/>
  <c r="O9070" i="5"/>
  <c r="N8854" i="5"/>
  <c r="O8854" i="5"/>
  <c r="N8742" i="5"/>
  <c r="O8742" i="5"/>
  <c r="N8686" i="5"/>
  <c r="O8686" i="5"/>
  <c r="N7928" i="5"/>
  <c r="O7928" i="5"/>
  <c r="O8438" i="5"/>
  <c r="N8438" i="5"/>
  <c r="N9049" i="5"/>
  <c r="O9049" i="5"/>
  <c r="N8833" i="5"/>
  <c r="O8833" i="5"/>
  <c r="N8681" i="5"/>
  <c r="O8681" i="5"/>
  <c r="O9156" i="5"/>
  <c r="N9156" i="5"/>
  <c r="N8317" i="5"/>
  <c r="O8317" i="5"/>
  <c r="N9207" i="5"/>
  <c r="O9207" i="5"/>
  <c r="N8340" i="5"/>
  <c r="O8340" i="5"/>
  <c r="N7593" i="5"/>
  <c r="O7593" i="5"/>
  <c r="N7408" i="5"/>
  <c r="O7408" i="5"/>
  <c r="O6795" i="5"/>
  <c r="N6795" i="5"/>
  <c r="N7439" i="5"/>
  <c r="O7439" i="5"/>
  <c r="N6627" i="5"/>
  <c r="O6627" i="5"/>
  <c r="N7842" i="5"/>
  <c r="O7842" i="5"/>
  <c r="N7008" i="5"/>
  <c r="O7008" i="5"/>
  <c r="O7554" i="5"/>
  <c r="N7554" i="5"/>
  <c r="O7298" i="5"/>
  <c r="N7298" i="5"/>
  <c r="N5439" i="5"/>
  <c r="O5439" i="5"/>
  <c r="N5559" i="5"/>
  <c r="O5559" i="5"/>
  <c r="N5258" i="5"/>
  <c r="O5258" i="5"/>
  <c r="O5641" i="5"/>
  <c r="N5641" i="5"/>
  <c r="N5816" i="5"/>
  <c r="O5816" i="5"/>
  <c r="N5592" i="5"/>
  <c r="O5592" i="5"/>
  <c r="O5154" i="5"/>
  <c r="N5154" i="5"/>
  <c r="O5009" i="5"/>
  <c r="N5009" i="5"/>
  <c r="N3579" i="5"/>
  <c r="O3579" i="5"/>
  <c r="N3524" i="5"/>
  <c r="O3524" i="5"/>
  <c r="O3918" i="5"/>
  <c r="N3918" i="5"/>
  <c r="N3758" i="5"/>
  <c r="O3758" i="5"/>
  <c r="O3622" i="5"/>
  <c r="N3622" i="5"/>
  <c r="N3550" i="5"/>
  <c r="O3550" i="5"/>
  <c r="O3625" i="5"/>
  <c r="N3625" i="5"/>
  <c r="N3355" i="5"/>
  <c r="O3355" i="5"/>
  <c r="O3415" i="5"/>
  <c r="N3415" i="5"/>
  <c r="N3676" i="5"/>
  <c r="O3676" i="5"/>
  <c r="O3576" i="5"/>
  <c r="N3576" i="5"/>
  <c r="N3144" i="5"/>
  <c r="O3144" i="5"/>
  <c r="N3490" i="5"/>
  <c r="O3490" i="5"/>
  <c r="N3442" i="5"/>
  <c r="O3442" i="5"/>
  <c r="O3382" i="5"/>
  <c r="N3382" i="5"/>
  <c r="N3310" i="5"/>
  <c r="O3310" i="5"/>
  <c r="N3272" i="5"/>
  <c r="O3272" i="5"/>
  <c r="N3239" i="5"/>
  <c r="O3239" i="5"/>
  <c r="O2370" i="5"/>
  <c r="N2370" i="5"/>
  <c r="O3199" i="5"/>
  <c r="N3199" i="5"/>
  <c r="N3155" i="5"/>
  <c r="O3155" i="5"/>
  <c r="N2337" i="5"/>
  <c r="O2337" i="5"/>
  <c r="O2445" i="5"/>
  <c r="N2445" i="5"/>
  <c r="O3242" i="5"/>
  <c r="N3242" i="5"/>
  <c r="O3202" i="5"/>
  <c r="N3202" i="5"/>
  <c r="N3083" i="5"/>
  <c r="O3083" i="5"/>
  <c r="N2390" i="5"/>
  <c r="O2390" i="5"/>
  <c r="O2360" i="5"/>
  <c r="N2360" i="5"/>
  <c r="O2343" i="5"/>
  <c r="N2343" i="5"/>
  <c r="N1731" i="5"/>
  <c r="O1731" i="5"/>
  <c r="N2018" i="5"/>
  <c r="O2018" i="5"/>
  <c r="N1838" i="5"/>
  <c r="O1838" i="5"/>
  <c r="N1631" i="5"/>
  <c r="O1631" i="5"/>
  <c r="N1740" i="5"/>
  <c r="O1740" i="5"/>
  <c r="N2109" i="5"/>
  <c r="O2109" i="5"/>
  <c r="N1691" i="5"/>
  <c r="O1691" i="5"/>
  <c r="O1791" i="5"/>
  <c r="N1791" i="5"/>
  <c r="N2152" i="5"/>
  <c r="O2152" i="5"/>
  <c r="N1854" i="5"/>
  <c r="O1854" i="5"/>
  <c r="N1522" i="5"/>
  <c r="O1522" i="5"/>
  <c r="N1746" i="5"/>
  <c r="O1746" i="5"/>
  <c r="O1710" i="5"/>
  <c r="N1710" i="5"/>
  <c r="O1670" i="5"/>
  <c r="N1670" i="5"/>
  <c r="N1614" i="5"/>
  <c r="O1614" i="5"/>
  <c r="N1528" i="5"/>
  <c r="O1528" i="5"/>
  <c r="N1295" i="5"/>
  <c r="O1295" i="5"/>
  <c r="O1937" i="5"/>
  <c r="N1937" i="5"/>
  <c r="N1885" i="5"/>
  <c r="O1885" i="5"/>
  <c r="N1593" i="5"/>
  <c r="O1593" i="5"/>
  <c r="N1468" i="5"/>
  <c r="O1468" i="5"/>
  <c r="N1992" i="5"/>
  <c r="O1992" i="5"/>
  <c r="O1904" i="5"/>
  <c r="N1904" i="5"/>
  <c r="O1860" i="5"/>
  <c r="N1860" i="5"/>
  <c r="N1485" i="5"/>
  <c r="O1485" i="5"/>
  <c r="N1728" i="5"/>
  <c r="O1728" i="5"/>
  <c r="O1688" i="5"/>
  <c r="N1688" i="5"/>
  <c r="N1648" i="5"/>
  <c r="O1648" i="5"/>
  <c r="N1555" i="5"/>
  <c r="O1555" i="5"/>
  <c r="O1186" i="5"/>
  <c r="N1186" i="5"/>
  <c r="O1835" i="5"/>
  <c r="N1835" i="5"/>
  <c r="O1461" i="5"/>
  <c r="N1461" i="5"/>
  <c r="O1400" i="5"/>
  <c r="N1400" i="5"/>
  <c r="N1276" i="5"/>
  <c r="O1276" i="5"/>
  <c r="N1042" i="5"/>
  <c r="O1042" i="5"/>
  <c r="O971" i="5"/>
  <c r="N971" i="5"/>
  <c r="O1325" i="5"/>
  <c r="N1325" i="5"/>
  <c r="N1253" i="5"/>
  <c r="O1253" i="5"/>
  <c r="N1264" i="5"/>
  <c r="O1264" i="5"/>
  <c r="O1319" i="5"/>
  <c r="N1319" i="5"/>
  <c r="O1173" i="5"/>
  <c r="N1173" i="5"/>
  <c r="O1161" i="5"/>
  <c r="N1161" i="5"/>
  <c r="O1097" i="5"/>
  <c r="N1097" i="5"/>
  <c r="N1029" i="5"/>
  <c r="O1029" i="5"/>
  <c r="N381" i="5"/>
  <c r="O381" i="5"/>
  <c r="N1018" i="5"/>
  <c r="O1018" i="5"/>
  <c r="O1207" i="5"/>
  <c r="N1207" i="5"/>
  <c r="N1147" i="5"/>
  <c r="O1147" i="5"/>
  <c r="N1059" i="5"/>
  <c r="O1059" i="5"/>
  <c r="N814" i="5"/>
  <c r="O814" i="5"/>
  <c r="N713" i="5"/>
  <c r="O713" i="5"/>
  <c r="O906" i="5"/>
  <c r="N906" i="5"/>
  <c r="N741" i="5"/>
  <c r="O741" i="5"/>
  <c r="O699" i="5"/>
  <c r="N699" i="5"/>
  <c r="N631" i="5"/>
  <c r="O631" i="5"/>
  <c r="O432" i="5"/>
  <c r="N432" i="5"/>
  <c r="N447" i="5"/>
  <c r="O447" i="5"/>
  <c r="N351" i="5"/>
  <c r="O351" i="5"/>
  <c r="O422" i="5"/>
  <c r="N422" i="5"/>
  <c r="N104" i="5"/>
  <c r="O104" i="5"/>
  <c r="N12972" i="5"/>
  <c r="O12972" i="5"/>
  <c r="N4000" i="5"/>
  <c r="P4000" i="5" s="1"/>
  <c r="Q4000" i="5" s="1"/>
  <c r="O4218" i="5"/>
  <c r="P4218" i="5" s="1"/>
  <c r="Q4218" i="5" s="1"/>
  <c r="O4398" i="5"/>
  <c r="P4398" i="5" s="1"/>
  <c r="O4591" i="5"/>
  <c r="P4591" i="5" s="1"/>
  <c r="O5032" i="5"/>
  <c r="P5032" i="5" s="1"/>
  <c r="Q5032" i="5" s="1"/>
  <c r="N5066" i="5"/>
  <c r="P5066" i="5" s="1"/>
  <c r="Q5066" i="5" s="1"/>
  <c r="N13299" i="5"/>
  <c r="P13299" i="5" s="1"/>
  <c r="O13547" i="5"/>
  <c r="P13547" i="5" s="1"/>
  <c r="O13791" i="5"/>
  <c r="P13791" i="5" s="1"/>
  <c r="N14107" i="5"/>
  <c r="P14107" i="5" s="1"/>
  <c r="N14323" i="5"/>
  <c r="P14323" i="5" s="1"/>
  <c r="Q14323" i="5" s="1"/>
  <c r="O13388" i="5"/>
  <c r="P13388" i="5" s="1"/>
  <c r="O13568" i="5"/>
  <c r="P13568" i="5" s="1"/>
  <c r="O13776" i="5"/>
  <c r="P13776" i="5" s="1"/>
  <c r="N14020" i="5"/>
  <c r="P14020" i="5" s="1"/>
  <c r="N13298" i="5"/>
  <c r="P13298" i="5" s="1"/>
  <c r="O13482" i="5"/>
  <c r="P13482" i="5" s="1"/>
  <c r="O13674" i="5"/>
  <c r="P13674" i="5" s="1"/>
  <c r="N13918" i="5"/>
  <c r="P13918" i="5" s="1"/>
  <c r="N14378" i="5"/>
  <c r="P14378" i="5" s="1"/>
  <c r="P4366" i="5"/>
  <c r="Q4366" i="5" s="1"/>
  <c r="P4860" i="5"/>
  <c r="Q4860" i="5" s="1"/>
  <c r="P9705" i="5"/>
  <c r="Q9705" i="5" s="1"/>
  <c r="P9636" i="5"/>
  <c r="Q9636" i="5" s="1"/>
  <c r="P10954" i="5"/>
  <c r="Q10954" i="5" s="1"/>
  <c r="P14143" i="5"/>
  <c r="P14137" i="5"/>
  <c r="P13310" i="5"/>
  <c r="P13778" i="5"/>
  <c r="P14078" i="5"/>
  <c r="P4002" i="5"/>
  <c r="Q4002" i="5" s="1"/>
  <c r="P6534" i="5"/>
  <c r="Q6534" i="5" s="1"/>
  <c r="P6016" i="5"/>
  <c r="Q6016" i="5" s="1"/>
  <c r="P6423" i="5"/>
  <c r="Q6423" i="5" s="1"/>
  <c r="P5635" i="5"/>
  <c r="Q5635" i="5" s="1"/>
  <c r="P6380" i="5"/>
  <c r="Q6380" i="5" s="1"/>
  <c r="P7606" i="5"/>
  <c r="Q7606" i="5" s="1"/>
  <c r="P6639" i="5"/>
  <c r="Q6639" i="5" s="1"/>
  <c r="P7172" i="5"/>
  <c r="Q7172" i="5" s="1"/>
  <c r="P6611" i="5"/>
  <c r="Q6611" i="5" s="1"/>
  <c r="P7259" i="5"/>
  <c r="Q7259" i="5" s="1"/>
  <c r="P7511" i="5"/>
  <c r="Q7511" i="5" s="1"/>
  <c r="P7879" i="5"/>
  <c r="Q7879" i="5" s="1"/>
  <c r="P7054" i="5"/>
  <c r="Q7054" i="5" s="1"/>
  <c r="P7833" i="5"/>
  <c r="Q7833" i="5" s="1"/>
  <c r="P8905" i="5"/>
  <c r="Q8905" i="5" s="1"/>
  <c r="P8254" i="5"/>
  <c r="Q8254" i="5" s="1"/>
  <c r="P7573" i="5"/>
  <c r="Q7573" i="5" s="1"/>
  <c r="P8802" i="5"/>
  <c r="Q8802" i="5" s="1"/>
  <c r="P8243" i="5"/>
  <c r="Q8243" i="5" s="1"/>
  <c r="P8491" i="5"/>
  <c r="Q8491" i="5" s="1"/>
  <c r="P9490" i="5"/>
  <c r="Q9490" i="5" s="1"/>
  <c r="P11544" i="5"/>
  <c r="Q11544" i="5" s="1"/>
  <c r="P11434" i="5"/>
  <c r="Q11434" i="5" s="1"/>
  <c r="P10451" i="5"/>
  <c r="P10387" i="5"/>
  <c r="P11734" i="5"/>
  <c r="Q11734" i="5" s="1"/>
  <c r="P12056" i="5"/>
  <c r="Q12056" i="5" s="1"/>
  <c r="P11670" i="5"/>
  <c r="Q11670" i="5" s="1"/>
  <c r="P12537" i="5"/>
  <c r="Q12537" i="5" s="1"/>
  <c r="P408" i="5"/>
  <c r="P819" i="5"/>
  <c r="P1205" i="5"/>
  <c r="P929" i="5"/>
  <c r="P1369" i="5"/>
  <c r="P581" i="5"/>
  <c r="P5958" i="5"/>
  <c r="Q5958" i="5" s="1"/>
  <c r="P5931" i="5"/>
  <c r="Q5931" i="5" s="1"/>
  <c r="P11926" i="5"/>
  <c r="Q11926" i="5" s="1"/>
  <c r="P12239" i="5"/>
  <c r="Q12239" i="5" s="1"/>
  <c r="P953" i="5"/>
  <c r="P2057" i="5"/>
  <c r="P2464" i="5"/>
  <c r="P14520" i="5"/>
  <c r="P983" i="5"/>
  <c r="P888" i="5"/>
  <c r="P869" i="5"/>
  <c r="P2087" i="5"/>
  <c r="P2684" i="5"/>
  <c r="P2639" i="5"/>
  <c r="P3399" i="5"/>
  <c r="Q3399" i="5" s="1"/>
  <c r="O23" i="5"/>
  <c r="P23" i="5" s="1"/>
  <c r="O2988" i="5"/>
  <c r="P2988" i="5" s="1"/>
  <c r="P13015" i="5"/>
  <c r="Q13015" i="5" s="1"/>
  <c r="P11537" i="5"/>
  <c r="Q11537" i="5" s="1"/>
  <c r="P4377" i="5"/>
  <c r="P4382" i="5"/>
  <c r="P4139" i="5"/>
  <c r="P4728" i="5"/>
  <c r="O8985" i="5"/>
  <c r="P8985" i="5" s="1"/>
  <c r="Q8985" i="5" s="1"/>
  <c r="O10057" i="5"/>
  <c r="P10057" i="5" s="1"/>
  <c r="Q10057" i="5" s="1"/>
  <c r="O10724" i="5"/>
  <c r="P10724" i="5" s="1"/>
  <c r="Q10724" i="5" s="1"/>
  <c r="P3561" i="5"/>
  <c r="Q3561" i="5" s="1"/>
  <c r="P5188" i="5"/>
  <c r="Q5188" i="5" s="1"/>
  <c r="P5482" i="5"/>
  <c r="Q5482" i="5" s="1"/>
  <c r="P6314" i="5"/>
  <c r="Q6314" i="5" s="1"/>
  <c r="P5675" i="5"/>
  <c r="Q5675" i="5" s="1"/>
  <c r="P7990" i="5"/>
  <c r="Q7990" i="5" s="1"/>
  <c r="P8198" i="5"/>
  <c r="Q8198" i="5" s="1"/>
  <c r="P9173" i="5"/>
  <c r="Q9173" i="5" s="1"/>
  <c r="P8575" i="5"/>
  <c r="Q8575" i="5" s="1"/>
  <c r="P5285" i="5"/>
  <c r="Q5285" i="5" s="1"/>
  <c r="P6577" i="5"/>
  <c r="Q6577" i="5" s="1"/>
  <c r="P13401" i="5"/>
  <c r="O3356" i="5"/>
  <c r="P3356" i="5" s="1"/>
  <c r="Q3356" i="5" s="1"/>
  <c r="N4077" i="5"/>
  <c r="P4077" i="5" s="1"/>
  <c r="Q4077" i="5" s="1"/>
  <c r="O3679" i="5"/>
  <c r="P3679" i="5" s="1"/>
  <c r="Q3679" i="5" s="1"/>
  <c r="O5172" i="5"/>
  <c r="P5172" i="5" s="1"/>
  <c r="Q5172" i="5" s="1"/>
  <c r="O5577" i="5"/>
  <c r="P5577" i="5" s="1"/>
  <c r="Q5577" i="5" s="1"/>
  <c r="O6187" i="5"/>
  <c r="P6187" i="5" s="1"/>
  <c r="Q6187" i="5" s="1"/>
  <c r="N7418" i="5"/>
  <c r="P7418" i="5" s="1"/>
  <c r="Q7418" i="5" s="1"/>
  <c r="O6826" i="5"/>
  <c r="P6826" i="5" s="1"/>
  <c r="Q6826" i="5" s="1"/>
  <c r="O7488" i="5"/>
  <c r="P7488" i="5" s="1"/>
  <c r="Q7488" i="5" s="1"/>
  <c r="O6868" i="5"/>
  <c r="P6868" i="5" s="1"/>
  <c r="Q6868" i="5" s="1"/>
  <c r="N8912" i="5"/>
  <c r="P8912" i="5" s="1"/>
  <c r="Q8912" i="5" s="1"/>
  <c r="O11757" i="5"/>
  <c r="N11757" i="5"/>
  <c r="N11756" i="5"/>
  <c r="O11756" i="5"/>
  <c r="O9410" i="5"/>
  <c r="N9410" i="5"/>
  <c r="O4154" i="5"/>
  <c r="P4154" i="5" s="1"/>
  <c r="Q4154" i="5" s="1"/>
  <c r="O4501" i="5"/>
  <c r="P4501" i="5" s="1"/>
  <c r="Q4501" i="5" s="1"/>
  <c r="O4224" i="5"/>
  <c r="P4224" i="5" s="1"/>
  <c r="Q4224" i="5" s="1"/>
  <c r="N4544" i="5"/>
  <c r="P4544" i="5" s="1"/>
  <c r="Q4544" i="5" s="1"/>
  <c r="N4818" i="5"/>
  <c r="P4818" i="5" s="1"/>
  <c r="Q4818" i="5" s="1"/>
  <c r="O5544" i="5"/>
  <c r="P5544" i="5" s="1"/>
  <c r="Q5544" i="5" s="1"/>
  <c r="O6000" i="5"/>
  <c r="P6000" i="5" s="1"/>
  <c r="Q6000" i="5" s="1"/>
  <c r="N8213" i="5"/>
  <c r="P8213" i="5" s="1"/>
  <c r="Q8213" i="5" s="1"/>
  <c r="O8360" i="5"/>
  <c r="P8360" i="5" s="1"/>
  <c r="Q8360" i="5" s="1"/>
  <c r="N13371" i="5"/>
  <c r="P13371" i="5" s="1"/>
  <c r="O13611" i="5"/>
  <c r="P13611" i="5" s="1"/>
  <c r="O13863" i="5"/>
  <c r="P13863" i="5" s="1"/>
  <c r="N14111" i="5"/>
  <c r="P14111" i="5" s="1"/>
  <c r="N14327" i="5"/>
  <c r="P14327" i="5" s="1"/>
  <c r="O13620" i="5"/>
  <c r="P13620" i="5" s="1"/>
  <c r="N13868" i="5"/>
  <c r="P13868" i="5" s="1"/>
  <c r="O14092" i="5"/>
  <c r="P14092" i="5" s="1"/>
  <c r="N14324" i="5"/>
  <c r="P14324" i="5" s="1"/>
  <c r="Q14324" i="5" s="1"/>
  <c r="N13377" i="5"/>
  <c r="P13377" i="5" s="1"/>
  <c r="O14017" i="5"/>
  <c r="P14017" i="5" s="1"/>
  <c r="O14269" i="5"/>
  <c r="P14269" i="5" s="1"/>
  <c r="O13566" i="5"/>
  <c r="P13566" i="5" s="1"/>
  <c r="O13786" i="5"/>
  <c r="P13786" i="5" s="1"/>
  <c r="N10144" i="5"/>
  <c r="P10144" i="5" s="1"/>
  <c r="Q10144" i="5" s="1"/>
  <c r="O9631" i="5"/>
  <c r="P9631" i="5" s="1"/>
  <c r="Q9631" i="5" s="1"/>
  <c r="N10895" i="5"/>
  <c r="P10895" i="5" s="1"/>
  <c r="Q10895" i="5" s="1"/>
  <c r="N11220" i="5"/>
  <c r="P11220" i="5" s="1"/>
  <c r="Q11220" i="5" s="1"/>
  <c r="P8436" i="5"/>
  <c r="Q8436" i="5" s="1"/>
  <c r="P10220" i="5"/>
  <c r="P9498" i="5"/>
  <c r="Q9498" i="5" s="1"/>
  <c r="N16" i="5"/>
  <c r="P16" i="5" s="1"/>
  <c r="O51" i="5"/>
  <c r="P51" i="5" s="1"/>
  <c r="N431" i="5"/>
  <c r="P431" i="5" s="1"/>
  <c r="O778" i="5"/>
  <c r="P778" i="5" s="1"/>
  <c r="O703" i="5"/>
  <c r="P703" i="5" s="1"/>
  <c r="N1023" i="5"/>
  <c r="P1023" i="5" s="1"/>
  <c r="O1247" i="5"/>
  <c r="P1247" i="5" s="1"/>
  <c r="N1072" i="5"/>
  <c r="P1072" i="5" s="1"/>
  <c r="O1260" i="5"/>
  <c r="P1260" i="5" s="1"/>
  <c r="O1038" i="5"/>
  <c r="P1038" i="5" s="1"/>
  <c r="O1398" i="5"/>
  <c r="P1398" i="5" s="1"/>
  <c r="N1245" i="5"/>
  <c r="P1245" i="5" s="1"/>
  <c r="O1435" i="5"/>
  <c r="P1435" i="5" s="1"/>
  <c r="N1119" i="5"/>
  <c r="P1119" i="5" s="1"/>
  <c r="O1304" i="5"/>
  <c r="P1304" i="5" s="1"/>
  <c r="O1724" i="5"/>
  <c r="P1724" i="5" s="1"/>
  <c r="N1597" i="5"/>
  <c r="P1597" i="5" s="1"/>
  <c r="N1561" i="5"/>
  <c r="P1561" i="5" s="1"/>
  <c r="O1589" i="5"/>
  <c r="P1589" i="5" s="1"/>
  <c r="O1790" i="5"/>
  <c r="P1790" i="5" s="1"/>
  <c r="O1914" i="5"/>
  <c r="P1914" i="5" s="1"/>
  <c r="O2148" i="5"/>
  <c r="P2148" i="5" s="1"/>
  <c r="O2041" i="5"/>
  <c r="P2041" i="5" s="1"/>
  <c r="N1911" i="5"/>
  <c r="P1911" i="5" s="1"/>
  <c r="O2135" i="5"/>
  <c r="P2135" i="5" s="1"/>
  <c r="O10196" i="5"/>
  <c r="P10196" i="5" s="1"/>
  <c r="O8843" i="5"/>
  <c r="P8843" i="5" s="1"/>
  <c r="Q8843" i="5" s="1"/>
  <c r="O10229" i="5"/>
  <c r="P10229" i="5" s="1"/>
  <c r="O8016" i="5"/>
  <c r="P8016" i="5" s="1"/>
  <c r="Q8016" i="5" s="1"/>
  <c r="O10314" i="5"/>
  <c r="P10314" i="5" s="1"/>
  <c r="N10662" i="5"/>
  <c r="O10662" i="5"/>
  <c r="N11131" i="5"/>
  <c r="O11131" i="5"/>
  <c r="N10051" i="5"/>
  <c r="O10051" i="5"/>
  <c r="N9242" i="5"/>
  <c r="O9242" i="5"/>
  <c r="N2808" i="5"/>
  <c r="O2808" i="5"/>
  <c r="N2812" i="5"/>
  <c r="O2812" i="5"/>
  <c r="N2381" i="5"/>
  <c r="O2381" i="5"/>
  <c r="N2580" i="5"/>
  <c r="O2580" i="5"/>
  <c r="N2312" i="5"/>
  <c r="O2312" i="5"/>
  <c r="N2831" i="5"/>
  <c r="O2831" i="5"/>
  <c r="N2707" i="5"/>
  <c r="O2707" i="5"/>
  <c r="N2212" i="5"/>
  <c r="O2212" i="5"/>
  <c r="N2112" i="5"/>
  <c r="O2112" i="5"/>
  <c r="N1987" i="5"/>
  <c r="O1987" i="5"/>
  <c r="N11338" i="5"/>
  <c r="O11338" i="5"/>
  <c r="N10667" i="5"/>
  <c r="O10667" i="5"/>
  <c r="N8082" i="5"/>
  <c r="O8082" i="5"/>
  <c r="N3009" i="5"/>
  <c r="O3009" i="5"/>
  <c r="O2969" i="5"/>
  <c r="N2969" i="5"/>
  <c r="O2896" i="5"/>
  <c r="N2896" i="5"/>
  <c r="N3016" i="5"/>
  <c r="O3016" i="5"/>
  <c r="O2972" i="5"/>
  <c r="N2972" i="5"/>
  <c r="N2940" i="5"/>
  <c r="O2940" i="5"/>
  <c r="N3023" i="5"/>
  <c r="O3023" i="5"/>
  <c r="N2983" i="5"/>
  <c r="O2983" i="5"/>
  <c r="O2939" i="5"/>
  <c r="N2939" i="5"/>
  <c r="O2590" i="5"/>
  <c r="N2590" i="5"/>
  <c r="O2530" i="5"/>
  <c r="N2530" i="5"/>
  <c r="O3010" i="5"/>
  <c r="N3010" i="5"/>
  <c r="N2962" i="5"/>
  <c r="O2962" i="5"/>
  <c r="N2930" i="5"/>
  <c r="O2930" i="5"/>
  <c r="N2913" i="5"/>
  <c r="O2913" i="5"/>
  <c r="O2552" i="5"/>
  <c r="N2552" i="5"/>
  <c r="N2895" i="5"/>
  <c r="O2895" i="5"/>
  <c r="N2559" i="5"/>
  <c r="O2559" i="5"/>
  <c r="O2251" i="5"/>
  <c r="N2251" i="5"/>
  <c r="N1925" i="5"/>
  <c r="O1925" i="5"/>
  <c r="N1940" i="5"/>
  <c r="O1940" i="5"/>
  <c r="O1326" i="5"/>
  <c r="N1326" i="5"/>
  <c r="N1185" i="5"/>
  <c r="O1185" i="5"/>
  <c r="O13175" i="5"/>
  <c r="N13175" i="5"/>
  <c r="N13176" i="5"/>
  <c r="O13176" i="5"/>
  <c r="N13135" i="5"/>
  <c r="O13135" i="5"/>
  <c r="O12995" i="5"/>
  <c r="N12995" i="5"/>
  <c r="O12903" i="5"/>
  <c r="N12903" i="5"/>
  <c r="O13006" i="5"/>
  <c r="N13006" i="5"/>
  <c r="N10867" i="5"/>
  <c r="O10867" i="5"/>
  <c r="N9700" i="5"/>
  <c r="O9700" i="5"/>
  <c r="N9345" i="5"/>
  <c r="O9345" i="5"/>
  <c r="N9635" i="5"/>
  <c r="O9635" i="5"/>
  <c r="N10132" i="5"/>
  <c r="O10132" i="5"/>
  <c r="O9470" i="5"/>
  <c r="N9470" i="5"/>
  <c r="N8747" i="5"/>
  <c r="O8747" i="5"/>
  <c r="O8826" i="5"/>
  <c r="N8826" i="5"/>
  <c r="N8969" i="5"/>
  <c r="O8969" i="5"/>
  <c r="N8805" i="5"/>
  <c r="O8805" i="5"/>
  <c r="N9052" i="5"/>
  <c r="O9052" i="5"/>
  <c r="O8193" i="5"/>
  <c r="N8193" i="5"/>
  <c r="N5554" i="5"/>
  <c r="O5554" i="5"/>
  <c r="N3575" i="5"/>
  <c r="O3575" i="5"/>
  <c r="N3801" i="5"/>
  <c r="O3801" i="5"/>
  <c r="N3411" i="5"/>
  <c r="O3411" i="5"/>
  <c r="N2309" i="5"/>
  <c r="O2309" i="5"/>
  <c r="N3360" i="5"/>
  <c r="O3360" i="5"/>
  <c r="N2794" i="5"/>
  <c r="O2794" i="5"/>
  <c r="O2306" i="5"/>
  <c r="N2306" i="5"/>
  <c r="N2774" i="5"/>
  <c r="O2774" i="5"/>
  <c r="N2697" i="5"/>
  <c r="O2697" i="5"/>
  <c r="N2633" i="5"/>
  <c r="O2633" i="5"/>
  <c r="N2780" i="5"/>
  <c r="O2780" i="5"/>
  <c r="O3182" i="5"/>
  <c r="N3182" i="5"/>
  <c r="N2741" i="5"/>
  <c r="O2741" i="5"/>
  <c r="N2678" i="5"/>
  <c r="O2678" i="5"/>
  <c r="O2733" i="5"/>
  <c r="N2733" i="5"/>
  <c r="O2661" i="5"/>
  <c r="N2661" i="5"/>
  <c r="N2313" i="5"/>
  <c r="O2313" i="5"/>
  <c r="N2764" i="5"/>
  <c r="O2764" i="5"/>
  <c r="O2277" i="5"/>
  <c r="N2277" i="5"/>
  <c r="N2704" i="5"/>
  <c r="O2704" i="5"/>
  <c r="N2668" i="5"/>
  <c r="O2668" i="5"/>
  <c r="N2628" i="5"/>
  <c r="O2628" i="5"/>
  <c r="O2584" i="5"/>
  <c r="N2584" i="5"/>
  <c r="N2304" i="5"/>
  <c r="O2304" i="5"/>
  <c r="N2835" i="5"/>
  <c r="O2835" i="5"/>
  <c r="N2771" i="5"/>
  <c r="O2771" i="5"/>
  <c r="O2739" i="5"/>
  <c r="N2739" i="5"/>
  <c r="O2671" i="5"/>
  <c r="N2671" i="5"/>
  <c r="N2579" i="5"/>
  <c r="O2579" i="5"/>
  <c r="N2239" i="5"/>
  <c r="O2239" i="5"/>
  <c r="O2105" i="5"/>
  <c r="N2105" i="5"/>
  <c r="N1751" i="5"/>
  <c r="O1751" i="5"/>
  <c r="N2244" i="5"/>
  <c r="O2244" i="5"/>
  <c r="O2192" i="5"/>
  <c r="N2192" i="5"/>
  <c r="N1671" i="5"/>
  <c r="O1671" i="5"/>
  <c r="O1618" i="5"/>
  <c r="N1618" i="5"/>
  <c r="N1965" i="5"/>
  <c r="O1965" i="5"/>
  <c r="N1801" i="5"/>
  <c r="O1801" i="5"/>
  <c r="N2028" i="5"/>
  <c r="O2028" i="5"/>
  <c r="O2071" i="5"/>
  <c r="N2071" i="5"/>
  <c r="N1975" i="5"/>
  <c r="O1975" i="5"/>
  <c r="O537" i="5"/>
  <c r="N537" i="5"/>
  <c r="N998" i="5"/>
  <c r="O998" i="5"/>
  <c r="O1003" i="5"/>
  <c r="N1003" i="5"/>
  <c r="O995" i="5"/>
  <c r="N995" i="5"/>
  <c r="N810" i="5"/>
  <c r="O810" i="5"/>
  <c r="O899" i="5"/>
  <c r="N899" i="5"/>
  <c r="O855" i="5"/>
  <c r="N855" i="5"/>
  <c r="O785" i="5"/>
  <c r="N785" i="5"/>
  <c r="N584" i="5"/>
  <c r="O584" i="5"/>
  <c r="N978" i="5"/>
  <c r="O978" i="5"/>
  <c r="N898" i="5"/>
  <c r="O898" i="5"/>
  <c r="N858" i="5"/>
  <c r="O858" i="5"/>
  <c r="N822" i="5"/>
  <c r="O822" i="5"/>
  <c r="N696" i="5"/>
  <c r="O696" i="5"/>
  <c r="O949" i="5"/>
  <c r="N949" i="5"/>
  <c r="O821" i="5"/>
  <c r="N821" i="5"/>
  <c r="O573" i="5"/>
  <c r="N573" i="5"/>
  <c r="O361" i="5"/>
  <c r="N361" i="5"/>
  <c r="O711" i="5"/>
  <c r="N711" i="5"/>
  <c r="N603" i="5"/>
  <c r="O603" i="5"/>
  <c r="N468" i="5"/>
  <c r="O468" i="5"/>
  <c r="O290" i="5"/>
  <c r="N290" i="5"/>
  <c r="N395" i="5"/>
  <c r="O395" i="5"/>
  <c r="O159" i="5"/>
  <c r="N159" i="5"/>
  <c r="O123" i="5"/>
  <c r="N123" i="5"/>
  <c r="O254" i="5"/>
  <c r="N254" i="5"/>
  <c r="N146" i="5"/>
  <c r="O146" i="5"/>
  <c r="N98" i="5"/>
  <c r="O98" i="5"/>
  <c r="O148" i="5"/>
  <c r="N148" i="5"/>
  <c r="O116" i="5"/>
  <c r="N116" i="5"/>
  <c r="N10720" i="5"/>
  <c r="O10720" i="5"/>
  <c r="N3779" i="5"/>
  <c r="O3779" i="5"/>
  <c r="O3359" i="5"/>
  <c r="N3359" i="5"/>
  <c r="N3556" i="5"/>
  <c r="O3556" i="5"/>
  <c r="N2469" i="5"/>
  <c r="O2469" i="5"/>
  <c r="O13236" i="5"/>
  <c r="P13236" i="5" s="1"/>
  <c r="O13484" i="5"/>
  <c r="P13484" i="5" s="1"/>
  <c r="O13676" i="5"/>
  <c r="P13676" i="5" s="1"/>
  <c r="N13912" i="5"/>
  <c r="P13912" i="5" s="1"/>
  <c r="O14160" i="5"/>
  <c r="P14160" i="5" s="1"/>
  <c r="O13789" i="5"/>
  <c r="P13789" i="5" s="1"/>
  <c r="O14286" i="5"/>
  <c r="P14286" i="5" s="1"/>
  <c r="P4710" i="5"/>
  <c r="Q4710" i="5" s="1"/>
  <c r="P5963" i="5"/>
  <c r="Q5963" i="5" s="1"/>
  <c r="P7279" i="5"/>
  <c r="Q7279" i="5" s="1"/>
  <c r="P13635" i="5"/>
  <c r="P13633" i="5"/>
  <c r="P5161" i="5"/>
  <c r="Q5161" i="5" s="1"/>
  <c r="P5350" i="5"/>
  <c r="Q5350" i="5" s="1"/>
  <c r="P6482" i="5"/>
  <c r="Q6482" i="5" s="1"/>
  <c r="P7626" i="5"/>
  <c r="Q7626" i="5" s="1"/>
  <c r="P6659" i="5"/>
  <c r="Q6659" i="5" s="1"/>
  <c r="P6893" i="5"/>
  <c r="Q6893" i="5" s="1"/>
  <c r="P7192" i="5"/>
  <c r="Q7192" i="5" s="1"/>
  <c r="P7267" i="5"/>
  <c r="Q7267" i="5" s="1"/>
  <c r="P7876" i="5"/>
  <c r="Q7876" i="5" s="1"/>
  <c r="P6666" i="5"/>
  <c r="Q6666" i="5" s="1"/>
  <c r="P8149" i="5"/>
  <c r="Q8149" i="5" s="1"/>
  <c r="P8263" i="5"/>
  <c r="Q8263" i="5" s="1"/>
  <c r="P9793" i="5"/>
  <c r="Q9793" i="5" s="1"/>
  <c r="P10611" i="5"/>
  <c r="P10500" i="5"/>
  <c r="P10365" i="5"/>
  <c r="P8140" i="5"/>
  <c r="Q8140" i="5" s="1"/>
  <c r="P10649" i="5"/>
  <c r="P9968" i="5"/>
  <c r="Q9968" i="5" s="1"/>
  <c r="P11119" i="5"/>
  <c r="Q11119" i="5" s="1"/>
  <c r="P10243" i="5"/>
  <c r="P12430" i="5"/>
  <c r="Q12430" i="5" s="1"/>
  <c r="P60" i="5"/>
  <c r="P924" i="5"/>
  <c r="P1388" i="5"/>
  <c r="P1677" i="5"/>
  <c r="P3280" i="5"/>
  <c r="Q3280" i="5" s="1"/>
  <c r="P9402" i="5"/>
  <c r="Q9402" i="5" s="1"/>
  <c r="P3358" i="5"/>
  <c r="Q3358" i="5" s="1"/>
  <c r="O8462" i="5"/>
  <c r="N8462" i="5"/>
  <c r="O8070" i="5"/>
  <c r="N8070" i="5"/>
  <c r="N8125" i="5"/>
  <c r="O8125" i="5"/>
  <c r="O6310" i="5"/>
  <c r="N6310" i="5"/>
  <c r="N5518" i="5"/>
  <c r="O5518" i="5"/>
  <c r="N4791" i="5"/>
  <c r="O4791" i="5"/>
  <c r="N4711" i="5"/>
  <c r="O4711" i="5"/>
  <c r="O4902" i="5"/>
  <c r="N4902" i="5"/>
  <c r="N4363" i="5"/>
  <c r="O4363" i="5"/>
  <c r="N4996" i="5"/>
  <c r="O4996" i="5"/>
  <c r="N4932" i="5"/>
  <c r="O4932" i="5"/>
  <c r="O4163" i="5"/>
  <c r="N4163" i="5"/>
  <c r="N14451" i="5"/>
  <c r="O14451" i="5"/>
  <c r="O3836" i="5"/>
  <c r="N3836" i="5"/>
  <c r="N2911" i="5"/>
  <c r="O2911" i="5"/>
  <c r="N2873" i="5"/>
  <c r="O2873" i="5"/>
  <c r="O2847" i="5"/>
  <c r="N2847" i="5"/>
  <c r="N7" i="5"/>
  <c r="O7" i="5"/>
  <c r="N11320" i="5"/>
  <c r="O11320" i="5"/>
  <c r="O10673" i="5"/>
  <c r="N10673" i="5"/>
  <c r="N10760" i="5"/>
  <c r="O10760" i="5"/>
  <c r="N11258" i="5"/>
  <c r="O11258" i="5"/>
  <c r="N10943" i="5"/>
  <c r="O10943" i="5"/>
  <c r="O10731" i="5"/>
  <c r="N10731" i="5"/>
  <c r="O10143" i="5"/>
  <c r="N10143" i="5"/>
  <c r="O10040" i="5"/>
  <c r="N10040" i="5"/>
  <c r="N9677" i="5"/>
  <c r="O9677" i="5"/>
  <c r="N8908" i="5"/>
  <c r="O8908" i="5"/>
  <c r="N10827" i="5"/>
  <c r="O10827" i="5"/>
  <c r="O9997" i="5"/>
  <c r="N9997" i="5"/>
  <c r="O10112" i="5"/>
  <c r="N10112" i="5"/>
  <c r="O8895" i="5"/>
  <c r="N8895" i="5"/>
  <c r="N8930" i="5"/>
  <c r="O8930" i="5"/>
  <c r="N8964" i="5"/>
  <c r="O8964" i="5"/>
  <c r="O2889" i="5"/>
  <c r="N2889" i="5"/>
  <c r="O2188" i="5"/>
  <c r="N2188" i="5"/>
  <c r="N11973" i="5"/>
  <c r="O11973" i="5"/>
  <c r="O12013" i="5"/>
  <c r="N12013" i="5"/>
  <c r="O12383" i="5"/>
  <c r="N12383" i="5"/>
  <c r="N12349" i="5"/>
  <c r="O12349" i="5"/>
  <c r="O10585" i="5"/>
  <c r="N10585" i="5"/>
  <c r="N11853" i="5"/>
  <c r="O11853" i="5"/>
  <c r="N11362" i="5"/>
  <c r="O11362" i="5"/>
  <c r="O10872" i="5"/>
  <c r="N10872" i="5"/>
  <c r="N11892" i="5"/>
  <c r="O11892" i="5"/>
  <c r="N11744" i="5"/>
  <c r="O11744" i="5"/>
  <c r="N10819" i="5"/>
  <c r="O10819" i="5"/>
  <c r="N9963" i="5"/>
  <c r="O9963" i="5"/>
  <c r="N11126" i="5"/>
  <c r="O11126" i="5"/>
  <c r="N11086" i="5"/>
  <c r="O11086" i="5"/>
  <c r="O10782" i="5"/>
  <c r="N10782" i="5"/>
  <c r="N10435" i="5"/>
  <c r="O10435" i="5"/>
  <c r="N10087" i="5"/>
  <c r="O10087" i="5"/>
  <c r="N9796" i="5"/>
  <c r="O9796" i="5"/>
  <c r="N9246" i="5"/>
  <c r="O9246" i="5"/>
  <c r="N10600" i="5"/>
  <c r="O10600" i="5"/>
  <c r="N10269" i="5"/>
  <c r="O10269" i="5"/>
  <c r="N10069" i="5"/>
  <c r="O10069" i="5"/>
  <c r="O9830" i="5"/>
  <c r="N9830" i="5"/>
  <c r="O9630" i="5"/>
  <c r="N9630" i="5"/>
  <c r="N9522" i="5"/>
  <c r="O9522" i="5"/>
  <c r="N9900" i="5"/>
  <c r="O9900" i="5"/>
  <c r="O9358" i="5"/>
  <c r="N9358" i="5"/>
  <c r="N9143" i="5"/>
  <c r="O9143" i="5"/>
  <c r="O8703" i="5"/>
  <c r="N8703" i="5"/>
  <c r="N8052" i="5"/>
  <c r="O8052" i="5"/>
  <c r="N9054" i="5"/>
  <c r="O9054" i="5"/>
  <c r="O8846" i="5"/>
  <c r="N8846" i="5"/>
  <c r="O8738" i="5"/>
  <c r="N8738" i="5"/>
  <c r="N8678" i="5"/>
  <c r="O8678" i="5"/>
  <c r="N6689" i="5"/>
  <c r="O6689" i="5"/>
  <c r="O8342" i="5"/>
  <c r="N8342" i="5"/>
  <c r="O9033" i="5"/>
  <c r="N9033" i="5"/>
  <c r="N8797" i="5"/>
  <c r="O8797" i="5"/>
  <c r="N8653" i="5"/>
  <c r="O8653" i="5"/>
  <c r="N9256" i="5"/>
  <c r="O9256" i="5"/>
  <c r="N8441" i="5"/>
  <c r="O8441" i="5"/>
  <c r="O8313" i="5"/>
  <c r="N8313" i="5"/>
  <c r="N9072" i="5"/>
  <c r="O9072" i="5"/>
  <c r="N8900" i="5"/>
  <c r="O8900" i="5"/>
  <c r="O8756" i="5"/>
  <c r="N8756" i="5"/>
  <c r="N8113" i="5"/>
  <c r="O8113" i="5"/>
  <c r="O9199" i="5"/>
  <c r="N9199" i="5"/>
  <c r="N8248" i="5"/>
  <c r="O8248" i="5"/>
  <c r="N7553" i="5"/>
  <c r="O7553" i="5"/>
  <c r="N6955" i="5"/>
  <c r="O6955" i="5"/>
  <c r="N7376" i="5"/>
  <c r="O7376" i="5"/>
  <c r="O7979" i="5"/>
  <c r="N7979" i="5"/>
  <c r="N6587" i="5"/>
  <c r="O6587" i="5"/>
  <c r="O7335" i="5"/>
  <c r="N7335" i="5"/>
  <c r="N6599" i="5"/>
  <c r="O6599" i="5"/>
  <c r="O7180" i="5"/>
  <c r="N7180" i="5"/>
  <c r="N7004" i="5"/>
  <c r="O7004" i="5"/>
  <c r="O7518" i="5"/>
  <c r="N7518" i="5"/>
  <c r="N7242" i="5"/>
  <c r="O7242" i="5"/>
  <c r="O5871" i="5"/>
  <c r="N5871" i="5"/>
  <c r="N5794" i="5"/>
  <c r="O5794" i="5"/>
  <c r="N5881" i="5"/>
  <c r="O5881" i="5"/>
  <c r="N5629" i="5"/>
  <c r="O5629" i="5"/>
  <c r="N5808" i="5"/>
  <c r="O5808" i="5"/>
  <c r="O5532" i="5"/>
  <c r="N5532" i="5"/>
  <c r="O3563" i="5"/>
  <c r="N3563" i="5"/>
  <c r="N4977" i="5"/>
  <c r="O4977" i="5"/>
  <c r="O3471" i="5"/>
  <c r="N3471" i="5"/>
  <c r="O3531" i="5"/>
  <c r="N3531" i="5"/>
  <c r="O3993" i="5"/>
  <c r="N3993" i="5"/>
  <c r="N3785" i="5"/>
  <c r="O3785" i="5"/>
  <c r="O3621" i="5"/>
  <c r="N3621" i="5"/>
  <c r="N3636" i="5"/>
  <c r="O3636" i="5"/>
  <c r="N3568" i="5"/>
  <c r="O3568" i="5"/>
  <c r="O3530" i="5"/>
  <c r="N3530" i="5"/>
  <c r="N3136" i="5"/>
  <c r="O3136" i="5"/>
  <c r="N3434" i="5"/>
  <c r="O3434" i="5"/>
  <c r="N3374" i="5"/>
  <c r="O3374" i="5"/>
  <c r="O3306" i="5"/>
  <c r="N3306" i="5"/>
  <c r="N3264" i="5"/>
  <c r="O3264" i="5"/>
  <c r="N3493" i="5"/>
  <c r="O3493" i="5"/>
  <c r="O3235" i="5"/>
  <c r="N3235" i="5"/>
  <c r="N3195" i="5"/>
  <c r="O3195" i="5"/>
  <c r="N3139" i="5"/>
  <c r="O3139" i="5"/>
  <c r="N2438" i="5"/>
  <c r="O2438" i="5"/>
  <c r="N3198" i="5"/>
  <c r="O3198" i="5"/>
  <c r="O3035" i="5"/>
  <c r="N3035" i="5"/>
  <c r="N3273" i="5"/>
  <c r="O3273" i="5"/>
  <c r="N3241" i="5"/>
  <c r="O3241" i="5"/>
  <c r="N3197" i="5"/>
  <c r="O3197" i="5"/>
  <c r="N2492" i="5"/>
  <c r="O2492" i="5"/>
  <c r="O2356" i="5"/>
  <c r="N2356" i="5"/>
  <c r="N2163" i="5"/>
  <c r="O2163" i="5"/>
  <c r="N1806" i="5"/>
  <c r="O1806" i="5"/>
  <c r="N1615" i="5"/>
  <c r="O1615" i="5"/>
  <c r="N1675" i="5"/>
  <c r="O1675" i="5"/>
  <c r="N1798" i="5"/>
  <c r="O1798" i="5"/>
  <c r="N1742" i="5"/>
  <c r="O1742" i="5"/>
  <c r="O1706" i="5"/>
  <c r="N1706" i="5"/>
  <c r="O1666" i="5"/>
  <c r="N1666" i="5"/>
  <c r="O1602" i="5"/>
  <c r="N1602" i="5"/>
  <c r="N1521" i="5"/>
  <c r="O1521" i="5"/>
  <c r="O1917" i="5"/>
  <c r="N1917" i="5"/>
  <c r="O1873" i="5"/>
  <c r="N1873" i="5"/>
  <c r="O1584" i="5"/>
  <c r="N1584" i="5"/>
  <c r="N1445" i="5"/>
  <c r="O1445" i="5"/>
  <c r="N1797" i="5"/>
  <c r="O1797" i="5"/>
  <c r="N1713" i="5"/>
  <c r="O1713" i="5"/>
  <c r="N1653" i="5"/>
  <c r="O1653" i="5"/>
  <c r="N1617" i="5"/>
  <c r="O1617" i="5"/>
  <c r="O1570" i="5"/>
  <c r="N1570" i="5"/>
  <c r="O1856" i="5"/>
  <c r="N1856" i="5"/>
  <c r="O1583" i="5"/>
  <c r="N1583" i="5"/>
  <c r="N1476" i="5"/>
  <c r="O1476" i="5"/>
  <c r="N748" i="5"/>
  <c r="O748" i="5"/>
  <c r="O1907" i="5"/>
  <c r="N1907" i="5"/>
  <c r="O1819" i="5"/>
  <c r="N1819" i="5"/>
  <c r="O1536" i="5"/>
  <c r="N1536" i="5"/>
  <c r="O1452" i="5"/>
  <c r="N1452" i="5"/>
  <c r="N1046" i="5"/>
  <c r="O1046" i="5"/>
  <c r="O1363" i="5"/>
  <c r="N1363" i="5"/>
  <c r="O1261" i="5"/>
  <c r="N1261" i="5"/>
  <c r="O1367" i="5"/>
  <c r="N1367" i="5"/>
  <c r="N1316" i="5"/>
  <c r="O1316" i="5"/>
  <c r="O1329" i="5"/>
  <c r="N1329" i="5"/>
  <c r="N1446" i="5"/>
  <c r="O1446" i="5"/>
  <c r="O1365" i="5"/>
  <c r="N1365" i="5"/>
  <c r="N1222" i="5"/>
  <c r="O1222" i="5"/>
  <c r="O1157" i="5"/>
  <c r="N1157" i="5"/>
  <c r="N1093" i="5"/>
  <c r="O1093" i="5"/>
  <c r="N1156" i="5"/>
  <c r="O1156" i="5"/>
  <c r="N1108" i="5"/>
  <c r="O1108" i="5"/>
  <c r="N1056" i="5"/>
  <c r="O1056" i="5"/>
  <c r="N1203" i="5"/>
  <c r="O1203" i="5"/>
  <c r="N1017" i="5"/>
  <c r="O1017" i="5"/>
  <c r="O1099" i="5"/>
  <c r="N1099" i="5"/>
  <c r="O809" i="5"/>
  <c r="N809" i="5"/>
  <c r="N697" i="5"/>
  <c r="O697" i="5"/>
  <c r="N752" i="5"/>
  <c r="O752" i="5"/>
  <c r="N759" i="5"/>
  <c r="O759" i="5"/>
  <c r="N683" i="5"/>
  <c r="O683" i="5"/>
  <c r="N742" i="5"/>
  <c r="O742" i="5"/>
  <c r="N654" i="5"/>
  <c r="O654" i="5"/>
  <c r="O428" i="5"/>
  <c r="N428" i="5"/>
  <c r="N443" i="5"/>
  <c r="O443" i="5"/>
  <c r="N219" i="5"/>
  <c r="O219" i="5"/>
  <c r="O88" i="5"/>
  <c r="N88" i="5"/>
  <c r="N12964" i="5"/>
  <c r="O12964" i="5"/>
  <c r="N12880" i="5"/>
  <c r="O12880" i="5"/>
  <c r="N12983" i="5"/>
  <c r="O12983" i="5"/>
  <c r="O12891" i="5"/>
  <c r="N12891" i="5"/>
  <c r="N9505" i="5"/>
  <c r="O9505" i="5"/>
  <c r="O3804" i="5"/>
  <c r="N3804" i="5"/>
  <c r="O2662" i="5"/>
  <c r="N2662" i="5"/>
  <c r="N4713" i="5"/>
  <c r="P4713" i="5" s="1"/>
  <c r="O7809" i="5"/>
  <c r="P7809" i="5" s="1"/>
  <c r="Q7809" i="5" s="1"/>
  <c r="O8067" i="5"/>
  <c r="P8067" i="5" s="1"/>
  <c r="Q8067" i="5" s="1"/>
  <c r="N14316" i="5"/>
  <c r="P14316" i="5" s="1"/>
  <c r="N13373" i="5"/>
  <c r="P13373" i="5" s="1"/>
  <c r="O13629" i="5"/>
  <c r="P13629" i="5" s="1"/>
  <c r="O13917" i="5"/>
  <c r="P13917" i="5" s="1"/>
  <c r="O14189" i="5"/>
  <c r="P14189" i="5" s="1"/>
  <c r="N14166" i="5"/>
  <c r="P14166" i="5" s="1"/>
  <c r="N2862" i="5"/>
  <c r="P2862" i="5" s="1"/>
  <c r="O10140" i="5"/>
  <c r="P10140" i="5" s="1"/>
  <c r="Q10140" i="5" s="1"/>
  <c r="O9023" i="5"/>
  <c r="P9023" i="5" s="1"/>
  <c r="Q9023" i="5" s="1"/>
  <c r="N10863" i="5"/>
  <c r="P10863" i="5" s="1"/>
  <c r="Q10863" i="5" s="1"/>
  <c r="O11184" i="5"/>
  <c r="P11184" i="5" s="1"/>
  <c r="Q11184" i="5" s="1"/>
  <c r="N11049" i="5"/>
  <c r="P11049" i="5" s="1"/>
  <c r="Q11049" i="5" s="1"/>
  <c r="O12889" i="5"/>
  <c r="P12889" i="5" s="1"/>
  <c r="Q12889" i="5" s="1"/>
  <c r="N12906" i="5"/>
  <c r="P12906" i="5" s="1"/>
  <c r="Q12906" i="5" s="1"/>
  <c r="N13003" i="5"/>
  <c r="P13003" i="5" s="1"/>
  <c r="Q13003" i="5" s="1"/>
  <c r="O8" i="5"/>
  <c r="P8" i="5" s="1"/>
  <c r="O47" i="5"/>
  <c r="P47" i="5" s="1"/>
  <c r="O415" i="5"/>
  <c r="P415" i="5" s="1"/>
  <c r="N762" i="5"/>
  <c r="P762" i="5" s="1"/>
  <c r="O679" i="5"/>
  <c r="P679" i="5" s="1"/>
  <c r="O1011" i="5"/>
  <c r="P1011" i="5" s="1"/>
  <c r="N1243" i="5"/>
  <c r="P1243" i="5" s="1"/>
  <c r="N1064" i="5"/>
  <c r="P1064" i="5" s="1"/>
  <c r="O1256" i="5"/>
  <c r="P1256" i="5" s="1"/>
  <c r="O1034" i="5"/>
  <c r="P1034" i="5" s="1"/>
  <c r="N1394" i="5"/>
  <c r="P1394" i="5" s="1"/>
  <c r="O1226" i="5"/>
  <c r="P1226" i="5" s="1"/>
  <c r="N1427" i="5"/>
  <c r="P1427" i="5" s="1"/>
  <c r="O1103" i="5"/>
  <c r="P1103" i="5" s="1"/>
  <c r="O1290" i="5"/>
  <c r="P1290" i="5" s="1"/>
  <c r="O1720" i="5"/>
  <c r="P1720" i="5" s="1"/>
  <c r="O1588" i="5"/>
  <c r="P1588" i="5" s="1"/>
  <c r="N1139" i="5"/>
  <c r="P1139" i="5" s="1"/>
  <c r="O1273" i="5"/>
  <c r="P1273" i="5" s="1"/>
  <c r="O1734" i="5"/>
  <c r="P1734" i="5" s="1"/>
  <c r="O1870" i="5"/>
  <c r="P1870" i="5" s="1"/>
  <c r="N1884" i="5"/>
  <c r="P1884" i="5" s="1"/>
  <c r="O1812" i="5"/>
  <c r="P1812" i="5" s="1"/>
  <c r="O1663" i="5"/>
  <c r="P1663" i="5" s="1"/>
  <c r="N1667" i="5"/>
  <c r="P1667" i="5" s="1"/>
  <c r="N2395" i="5"/>
  <c r="P2395" i="5" s="1"/>
  <c r="N3205" i="5"/>
  <c r="P3205" i="5" s="1"/>
  <c r="Q3205" i="5" s="1"/>
  <c r="O3226" i="5"/>
  <c r="P3226" i="5" s="1"/>
  <c r="Q3226" i="5" s="1"/>
  <c r="N3251" i="5"/>
  <c r="P3251" i="5" s="1"/>
  <c r="Q3251" i="5" s="1"/>
  <c r="O3301" i="5"/>
  <c r="P3301" i="5" s="1"/>
  <c r="Q3301" i="5" s="1"/>
  <c r="O3286" i="5"/>
  <c r="P3286" i="5" s="1"/>
  <c r="Q3286" i="5" s="1"/>
  <c r="N3510" i="5"/>
  <c r="P3510" i="5" s="1"/>
  <c r="O3387" i="5"/>
  <c r="P3387" i="5" s="1"/>
  <c r="Q3387" i="5" s="1"/>
  <c r="O8749" i="5"/>
  <c r="P8749" i="5" s="1"/>
  <c r="Q8749" i="5" s="1"/>
  <c r="O8219" i="5"/>
  <c r="P8219" i="5" s="1"/>
  <c r="Q8219" i="5" s="1"/>
  <c r="O7209" i="5"/>
  <c r="P7209" i="5" s="1"/>
  <c r="Q7209" i="5" s="1"/>
  <c r="N9247" i="5"/>
  <c r="P9247" i="5" s="1"/>
  <c r="Q9247" i="5" s="1"/>
  <c r="N9375" i="5"/>
  <c r="P9375" i="5" s="1"/>
  <c r="Q9375" i="5" s="1"/>
  <c r="N9690" i="5"/>
  <c r="P9690" i="5" s="1"/>
  <c r="Q9690" i="5" s="1"/>
  <c r="O8775" i="5"/>
  <c r="P8775" i="5" s="1"/>
  <c r="Q8775" i="5" s="1"/>
  <c r="N10082" i="5"/>
  <c r="P10082" i="5" s="1"/>
  <c r="Q10082" i="5" s="1"/>
  <c r="O9413" i="5"/>
  <c r="P9413" i="5" s="1"/>
  <c r="Q9413" i="5" s="1"/>
  <c r="O10571" i="5"/>
  <c r="P10571" i="5" s="1"/>
  <c r="O11115" i="5"/>
  <c r="P11115" i="5" s="1"/>
  <c r="Q11115" i="5" s="1"/>
  <c r="N9704" i="5"/>
  <c r="P9704" i="5" s="1"/>
  <c r="Q9704" i="5" s="1"/>
  <c r="O10251" i="5"/>
  <c r="P10251" i="5" s="1"/>
  <c r="N12123" i="5"/>
  <c r="P12123" i="5" s="1"/>
  <c r="Q12123" i="5" s="1"/>
  <c r="O12296" i="5"/>
  <c r="P12296" i="5" s="1"/>
  <c r="Q12296" i="5" s="1"/>
  <c r="O12740" i="5"/>
  <c r="N12740" i="5"/>
  <c r="O11830" i="5"/>
  <c r="N11830" i="5"/>
  <c r="N11717" i="5"/>
  <c r="O11717" i="5"/>
  <c r="O11564" i="5"/>
  <c r="N11564" i="5"/>
  <c r="O9382" i="5"/>
  <c r="N9382" i="5"/>
  <c r="O3354" i="5"/>
  <c r="N3354" i="5"/>
  <c r="N2568" i="5"/>
  <c r="O2568" i="5"/>
  <c r="N2097" i="5"/>
  <c r="O2097" i="5"/>
  <c r="N1998" i="5"/>
  <c r="O1998" i="5"/>
  <c r="O13436" i="5"/>
  <c r="P13436" i="5" s="1"/>
  <c r="O13685" i="5"/>
  <c r="P13685" i="5" s="1"/>
  <c r="O13410" i="5"/>
  <c r="P13410" i="5" s="1"/>
  <c r="O14082" i="5"/>
  <c r="P14082" i="5" s="1"/>
  <c r="N14282" i="5"/>
  <c r="P14282" i="5" s="1"/>
  <c r="P4505" i="5"/>
  <c r="P4464" i="5"/>
  <c r="Q4464" i="5" s="1"/>
  <c r="P8206" i="5"/>
  <c r="Q8206" i="5" s="1"/>
  <c r="P12327" i="5"/>
  <c r="Q12327" i="5" s="1"/>
  <c r="N2874" i="5"/>
  <c r="P2874" i="5" s="1"/>
  <c r="O10865" i="5"/>
  <c r="P10865" i="5" s="1"/>
  <c r="Q10865" i="5" s="1"/>
  <c r="N2619" i="5"/>
  <c r="P2619" i="5" s="1"/>
  <c r="O12945" i="5"/>
  <c r="P12945" i="5" s="1"/>
  <c r="Q12945" i="5" s="1"/>
  <c r="O12962" i="5"/>
  <c r="P12962" i="5" s="1"/>
  <c r="Q12962" i="5" s="1"/>
  <c r="O13156" i="5"/>
  <c r="P13156" i="5" s="1"/>
  <c r="Q13156" i="5" s="1"/>
  <c r="P5343" i="5"/>
  <c r="Q5343" i="5" s="1"/>
  <c r="P6837" i="5"/>
  <c r="Q6837" i="5" s="1"/>
  <c r="P7570" i="5"/>
  <c r="Q7570" i="5" s="1"/>
  <c r="P5611" i="5"/>
  <c r="Q5611" i="5" s="1"/>
  <c r="P6853" i="5"/>
  <c r="Q6853" i="5" s="1"/>
  <c r="P7519" i="5"/>
  <c r="Q7519" i="5" s="1"/>
  <c r="P7093" i="5"/>
  <c r="Q7093" i="5" s="1"/>
  <c r="P6662" i="5"/>
  <c r="Q6662" i="5" s="1"/>
  <c r="P8162" i="5"/>
  <c r="Q8162" i="5" s="1"/>
  <c r="P8398" i="5"/>
  <c r="Q8398" i="5" s="1"/>
  <c r="P8139" i="5"/>
  <c r="Q8139" i="5" s="1"/>
  <c r="P10529" i="5"/>
  <c r="P9875" i="5"/>
  <c r="Q9875" i="5" s="1"/>
  <c r="P9956" i="5"/>
  <c r="Q9956" i="5" s="1"/>
  <c r="P11035" i="5"/>
  <c r="Q11035" i="5" s="1"/>
  <c r="P10578" i="5"/>
  <c r="P10411" i="5"/>
  <c r="P11601" i="5"/>
  <c r="Q11601" i="5" s="1"/>
  <c r="P10733" i="5"/>
  <c r="Q10733" i="5" s="1"/>
  <c r="P11515" i="5"/>
  <c r="Q11515" i="5" s="1"/>
  <c r="P12426" i="5"/>
  <c r="Q12426" i="5" s="1"/>
  <c r="P12005" i="5"/>
  <c r="Q12005" i="5" s="1"/>
  <c r="P1535" i="5"/>
  <c r="P2142" i="5"/>
  <c r="P6569" i="5"/>
  <c r="Q6569" i="5" s="1"/>
  <c r="P9386" i="5"/>
  <c r="Q9386" i="5" s="1"/>
  <c r="P13076" i="5"/>
  <c r="P12612" i="5"/>
  <c r="Q12612" i="5" s="1"/>
  <c r="P3673" i="5"/>
  <c r="Q3673" i="5" s="1"/>
  <c r="P12164" i="5"/>
  <c r="Q12164" i="5" s="1"/>
  <c r="P2260" i="5"/>
  <c r="P2655" i="5"/>
  <c r="P12646" i="5"/>
  <c r="Q12646" i="5" s="1"/>
  <c r="O2849" i="5"/>
  <c r="P2849" i="5" s="1"/>
  <c r="N3866" i="5"/>
  <c r="P3866" i="5" s="1"/>
  <c r="Q3866" i="5" s="1"/>
  <c r="P9573" i="5"/>
  <c r="Q9573" i="5" s="1"/>
  <c r="P10924" i="5"/>
  <c r="Q10924" i="5" s="1"/>
  <c r="P13082" i="5"/>
  <c r="Q13082" i="5" s="1"/>
  <c r="P13159" i="5"/>
  <c r="Q13159" i="5" s="1"/>
  <c r="O2016" i="5"/>
  <c r="P2016" i="5" s="1"/>
  <c r="O9029" i="5"/>
  <c r="P9029" i="5" s="1"/>
  <c r="Q9029" i="5" s="1"/>
  <c r="O12247" i="5"/>
  <c r="P12247" i="5" s="1"/>
  <c r="Q12247" i="5" s="1"/>
  <c r="P2197" i="5"/>
  <c r="P4126" i="5"/>
  <c r="P4613" i="5"/>
  <c r="P4482" i="5"/>
  <c r="P4307" i="5"/>
  <c r="P4412" i="5"/>
  <c r="P4288" i="5"/>
  <c r="P5071" i="5"/>
  <c r="O8983" i="5"/>
  <c r="P8983" i="5" s="1"/>
  <c r="Q8983" i="5" s="1"/>
  <c r="N8991" i="5"/>
  <c r="P8991" i="5" s="1"/>
  <c r="Q8991" i="5" s="1"/>
  <c r="O10706" i="5"/>
  <c r="P10706" i="5" s="1"/>
  <c r="Q10706" i="5" s="1"/>
  <c r="P5762" i="5"/>
  <c r="Q5762" i="5" s="1"/>
  <c r="P6112" i="5"/>
  <c r="Q6112" i="5" s="1"/>
  <c r="P6166" i="5"/>
  <c r="Q6166" i="5" s="1"/>
  <c r="P7319" i="5"/>
  <c r="Q7319" i="5" s="1"/>
  <c r="P9788" i="5"/>
  <c r="Q9788" i="5" s="1"/>
  <c r="O2393" i="5"/>
  <c r="P2393" i="5" s="1"/>
  <c r="O3106" i="5"/>
  <c r="P3106" i="5" s="1"/>
  <c r="Q3106" i="5" s="1"/>
  <c r="O3167" i="5"/>
  <c r="P3167" i="5" s="1"/>
  <c r="Q3167" i="5" s="1"/>
  <c r="O3508" i="5"/>
  <c r="P3508" i="5" s="1"/>
  <c r="O3433" i="5"/>
  <c r="P3433" i="5" s="1"/>
  <c r="Q3433" i="5" s="1"/>
  <c r="O3414" i="5"/>
  <c r="P3414" i="5" s="1"/>
  <c r="Q3414" i="5" s="1"/>
  <c r="N3287" i="5"/>
  <c r="P3287" i="5" s="1"/>
  <c r="Q3287" i="5" s="1"/>
  <c r="O3244" i="5"/>
  <c r="P3244" i="5" s="1"/>
  <c r="Q3244" i="5" s="1"/>
  <c r="N4084" i="5"/>
  <c r="P4084" i="5" s="1"/>
  <c r="Q4084" i="5" s="1"/>
  <c r="N3746" i="5"/>
  <c r="P3746" i="5" s="1"/>
  <c r="Q3746" i="5" s="1"/>
  <c r="O4309" i="5"/>
  <c r="P4309" i="5" s="1"/>
  <c r="Q4309" i="5" s="1"/>
  <c r="O4868" i="5"/>
  <c r="P4868" i="5" s="1"/>
  <c r="Q4868" i="5" s="1"/>
  <c r="N5706" i="5"/>
  <c r="P5706" i="5" s="1"/>
  <c r="Q5706" i="5" s="1"/>
  <c r="O6424" i="5"/>
  <c r="P6424" i="5" s="1"/>
  <c r="Q6424" i="5" s="1"/>
  <c r="O7044" i="5"/>
  <c r="P7044" i="5" s="1"/>
  <c r="Q7044" i="5" s="1"/>
  <c r="N7041" i="5"/>
  <c r="P7041" i="5" s="1"/>
  <c r="Q7041" i="5" s="1"/>
  <c r="N7170" i="5"/>
  <c r="P7170" i="5" s="1"/>
  <c r="Q7170" i="5" s="1"/>
  <c r="N8668" i="5"/>
  <c r="P8668" i="5" s="1"/>
  <c r="Q8668" i="5" s="1"/>
  <c r="N9216" i="5"/>
  <c r="P9216" i="5" s="1"/>
  <c r="Q9216" i="5" s="1"/>
  <c r="N6820" i="5"/>
  <c r="P6820" i="5" s="1"/>
  <c r="Q6820" i="5" s="1"/>
  <c r="N8794" i="5"/>
  <c r="P8794" i="5" s="1"/>
  <c r="Q8794" i="5" s="1"/>
  <c r="O7453" i="5"/>
  <c r="P7453" i="5" s="1"/>
  <c r="Q7453" i="5" s="1"/>
  <c r="N9462" i="5"/>
  <c r="P9462" i="5" s="1"/>
  <c r="Q9462" i="5" s="1"/>
  <c r="O11680" i="5"/>
  <c r="P11680" i="5" s="1"/>
  <c r="Q11680" i="5" s="1"/>
  <c r="N11785" i="5"/>
  <c r="P11785" i="5" s="1"/>
  <c r="Q11785" i="5" s="1"/>
  <c r="N11201" i="5"/>
  <c r="P11201" i="5" s="1"/>
  <c r="Q11201" i="5" s="1"/>
  <c r="N11252" i="5"/>
  <c r="P11252" i="5" s="1"/>
  <c r="Q11252" i="5" s="1"/>
  <c r="O12507" i="5"/>
  <c r="P12507" i="5" s="1"/>
  <c r="Q12507" i="5" s="1"/>
  <c r="O11747" i="5"/>
  <c r="P11747" i="5" s="1"/>
  <c r="Q11747" i="5" s="1"/>
  <c r="O10993" i="5"/>
  <c r="N10993" i="5"/>
  <c r="N11107" i="5"/>
  <c r="O11107" i="5"/>
  <c r="O10659" i="5"/>
  <c r="N10659" i="5"/>
  <c r="N9181" i="5"/>
  <c r="O9181" i="5"/>
  <c r="N3742" i="5"/>
  <c r="O3742" i="5"/>
  <c r="N3534" i="5"/>
  <c r="O3534" i="5"/>
  <c r="O2509" i="5"/>
  <c r="N2509" i="5"/>
  <c r="N2802" i="5"/>
  <c r="O2802" i="5"/>
  <c r="N2207" i="5"/>
  <c r="O2207" i="5"/>
  <c r="N2544" i="5"/>
  <c r="O2544" i="5"/>
  <c r="O2308" i="5"/>
  <c r="N2308" i="5"/>
  <c r="N2647" i="5"/>
  <c r="O2647" i="5"/>
  <c r="N2303" i="5"/>
  <c r="O2303" i="5"/>
  <c r="N2237" i="5"/>
  <c r="O2237" i="5"/>
  <c r="N2217" i="5"/>
  <c r="O2217" i="5"/>
  <c r="N2228" i="5"/>
  <c r="O2228" i="5"/>
  <c r="O2208" i="5"/>
  <c r="N2208" i="5"/>
  <c r="N2080" i="5"/>
  <c r="O2080" i="5"/>
  <c r="O1947" i="5"/>
  <c r="N1947" i="5"/>
  <c r="O12125" i="5"/>
  <c r="N12125" i="5"/>
  <c r="O10668" i="5"/>
  <c r="N10668" i="5"/>
  <c r="O3841" i="5"/>
  <c r="N3841" i="5"/>
  <c r="O2937" i="5"/>
  <c r="N2937" i="5"/>
  <c r="N2916" i="5"/>
  <c r="O2916" i="5"/>
  <c r="N2900" i="5"/>
  <c r="O2900" i="5"/>
  <c r="N2429" i="5"/>
  <c r="O2429" i="5"/>
  <c r="N2908" i="5"/>
  <c r="O2908" i="5"/>
  <c r="N2505" i="5"/>
  <c r="O2505" i="5"/>
  <c r="N2879" i="5"/>
  <c r="O2879" i="5"/>
  <c r="O2231" i="5"/>
  <c r="N2231" i="5"/>
  <c r="N1784" i="5"/>
  <c r="O1784" i="5"/>
  <c r="N1921" i="5"/>
  <c r="O1921" i="5"/>
  <c r="N1355" i="5"/>
  <c r="O1355" i="5"/>
  <c r="N1471" i="5"/>
  <c r="O1471" i="5"/>
  <c r="O1410" i="5"/>
  <c r="N1410" i="5"/>
  <c r="N1181" i="5"/>
  <c r="O1181" i="5"/>
  <c r="O12738" i="5"/>
  <c r="N12738" i="5"/>
  <c r="N13167" i="5"/>
  <c r="O13167" i="5"/>
  <c r="N13168" i="5"/>
  <c r="O13168" i="5"/>
  <c r="O12998" i="5"/>
  <c r="N12998" i="5"/>
  <c r="O11293" i="5"/>
  <c r="N11293" i="5"/>
  <c r="N9656" i="5"/>
  <c r="O9656" i="5"/>
  <c r="N10089" i="5"/>
  <c r="O10089" i="5"/>
  <c r="N9506" i="5"/>
  <c r="O9506" i="5"/>
  <c r="N10100" i="5"/>
  <c r="O10100" i="5"/>
  <c r="O9142" i="5"/>
  <c r="N9142" i="5"/>
  <c r="N8786" i="5"/>
  <c r="O8786" i="5"/>
  <c r="N8941" i="5"/>
  <c r="O8941" i="5"/>
  <c r="N8801" i="5"/>
  <c r="O8801" i="5"/>
  <c r="N9048" i="5"/>
  <c r="O9048" i="5"/>
  <c r="N8049" i="5"/>
  <c r="O8049" i="5"/>
  <c r="N3811" i="5"/>
  <c r="O3811" i="5"/>
  <c r="O3571" i="5"/>
  <c r="N3571" i="5"/>
  <c r="N3315" i="5"/>
  <c r="O3315" i="5"/>
  <c r="O3489" i="5"/>
  <c r="N3489" i="5"/>
  <c r="N3308" i="5"/>
  <c r="O3308" i="5"/>
  <c r="O2788" i="5"/>
  <c r="N2788" i="5"/>
  <c r="N2768" i="5"/>
  <c r="O2768" i="5"/>
  <c r="N2761" i="5"/>
  <c r="O2761" i="5"/>
  <c r="N3126" i="5"/>
  <c r="O3126" i="5"/>
  <c r="N2734" i="5"/>
  <c r="O2734" i="5"/>
  <c r="O2670" i="5"/>
  <c r="N2670" i="5"/>
  <c r="N2301" i="5"/>
  <c r="O2301" i="5"/>
  <c r="N2746" i="5"/>
  <c r="O2746" i="5"/>
  <c r="O2745" i="5"/>
  <c r="N2745" i="5"/>
  <c r="N2273" i="5"/>
  <c r="O2273" i="5"/>
  <c r="N2696" i="5"/>
  <c r="O2696" i="5"/>
  <c r="N2664" i="5"/>
  <c r="O2664" i="5"/>
  <c r="N2624" i="5"/>
  <c r="O2624" i="5"/>
  <c r="O2548" i="5"/>
  <c r="N2548" i="5"/>
  <c r="O2292" i="5"/>
  <c r="N2292" i="5"/>
  <c r="O2767" i="5"/>
  <c r="N2767" i="5"/>
  <c r="O2735" i="5"/>
  <c r="N2735" i="5"/>
  <c r="O2667" i="5"/>
  <c r="N2667" i="5"/>
  <c r="O2555" i="5"/>
  <c r="N2555" i="5"/>
  <c r="N1958" i="5"/>
  <c r="O1958" i="5"/>
  <c r="N2090" i="5"/>
  <c r="O2090" i="5"/>
  <c r="O2189" i="5"/>
  <c r="N2189" i="5"/>
  <c r="N2180" i="5"/>
  <c r="O2180" i="5"/>
  <c r="O2107" i="5"/>
  <c r="N2107" i="5"/>
  <c r="O1598" i="5"/>
  <c r="N1598" i="5"/>
  <c r="N1961" i="5"/>
  <c r="O1961" i="5"/>
  <c r="N1793" i="5"/>
  <c r="O1793" i="5"/>
  <c r="N1996" i="5"/>
  <c r="O1996" i="5"/>
  <c r="N1828" i="5"/>
  <c r="O1828" i="5"/>
  <c r="N2055" i="5"/>
  <c r="O2055" i="5"/>
  <c r="N1971" i="5"/>
  <c r="O1971" i="5"/>
  <c r="N828" i="5"/>
  <c r="O828" i="5"/>
  <c r="N872" i="5"/>
  <c r="O872" i="5"/>
  <c r="N836" i="5"/>
  <c r="O836" i="5"/>
  <c r="N988" i="5"/>
  <c r="O988" i="5"/>
  <c r="N756" i="5"/>
  <c r="O756" i="5"/>
  <c r="O586" i="5"/>
  <c r="N586" i="5"/>
  <c r="O891" i="5"/>
  <c r="N891" i="5"/>
  <c r="N851" i="5"/>
  <c r="O851" i="5"/>
  <c r="O753" i="5"/>
  <c r="N753" i="5"/>
  <c r="N267" i="5"/>
  <c r="O267" i="5"/>
  <c r="N688" i="5"/>
  <c r="O688" i="5"/>
  <c r="N945" i="5"/>
  <c r="O945" i="5"/>
  <c r="O849" i="5"/>
  <c r="N849" i="5"/>
  <c r="N781" i="5"/>
  <c r="O781" i="5"/>
  <c r="O563" i="5"/>
  <c r="N563" i="5"/>
  <c r="O577" i="5"/>
  <c r="N577" i="5"/>
  <c r="N571" i="5"/>
  <c r="O571" i="5"/>
  <c r="N456" i="5"/>
  <c r="O456" i="5"/>
  <c r="N379" i="5"/>
  <c r="O379" i="5"/>
  <c r="O566" i="5"/>
  <c r="N566" i="5"/>
  <c r="O502" i="5"/>
  <c r="N502" i="5"/>
  <c r="O378" i="5"/>
  <c r="N378" i="5"/>
  <c r="O151" i="5"/>
  <c r="N151" i="5"/>
  <c r="O119" i="5"/>
  <c r="N119" i="5"/>
  <c r="N214" i="5"/>
  <c r="O214" i="5"/>
  <c r="N142" i="5"/>
  <c r="O142" i="5"/>
  <c r="N94" i="5"/>
  <c r="O94" i="5"/>
  <c r="O12290" i="5"/>
  <c r="N12290" i="5"/>
  <c r="N10875" i="5"/>
  <c r="O10875" i="5"/>
  <c r="O8986" i="5"/>
  <c r="N8986" i="5"/>
  <c r="N3763" i="5"/>
  <c r="O3763" i="5"/>
  <c r="N3713" i="5"/>
  <c r="O3713" i="5"/>
  <c r="N3552" i="5"/>
  <c r="O3552" i="5"/>
  <c r="N4152" i="5"/>
  <c r="P4152" i="5" s="1"/>
  <c r="Q4152" i="5" s="1"/>
  <c r="O4238" i="5"/>
  <c r="P4238" i="5" s="1"/>
  <c r="Q4238" i="5" s="1"/>
  <c r="O4430" i="5"/>
  <c r="P4430" i="5" s="1"/>
  <c r="O4675" i="5"/>
  <c r="P4675" i="5" s="1"/>
  <c r="Q4675" i="5" s="1"/>
  <c r="N4789" i="5"/>
  <c r="P4789" i="5" s="1"/>
  <c r="O4787" i="5"/>
  <c r="P4787" i="5" s="1"/>
  <c r="Q4787" i="5" s="1"/>
  <c r="O5027" i="5"/>
  <c r="P5027" i="5" s="1"/>
  <c r="Q5027" i="5" s="1"/>
  <c r="N7999" i="5"/>
  <c r="P7999" i="5" s="1"/>
  <c r="Q7999" i="5" s="1"/>
  <c r="N8154" i="5"/>
  <c r="P8154" i="5" s="1"/>
  <c r="Q8154" i="5" s="1"/>
  <c r="O13243" i="5"/>
  <c r="P13243" i="5" s="1"/>
  <c r="O13519" i="5"/>
  <c r="P13519" i="5" s="1"/>
  <c r="N13747" i="5"/>
  <c r="P13747" i="5" s="1"/>
  <c r="N14011" i="5"/>
  <c r="P14011" i="5" s="1"/>
  <c r="N14231" i="5"/>
  <c r="P14231" i="5" s="1"/>
  <c r="N13261" i="5"/>
  <c r="P13261" i="5" s="1"/>
  <c r="O13541" i="5"/>
  <c r="P13541" i="5" s="1"/>
  <c r="O14129" i="5"/>
  <c r="P14129" i="5" s="1"/>
  <c r="N13230" i="5"/>
  <c r="P13230" i="5" s="1"/>
  <c r="O13454" i="5"/>
  <c r="P13454" i="5" s="1"/>
  <c r="N13618" i="5"/>
  <c r="P13618" i="5" s="1"/>
  <c r="N13878" i="5"/>
  <c r="P13878" i="5" s="1"/>
  <c r="N14086" i="5"/>
  <c r="P14086" i="5" s="1"/>
  <c r="P4992" i="5"/>
  <c r="P4931" i="5"/>
  <c r="P5476" i="5"/>
  <c r="Q5476" i="5" s="1"/>
  <c r="P9621" i="5"/>
  <c r="Q9621" i="5" s="1"/>
  <c r="P10985" i="5"/>
  <c r="Q10985" i="5" s="1"/>
  <c r="P13711" i="5"/>
  <c r="P13642" i="5"/>
  <c r="O2856" i="5"/>
  <c r="P2856" i="5" s="1"/>
  <c r="N9287" i="5"/>
  <c r="P9287" i="5" s="1"/>
  <c r="Q9287" i="5" s="1"/>
  <c r="O9981" i="5"/>
  <c r="P9981" i="5" s="1"/>
  <c r="Q9981" i="5" s="1"/>
  <c r="O9592" i="5"/>
  <c r="P9592" i="5" s="1"/>
  <c r="Q9592" i="5" s="1"/>
  <c r="O10684" i="5"/>
  <c r="P10684" i="5" s="1"/>
  <c r="Q10684" i="5" s="1"/>
  <c r="N11276" i="5"/>
  <c r="P11276" i="5" s="1"/>
  <c r="Q11276" i="5" s="1"/>
  <c r="O3829" i="5"/>
  <c r="P3829" i="5" s="1"/>
  <c r="Q3829" i="5" s="1"/>
  <c r="O13065" i="5"/>
  <c r="P13065" i="5" s="1"/>
  <c r="Q13065" i="5" s="1"/>
  <c r="N13126" i="5"/>
  <c r="P13126" i="5" s="1"/>
  <c r="Q13126" i="5" s="1"/>
  <c r="O12904" i="5"/>
  <c r="P12904" i="5" s="1"/>
  <c r="Q12904" i="5" s="1"/>
  <c r="O1458" i="5"/>
  <c r="P1458" i="5" s="1"/>
  <c r="O1865" i="5"/>
  <c r="P1865" i="5" s="1"/>
  <c r="O2246" i="5"/>
  <c r="P2246" i="5" s="1"/>
  <c r="O2909" i="5"/>
  <c r="P2909" i="5" s="1"/>
  <c r="O2419" i="5"/>
  <c r="P2419" i="5" s="1"/>
  <c r="N3019" i="5"/>
  <c r="P3019" i="5" s="1"/>
  <c r="O3012" i="5"/>
  <c r="P3012" i="5" s="1"/>
  <c r="N2989" i="5"/>
  <c r="P2989" i="5" s="1"/>
  <c r="N11007" i="5"/>
  <c r="P11007" i="5" s="1"/>
  <c r="Q11007" i="5" s="1"/>
  <c r="P3995" i="5"/>
  <c r="P4330" i="5"/>
  <c r="Q4330" i="5" s="1"/>
  <c r="P5112" i="5"/>
  <c r="Q5112" i="5" s="1"/>
  <c r="P5786" i="5"/>
  <c r="Q5786" i="5" s="1"/>
  <c r="P5759" i="5"/>
  <c r="Q5759" i="5" s="1"/>
  <c r="P6391" i="5"/>
  <c r="Q6391" i="5" s="1"/>
  <c r="P6392" i="5"/>
  <c r="Q6392" i="5" s="1"/>
  <c r="P6242" i="5"/>
  <c r="Q6242" i="5" s="1"/>
  <c r="P7372" i="5"/>
  <c r="Q7372" i="5" s="1"/>
  <c r="P6738" i="5"/>
  <c r="Q6738" i="5" s="1"/>
  <c r="P7111" i="5"/>
  <c r="Q7111" i="5" s="1"/>
  <c r="P7889" i="5"/>
  <c r="Q7889" i="5" s="1"/>
  <c r="P7513" i="5"/>
  <c r="Q7513" i="5" s="1"/>
  <c r="P2158" i="5"/>
  <c r="P2368" i="5"/>
  <c r="P4279" i="5"/>
  <c r="P4847" i="5"/>
  <c r="Q4847" i="5" s="1"/>
  <c r="P5973" i="5"/>
  <c r="Q5973" i="5" s="1"/>
  <c r="P5334" i="5"/>
  <c r="Q5334" i="5" s="1"/>
  <c r="P6543" i="5"/>
  <c r="Q6543" i="5" s="1"/>
  <c r="P6464" i="5"/>
  <c r="Q6464" i="5" s="1"/>
  <c r="P8533" i="5"/>
  <c r="Q8533" i="5" s="1"/>
  <c r="P8486" i="5"/>
  <c r="Q8486" i="5" s="1"/>
  <c r="P12482" i="5"/>
  <c r="Q12482" i="5" s="1"/>
  <c r="P12348" i="5"/>
  <c r="Q12348" i="5" s="1"/>
  <c r="P3171" i="5"/>
  <c r="Q3171" i="5" s="1"/>
  <c r="P13532" i="5"/>
  <c r="P13353" i="5"/>
  <c r="P3733" i="5"/>
  <c r="Q3733" i="5" s="1"/>
  <c r="P12619" i="5"/>
  <c r="Q12619" i="5" s="1"/>
  <c r="P12365" i="5"/>
  <c r="Q12365" i="5" s="1"/>
  <c r="P4" i="5"/>
  <c r="P27" i="5"/>
  <c r="P1007" i="5"/>
  <c r="P1248" i="5"/>
  <c r="P1730" i="5"/>
  <c r="P1852" i="5"/>
  <c r="P3222" i="5"/>
  <c r="Q3222" i="5" s="1"/>
  <c r="P3278" i="5"/>
  <c r="Q3278" i="5" s="1"/>
  <c r="N14357" i="5"/>
  <c r="O14357" i="5"/>
  <c r="N8180" i="5"/>
  <c r="O8180" i="5"/>
  <c r="N8211" i="5"/>
  <c r="O8211" i="5"/>
  <c r="O8390" i="5"/>
  <c r="N8390" i="5"/>
  <c r="O8038" i="5"/>
  <c r="N8038" i="5"/>
  <c r="N8329" i="5"/>
  <c r="O8329" i="5"/>
  <c r="N8105" i="5"/>
  <c r="O8105" i="5"/>
  <c r="N7854" i="5"/>
  <c r="O7854" i="5"/>
  <c r="N4827" i="5"/>
  <c r="O4827" i="5"/>
  <c r="N4511" i="5"/>
  <c r="O4511" i="5"/>
  <c r="O4894" i="5"/>
  <c r="N4894" i="5"/>
  <c r="O4204" i="5"/>
  <c r="N4204" i="5"/>
  <c r="N4753" i="5"/>
  <c r="O4753" i="5"/>
  <c r="N4900" i="5"/>
  <c r="O4900" i="5"/>
  <c r="O4546" i="5"/>
  <c r="N4546" i="5"/>
  <c r="N4334" i="5"/>
  <c r="O4334" i="5"/>
  <c r="O4636" i="5"/>
  <c r="N4636" i="5"/>
  <c r="O4504" i="5"/>
  <c r="N4504" i="5"/>
  <c r="O4249" i="5"/>
  <c r="N4249" i="5"/>
  <c r="O3839" i="5"/>
  <c r="N3839" i="5"/>
  <c r="N3013" i="5"/>
  <c r="O3013" i="5"/>
  <c r="O2894" i="5"/>
  <c r="N2894" i="5"/>
  <c r="N2848" i="5"/>
  <c r="O2848" i="5"/>
  <c r="N3" i="5"/>
  <c r="O3" i="5"/>
  <c r="N9947" i="5"/>
  <c r="O9947" i="5"/>
  <c r="N10756" i="5"/>
  <c r="O10756" i="5"/>
  <c r="N10139" i="5"/>
  <c r="O10139" i="5"/>
  <c r="O9906" i="5"/>
  <c r="N9906" i="5"/>
  <c r="N10133" i="5"/>
  <c r="O10133" i="5"/>
  <c r="N9590" i="5"/>
  <c r="O9590" i="5"/>
  <c r="O9435" i="5"/>
  <c r="N9435" i="5"/>
  <c r="O10032" i="5"/>
  <c r="N10032" i="5"/>
  <c r="O9653" i="5"/>
  <c r="N9653" i="5"/>
  <c r="N8879" i="5"/>
  <c r="O8879" i="5"/>
  <c r="N10739" i="5"/>
  <c r="O10739" i="5"/>
  <c r="N10031" i="5"/>
  <c r="O10031" i="5"/>
  <c r="N9934" i="5"/>
  <c r="O9934" i="5"/>
  <c r="O9957" i="5"/>
  <c r="N9957" i="5"/>
  <c r="O9075" i="5"/>
  <c r="N9075" i="5"/>
  <c r="N8870" i="5"/>
  <c r="O8870" i="5"/>
  <c r="N8920" i="5"/>
  <c r="O8920" i="5"/>
  <c r="N2854" i="5"/>
  <c r="O2854" i="5"/>
  <c r="O12732" i="5"/>
  <c r="N12732" i="5"/>
  <c r="O11933" i="5"/>
  <c r="N11933" i="5"/>
  <c r="N11993" i="5"/>
  <c r="O11993" i="5"/>
  <c r="O12735" i="5"/>
  <c r="N12735" i="5"/>
  <c r="N12120" i="5"/>
  <c r="O12120" i="5"/>
  <c r="O12118" i="5"/>
  <c r="N12118" i="5"/>
  <c r="N11862" i="5"/>
  <c r="O11862" i="5"/>
  <c r="N10290" i="5"/>
  <c r="O10290" i="5"/>
  <c r="O11833" i="5"/>
  <c r="N11833" i="5"/>
  <c r="N11259" i="5"/>
  <c r="O11259" i="5"/>
  <c r="N10844" i="5"/>
  <c r="O10844" i="5"/>
  <c r="N11397" i="5"/>
  <c r="O11397" i="5"/>
  <c r="N11720" i="5"/>
  <c r="O11720" i="5"/>
  <c r="O10799" i="5"/>
  <c r="N10799" i="5"/>
  <c r="N9911" i="5"/>
  <c r="O9911" i="5"/>
  <c r="N10430" i="5"/>
  <c r="O10430" i="5"/>
  <c r="N11050" i="5"/>
  <c r="O11050" i="5"/>
  <c r="N10762" i="5"/>
  <c r="O10762" i="5"/>
  <c r="N10294" i="5"/>
  <c r="O10294" i="5"/>
  <c r="N10079" i="5"/>
  <c r="O10079" i="5"/>
  <c r="N9792" i="5"/>
  <c r="O9792" i="5"/>
  <c r="N9265" i="5"/>
  <c r="O9265" i="5"/>
  <c r="O8431" i="5"/>
  <c r="N8431" i="5"/>
  <c r="N10030" i="5"/>
  <c r="O10030" i="5"/>
  <c r="N9519" i="5"/>
  <c r="O9519" i="5"/>
  <c r="O10517" i="5"/>
  <c r="N10517" i="5"/>
  <c r="N9424" i="5"/>
  <c r="O9424" i="5"/>
  <c r="N10592" i="5"/>
  <c r="O10592" i="5"/>
  <c r="N10261" i="5"/>
  <c r="O10261" i="5"/>
  <c r="O10049" i="5"/>
  <c r="N10049" i="5"/>
  <c r="N9802" i="5"/>
  <c r="O9802" i="5"/>
  <c r="N9626" i="5"/>
  <c r="O9626" i="5"/>
  <c r="N9475" i="5"/>
  <c r="O9475" i="5"/>
  <c r="O9186" i="5"/>
  <c r="N9186" i="5"/>
  <c r="N9497" i="5"/>
  <c r="O9497" i="5"/>
  <c r="N9350" i="5"/>
  <c r="O9350" i="5"/>
  <c r="O9099" i="5"/>
  <c r="N9099" i="5"/>
  <c r="O8815" i="5"/>
  <c r="N8815" i="5"/>
  <c r="N9002" i="5"/>
  <c r="O9002" i="5"/>
  <c r="N8818" i="5"/>
  <c r="O8818" i="5"/>
  <c r="N8734" i="5"/>
  <c r="O8734" i="5"/>
  <c r="N8666" i="5"/>
  <c r="O8666" i="5"/>
  <c r="N9257" i="5"/>
  <c r="O9257" i="5"/>
  <c r="O8338" i="5"/>
  <c r="N8338" i="5"/>
  <c r="N8973" i="5"/>
  <c r="O8973" i="5"/>
  <c r="N8793" i="5"/>
  <c r="O8793" i="5"/>
  <c r="O8641" i="5"/>
  <c r="N8641" i="5"/>
  <c r="N9236" i="5"/>
  <c r="O9236" i="5"/>
  <c r="O8437" i="5"/>
  <c r="N8437" i="5"/>
  <c r="N8309" i="5"/>
  <c r="O8309" i="5"/>
  <c r="O9068" i="5"/>
  <c r="N9068" i="5"/>
  <c r="O8884" i="5"/>
  <c r="N8884" i="5"/>
  <c r="N8736" i="5"/>
  <c r="O8736" i="5"/>
  <c r="O8085" i="5"/>
  <c r="N8085" i="5"/>
  <c r="O9175" i="5"/>
  <c r="N9175" i="5"/>
  <c r="N7832" i="5"/>
  <c r="O7832" i="5"/>
  <c r="O7541" i="5"/>
  <c r="N7541" i="5"/>
  <c r="N7320" i="5"/>
  <c r="O7320" i="5"/>
  <c r="O7943" i="5"/>
  <c r="N7943" i="5"/>
  <c r="O7795" i="5"/>
  <c r="N7795" i="5"/>
  <c r="N7323" i="5"/>
  <c r="O7323" i="5"/>
  <c r="N7986" i="5"/>
  <c r="O7986" i="5"/>
  <c r="N7088" i="5"/>
  <c r="O7088" i="5"/>
  <c r="N6980" i="5"/>
  <c r="O6980" i="5"/>
  <c r="N7502" i="5"/>
  <c r="O7502" i="5"/>
  <c r="N6956" i="5"/>
  <c r="O6956" i="5"/>
  <c r="O7877" i="5"/>
  <c r="N7877" i="5"/>
  <c r="N6848" i="5"/>
  <c r="O6848" i="5"/>
  <c r="N6535" i="5"/>
  <c r="O6535" i="5"/>
  <c r="O6578" i="5"/>
  <c r="N6578" i="5"/>
  <c r="O6139" i="5"/>
  <c r="N6139" i="5"/>
  <c r="O5847" i="5"/>
  <c r="N5847" i="5"/>
  <c r="N5758" i="5"/>
  <c r="O5758" i="5"/>
  <c r="O5841" i="5"/>
  <c r="N5841" i="5"/>
  <c r="N5625" i="5"/>
  <c r="O5625" i="5"/>
  <c r="N5804" i="5"/>
  <c r="O5804" i="5"/>
  <c r="O5508" i="5"/>
  <c r="N5508" i="5"/>
  <c r="O4946" i="5"/>
  <c r="N4946" i="5"/>
  <c r="N4913" i="5"/>
  <c r="O4913" i="5"/>
  <c r="N4358" i="5"/>
  <c r="O4358" i="5"/>
  <c r="O3615" i="5"/>
  <c r="N3615" i="5"/>
  <c r="N3512" i="5"/>
  <c r="O3512" i="5"/>
  <c r="N3395" i="5"/>
  <c r="O3395" i="5"/>
  <c r="O3965" i="5"/>
  <c r="N3965" i="5"/>
  <c r="O3777" i="5"/>
  <c r="N3777" i="5"/>
  <c r="O3585" i="5"/>
  <c r="N3585" i="5"/>
  <c r="O3291" i="5"/>
  <c r="N3291" i="5"/>
  <c r="N3351" i="5"/>
  <c r="O3351" i="5"/>
  <c r="N3628" i="5"/>
  <c r="O3628" i="5"/>
  <c r="O3516" i="5"/>
  <c r="N3516" i="5"/>
  <c r="O3526" i="5"/>
  <c r="N3526" i="5"/>
  <c r="O3478" i="5"/>
  <c r="N3478" i="5"/>
  <c r="O3430" i="5"/>
  <c r="N3430" i="5"/>
  <c r="O3366" i="5"/>
  <c r="N3366" i="5"/>
  <c r="O3302" i="5"/>
  <c r="N3302" i="5"/>
  <c r="N3256" i="5"/>
  <c r="O3256" i="5"/>
  <c r="N3160" i="5"/>
  <c r="O3160" i="5"/>
  <c r="O3208" i="5"/>
  <c r="N3208" i="5"/>
  <c r="N3227" i="5"/>
  <c r="O3227" i="5"/>
  <c r="O3191" i="5"/>
  <c r="N3191" i="5"/>
  <c r="N3135" i="5"/>
  <c r="O3135" i="5"/>
  <c r="O3274" i="5"/>
  <c r="N3274" i="5"/>
  <c r="N3234" i="5"/>
  <c r="O3234" i="5"/>
  <c r="N3194" i="5"/>
  <c r="O3194" i="5"/>
  <c r="N3118" i="5"/>
  <c r="O3118" i="5"/>
  <c r="N3269" i="5"/>
  <c r="O3269" i="5"/>
  <c r="O3237" i="5"/>
  <c r="N3237" i="5"/>
  <c r="O3189" i="5"/>
  <c r="N3189" i="5"/>
  <c r="N2345" i="5"/>
  <c r="O2345" i="5"/>
  <c r="N2484" i="5"/>
  <c r="O2484" i="5"/>
  <c r="N2348" i="5"/>
  <c r="O2348" i="5"/>
  <c r="O2159" i="5"/>
  <c r="N2159" i="5"/>
  <c r="N1882" i="5"/>
  <c r="O1882" i="5"/>
  <c r="N2150" i="5"/>
  <c r="O2150" i="5"/>
  <c r="O1795" i="5"/>
  <c r="N1795" i="5"/>
  <c r="O1581" i="5"/>
  <c r="N1581" i="5"/>
  <c r="O1627" i="5"/>
  <c r="N1627" i="5"/>
  <c r="N1748" i="5"/>
  <c r="O1748" i="5"/>
  <c r="O1779" i="5"/>
  <c r="N1779" i="5"/>
  <c r="O1540" i="5"/>
  <c r="N1540" i="5"/>
  <c r="O1218" i="5"/>
  <c r="N1218" i="5"/>
  <c r="N1913" i="5"/>
  <c r="O1913" i="5"/>
  <c r="N1849" i="5"/>
  <c r="O1849" i="5"/>
  <c r="N1575" i="5"/>
  <c r="O1575" i="5"/>
  <c r="O1413" i="5"/>
  <c r="N1413" i="5"/>
  <c r="N1789" i="5"/>
  <c r="O1789" i="5"/>
  <c r="N1705" i="5"/>
  <c r="O1705" i="5"/>
  <c r="N1649" i="5"/>
  <c r="O1649" i="5"/>
  <c r="O1613" i="5"/>
  <c r="N1613" i="5"/>
  <c r="O1565" i="5"/>
  <c r="N1565" i="5"/>
  <c r="N1202" i="5"/>
  <c r="O1202" i="5"/>
  <c r="N1948" i="5"/>
  <c r="O1948" i="5"/>
  <c r="N1896" i="5"/>
  <c r="O1896" i="5"/>
  <c r="N1569" i="5"/>
  <c r="O1569" i="5"/>
  <c r="N2043" i="5"/>
  <c r="O2043" i="5"/>
  <c r="O1811" i="5"/>
  <c r="N1811" i="5"/>
  <c r="N1530" i="5"/>
  <c r="O1530" i="5"/>
  <c r="N1437" i="5"/>
  <c r="O1437" i="5"/>
  <c r="N1444" i="5"/>
  <c r="O1444" i="5"/>
  <c r="N1358" i="5"/>
  <c r="O1358" i="5"/>
  <c r="N1230" i="5"/>
  <c r="O1230" i="5"/>
  <c r="N1362" i="5"/>
  <c r="O1362" i="5"/>
  <c r="N1280" i="5"/>
  <c r="O1280" i="5"/>
  <c r="O1307" i="5"/>
  <c r="N1307" i="5"/>
  <c r="N1102" i="5"/>
  <c r="O1102" i="5"/>
  <c r="N1320" i="5"/>
  <c r="O1320" i="5"/>
  <c r="N1016" i="5"/>
  <c r="O1016" i="5"/>
  <c r="N1442" i="5"/>
  <c r="O1442" i="5"/>
  <c r="O1347" i="5"/>
  <c r="N1347" i="5"/>
  <c r="N1066" i="5"/>
  <c r="O1066" i="5"/>
  <c r="N1174" i="5"/>
  <c r="O1174" i="5"/>
  <c r="O1144" i="5"/>
  <c r="N1144" i="5"/>
  <c r="O1092" i="5"/>
  <c r="N1092" i="5"/>
  <c r="O1052" i="5"/>
  <c r="N1052" i="5"/>
  <c r="O1259" i="5"/>
  <c r="N1259" i="5"/>
  <c r="N1199" i="5"/>
  <c r="O1199" i="5"/>
  <c r="O1135" i="5"/>
  <c r="N1135" i="5"/>
  <c r="N1091" i="5"/>
  <c r="O1091" i="5"/>
  <c r="O1031" i="5"/>
  <c r="N1031" i="5"/>
  <c r="O777" i="5"/>
  <c r="N777" i="5"/>
  <c r="O689" i="5"/>
  <c r="N689" i="5"/>
  <c r="O637" i="5"/>
  <c r="N637" i="5"/>
  <c r="O611" i="5"/>
  <c r="N611" i="5"/>
  <c r="O722" i="5"/>
  <c r="N722" i="5"/>
  <c r="N646" i="5"/>
  <c r="O646" i="5"/>
  <c r="N544" i="5"/>
  <c r="O544" i="5"/>
  <c r="N420" i="5"/>
  <c r="O420" i="5"/>
  <c r="O71" i="5"/>
  <c r="N71" i="5"/>
  <c r="O19" i="5"/>
  <c r="N19" i="5"/>
  <c r="O38" i="5"/>
  <c r="N38" i="5"/>
  <c r="N105" i="5"/>
  <c r="O105" i="5"/>
  <c r="O61" i="5"/>
  <c r="N61" i="5"/>
  <c r="O248" i="5"/>
  <c r="N248" i="5"/>
  <c r="N44" i="5"/>
  <c r="O44" i="5"/>
  <c r="N12960" i="5"/>
  <c r="O12960" i="5"/>
  <c r="N12876" i="5"/>
  <c r="O12876" i="5"/>
  <c r="O12951" i="5"/>
  <c r="N12951" i="5"/>
  <c r="O12887" i="5"/>
  <c r="N12887" i="5"/>
  <c r="N3802" i="5"/>
  <c r="O3802" i="5"/>
  <c r="N3796" i="5"/>
  <c r="O3796" i="5"/>
  <c r="O4184" i="5"/>
  <c r="P4184" i="5" s="1"/>
  <c r="O4373" i="5"/>
  <c r="P4373" i="5" s="1"/>
  <c r="Q4373" i="5" s="1"/>
  <c r="N4594" i="5"/>
  <c r="P4594" i="5" s="1"/>
  <c r="Q4594" i="5" s="1"/>
  <c r="O4360" i="5"/>
  <c r="P4360" i="5" s="1"/>
  <c r="Q4360" i="5" s="1"/>
  <c r="O4901" i="5"/>
  <c r="P4901" i="5" s="1"/>
  <c r="Q4901" i="5" s="1"/>
  <c r="O4899" i="5"/>
  <c r="P4899" i="5" s="1"/>
  <c r="N13367" i="5"/>
  <c r="P13367" i="5" s="1"/>
  <c r="O13607" i="5"/>
  <c r="P13607" i="5" s="1"/>
  <c r="O13859" i="5"/>
  <c r="P13859" i="5" s="1"/>
  <c r="N14175" i="5"/>
  <c r="P14175" i="5" s="1"/>
  <c r="O14359" i="5"/>
  <c r="P14359" i="5" s="1"/>
  <c r="O13432" i="5"/>
  <c r="P13432" i="5" s="1"/>
  <c r="O13616" i="5"/>
  <c r="P13616" i="5" s="1"/>
  <c r="O13856" i="5"/>
  <c r="P13856" i="5" s="1"/>
  <c r="N14088" i="5"/>
  <c r="P14088" i="5" s="1"/>
  <c r="N13350" i="5"/>
  <c r="P13350" i="5" s="1"/>
  <c r="O13514" i="5"/>
  <c r="P13514" i="5" s="1"/>
  <c r="O13726" i="5"/>
  <c r="P13726" i="5" s="1"/>
  <c r="N13958" i="5"/>
  <c r="P13958" i="5" s="1"/>
  <c r="O14242" i="5"/>
  <c r="P14242" i="5" s="1"/>
  <c r="P4558" i="5"/>
  <c r="Q4558" i="5" s="1"/>
  <c r="P4241" i="5"/>
  <c r="Q4241" i="5" s="1"/>
  <c r="P5341" i="5"/>
  <c r="Q5341" i="5" s="1"/>
  <c r="P5322" i="5"/>
  <c r="Q5322" i="5" s="1"/>
  <c r="P6284" i="5"/>
  <c r="Q6284" i="5" s="1"/>
  <c r="P5985" i="5"/>
  <c r="Q5985" i="5" s="1"/>
  <c r="P8328" i="5"/>
  <c r="Q8328" i="5" s="1"/>
  <c r="P9757" i="5"/>
  <c r="Q9757" i="5" s="1"/>
  <c r="P9719" i="5"/>
  <c r="Q9719" i="5" s="1"/>
  <c r="P12442" i="5"/>
  <c r="Q12442" i="5" s="1"/>
  <c r="P13295" i="5"/>
  <c r="P13619" i="5"/>
  <c r="P13860" i="5"/>
  <c r="P14224" i="5"/>
  <c r="Q14224" i="5" s="1"/>
  <c r="P13450" i="5"/>
  <c r="P5046" i="5"/>
  <c r="Q5046" i="5" s="1"/>
  <c r="P5389" i="5"/>
  <c r="Q5389" i="5" s="1"/>
  <c r="P6338" i="5"/>
  <c r="Q6338" i="5" s="1"/>
  <c r="P6243" i="5"/>
  <c r="Q6243" i="5" s="1"/>
  <c r="P6582" i="5"/>
  <c r="Q6582" i="5" s="1"/>
  <c r="P6108" i="5"/>
  <c r="Q6108" i="5" s="1"/>
  <c r="P6455" i="5"/>
  <c r="Q6455" i="5" s="1"/>
  <c r="P6017" i="5"/>
  <c r="Q6017" i="5" s="1"/>
  <c r="P6416" i="5"/>
  <c r="Q6416" i="5" s="1"/>
  <c r="P6010" i="5"/>
  <c r="Q6010" i="5" s="1"/>
  <c r="P6357" i="5"/>
  <c r="Q6357" i="5" s="1"/>
  <c r="P7450" i="5"/>
  <c r="Q7450" i="5" s="1"/>
  <c r="P7670" i="5"/>
  <c r="Q7670" i="5" s="1"/>
  <c r="P6703" i="5"/>
  <c r="Q6703" i="5" s="1"/>
  <c r="P7020" i="5"/>
  <c r="Q7020" i="5" s="1"/>
  <c r="P7858" i="5"/>
  <c r="Q7858" i="5" s="1"/>
  <c r="P6905" i="5"/>
  <c r="Q6905" i="5" s="1"/>
  <c r="P7567" i="5"/>
  <c r="Q7567" i="5" s="1"/>
  <c r="P7791" i="5"/>
  <c r="Q7791" i="5" s="1"/>
  <c r="P7118" i="5"/>
  <c r="Q7118" i="5" s="1"/>
  <c r="P8625" i="5"/>
  <c r="Q8625" i="5" s="1"/>
  <c r="P9057" i="5"/>
  <c r="Q9057" i="5" s="1"/>
  <c r="P8310" i="5"/>
  <c r="Q8310" i="5" s="1"/>
  <c r="P8522" i="5"/>
  <c r="Q8522" i="5" s="1"/>
  <c r="P8027" i="5"/>
  <c r="Q8027" i="5" s="1"/>
  <c r="P8555" i="5"/>
  <c r="Q8555" i="5" s="1"/>
  <c r="P10532" i="5"/>
  <c r="P8847" i="5"/>
  <c r="Q8847" i="5" s="1"/>
  <c r="P11652" i="5"/>
  <c r="Q11652" i="5" s="1"/>
  <c r="P10900" i="5"/>
  <c r="Q10900" i="5" s="1"/>
  <c r="P11654" i="5"/>
  <c r="Q11654" i="5" s="1"/>
  <c r="P12419" i="5"/>
  <c r="Q12419" i="5" s="1"/>
  <c r="P14407" i="5"/>
  <c r="P690" i="5"/>
  <c r="P800" i="5"/>
  <c r="P621" i="5"/>
  <c r="P1172" i="5"/>
  <c r="P1270" i="5"/>
  <c r="P12416" i="5"/>
  <c r="Q12416" i="5" s="1"/>
  <c r="P10989" i="5"/>
  <c r="Q10989" i="5" s="1"/>
  <c r="P1069" i="5"/>
  <c r="P1803" i="5"/>
  <c r="P792" i="5"/>
  <c r="P2286" i="5"/>
  <c r="P2336" i="5"/>
  <c r="P2724" i="5"/>
  <c r="P2694" i="5"/>
  <c r="P9613" i="5"/>
  <c r="Q9613" i="5" s="1"/>
  <c r="P11021" i="5"/>
  <c r="Q11021" i="5" s="1"/>
  <c r="P12988" i="5"/>
  <c r="Q12988" i="5" s="1"/>
  <c r="O2880" i="5"/>
  <c r="P2880" i="5" s="1"/>
  <c r="O3838" i="5"/>
  <c r="P3838" i="5" s="1"/>
  <c r="Q3838" i="5" s="1"/>
  <c r="P2220" i="5"/>
  <c r="P4609" i="5"/>
  <c r="P4478" i="5"/>
  <c r="P4260" i="5"/>
  <c r="P4384" i="5"/>
  <c r="P5156" i="5"/>
  <c r="P4798" i="5"/>
  <c r="P4771" i="5"/>
  <c r="P4276" i="5"/>
  <c r="N8771" i="5"/>
  <c r="P8771" i="5" s="1"/>
  <c r="Q8771" i="5" s="1"/>
  <c r="N8835" i="5"/>
  <c r="P8835" i="5" s="1"/>
  <c r="Q8835" i="5" s="1"/>
  <c r="O10039" i="5"/>
  <c r="P10039" i="5" s="1"/>
  <c r="Q10039" i="5" s="1"/>
  <c r="P3611" i="5"/>
  <c r="Q3611" i="5" s="1"/>
  <c r="P5445" i="5"/>
  <c r="Q5445" i="5" s="1"/>
  <c r="P5750" i="5"/>
  <c r="Q5750" i="5" s="1"/>
  <c r="P6247" i="5"/>
  <c r="Q6247" i="5" s="1"/>
  <c r="P6096" i="5"/>
  <c r="Q6096" i="5" s="1"/>
  <c r="P6157" i="5"/>
  <c r="Q6157" i="5" s="1"/>
  <c r="P6102" i="5"/>
  <c r="Q6102" i="5" s="1"/>
  <c r="P9810" i="5"/>
  <c r="Q9810" i="5" s="1"/>
  <c r="P11805" i="5"/>
  <c r="Q11805" i="5" s="1"/>
  <c r="P11535" i="5"/>
  <c r="Q11535" i="5" s="1"/>
  <c r="P12830" i="5"/>
  <c r="Q12830" i="5" s="1"/>
  <c r="P12807" i="5"/>
  <c r="Q12807" i="5" s="1"/>
  <c r="P12768" i="5"/>
  <c r="Q12768" i="5" s="1"/>
  <c r="P5573" i="5"/>
  <c r="Q5573" i="5" s="1"/>
  <c r="N3447" i="5"/>
  <c r="P3447" i="5" s="1"/>
  <c r="Q3447" i="5" s="1"/>
  <c r="O3440" i="5"/>
  <c r="P3440" i="5" s="1"/>
  <c r="Q3440" i="5" s="1"/>
  <c r="N3590" i="5"/>
  <c r="P3590" i="5" s="1"/>
  <c r="Q3590" i="5" s="1"/>
  <c r="O3596" i="5"/>
  <c r="P3596" i="5" s="1"/>
  <c r="Q3596" i="5" s="1"/>
  <c r="N5225" i="5"/>
  <c r="P5225" i="5" s="1"/>
  <c r="Q5225" i="5" s="1"/>
  <c r="O5717" i="5"/>
  <c r="P5717" i="5" s="1"/>
  <c r="Q5717" i="5" s="1"/>
  <c r="N6618" i="5"/>
  <c r="P6618" i="5" s="1"/>
  <c r="Q6618" i="5" s="1"/>
  <c r="O7794" i="5"/>
  <c r="P7794" i="5" s="1"/>
  <c r="Q7794" i="5" s="1"/>
  <c r="N7503" i="5"/>
  <c r="P7503" i="5" s="1"/>
  <c r="Q7503" i="5" s="1"/>
  <c r="O6761" i="5"/>
  <c r="P6761" i="5" s="1"/>
  <c r="Q6761" i="5" s="1"/>
  <c r="O7945" i="5"/>
  <c r="P7945" i="5" s="1"/>
  <c r="Q7945" i="5" s="1"/>
  <c r="O9124" i="5"/>
  <c r="P9124" i="5" s="1"/>
  <c r="Q9124" i="5" s="1"/>
  <c r="O12763" i="5"/>
  <c r="N12763" i="5"/>
  <c r="O11794" i="5"/>
  <c r="N11794" i="5"/>
  <c r="O11661" i="5"/>
  <c r="N11661" i="5"/>
  <c r="N11831" i="5"/>
  <c r="O11831" i="5"/>
  <c r="O9051" i="5"/>
  <c r="N9051" i="5"/>
  <c r="N8917" i="5"/>
  <c r="O8917" i="5"/>
  <c r="O3337" i="5"/>
  <c r="N3337" i="5"/>
  <c r="N2528" i="5"/>
  <c r="O2528" i="5"/>
  <c r="O2101" i="5"/>
  <c r="N2101" i="5"/>
  <c r="O2096" i="5"/>
  <c r="N2096" i="5"/>
  <c r="O4297" i="5"/>
  <c r="P4297" i="5" s="1"/>
  <c r="Q4297" i="5" s="1"/>
  <c r="N4173" i="5"/>
  <c r="P4173" i="5" s="1"/>
  <c r="N4439" i="5"/>
  <c r="P4439" i="5" s="1"/>
  <c r="Q4439" i="5" s="1"/>
  <c r="N4007" i="5"/>
  <c r="P4007" i="5" s="1"/>
  <c r="Q4007" i="5" s="1"/>
  <c r="N4958" i="5"/>
  <c r="P4958" i="5" s="1"/>
  <c r="Q4958" i="5" s="1"/>
  <c r="N5569" i="5"/>
  <c r="P5569" i="5" s="1"/>
  <c r="Q5569" i="5" s="1"/>
  <c r="N5955" i="5"/>
  <c r="P5955" i="5" s="1"/>
  <c r="Q5955" i="5" s="1"/>
  <c r="O8425" i="5"/>
  <c r="P8425" i="5" s="1"/>
  <c r="Q8425" i="5" s="1"/>
  <c r="O8132" i="5"/>
  <c r="P8132" i="5" s="1"/>
  <c r="Q8132" i="5" s="1"/>
  <c r="N13447" i="5"/>
  <c r="P13447" i="5" s="1"/>
  <c r="N13659" i="5"/>
  <c r="P13659" i="5" s="1"/>
  <c r="N13939" i="5"/>
  <c r="P13939" i="5" s="1"/>
  <c r="N14179" i="5"/>
  <c r="P14179" i="5" s="1"/>
  <c r="N14363" i="5"/>
  <c r="P14363" i="5" s="1"/>
  <c r="Q14363" i="5" s="1"/>
  <c r="O13672" i="5"/>
  <c r="P13672" i="5" s="1"/>
  <c r="N13908" i="5"/>
  <c r="P13908" i="5" s="1"/>
  <c r="N14156" i="5"/>
  <c r="P14156" i="5" s="1"/>
  <c r="O14364" i="5"/>
  <c r="P14364" i="5" s="1"/>
  <c r="Q14364" i="5" s="1"/>
  <c r="O13453" i="5"/>
  <c r="P13453" i="5" s="1"/>
  <c r="O14077" i="5"/>
  <c r="P14077" i="5" s="1"/>
  <c r="O14329" i="5"/>
  <c r="P14329" i="5" s="1"/>
  <c r="O13614" i="5"/>
  <c r="P13614" i="5" s="1"/>
  <c r="O13874" i="5"/>
  <c r="P13874" i="5" s="1"/>
  <c r="O9937" i="5"/>
  <c r="P9937" i="5" s="1"/>
  <c r="Q9937" i="5" s="1"/>
  <c r="N10146" i="5"/>
  <c r="P10146" i="5" s="1"/>
  <c r="Q10146" i="5" s="1"/>
  <c r="N11083" i="5"/>
  <c r="P11083" i="5" s="1"/>
  <c r="Q11083" i="5" s="1"/>
  <c r="P5747" i="5"/>
  <c r="Q5747" i="5" s="1"/>
  <c r="P6213" i="5"/>
  <c r="Q6213" i="5" s="1"/>
  <c r="P7568" i="5"/>
  <c r="Q7568" i="5" s="1"/>
  <c r="P7772" i="5"/>
  <c r="Q7772" i="5" s="1"/>
  <c r="P6843" i="5"/>
  <c r="Q6843" i="5" s="1"/>
  <c r="P7122" i="5"/>
  <c r="Q7122" i="5" s="1"/>
  <c r="P7457" i="5"/>
  <c r="Q7457" i="5" s="1"/>
  <c r="P8197" i="5"/>
  <c r="Q8197" i="5" s="1"/>
  <c r="P7489" i="5"/>
  <c r="Q7489" i="5" s="1"/>
  <c r="P8421" i="5"/>
  <c r="Q8421" i="5" s="1"/>
  <c r="P7605" i="5"/>
  <c r="Q7605" i="5" s="1"/>
  <c r="P8929" i="5"/>
  <c r="Q8929" i="5" s="1"/>
  <c r="P8258" i="5"/>
  <c r="Q8258" i="5" s="1"/>
  <c r="P7625" i="5"/>
  <c r="Q7625" i="5" s="1"/>
  <c r="P8495" i="5"/>
  <c r="Q8495" i="5" s="1"/>
  <c r="P8232" i="5"/>
  <c r="Q8232" i="5" s="1"/>
  <c r="P8520" i="5"/>
  <c r="Q8520" i="5" s="1"/>
  <c r="P9789" i="5"/>
  <c r="Q9789" i="5" s="1"/>
  <c r="P10316" i="5"/>
  <c r="P1050" i="5"/>
  <c r="P11633" i="5"/>
  <c r="Q11633" i="5" s="1"/>
  <c r="P10207" i="5"/>
  <c r="P3730" i="5"/>
  <c r="Q3730" i="5" s="1"/>
  <c r="P12322" i="5"/>
  <c r="Q12322" i="5" s="1"/>
  <c r="P12727" i="5"/>
  <c r="Q12727" i="5" s="1"/>
  <c r="O73" i="5"/>
  <c r="P73" i="5" s="1"/>
  <c r="N83" i="5"/>
  <c r="P83" i="5" s="1"/>
  <c r="N416" i="5"/>
  <c r="P416" i="5" s="1"/>
  <c r="O441" i="5"/>
  <c r="P441" i="5" s="1"/>
  <c r="O1014" i="5"/>
  <c r="P1014" i="5" s="1"/>
  <c r="O667" i="5"/>
  <c r="P667" i="5" s="1"/>
  <c r="N1287" i="5"/>
  <c r="P1287" i="5" s="1"/>
  <c r="N1120" i="5"/>
  <c r="P1120" i="5" s="1"/>
  <c r="O1089" i="5"/>
  <c r="P1089" i="5" s="1"/>
  <c r="O1078" i="5"/>
  <c r="P1078" i="5" s="1"/>
  <c r="O1470" i="5"/>
  <c r="P1470" i="5" s="1"/>
  <c r="N1083" i="5"/>
  <c r="P1083" i="5" s="1"/>
  <c r="N1483" i="5"/>
  <c r="P1483" i="5" s="1"/>
  <c r="O1340" i="5"/>
  <c r="P1340" i="5" s="1"/>
  <c r="O1541" i="5"/>
  <c r="P1541" i="5" s="1"/>
  <c r="O1788" i="5"/>
  <c r="P1788" i="5" s="1"/>
  <c r="N1633" i="5"/>
  <c r="P1633" i="5" s="1"/>
  <c r="O1833" i="5"/>
  <c r="P1833" i="5" s="1"/>
  <c r="N1662" i="5"/>
  <c r="P1662" i="5" s="1"/>
  <c r="N1469" i="5"/>
  <c r="P1469" i="5" s="1"/>
  <c r="N1481" i="5"/>
  <c r="P1481" i="5" s="1"/>
  <c r="O1759" i="5"/>
  <c r="P1759" i="5" s="1"/>
  <c r="N1501" i="5"/>
  <c r="P1501" i="5" s="1"/>
  <c r="O2186" i="5"/>
  <c r="P2186" i="5" s="1"/>
  <c r="O1808" i="5"/>
  <c r="P1808" i="5" s="1"/>
  <c r="O8468" i="5"/>
  <c r="P8468" i="5" s="1"/>
  <c r="Q8468" i="5" s="1"/>
  <c r="O10304" i="5"/>
  <c r="P10304" i="5" s="1"/>
  <c r="O9586" i="5"/>
  <c r="P9586" i="5" s="1"/>
  <c r="Q9586" i="5" s="1"/>
  <c r="N10305" i="5"/>
  <c r="P10305" i="5" s="1"/>
  <c r="N9623" i="5"/>
  <c r="P9623" i="5" s="1"/>
  <c r="Q9623" i="5" s="1"/>
  <c r="N8623" i="5"/>
  <c r="P8623" i="5" s="1"/>
  <c r="Q8623" i="5" s="1"/>
  <c r="O13102" i="5"/>
  <c r="N13102" i="5"/>
  <c r="N10923" i="5"/>
  <c r="O10923" i="5"/>
  <c r="O9295" i="5"/>
  <c r="N9295" i="5"/>
  <c r="N9161" i="5"/>
  <c r="O9161" i="5"/>
  <c r="N3722" i="5"/>
  <c r="O3722" i="5"/>
  <c r="O2789" i="5"/>
  <c r="N2789" i="5"/>
  <c r="O2817" i="5"/>
  <c r="N2817" i="5"/>
  <c r="N2796" i="5"/>
  <c r="O2796" i="5"/>
  <c r="N2235" i="5"/>
  <c r="O2235" i="5"/>
  <c r="N2536" i="5"/>
  <c r="O2536" i="5"/>
  <c r="N2300" i="5"/>
  <c r="O2300" i="5"/>
  <c r="N2819" i="5"/>
  <c r="O2819" i="5"/>
  <c r="N2287" i="5"/>
  <c r="O2287" i="5"/>
  <c r="O2233" i="5"/>
  <c r="N2233" i="5"/>
  <c r="N2213" i="5"/>
  <c r="O2213" i="5"/>
  <c r="O2224" i="5"/>
  <c r="N2224" i="5"/>
  <c r="O2204" i="5"/>
  <c r="N2204" i="5"/>
  <c r="N11980" i="5"/>
  <c r="O11980" i="5"/>
  <c r="O10664" i="5"/>
  <c r="N10664" i="5"/>
  <c r="N8276" i="5"/>
  <c r="O8276" i="5"/>
  <c r="N3737" i="5"/>
  <c r="O3737" i="5"/>
  <c r="N2562" i="5"/>
  <c r="O2562" i="5"/>
  <c r="N2413" i="5"/>
  <c r="O2413" i="5"/>
  <c r="O2875" i="5"/>
  <c r="N2875" i="5"/>
  <c r="O2249" i="5"/>
  <c r="N2249" i="5"/>
  <c r="N1460" i="5"/>
  <c r="O1460" i="5"/>
  <c r="N1924" i="5"/>
  <c r="O1924" i="5"/>
  <c r="N1432" i="5"/>
  <c r="O1432" i="5"/>
  <c r="O1459" i="5"/>
  <c r="N1459" i="5"/>
  <c r="N1338" i="5"/>
  <c r="O1338" i="5"/>
  <c r="N1406" i="5"/>
  <c r="O1406" i="5"/>
  <c r="N1228" i="5"/>
  <c r="O1228" i="5"/>
  <c r="O13151" i="5"/>
  <c r="N13151" i="5"/>
  <c r="N13148" i="5"/>
  <c r="O13148" i="5"/>
  <c r="N12948" i="5"/>
  <c r="O12948" i="5"/>
  <c r="O12950" i="5"/>
  <c r="N12950" i="5"/>
  <c r="O10897" i="5"/>
  <c r="N10897" i="5"/>
  <c r="O11334" i="5"/>
  <c r="N11334" i="5"/>
  <c r="N11130" i="5"/>
  <c r="O11130" i="5"/>
  <c r="N9528" i="5"/>
  <c r="O9528" i="5"/>
  <c r="N9436" i="5"/>
  <c r="O9436" i="5"/>
  <c r="N10081" i="5"/>
  <c r="O10081" i="5"/>
  <c r="N9467" i="5"/>
  <c r="O9467" i="5"/>
  <c r="O10072" i="5"/>
  <c r="N10072" i="5"/>
  <c r="O8887" i="5"/>
  <c r="N8887" i="5"/>
  <c r="O9138" i="5"/>
  <c r="N9138" i="5"/>
  <c r="O8766" i="5"/>
  <c r="N8766" i="5"/>
  <c r="N8913" i="5"/>
  <c r="O8913" i="5"/>
  <c r="N8737" i="5"/>
  <c r="O8737" i="5"/>
  <c r="N8976" i="5"/>
  <c r="O8976" i="5"/>
  <c r="O9243" i="5"/>
  <c r="N9243" i="5"/>
  <c r="O3339" i="5"/>
  <c r="N3339" i="5"/>
  <c r="O3814" i="5"/>
  <c r="N3814" i="5"/>
  <c r="O2750" i="5"/>
  <c r="N2750" i="5"/>
  <c r="O3824" i="5"/>
  <c r="N3824" i="5"/>
  <c r="N3321" i="5"/>
  <c r="O3321" i="5"/>
  <c r="N2769" i="5"/>
  <c r="O2769" i="5"/>
  <c r="N3122" i="5"/>
  <c r="O3122" i="5"/>
  <c r="N2726" i="5"/>
  <c r="O2726" i="5"/>
  <c r="N2646" i="5"/>
  <c r="O2646" i="5"/>
  <c r="O2270" i="5"/>
  <c r="N2270" i="5"/>
  <c r="N2740" i="5"/>
  <c r="O2740" i="5"/>
  <c r="N2645" i="5"/>
  <c r="O2645" i="5"/>
  <c r="O3097" i="5"/>
  <c r="N3097" i="5"/>
  <c r="N2738" i="5"/>
  <c r="O2738" i="5"/>
  <c r="N2732" i="5"/>
  <c r="O2732" i="5"/>
  <c r="O2692" i="5"/>
  <c r="N2692" i="5"/>
  <c r="N2656" i="5"/>
  <c r="O2656" i="5"/>
  <c r="N2620" i="5"/>
  <c r="O2620" i="5"/>
  <c r="O2540" i="5"/>
  <c r="N2540" i="5"/>
  <c r="O2268" i="5"/>
  <c r="N2268" i="5"/>
  <c r="O2815" i="5"/>
  <c r="N2815" i="5"/>
  <c r="N2763" i="5"/>
  <c r="O2763" i="5"/>
  <c r="N2731" i="5"/>
  <c r="O2731" i="5"/>
  <c r="N2695" i="5"/>
  <c r="O2695" i="5"/>
  <c r="O2663" i="5"/>
  <c r="N2663" i="5"/>
  <c r="O2627" i="5"/>
  <c r="N2627" i="5"/>
  <c r="N2085" i="5"/>
  <c r="O2085" i="5"/>
  <c r="O2089" i="5"/>
  <c r="N2089" i="5"/>
  <c r="N2176" i="5"/>
  <c r="O2176" i="5"/>
  <c r="O2005" i="5"/>
  <c r="N2005" i="5"/>
  <c r="N1957" i="5"/>
  <c r="O1957" i="5"/>
  <c r="N1781" i="5"/>
  <c r="O1781" i="5"/>
  <c r="N2104" i="5"/>
  <c r="O2104" i="5"/>
  <c r="N1988" i="5"/>
  <c r="O1988" i="5"/>
  <c r="N1816" i="5"/>
  <c r="O1816" i="5"/>
  <c r="N1967" i="5"/>
  <c r="O1967" i="5"/>
  <c r="O999" i="5"/>
  <c r="N999" i="5"/>
  <c r="O955" i="5"/>
  <c r="N955" i="5"/>
  <c r="N990" i="5"/>
  <c r="O990" i="5"/>
  <c r="N764" i="5"/>
  <c r="O764" i="5"/>
  <c r="N980" i="5"/>
  <c r="O980" i="5"/>
  <c r="N692" i="5"/>
  <c r="O692" i="5"/>
  <c r="N887" i="5"/>
  <c r="O887" i="5"/>
  <c r="N847" i="5"/>
  <c r="O847" i="5"/>
  <c r="N721" i="5"/>
  <c r="O721" i="5"/>
  <c r="N818" i="5"/>
  <c r="O818" i="5"/>
  <c r="N993" i="5"/>
  <c r="O993" i="5"/>
  <c r="N941" i="5"/>
  <c r="O941" i="5"/>
  <c r="O749" i="5"/>
  <c r="N749" i="5"/>
  <c r="O552" i="5"/>
  <c r="N552" i="5"/>
  <c r="N501" i="5"/>
  <c r="O501" i="5"/>
  <c r="O766" i="5"/>
  <c r="N766" i="5"/>
  <c r="N658" i="5"/>
  <c r="O658" i="5"/>
  <c r="N496" i="5"/>
  <c r="O496" i="5"/>
  <c r="N440" i="5"/>
  <c r="O440" i="5"/>
  <c r="N255" i="5"/>
  <c r="O255" i="5"/>
  <c r="N363" i="5"/>
  <c r="O363" i="5"/>
  <c r="N562" i="5"/>
  <c r="O562" i="5"/>
  <c r="N498" i="5"/>
  <c r="O498" i="5"/>
  <c r="O362" i="5"/>
  <c r="N362" i="5"/>
  <c r="N147" i="5"/>
  <c r="O147" i="5"/>
  <c r="O115" i="5"/>
  <c r="N115" i="5"/>
  <c r="O202" i="5"/>
  <c r="N202" i="5"/>
  <c r="N138" i="5"/>
  <c r="O138" i="5"/>
  <c r="N140" i="5"/>
  <c r="O140" i="5"/>
  <c r="N108" i="5"/>
  <c r="O108" i="5"/>
  <c r="O11399" i="5"/>
  <c r="N11399" i="5"/>
  <c r="O10767" i="5"/>
  <c r="N10767" i="5"/>
  <c r="N9017" i="5"/>
  <c r="O9017" i="5"/>
  <c r="O3347" i="5"/>
  <c r="N3347" i="5"/>
  <c r="O2406" i="5"/>
  <c r="N2406" i="5"/>
  <c r="O2363" i="5"/>
  <c r="N2363" i="5"/>
  <c r="O13320" i="5"/>
  <c r="P13320" i="5" s="1"/>
  <c r="O13520" i="5"/>
  <c r="P13520" i="5" s="1"/>
  <c r="O13728" i="5"/>
  <c r="P13728" i="5" s="1"/>
  <c r="N13972" i="5"/>
  <c r="P13972" i="5" s="1"/>
  <c r="N14244" i="5"/>
  <c r="P14244" i="5" s="1"/>
  <c r="O13589" i="5"/>
  <c r="P13589" i="5" s="1"/>
  <c r="O13837" i="5"/>
  <c r="P13837" i="5" s="1"/>
  <c r="N14142" i="5"/>
  <c r="P14142" i="5" s="1"/>
  <c r="N14334" i="5"/>
  <c r="P14334" i="5" s="1"/>
  <c r="P4203" i="5"/>
  <c r="Q4203" i="5" s="1"/>
  <c r="P5806" i="5"/>
  <c r="Q5806" i="5" s="1"/>
  <c r="P7886" i="5"/>
  <c r="Q7886" i="5" s="1"/>
  <c r="P6732" i="5"/>
  <c r="Q6732" i="5" s="1"/>
  <c r="P7764" i="5"/>
  <c r="Q7764" i="5" s="1"/>
  <c r="P9169" i="5"/>
  <c r="Q9169" i="5" s="1"/>
  <c r="P8527" i="5"/>
  <c r="Q8527" i="5" s="1"/>
  <c r="O14353" i="5"/>
  <c r="N14353" i="5"/>
  <c r="N8156" i="5"/>
  <c r="O8156" i="5"/>
  <c r="N8187" i="5"/>
  <c r="O8187" i="5"/>
  <c r="N8234" i="5"/>
  <c r="O8234" i="5"/>
  <c r="N8301" i="5"/>
  <c r="O8301" i="5"/>
  <c r="O8069" i="5"/>
  <c r="N8069" i="5"/>
  <c r="N7846" i="5"/>
  <c r="O7846" i="5"/>
  <c r="O5403" i="5"/>
  <c r="N5403" i="5"/>
  <c r="O5974" i="5"/>
  <c r="N5974" i="5"/>
  <c r="O5446" i="5"/>
  <c r="N5446" i="5"/>
  <c r="O5421" i="5"/>
  <c r="N5421" i="5"/>
  <c r="N5059" i="5"/>
  <c r="O5059" i="5"/>
  <c r="N4182" i="5"/>
  <c r="O4182" i="5"/>
  <c r="N4367" i="5"/>
  <c r="O4367" i="5"/>
  <c r="O4866" i="5"/>
  <c r="N4866" i="5"/>
  <c r="O4499" i="5"/>
  <c r="N4499" i="5"/>
  <c r="N4749" i="5"/>
  <c r="O4749" i="5"/>
  <c r="N4828" i="5"/>
  <c r="O4828" i="5"/>
  <c r="N4506" i="5"/>
  <c r="O4506" i="5"/>
  <c r="O4251" i="5"/>
  <c r="N4251" i="5"/>
  <c r="N4186" i="5"/>
  <c r="O4186" i="5"/>
  <c r="N4592" i="5"/>
  <c r="O4592" i="5"/>
  <c r="O4500" i="5"/>
  <c r="N4500" i="5"/>
  <c r="N4213" i="5"/>
  <c r="O4213" i="5"/>
  <c r="N3998" i="5"/>
  <c r="O3998" i="5"/>
  <c r="O14450" i="5"/>
  <c r="N14450" i="5"/>
  <c r="N2853" i="5"/>
  <c r="O2853" i="5"/>
  <c r="O2877" i="5"/>
  <c r="N2877" i="5"/>
  <c r="N3003" i="5"/>
  <c r="O3003" i="5"/>
  <c r="N2860" i="5"/>
  <c r="O2860" i="5"/>
  <c r="O10921" i="5"/>
  <c r="N10921" i="5"/>
  <c r="N10964" i="5"/>
  <c r="O10964" i="5"/>
  <c r="O10700" i="5"/>
  <c r="N10700" i="5"/>
  <c r="N9990" i="5"/>
  <c r="O9990" i="5"/>
  <c r="N9898" i="5"/>
  <c r="O9898" i="5"/>
  <c r="O10033" i="5"/>
  <c r="N10033" i="5"/>
  <c r="O9570" i="5"/>
  <c r="N9570" i="5"/>
  <c r="O9379" i="5"/>
  <c r="N9379" i="5"/>
  <c r="O10024" i="5"/>
  <c r="N10024" i="5"/>
  <c r="N9633" i="5"/>
  <c r="O9633" i="5"/>
  <c r="O10769" i="5"/>
  <c r="N10769" i="5"/>
  <c r="O10691" i="5"/>
  <c r="N10691" i="5"/>
  <c r="O9926" i="5"/>
  <c r="N9926" i="5"/>
  <c r="N9941" i="5"/>
  <c r="O9941" i="5"/>
  <c r="O9039" i="5"/>
  <c r="N9039" i="5"/>
  <c r="O2858" i="5"/>
  <c r="N2858" i="5"/>
  <c r="N12776" i="5"/>
  <c r="O12776" i="5"/>
  <c r="N11128" i="5"/>
  <c r="O11128" i="5"/>
  <c r="O11977" i="5"/>
  <c r="N11977" i="5"/>
  <c r="O12655" i="5"/>
  <c r="N12655" i="5"/>
  <c r="N12068" i="5"/>
  <c r="O12068" i="5"/>
  <c r="N12542" i="5"/>
  <c r="O12542" i="5"/>
  <c r="O12019" i="5"/>
  <c r="N12019" i="5"/>
  <c r="O12194" i="5"/>
  <c r="N12194" i="5"/>
  <c r="N12070" i="5"/>
  <c r="O12070" i="5"/>
  <c r="N11798" i="5"/>
  <c r="O11798" i="5"/>
  <c r="N11009" i="5"/>
  <c r="O11009" i="5"/>
  <c r="O11825" i="5"/>
  <c r="N11825" i="5"/>
  <c r="O11084" i="5"/>
  <c r="N11084" i="5"/>
  <c r="N10732" i="5"/>
  <c r="O10732" i="5"/>
  <c r="O11326" i="5"/>
  <c r="N11326" i="5"/>
  <c r="N11895" i="5"/>
  <c r="O11895" i="5"/>
  <c r="N9895" i="5"/>
  <c r="O9895" i="5"/>
  <c r="N11002" i="5"/>
  <c r="O11002" i="5"/>
  <c r="N10758" i="5"/>
  <c r="O10758" i="5"/>
  <c r="O10278" i="5"/>
  <c r="N10278" i="5"/>
  <c r="N10327" i="5"/>
  <c r="O10327" i="5"/>
  <c r="N10235" i="5"/>
  <c r="O10235" i="5"/>
  <c r="N10003" i="5"/>
  <c r="O10003" i="5"/>
  <c r="N8407" i="5"/>
  <c r="O8407" i="5"/>
  <c r="N8403" i="5"/>
  <c r="O8403" i="5"/>
  <c r="N9743" i="5"/>
  <c r="O9743" i="5"/>
  <c r="N9226" i="5"/>
  <c r="O9226" i="5"/>
  <c r="O10485" i="5"/>
  <c r="N10485" i="5"/>
  <c r="O9400" i="5"/>
  <c r="N9400" i="5"/>
  <c r="O10580" i="5"/>
  <c r="N10580" i="5"/>
  <c r="N10257" i="5"/>
  <c r="O10257" i="5"/>
  <c r="N10017" i="5"/>
  <c r="O10017" i="5"/>
  <c r="O9770" i="5"/>
  <c r="N9770" i="5"/>
  <c r="N9606" i="5"/>
  <c r="O9606" i="5"/>
  <c r="N9194" i="5"/>
  <c r="O9194" i="5"/>
  <c r="N9493" i="5"/>
  <c r="O9493" i="5"/>
  <c r="O9346" i="5"/>
  <c r="N9346" i="5"/>
  <c r="N9071" i="5"/>
  <c r="O9071" i="5"/>
  <c r="O8695" i="5"/>
  <c r="N8695" i="5"/>
  <c r="N8978" i="5"/>
  <c r="O8978" i="5"/>
  <c r="N8810" i="5"/>
  <c r="O8810" i="5"/>
  <c r="O8722" i="5"/>
  <c r="N8722" i="5"/>
  <c r="N8638" i="5"/>
  <c r="O8638" i="5"/>
  <c r="N9237" i="5"/>
  <c r="O9237" i="5"/>
  <c r="N8246" i="5"/>
  <c r="O8246" i="5"/>
  <c r="N8965" i="5"/>
  <c r="O8965" i="5"/>
  <c r="N8769" i="5"/>
  <c r="O8769" i="5"/>
  <c r="N8194" i="5"/>
  <c r="O8194" i="5"/>
  <c r="N9228" i="5"/>
  <c r="O9228" i="5"/>
  <c r="O8409" i="5"/>
  <c r="N8409" i="5"/>
  <c r="O8281" i="5"/>
  <c r="N8281" i="5"/>
  <c r="O9064" i="5"/>
  <c r="N9064" i="5"/>
  <c r="O8828" i="5"/>
  <c r="N8828" i="5"/>
  <c r="N8716" i="5"/>
  <c r="O8716" i="5"/>
  <c r="O8021" i="5"/>
  <c r="N8021" i="5"/>
  <c r="O9167" i="5"/>
  <c r="N9167" i="5"/>
  <c r="N7640" i="5"/>
  <c r="O7640" i="5"/>
  <c r="N7304" i="5"/>
  <c r="O7304" i="5"/>
  <c r="N7887" i="5"/>
  <c r="O7887" i="5"/>
  <c r="N7783" i="5"/>
  <c r="O7783" i="5"/>
  <c r="N7215" i="5"/>
  <c r="O7215" i="5"/>
  <c r="O7970" i="5"/>
  <c r="N7970" i="5"/>
  <c r="N7052" i="5"/>
  <c r="O7052" i="5"/>
  <c r="N6849" i="5"/>
  <c r="O6849" i="5"/>
  <c r="N7490" i="5"/>
  <c r="O7490" i="5"/>
  <c r="O6928" i="5"/>
  <c r="N6928" i="5"/>
  <c r="O7139" i="5"/>
  <c r="N7139" i="5"/>
  <c r="N6762" i="5"/>
  <c r="O6762" i="5"/>
  <c r="N6523" i="5"/>
  <c r="O6523" i="5"/>
  <c r="N6550" i="5"/>
  <c r="O6550" i="5"/>
  <c r="N5791" i="5"/>
  <c r="O5791" i="5"/>
  <c r="N5746" i="5"/>
  <c r="O5746" i="5"/>
  <c r="N5833" i="5"/>
  <c r="O5833" i="5"/>
  <c r="N5617" i="5"/>
  <c r="O5617" i="5"/>
  <c r="N5772" i="5"/>
  <c r="O5772" i="5"/>
  <c r="O4870" i="5"/>
  <c r="N4870" i="5"/>
  <c r="N4769" i="5"/>
  <c r="O4769" i="5"/>
  <c r="N4699" i="5"/>
  <c r="O4699" i="5"/>
  <c r="N3587" i="5"/>
  <c r="O3587" i="5"/>
  <c r="N4664" i="5"/>
  <c r="O4664" i="5"/>
  <c r="N3431" i="5"/>
  <c r="O3431" i="5"/>
  <c r="N3363" i="5"/>
  <c r="O3363" i="5"/>
  <c r="N3528" i="5"/>
  <c r="O3528" i="5"/>
  <c r="N3319" i="5"/>
  <c r="O3319" i="5"/>
  <c r="N3620" i="5"/>
  <c r="O3620" i="5"/>
  <c r="O3379" i="5"/>
  <c r="N3379" i="5"/>
  <c r="N3522" i="5"/>
  <c r="O3522" i="5"/>
  <c r="N3474" i="5"/>
  <c r="O3474" i="5"/>
  <c r="O3426" i="5"/>
  <c r="N3426" i="5"/>
  <c r="N3362" i="5"/>
  <c r="O3362" i="5"/>
  <c r="O3298" i="5"/>
  <c r="N3298" i="5"/>
  <c r="N3228" i="5"/>
  <c r="O3228" i="5"/>
  <c r="N3409" i="5"/>
  <c r="O3409" i="5"/>
  <c r="O3333" i="5"/>
  <c r="N3333" i="5"/>
  <c r="N3285" i="5"/>
  <c r="O3285" i="5"/>
  <c r="O3192" i="5"/>
  <c r="N3192" i="5"/>
  <c r="N3432" i="5"/>
  <c r="O3432" i="5"/>
  <c r="N3344" i="5"/>
  <c r="O3344" i="5"/>
  <c r="O3288" i="5"/>
  <c r="N3288" i="5"/>
  <c r="O3204" i="5"/>
  <c r="N3204" i="5"/>
  <c r="O3219" i="5"/>
  <c r="N3219" i="5"/>
  <c r="N3187" i="5"/>
  <c r="O3187" i="5"/>
  <c r="O3127" i="5"/>
  <c r="N3127" i="5"/>
  <c r="O3111" i="5"/>
  <c r="N3111" i="5"/>
  <c r="N3270" i="5"/>
  <c r="O3270" i="5"/>
  <c r="O3265" i="5"/>
  <c r="N3265" i="5"/>
  <c r="O3233" i="5"/>
  <c r="N3233" i="5"/>
  <c r="O3177" i="5"/>
  <c r="N3177" i="5"/>
  <c r="N3113" i="5"/>
  <c r="O3113" i="5"/>
  <c r="N2408" i="5"/>
  <c r="O2408" i="5"/>
  <c r="N2332" i="5"/>
  <c r="O2332" i="5"/>
  <c r="O2151" i="5"/>
  <c r="N2151" i="5"/>
  <c r="N1796" i="5"/>
  <c r="O1796" i="5"/>
  <c r="N2146" i="5"/>
  <c r="O2146" i="5"/>
  <c r="N1763" i="5"/>
  <c r="O1763" i="5"/>
  <c r="N620" i="5"/>
  <c r="O620" i="5"/>
  <c r="N1878" i="5"/>
  <c r="O1878" i="5"/>
  <c r="O1576" i="5"/>
  <c r="N1576" i="5"/>
  <c r="N1703" i="5"/>
  <c r="O1703" i="5"/>
  <c r="O1590" i="5"/>
  <c r="N1590" i="5"/>
  <c r="N908" i="5"/>
  <c r="O908" i="5"/>
  <c r="O1381" i="5"/>
  <c r="N1381" i="5"/>
  <c r="N1777" i="5"/>
  <c r="O1777" i="5"/>
  <c r="N1701" i="5"/>
  <c r="O1701" i="5"/>
  <c r="N1645" i="5"/>
  <c r="O1645" i="5"/>
  <c r="N1609" i="5"/>
  <c r="O1609" i="5"/>
  <c r="O1556" i="5"/>
  <c r="N1556" i="5"/>
  <c r="O1892" i="5"/>
  <c r="N1892" i="5"/>
  <c r="N1551" i="5"/>
  <c r="O1551" i="5"/>
  <c r="O2011" i="5"/>
  <c r="N2011" i="5"/>
  <c r="N1807" i="5"/>
  <c r="O1807" i="5"/>
  <c r="O1524" i="5"/>
  <c r="N1524" i="5"/>
  <c r="N1421" i="5"/>
  <c r="O1421" i="5"/>
  <c r="N1349" i="5"/>
  <c r="O1349" i="5"/>
  <c r="O1122" i="5"/>
  <c r="N1122" i="5"/>
  <c r="N1353" i="5"/>
  <c r="O1353" i="5"/>
  <c r="O1246" i="5"/>
  <c r="N1246" i="5"/>
  <c r="N1515" i="5"/>
  <c r="O1515" i="5"/>
  <c r="O1467" i="5"/>
  <c r="N1467" i="5"/>
  <c r="N1415" i="5"/>
  <c r="O1415" i="5"/>
  <c r="O1371" i="5"/>
  <c r="N1371" i="5"/>
  <c r="N1086" i="5"/>
  <c r="O1086" i="5"/>
  <c r="N1306" i="5"/>
  <c r="O1306" i="5"/>
  <c r="N1486" i="5"/>
  <c r="O1486" i="5"/>
  <c r="O1426" i="5"/>
  <c r="N1426" i="5"/>
  <c r="N1324" i="5"/>
  <c r="O1324" i="5"/>
  <c r="O1244" i="5"/>
  <c r="N1244" i="5"/>
  <c r="O1200" i="5"/>
  <c r="N1200" i="5"/>
  <c r="O1140" i="5"/>
  <c r="N1140" i="5"/>
  <c r="O1088" i="5"/>
  <c r="N1088" i="5"/>
  <c r="O1048" i="5"/>
  <c r="N1048" i="5"/>
  <c r="N1251" i="5"/>
  <c r="O1251" i="5"/>
  <c r="N1195" i="5"/>
  <c r="O1195" i="5"/>
  <c r="N724" i="5"/>
  <c r="O724" i="5"/>
  <c r="N1022" i="5"/>
  <c r="O1022" i="5"/>
  <c r="O769" i="5"/>
  <c r="N769" i="5"/>
  <c r="N673" i="5"/>
  <c r="O673" i="5"/>
  <c r="N291" i="5"/>
  <c r="O291" i="5"/>
  <c r="O739" i="5"/>
  <c r="N739" i="5"/>
  <c r="N607" i="5"/>
  <c r="O607" i="5"/>
  <c r="O718" i="5"/>
  <c r="N718" i="5"/>
  <c r="N622" i="5"/>
  <c r="O622" i="5"/>
  <c r="N481" i="5"/>
  <c r="O481" i="5"/>
  <c r="N67" i="5"/>
  <c r="O67" i="5"/>
  <c r="N14" i="5"/>
  <c r="O14" i="5"/>
  <c r="N34" i="5"/>
  <c r="O34" i="5"/>
  <c r="N101" i="5"/>
  <c r="O101" i="5"/>
  <c r="O53" i="5"/>
  <c r="N53" i="5"/>
  <c r="N236" i="5"/>
  <c r="O236" i="5"/>
  <c r="N40" i="5"/>
  <c r="O40" i="5"/>
  <c r="O13075" i="5"/>
  <c r="N13075" i="5"/>
  <c r="O12947" i="5"/>
  <c r="N12947" i="5"/>
  <c r="N13030" i="5"/>
  <c r="O13030" i="5"/>
  <c r="O12946" i="5"/>
  <c r="N12946" i="5"/>
  <c r="N12898" i="5"/>
  <c r="O12898" i="5"/>
  <c r="O13125" i="5"/>
  <c r="N13125" i="5"/>
  <c r="N12977" i="5"/>
  <c r="O12977" i="5"/>
  <c r="O12917" i="5"/>
  <c r="N12917" i="5"/>
  <c r="N9469" i="5"/>
  <c r="O9469" i="5"/>
  <c r="N3792" i="5"/>
  <c r="O3792" i="5"/>
  <c r="O5939" i="5"/>
  <c r="P5939" i="5" s="1"/>
  <c r="Q5939" i="5" s="1"/>
  <c r="O8209" i="5"/>
  <c r="P8209" i="5" s="1"/>
  <c r="Q8209" i="5" s="1"/>
  <c r="O8296" i="5"/>
  <c r="P8296" i="5" s="1"/>
  <c r="Q8296" i="5" s="1"/>
  <c r="O13927" i="5"/>
  <c r="P13927" i="5" s="1"/>
  <c r="N14360" i="5"/>
  <c r="P14360" i="5" s="1"/>
  <c r="N13449" i="5"/>
  <c r="P13449" i="5" s="1"/>
  <c r="O13681" i="5"/>
  <c r="P13681" i="5" s="1"/>
  <c r="O14013" i="5"/>
  <c r="P14013" i="5" s="1"/>
  <c r="O14265" i="5"/>
  <c r="P14265" i="5" s="1"/>
  <c r="O14018" i="5"/>
  <c r="P14018" i="5" s="1"/>
  <c r="N5980" i="5"/>
  <c r="P5980" i="5" s="1"/>
  <c r="Q5980" i="5" s="1"/>
  <c r="O9929" i="5"/>
  <c r="P9929" i="5" s="1"/>
  <c r="Q9929" i="5" s="1"/>
  <c r="O10142" i="5"/>
  <c r="P10142" i="5" s="1"/>
  <c r="Q10142" i="5" s="1"/>
  <c r="N11051" i="5"/>
  <c r="P11051" i="5" s="1"/>
  <c r="Q11051" i="5" s="1"/>
  <c r="N10837" i="5"/>
  <c r="P10837" i="5" s="1"/>
  <c r="Q10837" i="5" s="1"/>
  <c r="N2793" i="5"/>
  <c r="P2793" i="5" s="1"/>
  <c r="O12937" i="5"/>
  <c r="P12937" i="5" s="1"/>
  <c r="Q12937" i="5" s="1"/>
  <c r="N12958" i="5"/>
  <c r="P12958" i="5" s="1"/>
  <c r="Q12958" i="5" s="1"/>
  <c r="O12956" i="5"/>
  <c r="P12956" i="5" s="1"/>
  <c r="Q12956" i="5" s="1"/>
  <c r="P3557" i="5"/>
  <c r="Q3557" i="5" s="1"/>
  <c r="P10977" i="5"/>
  <c r="Q10977" i="5" s="1"/>
  <c r="P3046" i="5"/>
  <c r="P3717" i="5"/>
  <c r="Q3717" i="5" s="1"/>
  <c r="P3655" i="5"/>
  <c r="Q3655" i="5" s="1"/>
  <c r="P4317" i="5"/>
  <c r="Q4317" i="5" s="1"/>
  <c r="P4424" i="5"/>
  <c r="Q4424" i="5" s="1"/>
  <c r="P11478" i="5"/>
  <c r="Q11478" i="5" s="1"/>
  <c r="P11045" i="5"/>
  <c r="Q11045" i="5" s="1"/>
  <c r="O69" i="5"/>
  <c r="P69" i="5" s="1"/>
  <c r="N79" i="5"/>
  <c r="P79" i="5" s="1"/>
  <c r="O388" i="5"/>
  <c r="P388" i="5" s="1"/>
  <c r="O409" i="5"/>
  <c r="P409" i="5" s="1"/>
  <c r="O1010" i="5"/>
  <c r="P1010" i="5" s="1"/>
  <c r="N635" i="5"/>
  <c r="P635" i="5" s="1"/>
  <c r="N1283" i="5"/>
  <c r="P1283" i="5" s="1"/>
  <c r="N1116" i="5"/>
  <c r="P1116" i="5" s="1"/>
  <c r="N1085" i="5"/>
  <c r="P1085" i="5" s="1"/>
  <c r="O1074" i="5"/>
  <c r="P1074" i="5" s="1"/>
  <c r="O1466" i="5"/>
  <c r="P1466" i="5" s="1"/>
  <c r="N1067" i="5"/>
  <c r="P1067" i="5" s="1"/>
  <c r="N1479" i="5"/>
  <c r="P1479" i="5" s="1"/>
  <c r="N1308" i="5"/>
  <c r="P1308" i="5" s="1"/>
  <c r="O1337" i="5"/>
  <c r="P1337" i="5" s="1"/>
  <c r="N1764" i="5"/>
  <c r="P1764" i="5" s="1"/>
  <c r="O1629" i="5"/>
  <c r="P1629" i="5" s="1"/>
  <c r="N1552" i="5"/>
  <c r="P1552" i="5" s="1"/>
  <c r="O1580" i="5"/>
  <c r="P1580" i="5" s="1"/>
  <c r="N1786" i="5"/>
  <c r="P1786" i="5" s="1"/>
  <c r="O1910" i="5"/>
  <c r="P1910" i="5" s="1"/>
  <c r="O2144" i="5"/>
  <c r="P2144" i="5" s="1"/>
  <c r="O2008" i="5"/>
  <c r="P2008" i="5" s="1"/>
  <c r="N1900" i="5"/>
  <c r="P1900" i="5" s="1"/>
  <c r="O2004" i="5"/>
  <c r="P2004" i="5" s="1"/>
  <c r="O2400" i="5"/>
  <c r="P2400" i="5" s="1"/>
  <c r="O3249" i="5"/>
  <c r="P3249" i="5" s="1"/>
  <c r="Q3249" i="5" s="1"/>
  <c r="O3119" i="5"/>
  <c r="P3119" i="5" s="1"/>
  <c r="Q3119" i="5" s="1"/>
  <c r="O3033" i="5"/>
  <c r="P3033" i="5" s="1"/>
  <c r="O3357" i="5"/>
  <c r="P3357" i="5" s="1"/>
  <c r="Q3357" i="5" s="1"/>
  <c r="N3326" i="5"/>
  <c r="P3326" i="5" s="1"/>
  <c r="Q3326" i="5" s="1"/>
  <c r="N3200" i="5"/>
  <c r="P3200" i="5" s="1"/>
  <c r="Q3200" i="5" s="1"/>
  <c r="O8921" i="5"/>
  <c r="P8921" i="5" s="1"/>
  <c r="Q8921" i="5" s="1"/>
  <c r="O8714" i="5"/>
  <c r="P8714" i="5" s="1"/>
  <c r="Q8714" i="5" s="1"/>
  <c r="O8467" i="5"/>
  <c r="P8467" i="5" s="1"/>
  <c r="Q8467" i="5" s="1"/>
  <c r="O9693" i="5"/>
  <c r="P9693" i="5" s="1"/>
  <c r="Q9693" i="5" s="1"/>
  <c r="O9925" i="5"/>
  <c r="P9925" i="5" s="1"/>
  <c r="Q9925" i="5" s="1"/>
  <c r="O9866" i="5"/>
  <c r="P9866" i="5" s="1"/>
  <c r="Q9866" i="5" s="1"/>
  <c r="N9456" i="5"/>
  <c r="P9456" i="5" s="1"/>
  <c r="Q9456" i="5" s="1"/>
  <c r="O10262" i="5"/>
  <c r="P10262" i="5" s="1"/>
  <c r="O9264" i="5"/>
  <c r="P9264" i="5" s="1"/>
  <c r="Q9264" i="5" s="1"/>
  <c r="O11198" i="5"/>
  <c r="P11198" i="5" s="1"/>
  <c r="Q11198" i="5" s="1"/>
  <c r="O10239" i="5"/>
  <c r="P10239" i="5" s="1"/>
  <c r="N11279" i="5"/>
  <c r="P11279" i="5" s="1"/>
  <c r="Q11279" i="5" s="1"/>
  <c r="O10734" i="5"/>
  <c r="P10734" i="5" s="1"/>
  <c r="Q10734" i="5" s="1"/>
  <c r="N12778" i="5"/>
  <c r="P12778" i="5" s="1"/>
  <c r="Q12778" i="5" s="1"/>
  <c r="O12021" i="5"/>
  <c r="P12021" i="5" s="1"/>
  <c r="Q12021" i="5" s="1"/>
  <c r="N11718" i="5"/>
  <c r="O11718" i="5"/>
  <c r="N8889" i="5"/>
  <c r="O8889" i="5"/>
  <c r="O2526" i="5"/>
  <c r="N2526" i="5"/>
  <c r="N2547" i="5"/>
  <c r="O2547" i="5"/>
  <c r="O1966" i="5"/>
  <c r="N1966" i="5"/>
  <c r="N2024" i="5"/>
  <c r="O2024" i="5"/>
  <c r="O522" i="5"/>
  <c r="N522" i="5"/>
  <c r="O13480" i="5"/>
  <c r="P13480" i="5" s="1"/>
  <c r="O13537" i="5"/>
  <c r="P13537" i="5" s="1"/>
  <c r="O13781" i="5"/>
  <c r="P13781" i="5" s="1"/>
  <c r="N13222" i="5"/>
  <c r="P13222" i="5" s="1"/>
  <c r="O13446" i="5"/>
  <c r="P13446" i="5" s="1"/>
  <c r="O14130" i="5"/>
  <c r="P14130" i="5" s="1"/>
  <c r="O14330" i="5"/>
  <c r="P14330" i="5" s="1"/>
  <c r="P4199" i="5"/>
  <c r="P4988" i="5"/>
  <c r="Q4988" i="5" s="1"/>
  <c r="P5294" i="5"/>
  <c r="Q5294" i="5" s="1"/>
  <c r="P5521" i="5"/>
  <c r="Q5521" i="5" s="1"/>
  <c r="P7218" i="5"/>
  <c r="Q7218" i="5" s="1"/>
  <c r="P9762" i="5"/>
  <c r="Q9762" i="5" s="1"/>
  <c r="P12511" i="5"/>
  <c r="Q12511" i="5" s="1"/>
  <c r="P13409" i="5"/>
  <c r="P13638" i="5"/>
  <c r="N5982" i="5"/>
  <c r="P5982" i="5" s="1"/>
  <c r="Q5982" i="5" s="1"/>
  <c r="O11237" i="5"/>
  <c r="P11237" i="5" s="1"/>
  <c r="Q11237" i="5" s="1"/>
  <c r="O3825" i="5"/>
  <c r="P3825" i="5" s="1"/>
  <c r="Q3825" i="5" s="1"/>
  <c r="N13061" i="5"/>
  <c r="P13061" i="5" s="1"/>
  <c r="Q13061" i="5" s="1"/>
  <c r="N13118" i="5"/>
  <c r="P13118" i="5" s="1"/>
  <c r="Q13118" i="5" s="1"/>
  <c r="N13174" i="5"/>
  <c r="P13174" i="5" s="1"/>
  <c r="Q13174" i="5" s="1"/>
  <c r="P2882" i="5"/>
  <c r="P3025" i="5"/>
  <c r="P4017" i="5"/>
  <c r="Q4017" i="5" s="1"/>
  <c r="P4949" i="5"/>
  <c r="Q4949" i="5" s="1"/>
  <c r="P5197" i="5"/>
  <c r="Q5197" i="5" s="1"/>
  <c r="P5664" i="5"/>
  <c r="Q5664" i="5" s="1"/>
  <c r="P6282" i="5"/>
  <c r="Q6282" i="5" s="1"/>
  <c r="P5727" i="5"/>
  <c r="Q5727" i="5" s="1"/>
  <c r="P6525" i="5"/>
  <c r="Q6525" i="5" s="1"/>
  <c r="P7410" i="5"/>
  <c r="Q7410" i="5" s="1"/>
  <c r="P7614" i="5"/>
  <c r="Q7614" i="5" s="1"/>
  <c r="P6643" i="5"/>
  <c r="Q6643" i="5" s="1"/>
  <c r="P7188" i="5"/>
  <c r="Q7188" i="5" s="1"/>
  <c r="P7137" i="5"/>
  <c r="Q7137" i="5" s="1"/>
  <c r="P9556" i="5"/>
  <c r="Q9556" i="5" s="1"/>
  <c r="P10531" i="5"/>
  <c r="P10083" i="5"/>
  <c r="Q10083" i="5" s="1"/>
  <c r="P11548" i="5"/>
  <c r="Q11548" i="5" s="1"/>
  <c r="P10692" i="5"/>
  <c r="Q10692" i="5" s="1"/>
  <c r="P11697" i="5"/>
  <c r="Q11697" i="5" s="1"/>
  <c r="P12084" i="5"/>
  <c r="Q12084" i="5" s="1"/>
  <c r="P12565" i="5"/>
  <c r="Q12565" i="5" s="1"/>
  <c r="P1928" i="5"/>
  <c r="P2435" i="5"/>
  <c r="P3560" i="5"/>
  <c r="Q3560" i="5" s="1"/>
  <c r="P200" i="5"/>
  <c r="P3659" i="5"/>
  <c r="Q3659" i="5" s="1"/>
  <c r="P11893" i="5"/>
  <c r="Q11893" i="5" s="1"/>
  <c r="P640" i="5"/>
  <c r="P14481" i="5"/>
  <c r="P14545" i="5"/>
  <c r="P95" i="5"/>
  <c r="P894" i="5"/>
  <c r="P2302" i="5"/>
  <c r="P2728" i="5"/>
  <c r="P2725" i="5"/>
  <c r="P12632" i="5"/>
  <c r="Q12632" i="5" s="1"/>
  <c r="P12649" i="5"/>
  <c r="Q12649" i="5" s="1"/>
  <c r="O3002" i="5"/>
  <c r="P3002" i="5" s="1"/>
  <c r="O14484" i="5"/>
  <c r="P14484" i="5" s="1"/>
  <c r="P9298" i="5"/>
  <c r="Q9298" i="5" s="1"/>
  <c r="P11164" i="5"/>
  <c r="Q11164" i="5" s="1"/>
  <c r="P11498" i="5"/>
  <c r="Q11498" i="5" s="1"/>
  <c r="P12924" i="5"/>
  <c r="Q12924" i="5" s="1"/>
  <c r="N2098" i="5"/>
  <c r="P2098" i="5" s="1"/>
  <c r="O8915" i="5"/>
  <c r="P8915" i="5" s="1"/>
  <c r="Q8915" i="5" s="1"/>
  <c r="P2290" i="5"/>
  <c r="P4285" i="5"/>
  <c r="P4606" i="5"/>
  <c r="P4524" i="5"/>
  <c r="P4881" i="5"/>
  <c r="P4942" i="5"/>
  <c r="P4939" i="5"/>
  <c r="N10108" i="5"/>
  <c r="P10108" i="5" s="1"/>
  <c r="Q10108" i="5" s="1"/>
  <c r="N10086" i="5"/>
  <c r="P10086" i="5" s="1"/>
  <c r="Q10086" i="5" s="1"/>
  <c r="P2376" i="5"/>
  <c r="P6268" i="5"/>
  <c r="Q6268" i="5" s="1"/>
  <c r="P8274" i="5"/>
  <c r="Q8274" i="5" s="1"/>
  <c r="P13835" i="5"/>
  <c r="O1681" i="5"/>
  <c r="P1681" i="5" s="1"/>
  <c r="O3137" i="5"/>
  <c r="P3137" i="5" s="1"/>
  <c r="Q3137" i="5" s="1"/>
  <c r="O3190" i="5"/>
  <c r="P3190" i="5" s="1"/>
  <c r="Q3190" i="5" s="1"/>
  <c r="O3211" i="5"/>
  <c r="P3211" i="5" s="1"/>
  <c r="Q3211" i="5" s="1"/>
  <c r="O3246" i="5"/>
  <c r="P3246" i="5" s="1"/>
  <c r="Q3246" i="5" s="1"/>
  <c r="N3180" i="5"/>
  <c r="P3180" i="5" s="1"/>
  <c r="Q3180" i="5" s="1"/>
  <c r="N3454" i="5"/>
  <c r="P3454" i="5" s="1"/>
  <c r="Q3454" i="5" s="1"/>
  <c r="O3331" i="5"/>
  <c r="P3331" i="5" s="1"/>
  <c r="Q3331" i="5" s="1"/>
  <c r="N3304" i="5"/>
  <c r="P3304" i="5" s="1"/>
  <c r="Q3304" i="5" s="1"/>
  <c r="O3769" i="5"/>
  <c r="P3769" i="5" s="1"/>
  <c r="Q3769" i="5" s="1"/>
  <c r="N3990" i="5"/>
  <c r="P3990" i="5" s="1"/>
  <c r="Q3990" i="5" s="1"/>
  <c r="N3943" i="5"/>
  <c r="P3943" i="5" s="1"/>
  <c r="Q3943" i="5" s="1"/>
  <c r="O5764" i="5"/>
  <c r="P5764" i="5" s="1"/>
  <c r="Q5764" i="5" s="1"/>
  <c r="N5408" i="5"/>
  <c r="P5408" i="5" s="1"/>
  <c r="Q5408" i="5" s="1"/>
  <c r="N6797" i="5"/>
  <c r="P6797" i="5" s="1"/>
  <c r="Q6797" i="5" s="1"/>
  <c r="N7946" i="5"/>
  <c r="P7946" i="5" s="1"/>
  <c r="Q7946" i="5" s="1"/>
  <c r="O7204" i="5"/>
  <c r="P7204" i="5" s="1"/>
  <c r="Q7204" i="5" s="1"/>
  <c r="N6702" i="5"/>
  <c r="P6702" i="5" s="1"/>
  <c r="Q6702" i="5" s="1"/>
  <c r="N8788" i="5"/>
  <c r="P8788" i="5" s="1"/>
  <c r="Q8788" i="5" s="1"/>
  <c r="N8166" i="5"/>
  <c r="P8166" i="5" s="1"/>
  <c r="Q8166" i="5" s="1"/>
  <c r="O9209" i="5"/>
  <c r="P9209" i="5" s="1"/>
  <c r="Q9209" i="5" s="1"/>
  <c r="O8934" i="5"/>
  <c r="P8934" i="5" s="1"/>
  <c r="Q8934" i="5" s="1"/>
  <c r="O9421" i="5"/>
  <c r="P9421" i="5" s="1"/>
  <c r="Q9421" i="5" s="1"/>
  <c r="N9768" i="5"/>
  <c r="P9768" i="5" s="1"/>
  <c r="Q9768" i="5" s="1"/>
  <c r="O11159" i="5"/>
  <c r="P11159" i="5" s="1"/>
  <c r="Q11159" i="5" s="1"/>
  <c r="N9888" i="5"/>
  <c r="P9888" i="5" s="1"/>
  <c r="Q9888" i="5" s="1"/>
  <c r="O10263" i="5"/>
  <c r="P10263" i="5" s="1"/>
  <c r="O12143" i="5"/>
  <c r="P12143" i="5" s="1"/>
  <c r="Q12143" i="5" s="1"/>
  <c r="N11061" i="5"/>
  <c r="P11061" i="5" s="1"/>
  <c r="Q11061" i="5" s="1"/>
  <c r="N13136" i="5"/>
  <c r="O13136" i="5"/>
  <c r="N11907" i="5"/>
  <c r="O11907" i="5"/>
  <c r="N10665" i="5"/>
  <c r="O10665" i="5"/>
  <c r="N9285" i="5"/>
  <c r="O9285" i="5"/>
  <c r="N9254" i="5"/>
  <c r="O9254" i="5"/>
  <c r="N8909" i="5"/>
  <c r="O8909" i="5"/>
  <c r="N3459" i="5"/>
  <c r="O3459" i="5"/>
  <c r="N3533" i="5"/>
  <c r="O3533" i="5"/>
  <c r="O2798" i="5"/>
  <c r="N2798" i="5"/>
  <c r="N2810" i="5"/>
  <c r="O2810" i="5"/>
  <c r="N2223" i="5"/>
  <c r="O2223" i="5"/>
  <c r="N2532" i="5"/>
  <c r="O2532" i="5"/>
  <c r="N2296" i="5"/>
  <c r="O2296" i="5"/>
  <c r="N2811" i="5"/>
  <c r="O2811" i="5"/>
  <c r="N2571" i="5"/>
  <c r="O2571" i="5"/>
  <c r="N2215" i="5"/>
  <c r="O2215" i="5"/>
  <c r="N2225" i="5"/>
  <c r="O2225" i="5"/>
  <c r="N2209" i="5"/>
  <c r="O2209" i="5"/>
  <c r="N2113" i="5"/>
  <c r="O2113" i="5"/>
  <c r="N2200" i="5"/>
  <c r="O2200" i="5"/>
  <c r="N12023" i="5"/>
  <c r="O12023" i="5"/>
  <c r="O10793" i="5"/>
  <c r="N10793" i="5"/>
  <c r="N11860" i="5"/>
  <c r="O11860" i="5"/>
  <c r="N2594" i="5"/>
  <c r="O2594" i="5"/>
  <c r="O2871" i="5"/>
  <c r="N2871" i="5"/>
  <c r="N2503" i="5"/>
  <c r="O2503" i="5"/>
  <c r="N2245" i="5"/>
  <c r="O2245" i="5"/>
  <c r="N1428" i="5"/>
  <c r="O1428" i="5"/>
  <c r="N1431" i="5"/>
  <c r="O1431" i="5"/>
  <c r="N1178" i="5"/>
  <c r="O1178" i="5"/>
  <c r="N1382" i="5"/>
  <c r="O1382" i="5"/>
  <c r="O1208" i="5"/>
  <c r="N1208" i="5"/>
  <c r="N13226" i="5"/>
  <c r="O13226" i="5"/>
  <c r="O13207" i="5"/>
  <c r="N13207" i="5"/>
  <c r="N13068" i="5"/>
  <c r="O13068" i="5"/>
  <c r="N12897" i="5"/>
  <c r="O12897" i="5"/>
  <c r="O10841" i="5"/>
  <c r="N10841" i="5"/>
  <c r="N11215" i="5"/>
  <c r="O11215" i="5"/>
  <c r="N11106" i="5"/>
  <c r="O11106" i="5"/>
  <c r="O9485" i="5"/>
  <c r="N9485" i="5"/>
  <c r="N9408" i="5"/>
  <c r="O9408" i="5"/>
  <c r="N9634" i="5"/>
  <c r="O9634" i="5"/>
  <c r="N9439" i="5"/>
  <c r="O9439" i="5"/>
  <c r="O10060" i="5"/>
  <c r="N10060" i="5"/>
  <c r="O8883" i="5"/>
  <c r="N8883" i="5"/>
  <c r="N9094" i="5"/>
  <c r="O9094" i="5"/>
  <c r="N9253" i="5"/>
  <c r="O9253" i="5"/>
  <c r="O8881" i="5"/>
  <c r="N8881" i="5"/>
  <c r="O9204" i="5"/>
  <c r="N9204" i="5"/>
  <c r="N8972" i="5"/>
  <c r="O8972" i="5"/>
  <c r="N9239" i="5"/>
  <c r="O9239" i="5"/>
  <c r="N3819" i="5"/>
  <c r="O3819" i="5"/>
  <c r="O3583" i="5"/>
  <c r="N3583" i="5"/>
  <c r="N3810" i="5"/>
  <c r="O3810" i="5"/>
  <c r="O2341" i="5"/>
  <c r="N2341" i="5"/>
  <c r="O3820" i="5"/>
  <c r="N3820" i="5"/>
  <c r="O2730" i="5"/>
  <c r="N2730" i="5"/>
  <c r="O3124" i="5"/>
  <c r="N3124" i="5"/>
  <c r="O2706" i="5"/>
  <c r="N2706" i="5"/>
  <c r="N2762" i="5"/>
  <c r="O2762" i="5"/>
  <c r="O2736" i="5"/>
  <c r="N2736" i="5"/>
  <c r="O2673" i="5"/>
  <c r="N2673" i="5"/>
  <c r="N2601" i="5"/>
  <c r="O2601" i="5"/>
  <c r="N2748" i="5"/>
  <c r="O2748" i="5"/>
  <c r="O2718" i="5"/>
  <c r="N2718" i="5"/>
  <c r="N2638" i="5"/>
  <c r="O2638" i="5"/>
  <c r="N2709" i="5"/>
  <c r="O2709" i="5"/>
  <c r="N2637" i="5"/>
  <c r="O2637" i="5"/>
  <c r="N2834" i="5"/>
  <c r="O2834" i="5"/>
  <c r="O2342" i="5"/>
  <c r="N2342" i="5"/>
  <c r="N2799" i="5"/>
  <c r="O2799" i="5"/>
  <c r="O2759" i="5"/>
  <c r="N2759" i="5"/>
  <c r="N2727" i="5"/>
  <c r="O2727" i="5"/>
  <c r="N2691" i="5"/>
  <c r="O2691" i="5"/>
  <c r="O2659" i="5"/>
  <c r="N2659" i="5"/>
  <c r="O2623" i="5"/>
  <c r="N2623" i="5"/>
  <c r="O2339" i="5"/>
  <c r="N2339" i="5"/>
  <c r="O2291" i="5"/>
  <c r="N2291" i="5"/>
  <c r="O2179" i="5"/>
  <c r="N2179" i="5"/>
  <c r="N1699" i="5"/>
  <c r="O1699" i="5"/>
  <c r="O2078" i="5"/>
  <c r="N2078" i="5"/>
  <c r="O2172" i="5"/>
  <c r="N2172" i="5"/>
  <c r="N1990" i="5"/>
  <c r="O1990" i="5"/>
  <c r="N1997" i="5"/>
  <c r="O1997" i="5"/>
  <c r="O1953" i="5"/>
  <c r="N1953" i="5"/>
  <c r="N1737" i="5"/>
  <c r="O1737" i="5"/>
  <c r="N2092" i="5"/>
  <c r="O2092" i="5"/>
  <c r="N1980" i="5"/>
  <c r="O1980" i="5"/>
  <c r="N2095" i="5"/>
  <c r="O2095" i="5"/>
  <c r="O2035" i="5"/>
  <c r="N2035" i="5"/>
  <c r="N1963" i="5"/>
  <c r="O1963" i="5"/>
  <c r="N579" i="5"/>
  <c r="O579" i="5"/>
  <c r="N920" i="5"/>
  <c r="O920" i="5"/>
  <c r="N960" i="5"/>
  <c r="O960" i="5"/>
  <c r="O840" i="5"/>
  <c r="N840" i="5"/>
  <c r="O604" i="5"/>
  <c r="N604" i="5"/>
  <c r="O956" i="5"/>
  <c r="N956" i="5"/>
  <c r="N553" i="5"/>
  <c r="O553" i="5"/>
  <c r="N776" i="5"/>
  <c r="O776" i="5"/>
  <c r="N624" i="5"/>
  <c r="O624" i="5"/>
  <c r="O551" i="5"/>
  <c r="N551" i="5"/>
  <c r="N933" i="5"/>
  <c r="O933" i="5"/>
  <c r="N873" i="5"/>
  <c r="O873" i="5"/>
  <c r="N841" i="5"/>
  <c r="O841" i="5"/>
  <c r="N701" i="5"/>
  <c r="O701" i="5"/>
  <c r="O775" i="5"/>
  <c r="N775" i="5"/>
  <c r="O754" i="5"/>
  <c r="N754" i="5"/>
  <c r="O634" i="5"/>
  <c r="N634" i="5"/>
  <c r="O560" i="5"/>
  <c r="N560" i="5"/>
  <c r="N492" i="5"/>
  <c r="O492" i="5"/>
  <c r="N396" i="5"/>
  <c r="O396" i="5"/>
  <c r="O503" i="5"/>
  <c r="N503" i="5"/>
  <c r="O316" i="5"/>
  <c r="N316" i="5"/>
  <c r="N550" i="5"/>
  <c r="O550" i="5"/>
  <c r="O494" i="5"/>
  <c r="N494" i="5"/>
  <c r="N350" i="5"/>
  <c r="O350" i="5"/>
  <c r="O143" i="5"/>
  <c r="N143" i="5"/>
  <c r="O111" i="5"/>
  <c r="N111" i="5"/>
  <c r="N186" i="5"/>
  <c r="O186" i="5"/>
  <c r="N134" i="5"/>
  <c r="O134" i="5"/>
  <c r="O309" i="5"/>
  <c r="N309" i="5"/>
  <c r="N157" i="5"/>
  <c r="O157" i="5"/>
  <c r="N121" i="5"/>
  <c r="O121" i="5"/>
  <c r="N100" i="5"/>
  <c r="O100" i="5"/>
  <c r="O11741" i="5"/>
  <c r="N11741" i="5"/>
  <c r="N10703" i="5"/>
  <c r="O10703" i="5"/>
  <c r="N8925" i="5"/>
  <c r="O8925" i="5"/>
  <c r="N3381" i="5"/>
  <c r="O3381" i="5"/>
  <c r="O2514" i="5"/>
  <c r="N2514" i="5"/>
  <c r="N2275" i="5"/>
  <c r="O2275" i="5"/>
  <c r="N2267" i="5"/>
  <c r="O2267" i="5"/>
  <c r="O4005" i="5"/>
  <c r="P4005" i="5" s="1"/>
  <c r="Q4005" i="5" s="1"/>
  <c r="O4405" i="5"/>
  <c r="P4405" i="5" s="1"/>
  <c r="Q4405" i="5" s="1"/>
  <c r="O4626" i="5"/>
  <c r="P4626" i="5" s="1"/>
  <c r="Q4626" i="5" s="1"/>
  <c r="O4428" i="5"/>
  <c r="P4428" i="5" s="1"/>
  <c r="Q4428" i="5" s="1"/>
  <c r="O4961" i="5"/>
  <c r="P4961" i="5" s="1"/>
  <c r="N4715" i="5"/>
  <c r="P4715" i="5" s="1"/>
  <c r="O5946" i="5"/>
  <c r="P5946" i="5" s="1"/>
  <c r="Q5946" i="5" s="1"/>
  <c r="N7957" i="5"/>
  <c r="P7957" i="5" s="1"/>
  <c r="Q7957" i="5" s="1"/>
  <c r="O8183" i="5"/>
  <c r="P8183" i="5" s="1"/>
  <c r="Q8183" i="5" s="1"/>
  <c r="N13315" i="5"/>
  <c r="P13315" i="5" s="1"/>
  <c r="O13555" i="5"/>
  <c r="P13555" i="5" s="1"/>
  <c r="O13803" i="5"/>
  <c r="P13803" i="5" s="1"/>
  <c r="O14071" i="5"/>
  <c r="P14071" i="5" s="1"/>
  <c r="N14279" i="5"/>
  <c r="P14279" i="5" s="1"/>
  <c r="O14280" i="5"/>
  <c r="P14280" i="5" s="1"/>
  <c r="O13345" i="5"/>
  <c r="P13345" i="5" s="1"/>
  <c r="O14213" i="5"/>
  <c r="P14213" i="5" s="1"/>
  <c r="N13322" i="5"/>
  <c r="P13322" i="5" s="1"/>
  <c r="O13490" i="5"/>
  <c r="P13490" i="5" s="1"/>
  <c r="N13698" i="5"/>
  <c r="P13698" i="5" s="1"/>
  <c r="N13930" i="5"/>
  <c r="P13930" i="5" s="1"/>
  <c r="P14087" i="5"/>
  <c r="N2881" i="5"/>
  <c r="P2881" i="5" s="1"/>
  <c r="N9992" i="5"/>
  <c r="P9992" i="5" s="1"/>
  <c r="Q9992" i="5" s="1"/>
  <c r="O10149" i="5"/>
  <c r="P10149" i="5" s="1"/>
  <c r="Q10149" i="5" s="1"/>
  <c r="O10715" i="5"/>
  <c r="P10715" i="5" s="1"/>
  <c r="Q10715" i="5" s="1"/>
  <c r="N10920" i="5"/>
  <c r="P10920" i="5" s="1"/>
  <c r="Q10920" i="5" s="1"/>
  <c r="O10942" i="5"/>
  <c r="P10942" i="5" s="1"/>
  <c r="Q10942" i="5" s="1"/>
  <c r="N9722" i="5"/>
  <c r="P9722" i="5" s="1"/>
  <c r="Q9722" i="5" s="1"/>
  <c r="N12882" i="5"/>
  <c r="P12882" i="5" s="1"/>
  <c r="Q12882" i="5" s="1"/>
  <c r="N12939" i="5"/>
  <c r="P12939" i="5" s="1"/>
  <c r="Q12939" i="5" s="1"/>
  <c r="O13192" i="5"/>
  <c r="P13192" i="5" s="1"/>
  <c r="Q13192" i="5" s="1"/>
  <c r="O1407" i="5"/>
  <c r="P1407" i="5" s="1"/>
  <c r="N1818" i="5"/>
  <c r="P1818" i="5" s="1"/>
  <c r="N2508" i="5"/>
  <c r="P2508" i="5" s="1"/>
  <c r="N2926" i="5"/>
  <c r="P2926" i="5" s="1"/>
  <c r="N2582" i="5"/>
  <c r="P2582" i="5" s="1"/>
  <c r="N2906" i="5"/>
  <c r="P2906" i="5" s="1"/>
  <c r="N2907" i="5"/>
  <c r="P2907" i="5" s="1"/>
  <c r="N3029" i="5"/>
  <c r="P3029" i="5" s="1"/>
  <c r="N11255" i="5"/>
  <c r="P11255" i="5" s="1"/>
  <c r="Q11255" i="5" s="1"/>
  <c r="P5668" i="5"/>
  <c r="Q5668" i="5" s="1"/>
  <c r="P5239" i="5"/>
  <c r="Q5239" i="5" s="1"/>
  <c r="P7690" i="5"/>
  <c r="Q7690" i="5" s="1"/>
  <c r="P7583" i="5"/>
  <c r="Q7583" i="5" s="1"/>
  <c r="P6305" i="5"/>
  <c r="Q6305" i="5" s="1"/>
  <c r="P9320" i="5"/>
  <c r="Q9320" i="5" s="1"/>
  <c r="P8603" i="5"/>
  <c r="Q8603" i="5" s="1"/>
  <c r="P10535" i="5"/>
  <c r="P11552" i="5"/>
  <c r="Q11552" i="5" s="1"/>
  <c r="P12810" i="5"/>
  <c r="Q12810" i="5" s="1"/>
  <c r="P234" i="5"/>
  <c r="P3095" i="5"/>
  <c r="Q3095" i="5" s="1"/>
  <c r="P3667" i="5"/>
  <c r="Q3667" i="5" s="1"/>
  <c r="P12584" i="5"/>
  <c r="Q12584" i="5" s="1"/>
  <c r="P9268" i="5"/>
  <c r="Q9268" i="5" s="1"/>
  <c r="P11275" i="5"/>
  <c r="Q11275" i="5" s="1"/>
  <c r="P13303" i="5"/>
  <c r="Q13303" i="5" s="1"/>
  <c r="P14056" i="5"/>
  <c r="P13765" i="5"/>
  <c r="P12681" i="5"/>
  <c r="Q12681" i="5" s="1"/>
  <c r="P380" i="5"/>
  <c r="P393" i="5"/>
  <c r="P1279" i="5"/>
  <c r="P1462" i="5"/>
  <c r="P1513" i="5"/>
  <c r="P1868" i="5"/>
  <c r="P2388" i="5"/>
  <c r="P3115" i="5"/>
  <c r="Q3115" i="5" s="1"/>
  <c r="P3184" i="5"/>
  <c r="Q3184" i="5" s="1"/>
  <c r="P9112" i="5"/>
  <c r="Q9112" i="5" s="1"/>
  <c r="P9231" i="5"/>
  <c r="Q9231" i="5" s="1"/>
  <c r="P10602" i="5"/>
  <c r="P12678" i="5"/>
  <c r="Q12678" i="5" s="1"/>
  <c r="N14341" i="5"/>
  <c r="O14341" i="5"/>
  <c r="O8158" i="5"/>
  <c r="N8158" i="5"/>
  <c r="N8561" i="5"/>
  <c r="O8561" i="5"/>
  <c r="N8265" i="5"/>
  <c r="O8265" i="5"/>
  <c r="O8037" i="5"/>
  <c r="N8037" i="5"/>
  <c r="N7802" i="5"/>
  <c r="O7802" i="5"/>
  <c r="N6344" i="5"/>
  <c r="O6344" i="5"/>
  <c r="N5951" i="5"/>
  <c r="O5951" i="5"/>
  <c r="N5970" i="5"/>
  <c r="O5970" i="5"/>
  <c r="N5398" i="5"/>
  <c r="O5398" i="5"/>
  <c r="N5968" i="5"/>
  <c r="O5968" i="5"/>
  <c r="N5384" i="5"/>
  <c r="O5384" i="5"/>
  <c r="O4240" i="5"/>
  <c r="N4240" i="5"/>
  <c r="O4858" i="5"/>
  <c r="N4858" i="5"/>
  <c r="N5033" i="5"/>
  <c r="O5033" i="5"/>
  <c r="O4547" i="5"/>
  <c r="N4547" i="5"/>
  <c r="N4156" i="5"/>
  <c r="O4156" i="5"/>
  <c r="N4474" i="5"/>
  <c r="O4474" i="5"/>
  <c r="N4231" i="5"/>
  <c r="O4231" i="5"/>
  <c r="N4588" i="5"/>
  <c r="O4588" i="5"/>
  <c r="O4468" i="5"/>
  <c r="N4468" i="5"/>
  <c r="O4197" i="5"/>
  <c r="N4197" i="5"/>
  <c r="O3847" i="5"/>
  <c r="N3847" i="5"/>
  <c r="O3852" i="5"/>
  <c r="N3852" i="5"/>
  <c r="N14446" i="5"/>
  <c r="O14446" i="5"/>
  <c r="N3037" i="5"/>
  <c r="O3037" i="5"/>
  <c r="N3034" i="5"/>
  <c r="O3034" i="5"/>
  <c r="N2891" i="5"/>
  <c r="O2891" i="5"/>
  <c r="O198" i="5"/>
  <c r="N198" i="5"/>
  <c r="N29" i="5"/>
  <c r="O29" i="5"/>
  <c r="N10015" i="5"/>
  <c r="O10015" i="5"/>
  <c r="N9891" i="5"/>
  <c r="O9891" i="5"/>
  <c r="N9464" i="5"/>
  <c r="O9464" i="5"/>
  <c r="O10009" i="5"/>
  <c r="N10009" i="5"/>
  <c r="O9550" i="5"/>
  <c r="N9550" i="5"/>
  <c r="O10152" i="5"/>
  <c r="N10152" i="5"/>
  <c r="O10008" i="5"/>
  <c r="N10008" i="5"/>
  <c r="N9525" i="5"/>
  <c r="O9525" i="5"/>
  <c r="O10824" i="5"/>
  <c r="N10824" i="5"/>
  <c r="N10742" i="5"/>
  <c r="O10742" i="5"/>
  <c r="N10007" i="5"/>
  <c r="O10007" i="5"/>
  <c r="O10066" i="5"/>
  <c r="N10066" i="5"/>
  <c r="N9444" i="5"/>
  <c r="O9444" i="5"/>
  <c r="N9019" i="5"/>
  <c r="O9019" i="5"/>
  <c r="N2863" i="5"/>
  <c r="O2863" i="5"/>
  <c r="N12344" i="5"/>
  <c r="O12344" i="5"/>
  <c r="O11937" i="5"/>
  <c r="N11937" i="5"/>
  <c r="O12627" i="5"/>
  <c r="N12627" i="5"/>
  <c r="N12060" i="5"/>
  <c r="O12060" i="5"/>
  <c r="N12470" i="5"/>
  <c r="O12470" i="5"/>
  <c r="N12015" i="5"/>
  <c r="O12015" i="5"/>
  <c r="O12182" i="5"/>
  <c r="N12182" i="5"/>
  <c r="N12062" i="5"/>
  <c r="O12062" i="5"/>
  <c r="O11738" i="5"/>
  <c r="N11738" i="5"/>
  <c r="O10949" i="5"/>
  <c r="N10949" i="5"/>
  <c r="N11821" i="5"/>
  <c r="O11821" i="5"/>
  <c r="O11040" i="5"/>
  <c r="N11040" i="5"/>
  <c r="O10696" i="5"/>
  <c r="N10696" i="5"/>
  <c r="O11318" i="5"/>
  <c r="N11318" i="5"/>
  <c r="O11891" i="5"/>
  <c r="N11891" i="5"/>
  <c r="N11855" i="5"/>
  <c r="O11855" i="5"/>
  <c r="N10634" i="5"/>
  <c r="O10634" i="5"/>
  <c r="N10223" i="5"/>
  <c r="O10223" i="5"/>
  <c r="O10114" i="5"/>
  <c r="N10114" i="5"/>
  <c r="N9715" i="5"/>
  <c r="O9715" i="5"/>
  <c r="N10473" i="5"/>
  <c r="O10473" i="5"/>
  <c r="N9392" i="5"/>
  <c r="O9392" i="5"/>
  <c r="N10321" i="5"/>
  <c r="O10321" i="5"/>
  <c r="N10253" i="5"/>
  <c r="O10253" i="5"/>
  <c r="N9993" i="5"/>
  <c r="O9993" i="5"/>
  <c r="O9754" i="5"/>
  <c r="N9754" i="5"/>
  <c r="N9598" i="5"/>
  <c r="O9598" i="5"/>
  <c r="N10544" i="5"/>
  <c r="O10544" i="5"/>
  <c r="N9419" i="5"/>
  <c r="O9419" i="5"/>
  <c r="N9319" i="5"/>
  <c r="O9319" i="5"/>
  <c r="N10288" i="5"/>
  <c r="O10288" i="5"/>
  <c r="O9893" i="5"/>
  <c r="N9893" i="5"/>
  <c r="N9577" i="5"/>
  <c r="O9577" i="5"/>
  <c r="O7074" i="5"/>
  <c r="N7074" i="5"/>
  <c r="O8691" i="5"/>
  <c r="N8691" i="5"/>
  <c r="N7058" i="5"/>
  <c r="O7058" i="5"/>
  <c r="N8992" i="5"/>
  <c r="O8992" i="5"/>
  <c r="O8812" i="5"/>
  <c r="N8812" i="5"/>
  <c r="N8704" i="5"/>
  <c r="O8704" i="5"/>
  <c r="N7940" i="5"/>
  <c r="O7940" i="5"/>
  <c r="N8476" i="5"/>
  <c r="O8476" i="5"/>
  <c r="N7604" i="5"/>
  <c r="O7604" i="5"/>
  <c r="N7296" i="5"/>
  <c r="O7296" i="5"/>
  <c r="N7177" i="5"/>
  <c r="O7177" i="5"/>
  <c r="N7651" i="5"/>
  <c r="O7651" i="5"/>
  <c r="O7211" i="5"/>
  <c r="N7211" i="5"/>
  <c r="N7135" i="5"/>
  <c r="O7135" i="5"/>
  <c r="N6754" i="5"/>
  <c r="O6754" i="5"/>
  <c r="N6503" i="5"/>
  <c r="O6503" i="5"/>
  <c r="O6486" i="5"/>
  <c r="N6486" i="5"/>
  <c r="N6485" i="5"/>
  <c r="O6485" i="5"/>
  <c r="O5718" i="5"/>
  <c r="N5718" i="5"/>
  <c r="N5243" i="5"/>
  <c r="O5243" i="5"/>
  <c r="N4575" i="5"/>
  <c r="O4575" i="5"/>
  <c r="O4617" i="5"/>
  <c r="N4617" i="5"/>
  <c r="N4528" i="5"/>
  <c r="O4528" i="5"/>
  <c r="O3303" i="5"/>
  <c r="N3303" i="5"/>
  <c r="O3686" i="5"/>
  <c r="N3686" i="5"/>
  <c r="O3578" i="5"/>
  <c r="N3578" i="5"/>
  <c r="O3520" i="5"/>
  <c r="N3520" i="5"/>
  <c r="N3492" i="5"/>
  <c r="O3492" i="5"/>
  <c r="N3518" i="5"/>
  <c r="O3518" i="5"/>
  <c r="N3462" i="5"/>
  <c r="O3462" i="5"/>
  <c r="O3422" i="5"/>
  <c r="N3422" i="5"/>
  <c r="O3334" i="5"/>
  <c r="N3334" i="5"/>
  <c r="N3294" i="5"/>
  <c r="O3294" i="5"/>
  <c r="N3196" i="5"/>
  <c r="O3196" i="5"/>
  <c r="N3465" i="5"/>
  <c r="O3465" i="5"/>
  <c r="N3397" i="5"/>
  <c r="O3397" i="5"/>
  <c r="N3329" i="5"/>
  <c r="O3329" i="5"/>
  <c r="N3281" i="5"/>
  <c r="O3281" i="5"/>
  <c r="N3468" i="5"/>
  <c r="O3468" i="5"/>
  <c r="O3428" i="5"/>
  <c r="N3428" i="5"/>
  <c r="N3332" i="5"/>
  <c r="O3332" i="5"/>
  <c r="N3284" i="5"/>
  <c r="O3284" i="5"/>
  <c r="O3188" i="5"/>
  <c r="N3188" i="5"/>
  <c r="O3215" i="5"/>
  <c r="N3215" i="5"/>
  <c r="O3183" i="5"/>
  <c r="N3183" i="5"/>
  <c r="N3056" i="5"/>
  <c r="O3056" i="5"/>
  <c r="O3103" i="5"/>
  <c r="N3103" i="5"/>
  <c r="N3266" i="5"/>
  <c r="O3266" i="5"/>
  <c r="N3261" i="5"/>
  <c r="O3261" i="5"/>
  <c r="N3229" i="5"/>
  <c r="O3229" i="5"/>
  <c r="N3165" i="5"/>
  <c r="O3165" i="5"/>
  <c r="N2143" i="5"/>
  <c r="O2143" i="5"/>
  <c r="O1635" i="5"/>
  <c r="N1635" i="5"/>
  <c r="N1775" i="5"/>
  <c r="O1775" i="5"/>
  <c r="N2138" i="5"/>
  <c r="O2138" i="5"/>
  <c r="N1711" i="5"/>
  <c r="O1711" i="5"/>
  <c r="N2042" i="5"/>
  <c r="O2042" i="5"/>
  <c r="O2153" i="5"/>
  <c r="N2153" i="5"/>
  <c r="N1549" i="5"/>
  <c r="O1549" i="5"/>
  <c r="N2184" i="5"/>
  <c r="O2184" i="5"/>
  <c r="N2136" i="5"/>
  <c r="O2136" i="5"/>
  <c r="N1687" i="5"/>
  <c r="O1687" i="5"/>
  <c r="O1567" i="5"/>
  <c r="N1567" i="5"/>
  <c r="N1498" i="5"/>
  <c r="O1498" i="5"/>
  <c r="O1773" i="5"/>
  <c r="N1773" i="5"/>
  <c r="N1693" i="5"/>
  <c r="O1693" i="5"/>
  <c r="O1641" i="5"/>
  <c r="N1641" i="5"/>
  <c r="N1605" i="5"/>
  <c r="O1605" i="5"/>
  <c r="N1538" i="5"/>
  <c r="O1538" i="5"/>
  <c r="N2048" i="5"/>
  <c r="O2048" i="5"/>
  <c r="O1888" i="5"/>
  <c r="N1888" i="5"/>
  <c r="N1840" i="5"/>
  <c r="O1840" i="5"/>
  <c r="O1542" i="5"/>
  <c r="N1542" i="5"/>
  <c r="O1708" i="5"/>
  <c r="N1708" i="5"/>
  <c r="O1668" i="5"/>
  <c r="N1668" i="5"/>
  <c r="O1604" i="5"/>
  <c r="N1604" i="5"/>
  <c r="N1494" i="5"/>
  <c r="O1494" i="5"/>
  <c r="N1951" i="5"/>
  <c r="O1951" i="5"/>
  <c r="O1883" i="5"/>
  <c r="N1883" i="5"/>
  <c r="O1517" i="5"/>
  <c r="N1517" i="5"/>
  <c r="O1106" i="5"/>
  <c r="N1106" i="5"/>
  <c r="N1330" i="5"/>
  <c r="O1330" i="5"/>
  <c r="O1238" i="5"/>
  <c r="N1238" i="5"/>
  <c r="N1511" i="5"/>
  <c r="O1511" i="5"/>
  <c r="N1463" i="5"/>
  <c r="O1463" i="5"/>
  <c r="O1411" i="5"/>
  <c r="N1411" i="5"/>
  <c r="N1357" i="5"/>
  <c r="O1357" i="5"/>
  <c r="N1288" i="5"/>
  <c r="O1288" i="5"/>
  <c r="N1478" i="5"/>
  <c r="O1478" i="5"/>
  <c r="N1418" i="5"/>
  <c r="O1418" i="5"/>
  <c r="O1310" i="5"/>
  <c r="N1310" i="5"/>
  <c r="N1360" i="5"/>
  <c r="O1360" i="5"/>
  <c r="O1209" i="5"/>
  <c r="N1209" i="5"/>
  <c r="N1240" i="5"/>
  <c r="O1240" i="5"/>
  <c r="O1180" i="5"/>
  <c r="N1180" i="5"/>
  <c r="N1136" i="5"/>
  <c r="O1136" i="5"/>
  <c r="O1084" i="5"/>
  <c r="N1084" i="5"/>
  <c r="O1044" i="5"/>
  <c r="N1044" i="5"/>
  <c r="O1163" i="5"/>
  <c r="N1163" i="5"/>
  <c r="N1123" i="5"/>
  <c r="O1123" i="5"/>
  <c r="O1079" i="5"/>
  <c r="N1079" i="5"/>
  <c r="N608" i="5"/>
  <c r="O608" i="5"/>
  <c r="O807" i="5"/>
  <c r="N807" i="5"/>
  <c r="N735" i="5"/>
  <c r="O735" i="5"/>
  <c r="O373" i="5"/>
  <c r="N373" i="5"/>
  <c r="O710" i="5"/>
  <c r="N710" i="5"/>
  <c r="O618" i="5"/>
  <c r="N618" i="5"/>
  <c r="N401" i="5"/>
  <c r="O401" i="5"/>
  <c r="O462" i="5"/>
  <c r="N462" i="5"/>
  <c r="N175" i="5"/>
  <c r="O175" i="5"/>
  <c r="N63" i="5"/>
  <c r="O63" i="5"/>
  <c r="N10" i="5"/>
  <c r="O10" i="5"/>
  <c r="N30" i="5"/>
  <c r="O30" i="5"/>
  <c r="N85" i="5"/>
  <c r="O85" i="5"/>
  <c r="O49" i="5"/>
  <c r="N49" i="5"/>
  <c r="N188" i="5"/>
  <c r="O188" i="5"/>
  <c r="N32" i="5"/>
  <c r="O32" i="5"/>
  <c r="N13048" i="5"/>
  <c r="O13048" i="5"/>
  <c r="N13063" i="5"/>
  <c r="O13063" i="5"/>
  <c r="O12943" i="5"/>
  <c r="N12943" i="5"/>
  <c r="N13018" i="5"/>
  <c r="O13018" i="5"/>
  <c r="O12942" i="5"/>
  <c r="N12942" i="5"/>
  <c r="O12894" i="5"/>
  <c r="N12894" i="5"/>
  <c r="N13121" i="5"/>
  <c r="O13121" i="5"/>
  <c r="O12973" i="5"/>
  <c r="N12973" i="5"/>
  <c r="N12913" i="5"/>
  <c r="O12913" i="5"/>
  <c r="N9699" i="5"/>
  <c r="O9699" i="5"/>
  <c r="N2776" i="5"/>
  <c r="O2776" i="5"/>
  <c r="N2629" i="5"/>
  <c r="O2629" i="5"/>
  <c r="O4150" i="5"/>
  <c r="P4150" i="5" s="1"/>
  <c r="Q4150" i="5" s="1"/>
  <c r="O4469" i="5"/>
  <c r="P4469" i="5" s="1"/>
  <c r="Q4469" i="5" s="1"/>
  <c r="N4216" i="5"/>
  <c r="P4216" i="5" s="1"/>
  <c r="N4536" i="5"/>
  <c r="P4536" i="5" s="1"/>
  <c r="Q4536" i="5" s="1"/>
  <c r="N4790" i="5"/>
  <c r="P4790" i="5" s="1"/>
  <c r="O5091" i="5"/>
  <c r="P5091" i="5" s="1"/>
  <c r="Q5091" i="5" s="1"/>
  <c r="N13443" i="5"/>
  <c r="P13443" i="5" s="1"/>
  <c r="O13651" i="5"/>
  <c r="P13651" i="5" s="1"/>
  <c r="N13987" i="5"/>
  <c r="P13987" i="5" s="1"/>
  <c r="N14219" i="5"/>
  <c r="P14219" i="5" s="1"/>
  <c r="N14395" i="5"/>
  <c r="P14395" i="5" s="1"/>
  <c r="O13476" i="5"/>
  <c r="P13476" i="5" s="1"/>
  <c r="O13668" i="5"/>
  <c r="P13668" i="5" s="1"/>
  <c r="O13904" i="5"/>
  <c r="P13904" i="5" s="1"/>
  <c r="O14152" i="5"/>
  <c r="P14152" i="5" s="1"/>
  <c r="N13402" i="5"/>
  <c r="P13402" i="5" s="1"/>
  <c r="O13562" i="5"/>
  <c r="P13562" i="5" s="1"/>
  <c r="O13774" i="5"/>
  <c r="P13774" i="5" s="1"/>
  <c r="N14278" i="5"/>
  <c r="P14278" i="5" s="1"/>
  <c r="P4440" i="5"/>
  <c r="Q4440" i="5" s="1"/>
  <c r="P5312" i="5"/>
  <c r="Q5312" i="5" s="1"/>
  <c r="P6044" i="5"/>
  <c r="Q6044" i="5" s="1"/>
  <c r="P7219" i="5"/>
  <c r="Q7219" i="5" s="1"/>
  <c r="P7221" i="5"/>
  <c r="Q7221" i="5" s="1"/>
  <c r="P8179" i="5"/>
  <c r="Q8179" i="5" s="1"/>
  <c r="P9558" i="5"/>
  <c r="Q9558" i="5" s="1"/>
  <c r="P10812" i="5"/>
  <c r="Q10812" i="5" s="1"/>
  <c r="P13407" i="5"/>
  <c r="P13289" i="5"/>
  <c r="P13626" i="5"/>
  <c r="P3873" i="5"/>
  <c r="P5232" i="5"/>
  <c r="Q5232" i="5" s="1"/>
  <c r="P5126" i="5"/>
  <c r="Q5126" i="5" s="1"/>
  <c r="P4851" i="5"/>
  <c r="Q4851" i="5" s="1"/>
  <c r="P6394" i="5"/>
  <c r="Q6394" i="5" s="1"/>
  <c r="P6176" i="5"/>
  <c r="Q6176" i="5" s="1"/>
  <c r="P6527" i="5"/>
  <c r="Q6527" i="5" s="1"/>
  <c r="P6097" i="5"/>
  <c r="Q6097" i="5" s="1"/>
  <c r="P6070" i="5"/>
  <c r="Q6070" i="5" s="1"/>
  <c r="P6584" i="5"/>
  <c r="Q6584" i="5" s="1"/>
  <c r="P7318" i="5"/>
  <c r="Q7318" i="5" s="1"/>
  <c r="P7510" i="5"/>
  <c r="Q7510" i="5" s="1"/>
  <c r="P7722" i="5"/>
  <c r="Q7722" i="5" s="1"/>
  <c r="P6759" i="5"/>
  <c r="Q6759" i="5" s="1"/>
  <c r="P7076" i="5"/>
  <c r="Q7076" i="5" s="1"/>
  <c r="P7371" i="5"/>
  <c r="Q7371" i="5" s="1"/>
  <c r="P7623" i="5"/>
  <c r="Q7623" i="5" s="1"/>
  <c r="P7147" i="5"/>
  <c r="Q7147" i="5" s="1"/>
  <c r="P8581" i="5"/>
  <c r="Q8581" i="5" s="1"/>
  <c r="P8693" i="5"/>
  <c r="Q8693" i="5" s="1"/>
  <c r="P9058" i="5"/>
  <c r="Q9058" i="5" s="1"/>
  <c r="P8347" i="5"/>
  <c r="Q8347" i="5" s="1"/>
  <c r="P8372" i="5"/>
  <c r="Q8372" i="5" s="1"/>
  <c r="P10233" i="5"/>
  <c r="P11764" i="5"/>
  <c r="Q11764" i="5" s="1"/>
  <c r="P10267" i="5"/>
  <c r="P11957" i="5"/>
  <c r="Q11957" i="5" s="1"/>
  <c r="P12211" i="5"/>
  <c r="Q12211" i="5" s="1"/>
  <c r="P12523" i="5"/>
  <c r="Q12523" i="5" s="1"/>
  <c r="P26" i="5"/>
  <c r="P72" i="5"/>
  <c r="P826" i="5"/>
  <c r="P1143" i="5"/>
  <c r="P1776" i="5"/>
  <c r="P5859" i="5"/>
  <c r="Q5859" i="5" s="1"/>
  <c r="P1994" i="5"/>
  <c r="P2422" i="5"/>
  <c r="P11167" i="5"/>
  <c r="Q11167" i="5" s="1"/>
  <c r="P479" i="5"/>
  <c r="P966" i="5"/>
  <c r="P2044" i="5"/>
  <c r="P2613" i="5"/>
  <c r="P2838" i="5"/>
  <c r="P3385" i="5"/>
  <c r="Q3385" i="5" s="1"/>
  <c r="O2978" i="5"/>
  <c r="P2978" i="5" s="1"/>
  <c r="O14444" i="5"/>
  <c r="P14444" i="5" s="1"/>
  <c r="Q14444" i="5" s="1"/>
  <c r="P8767" i="5"/>
  <c r="Q8767" i="5" s="1"/>
  <c r="P13070" i="5"/>
  <c r="Q13070" i="5" s="1"/>
  <c r="P12191" i="5"/>
  <c r="Q12191" i="5" s="1"/>
  <c r="P4273" i="5"/>
  <c r="P4570" i="5"/>
  <c r="P4516" i="5"/>
  <c r="P4877" i="5"/>
  <c r="P4938" i="5"/>
  <c r="P4911" i="5"/>
  <c r="P4095" i="5"/>
  <c r="N10088" i="5"/>
  <c r="P10088" i="5" s="1"/>
  <c r="Q10088" i="5" s="1"/>
  <c r="O10078" i="5"/>
  <c r="P10078" i="5" s="1"/>
  <c r="Q10078" i="5" s="1"/>
  <c r="P5737" i="5"/>
  <c r="Q5737" i="5" s="1"/>
  <c r="P6252" i="5"/>
  <c r="Q6252" i="5" s="1"/>
  <c r="P6429" i="5"/>
  <c r="Q6429" i="5" s="1"/>
  <c r="P6683" i="5"/>
  <c r="Q6683" i="5" s="1"/>
  <c r="P6722" i="5"/>
  <c r="Q6722" i="5" s="1"/>
  <c r="P8683" i="5"/>
  <c r="Q8683" i="5" s="1"/>
  <c r="P12300" i="5"/>
  <c r="Q12300" i="5" s="1"/>
  <c r="P12805" i="5"/>
  <c r="Q12805" i="5" s="1"/>
  <c r="N3236" i="5"/>
  <c r="P3236" i="5" s="1"/>
  <c r="Q3236" i="5" s="1"/>
  <c r="O4068" i="5"/>
  <c r="P4068" i="5" s="1"/>
  <c r="Q4068" i="5" s="1"/>
  <c r="N3738" i="5"/>
  <c r="P3738" i="5" s="1"/>
  <c r="Q3738" i="5" s="1"/>
  <c r="O3907" i="5"/>
  <c r="P3907" i="5" s="1"/>
  <c r="Q3907" i="5" s="1"/>
  <c r="O4844" i="5"/>
  <c r="P4844" i="5" s="1"/>
  <c r="O5586" i="5"/>
  <c r="P5586" i="5" s="1"/>
  <c r="Q5586" i="5" s="1"/>
  <c r="N5731" i="5"/>
  <c r="P5731" i="5" s="1"/>
  <c r="Q5731" i="5" s="1"/>
  <c r="O7036" i="5"/>
  <c r="P7036" i="5" s="1"/>
  <c r="Q7036" i="5" s="1"/>
  <c r="N6985" i="5"/>
  <c r="P6985" i="5" s="1"/>
  <c r="Q6985" i="5" s="1"/>
  <c r="O7142" i="5"/>
  <c r="P7142" i="5" s="1"/>
  <c r="Q7142" i="5" s="1"/>
  <c r="N8652" i="5"/>
  <c r="P8652" i="5" s="1"/>
  <c r="Q8652" i="5" s="1"/>
  <c r="N8377" i="5"/>
  <c r="P8377" i="5" s="1"/>
  <c r="Q8377" i="5" s="1"/>
  <c r="O11690" i="5"/>
  <c r="N11690" i="5"/>
  <c r="O8947" i="5"/>
  <c r="N8947" i="5"/>
  <c r="O8860" i="5"/>
  <c r="N8860" i="5"/>
  <c r="N2539" i="5"/>
  <c r="O2539" i="5"/>
  <c r="N1974" i="5"/>
  <c r="O1974" i="5"/>
  <c r="O4148" i="5"/>
  <c r="P4148" i="5" s="1"/>
  <c r="Q4148" i="5" s="1"/>
  <c r="O4226" i="5"/>
  <c r="P4226" i="5" s="1"/>
  <c r="Q4226" i="5" s="1"/>
  <c r="O4426" i="5"/>
  <c r="P4426" i="5" s="1"/>
  <c r="Q4426" i="5" s="1"/>
  <c r="O4635" i="5"/>
  <c r="P4635" i="5" s="1"/>
  <c r="N4785" i="5"/>
  <c r="P4785" i="5" s="1"/>
  <c r="Q4785" i="5" s="1"/>
  <c r="N4783" i="5"/>
  <c r="P4783" i="5" s="1"/>
  <c r="Q4783" i="5" s="1"/>
  <c r="N5850" i="5"/>
  <c r="P5850" i="5" s="1"/>
  <c r="Q5850" i="5" s="1"/>
  <c r="O7899" i="5"/>
  <c r="P7899" i="5" s="1"/>
  <c r="Q7899" i="5" s="1"/>
  <c r="O8130" i="5"/>
  <c r="P8130" i="5" s="1"/>
  <c r="Q8130" i="5" s="1"/>
  <c r="O13211" i="5"/>
  <c r="P13211" i="5" s="1"/>
  <c r="N13511" i="5"/>
  <c r="P13511" i="5" s="1"/>
  <c r="N13743" i="5"/>
  <c r="P13743" i="5" s="1"/>
  <c r="O13991" i="5"/>
  <c r="P13991" i="5" s="1"/>
  <c r="N14223" i="5"/>
  <c r="P14223" i="5" s="1"/>
  <c r="Q14223" i="5" s="1"/>
  <c r="O14399" i="5"/>
  <c r="P14399" i="5" s="1"/>
  <c r="O13720" i="5"/>
  <c r="P13720" i="5" s="1"/>
  <c r="O13964" i="5"/>
  <c r="P13964" i="5" s="1"/>
  <c r="O14240" i="5"/>
  <c r="P14240" i="5" s="1"/>
  <c r="N13253" i="5"/>
  <c r="P13253" i="5" s="1"/>
  <c r="O14125" i="5"/>
  <c r="P14125" i="5" s="1"/>
  <c r="O13486" i="5"/>
  <c r="P13486" i="5" s="1"/>
  <c r="O13690" i="5"/>
  <c r="P13690" i="5" s="1"/>
  <c r="O13922" i="5"/>
  <c r="P13922" i="5" s="1"/>
  <c r="O9022" i="5"/>
  <c r="P9022" i="5" s="1"/>
  <c r="Q9022" i="5" s="1"/>
  <c r="O9878" i="5"/>
  <c r="P9878" i="5" s="1"/>
  <c r="Q9878" i="5" s="1"/>
  <c r="O9572" i="5"/>
  <c r="P9572" i="5" s="1"/>
  <c r="Q9572" i="5" s="1"/>
  <c r="O10135" i="5"/>
  <c r="P10135" i="5" s="1"/>
  <c r="Q10135" i="5" s="1"/>
  <c r="P8576" i="5"/>
  <c r="Q8576" i="5" s="1"/>
  <c r="P10352" i="5"/>
  <c r="P10018" i="5"/>
  <c r="Q10018" i="5" s="1"/>
  <c r="P10374" i="5"/>
  <c r="N201" i="5"/>
  <c r="P201" i="5" s="1"/>
  <c r="O418" i="5"/>
  <c r="P418" i="5" s="1"/>
  <c r="O598" i="5"/>
  <c r="P598" i="5" s="1"/>
  <c r="N680" i="5"/>
  <c r="P680" i="5" s="1"/>
  <c r="O665" i="5"/>
  <c r="P665" i="5" s="1"/>
  <c r="O795" i="5"/>
  <c r="P795" i="5" s="1"/>
  <c r="N1343" i="5"/>
  <c r="P1343" i="5" s="1"/>
  <c r="O693" i="5"/>
  <c r="P693" i="5" s="1"/>
  <c r="N1149" i="5"/>
  <c r="P1149" i="5" s="1"/>
  <c r="O1118" i="5"/>
  <c r="P1118" i="5" s="1"/>
  <c r="N1518" i="5"/>
  <c r="P1518" i="5" s="1"/>
  <c r="O1302" i="5"/>
  <c r="P1302" i="5" s="1"/>
  <c r="O1021" i="5"/>
  <c r="P1021" i="5" s="1"/>
  <c r="O1436" i="5"/>
  <c r="P1436" i="5" s="1"/>
  <c r="N1636" i="5"/>
  <c r="P1636" i="5" s="1"/>
  <c r="O1453" i="5"/>
  <c r="P1453" i="5" s="1"/>
  <c r="N1909" i="5"/>
  <c r="P1909" i="5" s="1"/>
  <c r="N1694" i="5"/>
  <c r="P1694" i="5" s="1"/>
  <c r="O1822" i="5"/>
  <c r="P1822" i="5" s="1"/>
  <c r="O1623" i="5"/>
  <c r="P1623" i="5" s="1"/>
  <c r="N1595" i="5"/>
  <c r="P1595" i="5" s="1"/>
  <c r="O2100" i="5"/>
  <c r="P2100" i="5" s="1"/>
  <c r="O1944" i="5"/>
  <c r="P1944" i="5" s="1"/>
  <c r="N2362" i="5"/>
  <c r="P2362" i="5" s="1"/>
  <c r="N8932" i="5"/>
  <c r="P8932" i="5" s="1"/>
  <c r="Q8932" i="5" s="1"/>
  <c r="O9271" i="5"/>
  <c r="P9271" i="5" s="1"/>
  <c r="Q9271" i="5" s="1"/>
  <c r="N9387" i="5"/>
  <c r="P9387" i="5" s="1"/>
  <c r="Q9387" i="5" s="1"/>
  <c r="O9750" i="5"/>
  <c r="P9750" i="5" s="1"/>
  <c r="Q9750" i="5" s="1"/>
  <c r="N8807" i="5"/>
  <c r="P8807" i="5" s="1"/>
  <c r="Q8807" i="5" s="1"/>
  <c r="O10090" i="5"/>
  <c r="P10090" i="5" s="1"/>
  <c r="Q10090" i="5" s="1"/>
  <c r="O13128" i="5"/>
  <c r="N13128" i="5"/>
  <c r="O12079" i="5"/>
  <c r="N12079" i="5"/>
  <c r="O9277" i="5"/>
  <c r="N9277" i="5"/>
  <c r="O8970" i="5"/>
  <c r="N8970" i="5"/>
  <c r="O9224" i="5"/>
  <c r="N9224" i="5"/>
  <c r="N3536" i="5"/>
  <c r="O3536" i="5"/>
  <c r="O2650" i="5"/>
  <c r="N2650" i="5"/>
  <c r="N2792" i="5"/>
  <c r="O2792" i="5"/>
  <c r="N2506" i="5"/>
  <c r="O2506" i="5"/>
  <c r="O2203" i="5"/>
  <c r="N2203" i="5"/>
  <c r="O2504" i="5"/>
  <c r="N2504" i="5"/>
  <c r="O2284" i="5"/>
  <c r="N2284" i="5"/>
  <c r="O2807" i="5"/>
  <c r="N2807" i="5"/>
  <c r="N2210" i="5"/>
  <c r="O2210" i="5"/>
  <c r="N2118" i="5"/>
  <c r="O2118" i="5"/>
  <c r="N2205" i="5"/>
  <c r="O2205" i="5"/>
  <c r="N2073" i="5"/>
  <c r="O2073" i="5"/>
  <c r="N892" i="5"/>
  <c r="O892" i="5"/>
  <c r="N3635" i="5"/>
  <c r="O3635" i="5"/>
  <c r="N3005" i="5"/>
  <c r="O3005" i="5"/>
  <c r="N2525" i="5"/>
  <c r="O2525" i="5"/>
  <c r="O2866" i="5"/>
  <c r="N2866" i="5"/>
  <c r="N2599" i="5"/>
  <c r="O2599" i="5"/>
  <c r="O2455" i="5"/>
  <c r="N2455" i="5"/>
  <c r="N1926" i="5"/>
  <c r="O1926" i="5"/>
  <c r="O1935" i="5"/>
  <c r="N1935" i="5"/>
  <c r="N1490" i="5"/>
  <c r="O1490" i="5"/>
  <c r="N1378" i="5"/>
  <c r="O1378" i="5"/>
  <c r="N13205" i="5"/>
  <c r="O13205" i="5"/>
  <c r="N13201" i="5"/>
  <c r="O13201" i="5"/>
  <c r="N13032" i="5"/>
  <c r="O13032" i="5"/>
  <c r="N13111" i="5"/>
  <c r="O13111" i="5"/>
  <c r="O12959" i="5"/>
  <c r="N12959" i="5"/>
  <c r="O13170" i="5"/>
  <c r="N13170" i="5"/>
  <c r="N13101" i="5"/>
  <c r="O13101" i="5"/>
  <c r="O11165" i="5"/>
  <c r="N11165" i="5"/>
  <c r="O11024" i="5"/>
  <c r="N11024" i="5"/>
  <c r="N11179" i="5"/>
  <c r="O11179" i="5"/>
  <c r="O11058" i="5"/>
  <c r="N11058" i="5"/>
  <c r="O9294" i="5"/>
  <c r="N9294" i="5"/>
  <c r="N10134" i="5"/>
  <c r="O10134" i="5"/>
  <c r="N9380" i="5"/>
  <c r="O9380" i="5"/>
  <c r="N9594" i="5"/>
  <c r="O9594" i="5"/>
  <c r="O9367" i="5"/>
  <c r="N9367" i="5"/>
  <c r="N9697" i="5"/>
  <c r="O9697" i="5"/>
  <c r="O9139" i="5"/>
  <c r="N9139" i="5"/>
  <c r="O9046" i="5"/>
  <c r="N9046" i="5"/>
  <c r="N9177" i="5"/>
  <c r="O9177" i="5"/>
  <c r="N8861" i="5"/>
  <c r="O8861" i="5"/>
  <c r="O9180" i="5"/>
  <c r="N9180" i="5"/>
  <c r="N8944" i="5"/>
  <c r="O8944" i="5"/>
  <c r="N9223" i="5"/>
  <c r="O9223" i="5"/>
  <c r="N3803" i="5"/>
  <c r="O3803" i="5"/>
  <c r="N3547" i="5"/>
  <c r="O3547" i="5"/>
  <c r="O3343" i="5"/>
  <c r="N3343" i="5"/>
  <c r="N3806" i="5"/>
  <c r="O3806" i="5"/>
  <c r="N3833" i="5"/>
  <c r="O3833" i="5"/>
  <c r="N3577" i="5"/>
  <c r="O3577" i="5"/>
  <c r="N3812" i="5"/>
  <c r="O3812" i="5"/>
  <c r="O2634" i="5"/>
  <c r="N2634" i="5"/>
  <c r="O2666" i="5"/>
  <c r="N2666" i="5"/>
  <c r="N2658" i="5"/>
  <c r="O2658" i="5"/>
  <c r="O2642" i="5"/>
  <c r="N2642" i="5"/>
  <c r="O2813" i="5"/>
  <c r="N2813" i="5"/>
  <c r="N2729" i="5"/>
  <c r="O2729" i="5"/>
  <c r="N2665" i="5"/>
  <c r="O2665" i="5"/>
  <c r="O2585" i="5"/>
  <c r="N2585" i="5"/>
  <c r="N2824" i="5"/>
  <c r="O2824" i="5"/>
  <c r="O2710" i="5"/>
  <c r="N2710" i="5"/>
  <c r="O2630" i="5"/>
  <c r="N2630" i="5"/>
  <c r="O2314" i="5"/>
  <c r="N2314" i="5"/>
  <c r="O2790" i="5"/>
  <c r="N2790" i="5"/>
  <c r="O2693" i="5"/>
  <c r="N2693" i="5"/>
  <c r="O2621" i="5"/>
  <c r="N2621" i="5"/>
  <c r="N2828" i="5"/>
  <c r="O2828" i="5"/>
  <c r="N2795" i="5"/>
  <c r="O2795" i="5"/>
  <c r="N2755" i="5"/>
  <c r="O2755" i="5"/>
  <c r="N2687" i="5"/>
  <c r="O2687" i="5"/>
  <c r="N2615" i="5"/>
  <c r="O2615" i="5"/>
  <c r="N2335" i="5"/>
  <c r="O2335" i="5"/>
  <c r="N2279" i="5"/>
  <c r="O2279" i="5"/>
  <c r="N2175" i="5"/>
  <c r="O2175" i="5"/>
  <c r="N1752" i="5"/>
  <c r="O1752" i="5"/>
  <c r="N1962" i="5"/>
  <c r="O1962" i="5"/>
  <c r="O2077" i="5"/>
  <c r="N2077" i="5"/>
  <c r="N1989" i="5"/>
  <c r="O1989" i="5"/>
  <c r="N1881" i="5"/>
  <c r="O1881" i="5"/>
  <c r="N1717" i="5"/>
  <c r="O1717" i="5"/>
  <c r="N1972" i="5"/>
  <c r="O1972" i="5"/>
  <c r="O2027" i="5"/>
  <c r="N2027" i="5"/>
  <c r="O1879" i="5"/>
  <c r="N1879" i="5"/>
  <c r="N931" i="5"/>
  <c r="O931" i="5"/>
  <c r="N860" i="5"/>
  <c r="O860" i="5"/>
  <c r="N944" i="5"/>
  <c r="O944" i="5"/>
  <c r="N824" i="5"/>
  <c r="O824" i="5"/>
  <c r="O975" i="5"/>
  <c r="N975" i="5"/>
  <c r="N596" i="5"/>
  <c r="O596" i="5"/>
  <c r="O950" i="5"/>
  <c r="N950" i="5"/>
  <c r="N874" i="5"/>
  <c r="O874" i="5"/>
  <c r="N842" i="5"/>
  <c r="O842" i="5"/>
  <c r="N744" i="5"/>
  <c r="O744" i="5"/>
  <c r="N616" i="5"/>
  <c r="O616" i="5"/>
  <c r="N540" i="5"/>
  <c r="O540" i="5"/>
  <c r="N925" i="5"/>
  <c r="O925" i="5"/>
  <c r="O837" i="5"/>
  <c r="N837" i="5"/>
  <c r="O685" i="5"/>
  <c r="N685" i="5"/>
  <c r="N767" i="5"/>
  <c r="O767" i="5"/>
  <c r="N231" i="5"/>
  <c r="O231" i="5"/>
  <c r="N738" i="5"/>
  <c r="O738" i="5"/>
  <c r="O626" i="5"/>
  <c r="N626" i="5"/>
  <c r="N542" i="5"/>
  <c r="O542" i="5"/>
  <c r="O486" i="5"/>
  <c r="N486" i="5"/>
  <c r="N292" i="5"/>
  <c r="O292" i="5"/>
  <c r="N139" i="5"/>
  <c r="O139" i="5"/>
  <c r="O99" i="5"/>
  <c r="N99" i="5"/>
  <c r="N174" i="5"/>
  <c r="O174" i="5"/>
  <c r="N122" i="5"/>
  <c r="O122" i="5"/>
  <c r="N301" i="5"/>
  <c r="O301" i="5"/>
  <c r="N149" i="5"/>
  <c r="O149" i="5"/>
  <c r="N117" i="5"/>
  <c r="O117" i="5"/>
  <c r="N196" i="5"/>
  <c r="O196" i="5"/>
  <c r="N132" i="5"/>
  <c r="O132" i="5"/>
  <c r="N10978" i="5"/>
  <c r="O10978" i="5"/>
  <c r="N8988" i="5"/>
  <c r="O8988" i="5"/>
  <c r="N3678" i="5"/>
  <c r="O3678" i="5"/>
  <c r="N3373" i="5"/>
  <c r="O3373" i="5"/>
  <c r="N2474" i="5"/>
  <c r="O2474" i="5"/>
  <c r="N2166" i="5"/>
  <c r="O2166" i="5"/>
  <c r="O2259" i="5"/>
  <c r="N2259" i="5"/>
  <c r="O13400" i="5"/>
  <c r="P13400" i="5" s="1"/>
  <c r="O13576" i="5"/>
  <c r="P13576" i="5" s="1"/>
  <c r="O13796" i="5"/>
  <c r="P13796" i="5" s="1"/>
  <c r="O14032" i="5"/>
  <c r="P14032" i="5" s="1"/>
  <c r="N13641" i="5"/>
  <c r="P13641" i="5" s="1"/>
  <c r="O13945" i="5"/>
  <c r="P13945" i="5" s="1"/>
  <c r="O14190" i="5"/>
  <c r="P14190" i="5" s="1"/>
  <c r="O14402" i="5"/>
  <c r="P14402" i="5" s="1"/>
  <c r="P4470" i="5"/>
  <c r="Q4470" i="5" s="1"/>
  <c r="P4292" i="5"/>
  <c r="Q4292" i="5" s="1"/>
  <c r="P6346" i="5"/>
  <c r="Q6346" i="5" s="1"/>
  <c r="P9717" i="5"/>
  <c r="Q9717" i="5" s="1"/>
  <c r="P4010" i="5"/>
  <c r="Q4010" i="5" s="1"/>
  <c r="P4488" i="5"/>
  <c r="P5302" i="5"/>
  <c r="Q5302" i="5" s="1"/>
  <c r="P5115" i="5"/>
  <c r="Q5115" i="5" s="1"/>
  <c r="P5712" i="5"/>
  <c r="Q5712" i="5" s="1"/>
  <c r="P5693" i="5"/>
  <c r="Q5693" i="5" s="1"/>
  <c r="P6377" i="5"/>
  <c r="Q6377" i="5" s="1"/>
  <c r="P7021" i="5"/>
  <c r="Q7021" i="5" s="1"/>
  <c r="P7991" i="5"/>
  <c r="Q7991" i="5" s="1"/>
  <c r="P7937" i="5"/>
  <c r="Q7937" i="5" s="1"/>
  <c r="P8632" i="5"/>
  <c r="Q8632" i="5" s="1"/>
  <c r="P8984" i="5"/>
  <c r="Q8984" i="5" s="1"/>
  <c r="P8110" i="5"/>
  <c r="Q8110" i="5" s="1"/>
  <c r="P8654" i="5"/>
  <c r="Q8654" i="5" s="1"/>
  <c r="P8355" i="5"/>
  <c r="Q8355" i="5" s="1"/>
  <c r="P10441" i="5"/>
  <c r="P10434" i="5"/>
  <c r="P9752" i="5"/>
  <c r="Q9752" i="5" s="1"/>
  <c r="P10466" i="5"/>
  <c r="P11676" i="5"/>
  <c r="Q11676" i="5" s="1"/>
  <c r="P10383" i="5"/>
  <c r="P11221" i="5"/>
  <c r="Q11221" i="5" s="1"/>
  <c r="P12306" i="5"/>
  <c r="Q12306" i="5" s="1"/>
  <c r="P11850" i="5"/>
  <c r="Q11850" i="5" s="1"/>
  <c r="P921" i="5"/>
  <c r="P1134" i="5"/>
  <c r="P1755" i="5"/>
  <c r="P3486" i="5"/>
  <c r="Q3486" i="5" s="1"/>
  <c r="P3472" i="5"/>
  <c r="Q3472" i="5" s="1"/>
  <c r="P10452" i="5"/>
  <c r="P8907" i="5"/>
  <c r="Q8907" i="5" s="1"/>
  <c r="P12989" i="5"/>
  <c r="Q12989" i="5" s="1"/>
  <c r="N14370" i="5"/>
  <c r="O14370" i="5"/>
  <c r="O14310" i="5"/>
  <c r="N14310" i="5"/>
  <c r="O14270" i="5"/>
  <c r="N14270" i="5"/>
  <c r="O14218" i="5"/>
  <c r="N14218" i="5"/>
  <c r="N14158" i="5"/>
  <c r="O14158" i="5"/>
  <c r="O14118" i="5"/>
  <c r="N14118" i="5"/>
  <c r="O14054" i="5"/>
  <c r="N14054" i="5"/>
  <c r="O14006" i="5"/>
  <c r="N14006" i="5"/>
  <c r="N13950" i="5"/>
  <c r="O13950" i="5"/>
  <c r="N13906" i="5"/>
  <c r="O13906" i="5"/>
  <c r="O13850" i="5"/>
  <c r="N13850" i="5"/>
  <c r="O13762" i="5"/>
  <c r="N13762" i="5"/>
  <c r="O13714" i="5"/>
  <c r="N13714" i="5"/>
  <c r="O13666" i="5"/>
  <c r="N13666" i="5"/>
  <c r="N13598" i="5"/>
  <c r="O13598" i="5"/>
  <c r="N13542" i="5"/>
  <c r="O13542" i="5"/>
  <c r="N13506" i="5"/>
  <c r="O13506" i="5"/>
  <c r="N13474" i="5"/>
  <c r="O13474" i="5"/>
  <c r="N13434" i="5"/>
  <c r="O13434" i="5"/>
  <c r="O13394" i="5"/>
  <c r="N13394" i="5"/>
  <c r="O13342" i="5"/>
  <c r="N13342" i="5"/>
  <c r="O13282" i="5"/>
  <c r="N13282" i="5"/>
  <c r="N14317" i="5"/>
  <c r="O14317" i="5"/>
  <c r="N14241" i="5"/>
  <c r="O14241" i="5"/>
  <c r="N14181" i="5"/>
  <c r="O14181" i="5"/>
  <c r="N14109" i="5"/>
  <c r="O14109" i="5"/>
  <c r="O14061" i="5"/>
  <c r="N14061" i="5"/>
  <c r="N13985" i="5"/>
  <c r="O13985" i="5"/>
  <c r="N13865" i="5"/>
  <c r="O13865" i="5"/>
  <c r="O13817" i="5"/>
  <c r="N13817" i="5"/>
  <c r="O13741" i="5"/>
  <c r="N13741" i="5"/>
  <c r="N13661" i="5"/>
  <c r="O13661" i="5"/>
  <c r="N13613" i="5"/>
  <c r="O13613" i="5"/>
  <c r="N13557" i="5"/>
  <c r="O13557" i="5"/>
  <c r="N13505" i="5"/>
  <c r="O13505" i="5"/>
  <c r="O13421" i="5"/>
  <c r="N13421" i="5"/>
  <c r="N13365" i="5"/>
  <c r="O13365" i="5"/>
  <c r="N13309" i="5"/>
  <c r="O13309" i="5"/>
  <c r="N13237" i="5"/>
  <c r="O13237" i="5"/>
  <c r="O14348" i="5"/>
  <c r="N14348" i="5"/>
  <c r="N14308" i="5"/>
  <c r="O14308" i="5"/>
  <c r="O14260" i="5"/>
  <c r="N14260" i="5"/>
  <c r="O14212" i="5"/>
  <c r="N14212" i="5"/>
  <c r="O14128" i="5"/>
  <c r="N14128" i="5"/>
  <c r="N14052" i="5"/>
  <c r="O14052" i="5"/>
  <c r="O14004" i="5"/>
  <c r="N14004" i="5"/>
  <c r="O13948" i="5"/>
  <c r="N13948" i="5"/>
  <c r="N13892" i="5"/>
  <c r="O13892" i="5"/>
  <c r="N13832" i="5"/>
  <c r="O13832" i="5"/>
  <c r="N13760" i="5"/>
  <c r="O13760" i="5"/>
  <c r="N13708" i="5"/>
  <c r="O13708" i="5"/>
  <c r="O13656" i="5"/>
  <c r="N13656" i="5"/>
  <c r="N13596" i="5"/>
  <c r="O13596" i="5"/>
  <c r="N13556" i="5"/>
  <c r="O13556" i="5"/>
  <c r="N13500" i="5"/>
  <c r="O13500" i="5"/>
  <c r="O13468" i="5"/>
  <c r="N13468" i="5"/>
  <c r="N13420" i="5"/>
  <c r="O13420" i="5"/>
  <c r="N13348" i="5"/>
  <c r="O13348" i="5"/>
  <c r="N13292" i="5"/>
  <c r="O13292" i="5"/>
  <c r="N14387" i="5"/>
  <c r="O14387" i="5"/>
  <c r="O14351" i="5"/>
  <c r="N14351" i="5"/>
  <c r="O14307" i="5"/>
  <c r="N14307" i="5"/>
  <c r="N14247" i="5"/>
  <c r="O14247" i="5"/>
  <c r="O14199" i="5"/>
  <c r="N14199" i="5"/>
  <c r="O14151" i="5"/>
  <c r="N14151" i="5"/>
  <c r="O14095" i="5"/>
  <c r="N14095" i="5"/>
  <c r="O14047" i="5"/>
  <c r="N14047" i="5"/>
  <c r="N13979" i="5"/>
  <c r="O13979" i="5"/>
  <c r="N13911" i="5"/>
  <c r="O13911" i="5"/>
  <c r="N13839" i="5"/>
  <c r="O13839" i="5"/>
  <c r="N13783" i="5"/>
  <c r="O13783" i="5"/>
  <c r="N13723" i="5"/>
  <c r="O13723" i="5"/>
  <c r="O13643" i="5"/>
  <c r="N13643" i="5"/>
  <c r="N13591" i="5"/>
  <c r="O13591" i="5"/>
  <c r="O13539" i="5"/>
  <c r="N13539" i="5"/>
  <c r="N13487" i="5"/>
  <c r="O13487" i="5"/>
  <c r="O13399" i="5"/>
  <c r="N13399" i="5"/>
  <c r="N13359" i="5"/>
  <c r="O13359" i="5"/>
  <c r="N13279" i="5"/>
  <c r="O13279" i="5"/>
  <c r="O12694" i="5"/>
  <c r="N12694" i="5"/>
  <c r="O8513" i="5"/>
  <c r="N8513" i="5"/>
  <c r="N8237" i="5"/>
  <c r="O8237" i="5"/>
  <c r="N8536" i="5"/>
  <c r="O8536" i="5"/>
  <c r="N7396" i="5"/>
  <c r="O7396" i="5"/>
  <c r="O7754" i="5"/>
  <c r="N7754" i="5"/>
  <c r="N4823" i="5"/>
  <c r="O4823" i="5"/>
  <c r="N5964" i="5"/>
  <c r="O5964" i="5"/>
  <c r="N4995" i="5"/>
  <c r="O4995" i="5"/>
  <c r="N4168" i="5"/>
  <c r="O4168" i="5"/>
  <c r="N4993" i="5"/>
  <c r="O4993" i="5"/>
  <c r="O4865" i="5"/>
  <c r="N4865" i="5"/>
  <c r="O4495" i="5"/>
  <c r="N4495" i="5"/>
  <c r="N4678" i="5"/>
  <c r="O4678" i="5"/>
  <c r="N4462" i="5"/>
  <c r="O4462" i="5"/>
  <c r="O4223" i="5"/>
  <c r="N4223" i="5"/>
  <c r="N4673" i="5"/>
  <c r="O4673" i="5"/>
  <c r="N4461" i="5"/>
  <c r="O4461" i="5"/>
  <c r="N4337" i="5"/>
  <c r="O4337" i="5"/>
  <c r="N4202" i="5"/>
  <c r="O4202" i="5"/>
  <c r="N4580" i="5"/>
  <c r="O4580" i="5"/>
  <c r="O4436" i="5"/>
  <c r="N4436" i="5"/>
  <c r="N4160" i="5"/>
  <c r="O4160" i="5"/>
  <c r="N14505" i="5"/>
  <c r="O14505" i="5"/>
  <c r="O3001" i="5"/>
  <c r="N3001" i="5"/>
  <c r="N2887" i="5"/>
  <c r="O2887" i="5"/>
  <c r="O58" i="5"/>
  <c r="N58" i="5"/>
  <c r="O12" i="5"/>
  <c r="N12" i="5"/>
  <c r="O11359" i="5"/>
  <c r="N11359" i="5"/>
  <c r="N10794" i="5"/>
  <c r="O10794" i="5"/>
  <c r="N9433" i="5"/>
  <c r="O9433" i="5"/>
  <c r="N9871" i="5"/>
  <c r="O9871" i="5"/>
  <c r="N10153" i="5"/>
  <c r="O10153" i="5"/>
  <c r="N10001" i="5"/>
  <c r="O10001" i="5"/>
  <c r="N9296" i="5"/>
  <c r="O9296" i="5"/>
  <c r="N9999" i="5"/>
  <c r="O9999" i="5"/>
  <c r="O10050" i="5"/>
  <c r="N10050" i="5"/>
  <c r="N10076" i="5"/>
  <c r="O10076" i="5"/>
  <c r="O9011" i="5"/>
  <c r="N9011" i="5"/>
  <c r="O2888" i="5"/>
  <c r="N2888" i="5"/>
  <c r="O2859" i="5"/>
  <c r="N2859" i="5"/>
  <c r="O12117" i="5"/>
  <c r="N12117" i="5"/>
  <c r="O11898" i="5"/>
  <c r="N11898" i="5"/>
  <c r="O12623" i="5"/>
  <c r="N12623" i="5"/>
  <c r="N12462" i="5"/>
  <c r="O12462" i="5"/>
  <c r="N11975" i="5"/>
  <c r="O11975" i="5"/>
  <c r="N11930" i="5"/>
  <c r="O11930" i="5"/>
  <c r="O11722" i="5"/>
  <c r="N11722" i="5"/>
  <c r="O10821" i="5"/>
  <c r="N10821" i="5"/>
  <c r="O10242" i="5"/>
  <c r="N10242" i="5"/>
  <c r="N11286" i="5"/>
  <c r="O11286" i="5"/>
  <c r="N11815" i="5"/>
  <c r="O11815" i="5"/>
  <c r="O10295" i="5"/>
  <c r="N10295" i="5"/>
  <c r="O10191" i="5"/>
  <c r="N10191" i="5"/>
  <c r="O9672" i="5"/>
  <c r="N9672" i="5"/>
  <c r="O10110" i="5"/>
  <c r="N10110" i="5"/>
  <c r="N9687" i="5"/>
  <c r="O9687" i="5"/>
  <c r="N10461" i="5"/>
  <c r="O10461" i="5"/>
  <c r="O9336" i="5"/>
  <c r="N9336" i="5"/>
  <c r="N10540" i="5"/>
  <c r="O10540" i="5"/>
  <c r="O9415" i="5"/>
  <c r="N9415" i="5"/>
  <c r="N10284" i="5"/>
  <c r="O10284" i="5"/>
  <c r="N9873" i="5"/>
  <c r="O9873" i="5"/>
  <c r="O9565" i="5"/>
  <c r="N9565" i="5"/>
  <c r="N9027" i="5"/>
  <c r="O9027" i="5"/>
  <c r="O8687" i="5"/>
  <c r="N8687" i="5"/>
  <c r="N7174" i="5"/>
  <c r="O7174" i="5"/>
  <c r="N8952" i="5"/>
  <c r="O8952" i="5"/>
  <c r="N8800" i="5"/>
  <c r="O8800" i="5"/>
  <c r="O8684" i="5"/>
  <c r="N8684" i="5"/>
  <c r="O7102" i="5"/>
  <c r="N7102" i="5"/>
  <c r="N6649" i="5"/>
  <c r="O6649" i="5"/>
  <c r="O6544" i="5"/>
  <c r="N6544" i="5"/>
  <c r="N7047" i="5"/>
  <c r="O7047" i="5"/>
  <c r="O6714" i="5"/>
  <c r="N6714" i="5"/>
  <c r="N6467" i="5"/>
  <c r="O6467" i="5"/>
  <c r="O6466" i="5"/>
  <c r="N6466" i="5"/>
  <c r="N6469" i="5"/>
  <c r="O6469" i="5"/>
  <c r="N5695" i="5"/>
  <c r="O5695" i="5"/>
  <c r="N3371" i="5"/>
  <c r="O3371" i="5"/>
  <c r="O3275" i="5"/>
  <c r="N3275" i="5"/>
  <c r="N4577" i="5"/>
  <c r="O4577" i="5"/>
  <c r="O4452" i="5"/>
  <c r="N4452" i="5"/>
  <c r="O3267" i="5"/>
  <c r="N3267" i="5"/>
  <c r="O3670" i="5"/>
  <c r="N3670" i="5"/>
  <c r="O3574" i="5"/>
  <c r="N3574" i="5"/>
  <c r="O3299" i="5"/>
  <c r="N3299" i="5"/>
  <c r="N3479" i="5"/>
  <c r="O3479" i="5"/>
  <c r="O3232" i="5"/>
  <c r="N3232" i="5"/>
  <c r="N3457" i="5"/>
  <c r="O3457" i="5"/>
  <c r="O3393" i="5"/>
  <c r="N3393" i="5"/>
  <c r="N3325" i="5"/>
  <c r="O3325" i="5"/>
  <c r="N3277" i="5"/>
  <c r="O3277" i="5"/>
  <c r="N3460" i="5"/>
  <c r="O3460" i="5"/>
  <c r="N3424" i="5"/>
  <c r="O3424" i="5"/>
  <c r="N3328" i="5"/>
  <c r="O3328" i="5"/>
  <c r="N3268" i="5"/>
  <c r="O3268" i="5"/>
  <c r="N3099" i="5"/>
  <c r="O3099" i="5"/>
  <c r="N3262" i="5"/>
  <c r="O3262" i="5"/>
  <c r="N3257" i="5"/>
  <c r="O3257" i="5"/>
  <c r="N3225" i="5"/>
  <c r="O3225" i="5"/>
  <c r="N3145" i="5"/>
  <c r="O3145" i="5"/>
  <c r="N3101" i="5"/>
  <c r="O3101" i="5"/>
  <c r="O1586" i="5"/>
  <c r="N1586" i="5"/>
  <c r="N2126" i="5"/>
  <c r="O2126" i="5"/>
  <c r="N2002" i="5"/>
  <c r="O2002" i="5"/>
  <c r="N2149" i="5"/>
  <c r="O2149" i="5"/>
  <c r="N2021" i="5"/>
  <c r="O2021" i="5"/>
  <c r="N2164" i="5"/>
  <c r="O2164" i="5"/>
  <c r="O2132" i="5"/>
  <c r="N2132" i="5"/>
  <c r="O1655" i="5"/>
  <c r="N1655" i="5"/>
  <c r="O1558" i="5"/>
  <c r="N1558" i="5"/>
  <c r="O1332" i="5"/>
  <c r="N1332" i="5"/>
  <c r="N1762" i="5"/>
  <c r="O1762" i="5"/>
  <c r="N1726" i="5"/>
  <c r="O1726" i="5"/>
  <c r="O1682" i="5"/>
  <c r="N1682" i="5"/>
  <c r="O1634" i="5"/>
  <c r="N1634" i="5"/>
  <c r="N1557" i="5"/>
  <c r="O1557" i="5"/>
  <c r="N1489" i="5"/>
  <c r="O1489" i="5"/>
  <c r="N1291" i="5"/>
  <c r="O1291" i="5"/>
  <c r="N1765" i="5"/>
  <c r="O1765" i="5"/>
  <c r="N1689" i="5"/>
  <c r="O1689" i="5"/>
  <c r="O1637" i="5"/>
  <c r="N1637" i="5"/>
  <c r="N1601" i="5"/>
  <c r="O1601" i="5"/>
  <c r="N1520" i="5"/>
  <c r="O1520" i="5"/>
  <c r="N1836" i="5"/>
  <c r="O1836" i="5"/>
  <c r="O1532" i="5"/>
  <c r="N1532" i="5"/>
  <c r="N1377" i="5"/>
  <c r="O1377" i="5"/>
  <c r="O1704" i="5"/>
  <c r="N1704" i="5"/>
  <c r="N1664" i="5"/>
  <c r="O1664" i="5"/>
  <c r="N1600" i="5"/>
  <c r="O1600" i="5"/>
  <c r="O1322" i="5"/>
  <c r="N1322" i="5"/>
  <c r="N1931" i="5"/>
  <c r="O1931" i="5"/>
  <c r="O1871" i="5"/>
  <c r="N1871" i="5"/>
  <c r="N1577" i="5"/>
  <c r="O1577" i="5"/>
  <c r="N1509" i="5"/>
  <c r="O1509" i="5"/>
  <c r="N1090" i="5"/>
  <c r="O1090" i="5"/>
  <c r="N1321" i="5"/>
  <c r="O1321" i="5"/>
  <c r="N1214" i="5"/>
  <c r="O1214" i="5"/>
  <c r="O1503" i="5"/>
  <c r="N1503" i="5"/>
  <c r="O1455" i="5"/>
  <c r="N1455" i="5"/>
  <c r="O1399" i="5"/>
  <c r="N1399" i="5"/>
  <c r="N1348" i="5"/>
  <c r="O1348" i="5"/>
  <c r="N1054" i="5"/>
  <c r="O1054" i="5"/>
  <c r="N1474" i="5"/>
  <c r="O1474" i="5"/>
  <c r="N1402" i="5"/>
  <c r="O1402" i="5"/>
  <c r="O1351" i="5"/>
  <c r="N1351" i="5"/>
  <c r="N1263" i="5"/>
  <c r="O1263" i="5"/>
  <c r="N1197" i="5"/>
  <c r="O1197" i="5"/>
  <c r="N708" i="5"/>
  <c r="O708" i="5"/>
  <c r="O1129" i="5"/>
  <c r="N1129" i="5"/>
  <c r="O1073" i="5"/>
  <c r="N1073" i="5"/>
  <c r="N1236" i="5"/>
  <c r="O1236" i="5"/>
  <c r="N1176" i="5"/>
  <c r="O1176" i="5"/>
  <c r="N1132" i="5"/>
  <c r="O1132" i="5"/>
  <c r="O1076" i="5"/>
  <c r="N1076" i="5"/>
  <c r="O1040" i="5"/>
  <c r="N1040" i="5"/>
  <c r="O588" i="5"/>
  <c r="N588" i="5"/>
  <c r="N568" i="5"/>
  <c r="O568" i="5"/>
  <c r="N803" i="5"/>
  <c r="O803" i="5"/>
  <c r="O731" i="5"/>
  <c r="N731" i="5"/>
  <c r="O655" i="5"/>
  <c r="N655" i="5"/>
  <c r="O357" i="5"/>
  <c r="N357" i="5"/>
  <c r="N706" i="5"/>
  <c r="O706" i="5"/>
  <c r="O610" i="5"/>
  <c r="N610" i="5"/>
  <c r="N385" i="5"/>
  <c r="O385" i="5"/>
  <c r="O399" i="5"/>
  <c r="N399" i="5"/>
  <c r="O450" i="5"/>
  <c r="N450" i="5"/>
  <c r="N163" i="5"/>
  <c r="O163" i="5"/>
  <c r="N59" i="5"/>
  <c r="O59" i="5"/>
  <c r="N222" i="5"/>
  <c r="O222" i="5"/>
  <c r="N261" i="5"/>
  <c r="O261" i="5"/>
  <c r="O81" i="5"/>
  <c r="N81" i="5"/>
  <c r="N25" i="5"/>
  <c r="O25" i="5"/>
  <c r="N176" i="5"/>
  <c r="O176" i="5"/>
  <c r="N13183" i="5"/>
  <c r="O13183" i="5"/>
  <c r="O12908" i="5"/>
  <c r="N12908" i="5"/>
  <c r="O13146" i="5"/>
  <c r="N13146" i="5"/>
  <c r="O13002" i="5"/>
  <c r="N13002" i="5"/>
  <c r="O12938" i="5"/>
  <c r="N12938" i="5"/>
  <c r="N12890" i="5"/>
  <c r="O12890" i="5"/>
  <c r="O13109" i="5"/>
  <c r="N13109" i="5"/>
  <c r="N12969" i="5"/>
  <c r="O12969" i="5"/>
  <c r="O12909" i="5"/>
  <c r="N12909" i="5"/>
  <c r="N9695" i="5"/>
  <c r="O9695" i="5"/>
  <c r="N2722" i="5"/>
  <c r="O2722" i="5"/>
  <c r="N2712" i="5"/>
  <c r="O2712" i="5"/>
  <c r="O6021" i="5"/>
  <c r="P6021" i="5" s="1"/>
  <c r="Q6021" i="5" s="1"/>
  <c r="O8357" i="5"/>
  <c r="P8357" i="5" s="1"/>
  <c r="Q8357" i="5" s="1"/>
  <c r="O8032" i="5"/>
  <c r="P8032" i="5" s="1"/>
  <c r="Q8032" i="5" s="1"/>
  <c r="O13249" i="5"/>
  <c r="P13249" i="5" s="1"/>
  <c r="N13533" i="5"/>
  <c r="P13533" i="5" s="1"/>
  <c r="O13777" i="5"/>
  <c r="P13777" i="5" s="1"/>
  <c r="O14073" i="5"/>
  <c r="P14073" i="5" s="1"/>
  <c r="O14325" i="5"/>
  <c r="P14325" i="5" s="1"/>
  <c r="Q14325" i="5" s="1"/>
  <c r="N14066" i="5"/>
  <c r="P14066" i="5" s="1"/>
  <c r="O2194" i="5"/>
  <c r="P2194" i="5" s="1"/>
  <c r="O8998" i="5"/>
  <c r="P8998" i="5" s="1"/>
  <c r="Q8998" i="5" s="1"/>
  <c r="N9858" i="5"/>
  <c r="P9858" i="5" s="1"/>
  <c r="Q9858" i="5" s="1"/>
  <c r="O9286" i="5"/>
  <c r="P9286" i="5" s="1"/>
  <c r="Q9286" i="5" s="1"/>
  <c r="O11872" i="5"/>
  <c r="P11872" i="5" s="1"/>
  <c r="Q11872" i="5" s="1"/>
  <c r="O11185" i="5"/>
  <c r="P11185" i="5" s="1"/>
  <c r="Q11185" i="5" s="1"/>
  <c r="O3817" i="5"/>
  <c r="P3817" i="5" s="1"/>
  <c r="Q3817" i="5" s="1"/>
  <c r="N13029" i="5"/>
  <c r="P13029" i="5" s="1"/>
  <c r="Q13029" i="5" s="1"/>
  <c r="N13110" i="5"/>
  <c r="P13110" i="5" s="1"/>
  <c r="Q13110" i="5" s="1"/>
  <c r="N13166" i="5"/>
  <c r="P13166" i="5" s="1"/>
  <c r="Q13166" i="5" s="1"/>
  <c r="N169" i="5"/>
  <c r="P169" i="5" s="1"/>
  <c r="O406" i="5"/>
  <c r="P406" i="5" s="1"/>
  <c r="N576" i="5"/>
  <c r="P576" i="5" s="1"/>
  <c r="O648" i="5"/>
  <c r="P648" i="5" s="1"/>
  <c r="N657" i="5"/>
  <c r="P657" i="5" s="1"/>
  <c r="O771" i="5"/>
  <c r="P771" i="5" s="1"/>
  <c r="O1339" i="5"/>
  <c r="P1339" i="5" s="1"/>
  <c r="N629" i="5"/>
  <c r="P629" i="5" s="1"/>
  <c r="N1145" i="5"/>
  <c r="P1145" i="5" s="1"/>
  <c r="O1114" i="5"/>
  <c r="P1114" i="5" s="1"/>
  <c r="O1514" i="5"/>
  <c r="P1514" i="5" s="1"/>
  <c r="N1293" i="5"/>
  <c r="P1293" i="5" s="1"/>
  <c r="N1531" i="5"/>
  <c r="P1531" i="5" s="1"/>
  <c r="O1416" i="5"/>
  <c r="P1416" i="5" s="1"/>
  <c r="O1612" i="5"/>
  <c r="P1612" i="5" s="1"/>
  <c r="N1441" i="5"/>
  <c r="P1441" i="5" s="1"/>
  <c r="O1665" i="5"/>
  <c r="P1665" i="5" s="1"/>
  <c r="N1825" i="5"/>
  <c r="P1825" i="5" s="1"/>
  <c r="N1658" i="5"/>
  <c r="P1658" i="5" s="1"/>
  <c r="O1401" i="5"/>
  <c r="P1401" i="5" s="1"/>
  <c r="N1314" i="5"/>
  <c r="P1314" i="5" s="1"/>
  <c r="O1591" i="5"/>
  <c r="P1591" i="5" s="1"/>
  <c r="O2161" i="5"/>
  <c r="P2161" i="5" s="1"/>
  <c r="O2182" i="5"/>
  <c r="P2182" i="5" s="1"/>
  <c r="N1799" i="5"/>
  <c r="P1799" i="5" s="1"/>
  <c r="O2369" i="5"/>
  <c r="P2369" i="5" s="1"/>
  <c r="O3094" i="5"/>
  <c r="P3094" i="5" s="1"/>
  <c r="Q3094" i="5" s="1"/>
  <c r="O3163" i="5"/>
  <c r="P3163" i="5" s="1"/>
  <c r="Q3163" i="5" s="1"/>
  <c r="O3500" i="5"/>
  <c r="P3500" i="5" s="1"/>
  <c r="O3417" i="5"/>
  <c r="P3417" i="5" s="1"/>
  <c r="Q3417" i="5" s="1"/>
  <c r="O3394" i="5"/>
  <c r="P3394" i="5" s="1"/>
  <c r="Q3394" i="5" s="1"/>
  <c r="O3283" i="5"/>
  <c r="P3283" i="5" s="1"/>
  <c r="Q3283" i="5" s="1"/>
  <c r="O9101" i="5"/>
  <c r="P9101" i="5" s="1"/>
  <c r="Q9101" i="5" s="1"/>
  <c r="O8790" i="5"/>
  <c r="P8790" i="5" s="1"/>
  <c r="Q8790" i="5" s="1"/>
  <c r="O7417" i="5"/>
  <c r="P7417" i="5" s="1"/>
  <c r="Q7417" i="5" s="1"/>
  <c r="O10124" i="5"/>
  <c r="P10124" i="5" s="1"/>
  <c r="Q10124" i="5" s="1"/>
  <c r="N8723" i="5"/>
  <c r="P8723" i="5" s="1"/>
  <c r="Q8723" i="5" s="1"/>
  <c r="N10225" i="5"/>
  <c r="P10225" i="5" s="1"/>
  <c r="O10561" i="5"/>
  <c r="P10561" i="5" s="1"/>
  <c r="N10310" i="5"/>
  <c r="P10310" i="5" s="1"/>
  <c r="N9314" i="5"/>
  <c r="P9314" i="5" s="1"/>
  <c r="Q9314" i="5" s="1"/>
  <c r="O10566" i="5"/>
  <c r="P10566" i="5" s="1"/>
  <c r="N10976" i="5"/>
  <c r="P10976" i="5" s="1"/>
  <c r="Q10976" i="5" s="1"/>
  <c r="N10558" i="5"/>
  <c r="P10558" i="5" s="1"/>
  <c r="O10902" i="5"/>
  <c r="P10902" i="5" s="1"/>
  <c r="Q10902" i="5" s="1"/>
  <c r="N12175" i="5"/>
  <c r="P12175" i="5" s="1"/>
  <c r="Q12175" i="5" s="1"/>
  <c r="O11065" i="5"/>
  <c r="P11065" i="5" s="1"/>
  <c r="Q11065" i="5" s="1"/>
  <c r="N11900" i="5"/>
  <c r="O11900" i="5"/>
  <c r="N3695" i="5"/>
  <c r="O3695" i="5"/>
  <c r="N2561" i="5"/>
  <c r="O2561" i="5"/>
  <c r="N2411" i="5"/>
  <c r="O2411" i="5"/>
  <c r="O2031" i="5"/>
  <c r="N2031" i="5"/>
  <c r="O13516" i="5"/>
  <c r="P13516" i="5" s="1"/>
  <c r="O13585" i="5"/>
  <c r="P13585" i="5" s="1"/>
  <c r="O13829" i="5"/>
  <c r="P13829" i="5" s="1"/>
  <c r="N13318" i="5"/>
  <c r="P13318" i="5" s="1"/>
  <c r="N14186" i="5"/>
  <c r="P14186" i="5" s="1"/>
  <c r="N14386" i="5"/>
  <c r="P14386" i="5" s="1"/>
  <c r="P4555" i="5"/>
  <c r="Q4555" i="5" s="1"/>
  <c r="P4864" i="5"/>
  <c r="P7184" i="5"/>
  <c r="Q7184" i="5" s="1"/>
  <c r="P12266" i="5"/>
  <c r="Q12266" i="5" s="1"/>
  <c r="P13477" i="5"/>
  <c r="O2852" i="5"/>
  <c r="P2852" i="5" s="1"/>
  <c r="O10894" i="5"/>
  <c r="P10894" i="5" s="1"/>
  <c r="Q10894" i="5" s="1"/>
  <c r="N9710" i="5"/>
  <c r="P9710" i="5" s="1"/>
  <c r="Q9710" i="5" s="1"/>
  <c r="N12878" i="5"/>
  <c r="P12878" i="5" s="1"/>
  <c r="Q12878" i="5" s="1"/>
  <c r="O12919" i="5"/>
  <c r="P12919" i="5" s="1"/>
  <c r="Q12919" i="5" s="1"/>
  <c r="N13044" i="5"/>
  <c r="P13044" i="5" s="1"/>
  <c r="Q13044" i="5" s="1"/>
  <c r="P5704" i="5"/>
  <c r="Q5704" i="5" s="1"/>
  <c r="P5393" i="5"/>
  <c r="Q5393" i="5" s="1"/>
  <c r="P5665" i="5"/>
  <c r="Q5665" i="5" s="1"/>
  <c r="P5811" i="5"/>
  <c r="Q5811" i="5" s="1"/>
  <c r="P6388" i="5"/>
  <c r="Q6388" i="5" s="1"/>
  <c r="P5715" i="5"/>
  <c r="Q5715" i="5" s="1"/>
  <c r="P6226" i="5"/>
  <c r="Q6226" i="5" s="1"/>
  <c r="P6585" i="5"/>
  <c r="Q6585" i="5" s="1"/>
  <c r="P7454" i="5"/>
  <c r="Q7454" i="5" s="1"/>
  <c r="P7674" i="5"/>
  <c r="Q7674" i="5" s="1"/>
  <c r="P7024" i="5"/>
  <c r="Q7024" i="5" s="1"/>
  <c r="P7862" i="5"/>
  <c r="Q7862" i="5" s="1"/>
  <c r="P7375" i="5"/>
  <c r="Q7375" i="5" s="1"/>
  <c r="P8026" i="5"/>
  <c r="Q8026" i="5" s="1"/>
  <c r="P10437" i="5"/>
  <c r="P9476" i="5"/>
  <c r="Q9476" i="5" s="1"/>
  <c r="P10426" i="5"/>
  <c r="P9429" i="5"/>
  <c r="Q9429" i="5" s="1"/>
  <c r="P9716" i="5"/>
  <c r="Q9716" i="5" s="1"/>
  <c r="P11888" i="5"/>
  <c r="Q11888" i="5" s="1"/>
  <c r="P10904" i="5"/>
  <c r="Q10904" i="5" s="1"/>
  <c r="P11778" i="5"/>
  <c r="Q11778" i="5" s="1"/>
  <c r="P11834" i="5"/>
  <c r="Q11834" i="5" s="1"/>
  <c r="P1292" i="5"/>
  <c r="P1229" i="5"/>
  <c r="P1393" i="5"/>
  <c r="P2155" i="5"/>
  <c r="P2365" i="5"/>
  <c r="P3967" i="5"/>
  <c r="P10490" i="5"/>
  <c r="P9864" i="5"/>
  <c r="Q9864" i="5" s="1"/>
  <c r="P13215" i="5"/>
  <c r="Q13215" i="5" s="1"/>
  <c r="P191" i="5"/>
  <c r="P184" i="5"/>
  <c r="P3176" i="5"/>
  <c r="Q3176" i="5" s="1"/>
  <c r="P3646" i="5"/>
  <c r="Q3646" i="5" s="1"/>
  <c r="P3711" i="5"/>
  <c r="Q3711" i="5" s="1"/>
  <c r="P5673" i="5"/>
  <c r="Q5673" i="5" s="1"/>
  <c r="P12297" i="5"/>
  <c r="Q12297" i="5" s="1"/>
  <c r="P326" i="5"/>
  <c r="P948" i="5"/>
  <c r="P1265" i="5"/>
  <c r="P9200" i="5"/>
  <c r="Q9200" i="5" s="1"/>
  <c r="P1767" i="5"/>
  <c r="P2760" i="5"/>
  <c r="N185" i="5"/>
  <c r="P185" i="5" s="1"/>
  <c r="N2987" i="5"/>
  <c r="P2987" i="5" s="1"/>
  <c r="N2" i="5"/>
  <c r="P2" i="5" s="1"/>
  <c r="P13023" i="5"/>
  <c r="Q13023" i="5" s="1"/>
  <c r="P2265" i="5"/>
  <c r="O2574" i="5"/>
  <c r="P2574" i="5" s="1"/>
  <c r="N11585" i="5"/>
  <c r="P11585" i="5" s="1"/>
  <c r="Q11585" i="5" s="1"/>
  <c r="P4117" i="5"/>
  <c r="P4246" i="5"/>
  <c r="P4306" i="5"/>
  <c r="P4103" i="5"/>
  <c r="P4688" i="5"/>
  <c r="P4730" i="5"/>
  <c r="P5006" i="5"/>
  <c r="P4876" i="5"/>
  <c r="O8792" i="5"/>
  <c r="P8792" i="5" s="1"/>
  <c r="Q8792" i="5" s="1"/>
  <c r="N9411" i="5"/>
  <c r="P9411" i="5" s="1"/>
  <c r="Q9411" i="5" s="1"/>
  <c r="O10047" i="5"/>
  <c r="P10047" i="5" s="1"/>
  <c r="Q10047" i="5" s="1"/>
  <c r="P5580" i="5"/>
  <c r="Q5580" i="5" s="1"/>
  <c r="P5219" i="5"/>
  <c r="Q5219" i="5" s="1"/>
  <c r="P6576" i="5"/>
  <c r="Q6576" i="5" s="1"/>
  <c r="P8557" i="5"/>
  <c r="Q8557" i="5" s="1"/>
  <c r="P8506" i="5"/>
  <c r="Q8506" i="5" s="1"/>
  <c r="P8367" i="5"/>
  <c r="Q8367" i="5" s="1"/>
  <c r="P10160" i="5"/>
  <c r="Q10160" i="5" s="1"/>
  <c r="P13169" i="5"/>
  <c r="O1749" i="5"/>
  <c r="P1749" i="5" s="1"/>
  <c r="O3209" i="5"/>
  <c r="P3209" i="5" s="1"/>
  <c r="Q3209" i="5" s="1"/>
  <c r="O3230" i="5"/>
  <c r="P3230" i="5" s="1"/>
  <c r="Q3230" i="5" s="1"/>
  <c r="O3255" i="5"/>
  <c r="P3255" i="5" s="1"/>
  <c r="Q3255" i="5" s="1"/>
  <c r="O3305" i="5"/>
  <c r="P3305" i="5" s="1"/>
  <c r="Q3305" i="5" s="1"/>
  <c r="N3290" i="5"/>
  <c r="P3290" i="5" s="1"/>
  <c r="Q3290" i="5" s="1"/>
  <c r="N3514" i="5"/>
  <c r="P3514" i="5" s="1"/>
  <c r="N3391" i="5"/>
  <c r="P3391" i="5" s="1"/>
  <c r="Q3391" i="5" s="1"/>
  <c r="O3376" i="5"/>
  <c r="P3376" i="5" s="1"/>
  <c r="Q3376" i="5" s="1"/>
  <c r="O3109" i="5"/>
  <c r="P3109" i="5" s="1"/>
  <c r="Q3109" i="5" s="1"/>
  <c r="O3743" i="5"/>
  <c r="P3743" i="5" s="1"/>
  <c r="Q3743" i="5" s="1"/>
  <c r="O4716" i="5"/>
  <c r="P4716" i="5" s="1"/>
  <c r="Q4716" i="5" s="1"/>
  <c r="N5609" i="5"/>
  <c r="P5609" i="5" s="1"/>
  <c r="Q5609" i="5" s="1"/>
  <c r="N6434" i="5"/>
  <c r="P6434" i="5" s="1"/>
  <c r="Q6434" i="5" s="1"/>
  <c r="N7466" i="5"/>
  <c r="P7466" i="5" s="1"/>
  <c r="Q7466" i="5" s="1"/>
  <c r="O6901" i="5"/>
  <c r="P6901" i="5" s="1"/>
  <c r="Q6901" i="5" s="1"/>
  <c r="O7544" i="5"/>
  <c r="P7544" i="5" s="1"/>
  <c r="Q7544" i="5" s="1"/>
  <c r="O6876" i="5"/>
  <c r="P6876" i="5" s="1"/>
  <c r="Q6876" i="5" s="1"/>
  <c r="N8277" i="5"/>
  <c r="P8277" i="5" s="1"/>
  <c r="Q8277" i="5" s="1"/>
  <c r="O8753" i="5"/>
  <c r="P8753" i="5" s="1"/>
  <c r="Q8753" i="5" s="1"/>
  <c r="O8622" i="5"/>
  <c r="P8622" i="5" s="1"/>
  <c r="Q8622" i="5" s="1"/>
  <c r="O8311" i="5"/>
  <c r="P8311" i="5" s="1"/>
  <c r="Q8311" i="5" s="1"/>
  <c r="N9560" i="5"/>
  <c r="P9560" i="5" s="1"/>
  <c r="Q9560" i="5" s="1"/>
  <c r="O11218" i="5"/>
  <c r="P11218" i="5" s="1"/>
  <c r="Q11218" i="5" s="1"/>
  <c r="O10530" i="5"/>
  <c r="P10530" i="5" s="1"/>
  <c r="O11283" i="5"/>
  <c r="P11283" i="5" s="1"/>
  <c r="Q11283" i="5" s="1"/>
  <c r="O10754" i="5"/>
  <c r="P10754" i="5" s="1"/>
  <c r="Q10754" i="5" s="1"/>
  <c r="N11711" i="5"/>
  <c r="P11711" i="5" s="1"/>
  <c r="Q11711" i="5" s="1"/>
  <c r="N12065" i="5"/>
  <c r="P12065" i="5" s="1"/>
  <c r="Q12065" i="5" s="1"/>
  <c r="N13120" i="5"/>
  <c r="O13120" i="5"/>
  <c r="O13005" i="5"/>
  <c r="N13005" i="5"/>
  <c r="O8942" i="5"/>
  <c r="N8942" i="5"/>
  <c r="N9184" i="5"/>
  <c r="O9184" i="5"/>
  <c r="O3745" i="5"/>
  <c r="N3745" i="5"/>
  <c r="O2593" i="5"/>
  <c r="N2593" i="5"/>
  <c r="N2784" i="5"/>
  <c r="O2784" i="5"/>
  <c r="O2199" i="5"/>
  <c r="N2199" i="5"/>
  <c r="N2803" i="5"/>
  <c r="O2803" i="5"/>
  <c r="O2543" i="5"/>
  <c r="N2543" i="5"/>
  <c r="O2211" i="5"/>
  <c r="N2211" i="5"/>
  <c r="O2206" i="5"/>
  <c r="N2206" i="5"/>
  <c r="N2114" i="5"/>
  <c r="O2114" i="5"/>
  <c r="O2201" i="5"/>
  <c r="N2201" i="5"/>
  <c r="O2046" i="5"/>
  <c r="N2046" i="5"/>
  <c r="N900" i="5"/>
  <c r="O900" i="5"/>
  <c r="O11104" i="5"/>
  <c r="N11104" i="5"/>
  <c r="N10854" i="5"/>
  <c r="O10854" i="5"/>
  <c r="N2993" i="5"/>
  <c r="O2993" i="5"/>
  <c r="N2973" i="5"/>
  <c r="O2973" i="5"/>
  <c r="O2997" i="5"/>
  <c r="N2997" i="5"/>
  <c r="N3028" i="5"/>
  <c r="O3028" i="5"/>
  <c r="N2992" i="5"/>
  <c r="O2992" i="5"/>
  <c r="N2952" i="5"/>
  <c r="O2952" i="5"/>
  <c r="O2999" i="5"/>
  <c r="N2999" i="5"/>
  <c r="O2951" i="5"/>
  <c r="N2951" i="5"/>
  <c r="O2910" i="5"/>
  <c r="N2910" i="5"/>
  <c r="N3022" i="5"/>
  <c r="O3022" i="5"/>
  <c r="N2986" i="5"/>
  <c r="O2986" i="5"/>
  <c r="O2942" i="5"/>
  <c r="N2942" i="5"/>
  <c r="N2553" i="5"/>
  <c r="O2553" i="5"/>
  <c r="O2247" i="5"/>
  <c r="N2247" i="5"/>
  <c r="N2595" i="5"/>
  <c r="O2595" i="5"/>
  <c r="N1862" i="5"/>
  <c r="O1862" i="5"/>
  <c r="N1846" i="5"/>
  <c r="O1846" i="5"/>
  <c r="N1409" i="5"/>
  <c r="O1409" i="5"/>
  <c r="O1923" i="5"/>
  <c r="N1923" i="5"/>
  <c r="O13157" i="5"/>
  <c r="N13157" i="5"/>
  <c r="N13024" i="5"/>
  <c r="O13024" i="5"/>
  <c r="N12900" i="5"/>
  <c r="O12900" i="5"/>
  <c r="O13035" i="5"/>
  <c r="N13035" i="5"/>
  <c r="O12955" i="5"/>
  <c r="N12955" i="5"/>
  <c r="O13162" i="5"/>
  <c r="N13162" i="5"/>
  <c r="N13053" i="5"/>
  <c r="O13053" i="5"/>
  <c r="O10996" i="5"/>
  <c r="N10996" i="5"/>
  <c r="O10922" i="5"/>
  <c r="N10922" i="5"/>
  <c r="N9441" i="5"/>
  <c r="O9441" i="5"/>
  <c r="O10126" i="5"/>
  <c r="N10126" i="5"/>
  <c r="O9356" i="5"/>
  <c r="N9356" i="5"/>
  <c r="N9574" i="5"/>
  <c r="O9574" i="5"/>
  <c r="O9183" i="5"/>
  <c r="N9183" i="5"/>
  <c r="N3798" i="5"/>
  <c r="O3798" i="5"/>
  <c r="N3821" i="5"/>
  <c r="O3821" i="5"/>
  <c r="N3573" i="5"/>
  <c r="O3573" i="5"/>
  <c r="N3808" i="5"/>
  <c r="O3808" i="5"/>
  <c r="N2846" i="5"/>
  <c r="O2846" i="5"/>
  <c r="N2840" i="5"/>
  <c r="O2840" i="5"/>
  <c r="N3421" i="5"/>
  <c r="O3421" i="5"/>
  <c r="N2821" i="5"/>
  <c r="O2821" i="5"/>
  <c r="N2737" i="5"/>
  <c r="O2737" i="5"/>
  <c r="N2305" i="5"/>
  <c r="O2305" i="5"/>
  <c r="O2318" i="5"/>
  <c r="N2318" i="5"/>
  <c r="N2805" i="5"/>
  <c r="O2805" i="5"/>
  <c r="N2765" i="5"/>
  <c r="O2765" i="5"/>
  <c r="N2809" i="5"/>
  <c r="O2809" i="5"/>
  <c r="N2310" i="5"/>
  <c r="O2310" i="5"/>
  <c r="O2751" i="5"/>
  <c r="N2751" i="5"/>
  <c r="O2683" i="5"/>
  <c r="N2683" i="5"/>
  <c r="O2611" i="5"/>
  <c r="N2611" i="5"/>
  <c r="N2331" i="5"/>
  <c r="O2331" i="5"/>
  <c r="N2271" i="5"/>
  <c r="O2271" i="5"/>
  <c r="O2171" i="5"/>
  <c r="N2171" i="5"/>
  <c r="N2086" i="5"/>
  <c r="O2086" i="5"/>
  <c r="O1986" i="5"/>
  <c r="N1986" i="5"/>
  <c r="O2066" i="5"/>
  <c r="N2066" i="5"/>
  <c r="O2084" i="5"/>
  <c r="N2084" i="5"/>
  <c r="N1968" i="5"/>
  <c r="O1968" i="5"/>
  <c r="N1126" i="5"/>
  <c r="O1126" i="5"/>
  <c r="O2023" i="5"/>
  <c r="N2023" i="5"/>
  <c r="O1827" i="5"/>
  <c r="N1827" i="5"/>
  <c r="N876" i="5"/>
  <c r="O876" i="5"/>
  <c r="N780" i="5"/>
  <c r="O780" i="5"/>
  <c r="N936" i="5"/>
  <c r="O936" i="5"/>
  <c r="O676" i="5"/>
  <c r="N676" i="5"/>
  <c r="O967" i="5"/>
  <c r="N967" i="5"/>
  <c r="N531" i="5"/>
  <c r="O531" i="5"/>
  <c r="N930" i="5"/>
  <c r="O930" i="5"/>
  <c r="N870" i="5"/>
  <c r="O870" i="5"/>
  <c r="N838" i="5"/>
  <c r="O838" i="5"/>
  <c r="O600" i="5"/>
  <c r="N600" i="5"/>
  <c r="O527" i="5"/>
  <c r="N527" i="5"/>
  <c r="N905" i="5"/>
  <c r="O905" i="5"/>
  <c r="N865" i="5"/>
  <c r="O865" i="5"/>
  <c r="N677" i="5"/>
  <c r="O677" i="5"/>
  <c r="N489" i="5"/>
  <c r="O489" i="5"/>
  <c r="N651" i="5"/>
  <c r="O651" i="5"/>
  <c r="N286" i="5"/>
  <c r="O286" i="5"/>
  <c r="O734" i="5"/>
  <c r="N734" i="5"/>
  <c r="N606" i="5"/>
  <c r="O606" i="5"/>
  <c r="N497" i="5"/>
  <c r="O497" i="5"/>
  <c r="N534" i="5"/>
  <c r="O534" i="5"/>
  <c r="N478" i="5"/>
  <c r="O478" i="5"/>
  <c r="N243" i="5"/>
  <c r="O243" i="5"/>
  <c r="N269" i="5"/>
  <c r="O269" i="5"/>
  <c r="O145" i="5"/>
  <c r="N145" i="5"/>
  <c r="O113" i="5"/>
  <c r="N113" i="5"/>
  <c r="N180" i="5"/>
  <c r="O180" i="5"/>
  <c r="N128" i="5"/>
  <c r="O128" i="5"/>
  <c r="O10722" i="5"/>
  <c r="N10722" i="5"/>
  <c r="O8956" i="5"/>
  <c r="N8956" i="5"/>
  <c r="O3630" i="5"/>
  <c r="N3630" i="5"/>
  <c r="O2358" i="5"/>
  <c r="N2358" i="5"/>
  <c r="O3041" i="5"/>
  <c r="N3041" i="5"/>
  <c r="N2255" i="5"/>
  <c r="O2255" i="5"/>
  <c r="O4158" i="5"/>
  <c r="P4158" i="5" s="1"/>
  <c r="O4549" i="5"/>
  <c r="P4549" i="5" s="1"/>
  <c r="Q4549" i="5" s="1"/>
  <c r="N4228" i="5"/>
  <c r="P4228" i="5" s="1"/>
  <c r="Q4228" i="5" s="1"/>
  <c r="O4552" i="5"/>
  <c r="P4552" i="5" s="1"/>
  <c r="O4826" i="5"/>
  <c r="P4826" i="5" s="1"/>
  <c r="O5820" i="5"/>
  <c r="P5820" i="5" s="1"/>
  <c r="Q5820" i="5" s="1"/>
  <c r="O6136" i="5"/>
  <c r="P6136" i="5" s="1"/>
  <c r="Q6136" i="5" s="1"/>
  <c r="O7437" i="5"/>
  <c r="P7437" i="5" s="1"/>
  <c r="Q7437" i="5" s="1"/>
  <c r="O8388" i="5"/>
  <c r="P8388" i="5" s="1"/>
  <c r="Q8388" i="5" s="1"/>
  <c r="O13375" i="5"/>
  <c r="P13375" i="5" s="1"/>
  <c r="N13615" i="5"/>
  <c r="P13615" i="5" s="1"/>
  <c r="N13867" i="5"/>
  <c r="P13867" i="5" s="1"/>
  <c r="O14127" i="5"/>
  <c r="P14127" i="5" s="1"/>
  <c r="N14331" i="5"/>
  <c r="P14331" i="5" s="1"/>
  <c r="N14332" i="5"/>
  <c r="P14332" i="5" s="1"/>
  <c r="N13381" i="5"/>
  <c r="P13381" i="5" s="1"/>
  <c r="O14045" i="5"/>
  <c r="P14045" i="5" s="1"/>
  <c r="O14273" i="5"/>
  <c r="P14273" i="5" s="1"/>
  <c r="Q14273" i="5" s="1"/>
  <c r="N13370" i="5"/>
  <c r="P13370" i="5" s="1"/>
  <c r="O13522" i="5"/>
  <c r="P13522" i="5" s="1"/>
  <c r="O13738" i="5"/>
  <c r="P13738" i="5" s="1"/>
  <c r="O13970" i="5"/>
  <c r="P13970" i="5" s="1"/>
  <c r="P5357" i="5"/>
  <c r="Q5357" i="5" s="1"/>
  <c r="P6051" i="5"/>
  <c r="Q6051" i="5" s="1"/>
  <c r="P6300" i="5"/>
  <c r="Q6300" i="5" s="1"/>
  <c r="P6006" i="5"/>
  <c r="Q6006" i="5" s="1"/>
  <c r="P8461" i="5"/>
  <c r="Q8461" i="5" s="1"/>
  <c r="P9599" i="5"/>
  <c r="Q9599" i="5" s="1"/>
  <c r="P12741" i="5"/>
  <c r="Q12741" i="5" s="1"/>
  <c r="P13354" i="5"/>
  <c r="N2850" i="5"/>
  <c r="P2850" i="5" s="1"/>
  <c r="O10148" i="5"/>
  <c r="P10148" i="5" s="1"/>
  <c r="Q10148" i="5" s="1"/>
  <c r="O9655" i="5"/>
  <c r="P9655" i="5" s="1"/>
  <c r="Q9655" i="5" s="1"/>
  <c r="O10919" i="5"/>
  <c r="P10919" i="5" s="1"/>
  <c r="Q10919" i="5" s="1"/>
  <c r="N11299" i="5"/>
  <c r="P11299" i="5" s="1"/>
  <c r="Q11299" i="5" s="1"/>
  <c r="O2700" i="5"/>
  <c r="P2700" i="5" s="1"/>
  <c r="N12901" i="5"/>
  <c r="P12901" i="5" s="1"/>
  <c r="Q12901" i="5" s="1"/>
  <c r="N12930" i="5"/>
  <c r="P12930" i="5" s="1"/>
  <c r="Q12930" i="5" s="1"/>
  <c r="N13047" i="5"/>
  <c r="P13047" i="5" s="1"/>
  <c r="Q13047" i="5" s="1"/>
  <c r="N1184" i="5"/>
  <c r="P1184" i="5" s="1"/>
  <c r="O1424" i="5"/>
  <c r="P1424" i="5" s="1"/>
  <c r="N1449" i="5"/>
  <c r="P1449" i="5" s="1"/>
  <c r="O2257" i="5"/>
  <c r="P2257" i="5" s="1"/>
  <c r="O2958" i="5"/>
  <c r="P2958" i="5" s="1"/>
  <c r="N2935" i="5"/>
  <c r="P2935" i="5" s="1"/>
  <c r="N2932" i="5"/>
  <c r="P2932" i="5" s="1"/>
  <c r="O2925" i="5"/>
  <c r="P2925" i="5" s="1"/>
  <c r="N2890" i="5"/>
  <c r="P2890" i="5" s="1"/>
  <c r="O11939" i="5"/>
  <c r="P11939" i="5" s="1"/>
  <c r="Q11939" i="5" s="1"/>
  <c r="P4085" i="5"/>
  <c r="Q4085" i="5" s="1"/>
  <c r="P4597" i="5"/>
  <c r="Q4597" i="5" s="1"/>
  <c r="P4003" i="5"/>
  <c r="Q4003" i="5" s="1"/>
  <c r="P4700" i="5"/>
  <c r="P5196" i="5"/>
  <c r="Q5196" i="5" s="1"/>
  <c r="P5021" i="5"/>
  <c r="Q5021" i="5" s="1"/>
  <c r="P5051" i="5"/>
  <c r="P5987" i="5"/>
  <c r="Q5987" i="5" s="1"/>
  <c r="P6124" i="5"/>
  <c r="Q6124" i="5" s="1"/>
  <c r="P6480" i="5"/>
  <c r="Q6480" i="5" s="1"/>
  <c r="P7484" i="5"/>
  <c r="Q7484" i="5" s="1"/>
  <c r="P7672" i="5"/>
  <c r="Q7672" i="5" s="1"/>
  <c r="P7836" i="5"/>
  <c r="Q7836" i="5" s="1"/>
  <c r="P6896" i="5"/>
  <c r="Q6896" i="5" s="1"/>
  <c r="P7198" i="5"/>
  <c r="Q7198" i="5" s="1"/>
  <c r="P7981" i="5"/>
  <c r="Q7981" i="5" s="1"/>
  <c r="P5105" i="5"/>
  <c r="Q5105" i="5" s="1"/>
  <c r="P5405" i="5"/>
  <c r="Q5405" i="5" s="1"/>
  <c r="P5694" i="5"/>
  <c r="Q5694" i="5" s="1"/>
  <c r="P6088" i="5"/>
  <c r="Q6088" i="5" s="1"/>
  <c r="P6133" i="5"/>
  <c r="Q6133" i="5" s="1"/>
  <c r="P6078" i="5"/>
  <c r="Q6078" i="5" s="1"/>
  <c r="P7589" i="5"/>
  <c r="Q7589" i="5" s="1"/>
  <c r="P11503" i="5"/>
  <c r="Q11503" i="5" s="1"/>
  <c r="P12748" i="5"/>
  <c r="Q12748" i="5" s="1"/>
  <c r="P6736" i="5"/>
  <c r="Q6736" i="5" s="1"/>
  <c r="P13719" i="5"/>
  <c r="P14376" i="5"/>
  <c r="P13989" i="5"/>
  <c r="P12829" i="5"/>
  <c r="Q12829" i="5" s="1"/>
  <c r="P165" i="5"/>
  <c r="P597" i="5"/>
  <c r="P1110" i="5"/>
  <c r="P1506" i="5"/>
  <c r="P1284" i="5"/>
  <c r="P1527" i="5"/>
  <c r="P1661" i="5"/>
  <c r="P1385" i="5"/>
  <c r="P2154" i="5"/>
  <c r="P4832" i="5"/>
  <c r="Q4832" i="5" s="1"/>
  <c r="P5582" i="5"/>
  <c r="Q5582" i="5" s="1"/>
  <c r="P6783" i="5"/>
  <c r="Q6783" i="5" s="1"/>
  <c r="P9921" i="5"/>
  <c r="Q9921" i="5" s="1"/>
  <c r="P10250" i="5"/>
  <c r="P9031" i="5"/>
  <c r="Q9031" i="5" s="1"/>
  <c r="P10107" i="5"/>
  <c r="Q10107" i="5" s="1"/>
  <c r="P11033" i="5"/>
  <c r="Q11033" i="5" s="1"/>
  <c r="N14337" i="5"/>
  <c r="O14337" i="5"/>
  <c r="N14358" i="5"/>
  <c r="O14358" i="5"/>
  <c r="N14306" i="5"/>
  <c r="O14306" i="5"/>
  <c r="O14262" i="5"/>
  <c r="N14262" i="5"/>
  <c r="O14214" i="5"/>
  <c r="N14214" i="5"/>
  <c r="O14154" i="5"/>
  <c r="N14154" i="5"/>
  <c r="O14114" i="5"/>
  <c r="N14114" i="5"/>
  <c r="N14042" i="5"/>
  <c r="O14042" i="5"/>
  <c r="O14002" i="5"/>
  <c r="N14002" i="5"/>
  <c r="O13946" i="5"/>
  <c r="N13946" i="5"/>
  <c r="O13902" i="5"/>
  <c r="N13902" i="5"/>
  <c r="N13846" i="5"/>
  <c r="O13846" i="5"/>
  <c r="O13758" i="5"/>
  <c r="N13758" i="5"/>
  <c r="O13710" i="5"/>
  <c r="N13710" i="5"/>
  <c r="N13654" i="5"/>
  <c r="O13654" i="5"/>
  <c r="N13594" i="5"/>
  <c r="O13594" i="5"/>
  <c r="O13534" i="5"/>
  <c r="N13534" i="5"/>
  <c r="O13502" i="5"/>
  <c r="N13502" i="5"/>
  <c r="O13470" i="5"/>
  <c r="N13470" i="5"/>
  <c r="O13430" i="5"/>
  <c r="N13430" i="5"/>
  <c r="N13390" i="5"/>
  <c r="O13390" i="5"/>
  <c r="N13338" i="5"/>
  <c r="O13338" i="5"/>
  <c r="N13270" i="5"/>
  <c r="O13270" i="5"/>
  <c r="N14305" i="5"/>
  <c r="O14305" i="5"/>
  <c r="N14237" i="5"/>
  <c r="O14237" i="5"/>
  <c r="N14177" i="5"/>
  <c r="O14177" i="5"/>
  <c r="N14105" i="5"/>
  <c r="O14105" i="5"/>
  <c r="N14057" i="5"/>
  <c r="O14057" i="5"/>
  <c r="N13981" i="5"/>
  <c r="O13981" i="5"/>
  <c r="N13861" i="5"/>
  <c r="O13861" i="5"/>
  <c r="N13805" i="5"/>
  <c r="O13805" i="5"/>
  <c r="N13725" i="5"/>
  <c r="O13725" i="5"/>
  <c r="N13653" i="5"/>
  <c r="O13653" i="5"/>
  <c r="O13609" i="5"/>
  <c r="N13609" i="5"/>
  <c r="N13553" i="5"/>
  <c r="O13553" i="5"/>
  <c r="N13497" i="5"/>
  <c r="O13497" i="5"/>
  <c r="N13417" i="5"/>
  <c r="O13417" i="5"/>
  <c r="O13361" i="5"/>
  <c r="N13361" i="5"/>
  <c r="N13297" i="5"/>
  <c r="O13297" i="5"/>
  <c r="N14400" i="5"/>
  <c r="O14400" i="5"/>
  <c r="O14344" i="5"/>
  <c r="N14344" i="5"/>
  <c r="N14296" i="5"/>
  <c r="O14296" i="5"/>
  <c r="O14256" i="5"/>
  <c r="N14256" i="5"/>
  <c r="N14208" i="5"/>
  <c r="O14208" i="5"/>
  <c r="O14124" i="5"/>
  <c r="N14124" i="5"/>
  <c r="O14044" i="5"/>
  <c r="N14044" i="5"/>
  <c r="N14000" i="5"/>
  <c r="O14000" i="5"/>
  <c r="N13936" i="5"/>
  <c r="O13936" i="5"/>
  <c r="N13884" i="5"/>
  <c r="O13884" i="5"/>
  <c r="N13816" i="5"/>
  <c r="O13816" i="5"/>
  <c r="N13752" i="5"/>
  <c r="O13752" i="5"/>
  <c r="N13704" i="5"/>
  <c r="O13704" i="5"/>
  <c r="N13648" i="5"/>
  <c r="O13648" i="5"/>
  <c r="N13588" i="5"/>
  <c r="O13588" i="5"/>
  <c r="N13548" i="5"/>
  <c r="O13548" i="5"/>
  <c r="N13496" i="5"/>
  <c r="O13496" i="5"/>
  <c r="N13464" i="5"/>
  <c r="O13464" i="5"/>
  <c r="N13416" i="5"/>
  <c r="O13416" i="5"/>
  <c r="N13340" i="5"/>
  <c r="O13340" i="5"/>
  <c r="N13284" i="5"/>
  <c r="O13284" i="5"/>
  <c r="O14383" i="5"/>
  <c r="N14383" i="5"/>
  <c r="N14347" i="5"/>
  <c r="O14347" i="5"/>
  <c r="N14303" i="5"/>
  <c r="O14303" i="5"/>
  <c r="O14243" i="5"/>
  <c r="N14243" i="5"/>
  <c r="O14195" i="5"/>
  <c r="N14195" i="5"/>
  <c r="N14147" i="5"/>
  <c r="O14147" i="5"/>
  <c r="O14091" i="5"/>
  <c r="N14091" i="5"/>
  <c r="O14023" i="5"/>
  <c r="N14023" i="5"/>
  <c r="O13975" i="5"/>
  <c r="N13975" i="5"/>
  <c r="O13899" i="5"/>
  <c r="N13899" i="5"/>
  <c r="O13827" i="5"/>
  <c r="N13827" i="5"/>
  <c r="O13779" i="5"/>
  <c r="N13779" i="5"/>
  <c r="N13687" i="5"/>
  <c r="O13687" i="5"/>
  <c r="N13639" i="5"/>
  <c r="O13639" i="5"/>
  <c r="O13587" i="5"/>
  <c r="N13587" i="5"/>
  <c r="O13535" i="5"/>
  <c r="N13535" i="5"/>
  <c r="N13483" i="5"/>
  <c r="O13483" i="5"/>
  <c r="O13395" i="5"/>
  <c r="N13395" i="5"/>
  <c r="O13347" i="5"/>
  <c r="N13347" i="5"/>
  <c r="O13271" i="5"/>
  <c r="N13271" i="5"/>
  <c r="N8539" i="5"/>
  <c r="O8539" i="5"/>
  <c r="N8100" i="5"/>
  <c r="O8100" i="5"/>
  <c r="O8484" i="5"/>
  <c r="N8484" i="5"/>
  <c r="O5371" i="5"/>
  <c r="N5371" i="5"/>
  <c r="N5993" i="5"/>
  <c r="O5993" i="5"/>
  <c r="N4339" i="5"/>
  <c r="O4339" i="5"/>
  <c r="O5030" i="5"/>
  <c r="N5030" i="5"/>
  <c r="N4754" i="5"/>
  <c r="O4754" i="5"/>
  <c r="N4861" i="5"/>
  <c r="O4861" i="5"/>
  <c r="O5308" i="5"/>
  <c r="N5308" i="5"/>
  <c r="O4637" i="5"/>
  <c r="N4637" i="5"/>
  <c r="N4441" i="5"/>
  <c r="O4441" i="5"/>
  <c r="N4266" i="5"/>
  <c r="O4266" i="5"/>
  <c r="N4198" i="5"/>
  <c r="O4198" i="5"/>
  <c r="O4170" i="5"/>
  <c r="N4170" i="5"/>
  <c r="O4165" i="5"/>
  <c r="N4165" i="5"/>
  <c r="O3877" i="5"/>
  <c r="N3877" i="5"/>
  <c r="O46" i="5"/>
  <c r="N46" i="5"/>
  <c r="N192" i="5"/>
  <c r="O192" i="5"/>
  <c r="O11315" i="5"/>
  <c r="N11315" i="5"/>
  <c r="O11125" i="5"/>
  <c r="N11125" i="5"/>
  <c r="N11011" i="5"/>
  <c r="O11011" i="5"/>
  <c r="O10839" i="5"/>
  <c r="N10839" i="5"/>
  <c r="O11759" i="5"/>
  <c r="N11759" i="5"/>
  <c r="N10718" i="5"/>
  <c r="O10718" i="5"/>
  <c r="O9872" i="5"/>
  <c r="N9872" i="5"/>
  <c r="N9405" i="5"/>
  <c r="O9405" i="5"/>
  <c r="N9855" i="5"/>
  <c r="O9855" i="5"/>
  <c r="O9960" i="5"/>
  <c r="N9960" i="5"/>
  <c r="N8822" i="5"/>
  <c r="O8822" i="5"/>
  <c r="N9349" i="5"/>
  <c r="O9349" i="5"/>
  <c r="N10038" i="5"/>
  <c r="O10038" i="5"/>
  <c r="N10068" i="5"/>
  <c r="O10068" i="5"/>
  <c r="N8994" i="5"/>
  <c r="O8994" i="5"/>
  <c r="N8897" i="5"/>
  <c r="O8897" i="5"/>
  <c r="N2864" i="5"/>
  <c r="O2864" i="5"/>
  <c r="N2892" i="5"/>
  <c r="O2892" i="5"/>
  <c r="N12241" i="5"/>
  <c r="O12241" i="5"/>
  <c r="O12386" i="5"/>
  <c r="N12386" i="5"/>
  <c r="O11935" i="5"/>
  <c r="N11935" i="5"/>
  <c r="O11901" i="5"/>
  <c r="N11901" i="5"/>
  <c r="O11216" i="5"/>
  <c r="N11216" i="5"/>
  <c r="N10801" i="5"/>
  <c r="O10801" i="5"/>
  <c r="O10450" i="5"/>
  <c r="N10450" i="5"/>
  <c r="O10334" i="5"/>
  <c r="N10334" i="5"/>
  <c r="N10999" i="5"/>
  <c r="O10999" i="5"/>
  <c r="O10282" i="5"/>
  <c r="N10282" i="5"/>
  <c r="O11795" i="5"/>
  <c r="N11795" i="5"/>
  <c r="N10622" i="5"/>
  <c r="O10622" i="5"/>
  <c r="O10275" i="5"/>
  <c r="N10275" i="5"/>
  <c r="N10131" i="5"/>
  <c r="O10131" i="5"/>
  <c r="O9880" i="5"/>
  <c r="N9880" i="5"/>
  <c r="O9652" i="5"/>
  <c r="N9652" i="5"/>
  <c r="O10102" i="5"/>
  <c r="N10102" i="5"/>
  <c r="N9675" i="5"/>
  <c r="O9675" i="5"/>
  <c r="N8375" i="5"/>
  <c r="O8375" i="5"/>
  <c r="N9974" i="5"/>
  <c r="O9974" i="5"/>
  <c r="N8371" i="5"/>
  <c r="O8371" i="5"/>
  <c r="N10536" i="5"/>
  <c r="O10536" i="5"/>
  <c r="O9403" i="5"/>
  <c r="N9403" i="5"/>
  <c r="N10615" i="5"/>
  <c r="O10615" i="5"/>
  <c r="O10280" i="5"/>
  <c r="N10280" i="5"/>
  <c r="O9837" i="5"/>
  <c r="N9837" i="5"/>
  <c r="O9545" i="5"/>
  <c r="N9545" i="5"/>
  <c r="N9214" i="5"/>
  <c r="O9214" i="5"/>
  <c r="O9015" i="5"/>
  <c r="N9015" i="5"/>
  <c r="N8731" i="5"/>
  <c r="O8731" i="5"/>
  <c r="N8655" i="5"/>
  <c r="O8655" i="5"/>
  <c r="N6633" i="5"/>
  <c r="O6633" i="5"/>
  <c r="O7745" i="5"/>
  <c r="N7745" i="5"/>
  <c r="N7325" i="5"/>
  <c r="O7325" i="5"/>
  <c r="N6987" i="5"/>
  <c r="O6987" i="5"/>
  <c r="O6710" i="5"/>
  <c r="N6710" i="5"/>
  <c r="N6419" i="5"/>
  <c r="O6419" i="5"/>
  <c r="O6446" i="5"/>
  <c r="N6446" i="5"/>
  <c r="O6453" i="5"/>
  <c r="N6453" i="5"/>
  <c r="N5683" i="5"/>
  <c r="O5683" i="5"/>
  <c r="O4736" i="5"/>
  <c r="N4736" i="5"/>
  <c r="O4079" i="5"/>
  <c r="N4079" i="5"/>
  <c r="O3603" i="5"/>
  <c r="N3603" i="5"/>
  <c r="O3774" i="5"/>
  <c r="N3774" i="5"/>
  <c r="O3662" i="5"/>
  <c r="N3662" i="5"/>
  <c r="N3566" i="5"/>
  <c r="O3566" i="5"/>
  <c r="N3259" i="5"/>
  <c r="O3259" i="5"/>
  <c r="N3657" i="5"/>
  <c r="O3657" i="5"/>
  <c r="O3419" i="5"/>
  <c r="N3419" i="5"/>
  <c r="N3527" i="5"/>
  <c r="O3527" i="5"/>
  <c r="O3503" i="5"/>
  <c r="N3503" i="5"/>
  <c r="N3132" i="5"/>
  <c r="O3132" i="5"/>
  <c r="O3441" i="5"/>
  <c r="N3441" i="5"/>
  <c r="N3377" i="5"/>
  <c r="O3377" i="5"/>
  <c r="N3313" i="5"/>
  <c r="O3313" i="5"/>
  <c r="O3263" i="5"/>
  <c r="N3263" i="5"/>
  <c r="N3452" i="5"/>
  <c r="O3452" i="5"/>
  <c r="N3408" i="5"/>
  <c r="O3408" i="5"/>
  <c r="N3324" i="5"/>
  <c r="O3324" i="5"/>
  <c r="O3260" i="5"/>
  <c r="N3260" i="5"/>
  <c r="O2462" i="5"/>
  <c r="N2462" i="5"/>
  <c r="N2501" i="5"/>
  <c r="O2501" i="5"/>
  <c r="N3250" i="5"/>
  <c r="O3250" i="5"/>
  <c r="O3218" i="5"/>
  <c r="N3218" i="5"/>
  <c r="O3134" i="5"/>
  <c r="N3134" i="5"/>
  <c r="O2378" i="5"/>
  <c r="N2378" i="5"/>
  <c r="O2497" i="5"/>
  <c r="N2497" i="5"/>
  <c r="N1894" i="5"/>
  <c r="O1894" i="5"/>
  <c r="N1529" i="5"/>
  <c r="O1529" i="5"/>
  <c r="O1563" i="5"/>
  <c r="N1563" i="5"/>
  <c r="N1902" i="5"/>
  <c r="O1902" i="5"/>
  <c r="N1858" i="5"/>
  <c r="O1858" i="5"/>
  <c r="N2145" i="5"/>
  <c r="O2145" i="5"/>
  <c r="O1739" i="5"/>
  <c r="N1739" i="5"/>
  <c r="N1898" i="5"/>
  <c r="O1898" i="5"/>
  <c r="N2160" i="5"/>
  <c r="O2160" i="5"/>
  <c r="O2033" i="5"/>
  <c r="N2033" i="5"/>
  <c r="N1639" i="5"/>
  <c r="O1639" i="5"/>
  <c r="N1842" i="5"/>
  <c r="O1842" i="5"/>
  <c r="O1553" i="5"/>
  <c r="N1553" i="5"/>
  <c r="N1277" i="5"/>
  <c r="O1277" i="5"/>
  <c r="N1758" i="5"/>
  <c r="O1758" i="5"/>
  <c r="N1718" i="5"/>
  <c r="O1718" i="5"/>
  <c r="O1678" i="5"/>
  <c r="N1678" i="5"/>
  <c r="O1626" i="5"/>
  <c r="N1626" i="5"/>
  <c r="O1548" i="5"/>
  <c r="N1548" i="5"/>
  <c r="N1480" i="5"/>
  <c r="O1480" i="5"/>
  <c r="O1945" i="5"/>
  <c r="N1945" i="5"/>
  <c r="N1897" i="5"/>
  <c r="O1897" i="5"/>
  <c r="O1813" i="5"/>
  <c r="N1813" i="5"/>
  <c r="N1505" i="5"/>
  <c r="O1505" i="5"/>
  <c r="N1142" i="5"/>
  <c r="O1142" i="5"/>
  <c r="N1465" i="5"/>
  <c r="O1465" i="5"/>
  <c r="N1876" i="5"/>
  <c r="O1876" i="5"/>
  <c r="N1286" i="5"/>
  <c r="O1286" i="5"/>
  <c r="O1700" i="5"/>
  <c r="N1700" i="5"/>
  <c r="N1660" i="5"/>
  <c r="O1660" i="5"/>
  <c r="N1596" i="5"/>
  <c r="O1596" i="5"/>
  <c r="N1927" i="5"/>
  <c r="O1927" i="5"/>
  <c r="O1851" i="5"/>
  <c r="N1851" i="5"/>
  <c r="O1318" i="5"/>
  <c r="N1318" i="5"/>
  <c r="O1408" i="5"/>
  <c r="N1408" i="5"/>
  <c r="O1182" i="5"/>
  <c r="N1182" i="5"/>
  <c r="O1495" i="5"/>
  <c r="N1495" i="5"/>
  <c r="O1451" i="5"/>
  <c r="N1451" i="5"/>
  <c r="N1395" i="5"/>
  <c r="O1395" i="5"/>
  <c r="O1275" i="5"/>
  <c r="N1275" i="5"/>
  <c r="N1258" i="5"/>
  <c r="O1258" i="5"/>
  <c r="N1278" i="5"/>
  <c r="O1278" i="5"/>
  <c r="N1193" i="5"/>
  <c r="O1193" i="5"/>
  <c r="O1125" i="5"/>
  <c r="N1125" i="5"/>
  <c r="N1049" i="5"/>
  <c r="O1049" i="5"/>
  <c r="N1224" i="5"/>
  <c r="O1224" i="5"/>
  <c r="N1013" i="5"/>
  <c r="O1013" i="5"/>
  <c r="O1155" i="5"/>
  <c r="N1155" i="5"/>
  <c r="O1115" i="5"/>
  <c r="N1115" i="5"/>
  <c r="N567" i="5"/>
  <c r="O567" i="5"/>
  <c r="N812" i="5"/>
  <c r="O812" i="5"/>
  <c r="N557" i="5"/>
  <c r="O557" i="5"/>
  <c r="N799" i="5"/>
  <c r="O799" i="5"/>
  <c r="O715" i="5"/>
  <c r="N715" i="5"/>
  <c r="N639" i="5"/>
  <c r="O639" i="5"/>
  <c r="N369" i="5"/>
  <c r="O369" i="5"/>
  <c r="O459" i="5"/>
  <c r="N459" i="5"/>
  <c r="N391" i="5"/>
  <c r="O391" i="5"/>
  <c r="O434" i="5"/>
  <c r="N434" i="5"/>
  <c r="O103" i="5"/>
  <c r="N103" i="5"/>
  <c r="N55" i="5"/>
  <c r="O55" i="5"/>
  <c r="N194" i="5"/>
  <c r="O194" i="5"/>
  <c r="N233" i="5"/>
  <c r="O233" i="5"/>
  <c r="N77" i="5"/>
  <c r="O77" i="5"/>
  <c r="O21" i="5"/>
  <c r="N21" i="5"/>
  <c r="N12992" i="5"/>
  <c r="O12992" i="5"/>
  <c r="O13134" i="5"/>
  <c r="N13134" i="5"/>
  <c r="N12978" i="5"/>
  <c r="O12978" i="5"/>
  <c r="O12934" i="5"/>
  <c r="N12934" i="5"/>
  <c r="O12886" i="5"/>
  <c r="N12886" i="5"/>
  <c r="O13085" i="5"/>
  <c r="N13085" i="5"/>
  <c r="N12953" i="5"/>
  <c r="O12953" i="5"/>
  <c r="N12905" i="5"/>
  <c r="O12905" i="5"/>
  <c r="O2742" i="5"/>
  <c r="N2742" i="5"/>
  <c r="N5557" i="5"/>
  <c r="P5557" i="5" s="1"/>
  <c r="Q5557" i="5" s="1"/>
  <c r="N14228" i="5"/>
  <c r="P14228" i="5" s="1"/>
  <c r="P4185" i="5"/>
  <c r="P4672" i="5"/>
  <c r="Q4672" i="5" s="1"/>
  <c r="P5278" i="5"/>
  <c r="Q5278" i="5" s="1"/>
  <c r="P5517" i="5"/>
  <c r="Q5517" i="5" s="1"/>
  <c r="P6203" i="5"/>
  <c r="Q6203" i="5" s="1"/>
  <c r="P6077" i="5"/>
  <c r="Q6077" i="5" s="1"/>
  <c r="P8359" i="5"/>
  <c r="Q8359" i="5" s="1"/>
  <c r="P9597" i="5"/>
  <c r="Q9597" i="5" s="1"/>
  <c r="P8068" i="5"/>
  <c r="Q8068" i="5" s="1"/>
  <c r="P12405" i="5"/>
  <c r="Q12405" i="5" s="1"/>
  <c r="P14385" i="5"/>
  <c r="P13682" i="5"/>
  <c r="P2981" i="5"/>
  <c r="P10883" i="5"/>
  <c r="Q10883" i="5" s="1"/>
  <c r="P3904" i="5"/>
  <c r="P5104" i="5"/>
  <c r="Q5104" i="5" s="1"/>
  <c r="P5170" i="5"/>
  <c r="Q5170" i="5" s="1"/>
  <c r="P5876" i="5"/>
  <c r="Q5876" i="5" s="1"/>
  <c r="P5817" i="5"/>
  <c r="Q5817" i="5" s="1"/>
  <c r="P6059" i="5"/>
  <c r="Q6059" i="5" s="1"/>
  <c r="P6470" i="5"/>
  <c r="Q6470" i="5" s="1"/>
  <c r="P6379" i="5"/>
  <c r="Q6379" i="5" s="1"/>
  <c r="P6193" i="5"/>
  <c r="Q6193" i="5" s="1"/>
  <c r="P6524" i="5"/>
  <c r="Q6524" i="5" s="1"/>
  <c r="P6142" i="5"/>
  <c r="Q6142" i="5" s="1"/>
  <c r="P7366" i="5"/>
  <c r="Q7366" i="5" s="1"/>
  <c r="P7558" i="5"/>
  <c r="Q7558" i="5" s="1"/>
  <c r="P7790" i="5"/>
  <c r="Q7790" i="5" s="1"/>
  <c r="P6845" i="5"/>
  <c r="Q6845" i="5" s="1"/>
  <c r="P7128" i="5"/>
  <c r="Q7128" i="5" s="1"/>
  <c r="P7207" i="5"/>
  <c r="Q7207" i="5" s="1"/>
  <c r="P5907" i="5"/>
  <c r="Q5907" i="5" s="1"/>
  <c r="P7973" i="5"/>
  <c r="Q7973" i="5" s="1"/>
  <c r="P6792" i="5"/>
  <c r="Q6792" i="5" s="1"/>
  <c r="P8761" i="5"/>
  <c r="Q8761" i="5" s="1"/>
  <c r="P7557" i="5"/>
  <c r="Q7557" i="5" s="1"/>
  <c r="P8135" i="5"/>
  <c r="Q8135" i="5" s="1"/>
  <c r="P7301" i="5"/>
  <c r="Q7301" i="5" s="1"/>
  <c r="P8428" i="5"/>
  <c r="Q8428" i="5" s="1"/>
  <c r="P7741" i="5"/>
  <c r="Q7741" i="5" s="1"/>
  <c r="P10526" i="5"/>
  <c r="P10431" i="5"/>
  <c r="P10395" i="5"/>
  <c r="P10725" i="5"/>
  <c r="Q10725" i="5" s="1"/>
  <c r="P12394" i="5"/>
  <c r="Q12394" i="5" s="1"/>
  <c r="P11964" i="5"/>
  <c r="Q11964" i="5" s="1"/>
  <c r="P11097" i="5"/>
  <c r="Q11097" i="5" s="1"/>
  <c r="P12357" i="5"/>
  <c r="Q12357" i="5" s="1"/>
  <c r="P14401" i="5"/>
  <c r="P82" i="5"/>
  <c r="P519" i="5"/>
  <c r="P609" i="5"/>
  <c r="P1422" i="5"/>
  <c r="P2425" i="5"/>
  <c r="P3214" i="5"/>
  <c r="Q3214" i="5" s="1"/>
  <c r="P9589" i="5"/>
  <c r="Q9589" i="5" s="1"/>
  <c r="P12517" i="5"/>
  <c r="Q12517" i="5" s="1"/>
  <c r="P3089" i="5"/>
  <c r="Q3089" i="5" s="1"/>
  <c r="P3707" i="5"/>
  <c r="Q3707" i="5" s="1"/>
  <c r="P4557" i="5"/>
  <c r="Q4557" i="5" s="1"/>
  <c r="P4264" i="5"/>
  <c r="Q4264" i="5" s="1"/>
  <c r="P2076" i="5"/>
  <c r="P2447" i="5"/>
  <c r="P131" i="5"/>
  <c r="P518" i="5"/>
  <c r="P493" i="5"/>
  <c r="P2644" i="5"/>
  <c r="P2785" i="5"/>
  <c r="P2618" i="5"/>
  <c r="P3822" i="5"/>
  <c r="Q3822" i="5" s="1"/>
  <c r="P8999" i="5"/>
  <c r="Q8999" i="5" s="1"/>
  <c r="P12944" i="5"/>
  <c r="Q12944" i="5" s="1"/>
  <c r="P8975" i="5"/>
  <c r="Q8975" i="5" s="1"/>
  <c r="P4234" i="5"/>
  <c r="P4271" i="5"/>
  <c r="P4694" i="5"/>
  <c r="P4660" i="5"/>
  <c r="P4726" i="5"/>
  <c r="P5002" i="5"/>
  <c r="P4840" i="5"/>
  <c r="P8899" i="5"/>
  <c r="Q8899" i="5" s="1"/>
  <c r="P4423" i="5"/>
  <c r="Q4423" i="5" s="1"/>
  <c r="P5362" i="5"/>
  <c r="Q5362" i="5" s="1"/>
  <c r="P6551" i="5"/>
  <c r="Q6551" i="5" s="1"/>
  <c r="P6476" i="5"/>
  <c r="Q6476" i="5" s="1"/>
  <c r="P6597" i="5"/>
  <c r="Q6597" i="5" s="1"/>
  <c r="P7068" i="5"/>
  <c r="Q7068" i="5" s="1"/>
  <c r="P7031" i="5"/>
  <c r="Q7031" i="5" s="1"/>
  <c r="P8494" i="5"/>
  <c r="Q8494" i="5" s="1"/>
  <c r="P11336" i="5"/>
  <c r="Q11336" i="5" s="1"/>
  <c r="P12456" i="5"/>
  <c r="Q12456" i="5" s="1"/>
  <c r="P6559" i="5"/>
  <c r="Q6559" i="5" s="1"/>
  <c r="O9192" i="5"/>
  <c r="P9192" i="5" s="1"/>
  <c r="Q9192" i="5" s="1"/>
  <c r="O12135" i="5"/>
  <c r="N12135" i="5"/>
  <c r="O11538" i="5"/>
  <c r="N11538" i="5"/>
  <c r="O9440" i="5"/>
  <c r="N9440" i="5"/>
  <c r="N9030" i="5"/>
  <c r="O9030" i="5"/>
  <c r="O2355" i="5"/>
  <c r="N2355" i="5"/>
  <c r="O2014" i="5"/>
  <c r="N2014" i="5"/>
  <c r="O13316" i="5"/>
  <c r="P13316" i="5" s="1"/>
  <c r="N13962" i="5"/>
  <c r="P13962" i="5" s="1"/>
  <c r="P7014" i="5"/>
  <c r="Q7014" i="5" s="1"/>
  <c r="P7824" i="5"/>
  <c r="Q7824" i="5" s="1"/>
  <c r="P6888" i="5"/>
  <c r="Q6888" i="5" s="1"/>
  <c r="P7195" i="5"/>
  <c r="Q7195" i="5" s="1"/>
  <c r="P7977" i="5"/>
  <c r="Q7977" i="5" s="1"/>
  <c r="P8688" i="5"/>
  <c r="Q8688" i="5" s="1"/>
  <c r="P9060" i="5"/>
  <c r="Q9060" i="5" s="1"/>
  <c r="P8585" i="5"/>
  <c r="Q8585" i="5" s="1"/>
  <c r="P6951" i="5"/>
  <c r="Q6951" i="5" s="1"/>
  <c r="P8586" i="5"/>
  <c r="Q8586" i="5" s="1"/>
  <c r="P9074" i="5"/>
  <c r="Q9074" i="5" s="1"/>
  <c r="P9154" i="5"/>
  <c r="Q9154" i="5" s="1"/>
  <c r="P8376" i="5"/>
  <c r="Q8376" i="5" s="1"/>
  <c r="P10064" i="5"/>
  <c r="Q10064" i="5" s="1"/>
  <c r="P9062" i="5"/>
  <c r="Q9062" i="5" s="1"/>
  <c r="P11943" i="5"/>
  <c r="Q11943" i="5" s="1"/>
  <c r="O2399" i="5"/>
  <c r="P2399" i="5" s="1"/>
  <c r="O11869" i="5"/>
  <c r="N11869" i="5"/>
  <c r="N10946" i="5"/>
  <c r="O10946" i="5"/>
  <c r="O9222" i="5"/>
  <c r="N9222" i="5"/>
  <c r="N2844" i="5"/>
  <c r="O2844" i="5"/>
  <c r="O2581" i="5"/>
  <c r="N2581" i="5"/>
  <c r="O2298" i="5"/>
  <c r="N2298" i="5"/>
  <c r="N2783" i="5"/>
  <c r="O2783" i="5"/>
  <c r="O2115" i="5"/>
  <c r="N2115" i="5"/>
  <c r="N2202" i="5"/>
  <c r="O2202" i="5"/>
  <c r="N1933" i="5"/>
  <c r="O1933" i="5"/>
  <c r="N2075" i="5"/>
  <c r="O2075" i="5"/>
  <c r="O11296" i="5"/>
  <c r="N11296" i="5"/>
  <c r="O3626" i="5"/>
  <c r="N3626" i="5"/>
  <c r="O2961" i="5"/>
  <c r="N2961" i="5"/>
  <c r="O2941" i="5"/>
  <c r="N2941" i="5"/>
  <c r="N2965" i="5"/>
  <c r="O2965" i="5"/>
  <c r="O3024" i="5"/>
  <c r="N3024" i="5"/>
  <c r="N2984" i="5"/>
  <c r="O2984" i="5"/>
  <c r="O2948" i="5"/>
  <c r="N2948" i="5"/>
  <c r="N2870" i="5"/>
  <c r="O2870" i="5"/>
  <c r="N3031" i="5"/>
  <c r="O3031" i="5"/>
  <c r="N2995" i="5"/>
  <c r="O2995" i="5"/>
  <c r="O2947" i="5"/>
  <c r="N2947" i="5"/>
  <c r="O2893" i="5"/>
  <c r="N2893" i="5"/>
  <c r="O2546" i="5"/>
  <c r="N2546" i="5"/>
  <c r="N3018" i="5"/>
  <c r="O3018" i="5"/>
  <c r="O2982" i="5"/>
  <c r="N2982" i="5"/>
  <c r="O2938" i="5"/>
  <c r="N2938" i="5"/>
  <c r="O2597" i="5"/>
  <c r="N2597" i="5"/>
  <c r="N2236" i="5"/>
  <c r="O2236" i="5"/>
  <c r="O1594" i="5"/>
  <c r="N1594" i="5"/>
  <c r="N1669" i="5"/>
  <c r="O1669" i="5"/>
  <c r="O1341" i="5"/>
  <c r="N1341" i="5"/>
  <c r="O1895" i="5"/>
  <c r="N1895" i="5"/>
  <c r="O1206" i="5"/>
  <c r="N1206" i="5"/>
  <c r="N13004" i="5"/>
  <c r="O13004" i="5"/>
  <c r="O13019" i="5"/>
  <c r="N13019" i="5"/>
  <c r="N12935" i="5"/>
  <c r="O12935" i="5"/>
  <c r="O13142" i="5"/>
  <c r="N13142" i="5"/>
  <c r="N13049" i="5"/>
  <c r="O13049" i="5"/>
  <c r="N10992" i="5"/>
  <c r="O10992" i="5"/>
  <c r="N10866" i="5"/>
  <c r="O10866" i="5"/>
  <c r="O9409" i="5"/>
  <c r="N9409" i="5"/>
  <c r="N9711" i="5"/>
  <c r="O9711" i="5"/>
  <c r="N9179" i="5"/>
  <c r="O9179" i="5"/>
  <c r="N3815" i="5"/>
  <c r="O3815" i="5"/>
  <c r="N3807" i="5"/>
  <c r="O3807" i="5"/>
  <c r="N3830" i="5"/>
  <c r="O3830" i="5"/>
  <c r="N3794" i="5"/>
  <c r="O3794" i="5"/>
  <c r="O3813" i="5"/>
  <c r="N3813" i="5"/>
  <c r="O3800" i="5"/>
  <c r="N3800" i="5"/>
  <c r="N2744" i="5"/>
  <c r="O2744" i="5"/>
  <c r="O2674" i="5"/>
  <c r="N2674" i="5"/>
  <c r="N3405" i="5"/>
  <c r="O3405" i="5"/>
  <c r="N2714" i="5"/>
  <c r="O2714" i="5"/>
  <c r="O2826" i="5"/>
  <c r="N2826" i="5"/>
  <c r="O2338" i="5"/>
  <c r="N2338" i="5"/>
  <c r="N2713" i="5"/>
  <c r="O2713" i="5"/>
  <c r="O2818" i="5"/>
  <c r="N2818" i="5"/>
  <c r="N2773" i="5"/>
  <c r="O2773" i="5"/>
  <c r="O2778" i="5"/>
  <c r="N2778" i="5"/>
  <c r="N2758" i="5"/>
  <c r="O2758" i="5"/>
  <c r="O2677" i="5"/>
  <c r="N2677" i="5"/>
  <c r="O2605" i="5"/>
  <c r="N2605" i="5"/>
  <c r="O2777" i="5"/>
  <c r="N2777" i="5"/>
  <c r="N2716" i="5"/>
  <c r="O2716" i="5"/>
  <c r="N2676" i="5"/>
  <c r="O2676" i="5"/>
  <c r="O2636" i="5"/>
  <c r="N2636" i="5"/>
  <c r="N2604" i="5"/>
  <c r="O2604" i="5"/>
  <c r="N2324" i="5"/>
  <c r="O2324" i="5"/>
  <c r="N2843" i="5"/>
  <c r="O2843" i="5"/>
  <c r="O2787" i="5"/>
  <c r="N2787" i="5"/>
  <c r="O2747" i="5"/>
  <c r="N2747" i="5"/>
  <c r="O2679" i="5"/>
  <c r="N2679" i="5"/>
  <c r="O2607" i="5"/>
  <c r="N2607" i="5"/>
  <c r="N2327" i="5"/>
  <c r="O2327" i="5"/>
  <c r="N2262" i="5"/>
  <c r="O2262" i="5"/>
  <c r="N2167" i="5"/>
  <c r="O2167" i="5"/>
  <c r="O2081" i="5"/>
  <c r="N2081" i="5"/>
  <c r="N1890" i="5"/>
  <c r="O1890" i="5"/>
  <c r="N1792" i="5"/>
  <c r="O1792" i="5"/>
  <c r="O1780" i="5"/>
  <c r="N1780" i="5"/>
  <c r="O1768" i="5"/>
  <c r="N1768" i="5"/>
  <c r="N2061" i="5"/>
  <c r="O2061" i="5"/>
  <c r="O1766" i="5"/>
  <c r="N1766" i="5"/>
  <c r="N1964" i="5"/>
  <c r="O1964" i="5"/>
  <c r="O1736" i="5"/>
  <c r="N1736" i="5"/>
  <c r="O2083" i="5"/>
  <c r="N2083" i="5"/>
  <c r="O2015" i="5"/>
  <c r="N2015" i="5"/>
  <c r="O1815" i="5"/>
  <c r="N1815" i="5"/>
  <c r="N684" i="5"/>
  <c r="O684" i="5"/>
  <c r="O928" i="5"/>
  <c r="N928" i="5"/>
  <c r="O991" i="5"/>
  <c r="N991" i="5"/>
  <c r="O935" i="5"/>
  <c r="N935" i="5"/>
  <c r="N864" i="5"/>
  <c r="O864" i="5"/>
  <c r="N994" i="5"/>
  <c r="O994" i="5"/>
  <c r="N907" i="5"/>
  <c r="O907" i="5"/>
  <c r="N863" i="5"/>
  <c r="O863" i="5"/>
  <c r="N831" i="5"/>
  <c r="O831" i="5"/>
  <c r="O601" i="5"/>
  <c r="N601" i="5"/>
  <c r="N926" i="5"/>
  <c r="O926" i="5"/>
  <c r="N866" i="5"/>
  <c r="O866" i="5"/>
  <c r="N834" i="5"/>
  <c r="O834" i="5"/>
  <c r="O511" i="5"/>
  <c r="N511" i="5"/>
  <c r="N977" i="5"/>
  <c r="O977" i="5"/>
  <c r="O901" i="5"/>
  <c r="N901" i="5"/>
  <c r="N829" i="5"/>
  <c r="O829" i="5"/>
  <c r="N669" i="5"/>
  <c r="O669" i="5"/>
  <c r="N457" i="5"/>
  <c r="O457" i="5"/>
  <c r="O743" i="5"/>
  <c r="N743" i="5"/>
  <c r="N643" i="5"/>
  <c r="O643" i="5"/>
  <c r="N794" i="5"/>
  <c r="O794" i="5"/>
  <c r="N682" i="5"/>
  <c r="O682" i="5"/>
  <c r="O594" i="5"/>
  <c r="N594" i="5"/>
  <c r="N300" i="5"/>
  <c r="O300" i="5"/>
  <c r="N308" i="5"/>
  <c r="O308" i="5"/>
  <c r="N310" i="5"/>
  <c r="O310" i="5"/>
  <c r="O249" i="5"/>
  <c r="N249" i="5"/>
  <c r="N141" i="5"/>
  <c r="O141" i="5"/>
  <c r="N109" i="5"/>
  <c r="O109" i="5"/>
  <c r="N164" i="5"/>
  <c r="O164" i="5"/>
  <c r="O3558" i="5"/>
  <c r="N3558" i="5"/>
  <c r="N3368" i="5"/>
  <c r="O3368" i="5"/>
  <c r="N2428" i="5"/>
  <c r="O2428" i="5"/>
  <c r="N3042" i="5"/>
  <c r="O3042" i="5"/>
  <c r="N2258" i="5"/>
  <c r="O2258" i="5"/>
  <c r="P4598" i="5"/>
  <c r="Q4598" i="5" s="1"/>
  <c r="P9378" i="5"/>
  <c r="Q9378" i="5" s="1"/>
  <c r="P11776" i="5"/>
  <c r="Q11776" i="5" s="1"/>
  <c r="P10299" i="5"/>
  <c r="P11489" i="5"/>
  <c r="Q11489" i="5" s="1"/>
  <c r="P11991" i="5"/>
  <c r="Q11991" i="5" s="1"/>
  <c r="P12259" i="5"/>
  <c r="Q12259" i="5" s="1"/>
  <c r="P12535" i="5"/>
  <c r="Q12535" i="5" s="1"/>
  <c r="P11643" i="5"/>
  <c r="Q11643" i="5" s="1"/>
  <c r="P914" i="5"/>
  <c r="P1301" i="5"/>
  <c r="P1344" i="5"/>
  <c r="P5848" i="5"/>
  <c r="Q5848" i="5" s="1"/>
  <c r="P10497" i="5"/>
  <c r="P13177" i="5"/>
  <c r="Q13177" i="5" s="1"/>
  <c r="P3114" i="5"/>
  <c r="Q3114" i="5" s="1"/>
  <c r="P3088" i="5"/>
  <c r="Q3088" i="5" s="1"/>
  <c r="P3071" i="5"/>
  <c r="Q3071" i="5" s="1"/>
  <c r="P3681" i="5"/>
  <c r="Q3681" i="5" s="1"/>
  <c r="P3708" i="5"/>
  <c r="Q3708" i="5" s="1"/>
  <c r="P4374" i="5"/>
  <c r="Q4374" i="5" s="1"/>
  <c r="P4312" i="5"/>
  <c r="Q4312" i="5" s="1"/>
  <c r="P1672" i="5"/>
  <c r="P12921" i="5"/>
  <c r="Q12921" i="5" s="1"/>
  <c r="P13022" i="5"/>
  <c r="Q13022" i="5" s="1"/>
  <c r="P4610" i="5"/>
  <c r="P4905" i="5"/>
  <c r="P4943" i="5"/>
  <c r="P9241" i="5"/>
  <c r="Q9241" i="5" s="1"/>
  <c r="P5644" i="5"/>
  <c r="Q5644" i="5" s="1"/>
  <c r="P5386" i="5"/>
  <c r="P5400" i="5"/>
  <c r="Q5400" i="5" s="1"/>
  <c r="P5655" i="5"/>
  <c r="Q5655" i="5" s="1"/>
  <c r="P7043" i="5"/>
  <c r="Q7043" i="5" s="1"/>
  <c r="P9172" i="5"/>
  <c r="Q9172" i="5" s="1"/>
  <c r="P8510" i="5"/>
  <c r="Q8510" i="5" s="1"/>
  <c r="P10492" i="5"/>
  <c r="P12102" i="5"/>
  <c r="Q12102" i="5" s="1"/>
  <c r="P3765" i="5"/>
  <c r="Q3765" i="5" s="1"/>
  <c r="P11272" i="5"/>
  <c r="Q11272" i="5" s="1"/>
  <c r="N13084" i="5"/>
  <c r="O13084" i="5"/>
  <c r="N12999" i="5"/>
  <c r="O12999" i="5"/>
  <c r="N13025" i="5"/>
  <c r="O13025" i="5"/>
  <c r="P4755" i="5"/>
  <c r="P14031" i="5"/>
  <c r="P13665" i="5"/>
  <c r="P4422" i="5"/>
  <c r="Q4422" i="5" s="1"/>
  <c r="P5335" i="5"/>
  <c r="Q5335" i="5" s="1"/>
  <c r="P5790" i="5"/>
  <c r="Q5790" i="5" s="1"/>
  <c r="P7382" i="5"/>
  <c r="Q7382" i="5" s="1"/>
  <c r="P7578" i="5"/>
  <c r="Q7578" i="5" s="1"/>
  <c r="P6861" i="5"/>
  <c r="Q6861" i="5" s="1"/>
  <c r="P7140" i="5"/>
  <c r="Q7140" i="5" s="1"/>
  <c r="P7994" i="5"/>
  <c r="Q7994" i="5" s="1"/>
  <c r="P7695" i="5"/>
  <c r="Q7695" i="5" s="1"/>
  <c r="P8456" i="5"/>
  <c r="Q8456" i="5" s="1"/>
  <c r="P8200" i="5"/>
  <c r="Q8200" i="5" s="1"/>
  <c r="P80" i="5"/>
  <c r="P2463" i="5"/>
  <c r="P5344" i="5"/>
  <c r="Q5344" i="5" s="1"/>
  <c r="O13193" i="5"/>
  <c r="P13193" i="5" s="1"/>
  <c r="Q13193" i="5" s="1"/>
  <c r="N13116" i="5"/>
  <c r="P13116" i="5" s="1"/>
  <c r="Q13116" i="5" s="1"/>
  <c r="P4116" i="5"/>
  <c r="P5651" i="5"/>
  <c r="Q5651" i="5" s="1"/>
  <c r="P6009" i="5"/>
  <c r="Q6009" i="5" s="1"/>
  <c r="P7109" i="5"/>
  <c r="Q7109" i="5" s="1"/>
  <c r="P8620" i="5"/>
  <c r="Q8620" i="5" s="1"/>
  <c r="P11144" i="5"/>
  <c r="Q11144" i="5" s="1"/>
  <c r="P12708" i="5"/>
  <c r="Q12708" i="5" s="1"/>
  <c r="N13961" i="5"/>
  <c r="O13961" i="5"/>
  <c r="N13729" i="5"/>
  <c r="O13729" i="5"/>
  <c r="N13325" i="5"/>
  <c r="O13325" i="5"/>
  <c r="N13197" i="5"/>
  <c r="O13197" i="5"/>
  <c r="O14368" i="5"/>
  <c r="N14368" i="5"/>
  <c r="O13956" i="5"/>
  <c r="N13956" i="5"/>
  <c r="O13460" i="5"/>
  <c r="N13460" i="5"/>
  <c r="N13256" i="5"/>
  <c r="O13256" i="5"/>
  <c r="N9201" i="5"/>
  <c r="O9201" i="5"/>
  <c r="N9108" i="5"/>
  <c r="O9108" i="5"/>
  <c r="O5822" i="5"/>
  <c r="N5822" i="5"/>
  <c r="N11363" i="5"/>
  <c r="O11363" i="5"/>
  <c r="O11354" i="5"/>
  <c r="N11354" i="5"/>
  <c r="O10783" i="5"/>
  <c r="N10783" i="5"/>
  <c r="O10175" i="5"/>
  <c r="N10175" i="5"/>
  <c r="N9731" i="5"/>
  <c r="O9731" i="5"/>
  <c r="O10568" i="5"/>
  <c r="N10568" i="5"/>
  <c r="N8938" i="5"/>
  <c r="O8938" i="5"/>
  <c r="N8250" i="5"/>
  <c r="O8250" i="5"/>
  <c r="N8773" i="5"/>
  <c r="O8773" i="5"/>
  <c r="O9004" i="5"/>
  <c r="N9004" i="5"/>
  <c r="N6260" i="5"/>
  <c r="O6260" i="5"/>
  <c r="O5810" i="5"/>
  <c r="N5810" i="5"/>
  <c r="N4738" i="5"/>
  <c r="O4738" i="5"/>
  <c r="N3601" i="5"/>
  <c r="O3601" i="5"/>
  <c r="N3772" i="5"/>
  <c r="O3772" i="5"/>
  <c r="O3425" i="5"/>
  <c r="N3425" i="5"/>
  <c r="O2446" i="5"/>
  <c r="N2446" i="5"/>
  <c r="O3036" i="5"/>
  <c r="N3036" i="5"/>
  <c r="N1918" i="5"/>
  <c r="O1918" i="5"/>
  <c r="N2012" i="5"/>
  <c r="O2012" i="5"/>
  <c r="O1254" i="5"/>
  <c r="N1254" i="5"/>
  <c r="N1346" i="5"/>
  <c r="O1346" i="5"/>
  <c r="N1183" i="5"/>
  <c r="O1183" i="5"/>
  <c r="N545" i="5"/>
  <c r="O545" i="5"/>
  <c r="N973" i="5"/>
  <c r="O973" i="5"/>
  <c r="O645" i="5"/>
  <c r="N645" i="5"/>
  <c r="N719" i="5"/>
  <c r="O719" i="5"/>
  <c r="O419" i="5"/>
  <c r="N419" i="5"/>
  <c r="N43" i="5"/>
  <c r="O43" i="5"/>
  <c r="N9267" i="5"/>
  <c r="O9267" i="5"/>
  <c r="N3728" i="5"/>
  <c r="O3728" i="5"/>
  <c r="O2451" i="5"/>
  <c r="N2451" i="5"/>
  <c r="N14534" i="5"/>
  <c r="O14534" i="5"/>
  <c r="N14469" i="5"/>
  <c r="O14469" i="5"/>
  <c r="N11288" i="5"/>
  <c r="O11288" i="5"/>
  <c r="N9240" i="5"/>
  <c r="O9240" i="5"/>
  <c r="P4201" i="5"/>
  <c r="P9660" i="5"/>
  <c r="Q9660" i="5" s="1"/>
  <c r="P12671" i="5"/>
  <c r="Q12671" i="5" s="1"/>
  <c r="P4044" i="5"/>
  <c r="Q4044" i="5" s="1"/>
  <c r="P4706" i="5"/>
  <c r="Q4706" i="5" s="1"/>
  <c r="P4891" i="5"/>
  <c r="Q4891" i="5" s="1"/>
  <c r="P5528" i="5"/>
  <c r="Q5528" i="5" s="1"/>
  <c r="P5785" i="5"/>
  <c r="Q5785" i="5" s="1"/>
  <c r="P5434" i="5"/>
  <c r="Q5434" i="5" s="1"/>
  <c r="P5634" i="5"/>
  <c r="Q5634" i="5" s="1"/>
  <c r="P5103" i="5"/>
  <c r="Q5103" i="5" s="1"/>
  <c r="P5428" i="5"/>
  <c r="Q5428" i="5" s="1"/>
  <c r="P6003" i="5"/>
  <c r="Q6003" i="5" s="1"/>
  <c r="P6385" i="5"/>
  <c r="Q6385" i="5" s="1"/>
  <c r="P7254" i="5"/>
  <c r="Q7254" i="5" s="1"/>
  <c r="O366" i="5"/>
  <c r="P366" i="5" s="1"/>
  <c r="N318" i="5"/>
  <c r="P318" i="5" s="1"/>
  <c r="N736" i="5"/>
  <c r="P736" i="5" s="1"/>
  <c r="O779" i="5"/>
  <c r="P779" i="5" s="1"/>
  <c r="O913" i="5"/>
  <c r="P913" i="5" s="1"/>
  <c r="O11" i="5"/>
  <c r="P11" i="5" s="1"/>
  <c r="O1352" i="5"/>
  <c r="P1352" i="5" s="1"/>
  <c r="O1241" i="5"/>
  <c r="P1241" i="5" s="1"/>
  <c r="O1364" i="5"/>
  <c r="P1364" i="5" s="1"/>
  <c r="N1747" i="5"/>
  <c r="P1747" i="5" s="1"/>
  <c r="O1743" i="5"/>
  <c r="P1743" i="5" s="1"/>
  <c r="N2396" i="5"/>
  <c r="P2396" i="5" s="1"/>
  <c r="O3193" i="5"/>
  <c r="P3193" i="5" s="1"/>
  <c r="Q3193" i="5" s="1"/>
  <c r="O2431" i="5"/>
  <c r="P2431" i="5" s="1"/>
  <c r="N3212" i="5"/>
  <c r="P3212" i="5" s="1"/>
  <c r="Q3212" i="5" s="1"/>
  <c r="N3312" i="5"/>
  <c r="P3312" i="5" s="1"/>
  <c r="Q3312" i="5" s="1"/>
  <c r="N3749" i="5"/>
  <c r="P3749" i="5" s="1"/>
  <c r="Q3749" i="5" s="1"/>
  <c r="N3775" i="5"/>
  <c r="P3775" i="5" s="1"/>
  <c r="Q3775" i="5" s="1"/>
  <c r="N5594" i="5"/>
  <c r="P5594" i="5" s="1"/>
  <c r="Q5594" i="5" s="1"/>
  <c r="O6657" i="5"/>
  <c r="P6657" i="5" s="1"/>
  <c r="Q6657" i="5" s="1"/>
  <c r="O8902" i="5"/>
  <c r="P8902" i="5" s="1"/>
  <c r="Q8902" i="5" s="1"/>
  <c r="O10268" i="5"/>
  <c r="P10268" i="5" s="1"/>
  <c r="O10237" i="5"/>
  <c r="P10237" i="5" s="1"/>
  <c r="N10274" i="5"/>
  <c r="P10274" i="5" s="1"/>
  <c r="O10555" i="5"/>
  <c r="P10555" i="5" s="1"/>
  <c r="N10203" i="5"/>
  <c r="P10203" i="5" s="1"/>
  <c r="N12636" i="5"/>
  <c r="P12636" i="5" s="1"/>
  <c r="Q12636" i="5" s="1"/>
  <c r="O13046" i="5"/>
  <c r="P13046" i="5" s="1"/>
  <c r="N12976" i="5"/>
  <c r="P12976" i="5" s="1"/>
  <c r="Q12976" i="5" s="1"/>
  <c r="P354" i="5"/>
  <c r="P11556" i="5"/>
  <c r="Q11556" i="5" s="1"/>
  <c r="N10187" i="5"/>
  <c r="P10187" i="5" s="1"/>
  <c r="N14547" i="5"/>
  <c r="P14547" i="5" s="1"/>
  <c r="O14526" i="5"/>
  <c r="P14526" i="5" s="1"/>
  <c r="P8780" i="5"/>
  <c r="Q8780" i="5" s="1"/>
  <c r="P9344" i="5"/>
  <c r="Q9344" i="5" s="1"/>
  <c r="P13141" i="5"/>
  <c r="Q13141" i="5" s="1"/>
  <c r="P5798" i="5"/>
  <c r="Q5798" i="5" s="1"/>
  <c r="P6382" i="5"/>
  <c r="Q6382" i="5" s="1"/>
  <c r="P7782" i="5"/>
  <c r="Q7782" i="5" s="1"/>
  <c r="P7487" i="5"/>
  <c r="Q7487" i="5" s="1"/>
  <c r="N5291" i="5"/>
  <c r="P5291" i="5" s="1"/>
  <c r="Q5291" i="5" s="1"/>
  <c r="N6681" i="5"/>
  <c r="P6681" i="5" s="1"/>
  <c r="Q6681" i="5" s="1"/>
  <c r="N10951" i="5"/>
  <c r="P10951" i="5" s="1"/>
  <c r="Q10951" i="5" s="1"/>
  <c r="N10918" i="5"/>
  <c r="P10918" i="5" s="1"/>
  <c r="Q10918" i="5" s="1"/>
  <c r="O13923" i="5"/>
  <c r="P13923" i="5" s="1"/>
  <c r="N14328" i="5"/>
  <c r="P14328" i="5" s="1"/>
  <c r="N13921" i="5"/>
  <c r="P13921" i="5" s="1"/>
  <c r="O13794" i="5"/>
  <c r="P13794" i="5" s="1"/>
  <c r="O2443" i="5"/>
  <c r="P2443" i="5" s="1"/>
  <c r="N3766" i="5"/>
  <c r="P3766" i="5" s="1"/>
  <c r="Q3766" i="5" s="1"/>
  <c r="N12526" i="5"/>
  <c r="P12526" i="5" s="1"/>
  <c r="Q12526" i="5" s="1"/>
  <c r="O12688" i="5"/>
  <c r="P12688" i="5" s="1"/>
  <c r="Q12688" i="5" s="1"/>
  <c r="N4701" i="5"/>
  <c r="P4701" i="5" s="1"/>
  <c r="O12613" i="5"/>
  <c r="N12613" i="5"/>
  <c r="O12310" i="5"/>
  <c r="N12310" i="5"/>
  <c r="N11427" i="5"/>
  <c r="O11427" i="5"/>
  <c r="N11225" i="5"/>
  <c r="O11225" i="5"/>
  <c r="O6129" i="5"/>
  <c r="N6129" i="5"/>
  <c r="N5949" i="5"/>
  <c r="O5949" i="5"/>
  <c r="N5733" i="5"/>
  <c r="O5733" i="5"/>
  <c r="N5270" i="5"/>
  <c r="O5270" i="5"/>
  <c r="N5261" i="5"/>
  <c r="O5261" i="5"/>
  <c r="O4196" i="5"/>
  <c r="N4196" i="5"/>
  <c r="N4497" i="5"/>
  <c r="O4497" i="5"/>
  <c r="O4604" i="5"/>
  <c r="N4604" i="5"/>
  <c r="N4376" i="5"/>
  <c r="O4376" i="5"/>
  <c r="O4183" i="5"/>
  <c r="N4183" i="5"/>
  <c r="N3156" i="5"/>
  <c r="O3156" i="5"/>
  <c r="N3108" i="5"/>
  <c r="O3108" i="5"/>
  <c r="N3147" i="5"/>
  <c r="O3147" i="5"/>
  <c r="N3060" i="5"/>
  <c r="O3060" i="5"/>
  <c r="N3154" i="5"/>
  <c r="O3154" i="5"/>
  <c r="O3055" i="5"/>
  <c r="N3055" i="5"/>
  <c r="O3086" i="5"/>
  <c r="N3086" i="5"/>
  <c r="N3070" i="5"/>
  <c r="O3070" i="5"/>
  <c r="N320" i="5"/>
  <c r="O320" i="5"/>
  <c r="O155" i="5"/>
  <c r="N155" i="5"/>
  <c r="N206" i="5"/>
  <c r="O206" i="5"/>
  <c r="N273" i="5"/>
  <c r="O273" i="5"/>
  <c r="N197" i="5"/>
  <c r="O197" i="5"/>
  <c r="N224" i="5"/>
  <c r="O224" i="5"/>
  <c r="N3559" i="5"/>
  <c r="O3559" i="5"/>
  <c r="N11660" i="5"/>
  <c r="O11660" i="5"/>
  <c r="N8192" i="5"/>
  <c r="O8192" i="5"/>
  <c r="N2122" i="5"/>
  <c r="O2122" i="5"/>
  <c r="N765" i="5"/>
  <c r="O765" i="5"/>
  <c r="N424" i="5"/>
  <c r="O424" i="5"/>
  <c r="N491" i="5"/>
  <c r="O491" i="5"/>
  <c r="O307" i="5"/>
  <c r="N307" i="5"/>
  <c r="O482" i="5"/>
  <c r="N482" i="5"/>
  <c r="P11689" i="5"/>
  <c r="Q11689" i="5" s="1"/>
  <c r="P14502" i="5"/>
  <c r="O12987" i="5"/>
  <c r="N12987" i="5"/>
  <c r="N13090" i="5"/>
  <c r="O13090" i="5"/>
  <c r="N12974" i="5"/>
  <c r="O12974" i="5"/>
  <c r="N9466" i="5"/>
  <c r="O9466" i="5"/>
  <c r="O13042" i="5"/>
  <c r="P13042" i="5" s="1"/>
  <c r="Q13042" i="5" s="1"/>
  <c r="N13225" i="5"/>
  <c r="P13225" i="5" s="1"/>
  <c r="Q13225" i="5" s="1"/>
  <c r="P10929" i="5"/>
  <c r="Q10929" i="5" s="1"/>
  <c r="P768" i="5"/>
  <c r="P3043" i="5"/>
  <c r="P4211" i="5"/>
  <c r="Q4211" i="5" s="1"/>
  <c r="P12729" i="5"/>
  <c r="Q12729" i="5" s="1"/>
  <c r="P625" i="5"/>
  <c r="P12541" i="5"/>
  <c r="Q12541" i="5" s="1"/>
  <c r="P8748" i="5"/>
  <c r="Q8748" i="5" s="1"/>
  <c r="P9324" i="5"/>
  <c r="Q9324" i="5" s="1"/>
  <c r="P10995" i="5"/>
  <c r="Q10995" i="5" s="1"/>
  <c r="P4262" i="5"/>
  <c r="P4615" i="5"/>
  <c r="P5042" i="5"/>
  <c r="P3754" i="5"/>
  <c r="Q3754" i="5" s="1"/>
  <c r="P12767" i="5"/>
  <c r="Q12767" i="5" s="1"/>
  <c r="N13957" i="5"/>
  <c r="O13957" i="5"/>
  <c r="N13657" i="5"/>
  <c r="O13657" i="5"/>
  <c r="N13301" i="5"/>
  <c r="O13301" i="5"/>
  <c r="O14440" i="5"/>
  <c r="N14440" i="5"/>
  <c r="N14352" i="5"/>
  <c r="O14352" i="5"/>
  <c r="O13920" i="5"/>
  <c r="N13920" i="5"/>
  <c r="N13376" i="5"/>
  <c r="O13376" i="5"/>
  <c r="N13244" i="5"/>
  <c r="O13244" i="5"/>
  <c r="O14267" i="5"/>
  <c r="N14267" i="5"/>
  <c r="N13691" i="5"/>
  <c r="O13691" i="5"/>
  <c r="N13287" i="5"/>
  <c r="O13287" i="5"/>
  <c r="N11062" i="5"/>
  <c r="O11062" i="5"/>
  <c r="N9284" i="5"/>
  <c r="O9284" i="5"/>
  <c r="N9137" i="5"/>
  <c r="O9137" i="5"/>
  <c r="O6054" i="5"/>
  <c r="N6054" i="5"/>
  <c r="N12231" i="5"/>
  <c r="O12231" i="5"/>
  <c r="O10307" i="5"/>
  <c r="N10307" i="5"/>
  <c r="N9616" i="5"/>
  <c r="O9616" i="5"/>
  <c r="N9377" i="5"/>
  <c r="O9377" i="5"/>
  <c r="N8923" i="5"/>
  <c r="O8923" i="5"/>
  <c r="N8906" i="5"/>
  <c r="O8906" i="5"/>
  <c r="N9041" i="5"/>
  <c r="O9041" i="5"/>
  <c r="O8741" i="5"/>
  <c r="N8741" i="5"/>
  <c r="N3463" i="5"/>
  <c r="O3463" i="5"/>
  <c r="N3761" i="5"/>
  <c r="O3761" i="5"/>
  <c r="O3593" i="5"/>
  <c r="N3593" i="5"/>
  <c r="N3588" i="5"/>
  <c r="O3588" i="5"/>
  <c r="N3477" i="5"/>
  <c r="O3477" i="5"/>
  <c r="N2432" i="5"/>
  <c r="O2432" i="5"/>
  <c r="N1886" i="5"/>
  <c r="O1886" i="5"/>
  <c r="O1026" i="5"/>
  <c r="N1026" i="5"/>
  <c r="N1519" i="5"/>
  <c r="O1519" i="5"/>
  <c r="N760" i="5"/>
  <c r="O760" i="5"/>
  <c r="N770" i="5"/>
  <c r="O770" i="5"/>
  <c r="N638" i="5"/>
  <c r="O638" i="5"/>
  <c r="N39" i="5"/>
  <c r="O39" i="5"/>
  <c r="O74" i="5"/>
  <c r="N74" i="5"/>
  <c r="N9" i="5"/>
  <c r="O9" i="5"/>
  <c r="O52" i="5"/>
  <c r="N52" i="5"/>
  <c r="N12801" i="5"/>
  <c r="O12801" i="5"/>
  <c r="O12657" i="5"/>
  <c r="N12657" i="5"/>
  <c r="O12014" i="5"/>
  <c r="N12014" i="5"/>
  <c r="N3540" i="5"/>
  <c r="O3540" i="5"/>
  <c r="O14562" i="5"/>
  <c r="N14562" i="5"/>
  <c r="O14530" i="5"/>
  <c r="N14530" i="5"/>
  <c r="N11059" i="5"/>
  <c r="O11059" i="5"/>
  <c r="P10373" i="5"/>
  <c r="O3128" i="5"/>
  <c r="P3128" i="5" s="1"/>
  <c r="Q3128" i="5" s="1"/>
  <c r="N3410" i="5"/>
  <c r="P3410" i="5" s="1"/>
  <c r="Q3410" i="5" s="1"/>
  <c r="O3392" i="5"/>
  <c r="P3392" i="5" s="1"/>
  <c r="Q3392" i="5" s="1"/>
  <c r="O3598" i="5"/>
  <c r="P3598" i="5" s="1"/>
  <c r="Q3598" i="5" s="1"/>
  <c r="O3744" i="5"/>
  <c r="P3744" i="5" s="1"/>
  <c r="Q3744" i="5" s="1"/>
  <c r="N5627" i="5"/>
  <c r="P5627" i="5" s="1"/>
  <c r="Q5627" i="5" s="1"/>
  <c r="O11280" i="5"/>
  <c r="P11280" i="5" s="1"/>
  <c r="Q11280" i="5" s="1"/>
  <c r="N9438" i="5"/>
  <c r="P9438" i="5" s="1"/>
  <c r="Q9438" i="5" s="1"/>
  <c r="O12975" i="5"/>
  <c r="P12975" i="5" s="1"/>
  <c r="Q12975" i="5" s="1"/>
  <c r="O13144" i="5"/>
  <c r="P13144" i="5" s="1"/>
  <c r="Q13144" i="5" s="1"/>
  <c r="O4454" i="5"/>
  <c r="P4454" i="5" s="1"/>
  <c r="O14471" i="5"/>
  <c r="P14471" i="5" s="1"/>
  <c r="Q14471" i="5" s="1"/>
  <c r="P4270" i="5"/>
  <c r="P5072" i="5"/>
  <c r="P5210" i="5"/>
  <c r="Q5210" i="5" s="1"/>
  <c r="P6269" i="5"/>
  <c r="Q6269" i="5" s="1"/>
  <c r="P7703" i="5"/>
  <c r="Q7703" i="5" s="1"/>
  <c r="P6938" i="5"/>
  <c r="Q6938" i="5" s="1"/>
  <c r="P8457" i="5"/>
  <c r="Q8457" i="5" s="1"/>
  <c r="P8247" i="5"/>
  <c r="Q8247" i="5" s="1"/>
  <c r="P9805" i="5"/>
  <c r="Q9805" i="5" s="1"/>
  <c r="P9823" i="5"/>
  <c r="Q9823" i="5" s="1"/>
  <c r="P12319" i="5"/>
  <c r="Q12319" i="5" s="1"/>
  <c r="O9121" i="5"/>
  <c r="P9121" i="5" s="1"/>
  <c r="Q9121" i="5" s="1"/>
  <c r="N11048" i="5"/>
  <c r="P11048" i="5" s="1"/>
  <c r="Q11048" i="5" s="1"/>
  <c r="O11081" i="5"/>
  <c r="P11081" i="5" s="1"/>
  <c r="Q11081" i="5" s="1"/>
  <c r="O13220" i="5"/>
  <c r="P13220" i="5" s="1"/>
  <c r="O14428" i="5"/>
  <c r="P14428" i="5" s="1"/>
  <c r="O14361" i="5"/>
  <c r="P14361" i="5" s="1"/>
  <c r="N14350" i="5"/>
  <c r="P14350" i="5" s="1"/>
  <c r="N2407" i="5"/>
  <c r="P2407" i="5" s="1"/>
  <c r="O2487" i="5"/>
  <c r="P2487" i="5" s="1"/>
  <c r="N12790" i="5"/>
  <c r="P12790" i="5" s="1"/>
  <c r="Q12790" i="5" s="1"/>
  <c r="O12673" i="5"/>
  <c r="N12673" i="5"/>
  <c r="O12480" i="5"/>
  <c r="N12480" i="5"/>
  <c r="O12057" i="5"/>
  <c r="N12057" i="5"/>
  <c r="N11386" i="5"/>
  <c r="O11386" i="5"/>
  <c r="O12218" i="5"/>
  <c r="N12218" i="5"/>
  <c r="O11395" i="5"/>
  <c r="N11395" i="5"/>
  <c r="O11193" i="5"/>
  <c r="N11193" i="5"/>
  <c r="O6081" i="5"/>
  <c r="N6081" i="5"/>
  <c r="O5942" i="5"/>
  <c r="N5942" i="5"/>
  <c r="N4438" i="5"/>
  <c r="O4438" i="5"/>
  <c r="N4243" i="5"/>
  <c r="O4243" i="5"/>
  <c r="N4477" i="5"/>
  <c r="O4477" i="5"/>
  <c r="N3100" i="5"/>
  <c r="O3100" i="5"/>
  <c r="O3143" i="5"/>
  <c r="N3143" i="5"/>
  <c r="N3052" i="5"/>
  <c r="O3052" i="5"/>
  <c r="N3150" i="5"/>
  <c r="O3150" i="5"/>
  <c r="O3051" i="5"/>
  <c r="N3051" i="5"/>
  <c r="N3169" i="5"/>
  <c r="O3169" i="5"/>
  <c r="N3066" i="5"/>
  <c r="O3066" i="5"/>
  <c r="N808" i="5"/>
  <c r="O808" i="5"/>
  <c r="O311" i="5"/>
  <c r="N311" i="5"/>
  <c r="N270" i="5"/>
  <c r="O270" i="5"/>
  <c r="N190" i="5"/>
  <c r="O190" i="5"/>
  <c r="O257" i="5"/>
  <c r="N257" i="5"/>
  <c r="N193" i="5"/>
  <c r="O193" i="5"/>
  <c r="N216" i="5"/>
  <c r="O216" i="5"/>
  <c r="N3555" i="5"/>
  <c r="O3555" i="5"/>
  <c r="N3545" i="5"/>
  <c r="O3545" i="5"/>
  <c r="O11606" i="5"/>
  <c r="N11606" i="5"/>
  <c r="O11536" i="5"/>
  <c r="N11536" i="5"/>
  <c r="N9238" i="5"/>
  <c r="O9238" i="5"/>
  <c r="N3684" i="5"/>
  <c r="O3684" i="5"/>
  <c r="N2017" i="5"/>
  <c r="O2017" i="5"/>
  <c r="N1526" i="5"/>
  <c r="O1526" i="5"/>
  <c r="O1863" i="5"/>
  <c r="N1863" i="5"/>
  <c r="O952" i="5"/>
  <c r="N952" i="5"/>
  <c r="N879" i="5"/>
  <c r="O879" i="5"/>
  <c r="P1539" i="5"/>
  <c r="P13069" i="5"/>
  <c r="Q13069" i="5" s="1"/>
  <c r="P4318" i="5"/>
  <c r="P4135" i="5"/>
  <c r="P4762" i="5"/>
  <c r="P4904" i="5"/>
  <c r="P5204" i="5"/>
  <c r="Q5204" i="5" s="1"/>
  <c r="P5788" i="5"/>
  <c r="Q5788" i="5" s="1"/>
  <c r="P5107" i="5"/>
  <c r="P5359" i="5"/>
  <c r="Q5359" i="5" s="1"/>
  <c r="P6301" i="5"/>
  <c r="Q6301" i="5" s="1"/>
  <c r="P8617" i="5"/>
  <c r="Q8617" i="5" s="1"/>
  <c r="P8472" i="5"/>
  <c r="Q8472" i="5" s="1"/>
  <c r="P10165" i="5"/>
  <c r="P11412" i="5"/>
  <c r="Q11412" i="5" s="1"/>
  <c r="P12150" i="5"/>
  <c r="Q12150" i="5" s="1"/>
  <c r="O4619" i="5"/>
  <c r="N4619" i="5"/>
  <c r="O13074" i="5"/>
  <c r="N13074" i="5"/>
  <c r="O12970" i="5"/>
  <c r="N12970" i="5"/>
  <c r="P12054" i="5"/>
  <c r="Q12054" i="5" s="1"/>
  <c r="P13419" i="5"/>
  <c r="P5205" i="5"/>
  <c r="Q5205" i="5" s="1"/>
  <c r="P5143" i="5"/>
  <c r="Q5143" i="5" s="1"/>
  <c r="P5316" i="5"/>
  <c r="Q5316" i="5" s="1"/>
  <c r="P5578" i="5"/>
  <c r="Q5578" i="5" s="1"/>
  <c r="P5087" i="5"/>
  <c r="Q5087" i="5" s="1"/>
  <c r="P5340" i="5"/>
  <c r="Q5340" i="5" s="1"/>
  <c r="P6259" i="5"/>
  <c r="Q6259" i="5" s="1"/>
  <c r="P6435" i="5"/>
  <c r="Q6435" i="5" s="1"/>
  <c r="P6968" i="5"/>
  <c r="Q6968" i="5" s="1"/>
  <c r="P7426" i="5"/>
  <c r="Q7426" i="5" s="1"/>
  <c r="P7630" i="5"/>
  <c r="Q7630" i="5" s="1"/>
  <c r="P6897" i="5"/>
  <c r="Q6897" i="5" s="1"/>
  <c r="P6802" i="5"/>
  <c r="Q6802" i="5" s="1"/>
  <c r="P7275" i="5"/>
  <c r="Q7275" i="5" s="1"/>
  <c r="P6827" i="5"/>
  <c r="Q6827" i="5" s="1"/>
  <c r="P8473" i="5"/>
  <c r="Q8473" i="5" s="1"/>
  <c r="P8278" i="5"/>
  <c r="Q8278" i="5" s="1"/>
  <c r="P8271" i="5"/>
  <c r="Q8271" i="5" s="1"/>
  <c r="P8540" i="5"/>
  <c r="Q8540" i="5" s="1"/>
  <c r="P7413" i="5"/>
  <c r="Q7413" i="5" s="1"/>
  <c r="P8711" i="5"/>
  <c r="Q8711" i="5" s="1"/>
  <c r="P10983" i="5"/>
  <c r="Q10983" i="5" s="1"/>
  <c r="P12243" i="5"/>
  <c r="Q12243" i="5" s="1"/>
  <c r="P12172" i="5"/>
  <c r="Q12172" i="5" s="1"/>
  <c r="P12788" i="5"/>
  <c r="Q12788" i="5" s="1"/>
  <c r="P12721" i="5"/>
  <c r="Q12721" i="5" s="1"/>
  <c r="N4661" i="5"/>
  <c r="P4661" i="5" s="1"/>
  <c r="N12756" i="5"/>
  <c r="O12756" i="5"/>
  <c r="O12431" i="5"/>
  <c r="N12431" i="5"/>
  <c r="O13959" i="5"/>
  <c r="N13959" i="5"/>
  <c r="N13655" i="5"/>
  <c r="O13655" i="5"/>
  <c r="O13263" i="5"/>
  <c r="N13263" i="5"/>
  <c r="N11271" i="5"/>
  <c r="O11271" i="5"/>
  <c r="O10973" i="5"/>
  <c r="N10973" i="5"/>
  <c r="N11030" i="5"/>
  <c r="O11030" i="5"/>
  <c r="O9275" i="5"/>
  <c r="N9275" i="5"/>
  <c r="N6708" i="5"/>
  <c r="O6708" i="5"/>
  <c r="O5959" i="5"/>
  <c r="N5959" i="5"/>
  <c r="N5276" i="5"/>
  <c r="O5276" i="5"/>
  <c r="N3133" i="5"/>
  <c r="O3133" i="5"/>
  <c r="O12086" i="5"/>
  <c r="N12086" i="5"/>
  <c r="O10287" i="5"/>
  <c r="N10287" i="5"/>
  <c r="O9532" i="5"/>
  <c r="N9532" i="5"/>
  <c r="N9369" i="5"/>
  <c r="O9369" i="5"/>
  <c r="O6238" i="5"/>
  <c r="N6238" i="5"/>
  <c r="N3168" i="5"/>
  <c r="O3168" i="5"/>
  <c r="N3756" i="5"/>
  <c r="O3756" i="5"/>
  <c r="N3580" i="5"/>
  <c r="O3580" i="5"/>
  <c r="N3483" i="5"/>
  <c r="O3483" i="5"/>
  <c r="N3473" i="5"/>
  <c r="O3473" i="5"/>
  <c r="O2512" i="5"/>
  <c r="N2512" i="5"/>
  <c r="O2420" i="5"/>
  <c r="N2420" i="5"/>
  <c r="O1727" i="5"/>
  <c r="N1727" i="5"/>
  <c r="O429" i="5"/>
  <c r="N429" i="5"/>
  <c r="N1915" i="5"/>
  <c r="O1915" i="5"/>
  <c r="N1507" i="5"/>
  <c r="O1507" i="5"/>
  <c r="N1311" i="5"/>
  <c r="O1311" i="5"/>
  <c r="O1390" i="5"/>
  <c r="N1390" i="5"/>
  <c r="O1162" i="5"/>
  <c r="N1162" i="5"/>
  <c r="N1190" i="5"/>
  <c r="O1190" i="5"/>
  <c r="N1177" i="5"/>
  <c r="O1177" i="5"/>
  <c r="O1024" i="5"/>
  <c r="N1024" i="5"/>
  <c r="N927" i="5"/>
  <c r="O927" i="5"/>
  <c r="N982" i="5"/>
  <c r="O982" i="5"/>
  <c r="N647" i="5"/>
  <c r="O647" i="5"/>
  <c r="N758" i="5"/>
  <c r="O758" i="5"/>
  <c r="N630" i="5"/>
  <c r="O630" i="5"/>
  <c r="O374" i="5"/>
  <c r="N374" i="5"/>
  <c r="N70" i="5"/>
  <c r="O70" i="5"/>
  <c r="N5" i="5"/>
  <c r="O5" i="5"/>
  <c r="O12773" i="5"/>
  <c r="N12773" i="5"/>
  <c r="N12629" i="5"/>
  <c r="O12629" i="5"/>
  <c r="O14491" i="5"/>
  <c r="N14491" i="5"/>
  <c r="N11206" i="5"/>
  <c r="O11206" i="5"/>
  <c r="N10198" i="5"/>
  <c r="O10198" i="5"/>
  <c r="P8424" i="5"/>
  <c r="Q8424" i="5" s="1"/>
  <c r="P12228" i="5"/>
  <c r="Q12228" i="5" s="1"/>
  <c r="P3999" i="5"/>
  <c r="Q3999" i="5" s="1"/>
  <c r="P5845" i="5"/>
  <c r="Q5845" i="5" s="1"/>
  <c r="P6555" i="5"/>
  <c r="Q6555" i="5" s="1"/>
  <c r="P6500" i="5"/>
  <c r="Q6500" i="5" s="1"/>
  <c r="P6921" i="5"/>
  <c r="Q6921" i="5" s="1"/>
  <c r="P6989" i="5"/>
  <c r="Q6989" i="5" s="1"/>
  <c r="P7119" i="5"/>
  <c r="Q7119" i="5" s="1"/>
  <c r="P8856" i="5"/>
  <c r="Q8856" i="5" s="1"/>
  <c r="P8477" i="5"/>
  <c r="Q8477" i="5" s="1"/>
  <c r="P8282" i="5"/>
  <c r="Q8282" i="5" s="1"/>
  <c r="P8482" i="5"/>
  <c r="Q8482" i="5" s="1"/>
  <c r="P7705" i="5"/>
  <c r="Q7705" i="5" s="1"/>
  <c r="O177" i="5"/>
  <c r="P177" i="5" s="1"/>
  <c r="O582" i="5"/>
  <c r="P582" i="5" s="1"/>
  <c r="N746" i="5"/>
  <c r="P746" i="5" s="1"/>
  <c r="O817" i="5"/>
  <c r="P817" i="5" s="1"/>
  <c r="N1175" i="5"/>
  <c r="P1175" i="5" s="1"/>
  <c r="O1268" i="5"/>
  <c r="P1268" i="5" s="1"/>
  <c r="O1158" i="5"/>
  <c r="P1158" i="5" s="1"/>
  <c r="N1499" i="5"/>
  <c r="P1499" i="5" s="1"/>
  <c r="O1632" i="5"/>
  <c r="P1632" i="5" s="1"/>
  <c r="N1869" i="5"/>
  <c r="P1869" i="5" s="1"/>
  <c r="N1611" i="5"/>
  <c r="P1611" i="5" s="1"/>
  <c r="O1839" i="5"/>
  <c r="P1839" i="5" s="1"/>
  <c r="O2488" i="5"/>
  <c r="P2488" i="5" s="1"/>
  <c r="N2482" i="5"/>
  <c r="P2482" i="5" s="1"/>
  <c r="O8968" i="5"/>
  <c r="P8968" i="5" s="1"/>
  <c r="Q8968" i="5" s="1"/>
  <c r="N9266" i="5"/>
  <c r="P9266" i="5" s="1"/>
  <c r="Q9266" i="5" s="1"/>
  <c r="O10643" i="5"/>
  <c r="P10643" i="5" s="1"/>
  <c r="O9448" i="5"/>
  <c r="P9448" i="5" s="1"/>
  <c r="Q9448" i="5" s="1"/>
  <c r="N9059" i="5"/>
  <c r="P9059" i="5" s="1"/>
  <c r="Q9059" i="5" s="1"/>
  <c r="O10763" i="5"/>
  <c r="P10763" i="5" s="1"/>
  <c r="Q10763" i="5" s="1"/>
  <c r="P10828" i="5"/>
  <c r="Q10828" i="5" s="1"/>
  <c r="P3606" i="5"/>
  <c r="Q3606" i="5" s="1"/>
  <c r="P3683" i="5"/>
  <c r="Q3683" i="5" s="1"/>
  <c r="P12066" i="5"/>
  <c r="Q12066" i="5" s="1"/>
  <c r="O14540" i="5"/>
  <c r="P14540" i="5" s="1"/>
  <c r="O14558" i="5"/>
  <c r="P14558" i="5" s="1"/>
  <c r="P12402" i="5"/>
  <c r="Q12402" i="5" s="1"/>
  <c r="O12718" i="5"/>
  <c r="P12718" i="5" s="1"/>
  <c r="Q12718" i="5" s="1"/>
  <c r="P9611" i="5"/>
  <c r="Q9611" i="5" s="1"/>
  <c r="P11294" i="5"/>
  <c r="Q11294" i="5" s="1"/>
  <c r="P11054" i="5"/>
  <c r="Q11054" i="5" s="1"/>
  <c r="P12914" i="5"/>
  <c r="Q12914" i="5" s="1"/>
  <c r="P4418" i="5"/>
  <c r="P4220" i="5"/>
  <c r="O5831" i="5"/>
  <c r="P5831" i="5" s="1"/>
  <c r="Q5831" i="5" s="1"/>
  <c r="O12836" i="5"/>
  <c r="P12836" i="5" s="1"/>
  <c r="Q12836" i="5" s="1"/>
  <c r="O4947" i="5"/>
  <c r="P4947" i="5" s="1"/>
  <c r="N12376" i="5"/>
  <c r="O12376" i="5"/>
  <c r="O12546" i="5"/>
  <c r="N12546" i="5"/>
  <c r="N12617" i="5"/>
  <c r="O12617" i="5"/>
  <c r="N12460" i="5"/>
  <c r="O12460" i="5"/>
  <c r="N11989" i="5"/>
  <c r="O11989" i="5"/>
  <c r="O12083" i="5"/>
  <c r="N12083" i="5"/>
  <c r="N11565" i="5"/>
  <c r="O11565" i="5"/>
  <c r="N11405" i="5"/>
  <c r="O11405" i="5"/>
  <c r="N11636" i="5"/>
  <c r="O11636" i="5"/>
  <c r="O11420" i="5"/>
  <c r="N11420" i="5"/>
  <c r="N11301" i="5"/>
  <c r="O11301" i="5"/>
  <c r="N11265" i="5"/>
  <c r="O11265" i="5"/>
  <c r="N5967" i="5"/>
  <c r="O5967" i="5"/>
  <c r="N5720" i="5"/>
  <c r="O5720" i="5"/>
  <c r="N4463" i="5"/>
  <c r="O4463" i="5"/>
  <c r="N4434" i="5"/>
  <c r="O4434" i="5"/>
  <c r="N4239" i="5"/>
  <c r="O4239" i="5"/>
  <c r="O3647" i="5"/>
  <c r="N3647" i="5"/>
  <c r="N3643" i="5"/>
  <c r="O3643" i="5"/>
  <c r="N3699" i="5"/>
  <c r="O3699" i="5"/>
  <c r="N295" i="5"/>
  <c r="O295" i="5"/>
  <c r="N323" i="5"/>
  <c r="O323" i="5"/>
  <c r="N344" i="5"/>
  <c r="O344" i="5"/>
  <c r="N386" i="5"/>
  <c r="O386" i="5"/>
  <c r="O211" i="5"/>
  <c r="N211" i="5"/>
  <c r="O11177" i="5"/>
  <c r="N11177" i="5"/>
  <c r="O11000" i="5"/>
  <c r="N11000" i="5"/>
  <c r="N11034" i="5"/>
  <c r="O11034" i="5"/>
  <c r="N8739" i="5"/>
  <c r="O8739" i="5"/>
  <c r="N3469" i="5"/>
  <c r="O3469" i="5"/>
  <c r="O11506" i="5"/>
  <c r="N11506" i="5"/>
  <c r="O3640" i="5"/>
  <c r="N3640" i="5"/>
  <c r="N2373" i="5"/>
  <c r="O2373" i="5"/>
  <c r="N2448" i="5"/>
  <c r="O2448" i="5"/>
  <c r="O1619" i="5"/>
  <c r="N1619" i="5"/>
  <c r="N963" i="5"/>
  <c r="O963" i="5"/>
  <c r="N681" i="5"/>
  <c r="O681" i="5"/>
  <c r="O942" i="5"/>
  <c r="N942" i="5"/>
  <c r="N969" i="5"/>
  <c r="O969" i="5"/>
  <c r="O549" i="5"/>
  <c r="N549" i="5"/>
  <c r="P878" i="5"/>
  <c r="P1419" i="5"/>
  <c r="P3107" i="5"/>
  <c r="P8827" i="5"/>
  <c r="Q8827" i="5" s="1"/>
  <c r="P9318" i="5"/>
  <c r="Q9318" i="5" s="1"/>
  <c r="P9293" i="5"/>
  <c r="Q9293" i="5" s="1"/>
  <c r="P12751" i="5"/>
  <c r="Q12751" i="5" s="1"/>
  <c r="N4804" i="5"/>
  <c r="O4804" i="5"/>
  <c r="N9484" i="5"/>
  <c r="P9484" i="5" s="1"/>
  <c r="Q9484" i="5" s="1"/>
  <c r="O12971" i="5"/>
  <c r="P12971" i="5" s="1"/>
  <c r="Q12971" i="5" s="1"/>
  <c r="O13016" i="5"/>
  <c r="P13016" i="5" s="1"/>
  <c r="Q13016" i="5" s="1"/>
  <c r="P3075" i="5"/>
  <c r="Q3075" i="5" s="1"/>
  <c r="P3057" i="5"/>
  <c r="Q3057" i="5" s="1"/>
  <c r="P3689" i="5"/>
  <c r="Q3689" i="5" s="1"/>
  <c r="P3623" i="5"/>
  <c r="Q3623" i="5" s="1"/>
  <c r="P4402" i="5"/>
  <c r="Q4402" i="5" s="1"/>
  <c r="P12252" i="5"/>
  <c r="Q12252" i="5" s="1"/>
  <c r="P951" i="5"/>
  <c r="P9141" i="5"/>
  <c r="Q9141" i="5" s="1"/>
  <c r="P9591" i="5"/>
  <c r="Q9591" i="5" s="1"/>
  <c r="P11211" i="5"/>
  <c r="Q11211" i="5" s="1"/>
  <c r="P4086" i="5"/>
  <c r="P5158" i="5"/>
  <c r="P5561" i="5"/>
  <c r="Q5561" i="5" s="1"/>
  <c r="P6358" i="5"/>
  <c r="Q6358" i="5" s="1"/>
  <c r="P7667" i="5"/>
  <c r="Q7667" i="5" s="1"/>
  <c r="P12666" i="5"/>
  <c r="Q12666" i="5" s="1"/>
  <c r="N12784" i="5"/>
  <c r="O12784" i="5"/>
  <c r="O12395" i="5"/>
  <c r="N12395" i="5"/>
  <c r="O11197" i="5"/>
  <c r="N11197" i="5"/>
  <c r="O6680" i="5"/>
  <c r="N6680" i="5"/>
  <c r="N5315" i="5"/>
  <c r="O5315" i="5"/>
  <c r="O3835" i="5"/>
  <c r="N3835" i="5"/>
  <c r="N453" i="5"/>
  <c r="O453" i="5"/>
  <c r="O12268" i="5"/>
  <c r="N12268" i="5"/>
  <c r="N10470" i="5"/>
  <c r="O10470" i="5"/>
  <c r="N10043" i="5"/>
  <c r="O10043" i="5"/>
  <c r="O8875" i="5"/>
  <c r="N8875" i="5"/>
  <c r="N6234" i="5"/>
  <c r="O6234" i="5"/>
  <c r="O5619" i="5"/>
  <c r="N5619" i="5"/>
  <c r="O3723" i="5"/>
  <c r="N3723" i="5"/>
  <c r="N3438" i="5"/>
  <c r="O3438" i="5"/>
  <c r="O3248" i="5"/>
  <c r="N3248" i="5"/>
  <c r="N3505" i="5"/>
  <c r="O3505" i="5"/>
  <c r="O2401" i="5"/>
  <c r="N2401" i="5"/>
  <c r="O3186" i="5"/>
  <c r="N3186" i="5"/>
  <c r="N2349" i="5"/>
  <c r="O2349" i="5"/>
  <c r="N2405" i="5"/>
  <c r="O2405" i="5"/>
  <c r="N2387" i="5"/>
  <c r="O2387" i="5"/>
  <c r="N1679" i="5"/>
  <c r="O1679" i="5"/>
  <c r="N1760" i="5"/>
  <c r="O1760" i="5"/>
  <c r="O1774" i="5"/>
  <c r="N1774" i="5"/>
  <c r="P1625" i="5"/>
  <c r="O1872" i="5"/>
  <c r="N1872" i="5"/>
  <c r="O1578" i="5"/>
  <c r="N1578" i="5"/>
  <c r="O1374" i="5"/>
  <c r="N1374" i="5"/>
  <c r="O1015" i="5"/>
  <c r="N1015" i="5"/>
  <c r="N917" i="5"/>
  <c r="O917" i="5"/>
  <c r="N815" i="5"/>
  <c r="O815" i="5"/>
  <c r="N392" i="5"/>
  <c r="O392" i="5"/>
  <c r="N370" i="5"/>
  <c r="O370" i="5"/>
  <c r="N76" i="5"/>
  <c r="O76" i="5"/>
  <c r="O12831" i="5"/>
  <c r="N12831" i="5"/>
  <c r="N12703" i="5"/>
  <c r="O12703" i="5"/>
  <c r="N12603" i="5"/>
  <c r="O12603" i="5"/>
  <c r="N2542" i="5"/>
  <c r="O2542" i="5"/>
  <c r="O2421" i="5"/>
  <c r="N2421" i="5"/>
  <c r="N2436" i="5"/>
  <c r="O2436" i="5"/>
  <c r="O14525" i="5"/>
  <c r="N14525" i="5"/>
  <c r="N14548" i="5"/>
  <c r="O14548" i="5"/>
  <c r="N14512" i="5"/>
  <c r="O14512" i="5"/>
  <c r="O14472" i="5"/>
  <c r="N14472" i="5"/>
  <c r="O14483" i="5"/>
  <c r="N14483" i="5"/>
  <c r="O4530" i="5"/>
  <c r="N4530" i="5"/>
  <c r="P8645" i="5"/>
  <c r="Q8645" i="5" s="1"/>
  <c r="P9097" i="5"/>
  <c r="Q9097" i="5" s="1"/>
  <c r="P9010" i="5"/>
  <c r="Q9010" i="5" s="1"/>
  <c r="P8327" i="5"/>
  <c r="Q8327" i="5" s="1"/>
  <c r="P7717" i="5"/>
  <c r="Q7717" i="5" s="1"/>
  <c r="P8783" i="5"/>
  <c r="Q8783" i="5" s="1"/>
  <c r="P11724" i="5"/>
  <c r="Q11724" i="5" s="1"/>
  <c r="P12467" i="5"/>
  <c r="Q12467" i="5" s="1"/>
  <c r="O3166" i="5"/>
  <c r="P3166" i="5" s="1"/>
  <c r="Q3166" i="5" s="1"/>
  <c r="O3401" i="5"/>
  <c r="P3401" i="5" s="1"/>
  <c r="Q3401" i="5" s="1"/>
  <c r="O3498" i="5"/>
  <c r="P3498" i="5" s="1"/>
  <c r="O3480" i="5"/>
  <c r="P3480" i="5" s="1"/>
  <c r="Q3480" i="5" s="1"/>
  <c r="O3537" i="5"/>
  <c r="P3537" i="5" s="1"/>
  <c r="Q3537" i="5" s="1"/>
  <c r="N4849" i="5"/>
  <c r="P4849" i="5" s="1"/>
  <c r="Q4849" i="5" s="1"/>
  <c r="N6256" i="5"/>
  <c r="P6256" i="5" s="1"/>
  <c r="Q6256" i="5" s="1"/>
  <c r="N11350" i="5"/>
  <c r="P11350" i="5" s="1"/>
  <c r="Q11350" i="5" s="1"/>
  <c r="O12734" i="5"/>
  <c r="P12734" i="5" s="1"/>
  <c r="Q12734" i="5" s="1"/>
  <c r="N13021" i="5"/>
  <c r="P13021" i="5" s="1"/>
  <c r="Q13021" i="5" s="1"/>
  <c r="N13131" i="5"/>
  <c r="P13131" i="5" s="1"/>
  <c r="Q13131" i="5" s="1"/>
  <c r="O10193" i="5"/>
  <c r="P10193" i="5" s="1"/>
  <c r="O14464" i="5"/>
  <c r="P14464" i="5" s="1"/>
  <c r="Q14464" i="5" s="1"/>
  <c r="N6352" i="5"/>
  <c r="P6352" i="5" s="1"/>
  <c r="Q6352" i="5" s="1"/>
  <c r="O9095" i="5"/>
  <c r="P9095" i="5" s="1"/>
  <c r="Q9095" i="5" s="1"/>
  <c r="O11172" i="5"/>
  <c r="P11172" i="5" s="1"/>
  <c r="Q11172" i="5" s="1"/>
  <c r="N13255" i="5"/>
  <c r="P13255" i="5" s="1"/>
  <c r="O13352" i="5"/>
  <c r="P13352" i="5" s="1"/>
  <c r="O13285" i="5"/>
  <c r="P13285" i="5" s="1"/>
  <c r="O14437" i="5"/>
  <c r="P14437" i="5" s="1"/>
  <c r="O2416" i="5"/>
  <c r="P2416" i="5" s="1"/>
  <c r="O3605" i="5"/>
  <c r="P3605" i="5" s="1"/>
  <c r="Q3605" i="5" s="1"/>
  <c r="N3784" i="5"/>
  <c r="P3784" i="5" s="1"/>
  <c r="Q3784" i="5" s="1"/>
  <c r="N12479" i="5"/>
  <c r="P12479" i="5" s="1"/>
  <c r="Q12479" i="5" s="1"/>
  <c r="O12643" i="5"/>
  <c r="N12643" i="5"/>
  <c r="O12169" i="5"/>
  <c r="N12169" i="5"/>
  <c r="N12105" i="5"/>
  <c r="O12105" i="5"/>
  <c r="N12478" i="5"/>
  <c r="O12478" i="5"/>
  <c r="N12819" i="5"/>
  <c r="O12819" i="5"/>
  <c r="N11967" i="5"/>
  <c r="O11967" i="5"/>
  <c r="N12063" i="5"/>
  <c r="O12063" i="5"/>
  <c r="N12345" i="5"/>
  <c r="O12345" i="5"/>
  <c r="O11481" i="5"/>
  <c r="N11481" i="5"/>
  <c r="O11389" i="5"/>
  <c r="N11389" i="5"/>
  <c r="N11580" i="5"/>
  <c r="O11580" i="5"/>
  <c r="N11400" i="5"/>
  <c r="O11400" i="5"/>
  <c r="N11277" i="5"/>
  <c r="O11277" i="5"/>
  <c r="O11261" i="5"/>
  <c r="N11261" i="5"/>
  <c r="N5948" i="5"/>
  <c r="O5948" i="5"/>
  <c r="O5708" i="5"/>
  <c r="N5708" i="5"/>
  <c r="N5076" i="5"/>
  <c r="O5076" i="5"/>
  <c r="N4293" i="5"/>
  <c r="O4293" i="5"/>
  <c r="N314" i="5"/>
  <c r="O314" i="5"/>
  <c r="N464" i="5"/>
  <c r="O464" i="5"/>
  <c r="N340" i="5"/>
  <c r="O340" i="5"/>
  <c r="N303" i="5"/>
  <c r="O303" i="5"/>
  <c r="N382" i="5"/>
  <c r="O382" i="5"/>
  <c r="N11101" i="5"/>
  <c r="O11101" i="5"/>
  <c r="O10845" i="5"/>
  <c r="N10845" i="5"/>
  <c r="N10928" i="5"/>
  <c r="O10928" i="5"/>
  <c r="O10979" i="5"/>
  <c r="N10979" i="5"/>
  <c r="N11006" i="5"/>
  <c r="O11006" i="5"/>
  <c r="N8829" i="5"/>
  <c r="O8829" i="5"/>
  <c r="N3340" i="5"/>
  <c r="O3340" i="5"/>
  <c r="N2578" i="5"/>
  <c r="O2578" i="5"/>
  <c r="O2458" i="5"/>
  <c r="N2458" i="5"/>
  <c r="N2316" i="5"/>
  <c r="O2316" i="5"/>
  <c r="N2119" i="5"/>
  <c r="O2119" i="5"/>
  <c r="N1999" i="5"/>
  <c r="O1999" i="5"/>
  <c r="N938" i="5"/>
  <c r="O938" i="5"/>
  <c r="N717" i="5"/>
  <c r="O717" i="5"/>
  <c r="N650" i="5"/>
  <c r="O650" i="5"/>
  <c r="P3076" i="5"/>
  <c r="Q3076" i="5" s="1"/>
  <c r="P4605" i="5"/>
  <c r="Q4605" i="5" s="1"/>
  <c r="P9304" i="5"/>
  <c r="Q9304" i="5" s="1"/>
  <c r="P11292" i="5"/>
  <c r="Q11292" i="5" s="1"/>
  <c r="P4082" i="5"/>
  <c r="P4410" i="5"/>
  <c r="P4192" i="5"/>
  <c r="P4257" i="5"/>
  <c r="P5040" i="5"/>
  <c r="P5093" i="5"/>
  <c r="P5039" i="5"/>
  <c r="P5221" i="5"/>
  <c r="Q5221" i="5" s="1"/>
  <c r="P5477" i="5"/>
  <c r="Q5477" i="5" s="1"/>
  <c r="P5770" i="5"/>
  <c r="Q5770" i="5" s="1"/>
  <c r="P6204" i="5"/>
  <c r="Q6204" i="5" s="1"/>
  <c r="P6221" i="5"/>
  <c r="Q6221" i="5" s="1"/>
  <c r="P6210" i="5"/>
  <c r="Q6210" i="5" s="1"/>
  <c r="P9781" i="5"/>
  <c r="Q9781" i="5" s="1"/>
  <c r="P11440" i="5"/>
  <c r="Q11440" i="5" s="1"/>
  <c r="P14293" i="5"/>
  <c r="N4772" i="5"/>
  <c r="O4772" i="5"/>
  <c r="O13203" i="5"/>
  <c r="N13203" i="5"/>
  <c r="N13040" i="5"/>
  <c r="O13040" i="5"/>
  <c r="P4157" i="5"/>
  <c r="P7278" i="5"/>
  <c r="Q7278" i="5" s="1"/>
  <c r="P9786" i="5"/>
  <c r="Q9786" i="5" s="1"/>
  <c r="P14167" i="5"/>
  <c r="P14136" i="5"/>
  <c r="P4040" i="5"/>
  <c r="Q4040" i="5" s="1"/>
  <c r="P5025" i="5"/>
  <c r="Q5025" i="5" s="1"/>
  <c r="P5015" i="5"/>
  <c r="Q5015" i="5" s="1"/>
  <c r="P5410" i="5"/>
  <c r="Q5410" i="5" s="1"/>
  <c r="P5626" i="5"/>
  <c r="Q5626" i="5" s="1"/>
  <c r="P5079" i="5"/>
  <c r="Q5079" i="5" s="1"/>
  <c r="P6140" i="5"/>
  <c r="Q6140" i="5" s="1"/>
  <c r="P6487" i="5"/>
  <c r="Q6487" i="5" s="1"/>
  <c r="P6057" i="5"/>
  <c r="Q6057" i="5" s="1"/>
  <c r="P7246" i="5"/>
  <c r="Q7246" i="5" s="1"/>
  <c r="P7462" i="5"/>
  <c r="Q7462" i="5" s="1"/>
  <c r="P7040" i="5"/>
  <c r="Q7040" i="5" s="1"/>
  <c r="P7878" i="5"/>
  <c r="Q7878" i="5" s="1"/>
  <c r="P6917" i="5"/>
  <c r="Q6917" i="5" s="1"/>
  <c r="P6571" i="5"/>
  <c r="Q6571" i="5" s="1"/>
  <c r="P7115" i="5"/>
  <c r="Q7115" i="5" s="1"/>
  <c r="P8567" i="5"/>
  <c r="Q8567" i="5" s="1"/>
  <c r="P8643" i="5"/>
  <c r="Q8643" i="5" s="1"/>
  <c r="P10210" i="5"/>
  <c r="P9923" i="5"/>
  <c r="Q9923" i="5" s="1"/>
  <c r="P8863" i="5"/>
  <c r="Q8863" i="5" s="1"/>
  <c r="P421" i="5"/>
  <c r="P1333" i="5"/>
  <c r="P3361" i="5"/>
  <c r="Q3361" i="5" s="1"/>
  <c r="N4915" i="5"/>
  <c r="P4915" i="5" s="1"/>
  <c r="N14362" i="5"/>
  <c r="O14362" i="5"/>
  <c r="O13990" i="5"/>
  <c r="N13990" i="5"/>
  <c r="O13302" i="5"/>
  <c r="N13302" i="5"/>
  <c r="O11176" i="5"/>
  <c r="N11176" i="5"/>
  <c r="O11157" i="5"/>
  <c r="N11157" i="5"/>
  <c r="O5303" i="5"/>
  <c r="N5303" i="5"/>
  <c r="O12145" i="5"/>
  <c r="N12145" i="5"/>
  <c r="O8799" i="5"/>
  <c r="N8799" i="5"/>
  <c r="N7051" i="5"/>
  <c r="O7051" i="5"/>
  <c r="O5356" i="5"/>
  <c r="N5356" i="5"/>
  <c r="N3488" i="5"/>
  <c r="O3488" i="5"/>
  <c r="N3502" i="5"/>
  <c r="O3502" i="5"/>
  <c r="N3418" i="5"/>
  <c r="O3418" i="5"/>
  <c r="N3240" i="5"/>
  <c r="O3240" i="5"/>
  <c r="O3501" i="5"/>
  <c r="N3501" i="5"/>
  <c r="N2485" i="5"/>
  <c r="O2485" i="5"/>
  <c r="O3170" i="5"/>
  <c r="N3170" i="5"/>
  <c r="N2439" i="5"/>
  <c r="O2439" i="5"/>
  <c r="O2375" i="5"/>
  <c r="N2375" i="5"/>
  <c r="N2131" i="5"/>
  <c r="O2131" i="5"/>
  <c r="O1707" i="5"/>
  <c r="N1707" i="5"/>
  <c r="O1722" i="5"/>
  <c r="N1722" i="5"/>
  <c r="O1566" i="5"/>
  <c r="N1566" i="5"/>
  <c r="N1848" i="5"/>
  <c r="O1848" i="5"/>
  <c r="N740" i="5"/>
  <c r="O740" i="5"/>
  <c r="N1077" i="5"/>
  <c r="O1077" i="5"/>
  <c r="N916" i="5"/>
  <c r="O916" i="5"/>
  <c r="N848" i="5"/>
  <c r="O848" i="5"/>
  <c r="O1047" i="5"/>
  <c r="N1047" i="5"/>
  <c r="N811" i="5"/>
  <c r="O811" i="5"/>
  <c r="N372" i="5"/>
  <c r="O372" i="5"/>
  <c r="O20" i="5"/>
  <c r="N20" i="5"/>
  <c r="O12716" i="5"/>
  <c r="N12716" i="5"/>
  <c r="N12795" i="5"/>
  <c r="O12795" i="5"/>
  <c r="O12683" i="5"/>
  <c r="N12683" i="5"/>
  <c r="O12495" i="5"/>
  <c r="N12495" i="5"/>
  <c r="O12814" i="5"/>
  <c r="N12814" i="5"/>
  <c r="N12638" i="5"/>
  <c r="O12638" i="5"/>
  <c r="O11995" i="5"/>
  <c r="N11995" i="5"/>
  <c r="O2478" i="5"/>
  <c r="N2478" i="5"/>
  <c r="O2424" i="5"/>
  <c r="N2424" i="5"/>
  <c r="N14561" i="5"/>
  <c r="O14561" i="5"/>
  <c r="N14521" i="5"/>
  <c r="O14521" i="5"/>
  <c r="N14544" i="5"/>
  <c r="O14544" i="5"/>
  <c r="N14478" i="5"/>
  <c r="O14478" i="5"/>
  <c r="N14468" i="5"/>
  <c r="O14468" i="5"/>
  <c r="N10213" i="5"/>
  <c r="O10213" i="5"/>
  <c r="P5989" i="5"/>
  <c r="Q5989" i="5" s="1"/>
  <c r="P7315" i="5"/>
  <c r="Q7315" i="5" s="1"/>
  <c r="P3924" i="5"/>
  <c r="P3978" i="5"/>
  <c r="Q3978" i="5" s="1"/>
  <c r="P4704" i="5"/>
  <c r="Q4704" i="5" s="1"/>
  <c r="P4458" i="5"/>
  <c r="Q4458" i="5" s="1"/>
  <c r="P4892" i="5"/>
  <c r="Q4892" i="5" s="1"/>
  <c r="P5613" i="5"/>
  <c r="Q5613" i="5" s="1"/>
  <c r="P5818" i="5"/>
  <c r="Q5818" i="5" s="1"/>
  <c r="P6199" i="5"/>
  <c r="Q6199" i="5" s="1"/>
  <c r="P5903" i="5"/>
  <c r="Q5903" i="5" s="1"/>
  <c r="P6360" i="5"/>
  <c r="Q6360" i="5" s="1"/>
  <c r="P6182" i="5"/>
  <c r="Q6182" i="5" s="1"/>
  <c r="P6493" i="5"/>
  <c r="Q6493" i="5" s="1"/>
  <c r="P6908" i="5"/>
  <c r="Q6908" i="5" s="1"/>
  <c r="P12091" i="5"/>
  <c r="Q12091" i="5" s="1"/>
  <c r="P12559" i="5"/>
  <c r="Q12559" i="5" s="1"/>
  <c r="O66" i="5"/>
  <c r="P66" i="5" s="1"/>
  <c r="O407" i="5"/>
  <c r="P407" i="5" s="1"/>
  <c r="O437" i="5"/>
  <c r="P437" i="5" s="1"/>
  <c r="O970" i="5"/>
  <c r="P970" i="5" s="1"/>
  <c r="O1271" i="5"/>
  <c r="P1271" i="5" s="1"/>
  <c r="N1061" i="5"/>
  <c r="P1061" i="5" s="1"/>
  <c r="O1342" i="5"/>
  <c r="P1342" i="5" s="1"/>
  <c r="N1087" i="5"/>
  <c r="P1087" i="5" s="1"/>
  <c r="N1560" i="5"/>
  <c r="P1560" i="5" s="1"/>
  <c r="N1702" i="5"/>
  <c r="P1702" i="5" s="1"/>
  <c r="O2165" i="5"/>
  <c r="P2165" i="5" s="1"/>
  <c r="O1043" i="5"/>
  <c r="P1043" i="5" s="1"/>
  <c r="O2389" i="5"/>
  <c r="P2389" i="5" s="1"/>
  <c r="O7517" i="5"/>
  <c r="P7517" i="5" s="1"/>
  <c r="Q7517" i="5" s="1"/>
  <c r="O9817" i="5"/>
  <c r="P9817" i="5" s="1"/>
  <c r="Q9817" i="5" s="1"/>
  <c r="O10560" i="5"/>
  <c r="P10560" i="5" s="1"/>
  <c r="N10573" i="5"/>
  <c r="P10573" i="5" s="1"/>
  <c r="N9477" i="5"/>
  <c r="P9477" i="5" s="1"/>
  <c r="Q9477" i="5" s="1"/>
  <c r="P11269" i="5"/>
  <c r="Q11269" i="5" s="1"/>
  <c r="P11263" i="5"/>
  <c r="Q11263" i="5" s="1"/>
  <c r="O14513" i="5"/>
  <c r="P14513" i="5" s="1"/>
  <c r="N12576" i="5"/>
  <c r="P12576" i="5" s="1"/>
  <c r="Q12576" i="5" s="1"/>
  <c r="P9709" i="5"/>
  <c r="Q9709" i="5" s="1"/>
  <c r="P8787" i="5"/>
  <c r="Q8787" i="5" s="1"/>
  <c r="P4522" i="5"/>
  <c r="P4444" i="5"/>
  <c r="P5155" i="5"/>
  <c r="P7716" i="5"/>
  <c r="Q7716" i="5" s="1"/>
  <c r="P8558" i="5"/>
  <c r="Q8558" i="5" s="1"/>
  <c r="N3834" i="5"/>
  <c r="P3834" i="5" s="1"/>
  <c r="N12561" i="5"/>
  <c r="P12561" i="5" s="1"/>
  <c r="Q12561" i="5" s="1"/>
  <c r="O12583" i="5"/>
  <c r="N12583" i="5"/>
  <c r="O12594" i="5"/>
  <c r="N12594" i="5"/>
  <c r="N12161" i="5"/>
  <c r="O12161" i="5"/>
  <c r="O12803" i="5"/>
  <c r="N12803" i="5"/>
  <c r="N12098" i="5"/>
  <c r="O12098" i="5"/>
  <c r="N5707" i="5"/>
  <c r="O5707" i="5"/>
  <c r="O4151" i="5"/>
  <c r="N4151" i="5"/>
  <c r="N4166" i="5"/>
  <c r="O4166" i="5"/>
  <c r="O3674" i="5"/>
  <c r="N3674" i="5"/>
  <c r="N3618" i="5"/>
  <c r="O3618" i="5"/>
  <c r="N3164" i="5"/>
  <c r="O3164" i="5"/>
  <c r="N820" i="5"/>
  <c r="O820" i="5"/>
  <c r="N802" i="5"/>
  <c r="O802" i="5"/>
  <c r="N294" i="5"/>
  <c r="O294" i="5"/>
  <c r="N347" i="5"/>
  <c r="O347" i="5"/>
  <c r="N215" i="5"/>
  <c r="O215" i="5"/>
  <c r="P217" i="5"/>
  <c r="N10825" i="5"/>
  <c r="O10825" i="5"/>
  <c r="O10975" i="5"/>
  <c r="N10975" i="5"/>
  <c r="N9337" i="5"/>
  <c r="O9337" i="5"/>
  <c r="O9118" i="5"/>
  <c r="N9118" i="5"/>
  <c r="O9076" i="5"/>
  <c r="N9076" i="5"/>
  <c r="N3322" i="5"/>
  <c r="O3322" i="5"/>
  <c r="O2321" i="5"/>
  <c r="N2321" i="5"/>
  <c r="N3173" i="5"/>
  <c r="O3173" i="5"/>
  <c r="N1782" i="5"/>
  <c r="O1782" i="5"/>
  <c r="N2052" i="5"/>
  <c r="O2052" i="5"/>
  <c r="N1096" i="5"/>
  <c r="O1096" i="5"/>
  <c r="N541" i="5"/>
  <c r="O541" i="5"/>
  <c r="N595" i="5"/>
  <c r="O595" i="5"/>
  <c r="N642" i="5"/>
  <c r="O642" i="5"/>
  <c r="N13228" i="5"/>
  <c r="O13228" i="5"/>
  <c r="N13124" i="5"/>
  <c r="O13124" i="5"/>
  <c r="N12997" i="5"/>
  <c r="P12997" i="5" s="1"/>
  <c r="Q12997" i="5" s="1"/>
  <c r="N13107" i="5"/>
  <c r="P13107" i="5" s="1"/>
  <c r="Q13107" i="5" s="1"/>
  <c r="P784" i="5"/>
  <c r="P2569" i="5"/>
  <c r="P11829" i="5"/>
  <c r="Q11829" i="5" s="1"/>
  <c r="P9504" i="5"/>
  <c r="Q9504" i="5" s="1"/>
  <c r="P11020" i="5"/>
  <c r="Q11020" i="5" s="1"/>
  <c r="P4112" i="5"/>
  <c r="P7144" i="5"/>
  <c r="Q7144" i="5" s="1"/>
  <c r="P6696" i="5"/>
  <c r="Q6696" i="5" s="1"/>
  <c r="P11471" i="5"/>
  <c r="Q11471" i="5" s="1"/>
  <c r="P11803" i="5"/>
  <c r="Q11803" i="5" s="1"/>
  <c r="P2350" i="5"/>
  <c r="O14354" i="5"/>
  <c r="N14354" i="5"/>
  <c r="O13842" i="5"/>
  <c r="N13842" i="5"/>
  <c r="N13286" i="5"/>
  <c r="O13286" i="5"/>
  <c r="N11096" i="5"/>
  <c r="O11096" i="5"/>
  <c r="N11195" i="5"/>
  <c r="O11195" i="5"/>
  <c r="N11230" i="5"/>
  <c r="O11230" i="5"/>
  <c r="N10410" i="5"/>
  <c r="O10410" i="5"/>
  <c r="O10342" i="5"/>
  <c r="N10342" i="5"/>
  <c r="N9491" i="5"/>
  <c r="O9491" i="5"/>
  <c r="N10336" i="5"/>
  <c r="O10336" i="5"/>
  <c r="O10128" i="5"/>
  <c r="N10128" i="5"/>
  <c r="N9857" i="5"/>
  <c r="O9857" i="5"/>
  <c r="O9549" i="5"/>
  <c r="N9549" i="5"/>
  <c r="O9936" i="5"/>
  <c r="N9936" i="5"/>
  <c r="N8755" i="5"/>
  <c r="O8755" i="5"/>
  <c r="N7015" i="5"/>
  <c r="O7015" i="5"/>
  <c r="N6235" i="5"/>
  <c r="O6235" i="5"/>
  <c r="N5891" i="5"/>
  <c r="O5891" i="5"/>
  <c r="N3484" i="5"/>
  <c r="O3484" i="5"/>
  <c r="O3920" i="5"/>
  <c r="N3920" i="5"/>
  <c r="N2498" i="5"/>
  <c r="O2498" i="5"/>
  <c r="O1659" i="5"/>
  <c r="N1659" i="5"/>
  <c r="O1877" i="5"/>
  <c r="N1877" i="5"/>
  <c r="O1543" i="5"/>
  <c r="N1543" i="5"/>
  <c r="N1729" i="5"/>
  <c r="O1729" i="5"/>
  <c r="O1832" i="5"/>
  <c r="N1832" i="5"/>
  <c r="N1065" i="5"/>
  <c r="O1065" i="5"/>
  <c r="N569" i="5"/>
  <c r="O569" i="5"/>
  <c r="O1100" i="5"/>
  <c r="N1100" i="5"/>
  <c r="N632" i="5"/>
  <c r="O632" i="5"/>
  <c r="O12233" i="5"/>
  <c r="N12233" i="5"/>
  <c r="O12806" i="5"/>
  <c r="N12806" i="5"/>
  <c r="N12586" i="5"/>
  <c r="O12586" i="5"/>
  <c r="O12270" i="5"/>
  <c r="N12270" i="5"/>
  <c r="N2433" i="5"/>
  <c r="O2433" i="5"/>
  <c r="N14519" i="5"/>
  <c r="O14519" i="5"/>
  <c r="P5272" i="5"/>
  <c r="Q5272" i="5" s="1"/>
  <c r="P13554" i="5"/>
  <c r="P6865" i="5"/>
  <c r="Q6865" i="5" s="1"/>
  <c r="P7152" i="5"/>
  <c r="Q7152" i="5" s="1"/>
  <c r="P7483" i="5"/>
  <c r="Q7483" i="5" s="1"/>
  <c r="P7069" i="5"/>
  <c r="Q7069" i="5" s="1"/>
  <c r="P7252" i="5"/>
  <c r="Q7252" i="5" s="1"/>
  <c r="P7852" i="5"/>
  <c r="Q7852" i="5" s="1"/>
  <c r="P6979" i="5"/>
  <c r="Q6979" i="5" s="1"/>
  <c r="P7813" i="5"/>
  <c r="Q7813" i="5" s="1"/>
  <c r="P7997" i="5"/>
  <c r="Q7997" i="5" s="1"/>
  <c r="P8708" i="5"/>
  <c r="Q8708" i="5" s="1"/>
  <c r="P8379" i="5"/>
  <c r="Q8379" i="5" s="1"/>
  <c r="P9210" i="5"/>
  <c r="Q9210" i="5" s="1"/>
  <c r="P8400" i="5"/>
  <c r="Q8400" i="5" s="1"/>
  <c r="N2398" i="5"/>
  <c r="P2398" i="5" s="1"/>
  <c r="O3497" i="5"/>
  <c r="P3497" i="5" s="1"/>
  <c r="N3443" i="5"/>
  <c r="P3443" i="5" s="1"/>
  <c r="Q3443" i="5" s="1"/>
  <c r="N3519" i="5"/>
  <c r="P3519" i="5" s="1"/>
  <c r="N3687" i="5"/>
  <c r="P3687" i="5" s="1"/>
  <c r="Q3687" i="5" s="1"/>
  <c r="O5896" i="5"/>
  <c r="P5896" i="5" s="1"/>
  <c r="Q5896" i="5" s="1"/>
  <c r="O5911" i="5"/>
  <c r="P5911" i="5" s="1"/>
  <c r="Q5911" i="5" s="1"/>
  <c r="O10820" i="5"/>
  <c r="P10820" i="5" s="1"/>
  <c r="Q10820" i="5" s="1"/>
  <c r="O12264" i="5"/>
  <c r="P12264" i="5" s="1"/>
  <c r="Q12264" i="5" s="1"/>
  <c r="O12926" i="5"/>
  <c r="P12926" i="5" s="1"/>
  <c r="Q12926" i="5" s="1"/>
  <c r="O13060" i="5"/>
  <c r="P13060" i="5" s="1"/>
  <c r="Q13060" i="5" s="1"/>
  <c r="O11170" i="5"/>
  <c r="P11170" i="5" s="1"/>
  <c r="Q11170" i="5" s="1"/>
  <c r="O14453" i="5"/>
  <c r="P14453" i="5" s="1"/>
  <c r="Q14453" i="5" s="1"/>
  <c r="P4971" i="5"/>
  <c r="N9259" i="5"/>
  <c r="P9259" i="5" s="1"/>
  <c r="Q9259" i="5" s="1"/>
  <c r="P5236" i="5"/>
  <c r="Q5236" i="5" s="1"/>
  <c r="P5538" i="5"/>
  <c r="Q5538" i="5" s="1"/>
  <c r="P6075" i="5"/>
  <c r="Q6075" i="5" s="1"/>
  <c r="P6085" i="5"/>
  <c r="Q6085" i="5" s="1"/>
  <c r="P6030" i="5"/>
  <c r="Q6030" i="5" s="1"/>
  <c r="P6814" i="5"/>
  <c r="Q6814" i="5" s="1"/>
  <c r="P6705" i="5"/>
  <c r="Q6705" i="5" s="1"/>
  <c r="P8013" i="5"/>
  <c r="Q8013" i="5" s="1"/>
  <c r="P5251" i="5"/>
  <c r="Q5251" i="5" s="1"/>
  <c r="P8252" i="5"/>
  <c r="Q8252" i="5" s="1"/>
  <c r="P10523" i="5"/>
  <c r="P11617" i="5"/>
  <c r="Q11617" i="5" s="1"/>
  <c r="P12726" i="5"/>
  <c r="Q12726" i="5" s="1"/>
  <c r="O6648" i="5"/>
  <c r="P6648" i="5" s="1"/>
  <c r="Q6648" i="5" s="1"/>
  <c r="O11122" i="5"/>
  <c r="P11122" i="5" s="1"/>
  <c r="Q11122" i="5" s="1"/>
  <c r="N11137" i="5"/>
  <c r="P11137" i="5" s="1"/>
  <c r="Q11137" i="5" s="1"/>
  <c r="N13431" i="5"/>
  <c r="P13431" i="5" s="1"/>
  <c r="N13888" i="5"/>
  <c r="P13888" i="5" s="1"/>
  <c r="N13509" i="5"/>
  <c r="P13509" i="5" s="1"/>
  <c r="N13274" i="5"/>
  <c r="P13274" i="5" s="1"/>
  <c r="O2397" i="5"/>
  <c r="P2397" i="5" s="1"/>
  <c r="O3781" i="5"/>
  <c r="P3781" i="5" s="1"/>
  <c r="Q3781" i="5" s="1"/>
  <c r="O10858" i="5"/>
  <c r="P10858" i="5" s="1"/>
  <c r="Q10858" i="5" s="1"/>
  <c r="O12679" i="5"/>
  <c r="P12679" i="5" s="1"/>
  <c r="Q12679" i="5" s="1"/>
  <c r="O12550" i="5"/>
  <c r="N12550" i="5"/>
  <c r="O11430" i="5"/>
  <c r="N11430" i="5"/>
  <c r="O6118" i="5"/>
  <c r="N6118" i="5"/>
  <c r="N5886" i="5"/>
  <c r="O5886" i="5"/>
  <c r="O5722" i="5"/>
  <c r="N5722" i="5"/>
  <c r="N5936" i="5"/>
  <c r="O5936" i="5"/>
  <c r="N4999" i="5"/>
  <c r="O4999" i="5"/>
  <c r="N3691" i="5"/>
  <c r="O3691" i="5"/>
  <c r="N4179" i="5"/>
  <c r="O4179" i="5"/>
  <c r="N4162" i="5"/>
  <c r="O4162" i="5"/>
  <c r="O3666" i="5"/>
  <c r="N3666" i="5"/>
  <c r="N3614" i="5"/>
  <c r="O3614" i="5"/>
  <c r="N3688" i="5"/>
  <c r="O3688" i="5"/>
  <c r="O3644" i="5"/>
  <c r="N3644" i="5"/>
  <c r="O3069" i="5"/>
  <c r="N3069" i="5"/>
  <c r="O339" i="5"/>
  <c r="N339" i="5"/>
  <c r="O2280" i="5"/>
  <c r="N2280" i="5"/>
  <c r="N1954" i="5"/>
  <c r="O1954" i="5"/>
  <c r="O1889" i="5"/>
  <c r="N1889" i="5"/>
  <c r="O2040" i="5"/>
  <c r="N2040" i="5"/>
  <c r="O1211" i="5"/>
  <c r="N1211" i="5"/>
  <c r="N377" i="5"/>
  <c r="O377" i="5"/>
  <c r="N591" i="5"/>
  <c r="O591" i="5"/>
  <c r="N275" i="5"/>
  <c r="O275" i="5"/>
  <c r="N230" i="5"/>
  <c r="O230" i="5"/>
  <c r="P4155" i="5"/>
  <c r="Q4155" i="5" s="1"/>
  <c r="P4643" i="5"/>
  <c r="Q4643" i="5" s="1"/>
  <c r="P11986" i="5"/>
  <c r="Q11986" i="5" s="1"/>
  <c r="P10998" i="5"/>
  <c r="Q10998" i="5" s="1"/>
  <c r="P13031" i="5"/>
  <c r="Q13031" i="5" s="1"/>
  <c r="P12932" i="5"/>
  <c r="Q12932" i="5" s="1"/>
  <c r="P4130" i="5"/>
  <c r="P4323" i="5"/>
  <c r="P4797" i="5"/>
  <c r="P4838" i="5"/>
  <c r="P4799" i="5"/>
  <c r="P5099" i="5"/>
  <c r="P3858" i="5"/>
  <c r="P5202" i="5"/>
  <c r="Q5202" i="5" s="1"/>
  <c r="P6371" i="5"/>
  <c r="Q6371" i="5" s="1"/>
  <c r="P6261" i="5"/>
  <c r="Q6261" i="5" s="1"/>
  <c r="P8399" i="5"/>
  <c r="Q8399" i="5" s="1"/>
  <c r="P10168" i="5"/>
  <c r="P8088" i="5"/>
  <c r="Q8088" i="5" s="1"/>
  <c r="P11443" i="5"/>
  <c r="Q11443" i="5" s="1"/>
  <c r="P11727" i="5"/>
  <c r="Q11727" i="5" s="1"/>
  <c r="P12813" i="5"/>
  <c r="Q12813" i="5" s="1"/>
  <c r="P8849" i="5"/>
  <c r="Q8849" i="5" s="1"/>
  <c r="P13300" i="5"/>
  <c r="P14417" i="5"/>
  <c r="P2495" i="5"/>
  <c r="P12816" i="5"/>
  <c r="Q12816" i="5" s="1"/>
  <c r="N13216" i="5"/>
  <c r="O13216" i="5"/>
  <c r="P4296" i="5"/>
  <c r="Q4296" i="5" s="1"/>
  <c r="P5383" i="5"/>
  <c r="Q5383" i="5" s="1"/>
  <c r="P6087" i="5"/>
  <c r="Q6087" i="5" s="1"/>
  <c r="P6012" i="5"/>
  <c r="Q6012" i="5" s="1"/>
  <c r="P13575" i="5"/>
  <c r="P13951" i="5"/>
  <c r="P13916" i="5"/>
  <c r="P14188" i="5"/>
  <c r="P3914" i="5"/>
  <c r="P5142" i="5"/>
  <c r="Q5142" i="5" s="1"/>
  <c r="P4776" i="5"/>
  <c r="Q4776" i="5" s="1"/>
  <c r="P5596" i="5"/>
  <c r="Q5596" i="5" s="1"/>
  <c r="P5187" i="5"/>
  <c r="Q5187" i="5" s="1"/>
  <c r="P5702" i="5"/>
  <c r="Q5702" i="5" s="1"/>
  <c r="P5507" i="5"/>
  <c r="Q5507" i="5" s="1"/>
  <c r="P6103" i="5"/>
  <c r="Q6103" i="5" s="1"/>
  <c r="P6343" i="5"/>
  <c r="Q6343" i="5" s="1"/>
  <c r="P6547" i="5"/>
  <c r="Q6547" i="5" s="1"/>
  <c r="P6117" i="5"/>
  <c r="Q6117" i="5" s="1"/>
  <c r="P7534" i="5"/>
  <c r="Q7534" i="5" s="1"/>
  <c r="P7742" i="5"/>
  <c r="Q7742" i="5" s="1"/>
  <c r="P6778" i="5"/>
  <c r="Q6778" i="5" s="1"/>
  <c r="P7938" i="5"/>
  <c r="Q7938" i="5" s="1"/>
  <c r="P7194" i="5"/>
  <c r="Q7194" i="5" s="1"/>
  <c r="P8089" i="5"/>
  <c r="Q8089" i="5" s="1"/>
  <c r="P8696" i="5"/>
  <c r="Q8696" i="5" s="1"/>
  <c r="P9092" i="5"/>
  <c r="Q9092" i="5" s="1"/>
  <c r="P9174" i="5"/>
  <c r="Q9174" i="5" s="1"/>
  <c r="P9901" i="5"/>
  <c r="Q9901" i="5" s="1"/>
  <c r="P11202" i="5"/>
  <c r="Q11202" i="5" s="1"/>
  <c r="P10719" i="5"/>
  <c r="Q10719" i="5" s="1"/>
  <c r="P12551" i="5"/>
  <c r="Q12551" i="5" s="1"/>
  <c r="P12624" i="5"/>
  <c r="Q12624" i="5" s="1"/>
  <c r="P823" i="5"/>
  <c r="P1392" i="5"/>
  <c r="P1920" i="5"/>
  <c r="P3507" i="5"/>
  <c r="N14373" i="5"/>
  <c r="O14373" i="5"/>
  <c r="N11080" i="5"/>
  <c r="O11080" i="5"/>
  <c r="N11047" i="5"/>
  <c r="O11047" i="5"/>
  <c r="O11214" i="5"/>
  <c r="N11214" i="5"/>
  <c r="O6650" i="5"/>
  <c r="N6650" i="5"/>
  <c r="O5950" i="5"/>
  <c r="N5950" i="5"/>
  <c r="O5255" i="5"/>
  <c r="N5255" i="5"/>
  <c r="N10199" i="5"/>
  <c r="O10199" i="5"/>
  <c r="N9452" i="5"/>
  <c r="O9452" i="5"/>
  <c r="O10401" i="5"/>
  <c r="N10401" i="5"/>
  <c r="N9882" i="5"/>
  <c r="O9882" i="5"/>
  <c r="N9272" i="5"/>
  <c r="O9272" i="5"/>
  <c r="O10296" i="5"/>
  <c r="N10296" i="5"/>
  <c r="O10104" i="5"/>
  <c r="N10104" i="5"/>
  <c r="N9845" i="5"/>
  <c r="O9845" i="5"/>
  <c r="N10563" i="5"/>
  <c r="O10563" i="5"/>
  <c r="N9924" i="5"/>
  <c r="O9924" i="5"/>
  <c r="O9211" i="5"/>
  <c r="N9211" i="5"/>
  <c r="N6159" i="5"/>
  <c r="O6159" i="5"/>
  <c r="O5904" i="5"/>
  <c r="N5904" i="5"/>
  <c r="N3750" i="5"/>
  <c r="O3750" i="5"/>
  <c r="N3455" i="5"/>
  <c r="O3455" i="5"/>
  <c r="N3412" i="5"/>
  <c r="O3412" i="5"/>
  <c r="N3352" i="5"/>
  <c r="O3352" i="5"/>
  <c r="O2490" i="5"/>
  <c r="N2490" i="5"/>
  <c r="N3217" i="5"/>
  <c r="O3217" i="5"/>
  <c r="N2185" i="5"/>
  <c r="O2185" i="5"/>
  <c r="O1533" i="5"/>
  <c r="N1533" i="5"/>
  <c r="N1725" i="5"/>
  <c r="O1725" i="5"/>
  <c r="N1652" i="5"/>
  <c r="O1652" i="5"/>
  <c r="N1464" i="5"/>
  <c r="O1464" i="5"/>
  <c r="O1299" i="5"/>
  <c r="N1299" i="5"/>
  <c r="O1080" i="5"/>
  <c r="N1080" i="5"/>
  <c r="O1035" i="5"/>
  <c r="N1035" i="5"/>
  <c r="N797" i="5"/>
  <c r="O797" i="5"/>
  <c r="N10835" i="5"/>
  <c r="O10835" i="5"/>
  <c r="N3715" i="5"/>
  <c r="O3715" i="5"/>
  <c r="O3594" i="5"/>
  <c r="N3594" i="5"/>
  <c r="N3721" i="5"/>
  <c r="O3721" i="5"/>
  <c r="N14563" i="5"/>
  <c r="O14563" i="5"/>
  <c r="N11090" i="5"/>
  <c r="O11090" i="5"/>
  <c r="O35" i="5"/>
  <c r="P35" i="5" s="1"/>
  <c r="O352" i="5"/>
  <c r="P352" i="5" s="1"/>
  <c r="O628" i="5"/>
  <c r="P628" i="5" s="1"/>
  <c r="O923" i="5"/>
  <c r="P923" i="5" s="1"/>
  <c r="O1068" i="5"/>
  <c r="P1068" i="5" s="1"/>
  <c r="N1141" i="5"/>
  <c r="P1141" i="5" s="1"/>
  <c r="O1562" i="5"/>
  <c r="P1562" i="5" s="1"/>
  <c r="O1396" i="5"/>
  <c r="P1396" i="5" s="1"/>
  <c r="N1709" i="5"/>
  <c r="P1709" i="5" s="1"/>
  <c r="O1850" i="5"/>
  <c r="P1850" i="5" s="1"/>
  <c r="O2009" i="5"/>
  <c r="P2009" i="5" s="1"/>
  <c r="O2371" i="5"/>
  <c r="P2371" i="5" s="1"/>
  <c r="N2473" i="5"/>
  <c r="P2473" i="5" s="1"/>
  <c r="O6687" i="5"/>
  <c r="P6687" i="5" s="1"/>
  <c r="Q6687" i="5" s="1"/>
  <c r="O8997" i="5"/>
  <c r="P8997" i="5" s="1"/>
  <c r="Q8997" i="5" s="1"/>
  <c r="O10092" i="5"/>
  <c r="P10092" i="5" s="1"/>
  <c r="Q10092" i="5" s="1"/>
  <c r="O9854" i="5"/>
  <c r="P9854" i="5" s="1"/>
  <c r="Q9854" i="5" s="1"/>
  <c r="O9691" i="5"/>
  <c r="P9691" i="5" s="1"/>
  <c r="Q9691" i="5" s="1"/>
  <c r="N9916" i="5"/>
  <c r="P9916" i="5" s="1"/>
  <c r="Q9916" i="5" s="1"/>
  <c r="P3367" i="5"/>
  <c r="Q3367" i="5" s="1"/>
  <c r="P11526" i="5"/>
  <c r="Q11526" i="5" s="1"/>
  <c r="O14470" i="5"/>
  <c r="P14470" i="5" s="1"/>
  <c r="Q14470" i="5" s="1"/>
  <c r="O14557" i="5"/>
  <c r="P14557" i="5" s="1"/>
  <c r="P9288" i="5"/>
  <c r="Q9288" i="5" s="1"/>
  <c r="P11291" i="5"/>
  <c r="Q11291" i="5" s="1"/>
  <c r="P4093" i="5"/>
  <c r="P4123" i="5"/>
  <c r="P4523" i="5"/>
  <c r="O5828" i="5"/>
  <c r="P5828" i="5" s="1"/>
  <c r="Q5828" i="5" s="1"/>
  <c r="O12769" i="5"/>
  <c r="P12769" i="5" s="1"/>
  <c r="Q12769" i="5" s="1"/>
  <c r="N12289" i="5"/>
  <c r="O12289" i="5"/>
  <c r="O9372" i="5"/>
  <c r="N9372" i="5"/>
  <c r="N5541" i="5"/>
  <c r="O5541" i="5"/>
  <c r="N11762" i="5"/>
  <c r="O11762" i="5"/>
  <c r="N6082" i="5"/>
  <c r="O6082" i="5"/>
  <c r="O5866" i="5"/>
  <c r="N5866" i="5"/>
  <c r="O5698" i="5"/>
  <c r="N5698" i="5"/>
  <c r="N4431" i="5"/>
  <c r="O4431" i="5"/>
  <c r="N4164" i="5"/>
  <c r="O4164" i="5"/>
  <c r="N3705" i="5"/>
  <c r="O3705" i="5"/>
  <c r="N3653" i="5"/>
  <c r="O3653" i="5"/>
  <c r="O3589" i="5"/>
  <c r="N3589" i="5"/>
  <c r="N3680" i="5"/>
  <c r="O3680" i="5"/>
  <c r="N3632" i="5"/>
  <c r="O3632" i="5"/>
  <c r="N3065" i="5"/>
  <c r="O3065" i="5"/>
  <c r="O789" i="5"/>
  <c r="N789" i="5"/>
  <c r="N11249" i="5"/>
  <c r="O11249" i="5"/>
  <c r="N9157" i="5"/>
  <c r="O9157" i="5"/>
  <c r="O9024" i="5"/>
  <c r="N9024" i="5"/>
  <c r="P3105" i="5"/>
  <c r="N2563" i="5"/>
  <c r="O2563" i="5"/>
  <c r="N1281" i="5"/>
  <c r="O1281" i="5"/>
  <c r="O1817" i="5"/>
  <c r="N1817" i="5"/>
  <c r="N1510" i="5"/>
  <c r="O1510" i="5"/>
  <c r="O1983" i="5"/>
  <c r="N1983" i="5"/>
  <c r="O1188" i="5"/>
  <c r="N1188" i="5"/>
  <c r="O263" i="5"/>
  <c r="N263" i="5"/>
  <c r="N937" i="5"/>
  <c r="O937" i="5"/>
  <c r="N653" i="5"/>
  <c r="O653" i="5"/>
  <c r="N130" i="5"/>
  <c r="O130" i="5"/>
  <c r="O237" i="5"/>
  <c r="N237" i="5"/>
  <c r="O4696" i="5"/>
  <c r="N4696" i="5"/>
  <c r="O13186" i="5"/>
  <c r="N13186" i="5"/>
  <c r="O13037" i="5"/>
  <c r="N13037" i="5"/>
  <c r="O12925" i="5"/>
  <c r="N12925" i="5"/>
  <c r="P1491" i="5"/>
  <c r="P4091" i="5"/>
  <c r="P4614" i="5"/>
  <c r="P5420" i="5"/>
  <c r="Q5420" i="5" s="1"/>
  <c r="P11593" i="5"/>
  <c r="Q11593" i="5" s="1"/>
  <c r="P12547" i="5"/>
  <c r="Q12547" i="5" s="1"/>
  <c r="P12675" i="5"/>
  <c r="Q12675" i="5" s="1"/>
  <c r="N14365" i="5"/>
  <c r="O14365" i="5"/>
  <c r="N13204" i="5"/>
  <c r="O13204" i="5"/>
  <c r="O13178" i="5"/>
  <c r="N13178" i="5"/>
  <c r="N11268" i="5"/>
  <c r="O11268" i="5"/>
  <c r="N5944" i="5"/>
  <c r="O5944" i="5"/>
  <c r="N11682" i="5"/>
  <c r="O11682" i="5"/>
  <c r="N11876" i="5"/>
  <c r="O11876" i="5"/>
  <c r="N11740" i="5"/>
  <c r="O11740" i="5"/>
  <c r="O9852" i="5"/>
  <c r="N9852" i="5"/>
  <c r="N9751" i="5"/>
  <c r="O9751" i="5"/>
  <c r="N10277" i="5"/>
  <c r="O10277" i="5"/>
  <c r="N9870" i="5"/>
  <c r="O9870" i="5"/>
  <c r="O9016" i="5"/>
  <c r="N9016" i="5"/>
  <c r="O7407" i="5"/>
  <c r="N7407" i="5"/>
  <c r="N5353" i="5"/>
  <c r="O5353" i="5"/>
  <c r="O5842" i="5"/>
  <c r="N5842" i="5"/>
  <c r="O3727" i="5"/>
  <c r="N3727" i="5"/>
  <c r="N3942" i="5"/>
  <c r="O3942" i="5"/>
  <c r="N3718" i="5"/>
  <c r="O3718" i="5"/>
  <c r="N3429" i="5"/>
  <c r="O3429" i="5"/>
  <c r="N3396" i="5"/>
  <c r="O3396" i="5"/>
  <c r="N3320" i="5"/>
  <c r="O3320" i="5"/>
  <c r="O3040" i="5"/>
  <c r="N3040" i="5"/>
  <c r="N3213" i="5"/>
  <c r="O3213" i="5"/>
  <c r="N2481" i="5"/>
  <c r="O2481" i="5"/>
  <c r="N2181" i="5"/>
  <c r="O2181" i="5"/>
  <c r="N1272" i="5"/>
  <c r="O1272" i="5"/>
  <c r="O1820" i="5"/>
  <c r="N1820" i="5"/>
  <c r="O1859" i="5"/>
  <c r="N1859" i="5"/>
  <c r="N1440" i="5"/>
  <c r="O1440" i="5"/>
  <c r="N1294" i="5"/>
  <c r="O1294" i="5"/>
  <c r="N636" i="5"/>
  <c r="O636" i="5"/>
  <c r="O1215" i="5"/>
  <c r="N1215" i="5"/>
  <c r="N773" i="5"/>
  <c r="O773" i="5"/>
  <c r="N463" i="5"/>
  <c r="O463" i="5"/>
  <c r="N12700" i="5"/>
  <c r="O12700" i="5"/>
  <c r="O10755" i="5"/>
  <c r="N10755" i="5"/>
  <c r="O3543" i="5"/>
  <c r="N3543" i="5"/>
  <c r="N3542" i="5"/>
  <c r="O3542" i="5"/>
  <c r="N3701" i="5"/>
  <c r="O3701" i="5"/>
  <c r="N2475" i="5"/>
  <c r="O2475" i="5"/>
  <c r="N14461" i="5"/>
  <c r="O14461" i="5"/>
  <c r="N14458" i="5"/>
  <c r="O14458" i="5"/>
  <c r="P4026" i="5"/>
  <c r="Q4026" i="5" s="1"/>
  <c r="P5257" i="5"/>
  <c r="Q5257" i="5" s="1"/>
  <c r="P6060" i="5"/>
  <c r="Q6060" i="5" s="1"/>
  <c r="P6400" i="5"/>
  <c r="Q6400" i="5" s="1"/>
  <c r="P6254" i="5"/>
  <c r="Q6254" i="5" s="1"/>
  <c r="P6810" i="5"/>
  <c r="Q6810" i="5" s="1"/>
  <c r="P7283" i="5"/>
  <c r="Q7283" i="5" s="1"/>
  <c r="P7763" i="5"/>
  <c r="Q7763" i="5" s="1"/>
  <c r="P7911" i="5"/>
  <c r="Q7911" i="5" s="1"/>
  <c r="P6831" i="5"/>
  <c r="Q6831" i="5" s="1"/>
  <c r="P6753" i="5"/>
  <c r="Q6753" i="5" s="1"/>
  <c r="P7059" i="5"/>
  <c r="Q7059" i="5" s="1"/>
  <c r="P8165" i="5"/>
  <c r="Q8165" i="5" s="1"/>
  <c r="P7257" i="5"/>
  <c r="Q7257" i="5" s="1"/>
  <c r="P8178" i="5"/>
  <c r="Q8178" i="5" s="1"/>
  <c r="P8463" i="5"/>
  <c r="Q8463" i="5" s="1"/>
  <c r="P8891" i="5"/>
  <c r="Q8891" i="5" s="1"/>
  <c r="P9734" i="5"/>
  <c r="Q9734" i="5" s="1"/>
  <c r="P9819" i="5"/>
  <c r="Q9819" i="5" s="1"/>
  <c r="P10306" i="5"/>
  <c r="P11875" i="5"/>
  <c r="Q11875" i="5" s="1"/>
  <c r="P11095" i="5"/>
  <c r="Q11095" i="5" s="1"/>
  <c r="P7349" i="5"/>
  <c r="Q7349" i="5" s="1"/>
  <c r="P8702" i="5"/>
  <c r="Q8702" i="5" s="1"/>
  <c r="P11472" i="5"/>
  <c r="Q11472" i="5" s="1"/>
  <c r="P11295" i="5"/>
  <c r="Q11295" i="5" s="1"/>
  <c r="P12774" i="5"/>
  <c r="Q12774" i="5" s="1"/>
  <c r="N12775" i="5"/>
  <c r="P12775" i="5" s="1"/>
  <c r="Q12775" i="5" s="1"/>
  <c r="N12621" i="5"/>
  <c r="O12621" i="5"/>
  <c r="O11790" i="5"/>
  <c r="N11790" i="5"/>
  <c r="N9989" i="5"/>
  <c r="O9989" i="5"/>
  <c r="N5567" i="5"/>
  <c r="O5567" i="5"/>
  <c r="N5953" i="5"/>
  <c r="O5953" i="5"/>
  <c r="N5789" i="5"/>
  <c r="O5789" i="5"/>
  <c r="O5553" i="5"/>
  <c r="N5553" i="5"/>
  <c r="N4903" i="5"/>
  <c r="O4903" i="5"/>
  <c r="O4810" i="5"/>
  <c r="N4810" i="5"/>
  <c r="O4232" i="5"/>
  <c r="N4232" i="5"/>
  <c r="O4111" i="5"/>
  <c r="N4111" i="5"/>
  <c r="N4396" i="5"/>
  <c r="O4396" i="5"/>
  <c r="O4205" i="5"/>
  <c r="N4205" i="5"/>
  <c r="N3697" i="5"/>
  <c r="O3697" i="5"/>
  <c r="O3645" i="5"/>
  <c r="N3645" i="5"/>
  <c r="O283" i="5"/>
  <c r="N283" i="5"/>
  <c r="N171" i="5"/>
  <c r="O171" i="5"/>
  <c r="N9903" i="5"/>
  <c r="O9903" i="5"/>
  <c r="N9892" i="5"/>
  <c r="O9892" i="5"/>
  <c r="N9093" i="5"/>
  <c r="O9093" i="5"/>
  <c r="N9000" i="5"/>
  <c r="O9000" i="5"/>
  <c r="N2471" i="5"/>
  <c r="O2471" i="5"/>
  <c r="N1959" i="5"/>
  <c r="O1959" i="5"/>
  <c r="O1008" i="5"/>
  <c r="N1008" i="5"/>
  <c r="O613" i="5"/>
  <c r="N613" i="5"/>
  <c r="N476" i="5"/>
  <c r="O476" i="5"/>
  <c r="O495" i="5"/>
  <c r="N495" i="5"/>
  <c r="N375" i="5"/>
  <c r="O375" i="5"/>
  <c r="O490" i="5"/>
  <c r="N490" i="5"/>
  <c r="N229" i="5"/>
  <c r="O229" i="5"/>
  <c r="P4372" i="5"/>
  <c r="Q4372" i="5" s="1"/>
  <c r="P13971" i="5"/>
  <c r="P14134" i="5"/>
  <c r="P3891" i="5"/>
  <c r="P4705" i="5"/>
  <c r="Q4705" i="5" s="1"/>
  <c r="P5060" i="5"/>
  <c r="Q5060" i="5" s="1"/>
  <c r="P5268" i="5"/>
  <c r="Q5268" i="5" s="1"/>
  <c r="P5726" i="5"/>
  <c r="Q5726" i="5" s="1"/>
  <c r="P6747" i="5"/>
  <c r="Q6747" i="5" s="1"/>
  <c r="P7056" i="5"/>
  <c r="Q7056" i="5" s="1"/>
  <c r="P6925" i="5"/>
  <c r="Q6925" i="5" s="1"/>
  <c r="P7355" i="5"/>
  <c r="Q7355" i="5" s="1"/>
  <c r="P7603" i="5"/>
  <c r="Q7603" i="5" s="1"/>
  <c r="P7807" i="5"/>
  <c r="Q7807" i="5" s="1"/>
  <c r="P8545" i="5"/>
  <c r="Q8545" i="5" s="1"/>
  <c r="P8331" i="5"/>
  <c r="Q8331" i="5" s="1"/>
  <c r="P10192" i="5"/>
  <c r="P10345" i="5"/>
  <c r="P8204" i="5"/>
  <c r="Q8204" i="5" s="1"/>
  <c r="P11915" i="5"/>
  <c r="Q11915" i="5" s="1"/>
  <c r="P13067" i="5"/>
  <c r="Q13067" i="5" s="1"/>
  <c r="P4299" i="5"/>
  <c r="P5095" i="5"/>
  <c r="P5013" i="5"/>
  <c r="P5920" i="5"/>
  <c r="Q5920" i="5" s="1"/>
  <c r="P12724" i="5"/>
  <c r="Q12724" i="5" s="1"/>
  <c r="P12661" i="5"/>
  <c r="Q12661" i="5" s="1"/>
  <c r="P13875" i="5"/>
  <c r="O4425" i="5"/>
  <c r="P4425" i="5" s="1"/>
  <c r="Q4425" i="5" s="1"/>
  <c r="N4167" i="5"/>
  <c r="P4167" i="5" s="1"/>
  <c r="N4400" i="5"/>
  <c r="P4400" i="5" s="1"/>
  <c r="Q4400" i="5" s="1"/>
  <c r="N4822" i="5"/>
  <c r="P4822" i="5" s="1"/>
  <c r="Q4822" i="5" s="1"/>
  <c r="N5361" i="5"/>
  <c r="P5361" i="5" s="1"/>
  <c r="Q5361" i="5" s="1"/>
  <c r="O5475" i="5"/>
  <c r="P5475" i="5" s="1"/>
  <c r="Q5475" i="5" s="1"/>
  <c r="N6099" i="5"/>
  <c r="P6099" i="5" s="1"/>
  <c r="Q6099" i="5" s="1"/>
  <c r="O6028" i="5"/>
  <c r="P6028" i="5" s="1"/>
  <c r="Q6028" i="5" s="1"/>
  <c r="N6348" i="5"/>
  <c r="P6348" i="5" s="1"/>
  <c r="Q6348" i="5" s="1"/>
  <c r="N6106" i="5"/>
  <c r="P6106" i="5" s="1"/>
  <c r="Q6106" i="5" s="1"/>
  <c r="N6277" i="5"/>
  <c r="P6277" i="5" s="1"/>
  <c r="Q6277" i="5" s="1"/>
  <c r="N7956" i="5"/>
  <c r="P7956" i="5" s="1"/>
  <c r="Q7956" i="5" s="1"/>
  <c r="N8150" i="5"/>
  <c r="P8150" i="5" s="1"/>
  <c r="Q8150" i="5" s="1"/>
  <c r="N8267" i="5"/>
  <c r="P8267" i="5" s="1"/>
  <c r="Q8267" i="5" s="1"/>
  <c r="N9533" i="5"/>
  <c r="P9533" i="5" s="1"/>
  <c r="Q9533" i="5" s="1"/>
  <c r="O9662" i="5"/>
  <c r="P9662" i="5" s="1"/>
  <c r="Q9662" i="5" s="1"/>
  <c r="O9763" i="5"/>
  <c r="P9763" i="5" s="1"/>
  <c r="Q9763" i="5" s="1"/>
  <c r="N9848" i="5"/>
  <c r="P9848" i="5" s="1"/>
  <c r="Q9848" i="5" s="1"/>
  <c r="O12279" i="5"/>
  <c r="P12279" i="5" s="1"/>
  <c r="Q12279" i="5" s="1"/>
  <c r="O12652" i="5"/>
  <c r="P12652" i="5" s="1"/>
  <c r="Q12652" i="5" s="1"/>
  <c r="N13379" i="5"/>
  <c r="P13379" i="5" s="1"/>
  <c r="N13695" i="5"/>
  <c r="P13695" i="5" s="1"/>
  <c r="N13995" i="5"/>
  <c r="P13995" i="5" s="1"/>
  <c r="N14311" i="5"/>
  <c r="P14311" i="5" s="1"/>
  <c r="O13608" i="5"/>
  <c r="P13608" i="5" s="1"/>
  <c r="N13944" i="5"/>
  <c r="P13944" i="5" s="1"/>
  <c r="O14204" i="5"/>
  <c r="P14204" i="5" s="1"/>
  <c r="O13597" i="5"/>
  <c r="P13597" i="5" s="1"/>
  <c r="O13893" i="5"/>
  <c r="P13893" i="5" s="1"/>
  <c r="N14165" i="5"/>
  <c r="P14165" i="5" s="1"/>
  <c r="N13406" i="5"/>
  <c r="P13406" i="5" s="1"/>
  <c r="O13810" i="5"/>
  <c r="P13810" i="5" s="1"/>
  <c r="N14222" i="5"/>
  <c r="P14222" i="5" s="1"/>
  <c r="Q14222" i="5" s="1"/>
  <c r="O4027" i="5"/>
  <c r="P4027" i="5" s="1"/>
  <c r="Q4027" i="5" s="1"/>
  <c r="N5132" i="5"/>
  <c r="P5132" i="5" s="1"/>
  <c r="Q5132" i="5" s="1"/>
  <c r="N4889" i="5"/>
  <c r="P4889" i="5" s="1"/>
  <c r="Q4889" i="5" s="1"/>
  <c r="N5014" i="5"/>
  <c r="P5014" i="5" s="1"/>
  <c r="N5282" i="5"/>
  <c r="P5282" i="5" s="1"/>
  <c r="Q5282" i="5" s="1"/>
  <c r="O4924" i="5"/>
  <c r="P4924" i="5" s="1"/>
  <c r="Q4924" i="5" s="1"/>
  <c r="O5688" i="5"/>
  <c r="P5688" i="5" s="1"/>
  <c r="Q5688" i="5" s="1"/>
  <c r="O5369" i="5"/>
  <c r="P5369" i="5" s="1"/>
  <c r="Q5369" i="5" s="1"/>
  <c r="O5645" i="5"/>
  <c r="P5645" i="5" s="1"/>
  <c r="Q5645" i="5" s="1"/>
  <c r="O5921" i="5"/>
  <c r="P5921" i="5" s="1"/>
  <c r="Q5921" i="5" s="1"/>
  <c r="O5534" i="5"/>
  <c r="P5534" i="5" s="1"/>
  <c r="Q5534" i="5" s="1"/>
  <c r="N5858" i="5"/>
  <c r="P5858" i="5" s="1"/>
  <c r="Q5858" i="5" s="1"/>
  <c r="O5467" i="5"/>
  <c r="P5467" i="5" s="1"/>
  <c r="Q5467" i="5" s="1"/>
  <c r="N6330" i="5"/>
  <c r="P6330" i="5" s="1"/>
  <c r="Q6330" i="5" s="1"/>
  <c r="O6223" i="5"/>
  <c r="P6223" i="5" s="1"/>
  <c r="Q6223" i="5" s="1"/>
  <c r="N6570" i="5"/>
  <c r="P6570" i="5" s="1"/>
  <c r="Q6570" i="5" s="1"/>
  <c r="O5996" i="5"/>
  <c r="P5996" i="5" s="1"/>
  <c r="Q5996" i="5" s="1"/>
  <c r="O6411" i="5"/>
  <c r="P6411" i="5" s="1"/>
  <c r="Q6411" i="5" s="1"/>
  <c r="N6324" i="5"/>
  <c r="P6324" i="5" s="1"/>
  <c r="Q6324" i="5" s="1"/>
  <c r="O6368" i="5"/>
  <c r="P6368" i="5" s="1"/>
  <c r="Q6368" i="5" s="1"/>
  <c r="N5595" i="5"/>
  <c r="P5595" i="5" s="1"/>
  <c r="Q5595" i="5" s="1"/>
  <c r="O6198" i="5"/>
  <c r="P6198" i="5" s="1"/>
  <c r="Q6198" i="5" s="1"/>
  <c r="O6505" i="5"/>
  <c r="P6505" i="5" s="1"/>
  <c r="Q6505" i="5" s="1"/>
  <c r="O6924" i="5"/>
  <c r="P6924" i="5" s="1"/>
  <c r="Q6924" i="5" s="1"/>
  <c r="N7350" i="5"/>
  <c r="P7350" i="5" s="1"/>
  <c r="Q7350" i="5" s="1"/>
  <c r="N7546" i="5"/>
  <c r="P7546" i="5" s="1"/>
  <c r="Q7546" i="5" s="1"/>
  <c r="N7770" i="5"/>
  <c r="P7770" i="5" s="1"/>
  <c r="Q7770" i="5" s="1"/>
  <c r="O6790" i="5"/>
  <c r="P6790" i="5" s="1"/>
  <c r="Q6790" i="5" s="1"/>
  <c r="O7120" i="5"/>
  <c r="P7120" i="5" s="1"/>
  <c r="Q7120" i="5" s="1"/>
  <c r="N7954" i="5"/>
  <c r="P7954" i="5" s="1"/>
  <c r="Q7954" i="5" s="1"/>
  <c r="O7199" i="5"/>
  <c r="P7199" i="5" s="1"/>
  <c r="Q7199" i="5" s="1"/>
  <c r="O7423" i="5"/>
  <c r="P7423" i="5" s="1"/>
  <c r="Q7423" i="5" s="1"/>
  <c r="N7671" i="5"/>
  <c r="P7671" i="5" s="1"/>
  <c r="Q7671" i="5" s="1"/>
  <c r="N6692" i="5"/>
  <c r="P6692" i="5" s="1"/>
  <c r="Q6692" i="5" s="1"/>
  <c r="N7037" i="5"/>
  <c r="P7037" i="5" s="1"/>
  <c r="Q7037" i="5" s="1"/>
  <c r="O7811" i="5"/>
  <c r="P7811" i="5" s="1"/>
  <c r="Q7811" i="5" s="1"/>
  <c r="O8011" i="5"/>
  <c r="P8011" i="5" s="1"/>
  <c r="Q8011" i="5" s="1"/>
  <c r="N7224" i="5"/>
  <c r="P7224" i="5" s="1"/>
  <c r="Q7224" i="5" s="1"/>
  <c r="N7452" i="5"/>
  <c r="P7452" i="5" s="1"/>
  <c r="Q7452" i="5" s="1"/>
  <c r="N7656" i="5"/>
  <c r="P7656" i="5" s="1"/>
  <c r="Q7656" i="5" s="1"/>
  <c r="N6665" i="5"/>
  <c r="P6665" i="5" s="1"/>
  <c r="Q6665" i="5" s="1"/>
  <c r="N6990" i="5"/>
  <c r="P6990" i="5" s="1"/>
  <c r="Q6990" i="5" s="1"/>
  <c r="O7808" i="5"/>
  <c r="P7808" i="5" s="1"/>
  <c r="Q7808" i="5" s="1"/>
  <c r="N8008" i="5"/>
  <c r="P8008" i="5" s="1"/>
  <c r="Q8008" i="5" s="1"/>
  <c r="N6856" i="5"/>
  <c r="P6856" i="5" s="1"/>
  <c r="Q6856" i="5" s="1"/>
  <c r="N7175" i="5"/>
  <c r="P7175" i="5" s="1"/>
  <c r="Q7175" i="5" s="1"/>
  <c r="O7961" i="5"/>
  <c r="P7961" i="5" s="1"/>
  <c r="Q7961" i="5" s="1"/>
  <c r="N8045" i="5"/>
  <c r="P8045" i="5" s="1"/>
  <c r="Q8045" i="5" s="1"/>
  <c r="N8672" i="5"/>
  <c r="P8672" i="5" s="1"/>
  <c r="Q8672" i="5" s="1"/>
  <c r="N9036" i="5"/>
  <c r="P9036" i="5" s="1"/>
  <c r="Q9036" i="5" s="1"/>
  <c r="O8261" i="5"/>
  <c r="P8261" i="5" s="1"/>
  <c r="Q8261" i="5" s="1"/>
  <c r="N8565" i="5"/>
  <c r="P8565" i="5" s="1"/>
  <c r="Q8565" i="5" s="1"/>
  <c r="O8078" i="5"/>
  <c r="P8078" i="5" s="1"/>
  <c r="Q8078" i="5" s="1"/>
  <c r="N8669" i="5"/>
  <c r="P8669" i="5" s="1"/>
  <c r="Q8669" i="5" s="1"/>
  <c r="O9117" i="5"/>
  <c r="P9117" i="5" s="1"/>
  <c r="Q9117" i="5" s="1"/>
  <c r="O8378" i="5"/>
  <c r="P8378" i="5" s="1"/>
  <c r="Q8378" i="5" s="1"/>
  <c r="O9229" i="5"/>
  <c r="P9229" i="5" s="1"/>
  <c r="Q9229" i="5" s="1"/>
  <c r="N8119" i="5"/>
  <c r="P8119" i="5" s="1"/>
  <c r="Q8119" i="5" s="1"/>
  <c r="O8682" i="5"/>
  <c r="P8682" i="5" s="1"/>
  <c r="Q8682" i="5" s="1"/>
  <c r="O6959" i="5"/>
  <c r="P6959" i="5" s="1"/>
  <c r="Q6959" i="5" s="1"/>
  <c r="N8391" i="5"/>
  <c r="P8391" i="5" s="1"/>
  <c r="Q8391" i="5" s="1"/>
  <c r="N6564" i="5"/>
  <c r="P6564" i="5" s="1"/>
  <c r="Q6564" i="5" s="1"/>
  <c r="O8416" i="5"/>
  <c r="P8416" i="5" s="1"/>
  <c r="Q8416" i="5" s="1"/>
  <c r="N8635" i="5"/>
  <c r="P8635" i="5" s="1"/>
  <c r="Q8635" i="5" s="1"/>
  <c r="N10200" i="5"/>
  <c r="P10200" i="5" s="1"/>
  <c r="N10420" i="5"/>
  <c r="P10420" i="5" s="1"/>
  <c r="N9451" i="5"/>
  <c r="P9451" i="5" s="1"/>
  <c r="Q9451" i="5" s="1"/>
  <c r="O9292" i="5"/>
  <c r="P9292" i="5" s="1"/>
  <c r="Q9292" i="5" s="1"/>
  <c r="O10313" i="5"/>
  <c r="P10313" i="5" s="1"/>
  <c r="O10457" i="5"/>
  <c r="P10457" i="5" s="1"/>
  <c r="O9914" i="5"/>
  <c r="P9914" i="5" s="1"/>
  <c r="Q9914" i="5" s="1"/>
  <c r="N9563" i="5"/>
  <c r="P9563" i="5" s="1"/>
  <c r="Q9563" i="5" s="1"/>
  <c r="N10226" i="5"/>
  <c r="P10226" i="5" s="1"/>
  <c r="N10581" i="5"/>
  <c r="P10581" i="5" s="1"/>
  <c r="O9967" i="5"/>
  <c r="P9967" i="5" s="1"/>
  <c r="Q9967" i="5" s="1"/>
  <c r="N9067" i="5"/>
  <c r="P9067" i="5" s="1"/>
  <c r="Q9067" i="5" s="1"/>
  <c r="N10671" i="5"/>
  <c r="P10671" i="5" s="1"/>
  <c r="Q10671" i="5" s="1"/>
  <c r="N10506" i="5"/>
  <c r="P10506" i="5" s="1"/>
  <c r="N11732" i="5"/>
  <c r="P11732" i="5" s="1"/>
  <c r="Q11732" i="5" s="1"/>
  <c r="N10215" i="5"/>
  <c r="P10215" i="5" s="1"/>
  <c r="O11076" i="5"/>
  <c r="P11076" i="5" s="1"/>
  <c r="Q11076" i="5" s="1"/>
  <c r="O10606" i="5"/>
  <c r="P10606" i="5" s="1"/>
  <c r="O10709" i="5"/>
  <c r="P10709" i="5" s="1"/>
  <c r="Q10709" i="5" s="1"/>
  <c r="O11938" i="5"/>
  <c r="P11938" i="5" s="1"/>
  <c r="Q11938" i="5" s="1"/>
  <c r="N11483" i="5"/>
  <c r="P11483" i="5" s="1"/>
  <c r="Q11483" i="5" s="1"/>
  <c r="O12107" i="5"/>
  <c r="P12107" i="5" s="1"/>
  <c r="Q12107" i="5" s="1"/>
  <c r="N11542" i="5"/>
  <c r="P11542" i="5" s="1"/>
  <c r="Q11542" i="5" s="1"/>
  <c r="N12567" i="5"/>
  <c r="P12567" i="5" s="1"/>
  <c r="Q12567" i="5" s="1"/>
  <c r="O11846" i="5"/>
  <c r="P11846" i="5" s="1"/>
  <c r="Q11846" i="5" s="1"/>
  <c r="O12736" i="5"/>
  <c r="P12736" i="5" s="1"/>
  <c r="Q12736" i="5" s="1"/>
  <c r="N12138" i="5"/>
  <c r="P12138" i="5" s="1"/>
  <c r="Q12138" i="5" s="1"/>
  <c r="N14221" i="5"/>
  <c r="P14221" i="5" s="1"/>
  <c r="Q14221" i="5" s="1"/>
  <c r="P9309" i="5"/>
  <c r="Q9309" i="5" s="1"/>
  <c r="P9680" i="5"/>
  <c r="Q9680" i="5" s="1"/>
  <c r="P13240" i="5"/>
  <c r="Q13240" i="5" s="1"/>
  <c r="O4345" i="5"/>
  <c r="P4345" i="5" s="1"/>
  <c r="N4354" i="5"/>
  <c r="P4354" i="5" s="1"/>
  <c r="N5094" i="5"/>
  <c r="P5094" i="5" s="1"/>
  <c r="P6121" i="5"/>
  <c r="Q6121" i="5" s="1"/>
  <c r="P7622" i="5"/>
  <c r="Q7622" i="5" s="1"/>
  <c r="P6886" i="5"/>
  <c r="Q6886" i="5" s="1"/>
  <c r="P11110" i="5"/>
  <c r="Q11110" i="5" s="1"/>
  <c r="P11074" i="5"/>
  <c r="Q11074" i="5" s="1"/>
  <c r="N7395" i="5"/>
  <c r="P7395" i="5" s="1"/>
  <c r="Q7395" i="5" s="1"/>
  <c r="O7249" i="5"/>
  <c r="P7249" i="5" s="1"/>
  <c r="Q7249" i="5" s="1"/>
  <c r="O13265" i="5"/>
  <c r="P13265" i="5" s="1"/>
  <c r="O13937" i="5"/>
  <c r="P13937" i="5" s="1"/>
  <c r="O14249" i="5"/>
  <c r="P14249" i="5" s="1"/>
  <c r="N13590" i="5"/>
  <c r="P13590" i="5" s="1"/>
  <c r="O13890" i="5"/>
  <c r="P13890" i="5" s="1"/>
  <c r="P3936" i="5"/>
  <c r="O5176" i="5"/>
  <c r="P5176" i="5" s="1"/>
  <c r="Q5176" i="5" s="1"/>
  <c r="N7499" i="5"/>
  <c r="P7499" i="5" s="1"/>
  <c r="Q7499" i="5" s="1"/>
  <c r="O7723" i="5"/>
  <c r="P7723" i="5" s="1"/>
  <c r="Q7723" i="5" s="1"/>
  <c r="O6779" i="5"/>
  <c r="P6779" i="5" s="1"/>
  <c r="Q6779" i="5" s="1"/>
  <c r="N7081" i="5"/>
  <c r="P7081" i="5" s="1"/>
  <c r="Q7081" i="5" s="1"/>
  <c r="O7859" i="5"/>
  <c r="P7859" i="5" s="1"/>
  <c r="Q7859" i="5" s="1"/>
  <c r="O6799" i="5"/>
  <c r="P6799" i="5" s="1"/>
  <c r="Q6799" i="5" s="1"/>
  <c r="O7264" i="5"/>
  <c r="P7264" i="5" s="1"/>
  <c r="Q7264" i="5" s="1"/>
  <c r="O7508" i="5"/>
  <c r="P7508" i="5" s="1"/>
  <c r="Q7508" i="5" s="1"/>
  <c r="O7700" i="5"/>
  <c r="P7700" i="5" s="1"/>
  <c r="Q7700" i="5" s="1"/>
  <c r="O6717" i="5"/>
  <c r="P6717" i="5" s="1"/>
  <c r="Q6717" i="5" s="1"/>
  <c r="N7046" i="5"/>
  <c r="P7046" i="5" s="1"/>
  <c r="Q7046" i="5" s="1"/>
  <c r="N7860" i="5"/>
  <c r="P7860" i="5" s="1"/>
  <c r="Q7860" i="5" s="1"/>
  <c r="N6642" i="5"/>
  <c r="P6642" i="5" s="1"/>
  <c r="Q6642" i="5" s="1"/>
  <c r="O6999" i="5"/>
  <c r="P6999" i="5" s="1"/>
  <c r="Q6999" i="5" s="1"/>
  <c r="O7825" i="5"/>
  <c r="P7825" i="5" s="1"/>
  <c r="Q7825" i="5" s="1"/>
  <c r="O8009" i="5"/>
  <c r="P8009" i="5" s="1"/>
  <c r="Q8009" i="5" s="1"/>
  <c r="N8121" i="5"/>
  <c r="P8121" i="5" s="1"/>
  <c r="Q8121" i="5" s="1"/>
  <c r="O8724" i="5"/>
  <c r="P8724" i="5" s="1"/>
  <c r="Q8724" i="5" s="1"/>
  <c r="O9132" i="5"/>
  <c r="P9132" i="5" s="1"/>
  <c r="Q9132" i="5" s="1"/>
  <c r="N8341" i="5"/>
  <c r="P8341" i="5" s="1"/>
  <c r="Q8341" i="5" s="1"/>
  <c r="N9212" i="5"/>
  <c r="P9212" i="5" s="1"/>
  <c r="Q9212" i="5" s="1"/>
  <c r="O8126" i="5"/>
  <c r="P8126" i="5" s="1"/>
  <c r="Q8126" i="5" s="1"/>
  <c r="O8745" i="5"/>
  <c r="P8745" i="5" s="1"/>
  <c r="Q8745" i="5" s="1"/>
  <c r="O7469" i="5"/>
  <c r="P7469" i="5" s="1"/>
  <c r="Q7469" i="5" s="1"/>
  <c r="O11848" i="5"/>
  <c r="P11848" i="5" s="1"/>
  <c r="Q11848" i="5" s="1"/>
  <c r="N10363" i="5"/>
  <c r="P10363" i="5" s="1"/>
  <c r="O11525" i="5"/>
  <c r="P11525" i="5" s="1"/>
  <c r="Q11525" i="5" s="1"/>
  <c r="O11319" i="5"/>
  <c r="P11319" i="5" s="1"/>
  <c r="Q11319" i="5" s="1"/>
  <c r="O14441" i="5"/>
  <c r="P14441" i="5" s="1"/>
  <c r="P4593" i="5"/>
  <c r="Q4593" i="5" s="1"/>
  <c r="P6175" i="5"/>
  <c r="Q6175" i="5" s="1"/>
  <c r="P9724" i="5"/>
  <c r="Q9724" i="5" s="1"/>
  <c r="P13735" i="5"/>
  <c r="P14039" i="5"/>
  <c r="P5128" i="5"/>
  <c r="Q5128" i="5" s="1"/>
  <c r="P5624" i="5"/>
  <c r="Q5624" i="5" s="1"/>
  <c r="P6304" i="5"/>
  <c r="Q6304" i="5" s="1"/>
  <c r="P6556" i="5"/>
  <c r="Q6556" i="5" s="1"/>
  <c r="P6497" i="5"/>
  <c r="Q6497" i="5" s="1"/>
  <c r="P6786" i="5"/>
  <c r="Q6786" i="5" s="1"/>
  <c r="P6638" i="5"/>
  <c r="Q6638" i="5" s="1"/>
  <c r="P9230" i="5"/>
  <c r="Q9230" i="5" s="1"/>
  <c r="P13115" i="5"/>
  <c r="Q13115" i="5" s="1"/>
  <c r="P5096" i="5"/>
  <c r="P6241" i="5"/>
  <c r="Q6241" i="5" s="1"/>
  <c r="P6258" i="5"/>
  <c r="Q6258" i="5" s="1"/>
  <c r="P9784" i="5"/>
  <c r="Q9784" i="5" s="1"/>
  <c r="P11378" i="5"/>
  <c r="Q11378" i="5" s="1"/>
  <c r="P12258" i="5"/>
  <c r="Q12258" i="5" s="1"/>
  <c r="P6425" i="5"/>
  <c r="Q6425" i="5" s="1"/>
  <c r="N4601" i="5"/>
  <c r="P4601" i="5" s="1"/>
  <c r="Q4601" i="5" s="1"/>
  <c r="O4311" i="5"/>
  <c r="P4311" i="5" s="1"/>
  <c r="Q4311" i="5" s="1"/>
  <c r="N4632" i="5"/>
  <c r="P4632" i="5" s="1"/>
  <c r="Q4632" i="5" s="1"/>
  <c r="N5026" i="5"/>
  <c r="P5026" i="5" s="1"/>
  <c r="Q5026" i="5" s="1"/>
  <c r="O5501" i="5"/>
  <c r="P5501" i="5" s="1"/>
  <c r="Q5501" i="5" s="1"/>
  <c r="O5416" i="5"/>
  <c r="P5416" i="5" s="1"/>
  <c r="Q5416" i="5" s="1"/>
  <c r="O6179" i="5"/>
  <c r="P6179" i="5" s="1"/>
  <c r="Q6179" i="5" s="1"/>
  <c r="O6152" i="5"/>
  <c r="P6152" i="5" s="1"/>
  <c r="Q6152" i="5" s="1"/>
  <c r="O6061" i="5"/>
  <c r="P6061" i="5" s="1"/>
  <c r="Q6061" i="5" s="1"/>
  <c r="N6186" i="5"/>
  <c r="P6186" i="5" s="1"/>
  <c r="Q6186" i="5" s="1"/>
  <c r="O8238" i="5"/>
  <c r="P8238" i="5" s="1"/>
  <c r="Q8238" i="5" s="1"/>
  <c r="O8483" i="5"/>
  <c r="P8483" i="5" s="1"/>
  <c r="Q8483" i="5" s="1"/>
  <c r="O9681" i="5"/>
  <c r="P9681" i="5" s="1"/>
  <c r="Q9681" i="5" s="1"/>
  <c r="O9738" i="5"/>
  <c r="P9738" i="5" s="1"/>
  <c r="Q9738" i="5" s="1"/>
  <c r="O9935" i="5"/>
  <c r="P9935" i="5" s="1"/>
  <c r="Q9935" i="5" s="1"/>
  <c r="O9728" i="5"/>
  <c r="P9728" i="5" s="1"/>
  <c r="Q9728" i="5" s="1"/>
  <c r="N12415" i="5"/>
  <c r="P12415" i="5" s="1"/>
  <c r="Q12415" i="5" s="1"/>
  <c r="O12397" i="5"/>
  <c r="P12397" i="5" s="1"/>
  <c r="Q12397" i="5" s="1"/>
  <c r="O13439" i="5"/>
  <c r="P13439" i="5" s="1"/>
  <c r="N13751" i="5"/>
  <c r="P13751" i="5" s="1"/>
  <c r="N14043" i="5"/>
  <c r="P14043" i="5" s="1"/>
  <c r="O13280" i="5"/>
  <c r="P13280" i="5" s="1"/>
  <c r="O13696" i="5"/>
  <c r="P13696" i="5" s="1"/>
  <c r="N14028" i="5"/>
  <c r="P14028" i="5" s="1"/>
  <c r="O13693" i="5"/>
  <c r="P13693" i="5" s="1"/>
  <c r="N3992" i="5"/>
  <c r="P3992" i="5" s="1"/>
  <c r="Q3992" i="5" s="1"/>
  <c r="N4045" i="5"/>
  <c r="P4045" i="5" s="1"/>
  <c r="Q4045" i="5" s="1"/>
  <c r="N4034" i="5"/>
  <c r="P4034" i="5" s="1"/>
  <c r="Q4034" i="5" s="1"/>
  <c r="O4537" i="5"/>
  <c r="P4537" i="5" s="1"/>
  <c r="Q4537" i="5" s="1"/>
  <c r="O4702" i="5"/>
  <c r="P4702" i="5" s="1"/>
  <c r="Q4702" i="5" s="1"/>
  <c r="O5077" i="5"/>
  <c r="P5077" i="5" s="1"/>
  <c r="Q5077" i="5" s="1"/>
  <c r="O5269" i="5"/>
  <c r="P5269" i="5" s="1"/>
  <c r="Q5269" i="5" s="1"/>
  <c r="N5106" i="5"/>
  <c r="P5106" i="5" s="1"/>
  <c r="Q5106" i="5" s="1"/>
  <c r="O4815" i="5"/>
  <c r="P4815" i="5" s="1"/>
  <c r="Q4815" i="5" s="1"/>
  <c r="O5328" i="5"/>
  <c r="P5328" i="5" s="1"/>
  <c r="Q5328" i="5" s="1"/>
  <c r="O5756" i="5"/>
  <c r="P5756" i="5" s="1"/>
  <c r="Q5756" i="5" s="1"/>
  <c r="O5449" i="5"/>
  <c r="P5449" i="5" s="1"/>
  <c r="Q5449" i="5" s="1"/>
  <c r="O5725" i="5"/>
  <c r="P5725" i="5" s="1"/>
  <c r="Q5725" i="5" s="1"/>
  <c r="O5366" i="5"/>
  <c r="P5366" i="5" s="1"/>
  <c r="Q5366" i="5" s="1"/>
  <c r="N5606" i="5"/>
  <c r="P5606" i="5" s="1"/>
  <c r="Q5606" i="5" s="1"/>
  <c r="O5922" i="5"/>
  <c r="P5922" i="5" s="1"/>
  <c r="Q5922" i="5" s="1"/>
  <c r="N5223" i="5"/>
  <c r="P5223" i="5" s="1"/>
  <c r="Q5223" i="5" s="1"/>
  <c r="N5615" i="5"/>
  <c r="P5615" i="5" s="1"/>
  <c r="Q5615" i="5" s="1"/>
  <c r="N6374" i="5"/>
  <c r="P6374" i="5" s="1"/>
  <c r="Q6374" i="5" s="1"/>
  <c r="O5583" i="5"/>
  <c r="P5583" i="5" s="1"/>
  <c r="Q5583" i="5" s="1"/>
  <c r="O6076" i="5"/>
  <c r="P6076" i="5" s="1"/>
  <c r="Q6076" i="5" s="1"/>
  <c r="O6447" i="5"/>
  <c r="P6447" i="5" s="1"/>
  <c r="Q6447" i="5" s="1"/>
  <c r="O6001" i="5"/>
  <c r="P6001" i="5" s="1"/>
  <c r="Q6001" i="5" s="1"/>
  <c r="O6408" i="5"/>
  <c r="P6408" i="5" s="1"/>
  <c r="Q6408" i="5" s="1"/>
  <c r="N5994" i="5"/>
  <c r="P5994" i="5" s="1"/>
  <c r="Q5994" i="5" s="1"/>
  <c r="O6349" i="5"/>
  <c r="P6349" i="5" s="1"/>
  <c r="Q6349" i="5" s="1"/>
  <c r="O6557" i="5"/>
  <c r="P6557" i="5" s="1"/>
  <c r="Q6557" i="5" s="1"/>
  <c r="O7206" i="5"/>
  <c r="P7206" i="5" s="1"/>
  <c r="Q7206" i="5" s="1"/>
  <c r="N7398" i="5"/>
  <c r="P7398" i="5" s="1"/>
  <c r="Q7398" i="5" s="1"/>
  <c r="O7598" i="5"/>
  <c r="P7598" i="5" s="1"/>
  <c r="Q7598" i="5" s="1"/>
  <c r="N6631" i="5"/>
  <c r="P6631" i="5" s="1"/>
  <c r="Q6631" i="5" s="1"/>
  <c r="N6873" i="5"/>
  <c r="P6873" i="5" s="1"/>
  <c r="Q6873" i="5" s="1"/>
  <c r="O7164" i="5"/>
  <c r="P7164" i="5" s="1"/>
  <c r="Q7164" i="5" s="1"/>
  <c r="N6592" i="5"/>
  <c r="P6592" i="5" s="1"/>
  <c r="Q6592" i="5" s="1"/>
  <c r="O7251" i="5"/>
  <c r="P7251" i="5" s="1"/>
  <c r="Q7251" i="5" s="1"/>
  <c r="O7793" i="5"/>
  <c r="P7793" i="5" s="1"/>
  <c r="Q7793" i="5" s="1"/>
  <c r="N8434" i="5"/>
  <c r="P8434" i="5" s="1"/>
  <c r="Q8434" i="5" s="1"/>
  <c r="O7333" i="5"/>
  <c r="P7333" i="5" s="1"/>
  <c r="Q7333" i="5" s="1"/>
  <c r="O8167" i="5"/>
  <c r="P8167" i="5" s="1"/>
  <c r="Q8167" i="5" s="1"/>
  <c r="O8770" i="5"/>
  <c r="P8770" i="5" s="1"/>
  <c r="Q8770" i="5" s="1"/>
  <c r="N7737" i="5"/>
  <c r="P7737" i="5" s="1"/>
  <c r="Q7737" i="5" s="1"/>
  <c r="N8479" i="5"/>
  <c r="P8479" i="5" s="1"/>
  <c r="Q8479" i="5" s="1"/>
  <c r="N7657" i="5"/>
  <c r="P7657" i="5" s="1"/>
  <c r="Q7657" i="5" s="1"/>
  <c r="O8496" i="5"/>
  <c r="P8496" i="5" s="1"/>
  <c r="Q8496" i="5" s="1"/>
  <c r="N9283" i="5"/>
  <c r="P9283" i="5" s="1"/>
  <c r="Q9283" i="5" s="1"/>
  <c r="N10264" i="5"/>
  <c r="P10264" i="5" s="1"/>
  <c r="O10595" i="5"/>
  <c r="P10595" i="5" s="1"/>
  <c r="O10468" i="5"/>
  <c r="P10468" i="5" s="1"/>
  <c r="N9798" i="5"/>
  <c r="P9798" i="5" s="1"/>
  <c r="Q9798" i="5" s="1"/>
  <c r="N10349" i="5"/>
  <c r="P10349" i="5" s="1"/>
  <c r="O10648" i="5"/>
  <c r="P10648" i="5" s="1"/>
  <c r="N10505" i="5"/>
  <c r="P10505" i="5" s="1"/>
  <c r="O9859" i="5"/>
  <c r="P9859" i="5" s="1"/>
  <c r="Q9859" i="5" s="1"/>
  <c r="N10322" i="5"/>
  <c r="P10322" i="5" s="1"/>
  <c r="O10633" i="5"/>
  <c r="P10633" i="5" s="1"/>
  <c r="O8228" i="5"/>
  <c r="P8228" i="5" s="1"/>
  <c r="Q8228" i="5" s="1"/>
  <c r="N9896" i="5"/>
  <c r="P9896" i="5" s="1"/>
  <c r="Q9896" i="5" s="1"/>
  <c r="N11388" i="5"/>
  <c r="P11388" i="5" s="1"/>
  <c r="Q11388" i="5" s="1"/>
  <c r="O10759" i="5"/>
  <c r="P10759" i="5" s="1"/>
  <c r="Q10759" i="5" s="1"/>
  <c r="N11422" i="5"/>
  <c r="P11422" i="5" s="1"/>
  <c r="Q11422" i="5" s="1"/>
  <c r="N10103" i="5"/>
  <c r="P10103" i="5" s="1"/>
  <c r="Q10103" i="5" s="1"/>
  <c r="N10355" i="5"/>
  <c r="P10355" i="5" s="1"/>
  <c r="N11678" i="5"/>
  <c r="P11678" i="5" s="1"/>
  <c r="Q11678" i="5" s="1"/>
  <c r="O12554" i="5"/>
  <c r="P12554" i="5" s="1"/>
  <c r="Q12554" i="5" s="1"/>
  <c r="O12040" i="5"/>
  <c r="P12040" i="5" s="1"/>
  <c r="Q12040" i="5" s="1"/>
  <c r="N11615" i="5"/>
  <c r="P11615" i="5" s="1"/>
  <c r="Q11615" i="5" s="1"/>
  <c r="O12049" i="5"/>
  <c r="P12049" i="5" s="1"/>
  <c r="Q12049" i="5" s="1"/>
  <c r="N12157" i="5"/>
  <c r="P12157" i="5" s="1"/>
  <c r="Q12157" i="5" s="1"/>
  <c r="N12521" i="5"/>
  <c r="P12521" i="5" s="1"/>
  <c r="Q12521" i="5" s="1"/>
  <c r="P9741" i="5"/>
  <c r="Q9741" i="5" s="1"/>
  <c r="P11132" i="5"/>
  <c r="Q11132" i="5" s="1"/>
  <c r="P13001" i="5"/>
  <c r="Q13001" i="5" s="1"/>
  <c r="N4092" i="5"/>
  <c r="P4092" i="5" s="1"/>
  <c r="N4521" i="5"/>
  <c r="P4521" i="5" s="1"/>
  <c r="O4446" i="5"/>
  <c r="P4446" i="5" s="1"/>
  <c r="O4244" i="5"/>
  <c r="P4244" i="5" s="1"/>
  <c r="N5120" i="5"/>
  <c r="P5120" i="5" s="1"/>
  <c r="O5141" i="5"/>
  <c r="P5141" i="5" s="1"/>
  <c r="O4304" i="5"/>
  <c r="P4304" i="5" s="1"/>
  <c r="O5119" i="5"/>
  <c r="P5119" i="5" s="1"/>
  <c r="P6240" i="5"/>
  <c r="Q6240" i="5" s="1"/>
  <c r="P6667" i="5"/>
  <c r="Q6667" i="5" s="1"/>
  <c r="P7571" i="5"/>
  <c r="Q7571" i="5" s="1"/>
  <c r="P7875" i="5"/>
  <c r="Q7875" i="5" s="1"/>
  <c r="P5711" i="5"/>
  <c r="Q5711" i="5" s="1"/>
  <c r="P9034" i="5"/>
  <c r="Q9034" i="5" s="1"/>
  <c r="P11446" i="5"/>
  <c r="Q11446" i="5" s="1"/>
  <c r="P12798" i="5"/>
  <c r="Q12798" i="5" s="1"/>
  <c r="P12677" i="5"/>
  <c r="Q12677" i="5" s="1"/>
  <c r="P6445" i="5"/>
  <c r="Q6445" i="5" s="1"/>
  <c r="P8754" i="5"/>
  <c r="Q8754" i="5" s="1"/>
  <c r="P4689" i="5"/>
  <c r="P4906" i="5"/>
  <c r="P4759" i="5"/>
  <c r="P6511" i="5"/>
  <c r="Q6511" i="5" s="1"/>
  <c r="P6420" i="5"/>
  <c r="Q6420" i="5" s="1"/>
  <c r="P6553" i="5"/>
  <c r="Q6553" i="5" s="1"/>
  <c r="P7779" i="5"/>
  <c r="Q7779" i="5" s="1"/>
  <c r="P6892" i="5"/>
  <c r="Q6892" i="5" s="1"/>
  <c r="P8501" i="5"/>
  <c r="Q8501" i="5" s="1"/>
  <c r="P8251" i="5"/>
  <c r="Q8251" i="5" s="1"/>
  <c r="P9821" i="5"/>
  <c r="Q9821" i="5" s="1"/>
  <c r="P11516" i="5"/>
  <c r="Q11516" i="5" s="1"/>
  <c r="P12256" i="5"/>
  <c r="Q12256" i="5" s="1"/>
  <c r="P14110" i="5"/>
  <c r="P14060" i="5"/>
  <c r="P6345" i="5"/>
  <c r="Q6345" i="5" s="1"/>
  <c r="P6319" i="5"/>
  <c r="Q6319" i="5" s="1"/>
  <c r="P6421" i="5"/>
  <c r="Q6421" i="5" s="1"/>
  <c r="P4853" i="5"/>
  <c r="Q4853" i="5" s="1"/>
  <c r="O7851" i="5"/>
  <c r="P7851" i="5" s="1"/>
  <c r="Q7851" i="5" s="1"/>
  <c r="O8592" i="5"/>
  <c r="P8592" i="5" s="1"/>
  <c r="Q8592" i="5" s="1"/>
  <c r="N14100" i="5"/>
  <c r="P14100" i="5" s="1"/>
  <c r="N13341" i="5"/>
  <c r="P13341" i="5" s="1"/>
  <c r="O14009" i="5"/>
  <c r="P14009" i="5" s="1"/>
  <c r="O14313" i="5"/>
  <c r="P14313" i="5" s="1"/>
  <c r="O13662" i="5"/>
  <c r="P13662" i="5" s="1"/>
  <c r="N13982" i="5"/>
  <c r="P13982" i="5" s="1"/>
  <c r="N4535" i="5"/>
  <c r="P4535" i="5" s="1"/>
  <c r="Q4535" i="5" s="1"/>
  <c r="N4745" i="5"/>
  <c r="P4745" i="5" s="1"/>
  <c r="Q4745" i="5" s="1"/>
  <c r="O5220" i="5"/>
  <c r="P5220" i="5" s="1"/>
  <c r="Q5220" i="5" s="1"/>
  <c r="O7295" i="5"/>
  <c r="P7295" i="5" s="1"/>
  <c r="Q7295" i="5" s="1"/>
  <c r="N7559" i="5"/>
  <c r="P7559" i="5" s="1"/>
  <c r="Q7559" i="5" s="1"/>
  <c r="N7771" i="5"/>
  <c r="P7771" i="5" s="1"/>
  <c r="Q7771" i="5" s="1"/>
  <c r="N6874" i="5"/>
  <c r="P6874" i="5" s="1"/>
  <c r="Q6874" i="5" s="1"/>
  <c r="N7125" i="5"/>
  <c r="P7125" i="5" s="1"/>
  <c r="Q7125" i="5" s="1"/>
  <c r="N7919" i="5"/>
  <c r="P7919" i="5" s="1"/>
  <c r="Q7919" i="5" s="1"/>
  <c r="N6902" i="5"/>
  <c r="P6902" i="5" s="1"/>
  <c r="Q6902" i="5" s="1"/>
  <c r="O7332" i="5"/>
  <c r="P7332" i="5" s="1"/>
  <c r="Q7332" i="5" s="1"/>
  <c r="N7552" i="5"/>
  <c r="P7552" i="5" s="1"/>
  <c r="Q7552" i="5" s="1"/>
  <c r="O7744" i="5"/>
  <c r="P7744" i="5" s="1"/>
  <c r="Q7744" i="5" s="1"/>
  <c r="O6776" i="5"/>
  <c r="P6776" i="5" s="1"/>
  <c r="Q6776" i="5" s="1"/>
  <c r="N7094" i="5"/>
  <c r="P7094" i="5" s="1"/>
  <c r="Q7094" i="5" s="1"/>
  <c r="O7892" i="5"/>
  <c r="P7892" i="5" s="1"/>
  <c r="Q7892" i="5" s="1"/>
  <c r="O6694" i="5"/>
  <c r="P6694" i="5" s="1"/>
  <c r="Q6694" i="5" s="1"/>
  <c r="O7079" i="5"/>
  <c r="P7079" i="5" s="1"/>
  <c r="Q7079" i="5" s="1"/>
  <c r="N7861" i="5"/>
  <c r="P7861" i="5" s="1"/>
  <c r="Q7861" i="5" s="1"/>
  <c r="N7369" i="5"/>
  <c r="P7369" i="5" s="1"/>
  <c r="Q7369" i="5" s="1"/>
  <c r="O8173" i="5"/>
  <c r="P8173" i="5" s="1"/>
  <c r="Q8173" i="5" s="1"/>
  <c r="N8776" i="5"/>
  <c r="P8776" i="5" s="1"/>
  <c r="Q8776" i="5" s="1"/>
  <c r="O7321" i="5"/>
  <c r="P7321" i="5" s="1"/>
  <c r="Q7321" i="5" s="1"/>
  <c r="N8405" i="5"/>
  <c r="P8405" i="5" s="1"/>
  <c r="Q8405" i="5" s="1"/>
  <c r="O7397" i="5"/>
  <c r="P7397" i="5" s="1"/>
  <c r="Q7397" i="5" s="1"/>
  <c r="N8202" i="5"/>
  <c r="P8202" i="5" s="1"/>
  <c r="Q8202" i="5" s="1"/>
  <c r="O8885" i="5"/>
  <c r="P8885" i="5" s="1"/>
  <c r="Q8885" i="5" s="1"/>
  <c r="O11480" i="5"/>
  <c r="P11480" i="5" s="1"/>
  <c r="Q11480" i="5" s="1"/>
  <c r="N11223" i="5"/>
  <c r="P11223" i="5" s="1"/>
  <c r="Q11223" i="5" s="1"/>
  <c r="O10638" i="5"/>
  <c r="P10638" i="5" s="1"/>
  <c r="N11673" i="5"/>
  <c r="P11673" i="5" s="1"/>
  <c r="Q11673" i="5" s="1"/>
  <c r="N14438" i="5"/>
  <c r="P14438" i="5" s="1"/>
  <c r="P12514" i="5"/>
  <c r="Q12514" i="5" s="1"/>
  <c r="P6437" i="5"/>
  <c r="Q6437" i="5" s="1"/>
  <c r="P6389" i="5"/>
  <c r="Q6389" i="5" s="1"/>
  <c r="P8459" i="5"/>
  <c r="Q8459" i="5" s="1"/>
  <c r="P12545" i="5"/>
  <c r="Q12545" i="5" s="1"/>
  <c r="P13815" i="5"/>
  <c r="P4529" i="5"/>
  <c r="P5168" i="5"/>
  <c r="Q5168" i="5" s="1"/>
  <c r="P5217" i="5"/>
  <c r="Q5217" i="5" s="1"/>
  <c r="P5598" i="5"/>
  <c r="Q5598" i="5" s="1"/>
  <c r="P5167" i="5"/>
  <c r="Q5167" i="5" s="1"/>
  <c r="P7202" i="5"/>
  <c r="Q7202" i="5" s="1"/>
  <c r="P7594" i="5"/>
  <c r="Q7594" i="5" s="1"/>
  <c r="P6869" i="5"/>
  <c r="Q6869" i="5" s="1"/>
  <c r="P7160" i="5"/>
  <c r="Q7160" i="5" s="1"/>
  <c r="P6579" i="5"/>
  <c r="Q6579" i="5" s="1"/>
  <c r="P6870" i="5"/>
  <c r="Q6870" i="5" s="1"/>
  <c r="P7341" i="5"/>
  <c r="Q7341" i="5" s="1"/>
  <c r="P9881" i="5"/>
  <c r="Q9881" i="5" s="1"/>
  <c r="P10413" i="5"/>
  <c r="P11457" i="5"/>
  <c r="Q11457" i="5" s="1"/>
  <c r="P10271" i="5"/>
  <c r="P12471" i="5"/>
  <c r="Q12471" i="5" s="1"/>
  <c r="P11994" i="5"/>
  <c r="Q11994" i="5" s="1"/>
  <c r="P13191" i="5"/>
  <c r="Q13191" i="5" s="1"/>
  <c r="P5222" i="5"/>
  <c r="Q5222" i="5" s="1"/>
  <c r="P12301" i="5"/>
  <c r="Q12301" i="5" s="1"/>
  <c r="P14048" i="5"/>
  <c r="N4338" i="5"/>
  <c r="P4338" i="5" s="1"/>
  <c r="Q4338" i="5" s="1"/>
  <c r="N4507" i="5"/>
  <c r="P4507" i="5" s="1"/>
  <c r="Q4507" i="5" s="1"/>
  <c r="O4857" i="5"/>
  <c r="P4857" i="5" s="1"/>
  <c r="Q4857" i="5" s="1"/>
  <c r="O4820" i="5"/>
  <c r="P4820" i="5" s="1"/>
  <c r="Q4820" i="5" s="1"/>
  <c r="O5370" i="5"/>
  <c r="P5370" i="5" s="1"/>
  <c r="Q5370" i="5" s="1"/>
  <c r="N5986" i="5"/>
  <c r="P5986" i="5" s="1"/>
  <c r="Q5986" i="5" s="1"/>
  <c r="O6378" i="5"/>
  <c r="P6378" i="5" s="1"/>
  <c r="Q6378" i="5" s="1"/>
  <c r="O6351" i="5"/>
  <c r="P6351" i="5" s="1"/>
  <c r="Q6351" i="5" s="1"/>
  <c r="O6169" i="5"/>
  <c r="P6169" i="5" s="1"/>
  <c r="Q6169" i="5" s="1"/>
  <c r="N6405" i="5"/>
  <c r="P6405" i="5" s="1"/>
  <c r="Q6405" i="5" s="1"/>
  <c r="N8498" i="5"/>
  <c r="P8498" i="5" s="1"/>
  <c r="Q8498" i="5" s="1"/>
  <c r="O8264" i="5"/>
  <c r="P8264" i="5" s="1"/>
  <c r="Q8264" i="5" s="1"/>
  <c r="N9745" i="5"/>
  <c r="P9745" i="5" s="1"/>
  <c r="Q9745" i="5" s="1"/>
  <c r="O9507" i="5"/>
  <c r="P9507" i="5" s="1"/>
  <c r="Q9507" i="5" s="1"/>
  <c r="N9596" i="5"/>
  <c r="P9596" i="5" s="1"/>
  <c r="Q9596" i="5" s="1"/>
  <c r="O10882" i="5"/>
  <c r="P10882" i="5" s="1"/>
  <c r="Q10882" i="5" s="1"/>
  <c r="N12739" i="5"/>
  <c r="P12739" i="5" s="1"/>
  <c r="Q12739" i="5" s="1"/>
  <c r="O12573" i="5"/>
  <c r="P12573" i="5" s="1"/>
  <c r="Q12573" i="5" s="1"/>
  <c r="N13503" i="5"/>
  <c r="P13503" i="5" s="1"/>
  <c r="O13831" i="5"/>
  <c r="P13831" i="5" s="1"/>
  <c r="N14123" i="5"/>
  <c r="P14123" i="5" s="1"/>
  <c r="O13368" i="5"/>
  <c r="P13368" i="5" s="1"/>
  <c r="O13788" i="5"/>
  <c r="P13788" i="5" s="1"/>
  <c r="O13749" i="5"/>
  <c r="P13749" i="5" s="1"/>
  <c r="O14070" i="5"/>
  <c r="P14070" i="5" s="1"/>
  <c r="N5162" i="5"/>
  <c r="P5162" i="5" s="1"/>
  <c r="Q5162" i="5" s="1"/>
  <c r="N4923" i="5"/>
  <c r="P4923" i="5" s="1"/>
  <c r="Q4923" i="5" s="1"/>
  <c r="O5540" i="5"/>
  <c r="P5540" i="5" s="1"/>
  <c r="Q5540" i="5" s="1"/>
  <c r="O5864" i="5"/>
  <c r="P5864" i="5" s="1"/>
  <c r="Q5864" i="5" s="1"/>
  <c r="N5227" i="5"/>
  <c r="P5227" i="5" s="1"/>
  <c r="Q5227" i="5" s="1"/>
  <c r="O5801" i="5"/>
  <c r="P5801" i="5" s="1"/>
  <c r="Q5801" i="5" s="1"/>
  <c r="O5470" i="5"/>
  <c r="P5470" i="5" s="1"/>
  <c r="Q5470" i="5" s="1"/>
  <c r="O5646" i="5"/>
  <c r="P5646" i="5" s="1"/>
  <c r="Q5646" i="5" s="1"/>
  <c r="N5215" i="5"/>
  <c r="P5215" i="5" s="1"/>
  <c r="Q5215" i="5" s="1"/>
  <c r="O5452" i="5"/>
  <c r="P5452" i="5" s="1"/>
  <c r="Q5452" i="5" s="1"/>
  <c r="N6019" i="5"/>
  <c r="P6019" i="5" s="1"/>
  <c r="Q6019" i="5" s="1"/>
  <c r="O6450" i="5"/>
  <c r="P6450" i="5" s="1"/>
  <c r="Q6450" i="5" s="1"/>
  <c r="O6299" i="5"/>
  <c r="P6299" i="5" s="1"/>
  <c r="Q6299" i="5" s="1"/>
  <c r="O6164" i="5"/>
  <c r="P6164" i="5" s="1"/>
  <c r="Q6164" i="5" s="1"/>
  <c r="N6507" i="5"/>
  <c r="P6507" i="5" s="1"/>
  <c r="Q6507" i="5" s="1"/>
  <c r="O6089" i="5"/>
  <c r="P6089" i="5" s="1"/>
  <c r="Q6089" i="5" s="1"/>
  <c r="O6456" i="5"/>
  <c r="P6456" i="5" s="1"/>
  <c r="Q6456" i="5" s="1"/>
  <c r="O6058" i="5"/>
  <c r="P6058" i="5" s="1"/>
  <c r="Q6058" i="5" s="1"/>
  <c r="O6401" i="5"/>
  <c r="P6401" i="5" s="1"/>
  <c r="Q6401" i="5" s="1"/>
  <c r="O6617" i="5"/>
  <c r="P6617" i="5" s="1"/>
  <c r="Q6617" i="5" s="1"/>
  <c r="N7262" i="5"/>
  <c r="P7262" i="5" s="1"/>
  <c r="Q7262" i="5" s="1"/>
  <c r="N7442" i="5"/>
  <c r="P7442" i="5" s="1"/>
  <c r="Q7442" i="5" s="1"/>
  <c r="O7650" i="5"/>
  <c r="P7650" i="5" s="1"/>
  <c r="Q7650" i="5" s="1"/>
  <c r="O6695" i="5"/>
  <c r="P6695" i="5" s="1"/>
  <c r="Q6695" i="5" s="1"/>
  <c r="O6996" i="5"/>
  <c r="P6996" i="5" s="1"/>
  <c r="Q6996" i="5" s="1"/>
  <c r="O7834" i="5"/>
  <c r="P7834" i="5" s="1"/>
  <c r="Q7834" i="5" s="1"/>
  <c r="O6822" i="5"/>
  <c r="P6822" i="5" s="1"/>
  <c r="Q6822" i="5" s="1"/>
  <c r="N8294" i="5"/>
  <c r="P8294" i="5" s="1"/>
  <c r="Q8294" i="5" s="1"/>
  <c r="N8514" i="5"/>
  <c r="P8514" i="5" s="1"/>
  <c r="Q8514" i="5" s="1"/>
  <c r="N7797" i="5"/>
  <c r="P7797" i="5" s="1"/>
  <c r="Q7797" i="5" s="1"/>
  <c r="O8215" i="5"/>
  <c r="P8215" i="5" s="1"/>
  <c r="Q8215" i="5" s="1"/>
  <c r="O8946" i="5"/>
  <c r="P8946" i="5" s="1"/>
  <c r="Q8946" i="5" s="1"/>
  <c r="N8287" i="5"/>
  <c r="P8287" i="5" s="1"/>
  <c r="Q8287" i="5" s="1"/>
  <c r="N8543" i="5"/>
  <c r="P8543" i="5" s="1"/>
  <c r="Q8543" i="5" s="1"/>
  <c r="O8284" i="5"/>
  <c r="P8284" i="5" s="1"/>
  <c r="Q8284" i="5" s="1"/>
  <c r="N8564" i="5"/>
  <c r="P8564" i="5" s="1"/>
  <c r="Q8564" i="5" s="1"/>
  <c r="O9889" i="5"/>
  <c r="P9889" i="5" s="1"/>
  <c r="Q9889" i="5" s="1"/>
  <c r="N10340" i="5"/>
  <c r="P10340" i="5" s="1"/>
  <c r="O10631" i="5"/>
  <c r="P10631" i="5" s="1"/>
  <c r="O10520" i="5"/>
  <c r="P10520" i="5" s="1"/>
  <c r="O10065" i="5"/>
  <c r="P10065" i="5" s="1"/>
  <c r="Q10065" i="5" s="1"/>
  <c r="N10381" i="5"/>
  <c r="P10381" i="5" s="1"/>
  <c r="N8679" i="5"/>
  <c r="P8679" i="5" s="1"/>
  <c r="Q8679" i="5" s="1"/>
  <c r="O6824" i="5"/>
  <c r="P6824" i="5" s="1"/>
  <c r="Q6824" i="5" s="1"/>
  <c r="O9998" i="5"/>
  <c r="P9998" i="5" s="1"/>
  <c r="Q9998" i="5" s="1"/>
  <c r="O10362" i="5"/>
  <c r="P10362" i="5" s="1"/>
  <c r="O7653" i="5"/>
  <c r="P7653" i="5" s="1"/>
  <c r="Q7653" i="5" s="1"/>
  <c r="N9520" i="5"/>
  <c r="P9520" i="5" s="1"/>
  <c r="Q9520" i="5" s="1"/>
  <c r="O10507" i="5"/>
  <c r="P10507" i="5" s="1"/>
  <c r="N11883" i="5"/>
  <c r="P11883" i="5" s="1"/>
  <c r="Q11883" i="5" s="1"/>
  <c r="N10303" i="5"/>
  <c r="P10303" i="5" s="1"/>
  <c r="N11169" i="5"/>
  <c r="P11169" i="5" s="1"/>
  <c r="Q11169" i="5" s="1"/>
  <c r="O10682" i="5"/>
  <c r="P10682" i="5" s="1"/>
  <c r="Q10682" i="5" s="1"/>
  <c r="N12206" i="5"/>
  <c r="P12206" i="5" s="1"/>
  <c r="Q12206" i="5" s="1"/>
  <c r="O11555" i="5"/>
  <c r="P11555" i="5" s="1"/>
  <c r="Q11555" i="5" s="1"/>
  <c r="N12387" i="5"/>
  <c r="P12387" i="5" s="1"/>
  <c r="Q12387" i="5" s="1"/>
  <c r="O12144" i="5"/>
  <c r="P12144" i="5" s="1"/>
  <c r="Q12144" i="5" s="1"/>
  <c r="N12352" i="5"/>
  <c r="P12352" i="5" s="1"/>
  <c r="Q12352" i="5" s="1"/>
  <c r="N11570" i="5"/>
  <c r="P11570" i="5" s="1"/>
  <c r="Q11570" i="5" s="1"/>
  <c r="O12777" i="5"/>
  <c r="P12777" i="5" s="1"/>
  <c r="Q12777" i="5" s="1"/>
  <c r="P13195" i="5"/>
  <c r="Q13195" i="5" s="1"/>
  <c r="N4693" i="5"/>
  <c r="P4693" i="5" s="1"/>
  <c r="N4562" i="5"/>
  <c r="P4562" i="5" s="1"/>
  <c r="N4910" i="5"/>
  <c r="P4910" i="5" s="1"/>
  <c r="P5689" i="5"/>
  <c r="Q5689" i="5" s="1"/>
  <c r="P6519" i="5"/>
  <c r="Q6519" i="5" s="1"/>
  <c r="P7028" i="5"/>
  <c r="Q7028" i="5" s="1"/>
  <c r="P5083" i="5"/>
  <c r="Q5083" i="5" s="1"/>
  <c r="P7448" i="5"/>
  <c r="Q7448" i="5" s="1"/>
  <c r="P10154" i="5"/>
  <c r="Q10154" i="5" s="1"/>
  <c r="P11540" i="5"/>
  <c r="Q11540" i="5" s="1"/>
  <c r="P11963" i="5"/>
  <c r="Q11963" i="5" s="1"/>
  <c r="P12832" i="5"/>
  <c r="Q12832" i="5" s="1"/>
  <c r="P12789" i="5"/>
  <c r="Q12789" i="5" s="1"/>
  <c r="P14102" i="5"/>
  <c r="P7263" i="5"/>
  <c r="Q7263" i="5" s="1"/>
  <c r="O7356" i="5"/>
  <c r="P7356" i="5" s="1"/>
  <c r="Q7356" i="5" s="1"/>
  <c r="O8233" i="5"/>
  <c r="P8233" i="5" s="1"/>
  <c r="Q8233" i="5" s="1"/>
  <c r="N14164" i="5"/>
  <c r="P14164" i="5" s="1"/>
  <c r="O13445" i="5"/>
  <c r="P13445" i="5" s="1"/>
  <c r="O14097" i="5"/>
  <c r="P14097" i="5" s="1"/>
  <c r="N13290" i="5"/>
  <c r="P13290" i="5" s="1"/>
  <c r="N13746" i="5"/>
  <c r="P13746" i="5" s="1"/>
  <c r="P3861" i="5"/>
  <c r="O4627" i="5"/>
  <c r="P4627" i="5" s="1"/>
  <c r="Q4627" i="5" s="1"/>
  <c r="O5084" i="5"/>
  <c r="P5084" i="5" s="1"/>
  <c r="Q5084" i="5" s="1"/>
  <c r="N5280" i="5"/>
  <c r="P5280" i="5" s="1"/>
  <c r="Q5280" i="5" s="1"/>
  <c r="N7363" i="5"/>
  <c r="P7363" i="5" s="1"/>
  <c r="Q7363" i="5" s="1"/>
  <c r="N7607" i="5"/>
  <c r="P7607" i="5" s="1"/>
  <c r="Q7607" i="5" s="1"/>
  <c r="O6640" i="5"/>
  <c r="P6640" i="5" s="1"/>
  <c r="Q6640" i="5" s="1"/>
  <c r="O7005" i="5"/>
  <c r="P7005" i="5" s="1"/>
  <c r="Q7005" i="5" s="1"/>
  <c r="O7169" i="5"/>
  <c r="P7169" i="5" s="1"/>
  <c r="Q7169" i="5" s="1"/>
  <c r="O7963" i="5"/>
  <c r="P7963" i="5" s="1"/>
  <c r="Q7963" i="5" s="1"/>
  <c r="O6950" i="5"/>
  <c r="P6950" i="5" s="1"/>
  <c r="Q6950" i="5" s="1"/>
  <c r="O7400" i="5"/>
  <c r="P7400" i="5" s="1"/>
  <c r="Q7400" i="5" s="1"/>
  <c r="O7596" i="5"/>
  <c r="P7596" i="5" s="1"/>
  <c r="Q7596" i="5" s="1"/>
  <c r="O5275" i="5"/>
  <c r="P5275" i="5" s="1"/>
  <c r="Q5275" i="5" s="1"/>
  <c r="O6871" i="5"/>
  <c r="P6871" i="5" s="1"/>
  <c r="Q6871" i="5" s="1"/>
  <c r="N7154" i="5"/>
  <c r="P7154" i="5" s="1"/>
  <c r="Q7154" i="5" s="1"/>
  <c r="O7960" i="5"/>
  <c r="P7960" i="5" s="1"/>
  <c r="Q7960" i="5" s="1"/>
  <c r="O6770" i="5"/>
  <c r="P6770" i="5" s="1"/>
  <c r="Q6770" i="5" s="1"/>
  <c r="N7127" i="5"/>
  <c r="P7127" i="5" s="1"/>
  <c r="Q7127" i="5" s="1"/>
  <c r="N7909" i="5"/>
  <c r="P7909" i="5" s="1"/>
  <c r="Q7909" i="5" s="1"/>
  <c r="O7669" i="5"/>
  <c r="P7669" i="5" s="1"/>
  <c r="Q7669" i="5" s="1"/>
  <c r="O8600" i="5"/>
  <c r="P8600" i="5" s="1"/>
  <c r="Q8600" i="5" s="1"/>
  <c r="O8876" i="5"/>
  <c r="P8876" i="5" s="1"/>
  <c r="Q8876" i="5" s="1"/>
  <c r="N7673" i="5"/>
  <c r="P7673" i="5" s="1"/>
  <c r="Q7673" i="5" s="1"/>
  <c r="O8493" i="5"/>
  <c r="P8493" i="5" s="1"/>
  <c r="Q8493" i="5" s="1"/>
  <c r="O7789" i="5"/>
  <c r="P7789" i="5" s="1"/>
  <c r="Q7789" i="5" s="1"/>
  <c r="N8609" i="5"/>
  <c r="P8609" i="5" s="1"/>
  <c r="Q8609" i="5" s="1"/>
  <c r="O8993" i="5"/>
  <c r="P8993" i="5" s="1"/>
  <c r="Q8993" i="5" s="1"/>
  <c r="O11640" i="5"/>
  <c r="P11640" i="5" s="1"/>
  <c r="Q11640" i="5" s="1"/>
  <c r="O11461" i="5"/>
  <c r="P11461" i="5" s="1"/>
  <c r="Q11461" i="5" s="1"/>
  <c r="N10848" i="5"/>
  <c r="P10848" i="5" s="1"/>
  <c r="Q10848" i="5" s="1"/>
  <c r="N11837" i="5"/>
  <c r="P11837" i="5" s="1"/>
  <c r="Q11837" i="5" s="1"/>
  <c r="P4419" i="5"/>
  <c r="P12994" i="5"/>
  <c r="Q12994" i="5" s="1"/>
  <c r="P12347" i="5"/>
  <c r="Q12347" i="5" s="1"/>
  <c r="P6791" i="5"/>
  <c r="Q6791" i="5" s="1"/>
  <c r="P6413" i="5"/>
  <c r="Q6413" i="5" s="1"/>
  <c r="P8466" i="5"/>
  <c r="Q8466" i="5" s="1"/>
  <c r="P4078" i="5"/>
  <c r="Q4078" i="5" s="1"/>
  <c r="P4641" i="5"/>
  <c r="Q4641" i="5" s="1"/>
  <c r="P4741" i="5"/>
  <c r="Q4741" i="5" s="1"/>
  <c r="P4811" i="5"/>
  <c r="Q4811" i="5" s="1"/>
  <c r="P5454" i="5"/>
  <c r="Q5454" i="5" s="1"/>
  <c r="P5131" i="5"/>
  <c r="Q5131" i="5" s="1"/>
  <c r="P6442" i="5"/>
  <c r="Q6442" i="5" s="1"/>
  <c r="P6613" i="5"/>
  <c r="Q6613" i="5" s="1"/>
  <c r="P7830" i="5"/>
  <c r="Q7830" i="5" s="1"/>
  <c r="P7287" i="5"/>
  <c r="Q7287" i="5" s="1"/>
  <c r="P7905" i="5"/>
  <c r="Q7905" i="5" s="1"/>
  <c r="P8560" i="5"/>
  <c r="Q8560" i="5" s="1"/>
  <c r="P8080" i="5"/>
  <c r="Q8080" i="5" s="1"/>
  <c r="P9483" i="5"/>
  <c r="Q9483" i="5" s="1"/>
  <c r="P13145" i="5"/>
  <c r="Q13145" i="5" s="1"/>
  <c r="P12879" i="5"/>
  <c r="Q12879" i="5" s="1"/>
  <c r="P4131" i="5"/>
  <c r="P5724" i="5"/>
  <c r="Q5724" i="5" s="1"/>
  <c r="P5488" i="5"/>
  <c r="Q5488" i="5" s="1"/>
  <c r="P11890" i="5"/>
  <c r="Q11890" i="5" s="1"/>
  <c r="P12556" i="5"/>
  <c r="Q12556" i="5" s="1"/>
  <c r="P12217" i="5"/>
  <c r="Q12217" i="5" s="1"/>
  <c r="N4189" i="5"/>
  <c r="P4189" i="5" s="1"/>
  <c r="N4542" i="5"/>
  <c r="P4542" i="5" s="1"/>
  <c r="Q4542" i="5" s="1"/>
  <c r="N4217" i="5"/>
  <c r="P4217" i="5" s="1"/>
  <c r="Q4217" i="5" s="1"/>
  <c r="O5061" i="5"/>
  <c r="P5061" i="5" s="1"/>
  <c r="Q5061" i="5" s="1"/>
  <c r="N5287" i="5"/>
  <c r="P5287" i="5" s="1"/>
  <c r="Q5287" i="5" s="1"/>
  <c r="O5023" i="5"/>
  <c r="P5023" i="5" s="1"/>
  <c r="Q5023" i="5" s="1"/>
  <c r="O6015" i="5"/>
  <c r="P6015" i="5" s="1"/>
  <c r="Q6015" i="5" s="1"/>
  <c r="O6331" i="5"/>
  <c r="P6331" i="5" s="1"/>
  <c r="Q6331" i="5" s="1"/>
  <c r="O6276" i="5"/>
  <c r="P6276" i="5" s="1"/>
  <c r="Q6276" i="5" s="1"/>
  <c r="O6376" i="5"/>
  <c r="P6376" i="5" s="1"/>
  <c r="Q6376" i="5" s="1"/>
  <c r="N6329" i="5"/>
  <c r="P6329" i="5" s="1"/>
  <c r="Q6329" i="5" s="1"/>
  <c r="O8549" i="5"/>
  <c r="P8549" i="5" s="1"/>
  <c r="Q8549" i="5" s="1"/>
  <c r="N8131" i="5"/>
  <c r="P8131" i="5" s="1"/>
  <c r="Q8131" i="5" s="1"/>
  <c r="O8480" i="5"/>
  <c r="P8480" i="5" s="1"/>
  <c r="Q8480" i="5" s="1"/>
  <c r="O9530" i="5"/>
  <c r="P9530" i="5" s="1"/>
  <c r="Q9530" i="5" s="1"/>
  <c r="O9703" i="5"/>
  <c r="P9703" i="5" s="1"/>
  <c r="Q9703" i="5" s="1"/>
  <c r="N9928" i="5"/>
  <c r="P9928" i="5" s="1"/>
  <c r="Q9928" i="5" s="1"/>
  <c r="N12338" i="5"/>
  <c r="P12338" i="5" s="1"/>
  <c r="Q12338" i="5" s="1"/>
  <c r="N12324" i="5"/>
  <c r="P12324" i="5" s="1"/>
  <c r="Q12324" i="5" s="1"/>
  <c r="O13275" i="5"/>
  <c r="P13275" i="5" s="1"/>
  <c r="O13595" i="5"/>
  <c r="P13595" i="5" s="1"/>
  <c r="O13903" i="5"/>
  <c r="P13903" i="5" s="1"/>
  <c r="N14207" i="5"/>
  <c r="P14207" i="5" s="1"/>
  <c r="O13504" i="5"/>
  <c r="P13504" i="5" s="1"/>
  <c r="O13840" i="5"/>
  <c r="P13840" i="5" s="1"/>
  <c r="N13513" i="5"/>
  <c r="P13513" i="5" s="1"/>
  <c r="O13813" i="5"/>
  <c r="P13813" i="5" s="1"/>
  <c r="N14138" i="5"/>
  <c r="P14138" i="5" s="1"/>
  <c r="N3933" i="5"/>
  <c r="P3933" i="5" s="1"/>
  <c r="Q3933" i="5" s="1"/>
  <c r="N3934" i="5"/>
  <c r="P3934" i="5" s="1"/>
  <c r="N3895" i="5"/>
  <c r="P3895" i="5" s="1"/>
  <c r="N3872" i="5"/>
  <c r="P3872" i="5" s="1"/>
  <c r="N5181" i="5"/>
  <c r="P5181" i="5" s="1"/>
  <c r="Q5181" i="5" s="1"/>
  <c r="N4922" i="5"/>
  <c r="P4922" i="5" s="1"/>
  <c r="Q4922" i="5" s="1"/>
  <c r="N5218" i="5"/>
  <c r="P5218" i="5" s="1"/>
  <c r="Q5218" i="5" s="1"/>
  <c r="O4812" i="5"/>
  <c r="P4812" i="5" s="1"/>
  <c r="Q4812" i="5" s="1"/>
  <c r="O5628" i="5"/>
  <c r="P5628" i="5" s="1"/>
  <c r="Q5628" i="5" s="1"/>
  <c r="O5924" i="5"/>
  <c r="P5924" i="5" s="1"/>
  <c r="Q5924" i="5" s="1"/>
  <c r="O5581" i="5"/>
  <c r="P5581" i="5" s="1"/>
  <c r="Q5581" i="5" s="1"/>
  <c r="N5865" i="5"/>
  <c r="P5865" i="5" s="1"/>
  <c r="Q5865" i="5" s="1"/>
  <c r="O5283" i="5"/>
  <c r="P5283" i="5" s="1"/>
  <c r="Q5283" i="5" s="1"/>
  <c r="N5730" i="5"/>
  <c r="P5730" i="5" s="1"/>
  <c r="Q5730" i="5" s="1"/>
  <c r="O5379" i="5"/>
  <c r="P5379" i="5" s="1"/>
  <c r="Q5379" i="5" s="1"/>
  <c r="N5823" i="5"/>
  <c r="P5823" i="5" s="1"/>
  <c r="Q5823" i="5" s="1"/>
  <c r="O6143" i="5"/>
  <c r="P6143" i="5" s="1"/>
  <c r="Q6143" i="5" s="1"/>
  <c r="N6518" i="5"/>
  <c r="P6518" i="5" s="1"/>
  <c r="Q6518" i="5" s="1"/>
  <c r="O5055" i="5"/>
  <c r="P5055" i="5" s="1"/>
  <c r="Q5055" i="5" s="1"/>
  <c r="O6367" i="5"/>
  <c r="P6367" i="5" s="1"/>
  <c r="Q6367" i="5" s="1"/>
  <c r="O5135" i="5"/>
  <c r="P5135" i="5" s="1"/>
  <c r="Q5135" i="5" s="1"/>
  <c r="O6173" i="5"/>
  <c r="P6173" i="5" s="1"/>
  <c r="Q6173" i="5" s="1"/>
  <c r="N6512" i="5"/>
  <c r="P6512" i="5" s="1"/>
  <c r="Q6512" i="5" s="1"/>
  <c r="N6130" i="5"/>
  <c r="P6130" i="5" s="1"/>
  <c r="Q6130" i="5" s="1"/>
  <c r="O6461" i="5"/>
  <c r="P6461" i="5" s="1"/>
  <c r="Q6461" i="5" s="1"/>
  <c r="O6825" i="5"/>
  <c r="P6825" i="5" s="1"/>
  <c r="Q6825" i="5" s="1"/>
  <c r="O7310" i="5"/>
  <c r="P7310" i="5" s="1"/>
  <c r="Q7310" i="5" s="1"/>
  <c r="N7498" i="5"/>
  <c r="P7498" i="5" s="1"/>
  <c r="Q7498" i="5" s="1"/>
  <c r="O7714" i="5"/>
  <c r="P7714" i="5" s="1"/>
  <c r="Q7714" i="5" s="1"/>
  <c r="O6751" i="5"/>
  <c r="P6751" i="5" s="1"/>
  <c r="Q6751" i="5" s="1"/>
  <c r="O7060" i="5"/>
  <c r="P7060" i="5" s="1"/>
  <c r="Q7060" i="5" s="1"/>
  <c r="N7910" i="5"/>
  <c r="P7910" i="5" s="1"/>
  <c r="Q7910" i="5" s="1"/>
  <c r="O6929" i="5"/>
  <c r="P6929" i="5" s="1"/>
  <c r="Q6929" i="5" s="1"/>
  <c r="N8334" i="5"/>
  <c r="P8334" i="5" s="1"/>
  <c r="Q8334" i="5" s="1"/>
  <c r="O8566" i="5"/>
  <c r="P8566" i="5" s="1"/>
  <c r="Q8566" i="5" s="1"/>
  <c r="N8059" i="5"/>
  <c r="P8059" i="5" s="1"/>
  <c r="Q8059" i="5" s="1"/>
  <c r="O8630" i="5"/>
  <c r="P8630" i="5" s="1"/>
  <c r="Q8630" i="5" s="1"/>
  <c r="O9038" i="5"/>
  <c r="P9038" i="5" s="1"/>
  <c r="Q9038" i="5" s="1"/>
  <c r="O8339" i="5"/>
  <c r="P8339" i="5" s="1"/>
  <c r="Q8339" i="5" s="1"/>
  <c r="N8587" i="5"/>
  <c r="P8587" i="5" s="1"/>
  <c r="Q8587" i="5" s="1"/>
  <c r="O8352" i="5"/>
  <c r="P8352" i="5" s="1"/>
  <c r="Q8352" i="5" s="1"/>
  <c r="N9171" i="5"/>
  <c r="P9171" i="5" s="1"/>
  <c r="Q9171" i="5" s="1"/>
  <c r="N10044" i="5"/>
  <c r="P10044" i="5" s="1"/>
  <c r="Q10044" i="5" s="1"/>
  <c r="N10372" i="5"/>
  <c r="P10372" i="5" s="1"/>
  <c r="O8164" i="5"/>
  <c r="P8164" i="5" s="1"/>
  <c r="Q8164" i="5" s="1"/>
  <c r="O7501" i="5"/>
  <c r="P7501" i="5" s="1"/>
  <c r="Q7501" i="5" s="1"/>
  <c r="N10217" i="5"/>
  <c r="P10217" i="5" s="1"/>
  <c r="N10417" i="5"/>
  <c r="P10417" i="5" s="1"/>
  <c r="O9368" i="5"/>
  <c r="P9368" i="5" s="1"/>
  <c r="Q9368" i="5" s="1"/>
  <c r="O9055" i="5"/>
  <c r="P9055" i="5" s="1"/>
  <c r="Q9055" i="5" s="1"/>
  <c r="O10074" i="5"/>
  <c r="P10074" i="5" s="1"/>
  <c r="Q10074" i="5" s="1"/>
  <c r="O10398" i="5"/>
  <c r="P10398" i="5" s="1"/>
  <c r="O9385" i="5"/>
  <c r="P9385" i="5" s="1"/>
  <c r="Q9385" i="5" s="1"/>
  <c r="O8096" i="5"/>
  <c r="P8096" i="5" s="1"/>
  <c r="Q8096" i="5" s="1"/>
  <c r="O10559" i="5"/>
  <c r="P10559" i="5" s="1"/>
  <c r="O10359" i="5"/>
  <c r="P10359" i="5" s="1"/>
  <c r="O10494" i="5"/>
  <c r="P10494" i="5" s="1"/>
  <c r="N11391" i="5"/>
  <c r="P11391" i="5" s="1"/>
  <c r="Q11391" i="5" s="1"/>
  <c r="O10846" i="5"/>
  <c r="P10846" i="5" s="1"/>
  <c r="Q10846" i="5" s="1"/>
  <c r="O11912" i="5"/>
  <c r="P11912" i="5" s="1"/>
  <c r="Q11912" i="5" s="1"/>
  <c r="O12195" i="5"/>
  <c r="P12195" i="5" s="1"/>
  <c r="Q12195" i="5" s="1"/>
  <c r="N12483" i="5"/>
  <c r="P12483" i="5" s="1"/>
  <c r="Q12483" i="5" s="1"/>
  <c r="N11546" i="5"/>
  <c r="P11546" i="5" s="1"/>
  <c r="Q11546" i="5" s="1"/>
  <c r="O12504" i="5"/>
  <c r="P12504" i="5" s="1"/>
  <c r="Q12504" i="5" s="1"/>
  <c r="O11998" i="5"/>
  <c r="P11998" i="5" s="1"/>
  <c r="Q11998" i="5" s="1"/>
  <c r="N14443" i="5"/>
  <c r="P14443" i="5" s="1"/>
  <c r="O4206" i="5"/>
  <c r="P4206" i="5" s="1"/>
  <c r="N4207" i="5"/>
  <c r="P4207" i="5" s="1"/>
  <c r="O4654" i="5"/>
  <c r="P4654" i="5" s="1"/>
  <c r="N4563" i="5"/>
  <c r="P4563" i="5" s="1"/>
  <c r="O4969" i="5"/>
  <c r="P4969" i="5" s="1"/>
  <c r="N4767" i="5"/>
  <c r="P4767" i="5" s="1"/>
  <c r="O4800" i="5"/>
  <c r="P4800" i="5" s="1"/>
  <c r="P5877" i="5"/>
  <c r="Q5877" i="5" s="1"/>
  <c r="P6283" i="5"/>
  <c r="Q6283" i="5" s="1"/>
  <c r="P8820" i="5"/>
  <c r="Q8820" i="5" s="1"/>
  <c r="P5462" i="5"/>
  <c r="Q5462" i="5" s="1"/>
  <c r="P12093" i="5"/>
  <c r="Q12093" i="5" s="1"/>
  <c r="P9113" i="5" l="1"/>
  <c r="Q9113" i="5" s="1"/>
  <c r="P12783" i="5"/>
  <c r="Q12783" i="5" s="1"/>
  <c r="P13028" i="5"/>
  <c r="Q13028" i="5" s="1"/>
  <c r="P4813" i="5"/>
  <c r="Q4813" i="5" s="1"/>
  <c r="P8006" i="5"/>
  <c r="Q8006" i="5" s="1"/>
  <c r="P7944" i="5"/>
  <c r="Q7944" i="5" s="1"/>
  <c r="P8949" i="5"/>
  <c r="Q8949" i="5" s="1"/>
  <c r="P10617" i="5"/>
  <c r="P4486" i="5"/>
  <c r="P2058" i="5"/>
  <c r="P11791" i="5"/>
  <c r="Q11791" i="5" s="1"/>
  <c r="P4512" i="5"/>
  <c r="Q4512" i="5" s="1"/>
  <c r="P4136" i="5"/>
  <c r="P1991" i="5"/>
  <c r="P2054" i="5"/>
  <c r="P11563" i="5"/>
  <c r="Q11563" i="5" s="1"/>
  <c r="P9922" i="5"/>
  <c r="Q9922" i="5" s="1"/>
  <c r="P336" i="5"/>
  <c r="P3179" i="5"/>
  <c r="Q3179" i="5" s="1"/>
  <c r="P5819" i="5"/>
  <c r="Q5819" i="5" s="1"/>
  <c r="P12388" i="5"/>
  <c r="Q12388" i="5" s="1"/>
  <c r="P12692" i="5"/>
  <c r="Q12692" i="5" s="1"/>
  <c r="P4230" i="5"/>
  <c r="Q4230" i="5" s="1"/>
  <c r="P6606" i="5"/>
  <c r="Q6606" i="5" s="1"/>
  <c r="P9835" i="5"/>
  <c r="Q9835" i="5" s="1"/>
  <c r="P3969" i="5"/>
  <c r="P10878" i="5"/>
  <c r="Q10878" i="5" s="1"/>
  <c r="P14403" i="5"/>
  <c r="P7391" i="5"/>
  <c r="Q7391" i="5" s="1"/>
  <c r="P4987" i="5"/>
  <c r="Q4987" i="5" s="1"/>
  <c r="P7105" i="5"/>
  <c r="Q7105" i="5" s="1"/>
  <c r="P7565" i="5"/>
  <c r="Q7565" i="5" s="1"/>
  <c r="P13730" i="5"/>
  <c r="P5803" i="5"/>
  <c r="Q5803" i="5" s="1"/>
  <c r="P12166" i="5"/>
  <c r="Q12166" i="5" s="1"/>
  <c r="P2576" i="5"/>
  <c r="P332" i="5"/>
  <c r="P7425" i="5"/>
  <c r="Q7425" i="5" s="1"/>
  <c r="P10593" i="5"/>
  <c r="P6160" i="5"/>
  <c r="Q6160" i="5" s="1"/>
  <c r="P337" i="5"/>
  <c r="P3063" i="5"/>
  <c r="Q3063" i="5" s="1"/>
  <c r="P12653" i="5"/>
  <c r="Q12653" i="5" s="1"/>
  <c r="P10597" i="5"/>
  <c r="P13724" i="5"/>
  <c r="P659" i="5"/>
  <c r="P867" i="5"/>
  <c r="P10255" i="5"/>
  <c r="P9342" i="5"/>
  <c r="Q9342" i="5" s="1"/>
  <c r="P6393" i="5"/>
  <c r="Q6393" i="5" s="1"/>
  <c r="P3435" i="5"/>
  <c r="Q3435" i="5" s="1"/>
  <c r="P11233" i="5"/>
  <c r="Q11233" i="5" s="1"/>
  <c r="P4856" i="5"/>
  <c r="Q4856" i="5" s="1"/>
  <c r="P1075" i="5"/>
  <c r="P10332" i="5"/>
  <c r="P4670" i="5"/>
  <c r="Q4670" i="5" s="1"/>
  <c r="P5050" i="5"/>
  <c r="P7682" i="5"/>
  <c r="Q7682" i="5" s="1"/>
  <c r="P7034" i="5"/>
  <c r="Q7034" i="5" s="1"/>
  <c r="P12690" i="5"/>
  <c r="Q12690" i="5" s="1"/>
  <c r="P9984" i="5"/>
  <c r="Q9984" i="5" s="1"/>
  <c r="P4021" i="5"/>
  <c r="Q4021" i="5" s="1"/>
  <c r="P5259" i="5"/>
  <c r="Q5259" i="5" s="1"/>
  <c r="P6014" i="5"/>
  <c r="Q6014" i="5" s="1"/>
  <c r="P6785" i="5"/>
  <c r="Q6785" i="5" s="1"/>
  <c r="P7933" i="5"/>
  <c r="Q7933" i="5" s="1"/>
  <c r="P7560" i="5"/>
  <c r="Q7560" i="5" s="1"/>
  <c r="P7305" i="5"/>
  <c r="Q7305" i="5" s="1"/>
  <c r="P8516" i="5"/>
  <c r="Q8516" i="5" s="1"/>
  <c r="P7062" i="5"/>
  <c r="Q7062" i="5" s="1"/>
  <c r="P8806" i="5"/>
  <c r="Q8806" i="5" s="1"/>
  <c r="P10185" i="5"/>
  <c r="P12022" i="5"/>
  <c r="Q12022" i="5" s="1"/>
  <c r="P6214" i="5"/>
  <c r="Q6214" i="5" s="1"/>
  <c r="P7150" i="5"/>
  <c r="Q7150" i="5" s="1"/>
  <c r="P8515" i="5"/>
  <c r="Q8515" i="5" s="1"/>
  <c r="P12607" i="5"/>
  <c r="Q12607" i="5" s="1"/>
  <c r="P14171" i="5"/>
  <c r="P13333" i="5"/>
  <c r="P13733" i="5"/>
  <c r="P11124" i="5"/>
  <c r="Q11124" i="5" s="1"/>
  <c r="P5314" i="5"/>
  <c r="Q5314" i="5" s="1"/>
  <c r="P6168" i="5"/>
  <c r="Q6168" i="5" s="1"/>
  <c r="P6898" i="5"/>
  <c r="Q6898" i="5" s="1"/>
  <c r="P8275" i="5"/>
  <c r="Q8275" i="5" s="1"/>
  <c r="P5064" i="5"/>
  <c r="Q5064" i="5" s="1"/>
  <c r="P5979" i="5"/>
  <c r="Q5979" i="5" s="1"/>
  <c r="P11728" i="5"/>
  <c r="Q11728" i="5" s="1"/>
  <c r="P1644" i="5"/>
  <c r="P3466" i="5"/>
  <c r="Q3466" i="5" s="1"/>
  <c r="P3050" i="5"/>
  <c r="Q3050" i="5" s="1"/>
  <c r="P720" i="5"/>
  <c r="P12563" i="5"/>
  <c r="Q12563" i="5" s="1"/>
  <c r="P12468" i="5"/>
  <c r="Q12468" i="5" s="1"/>
  <c r="P4513" i="5"/>
  <c r="Q4513" i="5" s="1"/>
  <c r="P5320" i="5"/>
  <c r="Q5320" i="5" s="1"/>
  <c r="P7998" i="5"/>
  <c r="Q7998" i="5" s="1"/>
  <c r="P8101" i="5"/>
  <c r="Q8101" i="5" s="1"/>
  <c r="P9529" i="5"/>
  <c r="Q9529" i="5" s="1"/>
  <c r="P9778" i="5"/>
  <c r="Q9778" i="5" s="1"/>
  <c r="P13707" i="5"/>
  <c r="P13980" i="5"/>
  <c r="P13529" i="5"/>
  <c r="P14141" i="5"/>
  <c r="P14062" i="5"/>
  <c r="P2377" i="5"/>
  <c r="P9897" i="5"/>
  <c r="Q9897" i="5" s="1"/>
  <c r="P2140" i="5"/>
  <c r="P11148" i="5"/>
  <c r="Q11148" i="5" s="1"/>
  <c r="P4737" i="5"/>
  <c r="P10361" i="5"/>
  <c r="P12009" i="5"/>
  <c r="Q12009" i="5" s="1"/>
  <c r="P412" i="5"/>
  <c r="P5374" i="5"/>
  <c r="P12641" i="5"/>
  <c r="Q12641" i="5" s="1"/>
  <c r="P4301" i="5"/>
  <c r="P4835" i="5"/>
  <c r="P4030" i="5"/>
  <c r="Q4030" i="5" s="1"/>
  <c r="P4666" i="5"/>
  <c r="Q4666" i="5" s="1"/>
  <c r="P6903" i="5"/>
  <c r="Q6903" i="5" s="1"/>
  <c r="P10699" i="5"/>
  <c r="Q10699" i="5" s="1"/>
  <c r="P13807" i="5"/>
  <c r="P1121" i="5"/>
  <c r="P2049" i="5"/>
  <c r="P9348" i="5"/>
  <c r="Q9348" i="5" s="1"/>
  <c r="P446" i="5"/>
  <c r="P5860" i="5"/>
  <c r="Q5860" i="5" s="1"/>
  <c r="P10940" i="5"/>
  <c r="Q10940" i="5" s="1"/>
  <c r="P4120" i="5"/>
  <c r="P4595" i="5"/>
  <c r="Q4595" i="5" s="1"/>
  <c r="P4781" i="5"/>
  <c r="Q4781" i="5" s="1"/>
  <c r="P5253" i="5"/>
  <c r="Q5253" i="5" s="1"/>
  <c r="P5520" i="5"/>
  <c r="Q5520" i="5" s="1"/>
  <c r="P5502" i="5"/>
  <c r="Q5502" i="5" s="1"/>
  <c r="P7814" i="5"/>
  <c r="Q7814" i="5" s="1"/>
  <c r="P7549" i="5"/>
  <c r="Q7549" i="5" s="1"/>
  <c r="P10346" i="5"/>
  <c r="P10056" i="5"/>
  <c r="Q10056" i="5" s="1"/>
  <c r="P12698" i="5"/>
  <c r="Q12698" i="5" s="1"/>
  <c r="P13515" i="5"/>
  <c r="P4590" i="5"/>
  <c r="P13517" i="5"/>
  <c r="P787" i="5"/>
  <c r="P3129" i="5"/>
  <c r="Q3129" i="5" s="1"/>
  <c r="P3703" i="5"/>
  <c r="Q3703" i="5" s="1"/>
  <c r="P11492" i="5"/>
  <c r="Q11492" i="5" s="1"/>
  <c r="P555" i="5"/>
  <c r="P10679" i="5"/>
  <c r="Q10679" i="5" s="1"/>
  <c r="P183" i="5"/>
  <c r="P5565" i="5"/>
  <c r="Q5565" i="5" s="1"/>
  <c r="P2791" i="5"/>
  <c r="P11599" i="5"/>
  <c r="Q11599" i="5" s="1"/>
  <c r="P9946" i="5"/>
  <c r="Q9946" i="5" s="1"/>
  <c r="P1373" i="5"/>
  <c r="P14131" i="5"/>
  <c r="P13833" i="5"/>
  <c r="P6474" i="5"/>
  <c r="Q6474" i="5" s="1"/>
  <c r="P9087" i="5"/>
  <c r="Q9087" i="5" s="1"/>
  <c r="P10817" i="5"/>
  <c r="Q10817" i="5" s="1"/>
  <c r="P4087" i="5"/>
  <c r="P4287" i="5"/>
  <c r="P5117" i="5"/>
  <c r="P5043" i="5"/>
  <c r="P4393" i="5"/>
  <c r="Q4393" i="5" s="1"/>
  <c r="P4979" i="5"/>
  <c r="Q4979" i="5" s="1"/>
  <c r="P5771" i="5"/>
  <c r="Q5771" i="5" s="1"/>
  <c r="P6977" i="5"/>
  <c r="Q6977" i="5" s="1"/>
  <c r="P7456" i="5"/>
  <c r="Q7456" i="5" s="1"/>
  <c r="P6828" i="5"/>
  <c r="Q6828" i="5" s="1"/>
  <c r="P9187" i="5"/>
  <c r="Q9187" i="5" s="1"/>
  <c r="P6780" i="5"/>
  <c r="Q6780" i="5" s="1"/>
  <c r="P8395" i="5"/>
  <c r="Q8395" i="5" s="1"/>
  <c r="P9163" i="5"/>
  <c r="Q9163" i="5" s="1"/>
  <c r="P1696" i="5"/>
  <c r="P1984" i="5"/>
  <c r="P449" i="5"/>
  <c r="P11464" i="5"/>
  <c r="Q11464" i="5" s="1"/>
  <c r="P14467" i="5"/>
  <c r="Q14467" i="5" s="1"/>
  <c r="P1443" i="5"/>
  <c r="P3271" i="5"/>
  <c r="Q3271" i="5" s="1"/>
  <c r="P9729" i="5"/>
  <c r="Q9729" i="5" s="1"/>
  <c r="P13646" i="5"/>
  <c r="P4282" i="5"/>
  <c r="Q4282" i="5" s="1"/>
  <c r="P6788" i="5"/>
  <c r="Q6788" i="5" s="1"/>
  <c r="P9977" i="5"/>
  <c r="Q9977" i="5" s="1"/>
  <c r="P10393" i="5"/>
  <c r="P13757" i="5"/>
  <c r="P11475" i="5"/>
  <c r="Q11475" i="5" s="1"/>
  <c r="P4138" i="5"/>
  <c r="P3921" i="5"/>
  <c r="Q3921" i="5" s="1"/>
  <c r="P5179" i="5"/>
  <c r="Q5179" i="5" s="1"/>
  <c r="P6183" i="5"/>
  <c r="Q6183" i="5" s="1"/>
  <c r="P6040" i="5"/>
  <c r="Q6040" i="5" s="1"/>
  <c r="P6930" i="5"/>
  <c r="Q6930" i="5" s="1"/>
  <c r="P7576" i="5"/>
  <c r="Q7576" i="5" s="1"/>
  <c r="P6947" i="5"/>
  <c r="Q6947" i="5" s="1"/>
  <c r="P8384" i="5"/>
  <c r="Q8384" i="5" s="1"/>
  <c r="P9152" i="5"/>
  <c r="Q9152" i="5" s="1"/>
  <c r="P8153" i="5"/>
  <c r="Q8153" i="5" s="1"/>
  <c r="P13768" i="5"/>
  <c r="P14389" i="5"/>
  <c r="P8798" i="5"/>
  <c r="Q8798" i="5" s="1"/>
  <c r="P617" i="5"/>
  <c r="P14059" i="5"/>
  <c r="P3007" i="5"/>
  <c r="P11477" i="5"/>
  <c r="Q11477" i="5" s="1"/>
  <c r="P6111" i="5"/>
  <c r="Q6111" i="5" s="1"/>
  <c r="P13380" i="5"/>
  <c r="P661" i="5"/>
  <c r="P444" i="5"/>
  <c r="P4291" i="5"/>
  <c r="Q4291" i="5" s="1"/>
  <c r="P12200" i="5"/>
  <c r="Q12200" i="5" s="1"/>
  <c r="P1331" i="5"/>
  <c r="P4088" i="5"/>
  <c r="P4247" i="5"/>
  <c r="P4914" i="5"/>
  <c r="P4795" i="5"/>
  <c r="P4581" i="5"/>
  <c r="Q4581" i="5" s="1"/>
  <c r="P6718" i="5"/>
  <c r="Q6718" i="5" s="1"/>
  <c r="P6803" i="5"/>
  <c r="Q6803" i="5" s="1"/>
  <c r="P6971" i="5"/>
  <c r="Q6971" i="5" s="1"/>
  <c r="P8364" i="5"/>
  <c r="Q8364" i="5" s="1"/>
  <c r="P6745" i="5"/>
  <c r="Q6745" i="5" s="1"/>
  <c r="P8763" i="5"/>
  <c r="Q8763" i="5" s="1"/>
  <c r="P10357" i="5"/>
  <c r="P13277" i="5"/>
  <c r="P3017" i="5"/>
  <c r="P14145" i="5"/>
  <c r="P199" i="5"/>
  <c r="P2523" i="5"/>
  <c r="P5851" i="5"/>
  <c r="Q5851" i="5" s="1"/>
  <c r="P9955" i="5"/>
  <c r="Q9955" i="5" s="1"/>
  <c r="P178" i="5"/>
  <c r="P12745" i="5"/>
  <c r="Q12745" i="5" s="1"/>
  <c r="P801" i="5"/>
  <c r="P3582" i="5"/>
  <c r="Q3582" i="5" s="1"/>
  <c r="P4720" i="5"/>
  <c r="Q4720" i="5" s="1"/>
  <c r="P6517" i="5"/>
  <c r="Q6517" i="5" s="1"/>
  <c r="P5427" i="5"/>
  <c r="Q5427" i="5" s="1"/>
  <c r="P11247" i="5"/>
  <c r="Q11247" i="5" s="1"/>
  <c r="P62" i="5"/>
  <c r="P3380" i="5"/>
  <c r="Q3380" i="5" s="1"/>
  <c r="P9359" i="5"/>
  <c r="Q9359" i="5" s="1"/>
  <c r="P14518" i="5"/>
  <c r="P2293" i="5"/>
  <c r="P2721" i="5"/>
  <c r="P11071" i="5"/>
  <c r="Q11071" i="5" s="1"/>
  <c r="P11008" i="5"/>
  <c r="Q11008" i="5" s="1"/>
  <c r="P2766" i="5"/>
  <c r="P10871" i="5"/>
  <c r="Q10871" i="5" s="1"/>
  <c r="P12055" i="5"/>
  <c r="Q12055" i="5" s="1"/>
  <c r="P11881" i="5"/>
  <c r="Q11881" i="5" s="1"/>
  <c r="P13625" i="5"/>
  <c r="P12818" i="5"/>
  <c r="Q12818" i="5" s="1"/>
  <c r="P12373" i="5"/>
  <c r="Q12373" i="5" s="1"/>
  <c r="P13268" i="5"/>
  <c r="P14076" i="5"/>
  <c r="P5605" i="5"/>
  <c r="Q5605" i="5" s="1"/>
  <c r="P5787" i="5"/>
  <c r="Q5787" i="5" s="1"/>
  <c r="P6381" i="5"/>
  <c r="Q6381" i="5" s="1"/>
  <c r="P6670" i="5"/>
  <c r="Q6670" i="5" s="1"/>
  <c r="P6818" i="5"/>
  <c r="Q6818" i="5" s="1"/>
  <c r="P7555" i="5"/>
  <c r="Q7555" i="5" s="1"/>
  <c r="P6966" i="5"/>
  <c r="Q6966" i="5" s="1"/>
  <c r="P7616" i="5"/>
  <c r="Q7616" i="5" s="1"/>
  <c r="P7509" i="5"/>
  <c r="Q7509" i="5" s="1"/>
  <c r="P8589" i="5"/>
  <c r="Q8589" i="5" s="1"/>
  <c r="P10188" i="5"/>
  <c r="P8475" i="5"/>
  <c r="Q8475" i="5" s="1"/>
  <c r="P10405" i="5"/>
  <c r="P9979" i="5"/>
  <c r="Q9979" i="5" s="1"/>
  <c r="P10382" i="5"/>
  <c r="P12465" i="5"/>
  <c r="Q12465" i="5" s="1"/>
  <c r="P12496" i="5"/>
  <c r="Q12496" i="5" s="1"/>
  <c r="P5493" i="5"/>
  <c r="Q5493" i="5" s="1"/>
  <c r="P6410" i="5"/>
  <c r="Q6410" i="5" s="1"/>
  <c r="P6205" i="5"/>
  <c r="Q6205" i="5" s="1"/>
  <c r="P9638" i="5"/>
  <c r="Q9638" i="5" s="1"/>
  <c r="P235" i="5"/>
  <c r="P14003" i="5"/>
  <c r="P13732" i="5"/>
  <c r="P3771" i="5"/>
  <c r="Q3771" i="5" s="1"/>
  <c r="P7322" i="5"/>
  <c r="Q7322" i="5" s="1"/>
  <c r="P12686" i="5"/>
  <c r="Q12686" i="5" s="1"/>
  <c r="P13050" i="5"/>
  <c r="Q13050" i="5" s="1"/>
  <c r="P9018" i="5"/>
  <c r="Q9018" i="5" s="1"/>
  <c r="P9460" i="5"/>
  <c r="Q9460" i="5" s="1"/>
  <c r="P2660" i="5"/>
  <c r="P3461" i="5"/>
  <c r="Q3461" i="5" s="1"/>
  <c r="P3725" i="5"/>
  <c r="Q3725" i="5" s="1"/>
  <c r="P1060" i="5"/>
  <c r="P11057" i="5"/>
  <c r="Q11057" i="5" s="1"/>
  <c r="P13103" i="5"/>
  <c r="Q13103" i="5" s="1"/>
  <c r="P5171" i="5"/>
  <c r="Q5171" i="5" s="1"/>
  <c r="P6823" i="5"/>
  <c r="Q6823" i="5" s="1"/>
  <c r="P10337" i="5"/>
  <c r="P7438" i="5"/>
  <c r="Q7438" i="5" s="1"/>
  <c r="P4289" i="5"/>
  <c r="P3912" i="5"/>
  <c r="P5201" i="5"/>
  <c r="Q5201" i="5" s="1"/>
  <c r="P5574" i="5"/>
  <c r="Q5574" i="5" s="1"/>
  <c r="P6362" i="5"/>
  <c r="Q6362" i="5" s="1"/>
  <c r="P6403" i="5"/>
  <c r="Q6403" i="5" s="1"/>
  <c r="P7216" i="5"/>
  <c r="Q7216" i="5" s="1"/>
  <c r="P7548" i="5"/>
  <c r="Q7548" i="5" s="1"/>
  <c r="P7796" i="5"/>
  <c r="Q7796" i="5" s="1"/>
  <c r="P7645" i="5"/>
  <c r="Q7645" i="5" s="1"/>
  <c r="P8844" i="5"/>
  <c r="Q8844" i="5" s="1"/>
  <c r="P10467" i="5"/>
  <c r="P9883" i="5"/>
  <c r="Q9883" i="5" s="1"/>
  <c r="P10454" i="5"/>
  <c r="P12530" i="5"/>
  <c r="Q12530" i="5" s="1"/>
  <c r="P4171" i="5"/>
  <c r="P4752" i="5"/>
  <c r="P6095" i="5"/>
  <c r="Q6095" i="5" s="1"/>
  <c r="P7276" i="5"/>
  <c r="Q7276" i="5" s="1"/>
  <c r="P8036" i="5"/>
  <c r="Q8036" i="5" s="1"/>
  <c r="P12375" i="5"/>
  <c r="Q12375" i="5" s="1"/>
  <c r="P14203" i="5"/>
  <c r="P13600" i="5"/>
  <c r="P2971" i="5"/>
  <c r="P6850" i="5"/>
  <c r="Q6850" i="5" s="1"/>
  <c r="P4960" i="5"/>
  <c r="P10933" i="5"/>
  <c r="Q10933" i="5" s="1"/>
  <c r="P1105" i="5"/>
  <c r="P319" i="5"/>
  <c r="P4300" i="5"/>
  <c r="P6056" i="5"/>
  <c r="Q6056" i="5" s="1"/>
  <c r="P7758" i="5"/>
  <c r="Q7758" i="5" s="1"/>
  <c r="P7101" i="5"/>
  <c r="Q7101" i="5" s="1"/>
  <c r="P10909" i="5"/>
  <c r="Q10909" i="5" s="1"/>
  <c r="P5097" i="5"/>
  <c r="P4941" i="5"/>
  <c r="P3889" i="5"/>
  <c r="P5264" i="5"/>
  <c r="Q5264" i="5" s="1"/>
  <c r="P5173" i="5"/>
  <c r="Q5173" i="5" s="1"/>
  <c r="P5832" i="5"/>
  <c r="Q5832" i="5" s="1"/>
  <c r="P7286" i="5"/>
  <c r="Q7286" i="5" s="1"/>
  <c r="P7411" i="5"/>
  <c r="Q7411" i="5" s="1"/>
  <c r="P6752" i="5"/>
  <c r="Q6752" i="5" s="1"/>
  <c r="P7951" i="5"/>
  <c r="Q7951" i="5" s="1"/>
  <c r="P8523" i="5"/>
  <c r="Q8523" i="5" s="1"/>
  <c r="P10356" i="5"/>
  <c r="P11402" i="5"/>
  <c r="Q11402" i="5" s="1"/>
  <c r="P12592" i="5"/>
  <c r="Q12592" i="5" s="1"/>
  <c r="P7354" i="5"/>
  <c r="Q7354" i="5" s="1"/>
  <c r="P8426" i="5"/>
  <c r="Q8426" i="5" s="1"/>
  <c r="P9580" i="5"/>
  <c r="Q9580" i="5" s="1"/>
  <c r="P755" i="5"/>
  <c r="P8855" i="5"/>
  <c r="Q8855" i="5" s="1"/>
  <c r="P10905" i="5"/>
  <c r="Q10905" i="5" s="1"/>
  <c r="P11151" i="5"/>
  <c r="Q11151" i="5" s="1"/>
  <c r="P12314" i="5"/>
  <c r="Q12314" i="5" s="1"/>
  <c r="P3842" i="5"/>
  <c r="P4037" i="5"/>
  <c r="Q4037" i="5" s="1"/>
  <c r="P4890" i="5"/>
  <c r="Q4890" i="5" s="1"/>
  <c r="P7244" i="5"/>
  <c r="Q7244" i="5" s="1"/>
  <c r="P7409" i="5"/>
  <c r="Q7409" i="5" s="1"/>
  <c r="P8584" i="5"/>
  <c r="Q8584" i="5" s="1"/>
  <c r="P7880" i="5"/>
  <c r="Q7880" i="5" s="1"/>
  <c r="P8811" i="5"/>
  <c r="Q8811" i="5" s="1"/>
  <c r="P4962" i="5"/>
  <c r="Q4962" i="5" s="1"/>
  <c r="P8660" i="5"/>
  <c r="Q8660" i="5" s="1"/>
  <c r="P14103" i="5"/>
  <c r="P14153" i="5"/>
  <c r="P12454" i="5"/>
  <c r="Q12454" i="5" s="1"/>
  <c r="P3378" i="5"/>
  <c r="Q3378" i="5" s="1"/>
  <c r="P485" i="5"/>
  <c r="P10850" i="5"/>
  <c r="Q10850" i="5" s="1"/>
  <c r="P10962" i="5"/>
  <c r="Q10962" i="5" s="1"/>
  <c r="P12648" i="5"/>
  <c r="Q12648" i="5" s="1"/>
  <c r="P4685" i="5"/>
  <c r="P3980" i="5"/>
  <c r="Q3980" i="5" s="1"/>
  <c r="P5028" i="5"/>
  <c r="Q5028" i="5" s="1"/>
  <c r="P4603" i="5"/>
  <c r="Q4603" i="5" s="1"/>
  <c r="P5313" i="5"/>
  <c r="Q5313" i="5" s="1"/>
  <c r="P976" i="5"/>
  <c r="P14510" i="5"/>
  <c r="P12637" i="5"/>
  <c r="Q12637" i="5" s="1"/>
  <c r="P1698" i="5"/>
  <c r="P3570" i="5"/>
  <c r="Q3570" i="5" s="1"/>
  <c r="P293" i="5"/>
  <c r="P3102" i="5"/>
  <c r="Q3102" i="5" s="1"/>
  <c r="P11190" i="5"/>
  <c r="Q11190" i="5" s="1"/>
  <c r="P11116" i="5"/>
  <c r="Q11116" i="5" s="1"/>
  <c r="P4494" i="5"/>
  <c r="Q4494" i="5" s="1"/>
  <c r="P8427" i="5"/>
  <c r="Q8427" i="5" s="1"/>
  <c r="P14197" i="5"/>
  <c r="P13742" i="5"/>
  <c r="P14550" i="5"/>
  <c r="P2386" i="5"/>
  <c r="P474" i="5"/>
  <c r="P4275" i="5"/>
  <c r="P2088" i="5"/>
  <c r="P9198" i="5"/>
  <c r="Q9198" i="5" s="1"/>
  <c r="P9077" i="5"/>
  <c r="Q9077" i="5" s="1"/>
  <c r="P13573" i="5"/>
  <c r="P12557" i="5"/>
  <c r="Q12557" i="5" s="1"/>
  <c r="P788" i="5"/>
  <c r="P1001" i="5"/>
  <c r="P2232" i="5"/>
  <c r="P12037" i="5"/>
  <c r="Q12037" i="5" s="1"/>
  <c r="P4467" i="5"/>
  <c r="P14436" i="5"/>
  <c r="P8290" i="5"/>
  <c r="Q8290" i="5" s="1"/>
  <c r="P5182" i="5"/>
  <c r="Q5182" i="5" s="1"/>
  <c r="P5713" i="5"/>
  <c r="Q5713" i="5" s="1"/>
  <c r="P6042" i="5"/>
  <c r="Q6042" i="5" s="1"/>
  <c r="P6079" i="5"/>
  <c r="Q6079" i="5" s="1"/>
  <c r="P6279" i="5"/>
  <c r="Q6279" i="5" s="1"/>
  <c r="P6686" i="5"/>
  <c r="Q6686" i="5" s="1"/>
  <c r="P7853" i="5"/>
  <c r="Q7853" i="5" s="1"/>
  <c r="P6572" i="5"/>
  <c r="Q6572" i="5" s="1"/>
  <c r="P7492" i="5"/>
  <c r="Q7492" i="5" s="1"/>
  <c r="P8324" i="5"/>
  <c r="Q8324" i="5" s="1"/>
  <c r="P8381" i="5"/>
  <c r="Q8381" i="5" s="1"/>
  <c r="P8618" i="5"/>
  <c r="Q8618" i="5" s="1"/>
  <c r="P10552" i="5"/>
  <c r="P11952" i="5"/>
  <c r="Q11952" i="5" s="1"/>
  <c r="P14411" i="5"/>
  <c r="P6208" i="5"/>
  <c r="Q6208" i="5" s="1"/>
  <c r="P13188" i="5"/>
  <c r="P13424" i="5"/>
  <c r="P14543" i="5"/>
  <c r="P12448" i="5"/>
  <c r="Q12448" i="5" s="1"/>
  <c r="P8633" i="5"/>
  <c r="Q8633" i="5" s="1"/>
  <c r="P8030" i="5"/>
  <c r="Q8030" i="5" s="1"/>
  <c r="P9115" i="5"/>
  <c r="Q9115" i="5" s="1"/>
  <c r="P3161" i="5"/>
  <c r="Q3161" i="5" s="1"/>
  <c r="P4290" i="5"/>
  <c r="P4453" i="5"/>
  <c r="P5212" i="5"/>
  <c r="Q5212" i="5" s="1"/>
  <c r="P5908" i="5"/>
  <c r="Q5908" i="5" s="1"/>
  <c r="P5893" i="5"/>
  <c r="Q5893" i="5" s="1"/>
  <c r="P5839" i="5"/>
  <c r="Q5839" i="5" s="1"/>
  <c r="P6369" i="5"/>
  <c r="Q6369" i="5" s="1"/>
  <c r="P6730" i="5"/>
  <c r="Q6730" i="5" s="1"/>
  <c r="P7885" i="5"/>
  <c r="Q7885" i="5" s="1"/>
  <c r="P7414" i="5"/>
  <c r="Q7414" i="5" s="1"/>
  <c r="P7025" i="5"/>
  <c r="Q7025" i="5" s="1"/>
  <c r="P6958" i="5"/>
  <c r="Q6958" i="5" s="1"/>
  <c r="P7516" i="5"/>
  <c r="Q7516" i="5" s="1"/>
  <c r="P7768" i="5"/>
  <c r="Q7768" i="5" s="1"/>
  <c r="P8505" i="5"/>
  <c r="Q8505" i="5" s="1"/>
  <c r="P8957" i="5"/>
  <c r="Q8957" i="5" s="1"/>
  <c r="P8602" i="5"/>
  <c r="Q8602" i="5" s="1"/>
  <c r="P11739" i="5"/>
  <c r="Q11739" i="5" s="1"/>
  <c r="P11594" i="5"/>
  <c r="Q11594" i="5" s="1"/>
  <c r="P6002" i="5"/>
  <c r="Q6002" i="5" s="1"/>
  <c r="P8097" i="5"/>
  <c r="Q8097" i="5" s="1"/>
  <c r="P12409" i="5"/>
  <c r="Q12409" i="5" s="1"/>
  <c r="P13851" i="5"/>
  <c r="P13540" i="5"/>
  <c r="P14176" i="5"/>
  <c r="P2460" i="5"/>
  <c r="P2391" i="5"/>
  <c r="P14382" i="5"/>
  <c r="P12699" i="5"/>
  <c r="Q12699" i="5" s="1"/>
  <c r="P2001" i="5"/>
  <c r="P7890" i="5"/>
  <c r="Q7890" i="5" s="1"/>
  <c r="P3138" i="5"/>
  <c r="Q3138" i="5" s="1"/>
  <c r="P126" i="5"/>
  <c r="P2120" i="5"/>
  <c r="P12667" i="5"/>
  <c r="Q12667" i="5" s="1"/>
  <c r="P13408" i="5"/>
  <c r="P469" i="5"/>
  <c r="P8922" i="5"/>
  <c r="Q8922" i="5" s="1"/>
  <c r="P4936" i="5"/>
  <c r="Q4936" i="5" s="1"/>
  <c r="P2573" i="5"/>
  <c r="P9189" i="5"/>
  <c r="Q9189" i="5" s="1"/>
  <c r="P2920" i="5"/>
  <c r="P6320" i="5"/>
  <c r="Q6320" i="5" s="1"/>
  <c r="P704" i="5"/>
  <c r="P11866" i="5"/>
  <c r="Q11866" i="5" s="1"/>
  <c r="P6417" i="5"/>
  <c r="Q6417" i="5" s="1"/>
  <c r="P10412" i="5"/>
  <c r="P10301" i="5"/>
  <c r="P8005" i="5"/>
  <c r="Q8005" i="5" s="1"/>
  <c r="P6288" i="5"/>
  <c r="Q6288" i="5" s="1"/>
  <c r="P1002" i="5"/>
  <c r="P6697" i="5"/>
  <c r="Q6697" i="5" s="1"/>
  <c r="P11699" i="5"/>
  <c r="Q11699" i="5" s="1"/>
  <c r="P1375" i="5"/>
  <c r="P6660" i="5"/>
  <c r="Q6660" i="5" s="1"/>
  <c r="P7237" i="5"/>
  <c r="Q7237" i="5" s="1"/>
  <c r="P4320" i="5"/>
  <c r="P13901" i="5"/>
  <c r="P3716" i="5"/>
  <c r="Q3716" i="5" s="1"/>
  <c r="P5658" i="5"/>
  <c r="Q5658" i="5" s="1"/>
  <c r="P11754" i="5"/>
  <c r="Q11754" i="5" s="1"/>
  <c r="P7338" i="5"/>
  <c r="Q7338" i="5" s="1"/>
  <c r="P7655" i="5"/>
  <c r="Q7655" i="5" s="1"/>
  <c r="P6993" i="5"/>
  <c r="Q6993" i="5" s="1"/>
  <c r="P11623" i="5"/>
  <c r="Q11623" i="5" s="1"/>
  <c r="P14421" i="5"/>
  <c r="P14163" i="5"/>
  <c r="Q14163" i="5" s="1"/>
  <c r="P3631" i="5"/>
  <c r="Q3631" i="5" s="1"/>
  <c r="P12485" i="5"/>
  <c r="Q12485" i="5" s="1"/>
  <c r="P6835" i="5"/>
  <c r="Q6835" i="5" s="1"/>
  <c r="P8529" i="5"/>
  <c r="Q8529" i="5" s="1"/>
  <c r="P12205" i="5"/>
  <c r="Q12205" i="5" s="1"/>
  <c r="P11091" i="5"/>
  <c r="Q11091" i="5" s="1"/>
  <c r="P13152" i="5"/>
  <c r="Q13152" i="5" s="1"/>
  <c r="P9205" i="5"/>
  <c r="Q9205" i="5" s="1"/>
  <c r="P844" i="5"/>
  <c r="P2130" i="5"/>
  <c r="P9327" i="5"/>
  <c r="Q9327" i="5" s="1"/>
  <c r="P10877" i="5"/>
  <c r="Q10877" i="5" s="1"/>
  <c r="P368" i="5"/>
  <c r="P3093" i="5"/>
  <c r="Q3093" i="5" s="1"/>
  <c r="P11309" i="5"/>
  <c r="Q11309" i="5" s="1"/>
  <c r="P11666" i="5"/>
  <c r="Q11666" i="5" s="1"/>
  <c r="P12578" i="5"/>
  <c r="Q12578" i="5" s="1"/>
  <c r="P11092" i="5"/>
  <c r="Q11092" i="5" s="1"/>
  <c r="P102" i="5"/>
  <c r="P1516" i="5"/>
  <c r="P2502" i="5"/>
  <c r="P7747" i="5"/>
  <c r="Q7747" i="5" s="1"/>
  <c r="P9618" i="5"/>
  <c r="Q9618" i="5" s="1"/>
  <c r="P12222" i="5"/>
  <c r="Q12222" i="5" s="1"/>
  <c r="P13351" i="5"/>
  <c r="P13405" i="5"/>
  <c r="P2344" i="5"/>
  <c r="P181" i="5"/>
  <c r="P6728" i="5"/>
  <c r="Q6728" i="5" s="1"/>
  <c r="P10380" i="5"/>
  <c r="P7627" i="5"/>
  <c r="Q7627" i="5" s="1"/>
  <c r="P7130" i="5"/>
  <c r="Q7130" i="5" s="1"/>
  <c r="P7017" i="5"/>
  <c r="Q7017" i="5" s="1"/>
  <c r="P2477" i="5"/>
  <c r="P6923" i="5"/>
  <c r="Q6923" i="5" s="1"/>
  <c r="P2583" i="5"/>
  <c r="P14549" i="5"/>
  <c r="P6373" i="5"/>
  <c r="Q6373" i="5" s="1"/>
  <c r="P13489" i="5"/>
  <c r="P981" i="5"/>
  <c r="P10721" i="5"/>
  <c r="Q10721" i="5" s="1"/>
  <c r="P793" i="5"/>
  <c r="P8626" i="5"/>
  <c r="Q8626" i="5" s="1"/>
  <c r="P5751" i="5"/>
  <c r="Q5751" i="5" s="1"/>
  <c r="P8519" i="5"/>
  <c r="Q8519" i="5" s="1"/>
  <c r="P2964" i="5"/>
  <c r="P6128" i="5"/>
  <c r="Q6128" i="5" s="1"/>
  <c r="P3816" i="5"/>
  <c r="P13276" i="5"/>
  <c r="P5670" i="5"/>
  <c r="Q5670" i="5" s="1"/>
  <c r="P8525" i="5"/>
  <c r="Q8525" i="5" s="1"/>
  <c r="P3345" i="5"/>
  <c r="Q3345" i="5" s="1"/>
  <c r="P322" i="5"/>
  <c r="P5299" i="5"/>
  <c r="Q5299" i="5" s="1"/>
  <c r="P6192" i="5"/>
  <c r="Q6192" i="5" s="1"/>
  <c r="P7311" i="5"/>
  <c r="Q7311" i="5" s="1"/>
  <c r="P8636" i="5"/>
  <c r="Q8636" i="5" s="1"/>
  <c r="P9665" i="5"/>
  <c r="Q9665" i="5" s="1"/>
  <c r="P13855" i="5"/>
  <c r="P13396" i="5"/>
  <c r="P14112" i="5"/>
  <c r="P9535" i="5"/>
  <c r="Q9535" i="5" s="1"/>
  <c r="P6995" i="5"/>
  <c r="Q6995" i="5" s="1"/>
  <c r="P4417" i="5"/>
  <c r="P5522" i="5"/>
  <c r="Q5522" i="5" s="1"/>
  <c r="P6691" i="5"/>
  <c r="Q6691" i="5" s="1"/>
  <c r="P7104" i="5"/>
  <c r="Q7104" i="5" s="1"/>
  <c r="P9135" i="5"/>
  <c r="Q9135" i="5" s="1"/>
  <c r="P8134" i="5"/>
  <c r="Q8134" i="5" s="1"/>
  <c r="P3599" i="5"/>
  <c r="Q3599" i="5" s="1"/>
  <c r="P525" i="5"/>
  <c r="P2020" i="5"/>
  <c r="P5836" i="5"/>
  <c r="Q5836" i="5" s="1"/>
  <c r="P11238" i="5"/>
  <c r="Q11238" i="5" s="1"/>
  <c r="P12035" i="5"/>
  <c r="Q12035" i="5" s="1"/>
  <c r="P1012" i="5"/>
  <c r="P14381" i="5"/>
  <c r="P3880" i="5"/>
  <c r="P4020" i="5"/>
  <c r="Q4020" i="5" s="1"/>
  <c r="P5608" i="5"/>
  <c r="Q5608" i="5" s="1"/>
  <c r="P5821" i="5"/>
  <c r="Q5821" i="5" s="1"/>
  <c r="P5775" i="5"/>
  <c r="Q5775" i="5" s="1"/>
  <c r="P6154" i="5"/>
  <c r="Q6154" i="5" s="1"/>
  <c r="P5395" i="5"/>
  <c r="Q5395" i="5" s="1"/>
  <c r="P7155" i="5"/>
  <c r="Q7155" i="5" s="1"/>
  <c r="P7238" i="5"/>
  <c r="Q7238" i="5" s="1"/>
  <c r="P7547" i="5"/>
  <c r="Q7547" i="5" s="1"/>
  <c r="P6914" i="5"/>
  <c r="Q6914" i="5" s="1"/>
  <c r="P7412" i="5"/>
  <c r="Q7412" i="5" s="1"/>
  <c r="P7708" i="5"/>
  <c r="Q7708" i="5" s="1"/>
  <c r="P8312" i="5"/>
  <c r="Q8312" i="5" s="1"/>
  <c r="P8353" i="5"/>
  <c r="Q8353" i="5" s="1"/>
  <c r="P7816" i="5"/>
  <c r="Q7816" i="5" s="1"/>
  <c r="P8191" i="5"/>
  <c r="Q8191" i="5" s="1"/>
  <c r="P8415" i="5"/>
  <c r="Q8415" i="5" s="1"/>
  <c r="P10351" i="5"/>
  <c r="P11884" i="5"/>
  <c r="Q11884" i="5" s="1"/>
  <c r="P5535" i="5"/>
  <c r="Q5535" i="5" s="1"/>
  <c r="P6115" i="5"/>
  <c r="Q6115" i="5" s="1"/>
  <c r="P7443" i="5"/>
  <c r="Q7443" i="5" s="1"/>
  <c r="P9702" i="5"/>
  <c r="Q9702" i="5" s="1"/>
  <c r="P9772" i="5"/>
  <c r="Q9772" i="5" s="1"/>
  <c r="P13771" i="5"/>
  <c r="P13384" i="5"/>
  <c r="P14108" i="5"/>
  <c r="P13705" i="5"/>
  <c r="P14537" i="5"/>
  <c r="P1837" i="5"/>
  <c r="P6264" i="5"/>
  <c r="Q6264" i="5" s="1"/>
  <c r="P11852" i="5"/>
  <c r="Q11852" i="5" s="1"/>
  <c r="P12447" i="5"/>
  <c r="Q12447" i="5" s="1"/>
  <c r="P9303" i="5"/>
  <c r="Q9303" i="5" s="1"/>
  <c r="P11441" i="5"/>
  <c r="Q11441" i="5" s="1"/>
  <c r="P508" i="5"/>
  <c r="P1934" i="5"/>
  <c r="P1150" i="5"/>
  <c r="P3346" i="5"/>
  <c r="Q3346" i="5" s="1"/>
  <c r="P10806" i="5"/>
  <c r="Q10806" i="5" s="1"/>
  <c r="P13692" i="5"/>
  <c r="Q13692" i="5" s="1"/>
  <c r="P1864" i="5"/>
  <c r="P10113" i="5"/>
  <c r="Q10113" i="5" s="1"/>
  <c r="P670" i="5"/>
  <c r="P4097" i="5"/>
  <c r="P4871" i="5"/>
  <c r="P6402" i="5"/>
  <c r="Q6402" i="5" s="1"/>
  <c r="P5447" i="5"/>
  <c r="Q5447" i="5" s="1"/>
  <c r="P7826" i="5"/>
  <c r="Q7826" i="5" s="1"/>
  <c r="P6676" i="5"/>
  <c r="Q6676" i="5" s="1"/>
  <c r="P7432" i="5"/>
  <c r="Q7432" i="5" s="1"/>
  <c r="P8598" i="5"/>
  <c r="Q8598" i="5" s="1"/>
  <c r="P11416" i="5"/>
  <c r="Q11416" i="5" s="1"/>
  <c r="P12493" i="5"/>
  <c r="Q12493" i="5" s="1"/>
  <c r="P12634" i="5"/>
  <c r="Q12634" i="5" s="1"/>
  <c r="P12755" i="5"/>
  <c r="Q12755" i="5" s="1"/>
  <c r="P8730" i="5"/>
  <c r="Q8730" i="5" s="1"/>
  <c r="P9552" i="5"/>
  <c r="Q9552" i="5" s="1"/>
  <c r="P13071" i="5"/>
  <c r="Q13071" i="5" s="1"/>
  <c r="P9104" i="5"/>
  <c r="Q9104" i="5" s="1"/>
  <c r="P4106" i="5"/>
  <c r="P3928" i="5"/>
  <c r="P3910" i="5"/>
  <c r="P3883" i="5"/>
  <c r="P5124" i="5"/>
  <c r="Q5124" i="5" s="1"/>
  <c r="P5057" i="5"/>
  <c r="Q5057" i="5" s="1"/>
  <c r="P5321" i="5"/>
  <c r="Q5321" i="5" s="1"/>
  <c r="P5151" i="5"/>
  <c r="Q5151" i="5" s="1"/>
  <c r="P5676" i="5"/>
  <c r="Q5676" i="5" s="1"/>
  <c r="P4859" i="5"/>
  <c r="Q4859" i="5" s="1"/>
  <c r="P5834" i="5"/>
  <c r="Q5834" i="5" s="1"/>
  <c r="P6801" i="5"/>
  <c r="Q6801" i="5" s="1"/>
  <c r="P7458" i="5"/>
  <c r="Q7458" i="5" s="1"/>
  <c r="P6616" i="5"/>
  <c r="Q6616" i="5" s="1"/>
  <c r="P6988" i="5"/>
  <c r="Q6988" i="5" s="1"/>
  <c r="P7950" i="5"/>
  <c r="Q7950" i="5" s="1"/>
  <c r="P7235" i="5"/>
  <c r="Q7235" i="5" s="1"/>
  <c r="P7595" i="5"/>
  <c r="Q7595" i="5" s="1"/>
  <c r="P6593" i="5"/>
  <c r="Q6593" i="5" s="1"/>
  <c r="P6981" i="5"/>
  <c r="Q6981" i="5" s="1"/>
  <c r="P7843" i="5"/>
  <c r="Q7843" i="5" s="1"/>
  <c r="P8058" i="5"/>
  <c r="Q8058" i="5" s="1"/>
  <c r="P8717" i="5"/>
  <c r="Q8717" i="5" s="1"/>
  <c r="P6851" i="5"/>
  <c r="Q6851" i="5" s="1"/>
  <c r="P9035" i="5"/>
  <c r="Q9035" i="5" s="1"/>
  <c r="P10000" i="5"/>
  <c r="Q10000" i="5" s="1"/>
  <c r="P10655" i="5"/>
  <c r="P9604" i="5"/>
  <c r="Q9604" i="5" s="1"/>
  <c r="P11297" i="5"/>
  <c r="Q11297" i="5" s="1"/>
  <c r="P10621" i="5"/>
  <c r="P10674" i="5"/>
  <c r="Q10674" i="5" s="1"/>
  <c r="P12267" i="5"/>
  <c r="Q12267" i="5" s="1"/>
  <c r="P12141" i="5"/>
  <c r="Q12141" i="5" s="1"/>
  <c r="P12313" i="5"/>
  <c r="Q12313" i="5" s="1"/>
  <c r="P4256" i="5"/>
  <c r="Q4256" i="5" s="1"/>
  <c r="P6308" i="5"/>
  <c r="Q6308" i="5" s="1"/>
  <c r="P8392" i="5"/>
  <c r="Q8392" i="5" s="1"/>
  <c r="P9733" i="5"/>
  <c r="Q9733" i="5" s="1"/>
  <c r="P13362" i="5"/>
  <c r="P3719" i="5"/>
  <c r="Q3719" i="5" s="1"/>
  <c r="P13138" i="5"/>
  <c r="Q13138" i="5" s="1"/>
  <c r="P11645" i="5"/>
  <c r="Q11645" i="5" s="1"/>
  <c r="P14193" i="5"/>
  <c r="Q14193" i="5" s="1"/>
  <c r="P13965" i="5"/>
  <c r="P6337" i="5"/>
  <c r="Q6337" i="5" s="1"/>
  <c r="P8834" i="5"/>
  <c r="Q8834" i="5" s="1"/>
  <c r="P6020" i="5"/>
  <c r="Q6020" i="5" s="1"/>
  <c r="P12220" i="5"/>
  <c r="Q12220" i="5" s="1"/>
  <c r="P13579" i="5"/>
  <c r="P13879" i="5"/>
  <c r="P5662" i="5"/>
  <c r="Q5662" i="5" s="1"/>
  <c r="P7537" i="5"/>
  <c r="Q7537" i="5" s="1"/>
  <c r="P6253" i="5"/>
  <c r="Q6253" i="5" s="1"/>
  <c r="P8337" i="5"/>
  <c r="Q8337" i="5" s="1"/>
  <c r="P11513" i="5"/>
  <c r="Q11513" i="5" s="1"/>
  <c r="P11256" i="5"/>
  <c r="Q11256" i="5" s="1"/>
  <c r="P8177" i="5"/>
  <c r="Q8177" i="5" s="1"/>
  <c r="P12800" i="5"/>
  <c r="Q12800" i="5" s="1"/>
  <c r="P3038" i="5"/>
  <c r="Q3038" i="5" s="1"/>
  <c r="P2045" i="5"/>
  <c r="P10945" i="5"/>
  <c r="Q10945" i="5" s="1"/>
  <c r="P2319" i="5"/>
  <c r="P1719" i="5"/>
  <c r="P4134" i="5"/>
  <c r="P4618" i="5"/>
  <c r="P5003" i="5"/>
  <c r="P4496" i="5"/>
  <c r="Q4496" i="5" s="1"/>
  <c r="P5101" i="5"/>
  <c r="Q5101" i="5" s="1"/>
  <c r="P4982" i="5"/>
  <c r="Q4982" i="5" s="1"/>
  <c r="P5319" i="5"/>
  <c r="P5902" i="5"/>
  <c r="Q5902" i="5" s="1"/>
  <c r="P6119" i="5"/>
  <c r="Q6119" i="5" s="1"/>
  <c r="P6548" i="5"/>
  <c r="Q6548" i="5" s="1"/>
  <c r="P7934" i="5"/>
  <c r="Q7934" i="5" s="1"/>
  <c r="P6946" i="5"/>
  <c r="Q6946" i="5" s="1"/>
  <c r="P7444" i="5"/>
  <c r="Q7444" i="5" s="1"/>
  <c r="P7740" i="5"/>
  <c r="Q7740" i="5" s="1"/>
  <c r="P7545" i="5"/>
  <c r="Q7545" i="5" s="1"/>
  <c r="P8492" i="5"/>
  <c r="Q8492" i="5" s="1"/>
  <c r="P8029" i="5"/>
  <c r="Q8029" i="5" s="1"/>
  <c r="P8752" i="5"/>
  <c r="Q8752" i="5" s="1"/>
  <c r="P8393" i="5"/>
  <c r="Q8393" i="5" s="1"/>
  <c r="P8322" i="5"/>
  <c r="Q8322" i="5" s="1"/>
  <c r="P9165" i="5"/>
  <c r="Q9165" i="5" s="1"/>
  <c r="P7138" i="5"/>
  <c r="Q7138" i="5" s="1"/>
  <c r="P9394" i="5"/>
  <c r="Q9394" i="5" s="1"/>
  <c r="P9933" i="5"/>
  <c r="Q9933" i="5" s="1"/>
  <c r="P9531" i="5"/>
  <c r="Q9531" i="5" s="1"/>
  <c r="P8535" i="5"/>
  <c r="Q8535" i="5" s="1"/>
  <c r="P10339" i="5"/>
  <c r="P10498" i="5"/>
  <c r="P11840" i="5"/>
  <c r="Q11840" i="5" s="1"/>
  <c r="P11621" i="5"/>
  <c r="Q11621" i="5" s="1"/>
  <c r="P11770" i="5"/>
  <c r="Q11770" i="5" s="1"/>
  <c r="P12505" i="5"/>
  <c r="Q12505" i="5" s="1"/>
  <c r="P4782" i="5"/>
  <c r="Q4782" i="5" s="1"/>
  <c r="P5999" i="5"/>
  <c r="Q5999" i="5" s="1"/>
  <c r="P6132" i="5"/>
  <c r="Q6132" i="5" s="1"/>
  <c r="P8649" i="5"/>
  <c r="Q8649" i="5" s="1"/>
  <c r="P12614" i="5"/>
  <c r="Q12614" i="5" s="1"/>
  <c r="P14119" i="5"/>
  <c r="P13452" i="5"/>
  <c r="P13940" i="5"/>
  <c r="P4556" i="5"/>
  <c r="Q4556" i="5" s="1"/>
  <c r="P4744" i="5"/>
  <c r="Q4744" i="5" s="1"/>
  <c r="P6452" i="5"/>
  <c r="Q6452" i="5" s="1"/>
  <c r="P8562" i="5"/>
  <c r="Q8562" i="5" s="1"/>
  <c r="P9986" i="5"/>
  <c r="Q9986" i="5" s="1"/>
  <c r="P10826" i="5"/>
  <c r="Q10826" i="5" s="1"/>
  <c r="P12072" i="5"/>
  <c r="Q12072" i="5" s="1"/>
  <c r="P2557" i="5"/>
  <c r="P889" i="5"/>
  <c r="P12968" i="5"/>
  <c r="Q12968" i="5" s="1"/>
  <c r="P5506" i="5"/>
  <c r="Q5506" i="5" s="1"/>
  <c r="P6834" i="5"/>
  <c r="Q6834" i="5" s="1"/>
  <c r="P7361" i="5"/>
  <c r="Q7361" i="5" s="1"/>
  <c r="P8406" i="5"/>
  <c r="Q8406" i="5" s="1"/>
  <c r="P9791" i="5"/>
  <c r="Q9791" i="5" s="1"/>
  <c r="P9899" i="5"/>
  <c r="Q9899" i="5" s="1"/>
  <c r="P12737" i="5"/>
  <c r="Q12737" i="5" s="1"/>
  <c r="P12284" i="5"/>
  <c r="Q12284" i="5" s="1"/>
  <c r="P9526" i="5"/>
  <c r="Q9526" i="5" s="1"/>
  <c r="P11168" i="5"/>
  <c r="Q11168" i="5" s="1"/>
  <c r="P13104" i="5"/>
  <c r="Q13104" i="5" s="1"/>
  <c r="P4888" i="5"/>
  <c r="Q4888" i="5" s="1"/>
  <c r="P5049" i="5"/>
  <c r="Q5049" i="5" s="1"/>
  <c r="P5672" i="5"/>
  <c r="Q5672" i="5" s="1"/>
  <c r="P5514" i="5"/>
  <c r="Q5514" i="5" s="1"/>
  <c r="P5827" i="5"/>
  <c r="Q5827" i="5" s="1"/>
  <c r="P6609" i="5"/>
  <c r="Q6609" i="5" s="1"/>
  <c r="P7048" i="5"/>
  <c r="Q7048" i="5" s="1"/>
  <c r="P6798" i="5"/>
  <c r="Q6798" i="5" s="1"/>
  <c r="P7543" i="5"/>
  <c r="Q7543" i="5" s="1"/>
  <c r="P6664" i="5"/>
  <c r="Q6664" i="5" s="1"/>
  <c r="P7193" i="5"/>
  <c r="Q7193" i="5" s="1"/>
  <c r="P7497" i="5"/>
  <c r="Q7497" i="5" s="1"/>
  <c r="P8174" i="5"/>
  <c r="Q8174" i="5" s="1"/>
  <c r="P8330" i="5"/>
  <c r="Q8330" i="5" s="1"/>
  <c r="P9584" i="5"/>
  <c r="Q9584" i="5" s="1"/>
  <c r="P10804" i="5"/>
  <c r="Q10804" i="5" s="1"/>
  <c r="P12463" i="5"/>
  <c r="Q12463" i="5" s="1"/>
  <c r="P4540" i="5"/>
  <c r="Q4540" i="5" s="1"/>
  <c r="P5531" i="5"/>
  <c r="Q5531" i="5" s="1"/>
  <c r="P7273" i="5"/>
  <c r="Q7273" i="5" s="1"/>
  <c r="P1804" i="5"/>
  <c r="P12717" i="5"/>
  <c r="Q12717" i="5" s="1"/>
  <c r="P12794" i="5"/>
  <c r="Q12794" i="5" s="1"/>
  <c r="P13187" i="5"/>
  <c r="Q13187" i="5" s="1"/>
  <c r="P3988" i="5"/>
  <c r="Q3988" i="5" s="1"/>
  <c r="P11005" i="5"/>
  <c r="Q11005" i="5" s="1"/>
  <c r="P14430" i="5"/>
  <c r="P5029" i="5"/>
  <c r="Q5029" i="5" s="1"/>
  <c r="P8001" i="5"/>
  <c r="Q8001" i="5" s="1"/>
  <c r="P2465" i="5"/>
  <c r="P3706" i="5"/>
  <c r="Q3706" i="5" s="1"/>
  <c r="P12533" i="5"/>
  <c r="Q12533" i="5" s="1"/>
  <c r="P10892" i="5"/>
  <c r="Q10892" i="5" s="1"/>
  <c r="P6302" i="5"/>
  <c r="Q6302" i="5" s="1"/>
  <c r="P8260" i="5"/>
  <c r="Q8260" i="5" s="1"/>
  <c r="P8279" i="5"/>
  <c r="Q8279" i="5" s="1"/>
  <c r="P10565" i="5"/>
  <c r="P12082" i="5"/>
  <c r="Q12082" i="5" s="1"/>
  <c r="P13143" i="5"/>
  <c r="Q13143" i="5" s="1"/>
  <c r="P4908" i="5"/>
  <c r="P2091" i="5"/>
  <c r="P9619" i="5"/>
  <c r="Q9619" i="5" s="1"/>
  <c r="P13949" i="5"/>
  <c r="P14106" i="5"/>
  <c r="P265" i="5"/>
  <c r="P8719" i="5"/>
  <c r="Q8719" i="5" s="1"/>
  <c r="P3652" i="5"/>
  <c r="Q3652" i="5" s="1"/>
  <c r="P11602" i="5"/>
  <c r="Q11602" i="5" s="1"/>
  <c r="P3607" i="5"/>
  <c r="Q3607" i="5" s="1"/>
  <c r="P10822" i="5"/>
  <c r="Q10822" i="5" s="1"/>
  <c r="P384" i="5"/>
  <c r="P12285" i="5"/>
  <c r="Q12285" i="5" s="1"/>
  <c r="P7248" i="5"/>
  <c r="Q7248" i="5" s="1"/>
  <c r="P13772" i="5"/>
  <c r="P13877" i="5"/>
  <c r="P14157" i="5"/>
  <c r="P7845" i="5"/>
  <c r="Q7845" i="5" s="1"/>
  <c r="P9227" i="5"/>
  <c r="Q9227" i="5" s="1"/>
  <c r="P8129" i="5"/>
  <c r="Q8129" i="5" s="1"/>
  <c r="P13475" i="5"/>
  <c r="P12782" i="5"/>
  <c r="Q12782" i="5" s="1"/>
  <c r="P152" i="5"/>
  <c r="P12501" i="5"/>
  <c r="Q12501" i="5" s="1"/>
  <c r="P12608" i="5"/>
  <c r="Q12608" i="5" s="1"/>
  <c r="P3760" i="5"/>
  <c r="Q3760" i="5" s="1"/>
  <c r="P15" i="5"/>
  <c r="P554" i="5"/>
  <c r="P1227" i="5"/>
  <c r="P9128" i="5"/>
  <c r="Q9128" i="5" s="1"/>
  <c r="P10421" i="5"/>
  <c r="P12204" i="5"/>
  <c r="Q12204" i="5" s="1"/>
  <c r="P9178" i="5"/>
  <c r="Q9178" i="5" s="1"/>
  <c r="P13845" i="5"/>
  <c r="P506" i="5"/>
  <c r="P10180" i="5"/>
  <c r="P12991" i="5"/>
  <c r="Q12991" i="5" s="1"/>
  <c r="P4878" i="5"/>
  <c r="P6498" i="5"/>
  <c r="Q6498" i="5" s="1"/>
  <c r="P6857" i="5"/>
  <c r="Q6857" i="5" s="1"/>
  <c r="P11671" i="5"/>
  <c r="Q11671" i="5" s="1"/>
  <c r="P12588" i="5"/>
  <c r="Q12588" i="5" s="1"/>
  <c r="P13836" i="5"/>
  <c r="P13552" i="5"/>
  <c r="P14184" i="5"/>
  <c r="P14281" i="5"/>
  <c r="P2067" i="5"/>
  <c r="P10707" i="5"/>
  <c r="Q10707" i="5" s="1"/>
  <c r="P345" i="5"/>
  <c r="P4399" i="5"/>
  <c r="Q4399" i="5" s="1"/>
  <c r="P2128" i="5"/>
  <c r="P9106" i="5"/>
  <c r="Q9106" i="5" s="1"/>
  <c r="P150" i="5"/>
  <c r="P3091" i="5"/>
  <c r="Q3091" i="5" s="1"/>
  <c r="P4427" i="5"/>
  <c r="Q4427" i="5" s="1"/>
  <c r="P11345" i="5"/>
  <c r="Q11345" i="5" s="1"/>
  <c r="P11303" i="5"/>
  <c r="Q11303" i="5" s="1"/>
  <c r="P12331" i="5"/>
  <c r="Q12331" i="5" s="1"/>
  <c r="P2060" i="5"/>
  <c r="P12000" i="5"/>
  <c r="Q12000" i="5" s="1"/>
  <c r="P12276" i="5"/>
  <c r="Q12276" i="5" s="1"/>
  <c r="P14434" i="5"/>
  <c r="P4596" i="5"/>
  <c r="Q4596" i="5" s="1"/>
  <c r="P4630" i="5"/>
  <c r="Q4630" i="5" s="1"/>
  <c r="P6387" i="5"/>
  <c r="Q6387" i="5" s="1"/>
  <c r="P7804" i="5"/>
  <c r="Q7804" i="5" s="1"/>
  <c r="P8071" i="5"/>
  <c r="Q8071" i="5" s="1"/>
  <c r="P9508" i="5"/>
  <c r="Q9508" i="5" s="1"/>
  <c r="P14007" i="5"/>
  <c r="P13640" i="5"/>
  <c r="P14232" i="5"/>
  <c r="P13853" i="5"/>
  <c r="P13806" i="5"/>
  <c r="P14202" i="5"/>
  <c r="P14508" i="5"/>
  <c r="P13756" i="5"/>
  <c r="P521" i="5"/>
  <c r="P2256" i="5"/>
  <c r="P9625" i="5"/>
  <c r="Q9625" i="5" s="1"/>
  <c r="P9746" i="5"/>
  <c r="Q9746" i="5" s="1"/>
  <c r="P10911" i="5"/>
  <c r="Q10911" i="5" s="1"/>
  <c r="P12334" i="5"/>
  <c r="Q12334" i="5" s="1"/>
  <c r="P13550" i="5"/>
  <c r="P240" i="5"/>
  <c r="P932" i="5"/>
  <c r="P11984" i="5"/>
  <c r="Q11984" i="5" s="1"/>
  <c r="P313" i="5"/>
  <c r="P3080" i="5"/>
  <c r="Q3080" i="5" s="1"/>
  <c r="P5849" i="5"/>
  <c r="Q5849" i="5" s="1"/>
  <c r="P11688" i="5"/>
  <c r="Q11688" i="5" s="1"/>
  <c r="P4568" i="5"/>
  <c r="P6839" i="5"/>
  <c r="Q6839" i="5" s="1"/>
  <c r="P4336" i="5"/>
  <c r="Q4336" i="5" s="1"/>
  <c r="P461" i="5"/>
  <c r="P1223" i="5"/>
  <c r="P1908" i="5"/>
  <c r="P1893" i="5"/>
  <c r="P1723" i="5"/>
  <c r="P3638" i="5"/>
  <c r="Q3638" i="5" s="1"/>
  <c r="P8689" i="5"/>
  <c r="Q8689" i="5" s="1"/>
  <c r="P9086" i="5"/>
  <c r="Q9086" i="5" s="1"/>
  <c r="P9517" i="5"/>
  <c r="Q9517" i="5" s="1"/>
  <c r="P9395" i="5"/>
  <c r="Q9395" i="5" s="1"/>
  <c r="P10048" i="5"/>
  <c r="Q10048" i="5" s="1"/>
  <c r="P9948" i="5"/>
  <c r="Q9948" i="5" s="1"/>
  <c r="P13627" i="5"/>
  <c r="P13895" i="5"/>
  <c r="P14139" i="5"/>
  <c r="P5653" i="5"/>
  <c r="Q5653" i="5" s="1"/>
  <c r="P3658" i="5"/>
  <c r="Q3658" i="5" s="1"/>
  <c r="P2928" i="5"/>
  <c r="P11410" i="5"/>
  <c r="Q11410" i="5" s="1"/>
  <c r="P2430" i="5"/>
  <c r="P7733" i="5"/>
  <c r="Q7733" i="5" s="1"/>
  <c r="P8212" i="5"/>
  <c r="Q8212" i="5" s="1"/>
  <c r="P13491" i="5"/>
  <c r="P13811" i="5"/>
  <c r="P14065" i="5"/>
  <c r="P5551" i="5"/>
  <c r="Q5551" i="5" s="1"/>
  <c r="P2480" i="5"/>
  <c r="P1335" i="5"/>
  <c r="P10442" i="5"/>
  <c r="P5323" i="5"/>
  <c r="Q5323" i="5" s="1"/>
  <c r="P12770" i="5"/>
  <c r="Q12770" i="5" s="1"/>
  <c r="P12780" i="5"/>
  <c r="Q12780" i="5" s="1"/>
  <c r="P8410" i="5"/>
  <c r="Q8410" i="5" s="1"/>
  <c r="P6049" i="5"/>
  <c r="Q6049" i="5" s="1"/>
  <c r="P8196" i="5"/>
  <c r="Q8196" i="5" s="1"/>
  <c r="P10958" i="5"/>
  <c r="Q10958" i="5" s="1"/>
  <c r="P3564" i="5"/>
  <c r="Q3564" i="5" s="1"/>
  <c r="P6920" i="5"/>
  <c r="Q6920" i="5" s="1"/>
  <c r="P3336" i="5"/>
  <c r="Q3336" i="5" s="1"/>
  <c r="P3848" i="5"/>
  <c r="P5305" i="5"/>
  <c r="Q5305" i="5" s="1"/>
  <c r="P7648" i="5"/>
  <c r="Q7648" i="5" s="1"/>
  <c r="P8644" i="5"/>
  <c r="Q8644" i="5" s="1"/>
  <c r="P6661" i="5"/>
  <c r="Q6661" i="5" s="1"/>
  <c r="P8971" i="5"/>
  <c r="Q8971" i="5" s="1"/>
  <c r="P10765" i="5"/>
  <c r="Q10765" i="5" s="1"/>
  <c r="P13411" i="5"/>
  <c r="P13278" i="5"/>
  <c r="P1237" i="5"/>
  <c r="P3453" i="5"/>
  <c r="Q3453" i="5" s="1"/>
  <c r="P5337" i="5"/>
  <c r="Q5337" i="5" s="1"/>
  <c r="P5755" i="5"/>
  <c r="Q5755" i="5" s="1"/>
  <c r="P8449" i="5"/>
  <c r="Q8449" i="5" s="1"/>
  <c r="P9785" i="5"/>
  <c r="Q9785" i="5" s="1"/>
  <c r="P9393" i="5"/>
  <c r="Q9393" i="5" s="1"/>
  <c r="P10937" i="5"/>
  <c r="Q10937" i="5" s="1"/>
  <c r="P12391" i="5"/>
  <c r="Q12391" i="5" s="1"/>
  <c r="P13173" i="5"/>
  <c r="Q13173" i="5" s="1"/>
  <c r="P5116" i="5"/>
  <c r="Q5116" i="5" s="1"/>
  <c r="P5169" i="5"/>
  <c r="Q5169" i="5" s="1"/>
  <c r="P5800" i="5"/>
  <c r="Q5800" i="5" s="1"/>
  <c r="P5714" i="5"/>
  <c r="Q5714" i="5" s="1"/>
  <c r="P6675" i="5"/>
  <c r="Q6675" i="5" s="1"/>
  <c r="P6953" i="5"/>
  <c r="Q6953" i="5" s="1"/>
  <c r="P7631" i="5"/>
  <c r="Q7631" i="5" s="1"/>
  <c r="P7895" i="5"/>
  <c r="Q7895" i="5" s="1"/>
  <c r="P8593" i="5"/>
  <c r="Q8593" i="5" s="1"/>
  <c r="P8076" i="5"/>
  <c r="Q8076" i="5" s="1"/>
  <c r="P9824" i="5"/>
  <c r="Q9824" i="5" s="1"/>
  <c r="P10705" i="5"/>
  <c r="Q10705" i="5" s="1"/>
  <c r="P12687" i="5"/>
  <c r="Q12687" i="5" s="1"/>
  <c r="P5326" i="5"/>
  <c r="Q5326" i="5" s="1"/>
  <c r="P8422" i="5"/>
  <c r="Q8422" i="5" s="1"/>
  <c r="P1651" i="5"/>
  <c r="P37" i="5"/>
  <c r="P14046" i="5"/>
  <c r="P4059" i="5"/>
  <c r="P3863" i="5"/>
  <c r="P6046" i="5"/>
  <c r="Q6046" i="5" s="1"/>
  <c r="P6522" i="5"/>
  <c r="Q6522" i="5" s="1"/>
  <c r="P6794" i="5"/>
  <c r="Q6794" i="5" s="1"/>
  <c r="P6772" i="5"/>
  <c r="Q6772" i="5" s="1"/>
  <c r="P6967" i="5"/>
  <c r="Q6967" i="5" s="1"/>
  <c r="P6757" i="5"/>
  <c r="Q6757" i="5" s="1"/>
  <c r="P11725" i="5"/>
  <c r="Q11725" i="5" s="1"/>
  <c r="P12208" i="5"/>
  <c r="Q12208" i="5" s="1"/>
  <c r="P9609" i="5"/>
  <c r="Q9609" i="5" s="1"/>
  <c r="P10972" i="5"/>
  <c r="Q10972" i="5" s="1"/>
  <c r="P4258" i="5"/>
  <c r="P4062" i="5"/>
  <c r="Q4062" i="5" s="1"/>
  <c r="P4780" i="5"/>
  <c r="Q4780" i="5" s="1"/>
  <c r="P5164" i="5"/>
  <c r="Q5164" i="5" s="1"/>
  <c r="P5125" i="5"/>
  <c r="Q5125" i="5" s="1"/>
  <c r="P4778" i="5"/>
  <c r="Q4778" i="5" s="1"/>
  <c r="P5211" i="5"/>
  <c r="Q5211" i="5" s="1"/>
  <c r="P5740" i="5"/>
  <c r="Q5740" i="5" s="1"/>
  <c r="P5918" i="5"/>
  <c r="Q5918" i="5" s="1"/>
  <c r="P6900" i="5"/>
  <c r="Q6900" i="5" s="1"/>
  <c r="P7526" i="5"/>
  <c r="Q7526" i="5" s="1"/>
  <c r="P6552" i="5"/>
  <c r="Q6552" i="5" s="1"/>
  <c r="P7339" i="5"/>
  <c r="Q7339" i="5" s="1"/>
  <c r="P7643" i="5"/>
  <c r="Q7643" i="5" s="1"/>
  <c r="P6668" i="5"/>
  <c r="Q6668" i="5" s="1"/>
  <c r="P7065" i="5"/>
  <c r="Q7065" i="5" s="1"/>
  <c r="P7903" i="5"/>
  <c r="Q7903" i="5" s="1"/>
  <c r="P7449" i="5"/>
  <c r="Q7449" i="5" s="1"/>
  <c r="P8118" i="5"/>
  <c r="Q8118" i="5" s="1"/>
  <c r="P8813" i="5"/>
  <c r="Q8813" i="5" s="1"/>
  <c r="P7856" i="5"/>
  <c r="Q7856" i="5" s="1"/>
  <c r="P10120" i="5"/>
  <c r="Q10120" i="5" s="1"/>
  <c r="P9166" i="5"/>
  <c r="Q9166" i="5" s="1"/>
  <c r="P10311" i="5"/>
  <c r="P10378" i="5"/>
  <c r="P11463" i="5"/>
  <c r="Q11463" i="5" s="1"/>
  <c r="P12359" i="5"/>
  <c r="Q12359" i="5" s="1"/>
  <c r="P12428" i="5"/>
  <c r="Q12428" i="5" s="1"/>
  <c r="P9683" i="5"/>
  <c r="Q9683" i="5" s="1"/>
  <c r="P13650" i="5"/>
  <c r="P14050" i="5"/>
  <c r="P11545" i="5"/>
  <c r="Q11545" i="5" s="1"/>
  <c r="P12702" i="5"/>
  <c r="Q12702" i="5" s="1"/>
  <c r="P1981" i="5"/>
  <c r="P1599" i="5"/>
  <c r="P8857" i="5"/>
  <c r="Q8857" i="5" s="1"/>
  <c r="P11800" i="5"/>
  <c r="Q11800" i="5" s="1"/>
  <c r="P700" i="5"/>
  <c r="P14292" i="5"/>
  <c r="P8720" i="5"/>
  <c r="Q8720" i="5" s="1"/>
  <c r="P11871" i="5"/>
  <c r="Q11871" i="5" s="1"/>
  <c r="P11494" i="5"/>
  <c r="Q11494" i="5" s="1"/>
  <c r="P5288" i="5"/>
  <c r="Q5288" i="5" s="1"/>
  <c r="P7665" i="5"/>
  <c r="Q7665" i="5" s="1"/>
  <c r="P3751" i="5"/>
  <c r="Q3751" i="5" s="1"/>
  <c r="P750" i="5"/>
  <c r="P5897" i="5"/>
  <c r="Q5897" i="5" s="1"/>
  <c r="P2820" i="5"/>
  <c r="P10291" i="5"/>
  <c r="P12094" i="5"/>
  <c r="Q12094" i="5" s="1"/>
  <c r="P12318" i="5"/>
  <c r="Q12318" i="5" s="1"/>
  <c r="P13583" i="5"/>
  <c r="P14200" i="5"/>
  <c r="P13581" i="5"/>
  <c r="P14005" i="5"/>
  <c r="P614" i="5"/>
  <c r="P798" i="5"/>
  <c r="P5956" i="5"/>
  <c r="Q5956" i="5" s="1"/>
  <c r="P6150" i="5"/>
  <c r="Q6150" i="5" s="1"/>
  <c r="P9737" i="5"/>
  <c r="Q9737" i="5" s="1"/>
  <c r="P4064" i="5"/>
  <c r="P2354" i="5"/>
  <c r="P4681" i="5"/>
  <c r="Q4681" i="5" s="1"/>
  <c r="P13586" i="5"/>
  <c r="P1071" i="5"/>
  <c r="P9964" i="5"/>
  <c r="Q9964" i="5" s="1"/>
  <c r="P7392" i="5"/>
  <c r="Q7392" i="5" s="1"/>
  <c r="P8348" i="5"/>
  <c r="Q8348" i="5" s="1"/>
  <c r="P7086" i="5"/>
  <c r="Q7086" i="5" s="1"/>
  <c r="P8546" i="5"/>
  <c r="Q8546" i="5" s="1"/>
  <c r="P14132" i="5"/>
  <c r="P268" i="5"/>
  <c r="P11626" i="5"/>
  <c r="Q11626" i="5" s="1"/>
  <c r="P12457" i="5"/>
  <c r="Q12457" i="5" s="1"/>
  <c r="P7588" i="5"/>
  <c r="Q7588" i="5" s="1"/>
  <c r="P5978" i="5"/>
  <c r="Q5978" i="5" s="1"/>
  <c r="P13966" i="5"/>
  <c r="P5735" i="5"/>
  <c r="Q5735" i="5" s="1"/>
  <c r="P6174" i="5"/>
  <c r="Q6174" i="5" s="1"/>
  <c r="P6297" i="5"/>
  <c r="Q6297" i="5" s="1"/>
  <c r="P7163" i="5"/>
  <c r="Q7163" i="5" s="1"/>
  <c r="P6972" i="5"/>
  <c r="Q6972" i="5" s="1"/>
  <c r="P7538" i="5"/>
  <c r="Q7538" i="5" s="1"/>
  <c r="P7161" i="5"/>
  <c r="Q7161" i="5" s="1"/>
  <c r="P7524" i="5"/>
  <c r="Q7524" i="5" s="1"/>
  <c r="P7217" i="5"/>
  <c r="Q7217" i="5" s="1"/>
  <c r="P8452" i="5"/>
  <c r="Q8452" i="5" s="1"/>
  <c r="P8610" i="5"/>
  <c r="Q8610" i="5" s="1"/>
  <c r="P9869" i="5"/>
  <c r="Q9869" i="5" s="1"/>
  <c r="P10623" i="5"/>
  <c r="P10489" i="5"/>
  <c r="P9943" i="5"/>
  <c r="Q9943" i="5" s="1"/>
  <c r="P6127" i="5"/>
  <c r="Q6127" i="5" s="1"/>
  <c r="P6137" i="5"/>
  <c r="Q6137" i="5" s="1"/>
  <c r="P8095" i="5"/>
  <c r="Q8095" i="5" s="1"/>
  <c r="P12765" i="5"/>
  <c r="Q12765" i="5" s="1"/>
  <c r="P2515" i="5"/>
  <c r="P852" i="5"/>
  <c r="P528" i="5"/>
  <c r="P14093" i="5"/>
  <c r="P2703" i="5"/>
  <c r="P1769" i="5"/>
  <c r="P2457" i="5"/>
  <c r="P3553" i="5"/>
  <c r="Q3553" i="5" s="1"/>
  <c r="P11142" i="5"/>
  <c r="Q11142" i="5" s="1"/>
  <c r="P306" i="5"/>
  <c r="P4255" i="5"/>
  <c r="Q4255" i="5" s="1"/>
  <c r="P12378" i="5"/>
  <c r="Q12378" i="5" s="1"/>
  <c r="P4390" i="5"/>
  <c r="P3602" i="5"/>
  <c r="Q3602" i="5" s="1"/>
  <c r="P68" i="5"/>
  <c r="P714" i="5"/>
  <c r="P1198" i="5"/>
  <c r="P2476" i="5"/>
  <c r="P3449" i="5"/>
  <c r="Q3449" i="5" s="1"/>
  <c r="P8841" i="5"/>
  <c r="Q8841" i="5" s="1"/>
  <c r="P9515" i="5"/>
  <c r="Q9515" i="5" s="1"/>
  <c r="P11311" i="5"/>
  <c r="Q11311" i="5" s="1"/>
  <c r="P5743" i="5"/>
  <c r="Q5743" i="5" s="1"/>
  <c r="P12215" i="5"/>
  <c r="Q12215" i="5" s="1"/>
  <c r="P532" i="5"/>
  <c r="P2816" i="5"/>
  <c r="P7710" i="5"/>
  <c r="Q7710" i="5" s="1"/>
  <c r="P4683" i="5"/>
  <c r="Q4683" i="5" s="1"/>
  <c r="P4837" i="5"/>
  <c r="P4887" i="5"/>
  <c r="Q4887" i="5" s="1"/>
  <c r="P7330" i="5"/>
  <c r="Q7330" i="5" s="1"/>
  <c r="P6854" i="5"/>
  <c r="Q6854" i="5" s="1"/>
  <c r="G70" i="4"/>
  <c r="P2022" i="5"/>
  <c r="P5988" i="5"/>
  <c r="Q5988" i="5" s="1"/>
  <c r="P6295" i="5"/>
  <c r="Q6295" i="5" s="1"/>
  <c r="P9806" i="5"/>
  <c r="Q9806" i="5" s="1"/>
  <c r="P8362" i="5"/>
  <c r="Q8362" i="5" s="1"/>
  <c r="P6974" i="5"/>
  <c r="Q6974" i="5" s="1"/>
  <c r="P10550" i="5"/>
  <c r="P10723" i="5"/>
  <c r="Q10723" i="5" s="1"/>
  <c r="P11219" i="5"/>
  <c r="Q11219" i="5" s="1"/>
  <c r="P11709" i="5"/>
  <c r="Q11709" i="5" s="1"/>
  <c r="P9512" i="5"/>
  <c r="Q9512" i="5" s="1"/>
  <c r="P13441" i="5"/>
  <c r="G54" i="4"/>
  <c r="G13" i="4"/>
  <c r="I13" i="4" s="1"/>
  <c r="G43" i="4"/>
  <c r="G53" i="4"/>
  <c r="G61" i="4"/>
  <c r="G62" i="4"/>
  <c r="G5" i="4"/>
  <c r="I5" i="4" s="1"/>
  <c r="P9639" i="5"/>
  <c r="Q9639" i="5" s="1"/>
  <c r="P10118" i="5"/>
  <c r="Q10118" i="5" s="1"/>
  <c r="P8779" i="5"/>
  <c r="Q8779" i="5" s="1"/>
  <c r="P14482" i="5"/>
  <c r="P1124" i="5"/>
  <c r="P359" i="5"/>
  <c r="P964" i="5"/>
  <c r="P435" i="5"/>
  <c r="P3650" i="5"/>
  <c r="Q3650" i="5" s="1"/>
  <c r="P5826" i="5"/>
  <c r="Q5826" i="5" s="1"/>
  <c r="G19" i="4"/>
  <c r="I19" i="4" s="1"/>
  <c r="G24" i="4"/>
  <c r="P895" i="5"/>
  <c r="G38" i="4"/>
  <c r="P9083" i="5"/>
  <c r="Q9083" i="5" s="1"/>
  <c r="P10591" i="5"/>
  <c r="P7857" i="5"/>
  <c r="Q7857" i="5" s="1"/>
  <c r="P9814" i="5"/>
  <c r="Q9814" i="5" s="1"/>
  <c r="G6" i="4"/>
  <c r="I6" i="4" s="1"/>
  <c r="G37" i="4"/>
  <c r="P12033" i="5"/>
  <c r="Q12033" i="5" s="1"/>
  <c r="P14413" i="5"/>
  <c r="P4714" i="5"/>
  <c r="P5545" i="5"/>
  <c r="Q5545" i="5" s="1"/>
  <c r="P6312" i="5"/>
  <c r="Q6312" i="5" s="1"/>
  <c r="P8634" i="5"/>
  <c r="Q8634" i="5" s="1"/>
  <c r="P9614" i="5"/>
  <c r="Q9614" i="5" s="1"/>
  <c r="P9780" i="5"/>
  <c r="Q9780" i="5" s="1"/>
  <c r="P13563" i="5"/>
  <c r="P14155" i="5"/>
  <c r="P13293" i="5"/>
  <c r="P13909" i="5"/>
  <c r="P13382" i="5"/>
  <c r="P11166" i="5"/>
  <c r="Q11166" i="5" s="1"/>
  <c r="P3741" i="5"/>
  <c r="Q3741" i="5" s="1"/>
  <c r="P1887" i="5"/>
  <c r="P8796" i="5"/>
  <c r="Q8796" i="5" s="1"/>
  <c r="P13086" i="5"/>
  <c r="Q13086" i="5" s="1"/>
  <c r="P7818" i="5"/>
  <c r="Q7818" i="5" s="1"/>
  <c r="P7753" i="5"/>
  <c r="Q7753" i="5" s="1"/>
  <c r="P8662" i="5"/>
  <c r="Q8662" i="5" s="1"/>
  <c r="P7026" i="5"/>
  <c r="Q7026" i="5" s="1"/>
  <c r="P10037" i="5"/>
  <c r="Q10037" i="5" s="1"/>
  <c r="P10449" i="5"/>
  <c r="P10493" i="5"/>
  <c r="P10630" i="5"/>
  <c r="P11746" i="5"/>
  <c r="Q11746" i="5" s="1"/>
  <c r="P12489" i="5"/>
  <c r="Q12489" i="5" s="1"/>
  <c r="P12332" i="5"/>
  <c r="Q12332" i="5" s="1"/>
  <c r="P4314" i="5"/>
  <c r="Q4314" i="5" s="1"/>
  <c r="P264" i="5"/>
  <c r="P9021" i="5"/>
  <c r="Q9021" i="5" s="1"/>
  <c r="P417" i="5"/>
  <c r="P4368" i="5"/>
  <c r="Q4368" i="5" s="1"/>
  <c r="P5637" i="5"/>
  <c r="Q5637" i="5" s="1"/>
  <c r="P5917" i="5"/>
  <c r="Q5917" i="5" s="1"/>
  <c r="P6190" i="5"/>
  <c r="Q6190" i="5" s="1"/>
  <c r="P6558" i="5"/>
  <c r="Q6558" i="5" s="1"/>
  <c r="P7067" i="5"/>
  <c r="Q7067" i="5" s="1"/>
  <c r="P6612" i="5"/>
  <c r="Q6612" i="5" s="1"/>
  <c r="P7440" i="5"/>
  <c r="Q7440" i="5" s="1"/>
  <c r="G18" i="4"/>
  <c r="I18" i="4" s="1"/>
  <c r="P3542" i="5"/>
  <c r="Q3542" i="5" s="1"/>
  <c r="P463" i="5"/>
  <c r="P1294" i="5"/>
  <c r="P6813" i="5"/>
  <c r="Q6813" i="5" s="1"/>
  <c r="P7342" i="5"/>
  <c r="Q7342" i="5" s="1"/>
  <c r="P7646" i="5"/>
  <c r="Q7646" i="5" s="1"/>
  <c r="P11161" i="5"/>
  <c r="Q11161" i="5" s="1"/>
  <c r="P8159" i="5"/>
  <c r="Q8159" i="5" s="1"/>
  <c r="P9130" i="5"/>
  <c r="Q9130" i="5" s="1"/>
  <c r="P10260" i="5"/>
  <c r="P10409" i="5"/>
  <c r="P9432" i="5"/>
  <c r="Q9432" i="5" s="1"/>
  <c r="P10331" i="5"/>
  <c r="P11139" i="5"/>
  <c r="Q11139" i="5" s="1"/>
  <c r="P11650" i="5"/>
  <c r="Q11650" i="5" s="1"/>
  <c r="P11947" i="5"/>
  <c r="Q11947" i="5" s="1"/>
  <c r="P12045" i="5"/>
  <c r="Q12045" i="5" s="1"/>
  <c r="P4341" i="5"/>
  <c r="Q4341" i="5" s="1"/>
  <c r="P477" i="5"/>
  <c r="P271" i="5"/>
  <c r="P4047" i="5"/>
  <c r="P5933" i="5"/>
  <c r="Q5933" i="5" s="1"/>
  <c r="P5082" i="5"/>
  <c r="Q5082" i="5" s="1"/>
  <c r="P5537" i="5"/>
  <c r="Q5537" i="5" s="1"/>
  <c r="P5861" i="5"/>
  <c r="Q5861" i="5" s="1"/>
  <c r="P6122" i="5"/>
  <c r="Q6122" i="5" s="1"/>
  <c r="P6457" i="5"/>
  <c r="Q6457" i="5" s="1"/>
  <c r="P6191" i="5"/>
  <c r="Q6191" i="5" s="1"/>
  <c r="P6983" i="5"/>
  <c r="Q6983" i="5" s="1"/>
  <c r="P6073" i="5"/>
  <c r="Q6073" i="5" s="1"/>
  <c r="P7324" i="5"/>
  <c r="Q7324" i="5" s="1"/>
  <c r="P7692" i="5"/>
  <c r="Q7692" i="5" s="1"/>
  <c r="P7601" i="5"/>
  <c r="Q7601" i="5" s="1"/>
  <c r="P8249" i="5"/>
  <c r="Q8249" i="5" s="1"/>
  <c r="P6769" i="5"/>
  <c r="Q6769" i="5" s="1"/>
  <c r="P8207" i="5"/>
  <c r="Q8207" i="5" s="1"/>
  <c r="P8894" i="5"/>
  <c r="Q8894" i="5" s="1"/>
  <c r="P10508" i="5"/>
  <c r="P10377" i="5"/>
  <c r="P9364" i="5"/>
  <c r="Q9364" i="5" s="1"/>
  <c r="P10027" i="5"/>
  <c r="P11453" i="5"/>
  <c r="Q11453" i="5" s="1"/>
  <c r="P11961" i="5"/>
  <c r="Q11961" i="5" s="1"/>
  <c r="P4397" i="5"/>
  <c r="P5977" i="5"/>
  <c r="Q5977" i="5" s="1"/>
  <c r="G44" i="4" s="1"/>
  <c r="P12714" i="5"/>
  <c r="Q12714" i="5" s="1"/>
  <c r="P14546" i="5"/>
  <c r="P13257" i="5"/>
  <c r="P13737" i="5"/>
  <c r="P6100" i="5"/>
  <c r="Q6100" i="5" s="1"/>
  <c r="P6011" i="5"/>
  <c r="Q6011" i="5" s="1"/>
  <c r="P6443" i="5"/>
  <c r="Q6443" i="5" s="1"/>
  <c r="P9447" i="5"/>
  <c r="Q9447" i="5" s="1"/>
  <c r="P11592" i="5"/>
  <c r="Q11592" i="5" s="1"/>
  <c r="P11517" i="5"/>
  <c r="Q11517" i="5" s="1"/>
  <c r="P8490" i="5"/>
  <c r="Q8490" i="5" s="1"/>
  <c r="P9003" i="5"/>
  <c r="Q9003" i="5" s="1"/>
  <c r="P4337" i="5"/>
  <c r="Q4337" i="5" s="1"/>
  <c r="P4462" i="5"/>
  <c r="P4993" i="5"/>
  <c r="P5336" i="5"/>
  <c r="Q5336" i="5" s="1"/>
  <c r="P6090" i="5"/>
  <c r="Q6090" i="5" s="1"/>
  <c r="P7351" i="5"/>
  <c r="Q7351" i="5" s="1"/>
  <c r="P8208" i="5"/>
  <c r="Q8208" i="5" s="1"/>
  <c r="P12477" i="5"/>
  <c r="Q12477" i="5" s="1"/>
  <c r="P325" i="5"/>
  <c r="P1621" i="5"/>
  <c r="P3201" i="5"/>
  <c r="Q3201" i="5" s="1"/>
  <c r="P8904" i="5"/>
  <c r="Q8904" i="5" s="1"/>
  <c r="P4559" i="5"/>
  <c r="Q4559" i="5" s="1"/>
  <c r="P1504" i="5"/>
  <c r="P5780" i="5"/>
  <c r="Q5780" i="5" s="1"/>
  <c r="P5687" i="5"/>
  <c r="Q5687" i="5" s="1"/>
  <c r="P6007" i="5"/>
  <c r="Q6007" i="5" s="1"/>
  <c r="P6499" i="5"/>
  <c r="Q6499" i="5" s="1"/>
  <c r="P6265" i="5"/>
  <c r="Q6265" i="5" s="1"/>
  <c r="P6771" i="5"/>
  <c r="Q6771" i="5" s="1"/>
  <c r="P8046" i="5"/>
  <c r="Q8046" i="5" s="1"/>
  <c r="P9134" i="5"/>
  <c r="Q9134" i="5" s="1"/>
  <c r="P10557" i="5"/>
  <c r="P12610" i="5"/>
  <c r="Q12610" i="5" s="1"/>
  <c r="P12519" i="5"/>
  <c r="Q12519" i="5" s="1"/>
  <c r="P12261" i="5"/>
  <c r="Q12261" i="5" s="1"/>
  <c r="P10868" i="5"/>
  <c r="Q10868" i="5" s="1"/>
  <c r="P13081" i="5"/>
  <c r="Q13081" i="5" s="1"/>
  <c r="P12920" i="5"/>
  <c r="Q12920" i="5" s="1"/>
  <c r="P963" i="5"/>
  <c r="P11034" i="5"/>
  <c r="Q11034" i="5" s="1"/>
  <c r="P386" i="5"/>
  <c r="P3699" i="5"/>
  <c r="Q3699" i="5" s="1"/>
  <c r="P2712" i="5"/>
  <c r="P12969" i="5"/>
  <c r="Q12969" i="5" s="1"/>
  <c r="P176" i="5"/>
  <c r="P222" i="5"/>
  <c r="P1132" i="5"/>
  <c r="P1129" i="5"/>
  <c r="P1351" i="5"/>
  <c r="P1348" i="5"/>
  <c r="P1214" i="5"/>
  <c r="P1577" i="5"/>
  <c r="P1600" i="5"/>
  <c r="P1532" i="5"/>
  <c r="P1489" i="5"/>
  <c r="P1726" i="5"/>
  <c r="P2149" i="5"/>
  <c r="P3101" i="5"/>
  <c r="Q3101" i="5" s="1"/>
  <c r="P3262" i="5"/>
  <c r="Q3262" i="5" s="1"/>
  <c r="P3424" i="5"/>
  <c r="Q3424" i="5" s="1"/>
  <c r="P5695" i="5"/>
  <c r="Q5695" i="5" s="1"/>
  <c r="P7174" i="5"/>
  <c r="Q7174" i="5" s="1"/>
  <c r="P9873" i="5"/>
  <c r="Q9873" i="5" s="1"/>
  <c r="P9672" i="5"/>
  <c r="Q9672" i="5" s="1"/>
  <c r="P11286" i="5"/>
  <c r="Q11286" i="5" s="1"/>
  <c r="P11930" i="5"/>
  <c r="Q11930" i="5" s="1"/>
  <c r="P9296" i="5"/>
  <c r="Q9296" i="5" s="1"/>
  <c r="P4160" i="5"/>
  <c r="P31" i="5"/>
  <c r="P3297" i="5"/>
  <c r="Q3297" i="5" s="1"/>
  <c r="P2575" i="5"/>
  <c r="P12899" i="5"/>
  <c r="Q12899" i="5" s="1"/>
  <c r="P14041" i="5"/>
  <c r="P2097" i="5"/>
  <c r="P654" i="5"/>
  <c r="P752" i="5"/>
  <c r="P1017" i="5"/>
  <c r="P1156" i="5"/>
  <c r="P1367" i="5"/>
  <c r="P748" i="5"/>
  <c r="P1570" i="5"/>
  <c r="P1797" i="5"/>
  <c r="P1917" i="5"/>
  <c r="P1706" i="5"/>
  <c r="P1615" i="5"/>
  <c r="P2492" i="5"/>
  <c r="P3195" i="5"/>
  <c r="Q3195" i="5" s="1"/>
  <c r="P3785" i="5"/>
  <c r="Q3785" i="5" s="1"/>
  <c r="P4977" i="5"/>
  <c r="P11978" i="5"/>
  <c r="Q11978" i="5" s="1"/>
  <c r="P5494" i="5"/>
  <c r="Q5494" i="5" s="1"/>
  <c r="P2178" i="5"/>
  <c r="P2841" i="5"/>
  <c r="P2829" i="5"/>
  <c r="P1448" i="5"/>
  <c r="P8862" i="5"/>
  <c r="Q8862" i="5" s="1"/>
  <c r="P10689" i="5"/>
  <c r="Q10689" i="5" s="1"/>
  <c r="P398" i="5"/>
  <c r="P902" i="5"/>
  <c r="P5824" i="5"/>
  <c r="Q5824" i="5" s="1"/>
  <c r="P11817" i="5"/>
  <c r="Q11817" i="5" s="1"/>
  <c r="P12121" i="5"/>
  <c r="Q12121" i="5" s="1"/>
  <c r="P11134" i="5"/>
  <c r="Q11134" i="5" s="1"/>
  <c r="P89" i="5"/>
  <c r="P909" i="5"/>
  <c r="P1098" i="5"/>
  <c r="P1875" i="5"/>
  <c r="P3231" i="5"/>
  <c r="Q3231" i="5" s="1"/>
  <c r="P3677" i="5"/>
  <c r="Q3677" i="5" s="1"/>
  <c r="P9431" i="5"/>
  <c r="Q9431" i="5" s="1"/>
  <c r="P9887" i="5"/>
  <c r="Q9887" i="5" s="1"/>
  <c r="P8821" i="5"/>
  <c r="Q8821" i="5" s="1"/>
  <c r="P11120" i="5"/>
  <c r="Q11120" i="5" s="1"/>
  <c r="P229" i="5"/>
  <c r="P476" i="5"/>
  <c r="P2471" i="5"/>
  <c r="P9903" i="5"/>
  <c r="Q9903" i="5" s="1"/>
  <c r="P12620" i="5"/>
  <c r="Q12620" i="5" s="1"/>
  <c r="P13501" i="5"/>
  <c r="P8163" i="5"/>
  <c r="Q8163" i="5" s="1"/>
  <c r="P14429" i="5"/>
  <c r="P7736" i="5"/>
  <c r="Q7736" i="5" s="1"/>
  <c r="P7641" i="5"/>
  <c r="Q7641" i="5" s="1"/>
  <c r="P8460" i="5"/>
  <c r="Q8460" i="5" s="1"/>
  <c r="P8325" i="5"/>
  <c r="Q8325" i="5" s="1"/>
  <c r="P8055" i="5"/>
  <c r="Q8055" i="5" s="1"/>
  <c r="P5629" i="5"/>
  <c r="Q5629" i="5" s="1"/>
  <c r="P7242" i="5"/>
  <c r="Q7242" i="5" s="1"/>
  <c r="P6599" i="5"/>
  <c r="Q6599" i="5" s="1"/>
  <c r="P7376" i="5"/>
  <c r="Q7376" i="5" s="1"/>
  <c r="P9072" i="5"/>
  <c r="Q9072" i="5" s="1"/>
  <c r="P8653" i="5"/>
  <c r="Q8653" i="5" s="1"/>
  <c r="P6689" i="5"/>
  <c r="Q6689" i="5" s="1"/>
  <c r="P9054" i="5"/>
  <c r="Q9054" i="5" s="1"/>
  <c r="P9246" i="5"/>
  <c r="Q9246" i="5" s="1"/>
  <c r="P10819" i="5"/>
  <c r="Q10819" i="5" s="1"/>
  <c r="P11362" i="5"/>
  <c r="Q11362" i="5" s="1"/>
  <c r="P9677" i="5"/>
  <c r="Q9677" i="5" s="1"/>
  <c r="P10943" i="5"/>
  <c r="Q10943" i="5" s="1"/>
  <c r="P2914" i="5"/>
  <c r="P11160" i="5"/>
  <c r="Q11160" i="5" s="1"/>
  <c r="P13485" i="5"/>
  <c r="P996" i="5"/>
  <c r="P2535" i="5"/>
  <c r="P13172" i="5"/>
  <c r="Q13172" i="5" s="1"/>
  <c r="P466" i="5"/>
  <c r="P13228" i="5"/>
  <c r="Q13228" i="5" s="1"/>
  <c r="P4944" i="5"/>
  <c r="P7302" i="5"/>
  <c r="Q7302" i="5" s="1"/>
  <c r="P7542" i="5"/>
  <c r="Q7542" i="5" s="1"/>
  <c r="P6804" i="5"/>
  <c r="Q6804" i="5" s="1"/>
  <c r="P8935" i="5"/>
  <c r="Q8935" i="5" s="1"/>
  <c r="P3146" i="5"/>
  <c r="Q3146" i="5" s="1"/>
  <c r="P3663" i="5"/>
  <c r="Q3663" i="5" s="1"/>
  <c r="P12581" i="5"/>
  <c r="Q12581" i="5" s="1"/>
  <c r="P5438" i="5"/>
  <c r="Q5438" i="5" s="1"/>
  <c r="P12246" i="5"/>
  <c r="Q12246" i="5" s="1"/>
  <c r="P13259" i="5"/>
  <c r="P9487" i="5"/>
  <c r="Q9487" i="5" s="1"/>
  <c r="P12339" i="5"/>
  <c r="Q12339" i="5" s="1"/>
  <c r="P11383" i="5"/>
  <c r="Q11383" i="5" s="1"/>
  <c r="P918" i="5"/>
  <c r="P2380" i="5"/>
  <c r="P7706" i="5"/>
  <c r="Q7706" i="5" s="1"/>
  <c r="P6262" i="5"/>
  <c r="Q6262" i="5" s="1"/>
  <c r="P7212" i="5"/>
  <c r="Q7212" i="5" s="1"/>
  <c r="P12458" i="5"/>
  <c r="Q12458" i="5" s="1"/>
  <c r="P5781" i="5"/>
  <c r="Q5781" i="5" s="1"/>
  <c r="P5919" i="5"/>
  <c r="Q5919" i="5" s="1"/>
  <c r="P6489" i="5"/>
  <c r="Q6489" i="5" s="1"/>
  <c r="P6840" i="5"/>
  <c r="Q6840" i="5" s="1"/>
  <c r="P7941" i="5"/>
  <c r="Q7941" i="5" s="1"/>
  <c r="P7750" i="5"/>
  <c r="Q7750" i="5" s="1"/>
  <c r="P6973" i="5"/>
  <c r="Q6973" i="5" s="1"/>
  <c r="P7959" i="5"/>
  <c r="Q7959" i="5" s="1"/>
  <c r="P7300" i="5"/>
  <c r="Q7300" i="5" s="1"/>
  <c r="P7720" i="5"/>
  <c r="Q7720" i="5" s="1"/>
  <c r="P7066" i="5"/>
  <c r="Q7066" i="5" s="1"/>
  <c r="P8241" i="5"/>
  <c r="Q8241" i="5" s="1"/>
  <c r="P8047" i="5"/>
  <c r="Q8047" i="5" s="1"/>
  <c r="P8990" i="5"/>
  <c r="Q8990" i="5" s="1"/>
  <c r="P10328" i="5"/>
  <c r="P9566" i="5"/>
  <c r="Q9566" i="5" s="1"/>
  <c r="P10624" i="5"/>
  <c r="P10386" i="5"/>
  <c r="P11909" i="5"/>
  <c r="Q11909" i="5" s="1"/>
  <c r="P5923" i="5"/>
  <c r="Q5923" i="5" s="1"/>
  <c r="P6104" i="5"/>
  <c r="Q6104" i="5" s="1"/>
  <c r="P6033" i="5"/>
  <c r="Q6033" i="5" s="1"/>
  <c r="P8648" i="5"/>
  <c r="Q8648" i="5" s="1"/>
  <c r="P9714" i="5"/>
  <c r="Q9714" i="5" s="1"/>
  <c r="P13567" i="5"/>
  <c r="P13820" i="5"/>
  <c r="P13305" i="5"/>
  <c r="P9831" i="5"/>
  <c r="Q9831" i="5" s="1"/>
  <c r="P2561" i="5"/>
  <c r="P2757" i="5"/>
  <c r="P3768" i="5"/>
  <c r="Q3768" i="5" s="1"/>
  <c r="P539" i="5"/>
  <c r="P619" i="5"/>
  <c r="P12513" i="5"/>
  <c r="Q12513" i="5" s="1"/>
  <c r="P3957" i="5"/>
  <c r="Q3957" i="5" s="1"/>
  <c r="P252" i="5"/>
  <c r="P4854" i="5"/>
  <c r="Q4854" i="5" s="1"/>
  <c r="P5909" i="5"/>
  <c r="Q5909" i="5" s="1"/>
  <c r="P6034" i="5"/>
  <c r="Q6034" i="5" s="1"/>
  <c r="P6292" i="5"/>
  <c r="Q6292" i="5" s="1"/>
  <c r="P7055" i="5"/>
  <c r="Q7055" i="5" s="1"/>
  <c r="P6809" i="5"/>
  <c r="Q6809" i="5" s="1"/>
  <c r="P7474" i="5"/>
  <c r="Q7474" i="5" s="1"/>
  <c r="P6396" i="5"/>
  <c r="Q6396" i="5" s="1"/>
  <c r="P7767" i="5"/>
  <c r="Q7767" i="5" s="1"/>
  <c r="P7077" i="5"/>
  <c r="Q7077" i="5" s="1"/>
  <c r="P8007" i="5"/>
  <c r="Q8007" i="5" s="1"/>
  <c r="P7420" i="5"/>
  <c r="Q7420" i="5" s="1"/>
  <c r="P6943" i="5"/>
  <c r="Q6943" i="5" s="1"/>
  <c r="P8380" i="5"/>
  <c r="Q8380" i="5" s="1"/>
  <c r="P8199" i="5"/>
  <c r="Q8199" i="5" s="1"/>
  <c r="P8224" i="5"/>
  <c r="Q8224" i="5" s="1"/>
  <c r="P10404" i="5"/>
  <c r="P10197" i="5"/>
  <c r="P9328" i="5"/>
  <c r="Q9328" i="5" s="1"/>
  <c r="P11358" i="5"/>
  <c r="Q11358" i="5" s="1"/>
  <c r="P11141" i="5"/>
  <c r="Q11141" i="5" s="1"/>
  <c r="P12312" i="5"/>
  <c r="Q12312" i="5" s="1"/>
  <c r="P4227" i="5"/>
  <c r="Q4227" i="5" s="1"/>
  <c r="P6365" i="5"/>
  <c r="Q6365" i="5" s="1"/>
  <c r="P6399" i="5"/>
  <c r="Q6399" i="5" s="1"/>
  <c r="P7117" i="5"/>
  <c r="Q7117" i="5" s="1"/>
  <c r="P8571" i="5"/>
  <c r="Q8571" i="5" s="1"/>
  <c r="P13795" i="5"/>
  <c r="P13896" i="5"/>
  <c r="P13481" i="5"/>
  <c r="P13973" i="5"/>
  <c r="P296" i="5"/>
  <c r="P259" i="5"/>
  <c r="P11343" i="5"/>
  <c r="Q11343" i="5" s="1"/>
  <c r="P3407" i="5"/>
  <c r="Q3407" i="5" s="1"/>
  <c r="P6688" i="5"/>
  <c r="Q6688" i="5" s="1"/>
  <c r="P8517" i="5"/>
  <c r="Q8517" i="5" s="1"/>
  <c r="P8236" i="5"/>
  <c r="Q8236" i="5" s="1"/>
  <c r="P5356" i="5"/>
  <c r="Q5356" i="5" s="1"/>
  <c r="P10248" i="5"/>
  <c r="P6580" i="5"/>
  <c r="Q6580" i="5" s="1"/>
  <c r="P6053" i="5"/>
  <c r="Q6053" i="5" s="1"/>
  <c r="P9812" i="5"/>
  <c r="Q9812" i="5" s="1"/>
  <c r="P9065" i="5"/>
  <c r="Q9065" i="5" s="1"/>
  <c r="P2617" i="5"/>
  <c r="P13127" i="5"/>
  <c r="Q13127" i="5" s="1"/>
  <c r="P5347" i="5"/>
  <c r="Q5347" i="5" s="1"/>
  <c r="P5777" i="5"/>
  <c r="Q5777" i="5" s="1"/>
  <c r="P5423" i="5"/>
  <c r="Q5423" i="5" s="1"/>
  <c r="P7075" i="5"/>
  <c r="Q7075" i="5" s="1"/>
  <c r="P12766" i="5"/>
  <c r="Q12766" i="5" s="1"/>
  <c r="P12815" i="5"/>
  <c r="Q12815" i="5" s="1"/>
  <c r="P9437" i="5"/>
  <c r="Q9437" i="5" s="1"/>
  <c r="P13137" i="5"/>
  <c r="Q13137" i="5" s="1"/>
  <c r="P12875" i="5"/>
  <c r="Q12875" i="5" s="1"/>
  <c r="P13149" i="5"/>
  <c r="Q13149" i="5" s="1"/>
  <c r="P251" i="5"/>
  <c r="P11111" i="5"/>
  <c r="Q11111" i="5" s="1"/>
  <c r="P2074" i="5"/>
  <c r="P8127" i="5"/>
  <c r="Q8127" i="5" s="1"/>
  <c r="P12274" i="5"/>
  <c r="Q12274" i="5" s="1"/>
  <c r="P14001" i="5"/>
  <c r="P12407" i="5"/>
  <c r="Q12407" i="5" s="1"/>
  <c r="P12411" i="5"/>
  <c r="Q12411" i="5" s="1"/>
  <c r="P5566" i="5"/>
  <c r="Q5566" i="5" s="1"/>
  <c r="P12500" i="5"/>
  <c r="Q12500" i="5" s="1"/>
  <c r="P2685" i="5"/>
  <c r="P2657" i="5"/>
  <c r="P9079" i="5"/>
  <c r="Q9079" i="5" s="1"/>
  <c r="P1403" i="5"/>
  <c r="P10955" i="5"/>
  <c r="Q10955" i="5" s="1"/>
  <c r="P2558" i="5"/>
  <c r="P5981" i="5"/>
  <c r="Q5981" i="5" s="1"/>
  <c r="P5459" i="5"/>
  <c r="Q5459" i="5" s="1"/>
  <c r="P12361" i="5"/>
  <c r="Q12361" i="5" s="1"/>
  <c r="P13873" i="5"/>
  <c r="P4250" i="5"/>
  <c r="P7569" i="5"/>
  <c r="Q7569" i="5" s="1"/>
  <c r="P13123" i="5"/>
  <c r="Q13123" i="5" s="1"/>
  <c r="P14388" i="5"/>
  <c r="P106" i="5"/>
  <c r="P93" i="5"/>
  <c r="P3776" i="5"/>
  <c r="Q3776" i="5" s="1"/>
  <c r="P589" i="5"/>
  <c r="P912" i="5"/>
  <c r="P1899" i="5"/>
  <c r="P14266" i="5"/>
  <c r="P6549" i="5"/>
  <c r="Q6549" i="5" s="1"/>
  <c r="P7126" i="5"/>
  <c r="Q7126" i="5" s="1"/>
  <c r="P12088" i="5"/>
  <c r="Q12088" i="5" s="1"/>
  <c r="P9465" i="5"/>
  <c r="Q9465" i="5" s="1"/>
  <c r="P5789" i="5"/>
  <c r="Q5789" i="5" s="1"/>
  <c r="P6178" i="5"/>
  <c r="Q6178" i="5" s="1"/>
  <c r="P763" i="5"/>
  <c r="P9658" i="5"/>
  <c r="Q9658" i="5" s="1"/>
  <c r="P8939" i="5"/>
  <c r="Q8939" i="5" s="1"/>
  <c r="P13262" i="5"/>
  <c r="P1376" i="5"/>
  <c r="P14531" i="5"/>
  <c r="P2276" i="5"/>
  <c r="P6201" i="5"/>
  <c r="Q6201" i="5" s="1"/>
  <c r="P9726" i="5"/>
  <c r="Q9726" i="5" s="1"/>
  <c r="P13427" i="5"/>
  <c r="P13731" i="5"/>
  <c r="P13592" i="5"/>
  <c r="P13928" i="5"/>
  <c r="P13669" i="5"/>
  <c r="P14297" i="5"/>
  <c r="Q14297" i="5" s="1"/>
  <c r="P8845" i="5"/>
  <c r="Q8845" i="5" s="1"/>
  <c r="P6625" i="5"/>
  <c r="Q6625" i="5" s="1"/>
  <c r="P10125" i="5"/>
  <c r="Q10125" i="5" s="1"/>
  <c r="P12558" i="5"/>
  <c r="Q12558" i="5" s="1"/>
  <c r="P13105" i="5"/>
  <c r="Q13105" i="5" s="1"/>
  <c r="P856" i="5"/>
  <c r="P4882" i="5"/>
  <c r="P1153" i="5"/>
  <c r="P2410" i="5"/>
  <c r="P3047" i="5"/>
  <c r="P4560" i="5"/>
  <c r="Q4560" i="5" s="1"/>
  <c r="P5034" i="5"/>
  <c r="Q5034" i="5" s="1"/>
  <c r="P4768" i="5"/>
  <c r="P7258" i="5"/>
  <c r="Q7258" i="5" s="1"/>
  <c r="P7494" i="5"/>
  <c r="Q7494" i="5" s="1"/>
  <c r="P7766" i="5"/>
  <c r="Q7766" i="5" s="1"/>
  <c r="P8750" i="5"/>
  <c r="Q8750" i="5" s="1"/>
  <c r="P8152" i="5"/>
  <c r="Q8152" i="5" s="1"/>
  <c r="P10036" i="5"/>
  <c r="Q10036" i="5" s="1"/>
  <c r="P10368" i="5"/>
  <c r="P10201" i="5"/>
  <c r="P10628" i="5"/>
  <c r="P8383" i="5"/>
  <c r="Q8383" i="5" s="1"/>
  <c r="P11811" i="5"/>
  <c r="Q11811" i="5" s="1"/>
  <c r="P10462" i="5"/>
  <c r="P11153" i="5"/>
  <c r="Q11153" i="5" s="1"/>
  <c r="P11923" i="5"/>
  <c r="Q11923" i="5" s="1"/>
  <c r="P9078" i="5"/>
  <c r="Q9078" i="5" s="1"/>
  <c r="P3633" i="5"/>
  <c r="Q3633" i="5" s="1"/>
  <c r="P3675" i="5"/>
  <c r="Q3675" i="5" s="1"/>
  <c r="P4023" i="5"/>
  <c r="Q4023" i="5" s="1"/>
  <c r="P5355" i="5"/>
  <c r="Q5355" i="5" s="1"/>
  <c r="P5879" i="5"/>
  <c r="Q5879" i="5" s="1"/>
  <c r="P6545" i="5"/>
  <c r="Q6545" i="5" s="1"/>
  <c r="P6287" i="5"/>
  <c r="Q6287" i="5" s="1"/>
  <c r="P6690" i="5"/>
  <c r="Q6690" i="5" s="1"/>
  <c r="P7171" i="5"/>
  <c r="Q7171" i="5" s="1"/>
  <c r="P7953" i="5"/>
  <c r="Q7953" i="5" s="1"/>
  <c r="P7500" i="5"/>
  <c r="Q7500" i="5" s="1"/>
  <c r="P7792" i="5"/>
  <c r="Q7792" i="5" s="1"/>
  <c r="P6701" i="5"/>
  <c r="Q6701" i="5" s="1"/>
  <c r="P8544" i="5"/>
  <c r="Q8544" i="5" s="1"/>
  <c r="P8537" i="5"/>
  <c r="Q8537" i="5" s="1"/>
  <c r="P8647" i="5"/>
  <c r="Q8647" i="5" s="1"/>
  <c r="P10209" i="5"/>
  <c r="P10453" i="5"/>
  <c r="P10501" i="5"/>
  <c r="P11067" i="5"/>
  <c r="Q11067" i="5" s="1"/>
  <c r="P11208" i="5"/>
  <c r="Q11208" i="5" s="1"/>
  <c r="P5995" i="5"/>
  <c r="Q5995" i="5" s="1"/>
  <c r="P436" i="5"/>
  <c r="P1167" i="5"/>
  <c r="P1037" i="5"/>
  <c r="P1300" i="5"/>
  <c r="P1267" i="5"/>
  <c r="P1805" i="5"/>
  <c r="P1534" i="5"/>
  <c r="P1754" i="5"/>
  <c r="P1336" i="5"/>
  <c r="P2409" i="5"/>
  <c r="P3448" i="5"/>
  <c r="Q3448" i="5" s="1"/>
  <c r="P3554" i="5"/>
  <c r="Q3554" i="5" s="1"/>
  <c r="P5600" i="5"/>
  <c r="Q5600" i="5" s="1"/>
  <c r="P7362" i="5"/>
  <c r="Q7362" i="5" s="1"/>
  <c r="P7213" i="5"/>
  <c r="Q7213" i="5" s="1"/>
  <c r="P8866" i="5"/>
  <c r="Q8866" i="5" s="1"/>
  <c r="P9952" i="5"/>
  <c r="Q9952" i="5" s="1"/>
  <c r="P10444" i="5"/>
  <c r="P9361" i="5"/>
  <c r="Q9361" i="5" s="1"/>
  <c r="P10842" i="5"/>
  <c r="Q10842" i="5" s="1"/>
  <c r="P8958" i="5"/>
  <c r="Q8958" i="5" s="1"/>
  <c r="P12582" i="5"/>
  <c r="Q12582" i="5" s="1"/>
  <c r="P8888" i="5"/>
  <c r="Q8888" i="5" s="1"/>
  <c r="P467" i="5"/>
  <c r="P2072" i="5"/>
  <c r="P12910" i="5"/>
  <c r="Q12910" i="5" s="1"/>
  <c r="P3972" i="5"/>
  <c r="Q3972" i="5" s="1"/>
  <c r="P12192" i="5"/>
  <c r="Q12192" i="5" s="1"/>
  <c r="P12981" i="5"/>
  <c r="Q12981" i="5" s="1"/>
  <c r="P5954" i="5"/>
  <c r="Q5954" i="5" s="1"/>
  <c r="P212" i="5"/>
  <c r="P3157" i="5"/>
  <c r="Q3157" i="5" s="1"/>
  <c r="P5853" i="5"/>
  <c r="Q5853" i="5" s="1"/>
  <c r="P3831" i="5"/>
  <c r="P9782" i="5"/>
  <c r="Q9782" i="5" s="1"/>
  <c r="P12494" i="5"/>
  <c r="Q12494" i="5" s="1"/>
  <c r="P4503" i="5"/>
  <c r="Q4503" i="5" s="1"/>
  <c r="P6303" i="5"/>
  <c r="Q6303" i="5" s="1"/>
  <c r="P14140" i="5"/>
  <c r="P3702" i="5"/>
  <c r="Q3702" i="5" s="1"/>
  <c r="P5799" i="5"/>
  <c r="Q5799" i="5" s="1"/>
  <c r="P2103" i="5"/>
  <c r="P2651" i="5"/>
  <c r="P2614" i="5"/>
  <c r="P2833" i="5"/>
  <c r="P9109" i="5"/>
  <c r="Q9109" i="5" s="1"/>
  <c r="P11133" i="5"/>
  <c r="Q11133" i="5" s="1"/>
  <c r="P2248" i="5"/>
  <c r="P2500" i="5"/>
  <c r="P10482" i="5"/>
  <c r="P10486" i="5"/>
  <c r="P730" i="5"/>
  <c r="P1585" i="5"/>
  <c r="P28" i="5"/>
  <c r="P1579" i="5"/>
  <c r="P11953" i="5"/>
  <c r="Q11953" i="5" s="1"/>
  <c r="P11320" i="5"/>
  <c r="Q11320" i="5" s="1"/>
  <c r="P12931" i="5"/>
  <c r="Q12931" i="5" s="1"/>
  <c r="P4268" i="5"/>
  <c r="Q4268" i="5" s="1"/>
  <c r="P6170" i="5"/>
  <c r="Q6170" i="5" s="1"/>
  <c r="P7357" i="5"/>
  <c r="Q7357" i="5" s="1"/>
  <c r="P9718" i="5"/>
  <c r="Q9718" i="5" s="1"/>
  <c r="P13433" i="5"/>
  <c r="P12940" i="5"/>
  <c r="Q12940" i="5" s="1"/>
  <c r="P7393" i="5"/>
  <c r="Q7393" i="5" s="1"/>
  <c r="P13339" i="5"/>
  <c r="P13671" i="5"/>
  <c r="P14035" i="5"/>
  <c r="P13360" i="5"/>
  <c r="P13828" i="5"/>
  <c r="P13929" i="5"/>
  <c r="P14225" i="5"/>
  <c r="P2518" i="5"/>
  <c r="P5906" i="5"/>
  <c r="Q5906" i="5" s="1"/>
  <c r="P14396" i="5"/>
  <c r="P8892" i="5"/>
  <c r="Q8892" i="5" s="1"/>
  <c r="P11171" i="5"/>
  <c r="Q11171" i="5" s="1"/>
  <c r="P5814" i="5"/>
  <c r="Q5814" i="5" s="1"/>
  <c r="P3612" i="5"/>
  <c r="Q3612" i="5" s="1"/>
  <c r="P4081" i="5"/>
  <c r="P4326" i="5"/>
  <c r="P4909" i="5"/>
  <c r="P3976" i="5"/>
  <c r="Q3976" i="5" s="1"/>
  <c r="P4953" i="5"/>
  <c r="Q4953" i="5" s="1"/>
  <c r="P5249" i="5"/>
  <c r="Q5249" i="5" s="1"/>
  <c r="P5198" i="5"/>
  <c r="Q5198" i="5" s="1"/>
  <c r="P5622" i="5"/>
  <c r="Q5622" i="5" s="1"/>
  <c r="P5887" i="5"/>
  <c r="Q5887" i="5" s="1"/>
  <c r="P6430" i="5"/>
  <c r="Q6430" i="5" s="1"/>
  <c r="P4779" i="5"/>
  <c r="Q4779" i="5" s="1"/>
  <c r="P6439" i="5"/>
  <c r="Q6439" i="5" s="1"/>
  <c r="P6767" i="5"/>
  <c r="Q6767" i="5" s="1"/>
  <c r="P7136" i="5"/>
  <c r="Q7136" i="5" s="1"/>
  <c r="P6153" i="5"/>
  <c r="Q6153" i="5" s="1"/>
  <c r="P7328" i="5"/>
  <c r="Q7328" i="5" s="1"/>
  <c r="P7289" i="5"/>
  <c r="Q7289" i="5" s="1"/>
  <c r="P8272" i="5"/>
  <c r="Q8272" i="5" s="1"/>
  <c r="P9147" i="5"/>
  <c r="Q9147" i="5" s="1"/>
  <c r="P8217" i="5"/>
  <c r="Q8217" i="5" s="1"/>
  <c r="P8996" i="5"/>
  <c r="Q8996" i="5" s="1"/>
  <c r="P9208" i="5"/>
  <c r="Q9208" i="5" s="1"/>
  <c r="P8004" i="5"/>
  <c r="Q8004" i="5" s="1"/>
  <c r="P8967" i="5"/>
  <c r="Q8967" i="5" s="1"/>
  <c r="P10539" i="5"/>
  <c r="P10572" i="5"/>
  <c r="P10046" i="5"/>
  <c r="Q10046" i="5" s="1"/>
  <c r="P10035" i="5"/>
  <c r="Q10035" i="5" s="1"/>
  <c r="P10738" i="5"/>
  <c r="Q10738" i="5" s="1"/>
  <c r="P11576" i="5"/>
  <c r="Q11576" i="5" s="1"/>
  <c r="P10744" i="5"/>
  <c r="Q10744" i="5" s="1"/>
  <c r="P10785" i="5"/>
  <c r="Q10785" i="5" s="1"/>
  <c r="P11307" i="5"/>
  <c r="Q11307" i="5" s="1"/>
  <c r="P4896" i="5"/>
  <c r="P5515" i="5"/>
  <c r="Q5515" i="5" s="1"/>
  <c r="P6370" i="5"/>
  <c r="Q6370" i="5" s="1"/>
  <c r="P7401" i="5"/>
  <c r="Q7401" i="5" s="1"/>
  <c r="P2911" i="5"/>
  <c r="P5483" i="5"/>
  <c r="Q5483" i="5" s="1"/>
  <c r="P12198" i="5"/>
  <c r="Q12198" i="5" s="1"/>
  <c r="P4434" i="5"/>
  <c r="Q4434" i="5" s="1"/>
  <c r="P13869" i="5"/>
  <c r="P10654" i="5"/>
  <c r="P1239" i="5"/>
  <c r="P1809" i="5"/>
  <c r="P3786" i="5"/>
  <c r="Q3786" i="5" s="1"/>
  <c r="P1030" i="5"/>
  <c r="P9499" i="5"/>
  <c r="Q9499" i="5" s="1"/>
  <c r="P11376" i="5"/>
  <c r="Q11376" i="5" s="1"/>
  <c r="P13871" i="5"/>
  <c r="P7032" i="5"/>
  <c r="Q7032" i="5" s="1"/>
  <c r="P14161" i="5"/>
  <c r="Q14161" i="5" s="1"/>
  <c r="P10959" i="5"/>
  <c r="Q10959" i="5" s="1"/>
  <c r="P9407" i="5"/>
  <c r="Q9407" i="5" s="1"/>
  <c r="P13059" i="5"/>
  <c r="Q13059" i="5" s="1"/>
  <c r="P4110" i="5"/>
  <c r="P9263" i="5"/>
  <c r="Q9263" i="5" s="1"/>
  <c r="P10392" i="5"/>
  <c r="P11314" i="5"/>
  <c r="Q11314" i="5" s="1"/>
  <c r="P8890" i="5"/>
  <c r="Q8890" i="5" s="1"/>
  <c r="P10402" i="5"/>
  <c r="P12892" i="5"/>
  <c r="Q12892" i="5" s="1"/>
  <c r="P9218" i="5"/>
  <c r="Q9218" i="5" s="1"/>
  <c r="P7870" i="5"/>
  <c r="Q7870" i="5" s="1"/>
  <c r="P14419" i="5"/>
  <c r="P6024" i="5"/>
  <c r="Q6024" i="5" s="1"/>
  <c r="P13565" i="5"/>
  <c r="P10596" i="5"/>
  <c r="P275" i="5"/>
  <c r="P4932" i="5"/>
  <c r="P360" i="5"/>
  <c r="P8111" i="5"/>
  <c r="Q8111" i="5" s="1"/>
  <c r="P8874" i="5"/>
  <c r="Q8874" i="5" s="1"/>
  <c r="P9352" i="5"/>
  <c r="Q9352" i="5" s="1"/>
  <c r="P10111" i="5"/>
  <c r="Q10111" i="5" s="1"/>
  <c r="P10474" i="5"/>
  <c r="P10653" i="5"/>
  <c r="P11340" i="5"/>
  <c r="Q11340" i="5" s="1"/>
  <c r="P12316" i="5"/>
  <c r="Q12316" i="5" s="1"/>
  <c r="P12664" i="5"/>
  <c r="Q12664" i="5" s="1"/>
  <c r="P288" i="5"/>
  <c r="P4153" i="5"/>
  <c r="Q4153" i="5" s="1"/>
  <c r="P5709" i="5"/>
  <c r="Q5709" i="5" s="1"/>
  <c r="P4623" i="5"/>
  <c r="P5436" i="5"/>
  <c r="Q5436" i="5" s="1"/>
  <c r="P5797" i="5"/>
  <c r="Q5797" i="5" s="1"/>
  <c r="P6050" i="5"/>
  <c r="Q6050" i="5" s="1"/>
  <c r="P6397" i="5"/>
  <c r="Q6397" i="5" s="1"/>
  <c r="P6395" i="5"/>
  <c r="Q6395" i="5" s="1"/>
  <c r="P6758" i="5"/>
  <c r="Q6758" i="5" s="1"/>
  <c r="P7817" i="5"/>
  <c r="Q7817" i="5" s="1"/>
  <c r="P7536" i="5"/>
  <c r="Q7536" i="5" s="1"/>
  <c r="P7285" i="5"/>
  <c r="Q7285" i="5" s="1"/>
  <c r="P8588" i="5"/>
  <c r="Q8588" i="5" s="1"/>
  <c r="P9168" i="5"/>
  <c r="Q9168" i="5" s="1"/>
  <c r="P10309" i="5"/>
  <c r="P10644" i="5"/>
  <c r="P11700" i="5"/>
  <c r="Q11700" i="5" s="1"/>
  <c r="P6098" i="5"/>
  <c r="Q6098" i="5" s="1"/>
  <c r="P6091" i="5"/>
  <c r="Q6091" i="5" s="1"/>
  <c r="P135" i="5"/>
  <c r="P2334" i="5"/>
  <c r="P2030" i="5"/>
  <c r="P4009" i="5"/>
  <c r="Q4009" i="5" s="1"/>
  <c r="P5303" i="5"/>
  <c r="Q5303" i="5" s="1"/>
  <c r="P1112" i="5"/>
  <c r="P6605" i="5"/>
  <c r="Q6605" i="5" s="1"/>
  <c r="P10136" i="5"/>
  <c r="Q10136" i="5" s="1"/>
  <c r="P8185" i="5"/>
  <c r="Q8185" i="5" s="1"/>
  <c r="P3121" i="5"/>
  <c r="Q3121" i="5" s="1"/>
  <c r="P9834" i="5"/>
  <c r="Q9834" i="5" s="1"/>
  <c r="P5442" i="5"/>
  <c r="Q5442" i="5" s="1"/>
  <c r="P6230" i="5"/>
  <c r="Q6230" i="5" s="1"/>
  <c r="P6502" i="5"/>
  <c r="Q6502" i="5" s="1"/>
  <c r="P6884" i="5"/>
  <c r="Q6884" i="5" s="1"/>
  <c r="P6508" i="5"/>
  <c r="Q6508" i="5" s="1"/>
  <c r="P7967" i="5"/>
  <c r="Q7967" i="5" s="1"/>
  <c r="P8133" i="5"/>
  <c r="Q8133" i="5" s="1"/>
  <c r="P9131" i="5"/>
  <c r="Q9131" i="5" s="1"/>
  <c r="P10982" i="5"/>
  <c r="Q10982" i="5" s="1"/>
  <c r="P11105" i="5"/>
  <c r="Q11105" i="5" s="1"/>
  <c r="P12230" i="5"/>
  <c r="Q12230" i="5" s="1"/>
  <c r="P12171" i="5"/>
  <c r="Q12171" i="5" s="1"/>
  <c r="P12823" i="5"/>
  <c r="Q12823" i="5" s="1"/>
  <c r="P8712" i="5"/>
  <c r="Q8712" i="5" s="1"/>
  <c r="P9575" i="5"/>
  <c r="Q9575" i="5" s="1"/>
  <c r="P11411" i="5"/>
  <c r="Q11411" i="5" s="1"/>
  <c r="P13058" i="5"/>
  <c r="Q13058" i="5" s="1"/>
  <c r="P12996" i="5"/>
  <c r="Q12996" i="5" s="1"/>
  <c r="P11245" i="5"/>
  <c r="Q11245" i="5" s="1"/>
  <c r="P7294" i="5"/>
  <c r="Q7294" i="5" s="1"/>
  <c r="P6768" i="5"/>
  <c r="Q6768" i="5" s="1"/>
  <c r="P500" i="5"/>
  <c r="P3710" i="5"/>
  <c r="Q3710" i="5" s="1"/>
  <c r="P13990" i="5"/>
  <c r="P14439" i="5"/>
  <c r="P8631" i="5"/>
  <c r="Q8631" i="5" s="1"/>
  <c r="P11044" i="5"/>
  <c r="Q11044" i="5" s="1"/>
  <c r="P12224" i="5"/>
  <c r="Q12224" i="5" s="1"/>
  <c r="P13891" i="5"/>
  <c r="P14287" i="5"/>
  <c r="P13684" i="5"/>
  <c r="P14148" i="5"/>
  <c r="P13889" i="5"/>
  <c r="P14309" i="5"/>
  <c r="P3481" i="5"/>
  <c r="Q3481" i="5" s="1"/>
  <c r="P10927" i="5"/>
  <c r="Q10927" i="5" s="1"/>
  <c r="P8293" i="5"/>
  <c r="Q8293" i="5" s="1"/>
  <c r="P1053" i="5"/>
  <c r="P12684" i="5"/>
  <c r="Q12684" i="5" s="1"/>
  <c r="P3759" i="5"/>
  <c r="Q3759" i="5" s="1"/>
  <c r="P2652" i="5"/>
  <c r="P2921" i="5"/>
  <c r="P672" i="5"/>
  <c r="P1946" i="5"/>
  <c r="P2789" i="5"/>
  <c r="P1685" i="5"/>
  <c r="P5053" i="5"/>
  <c r="P6459" i="5"/>
  <c r="Q6459" i="5" s="1"/>
  <c r="P8117" i="5"/>
  <c r="Q8117" i="5" s="1"/>
  <c r="P9829" i="5"/>
  <c r="Q9829" i="5" s="1"/>
  <c r="P9847" i="5"/>
  <c r="Q9847" i="5" s="1"/>
  <c r="P12162" i="5"/>
  <c r="Q12162" i="5" s="1"/>
  <c r="P12147" i="5"/>
  <c r="Q12147" i="5" s="1"/>
  <c r="P13250" i="5"/>
  <c r="P9486" i="5"/>
  <c r="Q9486" i="5" s="1"/>
  <c r="P4178" i="5"/>
  <c r="Q4178" i="5" s="1"/>
  <c r="P4633" i="5"/>
  <c r="Q4633" i="5" s="1"/>
  <c r="P4998" i="5"/>
  <c r="Q4998" i="5" s="1"/>
  <c r="P8444" i="5"/>
  <c r="Q8444" i="5" s="1"/>
  <c r="P13343" i="5"/>
  <c r="P13571" i="5"/>
  <c r="P13823" i="5"/>
  <c r="P14299" i="5"/>
  <c r="Q14299" i="5" s="1"/>
  <c r="P13281" i="5"/>
  <c r="P13549" i="5"/>
  <c r="P13801" i="5"/>
  <c r="P14101" i="5"/>
  <c r="P13258" i="5"/>
  <c r="P13466" i="5"/>
  <c r="P13634" i="5"/>
  <c r="P9206" i="5"/>
  <c r="Q9206" i="5" s="1"/>
  <c r="P12757" i="5"/>
  <c r="Q12757" i="5" s="1"/>
  <c r="P11929" i="5"/>
  <c r="Q11929" i="5" s="1"/>
  <c r="P12398" i="5"/>
  <c r="Q12398" i="5" s="1"/>
  <c r="P9084" i="5"/>
  <c r="Q9084" i="5" s="1"/>
  <c r="P12761" i="5"/>
  <c r="Q12761" i="5" s="1"/>
  <c r="P9202" i="5"/>
  <c r="Q9202" i="5" s="1"/>
  <c r="P3783" i="5"/>
  <c r="Q3783" i="5" s="1"/>
  <c r="P341" i="5"/>
  <c r="P664" i="5"/>
  <c r="P1233" i="5"/>
  <c r="P3276" i="5"/>
  <c r="Q3276" i="5" s="1"/>
  <c r="P6764" i="5"/>
  <c r="Q6764" i="5" s="1"/>
  <c r="P11333" i="5"/>
  <c r="Q11333" i="5" s="1"/>
  <c r="P9136" i="5"/>
  <c r="Q9136" i="5" s="1"/>
  <c r="P10687" i="5"/>
  <c r="Q10687" i="5" s="1"/>
  <c r="P330" i="5"/>
  <c r="P6355" i="5"/>
  <c r="Q6355" i="5" s="1"/>
  <c r="P4080" i="5"/>
  <c r="Q4080" i="5" s="1"/>
  <c r="P5997" i="5"/>
  <c r="Q5997" i="5" s="1"/>
  <c r="P11368" i="5"/>
  <c r="Q11368" i="5" s="1"/>
  <c r="P2063" i="5"/>
  <c r="P3637" i="5"/>
  <c r="Q3637" i="5" s="1"/>
  <c r="P9399" i="5"/>
  <c r="Q9399" i="5" s="1"/>
  <c r="P12772" i="5"/>
  <c r="Q12772" i="5" s="1"/>
  <c r="P9262" i="5"/>
  <c r="Q9262" i="5" s="1"/>
  <c r="P14326" i="5"/>
  <c r="P4711" i="5"/>
  <c r="Q4711" i="5" s="1"/>
  <c r="P14040" i="5"/>
  <c r="P13601" i="5"/>
  <c r="P13857" i="5"/>
  <c r="P14149" i="5"/>
  <c r="P13706" i="5"/>
  <c r="P13938" i="5"/>
  <c r="P14150" i="5"/>
  <c r="P9140" i="5"/>
  <c r="Q9140" i="5" s="1"/>
  <c r="P1832" i="5"/>
  <c r="P1861" i="5"/>
  <c r="P1454" i="5"/>
  <c r="P7146" i="5"/>
  <c r="Q7146" i="5" s="1"/>
  <c r="P9543" i="5"/>
  <c r="Q9543" i="5" s="1"/>
  <c r="P10347" i="5"/>
  <c r="P4051" i="5"/>
  <c r="P6062" i="5"/>
  <c r="Q6062" i="5" s="1"/>
  <c r="P10070" i="5"/>
  <c r="Q10070" i="5" s="1"/>
  <c r="P2520" i="5"/>
  <c r="P2403" i="5"/>
  <c r="P11942" i="5"/>
  <c r="Q11942" i="5" s="1"/>
  <c r="P2836" i="5"/>
  <c r="P12786" i="5"/>
  <c r="Q12786" i="5" s="1"/>
  <c r="P723" i="5"/>
  <c r="P2475" i="5"/>
  <c r="P1215" i="5"/>
  <c r="P13204" i="5"/>
  <c r="P377" i="5"/>
  <c r="P1954" i="5"/>
  <c r="P2448" i="5"/>
  <c r="P3469" i="5"/>
  <c r="Q3469" i="5" s="1"/>
  <c r="P9668" i="5"/>
  <c r="Q9668" i="5" s="1"/>
  <c r="P12109" i="5"/>
  <c r="Q12109" i="5" s="1"/>
  <c r="P2931" i="5"/>
  <c r="P3802" i="5"/>
  <c r="Q3802" i="5" s="1"/>
  <c r="P12960" i="5"/>
  <c r="Q12960" i="5" s="1"/>
  <c r="P105" i="5"/>
  <c r="P420" i="5"/>
  <c r="P1259" i="5"/>
  <c r="P1174" i="5"/>
  <c r="P1016" i="5"/>
  <c r="P1280" i="5"/>
  <c r="P1444" i="5"/>
  <c r="P2043" i="5"/>
  <c r="P1202" i="5"/>
  <c r="P1705" i="5"/>
  <c r="P1849" i="5"/>
  <c r="P2348" i="5"/>
  <c r="P3234" i="5"/>
  <c r="Q3234" i="5" s="1"/>
  <c r="P3227" i="5"/>
  <c r="Q3227" i="5" s="1"/>
  <c r="P3395" i="5"/>
  <c r="Q3395" i="5" s="1"/>
  <c r="P4913" i="5"/>
  <c r="P5625" i="5"/>
  <c r="Q5625" i="5" s="1"/>
  <c r="P7877" i="5"/>
  <c r="Q7877" i="5" s="1"/>
  <c r="P7088" i="5"/>
  <c r="Q7088" i="5" s="1"/>
  <c r="P9257" i="5"/>
  <c r="Q9257" i="5" s="1"/>
  <c r="P9002" i="5"/>
  <c r="Q9002" i="5" s="1"/>
  <c r="P9497" i="5"/>
  <c r="Q9497" i="5" s="1"/>
  <c r="P9802" i="5"/>
  <c r="Q9802" i="5" s="1"/>
  <c r="P9424" i="5"/>
  <c r="Q9424" i="5" s="1"/>
  <c r="P10294" i="5"/>
  <c r="P9911" i="5"/>
  <c r="Q9911" i="5" s="1"/>
  <c r="P11862" i="5"/>
  <c r="Q11862" i="5" s="1"/>
  <c r="P8920" i="5"/>
  <c r="Q8920" i="5" s="1"/>
  <c r="P9934" i="5"/>
  <c r="Q9934" i="5" s="1"/>
  <c r="P5666" i="5"/>
  <c r="Q5666" i="5" s="1"/>
  <c r="P375" i="5"/>
  <c r="P1008" i="5"/>
  <c r="P9093" i="5"/>
  <c r="Q9093" i="5" s="1"/>
  <c r="P283" i="5"/>
  <c r="P4396" i="5"/>
  <c r="Q4396" i="5" s="1"/>
  <c r="P4903" i="5"/>
  <c r="Q4903" i="5" s="1"/>
  <c r="P5567" i="5"/>
  <c r="Q5567" i="5" s="1"/>
  <c r="P44" i="5"/>
  <c r="P544" i="5"/>
  <c r="P1091" i="5"/>
  <c r="P1066" i="5"/>
  <c r="P1320" i="5"/>
  <c r="P1569" i="5"/>
  <c r="P1789" i="5"/>
  <c r="P1913" i="5"/>
  <c r="P1748" i="5"/>
  <c r="P3512" i="5"/>
  <c r="P6956" i="5"/>
  <c r="Q6956" i="5" s="1"/>
  <c r="P7986" i="5"/>
  <c r="Q7986" i="5" s="1"/>
  <c r="P7320" i="5"/>
  <c r="Q7320" i="5" s="1"/>
  <c r="P8309" i="5"/>
  <c r="Q8309" i="5" s="1"/>
  <c r="P11210" i="5"/>
  <c r="Q11210" i="5" s="1"/>
  <c r="P9116" i="5"/>
  <c r="Q9116" i="5" s="1"/>
  <c r="P11089" i="5"/>
  <c r="Q11089" i="5" s="1"/>
  <c r="P12602" i="5"/>
  <c r="Q12602" i="5" s="1"/>
  <c r="P13186" i="5"/>
  <c r="Q13186" i="5" s="1"/>
  <c r="P3248" i="5"/>
  <c r="Q3248" i="5" s="1"/>
  <c r="P12268" i="5"/>
  <c r="Q12268" i="5" s="1"/>
  <c r="P6680" i="5"/>
  <c r="Q6680" i="5" s="1"/>
  <c r="P959" i="5"/>
  <c r="P11695" i="5"/>
  <c r="Q11695" i="5" s="1"/>
  <c r="P12781" i="5"/>
  <c r="Q12781" i="5" s="1"/>
  <c r="P96" i="5"/>
  <c r="P2616" i="5"/>
  <c r="P1630" i="5"/>
  <c r="P6448" i="5"/>
  <c r="Q6448" i="5" s="1"/>
  <c r="P282" i="5"/>
  <c r="P3096" i="5"/>
  <c r="Q3096" i="5" s="1"/>
  <c r="P3617" i="5"/>
  <c r="Q3617" i="5" s="1"/>
  <c r="P13181" i="5"/>
  <c r="Q13181" i="5" s="1"/>
  <c r="P4177" i="5"/>
  <c r="Q4177" i="5" s="1"/>
  <c r="P2671" i="5"/>
  <c r="P2661" i="5"/>
  <c r="P3182" i="5"/>
  <c r="Q3182" i="5" s="1"/>
  <c r="P2590" i="5"/>
  <c r="P2969" i="5"/>
  <c r="P11757" i="5"/>
  <c r="Q11757" i="5" s="1"/>
  <c r="P5090" i="5"/>
  <c r="Q5090" i="5" s="1"/>
  <c r="P6207" i="5"/>
  <c r="Q6207" i="5" s="1"/>
  <c r="P10343" i="5"/>
  <c r="P10577" i="5"/>
  <c r="P11844" i="5"/>
  <c r="Q11844" i="5" s="1"/>
  <c r="P4817" i="5"/>
  <c r="Q4817" i="5" s="1"/>
  <c r="P8374" i="5"/>
  <c r="Q8374" i="5" s="1"/>
  <c r="P9159" i="5"/>
  <c r="Q9159" i="5" s="1"/>
  <c r="P13809" i="5"/>
  <c r="P14229" i="5"/>
  <c r="P4162" i="5"/>
  <c r="Q4162" i="5" s="1"/>
  <c r="P5150" i="5"/>
  <c r="Q5150" i="5" s="1"/>
  <c r="P5679" i="5"/>
  <c r="Q5679" i="5" s="1"/>
  <c r="P6407" i="5"/>
  <c r="Q6407" i="5" s="1"/>
  <c r="P10054" i="5"/>
  <c r="Q10054" i="5" s="1"/>
  <c r="P3015" i="5"/>
  <c r="P3792" i="5"/>
  <c r="P67" i="5"/>
  <c r="P925" i="5"/>
  <c r="P842" i="5"/>
  <c r="P931" i="5"/>
  <c r="P1717" i="5"/>
  <c r="P2239" i="5"/>
  <c r="P2771" i="5"/>
  <c r="P2628" i="5"/>
  <c r="P2764" i="5"/>
  <c r="P2678" i="5"/>
  <c r="P2633" i="5"/>
  <c r="P2794" i="5"/>
  <c r="P3801" i="5"/>
  <c r="Q3801" i="5" s="1"/>
  <c r="P9052" i="5"/>
  <c r="Q9052" i="5" s="1"/>
  <c r="P8747" i="5"/>
  <c r="Q8747" i="5" s="1"/>
  <c r="P9345" i="5"/>
  <c r="Q9345" i="5" s="1"/>
  <c r="P1925" i="5"/>
  <c r="P2552" i="5"/>
  <c r="P2983" i="5"/>
  <c r="P3016" i="5"/>
  <c r="P8082" i="5"/>
  <c r="Q8082" i="5" s="1"/>
  <c r="P2112" i="5"/>
  <c r="P2312" i="5"/>
  <c r="P2808" i="5"/>
  <c r="P10662" i="5"/>
  <c r="Q10662" i="5" s="1"/>
  <c r="P9410" i="5"/>
  <c r="Q9410" i="5" s="1"/>
  <c r="P5869" i="5"/>
  <c r="Q5869" i="5" s="1"/>
  <c r="P8308" i="5"/>
  <c r="Q8308" i="5" s="1"/>
  <c r="P12711" i="5"/>
  <c r="Q12711" i="5" s="1"/>
  <c r="P8781" i="5"/>
  <c r="Q8781" i="5" s="1"/>
  <c r="P3551" i="5"/>
  <c r="Q3551" i="5" s="1"/>
  <c r="P4149" i="5"/>
  <c r="Q4149" i="5" s="1"/>
  <c r="P5763" i="5"/>
  <c r="Q5763" i="5" s="1"/>
  <c r="P13209" i="5"/>
  <c r="Q13209" i="5" s="1"/>
  <c r="P1697" i="5"/>
  <c r="P1802" i="5"/>
  <c r="P2702" i="5"/>
  <c r="P8916" i="5"/>
  <c r="Q8916" i="5" s="1"/>
  <c r="P9006" i="5"/>
  <c r="Q9006" i="5" s="1"/>
  <c r="P1164" i="5"/>
  <c r="P2382" i="5"/>
  <c r="P11056" i="5"/>
  <c r="Q11056" i="5" s="1"/>
  <c r="P6071" i="5"/>
  <c r="Q6071" i="5" s="1"/>
  <c r="P9196" i="5"/>
  <c r="Q9196" i="5" s="1"/>
  <c r="P5941" i="5"/>
  <c r="Q5941" i="5" s="1"/>
  <c r="P674" i="5"/>
  <c r="P8640" i="5"/>
  <c r="Q8640" i="5" s="1"/>
  <c r="P5024" i="5"/>
  <c r="Q5024" i="5" s="1"/>
  <c r="P1274" i="5"/>
  <c r="P2903" i="5"/>
  <c r="P9905" i="5"/>
  <c r="Q9905" i="5" s="1"/>
  <c r="P4807" i="5"/>
  <c r="Q4807" i="5" s="1"/>
  <c r="P5854" i="5"/>
  <c r="Q5854" i="5" s="1"/>
  <c r="P6224" i="5"/>
  <c r="Q6224" i="5" s="1"/>
  <c r="P7091" i="5"/>
  <c r="Q7091" i="5" s="1"/>
  <c r="P7659" i="5"/>
  <c r="Q7659" i="5" s="1"/>
  <c r="P6910" i="5"/>
  <c r="Q6910" i="5" s="1"/>
  <c r="P8039" i="5"/>
  <c r="Q8039" i="5" s="1"/>
  <c r="P9774" i="5"/>
  <c r="Q9774" i="5" s="1"/>
  <c r="P12552" i="5"/>
  <c r="Q12552" i="5" s="1"/>
  <c r="P12985" i="5"/>
  <c r="Q12985" i="5" s="1"/>
  <c r="P11204" i="5"/>
  <c r="Q11204" i="5" s="1"/>
  <c r="P13072" i="5"/>
  <c r="Q13072" i="5" s="1"/>
  <c r="P13499" i="5"/>
  <c r="P14458" i="5"/>
  <c r="Q14458" i="5" s="1"/>
  <c r="P2436" i="5"/>
  <c r="P392" i="5"/>
  <c r="P1374" i="5"/>
  <c r="P9336" i="5"/>
  <c r="Q9336" i="5" s="1"/>
  <c r="P9433" i="5"/>
  <c r="Q9433" i="5" s="1"/>
  <c r="P4823" i="5"/>
  <c r="Q4823" i="5" s="1"/>
  <c r="P3614" i="5"/>
  <c r="Q3614" i="5" s="1"/>
  <c r="P3691" i="5"/>
  <c r="Q3691" i="5" s="1"/>
  <c r="P5976" i="5"/>
  <c r="Q5976" i="5" s="1"/>
  <c r="P11103" i="5"/>
  <c r="Q11103" i="5" s="1"/>
  <c r="P8541" i="5"/>
  <c r="Q8541" i="5" s="1"/>
  <c r="P14115" i="5"/>
  <c r="P14408" i="5"/>
  <c r="P3740" i="5"/>
  <c r="Q3740" i="5" s="1"/>
  <c r="P13245" i="5"/>
  <c r="P4125" i="5"/>
  <c r="P3674" i="5"/>
  <c r="Q3674" i="5" s="1"/>
  <c r="P12583" i="5"/>
  <c r="Q12583" i="5" s="1"/>
  <c r="P20" i="5"/>
  <c r="P8799" i="5"/>
  <c r="Q8799" i="5" s="1"/>
  <c r="P11176" i="5"/>
  <c r="Q11176" i="5" s="1"/>
  <c r="P6652" i="5"/>
  <c r="Q6652" i="5" s="1"/>
  <c r="P7684" i="5"/>
  <c r="Q7684" i="5" s="1"/>
  <c r="P6356" i="5"/>
  <c r="Q6356" i="5" s="1"/>
  <c r="P7185" i="5"/>
  <c r="Q7185" i="5" s="1"/>
  <c r="P2491" i="5"/>
  <c r="P13125" i="5"/>
  <c r="Q13125" i="5" s="1"/>
  <c r="P13882" i="5"/>
  <c r="P6148" i="5"/>
  <c r="Q6148" i="5" s="1"/>
  <c r="P10464" i="5"/>
  <c r="P10219" i="5"/>
  <c r="P11257" i="5"/>
  <c r="Q11257" i="5" s="1"/>
  <c r="P14427" i="5"/>
  <c r="P8898" i="5"/>
  <c r="Q8898" i="5" s="1"/>
  <c r="P875" i="5"/>
  <c r="P2797" i="5"/>
  <c r="P3406" i="5"/>
  <c r="Q3406" i="5" s="1"/>
  <c r="P2998" i="5"/>
  <c r="P13026" i="5"/>
  <c r="Q13026" i="5" s="1"/>
  <c r="P10587" i="5"/>
  <c r="P2974" i="5"/>
  <c r="P12723" i="5"/>
  <c r="Q12723" i="5" s="1"/>
  <c r="P13493" i="5"/>
  <c r="P13196" i="5"/>
  <c r="Q13196" i="5" s="1"/>
  <c r="P9469" i="5"/>
  <c r="Q9469" i="5" s="1"/>
  <c r="P2528" i="5"/>
  <c r="P3796" i="5"/>
  <c r="P12876" i="5"/>
  <c r="Q12876" i="5" s="1"/>
  <c r="P61" i="5"/>
  <c r="P71" i="5"/>
  <c r="P722" i="5"/>
  <c r="P1199" i="5"/>
  <c r="P1144" i="5"/>
  <c r="P1442" i="5"/>
  <c r="P1358" i="5"/>
  <c r="P1811" i="5"/>
  <c r="P1948" i="5"/>
  <c r="P1649" i="5"/>
  <c r="P1575" i="5"/>
  <c r="P1540" i="5"/>
  <c r="P2159" i="5"/>
  <c r="P3189" i="5"/>
  <c r="Q3189" i="5" s="1"/>
  <c r="P3194" i="5"/>
  <c r="Q3194" i="5" s="1"/>
  <c r="P3256" i="5"/>
  <c r="Q3256" i="5" s="1"/>
  <c r="P3351" i="5"/>
  <c r="Q3351" i="5" s="1"/>
  <c r="P6867" i="5"/>
  <c r="Q6867" i="5" s="1"/>
  <c r="P9978" i="5"/>
  <c r="Q9978" i="5" s="1"/>
  <c r="P8081" i="5"/>
  <c r="Q8081" i="5" s="1"/>
  <c r="P13622" i="5"/>
  <c r="P2953" i="5"/>
  <c r="P4510" i="5"/>
  <c r="Q4510" i="5" s="1"/>
  <c r="P5721" i="5"/>
  <c r="Q5721" i="5" s="1"/>
  <c r="P8115" i="5"/>
  <c r="Q8115" i="5" s="1"/>
  <c r="P8670" i="5"/>
  <c r="Q8670" i="5" s="1"/>
  <c r="P3757" i="5"/>
  <c r="Q3757" i="5" s="1"/>
  <c r="P8022" i="5"/>
  <c r="Q8022" i="5" s="1"/>
  <c r="P14554" i="5"/>
  <c r="P1047" i="5"/>
  <c r="P1707" i="5"/>
  <c r="P3170" i="5"/>
  <c r="Q3170" i="5" s="1"/>
  <c r="P13085" i="5"/>
  <c r="P13134" i="5"/>
  <c r="Q13134" i="5" s="1"/>
  <c r="P434" i="5"/>
  <c r="P1408" i="5"/>
  <c r="P5886" i="5"/>
  <c r="Q5886" i="5" s="1"/>
  <c r="P1959" i="5"/>
  <c r="P9892" i="5"/>
  <c r="Q9892" i="5" s="1"/>
  <c r="P5553" i="5"/>
  <c r="Q5553" i="5" s="1"/>
  <c r="P9989" i="5"/>
  <c r="Q9989" i="5" s="1"/>
  <c r="P3701" i="5"/>
  <c r="Q3701" i="5" s="1"/>
  <c r="P12700" i="5"/>
  <c r="Q12700" i="5" s="1"/>
  <c r="P636" i="5"/>
  <c r="P14365" i="5"/>
  <c r="P937" i="5"/>
  <c r="P1510" i="5"/>
  <c r="P11090" i="5"/>
  <c r="Q11090" i="5" s="1"/>
  <c r="P3715" i="5"/>
  <c r="Q3715" i="5" s="1"/>
  <c r="P1725" i="5"/>
  <c r="P3750" i="5"/>
  <c r="Q3750" i="5" s="1"/>
  <c r="P13040" i="5"/>
  <c r="Q13040" i="5" s="1"/>
  <c r="P14512" i="5"/>
  <c r="P12831" i="5"/>
  <c r="Q12831" i="5" s="1"/>
  <c r="P815" i="5"/>
  <c r="P1578" i="5"/>
  <c r="P681" i="5"/>
  <c r="P2373" i="5"/>
  <c r="P8739" i="5"/>
  <c r="Q8739" i="5" s="1"/>
  <c r="P295" i="5"/>
  <c r="P952" i="5"/>
  <c r="P3684" i="5"/>
  <c r="Q3684" i="5" s="1"/>
  <c r="P3545" i="5"/>
  <c r="Q3545" i="5" s="1"/>
  <c r="P257" i="5"/>
  <c r="P808" i="5"/>
  <c r="P14469" i="5"/>
  <c r="Q14469" i="5" s="1"/>
  <c r="P9267" i="5"/>
  <c r="Q9267" i="5" s="1"/>
  <c r="P645" i="5"/>
  <c r="P1346" i="5"/>
  <c r="P3601" i="5"/>
  <c r="Q3601" i="5" s="1"/>
  <c r="P9004" i="5"/>
  <c r="Q9004" i="5" s="1"/>
  <c r="P9201" i="5"/>
  <c r="Q9201" i="5" s="1"/>
  <c r="P13961" i="5"/>
  <c r="P3042" i="5"/>
  <c r="Q3042" i="5" s="1"/>
  <c r="P164" i="5"/>
  <c r="P310" i="5"/>
  <c r="P682" i="5"/>
  <c r="P457" i="5"/>
  <c r="P977" i="5"/>
  <c r="P926" i="5"/>
  <c r="P907" i="5"/>
  <c r="P1792" i="5"/>
  <c r="P2262" i="5"/>
  <c r="P2604" i="5"/>
  <c r="P2338" i="5"/>
  <c r="P3794" i="5"/>
  <c r="Q3794" i="5" s="1"/>
  <c r="P10992" i="5"/>
  <c r="Q10992" i="5" s="1"/>
  <c r="P2817" i="5"/>
  <c r="P11900" i="5"/>
  <c r="Q11900" i="5" s="1"/>
  <c r="P9695" i="5"/>
  <c r="Q9695" i="5" s="1"/>
  <c r="P12890" i="5"/>
  <c r="Q12890" i="5" s="1"/>
  <c r="P12908" i="5"/>
  <c r="Q12908" i="5" s="1"/>
  <c r="P163" i="5"/>
  <c r="P731" i="5"/>
  <c r="P1040" i="5"/>
  <c r="P1236" i="5"/>
  <c r="P1197" i="5"/>
  <c r="P1474" i="5"/>
  <c r="P1090" i="5"/>
  <c r="P1931" i="5"/>
  <c r="P1520" i="5"/>
  <c r="P1765" i="5"/>
  <c r="P1634" i="5"/>
  <c r="P2164" i="5"/>
  <c r="P2126" i="5"/>
  <c r="P3225" i="5"/>
  <c r="Q3225" i="5" s="1"/>
  <c r="P3268" i="5"/>
  <c r="Q3268" i="5" s="1"/>
  <c r="P3277" i="5"/>
  <c r="Q3277" i="5" s="1"/>
  <c r="P6544" i="5"/>
  <c r="Q6544" i="5" s="1"/>
  <c r="P8800" i="5"/>
  <c r="Q8800" i="5" s="1"/>
  <c r="P9027" i="5"/>
  <c r="Q9027" i="5" s="1"/>
  <c r="P9687" i="5"/>
  <c r="Q9687" i="5" s="1"/>
  <c r="P10295" i="5"/>
  <c r="P12462" i="5"/>
  <c r="Q12462" i="5" s="1"/>
  <c r="P10153" i="5"/>
  <c r="Q10153" i="5" s="1"/>
  <c r="P4673" i="5"/>
  <c r="Q4673" i="5" s="1"/>
  <c r="P4495" i="5"/>
  <c r="Q4495" i="5" s="1"/>
  <c r="P4995" i="5"/>
  <c r="Q4995" i="5" s="1"/>
  <c r="P7396" i="5"/>
  <c r="Q7396" i="5" s="1"/>
  <c r="P12694" i="5"/>
  <c r="Q12694" i="5" s="1"/>
  <c r="G4" i="4" s="1"/>
  <c r="I4" i="4" s="1"/>
  <c r="P13487" i="5"/>
  <c r="P13723" i="5"/>
  <c r="P13979" i="5"/>
  <c r="P14387" i="5"/>
  <c r="P13892" i="5"/>
  <c r="P13421" i="5"/>
  <c r="P13661" i="5"/>
  <c r="P13985" i="5"/>
  <c r="P14241" i="5"/>
  <c r="P13394" i="5"/>
  <c r="P13542" i="5"/>
  <c r="P13762" i="5"/>
  <c r="P14218" i="5"/>
  <c r="P3373" i="5"/>
  <c r="Q3373" i="5" s="1"/>
  <c r="P132" i="5"/>
  <c r="P301" i="5"/>
  <c r="P139" i="5"/>
  <c r="P626" i="5"/>
  <c r="P616" i="5"/>
  <c r="P944" i="5"/>
  <c r="P2027" i="5"/>
  <c r="P1989" i="5"/>
  <c r="P2175" i="5"/>
  <c r="P2687" i="5"/>
  <c r="P11399" i="5"/>
  <c r="Q11399" i="5" s="1"/>
  <c r="P498" i="5"/>
  <c r="P440" i="5"/>
  <c r="P501" i="5"/>
  <c r="P993" i="5"/>
  <c r="P887" i="5"/>
  <c r="P1420" i="5"/>
  <c r="P2597" i="5"/>
  <c r="P3031" i="5"/>
  <c r="P2202" i="5"/>
  <c r="P2581" i="5"/>
  <c r="P1505" i="5"/>
  <c r="P1480" i="5"/>
  <c r="P1718" i="5"/>
  <c r="P1842" i="5"/>
  <c r="P1898" i="5"/>
  <c r="P1902" i="5"/>
  <c r="P2497" i="5"/>
  <c r="P3250" i="5"/>
  <c r="Q3250" i="5" s="1"/>
  <c r="P3324" i="5"/>
  <c r="Q3324" i="5" s="1"/>
  <c r="P3313" i="5"/>
  <c r="Q3313" i="5" s="1"/>
  <c r="P3259" i="5"/>
  <c r="Q3259" i="5" s="1"/>
  <c r="P6987" i="5"/>
  <c r="Q6987" i="5" s="1"/>
  <c r="P8655" i="5"/>
  <c r="Q8655" i="5" s="1"/>
  <c r="P8375" i="5"/>
  <c r="Q8375" i="5" s="1"/>
  <c r="P9880" i="5"/>
  <c r="Q9880" i="5" s="1"/>
  <c r="P2864" i="5"/>
  <c r="P10038" i="5"/>
  <c r="Q10038" i="5" s="1"/>
  <c r="P9855" i="5"/>
  <c r="Q9855" i="5" s="1"/>
  <c r="P11759" i="5"/>
  <c r="Q11759" i="5" s="1"/>
  <c r="P4165" i="5"/>
  <c r="Q4165" i="5" s="1"/>
  <c r="P4441" i="5"/>
  <c r="Q4441" i="5" s="1"/>
  <c r="P4754" i="5"/>
  <c r="P13271" i="5"/>
  <c r="P14023" i="5"/>
  <c r="P14243" i="5"/>
  <c r="P13284" i="5"/>
  <c r="P13496" i="5"/>
  <c r="P13704" i="5"/>
  <c r="P13936" i="5"/>
  <c r="P14208" i="5"/>
  <c r="P14400" i="5"/>
  <c r="Q14400" i="5" s="1"/>
  <c r="P13725" i="5"/>
  <c r="P14057" i="5"/>
  <c r="P14305" i="5"/>
  <c r="P13594" i="5"/>
  <c r="P13846" i="5"/>
  <c r="P14262" i="5"/>
  <c r="P12909" i="5"/>
  <c r="Q12909" i="5" s="1"/>
  <c r="P13183" i="5"/>
  <c r="Q13183" i="5" s="1"/>
  <c r="P142" i="5"/>
  <c r="P696" i="5"/>
  <c r="P104" i="5"/>
  <c r="P1147" i="5"/>
  <c r="P1029" i="5"/>
  <c r="P1319" i="5"/>
  <c r="P1648" i="5"/>
  <c r="P1593" i="5"/>
  <c r="P1528" i="5"/>
  <c r="P1746" i="5"/>
  <c r="P1791" i="5"/>
  <c r="P1631" i="5"/>
  <c r="P2343" i="5"/>
  <c r="P3155" i="5"/>
  <c r="Q3155" i="5" s="1"/>
  <c r="P3272" i="5"/>
  <c r="Q3272" i="5" s="1"/>
  <c r="P3490" i="5"/>
  <c r="P3415" i="5"/>
  <c r="Q3415" i="5" s="1"/>
  <c r="P3579" i="5"/>
  <c r="Q3579" i="5" s="1"/>
  <c r="P5816" i="5"/>
  <c r="Q5816" i="5" s="1"/>
  <c r="P5439" i="5"/>
  <c r="Q5439" i="5" s="1"/>
  <c r="P7842" i="5"/>
  <c r="Q7842" i="5" s="1"/>
  <c r="P7408" i="5"/>
  <c r="Q7408" i="5" s="1"/>
  <c r="P8317" i="5"/>
  <c r="Q8317" i="5" s="1"/>
  <c r="P9049" i="5"/>
  <c r="Q9049" i="5" s="1"/>
  <c r="P8742" i="5"/>
  <c r="Q8742" i="5" s="1"/>
  <c r="P9761" i="5"/>
  <c r="Q9761" i="5" s="1"/>
  <c r="P10488" i="5"/>
  <c r="P10117" i="5"/>
  <c r="Q10117" i="5" s="1"/>
  <c r="P10818" i="5"/>
  <c r="Q10818" i="5" s="1"/>
  <c r="P10605" i="5"/>
  <c r="P11857" i="5"/>
  <c r="Q11857" i="5" s="1"/>
  <c r="P2878" i="5"/>
  <c r="P8950" i="5"/>
  <c r="Q8950" i="5" s="1"/>
  <c r="P10005" i="5"/>
  <c r="Q10005" i="5" s="1"/>
  <c r="P9044" i="5"/>
  <c r="Q9044" i="5" s="1"/>
  <c r="P10990" i="5"/>
  <c r="Q10990" i="5" s="1"/>
  <c r="P10780" i="5"/>
  <c r="Q10780" i="5" s="1"/>
  <c r="P2966" i="5"/>
  <c r="P6237" i="5"/>
  <c r="Q6237" i="5" s="1"/>
  <c r="P6620" i="5"/>
  <c r="Q6620" i="5" s="1"/>
  <c r="P8665" i="5"/>
  <c r="Q8665" i="5" s="1"/>
  <c r="P10935" i="5"/>
  <c r="Q10935" i="5" s="1"/>
  <c r="P11831" i="5"/>
  <c r="Q11831" i="5" s="1"/>
  <c r="P147" i="5"/>
  <c r="P2224" i="5"/>
  <c r="P12998" i="5"/>
  <c r="Q12998" i="5" s="1"/>
  <c r="P2505" i="5"/>
  <c r="P3359" i="5"/>
  <c r="Q3359" i="5" s="1"/>
  <c r="P148" i="5"/>
  <c r="P573" i="5"/>
  <c r="P537" i="5"/>
  <c r="P422" i="5"/>
  <c r="P1835" i="5"/>
  <c r="P1688" i="5"/>
  <c r="P5009" i="5"/>
  <c r="P5641" i="5"/>
  <c r="Q5641" i="5" s="1"/>
  <c r="P9156" i="5"/>
  <c r="Q9156" i="5" s="1"/>
  <c r="P8438" i="5"/>
  <c r="Q8438" i="5" s="1"/>
  <c r="P10232" i="5"/>
  <c r="P9043" i="5"/>
  <c r="Q9043" i="5" s="1"/>
  <c r="P10697" i="5"/>
  <c r="Q10697" i="5" s="1"/>
  <c r="P2923" i="5"/>
  <c r="P4589" i="5"/>
  <c r="Q4589" i="5" s="1"/>
  <c r="P13679" i="5"/>
  <c r="P13955" i="5"/>
  <c r="P14371" i="5"/>
  <c r="P13876" i="5"/>
  <c r="P14336" i="5"/>
  <c r="P9190" i="5"/>
  <c r="Q9190" i="5" s="1"/>
  <c r="P12548" i="5"/>
  <c r="Q12548" i="5" s="1"/>
  <c r="P2053" i="5"/>
  <c r="P9066" i="5"/>
  <c r="Q9066" i="5" s="1"/>
  <c r="P3084" i="5"/>
  <c r="Q3084" i="5" s="1"/>
  <c r="P527" i="5"/>
  <c r="P2023" i="5"/>
  <c r="P13162" i="5"/>
  <c r="Q13162" i="5" s="1"/>
  <c r="P2910" i="5"/>
  <c r="P2046" i="5"/>
  <c r="P2211" i="5"/>
  <c r="P8942" i="5"/>
  <c r="Q8942" i="5" s="1"/>
  <c r="P12979" i="5"/>
  <c r="Q12979" i="5" s="1"/>
  <c r="P2719" i="5"/>
  <c r="P990" i="5"/>
  <c r="P1816" i="5"/>
  <c r="P1957" i="5"/>
  <c r="P2085" i="5"/>
  <c r="P2731" i="5"/>
  <c r="P2732" i="5"/>
  <c r="P2740" i="5"/>
  <c r="P3122" i="5"/>
  <c r="Q3122" i="5" s="1"/>
  <c r="P8976" i="5"/>
  <c r="Q8976" i="5" s="1"/>
  <c r="P10081" i="5"/>
  <c r="Q10081" i="5" s="1"/>
  <c r="P12118" i="5"/>
  <c r="Q12118" i="5" s="1"/>
  <c r="P2469" i="5"/>
  <c r="P10720" i="5"/>
  <c r="Q10720" i="5" s="1"/>
  <c r="P146" i="5"/>
  <c r="P395" i="5"/>
  <c r="P711" i="5"/>
  <c r="P898" i="5"/>
  <c r="P447" i="5"/>
  <c r="P741" i="5"/>
  <c r="P1059" i="5"/>
  <c r="P381" i="5"/>
  <c r="P1400" i="5"/>
  <c r="P1555" i="5"/>
  <c r="P1485" i="5"/>
  <c r="P1468" i="5"/>
  <c r="P1295" i="5"/>
  <c r="P1710" i="5"/>
  <c r="P2152" i="5"/>
  <c r="P1740" i="5"/>
  <c r="P1731" i="5"/>
  <c r="P3083" i="5"/>
  <c r="Q3083" i="5" s="1"/>
  <c r="P2337" i="5"/>
  <c r="P3239" i="5"/>
  <c r="Q3239" i="5" s="1"/>
  <c r="P3442" i="5"/>
  <c r="Q3442" i="5" s="1"/>
  <c r="P3676" i="5"/>
  <c r="Q3676" i="5" s="1"/>
  <c r="P3550" i="5"/>
  <c r="Q3550" i="5" s="1"/>
  <c r="P13319" i="5"/>
  <c r="P13559" i="5"/>
  <c r="P13332" i="5"/>
  <c r="P411" i="5"/>
  <c r="P859" i="5"/>
  <c r="P1323" i="5"/>
  <c r="P897" i="5"/>
  <c r="P4146" i="5"/>
  <c r="P9155" i="5"/>
  <c r="Q9155" i="5" s="1"/>
  <c r="P695" i="5"/>
  <c r="P1785" i="5"/>
  <c r="P5888" i="5"/>
  <c r="Q5888" i="5" s="1"/>
  <c r="P6864" i="5"/>
  <c r="Q6864" i="5" s="1"/>
  <c r="P8280" i="5"/>
  <c r="Q8280" i="5" s="1"/>
  <c r="P8478" i="5"/>
  <c r="Q8478" i="5" s="1"/>
  <c r="P8503" i="5"/>
  <c r="Q8503" i="5" s="1"/>
  <c r="P8859" i="5"/>
  <c r="Q8859" i="5" s="1"/>
  <c r="P9571" i="5"/>
  <c r="Q9571" i="5" s="1"/>
  <c r="P13106" i="5"/>
  <c r="Q13106" i="5" s="1"/>
  <c r="P12236" i="5"/>
  <c r="Q12236" i="5" s="1"/>
  <c r="P9160" i="5"/>
  <c r="Q9160" i="5" s="1"/>
  <c r="P607" i="5"/>
  <c r="P1251" i="5"/>
  <c r="P1200" i="5"/>
  <c r="P1486" i="5"/>
  <c r="P1415" i="5"/>
  <c r="P1353" i="5"/>
  <c r="P1524" i="5"/>
  <c r="P1701" i="5"/>
  <c r="P1590" i="5"/>
  <c r="P620" i="5"/>
  <c r="P2151" i="5"/>
  <c r="P3111" i="5"/>
  <c r="Q3111" i="5" s="1"/>
  <c r="P3228" i="5"/>
  <c r="Q3228" i="5" s="1"/>
  <c r="P3474" i="5"/>
  <c r="Q3474" i="5" s="1"/>
  <c r="P3319" i="5"/>
  <c r="Q3319" i="5" s="1"/>
  <c r="P4664" i="5"/>
  <c r="P4870" i="5"/>
  <c r="Q4870" i="5" s="1"/>
  <c r="P6762" i="5"/>
  <c r="Q6762" i="5" s="1"/>
  <c r="P6849" i="5"/>
  <c r="Q6849" i="5" s="1"/>
  <c r="P7783" i="5"/>
  <c r="Q7783" i="5" s="1"/>
  <c r="P9167" i="5"/>
  <c r="Q9167" i="5" s="1"/>
  <c r="P9064" i="5"/>
  <c r="Q9064" i="5" s="1"/>
  <c r="P8194" i="5"/>
  <c r="Q8194" i="5" s="1"/>
  <c r="P9237" i="5"/>
  <c r="Q9237" i="5" s="1"/>
  <c r="P8978" i="5"/>
  <c r="Q8978" i="5" s="1"/>
  <c r="P9493" i="5"/>
  <c r="Q9493" i="5" s="1"/>
  <c r="P10017" i="5"/>
  <c r="Q10017" i="5" s="1"/>
  <c r="P10485" i="5"/>
  <c r="P8407" i="5"/>
  <c r="Q8407" i="5" s="1"/>
  <c r="P11895" i="5"/>
  <c r="Q11895" i="5" s="1"/>
  <c r="P11825" i="5"/>
  <c r="Q11825" i="5" s="1"/>
  <c r="P12194" i="5"/>
  <c r="Q12194" i="5" s="1"/>
  <c r="P2858" i="5"/>
  <c r="P9990" i="5"/>
  <c r="Q9990" i="5" s="1"/>
  <c r="P2860" i="5"/>
  <c r="P4592" i="5"/>
  <c r="Q4592" i="5" s="1"/>
  <c r="P4828" i="5"/>
  <c r="Q4828" i="5" s="1"/>
  <c r="P4367" i="5"/>
  <c r="Q4367" i="5" s="1"/>
  <c r="P8156" i="5"/>
  <c r="Q8156" i="5" s="1"/>
  <c r="P2101" i="5"/>
  <c r="P2922" i="5"/>
  <c r="P2411" i="5"/>
  <c r="P14479" i="5"/>
  <c r="Q14479" i="5" s="1"/>
  <c r="P4433" i="5"/>
  <c r="Q4433" i="5" s="1"/>
  <c r="P4965" i="5"/>
  <c r="Q4965" i="5" s="1"/>
  <c r="P7904" i="5"/>
  <c r="Q7904" i="5" s="1"/>
  <c r="P13383" i="5"/>
  <c r="P13887" i="5"/>
  <c r="P14135" i="5"/>
  <c r="P14339" i="5"/>
  <c r="P13404" i="5"/>
  <c r="P13580" i="5"/>
  <c r="P13804" i="5"/>
  <c r="P14036" i="5"/>
  <c r="P14284" i="5"/>
  <c r="P13349" i="5"/>
  <c r="P13593" i="5"/>
  <c r="P13841" i="5"/>
  <c r="P14133" i="5"/>
  <c r="P13330" i="5"/>
  <c r="P13494" i="5"/>
  <c r="P13702" i="5"/>
  <c r="P13934" i="5"/>
  <c r="P14146" i="5"/>
  <c r="P14338" i="5"/>
  <c r="P137" i="5"/>
  <c r="P299" i="5"/>
  <c r="P2770" i="5"/>
  <c r="P2297" i="5"/>
  <c r="P13045" i="5"/>
  <c r="Q13045" i="5" s="1"/>
  <c r="P1456" i="5"/>
  <c r="P2929" i="5"/>
  <c r="P2059" i="5"/>
  <c r="P10296" i="5"/>
  <c r="P12898" i="5"/>
  <c r="Q12898" i="5" s="1"/>
  <c r="P919" i="5"/>
  <c r="P813" i="5"/>
  <c r="P3482" i="5"/>
  <c r="Q3482" i="5" s="1"/>
  <c r="P245" i="5"/>
  <c r="P3152" i="5"/>
  <c r="Q3152" i="5" s="1"/>
  <c r="P4409" i="5"/>
  <c r="Q4409" i="5" s="1"/>
  <c r="P5067" i="5"/>
  <c r="Q5067" i="5" s="1"/>
  <c r="P12967" i="5"/>
  <c r="Q12967" i="5" s="1"/>
  <c r="P3697" i="5"/>
  <c r="Q3697" i="5" s="1"/>
  <c r="P11790" i="5"/>
  <c r="Q11790" i="5" s="1"/>
  <c r="P1272" i="5"/>
  <c r="P11268" i="5"/>
  <c r="Q11268" i="5" s="1"/>
  <c r="P5936" i="5"/>
  <c r="Q5936" i="5" s="1"/>
  <c r="P13203" i="5"/>
  <c r="Q13203" i="5" s="1"/>
  <c r="P11265" i="5"/>
  <c r="Q11265" i="5" s="1"/>
  <c r="P2084" i="5"/>
  <c r="P2683" i="5"/>
  <c r="P10126" i="5"/>
  <c r="Q10126" i="5" s="1"/>
  <c r="P2247" i="5"/>
  <c r="P2206" i="5"/>
  <c r="P2199" i="5"/>
  <c r="P1962" i="5"/>
  <c r="P2795" i="5"/>
  <c r="P2824" i="5"/>
  <c r="P3806" i="5"/>
  <c r="Q3806" i="5" s="1"/>
  <c r="P9223" i="5"/>
  <c r="Q9223" i="5" s="1"/>
  <c r="P9177" i="5"/>
  <c r="Q9177" i="5" s="1"/>
  <c r="P1378" i="5"/>
  <c r="P2205" i="5"/>
  <c r="P2284" i="5"/>
  <c r="P2792" i="5"/>
  <c r="P2539" i="5"/>
  <c r="P9699" i="5"/>
  <c r="Q9699" i="5" s="1"/>
  <c r="P13063" i="5"/>
  <c r="Q13063" i="5" s="1"/>
  <c r="P63" i="5"/>
  <c r="P1180" i="5"/>
  <c r="P1357" i="5"/>
  <c r="P1883" i="5"/>
  <c r="P1567" i="5"/>
  <c r="P1549" i="5"/>
  <c r="P2138" i="5"/>
  <c r="P3165" i="5"/>
  <c r="Q3165" i="5" s="1"/>
  <c r="P3468" i="5"/>
  <c r="Q3468" i="5" s="1"/>
  <c r="P3465" i="5"/>
  <c r="Q3465" i="5" s="1"/>
  <c r="P4528" i="5"/>
  <c r="P5718" i="5"/>
  <c r="Q5718" i="5" s="1"/>
  <c r="P6754" i="5"/>
  <c r="Q6754" i="5" s="1"/>
  <c r="P7177" i="5"/>
  <c r="Q7177" i="5" s="1"/>
  <c r="P7940" i="5"/>
  <c r="Q7940" i="5" s="1"/>
  <c r="P7058" i="5"/>
  <c r="Q7058" i="5" s="1"/>
  <c r="P10544" i="5"/>
  <c r="P10253" i="5"/>
  <c r="P9715" i="5"/>
  <c r="Q9715" i="5" s="1"/>
  <c r="P11855" i="5"/>
  <c r="Q11855" i="5" s="1"/>
  <c r="P11040" i="5"/>
  <c r="Q11040" i="5" s="1"/>
  <c r="P12062" i="5"/>
  <c r="Q12062" i="5" s="1"/>
  <c r="P12060" i="5"/>
  <c r="Q12060" i="5" s="1"/>
  <c r="P2863" i="5"/>
  <c r="P10007" i="5"/>
  <c r="Q10007" i="5" s="1"/>
  <c r="P9464" i="5"/>
  <c r="Q9464" i="5" s="1"/>
  <c r="P14446" i="5"/>
  <c r="Q14446" i="5" s="1"/>
  <c r="P3381" i="5"/>
  <c r="Q3381" i="5" s="1"/>
  <c r="P100" i="5"/>
  <c r="P134" i="5"/>
  <c r="P350" i="5"/>
  <c r="P634" i="5"/>
  <c r="P841" i="5"/>
  <c r="P624" i="5"/>
  <c r="P579" i="5"/>
  <c r="P1980" i="5"/>
  <c r="P1997" i="5"/>
  <c r="P1699" i="5"/>
  <c r="P2759" i="5"/>
  <c r="P2637" i="5"/>
  <c r="P2748" i="5"/>
  <c r="P2762" i="5"/>
  <c r="P3819" i="5"/>
  <c r="P9485" i="5"/>
  <c r="Q9485" i="5" s="1"/>
  <c r="P12897" i="5"/>
  <c r="Q12897" i="5" s="1"/>
  <c r="P1208" i="5"/>
  <c r="P1428" i="5"/>
  <c r="P2594" i="5"/>
  <c r="P2200" i="5"/>
  <c r="P2532" i="5"/>
  <c r="P2188" i="5"/>
  <c r="P8895" i="5"/>
  <c r="Q8895" i="5" s="1"/>
  <c r="P10731" i="5"/>
  <c r="Q10731" i="5" s="1"/>
  <c r="P10673" i="5"/>
  <c r="Q10673" i="5" s="1"/>
  <c r="P6310" i="5"/>
  <c r="Q6310" i="5" s="1"/>
  <c r="P2939" i="5"/>
  <c r="P221" i="5"/>
  <c r="P2675" i="5"/>
  <c r="P2669" i="5"/>
  <c r="P2705" i="5"/>
  <c r="P9679" i="5"/>
  <c r="Q9679" i="5" s="1"/>
  <c r="P13062" i="5"/>
  <c r="Q13062" i="5" s="1"/>
  <c r="P14085" i="5"/>
  <c r="P12103" i="5"/>
  <c r="Q12103" i="5" s="1"/>
  <c r="P8596" i="5"/>
  <c r="Q8596" i="5" s="1"/>
  <c r="P11905" i="5"/>
  <c r="Q11905" i="5" s="1"/>
  <c r="P2698" i="5"/>
  <c r="P9406" i="5"/>
  <c r="Q9406" i="5" s="1"/>
  <c r="P1932" i="5"/>
  <c r="P2450" i="5"/>
  <c r="P10629" i="5"/>
  <c r="P1472" i="5"/>
  <c r="P4298" i="5"/>
  <c r="Q4298" i="5" s="1"/>
  <c r="P725" i="5"/>
  <c r="P3656" i="5"/>
  <c r="Q3656" i="5" s="1"/>
  <c r="P542" i="5"/>
  <c r="P767" i="5"/>
  <c r="P540" i="5"/>
  <c r="P874" i="5"/>
  <c r="P824" i="5"/>
  <c r="P1881" i="5"/>
  <c r="P1752" i="5"/>
  <c r="P2828" i="5"/>
  <c r="P2314" i="5"/>
  <c r="P3812" i="5"/>
  <c r="Q3812" i="5" s="1"/>
  <c r="P3343" i="5"/>
  <c r="Q3343" i="5" s="1"/>
  <c r="P8944" i="5"/>
  <c r="Q8944" i="5" s="1"/>
  <c r="P9594" i="5"/>
  <c r="Q9594" i="5" s="1"/>
  <c r="P13032" i="5"/>
  <c r="Q13032" i="5" s="1"/>
  <c r="P1490" i="5"/>
  <c r="P2599" i="5"/>
  <c r="P3635" i="5"/>
  <c r="Q3635" i="5" s="1"/>
  <c r="P2118" i="5"/>
  <c r="P2504" i="5"/>
  <c r="P8860" i="5"/>
  <c r="Q8860" i="5" s="1"/>
  <c r="P12913" i="5"/>
  <c r="Q12913" i="5" s="1"/>
  <c r="P13048" i="5"/>
  <c r="Q13048" i="5" s="1"/>
  <c r="P85" i="5"/>
  <c r="P175" i="5"/>
  <c r="P710" i="5"/>
  <c r="P608" i="5"/>
  <c r="P1240" i="5"/>
  <c r="P1418" i="5"/>
  <c r="P1330" i="5"/>
  <c r="P2048" i="5"/>
  <c r="P1693" i="5"/>
  <c r="P1687" i="5"/>
  <c r="P1775" i="5"/>
  <c r="P3229" i="5"/>
  <c r="Q3229" i="5" s="1"/>
  <c r="P3056" i="5"/>
  <c r="Q3056" i="5" s="1"/>
  <c r="P3284" i="5"/>
  <c r="Q3284" i="5" s="1"/>
  <c r="P3281" i="5"/>
  <c r="Q3281" i="5" s="1"/>
  <c r="P3196" i="5"/>
  <c r="Q3196" i="5" s="1"/>
  <c r="P3462" i="5"/>
  <c r="Q3462" i="5" s="1"/>
  <c r="P6485" i="5"/>
  <c r="Q6485" i="5" s="1"/>
  <c r="P7135" i="5"/>
  <c r="Q7135" i="5" s="1"/>
  <c r="P7296" i="5"/>
  <c r="Q7296" i="5" s="1"/>
  <c r="P8704" i="5"/>
  <c r="Q8704" i="5" s="1"/>
  <c r="P10288" i="5"/>
  <c r="P9598" i="5"/>
  <c r="Q9598" i="5" s="1"/>
  <c r="P10321" i="5"/>
  <c r="P10114" i="5"/>
  <c r="Q10114" i="5" s="1"/>
  <c r="P11891" i="5"/>
  <c r="Q11891" i="5" s="1"/>
  <c r="P11821" i="5"/>
  <c r="Q11821" i="5" s="1"/>
  <c r="P12182" i="5"/>
  <c r="Q12182" i="5" s="1"/>
  <c r="P9019" i="5"/>
  <c r="Q9019" i="5" s="1"/>
  <c r="P10742" i="5"/>
  <c r="Q10742" i="5" s="1"/>
  <c r="P9891" i="5"/>
  <c r="Q9891" i="5" s="1"/>
  <c r="P3852" i="5"/>
  <c r="P4588" i="5"/>
  <c r="Q4588" i="5" s="1"/>
  <c r="P4547" i="5"/>
  <c r="Q4547" i="5" s="1"/>
  <c r="P5384" i="5"/>
  <c r="Q5384" i="5" s="1"/>
  <c r="P5951" i="5"/>
  <c r="Q5951" i="5" s="1"/>
  <c r="P8265" i="5"/>
  <c r="Q8265" i="5" s="1"/>
  <c r="P2267" i="5"/>
  <c r="P8925" i="5"/>
  <c r="Q8925" i="5" s="1"/>
  <c r="P10543" i="5"/>
  <c r="P11702" i="5"/>
  <c r="Q11702" i="5" s="1"/>
  <c r="P14342" i="5"/>
  <c r="P8910" i="5"/>
  <c r="Q8910" i="5" s="1"/>
  <c r="P613" i="5"/>
  <c r="P9000" i="5"/>
  <c r="Q9000" i="5" s="1"/>
  <c r="P171" i="5"/>
  <c r="P4205" i="5"/>
  <c r="Q4205" i="5" s="1"/>
  <c r="P5953" i="5"/>
  <c r="Q5953" i="5" s="1"/>
  <c r="P12621" i="5"/>
  <c r="Q12621" i="5" s="1"/>
  <c r="P773" i="5"/>
  <c r="P1440" i="5"/>
  <c r="P2181" i="5"/>
  <c r="P130" i="5"/>
  <c r="P1188" i="5"/>
  <c r="P1281" i="5"/>
  <c r="P9372" i="5"/>
  <c r="Q9372" i="5" s="1"/>
  <c r="P3721" i="5"/>
  <c r="Q3721" i="5" s="1"/>
  <c r="P797" i="5"/>
  <c r="P1464" i="5"/>
  <c r="P2185" i="5"/>
  <c r="P3412" i="5"/>
  <c r="Q3412" i="5" s="1"/>
  <c r="P6159" i="5"/>
  <c r="Q6159" i="5" s="1"/>
  <c r="P9845" i="5"/>
  <c r="Q9845" i="5" s="1"/>
  <c r="P9882" i="5"/>
  <c r="Q9882" i="5" s="1"/>
  <c r="P11047" i="5"/>
  <c r="Q11047" i="5" s="1"/>
  <c r="P230" i="5"/>
  <c r="P1211" i="5"/>
  <c r="P2280" i="5"/>
  <c r="P3688" i="5"/>
  <c r="Q3688" i="5" s="1"/>
  <c r="P5722" i="5"/>
  <c r="Q5722" i="5" s="1"/>
  <c r="P12550" i="5"/>
  <c r="Q12550" i="5" s="1"/>
  <c r="P13124" i="5"/>
  <c r="Q13124" i="5" s="1"/>
  <c r="P4772" i="5"/>
  <c r="P370" i="5"/>
  <c r="P969" i="5"/>
  <c r="P1619" i="5"/>
  <c r="P11506" i="5"/>
  <c r="Q11506" i="5" s="1"/>
  <c r="P11000" i="5"/>
  <c r="Q11000" i="5" s="1"/>
  <c r="P344" i="5"/>
  <c r="P3643" i="5"/>
  <c r="Q3643" i="5" s="1"/>
  <c r="P11301" i="5"/>
  <c r="Q11301" i="5" s="1"/>
  <c r="P11565" i="5"/>
  <c r="Q11565" i="5" s="1"/>
  <c r="P12617" i="5"/>
  <c r="Q12617" i="5" s="1"/>
  <c r="P2451" i="5"/>
  <c r="P3368" i="5"/>
  <c r="Q3368" i="5" s="1"/>
  <c r="P141" i="5"/>
  <c r="P300" i="5"/>
  <c r="P643" i="5"/>
  <c r="P829" i="5"/>
  <c r="P834" i="5"/>
  <c r="P831" i="5"/>
  <c r="P2843" i="5"/>
  <c r="P2676" i="5"/>
  <c r="P2818" i="5"/>
  <c r="P2714" i="5"/>
  <c r="P3807" i="5"/>
  <c r="Q3807" i="5" s="1"/>
  <c r="P13142" i="5"/>
  <c r="Q13142" i="5" s="1"/>
  <c r="P2355" i="5"/>
  <c r="P8371" i="5"/>
  <c r="Q8371" i="5" s="1"/>
  <c r="P10999" i="5"/>
  <c r="Q10999" i="5" s="1"/>
  <c r="P12241" i="5"/>
  <c r="Q12241" i="5" s="1"/>
  <c r="P7407" i="5"/>
  <c r="Q7407" i="5" s="1"/>
  <c r="P11682" i="5"/>
  <c r="Q11682" i="5" s="1"/>
  <c r="P6082" i="5"/>
  <c r="Q6082" i="5" s="1"/>
  <c r="P13286" i="5"/>
  <c r="P11995" i="5"/>
  <c r="Q11995" i="5" s="1"/>
  <c r="P12683" i="5"/>
  <c r="Q12683" i="5" s="1"/>
  <c r="P3501" i="5"/>
  <c r="P12145" i="5"/>
  <c r="Q12145" i="5" s="1"/>
  <c r="P11177" i="5"/>
  <c r="Q11177" i="5" s="1"/>
  <c r="P323" i="5"/>
  <c r="P5720" i="5"/>
  <c r="Q5720" i="5" s="1"/>
  <c r="P11420" i="5"/>
  <c r="Q11420" i="5" s="1"/>
  <c r="P5959" i="5"/>
  <c r="Q5959" i="5" s="1"/>
  <c r="P10973" i="5"/>
  <c r="Q10973" i="5" s="1"/>
  <c r="P13959" i="5"/>
  <c r="P4619" i="5"/>
  <c r="P3086" i="5"/>
  <c r="Q3086" i="5" s="1"/>
  <c r="P6129" i="5"/>
  <c r="Q6129" i="5" s="1"/>
  <c r="P11288" i="5"/>
  <c r="Q11288" i="5" s="1"/>
  <c r="P3728" i="5"/>
  <c r="Q3728" i="5" s="1"/>
  <c r="P719" i="5"/>
  <c r="P1183" i="5"/>
  <c r="P1918" i="5"/>
  <c r="P3772" i="5"/>
  <c r="Q3772" i="5" s="1"/>
  <c r="P6260" i="5"/>
  <c r="Q6260" i="5" s="1"/>
  <c r="P8938" i="5"/>
  <c r="Q8938" i="5" s="1"/>
  <c r="P10783" i="5"/>
  <c r="Q10783" i="5" s="1"/>
  <c r="P9108" i="5"/>
  <c r="Q9108" i="5" s="1"/>
  <c r="P2258" i="5"/>
  <c r="P594" i="5"/>
  <c r="P866" i="5"/>
  <c r="P863" i="5"/>
  <c r="P1815" i="5"/>
  <c r="P1964" i="5"/>
  <c r="P2167" i="5"/>
  <c r="P2679" i="5"/>
  <c r="P2324" i="5"/>
  <c r="P2716" i="5"/>
  <c r="P2758" i="5"/>
  <c r="P2713" i="5"/>
  <c r="P3405" i="5"/>
  <c r="Q3405" i="5" s="1"/>
  <c r="P3815" i="5"/>
  <c r="Q3815" i="5" s="1"/>
  <c r="P10866" i="5"/>
  <c r="Q10866" i="5" s="1"/>
  <c r="P3018" i="5"/>
  <c r="P2995" i="5"/>
  <c r="P2984" i="5"/>
  <c r="P1933" i="5"/>
  <c r="P2298" i="5"/>
  <c r="P10946" i="5"/>
  <c r="Q10946" i="5" s="1"/>
  <c r="P9030" i="5"/>
  <c r="Q9030" i="5" s="1"/>
  <c r="P12934" i="5"/>
  <c r="Q12934" i="5" s="1"/>
  <c r="P459" i="5"/>
  <c r="P1495" i="5"/>
  <c r="P1700" i="5"/>
  <c r="P1142" i="5"/>
  <c r="P1678" i="5"/>
  <c r="P2160" i="5"/>
  <c r="P1858" i="5"/>
  <c r="P1894" i="5"/>
  <c r="P3218" i="5"/>
  <c r="Q3218" i="5" s="1"/>
  <c r="P3263" i="5"/>
  <c r="Q3263" i="5" s="1"/>
  <c r="P3132" i="5"/>
  <c r="Q3132" i="5" s="1"/>
  <c r="P3657" i="5"/>
  <c r="Q3657" i="5" s="1"/>
  <c r="P5683" i="5"/>
  <c r="Q5683" i="5" s="1"/>
  <c r="P6633" i="5"/>
  <c r="Q6633" i="5" s="1"/>
  <c r="P9214" i="5"/>
  <c r="Q9214" i="5" s="1"/>
  <c r="P10615" i="5"/>
  <c r="P9974" i="5"/>
  <c r="Q9974" i="5" s="1"/>
  <c r="P10622" i="5"/>
  <c r="P10068" i="5"/>
  <c r="Q10068" i="5" s="1"/>
  <c r="P10718" i="5"/>
  <c r="Q10718" i="5" s="1"/>
  <c r="P11125" i="5"/>
  <c r="Q11125" i="5" s="1"/>
  <c r="P3213" i="5"/>
  <c r="Q3213" i="5" s="1"/>
  <c r="P103" i="5"/>
  <c r="P1927" i="5"/>
  <c r="P6650" i="5"/>
  <c r="Q6650" i="5" s="1"/>
  <c r="P14548" i="5"/>
  <c r="P14534" i="5"/>
  <c r="P43" i="5"/>
  <c r="P973" i="5"/>
  <c r="P2446" i="5"/>
  <c r="P2428" i="5"/>
  <c r="P109" i="5"/>
  <c r="P308" i="5"/>
  <c r="P794" i="5"/>
  <c r="P669" i="5"/>
  <c r="P601" i="5"/>
  <c r="P994" i="5"/>
  <c r="P2083" i="5"/>
  <c r="P2061" i="5"/>
  <c r="P1890" i="5"/>
  <c r="P2327" i="5"/>
  <c r="P2787" i="5"/>
  <c r="P2605" i="5"/>
  <c r="P2773" i="5"/>
  <c r="P2744" i="5"/>
  <c r="P3830" i="5"/>
  <c r="Q3830" i="5" s="1"/>
  <c r="P9711" i="5"/>
  <c r="Q9711" i="5" s="1"/>
  <c r="P13049" i="5"/>
  <c r="Q13049" i="5" s="1"/>
  <c r="P13004" i="5"/>
  <c r="Q13004" i="5" s="1"/>
  <c r="P1669" i="5"/>
  <c r="P2870" i="5"/>
  <c r="P2965" i="5"/>
  <c r="P2115" i="5"/>
  <c r="P2844" i="5"/>
  <c r="P2014" i="5"/>
  <c r="P11538" i="5"/>
  <c r="Q11538" i="5" s="1"/>
  <c r="P1876" i="5"/>
  <c r="P1548" i="5"/>
  <c r="P1758" i="5"/>
  <c r="P2722" i="5"/>
  <c r="P13146" i="5"/>
  <c r="Q13146" i="5" s="1"/>
  <c r="P25" i="5"/>
  <c r="P59" i="5"/>
  <c r="P385" i="5"/>
  <c r="P1176" i="5"/>
  <c r="P708" i="5"/>
  <c r="P1402" i="5"/>
  <c r="P1321" i="5"/>
  <c r="P1664" i="5"/>
  <c r="P1836" i="5"/>
  <c r="P1689" i="5"/>
  <c r="P1557" i="5"/>
  <c r="P1762" i="5"/>
  <c r="P2002" i="5"/>
  <c r="P3145" i="5"/>
  <c r="Q3145" i="5" s="1"/>
  <c r="P3099" i="5"/>
  <c r="Q3099" i="5" s="1"/>
  <c r="P3460" i="5"/>
  <c r="Q3460" i="5" s="1"/>
  <c r="P3457" i="5"/>
  <c r="Q3457" i="5" s="1"/>
  <c r="P4577" i="5"/>
  <c r="P6469" i="5"/>
  <c r="Q6469" i="5" s="1"/>
  <c r="P7047" i="5"/>
  <c r="Q7047" i="5" s="1"/>
  <c r="P8684" i="5"/>
  <c r="Q8684" i="5" s="1"/>
  <c r="P8687" i="5"/>
  <c r="Q8687" i="5" s="1"/>
  <c r="P10284" i="5"/>
  <c r="P10461" i="5"/>
  <c r="P10242" i="5"/>
  <c r="P11975" i="5"/>
  <c r="Q11975" i="5" s="1"/>
  <c r="P10076" i="5"/>
  <c r="Q10076" i="5" s="1"/>
  <c r="P10001" i="5"/>
  <c r="Q10001" i="5" s="1"/>
  <c r="P10794" i="5"/>
  <c r="Q10794" i="5" s="1"/>
  <c r="P2887" i="5"/>
  <c r="P4436" i="5"/>
  <c r="Q4436" i="5" s="1"/>
  <c r="P4461" i="5"/>
  <c r="Q4461" i="5" s="1"/>
  <c r="P13399" i="5"/>
  <c r="P14351" i="5"/>
  <c r="P13420" i="5"/>
  <c r="P13596" i="5"/>
  <c r="P13832" i="5"/>
  <c r="P14052" i="5"/>
  <c r="P14308" i="5"/>
  <c r="P13365" i="5"/>
  <c r="P13613" i="5"/>
  <c r="P13865" i="5"/>
  <c r="P14181" i="5"/>
  <c r="P13342" i="5"/>
  <c r="P13506" i="5"/>
  <c r="P13950" i="5"/>
  <c r="P14158" i="5"/>
  <c r="P14370" i="5"/>
  <c r="P2474" i="5"/>
  <c r="P10978" i="5"/>
  <c r="Q10978" i="5" s="1"/>
  <c r="P149" i="5"/>
  <c r="P4266" i="5"/>
  <c r="Q4266" i="5" s="1"/>
  <c r="P4861" i="5"/>
  <c r="Q4861" i="5" s="1"/>
  <c r="P5993" i="5"/>
  <c r="Q5993" i="5" s="1"/>
  <c r="P8539" i="5"/>
  <c r="Q8539" i="5" s="1"/>
  <c r="P13483" i="5"/>
  <c r="P14383" i="5"/>
  <c r="Q14383" i="5" s="1"/>
  <c r="P13464" i="5"/>
  <c r="P13653" i="5"/>
  <c r="P13981" i="5"/>
  <c r="P14237" i="5"/>
  <c r="P13390" i="5"/>
  <c r="P14337" i="5"/>
  <c r="P2665" i="5"/>
  <c r="P2658" i="5"/>
  <c r="P3577" i="5"/>
  <c r="Q3577" i="5" s="1"/>
  <c r="P3547" i="5"/>
  <c r="Q3547" i="5" s="1"/>
  <c r="P9380" i="5"/>
  <c r="Q9380" i="5" s="1"/>
  <c r="P11179" i="5"/>
  <c r="Q11179" i="5" s="1"/>
  <c r="P13170" i="5"/>
  <c r="Q13170" i="5" s="1"/>
  <c r="P13201" i="5"/>
  <c r="Q13201" i="5" s="1"/>
  <c r="P892" i="5"/>
  <c r="P2210" i="5"/>
  <c r="P2203" i="5"/>
  <c r="P3536" i="5"/>
  <c r="Q3536" i="5" s="1"/>
  <c r="P2629" i="5"/>
  <c r="P12973" i="5"/>
  <c r="Q12973" i="5" s="1"/>
  <c r="P13018" i="5"/>
  <c r="Q13018" i="5" s="1"/>
  <c r="P32" i="5"/>
  <c r="P30" i="5"/>
  <c r="P462" i="5"/>
  <c r="P1478" i="5"/>
  <c r="P1463" i="5"/>
  <c r="P1106" i="5"/>
  <c r="P1494" i="5"/>
  <c r="P1538" i="5"/>
  <c r="P2136" i="5"/>
  <c r="P2042" i="5"/>
  <c r="P3261" i="5"/>
  <c r="Q3261" i="5" s="1"/>
  <c r="P3183" i="5"/>
  <c r="Q3183" i="5" s="1"/>
  <c r="P3332" i="5"/>
  <c r="Q3332" i="5" s="1"/>
  <c r="P3329" i="5"/>
  <c r="Q3329" i="5" s="1"/>
  <c r="P3294" i="5"/>
  <c r="Q3294" i="5" s="1"/>
  <c r="P3518" i="5"/>
  <c r="P4575" i="5"/>
  <c r="P7604" i="5"/>
  <c r="Q7604" i="5" s="1"/>
  <c r="P8812" i="5"/>
  <c r="Q8812" i="5" s="1"/>
  <c r="P9319" i="5"/>
  <c r="Q9319" i="5" s="1"/>
  <c r="P9392" i="5"/>
  <c r="Q9392" i="5" s="1"/>
  <c r="P10223" i="5"/>
  <c r="P12015" i="5"/>
  <c r="Q12015" i="5" s="1"/>
  <c r="P11937" i="5"/>
  <c r="Q11937" i="5" s="1"/>
  <c r="P9444" i="5"/>
  <c r="Q9444" i="5" s="1"/>
  <c r="P10824" i="5"/>
  <c r="Q10824" i="5" s="1"/>
  <c r="P10015" i="5"/>
  <c r="Q10015" i="5" s="1"/>
  <c r="P3034" i="5"/>
  <c r="Q3034" i="5" s="1"/>
  <c r="G42" i="4" s="1"/>
  <c r="P4231" i="5"/>
  <c r="Q4231" i="5" s="1"/>
  <c r="P5033" i="5"/>
  <c r="Q5033" i="5" s="1"/>
  <c r="P5968" i="5"/>
  <c r="Q5968" i="5" s="1"/>
  <c r="P6344" i="5"/>
  <c r="Q6344" i="5" s="1"/>
  <c r="P8561" i="5"/>
  <c r="Q8561" i="5" s="1"/>
  <c r="P2275" i="5"/>
  <c r="P10703" i="5"/>
  <c r="Q10703" i="5" s="1"/>
  <c r="P157" i="5"/>
  <c r="P111" i="5"/>
  <c r="P492" i="5"/>
  <c r="P933" i="5"/>
  <c r="P553" i="5"/>
  <c r="P960" i="5"/>
  <c r="P1737" i="5"/>
  <c r="P2172" i="5"/>
  <c r="P2691" i="5"/>
  <c r="P2342" i="5"/>
  <c r="P2638" i="5"/>
  <c r="P3810" i="5"/>
  <c r="Q3810" i="5" s="1"/>
  <c r="P8972" i="5"/>
  <c r="Q8972" i="5" s="1"/>
  <c r="P9094" i="5"/>
  <c r="Q9094" i="5" s="1"/>
  <c r="P9634" i="5"/>
  <c r="Q9634" i="5" s="1"/>
  <c r="P11215" i="5"/>
  <c r="Q11215" i="5" s="1"/>
  <c r="P13207" i="5"/>
  <c r="Q13207" i="5" s="1"/>
  <c r="P2503" i="5"/>
  <c r="P2209" i="5"/>
  <c r="P2811" i="5"/>
  <c r="P2810" i="5"/>
  <c r="P8909" i="5"/>
  <c r="Q8909" i="5" s="1"/>
  <c r="P11907" i="5"/>
  <c r="Q11907" i="5" s="1"/>
  <c r="P3041" i="5"/>
  <c r="Q3041" i="5" s="1"/>
  <c r="P10722" i="5"/>
  <c r="Q10722" i="5" s="1"/>
  <c r="P9356" i="5"/>
  <c r="Q9356" i="5" s="1"/>
  <c r="P13035" i="5"/>
  <c r="Q13035" i="5" s="1"/>
  <c r="P1923" i="5"/>
  <c r="P2999" i="5"/>
  <c r="P2997" i="5"/>
  <c r="P3745" i="5"/>
  <c r="Q3745" i="5" s="1"/>
  <c r="P1639" i="5"/>
  <c r="P1739" i="5"/>
  <c r="P2378" i="5"/>
  <c r="P2501" i="5"/>
  <c r="P3408" i="5"/>
  <c r="Q3408" i="5" s="1"/>
  <c r="P3377" i="5"/>
  <c r="Q3377" i="5" s="1"/>
  <c r="P3527" i="5"/>
  <c r="P3566" i="5"/>
  <c r="Q3566" i="5" s="1"/>
  <c r="P4079" i="5"/>
  <c r="Q4079" i="5" s="1"/>
  <c r="P7325" i="5"/>
  <c r="Q7325" i="5" s="1"/>
  <c r="P8731" i="5"/>
  <c r="Q8731" i="5" s="1"/>
  <c r="P10536" i="5"/>
  <c r="P9675" i="5"/>
  <c r="Q9675" i="5" s="1"/>
  <c r="P13347" i="5"/>
  <c r="P14091" i="5"/>
  <c r="P14303" i="5"/>
  <c r="P13340" i="5"/>
  <c r="P13548" i="5"/>
  <c r="P13752" i="5"/>
  <c r="P14000" i="5"/>
  <c r="P13297" i="5"/>
  <c r="P13553" i="5"/>
  <c r="P13805" i="5"/>
  <c r="P14105" i="5"/>
  <c r="P14306" i="5"/>
  <c r="P8237" i="5"/>
  <c r="Q8237" i="5" s="1"/>
  <c r="P13359" i="5"/>
  <c r="P13591" i="5"/>
  <c r="P13839" i="5"/>
  <c r="P14095" i="5"/>
  <c r="P14307" i="5"/>
  <c r="P13348" i="5"/>
  <c r="P13556" i="5"/>
  <c r="P13760" i="5"/>
  <c r="P13309" i="5"/>
  <c r="P13557" i="5"/>
  <c r="P13817" i="5"/>
  <c r="P14109" i="5"/>
  <c r="P13282" i="5"/>
  <c r="P13474" i="5"/>
  <c r="P13666" i="5"/>
  <c r="P13906" i="5"/>
  <c r="P2166" i="5"/>
  <c r="P8988" i="5"/>
  <c r="Q8988" i="5" s="1"/>
  <c r="P117" i="5"/>
  <c r="P174" i="5"/>
  <c r="P7854" i="5"/>
  <c r="Q7854" i="5" s="1"/>
  <c r="P8390" i="5"/>
  <c r="Q8390" i="5" s="1"/>
  <c r="P12290" i="5"/>
  <c r="Q12290" i="5" s="1"/>
  <c r="P119" i="5"/>
  <c r="P566" i="5"/>
  <c r="P2555" i="5"/>
  <c r="P3489" i="5"/>
  <c r="P1410" i="5"/>
  <c r="P2937" i="5"/>
  <c r="P2308" i="5"/>
  <c r="P10659" i="5"/>
  <c r="Q10659" i="5" s="1"/>
  <c r="P2568" i="5"/>
  <c r="P11717" i="5"/>
  <c r="Q11717" i="5" s="1"/>
  <c r="P12983" i="5"/>
  <c r="Q12983" i="5" s="1"/>
  <c r="P219" i="5"/>
  <c r="P697" i="5"/>
  <c r="P1203" i="5"/>
  <c r="P1093" i="5"/>
  <c r="P1446" i="5"/>
  <c r="P1476" i="5"/>
  <c r="P1617" i="5"/>
  <c r="P1521" i="5"/>
  <c r="P1742" i="5"/>
  <c r="P1806" i="5"/>
  <c r="P3197" i="5"/>
  <c r="Q3197" i="5" s="1"/>
  <c r="P3198" i="5"/>
  <c r="Q3198" i="5" s="1"/>
  <c r="P3374" i="5"/>
  <c r="Q3374" i="5" s="1"/>
  <c r="P3568" i="5"/>
  <c r="Q3568" i="5" s="1"/>
  <c r="P3993" i="5"/>
  <c r="Q3993" i="5" s="1"/>
  <c r="P3563" i="5"/>
  <c r="Q3563" i="5" s="1"/>
  <c r="P5881" i="5"/>
  <c r="Q5881" i="5" s="1"/>
  <c r="P7335" i="5"/>
  <c r="Q7335" i="5" s="1"/>
  <c r="P6955" i="5"/>
  <c r="Q6955" i="5" s="1"/>
  <c r="P8113" i="5"/>
  <c r="Q8113" i="5" s="1"/>
  <c r="P8313" i="5"/>
  <c r="Q8313" i="5" s="1"/>
  <c r="P8797" i="5"/>
  <c r="Q8797" i="5" s="1"/>
  <c r="P8678" i="5"/>
  <c r="Q8678" i="5" s="1"/>
  <c r="P8052" i="5"/>
  <c r="Q8052" i="5" s="1"/>
  <c r="P9900" i="5"/>
  <c r="Q9900" i="5" s="1"/>
  <c r="P10069" i="5"/>
  <c r="Q10069" i="5" s="1"/>
  <c r="P9796" i="5"/>
  <c r="Q9796" i="5" s="1"/>
  <c r="P11086" i="5"/>
  <c r="Q11086" i="5" s="1"/>
  <c r="P11744" i="5"/>
  <c r="Q11744" i="5" s="1"/>
  <c r="P11853" i="5"/>
  <c r="Q11853" i="5" s="1"/>
  <c r="P8964" i="5"/>
  <c r="Q8964" i="5" s="1"/>
  <c r="P10040" i="5"/>
  <c r="Q10040" i="5" s="1"/>
  <c r="P785" i="5"/>
  <c r="P995" i="5"/>
  <c r="P2244" i="5"/>
  <c r="P2579" i="5"/>
  <c r="P2835" i="5"/>
  <c r="P2668" i="5"/>
  <c r="P2313" i="5"/>
  <c r="P2741" i="5"/>
  <c r="P2697" i="5"/>
  <c r="P3360" i="5"/>
  <c r="Q3360" i="5" s="1"/>
  <c r="P1185" i="5"/>
  <c r="P2251" i="5"/>
  <c r="P2913" i="5"/>
  <c r="P2530" i="5"/>
  <c r="P3023" i="5"/>
  <c r="P10667" i="5"/>
  <c r="Q10667" i="5" s="1"/>
  <c r="P2212" i="5"/>
  <c r="P11756" i="5"/>
  <c r="Q11756" i="5" s="1"/>
  <c r="P14235" i="5"/>
  <c r="P14168" i="5"/>
  <c r="P14380" i="5"/>
  <c r="P13461" i="5"/>
  <c r="P13701" i="5"/>
  <c r="P14049" i="5"/>
  <c r="P14034" i="5"/>
  <c r="P4691" i="5"/>
  <c r="P6366" i="5"/>
  <c r="Q6366" i="5" s="1"/>
  <c r="P10062" i="5"/>
  <c r="Q10062" i="5" s="1"/>
  <c r="P6354" i="5"/>
  <c r="Q6354" i="5" s="1"/>
  <c r="P9335" i="5"/>
  <c r="Q9335" i="5" s="1"/>
  <c r="P11375" i="5"/>
  <c r="Q11375" i="5" s="1"/>
  <c r="P12596" i="5"/>
  <c r="Q12596" i="5" s="1"/>
  <c r="P258" i="5"/>
  <c r="P4340" i="5"/>
  <c r="Q4340" i="5" s="1"/>
  <c r="P5045" i="5"/>
  <c r="Q5045" i="5" s="1"/>
  <c r="P3008" i="5"/>
  <c r="P13148" i="5"/>
  <c r="Q13148" i="5" s="1"/>
  <c r="P1338" i="5"/>
  <c r="P1460" i="5"/>
  <c r="P2562" i="5"/>
  <c r="P11980" i="5"/>
  <c r="Q11980" i="5" s="1"/>
  <c r="P2233" i="5"/>
  <c r="P2536" i="5"/>
  <c r="P38" i="5"/>
  <c r="P1437" i="5"/>
  <c r="P3274" i="5"/>
  <c r="Q3274" i="5" s="1"/>
  <c r="P3208" i="5"/>
  <c r="Q3208" i="5" s="1"/>
  <c r="P10049" i="5"/>
  <c r="Q10049" i="5" s="1"/>
  <c r="P10799" i="5"/>
  <c r="Q10799" i="5" s="1"/>
  <c r="P13528" i="5"/>
  <c r="P13736" i="5"/>
  <c r="P13988" i="5"/>
  <c r="P14248" i="5"/>
  <c r="P13269" i="5"/>
  <c r="P13793" i="5"/>
  <c r="P14089" i="5"/>
  <c r="P13254" i="5"/>
  <c r="P13462" i="5"/>
  <c r="P13630" i="5"/>
  <c r="P12538" i="5"/>
  <c r="Q12538" i="5" s="1"/>
  <c r="P4994" i="5"/>
  <c r="Q4994" i="5" s="1"/>
  <c r="P5365" i="5"/>
  <c r="Q5365" i="5" s="1"/>
  <c r="P8041" i="5"/>
  <c r="Q8041" i="5" s="1"/>
  <c r="P8768" i="5"/>
  <c r="Q8768" i="5" s="1"/>
  <c r="P8418" i="5"/>
  <c r="Q8418" i="5" s="1"/>
  <c r="P8615" i="5"/>
  <c r="Q8615" i="5" s="1"/>
  <c r="P156" i="5"/>
  <c r="P1628" i="5"/>
  <c r="P3729" i="5"/>
  <c r="Q3729" i="5" s="1"/>
  <c r="P6598" i="5"/>
  <c r="Q6598" i="5" s="1"/>
  <c r="P14320" i="5"/>
  <c r="P1830" i="5"/>
  <c r="P6218" i="5"/>
  <c r="Q6218" i="5" s="1"/>
  <c r="P6735" i="5"/>
  <c r="Q6735" i="5" s="1"/>
  <c r="P6623" i="5"/>
  <c r="Q6623" i="5" s="1"/>
  <c r="P12941" i="5"/>
  <c r="Q12941" i="5" s="1"/>
  <c r="P12980" i="5"/>
  <c r="Q12980" i="5" s="1"/>
  <c r="P9868" i="5"/>
  <c r="Q9868" i="5" s="1"/>
  <c r="P11867" i="5"/>
  <c r="Q11867" i="5" s="1"/>
  <c r="P189" i="5"/>
  <c r="P12883" i="5"/>
  <c r="Q12883" i="5" s="1"/>
  <c r="P202" i="5"/>
  <c r="P646" i="5"/>
  <c r="P1135" i="5"/>
  <c r="P1092" i="5"/>
  <c r="P1347" i="5"/>
  <c r="P1102" i="5"/>
  <c r="P1230" i="5"/>
  <c r="P1530" i="5"/>
  <c r="P1627" i="5"/>
  <c r="P1882" i="5"/>
  <c r="P8105" i="5"/>
  <c r="Q8105" i="5" s="1"/>
  <c r="P8211" i="5"/>
  <c r="Q8211" i="5" s="1"/>
  <c r="P151" i="5"/>
  <c r="P891" i="5"/>
  <c r="P2189" i="5"/>
  <c r="P2667" i="5"/>
  <c r="P2548" i="5"/>
  <c r="P2273" i="5"/>
  <c r="P9142" i="5"/>
  <c r="Q9142" i="5" s="1"/>
  <c r="P9656" i="5"/>
  <c r="Q9656" i="5" s="1"/>
  <c r="P2231" i="5"/>
  <c r="P3841" i="5"/>
  <c r="P12880" i="5"/>
  <c r="Q12880" i="5" s="1"/>
  <c r="P443" i="5"/>
  <c r="P683" i="5"/>
  <c r="P1157" i="5"/>
  <c r="P1329" i="5"/>
  <c r="P1363" i="5"/>
  <c r="P1819" i="5"/>
  <c r="P1583" i="5"/>
  <c r="P1653" i="5"/>
  <c r="P1602" i="5"/>
  <c r="P1798" i="5"/>
  <c r="P2163" i="5"/>
  <c r="P3241" i="5"/>
  <c r="Q3241" i="5" s="1"/>
  <c r="P2438" i="5"/>
  <c r="P3493" i="5"/>
  <c r="P3434" i="5"/>
  <c r="Q3434" i="5" s="1"/>
  <c r="P3636" i="5"/>
  <c r="Q3636" i="5" s="1"/>
  <c r="P3531" i="5"/>
  <c r="P5794" i="5"/>
  <c r="Q5794" i="5" s="1"/>
  <c r="P7004" i="5"/>
  <c r="Q7004" i="5" s="1"/>
  <c r="P6587" i="5"/>
  <c r="Q6587" i="5" s="1"/>
  <c r="P7553" i="5"/>
  <c r="Q7553" i="5" s="1"/>
  <c r="P8756" i="5"/>
  <c r="Q8756" i="5" s="1"/>
  <c r="P8703" i="5"/>
  <c r="Q8703" i="5" s="1"/>
  <c r="P9522" i="5"/>
  <c r="Q9522" i="5" s="1"/>
  <c r="P10269" i="5"/>
  <c r="P10087" i="5"/>
  <c r="Q10087" i="5" s="1"/>
  <c r="P11126" i="5"/>
  <c r="Q11126" i="5" s="1"/>
  <c r="P11892" i="5"/>
  <c r="Q11892" i="5" s="1"/>
  <c r="P10585" i="5"/>
  <c r="P11973" i="5"/>
  <c r="Q11973" i="5" s="1"/>
  <c r="P8930" i="5"/>
  <c r="Q8930" i="5" s="1"/>
  <c r="P10760" i="5"/>
  <c r="Q10760" i="5" s="1"/>
  <c r="P14451" i="5"/>
  <c r="Q14451" i="5" s="1"/>
  <c r="P4363" i="5"/>
  <c r="Q4363" i="5" s="1"/>
  <c r="P5518" i="5"/>
  <c r="Q5518" i="5" s="1"/>
  <c r="P949" i="5"/>
  <c r="P855" i="5"/>
  <c r="P1003" i="5"/>
  <c r="P2071" i="5"/>
  <c r="P12972" i="5"/>
  <c r="Q12972" i="5" s="1"/>
  <c r="P6795" i="5"/>
  <c r="Q6795" i="5" s="1"/>
  <c r="P9513" i="5"/>
  <c r="Q9513" i="5" s="1"/>
  <c r="P9391" i="5"/>
  <c r="Q9391" i="5" s="1"/>
  <c r="P9842" i="5"/>
  <c r="Q9842" i="5" s="1"/>
  <c r="P10574" i="5"/>
  <c r="P2193" i="5"/>
  <c r="P8809" i="5"/>
  <c r="Q8809" i="5" s="1"/>
  <c r="P9339" i="5"/>
  <c r="Q9339" i="5" s="1"/>
  <c r="P10847" i="5"/>
  <c r="Q10847" i="5" s="1"/>
  <c r="P13" i="5"/>
  <c r="P4242" i="5"/>
  <c r="Q4242" i="5" s="1"/>
  <c r="P4821" i="5"/>
  <c r="Q4821" i="5" s="1"/>
  <c r="P6326" i="5"/>
  <c r="Q6326" i="5" s="1"/>
  <c r="P14075" i="5"/>
  <c r="P14291" i="5"/>
  <c r="P10218" i="5"/>
  <c r="P10766" i="5"/>
  <c r="Q10766" i="5" s="1"/>
  <c r="P738" i="5"/>
  <c r="P2077" i="5"/>
  <c r="P2693" i="5"/>
  <c r="P11024" i="5"/>
  <c r="Q11024" i="5" s="1"/>
  <c r="P13205" i="5"/>
  <c r="P2807" i="5"/>
  <c r="P13128" i="5"/>
  <c r="Q13128" i="5" s="1"/>
  <c r="P10473" i="5"/>
  <c r="P10696" i="5"/>
  <c r="Q10696" i="5" s="1"/>
  <c r="P10066" i="5"/>
  <c r="Q10066" i="5" s="1"/>
  <c r="P10009" i="5"/>
  <c r="Q10009" i="5" s="1"/>
  <c r="P3037" i="5"/>
  <c r="Q3037" i="5" s="1"/>
  <c r="P4197" i="5"/>
  <c r="Q4197" i="5" s="1"/>
  <c r="P4858" i="5"/>
  <c r="Q4858" i="5" s="1"/>
  <c r="P8158" i="5"/>
  <c r="Q8158" i="5" s="1"/>
  <c r="P2514" i="5"/>
  <c r="P11741" i="5"/>
  <c r="Q11741" i="5" s="1"/>
  <c r="P316" i="5"/>
  <c r="P551" i="5"/>
  <c r="P956" i="5"/>
  <c r="P1953" i="5"/>
  <c r="P2078" i="5"/>
  <c r="P2718" i="5"/>
  <c r="P2736" i="5"/>
  <c r="P2730" i="5"/>
  <c r="P3583" i="5"/>
  <c r="Q3583" i="5" s="1"/>
  <c r="P9204" i="5"/>
  <c r="Q9204" i="5" s="1"/>
  <c r="P10841" i="5"/>
  <c r="Q10841" i="5" s="1"/>
  <c r="P13226" i="5"/>
  <c r="Q13226" i="5" s="1"/>
  <c r="P2871" i="5"/>
  <c r="P2798" i="5"/>
  <c r="P1982" i="5"/>
  <c r="P12984" i="5"/>
  <c r="Q12984" i="5" s="1"/>
  <c r="P371" i="5"/>
  <c r="P757" i="5"/>
  <c r="P1063" i="5"/>
  <c r="P1165" i="5"/>
  <c r="P1058" i="5"/>
  <c r="P1656" i="5"/>
  <c r="P1345" i="5"/>
  <c r="P1674" i="5"/>
  <c r="P1544" i="5"/>
  <c r="P2351" i="5"/>
  <c r="P3316" i="5"/>
  <c r="Q3316" i="5" s="1"/>
  <c r="P3369" i="5"/>
  <c r="Q3369" i="5" s="1"/>
  <c r="P3700" i="5"/>
  <c r="Q3700" i="5" s="1"/>
  <c r="P4880" i="5"/>
  <c r="P7012" i="5"/>
  <c r="Q7012" i="5" s="1"/>
  <c r="P8345" i="5"/>
  <c r="Q8345" i="5" s="1"/>
  <c r="P8837" i="5"/>
  <c r="Q8837" i="5" s="1"/>
  <c r="P8698" i="5"/>
  <c r="Q8698" i="5" s="1"/>
  <c r="P8871" i="5"/>
  <c r="Q8871" i="5" s="1"/>
  <c r="P9825" i="5"/>
  <c r="Q9825" i="5" s="1"/>
  <c r="P10781" i="5"/>
  <c r="Q10781" i="5" s="1"/>
  <c r="P10059" i="5"/>
  <c r="Q10059" i="5" s="1"/>
  <c r="P9696" i="5"/>
  <c r="Q9696" i="5" s="1"/>
  <c r="P18" i="5"/>
  <c r="P4825" i="5"/>
  <c r="P5957" i="5"/>
  <c r="Q5957" i="5" s="1"/>
  <c r="P7908" i="5"/>
  <c r="Q7908" i="5" s="1"/>
  <c r="P13471" i="5"/>
  <c r="P13683" i="5"/>
  <c r="P13967" i="5"/>
  <c r="P13456" i="5"/>
  <c r="P13636" i="5"/>
  <c r="P13880" i="5"/>
  <c r="P14120" i="5"/>
  <c r="P14340" i="5"/>
  <c r="P13397" i="5"/>
  <c r="P13649" i="5"/>
  <c r="P13977" i="5"/>
  <c r="P14233" i="5"/>
  <c r="P13386" i="5"/>
  <c r="P13530" i="5"/>
  <c r="P13754" i="5"/>
  <c r="P13986" i="5"/>
  <c r="P10625" i="5"/>
  <c r="P3624" i="5"/>
  <c r="Q3624" i="5" s="1"/>
  <c r="P8877" i="5"/>
  <c r="Q8877" i="5" s="1"/>
  <c r="P13273" i="5"/>
  <c r="P11761" i="5"/>
  <c r="Q11761" i="5" s="1"/>
  <c r="P1137" i="5"/>
  <c r="P5938" i="5"/>
  <c r="Q5938" i="5" s="1"/>
  <c r="P2587" i="5"/>
  <c r="P955" i="5"/>
  <c r="P2005" i="5"/>
  <c r="P2270" i="5"/>
  <c r="P3814" i="5"/>
  <c r="Q3814" i="5" s="1"/>
  <c r="P8887" i="5"/>
  <c r="Q8887" i="5" s="1"/>
  <c r="P10897" i="5"/>
  <c r="Q10897" i="5" s="1"/>
  <c r="P13151" i="5"/>
  <c r="Q13151" i="5" s="1"/>
  <c r="P2204" i="5"/>
  <c r="P2235" i="5"/>
  <c r="P3965" i="5"/>
  <c r="P4358" i="5"/>
  <c r="Q4358" i="5" s="1"/>
  <c r="P5804" i="5"/>
  <c r="Q5804" i="5" s="1"/>
  <c r="P6848" i="5"/>
  <c r="Q6848" i="5" s="1"/>
  <c r="P6980" i="5"/>
  <c r="Q6980" i="5" s="1"/>
  <c r="P7795" i="5"/>
  <c r="Q7795" i="5" s="1"/>
  <c r="P7832" i="5"/>
  <c r="Q7832" i="5" s="1"/>
  <c r="P9236" i="5"/>
  <c r="Q9236" i="5" s="1"/>
  <c r="P8818" i="5"/>
  <c r="Q8818" i="5" s="1"/>
  <c r="P9350" i="5"/>
  <c r="Q9350" i="5" s="1"/>
  <c r="P9626" i="5"/>
  <c r="Q9626" i="5" s="1"/>
  <c r="P10592" i="5"/>
  <c r="P10030" i="5"/>
  <c r="Q10030" i="5" s="1"/>
  <c r="P10079" i="5"/>
  <c r="Q10079" i="5" s="1"/>
  <c r="P10430" i="5"/>
  <c r="P11397" i="5"/>
  <c r="Q11397" i="5" s="1"/>
  <c r="P10290" i="5"/>
  <c r="P12735" i="5"/>
  <c r="Q12735" i="5" s="1"/>
  <c r="P2854" i="5"/>
  <c r="P8879" i="5"/>
  <c r="Q8879" i="5" s="1"/>
  <c r="P9590" i="5"/>
  <c r="Q9590" i="5" s="1"/>
  <c r="P8329" i="5"/>
  <c r="Q8329" i="5" s="1"/>
  <c r="P8180" i="5"/>
  <c r="Q8180" i="5" s="1"/>
  <c r="P8986" i="5"/>
  <c r="Q8986" i="5" s="1"/>
  <c r="P378" i="5"/>
  <c r="P2735" i="5"/>
  <c r="P2745" i="5"/>
  <c r="P2788" i="5"/>
  <c r="P3571" i="5"/>
  <c r="Q3571" i="5" s="1"/>
  <c r="P12738" i="5"/>
  <c r="Q12738" i="5" s="1"/>
  <c r="P10668" i="5"/>
  <c r="Q10668" i="5" s="1"/>
  <c r="P2208" i="5"/>
  <c r="P1998" i="5"/>
  <c r="P9382" i="5"/>
  <c r="Q9382" i="5" s="1"/>
  <c r="P12740" i="5"/>
  <c r="Q12740" i="5" s="1"/>
  <c r="P9505" i="5"/>
  <c r="Q9505" i="5" s="1"/>
  <c r="P12964" i="5"/>
  <c r="Q12964" i="5" s="1"/>
  <c r="P759" i="5"/>
  <c r="P1108" i="5"/>
  <c r="P1222" i="5"/>
  <c r="P1316" i="5"/>
  <c r="P1046" i="5"/>
  <c r="P1713" i="5"/>
  <c r="P1666" i="5"/>
  <c r="P1675" i="5"/>
  <c r="P3273" i="5"/>
  <c r="Q3273" i="5" s="1"/>
  <c r="P3139" i="5"/>
  <c r="Q3139" i="5" s="1"/>
  <c r="P3264" i="5"/>
  <c r="Q3264" i="5" s="1"/>
  <c r="P3136" i="5"/>
  <c r="Q3136" i="5" s="1"/>
  <c r="P3471" i="5"/>
  <c r="Q3471" i="5" s="1"/>
  <c r="P5808" i="5"/>
  <c r="Q5808" i="5" s="1"/>
  <c r="P7979" i="5"/>
  <c r="Q7979" i="5" s="1"/>
  <c r="P8248" i="5"/>
  <c r="Q8248" i="5" s="1"/>
  <c r="P8900" i="5"/>
  <c r="Q8900" i="5" s="1"/>
  <c r="P116" i="5"/>
  <c r="P254" i="5"/>
  <c r="P290" i="5"/>
  <c r="P361" i="5"/>
  <c r="P1671" i="5"/>
  <c r="P2584" i="5"/>
  <c r="P2277" i="5"/>
  <c r="P2780" i="5"/>
  <c r="P2306" i="5"/>
  <c r="P3411" i="5"/>
  <c r="Q3411" i="5" s="1"/>
  <c r="P9635" i="5"/>
  <c r="Q9635" i="5" s="1"/>
  <c r="P13006" i="5"/>
  <c r="Q13006" i="5" s="1"/>
  <c r="P13176" i="5"/>
  <c r="Q13176" i="5" s="1"/>
  <c r="P1940" i="5"/>
  <c r="P2895" i="5"/>
  <c r="P3009" i="5"/>
  <c r="P1987" i="5"/>
  <c r="P2831" i="5"/>
  <c r="P10701" i="5"/>
  <c r="Q10701" i="5" s="1"/>
  <c r="P3694" i="5"/>
  <c r="Q3694" i="5" s="1"/>
  <c r="P5246" i="5"/>
  <c r="Q5246" i="5" s="1"/>
  <c r="P10511" i="5"/>
  <c r="P12946" i="5"/>
  <c r="Q12946" i="5" s="1"/>
  <c r="P40" i="5"/>
  <c r="P34" i="5"/>
  <c r="P622" i="5"/>
  <c r="P291" i="5"/>
  <c r="P724" i="5"/>
  <c r="P1324" i="5"/>
  <c r="P1086" i="5"/>
  <c r="P1515" i="5"/>
  <c r="P1349" i="5"/>
  <c r="P1609" i="5"/>
  <c r="P2146" i="5"/>
  <c r="P2408" i="5"/>
  <c r="P3265" i="5"/>
  <c r="Q3265" i="5" s="1"/>
  <c r="P3344" i="5"/>
  <c r="Q3344" i="5" s="1"/>
  <c r="P3362" i="5"/>
  <c r="Q3362" i="5" s="1"/>
  <c r="P3363" i="5"/>
  <c r="Q3363" i="5" s="1"/>
  <c r="P4699" i="5"/>
  <c r="P5617" i="5"/>
  <c r="Q5617" i="5" s="1"/>
  <c r="P6550" i="5"/>
  <c r="Q6550" i="5" s="1"/>
  <c r="P7304" i="5"/>
  <c r="Q7304" i="5" s="1"/>
  <c r="P8965" i="5"/>
  <c r="Q8965" i="5" s="1"/>
  <c r="P9071" i="5"/>
  <c r="Q9071" i="5" s="1"/>
  <c r="P9606" i="5"/>
  <c r="Q9606" i="5" s="1"/>
  <c r="P9743" i="5"/>
  <c r="Q9743" i="5" s="1"/>
  <c r="P10235" i="5"/>
  <c r="P11002" i="5"/>
  <c r="Q11002" i="5" s="1"/>
  <c r="P10732" i="5"/>
  <c r="Q10732" i="5" s="1"/>
  <c r="P12542" i="5"/>
  <c r="Q12542" i="5" s="1"/>
  <c r="P11128" i="5"/>
  <c r="Q11128" i="5" s="1"/>
  <c r="P9941" i="5"/>
  <c r="Q9941" i="5" s="1"/>
  <c r="P9633" i="5"/>
  <c r="Q9633" i="5" s="1"/>
  <c r="P10964" i="5"/>
  <c r="Q10964" i="5" s="1"/>
  <c r="P4213" i="5"/>
  <c r="Q4213" i="5" s="1"/>
  <c r="P5059" i="5"/>
  <c r="Q5059" i="5" s="1"/>
  <c r="P8234" i="5"/>
  <c r="Q8234" i="5" s="1"/>
  <c r="P9017" i="5"/>
  <c r="Q9017" i="5" s="1"/>
  <c r="P140" i="5"/>
  <c r="P363" i="5"/>
  <c r="P658" i="5"/>
  <c r="P721" i="5"/>
  <c r="P980" i="5"/>
  <c r="P999" i="5"/>
  <c r="P2104" i="5"/>
  <c r="P2176" i="5"/>
  <c r="P2656" i="5"/>
  <c r="P2646" i="5"/>
  <c r="P3321" i="5"/>
  <c r="Q3321" i="5" s="1"/>
  <c r="P8913" i="5"/>
  <c r="Q8913" i="5" s="1"/>
  <c r="P10072" i="5"/>
  <c r="Q10072" i="5" s="1"/>
  <c r="P9528" i="5"/>
  <c r="Q9528" i="5" s="1"/>
  <c r="P1228" i="5"/>
  <c r="P1432" i="5"/>
  <c r="P8276" i="5"/>
  <c r="Q8276" i="5" s="1"/>
  <c r="P2819" i="5"/>
  <c r="P3552" i="5"/>
  <c r="Q3552" i="5" s="1"/>
  <c r="P10875" i="5"/>
  <c r="Q10875" i="5" s="1"/>
  <c r="P214" i="5"/>
  <c r="P502" i="5"/>
  <c r="P571" i="5"/>
  <c r="P849" i="5"/>
  <c r="P753" i="5"/>
  <c r="P756" i="5"/>
  <c r="P828" i="5"/>
  <c r="P1996" i="5"/>
  <c r="P1958" i="5"/>
  <c r="P2664" i="5"/>
  <c r="P2746" i="5"/>
  <c r="P3126" i="5"/>
  <c r="Q3126" i="5" s="1"/>
  <c r="P3308" i="5"/>
  <c r="Q3308" i="5" s="1"/>
  <c r="P3811" i="5"/>
  <c r="Q3811" i="5" s="1"/>
  <c r="P1921" i="5"/>
  <c r="P2916" i="5"/>
  <c r="P2228" i="5"/>
  <c r="P2647" i="5"/>
  <c r="P2802" i="5"/>
  <c r="P123" i="5"/>
  <c r="P822" i="5"/>
  <c r="P584" i="5"/>
  <c r="P631" i="5"/>
  <c r="P713" i="5"/>
  <c r="P1207" i="5"/>
  <c r="P1097" i="5"/>
  <c r="P1264" i="5"/>
  <c r="P1042" i="5"/>
  <c r="P1904" i="5"/>
  <c r="P1885" i="5"/>
  <c r="P1522" i="5"/>
  <c r="P1691" i="5"/>
  <c r="P1838" i="5"/>
  <c r="P3199" i="5"/>
  <c r="Q3199" i="5" s="1"/>
  <c r="P3310" i="5"/>
  <c r="Q3310" i="5" s="1"/>
  <c r="P3608" i="5"/>
  <c r="Q3608" i="5" s="1"/>
  <c r="P2625" i="5"/>
  <c r="P13147" i="5"/>
  <c r="Q13147" i="5" s="1"/>
  <c r="P451" i="5"/>
  <c r="P365" i="5"/>
  <c r="P1151" i="5"/>
  <c r="P1189" i="5"/>
  <c r="P1439" i="5"/>
  <c r="P1404" i="5"/>
  <c r="P1919" i="5"/>
  <c r="P1692" i="5"/>
  <c r="P1497" i="5"/>
  <c r="P1368" i="5"/>
  <c r="P1714" i="5"/>
  <c r="P1950" i="5"/>
  <c r="P1826" i="5"/>
  <c r="P2384" i="5"/>
  <c r="P3400" i="5"/>
  <c r="Q3400" i="5" s="1"/>
  <c r="P3437" i="5"/>
  <c r="Q3437" i="5" s="1"/>
  <c r="P3641" i="5"/>
  <c r="Q3641" i="5" s="1"/>
  <c r="P3403" i="5"/>
  <c r="Q3403" i="5" s="1"/>
  <c r="P7894" i="5"/>
  <c r="Q7894" i="5" s="1"/>
  <c r="P9164" i="5"/>
  <c r="Q9164" i="5" s="1"/>
  <c r="P9442" i="5"/>
  <c r="Q9442" i="5" s="1"/>
  <c r="P10272" i="5"/>
  <c r="P6978" i="5"/>
  <c r="Q6978" i="5" s="1"/>
  <c r="P11874" i="5"/>
  <c r="Q11874" i="5" s="1"/>
  <c r="P8865" i="5"/>
  <c r="Q8865" i="5" s="1"/>
  <c r="P10013" i="5"/>
  <c r="Q10013" i="5" s="1"/>
  <c r="P9915" i="5"/>
  <c r="Q9915" i="5" s="1"/>
  <c r="P11832" i="5"/>
  <c r="Q11832" i="5" s="1"/>
  <c r="P2855" i="5"/>
  <c r="P4161" i="5"/>
  <c r="Q4161" i="5" s="1"/>
  <c r="P4437" i="5"/>
  <c r="Q4437" i="5" s="1"/>
  <c r="P4863" i="5"/>
  <c r="P13267" i="5"/>
  <c r="P13531" i="5"/>
  <c r="P13763" i="5"/>
  <c r="P14019" i="5"/>
  <c r="P13260" i="5"/>
  <c r="P13492" i="5"/>
  <c r="P13700" i="5"/>
  <c r="P14192" i="5"/>
  <c r="P14392" i="5"/>
  <c r="Q14392" i="5" s="1"/>
  <c r="P13473" i="5"/>
  <c r="P13721" i="5"/>
  <c r="P14053" i="5"/>
  <c r="P14301" i="5"/>
  <c r="P13582" i="5"/>
  <c r="P13834" i="5"/>
  <c r="P14038" i="5"/>
  <c r="P5199" i="5"/>
  <c r="Q5199" i="5" s="1"/>
  <c r="P6504" i="5"/>
  <c r="Q6504" i="5" s="1"/>
  <c r="P8169" i="5"/>
  <c r="Q8169" i="5" s="1"/>
  <c r="P9020" i="5"/>
  <c r="Q9020" i="5" s="1"/>
  <c r="P9430" i="5"/>
  <c r="Q9430" i="5" s="1"/>
  <c r="P1397" i="5"/>
  <c r="P3672" i="5"/>
  <c r="Q3672" i="5" s="1"/>
  <c r="P2827" i="5"/>
  <c r="P2423" i="5"/>
  <c r="P9360" i="5"/>
  <c r="Q9360" i="5" s="1"/>
  <c r="P11337" i="5"/>
  <c r="Q11337" i="5" s="1"/>
  <c r="P11838" i="5"/>
  <c r="Q11838" i="5" s="1"/>
  <c r="P3062" i="5"/>
  <c r="Q3062" i="5" s="1"/>
  <c r="P3048" i="5"/>
  <c r="P5697" i="5"/>
  <c r="Q5697" i="5" s="1"/>
  <c r="P12977" i="5"/>
  <c r="Q12977" i="5" s="1"/>
  <c r="P236" i="5"/>
  <c r="P14" i="5"/>
  <c r="P718" i="5"/>
  <c r="P673" i="5"/>
  <c r="P1195" i="5"/>
  <c r="P1140" i="5"/>
  <c r="P1371" i="5"/>
  <c r="P1421" i="5"/>
  <c r="P1551" i="5"/>
  <c r="P1645" i="5"/>
  <c r="P908" i="5"/>
  <c r="P1878" i="5"/>
  <c r="P1796" i="5"/>
  <c r="P3113" i="5"/>
  <c r="Q3113" i="5" s="1"/>
  <c r="P3270" i="5"/>
  <c r="Q3270" i="5" s="1"/>
  <c r="P3432" i="5"/>
  <c r="Q3432" i="5" s="1"/>
  <c r="P3409" i="5"/>
  <c r="Q3409" i="5" s="1"/>
  <c r="P3620" i="5"/>
  <c r="Q3620" i="5" s="1"/>
  <c r="P3431" i="5"/>
  <c r="Q3431" i="5" s="1"/>
  <c r="P4769" i="5"/>
  <c r="P5833" i="5"/>
  <c r="Q5833" i="5" s="1"/>
  <c r="P6523" i="5"/>
  <c r="Q6523" i="5" s="1"/>
  <c r="P7490" i="5"/>
  <c r="Q7490" i="5" s="1"/>
  <c r="P7215" i="5"/>
  <c r="Q7215" i="5" s="1"/>
  <c r="P7640" i="5"/>
  <c r="Q7640" i="5" s="1"/>
  <c r="P9228" i="5"/>
  <c r="Q9228" i="5" s="1"/>
  <c r="P8246" i="5"/>
  <c r="Q8246" i="5" s="1"/>
  <c r="P8810" i="5"/>
  <c r="Q8810" i="5" s="1"/>
  <c r="P8403" i="5"/>
  <c r="Q8403" i="5" s="1"/>
  <c r="P10327" i="5"/>
  <c r="P9895" i="5"/>
  <c r="Q9895" i="5" s="1"/>
  <c r="P11084" i="5"/>
  <c r="Q11084" i="5" s="1"/>
  <c r="P12070" i="5"/>
  <c r="Q12070" i="5" s="1"/>
  <c r="P12068" i="5"/>
  <c r="Q12068" i="5" s="1"/>
  <c r="P12776" i="5"/>
  <c r="Q12776" i="5" s="1"/>
  <c r="P9898" i="5"/>
  <c r="Q9898" i="5" s="1"/>
  <c r="P10921" i="5"/>
  <c r="Q10921" i="5" s="1"/>
  <c r="P2853" i="5"/>
  <c r="P4500" i="5"/>
  <c r="P4506" i="5"/>
  <c r="P7846" i="5"/>
  <c r="Q7846" i="5" s="1"/>
  <c r="P8187" i="5"/>
  <c r="Q8187" i="5" s="1"/>
  <c r="P138" i="5"/>
  <c r="P362" i="5"/>
  <c r="P255" i="5"/>
  <c r="P766" i="5"/>
  <c r="P941" i="5"/>
  <c r="P847" i="5"/>
  <c r="P764" i="5"/>
  <c r="P1967" i="5"/>
  <c r="P1781" i="5"/>
  <c r="P2695" i="5"/>
  <c r="P2645" i="5"/>
  <c r="P2726" i="5"/>
  <c r="P9243" i="5"/>
  <c r="Q9243" i="5" s="1"/>
  <c r="P9467" i="5"/>
  <c r="Q9467" i="5" s="1"/>
  <c r="P11130" i="5"/>
  <c r="Q11130" i="5" s="1"/>
  <c r="P12948" i="5"/>
  <c r="Q12948" i="5" s="1"/>
  <c r="P8038" i="5"/>
  <c r="Q8038" i="5" s="1"/>
  <c r="P12982" i="5"/>
  <c r="P11813" i="5"/>
  <c r="Q11813" i="5" s="1"/>
  <c r="P3718" i="5"/>
  <c r="Q3718" i="5" s="1"/>
  <c r="P5353" i="5"/>
  <c r="P10277" i="5"/>
  <c r="P11876" i="5"/>
  <c r="Q11876" i="5" s="1"/>
  <c r="P237" i="5"/>
  <c r="P263" i="5"/>
  <c r="P9157" i="5"/>
  <c r="Q9157" i="5" s="1"/>
  <c r="P1533" i="5"/>
  <c r="P5904" i="5"/>
  <c r="Q5904" i="5" s="1"/>
  <c r="P11214" i="5"/>
  <c r="Q11214" i="5" s="1"/>
  <c r="P569" i="5"/>
  <c r="P1543" i="5"/>
  <c r="P3920" i="5"/>
  <c r="P7015" i="5"/>
  <c r="Q7015" i="5" s="1"/>
  <c r="P9857" i="5"/>
  <c r="Q9857" i="5" s="1"/>
  <c r="P10342" i="5"/>
  <c r="P9076" i="5"/>
  <c r="Q9076" i="5" s="1"/>
  <c r="P14544" i="5"/>
  <c r="P2478" i="5"/>
  <c r="P12495" i="5"/>
  <c r="Q12495" i="5" s="1"/>
  <c r="P848" i="5"/>
  <c r="P650" i="5"/>
  <c r="P2119" i="5"/>
  <c r="P3543" i="5"/>
  <c r="Q3543" i="5" s="1"/>
  <c r="P13037" i="5"/>
  <c r="Q13037" i="5" s="1"/>
  <c r="P13216" i="5"/>
  <c r="Q13216" i="5" s="1"/>
  <c r="P2433" i="5"/>
  <c r="P12233" i="5"/>
  <c r="Q12233" i="5" s="1"/>
  <c r="P1065" i="5"/>
  <c r="P3484" i="5"/>
  <c r="Q3484" i="5" s="1"/>
  <c r="P8755" i="5"/>
  <c r="Q8755" i="5" s="1"/>
  <c r="P10128" i="5"/>
  <c r="Q10128" i="5" s="1"/>
  <c r="P10410" i="5"/>
  <c r="P9118" i="5"/>
  <c r="Q9118" i="5" s="1"/>
  <c r="P215" i="5"/>
  <c r="P820" i="5"/>
  <c r="P4166" i="5"/>
  <c r="Q4166" i="5" s="1"/>
  <c r="P372" i="5"/>
  <c r="P916" i="5"/>
  <c r="P717" i="5"/>
  <c r="P2316" i="5"/>
  <c r="P8829" i="5"/>
  <c r="Q8829" i="5" s="1"/>
  <c r="P10845" i="5"/>
  <c r="Q10845" i="5" s="1"/>
  <c r="P340" i="5"/>
  <c r="P5076" i="5"/>
  <c r="Q5076" i="5" s="1"/>
  <c r="P11277" i="5"/>
  <c r="Q11277" i="5" s="1"/>
  <c r="P12819" i="5"/>
  <c r="Q12819" i="5" s="1"/>
  <c r="P12643" i="5"/>
  <c r="Q12643" i="5" s="1"/>
  <c r="P14483" i="5"/>
  <c r="P14525" i="5"/>
  <c r="P12603" i="5"/>
  <c r="Q12603" i="5" s="1"/>
  <c r="P1015" i="5"/>
  <c r="P2405" i="5"/>
  <c r="P3505" i="5"/>
  <c r="P5619" i="5"/>
  <c r="Q5619" i="5" s="1"/>
  <c r="P3396" i="5"/>
  <c r="Q3396" i="5" s="1"/>
  <c r="P5944" i="5"/>
  <c r="Q5944" i="5" s="1"/>
  <c r="P1983" i="5"/>
  <c r="P4431" i="5"/>
  <c r="Q4431" i="5" s="1"/>
  <c r="P3594" i="5"/>
  <c r="Q3594" i="5" s="1"/>
  <c r="P1035" i="5"/>
  <c r="P10104" i="5"/>
  <c r="Q10104" i="5" s="1"/>
  <c r="P10401" i="5"/>
  <c r="P12270" i="5"/>
  <c r="Q12270" i="5" s="1"/>
  <c r="P632" i="5"/>
  <c r="P1659" i="5"/>
  <c r="P10336" i="5"/>
  <c r="P11230" i="5"/>
  <c r="Q11230" i="5" s="1"/>
  <c r="P13842" i="5"/>
  <c r="P2321" i="5"/>
  <c r="P347" i="5"/>
  <c r="P3164" i="5"/>
  <c r="Q3164" i="5" s="1"/>
  <c r="P4151" i="5"/>
  <c r="Q4151" i="5" s="1"/>
  <c r="P12161" i="5"/>
  <c r="Q12161" i="5" s="1"/>
  <c r="P14468" i="5"/>
  <c r="Q14468" i="5" s="1"/>
  <c r="P14561" i="5"/>
  <c r="P12638" i="5"/>
  <c r="Q12638" i="5" s="1"/>
  <c r="P12795" i="5"/>
  <c r="Q12795" i="5" s="1"/>
  <c r="P811" i="5"/>
  <c r="P1077" i="5"/>
  <c r="P1722" i="5"/>
  <c r="P938" i="5"/>
  <c r="P9924" i="5"/>
  <c r="Q9924" i="5" s="1"/>
  <c r="P591" i="5"/>
  <c r="P4999" i="5"/>
  <c r="Q4999" i="5" s="1"/>
  <c r="P6118" i="5"/>
  <c r="Q6118" i="5" s="1"/>
  <c r="P9024" i="5"/>
  <c r="Q9024" i="5" s="1"/>
  <c r="P3065" i="5"/>
  <c r="Q3065" i="5" s="1"/>
  <c r="P3653" i="5"/>
  <c r="Q3653" i="5" s="1"/>
  <c r="P5698" i="5"/>
  <c r="Q5698" i="5" s="1"/>
  <c r="P5541" i="5"/>
  <c r="Q5541" i="5" s="1"/>
  <c r="P1100" i="5"/>
  <c r="P1729" i="5"/>
  <c r="P2498" i="5"/>
  <c r="P6235" i="5"/>
  <c r="Q6235" i="5" s="1"/>
  <c r="P9491" i="5"/>
  <c r="Q9491" i="5" s="1"/>
  <c r="P11195" i="5"/>
  <c r="Q11195" i="5" s="1"/>
  <c r="P294" i="5"/>
  <c r="P3618" i="5"/>
  <c r="Q3618" i="5" s="1"/>
  <c r="P5707" i="5"/>
  <c r="Q5707" i="5" s="1"/>
  <c r="P12594" i="5"/>
  <c r="Q12594" i="5" s="1"/>
  <c r="P14478" i="5"/>
  <c r="P2424" i="5"/>
  <c r="P1999" i="5"/>
  <c r="P2578" i="5"/>
  <c r="P382" i="5"/>
  <c r="P314" i="5"/>
  <c r="P5948" i="5"/>
  <c r="Q5948" i="5" s="1"/>
  <c r="P11580" i="5"/>
  <c r="Q11580" i="5" s="1"/>
  <c r="P12063" i="5"/>
  <c r="Q12063" i="5" s="1"/>
  <c r="P12105" i="5"/>
  <c r="Q12105" i="5" s="1"/>
  <c r="P1679" i="5"/>
  <c r="P3438" i="5"/>
  <c r="Q3438" i="5" s="1"/>
  <c r="P3340" i="5"/>
  <c r="Q3340" i="5" s="1"/>
  <c r="P10928" i="5"/>
  <c r="Q10928" i="5" s="1"/>
  <c r="P303" i="5"/>
  <c r="P4293" i="5"/>
  <c r="Q4293" i="5" s="1"/>
  <c r="P11261" i="5"/>
  <c r="Q11261" i="5" s="1"/>
  <c r="P11967" i="5"/>
  <c r="Q11967" i="5" s="1"/>
  <c r="P4530" i="5"/>
  <c r="P2387" i="5"/>
  <c r="P10043" i="5"/>
  <c r="Q10043" i="5" s="1"/>
  <c r="P12395" i="5"/>
  <c r="Q12395" i="5" s="1"/>
  <c r="P10198" i="5"/>
  <c r="P12773" i="5"/>
  <c r="Q12773" i="5" s="1"/>
  <c r="P630" i="5"/>
  <c r="P927" i="5"/>
  <c r="P3756" i="5"/>
  <c r="Q3756" i="5" s="1"/>
  <c r="P5276" i="5"/>
  <c r="Q5276" i="5" s="1"/>
  <c r="P11030" i="5"/>
  <c r="Q11030" i="5" s="1"/>
  <c r="P13655" i="5"/>
  <c r="P13074" i="5"/>
  <c r="Q13074" i="5" s="1"/>
  <c r="P11193" i="5"/>
  <c r="Q11193" i="5" s="1"/>
  <c r="P760" i="5"/>
  <c r="P2432" i="5"/>
  <c r="P3761" i="5"/>
  <c r="Q3761" i="5" s="1"/>
  <c r="P8906" i="5"/>
  <c r="Q8906" i="5" s="1"/>
  <c r="P10307" i="5"/>
  <c r="P14352" i="5"/>
  <c r="P13957" i="5"/>
  <c r="P13090" i="5"/>
  <c r="Q13090" i="5" s="1"/>
  <c r="P424" i="5"/>
  <c r="P11660" i="5"/>
  <c r="Q11660" i="5" s="1"/>
  <c r="P273" i="5"/>
  <c r="P3070" i="5"/>
  <c r="Q3070" i="5" s="1"/>
  <c r="P3060" i="5"/>
  <c r="Q3060" i="5" s="1"/>
  <c r="P4183" i="5"/>
  <c r="Q4183" i="5" s="1"/>
  <c r="P5949" i="5"/>
  <c r="Q5949" i="5" s="1"/>
  <c r="P1254" i="5"/>
  <c r="P12886" i="5"/>
  <c r="Q12886" i="5" s="1"/>
  <c r="P12992" i="5"/>
  <c r="Q12992" i="5" s="1"/>
  <c r="P194" i="5"/>
  <c r="P391" i="5"/>
  <c r="P567" i="5"/>
  <c r="P1224" i="5"/>
  <c r="P1278" i="5"/>
  <c r="P1318" i="5"/>
  <c r="P1660" i="5"/>
  <c r="P1465" i="5"/>
  <c r="P10282" i="5"/>
  <c r="P12386" i="5"/>
  <c r="Q12386" i="5" s="1"/>
  <c r="P10839" i="5"/>
  <c r="Q10839" i="5" s="1"/>
  <c r="P4170" i="5"/>
  <c r="P4637" i="5"/>
  <c r="Q4637" i="5" s="1"/>
  <c r="P8484" i="5"/>
  <c r="Q8484" i="5" s="1"/>
  <c r="P14256" i="5"/>
  <c r="P13270" i="5"/>
  <c r="P13470" i="5"/>
  <c r="P13654" i="5"/>
  <c r="P13902" i="5"/>
  <c r="P180" i="5"/>
  <c r="P243" i="5"/>
  <c r="P606" i="5"/>
  <c r="P489" i="5"/>
  <c r="P930" i="5"/>
  <c r="P2066" i="5"/>
  <c r="P2271" i="5"/>
  <c r="P2805" i="5"/>
  <c r="P14004" i="5"/>
  <c r="P4240" i="5"/>
  <c r="Q4240" i="5" s="1"/>
  <c r="P8037" i="5"/>
  <c r="Q8037" i="5" s="1"/>
  <c r="P14341" i="5"/>
  <c r="P2215" i="5"/>
  <c r="P1966" i="5"/>
  <c r="P11718" i="5"/>
  <c r="Q11718" i="5" s="1"/>
  <c r="P10470" i="5"/>
  <c r="P5315" i="5"/>
  <c r="Q5315" i="5" s="1"/>
  <c r="P12784" i="5"/>
  <c r="Q12784" i="5" s="1"/>
  <c r="P11206" i="5"/>
  <c r="Q11206" i="5" s="1"/>
  <c r="P5" i="5"/>
  <c r="P758" i="5"/>
  <c r="P1024" i="5"/>
  <c r="P429" i="5"/>
  <c r="P3473" i="5"/>
  <c r="Q3473" i="5" s="1"/>
  <c r="P11536" i="5"/>
  <c r="Q11536" i="5" s="1"/>
  <c r="P3143" i="5"/>
  <c r="Q3143" i="5" s="1"/>
  <c r="P11395" i="5"/>
  <c r="Q11395" i="5" s="1"/>
  <c r="P12801" i="5"/>
  <c r="Q12801" i="5" s="1"/>
  <c r="P39" i="5"/>
  <c r="P1519" i="5"/>
  <c r="P3477" i="5"/>
  <c r="Q3477" i="5" s="1"/>
  <c r="P3463" i="5"/>
  <c r="Q3463" i="5" s="1"/>
  <c r="P8923" i="5"/>
  <c r="Q8923" i="5" s="1"/>
  <c r="P12231" i="5"/>
  <c r="Q12231" i="5" s="1"/>
  <c r="P11062" i="5"/>
  <c r="Q11062" i="5" s="1"/>
  <c r="P13244" i="5"/>
  <c r="P14440" i="5"/>
  <c r="P765" i="5"/>
  <c r="P9240" i="5"/>
  <c r="Q9240" i="5" s="1"/>
  <c r="P3425" i="5"/>
  <c r="Q3425" i="5" s="1"/>
  <c r="P10175" i="5"/>
  <c r="P13460" i="5"/>
  <c r="P12999" i="5"/>
  <c r="Q12999" i="5" s="1"/>
  <c r="P1736" i="5"/>
  <c r="P1768" i="5"/>
  <c r="P2081" i="5"/>
  <c r="P2607" i="5"/>
  <c r="P1206" i="5"/>
  <c r="P2982" i="5"/>
  <c r="P2947" i="5"/>
  <c r="P2948" i="5"/>
  <c r="P2941" i="5"/>
  <c r="P9222" i="5"/>
  <c r="Q9222" i="5" s="1"/>
  <c r="P21" i="5"/>
  <c r="P3134" i="5"/>
  <c r="Q3134" i="5" s="1"/>
  <c r="P3441" i="5"/>
  <c r="Q3441" i="5" s="1"/>
  <c r="P3419" i="5"/>
  <c r="Q3419" i="5" s="1"/>
  <c r="P3662" i="5"/>
  <c r="Q3662" i="5" s="1"/>
  <c r="P4736" i="5"/>
  <c r="P7745" i="5"/>
  <c r="Q7745" i="5" s="1"/>
  <c r="P9872" i="5"/>
  <c r="Q9872" i="5" s="1"/>
  <c r="P46" i="5"/>
  <c r="P5308" i="5"/>
  <c r="Q5308" i="5" s="1"/>
  <c r="P13395" i="5"/>
  <c r="P13899" i="5"/>
  <c r="P14296" i="5"/>
  <c r="Q14296" i="5" s="1"/>
  <c r="P13361" i="5"/>
  <c r="P13609" i="5"/>
  <c r="P13502" i="5"/>
  <c r="P13710" i="5"/>
  <c r="P13946" i="5"/>
  <c r="P8956" i="5"/>
  <c r="Q8956" i="5" s="1"/>
  <c r="P478" i="5"/>
  <c r="P734" i="5"/>
  <c r="P677" i="5"/>
  <c r="P531" i="5"/>
  <c r="P780" i="5"/>
  <c r="P1126" i="5"/>
  <c r="P2331" i="5"/>
  <c r="P2318" i="5"/>
  <c r="P3421" i="5"/>
  <c r="Q3421" i="5" s="1"/>
  <c r="P3573" i="5"/>
  <c r="Q3573" i="5" s="1"/>
  <c r="P9574" i="5"/>
  <c r="Q9574" i="5" s="1"/>
  <c r="P1862" i="5"/>
  <c r="P3028" i="5"/>
  <c r="P10854" i="5"/>
  <c r="Q10854" i="5" s="1"/>
  <c r="P2201" i="5"/>
  <c r="P2593" i="5"/>
  <c r="P13005" i="5"/>
  <c r="Q13005" i="5" s="1"/>
  <c r="P8513" i="5"/>
  <c r="Q8513" i="5" s="1"/>
  <c r="P13643" i="5"/>
  <c r="P14151" i="5"/>
  <c r="P13714" i="5"/>
  <c r="P840" i="5"/>
  <c r="P2179" i="5"/>
  <c r="P2659" i="5"/>
  <c r="P2706" i="5"/>
  <c r="P2341" i="5"/>
  <c r="P2223" i="5"/>
  <c r="P10665" i="5"/>
  <c r="Q10665" i="5" s="1"/>
  <c r="P11006" i="5"/>
  <c r="Q11006" i="5" s="1"/>
  <c r="P11101" i="5"/>
  <c r="Q11101" i="5" s="1"/>
  <c r="P464" i="5"/>
  <c r="P11400" i="5"/>
  <c r="Q11400" i="5" s="1"/>
  <c r="P12345" i="5"/>
  <c r="Q12345" i="5" s="1"/>
  <c r="P12478" i="5"/>
  <c r="Q12478" i="5" s="1"/>
  <c r="P14472" i="5"/>
  <c r="Q14472" i="5" s="1"/>
  <c r="P12546" i="5"/>
  <c r="Q12546" i="5" s="1"/>
  <c r="P70" i="5"/>
  <c r="P647" i="5"/>
  <c r="P1177" i="5"/>
  <c r="P1727" i="5"/>
  <c r="P3483" i="5"/>
  <c r="Q3483" i="5" s="1"/>
  <c r="P6708" i="5"/>
  <c r="Q6708" i="5" s="1"/>
  <c r="P12431" i="5"/>
  <c r="Q12431" i="5" s="1"/>
  <c r="P311" i="5"/>
  <c r="P3051" i="5"/>
  <c r="Q3051" i="5" s="1"/>
  <c r="P5942" i="5"/>
  <c r="Q5942" i="5" s="1"/>
  <c r="P12218" i="5"/>
  <c r="Q12218" i="5" s="1"/>
  <c r="P12673" i="5"/>
  <c r="Q12673" i="5" s="1"/>
  <c r="P3540" i="5"/>
  <c r="Q3540" i="5" s="1"/>
  <c r="P638" i="5"/>
  <c r="P3588" i="5"/>
  <c r="Q3588" i="5" s="1"/>
  <c r="P9377" i="5"/>
  <c r="Q9377" i="5" s="1"/>
  <c r="P13376" i="5"/>
  <c r="P13301" i="5"/>
  <c r="P9466" i="5"/>
  <c r="Q9466" i="5" s="1"/>
  <c r="P307" i="5"/>
  <c r="P2122" i="5"/>
  <c r="P224" i="5"/>
  <c r="P155" i="5"/>
  <c r="P3108" i="5"/>
  <c r="Q3108" i="5" s="1"/>
  <c r="P4604" i="5"/>
  <c r="Q4604" i="5" s="1"/>
  <c r="P14124" i="5"/>
  <c r="P14344" i="5"/>
  <c r="Q14344" i="5" s="1"/>
  <c r="P13534" i="5"/>
  <c r="P13758" i="5"/>
  <c r="P14002" i="5"/>
  <c r="P14199" i="5"/>
  <c r="P13468" i="5"/>
  <c r="P13656" i="5"/>
  <c r="P14128" i="5"/>
  <c r="P522" i="5"/>
  <c r="P2526" i="5"/>
  <c r="P4239" i="5"/>
  <c r="Q4239" i="5" s="1"/>
  <c r="P5967" i="5"/>
  <c r="Q5967" i="5" s="1"/>
  <c r="P11636" i="5"/>
  <c r="Q11636" i="5" s="1"/>
  <c r="P261" i="5"/>
  <c r="P450" i="5"/>
  <c r="P706" i="5"/>
  <c r="P803" i="5"/>
  <c r="P1054" i="5"/>
  <c r="P1509" i="5"/>
  <c r="P1322" i="5"/>
  <c r="P1377" i="5"/>
  <c r="P1601" i="5"/>
  <c r="P1291" i="5"/>
  <c r="P1682" i="5"/>
  <c r="P2021" i="5"/>
  <c r="P1586" i="5"/>
  <c r="P3257" i="5"/>
  <c r="Q3257" i="5" s="1"/>
  <c r="P3328" i="5"/>
  <c r="Q3328" i="5" s="1"/>
  <c r="P3325" i="5"/>
  <c r="Q3325" i="5" s="1"/>
  <c r="P3479" i="5"/>
  <c r="Q3479" i="5" s="1"/>
  <c r="P3371" i="5"/>
  <c r="Q3371" i="5" s="1"/>
  <c r="P6467" i="5"/>
  <c r="Q6467" i="5" s="1"/>
  <c r="P6649" i="5"/>
  <c r="Q6649" i="5" s="1"/>
  <c r="P8952" i="5"/>
  <c r="Q8952" i="5" s="1"/>
  <c r="P10540" i="5"/>
  <c r="P11815" i="5"/>
  <c r="Q11815" i="5" s="1"/>
  <c r="P12623" i="5"/>
  <c r="Q12623" i="5" s="1"/>
  <c r="P9999" i="5"/>
  <c r="Q9999" i="5" s="1"/>
  <c r="P9871" i="5"/>
  <c r="Q9871" i="5" s="1"/>
  <c r="P14505" i="5"/>
  <c r="Q14505" i="5" s="1"/>
  <c r="P4202" i="5"/>
  <c r="P5964" i="5"/>
  <c r="Q5964" i="5" s="1"/>
  <c r="P8536" i="5"/>
  <c r="Q8536" i="5" s="1"/>
  <c r="P13279" i="5"/>
  <c r="P13539" i="5"/>
  <c r="P13783" i="5"/>
  <c r="P14047" i="5"/>
  <c r="P14247" i="5"/>
  <c r="Q14247" i="5" s="1"/>
  <c r="P13292" i="5"/>
  <c r="P13500" i="5"/>
  <c r="P13708" i="5"/>
  <c r="P13948" i="5"/>
  <c r="P13237" i="5"/>
  <c r="P13505" i="5"/>
  <c r="P14317" i="5"/>
  <c r="P13434" i="5"/>
  <c r="P13598" i="5"/>
  <c r="P13850" i="5"/>
  <c r="P3678" i="5"/>
  <c r="Q3678" i="5" s="1"/>
  <c r="P196" i="5"/>
  <c r="P122" i="5"/>
  <c r="P292" i="5"/>
  <c r="P744" i="5"/>
  <c r="P596" i="5"/>
  <c r="P860" i="5"/>
  <c r="P2279" i="5"/>
  <c r="P2710" i="5"/>
  <c r="P2729" i="5"/>
  <c r="P3833" i="5"/>
  <c r="P3803" i="5"/>
  <c r="Q3803" i="5" s="1"/>
  <c r="P2525" i="5"/>
  <c r="P1974" i="5"/>
  <c r="P11690" i="5"/>
  <c r="Q11690" i="5" s="1"/>
  <c r="P2776" i="5"/>
  <c r="P13121" i="5"/>
  <c r="Q13121" i="5" s="1"/>
  <c r="P12943" i="5"/>
  <c r="Q12943" i="5" s="1"/>
  <c r="P188" i="5"/>
  <c r="P10" i="5"/>
  <c r="P401" i="5"/>
  <c r="P735" i="5"/>
  <c r="P1123" i="5"/>
  <c r="P1136" i="5"/>
  <c r="P1360" i="5"/>
  <c r="P1288" i="5"/>
  <c r="P1511" i="5"/>
  <c r="P1840" i="5"/>
  <c r="P1605" i="5"/>
  <c r="P1498" i="5"/>
  <c r="P2184" i="5"/>
  <c r="P2143" i="5"/>
  <c r="P3266" i="5"/>
  <c r="Q3266" i="5" s="1"/>
  <c r="P3215" i="5"/>
  <c r="Q3215" i="5" s="1"/>
  <c r="P3397" i="5"/>
  <c r="Q3397" i="5" s="1"/>
  <c r="P3492" i="5"/>
  <c r="P5243" i="5"/>
  <c r="Q5243" i="5" s="1"/>
  <c r="P6503" i="5"/>
  <c r="Q6503" i="5" s="1"/>
  <c r="P7651" i="5"/>
  <c r="Q7651" i="5" s="1"/>
  <c r="P453" i="5"/>
  <c r="P12629" i="5"/>
  <c r="Q12629" i="5" s="1"/>
  <c r="P374" i="5"/>
  <c r="P982" i="5"/>
  <c r="P1507" i="5"/>
  <c r="P2420" i="5"/>
  <c r="P3580" i="5"/>
  <c r="Q3580" i="5" s="1"/>
  <c r="P9369" i="5"/>
  <c r="Q9369" i="5" s="1"/>
  <c r="P3133" i="5"/>
  <c r="Q3133" i="5" s="1"/>
  <c r="P9275" i="5"/>
  <c r="Q9275" i="5" s="1"/>
  <c r="P12756" i="5"/>
  <c r="Q12756" i="5" s="1"/>
  <c r="P11059" i="5"/>
  <c r="Q11059" i="5" s="1"/>
  <c r="P9" i="5"/>
  <c r="P770" i="5"/>
  <c r="P1886" i="5"/>
  <c r="P9041" i="5"/>
  <c r="Q9041" i="5" s="1"/>
  <c r="P9616" i="5"/>
  <c r="Q9616" i="5" s="1"/>
  <c r="P9137" i="5"/>
  <c r="Q9137" i="5" s="1"/>
  <c r="P13691" i="5"/>
  <c r="Q13691" i="5" s="1"/>
  <c r="P13657" i="5"/>
  <c r="Q13657" i="5" s="1"/>
  <c r="P491" i="5"/>
  <c r="P8192" i="5"/>
  <c r="Q8192" i="5" s="1"/>
  <c r="P197" i="5"/>
  <c r="P320" i="5"/>
  <c r="P3154" i="5"/>
  <c r="Q3154" i="5" s="1"/>
  <c r="P3156" i="5"/>
  <c r="Q3156" i="5" s="1"/>
  <c r="P4497" i="5"/>
  <c r="Q4497" i="5" s="1"/>
  <c r="P5733" i="5"/>
  <c r="Q5733" i="5" s="1"/>
  <c r="P11427" i="5"/>
  <c r="Q11427" i="5" s="1"/>
  <c r="P2358" i="5"/>
  <c r="P128" i="5"/>
  <c r="P269" i="5"/>
  <c r="P497" i="5"/>
  <c r="P651" i="5"/>
  <c r="P905" i="5"/>
  <c r="P870" i="5"/>
  <c r="P1827" i="5"/>
  <c r="P2171" i="5"/>
  <c r="P101" i="5"/>
  <c r="P481" i="5"/>
  <c r="P739" i="5"/>
  <c r="P1022" i="5"/>
  <c r="P1306" i="5"/>
  <c r="P1122" i="5"/>
  <c r="P1807" i="5"/>
  <c r="P1556" i="5"/>
  <c r="P1777" i="5"/>
  <c r="P1703" i="5"/>
  <c r="P1763" i="5"/>
  <c r="P2332" i="5"/>
  <c r="P3288" i="5"/>
  <c r="Q3288" i="5" s="1"/>
  <c r="P3285" i="5"/>
  <c r="Q3285" i="5" s="1"/>
  <c r="P3522" i="5"/>
  <c r="P3528" i="5"/>
  <c r="P3587" i="5"/>
  <c r="Q3587" i="5" s="1"/>
  <c r="P5772" i="5"/>
  <c r="Q5772" i="5" s="1"/>
  <c r="P5791" i="5"/>
  <c r="Q5791" i="5" s="1"/>
  <c r="P7052" i="5"/>
  <c r="Q7052" i="5" s="1"/>
  <c r="P7887" i="5"/>
  <c r="Q7887" i="5" s="1"/>
  <c r="P8769" i="5"/>
  <c r="Q8769" i="5" s="1"/>
  <c r="P8638" i="5"/>
  <c r="Q8638" i="5" s="1"/>
  <c r="P9194" i="5"/>
  <c r="Q9194" i="5" s="1"/>
  <c r="P10257" i="5"/>
  <c r="P9226" i="5"/>
  <c r="Q9226" i="5" s="1"/>
  <c r="P10003" i="5"/>
  <c r="Q10003" i="5" s="1"/>
  <c r="P10758" i="5"/>
  <c r="Q10758" i="5" s="1"/>
  <c r="P11009" i="5"/>
  <c r="Q11009" i="5" s="1"/>
  <c r="P12019" i="5"/>
  <c r="Q12019" i="5" s="1"/>
  <c r="P11977" i="5"/>
  <c r="Q11977" i="5" s="1"/>
  <c r="P9039" i="5"/>
  <c r="Q9039" i="5" s="1"/>
  <c r="P10769" i="5"/>
  <c r="Q10769" i="5" s="1"/>
  <c r="P10700" i="5"/>
  <c r="Q10700" i="5" s="1"/>
  <c r="P3003" i="5"/>
  <c r="P3998" i="5"/>
  <c r="Q3998" i="5" s="1"/>
  <c r="P4186" i="5"/>
  <c r="P4749" i="5"/>
  <c r="Q4749" i="5" s="1"/>
  <c r="P4182" i="5"/>
  <c r="Q4182" i="5" s="1"/>
  <c r="P8301" i="5"/>
  <c r="Q8301" i="5" s="1"/>
  <c r="P108" i="5"/>
  <c r="P562" i="5"/>
  <c r="P496" i="5"/>
  <c r="P552" i="5"/>
  <c r="P818" i="5"/>
  <c r="P1988" i="5"/>
  <c r="P2627" i="5"/>
  <c r="P3737" i="5"/>
  <c r="Q3737" i="5" s="1"/>
  <c r="P2287" i="5"/>
  <c r="P11933" i="5"/>
  <c r="Q11933" i="5" s="1"/>
  <c r="P10032" i="5"/>
  <c r="Q10032" i="5" s="1"/>
  <c r="P3839" i="5"/>
  <c r="Q3839" i="5" s="1"/>
  <c r="P4204" i="5"/>
  <c r="Q4204" i="5" s="1"/>
  <c r="P945" i="5"/>
  <c r="P851" i="5"/>
  <c r="P988" i="5"/>
  <c r="P1971" i="5"/>
  <c r="P1793" i="5"/>
  <c r="P2180" i="5"/>
  <c r="P3779" i="5"/>
  <c r="Q3779" i="5" s="1"/>
  <c r="P98" i="5"/>
  <c r="P159" i="5"/>
  <c r="P603" i="5"/>
  <c r="P821" i="5"/>
  <c r="P858" i="5"/>
  <c r="P1975" i="5"/>
  <c r="P351" i="5"/>
  <c r="P699" i="5"/>
  <c r="P814" i="5"/>
  <c r="P1018" i="5"/>
  <c r="P1161" i="5"/>
  <c r="P1253" i="5"/>
  <c r="P1276" i="5"/>
  <c r="P1186" i="5"/>
  <c r="P1728" i="5"/>
  <c r="P1992" i="5"/>
  <c r="P1670" i="5"/>
  <c r="P1854" i="5"/>
  <c r="P2109" i="5"/>
  <c r="P2018" i="5"/>
  <c r="P2390" i="5"/>
  <c r="P2370" i="5"/>
  <c r="P5258" i="5"/>
  <c r="Q5258" i="5" s="1"/>
  <c r="P7554" i="5"/>
  <c r="Q7554" i="5" s="1"/>
  <c r="P7439" i="5"/>
  <c r="Q7439" i="5" s="1"/>
  <c r="P8340" i="5"/>
  <c r="Q8340" i="5" s="1"/>
  <c r="P8681" i="5"/>
  <c r="Q8681" i="5" s="1"/>
  <c r="P7928" i="5"/>
  <c r="Q7928" i="5" s="1"/>
  <c r="P9070" i="5"/>
  <c r="Q9070" i="5" s="1"/>
  <c r="P9912" i="5"/>
  <c r="Q9912" i="5" s="1"/>
  <c r="P10312" i="5"/>
  <c r="P7022" i="5"/>
  <c r="Q7022" i="5" s="1"/>
  <c r="P10259" i="5"/>
  <c r="P10246" i="5"/>
  <c r="P10952" i="5"/>
  <c r="Q10952" i="5" s="1"/>
  <c r="P12601" i="5"/>
  <c r="Q12601" i="5" s="1"/>
  <c r="P3532" i="5"/>
  <c r="P10028" i="5"/>
  <c r="Q10028" i="5" s="1"/>
  <c r="P9612" i="5"/>
  <c r="Q9612" i="5" s="1"/>
  <c r="P10963" i="5"/>
  <c r="Q10963" i="5" s="1"/>
  <c r="P11073" i="5"/>
  <c r="Q11073" i="5" s="1"/>
  <c r="P2936" i="5"/>
  <c r="P4172" i="5"/>
  <c r="P4964" i="5"/>
  <c r="Q4964" i="5" s="1"/>
  <c r="P4679" i="5"/>
  <c r="P13251" i="5"/>
  <c r="P13523" i="5"/>
  <c r="P13755" i="5"/>
  <c r="P14015" i="5"/>
  <c r="P13248" i="5"/>
  <c r="P13488" i="5"/>
  <c r="P2269" i="5"/>
  <c r="P160" i="5"/>
  <c r="P302" i="5"/>
  <c r="P279" i="5"/>
  <c r="P893" i="5"/>
  <c r="P862" i="5"/>
  <c r="P827" i="5"/>
  <c r="P832" i="5"/>
  <c r="P904" i="5"/>
  <c r="P2079" i="5"/>
  <c r="P2196" i="5"/>
  <c r="P2254" i="5"/>
  <c r="P2743" i="5"/>
  <c r="P2772" i="5"/>
  <c r="P2322" i="5"/>
  <c r="P9381" i="5"/>
  <c r="Q9381" i="5" s="1"/>
  <c r="P12907" i="5"/>
  <c r="Q12907" i="5" s="1"/>
  <c r="P1831" i="5"/>
  <c r="P1930" i="5"/>
  <c r="P2934" i="5"/>
  <c r="P2915" i="5"/>
  <c r="P2775" i="5"/>
  <c r="P515" i="5"/>
  <c r="P14343" i="5"/>
  <c r="Q14343" i="5" s="1"/>
  <c r="P11246" i="5"/>
  <c r="Q11246" i="5" s="1"/>
  <c r="P6131" i="5"/>
  <c r="Q6131" i="5" s="1"/>
  <c r="P6614" i="5"/>
  <c r="Q6614" i="5" s="1"/>
  <c r="P5396" i="5"/>
  <c r="Q5396" i="5" s="1"/>
  <c r="P5433" i="5"/>
  <c r="Q5433" i="5" s="1"/>
  <c r="P8109" i="5"/>
  <c r="Q8109" i="5" s="1"/>
  <c r="P8864" i="5"/>
  <c r="Q8864" i="5" s="1"/>
  <c r="P7952" i="5"/>
  <c r="Q7952" i="5" s="1"/>
  <c r="P11521" i="5"/>
  <c r="Q11521" i="5" s="1"/>
  <c r="P2121" i="5"/>
  <c r="P11415" i="5"/>
  <c r="Q11415" i="5" s="1"/>
  <c r="P9684" i="5"/>
  <c r="Q9684" i="5" s="1"/>
  <c r="P13324" i="5"/>
  <c r="P13885" i="5"/>
  <c r="P3123" i="5"/>
  <c r="Q3123" i="5" s="1"/>
  <c r="P1616" i="5"/>
  <c r="P1853" i="5"/>
  <c r="P9673" i="5"/>
  <c r="Q9673" i="5" s="1"/>
  <c r="P10549" i="5"/>
  <c r="P5349" i="5"/>
  <c r="Q5349" i="5" s="1"/>
  <c r="P5430" i="5"/>
  <c r="Q5430" i="5" s="1"/>
  <c r="P6022" i="5"/>
  <c r="Q6022" i="5" s="1"/>
  <c r="P7620" i="5"/>
  <c r="Q7620" i="5" s="1"/>
  <c r="P9151" i="5"/>
  <c r="Q9151" i="5" s="1"/>
  <c r="P7010" i="5"/>
  <c r="Q7010" i="5" s="1"/>
  <c r="P9153" i="5"/>
  <c r="Q9153" i="5" s="1"/>
  <c r="P8335" i="5"/>
  <c r="Q8335" i="5" s="1"/>
  <c r="P12715" i="5"/>
  <c r="Q12715" i="5" s="1"/>
  <c r="P13073" i="5"/>
  <c r="Q13073" i="5" s="1"/>
  <c r="P12951" i="5"/>
  <c r="Q12951" i="5" s="1"/>
  <c r="P248" i="5"/>
  <c r="P19" i="5"/>
  <c r="P1613" i="5"/>
  <c r="P1413" i="5"/>
  <c r="P1218" i="5"/>
  <c r="P3430" i="5"/>
  <c r="Q3430" i="5" s="1"/>
  <c r="P3777" i="5"/>
  <c r="Q3777" i="5" s="1"/>
  <c r="P3615" i="5"/>
  <c r="Q3615" i="5" s="1"/>
  <c r="P5508" i="5"/>
  <c r="Q5508" i="5" s="1"/>
  <c r="P5758" i="5"/>
  <c r="Q5758" i="5" s="1"/>
  <c r="P7541" i="5"/>
  <c r="Q7541" i="5" s="1"/>
  <c r="P8437" i="5"/>
  <c r="Q8437" i="5" s="1"/>
  <c r="P9099" i="5"/>
  <c r="Q9099" i="5" s="1"/>
  <c r="P12732" i="5"/>
  <c r="Q12732" i="5" s="1"/>
  <c r="P4546" i="5"/>
  <c r="P3836" i="5"/>
  <c r="Q3836" i="5" s="1"/>
  <c r="P8070" i="5"/>
  <c r="Q8070" i="5" s="1"/>
  <c r="P9470" i="5"/>
  <c r="Q9470" i="5" s="1"/>
  <c r="P12995" i="5"/>
  <c r="Q12995" i="5" s="1"/>
  <c r="P4101" i="5"/>
  <c r="P4841" i="5"/>
  <c r="P7639" i="5"/>
  <c r="Q7639" i="5" s="1"/>
  <c r="P13426" i="5"/>
  <c r="P14258" i="5"/>
  <c r="P4584" i="5"/>
  <c r="Q4584" i="5" s="1"/>
  <c r="P974" i="5"/>
  <c r="P2550" i="5"/>
  <c r="P3523" i="5"/>
  <c r="P10084" i="5"/>
  <c r="Q10084" i="5" s="1"/>
  <c r="P11439" i="5"/>
  <c r="Q11439" i="5" s="1"/>
  <c r="P5018" i="5"/>
  <c r="P6490" i="5"/>
  <c r="Q6490" i="5" s="1"/>
  <c r="P6197" i="5"/>
  <c r="Q6197" i="5" s="1"/>
  <c r="P8015" i="5"/>
  <c r="Q8015" i="5" s="1"/>
  <c r="P9279" i="5"/>
  <c r="Q9279" i="5" s="1"/>
  <c r="P11029" i="5"/>
  <c r="Q11029" i="5" s="1"/>
  <c r="P978" i="5"/>
  <c r="P998" i="5"/>
  <c r="P2028" i="5"/>
  <c r="P7800" i="5"/>
  <c r="Q7800" i="5" s="1"/>
  <c r="P11691" i="5"/>
  <c r="Q11691" i="5" s="1"/>
  <c r="P195" i="5"/>
  <c r="P2183" i="5"/>
  <c r="P9474" i="5"/>
  <c r="Q9474" i="5" s="1"/>
  <c r="P4459" i="5"/>
  <c r="Q4459" i="5" s="1"/>
  <c r="P5846" i="5"/>
  <c r="Q5846" i="5" s="1"/>
  <c r="P12308" i="5"/>
  <c r="Q12308" i="5" s="1"/>
  <c r="P12792" i="5"/>
  <c r="Q12792" i="5" s="1"/>
  <c r="P9732" i="5"/>
  <c r="Q9732" i="5" s="1"/>
  <c r="P12918" i="5"/>
  <c r="Q12918" i="5" s="1"/>
  <c r="P13051" i="5"/>
  <c r="Q13051" i="5" s="1"/>
  <c r="P9450" i="5"/>
  <c r="Q9450" i="5" s="1"/>
  <c r="P10767" i="5"/>
  <c r="Q10767" i="5" s="1"/>
  <c r="P10664" i="5"/>
  <c r="Q10664" i="5" s="1"/>
  <c r="P2096" i="5"/>
  <c r="P8917" i="5"/>
  <c r="Q8917" i="5" s="1"/>
  <c r="P11794" i="5"/>
  <c r="Q11794" i="5" s="1"/>
  <c r="P10133" i="5"/>
  <c r="Q10133" i="5" s="1"/>
  <c r="P9947" i="5"/>
  <c r="Q9947" i="5" s="1"/>
  <c r="P3013" i="5"/>
  <c r="P4636" i="5"/>
  <c r="Q4636" i="5" s="1"/>
  <c r="P10993" i="5"/>
  <c r="Q10993" i="5" s="1"/>
  <c r="P9256" i="5"/>
  <c r="Q9256" i="5" s="1"/>
  <c r="P9143" i="5"/>
  <c r="Q9143" i="5" s="1"/>
  <c r="P10600" i="5"/>
  <c r="P10435" i="5"/>
  <c r="P9963" i="5"/>
  <c r="Q9963" i="5" s="1"/>
  <c r="P10872" i="5"/>
  <c r="Q10872" i="5" s="1"/>
  <c r="P2873" i="5"/>
  <c r="P2962" i="5"/>
  <c r="P2812" i="5"/>
  <c r="P14094" i="5"/>
  <c r="P14298" i="5"/>
  <c r="Q14298" i="5" s="1"/>
  <c r="P5214" i="5"/>
  <c r="Q5214" i="5" s="1"/>
  <c r="P11365" i="5"/>
  <c r="Q11365" i="5" s="1"/>
  <c r="P11064" i="5"/>
  <c r="Q11064" i="5" s="1"/>
  <c r="P8583" i="5"/>
  <c r="Q8583" i="5" s="1"/>
  <c r="P2954" i="5"/>
  <c r="P10080" i="5"/>
  <c r="Q10080" i="5" s="1"/>
  <c r="P7112" i="5"/>
  <c r="Q7112" i="5" s="1"/>
  <c r="P12048" i="5"/>
  <c r="Q12048" i="5" s="1"/>
  <c r="P14495" i="5"/>
  <c r="Q14495" i="5" s="1"/>
  <c r="P611" i="5"/>
  <c r="P1857" i="5"/>
  <c r="P9123" i="5"/>
  <c r="Q9123" i="5" s="1"/>
  <c r="P11571" i="5"/>
  <c r="Q11571" i="5" s="1"/>
  <c r="P2150" i="5"/>
  <c r="P2484" i="5"/>
  <c r="P8125" i="5"/>
  <c r="Q8125" i="5" s="1"/>
  <c r="P9698" i="5"/>
  <c r="Q9698" i="5" s="1"/>
  <c r="P13054" i="5"/>
  <c r="Q13054" i="5" s="1"/>
  <c r="P495" i="5"/>
  <c r="P3645" i="5"/>
  <c r="Q3645" i="5" s="1"/>
  <c r="P4111" i="5"/>
  <c r="P1820" i="5"/>
  <c r="P3429" i="5"/>
  <c r="Q3429" i="5" s="1"/>
  <c r="P5842" i="5"/>
  <c r="Q5842" i="5" s="1"/>
  <c r="P9870" i="5"/>
  <c r="Q9870" i="5" s="1"/>
  <c r="P11740" i="5"/>
  <c r="Q11740" i="5" s="1"/>
  <c r="P4696" i="5"/>
  <c r="P1817" i="5"/>
  <c r="P14563" i="5"/>
  <c r="P10835" i="5"/>
  <c r="Q10835" i="5" s="1"/>
  <c r="P1299" i="5"/>
  <c r="P3352" i="5"/>
  <c r="Q3352" i="5" s="1"/>
  <c r="P10563" i="5"/>
  <c r="P9272" i="5"/>
  <c r="Q9272" i="5" s="1"/>
  <c r="P10199" i="5"/>
  <c r="P4179" i="5"/>
  <c r="Q4179" i="5" s="1"/>
  <c r="P642" i="5"/>
  <c r="P2052" i="5"/>
  <c r="P3322" i="5"/>
  <c r="Q3322" i="5" s="1"/>
  <c r="P10975" i="5"/>
  <c r="Q10975" i="5" s="1"/>
  <c r="P1162" i="5"/>
  <c r="P1915" i="5"/>
  <c r="P2512" i="5"/>
  <c r="P9532" i="5"/>
  <c r="Q9532" i="5" s="1"/>
  <c r="P1863" i="5"/>
  <c r="P9238" i="5"/>
  <c r="Q9238" i="5" s="1"/>
  <c r="P3555" i="5"/>
  <c r="Q3555" i="5" s="1"/>
  <c r="P190" i="5"/>
  <c r="P3066" i="5"/>
  <c r="Q3066" i="5" s="1"/>
  <c r="P3052" i="5"/>
  <c r="P4243" i="5"/>
  <c r="Q4243" i="5" s="1"/>
  <c r="P12057" i="5"/>
  <c r="Q12057" i="5" s="1"/>
  <c r="P12014" i="5"/>
  <c r="Q12014" i="5" s="1"/>
  <c r="P3593" i="5"/>
  <c r="Q3593" i="5" s="1"/>
  <c r="P13920" i="5"/>
  <c r="P3055" i="5"/>
  <c r="Q3055" i="5" s="1"/>
  <c r="P2677" i="5"/>
  <c r="P3800" i="5"/>
  <c r="Q3800" i="5" s="1"/>
  <c r="P9409" i="5"/>
  <c r="Q9409" i="5" s="1"/>
  <c r="P12135" i="5"/>
  <c r="Q12135" i="5" s="1"/>
  <c r="P12905" i="5"/>
  <c r="Q12905" i="5" s="1"/>
  <c r="P55" i="5"/>
  <c r="P799" i="5"/>
  <c r="P1115" i="5"/>
  <c r="P1049" i="5"/>
  <c r="P1258" i="5"/>
  <c r="P1851" i="5"/>
  <c r="P9015" i="5"/>
  <c r="Q9015" i="5" s="1"/>
  <c r="P10280" i="5"/>
  <c r="P10102" i="5"/>
  <c r="Q10102" i="5" s="1"/>
  <c r="P10275" i="5"/>
  <c r="P11216" i="5"/>
  <c r="Q11216" i="5" s="1"/>
  <c r="P3695" i="5"/>
  <c r="Q3695" i="5" s="1"/>
  <c r="P13109" i="5"/>
  <c r="Q13109" i="5" s="1"/>
  <c r="P655" i="5"/>
  <c r="P588" i="5"/>
  <c r="P1399" i="5"/>
  <c r="P1871" i="5"/>
  <c r="P2132" i="5"/>
  <c r="P3574" i="5"/>
  <c r="Q3574" i="5" s="1"/>
  <c r="P10191" i="5"/>
  <c r="P12117" i="5"/>
  <c r="Q12117" i="5" s="1"/>
  <c r="P2259" i="5"/>
  <c r="P837" i="5"/>
  <c r="P2666" i="5"/>
  <c r="P1926" i="5"/>
  <c r="P1517" i="5"/>
  <c r="P1604" i="5"/>
  <c r="P1711" i="5"/>
  <c r="P3428" i="5"/>
  <c r="Q3428" i="5" s="1"/>
  <c r="P3334" i="5"/>
  <c r="Q3334" i="5" s="1"/>
  <c r="P3303" i="5"/>
  <c r="Q3303" i="5" s="1"/>
  <c r="P309" i="5"/>
  <c r="P143" i="5"/>
  <c r="P560" i="5"/>
  <c r="P701" i="5"/>
  <c r="P920" i="5"/>
  <c r="P2095" i="5"/>
  <c r="P2339" i="5"/>
  <c r="P2727" i="5"/>
  <c r="P2834" i="5"/>
  <c r="P8883" i="5"/>
  <c r="Q8883" i="5" s="1"/>
  <c r="P9408" i="5"/>
  <c r="Q9408" i="5" s="1"/>
  <c r="P1431" i="5"/>
  <c r="P12023" i="5"/>
  <c r="Q12023" i="5" s="1"/>
  <c r="P2225" i="5"/>
  <c r="P2296" i="5"/>
  <c r="P9254" i="5"/>
  <c r="Q9254" i="5" s="1"/>
  <c r="P13136" i="5"/>
  <c r="Q13136" i="5" s="1"/>
  <c r="P2024" i="5"/>
  <c r="P8889" i="5"/>
  <c r="Q8889" i="5" s="1"/>
  <c r="P12947" i="5"/>
  <c r="Q12947" i="5" s="1"/>
  <c r="P53" i="5"/>
  <c r="P769" i="5"/>
  <c r="P1892" i="5"/>
  <c r="P3177" i="5"/>
  <c r="Q3177" i="5" s="1"/>
  <c r="P3204" i="5"/>
  <c r="Q3204" i="5" s="1"/>
  <c r="P3192" i="5"/>
  <c r="Q3192" i="5" s="1"/>
  <c r="P5746" i="5"/>
  <c r="Q5746" i="5" s="1"/>
  <c r="P10278" i="5"/>
  <c r="P12655" i="5"/>
  <c r="Q12655" i="5" s="1"/>
  <c r="P10691" i="5"/>
  <c r="Q10691" i="5" s="1"/>
  <c r="P9379" i="5"/>
  <c r="Q9379" i="5" s="1"/>
  <c r="P14450" i="5"/>
  <c r="Q14450" i="5" s="1"/>
  <c r="P5446" i="5"/>
  <c r="Q5446" i="5" s="1"/>
  <c r="P8069" i="5"/>
  <c r="Q8069" i="5" s="1"/>
  <c r="P749" i="5"/>
  <c r="P2663" i="5"/>
  <c r="P2815" i="5"/>
  <c r="P3097" i="5"/>
  <c r="Q3097" i="5" s="1"/>
  <c r="P3339" i="5"/>
  <c r="Q3339" i="5" s="1"/>
  <c r="P12950" i="5"/>
  <c r="Q12950" i="5" s="1"/>
  <c r="P2875" i="5"/>
  <c r="P10756" i="5"/>
  <c r="Q10756" i="5" s="1"/>
  <c r="P2894" i="5"/>
  <c r="P4504" i="5"/>
  <c r="Q4504" i="5" s="1"/>
  <c r="P4900" i="5"/>
  <c r="P4511" i="5"/>
  <c r="Q4511" i="5" s="1"/>
  <c r="P456" i="5"/>
  <c r="P781" i="5"/>
  <c r="P267" i="5"/>
  <c r="P586" i="5"/>
  <c r="P872" i="5"/>
  <c r="P1828" i="5"/>
  <c r="P1598" i="5"/>
  <c r="P2090" i="5"/>
  <c r="P2624" i="5"/>
  <c r="P2734" i="5"/>
  <c r="P8801" i="5"/>
  <c r="Q8801" i="5" s="1"/>
  <c r="P10100" i="5"/>
  <c r="Q10100" i="5" s="1"/>
  <c r="P11293" i="5"/>
  <c r="Q11293" i="5" s="1"/>
  <c r="P1355" i="5"/>
  <c r="P2879" i="5"/>
  <c r="P2900" i="5"/>
  <c r="P2303" i="5"/>
  <c r="P2207" i="5"/>
  <c r="P3742" i="5"/>
  <c r="Q3742" i="5" s="1"/>
  <c r="P3354" i="5"/>
  <c r="Q3354" i="5" s="1"/>
  <c r="P11830" i="5"/>
  <c r="Q11830" i="5" s="1"/>
  <c r="P3804" i="5"/>
  <c r="Q3804" i="5" s="1"/>
  <c r="P809" i="5"/>
  <c r="P1056" i="5"/>
  <c r="P1584" i="5"/>
  <c r="P5532" i="5"/>
  <c r="Q5532" i="5" s="1"/>
  <c r="P8441" i="5"/>
  <c r="Q8441" i="5" s="1"/>
  <c r="P9033" i="5"/>
  <c r="Q9033" i="5" s="1"/>
  <c r="P8738" i="5"/>
  <c r="Q8738" i="5" s="1"/>
  <c r="P10827" i="5"/>
  <c r="Q10827" i="5" s="1"/>
  <c r="P10143" i="5"/>
  <c r="Q10143" i="5" s="1"/>
  <c r="P2847" i="5"/>
  <c r="P8462" i="5"/>
  <c r="Q8462" i="5" s="1"/>
  <c r="P3556" i="5"/>
  <c r="Q3556" i="5" s="1"/>
  <c r="P3632" i="5"/>
  <c r="Q3632" i="5" s="1"/>
  <c r="P3705" i="5"/>
  <c r="Q3705" i="5" s="1"/>
  <c r="P5866" i="5"/>
  <c r="Q5866" i="5" s="1"/>
  <c r="P1877" i="5"/>
  <c r="P12814" i="5"/>
  <c r="Q12814" i="5" s="1"/>
  <c r="P12716" i="5"/>
  <c r="Q12716" i="5" s="1"/>
  <c r="P740" i="5"/>
  <c r="P3418" i="5"/>
  <c r="Q3418" i="5" s="1"/>
  <c r="P7051" i="5"/>
  <c r="Q7051" i="5" s="1"/>
  <c r="P11157" i="5"/>
  <c r="Q11157" i="5" s="1"/>
  <c r="P14362" i="5"/>
  <c r="P11389" i="5"/>
  <c r="Q11389" i="5" s="1"/>
  <c r="P12169" i="5"/>
  <c r="Q12169" i="5" s="1"/>
  <c r="P2401" i="5"/>
  <c r="P3723" i="5"/>
  <c r="Q3723" i="5" s="1"/>
  <c r="P3835" i="5"/>
  <c r="P4463" i="5"/>
  <c r="Q4463" i="5" s="1"/>
  <c r="P3168" i="5"/>
  <c r="Q3168" i="5" s="1"/>
  <c r="P10287" i="5"/>
  <c r="P3036" i="5"/>
  <c r="P10568" i="5"/>
  <c r="P11354" i="5"/>
  <c r="Q11354" i="5" s="1"/>
  <c r="P14368" i="5"/>
  <c r="P13648" i="5"/>
  <c r="P13884" i="5"/>
  <c r="P2255" i="5"/>
  <c r="P113" i="5"/>
  <c r="P600" i="5"/>
  <c r="P1986" i="5"/>
  <c r="P2310" i="5"/>
  <c r="P10922" i="5"/>
  <c r="Q10922" i="5" s="1"/>
  <c r="P12955" i="5"/>
  <c r="Q12955" i="5" s="1"/>
  <c r="P13157" i="5"/>
  <c r="Q13157" i="5" s="1"/>
  <c r="P2942" i="5"/>
  <c r="P2951" i="5"/>
  <c r="P2543" i="5"/>
  <c r="P4468" i="5"/>
  <c r="P4156" i="5"/>
  <c r="P5970" i="5"/>
  <c r="Q5970" i="5" s="1"/>
  <c r="P2363" i="5"/>
  <c r="P1406" i="5"/>
  <c r="P1924" i="5"/>
  <c r="P2413" i="5"/>
  <c r="P2213" i="5"/>
  <c r="P2300" i="5"/>
  <c r="P9295" i="5"/>
  <c r="Q9295" i="5" s="1"/>
  <c r="P3337" i="5"/>
  <c r="Q3337" i="5" s="1"/>
  <c r="P11661" i="5"/>
  <c r="Q11661" i="5" s="1"/>
  <c r="P777" i="5"/>
  <c r="P1307" i="5"/>
  <c r="P1581" i="5"/>
  <c r="P3191" i="5"/>
  <c r="Q3191" i="5" s="1"/>
  <c r="P3478" i="5"/>
  <c r="Q3478" i="5" s="1"/>
  <c r="P5847" i="5"/>
  <c r="Q5847" i="5" s="1"/>
  <c r="P8884" i="5"/>
  <c r="Q8884" i="5" s="1"/>
  <c r="P8338" i="5"/>
  <c r="Q8338" i="5" s="1"/>
  <c r="P9957" i="5"/>
  <c r="Q9957" i="5" s="1"/>
  <c r="P12349" i="5"/>
  <c r="Q12349" i="5" s="1"/>
  <c r="P8908" i="5"/>
  <c r="Q8908" i="5" s="1"/>
  <c r="P4163" i="5"/>
  <c r="Q4163" i="5" s="1"/>
  <c r="P4902" i="5"/>
  <c r="Q4902" i="5" s="1"/>
  <c r="P899" i="5"/>
  <c r="P11131" i="5"/>
  <c r="Q11131" i="5" s="1"/>
  <c r="P432" i="5"/>
  <c r="P906" i="5"/>
  <c r="P971" i="5"/>
  <c r="P1461" i="5"/>
  <c r="P1860" i="5"/>
  <c r="P3202" i="5"/>
  <c r="Q3202" i="5" s="1"/>
  <c r="P3622" i="5"/>
  <c r="Q3622" i="5" s="1"/>
  <c r="P8707" i="5"/>
  <c r="Q8707" i="5" s="1"/>
  <c r="P9628" i="5"/>
  <c r="Q9628" i="5" s="1"/>
  <c r="P11931" i="5"/>
  <c r="Q11931" i="5" s="1"/>
  <c r="P13623" i="5"/>
  <c r="P2672" i="5"/>
  <c r="P3809" i="5"/>
  <c r="Q3809" i="5" s="1"/>
  <c r="P2886" i="5"/>
  <c r="P2933" i="5"/>
  <c r="P11782" i="5"/>
  <c r="Q11782" i="5" s="1"/>
  <c r="P2240" i="5"/>
  <c r="P10658" i="5"/>
  <c r="Q10658" i="5" s="1"/>
  <c r="P4232" i="5"/>
  <c r="Q4232" i="5" s="1"/>
  <c r="P12925" i="5"/>
  <c r="Q12925" i="5" s="1"/>
  <c r="P2040" i="5"/>
  <c r="P339" i="5"/>
  <c r="P5891" i="5"/>
  <c r="Q5891" i="5" s="1"/>
  <c r="P595" i="5"/>
  <c r="P1782" i="5"/>
  <c r="P10825" i="5"/>
  <c r="Q10825" i="5" s="1"/>
  <c r="P12083" i="5"/>
  <c r="Q12083" i="5" s="1"/>
  <c r="P1390" i="5"/>
  <c r="P1526" i="5"/>
  <c r="P216" i="5"/>
  <c r="P270" i="5"/>
  <c r="P3169" i="5"/>
  <c r="Q3169" i="5" s="1"/>
  <c r="P4438" i="5"/>
  <c r="Q4438" i="5" s="1"/>
  <c r="P12480" i="5"/>
  <c r="Q12480" i="5" s="1"/>
  <c r="P14530" i="5"/>
  <c r="P12657" i="5"/>
  <c r="Q12657" i="5" s="1"/>
  <c r="P74" i="5"/>
  <c r="P9284" i="5"/>
  <c r="Q9284" i="5" s="1"/>
  <c r="P14267" i="5"/>
  <c r="P4738" i="5"/>
  <c r="P8773" i="5"/>
  <c r="Q8773" i="5" s="1"/>
  <c r="P9731" i="5"/>
  <c r="Q9731" i="5" s="1"/>
  <c r="P11363" i="5"/>
  <c r="Q11363" i="5" s="1"/>
  <c r="P13256" i="5"/>
  <c r="P13197" i="5"/>
  <c r="P13025" i="5"/>
  <c r="Q13025" i="5" s="1"/>
  <c r="P3558" i="5"/>
  <c r="Q3558" i="5" s="1"/>
  <c r="P249" i="5"/>
  <c r="P743" i="5"/>
  <c r="P901" i="5"/>
  <c r="P935" i="5"/>
  <c r="P1780" i="5"/>
  <c r="P3813" i="5"/>
  <c r="Q3813" i="5" s="1"/>
  <c r="P12935" i="5"/>
  <c r="Q12935" i="5" s="1"/>
  <c r="P1895" i="5"/>
  <c r="P2236" i="5"/>
  <c r="P2961" i="5"/>
  <c r="P12953" i="5"/>
  <c r="Q12953" i="5" s="1"/>
  <c r="P12978" i="5"/>
  <c r="Q12978" i="5" s="1"/>
  <c r="P77" i="5"/>
  <c r="P369" i="5"/>
  <c r="P557" i="5"/>
  <c r="P1155" i="5"/>
  <c r="P1125" i="5"/>
  <c r="P1275" i="5"/>
  <c r="P1182" i="5"/>
  <c r="P1286" i="5"/>
  <c r="P1945" i="5"/>
  <c r="P1553" i="5"/>
  <c r="P3260" i="5"/>
  <c r="Q3260" i="5" s="1"/>
  <c r="P3774" i="5"/>
  <c r="Q3774" i="5" s="1"/>
  <c r="P6710" i="5"/>
  <c r="Q6710" i="5" s="1"/>
  <c r="P9652" i="5"/>
  <c r="Q9652" i="5" s="1"/>
  <c r="P10334" i="5"/>
  <c r="P11901" i="5"/>
  <c r="Q11901" i="5" s="1"/>
  <c r="P2892" i="5"/>
  <c r="P9960" i="5"/>
  <c r="Q9960" i="5" s="1"/>
  <c r="P3877" i="5"/>
  <c r="Q3877" i="5" s="1"/>
  <c r="P13687" i="5"/>
  <c r="P13975" i="5"/>
  <c r="P14195" i="5"/>
  <c r="Q14195" i="5" s="1"/>
  <c r="P13417" i="5"/>
  <c r="P14214" i="5"/>
  <c r="P145" i="5"/>
  <c r="P534" i="5"/>
  <c r="P286" i="5"/>
  <c r="P865" i="5"/>
  <c r="P838" i="5"/>
  <c r="P967" i="5"/>
  <c r="P876" i="5"/>
  <c r="P1968" i="5"/>
  <c r="P2086" i="5"/>
  <c r="P2611" i="5"/>
  <c r="P2809" i="5"/>
  <c r="P2305" i="5"/>
  <c r="P2840" i="5"/>
  <c r="P3821" i="5"/>
  <c r="Q3821" i="5" s="1"/>
  <c r="P10996" i="5"/>
  <c r="Q10996" i="5" s="1"/>
  <c r="P2595" i="5"/>
  <c r="P2986" i="5"/>
  <c r="P11104" i="5"/>
  <c r="Q11104" i="5" s="1"/>
  <c r="P2114" i="5"/>
  <c r="P2803" i="5"/>
  <c r="P13120" i="5"/>
  <c r="Q13120" i="5" s="1"/>
  <c r="P2031" i="5"/>
  <c r="P81" i="5"/>
  <c r="P610" i="5"/>
  <c r="P1455" i="5"/>
  <c r="P1704" i="5"/>
  <c r="P1332" i="5"/>
  <c r="P3232" i="5"/>
  <c r="Q3232" i="5" s="1"/>
  <c r="P3670" i="5"/>
  <c r="Q3670" i="5" s="1"/>
  <c r="P3275" i="5"/>
  <c r="Q3275" i="5" s="1"/>
  <c r="P6466" i="5"/>
  <c r="Q6466" i="5" s="1"/>
  <c r="P9415" i="5"/>
  <c r="Q9415" i="5" s="1"/>
  <c r="P10821" i="5"/>
  <c r="Q10821" i="5" s="1"/>
  <c r="P2859" i="5"/>
  <c r="P10050" i="5"/>
  <c r="Q10050" i="5" s="1"/>
  <c r="P11359" i="5"/>
  <c r="Q11359" i="5" s="1"/>
  <c r="P3001" i="5"/>
  <c r="P4580" i="5"/>
  <c r="Q4580" i="5" s="1"/>
  <c r="P14348" i="5"/>
  <c r="Q14348" i="5" s="1"/>
  <c r="P14006" i="5"/>
  <c r="P486" i="5"/>
  <c r="P231" i="5"/>
  <c r="P975" i="5"/>
  <c r="P2335" i="5"/>
  <c r="P2790" i="5"/>
  <c r="P2813" i="5"/>
  <c r="P2634" i="5"/>
  <c r="P9367" i="5"/>
  <c r="Q9367" i="5" s="1"/>
  <c r="P9294" i="5"/>
  <c r="Q9294" i="5" s="1"/>
  <c r="P11165" i="5"/>
  <c r="Q11165" i="5" s="1"/>
  <c r="P13111" i="5"/>
  <c r="Q13111" i="5" s="1"/>
  <c r="P2455" i="5"/>
  <c r="P3005" i="5"/>
  <c r="P8970" i="5"/>
  <c r="Q8970" i="5" s="1"/>
  <c r="P12894" i="5"/>
  <c r="Q12894" i="5" s="1"/>
  <c r="P49" i="5"/>
  <c r="P618" i="5"/>
  <c r="P807" i="5"/>
  <c r="P1163" i="5"/>
  <c r="P1310" i="5"/>
  <c r="P1238" i="5"/>
  <c r="P1668" i="5"/>
  <c r="P1888" i="5"/>
  <c r="P1641" i="5"/>
  <c r="P3103" i="5"/>
  <c r="Q3103" i="5" s="1"/>
  <c r="P3188" i="5"/>
  <c r="Q3188" i="5" s="1"/>
  <c r="P3422" i="5"/>
  <c r="Q3422" i="5" s="1"/>
  <c r="P3520" i="5"/>
  <c r="P9893" i="5"/>
  <c r="Q9893" i="5" s="1"/>
  <c r="P10008" i="5"/>
  <c r="Q10008" i="5" s="1"/>
  <c r="P198" i="5"/>
  <c r="P3533" i="5"/>
  <c r="Q3533" i="5" s="1"/>
  <c r="P9285" i="5"/>
  <c r="Q9285" i="5" s="1"/>
  <c r="P13075" i="5"/>
  <c r="Q13075" i="5" s="1"/>
  <c r="P1048" i="5"/>
  <c r="P1244" i="5"/>
  <c r="P1467" i="5"/>
  <c r="P3233" i="5"/>
  <c r="Q3233" i="5" s="1"/>
  <c r="P3127" i="5"/>
  <c r="Q3127" i="5" s="1"/>
  <c r="P3298" i="5"/>
  <c r="Q3298" i="5" s="1"/>
  <c r="P7139" i="5"/>
  <c r="Q7139" i="5" s="1"/>
  <c r="P8021" i="5"/>
  <c r="Q8021" i="5" s="1"/>
  <c r="P8281" i="5"/>
  <c r="Q8281" i="5" s="1"/>
  <c r="P8695" i="5"/>
  <c r="Q8695" i="5" s="1"/>
  <c r="P11326" i="5"/>
  <c r="Q11326" i="5" s="1"/>
  <c r="P9570" i="5"/>
  <c r="Q9570" i="5" s="1"/>
  <c r="P5974" i="5"/>
  <c r="Q5974" i="5" s="1"/>
  <c r="P2089" i="5"/>
  <c r="P2268" i="5"/>
  <c r="P2692" i="5"/>
  <c r="P3824" i="5"/>
  <c r="Q3824" i="5" s="1"/>
  <c r="P8766" i="5"/>
  <c r="Q8766" i="5" s="1"/>
  <c r="P4753" i="5"/>
  <c r="P8941" i="5"/>
  <c r="Q8941" i="5" s="1"/>
  <c r="P9506" i="5"/>
  <c r="Q9506" i="5" s="1"/>
  <c r="P9181" i="5"/>
  <c r="Q9181" i="5" s="1"/>
  <c r="P428" i="5"/>
  <c r="P1099" i="5"/>
  <c r="P1907" i="5"/>
  <c r="P1856" i="5"/>
  <c r="P1873" i="5"/>
  <c r="P2356" i="5"/>
  <c r="P3621" i="5"/>
  <c r="Q3621" i="5" s="1"/>
  <c r="P5871" i="5"/>
  <c r="Q5871" i="5" s="1"/>
  <c r="P7180" i="5"/>
  <c r="Q7180" i="5" s="1"/>
  <c r="P8342" i="5"/>
  <c r="Q8342" i="5" s="1"/>
  <c r="P8846" i="5"/>
  <c r="Q8846" i="5" s="1"/>
  <c r="P9630" i="5"/>
  <c r="Q9630" i="5" s="1"/>
  <c r="P468" i="5"/>
  <c r="P810" i="5"/>
  <c r="P1801" i="5"/>
  <c r="P2105" i="5"/>
  <c r="P2739" i="5"/>
  <c r="P2733" i="5"/>
  <c r="P8193" i="5"/>
  <c r="Q8193" i="5" s="1"/>
  <c r="P8826" i="5"/>
  <c r="Q8826" i="5" s="1"/>
  <c r="P2972" i="5"/>
  <c r="P3144" i="5"/>
  <c r="Q3144" i="5" s="1"/>
  <c r="P3355" i="5"/>
  <c r="Q3355" i="5" s="1"/>
  <c r="P3758" i="5"/>
  <c r="Q3758" i="5" s="1"/>
  <c r="P7298" i="5"/>
  <c r="Q7298" i="5" s="1"/>
  <c r="P6627" i="5"/>
  <c r="Q6627" i="5" s="1"/>
  <c r="P7593" i="5"/>
  <c r="Q7593" i="5" s="1"/>
  <c r="P8854" i="5"/>
  <c r="Q8854" i="5" s="1"/>
  <c r="P9370" i="5"/>
  <c r="Q9370" i="5" s="1"/>
  <c r="P9538" i="5"/>
  <c r="Q9538" i="5" s="1"/>
  <c r="P10273" i="5"/>
  <c r="P9860" i="5"/>
  <c r="Q9860" i="5" s="1"/>
  <c r="P11138" i="5"/>
  <c r="Q11138" i="5" s="1"/>
  <c r="P10270" i="5"/>
  <c r="P10761" i="5"/>
  <c r="Q10761" i="5" s="1"/>
  <c r="P12180" i="5"/>
  <c r="Q12180" i="5" s="1"/>
  <c r="P2857" i="5"/>
  <c r="P8955" i="5"/>
  <c r="Q8955" i="5" s="1"/>
  <c r="P10014" i="5"/>
  <c r="Q10014" i="5" s="1"/>
  <c r="P10779" i="5"/>
  <c r="Q10779" i="5" s="1"/>
  <c r="P14445" i="5"/>
  <c r="Q14445" i="5" s="1"/>
  <c r="P4751" i="5"/>
  <c r="Q4751" i="5" s="1"/>
  <c r="P8239" i="5"/>
  <c r="Q8239" i="5" s="1"/>
  <c r="P13459" i="5"/>
  <c r="P14187" i="5"/>
  <c r="P13444" i="5"/>
  <c r="P13632" i="5"/>
  <c r="P14116" i="5"/>
  <c r="P13385" i="5"/>
  <c r="P13645" i="5"/>
  <c r="P13953" i="5"/>
  <c r="P14217" i="5"/>
  <c r="P13374" i="5"/>
  <c r="P13526" i="5"/>
  <c r="P13750" i="5"/>
  <c r="P13974" i="5"/>
  <c r="P14206" i="5"/>
  <c r="P3616" i="5"/>
  <c r="Q3616" i="5" s="1"/>
  <c r="P97" i="5"/>
  <c r="P727" i="5"/>
  <c r="P961" i="5"/>
  <c r="P922" i="5"/>
  <c r="P505" i="5"/>
  <c r="P1004" i="5"/>
  <c r="P1005" i="5"/>
  <c r="P1783" i="5"/>
  <c r="P2323" i="5"/>
  <c r="P2320" i="5"/>
  <c r="P2708" i="5"/>
  <c r="P2333" i="5"/>
  <c r="P2801" i="5"/>
  <c r="P7983" i="5"/>
  <c r="Q7983" i="5" s="1"/>
  <c r="P10071" i="5"/>
  <c r="Q10071" i="5" s="1"/>
  <c r="P13011" i="5"/>
  <c r="Q13011" i="5" s="1"/>
  <c r="P2383" i="5"/>
  <c r="P2970" i="5"/>
  <c r="P2943" i="5"/>
  <c r="P2944" i="5"/>
  <c r="P2917" i="5"/>
  <c r="P2198" i="5"/>
  <c r="P2825" i="5"/>
  <c r="P10666" i="5"/>
  <c r="Q10666" i="5" s="1"/>
  <c r="P11793" i="5"/>
  <c r="Q11793" i="5" s="1"/>
  <c r="P732" i="5"/>
  <c r="P1391" i="5"/>
  <c r="P1847" i="5"/>
  <c r="P1941" i="5"/>
  <c r="P2129" i="5"/>
  <c r="P3210" i="5"/>
  <c r="Q3210" i="5" s="1"/>
  <c r="P3762" i="5"/>
  <c r="Q3762" i="5" s="1"/>
  <c r="P5649" i="5"/>
  <c r="Q5649" i="5" s="1"/>
  <c r="P10528" i="5"/>
  <c r="P10127" i="5"/>
  <c r="Q10127" i="5" s="1"/>
  <c r="P2885" i="5"/>
  <c r="P9351" i="5"/>
  <c r="Q9351" i="5" s="1"/>
  <c r="P10991" i="5"/>
  <c r="Q10991" i="5" s="1"/>
  <c r="P14485" i="5"/>
  <c r="Q14485" i="5" s="1"/>
  <c r="P4254" i="5"/>
  <c r="Q4254" i="5" s="1"/>
  <c r="P14191" i="5"/>
  <c r="P14375" i="5"/>
  <c r="Q14375" i="5" s="1"/>
  <c r="P14210" i="5"/>
  <c r="P14461" i="5"/>
  <c r="Q14461" i="5" s="1"/>
  <c r="P3040" i="5"/>
  <c r="Q3040" i="5" s="1"/>
  <c r="P13178" i="5"/>
  <c r="P11249" i="5"/>
  <c r="Q11249" i="5" s="1"/>
  <c r="P3680" i="5"/>
  <c r="Q3680" i="5" s="1"/>
  <c r="P4164" i="5"/>
  <c r="Q4164" i="5" s="1"/>
  <c r="P12289" i="5"/>
  <c r="Q12289" i="5" s="1"/>
  <c r="P5255" i="5"/>
  <c r="Q5255" i="5" s="1"/>
  <c r="P12586" i="5"/>
  <c r="Q12586" i="5" s="1"/>
  <c r="P9936" i="5"/>
  <c r="Q9936" i="5" s="1"/>
  <c r="P802" i="5"/>
  <c r="P12098" i="5"/>
  <c r="Q12098" i="5" s="1"/>
  <c r="P1848" i="5"/>
  <c r="P2131" i="5"/>
  <c r="P2485" i="5"/>
  <c r="P3502" i="5"/>
  <c r="P11481" i="5"/>
  <c r="Q11481" i="5" s="1"/>
  <c r="P1774" i="5"/>
  <c r="P942" i="5"/>
  <c r="P3647" i="5"/>
  <c r="Q3647" i="5" s="1"/>
  <c r="P12310" i="5"/>
  <c r="Q12310" i="5" s="1"/>
  <c r="P503" i="5"/>
  <c r="P604" i="5"/>
  <c r="P2623" i="5"/>
  <c r="P3820" i="5"/>
  <c r="Q3820" i="5" s="1"/>
  <c r="P8881" i="5"/>
  <c r="Q8881" i="5" s="1"/>
  <c r="P10060" i="5"/>
  <c r="Q10060" i="5" s="1"/>
  <c r="P10923" i="5"/>
  <c r="Q10923" i="5" s="1"/>
  <c r="P1031" i="5"/>
  <c r="P1779" i="5"/>
  <c r="P1795" i="5"/>
  <c r="P3237" i="5"/>
  <c r="Q3237" i="5" s="1"/>
  <c r="P3302" i="5"/>
  <c r="Q3302" i="5" s="1"/>
  <c r="P3526" i="5"/>
  <c r="P3291" i="5"/>
  <c r="Q3291" i="5" s="1"/>
  <c r="P6139" i="5"/>
  <c r="Q6139" i="5" s="1"/>
  <c r="P7943" i="5"/>
  <c r="Q7943" i="5" s="1"/>
  <c r="P9175" i="5"/>
  <c r="Q9175" i="5" s="1"/>
  <c r="P9068" i="5"/>
  <c r="Q9068" i="5" s="1"/>
  <c r="P8641" i="5"/>
  <c r="Q8641" i="5" s="1"/>
  <c r="P8431" i="5"/>
  <c r="Q8431" i="5" s="1"/>
  <c r="P10844" i="5"/>
  <c r="Q10844" i="5" s="1"/>
  <c r="P11993" i="5"/>
  <c r="Q11993" i="5" s="1"/>
  <c r="P9653" i="5"/>
  <c r="Q9653" i="5" s="1"/>
  <c r="P4827" i="5"/>
  <c r="P14357" i="5"/>
  <c r="P2107" i="5"/>
  <c r="P2767" i="5"/>
  <c r="P1181" i="5"/>
  <c r="P12125" i="5"/>
  <c r="Q12125" i="5" s="1"/>
  <c r="P1614" i="5"/>
  <c r="P2360" i="5"/>
  <c r="P3242" i="5"/>
  <c r="Q3242" i="5" s="1"/>
  <c r="P490" i="5"/>
  <c r="P4810" i="5"/>
  <c r="Q4810" i="5" s="1"/>
  <c r="P3320" i="5"/>
  <c r="Q3320" i="5" s="1"/>
  <c r="P3942" i="5"/>
  <c r="P9751" i="5"/>
  <c r="Q9751" i="5" s="1"/>
  <c r="P653" i="5"/>
  <c r="P2563" i="5"/>
  <c r="P1652" i="5"/>
  <c r="P3217" i="5"/>
  <c r="Q3217" i="5" s="1"/>
  <c r="P3455" i="5"/>
  <c r="Q3455" i="5" s="1"/>
  <c r="P9211" i="5"/>
  <c r="Q9211" i="5" s="1"/>
  <c r="P5950" i="5"/>
  <c r="Q5950" i="5" s="1"/>
  <c r="P11080" i="5"/>
  <c r="Q11080" i="5" s="1"/>
  <c r="P1889" i="5"/>
  <c r="P3069" i="5"/>
  <c r="Q3069" i="5" s="1"/>
  <c r="P3666" i="5"/>
  <c r="Q3666" i="5" s="1"/>
  <c r="P541" i="5"/>
  <c r="P3173" i="5"/>
  <c r="Q3173" i="5" s="1"/>
  <c r="G48" i="4" s="1"/>
  <c r="P12703" i="5"/>
  <c r="Q12703" i="5" s="1"/>
  <c r="P1760" i="5"/>
  <c r="P2349" i="5"/>
  <c r="P6234" i="5"/>
  <c r="Q6234" i="5" s="1"/>
  <c r="P11989" i="5"/>
  <c r="Q11989" i="5" s="1"/>
  <c r="P12376" i="5"/>
  <c r="Q12376" i="5" s="1"/>
  <c r="P14491" i="5"/>
  <c r="P1311" i="5"/>
  <c r="P6238" i="5"/>
  <c r="Q6238" i="5" s="1"/>
  <c r="P12086" i="5"/>
  <c r="Q12086" i="5" s="1"/>
  <c r="P11271" i="5"/>
  <c r="Q11271" i="5" s="1"/>
  <c r="P879" i="5"/>
  <c r="P2017" i="5"/>
  <c r="P11606" i="5"/>
  <c r="Q11606" i="5" s="1"/>
  <c r="P193" i="5"/>
  <c r="P3100" i="5"/>
  <c r="Q3100" i="5" s="1"/>
  <c r="P14562" i="5"/>
  <c r="P12987" i="5"/>
  <c r="Q12987" i="5" s="1"/>
  <c r="P4196" i="5"/>
  <c r="Q4196" i="5" s="1"/>
  <c r="P419" i="5"/>
  <c r="P545" i="5"/>
  <c r="P2012" i="5"/>
  <c r="P5810" i="5"/>
  <c r="Q5810" i="5" s="1"/>
  <c r="P8250" i="5"/>
  <c r="Q8250" i="5" s="1"/>
  <c r="P5822" i="5"/>
  <c r="Q5822" i="5" s="1"/>
  <c r="P13325" i="5"/>
  <c r="P991" i="5"/>
  <c r="P2015" i="5"/>
  <c r="P1766" i="5"/>
  <c r="P2747" i="5"/>
  <c r="P2777" i="5"/>
  <c r="P2778" i="5"/>
  <c r="P2674" i="5"/>
  <c r="P9179" i="5"/>
  <c r="Q9179" i="5" s="1"/>
  <c r="P13019" i="5"/>
  <c r="Q13019" i="5" s="1"/>
  <c r="P1341" i="5"/>
  <c r="P2546" i="5"/>
  <c r="P3024" i="5"/>
  <c r="P3626" i="5"/>
  <c r="Q3626" i="5" s="1"/>
  <c r="P11869" i="5"/>
  <c r="Q11869" i="5" s="1"/>
  <c r="P9440" i="5"/>
  <c r="Q9440" i="5" s="1"/>
  <c r="P233" i="5"/>
  <c r="P639" i="5"/>
  <c r="P812" i="5"/>
  <c r="P1013" i="5"/>
  <c r="P1193" i="5"/>
  <c r="P1395" i="5"/>
  <c r="P1596" i="5"/>
  <c r="P3503" i="5"/>
  <c r="P3603" i="5"/>
  <c r="Q3603" i="5" s="1"/>
  <c r="P6453" i="5"/>
  <c r="Q6453" i="5" s="1"/>
  <c r="P9545" i="5"/>
  <c r="Q9545" i="5" s="1"/>
  <c r="P9403" i="5"/>
  <c r="Q9403" i="5" s="1"/>
  <c r="P11795" i="5"/>
  <c r="Q11795" i="5" s="1"/>
  <c r="P10450" i="5"/>
  <c r="P11935" i="5"/>
  <c r="Q11935" i="5" s="1"/>
  <c r="P11315" i="5"/>
  <c r="Q11315" i="5" s="1"/>
  <c r="P5371" i="5"/>
  <c r="Q5371" i="5" s="1"/>
  <c r="P13535" i="5"/>
  <c r="P13779" i="5"/>
  <c r="P13497" i="5"/>
  <c r="P13430" i="5"/>
  <c r="P14042" i="5"/>
  <c r="P2765" i="5"/>
  <c r="P2737" i="5"/>
  <c r="P2846" i="5"/>
  <c r="P3798" i="5"/>
  <c r="Q3798" i="5" s="1"/>
  <c r="P13053" i="5"/>
  <c r="Q13053" i="5" s="1"/>
  <c r="P12900" i="5"/>
  <c r="Q12900" i="5" s="1"/>
  <c r="P1409" i="5"/>
  <c r="P3022" i="5"/>
  <c r="P2952" i="5"/>
  <c r="P2973" i="5"/>
  <c r="P900" i="5"/>
  <c r="P9184" i="5"/>
  <c r="Q9184" i="5" s="1"/>
  <c r="P12938" i="5"/>
  <c r="Q12938" i="5" s="1"/>
  <c r="P1076" i="5"/>
  <c r="P1073" i="5"/>
  <c r="P1263" i="5"/>
  <c r="P1503" i="5"/>
  <c r="P1558" i="5"/>
  <c r="P3267" i="5"/>
  <c r="Q3267" i="5" s="1"/>
  <c r="P9565" i="5"/>
  <c r="Q9565" i="5" s="1"/>
  <c r="P10110" i="5"/>
  <c r="Q10110" i="5" s="1"/>
  <c r="P11722" i="5"/>
  <c r="Q11722" i="5" s="1"/>
  <c r="P2888" i="5"/>
  <c r="P12" i="5"/>
  <c r="P4223" i="5"/>
  <c r="Q4223" i="5" s="1"/>
  <c r="P4865" i="5"/>
  <c r="P14212" i="5"/>
  <c r="P13741" i="5"/>
  <c r="P14061" i="5"/>
  <c r="P14054" i="5"/>
  <c r="P14270" i="5"/>
  <c r="Q14270" i="5" s="1"/>
  <c r="P99" i="5"/>
  <c r="P1879" i="5"/>
  <c r="P2615" i="5"/>
  <c r="P2585" i="5"/>
  <c r="P2642" i="5"/>
  <c r="P9046" i="5"/>
  <c r="Q9046" i="5" s="1"/>
  <c r="P11058" i="5"/>
  <c r="Q11058" i="5" s="1"/>
  <c r="P13101" i="5"/>
  <c r="Q13101" i="5" s="1"/>
  <c r="P2650" i="5"/>
  <c r="P9277" i="5"/>
  <c r="Q9277" i="5" s="1"/>
  <c r="P12942" i="5"/>
  <c r="Q12942" i="5" s="1"/>
  <c r="P1044" i="5"/>
  <c r="P1411" i="5"/>
  <c r="P1951" i="5"/>
  <c r="P1708" i="5"/>
  <c r="P2153" i="5"/>
  <c r="P3578" i="5"/>
  <c r="Q3578" i="5" s="1"/>
  <c r="P4617" i="5"/>
  <c r="P8691" i="5"/>
  <c r="Q8691" i="5" s="1"/>
  <c r="P12627" i="5"/>
  <c r="Q12627" i="5" s="1"/>
  <c r="P10152" i="5"/>
  <c r="Q10152" i="5" s="1"/>
  <c r="P2891" i="5"/>
  <c r="P121" i="5"/>
  <c r="P186" i="5"/>
  <c r="P494" i="5"/>
  <c r="P396" i="5"/>
  <c r="P754" i="5"/>
  <c r="P873" i="5"/>
  <c r="P776" i="5"/>
  <c r="P1963" i="5"/>
  <c r="P2092" i="5"/>
  <c r="P1990" i="5"/>
  <c r="P2799" i="5"/>
  <c r="P2709" i="5"/>
  <c r="P2601" i="5"/>
  <c r="P9239" i="5"/>
  <c r="Q9239" i="5" s="1"/>
  <c r="P9253" i="5"/>
  <c r="Q9253" i="5" s="1"/>
  <c r="P9439" i="5"/>
  <c r="Q9439" i="5" s="1"/>
  <c r="P11106" i="5"/>
  <c r="Q11106" i="5" s="1"/>
  <c r="P13068" i="5"/>
  <c r="Q13068" i="5" s="1"/>
  <c r="P1382" i="5"/>
  <c r="P2245" i="5"/>
  <c r="P11860" i="5"/>
  <c r="Q11860" i="5" s="1"/>
  <c r="P2113" i="5"/>
  <c r="P2571" i="5"/>
  <c r="P3459" i="5"/>
  <c r="Q3459" i="5" s="1"/>
  <c r="P2547" i="5"/>
  <c r="P12917" i="5"/>
  <c r="Q12917" i="5" s="1"/>
  <c r="P1088" i="5"/>
  <c r="P2011" i="5"/>
  <c r="P1381" i="5"/>
  <c r="P1576" i="5"/>
  <c r="P3187" i="5"/>
  <c r="Q3187" i="5" s="1"/>
  <c r="P3333" i="5"/>
  <c r="Q3333" i="5" s="1"/>
  <c r="P3379" i="5"/>
  <c r="Q3379" i="5" s="1"/>
  <c r="P6928" i="5"/>
  <c r="Q6928" i="5" s="1"/>
  <c r="P7970" i="5"/>
  <c r="Q7970" i="5" s="1"/>
  <c r="P8716" i="5"/>
  <c r="Q8716" i="5" s="1"/>
  <c r="P8409" i="5"/>
  <c r="Q8409" i="5" s="1"/>
  <c r="P8722" i="5"/>
  <c r="Q8722" i="5" s="1"/>
  <c r="P10580" i="5"/>
  <c r="P11798" i="5"/>
  <c r="Q11798" i="5" s="1"/>
  <c r="P10033" i="5"/>
  <c r="Q10033" i="5" s="1"/>
  <c r="P2877" i="5"/>
  <c r="P4251" i="5"/>
  <c r="P4499" i="5"/>
  <c r="Q4499" i="5" s="1"/>
  <c r="P5403" i="5"/>
  <c r="Q5403" i="5" s="1"/>
  <c r="P14353" i="5"/>
  <c r="P2406" i="5"/>
  <c r="P2540" i="5"/>
  <c r="P2750" i="5"/>
  <c r="P9138" i="5"/>
  <c r="Q9138" i="5" s="1"/>
  <c r="P11334" i="5"/>
  <c r="Q11334" i="5" s="1"/>
  <c r="P1362" i="5"/>
  <c r="P3269" i="5"/>
  <c r="Q3269" i="5" s="1"/>
  <c r="P8793" i="5"/>
  <c r="Q8793" i="5" s="1"/>
  <c r="P8666" i="5"/>
  <c r="Q8666" i="5" s="1"/>
  <c r="P8815" i="5"/>
  <c r="Q8815" i="5" s="1"/>
  <c r="P9186" i="5"/>
  <c r="Q9186" i="5" s="1"/>
  <c r="P10517" i="5"/>
  <c r="P9265" i="5"/>
  <c r="Q9265" i="5" s="1"/>
  <c r="P10762" i="5"/>
  <c r="Q10762" i="5" s="1"/>
  <c r="P11259" i="5"/>
  <c r="Q11259" i="5" s="1"/>
  <c r="P8870" i="5"/>
  <c r="Q8870" i="5" s="1"/>
  <c r="P10031" i="5"/>
  <c r="Q10031" i="5" s="1"/>
  <c r="P9906" i="5"/>
  <c r="Q9906" i="5" s="1"/>
  <c r="P3" i="5"/>
  <c r="P4334" i="5"/>
  <c r="Q4334" i="5" s="1"/>
  <c r="P3713" i="5"/>
  <c r="Q3713" i="5" s="1"/>
  <c r="P2292" i="5"/>
  <c r="P2696" i="5"/>
  <c r="P2301" i="5"/>
  <c r="P2761" i="5"/>
  <c r="P8049" i="5"/>
  <c r="Q8049" i="5" s="1"/>
  <c r="P8786" i="5"/>
  <c r="Q8786" i="5" s="1"/>
  <c r="P10089" i="5"/>
  <c r="Q10089" i="5" s="1"/>
  <c r="P13168" i="5"/>
  <c r="Q13168" i="5" s="1"/>
  <c r="P1784" i="5"/>
  <c r="P2908" i="5"/>
  <c r="P1947" i="5"/>
  <c r="P2217" i="5"/>
  <c r="P2509" i="5"/>
  <c r="P11564" i="5"/>
  <c r="Q11564" i="5" s="1"/>
  <c r="P12891" i="5"/>
  <c r="Q12891" i="5" s="1"/>
  <c r="P88" i="5"/>
  <c r="P1365" i="5"/>
  <c r="P1452" i="5"/>
  <c r="P3035" i="5"/>
  <c r="P3306" i="5"/>
  <c r="Q3306" i="5" s="1"/>
  <c r="P3530" i="5"/>
  <c r="P9199" i="5"/>
  <c r="Q9199" i="5" s="1"/>
  <c r="P9358" i="5"/>
  <c r="Q9358" i="5" s="1"/>
  <c r="P9830" i="5"/>
  <c r="Q9830" i="5" s="1"/>
  <c r="P10782" i="5"/>
  <c r="Q10782" i="5" s="1"/>
  <c r="P12383" i="5"/>
  <c r="Q12383" i="5" s="1"/>
  <c r="P2889" i="5"/>
  <c r="P10112" i="5"/>
  <c r="Q10112" i="5" s="1"/>
  <c r="P1965" i="5"/>
  <c r="P2192" i="5"/>
  <c r="P12903" i="5"/>
  <c r="Q12903" i="5" s="1"/>
  <c r="P13175" i="5"/>
  <c r="Q13175" i="5" s="1"/>
  <c r="P3010" i="5"/>
  <c r="P13680" i="5"/>
  <c r="P13924" i="5"/>
  <c r="P14289" i="5"/>
  <c r="P13418" i="5"/>
  <c r="P13578" i="5"/>
  <c r="P13830" i="5"/>
  <c r="P14254" i="5"/>
  <c r="P3546" i="5"/>
  <c r="Q3546" i="5" s="1"/>
  <c r="P425" i="5"/>
  <c r="P397" i="5"/>
  <c r="P986" i="5"/>
  <c r="P903" i="5"/>
  <c r="P868" i="5"/>
  <c r="P992" i="5"/>
  <c r="P1750" i="5"/>
  <c r="P2037" i="5"/>
  <c r="P2603" i="5"/>
  <c r="P2592" i="5"/>
  <c r="P2641" i="5"/>
  <c r="P9158" i="5"/>
  <c r="Q9158" i="5" s="1"/>
  <c r="P13180" i="5"/>
  <c r="Q13180" i="5" s="1"/>
  <c r="P2560" i="5"/>
  <c r="P3014" i="5"/>
  <c r="P2991" i="5"/>
  <c r="P2980" i="5"/>
  <c r="P2065" i="5"/>
  <c r="P2570" i="5"/>
  <c r="P12248" i="5"/>
  <c r="Q12248" i="5" s="1"/>
  <c r="P11906" i="5"/>
  <c r="Q11906" i="5" s="1"/>
  <c r="P1220" i="5"/>
  <c r="P2453" i="5"/>
  <c r="P5137" i="5"/>
  <c r="Q5137" i="5" s="1"/>
  <c r="P6449" i="5"/>
  <c r="Q6449" i="5" s="1"/>
  <c r="P9053" i="5"/>
  <c r="Q9053" i="5" s="1"/>
  <c r="P8778" i="5"/>
  <c r="Q8778" i="5" s="1"/>
  <c r="P10714" i="5"/>
  <c r="Q10714" i="5" s="1"/>
  <c r="P10151" i="5"/>
  <c r="Q10151" i="5" s="1"/>
  <c r="P4200" i="5"/>
  <c r="P14239" i="5"/>
  <c r="P13932" i="5"/>
  <c r="P14519" i="5"/>
  <c r="P12806" i="5"/>
  <c r="Q12806" i="5" s="1"/>
  <c r="P9549" i="5"/>
  <c r="Q9549" i="5" s="1"/>
  <c r="P14354" i="5"/>
  <c r="P10213" i="5"/>
  <c r="P14521" i="5"/>
  <c r="P1566" i="5"/>
  <c r="P2375" i="5"/>
  <c r="P3488" i="5"/>
  <c r="Q3488" i="5" s="1"/>
  <c r="P13302" i="5"/>
  <c r="P2458" i="5"/>
  <c r="P5708" i="5"/>
  <c r="Q5708" i="5" s="1"/>
  <c r="P211" i="5"/>
  <c r="P3559" i="5"/>
  <c r="Q3559" i="5" s="1"/>
  <c r="P206" i="5"/>
  <c r="P3147" i="5"/>
  <c r="Q3147" i="5" s="1"/>
  <c r="P4376" i="5"/>
  <c r="Q4376" i="5" s="1"/>
  <c r="P5261" i="5"/>
  <c r="Q5261" i="5" s="1"/>
  <c r="P10131" i="5"/>
  <c r="Q10131" i="5" s="1"/>
  <c r="P10801" i="5"/>
  <c r="Q10801" i="5" s="1"/>
  <c r="P8897" i="5"/>
  <c r="Q8897" i="5" s="1"/>
  <c r="P9349" i="5"/>
  <c r="Q9349" i="5" s="1"/>
  <c r="P9405" i="5"/>
  <c r="Q9405" i="5" s="1"/>
  <c r="P192" i="5"/>
  <c r="P5030" i="5"/>
  <c r="Q5030" i="5" s="1"/>
  <c r="P676" i="5"/>
  <c r="P692" i="5"/>
  <c r="P2763" i="5"/>
  <c r="P2620" i="5"/>
  <c r="P2738" i="5"/>
  <c r="P2769" i="5"/>
  <c r="P8737" i="5"/>
  <c r="Q8737" i="5" s="1"/>
  <c r="P9436" i="5"/>
  <c r="Q9436" i="5" s="1"/>
  <c r="P3722" i="5"/>
  <c r="Q3722" i="5" s="1"/>
  <c r="P13102" i="5"/>
  <c r="Q13102" i="5" s="1"/>
  <c r="P9051" i="5"/>
  <c r="Q9051" i="5" s="1"/>
  <c r="P12763" i="5"/>
  <c r="Q12763" i="5" s="1"/>
  <c r="P12887" i="5"/>
  <c r="Q12887" i="5" s="1"/>
  <c r="P637" i="5"/>
  <c r="P1052" i="5"/>
  <c r="P1565" i="5"/>
  <c r="P3366" i="5"/>
  <c r="Q3366" i="5" s="1"/>
  <c r="P3516" i="5"/>
  <c r="P3585" i="5"/>
  <c r="Q3585" i="5" s="1"/>
  <c r="P4946" i="5"/>
  <c r="P5841" i="5"/>
  <c r="Q5841" i="5" s="1"/>
  <c r="P6578" i="5"/>
  <c r="Q6578" i="5" s="1"/>
  <c r="P8085" i="5"/>
  <c r="Q8085" i="5" s="1"/>
  <c r="P577" i="5"/>
  <c r="P11258" i="5"/>
  <c r="Q11258" i="5" s="1"/>
  <c r="P7" i="5"/>
  <c r="P4996" i="5"/>
  <c r="Q4996" i="5" s="1"/>
  <c r="P4791" i="5"/>
  <c r="P3575" i="5"/>
  <c r="Q3575" i="5" s="1"/>
  <c r="P8805" i="5"/>
  <c r="Q8805" i="5" s="1"/>
  <c r="P9700" i="5"/>
  <c r="Q9700" i="5" s="1"/>
  <c r="P2580" i="5"/>
  <c r="P9242" i="5"/>
  <c r="Q9242" i="5" s="1"/>
  <c r="P1937" i="5"/>
  <c r="P2445" i="5"/>
  <c r="P3382" i="5"/>
  <c r="Q3382" i="5" s="1"/>
  <c r="P3576" i="5"/>
  <c r="Q3576" i="5" s="1"/>
  <c r="P3625" i="5"/>
  <c r="Q3625" i="5" s="1"/>
  <c r="P3918" i="5"/>
  <c r="P5154" i="5"/>
  <c r="Q5154" i="5" s="1"/>
  <c r="P9646" i="5"/>
  <c r="Q9646" i="5" s="1"/>
  <c r="P12177" i="5"/>
  <c r="Q12177" i="5" s="1"/>
  <c r="P10098" i="5"/>
  <c r="Q10098" i="5" s="1"/>
  <c r="P10755" i="5"/>
  <c r="Q10755" i="5" s="1"/>
  <c r="P1859" i="5"/>
  <c r="P2481" i="5"/>
  <c r="P789" i="5"/>
  <c r="P3589" i="5"/>
  <c r="Q3589" i="5" s="1"/>
  <c r="P11762" i="5"/>
  <c r="Q11762" i="5" s="1"/>
  <c r="P9452" i="5"/>
  <c r="Q9452" i="5" s="1"/>
  <c r="P14373" i="5"/>
  <c r="P3644" i="5"/>
  <c r="Q3644" i="5" s="1"/>
  <c r="P11430" i="5"/>
  <c r="Q11430" i="5" s="1"/>
  <c r="P11096" i="5"/>
  <c r="Q11096" i="5" s="1"/>
  <c r="P1096" i="5"/>
  <c r="P9337" i="5"/>
  <c r="Q9337" i="5" s="1"/>
  <c r="P12803" i="5"/>
  <c r="Q12803" i="5" s="1"/>
  <c r="P2421" i="5"/>
  <c r="P11405" i="5"/>
  <c r="Q11405" i="5" s="1"/>
  <c r="P12460" i="5"/>
  <c r="Q12460" i="5" s="1"/>
  <c r="P1190" i="5"/>
  <c r="P13263" i="5"/>
  <c r="P12970" i="5"/>
  <c r="Q12970" i="5" s="1"/>
  <c r="P3150" i="5"/>
  <c r="Q3150" i="5" s="1"/>
  <c r="P4477" i="5"/>
  <c r="Q4477" i="5" s="1"/>
  <c r="P6081" i="5"/>
  <c r="Q6081" i="5" s="1"/>
  <c r="P11386" i="5"/>
  <c r="Q11386" i="5" s="1"/>
  <c r="P52" i="5"/>
  <c r="P1026" i="5"/>
  <c r="P8741" i="5"/>
  <c r="Q8741" i="5" s="1"/>
  <c r="P6054" i="5"/>
  <c r="Q6054" i="5" s="1"/>
  <c r="P13287" i="5"/>
  <c r="P482" i="5"/>
  <c r="P13956" i="5"/>
  <c r="P13729" i="5"/>
  <c r="Q13729" i="5" s="1"/>
  <c r="P13084" i="5"/>
  <c r="P511" i="5"/>
  <c r="P928" i="5"/>
  <c r="P2636" i="5"/>
  <c r="P2826" i="5"/>
  <c r="P2938" i="5"/>
  <c r="P2893" i="5"/>
  <c r="P11296" i="5"/>
  <c r="Q11296" i="5" s="1"/>
  <c r="P1813" i="5"/>
  <c r="P1563" i="5"/>
  <c r="P6446" i="5"/>
  <c r="Q6446" i="5" s="1"/>
  <c r="P9837" i="5"/>
  <c r="Q9837" i="5" s="1"/>
  <c r="P13587" i="5"/>
  <c r="P13827" i="5"/>
  <c r="P14114" i="5"/>
  <c r="P936" i="5"/>
  <c r="P2821" i="5"/>
  <c r="P3808" i="5"/>
  <c r="Q3808" i="5" s="1"/>
  <c r="P9183" i="5"/>
  <c r="Q9183" i="5" s="1"/>
  <c r="P9441" i="5"/>
  <c r="Q9441" i="5" s="1"/>
  <c r="P13024" i="5"/>
  <c r="Q13024" i="5" s="1"/>
  <c r="P1846" i="5"/>
  <c r="P2553" i="5"/>
  <c r="P2992" i="5"/>
  <c r="P2993" i="5"/>
  <c r="P2784" i="5"/>
  <c r="P13002" i="5"/>
  <c r="Q13002" i="5" s="1"/>
  <c r="P399" i="5"/>
  <c r="P357" i="5"/>
  <c r="P568" i="5"/>
  <c r="P1637" i="5"/>
  <c r="P1655" i="5"/>
  <c r="P3393" i="5"/>
  <c r="Q3393" i="5" s="1"/>
  <c r="P3299" i="5"/>
  <c r="Q3299" i="5" s="1"/>
  <c r="P4452" i="5"/>
  <c r="P6714" i="5"/>
  <c r="Q6714" i="5" s="1"/>
  <c r="P7102" i="5"/>
  <c r="Q7102" i="5" s="1"/>
  <c r="P11898" i="5"/>
  <c r="Q11898" i="5" s="1"/>
  <c r="P9011" i="5"/>
  <c r="Q9011" i="5" s="1"/>
  <c r="P58" i="5"/>
  <c r="P14260" i="5"/>
  <c r="P14118" i="5"/>
  <c r="P14310" i="5"/>
  <c r="P685" i="5"/>
  <c r="P950" i="5"/>
  <c r="P2621" i="5"/>
  <c r="P2630" i="5"/>
  <c r="P9180" i="5"/>
  <c r="Q9180" i="5" s="1"/>
  <c r="P9139" i="5"/>
  <c r="Q9139" i="5" s="1"/>
  <c r="P1935" i="5"/>
  <c r="P2866" i="5"/>
  <c r="P12079" i="5"/>
  <c r="Q12079" i="5" s="1"/>
  <c r="P8947" i="5"/>
  <c r="Q8947" i="5" s="1"/>
  <c r="P373" i="5"/>
  <c r="P1079" i="5"/>
  <c r="P1084" i="5"/>
  <c r="P1209" i="5"/>
  <c r="P1542" i="5"/>
  <c r="P1773" i="5"/>
  <c r="P1635" i="5"/>
  <c r="P3686" i="5"/>
  <c r="Q3686" i="5" s="1"/>
  <c r="P6486" i="5"/>
  <c r="Q6486" i="5" s="1"/>
  <c r="P7211" i="5"/>
  <c r="Q7211" i="5" s="1"/>
  <c r="P7074" i="5"/>
  <c r="Q7074" i="5" s="1"/>
  <c r="P9754" i="5"/>
  <c r="Q9754" i="5" s="1"/>
  <c r="P11318" i="5"/>
  <c r="Q11318" i="5" s="1"/>
  <c r="P10949" i="5"/>
  <c r="Q10949" i="5" s="1"/>
  <c r="P9550" i="5"/>
  <c r="Q9550" i="5" s="1"/>
  <c r="P3847" i="5"/>
  <c r="P13030" i="5"/>
  <c r="Q13030" i="5" s="1"/>
  <c r="P1426" i="5"/>
  <c r="P1246" i="5"/>
  <c r="P3219" i="5"/>
  <c r="Q3219" i="5" s="1"/>
  <c r="P3426" i="5"/>
  <c r="Q3426" i="5" s="1"/>
  <c r="P8828" i="5"/>
  <c r="Q8828" i="5" s="1"/>
  <c r="P9346" i="5"/>
  <c r="Q9346" i="5" s="1"/>
  <c r="P9770" i="5"/>
  <c r="Q9770" i="5" s="1"/>
  <c r="P9400" i="5"/>
  <c r="Q9400" i="5" s="1"/>
  <c r="P9926" i="5"/>
  <c r="Q9926" i="5" s="1"/>
  <c r="P10024" i="5"/>
  <c r="Q10024" i="5" s="1"/>
  <c r="P4866" i="5"/>
  <c r="P5421" i="5"/>
  <c r="Q5421" i="5" s="1"/>
  <c r="P3347" i="5"/>
  <c r="Q3347" i="5" s="1"/>
  <c r="P115" i="5"/>
  <c r="P1459" i="5"/>
  <c r="P2249" i="5"/>
  <c r="P1896" i="5"/>
  <c r="P2345" i="5"/>
  <c r="P3118" i="5"/>
  <c r="Q3118" i="5" s="1"/>
  <c r="P3135" i="5"/>
  <c r="Q3135" i="5" s="1"/>
  <c r="P3160" i="5"/>
  <c r="Q3160" i="5" s="1"/>
  <c r="P3628" i="5"/>
  <c r="Q3628" i="5" s="1"/>
  <c r="P6535" i="5"/>
  <c r="Q6535" i="5" s="1"/>
  <c r="P7502" i="5"/>
  <c r="Q7502" i="5" s="1"/>
  <c r="P7323" i="5"/>
  <c r="Q7323" i="5" s="1"/>
  <c r="P8736" i="5"/>
  <c r="Q8736" i="5" s="1"/>
  <c r="P8973" i="5"/>
  <c r="Q8973" i="5" s="1"/>
  <c r="P8734" i="5"/>
  <c r="Q8734" i="5" s="1"/>
  <c r="P9475" i="5"/>
  <c r="Q9475" i="5" s="1"/>
  <c r="P10261" i="5"/>
  <c r="P9519" i="5"/>
  <c r="Q9519" i="5" s="1"/>
  <c r="P9792" i="5"/>
  <c r="Q9792" i="5" s="1"/>
  <c r="P11050" i="5"/>
  <c r="Q11050" i="5" s="1"/>
  <c r="P11720" i="5"/>
  <c r="Q11720" i="5" s="1"/>
  <c r="P11833" i="5"/>
  <c r="Q11833" i="5" s="1"/>
  <c r="P12120" i="5"/>
  <c r="Q12120" i="5" s="1"/>
  <c r="P9075" i="5"/>
  <c r="Q9075" i="5" s="1"/>
  <c r="P10739" i="5"/>
  <c r="Q10739" i="5" s="1"/>
  <c r="P9435" i="5"/>
  <c r="Q9435" i="5" s="1"/>
  <c r="P10139" i="5"/>
  <c r="Q10139" i="5" s="1"/>
  <c r="P2848" i="5"/>
  <c r="P4249" i="5"/>
  <c r="P4894" i="5"/>
  <c r="Q4894" i="5" s="1"/>
  <c r="P3763" i="5"/>
  <c r="Q3763" i="5" s="1"/>
  <c r="P94" i="5"/>
  <c r="P379" i="5"/>
  <c r="P563" i="5"/>
  <c r="P688" i="5"/>
  <c r="P836" i="5"/>
  <c r="P2055" i="5"/>
  <c r="P1961" i="5"/>
  <c r="P2670" i="5"/>
  <c r="P2768" i="5"/>
  <c r="P3315" i="5"/>
  <c r="Q3315" i="5" s="1"/>
  <c r="P9048" i="5"/>
  <c r="Q9048" i="5" s="1"/>
  <c r="P13167" i="5"/>
  <c r="Q13167" i="5" s="1"/>
  <c r="P1471" i="5"/>
  <c r="P2429" i="5"/>
  <c r="P2080" i="5"/>
  <c r="P2237" i="5"/>
  <c r="P2544" i="5"/>
  <c r="P3534" i="5"/>
  <c r="Q3534" i="5" s="1"/>
  <c r="P11107" i="5"/>
  <c r="Q11107" i="5" s="1"/>
  <c r="P2662" i="5"/>
  <c r="P742" i="5"/>
  <c r="P1261" i="5"/>
  <c r="P1536" i="5"/>
  <c r="P1445" i="5"/>
  <c r="P3235" i="5"/>
  <c r="Q3235" i="5" s="1"/>
  <c r="P7518" i="5"/>
  <c r="Q7518" i="5" s="1"/>
  <c r="P12013" i="5"/>
  <c r="Q12013" i="5" s="1"/>
  <c r="P9997" i="5"/>
  <c r="Q9997" i="5" s="1"/>
  <c r="P1618" i="5"/>
  <c r="P2896" i="5"/>
  <c r="P3524" i="5"/>
  <c r="P5592" i="5"/>
  <c r="Q5592" i="5" s="1"/>
  <c r="P5559" i="5"/>
  <c r="Q5559" i="5" s="1"/>
  <c r="P7008" i="5"/>
  <c r="Q7008" i="5" s="1"/>
  <c r="P9207" i="5"/>
  <c r="Q9207" i="5" s="1"/>
  <c r="P8833" i="5"/>
  <c r="Q8833" i="5" s="1"/>
  <c r="P8686" i="5"/>
  <c r="Q8686" i="5" s="1"/>
  <c r="P8599" i="5"/>
  <c r="Q8599" i="5" s="1"/>
  <c r="P9325" i="5"/>
  <c r="Q9325" i="5" s="1"/>
  <c r="P10843" i="5"/>
  <c r="Q10843" i="5" s="1"/>
  <c r="P11749" i="5"/>
  <c r="Q11749" i="5" s="1"/>
  <c r="P11224" i="5"/>
  <c r="Q11224" i="5" s="1"/>
  <c r="P10147" i="5"/>
  <c r="Q10147" i="5" s="1"/>
  <c r="P11796" i="5"/>
  <c r="Q11796" i="5" s="1"/>
  <c r="P3840" i="5"/>
  <c r="Q3840" i="5" s="1"/>
  <c r="P13819" i="5"/>
  <c r="P14090" i="5"/>
  <c r="P14290" i="5"/>
  <c r="P107" i="5"/>
  <c r="P10736" i="5"/>
  <c r="Q10736" i="5" s="1"/>
  <c r="P472" i="5"/>
  <c r="P857" i="5"/>
  <c r="P830" i="5"/>
  <c r="P593" i="5"/>
  <c r="P548" i="5"/>
  <c r="P523" i="5"/>
  <c r="P1979" i="5"/>
  <c r="P1735" i="5"/>
  <c r="P2038" i="5"/>
  <c r="P2632" i="5"/>
  <c r="P3544" i="5"/>
  <c r="Q3544" i="5" s="1"/>
  <c r="P12760" i="5"/>
  <c r="Q12760" i="5" s="1"/>
  <c r="P1457" i="5"/>
  <c r="P2589" i="5"/>
  <c r="P2538" i="5"/>
  <c r="P3027" i="5"/>
  <c r="P3020" i="5"/>
  <c r="P8020" i="5"/>
  <c r="Q8020" i="5" s="1"/>
  <c r="P1929" i="5"/>
  <c r="P2507" i="5"/>
  <c r="P10041" i="5"/>
  <c r="Q10041" i="5" s="1"/>
  <c r="P3789" i="5"/>
  <c r="P168" i="5"/>
  <c r="P729" i="5"/>
  <c r="P1269" i="5"/>
  <c r="P1487" i="5"/>
  <c r="P1732" i="5"/>
  <c r="P2156" i="5"/>
  <c r="P2426" i="5"/>
  <c r="P3487" i="5"/>
  <c r="Q3487" i="5" s="1"/>
  <c r="P3955" i="5"/>
  <c r="Q3955" i="5" s="1"/>
  <c r="P7896" i="5"/>
  <c r="Q7896" i="5" s="1"/>
  <c r="P8474" i="5"/>
  <c r="Q8474" i="5" s="1"/>
  <c r="P12342" i="5"/>
  <c r="Q12342" i="5" s="1"/>
  <c r="P10022" i="5"/>
  <c r="Q10022" i="5" s="1"/>
  <c r="P9061" i="5"/>
  <c r="Q9061" i="5" s="1"/>
  <c r="P11018" i="5"/>
  <c r="Q11018" i="5" s="1"/>
  <c r="P11109" i="5"/>
  <c r="Q11109" i="5" s="1"/>
  <c r="P2955" i="5"/>
  <c r="P14079" i="5"/>
  <c r="P13336" i="5"/>
  <c r="P13536" i="5"/>
  <c r="P13748" i="5"/>
  <c r="P13992" i="5"/>
  <c r="P14252" i="5"/>
  <c r="P13886" i="5"/>
  <c r="P3727" i="5"/>
  <c r="Q3727" i="5" s="1"/>
  <c r="P9016" i="5"/>
  <c r="Q9016" i="5" s="1"/>
  <c r="P9852" i="5"/>
  <c r="Q9852" i="5" s="1"/>
  <c r="P1080" i="5"/>
  <c r="P2490" i="5"/>
  <c r="P2439" i="5"/>
  <c r="P3240" i="5"/>
  <c r="Q3240" i="5" s="1"/>
  <c r="P10979" i="5"/>
  <c r="Q10979" i="5" s="1"/>
  <c r="P2542" i="5"/>
  <c r="P76" i="5"/>
  <c r="P917" i="5"/>
  <c r="P1872" i="5"/>
  <c r="P3186" i="5"/>
  <c r="Q3186" i="5" s="1"/>
  <c r="P8875" i="5"/>
  <c r="Q8875" i="5" s="1"/>
  <c r="P11197" i="5"/>
  <c r="Q11197" i="5" s="1"/>
  <c r="P4804" i="5"/>
  <c r="P549" i="5"/>
  <c r="P3640" i="5"/>
  <c r="Q3640" i="5" s="1"/>
  <c r="P12974" i="5"/>
  <c r="Q12974" i="5" s="1"/>
  <c r="P5270" i="5"/>
  <c r="Q5270" i="5" s="1"/>
  <c r="P11225" i="5"/>
  <c r="Q11225" i="5" s="1"/>
  <c r="P12613" i="5"/>
  <c r="Q12613" i="5" s="1"/>
  <c r="P864" i="5"/>
  <c r="P684" i="5"/>
  <c r="P1594" i="5"/>
  <c r="P2075" i="5"/>
  <c r="P2783" i="5"/>
  <c r="P2742" i="5"/>
  <c r="P715" i="5"/>
  <c r="P1451" i="5"/>
  <c r="P1897" i="5"/>
  <c r="P1626" i="5"/>
  <c r="P1277" i="5"/>
  <c r="P2033" i="5"/>
  <c r="P2145" i="5"/>
  <c r="P1529" i="5"/>
  <c r="P2462" i="5"/>
  <c r="P3452" i="5"/>
  <c r="Q3452" i="5" s="1"/>
  <c r="P6419" i="5"/>
  <c r="Q6419" i="5" s="1"/>
  <c r="P8994" i="5"/>
  <c r="Q8994" i="5" s="1"/>
  <c r="P8822" i="5"/>
  <c r="Q8822" i="5" s="1"/>
  <c r="P11011" i="5"/>
  <c r="Q11011" i="5" s="1"/>
  <c r="P4198" i="5"/>
  <c r="Q4198" i="5" s="1"/>
  <c r="P4339" i="5"/>
  <c r="Q4339" i="5" s="1"/>
  <c r="P8100" i="5"/>
  <c r="Q8100" i="5" s="1"/>
  <c r="P13639" i="5"/>
  <c r="P14147" i="5"/>
  <c r="P14347" i="5"/>
  <c r="Q14347" i="5" s="1"/>
  <c r="P13416" i="5"/>
  <c r="P13588" i="5"/>
  <c r="P13816" i="5"/>
  <c r="P14044" i="5"/>
  <c r="P13861" i="5"/>
  <c r="P14177" i="5"/>
  <c r="P13338" i="5"/>
  <c r="P14154" i="5"/>
  <c r="P14358" i="5"/>
  <c r="P3630" i="5"/>
  <c r="Q3630" i="5" s="1"/>
  <c r="P2751" i="5"/>
  <c r="P4678" i="5"/>
  <c r="P4168" i="5"/>
  <c r="P7754" i="5"/>
  <c r="Q7754" i="5" s="1"/>
  <c r="P13911" i="5"/>
  <c r="P1972" i="5"/>
  <c r="P2755" i="5"/>
  <c r="P8861" i="5"/>
  <c r="Q8861" i="5" s="1"/>
  <c r="P9697" i="5"/>
  <c r="Q9697" i="5" s="1"/>
  <c r="P10134" i="5"/>
  <c r="Q10134" i="5" s="1"/>
  <c r="P12959" i="5"/>
  <c r="Q12959" i="5" s="1"/>
  <c r="P2073" i="5"/>
  <c r="P2506" i="5"/>
  <c r="P9224" i="5"/>
  <c r="Q9224" i="5" s="1"/>
  <c r="P8476" i="5"/>
  <c r="Q8476" i="5" s="1"/>
  <c r="P8992" i="5"/>
  <c r="Q8992" i="5" s="1"/>
  <c r="P9577" i="5"/>
  <c r="Q9577" i="5" s="1"/>
  <c r="P9419" i="5"/>
  <c r="Q9419" i="5" s="1"/>
  <c r="P9993" i="5"/>
  <c r="Q9993" i="5" s="1"/>
  <c r="P10634" i="5"/>
  <c r="P11738" i="5"/>
  <c r="Q11738" i="5" s="1"/>
  <c r="P12470" i="5"/>
  <c r="Q12470" i="5" s="1"/>
  <c r="P12344" i="5"/>
  <c r="Q12344" i="5" s="1"/>
  <c r="P9525" i="5"/>
  <c r="Q9525" i="5" s="1"/>
  <c r="P29" i="5"/>
  <c r="P4474" i="5"/>
  <c r="Q4474" i="5" s="1"/>
  <c r="P5398" i="5"/>
  <c r="Q5398" i="5" s="1"/>
  <c r="P7802" i="5"/>
  <c r="Q7802" i="5" s="1"/>
  <c r="P550" i="5"/>
  <c r="P775" i="5"/>
  <c r="P2035" i="5"/>
  <c r="P2291" i="5"/>
  <c r="P2673" i="5"/>
  <c r="P3124" i="5"/>
  <c r="Q3124" i="5" s="1"/>
  <c r="P1178" i="5"/>
  <c r="P10793" i="5"/>
  <c r="Q10793" i="5" s="1"/>
  <c r="P2796" i="5"/>
  <c r="P9161" i="5"/>
  <c r="Q9161" i="5" s="1"/>
  <c r="P689" i="5"/>
  <c r="P1751" i="5"/>
  <c r="P2304" i="5"/>
  <c r="P2704" i="5"/>
  <c r="P2774" i="5"/>
  <c r="P2309" i="5"/>
  <c r="P5554" i="5"/>
  <c r="Q5554" i="5" s="1"/>
  <c r="P8969" i="5"/>
  <c r="Q8969" i="5" s="1"/>
  <c r="P10132" i="5"/>
  <c r="Q10132" i="5" s="1"/>
  <c r="P10867" i="5"/>
  <c r="Q10867" i="5" s="1"/>
  <c r="P13135" i="5"/>
  <c r="Q13135" i="5" s="1"/>
  <c r="P1326" i="5"/>
  <c r="P2559" i="5"/>
  <c r="P2930" i="5"/>
  <c r="P2940" i="5"/>
  <c r="P11338" i="5"/>
  <c r="Q11338" i="5" s="1"/>
  <c r="P2707" i="5"/>
  <c r="P2381" i="5"/>
  <c r="P10051" i="5"/>
  <c r="Q10051" i="5" s="1"/>
  <c r="P1173" i="5"/>
  <c r="P1325" i="5"/>
  <c r="P13545" i="5"/>
  <c r="P11824" i="5"/>
  <c r="Q11824" i="5" s="1"/>
  <c r="P12896" i="5"/>
  <c r="Q12896" i="5" s="1"/>
  <c r="P430" i="5"/>
  <c r="P473" i="5"/>
  <c r="P1101" i="5"/>
  <c r="P1334" i="5"/>
  <c r="P1303" i="5"/>
  <c r="P1559" i="5"/>
  <c r="P1573" i="5"/>
  <c r="P1622" i="5"/>
  <c r="P1094" i="5"/>
  <c r="P1744" i="5"/>
  <c r="P3130" i="5"/>
  <c r="Q3130" i="5" s="1"/>
  <c r="P3252" i="5"/>
  <c r="Q3252" i="5" s="1"/>
  <c r="P3309" i="5"/>
  <c r="Q3309" i="5" s="1"/>
  <c r="P3584" i="5"/>
  <c r="Q3584" i="5" s="1"/>
  <c r="P3307" i="5"/>
  <c r="Q3307" i="5" s="1"/>
  <c r="P5856" i="5"/>
  <c r="Q5856" i="5" s="1"/>
  <c r="P7686" i="5"/>
  <c r="Q7686" i="5" s="1"/>
  <c r="P7697" i="5"/>
  <c r="Q7697" i="5" s="1"/>
  <c r="P8023" i="5"/>
  <c r="Q8023" i="5" s="1"/>
  <c r="P9648" i="5"/>
  <c r="Q9648" i="5" s="1"/>
  <c r="P10903" i="5"/>
  <c r="Q10903" i="5" s="1"/>
  <c r="P12237" i="5"/>
  <c r="Q12237" i="5" s="1"/>
  <c r="P9329" i="5"/>
  <c r="Q9329" i="5" s="1"/>
  <c r="P10811" i="5"/>
  <c r="Q10811" i="5" s="1"/>
  <c r="P36" i="5"/>
  <c r="P3837" i="5"/>
  <c r="Q3837" i="5" s="1"/>
  <c r="P4190" i="5"/>
  <c r="P4284" i="5"/>
  <c r="Q4284" i="5" s="1"/>
  <c r="P4756" i="5"/>
  <c r="P8072" i="5"/>
  <c r="Q8072" i="5" s="1"/>
  <c r="P13391" i="5"/>
  <c r="P13412" i="5"/>
  <c r="P13584" i="5"/>
  <c r="P13812" i="5"/>
  <c r="P14288" i="5"/>
  <c r="P13357" i="5"/>
  <c r="P13334" i="5"/>
  <c r="P13498" i="5"/>
  <c r="P14346" i="5"/>
  <c r="Q14346" i="5" s="1"/>
  <c r="H44" i="4" l="1"/>
  <c r="I44" i="4"/>
  <c r="H48" i="4"/>
  <c r="I48" i="4"/>
  <c r="J48" i="4" s="1"/>
  <c r="H62" i="4"/>
  <c r="I62" i="4"/>
  <c r="H38" i="4"/>
  <c r="I38" i="4"/>
  <c r="H61" i="4"/>
  <c r="I61" i="4"/>
  <c r="H37" i="4"/>
  <c r="I37" i="4"/>
  <c r="H53" i="4"/>
  <c r="I53" i="4"/>
  <c r="H70" i="4"/>
  <c r="I70" i="4"/>
  <c r="H43" i="4"/>
  <c r="I43" i="4"/>
  <c r="H24" i="4"/>
  <c r="I24" i="4"/>
  <c r="H42" i="4"/>
  <c r="I42" i="4"/>
  <c r="H54" i="4"/>
  <c r="I54" i="4"/>
  <c r="H4" i="4"/>
  <c r="H5" i="4"/>
  <c r="H6" i="4"/>
  <c r="H18" i="4"/>
  <c r="H19" i="4"/>
  <c r="H13" i="4"/>
  <c r="G3" i="4"/>
  <c r="I3" i="4" s="1"/>
  <c r="G69" i="4"/>
  <c r="G32" i="4"/>
  <c r="G17" i="4"/>
  <c r="I17" i="4" s="1"/>
  <c r="G47" i="4"/>
  <c r="G68" i="4"/>
  <c r="G30" i="4"/>
  <c r="G14" i="4"/>
  <c r="I14" i="4" s="1"/>
  <c r="G65" i="4"/>
  <c r="G63" i="4"/>
  <c r="G59" i="4"/>
  <c r="G52" i="4"/>
  <c r="G22" i="4"/>
  <c r="G12" i="4"/>
  <c r="I12" i="4" s="1"/>
  <c r="G21" i="4"/>
  <c r="G35" i="4"/>
  <c r="G45" i="4"/>
  <c r="G72" i="4"/>
  <c r="G51" i="4"/>
  <c r="G40" i="4"/>
  <c r="G10" i="4"/>
  <c r="I10" i="4" s="1"/>
  <c r="G15" i="4"/>
  <c r="I15" i="4" s="1"/>
  <c r="G64" i="4"/>
  <c r="G60" i="4"/>
  <c r="G55" i="4"/>
  <c r="G34" i="4"/>
  <c r="G7" i="4"/>
  <c r="I7" i="4" s="1"/>
  <c r="G49" i="4"/>
  <c r="G46" i="4"/>
  <c r="G66" i="4"/>
  <c r="G20" i="4"/>
  <c r="I20" i="4" s="1"/>
  <c r="G71" i="4"/>
  <c r="G23" i="4"/>
  <c r="G57" i="4"/>
  <c r="G67" i="4"/>
  <c r="G50" i="4"/>
  <c r="G28" i="4"/>
  <c r="G36" i="4"/>
  <c r="G11" i="4"/>
  <c r="I11" i="4" s="1"/>
  <c r="G26" i="4"/>
  <c r="G31" i="4"/>
  <c r="G33" i="4"/>
  <c r="G27" i="4"/>
  <c r="G25" i="4"/>
  <c r="G39" i="4"/>
  <c r="G9" i="4"/>
  <c r="I9" i="4" s="1"/>
  <c r="G8" i="4"/>
  <c r="I8" i="4" s="1"/>
  <c r="G29" i="4"/>
  <c r="G58" i="4"/>
  <c r="G16" i="4"/>
  <c r="I16" i="4" s="1"/>
  <c r="G56" i="4"/>
  <c r="G41" i="4"/>
  <c r="J4" i="4"/>
  <c r="H41" i="4" l="1"/>
  <c r="I41" i="4"/>
  <c r="J41" i="4" s="1"/>
  <c r="H58" i="4"/>
  <c r="I58" i="4"/>
  <c r="J58" i="4" s="1"/>
  <c r="H31" i="4"/>
  <c r="I31" i="4"/>
  <c r="J31" i="4" s="1"/>
  <c r="H23" i="4"/>
  <c r="I23" i="4"/>
  <c r="J23" i="4" s="1"/>
  <c r="H55" i="4"/>
  <c r="I55" i="4"/>
  <c r="J55" i="4" s="1"/>
  <c r="H45" i="4"/>
  <c r="I45" i="4"/>
  <c r="J45" i="4" s="1"/>
  <c r="H65" i="4"/>
  <c r="I65" i="4"/>
  <c r="J65" i="4" s="1"/>
  <c r="H56" i="4"/>
  <c r="I56" i="4"/>
  <c r="J56" i="4" s="1"/>
  <c r="H26" i="4"/>
  <c r="I26" i="4"/>
  <c r="J26" i="4" s="1"/>
  <c r="H71" i="4"/>
  <c r="I71" i="4"/>
  <c r="J71" i="4" s="1"/>
  <c r="H60" i="4"/>
  <c r="I60" i="4"/>
  <c r="J60" i="4" s="1"/>
  <c r="H35" i="4"/>
  <c r="I35" i="4"/>
  <c r="J35" i="4" s="1"/>
  <c r="H64" i="4"/>
  <c r="I64" i="4"/>
  <c r="J64" i="4" s="1"/>
  <c r="H21" i="4"/>
  <c r="I21" i="4"/>
  <c r="J21" i="4" s="1"/>
  <c r="H30" i="4"/>
  <c r="I30" i="4"/>
  <c r="J30" i="4" s="1"/>
  <c r="H36" i="4"/>
  <c r="I36" i="4"/>
  <c r="J36" i="4" s="1"/>
  <c r="H66" i="4"/>
  <c r="I66" i="4"/>
  <c r="J66" i="4" s="1"/>
  <c r="H68" i="4"/>
  <c r="I68" i="4"/>
  <c r="J68" i="4" s="1"/>
  <c r="H29" i="4"/>
  <c r="I29" i="4"/>
  <c r="J29" i="4" s="1"/>
  <c r="H39" i="4"/>
  <c r="I39" i="4"/>
  <c r="J39" i="4" s="1"/>
  <c r="H28" i="4"/>
  <c r="I28" i="4"/>
  <c r="J28" i="4" s="1"/>
  <c r="H46" i="4"/>
  <c r="I46" i="4"/>
  <c r="J46" i="4" s="1"/>
  <c r="H22" i="4"/>
  <c r="I22" i="4"/>
  <c r="J22" i="4" s="1"/>
  <c r="H47" i="4"/>
  <c r="I47" i="4"/>
  <c r="J47" i="4" s="1"/>
  <c r="H25" i="4"/>
  <c r="I25" i="4"/>
  <c r="J25" i="4" s="1"/>
  <c r="H50" i="4"/>
  <c r="I50" i="4"/>
  <c r="J50" i="4" s="1"/>
  <c r="H49" i="4"/>
  <c r="I49" i="4"/>
  <c r="J49" i="4" s="1"/>
  <c r="H40" i="4"/>
  <c r="I40" i="4"/>
  <c r="J40" i="4" s="1"/>
  <c r="H52" i="4"/>
  <c r="I52" i="4"/>
  <c r="J52" i="4" s="1"/>
  <c r="H27" i="4"/>
  <c r="I27" i="4"/>
  <c r="J27" i="4" s="1"/>
  <c r="H67" i="4"/>
  <c r="I67" i="4"/>
  <c r="J67" i="4" s="1"/>
  <c r="H51" i="4"/>
  <c r="I51" i="4"/>
  <c r="J51" i="4" s="1"/>
  <c r="H59" i="4"/>
  <c r="I59" i="4"/>
  <c r="J59" i="4" s="1"/>
  <c r="H32" i="4"/>
  <c r="I32" i="4"/>
  <c r="J32" i="4" s="1"/>
  <c r="H33" i="4"/>
  <c r="I33" i="4"/>
  <c r="J33" i="4" s="1"/>
  <c r="H57" i="4"/>
  <c r="I57" i="4"/>
  <c r="J57" i="4" s="1"/>
  <c r="H34" i="4"/>
  <c r="I34" i="4"/>
  <c r="J34" i="4" s="1"/>
  <c r="H72" i="4"/>
  <c r="I72" i="4"/>
  <c r="J72" i="4" s="1"/>
  <c r="H63" i="4"/>
  <c r="I63" i="4"/>
  <c r="J63" i="4" s="1"/>
  <c r="H69" i="4"/>
  <c r="I69" i="4"/>
  <c r="J69" i="4" s="1"/>
  <c r="H16" i="4"/>
  <c r="H14" i="4"/>
  <c r="H20" i="4"/>
  <c r="H8" i="4"/>
  <c r="H9" i="4"/>
  <c r="H15" i="4"/>
  <c r="H12" i="4"/>
  <c r="H10" i="4"/>
  <c r="H17" i="4"/>
  <c r="H11" i="4"/>
  <c r="H7" i="4"/>
  <c r="H3" i="4"/>
  <c r="J10" i="4"/>
  <c r="J17" i="4"/>
  <c r="J16" i="4"/>
  <c r="J7" i="4"/>
  <c r="J8" i="4"/>
  <c r="J11" i="4"/>
  <c r="J14" i="4"/>
  <c r="J9" i="4"/>
  <c r="J20" i="4"/>
  <c r="J15" i="4"/>
  <c r="J12" i="4"/>
  <c r="G1" i="4"/>
  <c r="J44" i="4"/>
  <c r="J42" i="4"/>
  <c r="J6" i="4"/>
  <c r="J70" i="4"/>
  <c r="J61" i="4"/>
  <c r="J43" i="4"/>
  <c r="J24" i="4"/>
  <c r="J37" i="4"/>
  <c r="J5" i="4"/>
  <c r="J62" i="4"/>
  <c r="J54" i="4"/>
  <c r="J38" i="4"/>
  <c r="J53" i="4"/>
  <c r="J19" i="4"/>
  <c r="J18" i="4"/>
  <c r="J3" i="4" l="1"/>
  <c r="I1" i="4"/>
</calcChain>
</file>

<file path=xl/sharedStrings.xml><?xml version="1.0" encoding="utf-8"?>
<sst xmlns="http://schemas.openxmlformats.org/spreadsheetml/2006/main" count="58841" uniqueCount="225">
  <si>
    <t>RECEPT_ID</t>
  </si>
  <si>
    <t>N2000_ID</t>
  </si>
  <si>
    <t>N2000_NAAM</t>
  </si>
  <si>
    <t>HABIT_ID</t>
  </si>
  <si>
    <t>HABIT_NAAM</t>
  </si>
  <si>
    <t>GEKART_OPP</t>
  </si>
  <si>
    <t>KDW</t>
  </si>
  <si>
    <t>ADW</t>
  </si>
  <si>
    <t>OVERSPAN</t>
  </si>
  <si>
    <t>B</t>
  </si>
  <si>
    <t>u</t>
  </si>
  <si>
    <t>%ADW</t>
  </si>
  <si>
    <t>%TDW</t>
  </si>
  <si>
    <t>%verlies</t>
  </si>
  <si>
    <t>Leenderbos, Groote Heide &amp; De Plateaux</t>
  </si>
  <si>
    <t>H0000</t>
  </si>
  <si>
    <t>Geen habitattype</t>
  </si>
  <si>
    <t>Kampina &amp; Oisterwijkse Vennen</t>
  </si>
  <si>
    <t>Lg02</t>
  </si>
  <si>
    <t>Ge´soleerde meander en petgat</t>
  </si>
  <si>
    <t>Vlijmens Ven, Moerputten &amp; Bossche Broek</t>
  </si>
  <si>
    <t>Compensatie bepaald obv biomassa methode</t>
  </si>
  <si>
    <t>H91E0C</t>
  </si>
  <si>
    <t>Vochtige alluviale bossen (beekbegeleidende bossen</t>
  </si>
  <si>
    <t>Loonse en Drunense Duinen &amp; Leemkuilen</t>
  </si>
  <si>
    <t>ZGH91E0C</t>
  </si>
  <si>
    <t>H3150baz</t>
  </si>
  <si>
    <t>Meren met krabbenscheer en fonteinkruiden, buiten</t>
  </si>
  <si>
    <t>H91D0</t>
  </si>
  <si>
    <t>Hoogveenbossen</t>
  </si>
  <si>
    <t>Strabrechtse Heide &amp; Beuven</t>
  </si>
  <si>
    <t>Lg03</t>
  </si>
  <si>
    <t>Zwakgebufferde sloot</t>
  </si>
  <si>
    <t>ZGH91D0</t>
  </si>
  <si>
    <t>Kempenland-West</t>
  </si>
  <si>
    <t>Regte Heide &amp; Riels Laag</t>
  </si>
  <si>
    <t>H6510A</t>
  </si>
  <si>
    <t>Glanshaver- en vossenstaarthooilanden (glanshaver)</t>
  </si>
  <si>
    <t>Weerter- en Budelerbergen &amp; Ringselven</t>
  </si>
  <si>
    <t>H7210</t>
  </si>
  <si>
    <t>Galigaanmoerassen</t>
  </si>
  <si>
    <t>H4010A</t>
  </si>
  <si>
    <t>Vochtige heiden (hogere zandgronden)</t>
  </si>
  <si>
    <t>H7150</t>
  </si>
  <si>
    <t>Pioniervegetaties met snavelbiezen</t>
  </si>
  <si>
    <t>H7140A</t>
  </si>
  <si>
    <t>Overgangs- en trilvenen (trilvenen)</t>
  </si>
  <si>
    <t>Lg06</t>
  </si>
  <si>
    <t>Dotterbloemgrasland van beekdalen</t>
  </si>
  <si>
    <t>H9160A</t>
  </si>
  <si>
    <t>Eiken-haagbeukenbossen (hogere zandgronden)</t>
  </si>
  <si>
    <t>Lg09</t>
  </si>
  <si>
    <t>Droog struisgrasland</t>
  </si>
  <si>
    <t>H4030</t>
  </si>
  <si>
    <t>Droge heiden</t>
  </si>
  <si>
    <t>H3130</t>
  </si>
  <si>
    <t>Zwakgebufferde vennen</t>
  </si>
  <si>
    <t>H3160</t>
  </si>
  <si>
    <t>Zure vennen</t>
  </si>
  <si>
    <t>H9190</t>
  </si>
  <si>
    <t>Oude eikenbossen</t>
  </si>
  <si>
    <t>H2330</t>
  </si>
  <si>
    <t>Zandverstuivingen</t>
  </si>
  <si>
    <t>H2310</t>
  </si>
  <si>
    <t>Stuifzandheiden met struikhei</t>
  </si>
  <si>
    <t>H3140hz</t>
  </si>
  <si>
    <t>Kranswierwateren, op hogere zandgronden</t>
  </si>
  <si>
    <t>ZGH3160</t>
  </si>
  <si>
    <t>H7110B</t>
  </si>
  <si>
    <t>Actieve hoogvenen (heideveentjes)</t>
  </si>
  <si>
    <t>H9120</t>
  </si>
  <si>
    <t>Beuken-eikenbossen met hulst</t>
  </si>
  <si>
    <t>Lg14</t>
  </si>
  <si>
    <t>Eiken- en beukenbos van lemige zandgronden</t>
  </si>
  <si>
    <t>ZGH9120</t>
  </si>
  <si>
    <t>Lg13</t>
  </si>
  <si>
    <t>Bos van arme zandgronden</t>
  </si>
  <si>
    <t>H6410</t>
  </si>
  <si>
    <t>Blauwgraslanden</t>
  </si>
  <si>
    <t>H3110</t>
  </si>
  <si>
    <t>Zeer zwakgebufferde vennen</t>
  </si>
  <si>
    <t>ZGH4010A</t>
  </si>
  <si>
    <t>ZGH4030</t>
  </si>
  <si>
    <t>H6230vka</t>
  </si>
  <si>
    <t>Heischrale graslanden, vochtig kalkarm</t>
  </si>
  <si>
    <t>ZGH9190</t>
  </si>
  <si>
    <t>ZGH7150</t>
  </si>
  <si>
    <t>ZGH6410</t>
  </si>
  <si>
    <t>ZGH3130</t>
  </si>
  <si>
    <t>L4030</t>
  </si>
  <si>
    <t>Lg04</t>
  </si>
  <si>
    <t>Zuur ven</t>
  </si>
  <si>
    <t>H6230dka</t>
  </si>
  <si>
    <t>Heischrale graslanden, droog kalkarm</t>
  </si>
  <si>
    <t>L4010A</t>
  </si>
  <si>
    <t>ZGH2310</t>
  </si>
  <si>
    <t>ZGH7110B</t>
  </si>
  <si>
    <t>ID</t>
  </si>
  <si>
    <t>BG</t>
  </si>
  <si>
    <t>ABG</t>
  </si>
  <si>
    <t>MIN [m2]</t>
  </si>
  <si>
    <t>ONZEKERHEID</t>
  </si>
  <si>
    <t>in beide</t>
  </si>
  <si>
    <t>Letterlijk zoals opgenomen in achtergrondnotitie SEM methodiek</t>
  </si>
  <si>
    <t>H2130B</t>
  </si>
  <si>
    <t>Biomassa methode</t>
  </si>
  <si>
    <t>ZGH2130B</t>
  </si>
  <si>
    <t>ZGH2330</t>
  </si>
  <si>
    <t>H4010B</t>
  </si>
  <si>
    <t>ZGH4010B</t>
  </si>
  <si>
    <t>H7110A</t>
  </si>
  <si>
    <t>ZGH7110A</t>
  </si>
  <si>
    <t>H7120ah</t>
  </si>
  <si>
    <t>ZGH7120ah</t>
  </si>
  <si>
    <t>H7140B</t>
  </si>
  <si>
    <t>in lijst</t>
  </si>
  <si>
    <t>ZGH7140B</t>
  </si>
  <si>
    <t>H7120vh</t>
  </si>
  <si>
    <t>ZGH7120vh</t>
  </si>
  <si>
    <t>H2140A</t>
  </si>
  <si>
    <t>ZGH2140A</t>
  </si>
  <si>
    <t>H2140B</t>
  </si>
  <si>
    <t>ZGH2140B</t>
  </si>
  <si>
    <t>H2150</t>
  </si>
  <si>
    <t>ZGH2150</t>
  </si>
  <si>
    <t>H2190C</t>
  </si>
  <si>
    <t>ZGH2190C</t>
  </si>
  <si>
    <t>H2130A</t>
  </si>
  <si>
    <t>ZGH2130A</t>
  </si>
  <si>
    <t>H2180Abe</t>
  </si>
  <si>
    <t>ZGH2180Abe</t>
  </si>
  <si>
    <t>H2320</t>
  </si>
  <si>
    <t>ZGH2320</t>
  </si>
  <si>
    <t>H5130</t>
  </si>
  <si>
    <t>ZGH5130</t>
  </si>
  <si>
    <t>H6130</t>
  </si>
  <si>
    <t>ZGH6130</t>
  </si>
  <si>
    <t>ZGH7140A</t>
  </si>
  <si>
    <t>in grafiek</t>
  </si>
  <si>
    <t>H7230</t>
  </si>
  <si>
    <t>ZGH7230</t>
  </si>
  <si>
    <t>H6120</t>
  </si>
  <si>
    <t>ZGH6120</t>
  </si>
  <si>
    <t>H2110</t>
  </si>
  <si>
    <t>ZGH2110</t>
  </si>
  <si>
    <t>H2120</t>
  </si>
  <si>
    <t>ZGH2120</t>
  </si>
  <si>
    <t>H2180Ao</t>
  </si>
  <si>
    <t>ZGH2180Ao</t>
  </si>
  <si>
    <t>H2190B</t>
  </si>
  <si>
    <t>ZGH2190B</t>
  </si>
  <si>
    <t>H6110</t>
  </si>
  <si>
    <t>ZGH6110</t>
  </si>
  <si>
    <t>ZGH6510A</t>
  </si>
  <si>
    <t>H9110</t>
  </si>
  <si>
    <t>ZGH9110</t>
  </si>
  <si>
    <t>ZGH9160A</t>
  </si>
  <si>
    <t>H9160B</t>
  </si>
  <si>
    <t>ZGH9160B</t>
  </si>
  <si>
    <t>H1310B</t>
  </si>
  <si>
    <t>ZGH1310B</t>
  </si>
  <si>
    <t>H6210</t>
  </si>
  <si>
    <t>ZGH6210</t>
  </si>
  <si>
    <t>H1330A</t>
  </si>
  <si>
    <t>ZGH1330A</t>
  </si>
  <si>
    <t>H1330B</t>
  </si>
  <si>
    <t>ZGH1330B</t>
  </si>
  <si>
    <t>H6510B</t>
  </si>
  <si>
    <t>ZGH6510B</t>
  </si>
  <si>
    <t>ZGH7210</t>
  </si>
  <si>
    <t>H1310A</t>
  </si>
  <si>
    <t>ZGH1310A</t>
  </si>
  <si>
    <t>H1320</t>
  </si>
  <si>
    <t>ZGH1320</t>
  </si>
  <si>
    <t>H2180C</t>
  </si>
  <si>
    <t>ZGH2180C</t>
  </si>
  <si>
    <t>H7120hb</t>
  </si>
  <si>
    <t>ZGH7120hb</t>
  </si>
  <si>
    <t>H6430C</t>
  </si>
  <si>
    <t>ZGH6430C</t>
  </si>
  <si>
    <t>H2160</t>
  </si>
  <si>
    <t>ZGH2160</t>
  </si>
  <si>
    <t>H91E0B</t>
  </si>
  <si>
    <t>ZGH91E0B</t>
  </si>
  <si>
    <t>H91F0</t>
  </si>
  <si>
    <t>ZGH91F0</t>
  </si>
  <si>
    <t>H2190Ae</t>
  </si>
  <si>
    <t>ZGH2190Ae</t>
  </si>
  <si>
    <t>H2180B</t>
  </si>
  <si>
    <t>ZGH2180B</t>
  </si>
  <si>
    <t>H2170</t>
  </si>
  <si>
    <t>ZGH2170</t>
  </si>
  <si>
    <t>Lg4030</t>
  </si>
  <si>
    <t>Lg07</t>
  </si>
  <si>
    <t>Lg10</t>
  </si>
  <si>
    <t>Lg11</t>
  </si>
  <si>
    <t>Lg08</t>
  </si>
  <si>
    <t>Lg12</t>
  </si>
  <si>
    <t>Lg05</t>
  </si>
  <si>
    <t>obv H4010A</t>
  </si>
  <si>
    <t>obv H4030</t>
  </si>
  <si>
    <t>biomassa</t>
  </si>
  <si>
    <t>ZGH3110</t>
  </si>
  <si>
    <t>ZGH3140hz</t>
  </si>
  <si>
    <t>ZGH6230dka</t>
  </si>
  <si>
    <t>TOTAAL</t>
  </si>
  <si>
    <t>HABITAT_ID</t>
  </si>
  <si>
    <t>HABITAT_NAAM</t>
  </si>
  <si>
    <t>ID1</t>
  </si>
  <si>
    <t>ID2</t>
  </si>
  <si>
    <t>LANDSCHAP</t>
  </si>
  <si>
    <t>OPP [m2]</t>
  </si>
  <si>
    <t>AREAAL [m2]</t>
  </si>
  <si>
    <t>Hogere Zandgronden</t>
  </si>
  <si>
    <t>Beekdalen</t>
  </si>
  <si>
    <t>CALC_TOT</t>
  </si>
  <si>
    <t>below</t>
  </si>
  <si>
    <t>nearing</t>
  </si>
  <si>
    <t>exceeding</t>
  </si>
  <si>
    <t>OPP_verlies</t>
  </si>
  <si>
    <t>Habitat aangepast ivm H9999.</t>
  </si>
  <si>
    <t>Kent een aangepaste KDW, maar analoog aan achtergrondnotitie SEM methodiek</t>
  </si>
  <si>
    <t>Niet aanwezig, geen bijdrage en/of niet overspannen in huidige dataset</t>
  </si>
  <si>
    <t>OVERCOMP</t>
  </si>
  <si>
    <t>MIN OPP [m2]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</si>
</sst>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0"/>
    <numFmt numFmtId="165" formatCode="0.0"/>
    <numFmt numFmtId="166" formatCode="0.0000"/>
    <numFmt numFmtId="167" formatCode="0.000000"/>
    <numFmt numFmtId="168" formatCode="#,##0.000"/>
    <numFmt numFmtId="169" formatCode="#,##0.000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Calibri"/>
      <family val="2"/>
    </font>
    <font>
      <b/>
      <sz val="12"/>
      <color theme="1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1" fontId="0" fillId="0" borderId="0" xfId="0" applyNumberFormat="1"/>
    <xf numFmtId="2" fontId="0" fillId="0" borderId="0" xfId="0" applyNumberFormat="1"/>
    <xf numFmtId="0" fontId="18" fillId="0" borderId="0" xfId="42"/>
    <xf numFmtId="0" fontId="18" fillId="0" borderId="0" xfId="42" applyAlignment="1">
      <alignment horizontal="center"/>
    </xf>
    <xf numFmtId="0" fontId="18" fillId="0" borderId="0" xfId="42" applyAlignment="1">
      <alignment horizontal="left"/>
    </xf>
    <xf numFmtId="164" fontId="18" fillId="0" borderId="0" xfId="42" applyNumberFormat="1" applyAlignment="1">
      <alignment horizontal="center"/>
    </xf>
    <xf numFmtId="165" fontId="18" fillId="0" borderId="0" xfId="42" applyNumberFormat="1" applyAlignment="1">
      <alignment horizontal="center"/>
    </xf>
    <xf numFmtId="1" fontId="18" fillId="0" borderId="0" xfId="42" applyNumberFormat="1" applyAlignment="1">
      <alignment horizontal="center"/>
    </xf>
    <xf numFmtId="166" fontId="18" fillId="0" borderId="0" xfId="42" applyNumberFormat="1" applyAlignment="1">
      <alignment horizontal="center"/>
    </xf>
    <xf numFmtId="0" fontId="18" fillId="33" borderId="0" xfId="42" applyFill="1"/>
    <xf numFmtId="0" fontId="18" fillId="33" borderId="0" xfId="42" applyFill="1" applyAlignment="1">
      <alignment horizontal="center"/>
    </xf>
    <xf numFmtId="0" fontId="18" fillId="34" borderId="0" xfId="42" applyFill="1"/>
    <xf numFmtId="0" fontId="18" fillId="34" borderId="0" xfId="42" applyFill="1" applyAlignment="1">
      <alignment horizontal="center"/>
    </xf>
    <xf numFmtId="1" fontId="0" fillId="34" borderId="0" xfId="0" applyNumberFormat="1" applyFill="1"/>
    <xf numFmtId="0" fontId="0" fillId="34" borderId="0" xfId="0" applyFill="1"/>
    <xf numFmtId="4" fontId="0" fillId="0" borderId="0" xfId="0" applyNumberFormat="1"/>
    <xf numFmtId="0" fontId="18" fillId="35" borderId="0" xfId="42" applyFill="1"/>
    <xf numFmtId="0" fontId="18" fillId="35" borderId="0" xfId="42" applyFill="1" applyAlignment="1">
      <alignment horizontal="center"/>
    </xf>
    <xf numFmtId="1" fontId="0" fillId="33" borderId="0" xfId="0" applyNumberFormat="1" applyFill="1"/>
    <xf numFmtId="4" fontId="0" fillId="34" borderId="0" xfId="0" applyNumberFormat="1" applyFill="1"/>
    <xf numFmtId="9" fontId="0" fillId="0" borderId="0" xfId="43" applyFont="1"/>
    <xf numFmtId="9" fontId="0" fillId="34" borderId="0" xfId="43" applyFont="1" applyFill="1"/>
    <xf numFmtId="168" fontId="0" fillId="0" borderId="0" xfId="0" applyNumberFormat="1"/>
    <xf numFmtId="169" fontId="0" fillId="0" borderId="0" xfId="0" applyNumberFormat="1"/>
    <xf numFmtId="3" fontId="0" fillId="0" borderId="0" xfId="0" applyNumberFormat="1"/>
    <xf numFmtId="1" fontId="19" fillId="0" borderId="0" xfId="0" applyNumberFormat="1" applyFont="1"/>
    <xf numFmtId="0" fontId="19" fillId="0" borderId="0" xfId="0" applyFont="1"/>
    <xf numFmtId="1" fontId="19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1" fontId="0" fillId="34" borderId="0" xfId="0" applyNumberFormat="1" applyFill="1" applyAlignment="1">
      <alignment horizontal="right"/>
    </xf>
    <xf numFmtId="1" fontId="0" fillId="33" borderId="0" xfId="0" applyNumberFormat="1" applyFill="1" applyAlignment="1">
      <alignment horizontal="right"/>
    </xf>
    <xf numFmtId="2" fontId="19" fillId="0" borderId="0" xfId="0" applyNumberFormat="1" applyFont="1" applyAlignment="1">
      <alignment horizontal="center"/>
    </xf>
    <xf numFmtId="167" fontId="19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34" borderId="0" xfId="0" applyNumberFormat="1" applyFill="1" applyAlignment="1">
      <alignment horizontal="center"/>
    </xf>
    <xf numFmtId="0" fontId="0" fillId="34" borderId="0" xfId="0" applyFill="1" applyAlignment="1">
      <alignment horizontal="center"/>
    </xf>
    <xf numFmtId="167" fontId="0" fillId="34" borderId="0" xfId="0" applyNumberFormat="1" applyFill="1" applyAlignment="1">
      <alignment horizontal="center"/>
    </xf>
    <xf numFmtId="165" fontId="0" fillId="34" borderId="0" xfId="0" applyNumberFormat="1" applyFill="1" applyAlignment="1">
      <alignment horizontal="center"/>
    </xf>
    <xf numFmtId="2" fontId="0" fillId="33" borderId="0" xfId="0" applyNumberFormat="1" applyFill="1" applyAlignment="1">
      <alignment horizontal="center"/>
    </xf>
    <xf numFmtId="0" fontId="0" fillId="33" borderId="0" xfId="0" applyFill="1" applyAlignment="1">
      <alignment horizontal="center"/>
    </xf>
    <xf numFmtId="167" fontId="0" fillId="33" borderId="0" xfId="0" applyNumberFormat="1" applyFill="1" applyAlignment="1">
      <alignment horizontal="center"/>
    </xf>
    <xf numFmtId="165" fontId="0" fillId="33" borderId="0" xfId="0" applyNumberFormat="1" applyFill="1" applyAlignment="1">
      <alignment horizontal="center"/>
    </xf>
    <xf numFmtId="1" fontId="19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1" fontId="0" fillId="34" borderId="0" xfId="0" applyNumberFormat="1" applyFill="1" applyAlignment="1">
      <alignment horizontal="center"/>
    </xf>
    <xf numFmtId="1" fontId="0" fillId="33" borderId="0" xfId="0" applyNumberFormat="1" applyFill="1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erekening" xfId="11" builtinId="22" customBuiltin="1"/>
    <cellStyle name="Controlecel" xfId="13" builtinId="23" customBuiltin="1"/>
    <cellStyle name="Gekoppelde cel" xfId="12" builtinId="24" customBuiltin="1"/>
    <cellStyle name="Goed" xfId="6" builtinId="26" customBuiltin="1"/>
    <cellStyle name="Invoer" xfId="9" builtinId="20" customBuiltin="1"/>
    <cellStyle name="Kop 1" xfId="2" builtinId="16" customBuiltin="1"/>
    <cellStyle name="Kop 2" xfId="3" builtinId="17" customBuiltin="1"/>
    <cellStyle name="Kop 3" xfId="4" builtinId="18" customBuiltin="1"/>
    <cellStyle name="Kop 4" xfId="5" builtinId="19" customBuiltin="1"/>
    <cellStyle name="Neutraal" xfId="8" builtinId="28" customBuiltin="1"/>
    <cellStyle name="Notitie" xfId="15" builtinId="10" customBuiltin="1"/>
    <cellStyle name="Ongeldig" xfId="7" builtinId="27" customBuiltin="1"/>
    <cellStyle name="Procent" xfId="43" builtinId="5"/>
    <cellStyle name="Standaard" xfId="0" builtinId="0"/>
    <cellStyle name="Standaard 2" xfId="42" xr:uid="{4EFABA31-0DC4-4C91-A4A0-63910F587A87}"/>
    <cellStyle name="Titel" xfId="1" builtinId="15" customBuiltin="1"/>
    <cellStyle name="Totaal" xfId="17" builtinId="25" customBuiltin="1"/>
    <cellStyle name="Uitvoer" xfId="10" builtinId="21" customBuiltin="1"/>
    <cellStyle name="Verklarende tekst" xfId="16" builtinId="53" customBuiltin="1"/>
    <cellStyle name="Waarschuwings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C611A-6C74-4EEC-96C4-0080E721DE95}">
  <sheetPr>
    <pageSetUpPr fitToPage="1"/>
  </sheetPr>
  <dimension ref="A1:T14563"/>
  <sheetViews>
    <sheetView tabSelected="1" workbookViewId="0"/>
  </sheetViews>
  <sheetFormatPr defaultRowHeight="14.4" x14ac:dyDescent="0.3"/>
  <cols>
    <col min="1" max="1" width="12.109375" style="29" bestFit="1" customWidth="1"/>
    <col min="2" max="2" width="11.109375" style="1" hidden="1" customWidth="1"/>
    <col min="3" max="3" width="38.33203125" style="1" bestFit="1" customWidth="1"/>
    <col min="4" max="4" width="10.77734375" style="1" customWidth="1"/>
    <col min="5" max="5" width="48" style="1" hidden="1" customWidth="1"/>
    <col min="6" max="6" width="7.21875" style="47" bestFit="1" customWidth="1"/>
    <col min="7" max="7" width="7.5546875" style="34" bestFit="1" customWidth="1"/>
    <col min="8" max="8" width="12.33203125" style="1" bestFit="1" customWidth="1"/>
    <col min="9" max="9" width="11.5546875" style="34" bestFit="1" customWidth="1"/>
    <col min="10" max="10" width="14.109375" style="34" bestFit="1" customWidth="1"/>
    <col min="11" max="11" width="47.77734375" style="35" hidden="1" customWidth="1"/>
    <col min="12" max="12" width="8.5546875" style="35" bestFit="1" customWidth="1"/>
    <col min="13" max="13" width="6.5546875" style="35" bestFit="1" customWidth="1"/>
    <col min="14" max="15" width="9.5546875" style="36" bestFit="1" customWidth="1"/>
    <col min="16" max="16" width="10.21875" style="36" bestFit="1" customWidth="1"/>
    <col min="17" max="17" width="13.21875" style="36" bestFit="1" customWidth="1"/>
  </cols>
  <sheetData>
    <row r="1" spans="1:20" s="27" customFormat="1" ht="15.6" x14ac:dyDescent="0.3">
      <c r="A1" s="28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46" t="s">
        <v>6</v>
      </c>
      <c r="G1" s="32" t="s">
        <v>7</v>
      </c>
      <c r="H1" s="26" t="s">
        <v>8</v>
      </c>
      <c r="I1" s="32" t="s">
        <v>215</v>
      </c>
      <c r="J1" s="32" t="s">
        <v>5</v>
      </c>
      <c r="K1" s="32" t="s">
        <v>97</v>
      </c>
      <c r="L1" s="32" t="s">
        <v>9</v>
      </c>
      <c r="M1" s="32" t="s">
        <v>10</v>
      </c>
      <c r="N1" s="33" t="s">
        <v>11</v>
      </c>
      <c r="O1" s="33" t="s">
        <v>12</v>
      </c>
      <c r="P1" s="33" t="s">
        <v>13</v>
      </c>
      <c r="Q1" s="33" t="s">
        <v>219</v>
      </c>
    </row>
    <row r="2" spans="1:20" x14ac:dyDescent="0.3">
      <c r="A2" s="29">
        <v>1910542</v>
      </c>
      <c r="B2" s="1">
        <v>136</v>
      </c>
      <c r="C2" s="1" t="s">
        <v>14</v>
      </c>
      <c r="D2" s="1" t="s">
        <v>36</v>
      </c>
      <c r="E2" s="1" t="s">
        <v>37</v>
      </c>
      <c r="F2" s="47">
        <v>1357</v>
      </c>
      <c r="G2" s="34">
        <v>1106.68</v>
      </c>
      <c r="H2" s="1" t="s">
        <v>216</v>
      </c>
      <c r="I2" s="34">
        <v>5.1194999999999999E-3</v>
      </c>
      <c r="J2" s="34">
        <v>663.19385</v>
      </c>
      <c r="K2" s="35" t="str">
        <f>_xlfn.CONCAT(C2,"_",D2)</f>
        <v>Leenderbos, Groote Heide &amp; De Plateaux_H6510A</v>
      </c>
      <c r="L2" s="36">
        <f>VLOOKUP(D2,DATA!A:F,5,FALSE)</f>
        <v>6.9939168151221861E-3</v>
      </c>
      <c r="M2" s="37">
        <f>VLOOKUP(D2,DATA!A:F,6,FALSE)</f>
        <v>1778</v>
      </c>
      <c r="N2" s="36">
        <f>100/(1+EXP(-L2*(G2-M2)))</f>
        <v>0.90566664898549842</v>
      </c>
      <c r="O2" s="36">
        <f>100/(1+EXP(-L2*((G2+I2)-M2)))</f>
        <v>0.90569878358115774</v>
      </c>
      <c r="P2" s="36">
        <f>O2-N2</f>
        <v>3.2134595659316645E-5</v>
      </c>
      <c r="Q2" s="36">
        <f>IF(AND(H2&lt;&gt;"below",I2&gt;=0.005),J2*P2/100,0)</f>
        <v>0</v>
      </c>
    </row>
    <row r="3" spans="1:20" x14ac:dyDescent="0.3">
      <c r="A3" s="29">
        <v>1912071</v>
      </c>
      <c r="B3" s="1">
        <v>136</v>
      </c>
      <c r="C3" s="1" t="s">
        <v>14</v>
      </c>
      <c r="D3" s="1" t="s">
        <v>36</v>
      </c>
      <c r="E3" s="1" t="s">
        <v>37</v>
      </c>
      <c r="F3" s="47">
        <v>1357</v>
      </c>
      <c r="G3" s="34">
        <v>1080.17</v>
      </c>
      <c r="H3" s="1" t="s">
        <v>216</v>
      </c>
      <c r="I3" s="34">
        <v>4.9982000000000004E-3</v>
      </c>
      <c r="J3" s="34">
        <v>3894.607</v>
      </c>
      <c r="K3" s="35" t="str">
        <f t="shared" ref="K3:K66" si="0">_xlfn.CONCAT(C3,"_",D3)</f>
        <v>Leenderbos, Groote Heide &amp; De Plateaux_H6510A</v>
      </c>
      <c r="L3" s="36">
        <f>VLOOKUP(D3,DATA!A:F,5,FALSE)</f>
        <v>6.9939168151221861E-3</v>
      </c>
      <c r="M3" s="37">
        <f>VLOOKUP(D3,DATA!A:F,6,FALSE)</f>
        <v>1778</v>
      </c>
      <c r="N3" s="36">
        <f t="shared" ref="N3:N66" si="1">100/(1+EXP(-L3*(G3-M3)))</f>
        <v>0.75355081195371676</v>
      </c>
      <c r="O3" s="36">
        <f t="shared" ref="O3:O66" si="2">100/(1+EXP(-L3*((G3+I3)-M3)))</f>
        <v>0.75357695577637696</v>
      </c>
      <c r="P3" s="36">
        <f t="shared" ref="P3:P66" si="3">O3-N3</f>
        <v>2.6143822660196214E-5</v>
      </c>
      <c r="Q3" s="36">
        <f t="shared" ref="Q3:Q66" si="4">IF(AND(H3&lt;&gt;"below",I3&gt;=0.005),J3*P3/100,0)</f>
        <v>0</v>
      </c>
      <c r="S3" s="10"/>
      <c r="T3" t="s">
        <v>220</v>
      </c>
    </row>
    <row r="4" spans="1:20" x14ac:dyDescent="0.3">
      <c r="A4" s="29">
        <v>1912077</v>
      </c>
      <c r="B4" s="1">
        <v>136</v>
      </c>
      <c r="C4" s="1" t="s">
        <v>14</v>
      </c>
      <c r="D4" s="1" t="s">
        <v>41</v>
      </c>
      <c r="E4" s="1" t="s">
        <v>42</v>
      </c>
      <c r="F4" s="47">
        <v>1071</v>
      </c>
      <c r="G4" s="34">
        <v>846.38</v>
      </c>
      <c r="H4" s="1" t="s">
        <v>216</v>
      </c>
      <c r="I4" s="34">
        <v>3.9430999999999997E-3</v>
      </c>
      <c r="J4" s="34">
        <v>71.702366999999995</v>
      </c>
      <c r="K4" s="35" t="str">
        <f t="shared" si="0"/>
        <v>Leenderbos, Groote Heide &amp; De Plateaux_H4010A</v>
      </c>
      <c r="L4" s="36">
        <f>VLOOKUP(D4,DATA!A:F,5,FALSE)</f>
        <v>1.3726988247862192E-2</v>
      </c>
      <c r="M4" s="37">
        <f>VLOOKUP(D4,DATA!A:F,6,FALSE)</f>
        <v>1285.5</v>
      </c>
      <c r="N4" s="36">
        <f t="shared" si="1"/>
        <v>0.24050057566027347</v>
      </c>
      <c r="O4" s="36">
        <f t="shared" si="2"/>
        <v>0.24051356225033368</v>
      </c>
      <c r="P4" s="36">
        <f t="shared" si="3"/>
        <v>1.2986590060215519E-5</v>
      </c>
      <c r="Q4" s="36">
        <f t="shared" si="4"/>
        <v>0</v>
      </c>
      <c r="S4" s="12"/>
      <c r="T4" t="s">
        <v>21</v>
      </c>
    </row>
    <row r="5" spans="1:20" x14ac:dyDescent="0.3">
      <c r="A5" s="29">
        <v>1912077</v>
      </c>
      <c r="B5" s="1">
        <v>136</v>
      </c>
      <c r="C5" s="1" t="s">
        <v>14</v>
      </c>
      <c r="D5" s="1" t="s">
        <v>43</v>
      </c>
      <c r="E5" s="1" t="s">
        <v>44</v>
      </c>
      <c r="F5" s="47">
        <v>1071</v>
      </c>
      <c r="G5" s="34">
        <v>846.38</v>
      </c>
      <c r="H5" s="1" t="s">
        <v>216</v>
      </c>
      <c r="I5" s="34">
        <v>3.9430999999999997E-3</v>
      </c>
      <c r="J5" s="34">
        <v>33.461104599999999</v>
      </c>
      <c r="K5" s="35" t="str">
        <f t="shared" si="0"/>
        <v>Leenderbos, Groote Heide &amp; De Plateaux_H7150</v>
      </c>
      <c r="L5" s="36">
        <f>VLOOKUP(D5,DATA!A:F,5,FALSE)</f>
        <v>1.3726988247862192E-2</v>
      </c>
      <c r="M5" s="37">
        <f>VLOOKUP(D5,DATA!A:F,6,FALSE)</f>
        <v>1285.5</v>
      </c>
      <c r="N5" s="36">
        <f t="shared" si="1"/>
        <v>0.24050057566027347</v>
      </c>
      <c r="O5" s="36">
        <f t="shared" si="2"/>
        <v>0.24051356225033368</v>
      </c>
      <c r="P5" s="36">
        <f t="shared" si="3"/>
        <v>1.2986590060215519E-5</v>
      </c>
      <c r="Q5" s="36">
        <f t="shared" si="4"/>
        <v>0</v>
      </c>
    </row>
    <row r="6" spans="1:20" x14ac:dyDescent="0.3">
      <c r="A6" s="29">
        <v>1913599</v>
      </c>
      <c r="B6" s="1">
        <v>136</v>
      </c>
      <c r="C6" s="1" t="s">
        <v>14</v>
      </c>
      <c r="D6" s="1" t="s">
        <v>36</v>
      </c>
      <c r="E6" s="1" t="s">
        <v>37</v>
      </c>
      <c r="F6" s="47">
        <v>1357</v>
      </c>
      <c r="G6" s="34">
        <v>1000.68</v>
      </c>
      <c r="H6" s="1" t="s">
        <v>216</v>
      </c>
      <c r="I6" s="34">
        <v>4.7156000000000003E-3</v>
      </c>
      <c r="J6" s="34">
        <v>5406.19</v>
      </c>
      <c r="K6" s="35" t="str">
        <f t="shared" si="0"/>
        <v>Leenderbos, Groote Heide &amp; De Plateaux_H6510A</v>
      </c>
      <c r="L6" s="36">
        <f>VLOOKUP(D6,DATA!A:F,5,FALSE)</f>
        <v>6.9939168151221861E-3</v>
      </c>
      <c r="M6" s="37">
        <f>VLOOKUP(D6,DATA!A:F,6,FALSE)</f>
        <v>1778</v>
      </c>
      <c r="N6" s="36">
        <f t="shared" si="1"/>
        <v>0.43357676044819365</v>
      </c>
      <c r="O6" s="36">
        <f t="shared" si="2"/>
        <v>0.43359099826574271</v>
      </c>
      <c r="P6" s="36">
        <f t="shared" si="3"/>
        <v>1.4237817549056508E-5</v>
      </c>
      <c r="Q6" s="36">
        <f t="shared" si="4"/>
        <v>0</v>
      </c>
    </row>
    <row r="7" spans="1:20" x14ac:dyDescent="0.3">
      <c r="A7" s="29">
        <v>1913600</v>
      </c>
      <c r="B7" s="1">
        <v>136</v>
      </c>
      <c r="C7" s="1" t="s">
        <v>14</v>
      </c>
      <c r="D7" s="1" t="s">
        <v>36</v>
      </c>
      <c r="E7" s="1" t="s">
        <v>37</v>
      </c>
      <c r="F7" s="47">
        <v>1357</v>
      </c>
      <c r="G7" s="34">
        <v>1233.46</v>
      </c>
      <c r="H7" s="1" t="s">
        <v>216</v>
      </c>
      <c r="I7" s="34">
        <v>5.8573000000000002E-3</v>
      </c>
      <c r="J7" s="34">
        <v>9191.4339999999993</v>
      </c>
      <c r="K7" s="35" t="str">
        <f t="shared" si="0"/>
        <v>Leenderbos, Groote Heide &amp; De Plateaux_H6510A</v>
      </c>
      <c r="L7" s="36">
        <f>VLOOKUP(D7,DATA!A:F,5,FALSE)</f>
        <v>6.9939168151221861E-3</v>
      </c>
      <c r="M7" s="37">
        <f>VLOOKUP(D7,DATA!A:F,6,FALSE)</f>
        <v>1778</v>
      </c>
      <c r="N7" s="36">
        <f t="shared" si="1"/>
        <v>2.1700778026772203</v>
      </c>
      <c r="O7" s="36">
        <f t="shared" si="2"/>
        <v>2.1701647734748644</v>
      </c>
      <c r="P7" s="36">
        <f t="shared" si="3"/>
        <v>8.6970797644081443E-5</v>
      </c>
      <c r="Q7" s="36">
        <f t="shared" si="4"/>
        <v>0</v>
      </c>
    </row>
    <row r="8" spans="1:20" x14ac:dyDescent="0.3">
      <c r="A8" s="29">
        <v>1913605</v>
      </c>
      <c r="B8" s="1">
        <v>136</v>
      </c>
      <c r="C8" s="1" t="s">
        <v>14</v>
      </c>
      <c r="D8" s="1" t="s">
        <v>41</v>
      </c>
      <c r="E8" s="1" t="s">
        <v>42</v>
      </c>
      <c r="F8" s="47">
        <v>1071</v>
      </c>
      <c r="G8" s="34">
        <v>845.75</v>
      </c>
      <c r="H8" s="1" t="s">
        <v>216</v>
      </c>
      <c r="I8" s="34">
        <v>3.9550000000000002E-3</v>
      </c>
      <c r="J8" s="34">
        <v>138.53652599999899</v>
      </c>
      <c r="K8" s="35" t="str">
        <f t="shared" si="0"/>
        <v>Leenderbos, Groote Heide &amp; De Plateaux_H4010A</v>
      </c>
      <c r="L8" s="36">
        <f>VLOOKUP(D8,DATA!A:F,5,FALSE)</f>
        <v>1.3726988247862192E-2</v>
      </c>
      <c r="M8" s="37">
        <f>VLOOKUP(D8,DATA!A:F,6,FALSE)</f>
        <v>1285.5</v>
      </c>
      <c r="N8" s="36">
        <f t="shared" si="1"/>
        <v>0.23843463116163988</v>
      </c>
      <c r="O8" s="36">
        <f t="shared" si="2"/>
        <v>0.23844754531893519</v>
      </c>
      <c r="P8" s="36">
        <f t="shared" si="3"/>
        <v>1.2914157295318418E-5</v>
      </c>
      <c r="Q8" s="36">
        <f t="shared" si="4"/>
        <v>0</v>
      </c>
    </row>
    <row r="9" spans="1:20" x14ac:dyDescent="0.3">
      <c r="A9" s="29">
        <v>1913605</v>
      </c>
      <c r="B9" s="1">
        <v>136</v>
      </c>
      <c r="C9" s="1" t="s">
        <v>14</v>
      </c>
      <c r="D9" s="1" t="s">
        <v>43</v>
      </c>
      <c r="E9" s="1" t="s">
        <v>44</v>
      </c>
      <c r="F9" s="47">
        <v>1071</v>
      </c>
      <c r="G9" s="34">
        <v>845.75</v>
      </c>
      <c r="H9" s="1" t="s">
        <v>216</v>
      </c>
      <c r="I9" s="34">
        <v>3.9550000000000002E-3</v>
      </c>
      <c r="J9" s="34">
        <v>64.650378799999999</v>
      </c>
      <c r="K9" s="35" t="str">
        <f t="shared" si="0"/>
        <v>Leenderbos, Groote Heide &amp; De Plateaux_H7150</v>
      </c>
      <c r="L9" s="36">
        <f>VLOOKUP(D9,DATA!A:F,5,FALSE)</f>
        <v>1.3726988247862192E-2</v>
      </c>
      <c r="M9" s="37">
        <f>VLOOKUP(D9,DATA!A:F,6,FALSE)</f>
        <v>1285.5</v>
      </c>
      <c r="N9" s="36">
        <f t="shared" si="1"/>
        <v>0.23843463116163988</v>
      </c>
      <c r="O9" s="36">
        <f t="shared" si="2"/>
        <v>0.23844754531893519</v>
      </c>
      <c r="P9" s="36">
        <f t="shared" si="3"/>
        <v>1.2914157295318418E-5</v>
      </c>
      <c r="Q9" s="36">
        <f t="shared" si="4"/>
        <v>0</v>
      </c>
    </row>
    <row r="10" spans="1:20" x14ac:dyDescent="0.3">
      <c r="A10" s="29">
        <v>1913606</v>
      </c>
      <c r="B10" s="1">
        <v>136</v>
      </c>
      <c r="C10" s="1" t="s">
        <v>14</v>
      </c>
      <c r="D10" s="1" t="s">
        <v>41</v>
      </c>
      <c r="E10" s="1" t="s">
        <v>42</v>
      </c>
      <c r="F10" s="47">
        <v>1071</v>
      </c>
      <c r="G10" s="34">
        <v>983.87</v>
      </c>
      <c r="H10" s="1" t="s">
        <v>216</v>
      </c>
      <c r="I10" s="34">
        <v>3.9890999999999998E-3</v>
      </c>
      <c r="J10" s="34">
        <v>19.617562499999998</v>
      </c>
      <c r="K10" s="35" t="str">
        <f t="shared" si="0"/>
        <v>Leenderbos, Groote Heide &amp; De Plateaux_H4010A</v>
      </c>
      <c r="L10" s="36">
        <f>VLOOKUP(D10,DATA!A:F,5,FALSE)</f>
        <v>1.3726988247862192E-2</v>
      </c>
      <c r="M10" s="37">
        <f>VLOOKUP(D10,DATA!A:F,6,FALSE)</f>
        <v>1285.5</v>
      </c>
      <c r="N10" s="36">
        <f t="shared" si="1"/>
        <v>1.5666016133095582</v>
      </c>
      <c r="O10" s="36">
        <f t="shared" si="2"/>
        <v>1.5666860561341973</v>
      </c>
      <c r="P10" s="36">
        <f t="shared" si="3"/>
        <v>8.4442824639152647E-5</v>
      </c>
      <c r="Q10" s="36">
        <f t="shared" si="4"/>
        <v>0</v>
      </c>
    </row>
    <row r="11" spans="1:20" x14ac:dyDescent="0.3">
      <c r="A11" s="29">
        <v>1913606</v>
      </c>
      <c r="B11" s="1">
        <v>136</v>
      </c>
      <c r="C11" s="1" t="s">
        <v>14</v>
      </c>
      <c r="D11" s="1" t="s">
        <v>43</v>
      </c>
      <c r="E11" s="1" t="s">
        <v>44</v>
      </c>
      <c r="F11" s="47">
        <v>1071</v>
      </c>
      <c r="G11" s="34">
        <v>983.87</v>
      </c>
      <c r="H11" s="1" t="s">
        <v>216</v>
      </c>
      <c r="I11" s="34">
        <v>3.9890999999999998E-3</v>
      </c>
      <c r="J11" s="34">
        <v>9.1548625000000001</v>
      </c>
      <c r="K11" s="35" t="str">
        <f t="shared" si="0"/>
        <v>Leenderbos, Groote Heide &amp; De Plateaux_H7150</v>
      </c>
      <c r="L11" s="36">
        <f>VLOOKUP(D11,DATA!A:F,5,FALSE)</f>
        <v>1.3726988247862192E-2</v>
      </c>
      <c r="M11" s="37">
        <f>VLOOKUP(D11,DATA!A:F,6,FALSE)</f>
        <v>1285.5</v>
      </c>
      <c r="N11" s="36">
        <f t="shared" si="1"/>
        <v>1.5666016133095582</v>
      </c>
      <c r="O11" s="36">
        <f t="shared" si="2"/>
        <v>1.5666860561341973</v>
      </c>
      <c r="P11" s="36">
        <f t="shared" si="3"/>
        <v>8.4442824639152647E-5</v>
      </c>
      <c r="Q11" s="36">
        <f t="shared" si="4"/>
        <v>0</v>
      </c>
    </row>
    <row r="12" spans="1:20" x14ac:dyDescent="0.3">
      <c r="A12" s="29">
        <v>1915128</v>
      </c>
      <c r="B12" s="1">
        <v>136</v>
      </c>
      <c r="C12" s="1" t="s">
        <v>14</v>
      </c>
      <c r="D12" s="1" t="s">
        <v>36</v>
      </c>
      <c r="E12" s="1" t="s">
        <v>37</v>
      </c>
      <c r="F12" s="47">
        <v>1357</v>
      </c>
      <c r="G12" s="34">
        <v>956.64</v>
      </c>
      <c r="H12" s="1" t="s">
        <v>216</v>
      </c>
      <c r="I12" s="34">
        <v>4.5383999999999997E-3</v>
      </c>
      <c r="J12" s="34">
        <v>136.92501999999999</v>
      </c>
      <c r="K12" s="35" t="str">
        <f t="shared" si="0"/>
        <v>Leenderbos, Groote Heide &amp; De Plateaux_H6510A</v>
      </c>
      <c r="L12" s="36">
        <f>VLOOKUP(D12,DATA!A:F,5,FALSE)</f>
        <v>6.9939168151221861E-3</v>
      </c>
      <c r="M12" s="37">
        <f>VLOOKUP(D12,DATA!A:F,6,FALSE)</f>
        <v>1778</v>
      </c>
      <c r="N12" s="36">
        <f t="shared" si="1"/>
        <v>0.31900500763224249</v>
      </c>
      <c r="O12" s="36">
        <f t="shared" si="2"/>
        <v>0.31901510108946002</v>
      </c>
      <c r="P12" s="36">
        <f t="shared" si="3"/>
        <v>1.009345721753041E-5</v>
      </c>
      <c r="Q12" s="36">
        <f t="shared" si="4"/>
        <v>0</v>
      </c>
    </row>
    <row r="13" spans="1:20" x14ac:dyDescent="0.3">
      <c r="A13" s="29">
        <v>1915129</v>
      </c>
      <c r="B13" s="1">
        <v>136</v>
      </c>
      <c r="C13" s="1" t="s">
        <v>14</v>
      </c>
      <c r="D13" s="1" t="s">
        <v>36</v>
      </c>
      <c r="E13" s="1" t="s">
        <v>37</v>
      </c>
      <c r="F13" s="47">
        <v>1357</v>
      </c>
      <c r="G13" s="34">
        <v>1050.76</v>
      </c>
      <c r="H13" s="1" t="s">
        <v>216</v>
      </c>
      <c r="I13" s="34">
        <v>4.9296000000000001E-3</v>
      </c>
      <c r="J13" s="34">
        <v>9621.3089999999993</v>
      </c>
      <c r="K13" s="35" t="str">
        <f t="shared" si="0"/>
        <v>Leenderbos, Groote Heide &amp; De Plateaux_H6510A</v>
      </c>
      <c r="L13" s="36">
        <f>VLOOKUP(D13,DATA!A:F,5,FALSE)</f>
        <v>6.9939168151221861E-3</v>
      </c>
      <c r="M13" s="37">
        <f>VLOOKUP(D13,DATA!A:F,6,FALSE)</f>
        <v>1778</v>
      </c>
      <c r="N13" s="36">
        <f t="shared" si="1"/>
        <v>0.6143146810845852</v>
      </c>
      <c r="O13" s="36">
        <f t="shared" si="2"/>
        <v>0.61433573118972185</v>
      </c>
      <c r="P13" s="36">
        <f t="shared" si="3"/>
        <v>2.1050105136644071E-5</v>
      </c>
      <c r="Q13" s="36">
        <f t="shared" si="4"/>
        <v>0</v>
      </c>
    </row>
    <row r="14" spans="1:20" x14ac:dyDescent="0.3">
      <c r="A14" s="29">
        <v>1915134</v>
      </c>
      <c r="B14" s="1">
        <v>136</v>
      </c>
      <c r="C14" s="1" t="s">
        <v>14</v>
      </c>
      <c r="D14" s="1" t="s">
        <v>41</v>
      </c>
      <c r="E14" s="1" t="s">
        <v>42</v>
      </c>
      <c r="F14" s="47">
        <v>1071</v>
      </c>
      <c r="G14" s="34">
        <v>839.65</v>
      </c>
      <c r="H14" s="1" t="s">
        <v>216</v>
      </c>
      <c r="I14" s="34">
        <v>3.9836999999999997E-3</v>
      </c>
      <c r="J14" s="34">
        <v>15.451159499999999</v>
      </c>
      <c r="K14" s="35" t="str">
        <f t="shared" si="0"/>
        <v>Leenderbos, Groote Heide &amp; De Plateaux_H4010A</v>
      </c>
      <c r="L14" s="36">
        <f>VLOOKUP(D14,DATA!A:F,5,FALSE)</f>
        <v>1.3726988247862192E-2</v>
      </c>
      <c r="M14" s="37">
        <f>VLOOKUP(D14,DATA!A:F,6,FALSE)</f>
        <v>1285.5</v>
      </c>
      <c r="N14" s="36">
        <f t="shared" si="1"/>
        <v>0.21932444150020436</v>
      </c>
      <c r="O14" s="36">
        <f t="shared" si="2"/>
        <v>0.21933640910342836</v>
      </c>
      <c r="P14" s="36">
        <f t="shared" si="3"/>
        <v>1.1967603224000145E-5</v>
      </c>
      <c r="Q14" s="36">
        <f t="shared" si="4"/>
        <v>0</v>
      </c>
    </row>
    <row r="15" spans="1:20" x14ac:dyDescent="0.3">
      <c r="A15" s="29">
        <v>1915134</v>
      </c>
      <c r="B15" s="1">
        <v>136</v>
      </c>
      <c r="C15" s="1" t="s">
        <v>14</v>
      </c>
      <c r="D15" s="1" t="s">
        <v>43</v>
      </c>
      <c r="E15" s="1" t="s">
        <v>44</v>
      </c>
      <c r="F15" s="47">
        <v>1071</v>
      </c>
      <c r="G15" s="34">
        <v>839.65</v>
      </c>
      <c r="H15" s="1" t="s">
        <v>216</v>
      </c>
      <c r="I15" s="34">
        <v>3.9836999999999997E-3</v>
      </c>
      <c r="J15" s="34">
        <v>7.2105411000000004</v>
      </c>
      <c r="K15" s="35" t="str">
        <f t="shared" si="0"/>
        <v>Leenderbos, Groote Heide &amp; De Plateaux_H7150</v>
      </c>
      <c r="L15" s="36">
        <f>VLOOKUP(D15,DATA!A:F,5,FALSE)</f>
        <v>1.3726988247862192E-2</v>
      </c>
      <c r="M15" s="37">
        <f>VLOOKUP(D15,DATA!A:F,6,FALSE)</f>
        <v>1285.5</v>
      </c>
      <c r="N15" s="36">
        <f t="shared" si="1"/>
        <v>0.21932444150020436</v>
      </c>
      <c r="O15" s="36">
        <f t="shared" si="2"/>
        <v>0.21933640910342836</v>
      </c>
      <c r="P15" s="36">
        <f t="shared" si="3"/>
        <v>1.1967603224000145E-5</v>
      </c>
      <c r="Q15" s="36">
        <f t="shared" si="4"/>
        <v>0</v>
      </c>
    </row>
    <row r="16" spans="1:20" x14ac:dyDescent="0.3">
      <c r="A16" s="29">
        <v>1915135</v>
      </c>
      <c r="B16" s="1">
        <v>136</v>
      </c>
      <c r="C16" s="1" t="s">
        <v>14</v>
      </c>
      <c r="D16" s="1" t="s">
        <v>41</v>
      </c>
      <c r="E16" s="1" t="s">
        <v>42</v>
      </c>
      <c r="F16" s="47">
        <v>1071</v>
      </c>
      <c r="G16" s="34">
        <v>852.49</v>
      </c>
      <c r="H16" s="1" t="s">
        <v>216</v>
      </c>
      <c r="I16" s="34">
        <v>3.8825999999999999E-3</v>
      </c>
      <c r="J16" s="34">
        <v>1209.6820499999999</v>
      </c>
      <c r="K16" s="35" t="str">
        <f t="shared" si="0"/>
        <v>Leenderbos, Groote Heide &amp; De Plateaux_H4010A</v>
      </c>
      <c r="L16" s="36">
        <f>VLOOKUP(D16,DATA!A:F,5,FALSE)</f>
        <v>1.3726988247862192E-2</v>
      </c>
      <c r="M16" s="37">
        <f>VLOOKUP(D16,DATA!A:F,6,FALSE)</f>
        <v>1285.5</v>
      </c>
      <c r="N16" s="36">
        <f t="shared" si="1"/>
        <v>0.26148684871936506</v>
      </c>
      <c r="O16" s="36">
        <f t="shared" si="2"/>
        <v>0.26150074895510539</v>
      </c>
      <c r="P16" s="36">
        <f t="shared" si="3"/>
        <v>1.3900235740327282E-5</v>
      </c>
      <c r="Q16" s="36">
        <f t="shared" si="4"/>
        <v>0</v>
      </c>
    </row>
    <row r="17" spans="1:17" x14ac:dyDescent="0.3">
      <c r="A17" s="29">
        <v>1915135</v>
      </c>
      <c r="B17" s="1">
        <v>136</v>
      </c>
      <c r="C17" s="1" t="s">
        <v>14</v>
      </c>
      <c r="D17" s="1" t="s">
        <v>43</v>
      </c>
      <c r="E17" s="1" t="s">
        <v>44</v>
      </c>
      <c r="F17" s="47">
        <v>1071</v>
      </c>
      <c r="G17" s="34">
        <v>852.49</v>
      </c>
      <c r="H17" s="1" t="s">
        <v>216</v>
      </c>
      <c r="I17" s="34">
        <v>3.8825999999999999E-3</v>
      </c>
      <c r="J17" s="34">
        <v>564.51828999999998</v>
      </c>
      <c r="K17" s="35" t="str">
        <f t="shared" si="0"/>
        <v>Leenderbos, Groote Heide &amp; De Plateaux_H7150</v>
      </c>
      <c r="L17" s="36">
        <f>VLOOKUP(D17,DATA!A:F,5,FALSE)</f>
        <v>1.3726988247862192E-2</v>
      </c>
      <c r="M17" s="37">
        <f>VLOOKUP(D17,DATA!A:F,6,FALSE)</f>
        <v>1285.5</v>
      </c>
      <c r="N17" s="36">
        <f t="shared" si="1"/>
        <v>0.26148684871936506</v>
      </c>
      <c r="O17" s="36">
        <f t="shared" si="2"/>
        <v>0.26150074895510539</v>
      </c>
      <c r="P17" s="36">
        <f t="shared" si="3"/>
        <v>1.3900235740327282E-5</v>
      </c>
      <c r="Q17" s="36">
        <f t="shared" si="4"/>
        <v>0</v>
      </c>
    </row>
    <row r="18" spans="1:17" x14ac:dyDescent="0.3">
      <c r="A18" s="29">
        <v>1916657</v>
      </c>
      <c r="B18" s="1">
        <v>136</v>
      </c>
      <c r="C18" s="1" t="s">
        <v>14</v>
      </c>
      <c r="D18" s="1" t="s">
        <v>36</v>
      </c>
      <c r="E18" s="1" t="s">
        <v>37</v>
      </c>
      <c r="F18" s="47">
        <v>1357</v>
      </c>
      <c r="G18" s="34">
        <v>888.4</v>
      </c>
      <c r="H18" s="1" t="s">
        <v>216</v>
      </c>
      <c r="I18" s="34">
        <v>4.2320999999999999E-3</v>
      </c>
      <c r="J18" s="34">
        <v>9828.1010000000006</v>
      </c>
      <c r="K18" s="35" t="str">
        <f t="shared" si="0"/>
        <v>Leenderbos, Groote Heide &amp; De Plateaux_H6510A</v>
      </c>
      <c r="L18" s="36">
        <f>VLOOKUP(D18,DATA!A:F,5,FALSE)</f>
        <v>6.9939168151221861E-3</v>
      </c>
      <c r="M18" s="37">
        <f>VLOOKUP(D18,DATA!A:F,6,FALSE)</f>
        <v>1778</v>
      </c>
      <c r="N18" s="36">
        <f t="shared" si="1"/>
        <v>0.19817556788306379</v>
      </c>
      <c r="O18" s="36">
        <f t="shared" si="2"/>
        <v>0.19818142213458334</v>
      </c>
      <c r="P18" s="36">
        <f t="shared" si="3"/>
        <v>5.8542515195547651E-6</v>
      </c>
      <c r="Q18" s="36">
        <f t="shared" si="4"/>
        <v>0</v>
      </c>
    </row>
    <row r="19" spans="1:17" x14ac:dyDescent="0.3">
      <c r="A19" s="29">
        <v>1916663</v>
      </c>
      <c r="B19" s="1">
        <v>136</v>
      </c>
      <c r="C19" s="1" t="s">
        <v>14</v>
      </c>
      <c r="D19" s="1" t="s">
        <v>41</v>
      </c>
      <c r="E19" s="1" t="s">
        <v>42</v>
      </c>
      <c r="F19" s="47">
        <v>1071</v>
      </c>
      <c r="G19" s="34">
        <v>823.13</v>
      </c>
      <c r="H19" s="1" t="s">
        <v>216</v>
      </c>
      <c r="I19" s="34">
        <v>3.8240000000000001E-3</v>
      </c>
      <c r="J19" s="34">
        <v>1016.31344999999</v>
      </c>
      <c r="K19" s="35" t="str">
        <f t="shared" si="0"/>
        <v>Leenderbos, Groote Heide &amp; De Plateaux_H4010A</v>
      </c>
      <c r="L19" s="36">
        <f>VLOOKUP(D19,DATA!A:F,5,FALSE)</f>
        <v>1.3726988247862192E-2</v>
      </c>
      <c r="M19" s="37">
        <f>VLOOKUP(D19,DATA!A:F,6,FALSE)</f>
        <v>1285.5</v>
      </c>
      <c r="N19" s="36">
        <f t="shared" si="1"/>
        <v>0.17490226895151195</v>
      </c>
      <c r="O19" s="36">
        <f t="shared" si="2"/>
        <v>0.17491143410392837</v>
      </c>
      <c r="P19" s="36">
        <f t="shared" si="3"/>
        <v>9.165152416418243E-6</v>
      </c>
      <c r="Q19" s="36">
        <f t="shared" si="4"/>
        <v>0</v>
      </c>
    </row>
    <row r="20" spans="1:17" x14ac:dyDescent="0.3">
      <c r="A20" s="29">
        <v>1916663</v>
      </c>
      <c r="B20" s="1">
        <v>136</v>
      </c>
      <c r="C20" s="1" t="s">
        <v>14</v>
      </c>
      <c r="D20" s="1" t="s">
        <v>43</v>
      </c>
      <c r="E20" s="1" t="s">
        <v>44</v>
      </c>
      <c r="F20" s="47">
        <v>1071</v>
      </c>
      <c r="G20" s="34">
        <v>823.13</v>
      </c>
      <c r="H20" s="1" t="s">
        <v>216</v>
      </c>
      <c r="I20" s="34">
        <v>3.8240000000000001E-3</v>
      </c>
      <c r="J20" s="34">
        <v>474.27960999999999</v>
      </c>
      <c r="K20" s="35" t="str">
        <f t="shared" si="0"/>
        <v>Leenderbos, Groote Heide &amp; De Plateaux_H7150</v>
      </c>
      <c r="L20" s="36">
        <f>VLOOKUP(D20,DATA!A:F,5,FALSE)</f>
        <v>1.3726988247862192E-2</v>
      </c>
      <c r="M20" s="37">
        <f>VLOOKUP(D20,DATA!A:F,6,FALSE)</f>
        <v>1285.5</v>
      </c>
      <c r="N20" s="36">
        <f t="shared" si="1"/>
        <v>0.17490226895151195</v>
      </c>
      <c r="O20" s="36">
        <f t="shared" si="2"/>
        <v>0.17491143410392837</v>
      </c>
      <c r="P20" s="36">
        <f t="shared" si="3"/>
        <v>9.165152416418243E-6</v>
      </c>
      <c r="Q20" s="36">
        <f t="shared" si="4"/>
        <v>0</v>
      </c>
    </row>
    <row r="21" spans="1:17" x14ac:dyDescent="0.3">
      <c r="A21" s="29">
        <v>1916664</v>
      </c>
      <c r="B21" s="1">
        <v>136</v>
      </c>
      <c r="C21" s="1" t="s">
        <v>14</v>
      </c>
      <c r="D21" s="1" t="s">
        <v>41</v>
      </c>
      <c r="E21" s="1" t="s">
        <v>42</v>
      </c>
      <c r="F21" s="47">
        <v>1071</v>
      </c>
      <c r="G21" s="34">
        <v>963.83</v>
      </c>
      <c r="H21" s="1" t="s">
        <v>216</v>
      </c>
      <c r="I21" s="34">
        <v>3.8509E-3</v>
      </c>
      <c r="J21" s="34">
        <v>963.43709999999896</v>
      </c>
      <c r="K21" s="35" t="str">
        <f t="shared" si="0"/>
        <v>Leenderbos, Groote Heide &amp; De Plateaux_H4010A</v>
      </c>
      <c r="L21" s="36">
        <f>VLOOKUP(D21,DATA!A:F,5,FALSE)</f>
        <v>1.3726988247862192E-2</v>
      </c>
      <c r="M21" s="37">
        <f>VLOOKUP(D21,DATA!A:F,6,FALSE)</f>
        <v>1285.5</v>
      </c>
      <c r="N21" s="36">
        <f t="shared" si="1"/>
        <v>1.1943410022607353</v>
      </c>
      <c r="O21" s="36">
        <f t="shared" si="2"/>
        <v>1.1944033841995796</v>
      </c>
      <c r="P21" s="36">
        <f t="shared" si="3"/>
        <v>6.2381938844335849E-5</v>
      </c>
      <c r="Q21" s="36">
        <f t="shared" si="4"/>
        <v>0</v>
      </c>
    </row>
    <row r="22" spans="1:17" x14ac:dyDescent="0.3">
      <c r="A22" s="29">
        <v>1916664</v>
      </c>
      <c r="B22" s="1">
        <v>136</v>
      </c>
      <c r="C22" s="1" t="s">
        <v>14</v>
      </c>
      <c r="D22" s="1" t="s">
        <v>43</v>
      </c>
      <c r="E22" s="1" t="s">
        <v>44</v>
      </c>
      <c r="F22" s="47">
        <v>1071</v>
      </c>
      <c r="G22" s="34">
        <v>963.83</v>
      </c>
      <c r="H22" s="1" t="s">
        <v>216</v>
      </c>
      <c r="I22" s="34">
        <v>3.8509E-3</v>
      </c>
      <c r="J22" s="34">
        <v>449.60397999999998</v>
      </c>
      <c r="K22" s="35" t="str">
        <f t="shared" si="0"/>
        <v>Leenderbos, Groote Heide &amp; De Plateaux_H7150</v>
      </c>
      <c r="L22" s="36">
        <f>VLOOKUP(D22,DATA!A:F,5,FALSE)</f>
        <v>1.3726988247862192E-2</v>
      </c>
      <c r="M22" s="37">
        <f>VLOOKUP(D22,DATA!A:F,6,FALSE)</f>
        <v>1285.5</v>
      </c>
      <c r="N22" s="36">
        <f t="shared" si="1"/>
        <v>1.1943410022607353</v>
      </c>
      <c r="O22" s="36">
        <f t="shared" si="2"/>
        <v>1.1944033841995796</v>
      </c>
      <c r="P22" s="36">
        <f t="shared" si="3"/>
        <v>6.2381938844335849E-5</v>
      </c>
      <c r="Q22" s="36">
        <f t="shared" si="4"/>
        <v>0</v>
      </c>
    </row>
    <row r="23" spans="1:17" x14ac:dyDescent="0.3">
      <c r="A23" s="29">
        <v>1918186</v>
      </c>
      <c r="B23" s="1">
        <v>136</v>
      </c>
      <c r="C23" s="1" t="s">
        <v>14</v>
      </c>
      <c r="D23" s="1" t="s">
        <v>36</v>
      </c>
      <c r="E23" s="1" t="s">
        <v>37</v>
      </c>
      <c r="F23" s="47">
        <v>1357</v>
      </c>
      <c r="G23" s="34">
        <v>919.06</v>
      </c>
      <c r="H23" s="1" t="s">
        <v>216</v>
      </c>
      <c r="I23" s="34">
        <v>4.4124999999999998E-3</v>
      </c>
      <c r="J23" s="34">
        <v>2297.7734</v>
      </c>
      <c r="K23" s="35" t="str">
        <f t="shared" si="0"/>
        <v>Leenderbos, Groote Heide &amp; De Plateaux_H6510A</v>
      </c>
      <c r="L23" s="36">
        <f>VLOOKUP(D23,DATA!A:F,5,FALSE)</f>
        <v>6.9939168151221861E-3</v>
      </c>
      <c r="M23" s="37">
        <f>VLOOKUP(D23,DATA!A:F,6,FALSE)</f>
        <v>1778</v>
      </c>
      <c r="N23" s="36">
        <f t="shared" si="1"/>
        <v>0.24545484265748974</v>
      </c>
      <c r="O23" s="36">
        <f t="shared" si="2"/>
        <v>0.24546239907850151</v>
      </c>
      <c r="P23" s="36">
        <f t="shared" si="3"/>
        <v>7.5564210117728958E-6</v>
      </c>
      <c r="Q23" s="36">
        <f t="shared" si="4"/>
        <v>0</v>
      </c>
    </row>
    <row r="24" spans="1:17" x14ac:dyDescent="0.3">
      <c r="A24" s="29">
        <v>1918187</v>
      </c>
      <c r="B24" s="1">
        <v>136</v>
      </c>
      <c r="C24" s="1" t="s">
        <v>14</v>
      </c>
      <c r="D24" s="1" t="s">
        <v>36</v>
      </c>
      <c r="E24" s="1" t="s">
        <v>37</v>
      </c>
      <c r="F24" s="47">
        <v>1357</v>
      </c>
      <c r="G24" s="34">
        <v>1015.29</v>
      </c>
      <c r="H24" s="1" t="s">
        <v>216</v>
      </c>
      <c r="I24" s="34">
        <v>4.8729999999999997E-3</v>
      </c>
      <c r="J24" s="34">
        <v>5790.1396000000004</v>
      </c>
      <c r="K24" s="35" t="str">
        <f t="shared" si="0"/>
        <v>Leenderbos, Groote Heide &amp; De Plateaux_H6510A</v>
      </c>
      <c r="L24" s="36">
        <f>VLOOKUP(D24,DATA!A:F,5,FALSE)</f>
        <v>6.9939168151221861E-3</v>
      </c>
      <c r="M24" s="37">
        <f>VLOOKUP(D24,DATA!A:F,6,FALSE)</f>
        <v>1778</v>
      </c>
      <c r="N24" s="36">
        <f t="shared" si="1"/>
        <v>0.47999881054283428</v>
      </c>
      <c r="O24" s="36">
        <f t="shared" si="2"/>
        <v>0.48001509130519687</v>
      </c>
      <c r="P24" s="36">
        <f t="shared" si="3"/>
        <v>1.6280762362597123E-5</v>
      </c>
      <c r="Q24" s="36">
        <f t="shared" si="4"/>
        <v>0</v>
      </c>
    </row>
    <row r="25" spans="1:17" x14ac:dyDescent="0.3">
      <c r="A25" s="29">
        <v>1918192</v>
      </c>
      <c r="B25" s="1">
        <v>136</v>
      </c>
      <c r="C25" s="1" t="s">
        <v>14</v>
      </c>
      <c r="D25" s="1" t="s">
        <v>41</v>
      </c>
      <c r="E25" s="1" t="s">
        <v>42</v>
      </c>
      <c r="F25" s="47">
        <v>1071</v>
      </c>
      <c r="G25" s="34">
        <v>831.39</v>
      </c>
      <c r="H25" s="1" t="s">
        <v>216</v>
      </c>
      <c r="I25" s="34">
        <v>3.9547999999999996E-3</v>
      </c>
      <c r="J25" s="34">
        <v>1102.9711499999901</v>
      </c>
      <c r="K25" s="35" t="str">
        <f t="shared" si="0"/>
        <v>Leenderbos, Groote Heide &amp; De Plateaux_H4010A</v>
      </c>
      <c r="L25" s="36">
        <f>VLOOKUP(D25,DATA!A:F,5,FALSE)</f>
        <v>1.3726988247862192E-2</v>
      </c>
      <c r="M25" s="37">
        <f>VLOOKUP(D25,DATA!A:F,6,FALSE)</f>
        <v>1285.5</v>
      </c>
      <c r="N25" s="36">
        <f t="shared" si="1"/>
        <v>0.19586042865589939</v>
      </c>
      <c r="O25" s="36">
        <f t="shared" si="2"/>
        <v>0.19587104088910559</v>
      </c>
      <c r="P25" s="36">
        <f t="shared" si="3"/>
        <v>1.061223320619753E-5</v>
      </c>
      <c r="Q25" s="36">
        <f t="shared" si="4"/>
        <v>0</v>
      </c>
    </row>
    <row r="26" spans="1:17" x14ac:dyDescent="0.3">
      <c r="A26" s="29">
        <v>1918192</v>
      </c>
      <c r="B26" s="1">
        <v>136</v>
      </c>
      <c r="C26" s="1" t="s">
        <v>14</v>
      </c>
      <c r="D26" s="1" t="s">
        <v>43</v>
      </c>
      <c r="E26" s="1" t="s">
        <v>44</v>
      </c>
      <c r="F26" s="47">
        <v>1071</v>
      </c>
      <c r="G26" s="34">
        <v>831.39</v>
      </c>
      <c r="H26" s="1" t="s">
        <v>216</v>
      </c>
      <c r="I26" s="34">
        <v>3.9547999999999996E-3</v>
      </c>
      <c r="J26" s="34">
        <v>514.71987000000001</v>
      </c>
      <c r="K26" s="35" t="str">
        <f t="shared" si="0"/>
        <v>Leenderbos, Groote Heide &amp; De Plateaux_H7150</v>
      </c>
      <c r="L26" s="36">
        <f>VLOOKUP(D26,DATA!A:F,5,FALSE)</f>
        <v>1.3726988247862192E-2</v>
      </c>
      <c r="M26" s="37">
        <f>VLOOKUP(D26,DATA!A:F,6,FALSE)</f>
        <v>1285.5</v>
      </c>
      <c r="N26" s="36">
        <f t="shared" si="1"/>
        <v>0.19586042865589939</v>
      </c>
      <c r="O26" s="36">
        <f t="shared" si="2"/>
        <v>0.19587104088910559</v>
      </c>
      <c r="P26" s="36">
        <f t="shared" si="3"/>
        <v>1.061223320619753E-5</v>
      </c>
      <c r="Q26" s="36">
        <f t="shared" si="4"/>
        <v>0</v>
      </c>
    </row>
    <row r="27" spans="1:17" x14ac:dyDescent="0.3">
      <c r="A27" s="29">
        <v>1918193</v>
      </c>
      <c r="B27" s="1">
        <v>136</v>
      </c>
      <c r="C27" s="1" t="s">
        <v>14</v>
      </c>
      <c r="D27" s="1" t="s">
        <v>41</v>
      </c>
      <c r="E27" s="1" t="s">
        <v>42</v>
      </c>
      <c r="F27" s="47">
        <v>1071</v>
      </c>
      <c r="G27" s="34">
        <v>827.03</v>
      </c>
      <c r="H27" s="1" t="s">
        <v>216</v>
      </c>
      <c r="I27" s="34">
        <v>3.7214000000000001E-3</v>
      </c>
      <c r="J27" s="34">
        <v>261.202214999999</v>
      </c>
      <c r="K27" s="35" t="str">
        <f t="shared" si="0"/>
        <v>Leenderbos, Groote Heide &amp; De Plateaux_H4010A</v>
      </c>
      <c r="L27" s="36">
        <f>VLOOKUP(D27,DATA!A:F,5,FALSE)</f>
        <v>1.3726988247862192E-2</v>
      </c>
      <c r="M27" s="37">
        <f>VLOOKUP(D27,DATA!A:F,6,FALSE)</f>
        <v>1285.5</v>
      </c>
      <c r="N27" s="36">
        <f t="shared" si="1"/>
        <v>0.18450312988946327</v>
      </c>
      <c r="O27" s="36">
        <f t="shared" si="2"/>
        <v>0.18451253782597149</v>
      </c>
      <c r="P27" s="36">
        <f t="shared" si="3"/>
        <v>9.4079365082211375E-6</v>
      </c>
      <c r="Q27" s="36">
        <f t="shared" si="4"/>
        <v>0</v>
      </c>
    </row>
    <row r="28" spans="1:17" x14ac:dyDescent="0.3">
      <c r="A28" s="29">
        <v>1918193</v>
      </c>
      <c r="B28" s="1">
        <v>136</v>
      </c>
      <c r="C28" s="1" t="s">
        <v>14</v>
      </c>
      <c r="D28" s="1" t="s">
        <v>43</v>
      </c>
      <c r="E28" s="1" t="s">
        <v>44</v>
      </c>
      <c r="F28" s="47">
        <v>1071</v>
      </c>
      <c r="G28" s="34">
        <v>827.03</v>
      </c>
      <c r="H28" s="1" t="s">
        <v>216</v>
      </c>
      <c r="I28" s="34">
        <v>3.7214000000000001E-3</v>
      </c>
      <c r="J28" s="34">
        <v>121.894367</v>
      </c>
      <c r="K28" s="35" t="str">
        <f t="shared" si="0"/>
        <v>Leenderbos, Groote Heide &amp; De Plateaux_H7150</v>
      </c>
      <c r="L28" s="36">
        <f>VLOOKUP(D28,DATA!A:F,5,FALSE)</f>
        <v>1.3726988247862192E-2</v>
      </c>
      <c r="M28" s="37">
        <f>VLOOKUP(D28,DATA!A:F,6,FALSE)</f>
        <v>1285.5</v>
      </c>
      <c r="N28" s="36">
        <f t="shared" si="1"/>
        <v>0.18450312988946327</v>
      </c>
      <c r="O28" s="36">
        <f t="shared" si="2"/>
        <v>0.18451253782597149</v>
      </c>
      <c r="P28" s="36">
        <f t="shared" si="3"/>
        <v>9.4079365082211375E-6</v>
      </c>
      <c r="Q28" s="36">
        <f t="shared" si="4"/>
        <v>0</v>
      </c>
    </row>
    <row r="29" spans="1:17" x14ac:dyDescent="0.3">
      <c r="A29" s="29">
        <v>1919715</v>
      </c>
      <c r="B29" s="1">
        <v>136</v>
      </c>
      <c r="C29" s="1" t="s">
        <v>14</v>
      </c>
      <c r="D29" s="1" t="s">
        <v>36</v>
      </c>
      <c r="E29" s="1" t="s">
        <v>37</v>
      </c>
      <c r="F29" s="47">
        <v>1357</v>
      </c>
      <c r="G29" s="34">
        <v>899.93</v>
      </c>
      <c r="H29" s="1" t="s">
        <v>216</v>
      </c>
      <c r="I29" s="34">
        <v>4.3200000000000001E-3</v>
      </c>
      <c r="J29" s="34">
        <v>10000</v>
      </c>
      <c r="K29" s="35" t="str">
        <f t="shared" si="0"/>
        <v>Leenderbos, Groote Heide &amp; De Plateaux_H6510A</v>
      </c>
      <c r="L29" s="36">
        <f>VLOOKUP(D29,DATA!A:F,5,FALSE)</f>
        <v>6.9939168151221861E-3</v>
      </c>
      <c r="M29" s="37">
        <f>VLOOKUP(D29,DATA!A:F,6,FALSE)</f>
        <v>1778</v>
      </c>
      <c r="N29" s="36">
        <f t="shared" si="1"/>
        <v>0.21478269375755757</v>
      </c>
      <c r="O29" s="36">
        <f t="shared" si="2"/>
        <v>0.21478916930119527</v>
      </c>
      <c r="P29" s="36">
        <f t="shared" si="3"/>
        <v>6.4755436376962017E-6</v>
      </c>
      <c r="Q29" s="36">
        <f t="shared" si="4"/>
        <v>0</v>
      </c>
    </row>
    <row r="30" spans="1:17" x14ac:dyDescent="0.3">
      <c r="A30" s="29">
        <v>1919720</v>
      </c>
      <c r="B30" s="1">
        <v>136</v>
      </c>
      <c r="C30" s="1" t="s">
        <v>14</v>
      </c>
      <c r="D30" s="1" t="s">
        <v>41</v>
      </c>
      <c r="E30" s="1" t="s">
        <v>42</v>
      </c>
      <c r="F30" s="47">
        <v>1071</v>
      </c>
      <c r="G30" s="34">
        <v>846.82</v>
      </c>
      <c r="H30" s="1" t="s">
        <v>216</v>
      </c>
      <c r="I30" s="34">
        <v>4.0628000000000001E-3</v>
      </c>
      <c r="J30" s="34">
        <v>917.62964999999997</v>
      </c>
      <c r="K30" s="35" t="str">
        <f t="shared" si="0"/>
        <v>Leenderbos, Groote Heide &amp; De Plateaux_H4010A</v>
      </c>
      <c r="L30" s="36">
        <f>VLOOKUP(D30,DATA!A:F,5,FALSE)</f>
        <v>1.3726988247862192E-2</v>
      </c>
      <c r="M30" s="37">
        <f>VLOOKUP(D30,DATA!A:F,6,FALSE)</f>
        <v>1285.5</v>
      </c>
      <c r="N30" s="36">
        <f t="shared" si="1"/>
        <v>0.24195403937615462</v>
      </c>
      <c r="O30" s="36">
        <f t="shared" si="2"/>
        <v>0.24196750087964261</v>
      </c>
      <c r="P30" s="36">
        <f t="shared" si="3"/>
        <v>1.3461503487993687E-5</v>
      </c>
      <c r="Q30" s="36">
        <f t="shared" si="4"/>
        <v>0</v>
      </c>
    </row>
    <row r="31" spans="1:17" x14ac:dyDescent="0.3">
      <c r="A31" s="29">
        <v>1919720</v>
      </c>
      <c r="B31" s="1">
        <v>136</v>
      </c>
      <c r="C31" s="1" t="s">
        <v>14</v>
      </c>
      <c r="D31" s="1" t="s">
        <v>43</v>
      </c>
      <c r="E31" s="1" t="s">
        <v>44</v>
      </c>
      <c r="F31" s="47">
        <v>1071</v>
      </c>
      <c r="G31" s="34">
        <v>846.82</v>
      </c>
      <c r="H31" s="1" t="s">
        <v>216</v>
      </c>
      <c r="I31" s="34">
        <v>4.0628000000000001E-3</v>
      </c>
      <c r="J31" s="34">
        <v>428.22717</v>
      </c>
      <c r="K31" s="35" t="str">
        <f t="shared" si="0"/>
        <v>Leenderbos, Groote Heide &amp; De Plateaux_H7150</v>
      </c>
      <c r="L31" s="36">
        <f>VLOOKUP(D31,DATA!A:F,5,FALSE)</f>
        <v>1.3726988247862192E-2</v>
      </c>
      <c r="M31" s="37">
        <f>VLOOKUP(D31,DATA!A:F,6,FALSE)</f>
        <v>1285.5</v>
      </c>
      <c r="N31" s="36">
        <f t="shared" si="1"/>
        <v>0.24195403937615462</v>
      </c>
      <c r="O31" s="36">
        <f t="shared" si="2"/>
        <v>0.24196750087964261</v>
      </c>
      <c r="P31" s="36">
        <f t="shared" si="3"/>
        <v>1.3461503487993687E-5</v>
      </c>
      <c r="Q31" s="36">
        <f t="shared" si="4"/>
        <v>0</v>
      </c>
    </row>
    <row r="32" spans="1:17" x14ac:dyDescent="0.3">
      <c r="A32" s="29">
        <v>1919721</v>
      </c>
      <c r="B32" s="1">
        <v>136</v>
      </c>
      <c r="C32" s="1" t="s">
        <v>14</v>
      </c>
      <c r="D32" s="1" t="s">
        <v>41</v>
      </c>
      <c r="E32" s="1" t="s">
        <v>42</v>
      </c>
      <c r="F32" s="47">
        <v>1071</v>
      </c>
      <c r="G32" s="34">
        <v>797.39</v>
      </c>
      <c r="H32" s="1" t="s">
        <v>216</v>
      </c>
      <c r="I32" s="34">
        <v>3.6508999999999999E-3</v>
      </c>
      <c r="J32" s="34">
        <v>590.65199999999902</v>
      </c>
      <c r="K32" s="35" t="str">
        <f t="shared" si="0"/>
        <v>Leenderbos, Groote Heide &amp; De Plateaux_H4010A</v>
      </c>
      <c r="L32" s="36">
        <f>VLOOKUP(D32,DATA!A:F,5,FALSE)</f>
        <v>1.3726988247862192E-2</v>
      </c>
      <c r="M32" s="37">
        <f>VLOOKUP(D32,DATA!A:F,6,FALSE)</f>
        <v>1285.5</v>
      </c>
      <c r="N32" s="36">
        <f t="shared" si="1"/>
        <v>0.12290545740388116</v>
      </c>
      <c r="O32" s="36">
        <f t="shared" si="2"/>
        <v>0.12291160950015011</v>
      </c>
      <c r="P32" s="36">
        <f t="shared" si="3"/>
        <v>6.1520962689465275E-6</v>
      </c>
      <c r="Q32" s="36">
        <f t="shared" si="4"/>
        <v>0</v>
      </c>
    </row>
    <row r="33" spans="1:17" x14ac:dyDescent="0.3">
      <c r="A33" s="29">
        <v>1919721</v>
      </c>
      <c r="B33" s="1">
        <v>136</v>
      </c>
      <c r="C33" s="1" t="s">
        <v>14</v>
      </c>
      <c r="D33" s="1" t="s">
        <v>43</v>
      </c>
      <c r="E33" s="1" t="s">
        <v>44</v>
      </c>
      <c r="F33" s="47">
        <v>1071</v>
      </c>
      <c r="G33" s="34">
        <v>797.39</v>
      </c>
      <c r="H33" s="1" t="s">
        <v>216</v>
      </c>
      <c r="I33" s="34">
        <v>3.6508999999999999E-3</v>
      </c>
      <c r="J33" s="34">
        <v>275.63760000000002</v>
      </c>
      <c r="K33" s="35" t="str">
        <f t="shared" si="0"/>
        <v>Leenderbos, Groote Heide &amp; De Plateaux_H7150</v>
      </c>
      <c r="L33" s="36">
        <f>VLOOKUP(D33,DATA!A:F,5,FALSE)</f>
        <v>1.3726988247862192E-2</v>
      </c>
      <c r="M33" s="37">
        <f>VLOOKUP(D33,DATA!A:F,6,FALSE)</f>
        <v>1285.5</v>
      </c>
      <c r="N33" s="36">
        <f t="shared" si="1"/>
        <v>0.12290545740388116</v>
      </c>
      <c r="O33" s="36">
        <f t="shared" si="2"/>
        <v>0.12291160950015011</v>
      </c>
      <c r="P33" s="36">
        <f t="shared" si="3"/>
        <v>6.1520962689465275E-6</v>
      </c>
      <c r="Q33" s="36">
        <f t="shared" si="4"/>
        <v>0</v>
      </c>
    </row>
    <row r="34" spans="1:17" x14ac:dyDescent="0.3">
      <c r="A34" s="29">
        <v>1919722</v>
      </c>
      <c r="B34" s="1">
        <v>136</v>
      </c>
      <c r="C34" s="1" t="s">
        <v>14</v>
      </c>
      <c r="D34" s="1" t="s">
        <v>41</v>
      </c>
      <c r="E34" s="1" t="s">
        <v>42</v>
      </c>
      <c r="F34" s="47">
        <v>1071</v>
      </c>
      <c r="G34" s="34">
        <v>919.65</v>
      </c>
      <c r="H34" s="1" t="s">
        <v>216</v>
      </c>
      <c r="I34" s="34">
        <v>3.6267000000000001E-3</v>
      </c>
      <c r="J34" s="34">
        <v>1288.66289999999</v>
      </c>
      <c r="K34" s="35" t="str">
        <f t="shared" si="0"/>
        <v>Leenderbos, Groote Heide &amp; De Plateaux_H4010A</v>
      </c>
      <c r="L34" s="36">
        <f>VLOOKUP(D34,DATA!A:F,5,FALSE)</f>
        <v>1.3726988247862192E-2</v>
      </c>
      <c r="M34" s="37">
        <f>VLOOKUP(D34,DATA!A:F,6,FALSE)</f>
        <v>1285.5</v>
      </c>
      <c r="N34" s="36">
        <f t="shared" si="1"/>
        <v>0.65480483774435105</v>
      </c>
      <c r="O34" s="36">
        <f t="shared" si="2"/>
        <v>0.65483722366963859</v>
      </c>
      <c r="P34" s="36">
        <f t="shared" si="3"/>
        <v>3.2385925287536921E-5</v>
      </c>
      <c r="Q34" s="36">
        <f t="shared" si="4"/>
        <v>0</v>
      </c>
    </row>
    <row r="35" spans="1:17" x14ac:dyDescent="0.3">
      <c r="A35" s="29">
        <v>1919722</v>
      </c>
      <c r="B35" s="1">
        <v>136</v>
      </c>
      <c r="C35" s="1" t="s">
        <v>14</v>
      </c>
      <c r="D35" s="1" t="s">
        <v>43</v>
      </c>
      <c r="E35" s="1" t="s">
        <v>44</v>
      </c>
      <c r="F35" s="47">
        <v>1071</v>
      </c>
      <c r="G35" s="34">
        <v>919.65</v>
      </c>
      <c r="H35" s="1" t="s">
        <v>216</v>
      </c>
      <c r="I35" s="34">
        <v>3.6267000000000001E-3</v>
      </c>
      <c r="J35" s="34">
        <v>601.37602000000004</v>
      </c>
      <c r="K35" s="35" t="str">
        <f t="shared" si="0"/>
        <v>Leenderbos, Groote Heide &amp; De Plateaux_H7150</v>
      </c>
      <c r="L35" s="36">
        <f>VLOOKUP(D35,DATA!A:F,5,FALSE)</f>
        <v>1.3726988247862192E-2</v>
      </c>
      <c r="M35" s="37">
        <f>VLOOKUP(D35,DATA!A:F,6,FALSE)</f>
        <v>1285.5</v>
      </c>
      <c r="N35" s="36">
        <f t="shared" si="1"/>
        <v>0.65480483774435105</v>
      </c>
      <c r="O35" s="36">
        <f t="shared" si="2"/>
        <v>0.65483722366963859</v>
      </c>
      <c r="P35" s="36">
        <f t="shared" si="3"/>
        <v>3.2385925287536921E-5</v>
      </c>
      <c r="Q35" s="36">
        <f t="shared" si="4"/>
        <v>0</v>
      </c>
    </row>
    <row r="36" spans="1:17" x14ac:dyDescent="0.3">
      <c r="A36" s="29">
        <v>1921244</v>
      </c>
      <c r="B36" s="1">
        <v>136</v>
      </c>
      <c r="C36" s="1" t="s">
        <v>14</v>
      </c>
      <c r="D36" s="1" t="s">
        <v>36</v>
      </c>
      <c r="E36" s="1" t="s">
        <v>37</v>
      </c>
      <c r="F36" s="47">
        <v>1357</v>
      </c>
      <c r="G36" s="34">
        <v>1003.39</v>
      </c>
      <c r="H36" s="1" t="s">
        <v>216</v>
      </c>
      <c r="I36" s="34">
        <v>4.7866000000000002E-3</v>
      </c>
      <c r="J36" s="34">
        <v>5303.4290000000001</v>
      </c>
      <c r="K36" s="35" t="str">
        <f t="shared" si="0"/>
        <v>Leenderbos, Groote Heide &amp; De Plateaux_H6510A</v>
      </c>
      <c r="L36" s="36">
        <f>VLOOKUP(D36,DATA!A:F,5,FALSE)</f>
        <v>6.9939168151221861E-3</v>
      </c>
      <c r="M36" s="37">
        <f>VLOOKUP(D36,DATA!A:F,6,FALSE)</f>
        <v>1778</v>
      </c>
      <c r="N36" s="36">
        <f t="shared" si="1"/>
        <v>0.44183628086924281</v>
      </c>
      <c r="O36" s="36">
        <f t="shared" si="2"/>
        <v>0.44185100714934</v>
      </c>
      <c r="P36" s="36">
        <f t="shared" si="3"/>
        <v>1.4726280097188127E-5</v>
      </c>
      <c r="Q36" s="36">
        <f t="shared" si="4"/>
        <v>0</v>
      </c>
    </row>
    <row r="37" spans="1:17" x14ac:dyDescent="0.3">
      <c r="A37" s="29">
        <v>1921245</v>
      </c>
      <c r="B37" s="1">
        <v>136</v>
      </c>
      <c r="C37" s="1" t="s">
        <v>14</v>
      </c>
      <c r="D37" s="1" t="s">
        <v>36</v>
      </c>
      <c r="E37" s="1" t="s">
        <v>37</v>
      </c>
      <c r="F37" s="47">
        <v>1357</v>
      </c>
      <c r="G37" s="34">
        <v>1061.04</v>
      </c>
      <c r="H37" s="1" t="s">
        <v>216</v>
      </c>
      <c r="I37" s="34">
        <v>5.0952999999999997E-3</v>
      </c>
      <c r="J37" s="34">
        <v>3845.9877999999999</v>
      </c>
      <c r="K37" s="35" t="str">
        <f t="shared" si="0"/>
        <v>Leenderbos, Groote Heide &amp; De Plateaux_H6510A</v>
      </c>
      <c r="L37" s="36">
        <f>VLOOKUP(D37,DATA!A:F,5,FALSE)</f>
        <v>6.9939168151221861E-3</v>
      </c>
      <c r="M37" s="37">
        <f>VLOOKUP(D37,DATA!A:F,6,FALSE)</f>
        <v>1778</v>
      </c>
      <c r="N37" s="36">
        <f t="shared" si="1"/>
        <v>0.65980671402459035</v>
      </c>
      <c r="O37" s="36">
        <f t="shared" si="2"/>
        <v>0.65983007223624157</v>
      </c>
      <c r="P37" s="36">
        <f t="shared" si="3"/>
        <v>2.3358211651225425E-5</v>
      </c>
      <c r="Q37" s="36">
        <f t="shared" si="4"/>
        <v>0</v>
      </c>
    </row>
    <row r="38" spans="1:17" x14ac:dyDescent="0.3">
      <c r="A38" s="29">
        <v>1921249</v>
      </c>
      <c r="B38" s="1">
        <v>136</v>
      </c>
      <c r="C38" s="1" t="s">
        <v>14</v>
      </c>
      <c r="D38" s="1" t="s">
        <v>41</v>
      </c>
      <c r="E38" s="1" t="s">
        <v>42</v>
      </c>
      <c r="F38" s="47">
        <v>1071</v>
      </c>
      <c r="G38" s="34">
        <v>889.98</v>
      </c>
      <c r="H38" s="1" t="s">
        <v>216</v>
      </c>
      <c r="I38" s="34">
        <v>4.1996000000000004E-3</v>
      </c>
      <c r="J38" s="34">
        <v>431.72685000000001</v>
      </c>
      <c r="K38" s="35" t="str">
        <f t="shared" si="0"/>
        <v>Leenderbos, Groote Heide &amp; De Plateaux_H4010A</v>
      </c>
      <c r="L38" s="36">
        <f>VLOOKUP(D38,DATA!A:F,5,FALSE)</f>
        <v>1.3726988247862192E-2</v>
      </c>
      <c r="M38" s="37">
        <f>VLOOKUP(D38,DATA!A:F,6,FALSE)</f>
        <v>1285.5</v>
      </c>
      <c r="N38" s="36">
        <f t="shared" si="1"/>
        <v>0.43670176069226962</v>
      </c>
      <c r="O38" s="36">
        <f t="shared" si="2"/>
        <v>0.43672682639101196</v>
      </c>
      <c r="P38" s="36">
        <f t="shared" si="3"/>
        <v>2.5065698742332554E-5</v>
      </c>
      <c r="Q38" s="36">
        <f t="shared" si="4"/>
        <v>0</v>
      </c>
    </row>
    <row r="39" spans="1:17" x14ac:dyDescent="0.3">
      <c r="A39" s="29">
        <v>1921249</v>
      </c>
      <c r="B39" s="1">
        <v>136</v>
      </c>
      <c r="C39" s="1" t="s">
        <v>14</v>
      </c>
      <c r="D39" s="1" t="s">
        <v>43</v>
      </c>
      <c r="E39" s="1" t="s">
        <v>44</v>
      </c>
      <c r="F39" s="47">
        <v>1071</v>
      </c>
      <c r="G39" s="34">
        <v>889.98</v>
      </c>
      <c r="H39" s="1" t="s">
        <v>216</v>
      </c>
      <c r="I39" s="34">
        <v>4.1996000000000004E-3</v>
      </c>
      <c r="J39" s="34">
        <v>201.47253000000001</v>
      </c>
      <c r="K39" s="35" t="str">
        <f t="shared" si="0"/>
        <v>Leenderbos, Groote Heide &amp; De Plateaux_H7150</v>
      </c>
      <c r="L39" s="36">
        <f>VLOOKUP(D39,DATA!A:F,5,FALSE)</f>
        <v>1.3726988247862192E-2</v>
      </c>
      <c r="M39" s="37">
        <f>VLOOKUP(D39,DATA!A:F,6,FALSE)</f>
        <v>1285.5</v>
      </c>
      <c r="N39" s="36">
        <f t="shared" si="1"/>
        <v>0.43670176069226962</v>
      </c>
      <c r="O39" s="36">
        <f t="shared" si="2"/>
        <v>0.43672682639101196</v>
      </c>
      <c r="P39" s="36">
        <f t="shared" si="3"/>
        <v>2.5065698742332554E-5</v>
      </c>
      <c r="Q39" s="36">
        <f t="shared" si="4"/>
        <v>0</v>
      </c>
    </row>
    <row r="40" spans="1:17" x14ac:dyDescent="0.3">
      <c r="A40" s="29">
        <v>1921250</v>
      </c>
      <c r="B40" s="1">
        <v>136</v>
      </c>
      <c r="C40" s="1" t="s">
        <v>14</v>
      </c>
      <c r="D40" s="1" t="s">
        <v>41</v>
      </c>
      <c r="E40" s="1" t="s">
        <v>42</v>
      </c>
      <c r="F40" s="47">
        <v>1071</v>
      </c>
      <c r="G40" s="34">
        <v>819.52</v>
      </c>
      <c r="H40" s="1" t="s">
        <v>216</v>
      </c>
      <c r="I40" s="34">
        <v>3.8869E-3</v>
      </c>
      <c r="J40" s="34">
        <v>984.40144499999997</v>
      </c>
      <c r="K40" s="35" t="str">
        <f t="shared" si="0"/>
        <v>Leenderbos, Groote Heide &amp; De Plateaux_H4010A</v>
      </c>
      <c r="L40" s="36">
        <f>VLOOKUP(D40,DATA!A:F,5,FALSE)</f>
        <v>1.3726988247862192E-2</v>
      </c>
      <c r="M40" s="37">
        <f>VLOOKUP(D40,DATA!A:F,6,FALSE)</f>
        <v>1285.5</v>
      </c>
      <c r="N40" s="36">
        <f t="shared" si="1"/>
        <v>0.16646040780130936</v>
      </c>
      <c r="O40" s="36">
        <f t="shared" si="2"/>
        <v>0.16646927481951881</v>
      </c>
      <c r="P40" s="36">
        <f t="shared" si="3"/>
        <v>8.8670182094574557E-6</v>
      </c>
      <c r="Q40" s="36">
        <f t="shared" si="4"/>
        <v>0</v>
      </c>
    </row>
    <row r="41" spans="1:17" x14ac:dyDescent="0.3">
      <c r="A41" s="29">
        <v>1921250</v>
      </c>
      <c r="B41" s="1">
        <v>136</v>
      </c>
      <c r="C41" s="1" t="s">
        <v>14</v>
      </c>
      <c r="D41" s="1" t="s">
        <v>43</v>
      </c>
      <c r="E41" s="1" t="s">
        <v>44</v>
      </c>
      <c r="F41" s="47">
        <v>1071</v>
      </c>
      <c r="G41" s="34">
        <v>819.52</v>
      </c>
      <c r="H41" s="1" t="s">
        <v>216</v>
      </c>
      <c r="I41" s="34">
        <v>3.8869E-3</v>
      </c>
      <c r="J41" s="34">
        <v>459.38734099999999</v>
      </c>
      <c r="K41" s="35" t="str">
        <f t="shared" si="0"/>
        <v>Leenderbos, Groote Heide &amp; De Plateaux_H7150</v>
      </c>
      <c r="L41" s="36">
        <f>VLOOKUP(D41,DATA!A:F,5,FALSE)</f>
        <v>1.3726988247862192E-2</v>
      </c>
      <c r="M41" s="37">
        <f>VLOOKUP(D41,DATA!A:F,6,FALSE)</f>
        <v>1285.5</v>
      </c>
      <c r="N41" s="36">
        <f t="shared" si="1"/>
        <v>0.16646040780130936</v>
      </c>
      <c r="O41" s="36">
        <f t="shared" si="2"/>
        <v>0.16646927481951881</v>
      </c>
      <c r="P41" s="36">
        <f t="shared" si="3"/>
        <v>8.8670182094574557E-6</v>
      </c>
      <c r="Q41" s="36">
        <f t="shared" si="4"/>
        <v>0</v>
      </c>
    </row>
    <row r="42" spans="1:17" x14ac:dyDescent="0.3">
      <c r="A42" s="29">
        <v>1921251</v>
      </c>
      <c r="B42" s="1">
        <v>136</v>
      </c>
      <c r="C42" s="1" t="s">
        <v>14</v>
      </c>
      <c r="D42" s="1" t="s">
        <v>41</v>
      </c>
      <c r="E42" s="1" t="s">
        <v>42</v>
      </c>
      <c r="F42" s="47">
        <v>1071</v>
      </c>
      <c r="G42" s="34">
        <v>786.08</v>
      </c>
      <c r="H42" s="1" t="s">
        <v>216</v>
      </c>
      <c r="I42" s="34">
        <v>3.4434000000000001E-3</v>
      </c>
      <c r="J42" s="34">
        <v>968.86222499999997</v>
      </c>
      <c r="K42" s="35" t="str">
        <f t="shared" si="0"/>
        <v>Leenderbos, Groote Heide &amp; De Plateaux_H4010A</v>
      </c>
      <c r="L42" s="36">
        <f>VLOOKUP(D42,DATA!A:F,5,FALSE)</f>
        <v>1.3726988247862192E-2</v>
      </c>
      <c r="M42" s="37">
        <f>VLOOKUP(D42,DATA!A:F,6,FALSE)</f>
        <v>1285.5</v>
      </c>
      <c r="N42" s="36">
        <f t="shared" si="1"/>
        <v>0.10525015428070977</v>
      </c>
      <c r="O42" s="36">
        <f t="shared" si="2"/>
        <v>0.10525512407467334</v>
      </c>
      <c r="P42" s="36">
        <f t="shared" si="3"/>
        <v>4.9697939635690025E-6</v>
      </c>
      <c r="Q42" s="36">
        <f t="shared" si="4"/>
        <v>0</v>
      </c>
    </row>
    <row r="43" spans="1:17" x14ac:dyDescent="0.3">
      <c r="A43" s="29">
        <v>1921251</v>
      </c>
      <c r="B43" s="1">
        <v>136</v>
      </c>
      <c r="C43" s="1" t="s">
        <v>14</v>
      </c>
      <c r="D43" s="1" t="s">
        <v>43</v>
      </c>
      <c r="E43" s="1" t="s">
        <v>44</v>
      </c>
      <c r="F43" s="47">
        <v>1071</v>
      </c>
      <c r="G43" s="34">
        <v>786.08</v>
      </c>
      <c r="H43" s="1" t="s">
        <v>216</v>
      </c>
      <c r="I43" s="34">
        <v>3.4434000000000001E-3</v>
      </c>
      <c r="J43" s="34">
        <v>452.13570499999997</v>
      </c>
      <c r="K43" s="35" t="str">
        <f t="shared" si="0"/>
        <v>Leenderbos, Groote Heide &amp; De Plateaux_H7150</v>
      </c>
      <c r="L43" s="36">
        <f>VLOOKUP(D43,DATA!A:F,5,FALSE)</f>
        <v>1.3726988247862192E-2</v>
      </c>
      <c r="M43" s="37">
        <f>VLOOKUP(D43,DATA!A:F,6,FALSE)</f>
        <v>1285.5</v>
      </c>
      <c r="N43" s="36">
        <f t="shared" si="1"/>
        <v>0.10525015428070977</v>
      </c>
      <c r="O43" s="36">
        <f t="shared" si="2"/>
        <v>0.10525512407467334</v>
      </c>
      <c r="P43" s="36">
        <f t="shared" si="3"/>
        <v>4.9697939635690025E-6</v>
      </c>
      <c r="Q43" s="36">
        <f t="shared" si="4"/>
        <v>0</v>
      </c>
    </row>
    <row r="44" spans="1:17" x14ac:dyDescent="0.3">
      <c r="A44" s="29">
        <v>1921252</v>
      </c>
      <c r="B44" s="1">
        <v>136</v>
      </c>
      <c r="C44" s="1" t="s">
        <v>14</v>
      </c>
      <c r="D44" s="1" t="s">
        <v>41</v>
      </c>
      <c r="E44" s="1" t="s">
        <v>42</v>
      </c>
      <c r="F44" s="47">
        <v>1071</v>
      </c>
      <c r="G44" s="34">
        <v>961.06</v>
      </c>
      <c r="H44" s="1" t="s">
        <v>216</v>
      </c>
      <c r="I44" s="34">
        <v>3.7088999999999998E-3</v>
      </c>
      <c r="J44" s="34">
        <v>894.27905999999996</v>
      </c>
      <c r="K44" s="35" t="str">
        <f t="shared" si="0"/>
        <v>Leenderbos, Groote Heide &amp; De Plateaux_H4010A</v>
      </c>
      <c r="L44" s="36">
        <f>VLOOKUP(D44,DATA!A:F,5,FALSE)</f>
        <v>1.3726988247862192E-2</v>
      </c>
      <c r="M44" s="37">
        <f>VLOOKUP(D44,DATA!A:F,6,FALSE)</f>
        <v>1285.5</v>
      </c>
      <c r="N44" s="36">
        <f t="shared" si="1"/>
        <v>1.1502928019882401</v>
      </c>
      <c r="O44" s="36">
        <f t="shared" si="2"/>
        <v>1.1503506935114125</v>
      </c>
      <c r="P44" s="36">
        <f t="shared" si="3"/>
        <v>5.7891523172370896E-5</v>
      </c>
      <c r="Q44" s="36">
        <f t="shared" si="4"/>
        <v>0</v>
      </c>
    </row>
    <row r="45" spans="1:17" x14ac:dyDescent="0.3">
      <c r="A45" s="29">
        <v>1921252</v>
      </c>
      <c r="B45" s="1">
        <v>136</v>
      </c>
      <c r="C45" s="1" t="s">
        <v>14</v>
      </c>
      <c r="D45" s="1" t="s">
        <v>43</v>
      </c>
      <c r="E45" s="1" t="s">
        <v>44</v>
      </c>
      <c r="F45" s="47">
        <v>1071</v>
      </c>
      <c r="G45" s="34">
        <v>961.06</v>
      </c>
      <c r="H45" s="1" t="s">
        <v>216</v>
      </c>
      <c r="I45" s="34">
        <v>3.7088999999999998E-3</v>
      </c>
      <c r="J45" s="34">
        <v>417.33022799999998</v>
      </c>
      <c r="K45" s="35" t="str">
        <f t="shared" si="0"/>
        <v>Leenderbos, Groote Heide &amp; De Plateaux_H7150</v>
      </c>
      <c r="L45" s="36">
        <f>VLOOKUP(D45,DATA!A:F,5,FALSE)</f>
        <v>1.3726988247862192E-2</v>
      </c>
      <c r="M45" s="37">
        <f>VLOOKUP(D45,DATA!A:F,6,FALSE)</f>
        <v>1285.5</v>
      </c>
      <c r="N45" s="36">
        <f t="shared" si="1"/>
        <v>1.1502928019882401</v>
      </c>
      <c r="O45" s="36">
        <f t="shared" si="2"/>
        <v>1.1503506935114125</v>
      </c>
      <c r="P45" s="36">
        <f t="shared" si="3"/>
        <v>5.7891523172370896E-5</v>
      </c>
      <c r="Q45" s="36">
        <f t="shared" si="4"/>
        <v>0</v>
      </c>
    </row>
    <row r="46" spans="1:17" x14ac:dyDescent="0.3">
      <c r="A46" s="29">
        <v>1922773</v>
      </c>
      <c r="B46" s="1">
        <v>136</v>
      </c>
      <c r="C46" s="1" t="s">
        <v>14</v>
      </c>
      <c r="D46" s="1" t="s">
        <v>36</v>
      </c>
      <c r="E46" s="1" t="s">
        <v>37</v>
      </c>
      <c r="F46" s="47">
        <v>1357</v>
      </c>
      <c r="G46" s="34">
        <v>1057.55</v>
      </c>
      <c r="H46" s="1" t="s">
        <v>216</v>
      </c>
      <c r="I46" s="34">
        <v>5.0561E-3</v>
      </c>
      <c r="J46" s="34">
        <v>10000</v>
      </c>
      <c r="K46" s="35" t="str">
        <f t="shared" si="0"/>
        <v>Leenderbos, Groote Heide &amp; De Plateaux_H6510A</v>
      </c>
      <c r="L46" s="36">
        <f>VLOOKUP(D46,DATA!A:F,5,FALSE)</f>
        <v>6.9939168151221861E-3</v>
      </c>
      <c r="M46" s="37">
        <f>VLOOKUP(D46,DATA!A:F,6,FALSE)</f>
        <v>1778</v>
      </c>
      <c r="N46" s="36">
        <f t="shared" si="1"/>
        <v>0.64399906783062122</v>
      </c>
      <c r="O46" s="36">
        <f t="shared" si="2"/>
        <v>0.64402169462545311</v>
      </c>
      <c r="P46" s="36">
        <f t="shared" si="3"/>
        <v>2.262679483189256E-5</v>
      </c>
      <c r="Q46" s="36">
        <f t="shared" si="4"/>
        <v>0</v>
      </c>
    </row>
    <row r="47" spans="1:17" x14ac:dyDescent="0.3">
      <c r="A47" s="29">
        <v>1922777</v>
      </c>
      <c r="B47" s="1">
        <v>136</v>
      </c>
      <c r="C47" s="1" t="s">
        <v>14</v>
      </c>
      <c r="D47" s="1" t="s">
        <v>41</v>
      </c>
      <c r="E47" s="1" t="s">
        <v>42</v>
      </c>
      <c r="F47" s="47">
        <v>1071</v>
      </c>
      <c r="G47" s="34">
        <v>976.83</v>
      </c>
      <c r="H47" s="1" t="s">
        <v>216</v>
      </c>
      <c r="I47" s="34">
        <v>4.6960999999999999E-3</v>
      </c>
      <c r="J47" s="34">
        <v>385.4676</v>
      </c>
      <c r="K47" s="35" t="str">
        <f t="shared" si="0"/>
        <v>Leenderbos, Groote Heide &amp; De Plateaux_H4010A</v>
      </c>
      <c r="L47" s="36">
        <f>VLOOKUP(D47,DATA!A:F,5,FALSE)</f>
        <v>1.3726988247862192E-2</v>
      </c>
      <c r="M47" s="37">
        <f>VLOOKUP(D47,DATA!A:F,6,FALSE)</f>
        <v>1285.5</v>
      </c>
      <c r="N47" s="36">
        <f t="shared" si="1"/>
        <v>1.424348935626045</v>
      </c>
      <c r="O47" s="36">
        <f t="shared" si="2"/>
        <v>1.4244394488943732</v>
      </c>
      <c r="P47" s="36">
        <f t="shared" si="3"/>
        <v>9.0513268328207275E-5</v>
      </c>
      <c r="Q47" s="36">
        <f t="shared" si="4"/>
        <v>0</v>
      </c>
    </row>
    <row r="48" spans="1:17" x14ac:dyDescent="0.3">
      <c r="A48" s="29">
        <v>1922777</v>
      </c>
      <c r="B48" s="1">
        <v>136</v>
      </c>
      <c r="C48" s="1" t="s">
        <v>14</v>
      </c>
      <c r="D48" s="1" t="s">
        <v>43</v>
      </c>
      <c r="E48" s="1" t="s">
        <v>44</v>
      </c>
      <c r="F48" s="47">
        <v>1071</v>
      </c>
      <c r="G48" s="34">
        <v>976.83</v>
      </c>
      <c r="H48" s="1" t="s">
        <v>216</v>
      </c>
      <c r="I48" s="34">
        <v>4.6960999999999999E-3</v>
      </c>
      <c r="J48" s="34">
        <v>179.88488000000001</v>
      </c>
      <c r="K48" s="35" t="str">
        <f t="shared" si="0"/>
        <v>Leenderbos, Groote Heide &amp; De Plateaux_H7150</v>
      </c>
      <c r="L48" s="36">
        <f>VLOOKUP(D48,DATA!A:F,5,FALSE)</f>
        <v>1.3726988247862192E-2</v>
      </c>
      <c r="M48" s="37">
        <f>VLOOKUP(D48,DATA!A:F,6,FALSE)</f>
        <v>1285.5</v>
      </c>
      <c r="N48" s="36">
        <f t="shared" si="1"/>
        <v>1.424348935626045</v>
      </c>
      <c r="O48" s="36">
        <f t="shared" si="2"/>
        <v>1.4244394488943732</v>
      </c>
      <c r="P48" s="36">
        <f t="shared" si="3"/>
        <v>9.0513268328207275E-5</v>
      </c>
      <c r="Q48" s="36">
        <f t="shared" si="4"/>
        <v>0</v>
      </c>
    </row>
    <row r="49" spans="1:17" x14ac:dyDescent="0.3">
      <c r="A49" s="29">
        <v>1922778</v>
      </c>
      <c r="B49" s="1">
        <v>136</v>
      </c>
      <c r="C49" s="1" t="s">
        <v>14</v>
      </c>
      <c r="D49" s="1" t="s">
        <v>41</v>
      </c>
      <c r="E49" s="1" t="s">
        <v>42</v>
      </c>
      <c r="F49" s="47">
        <v>1071</v>
      </c>
      <c r="G49" s="34">
        <v>819.86</v>
      </c>
      <c r="H49" s="1" t="s">
        <v>216</v>
      </c>
      <c r="I49" s="34">
        <v>3.8766999999999999E-3</v>
      </c>
      <c r="J49" s="34">
        <v>1325.9146499999999</v>
      </c>
      <c r="K49" s="35" t="str">
        <f t="shared" si="0"/>
        <v>Leenderbos, Groote Heide &amp; De Plateaux_H4010A</v>
      </c>
      <c r="L49" s="36">
        <f>VLOOKUP(D49,DATA!A:F,5,FALSE)</f>
        <v>1.3726988247862192E-2</v>
      </c>
      <c r="M49" s="37">
        <f>VLOOKUP(D49,DATA!A:F,6,FALSE)</f>
        <v>1285.5</v>
      </c>
      <c r="N49" s="36">
        <f t="shared" si="1"/>
        <v>0.16723782130324433</v>
      </c>
      <c r="O49" s="36">
        <f t="shared" si="2"/>
        <v>0.1672467062854342</v>
      </c>
      <c r="P49" s="36">
        <f t="shared" si="3"/>
        <v>8.8849821898717707E-6</v>
      </c>
      <c r="Q49" s="36">
        <f t="shared" si="4"/>
        <v>0</v>
      </c>
    </row>
    <row r="50" spans="1:17" x14ac:dyDescent="0.3">
      <c r="A50" s="29">
        <v>1922778</v>
      </c>
      <c r="B50" s="1">
        <v>136</v>
      </c>
      <c r="C50" s="1" t="s">
        <v>14</v>
      </c>
      <c r="D50" s="1" t="s">
        <v>43</v>
      </c>
      <c r="E50" s="1" t="s">
        <v>44</v>
      </c>
      <c r="F50" s="47">
        <v>1071</v>
      </c>
      <c r="G50" s="34">
        <v>819.86</v>
      </c>
      <c r="H50" s="1" t="s">
        <v>216</v>
      </c>
      <c r="I50" s="34">
        <v>3.8766999999999999E-3</v>
      </c>
      <c r="J50" s="34">
        <v>618.76017000000002</v>
      </c>
      <c r="K50" s="35" t="str">
        <f t="shared" si="0"/>
        <v>Leenderbos, Groote Heide &amp; De Plateaux_H7150</v>
      </c>
      <c r="L50" s="36">
        <f>VLOOKUP(D50,DATA!A:F,5,FALSE)</f>
        <v>1.3726988247862192E-2</v>
      </c>
      <c r="M50" s="37">
        <f>VLOOKUP(D50,DATA!A:F,6,FALSE)</f>
        <v>1285.5</v>
      </c>
      <c r="N50" s="36">
        <f t="shared" si="1"/>
        <v>0.16723782130324433</v>
      </c>
      <c r="O50" s="36">
        <f t="shared" si="2"/>
        <v>0.1672467062854342</v>
      </c>
      <c r="P50" s="36">
        <f t="shared" si="3"/>
        <v>8.8849821898717707E-6</v>
      </c>
      <c r="Q50" s="36">
        <f t="shared" si="4"/>
        <v>0</v>
      </c>
    </row>
    <row r="51" spans="1:17" x14ac:dyDescent="0.3">
      <c r="A51" s="29">
        <v>1922779</v>
      </c>
      <c r="B51" s="1">
        <v>136</v>
      </c>
      <c r="C51" s="1" t="s">
        <v>14</v>
      </c>
      <c r="D51" s="1" t="s">
        <v>41</v>
      </c>
      <c r="E51" s="1" t="s">
        <v>42</v>
      </c>
      <c r="F51" s="47">
        <v>1071</v>
      </c>
      <c r="G51" s="34">
        <v>789.96</v>
      </c>
      <c r="H51" s="1" t="s">
        <v>216</v>
      </c>
      <c r="I51" s="34">
        <v>3.6227E-3</v>
      </c>
      <c r="J51" s="34">
        <v>317.11347000000001</v>
      </c>
      <c r="K51" s="35" t="str">
        <f t="shared" si="0"/>
        <v>Leenderbos, Groote Heide &amp; De Plateaux_H4010A</v>
      </c>
      <c r="L51" s="36">
        <f>VLOOKUP(D51,DATA!A:F,5,FALSE)</f>
        <v>1.3726988247862192E-2</v>
      </c>
      <c r="M51" s="37">
        <f>VLOOKUP(D51,DATA!A:F,6,FALSE)</f>
        <v>1285.5</v>
      </c>
      <c r="N51" s="36">
        <f t="shared" si="1"/>
        <v>0.11100142930038258</v>
      </c>
      <c r="O51" s="36">
        <f t="shared" si="2"/>
        <v>0.11100694327341382</v>
      </c>
      <c r="P51" s="36">
        <f t="shared" si="3"/>
        <v>5.5139730312375734E-6</v>
      </c>
      <c r="Q51" s="36">
        <f t="shared" si="4"/>
        <v>0</v>
      </c>
    </row>
    <row r="52" spans="1:17" x14ac:dyDescent="0.3">
      <c r="A52" s="29">
        <v>1922779</v>
      </c>
      <c r="B52" s="1">
        <v>136</v>
      </c>
      <c r="C52" s="1" t="s">
        <v>14</v>
      </c>
      <c r="D52" s="1" t="s">
        <v>43</v>
      </c>
      <c r="E52" s="1" t="s">
        <v>44</v>
      </c>
      <c r="F52" s="47">
        <v>1071</v>
      </c>
      <c r="G52" s="34">
        <v>789.96</v>
      </c>
      <c r="H52" s="1" t="s">
        <v>216</v>
      </c>
      <c r="I52" s="34">
        <v>3.6227E-3</v>
      </c>
      <c r="J52" s="34">
        <v>147.98628600000001</v>
      </c>
      <c r="K52" s="35" t="str">
        <f t="shared" si="0"/>
        <v>Leenderbos, Groote Heide &amp; De Plateaux_H7150</v>
      </c>
      <c r="L52" s="36">
        <f>VLOOKUP(D52,DATA!A:F,5,FALSE)</f>
        <v>1.3726988247862192E-2</v>
      </c>
      <c r="M52" s="37">
        <f>VLOOKUP(D52,DATA!A:F,6,FALSE)</f>
        <v>1285.5</v>
      </c>
      <c r="N52" s="36">
        <f t="shared" si="1"/>
        <v>0.11100142930038258</v>
      </c>
      <c r="O52" s="36">
        <f t="shared" si="2"/>
        <v>0.11100694327341382</v>
      </c>
      <c r="P52" s="36">
        <f t="shared" si="3"/>
        <v>5.5139730312375734E-6</v>
      </c>
      <c r="Q52" s="36">
        <f t="shared" si="4"/>
        <v>0</v>
      </c>
    </row>
    <row r="53" spans="1:17" x14ac:dyDescent="0.3">
      <c r="A53" s="29">
        <v>1922780</v>
      </c>
      <c r="B53" s="1">
        <v>136</v>
      </c>
      <c r="C53" s="1" t="s">
        <v>14</v>
      </c>
      <c r="D53" s="1" t="s">
        <v>41</v>
      </c>
      <c r="E53" s="1" t="s">
        <v>42</v>
      </c>
      <c r="F53" s="47">
        <v>1071</v>
      </c>
      <c r="G53" s="34">
        <v>896.5</v>
      </c>
      <c r="H53" s="1" t="s">
        <v>216</v>
      </c>
      <c r="I53" s="34">
        <v>3.5504E-3</v>
      </c>
      <c r="J53" s="34">
        <v>1086.28521</v>
      </c>
      <c r="K53" s="35" t="str">
        <f t="shared" si="0"/>
        <v>Leenderbos, Groote Heide &amp; De Plateaux_H4010A</v>
      </c>
      <c r="L53" s="36">
        <f>VLOOKUP(D53,DATA!A:F,5,FALSE)</f>
        <v>1.3726988247862192E-2</v>
      </c>
      <c r="M53" s="37">
        <f>VLOOKUP(D53,DATA!A:F,6,FALSE)</f>
        <v>1285.5</v>
      </c>
      <c r="N53" s="36">
        <f t="shared" si="1"/>
        <v>0.477393771543134</v>
      </c>
      <c r="O53" s="36">
        <f t="shared" si="2"/>
        <v>0.47741692743526309</v>
      </c>
      <c r="P53" s="36">
        <f t="shared" si="3"/>
        <v>2.315589212908975E-5</v>
      </c>
      <c r="Q53" s="36">
        <f t="shared" si="4"/>
        <v>0</v>
      </c>
    </row>
    <row r="54" spans="1:17" x14ac:dyDescent="0.3">
      <c r="A54" s="29">
        <v>1922780</v>
      </c>
      <c r="B54" s="1">
        <v>136</v>
      </c>
      <c r="C54" s="1" t="s">
        <v>14</v>
      </c>
      <c r="D54" s="1" t="s">
        <v>43</v>
      </c>
      <c r="E54" s="1" t="s">
        <v>44</v>
      </c>
      <c r="F54" s="47">
        <v>1071</v>
      </c>
      <c r="G54" s="34">
        <v>896.5</v>
      </c>
      <c r="H54" s="1" t="s">
        <v>216</v>
      </c>
      <c r="I54" s="34">
        <v>3.5504E-3</v>
      </c>
      <c r="J54" s="34">
        <v>506.93309799999997</v>
      </c>
      <c r="K54" s="35" t="str">
        <f t="shared" si="0"/>
        <v>Leenderbos, Groote Heide &amp; De Plateaux_H7150</v>
      </c>
      <c r="L54" s="36">
        <f>VLOOKUP(D54,DATA!A:F,5,FALSE)</f>
        <v>1.3726988247862192E-2</v>
      </c>
      <c r="M54" s="37">
        <f>VLOOKUP(D54,DATA!A:F,6,FALSE)</f>
        <v>1285.5</v>
      </c>
      <c r="N54" s="36">
        <f t="shared" si="1"/>
        <v>0.477393771543134</v>
      </c>
      <c r="O54" s="36">
        <f t="shared" si="2"/>
        <v>0.47741692743526309</v>
      </c>
      <c r="P54" s="36">
        <f t="shared" si="3"/>
        <v>2.315589212908975E-5</v>
      </c>
      <c r="Q54" s="36">
        <f t="shared" si="4"/>
        <v>0</v>
      </c>
    </row>
    <row r="55" spans="1:17" x14ac:dyDescent="0.3">
      <c r="A55" s="29">
        <v>1922781</v>
      </c>
      <c r="B55" s="1">
        <v>136</v>
      </c>
      <c r="C55" s="1" t="s">
        <v>14</v>
      </c>
      <c r="D55" s="1" t="s">
        <v>41</v>
      </c>
      <c r="E55" s="1" t="s">
        <v>42</v>
      </c>
      <c r="F55" s="47">
        <v>1071</v>
      </c>
      <c r="G55" s="34">
        <v>1000.84</v>
      </c>
      <c r="H55" s="1" t="s">
        <v>216</v>
      </c>
      <c r="I55" s="34">
        <v>3.8043E-3</v>
      </c>
      <c r="J55" s="34">
        <v>214.84047000000001</v>
      </c>
      <c r="K55" s="35" t="str">
        <f t="shared" si="0"/>
        <v>Leenderbos, Groote Heide &amp; De Plateaux_H4010A</v>
      </c>
      <c r="L55" s="36">
        <f>VLOOKUP(D55,DATA!A:F,5,FALSE)</f>
        <v>1.3726988247862192E-2</v>
      </c>
      <c r="M55" s="37">
        <f>VLOOKUP(D55,DATA!A:F,6,FALSE)</f>
        <v>1285.5</v>
      </c>
      <c r="N55" s="36">
        <f t="shared" si="1"/>
        <v>1.9694507224470919</v>
      </c>
      <c r="O55" s="36">
        <f t="shared" si="2"/>
        <v>1.9695515472698313</v>
      </c>
      <c r="P55" s="36">
        <f t="shared" si="3"/>
        <v>1.008248227394315E-4</v>
      </c>
      <c r="Q55" s="36">
        <f t="shared" si="4"/>
        <v>0</v>
      </c>
    </row>
    <row r="56" spans="1:17" x14ac:dyDescent="0.3">
      <c r="A56" s="29">
        <v>1922781</v>
      </c>
      <c r="B56" s="1">
        <v>136</v>
      </c>
      <c r="C56" s="1" t="s">
        <v>14</v>
      </c>
      <c r="D56" s="1" t="s">
        <v>43</v>
      </c>
      <c r="E56" s="1" t="s">
        <v>44</v>
      </c>
      <c r="F56" s="47">
        <v>1071</v>
      </c>
      <c r="G56" s="34">
        <v>1000.84</v>
      </c>
      <c r="H56" s="1" t="s">
        <v>216</v>
      </c>
      <c r="I56" s="34">
        <v>3.8043E-3</v>
      </c>
      <c r="J56" s="34">
        <v>100.258886</v>
      </c>
      <c r="K56" s="35" t="str">
        <f t="shared" si="0"/>
        <v>Leenderbos, Groote Heide &amp; De Plateaux_H7150</v>
      </c>
      <c r="L56" s="36">
        <f>VLOOKUP(D56,DATA!A:F,5,FALSE)</f>
        <v>1.3726988247862192E-2</v>
      </c>
      <c r="M56" s="37">
        <f>VLOOKUP(D56,DATA!A:F,6,FALSE)</f>
        <v>1285.5</v>
      </c>
      <c r="N56" s="36">
        <f t="shared" si="1"/>
        <v>1.9694507224470919</v>
      </c>
      <c r="O56" s="36">
        <f t="shared" si="2"/>
        <v>1.9695515472698313</v>
      </c>
      <c r="P56" s="36">
        <f t="shared" si="3"/>
        <v>1.008248227394315E-4</v>
      </c>
      <c r="Q56" s="36">
        <f t="shared" si="4"/>
        <v>0</v>
      </c>
    </row>
    <row r="57" spans="1:17" x14ac:dyDescent="0.3">
      <c r="A57" s="29">
        <v>1924302</v>
      </c>
      <c r="B57" s="1">
        <v>136</v>
      </c>
      <c r="C57" s="1" t="s">
        <v>14</v>
      </c>
      <c r="D57" s="1" t="s">
        <v>36</v>
      </c>
      <c r="E57" s="1" t="s">
        <v>37</v>
      </c>
      <c r="F57" s="47">
        <v>1357</v>
      </c>
      <c r="G57" s="34">
        <v>1228.45</v>
      </c>
      <c r="H57" s="1" t="s">
        <v>216</v>
      </c>
      <c r="I57" s="34">
        <v>5.8691000000000004E-3</v>
      </c>
      <c r="J57" s="34">
        <v>2768.1316000000002</v>
      </c>
      <c r="K57" s="35" t="str">
        <f t="shared" si="0"/>
        <v>Leenderbos, Groote Heide &amp; De Plateaux_H6510A</v>
      </c>
      <c r="L57" s="36">
        <f>VLOOKUP(D57,DATA!A:F,5,FALSE)</f>
        <v>6.9939168151221861E-3</v>
      </c>
      <c r="M57" s="37">
        <f>VLOOKUP(D57,DATA!A:F,6,FALSE)</f>
        <v>1778</v>
      </c>
      <c r="N57" s="36">
        <f t="shared" si="1"/>
        <v>2.0969229203449142</v>
      </c>
      <c r="O57" s="36">
        <f t="shared" si="2"/>
        <v>2.0970071915724398</v>
      </c>
      <c r="P57" s="36">
        <f t="shared" si="3"/>
        <v>8.4271227525523074E-5</v>
      </c>
      <c r="Q57" s="36">
        <f t="shared" si="4"/>
        <v>0</v>
      </c>
    </row>
    <row r="58" spans="1:17" x14ac:dyDescent="0.3">
      <c r="A58" s="29">
        <v>1924303</v>
      </c>
      <c r="B58" s="1">
        <v>136</v>
      </c>
      <c r="C58" s="1" t="s">
        <v>14</v>
      </c>
      <c r="D58" s="1" t="s">
        <v>36</v>
      </c>
      <c r="E58" s="1" t="s">
        <v>37</v>
      </c>
      <c r="F58" s="47">
        <v>1357</v>
      </c>
      <c r="G58" s="34">
        <v>1153.6099999999999</v>
      </c>
      <c r="H58" s="1" t="s">
        <v>216</v>
      </c>
      <c r="I58" s="34">
        <v>5.4952999999999998E-3</v>
      </c>
      <c r="J58" s="34">
        <v>1944.7791999999999</v>
      </c>
      <c r="K58" s="35" t="str">
        <f t="shared" si="0"/>
        <v>Leenderbos, Groote Heide &amp; De Plateaux_H6510A</v>
      </c>
      <c r="L58" s="36">
        <f>VLOOKUP(D58,DATA!A:F,5,FALSE)</f>
        <v>6.9939168151221861E-3</v>
      </c>
      <c r="M58" s="37">
        <f>VLOOKUP(D58,DATA!A:F,6,FALSE)</f>
        <v>1778</v>
      </c>
      <c r="N58" s="36">
        <f t="shared" si="1"/>
        <v>1.2531096634920253</v>
      </c>
      <c r="O58" s="36">
        <f t="shared" si="2"/>
        <v>1.253157222469951</v>
      </c>
      <c r="P58" s="36">
        <f t="shared" si="3"/>
        <v>4.7558977925632462E-5</v>
      </c>
      <c r="Q58" s="36">
        <f t="shared" si="4"/>
        <v>0</v>
      </c>
    </row>
    <row r="59" spans="1:17" x14ac:dyDescent="0.3">
      <c r="A59" s="29">
        <v>1924307</v>
      </c>
      <c r="B59" s="1">
        <v>136</v>
      </c>
      <c r="C59" s="1" t="s">
        <v>14</v>
      </c>
      <c r="D59" s="1" t="s">
        <v>41</v>
      </c>
      <c r="E59" s="1" t="s">
        <v>42</v>
      </c>
      <c r="F59" s="47">
        <v>1071</v>
      </c>
      <c r="G59" s="34">
        <v>836.28</v>
      </c>
      <c r="H59" s="1" t="s">
        <v>216</v>
      </c>
      <c r="I59" s="34">
        <v>3.9968E-3</v>
      </c>
      <c r="J59" s="34">
        <v>517.74895500000002</v>
      </c>
      <c r="K59" s="35" t="str">
        <f t="shared" si="0"/>
        <v>Leenderbos, Groote Heide &amp; De Plateaux_H4010A</v>
      </c>
      <c r="L59" s="36">
        <f>VLOOKUP(D59,DATA!A:F,5,FALSE)</f>
        <v>1.3726988247862192E-2</v>
      </c>
      <c r="M59" s="37">
        <f>VLOOKUP(D59,DATA!A:F,6,FALSE)</f>
        <v>1285.5</v>
      </c>
      <c r="N59" s="36">
        <f t="shared" si="1"/>
        <v>0.20943036646717528</v>
      </c>
      <c r="O59" s="36">
        <f t="shared" si="2"/>
        <v>0.20944183290965146</v>
      </c>
      <c r="P59" s="36">
        <f t="shared" si="3"/>
        <v>1.1466442476182337E-5</v>
      </c>
      <c r="Q59" s="36">
        <f t="shared" si="4"/>
        <v>0</v>
      </c>
    </row>
    <row r="60" spans="1:17" x14ac:dyDescent="0.3">
      <c r="A60" s="29">
        <v>1924307</v>
      </c>
      <c r="B60" s="1">
        <v>136</v>
      </c>
      <c r="C60" s="1" t="s">
        <v>14</v>
      </c>
      <c r="D60" s="1" t="s">
        <v>43</v>
      </c>
      <c r="E60" s="1" t="s">
        <v>44</v>
      </c>
      <c r="F60" s="47">
        <v>1071</v>
      </c>
      <c r="G60" s="34">
        <v>836.28</v>
      </c>
      <c r="H60" s="1" t="s">
        <v>216</v>
      </c>
      <c r="I60" s="34">
        <v>3.9968E-3</v>
      </c>
      <c r="J60" s="34">
        <v>241.61617899999999</v>
      </c>
      <c r="K60" s="35" t="str">
        <f t="shared" si="0"/>
        <v>Leenderbos, Groote Heide &amp; De Plateaux_H7150</v>
      </c>
      <c r="L60" s="36">
        <f>VLOOKUP(D60,DATA!A:F,5,FALSE)</f>
        <v>1.3726988247862192E-2</v>
      </c>
      <c r="M60" s="37">
        <f>VLOOKUP(D60,DATA!A:F,6,FALSE)</f>
        <v>1285.5</v>
      </c>
      <c r="N60" s="36">
        <f t="shared" si="1"/>
        <v>0.20943036646717528</v>
      </c>
      <c r="O60" s="36">
        <f t="shared" si="2"/>
        <v>0.20944183290965146</v>
      </c>
      <c r="P60" s="36">
        <f t="shared" si="3"/>
        <v>1.1466442476182337E-5</v>
      </c>
      <c r="Q60" s="36">
        <f t="shared" si="4"/>
        <v>0</v>
      </c>
    </row>
    <row r="61" spans="1:17" x14ac:dyDescent="0.3">
      <c r="A61" s="29">
        <v>1924308</v>
      </c>
      <c r="B61" s="1">
        <v>136</v>
      </c>
      <c r="C61" s="1" t="s">
        <v>14</v>
      </c>
      <c r="D61" s="1" t="s">
        <v>41</v>
      </c>
      <c r="E61" s="1" t="s">
        <v>42</v>
      </c>
      <c r="F61" s="47">
        <v>1071</v>
      </c>
      <c r="G61" s="34">
        <v>789.6</v>
      </c>
      <c r="H61" s="1" t="s">
        <v>216</v>
      </c>
      <c r="I61" s="34">
        <v>3.6757000000000001E-3</v>
      </c>
      <c r="J61" s="34">
        <v>1301.6341499999901</v>
      </c>
      <c r="K61" s="35" t="str">
        <f t="shared" si="0"/>
        <v>Leenderbos, Groote Heide &amp; De Plateaux_H4010A</v>
      </c>
      <c r="L61" s="36">
        <f>VLOOKUP(D61,DATA!A:F,5,FALSE)</f>
        <v>1.3726988247862192E-2</v>
      </c>
      <c r="M61" s="37">
        <f>VLOOKUP(D61,DATA!A:F,6,FALSE)</f>
        <v>1285.5</v>
      </c>
      <c r="N61" s="36">
        <f t="shared" si="1"/>
        <v>0.1104548493068874</v>
      </c>
      <c r="O61" s="36">
        <f t="shared" si="2"/>
        <v>0.11046041643320482</v>
      </c>
      <c r="P61" s="36">
        <f t="shared" si="3"/>
        <v>5.5671263174267294E-6</v>
      </c>
      <c r="Q61" s="36">
        <f t="shared" si="4"/>
        <v>0</v>
      </c>
    </row>
    <row r="62" spans="1:17" x14ac:dyDescent="0.3">
      <c r="A62" s="29">
        <v>1924308</v>
      </c>
      <c r="B62" s="1">
        <v>136</v>
      </c>
      <c r="C62" s="1" t="s">
        <v>14</v>
      </c>
      <c r="D62" s="1" t="s">
        <v>43</v>
      </c>
      <c r="E62" s="1" t="s">
        <v>44</v>
      </c>
      <c r="F62" s="47">
        <v>1071</v>
      </c>
      <c r="G62" s="34">
        <v>789.6</v>
      </c>
      <c r="H62" s="1" t="s">
        <v>216</v>
      </c>
      <c r="I62" s="34">
        <v>3.6757000000000001E-3</v>
      </c>
      <c r="J62" s="34">
        <v>607.42926999999997</v>
      </c>
      <c r="K62" s="35" t="str">
        <f t="shared" si="0"/>
        <v>Leenderbos, Groote Heide &amp; De Plateaux_H7150</v>
      </c>
      <c r="L62" s="36">
        <f>VLOOKUP(D62,DATA!A:F,5,FALSE)</f>
        <v>1.3726988247862192E-2</v>
      </c>
      <c r="M62" s="37">
        <f>VLOOKUP(D62,DATA!A:F,6,FALSE)</f>
        <v>1285.5</v>
      </c>
      <c r="N62" s="36">
        <f t="shared" si="1"/>
        <v>0.1104548493068874</v>
      </c>
      <c r="O62" s="36">
        <f t="shared" si="2"/>
        <v>0.11046041643320482</v>
      </c>
      <c r="P62" s="36">
        <f t="shared" si="3"/>
        <v>5.5671263174267294E-6</v>
      </c>
      <c r="Q62" s="36">
        <f t="shared" si="4"/>
        <v>0</v>
      </c>
    </row>
    <row r="63" spans="1:17" x14ac:dyDescent="0.3">
      <c r="A63" s="29">
        <v>1924309</v>
      </c>
      <c r="B63" s="1">
        <v>136</v>
      </c>
      <c r="C63" s="1" t="s">
        <v>14</v>
      </c>
      <c r="D63" s="1" t="s">
        <v>41</v>
      </c>
      <c r="E63" s="1" t="s">
        <v>42</v>
      </c>
      <c r="F63" s="47">
        <v>1071</v>
      </c>
      <c r="G63" s="34">
        <v>776.38</v>
      </c>
      <c r="H63" s="1" t="s">
        <v>216</v>
      </c>
      <c r="I63" s="34">
        <v>3.4179000000000002E-3</v>
      </c>
      <c r="J63" s="34">
        <v>467.49423000000002</v>
      </c>
      <c r="K63" s="35" t="str">
        <f t="shared" si="0"/>
        <v>Leenderbos, Groote Heide &amp; De Plateaux_H4010A</v>
      </c>
      <c r="L63" s="36">
        <f>VLOOKUP(D63,DATA!A:F,5,FALSE)</f>
        <v>1.3726988247862192E-2</v>
      </c>
      <c r="M63" s="37">
        <f>VLOOKUP(D63,DATA!A:F,6,FALSE)</f>
        <v>1285.5</v>
      </c>
      <c r="N63" s="36">
        <f t="shared" si="1"/>
        <v>9.214094117257246E-2</v>
      </c>
      <c r="O63" s="36">
        <f t="shared" si="2"/>
        <v>9.2145260310566884E-2</v>
      </c>
      <c r="P63" s="36">
        <f t="shared" si="3"/>
        <v>4.3191379944240715E-6</v>
      </c>
      <c r="Q63" s="36">
        <f t="shared" si="4"/>
        <v>0</v>
      </c>
    </row>
    <row r="64" spans="1:17" x14ac:dyDescent="0.3">
      <c r="A64" s="29">
        <v>1924309</v>
      </c>
      <c r="B64" s="1">
        <v>136</v>
      </c>
      <c r="C64" s="1" t="s">
        <v>14</v>
      </c>
      <c r="D64" s="1" t="s">
        <v>43</v>
      </c>
      <c r="E64" s="1" t="s">
        <v>44</v>
      </c>
      <c r="F64" s="47">
        <v>1071</v>
      </c>
      <c r="G64" s="34">
        <v>776.38</v>
      </c>
      <c r="H64" s="1" t="s">
        <v>216</v>
      </c>
      <c r="I64" s="34">
        <v>3.4179000000000002E-3</v>
      </c>
      <c r="J64" s="34">
        <v>218.163974</v>
      </c>
      <c r="K64" s="35" t="str">
        <f t="shared" si="0"/>
        <v>Leenderbos, Groote Heide &amp; De Plateaux_H7150</v>
      </c>
      <c r="L64" s="36">
        <f>VLOOKUP(D64,DATA!A:F,5,FALSE)</f>
        <v>1.3726988247862192E-2</v>
      </c>
      <c r="M64" s="37">
        <f>VLOOKUP(D64,DATA!A:F,6,FALSE)</f>
        <v>1285.5</v>
      </c>
      <c r="N64" s="36">
        <f t="shared" si="1"/>
        <v>9.214094117257246E-2</v>
      </c>
      <c r="O64" s="36">
        <f t="shared" si="2"/>
        <v>9.2145260310566884E-2</v>
      </c>
      <c r="P64" s="36">
        <f t="shared" si="3"/>
        <v>4.3191379944240715E-6</v>
      </c>
      <c r="Q64" s="36">
        <f t="shared" si="4"/>
        <v>0</v>
      </c>
    </row>
    <row r="65" spans="1:17" x14ac:dyDescent="0.3">
      <c r="A65" s="29">
        <v>1924310</v>
      </c>
      <c r="B65" s="1">
        <v>136</v>
      </c>
      <c r="C65" s="1" t="s">
        <v>14</v>
      </c>
      <c r="D65" s="1" t="s">
        <v>41</v>
      </c>
      <c r="E65" s="1" t="s">
        <v>42</v>
      </c>
      <c r="F65" s="47">
        <v>1071</v>
      </c>
      <c r="G65" s="34">
        <v>943.33</v>
      </c>
      <c r="H65" s="1" t="s">
        <v>216</v>
      </c>
      <c r="I65" s="34">
        <v>3.5828000000000001E-3</v>
      </c>
      <c r="J65" s="34">
        <v>1346.5473</v>
      </c>
      <c r="K65" s="35" t="str">
        <f t="shared" si="0"/>
        <v>Leenderbos, Groote Heide &amp; De Plateaux_H4010A</v>
      </c>
      <c r="L65" s="36">
        <f>VLOOKUP(D65,DATA!A:F,5,FALSE)</f>
        <v>1.3726988247862192E-2</v>
      </c>
      <c r="M65" s="37">
        <f>VLOOKUP(D65,DATA!A:F,6,FALSE)</f>
        <v>1285.5</v>
      </c>
      <c r="N65" s="36">
        <f t="shared" si="1"/>
        <v>0.90404607096501921</v>
      </c>
      <c r="O65" s="36">
        <f t="shared" si="2"/>
        <v>0.90409013201067689</v>
      </c>
      <c r="P65" s="36">
        <f t="shared" si="3"/>
        <v>4.4061045657683984E-5</v>
      </c>
      <c r="Q65" s="36">
        <f t="shared" si="4"/>
        <v>0</v>
      </c>
    </row>
    <row r="66" spans="1:17" x14ac:dyDescent="0.3">
      <c r="A66" s="29">
        <v>1924310</v>
      </c>
      <c r="B66" s="1">
        <v>136</v>
      </c>
      <c r="C66" s="1" t="s">
        <v>14</v>
      </c>
      <c r="D66" s="1" t="s">
        <v>43</v>
      </c>
      <c r="E66" s="1" t="s">
        <v>44</v>
      </c>
      <c r="F66" s="47">
        <v>1071</v>
      </c>
      <c r="G66" s="34">
        <v>943.33</v>
      </c>
      <c r="H66" s="1" t="s">
        <v>216</v>
      </c>
      <c r="I66" s="34">
        <v>3.5828000000000001E-3</v>
      </c>
      <c r="J66" s="34">
        <v>628.38873999999998</v>
      </c>
      <c r="K66" s="35" t="str">
        <f t="shared" si="0"/>
        <v>Leenderbos, Groote Heide &amp; De Plateaux_H7150</v>
      </c>
      <c r="L66" s="36">
        <f>VLOOKUP(D66,DATA!A:F,5,FALSE)</f>
        <v>1.3726988247862192E-2</v>
      </c>
      <c r="M66" s="37">
        <f>VLOOKUP(D66,DATA!A:F,6,FALSE)</f>
        <v>1285.5</v>
      </c>
      <c r="N66" s="36">
        <f t="shared" si="1"/>
        <v>0.90404607096501921</v>
      </c>
      <c r="O66" s="36">
        <f t="shared" si="2"/>
        <v>0.90409013201067689</v>
      </c>
      <c r="P66" s="36">
        <f t="shared" si="3"/>
        <v>4.4061045657683984E-5</v>
      </c>
      <c r="Q66" s="36">
        <f t="shared" si="4"/>
        <v>0</v>
      </c>
    </row>
    <row r="67" spans="1:17" x14ac:dyDescent="0.3">
      <c r="A67" s="29">
        <v>1925835</v>
      </c>
      <c r="B67" s="1">
        <v>136</v>
      </c>
      <c r="C67" s="1" t="s">
        <v>14</v>
      </c>
      <c r="D67" s="1" t="s">
        <v>41</v>
      </c>
      <c r="E67" s="1" t="s">
        <v>42</v>
      </c>
      <c r="F67" s="47">
        <v>1071</v>
      </c>
      <c r="G67" s="34">
        <v>890.67</v>
      </c>
      <c r="H67" s="1" t="s">
        <v>216</v>
      </c>
      <c r="I67" s="34">
        <v>4.3277000000000003E-3</v>
      </c>
      <c r="J67" s="34">
        <v>248.61866999999901</v>
      </c>
      <c r="K67" s="35" t="str">
        <f t="shared" ref="K67:K130" si="5">_xlfn.CONCAT(C67,"_",D67)</f>
        <v>Leenderbos, Groote Heide &amp; De Plateaux_H4010A</v>
      </c>
      <c r="L67" s="36">
        <f>VLOOKUP(D67,DATA!A:F,5,FALSE)</f>
        <v>1.3726988247862192E-2</v>
      </c>
      <c r="M67" s="37">
        <f>VLOOKUP(D67,DATA!A:F,6,FALSE)</f>
        <v>1285.5</v>
      </c>
      <c r="N67" s="36">
        <f t="shared" ref="N67:N130" si="6">100/(1+EXP(-L67*(G67-M67)))</f>
        <v>0.44083936430078591</v>
      </c>
      <c r="O67" s="36">
        <f t="shared" ref="O67:O130" si="7">100/(1+EXP(-L67*((G67+I67)-M67)))</f>
        <v>0.44086543824845298</v>
      </c>
      <c r="P67" s="36">
        <f t="shared" ref="P67:P130" si="8">O67-N67</f>
        <v>2.6073947667071273E-5</v>
      </c>
      <c r="Q67" s="36">
        <f t="shared" ref="Q67:Q130" si="9">IF(AND(H67&lt;&gt;"below",I67&gt;=0.005),J67*P67/100,0)</f>
        <v>0</v>
      </c>
    </row>
    <row r="68" spans="1:17" x14ac:dyDescent="0.3">
      <c r="A68" s="29">
        <v>1925835</v>
      </c>
      <c r="B68" s="1">
        <v>136</v>
      </c>
      <c r="C68" s="1" t="s">
        <v>14</v>
      </c>
      <c r="D68" s="1" t="s">
        <v>43</v>
      </c>
      <c r="E68" s="1" t="s">
        <v>44</v>
      </c>
      <c r="F68" s="47">
        <v>1071</v>
      </c>
      <c r="G68" s="34">
        <v>890.67</v>
      </c>
      <c r="H68" s="1" t="s">
        <v>216</v>
      </c>
      <c r="I68" s="34">
        <v>4.3277000000000003E-3</v>
      </c>
      <c r="J68" s="34">
        <v>116.022046</v>
      </c>
      <c r="K68" s="35" t="str">
        <f t="shared" si="5"/>
        <v>Leenderbos, Groote Heide &amp; De Plateaux_H7150</v>
      </c>
      <c r="L68" s="36">
        <f>VLOOKUP(D68,DATA!A:F,5,FALSE)</f>
        <v>1.3726988247862192E-2</v>
      </c>
      <c r="M68" s="37">
        <f>VLOOKUP(D68,DATA!A:F,6,FALSE)</f>
        <v>1285.5</v>
      </c>
      <c r="N68" s="36">
        <f t="shared" si="6"/>
        <v>0.44083936430078591</v>
      </c>
      <c r="O68" s="36">
        <f t="shared" si="7"/>
        <v>0.44086543824845298</v>
      </c>
      <c r="P68" s="36">
        <f t="shared" si="8"/>
        <v>2.6073947667071273E-5</v>
      </c>
      <c r="Q68" s="36">
        <f t="shared" si="9"/>
        <v>0</v>
      </c>
    </row>
    <row r="69" spans="1:17" x14ac:dyDescent="0.3">
      <c r="A69" s="29">
        <v>1925836</v>
      </c>
      <c r="B69" s="1">
        <v>136</v>
      </c>
      <c r="C69" s="1" t="s">
        <v>14</v>
      </c>
      <c r="D69" s="1" t="s">
        <v>41</v>
      </c>
      <c r="E69" s="1" t="s">
        <v>42</v>
      </c>
      <c r="F69" s="47">
        <v>1071</v>
      </c>
      <c r="G69" s="34">
        <v>801.06</v>
      </c>
      <c r="H69" s="1" t="s">
        <v>216</v>
      </c>
      <c r="I69" s="34">
        <v>3.7900999999999998E-3</v>
      </c>
      <c r="J69" s="34">
        <v>708.31109999999899</v>
      </c>
      <c r="K69" s="35" t="str">
        <f t="shared" si="5"/>
        <v>Leenderbos, Groote Heide &amp; De Plateaux_H4010A</v>
      </c>
      <c r="L69" s="36">
        <f>VLOOKUP(D69,DATA!A:F,5,FALSE)</f>
        <v>1.3726988247862192E-2</v>
      </c>
      <c r="M69" s="37">
        <f>VLOOKUP(D69,DATA!A:F,6,FALSE)</f>
        <v>1285.5</v>
      </c>
      <c r="N69" s="36">
        <f t="shared" si="6"/>
        <v>0.12924760279557646</v>
      </c>
      <c r="O69" s="36">
        <f t="shared" si="7"/>
        <v>0.1292543185996485</v>
      </c>
      <c r="P69" s="36">
        <f t="shared" si="8"/>
        <v>6.7158040720494139E-6</v>
      </c>
      <c r="Q69" s="36">
        <f t="shared" si="9"/>
        <v>0</v>
      </c>
    </row>
    <row r="70" spans="1:17" x14ac:dyDescent="0.3">
      <c r="A70" s="29">
        <v>1925836</v>
      </c>
      <c r="B70" s="1">
        <v>136</v>
      </c>
      <c r="C70" s="1" t="s">
        <v>14</v>
      </c>
      <c r="D70" s="1" t="s">
        <v>43</v>
      </c>
      <c r="E70" s="1" t="s">
        <v>44</v>
      </c>
      <c r="F70" s="47">
        <v>1071</v>
      </c>
      <c r="G70" s="34">
        <v>801.06</v>
      </c>
      <c r="H70" s="1" t="s">
        <v>216</v>
      </c>
      <c r="I70" s="34">
        <v>3.7900999999999998E-3</v>
      </c>
      <c r="J70" s="34">
        <v>330.54518000000002</v>
      </c>
      <c r="K70" s="35" t="str">
        <f t="shared" si="5"/>
        <v>Leenderbos, Groote Heide &amp; De Plateaux_H7150</v>
      </c>
      <c r="L70" s="36">
        <f>VLOOKUP(D70,DATA!A:F,5,FALSE)</f>
        <v>1.3726988247862192E-2</v>
      </c>
      <c r="M70" s="37">
        <f>VLOOKUP(D70,DATA!A:F,6,FALSE)</f>
        <v>1285.5</v>
      </c>
      <c r="N70" s="36">
        <f t="shared" si="6"/>
        <v>0.12924760279557646</v>
      </c>
      <c r="O70" s="36">
        <f t="shared" si="7"/>
        <v>0.1292543185996485</v>
      </c>
      <c r="P70" s="36">
        <f t="shared" si="8"/>
        <v>6.7158040720494139E-6</v>
      </c>
      <c r="Q70" s="36">
        <f t="shared" si="9"/>
        <v>0</v>
      </c>
    </row>
    <row r="71" spans="1:17" x14ac:dyDescent="0.3">
      <c r="A71" s="29">
        <v>1925837</v>
      </c>
      <c r="B71" s="1">
        <v>136</v>
      </c>
      <c r="C71" s="1" t="s">
        <v>14</v>
      </c>
      <c r="D71" s="1" t="s">
        <v>41</v>
      </c>
      <c r="E71" s="1" t="s">
        <v>42</v>
      </c>
      <c r="F71" s="47">
        <v>1071</v>
      </c>
      <c r="G71" s="34">
        <v>766.69</v>
      </c>
      <c r="H71" s="1" t="s">
        <v>216</v>
      </c>
      <c r="I71" s="34">
        <v>3.4834000000000002E-3</v>
      </c>
      <c r="J71" s="34">
        <v>761.18650499999899</v>
      </c>
      <c r="K71" s="35" t="str">
        <f t="shared" si="5"/>
        <v>Leenderbos, Groote Heide &amp; De Plateaux_H4010A</v>
      </c>
      <c r="L71" s="36">
        <f>VLOOKUP(D71,DATA!A:F,5,FALSE)</f>
        <v>1.3726988247862192E-2</v>
      </c>
      <c r="M71" s="37">
        <f>VLOOKUP(D71,DATA!A:F,6,FALSE)</f>
        <v>1285.5</v>
      </c>
      <c r="N71" s="36">
        <f t="shared" si="6"/>
        <v>8.0674264724914208E-2</v>
      </c>
      <c r="O71" s="36">
        <f t="shared" si="7"/>
        <v>8.0678119273165094E-2</v>
      </c>
      <c r="P71" s="36">
        <f t="shared" si="8"/>
        <v>3.8545482508867135E-6</v>
      </c>
      <c r="Q71" s="36">
        <f t="shared" si="9"/>
        <v>0</v>
      </c>
    </row>
    <row r="72" spans="1:17" x14ac:dyDescent="0.3">
      <c r="A72" s="29">
        <v>1925837</v>
      </c>
      <c r="B72" s="1">
        <v>136</v>
      </c>
      <c r="C72" s="1" t="s">
        <v>14</v>
      </c>
      <c r="D72" s="1" t="s">
        <v>43</v>
      </c>
      <c r="E72" s="1" t="s">
        <v>44</v>
      </c>
      <c r="F72" s="47">
        <v>1071</v>
      </c>
      <c r="G72" s="34">
        <v>766.69</v>
      </c>
      <c r="H72" s="1" t="s">
        <v>216</v>
      </c>
      <c r="I72" s="34">
        <v>3.4834000000000002E-3</v>
      </c>
      <c r="J72" s="34">
        <v>355.22036900000001</v>
      </c>
      <c r="K72" s="35" t="str">
        <f t="shared" si="5"/>
        <v>Leenderbos, Groote Heide &amp; De Plateaux_H7150</v>
      </c>
      <c r="L72" s="36">
        <f>VLOOKUP(D72,DATA!A:F,5,FALSE)</f>
        <v>1.3726988247862192E-2</v>
      </c>
      <c r="M72" s="37">
        <f>VLOOKUP(D72,DATA!A:F,6,FALSE)</f>
        <v>1285.5</v>
      </c>
      <c r="N72" s="36">
        <f t="shared" si="6"/>
        <v>8.0674264724914208E-2</v>
      </c>
      <c r="O72" s="36">
        <f t="shared" si="7"/>
        <v>8.0678119273165094E-2</v>
      </c>
      <c r="P72" s="36">
        <f t="shared" si="8"/>
        <v>3.8545482508867135E-6</v>
      </c>
      <c r="Q72" s="36">
        <f t="shared" si="9"/>
        <v>0</v>
      </c>
    </row>
    <row r="73" spans="1:17" x14ac:dyDescent="0.3">
      <c r="A73" s="29">
        <v>1925838</v>
      </c>
      <c r="B73" s="1">
        <v>136</v>
      </c>
      <c r="C73" s="1" t="s">
        <v>14</v>
      </c>
      <c r="D73" s="1" t="s">
        <v>41</v>
      </c>
      <c r="E73" s="1" t="s">
        <v>42</v>
      </c>
      <c r="F73" s="47">
        <v>1071</v>
      </c>
      <c r="G73" s="34">
        <v>905.67</v>
      </c>
      <c r="H73" s="1" t="s">
        <v>216</v>
      </c>
      <c r="I73" s="34">
        <v>3.6407000000000002E-3</v>
      </c>
      <c r="J73" s="34">
        <v>733.38815999999997</v>
      </c>
      <c r="K73" s="35" t="str">
        <f t="shared" si="5"/>
        <v>Leenderbos, Groote Heide &amp; De Plateaux_H4010A</v>
      </c>
      <c r="L73" s="36">
        <f>VLOOKUP(D73,DATA!A:F,5,FALSE)</f>
        <v>1.3726988247862192E-2</v>
      </c>
      <c r="M73" s="37">
        <f>VLOOKUP(D73,DATA!A:F,6,FALSE)</f>
        <v>1285.5</v>
      </c>
      <c r="N73" s="36">
        <f t="shared" si="6"/>
        <v>0.54108585790926844</v>
      </c>
      <c r="O73" s="36">
        <f t="shared" si="7"/>
        <v>0.54111275348138765</v>
      </c>
      <c r="P73" s="36">
        <f t="shared" si="8"/>
        <v>2.6895572119212119E-5</v>
      </c>
      <c r="Q73" s="36">
        <f t="shared" si="9"/>
        <v>0</v>
      </c>
    </row>
    <row r="74" spans="1:17" x14ac:dyDescent="0.3">
      <c r="A74" s="29">
        <v>1925838</v>
      </c>
      <c r="B74" s="1">
        <v>136</v>
      </c>
      <c r="C74" s="1" t="s">
        <v>14</v>
      </c>
      <c r="D74" s="1" t="s">
        <v>43</v>
      </c>
      <c r="E74" s="1" t="s">
        <v>44</v>
      </c>
      <c r="F74" s="47">
        <v>1071</v>
      </c>
      <c r="G74" s="34">
        <v>905.67</v>
      </c>
      <c r="H74" s="1" t="s">
        <v>216</v>
      </c>
      <c r="I74" s="34">
        <v>3.6407000000000002E-3</v>
      </c>
      <c r="J74" s="34">
        <v>342.24780800000002</v>
      </c>
      <c r="K74" s="35" t="str">
        <f t="shared" si="5"/>
        <v>Leenderbos, Groote Heide &amp; De Plateaux_H7150</v>
      </c>
      <c r="L74" s="36">
        <f>VLOOKUP(D74,DATA!A:F,5,FALSE)</f>
        <v>1.3726988247862192E-2</v>
      </c>
      <c r="M74" s="37">
        <f>VLOOKUP(D74,DATA!A:F,6,FALSE)</f>
        <v>1285.5</v>
      </c>
      <c r="N74" s="36">
        <f t="shared" si="6"/>
        <v>0.54108585790926844</v>
      </c>
      <c r="O74" s="36">
        <f t="shared" si="7"/>
        <v>0.54111275348138765</v>
      </c>
      <c r="P74" s="36">
        <f t="shared" si="8"/>
        <v>2.6895572119212119E-5</v>
      </c>
      <c r="Q74" s="36">
        <f t="shared" si="9"/>
        <v>0</v>
      </c>
    </row>
    <row r="75" spans="1:17" x14ac:dyDescent="0.3">
      <c r="A75" s="29">
        <v>1927365</v>
      </c>
      <c r="B75" s="1">
        <v>136</v>
      </c>
      <c r="C75" s="1" t="s">
        <v>14</v>
      </c>
      <c r="D75" s="1" t="s">
        <v>41</v>
      </c>
      <c r="E75" s="1" t="s">
        <v>42</v>
      </c>
      <c r="F75" s="47">
        <v>1071</v>
      </c>
      <c r="G75" s="34">
        <v>854.37</v>
      </c>
      <c r="H75" s="1" t="s">
        <v>216</v>
      </c>
      <c r="I75" s="34">
        <v>4.1425999999999998E-3</v>
      </c>
      <c r="J75" s="34">
        <v>222.95817</v>
      </c>
      <c r="K75" s="35" t="str">
        <f t="shared" si="5"/>
        <v>Leenderbos, Groote Heide &amp; De Plateaux_H4010A</v>
      </c>
      <c r="L75" s="36">
        <f>VLOOKUP(D75,DATA!A:F,5,FALSE)</f>
        <v>1.3726988247862192E-2</v>
      </c>
      <c r="M75" s="37">
        <f>VLOOKUP(D75,DATA!A:F,6,FALSE)</f>
        <v>1285.5</v>
      </c>
      <c r="N75" s="36">
        <f t="shared" si="6"/>
        <v>0.26830445753224585</v>
      </c>
      <c r="O75" s="36">
        <f t="shared" si="7"/>
        <v>0.26831967427277409</v>
      </c>
      <c r="P75" s="36">
        <f t="shared" si="8"/>
        <v>1.5216740528234407E-5</v>
      </c>
      <c r="Q75" s="36">
        <f t="shared" si="9"/>
        <v>0</v>
      </c>
    </row>
    <row r="76" spans="1:17" x14ac:dyDescent="0.3">
      <c r="A76" s="29">
        <v>1927365</v>
      </c>
      <c r="B76" s="1">
        <v>136</v>
      </c>
      <c r="C76" s="1" t="s">
        <v>14</v>
      </c>
      <c r="D76" s="1" t="s">
        <v>43</v>
      </c>
      <c r="E76" s="1" t="s">
        <v>44</v>
      </c>
      <c r="F76" s="47">
        <v>1071</v>
      </c>
      <c r="G76" s="34">
        <v>854.37</v>
      </c>
      <c r="H76" s="1" t="s">
        <v>216</v>
      </c>
      <c r="I76" s="34">
        <v>4.1425999999999998E-3</v>
      </c>
      <c r="J76" s="34">
        <v>104.047146</v>
      </c>
      <c r="K76" s="35" t="str">
        <f t="shared" si="5"/>
        <v>Leenderbos, Groote Heide &amp; De Plateaux_H7150</v>
      </c>
      <c r="L76" s="36">
        <f>VLOOKUP(D76,DATA!A:F,5,FALSE)</f>
        <v>1.3726988247862192E-2</v>
      </c>
      <c r="M76" s="37">
        <f>VLOOKUP(D76,DATA!A:F,6,FALSE)</f>
        <v>1285.5</v>
      </c>
      <c r="N76" s="36">
        <f t="shared" si="6"/>
        <v>0.26830445753224585</v>
      </c>
      <c r="O76" s="36">
        <f t="shared" si="7"/>
        <v>0.26831967427277409</v>
      </c>
      <c r="P76" s="36">
        <f t="shared" si="8"/>
        <v>1.5216740528234407E-5</v>
      </c>
      <c r="Q76" s="36">
        <f t="shared" si="9"/>
        <v>0</v>
      </c>
    </row>
    <row r="77" spans="1:17" x14ac:dyDescent="0.3">
      <c r="A77" s="29">
        <v>1927366</v>
      </c>
      <c r="B77" s="1">
        <v>136</v>
      </c>
      <c r="C77" s="1" t="s">
        <v>14</v>
      </c>
      <c r="D77" s="1" t="s">
        <v>41</v>
      </c>
      <c r="E77" s="1" t="s">
        <v>42</v>
      </c>
      <c r="F77" s="47">
        <v>1071</v>
      </c>
      <c r="G77" s="34">
        <v>795.77</v>
      </c>
      <c r="H77" s="1" t="s">
        <v>216</v>
      </c>
      <c r="I77" s="34">
        <v>3.7632999999999998E-3</v>
      </c>
      <c r="J77" s="34">
        <v>763.38655499999902</v>
      </c>
      <c r="K77" s="35" t="str">
        <f t="shared" si="5"/>
        <v>Leenderbos, Groote Heide &amp; De Plateaux_H4010A</v>
      </c>
      <c r="L77" s="36">
        <f>VLOOKUP(D77,DATA!A:F,5,FALSE)</f>
        <v>1.3726988247862192E-2</v>
      </c>
      <c r="M77" s="37">
        <f>VLOOKUP(D77,DATA!A:F,6,FALSE)</f>
        <v>1285.5</v>
      </c>
      <c r="N77" s="36">
        <f t="shared" si="6"/>
        <v>0.12020573461999531</v>
      </c>
      <c r="O77" s="36">
        <f t="shared" si="7"/>
        <v>0.12021193699640279</v>
      </c>
      <c r="P77" s="36">
        <f t="shared" si="8"/>
        <v>6.2023764074714549E-6</v>
      </c>
      <c r="Q77" s="36">
        <f t="shared" si="9"/>
        <v>0</v>
      </c>
    </row>
    <row r="78" spans="1:17" x14ac:dyDescent="0.3">
      <c r="A78" s="29">
        <v>1927366</v>
      </c>
      <c r="B78" s="1">
        <v>136</v>
      </c>
      <c r="C78" s="1" t="s">
        <v>14</v>
      </c>
      <c r="D78" s="1" t="s">
        <v>43</v>
      </c>
      <c r="E78" s="1" t="s">
        <v>44</v>
      </c>
      <c r="F78" s="47">
        <v>1071</v>
      </c>
      <c r="G78" s="34">
        <v>795.77</v>
      </c>
      <c r="H78" s="1" t="s">
        <v>216</v>
      </c>
      <c r="I78" s="34">
        <v>3.7632999999999998E-3</v>
      </c>
      <c r="J78" s="34">
        <v>356.24705899999998</v>
      </c>
      <c r="K78" s="35" t="str">
        <f t="shared" si="5"/>
        <v>Leenderbos, Groote Heide &amp; De Plateaux_H7150</v>
      </c>
      <c r="L78" s="36">
        <f>VLOOKUP(D78,DATA!A:F,5,FALSE)</f>
        <v>1.3726988247862192E-2</v>
      </c>
      <c r="M78" s="37">
        <f>VLOOKUP(D78,DATA!A:F,6,FALSE)</f>
        <v>1285.5</v>
      </c>
      <c r="N78" s="36">
        <f t="shared" si="6"/>
        <v>0.12020573461999531</v>
      </c>
      <c r="O78" s="36">
        <f t="shared" si="7"/>
        <v>0.12021193699640279</v>
      </c>
      <c r="P78" s="36">
        <f t="shared" si="8"/>
        <v>6.2023764074714549E-6</v>
      </c>
      <c r="Q78" s="36">
        <f t="shared" si="9"/>
        <v>0</v>
      </c>
    </row>
    <row r="79" spans="1:17" x14ac:dyDescent="0.3">
      <c r="A79" s="29">
        <v>1927367</v>
      </c>
      <c r="B79" s="1">
        <v>136</v>
      </c>
      <c r="C79" s="1" t="s">
        <v>14</v>
      </c>
      <c r="D79" s="1" t="s">
        <v>41</v>
      </c>
      <c r="E79" s="1" t="s">
        <v>42</v>
      </c>
      <c r="F79" s="47">
        <v>1071</v>
      </c>
      <c r="G79" s="34">
        <v>792.7</v>
      </c>
      <c r="H79" s="1" t="s">
        <v>216</v>
      </c>
      <c r="I79" s="34">
        <v>3.5807E-3</v>
      </c>
      <c r="J79" s="34">
        <v>865.09244999999999</v>
      </c>
      <c r="K79" s="35" t="str">
        <f t="shared" si="5"/>
        <v>Leenderbos, Groote Heide &amp; De Plateaux_H4010A</v>
      </c>
      <c r="L79" s="36">
        <f>VLOOKUP(D79,DATA!A:F,5,FALSE)</f>
        <v>1.3726988247862192E-2</v>
      </c>
      <c r="M79" s="37">
        <f>VLOOKUP(D79,DATA!A:F,6,FALSE)</f>
        <v>1285.5</v>
      </c>
      <c r="N79" s="36">
        <f t="shared" si="6"/>
        <v>0.11525101417618921</v>
      </c>
      <c r="O79" s="36">
        <f t="shared" si="7"/>
        <v>0.11525667263013024</v>
      </c>
      <c r="P79" s="36">
        <f t="shared" si="8"/>
        <v>5.6584539410292622E-6</v>
      </c>
      <c r="Q79" s="36">
        <f t="shared" si="9"/>
        <v>0</v>
      </c>
    </row>
    <row r="80" spans="1:17" x14ac:dyDescent="0.3">
      <c r="A80" s="29">
        <v>1927367</v>
      </c>
      <c r="B80" s="1">
        <v>136</v>
      </c>
      <c r="C80" s="1" t="s">
        <v>14</v>
      </c>
      <c r="D80" s="1" t="s">
        <v>43</v>
      </c>
      <c r="E80" s="1" t="s">
        <v>44</v>
      </c>
      <c r="F80" s="47">
        <v>1071</v>
      </c>
      <c r="G80" s="34">
        <v>792.7</v>
      </c>
      <c r="H80" s="1" t="s">
        <v>216</v>
      </c>
      <c r="I80" s="34">
        <v>3.5807E-3</v>
      </c>
      <c r="J80" s="34">
        <v>403.70981</v>
      </c>
      <c r="K80" s="35" t="str">
        <f t="shared" si="5"/>
        <v>Leenderbos, Groote Heide &amp; De Plateaux_H7150</v>
      </c>
      <c r="L80" s="36">
        <f>VLOOKUP(D80,DATA!A:F,5,FALSE)</f>
        <v>1.3726988247862192E-2</v>
      </c>
      <c r="M80" s="37">
        <f>VLOOKUP(D80,DATA!A:F,6,FALSE)</f>
        <v>1285.5</v>
      </c>
      <c r="N80" s="36">
        <f t="shared" si="6"/>
        <v>0.11525101417618921</v>
      </c>
      <c r="O80" s="36">
        <f t="shared" si="7"/>
        <v>0.11525667263013024</v>
      </c>
      <c r="P80" s="36">
        <f t="shared" si="8"/>
        <v>5.6584539410292622E-6</v>
      </c>
      <c r="Q80" s="36">
        <f t="shared" si="9"/>
        <v>0</v>
      </c>
    </row>
    <row r="81" spans="1:17" x14ac:dyDescent="0.3">
      <c r="A81" s="29">
        <v>1928894</v>
      </c>
      <c r="B81" s="1">
        <v>136</v>
      </c>
      <c r="C81" s="1" t="s">
        <v>14</v>
      </c>
      <c r="D81" s="1" t="s">
        <v>41</v>
      </c>
      <c r="E81" s="1" t="s">
        <v>42</v>
      </c>
      <c r="F81" s="47">
        <v>1071</v>
      </c>
      <c r="G81" s="34">
        <v>820.07</v>
      </c>
      <c r="H81" s="1" t="s">
        <v>216</v>
      </c>
      <c r="I81" s="34">
        <v>4.0191999999999997E-3</v>
      </c>
      <c r="J81" s="34">
        <v>15.330135</v>
      </c>
      <c r="K81" s="35" t="str">
        <f t="shared" si="5"/>
        <v>Leenderbos, Groote Heide &amp; De Plateaux_H4010A</v>
      </c>
      <c r="L81" s="36">
        <f>VLOOKUP(D81,DATA!A:F,5,FALSE)</f>
        <v>1.3726988247862192E-2</v>
      </c>
      <c r="M81" s="37">
        <f>VLOOKUP(D81,DATA!A:F,6,FALSE)</f>
        <v>1285.5</v>
      </c>
      <c r="N81" s="36">
        <f t="shared" si="6"/>
        <v>0.16771979813445262</v>
      </c>
      <c r="O81" s="36">
        <f t="shared" si="7"/>
        <v>0.16772903622344279</v>
      </c>
      <c r="P81" s="36">
        <f t="shared" si="8"/>
        <v>9.2380889901710894E-6</v>
      </c>
      <c r="Q81" s="36">
        <f t="shared" si="9"/>
        <v>0</v>
      </c>
    </row>
    <row r="82" spans="1:17" x14ac:dyDescent="0.3">
      <c r="A82" s="29">
        <v>1928894</v>
      </c>
      <c r="B82" s="1">
        <v>136</v>
      </c>
      <c r="C82" s="1" t="s">
        <v>14</v>
      </c>
      <c r="D82" s="1" t="s">
        <v>43</v>
      </c>
      <c r="E82" s="1" t="s">
        <v>44</v>
      </c>
      <c r="F82" s="47">
        <v>1071</v>
      </c>
      <c r="G82" s="34">
        <v>820.07</v>
      </c>
      <c r="H82" s="1" t="s">
        <v>216</v>
      </c>
      <c r="I82" s="34">
        <v>4.0191999999999997E-3</v>
      </c>
      <c r="J82" s="34">
        <v>7.1540629999999998</v>
      </c>
      <c r="K82" s="35" t="str">
        <f t="shared" si="5"/>
        <v>Leenderbos, Groote Heide &amp; De Plateaux_H7150</v>
      </c>
      <c r="L82" s="36">
        <f>VLOOKUP(D82,DATA!A:F,5,FALSE)</f>
        <v>1.3726988247862192E-2</v>
      </c>
      <c r="M82" s="37">
        <f>VLOOKUP(D82,DATA!A:F,6,FALSE)</f>
        <v>1285.5</v>
      </c>
      <c r="N82" s="36">
        <f t="shared" si="6"/>
        <v>0.16771979813445262</v>
      </c>
      <c r="O82" s="36">
        <f t="shared" si="7"/>
        <v>0.16772903622344279</v>
      </c>
      <c r="P82" s="36">
        <f t="shared" si="8"/>
        <v>9.2380889901710894E-6</v>
      </c>
      <c r="Q82" s="36">
        <f t="shared" si="9"/>
        <v>0</v>
      </c>
    </row>
    <row r="83" spans="1:17" x14ac:dyDescent="0.3">
      <c r="A83" s="29">
        <v>1928895</v>
      </c>
      <c r="B83" s="1">
        <v>136</v>
      </c>
      <c r="C83" s="1" t="s">
        <v>14</v>
      </c>
      <c r="D83" s="1" t="s">
        <v>41</v>
      </c>
      <c r="E83" s="1" t="s">
        <v>42</v>
      </c>
      <c r="F83" s="47">
        <v>1071</v>
      </c>
      <c r="G83" s="34">
        <v>799.83</v>
      </c>
      <c r="H83" s="1" t="s">
        <v>216</v>
      </c>
      <c r="I83" s="34">
        <v>3.7891999999999999E-3</v>
      </c>
      <c r="J83" s="34">
        <v>452.89166999999998</v>
      </c>
      <c r="K83" s="35" t="str">
        <f t="shared" si="5"/>
        <v>Leenderbos, Groote Heide &amp; De Plateaux_H4010A</v>
      </c>
      <c r="L83" s="36">
        <f>VLOOKUP(D83,DATA!A:F,5,FALSE)</f>
        <v>1.3726988247862192E-2</v>
      </c>
      <c r="M83" s="37">
        <f>VLOOKUP(D83,DATA!A:F,6,FALSE)</f>
        <v>1285.5</v>
      </c>
      <c r="N83" s="36">
        <f t="shared" si="6"/>
        <v>0.12708643049860821</v>
      </c>
      <c r="O83" s="36">
        <f t="shared" si="7"/>
        <v>0.12709303258127536</v>
      </c>
      <c r="P83" s="36">
        <f t="shared" si="8"/>
        <v>6.6020826671453481E-6</v>
      </c>
      <c r="Q83" s="36">
        <f t="shared" si="9"/>
        <v>0</v>
      </c>
    </row>
    <row r="84" spans="1:17" x14ac:dyDescent="0.3">
      <c r="A84" s="29">
        <v>1928895</v>
      </c>
      <c r="B84" s="1">
        <v>136</v>
      </c>
      <c r="C84" s="1" t="s">
        <v>14</v>
      </c>
      <c r="D84" s="1" t="s">
        <v>43</v>
      </c>
      <c r="E84" s="1" t="s">
        <v>44</v>
      </c>
      <c r="F84" s="47">
        <v>1071</v>
      </c>
      <c r="G84" s="34">
        <v>799.83</v>
      </c>
      <c r="H84" s="1" t="s">
        <v>216</v>
      </c>
      <c r="I84" s="34">
        <v>3.7891999999999999E-3</v>
      </c>
      <c r="J84" s="34">
        <v>211.349446</v>
      </c>
      <c r="K84" s="35" t="str">
        <f t="shared" si="5"/>
        <v>Leenderbos, Groote Heide &amp; De Plateaux_H7150</v>
      </c>
      <c r="L84" s="36">
        <f>VLOOKUP(D84,DATA!A:F,5,FALSE)</f>
        <v>1.3726988247862192E-2</v>
      </c>
      <c r="M84" s="37">
        <f>VLOOKUP(D84,DATA!A:F,6,FALSE)</f>
        <v>1285.5</v>
      </c>
      <c r="N84" s="36">
        <f t="shared" si="6"/>
        <v>0.12708643049860821</v>
      </c>
      <c r="O84" s="36">
        <f t="shared" si="7"/>
        <v>0.12709303258127536</v>
      </c>
      <c r="P84" s="36">
        <f t="shared" si="8"/>
        <v>6.6020826671453481E-6</v>
      </c>
      <c r="Q84" s="36">
        <f t="shared" si="9"/>
        <v>0</v>
      </c>
    </row>
    <row r="85" spans="1:17" x14ac:dyDescent="0.3">
      <c r="A85" s="29">
        <v>1928896</v>
      </c>
      <c r="B85" s="1">
        <v>136</v>
      </c>
      <c r="C85" s="1" t="s">
        <v>14</v>
      </c>
      <c r="D85" s="1" t="s">
        <v>41</v>
      </c>
      <c r="E85" s="1" t="s">
        <v>42</v>
      </c>
      <c r="F85" s="47">
        <v>1071</v>
      </c>
      <c r="G85" s="34">
        <v>946.01</v>
      </c>
      <c r="H85" s="1" t="s">
        <v>216</v>
      </c>
      <c r="I85" s="34">
        <v>3.8890000000000001E-3</v>
      </c>
      <c r="J85" s="34">
        <v>1214.549775</v>
      </c>
      <c r="K85" s="35" t="str">
        <f t="shared" si="5"/>
        <v>Leenderbos, Groote Heide &amp; De Plateaux_H4010A</v>
      </c>
      <c r="L85" s="36">
        <f>VLOOKUP(D85,DATA!A:F,5,FALSE)</f>
        <v>1.3726988247862192E-2</v>
      </c>
      <c r="M85" s="37">
        <f>VLOOKUP(D85,DATA!A:F,6,FALSE)</f>
        <v>1285.5</v>
      </c>
      <c r="N85" s="36">
        <f t="shared" si="6"/>
        <v>0.93760610647489784</v>
      </c>
      <c r="O85" s="36">
        <f t="shared" si="7"/>
        <v>0.93765569187544828</v>
      </c>
      <c r="P85" s="36">
        <f t="shared" si="8"/>
        <v>4.9585400550444803E-5</v>
      </c>
      <c r="Q85" s="36">
        <f t="shared" si="9"/>
        <v>0</v>
      </c>
    </row>
    <row r="86" spans="1:17" x14ac:dyDescent="0.3">
      <c r="A86" s="29">
        <v>1928896</v>
      </c>
      <c r="B86" s="1">
        <v>136</v>
      </c>
      <c r="C86" s="1" t="s">
        <v>14</v>
      </c>
      <c r="D86" s="1" t="s">
        <v>43</v>
      </c>
      <c r="E86" s="1" t="s">
        <v>44</v>
      </c>
      <c r="F86" s="47">
        <v>1071</v>
      </c>
      <c r="G86" s="34">
        <v>946.01</v>
      </c>
      <c r="H86" s="1" t="s">
        <v>216</v>
      </c>
      <c r="I86" s="34">
        <v>3.8890000000000001E-3</v>
      </c>
      <c r="J86" s="34">
        <v>566.789895</v>
      </c>
      <c r="K86" s="35" t="str">
        <f t="shared" si="5"/>
        <v>Leenderbos, Groote Heide &amp; De Plateaux_H7150</v>
      </c>
      <c r="L86" s="36">
        <f>VLOOKUP(D86,DATA!A:F,5,FALSE)</f>
        <v>1.3726988247862192E-2</v>
      </c>
      <c r="M86" s="37">
        <f>VLOOKUP(D86,DATA!A:F,6,FALSE)</f>
        <v>1285.5</v>
      </c>
      <c r="N86" s="36">
        <f t="shared" si="6"/>
        <v>0.93760610647489784</v>
      </c>
      <c r="O86" s="36">
        <f t="shared" si="7"/>
        <v>0.93765569187544828</v>
      </c>
      <c r="P86" s="36">
        <f t="shared" si="8"/>
        <v>4.9585400550444803E-5</v>
      </c>
      <c r="Q86" s="36">
        <f t="shared" si="9"/>
        <v>0</v>
      </c>
    </row>
    <row r="87" spans="1:17" x14ac:dyDescent="0.3">
      <c r="A87" s="29">
        <v>1928897</v>
      </c>
      <c r="B87" s="1">
        <v>136</v>
      </c>
      <c r="C87" s="1" t="s">
        <v>14</v>
      </c>
      <c r="D87" s="1" t="s">
        <v>22</v>
      </c>
      <c r="E87" s="1" t="s">
        <v>23</v>
      </c>
      <c r="F87" s="47">
        <v>1857</v>
      </c>
      <c r="G87" s="34">
        <v>1489.18</v>
      </c>
      <c r="H87" s="1" t="s">
        <v>216</v>
      </c>
      <c r="I87" s="34">
        <v>5.2906999999999997E-3</v>
      </c>
      <c r="J87" s="34">
        <v>558.24829999999997</v>
      </c>
      <c r="K87" s="35" t="str">
        <f t="shared" si="5"/>
        <v>Leenderbos, Groote Heide &amp; De Plateaux_H91E0C</v>
      </c>
      <c r="L87" s="36">
        <f>VLOOKUP(D87,DATA!A:F,5,FALSE)</f>
        <v>6.9280917156857415E-3</v>
      </c>
      <c r="M87" s="37">
        <f>VLOOKUP(D87,DATA!A:F,6,FALSE)</f>
        <v>2282</v>
      </c>
      <c r="N87" s="36">
        <f t="shared" si="6"/>
        <v>0.40997150162574775</v>
      </c>
      <c r="O87" s="36">
        <f t="shared" si="7"/>
        <v>0.40998646757210039</v>
      </c>
      <c r="P87" s="36">
        <f t="shared" si="8"/>
        <v>1.4965946352640813E-5</v>
      </c>
      <c r="Q87" s="36">
        <f t="shared" si="9"/>
        <v>0</v>
      </c>
    </row>
    <row r="88" spans="1:17" x14ac:dyDescent="0.3">
      <c r="A88" s="29">
        <v>1930424</v>
      </c>
      <c r="B88" s="1">
        <v>136</v>
      </c>
      <c r="C88" s="1" t="s">
        <v>14</v>
      </c>
      <c r="D88" s="1" t="s">
        <v>41</v>
      </c>
      <c r="E88" s="1" t="s">
        <v>42</v>
      </c>
      <c r="F88" s="47">
        <v>1071</v>
      </c>
      <c r="G88" s="34">
        <v>837.41</v>
      </c>
      <c r="H88" s="1" t="s">
        <v>216</v>
      </c>
      <c r="I88" s="34">
        <v>4.1181000000000004E-3</v>
      </c>
      <c r="J88" s="34">
        <v>1.2198921</v>
      </c>
      <c r="K88" s="35" t="str">
        <f t="shared" si="5"/>
        <v>Leenderbos, Groote Heide &amp; De Plateaux_H4010A</v>
      </c>
      <c r="L88" s="36">
        <f>VLOOKUP(D88,DATA!A:F,5,FALSE)</f>
        <v>1.3726988247862192E-2</v>
      </c>
      <c r="M88" s="37">
        <f>VLOOKUP(D88,DATA!A:F,6,FALSE)</f>
        <v>1285.5</v>
      </c>
      <c r="N88" s="36">
        <f t="shared" si="6"/>
        <v>0.21269730733846795</v>
      </c>
      <c r="O88" s="36">
        <f t="shared" si="7"/>
        <v>0.2127093056918469</v>
      </c>
      <c r="P88" s="36">
        <f t="shared" si="8"/>
        <v>1.1998353378950277E-5</v>
      </c>
      <c r="Q88" s="36">
        <f t="shared" si="9"/>
        <v>0</v>
      </c>
    </row>
    <row r="89" spans="1:17" x14ac:dyDescent="0.3">
      <c r="A89" s="29">
        <v>1930424</v>
      </c>
      <c r="B89" s="1">
        <v>136</v>
      </c>
      <c r="C89" s="1" t="s">
        <v>14</v>
      </c>
      <c r="D89" s="1" t="s">
        <v>43</v>
      </c>
      <c r="E89" s="1" t="s">
        <v>44</v>
      </c>
      <c r="F89" s="47">
        <v>1071</v>
      </c>
      <c r="G89" s="34">
        <v>837.41</v>
      </c>
      <c r="H89" s="1" t="s">
        <v>216</v>
      </c>
      <c r="I89" s="34">
        <v>4.1181000000000004E-3</v>
      </c>
      <c r="J89" s="34">
        <v>0.56928297999999999</v>
      </c>
      <c r="K89" s="35" t="str">
        <f t="shared" si="5"/>
        <v>Leenderbos, Groote Heide &amp; De Plateaux_H7150</v>
      </c>
      <c r="L89" s="36">
        <f>VLOOKUP(D89,DATA!A:F,5,FALSE)</f>
        <v>1.3726988247862192E-2</v>
      </c>
      <c r="M89" s="37">
        <f>VLOOKUP(D89,DATA!A:F,6,FALSE)</f>
        <v>1285.5</v>
      </c>
      <c r="N89" s="36">
        <f t="shared" si="6"/>
        <v>0.21269730733846795</v>
      </c>
      <c r="O89" s="36">
        <f t="shared" si="7"/>
        <v>0.2127093056918469</v>
      </c>
      <c r="P89" s="36">
        <f t="shared" si="8"/>
        <v>1.1998353378950277E-5</v>
      </c>
      <c r="Q89" s="36">
        <f t="shared" si="9"/>
        <v>0</v>
      </c>
    </row>
    <row r="90" spans="1:17" x14ac:dyDescent="0.3">
      <c r="A90" s="29">
        <v>1930425</v>
      </c>
      <c r="B90" s="1">
        <v>136</v>
      </c>
      <c r="C90" s="1" t="s">
        <v>14</v>
      </c>
      <c r="D90" s="1" t="s">
        <v>41</v>
      </c>
      <c r="E90" s="1" t="s">
        <v>42</v>
      </c>
      <c r="F90" s="47">
        <v>1071</v>
      </c>
      <c r="G90" s="34">
        <v>855.17</v>
      </c>
      <c r="H90" s="1" t="s">
        <v>216</v>
      </c>
      <c r="I90" s="34">
        <v>4.0806999999999996E-3</v>
      </c>
      <c r="J90" s="34">
        <v>1065.7358999999999</v>
      </c>
      <c r="K90" s="35" t="str">
        <f t="shared" si="5"/>
        <v>Leenderbos, Groote Heide &amp; De Plateaux_H4010A</v>
      </c>
      <c r="L90" s="36">
        <f>VLOOKUP(D90,DATA!A:F,5,FALSE)</f>
        <v>1.3726988247862192E-2</v>
      </c>
      <c r="M90" s="37">
        <f>VLOOKUP(D90,DATA!A:F,6,FALSE)</f>
        <v>1285.5</v>
      </c>
      <c r="N90" s="36">
        <f t="shared" si="6"/>
        <v>0.27125906830736335</v>
      </c>
      <c r="O90" s="36">
        <f t="shared" si="7"/>
        <v>0.27127422228456327</v>
      </c>
      <c r="P90" s="36">
        <f t="shared" si="8"/>
        <v>1.5153977199922064E-5</v>
      </c>
      <c r="Q90" s="36">
        <f t="shared" si="9"/>
        <v>0</v>
      </c>
    </row>
    <row r="91" spans="1:17" x14ac:dyDescent="0.3">
      <c r="A91" s="29">
        <v>1930425</v>
      </c>
      <c r="B91" s="1">
        <v>136</v>
      </c>
      <c r="C91" s="1" t="s">
        <v>14</v>
      </c>
      <c r="D91" s="1" t="s">
        <v>43</v>
      </c>
      <c r="E91" s="1" t="s">
        <v>44</v>
      </c>
      <c r="F91" s="47">
        <v>1071</v>
      </c>
      <c r="G91" s="34">
        <v>855.17</v>
      </c>
      <c r="H91" s="1" t="s">
        <v>216</v>
      </c>
      <c r="I91" s="34">
        <v>4.0806999999999996E-3</v>
      </c>
      <c r="J91" s="34">
        <v>497.34341999999998</v>
      </c>
      <c r="K91" s="35" t="str">
        <f t="shared" si="5"/>
        <v>Leenderbos, Groote Heide &amp; De Plateaux_H7150</v>
      </c>
      <c r="L91" s="36">
        <f>VLOOKUP(D91,DATA!A:F,5,FALSE)</f>
        <v>1.3726988247862192E-2</v>
      </c>
      <c r="M91" s="37">
        <f>VLOOKUP(D91,DATA!A:F,6,FALSE)</f>
        <v>1285.5</v>
      </c>
      <c r="N91" s="36">
        <f t="shared" si="6"/>
        <v>0.27125906830736335</v>
      </c>
      <c r="O91" s="36">
        <f t="shared" si="7"/>
        <v>0.27127422228456327</v>
      </c>
      <c r="P91" s="36">
        <f t="shared" si="8"/>
        <v>1.5153977199922064E-5</v>
      </c>
      <c r="Q91" s="36">
        <f t="shared" si="9"/>
        <v>0</v>
      </c>
    </row>
    <row r="92" spans="1:17" x14ac:dyDescent="0.3">
      <c r="A92" s="29">
        <v>1931955</v>
      </c>
      <c r="B92" s="1">
        <v>136</v>
      </c>
      <c r="C92" s="1" t="s">
        <v>14</v>
      </c>
      <c r="D92" s="1" t="s">
        <v>22</v>
      </c>
      <c r="E92" s="1" t="s">
        <v>23</v>
      </c>
      <c r="F92" s="47">
        <v>1857</v>
      </c>
      <c r="G92" s="34">
        <v>1402.79</v>
      </c>
      <c r="H92" s="1" t="s">
        <v>216</v>
      </c>
      <c r="I92" s="34">
        <v>6.0752999999999996E-3</v>
      </c>
      <c r="J92" s="34">
        <v>1559.6312</v>
      </c>
      <c r="K92" s="35" t="str">
        <f t="shared" si="5"/>
        <v>Leenderbos, Groote Heide &amp; De Plateaux_H91E0C</v>
      </c>
      <c r="L92" s="36">
        <f>VLOOKUP(D92,DATA!A:F,5,FALSE)</f>
        <v>6.9280917156857415E-3</v>
      </c>
      <c r="M92" s="37">
        <f>VLOOKUP(D92,DATA!A:F,6,FALSE)</f>
        <v>2282</v>
      </c>
      <c r="N92" s="36">
        <f t="shared" si="6"/>
        <v>0.22574768078623839</v>
      </c>
      <c r="O92" s="36">
        <f t="shared" si="7"/>
        <v>0.22575716130789314</v>
      </c>
      <c r="P92" s="36">
        <f t="shared" si="8"/>
        <v>9.4805216547533266E-6</v>
      </c>
      <c r="Q92" s="36">
        <f t="shared" si="9"/>
        <v>0</v>
      </c>
    </row>
    <row r="93" spans="1:17" x14ac:dyDescent="0.3">
      <c r="A93" s="29">
        <v>1931956</v>
      </c>
      <c r="B93" s="1">
        <v>136</v>
      </c>
      <c r="C93" s="1" t="s">
        <v>14</v>
      </c>
      <c r="D93" s="1" t="s">
        <v>22</v>
      </c>
      <c r="E93" s="1" t="s">
        <v>23</v>
      </c>
      <c r="F93" s="47">
        <v>1857</v>
      </c>
      <c r="G93" s="34">
        <v>1633.55</v>
      </c>
      <c r="H93" s="1" t="s">
        <v>216</v>
      </c>
      <c r="I93" s="34">
        <v>6.5728999999999996E-3</v>
      </c>
      <c r="J93" s="34">
        <v>154.11709999999999</v>
      </c>
      <c r="K93" s="35" t="str">
        <f t="shared" si="5"/>
        <v>Leenderbos, Groote Heide &amp; De Plateaux_H91E0C</v>
      </c>
      <c r="L93" s="36">
        <f>VLOOKUP(D93,DATA!A:F,5,FALSE)</f>
        <v>6.9280917156857415E-3</v>
      </c>
      <c r="M93" s="37">
        <f>VLOOKUP(D93,DATA!A:F,6,FALSE)</f>
        <v>2282</v>
      </c>
      <c r="N93" s="36">
        <f t="shared" si="6"/>
        <v>1.1068508298403055</v>
      </c>
      <c r="O93" s="36">
        <f t="shared" si="7"/>
        <v>1.1069006764499409</v>
      </c>
      <c r="P93" s="36">
        <f t="shared" si="8"/>
        <v>4.9846609635473271E-5</v>
      </c>
      <c r="Q93" s="36">
        <f t="shared" si="9"/>
        <v>0</v>
      </c>
    </row>
    <row r="94" spans="1:17" x14ac:dyDescent="0.3">
      <c r="A94" s="29">
        <v>1933485</v>
      </c>
      <c r="B94" s="1">
        <v>136</v>
      </c>
      <c r="C94" s="1" t="s">
        <v>14</v>
      </c>
      <c r="D94" s="1" t="s">
        <v>22</v>
      </c>
      <c r="E94" s="1" t="s">
        <v>23</v>
      </c>
      <c r="F94" s="47">
        <v>1857</v>
      </c>
      <c r="G94" s="34">
        <v>1319.88</v>
      </c>
      <c r="H94" s="1" t="s">
        <v>216</v>
      </c>
      <c r="I94" s="34">
        <v>5.8561999999999998E-3</v>
      </c>
      <c r="J94" s="34">
        <v>2882.8231999999998</v>
      </c>
      <c r="K94" s="35" t="str">
        <f t="shared" si="5"/>
        <v>Leenderbos, Groote Heide &amp; De Plateaux_H91E0C</v>
      </c>
      <c r="L94" s="36">
        <f>VLOOKUP(D94,DATA!A:F,5,FALSE)</f>
        <v>6.9280917156857415E-3</v>
      </c>
      <c r="M94" s="37">
        <f>VLOOKUP(D94,DATA!A:F,6,FALSE)</f>
        <v>2282</v>
      </c>
      <c r="N94" s="36">
        <f t="shared" si="6"/>
        <v>0.12723003573908978</v>
      </c>
      <c r="O94" s="36">
        <f t="shared" si="7"/>
        <v>0.12723519128977331</v>
      </c>
      <c r="P94" s="36">
        <f t="shared" si="8"/>
        <v>5.1555506835332388E-6</v>
      </c>
      <c r="Q94" s="36">
        <f t="shared" si="9"/>
        <v>0</v>
      </c>
    </row>
    <row r="95" spans="1:17" x14ac:dyDescent="0.3">
      <c r="A95" s="29">
        <v>1933486</v>
      </c>
      <c r="B95" s="1">
        <v>136</v>
      </c>
      <c r="C95" s="1" t="s">
        <v>14</v>
      </c>
      <c r="D95" s="1" t="s">
        <v>22</v>
      </c>
      <c r="E95" s="1" t="s">
        <v>23</v>
      </c>
      <c r="F95" s="47">
        <v>1857</v>
      </c>
      <c r="G95" s="34">
        <v>1586.6</v>
      </c>
      <c r="H95" s="1" t="s">
        <v>216</v>
      </c>
      <c r="I95" s="34">
        <v>6.6236999999999997E-3</v>
      </c>
      <c r="J95" s="34">
        <v>985.94650000000001</v>
      </c>
      <c r="K95" s="35" t="str">
        <f t="shared" si="5"/>
        <v>Leenderbos, Groote Heide &amp; De Plateaux_H91E0C</v>
      </c>
      <c r="L95" s="36">
        <f>VLOOKUP(D95,DATA!A:F,5,FALSE)</f>
        <v>6.9280917156857415E-3</v>
      </c>
      <c r="M95" s="37">
        <f>VLOOKUP(D95,DATA!A:F,6,FALSE)</f>
        <v>2282</v>
      </c>
      <c r="N95" s="36">
        <f t="shared" si="6"/>
        <v>0.80197577120160024</v>
      </c>
      <c r="O95" s="36">
        <f t="shared" si="7"/>
        <v>0.80201227922814178</v>
      </c>
      <c r="P95" s="36">
        <f t="shared" si="8"/>
        <v>3.6508026541537397E-5</v>
      </c>
      <c r="Q95" s="36">
        <f t="shared" si="9"/>
        <v>0</v>
      </c>
    </row>
    <row r="96" spans="1:17" x14ac:dyDescent="0.3">
      <c r="A96" s="29">
        <v>1935014</v>
      </c>
      <c r="B96" s="1">
        <v>136</v>
      </c>
      <c r="C96" s="1" t="s">
        <v>14</v>
      </c>
      <c r="D96" s="1" t="s">
        <v>22</v>
      </c>
      <c r="E96" s="1" t="s">
        <v>23</v>
      </c>
      <c r="F96" s="47">
        <v>1857</v>
      </c>
      <c r="G96" s="34">
        <v>1336.55</v>
      </c>
      <c r="H96" s="1" t="s">
        <v>216</v>
      </c>
      <c r="I96" s="34">
        <v>6.0971000000000003E-3</v>
      </c>
      <c r="J96" s="34">
        <v>5040.7309999999998</v>
      </c>
      <c r="K96" s="35" t="str">
        <f t="shared" si="5"/>
        <v>Leenderbos, Groote Heide &amp; De Plateaux_H91E0C</v>
      </c>
      <c r="L96" s="36">
        <f>VLOOKUP(D96,DATA!A:F,5,FALSE)</f>
        <v>6.9280917156857415E-3</v>
      </c>
      <c r="M96" s="37">
        <f>VLOOKUP(D96,DATA!A:F,6,FALSE)</f>
        <v>2282</v>
      </c>
      <c r="N96" s="36">
        <f t="shared" si="6"/>
        <v>0.14278389922870433</v>
      </c>
      <c r="O96" s="36">
        <f t="shared" si="7"/>
        <v>0.1427899221166713</v>
      </c>
      <c r="P96" s="36">
        <f t="shared" si="8"/>
        <v>6.0228879669721458E-6</v>
      </c>
      <c r="Q96" s="36">
        <f t="shared" si="9"/>
        <v>0</v>
      </c>
    </row>
    <row r="97" spans="1:17" x14ac:dyDescent="0.3">
      <c r="A97" s="29">
        <v>1936544</v>
      </c>
      <c r="B97" s="1">
        <v>136</v>
      </c>
      <c r="C97" s="1" t="s">
        <v>14</v>
      </c>
      <c r="D97" s="1" t="s">
        <v>22</v>
      </c>
      <c r="E97" s="1" t="s">
        <v>23</v>
      </c>
      <c r="F97" s="47">
        <v>1857</v>
      </c>
      <c r="G97" s="34">
        <v>1598.19</v>
      </c>
      <c r="H97" s="1" t="s">
        <v>216</v>
      </c>
      <c r="I97" s="34">
        <v>7.1621999999999996E-3</v>
      </c>
      <c r="J97" s="34">
        <v>2680.9717000000001</v>
      </c>
      <c r="K97" s="35" t="str">
        <f t="shared" si="5"/>
        <v>Leenderbos, Groote Heide &amp; De Plateaux_H91E0C</v>
      </c>
      <c r="L97" s="36">
        <f>VLOOKUP(D97,DATA!A:F,5,FALSE)</f>
        <v>6.9280917156857415E-3</v>
      </c>
      <c r="M97" s="37">
        <f>VLOOKUP(D97,DATA!A:F,6,FALSE)</f>
        <v>2282</v>
      </c>
      <c r="N97" s="36">
        <f t="shared" si="6"/>
        <v>0.8684453729205035</v>
      </c>
      <c r="O97" s="36">
        <f t="shared" si="7"/>
        <v>0.86848809231447344</v>
      </c>
      <c r="P97" s="36">
        <f t="shared" si="8"/>
        <v>4.2719393969936625E-5</v>
      </c>
      <c r="Q97" s="36">
        <f t="shared" si="9"/>
        <v>0</v>
      </c>
    </row>
    <row r="98" spans="1:17" x14ac:dyDescent="0.3">
      <c r="A98" s="29">
        <v>1938072</v>
      </c>
      <c r="B98" s="1">
        <v>136</v>
      </c>
      <c r="C98" s="1" t="s">
        <v>14</v>
      </c>
      <c r="D98" s="1" t="s">
        <v>22</v>
      </c>
      <c r="E98" s="1" t="s">
        <v>23</v>
      </c>
      <c r="F98" s="47">
        <v>1857</v>
      </c>
      <c r="G98" s="34">
        <v>1187.3800000000001</v>
      </c>
      <c r="H98" s="1" t="s">
        <v>216</v>
      </c>
      <c r="I98" s="34">
        <v>5.5515E-3</v>
      </c>
      <c r="J98" s="34">
        <v>2401.7644</v>
      </c>
      <c r="K98" s="35" t="str">
        <f t="shared" si="5"/>
        <v>Leenderbos, Groote Heide &amp; De Plateaux_H91E0C</v>
      </c>
      <c r="L98" s="36">
        <f>VLOOKUP(D98,DATA!A:F,5,FALSE)</f>
        <v>6.9280917156857415E-3</v>
      </c>
      <c r="M98" s="37">
        <f>VLOOKUP(D98,DATA!A:F,6,FALSE)</f>
        <v>2282</v>
      </c>
      <c r="N98" s="36">
        <f t="shared" si="6"/>
        <v>5.084537314597596E-2</v>
      </c>
      <c r="O98" s="36">
        <f t="shared" si="7"/>
        <v>5.0847327768413719E-2</v>
      </c>
      <c r="P98" s="36">
        <f t="shared" si="8"/>
        <v>1.9546224377595123E-6</v>
      </c>
      <c r="Q98" s="36">
        <f t="shared" si="9"/>
        <v>0</v>
      </c>
    </row>
    <row r="99" spans="1:17" x14ac:dyDescent="0.3">
      <c r="A99" s="29">
        <v>1938073</v>
      </c>
      <c r="B99" s="1">
        <v>136</v>
      </c>
      <c r="C99" s="1" t="s">
        <v>14</v>
      </c>
      <c r="D99" s="1" t="s">
        <v>22</v>
      </c>
      <c r="E99" s="1" t="s">
        <v>23</v>
      </c>
      <c r="F99" s="47">
        <v>1857</v>
      </c>
      <c r="G99" s="34">
        <v>1618.28</v>
      </c>
      <c r="H99" s="1" t="s">
        <v>216</v>
      </c>
      <c r="I99" s="34">
        <v>7.3007999999999997E-3</v>
      </c>
      <c r="J99" s="34">
        <v>959.87810000000002</v>
      </c>
      <c r="K99" s="35" t="str">
        <f t="shared" si="5"/>
        <v>Leenderbos, Groote Heide &amp; De Plateaux_H91E0C</v>
      </c>
      <c r="L99" s="36">
        <f>VLOOKUP(D99,DATA!A:F,5,FALSE)</f>
        <v>6.9280917156857415E-3</v>
      </c>
      <c r="M99" s="37">
        <f>VLOOKUP(D99,DATA!A:F,6,FALSE)</f>
        <v>2282</v>
      </c>
      <c r="N99" s="36">
        <f t="shared" si="6"/>
        <v>0.99684368966767711</v>
      </c>
      <c r="O99" s="36">
        <f t="shared" si="7"/>
        <v>0.9968936092506705</v>
      </c>
      <c r="P99" s="36">
        <f t="shared" si="8"/>
        <v>4.991958299338517E-5</v>
      </c>
      <c r="Q99" s="36">
        <f t="shared" si="9"/>
        <v>0</v>
      </c>
    </row>
    <row r="100" spans="1:17" x14ac:dyDescent="0.3">
      <c r="A100" s="29">
        <v>1939602</v>
      </c>
      <c r="B100" s="1">
        <v>136</v>
      </c>
      <c r="C100" s="1" t="s">
        <v>14</v>
      </c>
      <c r="D100" s="1" t="s">
        <v>22</v>
      </c>
      <c r="E100" s="1" t="s">
        <v>23</v>
      </c>
      <c r="F100" s="47">
        <v>1857</v>
      </c>
      <c r="G100" s="34">
        <v>1220.04</v>
      </c>
      <c r="H100" s="1" t="s">
        <v>216</v>
      </c>
      <c r="I100" s="34">
        <v>5.7190000000000001E-3</v>
      </c>
      <c r="J100" s="34">
        <v>3318.5792999999999</v>
      </c>
      <c r="K100" s="35" t="str">
        <f t="shared" si="5"/>
        <v>Leenderbos, Groote Heide &amp; De Plateaux_H91E0C</v>
      </c>
      <c r="L100" s="36">
        <f>VLOOKUP(D100,DATA!A:F,5,FALSE)</f>
        <v>6.9280917156857415E-3</v>
      </c>
      <c r="M100" s="37">
        <f>VLOOKUP(D100,DATA!A:F,6,FALSE)</f>
        <v>2282</v>
      </c>
      <c r="N100" s="36">
        <f t="shared" si="6"/>
        <v>6.3747598154749258E-2</v>
      </c>
      <c r="O100" s="36">
        <f t="shared" si="7"/>
        <v>6.3750122386373745E-2</v>
      </c>
      <c r="P100" s="36">
        <f t="shared" si="8"/>
        <v>2.5242316244872276E-6</v>
      </c>
      <c r="Q100" s="36">
        <f t="shared" si="9"/>
        <v>0</v>
      </c>
    </row>
    <row r="101" spans="1:17" x14ac:dyDescent="0.3">
      <c r="A101" s="29">
        <v>1945718</v>
      </c>
      <c r="B101" s="1">
        <v>136</v>
      </c>
      <c r="C101" s="1" t="s">
        <v>14</v>
      </c>
      <c r="D101" s="1" t="s">
        <v>41</v>
      </c>
      <c r="E101" s="1" t="s">
        <v>42</v>
      </c>
      <c r="F101" s="47">
        <v>1071</v>
      </c>
      <c r="G101" s="34">
        <v>967.47</v>
      </c>
      <c r="H101" s="1" t="s">
        <v>216</v>
      </c>
      <c r="I101" s="34">
        <v>4.8655E-3</v>
      </c>
      <c r="J101" s="34">
        <v>1320.7947999999999</v>
      </c>
      <c r="K101" s="35" t="str">
        <f t="shared" si="5"/>
        <v>Leenderbos, Groote Heide &amp; De Plateaux_H4010A</v>
      </c>
      <c r="L101" s="36">
        <f>VLOOKUP(D101,DATA!A:F,5,FALSE)</f>
        <v>1.3726988247862192E-2</v>
      </c>
      <c r="M101" s="37">
        <f>VLOOKUP(D101,DATA!A:F,6,FALSE)</f>
        <v>1285.5</v>
      </c>
      <c r="N101" s="36">
        <f t="shared" si="6"/>
        <v>1.2547659576775394</v>
      </c>
      <c r="O101" s="36">
        <f t="shared" si="7"/>
        <v>1.2548487129644956</v>
      </c>
      <c r="P101" s="36">
        <f t="shared" si="8"/>
        <v>8.275528695622647E-5</v>
      </c>
      <c r="Q101" s="36">
        <f t="shared" si="9"/>
        <v>0</v>
      </c>
    </row>
    <row r="102" spans="1:17" x14ac:dyDescent="0.3">
      <c r="A102" s="29">
        <v>1945718</v>
      </c>
      <c r="B102" s="1">
        <v>136</v>
      </c>
      <c r="C102" s="1" t="s">
        <v>14</v>
      </c>
      <c r="D102" s="1" t="s">
        <v>43</v>
      </c>
      <c r="E102" s="1" t="s">
        <v>44</v>
      </c>
      <c r="F102" s="47">
        <v>1071</v>
      </c>
      <c r="G102" s="34">
        <v>967.47</v>
      </c>
      <c r="H102" s="1" t="s">
        <v>216</v>
      </c>
      <c r="I102" s="34">
        <v>4.8655E-3</v>
      </c>
      <c r="J102" s="34">
        <v>148.95846499999999</v>
      </c>
      <c r="K102" s="35" t="str">
        <f t="shared" si="5"/>
        <v>Leenderbos, Groote Heide &amp; De Plateaux_H7150</v>
      </c>
      <c r="L102" s="36">
        <f>VLOOKUP(D102,DATA!A:F,5,FALSE)</f>
        <v>1.3726988247862192E-2</v>
      </c>
      <c r="M102" s="37">
        <f>VLOOKUP(D102,DATA!A:F,6,FALSE)</f>
        <v>1285.5</v>
      </c>
      <c r="N102" s="36">
        <f t="shared" si="6"/>
        <v>1.2547659576775394</v>
      </c>
      <c r="O102" s="36">
        <f t="shared" si="7"/>
        <v>1.2548487129644956</v>
      </c>
      <c r="P102" s="36">
        <f t="shared" si="8"/>
        <v>8.275528695622647E-5</v>
      </c>
      <c r="Q102" s="36">
        <f t="shared" si="9"/>
        <v>0</v>
      </c>
    </row>
    <row r="103" spans="1:17" x14ac:dyDescent="0.3">
      <c r="A103" s="29">
        <v>1947246</v>
      </c>
      <c r="B103" s="1">
        <v>136</v>
      </c>
      <c r="C103" s="1" t="s">
        <v>14</v>
      </c>
      <c r="D103" s="1" t="s">
        <v>41</v>
      </c>
      <c r="E103" s="1" t="s">
        <v>42</v>
      </c>
      <c r="F103" s="47">
        <v>1071</v>
      </c>
      <c r="G103" s="34">
        <v>935.8</v>
      </c>
      <c r="H103" s="1" t="s">
        <v>216</v>
      </c>
      <c r="I103" s="34">
        <v>4.6471000000000004E-3</v>
      </c>
      <c r="J103" s="34">
        <v>1453.4449999999999</v>
      </c>
      <c r="K103" s="35" t="str">
        <f t="shared" si="5"/>
        <v>Leenderbos, Groote Heide &amp; De Plateaux_H4010A</v>
      </c>
      <c r="L103" s="36">
        <f>VLOOKUP(D103,DATA!A:F,5,FALSE)</f>
        <v>1.3726988247862192E-2</v>
      </c>
      <c r="M103" s="37">
        <f>VLOOKUP(D103,DATA!A:F,6,FALSE)</f>
        <v>1285.5</v>
      </c>
      <c r="N103" s="36">
        <f t="shared" si="6"/>
        <v>0.81599178093607627</v>
      </c>
      <c r="O103" s="36">
        <f t="shared" si="7"/>
        <v>0.81604341048672902</v>
      </c>
      <c r="P103" s="36">
        <f t="shared" si="8"/>
        <v>5.1629550652743106E-5</v>
      </c>
      <c r="Q103" s="36">
        <f t="shared" si="9"/>
        <v>0</v>
      </c>
    </row>
    <row r="104" spans="1:17" x14ac:dyDescent="0.3">
      <c r="A104" s="29">
        <v>1948776</v>
      </c>
      <c r="B104" s="1">
        <v>136</v>
      </c>
      <c r="C104" s="1" t="s">
        <v>14</v>
      </c>
      <c r="D104" s="1" t="s">
        <v>41</v>
      </c>
      <c r="E104" s="1" t="s">
        <v>42</v>
      </c>
      <c r="F104" s="47">
        <v>1071</v>
      </c>
      <c r="G104" s="34">
        <v>989.24</v>
      </c>
      <c r="H104" s="1" t="s">
        <v>216</v>
      </c>
      <c r="I104" s="34">
        <v>4.9737999999999996E-3</v>
      </c>
      <c r="J104" s="34">
        <v>412.81058000000002</v>
      </c>
      <c r="K104" s="35" t="str">
        <f t="shared" si="5"/>
        <v>Leenderbos, Groote Heide &amp; De Plateaux_H4010A</v>
      </c>
      <c r="L104" s="36">
        <f>VLOOKUP(D104,DATA!A:F,5,FALSE)</f>
        <v>1.3726988247862192E-2</v>
      </c>
      <c r="M104" s="37">
        <f>VLOOKUP(D104,DATA!A:F,6,FALSE)</f>
        <v>1285.5</v>
      </c>
      <c r="N104" s="36">
        <f t="shared" si="6"/>
        <v>1.6844260939139262</v>
      </c>
      <c r="O104" s="36">
        <f t="shared" si="7"/>
        <v>1.6845391651619066</v>
      </c>
      <c r="P104" s="36">
        <f t="shared" si="8"/>
        <v>1.1307124798043411E-4</v>
      </c>
      <c r="Q104" s="36">
        <f t="shared" si="9"/>
        <v>0</v>
      </c>
    </row>
    <row r="105" spans="1:17" x14ac:dyDescent="0.3">
      <c r="A105" s="29">
        <v>1950304</v>
      </c>
      <c r="B105" s="1">
        <v>136</v>
      </c>
      <c r="C105" s="1" t="s">
        <v>14</v>
      </c>
      <c r="D105" s="1" t="s">
        <v>41</v>
      </c>
      <c r="E105" s="1" t="s">
        <v>42</v>
      </c>
      <c r="F105" s="47">
        <v>1071</v>
      </c>
      <c r="G105" s="34">
        <v>993.88</v>
      </c>
      <c r="H105" s="1" t="s">
        <v>216</v>
      </c>
      <c r="I105" s="34">
        <v>4.9141000000000002E-3</v>
      </c>
      <c r="J105" s="34">
        <v>221.67484999999999</v>
      </c>
      <c r="K105" s="35" t="str">
        <f t="shared" si="5"/>
        <v>Leenderbos, Groote Heide &amp; De Plateaux_H4010A</v>
      </c>
      <c r="L105" s="36">
        <f>VLOOKUP(D105,DATA!A:F,5,FALSE)</f>
        <v>1.3726988247862192E-2</v>
      </c>
      <c r="M105" s="37">
        <f>VLOOKUP(D105,DATA!A:F,6,FALSE)</f>
        <v>1285.5</v>
      </c>
      <c r="N105" s="36">
        <f t="shared" si="6"/>
        <v>1.7932165772401385</v>
      </c>
      <c r="O105" s="36">
        <f t="shared" si="7"/>
        <v>1.7933353748235208</v>
      </c>
      <c r="P105" s="36">
        <f t="shared" si="8"/>
        <v>1.1879758338229074E-4</v>
      </c>
      <c r="Q105" s="36">
        <f t="shared" si="9"/>
        <v>0</v>
      </c>
    </row>
    <row r="106" spans="1:17" x14ac:dyDescent="0.3">
      <c r="A106" s="29">
        <v>1959471</v>
      </c>
      <c r="B106" s="1">
        <v>136</v>
      </c>
      <c r="C106" s="1" t="s">
        <v>14</v>
      </c>
      <c r="D106" s="1" t="s">
        <v>39</v>
      </c>
      <c r="E106" s="1" t="s">
        <v>40</v>
      </c>
      <c r="F106" s="47">
        <v>1429</v>
      </c>
      <c r="G106" s="34">
        <v>1227.26</v>
      </c>
      <c r="H106" s="1" t="s">
        <v>216</v>
      </c>
      <c r="I106" s="34">
        <v>6.2316999999999997E-3</v>
      </c>
      <c r="J106" s="34">
        <v>526.04596000000004</v>
      </c>
      <c r="K106" s="35" t="str">
        <f t="shared" si="5"/>
        <v>Leenderbos, Groote Heide &amp; De Plateaux_H7210</v>
      </c>
      <c r="L106" s="36">
        <f>VLOOKUP(D106,DATA!A:F,5,FALSE)</f>
        <v>7.6478934523803643E-3</v>
      </c>
      <c r="M106" s="37">
        <f>VLOOKUP(D106,DATA!A:F,6,FALSE)</f>
        <v>1814</v>
      </c>
      <c r="N106" s="36">
        <f t="shared" si="6"/>
        <v>1.1125529183254188</v>
      </c>
      <c r="O106" s="36">
        <f t="shared" si="7"/>
        <v>1.1126053532113942</v>
      </c>
      <c r="P106" s="36">
        <f t="shared" si="8"/>
        <v>5.2434885975394252E-5</v>
      </c>
      <c r="Q106" s="36">
        <f t="shared" si="9"/>
        <v>0</v>
      </c>
    </row>
    <row r="107" spans="1:17" x14ac:dyDescent="0.3">
      <c r="A107" s="29">
        <v>1962529</v>
      </c>
      <c r="B107" s="1">
        <v>136</v>
      </c>
      <c r="C107" s="1" t="s">
        <v>14</v>
      </c>
      <c r="D107" s="1" t="s">
        <v>39</v>
      </c>
      <c r="E107" s="1" t="s">
        <v>40</v>
      </c>
      <c r="F107" s="47">
        <v>1429</v>
      </c>
      <c r="G107" s="34">
        <v>1342.93</v>
      </c>
      <c r="H107" s="1" t="s">
        <v>216</v>
      </c>
      <c r="I107" s="34">
        <v>6.9224999999999998E-3</v>
      </c>
      <c r="J107" s="34">
        <v>1332.5549000000001</v>
      </c>
      <c r="K107" s="35" t="str">
        <f t="shared" si="5"/>
        <v>Leenderbos, Groote Heide &amp; De Plateaux_H7210</v>
      </c>
      <c r="L107" s="36">
        <f>VLOOKUP(D107,DATA!A:F,5,FALSE)</f>
        <v>7.6478934523803643E-3</v>
      </c>
      <c r="M107" s="37">
        <f>VLOOKUP(D107,DATA!A:F,6,FALSE)</f>
        <v>1814</v>
      </c>
      <c r="N107" s="36">
        <f t="shared" si="6"/>
        <v>2.6527357361297357</v>
      </c>
      <c r="O107" s="36">
        <f t="shared" si="7"/>
        <v>2.6528724565607473</v>
      </c>
      <c r="P107" s="36">
        <f t="shared" si="8"/>
        <v>1.3672043101164988E-4</v>
      </c>
      <c r="Q107" s="36">
        <f t="shared" si="9"/>
        <v>0</v>
      </c>
    </row>
    <row r="108" spans="1:17" x14ac:dyDescent="0.3">
      <c r="A108" s="29">
        <v>1962540</v>
      </c>
      <c r="B108" s="1">
        <v>136</v>
      </c>
      <c r="C108" s="1" t="s">
        <v>14</v>
      </c>
      <c r="D108" s="1" t="s">
        <v>22</v>
      </c>
      <c r="E108" s="1" t="s">
        <v>23</v>
      </c>
      <c r="F108" s="47">
        <v>1857</v>
      </c>
      <c r="G108" s="34">
        <v>1167.96</v>
      </c>
      <c r="H108" s="1" t="s">
        <v>216</v>
      </c>
      <c r="I108" s="34">
        <v>5.7312999999999999E-3</v>
      </c>
      <c r="J108" s="34">
        <v>702.495</v>
      </c>
      <c r="K108" s="35" t="str">
        <f t="shared" si="5"/>
        <v>Leenderbos, Groote Heide &amp; De Plateaux_H91E0C</v>
      </c>
      <c r="L108" s="36">
        <f>VLOOKUP(D108,DATA!A:F,5,FALSE)</f>
        <v>6.9280917156857415E-3</v>
      </c>
      <c r="M108" s="37">
        <f>VLOOKUP(D108,DATA!A:F,6,FALSE)</f>
        <v>2282</v>
      </c>
      <c r="N108" s="36">
        <f t="shared" si="6"/>
        <v>4.4447539043598702E-2</v>
      </c>
      <c r="O108" s="36">
        <f t="shared" si="7"/>
        <v>4.4449303171337433E-2</v>
      </c>
      <c r="P108" s="36">
        <f t="shared" si="8"/>
        <v>1.7641277387306364E-6</v>
      </c>
      <c r="Q108" s="36">
        <f t="shared" si="9"/>
        <v>0</v>
      </c>
    </row>
    <row r="109" spans="1:17" x14ac:dyDescent="0.3">
      <c r="A109" s="29">
        <v>1964069</v>
      </c>
      <c r="B109" s="1">
        <v>136</v>
      </c>
      <c r="C109" s="1" t="s">
        <v>14</v>
      </c>
      <c r="D109" s="1" t="s">
        <v>22</v>
      </c>
      <c r="E109" s="1" t="s">
        <v>23</v>
      </c>
      <c r="F109" s="47">
        <v>1857</v>
      </c>
      <c r="G109" s="34">
        <v>1326.36</v>
      </c>
      <c r="H109" s="1" t="s">
        <v>216</v>
      </c>
      <c r="I109" s="34">
        <v>6.5056999999999997E-3</v>
      </c>
      <c r="J109" s="34">
        <v>3007.6902</v>
      </c>
      <c r="K109" s="35" t="str">
        <f t="shared" si="5"/>
        <v>Leenderbos, Groote Heide &amp; De Plateaux_H91E0C</v>
      </c>
      <c r="L109" s="36">
        <f>VLOOKUP(D109,DATA!A:F,5,FALSE)</f>
        <v>6.9280917156857415E-3</v>
      </c>
      <c r="M109" s="37">
        <f>VLOOKUP(D109,DATA!A:F,6,FALSE)</f>
        <v>2282</v>
      </c>
      <c r="N109" s="36">
        <f t="shared" si="6"/>
        <v>0.13306428653332519</v>
      </c>
      <c r="O109" s="36">
        <f t="shared" si="7"/>
        <v>0.13307027617243969</v>
      </c>
      <c r="P109" s="36">
        <f t="shared" si="8"/>
        <v>5.9896391144953487E-6</v>
      </c>
      <c r="Q109" s="36">
        <f t="shared" si="9"/>
        <v>0</v>
      </c>
    </row>
    <row r="110" spans="1:17" x14ac:dyDescent="0.3">
      <c r="A110" s="29">
        <v>1965597</v>
      </c>
      <c r="B110" s="1">
        <v>136</v>
      </c>
      <c r="C110" s="1" t="s">
        <v>14</v>
      </c>
      <c r="D110" s="1" t="s">
        <v>22</v>
      </c>
      <c r="E110" s="1" t="s">
        <v>23</v>
      </c>
      <c r="F110" s="47">
        <v>1857</v>
      </c>
      <c r="G110" s="34">
        <v>1225.27</v>
      </c>
      <c r="H110" s="1" t="s">
        <v>216</v>
      </c>
      <c r="I110" s="34">
        <v>5.7724999999999999E-3</v>
      </c>
      <c r="J110" s="34">
        <v>1639.4242999999999</v>
      </c>
      <c r="K110" s="35" t="str">
        <f t="shared" si="5"/>
        <v>Leenderbos, Groote Heide &amp; De Plateaux_H91E0C</v>
      </c>
      <c r="L110" s="36">
        <f>VLOOKUP(D110,DATA!A:F,5,FALSE)</f>
        <v>6.9280917156857415E-3</v>
      </c>
      <c r="M110" s="37">
        <f>VLOOKUP(D110,DATA!A:F,6,FALSE)</f>
        <v>2282</v>
      </c>
      <c r="N110" s="36">
        <f t="shared" si="6"/>
        <v>6.6098225806798055E-2</v>
      </c>
      <c r="O110" s="36">
        <f t="shared" si="7"/>
        <v>6.6100867539602925E-2</v>
      </c>
      <c r="P110" s="36">
        <f t="shared" si="8"/>
        <v>2.6417328048700117E-6</v>
      </c>
      <c r="Q110" s="36">
        <f t="shared" si="9"/>
        <v>0</v>
      </c>
    </row>
    <row r="111" spans="1:17" x14ac:dyDescent="0.3">
      <c r="A111" s="29">
        <v>1965598</v>
      </c>
      <c r="B111" s="1">
        <v>136</v>
      </c>
      <c r="C111" s="1" t="s">
        <v>14</v>
      </c>
      <c r="D111" s="1" t="s">
        <v>22</v>
      </c>
      <c r="E111" s="1" t="s">
        <v>23</v>
      </c>
      <c r="F111" s="47">
        <v>1857</v>
      </c>
      <c r="G111" s="34">
        <v>1546.55</v>
      </c>
      <c r="H111" s="1" t="s">
        <v>216</v>
      </c>
      <c r="I111" s="34">
        <v>7.7418000000000001E-3</v>
      </c>
      <c r="J111" s="34">
        <v>2185.8865000000001</v>
      </c>
      <c r="K111" s="35" t="str">
        <f t="shared" si="5"/>
        <v>Leenderbos, Groote Heide &amp; De Plateaux_H91E0C</v>
      </c>
      <c r="L111" s="36">
        <f>VLOOKUP(D111,DATA!A:F,5,FALSE)</f>
        <v>6.9280917156857415E-3</v>
      </c>
      <c r="M111" s="37">
        <f>VLOOKUP(D111,DATA!A:F,6,FALSE)</f>
        <v>2282</v>
      </c>
      <c r="N111" s="36">
        <f t="shared" si="6"/>
        <v>0.60883872642340608</v>
      </c>
      <c r="O111" s="36">
        <f t="shared" si="7"/>
        <v>0.60887118407654373</v>
      </c>
      <c r="P111" s="36">
        <f t="shared" si="8"/>
        <v>3.2457653137640818E-5</v>
      </c>
      <c r="Q111" s="36">
        <f t="shared" si="9"/>
        <v>0</v>
      </c>
    </row>
    <row r="112" spans="1:17" x14ac:dyDescent="0.3">
      <c r="A112" s="29">
        <v>1967127</v>
      </c>
      <c r="B112" s="1">
        <v>136</v>
      </c>
      <c r="C112" s="1" t="s">
        <v>14</v>
      </c>
      <c r="D112" s="1" t="s">
        <v>22</v>
      </c>
      <c r="E112" s="1" t="s">
        <v>23</v>
      </c>
      <c r="F112" s="47">
        <v>1857</v>
      </c>
      <c r="G112" s="34">
        <v>1416.39</v>
      </c>
      <c r="H112" s="1" t="s">
        <v>216</v>
      </c>
      <c r="I112" s="34">
        <v>6.9481999999999999E-3</v>
      </c>
      <c r="J112" s="34">
        <v>9695.5689999999995</v>
      </c>
      <c r="K112" s="35" t="str">
        <f t="shared" si="5"/>
        <v>Leenderbos, Groote Heide &amp; De Plateaux_H91E0C</v>
      </c>
      <c r="L112" s="36">
        <f>VLOOKUP(D112,DATA!A:F,5,FALSE)</f>
        <v>6.9280917156857415E-3</v>
      </c>
      <c r="M112" s="37">
        <f>VLOOKUP(D112,DATA!A:F,6,FALSE)</f>
        <v>2282</v>
      </c>
      <c r="N112" s="36">
        <f t="shared" si="6"/>
        <v>0.24799707308126004</v>
      </c>
      <c r="O112" s="36">
        <f t="shared" si="7"/>
        <v>0.24800898178579744</v>
      </c>
      <c r="P112" s="36">
        <f t="shared" si="8"/>
        <v>1.1908704537405557E-5</v>
      </c>
      <c r="Q112" s="36">
        <f t="shared" si="9"/>
        <v>0</v>
      </c>
    </row>
    <row r="113" spans="1:17" x14ac:dyDescent="0.3">
      <c r="A113" s="29">
        <v>1967128</v>
      </c>
      <c r="B113" s="1">
        <v>136</v>
      </c>
      <c r="C113" s="1" t="s">
        <v>14</v>
      </c>
      <c r="D113" s="1" t="s">
        <v>22</v>
      </c>
      <c r="E113" s="1" t="s">
        <v>23</v>
      </c>
      <c r="F113" s="47">
        <v>1857</v>
      </c>
      <c r="G113" s="34">
        <v>1415.44</v>
      </c>
      <c r="H113" s="1" t="s">
        <v>216</v>
      </c>
      <c r="I113" s="34">
        <v>7.0692000000000003E-3</v>
      </c>
      <c r="J113" s="34">
        <v>3222.4272000000001</v>
      </c>
      <c r="K113" s="35" t="str">
        <f t="shared" si="5"/>
        <v>Leenderbos, Groote Heide &amp; De Plateaux_H91E0C</v>
      </c>
      <c r="L113" s="36">
        <f>VLOOKUP(D113,DATA!A:F,5,FALSE)</f>
        <v>6.9280917156857415E-3</v>
      </c>
      <c r="M113" s="37">
        <f>VLOOKUP(D113,DATA!A:F,6,FALSE)</f>
        <v>2282</v>
      </c>
      <c r="N113" s="36">
        <f t="shared" si="6"/>
        <v>0.24637420182706704</v>
      </c>
      <c r="O113" s="36">
        <f t="shared" si="7"/>
        <v>0.24638623883094002</v>
      </c>
      <c r="P113" s="36">
        <f t="shared" si="8"/>
        <v>1.2037003872977792E-5</v>
      </c>
      <c r="Q113" s="36">
        <f t="shared" si="9"/>
        <v>0</v>
      </c>
    </row>
    <row r="114" spans="1:17" x14ac:dyDescent="0.3">
      <c r="A114" s="29">
        <v>1968655</v>
      </c>
      <c r="B114" s="1">
        <v>136</v>
      </c>
      <c r="C114" s="1" t="s">
        <v>14</v>
      </c>
      <c r="D114" s="1" t="s">
        <v>22</v>
      </c>
      <c r="E114" s="1" t="s">
        <v>23</v>
      </c>
      <c r="F114" s="47">
        <v>1857</v>
      </c>
      <c r="G114" s="34">
        <v>1243.03</v>
      </c>
      <c r="H114" s="1" t="s">
        <v>216</v>
      </c>
      <c r="I114" s="34">
        <v>5.9946000000000001E-3</v>
      </c>
      <c r="J114" s="34">
        <v>215.89922000000001</v>
      </c>
      <c r="K114" s="35" t="str">
        <f t="shared" si="5"/>
        <v>Leenderbos, Groote Heide &amp; De Plateaux_H91E0C</v>
      </c>
      <c r="L114" s="36">
        <f>VLOOKUP(D114,DATA!A:F,5,FALSE)</f>
        <v>6.9280917156857415E-3</v>
      </c>
      <c r="M114" s="37">
        <f>VLOOKUP(D114,DATA!A:F,6,FALSE)</f>
        <v>2282</v>
      </c>
      <c r="N114" s="36">
        <f t="shared" si="6"/>
        <v>7.4746192439622369E-2</v>
      </c>
      <c r="O114" s="36">
        <f t="shared" si="7"/>
        <v>7.4749294478077211E-2</v>
      </c>
      <c r="P114" s="36">
        <f t="shared" si="8"/>
        <v>3.1020384548413604E-6</v>
      </c>
      <c r="Q114" s="36">
        <f t="shared" si="9"/>
        <v>0</v>
      </c>
    </row>
    <row r="115" spans="1:17" x14ac:dyDescent="0.3">
      <c r="A115" s="29">
        <v>1968656</v>
      </c>
      <c r="B115" s="1">
        <v>136</v>
      </c>
      <c r="C115" s="1" t="s">
        <v>14</v>
      </c>
      <c r="D115" s="1" t="s">
        <v>22</v>
      </c>
      <c r="E115" s="1" t="s">
        <v>23</v>
      </c>
      <c r="F115" s="47">
        <v>1857</v>
      </c>
      <c r="G115" s="34">
        <v>1560.82</v>
      </c>
      <c r="H115" s="1" t="s">
        <v>216</v>
      </c>
      <c r="I115" s="34">
        <v>7.9039999999999996E-3</v>
      </c>
      <c r="J115" s="34">
        <v>6888.549</v>
      </c>
      <c r="K115" s="35" t="str">
        <f t="shared" si="5"/>
        <v>Leenderbos, Groote Heide &amp; De Plateaux_H91E0C</v>
      </c>
      <c r="L115" s="36">
        <f>VLOOKUP(D115,DATA!A:F,5,FALSE)</f>
        <v>6.9280917156857415E-3</v>
      </c>
      <c r="M115" s="37">
        <f>VLOOKUP(D115,DATA!A:F,6,FALSE)</f>
        <v>2282</v>
      </c>
      <c r="N115" s="36">
        <f t="shared" si="6"/>
        <v>0.67168185846475958</v>
      </c>
      <c r="O115" s="36">
        <f t="shared" si="7"/>
        <v>0.67171839345465867</v>
      </c>
      <c r="P115" s="36">
        <f t="shared" si="8"/>
        <v>3.6534989899084103E-5</v>
      </c>
      <c r="Q115" s="36">
        <f t="shared" si="9"/>
        <v>0</v>
      </c>
    </row>
    <row r="116" spans="1:17" x14ac:dyDescent="0.3">
      <c r="A116" s="29">
        <v>1970184</v>
      </c>
      <c r="B116" s="1">
        <v>136</v>
      </c>
      <c r="C116" s="1" t="s">
        <v>14</v>
      </c>
      <c r="D116" s="1" t="s">
        <v>22</v>
      </c>
      <c r="E116" s="1" t="s">
        <v>23</v>
      </c>
      <c r="F116" s="47">
        <v>1857</v>
      </c>
      <c r="G116" s="34">
        <v>1195.9000000000001</v>
      </c>
      <c r="H116" s="1" t="s">
        <v>216</v>
      </c>
      <c r="I116" s="34">
        <v>5.7329E-3</v>
      </c>
      <c r="J116" s="34">
        <v>3894.4875000000002</v>
      </c>
      <c r="K116" s="35" t="str">
        <f t="shared" si="5"/>
        <v>Leenderbos, Groote Heide &amp; De Plateaux_H91E0C</v>
      </c>
      <c r="L116" s="36">
        <f>VLOOKUP(D116,DATA!A:F,5,FALSE)</f>
        <v>6.9280917156857415E-3</v>
      </c>
      <c r="M116" s="37">
        <f>VLOOKUP(D116,DATA!A:F,6,FALSE)</f>
        <v>2282</v>
      </c>
      <c r="N116" s="36">
        <f t="shared" si="6"/>
        <v>5.3935320160819235E-2</v>
      </c>
      <c r="O116" s="36">
        <f t="shared" si="7"/>
        <v>5.3937461254007696E-2</v>
      </c>
      <c r="P116" s="36">
        <f t="shared" si="8"/>
        <v>2.1410931884610629E-6</v>
      </c>
      <c r="Q116" s="36">
        <f t="shared" si="9"/>
        <v>0</v>
      </c>
    </row>
    <row r="117" spans="1:17" x14ac:dyDescent="0.3">
      <c r="A117" s="29">
        <v>1970185</v>
      </c>
      <c r="B117" s="1">
        <v>136</v>
      </c>
      <c r="C117" s="1" t="s">
        <v>14</v>
      </c>
      <c r="D117" s="1" t="s">
        <v>22</v>
      </c>
      <c r="E117" s="1" t="s">
        <v>23</v>
      </c>
      <c r="F117" s="47">
        <v>1857</v>
      </c>
      <c r="G117" s="34">
        <v>1422.17</v>
      </c>
      <c r="H117" s="1" t="s">
        <v>216</v>
      </c>
      <c r="I117" s="34">
        <v>7.0933999999999997E-3</v>
      </c>
      <c r="J117" s="34">
        <v>1994.2281</v>
      </c>
      <c r="K117" s="35" t="str">
        <f t="shared" si="5"/>
        <v>Leenderbos, Groote Heide &amp; De Plateaux_H91E0C</v>
      </c>
      <c r="L117" s="36">
        <f>VLOOKUP(D117,DATA!A:F,5,FALSE)</f>
        <v>6.9280917156857415E-3</v>
      </c>
      <c r="M117" s="37">
        <f>VLOOKUP(D117,DATA!A:F,6,FALSE)</f>
        <v>2282</v>
      </c>
      <c r="N117" s="36">
        <f t="shared" si="6"/>
        <v>0.25810332653641227</v>
      </c>
      <c r="O117" s="36">
        <f t="shared" si="7"/>
        <v>0.25811597826654636</v>
      </c>
      <c r="P117" s="36">
        <f t="shared" si="8"/>
        <v>1.2651730134094485E-5</v>
      </c>
      <c r="Q117" s="36">
        <f t="shared" si="9"/>
        <v>0</v>
      </c>
    </row>
    <row r="118" spans="1:17" x14ac:dyDescent="0.3">
      <c r="A118" s="29">
        <v>1970186</v>
      </c>
      <c r="B118" s="1">
        <v>136</v>
      </c>
      <c r="C118" s="1" t="s">
        <v>14</v>
      </c>
      <c r="D118" s="1" t="s">
        <v>22</v>
      </c>
      <c r="E118" s="1" t="s">
        <v>23</v>
      </c>
      <c r="F118" s="47">
        <v>1857</v>
      </c>
      <c r="G118" s="34">
        <v>1335.02</v>
      </c>
      <c r="H118" s="1" t="s">
        <v>216</v>
      </c>
      <c r="I118" s="34">
        <v>6.7548E-3</v>
      </c>
      <c r="J118" s="34">
        <v>1620.1124</v>
      </c>
      <c r="K118" s="35" t="str">
        <f t="shared" si="5"/>
        <v>Leenderbos, Groote Heide &amp; De Plateaux_H91E0C</v>
      </c>
      <c r="L118" s="36">
        <f>VLOOKUP(D118,DATA!A:F,5,FALSE)</f>
        <v>6.9280917156857415E-3</v>
      </c>
      <c r="M118" s="37">
        <f>VLOOKUP(D118,DATA!A:F,6,FALSE)</f>
        <v>2282</v>
      </c>
      <c r="N118" s="36">
        <f t="shared" si="6"/>
        <v>0.14128051300475791</v>
      </c>
      <c r="O118" s="36">
        <f t="shared" si="7"/>
        <v>0.14128711544550393</v>
      </c>
      <c r="P118" s="36">
        <f t="shared" si="8"/>
        <v>6.6024407460174572E-6</v>
      </c>
      <c r="Q118" s="36">
        <f t="shared" si="9"/>
        <v>0</v>
      </c>
    </row>
    <row r="119" spans="1:17" x14ac:dyDescent="0.3">
      <c r="A119" s="29">
        <v>1971713</v>
      </c>
      <c r="B119" s="1">
        <v>136</v>
      </c>
      <c r="C119" s="1" t="s">
        <v>14</v>
      </c>
      <c r="D119" s="1" t="s">
        <v>22</v>
      </c>
      <c r="E119" s="1" t="s">
        <v>23</v>
      </c>
      <c r="F119" s="47">
        <v>1857</v>
      </c>
      <c r="G119" s="34">
        <v>1379.27</v>
      </c>
      <c r="H119" s="1" t="s">
        <v>216</v>
      </c>
      <c r="I119" s="34">
        <v>6.8672000000000004E-3</v>
      </c>
      <c r="J119" s="34">
        <v>6690.7740000000003</v>
      </c>
      <c r="K119" s="35" t="str">
        <f t="shared" si="5"/>
        <v>Leenderbos, Groote Heide &amp; De Plateaux_H91E0C</v>
      </c>
      <c r="L119" s="36">
        <f>VLOOKUP(D119,DATA!A:F,5,FALSE)</f>
        <v>6.9280917156857415E-3</v>
      </c>
      <c r="M119" s="37">
        <f>VLOOKUP(D119,DATA!A:F,6,FALSE)</f>
        <v>2282</v>
      </c>
      <c r="N119" s="36">
        <f t="shared" si="6"/>
        <v>0.19186820525994214</v>
      </c>
      <c r="O119" s="36">
        <f t="shared" si="7"/>
        <v>0.19187731639649236</v>
      </c>
      <c r="P119" s="36">
        <f t="shared" si="8"/>
        <v>9.1111365502216657E-6</v>
      </c>
      <c r="Q119" s="36">
        <f t="shared" si="9"/>
        <v>0</v>
      </c>
    </row>
    <row r="120" spans="1:17" x14ac:dyDescent="0.3">
      <c r="A120" s="29">
        <v>1971714</v>
      </c>
      <c r="B120" s="1">
        <v>136</v>
      </c>
      <c r="C120" s="1" t="s">
        <v>14</v>
      </c>
      <c r="D120" s="1" t="s">
        <v>22</v>
      </c>
      <c r="E120" s="1" t="s">
        <v>23</v>
      </c>
      <c r="F120" s="47">
        <v>1857</v>
      </c>
      <c r="G120" s="34">
        <v>1397.19</v>
      </c>
      <c r="H120" s="1" t="s">
        <v>216</v>
      </c>
      <c r="I120" s="34">
        <v>6.9608999999999999E-3</v>
      </c>
      <c r="J120" s="34">
        <v>3674.9998000000001</v>
      </c>
      <c r="K120" s="35" t="str">
        <f t="shared" si="5"/>
        <v>Leenderbos, Groote Heide &amp; De Plateaux_H91E0C</v>
      </c>
      <c r="L120" s="36">
        <f>VLOOKUP(D120,DATA!A:F,5,FALSE)</f>
        <v>6.9280917156857415E-3</v>
      </c>
      <c r="M120" s="37">
        <f>VLOOKUP(D120,DATA!A:F,6,FALSE)</f>
        <v>2282</v>
      </c>
      <c r="N120" s="36">
        <f t="shared" si="6"/>
        <v>0.21717565925579821</v>
      </c>
      <c r="O120" s="36">
        <f t="shared" si="7"/>
        <v>0.21718611022073525</v>
      </c>
      <c r="P120" s="36">
        <f t="shared" si="8"/>
        <v>1.0450964937042118E-5</v>
      </c>
      <c r="Q120" s="36">
        <f t="shared" si="9"/>
        <v>0</v>
      </c>
    </row>
    <row r="121" spans="1:17" x14ac:dyDescent="0.3">
      <c r="A121" s="29">
        <v>1973242</v>
      </c>
      <c r="B121" s="1">
        <v>136</v>
      </c>
      <c r="C121" s="1" t="s">
        <v>14</v>
      </c>
      <c r="D121" s="1" t="s">
        <v>22</v>
      </c>
      <c r="E121" s="1" t="s">
        <v>23</v>
      </c>
      <c r="F121" s="47">
        <v>1857</v>
      </c>
      <c r="G121" s="34">
        <v>1275.6400000000001</v>
      </c>
      <c r="H121" s="1" t="s">
        <v>216</v>
      </c>
      <c r="I121" s="34">
        <v>6.4923000000000003E-3</v>
      </c>
      <c r="J121" s="34">
        <v>7454.5209999999997</v>
      </c>
      <c r="K121" s="35" t="str">
        <f t="shared" si="5"/>
        <v>Leenderbos, Groote Heide &amp; De Plateaux_H91E0C</v>
      </c>
      <c r="L121" s="36">
        <f>VLOOKUP(D121,DATA!A:F,5,FALSE)</f>
        <v>6.9280917156857415E-3</v>
      </c>
      <c r="M121" s="37">
        <f>VLOOKUP(D121,DATA!A:F,6,FALSE)</f>
        <v>2282</v>
      </c>
      <c r="N121" s="36">
        <f t="shared" si="6"/>
        <v>9.3675238860094406E-2</v>
      </c>
      <c r="O121" s="36">
        <f t="shared" si="7"/>
        <v>9.3679448449609626E-2</v>
      </c>
      <c r="P121" s="36">
        <f t="shared" si="8"/>
        <v>4.2095895152194363E-6</v>
      </c>
      <c r="Q121" s="36">
        <f t="shared" si="9"/>
        <v>0</v>
      </c>
    </row>
    <row r="122" spans="1:17" x14ac:dyDescent="0.3">
      <c r="A122" s="29">
        <v>1973243</v>
      </c>
      <c r="B122" s="1">
        <v>136</v>
      </c>
      <c r="C122" s="1" t="s">
        <v>14</v>
      </c>
      <c r="D122" s="1" t="s">
        <v>22</v>
      </c>
      <c r="E122" s="1" t="s">
        <v>23</v>
      </c>
      <c r="F122" s="47">
        <v>1857</v>
      </c>
      <c r="G122" s="34">
        <v>1561.49</v>
      </c>
      <c r="H122" s="1" t="s">
        <v>216</v>
      </c>
      <c r="I122" s="34">
        <v>7.8188000000000007E-3</v>
      </c>
      <c r="J122" s="34">
        <v>7331.2416999999996</v>
      </c>
      <c r="K122" s="35" t="str">
        <f t="shared" si="5"/>
        <v>Leenderbos, Groote Heide &amp; De Plateaux_H91E0C</v>
      </c>
      <c r="L122" s="36">
        <f>VLOOKUP(D122,DATA!A:F,5,FALSE)</f>
        <v>6.9280917156857415E-3</v>
      </c>
      <c r="M122" s="37">
        <f>VLOOKUP(D122,DATA!A:F,6,FALSE)</f>
        <v>2282</v>
      </c>
      <c r="N122" s="36">
        <f t="shared" si="6"/>
        <v>0.67478584556922538</v>
      </c>
      <c r="O122" s="36">
        <f t="shared" si="7"/>
        <v>0.67482215260648803</v>
      </c>
      <c r="P122" s="36">
        <f t="shared" si="8"/>
        <v>3.630703726265061E-5</v>
      </c>
      <c r="Q122" s="36">
        <f t="shared" si="9"/>
        <v>0</v>
      </c>
    </row>
    <row r="123" spans="1:17" x14ac:dyDescent="0.3">
      <c r="A123" s="29">
        <v>1974771</v>
      </c>
      <c r="B123" s="1">
        <v>136</v>
      </c>
      <c r="C123" s="1" t="s">
        <v>14</v>
      </c>
      <c r="D123" s="1" t="s">
        <v>22</v>
      </c>
      <c r="E123" s="1" t="s">
        <v>23</v>
      </c>
      <c r="F123" s="47">
        <v>1857</v>
      </c>
      <c r="G123" s="34">
        <v>1624.25</v>
      </c>
      <c r="H123" s="1" t="s">
        <v>216</v>
      </c>
      <c r="I123" s="34">
        <v>8.3245000000000003E-3</v>
      </c>
      <c r="J123" s="34">
        <v>10000</v>
      </c>
      <c r="K123" s="35" t="str">
        <f t="shared" si="5"/>
        <v>Leenderbos, Groote Heide &amp; De Plateaux_H91E0C</v>
      </c>
      <c r="L123" s="36">
        <f>VLOOKUP(D123,DATA!A:F,5,FALSE)</f>
        <v>6.9280917156857415E-3</v>
      </c>
      <c r="M123" s="37">
        <f>VLOOKUP(D123,DATA!A:F,6,FALSE)</f>
        <v>2282</v>
      </c>
      <c r="N123" s="36">
        <f t="shared" si="6"/>
        <v>1.0385012284106658</v>
      </c>
      <c r="O123" s="36">
        <f t="shared" si="7"/>
        <v>1.0385605014678811</v>
      </c>
      <c r="P123" s="36">
        <f t="shared" si="8"/>
        <v>5.9273057215314395E-5</v>
      </c>
      <c r="Q123" s="36">
        <f t="shared" si="9"/>
        <v>0</v>
      </c>
    </row>
    <row r="124" spans="1:17" x14ac:dyDescent="0.3">
      <c r="A124" s="29">
        <v>1974773</v>
      </c>
      <c r="B124" s="1">
        <v>136</v>
      </c>
      <c r="C124" s="1" t="s">
        <v>14</v>
      </c>
      <c r="D124" s="1" t="s">
        <v>22</v>
      </c>
      <c r="E124" s="1" t="s">
        <v>23</v>
      </c>
      <c r="F124" s="47">
        <v>1857</v>
      </c>
      <c r="G124" s="34">
        <v>913.46</v>
      </c>
      <c r="H124" s="1" t="s">
        <v>216</v>
      </c>
      <c r="I124" s="34">
        <v>4.718E-3</v>
      </c>
      <c r="J124" s="34">
        <v>4.8335313999999997E-2</v>
      </c>
      <c r="K124" s="35" t="str">
        <f t="shared" si="5"/>
        <v>Leenderbos, Groote Heide &amp; De Plateaux_H91E0C</v>
      </c>
      <c r="L124" s="36">
        <f>VLOOKUP(D124,DATA!A:F,5,FALSE)</f>
        <v>6.9280917156857415E-3</v>
      </c>
      <c r="M124" s="37">
        <f>VLOOKUP(D124,DATA!A:F,6,FALSE)</f>
        <v>2282</v>
      </c>
      <c r="N124" s="36">
        <f t="shared" si="6"/>
        <v>7.6253526602734108E-3</v>
      </c>
      <c r="O124" s="36">
        <f t="shared" si="7"/>
        <v>7.6256018932348178E-3</v>
      </c>
      <c r="P124" s="36">
        <f t="shared" si="8"/>
        <v>2.4923296140701851E-7</v>
      </c>
      <c r="Q124" s="36">
        <f t="shared" si="9"/>
        <v>0</v>
      </c>
    </row>
    <row r="125" spans="1:17" x14ac:dyDescent="0.3">
      <c r="A125" s="29">
        <v>1976300</v>
      </c>
      <c r="B125" s="1">
        <v>136</v>
      </c>
      <c r="C125" s="1" t="s">
        <v>14</v>
      </c>
      <c r="D125" s="1" t="s">
        <v>22</v>
      </c>
      <c r="E125" s="1" t="s">
        <v>23</v>
      </c>
      <c r="F125" s="47">
        <v>1857</v>
      </c>
      <c r="G125" s="34">
        <v>1373.42</v>
      </c>
      <c r="H125" s="1" t="s">
        <v>216</v>
      </c>
      <c r="I125" s="34">
        <v>6.8799000000000004E-3</v>
      </c>
      <c r="J125" s="34">
        <v>8277.6720000000005</v>
      </c>
      <c r="K125" s="35" t="str">
        <f t="shared" si="5"/>
        <v>Leenderbos, Groote Heide &amp; De Plateaux_H91E0C</v>
      </c>
      <c r="L125" s="36">
        <f>VLOOKUP(D125,DATA!A:F,5,FALSE)</f>
        <v>6.9280917156857415E-3</v>
      </c>
      <c r="M125" s="37">
        <f>VLOOKUP(D125,DATA!A:F,6,FALSE)</f>
        <v>2282</v>
      </c>
      <c r="N125" s="36">
        <f t="shared" si="6"/>
        <v>0.18426143285207805</v>
      </c>
      <c r="O125" s="36">
        <f t="shared" si="7"/>
        <v>0.18427019962050406</v>
      </c>
      <c r="P125" s="36">
        <f t="shared" si="8"/>
        <v>8.7667684260106515E-6</v>
      </c>
      <c r="Q125" s="36">
        <f t="shared" si="9"/>
        <v>0</v>
      </c>
    </row>
    <row r="126" spans="1:17" x14ac:dyDescent="0.3">
      <c r="A126" s="29">
        <v>1976301</v>
      </c>
      <c r="B126" s="1">
        <v>136</v>
      </c>
      <c r="C126" s="1" t="s">
        <v>14</v>
      </c>
      <c r="D126" s="1" t="s">
        <v>28</v>
      </c>
      <c r="E126" s="1" t="s">
        <v>29</v>
      </c>
      <c r="F126" s="47">
        <v>1786</v>
      </c>
      <c r="G126" s="34">
        <v>1532.94</v>
      </c>
      <c r="H126" s="1" t="s">
        <v>216</v>
      </c>
      <c r="I126" s="34">
        <v>7.6832000000000003E-3</v>
      </c>
      <c r="J126" s="34">
        <v>1304.3018999999999</v>
      </c>
      <c r="K126" s="35" t="str">
        <f t="shared" si="5"/>
        <v>Leenderbos, Groote Heide &amp; De Plateaux_H91D0</v>
      </c>
      <c r="L126" s="36">
        <f>VLOOKUP(D126,DATA!A:F,5,FALSE)</f>
        <v>6.9280917156857415E-3</v>
      </c>
      <c r="M126" s="37">
        <f>VLOOKUP(D126,DATA!A:F,6,FALSE)</f>
        <v>2211</v>
      </c>
      <c r="N126" s="36">
        <f t="shared" si="6"/>
        <v>0.90342069725102625</v>
      </c>
      <c r="O126" s="36">
        <f t="shared" si="7"/>
        <v>0.90346835305668383</v>
      </c>
      <c r="P126" s="36">
        <f t="shared" si="8"/>
        <v>4.7655805657575989E-5</v>
      </c>
      <c r="Q126" s="36">
        <f t="shared" si="9"/>
        <v>0</v>
      </c>
    </row>
    <row r="127" spans="1:17" x14ac:dyDescent="0.3">
      <c r="A127" s="29">
        <v>1976301</v>
      </c>
      <c r="B127" s="1">
        <v>136</v>
      </c>
      <c r="C127" s="1" t="s">
        <v>14</v>
      </c>
      <c r="D127" s="1" t="s">
        <v>22</v>
      </c>
      <c r="E127" s="1" t="s">
        <v>23</v>
      </c>
      <c r="F127" s="47">
        <v>1857</v>
      </c>
      <c r="G127" s="34">
        <v>1532.94</v>
      </c>
      <c r="H127" s="1" t="s">
        <v>216</v>
      </c>
      <c r="I127" s="34">
        <v>7.6832000000000003E-3</v>
      </c>
      <c r="J127" s="34">
        <v>2289.5720000000001</v>
      </c>
      <c r="K127" s="35" t="str">
        <f t="shared" si="5"/>
        <v>Leenderbos, Groote Heide &amp; De Plateaux_H91E0C</v>
      </c>
      <c r="L127" s="36">
        <f>VLOOKUP(D127,DATA!A:F,5,FALSE)</f>
        <v>6.9280917156857415E-3</v>
      </c>
      <c r="M127" s="37">
        <f>VLOOKUP(D127,DATA!A:F,6,FALSE)</f>
        <v>2282</v>
      </c>
      <c r="N127" s="36">
        <f t="shared" si="6"/>
        <v>0.5543576661004237</v>
      </c>
      <c r="O127" s="36">
        <f t="shared" si="7"/>
        <v>0.55438701170169202</v>
      </c>
      <c r="P127" s="36">
        <f t="shared" si="8"/>
        <v>2.934560126832686E-5</v>
      </c>
      <c r="Q127" s="36">
        <f t="shared" si="9"/>
        <v>0</v>
      </c>
    </row>
    <row r="128" spans="1:17" x14ac:dyDescent="0.3">
      <c r="A128" s="29">
        <v>1976302</v>
      </c>
      <c r="B128" s="1">
        <v>136</v>
      </c>
      <c r="C128" s="1" t="s">
        <v>14</v>
      </c>
      <c r="D128" s="1" t="s">
        <v>22</v>
      </c>
      <c r="E128" s="1" t="s">
        <v>23</v>
      </c>
      <c r="F128" s="47">
        <v>1857</v>
      </c>
      <c r="G128" s="34">
        <v>1002.04</v>
      </c>
      <c r="H128" s="1" t="s">
        <v>216</v>
      </c>
      <c r="I128" s="34">
        <v>5.1339999999999997E-3</v>
      </c>
      <c r="J128" s="34">
        <v>1371.8635999999999</v>
      </c>
      <c r="K128" s="35" t="str">
        <f t="shared" si="5"/>
        <v>Leenderbos, Groote Heide &amp; De Plateaux_H91E0C</v>
      </c>
      <c r="L128" s="36">
        <f>VLOOKUP(D128,DATA!A:F,5,FALSE)</f>
        <v>6.9280917156857415E-3</v>
      </c>
      <c r="M128" s="37">
        <f>VLOOKUP(D128,DATA!A:F,6,FALSE)</f>
        <v>2282</v>
      </c>
      <c r="N128" s="36">
        <f t="shared" si="6"/>
        <v>1.4084914534834994E-2</v>
      </c>
      <c r="O128" s="36">
        <f t="shared" si="7"/>
        <v>1.40854154570081E-2</v>
      </c>
      <c r="P128" s="36">
        <f t="shared" si="8"/>
        <v>5.0092217310573894E-7</v>
      </c>
      <c r="Q128" s="36">
        <f t="shared" si="9"/>
        <v>0</v>
      </c>
    </row>
    <row r="129" spans="1:17" x14ac:dyDescent="0.3">
      <c r="A129" s="29">
        <v>1977828</v>
      </c>
      <c r="B129" s="1">
        <v>136</v>
      </c>
      <c r="C129" s="1" t="s">
        <v>14</v>
      </c>
      <c r="D129" s="1" t="s">
        <v>22</v>
      </c>
      <c r="E129" s="1" t="s">
        <v>23</v>
      </c>
      <c r="F129" s="47">
        <v>1857</v>
      </c>
      <c r="G129" s="34">
        <v>1188.77</v>
      </c>
      <c r="H129" s="1" t="s">
        <v>216</v>
      </c>
      <c r="I129" s="34">
        <v>5.7169999999999999E-3</v>
      </c>
      <c r="J129" s="34">
        <v>25.916567000000001</v>
      </c>
      <c r="K129" s="35" t="str">
        <f t="shared" si="5"/>
        <v>Leenderbos, Groote Heide &amp; De Plateaux_H91E0C</v>
      </c>
      <c r="L129" s="36">
        <f>VLOOKUP(D129,DATA!A:F,5,FALSE)</f>
        <v>6.9280917156857415E-3</v>
      </c>
      <c r="M129" s="37">
        <f>VLOOKUP(D129,DATA!A:F,6,FALSE)</f>
        <v>2282</v>
      </c>
      <c r="N129" s="36">
        <f t="shared" si="6"/>
        <v>5.13371291513939E-2</v>
      </c>
      <c r="O129" s="36">
        <f t="shared" si="7"/>
        <v>5.1339161503629493E-2</v>
      </c>
      <c r="P129" s="36">
        <f t="shared" si="8"/>
        <v>2.0323522355938928E-6</v>
      </c>
      <c r="Q129" s="36">
        <f t="shared" si="9"/>
        <v>0</v>
      </c>
    </row>
    <row r="130" spans="1:17" x14ac:dyDescent="0.3">
      <c r="A130" s="29">
        <v>1977829</v>
      </c>
      <c r="B130" s="1">
        <v>136</v>
      </c>
      <c r="C130" s="1" t="s">
        <v>14</v>
      </c>
      <c r="D130" s="1" t="s">
        <v>28</v>
      </c>
      <c r="E130" s="1" t="s">
        <v>29</v>
      </c>
      <c r="F130" s="47">
        <v>1786</v>
      </c>
      <c r="G130" s="34">
        <v>1598.7</v>
      </c>
      <c r="H130" s="1" t="s">
        <v>216</v>
      </c>
      <c r="I130" s="34">
        <v>8.0237999999999993E-3</v>
      </c>
      <c r="J130" s="34">
        <v>378.97723000000002</v>
      </c>
      <c r="K130" s="35" t="str">
        <f t="shared" si="5"/>
        <v>Leenderbos, Groote Heide &amp; De Plateaux_H91D0</v>
      </c>
      <c r="L130" s="36">
        <f>VLOOKUP(D130,DATA!A:F,5,FALSE)</f>
        <v>6.9280917156857415E-3</v>
      </c>
      <c r="M130" s="37">
        <f>VLOOKUP(D130,DATA!A:F,6,FALSE)</f>
        <v>2211</v>
      </c>
      <c r="N130" s="36">
        <f t="shared" si="6"/>
        <v>1.4174000147265131</v>
      </c>
      <c r="O130" s="36">
        <f t="shared" si="7"/>
        <v>1.417477692747626</v>
      </c>
      <c r="P130" s="36">
        <f t="shared" si="8"/>
        <v>7.7678021112914664E-5</v>
      </c>
      <c r="Q130" s="36">
        <f t="shared" si="9"/>
        <v>0</v>
      </c>
    </row>
    <row r="131" spans="1:17" x14ac:dyDescent="0.3">
      <c r="A131" s="29">
        <v>1977829</v>
      </c>
      <c r="B131" s="1">
        <v>136</v>
      </c>
      <c r="C131" s="1" t="s">
        <v>14</v>
      </c>
      <c r="D131" s="1" t="s">
        <v>22</v>
      </c>
      <c r="E131" s="1" t="s">
        <v>23</v>
      </c>
      <c r="F131" s="47">
        <v>1857</v>
      </c>
      <c r="G131" s="34">
        <v>1598.7</v>
      </c>
      <c r="H131" s="1" t="s">
        <v>216</v>
      </c>
      <c r="I131" s="34">
        <v>8.0237999999999993E-3</v>
      </c>
      <c r="J131" s="34">
        <v>8943.5360000000001</v>
      </c>
      <c r="K131" s="35" t="str">
        <f t="shared" ref="K131:K194" si="10">_xlfn.CONCAT(C131,"_",D131)</f>
        <v>Leenderbos, Groote Heide &amp; De Plateaux_H91E0C</v>
      </c>
      <c r="L131" s="36">
        <f>VLOOKUP(D131,DATA!A:F,5,FALSE)</f>
        <v>6.9280917156857415E-3</v>
      </c>
      <c r="M131" s="37">
        <f>VLOOKUP(D131,DATA!A:F,6,FALSE)</f>
        <v>2282</v>
      </c>
      <c r="N131" s="36">
        <f t="shared" ref="N131:N194" si="11">100/(1+EXP(-L131*(G131-M131)))</f>
        <v>0.87149251255016758</v>
      </c>
      <c r="O131" s="36">
        <f t="shared" ref="O131:O194" si="12">100/(1+EXP(-L131*((G131+I131)-M131)))</f>
        <v>0.87154053759861738</v>
      </c>
      <c r="P131" s="36">
        <f t="shared" ref="P131:P194" si="13">O131-N131</f>
        <v>4.8025048449806818E-5</v>
      </c>
      <c r="Q131" s="36">
        <f t="shared" ref="Q131:Q194" si="14">IF(AND(H131&lt;&gt;"below",I131&gt;=0.005),J131*P131/100,0)</f>
        <v>0</v>
      </c>
    </row>
    <row r="132" spans="1:17" x14ac:dyDescent="0.3">
      <c r="A132" s="29">
        <v>1977831</v>
      </c>
      <c r="B132" s="1">
        <v>136</v>
      </c>
      <c r="C132" s="1" t="s">
        <v>14</v>
      </c>
      <c r="D132" s="1" t="s">
        <v>22</v>
      </c>
      <c r="E132" s="1" t="s">
        <v>23</v>
      </c>
      <c r="F132" s="47">
        <v>1857</v>
      </c>
      <c r="G132" s="34">
        <v>951.31</v>
      </c>
      <c r="H132" s="1" t="s">
        <v>216</v>
      </c>
      <c r="I132" s="34">
        <v>4.8732999999999997E-3</v>
      </c>
      <c r="J132" s="34">
        <v>100.97499999999999</v>
      </c>
      <c r="K132" s="35" t="str">
        <f t="shared" si="10"/>
        <v>Leenderbos, Groote Heide &amp; De Plateaux_H91E0C</v>
      </c>
      <c r="L132" s="36">
        <f>VLOOKUP(D132,DATA!A:F,5,FALSE)</f>
        <v>6.9280917156857415E-3</v>
      </c>
      <c r="M132" s="37">
        <f>VLOOKUP(D132,DATA!A:F,6,FALSE)</f>
        <v>2282</v>
      </c>
      <c r="N132" s="36">
        <f t="shared" si="11"/>
        <v>9.9113838569857646E-3</v>
      </c>
      <c r="O132" s="36">
        <f t="shared" si="12"/>
        <v>9.9117184642423285E-3</v>
      </c>
      <c r="P132" s="36">
        <f t="shared" si="13"/>
        <v>3.3460725656388191E-7</v>
      </c>
      <c r="Q132" s="36">
        <f t="shared" si="14"/>
        <v>0</v>
      </c>
    </row>
    <row r="133" spans="1:17" x14ac:dyDescent="0.3">
      <c r="A133" s="29">
        <v>1979358</v>
      </c>
      <c r="B133" s="1">
        <v>136</v>
      </c>
      <c r="C133" s="1" t="s">
        <v>14</v>
      </c>
      <c r="D133" s="1" t="s">
        <v>22</v>
      </c>
      <c r="E133" s="1" t="s">
        <v>23</v>
      </c>
      <c r="F133" s="47">
        <v>1857</v>
      </c>
      <c r="G133" s="34">
        <v>1307.49</v>
      </c>
      <c r="H133" s="1" t="s">
        <v>216</v>
      </c>
      <c r="I133" s="34">
        <v>6.4850999999999997E-3</v>
      </c>
      <c r="J133" s="34">
        <v>3921.9596999999999</v>
      </c>
      <c r="K133" s="35" t="str">
        <f t="shared" si="10"/>
        <v>Leenderbos, Groote Heide &amp; De Plateaux_H91E0C</v>
      </c>
      <c r="L133" s="36">
        <f>VLOOKUP(D133,DATA!A:F,5,FALSE)</f>
        <v>6.9280917156857415E-3</v>
      </c>
      <c r="M133" s="37">
        <f>VLOOKUP(D133,DATA!A:F,6,FALSE)</f>
        <v>2282</v>
      </c>
      <c r="N133" s="36">
        <f t="shared" si="11"/>
        <v>0.11677655927975619</v>
      </c>
      <c r="O133" s="36">
        <f t="shared" si="12"/>
        <v>0.11678179996725581</v>
      </c>
      <c r="P133" s="36">
        <f t="shared" si="13"/>
        <v>5.2406874996163699E-6</v>
      </c>
      <c r="Q133" s="36">
        <f t="shared" si="14"/>
        <v>0</v>
      </c>
    </row>
    <row r="134" spans="1:17" x14ac:dyDescent="0.3">
      <c r="A134" s="29">
        <v>1979359</v>
      </c>
      <c r="B134" s="1">
        <v>136</v>
      </c>
      <c r="C134" s="1" t="s">
        <v>14</v>
      </c>
      <c r="D134" s="1" t="s">
        <v>22</v>
      </c>
      <c r="E134" s="1" t="s">
        <v>23</v>
      </c>
      <c r="F134" s="47">
        <v>1857</v>
      </c>
      <c r="G134" s="34">
        <v>1218.81</v>
      </c>
      <c r="H134" s="1" t="s">
        <v>216</v>
      </c>
      <c r="I134" s="34">
        <v>6.0604999999999999E-3</v>
      </c>
      <c r="J134" s="34">
        <v>4530.3490000000002</v>
      </c>
      <c r="K134" s="35" t="str">
        <f t="shared" si="10"/>
        <v>Leenderbos, Groote Heide &amp; De Plateaux_H91E0C</v>
      </c>
      <c r="L134" s="36">
        <f>VLOOKUP(D134,DATA!A:F,5,FALSE)</f>
        <v>6.9280917156857415E-3</v>
      </c>
      <c r="M134" s="37">
        <f>VLOOKUP(D134,DATA!A:F,6,FALSE)</f>
        <v>2282</v>
      </c>
      <c r="N134" s="36">
        <f t="shared" si="11"/>
        <v>6.3207019544945689E-2</v>
      </c>
      <c r="O134" s="36">
        <f t="shared" si="12"/>
        <v>6.3209671840459433E-2</v>
      </c>
      <c r="P134" s="36">
        <f t="shared" si="13"/>
        <v>2.6522955137442406E-6</v>
      </c>
      <c r="Q134" s="36">
        <f t="shared" si="14"/>
        <v>0</v>
      </c>
    </row>
    <row r="135" spans="1:17" x14ac:dyDescent="0.3">
      <c r="A135" s="29">
        <v>1980887</v>
      </c>
      <c r="B135" s="1">
        <v>136</v>
      </c>
      <c r="C135" s="1" t="s">
        <v>14</v>
      </c>
      <c r="D135" s="1" t="s">
        <v>22</v>
      </c>
      <c r="E135" s="1" t="s">
        <v>23</v>
      </c>
      <c r="F135" s="47">
        <v>1857</v>
      </c>
      <c r="G135" s="34">
        <v>1328.94</v>
      </c>
      <c r="H135" s="1" t="s">
        <v>216</v>
      </c>
      <c r="I135" s="34">
        <v>6.6981999999999996E-3</v>
      </c>
      <c r="J135" s="34">
        <v>3890.6387</v>
      </c>
      <c r="K135" s="35" t="str">
        <f t="shared" si="10"/>
        <v>Leenderbos, Groote Heide &amp; De Plateaux_H91E0C</v>
      </c>
      <c r="L135" s="36">
        <f>VLOOKUP(D135,DATA!A:F,5,FALSE)</f>
        <v>6.9280917156857415E-3</v>
      </c>
      <c r="M135" s="37">
        <f>VLOOKUP(D135,DATA!A:F,6,FALSE)</f>
        <v>2282</v>
      </c>
      <c r="N135" s="36">
        <f t="shared" si="11"/>
        <v>0.1354608742045178</v>
      </c>
      <c r="O135" s="36">
        <f t="shared" si="12"/>
        <v>0.13546715199713488</v>
      </c>
      <c r="P135" s="36">
        <f t="shared" si="13"/>
        <v>6.2777926170820564E-6</v>
      </c>
      <c r="Q135" s="36">
        <f t="shared" si="14"/>
        <v>0</v>
      </c>
    </row>
    <row r="136" spans="1:17" x14ac:dyDescent="0.3">
      <c r="A136" s="29">
        <v>1982417</v>
      </c>
      <c r="B136" s="1">
        <v>136</v>
      </c>
      <c r="C136" s="1" t="s">
        <v>14</v>
      </c>
      <c r="D136" s="1" t="s">
        <v>22</v>
      </c>
      <c r="E136" s="1" t="s">
        <v>23</v>
      </c>
      <c r="F136" s="47">
        <v>1857</v>
      </c>
      <c r="G136" s="34">
        <v>1123.8</v>
      </c>
      <c r="H136" s="1" t="s">
        <v>216</v>
      </c>
      <c r="I136" s="34">
        <v>5.6882E-3</v>
      </c>
      <c r="J136" s="34">
        <v>277.00670000000002</v>
      </c>
      <c r="K136" s="35" t="str">
        <f t="shared" si="10"/>
        <v>Leenderbos, Groote Heide &amp; De Plateaux_H91E0C</v>
      </c>
      <c r="L136" s="36">
        <f>VLOOKUP(D136,DATA!A:F,5,FALSE)</f>
        <v>6.9280917156857415E-3</v>
      </c>
      <c r="M136" s="37">
        <f>VLOOKUP(D136,DATA!A:F,6,FALSE)</f>
        <v>2282</v>
      </c>
      <c r="N136" s="36">
        <f t="shared" si="11"/>
        <v>3.2736223727158835E-2</v>
      </c>
      <c r="O136" s="36">
        <f t="shared" si="12"/>
        <v>3.2737513411489762E-2</v>
      </c>
      <c r="P136" s="36">
        <f t="shared" si="13"/>
        <v>1.2896843309267991E-6</v>
      </c>
      <c r="Q136" s="36">
        <f t="shared" si="14"/>
        <v>0</v>
      </c>
    </row>
    <row r="137" spans="1:17" x14ac:dyDescent="0.3">
      <c r="A137" s="29">
        <v>1985475</v>
      </c>
      <c r="B137" s="1">
        <v>136</v>
      </c>
      <c r="C137" s="1" t="s">
        <v>14</v>
      </c>
      <c r="D137" s="1" t="s">
        <v>22</v>
      </c>
      <c r="E137" s="1" t="s">
        <v>23</v>
      </c>
      <c r="F137" s="47">
        <v>1857</v>
      </c>
      <c r="G137" s="34">
        <v>1184.9100000000001</v>
      </c>
      <c r="H137" s="1" t="s">
        <v>216</v>
      </c>
      <c r="I137" s="34">
        <v>5.9709000000000003E-3</v>
      </c>
      <c r="J137" s="34">
        <v>1112.0730000000001</v>
      </c>
      <c r="K137" s="35" t="str">
        <f t="shared" si="10"/>
        <v>Leenderbos, Groote Heide &amp; De Plateaux_H91E0C</v>
      </c>
      <c r="L137" s="36">
        <f>VLOOKUP(D137,DATA!A:F,5,FALSE)</f>
        <v>6.9280917156857415E-3</v>
      </c>
      <c r="M137" s="37">
        <f>VLOOKUP(D137,DATA!A:F,6,FALSE)</f>
        <v>2282</v>
      </c>
      <c r="N137" s="36">
        <f t="shared" si="11"/>
        <v>4.998312100030515E-2</v>
      </c>
      <c r="O137" s="36">
        <f t="shared" si="12"/>
        <v>4.9985187658440969E-2</v>
      </c>
      <c r="P137" s="36">
        <f t="shared" si="13"/>
        <v>2.0666581358186331E-6</v>
      </c>
      <c r="Q137" s="36">
        <f t="shared" si="14"/>
        <v>0</v>
      </c>
    </row>
    <row r="138" spans="1:17" x14ac:dyDescent="0.3">
      <c r="A138" s="29">
        <v>1987003</v>
      </c>
      <c r="B138" s="1">
        <v>136</v>
      </c>
      <c r="C138" s="1" t="s">
        <v>14</v>
      </c>
      <c r="D138" s="1" t="s">
        <v>22</v>
      </c>
      <c r="E138" s="1" t="s">
        <v>23</v>
      </c>
      <c r="F138" s="47">
        <v>1857</v>
      </c>
      <c r="G138" s="34">
        <v>1275.3800000000001</v>
      </c>
      <c r="H138" s="1" t="s">
        <v>216</v>
      </c>
      <c r="I138" s="34">
        <v>6.3994000000000004E-3</v>
      </c>
      <c r="J138" s="34">
        <v>5698.6112999999996</v>
      </c>
      <c r="K138" s="35" t="str">
        <f t="shared" si="10"/>
        <v>Leenderbos, Groote Heide &amp; De Plateaux_H91E0C</v>
      </c>
      <c r="L138" s="36">
        <f>VLOOKUP(D138,DATA!A:F,5,FALSE)</f>
        <v>6.9280917156857415E-3</v>
      </c>
      <c r="M138" s="37">
        <f>VLOOKUP(D138,DATA!A:F,6,FALSE)</f>
        <v>2282</v>
      </c>
      <c r="N138" s="36">
        <f t="shared" si="11"/>
        <v>9.3506810813757321E-2</v>
      </c>
      <c r="O138" s="36">
        <f t="shared" si="12"/>
        <v>9.3510952712283824E-2</v>
      </c>
      <c r="P138" s="36">
        <f t="shared" si="13"/>
        <v>4.1418985265023744E-6</v>
      </c>
      <c r="Q138" s="36">
        <f t="shared" si="14"/>
        <v>0</v>
      </c>
    </row>
    <row r="139" spans="1:17" x14ac:dyDescent="0.3">
      <c r="A139" s="29">
        <v>1987004</v>
      </c>
      <c r="B139" s="1">
        <v>136</v>
      </c>
      <c r="C139" s="1" t="s">
        <v>14</v>
      </c>
      <c r="D139" s="1" t="s">
        <v>22</v>
      </c>
      <c r="E139" s="1" t="s">
        <v>23</v>
      </c>
      <c r="F139" s="47">
        <v>1857</v>
      </c>
      <c r="G139" s="34">
        <v>1138.68</v>
      </c>
      <c r="H139" s="1" t="s">
        <v>216</v>
      </c>
      <c r="I139" s="34">
        <v>5.8151000000000001E-3</v>
      </c>
      <c r="J139" s="34">
        <v>1775.5175999999999</v>
      </c>
      <c r="K139" s="35" t="str">
        <f t="shared" si="10"/>
        <v>Leenderbos, Groote Heide &amp; De Plateaux_H91E0C</v>
      </c>
      <c r="L139" s="36">
        <f>VLOOKUP(D139,DATA!A:F,5,FALSE)</f>
        <v>6.9280917156857415E-3</v>
      </c>
      <c r="M139" s="37">
        <f>VLOOKUP(D139,DATA!A:F,6,FALSE)</f>
        <v>2282</v>
      </c>
      <c r="N139" s="36">
        <f t="shared" si="11"/>
        <v>3.6289798936343785E-2</v>
      </c>
      <c r="O139" s="36">
        <f t="shared" si="12"/>
        <v>3.6291260462145154E-2</v>
      </c>
      <c r="P139" s="36">
        <f t="shared" si="13"/>
        <v>1.4615258013689347E-6</v>
      </c>
      <c r="Q139" s="36">
        <f t="shared" si="14"/>
        <v>0</v>
      </c>
    </row>
    <row r="140" spans="1:17" x14ac:dyDescent="0.3">
      <c r="A140" s="29">
        <v>1988532</v>
      </c>
      <c r="B140" s="1">
        <v>136</v>
      </c>
      <c r="C140" s="1" t="s">
        <v>14</v>
      </c>
      <c r="D140" s="1" t="s">
        <v>22</v>
      </c>
      <c r="E140" s="1" t="s">
        <v>23</v>
      </c>
      <c r="F140" s="47">
        <v>1857</v>
      </c>
      <c r="G140" s="34">
        <v>1177.52</v>
      </c>
      <c r="H140" s="1" t="s">
        <v>216</v>
      </c>
      <c r="I140" s="34">
        <v>5.9180999999999999E-3</v>
      </c>
      <c r="J140" s="34">
        <v>2148.3552</v>
      </c>
      <c r="K140" s="35" t="str">
        <f t="shared" si="10"/>
        <v>Leenderbos, Groote Heide &amp; De Plateaux_H91E0C</v>
      </c>
      <c r="L140" s="36">
        <f>VLOOKUP(D140,DATA!A:F,5,FALSE)</f>
        <v>6.9280917156857415E-3</v>
      </c>
      <c r="M140" s="37">
        <f>VLOOKUP(D140,DATA!A:F,6,FALSE)</f>
        <v>2282</v>
      </c>
      <c r="N140" s="36">
        <f t="shared" si="11"/>
        <v>4.748964643851239E-2</v>
      </c>
      <c r="O140" s="36">
        <f t="shared" si="12"/>
        <v>4.7491592683310706E-2</v>
      </c>
      <c r="P140" s="36">
        <f t="shared" si="13"/>
        <v>1.9462447983162323E-6</v>
      </c>
      <c r="Q140" s="36">
        <f t="shared" si="14"/>
        <v>0</v>
      </c>
    </row>
    <row r="141" spans="1:17" x14ac:dyDescent="0.3">
      <c r="A141" s="29">
        <v>1988533</v>
      </c>
      <c r="B141" s="1">
        <v>136</v>
      </c>
      <c r="C141" s="1" t="s">
        <v>14</v>
      </c>
      <c r="D141" s="1" t="s">
        <v>22</v>
      </c>
      <c r="E141" s="1" t="s">
        <v>23</v>
      </c>
      <c r="F141" s="47">
        <v>1857</v>
      </c>
      <c r="G141" s="34">
        <v>1440.14</v>
      </c>
      <c r="H141" s="1" t="s">
        <v>216</v>
      </c>
      <c r="I141" s="34">
        <v>7.3806999999999996E-3</v>
      </c>
      <c r="J141" s="34">
        <v>8652.125</v>
      </c>
      <c r="K141" s="35" t="str">
        <f t="shared" si="10"/>
        <v>Leenderbos, Groote Heide &amp; De Plateaux_H91E0C</v>
      </c>
      <c r="L141" s="36">
        <f>VLOOKUP(D141,DATA!A:F,5,FALSE)</f>
        <v>6.9280917156857415E-3</v>
      </c>
      <c r="M141" s="37">
        <f>VLOOKUP(D141,DATA!A:F,6,FALSE)</f>
        <v>2282</v>
      </c>
      <c r="N141" s="36">
        <f t="shared" si="11"/>
        <v>0.29222255004598852</v>
      </c>
      <c r="O141" s="36">
        <f t="shared" si="12"/>
        <v>0.292237449315707</v>
      </c>
      <c r="P141" s="36">
        <f t="shared" si="13"/>
        <v>1.4899269718482433E-5</v>
      </c>
      <c r="Q141" s="36">
        <f t="shared" si="14"/>
        <v>0</v>
      </c>
    </row>
    <row r="142" spans="1:17" x14ac:dyDescent="0.3">
      <c r="A142" s="29">
        <v>1990061</v>
      </c>
      <c r="B142" s="1">
        <v>136</v>
      </c>
      <c r="C142" s="1" t="s">
        <v>14</v>
      </c>
      <c r="D142" s="1" t="s">
        <v>22</v>
      </c>
      <c r="E142" s="1" t="s">
        <v>23</v>
      </c>
      <c r="F142" s="47">
        <v>1857</v>
      </c>
      <c r="G142" s="34">
        <v>1453.57</v>
      </c>
      <c r="H142" s="1" t="s">
        <v>216</v>
      </c>
      <c r="I142" s="34">
        <v>7.4073999999999997E-3</v>
      </c>
      <c r="J142" s="34">
        <v>10000</v>
      </c>
      <c r="K142" s="35" t="str">
        <f t="shared" si="10"/>
        <v>Leenderbos, Groote Heide &amp; De Plateaux_H91E0C</v>
      </c>
      <c r="L142" s="36">
        <f>VLOOKUP(D142,DATA!A:F,5,FALSE)</f>
        <v>6.9280917156857415E-3</v>
      </c>
      <c r="M142" s="37">
        <f>VLOOKUP(D142,DATA!A:F,6,FALSE)</f>
        <v>2282</v>
      </c>
      <c r="N142" s="36">
        <f t="shared" si="11"/>
        <v>0.32062590381737027</v>
      </c>
      <c r="O142" s="36">
        <f t="shared" si="12"/>
        <v>0.32064230572670671</v>
      </c>
      <c r="P142" s="36">
        <f t="shared" si="13"/>
        <v>1.6401909336438703E-5</v>
      </c>
      <c r="Q142" s="36">
        <f t="shared" si="14"/>
        <v>0</v>
      </c>
    </row>
    <row r="143" spans="1:17" x14ac:dyDescent="0.3">
      <c r="A143" s="29">
        <v>1991590</v>
      </c>
      <c r="B143" s="1">
        <v>136</v>
      </c>
      <c r="C143" s="1" t="s">
        <v>14</v>
      </c>
      <c r="D143" s="1" t="s">
        <v>22</v>
      </c>
      <c r="E143" s="1" t="s">
        <v>23</v>
      </c>
      <c r="F143" s="47">
        <v>1857</v>
      </c>
      <c r="G143" s="34">
        <v>1222.72</v>
      </c>
      <c r="H143" s="1" t="s">
        <v>216</v>
      </c>
      <c r="I143" s="34">
        <v>6.1021000000000001E-3</v>
      </c>
      <c r="J143" s="34">
        <v>2191.0495999999998</v>
      </c>
      <c r="K143" s="35" t="str">
        <f t="shared" si="10"/>
        <v>Leenderbos, Groote Heide &amp; De Plateaux_H91E0C</v>
      </c>
      <c r="L143" s="36">
        <f>VLOOKUP(D143,DATA!A:F,5,FALSE)</f>
        <v>6.9280917156857415E-3</v>
      </c>
      <c r="M143" s="37">
        <f>VLOOKUP(D143,DATA!A:F,6,FALSE)</f>
        <v>2282</v>
      </c>
      <c r="N143" s="36">
        <f t="shared" si="11"/>
        <v>6.4941498816554505E-2</v>
      </c>
      <c r="O143" s="36">
        <f t="shared" si="12"/>
        <v>6.4944242552391354E-2</v>
      </c>
      <c r="P143" s="36">
        <f t="shared" si="13"/>
        <v>2.7437358368492815E-6</v>
      </c>
      <c r="Q143" s="36">
        <f t="shared" si="14"/>
        <v>0</v>
      </c>
    </row>
    <row r="144" spans="1:17" x14ac:dyDescent="0.3">
      <c r="A144" s="29">
        <v>1991591</v>
      </c>
      <c r="B144" s="1">
        <v>136</v>
      </c>
      <c r="C144" s="1" t="s">
        <v>14</v>
      </c>
      <c r="D144" s="1" t="s">
        <v>22</v>
      </c>
      <c r="E144" s="1" t="s">
        <v>23</v>
      </c>
      <c r="F144" s="47">
        <v>1857</v>
      </c>
      <c r="G144" s="34">
        <v>1403.01</v>
      </c>
      <c r="H144" s="1" t="s">
        <v>216</v>
      </c>
      <c r="I144" s="34">
        <v>7.2383999999999999E-3</v>
      </c>
      <c r="J144" s="34">
        <v>6972.9489999999996</v>
      </c>
      <c r="K144" s="35" t="str">
        <f t="shared" si="10"/>
        <v>Leenderbos, Groote Heide &amp; De Plateaux_H91E0C</v>
      </c>
      <c r="L144" s="36">
        <f>VLOOKUP(D144,DATA!A:F,5,FALSE)</f>
        <v>6.9280917156857415E-3</v>
      </c>
      <c r="M144" s="37">
        <f>VLOOKUP(D144,DATA!A:F,6,FALSE)</f>
        <v>2282</v>
      </c>
      <c r="N144" s="36">
        <f t="shared" si="11"/>
        <v>0.22609124475150752</v>
      </c>
      <c r="O144" s="36">
        <f t="shared" si="12"/>
        <v>0.22610255749080799</v>
      </c>
      <c r="P144" s="36">
        <f t="shared" si="13"/>
        <v>1.13127393004675E-5</v>
      </c>
      <c r="Q144" s="36">
        <f t="shared" si="14"/>
        <v>0</v>
      </c>
    </row>
    <row r="145" spans="1:17" x14ac:dyDescent="0.3">
      <c r="A145" s="29">
        <v>1991592</v>
      </c>
      <c r="B145" s="1">
        <v>136</v>
      </c>
      <c r="C145" s="1" t="s">
        <v>14</v>
      </c>
      <c r="D145" s="1" t="s">
        <v>22</v>
      </c>
      <c r="E145" s="1" t="s">
        <v>23</v>
      </c>
      <c r="F145" s="47">
        <v>1857</v>
      </c>
      <c r="G145" s="34">
        <v>1101.3900000000001</v>
      </c>
      <c r="H145" s="1" t="s">
        <v>216</v>
      </c>
      <c r="I145" s="34">
        <v>5.5586000000000003E-3</v>
      </c>
      <c r="J145" s="34">
        <v>107.925354</v>
      </c>
      <c r="K145" s="35" t="str">
        <f t="shared" si="10"/>
        <v>Leenderbos, Groote Heide &amp; De Plateaux_H91E0C</v>
      </c>
      <c r="L145" s="36">
        <f>VLOOKUP(D145,DATA!A:F,5,FALSE)</f>
        <v>6.9280917156857415E-3</v>
      </c>
      <c r="M145" s="37">
        <f>VLOOKUP(D145,DATA!A:F,6,FALSE)</f>
        <v>2282</v>
      </c>
      <c r="N145" s="36">
        <f t="shared" si="11"/>
        <v>2.8029871099737889E-2</v>
      </c>
      <c r="O145" s="36">
        <f t="shared" si="12"/>
        <v>2.8030950262026684E-2</v>
      </c>
      <c r="P145" s="36">
        <f t="shared" si="13"/>
        <v>1.0791622887945662E-6</v>
      </c>
      <c r="Q145" s="36">
        <f t="shared" si="14"/>
        <v>0</v>
      </c>
    </row>
    <row r="146" spans="1:17" x14ac:dyDescent="0.3">
      <c r="A146" s="29">
        <v>1993119</v>
      </c>
      <c r="B146" s="1">
        <v>136</v>
      </c>
      <c r="C146" s="1" t="s">
        <v>14</v>
      </c>
      <c r="D146" s="1" t="s">
        <v>22</v>
      </c>
      <c r="E146" s="1" t="s">
        <v>23</v>
      </c>
      <c r="F146" s="47">
        <v>1857</v>
      </c>
      <c r="G146" s="34">
        <v>1319.77</v>
      </c>
      <c r="H146" s="1" t="s">
        <v>216</v>
      </c>
      <c r="I146" s="34">
        <v>6.8424000000000002E-3</v>
      </c>
      <c r="J146" s="34">
        <v>4909.8095999999996</v>
      </c>
      <c r="K146" s="35" t="str">
        <f t="shared" si="10"/>
        <v>Leenderbos, Groote Heide &amp; De Plateaux_H91E0C</v>
      </c>
      <c r="L146" s="36">
        <f>VLOOKUP(D146,DATA!A:F,5,FALSE)</f>
        <v>6.9280917156857415E-3</v>
      </c>
      <c r="M146" s="37">
        <f>VLOOKUP(D146,DATA!A:F,6,FALSE)</f>
        <v>2282</v>
      </c>
      <c r="N146" s="36">
        <f t="shared" si="11"/>
        <v>0.12713323514927205</v>
      </c>
      <c r="O146" s="36">
        <f t="shared" si="12"/>
        <v>0.12713925435198678</v>
      </c>
      <c r="P146" s="36">
        <f t="shared" si="13"/>
        <v>6.0192027147298877E-6</v>
      </c>
      <c r="Q146" s="36">
        <f t="shared" si="14"/>
        <v>0</v>
      </c>
    </row>
    <row r="147" spans="1:17" x14ac:dyDescent="0.3">
      <c r="A147" s="29">
        <v>1993120</v>
      </c>
      <c r="B147" s="1">
        <v>136</v>
      </c>
      <c r="C147" s="1" t="s">
        <v>14</v>
      </c>
      <c r="D147" s="1" t="s">
        <v>22</v>
      </c>
      <c r="E147" s="1" t="s">
        <v>23</v>
      </c>
      <c r="F147" s="47">
        <v>1857</v>
      </c>
      <c r="G147" s="34">
        <v>1242.54</v>
      </c>
      <c r="H147" s="1" t="s">
        <v>216</v>
      </c>
      <c r="I147" s="34">
        <v>6.1259000000000001E-3</v>
      </c>
      <c r="J147" s="34">
        <v>2323.509</v>
      </c>
      <c r="K147" s="35" t="str">
        <f t="shared" si="10"/>
        <v>Leenderbos, Groote Heide &amp; De Plateaux_H91E0C</v>
      </c>
      <c r="L147" s="36">
        <f>VLOOKUP(D147,DATA!A:F,5,FALSE)</f>
        <v>6.9280917156857415E-3</v>
      </c>
      <c r="M147" s="37">
        <f>VLOOKUP(D147,DATA!A:F,6,FALSE)</f>
        <v>2282</v>
      </c>
      <c r="N147" s="36">
        <f t="shared" si="11"/>
        <v>7.4493065605215861E-2</v>
      </c>
      <c r="O147" s="36">
        <f t="shared" si="12"/>
        <v>7.4496224862102667E-2</v>
      </c>
      <c r="P147" s="36">
        <f t="shared" si="13"/>
        <v>3.1592568868060722E-6</v>
      </c>
      <c r="Q147" s="36">
        <f t="shared" si="14"/>
        <v>0</v>
      </c>
    </row>
    <row r="148" spans="1:17" x14ac:dyDescent="0.3">
      <c r="A148" s="29">
        <v>1994649</v>
      </c>
      <c r="B148" s="1">
        <v>136</v>
      </c>
      <c r="C148" s="1" t="s">
        <v>14</v>
      </c>
      <c r="D148" s="1" t="s">
        <v>22</v>
      </c>
      <c r="E148" s="1" t="s">
        <v>23</v>
      </c>
      <c r="F148" s="47">
        <v>1857</v>
      </c>
      <c r="G148" s="34">
        <v>1221.5899999999999</v>
      </c>
      <c r="H148" s="1" t="s">
        <v>216</v>
      </c>
      <c r="I148" s="34">
        <v>6.0746999999999997E-3</v>
      </c>
      <c r="J148" s="34">
        <v>1574.4716000000001</v>
      </c>
      <c r="K148" s="35" t="str">
        <f t="shared" si="10"/>
        <v>Leenderbos, Groote Heide &amp; De Plateaux_H91E0C</v>
      </c>
      <c r="L148" s="36">
        <f>VLOOKUP(D148,DATA!A:F,5,FALSE)</f>
        <v>6.9280917156857415E-3</v>
      </c>
      <c r="M148" s="37">
        <f>VLOOKUP(D148,DATA!A:F,6,FALSE)</f>
        <v>2282</v>
      </c>
      <c r="N148" s="36">
        <f t="shared" si="11"/>
        <v>6.4435399711982241E-2</v>
      </c>
      <c r="O148" s="36">
        <f t="shared" si="12"/>
        <v>6.4438109854863632E-2</v>
      </c>
      <c r="P148" s="36">
        <f t="shared" si="13"/>
        <v>2.710142881390265E-6</v>
      </c>
      <c r="Q148" s="36">
        <f t="shared" si="14"/>
        <v>0</v>
      </c>
    </row>
    <row r="149" spans="1:17" x14ac:dyDescent="0.3">
      <c r="A149" s="29">
        <v>1994650</v>
      </c>
      <c r="B149" s="1">
        <v>136</v>
      </c>
      <c r="C149" s="1" t="s">
        <v>14</v>
      </c>
      <c r="D149" s="1" t="s">
        <v>22</v>
      </c>
      <c r="E149" s="1" t="s">
        <v>23</v>
      </c>
      <c r="F149" s="47">
        <v>1857</v>
      </c>
      <c r="G149" s="34">
        <v>1209.27</v>
      </c>
      <c r="H149" s="1" t="s">
        <v>216</v>
      </c>
      <c r="I149" s="34">
        <v>5.8827999999999997E-3</v>
      </c>
      <c r="J149" s="34">
        <v>820.72220000000004</v>
      </c>
      <c r="K149" s="35" t="str">
        <f t="shared" si="10"/>
        <v>Leenderbos, Groote Heide &amp; De Plateaux_H91E0C</v>
      </c>
      <c r="L149" s="36">
        <f>VLOOKUP(D149,DATA!A:F,5,FALSE)</f>
        <v>6.9280917156857415E-3</v>
      </c>
      <c r="M149" s="37">
        <f>VLOOKUP(D149,DATA!A:F,6,FALSE)</f>
        <v>2282</v>
      </c>
      <c r="N149" s="36">
        <f t="shared" si="11"/>
        <v>5.9166872255081798E-2</v>
      </c>
      <c r="O149" s="36">
        <f t="shared" si="12"/>
        <v>5.9169282316603955E-2</v>
      </c>
      <c r="P149" s="36">
        <f t="shared" si="13"/>
        <v>2.4100615221567256E-6</v>
      </c>
      <c r="Q149" s="36">
        <f t="shared" si="14"/>
        <v>0</v>
      </c>
    </row>
    <row r="150" spans="1:17" x14ac:dyDescent="0.3">
      <c r="A150" s="29">
        <v>1994687</v>
      </c>
      <c r="B150" s="1">
        <v>136</v>
      </c>
      <c r="C150" s="1" t="s">
        <v>14</v>
      </c>
      <c r="D150" s="1" t="s">
        <v>51</v>
      </c>
      <c r="E150" s="1" t="s">
        <v>52</v>
      </c>
      <c r="F150" s="47">
        <v>1000</v>
      </c>
      <c r="G150" s="34">
        <v>907.92</v>
      </c>
      <c r="H150" s="1" t="s">
        <v>216</v>
      </c>
      <c r="I150" s="34">
        <v>4.4635999999999999E-3</v>
      </c>
      <c r="J150" s="34">
        <v>4505.4652999999998</v>
      </c>
      <c r="K150" s="35" t="str">
        <f t="shared" si="10"/>
        <v>Leenderbos, Groote Heide &amp; De Plateaux_Lg09</v>
      </c>
      <c r="L150" s="36">
        <f>VLOOKUP(D150,DATA!A:F,5,FALSE)</f>
        <v>8.4126827976184013E-3</v>
      </c>
      <c r="M150" s="37">
        <f>VLOOKUP(D150,DATA!A:F,6,FALSE)</f>
        <v>1350</v>
      </c>
      <c r="N150" s="36">
        <f t="shared" si="11"/>
        <v>2.3681867653382067</v>
      </c>
      <c r="O150" s="36">
        <f t="shared" si="12"/>
        <v>2.3682735883517529</v>
      </c>
      <c r="P150" s="36">
        <f t="shared" si="13"/>
        <v>8.6823013546233341E-5</v>
      </c>
      <c r="Q150" s="36">
        <f t="shared" si="14"/>
        <v>0</v>
      </c>
    </row>
    <row r="151" spans="1:17" x14ac:dyDescent="0.3">
      <c r="A151" s="29">
        <v>1996178</v>
      </c>
      <c r="B151" s="1">
        <v>136</v>
      </c>
      <c r="C151" s="1" t="s">
        <v>14</v>
      </c>
      <c r="D151" s="1" t="s">
        <v>22</v>
      </c>
      <c r="E151" s="1" t="s">
        <v>23</v>
      </c>
      <c r="F151" s="47">
        <v>1857</v>
      </c>
      <c r="G151" s="34">
        <v>1240.99</v>
      </c>
      <c r="H151" s="1" t="s">
        <v>216</v>
      </c>
      <c r="I151" s="34">
        <v>5.9563000000000003E-3</v>
      </c>
      <c r="J151" s="34">
        <v>7.6455586000000006E-2</v>
      </c>
      <c r="K151" s="35" t="str">
        <f t="shared" si="10"/>
        <v>Leenderbos, Groote Heide &amp; De Plateaux_H91E0C</v>
      </c>
      <c r="L151" s="36">
        <f>VLOOKUP(D151,DATA!A:F,5,FALSE)</f>
        <v>6.9280917156857415E-3</v>
      </c>
      <c r="M151" s="37">
        <f>VLOOKUP(D151,DATA!A:F,6,FALSE)</f>
        <v>2282</v>
      </c>
      <c r="N151" s="36">
        <f t="shared" si="11"/>
        <v>7.3697984868870886E-2</v>
      </c>
      <c r="O151" s="36">
        <f t="shared" si="12"/>
        <v>7.3701023895939577E-2</v>
      </c>
      <c r="P151" s="36">
        <f t="shared" si="13"/>
        <v>3.0390270686908583E-6</v>
      </c>
      <c r="Q151" s="36">
        <f t="shared" si="14"/>
        <v>0</v>
      </c>
    </row>
    <row r="152" spans="1:17" x14ac:dyDescent="0.3">
      <c r="A152" s="29">
        <v>1996215</v>
      </c>
      <c r="B152" s="1">
        <v>136</v>
      </c>
      <c r="C152" s="1" t="s">
        <v>14</v>
      </c>
      <c r="D152" s="1" t="s">
        <v>51</v>
      </c>
      <c r="E152" s="1" t="s">
        <v>52</v>
      </c>
      <c r="F152" s="47">
        <v>1000</v>
      </c>
      <c r="G152" s="34">
        <v>926.49</v>
      </c>
      <c r="H152" s="1" t="s">
        <v>216</v>
      </c>
      <c r="I152" s="34">
        <v>4.5722999999999996E-3</v>
      </c>
      <c r="J152" s="34">
        <v>5549.5703000000003</v>
      </c>
      <c r="K152" s="35" t="str">
        <f t="shared" si="10"/>
        <v>Leenderbos, Groote Heide &amp; De Plateaux_Lg09</v>
      </c>
      <c r="L152" s="36">
        <f>VLOOKUP(D152,DATA!A:F,5,FALSE)</f>
        <v>8.4126827976184013E-3</v>
      </c>
      <c r="M152" s="37">
        <f>VLOOKUP(D152,DATA!A:F,6,FALSE)</f>
        <v>1350</v>
      </c>
      <c r="N152" s="36">
        <f t="shared" si="11"/>
        <v>2.7575753365043356</v>
      </c>
      <c r="O152" s="36">
        <f t="shared" si="12"/>
        <v>2.75767848438023</v>
      </c>
      <c r="P152" s="36">
        <f t="shared" si="13"/>
        <v>1.0314787589438268E-4</v>
      </c>
      <c r="Q152" s="36">
        <f t="shared" si="14"/>
        <v>0</v>
      </c>
    </row>
    <row r="153" spans="1:17" x14ac:dyDescent="0.3">
      <c r="A153" s="29">
        <v>1996216</v>
      </c>
      <c r="B153" s="1">
        <v>136</v>
      </c>
      <c r="C153" s="1" t="s">
        <v>14</v>
      </c>
      <c r="D153" s="1" t="s">
        <v>51</v>
      </c>
      <c r="E153" s="1" t="s">
        <v>52</v>
      </c>
      <c r="F153" s="47">
        <v>1000</v>
      </c>
      <c r="G153" s="34">
        <v>929.74</v>
      </c>
      <c r="H153" s="1" t="s">
        <v>216</v>
      </c>
      <c r="I153" s="34">
        <v>4.5501999999999999E-3</v>
      </c>
      <c r="J153" s="34">
        <v>2350.5617999999999</v>
      </c>
      <c r="K153" s="35" t="str">
        <f t="shared" si="10"/>
        <v>Leenderbos, Groote Heide &amp; De Plateaux_Lg09</v>
      </c>
      <c r="L153" s="36">
        <f>VLOOKUP(D153,DATA!A:F,5,FALSE)</f>
        <v>8.4126827976184013E-3</v>
      </c>
      <c r="M153" s="37">
        <f>VLOOKUP(D153,DATA!A:F,6,FALSE)</f>
        <v>1350</v>
      </c>
      <c r="N153" s="36">
        <f t="shared" si="11"/>
        <v>2.8318464284018696</v>
      </c>
      <c r="O153" s="36">
        <f t="shared" si="12"/>
        <v>2.8319517618956906</v>
      </c>
      <c r="P153" s="36">
        <f t="shared" si="13"/>
        <v>1.0533349382102486E-4</v>
      </c>
      <c r="Q153" s="36">
        <f t="shared" si="14"/>
        <v>0</v>
      </c>
    </row>
    <row r="154" spans="1:17" x14ac:dyDescent="0.3">
      <c r="A154" s="29">
        <v>1997743</v>
      </c>
      <c r="B154" s="1">
        <v>136</v>
      </c>
      <c r="C154" s="1" t="s">
        <v>14</v>
      </c>
      <c r="D154" s="1" t="s">
        <v>51</v>
      </c>
      <c r="E154" s="1" t="s">
        <v>52</v>
      </c>
      <c r="F154" s="47">
        <v>1000</v>
      </c>
      <c r="G154" s="34">
        <v>871.84</v>
      </c>
      <c r="H154" s="1" t="s">
        <v>216</v>
      </c>
      <c r="I154" s="34">
        <v>4.5170999999999996E-3</v>
      </c>
      <c r="J154" s="34">
        <v>231.96124</v>
      </c>
      <c r="K154" s="35" t="str">
        <f t="shared" si="10"/>
        <v>Leenderbos, Groote Heide &amp; De Plateaux_Lg09</v>
      </c>
      <c r="L154" s="36">
        <f>VLOOKUP(D154,DATA!A:F,5,FALSE)</f>
        <v>8.4126827976184013E-3</v>
      </c>
      <c r="M154" s="37">
        <f>VLOOKUP(D154,DATA!A:F,6,FALSE)</f>
        <v>1350</v>
      </c>
      <c r="N154" s="36">
        <f t="shared" si="11"/>
        <v>1.7591205728829098</v>
      </c>
      <c r="O154" s="36">
        <f t="shared" si="12"/>
        <v>1.7591862463629035</v>
      </c>
      <c r="P154" s="36">
        <f t="shared" si="13"/>
        <v>6.5673479993755279E-5</v>
      </c>
      <c r="Q154" s="36">
        <f t="shared" si="14"/>
        <v>0</v>
      </c>
    </row>
    <row r="155" spans="1:17" x14ac:dyDescent="0.3">
      <c r="A155" s="29">
        <v>1997744</v>
      </c>
      <c r="B155" s="1">
        <v>136</v>
      </c>
      <c r="C155" s="1" t="s">
        <v>14</v>
      </c>
      <c r="D155" s="1" t="s">
        <v>51</v>
      </c>
      <c r="E155" s="1" t="s">
        <v>52</v>
      </c>
      <c r="F155" s="47">
        <v>1000</v>
      </c>
      <c r="G155" s="34">
        <v>906.1</v>
      </c>
      <c r="H155" s="1" t="s">
        <v>216</v>
      </c>
      <c r="I155" s="34">
        <v>4.5471000000000001E-3</v>
      </c>
      <c r="J155" s="34">
        <v>3104.7539999999999</v>
      </c>
      <c r="K155" s="35" t="str">
        <f t="shared" si="10"/>
        <v>Leenderbos, Groote Heide &amp; De Plateaux_Lg09</v>
      </c>
      <c r="L155" s="36">
        <f>VLOOKUP(D155,DATA!A:F,5,FALSE)</f>
        <v>8.4126827976184013E-3</v>
      </c>
      <c r="M155" s="37">
        <f>VLOOKUP(D155,DATA!A:F,6,FALSE)</f>
        <v>1350</v>
      </c>
      <c r="N155" s="36">
        <f t="shared" si="11"/>
        <v>2.3330429432718534</v>
      </c>
      <c r="O155" s="36">
        <f t="shared" si="12"/>
        <v>2.3331301093142276</v>
      </c>
      <c r="P155" s="36">
        <f t="shared" si="13"/>
        <v>8.7166042374242636E-5</v>
      </c>
      <c r="Q155" s="36">
        <f t="shared" si="14"/>
        <v>0</v>
      </c>
    </row>
    <row r="156" spans="1:17" x14ac:dyDescent="0.3">
      <c r="A156" s="29">
        <v>1997745</v>
      </c>
      <c r="B156" s="1">
        <v>136</v>
      </c>
      <c r="C156" s="1" t="s">
        <v>14</v>
      </c>
      <c r="D156" s="1" t="s">
        <v>51</v>
      </c>
      <c r="E156" s="1" t="s">
        <v>52</v>
      </c>
      <c r="F156" s="47">
        <v>1000</v>
      </c>
      <c r="G156" s="34">
        <v>883.07</v>
      </c>
      <c r="H156" s="1" t="s">
        <v>216</v>
      </c>
      <c r="I156" s="34">
        <v>4.4054999999999997E-3</v>
      </c>
      <c r="J156" s="34">
        <v>4500.2179999999998</v>
      </c>
      <c r="K156" s="35" t="str">
        <f t="shared" si="10"/>
        <v>Leenderbos, Groote Heide &amp; De Plateaux_Lg09</v>
      </c>
      <c r="L156" s="36">
        <f>VLOOKUP(D156,DATA!A:F,5,FALSE)</f>
        <v>8.4126827976184013E-3</v>
      </c>
      <c r="M156" s="37">
        <f>VLOOKUP(D156,DATA!A:F,6,FALSE)</f>
        <v>1350</v>
      </c>
      <c r="N156" s="36">
        <f t="shared" si="11"/>
        <v>1.930052103951881</v>
      </c>
      <c r="O156" s="36">
        <f t="shared" si="12"/>
        <v>1.9301222563359763</v>
      </c>
      <c r="P156" s="36">
        <f t="shared" si="13"/>
        <v>7.0152384095356624E-5</v>
      </c>
      <c r="Q156" s="36">
        <f t="shared" si="14"/>
        <v>0</v>
      </c>
    </row>
    <row r="157" spans="1:17" x14ac:dyDescent="0.3">
      <c r="A157" s="29">
        <v>2000766</v>
      </c>
      <c r="B157" s="1">
        <v>136</v>
      </c>
      <c r="C157" s="1" t="s">
        <v>14</v>
      </c>
      <c r="D157" s="1" t="s">
        <v>22</v>
      </c>
      <c r="E157" s="1" t="s">
        <v>23</v>
      </c>
      <c r="F157" s="47">
        <v>1857</v>
      </c>
      <c r="G157" s="34">
        <v>1100.6099999999999</v>
      </c>
      <c r="H157" s="1" t="s">
        <v>216</v>
      </c>
      <c r="I157" s="34">
        <v>5.5801000000000002E-3</v>
      </c>
      <c r="J157" s="34">
        <v>545.05830000000003</v>
      </c>
      <c r="K157" s="35" t="str">
        <f t="shared" si="10"/>
        <v>Leenderbos, Groote Heide &amp; De Plateaux_H91E0C</v>
      </c>
      <c r="L157" s="36">
        <f>VLOOKUP(D157,DATA!A:F,5,FALSE)</f>
        <v>6.9280917156857415E-3</v>
      </c>
      <c r="M157" s="37">
        <f>VLOOKUP(D157,DATA!A:F,6,FALSE)</f>
        <v>2282</v>
      </c>
      <c r="N157" s="36">
        <f t="shared" si="11"/>
        <v>2.7878850801921113E-2</v>
      </c>
      <c r="O157" s="36">
        <f t="shared" si="12"/>
        <v>2.7879928303151887E-2</v>
      </c>
      <c r="P157" s="36">
        <f t="shared" si="13"/>
        <v>1.0775012307742693E-6</v>
      </c>
      <c r="Q157" s="36">
        <f t="shared" si="14"/>
        <v>0</v>
      </c>
    </row>
    <row r="158" spans="1:17" x14ac:dyDescent="0.3">
      <c r="A158" s="29">
        <v>2002295</v>
      </c>
      <c r="B158" s="1">
        <v>136</v>
      </c>
      <c r="C158" s="1" t="s">
        <v>14</v>
      </c>
      <c r="D158" s="1" t="s">
        <v>22</v>
      </c>
      <c r="E158" s="1" t="s">
        <v>23</v>
      </c>
      <c r="F158" s="47">
        <v>1857</v>
      </c>
      <c r="G158" s="34">
        <v>1061.75</v>
      </c>
      <c r="H158" s="1" t="s">
        <v>216</v>
      </c>
      <c r="I158" s="34">
        <v>5.3847000000000001E-3</v>
      </c>
      <c r="J158" s="34">
        <v>58.578290000000003</v>
      </c>
      <c r="K158" s="35" t="str">
        <f t="shared" si="10"/>
        <v>Leenderbos, Groote Heide &amp; De Plateaux_H91E0C</v>
      </c>
      <c r="L158" s="36">
        <f>VLOOKUP(D158,DATA!A:F,5,FALSE)</f>
        <v>6.9280917156857415E-3</v>
      </c>
      <c r="M158" s="37">
        <f>VLOOKUP(D158,DATA!A:F,6,FALSE)</f>
        <v>2282</v>
      </c>
      <c r="N158" s="36">
        <f t="shared" si="11"/>
        <v>2.1300030953012205E-2</v>
      </c>
      <c r="O158" s="36">
        <f t="shared" si="12"/>
        <v>2.1300825411040041E-2</v>
      </c>
      <c r="P158" s="36">
        <f t="shared" si="13"/>
        <v>7.9445802783628672E-7</v>
      </c>
      <c r="Q158" s="36">
        <f t="shared" si="14"/>
        <v>0</v>
      </c>
    </row>
    <row r="159" spans="1:17" x14ac:dyDescent="0.3">
      <c r="A159" s="29">
        <v>2003824</v>
      </c>
      <c r="B159" s="1">
        <v>136</v>
      </c>
      <c r="C159" s="1" t="s">
        <v>14</v>
      </c>
      <c r="D159" s="1" t="s">
        <v>22</v>
      </c>
      <c r="E159" s="1" t="s">
        <v>23</v>
      </c>
      <c r="F159" s="47">
        <v>1857</v>
      </c>
      <c r="G159" s="34">
        <v>1069.74</v>
      </c>
      <c r="H159" s="1" t="s">
        <v>216</v>
      </c>
      <c r="I159" s="34">
        <v>5.4917000000000004E-3</v>
      </c>
      <c r="J159" s="34">
        <v>3537.7584999999999</v>
      </c>
      <c r="K159" s="35" t="str">
        <f t="shared" si="10"/>
        <v>Leenderbos, Groote Heide &amp; De Plateaux_H91E0C</v>
      </c>
      <c r="L159" s="36">
        <f>VLOOKUP(D159,DATA!A:F,5,FALSE)</f>
        <v>6.9280917156857415E-3</v>
      </c>
      <c r="M159" s="37">
        <f>VLOOKUP(D159,DATA!A:F,6,FALSE)</f>
        <v>2282</v>
      </c>
      <c r="N159" s="36">
        <f t="shared" si="11"/>
        <v>2.2512075533338748E-2</v>
      </c>
      <c r="O159" s="36">
        <f t="shared" si="12"/>
        <v>2.2512931873768693E-2</v>
      </c>
      <c r="P159" s="36">
        <f t="shared" si="13"/>
        <v>8.5634042994511828E-7</v>
      </c>
      <c r="Q159" s="36">
        <f t="shared" si="14"/>
        <v>0</v>
      </c>
    </row>
    <row r="160" spans="1:17" x14ac:dyDescent="0.3">
      <c r="A160" s="29">
        <v>2005353</v>
      </c>
      <c r="B160" s="1">
        <v>136</v>
      </c>
      <c r="C160" s="1" t="s">
        <v>14</v>
      </c>
      <c r="D160" s="1" t="s">
        <v>22</v>
      </c>
      <c r="E160" s="1" t="s">
        <v>23</v>
      </c>
      <c r="F160" s="47">
        <v>1857</v>
      </c>
      <c r="G160" s="34">
        <v>1058.47</v>
      </c>
      <c r="H160" s="1" t="s">
        <v>216</v>
      </c>
      <c r="I160" s="34">
        <v>5.3994999999999998E-3</v>
      </c>
      <c r="J160" s="34">
        <v>370.97705000000002</v>
      </c>
      <c r="K160" s="35" t="str">
        <f t="shared" si="10"/>
        <v>Leenderbos, Groote Heide &amp; De Plateaux_H91E0C</v>
      </c>
      <c r="L160" s="36">
        <f>VLOOKUP(D160,DATA!A:F,5,FALSE)</f>
        <v>6.9280917156857415E-3</v>
      </c>
      <c r="M160" s="37">
        <f>VLOOKUP(D160,DATA!A:F,6,FALSE)</f>
        <v>2282</v>
      </c>
      <c r="N160" s="36">
        <f t="shared" si="11"/>
        <v>2.0821563798386535E-2</v>
      </c>
      <c r="O160" s="36">
        <f t="shared" si="12"/>
        <v>2.0822342548640436E-2</v>
      </c>
      <c r="P160" s="36">
        <f t="shared" si="13"/>
        <v>7.7875025390056196E-7</v>
      </c>
      <c r="Q160" s="36">
        <f t="shared" si="14"/>
        <v>0</v>
      </c>
    </row>
    <row r="161" spans="1:17" x14ac:dyDescent="0.3">
      <c r="A161" s="29">
        <v>2006882</v>
      </c>
      <c r="B161" s="1">
        <v>136</v>
      </c>
      <c r="C161" s="1" t="s">
        <v>14</v>
      </c>
      <c r="D161" s="1" t="s">
        <v>22</v>
      </c>
      <c r="E161" s="1" t="s">
        <v>23</v>
      </c>
      <c r="F161" s="47">
        <v>1857</v>
      </c>
      <c r="G161" s="34">
        <v>1100.82</v>
      </c>
      <c r="H161" s="1" t="s">
        <v>216</v>
      </c>
      <c r="I161" s="34">
        <v>5.4901000000000004E-3</v>
      </c>
      <c r="J161" s="34">
        <v>112.78922</v>
      </c>
      <c r="K161" s="35" t="str">
        <f t="shared" si="10"/>
        <v>Leenderbos, Groote Heide &amp; De Plateaux_H91E0C</v>
      </c>
      <c r="L161" s="36">
        <f>VLOOKUP(D161,DATA!A:F,5,FALSE)</f>
        <v>6.9280917156857415E-3</v>
      </c>
      <c r="M161" s="37">
        <f>VLOOKUP(D161,DATA!A:F,6,FALSE)</f>
        <v>2282</v>
      </c>
      <c r="N161" s="36">
        <f t="shared" si="11"/>
        <v>2.7919429909051746E-2</v>
      </c>
      <c r="O161" s="36">
        <f t="shared" si="12"/>
        <v>2.7920491573843124E-2</v>
      </c>
      <c r="P161" s="36">
        <f t="shared" si="13"/>
        <v>1.0616647913783139E-6</v>
      </c>
      <c r="Q161" s="36">
        <f t="shared" si="14"/>
        <v>0</v>
      </c>
    </row>
    <row r="162" spans="1:17" x14ac:dyDescent="0.3">
      <c r="A162" s="29">
        <v>2009943</v>
      </c>
      <c r="B162" s="1">
        <v>136</v>
      </c>
      <c r="C162" s="1" t="s">
        <v>14</v>
      </c>
      <c r="D162" s="1" t="s">
        <v>22</v>
      </c>
      <c r="E162" s="1" t="s">
        <v>23</v>
      </c>
      <c r="F162" s="47">
        <v>1857</v>
      </c>
      <c r="G162" s="34">
        <v>1161.77</v>
      </c>
      <c r="H162" s="1" t="s">
        <v>216</v>
      </c>
      <c r="I162" s="34">
        <v>5.7041000000000001E-3</v>
      </c>
      <c r="J162" s="34">
        <v>158.68379999999999</v>
      </c>
      <c r="K162" s="35" t="str">
        <f t="shared" si="10"/>
        <v>Leenderbos, Groote Heide &amp; De Plateaux_H91E0C</v>
      </c>
      <c r="L162" s="36">
        <f>VLOOKUP(D162,DATA!A:F,5,FALSE)</f>
        <v>6.9280917156857415E-3</v>
      </c>
      <c r="M162" s="37">
        <f>VLOOKUP(D162,DATA!A:F,6,FALSE)</f>
        <v>2282</v>
      </c>
      <c r="N162" s="36">
        <f t="shared" si="11"/>
        <v>4.2582499824029674E-2</v>
      </c>
      <c r="O162" s="36">
        <f t="shared" si="12"/>
        <v>4.258418193837088E-2</v>
      </c>
      <c r="P162" s="36">
        <f t="shared" si="13"/>
        <v>1.6821143412060202E-6</v>
      </c>
      <c r="Q162" s="36">
        <f t="shared" si="14"/>
        <v>0</v>
      </c>
    </row>
    <row r="163" spans="1:17" x14ac:dyDescent="0.3">
      <c r="A163" s="29">
        <v>2009967</v>
      </c>
      <c r="B163" s="1">
        <v>136</v>
      </c>
      <c r="C163" s="1" t="s">
        <v>14</v>
      </c>
      <c r="D163" s="1" t="s">
        <v>41</v>
      </c>
      <c r="E163" s="1" t="s">
        <v>42</v>
      </c>
      <c r="F163" s="47">
        <v>1071</v>
      </c>
      <c r="G163" s="34">
        <v>953.26</v>
      </c>
      <c r="H163" s="1" t="s">
        <v>216</v>
      </c>
      <c r="I163" s="34">
        <v>5.4238999999999997E-3</v>
      </c>
      <c r="J163" s="34">
        <v>1477.1613</v>
      </c>
      <c r="K163" s="35" t="str">
        <f t="shared" si="10"/>
        <v>Leenderbos, Groote Heide &amp; De Plateaux_H4010A</v>
      </c>
      <c r="L163" s="36">
        <f>VLOOKUP(D163,DATA!A:F,5,FALSE)</f>
        <v>1.3726988247862192E-2</v>
      </c>
      <c r="M163" s="37">
        <f>VLOOKUP(D163,DATA!A:F,6,FALSE)</f>
        <v>1285.5</v>
      </c>
      <c r="N163" s="36">
        <f t="shared" si="11"/>
        <v>1.0347032548152584</v>
      </c>
      <c r="O163" s="36">
        <f t="shared" si="12"/>
        <v>1.0347794980853728</v>
      </c>
      <c r="P163" s="36">
        <f t="shared" si="13"/>
        <v>7.6243270114462192E-5</v>
      </c>
      <c r="Q163" s="36">
        <f t="shared" si="14"/>
        <v>0</v>
      </c>
    </row>
    <row r="164" spans="1:17" x14ac:dyDescent="0.3">
      <c r="A164" s="29">
        <v>2011471</v>
      </c>
      <c r="B164" s="1">
        <v>136</v>
      </c>
      <c r="C164" s="1" t="s">
        <v>14</v>
      </c>
      <c r="D164" s="1" t="s">
        <v>22</v>
      </c>
      <c r="E164" s="1" t="s">
        <v>23</v>
      </c>
      <c r="F164" s="47">
        <v>1857</v>
      </c>
      <c r="G164" s="34">
        <v>1262.3900000000001</v>
      </c>
      <c r="H164" s="1" t="s">
        <v>216</v>
      </c>
      <c r="I164" s="34">
        <v>6.2129999999999998E-3</v>
      </c>
      <c r="J164" s="34">
        <v>3466.4301999999998</v>
      </c>
      <c r="K164" s="35" t="str">
        <f t="shared" si="10"/>
        <v>Leenderbos, Groote Heide &amp; De Plateaux_H91E0C</v>
      </c>
      <c r="L164" s="36">
        <f>VLOOKUP(D164,DATA!A:F,5,FALSE)</f>
        <v>6.9280917156857415E-3</v>
      </c>
      <c r="M164" s="37">
        <f>VLOOKUP(D164,DATA!A:F,6,FALSE)</f>
        <v>2282</v>
      </c>
      <c r="N164" s="36">
        <f t="shared" si="11"/>
        <v>8.5466017870513181E-2</v>
      </c>
      <c r="O164" s="36">
        <f t="shared" si="12"/>
        <v>8.5469693624604715E-2</v>
      </c>
      <c r="P164" s="36">
        <f t="shared" si="13"/>
        <v>3.6757540915338671E-6</v>
      </c>
      <c r="Q164" s="36">
        <f t="shared" si="14"/>
        <v>0</v>
      </c>
    </row>
    <row r="165" spans="1:17" x14ac:dyDescent="0.3">
      <c r="A165" s="29">
        <v>2011495</v>
      </c>
      <c r="B165" s="1">
        <v>136</v>
      </c>
      <c r="C165" s="1" t="s">
        <v>14</v>
      </c>
      <c r="D165" s="1" t="s">
        <v>41</v>
      </c>
      <c r="E165" s="1" t="s">
        <v>42</v>
      </c>
      <c r="F165" s="47">
        <v>1071</v>
      </c>
      <c r="G165" s="34">
        <v>941.19</v>
      </c>
      <c r="H165" s="1" t="s">
        <v>216</v>
      </c>
      <c r="I165" s="34">
        <v>5.3952999999999996E-3</v>
      </c>
      <c r="J165" s="34">
        <v>547.25930000000005</v>
      </c>
      <c r="K165" s="35" t="str">
        <f t="shared" si="10"/>
        <v>Leenderbos, Groote Heide &amp; De Plateaux_H4010A</v>
      </c>
      <c r="L165" s="36">
        <f>VLOOKUP(D165,DATA!A:F,5,FALSE)</f>
        <v>1.3726988247862192E-2</v>
      </c>
      <c r="M165" s="37">
        <f>VLOOKUP(D165,DATA!A:F,6,FALSE)</f>
        <v>1285.5</v>
      </c>
      <c r="N165" s="36">
        <f t="shared" si="11"/>
        <v>0.87810511687423487</v>
      </c>
      <c r="O165" s="36">
        <f t="shared" si="12"/>
        <v>0.87816958169262127</v>
      </c>
      <c r="P165" s="36">
        <f t="shared" si="13"/>
        <v>6.4464818386400502E-5</v>
      </c>
      <c r="Q165" s="36">
        <f t="shared" si="14"/>
        <v>0</v>
      </c>
    </row>
    <row r="166" spans="1:17" x14ac:dyDescent="0.3">
      <c r="A166" s="29">
        <v>2013000</v>
      </c>
      <c r="B166" s="1">
        <v>136</v>
      </c>
      <c r="C166" s="1" t="s">
        <v>14</v>
      </c>
      <c r="D166" s="1" t="s">
        <v>22</v>
      </c>
      <c r="E166" s="1" t="s">
        <v>23</v>
      </c>
      <c r="F166" s="47">
        <v>1857</v>
      </c>
      <c r="G166" s="34">
        <v>1196.0899999999999</v>
      </c>
      <c r="H166" s="1" t="s">
        <v>216</v>
      </c>
      <c r="I166" s="34">
        <v>5.8913000000000004E-3</v>
      </c>
      <c r="J166" s="34">
        <v>4477.2665999999999</v>
      </c>
      <c r="K166" s="35" t="str">
        <f t="shared" si="10"/>
        <v>Leenderbos, Groote Heide &amp; De Plateaux_H91E0C</v>
      </c>
      <c r="L166" s="36">
        <f>VLOOKUP(D166,DATA!A:F,5,FALSE)</f>
        <v>6.9280917156857415E-3</v>
      </c>
      <c r="M166" s="37">
        <f>VLOOKUP(D166,DATA!A:F,6,FALSE)</f>
        <v>2282</v>
      </c>
      <c r="N166" s="36">
        <f t="shared" si="11"/>
        <v>5.4006325621734554E-2</v>
      </c>
      <c r="O166" s="36">
        <f t="shared" si="12"/>
        <v>5.400852876957541E-2</v>
      </c>
      <c r="P166" s="36">
        <f t="shared" si="13"/>
        <v>2.203147840856845E-6</v>
      </c>
      <c r="Q166" s="36">
        <f t="shared" si="14"/>
        <v>0</v>
      </c>
    </row>
    <row r="167" spans="1:17" x14ac:dyDescent="0.3">
      <c r="A167" s="29">
        <v>2013001</v>
      </c>
      <c r="B167" s="1">
        <v>136</v>
      </c>
      <c r="C167" s="1" t="s">
        <v>14</v>
      </c>
      <c r="D167" s="1" t="s">
        <v>22</v>
      </c>
      <c r="E167" s="1" t="s">
        <v>23</v>
      </c>
      <c r="F167" s="47">
        <v>1857</v>
      </c>
      <c r="G167" s="34">
        <v>1145.83</v>
      </c>
      <c r="H167" s="1" t="s">
        <v>216</v>
      </c>
      <c r="I167" s="34">
        <v>5.9356000000000001E-3</v>
      </c>
      <c r="J167" s="34">
        <v>1638.1982</v>
      </c>
      <c r="K167" s="35" t="str">
        <f t="shared" si="10"/>
        <v>Leenderbos, Groote Heide &amp; De Plateaux_H91E0C</v>
      </c>
      <c r="L167" s="36">
        <f>VLOOKUP(D167,DATA!A:F,5,FALSE)</f>
        <v>6.9280917156857415E-3</v>
      </c>
      <c r="M167" s="37">
        <f>VLOOKUP(D167,DATA!A:F,6,FALSE)</f>
        <v>2282</v>
      </c>
      <c r="N167" s="36">
        <f t="shared" si="11"/>
        <v>3.8132010787519648E-2</v>
      </c>
      <c r="O167" s="36">
        <f t="shared" si="12"/>
        <v>3.8133578300867714E-2</v>
      </c>
      <c r="P167" s="36">
        <f t="shared" si="13"/>
        <v>1.5675133480663739E-6</v>
      </c>
      <c r="Q167" s="36">
        <f t="shared" si="14"/>
        <v>0</v>
      </c>
    </row>
    <row r="168" spans="1:17" x14ac:dyDescent="0.3">
      <c r="A168" s="29">
        <v>2013023</v>
      </c>
      <c r="B168" s="1">
        <v>136</v>
      </c>
      <c r="C168" s="1" t="s">
        <v>14</v>
      </c>
      <c r="D168" s="1" t="s">
        <v>41</v>
      </c>
      <c r="E168" s="1" t="s">
        <v>42</v>
      </c>
      <c r="F168" s="47">
        <v>1071</v>
      </c>
      <c r="G168" s="34">
        <v>955.92</v>
      </c>
      <c r="H168" s="1" t="s">
        <v>216</v>
      </c>
      <c r="I168" s="34">
        <v>5.5247999999999998E-3</v>
      </c>
      <c r="J168" s="34">
        <v>1004.4263999999999</v>
      </c>
      <c r="K168" s="35" t="str">
        <f t="shared" si="10"/>
        <v>Leenderbos, Groote Heide &amp; De Plateaux_H4010A</v>
      </c>
      <c r="L168" s="36">
        <f>VLOOKUP(D168,DATA!A:F,5,FALSE)</f>
        <v>1.3726988247862192E-2</v>
      </c>
      <c r="M168" s="37">
        <f>VLOOKUP(D168,DATA!A:F,6,FALSE)</f>
        <v>1285.5</v>
      </c>
      <c r="N168" s="36">
        <f t="shared" si="11"/>
        <v>1.0727696330460639</v>
      </c>
      <c r="O168" s="36">
        <f t="shared" si="12"/>
        <v>1.0728501208836592</v>
      </c>
      <c r="P168" s="36">
        <f t="shared" si="13"/>
        <v>8.048783759528888E-5</v>
      </c>
      <c r="Q168" s="36">
        <f t="shared" si="14"/>
        <v>0</v>
      </c>
    </row>
    <row r="169" spans="1:17" x14ac:dyDescent="0.3">
      <c r="A169" s="29">
        <v>2013025</v>
      </c>
      <c r="B169" s="1">
        <v>136</v>
      </c>
      <c r="C169" s="1" t="s">
        <v>14</v>
      </c>
      <c r="D169" s="1" t="s">
        <v>41</v>
      </c>
      <c r="E169" s="1" t="s">
        <v>42</v>
      </c>
      <c r="F169" s="47">
        <v>1071</v>
      </c>
      <c r="G169" s="34">
        <v>936.29</v>
      </c>
      <c r="H169" s="1" t="s">
        <v>216</v>
      </c>
      <c r="I169" s="34">
        <v>5.3873999999999997E-3</v>
      </c>
      <c r="J169" s="34">
        <v>7923.1005999999998</v>
      </c>
      <c r="K169" s="35" t="str">
        <f t="shared" si="10"/>
        <v>Leenderbos, Groote Heide &amp; De Plateaux_H4010A</v>
      </c>
      <c r="L169" s="36">
        <f>VLOOKUP(D169,DATA!A:F,5,FALSE)</f>
        <v>1.3726988247862192E-2</v>
      </c>
      <c r="M169" s="37">
        <f>VLOOKUP(D169,DATA!A:F,6,FALSE)</f>
        <v>1285.5</v>
      </c>
      <c r="N169" s="36">
        <f t="shared" si="11"/>
        <v>0.82145358686854975</v>
      </c>
      <c r="O169" s="36">
        <f t="shared" si="12"/>
        <v>0.82151383881034401</v>
      </c>
      <c r="P169" s="36">
        <f t="shared" si="13"/>
        <v>6.0251941794264852E-5</v>
      </c>
      <c r="Q169" s="36">
        <f t="shared" si="14"/>
        <v>0</v>
      </c>
    </row>
    <row r="170" spans="1:17" x14ac:dyDescent="0.3">
      <c r="A170" s="29">
        <v>2013029</v>
      </c>
      <c r="B170" s="1">
        <v>136</v>
      </c>
      <c r="C170" s="1" t="s">
        <v>14</v>
      </c>
      <c r="D170" s="1" t="s">
        <v>51</v>
      </c>
      <c r="E170" s="1" t="s">
        <v>52</v>
      </c>
      <c r="F170" s="47">
        <v>1000</v>
      </c>
      <c r="G170" s="34">
        <v>921.23</v>
      </c>
      <c r="H170" s="1" t="s">
        <v>216</v>
      </c>
      <c r="I170" s="34">
        <v>5.0410000000000003E-3</v>
      </c>
      <c r="J170" s="34">
        <v>5871.0625</v>
      </c>
      <c r="K170" s="35" t="str">
        <f t="shared" si="10"/>
        <v>Leenderbos, Groote Heide &amp; De Plateaux_Lg09</v>
      </c>
      <c r="L170" s="36">
        <f>VLOOKUP(D170,DATA!A:F,5,FALSE)</f>
        <v>8.4126827976184013E-3</v>
      </c>
      <c r="M170" s="37">
        <f>VLOOKUP(D170,DATA!A:F,6,FALSE)</f>
        <v>1350</v>
      </c>
      <c r="N170" s="36">
        <f t="shared" si="11"/>
        <v>2.6413639619078588</v>
      </c>
      <c r="O170" s="36">
        <f t="shared" si="12"/>
        <v>2.6414730211970934</v>
      </c>
      <c r="P170" s="36">
        <f t="shared" si="13"/>
        <v>1.0905928923454766E-4</v>
      </c>
      <c r="Q170" s="36">
        <f t="shared" si="14"/>
        <v>0</v>
      </c>
    </row>
    <row r="171" spans="1:17" x14ac:dyDescent="0.3">
      <c r="A171" s="29">
        <v>2013030</v>
      </c>
      <c r="B171" s="1">
        <v>136</v>
      </c>
      <c r="C171" s="1" t="s">
        <v>14</v>
      </c>
      <c r="D171" s="1" t="s">
        <v>51</v>
      </c>
      <c r="E171" s="1" t="s">
        <v>52</v>
      </c>
      <c r="F171" s="47">
        <v>1000</v>
      </c>
      <c r="G171" s="34">
        <v>908.01</v>
      </c>
      <c r="H171" s="1" t="s">
        <v>216</v>
      </c>
      <c r="I171" s="34">
        <v>5.0447000000000001E-3</v>
      </c>
      <c r="J171" s="34">
        <v>136.41878</v>
      </c>
      <c r="K171" s="35" t="str">
        <f t="shared" si="10"/>
        <v>Leenderbos, Groote Heide &amp; De Plateaux_Lg09</v>
      </c>
      <c r="L171" s="36">
        <f>VLOOKUP(D171,DATA!A:F,5,FALSE)</f>
        <v>8.4126827976184013E-3</v>
      </c>
      <c r="M171" s="37">
        <f>VLOOKUP(D171,DATA!A:F,6,FALSE)</f>
        <v>1350</v>
      </c>
      <c r="N171" s="36">
        <f t="shared" si="11"/>
        <v>2.3699379863520389</v>
      </c>
      <c r="O171" s="36">
        <f t="shared" si="12"/>
        <v>2.3700361835701731</v>
      </c>
      <c r="P171" s="36">
        <f t="shared" si="13"/>
        <v>9.819721813419946E-5</v>
      </c>
      <c r="Q171" s="36">
        <f t="shared" si="14"/>
        <v>0</v>
      </c>
    </row>
    <row r="172" spans="1:17" x14ac:dyDescent="0.3">
      <c r="A172" s="29">
        <v>2013078</v>
      </c>
      <c r="B172" s="1">
        <v>138</v>
      </c>
      <c r="C172" s="1" t="s">
        <v>38</v>
      </c>
      <c r="D172" s="1" t="s">
        <v>41</v>
      </c>
      <c r="E172" s="1" t="s">
        <v>42</v>
      </c>
      <c r="F172" s="47">
        <v>1071</v>
      </c>
      <c r="G172" s="34">
        <v>990.11</v>
      </c>
      <c r="H172" s="1" t="s">
        <v>216</v>
      </c>
      <c r="I172" s="34">
        <v>5.5729999999999998E-6</v>
      </c>
      <c r="J172" s="34">
        <v>221.50873000000001</v>
      </c>
      <c r="K172" s="35" t="str">
        <f t="shared" si="10"/>
        <v>Weerter- en Budelerbergen &amp; Ringselven_H4010A</v>
      </c>
      <c r="L172" s="36">
        <f>VLOOKUP(D172,DATA!A:F,5,FALSE)</f>
        <v>1.3726988247862192E-2</v>
      </c>
      <c r="M172" s="37">
        <f>VLOOKUP(D172,DATA!A:F,6,FALSE)</f>
        <v>1285.5</v>
      </c>
      <c r="N172" s="36">
        <f t="shared" si="11"/>
        <v>1.7043180170598329</v>
      </c>
      <c r="O172" s="36">
        <f t="shared" si="12"/>
        <v>1.7043181452189173</v>
      </c>
      <c r="P172" s="36">
        <f t="shared" si="13"/>
        <v>1.281590844559588E-7</v>
      </c>
      <c r="Q172" s="36">
        <f t="shared" si="14"/>
        <v>0</v>
      </c>
    </row>
    <row r="173" spans="1:17" x14ac:dyDescent="0.3">
      <c r="A173" s="29">
        <v>2014529</v>
      </c>
      <c r="B173" s="1">
        <v>136</v>
      </c>
      <c r="C173" s="1" t="s">
        <v>14</v>
      </c>
      <c r="D173" s="1" t="s">
        <v>22</v>
      </c>
      <c r="E173" s="1" t="s">
        <v>23</v>
      </c>
      <c r="F173" s="47">
        <v>1857</v>
      </c>
      <c r="G173" s="34">
        <v>1152.3900000000001</v>
      </c>
      <c r="H173" s="1" t="s">
        <v>216</v>
      </c>
      <c r="I173" s="34">
        <v>5.9014999999999996E-3</v>
      </c>
      <c r="J173" s="34">
        <v>8580.1589999999997</v>
      </c>
      <c r="K173" s="35" t="str">
        <f t="shared" si="10"/>
        <v>Leenderbos, Groote Heide &amp; De Plateaux_H91E0C</v>
      </c>
      <c r="L173" s="36">
        <f>VLOOKUP(D173,DATA!A:F,5,FALSE)</f>
        <v>6.9280917156857415E-3</v>
      </c>
      <c r="M173" s="37">
        <f>VLOOKUP(D173,DATA!A:F,6,FALSE)</f>
        <v>2282</v>
      </c>
      <c r="N173" s="36">
        <f t="shared" si="11"/>
        <v>3.9904322810690909E-2</v>
      </c>
      <c r="O173" s="36">
        <f t="shared" si="12"/>
        <v>3.9905953726412716E-2</v>
      </c>
      <c r="P173" s="36">
        <f t="shared" si="13"/>
        <v>1.630915721806403E-6</v>
      </c>
      <c r="Q173" s="36">
        <f t="shared" si="14"/>
        <v>0</v>
      </c>
    </row>
    <row r="174" spans="1:17" x14ac:dyDescent="0.3">
      <c r="A174" s="29">
        <v>2014530</v>
      </c>
      <c r="B174" s="1">
        <v>136</v>
      </c>
      <c r="C174" s="1" t="s">
        <v>14</v>
      </c>
      <c r="D174" s="1" t="s">
        <v>22</v>
      </c>
      <c r="E174" s="1" t="s">
        <v>23</v>
      </c>
      <c r="F174" s="47">
        <v>1857</v>
      </c>
      <c r="G174" s="34">
        <v>1145.78</v>
      </c>
      <c r="H174" s="1" t="s">
        <v>216</v>
      </c>
      <c r="I174" s="34">
        <v>6.1244000000000003E-3</v>
      </c>
      <c r="J174" s="34">
        <v>70.081999999999994</v>
      </c>
      <c r="K174" s="35" t="str">
        <f t="shared" si="10"/>
        <v>Leenderbos, Groote Heide &amp; De Plateaux_H91E0C</v>
      </c>
      <c r="L174" s="36">
        <f>VLOOKUP(D174,DATA!A:F,5,FALSE)</f>
        <v>6.9280917156857415E-3</v>
      </c>
      <c r="M174" s="37">
        <f>VLOOKUP(D174,DATA!A:F,6,FALSE)</f>
        <v>2282</v>
      </c>
      <c r="N174" s="36">
        <f t="shared" si="11"/>
        <v>3.8118809005981434E-2</v>
      </c>
      <c r="O174" s="36">
        <f t="shared" si="12"/>
        <v>3.8120425820224353E-2</v>
      </c>
      <c r="P174" s="36">
        <f t="shared" si="13"/>
        <v>1.6168142429190402E-6</v>
      </c>
      <c r="Q174" s="36">
        <f t="shared" si="14"/>
        <v>0</v>
      </c>
    </row>
    <row r="175" spans="1:17" x14ac:dyDescent="0.3">
      <c r="A175" s="29">
        <v>2014553</v>
      </c>
      <c r="B175" s="1">
        <v>136</v>
      </c>
      <c r="C175" s="1" t="s">
        <v>14</v>
      </c>
      <c r="D175" s="1" t="s">
        <v>41</v>
      </c>
      <c r="E175" s="1" t="s">
        <v>42</v>
      </c>
      <c r="F175" s="47">
        <v>1071</v>
      </c>
      <c r="G175" s="34">
        <v>927.67</v>
      </c>
      <c r="H175" s="1" t="s">
        <v>216</v>
      </c>
      <c r="I175" s="34">
        <v>5.3769000000000004E-3</v>
      </c>
      <c r="J175" s="34">
        <v>1871.5429999999999</v>
      </c>
      <c r="K175" s="35" t="str">
        <f t="shared" si="10"/>
        <v>Leenderbos, Groote Heide &amp; De Plateaux_H4010A</v>
      </c>
      <c r="L175" s="36">
        <f>VLOOKUP(D175,DATA!A:F,5,FALSE)</f>
        <v>1.3726988247862192E-2</v>
      </c>
      <c r="M175" s="37">
        <f>VLOOKUP(D175,DATA!A:F,6,FALSE)</f>
        <v>1285.5</v>
      </c>
      <c r="N175" s="36">
        <f t="shared" si="11"/>
        <v>0.73045374824992704</v>
      </c>
      <c r="O175" s="36">
        <f t="shared" si="12"/>
        <v>0.73050727018087702</v>
      </c>
      <c r="P175" s="36">
        <f t="shared" si="13"/>
        <v>5.3521930949984586E-5</v>
      </c>
      <c r="Q175" s="36">
        <f t="shared" si="14"/>
        <v>0</v>
      </c>
    </row>
    <row r="176" spans="1:17" x14ac:dyDescent="0.3">
      <c r="A176" s="29">
        <v>2014554</v>
      </c>
      <c r="B176" s="1">
        <v>136</v>
      </c>
      <c r="C176" s="1" t="s">
        <v>14</v>
      </c>
      <c r="D176" s="1" t="s">
        <v>41</v>
      </c>
      <c r="E176" s="1" t="s">
        <v>42</v>
      </c>
      <c r="F176" s="47">
        <v>1071</v>
      </c>
      <c r="G176" s="34">
        <v>898.2</v>
      </c>
      <c r="H176" s="1" t="s">
        <v>216</v>
      </c>
      <c r="I176" s="34">
        <v>5.2580999999999999E-3</v>
      </c>
      <c r="J176" s="34">
        <v>5115.2583000000004</v>
      </c>
      <c r="K176" s="35" t="str">
        <f t="shared" si="10"/>
        <v>Leenderbos, Groote Heide &amp; De Plateaux_H4010A</v>
      </c>
      <c r="L176" s="36">
        <f>VLOOKUP(D176,DATA!A:F,5,FALSE)</f>
        <v>1.3726988247862192E-2</v>
      </c>
      <c r="M176" s="37">
        <f>VLOOKUP(D176,DATA!A:F,6,FALSE)</f>
        <v>1285.5</v>
      </c>
      <c r="N176" s="36">
        <f t="shared" si="11"/>
        <v>0.48861010468686256</v>
      </c>
      <c r="O176" s="36">
        <f t="shared" si="12"/>
        <v>0.48864520046368659</v>
      </c>
      <c r="P176" s="36">
        <f t="shared" si="13"/>
        <v>3.509577682403453E-5</v>
      </c>
      <c r="Q176" s="36">
        <f t="shared" si="14"/>
        <v>0</v>
      </c>
    </row>
    <row r="177" spans="1:17" x14ac:dyDescent="0.3">
      <c r="A177" s="29">
        <v>2014554</v>
      </c>
      <c r="B177" s="1">
        <v>136</v>
      </c>
      <c r="C177" s="1" t="s">
        <v>14</v>
      </c>
      <c r="D177" s="1" t="s">
        <v>43</v>
      </c>
      <c r="E177" s="1" t="s">
        <v>44</v>
      </c>
      <c r="F177" s="47">
        <v>1071</v>
      </c>
      <c r="G177" s="34">
        <v>898.2</v>
      </c>
      <c r="H177" s="1" t="s">
        <v>216</v>
      </c>
      <c r="I177" s="34">
        <v>5.2580999999999999E-3</v>
      </c>
      <c r="J177" s="34">
        <v>2588.5907999999999</v>
      </c>
      <c r="K177" s="35" t="str">
        <f t="shared" si="10"/>
        <v>Leenderbos, Groote Heide &amp; De Plateaux_H7150</v>
      </c>
      <c r="L177" s="36">
        <f>VLOOKUP(D177,DATA!A:F,5,FALSE)</f>
        <v>1.3726988247862192E-2</v>
      </c>
      <c r="M177" s="37">
        <f>VLOOKUP(D177,DATA!A:F,6,FALSE)</f>
        <v>1285.5</v>
      </c>
      <c r="N177" s="36">
        <f t="shared" si="11"/>
        <v>0.48861010468686256</v>
      </c>
      <c r="O177" s="36">
        <f t="shared" si="12"/>
        <v>0.48864520046368659</v>
      </c>
      <c r="P177" s="36">
        <f t="shared" si="13"/>
        <v>3.509577682403453E-5</v>
      </c>
      <c r="Q177" s="36">
        <f t="shared" si="14"/>
        <v>0</v>
      </c>
    </row>
    <row r="178" spans="1:17" x14ac:dyDescent="0.3">
      <c r="A178" s="29">
        <v>2014558</v>
      </c>
      <c r="B178" s="1">
        <v>136</v>
      </c>
      <c r="C178" s="1" t="s">
        <v>14</v>
      </c>
      <c r="D178" s="1" t="s">
        <v>51</v>
      </c>
      <c r="E178" s="1" t="s">
        <v>52</v>
      </c>
      <c r="F178" s="47">
        <v>1000</v>
      </c>
      <c r="G178" s="34">
        <v>887.13</v>
      </c>
      <c r="H178" s="1" t="s">
        <v>216</v>
      </c>
      <c r="I178" s="34">
        <v>4.9565E-3</v>
      </c>
      <c r="J178" s="34">
        <v>3355.7919999999999</v>
      </c>
      <c r="K178" s="35" t="str">
        <f t="shared" si="10"/>
        <v>Leenderbos, Groote Heide &amp; De Plateaux_Lg09</v>
      </c>
      <c r="L178" s="36">
        <f>VLOOKUP(D178,DATA!A:F,5,FALSE)</f>
        <v>8.4126827976184013E-3</v>
      </c>
      <c r="M178" s="37">
        <f>VLOOKUP(D178,DATA!A:F,6,FALSE)</f>
        <v>1350</v>
      </c>
      <c r="N178" s="36">
        <f t="shared" si="11"/>
        <v>1.9957743298314699</v>
      </c>
      <c r="O178" s="36">
        <f t="shared" si="12"/>
        <v>1.9958558893309004</v>
      </c>
      <c r="P178" s="36">
        <f t="shared" si="13"/>
        <v>8.1559499430561289E-5</v>
      </c>
      <c r="Q178" s="36">
        <f t="shared" si="14"/>
        <v>0</v>
      </c>
    </row>
    <row r="179" spans="1:17" x14ac:dyDescent="0.3">
      <c r="A179" s="29">
        <v>2014559</v>
      </c>
      <c r="B179" s="1">
        <v>136</v>
      </c>
      <c r="C179" s="1" t="s">
        <v>14</v>
      </c>
      <c r="D179" s="1" t="s">
        <v>51</v>
      </c>
      <c r="E179" s="1" t="s">
        <v>52</v>
      </c>
      <c r="F179" s="47">
        <v>1000</v>
      </c>
      <c r="G179" s="34">
        <v>875.49</v>
      </c>
      <c r="H179" s="1" t="s">
        <v>216</v>
      </c>
      <c r="I179" s="34">
        <v>4.8152999999999998E-3</v>
      </c>
      <c r="J179" s="34">
        <v>383.80484000000001</v>
      </c>
      <c r="K179" s="35" t="str">
        <f t="shared" si="10"/>
        <v>Leenderbos, Groote Heide &amp; De Plateaux_Lg09</v>
      </c>
      <c r="L179" s="36">
        <f>VLOOKUP(D179,DATA!A:F,5,FALSE)</f>
        <v>8.4126827976184013E-3</v>
      </c>
      <c r="M179" s="37">
        <f>VLOOKUP(D179,DATA!A:F,6,FALSE)</f>
        <v>1350</v>
      </c>
      <c r="N179" s="36">
        <f t="shared" si="11"/>
        <v>1.8129800228347932</v>
      </c>
      <c r="O179" s="36">
        <f t="shared" si="12"/>
        <v>1.8130521358141634</v>
      </c>
      <c r="P179" s="36">
        <f t="shared" si="13"/>
        <v>7.2112979370153596E-5</v>
      </c>
      <c r="Q179" s="36">
        <f t="shared" si="14"/>
        <v>0</v>
      </c>
    </row>
    <row r="180" spans="1:17" x14ac:dyDescent="0.3">
      <c r="A180" s="29">
        <v>2016058</v>
      </c>
      <c r="B180" s="1">
        <v>136</v>
      </c>
      <c r="C180" s="1" t="s">
        <v>14</v>
      </c>
      <c r="D180" s="1" t="s">
        <v>22</v>
      </c>
      <c r="E180" s="1" t="s">
        <v>23</v>
      </c>
      <c r="F180" s="47">
        <v>1857</v>
      </c>
      <c r="G180" s="34">
        <v>1215.78</v>
      </c>
      <c r="H180" s="1" t="s">
        <v>216</v>
      </c>
      <c r="I180" s="34">
        <v>5.6609E-3</v>
      </c>
      <c r="J180" s="34">
        <v>172.65119999999999</v>
      </c>
      <c r="K180" s="35" t="str">
        <f t="shared" si="10"/>
        <v>Leenderbos, Groote Heide &amp; De Plateaux_H91E0C</v>
      </c>
      <c r="L180" s="36">
        <f>VLOOKUP(D180,DATA!A:F,5,FALSE)</f>
        <v>6.9280917156857415E-3</v>
      </c>
      <c r="M180" s="37">
        <f>VLOOKUP(D180,DATA!A:F,6,FALSE)</f>
        <v>2282</v>
      </c>
      <c r="N180" s="36">
        <f t="shared" si="11"/>
        <v>6.1894812776126219E-2</v>
      </c>
      <c r="O180" s="36">
        <f t="shared" si="12"/>
        <v>6.1897238788333933E-2</v>
      </c>
      <c r="P180" s="36">
        <f t="shared" si="13"/>
        <v>2.4260122077138235E-6</v>
      </c>
      <c r="Q180" s="36">
        <f t="shared" si="14"/>
        <v>0</v>
      </c>
    </row>
    <row r="181" spans="1:17" x14ac:dyDescent="0.3">
      <c r="A181" s="29">
        <v>2016060</v>
      </c>
      <c r="B181" s="1">
        <v>136</v>
      </c>
      <c r="C181" s="1" t="s">
        <v>14</v>
      </c>
      <c r="D181" s="1" t="s">
        <v>22</v>
      </c>
      <c r="E181" s="1" t="s">
        <v>23</v>
      </c>
      <c r="F181" s="47">
        <v>1857</v>
      </c>
      <c r="G181" s="34">
        <v>1247.95</v>
      </c>
      <c r="H181" s="1" t="s">
        <v>216</v>
      </c>
      <c r="I181" s="34">
        <v>6.4938000000000001E-3</v>
      </c>
      <c r="J181" s="34">
        <v>1553.4121</v>
      </c>
      <c r="K181" s="35" t="str">
        <f t="shared" si="10"/>
        <v>Leenderbos, Groote Heide &amp; De Plateaux_H91E0C</v>
      </c>
      <c r="L181" s="36">
        <f>VLOOKUP(D181,DATA!A:F,5,FALSE)</f>
        <v>6.9280917156857415E-3</v>
      </c>
      <c r="M181" s="37">
        <f>VLOOKUP(D181,DATA!A:F,6,FALSE)</f>
        <v>2282</v>
      </c>
      <c r="N181" s="36">
        <f t="shared" si="11"/>
        <v>7.7335922878860777E-2</v>
      </c>
      <c r="O181" s="36">
        <f t="shared" si="12"/>
        <v>7.7339399581669091E-2</v>
      </c>
      <c r="P181" s="36">
        <f t="shared" si="13"/>
        <v>3.476702808313803E-6</v>
      </c>
      <c r="Q181" s="36">
        <f t="shared" si="14"/>
        <v>0</v>
      </c>
    </row>
    <row r="182" spans="1:17" x14ac:dyDescent="0.3">
      <c r="A182" s="29">
        <v>2016083</v>
      </c>
      <c r="B182" s="1">
        <v>136</v>
      </c>
      <c r="C182" s="1" t="s">
        <v>14</v>
      </c>
      <c r="D182" s="1" t="s">
        <v>41</v>
      </c>
      <c r="E182" s="1" t="s">
        <v>42</v>
      </c>
      <c r="F182" s="47">
        <v>1071</v>
      </c>
      <c r="G182" s="34">
        <v>891.8</v>
      </c>
      <c r="H182" s="1" t="s">
        <v>216</v>
      </c>
      <c r="I182" s="34">
        <v>5.1917999999999999E-3</v>
      </c>
      <c r="J182" s="34">
        <v>1356.7988</v>
      </c>
      <c r="K182" s="35" t="str">
        <f t="shared" si="10"/>
        <v>Leenderbos, Groote Heide &amp; De Plateaux_H4010A</v>
      </c>
      <c r="L182" s="36">
        <f>VLOOKUP(D182,DATA!A:F,5,FALSE)</f>
        <v>1.3726988247862192E-2</v>
      </c>
      <c r="M182" s="37">
        <f>VLOOKUP(D182,DATA!A:F,6,FALSE)</f>
        <v>1285.5</v>
      </c>
      <c r="N182" s="36">
        <f t="shared" si="11"/>
        <v>0.44769989961287843</v>
      </c>
      <c r="O182" s="36">
        <f t="shared" si="12"/>
        <v>0.44773166446579338</v>
      </c>
      <c r="P182" s="36">
        <f t="shared" si="13"/>
        <v>3.176485291495057E-5</v>
      </c>
      <c r="Q182" s="36">
        <f t="shared" si="14"/>
        <v>0</v>
      </c>
    </row>
    <row r="183" spans="1:17" x14ac:dyDescent="0.3">
      <c r="A183" s="29">
        <v>2016087</v>
      </c>
      <c r="B183" s="1">
        <v>136</v>
      </c>
      <c r="C183" s="1" t="s">
        <v>14</v>
      </c>
      <c r="D183" s="1" t="s">
        <v>51</v>
      </c>
      <c r="E183" s="1" t="s">
        <v>52</v>
      </c>
      <c r="F183" s="47">
        <v>1000</v>
      </c>
      <c r="G183" s="34">
        <v>920.57</v>
      </c>
      <c r="H183" s="1" t="s">
        <v>216</v>
      </c>
      <c r="I183" s="34">
        <v>5.2211999999999996E-3</v>
      </c>
      <c r="J183" s="34">
        <v>219.10681</v>
      </c>
      <c r="K183" s="35" t="str">
        <f t="shared" si="10"/>
        <v>Leenderbos, Groote Heide &amp; De Plateaux_Lg09</v>
      </c>
      <c r="L183" s="36">
        <f>VLOOKUP(D183,DATA!A:F,5,FALSE)</f>
        <v>8.4126827976184013E-3</v>
      </c>
      <c r="M183" s="37">
        <f>VLOOKUP(D183,DATA!A:F,6,FALSE)</f>
        <v>1350</v>
      </c>
      <c r="N183" s="36">
        <f t="shared" si="11"/>
        <v>2.6271229917747849</v>
      </c>
      <c r="O183" s="36">
        <f t="shared" si="12"/>
        <v>2.6272353570933893</v>
      </c>
      <c r="P183" s="36">
        <f t="shared" si="13"/>
        <v>1.1236531860436827E-4</v>
      </c>
      <c r="Q183" s="36">
        <f t="shared" si="14"/>
        <v>0</v>
      </c>
    </row>
    <row r="184" spans="1:17" x14ac:dyDescent="0.3">
      <c r="A184" s="29">
        <v>2016088</v>
      </c>
      <c r="B184" s="1">
        <v>136</v>
      </c>
      <c r="C184" s="1" t="s">
        <v>14</v>
      </c>
      <c r="D184" s="1" t="s">
        <v>51</v>
      </c>
      <c r="E184" s="1" t="s">
        <v>52</v>
      </c>
      <c r="F184" s="47">
        <v>1000</v>
      </c>
      <c r="G184" s="34">
        <v>878.26</v>
      </c>
      <c r="H184" s="1" t="s">
        <v>216</v>
      </c>
      <c r="I184" s="34">
        <v>4.9058000000000001E-3</v>
      </c>
      <c r="J184" s="34">
        <v>5972.5977000000003</v>
      </c>
      <c r="K184" s="35" t="str">
        <f t="shared" si="10"/>
        <v>Leenderbos, Groote Heide &amp; De Plateaux_Lg09</v>
      </c>
      <c r="L184" s="36">
        <f>VLOOKUP(D184,DATA!A:F,5,FALSE)</f>
        <v>8.4126827976184013E-3</v>
      </c>
      <c r="M184" s="37">
        <f>VLOOKUP(D184,DATA!A:F,6,FALSE)</f>
        <v>1350</v>
      </c>
      <c r="N184" s="36">
        <f t="shared" si="11"/>
        <v>1.8549313613382203</v>
      </c>
      <c r="O184" s="36">
        <f t="shared" si="12"/>
        <v>1.8550064975524774</v>
      </c>
      <c r="P184" s="36">
        <f t="shared" si="13"/>
        <v>7.5136214257032208E-5</v>
      </c>
      <c r="Q184" s="36">
        <f t="shared" si="14"/>
        <v>0</v>
      </c>
    </row>
    <row r="185" spans="1:17" x14ac:dyDescent="0.3">
      <c r="A185" s="29">
        <v>2016089</v>
      </c>
      <c r="B185" s="1">
        <v>136</v>
      </c>
      <c r="C185" s="1" t="s">
        <v>14</v>
      </c>
      <c r="D185" s="1" t="s">
        <v>36</v>
      </c>
      <c r="E185" s="1" t="s">
        <v>37</v>
      </c>
      <c r="F185" s="47">
        <v>1357</v>
      </c>
      <c r="G185" s="34">
        <v>884.11</v>
      </c>
      <c r="H185" s="1" t="s">
        <v>216</v>
      </c>
      <c r="I185" s="34">
        <v>4.8012000000000003E-3</v>
      </c>
      <c r="J185" s="34">
        <v>644.28139999999996</v>
      </c>
      <c r="K185" s="35" t="str">
        <f t="shared" si="10"/>
        <v>Leenderbos, Groote Heide &amp; De Plateaux_H6510A</v>
      </c>
      <c r="L185" s="36">
        <f>VLOOKUP(D185,DATA!A:F,5,FALSE)</f>
        <v>6.9939168151221861E-3</v>
      </c>
      <c r="M185" s="37">
        <f>VLOOKUP(D185,DATA!A:F,6,FALSE)</f>
        <v>1778</v>
      </c>
      <c r="N185" s="36">
        <f t="shared" si="11"/>
        <v>0.19232911017431814</v>
      </c>
      <c r="O185" s="36">
        <f t="shared" si="12"/>
        <v>0.19233555611740835</v>
      </c>
      <c r="P185" s="36">
        <f t="shared" si="13"/>
        <v>6.4459430902108483E-6</v>
      </c>
      <c r="Q185" s="36">
        <f t="shared" si="14"/>
        <v>0</v>
      </c>
    </row>
    <row r="186" spans="1:17" x14ac:dyDescent="0.3">
      <c r="A186" s="29">
        <v>2017587</v>
      </c>
      <c r="B186" s="1">
        <v>136</v>
      </c>
      <c r="C186" s="1" t="s">
        <v>14</v>
      </c>
      <c r="D186" s="1" t="s">
        <v>22</v>
      </c>
      <c r="E186" s="1" t="s">
        <v>23</v>
      </c>
      <c r="F186" s="47">
        <v>1857</v>
      </c>
      <c r="G186" s="34">
        <v>1165.52</v>
      </c>
      <c r="H186" s="1" t="s">
        <v>216</v>
      </c>
      <c r="I186" s="34">
        <v>5.7397999999999998E-3</v>
      </c>
      <c r="J186" s="34">
        <v>232.88337999999999</v>
      </c>
      <c r="K186" s="35" t="str">
        <f t="shared" si="10"/>
        <v>Leenderbos, Groote Heide &amp; De Plateaux_H91E0C</v>
      </c>
      <c r="L186" s="36">
        <f>VLOOKUP(D186,DATA!A:F,5,FALSE)</f>
        <v>6.9280917156857415E-3</v>
      </c>
      <c r="M186" s="37">
        <f>VLOOKUP(D186,DATA!A:F,6,FALSE)</f>
        <v>2282</v>
      </c>
      <c r="N186" s="36">
        <f t="shared" si="11"/>
        <v>4.3702814391219896E-2</v>
      </c>
      <c r="O186" s="36">
        <f t="shared" si="12"/>
        <v>4.3704551546261655E-2</v>
      </c>
      <c r="P186" s="36">
        <f t="shared" si="13"/>
        <v>1.7371550417588644E-6</v>
      </c>
      <c r="Q186" s="36">
        <f t="shared" si="14"/>
        <v>0</v>
      </c>
    </row>
    <row r="187" spans="1:17" x14ac:dyDescent="0.3">
      <c r="A187" s="29">
        <v>2017588</v>
      </c>
      <c r="B187" s="1">
        <v>136</v>
      </c>
      <c r="C187" s="1" t="s">
        <v>14</v>
      </c>
      <c r="D187" s="1" t="s">
        <v>22</v>
      </c>
      <c r="E187" s="1" t="s">
        <v>23</v>
      </c>
      <c r="F187" s="47">
        <v>1857</v>
      </c>
      <c r="G187" s="34">
        <v>1163.99</v>
      </c>
      <c r="H187" s="1" t="s">
        <v>216</v>
      </c>
      <c r="I187" s="34">
        <v>6.2621999999999999E-3</v>
      </c>
      <c r="J187" s="34">
        <v>5755.6655000000001</v>
      </c>
      <c r="K187" s="35" t="str">
        <f t="shared" si="10"/>
        <v>Leenderbos, Groote Heide &amp; De Plateaux_H91E0C</v>
      </c>
      <c r="L187" s="36">
        <f>VLOOKUP(D187,DATA!A:F,5,FALSE)</f>
        <v>6.9280917156857415E-3</v>
      </c>
      <c r="M187" s="37">
        <f>VLOOKUP(D187,DATA!A:F,6,FALSE)</f>
        <v>2282</v>
      </c>
      <c r="N187" s="36">
        <f t="shared" si="11"/>
        <v>4.324221124253879E-2</v>
      </c>
      <c r="O187" s="36">
        <f t="shared" si="12"/>
        <v>4.3244086539413744E-2</v>
      </c>
      <c r="P187" s="36">
        <f t="shared" si="13"/>
        <v>1.8752968749535803E-6</v>
      </c>
      <c r="Q187" s="36">
        <f t="shared" si="14"/>
        <v>0</v>
      </c>
    </row>
    <row r="188" spans="1:17" x14ac:dyDescent="0.3">
      <c r="A188" s="29">
        <v>2017612</v>
      </c>
      <c r="B188" s="1">
        <v>136</v>
      </c>
      <c r="C188" s="1" t="s">
        <v>14</v>
      </c>
      <c r="D188" s="1" t="s">
        <v>41</v>
      </c>
      <c r="E188" s="1" t="s">
        <v>42</v>
      </c>
      <c r="F188" s="47">
        <v>1071</v>
      </c>
      <c r="G188" s="34">
        <v>896.87</v>
      </c>
      <c r="H188" s="1" t="s">
        <v>216</v>
      </c>
      <c r="I188" s="34">
        <v>5.2886000000000001E-3</v>
      </c>
      <c r="J188" s="34">
        <v>84.022125000000003</v>
      </c>
      <c r="K188" s="35" t="str">
        <f t="shared" si="10"/>
        <v>Leenderbos, Groote Heide &amp; De Plateaux_H4010A</v>
      </c>
      <c r="L188" s="36">
        <f>VLOOKUP(D188,DATA!A:F,5,FALSE)</f>
        <v>1.3726988247862192E-2</v>
      </c>
      <c r="M188" s="37">
        <f>VLOOKUP(D188,DATA!A:F,6,FALSE)</f>
        <v>1285.5</v>
      </c>
      <c r="N188" s="36">
        <f t="shared" si="11"/>
        <v>0.47981295204003532</v>
      </c>
      <c r="O188" s="36">
        <f t="shared" si="12"/>
        <v>0.47984761891916061</v>
      </c>
      <c r="P188" s="36">
        <f t="shared" si="13"/>
        <v>3.4666879125289096E-5</v>
      </c>
      <c r="Q188" s="36">
        <f t="shared" si="14"/>
        <v>0</v>
      </c>
    </row>
    <row r="189" spans="1:17" x14ac:dyDescent="0.3">
      <c r="A189" s="29">
        <v>2017612</v>
      </c>
      <c r="B189" s="1">
        <v>136</v>
      </c>
      <c r="C189" s="1" t="s">
        <v>14</v>
      </c>
      <c r="D189" s="1" t="s">
        <v>51</v>
      </c>
      <c r="E189" s="1" t="s">
        <v>52</v>
      </c>
      <c r="F189" s="47">
        <v>1000</v>
      </c>
      <c r="G189" s="34">
        <v>896.87</v>
      </c>
      <c r="H189" s="1" t="s">
        <v>216</v>
      </c>
      <c r="I189" s="34">
        <v>5.2886000000000001E-3</v>
      </c>
      <c r="J189" s="34">
        <v>4197.8296</v>
      </c>
      <c r="K189" s="35" t="str">
        <f t="shared" si="10"/>
        <v>Leenderbos, Groote Heide &amp; De Plateaux_Lg09</v>
      </c>
      <c r="L189" s="36">
        <f>VLOOKUP(D189,DATA!A:F,5,FALSE)</f>
        <v>8.4126827976184013E-3</v>
      </c>
      <c r="M189" s="37">
        <f>VLOOKUP(D189,DATA!A:F,6,FALSE)</f>
        <v>1350</v>
      </c>
      <c r="N189" s="36">
        <f t="shared" si="11"/>
        <v>2.1625085120922454</v>
      </c>
      <c r="O189" s="36">
        <f t="shared" si="12"/>
        <v>2.1626026463305248</v>
      </c>
      <c r="P189" s="36">
        <f t="shared" si="13"/>
        <v>9.4134238279419691E-5</v>
      </c>
      <c r="Q189" s="36">
        <f t="shared" si="14"/>
        <v>0</v>
      </c>
    </row>
    <row r="190" spans="1:17" x14ac:dyDescent="0.3">
      <c r="A190" s="29">
        <v>2017616</v>
      </c>
      <c r="B190" s="1">
        <v>136</v>
      </c>
      <c r="C190" s="1" t="s">
        <v>14</v>
      </c>
      <c r="D190" s="1" t="s">
        <v>51</v>
      </c>
      <c r="E190" s="1" t="s">
        <v>52</v>
      </c>
      <c r="F190" s="47">
        <v>1000</v>
      </c>
      <c r="G190" s="34">
        <v>873.02</v>
      </c>
      <c r="H190" s="1" t="s">
        <v>216</v>
      </c>
      <c r="I190" s="34">
        <v>4.9309999999999996E-3</v>
      </c>
      <c r="J190" s="34">
        <v>2105.0066000000002</v>
      </c>
      <c r="K190" s="35" t="str">
        <f t="shared" si="10"/>
        <v>Leenderbos, Groote Heide &amp; De Plateaux_Lg09</v>
      </c>
      <c r="L190" s="36">
        <f>VLOOKUP(D190,DATA!A:F,5,FALSE)</f>
        <v>8.4126827976184013E-3</v>
      </c>
      <c r="M190" s="37">
        <f>VLOOKUP(D190,DATA!A:F,6,FALSE)</f>
        <v>1350</v>
      </c>
      <c r="N190" s="36">
        <f t="shared" si="11"/>
        <v>1.7763585204877628</v>
      </c>
      <c r="O190" s="36">
        <f t="shared" si="12"/>
        <v>1.7764309015344062</v>
      </c>
      <c r="P190" s="36">
        <f t="shared" si="13"/>
        <v>7.2381046643421598E-5</v>
      </c>
      <c r="Q190" s="36">
        <f t="shared" si="14"/>
        <v>0</v>
      </c>
    </row>
    <row r="191" spans="1:17" x14ac:dyDescent="0.3">
      <c r="A191" s="29">
        <v>2017617</v>
      </c>
      <c r="B191" s="1">
        <v>136</v>
      </c>
      <c r="C191" s="1" t="s">
        <v>14</v>
      </c>
      <c r="D191" s="1" t="s">
        <v>51</v>
      </c>
      <c r="E191" s="1" t="s">
        <v>52</v>
      </c>
      <c r="F191" s="47">
        <v>1000</v>
      </c>
      <c r="G191" s="34">
        <v>900.81</v>
      </c>
      <c r="H191" s="1" t="s">
        <v>216</v>
      </c>
      <c r="I191" s="34">
        <v>4.9987E-3</v>
      </c>
      <c r="J191" s="34">
        <v>3205.3489</v>
      </c>
      <c r="K191" s="35" t="str">
        <f t="shared" si="10"/>
        <v>Leenderbos, Groote Heide &amp; De Plateaux_Lg09</v>
      </c>
      <c r="L191" s="36">
        <f>VLOOKUP(D191,DATA!A:F,5,FALSE)</f>
        <v>8.4126827976184013E-3</v>
      </c>
      <c r="M191" s="37">
        <f>VLOOKUP(D191,DATA!A:F,6,FALSE)</f>
        <v>1350</v>
      </c>
      <c r="N191" s="36">
        <f t="shared" si="11"/>
        <v>2.2337601595379235</v>
      </c>
      <c r="O191" s="36">
        <f t="shared" si="12"/>
        <v>2.2338519982455827</v>
      </c>
      <c r="P191" s="36">
        <f t="shared" si="13"/>
        <v>9.1838707659164243E-5</v>
      </c>
      <c r="Q191" s="36">
        <f t="shared" si="14"/>
        <v>0</v>
      </c>
    </row>
    <row r="192" spans="1:17" x14ac:dyDescent="0.3">
      <c r="A192" s="29">
        <v>2017618</v>
      </c>
      <c r="B192" s="1">
        <v>136</v>
      </c>
      <c r="C192" s="1" t="s">
        <v>14</v>
      </c>
      <c r="D192" s="1" t="s">
        <v>36</v>
      </c>
      <c r="E192" s="1" t="s">
        <v>37</v>
      </c>
      <c r="F192" s="47">
        <v>1357</v>
      </c>
      <c r="G192" s="34">
        <v>859.64</v>
      </c>
      <c r="H192" s="1" t="s">
        <v>216</v>
      </c>
      <c r="I192" s="34">
        <v>4.6506999999999998E-3</v>
      </c>
      <c r="J192" s="34">
        <v>34.503815000000003</v>
      </c>
      <c r="K192" s="35" t="str">
        <f t="shared" si="10"/>
        <v>Leenderbos, Groote Heide &amp; De Plateaux_H6510A</v>
      </c>
      <c r="L192" s="36">
        <f>VLOOKUP(D192,DATA!A:F,5,FALSE)</f>
        <v>6.9939168151221861E-3</v>
      </c>
      <c r="M192" s="37">
        <f>VLOOKUP(D192,DATA!A:F,6,FALSE)</f>
        <v>1778</v>
      </c>
      <c r="N192" s="36">
        <f t="shared" si="11"/>
        <v>0.16212529302742287</v>
      </c>
      <c r="O192" s="36">
        <f t="shared" si="12"/>
        <v>0.16213055794928152</v>
      </c>
      <c r="P192" s="36">
        <f t="shared" si="13"/>
        <v>5.2649218586497959E-6</v>
      </c>
      <c r="Q192" s="36">
        <f t="shared" si="14"/>
        <v>0</v>
      </c>
    </row>
    <row r="193" spans="1:17" x14ac:dyDescent="0.3">
      <c r="A193" s="29">
        <v>2017624</v>
      </c>
      <c r="B193" s="1">
        <v>136</v>
      </c>
      <c r="C193" s="1" t="s">
        <v>14</v>
      </c>
      <c r="D193" s="1" t="s">
        <v>51</v>
      </c>
      <c r="E193" s="1" t="s">
        <v>52</v>
      </c>
      <c r="F193" s="47">
        <v>1000</v>
      </c>
      <c r="G193" s="34">
        <v>912.48</v>
      </c>
      <c r="H193" s="1" t="s">
        <v>216</v>
      </c>
      <c r="I193" s="34">
        <v>4.8119E-3</v>
      </c>
      <c r="J193" s="34">
        <v>620.64873999999998</v>
      </c>
      <c r="K193" s="35" t="str">
        <f t="shared" si="10"/>
        <v>Leenderbos, Groote Heide &amp; De Plateaux_Lg09</v>
      </c>
      <c r="L193" s="36">
        <f>VLOOKUP(D193,DATA!A:F,5,FALSE)</f>
        <v>8.4126827976184013E-3</v>
      </c>
      <c r="M193" s="37">
        <f>VLOOKUP(D193,DATA!A:F,6,FALSE)</f>
        <v>1350</v>
      </c>
      <c r="N193" s="36">
        <f t="shared" si="11"/>
        <v>2.4585228847359528</v>
      </c>
      <c r="O193" s="36">
        <f t="shared" si="12"/>
        <v>2.45861996323405</v>
      </c>
      <c r="P193" s="36">
        <f t="shared" si="13"/>
        <v>9.7078498097147303E-5</v>
      </c>
      <c r="Q193" s="36">
        <f t="shared" si="14"/>
        <v>0</v>
      </c>
    </row>
    <row r="194" spans="1:17" x14ac:dyDescent="0.3">
      <c r="A194" s="29">
        <v>2017665</v>
      </c>
      <c r="B194" s="1">
        <v>138</v>
      </c>
      <c r="C194" s="1" t="s">
        <v>38</v>
      </c>
      <c r="D194" s="1" t="s">
        <v>41</v>
      </c>
      <c r="E194" s="1" t="s">
        <v>42</v>
      </c>
      <c r="F194" s="47">
        <v>1071</v>
      </c>
      <c r="G194" s="34">
        <v>971.79</v>
      </c>
      <c r="H194" s="1" t="s">
        <v>216</v>
      </c>
      <c r="I194" s="34">
        <v>1.6892999999999999E-5</v>
      </c>
      <c r="J194" s="34">
        <v>5716.5439999999999</v>
      </c>
      <c r="K194" s="35" t="str">
        <f t="shared" si="10"/>
        <v>Weerter- en Budelerbergen &amp; Ringselven_H4010A</v>
      </c>
      <c r="L194" s="36">
        <f>VLOOKUP(D194,DATA!A:F,5,FALSE)</f>
        <v>1.3726988247862192E-2</v>
      </c>
      <c r="M194" s="37">
        <f>VLOOKUP(D194,DATA!A:F,6,FALSE)</f>
        <v>1285.5</v>
      </c>
      <c r="N194" s="36">
        <f t="shared" si="11"/>
        <v>1.3304049394515158</v>
      </c>
      <c r="O194" s="36">
        <f t="shared" si="12"/>
        <v>1.3304052438547671</v>
      </c>
      <c r="P194" s="36">
        <f t="shared" si="13"/>
        <v>3.0440325127223389E-7</v>
      </c>
      <c r="Q194" s="36">
        <f t="shared" si="14"/>
        <v>0</v>
      </c>
    </row>
    <row r="195" spans="1:17" x14ac:dyDescent="0.3">
      <c r="A195" s="29">
        <v>2019117</v>
      </c>
      <c r="B195" s="1">
        <v>136</v>
      </c>
      <c r="C195" s="1" t="s">
        <v>14</v>
      </c>
      <c r="D195" s="1" t="s">
        <v>22</v>
      </c>
      <c r="E195" s="1" t="s">
        <v>23</v>
      </c>
      <c r="F195" s="47">
        <v>1857</v>
      </c>
      <c r="G195" s="34">
        <v>1150.23</v>
      </c>
      <c r="H195" s="1" t="s">
        <v>216</v>
      </c>
      <c r="I195" s="34">
        <v>5.8621000000000003E-3</v>
      </c>
      <c r="J195" s="34">
        <v>2125.9232999999999</v>
      </c>
      <c r="K195" s="35" t="str">
        <f t="shared" ref="K195:K258" si="15">_xlfn.CONCAT(C195,"_",D195)</f>
        <v>Leenderbos, Groote Heide &amp; De Plateaux_H91E0C</v>
      </c>
      <c r="L195" s="36">
        <f>VLOOKUP(D195,DATA!A:F,5,FALSE)</f>
        <v>6.9280917156857415E-3</v>
      </c>
      <c r="M195" s="37">
        <f>VLOOKUP(D195,DATA!A:F,6,FALSE)</f>
        <v>2282</v>
      </c>
      <c r="N195" s="36">
        <f t="shared" ref="N195:N258" si="16">100/(1+EXP(-L195*(G195-M195)))</f>
        <v>3.931184638373024E-2</v>
      </c>
      <c r="O195" s="36">
        <f t="shared" ref="O195:O258" si="17">100/(1+EXP(-L195*((G195+I195)-M195)))</f>
        <v>3.9313442367029543E-2</v>
      </c>
      <c r="P195" s="36">
        <f t="shared" ref="P195:P258" si="18">O195-N195</f>
        <v>1.5959832993031609E-6</v>
      </c>
      <c r="Q195" s="36">
        <f t="shared" ref="Q195:Q258" si="19">IF(AND(H195&lt;&gt;"below",I195&gt;=0.005),J195*P195/100,0)</f>
        <v>0</v>
      </c>
    </row>
    <row r="196" spans="1:17" x14ac:dyDescent="0.3">
      <c r="A196" s="29">
        <v>2019118</v>
      </c>
      <c r="B196" s="1">
        <v>136</v>
      </c>
      <c r="C196" s="1" t="s">
        <v>14</v>
      </c>
      <c r="D196" s="1" t="s">
        <v>22</v>
      </c>
      <c r="E196" s="1" t="s">
        <v>23</v>
      </c>
      <c r="F196" s="47">
        <v>1857</v>
      </c>
      <c r="G196" s="34">
        <v>1187.5999999999999</v>
      </c>
      <c r="H196" s="1" t="s">
        <v>216</v>
      </c>
      <c r="I196" s="34">
        <v>6.4561999999999996E-3</v>
      </c>
      <c r="J196" s="34">
        <v>4280.4926999999998</v>
      </c>
      <c r="K196" s="35" t="str">
        <f t="shared" si="15"/>
        <v>Leenderbos, Groote Heide &amp; De Plateaux_H91E0C</v>
      </c>
      <c r="L196" s="36">
        <f>VLOOKUP(D196,DATA!A:F,5,FALSE)</f>
        <v>6.9280917156857415E-3</v>
      </c>
      <c r="M196" s="37">
        <f>VLOOKUP(D196,DATA!A:F,6,FALSE)</f>
        <v>2282</v>
      </c>
      <c r="N196" s="36">
        <f t="shared" si="16"/>
        <v>5.0922890251879481E-2</v>
      </c>
      <c r="O196" s="36">
        <f t="shared" si="17"/>
        <v>5.0925166880232679E-2</v>
      </c>
      <c r="P196" s="36">
        <f t="shared" si="18"/>
        <v>2.2766283531983067E-6</v>
      </c>
      <c r="Q196" s="36">
        <f t="shared" si="19"/>
        <v>0</v>
      </c>
    </row>
    <row r="197" spans="1:17" x14ac:dyDescent="0.3">
      <c r="A197" s="29">
        <v>2019146</v>
      </c>
      <c r="B197" s="1">
        <v>136</v>
      </c>
      <c r="C197" s="1" t="s">
        <v>14</v>
      </c>
      <c r="D197" s="1" t="s">
        <v>51</v>
      </c>
      <c r="E197" s="1" t="s">
        <v>52</v>
      </c>
      <c r="F197" s="47">
        <v>1000</v>
      </c>
      <c r="G197" s="34">
        <v>851.72</v>
      </c>
      <c r="H197" s="1" t="s">
        <v>216</v>
      </c>
      <c r="I197" s="34">
        <v>4.8179E-3</v>
      </c>
      <c r="J197" s="34">
        <v>7523.4570000000003</v>
      </c>
      <c r="K197" s="35" t="str">
        <f t="shared" si="15"/>
        <v>Leenderbos, Groote Heide &amp; De Plateaux_Lg09</v>
      </c>
      <c r="L197" s="36">
        <f>VLOOKUP(D197,DATA!A:F,5,FALSE)</f>
        <v>8.4126827976184013E-3</v>
      </c>
      <c r="M197" s="37">
        <f>VLOOKUP(D197,DATA!A:F,6,FALSE)</f>
        <v>1350</v>
      </c>
      <c r="N197" s="36">
        <f t="shared" si="16"/>
        <v>1.489281479798189</v>
      </c>
      <c r="O197" s="36">
        <f t="shared" si="17"/>
        <v>1.4893409447553465</v>
      </c>
      <c r="P197" s="36">
        <f t="shared" si="18"/>
        <v>5.9464957157473464E-5</v>
      </c>
      <c r="Q197" s="36">
        <f t="shared" si="19"/>
        <v>0</v>
      </c>
    </row>
    <row r="198" spans="1:17" x14ac:dyDescent="0.3">
      <c r="A198" s="29">
        <v>2019147</v>
      </c>
      <c r="B198" s="1">
        <v>136</v>
      </c>
      <c r="C198" s="1" t="s">
        <v>14</v>
      </c>
      <c r="D198" s="1" t="s">
        <v>36</v>
      </c>
      <c r="E198" s="1" t="s">
        <v>37</v>
      </c>
      <c r="F198" s="47">
        <v>1357</v>
      </c>
      <c r="G198" s="34">
        <v>865.9</v>
      </c>
      <c r="H198" s="1" t="s">
        <v>216</v>
      </c>
      <c r="I198" s="34">
        <v>4.7125999999999999E-3</v>
      </c>
      <c r="J198" s="34">
        <v>211.76912999999999</v>
      </c>
      <c r="K198" s="35" t="str">
        <f t="shared" si="15"/>
        <v>Leenderbos, Groote Heide &amp; De Plateaux_H6510A</v>
      </c>
      <c r="L198" s="36">
        <f>VLOOKUP(D198,DATA!A:F,5,FALSE)</f>
        <v>6.9939168151221861E-3</v>
      </c>
      <c r="M198" s="37">
        <f>VLOOKUP(D198,DATA!A:F,6,FALSE)</f>
        <v>1778</v>
      </c>
      <c r="N198" s="36">
        <f t="shared" si="16"/>
        <v>0.16936883858252202</v>
      </c>
      <c r="O198" s="36">
        <f t="shared" si="17"/>
        <v>0.16937441153706456</v>
      </c>
      <c r="P198" s="36">
        <f t="shared" si="18"/>
        <v>5.5729545425375893E-6</v>
      </c>
      <c r="Q198" s="36">
        <f t="shared" si="19"/>
        <v>0</v>
      </c>
    </row>
    <row r="199" spans="1:17" x14ac:dyDescent="0.3">
      <c r="A199" s="29">
        <v>2019147</v>
      </c>
      <c r="B199" s="1">
        <v>136</v>
      </c>
      <c r="C199" s="1" t="s">
        <v>14</v>
      </c>
      <c r="D199" s="1" t="s">
        <v>51</v>
      </c>
      <c r="E199" s="1" t="s">
        <v>52</v>
      </c>
      <c r="F199" s="47">
        <v>1000</v>
      </c>
      <c r="G199" s="34">
        <v>865.9</v>
      </c>
      <c r="H199" s="1" t="s">
        <v>216</v>
      </c>
      <c r="I199" s="34">
        <v>4.7125999999999999E-3</v>
      </c>
      <c r="J199" s="34">
        <v>5.4630365000000003</v>
      </c>
      <c r="K199" s="35" t="str">
        <f t="shared" si="15"/>
        <v>Leenderbos, Groote Heide &amp; De Plateaux_Lg09</v>
      </c>
      <c r="L199" s="36">
        <f>VLOOKUP(D199,DATA!A:F,5,FALSE)</f>
        <v>8.4126827976184013E-3</v>
      </c>
      <c r="M199" s="37">
        <f>VLOOKUP(D199,DATA!A:F,6,FALSE)</f>
        <v>1350</v>
      </c>
      <c r="N199" s="36">
        <f t="shared" si="16"/>
        <v>1.674811288341401</v>
      </c>
      <c r="O199" s="36">
        <f t="shared" si="17"/>
        <v>1.6748765764491444</v>
      </c>
      <c r="P199" s="36">
        <f t="shared" si="18"/>
        <v>6.5288107743421975E-5</v>
      </c>
      <c r="Q199" s="36">
        <f t="shared" si="19"/>
        <v>0</v>
      </c>
    </row>
    <row r="200" spans="1:17" x14ac:dyDescent="0.3">
      <c r="A200" s="29">
        <v>2019154</v>
      </c>
      <c r="B200" s="1">
        <v>136</v>
      </c>
      <c r="C200" s="1" t="s">
        <v>14</v>
      </c>
      <c r="D200" s="1" t="s">
        <v>51</v>
      </c>
      <c r="E200" s="1" t="s">
        <v>52</v>
      </c>
      <c r="F200" s="47">
        <v>1000</v>
      </c>
      <c r="G200" s="34">
        <v>898.2</v>
      </c>
      <c r="H200" s="1" t="s">
        <v>216</v>
      </c>
      <c r="I200" s="34">
        <v>4.7381999999999997E-3</v>
      </c>
      <c r="J200" s="34">
        <v>1022.4711</v>
      </c>
      <c r="K200" s="35" t="str">
        <f t="shared" si="15"/>
        <v>Leenderbos, Groote Heide &amp; De Plateaux_Lg09</v>
      </c>
      <c r="L200" s="36">
        <f>VLOOKUP(D200,DATA!A:F,5,FALSE)</f>
        <v>8.4126827976184013E-3</v>
      </c>
      <c r="M200" s="37">
        <f>VLOOKUP(D200,DATA!A:F,6,FALSE)</f>
        <v>1350</v>
      </c>
      <c r="N200" s="36">
        <f t="shared" si="16"/>
        <v>2.1863084337612637</v>
      </c>
      <c r="O200" s="36">
        <f t="shared" si="17"/>
        <v>2.1863936784363172</v>
      </c>
      <c r="P200" s="36">
        <f t="shared" si="18"/>
        <v>8.524467505344191E-5</v>
      </c>
      <c r="Q200" s="36">
        <f t="shared" si="19"/>
        <v>0</v>
      </c>
    </row>
    <row r="201" spans="1:17" x14ac:dyDescent="0.3">
      <c r="A201" s="29">
        <v>2019195</v>
      </c>
      <c r="B201" s="1">
        <v>138</v>
      </c>
      <c r="C201" s="1" t="s">
        <v>38</v>
      </c>
      <c r="D201" s="1" t="s">
        <v>41</v>
      </c>
      <c r="E201" s="1" t="s">
        <v>42</v>
      </c>
      <c r="F201" s="47">
        <v>1071</v>
      </c>
      <c r="G201" s="34">
        <v>968.77</v>
      </c>
      <c r="H201" s="1" t="s">
        <v>216</v>
      </c>
      <c r="I201" s="34">
        <v>1.0967E-5</v>
      </c>
      <c r="J201" s="34">
        <v>1305.33373429888</v>
      </c>
      <c r="K201" s="35" t="str">
        <f t="shared" si="15"/>
        <v>Weerter- en Budelerbergen &amp; Ringselven_H4010A</v>
      </c>
      <c r="L201" s="36">
        <f>VLOOKUP(D201,DATA!A:F,5,FALSE)</f>
        <v>1.3726988247862192E-2</v>
      </c>
      <c r="M201" s="37">
        <f>VLOOKUP(D201,DATA!A:F,6,FALSE)</f>
        <v>1285.5</v>
      </c>
      <c r="N201" s="36">
        <f t="shared" si="16"/>
        <v>1.2770698239360077</v>
      </c>
      <c r="O201" s="36">
        <f t="shared" si="17"/>
        <v>1.2770700137358362</v>
      </c>
      <c r="P201" s="36">
        <f t="shared" si="18"/>
        <v>1.8979982852052046E-7</v>
      </c>
      <c r="Q201" s="36">
        <f t="shared" si="19"/>
        <v>0</v>
      </c>
    </row>
    <row r="202" spans="1:17" x14ac:dyDescent="0.3">
      <c r="A202" s="29">
        <v>2020646</v>
      </c>
      <c r="B202" s="1">
        <v>136</v>
      </c>
      <c r="C202" s="1" t="s">
        <v>14</v>
      </c>
      <c r="D202" s="1" t="s">
        <v>22</v>
      </c>
      <c r="E202" s="1" t="s">
        <v>23</v>
      </c>
      <c r="F202" s="47">
        <v>1857</v>
      </c>
      <c r="G202" s="34">
        <v>1200.75</v>
      </c>
      <c r="H202" s="1" t="s">
        <v>216</v>
      </c>
      <c r="I202" s="34">
        <v>6.2119999999999996E-3</v>
      </c>
      <c r="J202" s="34">
        <v>2442.2085000000002</v>
      </c>
      <c r="K202" s="35" t="str">
        <f t="shared" si="15"/>
        <v>Leenderbos, Groote Heide &amp; De Plateaux_H91E0C</v>
      </c>
      <c r="L202" s="36">
        <f>VLOOKUP(D202,DATA!A:F,5,FALSE)</f>
        <v>6.9280917156857415E-3</v>
      </c>
      <c r="M202" s="37">
        <f>VLOOKUP(D202,DATA!A:F,6,FALSE)</f>
        <v>2282</v>
      </c>
      <c r="N202" s="36">
        <f t="shared" si="16"/>
        <v>5.5777377609341906E-2</v>
      </c>
      <c r="O202" s="36">
        <f t="shared" si="17"/>
        <v>5.5779776830024927E-2</v>
      </c>
      <c r="P202" s="36">
        <f t="shared" si="18"/>
        <v>2.3992206830206197E-6</v>
      </c>
      <c r="Q202" s="36">
        <f t="shared" si="19"/>
        <v>0</v>
      </c>
    </row>
    <row r="203" spans="1:17" x14ac:dyDescent="0.3">
      <c r="A203" s="29">
        <v>2020675</v>
      </c>
      <c r="B203" s="1">
        <v>136</v>
      </c>
      <c r="C203" s="1" t="s">
        <v>14</v>
      </c>
      <c r="D203" s="1" t="s">
        <v>51</v>
      </c>
      <c r="E203" s="1" t="s">
        <v>52</v>
      </c>
      <c r="F203" s="47">
        <v>1000</v>
      </c>
      <c r="G203" s="34">
        <v>882.68</v>
      </c>
      <c r="H203" s="1" t="s">
        <v>216</v>
      </c>
      <c r="I203" s="34">
        <v>4.9151000000000004E-3</v>
      </c>
      <c r="J203" s="34">
        <v>4299.9030000000002</v>
      </c>
      <c r="K203" s="35" t="str">
        <f t="shared" si="15"/>
        <v>Leenderbos, Groote Heide &amp; De Plateaux_Lg09</v>
      </c>
      <c r="L203" s="36">
        <f>VLOOKUP(D203,DATA!A:F,5,FALSE)</f>
        <v>8.4126827976184013E-3</v>
      </c>
      <c r="M203" s="37">
        <f>VLOOKUP(D203,DATA!A:F,6,FALSE)</f>
        <v>1350</v>
      </c>
      <c r="N203" s="36">
        <f t="shared" si="16"/>
        <v>1.9238517097356853</v>
      </c>
      <c r="O203" s="36">
        <f t="shared" si="17"/>
        <v>1.923929730553964</v>
      </c>
      <c r="P203" s="36">
        <f t="shared" si="18"/>
        <v>7.8020818278679016E-5</v>
      </c>
      <c r="Q203" s="36">
        <f t="shared" si="19"/>
        <v>0</v>
      </c>
    </row>
    <row r="204" spans="1:17" x14ac:dyDescent="0.3">
      <c r="A204" s="29">
        <v>2020676</v>
      </c>
      <c r="B204" s="1">
        <v>136</v>
      </c>
      <c r="C204" s="1" t="s">
        <v>14</v>
      </c>
      <c r="D204" s="1" t="s">
        <v>51</v>
      </c>
      <c r="E204" s="1" t="s">
        <v>52</v>
      </c>
      <c r="F204" s="47">
        <v>1000</v>
      </c>
      <c r="G204" s="34">
        <v>861.68</v>
      </c>
      <c r="H204" s="1" t="s">
        <v>216</v>
      </c>
      <c r="I204" s="34">
        <v>4.6552E-3</v>
      </c>
      <c r="J204" s="34">
        <v>76.72824</v>
      </c>
      <c r="K204" s="35" t="str">
        <f t="shared" si="15"/>
        <v>Leenderbos, Groote Heide &amp; De Plateaux_Lg09</v>
      </c>
      <c r="L204" s="36">
        <f>VLOOKUP(D204,DATA!A:F,5,FALSE)</f>
        <v>8.4126827976184013E-3</v>
      </c>
      <c r="M204" s="37">
        <f>VLOOKUP(D204,DATA!A:F,6,FALSE)</f>
        <v>1350</v>
      </c>
      <c r="N204" s="36">
        <f t="shared" si="16"/>
        <v>1.6173407651483755</v>
      </c>
      <c r="O204" s="36">
        <f t="shared" si="17"/>
        <v>1.6174030813792262</v>
      </c>
      <c r="P204" s="36">
        <f t="shared" si="18"/>
        <v>6.23162308506231E-5</v>
      </c>
      <c r="Q204" s="36">
        <f t="shared" si="19"/>
        <v>0</v>
      </c>
    </row>
    <row r="205" spans="1:17" x14ac:dyDescent="0.3">
      <c r="A205" s="29">
        <v>2020682</v>
      </c>
      <c r="B205" s="1">
        <v>136</v>
      </c>
      <c r="C205" s="1" t="s">
        <v>14</v>
      </c>
      <c r="D205" s="1" t="s">
        <v>51</v>
      </c>
      <c r="E205" s="1" t="s">
        <v>52</v>
      </c>
      <c r="F205" s="47">
        <v>1000</v>
      </c>
      <c r="G205" s="34">
        <v>879.71</v>
      </c>
      <c r="H205" s="1" t="s">
        <v>216</v>
      </c>
      <c r="I205" s="34">
        <v>4.7092999999999996E-3</v>
      </c>
      <c r="J205" s="34">
        <v>3879.0895999999998</v>
      </c>
      <c r="K205" s="35" t="str">
        <f t="shared" si="15"/>
        <v>Leenderbos, Groote Heide &amp; De Plateaux_Lg09</v>
      </c>
      <c r="L205" s="36">
        <f>VLOOKUP(D205,DATA!A:F,5,FALSE)</f>
        <v>8.4126827976184013E-3</v>
      </c>
      <c r="M205" s="37">
        <f>VLOOKUP(D205,DATA!A:F,6,FALSE)</f>
        <v>1350</v>
      </c>
      <c r="N205" s="36">
        <f t="shared" si="16"/>
        <v>1.8772697335726001</v>
      </c>
      <c r="O205" s="36">
        <f t="shared" si="17"/>
        <v>1.8773427121601567</v>
      </c>
      <c r="P205" s="36">
        <f t="shared" si="18"/>
        <v>7.2978587556615793E-5</v>
      </c>
      <c r="Q205" s="36">
        <f t="shared" si="19"/>
        <v>0</v>
      </c>
    </row>
    <row r="206" spans="1:17" x14ac:dyDescent="0.3">
      <c r="A206" s="29">
        <v>2022204</v>
      </c>
      <c r="B206" s="1">
        <v>136</v>
      </c>
      <c r="C206" s="1" t="s">
        <v>14</v>
      </c>
      <c r="D206" s="1" t="s">
        <v>51</v>
      </c>
      <c r="E206" s="1" t="s">
        <v>52</v>
      </c>
      <c r="F206" s="47">
        <v>1000</v>
      </c>
      <c r="G206" s="34">
        <v>911.94</v>
      </c>
      <c r="H206" s="1" t="s">
        <v>216</v>
      </c>
      <c r="I206" s="34">
        <v>5.13E-3</v>
      </c>
      <c r="J206" s="34">
        <v>496.31808000000001</v>
      </c>
      <c r="K206" s="35" t="str">
        <f t="shared" si="15"/>
        <v>Leenderbos, Groote Heide &amp; De Plateaux_Lg09</v>
      </c>
      <c r="L206" s="36">
        <f>VLOOKUP(D206,DATA!A:F,5,FALSE)</f>
        <v>8.4126827976184013E-3</v>
      </c>
      <c r="M206" s="37">
        <f>VLOOKUP(D206,DATA!A:F,6,FALSE)</f>
        <v>1350</v>
      </c>
      <c r="N206" s="36">
        <f t="shared" si="16"/>
        <v>2.4476522685743922</v>
      </c>
      <c r="O206" s="36">
        <f t="shared" si="17"/>
        <v>2.4477553186314078</v>
      </c>
      <c r="P206" s="36">
        <f t="shared" si="18"/>
        <v>1.0305005701560788E-4</v>
      </c>
      <c r="Q206" s="36">
        <f t="shared" si="19"/>
        <v>0</v>
      </c>
    </row>
    <row r="207" spans="1:17" x14ac:dyDescent="0.3">
      <c r="A207" s="29">
        <v>2022205</v>
      </c>
      <c r="B207" s="1">
        <v>136</v>
      </c>
      <c r="C207" s="1" t="s">
        <v>14</v>
      </c>
      <c r="D207" s="1" t="s">
        <v>51</v>
      </c>
      <c r="E207" s="1" t="s">
        <v>52</v>
      </c>
      <c r="F207" s="47">
        <v>1000</v>
      </c>
      <c r="G207" s="34">
        <v>875.02</v>
      </c>
      <c r="H207" s="1" t="s">
        <v>216</v>
      </c>
      <c r="I207" s="34">
        <v>4.8244999999999998E-3</v>
      </c>
      <c r="J207" s="34">
        <v>5599.8879999999999</v>
      </c>
      <c r="K207" s="35" t="str">
        <f t="shared" si="15"/>
        <v>Leenderbos, Groote Heide &amp; De Plateaux_Lg09</v>
      </c>
      <c r="L207" s="36">
        <f>VLOOKUP(D207,DATA!A:F,5,FALSE)</f>
        <v>8.4126827976184013E-3</v>
      </c>
      <c r="M207" s="37">
        <f>VLOOKUP(D207,DATA!A:F,6,FALSE)</f>
        <v>1350</v>
      </c>
      <c r="N207" s="36">
        <f t="shared" si="16"/>
        <v>1.8059549273287967</v>
      </c>
      <c r="O207" s="36">
        <f t="shared" si="17"/>
        <v>1.8060269032741803</v>
      </c>
      <c r="P207" s="36">
        <f t="shared" si="18"/>
        <v>7.1975945383551121E-5</v>
      </c>
      <c r="Q207" s="36">
        <f t="shared" si="19"/>
        <v>0</v>
      </c>
    </row>
    <row r="208" spans="1:17" x14ac:dyDescent="0.3">
      <c r="A208" s="29">
        <v>2022209</v>
      </c>
      <c r="B208" s="1">
        <v>136</v>
      </c>
      <c r="C208" s="1" t="s">
        <v>14</v>
      </c>
      <c r="D208" s="1" t="s">
        <v>51</v>
      </c>
      <c r="E208" s="1" t="s">
        <v>52</v>
      </c>
      <c r="F208" s="47">
        <v>1000</v>
      </c>
      <c r="G208" s="34">
        <v>913.79</v>
      </c>
      <c r="H208" s="1" t="s">
        <v>216</v>
      </c>
      <c r="I208" s="34">
        <v>4.9430999999999998E-3</v>
      </c>
      <c r="J208" s="34">
        <v>195.02475000000001</v>
      </c>
      <c r="K208" s="35" t="str">
        <f t="shared" si="15"/>
        <v>Leenderbos, Groote Heide &amp; De Plateaux_Lg09</v>
      </c>
      <c r="L208" s="36">
        <f>VLOOKUP(D208,DATA!A:F,5,FALSE)</f>
        <v>8.4126827976184013E-3</v>
      </c>
      <c r="M208" s="37">
        <f>VLOOKUP(D208,DATA!A:F,6,FALSE)</f>
        <v>1350</v>
      </c>
      <c r="N208" s="36">
        <f t="shared" si="16"/>
        <v>2.4850901212720213</v>
      </c>
      <c r="O208" s="36">
        <f t="shared" si="17"/>
        <v>2.4851908969337053</v>
      </c>
      <c r="P208" s="36">
        <f t="shared" si="18"/>
        <v>1.0077566168398278E-4</v>
      </c>
      <c r="Q208" s="36">
        <f t="shared" si="19"/>
        <v>0</v>
      </c>
    </row>
    <row r="209" spans="1:17" x14ac:dyDescent="0.3">
      <c r="A209" s="29">
        <v>2023727</v>
      </c>
      <c r="B209" s="1">
        <v>136</v>
      </c>
      <c r="C209" s="1" t="s">
        <v>14</v>
      </c>
      <c r="D209" s="1" t="s">
        <v>51</v>
      </c>
      <c r="E209" s="1" t="s">
        <v>52</v>
      </c>
      <c r="F209" s="47">
        <v>1000</v>
      </c>
      <c r="G209" s="34">
        <v>896.61</v>
      </c>
      <c r="H209" s="1" t="s">
        <v>216</v>
      </c>
      <c r="I209" s="34">
        <v>5.3356000000000002E-3</v>
      </c>
      <c r="J209" s="34">
        <v>396.30486999999999</v>
      </c>
      <c r="K209" s="35" t="str">
        <f t="shared" si="15"/>
        <v>Leenderbos, Groote Heide &amp; De Plateaux_Lg09</v>
      </c>
      <c r="L209" s="36">
        <f>VLOOKUP(D209,DATA!A:F,5,FALSE)</f>
        <v>8.4126827976184013E-3</v>
      </c>
      <c r="M209" s="37">
        <f>VLOOKUP(D209,DATA!A:F,6,FALSE)</f>
        <v>1350</v>
      </c>
      <c r="N209" s="36">
        <f t="shared" si="16"/>
        <v>2.157885589324676</v>
      </c>
      <c r="O209" s="36">
        <f t="shared" si="17"/>
        <v>2.1579803616089568</v>
      </c>
      <c r="P209" s="36">
        <f t="shared" si="18"/>
        <v>9.4772284280786323E-5</v>
      </c>
      <c r="Q209" s="36">
        <f t="shared" si="19"/>
        <v>0</v>
      </c>
    </row>
    <row r="210" spans="1:17" x14ac:dyDescent="0.3">
      <c r="A210" s="29">
        <v>2023733</v>
      </c>
      <c r="B210" s="1">
        <v>136</v>
      </c>
      <c r="C210" s="1" t="s">
        <v>14</v>
      </c>
      <c r="D210" s="1" t="s">
        <v>51</v>
      </c>
      <c r="E210" s="1" t="s">
        <v>52</v>
      </c>
      <c r="F210" s="47">
        <v>1000</v>
      </c>
      <c r="G210" s="34">
        <v>860.09</v>
      </c>
      <c r="H210" s="1" t="s">
        <v>216</v>
      </c>
      <c r="I210" s="34">
        <v>4.7974000000000003E-3</v>
      </c>
      <c r="J210" s="34">
        <v>159.45444000000001</v>
      </c>
      <c r="K210" s="35" t="str">
        <f t="shared" si="15"/>
        <v>Leenderbos, Groote Heide &amp; De Plateaux_Lg09</v>
      </c>
      <c r="L210" s="36">
        <f>VLOOKUP(D210,DATA!A:F,5,FALSE)</f>
        <v>8.4126827976184013E-3</v>
      </c>
      <c r="M210" s="37">
        <f>VLOOKUP(D210,DATA!A:F,6,FALSE)</f>
        <v>1350</v>
      </c>
      <c r="N210" s="36">
        <f t="shared" si="16"/>
        <v>1.5961940114120408</v>
      </c>
      <c r="O210" s="36">
        <f t="shared" si="17"/>
        <v>1.5962574051706915</v>
      </c>
      <c r="P210" s="36">
        <f t="shared" si="18"/>
        <v>6.33937586507205E-5</v>
      </c>
      <c r="Q210" s="36">
        <f t="shared" si="19"/>
        <v>0</v>
      </c>
    </row>
    <row r="211" spans="1:17" x14ac:dyDescent="0.3">
      <c r="A211" s="29">
        <v>2023734</v>
      </c>
      <c r="B211" s="1">
        <v>136</v>
      </c>
      <c r="C211" s="1" t="s">
        <v>14</v>
      </c>
      <c r="D211" s="1" t="s">
        <v>51</v>
      </c>
      <c r="E211" s="1" t="s">
        <v>52</v>
      </c>
      <c r="F211" s="47">
        <v>1000</v>
      </c>
      <c r="G211" s="34">
        <v>840.3</v>
      </c>
      <c r="H211" s="1" t="s">
        <v>216</v>
      </c>
      <c r="I211" s="34">
        <v>4.6182999999999997E-3</v>
      </c>
      <c r="J211" s="34">
        <v>3865.5715</v>
      </c>
      <c r="K211" s="35" t="str">
        <f t="shared" si="15"/>
        <v>Leenderbos, Groote Heide &amp; De Plateaux_Lg09</v>
      </c>
      <c r="L211" s="36">
        <f>VLOOKUP(D211,DATA!A:F,5,FALSE)</f>
        <v>8.4126827976184013E-3</v>
      </c>
      <c r="M211" s="37">
        <f>VLOOKUP(D211,DATA!A:F,6,FALSE)</f>
        <v>1350</v>
      </c>
      <c r="N211" s="36">
        <f t="shared" si="16"/>
        <v>1.3547082033296247</v>
      </c>
      <c r="O211" s="36">
        <f t="shared" si="17"/>
        <v>1.3547601248003078</v>
      </c>
      <c r="P211" s="36">
        <f t="shared" si="18"/>
        <v>5.1921470683113924E-5</v>
      </c>
      <c r="Q211" s="36">
        <f t="shared" si="19"/>
        <v>0</v>
      </c>
    </row>
    <row r="212" spans="1:17" x14ac:dyDescent="0.3">
      <c r="A212" s="29">
        <v>2023737</v>
      </c>
      <c r="B212" s="1">
        <v>136</v>
      </c>
      <c r="C212" s="1" t="s">
        <v>14</v>
      </c>
      <c r="D212" s="1" t="s">
        <v>51</v>
      </c>
      <c r="E212" s="1" t="s">
        <v>52</v>
      </c>
      <c r="F212" s="47">
        <v>1000</v>
      </c>
      <c r="G212" s="34">
        <v>929.55</v>
      </c>
      <c r="H212" s="1" t="s">
        <v>216</v>
      </c>
      <c r="I212" s="34">
        <v>4.9296000000000001E-3</v>
      </c>
      <c r="J212" s="34">
        <v>625</v>
      </c>
      <c r="K212" s="35" t="str">
        <f t="shared" si="15"/>
        <v>Leenderbos, Groote Heide &amp; De Plateaux_Lg09</v>
      </c>
      <c r="L212" s="36">
        <f>VLOOKUP(D212,DATA!A:F,5,FALSE)</f>
        <v>8.4126827976184013E-3</v>
      </c>
      <c r="M212" s="37">
        <f>VLOOKUP(D212,DATA!A:F,6,FALSE)</f>
        <v>1350</v>
      </c>
      <c r="N212" s="36">
        <f t="shared" si="16"/>
        <v>2.8274514741194356</v>
      </c>
      <c r="O212" s="36">
        <f t="shared" si="17"/>
        <v>2.8275654186397108</v>
      </c>
      <c r="P212" s="36">
        <f t="shared" si="18"/>
        <v>1.1394452027513324E-4</v>
      </c>
      <c r="Q212" s="36">
        <f t="shared" si="19"/>
        <v>0</v>
      </c>
    </row>
    <row r="213" spans="1:17" x14ac:dyDescent="0.3">
      <c r="A213" s="29">
        <v>2023738</v>
      </c>
      <c r="B213" s="1">
        <v>136</v>
      </c>
      <c r="C213" s="1" t="s">
        <v>14</v>
      </c>
      <c r="D213" s="1" t="s">
        <v>51</v>
      </c>
      <c r="E213" s="1" t="s">
        <v>52</v>
      </c>
      <c r="F213" s="47">
        <v>1000</v>
      </c>
      <c r="G213" s="34">
        <v>924.75</v>
      </c>
      <c r="H213" s="1" t="s">
        <v>216</v>
      </c>
      <c r="I213" s="34">
        <v>5.0324999999999996E-3</v>
      </c>
      <c r="J213" s="34">
        <v>1751.325</v>
      </c>
      <c r="K213" s="35" t="str">
        <f t="shared" si="15"/>
        <v>Leenderbos, Groote Heide &amp; De Plateaux_Lg09</v>
      </c>
      <c r="L213" s="36">
        <f>VLOOKUP(D213,DATA!A:F,5,FALSE)</f>
        <v>8.4126827976184013E-3</v>
      </c>
      <c r="M213" s="37">
        <f>VLOOKUP(D213,DATA!A:F,6,FALSE)</f>
        <v>1350</v>
      </c>
      <c r="N213" s="36">
        <f t="shared" si="16"/>
        <v>2.718593144848509</v>
      </c>
      <c r="O213" s="36">
        <f t="shared" si="17"/>
        <v>2.7187051146868426</v>
      </c>
      <c r="P213" s="36">
        <f t="shared" si="18"/>
        <v>1.1196983833361429E-4</v>
      </c>
      <c r="Q213" s="36">
        <f t="shared" si="19"/>
        <v>0</v>
      </c>
    </row>
    <row r="214" spans="1:17" x14ac:dyDescent="0.3">
      <c r="A214" s="29">
        <v>2025234</v>
      </c>
      <c r="B214" s="1">
        <v>136</v>
      </c>
      <c r="C214" s="1" t="s">
        <v>14</v>
      </c>
      <c r="D214" s="1" t="s">
        <v>22</v>
      </c>
      <c r="E214" s="1" t="s">
        <v>23</v>
      </c>
      <c r="F214" s="47">
        <v>1857</v>
      </c>
      <c r="G214" s="34">
        <v>1013.51</v>
      </c>
      <c r="H214" s="1" t="s">
        <v>216</v>
      </c>
      <c r="I214" s="34">
        <v>5.7292999999999997E-3</v>
      </c>
      <c r="J214" s="34">
        <v>720.91740000000004</v>
      </c>
      <c r="K214" s="35" t="str">
        <f t="shared" si="15"/>
        <v>Leenderbos, Groote Heide &amp; De Plateaux_H91E0C</v>
      </c>
      <c r="L214" s="36">
        <f>VLOOKUP(D214,DATA!A:F,5,FALSE)</f>
        <v>6.9280917156857415E-3</v>
      </c>
      <c r="M214" s="37">
        <f>VLOOKUP(D214,DATA!A:F,6,FALSE)</f>
        <v>2282</v>
      </c>
      <c r="N214" s="36">
        <f t="shared" si="16"/>
        <v>1.5249670499140038E-2</v>
      </c>
      <c r="O214" s="36">
        <f t="shared" si="17"/>
        <v>1.5250275725778691E-2</v>
      </c>
      <c r="P214" s="36">
        <f t="shared" si="18"/>
        <v>6.0522663865303361E-7</v>
      </c>
      <c r="Q214" s="36">
        <f t="shared" si="19"/>
        <v>0</v>
      </c>
    </row>
    <row r="215" spans="1:17" x14ac:dyDescent="0.3">
      <c r="A215" s="29">
        <v>2025256</v>
      </c>
      <c r="B215" s="1">
        <v>136</v>
      </c>
      <c r="C215" s="1" t="s">
        <v>14</v>
      </c>
      <c r="D215" s="1" t="s">
        <v>51</v>
      </c>
      <c r="E215" s="1" t="s">
        <v>52</v>
      </c>
      <c r="F215" s="47">
        <v>1000</v>
      </c>
      <c r="G215" s="34">
        <v>866.8</v>
      </c>
      <c r="H215" s="1" t="s">
        <v>216</v>
      </c>
      <c r="I215" s="34">
        <v>5.1869000000000004E-3</v>
      </c>
      <c r="J215" s="34">
        <v>383.12317000000002</v>
      </c>
      <c r="K215" s="35" t="str">
        <f t="shared" si="15"/>
        <v>Leenderbos, Groote Heide &amp; De Plateaux_Lg09</v>
      </c>
      <c r="L215" s="36">
        <f>VLOOKUP(D215,DATA!A:F,5,FALSE)</f>
        <v>8.4126827976184013E-3</v>
      </c>
      <c r="M215" s="37">
        <f>VLOOKUP(D215,DATA!A:F,6,FALSE)</f>
        <v>1350</v>
      </c>
      <c r="N215" s="36">
        <f t="shared" si="16"/>
        <v>1.6873253290546941</v>
      </c>
      <c r="O215" s="36">
        <f t="shared" si="17"/>
        <v>1.6873977159387195</v>
      </c>
      <c r="P215" s="36">
        <f t="shared" si="18"/>
        <v>7.2386884025332776E-5</v>
      </c>
      <c r="Q215" s="36">
        <f t="shared" si="19"/>
        <v>0</v>
      </c>
    </row>
    <row r="216" spans="1:17" x14ac:dyDescent="0.3">
      <c r="A216" s="29">
        <v>2025263</v>
      </c>
      <c r="B216" s="1">
        <v>136</v>
      </c>
      <c r="C216" s="1" t="s">
        <v>14</v>
      </c>
      <c r="D216" s="1" t="s">
        <v>51</v>
      </c>
      <c r="E216" s="1" t="s">
        <v>52</v>
      </c>
      <c r="F216" s="47">
        <v>1000</v>
      </c>
      <c r="G216" s="34">
        <v>853.43</v>
      </c>
      <c r="H216" s="1" t="s">
        <v>216</v>
      </c>
      <c r="I216" s="34">
        <v>4.7749000000000003E-3</v>
      </c>
      <c r="J216" s="34">
        <v>4770.9780000000001</v>
      </c>
      <c r="K216" s="35" t="str">
        <f t="shared" si="15"/>
        <v>Leenderbos, Groote Heide &amp; De Plateaux_Lg09</v>
      </c>
      <c r="L216" s="36">
        <f>VLOOKUP(D216,DATA!A:F,5,FALSE)</f>
        <v>8.4126827976184013E-3</v>
      </c>
      <c r="M216" s="37">
        <f>VLOOKUP(D216,DATA!A:F,6,FALSE)</f>
        <v>1350</v>
      </c>
      <c r="N216" s="36">
        <f t="shared" si="16"/>
        <v>1.5105347004010348</v>
      </c>
      <c r="O216" s="36">
        <f t="shared" si="17"/>
        <v>1.5105944627611361</v>
      </c>
      <c r="P216" s="36">
        <f t="shared" si="18"/>
        <v>5.9762360101300871E-5</v>
      </c>
      <c r="Q216" s="36">
        <f t="shared" si="19"/>
        <v>0</v>
      </c>
    </row>
    <row r="217" spans="1:17" x14ac:dyDescent="0.3">
      <c r="A217" s="29">
        <v>2025264</v>
      </c>
      <c r="B217" s="1">
        <v>136</v>
      </c>
      <c r="C217" s="1" t="s">
        <v>14</v>
      </c>
      <c r="D217" s="1" t="s">
        <v>51</v>
      </c>
      <c r="E217" s="1" t="s">
        <v>52</v>
      </c>
      <c r="F217" s="47">
        <v>1000</v>
      </c>
      <c r="G217" s="34">
        <v>828.85</v>
      </c>
      <c r="H217" s="1" t="s">
        <v>216</v>
      </c>
      <c r="I217" s="34">
        <v>4.5059000000000002E-3</v>
      </c>
      <c r="J217" s="34">
        <v>3202.0646999999999</v>
      </c>
      <c r="K217" s="35" t="str">
        <f t="shared" si="15"/>
        <v>Leenderbos, Groote Heide &amp; De Plateaux_Lg09</v>
      </c>
      <c r="L217" s="36">
        <f>VLOOKUP(D217,DATA!A:F,5,FALSE)</f>
        <v>8.4126827976184013E-3</v>
      </c>
      <c r="M217" s="37">
        <f>VLOOKUP(D217,DATA!A:F,6,FALSE)</f>
        <v>1350</v>
      </c>
      <c r="N217" s="36">
        <f t="shared" si="16"/>
        <v>1.2318359352258854</v>
      </c>
      <c r="O217" s="36">
        <f t="shared" si="17"/>
        <v>1.2318820557189931</v>
      </c>
      <c r="P217" s="36">
        <f t="shared" si="18"/>
        <v>4.6120493107704164E-5</v>
      </c>
      <c r="Q217" s="36">
        <f t="shared" si="19"/>
        <v>0</v>
      </c>
    </row>
    <row r="218" spans="1:17" x14ac:dyDescent="0.3">
      <c r="A218" s="29">
        <v>2025267</v>
      </c>
      <c r="B218" s="1">
        <v>136</v>
      </c>
      <c r="C218" s="1" t="s">
        <v>14</v>
      </c>
      <c r="D218" s="1" t="s">
        <v>51</v>
      </c>
      <c r="E218" s="1" t="s">
        <v>52</v>
      </c>
      <c r="F218" s="47">
        <v>1000</v>
      </c>
      <c r="G218" s="34">
        <v>913.91</v>
      </c>
      <c r="H218" s="1" t="s">
        <v>216</v>
      </c>
      <c r="I218" s="34">
        <v>4.9877999999999997E-3</v>
      </c>
      <c r="J218" s="34">
        <v>2498.4097000000002</v>
      </c>
      <c r="K218" s="35" t="str">
        <f t="shared" si="15"/>
        <v>Leenderbos, Groote Heide &amp; De Plateaux_Lg09</v>
      </c>
      <c r="L218" s="36">
        <f>VLOOKUP(D218,DATA!A:F,5,FALSE)</f>
        <v>8.4126827976184013E-3</v>
      </c>
      <c r="M218" s="37">
        <f>VLOOKUP(D218,DATA!A:F,6,FALSE)</f>
        <v>1350</v>
      </c>
      <c r="N218" s="36">
        <f t="shared" si="16"/>
        <v>2.4875377033211885</v>
      </c>
      <c r="O218" s="36">
        <f t="shared" si="17"/>
        <v>2.4876394879033881</v>
      </c>
      <c r="P218" s="36">
        <f t="shared" si="18"/>
        <v>1.0178458219955999E-4</v>
      </c>
      <c r="Q218" s="36">
        <f t="shared" si="19"/>
        <v>0</v>
      </c>
    </row>
    <row r="219" spans="1:17" x14ac:dyDescent="0.3">
      <c r="A219" s="29">
        <v>2025268</v>
      </c>
      <c r="B219" s="1">
        <v>136</v>
      </c>
      <c r="C219" s="1" t="s">
        <v>14</v>
      </c>
      <c r="D219" s="1" t="s">
        <v>41</v>
      </c>
      <c r="E219" s="1" t="s">
        <v>42</v>
      </c>
      <c r="F219" s="47">
        <v>1071</v>
      </c>
      <c r="G219" s="34">
        <v>963.07</v>
      </c>
      <c r="H219" s="1" t="s">
        <v>216</v>
      </c>
      <c r="I219" s="34">
        <v>5.2386000000000004E-3</v>
      </c>
      <c r="J219" s="34">
        <v>75.706649999999996</v>
      </c>
      <c r="K219" s="35" t="str">
        <f t="shared" si="15"/>
        <v>Leenderbos, Groote Heide &amp; De Plateaux_H4010A</v>
      </c>
      <c r="L219" s="36">
        <f>VLOOKUP(D219,DATA!A:F,5,FALSE)</f>
        <v>1.3726988247862192E-2</v>
      </c>
      <c r="M219" s="37">
        <f>VLOOKUP(D219,DATA!A:F,6,FALSE)</f>
        <v>1285.5</v>
      </c>
      <c r="N219" s="36">
        <f t="shared" si="16"/>
        <v>1.182092318309192</v>
      </c>
      <c r="O219" s="36">
        <f t="shared" si="17"/>
        <v>1.1821763209222362</v>
      </c>
      <c r="P219" s="36">
        <f t="shared" si="18"/>
        <v>8.4002613044198426E-5</v>
      </c>
      <c r="Q219" s="36">
        <f t="shared" si="19"/>
        <v>0</v>
      </c>
    </row>
    <row r="220" spans="1:17" x14ac:dyDescent="0.3">
      <c r="A220" s="29">
        <v>2025269</v>
      </c>
      <c r="B220" s="1">
        <v>136</v>
      </c>
      <c r="C220" s="1" t="s">
        <v>14</v>
      </c>
      <c r="D220" s="1" t="s">
        <v>28</v>
      </c>
      <c r="E220" s="1" t="s">
        <v>29</v>
      </c>
      <c r="F220" s="47">
        <v>1786</v>
      </c>
      <c r="G220" s="34">
        <v>1084.1099999999999</v>
      </c>
      <c r="H220" s="1" t="s">
        <v>216</v>
      </c>
      <c r="I220" s="34">
        <v>5.6725999999999999E-3</v>
      </c>
      <c r="J220" s="34">
        <v>388.50362999999999</v>
      </c>
      <c r="K220" s="35" t="str">
        <f t="shared" si="15"/>
        <v>Leenderbos, Groote Heide &amp; De Plateaux_H91D0</v>
      </c>
      <c r="L220" s="36">
        <f>VLOOKUP(D220,DATA!A:F,5,FALSE)</f>
        <v>6.9280917156857415E-3</v>
      </c>
      <c r="M220" s="37">
        <f>VLOOKUP(D220,DATA!A:F,6,FALSE)</f>
        <v>2211</v>
      </c>
      <c r="N220" s="36">
        <f t="shared" si="16"/>
        <v>4.0663117497679625E-2</v>
      </c>
      <c r="O220" s="36">
        <f t="shared" si="17"/>
        <v>4.0664714951652664E-2</v>
      </c>
      <c r="P220" s="36">
        <f t="shared" si="18"/>
        <v>1.5974539730387316E-6</v>
      </c>
      <c r="Q220" s="36">
        <f t="shared" si="19"/>
        <v>0</v>
      </c>
    </row>
    <row r="221" spans="1:17" x14ac:dyDescent="0.3">
      <c r="A221" s="29">
        <v>2026763</v>
      </c>
      <c r="B221" s="1">
        <v>136</v>
      </c>
      <c r="C221" s="1" t="s">
        <v>14</v>
      </c>
      <c r="D221" s="1" t="s">
        <v>22</v>
      </c>
      <c r="E221" s="1" t="s">
        <v>23</v>
      </c>
      <c r="F221" s="47">
        <v>1857</v>
      </c>
      <c r="G221" s="34">
        <v>1026.05</v>
      </c>
      <c r="H221" s="1" t="s">
        <v>216</v>
      </c>
      <c r="I221" s="34">
        <v>6.0085E-3</v>
      </c>
      <c r="J221" s="34">
        <v>777.23569999999995</v>
      </c>
      <c r="K221" s="35" t="str">
        <f t="shared" si="15"/>
        <v>Leenderbos, Groote Heide &amp; De Plateaux_H91E0C</v>
      </c>
      <c r="L221" s="36">
        <f>VLOOKUP(D221,DATA!A:F,5,FALSE)</f>
        <v>6.9280917156857415E-3</v>
      </c>
      <c r="M221" s="37">
        <f>VLOOKUP(D221,DATA!A:F,6,FALSE)</f>
        <v>2282</v>
      </c>
      <c r="N221" s="36">
        <f t="shared" si="16"/>
        <v>1.6633559733381768E-2</v>
      </c>
      <c r="O221" s="36">
        <f t="shared" si="17"/>
        <v>1.6634252045107972E-2</v>
      </c>
      <c r="P221" s="36">
        <f t="shared" si="18"/>
        <v>6.9231172620393133E-7</v>
      </c>
      <c r="Q221" s="36">
        <f t="shared" si="19"/>
        <v>0</v>
      </c>
    </row>
    <row r="222" spans="1:17" x14ac:dyDescent="0.3">
      <c r="A222" s="29">
        <v>2026782</v>
      </c>
      <c r="B222" s="1">
        <v>136</v>
      </c>
      <c r="C222" s="1" t="s">
        <v>14</v>
      </c>
      <c r="D222" s="1" t="s">
        <v>41</v>
      </c>
      <c r="E222" s="1" t="s">
        <v>42</v>
      </c>
      <c r="F222" s="47">
        <v>1071</v>
      </c>
      <c r="G222" s="34">
        <v>850.82</v>
      </c>
      <c r="H222" s="1" t="s">
        <v>216</v>
      </c>
      <c r="I222" s="34">
        <v>5.1406000000000004E-3</v>
      </c>
      <c r="J222" s="34">
        <v>89.206209999999999</v>
      </c>
      <c r="K222" s="35" t="str">
        <f t="shared" si="15"/>
        <v>Leenderbos, Groote Heide &amp; De Plateaux_H4010A</v>
      </c>
      <c r="L222" s="36">
        <f>VLOOKUP(D222,DATA!A:F,5,FALSE)</f>
        <v>1.3726988247862192E-2</v>
      </c>
      <c r="M222" s="37">
        <f>VLOOKUP(D222,DATA!A:F,6,FALSE)</f>
        <v>1285.5</v>
      </c>
      <c r="N222" s="36">
        <f t="shared" si="16"/>
        <v>0.25557583697139835</v>
      </c>
      <c r="O222" s="36">
        <f t="shared" si="17"/>
        <v>0.25559382620815813</v>
      </c>
      <c r="P222" s="36">
        <f t="shared" si="18"/>
        <v>1.7989236759774485E-5</v>
      </c>
      <c r="Q222" s="36">
        <f t="shared" si="19"/>
        <v>0</v>
      </c>
    </row>
    <row r="223" spans="1:17" x14ac:dyDescent="0.3">
      <c r="A223" s="29">
        <v>2026785</v>
      </c>
      <c r="B223" s="1">
        <v>136</v>
      </c>
      <c r="C223" s="1" t="s">
        <v>14</v>
      </c>
      <c r="D223" s="1" t="s">
        <v>51</v>
      </c>
      <c r="E223" s="1" t="s">
        <v>52</v>
      </c>
      <c r="F223" s="47">
        <v>1000</v>
      </c>
      <c r="G223" s="34">
        <v>840.58</v>
      </c>
      <c r="H223" s="1" t="s">
        <v>216</v>
      </c>
      <c r="I223" s="34">
        <v>5.0604999999999999E-3</v>
      </c>
      <c r="J223" s="34">
        <v>1696.3300999999999</v>
      </c>
      <c r="K223" s="35" t="str">
        <f t="shared" si="15"/>
        <v>Leenderbos, Groote Heide &amp; De Plateaux_Lg09</v>
      </c>
      <c r="L223" s="36">
        <f>VLOOKUP(D223,DATA!A:F,5,FALSE)</f>
        <v>8.4126827976184013E-3</v>
      </c>
      <c r="M223" s="37">
        <f>VLOOKUP(D223,DATA!A:F,6,FALSE)</f>
        <v>1350</v>
      </c>
      <c r="N223" s="36">
        <f t="shared" si="16"/>
        <v>1.3578596676520758</v>
      </c>
      <c r="O223" s="36">
        <f t="shared" si="17"/>
        <v>1.357916691210161</v>
      </c>
      <c r="P223" s="36">
        <f t="shared" si="18"/>
        <v>5.7023558085234072E-5</v>
      </c>
      <c r="Q223" s="36">
        <f t="shared" si="19"/>
        <v>0</v>
      </c>
    </row>
    <row r="224" spans="1:17" x14ac:dyDescent="0.3">
      <c r="A224" s="29">
        <v>2026786</v>
      </c>
      <c r="B224" s="1">
        <v>136</v>
      </c>
      <c r="C224" s="1" t="s">
        <v>14</v>
      </c>
      <c r="D224" s="1" t="s">
        <v>51</v>
      </c>
      <c r="E224" s="1" t="s">
        <v>52</v>
      </c>
      <c r="F224" s="47">
        <v>1000</v>
      </c>
      <c r="G224" s="34">
        <v>854.95</v>
      </c>
      <c r="H224" s="1" t="s">
        <v>216</v>
      </c>
      <c r="I224" s="34">
        <v>5.1324999999999999E-3</v>
      </c>
      <c r="J224" s="34">
        <v>982.56695999999999</v>
      </c>
      <c r="K224" s="35" t="str">
        <f t="shared" si="15"/>
        <v>Leenderbos, Groote Heide &amp; De Plateaux_Lg09</v>
      </c>
      <c r="L224" s="36">
        <f>VLOOKUP(D224,DATA!A:F,5,FALSE)</f>
        <v>8.4126827976184013E-3</v>
      </c>
      <c r="M224" s="37">
        <f>VLOOKUP(D224,DATA!A:F,6,FALSE)</f>
        <v>1350</v>
      </c>
      <c r="N224" s="36">
        <f t="shared" si="16"/>
        <v>1.5296769886638348</v>
      </c>
      <c r="O224" s="36">
        <f t="shared" si="17"/>
        <v>1.5297420282332383</v>
      </c>
      <c r="P224" s="36">
        <f t="shared" si="18"/>
        <v>6.5039569403513298E-5</v>
      </c>
      <c r="Q224" s="36">
        <f t="shared" si="19"/>
        <v>0</v>
      </c>
    </row>
    <row r="225" spans="1:17" x14ac:dyDescent="0.3">
      <c r="A225" s="29">
        <v>2026791</v>
      </c>
      <c r="B225" s="1">
        <v>136</v>
      </c>
      <c r="C225" s="1" t="s">
        <v>14</v>
      </c>
      <c r="D225" s="1" t="s">
        <v>51</v>
      </c>
      <c r="E225" s="1" t="s">
        <v>52</v>
      </c>
      <c r="F225" s="47">
        <v>1000</v>
      </c>
      <c r="G225" s="34">
        <v>849.21</v>
      </c>
      <c r="H225" s="1" t="s">
        <v>216</v>
      </c>
      <c r="I225" s="34">
        <v>4.7206000000000001E-3</v>
      </c>
      <c r="J225" s="34">
        <v>847.98566000000005</v>
      </c>
      <c r="K225" s="35" t="str">
        <f t="shared" si="15"/>
        <v>Leenderbos, Groote Heide &amp; De Plateaux_Lg09</v>
      </c>
      <c r="L225" s="36">
        <f>VLOOKUP(D225,DATA!A:F,5,FALSE)</f>
        <v>8.4126827976184013E-3</v>
      </c>
      <c r="M225" s="37">
        <f>VLOOKUP(D225,DATA!A:F,6,FALSE)</f>
        <v>1350</v>
      </c>
      <c r="N225" s="36">
        <f t="shared" si="16"/>
        <v>1.4586176427733903</v>
      </c>
      <c r="O225" s="36">
        <f t="shared" si="17"/>
        <v>1.4586747249073904</v>
      </c>
      <c r="P225" s="36">
        <f t="shared" si="18"/>
        <v>5.708213400001938E-5</v>
      </c>
      <c r="Q225" s="36">
        <f t="shared" si="19"/>
        <v>0</v>
      </c>
    </row>
    <row r="226" spans="1:17" x14ac:dyDescent="0.3">
      <c r="A226" s="29">
        <v>2026792</v>
      </c>
      <c r="B226" s="1">
        <v>136</v>
      </c>
      <c r="C226" s="1" t="s">
        <v>14</v>
      </c>
      <c r="D226" s="1" t="s">
        <v>51</v>
      </c>
      <c r="E226" s="1" t="s">
        <v>52</v>
      </c>
      <c r="F226" s="47">
        <v>1000</v>
      </c>
      <c r="G226" s="34">
        <v>857.31</v>
      </c>
      <c r="H226" s="1" t="s">
        <v>216</v>
      </c>
      <c r="I226" s="34">
        <v>4.8192E-3</v>
      </c>
      <c r="J226" s="34">
        <v>6087.2563</v>
      </c>
      <c r="K226" s="35" t="str">
        <f t="shared" si="15"/>
        <v>Leenderbos, Groote Heide &amp; De Plateaux_Lg09</v>
      </c>
      <c r="L226" s="36">
        <f>VLOOKUP(D226,DATA!A:F,5,FALSE)</f>
        <v>8.4126827976184013E-3</v>
      </c>
      <c r="M226" s="37">
        <f>VLOOKUP(D226,DATA!A:F,6,FALSE)</f>
        <v>1350</v>
      </c>
      <c r="N226" s="36">
        <f t="shared" si="16"/>
        <v>1.5598721099981538</v>
      </c>
      <c r="O226" s="36">
        <f t="shared" si="17"/>
        <v>1.5599343657031639</v>
      </c>
      <c r="P226" s="36">
        <f t="shared" si="18"/>
        <v>6.2255705010061391E-5</v>
      </c>
      <c r="Q226" s="36">
        <f t="shared" si="19"/>
        <v>0</v>
      </c>
    </row>
    <row r="227" spans="1:17" x14ac:dyDescent="0.3">
      <c r="A227" s="29">
        <v>2026793</v>
      </c>
      <c r="B227" s="1">
        <v>136</v>
      </c>
      <c r="C227" s="1" t="s">
        <v>14</v>
      </c>
      <c r="D227" s="1" t="s">
        <v>51</v>
      </c>
      <c r="E227" s="1" t="s">
        <v>52</v>
      </c>
      <c r="F227" s="47">
        <v>1000</v>
      </c>
      <c r="G227" s="34">
        <v>835.96</v>
      </c>
      <c r="H227" s="1" t="s">
        <v>216</v>
      </c>
      <c r="I227" s="34">
        <v>4.4282000000000002E-3</v>
      </c>
      <c r="J227" s="34">
        <v>684.69353999999998</v>
      </c>
      <c r="K227" s="35" t="str">
        <f t="shared" si="15"/>
        <v>Leenderbos, Groote Heide &amp; De Plateaux_Lg09</v>
      </c>
      <c r="L227" s="36">
        <f>VLOOKUP(D227,DATA!A:F,5,FALSE)</f>
        <v>8.4126827976184013E-3</v>
      </c>
      <c r="M227" s="37">
        <f>VLOOKUP(D227,DATA!A:F,6,FALSE)</f>
        <v>1350</v>
      </c>
      <c r="N227" s="36">
        <f t="shared" si="16"/>
        <v>1.3067731513273519</v>
      </c>
      <c r="O227" s="36">
        <f t="shared" si="17"/>
        <v>1.3068211973200987</v>
      </c>
      <c r="P227" s="36">
        <f t="shared" si="18"/>
        <v>4.8045992746770239E-5</v>
      </c>
      <c r="Q227" s="36">
        <f t="shared" si="19"/>
        <v>0</v>
      </c>
    </row>
    <row r="228" spans="1:17" x14ac:dyDescent="0.3">
      <c r="A228" s="29">
        <v>2026797</v>
      </c>
      <c r="B228" s="1">
        <v>136</v>
      </c>
      <c r="C228" s="1" t="s">
        <v>14</v>
      </c>
      <c r="D228" s="1" t="s">
        <v>28</v>
      </c>
      <c r="E228" s="1" t="s">
        <v>29</v>
      </c>
      <c r="F228" s="47">
        <v>1786</v>
      </c>
      <c r="G228" s="34">
        <v>1138.26</v>
      </c>
      <c r="H228" s="1" t="s">
        <v>216</v>
      </c>
      <c r="I228" s="34">
        <v>5.9296000000000001E-3</v>
      </c>
      <c r="J228" s="34">
        <v>3428.4229</v>
      </c>
      <c r="K228" s="35" t="str">
        <f t="shared" si="15"/>
        <v>Leenderbos, Groote Heide &amp; De Plateaux_H91D0</v>
      </c>
      <c r="L228" s="36">
        <f>VLOOKUP(D228,DATA!A:F,5,FALSE)</f>
        <v>6.9280917156857415E-3</v>
      </c>
      <c r="M228" s="37">
        <f>VLOOKUP(D228,DATA!A:F,6,FALSE)</f>
        <v>2211</v>
      </c>
      <c r="N228" s="36">
        <f t="shared" si="16"/>
        <v>5.9162775686977441E-2</v>
      </c>
      <c r="O228" s="36">
        <f t="shared" si="17"/>
        <v>5.9165204753790578E-2</v>
      </c>
      <c r="P228" s="36">
        <f t="shared" si="18"/>
        <v>2.4290668131365933E-6</v>
      </c>
      <c r="Q228" s="36">
        <f t="shared" si="19"/>
        <v>0</v>
      </c>
    </row>
    <row r="229" spans="1:17" x14ac:dyDescent="0.3">
      <c r="A229" s="29">
        <v>2026798</v>
      </c>
      <c r="B229" s="1">
        <v>136</v>
      </c>
      <c r="C229" s="1" t="s">
        <v>14</v>
      </c>
      <c r="D229" s="1" t="s">
        <v>28</v>
      </c>
      <c r="E229" s="1" t="s">
        <v>29</v>
      </c>
      <c r="F229" s="47">
        <v>1786</v>
      </c>
      <c r="G229" s="34">
        <v>1138.97</v>
      </c>
      <c r="H229" s="1" t="s">
        <v>216</v>
      </c>
      <c r="I229" s="34">
        <v>5.8233E-3</v>
      </c>
      <c r="J229" s="34">
        <v>1747.2797</v>
      </c>
      <c r="K229" s="35" t="str">
        <f t="shared" si="15"/>
        <v>Leenderbos, Groote Heide &amp; De Plateaux_H91D0</v>
      </c>
      <c r="L229" s="36">
        <f>VLOOKUP(D229,DATA!A:F,5,FALSE)</f>
        <v>6.9280917156857415E-3</v>
      </c>
      <c r="M229" s="37">
        <f>VLOOKUP(D229,DATA!A:F,6,FALSE)</f>
        <v>2211</v>
      </c>
      <c r="N229" s="36">
        <f t="shared" si="16"/>
        <v>5.9454337611194119E-2</v>
      </c>
      <c r="O229" s="36">
        <f t="shared" si="17"/>
        <v>5.9456734880386115E-2</v>
      </c>
      <c r="P229" s="36">
        <f t="shared" si="18"/>
        <v>2.3972691919962874E-6</v>
      </c>
      <c r="Q229" s="36">
        <f t="shared" si="19"/>
        <v>0</v>
      </c>
    </row>
    <row r="230" spans="1:17" x14ac:dyDescent="0.3">
      <c r="A230" s="29">
        <v>2026841</v>
      </c>
      <c r="B230" s="1">
        <v>138</v>
      </c>
      <c r="C230" s="1" t="s">
        <v>38</v>
      </c>
      <c r="D230" s="1" t="s">
        <v>28</v>
      </c>
      <c r="E230" s="1" t="s">
        <v>29</v>
      </c>
      <c r="F230" s="47">
        <v>1786</v>
      </c>
      <c r="G230" s="34">
        <v>1628.54</v>
      </c>
      <c r="H230" s="1" t="s">
        <v>216</v>
      </c>
      <c r="I230" s="34">
        <v>7.9470000000000003E-6</v>
      </c>
      <c r="J230" s="34">
        <v>2530.9155000000001</v>
      </c>
      <c r="K230" s="35" t="str">
        <f t="shared" si="15"/>
        <v>Weerter- en Budelerbergen &amp; Ringselven_H91D0</v>
      </c>
      <c r="L230" s="36">
        <f>VLOOKUP(D230,DATA!A:F,5,FALSE)</f>
        <v>6.9280917156857415E-3</v>
      </c>
      <c r="M230" s="37">
        <f>VLOOKUP(D230,DATA!A:F,6,FALSE)</f>
        <v>2211</v>
      </c>
      <c r="N230" s="36">
        <f t="shared" si="16"/>
        <v>1.7372590635243381</v>
      </c>
      <c r="O230" s="36">
        <f t="shared" si="17"/>
        <v>1.7372591575118854</v>
      </c>
      <c r="P230" s="36">
        <f t="shared" si="18"/>
        <v>9.3987547300500296E-8</v>
      </c>
      <c r="Q230" s="36">
        <f t="shared" si="19"/>
        <v>0</v>
      </c>
    </row>
    <row r="231" spans="1:17" x14ac:dyDescent="0.3">
      <c r="A231" s="29">
        <v>2028257</v>
      </c>
      <c r="B231" s="1">
        <v>136</v>
      </c>
      <c r="C231" s="1" t="s">
        <v>14</v>
      </c>
      <c r="D231" s="1" t="s">
        <v>22</v>
      </c>
      <c r="E231" s="1" t="s">
        <v>23</v>
      </c>
      <c r="F231" s="47">
        <v>1857</v>
      </c>
      <c r="G231" s="34">
        <v>1335.56</v>
      </c>
      <c r="H231" s="1" t="s">
        <v>216</v>
      </c>
      <c r="I231" s="34">
        <v>6.7679999999999997E-3</v>
      </c>
      <c r="J231" s="34">
        <v>148.51791</v>
      </c>
      <c r="K231" s="35" t="str">
        <f t="shared" si="15"/>
        <v>Leenderbos, Groote Heide &amp; De Plateaux_H91E0C</v>
      </c>
      <c r="L231" s="36">
        <f>VLOOKUP(D231,DATA!A:F,5,FALSE)</f>
        <v>6.9280917156857415E-3</v>
      </c>
      <c r="M231" s="37">
        <f>VLOOKUP(D231,DATA!A:F,6,FALSE)</f>
        <v>2282</v>
      </c>
      <c r="N231" s="36">
        <f t="shared" si="16"/>
        <v>0.1418093063514507</v>
      </c>
      <c r="O231" s="36">
        <f t="shared" si="17"/>
        <v>0.14181594641991094</v>
      </c>
      <c r="P231" s="36">
        <f t="shared" si="18"/>
        <v>6.6400684602396787E-6</v>
      </c>
      <c r="Q231" s="36">
        <f t="shared" si="19"/>
        <v>0</v>
      </c>
    </row>
    <row r="232" spans="1:17" x14ac:dyDescent="0.3">
      <c r="A232" s="29">
        <v>2028292</v>
      </c>
      <c r="B232" s="1">
        <v>136</v>
      </c>
      <c r="C232" s="1" t="s">
        <v>14</v>
      </c>
      <c r="D232" s="1" t="s">
        <v>22</v>
      </c>
      <c r="E232" s="1" t="s">
        <v>23</v>
      </c>
      <c r="F232" s="47">
        <v>1857</v>
      </c>
      <c r="G232" s="34">
        <v>1235.5999999999999</v>
      </c>
      <c r="H232" s="1" t="s">
        <v>216</v>
      </c>
      <c r="I232" s="34">
        <v>6.8288999999999997E-3</v>
      </c>
      <c r="J232" s="34">
        <v>1197.3312000000001</v>
      </c>
      <c r="K232" s="35" t="str">
        <f t="shared" si="15"/>
        <v>Leenderbos, Groote Heide &amp; De Plateaux_H91E0C</v>
      </c>
      <c r="L232" s="36">
        <f>VLOOKUP(D232,DATA!A:F,5,FALSE)</f>
        <v>6.9280917156857415E-3</v>
      </c>
      <c r="M232" s="37">
        <f>VLOOKUP(D232,DATA!A:F,6,FALSE)</f>
        <v>2282</v>
      </c>
      <c r="N232" s="36">
        <f t="shared" si="16"/>
        <v>7.0998592690931797E-2</v>
      </c>
      <c r="O232" s="36">
        <f t="shared" si="17"/>
        <v>7.1001949417208748E-2</v>
      </c>
      <c r="P232" s="36">
        <f t="shared" si="18"/>
        <v>3.3567262769512718E-6</v>
      </c>
      <c r="Q232" s="36">
        <f t="shared" si="19"/>
        <v>0</v>
      </c>
    </row>
    <row r="233" spans="1:17" x14ac:dyDescent="0.3">
      <c r="A233" s="29">
        <v>2028311</v>
      </c>
      <c r="B233" s="1">
        <v>136</v>
      </c>
      <c r="C233" s="1" t="s">
        <v>14</v>
      </c>
      <c r="D233" s="1" t="s">
        <v>41</v>
      </c>
      <c r="E233" s="1" t="s">
        <v>42</v>
      </c>
      <c r="F233" s="47">
        <v>1071</v>
      </c>
      <c r="G233" s="34">
        <v>899.59</v>
      </c>
      <c r="H233" s="1" t="s">
        <v>216</v>
      </c>
      <c r="I233" s="34">
        <v>5.3983E-3</v>
      </c>
      <c r="J233" s="34">
        <v>576.202</v>
      </c>
      <c r="K233" s="35" t="str">
        <f t="shared" si="15"/>
        <v>Leenderbos, Groote Heide &amp; De Plateaux_H4010A</v>
      </c>
      <c r="L233" s="36">
        <f>VLOOKUP(D233,DATA!A:F,5,FALSE)</f>
        <v>1.3726988247862192E-2</v>
      </c>
      <c r="M233" s="37">
        <f>VLOOKUP(D233,DATA!A:F,6,FALSE)</f>
        <v>1285.5</v>
      </c>
      <c r="N233" s="36">
        <f t="shared" si="16"/>
        <v>0.49797567635367118</v>
      </c>
      <c r="O233" s="36">
        <f t="shared" si="17"/>
        <v>0.49801239513470097</v>
      </c>
      <c r="P233" s="36">
        <f t="shared" si="18"/>
        <v>3.6718781029787539E-5</v>
      </c>
      <c r="Q233" s="36">
        <f t="shared" si="19"/>
        <v>0</v>
      </c>
    </row>
    <row r="234" spans="1:17" x14ac:dyDescent="0.3">
      <c r="A234" s="29">
        <v>2028315</v>
      </c>
      <c r="B234" s="1">
        <v>136</v>
      </c>
      <c r="C234" s="1" t="s">
        <v>14</v>
      </c>
      <c r="D234" s="1" t="s">
        <v>51</v>
      </c>
      <c r="E234" s="1" t="s">
        <v>52</v>
      </c>
      <c r="F234" s="47">
        <v>1000</v>
      </c>
      <c r="G234" s="34">
        <v>838.26</v>
      </c>
      <c r="H234" s="1" t="s">
        <v>216</v>
      </c>
      <c r="I234" s="34">
        <v>5.0404999999999998E-3</v>
      </c>
      <c r="J234" s="34">
        <v>1973.1682000000001</v>
      </c>
      <c r="K234" s="35" t="str">
        <f t="shared" si="15"/>
        <v>Leenderbos, Groote Heide &amp; De Plateaux_Lg09</v>
      </c>
      <c r="L234" s="36">
        <f>VLOOKUP(D234,DATA!A:F,5,FALSE)</f>
        <v>8.4126827976184013E-3</v>
      </c>
      <c r="M234" s="37">
        <f>VLOOKUP(D234,DATA!A:F,6,FALSE)</f>
        <v>1350</v>
      </c>
      <c r="N234" s="36">
        <f t="shared" si="16"/>
        <v>1.3319642685730713</v>
      </c>
      <c r="O234" s="36">
        <f t="shared" si="17"/>
        <v>1.3320199982021814</v>
      </c>
      <c r="P234" s="36">
        <f t="shared" si="18"/>
        <v>5.5729629110157219E-5</v>
      </c>
      <c r="Q234" s="36">
        <f t="shared" si="19"/>
        <v>0</v>
      </c>
    </row>
    <row r="235" spans="1:17" x14ac:dyDescent="0.3">
      <c r="A235" s="29">
        <v>2028322</v>
      </c>
      <c r="B235" s="1">
        <v>136</v>
      </c>
      <c r="C235" s="1" t="s">
        <v>14</v>
      </c>
      <c r="D235" s="1" t="s">
        <v>51</v>
      </c>
      <c r="E235" s="1" t="s">
        <v>52</v>
      </c>
      <c r="F235" s="47">
        <v>1000</v>
      </c>
      <c r="G235" s="34">
        <v>846.52</v>
      </c>
      <c r="H235" s="1" t="s">
        <v>216</v>
      </c>
      <c r="I235" s="34">
        <v>4.7127999999999996E-3</v>
      </c>
      <c r="J235" s="34">
        <v>8125.9790000000003</v>
      </c>
      <c r="K235" s="35" t="str">
        <f t="shared" si="15"/>
        <v>Leenderbos, Groote Heide &amp; De Plateaux_Lg09</v>
      </c>
      <c r="L235" s="36">
        <f>VLOOKUP(D235,DATA!A:F,5,FALSE)</f>
        <v>8.4126827976184013E-3</v>
      </c>
      <c r="M235" s="37">
        <f>VLOOKUP(D235,DATA!A:F,6,FALSE)</f>
        <v>1350</v>
      </c>
      <c r="N235" s="36">
        <f t="shared" si="16"/>
        <v>1.4264452120396789</v>
      </c>
      <c r="O235" s="36">
        <f t="shared" si="17"/>
        <v>1.4265009610807506</v>
      </c>
      <c r="P235" s="36">
        <f t="shared" si="18"/>
        <v>5.5749041071750938E-5</v>
      </c>
      <c r="Q235" s="36">
        <f t="shared" si="19"/>
        <v>0</v>
      </c>
    </row>
    <row r="236" spans="1:17" x14ac:dyDescent="0.3">
      <c r="A236" s="29">
        <v>2028323</v>
      </c>
      <c r="B236" s="1">
        <v>136</v>
      </c>
      <c r="C236" s="1" t="s">
        <v>14</v>
      </c>
      <c r="D236" s="1" t="s">
        <v>41</v>
      </c>
      <c r="E236" s="1" t="s">
        <v>42</v>
      </c>
      <c r="F236" s="47">
        <v>1071</v>
      </c>
      <c r="G236" s="34">
        <v>900.33</v>
      </c>
      <c r="H236" s="1" t="s">
        <v>216</v>
      </c>
      <c r="I236" s="34">
        <v>4.7562999999999998E-3</v>
      </c>
      <c r="J236" s="34">
        <v>247.148</v>
      </c>
      <c r="K236" s="35" t="str">
        <f t="shared" si="15"/>
        <v>Leenderbos, Groote Heide &amp; De Plateaux_H4010A</v>
      </c>
      <c r="L236" s="36">
        <f>VLOOKUP(D236,DATA!A:F,5,FALSE)</f>
        <v>1.3726988247862192E-2</v>
      </c>
      <c r="M236" s="37">
        <f>VLOOKUP(D236,DATA!A:F,6,FALSE)</f>
        <v>1285.5</v>
      </c>
      <c r="N236" s="36">
        <f t="shared" si="16"/>
        <v>0.50303430257534343</v>
      </c>
      <c r="O236" s="36">
        <f t="shared" si="17"/>
        <v>0.50306698136583838</v>
      </c>
      <c r="P236" s="36">
        <f t="shared" si="18"/>
        <v>3.2678790494955479E-5</v>
      </c>
      <c r="Q236" s="36">
        <f t="shared" si="19"/>
        <v>0</v>
      </c>
    </row>
    <row r="237" spans="1:17" x14ac:dyDescent="0.3">
      <c r="A237" s="29">
        <v>2028325</v>
      </c>
      <c r="B237" s="1">
        <v>136</v>
      </c>
      <c r="C237" s="1" t="s">
        <v>14</v>
      </c>
      <c r="D237" s="1" t="s">
        <v>28</v>
      </c>
      <c r="E237" s="1" t="s">
        <v>29</v>
      </c>
      <c r="F237" s="47">
        <v>1786</v>
      </c>
      <c r="G237" s="34">
        <v>955.74</v>
      </c>
      <c r="H237" s="1" t="s">
        <v>216</v>
      </c>
      <c r="I237" s="34">
        <v>5.1977999999999998E-3</v>
      </c>
      <c r="J237" s="34">
        <v>2659.4376999999999</v>
      </c>
      <c r="K237" s="35" t="str">
        <f t="shared" si="15"/>
        <v>Leenderbos, Groote Heide &amp; De Plateaux_H91D0</v>
      </c>
      <c r="L237" s="36">
        <f>VLOOKUP(D237,DATA!A:F,5,FALSE)</f>
        <v>6.9280917156857415E-3</v>
      </c>
      <c r="M237" s="37">
        <f>VLOOKUP(D237,DATA!A:F,6,FALSE)</f>
        <v>2211</v>
      </c>
      <c r="N237" s="36">
        <f t="shared" si="16"/>
        <v>1.6713251561756595E-2</v>
      </c>
      <c r="O237" s="36">
        <f t="shared" si="17"/>
        <v>1.6713853330144229E-2</v>
      </c>
      <c r="P237" s="36">
        <f t="shared" si="18"/>
        <v>6.0176838763414953E-7</v>
      </c>
      <c r="Q237" s="36">
        <f t="shared" si="19"/>
        <v>0</v>
      </c>
    </row>
    <row r="238" spans="1:17" x14ac:dyDescent="0.3">
      <c r="A238" s="29">
        <v>2028326</v>
      </c>
      <c r="B238" s="1">
        <v>136</v>
      </c>
      <c r="C238" s="1" t="s">
        <v>14</v>
      </c>
      <c r="D238" s="1" t="s">
        <v>28</v>
      </c>
      <c r="E238" s="1" t="s">
        <v>29</v>
      </c>
      <c r="F238" s="47">
        <v>1786</v>
      </c>
      <c r="G238" s="34">
        <v>1081.92</v>
      </c>
      <c r="H238" s="1" t="s">
        <v>216</v>
      </c>
      <c r="I238" s="34">
        <v>5.6829000000000003E-3</v>
      </c>
      <c r="J238" s="34">
        <v>956.1884</v>
      </c>
      <c r="K238" s="35" t="str">
        <f t="shared" si="15"/>
        <v>Leenderbos, Groote Heide &amp; De Plateaux_H91D0</v>
      </c>
      <c r="L238" s="36">
        <f>VLOOKUP(D238,DATA!A:F,5,FALSE)</f>
        <v>6.9280917156857415E-3</v>
      </c>
      <c r="M238" s="37">
        <f>VLOOKUP(D238,DATA!A:F,6,FALSE)</f>
        <v>2211</v>
      </c>
      <c r="N238" s="36">
        <f t="shared" si="16"/>
        <v>4.0051057586589035E-2</v>
      </c>
      <c r="O238" s="36">
        <f t="shared" si="17"/>
        <v>4.0052633862356628E-2</v>
      </c>
      <c r="P238" s="36">
        <f t="shared" si="18"/>
        <v>1.5762757675924499E-6</v>
      </c>
      <c r="Q238" s="36">
        <f t="shared" si="19"/>
        <v>0</v>
      </c>
    </row>
    <row r="239" spans="1:17" x14ac:dyDescent="0.3">
      <c r="A239" s="29">
        <v>2028327</v>
      </c>
      <c r="B239" s="1">
        <v>136</v>
      </c>
      <c r="C239" s="1" t="s">
        <v>14</v>
      </c>
      <c r="D239" s="1" t="s">
        <v>28</v>
      </c>
      <c r="E239" s="1" t="s">
        <v>29</v>
      </c>
      <c r="F239" s="47">
        <v>1786</v>
      </c>
      <c r="G239" s="34">
        <v>1121.3800000000001</v>
      </c>
      <c r="H239" s="1" t="s">
        <v>216</v>
      </c>
      <c r="I239" s="34">
        <v>5.7710000000000001E-3</v>
      </c>
      <c r="J239" s="34">
        <v>5587.4470000000001</v>
      </c>
      <c r="K239" s="35" t="str">
        <f t="shared" si="15"/>
        <v>Leenderbos, Groote Heide &amp; De Plateaux_H91D0</v>
      </c>
      <c r="L239" s="36">
        <f>VLOOKUP(D239,DATA!A:F,5,FALSE)</f>
        <v>6.9280917156857415E-3</v>
      </c>
      <c r="M239" s="37">
        <f>VLOOKUP(D239,DATA!A:F,6,FALSE)</f>
        <v>2211</v>
      </c>
      <c r="N239" s="36">
        <f t="shared" si="16"/>
        <v>5.2636598415426006E-2</v>
      </c>
      <c r="O239" s="36">
        <f t="shared" si="17"/>
        <v>5.2638701867073236E-2</v>
      </c>
      <c r="P239" s="36">
        <f t="shared" si="18"/>
        <v>2.1034516472298592E-6</v>
      </c>
      <c r="Q239" s="36">
        <f t="shared" si="19"/>
        <v>0</v>
      </c>
    </row>
    <row r="240" spans="1:17" x14ac:dyDescent="0.3">
      <c r="A240" s="29">
        <v>2028328</v>
      </c>
      <c r="B240" s="1">
        <v>136</v>
      </c>
      <c r="C240" s="1" t="s">
        <v>14</v>
      </c>
      <c r="D240" s="1" t="s">
        <v>28</v>
      </c>
      <c r="E240" s="1" t="s">
        <v>29</v>
      </c>
      <c r="F240" s="47">
        <v>1786</v>
      </c>
      <c r="G240" s="34">
        <v>1105.96</v>
      </c>
      <c r="H240" s="1" t="s">
        <v>216</v>
      </c>
      <c r="I240" s="34">
        <v>5.6074000000000002E-3</v>
      </c>
      <c r="J240" s="34">
        <v>1103.4908</v>
      </c>
      <c r="K240" s="35" t="str">
        <f t="shared" si="15"/>
        <v>Leenderbos, Groote Heide &amp; De Plateaux_H91D0</v>
      </c>
      <c r="L240" s="36">
        <f>VLOOKUP(D240,DATA!A:F,5,FALSE)</f>
        <v>6.9280917156857415E-3</v>
      </c>
      <c r="M240" s="37">
        <f>VLOOKUP(D240,DATA!A:F,6,FALSE)</f>
        <v>2211</v>
      </c>
      <c r="N240" s="36">
        <f t="shared" si="16"/>
        <v>4.7305843311476171E-2</v>
      </c>
      <c r="O240" s="36">
        <f t="shared" si="17"/>
        <v>4.7307680242661722E-2</v>
      </c>
      <c r="P240" s="36">
        <f t="shared" si="18"/>
        <v>1.8369311855503945E-6</v>
      </c>
      <c r="Q240" s="36">
        <f t="shared" si="19"/>
        <v>0</v>
      </c>
    </row>
    <row r="241" spans="1:17" x14ac:dyDescent="0.3">
      <c r="A241" s="29">
        <v>2028370</v>
      </c>
      <c r="B241" s="1">
        <v>138</v>
      </c>
      <c r="C241" s="1" t="s">
        <v>38</v>
      </c>
      <c r="D241" s="1" t="s">
        <v>28</v>
      </c>
      <c r="E241" s="1" t="s">
        <v>29</v>
      </c>
      <c r="F241" s="47">
        <v>1786</v>
      </c>
      <c r="G241" s="34">
        <v>1272.26</v>
      </c>
      <c r="H241" s="1" t="s">
        <v>216</v>
      </c>
      <c r="I241" s="34">
        <v>3.43E-5</v>
      </c>
      <c r="J241" s="34">
        <v>2393.9854999999998</v>
      </c>
      <c r="K241" s="35" t="str">
        <f t="shared" si="15"/>
        <v>Weerter- en Budelerbergen &amp; Ringselven_H91D0</v>
      </c>
      <c r="L241" s="36">
        <f>VLOOKUP(D241,DATA!A:F,5,FALSE)</f>
        <v>6.9280917156857415E-3</v>
      </c>
      <c r="M241" s="37">
        <f>VLOOKUP(D241,DATA!A:F,6,FALSE)</f>
        <v>2211</v>
      </c>
      <c r="N241" s="36">
        <f t="shared" si="16"/>
        <v>0.14956810591876102</v>
      </c>
      <c r="O241" s="36">
        <f t="shared" si="17"/>
        <v>0.14956814140800434</v>
      </c>
      <c r="P241" s="36">
        <f t="shared" si="18"/>
        <v>3.5489243321862318E-8</v>
      </c>
      <c r="Q241" s="36">
        <f t="shared" si="19"/>
        <v>0</v>
      </c>
    </row>
    <row r="242" spans="1:17" x14ac:dyDescent="0.3">
      <c r="A242" s="29">
        <v>2029786</v>
      </c>
      <c r="B242" s="1">
        <v>136</v>
      </c>
      <c r="C242" s="1" t="s">
        <v>14</v>
      </c>
      <c r="D242" s="1" t="s">
        <v>28</v>
      </c>
      <c r="E242" s="1" t="s">
        <v>29</v>
      </c>
      <c r="F242" s="47">
        <v>1786</v>
      </c>
      <c r="G242" s="34">
        <v>1707.2</v>
      </c>
      <c r="H242" s="1" t="s">
        <v>216</v>
      </c>
      <c r="I242" s="34">
        <v>8.9309999999999997E-3</v>
      </c>
      <c r="J242" s="34">
        <v>3667.5630000000001</v>
      </c>
      <c r="K242" s="35" t="str">
        <f t="shared" si="15"/>
        <v>Leenderbos, Groote Heide &amp; De Plateaux_H91D0</v>
      </c>
      <c r="L242" s="36">
        <f>VLOOKUP(D242,DATA!A:F,5,FALSE)</f>
        <v>6.9280917156857415E-3</v>
      </c>
      <c r="M242" s="37">
        <f>VLOOKUP(D242,DATA!A:F,6,FALSE)</f>
        <v>2211</v>
      </c>
      <c r="N242" s="36">
        <f t="shared" si="16"/>
        <v>2.9587404033767104</v>
      </c>
      <c r="O242" s="36">
        <f t="shared" si="17"/>
        <v>2.9589180633718852</v>
      </c>
      <c r="P242" s="36">
        <f t="shared" si="18"/>
        <v>1.7765999517482811E-4</v>
      </c>
      <c r="Q242" s="36">
        <f t="shared" si="19"/>
        <v>0</v>
      </c>
    </row>
    <row r="243" spans="1:17" x14ac:dyDescent="0.3">
      <c r="A243" s="29">
        <v>2029786</v>
      </c>
      <c r="B243" s="1">
        <v>136</v>
      </c>
      <c r="C243" s="1" t="s">
        <v>14</v>
      </c>
      <c r="D243" s="1" t="s">
        <v>22</v>
      </c>
      <c r="E243" s="1" t="s">
        <v>23</v>
      </c>
      <c r="F243" s="47">
        <v>1857</v>
      </c>
      <c r="G243" s="34">
        <v>1707.2</v>
      </c>
      <c r="H243" s="1" t="s">
        <v>216</v>
      </c>
      <c r="I243" s="34">
        <v>8.9309999999999997E-3</v>
      </c>
      <c r="J243" s="34">
        <v>1119.8227999999999</v>
      </c>
      <c r="K243" s="35" t="str">
        <f t="shared" si="15"/>
        <v>Leenderbos, Groote Heide &amp; De Plateaux_H91E0C</v>
      </c>
      <c r="L243" s="36">
        <f>VLOOKUP(D243,DATA!A:F,5,FALSE)</f>
        <v>6.9280917156857415E-3</v>
      </c>
      <c r="M243" s="37">
        <f>VLOOKUP(D243,DATA!A:F,6,FALSE)</f>
        <v>2282</v>
      </c>
      <c r="N243" s="36">
        <f t="shared" si="16"/>
        <v>1.8302112541272593</v>
      </c>
      <c r="O243" s="36">
        <f t="shared" si="17"/>
        <v>1.8303224287693169</v>
      </c>
      <c r="P243" s="36">
        <f t="shared" si="18"/>
        <v>1.1117464205767646E-4</v>
      </c>
      <c r="Q243" s="36">
        <f t="shared" si="19"/>
        <v>0</v>
      </c>
    </row>
    <row r="244" spans="1:17" x14ac:dyDescent="0.3">
      <c r="A244" s="29">
        <v>2029840</v>
      </c>
      <c r="B244" s="1">
        <v>136</v>
      </c>
      <c r="C244" s="1" t="s">
        <v>14</v>
      </c>
      <c r="D244" s="1" t="s">
        <v>51</v>
      </c>
      <c r="E244" s="1" t="s">
        <v>52</v>
      </c>
      <c r="F244" s="47">
        <v>1000</v>
      </c>
      <c r="G244" s="34">
        <v>859.72</v>
      </c>
      <c r="H244" s="1" t="s">
        <v>216</v>
      </c>
      <c r="I244" s="34">
        <v>5.2209999999999999E-3</v>
      </c>
      <c r="J244" s="34">
        <v>218.18114</v>
      </c>
      <c r="K244" s="35" t="str">
        <f t="shared" si="15"/>
        <v>Leenderbos, Groote Heide &amp; De Plateaux_Lg09</v>
      </c>
      <c r="L244" s="36">
        <f>VLOOKUP(D244,DATA!A:F,5,FALSE)</f>
        <v>8.4126827976184013E-3</v>
      </c>
      <c r="M244" s="37">
        <f>VLOOKUP(D244,DATA!A:F,6,FALSE)</f>
        <v>1350</v>
      </c>
      <c r="N244" s="36">
        <f t="shared" si="16"/>
        <v>1.5913122155074435</v>
      </c>
      <c r="O244" s="36">
        <f t="shared" si="17"/>
        <v>1.5913809993254697</v>
      </c>
      <c r="P244" s="36">
        <f t="shared" si="18"/>
        <v>6.8783818026219024E-5</v>
      </c>
      <c r="Q244" s="36">
        <f t="shared" si="19"/>
        <v>0</v>
      </c>
    </row>
    <row r="245" spans="1:17" x14ac:dyDescent="0.3">
      <c r="A245" s="29">
        <v>2029844</v>
      </c>
      <c r="B245" s="1">
        <v>136</v>
      </c>
      <c r="C245" s="1" t="s">
        <v>14</v>
      </c>
      <c r="D245" s="1" t="s">
        <v>51</v>
      </c>
      <c r="E245" s="1" t="s">
        <v>52</v>
      </c>
      <c r="F245" s="47">
        <v>1000</v>
      </c>
      <c r="G245" s="34">
        <v>838.26</v>
      </c>
      <c r="H245" s="1" t="s">
        <v>216</v>
      </c>
      <c r="I245" s="34">
        <v>5.0455999999999999E-3</v>
      </c>
      <c r="J245" s="34">
        <v>4377.8823000000002</v>
      </c>
      <c r="K245" s="35" t="str">
        <f t="shared" si="15"/>
        <v>Leenderbos, Groote Heide &amp; De Plateaux_Lg09</v>
      </c>
      <c r="L245" s="36">
        <f>VLOOKUP(D245,DATA!A:F,5,FALSE)</f>
        <v>8.4126827976184013E-3</v>
      </c>
      <c r="M245" s="37">
        <f>VLOOKUP(D245,DATA!A:F,6,FALSE)</f>
        <v>1350</v>
      </c>
      <c r="N245" s="36">
        <f t="shared" si="16"/>
        <v>1.3319642685730713</v>
      </c>
      <c r="O245" s="36">
        <f t="shared" si="17"/>
        <v>1.3320200545908294</v>
      </c>
      <c r="P245" s="36">
        <f t="shared" si="18"/>
        <v>5.5786017758130413E-5</v>
      </c>
      <c r="Q245" s="36">
        <f t="shared" si="19"/>
        <v>0</v>
      </c>
    </row>
    <row r="246" spans="1:17" x14ac:dyDescent="0.3">
      <c r="A246" s="29">
        <v>2029850</v>
      </c>
      <c r="B246" s="1">
        <v>136</v>
      </c>
      <c r="C246" s="1" t="s">
        <v>14</v>
      </c>
      <c r="D246" s="1" t="s">
        <v>51</v>
      </c>
      <c r="E246" s="1" t="s">
        <v>52</v>
      </c>
      <c r="F246" s="47">
        <v>1000</v>
      </c>
      <c r="G246" s="34">
        <v>856.33</v>
      </c>
      <c r="H246" s="1" t="s">
        <v>216</v>
      </c>
      <c r="I246" s="34">
        <v>4.7441999999999996E-3</v>
      </c>
      <c r="J246" s="34">
        <v>1.1942568</v>
      </c>
      <c r="K246" s="35" t="str">
        <f t="shared" si="15"/>
        <v>Leenderbos, Groote Heide &amp; De Plateaux_Lg09</v>
      </c>
      <c r="L246" s="36">
        <f>VLOOKUP(D246,DATA!A:F,5,FALSE)</f>
        <v>8.4126827976184013E-3</v>
      </c>
      <c r="M246" s="37">
        <f>VLOOKUP(D246,DATA!A:F,6,FALSE)</f>
        <v>1350</v>
      </c>
      <c r="N246" s="36">
        <f t="shared" si="16"/>
        <v>1.5472628862184536</v>
      </c>
      <c r="O246" s="36">
        <f t="shared" si="17"/>
        <v>1.5473236854100294</v>
      </c>
      <c r="P246" s="36">
        <f t="shared" si="18"/>
        <v>6.0799191575755529E-5</v>
      </c>
      <c r="Q246" s="36">
        <f t="shared" si="19"/>
        <v>0</v>
      </c>
    </row>
    <row r="247" spans="1:17" x14ac:dyDescent="0.3">
      <c r="A247" s="29">
        <v>2029851</v>
      </c>
      <c r="B247" s="1">
        <v>136</v>
      </c>
      <c r="C247" s="1" t="s">
        <v>14</v>
      </c>
      <c r="D247" s="1" t="s">
        <v>51</v>
      </c>
      <c r="E247" s="1" t="s">
        <v>52</v>
      </c>
      <c r="F247" s="47">
        <v>1000</v>
      </c>
      <c r="G247" s="34">
        <v>858.06</v>
      </c>
      <c r="H247" s="1" t="s">
        <v>216</v>
      </c>
      <c r="I247" s="34">
        <v>4.6909999999999999E-3</v>
      </c>
      <c r="J247" s="34">
        <v>3205.2467999999999</v>
      </c>
      <c r="K247" s="35" t="str">
        <f t="shared" si="15"/>
        <v>Leenderbos, Groote Heide &amp; De Plateaux_Lg09</v>
      </c>
      <c r="L247" s="36">
        <f>VLOOKUP(D247,DATA!A:F,5,FALSE)</f>
        <v>8.4126827976184013E-3</v>
      </c>
      <c r="M247" s="37">
        <f>VLOOKUP(D247,DATA!A:F,6,FALSE)</f>
        <v>1350</v>
      </c>
      <c r="N247" s="36">
        <f t="shared" si="16"/>
        <v>1.5695902886129509</v>
      </c>
      <c r="O247" s="36">
        <f t="shared" si="17"/>
        <v>1.5696512596866889</v>
      </c>
      <c r="P247" s="36">
        <f t="shared" si="18"/>
        <v>6.0971073738036452E-5</v>
      </c>
      <c r="Q247" s="36">
        <f t="shared" si="19"/>
        <v>0</v>
      </c>
    </row>
    <row r="248" spans="1:17" x14ac:dyDescent="0.3">
      <c r="A248" s="29">
        <v>2029852</v>
      </c>
      <c r="B248" s="1">
        <v>136</v>
      </c>
      <c r="C248" s="1" t="s">
        <v>14</v>
      </c>
      <c r="D248" s="1" t="s">
        <v>41</v>
      </c>
      <c r="E248" s="1" t="s">
        <v>42</v>
      </c>
      <c r="F248" s="47">
        <v>1071</v>
      </c>
      <c r="G248" s="34">
        <v>998.67</v>
      </c>
      <c r="H248" s="1" t="s">
        <v>216</v>
      </c>
      <c r="I248" s="34">
        <v>5.3376999999999999E-3</v>
      </c>
      <c r="J248" s="34">
        <v>3849.6824000000001</v>
      </c>
      <c r="K248" s="35" t="str">
        <f t="shared" si="15"/>
        <v>Leenderbos, Groote Heide &amp; De Plateaux_H4010A</v>
      </c>
      <c r="L248" s="36">
        <f>VLOOKUP(D248,DATA!A:F,5,FALSE)</f>
        <v>1.3726988247862192E-2</v>
      </c>
      <c r="M248" s="37">
        <f>VLOOKUP(D248,DATA!A:F,6,FALSE)</f>
        <v>1285.5</v>
      </c>
      <c r="N248" s="36">
        <f t="shared" si="16"/>
        <v>1.9127562897397039</v>
      </c>
      <c r="O248" s="36">
        <f t="shared" si="17"/>
        <v>1.912893762576459</v>
      </c>
      <c r="P248" s="36">
        <f t="shared" si="18"/>
        <v>1.37472836755137E-4</v>
      </c>
      <c r="Q248" s="36">
        <f t="shared" si="19"/>
        <v>0</v>
      </c>
    </row>
    <row r="249" spans="1:17" x14ac:dyDescent="0.3">
      <c r="A249" s="29">
        <v>2029852</v>
      </c>
      <c r="B249" s="1">
        <v>136</v>
      </c>
      <c r="C249" s="1" t="s">
        <v>14</v>
      </c>
      <c r="D249" s="1" t="s">
        <v>22</v>
      </c>
      <c r="E249" s="1" t="s">
        <v>23</v>
      </c>
      <c r="F249" s="47">
        <v>1857</v>
      </c>
      <c r="G249" s="34">
        <v>998.67</v>
      </c>
      <c r="H249" s="1" t="s">
        <v>216</v>
      </c>
      <c r="I249" s="34">
        <v>5.3376999999999999E-3</v>
      </c>
      <c r="J249" s="34">
        <v>1552.0309</v>
      </c>
      <c r="K249" s="35" t="str">
        <f t="shared" si="15"/>
        <v>Leenderbos, Groote Heide &amp; De Plateaux_H91E0C</v>
      </c>
      <c r="L249" s="36">
        <f>VLOOKUP(D249,DATA!A:F,5,FALSE)</f>
        <v>6.9280917156857415E-3</v>
      </c>
      <c r="M249" s="37">
        <f>VLOOKUP(D249,DATA!A:F,6,FALSE)</f>
        <v>2282</v>
      </c>
      <c r="N249" s="36">
        <f t="shared" si="16"/>
        <v>1.3759918572973519E-2</v>
      </c>
      <c r="O249" s="36">
        <f t="shared" si="17"/>
        <v>1.3760427355184797E-2</v>
      </c>
      <c r="P249" s="36">
        <f t="shared" si="18"/>
        <v>5.0878221127814705E-7</v>
      </c>
      <c r="Q249" s="36">
        <f t="shared" si="19"/>
        <v>0</v>
      </c>
    </row>
    <row r="250" spans="1:17" x14ac:dyDescent="0.3">
      <c r="A250" s="29">
        <v>2029854</v>
      </c>
      <c r="B250" s="1">
        <v>136</v>
      </c>
      <c r="C250" s="1" t="s">
        <v>14</v>
      </c>
      <c r="D250" s="1" t="s">
        <v>28</v>
      </c>
      <c r="E250" s="1" t="s">
        <v>29</v>
      </c>
      <c r="F250" s="47">
        <v>1786</v>
      </c>
      <c r="G250" s="34">
        <v>1097.0999999999999</v>
      </c>
      <c r="H250" s="1" t="s">
        <v>216</v>
      </c>
      <c r="I250" s="34">
        <v>5.7974000000000003E-3</v>
      </c>
      <c r="J250" s="34">
        <v>208.91668999999999</v>
      </c>
      <c r="K250" s="35" t="str">
        <f t="shared" si="15"/>
        <v>Leenderbos, Groote Heide &amp; De Plateaux_H91D0</v>
      </c>
      <c r="L250" s="36">
        <f>VLOOKUP(D250,DATA!A:F,5,FALSE)</f>
        <v>6.9280917156857415E-3</v>
      </c>
      <c r="M250" s="37">
        <f>VLOOKUP(D250,DATA!A:F,6,FALSE)</f>
        <v>2211</v>
      </c>
      <c r="N250" s="36">
        <f t="shared" si="16"/>
        <v>4.4490651895866824E-2</v>
      </c>
      <c r="O250" s="36">
        <f t="shared" si="17"/>
        <v>4.449243810010009E-2</v>
      </c>
      <c r="P250" s="36">
        <f t="shared" si="18"/>
        <v>1.7862042332658645E-6</v>
      </c>
      <c r="Q250" s="36">
        <f t="shared" si="19"/>
        <v>0</v>
      </c>
    </row>
    <row r="251" spans="1:17" x14ac:dyDescent="0.3">
      <c r="A251" s="29">
        <v>2029855</v>
      </c>
      <c r="B251" s="1">
        <v>136</v>
      </c>
      <c r="C251" s="1" t="s">
        <v>14</v>
      </c>
      <c r="D251" s="1" t="s">
        <v>28</v>
      </c>
      <c r="E251" s="1" t="s">
        <v>29</v>
      </c>
      <c r="F251" s="47">
        <v>1786</v>
      </c>
      <c r="G251" s="34">
        <v>1227.82</v>
      </c>
      <c r="H251" s="1" t="s">
        <v>216</v>
      </c>
      <c r="I251" s="34">
        <v>6.5554999999999997E-3</v>
      </c>
      <c r="J251" s="34">
        <v>8625.8649999999998</v>
      </c>
      <c r="K251" s="35" t="str">
        <f t="shared" si="15"/>
        <v>Leenderbos, Groote Heide &amp; De Plateaux_H91D0</v>
      </c>
      <c r="L251" s="36">
        <f>VLOOKUP(D251,DATA!A:F,5,FALSE)</f>
        <v>6.9280917156857415E-3</v>
      </c>
      <c r="M251" s="37">
        <f>VLOOKUP(D251,DATA!A:F,6,FALSE)</f>
        <v>2211</v>
      </c>
      <c r="N251" s="36">
        <f t="shared" si="16"/>
        <v>0.10997618967517588</v>
      </c>
      <c r="O251" s="36">
        <f t="shared" si="17"/>
        <v>0.10998117909531809</v>
      </c>
      <c r="P251" s="36">
        <f t="shared" si="18"/>
        <v>4.9894201422095996E-6</v>
      </c>
      <c r="Q251" s="36">
        <f t="shared" si="19"/>
        <v>0</v>
      </c>
    </row>
    <row r="252" spans="1:17" x14ac:dyDescent="0.3">
      <c r="A252" s="29">
        <v>2029856</v>
      </c>
      <c r="B252" s="1">
        <v>136</v>
      </c>
      <c r="C252" s="1" t="s">
        <v>14</v>
      </c>
      <c r="D252" s="1" t="s">
        <v>28</v>
      </c>
      <c r="E252" s="1" t="s">
        <v>29</v>
      </c>
      <c r="F252" s="47">
        <v>1786</v>
      </c>
      <c r="G252" s="34">
        <v>1174.3800000000001</v>
      </c>
      <c r="H252" s="1" t="s">
        <v>216</v>
      </c>
      <c r="I252" s="34">
        <v>5.9364999999999999E-3</v>
      </c>
      <c r="J252" s="34">
        <v>3975.029</v>
      </c>
      <c r="K252" s="35" t="str">
        <f t="shared" si="15"/>
        <v>Leenderbos, Groote Heide &amp; De Plateaux_H91D0</v>
      </c>
      <c r="L252" s="36">
        <f>VLOOKUP(D252,DATA!A:F,5,FALSE)</f>
        <v>6.9280917156857415E-3</v>
      </c>
      <c r="M252" s="37">
        <f>VLOOKUP(D252,DATA!A:F,6,FALSE)</f>
        <v>2211</v>
      </c>
      <c r="N252" s="36">
        <f t="shared" si="16"/>
        <v>7.5972164777640225E-2</v>
      </c>
      <c r="O252" s="36">
        <f t="shared" si="17"/>
        <v>7.5975287097929042E-2</v>
      </c>
      <c r="P252" s="36">
        <f t="shared" si="18"/>
        <v>3.1223202888175372E-6</v>
      </c>
      <c r="Q252" s="36">
        <f t="shared" si="19"/>
        <v>0</v>
      </c>
    </row>
    <row r="253" spans="1:17" x14ac:dyDescent="0.3">
      <c r="A253" s="29">
        <v>2029899</v>
      </c>
      <c r="B253" s="1">
        <v>138</v>
      </c>
      <c r="C253" s="1" t="s">
        <v>38</v>
      </c>
      <c r="D253" s="1" t="s">
        <v>28</v>
      </c>
      <c r="E253" s="1" t="s">
        <v>29</v>
      </c>
      <c r="F253" s="47">
        <v>1786</v>
      </c>
      <c r="G253" s="34">
        <v>1254.01</v>
      </c>
      <c r="H253" s="1" t="s">
        <v>216</v>
      </c>
      <c r="I253" s="34">
        <v>2.7129999999999999E-5</v>
      </c>
      <c r="J253" s="34">
        <v>2827.4695000000002</v>
      </c>
      <c r="K253" s="35" t="str">
        <f t="shared" si="15"/>
        <v>Weerter- en Budelerbergen &amp; Ringselven_H91D0</v>
      </c>
      <c r="L253" s="36">
        <f>VLOOKUP(D253,DATA!A:F,5,FALSE)</f>
        <v>6.9280917156857415E-3</v>
      </c>
      <c r="M253" s="37">
        <f>VLOOKUP(D253,DATA!A:F,6,FALSE)</f>
        <v>2211</v>
      </c>
      <c r="N253" s="36">
        <f t="shared" si="16"/>
        <v>0.13182718133443763</v>
      </c>
      <c r="O253" s="36">
        <f t="shared" si="17"/>
        <v>0.13182720607989773</v>
      </c>
      <c r="P253" s="36">
        <f t="shared" si="18"/>
        <v>2.4745460097674865E-8</v>
      </c>
      <c r="Q253" s="36">
        <f t="shared" si="19"/>
        <v>0</v>
      </c>
    </row>
    <row r="254" spans="1:17" x14ac:dyDescent="0.3">
      <c r="A254" s="29">
        <v>2031315</v>
      </c>
      <c r="B254" s="1">
        <v>136</v>
      </c>
      <c r="C254" s="1" t="s">
        <v>14</v>
      </c>
      <c r="D254" s="1" t="s">
        <v>22</v>
      </c>
      <c r="E254" s="1" t="s">
        <v>23</v>
      </c>
      <c r="F254" s="47">
        <v>1857</v>
      </c>
      <c r="G254" s="34">
        <v>1721.58</v>
      </c>
      <c r="H254" s="1" t="s">
        <v>216</v>
      </c>
      <c r="I254" s="34">
        <v>9.0741999999999993E-3</v>
      </c>
      <c r="J254" s="34">
        <v>8187.56</v>
      </c>
      <c r="K254" s="35" t="str">
        <f t="shared" si="15"/>
        <v>Leenderbos, Groote Heide &amp; De Plateaux_H91E0C</v>
      </c>
      <c r="L254" s="36">
        <f>VLOOKUP(D254,DATA!A:F,5,FALSE)</f>
        <v>6.9280917156857415E-3</v>
      </c>
      <c r="M254" s="37">
        <f>VLOOKUP(D254,DATA!A:F,6,FALSE)</f>
        <v>2282</v>
      </c>
      <c r="N254" s="36">
        <f t="shared" si="16"/>
        <v>2.0180706040190093</v>
      </c>
      <c r="O254" s="36">
        <f t="shared" si="17"/>
        <v>2.01819491726862</v>
      </c>
      <c r="P254" s="36">
        <f t="shared" si="18"/>
        <v>1.24313249610708E-4</v>
      </c>
      <c r="Q254" s="36">
        <f t="shared" si="19"/>
        <v>0</v>
      </c>
    </row>
    <row r="255" spans="1:17" x14ac:dyDescent="0.3">
      <c r="A255" s="29">
        <v>2031316</v>
      </c>
      <c r="B255" s="1">
        <v>136</v>
      </c>
      <c r="C255" s="1" t="s">
        <v>14</v>
      </c>
      <c r="D255" s="1" t="s">
        <v>22</v>
      </c>
      <c r="E255" s="1" t="s">
        <v>23</v>
      </c>
      <c r="F255" s="47">
        <v>1857</v>
      </c>
      <c r="G255" s="34">
        <v>1729.97</v>
      </c>
      <c r="H255" s="1" t="s">
        <v>216</v>
      </c>
      <c r="I255" s="34">
        <v>8.9960000000000005E-3</v>
      </c>
      <c r="J255" s="34">
        <v>1080.3014000000001</v>
      </c>
      <c r="K255" s="35" t="str">
        <f t="shared" si="15"/>
        <v>Leenderbos, Groote Heide &amp; De Plateaux_H91E0C</v>
      </c>
      <c r="L255" s="36">
        <f>VLOOKUP(D255,DATA!A:F,5,FALSE)</f>
        <v>6.9280917156857415E-3</v>
      </c>
      <c r="M255" s="37">
        <f>VLOOKUP(D255,DATA!A:F,6,FALSE)</f>
        <v>2282</v>
      </c>
      <c r="N255" s="36">
        <f t="shared" si="16"/>
        <v>2.1362704461330679</v>
      </c>
      <c r="O255" s="36">
        <f t="shared" si="17"/>
        <v>2.136400749016313</v>
      </c>
      <c r="P255" s="36">
        <f t="shared" si="18"/>
        <v>1.3030288324511474E-4</v>
      </c>
      <c r="Q255" s="36">
        <f t="shared" si="19"/>
        <v>0</v>
      </c>
    </row>
    <row r="256" spans="1:17" x14ac:dyDescent="0.3">
      <c r="A256" s="29">
        <v>2031370</v>
      </c>
      <c r="B256" s="1">
        <v>136</v>
      </c>
      <c r="C256" s="1" t="s">
        <v>14</v>
      </c>
      <c r="D256" s="1" t="s">
        <v>51</v>
      </c>
      <c r="E256" s="1" t="s">
        <v>52</v>
      </c>
      <c r="F256" s="47">
        <v>1000</v>
      </c>
      <c r="G256" s="34">
        <v>839.99</v>
      </c>
      <c r="H256" s="1" t="s">
        <v>216</v>
      </c>
      <c r="I256" s="34">
        <v>5.1301999999999997E-3</v>
      </c>
      <c r="J256" s="34">
        <v>5752.0312000000004</v>
      </c>
      <c r="K256" s="35" t="str">
        <f t="shared" si="15"/>
        <v>Leenderbos, Groote Heide &amp; De Plateaux_Lg09</v>
      </c>
      <c r="L256" s="36">
        <f>VLOOKUP(D256,DATA!A:F,5,FALSE)</f>
        <v>8.4126827976184013E-3</v>
      </c>
      <c r="M256" s="37">
        <f>VLOOKUP(D256,DATA!A:F,6,FALSE)</f>
        <v>1350</v>
      </c>
      <c r="N256" s="36">
        <f t="shared" si="16"/>
        <v>1.3512274962860971</v>
      </c>
      <c r="O256" s="36">
        <f t="shared" si="17"/>
        <v>1.3512850267781817</v>
      </c>
      <c r="P256" s="36">
        <f t="shared" si="18"/>
        <v>5.7530492084678642E-5</v>
      </c>
      <c r="Q256" s="36">
        <f t="shared" si="19"/>
        <v>0</v>
      </c>
    </row>
    <row r="257" spans="1:17" x14ac:dyDescent="0.3">
      <c r="A257" s="29">
        <v>2031373</v>
      </c>
      <c r="B257" s="1">
        <v>136</v>
      </c>
      <c r="C257" s="1" t="s">
        <v>14</v>
      </c>
      <c r="D257" s="1" t="s">
        <v>51</v>
      </c>
      <c r="E257" s="1" t="s">
        <v>52</v>
      </c>
      <c r="F257" s="47">
        <v>1000</v>
      </c>
      <c r="G257" s="34">
        <v>836.56</v>
      </c>
      <c r="H257" s="1" t="s">
        <v>216</v>
      </c>
      <c r="I257" s="34">
        <v>5.0546999999999996E-3</v>
      </c>
      <c r="J257" s="34">
        <v>6706.4939999999997</v>
      </c>
      <c r="K257" s="35" t="str">
        <f t="shared" si="15"/>
        <v>Leenderbos, Groote Heide &amp; De Plateaux_Lg09</v>
      </c>
      <c r="L257" s="36">
        <f>VLOOKUP(D257,DATA!A:F,5,FALSE)</f>
        <v>8.4126827976184013E-3</v>
      </c>
      <c r="M257" s="37">
        <f>VLOOKUP(D257,DATA!A:F,6,FALSE)</f>
        <v>1350</v>
      </c>
      <c r="N257" s="36">
        <f t="shared" si="16"/>
        <v>1.3132990621358112</v>
      </c>
      <c r="O257" s="36">
        <f t="shared" si="17"/>
        <v>1.3133541760372753</v>
      </c>
      <c r="P257" s="36">
        <f t="shared" si="18"/>
        <v>5.5113901464176607E-5</v>
      </c>
      <c r="Q257" s="36">
        <f t="shared" si="19"/>
        <v>0</v>
      </c>
    </row>
    <row r="258" spans="1:17" x14ac:dyDescent="0.3">
      <c r="A258" s="29">
        <v>2031374</v>
      </c>
      <c r="B258" s="1">
        <v>136</v>
      </c>
      <c r="C258" s="1" t="s">
        <v>14</v>
      </c>
      <c r="D258" s="1" t="s">
        <v>51</v>
      </c>
      <c r="E258" s="1" t="s">
        <v>52</v>
      </c>
      <c r="F258" s="47">
        <v>1000</v>
      </c>
      <c r="G258" s="34">
        <v>839.77</v>
      </c>
      <c r="H258" s="1" t="s">
        <v>216</v>
      </c>
      <c r="I258" s="34">
        <v>5.0594000000000004E-3</v>
      </c>
      <c r="J258" s="34">
        <v>469.88434000000001</v>
      </c>
      <c r="K258" s="35" t="str">
        <f t="shared" si="15"/>
        <v>Leenderbos, Groote Heide &amp; De Plateaux_Lg09</v>
      </c>
      <c r="L258" s="36">
        <f>VLOOKUP(D258,DATA!A:F,5,FALSE)</f>
        <v>8.4126827976184013E-3</v>
      </c>
      <c r="M258" s="37">
        <f>VLOOKUP(D258,DATA!A:F,6,FALSE)</f>
        <v>1350</v>
      </c>
      <c r="N258" s="36">
        <f t="shared" si="16"/>
        <v>1.3487626696770205</v>
      </c>
      <c r="O258" s="36">
        <f t="shared" si="17"/>
        <v>1.3488193041153373</v>
      </c>
      <c r="P258" s="36">
        <f t="shared" si="18"/>
        <v>5.6634438316827129E-5</v>
      </c>
      <c r="Q258" s="36">
        <f t="shared" si="19"/>
        <v>0</v>
      </c>
    </row>
    <row r="259" spans="1:17" x14ac:dyDescent="0.3">
      <c r="A259" s="29">
        <v>2031375</v>
      </c>
      <c r="B259" s="1">
        <v>136</v>
      </c>
      <c r="C259" s="1" t="s">
        <v>14</v>
      </c>
      <c r="D259" s="1" t="s">
        <v>51</v>
      </c>
      <c r="E259" s="1" t="s">
        <v>52</v>
      </c>
      <c r="F259" s="47">
        <v>1000</v>
      </c>
      <c r="G259" s="34">
        <v>929.57</v>
      </c>
      <c r="H259" s="1" t="s">
        <v>216</v>
      </c>
      <c r="I259" s="34">
        <v>5.5760999999999996E-3</v>
      </c>
      <c r="J259" s="34">
        <v>1491.5714</v>
      </c>
      <c r="K259" s="35" t="str">
        <f t="shared" ref="K259:K322" si="20">_xlfn.CONCAT(C259,"_",D259)</f>
        <v>Leenderbos, Groote Heide &amp; De Plateaux_Lg09</v>
      </c>
      <c r="L259" s="36">
        <f>VLOOKUP(D259,DATA!A:F,5,FALSE)</f>
        <v>8.4126827976184013E-3</v>
      </c>
      <c r="M259" s="37">
        <f>VLOOKUP(D259,DATA!A:F,6,FALSE)</f>
        <v>1350</v>
      </c>
      <c r="N259" s="36">
        <f t="shared" ref="N259:N322" si="21">100/(1+EXP(-L259*(G259-M259)))</f>
        <v>2.8279137888516348</v>
      </c>
      <c r="O259" s="36">
        <f t="shared" ref="O259:O322" si="22">100/(1+EXP(-L259*((G259+I259)-M259)))</f>
        <v>2.8280426975936579</v>
      </c>
      <c r="P259" s="36">
        <f t="shared" ref="P259:P322" si="23">O259-N259</f>
        <v>1.2890874202309277E-4</v>
      </c>
      <c r="Q259" s="36">
        <f t="shared" ref="Q259:Q322" si="24">IF(AND(H259&lt;&gt;"below",I259&gt;=0.005),J259*P259/100,0)</f>
        <v>0</v>
      </c>
    </row>
    <row r="260" spans="1:17" x14ac:dyDescent="0.3">
      <c r="A260" s="29">
        <v>2031380</v>
      </c>
      <c r="B260" s="1">
        <v>136</v>
      </c>
      <c r="C260" s="1" t="s">
        <v>14</v>
      </c>
      <c r="D260" s="1" t="s">
        <v>51</v>
      </c>
      <c r="E260" s="1" t="s">
        <v>52</v>
      </c>
      <c r="F260" s="47">
        <v>1000</v>
      </c>
      <c r="G260" s="34">
        <v>869.1</v>
      </c>
      <c r="H260" s="1" t="s">
        <v>216</v>
      </c>
      <c r="I260" s="34">
        <v>4.8330999999999999E-3</v>
      </c>
      <c r="J260" s="34">
        <v>141.25810000000001</v>
      </c>
      <c r="K260" s="35" t="str">
        <f t="shared" si="20"/>
        <v>Leenderbos, Groote Heide &amp; De Plateaux_Lg09</v>
      </c>
      <c r="L260" s="36">
        <f>VLOOKUP(D260,DATA!A:F,5,FALSE)</f>
        <v>8.4126827976184013E-3</v>
      </c>
      <c r="M260" s="37">
        <f>VLOOKUP(D260,DATA!A:F,6,FALSE)</f>
        <v>1350</v>
      </c>
      <c r="N260" s="36">
        <f t="shared" si="21"/>
        <v>1.7197246519651073</v>
      </c>
      <c r="O260" s="36">
        <f t="shared" si="22"/>
        <v>1.7197933736979625</v>
      </c>
      <c r="P260" s="36">
        <f t="shared" si="23"/>
        <v>6.8721732855214768E-5</v>
      </c>
      <c r="Q260" s="36">
        <f t="shared" si="24"/>
        <v>0</v>
      </c>
    </row>
    <row r="261" spans="1:17" x14ac:dyDescent="0.3">
      <c r="A261" s="29">
        <v>2031381</v>
      </c>
      <c r="B261" s="1">
        <v>136</v>
      </c>
      <c r="C261" s="1" t="s">
        <v>14</v>
      </c>
      <c r="D261" s="1" t="s">
        <v>41</v>
      </c>
      <c r="E261" s="1" t="s">
        <v>42</v>
      </c>
      <c r="F261" s="47">
        <v>1071</v>
      </c>
      <c r="G261" s="34">
        <v>990.88</v>
      </c>
      <c r="H261" s="1" t="s">
        <v>216</v>
      </c>
      <c r="I261" s="34">
        <v>5.3796E-3</v>
      </c>
      <c r="J261" s="34">
        <v>140.10243</v>
      </c>
      <c r="K261" s="35" t="str">
        <f t="shared" si="20"/>
        <v>Leenderbos, Groote Heide &amp; De Plateaux_H4010A</v>
      </c>
      <c r="L261" s="36">
        <f>VLOOKUP(D261,DATA!A:F,5,FALSE)</f>
        <v>1.3726988247862192E-2</v>
      </c>
      <c r="M261" s="37">
        <f>VLOOKUP(D261,DATA!A:F,6,FALSE)</f>
        <v>1285.5</v>
      </c>
      <c r="N261" s="36">
        <f t="shared" si="21"/>
        <v>1.7221159530292025</v>
      </c>
      <c r="O261" s="36">
        <f t="shared" si="22"/>
        <v>1.72224093832353</v>
      </c>
      <c r="P261" s="36">
        <f t="shared" si="23"/>
        <v>1.2498529432747318E-4</v>
      </c>
      <c r="Q261" s="36">
        <f t="shared" si="24"/>
        <v>0</v>
      </c>
    </row>
    <row r="262" spans="1:17" x14ac:dyDescent="0.3">
      <c r="A262" s="29">
        <v>2031382</v>
      </c>
      <c r="B262" s="1">
        <v>136</v>
      </c>
      <c r="C262" s="1" t="s">
        <v>14</v>
      </c>
      <c r="D262" s="1" t="s">
        <v>22</v>
      </c>
      <c r="E262" s="1" t="s">
        <v>23</v>
      </c>
      <c r="F262" s="47">
        <v>1857</v>
      </c>
      <c r="G262" s="34">
        <v>1106.8900000000001</v>
      </c>
      <c r="H262" s="1" t="s">
        <v>216</v>
      </c>
      <c r="I262" s="34">
        <v>5.9014000000000002E-3</v>
      </c>
      <c r="J262" s="34">
        <v>3872.5007000000001</v>
      </c>
      <c r="K262" s="35" t="str">
        <f t="shared" si="20"/>
        <v>Leenderbos, Groote Heide &amp; De Plateaux_H91E0C</v>
      </c>
      <c r="L262" s="36">
        <f>VLOOKUP(D262,DATA!A:F,5,FALSE)</f>
        <v>6.9280917156857415E-3</v>
      </c>
      <c r="M262" s="37">
        <f>VLOOKUP(D262,DATA!A:F,6,FALSE)</f>
        <v>2282</v>
      </c>
      <c r="N262" s="36">
        <f t="shared" si="21"/>
        <v>2.911822842035551E-2</v>
      </c>
      <c r="O262" s="36">
        <f t="shared" si="22"/>
        <v>2.9119418609610141E-2</v>
      </c>
      <c r="P262" s="36">
        <f t="shared" si="23"/>
        <v>1.1901892546309356E-6</v>
      </c>
      <c r="Q262" s="36">
        <f t="shared" si="24"/>
        <v>0</v>
      </c>
    </row>
    <row r="263" spans="1:17" x14ac:dyDescent="0.3">
      <c r="A263" s="29">
        <v>2031383</v>
      </c>
      <c r="B263" s="1">
        <v>136</v>
      </c>
      <c r="C263" s="1" t="s">
        <v>14</v>
      </c>
      <c r="D263" s="1" t="s">
        <v>28</v>
      </c>
      <c r="E263" s="1" t="s">
        <v>29</v>
      </c>
      <c r="F263" s="47">
        <v>1786</v>
      </c>
      <c r="G263" s="34">
        <v>1126.44</v>
      </c>
      <c r="H263" s="1" t="s">
        <v>216</v>
      </c>
      <c r="I263" s="34">
        <v>5.9408000000000004E-3</v>
      </c>
      <c r="J263" s="34">
        <v>7763.2812000000004</v>
      </c>
      <c r="K263" s="35" t="str">
        <f t="shared" si="20"/>
        <v>Leenderbos, Groote Heide &amp; De Plateaux_H91D0</v>
      </c>
      <c r="L263" s="36">
        <f>VLOOKUP(D263,DATA!A:F,5,FALSE)</f>
        <v>6.9280917156857415E-3</v>
      </c>
      <c r="M263" s="37">
        <f>VLOOKUP(D263,DATA!A:F,6,FALSE)</f>
        <v>2211</v>
      </c>
      <c r="N263" s="36">
        <f t="shared" si="21"/>
        <v>5.4513535564243515E-2</v>
      </c>
      <c r="O263" s="36">
        <f t="shared" si="22"/>
        <v>5.4515778077525293E-2</v>
      </c>
      <c r="P263" s="36">
        <f t="shared" si="23"/>
        <v>2.2425132817777138E-6</v>
      </c>
      <c r="Q263" s="36">
        <f t="shared" si="24"/>
        <v>0</v>
      </c>
    </row>
    <row r="264" spans="1:17" x14ac:dyDescent="0.3">
      <c r="A264" s="29">
        <v>2031384</v>
      </c>
      <c r="B264" s="1">
        <v>136</v>
      </c>
      <c r="C264" s="1" t="s">
        <v>14</v>
      </c>
      <c r="D264" s="1" t="s">
        <v>28</v>
      </c>
      <c r="E264" s="1" t="s">
        <v>29</v>
      </c>
      <c r="F264" s="47">
        <v>1786</v>
      </c>
      <c r="G264" s="34">
        <v>1268.8399999999999</v>
      </c>
      <c r="H264" s="1" t="s">
        <v>216</v>
      </c>
      <c r="I264" s="34">
        <v>6.7415000000000001E-3</v>
      </c>
      <c r="J264" s="34">
        <v>3448.2136</v>
      </c>
      <c r="K264" s="35" t="str">
        <f t="shared" si="20"/>
        <v>Leenderbos, Groote Heide &amp; De Plateaux_H91D0</v>
      </c>
      <c r="L264" s="36">
        <f>VLOOKUP(D264,DATA!A:F,5,FALSE)</f>
        <v>6.9280917156857415E-3</v>
      </c>
      <c r="M264" s="37">
        <f>VLOOKUP(D264,DATA!A:F,6,FALSE)</f>
        <v>2211</v>
      </c>
      <c r="N264" s="36">
        <f t="shared" si="21"/>
        <v>0.14607099874137344</v>
      </c>
      <c r="O264" s="36">
        <f t="shared" si="22"/>
        <v>0.14607781128719335</v>
      </c>
      <c r="P264" s="36">
        <f t="shared" si="23"/>
        <v>6.8125458199119748E-6</v>
      </c>
      <c r="Q264" s="36">
        <f t="shared" si="24"/>
        <v>0</v>
      </c>
    </row>
    <row r="265" spans="1:17" x14ac:dyDescent="0.3">
      <c r="A265" s="29">
        <v>2031385</v>
      </c>
      <c r="B265" s="1">
        <v>136</v>
      </c>
      <c r="C265" s="1" t="s">
        <v>14</v>
      </c>
      <c r="D265" s="1" t="s">
        <v>28</v>
      </c>
      <c r="E265" s="1" t="s">
        <v>29</v>
      </c>
      <c r="F265" s="47">
        <v>1786</v>
      </c>
      <c r="G265" s="34">
        <v>1293.95</v>
      </c>
      <c r="H265" s="1" t="s">
        <v>216</v>
      </c>
      <c r="I265" s="34">
        <v>6.7330000000000003E-3</v>
      </c>
      <c r="J265" s="34">
        <v>196.08019999999999</v>
      </c>
      <c r="K265" s="35" t="str">
        <f t="shared" si="20"/>
        <v>Leenderbos, Groote Heide &amp; De Plateaux_H91D0</v>
      </c>
      <c r="L265" s="36">
        <f>VLOOKUP(D265,DATA!A:F,5,FALSE)</f>
        <v>6.9280917156857415E-3</v>
      </c>
      <c r="M265" s="37">
        <f>VLOOKUP(D265,DATA!A:F,6,FALSE)</f>
        <v>2211</v>
      </c>
      <c r="N265" s="36">
        <f t="shared" si="21"/>
        <v>0.17377818091281086</v>
      </c>
      <c r="O265" s="36">
        <f t="shared" si="22"/>
        <v>0.17378627321734608</v>
      </c>
      <c r="P265" s="36">
        <f t="shared" si="23"/>
        <v>8.0923045352176981E-6</v>
      </c>
      <c r="Q265" s="36">
        <f t="shared" si="24"/>
        <v>0</v>
      </c>
    </row>
    <row r="266" spans="1:17" x14ac:dyDescent="0.3">
      <c r="A266" s="29">
        <v>2031429</v>
      </c>
      <c r="B266" s="1">
        <v>138</v>
      </c>
      <c r="C266" s="1" t="s">
        <v>38</v>
      </c>
      <c r="D266" s="1" t="s">
        <v>28</v>
      </c>
      <c r="E266" s="1" t="s">
        <v>29</v>
      </c>
      <c r="F266" s="47">
        <v>1786</v>
      </c>
      <c r="G266" s="34">
        <v>1201.98</v>
      </c>
      <c r="H266" s="1" t="s">
        <v>216</v>
      </c>
      <c r="I266" s="34">
        <v>1.9474999999999999E-5</v>
      </c>
      <c r="J266" s="34">
        <v>2619.2121499999998</v>
      </c>
      <c r="K266" s="35" t="str">
        <f t="shared" si="20"/>
        <v>Weerter- en Budelerbergen &amp; Ringselven_H91D0</v>
      </c>
      <c r="L266" s="36">
        <f>VLOOKUP(D266,DATA!A:F,5,FALSE)</f>
        <v>6.9280917156857415E-3</v>
      </c>
      <c r="M266" s="37">
        <f>VLOOKUP(D266,DATA!A:F,6,FALSE)</f>
        <v>2211</v>
      </c>
      <c r="N266" s="36">
        <f t="shared" si="21"/>
        <v>9.196630645599034E-2</v>
      </c>
      <c r="O266" s="36">
        <f t="shared" si="22"/>
        <v>9.1966318853095447E-2</v>
      </c>
      <c r="P266" s="36">
        <f t="shared" si="23"/>
        <v>1.239710510636538E-8</v>
      </c>
      <c r="Q266" s="36">
        <f t="shared" si="24"/>
        <v>0</v>
      </c>
    </row>
    <row r="267" spans="1:17" x14ac:dyDescent="0.3">
      <c r="A267" s="29">
        <v>2032843</v>
      </c>
      <c r="B267" s="1">
        <v>136</v>
      </c>
      <c r="C267" s="1" t="s">
        <v>14</v>
      </c>
      <c r="D267" s="1" t="s">
        <v>22</v>
      </c>
      <c r="E267" s="1" t="s">
        <v>23</v>
      </c>
      <c r="F267" s="47">
        <v>1857</v>
      </c>
      <c r="G267" s="34">
        <v>1384.39</v>
      </c>
      <c r="H267" s="1" t="s">
        <v>216</v>
      </c>
      <c r="I267" s="34">
        <v>7.1183000000000001E-3</v>
      </c>
      <c r="J267" s="34">
        <v>11.338934</v>
      </c>
      <c r="K267" s="35" t="str">
        <f t="shared" si="20"/>
        <v>Leenderbos, Groote Heide &amp; De Plateaux_H91E0C</v>
      </c>
      <c r="L267" s="36">
        <f>VLOOKUP(D267,DATA!A:F,5,FALSE)</f>
        <v>6.9280917156857415E-3</v>
      </c>
      <c r="M267" s="37">
        <f>VLOOKUP(D267,DATA!A:F,6,FALSE)</f>
        <v>2282</v>
      </c>
      <c r="N267" s="36">
        <f t="shared" si="21"/>
        <v>0.1987824989145256</v>
      </c>
      <c r="O267" s="36">
        <f t="shared" si="22"/>
        <v>0.19879228287224562</v>
      </c>
      <c r="P267" s="36">
        <f t="shared" si="23"/>
        <v>9.7839577200276029E-6</v>
      </c>
      <c r="Q267" s="36">
        <f t="shared" si="24"/>
        <v>0</v>
      </c>
    </row>
    <row r="268" spans="1:17" x14ac:dyDescent="0.3">
      <c r="A268" s="29">
        <v>2032844</v>
      </c>
      <c r="B268" s="1">
        <v>136</v>
      </c>
      <c r="C268" s="1" t="s">
        <v>14</v>
      </c>
      <c r="D268" s="1" t="s">
        <v>28</v>
      </c>
      <c r="E268" s="1" t="s">
        <v>29</v>
      </c>
      <c r="F268" s="47">
        <v>1786</v>
      </c>
      <c r="G268" s="34">
        <v>1697.78</v>
      </c>
      <c r="H268" s="1" t="s">
        <v>216</v>
      </c>
      <c r="I268" s="34">
        <v>9.2268999999999997E-3</v>
      </c>
      <c r="J268" s="34">
        <v>2009.5328</v>
      </c>
      <c r="K268" s="35" t="str">
        <f t="shared" si="20"/>
        <v>Leenderbos, Groote Heide &amp; De Plateaux_H91D0</v>
      </c>
      <c r="L268" s="36">
        <f>VLOOKUP(D268,DATA!A:F,5,FALSE)</f>
        <v>6.9280917156857415E-3</v>
      </c>
      <c r="M268" s="37">
        <f>VLOOKUP(D268,DATA!A:F,6,FALSE)</f>
        <v>2211</v>
      </c>
      <c r="N268" s="36">
        <f t="shared" si="21"/>
        <v>2.7770023498182237</v>
      </c>
      <c r="O268" s="36">
        <f t="shared" si="22"/>
        <v>2.777174944657967</v>
      </c>
      <c r="P268" s="36">
        <f t="shared" si="23"/>
        <v>1.7259483974330081E-4</v>
      </c>
      <c r="Q268" s="36">
        <f t="shared" si="24"/>
        <v>0</v>
      </c>
    </row>
    <row r="269" spans="1:17" x14ac:dyDescent="0.3">
      <c r="A269" s="29">
        <v>2032844</v>
      </c>
      <c r="B269" s="1">
        <v>136</v>
      </c>
      <c r="C269" s="1" t="s">
        <v>14</v>
      </c>
      <c r="D269" s="1" t="s">
        <v>22</v>
      </c>
      <c r="E269" s="1" t="s">
        <v>23</v>
      </c>
      <c r="F269" s="47">
        <v>1857</v>
      </c>
      <c r="G269" s="34">
        <v>1697.78</v>
      </c>
      <c r="H269" s="1" t="s">
        <v>216</v>
      </c>
      <c r="I269" s="34">
        <v>9.2268999999999997E-3</v>
      </c>
      <c r="J269" s="34">
        <v>7205.5150000000003</v>
      </c>
      <c r="K269" s="35" t="str">
        <f t="shared" si="20"/>
        <v>Leenderbos, Groote Heide &amp; De Plateaux_H91E0C</v>
      </c>
      <c r="L269" s="36">
        <f>VLOOKUP(D269,DATA!A:F,5,FALSE)</f>
        <v>6.9280917156857415E-3</v>
      </c>
      <c r="M269" s="37">
        <f>VLOOKUP(D269,DATA!A:F,6,FALSE)</f>
        <v>2282</v>
      </c>
      <c r="N269" s="36">
        <f t="shared" si="21"/>
        <v>1.7165659365282189</v>
      </c>
      <c r="O269" s="36">
        <f t="shared" si="22"/>
        <v>1.7166737873998628</v>
      </c>
      <c r="P269" s="36">
        <f t="shared" si="23"/>
        <v>1.0785087164388862E-4</v>
      </c>
      <c r="Q269" s="36">
        <f t="shared" si="24"/>
        <v>0</v>
      </c>
    </row>
    <row r="270" spans="1:17" x14ac:dyDescent="0.3">
      <c r="A270" s="29">
        <v>2032898</v>
      </c>
      <c r="B270" s="1">
        <v>136</v>
      </c>
      <c r="C270" s="1" t="s">
        <v>14</v>
      </c>
      <c r="D270" s="1" t="s">
        <v>51</v>
      </c>
      <c r="E270" s="1" t="s">
        <v>52</v>
      </c>
      <c r="F270" s="47">
        <v>1000</v>
      </c>
      <c r="G270" s="34">
        <v>912.49</v>
      </c>
      <c r="H270" s="1" t="s">
        <v>216</v>
      </c>
      <c r="I270" s="34">
        <v>5.4903E-3</v>
      </c>
      <c r="J270" s="34">
        <v>1621.9821999999999</v>
      </c>
      <c r="K270" s="35" t="str">
        <f t="shared" si="20"/>
        <v>Leenderbos, Groote Heide &amp; De Plateaux_Lg09</v>
      </c>
      <c r="L270" s="36">
        <f>VLOOKUP(D270,DATA!A:F,5,FALSE)</f>
        <v>8.4126827976184013E-3</v>
      </c>
      <c r="M270" s="37">
        <f>VLOOKUP(D270,DATA!A:F,6,FALSE)</f>
        <v>1350</v>
      </c>
      <c r="N270" s="36">
        <f t="shared" si="21"/>
        <v>2.45872463562957</v>
      </c>
      <c r="O270" s="36">
        <f t="shared" si="22"/>
        <v>2.4588354097852996</v>
      </c>
      <c r="P270" s="36">
        <f t="shared" si="23"/>
        <v>1.1077415572957605E-4</v>
      </c>
      <c r="Q270" s="36">
        <f t="shared" si="24"/>
        <v>0</v>
      </c>
    </row>
    <row r="271" spans="1:17" x14ac:dyDescent="0.3">
      <c r="A271" s="29">
        <v>2032901</v>
      </c>
      <c r="B271" s="1">
        <v>136</v>
      </c>
      <c r="C271" s="1" t="s">
        <v>14</v>
      </c>
      <c r="D271" s="1" t="s">
        <v>51</v>
      </c>
      <c r="E271" s="1" t="s">
        <v>52</v>
      </c>
      <c r="F271" s="47">
        <v>1000</v>
      </c>
      <c r="G271" s="34">
        <v>834.11</v>
      </c>
      <c r="H271" s="1" t="s">
        <v>216</v>
      </c>
      <c r="I271" s="34">
        <v>5.0657000000000002E-3</v>
      </c>
      <c r="J271" s="34">
        <v>70.609695000000002</v>
      </c>
      <c r="K271" s="35" t="str">
        <f t="shared" si="20"/>
        <v>Leenderbos, Groote Heide &amp; De Plateaux_Lg09</v>
      </c>
      <c r="L271" s="36">
        <f>VLOOKUP(D271,DATA!A:F,5,FALSE)</f>
        <v>8.4126827976184013E-3</v>
      </c>
      <c r="M271" s="37">
        <f>VLOOKUP(D271,DATA!A:F,6,FALSE)</f>
        <v>1350</v>
      </c>
      <c r="N271" s="36">
        <f t="shared" si="21"/>
        <v>1.2868523746987992</v>
      </c>
      <c r="O271" s="36">
        <f t="shared" si="22"/>
        <v>1.2869065107687923</v>
      </c>
      <c r="P271" s="36">
        <f t="shared" si="23"/>
        <v>5.4136069993049318E-5</v>
      </c>
      <c r="Q271" s="36">
        <f t="shared" si="24"/>
        <v>0</v>
      </c>
    </row>
    <row r="272" spans="1:17" x14ac:dyDescent="0.3">
      <c r="A272" s="29">
        <v>2032902</v>
      </c>
      <c r="B272" s="1">
        <v>136</v>
      </c>
      <c r="C272" s="1" t="s">
        <v>14</v>
      </c>
      <c r="D272" s="1" t="s">
        <v>51</v>
      </c>
      <c r="E272" s="1" t="s">
        <v>52</v>
      </c>
      <c r="F272" s="47">
        <v>1000</v>
      </c>
      <c r="G272" s="34">
        <v>835.7</v>
      </c>
      <c r="H272" s="1" t="s">
        <v>216</v>
      </c>
      <c r="I272" s="34">
        <v>5.0606999999999996E-3</v>
      </c>
      <c r="J272" s="34">
        <v>4882.3467000000001</v>
      </c>
      <c r="K272" s="35" t="str">
        <f t="shared" si="20"/>
        <v>Leenderbos, Groote Heide &amp; De Plateaux_Lg09</v>
      </c>
      <c r="L272" s="36">
        <f>VLOOKUP(D272,DATA!A:F,5,FALSE)</f>
        <v>8.4126827976184013E-3</v>
      </c>
      <c r="M272" s="37">
        <f>VLOOKUP(D272,DATA!A:F,6,FALSE)</f>
        <v>1350</v>
      </c>
      <c r="N272" s="36">
        <f t="shared" si="21"/>
        <v>1.3039552035866806</v>
      </c>
      <c r="O272" s="36">
        <f t="shared" si="22"/>
        <v>1.3040099955082305</v>
      </c>
      <c r="P272" s="36">
        <f t="shared" si="23"/>
        <v>5.4791921549890432E-5</v>
      </c>
      <c r="Q272" s="36">
        <f t="shared" si="24"/>
        <v>0</v>
      </c>
    </row>
    <row r="273" spans="1:17" x14ac:dyDescent="0.3">
      <c r="A273" s="29">
        <v>2032903</v>
      </c>
      <c r="B273" s="1">
        <v>136</v>
      </c>
      <c r="C273" s="1" t="s">
        <v>14</v>
      </c>
      <c r="D273" s="1" t="s">
        <v>51</v>
      </c>
      <c r="E273" s="1" t="s">
        <v>52</v>
      </c>
      <c r="F273" s="47">
        <v>1000</v>
      </c>
      <c r="G273" s="34">
        <v>843.09</v>
      </c>
      <c r="H273" s="1" t="s">
        <v>216</v>
      </c>
      <c r="I273" s="34">
        <v>5.0920000000000002E-3</v>
      </c>
      <c r="J273" s="34">
        <v>7128.4610000000002</v>
      </c>
      <c r="K273" s="35" t="str">
        <f t="shared" si="20"/>
        <v>Leenderbos, Groote Heide &amp; De Plateaux_Lg09</v>
      </c>
      <c r="L273" s="36">
        <f>VLOOKUP(D273,DATA!A:F,5,FALSE)</f>
        <v>8.4126827976184013E-3</v>
      </c>
      <c r="M273" s="37">
        <f>VLOOKUP(D273,DATA!A:F,6,FALSE)</f>
        <v>1350</v>
      </c>
      <c r="N273" s="36">
        <f t="shared" si="21"/>
        <v>1.3864351188517792</v>
      </c>
      <c r="O273" s="36">
        <f t="shared" si="22"/>
        <v>1.3864936878994698</v>
      </c>
      <c r="P273" s="36">
        <f t="shared" si="23"/>
        <v>5.8569047690637532E-5</v>
      </c>
      <c r="Q273" s="36">
        <f t="shared" si="24"/>
        <v>0</v>
      </c>
    </row>
    <row r="274" spans="1:17" x14ac:dyDescent="0.3">
      <c r="A274" s="29">
        <v>2032910</v>
      </c>
      <c r="B274" s="1">
        <v>136</v>
      </c>
      <c r="C274" s="1" t="s">
        <v>14</v>
      </c>
      <c r="D274" s="1" t="s">
        <v>22</v>
      </c>
      <c r="E274" s="1" t="s">
        <v>23</v>
      </c>
      <c r="F274" s="47">
        <v>1857</v>
      </c>
      <c r="G274" s="34">
        <v>1167.71</v>
      </c>
      <c r="H274" s="1" t="s">
        <v>216</v>
      </c>
      <c r="I274" s="34">
        <v>6.2916999999999999E-3</v>
      </c>
      <c r="J274" s="34">
        <v>1194.7216000000001</v>
      </c>
      <c r="K274" s="35" t="str">
        <f t="shared" si="20"/>
        <v>Leenderbos, Groote Heide &amp; De Plateaux_H91E0C</v>
      </c>
      <c r="L274" s="36">
        <f>VLOOKUP(D274,DATA!A:F,5,FALSE)</f>
        <v>6.9280917156857415E-3</v>
      </c>
      <c r="M274" s="37">
        <f>VLOOKUP(D274,DATA!A:F,6,FALSE)</f>
        <v>2282</v>
      </c>
      <c r="N274" s="36">
        <f t="shared" si="21"/>
        <v>4.4370655646339838E-2</v>
      </c>
      <c r="O274" s="36">
        <f t="shared" si="22"/>
        <v>4.437258892383681E-2</v>
      </c>
      <c r="P274" s="36">
        <f t="shared" si="23"/>
        <v>1.9332774969724187E-6</v>
      </c>
      <c r="Q274" s="36">
        <f t="shared" si="24"/>
        <v>0</v>
      </c>
    </row>
    <row r="275" spans="1:17" x14ac:dyDescent="0.3">
      <c r="A275" s="29">
        <v>2032911</v>
      </c>
      <c r="B275" s="1">
        <v>136</v>
      </c>
      <c r="C275" s="1" t="s">
        <v>14</v>
      </c>
      <c r="D275" s="1" t="s">
        <v>28</v>
      </c>
      <c r="E275" s="1" t="s">
        <v>29</v>
      </c>
      <c r="F275" s="47">
        <v>1786</v>
      </c>
      <c r="G275" s="34">
        <v>1231.27</v>
      </c>
      <c r="H275" s="1" t="s">
        <v>216</v>
      </c>
      <c r="I275" s="34">
        <v>6.6781000000000002E-3</v>
      </c>
      <c r="J275" s="34">
        <v>666.02855999999997</v>
      </c>
      <c r="K275" s="35" t="str">
        <f t="shared" si="20"/>
        <v>Leenderbos, Groote Heide &amp; De Plateaux_H91D0</v>
      </c>
      <c r="L275" s="36">
        <f>VLOOKUP(D275,DATA!A:F,5,FALSE)</f>
        <v>6.9280917156857415E-3</v>
      </c>
      <c r="M275" s="37">
        <f>VLOOKUP(D275,DATA!A:F,6,FALSE)</f>
        <v>2211</v>
      </c>
      <c r="N275" s="36">
        <f t="shared" si="21"/>
        <v>0.11263350155154499</v>
      </c>
      <c r="O275" s="36">
        <f t="shared" si="22"/>
        <v>0.11263870695887537</v>
      </c>
      <c r="P275" s="36">
        <f t="shared" si="23"/>
        <v>5.2054073303858805E-6</v>
      </c>
      <c r="Q275" s="36">
        <f t="shared" si="24"/>
        <v>0</v>
      </c>
    </row>
    <row r="276" spans="1:17" x14ac:dyDescent="0.3">
      <c r="A276" s="29">
        <v>2032911</v>
      </c>
      <c r="B276" s="1">
        <v>136</v>
      </c>
      <c r="C276" s="1" t="s">
        <v>14</v>
      </c>
      <c r="D276" s="1" t="s">
        <v>22</v>
      </c>
      <c r="E276" s="1" t="s">
        <v>23</v>
      </c>
      <c r="F276" s="47">
        <v>1857</v>
      </c>
      <c r="G276" s="34">
        <v>1231.27</v>
      </c>
      <c r="H276" s="1" t="s">
        <v>216</v>
      </c>
      <c r="I276" s="34">
        <v>6.6781000000000002E-3</v>
      </c>
      <c r="J276" s="34">
        <v>2860.6325999999999</v>
      </c>
      <c r="K276" s="35" t="str">
        <f t="shared" si="20"/>
        <v>Leenderbos, Groote Heide &amp; De Plateaux_H91E0C</v>
      </c>
      <c r="L276" s="36">
        <f>VLOOKUP(D276,DATA!A:F,5,FALSE)</f>
        <v>6.9280917156857415E-3</v>
      </c>
      <c r="M276" s="37">
        <f>VLOOKUP(D276,DATA!A:F,6,FALSE)</f>
        <v>2282</v>
      </c>
      <c r="N276" s="36">
        <f t="shared" si="21"/>
        <v>6.8901806786889341E-2</v>
      </c>
      <c r="O276" s="36">
        <f t="shared" si="22"/>
        <v>6.8904992508706242E-2</v>
      </c>
      <c r="P276" s="36">
        <f t="shared" si="23"/>
        <v>3.1857218169006885E-6</v>
      </c>
      <c r="Q276" s="36">
        <f t="shared" si="24"/>
        <v>0</v>
      </c>
    </row>
    <row r="277" spans="1:17" x14ac:dyDescent="0.3">
      <c r="A277" s="29">
        <v>2032912</v>
      </c>
      <c r="B277" s="1">
        <v>136</v>
      </c>
      <c r="C277" s="1" t="s">
        <v>14</v>
      </c>
      <c r="D277" s="1" t="s">
        <v>28</v>
      </c>
      <c r="E277" s="1" t="s">
        <v>29</v>
      </c>
      <c r="F277" s="47">
        <v>1786</v>
      </c>
      <c r="G277" s="34">
        <v>1369.8</v>
      </c>
      <c r="H277" s="1" t="s">
        <v>216</v>
      </c>
      <c r="I277" s="34">
        <v>7.1487E-3</v>
      </c>
      <c r="J277" s="34">
        <v>3817.3371999999999</v>
      </c>
      <c r="K277" s="35" t="str">
        <f t="shared" si="20"/>
        <v>Leenderbos, Groote Heide &amp; De Plateaux_H91D0</v>
      </c>
      <c r="L277" s="36">
        <f>VLOOKUP(D277,DATA!A:F,5,FALSE)</f>
        <v>6.9280917156857415E-3</v>
      </c>
      <c r="M277" s="37">
        <f>VLOOKUP(D277,DATA!A:F,6,FALSE)</f>
        <v>2211</v>
      </c>
      <c r="N277" s="36">
        <f t="shared" si="21"/>
        <v>0.29355787757480784</v>
      </c>
      <c r="O277" s="36">
        <f t="shared" si="22"/>
        <v>0.29357237424806254</v>
      </c>
      <c r="P277" s="36">
        <f t="shared" si="23"/>
        <v>1.4496673254704717E-5</v>
      </c>
      <c r="Q277" s="36">
        <f t="shared" si="24"/>
        <v>0</v>
      </c>
    </row>
    <row r="278" spans="1:17" x14ac:dyDescent="0.3">
      <c r="A278" s="29">
        <v>2032913</v>
      </c>
      <c r="B278" s="1">
        <v>136</v>
      </c>
      <c r="C278" s="1" t="s">
        <v>14</v>
      </c>
      <c r="D278" s="1" t="s">
        <v>28</v>
      </c>
      <c r="E278" s="1" t="s">
        <v>29</v>
      </c>
      <c r="F278" s="47">
        <v>1786</v>
      </c>
      <c r="G278" s="34">
        <v>1514.31</v>
      </c>
      <c r="H278" s="1" t="s">
        <v>216</v>
      </c>
      <c r="I278" s="34">
        <v>7.8586000000000003E-3</v>
      </c>
      <c r="J278" s="34">
        <v>3183.6264999999999</v>
      </c>
      <c r="K278" s="35" t="str">
        <f t="shared" si="20"/>
        <v>Leenderbos, Groote Heide &amp; De Plateaux_H91D0</v>
      </c>
      <c r="L278" s="36">
        <f>VLOOKUP(D278,DATA!A:F,5,FALSE)</f>
        <v>6.9280917156857415E-3</v>
      </c>
      <c r="M278" s="37">
        <f>VLOOKUP(D278,DATA!A:F,6,FALSE)</f>
        <v>2211</v>
      </c>
      <c r="N278" s="36">
        <f t="shared" si="21"/>
        <v>0.79489697600256437</v>
      </c>
      <c r="O278" s="36">
        <f t="shared" si="22"/>
        <v>0.79493991138189501</v>
      </c>
      <c r="P278" s="36">
        <f t="shared" si="23"/>
        <v>4.2935379330644174E-5</v>
      </c>
      <c r="Q278" s="36">
        <f t="shared" si="24"/>
        <v>0</v>
      </c>
    </row>
    <row r="279" spans="1:17" x14ac:dyDescent="0.3">
      <c r="A279" s="29">
        <v>2034373</v>
      </c>
      <c r="B279" s="1">
        <v>136</v>
      </c>
      <c r="C279" s="1" t="s">
        <v>14</v>
      </c>
      <c r="D279" s="1" t="s">
        <v>22</v>
      </c>
      <c r="E279" s="1" t="s">
        <v>23</v>
      </c>
      <c r="F279" s="47">
        <v>1857</v>
      </c>
      <c r="G279" s="34">
        <v>1508.13</v>
      </c>
      <c r="H279" s="1" t="s">
        <v>216</v>
      </c>
      <c r="I279" s="34">
        <v>8.0511000000000003E-3</v>
      </c>
      <c r="J279" s="34">
        <v>6535.6566999999995</v>
      </c>
      <c r="K279" s="35" t="str">
        <f t="shared" si="20"/>
        <v>Leenderbos, Groote Heide &amp; De Plateaux_H91E0C</v>
      </c>
      <c r="L279" s="36">
        <f>VLOOKUP(D279,DATA!A:F,5,FALSE)</f>
        <v>6.9280917156857415E-3</v>
      </c>
      <c r="M279" s="37">
        <f>VLOOKUP(D279,DATA!A:F,6,FALSE)</f>
        <v>2282</v>
      </c>
      <c r="N279" s="36">
        <f t="shared" si="21"/>
        <v>0.46721987969137946</v>
      </c>
      <c r="O279" s="36">
        <f t="shared" si="22"/>
        <v>0.46724581959131256</v>
      </c>
      <c r="P279" s="36">
        <f t="shared" si="23"/>
        <v>2.5939899933102861E-5</v>
      </c>
      <c r="Q279" s="36">
        <f t="shared" si="24"/>
        <v>0</v>
      </c>
    </row>
    <row r="280" spans="1:17" x14ac:dyDescent="0.3">
      <c r="A280" s="29">
        <v>2034374</v>
      </c>
      <c r="B280" s="1">
        <v>136</v>
      </c>
      <c r="C280" s="1" t="s">
        <v>14</v>
      </c>
      <c r="D280" s="1" t="s">
        <v>22</v>
      </c>
      <c r="E280" s="1" t="s">
        <v>23</v>
      </c>
      <c r="F280" s="47">
        <v>1857</v>
      </c>
      <c r="G280" s="34">
        <v>1688.35</v>
      </c>
      <c r="H280" s="1" t="s">
        <v>216</v>
      </c>
      <c r="I280" s="34">
        <v>9.0676000000000003E-3</v>
      </c>
      <c r="J280" s="34">
        <v>1541.547</v>
      </c>
      <c r="K280" s="35" t="str">
        <f t="shared" si="20"/>
        <v>Leenderbos, Groote Heide &amp; De Plateaux_H91E0C</v>
      </c>
      <c r="L280" s="36">
        <f>VLOOKUP(D280,DATA!A:F,5,FALSE)</f>
        <v>6.9280917156857415E-3</v>
      </c>
      <c r="M280" s="37">
        <f>VLOOKUP(D280,DATA!A:F,6,FALSE)</f>
        <v>2282</v>
      </c>
      <c r="N280" s="36">
        <f t="shared" si="21"/>
        <v>1.6097518678677376</v>
      </c>
      <c r="O280" s="36">
        <f t="shared" si="22"/>
        <v>1.6098513694937757</v>
      </c>
      <c r="P280" s="36">
        <f t="shared" si="23"/>
        <v>9.9501626038112079E-5</v>
      </c>
      <c r="Q280" s="36">
        <f t="shared" si="24"/>
        <v>0</v>
      </c>
    </row>
    <row r="281" spans="1:17" x14ac:dyDescent="0.3">
      <c r="A281" s="29">
        <v>2034428</v>
      </c>
      <c r="B281" s="1">
        <v>136</v>
      </c>
      <c r="C281" s="1" t="s">
        <v>14</v>
      </c>
      <c r="D281" s="1" t="s">
        <v>51</v>
      </c>
      <c r="E281" s="1" t="s">
        <v>52</v>
      </c>
      <c r="F281" s="47">
        <v>1000</v>
      </c>
      <c r="G281" s="34">
        <v>852.35</v>
      </c>
      <c r="H281" s="1" t="s">
        <v>216</v>
      </c>
      <c r="I281" s="34">
        <v>5.2018000000000003E-3</v>
      </c>
      <c r="J281" s="34">
        <v>362.57992999999999</v>
      </c>
      <c r="K281" s="35" t="str">
        <f t="shared" si="20"/>
        <v>Leenderbos, Groote Heide &amp; De Plateaux_Lg09</v>
      </c>
      <c r="L281" s="36">
        <f>VLOOKUP(D281,DATA!A:F,5,FALSE)</f>
        <v>8.4126827976184013E-3</v>
      </c>
      <c r="M281" s="37">
        <f>VLOOKUP(D281,DATA!A:F,6,FALSE)</f>
        <v>1350</v>
      </c>
      <c r="N281" s="36">
        <f t="shared" si="21"/>
        <v>1.4970771302267696</v>
      </c>
      <c r="O281" s="36">
        <f t="shared" si="22"/>
        <v>1.497141664537514</v>
      </c>
      <c r="P281" s="36">
        <f t="shared" si="23"/>
        <v>6.4534310744379653E-5</v>
      </c>
      <c r="Q281" s="36">
        <f t="shared" si="24"/>
        <v>0</v>
      </c>
    </row>
    <row r="282" spans="1:17" x14ac:dyDescent="0.3">
      <c r="A282" s="29">
        <v>2034431</v>
      </c>
      <c r="B282" s="1">
        <v>136</v>
      </c>
      <c r="C282" s="1" t="s">
        <v>14</v>
      </c>
      <c r="D282" s="1" t="s">
        <v>51</v>
      </c>
      <c r="E282" s="1" t="s">
        <v>52</v>
      </c>
      <c r="F282" s="47">
        <v>1000</v>
      </c>
      <c r="G282" s="34">
        <v>836.62</v>
      </c>
      <c r="H282" s="1" t="s">
        <v>216</v>
      </c>
      <c r="I282" s="34">
        <v>5.0806000000000002E-3</v>
      </c>
      <c r="J282" s="34">
        <v>6313.0693000000001</v>
      </c>
      <c r="K282" s="35" t="str">
        <f t="shared" si="20"/>
        <v>Leenderbos, Groote Heide &amp; De Plateaux_Lg09</v>
      </c>
      <c r="L282" s="36">
        <f>VLOOKUP(D282,DATA!A:F,5,FALSE)</f>
        <v>8.4126827976184013E-3</v>
      </c>
      <c r="M282" s="37">
        <f>VLOOKUP(D282,DATA!A:F,6,FALSE)</f>
        <v>1350</v>
      </c>
      <c r="N282" s="36">
        <f t="shared" si="21"/>
        <v>1.3139534191496651</v>
      </c>
      <c r="O282" s="36">
        <f t="shared" si="22"/>
        <v>1.3140088426914951</v>
      </c>
      <c r="P282" s="36">
        <f t="shared" si="23"/>
        <v>5.542354182996867E-5</v>
      </c>
      <c r="Q282" s="36">
        <f t="shared" si="24"/>
        <v>0</v>
      </c>
    </row>
    <row r="283" spans="1:17" x14ac:dyDescent="0.3">
      <c r="A283" s="29">
        <v>2034432</v>
      </c>
      <c r="B283" s="1">
        <v>136</v>
      </c>
      <c r="C283" s="1" t="s">
        <v>14</v>
      </c>
      <c r="D283" s="1" t="s">
        <v>51</v>
      </c>
      <c r="E283" s="1" t="s">
        <v>52</v>
      </c>
      <c r="F283" s="47">
        <v>1000</v>
      </c>
      <c r="G283" s="34">
        <v>837.82</v>
      </c>
      <c r="H283" s="1" t="s">
        <v>216</v>
      </c>
      <c r="I283" s="34">
        <v>5.0764E-3</v>
      </c>
      <c r="J283" s="34">
        <v>967.29864999999995</v>
      </c>
      <c r="K283" s="35" t="str">
        <f t="shared" si="20"/>
        <v>Leenderbos, Groote Heide &amp; De Plateaux_Lg09</v>
      </c>
      <c r="L283" s="36">
        <f>VLOOKUP(D283,DATA!A:F,5,FALSE)</f>
        <v>8.4126827976184013E-3</v>
      </c>
      <c r="M283" s="37">
        <f>VLOOKUP(D283,DATA!A:F,6,FALSE)</f>
        <v>1350</v>
      </c>
      <c r="N283" s="36">
        <f t="shared" si="21"/>
        <v>1.3271083199770837</v>
      </c>
      <c r="O283" s="36">
        <f t="shared" si="22"/>
        <v>1.3271642446695391</v>
      </c>
      <c r="P283" s="36">
        <f t="shared" si="23"/>
        <v>5.5924692455411318E-5</v>
      </c>
      <c r="Q283" s="36">
        <f t="shared" si="24"/>
        <v>0</v>
      </c>
    </row>
    <row r="284" spans="1:17" x14ac:dyDescent="0.3">
      <c r="A284" s="29">
        <v>2034433</v>
      </c>
      <c r="B284" s="1">
        <v>136</v>
      </c>
      <c r="C284" s="1" t="s">
        <v>14</v>
      </c>
      <c r="D284" s="1" t="s">
        <v>51</v>
      </c>
      <c r="E284" s="1" t="s">
        <v>52</v>
      </c>
      <c r="F284" s="47">
        <v>1000</v>
      </c>
      <c r="G284" s="34">
        <v>840.37</v>
      </c>
      <c r="H284" s="1" t="s">
        <v>216</v>
      </c>
      <c r="I284" s="34">
        <v>5.0756000000000004E-3</v>
      </c>
      <c r="J284" s="34">
        <v>5750.4497000000001</v>
      </c>
      <c r="K284" s="35" t="str">
        <f t="shared" si="20"/>
        <v>Leenderbos, Groote Heide &amp; De Plateaux_Lg09</v>
      </c>
      <c r="L284" s="36">
        <f>VLOOKUP(D284,DATA!A:F,5,FALSE)</f>
        <v>8.4126827976184013E-3</v>
      </c>
      <c r="M284" s="37">
        <f>VLOOKUP(D284,DATA!A:F,6,FALSE)</f>
        <v>1350</v>
      </c>
      <c r="N284" s="36">
        <f t="shared" si="21"/>
        <v>1.35549539246689</v>
      </c>
      <c r="O284" s="36">
        <f t="shared" si="22"/>
        <v>1.3555524879648855</v>
      </c>
      <c r="P284" s="36">
        <f t="shared" si="23"/>
        <v>5.7095497995485189E-5</v>
      </c>
      <c r="Q284" s="36">
        <f t="shared" si="24"/>
        <v>0</v>
      </c>
    </row>
    <row r="285" spans="1:17" x14ac:dyDescent="0.3">
      <c r="A285" s="29">
        <v>2034438</v>
      </c>
      <c r="B285" s="1">
        <v>136</v>
      </c>
      <c r="C285" s="1" t="s">
        <v>14</v>
      </c>
      <c r="D285" s="1" t="s">
        <v>51</v>
      </c>
      <c r="E285" s="1" t="s">
        <v>52</v>
      </c>
      <c r="F285" s="47">
        <v>1000</v>
      </c>
      <c r="G285" s="34">
        <v>928.36</v>
      </c>
      <c r="H285" s="1" t="s">
        <v>216</v>
      </c>
      <c r="I285" s="34">
        <v>5.2058E-3</v>
      </c>
      <c r="J285" s="34">
        <v>244.46152000000001</v>
      </c>
      <c r="K285" s="35" t="str">
        <f t="shared" si="20"/>
        <v>Leenderbos, Groote Heide &amp; De Plateaux_Lg09</v>
      </c>
      <c r="L285" s="36">
        <f>VLOOKUP(D285,DATA!A:F,5,FALSE)</f>
        <v>8.4126827976184013E-3</v>
      </c>
      <c r="M285" s="37">
        <f>VLOOKUP(D285,DATA!A:F,6,FALSE)</f>
        <v>1350</v>
      </c>
      <c r="N285" s="36">
        <f t="shared" si="21"/>
        <v>2.8000754423712113</v>
      </c>
      <c r="O285" s="36">
        <f t="shared" si="22"/>
        <v>2.8001946397296495</v>
      </c>
      <c r="P285" s="36">
        <f t="shared" si="23"/>
        <v>1.1919735843823887E-4</v>
      </c>
      <c r="Q285" s="36">
        <f t="shared" si="24"/>
        <v>0</v>
      </c>
    </row>
    <row r="286" spans="1:17" x14ac:dyDescent="0.3">
      <c r="A286" s="29">
        <v>2034440</v>
      </c>
      <c r="B286" s="1">
        <v>136</v>
      </c>
      <c r="C286" s="1" t="s">
        <v>14</v>
      </c>
      <c r="D286" s="1" t="s">
        <v>22</v>
      </c>
      <c r="E286" s="1" t="s">
        <v>23</v>
      </c>
      <c r="F286" s="47">
        <v>1857</v>
      </c>
      <c r="G286" s="34">
        <v>1325.42</v>
      </c>
      <c r="H286" s="1" t="s">
        <v>216</v>
      </c>
      <c r="I286" s="34">
        <v>7.0299999999999998E-3</v>
      </c>
      <c r="J286" s="34">
        <v>1180.9259</v>
      </c>
      <c r="K286" s="35" t="str">
        <f t="shared" si="20"/>
        <v>Leenderbos, Groote Heide &amp; De Plateaux_H91E0C</v>
      </c>
      <c r="L286" s="36">
        <f>VLOOKUP(D286,DATA!A:F,5,FALSE)</f>
        <v>6.9280917156857415E-3</v>
      </c>
      <c r="M286" s="37">
        <f>VLOOKUP(D286,DATA!A:F,6,FALSE)</f>
        <v>2282</v>
      </c>
      <c r="N286" s="36">
        <f t="shared" si="21"/>
        <v>0.13220167535125588</v>
      </c>
      <c r="O286" s="36">
        <f t="shared" si="22"/>
        <v>0.13220810580969863</v>
      </c>
      <c r="P286" s="36">
        <f t="shared" si="23"/>
        <v>6.4304584427576916E-6</v>
      </c>
      <c r="Q286" s="36">
        <f t="shared" si="24"/>
        <v>0</v>
      </c>
    </row>
    <row r="287" spans="1:17" x14ac:dyDescent="0.3">
      <c r="A287" s="29">
        <v>2034441</v>
      </c>
      <c r="B287" s="1">
        <v>136</v>
      </c>
      <c r="C287" s="1" t="s">
        <v>14</v>
      </c>
      <c r="D287" s="1" t="s">
        <v>28</v>
      </c>
      <c r="E287" s="1" t="s">
        <v>29</v>
      </c>
      <c r="F287" s="47">
        <v>1786</v>
      </c>
      <c r="G287" s="34">
        <v>1317.97</v>
      </c>
      <c r="H287" s="1" t="s">
        <v>216</v>
      </c>
      <c r="I287" s="34">
        <v>6.9424999999999999E-3</v>
      </c>
      <c r="J287" s="34">
        <v>3600.3499000000002</v>
      </c>
      <c r="K287" s="35" t="str">
        <f t="shared" si="20"/>
        <v>Leenderbos, Groote Heide &amp; De Plateaux_H91D0</v>
      </c>
      <c r="L287" s="36">
        <f>VLOOKUP(D287,DATA!A:F,5,FALSE)</f>
        <v>6.9280917156857415E-3</v>
      </c>
      <c r="M287" s="37">
        <f>VLOOKUP(D287,DATA!A:F,6,FALSE)</f>
        <v>2211</v>
      </c>
      <c r="N287" s="36">
        <f t="shared" si="21"/>
        <v>0.20517798715228788</v>
      </c>
      <c r="O287" s="36">
        <f t="shared" si="22"/>
        <v>0.20518783584735717</v>
      </c>
      <c r="P287" s="36">
        <f t="shared" si="23"/>
        <v>9.8486950692866504E-6</v>
      </c>
      <c r="Q287" s="36">
        <f t="shared" si="24"/>
        <v>0</v>
      </c>
    </row>
    <row r="288" spans="1:17" x14ac:dyDescent="0.3">
      <c r="A288" s="29">
        <v>2034442</v>
      </c>
      <c r="B288" s="1">
        <v>136</v>
      </c>
      <c r="C288" s="1" t="s">
        <v>14</v>
      </c>
      <c r="D288" s="1" t="s">
        <v>28</v>
      </c>
      <c r="E288" s="1" t="s">
        <v>29</v>
      </c>
      <c r="F288" s="47">
        <v>1786</v>
      </c>
      <c r="G288" s="34">
        <v>1475.12</v>
      </c>
      <c r="H288" s="1" t="s">
        <v>216</v>
      </c>
      <c r="I288" s="34">
        <v>7.7051999999999997E-3</v>
      </c>
      <c r="J288" s="34">
        <v>9561.4709999999995</v>
      </c>
      <c r="K288" s="35" t="str">
        <f t="shared" si="20"/>
        <v>Leenderbos, Groote Heide &amp; De Plateaux_H91D0</v>
      </c>
      <c r="L288" s="36">
        <f>VLOOKUP(D288,DATA!A:F,5,FALSE)</f>
        <v>6.9280917156857415E-3</v>
      </c>
      <c r="M288" s="37">
        <f>VLOOKUP(D288,DATA!A:F,6,FALSE)</f>
        <v>2211</v>
      </c>
      <c r="N288" s="36">
        <f t="shared" si="21"/>
        <v>0.60703864046241396</v>
      </c>
      <c r="O288" s="36">
        <f t="shared" si="22"/>
        <v>0.60707084973837644</v>
      </c>
      <c r="P288" s="36">
        <f t="shared" si="23"/>
        <v>3.2209275962480355E-5</v>
      </c>
      <c r="Q288" s="36">
        <f t="shared" si="24"/>
        <v>0</v>
      </c>
    </row>
    <row r="289" spans="1:17" x14ac:dyDescent="0.3">
      <c r="A289" s="29">
        <v>2034443</v>
      </c>
      <c r="B289" s="1">
        <v>136</v>
      </c>
      <c r="C289" s="1" t="s">
        <v>14</v>
      </c>
      <c r="D289" s="1" t="s">
        <v>28</v>
      </c>
      <c r="E289" s="1" t="s">
        <v>29</v>
      </c>
      <c r="F289" s="47">
        <v>1786</v>
      </c>
      <c r="G289" s="34">
        <v>1397.06</v>
      </c>
      <c r="H289" s="1" t="s">
        <v>216</v>
      </c>
      <c r="I289" s="34">
        <v>7.1777000000000004E-3</v>
      </c>
      <c r="J289" s="34">
        <v>2276.7579999999998</v>
      </c>
      <c r="K289" s="35" t="str">
        <f t="shared" si="20"/>
        <v>Leenderbos, Groote Heide &amp; De Plateaux_H91D0</v>
      </c>
      <c r="L289" s="36">
        <f>VLOOKUP(D289,DATA!A:F,5,FALSE)</f>
        <v>6.9280917156857415E-3</v>
      </c>
      <c r="M289" s="37">
        <f>VLOOKUP(D289,DATA!A:F,6,FALSE)</f>
        <v>2211</v>
      </c>
      <c r="N289" s="36">
        <f t="shared" si="21"/>
        <v>0.3543639741893379</v>
      </c>
      <c r="O289" s="36">
        <f t="shared" si="22"/>
        <v>0.35438153390583299</v>
      </c>
      <c r="P289" s="36">
        <f t="shared" si="23"/>
        <v>1.7559716495085809E-5</v>
      </c>
      <c r="Q289" s="36">
        <f t="shared" si="24"/>
        <v>0</v>
      </c>
    </row>
    <row r="290" spans="1:17" x14ac:dyDescent="0.3">
      <c r="A290" s="29">
        <v>2034444</v>
      </c>
      <c r="B290" s="1">
        <v>136</v>
      </c>
      <c r="C290" s="1" t="s">
        <v>14</v>
      </c>
      <c r="D290" s="1" t="s">
        <v>22</v>
      </c>
      <c r="E290" s="1" t="s">
        <v>23</v>
      </c>
      <c r="F290" s="47">
        <v>1857</v>
      </c>
      <c r="G290" s="34">
        <v>1201.19</v>
      </c>
      <c r="H290" s="1" t="s">
        <v>216</v>
      </c>
      <c r="I290" s="34">
        <v>5.9950000000000003E-3</v>
      </c>
      <c r="J290" s="34">
        <v>886.15340000000003</v>
      </c>
      <c r="K290" s="35" t="str">
        <f t="shared" si="20"/>
        <v>Leenderbos, Groote Heide &amp; De Plateaux_H91E0C</v>
      </c>
      <c r="L290" s="36">
        <f>VLOOKUP(D290,DATA!A:F,5,FALSE)</f>
        <v>6.9280917156857415E-3</v>
      </c>
      <c r="M290" s="37">
        <f>VLOOKUP(D290,DATA!A:F,6,FALSE)</f>
        <v>2282</v>
      </c>
      <c r="N290" s="36">
        <f t="shared" si="21"/>
        <v>5.5947571302604672E-2</v>
      </c>
      <c r="O290" s="36">
        <f t="shared" si="22"/>
        <v>5.5949893772097331E-2</v>
      </c>
      <c r="P290" s="36">
        <f t="shared" si="23"/>
        <v>2.3224694926590739E-6</v>
      </c>
      <c r="Q290" s="36">
        <f t="shared" si="24"/>
        <v>0</v>
      </c>
    </row>
    <row r="291" spans="1:17" x14ac:dyDescent="0.3">
      <c r="A291" s="29">
        <v>2034487</v>
      </c>
      <c r="B291" s="1">
        <v>138</v>
      </c>
      <c r="C291" s="1" t="s">
        <v>38</v>
      </c>
      <c r="D291" s="1" t="s">
        <v>41</v>
      </c>
      <c r="E291" s="1" t="s">
        <v>42</v>
      </c>
      <c r="F291" s="47">
        <v>1071</v>
      </c>
      <c r="G291" s="34">
        <v>980.85</v>
      </c>
      <c r="H291" s="1" t="s">
        <v>216</v>
      </c>
      <c r="I291" s="34">
        <v>3.4999999999999997E-5</v>
      </c>
      <c r="J291" s="34">
        <v>471.72308500000003</v>
      </c>
      <c r="K291" s="35" t="str">
        <f t="shared" si="20"/>
        <v>Weerter- en Budelerbergen &amp; Ringselven_H4010A</v>
      </c>
      <c r="L291" s="36">
        <f>VLOOKUP(D291,DATA!A:F,5,FALSE)</f>
        <v>1.3726988247862192E-2</v>
      </c>
      <c r="M291" s="37">
        <f>VLOOKUP(D291,DATA!A:F,6,FALSE)</f>
        <v>1285.5</v>
      </c>
      <c r="N291" s="36">
        <f t="shared" si="21"/>
        <v>1.5039418465455019</v>
      </c>
      <c r="O291" s="36">
        <f t="shared" si="22"/>
        <v>1.503942558239497</v>
      </c>
      <c r="P291" s="36">
        <f t="shared" si="23"/>
        <v>7.1169399507020614E-7</v>
      </c>
      <c r="Q291" s="36">
        <f t="shared" si="24"/>
        <v>0</v>
      </c>
    </row>
    <row r="292" spans="1:17" x14ac:dyDescent="0.3">
      <c r="A292" s="29">
        <v>2035902</v>
      </c>
      <c r="B292" s="1">
        <v>136</v>
      </c>
      <c r="C292" s="1" t="s">
        <v>14</v>
      </c>
      <c r="D292" s="1" t="s">
        <v>22</v>
      </c>
      <c r="E292" s="1" t="s">
        <v>23</v>
      </c>
      <c r="F292" s="47">
        <v>1857</v>
      </c>
      <c r="G292" s="34">
        <v>1534.33</v>
      </c>
      <c r="H292" s="1" t="s">
        <v>216</v>
      </c>
      <c r="I292" s="34">
        <v>8.3434000000000008E-3</v>
      </c>
      <c r="J292" s="34">
        <v>4012.5934999999999</v>
      </c>
      <c r="K292" s="35" t="str">
        <f t="shared" si="20"/>
        <v>Leenderbos, Groote Heide &amp; De Plateaux_H91E0C</v>
      </c>
      <c r="L292" s="36">
        <f>VLOOKUP(D292,DATA!A:F,5,FALSE)</f>
        <v>6.9280917156857415E-3</v>
      </c>
      <c r="M292" s="37">
        <f>VLOOKUP(D292,DATA!A:F,6,FALSE)</f>
        <v>2282</v>
      </c>
      <c r="N292" s="36">
        <f t="shared" si="21"/>
        <v>0.55969192098774057</v>
      </c>
      <c r="O292" s="36">
        <f t="shared" si="22"/>
        <v>0.55972409317619976</v>
      </c>
      <c r="P292" s="36">
        <f t="shared" si="23"/>
        <v>3.2172188459189677E-5</v>
      </c>
      <c r="Q292" s="36">
        <f t="shared" si="24"/>
        <v>0</v>
      </c>
    </row>
    <row r="293" spans="1:17" x14ac:dyDescent="0.3">
      <c r="A293" s="29">
        <v>2035959</v>
      </c>
      <c r="B293" s="1">
        <v>136</v>
      </c>
      <c r="C293" s="1" t="s">
        <v>14</v>
      </c>
      <c r="D293" s="1" t="s">
        <v>51</v>
      </c>
      <c r="E293" s="1" t="s">
        <v>52</v>
      </c>
      <c r="F293" s="47">
        <v>1000</v>
      </c>
      <c r="G293" s="34">
        <v>835.72</v>
      </c>
      <c r="H293" s="1" t="s">
        <v>216</v>
      </c>
      <c r="I293" s="34">
        <v>5.0886000000000004E-3</v>
      </c>
      <c r="J293" s="34">
        <v>429.50277999999997</v>
      </c>
      <c r="K293" s="35" t="str">
        <f t="shared" si="20"/>
        <v>Leenderbos, Groote Heide &amp; De Plateaux_Lg09</v>
      </c>
      <c r="L293" s="36">
        <f>VLOOKUP(D293,DATA!A:F,5,FALSE)</f>
        <v>8.4126827976184013E-3</v>
      </c>
      <c r="M293" s="37">
        <f>VLOOKUP(D293,DATA!A:F,6,FALSE)</f>
        <v>1350</v>
      </c>
      <c r="N293" s="36">
        <f t="shared" si="21"/>
        <v>1.3041717557435908</v>
      </c>
      <c r="O293" s="36">
        <f t="shared" si="22"/>
        <v>1.3042268587719441</v>
      </c>
      <c r="P293" s="36">
        <f t="shared" si="23"/>
        <v>5.5103028353320482E-5</v>
      </c>
      <c r="Q293" s="36">
        <f t="shared" si="24"/>
        <v>0</v>
      </c>
    </row>
    <row r="294" spans="1:17" x14ac:dyDescent="0.3">
      <c r="A294" s="29">
        <v>2035960</v>
      </c>
      <c r="B294" s="1">
        <v>136</v>
      </c>
      <c r="C294" s="1" t="s">
        <v>14</v>
      </c>
      <c r="D294" s="1" t="s">
        <v>51</v>
      </c>
      <c r="E294" s="1" t="s">
        <v>52</v>
      </c>
      <c r="F294" s="47">
        <v>1000</v>
      </c>
      <c r="G294" s="34">
        <v>835.49</v>
      </c>
      <c r="H294" s="1" t="s">
        <v>216</v>
      </c>
      <c r="I294" s="34">
        <v>5.0813999999999998E-3</v>
      </c>
      <c r="J294" s="34">
        <v>9582.4060000000009</v>
      </c>
      <c r="K294" s="35" t="str">
        <f t="shared" si="20"/>
        <v>Leenderbos, Groote Heide &amp; De Plateaux_Lg09</v>
      </c>
      <c r="L294" s="36">
        <f>VLOOKUP(D294,DATA!A:F,5,FALSE)</f>
        <v>8.4126827976184013E-3</v>
      </c>
      <c r="M294" s="37">
        <f>VLOOKUP(D294,DATA!A:F,6,FALSE)</f>
        <v>1350</v>
      </c>
      <c r="N294" s="36">
        <f t="shared" si="21"/>
        <v>1.301683547118512</v>
      </c>
      <c r="O294" s="36">
        <f t="shared" si="22"/>
        <v>1.3017384685816542</v>
      </c>
      <c r="P294" s="36">
        <f t="shared" si="23"/>
        <v>5.4921463142232341E-5</v>
      </c>
      <c r="Q294" s="36">
        <f t="shared" si="24"/>
        <v>0</v>
      </c>
    </row>
    <row r="295" spans="1:17" x14ac:dyDescent="0.3">
      <c r="A295" s="29">
        <v>2035961</v>
      </c>
      <c r="B295" s="1">
        <v>136</v>
      </c>
      <c r="C295" s="1" t="s">
        <v>14</v>
      </c>
      <c r="D295" s="1" t="s">
        <v>51</v>
      </c>
      <c r="E295" s="1" t="s">
        <v>52</v>
      </c>
      <c r="F295" s="47">
        <v>1000</v>
      </c>
      <c r="G295" s="34">
        <v>842.25</v>
      </c>
      <c r="H295" s="1" t="s">
        <v>216</v>
      </c>
      <c r="I295" s="34">
        <v>5.1050000000000002E-3</v>
      </c>
      <c r="J295" s="34">
        <v>6815.2479999999996</v>
      </c>
      <c r="K295" s="35" t="str">
        <f t="shared" si="20"/>
        <v>Leenderbos, Groote Heide &amp; De Plateaux_Lg09</v>
      </c>
      <c r="L295" s="36">
        <f>VLOOKUP(D295,DATA!A:F,5,FALSE)</f>
        <v>8.4126827976184013E-3</v>
      </c>
      <c r="M295" s="37">
        <f>VLOOKUP(D295,DATA!A:F,6,FALSE)</f>
        <v>1350</v>
      </c>
      <c r="N295" s="36">
        <f t="shared" si="21"/>
        <v>1.3768066149479214</v>
      </c>
      <c r="O295" s="36">
        <f t="shared" si="22"/>
        <v>1.3768649314322381</v>
      </c>
      <c r="P295" s="36">
        <f t="shared" si="23"/>
        <v>5.8316484316645045E-5</v>
      </c>
      <c r="Q295" s="36">
        <f t="shared" si="24"/>
        <v>0</v>
      </c>
    </row>
    <row r="296" spans="1:17" x14ac:dyDescent="0.3">
      <c r="A296" s="29">
        <v>2035970</v>
      </c>
      <c r="B296" s="1">
        <v>136</v>
      </c>
      <c r="C296" s="1" t="s">
        <v>14</v>
      </c>
      <c r="D296" s="1" t="s">
        <v>28</v>
      </c>
      <c r="E296" s="1" t="s">
        <v>29</v>
      </c>
      <c r="F296" s="47">
        <v>1786</v>
      </c>
      <c r="G296" s="34">
        <v>1303.5999999999999</v>
      </c>
      <c r="H296" s="1" t="s">
        <v>216</v>
      </c>
      <c r="I296" s="34">
        <v>6.8760000000000002E-3</v>
      </c>
      <c r="J296" s="34">
        <v>377.09456999999998</v>
      </c>
      <c r="K296" s="35" t="str">
        <f t="shared" si="20"/>
        <v>Leenderbos, Groote Heide &amp; De Plateaux_H91D0</v>
      </c>
      <c r="L296" s="36">
        <f>VLOOKUP(D296,DATA!A:F,5,FALSE)</f>
        <v>6.9280917156857415E-3</v>
      </c>
      <c r="M296" s="37">
        <f>VLOOKUP(D296,DATA!A:F,6,FALSE)</f>
        <v>2211</v>
      </c>
      <c r="N296" s="36">
        <f t="shared" si="21"/>
        <v>0.18577116170710375</v>
      </c>
      <c r="O296" s="36">
        <f t="shared" si="22"/>
        <v>0.1857799951611693</v>
      </c>
      <c r="P296" s="36">
        <f t="shared" si="23"/>
        <v>8.833454065548807E-6</v>
      </c>
      <c r="Q296" s="36">
        <f t="shared" si="24"/>
        <v>0</v>
      </c>
    </row>
    <row r="297" spans="1:17" x14ac:dyDescent="0.3">
      <c r="A297" s="29">
        <v>2035971</v>
      </c>
      <c r="B297" s="1">
        <v>136</v>
      </c>
      <c r="C297" s="1" t="s">
        <v>14</v>
      </c>
      <c r="D297" s="1" t="s">
        <v>28</v>
      </c>
      <c r="E297" s="1" t="s">
        <v>29</v>
      </c>
      <c r="F297" s="47">
        <v>1786</v>
      </c>
      <c r="G297" s="34">
        <v>1316.97</v>
      </c>
      <c r="H297" s="1" t="s">
        <v>216</v>
      </c>
      <c r="I297" s="34">
        <v>6.9178E-3</v>
      </c>
      <c r="J297" s="34">
        <v>7588.8019999999997</v>
      </c>
      <c r="K297" s="35" t="str">
        <f t="shared" si="20"/>
        <v>Leenderbos, Groote Heide &amp; De Plateaux_H91D0</v>
      </c>
      <c r="L297" s="36">
        <f>VLOOKUP(D297,DATA!A:F,5,FALSE)</f>
        <v>6.9280917156857415E-3</v>
      </c>
      <c r="M297" s="37">
        <f>VLOOKUP(D297,DATA!A:F,6,FALSE)</f>
        <v>2211</v>
      </c>
      <c r="N297" s="36">
        <f t="shared" si="21"/>
        <v>0.20376429448304414</v>
      </c>
      <c r="O297" s="36">
        <f t="shared" si="22"/>
        <v>0.20377404065883506</v>
      </c>
      <c r="P297" s="36">
        <f t="shared" si="23"/>
        <v>9.7461757909145241E-6</v>
      </c>
      <c r="Q297" s="36">
        <f t="shared" si="24"/>
        <v>0</v>
      </c>
    </row>
    <row r="298" spans="1:17" x14ac:dyDescent="0.3">
      <c r="A298" s="29">
        <v>2035972</v>
      </c>
      <c r="B298" s="1">
        <v>136</v>
      </c>
      <c r="C298" s="1" t="s">
        <v>14</v>
      </c>
      <c r="D298" s="1" t="s">
        <v>22</v>
      </c>
      <c r="E298" s="1" t="s">
        <v>23</v>
      </c>
      <c r="F298" s="47">
        <v>1857</v>
      </c>
      <c r="G298" s="34">
        <v>1379.14</v>
      </c>
      <c r="H298" s="1" t="s">
        <v>216</v>
      </c>
      <c r="I298" s="34">
        <v>7.0968000000000003E-3</v>
      </c>
      <c r="J298" s="34">
        <v>464.52762000000001</v>
      </c>
      <c r="K298" s="35" t="str">
        <f t="shared" si="20"/>
        <v>Leenderbos, Groote Heide &amp; De Plateaux_H91E0C</v>
      </c>
      <c r="L298" s="36">
        <f>VLOOKUP(D298,DATA!A:F,5,FALSE)</f>
        <v>6.9280917156857415E-3</v>
      </c>
      <c r="M298" s="37">
        <f>VLOOKUP(D298,DATA!A:F,6,FALSE)</f>
        <v>2282</v>
      </c>
      <c r="N298" s="36">
        <f t="shared" si="21"/>
        <v>0.19169580770140962</v>
      </c>
      <c r="O298" s="36">
        <f t="shared" si="22"/>
        <v>0.19170521502584634</v>
      </c>
      <c r="P298" s="36">
        <f t="shared" si="23"/>
        <v>9.4073244367165465E-6</v>
      </c>
      <c r="Q298" s="36">
        <f t="shared" si="24"/>
        <v>0</v>
      </c>
    </row>
    <row r="299" spans="1:17" x14ac:dyDescent="0.3">
      <c r="A299" s="29">
        <v>2035973</v>
      </c>
      <c r="B299" s="1">
        <v>136</v>
      </c>
      <c r="C299" s="1" t="s">
        <v>14</v>
      </c>
      <c r="D299" s="1" t="s">
        <v>22</v>
      </c>
      <c r="E299" s="1" t="s">
        <v>23</v>
      </c>
      <c r="F299" s="47">
        <v>1857</v>
      </c>
      <c r="G299" s="34">
        <v>1113.77</v>
      </c>
      <c r="H299" s="1" t="s">
        <v>216</v>
      </c>
      <c r="I299" s="34">
        <v>5.5516999999999997E-3</v>
      </c>
      <c r="J299" s="34">
        <v>343.22370000000001</v>
      </c>
      <c r="K299" s="35" t="str">
        <f t="shared" si="20"/>
        <v>Leenderbos, Groote Heide &amp; De Plateaux_H91E0C</v>
      </c>
      <c r="L299" s="36">
        <f>VLOOKUP(D299,DATA!A:F,5,FALSE)</f>
        <v>6.9280917156857415E-3</v>
      </c>
      <c r="M299" s="37">
        <f>VLOOKUP(D299,DATA!A:F,6,FALSE)</f>
        <v>2282</v>
      </c>
      <c r="N299" s="36">
        <f t="shared" si="21"/>
        <v>3.0539332408945536E-2</v>
      </c>
      <c r="O299" s="36">
        <f t="shared" si="22"/>
        <v>3.0540506697569025E-2</v>
      </c>
      <c r="P299" s="36">
        <f t="shared" si="23"/>
        <v>1.1742886234893113E-6</v>
      </c>
      <c r="Q299" s="36">
        <f t="shared" si="24"/>
        <v>0</v>
      </c>
    </row>
    <row r="300" spans="1:17" x14ac:dyDescent="0.3">
      <c r="A300" s="29">
        <v>2037431</v>
      </c>
      <c r="B300" s="1">
        <v>136</v>
      </c>
      <c r="C300" s="1" t="s">
        <v>14</v>
      </c>
      <c r="D300" s="1" t="s">
        <v>22</v>
      </c>
      <c r="E300" s="1" t="s">
        <v>23</v>
      </c>
      <c r="F300" s="47">
        <v>1857</v>
      </c>
      <c r="G300" s="34">
        <v>1321.51</v>
      </c>
      <c r="H300" s="1" t="s">
        <v>216</v>
      </c>
      <c r="I300" s="34">
        <v>7.1104999999999996E-3</v>
      </c>
      <c r="J300" s="34">
        <v>963.33936000000006</v>
      </c>
      <c r="K300" s="35" t="str">
        <f t="shared" si="20"/>
        <v>Leenderbos, Groote Heide &amp; De Plateaux_H91E0C</v>
      </c>
      <c r="L300" s="36">
        <f>VLOOKUP(D300,DATA!A:F,5,FALSE)</f>
        <v>6.9280917156857415E-3</v>
      </c>
      <c r="M300" s="37">
        <f>VLOOKUP(D300,DATA!A:F,6,FALSE)</f>
        <v>2282</v>
      </c>
      <c r="N300" s="36">
        <f t="shared" si="21"/>
        <v>0.12867310178308211</v>
      </c>
      <c r="O300" s="36">
        <f t="shared" si="22"/>
        <v>0.12867943250196345</v>
      </c>
      <c r="P300" s="36">
        <f t="shared" si="23"/>
        <v>6.3307188813421789E-6</v>
      </c>
      <c r="Q300" s="36">
        <f t="shared" si="24"/>
        <v>0</v>
      </c>
    </row>
    <row r="301" spans="1:17" x14ac:dyDescent="0.3">
      <c r="A301" s="29">
        <v>2037432</v>
      </c>
      <c r="B301" s="1">
        <v>136</v>
      </c>
      <c r="C301" s="1" t="s">
        <v>14</v>
      </c>
      <c r="D301" s="1" t="s">
        <v>22</v>
      </c>
      <c r="E301" s="1" t="s">
        <v>23</v>
      </c>
      <c r="F301" s="47">
        <v>1857</v>
      </c>
      <c r="G301" s="34">
        <v>1372.18</v>
      </c>
      <c r="H301" s="1" t="s">
        <v>216</v>
      </c>
      <c r="I301" s="34">
        <v>7.1513999999999996E-3</v>
      </c>
      <c r="J301" s="34">
        <v>2033.9326000000001</v>
      </c>
      <c r="K301" s="35" t="str">
        <f t="shared" si="20"/>
        <v>Leenderbos, Groote Heide &amp; De Plateaux_H91E0C</v>
      </c>
      <c r="L301" s="36">
        <f>VLOOKUP(D301,DATA!A:F,5,FALSE)</f>
        <v>6.9280917156857415E-3</v>
      </c>
      <c r="M301" s="37">
        <f>VLOOKUP(D301,DATA!A:F,6,FALSE)</f>
        <v>2282</v>
      </c>
      <c r="N301" s="36">
        <f t="shared" si="21"/>
        <v>0.18268813305350093</v>
      </c>
      <c r="O301" s="36">
        <f t="shared" si="22"/>
        <v>0.18269716812566048</v>
      </c>
      <c r="P301" s="36">
        <f t="shared" si="23"/>
        <v>9.0350721595466865E-6</v>
      </c>
      <c r="Q301" s="36">
        <f t="shared" si="24"/>
        <v>0</v>
      </c>
    </row>
    <row r="302" spans="1:17" x14ac:dyDescent="0.3">
      <c r="A302" s="29">
        <v>2037467</v>
      </c>
      <c r="B302" s="1">
        <v>136</v>
      </c>
      <c r="C302" s="1" t="s">
        <v>14</v>
      </c>
      <c r="D302" s="1" t="s">
        <v>22</v>
      </c>
      <c r="E302" s="1" t="s">
        <v>23</v>
      </c>
      <c r="F302" s="47">
        <v>1857</v>
      </c>
      <c r="G302" s="34">
        <v>1196.06</v>
      </c>
      <c r="H302" s="1" t="s">
        <v>216</v>
      </c>
      <c r="I302" s="34">
        <v>6.9436999999999997E-3</v>
      </c>
      <c r="J302" s="34">
        <v>233.53856999999999</v>
      </c>
      <c r="K302" s="35" t="str">
        <f t="shared" si="20"/>
        <v>Leenderbos, Groote Heide &amp; De Plateaux_H91E0C</v>
      </c>
      <c r="L302" s="36">
        <f>VLOOKUP(D302,DATA!A:F,5,FALSE)</f>
        <v>6.9280917156857415E-3</v>
      </c>
      <c r="M302" s="37">
        <f>VLOOKUP(D302,DATA!A:F,6,FALSE)</f>
        <v>2282</v>
      </c>
      <c r="N302" s="36">
        <f t="shared" si="21"/>
        <v>5.3995108025064437E-2</v>
      </c>
      <c r="O302" s="36">
        <f t="shared" si="22"/>
        <v>5.3997704205457034E-2</v>
      </c>
      <c r="P302" s="36">
        <f t="shared" si="23"/>
        <v>2.596180392597236E-6</v>
      </c>
      <c r="Q302" s="36">
        <f t="shared" si="24"/>
        <v>0</v>
      </c>
    </row>
    <row r="303" spans="1:17" x14ac:dyDescent="0.3">
      <c r="A303" s="29">
        <v>2037489</v>
      </c>
      <c r="B303" s="1">
        <v>136</v>
      </c>
      <c r="C303" s="1" t="s">
        <v>14</v>
      </c>
      <c r="D303" s="1" t="s">
        <v>51</v>
      </c>
      <c r="E303" s="1" t="s">
        <v>52</v>
      </c>
      <c r="F303" s="47">
        <v>1000</v>
      </c>
      <c r="G303" s="34">
        <v>831.67</v>
      </c>
      <c r="H303" s="1" t="s">
        <v>216</v>
      </c>
      <c r="I303" s="34">
        <v>5.0363999999999999E-3</v>
      </c>
      <c r="J303" s="34">
        <v>6437.8950000000004</v>
      </c>
      <c r="K303" s="35" t="str">
        <f t="shared" si="20"/>
        <v>Leenderbos, Groote Heide &amp; De Plateaux_Lg09</v>
      </c>
      <c r="L303" s="36">
        <f>VLOOKUP(D303,DATA!A:F,5,FALSE)</f>
        <v>8.4126827976184013E-3</v>
      </c>
      <c r="M303" s="37">
        <f>VLOOKUP(D303,DATA!A:F,6,FALSE)</f>
        <v>1350</v>
      </c>
      <c r="N303" s="36">
        <f t="shared" si="21"/>
        <v>1.2610362001407114</v>
      </c>
      <c r="O303" s="36">
        <f t="shared" si="22"/>
        <v>1.2610889571073378</v>
      </c>
      <c r="P303" s="36">
        <f t="shared" si="23"/>
        <v>5.27569666264327E-5</v>
      </c>
      <c r="Q303" s="36">
        <f t="shared" si="24"/>
        <v>0</v>
      </c>
    </row>
    <row r="304" spans="1:17" x14ac:dyDescent="0.3">
      <c r="A304" s="29">
        <v>2037490</v>
      </c>
      <c r="B304" s="1">
        <v>136</v>
      </c>
      <c r="C304" s="1" t="s">
        <v>14</v>
      </c>
      <c r="D304" s="1" t="s">
        <v>51</v>
      </c>
      <c r="E304" s="1" t="s">
        <v>52</v>
      </c>
      <c r="F304" s="47">
        <v>1000</v>
      </c>
      <c r="G304" s="34">
        <v>837.89</v>
      </c>
      <c r="H304" s="1" t="s">
        <v>216</v>
      </c>
      <c r="I304" s="34">
        <v>5.0929E-3</v>
      </c>
      <c r="J304" s="34">
        <v>6515.2969999999996</v>
      </c>
      <c r="K304" s="35" t="str">
        <f t="shared" si="20"/>
        <v>Leenderbos, Groote Heide &amp; De Plateaux_Lg09</v>
      </c>
      <c r="L304" s="36">
        <f>VLOOKUP(D304,DATA!A:F,5,FALSE)</f>
        <v>8.4126827976184013E-3</v>
      </c>
      <c r="M304" s="37">
        <f>VLOOKUP(D304,DATA!A:F,6,FALSE)</f>
        <v>1350</v>
      </c>
      <c r="N304" s="36">
        <f t="shared" si="21"/>
        <v>1.327879687355233</v>
      </c>
      <c r="O304" s="36">
        <f t="shared" si="22"/>
        <v>1.3279358259978553</v>
      </c>
      <c r="P304" s="36">
        <f t="shared" si="23"/>
        <v>5.6138642622327595E-5</v>
      </c>
      <c r="Q304" s="36">
        <f t="shared" si="24"/>
        <v>0</v>
      </c>
    </row>
    <row r="305" spans="1:17" x14ac:dyDescent="0.3">
      <c r="A305" s="29">
        <v>2037491</v>
      </c>
      <c r="B305" s="1">
        <v>136</v>
      </c>
      <c r="C305" s="1" t="s">
        <v>14</v>
      </c>
      <c r="D305" s="1" t="s">
        <v>51</v>
      </c>
      <c r="E305" s="1" t="s">
        <v>52</v>
      </c>
      <c r="F305" s="47">
        <v>1000</v>
      </c>
      <c r="G305" s="34">
        <v>836.58</v>
      </c>
      <c r="H305" s="1" t="s">
        <v>216</v>
      </c>
      <c r="I305" s="34">
        <v>5.0641000000000002E-3</v>
      </c>
      <c r="J305" s="34">
        <v>6167.5789999999997</v>
      </c>
      <c r="K305" s="35" t="str">
        <f t="shared" si="20"/>
        <v>Leenderbos, Groote Heide &amp; De Plateaux_Lg09</v>
      </c>
      <c r="L305" s="36">
        <f>VLOOKUP(D305,DATA!A:F,5,FALSE)</f>
        <v>8.4126827976184013E-3</v>
      </c>
      <c r="M305" s="37">
        <f>VLOOKUP(D305,DATA!A:F,6,FALSE)</f>
        <v>1350</v>
      </c>
      <c r="N305" s="36">
        <f t="shared" si="21"/>
        <v>1.3135171454062433</v>
      </c>
      <c r="O305" s="36">
        <f t="shared" si="22"/>
        <v>1.3135723708497524</v>
      </c>
      <c r="P305" s="36">
        <f t="shared" si="23"/>
        <v>5.5225443509110406E-5</v>
      </c>
      <c r="Q305" s="36">
        <f t="shared" si="24"/>
        <v>0</v>
      </c>
    </row>
    <row r="306" spans="1:17" x14ac:dyDescent="0.3">
      <c r="A306" s="29">
        <v>2037494</v>
      </c>
      <c r="B306" s="1">
        <v>136</v>
      </c>
      <c r="C306" s="1" t="s">
        <v>14</v>
      </c>
      <c r="D306" s="1" t="s">
        <v>51</v>
      </c>
      <c r="E306" s="1" t="s">
        <v>52</v>
      </c>
      <c r="F306" s="47">
        <v>1000</v>
      </c>
      <c r="G306" s="34">
        <v>858.43</v>
      </c>
      <c r="H306" s="1" t="s">
        <v>216</v>
      </c>
      <c r="I306" s="34">
        <v>4.9922999999999999E-3</v>
      </c>
      <c r="J306" s="34">
        <v>488.09276999999997</v>
      </c>
      <c r="K306" s="35" t="str">
        <f t="shared" si="20"/>
        <v>Leenderbos, Groote Heide &amp; De Plateaux_Lg09</v>
      </c>
      <c r="L306" s="36">
        <f>VLOOKUP(D306,DATA!A:F,5,FALSE)</f>
        <v>8.4126827976184013E-3</v>
      </c>
      <c r="M306" s="37">
        <f>VLOOKUP(D306,DATA!A:F,6,FALSE)</f>
        <v>1350</v>
      </c>
      <c r="N306" s="36">
        <f t="shared" si="21"/>
        <v>1.5744065125428688</v>
      </c>
      <c r="O306" s="36">
        <f t="shared" si="22"/>
        <v>1.574471595749422</v>
      </c>
      <c r="P306" s="36">
        <f t="shared" si="23"/>
        <v>6.508320655318478E-5</v>
      </c>
      <c r="Q306" s="36">
        <f t="shared" si="24"/>
        <v>0</v>
      </c>
    </row>
    <row r="307" spans="1:17" x14ac:dyDescent="0.3">
      <c r="A307" s="29">
        <v>2037500</v>
      </c>
      <c r="B307" s="1">
        <v>136</v>
      </c>
      <c r="C307" s="1" t="s">
        <v>14</v>
      </c>
      <c r="D307" s="1" t="s">
        <v>28</v>
      </c>
      <c r="E307" s="1" t="s">
        <v>29</v>
      </c>
      <c r="F307" s="47">
        <v>1786</v>
      </c>
      <c r="G307" s="34">
        <v>1243.49</v>
      </c>
      <c r="H307" s="1" t="s">
        <v>216</v>
      </c>
      <c r="I307" s="34">
        <v>6.6934999999999998E-3</v>
      </c>
      <c r="J307" s="34">
        <v>1267.9781</v>
      </c>
      <c r="K307" s="35" t="str">
        <f t="shared" si="20"/>
        <v>Leenderbos, Groote Heide &amp; De Plateaux_H91D0</v>
      </c>
      <c r="L307" s="36">
        <f>VLOOKUP(D307,DATA!A:F,5,FALSE)</f>
        <v>6.9280917156857415E-3</v>
      </c>
      <c r="M307" s="37">
        <f>VLOOKUP(D307,DATA!A:F,6,FALSE)</f>
        <v>2211</v>
      </c>
      <c r="N307" s="36">
        <f t="shared" si="21"/>
        <v>0.12257228951452513</v>
      </c>
      <c r="O307" s="36">
        <f t="shared" si="22"/>
        <v>0.12257796674582334</v>
      </c>
      <c r="P307" s="36">
        <f t="shared" si="23"/>
        <v>5.677231298212293E-6</v>
      </c>
      <c r="Q307" s="36">
        <f t="shared" si="24"/>
        <v>0</v>
      </c>
    </row>
    <row r="308" spans="1:17" x14ac:dyDescent="0.3">
      <c r="A308" s="29">
        <v>2037502</v>
      </c>
      <c r="B308" s="1">
        <v>136</v>
      </c>
      <c r="C308" s="1" t="s">
        <v>14</v>
      </c>
      <c r="D308" s="1" t="s">
        <v>22</v>
      </c>
      <c r="E308" s="1" t="s">
        <v>23</v>
      </c>
      <c r="F308" s="47">
        <v>1857</v>
      </c>
      <c r="G308" s="34">
        <v>1215.94</v>
      </c>
      <c r="H308" s="1" t="s">
        <v>216</v>
      </c>
      <c r="I308" s="34">
        <v>6.1752999999999999E-3</v>
      </c>
      <c r="J308" s="34">
        <v>323.84449999999998</v>
      </c>
      <c r="K308" s="35" t="str">
        <f t="shared" si="20"/>
        <v>Leenderbos, Groote Heide &amp; De Plateaux_H91E0C</v>
      </c>
      <c r="L308" s="36">
        <f>VLOOKUP(D308,DATA!A:F,5,FALSE)</f>
        <v>6.9280917156857415E-3</v>
      </c>
      <c r="M308" s="37">
        <f>VLOOKUP(D308,DATA!A:F,6,FALSE)</f>
        <v>2282</v>
      </c>
      <c r="N308" s="36">
        <f t="shared" si="21"/>
        <v>6.1963418350755479E-2</v>
      </c>
      <c r="O308" s="36">
        <f t="shared" si="22"/>
        <v>6.1966067748420943E-2</v>
      </c>
      <c r="P308" s="36">
        <f t="shared" si="23"/>
        <v>2.6493976654634599E-6</v>
      </c>
      <c r="Q308" s="36">
        <f t="shared" si="24"/>
        <v>0</v>
      </c>
    </row>
    <row r="309" spans="1:17" x14ac:dyDescent="0.3">
      <c r="A309" s="29">
        <v>2038960</v>
      </c>
      <c r="B309" s="1">
        <v>136</v>
      </c>
      <c r="C309" s="1" t="s">
        <v>14</v>
      </c>
      <c r="D309" s="1" t="s">
        <v>22</v>
      </c>
      <c r="E309" s="1" t="s">
        <v>23</v>
      </c>
      <c r="F309" s="47">
        <v>1857</v>
      </c>
      <c r="G309" s="34">
        <v>1212.74</v>
      </c>
      <c r="H309" s="1" t="s">
        <v>216</v>
      </c>
      <c r="I309" s="34">
        <v>6.5640999999999998E-3</v>
      </c>
      <c r="J309" s="34">
        <v>4619.3285999999998</v>
      </c>
      <c r="K309" s="35" t="str">
        <f t="shared" si="20"/>
        <v>Leenderbos, Groote Heide &amp; De Plateaux_H91E0C</v>
      </c>
      <c r="L309" s="36">
        <f>VLOOKUP(D309,DATA!A:F,5,FALSE)</f>
        <v>6.9280917156857415E-3</v>
      </c>
      <c r="M309" s="37">
        <f>VLOOKUP(D309,DATA!A:F,6,FALSE)</f>
        <v>2282</v>
      </c>
      <c r="N309" s="36">
        <f t="shared" si="21"/>
        <v>6.0605635086538559E-2</v>
      </c>
      <c r="O309" s="36">
        <f t="shared" si="22"/>
        <v>6.0608389622204585E-2</v>
      </c>
      <c r="P309" s="36">
        <f t="shared" si="23"/>
        <v>2.75453566602607E-6</v>
      </c>
      <c r="Q309" s="36">
        <f t="shared" si="24"/>
        <v>0</v>
      </c>
    </row>
    <row r="310" spans="1:17" x14ac:dyDescent="0.3">
      <c r="A310" s="29">
        <v>2038995</v>
      </c>
      <c r="B310" s="1">
        <v>136</v>
      </c>
      <c r="C310" s="1" t="s">
        <v>14</v>
      </c>
      <c r="D310" s="1" t="s">
        <v>22</v>
      </c>
      <c r="E310" s="1" t="s">
        <v>23</v>
      </c>
      <c r="F310" s="47">
        <v>1857</v>
      </c>
      <c r="G310" s="34">
        <v>1530.33</v>
      </c>
      <c r="H310" s="1" t="s">
        <v>216</v>
      </c>
      <c r="I310" s="34">
        <v>9.1058000000000007E-3</v>
      </c>
      <c r="J310" s="34">
        <v>3113.5632000000001</v>
      </c>
      <c r="K310" s="35" t="str">
        <f t="shared" si="20"/>
        <v>Leenderbos, Groote Heide &amp; De Plateaux_H91E0C</v>
      </c>
      <c r="L310" s="36">
        <f>VLOOKUP(D310,DATA!A:F,5,FALSE)</f>
        <v>6.9280917156857415E-3</v>
      </c>
      <c r="M310" s="37">
        <f>VLOOKUP(D310,DATA!A:F,6,FALSE)</f>
        <v>2282</v>
      </c>
      <c r="N310" s="36">
        <f t="shared" si="21"/>
        <v>0.54447776751990262</v>
      </c>
      <c r="O310" s="36">
        <f t="shared" si="22"/>
        <v>0.54451193038913603</v>
      </c>
      <c r="P310" s="36">
        <f t="shared" si="23"/>
        <v>3.4162869233411719E-5</v>
      </c>
      <c r="Q310" s="36">
        <f t="shared" si="24"/>
        <v>0</v>
      </c>
    </row>
    <row r="311" spans="1:17" x14ac:dyDescent="0.3">
      <c r="A311" s="29">
        <v>2039017</v>
      </c>
      <c r="B311" s="1">
        <v>136</v>
      </c>
      <c r="C311" s="1" t="s">
        <v>14</v>
      </c>
      <c r="D311" s="1" t="s">
        <v>51</v>
      </c>
      <c r="E311" s="1" t="s">
        <v>52</v>
      </c>
      <c r="F311" s="47">
        <v>1000</v>
      </c>
      <c r="G311" s="34">
        <v>816.02</v>
      </c>
      <c r="H311" s="1" t="s">
        <v>216</v>
      </c>
      <c r="I311" s="34">
        <v>4.8774999999999999E-3</v>
      </c>
      <c r="J311" s="34">
        <v>2002.7411</v>
      </c>
      <c r="K311" s="35" t="str">
        <f t="shared" si="20"/>
        <v>Leenderbos, Groote Heide &amp; De Plateaux_Lg09</v>
      </c>
      <c r="L311" s="36">
        <f>VLOOKUP(D311,DATA!A:F,5,FALSE)</f>
        <v>8.4126827976184013E-3</v>
      </c>
      <c r="M311" s="37">
        <f>VLOOKUP(D311,DATA!A:F,6,FALSE)</f>
        <v>1350</v>
      </c>
      <c r="N311" s="36">
        <f t="shared" si="21"/>
        <v>1.1071975572067605</v>
      </c>
      <c r="O311" s="36">
        <f t="shared" si="22"/>
        <v>1.1072424865746056</v>
      </c>
      <c r="P311" s="36">
        <f t="shared" si="23"/>
        <v>4.4929367845059076E-5</v>
      </c>
      <c r="Q311" s="36">
        <f t="shared" si="24"/>
        <v>0</v>
      </c>
    </row>
    <row r="312" spans="1:17" x14ac:dyDescent="0.3">
      <c r="A312" s="29">
        <v>2039018</v>
      </c>
      <c r="B312" s="1">
        <v>136</v>
      </c>
      <c r="C312" s="1" t="s">
        <v>14</v>
      </c>
      <c r="D312" s="1" t="s">
        <v>51</v>
      </c>
      <c r="E312" s="1" t="s">
        <v>52</v>
      </c>
      <c r="F312" s="47">
        <v>1000</v>
      </c>
      <c r="G312" s="34">
        <v>835.14</v>
      </c>
      <c r="H312" s="1" t="s">
        <v>216</v>
      </c>
      <c r="I312" s="34">
        <v>5.0791999999999999E-3</v>
      </c>
      <c r="J312" s="34">
        <v>7302.6679999999997</v>
      </c>
      <c r="K312" s="35" t="str">
        <f t="shared" si="20"/>
        <v>Leenderbos, Groote Heide &amp; De Plateaux_Lg09</v>
      </c>
      <c r="L312" s="36">
        <f>VLOOKUP(D312,DATA!A:F,5,FALSE)</f>
        <v>8.4126827976184013E-3</v>
      </c>
      <c r="M312" s="37">
        <f>VLOOKUP(D312,DATA!A:F,6,FALSE)</f>
        <v>1350</v>
      </c>
      <c r="N312" s="36">
        <f t="shared" si="21"/>
        <v>1.297906128470961</v>
      </c>
      <c r="O312" s="36">
        <f t="shared" si="22"/>
        <v>1.2979608689400779</v>
      </c>
      <c r="P312" s="36">
        <f t="shared" si="23"/>
        <v>5.4740469116909551E-5</v>
      </c>
      <c r="Q312" s="36">
        <f t="shared" si="24"/>
        <v>0</v>
      </c>
    </row>
    <row r="313" spans="1:17" x14ac:dyDescent="0.3">
      <c r="A313" s="29">
        <v>2039019</v>
      </c>
      <c r="B313" s="1">
        <v>136</v>
      </c>
      <c r="C313" s="1" t="s">
        <v>14</v>
      </c>
      <c r="D313" s="1" t="s">
        <v>51</v>
      </c>
      <c r="E313" s="1" t="s">
        <v>52</v>
      </c>
      <c r="F313" s="47">
        <v>1000</v>
      </c>
      <c r="G313" s="34">
        <v>840.99</v>
      </c>
      <c r="H313" s="1" t="s">
        <v>216</v>
      </c>
      <c r="I313" s="34">
        <v>5.1009000000000002E-3</v>
      </c>
      <c r="J313" s="34">
        <v>6337.3076000000001</v>
      </c>
      <c r="K313" s="35" t="str">
        <f t="shared" si="20"/>
        <v>Leenderbos, Groote Heide &amp; De Plateaux_Lg09</v>
      </c>
      <c r="L313" s="36">
        <f>VLOOKUP(D313,DATA!A:F,5,FALSE)</f>
        <v>8.4126827976184013E-3</v>
      </c>
      <c r="M313" s="37">
        <f>VLOOKUP(D313,DATA!A:F,6,FALSE)</f>
        <v>1350</v>
      </c>
      <c r="N313" s="36">
        <f t="shared" si="21"/>
        <v>1.3624873609802339</v>
      </c>
      <c r="O313" s="36">
        <f t="shared" si="22"/>
        <v>1.3625450329762165</v>
      </c>
      <c r="P313" s="36">
        <f t="shared" si="23"/>
        <v>5.767199598261108E-5</v>
      </c>
      <c r="Q313" s="36">
        <f t="shared" si="24"/>
        <v>0</v>
      </c>
    </row>
    <row r="314" spans="1:17" x14ac:dyDescent="0.3">
      <c r="A314" s="29">
        <v>2039022</v>
      </c>
      <c r="B314" s="1">
        <v>136</v>
      </c>
      <c r="C314" s="1" t="s">
        <v>14</v>
      </c>
      <c r="D314" s="1" t="s">
        <v>51</v>
      </c>
      <c r="E314" s="1" t="s">
        <v>52</v>
      </c>
      <c r="F314" s="47">
        <v>1000</v>
      </c>
      <c r="G314" s="34">
        <v>853.34</v>
      </c>
      <c r="H314" s="1" t="s">
        <v>216</v>
      </c>
      <c r="I314" s="34">
        <v>4.9975000000000002E-3</v>
      </c>
      <c r="J314" s="34">
        <v>753.56780000000003</v>
      </c>
      <c r="K314" s="35" t="str">
        <f t="shared" si="20"/>
        <v>Leenderbos, Groote Heide &amp; De Plateaux_Lg09</v>
      </c>
      <c r="L314" s="36">
        <f>VLOOKUP(D314,DATA!A:F,5,FALSE)</f>
        <v>8.4126827976184013E-3</v>
      </c>
      <c r="M314" s="37">
        <f>VLOOKUP(D314,DATA!A:F,6,FALSE)</f>
        <v>1350</v>
      </c>
      <c r="N314" s="36">
        <f t="shared" si="21"/>
        <v>1.5094087012218882</v>
      </c>
      <c r="O314" s="36">
        <f t="shared" si="22"/>
        <v>1.5094712037759825</v>
      </c>
      <c r="P314" s="36">
        <f t="shared" si="23"/>
        <v>6.2502554094345797E-5</v>
      </c>
      <c r="Q314" s="36">
        <f t="shared" si="24"/>
        <v>0</v>
      </c>
    </row>
    <row r="315" spans="1:17" x14ac:dyDescent="0.3">
      <c r="A315" s="29">
        <v>2039028</v>
      </c>
      <c r="B315" s="1">
        <v>136</v>
      </c>
      <c r="C315" s="1" t="s">
        <v>14</v>
      </c>
      <c r="D315" s="1" t="s">
        <v>28</v>
      </c>
      <c r="E315" s="1" t="s">
        <v>29</v>
      </c>
      <c r="F315" s="47">
        <v>1786</v>
      </c>
      <c r="G315" s="34">
        <v>1215.19</v>
      </c>
      <c r="H315" s="1" t="s">
        <v>216</v>
      </c>
      <c r="I315" s="34">
        <v>6.5726999999999999E-3</v>
      </c>
      <c r="J315" s="34">
        <v>2071.9526000000001</v>
      </c>
      <c r="K315" s="35" t="str">
        <f t="shared" si="20"/>
        <v>Leenderbos, Groote Heide &amp; De Plateaux_H91D0</v>
      </c>
      <c r="L315" s="36">
        <f>VLOOKUP(D315,DATA!A:F,5,FALSE)</f>
        <v>6.9280917156857415E-3</v>
      </c>
      <c r="M315" s="37">
        <f>VLOOKUP(D315,DATA!A:F,6,FALSE)</f>
        <v>2211</v>
      </c>
      <c r="N315" s="36">
        <f t="shared" si="21"/>
        <v>0.10077136438991602</v>
      </c>
      <c r="O315" s="36">
        <f t="shared" si="22"/>
        <v>0.10077594862182929</v>
      </c>
      <c r="P315" s="36">
        <f t="shared" si="23"/>
        <v>4.5842319132682885E-6</v>
      </c>
      <c r="Q315" s="36">
        <f t="shared" si="24"/>
        <v>0</v>
      </c>
    </row>
    <row r="316" spans="1:17" x14ac:dyDescent="0.3">
      <c r="A316" s="29">
        <v>2040489</v>
      </c>
      <c r="B316" s="1">
        <v>136</v>
      </c>
      <c r="C316" s="1" t="s">
        <v>14</v>
      </c>
      <c r="D316" s="1" t="s">
        <v>22</v>
      </c>
      <c r="E316" s="1" t="s">
        <v>23</v>
      </c>
      <c r="F316" s="47">
        <v>1857</v>
      </c>
      <c r="G316" s="34">
        <v>1229.49</v>
      </c>
      <c r="H316" s="1" t="s">
        <v>216</v>
      </c>
      <c r="I316" s="34">
        <v>6.6416000000000001E-3</v>
      </c>
      <c r="J316" s="34">
        <v>192.25815</v>
      </c>
      <c r="K316" s="35" t="str">
        <f t="shared" si="20"/>
        <v>Leenderbos, Groote Heide &amp; De Plateaux_H91E0C</v>
      </c>
      <c r="L316" s="36">
        <f>VLOOKUP(D316,DATA!A:F,5,FALSE)</f>
        <v>6.9280917156857415E-3</v>
      </c>
      <c r="M316" s="37">
        <f>VLOOKUP(D316,DATA!A:F,6,FALSE)</f>
        <v>2282</v>
      </c>
      <c r="N316" s="36">
        <f t="shared" si="21"/>
        <v>6.8057901980899019E-2</v>
      </c>
      <c r="O316" s="36">
        <f t="shared" si="22"/>
        <v>6.8061031511533712E-2</v>
      </c>
      <c r="P316" s="36">
        <f t="shared" si="23"/>
        <v>3.1295306346934559E-6</v>
      </c>
      <c r="Q316" s="36">
        <f t="shared" si="24"/>
        <v>0</v>
      </c>
    </row>
    <row r="317" spans="1:17" x14ac:dyDescent="0.3">
      <c r="A317" s="29">
        <v>2040525</v>
      </c>
      <c r="B317" s="1">
        <v>136</v>
      </c>
      <c r="C317" s="1" t="s">
        <v>14</v>
      </c>
      <c r="D317" s="1" t="s">
        <v>22</v>
      </c>
      <c r="E317" s="1" t="s">
        <v>23</v>
      </c>
      <c r="F317" s="47">
        <v>1857</v>
      </c>
      <c r="G317" s="34">
        <v>1189.79</v>
      </c>
      <c r="H317" s="1" t="s">
        <v>216</v>
      </c>
      <c r="I317" s="34">
        <v>7.0102999999999997E-3</v>
      </c>
      <c r="J317" s="34">
        <v>2113.9931999999999</v>
      </c>
      <c r="K317" s="35" t="str">
        <f t="shared" si="20"/>
        <v>Leenderbos, Groote Heide &amp; De Plateaux_H91E0C</v>
      </c>
      <c r="L317" s="36">
        <f>VLOOKUP(D317,DATA!A:F,5,FALSE)</f>
        <v>6.9280917156857415E-3</v>
      </c>
      <c r="M317" s="37">
        <f>VLOOKUP(D317,DATA!A:F,6,FALSE)</f>
        <v>2282</v>
      </c>
      <c r="N317" s="36">
        <f t="shared" si="21"/>
        <v>5.1701007482344991E-2</v>
      </c>
      <c r="O317" s="36">
        <f t="shared" si="22"/>
        <v>5.1703517259610469E-2</v>
      </c>
      <c r="P317" s="36">
        <f t="shared" si="23"/>
        <v>2.5097772654789074E-6</v>
      </c>
      <c r="Q317" s="36">
        <f t="shared" si="24"/>
        <v>0</v>
      </c>
    </row>
    <row r="318" spans="1:17" x14ac:dyDescent="0.3">
      <c r="A318" s="29">
        <v>2040546</v>
      </c>
      <c r="B318" s="1">
        <v>136</v>
      </c>
      <c r="C318" s="1" t="s">
        <v>14</v>
      </c>
      <c r="D318" s="1" t="s">
        <v>43</v>
      </c>
      <c r="E318" s="1" t="s">
        <v>44</v>
      </c>
      <c r="F318" s="47">
        <v>1071</v>
      </c>
      <c r="G318" s="34">
        <v>835.06</v>
      </c>
      <c r="H318" s="1" t="s">
        <v>216</v>
      </c>
      <c r="I318" s="34">
        <v>5.0073000000000001E-3</v>
      </c>
      <c r="J318" s="34">
        <v>896.71094000000005</v>
      </c>
      <c r="K318" s="35" t="str">
        <f t="shared" si="20"/>
        <v>Leenderbos, Groote Heide &amp; De Plateaux_H7150</v>
      </c>
      <c r="L318" s="36">
        <f>VLOOKUP(D318,DATA!A:F,5,FALSE)</f>
        <v>1.3726988247862192E-2</v>
      </c>
      <c r="M318" s="37">
        <f>VLOOKUP(D318,DATA!A:F,6,FALSE)</f>
        <v>1285.5</v>
      </c>
      <c r="N318" s="36">
        <f t="shared" si="21"/>
        <v>0.20595942029373901</v>
      </c>
      <c r="O318" s="36">
        <f t="shared" si="22"/>
        <v>0.20597354827160883</v>
      </c>
      <c r="P318" s="36">
        <f t="shared" si="23"/>
        <v>1.4127977869815567E-5</v>
      </c>
      <c r="Q318" s="36">
        <f t="shared" si="24"/>
        <v>0</v>
      </c>
    </row>
    <row r="319" spans="1:17" x14ac:dyDescent="0.3">
      <c r="A319" s="29">
        <v>2040546</v>
      </c>
      <c r="B319" s="1">
        <v>136</v>
      </c>
      <c r="C319" s="1" t="s">
        <v>14</v>
      </c>
      <c r="D319" s="1" t="s">
        <v>51</v>
      </c>
      <c r="E319" s="1" t="s">
        <v>52</v>
      </c>
      <c r="F319" s="47">
        <v>1000</v>
      </c>
      <c r="G319" s="34">
        <v>835.06</v>
      </c>
      <c r="H319" s="1" t="s">
        <v>216</v>
      </c>
      <c r="I319" s="34">
        <v>5.0073000000000001E-3</v>
      </c>
      <c r="J319" s="34">
        <v>339.78564</v>
      </c>
      <c r="K319" s="35" t="str">
        <f t="shared" si="20"/>
        <v>Leenderbos, Groote Heide &amp; De Plateaux_Lg09</v>
      </c>
      <c r="L319" s="36">
        <f>VLOOKUP(D319,DATA!A:F,5,FALSE)</f>
        <v>8.4126827976184013E-3</v>
      </c>
      <c r="M319" s="37">
        <f>VLOOKUP(D319,DATA!A:F,6,FALSE)</f>
        <v>1350</v>
      </c>
      <c r="N319" s="36">
        <f t="shared" si="21"/>
        <v>1.2970442385395606</v>
      </c>
      <c r="O319" s="36">
        <f t="shared" si="22"/>
        <v>1.2970981687336272</v>
      </c>
      <c r="P319" s="36">
        <f t="shared" si="23"/>
        <v>5.3930194066520443E-5</v>
      </c>
      <c r="Q319" s="36">
        <f t="shared" si="24"/>
        <v>0</v>
      </c>
    </row>
    <row r="320" spans="1:17" x14ac:dyDescent="0.3">
      <c r="A320" s="29">
        <v>2040547</v>
      </c>
      <c r="B320" s="1">
        <v>136</v>
      </c>
      <c r="C320" s="1" t="s">
        <v>14</v>
      </c>
      <c r="D320" s="1" t="s">
        <v>51</v>
      </c>
      <c r="E320" s="1" t="s">
        <v>52</v>
      </c>
      <c r="F320" s="47">
        <v>1000</v>
      </c>
      <c r="G320" s="34">
        <v>813.15</v>
      </c>
      <c r="H320" s="1" t="s">
        <v>216</v>
      </c>
      <c r="I320" s="34">
        <v>4.8491999999999997E-3</v>
      </c>
      <c r="J320" s="34">
        <v>3142.8861999999999</v>
      </c>
      <c r="K320" s="35" t="str">
        <f t="shared" si="20"/>
        <v>Leenderbos, Groote Heide &amp; De Plateaux_Lg09</v>
      </c>
      <c r="L320" s="36">
        <f>VLOOKUP(D320,DATA!A:F,5,FALSE)</f>
        <v>8.4126827976184013E-3</v>
      </c>
      <c r="M320" s="37">
        <f>VLOOKUP(D320,DATA!A:F,6,FALSE)</f>
        <v>1350</v>
      </c>
      <c r="N320" s="36">
        <f t="shared" si="21"/>
        <v>1.0810706143118922</v>
      </c>
      <c r="O320" s="36">
        <f t="shared" si="22"/>
        <v>1.0811142404477301</v>
      </c>
      <c r="P320" s="36">
        <f t="shared" si="23"/>
        <v>4.3626135837859792E-5</v>
      </c>
      <c r="Q320" s="36">
        <f t="shared" si="24"/>
        <v>0</v>
      </c>
    </row>
    <row r="321" spans="1:17" x14ac:dyDescent="0.3">
      <c r="A321" s="29">
        <v>2040548</v>
      </c>
      <c r="B321" s="1">
        <v>136</v>
      </c>
      <c r="C321" s="1" t="s">
        <v>14</v>
      </c>
      <c r="D321" s="1" t="s">
        <v>51</v>
      </c>
      <c r="E321" s="1" t="s">
        <v>52</v>
      </c>
      <c r="F321" s="47">
        <v>1000</v>
      </c>
      <c r="G321" s="34">
        <v>838.74</v>
      </c>
      <c r="H321" s="1" t="s">
        <v>216</v>
      </c>
      <c r="I321" s="34">
        <v>5.1085000000000002E-3</v>
      </c>
      <c r="J321" s="34">
        <v>6677.4830000000002</v>
      </c>
      <c r="K321" s="35" t="str">
        <f t="shared" si="20"/>
        <v>Leenderbos, Groote Heide &amp; De Plateaux_Lg09</v>
      </c>
      <c r="L321" s="36">
        <f>VLOOKUP(D321,DATA!A:F,5,FALSE)</f>
        <v>8.4126827976184013E-3</v>
      </c>
      <c r="M321" s="37">
        <f>VLOOKUP(D321,DATA!A:F,6,FALSE)</f>
        <v>1350</v>
      </c>
      <c r="N321" s="36">
        <f t="shared" si="21"/>
        <v>1.3372816591004726</v>
      </c>
      <c r="O321" s="36">
        <f t="shared" si="22"/>
        <v>1.3373383630043316</v>
      </c>
      <c r="P321" s="36">
        <f t="shared" si="23"/>
        <v>5.6703903859034455E-5</v>
      </c>
      <c r="Q321" s="36">
        <f t="shared" si="24"/>
        <v>0</v>
      </c>
    </row>
    <row r="322" spans="1:17" x14ac:dyDescent="0.3">
      <c r="A322" s="29">
        <v>2040549</v>
      </c>
      <c r="B322" s="1">
        <v>136</v>
      </c>
      <c r="C322" s="1" t="s">
        <v>14</v>
      </c>
      <c r="D322" s="1" t="s">
        <v>51</v>
      </c>
      <c r="E322" s="1" t="s">
        <v>52</v>
      </c>
      <c r="F322" s="47">
        <v>1000</v>
      </c>
      <c r="G322" s="34">
        <v>835.1</v>
      </c>
      <c r="H322" s="1" t="s">
        <v>216</v>
      </c>
      <c r="I322" s="34">
        <v>5.0613999999999998E-3</v>
      </c>
      <c r="J322" s="34">
        <v>1075.7728</v>
      </c>
      <c r="K322" s="35" t="str">
        <f t="shared" si="20"/>
        <v>Leenderbos, Groote Heide &amp; De Plateaux_Lg09</v>
      </c>
      <c r="L322" s="36">
        <f>VLOOKUP(D322,DATA!A:F,5,FALSE)</f>
        <v>8.4126827976184013E-3</v>
      </c>
      <c r="M322" s="37">
        <f>VLOOKUP(D322,DATA!A:F,6,FALSE)</f>
        <v>1350</v>
      </c>
      <c r="N322" s="36">
        <f t="shared" si="21"/>
        <v>1.2974751128787443</v>
      </c>
      <c r="O322" s="36">
        <f t="shared" si="22"/>
        <v>1.2975296436298533</v>
      </c>
      <c r="P322" s="36">
        <f t="shared" si="23"/>
        <v>5.4530751109060915E-5</v>
      </c>
      <c r="Q322" s="36">
        <f t="shared" si="24"/>
        <v>0</v>
      </c>
    </row>
    <row r="323" spans="1:17" x14ac:dyDescent="0.3">
      <c r="A323" s="29">
        <v>2040551</v>
      </c>
      <c r="B323" s="1">
        <v>136</v>
      </c>
      <c r="C323" s="1" t="s">
        <v>14</v>
      </c>
      <c r="D323" s="1" t="s">
        <v>51</v>
      </c>
      <c r="E323" s="1" t="s">
        <v>52</v>
      </c>
      <c r="F323" s="47">
        <v>1000</v>
      </c>
      <c r="G323" s="34">
        <v>856.23</v>
      </c>
      <c r="H323" s="1" t="s">
        <v>216</v>
      </c>
      <c r="I323" s="34">
        <v>5.0680999999999999E-3</v>
      </c>
      <c r="J323" s="34">
        <v>530.62450000000001</v>
      </c>
      <c r="K323" s="35" t="str">
        <f t="shared" ref="K323:K386" si="25">_xlfn.CONCAT(C323,"_",D323)</f>
        <v>Leenderbos, Groote Heide &amp; De Plateaux_Lg09</v>
      </c>
      <c r="L323" s="36">
        <f>VLOOKUP(D323,DATA!A:F,5,FALSE)</f>
        <v>8.4126827976184013E-3</v>
      </c>
      <c r="M323" s="37">
        <f>VLOOKUP(D323,DATA!A:F,6,FALSE)</f>
        <v>1350</v>
      </c>
      <c r="N323" s="36">
        <f t="shared" ref="N323:N386" si="26">100/(1+EXP(-L323*(G323-M323)))</f>
        <v>1.5459818854171199</v>
      </c>
      <c r="O323" s="36">
        <f t="shared" ref="O323:O386" si="27">100/(1+EXP(-L323*((G323+I323)-M323)))</f>
        <v>1.5460467826990583</v>
      </c>
      <c r="P323" s="36">
        <f t="shared" ref="P323:P386" si="28">O323-N323</f>
        <v>6.4897281938369744E-5</v>
      </c>
      <c r="Q323" s="36">
        <f t="shared" ref="Q323:Q386" si="29">IF(AND(H323&lt;&gt;"below",I323&gt;=0.005),J323*P323/100,0)</f>
        <v>0</v>
      </c>
    </row>
    <row r="324" spans="1:17" x14ac:dyDescent="0.3">
      <c r="A324" s="29">
        <v>2040552</v>
      </c>
      <c r="B324" s="1">
        <v>136</v>
      </c>
      <c r="C324" s="1" t="s">
        <v>14</v>
      </c>
      <c r="D324" s="1" t="s">
        <v>51</v>
      </c>
      <c r="E324" s="1" t="s">
        <v>52</v>
      </c>
      <c r="F324" s="47">
        <v>1000</v>
      </c>
      <c r="G324" s="34">
        <v>877.49</v>
      </c>
      <c r="H324" s="1" t="s">
        <v>216</v>
      </c>
      <c r="I324" s="34">
        <v>5.0886999999999998E-3</v>
      </c>
      <c r="J324" s="34">
        <v>634.73443999999995</v>
      </c>
      <c r="K324" s="35" t="str">
        <f t="shared" si="25"/>
        <v>Leenderbos, Groote Heide &amp; De Plateaux_Lg09</v>
      </c>
      <c r="L324" s="36">
        <f>VLOOKUP(D324,DATA!A:F,5,FALSE)</f>
        <v>8.4126827976184013E-3</v>
      </c>
      <c r="M324" s="37">
        <f>VLOOKUP(D324,DATA!A:F,6,FALSE)</f>
        <v>1350</v>
      </c>
      <c r="N324" s="36">
        <f t="shared" si="26"/>
        <v>1.8431751410575183</v>
      </c>
      <c r="O324" s="36">
        <f t="shared" si="27"/>
        <v>1.8432525939108326</v>
      </c>
      <c r="P324" s="36">
        <f t="shared" si="28"/>
        <v>7.7452853314285974E-5</v>
      </c>
      <c r="Q324" s="36">
        <f t="shared" si="29"/>
        <v>0</v>
      </c>
    </row>
    <row r="325" spans="1:17" x14ac:dyDescent="0.3">
      <c r="A325" s="29">
        <v>2040553</v>
      </c>
      <c r="B325" s="1">
        <v>136</v>
      </c>
      <c r="C325" s="1" t="s">
        <v>14</v>
      </c>
      <c r="D325" s="1" t="s">
        <v>51</v>
      </c>
      <c r="E325" s="1" t="s">
        <v>52</v>
      </c>
      <c r="F325" s="47">
        <v>1000</v>
      </c>
      <c r="G325" s="34">
        <v>857.07</v>
      </c>
      <c r="H325" s="1" t="s">
        <v>216</v>
      </c>
      <c r="I325" s="34">
        <v>5.0112999999999998E-3</v>
      </c>
      <c r="J325" s="34">
        <v>1545.567</v>
      </c>
      <c r="K325" s="35" t="str">
        <f t="shared" si="25"/>
        <v>Leenderbos, Groote Heide &amp; De Plateaux_Lg09</v>
      </c>
      <c r="L325" s="36">
        <f>VLOOKUP(D325,DATA!A:F,5,FALSE)</f>
        <v>8.4126827976184013E-3</v>
      </c>
      <c r="M325" s="37">
        <f>VLOOKUP(D325,DATA!A:F,6,FALSE)</f>
        <v>1350</v>
      </c>
      <c r="N325" s="36">
        <f t="shared" si="26"/>
        <v>1.5567748174591711</v>
      </c>
      <c r="O325" s="36">
        <f t="shared" si="27"/>
        <v>1.5568394283036504</v>
      </c>
      <c r="P325" s="36">
        <f t="shared" si="28"/>
        <v>6.4610844479284779E-5</v>
      </c>
      <c r="Q325" s="36">
        <f t="shared" si="29"/>
        <v>0</v>
      </c>
    </row>
    <row r="326" spans="1:17" x14ac:dyDescent="0.3">
      <c r="A326" s="29">
        <v>2040557</v>
      </c>
      <c r="B326" s="1">
        <v>136</v>
      </c>
      <c r="C326" s="1" t="s">
        <v>14</v>
      </c>
      <c r="D326" s="1" t="s">
        <v>28</v>
      </c>
      <c r="E326" s="1" t="s">
        <v>29</v>
      </c>
      <c r="F326" s="47">
        <v>1786</v>
      </c>
      <c r="G326" s="34">
        <v>1039.56</v>
      </c>
      <c r="H326" s="1" t="s">
        <v>216</v>
      </c>
      <c r="I326" s="34">
        <v>5.6284000000000004E-3</v>
      </c>
      <c r="J326" s="34">
        <v>585.6114</v>
      </c>
      <c r="K326" s="35" t="str">
        <f t="shared" si="25"/>
        <v>Leenderbos, Groote Heide &amp; De Plateaux_H91D0</v>
      </c>
      <c r="L326" s="36">
        <f>VLOOKUP(D326,DATA!A:F,5,FALSE)</f>
        <v>6.9280917156857415E-3</v>
      </c>
      <c r="M326" s="37">
        <f>VLOOKUP(D326,DATA!A:F,6,FALSE)</f>
        <v>2211</v>
      </c>
      <c r="N326" s="36">
        <f t="shared" si="26"/>
        <v>2.9867859894366928E-2</v>
      </c>
      <c r="O326" s="36">
        <f t="shared" si="27"/>
        <v>2.9869024238654274E-2</v>
      </c>
      <c r="P326" s="36">
        <f t="shared" si="28"/>
        <v>1.1643442873465748E-6</v>
      </c>
      <c r="Q326" s="36">
        <f t="shared" si="29"/>
        <v>0</v>
      </c>
    </row>
    <row r="327" spans="1:17" x14ac:dyDescent="0.3">
      <c r="A327" s="29">
        <v>2042053</v>
      </c>
      <c r="B327" s="1">
        <v>136</v>
      </c>
      <c r="C327" s="1" t="s">
        <v>14</v>
      </c>
      <c r="D327" s="1" t="s">
        <v>22</v>
      </c>
      <c r="E327" s="1" t="s">
        <v>23</v>
      </c>
      <c r="F327" s="47">
        <v>1857</v>
      </c>
      <c r="G327" s="34">
        <v>1266.74</v>
      </c>
      <c r="H327" s="1" t="s">
        <v>216</v>
      </c>
      <c r="I327" s="34">
        <v>7.6661999999999998E-3</v>
      </c>
      <c r="J327" s="34">
        <v>1073.085</v>
      </c>
      <c r="K327" s="35" t="str">
        <f t="shared" si="25"/>
        <v>Leenderbos, Groote Heide &amp; De Plateaux_H91E0C</v>
      </c>
      <c r="L327" s="36">
        <f>VLOOKUP(D327,DATA!A:F,5,FALSE)</f>
        <v>6.9280917156857415E-3</v>
      </c>
      <c r="M327" s="37">
        <f>VLOOKUP(D327,DATA!A:F,6,FALSE)</f>
        <v>2282</v>
      </c>
      <c r="N327" s="36">
        <f t="shared" si="26"/>
        <v>8.8078626218706935E-2</v>
      </c>
      <c r="O327" s="36">
        <f t="shared" si="27"/>
        <v>8.8083300266291548E-2</v>
      </c>
      <c r="P327" s="36">
        <f t="shared" si="28"/>
        <v>4.6740475846129836E-6</v>
      </c>
      <c r="Q327" s="36">
        <f t="shared" si="29"/>
        <v>0</v>
      </c>
    </row>
    <row r="328" spans="1:17" x14ac:dyDescent="0.3">
      <c r="A328" s="29">
        <v>2042074</v>
      </c>
      <c r="B328" s="1">
        <v>136</v>
      </c>
      <c r="C328" s="1" t="s">
        <v>14</v>
      </c>
      <c r="D328" s="1" t="s">
        <v>43</v>
      </c>
      <c r="E328" s="1" t="s">
        <v>44</v>
      </c>
      <c r="F328" s="47">
        <v>1071</v>
      </c>
      <c r="G328" s="34">
        <v>860.02</v>
      </c>
      <c r="H328" s="1" t="s">
        <v>216</v>
      </c>
      <c r="I328" s="34">
        <v>5.2893999999999997E-3</v>
      </c>
      <c r="J328" s="34">
        <v>1037.3424</v>
      </c>
      <c r="K328" s="35" t="str">
        <f t="shared" si="25"/>
        <v>Leenderbos, Groote Heide &amp; De Plateaux_H7150</v>
      </c>
      <c r="L328" s="36">
        <f>VLOOKUP(D328,DATA!A:F,5,FALSE)</f>
        <v>1.3726988247862192E-2</v>
      </c>
      <c r="M328" s="37">
        <f>VLOOKUP(D328,DATA!A:F,6,FALSE)</f>
        <v>1285.5</v>
      </c>
      <c r="N328" s="36">
        <f t="shared" si="26"/>
        <v>0.28987897430708998</v>
      </c>
      <c r="O328" s="36">
        <f t="shared" si="27"/>
        <v>0.2898999614493965</v>
      </c>
      <c r="P328" s="36">
        <f t="shared" si="28"/>
        <v>2.0987142306527762E-5</v>
      </c>
      <c r="Q328" s="36">
        <f t="shared" si="29"/>
        <v>0</v>
      </c>
    </row>
    <row r="329" spans="1:17" x14ac:dyDescent="0.3">
      <c r="A329" s="29">
        <v>2042074</v>
      </c>
      <c r="B329" s="1">
        <v>136</v>
      </c>
      <c r="C329" s="1" t="s">
        <v>14</v>
      </c>
      <c r="D329" s="1" t="s">
        <v>51</v>
      </c>
      <c r="E329" s="1" t="s">
        <v>52</v>
      </c>
      <c r="F329" s="47">
        <v>1000</v>
      </c>
      <c r="G329" s="34">
        <v>860.02</v>
      </c>
      <c r="H329" s="1" t="s">
        <v>216</v>
      </c>
      <c r="I329" s="34">
        <v>5.2893999999999997E-3</v>
      </c>
      <c r="J329" s="34">
        <v>616.52499999999998</v>
      </c>
      <c r="K329" s="35" t="str">
        <f t="shared" si="25"/>
        <v>Leenderbos, Groote Heide &amp; De Plateaux_Lg09</v>
      </c>
      <c r="L329" s="36">
        <f>VLOOKUP(D329,DATA!A:F,5,FALSE)</f>
        <v>8.4126827976184013E-3</v>
      </c>
      <c r="M329" s="37">
        <f>VLOOKUP(D329,DATA!A:F,6,FALSE)</f>
        <v>1350</v>
      </c>
      <c r="N329" s="36">
        <f t="shared" si="26"/>
        <v>1.5952692997405422</v>
      </c>
      <c r="O329" s="36">
        <f t="shared" si="27"/>
        <v>1.5953391551855978</v>
      </c>
      <c r="P329" s="36">
        <f t="shared" si="28"/>
        <v>6.9855445055555521E-5</v>
      </c>
      <c r="Q329" s="36">
        <f t="shared" si="29"/>
        <v>0</v>
      </c>
    </row>
    <row r="330" spans="1:17" x14ac:dyDescent="0.3">
      <c r="A330" s="29">
        <v>2042076</v>
      </c>
      <c r="B330" s="1">
        <v>136</v>
      </c>
      <c r="C330" s="1" t="s">
        <v>14</v>
      </c>
      <c r="D330" s="1" t="s">
        <v>51</v>
      </c>
      <c r="E330" s="1" t="s">
        <v>52</v>
      </c>
      <c r="F330" s="47">
        <v>1000</v>
      </c>
      <c r="G330" s="34">
        <v>832.95</v>
      </c>
      <c r="H330" s="1" t="s">
        <v>216</v>
      </c>
      <c r="I330" s="34">
        <v>5.0756000000000004E-3</v>
      </c>
      <c r="J330" s="34">
        <v>7246.3980000000001</v>
      </c>
      <c r="K330" s="35" t="str">
        <f t="shared" si="25"/>
        <v>Leenderbos, Groote Heide &amp; De Plateaux_Lg09</v>
      </c>
      <c r="L330" s="36">
        <f>VLOOKUP(D330,DATA!A:F,5,FALSE)</f>
        <v>8.4126827976184013E-3</v>
      </c>
      <c r="M330" s="37">
        <f>VLOOKUP(D330,DATA!A:F,6,FALSE)</f>
        <v>1350</v>
      </c>
      <c r="N330" s="36">
        <f t="shared" si="26"/>
        <v>1.2745147045605991</v>
      </c>
      <c r="O330" s="36">
        <f t="shared" si="27"/>
        <v>1.2745684331039169</v>
      </c>
      <c r="P330" s="36">
        <f t="shared" si="28"/>
        <v>5.3728543317754784E-5</v>
      </c>
      <c r="Q330" s="36">
        <f t="shared" si="29"/>
        <v>0</v>
      </c>
    </row>
    <row r="331" spans="1:17" x14ac:dyDescent="0.3">
      <c r="A331" s="29">
        <v>2042077</v>
      </c>
      <c r="B331" s="1">
        <v>136</v>
      </c>
      <c r="C331" s="1" t="s">
        <v>14</v>
      </c>
      <c r="D331" s="1" t="s">
        <v>51</v>
      </c>
      <c r="E331" s="1" t="s">
        <v>52</v>
      </c>
      <c r="F331" s="47">
        <v>1000</v>
      </c>
      <c r="G331" s="34">
        <v>840.29</v>
      </c>
      <c r="H331" s="1" t="s">
        <v>216</v>
      </c>
      <c r="I331" s="34">
        <v>5.1155000000000003E-3</v>
      </c>
      <c r="J331" s="34">
        <v>6857.1360000000004</v>
      </c>
      <c r="K331" s="35" t="str">
        <f t="shared" si="25"/>
        <v>Leenderbos, Groote Heide &amp; De Plateaux_Lg09</v>
      </c>
      <c r="L331" s="36">
        <f>VLOOKUP(D331,DATA!A:F,5,FALSE)</f>
        <v>8.4126827976184013E-3</v>
      </c>
      <c r="M331" s="37">
        <f>VLOOKUP(D331,DATA!A:F,6,FALSE)</f>
        <v>1350</v>
      </c>
      <c r="N331" s="36">
        <f t="shared" si="26"/>
        <v>1.354595784550725</v>
      </c>
      <c r="O331" s="36">
        <f t="shared" si="27"/>
        <v>1.3546532912275335</v>
      </c>
      <c r="P331" s="36">
        <f t="shared" si="28"/>
        <v>5.7506676808483093E-5</v>
      </c>
      <c r="Q331" s="36">
        <f t="shared" si="29"/>
        <v>0</v>
      </c>
    </row>
    <row r="332" spans="1:17" x14ac:dyDescent="0.3">
      <c r="A332" s="29">
        <v>2042080</v>
      </c>
      <c r="B332" s="1">
        <v>136</v>
      </c>
      <c r="C332" s="1" t="s">
        <v>14</v>
      </c>
      <c r="D332" s="1" t="s">
        <v>51</v>
      </c>
      <c r="E332" s="1" t="s">
        <v>52</v>
      </c>
      <c r="F332" s="47">
        <v>1000</v>
      </c>
      <c r="G332" s="34">
        <v>913</v>
      </c>
      <c r="H332" s="1" t="s">
        <v>216</v>
      </c>
      <c r="I332" s="34">
        <v>5.3464999999999997E-3</v>
      </c>
      <c r="J332" s="34">
        <v>683.63556000000005</v>
      </c>
      <c r="K332" s="35" t="str">
        <f t="shared" si="25"/>
        <v>Leenderbos, Groote Heide &amp; De Plateaux_Lg09</v>
      </c>
      <c r="L332" s="36">
        <f>VLOOKUP(D332,DATA!A:F,5,FALSE)</f>
        <v>8.4126827976184013E-3</v>
      </c>
      <c r="M332" s="37">
        <f>VLOOKUP(D332,DATA!A:F,6,FALSE)</f>
        <v>1350</v>
      </c>
      <c r="N332" s="36">
        <f t="shared" si="26"/>
        <v>2.4690353581407027</v>
      </c>
      <c r="O332" s="36">
        <f t="shared" si="27"/>
        <v>2.4691436717926392</v>
      </c>
      <c r="P332" s="36">
        <f t="shared" si="28"/>
        <v>1.0831365193642029E-4</v>
      </c>
      <c r="Q332" s="36">
        <f t="shared" si="29"/>
        <v>0</v>
      </c>
    </row>
    <row r="333" spans="1:17" x14ac:dyDescent="0.3">
      <c r="A333" s="29">
        <v>2042082</v>
      </c>
      <c r="B333" s="1">
        <v>136</v>
      </c>
      <c r="C333" s="1" t="s">
        <v>14</v>
      </c>
      <c r="D333" s="1" t="s">
        <v>51</v>
      </c>
      <c r="E333" s="1" t="s">
        <v>52</v>
      </c>
      <c r="F333" s="47">
        <v>1000</v>
      </c>
      <c r="G333" s="34">
        <v>924.09</v>
      </c>
      <c r="H333" s="1" t="s">
        <v>216</v>
      </c>
      <c r="I333" s="34">
        <v>5.3239000000000003E-3</v>
      </c>
      <c r="J333" s="34">
        <v>1171.4851000000001</v>
      </c>
      <c r="K333" s="35" t="str">
        <f t="shared" si="25"/>
        <v>Leenderbos, Groote Heide &amp; De Plateaux_Lg09</v>
      </c>
      <c r="L333" s="36">
        <f>VLOOKUP(D333,DATA!A:F,5,FALSE)</f>
        <v>8.4126827976184013E-3</v>
      </c>
      <c r="M333" s="37">
        <f>VLOOKUP(D333,DATA!A:F,6,FALSE)</f>
        <v>1350</v>
      </c>
      <c r="N333" s="36">
        <f t="shared" si="26"/>
        <v>2.703947356153162</v>
      </c>
      <c r="O333" s="36">
        <f t="shared" si="27"/>
        <v>2.7040651891860863</v>
      </c>
      <c r="P333" s="36">
        <f t="shared" si="28"/>
        <v>1.1783303292434155E-4</v>
      </c>
      <c r="Q333" s="36">
        <f t="shared" si="29"/>
        <v>0</v>
      </c>
    </row>
    <row r="334" spans="1:17" x14ac:dyDescent="0.3">
      <c r="A334" s="29">
        <v>2042086</v>
      </c>
      <c r="B334" s="1">
        <v>136</v>
      </c>
      <c r="C334" s="1" t="s">
        <v>14</v>
      </c>
      <c r="D334" s="1" t="s">
        <v>28</v>
      </c>
      <c r="E334" s="1" t="s">
        <v>29</v>
      </c>
      <c r="F334" s="47">
        <v>1786</v>
      </c>
      <c r="G334" s="34">
        <v>1184.42</v>
      </c>
      <c r="H334" s="1" t="s">
        <v>216</v>
      </c>
      <c r="I334" s="34">
        <v>6.0432999999999997E-3</v>
      </c>
      <c r="J334" s="34">
        <v>87.123140000000006</v>
      </c>
      <c r="K334" s="35" t="str">
        <f t="shared" si="25"/>
        <v>Leenderbos, Groote Heide &amp; De Plateaux_H91D0</v>
      </c>
      <c r="L334" s="36">
        <f>VLOOKUP(D334,DATA!A:F,5,FALSE)</f>
        <v>6.9280917156857415E-3</v>
      </c>
      <c r="M334" s="37">
        <f>VLOOKUP(D334,DATA!A:F,6,FALSE)</f>
        <v>2211</v>
      </c>
      <c r="N334" s="36">
        <f t="shared" si="26"/>
        <v>8.144030815256037E-2</v>
      </c>
      <c r="O334" s="36">
        <f t="shared" si="27"/>
        <v>8.1443715233355779E-2</v>
      </c>
      <c r="P334" s="36">
        <f t="shared" si="28"/>
        <v>3.4070807954089677E-6</v>
      </c>
      <c r="Q334" s="36">
        <f t="shared" si="29"/>
        <v>0</v>
      </c>
    </row>
    <row r="335" spans="1:17" x14ac:dyDescent="0.3">
      <c r="A335" s="29">
        <v>2043604</v>
      </c>
      <c r="B335" s="1">
        <v>136</v>
      </c>
      <c r="C335" s="1" t="s">
        <v>14</v>
      </c>
      <c r="D335" s="1" t="s">
        <v>51</v>
      </c>
      <c r="E335" s="1" t="s">
        <v>52</v>
      </c>
      <c r="F335" s="47">
        <v>1000</v>
      </c>
      <c r="G335" s="34">
        <v>838.19</v>
      </c>
      <c r="H335" s="1" t="s">
        <v>216</v>
      </c>
      <c r="I335" s="34">
        <v>5.0470000000000003E-3</v>
      </c>
      <c r="J335" s="34">
        <v>1087.2952</v>
      </c>
      <c r="K335" s="35" t="str">
        <f t="shared" si="25"/>
        <v>Leenderbos, Groote Heide &amp; De Plateaux_Lg09</v>
      </c>
      <c r="L335" s="36">
        <f>VLOOKUP(D335,DATA!A:F,5,FALSE)</f>
        <v>8.4126827976184013E-3</v>
      </c>
      <c r="M335" s="37">
        <f>VLOOKUP(D335,DATA!A:F,6,FALSE)</f>
        <v>1350</v>
      </c>
      <c r="N335" s="36">
        <f t="shared" si="26"/>
        <v>1.3311905604660816</v>
      </c>
      <c r="O335" s="36">
        <f t="shared" si="27"/>
        <v>1.3312463299865744</v>
      </c>
      <c r="P335" s="36">
        <f t="shared" si="28"/>
        <v>5.5769520492798819E-5</v>
      </c>
      <c r="Q335" s="36">
        <f t="shared" si="29"/>
        <v>0</v>
      </c>
    </row>
    <row r="336" spans="1:17" x14ac:dyDescent="0.3">
      <c r="A336" s="29">
        <v>2043605</v>
      </c>
      <c r="B336" s="1">
        <v>136</v>
      </c>
      <c r="C336" s="1" t="s">
        <v>14</v>
      </c>
      <c r="D336" s="1" t="s">
        <v>51</v>
      </c>
      <c r="E336" s="1" t="s">
        <v>52</v>
      </c>
      <c r="F336" s="47">
        <v>1000</v>
      </c>
      <c r="G336" s="34">
        <v>814.96</v>
      </c>
      <c r="H336" s="1" t="s">
        <v>216</v>
      </c>
      <c r="I336" s="34">
        <v>4.8907999999999998E-3</v>
      </c>
      <c r="J336" s="34">
        <v>3897.3126999999999</v>
      </c>
      <c r="K336" s="35" t="str">
        <f t="shared" si="25"/>
        <v>Leenderbos, Groote Heide &amp; De Plateaux_Lg09</v>
      </c>
      <c r="L336" s="36">
        <f>VLOOKUP(D336,DATA!A:F,5,FALSE)</f>
        <v>8.4126827976184013E-3</v>
      </c>
      <c r="M336" s="37">
        <f>VLOOKUP(D336,DATA!A:F,6,FALSE)</f>
        <v>1350</v>
      </c>
      <c r="N336" s="36">
        <f t="shared" si="26"/>
        <v>1.0974759534857272</v>
      </c>
      <c r="O336" s="36">
        <f t="shared" si="27"/>
        <v>1.097520614187643</v>
      </c>
      <c r="P336" s="36">
        <f t="shared" si="28"/>
        <v>4.4660701915777423E-5</v>
      </c>
      <c r="Q336" s="36">
        <f t="shared" si="29"/>
        <v>0</v>
      </c>
    </row>
    <row r="337" spans="1:17" x14ac:dyDescent="0.3">
      <c r="A337" s="29">
        <v>2043606</v>
      </c>
      <c r="B337" s="1">
        <v>136</v>
      </c>
      <c r="C337" s="1" t="s">
        <v>14</v>
      </c>
      <c r="D337" s="1" t="s">
        <v>51</v>
      </c>
      <c r="E337" s="1" t="s">
        <v>52</v>
      </c>
      <c r="F337" s="47">
        <v>1000</v>
      </c>
      <c r="G337" s="34">
        <v>838.92</v>
      </c>
      <c r="H337" s="1" t="s">
        <v>216</v>
      </c>
      <c r="I337" s="34">
        <v>5.1396000000000002E-3</v>
      </c>
      <c r="J337" s="34">
        <v>6780.2362999999996</v>
      </c>
      <c r="K337" s="35" t="str">
        <f t="shared" si="25"/>
        <v>Leenderbos, Groote Heide &amp; De Plateaux_Lg09</v>
      </c>
      <c r="L337" s="36">
        <f>VLOOKUP(D337,DATA!A:F,5,FALSE)</f>
        <v>8.4126827976184013E-3</v>
      </c>
      <c r="M337" s="37">
        <f>VLOOKUP(D337,DATA!A:F,6,FALSE)</f>
        <v>1350</v>
      </c>
      <c r="N337" s="36">
        <f t="shared" si="26"/>
        <v>1.3392810745658768</v>
      </c>
      <c r="O337" s="36">
        <f t="shared" si="27"/>
        <v>1.3393382078224809</v>
      </c>
      <c r="P337" s="36">
        <f t="shared" si="28"/>
        <v>5.7133256604169347E-5</v>
      </c>
      <c r="Q337" s="36">
        <f t="shared" si="29"/>
        <v>0</v>
      </c>
    </row>
    <row r="338" spans="1:17" x14ac:dyDescent="0.3">
      <c r="A338" s="29">
        <v>2043607</v>
      </c>
      <c r="B338" s="1">
        <v>136</v>
      </c>
      <c r="C338" s="1" t="s">
        <v>14</v>
      </c>
      <c r="D338" s="1" t="s">
        <v>51</v>
      </c>
      <c r="E338" s="1" t="s">
        <v>52</v>
      </c>
      <c r="F338" s="47">
        <v>1000</v>
      </c>
      <c r="G338" s="34">
        <v>839.21</v>
      </c>
      <c r="H338" s="1" t="s">
        <v>216</v>
      </c>
      <c r="I338" s="34">
        <v>5.0975999999999999E-3</v>
      </c>
      <c r="J338" s="34">
        <v>186.29079999999999</v>
      </c>
      <c r="K338" s="35" t="str">
        <f t="shared" si="25"/>
        <v>Leenderbos, Groote Heide &amp; De Plateaux_Lg09</v>
      </c>
      <c r="L338" s="36">
        <f>VLOOKUP(D338,DATA!A:F,5,FALSE)</f>
        <v>8.4126827976184013E-3</v>
      </c>
      <c r="M338" s="37">
        <f>VLOOKUP(D338,DATA!A:F,6,FALSE)</f>
        <v>1350</v>
      </c>
      <c r="N338" s="36">
        <f t="shared" si="26"/>
        <v>1.3425085592448025</v>
      </c>
      <c r="O338" s="36">
        <f t="shared" si="27"/>
        <v>1.3425653603076413</v>
      </c>
      <c r="P338" s="36">
        <f t="shared" si="28"/>
        <v>5.6801062838784944E-5</v>
      </c>
      <c r="Q338" s="36">
        <f t="shared" si="29"/>
        <v>0</v>
      </c>
    </row>
    <row r="339" spans="1:17" x14ac:dyDescent="0.3">
      <c r="A339" s="29">
        <v>2043608</v>
      </c>
      <c r="B339" s="1">
        <v>136</v>
      </c>
      <c r="C339" s="1" t="s">
        <v>14</v>
      </c>
      <c r="D339" s="1" t="s">
        <v>51</v>
      </c>
      <c r="E339" s="1" t="s">
        <v>52</v>
      </c>
      <c r="F339" s="47">
        <v>1000</v>
      </c>
      <c r="G339" s="34">
        <v>850.06</v>
      </c>
      <c r="H339" s="1" t="s">
        <v>216</v>
      </c>
      <c r="I339" s="34">
        <v>5.1263999999999997E-3</v>
      </c>
      <c r="J339" s="34">
        <v>278.90764999999999</v>
      </c>
      <c r="K339" s="35" t="str">
        <f t="shared" si="25"/>
        <v>Leenderbos, Groote Heide &amp; De Plateaux_Lg09</v>
      </c>
      <c r="L339" s="36">
        <f>VLOOKUP(D339,DATA!A:F,5,FALSE)</f>
        <v>8.4126827976184013E-3</v>
      </c>
      <c r="M339" s="37">
        <f>VLOOKUP(D339,DATA!A:F,6,FALSE)</f>
        <v>1350</v>
      </c>
      <c r="N339" s="36">
        <f t="shared" si="26"/>
        <v>1.4689315160705303</v>
      </c>
      <c r="O339" s="36">
        <f t="shared" si="27"/>
        <v>1.4689939370867857</v>
      </c>
      <c r="P339" s="36">
        <f t="shared" si="28"/>
        <v>6.2421016255420625E-5</v>
      </c>
      <c r="Q339" s="36">
        <f t="shared" si="29"/>
        <v>0</v>
      </c>
    </row>
    <row r="340" spans="1:17" x14ac:dyDescent="0.3">
      <c r="A340" s="29">
        <v>2043609</v>
      </c>
      <c r="B340" s="1">
        <v>136</v>
      </c>
      <c r="C340" s="1" t="s">
        <v>14</v>
      </c>
      <c r="D340" s="1" t="s">
        <v>51</v>
      </c>
      <c r="E340" s="1" t="s">
        <v>52</v>
      </c>
      <c r="F340" s="47">
        <v>1000</v>
      </c>
      <c r="G340" s="34">
        <v>882.64</v>
      </c>
      <c r="H340" s="1" t="s">
        <v>216</v>
      </c>
      <c r="I340" s="34">
        <v>5.2297999999999997E-3</v>
      </c>
      <c r="J340" s="34">
        <v>557.33479999999997</v>
      </c>
      <c r="K340" s="35" t="str">
        <f t="shared" si="25"/>
        <v>Leenderbos, Groote Heide &amp; De Plateaux_Lg09</v>
      </c>
      <c r="L340" s="36">
        <f>VLOOKUP(D340,DATA!A:F,5,FALSE)</f>
        <v>8.4126827976184013E-3</v>
      </c>
      <c r="M340" s="37">
        <f>VLOOKUP(D340,DATA!A:F,6,FALSE)</f>
        <v>1350</v>
      </c>
      <c r="N340" s="36">
        <f t="shared" si="26"/>
        <v>1.9232168771042002</v>
      </c>
      <c r="O340" s="36">
        <f t="shared" si="27"/>
        <v>1.9232998666246937</v>
      </c>
      <c r="P340" s="36">
        <f t="shared" si="28"/>
        <v>8.2989520493459423E-5</v>
      </c>
      <c r="Q340" s="36">
        <f t="shared" si="29"/>
        <v>0</v>
      </c>
    </row>
    <row r="341" spans="1:17" x14ac:dyDescent="0.3">
      <c r="A341" s="29">
        <v>2045130</v>
      </c>
      <c r="B341" s="1">
        <v>136</v>
      </c>
      <c r="C341" s="1" t="s">
        <v>14</v>
      </c>
      <c r="D341" s="1" t="s">
        <v>43</v>
      </c>
      <c r="E341" s="1" t="s">
        <v>44</v>
      </c>
      <c r="F341" s="47">
        <v>1071</v>
      </c>
      <c r="G341" s="34">
        <v>953.12</v>
      </c>
      <c r="H341" s="1" t="s">
        <v>216</v>
      </c>
      <c r="I341" s="34">
        <v>5.7441999999999997E-3</v>
      </c>
      <c r="J341" s="34">
        <v>556.90560000000005</v>
      </c>
      <c r="K341" s="35" t="str">
        <f t="shared" si="25"/>
        <v>Leenderbos, Groote Heide &amp; De Plateaux_H7150</v>
      </c>
      <c r="L341" s="36">
        <f>VLOOKUP(D341,DATA!A:F,5,FALSE)</f>
        <v>1.3726988247862192E-2</v>
      </c>
      <c r="M341" s="37">
        <f>VLOOKUP(D341,DATA!A:F,6,FALSE)</f>
        <v>1285.5</v>
      </c>
      <c r="N341" s="36">
        <f t="shared" si="26"/>
        <v>1.0327372099258494</v>
      </c>
      <c r="O341" s="36">
        <f t="shared" si="27"/>
        <v>1.0328178039733729</v>
      </c>
      <c r="P341" s="36">
        <f t="shared" si="28"/>
        <v>8.0594047523474543E-5</v>
      </c>
      <c r="Q341" s="36">
        <f t="shared" si="29"/>
        <v>0</v>
      </c>
    </row>
    <row r="342" spans="1:17" x14ac:dyDescent="0.3">
      <c r="A342" s="29">
        <v>2045131</v>
      </c>
      <c r="B342" s="1">
        <v>136</v>
      </c>
      <c r="C342" s="1" t="s">
        <v>14</v>
      </c>
      <c r="D342" s="1" t="s">
        <v>43</v>
      </c>
      <c r="E342" s="1" t="s">
        <v>44</v>
      </c>
      <c r="F342" s="47">
        <v>1071</v>
      </c>
      <c r="G342" s="34">
        <v>814.47</v>
      </c>
      <c r="H342" s="1" t="s">
        <v>216</v>
      </c>
      <c r="I342" s="34">
        <v>4.8938000000000002E-3</v>
      </c>
      <c r="J342" s="34">
        <v>95.491759999999999</v>
      </c>
      <c r="K342" s="35" t="str">
        <f t="shared" si="25"/>
        <v>Leenderbos, Groote Heide &amp; De Plateaux_H7150</v>
      </c>
      <c r="L342" s="36">
        <f>VLOOKUP(D342,DATA!A:F,5,FALSE)</f>
        <v>1.3726988247862192E-2</v>
      </c>
      <c r="M342" s="37">
        <f>VLOOKUP(D342,DATA!A:F,6,FALSE)</f>
        <v>1285.5</v>
      </c>
      <c r="N342" s="36">
        <f t="shared" si="26"/>
        <v>0.1553293481570526</v>
      </c>
      <c r="O342" s="36">
        <f t="shared" si="27"/>
        <v>0.15533976687854947</v>
      </c>
      <c r="P342" s="36">
        <f t="shared" si="28"/>
        <v>1.0418721496874284E-5</v>
      </c>
      <c r="Q342" s="36">
        <f t="shared" si="29"/>
        <v>0</v>
      </c>
    </row>
    <row r="343" spans="1:17" x14ac:dyDescent="0.3">
      <c r="A343" s="29">
        <v>2045132</v>
      </c>
      <c r="B343" s="1">
        <v>136</v>
      </c>
      <c r="C343" s="1" t="s">
        <v>14</v>
      </c>
      <c r="D343" s="1" t="s">
        <v>43</v>
      </c>
      <c r="E343" s="1" t="s">
        <v>44</v>
      </c>
      <c r="F343" s="47">
        <v>1071</v>
      </c>
      <c r="G343" s="34">
        <v>854.03</v>
      </c>
      <c r="H343" s="1" t="s">
        <v>216</v>
      </c>
      <c r="I343" s="34">
        <v>5.2845000000000001E-3</v>
      </c>
      <c r="J343" s="34">
        <v>938.39139999999998</v>
      </c>
      <c r="K343" s="35" t="str">
        <f t="shared" si="25"/>
        <v>Leenderbos, Groote Heide &amp; De Plateaux_H7150</v>
      </c>
      <c r="L343" s="36">
        <f>VLOOKUP(D343,DATA!A:F,5,FALSE)</f>
        <v>1.3726988247862192E-2</v>
      </c>
      <c r="M343" s="37">
        <f>VLOOKUP(D343,DATA!A:F,6,FALSE)</f>
        <v>1285.5</v>
      </c>
      <c r="N343" s="36">
        <f t="shared" si="26"/>
        <v>0.2670584874196254</v>
      </c>
      <c r="O343" s="36">
        <f t="shared" si="27"/>
        <v>0.26707780887539662</v>
      </c>
      <c r="P343" s="36">
        <f t="shared" si="28"/>
        <v>1.9321455771215135E-5</v>
      </c>
      <c r="Q343" s="36">
        <f t="shared" si="29"/>
        <v>0</v>
      </c>
    </row>
    <row r="344" spans="1:17" x14ac:dyDescent="0.3">
      <c r="A344" s="29">
        <v>2045132</v>
      </c>
      <c r="B344" s="1">
        <v>136</v>
      </c>
      <c r="C344" s="1" t="s">
        <v>14</v>
      </c>
      <c r="D344" s="1" t="s">
        <v>51</v>
      </c>
      <c r="E344" s="1" t="s">
        <v>52</v>
      </c>
      <c r="F344" s="47">
        <v>1000</v>
      </c>
      <c r="G344" s="34">
        <v>854.03</v>
      </c>
      <c r="H344" s="1" t="s">
        <v>216</v>
      </c>
      <c r="I344" s="34">
        <v>5.2845000000000001E-3</v>
      </c>
      <c r="J344" s="34">
        <v>517.37383999999997</v>
      </c>
      <c r="K344" s="35" t="str">
        <f t="shared" si="25"/>
        <v>Leenderbos, Groote Heide &amp; De Plateaux_Lg09</v>
      </c>
      <c r="L344" s="36">
        <f>VLOOKUP(D344,DATA!A:F,5,FALSE)</f>
        <v>8.4126827976184013E-3</v>
      </c>
      <c r="M344" s="37">
        <f>VLOOKUP(D344,DATA!A:F,6,FALSE)</f>
        <v>1350</v>
      </c>
      <c r="N344" s="36">
        <f t="shared" si="26"/>
        <v>1.5180625267189032</v>
      </c>
      <c r="O344" s="36">
        <f t="shared" si="27"/>
        <v>1.5181289918737386</v>
      </c>
      <c r="P344" s="36">
        <f t="shared" si="28"/>
        <v>6.6465154835437801E-5</v>
      </c>
      <c r="Q344" s="36">
        <f t="shared" si="29"/>
        <v>0</v>
      </c>
    </row>
    <row r="345" spans="1:17" x14ac:dyDescent="0.3">
      <c r="A345" s="29">
        <v>2045134</v>
      </c>
      <c r="B345" s="1">
        <v>136</v>
      </c>
      <c r="C345" s="1" t="s">
        <v>14</v>
      </c>
      <c r="D345" s="1" t="s">
        <v>51</v>
      </c>
      <c r="E345" s="1" t="s">
        <v>52</v>
      </c>
      <c r="F345" s="47">
        <v>1000</v>
      </c>
      <c r="G345" s="34">
        <v>839.16</v>
      </c>
      <c r="H345" s="1" t="s">
        <v>216</v>
      </c>
      <c r="I345" s="34">
        <v>5.1840000000000002E-3</v>
      </c>
      <c r="J345" s="34">
        <v>289.38824</v>
      </c>
      <c r="K345" s="35" t="str">
        <f t="shared" si="25"/>
        <v>Leenderbos, Groote Heide &amp; De Plateaux_Lg09</v>
      </c>
      <c r="L345" s="36">
        <f>VLOOKUP(D345,DATA!A:F,5,FALSE)</f>
        <v>8.4126827976184013E-3</v>
      </c>
      <c r="M345" s="37">
        <f>VLOOKUP(D345,DATA!A:F,6,FALSE)</f>
        <v>1350</v>
      </c>
      <c r="N345" s="36">
        <f t="shared" si="26"/>
        <v>1.3419515495351633</v>
      </c>
      <c r="O345" s="36">
        <f t="shared" si="27"/>
        <v>1.3420092897079865</v>
      </c>
      <c r="P345" s="36">
        <f t="shared" si="28"/>
        <v>5.7740172823228519E-5</v>
      </c>
      <c r="Q345" s="36">
        <f t="shared" si="29"/>
        <v>0</v>
      </c>
    </row>
    <row r="346" spans="1:17" x14ac:dyDescent="0.3">
      <c r="A346" s="29">
        <v>2045135</v>
      </c>
      <c r="B346" s="1">
        <v>136</v>
      </c>
      <c r="C346" s="1" t="s">
        <v>14</v>
      </c>
      <c r="D346" s="1" t="s">
        <v>51</v>
      </c>
      <c r="E346" s="1" t="s">
        <v>52</v>
      </c>
      <c r="F346" s="47">
        <v>1000</v>
      </c>
      <c r="G346" s="34">
        <v>847.99</v>
      </c>
      <c r="H346" s="1" t="s">
        <v>216</v>
      </c>
      <c r="I346" s="34">
        <v>5.1647999999999998E-3</v>
      </c>
      <c r="J346" s="34">
        <v>3376.9043000000001</v>
      </c>
      <c r="K346" s="35" t="str">
        <f t="shared" si="25"/>
        <v>Leenderbos, Groote Heide &amp; De Plateaux_Lg09</v>
      </c>
      <c r="L346" s="36">
        <f>VLOOKUP(D346,DATA!A:F,5,FALSE)</f>
        <v>8.4126827976184013E-3</v>
      </c>
      <c r="M346" s="37">
        <f>VLOOKUP(D346,DATA!A:F,6,FALSE)</f>
        <v>1350</v>
      </c>
      <c r="N346" s="36">
        <f t="shared" si="26"/>
        <v>1.4439387814702358</v>
      </c>
      <c r="O346" s="36">
        <f t="shared" si="27"/>
        <v>1.4440006157497536</v>
      </c>
      <c r="P346" s="36">
        <f t="shared" si="28"/>
        <v>6.1834279517780644E-5</v>
      </c>
      <c r="Q346" s="36">
        <f t="shared" si="29"/>
        <v>0</v>
      </c>
    </row>
    <row r="347" spans="1:17" x14ac:dyDescent="0.3">
      <c r="A347" s="29">
        <v>2045137</v>
      </c>
      <c r="B347" s="1">
        <v>136</v>
      </c>
      <c r="C347" s="1" t="s">
        <v>14</v>
      </c>
      <c r="D347" s="1" t="s">
        <v>51</v>
      </c>
      <c r="E347" s="1" t="s">
        <v>52</v>
      </c>
      <c r="F347" s="47">
        <v>1000</v>
      </c>
      <c r="G347" s="34">
        <v>852.08</v>
      </c>
      <c r="H347" s="1" t="s">
        <v>216</v>
      </c>
      <c r="I347" s="34">
        <v>5.1139000000000002E-3</v>
      </c>
      <c r="J347" s="34">
        <v>32.230625000000003</v>
      </c>
      <c r="K347" s="35" t="str">
        <f t="shared" si="25"/>
        <v>Leenderbos, Groote Heide &amp; De Plateaux_Lg09</v>
      </c>
      <c r="L347" s="36">
        <f>VLOOKUP(D347,DATA!A:F,5,FALSE)</f>
        <v>8.4126827976184013E-3</v>
      </c>
      <c r="M347" s="37">
        <f>VLOOKUP(D347,DATA!A:F,6,FALSE)</f>
        <v>1350</v>
      </c>
      <c r="N347" s="36">
        <f t="shared" si="26"/>
        <v>1.4937312284836575</v>
      </c>
      <c r="O347" s="36">
        <f t="shared" si="27"/>
        <v>1.4937945326272875</v>
      </c>
      <c r="P347" s="36">
        <f t="shared" si="28"/>
        <v>6.3304143629983045E-5</v>
      </c>
      <c r="Q347" s="36">
        <f t="shared" si="29"/>
        <v>0</v>
      </c>
    </row>
    <row r="348" spans="1:17" x14ac:dyDescent="0.3">
      <c r="A348" s="29">
        <v>2045143</v>
      </c>
      <c r="B348" s="1">
        <v>136</v>
      </c>
      <c r="C348" s="1" t="s">
        <v>14</v>
      </c>
      <c r="D348" s="1" t="s">
        <v>28</v>
      </c>
      <c r="E348" s="1" t="s">
        <v>29</v>
      </c>
      <c r="F348" s="47">
        <v>1786</v>
      </c>
      <c r="G348" s="34">
        <v>1150.3900000000001</v>
      </c>
      <c r="H348" s="1" t="s">
        <v>216</v>
      </c>
      <c r="I348" s="34">
        <v>6.0851000000000004E-3</v>
      </c>
      <c r="J348" s="34">
        <v>430.37329999999997</v>
      </c>
      <c r="K348" s="35" t="str">
        <f t="shared" si="25"/>
        <v>Leenderbos, Groote Heide &amp; De Plateaux_H91D0</v>
      </c>
      <c r="L348" s="36">
        <f>VLOOKUP(D348,DATA!A:F,5,FALSE)</f>
        <v>6.9280917156857415E-3</v>
      </c>
      <c r="M348" s="37">
        <f>VLOOKUP(D348,DATA!A:F,6,FALSE)</f>
        <v>2211</v>
      </c>
      <c r="N348" s="36">
        <f t="shared" si="26"/>
        <v>6.4346236078010585E-2</v>
      </c>
      <c r="O348" s="36">
        <f t="shared" si="27"/>
        <v>6.4348947106594723E-2</v>
      </c>
      <c r="P348" s="36">
        <f t="shared" si="28"/>
        <v>2.7110285841375203E-6</v>
      </c>
      <c r="Q348" s="36">
        <f t="shared" si="29"/>
        <v>0</v>
      </c>
    </row>
    <row r="349" spans="1:17" x14ac:dyDescent="0.3">
      <c r="A349" s="29">
        <v>2045144</v>
      </c>
      <c r="B349" s="1">
        <v>136</v>
      </c>
      <c r="C349" s="1" t="s">
        <v>14</v>
      </c>
      <c r="D349" s="1" t="s">
        <v>28</v>
      </c>
      <c r="E349" s="1" t="s">
        <v>29</v>
      </c>
      <c r="F349" s="47">
        <v>1786</v>
      </c>
      <c r="G349" s="34">
        <v>1382.44</v>
      </c>
      <c r="H349" s="1" t="s">
        <v>216</v>
      </c>
      <c r="I349" s="34">
        <v>6.9633999999999998E-3</v>
      </c>
      <c r="J349" s="34">
        <v>2492.3969999999999</v>
      </c>
      <c r="K349" s="35" t="str">
        <f t="shared" si="25"/>
        <v>Leenderbos, Groote Heide &amp; De Plateaux_H91D0</v>
      </c>
      <c r="L349" s="36">
        <f>VLOOKUP(D349,DATA!A:F,5,FALSE)</f>
        <v>6.9280917156857415E-3</v>
      </c>
      <c r="M349" s="37">
        <f>VLOOKUP(D349,DATA!A:F,6,FALSE)</f>
        <v>2211</v>
      </c>
      <c r="N349" s="36">
        <f t="shared" si="26"/>
        <v>0.32033818611478737</v>
      </c>
      <c r="O349" s="36">
        <f t="shared" si="27"/>
        <v>0.32035359107738581</v>
      </c>
      <c r="P349" s="36">
        <f t="shared" si="28"/>
        <v>1.540496259844204E-5</v>
      </c>
      <c r="Q349" s="36">
        <f t="shared" si="29"/>
        <v>0</v>
      </c>
    </row>
    <row r="350" spans="1:17" x14ac:dyDescent="0.3">
      <c r="A350" s="29">
        <v>2046605</v>
      </c>
      <c r="B350" s="1">
        <v>136</v>
      </c>
      <c r="C350" s="1" t="s">
        <v>14</v>
      </c>
      <c r="D350" s="1" t="s">
        <v>22</v>
      </c>
      <c r="E350" s="1" t="s">
        <v>23</v>
      </c>
      <c r="F350" s="47">
        <v>1857</v>
      </c>
      <c r="G350" s="34">
        <v>1113.6400000000001</v>
      </c>
      <c r="H350" s="1" t="s">
        <v>216</v>
      </c>
      <c r="I350" s="34">
        <v>6.306E-3</v>
      </c>
      <c r="J350" s="34">
        <v>1499.0269000000001</v>
      </c>
      <c r="K350" s="35" t="str">
        <f t="shared" si="25"/>
        <v>Leenderbos, Groote Heide &amp; De Plateaux_H91E0C</v>
      </c>
      <c r="L350" s="36">
        <f>VLOOKUP(D350,DATA!A:F,5,FALSE)</f>
        <v>6.9280917156857415E-3</v>
      </c>
      <c r="M350" s="37">
        <f>VLOOKUP(D350,DATA!A:F,6,FALSE)</f>
        <v>2282</v>
      </c>
      <c r="N350" s="36">
        <f t="shared" si="26"/>
        <v>3.0511847871719493E-2</v>
      </c>
      <c r="O350" s="36">
        <f t="shared" si="27"/>
        <v>3.0513180512363822E-2</v>
      </c>
      <c r="P350" s="36">
        <f t="shared" si="28"/>
        <v>1.3326406443289751E-6</v>
      </c>
      <c r="Q350" s="36">
        <f t="shared" si="29"/>
        <v>0</v>
      </c>
    </row>
    <row r="351" spans="1:17" x14ac:dyDescent="0.3">
      <c r="A351" s="29">
        <v>2046657</v>
      </c>
      <c r="B351" s="1">
        <v>136</v>
      </c>
      <c r="C351" s="1" t="s">
        <v>14</v>
      </c>
      <c r="D351" s="1" t="s">
        <v>41</v>
      </c>
      <c r="E351" s="1" t="s">
        <v>42</v>
      </c>
      <c r="F351" s="47">
        <v>1071</v>
      </c>
      <c r="G351" s="34">
        <v>971.48</v>
      </c>
      <c r="H351" s="1" t="s">
        <v>216</v>
      </c>
      <c r="I351" s="34">
        <v>5.9791999999999996E-3</v>
      </c>
      <c r="J351" s="34">
        <v>2165.1414</v>
      </c>
      <c r="K351" s="35" t="str">
        <f t="shared" si="25"/>
        <v>Leenderbos, Groote Heide &amp; De Plateaux_H4010A</v>
      </c>
      <c r="L351" s="36">
        <f>VLOOKUP(D351,DATA!A:F,5,FALSE)</f>
        <v>1.3726988247862192E-2</v>
      </c>
      <c r="M351" s="37">
        <f>VLOOKUP(D351,DATA!A:F,6,FALSE)</f>
        <v>1285.5</v>
      </c>
      <c r="N351" s="36">
        <f t="shared" si="26"/>
        <v>1.3248304516139953</v>
      </c>
      <c r="O351" s="36">
        <f t="shared" si="27"/>
        <v>1.3249377526403598</v>
      </c>
      <c r="P351" s="36">
        <f t="shared" si="28"/>
        <v>1.0730102636458128E-4</v>
      </c>
      <c r="Q351" s="36">
        <f t="shared" si="29"/>
        <v>0</v>
      </c>
    </row>
    <row r="352" spans="1:17" x14ac:dyDescent="0.3">
      <c r="A352" s="29">
        <v>2046660</v>
      </c>
      <c r="B352" s="1">
        <v>136</v>
      </c>
      <c r="C352" s="1" t="s">
        <v>14</v>
      </c>
      <c r="D352" s="1" t="s">
        <v>43</v>
      </c>
      <c r="E352" s="1" t="s">
        <v>44</v>
      </c>
      <c r="F352" s="47">
        <v>1071</v>
      </c>
      <c r="G352" s="34">
        <v>906.05</v>
      </c>
      <c r="H352" s="1" t="s">
        <v>216</v>
      </c>
      <c r="I352" s="34">
        <v>5.4574000000000003E-3</v>
      </c>
      <c r="J352" s="34">
        <v>505.77224999999999</v>
      </c>
      <c r="K352" s="35" t="str">
        <f t="shared" si="25"/>
        <v>Leenderbos, Groote Heide &amp; De Plateaux_H7150</v>
      </c>
      <c r="L352" s="36">
        <f>VLOOKUP(D352,DATA!A:F,5,FALSE)</f>
        <v>1.3726988247862192E-2</v>
      </c>
      <c r="M352" s="37">
        <f>VLOOKUP(D352,DATA!A:F,6,FALSE)</f>
        <v>1285.5</v>
      </c>
      <c r="N352" s="36">
        <f t="shared" si="26"/>
        <v>0.54390028273748847</v>
      </c>
      <c r="O352" s="36">
        <f t="shared" si="27"/>
        <v>0.54394080818761015</v>
      </c>
      <c r="P352" s="36">
        <f t="shared" si="28"/>
        <v>4.0525450121675632E-5</v>
      </c>
      <c r="Q352" s="36">
        <f t="shared" si="29"/>
        <v>0</v>
      </c>
    </row>
    <row r="353" spans="1:17" x14ac:dyDescent="0.3">
      <c r="A353" s="29">
        <v>2046660</v>
      </c>
      <c r="B353" s="1">
        <v>136</v>
      </c>
      <c r="C353" s="1" t="s">
        <v>14</v>
      </c>
      <c r="D353" s="1" t="s">
        <v>51</v>
      </c>
      <c r="E353" s="1" t="s">
        <v>52</v>
      </c>
      <c r="F353" s="47">
        <v>1000</v>
      </c>
      <c r="G353" s="34">
        <v>906.05</v>
      </c>
      <c r="H353" s="1" t="s">
        <v>216</v>
      </c>
      <c r="I353" s="34">
        <v>5.4574000000000003E-3</v>
      </c>
      <c r="J353" s="34">
        <v>126.603325</v>
      </c>
      <c r="K353" s="35" t="str">
        <f t="shared" si="25"/>
        <v>Leenderbos, Groote Heide &amp; De Plateaux_Lg09</v>
      </c>
      <c r="L353" s="36">
        <f>VLOOKUP(D353,DATA!A:F,5,FALSE)</f>
        <v>8.4126827976184013E-3</v>
      </c>
      <c r="M353" s="37">
        <f>VLOOKUP(D353,DATA!A:F,6,FALSE)</f>
        <v>1350</v>
      </c>
      <c r="N353" s="36">
        <f t="shared" si="26"/>
        <v>2.3320846734028664</v>
      </c>
      <c r="O353" s="36">
        <f t="shared" si="27"/>
        <v>2.3321892479609305</v>
      </c>
      <c r="P353" s="36">
        <f t="shared" si="28"/>
        <v>1.0457455806411886E-4</v>
      </c>
      <c r="Q353" s="36">
        <f t="shared" si="29"/>
        <v>0</v>
      </c>
    </row>
    <row r="354" spans="1:17" x14ac:dyDescent="0.3">
      <c r="A354" s="29">
        <v>2046663</v>
      </c>
      <c r="B354" s="1">
        <v>136</v>
      </c>
      <c r="C354" s="1" t="s">
        <v>14</v>
      </c>
      <c r="D354" s="1" t="s">
        <v>51</v>
      </c>
      <c r="E354" s="1" t="s">
        <v>52</v>
      </c>
      <c r="F354" s="47">
        <v>1000</v>
      </c>
      <c r="G354" s="34">
        <v>845.29</v>
      </c>
      <c r="H354" s="1" t="s">
        <v>216</v>
      </c>
      <c r="I354" s="34">
        <v>5.2205000000000003E-3</v>
      </c>
      <c r="J354" s="34">
        <v>1541.7041999999999</v>
      </c>
      <c r="K354" s="35" t="str">
        <f t="shared" si="25"/>
        <v>Leenderbos, Groote Heide &amp; De Plateaux_Lg09</v>
      </c>
      <c r="L354" s="36">
        <f>VLOOKUP(D354,DATA!A:F,5,FALSE)</f>
        <v>8.4126827976184013E-3</v>
      </c>
      <c r="M354" s="37">
        <f>VLOOKUP(D354,DATA!A:F,6,FALSE)</f>
        <v>1350</v>
      </c>
      <c r="N354" s="36">
        <f t="shared" si="26"/>
        <v>1.411968367803258</v>
      </c>
      <c r="O354" s="36">
        <f t="shared" si="27"/>
        <v>1.4120295049328675</v>
      </c>
      <c r="P354" s="36">
        <f t="shared" si="28"/>
        <v>6.1137129609534213E-5</v>
      </c>
      <c r="Q354" s="36">
        <f t="shared" si="29"/>
        <v>0</v>
      </c>
    </row>
    <row r="355" spans="1:17" x14ac:dyDescent="0.3">
      <c r="A355" s="29">
        <v>2046664</v>
      </c>
      <c r="B355" s="1">
        <v>136</v>
      </c>
      <c r="C355" s="1" t="s">
        <v>14</v>
      </c>
      <c r="D355" s="1" t="s">
        <v>51</v>
      </c>
      <c r="E355" s="1" t="s">
        <v>52</v>
      </c>
      <c r="F355" s="47">
        <v>1000</v>
      </c>
      <c r="G355" s="34">
        <v>850.38</v>
      </c>
      <c r="H355" s="1" t="s">
        <v>216</v>
      </c>
      <c r="I355" s="34">
        <v>5.2277000000000001E-3</v>
      </c>
      <c r="J355" s="34">
        <v>5217.7812000000004</v>
      </c>
      <c r="K355" s="35" t="str">
        <f t="shared" si="25"/>
        <v>Leenderbos, Groote Heide &amp; De Plateaux_Lg09</v>
      </c>
      <c r="L355" s="36">
        <f>VLOOKUP(D355,DATA!A:F,5,FALSE)</f>
        <v>8.4126827976184013E-3</v>
      </c>
      <c r="M355" s="37">
        <f>VLOOKUP(D355,DATA!A:F,6,FALSE)</f>
        <v>1350</v>
      </c>
      <c r="N355" s="36">
        <f t="shared" si="26"/>
        <v>1.4728329723182041</v>
      </c>
      <c r="O355" s="36">
        <f t="shared" si="27"/>
        <v>1.4728967933664894</v>
      </c>
      <c r="P355" s="36">
        <f t="shared" si="28"/>
        <v>6.3821048285284121E-5</v>
      </c>
      <c r="Q355" s="36">
        <f t="shared" si="29"/>
        <v>0</v>
      </c>
    </row>
    <row r="356" spans="1:17" x14ac:dyDescent="0.3">
      <c r="A356" s="29">
        <v>2046665</v>
      </c>
      <c r="B356" s="1">
        <v>136</v>
      </c>
      <c r="C356" s="1" t="s">
        <v>14</v>
      </c>
      <c r="D356" s="1" t="s">
        <v>51</v>
      </c>
      <c r="E356" s="1" t="s">
        <v>52</v>
      </c>
      <c r="F356" s="47">
        <v>1000</v>
      </c>
      <c r="G356" s="34">
        <v>848.84</v>
      </c>
      <c r="H356" s="1" t="s">
        <v>216</v>
      </c>
      <c r="I356" s="34">
        <v>5.1612000000000003E-3</v>
      </c>
      <c r="J356" s="34">
        <v>258.69153</v>
      </c>
      <c r="K356" s="35" t="str">
        <f t="shared" si="25"/>
        <v>Leenderbos, Groote Heide &amp; De Plateaux_Lg09</v>
      </c>
      <c r="L356" s="36">
        <f>VLOOKUP(D356,DATA!A:F,5,FALSE)</f>
        <v>8.4126827976184013E-3</v>
      </c>
      <c r="M356" s="37">
        <f>VLOOKUP(D356,DATA!A:F,6,FALSE)</f>
        <v>1350</v>
      </c>
      <c r="N356" s="36">
        <f t="shared" si="26"/>
        <v>1.4541503923239454</v>
      </c>
      <c r="O356" s="36">
        <f t="shared" si="27"/>
        <v>1.454212614045036</v>
      </c>
      <c r="P356" s="36">
        <f t="shared" si="28"/>
        <v>6.2221721090605087E-5</v>
      </c>
      <c r="Q356" s="36">
        <f t="shared" si="29"/>
        <v>0</v>
      </c>
    </row>
    <row r="357" spans="1:17" x14ac:dyDescent="0.3">
      <c r="A357" s="29">
        <v>2046666</v>
      </c>
      <c r="B357" s="1">
        <v>136</v>
      </c>
      <c r="C357" s="1" t="s">
        <v>14</v>
      </c>
      <c r="D357" s="1" t="s">
        <v>41</v>
      </c>
      <c r="E357" s="1" t="s">
        <v>42</v>
      </c>
      <c r="F357" s="47">
        <v>1071</v>
      </c>
      <c r="G357" s="34">
        <v>845.76</v>
      </c>
      <c r="H357" s="1" t="s">
        <v>216</v>
      </c>
      <c r="I357" s="34">
        <v>5.1117999999999997E-3</v>
      </c>
      <c r="J357" s="34">
        <v>308.50198</v>
      </c>
      <c r="K357" s="35" t="str">
        <f t="shared" si="25"/>
        <v>Leenderbos, Groote Heide &amp; De Plateaux_H4010A</v>
      </c>
      <c r="L357" s="36">
        <f>VLOOKUP(D357,DATA!A:F,5,FALSE)</f>
        <v>1.3726988247862192E-2</v>
      </c>
      <c r="M357" s="37">
        <f>VLOOKUP(D357,DATA!A:F,6,FALSE)</f>
        <v>1285.5</v>
      </c>
      <c r="N357" s="36">
        <f t="shared" si="26"/>
        <v>0.23846728524650879</v>
      </c>
      <c r="O357" s="36">
        <f t="shared" si="27"/>
        <v>0.23848397908473676</v>
      </c>
      <c r="P357" s="36">
        <f t="shared" si="28"/>
        <v>1.6693838227971325E-5</v>
      </c>
      <c r="Q357" s="36">
        <f t="shared" si="29"/>
        <v>0</v>
      </c>
    </row>
    <row r="358" spans="1:17" x14ac:dyDescent="0.3">
      <c r="A358" s="29">
        <v>2046667</v>
      </c>
      <c r="B358" s="1">
        <v>136</v>
      </c>
      <c r="C358" s="1" t="s">
        <v>14</v>
      </c>
      <c r="D358" s="1" t="s">
        <v>41</v>
      </c>
      <c r="E358" s="1" t="s">
        <v>42</v>
      </c>
      <c r="F358" s="47">
        <v>1071</v>
      </c>
      <c r="G358" s="34">
        <v>901.32</v>
      </c>
      <c r="H358" s="1" t="s">
        <v>216</v>
      </c>
      <c r="I358" s="34">
        <v>5.3372000000000003E-3</v>
      </c>
      <c r="J358" s="34">
        <v>1448.5797</v>
      </c>
      <c r="K358" s="35" t="str">
        <f t="shared" si="25"/>
        <v>Leenderbos, Groote Heide &amp; De Plateaux_H4010A</v>
      </c>
      <c r="L358" s="36">
        <f>VLOOKUP(D358,DATA!A:F,5,FALSE)</f>
        <v>1.3726988247862192E-2</v>
      </c>
      <c r="M358" s="37">
        <f>VLOOKUP(D358,DATA!A:F,6,FALSE)</f>
        <v>1285.5</v>
      </c>
      <c r="N358" s="36">
        <f t="shared" si="26"/>
        <v>0.5098819645761099</v>
      </c>
      <c r="O358" s="36">
        <f t="shared" si="27"/>
        <v>0.5099191312829997</v>
      </c>
      <c r="P358" s="36">
        <f t="shared" si="28"/>
        <v>3.7166706889801837E-5</v>
      </c>
      <c r="Q358" s="36">
        <f t="shared" si="29"/>
        <v>0</v>
      </c>
    </row>
    <row r="359" spans="1:17" x14ac:dyDescent="0.3">
      <c r="A359" s="29">
        <v>2046667</v>
      </c>
      <c r="B359" s="1">
        <v>136</v>
      </c>
      <c r="C359" s="1" t="s">
        <v>14</v>
      </c>
      <c r="D359" s="1" t="s">
        <v>43</v>
      </c>
      <c r="E359" s="1" t="s">
        <v>44</v>
      </c>
      <c r="F359" s="47">
        <v>1071</v>
      </c>
      <c r="G359" s="34">
        <v>901.32</v>
      </c>
      <c r="H359" s="1" t="s">
        <v>216</v>
      </c>
      <c r="I359" s="34">
        <v>5.3372000000000003E-3</v>
      </c>
      <c r="J359" s="34">
        <v>767.35069999999996</v>
      </c>
      <c r="K359" s="35" t="str">
        <f t="shared" si="25"/>
        <v>Leenderbos, Groote Heide &amp; De Plateaux_H7150</v>
      </c>
      <c r="L359" s="36">
        <f>VLOOKUP(D359,DATA!A:F,5,FALSE)</f>
        <v>1.3726988247862192E-2</v>
      </c>
      <c r="M359" s="37">
        <f>VLOOKUP(D359,DATA!A:F,6,FALSE)</f>
        <v>1285.5</v>
      </c>
      <c r="N359" s="36">
        <f t="shared" si="26"/>
        <v>0.5098819645761099</v>
      </c>
      <c r="O359" s="36">
        <f t="shared" si="27"/>
        <v>0.5099191312829997</v>
      </c>
      <c r="P359" s="36">
        <f t="shared" si="28"/>
        <v>3.7166706889801837E-5</v>
      </c>
      <c r="Q359" s="36">
        <f t="shared" si="29"/>
        <v>0</v>
      </c>
    </row>
    <row r="360" spans="1:17" x14ac:dyDescent="0.3">
      <c r="A360" s="29">
        <v>2046673</v>
      </c>
      <c r="B360" s="1">
        <v>136</v>
      </c>
      <c r="C360" s="1" t="s">
        <v>14</v>
      </c>
      <c r="D360" s="1" t="s">
        <v>28</v>
      </c>
      <c r="E360" s="1" t="s">
        <v>29</v>
      </c>
      <c r="F360" s="47">
        <v>1786</v>
      </c>
      <c r="G360" s="34">
        <v>1438.87</v>
      </c>
      <c r="H360" s="1" t="s">
        <v>216</v>
      </c>
      <c r="I360" s="34">
        <v>7.1748999999999997E-3</v>
      </c>
      <c r="J360" s="34">
        <v>1122.9893</v>
      </c>
      <c r="K360" s="35" t="str">
        <f t="shared" si="25"/>
        <v>Leenderbos, Groote Heide &amp; De Plateaux_H91D0</v>
      </c>
      <c r="L360" s="36">
        <f>VLOOKUP(D360,DATA!A:F,5,FALSE)</f>
        <v>6.9280917156857415E-3</v>
      </c>
      <c r="M360" s="37">
        <f>VLOOKUP(D360,DATA!A:F,6,FALSE)</f>
        <v>2211</v>
      </c>
      <c r="N360" s="36">
        <f t="shared" si="26"/>
        <v>0.47285945019211789</v>
      </c>
      <c r="O360" s="36">
        <f t="shared" si="27"/>
        <v>0.47288284469238212</v>
      </c>
      <c r="P360" s="36">
        <f t="shared" si="28"/>
        <v>2.3394500264228846E-5</v>
      </c>
      <c r="Q360" s="36">
        <f t="shared" si="29"/>
        <v>0</v>
      </c>
    </row>
    <row r="361" spans="1:17" x14ac:dyDescent="0.3">
      <c r="A361" s="29">
        <v>2046673</v>
      </c>
      <c r="B361" s="1">
        <v>136</v>
      </c>
      <c r="C361" s="1" t="s">
        <v>14</v>
      </c>
      <c r="D361" s="1" t="s">
        <v>22</v>
      </c>
      <c r="E361" s="1" t="s">
        <v>23</v>
      </c>
      <c r="F361" s="47">
        <v>1857</v>
      </c>
      <c r="G361" s="34">
        <v>1438.87</v>
      </c>
      <c r="H361" s="1" t="s">
        <v>216</v>
      </c>
      <c r="I361" s="34">
        <v>7.1748999999999997E-3</v>
      </c>
      <c r="J361" s="34">
        <v>176.93686</v>
      </c>
      <c r="K361" s="35" t="str">
        <f t="shared" si="25"/>
        <v>Leenderbos, Groote Heide &amp; De Plateaux_H91E0C</v>
      </c>
      <c r="L361" s="36">
        <f>VLOOKUP(D361,DATA!A:F,5,FALSE)</f>
        <v>6.9280917156857415E-3</v>
      </c>
      <c r="M361" s="37">
        <f>VLOOKUP(D361,DATA!A:F,6,FALSE)</f>
        <v>2282</v>
      </c>
      <c r="N361" s="36">
        <f t="shared" si="26"/>
        <v>0.28967007196458244</v>
      </c>
      <c r="O361" s="36">
        <f t="shared" si="27"/>
        <v>0.28968442963543173</v>
      </c>
      <c r="P361" s="36">
        <f t="shared" si="28"/>
        <v>1.4357670849285409E-5</v>
      </c>
      <c r="Q361" s="36">
        <f t="shared" si="29"/>
        <v>0</v>
      </c>
    </row>
    <row r="362" spans="1:17" x14ac:dyDescent="0.3">
      <c r="A362" s="29">
        <v>2048133</v>
      </c>
      <c r="B362" s="1">
        <v>136</v>
      </c>
      <c r="C362" s="1" t="s">
        <v>14</v>
      </c>
      <c r="D362" s="1" t="s">
        <v>22</v>
      </c>
      <c r="E362" s="1" t="s">
        <v>23</v>
      </c>
      <c r="F362" s="47">
        <v>1857</v>
      </c>
      <c r="G362" s="34">
        <v>1093.56</v>
      </c>
      <c r="H362" s="1" t="s">
        <v>216</v>
      </c>
      <c r="I362" s="34">
        <v>6.0952000000000003E-3</v>
      </c>
      <c r="J362" s="34">
        <v>2.5276155</v>
      </c>
      <c r="K362" s="35" t="str">
        <f t="shared" si="25"/>
        <v>Leenderbos, Groote Heide &amp; De Plateaux_H91E0C</v>
      </c>
      <c r="L362" s="36">
        <f>VLOOKUP(D362,DATA!A:F,5,FALSE)</f>
        <v>6.9280917156857415E-3</v>
      </c>
      <c r="M362" s="37">
        <f>VLOOKUP(D362,DATA!A:F,6,FALSE)</f>
        <v>2282</v>
      </c>
      <c r="N362" s="36">
        <f t="shared" si="26"/>
        <v>2.6550235262931363E-2</v>
      </c>
      <c r="O362" s="36">
        <f t="shared" si="27"/>
        <v>2.655135615502548E-2</v>
      </c>
      <c r="P362" s="36">
        <f t="shared" si="28"/>
        <v>1.1208920941176148E-6</v>
      </c>
      <c r="Q362" s="36">
        <f t="shared" si="29"/>
        <v>0</v>
      </c>
    </row>
    <row r="363" spans="1:17" x14ac:dyDescent="0.3">
      <c r="A363" s="29">
        <v>2048134</v>
      </c>
      <c r="B363" s="1">
        <v>136</v>
      </c>
      <c r="C363" s="1" t="s">
        <v>14</v>
      </c>
      <c r="D363" s="1" t="s">
        <v>22</v>
      </c>
      <c r="E363" s="1" t="s">
        <v>23</v>
      </c>
      <c r="F363" s="47">
        <v>1857</v>
      </c>
      <c r="G363" s="34">
        <v>1243.6500000000001</v>
      </c>
      <c r="H363" s="1" t="s">
        <v>216</v>
      </c>
      <c r="I363" s="34">
        <v>6.7581000000000004E-3</v>
      </c>
      <c r="J363" s="34">
        <v>496.43639999999999</v>
      </c>
      <c r="K363" s="35" t="str">
        <f t="shared" si="25"/>
        <v>Leenderbos, Groote Heide &amp; De Plateaux_H91E0C</v>
      </c>
      <c r="L363" s="36">
        <f>VLOOKUP(D363,DATA!A:F,5,FALSE)</f>
        <v>6.9280917156857415E-3</v>
      </c>
      <c r="M363" s="37">
        <f>VLOOKUP(D363,DATA!A:F,6,FALSE)</f>
        <v>2282</v>
      </c>
      <c r="N363" s="36">
        <f t="shared" si="26"/>
        <v>7.5067707504469672E-2</v>
      </c>
      <c r="O363" s="36">
        <f t="shared" si="27"/>
        <v>7.5071219673505024E-2</v>
      </c>
      <c r="P363" s="36">
        <f t="shared" si="28"/>
        <v>3.5121690353523416E-6</v>
      </c>
      <c r="Q363" s="36">
        <f t="shared" si="29"/>
        <v>0</v>
      </c>
    </row>
    <row r="364" spans="1:17" x14ac:dyDescent="0.3">
      <c r="A364" s="29">
        <v>2048169</v>
      </c>
      <c r="B364" s="1">
        <v>136</v>
      </c>
      <c r="C364" s="1" t="s">
        <v>14</v>
      </c>
      <c r="D364" s="1" t="s">
        <v>22</v>
      </c>
      <c r="E364" s="1" t="s">
        <v>23</v>
      </c>
      <c r="F364" s="47">
        <v>1857</v>
      </c>
      <c r="G364" s="34">
        <v>1053.1400000000001</v>
      </c>
      <c r="H364" s="1" t="s">
        <v>216</v>
      </c>
      <c r="I364" s="34">
        <v>6.6578999999999996E-3</v>
      </c>
      <c r="J364" s="34">
        <v>3537.7067999999999</v>
      </c>
      <c r="K364" s="35" t="str">
        <f t="shared" si="25"/>
        <v>Leenderbos, Groote Heide &amp; De Plateaux_H91E0C</v>
      </c>
      <c r="L364" s="36">
        <f>VLOOKUP(D364,DATA!A:F,5,FALSE)</f>
        <v>6.9280917156857415E-3</v>
      </c>
      <c r="M364" s="37">
        <f>VLOOKUP(D364,DATA!A:F,6,FALSE)</f>
        <v>2282</v>
      </c>
      <c r="N364" s="36">
        <f t="shared" si="26"/>
        <v>2.0066865865255055E-2</v>
      </c>
      <c r="O364" s="36">
        <f t="shared" si="27"/>
        <v>2.0067791315976077E-2</v>
      </c>
      <c r="P364" s="36">
        <f t="shared" si="28"/>
        <v>9.2545072102184767E-7</v>
      </c>
      <c r="Q364" s="36">
        <f t="shared" si="29"/>
        <v>0</v>
      </c>
    </row>
    <row r="365" spans="1:17" x14ac:dyDescent="0.3">
      <c r="A365" s="29">
        <v>2048186</v>
      </c>
      <c r="B365" s="1">
        <v>136</v>
      </c>
      <c r="C365" s="1" t="s">
        <v>14</v>
      </c>
      <c r="D365" s="1" t="s">
        <v>41</v>
      </c>
      <c r="E365" s="1" t="s">
        <v>42</v>
      </c>
      <c r="F365" s="47">
        <v>1071</v>
      </c>
      <c r="G365" s="34">
        <v>867.02</v>
      </c>
      <c r="H365" s="1" t="s">
        <v>216</v>
      </c>
      <c r="I365" s="34">
        <v>5.4216000000000004E-3</v>
      </c>
      <c r="J365" s="34">
        <v>1347.7204999999999</v>
      </c>
      <c r="K365" s="35" t="str">
        <f t="shared" si="25"/>
        <v>Leenderbos, Groote Heide &amp; De Plateaux_H4010A</v>
      </c>
      <c r="L365" s="36">
        <f>VLOOKUP(D365,DATA!A:F,5,FALSE)</f>
        <v>1.3726988247862192E-2</v>
      </c>
      <c r="M365" s="37">
        <f>VLOOKUP(D365,DATA!A:F,6,FALSE)</f>
        <v>1285.5</v>
      </c>
      <c r="N365" s="36">
        <f t="shared" si="26"/>
        <v>0.31902201191885443</v>
      </c>
      <c r="O365" s="36">
        <f t="shared" si="27"/>
        <v>0.31904567938322209</v>
      </c>
      <c r="P365" s="36">
        <f t="shared" si="28"/>
        <v>2.3667464367660429E-5</v>
      </c>
      <c r="Q365" s="36">
        <f t="shared" si="29"/>
        <v>0</v>
      </c>
    </row>
    <row r="366" spans="1:17" x14ac:dyDescent="0.3">
      <c r="A366" s="29">
        <v>2048189</v>
      </c>
      <c r="B366" s="1">
        <v>136</v>
      </c>
      <c r="C366" s="1" t="s">
        <v>14</v>
      </c>
      <c r="D366" s="1" t="s">
        <v>43</v>
      </c>
      <c r="E366" s="1" t="s">
        <v>44</v>
      </c>
      <c r="F366" s="47">
        <v>1071</v>
      </c>
      <c r="G366" s="34">
        <v>857.41</v>
      </c>
      <c r="H366" s="1" t="s">
        <v>216</v>
      </c>
      <c r="I366" s="34">
        <v>5.3197000000000001E-3</v>
      </c>
      <c r="J366" s="34">
        <v>84.6501599999999</v>
      </c>
      <c r="K366" s="35" t="str">
        <f t="shared" si="25"/>
        <v>Leenderbos, Groote Heide &amp; De Plateaux_H7150</v>
      </c>
      <c r="L366" s="36">
        <f>VLOOKUP(D366,DATA!A:F,5,FALSE)</f>
        <v>1.3726988247862192E-2</v>
      </c>
      <c r="M366" s="37">
        <f>VLOOKUP(D366,DATA!A:F,6,FALSE)</f>
        <v>1285.5</v>
      </c>
      <c r="N366" s="36">
        <f t="shared" si="26"/>
        <v>0.27970573093026069</v>
      </c>
      <c r="O366" s="36">
        <f t="shared" si="27"/>
        <v>0.2797260996197492</v>
      </c>
      <c r="P366" s="36">
        <f t="shared" si="28"/>
        <v>2.0368689488514669E-5</v>
      </c>
      <c r="Q366" s="36">
        <f t="shared" si="29"/>
        <v>0</v>
      </c>
    </row>
    <row r="367" spans="1:17" x14ac:dyDescent="0.3">
      <c r="A367" s="29">
        <v>2048192</v>
      </c>
      <c r="B367" s="1">
        <v>136</v>
      </c>
      <c r="C367" s="1" t="s">
        <v>14</v>
      </c>
      <c r="D367" s="1" t="s">
        <v>51</v>
      </c>
      <c r="E367" s="1" t="s">
        <v>52</v>
      </c>
      <c r="F367" s="47">
        <v>1000</v>
      </c>
      <c r="G367" s="34">
        <v>854.3</v>
      </c>
      <c r="H367" s="1" t="s">
        <v>216</v>
      </c>
      <c r="I367" s="34">
        <v>5.2919999999999998E-3</v>
      </c>
      <c r="J367" s="34">
        <v>5649.1777000000002</v>
      </c>
      <c r="K367" s="35" t="str">
        <f t="shared" si="25"/>
        <v>Leenderbos, Groote Heide &amp; De Plateaux_Lg09</v>
      </c>
      <c r="L367" s="36">
        <f>VLOOKUP(D367,DATA!A:F,5,FALSE)</f>
        <v>8.4126827976184013E-3</v>
      </c>
      <c r="M367" s="37">
        <f>VLOOKUP(D367,DATA!A:F,6,FALSE)</f>
        <v>1350</v>
      </c>
      <c r="N367" s="36">
        <f t="shared" si="26"/>
        <v>1.5214620878654368</v>
      </c>
      <c r="O367" s="36">
        <f t="shared" si="27"/>
        <v>1.521528794103626</v>
      </c>
      <c r="P367" s="36">
        <f t="shared" si="28"/>
        <v>6.6706238189162548E-5</v>
      </c>
      <c r="Q367" s="36">
        <f t="shared" si="29"/>
        <v>0</v>
      </c>
    </row>
    <row r="368" spans="1:17" x14ac:dyDescent="0.3">
      <c r="A368" s="29">
        <v>2048193</v>
      </c>
      <c r="B368" s="1">
        <v>136</v>
      </c>
      <c r="C368" s="1" t="s">
        <v>14</v>
      </c>
      <c r="D368" s="1" t="s">
        <v>51</v>
      </c>
      <c r="E368" s="1" t="s">
        <v>52</v>
      </c>
      <c r="F368" s="47">
        <v>1000</v>
      </c>
      <c r="G368" s="34">
        <v>858</v>
      </c>
      <c r="H368" s="1" t="s">
        <v>216</v>
      </c>
      <c r="I368" s="34">
        <v>5.2411000000000003E-3</v>
      </c>
      <c r="J368" s="34">
        <v>965.26110000000006</v>
      </c>
      <c r="K368" s="35" t="str">
        <f t="shared" si="25"/>
        <v>Leenderbos, Groote Heide &amp; De Plateaux_Lg09</v>
      </c>
      <c r="L368" s="36">
        <f>VLOOKUP(D368,DATA!A:F,5,FALSE)</f>
        <v>8.4126827976184013E-3</v>
      </c>
      <c r="M368" s="37">
        <f>VLOOKUP(D368,DATA!A:F,6,FALSE)</f>
        <v>1350</v>
      </c>
      <c r="N368" s="36">
        <f t="shared" si="26"/>
        <v>1.5688106466660696</v>
      </c>
      <c r="O368" s="36">
        <f t="shared" si="27"/>
        <v>1.5688787344963411</v>
      </c>
      <c r="P368" s="36">
        <f t="shared" si="28"/>
        <v>6.808783027145715E-5</v>
      </c>
      <c r="Q368" s="36">
        <f t="shared" si="29"/>
        <v>0</v>
      </c>
    </row>
    <row r="369" spans="1:17" x14ac:dyDescent="0.3">
      <c r="A369" s="29">
        <v>2048194</v>
      </c>
      <c r="B369" s="1">
        <v>136</v>
      </c>
      <c r="C369" s="1" t="s">
        <v>14</v>
      </c>
      <c r="D369" s="1" t="s">
        <v>41</v>
      </c>
      <c r="E369" s="1" t="s">
        <v>42</v>
      </c>
      <c r="F369" s="47">
        <v>1071</v>
      </c>
      <c r="G369" s="34">
        <v>849.66</v>
      </c>
      <c r="H369" s="1" t="s">
        <v>216</v>
      </c>
      <c r="I369" s="34">
        <v>5.1538E-3</v>
      </c>
      <c r="J369" s="34">
        <v>3745.306</v>
      </c>
      <c r="K369" s="35" t="str">
        <f t="shared" si="25"/>
        <v>Leenderbos, Groote Heide &amp; De Plateaux_H4010A</v>
      </c>
      <c r="L369" s="36">
        <f>VLOOKUP(D369,DATA!A:F,5,FALSE)</f>
        <v>1.3726988247862192E-2</v>
      </c>
      <c r="M369" s="37">
        <f>VLOOKUP(D369,DATA!A:F,6,FALSE)</f>
        <v>1285.5</v>
      </c>
      <c r="N369" s="36">
        <f t="shared" si="26"/>
        <v>0.2515486101478917</v>
      </c>
      <c r="O369" s="36">
        <f t="shared" si="27"/>
        <v>0.25156636210305061</v>
      </c>
      <c r="P369" s="36">
        <f t="shared" si="28"/>
        <v>1.7751955158906707E-5</v>
      </c>
      <c r="Q369" s="36">
        <f t="shared" si="29"/>
        <v>0</v>
      </c>
    </row>
    <row r="370" spans="1:17" x14ac:dyDescent="0.3">
      <c r="A370" s="29">
        <v>2048194</v>
      </c>
      <c r="B370" s="1">
        <v>136</v>
      </c>
      <c r="C370" s="1" t="s">
        <v>14</v>
      </c>
      <c r="D370" s="1" t="s">
        <v>43</v>
      </c>
      <c r="E370" s="1" t="s">
        <v>44</v>
      </c>
      <c r="F370" s="47">
        <v>1071</v>
      </c>
      <c r="G370" s="34">
        <v>849.66</v>
      </c>
      <c r="H370" s="1" t="s">
        <v>216</v>
      </c>
      <c r="I370" s="34">
        <v>5.1538E-3</v>
      </c>
      <c r="J370" s="34">
        <v>263.41327000000001</v>
      </c>
      <c r="K370" s="35" t="str">
        <f t="shared" si="25"/>
        <v>Leenderbos, Groote Heide &amp; De Plateaux_H7150</v>
      </c>
      <c r="L370" s="36">
        <f>VLOOKUP(D370,DATA!A:F,5,FALSE)</f>
        <v>1.3726988247862192E-2</v>
      </c>
      <c r="M370" s="37">
        <f>VLOOKUP(D370,DATA!A:F,6,FALSE)</f>
        <v>1285.5</v>
      </c>
      <c r="N370" s="36">
        <f t="shared" si="26"/>
        <v>0.2515486101478917</v>
      </c>
      <c r="O370" s="36">
        <f t="shared" si="27"/>
        <v>0.25156636210305061</v>
      </c>
      <c r="P370" s="36">
        <f t="shared" si="28"/>
        <v>1.7751955158906707E-5</v>
      </c>
      <c r="Q370" s="36">
        <f t="shared" si="29"/>
        <v>0</v>
      </c>
    </row>
    <row r="371" spans="1:17" x14ac:dyDescent="0.3">
      <c r="A371" s="29">
        <v>2048195</v>
      </c>
      <c r="B371" s="1">
        <v>136</v>
      </c>
      <c r="C371" s="1" t="s">
        <v>14</v>
      </c>
      <c r="D371" s="1" t="s">
        <v>41</v>
      </c>
      <c r="E371" s="1" t="s">
        <v>42</v>
      </c>
      <c r="F371" s="47">
        <v>1071</v>
      </c>
      <c r="G371" s="34">
        <v>843.74</v>
      </c>
      <c r="H371" s="1" t="s">
        <v>216</v>
      </c>
      <c r="I371" s="34">
        <v>5.0829999999999998E-3</v>
      </c>
      <c r="J371" s="34">
        <v>615.08119999999997</v>
      </c>
      <c r="K371" s="35" t="str">
        <f t="shared" si="25"/>
        <v>Leenderbos, Groote Heide &amp; De Plateaux_H4010A</v>
      </c>
      <c r="L371" s="36">
        <f>VLOOKUP(D371,DATA!A:F,5,FALSE)</f>
        <v>1.3726988247862192E-2</v>
      </c>
      <c r="M371" s="37">
        <f>VLOOKUP(D371,DATA!A:F,6,FALSE)</f>
        <v>1285.5</v>
      </c>
      <c r="N371" s="36">
        <f t="shared" si="26"/>
        <v>0.23196090234989403</v>
      </c>
      <c r="O371" s="36">
        <f t="shared" si="27"/>
        <v>0.23197705027321935</v>
      </c>
      <c r="P371" s="36">
        <f t="shared" si="28"/>
        <v>1.6147923325326996E-5</v>
      </c>
      <c r="Q371" s="36">
        <f t="shared" si="29"/>
        <v>0</v>
      </c>
    </row>
    <row r="372" spans="1:17" x14ac:dyDescent="0.3">
      <c r="A372" s="29">
        <v>2048195</v>
      </c>
      <c r="B372" s="1">
        <v>136</v>
      </c>
      <c r="C372" s="1" t="s">
        <v>14</v>
      </c>
      <c r="D372" s="1" t="s">
        <v>43</v>
      </c>
      <c r="E372" s="1" t="s">
        <v>44</v>
      </c>
      <c r="F372" s="47">
        <v>1071</v>
      </c>
      <c r="G372" s="34">
        <v>843.74</v>
      </c>
      <c r="H372" s="1" t="s">
        <v>216</v>
      </c>
      <c r="I372" s="34">
        <v>5.0829999999999998E-3</v>
      </c>
      <c r="J372" s="34">
        <v>166.73444000000001</v>
      </c>
      <c r="K372" s="35" t="str">
        <f t="shared" si="25"/>
        <v>Leenderbos, Groote Heide &amp; De Plateaux_H7150</v>
      </c>
      <c r="L372" s="36">
        <f>VLOOKUP(D372,DATA!A:F,5,FALSE)</f>
        <v>1.3726988247862192E-2</v>
      </c>
      <c r="M372" s="37">
        <f>VLOOKUP(D372,DATA!A:F,6,FALSE)</f>
        <v>1285.5</v>
      </c>
      <c r="N372" s="36">
        <f t="shared" si="26"/>
        <v>0.23196090234989403</v>
      </c>
      <c r="O372" s="36">
        <f t="shared" si="27"/>
        <v>0.23197705027321935</v>
      </c>
      <c r="P372" s="36">
        <f t="shared" si="28"/>
        <v>1.6147923325326996E-5</v>
      </c>
      <c r="Q372" s="36">
        <f t="shared" si="29"/>
        <v>0</v>
      </c>
    </row>
    <row r="373" spans="1:17" x14ac:dyDescent="0.3">
      <c r="A373" s="29">
        <v>2048196</v>
      </c>
      <c r="B373" s="1">
        <v>136</v>
      </c>
      <c r="C373" s="1" t="s">
        <v>14</v>
      </c>
      <c r="D373" s="1" t="s">
        <v>41</v>
      </c>
      <c r="E373" s="1" t="s">
        <v>42</v>
      </c>
      <c r="F373" s="47">
        <v>1071</v>
      </c>
      <c r="G373" s="34">
        <v>977.9</v>
      </c>
      <c r="H373" s="1" t="s">
        <v>216</v>
      </c>
      <c r="I373" s="34">
        <v>5.6417999999999998E-3</v>
      </c>
      <c r="J373" s="34">
        <v>6.6293259999999998</v>
      </c>
      <c r="K373" s="35" t="str">
        <f t="shared" si="25"/>
        <v>Leenderbos, Groote Heide &amp; De Plateaux_H4010A</v>
      </c>
      <c r="L373" s="36">
        <f>VLOOKUP(D373,DATA!A:F,5,FALSE)</f>
        <v>1.3726988247862192E-2</v>
      </c>
      <c r="M373" s="37">
        <f>VLOOKUP(D373,DATA!A:F,6,FALSE)</f>
        <v>1285.5</v>
      </c>
      <c r="N373" s="36">
        <f t="shared" si="26"/>
        <v>1.4451194334993802</v>
      </c>
      <c r="O373" s="36">
        <f t="shared" si="27"/>
        <v>1.4452297374726939</v>
      </c>
      <c r="P373" s="36">
        <f t="shared" si="28"/>
        <v>1.1030397331368569E-4</v>
      </c>
      <c r="Q373" s="36">
        <f t="shared" si="29"/>
        <v>0</v>
      </c>
    </row>
    <row r="374" spans="1:17" x14ac:dyDescent="0.3">
      <c r="A374" s="29">
        <v>2048196</v>
      </c>
      <c r="B374" s="1">
        <v>136</v>
      </c>
      <c r="C374" s="1" t="s">
        <v>14</v>
      </c>
      <c r="D374" s="1" t="s">
        <v>43</v>
      </c>
      <c r="E374" s="1" t="s">
        <v>44</v>
      </c>
      <c r="F374" s="47">
        <v>1071</v>
      </c>
      <c r="G374" s="34">
        <v>977.9</v>
      </c>
      <c r="H374" s="1" t="s">
        <v>216</v>
      </c>
      <c r="I374" s="34">
        <v>5.6417999999999998E-3</v>
      </c>
      <c r="J374" s="34">
        <v>2175.8254000000002</v>
      </c>
      <c r="K374" s="35" t="str">
        <f t="shared" si="25"/>
        <v>Leenderbos, Groote Heide &amp; De Plateaux_H7150</v>
      </c>
      <c r="L374" s="36">
        <f>VLOOKUP(D374,DATA!A:F,5,FALSE)</f>
        <v>1.3726988247862192E-2</v>
      </c>
      <c r="M374" s="37">
        <f>VLOOKUP(D374,DATA!A:F,6,FALSE)</f>
        <v>1285.5</v>
      </c>
      <c r="N374" s="36">
        <f t="shared" si="26"/>
        <v>1.4451194334993802</v>
      </c>
      <c r="O374" s="36">
        <f t="shared" si="27"/>
        <v>1.4452297374726939</v>
      </c>
      <c r="P374" s="36">
        <f t="shared" si="28"/>
        <v>1.1030397331368569E-4</v>
      </c>
      <c r="Q374" s="36">
        <f t="shared" si="29"/>
        <v>0</v>
      </c>
    </row>
    <row r="375" spans="1:17" x14ac:dyDescent="0.3">
      <c r="A375" s="29">
        <v>2048201</v>
      </c>
      <c r="B375" s="1">
        <v>136</v>
      </c>
      <c r="C375" s="1" t="s">
        <v>14</v>
      </c>
      <c r="D375" s="1" t="s">
        <v>28</v>
      </c>
      <c r="E375" s="1" t="s">
        <v>29</v>
      </c>
      <c r="F375" s="47">
        <v>1786</v>
      </c>
      <c r="G375" s="34">
        <v>1395.45</v>
      </c>
      <c r="H375" s="1" t="s">
        <v>216</v>
      </c>
      <c r="I375" s="34">
        <v>7.1866999999999999E-3</v>
      </c>
      <c r="J375" s="34">
        <v>1816.5465999999999</v>
      </c>
      <c r="K375" s="35" t="str">
        <f t="shared" si="25"/>
        <v>Leenderbos, Groote Heide &amp; De Plateaux_H91D0</v>
      </c>
      <c r="L375" s="36">
        <f>VLOOKUP(D375,DATA!A:F,5,FALSE)</f>
        <v>6.9280917156857415E-3</v>
      </c>
      <c r="M375" s="37">
        <f>VLOOKUP(D375,DATA!A:F,6,FALSE)</f>
        <v>2211</v>
      </c>
      <c r="N375" s="36">
        <f t="shared" si="26"/>
        <v>0.35044705542664212</v>
      </c>
      <c r="O375" s="36">
        <f t="shared" si="27"/>
        <v>0.35046444350747502</v>
      </c>
      <c r="P375" s="36">
        <f t="shared" si="28"/>
        <v>1.7388080832902997E-5</v>
      </c>
      <c r="Q375" s="36">
        <f t="shared" si="29"/>
        <v>0</v>
      </c>
    </row>
    <row r="376" spans="1:17" x14ac:dyDescent="0.3">
      <c r="A376" s="29">
        <v>2048201</v>
      </c>
      <c r="B376" s="1">
        <v>136</v>
      </c>
      <c r="C376" s="1" t="s">
        <v>14</v>
      </c>
      <c r="D376" s="1" t="s">
        <v>22</v>
      </c>
      <c r="E376" s="1" t="s">
        <v>23</v>
      </c>
      <c r="F376" s="47">
        <v>1857</v>
      </c>
      <c r="G376" s="34">
        <v>1395.45</v>
      </c>
      <c r="H376" s="1" t="s">
        <v>216</v>
      </c>
      <c r="I376" s="34">
        <v>7.1866999999999999E-3</v>
      </c>
      <c r="J376" s="34">
        <v>1009.03406</v>
      </c>
      <c r="K376" s="35" t="str">
        <f t="shared" si="25"/>
        <v>Leenderbos, Groote Heide &amp; De Plateaux_H91E0C</v>
      </c>
      <c r="L376" s="36">
        <f>VLOOKUP(D376,DATA!A:F,5,FALSE)</f>
        <v>6.9280917156857415E-3</v>
      </c>
      <c r="M376" s="37">
        <f>VLOOKUP(D376,DATA!A:F,6,FALSE)</f>
        <v>2282</v>
      </c>
      <c r="N376" s="36">
        <f t="shared" si="26"/>
        <v>0.21457893362150571</v>
      </c>
      <c r="O376" s="36">
        <f t="shared" si="27"/>
        <v>0.21458959487050977</v>
      </c>
      <c r="P376" s="36">
        <f t="shared" si="28"/>
        <v>1.0661249004062512E-5</v>
      </c>
      <c r="Q376" s="36">
        <f t="shared" si="29"/>
        <v>0</v>
      </c>
    </row>
    <row r="377" spans="1:17" x14ac:dyDescent="0.3">
      <c r="A377" s="29">
        <v>2048202</v>
      </c>
      <c r="B377" s="1">
        <v>136</v>
      </c>
      <c r="C377" s="1" t="s">
        <v>14</v>
      </c>
      <c r="D377" s="1" t="s">
        <v>28</v>
      </c>
      <c r="E377" s="1" t="s">
        <v>29</v>
      </c>
      <c r="F377" s="47">
        <v>1786</v>
      </c>
      <c r="G377" s="34">
        <v>1623.02</v>
      </c>
      <c r="H377" s="1" t="s">
        <v>216</v>
      </c>
      <c r="I377" s="34">
        <v>7.3407000000000003E-3</v>
      </c>
      <c r="J377" s="34">
        <v>93.077470000000005</v>
      </c>
      <c r="K377" s="35" t="str">
        <f t="shared" si="25"/>
        <v>Leenderbos, Groote Heide &amp; De Plateaux_H91D0</v>
      </c>
      <c r="L377" s="36">
        <f>VLOOKUP(D377,DATA!A:F,5,FALSE)</f>
        <v>6.9280917156857415E-3</v>
      </c>
      <c r="M377" s="37">
        <f>VLOOKUP(D377,DATA!A:F,6,FALSE)</f>
        <v>2211</v>
      </c>
      <c r="N377" s="36">
        <f t="shared" si="26"/>
        <v>1.6731659400302121</v>
      </c>
      <c r="O377" s="36">
        <f t="shared" si="27"/>
        <v>1.6732496106236241</v>
      </c>
      <c r="P377" s="36">
        <f t="shared" si="28"/>
        <v>8.3670593411966365E-5</v>
      </c>
      <c r="Q377" s="36">
        <f t="shared" si="29"/>
        <v>0</v>
      </c>
    </row>
    <row r="378" spans="1:17" x14ac:dyDescent="0.3">
      <c r="A378" s="29">
        <v>2049663</v>
      </c>
      <c r="B378" s="1">
        <v>136</v>
      </c>
      <c r="C378" s="1" t="s">
        <v>14</v>
      </c>
      <c r="D378" s="1" t="s">
        <v>22</v>
      </c>
      <c r="E378" s="1" t="s">
        <v>23</v>
      </c>
      <c r="F378" s="47">
        <v>1857</v>
      </c>
      <c r="G378" s="34">
        <v>1194.1400000000001</v>
      </c>
      <c r="H378" s="1" t="s">
        <v>216</v>
      </c>
      <c r="I378" s="34">
        <v>6.7169999999999999E-3</v>
      </c>
      <c r="J378" s="34">
        <v>8570.9699999999993</v>
      </c>
      <c r="K378" s="35" t="str">
        <f t="shared" si="25"/>
        <v>Leenderbos, Groote Heide &amp; De Plateaux_H91E0C</v>
      </c>
      <c r="L378" s="36">
        <f>VLOOKUP(D378,DATA!A:F,5,FALSE)</f>
        <v>6.9280917156857415E-3</v>
      </c>
      <c r="M378" s="37">
        <f>VLOOKUP(D378,DATA!A:F,6,FALSE)</f>
        <v>2282</v>
      </c>
      <c r="N378" s="36">
        <f t="shared" si="26"/>
        <v>5.3282004584079716E-2</v>
      </c>
      <c r="O378" s="36">
        <f t="shared" si="27"/>
        <v>5.3284482851480318E-2</v>
      </c>
      <c r="P378" s="36">
        <f t="shared" si="28"/>
        <v>2.4782674006018635E-6</v>
      </c>
      <c r="Q378" s="36">
        <f t="shared" si="29"/>
        <v>0</v>
      </c>
    </row>
    <row r="379" spans="1:17" x14ac:dyDescent="0.3">
      <c r="A379" s="29">
        <v>2049698</v>
      </c>
      <c r="B379" s="1">
        <v>136</v>
      </c>
      <c r="C379" s="1" t="s">
        <v>14</v>
      </c>
      <c r="D379" s="1" t="s">
        <v>22</v>
      </c>
      <c r="E379" s="1" t="s">
        <v>23</v>
      </c>
      <c r="F379" s="47">
        <v>1857</v>
      </c>
      <c r="G379" s="34">
        <v>1137.56</v>
      </c>
      <c r="H379" s="1" t="s">
        <v>216</v>
      </c>
      <c r="I379" s="34">
        <v>7.0695000000000003E-3</v>
      </c>
      <c r="J379" s="34">
        <v>0.16075655999999999</v>
      </c>
      <c r="K379" s="35" t="str">
        <f t="shared" si="25"/>
        <v>Leenderbos, Groote Heide &amp; De Plateaux_H91E0C</v>
      </c>
      <c r="L379" s="36">
        <f>VLOOKUP(D379,DATA!A:F,5,FALSE)</f>
        <v>6.9280917156857415E-3</v>
      </c>
      <c r="M379" s="37">
        <f>VLOOKUP(D379,DATA!A:F,6,FALSE)</f>
        <v>2282</v>
      </c>
      <c r="N379" s="36">
        <f t="shared" si="26"/>
        <v>3.6009400271333092E-2</v>
      </c>
      <c r="O379" s="36">
        <f t="shared" si="27"/>
        <v>3.6011163352995257E-2</v>
      </c>
      <c r="P379" s="36">
        <f t="shared" si="28"/>
        <v>1.7630816621649892E-6</v>
      </c>
      <c r="Q379" s="36">
        <f t="shared" si="29"/>
        <v>0</v>
      </c>
    </row>
    <row r="380" spans="1:17" x14ac:dyDescent="0.3">
      <c r="A380" s="29">
        <v>2049715</v>
      </c>
      <c r="B380" s="1">
        <v>136</v>
      </c>
      <c r="C380" s="1" t="s">
        <v>14</v>
      </c>
      <c r="D380" s="1" t="s">
        <v>41</v>
      </c>
      <c r="E380" s="1" t="s">
        <v>42</v>
      </c>
      <c r="F380" s="47">
        <v>1071</v>
      </c>
      <c r="G380" s="34">
        <v>938.99</v>
      </c>
      <c r="H380" s="1" t="s">
        <v>216</v>
      </c>
      <c r="I380" s="34">
        <v>5.8266000000000004E-3</v>
      </c>
      <c r="J380" s="34">
        <v>783.46540000000005</v>
      </c>
      <c r="K380" s="35" t="str">
        <f t="shared" si="25"/>
        <v>Leenderbos, Groote Heide &amp; De Plateaux_H4010A</v>
      </c>
      <c r="L380" s="36">
        <f>VLOOKUP(D380,DATA!A:F,5,FALSE)</f>
        <v>1.3726988247862192E-2</v>
      </c>
      <c r="M380" s="37">
        <f>VLOOKUP(D380,DATA!A:F,6,FALSE)</f>
        <v>1285.5</v>
      </c>
      <c r="N380" s="36">
        <f t="shared" si="26"/>
        <v>0.85220591987771344</v>
      </c>
      <c r="O380" s="36">
        <f t="shared" si="27"/>
        <v>0.85227350251590017</v>
      </c>
      <c r="P380" s="36">
        <f t="shared" si="28"/>
        <v>6.7582638186736155E-5</v>
      </c>
      <c r="Q380" s="36">
        <f t="shared" si="29"/>
        <v>0</v>
      </c>
    </row>
    <row r="381" spans="1:17" x14ac:dyDescent="0.3">
      <c r="A381" s="29">
        <v>2049716</v>
      </c>
      <c r="B381" s="1">
        <v>136</v>
      </c>
      <c r="C381" s="1" t="s">
        <v>14</v>
      </c>
      <c r="D381" s="1" t="s">
        <v>41</v>
      </c>
      <c r="E381" s="1" t="s">
        <v>42</v>
      </c>
      <c r="F381" s="47">
        <v>1071</v>
      </c>
      <c r="G381" s="34">
        <v>878.2</v>
      </c>
      <c r="H381" s="1" t="s">
        <v>216</v>
      </c>
      <c r="I381" s="34">
        <v>5.4402000000000001E-3</v>
      </c>
      <c r="J381" s="34">
        <v>333.95508000000001</v>
      </c>
      <c r="K381" s="35" t="str">
        <f t="shared" si="25"/>
        <v>Leenderbos, Groote Heide &amp; De Plateaux_H4010A</v>
      </c>
      <c r="L381" s="36">
        <f>VLOOKUP(D381,DATA!A:F,5,FALSE)</f>
        <v>1.3726988247862192E-2</v>
      </c>
      <c r="M381" s="37">
        <f>VLOOKUP(D381,DATA!A:F,6,FALSE)</f>
        <v>1285.5</v>
      </c>
      <c r="N381" s="36">
        <f t="shared" si="26"/>
        <v>0.37174153318670788</v>
      </c>
      <c r="O381" s="36">
        <f t="shared" si="27"/>
        <v>0.37176919176470608</v>
      </c>
      <c r="P381" s="36">
        <f t="shared" si="28"/>
        <v>2.7658577998190825E-5</v>
      </c>
      <c r="Q381" s="36">
        <f t="shared" si="29"/>
        <v>0</v>
      </c>
    </row>
    <row r="382" spans="1:17" x14ac:dyDescent="0.3">
      <c r="A382" s="29">
        <v>2049716</v>
      </c>
      <c r="B382" s="1">
        <v>136</v>
      </c>
      <c r="C382" s="1" t="s">
        <v>14</v>
      </c>
      <c r="D382" s="1" t="s">
        <v>51</v>
      </c>
      <c r="E382" s="1" t="s">
        <v>52</v>
      </c>
      <c r="F382" s="47">
        <v>1000</v>
      </c>
      <c r="G382" s="34">
        <v>878.2</v>
      </c>
      <c r="H382" s="1" t="s">
        <v>216</v>
      </c>
      <c r="I382" s="34">
        <v>5.4402000000000001E-3</v>
      </c>
      <c r="J382" s="34">
        <v>1621.5234</v>
      </c>
      <c r="K382" s="35" t="str">
        <f t="shared" si="25"/>
        <v>Leenderbos, Groote Heide &amp; De Plateaux_Lg09</v>
      </c>
      <c r="L382" s="36">
        <f>VLOOKUP(D382,DATA!A:F,5,FALSE)</f>
        <v>8.4126827976184013E-3</v>
      </c>
      <c r="M382" s="37">
        <f>VLOOKUP(D382,DATA!A:F,6,FALSE)</f>
        <v>1350</v>
      </c>
      <c r="N382" s="36">
        <f t="shared" si="26"/>
        <v>1.8540126553358658</v>
      </c>
      <c r="O382" s="36">
        <f t="shared" si="27"/>
        <v>1.8540959360024074</v>
      </c>
      <c r="P382" s="36">
        <f t="shared" si="28"/>
        <v>8.3280666541618587E-5</v>
      </c>
      <c r="Q382" s="36">
        <f t="shared" si="29"/>
        <v>0</v>
      </c>
    </row>
    <row r="383" spans="1:17" x14ac:dyDescent="0.3">
      <c r="A383" s="29">
        <v>2049718</v>
      </c>
      <c r="B383" s="1">
        <v>136</v>
      </c>
      <c r="C383" s="1" t="s">
        <v>14</v>
      </c>
      <c r="D383" s="1" t="s">
        <v>43</v>
      </c>
      <c r="E383" s="1" t="s">
        <v>44</v>
      </c>
      <c r="F383" s="47">
        <v>1071</v>
      </c>
      <c r="G383" s="34">
        <v>880.76</v>
      </c>
      <c r="H383" s="1" t="s">
        <v>216</v>
      </c>
      <c r="I383" s="34">
        <v>5.4873999999999999E-3</v>
      </c>
      <c r="J383" s="34">
        <v>244.77743999999899</v>
      </c>
      <c r="K383" s="35" t="str">
        <f t="shared" si="25"/>
        <v>Leenderbos, Groote Heide &amp; De Plateaux_H7150</v>
      </c>
      <c r="L383" s="36">
        <f>VLOOKUP(D383,DATA!A:F,5,FALSE)</f>
        <v>1.3726988247862192E-2</v>
      </c>
      <c r="M383" s="37">
        <f>VLOOKUP(D383,DATA!A:F,6,FALSE)</f>
        <v>1285.5</v>
      </c>
      <c r="N383" s="36">
        <f t="shared" si="26"/>
        <v>0.38498599300259101</v>
      </c>
      <c r="O383" s="36">
        <f t="shared" si="27"/>
        <v>0.38501488169207637</v>
      </c>
      <c r="P383" s="36">
        <f t="shared" si="28"/>
        <v>2.8888689485362384E-5</v>
      </c>
      <c r="Q383" s="36">
        <f t="shared" si="29"/>
        <v>0</v>
      </c>
    </row>
    <row r="384" spans="1:17" x14ac:dyDescent="0.3">
      <c r="A384" s="29">
        <v>2049718</v>
      </c>
      <c r="B384" s="1">
        <v>136</v>
      </c>
      <c r="C384" s="1" t="s">
        <v>14</v>
      </c>
      <c r="D384" s="1" t="s">
        <v>51</v>
      </c>
      <c r="E384" s="1" t="s">
        <v>52</v>
      </c>
      <c r="F384" s="47">
        <v>1000</v>
      </c>
      <c r="G384" s="34">
        <v>880.76</v>
      </c>
      <c r="H384" s="1" t="s">
        <v>216</v>
      </c>
      <c r="I384" s="34">
        <v>5.4873999999999999E-3</v>
      </c>
      <c r="J384" s="34">
        <v>211.35865999999999</v>
      </c>
      <c r="K384" s="35" t="str">
        <f t="shared" si="25"/>
        <v>Leenderbos, Groote Heide &amp; De Plateaux_Lg09</v>
      </c>
      <c r="L384" s="36">
        <f>VLOOKUP(D384,DATA!A:F,5,FALSE)</f>
        <v>8.4126827976184013E-3</v>
      </c>
      <c r="M384" s="37">
        <f>VLOOKUP(D384,DATA!A:F,6,FALSE)</f>
        <v>1350</v>
      </c>
      <c r="N384" s="36">
        <f t="shared" si="26"/>
        <v>1.893610308312869</v>
      </c>
      <c r="O384" s="36">
        <f t="shared" si="27"/>
        <v>1.8936960710594097</v>
      </c>
      <c r="P384" s="36">
        <f t="shared" si="28"/>
        <v>8.5762746540707369E-5</v>
      </c>
      <c r="Q384" s="36">
        <f t="shared" si="29"/>
        <v>0</v>
      </c>
    </row>
    <row r="385" spans="1:17" x14ac:dyDescent="0.3">
      <c r="A385" s="29">
        <v>2049719</v>
      </c>
      <c r="B385" s="1">
        <v>136</v>
      </c>
      <c r="C385" s="1" t="s">
        <v>14</v>
      </c>
      <c r="D385" s="1" t="s">
        <v>41</v>
      </c>
      <c r="E385" s="1" t="s">
        <v>42</v>
      </c>
      <c r="F385" s="47">
        <v>1071</v>
      </c>
      <c r="G385" s="34">
        <v>846.09</v>
      </c>
      <c r="H385" s="1" t="s">
        <v>216</v>
      </c>
      <c r="I385" s="34">
        <v>5.3363000000000004E-3</v>
      </c>
      <c r="J385" s="34">
        <v>2253.8108000000002</v>
      </c>
      <c r="K385" s="35" t="str">
        <f t="shared" si="25"/>
        <v>Leenderbos, Groote Heide &amp; De Plateaux_H4010A</v>
      </c>
      <c r="L385" s="36">
        <f>VLOOKUP(D385,DATA!A:F,5,FALSE)</f>
        <v>1.3726988247862192E-2</v>
      </c>
      <c r="M385" s="37">
        <f>VLOOKUP(D385,DATA!A:F,6,FALSE)</f>
        <v>1285.5</v>
      </c>
      <c r="N385" s="36">
        <f t="shared" si="26"/>
        <v>0.23954737649761834</v>
      </c>
      <c r="O385" s="36">
        <f t="shared" si="27"/>
        <v>0.23956488226523029</v>
      </c>
      <c r="P385" s="36">
        <f t="shared" si="28"/>
        <v>1.7505767611947221E-5</v>
      </c>
      <c r="Q385" s="36">
        <f t="shared" si="29"/>
        <v>0</v>
      </c>
    </row>
    <row r="386" spans="1:17" x14ac:dyDescent="0.3">
      <c r="A386" s="29">
        <v>2049721</v>
      </c>
      <c r="B386" s="1">
        <v>136</v>
      </c>
      <c r="C386" s="1" t="s">
        <v>14</v>
      </c>
      <c r="D386" s="1" t="s">
        <v>51</v>
      </c>
      <c r="E386" s="1" t="s">
        <v>52</v>
      </c>
      <c r="F386" s="47">
        <v>1000</v>
      </c>
      <c r="G386" s="34">
        <v>850.69</v>
      </c>
      <c r="H386" s="1" t="s">
        <v>216</v>
      </c>
      <c r="I386" s="34">
        <v>5.2992999999999998E-3</v>
      </c>
      <c r="J386" s="34">
        <v>197.88040000000001</v>
      </c>
      <c r="K386" s="35" t="str">
        <f t="shared" si="25"/>
        <v>Leenderbos, Groote Heide &amp; De Plateaux_Lg09</v>
      </c>
      <c r="L386" s="36">
        <f>VLOOKUP(D386,DATA!A:F,5,FALSE)</f>
        <v>8.4126827976184013E-3</v>
      </c>
      <c r="M386" s="37">
        <f>VLOOKUP(D386,DATA!A:F,6,FALSE)</f>
        <v>1350</v>
      </c>
      <c r="N386" s="36">
        <f t="shared" si="26"/>
        <v>1.4766222412314729</v>
      </c>
      <c r="O386" s="36">
        <f t="shared" si="27"/>
        <v>1.4766871003606434</v>
      </c>
      <c r="P386" s="36">
        <f t="shared" si="28"/>
        <v>6.4859129170535823E-5</v>
      </c>
      <c r="Q386" s="36">
        <f t="shared" si="29"/>
        <v>0</v>
      </c>
    </row>
    <row r="387" spans="1:17" x14ac:dyDescent="0.3">
      <c r="A387" s="29">
        <v>2049722</v>
      </c>
      <c r="B387" s="1">
        <v>136</v>
      </c>
      <c r="C387" s="1" t="s">
        <v>14</v>
      </c>
      <c r="D387" s="1" t="s">
        <v>51</v>
      </c>
      <c r="E387" s="1" t="s">
        <v>52</v>
      </c>
      <c r="F387" s="47">
        <v>1000</v>
      </c>
      <c r="G387" s="34">
        <v>862.28</v>
      </c>
      <c r="H387" s="1" t="s">
        <v>216</v>
      </c>
      <c r="I387" s="34">
        <v>5.3179999999999998E-3</v>
      </c>
      <c r="J387" s="34">
        <v>667.35333000000003</v>
      </c>
      <c r="K387" s="35" t="str">
        <f t="shared" ref="K387:K450" si="30">_xlfn.CONCAT(C387,"_",D387)</f>
        <v>Leenderbos, Groote Heide &amp; De Plateaux_Lg09</v>
      </c>
      <c r="L387" s="36">
        <f>VLOOKUP(D387,DATA!A:F,5,FALSE)</f>
        <v>8.4126827976184013E-3</v>
      </c>
      <c r="M387" s="37">
        <f>VLOOKUP(D387,DATA!A:F,6,FALSE)</f>
        <v>1350</v>
      </c>
      <c r="N387" s="36">
        <f t="shared" ref="N387:N450" si="31">100/(1+EXP(-L387*(G387-M387)))</f>
        <v>1.6253920806897597</v>
      </c>
      <c r="O387" s="36">
        <f t="shared" ref="O387:O450" si="32">100/(1+EXP(-L387*((G387+I387)-M387)))</f>
        <v>1.6254636181306401</v>
      </c>
      <c r="P387" s="36">
        <f t="shared" ref="P387:P450" si="33">O387-N387</f>
        <v>7.1537440880398151E-5</v>
      </c>
      <c r="Q387" s="36">
        <f t="shared" ref="Q387:Q450" si="34">IF(AND(H387&lt;&gt;"below",I387&gt;=0.005),J387*P387/100,0)</f>
        <v>0</v>
      </c>
    </row>
    <row r="388" spans="1:17" x14ac:dyDescent="0.3">
      <c r="A388" s="29">
        <v>2049723</v>
      </c>
      <c r="B388" s="1">
        <v>136</v>
      </c>
      <c r="C388" s="1" t="s">
        <v>14</v>
      </c>
      <c r="D388" s="1" t="s">
        <v>41</v>
      </c>
      <c r="E388" s="1" t="s">
        <v>42</v>
      </c>
      <c r="F388" s="47">
        <v>1071</v>
      </c>
      <c r="G388" s="34">
        <v>849.83</v>
      </c>
      <c r="H388" s="1" t="s">
        <v>216</v>
      </c>
      <c r="I388" s="34">
        <v>5.1932999999999997E-3</v>
      </c>
      <c r="J388" s="34">
        <v>4637.6009999999997</v>
      </c>
      <c r="K388" s="35" t="str">
        <f t="shared" si="30"/>
        <v>Leenderbos, Groote Heide &amp; De Plateaux_H4010A</v>
      </c>
      <c r="L388" s="36">
        <f>VLOOKUP(D388,DATA!A:F,5,FALSE)</f>
        <v>1.3726988247862192E-2</v>
      </c>
      <c r="M388" s="37">
        <f>VLOOKUP(D388,DATA!A:F,6,FALSE)</f>
        <v>1285.5</v>
      </c>
      <c r="N388" s="36">
        <f t="shared" si="31"/>
        <v>0.25213482463330822</v>
      </c>
      <c r="O388" s="36">
        <f t="shared" si="32"/>
        <v>0.252152754229925</v>
      </c>
      <c r="P388" s="36">
        <f t="shared" si="33"/>
        <v>1.7929596616783616E-5</v>
      </c>
      <c r="Q388" s="36">
        <f t="shared" si="34"/>
        <v>0</v>
      </c>
    </row>
    <row r="389" spans="1:17" x14ac:dyDescent="0.3">
      <c r="A389" s="29">
        <v>2049723</v>
      </c>
      <c r="B389" s="1">
        <v>136</v>
      </c>
      <c r="C389" s="1" t="s">
        <v>14</v>
      </c>
      <c r="D389" s="1" t="s">
        <v>43</v>
      </c>
      <c r="E389" s="1" t="s">
        <v>44</v>
      </c>
      <c r="F389" s="47">
        <v>1071</v>
      </c>
      <c r="G389" s="34">
        <v>849.83</v>
      </c>
      <c r="H389" s="1" t="s">
        <v>216</v>
      </c>
      <c r="I389" s="34">
        <v>5.1932999999999997E-3</v>
      </c>
      <c r="J389" s="34">
        <v>1202.1282000000001</v>
      </c>
      <c r="K389" s="35" t="str">
        <f t="shared" si="30"/>
        <v>Leenderbos, Groote Heide &amp; De Plateaux_H7150</v>
      </c>
      <c r="L389" s="36">
        <f>VLOOKUP(D389,DATA!A:F,5,FALSE)</f>
        <v>1.3726988247862192E-2</v>
      </c>
      <c r="M389" s="37">
        <f>VLOOKUP(D389,DATA!A:F,6,FALSE)</f>
        <v>1285.5</v>
      </c>
      <c r="N389" s="36">
        <f t="shared" si="31"/>
        <v>0.25213482463330822</v>
      </c>
      <c r="O389" s="36">
        <f t="shared" si="32"/>
        <v>0.252152754229925</v>
      </c>
      <c r="P389" s="36">
        <f t="shared" si="33"/>
        <v>1.7929596616783616E-5</v>
      </c>
      <c r="Q389" s="36">
        <f t="shared" si="34"/>
        <v>0</v>
      </c>
    </row>
    <row r="390" spans="1:17" x14ac:dyDescent="0.3">
      <c r="A390" s="29">
        <v>2049723</v>
      </c>
      <c r="B390" s="1">
        <v>136</v>
      </c>
      <c r="C390" s="1" t="s">
        <v>14</v>
      </c>
      <c r="D390" s="1" t="s">
        <v>51</v>
      </c>
      <c r="E390" s="1" t="s">
        <v>52</v>
      </c>
      <c r="F390" s="47">
        <v>1000</v>
      </c>
      <c r="G390" s="34">
        <v>849.83</v>
      </c>
      <c r="H390" s="1" t="s">
        <v>216</v>
      </c>
      <c r="I390" s="34">
        <v>5.1932999999999997E-3</v>
      </c>
      <c r="J390" s="34">
        <v>393.72309999999999</v>
      </c>
      <c r="K390" s="35" t="str">
        <f t="shared" si="30"/>
        <v>Leenderbos, Groote Heide &amp; De Plateaux_Lg09</v>
      </c>
      <c r="L390" s="36">
        <f>VLOOKUP(D390,DATA!A:F,5,FALSE)</f>
        <v>8.4126827976184013E-3</v>
      </c>
      <c r="M390" s="37">
        <f>VLOOKUP(D390,DATA!A:F,6,FALSE)</f>
        <v>1350</v>
      </c>
      <c r="N390" s="36">
        <f t="shared" si="31"/>
        <v>1.4661336344907354</v>
      </c>
      <c r="O390" s="36">
        <f t="shared" si="32"/>
        <v>1.4661967514714178</v>
      </c>
      <c r="P390" s="36">
        <f t="shared" si="33"/>
        <v>6.3116980682398349E-5</v>
      </c>
      <c r="Q390" s="36">
        <f t="shared" si="34"/>
        <v>0</v>
      </c>
    </row>
    <row r="391" spans="1:17" x14ac:dyDescent="0.3">
      <c r="A391" s="29">
        <v>2049724</v>
      </c>
      <c r="B391" s="1">
        <v>136</v>
      </c>
      <c r="C391" s="1" t="s">
        <v>14</v>
      </c>
      <c r="D391" s="1" t="s">
        <v>41</v>
      </c>
      <c r="E391" s="1" t="s">
        <v>42</v>
      </c>
      <c r="F391" s="47">
        <v>1071</v>
      </c>
      <c r="G391" s="34">
        <v>846.57</v>
      </c>
      <c r="H391" s="1" t="s">
        <v>216</v>
      </c>
      <c r="I391" s="34">
        <v>5.1383000000000002E-3</v>
      </c>
      <c r="J391" s="34">
        <v>4137.7695000000003</v>
      </c>
      <c r="K391" s="35" t="str">
        <f t="shared" si="30"/>
        <v>Leenderbos, Groote Heide &amp; De Plateaux_H4010A</v>
      </c>
      <c r="L391" s="36">
        <f>VLOOKUP(D391,DATA!A:F,5,FALSE)</f>
        <v>1.3726988247862192E-2</v>
      </c>
      <c r="M391" s="37">
        <f>VLOOKUP(D391,DATA!A:F,6,FALSE)</f>
        <v>1285.5</v>
      </c>
      <c r="N391" s="36">
        <f t="shared" si="31"/>
        <v>0.24112713612437284</v>
      </c>
      <c r="O391" s="36">
        <f t="shared" si="32"/>
        <v>0.24114410322294114</v>
      </c>
      <c r="P391" s="36">
        <f t="shared" si="33"/>
        <v>1.6967098568299033E-5</v>
      </c>
      <c r="Q391" s="36">
        <f t="shared" si="34"/>
        <v>0</v>
      </c>
    </row>
    <row r="392" spans="1:17" x14ac:dyDescent="0.3">
      <c r="A392" s="29">
        <v>2049724</v>
      </c>
      <c r="B392" s="1">
        <v>136</v>
      </c>
      <c r="C392" s="1" t="s">
        <v>14</v>
      </c>
      <c r="D392" s="1" t="s">
        <v>43</v>
      </c>
      <c r="E392" s="1" t="s">
        <v>44</v>
      </c>
      <c r="F392" s="47">
        <v>1071</v>
      </c>
      <c r="G392" s="34">
        <v>846.57</v>
      </c>
      <c r="H392" s="1" t="s">
        <v>216</v>
      </c>
      <c r="I392" s="34">
        <v>5.1383000000000002E-3</v>
      </c>
      <c r="J392" s="34">
        <v>2449.1006000000002</v>
      </c>
      <c r="K392" s="35" t="str">
        <f t="shared" si="30"/>
        <v>Leenderbos, Groote Heide &amp; De Plateaux_H7150</v>
      </c>
      <c r="L392" s="36">
        <f>VLOOKUP(D392,DATA!A:F,5,FALSE)</f>
        <v>1.3726988247862192E-2</v>
      </c>
      <c r="M392" s="37">
        <f>VLOOKUP(D392,DATA!A:F,6,FALSE)</f>
        <v>1285.5</v>
      </c>
      <c r="N392" s="36">
        <f t="shared" si="31"/>
        <v>0.24112713612437284</v>
      </c>
      <c r="O392" s="36">
        <f t="shared" si="32"/>
        <v>0.24114410322294114</v>
      </c>
      <c r="P392" s="36">
        <f t="shared" si="33"/>
        <v>1.6967098568299033E-5</v>
      </c>
      <c r="Q392" s="36">
        <f t="shared" si="34"/>
        <v>0</v>
      </c>
    </row>
    <row r="393" spans="1:17" x14ac:dyDescent="0.3">
      <c r="A393" s="29">
        <v>2049725</v>
      </c>
      <c r="B393" s="1">
        <v>136</v>
      </c>
      <c r="C393" s="1" t="s">
        <v>14</v>
      </c>
      <c r="D393" s="1" t="s">
        <v>41</v>
      </c>
      <c r="E393" s="1" t="s">
        <v>42</v>
      </c>
      <c r="F393" s="47">
        <v>1071</v>
      </c>
      <c r="G393" s="34">
        <v>862.29</v>
      </c>
      <c r="H393" s="1" t="s">
        <v>216</v>
      </c>
      <c r="I393" s="34">
        <v>5.1583000000000002E-3</v>
      </c>
      <c r="J393" s="34">
        <v>4744.3163999999997</v>
      </c>
      <c r="K393" s="35" t="str">
        <f t="shared" si="30"/>
        <v>Leenderbos, Groote Heide &amp; De Plateaux_H4010A</v>
      </c>
      <c r="L393" s="36">
        <f>VLOOKUP(D393,DATA!A:F,5,FALSE)</f>
        <v>1.3726988247862192E-2</v>
      </c>
      <c r="M393" s="37">
        <f>VLOOKUP(D393,DATA!A:F,6,FALSE)</f>
        <v>1285.5</v>
      </c>
      <c r="N393" s="36">
        <f t="shared" si="31"/>
        <v>0.29902644800317613</v>
      </c>
      <c r="O393" s="36">
        <f t="shared" si="32"/>
        <v>0.299047558873763</v>
      </c>
      <c r="P393" s="36">
        <f t="shared" si="33"/>
        <v>2.1110870586871222E-5</v>
      </c>
      <c r="Q393" s="36">
        <f t="shared" si="34"/>
        <v>0</v>
      </c>
    </row>
    <row r="394" spans="1:17" x14ac:dyDescent="0.3">
      <c r="A394" s="29">
        <v>2049725</v>
      </c>
      <c r="B394" s="1">
        <v>136</v>
      </c>
      <c r="C394" s="1" t="s">
        <v>14</v>
      </c>
      <c r="D394" s="1" t="s">
        <v>43</v>
      </c>
      <c r="E394" s="1" t="s">
        <v>44</v>
      </c>
      <c r="F394" s="47">
        <v>1071</v>
      </c>
      <c r="G394" s="34">
        <v>862.29</v>
      </c>
      <c r="H394" s="1" t="s">
        <v>216</v>
      </c>
      <c r="I394" s="34">
        <v>5.1583000000000002E-3</v>
      </c>
      <c r="J394" s="34">
        <v>2833.6819999999998</v>
      </c>
      <c r="K394" s="35" t="str">
        <f t="shared" si="30"/>
        <v>Leenderbos, Groote Heide &amp; De Plateaux_H7150</v>
      </c>
      <c r="L394" s="36">
        <f>VLOOKUP(D394,DATA!A:F,5,FALSE)</f>
        <v>1.3726988247862192E-2</v>
      </c>
      <c r="M394" s="37">
        <f>VLOOKUP(D394,DATA!A:F,6,FALSE)</f>
        <v>1285.5</v>
      </c>
      <c r="N394" s="36">
        <f t="shared" si="31"/>
        <v>0.29902644800317613</v>
      </c>
      <c r="O394" s="36">
        <f t="shared" si="32"/>
        <v>0.299047558873763</v>
      </c>
      <c r="P394" s="36">
        <f t="shared" si="33"/>
        <v>2.1110870586871222E-5</v>
      </c>
      <c r="Q394" s="36">
        <f t="shared" si="34"/>
        <v>0</v>
      </c>
    </row>
    <row r="395" spans="1:17" x14ac:dyDescent="0.3">
      <c r="A395" s="29">
        <v>2051191</v>
      </c>
      <c r="B395" s="1">
        <v>136</v>
      </c>
      <c r="C395" s="1" t="s">
        <v>14</v>
      </c>
      <c r="D395" s="1" t="s">
        <v>22</v>
      </c>
      <c r="E395" s="1" t="s">
        <v>23</v>
      </c>
      <c r="F395" s="47">
        <v>1857</v>
      </c>
      <c r="G395" s="34">
        <v>1209.18</v>
      </c>
      <c r="H395" s="1" t="s">
        <v>216</v>
      </c>
      <c r="I395" s="34">
        <v>6.6965000000000002E-3</v>
      </c>
      <c r="J395" s="34">
        <v>374.83859999999999</v>
      </c>
      <c r="K395" s="35" t="str">
        <f t="shared" si="30"/>
        <v>Leenderbos, Groote Heide &amp; De Plateaux_H91E0C</v>
      </c>
      <c r="L395" s="36">
        <f>VLOOKUP(D395,DATA!A:F,5,FALSE)</f>
        <v>6.9280917156857415E-3</v>
      </c>
      <c r="M395" s="37">
        <f>VLOOKUP(D395,DATA!A:F,6,FALSE)</f>
        <v>2282</v>
      </c>
      <c r="N395" s="36">
        <f t="shared" si="31"/>
        <v>5.9130013345358175E-2</v>
      </c>
      <c r="O395" s="36">
        <f t="shared" si="32"/>
        <v>5.9132755062621764E-2</v>
      </c>
      <c r="P395" s="36">
        <f t="shared" si="33"/>
        <v>2.7417172635893494E-6</v>
      </c>
      <c r="Q395" s="36">
        <f t="shared" si="34"/>
        <v>0</v>
      </c>
    </row>
    <row r="396" spans="1:17" x14ac:dyDescent="0.3">
      <c r="A396" s="29">
        <v>2051192</v>
      </c>
      <c r="B396" s="1">
        <v>136</v>
      </c>
      <c r="C396" s="1" t="s">
        <v>14</v>
      </c>
      <c r="D396" s="1" t="s">
        <v>22</v>
      </c>
      <c r="E396" s="1" t="s">
        <v>23</v>
      </c>
      <c r="F396" s="47">
        <v>1857</v>
      </c>
      <c r="G396" s="34">
        <v>1375.62</v>
      </c>
      <c r="H396" s="1" t="s">
        <v>216</v>
      </c>
      <c r="I396" s="34">
        <v>7.3245000000000003E-3</v>
      </c>
      <c r="J396" s="34">
        <v>1503.741</v>
      </c>
      <c r="K396" s="35" t="str">
        <f t="shared" si="30"/>
        <v>Leenderbos, Groote Heide &amp; De Plateaux_H91E0C</v>
      </c>
      <c r="L396" s="36">
        <f>VLOOKUP(D396,DATA!A:F,5,FALSE)</f>
        <v>6.9280917156857415E-3</v>
      </c>
      <c r="M396" s="37">
        <f>VLOOKUP(D396,DATA!A:F,6,FALSE)</f>
        <v>2282</v>
      </c>
      <c r="N396" s="36">
        <f t="shared" si="31"/>
        <v>0.18708612684574505</v>
      </c>
      <c r="O396" s="36">
        <f t="shared" si="32"/>
        <v>0.18709560297351804</v>
      </c>
      <c r="P396" s="36">
        <f t="shared" si="33"/>
        <v>9.4761277729948912E-6</v>
      </c>
      <c r="Q396" s="36">
        <f t="shared" si="34"/>
        <v>0</v>
      </c>
    </row>
    <row r="397" spans="1:17" x14ac:dyDescent="0.3">
      <c r="A397" s="29">
        <v>2051227</v>
      </c>
      <c r="B397" s="1">
        <v>136</v>
      </c>
      <c r="C397" s="1" t="s">
        <v>14</v>
      </c>
      <c r="D397" s="1" t="s">
        <v>22</v>
      </c>
      <c r="E397" s="1" t="s">
        <v>23</v>
      </c>
      <c r="F397" s="47">
        <v>1857</v>
      </c>
      <c r="G397" s="34">
        <v>1042.43</v>
      </c>
      <c r="H397" s="1" t="s">
        <v>216</v>
      </c>
      <c r="I397" s="34">
        <v>6.6788999999999998E-3</v>
      </c>
      <c r="J397" s="34">
        <v>65.346270000000004</v>
      </c>
      <c r="K397" s="35" t="str">
        <f t="shared" si="30"/>
        <v>Leenderbos, Groote Heide &amp; De Plateaux_H91E0C</v>
      </c>
      <c r="L397" s="36">
        <f>VLOOKUP(D397,DATA!A:F,5,FALSE)</f>
        <v>6.9280917156857415E-3</v>
      </c>
      <c r="M397" s="37">
        <f>VLOOKUP(D397,DATA!A:F,6,FALSE)</f>
        <v>2282</v>
      </c>
      <c r="N397" s="36">
        <f t="shared" si="31"/>
        <v>1.8632073527242946E-2</v>
      </c>
      <c r="O397" s="36">
        <f t="shared" si="32"/>
        <v>1.8632935530441402E-2</v>
      </c>
      <c r="P397" s="36">
        <f t="shared" si="33"/>
        <v>8.6200319845616824E-7</v>
      </c>
      <c r="Q397" s="36">
        <f t="shared" si="34"/>
        <v>0</v>
      </c>
    </row>
    <row r="398" spans="1:17" x14ac:dyDescent="0.3">
      <c r="A398" s="29">
        <v>2051243</v>
      </c>
      <c r="B398" s="1">
        <v>136</v>
      </c>
      <c r="C398" s="1" t="s">
        <v>14</v>
      </c>
      <c r="D398" s="1" t="s">
        <v>51</v>
      </c>
      <c r="E398" s="1" t="s">
        <v>52</v>
      </c>
      <c r="F398" s="47">
        <v>1000</v>
      </c>
      <c r="G398" s="34">
        <v>928.66</v>
      </c>
      <c r="H398" s="1" t="s">
        <v>216</v>
      </c>
      <c r="I398" s="34">
        <v>5.7958999999999997E-3</v>
      </c>
      <c r="J398" s="34">
        <v>16.670774000000002</v>
      </c>
      <c r="K398" s="35" t="str">
        <f t="shared" si="30"/>
        <v>Leenderbos, Groote Heide &amp; De Plateaux_Lg09</v>
      </c>
      <c r="L398" s="36">
        <f>VLOOKUP(D398,DATA!A:F,5,FALSE)</f>
        <v>8.4126827976184013E-3</v>
      </c>
      <c r="M398" s="37">
        <f>VLOOKUP(D398,DATA!A:F,6,FALSE)</f>
        <v>1350</v>
      </c>
      <c r="N398" s="36">
        <f t="shared" si="31"/>
        <v>2.8069525980120824</v>
      </c>
      <c r="O398" s="36">
        <f t="shared" si="32"/>
        <v>2.8070856237476902</v>
      </c>
      <c r="P398" s="36">
        <f t="shared" si="33"/>
        <v>1.3302573560780573E-4</v>
      </c>
      <c r="Q398" s="36">
        <f t="shared" si="34"/>
        <v>0</v>
      </c>
    </row>
    <row r="399" spans="1:17" x14ac:dyDescent="0.3">
      <c r="A399" s="29">
        <v>2051244</v>
      </c>
      <c r="B399" s="1">
        <v>136</v>
      </c>
      <c r="C399" s="1" t="s">
        <v>14</v>
      </c>
      <c r="D399" s="1" t="s">
        <v>41</v>
      </c>
      <c r="E399" s="1" t="s">
        <v>42</v>
      </c>
      <c r="F399" s="47">
        <v>1071</v>
      </c>
      <c r="G399" s="34">
        <v>916.87</v>
      </c>
      <c r="H399" s="1" t="s">
        <v>216</v>
      </c>
      <c r="I399" s="34">
        <v>5.6949000000000001E-3</v>
      </c>
      <c r="J399" s="34">
        <v>2966.6320000000001</v>
      </c>
      <c r="K399" s="35" t="str">
        <f t="shared" si="30"/>
        <v>Leenderbos, Groote Heide &amp; De Plateaux_H4010A</v>
      </c>
      <c r="L399" s="36">
        <f>VLOOKUP(D399,DATA!A:F,5,FALSE)</f>
        <v>1.3726988247862192E-2</v>
      </c>
      <c r="M399" s="37">
        <f>VLOOKUP(D399,DATA!A:F,6,FALSE)</f>
        <v>1285.5</v>
      </c>
      <c r="N399" s="36">
        <f t="shared" si="31"/>
        <v>0.63044215642498203</v>
      </c>
      <c r="O399" s="36">
        <f t="shared" si="32"/>
        <v>0.63049113168256976</v>
      </c>
      <c r="P399" s="36">
        <f t="shared" si="33"/>
        <v>4.8975257587735577E-5</v>
      </c>
      <c r="Q399" s="36">
        <f t="shared" si="34"/>
        <v>0</v>
      </c>
    </row>
    <row r="400" spans="1:17" x14ac:dyDescent="0.3">
      <c r="A400" s="29">
        <v>2051245</v>
      </c>
      <c r="B400" s="1">
        <v>136</v>
      </c>
      <c r="C400" s="1" t="s">
        <v>14</v>
      </c>
      <c r="D400" s="1" t="s">
        <v>51</v>
      </c>
      <c r="E400" s="1" t="s">
        <v>52</v>
      </c>
      <c r="F400" s="47">
        <v>1000</v>
      </c>
      <c r="G400" s="34">
        <v>885.09</v>
      </c>
      <c r="H400" s="1" t="s">
        <v>216</v>
      </c>
      <c r="I400" s="34">
        <v>5.4111999999999997E-3</v>
      </c>
      <c r="J400" s="34">
        <v>140.44295</v>
      </c>
      <c r="K400" s="35" t="str">
        <f t="shared" si="30"/>
        <v>Leenderbos, Groote Heide &amp; De Plateaux_Lg09</v>
      </c>
      <c r="L400" s="36">
        <f>VLOOKUP(D400,DATA!A:F,5,FALSE)</f>
        <v>8.4126827976184013E-3</v>
      </c>
      <c r="M400" s="37">
        <f>VLOOKUP(D400,DATA!A:F,6,FALSE)</f>
        <v>1350</v>
      </c>
      <c r="N400" s="36">
        <f t="shared" si="31"/>
        <v>1.9624817769030907</v>
      </c>
      <c r="O400" s="36">
        <f t="shared" si="32"/>
        <v>1.9625693630736543</v>
      </c>
      <c r="P400" s="36">
        <f t="shared" si="33"/>
        <v>8.7586170563591637E-5</v>
      </c>
      <c r="Q400" s="36">
        <f t="shared" si="34"/>
        <v>0</v>
      </c>
    </row>
    <row r="401" spans="1:17" x14ac:dyDescent="0.3">
      <c r="A401" s="29">
        <v>2051247</v>
      </c>
      <c r="B401" s="1">
        <v>136</v>
      </c>
      <c r="C401" s="1" t="s">
        <v>14</v>
      </c>
      <c r="D401" s="1" t="s">
        <v>41</v>
      </c>
      <c r="E401" s="1" t="s">
        <v>42</v>
      </c>
      <c r="F401" s="47">
        <v>1071</v>
      </c>
      <c r="G401" s="34">
        <v>943.4</v>
      </c>
      <c r="H401" s="1" t="s">
        <v>216</v>
      </c>
      <c r="I401" s="34">
        <v>5.8932000000000003E-3</v>
      </c>
      <c r="J401" s="34">
        <v>1241.8711000000001</v>
      </c>
      <c r="K401" s="35" t="str">
        <f t="shared" si="30"/>
        <v>Leenderbos, Groote Heide &amp; De Plateaux_H4010A</v>
      </c>
      <c r="L401" s="36">
        <f>VLOOKUP(D401,DATA!A:F,5,FALSE)</f>
        <v>1.3726988247862192E-2</v>
      </c>
      <c r="M401" s="37">
        <f>VLOOKUP(D401,DATA!A:F,6,FALSE)</f>
        <v>1285.5</v>
      </c>
      <c r="N401" s="36">
        <f t="shared" si="31"/>
        <v>0.90490731194073248</v>
      </c>
      <c r="O401" s="36">
        <f t="shared" si="32"/>
        <v>0.9049798556797829</v>
      </c>
      <c r="P401" s="36">
        <f t="shared" si="33"/>
        <v>7.2543739050412448E-5</v>
      </c>
      <c r="Q401" s="36">
        <f t="shared" si="34"/>
        <v>0</v>
      </c>
    </row>
    <row r="402" spans="1:17" x14ac:dyDescent="0.3">
      <c r="A402" s="29">
        <v>2051251</v>
      </c>
      <c r="B402" s="1">
        <v>136</v>
      </c>
      <c r="C402" s="1" t="s">
        <v>14</v>
      </c>
      <c r="D402" s="1" t="s">
        <v>51</v>
      </c>
      <c r="E402" s="1" t="s">
        <v>52</v>
      </c>
      <c r="F402" s="47">
        <v>1000</v>
      </c>
      <c r="G402" s="34">
        <v>865.83</v>
      </c>
      <c r="H402" s="1" t="s">
        <v>216</v>
      </c>
      <c r="I402" s="34">
        <v>5.3267999999999996E-3</v>
      </c>
      <c r="J402" s="34">
        <v>5.2930054999999996</v>
      </c>
      <c r="K402" s="35" t="str">
        <f t="shared" si="30"/>
        <v>Leenderbos, Groote Heide &amp; De Plateaux_Lg09</v>
      </c>
      <c r="L402" s="36">
        <f>VLOOKUP(D402,DATA!A:F,5,FALSE)</f>
        <v>8.4126827976184013E-3</v>
      </c>
      <c r="M402" s="37">
        <f>VLOOKUP(D402,DATA!A:F,6,FALSE)</f>
        <v>1350</v>
      </c>
      <c r="N402" s="36">
        <f t="shared" si="31"/>
        <v>1.6738418065981859</v>
      </c>
      <c r="O402" s="36">
        <f t="shared" si="32"/>
        <v>1.6739155619929471</v>
      </c>
      <c r="P402" s="36">
        <f t="shared" si="33"/>
        <v>7.3755394761176873E-5</v>
      </c>
      <c r="Q402" s="36">
        <f t="shared" si="34"/>
        <v>0</v>
      </c>
    </row>
    <row r="403" spans="1:17" x14ac:dyDescent="0.3">
      <c r="A403" s="29">
        <v>2051252</v>
      </c>
      <c r="B403" s="1">
        <v>136</v>
      </c>
      <c r="C403" s="1" t="s">
        <v>14</v>
      </c>
      <c r="D403" s="1" t="s">
        <v>41</v>
      </c>
      <c r="E403" s="1" t="s">
        <v>42</v>
      </c>
      <c r="F403" s="47">
        <v>1071</v>
      </c>
      <c r="G403" s="34">
        <v>846.74</v>
      </c>
      <c r="H403" s="1" t="s">
        <v>216</v>
      </c>
      <c r="I403" s="34">
        <v>5.1828000000000004E-3</v>
      </c>
      <c r="J403" s="34">
        <v>4416.5609999999997</v>
      </c>
      <c r="K403" s="35" t="str">
        <f t="shared" si="30"/>
        <v>Leenderbos, Groote Heide &amp; De Plateaux_H4010A</v>
      </c>
      <c r="L403" s="36">
        <f>VLOOKUP(D403,DATA!A:F,5,FALSE)</f>
        <v>1.3726988247862192E-2</v>
      </c>
      <c r="M403" s="37">
        <f>VLOOKUP(D403,DATA!A:F,6,FALSE)</f>
        <v>1285.5</v>
      </c>
      <c r="N403" s="36">
        <f t="shared" si="31"/>
        <v>0.24168912302023943</v>
      </c>
      <c r="O403" s="36">
        <f t="shared" si="32"/>
        <v>0.24170627685723953</v>
      </c>
      <c r="P403" s="36">
        <f t="shared" si="33"/>
        <v>1.7153837000100092E-5</v>
      </c>
      <c r="Q403" s="36">
        <f t="shared" si="34"/>
        <v>0</v>
      </c>
    </row>
    <row r="404" spans="1:17" x14ac:dyDescent="0.3">
      <c r="A404" s="29">
        <v>2051252</v>
      </c>
      <c r="B404" s="1">
        <v>136</v>
      </c>
      <c r="C404" s="1" t="s">
        <v>14</v>
      </c>
      <c r="D404" s="1" t="s">
        <v>43</v>
      </c>
      <c r="E404" s="1" t="s">
        <v>44</v>
      </c>
      <c r="F404" s="47">
        <v>1071</v>
      </c>
      <c r="G404" s="34">
        <v>846.74</v>
      </c>
      <c r="H404" s="1" t="s">
        <v>216</v>
      </c>
      <c r="I404" s="34">
        <v>5.1828000000000004E-3</v>
      </c>
      <c r="J404" s="34">
        <v>2015.4346</v>
      </c>
      <c r="K404" s="35" t="str">
        <f t="shared" si="30"/>
        <v>Leenderbos, Groote Heide &amp; De Plateaux_H7150</v>
      </c>
      <c r="L404" s="36">
        <f>VLOOKUP(D404,DATA!A:F,5,FALSE)</f>
        <v>1.3726988247862192E-2</v>
      </c>
      <c r="M404" s="37">
        <f>VLOOKUP(D404,DATA!A:F,6,FALSE)</f>
        <v>1285.5</v>
      </c>
      <c r="N404" s="36">
        <f t="shared" si="31"/>
        <v>0.24168912302023943</v>
      </c>
      <c r="O404" s="36">
        <f t="shared" si="32"/>
        <v>0.24170627685723953</v>
      </c>
      <c r="P404" s="36">
        <f t="shared" si="33"/>
        <v>1.7153837000100092E-5</v>
      </c>
      <c r="Q404" s="36">
        <f t="shared" si="34"/>
        <v>0</v>
      </c>
    </row>
    <row r="405" spans="1:17" x14ac:dyDescent="0.3">
      <c r="A405" s="29">
        <v>2051252</v>
      </c>
      <c r="B405" s="1">
        <v>136</v>
      </c>
      <c r="C405" s="1" t="s">
        <v>14</v>
      </c>
      <c r="D405" s="1" t="s">
        <v>51</v>
      </c>
      <c r="E405" s="1" t="s">
        <v>52</v>
      </c>
      <c r="F405" s="47">
        <v>1000</v>
      </c>
      <c r="G405" s="34">
        <v>846.74</v>
      </c>
      <c r="H405" s="1" t="s">
        <v>216</v>
      </c>
      <c r="I405" s="34">
        <v>5.1828000000000004E-3</v>
      </c>
      <c r="J405" s="34">
        <v>175.01284999999999</v>
      </c>
      <c r="K405" s="35" t="str">
        <f t="shared" si="30"/>
        <v>Leenderbos, Groote Heide &amp; De Plateaux_Lg09</v>
      </c>
      <c r="L405" s="36">
        <f>VLOOKUP(D405,DATA!A:F,5,FALSE)</f>
        <v>8.4126827976184013E-3</v>
      </c>
      <c r="M405" s="37">
        <f>VLOOKUP(D405,DATA!A:F,6,FALSE)</f>
        <v>1350</v>
      </c>
      <c r="N405" s="36">
        <f t="shared" si="31"/>
        <v>1.4290499448994602</v>
      </c>
      <c r="O405" s="36">
        <f t="shared" si="32"/>
        <v>1.4291113641498145</v>
      </c>
      <c r="P405" s="36">
        <f t="shared" si="33"/>
        <v>6.1419250354299848E-5</v>
      </c>
      <c r="Q405" s="36">
        <f t="shared" si="34"/>
        <v>0</v>
      </c>
    </row>
    <row r="406" spans="1:17" x14ac:dyDescent="0.3">
      <c r="A406" s="29">
        <v>2051253</v>
      </c>
      <c r="B406" s="1">
        <v>136</v>
      </c>
      <c r="C406" s="1" t="s">
        <v>14</v>
      </c>
      <c r="D406" s="1" t="s">
        <v>41</v>
      </c>
      <c r="E406" s="1" t="s">
        <v>42</v>
      </c>
      <c r="F406" s="47">
        <v>1071</v>
      </c>
      <c r="G406" s="34">
        <v>845.45</v>
      </c>
      <c r="H406" s="1" t="s">
        <v>216</v>
      </c>
      <c r="I406" s="34">
        <v>5.1317999999999997E-3</v>
      </c>
      <c r="J406" s="34">
        <v>2005.1153999999999</v>
      </c>
      <c r="K406" s="35" t="str">
        <f t="shared" si="30"/>
        <v>Leenderbos, Groote Heide &amp; De Plateaux_H4010A</v>
      </c>
      <c r="L406" s="36">
        <f>VLOOKUP(D406,DATA!A:F,5,FALSE)</f>
        <v>1.3726988247862192E-2</v>
      </c>
      <c r="M406" s="37">
        <f>VLOOKUP(D406,DATA!A:F,6,FALSE)</f>
        <v>1285.5</v>
      </c>
      <c r="N406" s="36">
        <f t="shared" si="31"/>
        <v>0.23745708013740646</v>
      </c>
      <c r="O406" s="36">
        <f t="shared" si="32"/>
        <v>0.23747376846599794</v>
      </c>
      <c r="P406" s="36">
        <f t="shared" si="33"/>
        <v>1.6688328591474288E-5</v>
      </c>
      <c r="Q406" s="36">
        <f t="shared" si="34"/>
        <v>0</v>
      </c>
    </row>
    <row r="407" spans="1:17" x14ac:dyDescent="0.3">
      <c r="A407" s="29">
        <v>2051253</v>
      </c>
      <c r="B407" s="1">
        <v>136</v>
      </c>
      <c r="C407" s="1" t="s">
        <v>14</v>
      </c>
      <c r="D407" s="1" t="s">
        <v>43</v>
      </c>
      <c r="E407" s="1" t="s">
        <v>44</v>
      </c>
      <c r="F407" s="47">
        <v>1071</v>
      </c>
      <c r="G407" s="34">
        <v>845.45</v>
      </c>
      <c r="H407" s="1" t="s">
        <v>216</v>
      </c>
      <c r="I407" s="34">
        <v>5.1317999999999997E-3</v>
      </c>
      <c r="J407" s="34">
        <v>596.71747000000005</v>
      </c>
      <c r="K407" s="35" t="str">
        <f t="shared" si="30"/>
        <v>Leenderbos, Groote Heide &amp; De Plateaux_H7150</v>
      </c>
      <c r="L407" s="36">
        <f>VLOOKUP(D407,DATA!A:F,5,FALSE)</f>
        <v>1.3726988247862192E-2</v>
      </c>
      <c r="M407" s="37">
        <f>VLOOKUP(D407,DATA!A:F,6,FALSE)</f>
        <v>1285.5</v>
      </c>
      <c r="N407" s="36">
        <f t="shared" si="31"/>
        <v>0.23745708013740646</v>
      </c>
      <c r="O407" s="36">
        <f t="shared" si="32"/>
        <v>0.23747376846599794</v>
      </c>
      <c r="P407" s="36">
        <f t="shared" si="33"/>
        <v>1.6688328591474288E-5</v>
      </c>
      <c r="Q407" s="36">
        <f t="shared" si="34"/>
        <v>0</v>
      </c>
    </row>
    <row r="408" spans="1:17" x14ac:dyDescent="0.3">
      <c r="A408" s="29">
        <v>2051254</v>
      </c>
      <c r="B408" s="1">
        <v>136</v>
      </c>
      <c r="C408" s="1" t="s">
        <v>14</v>
      </c>
      <c r="D408" s="1" t="s">
        <v>43</v>
      </c>
      <c r="E408" s="1" t="s">
        <v>44</v>
      </c>
      <c r="F408" s="47">
        <v>1071</v>
      </c>
      <c r="G408" s="34">
        <v>895.94</v>
      </c>
      <c r="H408" s="1" t="s">
        <v>216</v>
      </c>
      <c r="I408" s="34">
        <v>5.1895999999999999E-3</v>
      </c>
      <c r="J408" s="34">
        <v>3180.9353000000001</v>
      </c>
      <c r="K408" s="35" t="str">
        <f t="shared" si="30"/>
        <v>Leenderbos, Groote Heide &amp; De Plateaux_H7150</v>
      </c>
      <c r="L408" s="36">
        <f>VLOOKUP(D408,DATA!A:F,5,FALSE)</f>
        <v>1.3726988247862192E-2</v>
      </c>
      <c r="M408" s="37">
        <f>VLOOKUP(D408,DATA!A:F,6,FALSE)</f>
        <v>1285.5</v>
      </c>
      <c r="N408" s="36">
        <f t="shared" si="31"/>
        <v>0.4737553795388878</v>
      </c>
      <c r="O408" s="36">
        <f t="shared" si="32"/>
        <v>0.47378897002130815</v>
      </c>
      <c r="P408" s="36">
        <f t="shared" si="33"/>
        <v>3.3590482420353673E-5</v>
      </c>
      <c r="Q408" s="36">
        <f t="shared" si="34"/>
        <v>0</v>
      </c>
    </row>
    <row r="409" spans="1:17" x14ac:dyDescent="0.3">
      <c r="A409" s="29">
        <v>2051258</v>
      </c>
      <c r="B409" s="1">
        <v>136</v>
      </c>
      <c r="C409" s="1" t="s">
        <v>14</v>
      </c>
      <c r="D409" s="1" t="s">
        <v>41</v>
      </c>
      <c r="E409" s="1" t="s">
        <v>42</v>
      </c>
      <c r="F409" s="47">
        <v>1071</v>
      </c>
      <c r="G409" s="34">
        <v>905.29</v>
      </c>
      <c r="H409" s="1" t="s">
        <v>216</v>
      </c>
      <c r="I409" s="34">
        <v>5.2630000000000003E-3</v>
      </c>
      <c r="J409" s="34">
        <v>1980.3339000000001</v>
      </c>
      <c r="K409" s="35" t="str">
        <f t="shared" si="30"/>
        <v>Leenderbos, Groote Heide &amp; De Plateaux_H4010A</v>
      </c>
      <c r="L409" s="36">
        <f>VLOOKUP(D409,DATA!A:F,5,FALSE)</f>
        <v>1.3726988247862192E-2</v>
      </c>
      <c r="M409" s="37">
        <f>VLOOKUP(D409,DATA!A:F,6,FALSE)</f>
        <v>1285.5</v>
      </c>
      <c r="N409" s="36">
        <f t="shared" si="31"/>
        <v>0.53828591756769339</v>
      </c>
      <c r="O409" s="36">
        <f t="shared" si="32"/>
        <v>0.53832459815935352</v>
      </c>
      <c r="P409" s="36">
        <f t="shared" si="33"/>
        <v>3.8680591660122943E-5</v>
      </c>
      <c r="Q409" s="36">
        <f t="shared" si="34"/>
        <v>0</v>
      </c>
    </row>
    <row r="410" spans="1:17" x14ac:dyDescent="0.3">
      <c r="A410" s="29">
        <v>2051259</v>
      </c>
      <c r="B410" s="1">
        <v>136</v>
      </c>
      <c r="C410" s="1" t="s">
        <v>14</v>
      </c>
      <c r="D410" s="1" t="s">
        <v>28</v>
      </c>
      <c r="E410" s="1" t="s">
        <v>29</v>
      </c>
      <c r="F410" s="47">
        <v>1786</v>
      </c>
      <c r="G410" s="34">
        <v>1431.32</v>
      </c>
      <c r="H410" s="1" t="s">
        <v>216</v>
      </c>
      <c r="I410" s="34">
        <v>7.3784999999999996E-3</v>
      </c>
      <c r="J410" s="34">
        <v>65.436319999999995</v>
      </c>
      <c r="K410" s="35" t="str">
        <f t="shared" si="30"/>
        <v>Leenderbos, Groote Heide &amp; De Plateaux_H91D0</v>
      </c>
      <c r="L410" s="36">
        <f>VLOOKUP(D410,DATA!A:F,5,FALSE)</f>
        <v>6.9280917156857415E-3</v>
      </c>
      <c r="M410" s="37">
        <f>VLOOKUP(D410,DATA!A:F,6,FALSE)</f>
        <v>2211</v>
      </c>
      <c r="N410" s="36">
        <f t="shared" si="31"/>
        <v>0.44886946292341656</v>
      </c>
      <c r="O410" s="36">
        <f t="shared" si="32"/>
        <v>0.44889230622996951</v>
      </c>
      <c r="P410" s="36">
        <f t="shared" si="33"/>
        <v>2.2843306552944309E-5</v>
      </c>
      <c r="Q410" s="36">
        <f t="shared" si="34"/>
        <v>0</v>
      </c>
    </row>
    <row r="411" spans="1:17" x14ac:dyDescent="0.3">
      <c r="A411" s="29">
        <v>2051259</v>
      </c>
      <c r="B411" s="1">
        <v>136</v>
      </c>
      <c r="C411" s="1" t="s">
        <v>14</v>
      </c>
      <c r="D411" s="1" t="s">
        <v>22</v>
      </c>
      <c r="E411" s="1" t="s">
        <v>23</v>
      </c>
      <c r="F411" s="47">
        <v>1857</v>
      </c>
      <c r="G411" s="34">
        <v>1431.32</v>
      </c>
      <c r="H411" s="1" t="s">
        <v>216</v>
      </c>
      <c r="I411" s="34">
        <v>7.3784999999999996E-3</v>
      </c>
      <c r="J411" s="34">
        <v>5473.4472999999998</v>
      </c>
      <c r="K411" s="35" t="str">
        <f t="shared" si="30"/>
        <v>Leenderbos, Groote Heide &amp; De Plateaux_H91E0C</v>
      </c>
      <c r="L411" s="36">
        <f>VLOOKUP(D411,DATA!A:F,5,FALSE)</f>
        <v>6.9280917156857415E-3</v>
      </c>
      <c r="M411" s="37">
        <f>VLOOKUP(D411,DATA!A:F,6,FALSE)</f>
        <v>2282</v>
      </c>
      <c r="N411" s="36">
        <f t="shared" si="31"/>
        <v>0.27494831494546784</v>
      </c>
      <c r="O411" s="36">
        <f t="shared" si="32"/>
        <v>0.27496233171981399</v>
      </c>
      <c r="P411" s="36">
        <f t="shared" si="33"/>
        <v>1.4016774346148342E-5</v>
      </c>
      <c r="Q411" s="36">
        <f t="shared" si="34"/>
        <v>0</v>
      </c>
    </row>
    <row r="412" spans="1:17" x14ac:dyDescent="0.3">
      <c r="A412" s="29">
        <v>2051307</v>
      </c>
      <c r="B412" s="1">
        <v>138</v>
      </c>
      <c r="C412" s="1" t="s">
        <v>38</v>
      </c>
      <c r="D412" s="1" t="s">
        <v>28</v>
      </c>
      <c r="E412" s="1" t="s">
        <v>29</v>
      </c>
      <c r="F412" s="47">
        <v>1786</v>
      </c>
      <c r="G412" s="34">
        <v>1406.98</v>
      </c>
      <c r="H412" s="1" t="s">
        <v>216</v>
      </c>
      <c r="I412" s="34">
        <v>1.0779E-4</v>
      </c>
      <c r="J412" s="34">
        <v>74.442449999999994</v>
      </c>
      <c r="K412" s="35" t="str">
        <f t="shared" si="30"/>
        <v>Weerter- en Budelerbergen &amp; Ringselven_H91D0</v>
      </c>
      <c r="L412" s="36">
        <f>VLOOKUP(D412,DATA!A:F,5,FALSE)</f>
        <v>6.9280917156857415E-3</v>
      </c>
      <c r="M412" s="37">
        <f>VLOOKUP(D412,DATA!A:F,6,FALSE)</f>
        <v>2211</v>
      </c>
      <c r="N412" s="36">
        <f t="shared" si="31"/>
        <v>0.37947896064813286</v>
      </c>
      <c r="O412" s="36">
        <f t="shared" si="32"/>
        <v>0.37947924295976465</v>
      </c>
      <c r="P412" s="36">
        <f t="shared" si="33"/>
        <v>2.8231163179404106E-7</v>
      </c>
      <c r="Q412" s="36">
        <f t="shared" si="34"/>
        <v>0</v>
      </c>
    </row>
    <row r="413" spans="1:17" x14ac:dyDescent="0.3">
      <c r="A413" s="29">
        <v>2051308</v>
      </c>
      <c r="B413" s="1">
        <v>138</v>
      </c>
      <c r="C413" s="1" t="s">
        <v>38</v>
      </c>
      <c r="D413" s="1" t="s">
        <v>28</v>
      </c>
      <c r="E413" s="1" t="s">
        <v>29</v>
      </c>
      <c r="F413" s="47">
        <v>1786</v>
      </c>
      <c r="G413" s="34">
        <v>1680.96</v>
      </c>
      <c r="H413" s="1" t="s">
        <v>216</v>
      </c>
      <c r="I413" s="34">
        <v>7.1390000000000006E-5</v>
      </c>
      <c r="J413" s="34">
        <v>247.45422500000001</v>
      </c>
      <c r="K413" s="35" t="str">
        <f t="shared" si="30"/>
        <v>Weerter- en Budelerbergen &amp; Ringselven_H91D0</v>
      </c>
      <c r="L413" s="36">
        <f>VLOOKUP(D413,DATA!A:F,5,FALSE)</f>
        <v>6.9280917156857415E-3</v>
      </c>
      <c r="M413" s="37">
        <f>VLOOKUP(D413,DATA!A:F,6,FALSE)</f>
        <v>2211</v>
      </c>
      <c r="N413" s="36">
        <f t="shared" si="31"/>
        <v>2.4791130309682177</v>
      </c>
      <c r="O413" s="36">
        <f t="shared" si="32"/>
        <v>2.4791142267311383</v>
      </c>
      <c r="P413" s="36">
        <f t="shared" si="33"/>
        <v>1.1957629206804654E-6</v>
      </c>
      <c r="Q413" s="36">
        <f t="shared" si="34"/>
        <v>0</v>
      </c>
    </row>
    <row r="414" spans="1:17" x14ac:dyDescent="0.3">
      <c r="A414" s="29">
        <v>2052721</v>
      </c>
      <c r="B414" s="1">
        <v>136</v>
      </c>
      <c r="C414" s="1" t="s">
        <v>14</v>
      </c>
      <c r="D414" s="1" t="s">
        <v>22</v>
      </c>
      <c r="E414" s="1" t="s">
        <v>23</v>
      </c>
      <c r="F414" s="47">
        <v>1857</v>
      </c>
      <c r="G414" s="34">
        <v>1362.28</v>
      </c>
      <c r="H414" s="1" t="s">
        <v>216</v>
      </c>
      <c r="I414" s="34">
        <v>7.4530999999999998E-3</v>
      </c>
      <c r="J414" s="34">
        <v>3487.8114999999998</v>
      </c>
      <c r="K414" s="35" t="str">
        <f t="shared" si="30"/>
        <v>Leenderbos, Groote Heide &amp; De Plateaux_H91E0C</v>
      </c>
      <c r="L414" s="36">
        <f>VLOOKUP(D414,DATA!A:F,5,FALSE)</f>
        <v>6.9280917156857415E-3</v>
      </c>
      <c r="M414" s="37">
        <f>VLOOKUP(D414,DATA!A:F,6,FALSE)</f>
        <v>2282</v>
      </c>
      <c r="N414" s="36">
        <f t="shared" si="31"/>
        <v>0.17059861373959118</v>
      </c>
      <c r="O414" s="36">
        <f t="shared" si="32"/>
        <v>0.17060740792698648</v>
      </c>
      <c r="P414" s="36">
        <f t="shared" si="33"/>
        <v>8.7941873953001348E-6</v>
      </c>
      <c r="Q414" s="36">
        <f t="shared" si="34"/>
        <v>0</v>
      </c>
    </row>
    <row r="415" spans="1:17" x14ac:dyDescent="0.3">
      <c r="A415" s="29">
        <v>2052773</v>
      </c>
      <c r="B415" s="1">
        <v>136</v>
      </c>
      <c r="C415" s="1" t="s">
        <v>14</v>
      </c>
      <c r="D415" s="1" t="s">
        <v>41</v>
      </c>
      <c r="E415" s="1" t="s">
        <v>42</v>
      </c>
      <c r="F415" s="47">
        <v>1071</v>
      </c>
      <c r="G415" s="34">
        <v>955.65</v>
      </c>
      <c r="H415" s="1" t="s">
        <v>216</v>
      </c>
      <c r="I415" s="34">
        <v>5.9918999999999997E-3</v>
      </c>
      <c r="J415" s="34">
        <v>297.05847</v>
      </c>
      <c r="K415" s="35" t="str">
        <f t="shared" si="30"/>
        <v>Leenderbos, Groote Heide &amp; De Plateaux_H4010A</v>
      </c>
      <c r="L415" s="36">
        <f>VLOOKUP(D415,DATA!A:F,5,FALSE)</f>
        <v>1.3726988247862192E-2</v>
      </c>
      <c r="M415" s="37">
        <f>VLOOKUP(D415,DATA!A:F,6,FALSE)</f>
        <v>1285.5</v>
      </c>
      <c r="N415" s="36">
        <f t="shared" si="31"/>
        <v>1.0688434185480871</v>
      </c>
      <c r="O415" s="36">
        <f t="shared" si="32"/>
        <v>1.0689303955575415</v>
      </c>
      <c r="P415" s="36">
        <f t="shared" si="33"/>
        <v>8.6977009454480836E-5</v>
      </c>
      <c r="Q415" s="36">
        <f t="shared" si="34"/>
        <v>0</v>
      </c>
    </row>
    <row r="416" spans="1:17" x14ac:dyDescent="0.3">
      <c r="A416" s="29">
        <v>2052781</v>
      </c>
      <c r="B416" s="1">
        <v>136</v>
      </c>
      <c r="C416" s="1" t="s">
        <v>14</v>
      </c>
      <c r="D416" s="1" t="s">
        <v>41</v>
      </c>
      <c r="E416" s="1" t="s">
        <v>42</v>
      </c>
      <c r="F416" s="47">
        <v>1071</v>
      </c>
      <c r="G416" s="34">
        <v>848.42</v>
      </c>
      <c r="H416" s="1" t="s">
        <v>216</v>
      </c>
      <c r="I416" s="34">
        <v>5.2379999999999996E-3</v>
      </c>
      <c r="J416" s="34">
        <v>2912.0097999999998</v>
      </c>
      <c r="K416" s="35" t="str">
        <f t="shared" si="30"/>
        <v>Leenderbos, Groote Heide &amp; De Plateaux_H4010A</v>
      </c>
      <c r="L416" s="36">
        <f>VLOOKUP(D416,DATA!A:F,5,FALSE)</f>
        <v>1.3726988247862192E-2</v>
      </c>
      <c r="M416" s="37">
        <f>VLOOKUP(D416,DATA!A:F,6,FALSE)</f>
        <v>1285.5</v>
      </c>
      <c r="N416" s="36">
        <f t="shared" si="31"/>
        <v>0.24731361859946083</v>
      </c>
      <c r="O416" s="36">
        <f t="shared" si="32"/>
        <v>0.2473313575909073</v>
      </c>
      <c r="P416" s="36">
        <f t="shared" si="33"/>
        <v>1.7738991446469843E-5</v>
      </c>
      <c r="Q416" s="36">
        <f t="shared" si="34"/>
        <v>0</v>
      </c>
    </row>
    <row r="417" spans="1:17" x14ac:dyDescent="0.3">
      <c r="A417" s="29">
        <v>2052781</v>
      </c>
      <c r="B417" s="1">
        <v>136</v>
      </c>
      <c r="C417" s="1" t="s">
        <v>14</v>
      </c>
      <c r="D417" s="1" t="s">
        <v>51</v>
      </c>
      <c r="E417" s="1" t="s">
        <v>52</v>
      </c>
      <c r="F417" s="47">
        <v>1000</v>
      </c>
      <c r="G417" s="34">
        <v>848.42</v>
      </c>
      <c r="H417" s="1" t="s">
        <v>216</v>
      </c>
      <c r="I417" s="34">
        <v>5.2379999999999996E-3</v>
      </c>
      <c r="J417" s="34">
        <v>449.91492</v>
      </c>
      <c r="K417" s="35" t="str">
        <f t="shared" si="30"/>
        <v>Leenderbos, Groote Heide &amp; De Plateaux_Lg09</v>
      </c>
      <c r="L417" s="36">
        <f>VLOOKUP(D417,DATA!A:F,5,FALSE)</f>
        <v>8.4126827976184013E-3</v>
      </c>
      <c r="M417" s="37">
        <f>VLOOKUP(D417,DATA!A:F,6,FALSE)</f>
        <v>1350</v>
      </c>
      <c r="N417" s="36">
        <f t="shared" si="31"/>
        <v>1.4490957932171267</v>
      </c>
      <c r="O417" s="36">
        <f t="shared" si="32"/>
        <v>1.4491587245613642</v>
      </c>
      <c r="P417" s="36">
        <f t="shared" si="33"/>
        <v>6.2931344237515674E-5</v>
      </c>
      <c r="Q417" s="36">
        <f t="shared" si="34"/>
        <v>0</v>
      </c>
    </row>
    <row r="418" spans="1:17" x14ac:dyDescent="0.3">
      <c r="A418" s="29">
        <v>2052782</v>
      </c>
      <c r="B418" s="1">
        <v>136</v>
      </c>
      <c r="C418" s="1" t="s">
        <v>14</v>
      </c>
      <c r="D418" s="1" t="s">
        <v>41</v>
      </c>
      <c r="E418" s="1" t="s">
        <v>42</v>
      </c>
      <c r="F418" s="47">
        <v>1071</v>
      </c>
      <c r="G418" s="34">
        <v>848.53</v>
      </c>
      <c r="H418" s="1" t="s">
        <v>216</v>
      </c>
      <c r="I418" s="34">
        <v>5.1808000000000002E-3</v>
      </c>
      <c r="J418" s="34">
        <v>935.20556999999997</v>
      </c>
      <c r="K418" s="35" t="str">
        <f t="shared" si="30"/>
        <v>Leenderbos, Groote Heide &amp; De Plateaux_H4010A</v>
      </c>
      <c r="L418" s="36">
        <f>VLOOKUP(D418,DATA!A:F,5,FALSE)</f>
        <v>1.3726988247862192E-2</v>
      </c>
      <c r="M418" s="37">
        <f>VLOOKUP(D418,DATA!A:F,6,FALSE)</f>
        <v>1285.5</v>
      </c>
      <c r="N418" s="36">
        <f t="shared" si="31"/>
        <v>0.24768641085612503</v>
      </c>
      <c r="O418" s="36">
        <f t="shared" si="32"/>
        <v>0.24770398250888925</v>
      </c>
      <c r="P418" s="36">
        <f t="shared" si="33"/>
        <v>1.7571652764225565E-5</v>
      </c>
      <c r="Q418" s="36">
        <f t="shared" si="34"/>
        <v>0</v>
      </c>
    </row>
    <row r="419" spans="1:17" x14ac:dyDescent="0.3">
      <c r="A419" s="29">
        <v>2052782</v>
      </c>
      <c r="B419" s="1">
        <v>136</v>
      </c>
      <c r="C419" s="1" t="s">
        <v>14</v>
      </c>
      <c r="D419" s="1" t="s">
        <v>43</v>
      </c>
      <c r="E419" s="1" t="s">
        <v>44</v>
      </c>
      <c r="F419" s="47">
        <v>1071</v>
      </c>
      <c r="G419" s="34">
        <v>848.53</v>
      </c>
      <c r="H419" s="1" t="s">
        <v>216</v>
      </c>
      <c r="I419" s="34">
        <v>5.1808000000000002E-3</v>
      </c>
      <c r="J419" s="34">
        <v>2131.1972999999998</v>
      </c>
      <c r="K419" s="35" t="str">
        <f t="shared" si="30"/>
        <v>Leenderbos, Groote Heide &amp; De Plateaux_H7150</v>
      </c>
      <c r="L419" s="36">
        <f>VLOOKUP(D419,DATA!A:F,5,FALSE)</f>
        <v>1.3726988247862192E-2</v>
      </c>
      <c r="M419" s="37">
        <f>VLOOKUP(D419,DATA!A:F,6,FALSE)</f>
        <v>1285.5</v>
      </c>
      <c r="N419" s="36">
        <f t="shared" si="31"/>
        <v>0.24768641085612503</v>
      </c>
      <c r="O419" s="36">
        <f t="shared" si="32"/>
        <v>0.24770398250888925</v>
      </c>
      <c r="P419" s="36">
        <f t="shared" si="33"/>
        <v>1.7571652764225565E-5</v>
      </c>
      <c r="Q419" s="36">
        <f t="shared" si="34"/>
        <v>0</v>
      </c>
    </row>
    <row r="420" spans="1:17" x14ac:dyDescent="0.3">
      <c r="A420" s="29">
        <v>2052783</v>
      </c>
      <c r="B420" s="1">
        <v>136</v>
      </c>
      <c r="C420" s="1" t="s">
        <v>14</v>
      </c>
      <c r="D420" s="1" t="s">
        <v>41</v>
      </c>
      <c r="E420" s="1" t="s">
        <v>42</v>
      </c>
      <c r="F420" s="47">
        <v>1071</v>
      </c>
      <c r="G420" s="34">
        <v>852.75</v>
      </c>
      <c r="H420" s="1" t="s">
        <v>216</v>
      </c>
      <c r="I420" s="34">
        <v>5.1145000000000001E-3</v>
      </c>
      <c r="J420" s="34">
        <v>2076.7069999999999</v>
      </c>
      <c r="K420" s="35" t="str">
        <f t="shared" si="30"/>
        <v>Leenderbos, Groote Heide &amp; De Plateaux_H4010A</v>
      </c>
      <c r="L420" s="36">
        <f>VLOOKUP(D420,DATA!A:F,5,FALSE)</f>
        <v>1.3726988247862192E-2</v>
      </c>
      <c r="M420" s="37">
        <f>VLOOKUP(D420,DATA!A:F,6,FALSE)</f>
        <v>1285.5</v>
      </c>
      <c r="N420" s="36">
        <f t="shared" si="31"/>
        <v>0.26241931368416832</v>
      </c>
      <c r="O420" s="36">
        <f t="shared" si="32"/>
        <v>0.26243768956792135</v>
      </c>
      <c r="P420" s="36">
        <f t="shared" si="33"/>
        <v>1.837588375303012E-5</v>
      </c>
      <c r="Q420" s="36">
        <f t="shared" si="34"/>
        <v>0</v>
      </c>
    </row>
    <row r="421" spans="1:17" x14ac:dyDescent="0.3">
      <c r="A421" s="29">
        <v>2052783</v>
      </c>
      <c r="B421" s="1">
        <v>136</v>
      </c>
      <c r="C421" s="1" t="s">
        <v>14</v>
      </c>
      <c r="D421" s="1" t="s">
        <v>43</v>
      </c>
      <c r="E421" s="1" t="s">
        <v>44</v>
      </c>
      <c r="F421" s="47">
        <v>1071</v>
      </c>
      <c r="G421" s="34">
        <v>852.75</v>
      </c>
      <c r="H421" s="1" t="s">
        <v>216</v>
      </c>
      <c r="I421" s="34">
        <v>5.1145000000000001E-3</v>
      </c>
      <c r="J421" s="34">
        <v>2822.1729</v>
      </c>
      <c r="K421" s="35" t="str">
        <f t="shared" si="30"/>
        <v>Leenderbos, Groote Heide &amp; De Plateaux_H7150</v>
      </c>
      <c r="L421" s="36">
        <f>VLOOKUP(D421,DATA!A:F,5,FALSE)</f>
        <v>1.3726988247862192E-2</v>
      </c>
      <c r="M421" s="37">
        <f>VLOOKUP(D421,DATA!A:F,6,FALSE)</f>
        <v>1285.5</v>
      </c>
      <c r="N421" s="36">
        <f t="shared" si="31"/>
        <v>0.26241931368416832</v>
      </c>
      <c r="O421" s="36">
        <f t="shared" si="32"/>
        <v>0.26243768956792135</v>
      </c>
      <c r="P421" s="36">
        <f t="shared" si="33"/>
        <v>1.837588375303012E-5</v>
      </c>
      <c r="Q421" s="36">
        <f t="shared" si="34"/>
        <v>0</v>
      </c>
    </row>
    <row r="422" spans="1:17" x14ac:dyDescent="0.3">
      <c r="A422" s="29">
        <v>2052784</v>
      </c>
      <c r="B422" s="1">
        <v>136</v>
      </c>
      <c r="C422" s="1" t="s">
        <v>14</v>
      </c>
      <c r="D422" s="1" t="s">
        <v>41</v>
      </c>
      <c r="E422" s="1" t="s">
        <v>42</v>
      </c>
      <c r="F422" s="47">
        <v>1071</v>
      </c>
      <c r="G422" s="34">
        <v>966.28</v>
      </c>
      <c r="H422" s="1" t="s">
        <v>216</v>
      </c>
      <c r="I422" s="34">
        <v>5.5005000000000002E-3</v>
      </c>
      <c r="J422" s="34">
        <v>291.28969999999998</v>
      </c>
      <c r="K422" s="35" t="str">
        <f t="shared" si="30"/>
        <v>Leenderbos, Groote Heide &amp; De Plateaux_H4010A</v>
      </c>
      <c r="L422" s="36">
        <f>VLOOKUP(D422,DATA!A:F,5,FALSE)</f>
        <v>1.3726988247862192E-2</v>
      </c>
      <c r="M422" s="37">
        <f>VLOOKUP(D422,DATA!A:F,6,FALSE)</f>
        <v>1285.5</v>
      </c>
      <c r="N422" s="36">
        <f t="shared" si="31"/>
        <v>1.2346867255870795</v>
      </c>
      <c r="O422" s="36">
        <f t="shared" si="32"/>
        <v>1.2347788033260687</v>
      </c>
      <c r="P422" s="36">
        <f t="shared" si="33"/>
        <v>9.2077738989226887E-5</v>
      </c>
      <c r="Q422" s="36">
        <f t="shared" si="34"/>
        <v>0</v>
      </c>
    </row>
    <row r="423" spans="1:17" x14ac:dyDescent="0.3">
      <c r="A423" s="29">
        <v>2052786</v>
      </c>
      <c r="B423" s="1">
        <v>136</v>
      </c>
      <c r="C423" s="1" t="s">
        <v>14</v>
      </c>
      <c r="D423" s="1" t="s">
        <v>28</v>
      </c>
      <c r="E423" s="1" t="s">
        <v>29</v>
      </c>
      <c r="F423" s="47">
        <v>1786</v>
      </c>
      <c r="G423" s="34">
        <v>959.79</v>
      </c>
      <c r="H423" s="1" t="s">
        <v>216</v>
      </c>
      <c r="I423" s="34">
        <v>5.5347E-3</v>
      </c>
      <c r="J423" s="34">
        <v>132.50272000000001</v>
      </c>
      <c r="K423" s="35" t="str">
        <f t="shared" si="30"/>
        <v>Leenderbos, Groote Heide &amp; De Plateaux_H91D0</v>
      </c>
      <c r="L423" s="36">
        <f>VLOOKUP(D423,DATA!A:F,5,FALSE)</f>
        <v>6.9280917156857415E-3</v>
      </c>
      <c r="M423" s="37">
        <f>VLOOKUP(D423,DATA!A:F,6,FALSE)</f>
        <v>2211</v>
      </c>
      <c r="N423" s="36">
        <f t="shared" si="31"/>
        <v>1.718876421365044E-2</v>
      </c>
      <c r="O423" s="36">
        <f t="shared" si="32"/>
        <v>1.7189423214592599E-2</v>
      </c>
      <c r="P423" s="36">
        <f t="shared" si="33"/>
        <v>6.5900094215962102E-7</v>
      </c>
      <c r="Q423" s="36">
        <f t="shared" si="34"/>
        <v>0</v>
      </c>
    </row>
    <row r="424" spans="1:17" x14ac:dyDescent="0.3">
      <c r="A424" s="29">
        <v>2052787</v>
      </c>
      <c r="B424" s="1">
        <v>136</v>
      </c>
      <c r="C424" s="1" t="s">
        <v>14</v>
      </c>
      <c r="D424" s="1" t="s">
        <v>28</v>
      </c>
      <c r="E424" s="1" t="s">
        <v>29</v>
      </c>
      <c r="F424" s="47">
        <v>1786</v>
      </c>
      <c r="G424" s="34">
        <v>982.75</v>
      </c>
      <c r="H424" s="1" t="s">
        <v>216</v>
      </c>
      <c r="I424" s="34">
        <v>5.7102999999999998E-3</v>
      </c>
      <c r="J424" s="34">
        <v>64.17</v>
      </c>
      <c r="K424" s="35" t="str">
        <f t="shared" si="30"/>
        <v>Leenderbos, Groote Heide &amp; De Plateaux_H91D0</v>
      </c>
      <c r="L424" s="36">
        <f>VLOOKUP(D424,DATA!A:F,5,FALSE)</f>
        <v>6.9280917156857415E-3</v>
      </c>
      <c r="M424" s="37">
        <f>VLOOKUP(D424,DATA!A:F,6,FALSE)</f>
        <v>2211</v>
      </c>
      <c r="N424" s="36">
        <f t="shared" si="31"/>
        <v>2.0151833494514101E-2</v>
      </c>
      <c r="O424" s="36">
        <f t="shared" si="32"/>
        <v>2.0152630586017514E-2</v>
      </c>
      <c r="P424" s="36">
        <f t="shared" si="33"/>
        <v>7.9709150341278345E-7</v>
      </c>
      <c r="Q424" s="36">
        <f t="shared" si="34"/>
        <v>0</v>
      </c>
    </row>
    <row r="425" spans="1:17" x14ac:dyDescent="0.3">
      <c r="A425" s="29">
        <v>2052788</v>
      </c>
      <c r="B425" s="1">
        <v>136</v>
      </c>
      <c r="C425" s="1" t="s">
        <v>14</v>
      </c>
      <c r="D425" s="1" t="s">
        <v>22</v>
      </c>
      <c r="E425" s="1" t="s">
        <v>23</v>
      </c>
      <c r="F425" s="47">
        <v>1857</v>
      </c>
      <c r="G425" s="34">
        <v>1054.8599999999999</v>
      </c>
      <c r="H425" s="1" t="s">
        <v>216</v>
      </c>
      <c r="I425" s="34">
        <v>5.8611000000000002E-3</v>
      </c>
      <c r="J425" s="34">
        <v>1.2486273999999999</v>
      </c>
      <c r="K425" s="35" t="str">
        <f t="shared" si="30"/>
        <v>Leenderbos, Groote Heide &amp; De Plateaux_H91E0C</v>
      </c>
      <c r="L425" s="36">
        <f>VLOOKUP(D425,DATA!A:F,5,FALSE)</f>
        <v>6.9280917156857415E-3</v>
      </c>
      <c r="M425" s="37">
        <f>VLOOKUP(D425,DATA!A:F,6,FALSE)</f>
        <v>2282</v>
      </c>
      <c r="N425" s="36">
        <f t="shared" si="31"/>
        <v>2.0307370574879552E-2</v>
      </c>
      <c r="O425" s="36">
        <f t="shared" si="32"/>
        <v>2.0308195030085775E-2</v>
      </c>
      <c r="P425" s="36">
        <f t="shared" si="33"/>
        <v>8.2445520622337343E-7</v>
      </c>
      <c r="Q425" s="36">
        <f t="shared" si="34"/>
        <v>0</v>
      </c>
    </row>
    <row r="426" spans="1:17" x14ac:dyDescent="0.3">
      <c r="A426" s="29">
        <v>2052789</v>
      </c>
      <c r="B426" s="1">
        <v>136</v>
      </c>
      <c r="C426" s="1" t="s">
        <v>14</v>
      </c>
      <c r="D426" s="1" t="s">
        <v>22</v>
      </c>
      <c r="E426" s="1" t="s">
        <v>23</v>
      </c>
      <c r="F426" s="47">
        <v>1857</v>
      </c>
      <c r="G426" s="34">
        <v>1664.27</v>
      </c>
      <c r="H426" s="1" t="s">
        <v>216</v>
      </c>
      <c r="I426" s="34">
        <v>7.4047999999999996E-3</v>
      </c>
      <c r="J426" s="34">
        <v>5034.1530000000002</v>
      </c>
      <c r="K426" s="35" t="str">
        <f t="shared" si="30"/>
        <v>Leenderbos, Groote Heide &amp; De Plateaux_H91E0C</v>
      </c>
      <c r="L426" s="36">
        <f>VLOOKUP(D426,DATA!A:F,5,FALSE)</f>
        <v>6.9280917156857415E-3</v>
      </c>
      <c r="M426" s="37">
        <f>VLOOKUP(D426,DATA!A:F,6,FALSE)</f>
        <v>2282</v>
      </c>
      <c r="N426" s="36">
        <f t="shared" si="31"/>
        <v>1.3657833283296084</v>
      </c>
      <c r="O426" s="36">
        <f t="shared" si="32"/>
        <v>1.3658524393338851</v>
      </c>
      <c r="P426" s="36">
        <f t="shared" si="33"/>
        <v>6.9111004276756205E-5</v>
      </c>
      <c r="Q426" s="36">
        <f t="shared" si="34"/>
        <v>0</v>
      </c>
    </row>
    <row r="427" spans="1:17" x14ac:dyDescent="0.3">
      <c r="A427" s="29">
        <v>2052837</v>
      </c>
      <c r="B427" s="1">
        <v>138</v>
      </c>
      <c r="C427" s="1" t="s">
        <v>38</v>
      </c>
      <c r="D427" s="1" t="s">
        <v>28</v>
      </c>
      <c r="E427" s="1" t="s">
        <v>29</v>
      </c>
      <c r="F427" s="47">
        <v>1786</v>
      </c>
      <c r="G427" s="34">
        <v>1693.28</v>
      </c>
      <c r="H427" s="1" t="s">
        <v>216</v>
      </c>
      <c r="I427" s="34">
        <v>1.1628E-4</v>
      </c>
      <c r="J427" s="34">
        <v>3488.9845</v>
      </c>
      <c r="K427" s="35" t="str">
        <f t="shared" si="30"/>
        <v>Weerter- en Budelerbergen &amp; Ringselven_H91D0</v>
      </c>
      <c r="L427" s="36">
        <f>VLOOKUP(D427,DATA!A:F,5,FALSE)</f>
        <v>6.9280917156857415E-3</v>
      </c>
      <c r="M427" s="37">
        <f>VLOOKUP(D427,DATA!A:F,6,FALSE)</f>
        <v>2211</v>
      </c>
      <c r="N427" s="36">
        <f t="shared" si="31"/>
        <v>2.6940574915927691</v>
      </c>
      <c r="O427" s="36">
        <f t="shared" si="32"/>
        <v>2.6940596034523572</v>
      </c>
      <c r="P427" s="36">
        <f t="shared" si="33"/>
        <v>2.1118595880942337E-6</v>
      </c>
      <c r="Q427" s="36">
        <f t="shared" si="34"/>
        <v>0</v>
      </c>
    </row>
    <row r="428" spans="1:17" x14ac:dyDescent="0.3">
      <c r="A428" s="29">
        <v>2054302</v>
      </c>
      <c r="B428" s="1">
        <v>136</v>
      </c>
      <c r="C428" s="1" t="s">
        <v>14</v>
      </c>
      <c r="D428" s="1" t="s">
        <v>41</v>
      </c>
      <c r="E428" s="1" t="s">
        <v>42</v>
      </c>
      <c r="F428" s="47">
        <v>1071</v>
      </c>
      <c r="G428" s="34">
        <v>890.49</v>
      </c>
      <c r="H428" s="1" t="s">
        <v>216</v>
      </c>
      <c r="I428" s="34">
        <v>5.5459000000000003E-3</v>
      </c>
      <c r="J428" s="34">
        <v>96.086020000000005</v>
      </c>
      <c r="K428" s="35" t="str">
        <f t="shared" si="30"/>
        <v>Leenderbos, Groote Heide &amp; De Plateaux_H4010A</v>
      </c>
      <c r="L428" s="36">
        <f>VLOOKUP(D428,DATA!A:F,5,FALSE)</f>
        <v>1.3726988247862192E-2</v>
      </c>
      <c r="M428" s="37">
        <f>VLOOKUP(D428,DATA!A:F,6,FALSE)</f>
        <v>1285.5</v>
      </c>
      <c r="N428" s="36">
        <f t="shared" si="31"/>
        <v>0.43975624160493482</v>
      </c>
      <c r="O428" s="36">
        <f t="shared" si="32"/>
        <v>0.43978957362584281</v>
      </c>
      <c r="P428" s="36">
        <f t="shared" si="33"/>
        <v>3.3332020907994586E-5</v>
      </c>
      <c r="Q428" s="36">
        <f t="shared" si="34"/>
        <v>0</v>
      </c>
    </row>
    <row r="429" spans="1:17" x14ac:dyDescent="0.3">
      <c r="A429" s="29">
        <v>2054302</v>
      </c>
      <c r="B429" s="1">
        <v>136</v>
      </c>
      <c r="C429" s="1" t="s">
        <v>14</v>
      </c>
      <c r="D429" s="1" t="s">
        <v>43</v>
      </c>
      <c r="E429" s="1" t="s">
        <v>44</v>
      </c>
      <c r="F429" s="47">
        <v>1071</v>
      </c>
      <c r="G429" s="34">
        <v>890.49</v>
      </c>
      <c r="H429" s="1" t="s">
        <v>216</v>
      </c>
      <c r="I429" s="34">
        <v>5.5459000000000003E-3</v>
      </c>
      <c r="J429" s="34">
        <v>0.76348009999999999</v>
      </c>
      <c r="K429" s="35" t="str">
        <f t="shared" si="30"/>
        <v>Leenderbos, Groote Heide &amp; De Plateaux_H7150</v>
      </c>
      <c r="L429" s="36">
        <f>VLOOKUP(D429,DATA!A:F,5,FALSE)</f>
        <v>1.3726988247862192E-2</v>
      </c>
      <c r="M429" s="37">
        <f>VLOOKUP(D429,DATA!A:F,6,FALSE)</f>
        <v>1285.5</v>
      </c>
      <c r="N429" s="36">
        <f t="shared" si="31"/>
        <v>0.43975624160493482</v>
      </c>
      <c r="O429" s="36">
        <f t="shared" si="32"/>
        <v>0.43978957362584281</v>
      </c>
      <c r="P429" s="36">
        <f t="shared" si="33"/>
        <v>3.3332020907994586E-5</v>
      </c>
      <c r="Q429" s="36">
        <f t="shared" si="34"/>
        <v>0</v>
      </c>
    </row>
    <row r="430" spans="1:17" x14ac:dyDescent="0.3">
      <c r="A430" s="29">
        <v>2054303</v>
      </c>
      <c r="B430" s="1">
        <v>136</v>
      </c>
      <c r="C430" s="1" t="s">
        <v>14</v>
      </c>
      <c r="D430" s="1" t="s">
        <v>41</v>
      </c>
      <c r="E430" s="1" t="s">
        <v>42</v>
      </c>
      <c r="F430" s="47">
        <v>1071</v>
      </c>
      <c r="G430" s="34">
        <v>879.74</v>
      </c>
      <c r="H430" s="1" t="s">
        <v>216</v>
      </c>
      <c r="I430" s="34">
        <v>5.3470999999999996E-3</v>
      </c>
      <c r="J430" s="34">
        <v>882.04047000000003</v>
      </c>
      <c r="K430" s="35" t="str">
        <f t="shared" si="30"/>
        <v>Leenderbos, Groote Heide &amp; De Plateaux_H4010A</v>
      </c>
      <c r="L430" s="36">
        <f>VLOOKUP(D430,DATA!A:F,5,FALSE)</f>
        <v>1.3726988247862192E-2</v>
      </c>
      <c r="M430" s="37">
        <f>VLOOKUP(D430,DATA!A:F,6,FALSE)</f>
        <v>1285.5</v>
      </c>
      <c r="N430" s="36">
        <f t="shared" si="31"/>
        <v>0.37965348439936408</v>
      </c>
      <c r="O430" s="36">
        <f t="shared" si="32"/>
        <v>0.37968124602054798</v>
      </c>
      <c r="P430" s="36">
        <f t="shared" si="33"/>
        <v>2.7761621183897134E-5</v>
      </c>
      <c r="Q430" s="36">
        <f t="shared" si="34"/>
        <v>0</v>
      </c>
    </row>
    <row r="431" spans="1:17" x14ac:dyDescent="0.3">
      <c r="A431" s="29">
        <v>2054309</v>
      </c>
      <c r="B431" s="1">
        <v>136</v>
      </c>
      <c r="C431" s="1" t="s">
        <v>14</v>
      </c>
      <c r="D431" s="1" t="s">
        <v>41</v>
      </c>
      <c r="E431" s="1" t="s">
        <v>42</v>
      </c>
      <c r="F431" s="47">
        <v>1071</v>
      </c>
      <c r="G431" s="34">
        <v>860.54</v>
      </c>
      <c r="H431" s="1" t="s">
        <v>216</v>
      </c>
      <c r="I431" s="34">
        <v>5.3363000000000004E-3</v>
      </c>
      <c r="J431" s="34">
        <v>101.03545</v>
      </c>
      <c r="K431" s="35" t="str">
        <f t="shared" si="30"/>
        <v>Leenderbos, Groote Heide &amp; De Plateaux_H4010A</v>
      </c>
      <c r="L431" s="36">
        <f>VLOOKUP(D431,DATA!A:F,5,FALSE)</f>
        <v>1.3726988247862192E-2</v>
      </c>
      <c r="M431" s="37">
        <f>VLOOKUP(D431,DATA!A:F,6,FALSE)</f>
        <v>1285.5</v>
      </c>
      <c r="N431" s="36">
        <f t="shared" si="31"/>
        <v>0.29194948020952727</v>
      </c>
      <c r="O431" s="36">
        <f t="shared" si="32"/>
        <v>0.29197080423751748</v>
      </c>
      <c r="P431" s="36">
        <f t="shared" si="33"/>
        <v>2.1324027990210492E-5</v>
      </c>
      <c r="Q431" s="36">
        <f t="shared" si="34"/>
        <v>0</v>
      </c>
    </row>
    <row r="432" spans="1:17" x14ac:dyDescent="0.3">
      <c r="A432" s="29">
        <v>2054310</v>
      </c>
      <c r="B432" s="1">
        <v>136</v>
      </c>
      <c r="C432" s="1" t="s">
        <v>14</v>
      </c>
      <c r="D432" s="1" t="s">
        <v>41</v>
      </c>
      <c r="E432" s="1" t="s">
        <v>42</v>
      </c>
      <c r="F432" s="47">
        <v>1071</v>
      </c>
      <c r="G432" s="34">
        <v>850.58</v>
      </c>
      <c r="H432" s="1" t="s">
        <v>216</v>
      </c>
      <c r="I432" s="34">
        <v>5.2214000000000002E-3</v>
      </c>
      <c r="J432" s="34">
        <v>4445.9243723616</v>
      </c>
      <c r="K432" s="35" t="str">
        <f t="shared" si="30"/>
        <v>Leenderbos, Groote Heide &amp; De Plateaux_H4010A</v>
      </c>
      <c r="L432" s="36">
        <f>VLOOKUP(D432,DATA!A:F,5,FALSE)</f>
        <v>1.3726988247862192E-2</v>
      </c>
      <c r="M432" s="37">
        <f>VLOOKUP(D432,DATA!A:F,6,FALSE)</f>
        <v>1285.5</v>
      </c>
      <c r="N432" s="36">
        <f t="shared" si="31"/>
        <v>0.2547373749742563</v>
      </c>
      <c r="O432" s="36">
        <f t="shared" si="32"/>
        <v>0.25475558718464381</v>
      </c>
      <c r="P432" s="36">
        <f t="shared" si="33"/>
        <v>1.8212210387502648E-5</v>
      </c>
      <c r="Q432" s="36">
        <f t="shared" si="34"/>
        <v>0</v>
      </c>
    </row>
    <row r="433" spans="1:17" x14ac:dyDescent="0.3">
      <c r="A433" s="29">
        <v>2054310</v>
      </c>
      <c r="B433" s="1">
        <v>136</v>
      </c>
      <c r="C433" s="1" t="s">
        <v>14</v>
      </c>
      <c r="D433" s="1" t="s">
        <v>43</v>
      </c>
      <c r="E433" s="1" t="s">
        <v>44</v>
      </c>
      <c r="F433" s="47">
        <v>1071</v>
      </c>
      <c r="G433" s="34">
        <v>850.58</v>
      </c>
      <c r="H433" s="1" t="s">
        <v>216</v>
      </c>
      <c r="I433" s="34">
        <v>5.2214000000000002E-3</v>
      </c>
      <c r="J433" s="34">
        <v>170.22631999999999</v>
      </c>
      <c r="K433" s="35" t="str">
        <f t="shared" si="30"/>
        <v>Leenderbos, Groote Heide &amp; De Plateaux_H7150</v>
      </c>
      <c r="L433" s="36">
        <f>VLOOKUP(D433,DATA!A:F,5,FALSE)</f>
        <v>1.3726988247862192E-2</v>
      </c>
      <c r="M433" s="37">
        <f>VLOOKUP(D433,DATA!A:F,6,FALSE)</f>
        <v>1285.5</v>
      </c>
      <c r="N433" s="36">
        <f t="shared" si="31"/>
        <v>0.2547373749742563</v>
      </c>
      <c r="O433" s="36">
        <f t="shared" si="32"/>
        <v>0.25475558718464381</v>
      </c>
      <c r="P433" s="36">
        <f t="shared" si="33"/>
        <v>1.8212210387502648E-5</v>
      </c>
      <c r="Q433" s="36">
        <f t="shared" si="34"/>
        <v>0</v>
      </c>
    </row>
    <row r="434" spans="1:17" x14ac:dyDescent="0.3">
      <c r="A434" s="29">
        <v>2054311</v>
      </c>
      <c r="B434" s="1">
        <v>136</v>
      </c>
      <c r="C434" s="1" t="s">
        <v>14</v>
      </c>
      <c r="D434" s="1" t="s">
        <v>41</v>
      </c>
      <c r="E434" s="1" t="s">
        <v>42</v>
      </c>
      <c r="F434" s="47">
        <v>1071</v>
      </c>
      <c r="G434" s="34">
        <v>860.63</v>
      </c>
      <c r="H434" s="1" t="s">
        <v>216</v>
      </c>
      <c r="I434" s="34">
        <v>5.2204E-3</v>
      </c>
      <c r="J434" s="34">
        <v>2651.5097999999998</v>
      </c>
      <c r="K434" s="35" t="str">
        <f t="shared" si="30"/>
        <v>Leenderbos, Groote Heide &amp; De Plateaux_H4010A</v>
      </c>
      <c r="L434" s="36">
        <f>VLOOKUP(D434,DATA!A:F,5,FALSE)</f>
        <v>1.3726988247862192E-2</v>
      </c>
      <c r="M434" s="37">
        <f>VLOOKUP(D434,DATA!A:F,6,FALSE)</f>
        <v>1285.5</v>
      </c>
      <c r="N434" s="36">
        <f t="shared" si="31"/>
        <v>0.29230933097673728</v>
      </c>
      <c r="O434" s="36">
        <f t="shared" si="32"/>
        <v>0.29233021748535198</v>
      </c>
      <c r="P434" s="36">
        <f t="shared" si="33"/>
        <v>2.0886508614703647E-5</v>
      </c>
      <c r="Q434" s="36">
        <f t="shared" si="34"/>
        <v>0</v>
      </c>
    </row>
    <row r="435" spans="1:17" x14ac:dyDescent="0.3">
      <c r="A435" s="29">
        <v>2054311</v>
      </c>
      <c r="B435" s="1">
        <v>136</v>
      </c>
      <c r="C435" s="1" t="s">
        <v>14</v>
      </c>
      <c r="D435" s="1" t="s">
        <v>51</v>
      </c>
      <c r="E435" s="1" t="s">
        <v>52</v>
      </c>
      <c r="F435" s="47">
        <v>1000</v>
      </c>
      <c r="G435" s="34">
        <v>860.63</v>
      </c>
      <c r="H435" s="1" t="s">
        <v>216</v>
      </c>
      <c r="I435" s="34">
        <v>5.2204E-3</v>
      </c>
      <c r="J435" s="34">
        <v>656.69539999999995</v>
      </c>
      <c r="K435" s="35" t="str">
        <f t="shared" si="30"/>
        <v>Leenderbos, Groote Heide &amp; De Plateaux_Lg09</v>
      </c>
      <c r="L435" s="36">
        <f>VLOOKUP(D435,DATA!A:F,5,FALSE)</f>
        <v>8.4126827976184013E-3</v>
      </c>
      <c r="M435" s="37">
        <f>VLOOKUP(D435,DATA!A:F,6,FALSE)</f>
        <v>1350</v>
      </c>
      <c r="N435" s="36">
        <f t="shared" si="31"/>
        <v>1.6033452476530057</v>
      </c>
      <c r="O435" s="36">
        <f t="shared" si="32"/>
        <v>1.6034145351556912</v>
      </c>
      <c r="P435" s="36">
        <f t="shared" si="33"/>
        <v>6.9287502685533298E-5</v>
      </c>
      <c r="Q435" s="36">
        <f t="shared" si="34"/>
        <v>0</v>
      </c>
    </row>
    <row r="436" spans="1:17" x14ac:dyDescent="0.3">
      <c r="A436" s="29">
        <v>2054312</v>
      </c>
      <c r="B436" s="1">
        <v>136</v>
      </c>
      <c r="C436" s="1" t="s">
        <v>14</v>
      </c>
      <c r="D436" s="1" t="s">
        <v>41</v>
      </c>
      <c r="E436" s="1" t="s">
        <v>42</v>
      </c>
      <c r="F436" s="47">
        <v>1071</v>
      </c>
      <c r="G436" s="34">
        <v>850.92</v>
      </c>
      <c r="H436" s="1" t="s">
        <v>216</v>
      </c>
      <c r="I436" s="34">
        <v>5.0615E-3</v>
      </c>
      <c r="J436" s="34">
        <v>599.56045338460797</v>
      </c>
      <c r="K436" s="35" t="str">
        <f t="shared" si="30"/>
        <v>Leenderbos, Groote Heide &amp; De Plateaux_H4010A</v>
      </c>
      <c r="L436" s="36">
        <f>VLOOKUP(D436,DATA!A:F,5,FALSE)</f>
        <v>1.3726988247862192E-2</v>
      </c>
      <c r="M436" s="37">
        <f>VLOOKUP(D436,DATA!A:F,6,FALSE)</f>
        <v>1285.5</v>
      </c>
      <c r="N436" s="36">
        <f t="shared" si="31"/>
        <v>0.25592600804541604</v>
      </c>
      <c r="O436" s="36">
        <f t="shared" si="32"/>
        <v>0.25594374467264125</v>
      </c>
      <c r="P436" s="36">
        <f t="shared" si="33"/>
        <v>1.7736627225206636E-5</v>
      </c>
      <c r="Q436" s="36">
        <f t="shared" si="34"/>
        <v>0</v>
      </c>
    </row>
    <row r="437" spans="1:17" x14ac:dyDescent="0.3">
      <c r="A437" s="29">
        <v>2054312</v>
      </c>
      <c r="B437" s="1">
        <v>136</v>
      </c>
      <c r="C437" s="1" t="s">
        <v>14</v>
      </c>
      <c r="D437" s="1" t="s">
        <v>43</v>
      </c>
      <c r="E437" s="1" t="s">
        <v>44</v>
      </c>
      <c r="F437" s="47">
        <v>1071</v>
      </c>
      <c r="G437" s="34">
        <v>850.92</v>
      </c>
      <c r="H437" s="1" t="s">
        <v>216</v>
      </c>
      <c r="I437" s="34">
        <v>5.0615E-3</v>
      </c>
      <c r="J437" s="34">
        <v>40.572344999999999</v>
      </c>
      <c r="K437" s="35" t="str">
        <f t="shared" si="30"/>
        <v>Leenderbos, Groote Heide &amp; De Plateaux_H7150</v>
      </c>
      <c r="L437" s="36">
        <f>VLOOKUP(D437,DATA!A:F,5,FALSE)</f>
        <v>1.3726988247862192E-2</v>
      </c>
      <c r="M437" s="37">
        <f>VLOOKUP(D437,DATA!A:F,6,FALSE)</f>
        <v>1285.5</v>
      </c>
      <c r="N437" s="36">
        <f t="shared" si="31"/>
        <v>0.25592600804541604</v>
      </c>
      <c r="O437" s="36">
        <f t="shared" si="32"/>
        <v>0.25594374467264125</v>
      </c>
      <c r="P437" s="36">
        <f t="shared" si="33"/>
        <v>1.7736627225206636E-5</v>
      </c>
      <c r="Q437" s="36">
        <f t="shared" si="34"/>
        <v>0</v>
      </c>
    </row>
    <row r="438" spans="1:17" x14ac:dyDescent="0.3">
      <c r="A438" s="29">
        <v>2054314</v>
      </c>
      <c r="B438" s="1">
        <v>136</v>
      </c>
      <c r="C438" s="1" t="s">
        <v>14</v>
      </c>
      <c r="D438" s="1" t="s">
        <v>28</v>
      </c>
      <c r="E438" s="1" t="s">
        <v>29</v>
      </c>
      <c r="F438" s="47">
        <v>1786</v>
      </c>
      <c r="G438" s="34">
        <v>1018.76</v>
      </c>
      <c r="H438" s="1" t="s">
        <v>216</v>
      </c>
      <c r="I438" s="34">
        <v>5.7919E-3</v>
      </c>
      <c r="J438" s="34">
        <v>187.23491999999999</v>
      </c>
      <c r="K438" s="35" t="str">
        <f t="shared" si="30"/>
        <v>Leenderbos, Groote Heide &amp; De Plateaux_H91D0</v>
      </c>
      <c r="L438" s="36">
        <f>VLOOKUP(D438,DATA!A:F,5,FALSE)</f>
        <v>6.9280917156857415E-3</v>
      </c>
      <c r="M438" s="37">
        <f>VLOOKUP(D438,DATA!A:F,6,FALSE)</f>
        <v>2211</v>
      </c>
      <c r="N438" s="36">
        <f t="shared" si="31"/>
        <v>2.5860553036050556E-2</v>
      </c>
      <c r="O438" s="36">
        <f t="shared" si="32"/>
        <v>2.5861590490111309E-2</v>
      </c>
      <c r="P438" s="36">
        <f t="shared" si="33"/>
        <v>1.0374540607531457E-6</v>
      </c>
      <c r="Q438" s="36">
        <f t="shared" si="34"/>
        <v>0</v>
      </c>
    </row>
    <row r="439" spans="1:17" x14ac:dyDescent="0.3">
      <c r="A439" s="29">
        <v>2054315</v>
      </c>
      <c r="B439" s="1">
        <v>136</v>
      </c>
      <c r="C439" s="1" t="s">
        <v>14</v>
      </c>
      <c r="D439" s="1" t="s">
        <v>28</v>
      </c>
      <c r="E439" s="1" t="s">
        <v>29</v>
      </c>
      <c r="F439" s="47">
        <v>1786</v>
      </c>
      <c r="G439" s="34">
        <v>1077.08</v>
      </c>
      <c r="H439" s="1" t="s">
        <v>216</v>
      </c>
      <c r="I439" s="34">
        <v>6.1101000000000003E-3</v>
      </c>
      <c r="J439" s="34">
        <v>3129.5493000000001</v>
      </c>
      <c r="K439" s="35" t="str">
        <f t="shared" si="30"/>
        <v>Leenderbos, Groote Heide &amp; De Plateaux_H91D0</v>
      </c>
      <c r="L439" s="36">
        <f>VLOOKUP(D439,DATA!A:F,5,FALSE)</f>
        <v>6.9280917156857415E-3</v>
      </c>
      <c r="M439" s="37">
        <f>VLOOKUP(D439,DATA!A:F,6,FALSE)</f>
        <v>2211</v>
      </c>
      <c r="N439" s="36">
        <f t="shared" si="31"/>
        <v>3.8730845474096283E-2</v>
      </c>
      <c r="O439" s="36">
        <f t="shared" si="32"/>
        <v>3.8732484402079548E-2</v>
      </c>
      <c r="P439" s="36">
        <f t="shared" si="33"/>
        <v>1.6389279832648707E-6</v>
      </c>
      <c r="Q439" s="36">
        <f t="shared" si="34"/>
        <v>0</v>
      </c>
    </row>
    <row r="440" spans="1:17" x14ac:dyDescent="0.3">
      <c r="A440" s="29">
        <v>2054317</v>
      </c>
      <c r="B440" s="1">
        <v>136</v>
      </c>
      <c r="C440" s="1" t="s">
        <v>14</v>
      </c>
      <c r="D440" s="1" t="s">
        <v>22</v>
      </c>
      <c r="E440" s="1" t="s">
        <v>23</v>
      </c>
      <c r="F440" s="47">
        <v>1857</v>
      </c>
      <c r="G440" s="34">
        <v>1436.69</v>
      </c>
      <c r="H440" s="1" t="s">
        <v>216</v>
      </c>
      <c r="I440" s="34">
        <v>7.4755000000000004E-3</v>
      </c>
      <c r="J440" s="34">
        <v>9502.5290000000005</v>
      </c>
      <c r="K440" s="35" t="str">
        <f t="shared" si="30"/>
        <v>Leenderbos, Groote Heide &amp; De Plateaux_H91E0C</v>
      </c>
      <c r="L440" s="36">
        <f>VLOOKUP(D440,DATA!A:F,5,FALSE)</f>
        <v>6.9280917156857415E-3</v>
      </c>
      <c r="M440" s="37">
        <f>VLOOKUP(D440,DATA!A:F,6,FALSE)</f>
        <v>2282</v>
      </c>
      <c r="N440" s="36">
        <f t="shared" si="31"/>
        <v>0.28534037739267559</v>
      </c>
      <c r="O440" s="36">
        <f t="shared" si="32"/>
        <v>0.28535511365346639</v>
      </c>
      <c r="P440" s="36">
        <f t="shared" si="33"/>
        <v>1.4736260790793043E-5</v>
      </c>
      <c r="Q440" s="36">
        <f t="shared" si="34"/>
        <v>0</v>
      </c>
    </row>
    <row r="441" spans="1:17" x14ac:dyDescent="0.3">
      <c r="A441" s="29">
        <v>2055831</v>
      </c>
      <c r="B441" s="1">
        <v>136</v>
      </c>
      <c r="C441" s="1" t="s">
        <v>14</v>
      </c>
      <c r="D441" s="1" t="s">
        <v>41</v>
      </c>
      <c r="E441" s="1" t="s">
        <v>42</v>
      </c>
      <c r="F441" s="47">
        <v>1071</v>
      </c>
      <c r="G441" s="34">
        <v>958.91</v>
      </c>
      <c r="H441" s="1" t="s">
        <v>216</v>
      </c>
      <c r="I441" s="34">
        <v>6.0632000000000004E-3</v>
      </c>
      <c r="J441" s="34">
        <v>4947.7959720590998</v>
      </c>
      <c r="K441" s="35" t="str">
        <f t="shared" si="30"/>
        <v>Leenderbos, Groote Heide &amp; De Plateaux_H4010A</v>
      </c>
      <c r="L441" s="36">
        <f>VLOOKUP(D441,DATA!A:F,5,FALSE)</f>
        <v>1.3726988247862192E-2</v>
      </c>
      <c r="M441" s="37">
        <f>VLOOKUP(D441,DATA!A:F,6,FALSE)</f>
        <v>1285.5</v>
      </c>
      <c r="N441" s="36">
        <f t="shared" si="31"/>
        <v>1.1172139896937279</v>
      </c>
      <c r="O441" s="36">
        <f t="shared" si="32"/>
        <v>1.1173059397257128</v>
      </c>
      <c r="P441" s="36">
        <f t="shared" si="33"/>
        <v>9.195003198492202E-5</v>
      </c>
      <c r="Q441" s="36">
        <f t="shared" si="34"/>
        <v>0</v>
      </c>
    </row>
    <row r="442" spans="1:17" x14ac:dyDescent="0.3">
      <c r="A442" s="29">
        <v>2055831</v>
      </c>
      <c r="B442" s="1">
        <v>136</v>
      </c>
      <c r="C442" s="1" t="s">
        <v>14</v>
      </c>
      <c r="D442" s="1" t="s">
        <v>43</v>
      </c>
      <c r="E442" s="1" t="s">
        <v>44</v>
      </c>
      <c r="F442" s="47">
        <v>1071</v>
      </c>
      <c r="G442" s="34">
        <v>958.91</v>
      </c>
      <c r="H442" s="1" t="s">
        <v>216</v>
      </c>
      <c r="I442" s="34">
        <v>6.0632000000000004E-3</v>
      </c>
      <c r="J442" s="34">
        <v>307.50332999999898</v>
      </c>
      <c r="K442" s="35" t="str">
        <f t="shared" si="30"/>
        <v>Leenderbos, Groote Heide &amp; De Plateaux_H7150</v>
      </c>
      <c r="L442" s="36">
        <f>VLOOKUP(D442,DATA!A:F,5,FALSE)</f>
        <v>1.3726988247862192E-2</v>
      </c>
      <c r="M442" s="37">
        <f>VLOOKUP(D442,DATA!A:F,6,FALSE)</f>
        <v>1285.5</v>
      </c>
      <c r="N442" s="36">
        <f t="shared" si="31"/>
        <v>1.1172139896937279</v>
      </c>
      <c r="O442" s="36">
        <f t="shared" si="32"/>
        <v>1.1173059397257128</v>
      </c>
      <c r="P442" s="36">
        <f t="shared" si="33"/>
        <v>9.195003198492202E-5</v>
      </c>
      <c r="Q442" s="36">
        <f t="shared" si="34"/>
        <v>0</v>
      </c>
    </row>
    <row r="443" spans="1:17" x14ac:dyDescent="0.3">
      <c r="A443" s="29">
        <v>2055832</v>
      </c>
      <c r="B443" s="1">
        <v>136</v>
      </c>
      <c r="C443" s="1" t="s">
        <v>14</v>
      </c>
      <c r="D443" s="1" t="s">
        <v>41</v>
      </c>
      <c r="E443" s="1" t="s">
        <v>42</v>
      </c>
      <c r="F443" s="47">
        <v>1071</v>
      </c>
      <c r="G443" s="34">
        <v>886.73</v>
      </c>
      <c r="H443" s="1" t="s">
        <v>216</v>
      </c>
      <c r="I443" s="34">
        <v>5.4438000000000004E-3</v>
      </c>
      <c r="J443" s="34">
        <v>921.07410000000004</v>
      </c>
      <c r="K443" s="35" t="str">
        <f t="shared" si="30"/>
        <v>Leenderbos, Groote Heide &amp; De Plateaux_H4010A</v>
      </c>
      <c r="L443" s="36">
        <f>VLOOKUP(D443,DATA!A:F,5,FALSE)</f>
        <v>1.3726988247862192E-2</v>
      </c>
      <c r="M443" s="37">
        <f>VLOOKUP(D443,DATA!A:F,6,FALSE)</f>
        <v>1285.5</v>
      </c>
      <c r="N443" s="36">
        <f t="shared" si="31"/>
        <v>0.41772709696404198</v>
      </c>
      <c r="O443" s="36">
        <f t="shared" si="32"/>
        <v>0.41775818320412511</v>
      </c>
      <c r="P443" s="36">
        <f t="shared" si="33"/>
        <v>3.1086240083133543E-5</v>
      </c>
      <c r="Q443" s="36">
        <f t="shared" si="34"/>
        <v>0</v>
      </c>
    </row>
    <row r="444" spans="1:17" x14ac:dyDescent="0.3">
      <c r="A444" s="29">
        <v>2055838</v>
      </c>
      <c r="B444" s="1">
        <v>136</v>
      </c>
      <c r="C444" s="1" t="s">
        <v>14</v>
      </c>
      <c r="D444" s="1" t="s">
        <v>51</v>
      </c>
      <c r="E444" s="1" t="s">
        <v>52</v>
      </c>
      <c r="F444" s="47">
        <v>1000</v>
      </c>
      <c r="G444" s="34">
        <v>899.3</v>
      </c>
      <c r="H444" s="1" t="s">
        <v>216</v>
      </c>
      <c r="I444" s="34">
        <v>5.5852000000000002E-3</v>
      </c>
      <c r="J444" s="34">
        <v>4326.1549999999997</v>
      </c>
      <c r="K444" s="35" t="str">
        <f t="shared" si="30"/>
        <v>Leenderbos, Groote Heide &amp; De Plateaux_Lg09</v>
      </c>
      <c r="L444" s="36">
        <f>VLOOKUP(D444,DATA!A:F,5,FALSE)</f>
        <v>8.4126827976184013E-3</v>
      </c>
      <c r="M444" s="37">
        <f>VLOOKUP(D444,DATA!A:F,6,FALSE)</f>
        <v>1350</v>
      </c>
      <c r="N444" s="36">
        <f t="shared" si="31"/>
        <v>2.2061859004087965</v>
      </c>
      <c r="O444" s="36">
        <f t="shared" si="32"/>
        <v>2.2062872767202499</v>
      </c>
      <c r="P444" s="36">
        <f t="shared" si="33"/>
        <v>1.0137631145346049E-4</v>
      </c>
      <c r="Q444" s="36">
        <f t="shared" si="34"/>
        <v>0</v>
      </c>
    </row>
    <row r="445" spans="1:17" x14ac:dyDescent="0.3">
      <c r="A445" s="29">
        <v>2055839</v>
      </c>
      <c r="B445" s="1">
        <v>136</v>
      </c>
      <c r="C445" s="1" t="s">
        <v>14</v>
      </c>
      <c r="D445" s="1" t="s">
        <v>41</v>
      </c>
      <c r="E445" s="1" t="s">
        <v>42</v>
      </c>
      <c r="F445" s="47">
        <v>1071</v>
      </c>
      <c r="G445" s="34">
        <v>849.35</v>
      </c>
      <c r="H445" s="1" t="s">
        <v>216</v>
      </c>
      <c r="I445" s="34">
        <v>5.2553000000000001E-3</v>
      </c>
      <c r="J445" s="34">
        <v>2973.5658056664001</v>
      </c>
      <c r="K445" s="35" t="str">
        <f t="shared" si="30"/>
        <v>Leenderbos, Groote Heide &amp; De Plateaux_H4010A</v>
      </c>
      <c r="L445" s="36">
        <f>VLOOKUP(D445,DATA!A:F,5,FALSE)</f>
        <v>1.3726988247862192E-2</v>
      </c>
      <c r="M445" s="37">
        <f>VLOOKUP(D445,DATA!A:F,6,FALSE)</f>
        <v>1285.5</v>
      </c>
      <c r="N445" s="36">
        <f t="shared" si="31"/>
        <v>0.25048312852061017</v>
      </c>
      <c r="O445" s="36">
        <f t="shared" si="32"/>
        <v>0.2505011536188797</v>
      </c>
      <c r="P445" s="36">
        <f t="shared" si="33"/>
        <v>1.8025098269536244E-5</v>
      </c>
      <c r="Q445" s="36">
        <f t="shared" si="34"/>
        <v>0</v>
      </c>
    </row>
    <row r="446" spans="1:17" x14ac:dyDescent="0.3">
      <c r="A446" s="29">
        <v>2055839</v>
      </c>
      <c r="B446" s="1">
        <v>136</v>
      </c>
      <c r="C446" s="1" t="s">
        <v>14</v>
      </c>
      <c r="D446" s="1" t="s">
        <v>51</v>
      </c>
      <c r="E446" s="1" t="s">
        <v>52</v>
      </c>
      <c r="F446" s="47">
        <v>1000</v>
      </c>
      <c r="G446" s="34">
        <v>849.35</v>
      </c>
      <c r="H446" s="1" t="s">
        <v>216</v>
      </c>
      <c r="I446" s="34">
        <v>5.2553000000000001E-3</v>
      </c>
      <c r="J446" s="34">
        <v>201.54468</v>
      </c>
      <c r="K446" s="35" t="str">
        <f t="shared" si="30"/>
        <v>Leenderbos, Groote Heide &amp; De Plateaux_Lg09</v>
      </c>
      <c r="L446" s="36">
        <f>VLOOKUP(D446,DATA!A:F,5,FALSE)</f>
        <v>8.4126827976184013E-3</v>
      </c>
      <c r="M446" s="37">
        <f>VLOOKUP(D446,DATA!A:F,6,FALSE)</f>
        <v>1350</v>
      </c>
      <c r="N446" s="36">
        <f t="shared" si="31"/>
        <v>1.4603114772681853</v>
      </c>
      <c r="O446" s="36">
        <f t="shared" si="32"/>
        <v>1.4603750979077403</v>
      </c>
      <c r="P446" s="36">
        <f t="shared" si="33"/>
        <v>6.362063955500652E-5</v>
      </c>
      <c r="Q446" s="36">
        <f t="shared" si="34"/>
        <v>0</v>
      </c>
    </row>
    <row r="447" spans="1:17" x14ac:dyDescent="0.3">
      <c r="A447" s="29">
        <v>2055840</v>
      </c>
      <c r="B447" s="1">
        <v>136</v>
      </c>
      <c r="C447" s="1" t="s">
        <v>14</v>
      </c>
      <c r="D447" s="1" t="s">
        <v>41</v>
      </c>
      <c r="E447" s="1" t="s">
        <v>42</v>
      </c>
      <c r="F447" s="47">
        <v>1071</v>
      </c>
      <c r="G447" s="34">
        <v>837.53</v>
      </c>
      <c r="H447" s="1" t="s">
        <v>216</v>
      </c>
      <c r="I447" s="34">
        <v>5.1016000000000004E-3</v>
      </c>
      <c r="J447" s="34">
        <v>3631.7759999999998</v>
      </c>
      <c r="K447" s="35" t="str">
        <f t="shared" si="30"/>
        <v>Leenderbos, Groote Heide &amp; De Plateaux_H4010A</v>
      </c>
      <c r="L447" s="36">
        <f>VLOOKUP(D447,DATA!A:F,5,FALSE)</f>
        <v>1.3726988247862192E-2</v>
      </c>
      <c r="M447" s="37">
        <f>VLOOKUP(D447,DATA!A:F,6,FALSE)</f>
        <v>1285.5</v>
      </c>
      <c r="N447" s="36">
        <f t="shared" si="31"/>
        <v>0.21304721222128709</v>
      </c>
      <c r="O447" s="36">
        <f t="shared" si="32"/>
        <v>0.21306210056629965</v>
      </c>
      <c r="P447" s="36">
        <f t="shared" si="33"/>
        <v>1.4888345012564752E-5</v>
      </c>
      <c r="Q447" s="36">
        <f t="shared" si="34"/>
        <v>0</v>
      </c>
    </row>
    <row r="448" spans="1:17" x14ac:dyDescent="0.3">
      <c r="A448" s="29">
        <v>2055840</v>
      </c>
      <c r="B448" s="1">
        <v>136</v>
      </c>
      <c r="C448" s="1" t="s">
        <v>14</v>
      </c>
      <c r="D448" s="1" t="s">
        <v>43</v>
      </c>
      <c r="E448" s="1" t="s">
        <v>44</v>
      </c>
      <c r="F448" s="47">
        <v>1071</v>
      </c>
      <c r="G448" s="34">
        <v>837.53</v>
      </c>
      <c r="H448" s="1" t="s">
        <v>216</v>
      </c>
      <c r="I448" s="34">
        <v>5.1016000000000004E-3</v>
      </c>
      <c r="J448" s="34">
        <v>2686.5688</v>
      </c>
      <c r="K448" s="35" t="str">
        <f t="shared" si="30"/>
        <v>Leenderbos, Groote Heide &amp; De Plateaux_H7150</v>
      </c>
      <c r="L448" s="36">
        <f>VLOOKUP(D448,DATA!A:F,5,FALSE)</f>
        <v>1.3726988247862192E-2</v>
      </c>
      <c r="M448" s="37">
        <f>VLOOKUP(D448,DATA!A:F,6,FALSE)</f>
        <v>1285.5</v>
      </c>
      <c r="N448" s="36">
        <f t="shared" si="31"/>
        <v>0.21304721222128709</v>
      </c>
      <c r="O448" s="36">
        <f t="shared" si="32"/>
        <v>0.21306210056629965</v>
      </c>
      <c r="P448" s="36">
        <f t="shared" si="33"/>
        <v>1.4888345012564752E-5</v>
      </c>
      <c r="Q448" s="36">
        <f t="shared" si="34"/>
        <v>0</v>
      </c>
    </row>
    <row r="449" spans="1:17" x14ac:dyDescent="0.3">
      <c r="A449" s="29">
        <v>2055840</v>
      </c>
      <c r="B449" s="1">
        <v>136</v>
      </c>
      <c r="C449" s="1" t="s">
        <v>14</v>
      </c>
      <c r="D449" s="1" t="s">
        <v>51</v>
      </c>
      <c r="E449" s="1" t="s">
        <v>52</v>
      </c>
      <c r="F449" s="47">
        <v>1000</v>
      </c>
      <c r="G449" s="34">
        <v>837.53</v>
      </c>
      <c r="H449" s="1" t="s">
        <v>216</v>
      </c>
      <c r="I449" s="34">
        <v>5.1016000000000004E-3</v>
      </c>
      <c r="J449" s="34">
        <v>883.26604999999995</v>
      </c>
      <c r="K449" s="35" t="str">
        <f t="shared" si="30"/>
        <v>Leenderbos, Groote Heide &amp; De Plateaux_Lg09</v>
      </c>
      <c r="L449" s="36">
        <f>VLOOKUP(D449,DATA!A:F,5,FALSE)</f>
        <v>8.4126827976184013E-3</v>
      </c>
      <c r="M449" s="37">
        <f>VLOOKUP(D449,DATA!A:F,6,FALSE)</f>
        <v>1350</v>
      </c>
      <c r="N449" s="36">
        <f t="shared" si="31"/>
        <v>1.3239173617255848</v>
      </c>
      <c r="O449" s="36">
        <f t="shared" si="32"/>
        <v>1.3239734307201501</v>
      </c>
      <c r="P449" s="36">
        <f t="shared" si="33"/>
        <v>5.6068994565228181E-5</v>
      </c>
      <c r="Q449" s="36">
        <f t="shared" si="34"/>
        <v>0</v>
      </c>
    </row>
    <row r="450" spans="1:17" x14ac:dyDescent="0.3">
      <c r="A450" s="29">
        <v>2055841</v>
      </c>
      <c r="B450" s="1">
        <v>136</v>
      </c>
      <c r="C450" s="1" t="s">
        <v>14</v>
      </c>
      <c r="D450" s="1" t="s">
        <v>41</v>
      </c>
      <c r="E450" s="1" t="s">
        <v>42</v>
      </c>
      <c r="F450" s="47">
        <v>1071</v>
      </c>
      <c r="G450" s="34">
        <v>853.46</v>
      </c>
      <c r="H450" s="1" t="s">
        <v>216</v>
      </c>
      <c r="I450" s="34">
        <v>5.1580000000000003E-3</v>
      </c>
      <c r="J450" s="34">
        <v>3708.11</v>
      </c>
      <c r="K450" s="35" t="str">
        <f t="shared" si="30"/>
        <v>Leenderbos, Groote Heide &amp; De Plateaux_H4010A</v>
      </c>
      <c r="L450" s="36">
        <f>VLOOKUP(D450,DATA!A:F,5,FALSE)</f>
        <v>1.3726988247862192E-2</v>
      </c>
      <c r="M450" s="37">
        <f>VLOOKUP(D450,DATA!A:F,6,FALSE)</f>
        <v>1285.5</v>
      </c>
      <c r="N450" s="36">
        <f t="shared" si="31"/>
        <v>0.26498258834720634</v>
      </c>
      <c r="O450" s="36">
        <f t="shared" si="32"/>
        <v>0.26500130106633019</v>
      </c>
      <c r="P450" s="36">
        <f t="shared" si="33"/>
        <v>1.8712719123847865E-5</v>
      </c>
      <c r="Q450" s="36">
        <f t="shared" si="34"/>
        <v>0</v>
      </c>
    </row>
    <row r="451" spans="1:17" x14ac:dyDescent="0.3">
      <c r="A451" s="29">
        <v>2055842</v>
      </c>
      <c r="B451" s="1">
        <v>136</v>
      </c>
      <c r="C451" s="1" t="s">
        <v>14</v>
      </c>
      <c r="D451" s="1" t="s">
        <v>41</v>
      </c>
      <c r="E451" s="1" t="s">
        <v>42</v>
      </c>
      <c r="F451" s="47">
        <v>1071</v>
      </c>
      <c r="G451" s="34">
        <v>947.24</v>
      </c>
      <c r="H451" s="1" t="s">
        <v>216</v>
      </c>
      <c r="I451" s="34">
        <v>5.4844999999999998E-3</v>
      </c>
      <c r="J451" s="34">
        <v>2630.9241373664499</v>
      </c>
      <c r="K451" s="35" t="str">
        <f t="shared" ref="K451:K514" si="35">_xlfn.CONCAT(C451,"_",D451)</f>
        <v>Leenderbos, Groote Heide &amp; De Plateaux_H4010A</v>
      </c>
      <c r="L451" s="36">
        <f>VLOOKUP(D451,DATA!A:F,5,FALSE)</f>
        <v>1.3726988247862192E-2</v>
      </c>
      <c r="M451" s="37">
        <f>VLOOKUP(D451,DATA!A:F,6,FALSE)</f>
        <v>1285.5</v>
      </c>
      <c r="N451" s="36">
        <f t="shared" ref="N451:N514" si="36">100/(1+EXP(-L451*(G451-M451)))</f>
        <v>0.95341901665830642</v>
      </c>
      <c r="O451" s="36">
        <f t="shared" ref="O451:O514" si="37">100/(1+EXP(-L451*((G451+I451)-M451)))</f>
        <v>0.95349011371757619</v>
      </c>
      <c r="P451" s="36">
        <f t="shared" ref="P451:P514" si="38">O451-N451</f>
        <v>7.109705926977572E-5</v>
      </c>
      <c r="Q451" s="36">
        <f t="shared" ref="Q451:Q514" si="39">IF(AND(H451&lt;&gt;"below",I451&gt;=0.005),J451*P451/100,0)</f>
        <v>0</v>
      </c>
    </row>
    <row r="452" spans="1:17" x14ac:dyDescent="0.3">
      <c r="A452" s="29">
        <v>2055842</v>
      </c>
      <c r="B452" s="1">
        <v>136</v>
      </c>
      <c r="C452" s="1" t="s">
        <v>14</v>
      </c>
      <c r="D452" s="1" t="s">
        <v>43</v>
      </c>
      <c r="E452" s="1" t="s">
        <v>44</v>
      </c>
      <c r="F452" s="47">
        <v>1071</v>
      </c>
      <c r="G452" s="34">
        <v>947.24</v>
      </c>
      <c r="H452" s="1" t="s">
        <v>216</v>
      </c>
      <c r="I452" s="34">
        <v>5.4844999999999998E-3</v>
      </c>
      <c r="J452" s="34">
        <v>1208.96150051519</v>
      </c>
      <c r="K452" s="35" t="str">
        <f t="shared" si="35"/>
        <v>Leenderbos, Groote Heide &amp; De Plateaux_H7150</v>
      </c>
      <c r="L452" s="36">
        <f>VLOOKUP(D452,DATA!A:F,5,FALSE)</f>
        <v>1.3726988247862192E-2</v>
      </c>
      <c r="M452" s="37">
        <f>VLOOKUP(D452,DATA!A:F,6,FALSE)</f>
        <v>1285.5</v>
      </c>
      <c r="N452" s="36">
        <f t="shared" si="36"/>
        <v>0.95341901665830642</v>
      </c>
      <c r="O452" s="36">
        <f t="shared" si="37"/>
        <v>0.95349011371757619</v>
      </c>
      <c r="P452" s="36">
        <f t="shared" si="38"/>
        <v>7.109705926977572E-5</v>
      </c>
      <c r="Q452" s="36">
        <f t="shared" si="39"/>
        <v>0</v>
      </c>
    </row>
    <row r="453" spans="1:17" x14ac:dyDescent="0.3">
      <c r="A453" s="29">
        <v>2055842</v>
      </c>
      <c r="B453" s="1">
        <v>136</v>
      </c>
      <c r="C453" s="1" t="s">
        <v>14</v>
      </c>
      <c r="D453" s="1" t="s">
        <v>59</v>
      </c>
      <c r="E453" s="1" t="s">
        <v>60</v>
      </c>
      <c r="F453" s="47">
        <v>1071</v>
      </c>
      <c r="G453" s="34">
        <v>947.24</v>
      </c>
      <c r="H453" s="1" t="s">
        <v>216</v>
      </c>
      <c r="I453" s="34">
        <v>5.4844999999999998E-3</v>
      </c>
      <c r="J453" s="34">
        <v>166.80981</v>
      </c>
      <c r="K453" s="35" t="str">
        <f t="shared" si="35"/>
        <v>Leenderbos, Groote Heide &amp; De Plateaux_H9190</v>
      </c>
      <c r="L453" s="36">
        <f>VLOOKUP(D453,DATA!A:F,5,FALSE)</f>
        <v>1.3726988247862192E-2</v>
      </c>
      <c r="M453" s="37">
        <f>VLOOKUP(D453,DATA!A:F,6,FALSE)</f>
        <v>1285.5</v>
      </c>
      <c r="N453" s="36">
        <f t="shared" si="36"/>
        <v>0.95341901665830642</v>
      </c>
      <c r="O453" s="36">
        <f t="shared" si="37"/>
        <v>0.95349011371757619</v>
      </c>
      <c r="P453" s="36">
        <f t="shared" si="38"/>
        <v>7.109705926977572E-5</v>
      </c>
      <c r="Q453" s="36">
        <f t="shared" si="39"/>
        <v>0</v>
      </c>
    </row>
    <row r="454" spans="1:17" x14ac:dyDescent="0.3">
      <c r="A454" s="29">
        <v>2055844</v>
      </c>
      <c r="B454" s="1">
        <v>136</v>
      </c>
      <c r="C454" s="1" t="s">
        <v>14</v>
      </c>
      <c r="D454" s="1" t="s">
        <v>28</v>
      </c>
      <c r="E454" s="1" t="s">
        <v>29</v>
      </c>
      <c r="F454" s="47">
        <v>1786</v>
      </c>
      <c r="G454" s="34">
        <v>1049.43</v>
      </c>
      <c r="H454" s="1" t="s">
        <v>216</v>
      </c>
      <c r="I454" s="34">
        <v>5.9610000000000002E-3</v>
      </c>
      <c r="J454" s="34">
        <v>3463.6372000000001</v>
      </c>
      <c r="K454" s="35" t="str">
        <f t="shared" si="35"/>
        <v>Leenderbos, Groote Heide &amp; De Plateaux_H91D0</v>
      </c>
      <c r="L454" s="36">
        <f>VLOOKUP(D454,DATA!A:F,5,FALSE)</f>
        <v>6.9280917156857415E-3</v>
      </c>
      <c r="M454" s="37">
        <f>VLOOKUP(D454,DATA!A:F,6,FALSE)</f>
        <v>2211</v>
      </c>
      <c r="N454" s="36">
        <f t="shared" si="36"/>
        <v>3.1981004257568058E-2</v>
      </c>
      <c r="O454" s="36">
        <f t="shared" si="37"/>
        <v>3.1982324625279793E-2</v>
      </c>
      <c r="P454" s="36">
        <f t="shared" si="38"/>
        <v>1.3203677117351598E-6</v>
      </c>
      <c r="Q454" s="36">
        <f t="shared" si="39"/>
        <v>0</v>
      </c>
    </row>
    <row r="455" spans="1:17" x14ac:dyDescent="0.3">
      <c r="A455" s="29">
        <v>2055845</v>
      </c>
      <c r="B455" s="1">
        <v>136</v>
      </c>
      <c r="C455" s="1" t="s">
        <v>14</v>
      </c>
      <c r="D455" s="1" t="s">
        <v>28</v>
      </c>
      <c r="E455" s="1" t="s">
        <v>29</v>
      </c>
      <c r="F455" s="47">
        <v>1786</v>
      </c>
      <c r="G455" s="34">
        <v>1233.56</v>
      </c>
      <c r="H455" s="1" t="s">
        <v>216</v>
      </c>
      <c r="I455" s="34">
        <v>7.1653999999999997E-3</v>
      </c>
      <c r="J455" s="34">
        <v>8932.2219999999998</v>
      </c>
      <c r="K455" s="35" t="str">
        <f t="shared" si="35"/>
        <v>Leenderbos, Groote Heide &amp; De Plateaux_H91D0</v>
      </c>
      <c r="L455" s="36">
        <f>VLOOKUP(D455,DATA!A:F,5,FALSE)</f>
        <v>6.9280917156857415E-3</v>
      </c>
      <c r="M455" s="37">
        <f>VLOOKUP(D455,DATA!A:F,6,FALSE)</f>
        <v>2211</v>
      </c>
      <c r="N455" s="36">
        <f t="shared" si="36"/>
        <v>0.11443265872404318</v>
      </c>
      <c r="O455" s="36">
        <f t="shared" si="37"/>
        <v>0.11443833309275274</v>
      </c>
      <c r="P455" s="36">
        <f t="shared" si="38"/>
        <v>5.6743687095600626E-6</v>
      </c>
      <c r="Q455" s="36">
        <f t="shared" si="39"/>
        <v>0</v>
      </c>
    </row>
    <row r="456" spans="1:17" x14ac:dyDescent="0.3">
      <c r="A456" s="29">
        <v>2055846</v>
      </c>
      <c r="B456" s="1">
        <v>136</v>
      </c>
      <c r="C456" s="1" t="s">
        <v>14</v>
      </c>
      <c r="D456" s="1" t="s">
        <v>22</v>
      </c>
      <c r="E456" s="1" t="s">
        <v>23</v>
      </c>
      <c r="F456" s="47">
        <v>1857</v>
      </c>
      <c r="G456" s="34">
        <v>1377.36</v>
      </c>
      <c r="H456" s="1" t="s">
        <v>216</v>
      </c>
      <c r="I456" s="34">
        <v>7.5171999999999999E-3</v>
      </c>
      <c r="J456" s="34">
        <v>5325.9263000000001</v>
      </c>
      <c r="K456" s="35" t="str">
        <f t="shared" si="35"/>
        <v>Leenderbos, Groote Heide &amp; De Plateaux_H91E0C</v>
      </c>
      <c r="L456" s="36">
        <f>VLOOKUP(D456,DATA!A:F,5,FALSE)</f>
        <v>6.9280917156857415E-3</v>
      </c>
      <c r="M456" s="37">
        <f>VLOOKUP(D456,DATA!A:F,6,FALSE)</f>
        <v>2282</v>
      </c>
      <c r="N456" s="36">
        <f t="shared" si="36"/>
        <v>0.18935077978174786</v>
      </c>
      <c r="O456" s="36">
        <f t="shared" si="37"/>
        <v>0.18936062272492782</v>
      </c>
      <c r="P456" s="36">
        <f t="shared" si="38"/>
        <v>9.8429431799607059E-6</v>
      </c>
      <c r="Q456" s="36">
        <f t="shared" si="39"/>
        <v>0</v>
      </c>
    </row>
    <row r="457" spans="1:17" x14ac:dyDescent="0.3">
      <c r="A457" s="29">
        <v>2055847</v>
      </c>
      <c r="B457" s="1">
        <v>136</v>
      </c>
      <c r="C457" s="1" t="s">
        <v>14</v>
      </c>
      <c r="D457" s="1" t="s">
        <v>22</v>
      </c>
      <c r="E457" s="1" t="s">
        <v>23</v>
      </c>
      <c r="F457" s="47">
        <v>1857</v>
      </c>
      <c r="G457" s="34">
        <v>1399.48</v>
      </c>
      <c r="H457" s="1" t="s">
        <v>216</v>
      </c>
      <c r="I457" s="34">
        <v>7.0409000000000001E-3</v>
      </c>
      <c r="J457" s="34">
        <v>2021.0677000000001</v>
      </c>
      <c r="K457" s="35" t="str">
        <f t="shared" si="35"/>
        <v>Leenderbos, Groote Heide &amp; De Plateaux_H91E0C</v>
      </c>
      <c r="L457" s="36">
        <f>VLOOKUP(D457,DATA!A:F,5,FALSE)</f>
        <v>6.9280917156857415E-3</v>
      </c>
      <c r="M457" s="37">
        <f>VLOOKUP(D457,DATA!A:F,6,FALSE)</f>
        <v>2282</v>
      </c>
      <c r="N457" s="36">
        <f t="shared" si="36"/>
        <v>0.22064103743278202</v>
      </c>
      <c r="O457" s="36">
        <f t="shared" si="37"/>
        <v>0.22065177681626758</v>
      </c>
      <c r="P457" s="36">
        <f t="shared" si="38"/>
        <v>1.0739383485558474E-5</v>
      </c>
      <c r="Q457" s="36">
        <f t="shared" si="39"/>
        <v>0</v>
      </c>
    </row>
    <row r="458" spans="1:17" x14ac:dyDescent="0.3">
      <c r="A458" s="29">
        <v>2057367</v>
      </c>
      <c r="B458" s="1">
        <v>136</v>
      </c>
      <c r="C458" s="1" t="s">
        <v>14</v>
      </c>
      <c r="D458" s="1" t="s">
        <v>51</v>
      </c>
      <c r="E458" s="1" t="s">
        <v>52</v>
      </c>
      <c r="F458" s="47">
        <v>1000</v>
      </c>
      <c r="G458" s="34">
        <v>927.23</v>
      </c>
      <c r="H458" s="1" t="s">
        <v>216</v>
      </c>
      <c r="I458" s="34">
        <v>5.7124000000000003E-3</v>
      </c>
      <c r="J458" s="34">
        <v>310.04156</v>
      </c>
      <c r="K458" s="35" t="str">
        <f t="shared" si="35"/>
        <v>Leenderbos, Groote Heide &amp; De Plateaux_Lg09</v>
      </c>
      <c r="L458" s="36">
        <f>VLOOKUP(D458,DATA!A:F,5,FALSE)</f>
        <v>8.4126827976184013E-3</v>
      </c>
      <c r="M458" s="37">
        <f>VLOOKUP(D458,DATA!A:F,6,FALSE)</f>
        <v>1350</v>
      </c>
      <c r="N458" s="36">
        <f t="shared" si="36"/>
        <v>2.7743181000649932</v>
      </c>
      <c r="O458" s="36">
        <f t="shared" si="37"/>
        <v>2.7744477284868974</v>
      </c>
      <c r="P458" s="36">
        <f t="shared" si="38"/>
        <v>1.296284219041155E-4</v>
      </c>
      <c r="Q458" s="36">
        <f t="shared" si="39"/>
        <v>0</v>
      </c>
    </row>
    <row r="459" spans="1:17" x14ac:dyDescent="0.3">
      <c r="A459" s="29">
        <v>2057368</v>
      </c>
      <c r="B459" s="1">
        <v>136</v>
      </c>
      <c r="C459" s="1" t="s">
        <v>14</v>
      </c>
      <c r="D459" s="1" t="s">
        <v>41</v>
      </c>
      <c r="E459" s="1" t="s">
        <v>42</v>
      </c>
      <c r="F459" s="47">
        <v>1071</v>
      </c>
      <c r="G459" s="34">
        <v>849.96</v>
      </c>
      <c r="H459" s="1" t="s">
        <v>216</v>
      </c>
      <c r="I459" s="34">
        <v>5.2170999999999997E-3</v>
      </c>
      <c r="J459" s="34">
        <v>1144.6963000000001</v>
      </c>
      <c r="K459" s="35" t="str">
        <f t="shared" si="35"/>
        <v>Leenderbos, Groote Heide &amp; De Plateaux_H4010A</v>
      </c>
      <c r="L459" s="36">
        <f>VLOOKUP(D459,DATA!A:F,5,FALSE)</f>
        <v>1.3726988247862192E-2</v>
      </c>
      <c r="M459" s="37">
        <f>VLOOKUP(D459,DATA!A:F,6,FALSE)</f>
        <v>1285.5</v>
      </c>
      <c r="N459" s="36">
        <f t="shared" si="36"/>
        <v>0.2525840255779418</v>
      </c>
      <c r="O459" s="36">
        <f t="shared" si="37"/>
        <v>0.25260206935406715</v>
      </c>
      <c r="P459" s="36">
        <f t="shared" si="38"/>
        <v>1.8043776125353794E-5</v>
      </c>
      <c r="Q459" s="36">
        <f t="shared" si="39"/>
        <v>0</v>
      </c>
    </row>
    <row r="460" spans="1:17" x14ac:dyDescent="0.3">
      <c r="A460" s="29">
        <v>2057368</v>
      </c>
      <c r="B460" s="1">
        <v>136</v>
      </c>
      <c r="C460" s="1" t="s">
        <v>14</v>
      </c>
      <c r="D460" s="1" t="s">
        <v>51</v>
      </c>
      <c r="E460" s="1" t="s">
        <v>52</v>
      </c>
      <c r="F460" s="47">
        <v>1000</v>
      </c>
      <c r="G460" s="34">
        <v>849.96</v>
      </c>
      <c r="H460" s="1" t="s">
        <v>216</v>
      </c>
      <c r="I460" s="34">
        <v>5.2170999999999997E-3</v>
      </c>
      <c r="J460" s="34">
        <v>93.003174000000001</v>
      </c>
      <c r="K460" s="35" t="str">
        <f t="shared" si="35"/>
        <v>Leenderbos, Groote Heide &amp; De Plateaux_Lg09</v>
      </c>
      <c r="L460" s="36">
        <f>VLOOKUP(D460,DATA!A:F,5,FALSE)</f>
        <v>8.4126827976184013E-3</v>
      </c>
      <c r="M460" s="37">
        <f>VLOOKUP(D460,DATA!A:F,6,FALSE)</f>
        <v>1350</v>
      </c>
      <c r="N460" s="36">
        <f t="shared" si="36"/>
        <v>1.4677144001212641</v>
      </c>
      <c r="O460" s="36">
        <f t="shared" si="37"/>
        <v>1.4677778737077671</v>
      </c>
      <c r="P460" s="36">
        <f t="shared" si="38"/>
        <v>6.3473586503048907E-5</v>
      </c>
      <c r="Q460" s="36">
        <f t="shared" si="39"/>
        <v>0</v>
      </c>
    </row>
    <row r="461" spans="1:17" x14ac:dyDescent="0.3">
      <c r="A461" s="29">
        <v>2057369</v>
      </c>
      <c r="B461" s="1">
        <v>136</v>
      </c>
      <c r="C461" s="1" t="s">
        <v>14</v>
      </c>
      <c r="D461" s="1" t="s">
        <v>41</v>
      </c>
      <c r="E461" s="1" t="s">
        <v>42</v>
      </c>
      <c r="F461" s="47">
        <v>1071</v>
      </c>
      <c r="G461" s="34">
        <v>848.4</v>
      </c>
      <c r="H461" s="1" t="s">
        <v>216</v>
      </c>
      <c r="I461" s="34">
        <v>5.1628000000000004E-3</v>
      </c>
      <c r="J461" s="34">
        <v>3012.8606</v>
      </c>
      <c r="K461" s="35" t="str">
        <f t="shared" si="35"/>
        <v>Leenderbos, Groote Heide &amp; De Plateaux_H4010A</v>
      </c>
      <c r="L461" s="36">
        <f>VLOOKUP(D461,DATA!A:F,5,FALSE)</f>
        <v>1.3726988247862192E-2</v>
      </c>
      <c r="M461" s="37">
        <f>VLOOKUP(D461,DATA!A:F,6,FALSE)</f>
        <v>1285.5</v>
      </c>
      <c r="N461" s="36">
        <f t="shared" si="36"/>
        <v>0.24724589834670924</v>
      </c>
      <c r="O461" s="36">
        <f t="shared" si="37"/>
        <v>0.24726337788138814</v>
      </c>
      <c r="P461" s="36">
        <f t="shared" si="38"/>
        <v>1.7479534678899178E-5</v>
      </c>
      <c r="Q461" s="36">
        <f t="shared" si="39"/>
        <v>0</v>
      </c>
    </row>
    <row r="462" spans="1:17" x14ac:dyDescent="0.3">
      <c r="A462" s="29">
        <v>2057370</v>
      </c>
      <c r="B462" s="1">
        <v>136</v>
      </c>
      <c r="C462" s="1" t="s">
        <v>14</v>
      </c>
      <c r="D462" s="1" t="s">
        <v>41</v>
      </c>
      <c r="E462" s="1" t="s">
        <v>42</v>
      </c>
      <c r="F462" s="47">
        <v>1071</v>
      </c>
      <c r="G462" s="34">
        <v>855.11</v>
      </c>
      <c r="H462" s="1" t="s">
        <v>216</v>
      </c>
      <c r="I462" s="34">
        <v>5.0708999999999997E-3</v>
      </c>
      <c r="J462" s="34">
        <v>2546.81345795576</v>
      </c>
      <c r="K462" s="35" t="str">
        <f t="shared" si="35"/>
        <v>Leenderbos, Groote Heide &amp; De Plateaux_H4010A</v>
      </c>
      <c r="L462" s="36">
        <f>VLOOKUP(D462,DATA!A:F,5,FALSE)</f>
        <v>1.3726988247862192E-2</v>
      </c>
      <c r="M462" s="37">
        <f>VLOOKUP(D462,DATA!A:F,6,FALSE)</f>
        <v>1285.5</v>
      </c>
      <c r="N462" s="36">
        <f t="shared" si="36"/>
        <v>0.27103635136807402</v>
      </c>
      <c r="O462" s="36">
        <f t="shared" si="37"/>
        <v>0.27105516723313111</v>
      </c>
      <c r="P462" s="36">
        <f t="shared" si="38"/>
        <v>1.8815865057086878E-5</v>
      </c>
      <c r="Q462" s="36">
        <f t="shared" si="39"/>
        <v>0</v>
      </c>
    </row>
    <row r="463" spans="1:17" x14ac:dyDescent="0.3">
      <c r="A463" s="29">
        <v>2057370</v>
      </c>
      <c r="B463" s="1">
        <v>136</v>
      </c>
      <c r="C463" s="1" t="s">
        <v>14</v>
      </c>
      <c r="D463" s="1" t="s">
        <v>43</v>
      </c>
      <c r="E463" s="1" t="s">
        <v>44</v>
      </c>
      <c r="F463" s="47">
        <v>1071</v>
      </c>
      <c r="G463" s="34">
        <v>855.11</v>
      </c>
      <c r="H463" s="1" t="s">
        <v>216</v>
      </c>
      <c r="I463" s="34">
        <v>5.0708999999999997E-3</v>
      </c>
      <c r="J463" s="34">
        <v>149.59972891875799</v>
      </c>
      <c r="K463" s="35" t="str">
        <f t="shared" si="35"/>
        <v>Leenderbos, Groote Heide &amp; De Plateaux_H7150</v>
      </c>
      <c r="L463" s="36">
        <f>VLOOKUP(D463,DATA!A:F,5,FALSE)</f>
        <v>1.3726988247862192E-2</v>
      </c>
      <c r="M463" s="37">
        <f>VLOOKUP(D463,DATA!A:F,6,FALSE)</f>
        <v>1285.5</v>
      </c>
      <c r="N463" s="36">
        <f t="shared" si="36"/>
        <v>0.27103635136807402</v>
      </c>
      <c r="O463" s="36">
        <f t="shared" si="37"/>
        <v>0.27105516723313111</v>
      </c>
      <c r="P463" s="36">
        <f t="shared" si="38"/>
        <v>1.8815865057086878E-5</v>
      </c>
      <c r="Q463" s="36">
        <f t="shared" si="39"/>
        <v>0</v>
      </c>
    </row>
    <row r="464" spans="1:17" x14ac:dyDescent="0.3">
      <c r="A464" s="29">
        <v>2057370</v>
      </c>
      <c r="B464" s="1">
        <v>136</v>
      </c>
      <c r="C464" s="1" t="s">
        <v>14</v>
      </c>
      <c r="D464" s="1" t="s">
        <v>51</v>
      </c>
      <c r="E464" s="1" t="s">
        <v>52</v>
      </c>
      <c r="F464" s="47">
        <v>1000</v>
      </c>
      <c r="G464" s="34">
        <v>855.11</v>
      </c>
      <c r="H464" s="1" t="s">
        <v>216</v>
      </c>
      <c r="I464" s="34">
        <v>5.0708999999999997E-3</v>
      </c>
      <c r="J464" s="34">
        <v>243.09277</v>
      </c>
      <c r="K464" s="35" t="str">
        <f t="shared" si="35"/>
        <v>Leenderbos, Groote Heide &amp; De Plateaux_Lg09</v>
      </c>
      <c r="L464" s="36">
        <f>VLOOKUP(D464,DATA!A:F,5,FALSE)</f>
        <v>8.4126827976184013E-3</v>
      </c>
      <c r="M464" s="37">
        <f>VLOOKUP(D464,DATA!A:F,6,FALSE)</f>
        <v>1350</v>
      </c>
      <c r="N464" s="36">
        <f t="shared" si="36"/>
        <v>1.5317058060786011</v>
      </c>
      <c r="O464" s="36">
        <f t="shared" si="37"/>
        <v>1.5317701489314814</v>
      </c>
      <c r="P464" s="36">
        <f t="shared" si="38"/>
        <v>6.4342852880372448E-5</v>
      </c>
      <c r="Q464" s="36">
        <f t="shared" si="39"/>
        <v>0</v>
      </c>
    </row>
    <row r="465" spans="1:17" x14ac:dyDescent="0.3">
      <c r="A465" s="29">
        <v>2057371</v>
      </c>
      <c r="B465" s="1">
        <v>136</v>
      </c>
      <c r="C465" s="1" t="s">
        <v>14</v>
      </c>
      <c r="D465" s="1" t="s">
        <v>28</v>
      </c>
      <c r="E465" s="1" t="s">
        <v>29</v>
      </c>
      <c r="F465" s="47">
        <v>1786</v>
      </c>
      <c r="G465" s="34">
        <v>1009.05</v>
      </c>
      <c r="H465" s="1" t="s">
        <v>216</v>
      </c>
      <c r="I465" s="34">
        <v>5.8237000000000002E-3</v>
      </c>
      <c r="J465" s="34">
        <v>1867.0382999999999</v>
      </c>
      <c r="K465" s="35" t="str">
        <f t="shared" si="35"/>
        <v>Leenderbos, Groote Heide &amp; De Plateaux_H91D0</v>
      </c>
      <c r="L465" s="36">
        <f>VLOOKUP(D465,DATA!A:F,5,FALSE)</f>
        <v>6.9280917156857415E-3</v>
      </c>
      <c r="M465" s="37">
        <f>VLOOKUP(D465,DATA!A:F,6,FALSE)</f>
        <v>2211</v>
      </c>
      <c r="N465" s="36">
        <f t="shared" si="36"/>
        <v>2.4178500109842627E-2</v>
      </c>
      <c r="O465" s="36">
        <f t="shared" si="37"/>
        <v>2.4179475426671492E-2</v>
      </c>
      <c r="P465" s="36">
        <f t="shared" si="38"/>
        <v>9.7531682886550786E-7</v>
      </c>
      <c r="Q465" s="36">
        <f t="shared" si="39"/>
        <v>0</v>
      </c>
    </row>
    <row r="466" spans="1:17" x14ac:dyDescent="0.3">
      <c r="A466" s="29">
        <v>2057372</v>
      </c>
      <c r="B466" s="1">
        <v>136</v>
      </c>
      <c r="C466" s="1" t="s">
        <v>14</v>
      </c>
      <c r="D466" s="1" t="s">
        <v>28</v>
      </c>
      <c r="E466" s="1" t="s">
        <v>29</v>
      </c>
      <c r="F466" s="47">
        <v>1786</v>
      </c>
      <c r="G466" s="34">
        <v>1021.5</v>
      </c>
      <c r="H466" s="1" t="s">
        <v>216</v>
      </c>
      <c r="I466" s="34">
        <v>5.8621000000000003E-3</v>
      </c>
      <c r="J466" s="34">
        <v>1891.5844999999999</v>
      </c>
      <c r="K466" s="35" t="str">
        <f t="shared" si="35"/>
        <v>Leenderbos, Groote Heide &amp; De Plateaux_H91D0</v>
      </c>
      <c r="L466" s="36">
        <f>VLOOKUP(D466,DATA!A:F,5,FALSE)</f>
        <v>6.9280917156857415E-3</v>
      </c>
      <c r="M466" s="37">
        <f>VLOOKUP(D466,DATA!A:F,6,FALSE)</f>
        <v>2211</v>
      </c>
      <c r="N466" s="36">
        <f t="shared" si="36"/>
        <v>2.6356021642394954E-2</v>
      </c>
      <c r="O466" s="36">
        <f t="shared" si="37"/>
        <v>2.635709178349278E-2</v>
      </c>
      <c r="P466" s="36">
        <f t="shared" si="38"/>
        <v>1.0701410978267156E-6</v>
      </c>
      <c r="Q466" s="36">
        <f t="shared" si="39"/>
        <v>0</v>
      </c>
    </row>
    <row r="467" spans="1:17" x14ac:dyDescent="0.3">
      <c r="A467" s="29">
        <v>2057373</v>
      </c>
      <c r="B467" s="1">
        <v>136</v>
      </c>
      <c r="C467" s="1" t="s">
        <v>14</v>
      </c>
      <c r="D467" s="1" t="s">
        <v>28</v>
      </c>
      <c r="E467" s="1" t="s">
        <v>29</v>
      </c>
      <c r="F467" s="47">
        <v>1786</v>
      </c>
      <c r="G467" s="34">
        <v>1232.77</v>
      </c>
      <c r="H467" s="1" t="s">
        <v>216</v>
      </c>
      <c r="I467" s="34">
        <v>7.1069999999999996E-3</v>
      </c>
      <c r="J467" s="34">
        <v>6020.6943000000001</v>
      </c>
      <c r="K467" s="35" t="str">
        <f t="shared" si="35"/>
        <v>Leenderbos, Groote Heide &amp; De Plateaux_H91D0</v>
      </c>
      <c r="L467" s="36">
        <f>VLOOKUP(D467,DATA!A:F,5,FALSE)</f>
        <v>6.9280917156857415E-3</v>
      </c>
      <c r="M467" s="37">
        <f>VLOOKUP(D467,DATA!A:F,6,FALSE)</f>
        <v>2211</v>
      </c>
      <c r="N467" s="36">
        <f t="shared" si="36"/>
        <v>0.1138087684507947</v>
      </c>
      <c r="O467" s="36">
        <f t="shared" si="37"/>
        <v>0.11381436592097308</v>
      </c>
      <c r="P467" s="36">
        <f t="shared" si="38"/>
        <v>5.5974701783784164E-6</v>
      </c>
      <c r="Q467" s="36">
        <f t="shared" si="39"/>
        <v>0</v>
      </c>
    </row>
    <row r="468" spans="1:17" x14ac:dyDescent="0.3">
      <c r="A468" s="29">
        <v>2057373</v>
      </c>
      <c r="B468" s="1">
        <v>136</v>
      </c>
      <c r="C468" s="1" t="s">
        <v>14</v>
      </c>
      <c r="D468" s="1" t="s">
        <v>22</v>
      </c>
      <c r="E468" s="1" t="s">
        <v>23</v>
      </c>
      <c r="F468" s="47">
        <v>1857</v>
      </c>
      <c r="G468" s="34">
        <v>1232.77</v>
      </c>
      <c r="H468" s="1" t="s">
        <v>216</v>
      </c>
      <c r="I468" s="34">
        <v>7.1069999999999996E-3</v>
      </c>
      <c r="J468" s="34">
        <v>1.6466721</v>
      </c>
      <c r="K468" s="35" t="str">
        <f t="shared" si="35"/>
        <v>Leenderbos, Groote Heide &amp; De Plateaux_H91E0C</v>
      </c>
      <c r="L468" s="36">
        <f>VLOOKUP(D468,DATA!A:F,5,FALSE)</f>
        <v>6.9280917156857415E-3</v>
      </c>
      <c r="M468" s="37">
        <f>VLOOKUP(D468,DATA!A:F,6,FALSE)</f>
        <v>2282</v>
      </c>
      <c r="N468" s="36">
        <f t="shared" si="36"/>
        <v>6.9621076229675311E-2</v>
      </c>
      <c r="O468" s="36">
        <f t="shared" si="37"/>
        <v>6.9624501926203342E-2</v>
      </c>
      <c r="P468" s="36">
        <f t="shared" si="38"/>
        <v>3.4256965280310414E-6</v>
      </c>
      <c r="Q468" s="36">
        <f t="shared" si="39"/>
        <v>0</v>
      </c>
    </row>
    <row r="469" spans="1:17" x14ac:dyDescent="0.3">
      <c r="A469" s="29">
        <v>2057374</v>
      </c>
      <c r="B469" s="1">
        <v>136</v>
      </c>
      <c r="C469" s="1" t="s">
        <v>14</v>
      </c>
      <c r="D469" s="1" t="s">
        <v>28</v>
      </c>
      <c r="E469" s="1" t="s">
        <v>29</v>
      </c>
      <c r="F469" s="47">
        <v>1786</v>
      </c>
      <c r="G469" s="34">
        <v>1549.58</v>
      </c>
      <c r="H469" s="1" t="s">
        <v>216</v>
      </c>
      <c r="I469" s="34">
        <v>8.5485000000000005E-3</v>
      </c>
      <c r="J469" s="34">
        <v>4521.4443000000001</v>
      </c>
      <c r="K469" s="35" t="str">
        <f t="shared" si="35"/>
        <v>Leenderbos, Groote Heide &amp; De Plateaux_H91D0</v>
      </c>
      <c r="L469" s="36">
        <f>VLOOKUP(D469,DATA!A:F,5,FALSE)</f>
        <v>6.9280917156857415E-3</v>
      </c>
      <c r="M469" s="37">
        <f>VLOOKUP(D469,DATA!A:F,6,FALSE)</f>
        <v>2211</v>
      </c>
      <c r="N469" s="36">
        <f t="shared" si="36"/>
        <v>1.0126930883020149</v>
      </c>
      <c r="O469" s="36">
        <f t="shared" si="37"/>
        <v>1.0127524591837991</v>
      </c>
      <c r="P469" s="36">
        <f t="shared" si="38"/>
        <v>5.9370881784204244E-5</v>
      </c>
      <c r="Q469" s="36">
        <f t="shared" si="39"/>
        <v>0</v>
      </c>
    </row>
    <row r="470" spans="1:17" x14ac:dyDescent="0.3">
      <c r="A470" s="29">
        <v>2057374</v>
      </c>
      <c r="B470" s="1">
        <v>136</v>
      </c>
      <c r="C470" s="1" t="s">
        <v>14</v>
      </c>
      <c r="D470" s="1" t="s">
        <v>22</v>
      </c>
      <c r="E470" s="1" t="s">
        <v>23</v>
      </c>
      <c r="F470" s="47">
        <v>1857</v>
      </c>
      <c r="G470" s="34">
        <v>1549.58</v>
      </c>
      <c r="H470" s="1" t="s">
        <v>216</v>
      </c>
      <c r="I470" s="34">
        <v>8.5485000000000005E-3</v>
      </c>
      <c r="J470" s="34">
        <v>666.84094000000005</v>
      </c>
      <c r="K470" s="35" t="str">
        <f t="shared" si="35"/>
        <v>Leenderbos, Groote Heide &amp; De Plateaux_H91E0C</v>
      </c>
      <c r="L470" s="36">
        <f>VLOOKUP(D470,DATA!A:F,5,FALSE)</f>
        <v>6.9280917156857415E-3</v>
      </c>
      <c r="M470" s="37">
        <f>VLOOKUP(D470,DATA!A:F,6,FALSE)</f>
        <v>2282</v>
      </c>
      <c r="N470" s="36">
        <f t="shared" si="36"/>
        <v>0.62167433768812752</v>
      </c>
      <c r="O470" s="36">
        <f t="shared" si="37"/>
        <v>0.62171092840017084</v>
      </c>
      <c r="P470" s="36">
        <f t="shared" si="38"/>
        <v>3.6590712043316209E-5</v>
      </c>
      <c r="Q470" s="36">
        <f t="shared" si="39"/>
        <v>0</v>
      </c>
    </row>
    <row r="471" spans="1:17" x14ac:dyDescent="0.3">
      <c r="A471" s="29">
        <v>2057375</v>
      </c>
      <c r="B471" s="1">
        <v>136</v>
      </c>
      <c r="C471" s="1" t="s">
        <v>14</v>
      </c>
      <c r="D471" s="1" t="s">
        <v>22</v>
      </c>
      <c r="E471" s="1" t="s">
        <v>23</v>
      </c>
      <c r="F471" s="47">
        <v>1857</v>
      </c>
      <c r="G471" s="34">
        <v>1524.97</v>
      </c>
      <c r="H471" s="1" t="s">
        <v>216</v>
      </c>
      <c r="I471" s="34">
        <v>8.0011000000000006E-3</v>
      </c>
      <c r="J471" s="34">
        <v>5709.0375999999997</v>
      </c>
      <c r="K471" s="35" t="str">
        <f t="shared" si="35"/>
        <v>Leenderbos, Groote Heide &amp; De Plateaux_H91E0C</v>
      </c>
      <c r="L471" s="36">
        <f>VLOOKUP(D471,DATA!A:F,5,FALSE)</f>
        <v>6.9280917156857415E-3</v>
      </c>
      <c r="M471" s="37">
        <f>VLOOKUP(D471,DATA!A:F,6,FALSE)</f>
        <v>2282</v>
      </c>
      <c r="N471" s="36">
        <f t="shared" si="36"/>
        <v>0.52473377569386515</v>
      </c>
      <c r="O471" s="36">
        <f t="shared" si="37"/>
        <v>0.52476271108564476</v>
      </c>
      <c r="P471" s="36">
        <f t="shared" si="38"/>
        <v>2.8935391779616459E-5</v>
      </c>
      <c r="Q471" s="36">
        <f t="shared" si="39"/>
        <v>0</v>
      </c>
    </row>
    <row r="472" spans="1:17" x14ac:dyDescent="0.3">
      <c r="A472" s="29">
        <v>2058874</v>
      </c>
      <c r="B472" s="1">
        <v>136</v>
      </c>
      <c r="C472" s="1" t="s">
        <v>14</v>
      </c>
      <c r="D472" s="1" t="s">
        <v>22</v>
      </c>
      <c r="E472" s="1" t="s">
        <v>23</v>
      </c>
      <c r="F472" s="47">
        <v>1857</v>
      </c>
      <c r="G472" s="34">
        <v>1145.54</v>
      </c>
      <c r="H472" s="1" t="s">
        <v>216</v>
      </c>
      <c r="I472" s="34">
        <v>7.3860000000000002E-3</v>
      </c>
      <c r="J472" s="34">
        <v>263.30680000000001</v>
      </c>
      <c r="K472" s="35" t="str">
        <f t="shared" si="35"/>
        <v>Leenderbos, Groote Heide &amp; De Plateaux_H91E0C</v>
      </c>
      <c r="L472" s="36">
        <f>VLOOKUP(D472,DATA!A:F,5,FALSE)</f>
        <v>6.9280917156857415E-3</v>
      </c>
      <c r="M472" s="37">
        <f>VLOOKUP(D472,DATA!A:F,6,FALSE)</f>
        <v>2282</v>
      </c>
      <c r="N472" s="36">
        <f t="shared" si="36"/>
        <v>3.8055504025561557E-2</v>
      </c>
      <c r="O472" s="36">
        <f t="shared" si="37"/>
        <v>3.8057450668097043E-2</v>
      </c>
      <c r="P472" s="36">
        <f t="shared" si="38"/>
        <v>1.9466425354858208E-6</v>
      </c>
      <c r="Q472" s="36">
        <f t="shared" si="39"/>
        <v>0</v>
      </c>
    </row>
    <row r="473" spans="1:17" x14ac:dyDescent="0.3">
      <c r="A473" s="29">
        <v>2058898</v>
      </c>
      <c r="B473" s="1">
        <v>136</v>
      </c>
      <c r="C473" s="1" t="s">
        <v>14</v>
      </c>
      <c r="D473" s="1" t="s">
        <v>41</v>
      </c>
      <c r="E473" s="1" t="s">
        <v>42</v>
      </c>
      <c r="F473" s="47">
        <v>1071</v>
      </c>
      <c r="G473" s="34">
        <v>890.68</v>
      </c>
      <c r="H473" s="1" t="s">
        <v>216</v>
      </c>
      <c r="I473" s="34">
        <v>5.4171000000000002E-3</v>
      </c>
      <c r="J473" s="34">
        <v>947.70623999999998</v>
      </c>
      <c r="K473" s="35" t="str">
        <f t="shared" si="35"/>
        <v>Leenderbos, Groote Heide &amp; De Plateaux_H4010A</v>
      </c>
      <c r="L473" s="36">
        <f>VLOOKUP(D473,DATA!A:F,5,FALSE)</f>
        <v>1.3726988247862192E-2</v>
      </c>
      <c r="M473" s="37">
        <f>VLOOKUP(D473,DATA!A:F,6,FALSE)</f>
        <v>1285.5</v>
      </c>
      <c r="N473" s="36">
        <f t="shared" si="36"/>
        <v>0.44089961559791396</v>
      </c>
      <c r="O473" s="36">
        <f t="shared" si="37"/>
        <v>0.44093225775146233</v>
      </c>
      <c r="P473" s="36">
        <f t="shared" si="38"/>
        <v>3.2642153548367858E-5</v>
      </c>
      <c r="Q473" s="36">
        <f t="shared" si="39"/>
        <v>0</v>
      </c>
    </row>
    <row r="474" spans="1:17" x14ac:dyDescent="0.3">
      <c r="A474" s="29">
        <v>2058899</v>
      </c>
      <c r="B474" s="1">
        <v>136</v>
      </c>
      <c r="C474" s="1" t="s">
        <v>14</v>
      </c>
      <c r="D474" s="1" t="s">
        <v>41</v>
      </c>
      <c r="E474" s="1" t="s">
        <v>42</v>
      </c>
      <c r="F474" s="47">
        <v>1071</v>
      </c>
      <c r="G474" s="34">
        <v>871.29</v>
      </c>
      <c r="H474" s="1" t="s">
        <v>216</v>
      </c>
      <c r="I474" s="34">
        <v>5.2735999999999998E-3</v>
      </c>
      <c r="J474" s="34">
        <v>137.23670000000001</v>
      </c>
      <c r="K474" s="35" t="str">
        <f t="shared" si="35"/>
        <v>Leenderbos, Groote Heide &amp; De Plateaux_H4010A</v>
      </c>
      <c r="L474" s="36">
        <f>VLOOKUP(D474,DATA!A:F,5,FALSE)</f>
        <v>1.3726988247862192E-2</v>
      </c>
      <c r="M474" s="37">
        <f>VLOOKUP(D474,DATA!A:F,6,FALSE)</f>
        <v>1285.5</v>
      </c>
      <c r="N474" s="36">
        <f t="shared" si="36"/>
        <v>0.33821499746857597</v>
      </c>
      <c r="O474" s="36">
        <f t="shared" si="37"/>
        <v>0.33823939914049495</v>
      </c>
      <c r="P474" s="36">
        <f t="shared" si="38"/>
        <v>2.4401671918972134E-5</v>
      </c>
      <c r="Q474" s="36">
        <f t="shared" si="39"/>
        <v>0</v>
      </c>
    </row>
    <row r="475" spans="1:17" x14ac:dyDescent="0.3">
      <c r="A475" s="29">
        <v>2058899</v>
      </c>
      <c r="B475" s="1">
        <v>136</v>
      </c>
      <c r="C475" s="1" t="s">
        <v>14</v>
      </c>
      <c r="D475" s="1" t="s">
        <v>51</v>
      </c>
      <c r="E475" s="1" t="s">
        <v>52</v>
      </c>
      <c r="F475" s="47">
        <v>1000</v>
      </c>
      <c r="G475" s="34">
        <v>871.29</v>
      </c>
      <c r="H475" s="1" t="s">
        <v>216</v>
      </c>
      <c r="I475" s="34">
        <v>5.2735999999999998E-3</v>
      </c>
      <c r="J475" s="34">
        <v>385.53287</v>
      </c>
      <c r="K475" s="35" t="str">
        <f t="shared" si="35"/>
        <v>Leenderbos, Groote Heide &amp; De Plateaux_Lg09</v>
      </c>
      <c r="L475" s="36">
        <f>VLOOKUP(D475,DATA!A:F,5,FALSE)</f>
        <v>8.4126827976184013E-3</v>
      </c>
      <c r="M475" s="37">
        <f>VLOOKUP(D475,DATA!A:F,6,FALSE)</f>
        <v>1350</v>
      </c>
      <c r="N475" s="36">
        <f t="shared" si="36"/>
        <v>1.7511421697980092</v>
      </c>
      <c r="O475" s="36">
        <f t="shared" si="37"/>
        <v>1.751218500615378</v>
      </c>
      <c r="P475" s="36">
        <f t="shared" si="38"/>
        <v>7.6330817368797099E-5</v>
      </c>
      <c r="Q475" s="36">
        <f t="shared" si="39"/>
        <v>0</v>
      </c>
    </row>
    <row r="476" spans="1:17" x14ac:dyDescent="0.3">
      <c r="A476" s="29">
        <v>2058901</v>
      </c>
      <c r="B476" s="1">
        <v>136</v>
      </c>
      <c r="C476" s="1" t="s">
        <v>14</v>
      </c>
      <c r="D476" s="1" t="s">
        <v>28</v>
      </c>
      <c r="E476" s="1" t="s">
        <v>29</v>
      </c>
      <c r="F476" s="47">
        <v>1786</v>
      </c>
      <c r="G476" s="34">
        <v>1097.9100000000001</v>
      </c>
      <c r="H476" s="1" t="s">
        <v>216</v>
      </c>
      <c r="I476" s="34">
        <v>6.2012999999999999E-3</v>
      </c>
      <c r="J476" s="34">
        <v>3554.9697000000001</v>
      </c>
      <c r="K476" s="35" t="str">
        <f t="shared" si="35"/>
        <v>Leenderbos, Groote Heide &amp; De Plateaux_H91D0</v>
      </c>
      <c r="L476" s="36">
        <f>VLOOKUP(D476,DATA!A:F,5,FALSE)</f>
        <v>6.9280917156857415E-3</v>
      </c>
      <c r="M476" s="37">
        <f>VLOOKUP(D476,DATA!A:F,6,FALSE)</f>
        <v>2211</v>
      </c>
      <c r="N476" s="36">
        <f t="shared" si="36"/>
        <v>4.4740912340888991E-2</v>
      </c>
      <c r="O476" s="36">
        <f t="shared" si="37"/>
        <v>4.4742833733764809E-2</v>
      </c>
      <c r="P476" s="36">
        <f t="shared" si="38"/>
        <v>1.9213928758171628E-6</v>
      </c>
      <c r="Q476" s="36">
        <f t="shared" si="39"/>
        <v>0</v>
      </c>
    </row>
    <row r="477" spans="1:17" x14ac:dyDescent="0.3">
      <c r="A477" s="29">
        <v>2058903</v>
      </c>
      <c r="B477" s="1">
        <v>136</v>
      </c>
      <c r="C477" s="1" t="s">
        <v>14</v>
      </c>
      <c r="D477" s="1" t="s">
        <v>28</v>
      </c>
      <c r="E477" s="1" t="s">
        <v>29</v>
      </c>
      <c r="F477" s="47">
        <v>1786</v>
      </c>
      <c r="G477" s="34">
        <v>1606.69</v>
      </c>
      <c r="H477" s="1" t="s">
        <v>216</v>
      </c>
      <c r="I477" s="34">
        <v>9.0808E-3</v>
      </c>
      <c r="J477" s="34">
        <v>7721.1875</v>
      </c>
      <c r="K477" s="35" t="str">
        <f t="shared" si="35"/>
        <v>Leenderbos, Groote Heide &amp; De Plateaux_H91D0</v>
      </c>
      <c r="L477" s="36">
        <f>VLOOKUP(D477,DATA!A:F,5,FALSE)</f>
        <v>6.9280917156857415E-3</v>
      </c>
      <c r="M477" s="37">
        <f>VLOOKUP(D477,DATA!A:F,6,FALSE)</f>
        <v>2211</v>
      </c>
      <c r="N477" s="36">
        <f t="shared" si="36"/>
        <v>1.4968655151265067</v>
      </c>
      <c r="O477" s="36">
        <f t="shared" si="37"/>
        <v>1.4969582800573327</v>
      </c>
      <c r="P477" s="36">
        <f t="shared" si="38"/>
        <v>9.2764930825994796E-5</v>
      </c>
      <c r="Q477" s="36">
        <f t="shared" si="39"/>
        <v>0</v>
      </c>
    </row>
    <row r="478" spans="1:17" x14ac:dyDescent="0.3">
      <c r="A478" s="29">
        <v>2058903</v>
      </c>
      <c r="B478" s="1">
        <v>136</v>
      </c>
      <c r="C478" s="1" t="s">
        <v>14</v>
      </c>
      <c r="D478" s="1" t="s">
        <v>22</v>
      </c>
      <c r="E478" s="1" t="s">
        <v>23</v>
      </c>
      <c r="F478" s="47">
        <v>1857</v>
      </c>
      <c r="G478" s="34">
        <v>1606.69</v>
      </c>
      <c r="H478" s="1" t="s">
        <v>216</v>
      </c>
      <c r="I478" s="34">
        <v>9.0808E-3</v>
      </c>
      <c r="J478" s="34">
        <v>2249.6685000000002</v>
      </c>
      <c r="K478" s="35" t="str">
        <f t="shared" si="35"/>
        <v>Leenderbos, Groote Heide &amp; De Plateaux_H91E0C</v>
      </c>
      <c r="L478" s="36">
        <f>VLOOKUP(D478,DATA!A:F,5,FALSE)</f>
        <v>6.9280917156857415E-3</v>
      </c>
      <c r="M478" s="37">
        <f>VLOOKUP(D478,DATA!A:F,6,FALSE)</f>
        <v>2282</v>
      </c>
      <c r="N478" s="36">
        <f t="shared" si="36"/>
        <v>0.92063792690186741</v>
      </c>
      <c r="O478" s="36">
        <f t="shared" si="37"/>
        <v>0.92069531518242331</v>
      </c>
      <c r="P478" s="36">
        <f t="shared" si="38"/>
        <v>5.7388280555903393E-5</v>
      </c>
      <c r="Q478" s="36">
        <f t="shared" si="39"/>
        <v>0</v>
      </c>
    </row>
    <row r="479" spans="1:17" x14ac:dyDescent="0.3">
      <c r="A479" s="29">
        <v>2058904</v>
      </c>
      <c r="B479" s="1">
        <v>136</v>
      </c>
      <c r="C479" s="1" t="s">
        <v>14</v>
      </c>
      <c r="D479" s="1" t="s">
        <v>22</v>
      </c>
      <c r="E479" s="1" t="s">
        <v>23</v>
      </c>
      <c r="F479" s="47">
        <v>1857</v>
      </c>
      <c r="G479" s="34">
        <v>1630.16</v>
      </c>
      <c r="H479" s="1" t="s">
        <v>216</v>
      </c>
      <c r="I479" s="34">
        <v>8.9540999999999996E-3</v>
      </c>
      <c r="J479" s="34">
        <v>8151.5379999999996</v>
      </c>
      <c r="K479" s="35" t="str">
        <f t="shared" si="35"/>
        <v>Leenderbos, Groote Heide &amp; De Plateaux_H91E0C</v>
      </c>
      <c r="L479" s="36">
        <f>VLOOKUP(D479,DATA!A:F,5,FALSE)</f>
        <v>6.9280917156857415E-3</v>
      </c>
      <c r="M479" s="37">
        <f>VLOOKUP(D479,DATA!A:F,6,FALSE)</f>
        <v>2282</v>
      </c>
      <c r="N479" s="36">
        <f t="shared" si="36"/>
        <v>1.0814358226615208</v>
      </c>
      <c r="O479" s="36">
        <f t="shared" si="37"/>
        <v>1.0815021858590921</v>
      </c>
      <c r="P479" s="36">
        <f t="shared" si="38"/>
        <v>6.6363197571250865E-5</v>
      </c>
      <c r="Q479" s="36">
        <f t="shared" si="39"/>
        <v>0</v>
      </c>
    </row>
    <row r="480" spans="1:17" x14ac:dyDescent="0.3">
      <c r="A480" s="29">
        <v>2060403</v>
      </c>
      <c r="B480" s="1">
        <v>136</v>
      </c>
      <c r="C480" s="1" t="s">
        <v>14</v>
      </c>
      <c r="D480" s="1" t="s">
        <v>22</v>
      </c>
      <c r="E480" s="1" t="s">
        <v>23</v>
      </c>
      <c r="F480" s="47">
        <v>1857</v>
      </c>
      <c r="G480" s="34">
        <v>1274.2</v>
      </c>
      <c r="H480" s="1" t="s">
        <v>216</v>
      </c>
      <c r="I480" s="34">
        <v>8.4176000000000008E-3</v>
      </c>
      <c r="J480" s="34">
        <v>5014.8643000000002</v>
      </c>
      <c r="K480" s="35" t="str">
        <f t="shared" si="35"/>
        <v>Leenderbos, Groote Heide &amp; De Plateaux_H91E0C</v>
      </c>
      <c r="L480" s="36">
        <f>VLOOKUP(D480,DATA!A:F,5,FALSE)</f>
        <v>6.9280917156857415E-3</v>
      </c>
      <c r="M480" s="37">
        <f>VLOOKUP(D480,DATA!A:F,6,FALSE)</f>
        <v>2282</v>
      </c>
      <c r="N480" s="36">
        <f t="shared" si="36"/>
        <v>9.2746201041992521E-2</v>
      </c>
      <c r="O480" s="36">
        <f t="shared" si="37"/>
        <v>9.2751604946973015E-2</v>
      </c>
      <c r="P480" s="36">
        <f t="shared" si="38"/>
        <v>5.4039049804943673E-6</v>
      </c>
      <c r="Q480" s="36">
        <f t="shared" si="39"/>
        <v>0</v>
      </c>
    </row>
    <row r="481" spans="1:17" x14ac:dyDescent="0.3">
      <c r="A481" s="29">
        <v>2060427</v>
      </c>
      <c r="B481" s="1">
        <v>136</v>
      </c>
      <c r="C481" s="1" t="s">
        <v>14</v>
      </c>
      <c r="D481" s="1" t="s">
        <v>41</v>
      </c>
      <c r="E481" s="1" t="s">
        <v>42</v>
      </c>
      <c r="F481" s="47">
        <v>1071</v>
      </c>
      <c r="G481" s="34">
        <v>945.81</v>
      </c>
      <c r="H481" s="1" t="s">
        <v>216</v>
      </c>
      <c r="I481" s="34">
        <v>5.7505999999999998E-3</v>
      </c>
      <c r="J481" s="34">
        <v>2751.3870000000002</v>
      </c>
      <c r="K481" s="35" t="str">
        <f t="shared" si="35"/>
        <v>Leenderbos, Groote Heide &amp; De Plateaux_H4010A</v>
      </c>
      <c r="L481" s="36">
        <f>VLOOKUP(D481,DATA!A:F,5,FALSE)</f>
        <v>1.3726988247862192E-2</v>
      </c>
      <c r="M481" s="37">
        <f>VLOOKUP(D481,DATA!A:F,6,FALSE)</f>
        <v>1285.5</v>
      </c>
      <c r="N481" s="36">
        <f t="shared" si="36"/>
        <v>0.93505957148242669</v>
      </c>
      <c r="O481" s="36">
        <f t="shared" si="37"/>
        <v>0.93513269625114903</v>
      </c>
      <c r="P481" s="36">
        <f t="shared" si="38"/>
        <v>7.3124768722343525E-5</v>
      </c>
      <c r="Q481" s="36">
        <f t="shared" si="39"/>
        <v>0</v>
      </c>
    </row>
    <row r="482" spans="1:17" x14ac:dyDescent="0.3">
      <c r="A482" s="29">
        <v>2060429</v>
      </c>
      <c r="B482" s="1">
        <v>136</v>
      </c>
      <c r="C482" s="1" t="s">
        <v>14</v>
      </c>
      <c r="D482" s="1" t="s">
        <v>28</v>
      </c>
      <c r="E482" s="1" t="s">
        <v>29</v>
      </c>
      <c r="F482" s="47">
        <v>1786</v>
      </c>
      <c r="G482" s="34">
        <v>1021.04</v>
      </c>
      <c r="H482" s="1" t="s">
        <v>216</v>
      </c>
      <c r="I482" s="34">
        <v>5.8678999999999997E-3</v>
      </c>
      <c r="J482" s="34">
        <v>1409.652</v>
      </c>
      <c r="K482" s="35" t="str">
        <f t="shared" si="35"/>
        <v>Leenderbos, Groote Heide &amp; De Plateaux_H91D0</v>
      </c>
      <c r="L482" s="36">
        <f>VLOOKUP(D482,DATA!A:F,5,FALSE)</f>
        <v>6.9280917156857415E-3</v>
      </c>
      <c r="M482" s="37">
        <f>VLOOKUP(D482,DATA!A:F,6,FALSE)</f>
        <v>2211</v>
      </c>
      <c r="N482" s="36">
        <f t="shared" si="36"/>
        <v>2.6272182784333041E-2</v>
      </c>
      <c r="O482" s="36">
        <f t="shared" si="37"/>
        <v>2.627325057765121E-2</v>
      </c>
      <c r="P482" s="36">
        <f t="shared" si="38"/>
        <v>1.0677933181685306E-6</v>
      </c>
      <c r="Q482" s="36">
        <f t="shared" si="39"/>
        <v>0</v>
      </c>
    </row>
    <row r="483" spans="1:17" x14ac:dyDescent="0.3">
      <c r="A483" s="29">
        <v>2060430</v>
      </c>
      <c r="B483" s="1">
        <v>136</v>
      </c>
      <c r="C483" s="1" t="s">
        <v>14</v>
      </c>
      <c r="D483" s="1" t="s">
        <v>28</v>
      </c>
      <c r="E483" s="1" t="s">
        <v>29</v>
      </c>
      <c r="F483" s="47">
        <v>1786</v>
      </c>
      <c r="G483" s="34">
        <v>1128.5899999999999</v>
      </c>
      <c r="H483" s="1" t="s">
        <v>216</v>
      </c>
      <c r="I483" s="34">
        <v>6.3001000000000003E-3</v>
      </c>
      <c r="J483" s="34">
        <v>771.34450000000004</v>
      </c>
      <c r="K483" s="35" t="str">
        <f t="shared" si="35"/>
        <v>Leenderbos, Groote Heide &amp; De Plateaux_H91D0</v>
      </c>
      <c r="L483" s="36">
        <f>VLOOKUP(D483,DATA!A:F,5,FALSE)</f>
        <v>6.9280917156857415E-3</v>
      </c>
      <c r="M483" s="37">
        <f>VLOOKUP(D483,DATA!A:F,6,FALSE)</f>
        <v>2211</v>
      </c>
      <c r="N483" s="36">
        <f t="shared" si="36"/>
        <v>5.5331161352255243E-2</v>
      </c>
      <c r="O483" s="36">
        <f t="shared" si="37"/>
        <v>5.5333575144890644E-2</v>
      </c>
      <c r="P483" s="36">
        <f t="shared" si="38"/>
        <v>2.4137926354014794E-6</v>
      </c>
      <c r="Q483" s="36">
        <f t="shared" si="39"/>
        <v>0</v>
      </c>
    </row>
    <row r="484" spans="1:17" x14ac:dyDescent="0.3">
      <c r="A484" s="29">
        <v>2060431</v>
      </c>
      <c r="B484" s="1">
        <v>136</v>
      </c>
      <c r="C484" s="1" t="s">
        <v>14</v>
      </c>
      <c r="D484" s="1" t="s">
        <v>22</v>
      </c>
      <c r="E484" s="1" t="s">
        <v>23</v>
      </c>
      <c r="F484" s="47">
        <v>1857</v>
      </c>
      <c r="G484" s="34">
        <v>1224.53</v>
      </c>
      <c r="H484" s="1" t="s">
        <v>216</v>
      </c>
      <c r="I484" s="34">
        <v>6.8342999999999998E-3</v>
      </c>
      <c r="J484" s="34">
        <v>2383.9578000000001</v>
      </c>
      <c r="K484" s="35" t="str">
        <f t="shared" si="35"/>
        <v>Leenderbos, Groote Heide &amp; De Plateaux_H91E0C</v>
      </c>
      <c r="L484" s="36">
        <f>VLOOKUP(D484,DATA!A:F,5,FALSE)</f>
        <v>6.9280917156857415E-3</v>
      </c>
      <c r="M484" s="37">
        <f>VLOOKUP(D484,DATA!A:F,6,FALSE)</f>
        <v>2282</v>
      </c>
      <c r="N484" s="36">
        <f t="shared" si="36"/>
        <v>6.5760443676503105E-2</v>
      </c>
      <c r="O484" s="36">
        <f t="shared" si="37"/>
        <v>6.5763555371216365E-2</v>
      </c>
      <c r="P484" s="36">
        <f t="shared" si="38"/>
        <v>3.1116947132592276E-6</v>
      </c>
      <c r="Q484" s="36">
        <f t="shared" si="39"/>
        <v>0</v>
      </c>
    </row>
    <row r="485" spans="1:17" x14ac:dyDescent="0.3">
      <c r="A485" s="29">
        <v>2060432</v>
      </c>
      <c r="B485" s="1">
        <v>136</v>
      </c>
      <c r="C485" s="1" t="s">
        <v>14</v>
      </c>
      <c r="D485" s="1" t="s">
        <v>28</v>
      </c>
      <c r="E485" s="1" t="s">
        <v>29</v>
      </c>
      <c r="F485" s="47">
        <v>1786</v>
      </c>
      <c r="G485" s="34">
        <v>1689.23</v>
      </c>
      <c r="H485" s="1" t="s">
        <v>216</v>
      </c>
      <c r="I485" s="34">
        <v>9.6471000000000005E-3</v>
      </c>
      <c r="J485" s="34">
        <v>3068.8887</v>
      </c>
      <c r="K485" s="35" t="str">
        <f t="shared" si="35"/>
        <v>Leenderbos, Groote Heide &amp; De Plateaux_H91D0</v>
      </c>
      <c r="L485" s="36">
        <f>VLOOKUP(D485,DATA!A:F,5,FALSE)</f>
        <v>6.9280917156857415E-3</v>
      </c>
      <c r="M485" s="37">
        <f>VLOOKUP(D485,DATA!A:F,6,FALSE)</f>
        <v>2211</v>
      </c>
      <c r="N485" s="36">
        <f t="shared" si="36"/>
        <v>2.6214702846570757</v>
      </c>
      <c r="O485" s="36">
        <f t="shared" si="37"/>
        <v>2.6216409055903922</v>
      </c>
      <c r="P485" s="36">
        <f t="shared" si="38"/>
        <v>1.7062093331654538E-4</v>
      </c>
      <c r="Q485" s="36">
        <f t="shared" si="39"/>
        <v>0</v>
      </c>
    </row>
    <row r="486" spans="1:17" x14ac:dyDescent="0.3">
      <c r="A486" s="29">
        <v>2060432</v>
      </c>
      <c r="B486" s="1">
        <v>136</v>
      </c>
      <c r="C486" s="1" t="s">
        <v>14</v>
      </c>
      <c r="D486" s="1" t="s">
        <v>22</v>
      </c>
      <c r="E486" s="1" t="s">
        <v>23</v>
      </c>
      <c r="F486" s="47">
        <v>1857</v>
      </c>
      <c r="G486" s="34">
        <v>1689.23</v>
      </c>
      <c r="H486" s="1" t="s">
        <v>216</v>
      </c>
      <c r="I486" s="34">
        <v>9.6471000000000005E-3</v>
      </c>
      <c r="J486" s="34">
        <v>4200.4610000000002</v>
      </c>
      <c r="K486" s="35" t="str">
        <f t="shared" si="35"/>
        <v>Leenderbos, Groote Heide &amp; De Plateaux_H91E0C</v>
      </c>
      <c r="L486" s="36">
        <f>VLOOKUP(D486,DATA!A:F,5,FALSE)</f>
        <v>6.9280917156857415E-3</v>
      </c>
      <c r="M486" s="37">
        <f>VLOOKUP(D486,DATA!A:F,6,FALSE)</f>
        <v>2282</v>
      </c>
      <c r="N486" s="36">
        <f t="shared" si="36"/>
        <v>1.6194366332020287</v>
      </c>
      <c r="O486" s="36">
        <f t="shared" si="37"/>
        <v>1.6195431204776924</v>
      </c>
      <c r="P486" s="36">
        <f t="shared" si="38"/>
        <v>1.0648727566375804E-4</v>
      </c>
      <c r="Q486" s="36">
        <f t="shared" si="39"/>
        <v>0</v>
      </c>
    </row>
    <row r="487" spans="1:17" x14ac:dyDescent="0.3">
      <c r="A487" s="29">
        <v>2060433</v>
      </c>
      <c r="B487" s="1">
        <v>136</v>
      </c>
      <c r="C487" s="1" t="s">
        <v>14</v>
      </c>
      <c r="D487" s="1" t="s">
        <v>22</v>
      </c>
      <c r="E487" s="1" t="s">
        <v>23</v>
      </c>
      <c r="F487" s="47">
        <v>1857</v>
      </c>
      <c r="G487" s="34">
        <v>1417</v>
      </c>
      <c r="H487" s="1" t="s">
        <v>216</v>
      </c>
      <c r="I487" s="34">
        <v>7.5174999999999999E-3</v>
      </c>
      <c r="J487" s="34">
        <v>50.401110000000003</v>
      </c>
      <c r="K487" s="35" t="str">
        <f t="shared" si="35"/>
        <v>Leenderbos, Groote Heide &amp; De Plateaux_H91E0C</v>
      </c>
      <c r="L487" s="36">
        <f>VLOOKUP(D487,DATA!A:F,5,FALSE)</f>
        <v>6.9280917156857415E-3</v>
      </c>
      <c r="M487" s="37">
        <f>VLOOKUP(D487,DATA!A:F,6,FALSE)</f>
        <v>2282</v>
      </c>
      <c r="N487" s="36">
        <f t="shared" si="36"/>
        <v>0.24904474450646077</v>
      </c>
      <c r="O487" s="36">
        <f t="shared" si="37"/>
        <v>0.24905768326961283</v>
      </c>
      <c r="P487" s="36">
        <f t="shared" si="38"/>
        <v>1.293876315205944E-5</v>
      </c>
      <c r="Q487" s="36">
        <f t="shared" si="39"/>
        <v>0</v>
      </c>
    </row>
    <row r="488" spans="1:17" x14ac:dyDescent="0.3">
      <c r="A488" s="29">
        <v>2061932</v>
      </c>
      <c r="B488" s="1">
        <v>136</v>
      </c>
      <c r="C488" s="1" t="s">
        <v>14</v>
      </c>
      <c r="D488" s="1" t="s">
        <v>22</v>
      </c>
      <c r="E488" s="1" t="s">
        <v>23</v>
      </c>
      <c r="F488" s="47">
        <v>1857</v>
      </c>
      <c r="G488" s="34">
        <v>1145.45</v>
      </c>
      <c r="H488" s="1" t="s">
        <v>216</v>
      </c>
      <c r="I488" s="34">
        <v>7.4418000000000002E-3</v>
      </c>
      <c r="J488" s="34">
        <v>47.973514999999999</v>
      </c>
      <c r="K488" s="35" t="str">
        <f t="shared" si="35"/>
        <v>Leenderbos, Groote Heide &amp; De Plateaux_H91E0C</v>
      </c>
      <c r="L488" s="36">
        <f>VLOOKUP(D488,DATA!A:F,5,FALSE)</f>
        <v>6.9280917156857415E-3</v>
      </c>
      <c r="M488" s="37">
        <f>VLOOKUP(D488,DATA!A:F,6,FALSE)</f>
        <v>2282</v>
      </c>
      <c r="N488" s="36">
        <f t="shared" si="36"/>
        <v>3.8031791761410284E-2</v>
      </c>
      <c r="O488" s="36">
        <f t="shared" si="37"/>
        <v>3.8033751889239076E-2</v>
      </c>
      <c r="P488" s="36">
        <f t="shared" si="38"/>
        <v>1.9601278287914581E-6</v>
      </c>
      <c r="Q488" s="36">
        <f t="shared" si="39"/>
        <v>0</v>
      </c>
    </row>
    <row r="489" spans="1:17" x14ac:dyDescent="0.3">
      <c r="A489" s="29">
        <v>2061933</v>
      </c>
      <c r="B489" s="1">
        <v>136</v>
      </c>
      <c r="C489" s="1" t="s">
        <v>14</v>
      </c>
      <c r="D489" s="1" t="s">
        <v>22</v>
      </c>
      <c r="E489" s="1" t="s">
        <v>23</v>
      </c>
      <c r="F489" s="47">
        <v>1857</v>
      </c>
      <c r="G489" s="34">
        <v>1373.38</v>
      </c>
      <c r="H489" s="1" t="s">
        <v>216</v>
      </c>
      <c r="I489" s="34">
        <v>8.9531999999999997E-3</v>
      </c>
      <c r="J489" s="34">
        <v>6642.4775</v>
      </c>
      <c r="K489" s="35" t="str">
        <f t="shared" si="35"/>
        <v>Leenderbos, Groote Heide &amp; De Plateaux_H91E0C</v>
      </c>
      <c r="L489" s="36">
        <f>VLOOKUP(D489,DATA!A:F,5,FALSE)</f>
        <v>6.9280917156857415E-3</v>
      </c>
      <c r="M489" s="37">
        <f>VLOOKUP(D489,DATA!A:F,6,FALSE)</f>
        <v>2282</v>
      </c>
      <c r="N489" s="36">
        <f t="shared" si="36"/>
        <v>0.18421047077331368</v>
      </c>
      <c r="O489" s="36">
        <f t="shared" si="37"/>
        <v>0.18422187639317705</v>
      </c>
      <c r="P489" s="36">
        <f t="shared" si="38"/>
        <v>1.1405619863374961E-5</v>
      </c>
      <c r="Q489" s="36">
        <f t="shared" si="39"/>
        <v>0</v>
      </c>
    </row>
    <row r="490" spans="1:17" x14ac:dyDescent="0.3">
      <c r="A490" s="29">
        <v>2061959</v>
      </c>
      <c r="B490" s="1">
        <v>136</v>
      </c>
      <c r="C490" s="1" t="s">
        <v>14</v>
      </c>
      <c r="D490" s="1" t="s">
        <v>28</v>
      </c>
      <c r="E490" s="1" t="s">
        <v>29</v>
      </c>
      <c r="F490" s="47">
        <v>1786</v>
      </c>
      <c r="G490" s="34">
        <v>1132.52</v>
      </c>
      <c r="H490" s="1" t="s">
        <v>216</v>
      </c>
      <c r="I490" s="34">
        <v>6.3680000000000004E-3</v>
      </c>
      <c r="J490" s="34">
        <v>9357.6479999999992</v>
      </c>
      <c r="K490" s="35" t="str">
        <f t="shared" si="35"/>
        <v>Leenderbos, Groote Heide &amp; De Plateaux_H91D0</v>
      </c>
      <c r="L490" s="36">
        <f>VLOOKUP(D490,DATA!A:F,5,FALSE)</f>
        <v>6.9280917156857415E-3</v>
      </c>
      <c r="M490" s="37">
        <f>VLOOKUP(D490,DATA!A:F,6,FALSE)</f>
        <v>2211</v>
      </c>
      <c r="N490" s="36">
        <f t="shared" si="36"/>
        <v>5.6857513474441977E-2</v>
      </c>
      <c r="O490" s="36">
        <f t="shared" si="37"/>
        <v>5.6860020548228536E-2</v>
      </c>
      <c r="P490" s="36">
        <f t="shared" si="38"/>
        <v>2.5070737865590109E-6</v>
      </c>
      <c r="Q490" s="36">
        <f t="shared" si="39"/>
        <v>0</v>
      </c>
    </row>
    <row r="491" spans="1:17" x14ac:dyDescent="0.3">
      <c r="A491" s="29">
        <v>2061961</v>
      </c>
      <c r="B491" s="1">
        <v>136</v>
      </c>
      <c r="C491" s="1" t="s">
        <v>14</v>
      </c>
      <c r="D491" s="1" t="s">
        <v>28</v>
      </c>
      <c r="E491" s="1" t="s">
        <v>29</v>
      </c>
      <c r="F491" s="47">
        <v>1786</v>
      </c>
      <c r="G491" s="34">
        <v>1523.83</v>
      </c>
      <c r="H491" s="1" t="s">
        <v>216</v>
      </c>
      <c r="I491" s="34">
        <v>8.5369999999999994E-3</v>
      </c>
      <c r="J491" s="34">
        <v>4957.4872999999998</v>
      </c>
      <c r="K491" s="35" t="str">
        <f t="shared" si="35"/>
        <v>Leenderbos, Groote Heide &amp; De Plateaux_H91D0</v>
      </c>
      <c r="L491" s="36">
        <f>VLOOKUP(D491,DATA!A:F,5,FALSE)</f>
        <v>6.9280917156857415E-3</v>
      </c>
      <c r="M491" s="37">
        <f>VLOOKUP(D491,DATA!A:F,6,FALSE)</f>
        <v>2211</v>
      </c>
      <c r="N491" s="36">
        <f t="shared" si="36"/>
        <v>0.84863242545798712</v>
      </c>
      <c r="O491" s="36">
        <f t="shared" si="37"/>
        <v>0.84868219342099049</v>
      </c>
      <c r="P491" s="36">
        <f t="shared" si="38"/>
        <v>4.9767963003377602E-5</v>
      </c>
      <c r="Q491" s="36">
        <f t="shared" si="39"/>
        <v>0</v>
      </c>
    </row>
    <row r="492" spans="1:17" x14ac:dyDescent="0.3">
      <c r="A492" s="29">
        <v>2061961</v>
      </c>
      <c r="B492" s="1">
        <v>136</v>
      </c>
      <c r="C492" s="1" t="s">
        <v>14</v>
      </c>
      <c r="D492" s="1" t="s">
        <v>22</v>
      </c>
      <c r="E492" s="1" t="s">
        <v>23</v>
      </c>
      <c r="F492" s="47">
        <v>1857</v>
      </c>
      <c r="G492" s="34">
        <v>1523.83</v>
      </c>
      <c r="H492" s="1" t="s">
        <v>216</v>
      </c>
      <c r="I492" s="34">
        <v>8.5369999999999994E-3</v>
      </c>
      <c r="J492" s="34">
        <v>3418.1377000000002</v>
      </c>
      <c r="K492" s="35" t="str">
        <f t="shared" si="35"/>
        <v>Leenderbos, Groote Heide &amp; De Plateaux_H91E0C</v>
      </c>
      <c r="L492" s="36">
        <f>VLOOKUP(D492,DATA!A:F,5,FALSE)</f>
        <v>6.9280917156857415E-3</v>
      </c>
      <c r="M492" s="37">
        <f>VLOOKUP(D492,DATA!A:F,6,FALSE)</f>
        <v>2282</v>
      </c>
      <c r="N492" s="36">
        <f t="shared" si="36"/>
        <v>0.52062723026118329</v>
      </c>
      <c r="O492" s="36">
        <f t="shared" si="37"/>
        <v>0.52065786340266884</v>
      </c>
      <c r="P492" s="36">
        <f t="shared" si="38"/>
        <v>3.0633141485547632E-5</v>
      </c>
      <c r="Q492" s="36">
        <f t="shared" si="39"/>
        <v>0</v>
      </c>
    </row>
    <row r="493" spans="1:17" x14ac:dyDescent="0.3">
      <c r="A493" s="29">
        <v>2061962</v>
      </c>
      <c r="B493" s="1">
        <v>136</v>
      </c>
      <c r="C493" s="1" t="s">
        <v>14</v>
      </c>
      <c r="D493" s="1" t="s">
        <v>22</v>
      </c>
      <c r="E493" s="1" t="s">
        <v>23</v>
      </c>
      <c r="F493" s="47">
        <v>1857</v>
      </c>
      <c r="G493" s="34">
        <v>1636.84</v>
      </c>
      <c r="H493" s="1" t="s">
        <v>216</v>
      </c>
      <c r="I493" s="34">
        <v>9.0910999999999995E-3</v>
      </c>
      <c r="J493" s="34">
        <v>219.33865</v>
      </c>
      <c r="K493" s="35" t="str">
        <f t="shared" si="35"/>
        <v>Leenderbos, Groote Heide &amp; De Plateaux_H91E0C</v>
      </c>
      <c r="L493" s="36">
        <f>VLOOKUP(D493,DATA!A:F,5,FALSE)</f>
        <v>6.9280917156857415E-3</v>
      </c>
      <c r="M493" s="37">
        <f>VLOOKUP(D493,DATA!A:F,6,FALSE)</f>
        <v>2282</v>
      </c>
      <c r="N493" s="36">
        <f t="shared" si="36"/>
        <v>1.1320805797874303</v>
      </c>
      <c r="O493" s="36">
        <f t="shared" si="37"/>
        <v>1.1321510776850625</v>
      </c>
      <c r="P493" s="36">
        <f t="shared" si="38"/>
        <v>7.0497897632249007E-5</v>
      </c>
      <c r="Q493" s="36">
        <f t="shared" si="39"/>
        <v>0</v>
      </c>
    </row>
    <row r="494" spans="1:17" x14ac:dyDescent="0.3">
      <c r="A494" s="29">
        <v>2063462</v>
      </c>
      <c r="B494" s="1">
        <v>136</v>
      </c>
      <c r="C494" s="1" t="s">
        <v>14</v>
      </c>
      <c r="D494" s="1" t="s">
        <v>22</v>
      </c>
      <c r="E494" s="1" t="s">
        <v>23</v>
      </c>
      <c r="F494" s="47">
        <v>1857</v>
      </c>
      <c r="G494" s="34">
        <v>1223.6099999999999</v>
      </c>
      <c r="H494" s="1" t="s">
        <v>216</v>
      </c>
      <c r="I494" s="34">
        <v>7.9682999999999993E-3</v>
      </c>
      <c r="J494" s="34">
        <v>2578.6347999999998</v>
      </c>
      <c r="K494" s="35" t="str">
        <f t="shared" si="35"/>
        <v>Leenderbos, Groote Heide &amp; De Plateaux_H91E0C</v>
      </c>
      <c r="L494" s="36">
        <f>VLOOKUP(D494,DATA!A:F,5,FALSE)</f>
        <v>6.9280917156857415E-3</v>
      </c>
      <c r="M494" s="37">
        <f>VLOOKUP(D494,DATA!A:F,6,FALSE)</f>
        <v>2282</v>
      </c>
      <c r="N494" s="36">
        <f t="shared" si="36"/>
        <v>6.5342902808797107E-2</v>
      </c>
      <c r="O494" s="36">
        <f t="shared" si="37"/>
        <v>6.5346507813431098E-2</v>
      </c>
      <c r="P494" s="36">
        <f t="shared" si="38"/>
        <v>3.6050046339913822E-6</v>
      </c>
      <c r="Q494" s="36">
        <f t="shared" si="39"/>
        <v>0</v>
      </c>
    </row>
    <row r="495" spans="1:17" x14ac:dyDescent="0.3">
      <c r="A495" s="29">
        <v>2063488</v>
      </c>
      <c r="B495" s="1">
        <v>136</v>
      </c>
      <c r="C495" s="1" t="s">
        <v>14</v>
      </c>
      <c r="D495" s="1" t="s">
        <v>28</v>
      </c>
      <c r="E495" s="1" t="s">
        <v>29</v>
      </c>
      <c r="F495" s="47">
        <v>1786</v>
      </c>
      <c r="G495" s="34">
        <v>1212.79</v>
      </c>
      <c r="H495" s="1" t="s">
        <v>216</v>
      </c>
      <c r="I495" s="34">
        <v>6.8504999999999998E-3</v>
      </c>
      <c r="J495" s="34">
        <v>2075.8227999999999</v>
      </c>
      <c r="K495" s="35" t="str">
        <f t="shared" si="35"/>
        <v>Leenderbos, Groote Heide &amp; De Plateaux_H91D0</v>
      </c>
      <c r="L495" s="36">
        <f>VLOOKUP(D495,DATA!A:F,5,FALSE)</f>
        <v>6.9280917156857415E-3</v>
      </c>
      <c r="M495" s="37">
        <f>VLOOKUP(D495,DATA!A:F,6,FALSE)</f>
        <v>2211</v>
      </c>
      <c r="N495" s="36">
        <f t="shared" si="36"/>
        <v>9.9111296822347636E-2</v>
      </c>
      <c r="O495" s="36">
        <f t="shared" si="37"/>
        <v>9.911599618212083E-2</v>
      </c>
      <c r="P495" s="36">
        <f t="shared" si="38"/>
        <v>4.6993597731942449E-6</v>
      </c>
      <c r="Q495" s="36">
        <f t="shared" si="39"/>
        <v>0</v>
      </c>
    </row>
    <row r="496" spans="1:17" x14ac:dyDescent="0.3">
      <c r="A496" s="29">
        <v>2063489</v>
      </c>
      <c r="B496" s="1">
        <v>136</v>
      </c>
      <c r="C496" s="1" t="s">
        <v>14</v>
      </c>
      <c r="D496" s="1" t="s">
        <v>22</v>
      </c>
      <c r="E496" s="1" t="s">
        <v>23</v>
      </c>
      <c r="F496" s="47">
        <v>1857</v>
      </c>
      <c r="G496" s="34">
        <v>1301.1600000000001</v>
      </c>
      <c r="H496" s="1" t="s">
        <v>216</v>
      </c>
      <c r="I496" s="34">
        <v>7.3892999999999997E-3</v>
      </c>
      <c r="J496" s="34">
        <v>5252.9097000000002</v>
      </c>
      <c r="K496" s="35" t="str">
        <f t="shared" si="35"/>
        <v>Leenderbos, Groote Heide &amp; De Plateaux_H91E0C</v>
      </c>
      <c r="L496" s="36">
        <f>VLOOKUP(D496,DATA!A:F,5,FALSE)</f>
        <v>6.9280917156857415E-3</v>
      </c>
      <c r="M496" s="37">
        <f>VLOOKUP(D496,DATA!A:F,6,FALSE)</f>
        <v>2282</v>
      </c>
      <c r="N496" s="36">
        <f t="shared" si="36"/>
        <v>0.11177161585831749</v>
      </c>
      <c r="O496" s="36">
        <f t="shared" si="37"/>
        <v>0.11177733161666267</v>
      </c>
      <c r="P496" s="36">
        <f t="shared" si="38"/>
        <v>5.7157583451816762E-6</v>
      </c>
      <c r="Q496" s="36">
        <f t="shared" si="39"/>
        <v>0</v>
      </c>
    </row>
    <row r="497" spans="1:17" x14ac:dyDescent="0.3">
      <c r="A497" s="29">
        <v>2063490</v>
      </c>
      <c r="B497" s="1">
        <v>136</v>
      </c>
      <c r="C497" s="1" t="s">
        <v>14</v>
      </c>
      <c r="D497" s="1" t="s">
        <v>22</v>
      </c>
      <c r="E497" s="1" t="s">
        <v>23</v>
      </c>
      <c r="F497" s="47">
        <v>1857</v>
      </c>
      <c r="G497" s="34">
        <v>1587.81</v>
      </c>
      <c r="H497" s="1" t="s">
        <v>216</v>
      </c>
      <c r="I497" s="34">
        <v>8.8293999999999994E-3</v>
      </c>
      <c r="J497" s="34">
        <v>182.64467999999999</v>
      </c>
      <c r="K497" s="35" t="str">
        <f t="shared" si="35"/>
        <v>Leenderbos, Groote Heide &amp; De Plateaux_H91E0C</v>
      </c>
      <c r="L497" s="36">
        <f>VLOOKUP(D497,DATA!A:F,5,FALSE)</f>
        <v>6.9280917156857415E-3</v>
      </c>
      <c r="M497" s="37">
        <f>VLOOKUP(D497,DATA!A:F,6,FALSE)</f>
        <v>2282</v>
      </c>
      <c r="N497" s="36">
        <f t="shared" si="36"/>
        <v>0.80867238979825773</v>
      </c>
      <c r="O497" s="36">
        <f t="shared" si="37"/>
        <v>0.80872145845929311</v>
      </c>
      <c r="P497" s="36">
        <f t="shared" si="38"/>
        <v>4.9068661035378547E-5</v>
      </c>
      <c r="Q497" s="36">
        <f t="shared" si="39"/>
        <v>0</v>
      </c>
    </row>
    <row r="498" spans="1:17" x14ac:dyDescent="0.3">
      <c r="A498" s="29">
        <v>2064991</v>
      </c>
      <c r="B498" s="1">
        <v>136</v>
      </c>
      <c r="C498" s="1" t="s">
        <v>14</v>
      </c>
      <c r="D498" s="1" t="s">
        <v>22</v>
      </c>
      <c r="E498" s="1" t="s">
        <v>23</v>
      </c>
      <c r="F498" s="47">
        <v>1857</v>
      </c>
      <c r="G498" s="34">
        <v>1245.23</v>
      </c>
      <c r="H498" s="1" t="s">
        <v>216</v>
      </c>
      <c r="I498" s="34">
        <v>8.1623000000000008E-3</v>
      </c>
      <c r="J498" s="34">
        <v>2615.6873000000001</v>
      </c>
      <c r="K498" s="35" t="str">
        <f t="shared" si="35"/>
        <v>Leenderbos, Groote Heide &amp; De Plateaux_H91E0C</v>
      </c>
      <c r="L498" s="36">
        <f>VLOOKUP(D498,DATA!A:F,5,FALSE)</f>
        <v>6.9280917156857415E-3</v>
      </c>
      <c r="M498" s="37">
        <f>VLOOKUP(D498,DATA!A:F,6,FALSE)</f>
        <v>2282</v>
      </c>
      <c r="N498" s="36">
        <f t="shared" si="36"/>
        <v>7.5893314355917757E-2</v>
      </c>
      <c r="O498" s="36">
        <f t="shared" si="37"/>
        <v>7.5897602923279073E-2</v>
      </c>
      <c r="P498" s="36">
        <f t="shared" si="38"/>
        <v>4.288567361315776E-6</v>
      </c>
      <c r="Q498" s="36">
        <f t="shared" si="39"/>
        <v>0</v>
      </c>
    </row>
    <row r="499" spans="1:17" x14ac:dyDescent="0.3">
      <c r="A499" s="29">
        <v>2065017</v>
      </c>
      <c r="B499" s="1">
        <v>136</v>
      </c>
      <c r="C499" s="1" t="s">
        <v>14</v>
      </c>
      <c r="D499" s="1" t="s">
        <v>28</v>
      </c>
      <c r="E499" s="1" t="s">
        <v>29</v>
      </c>
      <c r="F499" s="47">
        <v>1786</v>
      </c>
      <c r="G499" s="34">
        <v>1139.7</v>
      </c>
      <c r="H499" s="1" t="s">
        <v>216</v>
      </c>
      <c r="I499" s="34">
        <v>6.4485000000000002E-3</v>
      </c>
      <c r="J499" s="34">
        <v>2660.5279999999998</v>
      </c>
      <c r="K499" s="35" t="str">
        <f t="shared" si="35"/>
        <v>Leenderbos, Groote Heide &amp; De Plateaux_H91D0</v>
      </c>
      <c r="L499" s="36">
        <f>VLOOKUP(D499,DATA!A:F,5,FALSE)</f>
        <v>6.9280917156857415E-3</v>
      </c>
      <c r="M499" s="37">
        <f>VLOOKUP(D499,DATA!A:F,6,FALSE)</f>
        <v>2211</v>
      </c>
      <c r="N499" s="36">
        <f t="shared" si="36"/>
        <v>5.9755609858510833E-2</v>
      </c>
      <c r="O499" s="36">
        <f t="shared" si="37"/>
        <v>5.9758277952426095E-2</v>
      </c>
      <c r="P499" s="36">
        <f t="shared" si="38"/>
        <v>2.6680939152617933E-6</v>
      </c>
      <c r="Q499" s="36">
        <f t="shared" si="39"/>
        <v>0</v>
      </c>
    </row>
    <row r="500" spans="1:17" x14ac:dyDescent="0.3">
      <c r="A500" s="29">
        <v>2065018</v>
      </c>
      <c r="B500" s="1">
        <v>136</v>
      </c>
      <c r="C500" s="1" t="s">
        <v>14</v>
      </c>
      <c r="D500" s="1" t="s">
        <v>28</v>
      </c>
      <c r="E500" s="1" t="s">
        <v>29</v>
      </c>
      <c r="F500" s="47">
        <v>1786</v>
      </c>
      <c r="G500" s="34">
        <v>1360.98</v>
      </c>
      <c r="H500" s="1" t="s">
        <v>216</v>
      </c>
      <c r="I500" s="34">
        <v>7.5881999999999998E-3</v>
      </c>
      <c r="J500" s="34">
        <v>997.38806</v>
      </c>
      <c r="K500" s="35" t="str">
        <f t="shared" si="35"/>
        <v>Leenderbos, Groote Heide &amp; De Plateaux_H91D0</v>
      </c>
      <c r="L500" s="36">
        <f>VLOOKUP(D500,DATA!A:F,5,FALSE)</f>
        <v>6.9280917156857415E-3</v>
      </c>
      <c r="M500" s="37">
        <f>VLOOKUP(D500,DATA!A:F,6,FALSE)</f>
        <v>2211</v>
      </c>
      <c r="N500" s="36">
        <f t="shared" si="36"/>
        <v>0.27620492553951181</v>
      </c>
      <c r="O500" s="36">
        <f t="shared" si="37"/>
        <v>0.27621940638657111</v>
      </c>
      <c r="P500" s="36">
        <f t="shared" si="38"/>
        <v>1.4480847059294977E-5</v>
      </c>
      <c r="Q500" s="36">
        <f t="shared" si="39"/>
        <v>0</v>
      </c>
    </row>
    <row r="501" spans="1:17" x14ac:dyDescent="0.3">
      <c r="A501" s="29">
        <v>2065018</v>
      </c>
      <c r="B501" s="1">
        <v>136</v>
      </c>
      <c r="C501" s="1" t="s">
        <v>14</v>
      </c>
      <c r="D501" s="1" t="s">
        <v>22</v>
      </c>
      <c r="E501" s="1" t="s">
        <v>23</v>
      </c>
      <c r="F501" s="47">
        <v>1857</v>
      </c>
      <c r="G501" s="34">
        <v>1360.98</v>
      </c>
      <c r="H501" s="1" t="s">
        <v>216</v>
      </c>
      <c r="I501" s="34">
        <v>7.5881999999999998E-3</v>
      </c>
      <c r="J501" s="34">
        <v>846.99249999999995</v>
      </c>
      <c r="K501" s="35" t="str">
        <f t="shared" si="35"/>
        <v>Leenderbos, Groote Heide &amp; De Plateaux_H91E0C</v>
      </c>
      <c r="L501" s="36">
        <f>VLOOKUP(D501,DATA!A:F,5,FALSE)</f>
        <v>6.9280917156857415E-3</v>
      </c>
      <c r="M501" s="37">
        <f>VLOOKUP(D501,DATA!A:F,6,FALSE)</f>
        <v>2282</v>
      </c>
      <c r="N501" s="36">
        <f t="shared" si="36"/>
        <v>0.16907159869631802</v>
      </c>
      <c r="O501" s="36">
        <f t="shared" si="37"/>
        <v>0.16908047229010364</v>
      </c>
      <c r="P501" s="36">
        <f t="shared" si="38"/>
        <v>8.8735937856243563E-6</v>
      </c>
      <c r="Q501" s="36">
        <f t="shared" si="39"/>
        <v>0</v>
      </c>
    </row>
    <row r="502" spans="1:17" x14ac:dyDescent="0.3">
      <c r="A502" s="29">
        <v>2065019</v>
      </c>
      <c r="B502" s="1">
        <v>136</v>
      </c>
      <c r="C502" s="1" t="s">
        <v>14</v>
      </c>
      <c r="D502" s="1" t="s">
        <v>22</v>
      </c>
      <c r="E502" s="1" t="s">
        <v>23</v>
      </c>
      <c r="F502" s="47">
        <v>1857</v>
      </c>
      <c r="G502" s="34">
        <v>1497.82</v>
      </c>
      <c r="H502" s="1" t="s">
        <v>216</v>
      </c>
      <c r="I502" s="34">
        <v>8.4010000000000005E-3</v>
      </c>
      <c r="J502" s="34">
        <v>1547.3625</v>
      </c>
      <c r="K502" s="35" t="str">
        <f t="shared" si="35"/>
        <v>Leenderbos, Groote Heide &amp; De Plateaux_H91E0C</v>
      </c>
      <c r="L502" s="36">
        <f>VLOOKUP(D502,DATA!A:F,5,FALSE)</f>
        <v>6.9280917156857415E-3</v>
      </c>
      <c r="M502" s="37">
        <f>VLOOKUP(D502,DATA!A:F,6,FALSE)</f>
        <v>2282</v>
      </c>
      <c r="N502" s="36">
        <f t="shared" si="36"/>
        <v>0.43515117360497169</v>
      </c>
      <c r="O502" s="36">
        <f t="shared" si="37"/>
        <v>0.43517639118103996</v>
      </c>
      <c r="P502" s="36">
        <f t="shared" si="38"/>
        <v>2.5217576068270464E-5</v>
      </c>
      <c r="Q502" s="36">
        <f t="shared" si="39"/>
        <v>0</v>
      </c>
    </row>
    <row r="503" spans="1:17" x14ac:dyDescent="0.3">
      <c r="A503" s="29">
        <v>2066520</v>
      </c>
      <c r="B503" s="1">
        <v>136</v>
      </c>
      <c r="C503" s="1" t="s">
        <v>14</v>
      </c>
      <c r="D503" s="1" t="s">
        <v>22</v>
      </c>
      <c r="E503" s="1" t="s">
        <v>23</v>
      </c>
      <c r="F503" s="47">
        <v>1857</v>
      </c>
      <c r="G503" s="34">
        <v>1129.76</v>
      </c>
      <c r="H503" s="1" t="s">
        <v>216</v>
      </c>
      <c r="I503" s="34">
        <v>7.4075E-3</v>
      </c>
      <c r="J503" s="34">
        <v>1457.8092999999999</v>
      </c>
      <c r="K503" s="35" t="str">
        <f t="shared" si="35"/>
        <v>Leenderbos, Groote Heide &amp; De Plateaux_H91E0C</v>
      </c>
      <c r="L503" s="36">
        <f>VLOOKUP(D503,DATA!A:F,5,FALSE)</f>
        <v>6.9280917156857415E-3</v>
      </c>
      <c r="M503" s="37">
        <f>VLOOKUP(D503,DATA!A:F,6,FALSE)</f>
        <v>2282</v>
      </c>
      <c r="N503" s="36">
        <f t="shared" si="36"/>
        <v>3.4115773746393463E-2</v>
      </c>
      <c r="O503" s="36">
        <f t="shared" si="37"/>
        <v>3.4117524009998755E-2</v>
      </c>
      <c r="P503" s="36">
        <f t="shared" si="38"/>
        <v>1.7502636052921239E-6</v>
      </c>
      <c r="Q503" s="36">
        <f t="shared" si="39"/>
        <v>0</v>
      </c>
    </row>
    <row r="504" spans="1:17" x14ac:dyDescent="0.3">
      <c r="A504" s="29">
        <v>2066546</v>
      </c>
      <c r="B504" s="1">
        <v>136</v>
      </c>
      <c r="C504" s="1" t="s">
        <v>14</v>
      </c>
      <c r="D504" s="1" t="s">
        <v>28</v>
      </c>
      <c r="E504" s="1" t="s">
        <v>29</v>
      </c>
      <c r="F504" s="47">
        <v>1786</v>
      </c>
      <c r="G504" s="34">
        <v>1364.76</v>
      </c>
      <c r="H504" s="1" t="s">
        <v>216</v>
      </c>
      <c r="I504" s="34">
        <v>7.7067000000000004E-3</v>
      </c>
      <c r="J504" s="34">
        <v>8239.2620000000006</v>
      </c>
      <c r="K504" s="35" t="str">
        <f t="shared" si="35"/>
        <v>Leenderbos, Groote Heide &amp; De Plateaux_H91D0</v>
      </c>
      <c r="L504" s="36">
        <f>VLOOKUP(D504,DATA!A:F,5,FALSE)</f>
        <v>6.9280917156857415E-3</v>
      </c>
      <c r="M504" s="37">
        <f>VLOOKUP(D504,DATA!A:F,6,FALSE)</f>
        <v>2211</v>
      </c>
      <c r="N504" s="36">
        <f t="shared" si="36"/>
        <v>0.28351299926472617</v>
      </c>
      <c r="O504" s="36">
        <f t="shared" si="37"/>
        <v>0.28352809427999076</v>
      </c>
      <c r="P504" s="36">
        <f t="shared" si="38"/>
        <v>1.5095015264587897E-5</v>
      </c>
      <c r="Q504" s="36">
        <f t="shared" si="39"/>
        <v>0</v>
      </c>
    </row>
    <row r="505" spans="1:17" x14ac:dyDescent="0.3">
      <c r="A505" s="29">
        <v>2066547</v>
      </c>
      <c r="B505" s="1">
        <v>136</v>
      </c>
      <c r="C505" s="1" t="s">
        <v>14</v>
      </c>
      <c r="D505" s="1" t="s">
        <v>22</v>
      </c>
      <c r="E505" s="1" t="s">
        <v>23</v>
      </c>
      <c r="F505" s="47">
        <v>1857</v>
      </c>
      <c r="G505" s="34">
        <v>1485.87</v>
      </c>
      <c r="H505" s="1" t="s">
        <v>216</v>
      </c>
      <c r="I505" s="34">
        <v>8.3614999999999991E-3</v>
      </c>
      <c r="J505" s="34">
        <v>8711.4580000000005</v>
      </c>
      <c r="K505" s="35" t="str">
        <f t="shared" si="35"/>
        <v>Leenderbos, Groote Heide &amp; De Plateaux_H91E0C</v>
      </c>
      <c r="L505" s="36">
        <f>VLOOKUP(D505,DATA!A:F,5,FALSE)</f>
        <v>6.9280917156857415E-3</v>
      </c>
      <c r="M505" s="37">
        <f>VLOOKUP(D505,DATA!A:F,6,FALSE)</f>
        <v>2282</v>
      </c>
      <c r="N505" s="36">
        <f t="shared" si="36"/>
        <v>0.40071426396018933</v>
      </c>
      <c r="O505" s="36">
        <f t="shared" si="37"/>
        <v>0.40073738467872649</v>
      </c>
      <c r="P505" s="36">
        <f t="shared" si="38"/>
        <v>2.31207185371618E-5</v>
      </c>
      <c r="Q505" s="36">
        <f t="shared" si="39"/>
        <v>0</v>
      </c>
    </row>
    <row r="506" spans="1:17" x14ac:dyDescent="0.3">
      <c r="A506" s="29">
        <v>2066548</v>
      </c>
      <c r="B506" s="1">
        <v>136</v>
      </c>
      <c r="C506" s="1" t="s">
        <v>14</v>
      </c>
      <c r="D506" s="1" t="s">
        <v>22</v>
      </c>
      <c r="E506" s="1" t="s">
        <v>23</v>
      </c>
      <c r="F506" s="47">
        <v>1857</v>
      </c>
      <c r="G506" s="34">
        <v>1241.25</v>
      </c>
      <c r="H506" s="1" t="s">
        <v>216</v>
      </c>
      <c r="I506" s="34">
        <v>7.0977999999999996E-3</v>
      </c>
      <c r="J506" s="34">
        <v>1811.6749</v>
      </c>
      <c r="K506" s="35" t="str">
        <f t="shared" si="35"/>
        <v>Leenderbos, Groote Heide &amp; De Plateaux_H91E0C</v>
      </c>
      <c r="L506" s="36">
        <f>VLOOKUP(D506,DATA!A:F,5,FALSE)</f>
        <v>6.9280917156857415E-3</v>
      </c>
      <c r="M506" s="37">
        <f>VLOOKUP(D506,DATA!A:F,6,FALSE)</f>
        <v>2282</v>
      </c>
      <c r="N506" s="36">
        <f t="shared" si="36"/>
        <v>7.3830758867568402E-2</v>
      </c>
      <c r="O506" s="36">
        <f t="shared" si="37"/>
        <v>7.3834386845355926E-2</v>
      </c>
      <c r="P506" s="36">
        <f t="shared" si="38"/>
        <v>3.6279777875236618E-6</v>
      </c>
      <c r="Q506" s="36">
        <f t="shared" si="39"/>
        <v>0</v>
      </c>
    </row>
    <row r="507" spans="1:17" x14ac:dyDescent="0.3">
      <c r="A507" s="29">
        <v>2068046</v>
      </c>
      <c r="B507" s="1">
        <v>136</v>
      </c>
      <c r="C507" s="1" t="s">
        <v>14</v>
      </c>
      <c r="D507" s="1" t="s">
        <v>43</v>
      </c>
      <c r="E507" s="1" t="s">
        <v>44</v>
      </c>
      <c r="F507" s="47">
        <v>1071</v>
      </c>
      <c r="G507" s="34">
        <v>916.11</v>
      </c>
      <c r="H507" s="1" t="s">
        <v>216</v>
      </c>
      <c r="I507" s="34">
        <v>6.2550000000000001E-3</v>
      </c>
      <c r="J507" s="34">
        <v>182.58936</v>
      </c>
      <c r="K507" s="35" t="str">
        <f t="shared" si="35"/>
        <v>Leenderbos, Groote Heide &amp; De Plateaux_H7150</v>
      </c>
      <c r="L507" s="36">
        <f>VLOOKUP(D507,DATA!A:F,5,FALSE)</f>
        <v>1.3726988247862192E-2</v>
      </c>
      <c r="M507" s="37">
        <f>VLOOKUP(D507,DATA!A:F,6,FALSE)</f>
        <v>1285.5</v>
      </c>
      <c r="N507" s="36">
        <f t="shared" si="36"/>
        <v>0.62394007427444143</v>
      </c>
      <c r="O507" s="36">
        <f t="shared" si="37"/>
        <v>0.62399331520556622</v>
      </c>
      <c r="P507" s="36">
        <f t="shared" si="38"/>
        <v>5.324093112479833E-5</v>
      </c>
      <c r="Q507" s="36">
        <f t="shared" si="39"/>
        <v>0</v>
      </c>
    </row>
    <row r="508" spans="1:17" x14ac:dyDescent="0.3">
      <c r="A508" s="29">
        <v>2068050</v>
      </c>
      <c r="B508" s="1">
        <v>136</v>
      </c>
      <c r="C508" s="1" t="s">
        <v>14</v>
      </c>
      <c r="D508" s="1" t="s">
        <v>33</v>
      </c>
      <c r="E508" s="1" t="s">
        <v>29</v>
      </c>
      <c r="F508" s="47">
        <v>1786</v>
      </c>
      <c r="G508" s="34">
        <v>1243.76</v>
      </c>
      <c r="H508" s="1" t="s">
        <v>216</v>
      </c>
      <c r="I508" s="34">
        <v>8.3050999999999993E-3</v>
      </c>
      <c r="J508" s="34">
        <v>249.69376</v>
      </c>
      <c r="K508" s="35" t="str">
        <f t="shared" si="35"/>
        <v>Leenderbos, Groote Heide &amp; De Plateaux_ZGH91D0</v>
      </c>
      <c r="L508" s="36">
        <f>VLOOKUP(D508,DATA!A:F,5,FALSE)</f>
        <v>6.9280917156857415E-3</v>
      </c>
      <c r="M508" s="37">
        <f>VLOOKUP(D508,DATA!A:F,6,FALSE)</f>
        <v>2211</v>
      </c>
      <c r="N508" s="36">
        <f t="shared" si="36"/>
        <v>0.12280150412595962</v>
      </c>
      <c r="O508" s="36">
        <f t="shared" si="37"/>
        <v>0.12280856146523846</v>
      </c>
      <c r="P508" s="36">
        <f t="shared" si="38"/>
        <v>7.0573392788320088E-6</v>
      </c>
      <c r="Q508" s="36">
        <f t="shared" si="39"/>
        <v>0</v>
      </c>
    </row>
    <row r="509" spans="1:17" x14ac:dyDescent="0.3">
      <c r="A509" s="29">
        <v>2068075</v>
      </c>
      <c r="B509" s="1">
        <v>136</v>
      </c>
      <c r="C509" s="1" t="s">
        <v>14</v>
      </c>
      <c r="D509" s="1" t="s">
        <v>28</v>
      </c>
      <c r="E509" s="1" t="s">
        <v>29</v>
      </c>
      <c r="F509" s="47">
        <v>1786</v>
      </c>
      <c r="G509" s="34">
        <v>1109.21</v>
      </c>
      <c r="H509" s="1" t="s">
        <v>216</v>
      </c>
      <c r="I509" s="34">
        <v>6.3499000000000003E-3</v>
      </c>
      <c r="J509" s="34">
        <v>2606.5063</v>
      </c>
      <c r="K509" s="35" t="str">
        <f t="shared" si="35"/>
        <v>Leenderbos, Groote Heide &amp; De Plateaux_H91D0</v>
      </c>
      <c r="L509" s="36">
        <f>VLOOKUP(D509,DATA!A:F,5,FALSE)</f>
        <v>6.9280917156857415E-3</v>
      </c>
      <c r="M509" s="37">
        <f>VLOOKUP(D509,DATA!A:F,6,FALSE)</f>
        <v>2211</v>
      </c>
      <c r="N509" s="36">
        <f t="shared" si="36"/>
        <v>4.8382556743207246E-2</v>
      </c>
      <c r="O509" s="36">
        <f t="shared" si="37"/>
        <v>4.8384684238946436E-2</v>
      </c>
      <c r="P509" s="36">
        <f t="shared" si="38"/>
        <v>2.1274957391903548E-6</v>
      </c>
      <c r="Q509" s="36">
        <f t="shared" si="39"/>
        <v>0</v>
      </c>
    </row>
    <row r="510" spans="1:17" x14ac:dyDescent="0.3">
      <c r="A510" s="29">
        <v>2068076</v>
      </c>
      <c r="B510" s="1">
        <v>136</v>
      </c>
      <c r="C510" s="1" t="s">
        <v>14</v>
      </c>
      <c r="D510" s="1" t="s">
        <v>28</v>
      </c>
      <c r="E510" s="1" t="s">
        <v>29</v>
      </c>
      <c r="F510" s="47">
        <v>1786</v>
      </c>
      <c r="G510" s="34">
        <v>1663.43</v>
      </c>
      <c r="H510" s="1" t="s">
        <v>216</v>
      </c>
      <c r="I510" s="34">
        <v>9.6530999999999995E-3</v>
      </c>
      <c r="J510" s="34">
        <v>2969.5331999999999</v>
      </c>
      <c r="K510" s="35" t="str">
        <f t="shared" si="35"/>
        <v>Leenderbos, Groote Heide &amp; De Plateaux_H91D0</v>
      </c>
      <c r="L510" s="36">
        <f>VLOOKUP(D510,DATA!A:F,5,FALSE)</f>
        <v>6.9280917156857415E-3</v>
      </c>
      <c r="M510" s="37">
        <f>VLOOKUP(D510,DATA!A:F,6,FALSE)</f>
        <v>2211</v>
      </c>
      <c r="N510" s="36">
        <f t="shared" si="36"/>
        <v>2.2018339873050303</v>
      </c>
      <c r="O510" s="36">
        <f t="shared" si="37"/>
        <v>2.2019780029249532</v>
      </c>
      <c r="P510" s="36">
        <f t="shared" si="38"/>
        <v>1.4401561992283263E-4</v>
      </c>
      <c r="Q510" s="36">
        <f t="shared" si="39"/>
        <v>0</v>
      </c>
    </row>
    <row r="511" spans="1:17" x14ac:dyDescent="0.3">
      <c r="A511" s="29">
        <v>2068076</v>
      </c>
      <c r="B511" s="1">
        <v>136</v>
      </c>
      <c r="C511" s="1" t="s">
        <v>14</v>
      </c>
      <c r="D511" s="1" t="s">
        <v>22</v>
      </c>
      <c r="E511" s="1" t="s">
        <v>23</v>
      </c>
      <c r="F511" s="47">
        <v>1857</v>
      </c>
      <c r="G511" s="34">
        <v>1663.43</v>
      </c>
      <c r="H511" s="1" t="s">
        <v>216</v>
      </c>
      <c r="I511" s="34">
        <v>9.6530999999999995E-3</v>
      </c>
      <c r="J511" s="34">
        <v>3268.1442999999999</v>
      </c>
      <c r="K511" s="35" t="str">
        <f t="shared" si="35"/>
        <v>Leenderbos, Groote Heide &amp; De Plateaux_H91E0C</v>
      </c>
      <c r="L511" s="36">
        <f>VLOOKUP(D511,DATA!A:F,5,FALSE)</f>
        <v>6.9280917156857415E-3</v>
      </c>
      <c r="M511" s="37">
        <f>VLOOKUP(D511,DATA!A:F,6,FALSE)</f>
        <v>2282</v>
      </c>
      <c r="N511" s="36">
        <f t="shared" si="36"/>
        <v>1.357965724734937</v>
      </c>
      <c r="O511" s="36">
        <f t="shared" si="37"/>
        <v>1.358055311816698</v>
      </c>
      <c r="P511" s="36">
        <f t="shared" si="38"/>
        <v>8.9587081760988951E-5</v>
      </c>
      <c r="Q511" s="36">
        <f t="shared" si="39"/>
        <v>0</v>
      </c>
    </row>
    <row r="512" spans="1:17" x14ac:dyDescent="0.3">
      <c r="A512" s="29">
        <v>2068077</v>
      </c>
      <c r="B512" s="1">
        <v>136</v>
      </c>
      <c r="C512" s="1" t="s">
        <v>14</v>
      </c>
      <c r="D512" s="1" t="s">
        <v>22</v>
      </c>
      <c r="E512" s="1" t="s">
        <v>23</v>
      </c>
      <c r="F512" s="47">
        <v>1857</v>
      </c>
      <c r="G512" s="34">
        <v>1213.1099999999999</v>
      </c>
      <c r="H512" s="1" t="s">
        <v>216</v>
      </c>
      <c r="I512" s="34">
        <v>6.9340000000000001E-3</v>
      </c>
      <c r="J512" s="34">
        <v>35.960856999999997</v>
      </c>
      <c r="K512" s="35" t="str">
        <f t="shared" si="35"/>
        <v>Leenderbos, Groote Heide &amp; De Plateaux_H91E0C</v>
      </c>
      <c r="L512" s="36">
        <f>VLOOKUP(D512,DATA!A:F,5,FALSE)</f>
        <v>6.9280917156857415E-3</v>
      </c>
      <c r="M512" s="37">
        <f>VLOOKUP(D512,DATA!A:F,6,FALSE)</f>
        <v>2282</v>
      </c>
      <c r="N512" s="36">
        <f t="shared" si="36"/>
        <v>6.0761095976478253E-2</v>
      </c>
      <c r="O512" s="36">
        <f t="shared" si="37"/>
        <v>6.0764013198754255E-2</v>
      </c>
      <c r="P512" s="36">
        <f t="shared" si="38"/>
        <v>2.9172222760012745E-6</v>
      </c>
      <c r="Q512" s="36">
        <f t="shared" si="39"/>
        <v>0</v>
      </c>
    </row>
    <row r="513" spans="1:17" x14ac:dyDescent="0.3">
      <c r="A513" s="29">
        <v>2069574</v>
      </c>
      <c r="B513" s="1">
        <v>136</v>
      </c>
      <c r="C513" s="1" t="s">
        <v>14</v>
      </c>
      <c r="D513" s="1" t="s">
        <v>43</v>
      </c>
      <c r="E513" s="1" t="s">
        <v>44</v>
      </c>
      <c r="F513" s="47">
        <v>1071</v>
      </c>
      <c r="G513" s="34">
        <v>935.08</v>
      </c>
      <c r="H513" s="1" t="s">
        <v>216</v>
      </c>
      <c r="I513" s="34">
        <v>6.3734000000000004E-3</v>
      </c>
      <c r="J513" s="34">
        <v>525.13463999999999</v>
      </c>
      <c r="K513" s="35" t="str">
        <f t="shared" si="35"/>
        <v>Leenderbos, Groote Heide &amp; De Plateaux_H7150</v>
      </c>
      <c r="L513" s="36">
        <f>VLOOKUP(D513,DATA!A:F,5,FALSE)</f>
        <v>1.3726988247862192E-2</v>
      </c>
      <c r="M513" s="37">
        <f>VLOOKUP(D513,DATA!A:F,6,FALSE)</f>
        <v>1285.5</v>
      </c>
      <c r="N513" s="36">
        <f t="shared" si="36"/>
        <v>0.80803155014849459</v>
      </c>
      <c r="O513" s="36">
        <f t="shared" si="37"/>
        <v>0.80810167467728511</v>
      </c>
      <c r="P513" s="36">
        <f t="shared" si="38"/>
        <v>7.0124528790516116E-5</v>
      </c>
      <c r="Q513" s="36">
        <f t="shared" si="39"/>
        <v>0</v>
      </c>
    </row>
    <row r="514" spans="1:17" x14ac:dyDescent="0.3">
      <c r="A514" s="29">
        <v>2069575</v>
      </c>
      <c r="B514" s="1">
        <v>136</v>
      </c>
      <c r="C514" s="1" t="s">
        <v>14</v>
      </c>
      <c r="D514" s="1" t="s">
        <v>43</v>
      </c>
      <c r="E514" s="1" t="s">
        <v>44</v>
      </c>
      <c r="F514" s="47">
        <v>1071</v>
      </c>
      <c r="G514" s="34">
        <v>891.01</v>
      </c>
      <c r="H514" s="1" t="s">
        <v>216</v>
      </c>
      <c r="I514" s="34">
        <v>6.0162999999999996E-3</v>
      </c>
      <c r="J514" s="34">
        <v>541.92084</v>
      </c>
      <c r="K514" s="35" t="str">
        <f t="shared" si="35"/>
        <v>Leenderbos, Groote Heide &amp; De Plateaux_H7150</v>
      </c>
      <c r="L514" s="36">
        <f>VLOOKUP(D514,DATA!A:F,5,FALSE)</f>
        <v>1.3726988247862192E-2</v>
      </c>
      <c r="M514" s="37">
        <f>VLOOKUP(D514,DATA!A:F,6,FALSE)</f>
        <v>1285.5</v>
      </c>
      <c r="N514" s="36">
        <f t="shared" si="36"/>
        <v>0.44289251428052234</v>
      </c>
      <c r="O514" s="36">
        <f t="shared" si="37"/>
        <v>0.4429289303551649</v>
      </c>
      <c r="P514" s="36">
        <f t="shared" si="38"/>
        <v>3.6416074642553475E-5</v>
      </c>
      <c r="Q514" s="36">
        <f t="shared" si="39"/>
        <v>0</v>
      </c>
    </row>
    <row r="515" spans="1:17" x14ac:dyDescent="0.3">
      <c r="A515" s="29">
        <v>2069578</v>
      </c>
      <c r="B515" s="1">
        <v>136</v>
      </c>
      <c r="C515" s="1" t="s">
        <v>14</v>
      </c>
      <c r="D515" s="1" t="s">
        <v>33</v>
      </c>
      <c r="E515" s="1" t="s">
        <v>29</v>
      </c>
      <c r="F515" s="47">
        <v>1786</v>
      </c>
      <c r="G515" s="34">
        <v>1006.88</v>
      </c>
      <c r="H515" s="1" t="s">
        <v>216</v>
      </c>
      <c r="I515" s="34">
        <v>6.8117000000000004E-3</v>
      </c>
      <c r="J515" s="34">
        <v>584.44060000000002</v>
      </c>
      <c r="K515" s="35" t="str">
        <f t="shared" ref="K515:K578" si="40">_xlfn.CONCAT(C515,"_",D515)</f>
        <v>Leenderbos, Groote Heide &amp; De Plateaux_ZGH91D0</v>
      </c>
      <c r="L515" s="36">
        <f>VLOOKUP(D515,DATA!A:F,5,FALSE)</f>
        <v>6.9280917156857415E-3</v>
      </c>
      <c r="M515" s="37">
        <f>VLOOKUP(D515,DATA!A:F,6,FALSE)</f>
        <v>2211</v>
      </c>
      <c r="N515" s="36">
        <f t="shared" ref="N515:N578" si="41">100/(1+EXP(-L515*(G515-M515)))</f>
        <v>2.3817806229490084E-2</v>
      </c>
      <c r="O515" s="36">
        <f t="shared" ref="O515:O578" si="42">100/(1+EXP(-L515*((G515+I515)-M515)))</f>
        <v>2.3818930000151506E-2</v>
      </c>
      <c r="P515" s="36">
        <f t="shared" ref="P515:P578" si="43">O515-N515</f>
        <v>1.1237706614222742E-6</v>
      </c>
      <c r="Q515" s="36">
        <f t="shared" ref="Q515:Q578" si="44">IF(AND(H515&lt;&gt;"below",I515&gt;=0.005),J515*P515/100,0)</f>
        <v>0</v>
      </c>
    </row>
    <row r="516" spans="1:17" x14ac:dyDescent="0.3">
      <c r="A516" s="29">
        <v>2069579</v>
      </c>
      <c r="B516" s="1">
        <v>136</v>
      </c>
      <c r="C516" s="1" t="s">
        <v>14</v>
      </c>
      <c r="D516" s="1" t="s">
        <v>33</v>
      </c>
      <c r="E516" s="1" t="s">
        <v>29</v>
      </c>
      <c r="F516" s="47">
        <v>1786</v>
      </c>
      <c r="G516" s="34">
        <v>1414.83</v>
      </c>
      <c r="H516" s="1" t="s">
        <v>216</v>
      </c>
      <c r="I516" s="34">
        <v>9.1202000000000002E-3</v>
      </c>
      <c r="J516" s="34">
        <v>877.10749999999996</v>
      </c>
      <c r="K516" s="35" t="str">
        <f t="shared" si="40"/>
        <v>Leenderbos, Groote Heide &amp; De Plateaux_ZGH91D0</v>
      </c>
      <c r="L516" s="36">
        <f>VLOOKUP(D516,DATA!A:F,5,FALSE)</f>
        <v>6.9280917156857415E-3</v>
      </c>
      <c r="M516" s="37">
        <f>VLOOKUP(D516,DATA!A:F,6,FALSE)</f>
        <v>2211</v>
      </c>
      <c r="N516" s="36">
        <f t="shared" si="41"/>
        <v>0.40060367673716035</v>
      </c>
      <c r="O516" s="36">
        <f t="shared" si="42"/>
        <v>0.40062888850146183</v>
      </c>
      <c r="P516" s="36">
        <f t="shared" si="43"/>
        <v>2.5211764301480422E-5</v>
      </c>
      <c r="Q516" s="36">
        <f t="shared" si="44"/>
        <v>0</v>
      </c>
    </row>
    <row r="517" spans="1:17" x14ac:dyDescent="0.3">
      <c r="A517" s="29">
        <v>2069604</v>
      </c>
      <c r="B517" s="1">
        <v>136</v>
      </c>
      <c r="C517" s="1" t="s">
        <v>14</v>
      </c>
      <c r="D517" s="1" t="s">
        <v>28</v>
      </c>
      <c r="E517" s="1" t="s">
        <v>29</v>
      </c>
      <c r="F517" s="47">
        <v>1786</v>
      </c>
      <c r="G517" s="34">
        <v>1412.7</v>
      </c>
      <c r="H517" s="1" t="s">
        <v>216</v>
      </c>
      <c r="I517" s="34">
        <v>7.9199000000000006E-3</v>
      </c>
      <c r="J517" s="34">
        <v>9817.2080000000005</v>
      </c>
      <c r="K517" s="35" t="str">
        <f t="shared" si="40"/>
        <v>Leenderbos, Groote Heide &amp; De Plateaux_H91D0</v>
      </c>
      <c r="L517" s="36">
        <f>VLOOKUP(D517,DATA!A:F,5,FALSE)</f>
        <v>6.9280917156857415E-3</v>
      </c>
      <c r="M517" s="37">
        <f>VLOOKUP(D517,DATA!A:F,6,FALSE)</f>
        <v>2211</v>
      </c>
      <c r="N517" s="36">
        <f t="shared" si="41"/>
        <v>0.39475860440982891</v>
      </c>
      <c r="O517" s="36">
        <f t="shared" si="42"/>
        <v>0.39478017981421731</v>
      </c>
      <c r="P517" s="36">
        <f t="shared" si="43"/>
        <v>2.1575404388407549E-5</v>
      </c>
      <c r="Q517" s="36">
        <f t="shared" si="44"/>
        <v>0</v>
      </c>
    </row>
    <row r="518" spans="1:17" x14ac:dyDescent="0.3">
      <c r="A518" s="29">
        <v>2069605</v>
      </c>
      <c r="B518" s="1">
        <v>136</v>
      </c>
      <c r="C518" s="1" t="s">
        <v>14</v>
      </c>
      <c r="D518" s="1" t="s">
        <v>22</v>
      </c>
      <c r="E518" s="1" t="s">
        <v>23</v>
      </c>
      <c r="F518" s="47">
        <v>1857</v>
      </c>
      <c r="G518" s="34">
        <v>1489.98</v>
      </c>
      <c r="H518" s="1" t="s">
        <v>216</v>
      </c>
      <c r="I518" s="34">
        <v>8.4332000000000001E-3</v>
      </c>
      <c r="J518" s="34">
        <v>6759.4409999999998</v>
      </c>
      <c r="K518" s="35" t="str">
        <f t="shared" si="40"/>
        <v>Leenderbos, Groote Heide &amp; De Plateaux_H91E0C</v>
      </c>
      <c r="L518" s="36">
        <f>VLOOKUP(D518,DATA!A:F,5,FALSE)</f>
        <v>6.9280917156857415E-3</v>
      </c>
      <c r="M518" s="37">
        <f>VLOOKUP(D518,DATA!A:F,6,FALSE)</f>
        <v>2282</v>
      </c>
      <c r="N518" s="36">
        <f t="shared" si="41"/>
        <v>0.41224067319565266</v>
      </c>
      <c r="O518" s="36">
        <f t="shared" si="42"/>
        <v>0.41226466016668489</v>
      </c>
      <c r="P518" s="36">
        <f t="shared" si="43"/>
        <v>2.3986971032230464E-5</v>
      </c>
      <c r="Q518" s="36">
        <f t="shared" si="44"/>
        <v>0</v>
      </c>
    </row>
    <row r="519" spans="1:17" x14ac:dyDescent="0.3">
      <c r="A519" s="29">
        <v>2071104</v>
      </c>
      <c r="B519" s="1">
        <v>136</v>
      </c>
      <c r="C519" s="1" t="s">
        <v>14</v>
      </c>
      <c r="D519" s="1" t="s">
        <v>43</v>
      </c>
      <c r="E519" s="1" t="s">
        <v>44</v>
      </c>
      <c r="F519" s="47">
        <v>1071</v>
      </c>
      <c r="G519" s="34">
        <v>854.97</v>
      </c>
      <c r="H519" s="1" t="s">
        <v>216</v>
      </c>
      <c r="I519" s="34">
        <v>5.7954E-3</v>
      </c>
      <c r="J519" s="34">
        <v>99.656840000000003</v>
      </c>
      <c r="K519" s="35" t="str">
        <f t="shared" si="40"/>
        <v>Leenderbos, Groote Heide &amp; De Plateaux_H7150</v>
      </c>
      <c r="L519" s="36">
        <f>VLOOKUP(D519,DATA!A:F,5,FALSE)</f>
        <v>1.3726988247862192E-2</v>
      </c>
      <c r="M519" s="37">
        <f>VLOOKUP(D519,DATA!A:F,6,FALSE)</f>
        <v>1285.5</v>
      </c>
      <c r="N519" s="36">
        <f t="shared" si="41"/>
        <v>0.27051738744997866</v>
      </c>
      <c r="O519" s="36">
        <f t="shared" si="42"/>
        <v>0.27053885065678868</v>
      </c>
      <c r="P519" s="36">
        <f t="shared" si="43"/>
        <v>2.1463206810012903E-5</v>
      </c>
      <c r="Q519" s="36">
        <f t="shared" si="44"/>
        <v>0</v>
      </c>
    </row>
    <row r="520" spans="1:17" x14ac:dyDescent="0.3">
      <c r="A520" s="29">
        <v>2071105</v>
      </c>
      <c r="B520" s="1">
        <v>136</v>
      </c>
      <c r="C520" s="1" t="s">
        <v>14</v>
      </c>
      <c r="D520" s="1" t="s">
        <v>43</v>
      </c>
      <c r="E520" s="1" t="s">
        <v>44</v>
      </c>
      <c r="F520" s="47">
        <v>1071</v>
      </c>
      <c r="G520" s="34">
        <v>980.01</v>
      </c>
      <c r="H520" s="1" t="s">
        <v>216</v>
      </c>
      <c r="I520" s="34">
        <v>6.4051000000000004E-3</v>
      </c>
      <c r="J520" s="34">
        <v>278.06414999999998</v>
      </c>
      <c r="K520" s="35" t="str">
        <f t="shared" si="40"/>
        <v>Leenderbos, Groote Heide &amp; De Plateaux_H7150</v>
      </c>
      <c r="L520" s="36">
        <f>VLOOKUP(D520,DATA!A:F,5,FALSE)</f>
        <v>1.3726988247862192E-2</v>
      </c>
      <c r="M520" s="37">
        <f>VLOOKUP(D520,DATA!A:F,6,FALSE)</f>
        <v>1285.5</v>
      </c>
      <c r="N520" s="36">
        <f t="shared" si="41"/>
        <v>1.4869563643141877</v>
      </c>
      <c r="O520" s="36">
        <f t="shared" si="42"/>
        <v>1.4870851630683308</v>
      </c>
      <c r="P520" s="36">
        <f t="shared" si="43"/>
        <v>1.2879875414317787E-4</v>
      </c>
      <c r="Q520" s="36">
        <f t="shared" si="44"/>
        <v>0</v>
      </c>
    </row>
    <row r="521" spans="1:17" x14ac:dyDescent="0.3">
      <c r="A521" s="29">
        <v>2071106</v>
      </c>
      <c r="B521" s="1">
        <v>136</v>
      </c>
      <c r="C521" s="1" t="s">
        <v>14</v>
      </c>
      <c r="D521" s="1" t="s">
        <v>22</v>
      </c>
      <c r="E521" s="1" t="s">
        <v>23</v>
      </c>
      <c r="F521" s="47">
        <v>1857</v>
      </c>
      <c r="G521" s="34">
        <v>1266.95</v>
      </c>
      <c r="H521" s="1" t="s">
        <v>216</v>
      </c>
      <c r="I521" s="34">
        <v>8.4208000000000009E-3</v>
      </c>
      <c r="J521" s="34">
        <v>64.8232</v>
      </c>
      <c r="K521" s="35" t="str">
        <f t="shared" si="40"/>
        <v>Leenderbos, Groote Heide &amp; De Plateaux_H91E0C</v>
      </c>
      <c r="L521" s="36">
        <f>VLOOKUP(D521,DATA!A:F,5,FALSE)</f>
        <v>6.9280917156857415E-3</v>
      </c>
      <c r="M521" s="37">
        <f>VLOOKUP(D521,DATA!A:F,6,FALSE)</f>
        <v>2282</v>
      </c>
      <c r="N521" s="36">
        <f t="shared" si="41"/>
        <v>8.8206751896208302E-2</v>
      </c>
      <c r="O521" s="36">
        <f t="shared" si="42"/>
        <v>8.8211893495309987E-2</v>
      </c>
      <c r="P521" s="36">
        <f t="shared" si="43"/>
        <v>5.1415991016851015E-6</v>
      </c>
      <c r="Q521" s="36">
        <f t="shared" si="44"/>
        <v>0</v>
      </c>
    </row>
    <row r="522" spans="1:17" x14ac:dyDescent="0.3">
      <c r="A522" s="29">
        <v>2071108</v>
      </c>
      <c r="B522" s="1">
        <v>136</v>
      </c>
      <c r="C522" s="1" t="s">
        <v>14</v>
      </c>
      <c r="D522" s="1" t="s">
        <v>33</v>
      </c>
      <c r="E522" s="1" t="s">
        <v>29</v>
      </c>
      <c r="F522" s="47">
        <v>1786</v>
      </c>
      <c r="G522" s="34">
        <v>1140.18</v>
      </c>
      <c r="H522" s="1" t="s">
        <v>216</v>
      </c>
      <c r="I522" s="34">
        <v>7.4057999999999997E-3</v>
      </c>
      <c r="J522" s="34">
        <v>3044.1640000000002</v>
      </c>
      <c r="K522" s="35" t="str">
        <f t="shared" si="40"/>
        <v>Leenderbos, Groote Heide &amp; De Plateaux_ZGH91D0</v>
      </c>
      <c r="L522" s="36">
        <f>VLOOKUP(D522,DATA!A:F,5,FALSE)</f>
        <v>6.9280917156857415E-3</v>
      </c>
      <c r="M522" s="37">
        <f>VLOOKUP(D522,DATA!A:F,6,FALSE)</f>
        <v>2211</v>
      </c>
      <c r="N522" s="36">
        <f t="shared" si="41"/>
        <v>5.9954537627189552E-2</v>
      </c>
      <c r="O522" s="36">
        <f t="shared" si="42"/>
        <v>5.9957612012783962E-2</v>
      </c>
      <c r="P522" s="36">
        <f t="shared" si="43"/>
        <v>3.0743855944093124E-6</v>
      </c>
      <c r="Q522" s="36">
        <f t="shared" si="44"/>
        <v>0</v>
      </c>
    </row>
    <row r="523" spans="1:17" x14ac:dyDescent="0.3">
      <c r="A523" s="29">
        <v>2071119</v>
      </c>
      <c r="B523" s="1">
        <v>136</v>
      </c>
      <c r="C523" s="1" t="s">
        <v>14</v>
      </c>
      <c r="D523" s="1" t="s">
        <v>22</v>
      </c>
      <c r="E523" s="1" t="s">
        <v>23</v>
      </c>
      <c r="F523" s="47">
        <v>1857</v>
      </c>
      <c r="G523" s="34">
        <v>1075.04</v>
      </c>
      <c r="H523" s="1" t="s">
        <v>216</v>
      </c>
      <c r="I523" s="34">
        <v>6.8278999999999996E-3</v>
      </c>
      <c r="J523" s="34">
        <v>1008.75464</v>
      </c>
      <c r="K523" s="35" t="str">
        <f t="shared" si="40"/>
        <v>Leenderbos, Groote Heide &amp; De Plateaux_H91E0C</v>
      </c>
      <c r="L523" s="36">
        <f>VLOOKUP(D523,DATA!A:F,5,FALSE)</f>
        <v>6.9280917156857415E-3</v>
      </c>
      <c r="M523" s="37">
        <f>VLOOKUP(D523,DATA!A:F,6,FALSE)</f>
        <v>2282</v>
      </c>
      <c r="N523" s="36">
        <f t="shared" si="41"/>
        <v>2.33538609569728E-2</v>
      </c>
      <c r="O523" s="36">
        <f t="shared" si="42"/>
        <v>2.3354965463537082E-2</v>
      </c>
      <c r="P523" s="36">
        <f t="shared" si="43"/>
        <v>1.1045065642818763E-6</v>
      </c>
      <c r="Q523" s="36">
        <f t="shared" si="44"/>
        <v>0</v>
      </c>
    </row>
    <row r="524" spans="1:17" x14ac:dyDescent="0.3">
      <c r="A524" s="29">
        <v>2071133</v>
      </c>
      <c r="B524" s="1">
        <v>136</v>
      </c>
      <c r="C524" s="1" t="s">
        <v>14</v>
      </c>
      <c r="D524" s="1" t="s">
        <v>28</v>
      </c>
      <c r="E524" s="1" t="s">
        <v>29</v>
      </c>
      <c r="F524" s="47">
        <v>1786</v>
      </c>
      <c r="G524" s="34">
        <v>1062.93</v>
      </c>
      <c r="H524" s="1" t="s">
        <v>216</v>
      </c>
      <c r="I524" s="34">
        <v>6.0670999999999998E-3</v>
      </c>
      <c r="J524" s="34">
        <v>71.248310000000004</v>
      </c>
      <c r="K524" s="35" t="str">
        <f t="shared" si="40"/>
        <v>Leenderbos, Groote Heide &amp; De Plateaux_H91D0</v>
      </c>
      <c r="L524" s="36">
        <f>VLOOKUP(D524,DATA!A:F,5,FALSE)</f>
        <v>6.9280917156857415E-3</v>
      </c>
      <c r="M524" s="37">
        <f>VLOOKUP(D524,DATA!A:F,6,FALSE)</f>
        <v>2211</v>
      </c>
      <c r="N524" s="36">
        <f t="shared" si="41"/>
        <v>3.5115407462365869E-2</v>
      </c>
      <c r="O524" s="36">
        <f t="shared" si="42"/>
        <v>3.511688299589865E-2</v>
      </c>
      <c r="P524" s="36">
        <f t="shared" si="43"/>
        <v>1.4755335327812369E-6</v>
      </c>
      <c r="Q524" s="36">
        <f t="shared" si="44"/>
        <v>0</v>
      </c>
    </row>
    <row r="525" spans="1:17" x14ac:dyDescent="0.3">
      <c r="A525" s="29">
        <v>2071134</v>
      </c>
      <c r="B525" s="1">
        <v>136</v>
      </c>
      <c r="C525" s="1" t="s">
        <v>14</v>
      </c>
      <c r="D525" s="1" t="s">
        <v>28</v>
      </c>
      <c r="E525" s="1" t="s">
        <v>29</v>
      </c>
      <c r="F525" s="47">
        <v>1786</v>
      </c>
      <c r="G525" s="34">
        <v>1695.98</v>
      </c>
      <c r="H525" s="1" t="s">
        <v>216</v>
      </c>
      <c r="I525" s="34">
        <v>9.5791000000000001E-3</v>
      </c>
      <c r="J525" s="34">
        <v>1685.0155999999999</v>
      </c>
      <c r="K525" s="35" t="str">
        <f t="shared" si="40"/>
        <v>Leenderbos, Groote Heide &amp; De Plateaux_H91D0</v>
      </c>
      <c r="L525" s="36">
        <f>VLOOKUP(D525,DATA!A:F,5,FALSE)</f>
        <v>6.9280917156857415E-3</v>
      </c>
      <c r="M525" s="37">
        <f>VLOOKUP(D525,DATA!A:F,6,FALSE)</f>
        <v>2211</v>
      </c>
      <c r="N525" s="36">
        <f t="shared" si="41"/>
        <v>2.7435308059264125</v>
      </c>
      <c r="O525" s="36">
        <f t="shared" si="42"/>
        <v>2.7437078903228547</v>
      </c>
      <c r="P525" s="36">
        <f t="shared" si="43"/>
        <v>1.770843964421509E-4</v>
      </c>
      <c r="Q525" s="36">
        <f t="shared" si="44"/>
        <v>0</v>
      </c>
    </row>
    <row r="526" spans="1:17" x14ac:dyDescent="0.3">
      <c r="A526" s="29">
        <v>2071134</v>
      </c>
      <c r="B526" s="1">
        <v>136</v>
      </c>
      <c r="C526" s="1" t="s">
        <v>14</v>
      </c>
      <c r="D526" s="1" t="s">
        <v>22</v>
      </c>
      <c r="E526" s="1" t="s">
        <v>23</v>
      </c>
      <c r="F526" s="47">
        <v>1857</v>
      </c>
      <c r="G526" s="34">
        <v>1695.98</v>
      </c>
      <c r="H526" s="1" t="s">
        <v>216</v>
      </c>
      <c r="I526" s="34">
        <v>9.5791000000000001E-3</v>
      </c>
      <c r="J526" s="34">
        <v>3931.9524000000001</v>
      </c>
      <c r="K526" s="35" t="str">
        <f t="shared" si="40"/>
        <v>Leenderbos, Groote Heide &amp; De Plateaux_H91E0C</v>
      </c>
      <c r="L526" s="36">
        <f>VLOOKUP(D526,DATA!A:F,5,FALSE)</f>
        <v>6.9280917156857415E-3</v>
      </c>
      <c r="M526" s="37">
        <f>VLOOKUP(D526,DATA!A:F,6,FALSE)</f>
        <v>2282</v>
      </c>
      <c r="N526" s="36">
        <f t="shared" si="41"/>
        <v>1.6956530389045199</v>
      </c>
      <c r="O526" s="36">
        <f t="shared" si="42"/>
        <v>1.6957636661178455</v>
      </c>
      <c r="P526" s="36">
        <f t="shared" si="43"/>
        <v>1.106272133255537E-4</v>
      </c>
      <c r="Q526" s="36">
        <f t="shared" si="44"/>
        <v>0</v>
      </c>
    </row>
    <row r="527" spans="1:17" x14ac:dyDescent="0.3">
      <c r="A527" s="29">
        <v>2072635</v>
      </c>
      <c r="B527" s="1">
        <v>136</v>
      </c>
      <c r="C527" s="1" t="s">
        <v>14</v>
      </c>
      <c r="D527" s="1" t="s">
        <v>22</v>
      </c>
      <c r="E527" s="1" t="s">
        <v>23</v>
      </c>
      <c r="F527" s="47">
        <v>1857</v>
      </c>
      <c r="G527" s="34">
        <v>1275.1300000000001</v>
      </c>
      <c r="H527" s="1" t="s">
        <v>216</v>
      </c>
      <c r="I527" s="34">
        <v>8.5453000000000005E-3</v>
      </c>
      <c r="J527" s="34">
        <v>5050.826</v>
      </c>
      <c r="K527" s="35" t="str">
        <f t="shared" si="40"/>
        <v>Leenderbos, Groote Heide &amp; De Plateaux_H91E0C</v>
      </c>
      <c r="L527" s="36">
        <f>VLOOKUP(D527,DATA!A:F,5,FALSE)</f>
        <v>6.9280917156857415E-3</v>
      </c>
      <c r="M527" s="37">
        <f>VLOOKUP(D527,DATA!A:F,6,FALSE)</f>
        <v>2282</v>
      </c>
      <c r="N527" s="36">
        <f t="shared" si="41"/>
        <v>9.33451460953411E-2</v>
      </c>
      <c r="O527" s="36">
        <f t="shared" si="42"/>
        <v>9.3350667377372451E-2</v>
      </c>
      <c r="P527" s="36">
        <f t="shared" si="43"/>
        <v>5.5212820313510491E-6</v>
      </c>
      <c r="Q527" s="36">
        <f t="shared" si="44"/>
        <v>0</v>
      </c>
    </row>
    <row r="528" spans="1:17" x14ac:dyDescent="0.3">
      <c r="A528" s="29">
        <v>2072635</v>
      </c>
      <c r="B528" s="1">
        <v>136</v>
      </c>
      <c r="C528" s="1" t="s">
        <v>14</v>
      </c>
      <c r="D528" s="1" t="s">
        <v>25</v>
      </c>
      <c r="E528" s="1" t="s">
        <v>23</v>
      </c>
      <c r="F528" s="47">
        <v>1857</v>
      </c>
      <c r="G528" s="34">
        <v>1275.1300000000001</v>
      </c>
      <c r="H528" s="1" t="s">
        <v>216</v>
      </c>
      <c r="I528" s="34">
        <v>8.5453000000000005E-3</v>
      </c>
      <c r="J528" s="34">
        <v>909.47289999999998</v>
      </c>
      <c r="K528" s="35" t="str">
        <f t="shared" si="40"/>
        <v>Leenderbos, Groote Heide &amp; De Plateaux_ZGH91E0C</v>
      </c>
      <c r="L528" s="36">
        <f>VLOOKUP(D528,DATA!A:F,5,FALSE)</f>
        <v>6.9280917156857415E-3</v>
      </c>
      <c r="M528" s="37">
        <f>VLOOKUP(D528,DATA!A:F,6,FALSE)</f>
        <v>2282</v>
      </c>
      <c r="N528" s="36">
        <f t="shared" si="41"/>
        <v>9.33451460953411E-2</v>
      </c>
      <c r="O528" s="36">
        <f t="shared" si="42"/>
        <v>9.3350667377372451E-2</v>
      </c>
      <c r="P528" s="36">
        <f t="shared" si="43"/>
        <v>5.5212820313510491E-6</v>
      </c>
      <c r="Q528" s="36">
        <f t="shared" si="44"/>
        <v>0</v>
      </c>
    </row>
    <row r="529" spans="1:17" x14ac:dyDescent="0.3">
      <c r="A529" s="29">
        <v>2072637</v>
      </c>
      <c r="B529" s="1">
        <v>136</v>
      </c>
      <c r="C529" s="1" t="s">
        <v>14</v>
      </c>
      <c r="D529" s="1" t="s">
        <v>33</v>
      </c>
      <c r="E529" s="1" t="s">
        <v>29</v>
      </c>
      <c r="F529" s="47">
        <v>1786</v>
      </c>
      <c r="G529" s="34">
        <v>1227.92</v>
      </c>
      <c r="H529" s="1" t="s">
        <v>216</v>
      </c>
      <c r="I529" s="34">
        <v>7.7155000000000001E-3</v>
      </c>
      <c r="J529" s="34">
        <v>187.66840999999999</v>
      </c>
      <c r="K529" s="35" t="str">
        <f t="shared" si="40"/>
        <v>Leenderbos, Groote Heide &amp; De Plateaux_ZGH91D0</v>
      </c>
      <c r="L529" s="36">
        <f>VLOOKUP(D529,DATA!A:F,5,FALSE)</f>
        <v>6.9280917156857415E-3</v>
      </c>
      <c r="M529" s="37">
        <f>VLOOKUP(D529,DATA!A:F,6,FALSE)</f>
        <v>2211</v>
      </c>
      <c r="N529" s="36">
        <f t="shared" si="41"/>
        <v>0.11005232470688429</v>
      </c>
      <c r="O529" s="36">
        <f t="shared" si="42"/>
        <v>0.11005820109257121</v>
      </c>
      <c r="P529" s="36">
        <f t="shared" si="43"/>
        <v>5.8763856869148423E-6</v>
      </c>
      <c r="Q529" s="36">
        <f t="shared" si="44"/>
        <v>0</v>
      </c>
    </row>
    <row r="530" spans="1:17" x14ac:dyDescent="0.3">
      <c r="A530" s="29">
        <v>2072662</v>
      </c>
      <c r="B530" s="1">
        <v>136</v>
      </c>
      <c r="C530" s="1" t="s">
        <v>14</v>
      </c>
      <c r="D530" s="1" t="s">
        <v>28</v>
      </c>
      <c r="E530" s="1" t="s">
        <v>29</v>
      </c>
      <c r="F530" s="47">
        <v>1786</v>
      </c>
      <c r="G530" s="34">
        <v>1372.47</v>
      </c>
      <c r="H530" s="1" t="s">
        <v>216</v>
      </c>
      <c r="I530" s="34">
        <v>7.6295E-3</v>
      </c>
      <c r="J530" s="34">
        <v>6887.6513999999997</v>
      </c>
      <c r="K530" s="35" t="str">
        <f t="shared" si="40"/>
        <v>Leenderbos, Groote Heide &amp; De Plateaux_H91D0</v>
      </c>
      <c r="L530" s="36">
        <f>VLOOKUP(D530,DATA!A:F,5,FALSE)</f>
        <v>6.9280917156857415E-3</v>
      </c>
      <c r="M530" s="37">
        <f>VLOOKUP(D530,DATA!A:F,6,FALSE)</f>
        <v>2211</v>
      </c>
      <c r="N530" s="36">
        <f t="shared" si="41"/>
        <v>0.29902225928098808</v>
      </c>
      <c r="O530" s="36">
        <f t="shared" si="42"/>
        <v>0.2990380181139029</v>
      </c>
      <c r="P530" s="36">
        <f t="shared" si="43"/>
        <v>1.5758832914825049E-5</v>
      </c>
      <c r="Q530" s="36">
        <f t="shared" si="44"/>
        <v>0</v>
      </c>
    </row>
    <row r="531" spans="1:17" x14ac:dyDescent="0.3">
      <c r="A531" s="29">
        <v>2072662</v>
      </c>
      <c r="B531" s="1">
        <v>136</v>
      </c>
      <c r="C531" s="1" t="s">
        <v>14</v>
      </c>
      <c r="D531" s="1" t="s">
        <v>22</v>
      </c>
      <c r="E531" s="1" t="s">
        <v>23</v>
      </c>
      <c r="F531" s="47">
        <v>1857</v>
      </c>
      <c r="G531" s="34">
        <v>1372.47</v>
      </c>
      <c r="H531" s="1" t="s">
        <v>216</v>
      </c>
      <c r="I531" s="34">
        <v>7.6295E-3</v>
      </c>
      <c r="J531" s="34">
        <v>155.16399000000001</v>
      </c>
      <c r="K531" s="35" t="str">
        <f t="shared" si="40"/>
        <v>Leenderbos, Groote Heide &amp; De Plateaux_H91E0C</v>
      </c>
      <c r="L531" s="36">
        <f>VLOOKUP(D531,DATA!A:F,5,FALSE)</f>
        <v>6.9280917156857415E-3</v>
      </c>
      <c r="M531" s="37">
        <f>VLOOKUP(D531,DATA!A:F,6,FALSE)</f>
        <v>2282</v>
      </c>
      <c r="N531" s="36">
        <f t="shared" si="41"/>
        <v>0.18305487669406376</v>
      </c>
      <c r="O531" s="36">
        <f t="shared" si="42"/>
        <v>0.18306453512812373</v>
      </c>
      <c r="P531" s="36">
        <f t="shared" si="43"/>
        <v>9.6584340599781271E-6</v>
      </c>
      <c r="Q531" s="36">
        <f t="shared" si="44"/>
        <v>0</v>
      </c>
    </row>
    <row r="532" spans="1:17" x14ac:dyDescent="0.3">
      <c r="A532" s="29">
        <v>2072663</v>
      </c>
      <c r="B532" s="1">
        <v>136</v>
      </c>
      <c r="C532" s="1" t="s">
        <v>14</v>
      </c>
      <c r="D532" s="1" t="s">
        <v>22</v>
      </c>
      <c r="E532" s="1" t="s">
        <v>23</v>
      </c>
      <c r="F532" s="47">
        <v>1857</v>
      </c>
      <c r="G532" s="34">
        <v>1549.96</v>
      </c>
      <c r="H532" s="1" t="s">
        <v>216</v>
      </c>
      <c r="I532" s="34">
        <v>8.7752999999999998E-3</v>
      </c>
      <c r="J532" s="34">
        <v>1799.9931999999999</v>
      </c>
      <c r="K532" s="35" t="str">
        <f t="shared" si="40"/>
        <v>Leenderbos, Groote Heide &amp; De Plateaux_H91E0C</v>
      </c>
      <c r="L532" s="36">
        <f>VLOOKUP(D532,DATA!A:F,5,FALSE)</f>
        <v>6.9280917156857415E-3</v>
      </c>
      <c r="M532" s="37">
        <f>VLOOKUP(D532,DATA!A:F,6,FALSE)</f>
        <v>2282</v>
      </c>
      <c r="N532" s="36">
        <f t="shared" si="41"/>
        <v>0.62330294555004762</v>
      </c>
      <c r="O532" s="36">
        <f t="shared" si="42"/>
        <v>0.6233406048615191</v>
      </c>
      <c r="P532" s="36">
        <f t="shared" si="43"/>
        <v>3.7659311471482937E-5</v>
      </c>
      <c r="Q532" s="36">
        <f t="shared" si="44"/>
        <v>0</v>
      </c>
    </row>
    <row r="533" spans="1:17" x14ac:dyDescent="0.3">
      <c r="A533" s="29">
        <v>2074165</v>
      </c>
      <c r="B533" s="1">
        <v>136</v>
      </c>
      <c r="C533" s="1" t="s">
        <v>14</v>
      </c>
      <c r="D533" s="1" t="s">
        <v>22</v>
      </c>
      <c r="E533" s="1" t="s">
        <v>23</v>
      </c>
      <c r="F533" s="47">
        <v>1857</v>
      </c>
      <c r="G533" s="34">
        <v>1160.94</v>
      </c>
      <c r="H533" s="1" t="s">
        <v>216</v>
      </c>
      <c r="I533" s="34">
        <v>7.6080000000000002E-3</v>
      </c>
      <c r="J533" s="34">
        <v>1266.489</v>
      </c>
      <c r="K533" s="35" t="str">
        <f t="shared" si="40"/>
        <v>Leenderbos, Groote Heide &amp; De Plateaux_H91E0C</v>
      </c>
      <c r="L533" s="36">
        <f>VLOOKUP(D533,DATA!A:F,5,FALSE)</f>
        <v>6.9280917156857415E-3</v>
      </c>
      <c r="M533" s="37">
        <f>VLOOKUP(D533,DATA!A:F,6,FALSE)</f>
        <v>2282</v>
      </c>
      <c r="N533" s="36">
        <f t="shared" si="41"/>
        <v>4.2338443034150471E-2</v>
      </c>
      <c r="O533" s="36">
        <f t="shared" si="42"/>
        <v>4.2340673761741152E-2</v>
      </c>
      <c r="P533" s="36">
        <f t="shared" si="43"/>
        <v>2.2307275906810475E-6</v>
      </c>
      <c r="Q533" s="36">
        <f t="shared" si="44"/>
        <v>0</v>
      </c>
    </row>
    <row r="534" spans="1:17" x14ac:dyDescent="0.3">
      <c r="A534" s="29">
        <v>2074177</v>
      </c>
      <c r="B534" s="1">
        <v>136</v>
      </c>
      <c r="C534" s="1" t="s">
        <v>14</v>
      </c>
      <c r="D534" s="1" t="s">
        <v>22</v>
      </c>
      <c r="E534" s="1" t="s">
        <v>23</v>
      </c>
      <c r="F534" s="47">
        <v>1857</v>
      </c>
      <c r="G534" s="34">
        <v>1200.1300000000001</v>
      </c>
      <c r="H534" s="1" t="s">
        <v>216</v>
      </c>
      <c r="I534" s="34">
        <v>7.4272000000000001E-3</v>
      </c>
      <c r="J534" s="34">
        <v>2976.9933999999998</v>
      </c>
      <c r="K534" s="35" t="str">
        <f t="shared" si="40"/>
        <v>Leenderbos, Groote Heide &amp; De Plateaux_H91E0C</v>
      </c>
      <c r="L534" s="36">
        <f>VLOOKUP(D534,DATA!A:F,5,FALSE)</f>
        <v>6.9280917156857415E-3</v>
      </c>
      <c r="M534" s="37">
        <f>VLOOKUP(D534,DATA!A:F,6,FALSE)</f>
        <v>2282</v>
      </c>
      <c r="N534" s="36">
        <f t="shared" si="41"/>
        <v>5.5538437125743183E-2</v>
      </c>
      <c r="O534" s="36">
        <f t="shared" si="42"/>
        <v>5.5541293415716481E-2</v>
      </c>
      <c r="P534" s="36">
        <f t="shared" si="43"/>
        <v>2.8562899732978431E-6</v>
      </c>
      <c r="Q534" s="36">
        <f t="shared" si="44"/>
        <v>0</v>
      </c>
    </row>
    <row r="535" spans="1:17" x14ac:dyDescent="0.3">
      <c r="A535" s="29">
        <v>2074192</v>
      </c>
      <c r="B535" s="1">
        <v>136</v>
      </c>
      <c r="C535" s="1" t="s">
        <v>14</v>
      </c>
      <c r="D535" s="1" t="s">
        <v>28</v>
      </c>
      <c r="E535" s="1" t="s">
        <v>29</v>
      </c>
      <c r="F535" s="47">
        <v>1786</v>
      </c>
      <c r="G535" s="34">
        <v>1671.68</v>
      </c>
      <c r="H535" s="1" t="s">
        <v>216</v>
      </c>
      <c r="I535" s="34">
        <v>9.0903000000000008E-3</v>
      </c>
      <c r="J535" s="34">
        <v>1846.0509</v>
      </c>
      <c r="K535" s="35" t="str">
        <f t="shared" si="40"/>
        <v>Leenderbos, Groote Heide &amp; De Plateaux_H91D0</v>
      </c>
      <c r="L535" s="36">
        <f>VLOOKUP(D535,DATA!A:F,5,FALSE)</f>
        <v>6.9280917156857415E-3</v>
      </c>
      <c r="M535" s="37">
        <f>VLOOKUP(D535,DATA!A:F,6,FALSE)</f>
        <v>2211</v>
      </c>
      <c r="N535" s="36">
        <f t="shared" si="41"/>
        <v>2.3283342098559712</v>
      </c>
      <c r="O535" s="36">
        <f t="shared" si="42"/>
        <v>2.3284774348448485</v>
      </c>
      <c r="P535" s="36">
        <f t="shared" si="43"/>
        <v>1.4322498887731072E-4</v>
      </c>
      <c r="Q535" s="36">
        <f t="shared" si="44"/>
        <v>0</v>
      </c>
    </row>
    <row r="536" spans="1:17" x14ac:dyDescent="0.3">
      <c r="A536" s="29">
        <v>2074192</v>
      </c>
      <c r="B536" s="1">
        <v>136</v>
      </c>
      <c r="C536" s="1" t="s">
        <v>14</v>
      </c>
      <c r="D536" s="1" t="s">
        <v>22</v>
      </c>
      <c r="E536" s="1" t="s">
        <v>23</v>
      </c>
      <c r="F536" s="47">
        <v>1857</v>
      </c>
      <c r="G536" s="34">
        <v>1671.68</v>
      </c>
      <c r="H536" s="1" t="s">
        <v>216</v>
      </c>
      <c r="I536" s="34">
        <v>9.0903000000000008E-3</v>
      </c>
      <c r="J536" s="34">
        <v>4209.6103999999996</v>
      </c>
      <c r="K536" s="35" t="str">
        <f t="shared" si="40"/>
        <v>Leenderbos, Groote Heide &amp; De Plateaux_H91E0C</v>
      </c>
      <c r="L536" s="36">
        <f>VLOOKUP(D536,DATA!A:F,5,FALSE)</f>
        <v>6.9280917156857415E-3</v>
      </c>
      <c r="M536" s="37">
        <f>VLOOKUP(D536,DATA!A:F,6,FALSE)</f>
        <v>2282</v>
      </c>
      <c r="N536" s="36">
        <f t="shared" si="41"/>
        <v>1.4366960752785736</v>
      </c>
      <c r="O536" s="36">
        <f t="shared" si="42"/>
        <v>1.436785258937378</v>
      </c>
      <c r="P536" s="36">
        <f t="shared" si="43"/>
        <v>8.9183658804392607E-5</v>
      </c>
      <c r="Q536" s="36">
        <f t="shared" si="44"/>
        <v>0</v>
      </c>
    </row>
    <row r="537" spans="1:17" x14ac:dyDescent="0.3">
      <c r="A537" s="29">
        <v>2074193</v>
      </c>
      <c r="B537" s="1">
        <v>136</v>
      </c>
      <c r="C537" s="1" t="s">
        <v>14</v>
      </c>
      <c r="D537" s="1" t="s">
        <v>22</v>
      </c>
      <c r="E537" s="1" t="s">
        <v>23</v>
      </c>
      <c r="F537" s="47">
        <v>1857</v>
      </c>
      <c r="G537" s="34">
        <v>1294.1099999999999</v>
      </c>
      <c r="H537" s="1" t="s">
        <v>216</v>
      </c>
      <c r="I537" s="34">
        <v>7.5832E-3</v>
      </c>
      <c r="J537" s="34">
        <v>2647.7898</v>
      </c>
      <c r="K537" s="35" t="str">
        <f t="shared" si="40"/>
        <v>Leenderbos, Groote Heide &amp; De Plateaux_H91E0C</v>
      </c>
      <c r="L537" s="36">
        <f>VLOOKUP(D537,DATA!A:F,5,FALSE)</f>
        <v>6.9280917156857415E-3</v>
      </c>
      <c r="M537" s="37">
        <f>VLOOKUP(D537,DATA!A:F,6,FALSE)</f>
        <v>2282</v>
      </c>
      <c r="N537" s="36">
        <f t="shared" si="41"/>
        <v>0.10644920052546625</v>
      </c>
      <c r="O537" s="36">
        <f t="shared" si="42"/>
        <v>0.10645478725153687</v>
      </c>
      <c r="P537" s="36">
        <f t="shared" si="43"/>
        <v>5.5867260706221611E-6</v>
      </c>
      <c r="Q537" s="36">
        <f t="shared" si="44"/>
        <v>0</v>
      </c>
    </row>
    <row r="538" spans="1:17" x14ac:dyDescent="0.3">
      <c r="A538" s="29">
        <v>2075690</v>
      </c>
      <c r="B538" s="1">
        <v>136</v>
      </c>
      <c r="C538" s="1" t="s">
        <v>14</v>
      </c>
      <c r="D538" s="1" t="s">
        <v>41</v>
      </c>
      <c r="E538" s="1" t="s">
        <v>42</v>
      </c>
      <c r="F538" s="47">
        <v>1071</v>
      </c>
      <c r="G538" s="34">
        <v>844.98</v>
      </c>
      <c r="H538" s="1" t="s">
        <v>216</v>
      </c>
      <c r="I538" s="34">
        <v>5.7698000000000003E-3</v>
      </c>
      <c r="J538" s="34">
        <v>710.58296999999902</v>
      </c>
      <c r="K538" s="35" t="str">
        <f t="shared" si="40"/>
        <v>Leenderbos, Groote Heide &amp; De Plateaux_H4010A</v>
      </c>
      <c r="L538" s="36">
        <f>VLOOKUP(D538,DATA!A:F,5,FALSE)</f>
        <v>1.3726988247862192E-2</v>
      </c>
      <c r="M538" s="37">
        <f>VLOOKUP(D538,DATA!A:F,6,FALSE)</f>
        <v>1285.5</v>
      </c>
      <c r="N538" s="36">
        <f t="shared" si="41"/>
        <v>0.23593361621698136</v>
      </c>
      <c r="O538" s="36">
        <f t="shared" si="42"/>
        <v>0.23595225927304764</v>
      </c>
      <c r="P538" s="36">
        <f t="shared" si="43"/>
        <v>1.8643056066275365E-5</v>
      </c>
      <c r="Q538" s="36">
        <f t="shared" si="44"/>
        <v>0</v>
      </c>
    </row>
    <row r="539" spans="1:17" x14ac:dyDescent="0.3">
      <c r="A539" s="29">
        <v>2075690</v>
      </c>
      <c r="B539" s="1">
        <v>136</v>
      </c>
      <c r="C539" s="1" t="s">
        <v>14</v>
      </c>
      <c r="D539" s="1" t="s">
        <v>43</v>
      </c>
      <c r="E539" s="1" t="s">
        <v>44</v>
      </c>
      <c r="F539" s="47">
        <v>1071</v>
      </c>
      <c r="G539" s="34">
        <v>844.98</v>
      </c>
      <c r="H539" s="1" t="s">
        <v>216</v>
      </c>
      <c r="I539" s="34">
        <v>5.7698000000000003E-3</v>
      </c>
      <c r="J539" s="34">
        <v>2364.0041329536998</v>
      </c>
      <c r="K539" s="35" t="str">
        <f t="shared" si="40"/>
        <v>Leenderbos, Groote Heide &amp; De Plateaux_H7150</v>
      </c>
      <c r="L539" s="36">
        <f>VLOOKUP(D539,DATA!A:F,5,FALSE)</f>
        <v>1.3726988247862192E-2</v>
      </c>
      <c r="M539" s="37">
        <f>VLOOKUP(D539,DATA!A:F,6,FALSE)</f>
        <v>1285.5</v>
      </c>
      <c r="N539" s="36">
        <f t="shared" si="41"/>
        <v>0.23593361621698136</v>
      </c>
      <c r="O539" s="36">
        <f t="shared" si="42"/>
        <v>0.23595225927304764</v>
      </c>
      <c r="P539" s="36">
        <f t="shared" si="43"/>
        <v>1.8643056066275365E-5</v>
      </c>
      <c r="Q539" s="36">
        <f t="shared" si="44"/>
        <v>0</v>
      </c>
    </row>
    <row r="540" spans="1:17" x14ac:dyDescent="0.3">
      <c r="A540" s="29">
        <v>2075693</v>
      </c>
      <c r="B540" s="1">
        <v>136</v>
      </c>
      <c r="C540" s="1" t="s">
        <v>14</v>
      </c>
      <c r="D540" s="1" t="s">
        <v>22</v>
      </c>
      <c r="E540" s="1" t="s">
        <v>23</v>
      </c>
      <c r="F540" s="47">
        <v>1857</v>
      </c>
      <c r="G540" s="34">
        <v>1392.87</v>
      </c>
      <c r="H540" s="1" t="s">
        <v>216</v>
      </c>
      <c r="I540" s="34">
        <v>9.2054000000000007E-3</v>
      </c>
      <c r="J540" s="34">
        <v>1371.5165999999999</v>
      </c>
      <c r="K540" s="35" t="str">
        <f t="shared" si="40"/>
        <v>Leenderbos, Groote Heide &amp; De Plateaux_H91E0C</v>
      </c>
      <c r="L540" s="36">
        <f>VLOOKUP(D540,DATA!A:F,5,FALSE)</f>
        <v>6.9280917156857415E-3</v>
      </c>
      <c r="M540" s="37">
        <f>VLOOKUP(D540,DATA!A:F,6,FALSE)</f>
        <v>2282</v>
      </c>
      <c r="N540" s="36">
        <f t="shared" si="41"/>
        <v>0.21078553563745459</v>
      </c>
      <c r="O540" s="36">
        <f t="shared" si="42"/>
        <v>0.21079895075532662</v>
      </c>
      <c r="P540" s="36">
        <f t="shared" si="43"/>
        <v>1.341511787203431E-5</v>
      </c>
      <c r="Q540" s="36">
        <f t="shared" si="44"/>
        <v>0</v>
      </c>
    </row>
    <row r="541" spans="1:17" x14ac:dyDescent="0.3">
      <c r="A541" s="29">
        <v>2075720</v>
      </c>
      <c r="B541" s="1">
        <v>136</v>
      </c>
      <c r="C541" s="1" t="s">
        <v>14</v>
      </c>
      <c r="D541" s="1" t="s">
        <v>28</v>
      </c>
      <c r="E541" s="1" t="s">
        <v>29</v>
      </c>
      <c r="F541" s="47">
        <v>1786</v>
      </c>
      <c r="G541" s="34">
        <v>1272.8</v>
      </c>
      <c r="H541" s="1" t="s">
        <v>216</v>
      </c>
      <c r="I541" s="34">
        <v>6.7459E-3</v>
      </c>
      <c r="J541" s="34">
        <v>3453.7847000000002</v>
      </c>
      <c r="K541" s="35" t="str">
        <f t="shared" si="40"/>
        <v>Leenderbos, Groote Heide &amp; De Plateaux_H91D0</v>
      </c>
      <c r="L541" s="36">
        <f>VLOOKUP(D541,DATA!A:F,5,FALSE)</f>
        <v>6.9280917156857415E-3</v>
      </c>
      <c r="M541" s="37">
        <f>VLOOKUP(D541,DATA!A:F,6,FALSE)</f>
        <v>2211</v>
      </c>
      <c r="N541" s="36">
        <f t="shared" si="41"/>
        <v>0.150127871940678</v>
      </c>
      <c r="O541" s="36">
        <f t="shared" si="42"/>
        <v>0.15013487797865452</v>
      </c>
      <c r="P541" s="36">
        <f t="shared" si="43"/>
        <v>7.0060379765146674E-6</v>
      </c>
      <c r="Q541" s="36">
        <f t="shared" si="44"/>
        <v>0</v>
      </c>
    </row>
    <row r="542" spans="1:17" x14ac:dyDescent="0.3">
      <c r="A542" s="29">
        <v>2075721</v>
      </c>
      <c r="B542" s="1">
        <v>136</v>
      </c>
      <c r="C542" s="1" t="s">
        <v>14</v>
      </c>
      <c r="D542" s="1" t="s">
        <v>22</v>
      </c>
      <c r="E542" s="1" t="s">
        <v>23</v>
      </c>
      <c r="F542" s="47">
        <v>1857</v>
      </c>
      <c r="G542" s="34">
        <v>1689.4</v>
      </c>
      <c r="H542" s="1" t="s">
        <v>216</v>
      </c>
      <c r="I542" s="34">
        <v>9.7695999999999998E-3</v>
      </c>
      <c r="J542" s="34">
        <v>10000</v>
      </c>
      <c r="K542" s="35" t="str">
        <f t="shared" si="40"/>
        <v>Leenderbos, Groote Heide &amp; De Plateaux_H91E0C</v>
      </c>
      <c r="L542" s="36">
        <f>VLOOKUP(D542,DATA!A:F,5,FALSE)</f>
        <v>6.9280917156857415E-3</v>
      </c>
      <c r="M542" s="37">
        <f>VLOOKUP(D542,DATA!A:F,6,FALSE)</f>
        <v>2282</v>
      </c>
      <c r="N542" s="36">
        <f t="shared" si="41"/>
        <v>1.6213141477104305</v>
      </c>
      <c r="O542" s="36">
        <f t="shared" si="42"/>
        <v>1.6214221101827653</v>
      </c>
      <c r="P542" s="36">
        <f t="shared" si="43"/>
        <v>1.0796247233479939E-4</v>
      </c>
      <c r="Q542" s="36">
        <f t="shared" si="44"/>
        <v>0</v>
      </c>
    </row>
    <row r="543" spans="1:17" x14ac:dyDescent="0.3">
      <c r="A543" s="29">
        <v>2075722</v>
      </c>
      <c r="B543" s="1">
        <v>136</v>
      </c>
      <c r="C543" s="1" t="s">
        <v>14</v>
      </c>
      <c r="D543" s="1" t="s">
        <v>22</v>
      </c>
      <c r="E543" s="1" t="s">
        <v>23</v>
      </c>
      <c r="F543" s="47">
        <v>1857</v>
      </c>
      <c r="G543" s="34">
        <v>1209.1500000000001</v>
      </c>
      <c r="H543" s="1" t="s">
        <v>216</v>
      </c>
      <c r="I543" s="34">
        <v>6.8414000000000001E-3</v>
      </c>
      <c r="J543" s="34">
        <v>604.71765000000005</v>
      </c>
      <c r="K543" s="35" t="str">
        <f t="shared" si="40"/>
        <v>Leenderbos, Groote Heide &amp; De Plateaux_H91E0C</v>
      </c>
      <c r="L543" s="36">
        <f>VLOOKUP(D543,DATA!A:F,5,FALSE)</f>
        <v>6.9280917156857415E-3</v>
      </c>
      <c r="M543" s="37">
        <f>VLOOKUP(D543,DATA!A:F,6,FALSE)</f>
        <v>2282</v>
      </c>
      <c r="N543" s="36">
        <f t="shared" si="41"/>
        <v>5.9117732142432065E-2</v>
      </c>
      <c r="O543" s="36">
        <f t="shared" si="42"/>
        <v>5.9120532605413903E-2</v>
      </c>
      <c r="P543" s="36">
        <f t="shared" si="43"/>
        <v>2.8004629818376148E-6</v>
      </c>
      <c r="Q543" s="36">
        <f t="shared" si="44"/>
        <v>0</v>
      </c>
    </row>
    <row r="544" spans="1:17" x14ac:dyDescent="0.3">
      <c r="A544" s="29">
        <v>2077219</v>
      </c>
      <c r="B544" s="1">
        <v>136</v>
      </c>
      <c r="C544" s="1" t="s">
        <v>14</v>
      </c>
      <c r="D544" s="1" t="s">
        <v>41</v>
      </c>
      <c r="E544" s="1" t="s">
        <v>42</v>
      </c>
      <c r="F544" s="47">
        <v>1071</v>
      </c>
      <c r="G544" s="34">
        <v>912.35</v>
      </c>
      <c r="H544" s="1" t="s">
        <v>216</v>
      </c>
      <c r="I544" s="34">
        <v>6.3064000000000002E-3</v>
      </c>
      <c r="J544" s="34">
        <v>582.81763608150004</v>
      </c>
      <c r="K544" s="35" t="str">
        <f t="shared" si="40"/>
        <v>Leenderbos, Groote Heide &amp; De Plateaux_H4010A</v>
      </c>
      <c r="L544" s="36">
        <f>VLOOKUP(D544,DATA!A:F,5,FALSE)</f>
        <v>1.3726988247862192E-2</v>
      </c>
      <c r="M544" s="37">
        <f>VLOOKUP(D544,DATA!A:F,6,FALSE)</f>
        <v>1285.5</v>
      </c>
      <c r="N544" s="36">
        <f t="shared" si="41"/>
        <v>0.59273935729122651</v>
      </c>
      <c r="O544" s="36">
        <f t="shared" si="42"/>
        <v>0.59279036751418002</v>
      </c>
      <c r="P544" s="36">
        <f t="shared" si="43"/>
        <v>5.101022295350699E-5</v>
      </c>
      <c r="Q544" s="36">
        <f t="shared" si="44"/>
        <v>0</v>
      </c>
    </row>
    <row r="545" spans="1:17" x14ac:dyDescent="0.3">
      <c r="A545" s="29">
        <v>2077219</v>
      </c>
      <c r="B545" s="1">
        <v>136</v>
      </c>
      <c r="C545" s="1" t="s">
        <v>14</v>
      </c>
      <c r="D545" s="1" t="s">
        <v>43</v>
      </c>
      <c r="E545" s="1" t="s">
        <v>44</v>
      </c>
      <c r="F545" s="47">
        <v>1071</v>
      </c>
      <c r="G545" s="34">
        <v>912.35</v>
      </c>
      <c r="H545" s="1" t="s">
        <v>216</v>
      </c>
      <c r="I545" s="34">
        <v>6.3064000000000002E-3</v>
      </c>
      <c r="J545" s="34">
        <v>1741.49490445216</v>
      </c>
      <c r="K545" s="35" t="str">
        <f t="shared" si="40"/>
        <v>Leenderbos, Groote Heide &amp; De Plateaux_H7150</v>
      </c>
      <c r="L545" s="36">
        <f>VLOOKUP(D545,DATA!A:F,5,FALSE)</f>
        <v>1.3726988247862192E-2</v>
      </c>
      <c r="M545" s="37">
        <f>VLOOKUP(D545,DATA!A:F,6,FALSE)</f>
        <v>1285.5</v>
      </c>
      <c r="N545" s="36">
        <f t="shared" si="41"/>
        <v>0.59273935729122651</v>
      </c>
      <c r="O545" s="36">
        <f t="shared" si="42"/>
        <v>0.59279036751418002</v>
      </c>
      <c r="P545" s="36">
        <f t="shared" si="43"/>
        <v>5.101022295350699E-5</v>
      </c>
      <c r="Q545" s="36">
        <f t="shared" si="44"/>
        <v>0</v>
      </c>
    </row>
    <row r="546" spans="1:17" x14ac:dyDescent="0.3">
      <c r="A546" s="29">
        <v>2077220</v>
      </c>
      <c r="B546" s="1">
        <v>136</v>
      </c>
      <c r="C546" s="1" t="s">
        <v>14</v>
      </c>
      <c r="D546" s="1" t="s">
        <v>43</v>
      </c>
      <c r="E546" s="1" t="s">
        <v>44</v>
      </c>
      <c r="F546" s="47">
        <v>1071</v>
      </c>
      <c r="G546" s="34">
        <v>794.14</v>
      </c>
      <c r="H546" s="1" t="s">
        <v>216</v>
      </c>
      <c r="I546" s="34">
        <v>5.2877000000000002E-3</v>
      </c>
      <c r="J546" s="34">
        <v>139.3665</v>
      </c>
      <c r="K546" s="35" t="str">
        <f t="shared" si="40"/>
        <v>Leenderbos, Groote Heide &amp; De Plateaux_H7150</v>
      </c>
      <c r="L546" s="36">
        <f>VLOOKUP(D546,DATA!A:F,5,FALSE)</f>
        <v>1.3726988247862192E-2</v>
      </c>
      <c r="M546" s="37">
        <f>VLOOKUP(D546,DATA!A:F,6,FALSE)</f>
        <v>1285.5</v>
      </c>
      <c r="N546" s="36">
        <f t="shared" si="41"/>
        <v>0.11754912564594225</v>
      </c>
      <c r="O546" s="36">
        <f t="shared" si="42"/>
        <v>0.1175576481337207</v>
      </c>
      <c r="P546" s="36">
        <f t="shared" si="43"/>
        <v>8.5224877784534359E-6</v>
      </c>
      <c r="Q546" s="36">
        <f t="shared" si="44"/>
        <v>0</v>
      </c>
    </row>
    <row r="547" spans="1:17" x14ac:dyDescent="0.3">
      <c r="A547" s="29">
        <v>2077223</v>
      </c>
      <c r="B547" s="1">
        <v>136</v>
      </c>
      <c r="C547" s="1" t="s">
        <v>14</v>
      </c>
      <c r="D547" s="1" t="s">
        <v>22</v>
      </c>
      <c r="E547" s="1" t="s">
        <v>23</v>
      </c>
      <c r="F547" s="47">
        <v>1857</v>
      </c>
      <c r="G547" s="34">
        <v>1272.03</v>
      </c>
      <c r="H547" s="1" t="s">
        <v>216</v>
      </c>
      <c r="I547" s="34">
        <v>8.5348999999999998E-3</v>
      </c>
      <c r="J547" s="34">
        <v>2846.0781000000002</v>
      </c>
      <c r="K547" s="35" t="str">
        <f t="shared" si="40"/>
        <v>Leenderbos, Groote Heide &amp; De Plateaux_H91E0C</v>
      </c>
      <c r="L547" s="36">
        <f>VLOOKUP(D547,DATA!A:F,5,FALSE)</f>
        <v>6.9280917156857415E-3</v>
      </c>
      <c r="M547" s="37">
        <f>VLOOKUP(D547,DATA!A:F,6,FALSE)</f>
        <v>2282</v>
      </c>
      <c r="N547" s="36">
        <f t="shared" si="41"/>
        <v>9.1363551765272041E-2</v>
      </c>
      <c r="O547" s="36">
        <f t="shared" si="42"/>
        <v>9.1368949367646959E-2</v>
      </c>
      <c r="P547" s="36">
        <f t="shared" si="43"/>
        <v>5.3976023749180424E-6</v>
      </c>
      <c r="Q547" s="36">
        <f t="shared" si="44"/>
        <v>0</v>
      </c>
    </row>
    <row r="548" spans="1:17" x14ac:dyDescent="0.3">
      <c r="A548" s="29">
        <v>2077235</v>
      </c>
      <c r="B548" s="1">
        <v>136</v>
      </c>
      <c r="C548" s="1" t="s">
        <v>14</v>
      </c>
      <c r="D548" s="1" t="s">
        <v>22</v>
      </c>
      <c r="E548" s="1" t="s">
        <v>23</v>
      </c>
      <c r="F548" s="47">
        <v>1857</v>
      </c>
      <c r="G548" s="34">
        <v>1198.8699999999999</v>
      </c>
      <c r="H548" s="1" t="s">
        <v>216</v>
      </c>
      <c r="I548" s="34">
        <v>7.3794000000000004E-3</v>
      </c>
      <c r="J548" s="34">
        <v>1909.252</v>
      </c>
      <c r="K548" s="35" t="str">
        <f t="shared" si="40"/>
        <v>Leenderbos, Groote Heide &amp; De Plateaux_H91E0C</v>
      </c>
      <c r="L548" s="36">
        <f>VLOOKUP(D548,DATA!A:F,5,FALSE)</f>
        <v>6.9280917156857415E-3</v>
      </c>
      <c r="M548" s="37">
        <f>VLOOKUP(D548,DATA!A:F,6,FALSE)</f>
        <v>2282</v>
      </c>
      <c r="N548" s="36">
        <f t="shared" si="41"/>
        <v>5.5055995834038231E-2</v>
      </c>
      <c r="O548" s="36">
        <f t="shared" si="42"/>
        <v>5.5058809102782366E-2</v>
      </c>
      <c r="P548" s="36">
        <f t="shared" si="43"/>
        <v>2.8132687441353998E-6</v>
      </c>
      <c r="Q548" s="36">
        <f t="shared" si="44"/>
        <v>0</v>
      </c>
    </row>
    <row r="549" spans="1:17" x14ac:dyDescent="0.3">
      <c r="A549" s="29">
        <v>2077250</v>
      </c>
      <c r="B549" s="1">
        <v>136</v>
      </c>
      <c r="C549" s="1" t="s">
        <v>14</v>
      </c>
      <c r="D549" s="1" t="s">
        <v>28</v>
      </c>
      <c r="E549" s="1" t="s">
        <v>29</v>
      </c>
      <c r="F549" s="47">
        <v>1786</v>
      </c>
      <c r="G549" s="34">
        <v>1502.71</v>
      </c>
      <c r="H549" s="1" t="s">
        <v>216</v>
      </c>
      <c r="I549" s="34">
        <v>8.0424999999999993E-3</v>
      </c>
      <c r="J549" s="34">
        <v>3604.2184999999999</v>
      </c>
      <c r="K549" s="35" t="str">
        <f t="shared" si="40"/>
        <v>Leenderbos, Groote Heide &amp; De Plateaux_H91D0</v>
      </c>
      <c r="L549" s="36">
        <f>VLOOKUP(D549,DATA!A:F,5,FALSE)</f>
        <v>6.9280917156857415E-3</v>
      </c>
      <c r="M549" s="37">
        <f>VLOOKUP(D549,DATA!A:F,6,FALSE)</f>
        <v>2211</v>
      </c>
      <c r="N549" s="36">
        <f t="shared" si="41"/>
        <v>0.73396450628342813</v>
      </c>
      <c r="O549" s="36">
        <f t="shared" si="42"/>
        <v>0.734005103135141</v>
      </c>
      <c r="P549" s="36">
        <f t="shared" si="43"/>
        <v>4.0596851712870752E-5</v>
      </c>
      <c r="Q549" s="36">
        <f t="shared" si="44"/>
        <v>0</v>
      </c>
    </row>
    <row r="550" spans="1:17" x14ac:dyDescent="0.3">
      <c r="A550" s="29">
        <v>2077250</v>
      </c>
      <c r="B550" s="1">
        <v>136</v>
      </c>
      <c r="C550" s="1" t="s">
        <v>14</v>
      </c>
      <c r="D550" s="1" t="s">
        <v>22</v>
      </c>
      <c r="E550" s="1" t="s">
        <v>23</v>
      </c>
      <c r="F550" s="47">
        <v>1857</v>
      </c>
      <c r="G550" s="34">
        <v>1502.71</v>
      </c>
      <c r="H550" s="1" t="s">
        <v>216</v>
      </c>
      <c r="I550" s="34">
        <v>8.0424999999999993E-3</v>
      </c>
      <c r="J550" s="34">
        <v>1488.2548999999999</v>
      </c>
      <c r="K550" s="35" t="str">
        <f t="shared" si="40"/>
        <v>Leenderbos, Groote Heide &amp; De Plateaux_H91E0C</v>
      </c>
      <c r="L550" s="36">
        <f>VLOOKUP(D550,DATA!A:F,5,FALSE)</f>
        <v>6.9280917156857415E-3</v>
      </c>
      <c r="M550" s="37">
        <f>VLOOKUP(D550,DATA!A:F,6,FALSE)</f>
        <v>2282</v>
      </c>
      <c r="N550" s="36">
        <f t="shared" si="41"/>
        <v>0.45007846228814841</v>
      </c>
      <c r="O550" s="36">
        <f t="shared" si="42"/>
        <v>0.45010342810851867</v>
      </c>
      <c r="P550" s="36">
        <f t="shared" si="43"/>
        <v>2.4965820370259628E-5</v>
      </c>
      <c r="Q550" s="36">
        <f t="shared" si="44"/>
        <v>0</v>
      </c>
    </row>
    <row r="551" spans="1:17" x14ac:dyDescent="0.3">
      <c r="A551" s="29">
        <v>2077251</v>
      </c>
      <c r="B551" s="1">
        <v>136</v>
      </c>
      <c r="C551" s="1" t="s">
        <v>14</v>
      </c>
      <c r="D551" s="1" t="s">
        <v>22</v>
      </c>
      <c r="E551" s="1" t="s">
        <v>23</v>
      </c>
      <c r="F551" s="47">
        <v>1857</v>
      </c>
      <c r="G551" s="34">
        <v>1519.45</v>
      </c>
      <c r="H551" s="1" t="s">
        <v>216</v>
      </c>
      <c r="I551" s="34">
        <v>8.6128000000000003E-3</v>
      </c>
      <c r="J551" s="34">
        <v>7897.1283999999996</v>
      </c>
      <c r="K551" s="35" t="str">
        <f t="shared" si="40"/>
        <v>Leenderbos, Groote Heide &amp; De Plateaux_H91E0C</v>
      </c>
      <c r="L551" s="36">
        <f>VLOOKUP(D551,DATA!A:F,5,FALSE)</f>
        <v>6.9280917156857415E-3</v>
      </c>
      <c r="M551" s="37">
        <f>VLOOKUP(D551,DATA!A:F,6,FALSE)</f>
        <v>2282</v>
      </c>
      <c r="N551" s="36">
        <f t="shared" si="41"/>
        <v>0.50514467768512117</v>
      </c>
      <c r="O551" s="36">
        <f t="shared" si="42"/>
        <v>0.50517466842800551</v>
      </c>
      <c r="P551" s="36">
        <f t="shared" si="43"/>
        <v>2.999074288434489E-5</v>
      </c>
      <c r="Q551" s="36">
        <f t="shared" si="44"/>
        <v>0</v>
      </c>
    </row>
    <row r="552" spans="1:17" x14ac:dyDescent="0.3">
      <c r="A552" s="29">
        <v>2077252</v>
      </c>
      <c r="B552" s="1">
        <v>136</v>
      </c>
      <c r="C552" s="1" t="s">
        <v>14</v>
      </c>
      <c r="D552" s="1" t="s">
        <v>22</v>
      </c>
      <c r="E552" s="1" t="s">
        <v>23</v>
      </c>
      <c r="F552" s="47">
        <v>1857</v>
      </c>
      <c r="G552" s="34">
        <v>1152.6300000000001</v>
      </c>
      <c r="H552" s="1" t="s">
        <v>216</v>
      </c>
      <c r="I552" s="34">
        <v>6.5395000000000002E-3</v>
      </c>
      <c r="J552" s="34">
        <v>68.306079999999994</v>
      </c>
      <c r="K552" s="35" t="str">
        <f t="shared" si="40"/>
        <v>Leenderbos, Groote Heide &amp; De Plateaux_H91E0C</v>
      </c>
      <c r="L552" s="36">
        <f>VLOOKUP(D552,DATA!A:F,5,FALSE)</f>
        <v>6.9280917156857415E-3</v>
      </c>
      <c r="M552" s="37">
        <f>VLOOKUP(D552,DATA!A:F,6,FALSE)</f>
        <v>2282</v>
      </c>
      <c r="N552" s="36">
        <f t="shared" si="41"/>
        <v>3.9970702054366362E-2</v>
      </c>
      <c r="O552" s="36">
        <f t="shared" si="42"/>
        <v>3.9972512294353016E-2</v>
      </c>
      <c r="P552" s="36">
        <f t="shared" si="43"/>
        <v>1.8102399866534724E-6</v>
      </c>
      <c r="Q552" s="36">
        <f t="shared" si="44"/>
        <v>0</v>
      </c>
    </row>
    <row r="553" spans="1:17" x14ac:dyDescent="0.3">
      <c r="A553" s="29">
        <v>2078720</v>
      </c>
      <c r="B553" s="1">
        <v>136</v>
      </c>
      <c r="C553" s="1" t="s">
        <v>14</v>
      </c>
      <c r="D553" s="1" t="s">
        <v>22</v>
      </c>
      <c r="E553" s="1" t="s">
        <v>23</v>
      </c>
      <c r="F553" s="47">
        <v>1857</v>
      </c>
      <c r="G553" s="34">
        <v>1021.58</v>
      </c>
      <c r="H553" s="1" t="s">
        <v>216</v>
      </c>
      <c r="I553" s="34">
        <v>6.1487E-3</v>
      </c>
      <c r="J553" s="34">
        <v>120.069176</v>
      </c>
      <c r="K553" s="35" t="str">
        <f t="shared" si="40"/>
        <v>Leenderbos, Groote Heide &amp; De Plateaux_H91E0C</v>
      </c>
      <c r="L553" s="36">
        <f>VLOOKUP(D553,DATA!A:F,5,FALSE)</f>
        <v>6.9280917156857415E-3</v>
      </c>
      <c r="M553" s="37">
        <f>VLOOKUP(D553,DATA!A:F,6,FALSE)</f>
        <v>2282</v>
      </c>
      <c r="N553" s="36">
        <f t="shared" si="41"/>
        <v>1.6126418495019328E-2</v>
      </c>
      <c r="O553" s="36">
        <f t="shared" si="42"/>
        <v>1.6127105364252856E-2</v>
      </c>
      <c r="P553" s="36">
        <f t="shared" si="43"/>
        <v>6.8686923352864748E-7</v>
      </c>
      <c r="Q553" s="36">
        <f t="shared" si="44"/>
        <v>0</v>
      </c>
    </row>
    <row r="554" spans="1:17" x14ac:dyDescent="0.3">
      <c r="A554" s="29">
        <v>2078748</v>
      </c>
      <c r="B554" s="1">
        <v>136</v>
      </c>
      <c r="C554" s="1" t="s">
        <v>14</v>
      </c>
      <c r="D554" s="1" t="s">
        <v>43</v>
      </c>
      <c r="E554" s="1" t="s">
        <v>44</v>
      </c>
      <c r="F554" s="47">
        <v>1071</v>
      </c>
      <c r="G554" s="34">
        <v>850.22</v>
      </c>
      <c r="H554" s="1" t="s">
        <v>216</v>
      </c>
      <c r="I554" s="34">
        <v>5.7773E-3</v>
      </c>
      <c r="J554" s="34">
        <v>986.411034263734</v>
      </c>
      <c r="K554" s="35" t="str">
        <f t="shared" si="40"/>
        <v>Leenderbos, Groote Heide &amp; De Plateaux_H7150</v>
      </c>
      <c r="L554" s="36">
        <f>VLOOKUP(D554,DATA!A:F,5,FALSE)</f>
        <v>1.3726988247862192E-2</v>
      </c>
      <c r="M554" s="37">
        <f>VLOOKUP(D554,DATA!A:F,6,FALSE)</f>
        <v>1285.5</v>
      </c>
      <c r="N554" s="36">
        <f t="shared" si="41"/>
        <v>0.25348482366421371</v>
      </c>
      <c r="O554" s="36">
        <f t="shared" si="42"/>
        <v>0.25350487609426542</v>
      </c>
      <c r="P554" s="36">
        <f t="shared" si="43"/>
        <v>2.0052430051709091E-5</v>
      </c>
      <c r="Q554" s="36">
        <f t="shared" si="44"/>
        <v>0</v>
      </c>
    </row>
    <row r="555" spans="1:17" x14ac:dyDescent="0.3">
      <c r="A555" s="29">
        <v>2078751</v>
      </c>
      <c r="B555" s="1">
        <v>136</v>
      </c>
      <c r="C555" s="1" t="s">
        <v>14</v>
      </c>
      <c r="D555" s="1" t="s">
        <v>22</v>
      </c>
      <c r="E555" s="1" t="s">
        <v>23</v>
      </c>
      <c r="F555" s="47">
        <v>1857</v>
      </c>
      <c r="G555" s="34">
        <v>1408.52</v>
      </c>
      <c r="H555" s="1" t="s">
        <v>216</v>
      </c>
      <c r="I555" s="34">
        <v>9.4070999999999998E-3</v>
      </c>
      <c r="J555" s="34">
        <v>35.167175</v>
      </c>
      <c r="K555" s="35" t="str">
        <f t="shared" si="40"/>
        <v>Leenderbos, Groote Heide &amp; De Plateaux_H91E0C</v>
      </c>
      <c r="L555" s="36">
        <f>VLOOKUP(D555,DATA!A:F,5,FALSE)</f>
        <v>6.9280917156857415E-3</v>
      </c>
      <c r="M555" s="37">
        <f>VLOOKUP(D555,DATA!A:F,6,FALSE)</f>
        <v>2282</v>
      </c>
      <c r="N555" s="36">
        <f t="shared" si="41"/>
        <v>0.2348681913135644</v>
      </c>
      <c r="O555" s="36">
        <f t="shared" si="42"/>
        <v>0.23488346298102933</v>
      </c>
      <c r="P555" s="36">
        <f t="shared" si="43"/>
        <v>1.5271667464927807E-5</v>
      </c>
      <c r="Q555" s="36">
        <f t="shared" si="44"/>
        <v>0</v>
      </c>
    </row>
    <row r="556" spans="1:17" x14ac:dyDescent="0.3">
      <c r="A556" s="29">
        <v>2078763</v>
      </c>
      <c r="B556" s="1">
        <v>136</v>
      </c>
      <c r="C556" s="1" t="s">
        <v>14</v>
      </c>
      <c r="D556" s="1" t="s">
        <v>22</v>
      </c>
      <c r="E556" s="1" t="s">
        <v>23</v>
      </c>
      <c r="F556" s="47">
        <v>1857</v>
      </c>
      <c r="G556" s="34">
        <v>1067.1300000000001</v>
      </c>
      <c r="H556" s="1" t="s">
        <v>216</v>
      </c>
      <c r="I556" s="34">
        <v>6.8577999999999998E-3</v>
      </c>
      <c r="J556" s="34">
        <v>1758.3652</v>
      </c>
      <c r="K556" s="35" t="str">
        <f t="shared" si="40"/>
        <v>Leenderbos, Groote Heide &amp; De Plateaux_H91E0C</v>
      </c>
      <c r="L556" s="36">
        <f>VLOOKUP(D556,DATA!A:F,5,FALSE)</f>
        <v>6.9280917156857415E-3</v>
      </c>
      <c r="M556" s="37">
        <f>VLOOKUP(D556,DATA!A:F,6,FALSE)</f>
        <v>2282</v>
      </c>
      <c r="N556" s="36">
        <f t="shared" si="41"/>
        <v>2.210875248944277E-2</v>
      </c>
      <c r="O556" s="36">
        <f t="shared" si="42"/>
        <v>2.2109802701417956E-2</v>
      </c>
      <c r="P556" s="36">
        <f t="shared" si="43"/>
        <v>1.0502119751863714E-6</v>
      </c>
      <c r="Q556" s="36">
        <f t="shared" si="44"/>
        <v>0</v>
      </c>
    </row>
    <row r="557" spans="1:17" x14ac:dyDescent="0.3">
      <c r="A557" s="29">
        <v>2078767</v>
      </c>
      <c r="B557" s="1">
        <v>136</v>
      </c>
      <c r="C557" s="1" t="s">
        <v>14</v>
      </c>
      <c r="D557" s="1" t="s">
        <v>41</v>
      </c>
      <c r="E557" s="1" t="s">
        <v>42</v>
      </c>
      <c r="F557" s="47">
        <v>1071</v>
      </c>
      <c r="G557" s="34">
        <v>966.64</v>
      </c>
      <c r="H557" s="1" t="s">
        <v>216</v>
      </c>
      <c r="I557" s="34">
        <v>6.0699999999999999E-3</v>
      </c>
      <c r="J557" s="34">
        <v>2263.9555999999998</v>
      </c>
      <c r="K557" s="35" t="str">
        <f t="shared" si="40"/>
        <v>Leenderbos, Groote Heide &amp; De Plateaux_H4010A</v>
      </c>
      <c r="L557" s="36">
        <f>VLOOKUP(D557,DATA!A:F,5,FALSE)</f>
        <v>1.3726988247862192E-2</v>
      </c>
      <c r="M557" s="37">
        <f>VLOOKUP(D557,DATA!A:F,6,FALSE)</f>
        <v>1285.5</v>
      </c>
      <c r="N557" s="36">
        <f t="shared" si="41"/>
        <v>1.240727407200479</v>
      </c>
      <c r="O557" s="36">
        <f t="shared" si="42"/>
        <v>1.2408295095781376</v>
      </c>
      <c r="P557" s="36">
        <f t="shared" si="43"/>
        <v>1.021023776586194E-4</v>
      </c>
      <c r="Q557" s="36">
        <f t="shared" si="44"/>
        <v>0</v>
      </c>
    </row>
    <row r="558" spans="1:17" x14ac:dyDescent="0.3">
      <c r="A558" s="29">
        <v>2078778</v>
      </c>
      <c r="B558" s="1">
        <v>136</v>
      </c>
      <c r="C558" s="1" t="s">
        <v>14</v>
      </c>
      <c r="D558" s="1" t="s">
        <v>28</v>
      </c>
      <c r="E558" s="1" t="s">
        <v>29</v>
      </c>
      <c r="F558" s="47">
        <v>1786</v>
      </c>
      <c r="G558" s="34">
        <v>1118.6400000000001</v>
      </c>
      <c r="H558" s="1" t="s">
        <v>216</v>
      </c>
      <c r="I558" s="34">
        <v>6.1406000000000004E-3</v>
      </c>
      <c r="J558" s="34">
        <v>22.538702000000001</v>
      </c>
      <c r="K558" s="35" t="str">
        <f t="shared" si="40"/>
        <v>Leenderbos, Groote Heide &amp; De Plateaux_H91D0</v>
      </c>
      <c r="L558" s="36">
        <f>VLOOKUP(D558,DATA!A:F,5,FALSE)</f>
        <v>6.9280917156857415E-3</v>
      </c>
      <c r="M558" s="37">
        <f>VLOOKUP(D558,DATA!A:F,6,FALSE)</f>
        <v>2211</v>
      </c>
      <c r="N558" s="36">
        <f t="shared" si="41"/>
        <v>5.1647334726949316E-2</v>
      </c>
      <c r="O558" s="36">
        <f t="shared" si="42"/>
        <v>5.1649530852780484E-2</v>
      </c>
      <c r="P558" s="36">
        <f t="shared" si="43"/>
        <v>2.19612583116785E-6</v>
      </c>
      <c r="Q558" s="36">
        <f t="shared" si="44"/>
        <v>0</v>
      </c>
    </row>
    <row r="559" spans="1:17" x14ac:dyDescent="0.3">
      <c r="A559" s="29">
        <v>2078779</v>
      </c>
      <c r="B559" s="1">
        <v>136</v>
      </c>
      <c r="C559" s="1" t="s">
        <v>14</v>
      </c>
      <c r="D559" s="1" t="s">
        <v>22</v>
      </c>
      <c r="E559" s="1" t="s">
        <v>23</v>
      </c>
      <c r="F559" s="47">
        <v>1857</v>
      </c>
      <c r="G559" s="34">
        <v>1419.33</v>
      </c>
      <c r="H559" s="1" t="s">
        <v>216</v>
      </c>
      <c r="I559" s="34">
        <v>7.9206999999999993E-3</v>
      </c>
      <c r="J559" s="34">
        <v>8669.1880000000001</v>
      </c>
      <c r="K559" s="35" t="str">
        <f t="shared" si="40"/>
        <v>Leenderbos, Groote Heide &amp; De Plateaux_H91E0C</v>
      </c>
      <c r="L559" s="36">
        <f>VLOOKUP(D559,DATA!A:F,5,FALSE)</f>
        <v>6.9280917156857415E-3</v>
      </c>
      <c r="M559" s="37">
        <f>VLOOKUP(D559,DATA!A:F,6,FALSE)</f>
        <v>2282</v>
      </c>
      <c r="N559" s="36">
        <f t="shared" si="41"/>
        <v>0.25308730379422073</v>
      </c>
      <c r="O559" s="36">
        <f t="shared" si="42"/>
        <v>0.25310115727384724</v>
      </c>
      <c r="P559" s="36">
        <f t="shared" si="43"/>
        <v>1.3853479626513288E-5</v>
      </c>
      <c r="Q559" s="36">
        <f t="shared" si="44"/>
        <v>0</v>
      </c>
    </row>
    <row r="560" spans="1:17" x14ac:dyDescent="0.3">
      <c r="A560" s="29">
        <v>2078780</v>
      </c>
      <c r="B560" s="1">
        <v>136</v>
      </c>
      <c r="C560" s="1" t="s">
        <v>14</v>
      </c>
      <c r="D560" s="1" t="s">
        <v>22</v>
      </c>
      <c r="E560" s="1" t="s">
        <v>23</v>
      </c>
      <c r="F560" s="47">
        <v>1857</v>
      </c>
      <c r="G560" s="34">
        <v>1212.03</v>
      </c>
      <c r="H560" s="1" t="s">
        <v>216</v>
      </c>
      <c r="I560" s="34">
        <v>6.9151999999999998E-3</v>
      </c>
      <c r="J560" s="34">
        <v>6847.75</v>
      </c>
      <c r="K560" s="35" t="str">
        <f t="shared" si="40"/>
        <v>Leenderbos, Groote Heide &amp; De Plateaux_H91E0C</v>
      </c>
      <c r="L560" s="36">
        <f>VLOOKUP(D560,DATA!A:F,5,FALSE)</f>
        <v>6.9280917156857415E-3</v>
      </c>
      <c r="M560" s="37">
        <f>VLOOKUP(D560,DATA!A:F,6,FALSE)</f>
        <v>2282</v>
      </c>
      <c r="N560" s="36">
        <f t="shared" si="41"/>
        <v>6.0308430648078559E-2</v>
      </c>
      <c r="O560" s="36">
        <f t="shared" si="42"/>
        <v>6.0311318299697471E-2</v>
      </c>
      <c r="P560" s="36">
        <f t="shared" si="43"/>
        <v>2.8876516189116352E-6</v>
      </c>
      <c r="Q560" s="36">
        <f t="shared" si="44"/>
        <v>0</v>
      </c>
    </row>
    <row r="561" spans="1:17" x14ac:dyDescent="0.3">
      <c r="A561" s="29">
        <v>2078781</v>
      </c>
      <c r="B561" s="1">
        <v>136</v>
      </c>
      <c r="C561" s="1" t="s">
        <v>14</v>
      </c>
      <c r="D561" s="1" t="s">
        <v>22</v>
      </c>
      <c r="E561" s="1" t="s">
        <v>23</v>
      </c>
      <c r="F561" s="47">
        <v>1857</v>
      </c>
      <c r="G561" s="34">
        <v>1204.9100000000001</v>
      </c>
      <c r="H561" s="1" t="s">
        <v>216</v>
      </c>
      <c r="I561" s="34">
        <v>6.7720999999999996E-3</v>
      </c>
      <c r="J561" s="34">
        <v>14.38705</v>
      </c>
      <c r="K561" s="35" t="str">
        <f t="shared" si="40"/>
        <v>Leenderbos, Groote Heide &amp; De Plateaux_H91E0C</v>
      </c>
      <c r="L561" s="36">
        <f>VLOOKUP(D561,DATA!A:F,5,FALSE)</f>
        <v>6.9280917156857415E-3</v>
      </c>
      <c r="M561" s="37">
        <f>VLOOKUP(D561,DATA!A:F,6,FALSE)</f>
        <v>2282</v>
      </c>
      <c r="N561" s="36">
        <f t="shared" si="41"/>
        <v>5.7407383086131566E-2</v>
      </c>
      <c r="O561" s="36">
        <f t="shared" si="42"/>
        <v>5.7410075027078539E-2</v>
      </c>
      <c r="P561" s="36">
        <f t="shared" si="43"/>
        <v>2.6919409469722266E-6</v>
      </c>
      <c r="Q561" s="36">
        <f t="shared" si="44"/>
        <v>0</v>
      </c>
    </row>
    <row r="562" spans="1:17" x14ac:dyDescent="0.3">
      <c r="A562" s="29">
        <v>2078782</v>
      </c>
      <c r="B562" s="1">
        <v>136</v>
      </c>
      <c r="C562" s="1" t="s">
        <v>14</v>
      </c>
      <c r="D562" s="1" t="s">
        <v>22</v>
      </c>
      <c r="E562" s="1" t="s">
        <v>23</v>
      </c>
      <c r="F562" s="47">
        <v>1857</v>
      </c>
      <c r="G562" s="34">
        <v>1329.35</v>
      </c>
      <c r="H562" s="1" t="s">
        <v>216</v>
      </c>
      <c r="I562" s="34">
        <v>6.9397E-3</v>
      </c>
      <c r="J562" s="34">
        <v>29.245193</v>
      </c>
      <c r="K562" s="35" t="str">
        <f t="shared" si="40"/>
        <v>Leenderbos, Groote Heide &amp; De Plateaux_H91E0C</v>
      </c>
      <c r="L562" s="36">
        <f>VLOOKUP(D562,DATA!A:F,5,FALSE)</f>
        <v>6.9280917156857415E-3</v>
      </c>
      <c r="M562" s="37">
        <f>VLOOKUP(D562,DATA!A:F,6,FALSE)</f>
        <v>2282</v>
      </c>
      <c r="N562" s="36">
        <f t="shared" si="41"/>
        <v>0.13584567675711764</v>
      </c>
      <c r="O562" s="36">
        <f t="shared" si="42"/>
        <v>0.13585219934872095</v>
      </c>
      <c r="P562" s="36">
        <f t="shared" si="43"/>
        <v>6.5225916033029296E-6</v>
      </c>
      <c r="Q562" s="36">
        <f t="shared" si="44"/>
        <v>0</v>
      </c>
    </row>
    <row r="563" spans="1:17" x14ac:dyDescent="0.3">
      <c r="A563" s="29">
        <v>2080249</v>
      </c>
      <c r="B563" s="1">
        <v>136</v>
      </c>
      <c r="C563" s="1" t="s">
        <v>14</v>
      </c>
      <c r="D563" s="1" t="s">
        <v>22</v>
      </c>
      <c r="E563" s="1" t="s">
        <v>23</v>
      </c>
      <c r="F563" s="47">
        <v>1857</v>
      </c>
      <c r="G563" s="34">
        <v>1008.22</v>
      </c>
      <c r="H563" s="1" t="s">
        <v>216</v>
      </c>
      <c r="I563" s="34">
        <v>6.0074999999999998E-3</v>
      </c>
      <c r="J563" s="34">
        <v>1249.7852</v>
      </c>
      <c r="K563" s="35" t="str">
        <f t="shared" si="40"/>
        <v>Leenderbos, Groote Heide &amp; De Plateaux_H91E0C</v>
      </c>
      <c r="L563" s="36">
        <f>VLOOKUP(D563,DATA!A:F,5,FALSE)</f>
        <v>6.9280917156857415E-3</v>
      </c>
      <c r="M563" s="37">
        <f>VLOOKUP(D563,DATA!A:F,6,FALSE)</f>
        <v>2282</v>
      </c>
      <c r="N563" s="36">
        <f t="shared" si="41"/>
        <v>1.4700974422208114E-2</v>
      </c>
      <c r="O563" s="36">
        <f t="shared" si="42"/>
        <v>1.4701586207053363E-2</v>
      </c>
      <c r="P563" s="36">
        <f t="shared" si="43"/>
        <v>6.11784845248875E-7</v>
      </c>
      <c r="Q563" s="36">
        <f t="shared" si="44"/>
        <v>0</v>
      </c>
    </row>
    <row r="564" spans="1:17" x14ac:dyDescent="0.3">
      <c r="A564" s="29">
        <v>2080277</v>
      </c>
      <c r="B564" s="1">
        <v>136</v>
      </c>
      <c r="C564" s="1" t="s">
        <v>14</v>
      </c>
      <c r="D564" s="1" t="s">
        <v>43</v>
      </c>
      <c r="E564" s="1" t="s">
        <v>44</v>
      </c>
      <c r="F564" s="47">
        <v>1071</v>
      </c>
      <c r="G564" s="34">
        <v>895.68</v>
      </c>
      <c r="H564" s="1" t="s">
        <v>216</v>
      </c>
      <c r="I564" s="34">
        <v>6.2310999999999998E-3</v>
      </c>
      <c r="J564" s="34">
        <v>1.2368385</v>
      </c>
      <c r="K564" s="35" t="str">
        <f t="shared" si="40"/>
        <v>Leenderbos, Groote Heide &amp; De Plateaux_H7150</v>
      </c>
      <c r="L564" s="36">
        <f>VLOOKUP(D564,DATA!A:F,5,FALSE)</f>
        <v>1.3726988247862192E-2</v>
      </c>
      <c r="M564" s="37">
        <f>VLOOKUP(D564,DATA!A:F,6,FALSE)</f>
        <v>1285.5</v>
      </c>
      <c r="N564" s="36">
        <f t="shared" si="41"/>
        <v>0.47207552011465675</v>
      </c>
      <c r="O564" s="36">
        <f t="shared" si="42"/>
        <v>0.47211570981879541</v>
      </c>
      <c r="P564" s="36">
        <f t="shared" si="43"/>
        <v>4.0189704138660076E-5</v>
      </c>
      <c r="Q564" s="36">
        <f t="shared" si="44"/>
        <v>0</v>
      </c>
    </row>
    <row r="565" spans="1:17" x14ac:dyDescent="0.3">
      <c r="A565" s="29">
        <v>2080281</v>
      </c>
      <c r="B565" s="1">
        <v>136</v>
      </c>
      <c r="C565" s="1" t="s">
        <v>14</v>
      </c>
      <c r="D565" s="1" t="s">
        <v>22</v>
      </c>
      <c r="E565" s="1" t="s">
        <v>23</v>
      </c>
      <c r="F565" s="47">
        <v>1857</v>
      </c>
      <c r="G565" s="34">
        <v>1440.88</v>
      </c>
      <c r="H565" s="1" t="s">
        <v>216</v>
      </c>
      <c r="I565" s="34">
        <v>9.4955999999999999E-3</v>
      </c>
      <c r="J565" s="34">
        <v>7836.9629999999997</v>
      </c>
      <c r="K565" s="35" t="str">
        <f t="shared" si="40"/>
        <v>Leenderbos, Groote Heide &amp; De Plateaux_H91E0C</v>
      </c>
      <c r="L565" s="36">
        <f>VLOOKUP(D565,DATA!A:F,5,FALSE)</f>
        <v>6.9280917156857415E-3</v>
      </c>
      <c r="M565" s="37">
        <f>VLOOKUP(D565,DATA!A:F,6,FALSE)</f>
        <v>2282</v>
      </c>
      <c r="N565" s="36">
        <f t="shared" si="41"/>
        <v>0.29372014831822718</v>
      </c>
      <c r="O565" s="36">
        <f t="shared" si="42"/>
        <v>0.29373941498087047</v>
      </c>
      <c r="P565" s="36">
        <f t="shared" si="43"/>
        <v>1.9266662643291355E-5</v>
      </c>
      <c r="Q565" s="36">
        <f t="shared" si="44"/>
        <v>0</v>
      </c>
    </row>
    <row r="566" spans="1:17" x14ac:dyDescent="0.3">
      <c r="A566" s="29">
        <v>2080293</v>
      </c>
      <c r="B566" s="1">
        <v>136</v>
      </c>
      <c r="C566" s="1" t="s">
        <v>14</v>
      </c>
      <c r="D566" s="1" t="s">
        <v>22</v>
      </c>
      <c r="E566" s="1" t="s">
        <v>23</v>
      </c>
      <c r="F566" s="47">
        <v>1857</v>
      </c>
      <c r="G566" s="34">
        <v>1166.44</v>
      </c>
      <c r="H566" s="1" t="s">
        <v>216</v>
      </c>
      <c r="I566" s="34">
        <v>7.2058000000000001E-3</v>
      </c>
      <c r="J566" s="34">
        <v>825.06359999999995</v>
      </c>
      <c r="K566" s="35" t="str">
        <f t="shared" si="40"/>
        <v>Leenderbos, Groote Heide &amp; De Plateaux_H91E0C</v>
      </c>
      <c r="L566" s="36">
        <f>VLOOKUP(D566,DATA!A:F,5,FALSE)</f>
        <v>6.9280917156857415E-3</v>
      </c>
      <c r="M566" s="37">
        <f>VLOOKUP(D566,DATA!A:F,6,FALSE)</f>
        <v>2282</v>
      </c>
      <c r="N566" s="36">
        <f t="shared" si="41"/>
        <v>4.3982136045374563E-2</v>
      </c>
      <c r="O566" s="36">
        <f t="shared" si="42"/>
        <v>4.398433083008884E-2</v>
      </c>
      <c r="P566" s="36">
        <f t="shared" si="43"/>
        <v>2.1947847142766985E-6</v>
      </c>
      <c r="Q566" s="36">
        <f t="shared" si="44"/>
        <v>0</v>
      </c>
    </row>
    <row r="567" spans="1:17" x14ac:dyDescent="0.3">
      <c r="A567" s="29">
        <v>2080296</v>
      </c>
      <c r="B567" s="1">
        <v>136</v>
      </c>
      <c r="C567" s="1" t="s">
        <v>14</v>
      </c>
      <c r="D567" s="1" t="s">
        <v>41</v>
      </c>
      <c r="E567" s="1" t="s">
        <v>42</v>
      </c>
      <c r="F567" s="47">
        <v>1071</v>
      </c>
      <c r="G567" s="34">
        <v>941.23</v>
      </c>
      <c r="H567" s="1" t="s">
        <v>216</v>
      </c>
      <c r="I567" s="34">
        <v>6.0409000000000001E-3</v>
      </c>
      <c r="J567" s="34">
        <v>751.76226999999994</v>
      </c>
      <c r="K567" s="35" t="str">
        <f t="shared" si="40"/>
        <v>Leenderbos, Groote Heide &amp; De Plateaux_H4010A</v>
      </c>
      <c r="L567" s="36">
        <f>VLOOKUP(D567,DATA!A:F,5,FALSE)</f>
        <v>1.3726988247862192E-2</v>
      </c>
      <c r="M567" s="37">
        <f>VLOOKUP(D567,DATA!A:F,6,FALSE)</f>
        <v>1285.5</v>
      </c>
      <c r="N567" s="36">
        <f t="shared" si="41"/>
        <v>0.87858316156457539</v>
      </c>
      <c r="O567" s="36">
        <f t="shared" si="42"/>
        <v>0.87865537948451389</v>
      </c>
      <c r="P567" s="36">
        <f t="shared" si="43"/>
        <v>7.2217919938499797E-5</v>
      </c>
      <c r="Q567" s="36">
        <f t="shared" si="44"/>
        <v>0</v>
      </c>
    </row>
    <row r="568" spans="1:17" x14ac:dyDescent="0.3">
      <c r="A568" s="29">
        <v>2080297</v>
      </c>
      <c r="B568" s="1">
        <v>136</v>
      </c>
      <c r="C568" s="1" t="s">
        <v>14</v>
      </c>
      <c r="D568" s="1" t="s">
        <v>41</v>
      </c>
      <c r="E568" s="1" t="s">
        <v>42</v>
      </c>
      <c r="F568" s="47">
        <v>1071</v>
      </c>
      <c r="G568" s="34">
        <v>944.26</v>
      </c>
      <c r="H568" s="1" t="s">
        <v>216</v>
      </c>
      <c r="I568" s="34">
        <v>5.8307999999999997E-3</v>
      </c>
      <c r="J568" s="34">
        <v>34.958649999999999</v>
      </c>
      <c r="K568" s="35" t="str">
        <f t="shared" si="40"/>
        <v>Leenderbos, Groote Heide &amp; De Plateaux_H4010A</v>
      </c>
      <c r="L568" s="36">
        <f>VLOOKUP(D568,DATA!A:F,5,FALSE)</f>
        <v>1.3726988247862192E-2</v>
      </c>
      <c r="M568" s="37">
        <f>VLOOKUP(D568,DATA!A:F,6,FALSE)</f>
        <v>1285.5</v>
      </c>
      <c r="N568" s="36">
        <f t="shared" si="41"/>
        <v>0.91555485200630982</v>
      </c>
      <c r="O568" s="36">
        <f t="shared" si="42"/>
        <v>0.91562746432740283</v>
      </c>
      <c r="P568" s="36">
        <f t="shared" si="43"/>
        <v>7.2612321093012966E-5</v>
      </c>
      <c r="Q568" s="36">
        <f t="shared" si="44"/>
        <v>0</v>
      </c>
    </row>
    <row r="569" spans="1:17" x14ac:dyDescent="0.3">
      <c r="A569" s="29">
        <v>2080297</v>
      </c>
      <c r="B569" s="1">
        <v>136</v>
      </c>
      <c r="C569" s="1" t="s">
        <v>14</v>
      </c>
      <c r="D569" s="1" t="s">
        <v>43</v>
      </c>
      <c r="E569" s="1" t="s">
        <v>44</v>
      </c>
      <c r="F569" s="47">
        <v>1071</v>
      </c>
      <c r="G569" s="34">
        <v>944.26</v>
      </c>
      <c r="H569" s="1" t="s">
        <v>216</v>
      </c>
      <c r="I569" s="34">
        <v>5.8307999999999997E-3</v>
      </c>
      <c r="J569" s="34">
        <v>3.1967700799999998</v>
      </c>
      <c r="K569" s="35" t="str">
        <f t="shared" si="40"/>
        <v>Leenderbos, Groote Heide &amp; De Plateaux_H7150</v>
      </c>
      <c r="L569" s="36">
        <f>VLOOKUP(D569,DATA!A:F,5,FALSE)</f>
        <v>1.3726988247862192E-2</v>
      </c>
      <c r="M569" s="37">
        <f>VLOOKUP(D569,DATA!A:F,6,FALSE)</f>
        <v>1285.5</v>
      </c>
      <c r="N569" s="36">
        <f t="shared" si="41"/>
        <v>0.91555485200630982</v>
      </c>
      <c r="O569" s="36">
        <f t="shared" si="42"/>
        <v>0.91562746432740283</v>
      </c>
      <c r="P569" s="36">
        <f t="shared" si="43"/>
        <v>7.2612321093012966E-5</v>
      </c>
      <c r="Q569" s="36">
        <f t="shared" si="44"/>
        <v>0</v>
      </c>
    </row>
    <row r="570" spans="1:17" x14ac:dyDescent="0.3">
      <c r="A570" s="29">
        <v>2080308</v>
      </c>
      <c r="B570" s="1">
        <v>136</v>
      </c>
      <c r="C570" s="1" t="s">
        <v>14</v>
      </c>
      <c r="D570" s="1" t="s">
        <v>22</v>
      </c>
      <c r="E570" s="1" t="s">
        <v>23</v>
      </c>
      <c r="F570" s="47">
        <v>1857</v>
      </c>
      <c r="G570" s="34">
        <v>1191.3900000000001</v>
      </c>
      <c r="H570" s="1" t="s">
        <v>216</v>
      </c>
      <c r="I570" s="34">
        <v>6.4238999999999997E-3</v>
      </c>
      <c r="J570" s="34">
        <v>454.52847000000003</v>
      </c>
      <c r="K570" s="35" t="str">
        <f t="shared" si="40"/>
        <v>Leenderbos, Groote Heide &amp; De Plateaux_H91E0C</v>
      </c>
      <c r="L570" s="36">
        <f>VLOOKUP(D570,DATA!A:F,5,FALSE)</f>
        <v>6.9280917156857415E-3</v>
      </c>
      <c r="M570" s="37">
        <f>VLOOKUP(D570,DATA!A:F,6,FALSE)</f>
        <v>2282</v>
      </c>
      <c r="N570" s="36">
        <f t="shared" si="41"/>
        <v>5.2276997306287661E-2</v>
      </c>
      <c r="O570" s="36">
        <f t="shared" si="42"/>
        <v>5.2279322748722767E-2</v>
      </c>
      <c r="P570" s="36">
        <f t="shared" si="43"/>
        <v>2.3254424351068503E-6</v>
      </c>
      <c r="Q570" s="36">
        <f t="shared" si="44"/>
        <v>0</v>
      </c>
    </row>
    <row r="571" spans="1:17" x14ac:dyDescent="0.3">
      <c r="A571" s="29">
        <v>2080309</v>
      </c>
      <c r="B571" s="1">
        <v>136</v>
      </c>
      <c r="C571" s="1" t="s">
        <v>14</v>
      </c>
      <c r="D571" s="1" t="s">
        <v>22</v>
      </c>
      <c r="E571" s="1" t="s">
        <v>23</v>
      </c>
      <c r="F571" s="47">
        <v>1857</v>
      </c>
      <c r="G571" s="34">
        <v>1182.74</v>
      </c>
      <c r="H571" s="1" t="s">
        <v>216</v>
      </c>
      <c r="I571" s="34">
        <v>6.7501000000000002E-3</v>
      </c>
      <c r="J571" s="34">
        <v>283.61392000000001</v>
      </c>
      <c r="K571" s="35" t="str">
        <f t="shared" si="40"/>
        <v>Leenderbos, Groote Heide &amp; De Plateaux_H91E0C</v>
      </c>
      <c r="L571" s="36">
        <f>VLOOKUP(D571,DATA!A:F,5,FALSE)</f>
        <v>6.9280917156857415E-3</v>
      </c>
      <c r="M571" s="37">
        <f>VLOOKUP(D571,DATA!A:F,6,FALSE)</f>
        <v>2282</v>
      </c>
      <c r="N571" s="36">
        <f t="shared" si="41"/>
        <v>4.9237664423345782E-2</v>
      </c>
      <c r="O571" s="36">
        <f t="shared" si="42"/>
        <v>4.923996595808821E-2</v>
      </c>
      <c r="P571" s="36">
        <f t="shared" si="43"/>
        <v>2.3015347424271138E-6</v>
      </c>
      <c r="Q571" s="36">
        <f t="shared" si="44"/>
        <v>0</v>
      </c>
    </row>
    <row r="572" spans="1:17" x14ac:dyDescent="0.3">
      <c r="A572" s="29">
        <v>2080310</v>
      </c>
      <c r="B572" s="1">
        <v>136</v>
      </c>
      <c r="C572" s="1" t="s">
        <v>14</v>
      </c>
      <c r="D572" s="1" t="s">
        <v>22</v>
      </c>
      <c r="E572" s="1" t="s">
        <v>23</v>
      </c>
      <c r="F572" s="47">
        <v>1857</v>
      </c>
      <c r="G572" s="34">
        <v>1245.99</v>
      </c>
      <c r="H572" s="1" t="s">
        <v>216</v>
      </c>
      <c r="I572" s="34">
        <v>7.0961000000000002E-3</v>
      </c>
      <c r="J572" s="34">
        <v>2504.6743000000001</v>
      </c>
      <c r="K572" s="35" t="str">
        <f t="shared" si="40"/>
        <v>Leenderbos, Groote Heide &amp; De Plateaux_H91E0C</v>
      </c>
      <c r="L572" s="36">
        <f>VLOOKUP(D572,DATA!A:F,5,FALSE)</f>
        <v>6.9280917156857415E-3</v>
      </c>
      <c r="M572" s="37">
        <f>VLOOKUP(D572,DATA!A:F,6,FALSE)</f>
        <v>2282</v>
      </c>
      <c r="N572" s="36">
        <f t="shared" si="41"/>
        <v>7.6293667397442366E-2</v>
      </c>
      <c r="O572" s="36">
        <f t="shared" si="42"/>
        <v>7.6297415410029171E-2</v>
      </c>
      <c r="P572" s="36">
        <f t="shared" si="43"/>
        <v>3.7480125868044611E-6</v>
      </c>
      <c r="Q572" s="36">
        <f t="shared" si="44"/>
        <v>0</v>
      </c>
    </row>
    <row r="573" spans="1:17" x14ac:dyDescent="0.3">
      <c r="A573" s="29">
        <v>2080311</v>
      </c>
      <c r="B573" s="1">
        <v>136</v>
      </c>
      <c r="C573" s="1" t="s">
        <v>14</v>
      </c>
      <c r="D573" s="1" t="s">
        <v>22</v>
      </c>
      <c r="E573" s="1" t="s">
        <v>23</v>
      </c>
      <c r="F573" s="47">
        <v>1857</v>
      </c>
      <c r="G573" s="34">
        <v>1477.37</v>
      </c>
      <c r="H573" s="1" t="s">
        <v>216</v>
      </c>
      <c r="I573" s="34">
        <v>7.9853000000000007E-3</v>
      </c>
      <c r="J573" s="34">
        <v>3399.9182000000001</v>
      </c>
      <c r="K573" s="35" t="str">
        <f t="shared" si="40"/>
        <v>Leenderbos, Groote Heide &amp; De Plateaux_H91E0C</v>
      </c>
      <c r="L573" s="36">
        <f>VLOOKUP(D573,DATA!A:F,5,FALSE)</f>
        <v>6.9280917156857415E-3</v>
      </c>
      <c r="M573" s="37">
        <f>VLOOKUP(D573,DATA!A:F,6,FALSE)</f>
        <v>2282</v>
      </c>
      <c r="N573" s="36">
        <f t="shared" si="41"/>
        <v>0.37788466245337771</v>
      </c>
      <c r="O573" s="36">
        <f t="shared" si="42"/>
        <v>0.37790548969770943</v>
      </c>
      <c r="P573" s="36">
        <f t="shared" si="43"/>
        <v>2.0827244331722561E-5</v>
      </c>
      <c r="Q573" s="36">
        <f t="shared" si="44"/>
        <v>0</v>
      </c>
    </row>
    <row r="574" spans="1:17" x14ac:dyDescent="0.3">
      <c r="A574" s="29">
        <v>2081778</v>
      </c>
      <c r="B574" s="1">
        <v>136</v>
      </c>
      <c r="C574" s="1" t="s">
        <v>14</v>
      </c>
      <c r="D574" s="1" t="s">
        <v>22</v>
      </c>
      <c r="E574" s="1" t="s">
        <v>23</v>
      </c>
      <c r="F574" s="47">
        <v>1857</v>
      </c>
      <c r="G574" s="34">
        <v>1103.27</v>
      </c>
      <c r="H574" s="1" t="s">
        <v>216</v>
      </c>
      <c r="I574" s="34">
        <v>6.5640000000000004E-3</v>
      </c>
      <c r="J574" s="34">
        <v>712.72209999999995</v>
      </c>
      <c r="K574" s="35" t="str">
        <f t="shared" si="40"/>
        <v>Leenderbos, Groote Heide &amp; De Plateaux_H91E0C</v>
      </c>
      <c r="L574" s="36">
        <f>VLOOKUP(D574,DATA!A:F,5,FALSE)</f>
        <v>6.9280917156857415E-3</v>
      </c>
      <c r="M574" s="37">
        <f>VLOOKUP(D574,DATA!A:F,6,FALSE)</f>
        <v>2282</v>
      </c>
      <c r="N574" s="36">
        <f t="shared" si="41"/>
        <v>2.8397238491575008E-2</v>
      </c>
      <c r="O574" s="36">
        <f t="shared" si="42"/>
        <v>2.8398529546842181E-2</v>
      </c>
      <c r="P574" s="36">
        <f t="shared" si="43"/>
        <v>1.2910552671732689E-6</v>
      </c>
      <c r="Q574" s="36">
        <f t="shared" si="44"/>
        <v>0</v>
      </c>
    </row>
    <row r="575" spans="1:17" x14ac:dyDescent="0.3">
      <c r="A575" s="29">
        <v>2081805</v>
      </c>
      <c r="B575" s="1">
        <v>136</v>
      </c>
      <c r="C575" s="1" t="s">
        <v>14</v>
      </c>
      <c r="D575" s="1" t="s">
        <v>41</v>
      </c>
      <c r="E575" s="1" t="s">
        <v>42</v>
      </c>
      <c r="F575" s="47">
        <v>1071</v>
      </c>
      <c r="G575" s="34">
        <v>953</v>
      </c>
      <c r="H575" s="1" t="s">
        <v>216</v>
      </c>
      <c r="I575" s="34">
        <v>6.7622999999999997E-3</v>
      </c>
      <c r="J575" s="34">
        <v>124.542564</v>
      </c>
      <c r="K575" s="35" t="str">
        <f t="shared" si="40"/>
        <v>Leenderbos, Groote Heide &amp; De Plateaux_H4010A</v>
      </c>
      <c r="L575" s="36">
        <f>VLOOKUP(D575,DATA!A:F,5,FALSE)</f>
        <v>1.3726988247862192E-2</v>
      </c>
      <c r="M575" s="37">
        <f>VLOOKUP(D575,DATA!A:F,6,FALSE)</f>
        <v>1285.5</v>
      </c>
      <c r="N575" s="36">
        <f t="shared" si="41"/>
        <v>1.0310549711872856</v>
      </c>
      <c r="O575" s="36">
        <f t="shared" si="42"/>
        <v>1.0311496974053265</v>
      </c>
      <c r="P575" s="36">
        <f t="shared" si="43"/>
        <v>9.4726218040852572E-5</v>
      </c>
      <c r="Q575" s="36">
        <f t="shared" si="44"/>
        <v>0</v>
      </c>
    </row>
    <row r="576" spans="1:17" x14ac:dyDescent="0.3">
      <c r="A576" s="29">
        <v>2081807</v>
      </c>
      <c r="B576" s="1">
        <v>136</v>
      </c>
      <c r="C576" s="1" t="s">
        <v>14</v>
      </c>
      <c r="D576" s="1" t="s">
        <v>41</v>
      </c>
      <c r="E576" s="1" t="s">
        <v>42</v>
      </c>
      <c r="F576" s="47">
        <v>1071</v>
      </c>
      <c r="G576" s="34">
        <v>862.43</v>
      </c>
      <c r="H576" s="1" t="s">
        <v>216</v>
      </c>
      <c r="I576" s="34">
        <v>6.0035000000000002E-3</v>
      </c>
      <c r="J576" s="34">
        <v>578.60077000000001</v>
      </c>
      <c r="K576" s="35" t="str">
        <f t="shared" si="40"/>
        <v>Leenderbos, Groote Heide &amp; De Plateaux_H4010A</v>
      </c>
      <c r="L576" s="36">
        <f>VLOOKUP(D576,DATA!A:F,5,FALSE)</f>
        <v>1.3726988247862192E-2</v>
      </c>
      <c r="M576" s="37">
        <f>VLOOKUP(D576,DATA!A:F,6,FALSE)</f>
        <v>1285.5</v>
      </c>
      <c r="N576" s="36">
        <f t="shared" si="41"/>
        <v>0.29959993975527716</v>
      </c>
      <c r="O576" s="36">
        <f t="shared" si="42"/>
        <v>0.29962455681546574</v>
      </c>
      <c r="P576" s="36">
        <f t="shared" si="43"/>
        <v>2.4617060188580897E-5</v>
      </c>
      <c r="Q576" s="36">
        <f t="shared" si="44"/>
        <v>0</v>
      </c>
    </row>
    <row r="577" spans="1:17" x14ac:dyDescent="0.3">
      <c r="A577" s="29">
        <v>2081809</v>
      </c>
      <c r="B577" s="1">
        <v>136</v>
      </c>
      <c r="C577" s="1" t="s">
        <v>14</v>
      </c>
      <c r="D577" s="1" t="s">
        <v>22</v>
      </c>
      <c r="E577" s="1" t="s">
        <v>23</v>
      </c>
      <c r="F577" s="47">
        <v>1857</v>
      </c>
      <c r="G577" s="34">
        <v>1273.81</v>
      </c>
      <c r="H577" s="1" t="s">
        <v>216</v>
      </c>
      <c r="I577" s="34">
        <v>8.5613000000000009E-3</v>
      </c>
      <c r="J577" s="34">
        <v>137.84353999999999</v>
      </c>
      <c r="K577" s="35" t="str">
        <f t="shared" si="40"/>
        <v>Leenderbos, Groote Heide &amp; De Plateaux_H91E0C</v>
      </c>
      <c r="L577" s="36">
        <f>VLOOKUP(D577,DATA!A:F,5,FALSE)</f>
        <v>6.9280917156857415E-3</v>
      </c>
      <c r="M577" s="37">
        <f>VLOOKUP(D577,DATA!A:F,6,FALSE)</f>
        <v>2282</v>
      </c>
      <c r="N577" s="36">
        <f t="shared" si="41"/>
        <v>9.2496174633120196E-2</v>
      </c>
      <c r="O577" s="36">
        <f t="shared" si="42"/>
        <v>9.2501655990015627E-2</v>
      </c>
      <c r="P577" s="36">
        <f t="shared" si="43"/>
        <v>5.4813568954314995E-6</v>
      </c>
      <c r="Q577" s="36">
        <f t="shared" si="44"/>
        <v>0</v>
      </c>
    </row>
    <row r="578" spans="1:17" x14ac:dyDescent="0.3">
      <c r="A578" s="29">
        <v>2081810</v>
      </c>
      <c r="B578" s="1">
        <v>136</v>
      </c>
      <c r="C578" s="1" t="s">
        <v>14</v>
      </c>
      <c r="D578" s="1" t="s">
        <v>22</v>
      </c>
      <c r="E578" s="1" t="s">
        <v>23</v>
      </c>
      <c r="F578" s="47">
        <v>1857</v>
      </c>
      <c r="G578" s="34">
        <v>1202.0999999999999</v>
      </c>
      <c r="H578" s="1" t="s">
        <v>216</v>
      </c>
      <c r="I578" s="34">
        <v>7.8267000000000007E-3</v>
      </c>
      <c r="J578" s="34">
        <v>607.71140000000003</v>
      </c>
      <c r="K578" s="35" t="str">
        <f t="shared" si="40"/>
        <v>Leenderbos, Groote Heide &amp; De Plateaux_H91E0C</v>
      </c>
      <c r="L578" s="36">
        <f>VLOOKUP(D578,DATA!A:F,5,FALSE)</f>
        <v>6.9280917156857415E-3</v>
      </c>
      <c r="M578" s="37">
        <f>VLOOKUP(D578,DATA!A:F,6,FALSE)</f>
        <v>2282</v>
      </c>
      <c r="N578" s="36">
        <f t="shared" si="41"/>
        <v>5.6301211329568113E-2</v>
      </c>
      <c r="O578" s="36">
        <f t="shared" si="42"/>
        <v>5.6304262575646045E-2</v>
      </c>
      <c r="P578" s="36">
        <f t="shared" si="43"/>
        <v>3.0512460779327788E-6</v>
      </c>
      <c r="Q578" s="36">
        <f t="shared" si="44"/>
        <v>0</v>
      </c>
    </row>
    <row r="579" spans="1:17" x14ac:dyDescent="0.3">
      <c r="A579" s="29">
        <v>2081821</v>
      </c>
      <c r="B579" s="1">
        <v>136</v>
      </c>
      <c r="C579" s="1" t="s">
        <v>14</v>
      </c>
      <c r="D579" s="1" t="s">
        <v>22</v>
      </c>
      <c r="E579" s="1" t="s">
        <v>23</v>
      </c>
      <c r="F579" s="47">
        <v>1857</v>
      </c>
      <c r="G579" s="34">
        <v>1078.98</v>
      </c>
      <c r="H579" s="1" t="s">
        <v>216</v>
      </c>
      <c r="I579" s="34">
        <v>6.9398000000000003E-3</v>
      </c>
      <c r="J579" s="34">
        <v>4208.0092999999997</v>
      </c>
      <c r="K579" s="35" t="str">
        <f t="shared" ref="K579:K642" si="45">_xlfn.CONCAT(C579,"_",D579)</f>
        <v>Leenderbos, Groote Heide &amp; De Plateaux_H91E0C</v>
      </c>
      <c r="L579" s="36">
        <f>VLOOKUP(D579,DATA!A:F,5,FALSE)</f>
        <v>6.9280917156857415E-3</v>
      </c>
      <c r="M579" s="37">
        <f>VLOOKUP(D579,DATA!A:F,6,FALSE)</f>
        <v>2282</v>
      </c>
      <c r="N579" s="36">
        <f t="shared" ref="N579:N642" si="46">100/(1+EXP(-L579*(G579-M579)))</f>
        <v>2.3999969047772209E-2</v>
      </c>
      <c r="O579" s="36">
        <f t="shared" ref="O579:O642" si="47">100/(1+EXP(-L579*((G579+I579)-M579)))</f>
        <v>2.4001122706767922E-2</v>
      </c>
      <c r="P579" s="36">
        <f t="shared" ref="P579:P642" si="48">O579-N579</f>
        <v>1.153658995712431E-6</v>
      </c>
      <c r="Q579" s="36">
        <f t="shared" ref="Q579:Q642" si="49">IF(AND(H579&lt;&gt;"below",I579&gt;=0.005),J579*P579/100,0)</f>
        <v>0</v>
      </c>
    </row>
    <row r="580" spans="1:17" x14ac:dyDescent="0.3">
      <c r="A580" s="29">
        <v>2081825</v>
      </c>
      <c r="B580" s="1">
        <v>136</v>
      </c>
      <c r="C580" s="1" t="s">
        <v>14</v>
      </c>
      <c r="D580" s="1" t="s">
        <v>41</v>
      </c>
      <c r="E580" s="1" t="s">
        <v>42</v>
      </c>
      <c r="F580" s="47">
        <v>1071</v>
      </c>
      <c r="G580" s="34">
        <v>924.92</v>
      </c>
      <c r="H580" s="1" t="s">
        <v>216</v>
      </c>
      <c r="I580" s="34">
        <v>5.8755999999999999E-3</v>
      </c>
      <c r="J580" s="34">
        <v>2996.9337999999998</v>
      </c>
      <c r="K580" s="35" t="str">
        <f t="shared" si="45"/>
        <v>Leenderbos, Groote Heide &amp; De Plateaux_H4010A</v>
      </c>
      <c r="L580" s="36">
        <f>VLOOKUP(D580,DATA!A:F,5,FALSE)</f>
        <v>1.3726988247862192E-2</v>
      </c>
      <c r="M580" s="37">
        <f>VLOOKUP(D580,DATA!A:F,6,FALSE)</f>
        <v>1285.5</v>
      </c>
      <c r="N580" s="36">
        <f t="shared" si="46"/>
        <v>0.70358404325078572</v>
      </c>
      <c r="O580" s="36">
        <f t="shared" si="47"/>
        <v>0.70364039330083961</v>
      </c>
      <c r="P580" s="36">
        <f t="shared" si="48"/>
        <v>5.6350050053888268E-5</v>
      </c>
      <c r="Q580" s="36">
        <f t="shared" si="49"/>
        <v>0</v>
      </c>
    </row>
    <row r="581" spans="1:17" x14ac:dyDescent="0.3">
      <c r="A581" s="29">
        <v>2081825</v>
      </c>
      <c r="B581" s="1">
        <v>136</v>
      </c>
      <c r="C581" s="1" t="s">
        <v>14</v>
      </c>
      <c r="D581" s="1" t="s">
        <v>51</v>
      </c>
      <c r="E581" s="1" t="s">
        <v>52</v>
      </c>
      <c r="F581" s="47">
        <v>1000</v>
      </c>
      <c r="G581" s="34">
        <v>924.92</v>
      </c>
      <c r="H581" s="1" t="s">
        <v>216</v>
      </c>
      <c r="I581" s="34">
        <v>5.8755999999999999E-3</v>
      </c>
      <c r="J581" s="34">
        <v>0.41165121999999998</v>
      </c>
      <c r="K581" s="35" t="str">
        <f t="shared" si="45"/>
        <v>Leenderbos, Groote Heide &amp; De Plateaux_Lg09</v>
      </c>
      <c r="L581" s="36">
        <f>VLOOKUP(D581,DATA!A:F,5,FALSE)</f>
        <v>8.4126827976184013E-3</v>
      </c>
      <c r="M581" s="37">
        <f>VLOOKUP(D581,DATA!A:F,6,FALSE)</f>
        <v>1350</v>
      </c>
      <c r="N581" s="36">
        <f t="shared" si="46"/>
        <v>2.7223780167876939</v>
      </c>
      <c r="O581" s="36">
        <f t="shared" si="47"/>
        <v>2.7225089223980383</v>
      </c>
      <c r="P581" s="36">
        <f t="shared" si="48"/>
        <v>1.3090561034445614E-4</v>
      </c>
      <c r="Q581" s="36">
        <f t="shared" si="49"/>
        <v>0</v>
      </c>
    </row>
    <row r="582" spans="1:17" x14ac:dyDescent="0.3">
      <c r="A582" s="29">
        <v>2081826</v>
      </c>
      <c r="B582" s="1">
        <v>136</v>
      </c>
      <c r="C582" s="1" t="s">
        <v>14</v>
      </c>
      <c r="D582" s="1" t="s">
        <v>43</v>
      </c>
      <c r="E582" s="1" t="s">
        <v>44</v>
      </c>
      <c r="F582" s="47">
        <v>1071</v>
      </c>
      <c r="G582" s="34">
        <v>973.48</v>
      </c>
      <c r="H582" s="1" t="s">
        <v>216</v>
      </c>
      <c r="I582" s="34">
        <v>6.1998000000000001E-3</v>
      </c>
      <c r="J582" s="34">
        <v>773.66148999999996</v>
      </c>
      <c r="K582" s="35" t="str">
        <f t="shared" si="45"/>
        <v>Leenderbos, Groote Heide &amp; De Plateaux_H7150</v>
      </c>
      <c r="L582" s="36">
        <f>VLOOKUP(D582,DATA!A:F,5,FALSE)</f>
        <v>1.3726988247862192E-2</v>
      </c>
      <c r="M582" s="37">
        <f>VLOOKUP(D582,DATA!A:F,6,FALSE)</f>
        <v>1285.5</v>
      </c>
      <c r="N582" s="36">
        <f t="shared" si="46"/>
        <v>1.3612042382686358</v>
      </c>
      <c r="O582" s="36">
        <f t="shared" si="47"/>
        <v>1.3613185108329031</v>
      </c>
      <c r="P582" s="36">
        <f t="shared" si="48"/>
        <v>1.142725642673259E-4</v>
      </c>
      <c r="Q582" s="36">
        <f t="shared" si="49"/>
        <v>0</v>
      </c>
    </row>
    <row r="583" spans="1:17" x14ac:dyDescent="0.3">
      <c r="A583" s="29">
        <v>2081837</v>
      </c>
      <c r="B583" s="1">
        <v>136</v>
      </c>
      <c r="C583" s="1" t="s">
        <v>14</v>
      </c>
      <c r="D583" s="1" t="s">
        <v>22</v>
      </c>
      <c r="E583" s="1" t="s">
        <v>23</v>
      </c>
      <c r="F583" s="47">
        <v>1857</v>
      </c>
      <c r="G583" s="34">
        <v>1086.95</v>
      </c>
      <c r="H583" s="1" t="s">
        <v>216</v>
      </c>
      <c r="I583" s="34">
        <v>6.1206000000000003E-3</v>
      </c>
      <c r="J583" s="34">
        <v>811.36069999999995</v>
      </c>
      <c r="K583" s="35" t="str">
        <f t="shared" si="45"/>
        <v>Leenderbos, Groote Heide &amp; De Plateaux_H91E0C</v>
      </c>
      <c r="L583" s="36">
        <f>VLOOKUP(D583,DATA!A:F,5,FALSE)</f>
        <v>6.9280917156857415E-3</v>
      </c>
      <c r="M583" s="37">
        <f>VLOOKUP(D583,DATA!A:F,6,FALSE)</f>
        <v>2282</v>
      </c>
      <c r="N583" s="36">
        <f t="shared" si="46"/>
        <v>2.5362096786450582E-2</v>
      </c>
      <c r="O583" s="36">
        <f t="shared" si="47"/>
        <v>2.536317199281149E-2</v>
      </c>
      <c r="P583" s="36">
        <f t="shared" si="48"/>
        <v>1.075206360907216E-6</v>
      </c>
      <c r="Q583" s="36">
        <f t="shared" si="49"/>
        <v>0</v>
      </c>
    </row>
    <row r="584" spans="1:17" x14ac:dyDescent="0.3">
      <c r="A584" s="29">
        <v>2081838</v>
      </c>
      <c r="B584" s="1">
        <v>136</v>
      </c>
      <c r="C584" s="1" t="s">
        <v>14</v>
      </c>
      <c r="D584" s="1" t="s">
        <v>22</v>
      </c>
      <c r="E584" s="1" t="s">
        <v>23</v>
      </c>
      <c r="F584" s="47">
        <v>1857</v>
      </c>
      <c r="G584" s="34">
        <v>1035.33</v>
      </c>
      <c r="H584" s="1" t="s">
        <v>216</v>
      </c>
      <c r="I584" s="34">
        <v>6.1501000000000004E-3</v>
      </c>
      <c r="J584" s="34">
        <v>381.94934000000001</v>
      </c>
      <c r="K584" s="35" t="str">
        <f t="shared" si="45"/>
        <v>Leenderbos, Groote Heide &amp; De Plateaux_H91E0C</v>
      </c>
      <c r="L584" s="36">
        <f>VLOOKUP(D584,DATA!A:F,5,FALSE)</f>
        <v>6.9280917156857415E-3</v>
      </c>
      <c r="M584" s="37">
        <f>VLOOKUP(D584,DATA!A:F,6,FALSE)</f>
        <v>2282</v>
      </c>
      <c r="N584" s="36">
        <f t="shared" si="46"/>
        <v>1.7737906698746923E-2</v>
      </c>
      <c r="O584" s="36">
        <f t="shared" si="47"/>
        <v>1.7738662365611956E-2</v>
      </c>
      <c r="P584" s="36">
        <f t="shared" si="48"/>
        <v>7.5566686503353298E-7</v>
      </c>
      <c r="Q584" s="36">
        <f t="shared" si="49"/>
        <v>0</v>
      </c>
    </row>
    <row r="585" spans="1:17" x14ac:dyDescent="0.3">
      <c r="A585" s="29">
        <v>2081839</v>
      </c>
      <c r="B585" s="1">
        <v>136</v>
      </c>
      <c r="C585" s="1" t="s">
        <v>14</v>
      </c>
      <c r="D585" s="1" t="s">
        <v>22</v>
      </c>
      <c r="E585" s="1" t="s">
        <v>23</v>
      </c>
      <c r="F585" s="47">
        <v>1857</v>
      </c>
      <c r="G585" s="34">
        <v>1520.76</v>
      </c>
      <c r="H585" s="1" t="s">
        <v>216</v>
      </c>
      <c r="I585" s="34">
        <v>8.5010999999999993E-3</v>
      </c>
      <c r="J585" s="34">
        <v>9359.8529999999992</v>
      </c>
      <c r="K585" s="35" t="str">
        <f t="shared" si="45"/>
        <v>Leenderbos, Groote Heide &amp; De Plateaux_H91E0C</v>
      </c>
      <c r="L585" s="36">
        <f>VLOOKUP(D585,DATA!A:F,5,FALSE)</f>
        <v>6.9280917156857415E-3</v>
      </c>
      <c r="M585" s="37">
        <f>VLOOKUP(D585,DATA!A:F,6,FALSE)</f>
        <v>2282</v>
      </c>
      <c r="N585" s="36">
        <f t="shared" si="46"/>
        <v>0.5097266620726747</v>
      </c>
      <c r="O585" s="36">
        <f t="shared" si="47"/>
        <v>0.50975653098353657</v>
      </c>
      <c r="P585" s="36">
        <f t="shared" si="48"/>
        <v>2.9868910861874376E-5</v>
      </c>
      <c r="Q585" s="36">
        <f t="shared" si="49"/>
        <v>0</v>
      </c>
    </row>
    <row r="586" spans="1:17" x14ac:dyDescent="0.3">
      <c r="A586" s="29">
        <v>2081840</v>
      </c>
      <c r="B586" s="1">
        <v>136</v>
      </c>
      <c r="C586" s="1" t="s">
        <v>14</v>
      </c>
      <c r="D586" s="1" t="s">
        <v>22</v>
      </c>
      <c r="E586" s="1" t="s">
        <v>23</v>
      </c>
      <c r="F586" s="47">
        <v>1857</v>
      </c>
      <c r="G586" s="34">
        <v>1690.26</v>
      </c>
      <c r="H586" s="1" t="s">
        <v>216</v>
      </c>
      <c r="I586" s="34">
        <v>8.8667999999999993E-3</v>
      </c>
      <c r="J586" s="34">
        <v>5383.0537000000004</v>
      </c>
      <c r="K586" s="35" t="str">
        <f t="shared" si="45"/>
        <v>Leenderbos, Groote Heide &amp; De Plateaux_H91E0C</v>
      </c>
      <c r="L586" s="36">
        <f>VLOOKUP(D586,DATA!A:F,5,FALSE)</f>
        <v>6.9280917156857415E-3</v>
      </c>
      <c r="M586" s="37">
        <f>VLOOKUP(D586,DATA!A:F,6,FALSE)</f>
        <v>2282</v>
      </c>
      <c r="N586" s="36">
        <f t="shared" si="46"/>
        <v>1.6308450196189423</v>
      </c>
      <c r="O586" s="36">
        <f t="shared" si="47"/>
        <v>1.6309435715362124</v>
      </c>
      <c r="P586" s="36">
        <f t="shared" si="48"/>
        <v>9.8551917270039979E-5</v>
      </c>
      <c r="Q586" s="36">
        <f t="shared" si="49"/>
        <v>0</v>
      </c>
    </row>
    <row r="587" spans="1:17" x14ac:dyDescent="0.3">
      <c r="A587" s="29">
        <v>2081841</v>
      </c>
      <c r="B587" s="1">
        <v>136</v>
      </c>
      <c r="C587" s="1" t="s">
        <v>14</v>
      </c>
      <c r="D587" s="1" t="s">
        <v>28</v>
      </c>
      <c r="E587" s="1" t="s">
        <v>29</v>
      </c>
      <c r="F587" s="47">
        <v>1786</v>
      </c>
      <c r="G587" s="34">
        <v>1316.5</v>
      </c>
      <c r="H587" s="1" t="s">
        <v>216</v>
      </c>
      <c r="I587" s="34">
        <v>6.6591000000000003E-3</v>
      </c>
      <c r="J587" s="34">
        <v>999.20540000000005</v>
      </c>
      <c r="K587" s="35" t="str">
        <f t="shared" si="45"/>
        <v>Leenderbos, Groote Heide &amp; De Plateaux_H91D0</v>
      </c>
      <c r="L587" s="36">
        <f>VLOOKUP(D587,DATA!A:F,5,FALSE)</f>
        <v>6.9280917156857415E-3</v>
      </c>
      <c r="M587" s="37">
        <f>VLOOKUP(D587,DATA!A:F,6,FALSE)</f>
        <v>2211</v>
      </c>
      <c r="N587" s="36">
        <f t="shared" si="46"/>
        <v>0.20310322101888445</v>
      </c>
      <c r="O587" s="36">
        <f t="shared" si="47"/>
        <v>0.20311257234042807</v>
      </c>
      <c r="P587" s="36">
        <f t="shared" si="48"/>
        <v>9.3513215436158426E-6</v>
      </c>
      <c r="Q587" s="36">
        <f t="shared" si="49"/>
        <v>0</v>
      </c>
    </row>
    <row r="588" spans="1:17" x14ac:dyDescent="0.3">
      <c r="A588" s="29">
        <v>2083335</v>
      </c>
      <c r="B588" s="1">
        <v>136</v>
      </c>
      <c r="C588" s="1" t="s">
        <v>14</v>
      </c>
      <c r="D588" s="1" t="s">
        <v>41</v>
      </c>
      <c r="E588" s="1" t="s">
        <v>42</v>
      </c>
      <c r="F588" s="47">
        <v>1071</v>
      </c>
      <c r="G588" s="34">
        <v>929.3</v>
      </c>
      <c r="H588" s="1" t="s">
        <v>216</v>
      </c>
      <c r="I588" s="34">
        <v>6.5076999999999999E-3</v>
      </c>
      <c r="J588" s="34">
        <v>58.145119999999999</v>
      </c>
      <c r="K588" s="35" t="str">
        <f t="shared" si="45"/>
        <v>Leenderbos, Groote Heide &amp; De Plateaux_H4010A</v>
      </c>
      <c r="L588" s="36">
        <f>VLOOKUP(D588,DATA!A:F,5,FALSE)</f>
        <v>1.3726988247862192E-2</v>
      </c>
      <c r="M588" s="37">
        <f>VLOOKUP(D588,DATA!A:F,6,FALSE)</f>
        <v>1285.5</v>
      </c>
      <c r="N588" s="36">
        <f t="shared" si="46"/>
        <v>0.74685842122212931</v>
      </c>
      <c r="O588" s="36">
        <f t="shared" si="47"/>
        <v>0.74692464354930788</v>
      </c>
      <c r="P588" s="36">
        <f t="shared" si="48"/>
        <v>6.6222327178566687E-5</v>
      </c>
      <c r="Q588" s="36">
        <f t="shared" si="49"/>
        <v>0</v>
      </c>
    </row>
    <row r="589" spans="1:17" x14ac:dyDescent="0.3">
      <c r="A589" s="29">
        <v>2083335</v>
      </c>
      <c r="B589" s="1">
        <v>136</v>
      </c>
      <c r="C589" s="1" t="s">
        <v>14</v>
      </c>
      <c r="D589" s="1" t="s">
        <v>43</v>
      </c>
      <c r="E589" s="1" t="s">
        <v>44</v>
      </c>
      <c r="F589" s="47">
        <v>1071</v>
      </c>
      <c r="G589" s="34">
        <v>929.3</v>
      </c>
      <c r="H589" s="1" t="s">
        <v>216</v>
      </c>
      <c r="I589" s="34">
        <v>6.5076999999999999E-3</v>
      </c>
      <c r="J589" s="34">
        <v>476.25636089616</v>
      </c>
      <c r="K589" s="35" t="str">
        <f t="shared" si="45"/>
        <v>Leenderbos, Groote Heide &amp; De Plateaux_H7150</v>
      </c>
      <c r="L589" s="36">
        <f>VLOOKUP(D589,DATA!A:F,5,FALSE)</f>
        <v>1.3726988247862192E-2</v>
      </c>
      <c r="M589" s="37">
        <f>VLOOKUP(D589,DATA!A:F,6,FALSE)</f>
        <v>1285.5</v>
      </c>
      <c r="N589" s="36">
        <f t="shared" si="46"/>
        <v>0.74685842122212931</v>
      </c>
      <c r="O589" s="36">
        <f t="shared" si="47"/>
        <v>0.74692464354930788</v>
      </c>
      <c r="P589" s="36">
        <f t="shared" si="48"/>
        <v>6.6222327178566687E-5</v>
      </c>
      <c r="Q589" s="36">
        <f t="shared" si="49"/>
        <v>0</v>
      </c>
    </row>
    <row r="590" spans="1:17" x14ac:dyDescent="0.3">
      <c r="A590" s="29">
        <v>2083336</v>
      </c>
      <c r="B590" s="1">
        <v>136</v>
      </c>
      <c r="C590" s="1" t="s">
        <v>14</v>
      </c>
      <c r="D590" s="1" t="s">
        <v>41</v>
      </c>
      <c r="E590" s="1" t="s">
        <v>42</v>
      </c>
      <c r="F590" s="47">
        <v>1071</v>
      </c>
      <c r="G590" s="34">
        <v>880.6</v>
      </c>
      <c r="H590" s="1" t="s">
        <v>216</v>
      </c>
      <c r="I590" s="34">
        <v>6.0866000000000002E-3</v>
      </c>
      <c r="J590" s="34">
        <v>194.63075000000001</v>
      </c>
      <c r="K590" s="35" t="str">
        <f t="shared" si="45"/>
        <v>Leenderbos, Groote Heide &amp; De Plateaux_H4010A</v>
      </c>
      <c r="L590" s="36">
        <f>VLOOKUP(D590,DATA!A:F,5,FALSE)</f>
        <v>1.3726988247862192E-2</v>
      </c>
      <c r="M590" s="37">
        <f>VLOOKUP(D590,DATA!A:F,6,FALSE)</f>
        <v>1285.5</v>
      </c>
      <c r="N590" s="36">
        <f t="shared" si="46"/>
        <v>0.38414461373818748</v>
      </c>
      <c r="O590" s="36">
        <f t="shared" si="47"/>
        <v>0.38417658731655968</v>
      </c>
      <c r="P590" s="36">
        <f t="shared" si="48"/>
        <v>3.1973578372201938E-5</v>
      </c>
      <c r="Q590" s="36">
        <f t="shared" si="49"/>
        <v>0</v>
      </c>
    </row>
    <row r="591" spans="1:17" x14ac:dyDescent="0.3">
      <c r="A591" s="29">
        <v>2083338</v>
      </c>
      <c r="B591" s="1">
        <v>136</v>
      </c>
      <c r="C591" s="1" t="s">
        <v>14</v>
      </c>
      <c r="D591" s="1" t="s">
        <v>28</v>
      </c>
      <c r="E591" s="1" t="s">
        <v>29</v>
      </c>
      <c r="F591" s="47">
        <v>1786</v>
      </c>
      <c r="G591" s="34">
        <v>961.21</v>
      </c>
      <c r="H591" s="1" t="s">
        <v>216</v>
      </c>
      <c r="I591" s="34">
        <v>6.6347999999999997E-3</v>
      </c>
      <c r="J591" s="34">
        <v>158.64401000000001</v>
      </c>
      <c r="K591" s="35" t="str">
        <f t="shared" si="45"/>
        <v>Leenderbos, Groote Heide &amp; De Plateaux_H91D0</v>
      </c>
      <c r="L591" s="36">
        <f>VLOOKUP(D591,DATA!A:F,5,FALSE)</f>
        <v>6.9280917156857415E-3</v>
      </c>
      <c r="M591" s="37">
        <f>VLOOKUP(D591,DATA!A:F,6,FALSE)</f>
        <v>2211</v>
      </c>
      <c r="N591" s="36">
        <f t="shared" si="46"/>
        <v>1.7358670424543157E-2</v>
      </c>
      <c r="O591" s="36">
        <f t="shared" si="47"/>
        <v>1.7359468221739449E-2</v>
      </c>
      <c r="P591" s="36">
        <f t="shared" si="48"/>
        <v>7.9779719629191614E-7</v>
      </c>
      <c r="Q591" s="36">
        <f t="shared" si="49"/>
        <v>0</v>
      </c>
    </row>
    <row r="592" spans="1:17" x14ac:dyDescent="0.3">
      <c r="A592" s="29">
        <v>2083339</v>
      </c>
      <c r="B592" s="1">
        <v>136</v>
      </c>
      <c r="C592" s="1" t="s">
        <v>14</v>
      </c>
      <c r="D592" s="1" t="s">
        <v>22</v>
      </c>
      <c r="E592" s="1" t="s">
        <v>23</v>
      </c>
      <c r="F592" s="47">
        <v>1857</v>
      </c>
      <c r="G592" s="34">
        <v>1352.36</v>
      </c>
      <c r="H592" s="1" t="s">
        <v>216</v>
      </c>
      <c r="I592" s="34">
        <v>9.0925999999999993E-3</v>
      </c>
      <c r="J592" s="34">
        <v>544.39013999999997</v>
      </c>
      <c r="K592" s="35" t="str">
        <f t="shared" si="45"/>
        <v>Leenderbos, Groote Heide &amp; De Plateaux_H91E0C</v>
      </c>
      <c r="L592" s="36">
        <f>VLOOKUP(D592,DATA!A:F,5,FALSE)</f>
        <v>6.9280917156857415E-3</v>
      </c>
      <c r="M592" s="37">
        <f>VLOOKUP(D592,DATA!A:F,6,FALSE)</f>
        <v>2282</v>
      </c>
      <c r="N592" s="36">
        <f t="shared" si="46"/>
        <v>0.15928581296075497</v>
      </c>
      <c r="O592" s="36">
        <f t="shared" si="47"/>
        <v>0.15929583140130418</v>
      </c>
      <c r="P592" s="36">
        <f t="shared" si="48"/>
        <v>1.0018440549208751E-5</v>
      </c>
      <c r="Q592" s="36">
        <f t="shared" si="49"/>
        <v>0</v>
      </c>
    </row>
    <row r="593" spans="1:17" x14ac:dyDescent="0.3">
      <c r="A593" s="29">
        <v>2083368</v>
      </c>
      <c r="B593" s="1">
        <v>136</v>
      </c>
      <c r="C593" s="1" t="s">
        <v>14</v>
      </c>
      <c r="D593" s="1" t="s">
        <v>22</v>
      </c>
      <c r="E593" s="1" t="s">
        <v>23</v>
      </c>
      <c r="F593" s="47">
        <v>1857</v>
      </c>
      <c r="G593" s="34">
        <v>1189.1099999999999</v>
      </c>
      <c r="H593" s="1" t="s">
        <v>216</v>
      </c>
      <c r="I593" s="34">
        <v>6.8238999999999999E-3</v>
      </c>
      <c r="J593" s="34">
        <v>1380.3193000000001</v>
      </c>
      <c r="K593" s="35" t="str">
        <f t="shared" si="45"/>
        <v>Leenderbos, Groote Heide &amp; De Plateaux_H91E0C</v>
      </c>
      <c r="L593" s="36">
        <f>VLOOKUP(D593,DATA!A:F,5,FALSE)</f>
        <v>6.9280917156857415E-3</v>
      </c>
      <c r="M593" s="37">
        <f>VLOOKUP(D593,DATA!A:F,6,FALSE)</f>
        <v>2282</v>
      </c>
      <c r="N593" s="36">
        <f t="shared" si="46"/>
        <v>5.1458136623508399E-2</v>
      </c>
      <c r="O593" s="36">
        <f t="shared" si="47"/>
        <v>5.1460568195073199E-2</v>
      </c>
      <c r="P593" s="36">
        <f t="shared" si="48"/>
        <v>2.4315715647996172E-6</v>
      </c>
      <c r="Q593" s="36">
        <f t="shared" si="49"/>
        <v>0</v>
      </c>
    </row>
    <row r="594" spans="1:17" x14ac:dyDescent="0.3">
      <c r="A594" s="29">
        <v>2083369</v>
      </c>
      <c r="B594" s="1">
        <v>136</v>
      </c>
      <c r="C594" s="1" t="s">
        <v>14</v>
      </c>
      <c r="D594" s="1" t="s">
        <v>22</v>
      </c>
      <c r="E594" s="1" t="s">
        <v>23</v>
      </c>
      <c r="F594" s="47">
        <v>1857</v>
      </c>
      <c r="G594" s="34">
        <v>1670.27</v>
      </c>
      <c r="H594" s="1" t="s">
        <v>216</v>
      </c>
      <c r="I594" s="34">
        <v>9.0933000000000003E-3</v>
      </c>
      <c r="J594" s="34">
        <v>2079.4373000000001</v>
      </c>
      <c r="K594" s="35" t="str">
        <f t="shared" si="45"/>
        <v>Leenderbos, Groote Heide &amp; De Plateaux_H91E0C</v>
      </c>
      <c r="L594" s="36">
        <f>VLOOKUP(D594,DATA!A:F,5,FALSE)</f>
        <v>6.9280917156857415E-3</v>
      </c>
      <c r="M594" s="37">
        <f>VLOOKUP(D594,DATA!A:F,6,FALSE)</f>
        <v>2282</v>
      </c>
      <c r="N594" s="36">
        <f t="shared" si="46"/>
        <v>1.4229286078330126</v>
      </c>
      <c r="O594" s="36">
        <f t="shared" si="47"/>
        <v>1.4230169783632822</v>
      </c>
      <c r="P594" s="36">
        <f t="shared" si="48"/>
        <v>8.8370530269665792E-5</v>
      </c>
      <c r="Q594" s="36">
        <f t="shared" si="49"/>
        <v>0</v>
      </c>
    </row>
    <row r="595" spans="1:17" x14ac:dyDescent="0.3">
      <c r="A595" s="29">
        <v>2083370</v>
      </c>
      <c r="B595" s="1">
        <v>136</v>
      </c>
      <c r="C595" s="1" t="s">
        <v>14</v>
      </c>
      <c r="D595" s="1" t="s">
        <v>28</v>
      </c>
      <c r="E595" s="1" t="s">
        <v>29</v>
      </c>
      <c r="F595" s="47">
        <v>1786</v>
      </c>
      <c r="G595" s="34">
        <v>1686.52</v>
      </c>
      <c r="H595" s="1" t="s">
        <v>216</v>
      </c>
      <c r="I595" s="34">
        <v>8.7378999999999998E-3</v>
      </c>
      <c r="J595" s="34">
        <v>3916.9245999999998</v>
      </c>
      <c r="K595" s="35" t="str">
        <f t="shared" si="45"/>
        <v>Leenderbos, Groote Heide &amp; De Plateaux_H91D0</v>
      </c>
      <c r="L595" s="36">
        <f>VLOOKUP(D595,DATA!A:F,5,FALSE)</f>
        <v>6.9280917156857415E-3</v>
      </c>
      <c r="M595" s="37">
        <f>VLOOKUP(D595,DATA!A:F,6,FALSE)</f>
        <v>2211</v>
      </c>
      <c r="N595" s="36">
        <f t="shared" si="46"/>
        <v>2.573966053525591</v>
      </c>
      <c r="O595" s="36">
        <f t="shared" si="47"/>
        <v>2.5741178672398206</v>
      </c>
      <c r="P595" s="36">
        <f t="shared" si="48"/>
        <v>1.5181371422956502E-4</v>
      </c>
      <c r="Q595" s="36">
        <f t="shared" si="49"/>
        <v>0</v>
      </c>
    </row>
    <row r="596" spans="1:17" x14ac:dyDescent="0.3">
      <c r="A596" s="29">
        <v>2083370</v>
      </c>
      <c r="B596" s="1">
        <v>136</v>
      </c>
      <c r="C596" s="1" t="s">
        <v>14</v>
      </c>
      <c r="D596" s="1" t="s">
        <v>22</v>
      </c>
      <c r="E596" s="1" t="s">
        <v>23</v>
      </c>
      <c r="F596" s="47">
        <v>1857</v>
      </c>
      <c r="G596" s="34">
        <v>1686.52</v>
      </c>
      <c r="H596" s="1" t="s">
        <v>216</v>
      </c>
      <c r="I596" s="34">
        <v>8.7378999999999998E-3</v>
      </c>
      <c r="J596" s="34">
        <v>1659.3098</v>
      </c>
      <c r="K596" s="35" t="str">
        <f t="shared" si="45"/>
        <v>Leenderbos, Groote Heide &amp; De Plateaux_H91E0C</v>
      </c>
      <c r="L596" s="36">
        <f>VLOOKUP(D596,DATA!A:F,5,FALSE)</f>
        <v>6.9280917156857415E-3</v>
      </c>
      <c r="M596" s="37">
        <f>VLOOKUP(D596,DATA!A:F,6,FALSE)</f>
        <v>2282</v>
      </c>
      <c r="N596" s="36">
        <f t="shared" si="46"/>
        <v>1.5897940238514727</v>
      </c>
      <c r="O596" s="36">
        <f t="shared" si="47"/>
        <v>1.589888737905695</v>
      </c>
      <c r="P596" s="36">
        <f t="shared" si="48"/>
        <v>9.4714054222233557E-5</v>
      </c>
      <c r="Q596" s="36">
        <f t="shared" si="49"/>
        <v>0</v>
      </c>
    </row>
    <row r="597" spans="1:17" x14ac:dyDescent="0.3">
      <c r="A597" s="29">
        <v>2084863</v>
      </c>
      <c r="B597" s="1">
        <v>136</v>
      </c>
      <c r="C597" s="1" t="s">
        <v>14</v>
      </c>
      <c r="D597" s="1" t="s">
        <v>41</v>
      </c>
      <c r="E597" s="1" t="s">
        <v>42</v>
      </c>
      <c r="F597" s="47">
        <v>1071</v>
      </c>
      <c r="G597" s="34">
        <v>879.93</v>
      </c>
      <c r="H597" s="1" t="s">
        <v>216</v>
      </c>
      <c r="I597" s="34">
        <v>6.3433999999999999E-3</v>
      </c>
      <c r="J597" s="34">
        <v>298.22086521947</v>
      </c>
      <c r="K597" s="35" t="str">
        <f t="shared" si="45"/>
        <v>Leenderbos, Groote Heide &amp; De Plateaux_H4010A</v>
      </c>
      <c r="L597" s="36">
        <f>VLOOKUP(D597,DATA!A:F,5,FALSE)</f>
        <v>1.3726988247862192E-2</v>
      </c>
      <c r="M597" s="37">
        <f>VLOOKUP(D597,DATA!A:F,6,FALSE)</f>
        <v>1285.5</v>
      </c>
      <c r="N597" s="36">
        <f t="shared" si="46"/>
        <v>0.38064118761093391</v>
      </c>
      <c r="O597" s="36">
        <f t="shared" si="47"/>
        <v>0.38067420750274716</v>
      </c>
      <c r="P597" s="36">
        <f t="shared" si="48"/>
        <v>3.3019891813257374E-5</v>
      </c>
      <c r="Q597" s="36">
        <f t="shared" si="49"/>
        <v>0</v>
      </c>
    </row>
    <row r="598" spans="1:17" x14ac:dyDescent="0.3">
      <c r="A598" s="29">
        <v>2084865</v>
      </c>
      <c r="B598" s="1">
        <v>136</v>
      </c>
      <c r="C598" s="1" t="s">
        <v>14</v>
      </c>
      <c r="D598" s="1" t="s">
        <v>41</v>
      </c>
      <c r="E598" s="1" t="s">
        <v>42</v>
      </c>
      <c r="F598" s="47">
        <v>1071</v>
      </c>
      <c r="G598" s="34">
        <v>880.19</v>
      </c>
      <c r="H598" s="1" t="s">
        <v>216</v>
      </c>
      <c r="I598" s="34">
        <v>6.3349000000000001E-3</v>
      </c>
      <c r="J598" s="34">
        <v>976.37554999999998</v>
      </c>
      <c r="K598" s="35" t="str">
        <f t="shared" si="45"/>
        <v>Leenderbos, Groote Heide &amp; De Plateaux_H4010A</v>
      </c>
      <c r="L598" s="36">
        <f>VLOOKUP(D598,DATA!A:F,5,FALSE)</f>
        <v>1.3726988247862192E-2</v>
      </c>
      <c r="M598" s="37">
        <f>VLOOKUP(D598,DATA!A:F,6,FALSE)</f>
        <v>1285.5</v>
      </c>
      <c r="N598" s="36">
        <f t="shared" si="46"/>
        <v>0.38199693087047015</v>
      </c>
      <c r="O598" s="36">
        <f t="shared" si="47"/>
        <v>0.38203002351464499</v>
      </c>
      <c r="P598" s="36">
        <f t="shared" si="48"/>
        <v>3.3092644174836927E-5</v>
      </c>
      <c r="Q598" s="36">
        <f t="shared" si="49"/>
        <v>0</v>
      </c>
    </row>
    <row r="599" spans="1:17" x14ac:dyDescent="0.3">
      <c r="A599" s="29">
        <v>2084866</v>
      </c>
      <c r="B599" s="1">
        <v>136</v>
      </c>
      <c r="C599" s="1" t="s">
        <v>14</v>
      </c>
      <c r="D599" s="1" t="s">
        <v>28</v>
      </c>
      <c r="E599" s="1" t="s">
        <v>29</v>
      </c>
      <c r="F599" s="47">
        <v>1786</v>
      </c>
      <c r="G599" s="34">
        <v>910.77</v>
      </c>
      <c r="H599" s="1" t="s">
        <v>216</v>
      </c>
      <c r="I599" s="34">
        <v>6.3993000000000001E-3</v>
      </c>
      <c r="J599" s="34">
        <v>3195.06362169964</v>
      </c>
      <c r="K599" s="35" t="str">
        <f t="shared" si="45"/>
        <v>Leenderbos, Groote Heide &amp; De Plateaux_H91D0</v>
      </c>
      <c r="L599" s="36">
        <f>VLOOKUP(D599,DATA!A:F,5,FALSE)</f>
        <v>6.9280917156857415E-3</v>
      </c>
      <c r="M599" s="37">
        <f>VLOOKUP(D599,DATA!A:F,6,FALSE)</f>
        <v>2211</v>
      </c>
      <c r="N599" s="36">
        <f t="shared" si="46"/>
        <v>1.2239768558759868E-2</v>
      </c>
      <c r="O599" s="36">
        <f t="shared" si="47"/>
        <v>1.224031115373758E-2</v>
      </c>
      <c r="P599" s="36">
        <f t="shared" si="48"/>
        <v>5.4259497771214082E-7</v>
      </c>
      <c r="Q599" s="36">
        <f t="shared" si="49"/>
        <v>0</v>
      </c>
    </row>
    <row r="600" spans="1:17" x14ac:dyDescent="0.3">
      <c r="A600" s="29">
        <v>2084879</v>
      </c>
      <c r="B600" s="1">
        <v>136</v>
      </c>
      <c r="C600" s="1" t="s">
        <v>14</v>
      </c>
      <c r="D600" s="1" t="s">
        <v>22</v>
      </c>
      <c r="E600" s="1" t="s">
        <v>23</v>
      </c>
      <c r="F600" s="47">
        <v>1857</v>
      </c>
      <c r="G600" s="34">
        <v>1067.68</v>
      </c>
      <c r="H600" s="1" t="s">
        <v>216</v>
      </c>
      <c r="I600" s="34">
        <v>6.7837000000000001E-3</v>
      </c>
      <c r="J600" s="34">
        <v>568.37585000000001</v>
      </c>
      <c r="K600" s="35" t="str">
        <f t="shared" si="45"/>
        <v>Leenderbos, Groote Heide &amp; De Plateaux_H91E0C</v>
      </c>
      <c r="L600" s="36">
        <f>VLOOKUP(D600,DATA!A:F,5,FALSE)</f>
        <v>6.9280917156857415E-3</v>
      </c>
      <c r="M600" s="37">
        <f>VLOOKUP(D600,DATA!A:F,6,FALSE)</f>
        <v>2282</v>
      </c>
      <c r="N600" s="36">
        <f t="shared" si="46"/>
        <v>2.2193138771487365E-2</v>
      </c>
      <c r="O600" s="36">
        <f t="shared" si="47"/>
        <v>2.2194181599760939E-2</v>
      </c>
      <c r="P600" s="36">
        <f t="shared" si="48"/>
        <v>1.0428282735744365E-6</v>
      </c>
      <c r="Q600" s="36">
        <f t="shared" si="49"/>
        <v>0</v>
      </c>
    </row>
    <row r="601" spans="1:17" x14ac:dyDescent="0.3">
      <c r="A601" s="29">
        <v>2084896</v>
      </c>
      <c r="B601" s="1">
        <v>136</v>
      </c>
      <c r="C601" s="1" t="s">
        <v>14</v>
      </c>
      <c r="D601" s="1" t="s">
        <v>22</v>
      </c>
      <c r="E601" s="1" t="s">
        <v>23</v>
      </c>
      <c r="F601" s="47">
        <v>1857</v>
      </c>
      <c r="G601" s="34">
        <v>990.94</v>
      </c>
      <c r="H601" s="1" t="s">
        <v>216</v>
      </c>
      <c r="I601" s="34">
        <v>5.9749E-3</v>
      </c>
      <c r="J601" s="34">
        <v>817.0444</v>
      </c>
      <c r="K601" s="35" t="str">
        <f t="shared" si="45"/>
        <v>Leenderbos, Groote Heide &amp; De Plateaux_H91E0C</v>
      </c>
      <c r="L601" s="36">
        <f>VLOOKUP(D601,DATA!A:F,5,FALSE)</f>
        <v>6.9280917156857415E-3</v>
      </c>
      <c r="M601" s="37">
        <f>VLOOKUP(D601,DATA!A:F,6,FALSE)</f>
        <v>2282</v>
      </c>
      <c r="N601" s="36">
        <f t="shared" si="46"/>
        <v>1.3042495893407483E-2</v>
      </c>
      <c r="O601" s="36">
        <f t="shared" si="47"/>
        <v>1.3043035723782801E-2</v>
      </c>
      <c r="P601" s="36">
        <f t="shared" si="48"/>
        <v>5.3983037531790679E-7</v>
      </c>
      <c r="Q601" s="36">
        <f t="shared" si="49"/>
        <v>0</v>
      </c>
    </row>
    <row r="602" spans="1:17" x14ac:dyDescent="0.3">
      <c r="A602" s="29">
        <v>2084897</v>
      </c>
      <c r="B602" s="1">
        <v>136</v>
      </c>
      <c r="C602" s="1" t="s">
        <v>14</v>
      </c>
      <c r="D602" s="1" t="s">
        <v>28</v>
      </c>
      <c r="E602" s="1" t="s">
        <v>29</v>
      </c>
      <c r="F602" s="47">
        <v>1786</v>
      </c>
      <c r="G602" s="34">
        <v>1484.12</v>
      </c>
      <c r="H602" s="1" t="s">
        <v>216</v>
      </c>
      <c r="I602" s="34">
        <v>8.3283000000000003E-3</v>
      </c>
      <c r="J602" s="34">
        <v>2337.6936000000001</v>
      </c>
      <c r="K602" s="35" t="str">
        <f t="shared" si="45"/>
        <v>Leenderbos, Groote Heide &amp; De Plateaux_H91D0</v>
      </c>
      <c r="L602" s="36">
        <f>VLOOKUP(D602,DATA!A:F,5,FALSE)</f>
        <v>6.9280917156857415E-3</v>
      </c>
      <c r="M602" s="37">
        <f>VLOOKUP(D602,DATA!A:F,6,FALSE)</f>
        <v>2211</v>
      </c>
      <c r="N602" s="36">
        <f t="shared" si="46"/>
        <v>0.64584193648780075</v>
      </c>
      <c r="O602" s="36">
        <f t="shared" si="47"/>
        <v>0.64587896145186963</v>
      </c>
      <c r="P602" s="36">
        <f t="shared" si="48"/>
        <v>3.7024964068876898E-5</v>
      </c>
      <c r="Q602" s="36">
        <f t="shared" si="49"/>
        <v>0</v>
      </c>
    </row>
    <row r="603" spans="1:17" x14ac:dyDescent="0.3">
      <c r="A603" s="29">
        <v>2084897</v>
      </c>
      <c r="B603" s="1">
        <v>136</v>
      </c>
      <c r="C603" s="1" t="s">
        <v>14</v>
      </c>
      <c r="D603" s="1" t="s">
        <v>22</v>
      </c>
      <c r="E603" s="1" t="s">
        <v>23</v>
      </c>
      <c r="F603" s="47">
        <v>1857</v>
      </c>
      <c r="G603" s="34">
        <v>1484.12</v>
      </c>
      <c r="H603" s="1" t="s">
        <v>216</v>
      </c>
      <c r="I603" s="34">
        <v>8.3283000000000003E-3</v>
      </c>
      <c r="J603" s="34">
        <v>2026.4131</v>
      </c>
      <c r="K603" s="35" t="str">
        <f t="shared" si="45"/>
        <v>Leenderbos, Groote Heide &amp; De Plateaux_H91E0C</v>
      </c>
      <c r="L603" s="36">
        <f>VLOOKUP(D603,DATA!A:F,5,FALSE)</f>
        <v>6.9280917156857415E-3</v>
      </c>
      <c r="M603" s="37">
        <f>VLOOKUP(D603,DATA!A:F,6,FALSE)</f>
        <v>2282</v>
      </c>
      <c r="N603" s="36">
        <f t="shared" si="46"/>
        <v>0.3959043909814623</v>
      </c>
      <c r="O603" s="36">
        <f t="shared" si="47"/>
        <v>0.39592714457178058</v>
      </c>
      <c r="P603" s="36">
        <f t="shared" si="48"/>
        <v>2.2753590318280725E-5</v>
      </c>
      <c r="Q603" s="36">
        <f t="shared" si="49"/>
        <v>0</v>
      </c>
    </row>
    <row r="604" spans="1:17" x14ac:dyDescent="0.3">
      <c r="A604" s="29">
        <v>2084898</v>
      </c>
      <c r="B604" s="1">
        <v>136</v>
      </c>
      <c r="C604" s="1" t="s">
        <v>14</v>
      </c>
      <c r="D604" s="1" t="s">
        <v>22</v>
      </c>
      <c r="E604" s="1" t="s">
        <v>23</v>
      </c>
      <c r="F604" s="47">
        <v>1857</v>
      </c>
      <c r="G604" s="34">
        <v>1683.03</v>
      </c>
      <c r="H604" s="1" t="s">
        <v>216</v>
      </c>
      <c r="I604" s="34">
        <v>9.0860999999999997E-3</v>
      </c>
      <c r="J604" s="34">
        <v>6596.2245999999996</v>
      </c>
      <c r="K604" s="35" t="str">
        <f t="shared" si="45"/>
        <v>Leenderbos, Groote Heide &amp; De Plateaux_H91E0C</v>
      </c>
      <c r="L604" s="36">
        <f>VLOOKUP(D604,DATA!A:F,5,FALSE)</f>
        <v>6.9280917156857415E-3</v>
      </c>
      <c r="M604" s="37">
        <f>VLOOKUP(D604,DATA!A:F,6,FALSE)</f>
        <v>2282</v>
      </c>
      <c r="N604" s="36">
        <f t="shared" si="46"/>
        <v>1.5524049081055609</v>
      </c>
      <c r="O604" s="36">
        <f t="shared" si="47"/>
        <v>1.5525011168405272</v>
      </c>
      <c r="P604" s="36">
        <f t="shared" si="48"/>
        <v>9.6208734966296561E-5</v>
      </c>
      <c r="Q604" s="36">
        <f t="shared" si="49"/>
        <v>0</v>
      </c>
    </row>
    <row r="605" spans="1:17" x14ac:dyDescent="0.3">
      <c r="A605" s="29">
        <v>2084899</v>
      </c>
      <c r="B605" s="1">
        <v>136</v>
      </c>
      <c r="C605" s="1" t="s">
        <v>14</v>
      </c>
      <c r="D605" s="1" t="s">
        <v>28</v>
      </c>
      <c r="E605" s="1" t="s">
        <v>29</v>
      </c>
      <c r="F605" s="47">
        <v>1786</v>
      </c>
      <c r="G605" s="34">
        <v>1621.75</v>
      </c>
      <c r="H605" s="1" t="s">
        <v>216</v>
      </c>
      <c r="I605" s="34">
        <v>8.2743999999999995E-3</v>
      </c>
      <c r="J605" s="34">
        <v>1330.8677</v>
      </c>
      <c r="K605" s="35" t="str">
        <f t="shared" si="45"/>
        <v>Leenderbos, Groote Heide &amp; De Plateaux_H91D0</v>
      </c>
      <c r="L605" s="36">
        <f>VLOOKUP(D605,DATA!A:F,5,FALSE)</f>
        <v>6.9280917156857415E-3</v>
      </c>
      <c r="M605" s="37">
        <f>VLOOKUP(D605,DATA!A:F,6,FALSE)</f>
        <v>2211</v>
      </c>
      <c r="N605" s="36">
        <f t="shared" si="46"/>
        <v>1.6587519946327822</v>
      </c>
      <c r="O605" s="36">
        <f t="shared" si="47"/>
        <v>1.6588455092173269</v>
      </c>
      <c r="P605" s="36">
        <f t="shared" si="48"/>
        <v>9.3514584544651669E-5</v>
      </c>
      <c r="Q605" s="36">
        <f t="shared" si="49"/>
        <v>0</v>
      </c>
    </row>
    <row r="606" spans="1:17" x14ac:dyDescent="0.3">
      <c r="A606" s="29">
        <v>2084899</v>
      </c>
      <c r="B606" s="1">
        <v>136</v>
      </c>
      <c r="C606" s="1" t="s">
        <v>14</v>
      </c>
      <c r="D606" s="1" t="s">
        <v>22</v>
      </c>
      <c r="E606" s="1" t="s">
        <v>23</v>
      </c>
      <c r="F606" s="47">
        <v>1857</v>
      </c>
      <c r="G606" s="34">
        <v>1621.75</v>
      </c>
      <c r="H606" s="1" t="s">
        <v>216</v>
      </c>
      <c r="I606" s="34">
        <v>8.2743999999999995E-3</v>
      </c>
      <c r="J606" s="34">
        <v>3595.71</v>
      </c>
      <c r="K606" s="35" t="str">
        <f t="shared" si="45"/>
        <v>Leenderbos, Groote Heide &amp; De Plateaux_H91E0C</v>
      </c>
      <c r="L606" s="36">
        <f>VLOOKUP(D606,DATA!A:F,5,FALSE)</f>
        <v>6.9280917156857415E-3</v>
      </c>
      <c r="M606" s="37">
        <f>VLOOKUP(D606,DATA!A:F,6,FALSE)</f>
        <v>2282</v>
      </c>
      <c r="N606" s="36">
        <f t="shared" si="46"/>
        <v>1.0208510639938742</v>
      </c>
      <c r="O606" s="36">
        <f t="shared" si="47"/>
        <v>1.0209089893129935</v>
      </c>
      <c r="P606" s="36">
        <f t="shared" si="48"/>
        <v>5.7925319119300767E-5</v>
      </c>
      <c r="Q606" s="36">
        <f t="shared" si="49"/>
        <v>0</v>
      </c>
    </row>
    <row r="607" spans="1:17" x14ac:dyDescent="0.3">
      <c r="A607" s="29">
        <v>2086392</v>
      </c>
      <c r="B607" s="1">
        <v>136</v>
      </c>
      <c r="C607" s="1" t="s">
        <v>14</v>
      </c>
      <c r="D607" s="1" t="s">
        <v>41</v>
      </c>
      <c r="E607" s="1" t="s">
        <v>42</v>
      </c>
      <c r="F607" s="47">
        <v>1071</v>
      </c>
      <c r="G607" s="34">
        <v>905.55</v>
      </c>
      <c r="H607" s="1" t="s">
        <v>216</v>
      </c>
      <c r="I607" s="34">
        <v>6.5414999999999996E-3</v>
      </c>
      <c r="J607" s="34">
        <v>2012.0209</v>
      </c>
      <c r="K607" s="35" t="str">
        <f t="shared" si="45"/>
        <v>Leenderbos, Groote Heide &amp; De Plateaux_H4010A</v>
      </c>
      <c r="L607" s="36">
        <f>VLOOKUP(D607,DATA!A:F,5,FALSE)</f>
        <v>1.3726988247862192E-2</v>
      </c>
      <c r="M607" s="37">
        <f>VLOOKUP(D607,DATA!A:F,6,FALSE)</f>
        <v>1285.5</v>
      </c>
      <c r="N607" s="36">
        <f t="shared" si="46"/>
        <v>0.54020010491735382</v>
      </c>
      <c r="O607" s="36">
        <f t="shared" si="47"/>
        <v>0.54024835234251711</v>
      </c>
      <c r="P607" s="36">
        <f t="shared" si="48"/>
        <v>4.8247425163294722E-5</v>
      </c>
      <c r="Q607" s="36">
        <f t="shared" si="49"/>
        <v>0</v>
      </c>
    </row>
    <row r="608" spans="1:17" x14ac:dyDescent="0.3">
      <c r="A608" s="29">
        <v>2086393</v>
      </c>
      <c r="B608" s="1">
        <v>136</v>
      </c>
      <c r="C608" s="1" t="s">
        <v>14</v>
      </c>
      <c r="D608" s="1" t="s">
        <v>41</v>
      </c>
      <c r="E608" s="1" t="s">
        <v>42</v>
      </c>
      <c r="F608" s="47">
        <v>1071</v>
      </c>
      <c r="G608" s="34">
        <v>892.49</v>
      </c>
      <c r="H608" s="1" t="s">
        <v>216</v>
      </c>
      <c r="I608" s="34">
        <v>6.4042999999999999E-3</v>
      </c>
      <c r="J608" s="34">
        <v>1346.90316372084</v>
      </c>
      <c r="K608" s="35" t="str">
        <f t="shared" si="45"/>
        <v>Leenderbos, Groote Heide &amp; De Plateaux_H4010A</v>
      </c>
      <c r="L608" s="36">
        <f>VLOOKUP(D608,DATA!A:F,5,FALSE)</f>
        <v>1.3726988247862192E-2</v>
      </c>
      <c r="M608" s="37">
        <f>VLOOKUP(D608,DATA!A:F,6,FALSE)</f>
        <v>1285.5</v>
      </c>
      <c r="N608" s="36">
        <f t="shared" si="46"/>
        <v>0.45194123391634144</v>
      </c>
      <c r="O608" s="36">
        <f t="shared" si="47"/>
        <v>0.45198078702381722</v>
      </c>
      <c r="P608" s="36">
        <f t="shared" si="48"/>
        <v>3.9553107475776006E-5</v>
      </c>
      <c r="Q608" s="36">
        <f t="shared" si="49"/>
        <v>0</v>
      </c>
    </row>
    <row r="609" spans="1:17" x14ac:dyDescent="0.3">
      <c r="A609" s="29">
        <v>2086393</v>
      </c>
      <c r="B609" s="1">
        <v>136</v>
      </c>
      <c r="C609" s="1" t="s">
        <v>14</v>
      </c>
      <c r="D609" s="1" t="s">
        <v>43</v>
      </c>
      <c r="E609" s="1" t="s">
        <v>44</v>
      </c>
      <c r="F609" s="47">
        <v>1071</v>
      </c>
      <c r="G609" s="34">
        <v>892.49</v>
      </c>
      <c r="H609" s="1" t="s">
        <v>216</v>
      </c>
      <c r="I609" s="34">
        <v>6.4042999999999999E-3</v>
      </c>
      <c r="J609" s="34">
        <v>583.07042999999999</v>
      </c>
      <c r="K609" s="35" t="str">
        <f t="shared" si="45"/>
        <v>Leenderbos, Groote Heide &amp; De Plateaux_H7150</v>
      </c>
      <c r="L609" s="36">
        <f>VLOOKUP(D609,DATA!A:F,5,FALSE)</f>
        <v>1.3726988247862192E-2</v>
      </c>
      <c r="M609" s="37">
        <f>VLOOKUP(D609,DATA!A:F,6,FALSE)</f>
        <v>1285.5</v>
      </c>
      <c r="N609" s="36">
        <f t="shared" si="46"/>
        <v>0.45194123391634144</v>
      </c>
      <c r="O609" s="36">
        <f t="shared" si="47"/>
        <v>0.45198078702381722</v>
      </c>
      <c r="P609" s="36">
        <f t="shared" si="48"/>
        <v>3.9553107475776006E-5</v>
      </c>
      <c r="Q609" s="36">
        <f t="shared" si="49"/>
        <v>0</v>
      </c>
    </row>
    <row r="610" spans="1:17" x14ac:dyDescent="0.3">
      <c r="A610" s="29">
        <v>2086394</v>
      </c>
      <c r="B610" s="1">
        <v>136</v>
      </c>
      <c r="C610" s="1" t="s">
        <v>14</v>
      </c>
      <c r="D610" s="1" t="s">
        <v>41</v>
      </c>
      <c r="E610" s="1" t="s">
        <v>42</v>
      </c>
      <c r="F610" s="47">
        <v>1071</v>
      </c>
      <c r="G610" s="34">
        <v>881.13</v>
      </c>
      <c r="H610" s="1" t="s">
        <v>216</v>
      </c>
      <c r="I610" s="34">
        <v>6.3410999999999997E-3</v>
      </c>
      <c r="J610" s="34">
        <v>3145.9540000000002</v>
      </c>
      <c r="K610" s="35" t="str">
        <f t="shared" si="45"/>
        <v>Leenderbos, Groote Heide &amp; De Plateaux_H4010A</v>
      </c>
      <c r="L610" s="36">
        <f>VLOOKUP(D610,DATA!A:F,5,FALSE)</f>
        <v>1.3726988247862192E-2</v>
      </c>
      <c r="M610" s="37">
        <f>VLOOKUP(D610,DATA!A:F,6,FALSE)</f>
        <v>1285.5</v>
      </c>
      <c r="N610" s="36">
        <f t="shared" si="46"/>
        <v>0.38693872011480068</v>
      </c>
      <c r="O610" s="36">
        <f t="shared" si="47"/>
        <v>0.38697227201311968</v>
      </c>
      <c r="P610" s="36">
        <f t="shared" si="48"/>
        <v>3.3551898318995299E-5</v>
      </c>
      <c r="Q610" s="36">
        <f t="shared" si="49"/>
        <v>0</v>
      </c>
    </row>
    <row r="611" spans="1:17" x14ac:dyDescent="0.3">
      <c r="A611" s="29">
        <v>2086395</v>
      </c>
      <c r="B611" s="1">
        <v>136</v>
      </c>
      <c r="C611" s="1" t="s">
        <v>14</v>
      </c>
      <c r="D611" s="1" t="s">
        <v>41</v>
      </c>
      <c r="E611" s="1" t="s">
        <v>42</v>
      </c>
      <c r="F611" s="47">
        <v>1071</v>
      </c>
      <c r="G611" s="34">
        <v>925.82</v>
      </c>
      <c r="H611" s="1" t="s">
        <v>216</v>
      </c>
      <c r="I611" s="34">
        <v>6.5472999999999998E-3</v>
      </c>
      <c r="J611" s="34">
        <v>64.102320000000006</v>
      </c>
      <c r="K611" s="35" t="str">
        <f t="shared" si="45"/>
        <v>Leenderbos, Groote Heide &amp; De Plateaux_H4010A</v>
      </c>
      <c r="L611" s="36">
        <f>VLOOKUP(D611,DATA!A:F,5,FALSE)</f>
        <v>1.3726988247862192E-2</v>
      </c>
      <c r="M611" s="37">
        <f>VLOOKUP(D611,DATA!A:F,6,FALSE)</f>
        <v>1285.5</v>
      </c>
      <c r="N611" s="36">
        <f t="shared" si="46"/>
        <v>0.71226794307948782</v>
      </c>
      <c r="O611" s="36">
        <f t="shared" si="47"/>
        <v>0.71233150481255625</v>
      </c>
      <c r="P611" s="36">
        <f t="shared" si="48"/>
        <v>6.3561733068429049E-5</v>
      </c>
      <c r="Q611" s="36">
        <f t="shared" si="49"/>
        <v>0</v>
      </c>
    </row>
    <row r="612" spans="1:17" x14ac:dyDescent="0.3">
      <c r="A612" s="29">
        <v>2086395</v>
      </c>
      <c r="B612" s="1">
        <v>136</v>
      </c>
      <c r="C612" s="1" t="s">
        <v>14</v>
      </c>
      <c r="D612" s="1" t="s">
        <v>43</v>
      </c>
      <c r="E612" s="1" t="s">
        <v>44</v>
      </c>
      <c r="F612" s="47">
        <v>1071</v>
      </c>
      <c r="G612" s="34">
        <v>925.82</v>
      </c>
      <c r="H612" s="1" t="s">
        <v>216</v>
      </c>
      <c r="I612" s="34">
        <v>6.5472999999999998E-3</v>
      </c>
      <c r="J612" s="34">
        <v>636.46825999999999</v>
      </c>
      <c r="K612" s="35" t="str">
        <f t="shared" si="45"/>
        <v>Leenderbos, Groote Heide &amp; De Plateaux_H7150</v>
      </c>
      <c r="L612" s="36">
        <f>VLOOKUP(D612,DATA!A:F,5,FALSE)</f>
        <v>1.3726988247862192E-2</v>
      </c>
      <c r="M612" s="37">
        <f>VLOOKUP(D612,DATA!A:F,6,FALSE)</f>
        <v>1285.5</v>
      </c>
      <c r="N612" s="36">
        <f t="shared" si="46"/>
        <v>0.71226794307948782</v>
      </c>
      <c r="O612" s="36">
        <f t="shared" si="47"/>
        <v>0.71233150481255625</v>
      </c>
      <c r="P612" s="36">
        <f t="shared" si="48"/>
        <v>6.3561733068429049E-5</v>
      </c>
      <c r="Q612" s="36">
        <f t="shared" si="49"/>
        <v>0</v>
      </c>
    </row>
    <row r="613" spans="1:17" x14ac:dyDescent="0.3">
      <c r="A613" s="29">
        <v>2086395</v>
      </c>
      <c r="B613" s="1">
        <v>136</v>
      </c>
      <c r="C613" s="1" t="s">
        <v>14</v>
      </c>
      <c r="D613" s="1" t="s">
        <v>28</v>
      </c>
      <c r="E613" s="1" t="s">
        <v>29</v>
      </c>
      <c r="F613" s="47">
        <v>1786</v>
      </c>
      <c r="G613" s="34">
        <v>925.82</v>
      </c>
      <c r="H613" s="1" t="s">
        <v>216</v>
      </c>
      <c r="I613" s="34">
        <v>6.5472999999999998E-3</v>
      </c>
      <c r="J613" s="34">
        <v>370.544308</v>
      </c>
      <c r="K613" s="35" t="str">
        <f t="shared" si="45"/>
        <v>Leenderbos, Groote Heide &amp; De Plateaux_H91D0</v>
      </c>
      <c r="L613" s="36">
        <f>VLOOKUP(D613,DATA!A:F,5,FALSE)</f>
        <v>6.9280917156857415E-3</v>
      </c>
      <c r="M613" s="37">
        <f>VLOOKUP(D613,DATA!A:F,6,FALSE)</f>
        <v>2211</v>
      </c>
      <c r="N613" s="36">
        <f t="shared" si="46"/>
        <v>1.3584707309244229E-2</v>
      </c>
      <c r="O613" s="36">
        <f t="shared" si="47"/>
        <v>1.3585323445834123E-2</v>
      </c>
      <c r="P613" s="36">
        <f t="shared" si="48"/>
        <v>6.1613658989406739E-7</v>
      </c>
      <c r="Q613" s="36">
        <f t="shared" si="49"/>
        <v>0</v>
      </c>
    </row>
    <row r="614" spans="1:17" x14ac:dyDescent="0.3">
      <c r="A614" s="29">
        <v>2086396</v>
      </c>
      <c r="B614" s="1">
        <v>136</v>
      </c>
      <c r="C614" s="1" t="s">
        <v>14</v>
      </c>
      <c r="D614" s="1" t="s">
        <v>28</v>
      </c>
      <c r="E614" s="1" t="s">
        <v>29</v>
      </c>
      <c r="F614" s="47">
        <v>1786</v>
      </c>
      <c r="G614" s="34">
        <v>1047.52</v>
      </c>
      <c r="H614" s="1" t="s">
        <v>216</v>
      </c>
      <c r="I614" s="34">
        <v>7.2884000000000004E-3</v>
      </c>
      <c r="J614" s="34">
        <v>632.26027417370994</v>
      </c>
      <c r="K614" s="35" t="str">
        <f t="shared" si="45"/>
        <v>Leenderbos, Groote Heide &amp; De Plateaux_H91D0</v>
      </c>
      <c r="L614" s="36">
        <f>VLOOKUP(D614,DATA!A:F,5,FALSE)</f>
        <v>6.9280917156857415E-3</v>
      </c>
      <c r="M614" s="37">
        <f>VLOOKUP(D614,DATA!A:F,6,FALSE)</f>
        <v>2211</v>
      </c>
      <c r="N614" s="36">
        <f t="shared" si="46"/>
        <v>3.1560731017025057E-2</v>
      </c>
      <c r="O614" s="36">
        <f t="shared" si="47"/>
        <v>3.1562324204015599E-2</v>
      </c>
      <c r="P614" s="36">
        <f t="shared" si="48"/>
        <v>1.593186990542228E-6</v>
      </c>
      <c r="Q614" s="36">
        <f t="shared" si="49"/>
        <v>0</v>
      </c>
    </row>
    <row r="615" spans="1:17" x14ac:dyDescent="0.3">
      <c r="A615" s="29">
        <v>2086426</v>
      </c>
      <c r="B615" s="1">
        <v>136</v>
      </c>
      <c r="C615" s="1" t="s">
        <v>14</v>
      </c>
      <c r="D615" s="1" t="s">
        <v>22</v>
      </c>
      <c r="E615" s="1" t="s">
        <v>23</v>
      </c>
      <c r="F615" s="47">
        <v>1857</v>
      </c>
      <c r="G615" s="34">
        <v>1124.4100000000001</v>
      </c>
      <c r="H615" s="1" t="s">
        <v>216</v>
      </c>
      <c r="I615" s="34">
        <v>6.587E-3</v>
      </c>
      <c r="J615" s="34">
        <v>1843.9558</v>
      </c>
      <c r="K615" s="35" t="str">
        <f t="shared" si="45"/>
        <v>Leenderbos, Groote Heide &amp; De Plateaux_H91E0C</v>
      </c>
      <c r="L615" s="36">
        <f>VLOOKUP(D615,DATA!A:F,5,FALSE)</f>
        <v>6.9280917156857415E-3</v>
      </c>
      <c r="M615" s="37">
        <f>VLOOKUP(D615,DATA!A:F,6,FALSE)</f>
        <v>2282</v>
      </c>
      <c r="N615" s="36">
        <f t="shared" si="46"/>
        <v>3.2874818631617092E-2</v>
      </c>
      <c r="O615" s="36">
        <f t="shared" si="47"/>
        <v>3.2876318426140506E-2</v>
      </c>
      <c r="P615" s="36">
        <f t="shared" si="48"/>
        <v>1.4997945234143661E-6</v>
      </c>
      <c r="Q615" s="36">
        <f t="shared" si="49"/>
        <v>0</v>
      </c>
    </row>
    <row r="616" spans="1:17" x14ac:dyDescent="0.3">
      <c r="A616" s="29">
        <v>2086427</v>
      </c>
      <c r="B616" s="1">
        <v>136</v>
      </c>
      <c r="C616" s="1" t="s">
        <v>14</v>
      </c>
      <c r="D616" s="1" t="s">
        <v>22</v>
      </c>
      <c r="E616" s="1" t="s">
        <v>23</v>
      </c>
      <c r="F616" s="47">
        <v>1857</v>
      </c>
      <c r="G616" s="34">
        <v>1496.1</v>
      </c>
      <c r="H616" s="1" t="s">
        <v>216</v>
      </c>
      <c r="I616" s="34">
        <v>8.3388000000000004E-3</v>
      </c>
      <c r="J616" s="34">
        <v>4232.9687999999996</v>
      </c>
      <c r="K616" s="35" t="str">
        <f t="shared" si="45"/>
        <v>Leenderbos, Groote Heide &amp; De Plateaux_H91E0C</v>
      </c>
      <c r="L616" s="36">
        <f>VLOOKUP(D616,DATA!A:F,5,FALSE)</f>
        <v>6.9280917156857415E-3</v>
      </c>
      <c r="M616" s="37">
        <f>VLOOKUP(D616,DATA!A:F,6,FALSE)</f>
        <v>2282</v>
      </c>
      <c r="N616" s="36">
        <f t="shared" si="46"/>
        <v>0.43001871288919019</v>
      </c>
      <c r="O616" s="36">
        <f t="shared" si="47"/>
        <v>0.43004344979661163</v>
      </c>
      <c r="P616" s="36">
        <f t="shared" si="48"/>
        <v>2.4736907421440968E-5</v>
      </c>
      <c r="Q616" s="36">
        <f t="shared" si="49"/>
        <v>0</v>
      </c>
    </row>
    <row r="617" spans="1:17" x14ac:dyDescent="0.3">
      <c r="A617" s="29">
        <v>2086429</v>
      </c>
      <c r="B617" s="1">
        <v>136</v>
      </c>
      <c r="C617" s="1" t="s">
        <v>14</v>
      </c>
      <c r="D617" s="1" t="s">
        <v>22</v>
      </c>
      <c r="E617" s="1" t="s">
        <v>23</v>
      </c>
      <c r="F617" s="47">
        <v>1857</v>
      </c>
      <c r="G617" s="34">
        <v>1435.35</v>
      </c>
      <c r="H617" s="1" t="s">
        <v>216</v>
      </c>
      <c r="I617" s="34">
        <v>7.4342000000000002E-3</v>
      </c>
      <c r="J617" s="34">
        <v>1305.5114000000001</v>
      </c>
      <c r="K617" s="35" t="str">
        <f t="shared" si="45"/>
        <v>Leenderbos, Groote Heide &amp; De Plateaux_H91E0C</v>
      </c>
      <c r="L617" s="36">
        <f>VLOOKUP(D617,DATA!A:F,5,FALSE)</f>
        <v>6.9280917156857415E-3</v>
      </c>
      <c r="M617" s="37">
        <f>VLOOKUP(D617,DATA!A:F,6,FALSE)</f>
        <v>2282</v>
      </c>
      <c r="N617" s="36">
        <f t="shared" si="46"/>
        <v>0.28271109179416765</v>
      </c>
      <c r="O617" s="36">
        <f t="shared" si="47"/>
        <v>0.28272561198419865</v>
      </c>
      <c r="P617" s="36">
        <f t="shared" si="48"/>
        <v>1.4520190031008795E-5</v>
      </c>
      <c r="Q617" s="36">
        <f t="shared" si="49"/>
        <v>0</v>
      </c>
    </row>
    <row r="618" spans="1:17" x14ac:dyDescent="0.3">
      <c r="A618" s="29">
        <v>2087921</v>
      </c>
      <c r="B618" s="1">
        <v>136</v>
      </c>
      <c r="C618" s="1" t="s">
        <v>14</v>
      </c>
      <c r="D618" s="1" t="s">
        <v>41</v>
      </c>
      <c r="E618" s="1" t="s">
        <v>42</v>
      </c>
      <c r="F618" s="47">
        <v>1071</v>
      </c>
      <c r="G618" s="34">
        <v>865.1</v>
      </c>
      <c r="H618" s="1" t="s">
        <v>216</v>
      </c>
      <c r="I618" s="34">
        <v>6.3001000000000003E-3</v>
      </c>
      <c r="J618" s="34">
        <v>5626.1367</v>
      </c>
      <c r="K618" s="35" t="str">
        <f t="shared" si="45"/>
        <v>Leenderbos, Groote Heide &amp; De Plateaux_H4010A</v>
      </c>
      <c r="L618" s="36">
        <f>VLOOKUP(D618,DATA!A:F,5,FALSE)</f>
        <v>1.3726988247862192E-2</v>
      </c>
      <c r="M618" s="37">
        <f>VLOOKUP(D618,DATA!A:F,6,FALSE)</f>
        <v>1285.5</v>
      </c>
      <c r="N618" s="36">
        <f t="shared" si="46"/>
        <v>0.31074954674682087</v>
      </c>
      <c r="O618" s="36">
        <f t="shared" si="47"/>
        <v>0.310776338442526</v>
      </c>
      <c r="P618" s="36">
        <f t="shared" si="48"/>
        <v>2.6791695705130625E-5</v>
      </c>
      <c r="Q618" s="36">
        <f t="shared" si="49"/>
        <v>0</v>
      </c>
    </row>
    <row r="619" spans="1:17" x14ac:dyDescent="0.3">
      <c r="A619" s="29">
        <v>2087921</v>
      </c>
      <c r="B619" s="1">
        <v>136</v>
      </c>
      <c r="C619" s="1" t="s">
        <v>14</v>
      </c>
      <c r="D619" s="1" t="s">
        <v>43</v>
      </c>
      <c r="E619" s="1" t="s">
        <v>44</v>
      </c>
      <c r="F619" s="47">
        <v>1071</v>
      </c>
      <c r="G619" s="34">
        <v>865.1</v>
      </c>
      <c r="H619" s="1" t="s">
        <v>216</v>
      </c>
      <c r="I619" s="34">
        <v>6.3001000000000003E-3</v>
      </c>
      <c r="J619" s="34">
        <v>435.88193000000001</v>
      </c>
      <c r="K619" s="35" t="str">
        <f t="shared" si="45"/>
        <v>Leenderbos, Groote Heide &amp; De Plateaux_H7150</v>
      </c>
      <c r="L619" s="36">
        <f>VLOOKUP(D619,DATA!A:F,5,FALSE)</f>
        <v>1.3726988247862192E-2</v>
      </c>
      <c r="M619" s="37">
        <f>VLOOKUP(D619,DATA!A:F,6,FALSE)</f>
        <v>1285.5</v>
      </c>
      <c r="N619" s="36">
        <f t="shared" si="46"/>
        <v>0.31074954674682087</v>
      </c>
      <c r="O619" s="36">
        <f t="shared" si="47"/>
        <v>0.310776338442526</v>
      </c>
      <c r="P619" s="36">
        <f t="shared" si="48"/>
        <v>2.6791695705130625E-5</v>
      </c>
      <c r="Q619" s="36">
        <f t="shared" si="49"/>
        <v>0</v>
      </c>
    </row>
    <row r="620" spans="1:17" x14ac:dyDescent="0.3">
      <c r="A620" s="29">
        <v>2087922</v>
      </c>
      <c r="B620" s="1">
        <v>136</v>
      </c>
      <c r="C620" s="1" t="s">
        <v>14</v>
      </c>
      <c r="D620" s="1" t="s">
        <v>41</v>
      </c>
      <c r="E620" s="1" t="s">
        <v>42</v>
      </c>
      <c r="F620" s="47">
        <v>1071</v>
      </c>
      <c r="G620" s="34">
        <v>882.29</v>
      </c>
      <c r="H620" s="1" t="s">
        <v>216</v>
      </c>
      <c r="I620" s="34">
        <v>6.4070999999999998E-3</v>
      </c>
      <c r="J620" s="34">
        <v>2982.5164</v>
      </c>
      <c r="K620" s="35" t="str">
        <f t="shared" si="45"/>
        <v>Leenderbos, Groote Heide &amp; De Plateaux_H4010A</v>
      </c>
      <c r="L620" s="36">
        <f>VLOOKUP(D620,DATA!A:F,5,FALSE)</f>
        <v>1.3726988247862192E-2</v>
      </c>
      <c r="M620" s="37">
        <f>VLOOKUP(D620,DATA!A:F,6,FALSE)</f>
        <v>1285.5</v>
      </c>
      <c r="N620" s="36">
        <f t="shared" si="46"/>
        <v>0.39312496413902931</v>
      </c>
      <c r="O620" s="36">
        <f t="shared" si="47"/>
        <v>0.3931594051309375</v>
      </c>
      <c r="P620" s="36">
        <f t="shared" si="48"/>
        <v>3.4440991908191165E-5</v>
      </c>
      <c r="Q620" s="36">
        <f t="shared" si="49"/>
        <v>0</v>
      </c>
    </row>
    <row r="621" spans="1:17" x14ac:dyDescent="0.3">
      <c r="A621" s="29">
        <v>2087922</v>
      </c>
      <c r="B621" s="1">
        <v>136</v>
      </c>
      <c r="C621" s="1" t="s">
        <v>14</v>
      </c>
      <c r="D621" s="1" t="s">
        <v>43</v>
      </c>
      <c r="E621" s="1" t="s">
        <v>44</v>
      </c>
      <c r="F621" s="47">
        <v>1071</v>
      </c>
      <c r="G621" s="34">
        <v>882.29</v>
      </c>
      <c r="H621" s="1" t="s">
        <v>216</v>
      </c>
      <c r="I621" s="34">
        <v>6.4070999999999998E-3</v>
      </c>
      <c r="J621" s="34">
        <v>639.0652</v>
      </c>
      <c r="K621" s="35" t="str">
        <f t="shared" si="45"/>
        <v>Leenderbos, Groote Heide &amp; De Plateaux_H7150</v>
      </c>
      <c r="L621" s="36">
        <f>VLOOKUP(D621,DATA!A:F,5,FALSE)</f>
        <v>1.3726988247862192E-2</v>
      </c>
      <c r="M621" s="37">
        <f>VLOOKUP(D621,DATA!A:F,6,FALSE)</f>
        <v>1285.5</v>
      </c>
      <c r="N621" s="36">
        <f t="shared" si="46"/>
        <v>0.39312496413902931</v>
      </c>
      <c r="O621" s="36">
        <f t="shared" si="47"/>
        <v>0.3931594051309375</v>
      </c>
      <c r="P621" s="36">
        <f t="shared" si="48"/>
        <v>3.4440991908191165E-5</v>
      </c>
      <c r="Q621" s="36">
        <f t="shared" si="49"/>
        <v>0</v>
      </c>
    </row>
    <row r="622" spans="1:17" x14ac:dyDescent="0.3">
      <c r="A622" s="29">
        <v>2087923</v>
      </c>
      <c r="B622" s="1">
        <v>136</v>
      </c>
      <c r="C622" s="1" t="s">
        <v>14</v>
      </c>
      <c r="D622" s="1" t="s">
        <v>41</v>
      </c>
      <c r="E622" s="1" t="s">
        <v>42</v>
      </c>
      <c r="F622" s="47">
        <v>1071</v>
      </c>
      <c r="G622" s="34">
        <v>897.1</v>
      </c>
      <c r="H622" s="1" t="s">
        <v>216</v>
      </c>
      <c r="I622" s="34">
        <v>6.4454999999999998E-3</v>
      </c>
      <c r="J622" s="34">
        <v>1200.5439359648201</v>
      </c>
      <c r="K622" s="35" t="str">
        <f t="shared" si="45"/>
        <v>Leenderbos, Groote Heide &amp; De Plateaux_H4010A</v>
      </c>
      <c r="L622" s="36">
        <f>VLOOKUP(D622,DATA!A:F,5,FALSE)</f>
        <v>1.3726988247862192E-2</v>
      </c>
      <c r="M622" s="37">
        <f>VLOOKUP(D622,DATA!A:F,6,FALSE)</f>
        <v>1285.5</v>
      </c>
      <c r="N622" s="36">
        <f t="shared" si="46"/>
        <v>0.48132291195602134</v>
      </c>
      <c r="O622" s="36">
        <f t="shared" si="47"/>
        <v>0.48136529498900343</v>
      </c>
      <c r="P622" s="36">
        <f t="shared" si="48"/>
        <v>4.2383032982096225E-5</v>
      </c>
      <c r="Q622" s="36">
        <f t="shared" si="49"/>
        <v>0</v>
      </c>
    </row>
    <row r="623" spans="1:17" x14ac:dyDescent="0.3">
      <c r="A623" s="29">
        <v>2087924</v>
      </c>
      <c r="B623" s="1">
        <v>136</v>
      </c>
      <c r="C623" s="1" t="s">
        <v>14</v>
      </c>
      <c r="D623" s="1" t="s">
        <v>28</v>
      </c>
      <c r="E623" s="1" t="s">
        <v>29</v>
      </c>
      <c r="F623" s="47">
        <v>1786</v>
      </c>
      <c r="G623" s="34">
        <v>1008.4</v>
      </c>
      <c r="H623" s="1" t="s">
        <v>216</v>
      </c>
      <c r="I623" s="34">
        <v>7.0188000000000004E-3</v>
      </c>
      <c r="J623" s="34">
        <v>5163.5956431988798</v>
      </c>
      <c r="K623" s="35" t="str">
        <f t="shared" si="45"/>
        <v>Leenderbos, Groote Heide &amp; De Plateaux_H91D0</v>
      </c>
      <c r="L623" s="36">
        <f>VLOOKUP(D623,DATA!A:F,5,FALSE)</f>
        <v>6.9280917156857415E-3</v>
      </c>
      <c r="M623" s="37">
        <f>VLOOKUP(D623,DATA!A:F,6,FALSE)</f>
        <v>2211</v>
      </c>
      <c r="N623" s="36">
        <f t="shared" si="46"/>
        <v>2.406988899011514E-2</v>
      </c>
      <c r="O623" s="36">
        <f t="shared" si="47"/>
        <v>2.4071059180675508E-2</v>
      </c>
      <c r="P623" s="36">
        <f t="shared" si="48"/>
        <v>1.1701905603678231E-6</v>
      </c>
      <c r="Q623" s="36">
        <f t="shared" si="49"/>
        <v>0</v>
      </c>
    </row>
    <row r="624" spans="1:17" x14ac:dyDescent="0.3">
      <c r="A624" s="29">
        <v>2087956</v>
      </c>
      <c r="B624" s="1">
        <v>136</v>
      </c>
      <c r="C624" s="1" t="s">
        <v>14</v>
      </c>
      <c r="D624" s="1" t="s">
        <v>22</v>
      </c>
      <c r="E624" s="1" t="s">
        <v>23</v>
      </c>
      <c r="F624" s="47">
        <v>1857</v>
      </c>
      <c r="G624" s="34">
        <v>1654.3</v>
      </c>
      <c r="H624" s="1" t="s">
        <v>216</v>
      </c>
      <c r="I624" s="34">
        <v>9.1450999999999998E-3</v>
      </c>
      <c r="J624" s="34">
        <v>9661.5720000000001</v>
      </c>
      <c r="K624" s="35" t="str">
        <f t="shared" si="45"/>
        <v>Leenderbos, Groote Heide &amp; De Plateaux_H91E0C</v>
      </c>
      <c r="L624" s="36">
        <f>VLOOKUP(D624,DATA!A:F,5,FALSE)</f>
        <v>6.9280917156857415E-3</v>
      </c>
      <c r="M624" s="37">
        <f>VLOOKUP(D624,DATA!A:F,6,FALSE)</f>
        <v>2282</v>
      </c>
      <c r="N624" s="36">
        <f t="shared" si="46"/>
        <v>1.2757918144604499</v>
      </c>
      <c r="O624" s="36">
        <f t="shared" si="47"/>
        <v>1.2758716174139235</v>
      </c>
      <c r="P624" s="36">
        <f t="shared" si="48"/>
        <v>7.9802953473651073E-5</v>
      </c>
      <c r="Q624" s="36">
        <f t="shared" si="49"/>
        <v>0</v>
      </c>
    </row>
    <row r="625" spans="1:17" x14ac:dyDescent="0.3">
      <c r="A625" s="29">
        <v>2087958</v>
      </c>
      <c r="B625" s="1">
        <v>136</v>
      </c>
      <c r="C625" s="1" t="s">
        <v>14</v>
      </c>
      <c r="D625" s="1" t="s">
        <v>28</v>
      </c>
      <c r="E625" s="1" t="s">
        <v>29</v>
      </c>
      <c r="F625" s="47">
        <v>1786</v>
      </c>
      <c r="G625" s="34">
        <v>1395.66</v>
      </c>
      <c r="H625" s="1" t="s">
        <v>216</v>
      </c>
      <c r="I625" s="34">
        <v>6.7945000000000002E-3</v>
      </c>
      <c r="J625" s="34">
        <v>429.39839999999998</v>
      </c>
      <c r="K625" s="35" t="str">
        <f t="shared" si="45"/>
        <v>Leenderbos, Groote Heide &amp; De Plateaux_H91D0</v>
      </c>
      <c r="L625" s="36">
        <f>VLOOKUP(D625,DATA!A:F,5,FALSE)</f>
        <v>6.9280917156857415E-3</v>
      </c>
      <c r="M625" s="37">
        <f>VLOOKUP(D625,DATA!A:F,6,FALSE)</f>
        <v>2211</v>
      </c>
      <c r="N625" s="36">
        <f t="shared" si="46"/>
        <v>0.35095550096735578</v>
      </c>
      <c r="O625" s="36">
        <f t="shared" si="47"/>
        <v>0.35097196387243496</v>
      </c>
      <c r="P625" s="36">
        <f t="shared" si="48"/>
        <v>1.646290507917314E-5</v>
      </c>
      <c r="Q625" s="36">
        <f t="shared" si="49"/>
        <v>0</v>
      </c>
    </row>
    <row r="626" spans="1:17" x14ac:dyDescent="0.3">
      <c r="A626" s="29">
        <v>2087958</v>
      </c>
      <c r="B626" s="1">
        <v>136</v>
      </c>
      <c r="C626" s="1" t="s">
        <v>14</v>
      </c>
      <c r="D626" s="1" t="s">
        <v>22</v>
      </c>
      <c r="E626" s="1" t="s">
        <v>23</v>
      </c>
      <c r="F626" s="47">
        <v>1857</v>
      </c>
      <c r="G626" s="34">
        <v>1395.66</v>
      </c>
      <c r="H626" s="1" t="s">
        <v>216</v>
      </c>
      <c r="I626" s="34">
        <v>6.7945000000000002E-3</v>
      </c>
      <c r="J626" s="34">
        <v>933.87854000000004</v>
      </c>
      <c r="K626" s="35" t="str">
        <f t="shared" si="45"/>
        <v>Leenderbos, Groote Heide &amp; De Plateaux_H91E0C</v>
      </c>
      <c r="L626" s="36">
        <f>VLOOKUP(D626,DATA!A:F,5,FALSE)</f>
        <v>6.9280917156857415E-3</v>
      </c>
      <c r="M626" s="37">
        <f>VLOOKUP(D626,DATA!A:F,6,FALSE)</f>
        <v>2282</v>
      </c>
      <c r="N626" s="36">
        <f t="shared" si="46"/>
        <v>0.21489068020946908</v>
      </c>
      <c r="O626" s="36">
        <f t="shared" si="47"/>
        <v>0.21490077424030751</v>
      </c>
      <c r="P626" s="36">
        <f t="shared" si="48"/>
        <v>1.0094030838431189E-5</v>
      </c>
      <c r="Q626" s="36">
        <f t="shared" si="49"/>
        <v>0</v>
      </c>
    </row>
    <row r="627" spans="1:17" x14ac:dyDescent="0.3">
      <c r="A627" s="29">
        <v>2089450</v>
      </c>
      <c r="B627" s="1">
        <v>136</v>
      </c>
      <c r="C627" s="1" t="s">
        <v>14</v>
      </c>
      <c r="D627" s="1" t="s">
        <v>41</v>
      </c>
      <c r="E627" s="1" t="s">
        <v>42</v>
      </c>
      <c r="F627" s="47">
        <v>1071</v>
      </c>
      <c r="G627" s="34">
        <v>948.4</v>
      </c>
      <c r="H627" s="1" t="s">
        <v>216</v>
      </c>
      <c r="I627" s="34">
        <v>6.8958999999999999E-3</v>
      </c>
      <c r="J627" s="34">
        <v>8180.7270069235001</v>
      </c>
      <c r="K627" s="35" t="str">
        <f t="shared" si="45"/>
        <v>Leenderbos, Groote Heide &amp; De Plateaux_H4010A</v>
      </c>
      <c r="L627" s="36">
        <f>VLOOKUP(D627,DATA!A:F,5,FALSE)</f>
        <v>1.3726988247862192E-2</v>
      </c>
      <c r="M627" s="37">
        <f>VLOOKUP(D627,DATA!A:F,6,FALSE)</f>
        <v>1285.5</v>
      </c>
      <c r="N627" s="36">
        <f t="shared" si="46"/>
        <v>0.96857389256211734</v>
      </c>
      <c r="O627" s="36">
        <f t="shared" si="47"/>
        <v>0.9686646938829141</v>
      </c>
      <c r="P627" s="36">
        <f t="shared" si="48"/>
        <v>9.0801320796751739E-5</v>
      </c>
      <c r="Q627" s="36">
        <f t="shared" si="49"/>
        <v>0</v>
      </c>
    </row>
    <row r="628" spans="1:17" x14ac:dyDescent="0.3">
      <c r="A628" s="29">
        <v>2089450</v>
      </c>
      <c r="B628" s="1">
        <v>136</v>
      </c>
      <c r="C628" s="1" t="s">
        <v>14</v>
      </c>
      <c r="D628" s="1" t="s">
        <v>43</v>
      </c>
      <c r="E628" s="1" t="s">
        <v>44</v>
      </c>
      <c r="F628" s="47">
        <v>1071</v>
      </c>
      <c r="G628" s="34">
        <v>948.4</v>
      </c>
      <c r="H628" s="1" t="s">
        <v>216</v>
      </c>
      <c r="I628" s="34">
        <v>6.8958999999999999E-3</v>
      </c>
      <c r="J628" s="34">
        <v>972.02840000000003</v>
      </c>
      <c r="K628" s="35" t="str">
        <f t="shared" si="45"/>
        <v>Leenderbos, Groote Heide &amp; De Plateaux_H7150</v>
      </c>
      <c r="L628" s="36">
        <f>VLOOKUP(D628,DATA!A:F,5,FALSE)</f>
        <v>1.3726988247862192E-2</v>
      </c>
      <c r="M628" s="37">
        <f>VLOOKUP(D628,DATA!A:F,6,FALSE)</f>
        <v>1285.5</v>
      </c>
      <c r="N628" s="36">
        <f t="shared" si="46"/>
        <v>0.96857389256211734</v>
      </c>
      <c r="O628" s="36">
        <f t="shared" si="47"/>
        <v>0.9686646938829141</v>
      </c>
      <c r="P628" s="36">
        <f t="shared" si="48"/>
        <v>9.0801320796751739E-5</v>
      </c>
      <c r="Q628" s="36">
        <f t="shared" si="49"/>
        <v>0</v>
      </c>
    </row>
    <row r="629" spans="1:17" x14ac:dyDescent="0.3">
      <c r="A629" s="29">
        <v>2089451</v>
      </c>
      <c r="B629" s="1">
        <v>136</v>
      </c>
      <c r="C629" s="1" t="s">
        <v>14</v>
      </c>
      <c r="D629" s="1" t="s">
        <v>41</v>
      </c>
      <c r="E629" s="1" t="s">
        <v>42</v>
      </c>
      <c r="F629" s="47">
        <v>1071</v>
      </c>
      <c r="G629" s="34">
        <v>870.27</v>
      </c>
      <c r="H629" s="1" t="s">
        <v>216</v>
      </c>
      <c r="I629" s="34">
        <v>6.3825000000000002E-3</v>
      </c>
      <c r="J629" s="34">
        <v>6192.57</v>
      </c>
      <c r="K629" s="35" t="str">
        <f t="shared" si="45"/>
        <v>Leenderbos, Groote Heide &amp; De Plateaux_H4010A</v>
      </c>
      <c r="L629" s="36">
        <f>VLOOKUP(D629,DATA!A:F,5,FALSE)</f>
        <v>1.3726988247862192E-2</v>
      </c>
      <c r="M629" s="37">
        <f>VLOOKUP(D629,DATA!A:F,6,FALSE)</f>
        <v>1285.5</v>
      </c>
      <c r="N629" s="36">
        <f t="shared" si="46"/>
        <v>0.33352815308184897</v>
      </c>
      <c r="O629" s="36">
        <f t="shared" si="47"/>
        <v>0.33355727812427238</v>
      </c>
      <c r="P629" s="36">
        <f t="shared" si="48"/>
        <v>2.9125042423416847E-5</v>
      </c>
      <c r="Q629" s="36">
        <f t="shared" si="49"/>
        <v>0</v>
      </c>
    </row>
    <row r="630" spans="1:17" x14ac:dyDescent="0.3">
      <c r="A630" s="29">
        <v>2089451</v>
      </c>
      <c r="B630" s="1">
        <v>136</v>
      </c>
      <c r="C630" s="1" t="s">
        <v>14</v>
      </c>
      <c r="D630" s="1" t="s">
        <v>43</v>
      </c>
      <c r="E630" s="1" t="s">
        <v>44</v>
      </c>
      <c r="F630" s="47">
        <v>1071</v>
      </c>
      <c r="G630" s="34">
        <v>870.27</v>
      </c>
      <c r="H630" s="1" t="s">
        <v>216</v>
      </c>
      <c r="I630" s="34">
        <v>6.3825000000000002E-3</v>
      </c>
      <c r="J630" s="34">
        <v>109.80175178596301</v>
      </c>
      <c r="K630" s="35" t="str">
        <f t="shared" si="45"/>
        <v>Leenderbos, Groote Heide &amp; De Plateaux_H7150</v>
      </c>
      <c r="L630" s="36">
        <f>VLOOKUP(D630,DATA!A:F,5,FALSE)</f>
        <v>1.3726988247862192E-2</v>
      </c>
      <c r="M630" s="37">
        <f>VLOOKUP(D630,DATA!A:F,6,FALSE)</f>
        <v>1285.5</v>
      </c>
      <c r="N630" s="36">
        <f t="shared" si="46"/>
        <v>0.33352815308184897</v>
      </c>
      <c r="O630" s="36">
        <f t="shared" si="47"/>
        <v>0.33355727812427238</v>
      </c>
      <c r="P630" s="36">
        <f t="shared" si="48"/>
        <v>2.9125042423416847E-5</v>
      </c>
      <c r="Q630" s="36">
        <f t="shared" si="49"/>
        <v>0</v>
      </c>
    </row>
    <row r="631" spans="1:17" x14ac:dyDescent="0.3">
      <c r="A631" s="29">
        <v>2089452</v>
      </c>
      <c r="B631" s="1">
        <v>136</v>
      </c>
      <c r="C631" s="1" t="s">
        <v>14</v>
      </c>
      <c r="D631" s="1" t="s">
        <v>41</v>
      </c>
      <c r="E631" s="1" t="s">
        <v>42</v>
      </c>
      <c r="F631" s="47">
        <v>1071</v>
      </c>
      <c r="G631" s="34">
        <v>868.65</v>
      </c>
      <c r="H631" s="1" t="s">
        <v>216</v>
      </c>
      <c r="I631" s="34">
        <v>6.3872E-3</v>
      </c>
      <c r="J631" s="34">
        <v>3845.6949627702202</v>
      </c>
      <c r="K631" s="35" t="str">
        <f t="shared" si="45"/>
        <v>Leenderbos, Groote Heide &amp; De Plateaux_H4010A</v>
      </c>
      <c r="L631" s="36">
        <f>VLOOKUP(D631,DATA!A:F,5,FALSE)</f>
        <v>1.3726988247862192E-2</v>
      </c>
      <c r="M631" s="37">
        <f>VLOOKUP(D631,DATA!A:F,6,FALSE)</f>
        <v>1285.5</v>
      </c>
      <c r="N631" s="36">
        <f t="shared" si="46"/>
        <v>0.32621703488126857</v>
      </c>
      <c r="O631" s="36">
        <f t="shared" si="47"/>
        <v>0.32624554455645327</v>
      </c>
      <c r="P631" s="36">
        <f t="shared" si="48"/>
        <v>2.8509675184695826E-5</v>
      </c>
      <c r="Q631" s="36">
        <f t="shared" si="49"/>
        <v>0</v>
      </c>
    </row>
    <row r="632" spans="1:17" x14ac:dyDescent="0.3">
      <c r="A632" s="29">
        <v>2089452</v>
      </c>
      <c r="B632" s="1">
        <v>136</v>
      </c>
      <c r="C632" s="1" t="s">
        <v>14</v>
      </c>
      <c r="D632" s="1" t="s">
        <v>43</v>
      </c>
      <c r="E632" s="1" t="s">
        <v>44</v>
      </c>
      <c r="F632" s="47">
        <v>1071</v>
      </c>
      <c r="G632" s="34">
        <v>868.65</v>
      </c>
      <c r="H632" s="1" t="s">
        <v>216</v>
      </c>
      <c r="I632" s="34">
        <v>6.3872E-3</v>
      </c>
      <c r="J632" s="34">
        <v>752.26898751895999</v>
      </c>
      <c r="K632" s="35" t="str">
        <f t="shared" si="45"/>
        <v>Leenderbos, Groote Heide &amp; De Plateaux_H7150</v>
      </c>
      <c r="L632" s="36">
        <f>VLOOKUP(D632,DATA!A:F,5,FALSE)</f>
        <v>1.3726988247862192E-2</v>
      </c>
      <c r="M632" s="37">
        <f>VLOOKUP(D632,DATA!A:F,6,FALSE)</f>
        <v>1285.5</v>
      </c>
      <c r="N632" s="36">
        <f t="shared" si="46"/>
        <v>0.32621703488126857</v>
      </c>
      <c r="O632" s="36">
        <f t="shared" si="47"/>
        <v>0.32624554455645327</v>
      </c>
      <c r="P632" s="36">
        <f t="shared" si="48"/>
        <v>2.8509675184695826E-5</v>
      </c>
      <c r="Q632" s="36">
        <f t="shared" si="49"/>
        <v>0</v>
      </c>
    </row>
    <row r="633" spans="1:17" x14ac:dyDescent="0.3">
      <c r="A633" s="29">
        <v>2089453</v>
      </c>
      <c r="B633" s="1">
        <v>136</v>
      </c>
      <c r="C633" s="1" t="s">
        <v>14</v>
      </c>
      <c r="D633" s="1" t="s">
        <v>28</v>
      </c>
      <c r="E633" s="1" t="s">
        <v>29</v>
      </c>
      <c r="F633" s="47">
        <v>1786</v>
      </c>
      <c r="G633" s="34">
        <v>955.88</v>
      </c>
      <c r="H633" s="1" t="s">
        <v>216</v>
      </c>
      <c r="I633" s="34">
        <v>6.685E-3</v>
      </c>
      <c r="J633" s="34">
        <v>1523.4773173291001</v>
      </c>
      <c r="K633" s="35" t="str">
        <f t="shared" si="45"/>
        <v>Leenderbos, Groote Heide &amp; De Plateaux_H91D0</v>
      </c>
      <c r="L633" s="36">
        <f>VLOOKUP(D633,DATA!A:F,5,FALSE)</f>
        <v>6.9280917156857415E-3</v>
      </c>
      <c r="M633" s="37">
        <f>VLOOKUP(D633,DATA!A:F,6,FALSE)</f>
        <v>2211</v>
      </c>
      <c r="N633" s="36">
        <f t="shared" si="46"/>
        <v>1.6729467444230955E-2</v>
      </c>
      <c r="O633" s="36">
        <f t="shared" si="47"/>
        <v>1.6730242146001436E-2</v>
      </c>
      <c r="P633" s="36">
        <f t="shared" si="48"/>
        <v>7.7470177048052924E-7</v>
      </c>
      <c r="Q633" s="36">
        <f t="shared" si="49"/>
        <v>0</v>
      </c>
    </row>
    <row r="634" spans="1:17" x14ac:dyDescent="0.3">
      <c r="A634" s="29">
        <v>2089485</v>
      </c>
      <c r="B634" s="1">
        <v>136</v>
      </c>
      <c r="C634" s="1" t="s">
        <v>14</v>
      </c>
      <c r="D634" s="1" t="s">
        <v>22</v>
      </c>
      <c r="E634" s="1" t="s">
        <v>23</v>
      </c>
      <c r="F634" s="47">
        <v>1857</v>
      </c>
      <c r="G634" s="34">
        <v>1328.62</v>
      </c>
      <c r="H634" s="1" t="s">
        <v>216</v>
      </c>
      <c r="I634" s="34">
        <v>7.8329000000000003E-3</v>
      </c>
      <c r="J634" s="34">
        <v>4256.5690000000004</v>
      </c>
      <c r="K634" s="35" t="str">
        <f t="shared" si="45"/>
        <v>Leenderbos, Groote Heide &amp; De Plateaux_H91E0C</v>
      </c>
      <c r="L634" s="36">
        <f>VLOOKUP(D634,DATA!A:F,5,FALSE)</f>
        <v>6.9280917156857415E-3</v>
      </c>
      <c r="M634" s="37">
        <f>VLOOKUP(D634,DATA!A:F,6,FALSE)</f>
        <v>2282</v>
      </c>
      <c r="N634" s="36">
        <f t="shared" si="46"/>
        <v>0.13516129700170948</v>
      </c>
      <c r="O634" s="36">
        <f t="shared" si="47"/>
        <v>0.13516862209091693</v>
      </c>
      <c r="P634" s="36">
        <f t="shared" si="48"/>
        <v>7.3250892074494534E-6</v>
      </c>
      <c r="Q634" s="36">
        <f t="shared" si="49"/>
        <v>0</v>
      </c>
    </row>
    <row r="635" spans="1:17" x14ac:dyDescent="0.3">
      <c r="A635" s="29">
        <v>2090979</v>
      </c>
      <c r="B635" s="1">
        <v>136</v>
      </c>
      <c r="C635" s="1" t="s">
        <v>14</v>
      </c>
      <c r="D635" s="1" t="s">
        <v>41</v>
      </c>
      <c r="E635" s="1" t="s">
        <v>42</v>
      </c>
      <c r="F635" s="47">
        <v>1071</v>
      </c>
      <c r="G635" s="34">
        <v>868.84</v>
      </c>
      <c r="H635" s="1" t="s">
        <v>216</v>
      </c>
      <c r="I635" s="34">
        <v>6.3893999999999999E-3</v>
      </c>
      <c r="J635" s="34">
        <v>9306.3070000000007</v>
      </c>
      <c r="K635" s="35" t="str">
        <f t="shared" si="45"/>
        <v>Leenderbos, Groote Heide &amp; De Plateaux_H4010A</v>
      </c>
      <c r="L635" s="36">
        <f>VLOOKUP(D635,DATA!A:F,5,FALSE)</f>
        <v>1.3726988247862192E-2</v>
      </c>
      <c r="M635" s="37">
        <f>VLOOKUP(D635,DATA!A:F,6,FALSE)</f>
        <v>1285.5</v>
      </c>
      <c r="N635" s="36">
        <f t="shared" si="46"/>
        <v>0.32706617470889282</v>
      </c>
      <c r="O635" s="36">
        <f t="shared" si="47"/>
        <v>0.32709476819670397</v>
      </c>
      <c r="P635" s="36">
        <f t="shared" si="48"/>
        <v>2.8593487811146012E-5</v>
      </c>
      <c r="Q635" s="36">
        <f t="shared" si="49"/>
        <v>0</v>
      </c>
    </row>
    <row r="636" spans="1:17" x14ac:dyDescent="0.3">
      <c r="A636" s="29">
        <v>2090979</v>
      </c>
      <c r="B636" s="1">
        <v>136</v>
      </c>
      <c r="C636" s="1" t="s">
        <v>14</v>
      </c>
      <c r="D636" s="1" t="s">
        <v>43</v>
      </c>
      <c r="E636" s="1" t="s">
        <v>44</v>
      </c>
      <c r="F636" s="47">
        <v>1071</v>
      </c>
      <c r="G636" s="34">
        <v>868.84</v>
      </c>
      <c r="H636" s="1" t="s">
        <v>216</v>
      </c>
      <c r="I636" s="34">
        <v>6.3893999999999999E-3</v>
      </c>
      <c r="J636" s="34">
        <v>293.21510000000001</v>
      </c>
      <c r="K636" s="35" t="str">
        <f t="shared" si="45"/>
        <v>Leenderbos, Groote Heide &amp; De Plateaux_H7150</v>
      </c>
      <c r="L636" s="36">
        <f>VLOOKUP(D636,DATA!A:F,5,FALSE)</f>
        <v>1.3726988247862192E-2</v>
      </c>
      <c r="M636" s="37">
        <f>VLOOKUP(D636,DATA!A:F,6,FALSE)</f>
        <v>1285.5</v>
      </c>
      <c r="N636" s="36">
        <f t="shared" si="46"/>
        <v>0.32706617470889282</v>
      </c>
      <c r="O636" s="36">
        <f t="shared" si="47"/>
        <v>0.32709476819670397</v>
      </c>
      <c r="P636" s="36">
        <f t="shared" si="48"/>
        <v>2.8593487811146012E-5</v>
      </c>
      <c r="Q636" s="36">
        <f t="shared" si="49"/>
        <v>0</v>
      </c>
    </row>
    <row r="637" spans="1:17" x14ac:dyDescent="0.3">
      <c r="A637" s="29">
        <v>2090980</v>
      </c>
      <c r="B637" s="1">
        <v>136</v>
      </c>
      <c r="C637" s="1" t="s">
        <v>14</v>
      </c>
      <c r="D637" s="1" t="s">
        <v>41</v>
      </c>
      <c r="E637" s="1" t="s">
        <v>42</v>
      </c>
      <c r="F637" s="47">
        <v>1071</v>
      </c>
      <c r="G637" s="34">
        <v>884.77</v>
      </c>
      <c r="H637" s="1" t="s">
        <v>216</v>
      </c>
      <c r="I637" s="34">
        <v>6.5288999999999998E-3</v>
      </c>
      <c r="J637" s="34">
        <v>3227.4254999999998</v>
      </c>
      <c r="K637" s="35" t="str">
        <f t="shared" si="45"/>
        <v>Leenderbos, Groote Heide &amp; De Plateaux_H4010A</v>
      </c>
      <c r="L637" s="36">
        <f>VLOOKUP(D637,DATA!A:F,5,FALSE)</f>
        <v>1.3726988247862192E-2</v>
      </c>
      <c r="M637" s="37">
        <f>VLOOKUP(D637,DATA!A:F,6,FALSE)</f>
        <v>1285.5</v>
      </c>
      <c r="N637" s="36">
        <f t="shared" si="46"/>
        <v>0.40668313373051429</v>
      </c>
      <c r="O637" s="36">
        <f t="shared" si="47"/>
        <v>0.40671943492699064</v>
      </c>
      <c r="P637" s="36">
        <f t="shared" si="48"/>
        <v>3.6301196476351549E-5</v>
      </c>
      <c r="Q637" s="36">
        <f t="shared" si="49"/>
        <v>0</v>
      </c>
    </row>
    <row r="638" spans="1:17" x14ac:dyDescent="0.3">
      <c r="A638" s="29">
        <v>2090980</v>
      </c>
      <c r="B638" s="1">
        <v>136</v>
      </c>
      <c r="C638" s="1" t="s">
        <v>14</v>
      </c>
      <c r="D638" s="1" t="s">
        <v>43</v>
      </c>
      <c r="E638" s="1" t="s">
        <v>44</v>
      </c>
      <c r="F638" s="47">
        <v>1071</v>
      </c>
      <c r="G638" s="34">
        <v>884.77</v>
      </c>
      <c r="H638" s="1" t="s">
        <v>216</v>
      </c>
      <c r="I638" s="34">
        <v>6.5288999999999998E-3</v>
      </c>
      <c r="J638" s="34">
        <v>170.34379558099201</v>
      </c>
      <c r="K638" s="35" t="str">
        <f t="shared" si="45"/>
        <v>Leenderbos, Groote Heide &amp; De Plateaux_H7150</v>
      </c>
      <c r="L638" s="36">
        <f>VLOOKUP(D638,DATA!A:F,5,FALSE)</f>
        <v>1.3726988247862192E-2</v>
      </c>
      <c r="M638" s="37">
        <f>VLOOKUP(D638,DATA!A:F,6,FALSE)</f>
        <v>1285.5</v>
      </c>
      <c r="N638" s="36">
        <f t="shared" si="46"/>
        <v>0.40668313373051429</v>
      </c>
      <c r="O638" s="36">
        <f t="shared" si="47"/>
        <v>0.40671943492699064</v>
      </c>
      <c r="P638" s="36">
        <f t="shared" si="48"/>
        <v>3.6301196476351549E-5</v>
      </c>
      <c r="Q638" s="36">
        <f t="shared" si="49"/>
        <v>0</v>
      </c>
    </row>
    <row r="639" spans="1:17" x14ac:dyDescent="0.3">
      <c r="A639" s="29">
        <v>2090981</v>
      </c>
      <c r="B639" s="1">
        <v>136</v>
      </c>
      <c r="C639" s="1" t="s">
        <v>14</v>
      </c>
      <c r="D639" s="1" t="s">
        <v>41</v>
      </c>
      <c r="E639" s="1" t="s">
        <v>42</v>
      </c>
      <c r="F639" s="47">
        <v>1071</v>
      </c>
      <c r="G639" s="34">
        <v>894.62</v>
      </c>
      <c r="H639" s="1" t="s">
        <v>216</v>
      </c>
      <c r="I639" s="34">
        <v>6.3486999999999997E-3</v>
      </c>
      <c r="J639" s="34">
        <v>394.91460000000001</v>
      </c>
      <c r="K639" s="35" t="str">
        <f t="shared" si="45"/>
        <v>Leenderbos, Groote Heide &amp; De Plateaux_H4010A</v>
      </c>
      <c r="L639" s="36">
        <f>VLOOKUP(D639,DATA!A:F,5,FALSE)</f>
        <v>1.3726988247862192E-2</v>
      </c>
      <c r="M639" s="37">
        <f>VLOOKUP(D639,DATA!A:F,6,FALSE)</f>
        <v>1285.5</v>
      </c>
      <c r="N639" s="36">
        <f t="shared" si="46"/>
        <v>0.46528799610971744</v>
      </c>
      <c r="O639" s="36">
        <f t="shared" si="47"/>
        <v>0.46532835834670494</v>
      </c>
      <c r="P639" s="36">
        <f t="shared" si="48"/>
        <v>4.0362236987501188E-5</v>
      </c>
      <c r="Q639" s="36">
        <f t="shared" si="49"/>
        <v>0</v>
      </c>
    </row>
    <row r="640" spans="1:17" x14ac:dyDescent="0.3">
      <c r="A640" s="29">
        <v>2090982</v>
      </c>
      <c r="B640" s="1">
        <v>136</v>
      </c>
      <c r="C640" s="1" t="s">
        <v>14</v>
      </c>
      <c r="D640" s="1" t="s">
        <v>28</v>
      </c>
      <c r="E640" s="1" t="s">
        <v>29</v>
      </c>
      <c r="F640" s="47">
        <v>1786</v>
      </c>
      <c r="G640" s="34">
        <v>1075</v>
      </c>
      <c r="H640" s="1" t="s">
        <v>216</v>
      </c>
      <c r="I640" s="34">
        <v>7.4319E-3</v>
      </c>
      <c r="J640" s="34">
        <v>770.63737279712996</v>
      </c>
      <c r="K640" s="35" t="str">
        <f t="shared" si="45"/>
        <v>Leenderbos, Groote Heide &amp; De Plateaux_H91D0</v>
      </c>
      <c r="L640" s="36">
        <f>VLOOKUP(D640,DATA!A:F,5,FALSE)</f>
        <v>6.9280917156857415E-3</v>
      </c>
      <c r="M640" s="37">
        <f>VLOOKUP(D640,DATA!A:F,6,FALSE)</f>
        <v>2211</v>
      </c>
      <c r="N640" s="36">
        <f t="shared" si="46"/>
        <v>3.8176931041259951E-2</v>
      </c>
      <c r="O640" s="36">
        <f t="shared" si="47"/>
        <v>3.8178896028974459E-2</v>
      </c>
      <c r="P640" s="36">
        <f t="shared" si="48"/>
        <v>1.9649877145075378E-6</v>
      </c>
      <c r="Q640" s="36">
        <f t="shared" si="49"/>
        <v>0</v>
      </c>
    </row>
    <row r="641" spans="1:17" x14ac:dyDescent="0.3">
      <c r="A641" s="29">
        <v>2091014</v>
      </c>
      <c r="B641" s="1">
        <v>136</v>
      </c>
      <c r="C641" s="1" t="s">
        <v>14</v>
      </c>
      <c r="D641" s="1" t="s">
        <v>22</v>
      </c>
      <c r="E641" s="1" t="s">
        <v>23</v>
      </c>
      <c r="F641" s="47">
        <v>1857</v>
      </c>
      <c r="G641" s="34">
        <v>1684.69</v>
      </c>
      <c r="H641" s="1" t="s">
        <v>216</v>
      </c>
      <c r="I641" s="34">
        <v>9.4018999999999995E-3</v>
      </c>
      <c r="J641" s="34">
        <v>8756.3469999999998</v>
      </c>
      <c r="K641" s="35" t="str">
        <f t="shared" si="45"/>
        <v>Leenderbos, Groote Heide &amp; De Plateaux_H91E0C</v>
      </c>
      <c r="L641" s="36">
        <f>VLOOKUP(D641,DATA!A:F,5,FALSE)</f>
        <v>6.9280917156857415E-3</v>
      </c>
      <c r="M641" s="37">
        <f>VLOOKUP(D641,DATA!A:F,6,FALSE)</f>
        <v>2282</v>
      </c>
      <c r="N641" s="36">
        <f t="shared" si="46"/>
        <v>1.5700796703727427</v>
      </c>
      <c r="O641" s="36">
        <f t="shared" si="47"/>
        <v>1.5701803384514912</v>
      </c>
      <c r="P641" s="36">
        <f t="shared" si="48"/>
        <v>1.0066807874853367E-4</v>
      </c>
      <c r="Q641" s="36">
        <f t="shared" si="49"/>
        <v>0</v>
      </c>
    </row>
    <row r="642" spans="1:17" x14ac:dyDescent="0.3">
      <c r="A642" s="29">
        <v>2091016</v>
      </c>
      <c r="B642" s="1">
        <v>136</v>
      </c>
      <c r="C642" s="1" t="s">
        <v>14</v>
      </c>
      <c r="D642" s="1" t="s">
        <v>28</v>
      </c>
      <c r="E642" s="1" t="s">
        <v>29</v>
      </c>
      <c r="F642" s="47">
        <v>1786</v>
      </c>
      <c r="G642" s="34">
        <v>1581.93</v>
      </c>
      <c r="H642" s="1" t="s">
        <v>216</v>
      </c>
      <c r="I642" s="34">
        <v>8.0239999999999999E-3</v>
      </c>
      <c r="J642" s="34">
        <v>7029.1084000000001</v>
      </c>
      <c r="K642" s="35" t="str">
        <f t="shared" si="45"/>
        <v>Leenderbos, Groote Heide &amp; De Plateaux_H91D0</v>
      </c>
      <c r="L642" s="36">
        <f>VLOOKUP(D642,DATA!A:F,5,FALSE)</f>
        <v>6.9280917156857415E-3</v>
      </c>
      <c r="M642" s="37">
        <f>VLOOKUP(D642,DATA!A:F,6,FALSE)</f>
        <v>2211</v>
      </c>
      <c r="N642" s="36">
        <f t="shared" si="46"/>
        <v>1.2638922630379028</v>
      </c>
      <c r="O642" s="36">
        <f t="shared" si="47"/>
        <v>1.2639616379383556</v>
      </c>
      <c r="P642" s="36">
        <f t="shared" si="48"/>
        <v>6.9374900452778832E-5</v>
      </c>
      <c r="Q642" s="36">
        <f t="shared" si="49"/>
        <v>0</v>
      </c>
    </row>
    <row r="643" spans="1:17" x14ac:dyDescent="0.3">
      <c r="A643" s="29">
        <v>2091016</v>
      </c>
      <c r="B643" s="1">
        <v>136</v>
      </c>
      <c r="C643" s="1" t="s">
        <v>14</v>
      </c>
      <c r="D643" s="1" t="s">
        <v>22</v>
      </c>
      <c r="E643" s="1" t="s">
        <v>23</v>
      </c>
      <c r="F643" s="47">
        <v>1857</v>
      </c>
      <c r="G643" s="34">
        <v>1581.93</v>
      </c>
      <c r="H643" s="1" t="s">
        <v>216</v>
      </c>
      <c r="I643" s="34">
        <v>8.0239999999999999E-3</v>
      </c>
      <c r="J643" s="34">
        <v>558.5992</v>
      </c>
      <c r="K643" s="35" t="str">
        <f t="shared" ref="K643:K706" si="50">_xlfn.CONCAT(C643,"_",D643)</f>
        <v>Leenderbos, Groote Heide &amp; De Plateaux_H91E0C</v>
      </c>
      <c r="L643" s="36">
        <f>VLOOKUP(D643,DATA!A:F,5,FALSE)</f>
        <v>6.9280917156857415E-3</v>
      </c>
      <c r="M643" s="37">
        <f>VLOOKUP(D643,DATA!A:F,6,FALSE)</f>
        <v>2282</v>
      </c>
      <c r="N643" s="36">
        <f t="shared" ref="N643:N706" si="51">100/(1+EXP(-L643*(G643-M643)))</f>
        <v>0.77664204942282966</v>
      </c>
      <c r="O643" s="36">
        <f t="shared" ref="O643:O706" si="52">100/(1+EXP(-L643*((G643+I643)-M643)))</f>
        <v>0.77668488959953308</v>
      </c>
      <c r="P643" s="36">
        <f t="shared" ref="P643:P706" si="53">O643-N643</f>
        <v>4.2840176703418109E-5</v>
      </c>
      <c r="Q643" s="36">
        <f t="shared" ref="Q643:Q706" si="54">IF(AND(H643&lt;&gt;"below",I643&gt;=0.005),J643*P643/100,0)</f>
        <v>0</v>
      </c>
    </row>
    <row r="644" spans="1:17" x14ac:dyDescent="0.3">
      <c r="A644" s="29">
        <v>2092508</v>
      </c>
      <c r="B644" s="1">
        <v>136</v>
      </c>
      <c r="C644" s="1" t="s">
        <v>14</v>
      </c>
      <c r="D644" s="1" t="s">
        <v>41</v>
      </c>
      <c r="E644" s="1" t="s">
        <v>42</v>
      </c>
      <c r="F644" s="47">
        <v>1071</v>
      </c>
      <c r="G644" s="34">
        <v>965.95</v>
      </c>
      <c r="H644" s="1" t="s">
        <v>216</v>
      </c>
      <c r="I644" s="34">
        <v>7.0512999999999999E-3</v>
      </c>
      <c r="J644" s="34">
        <v>8777.7639999999992</v>
      </c>
      <c r="K644" s="35" t="str">
        <f t="shared" si="50"/>
        <v>Leenderbos, Groote Heide &amp; De Plateaux_H4010A</v>
      </c>
      <c r="L644" s="36">
        <f>VLOOKUP(D644,DATA!A:F,5,FALSE)</f>
        <v>1.3726988247862192E-2</v>
      </c>
      <c r="M644" s="37">
        <f>VLOOKUP(D644,DATA!A:F,6,FALSE)</f>
        <v>1285.5</v>
      </c>
      <c r="N644" s="36">
        <f t="shared" si="51"/>
        <v>1.2291749519030788</v>
      </c>
      <c r="O644" s="36">
        <f t="shared" si="52"/>
        <v>1.2292924707006228</v>
      </c>
      <c r="P644" s="36">
        <f t="shared" si="53"/>
        <v>1.1751879754395844E-4</v>
      </c>
      <c r="Q644" s="36">
        <f t="shared" si="54"/>
        <v>0</v>
      </c>
    </row>
    <row r="645" spans="1:17" x14ac:dyDescent="0.3">
      <c r="A645" s="29">
        <v>2092508</v>
      </c>
      <c r="B645" s="1">
        <v>136</v>
      </c>
      <c r="C645" s="1" t="s">
        <v>14</v>
      </c>
      <c r="D645" s="1" t="s">
        <v>43</v>
      </c>
      <c r="E645" s="1" t="s">
        <v>44</v>
      </c>
      <c r="F645" s="47">
        <v>1071</v>
      </c>
      <c r="G645" s="34">
        <v>965.95</v>
      </c>
      <c r="H645" s="1" t="s">
        <v>216</v>
      </c>
      <c r="I645" s="34">
        <v>7.0512999999999999E-3</v>
      </c>
      <c r="J645" s="34">
        <v>1.2130406999999999E-2</v>
      </c>
      <c r="K645" s="35" t="str">
        <f t="shared" si="50"/>
        <v>Leenderbos, Groote Heide &amp; De Plateaux_H7150</v>
      </c>
      <c r="L645" s="36">
        <f>VLOOKUP(D645,DATA!A:F,5,FALSE)</f>
        <v>1.3726988247862192E-2</v>
      </c>
      <c r="M645" s="37">
        <f>VLOOKUP(D645,DATA!A:F,6,FALSE)</f>
        <v>1285.5</v>
      </c>
      <c r="N645" s="36">
        <f t="shared" si="51"/>
        <v>1.2291749519030788</v>
      </c>
      <c r="O645" s="36">
        <f t="shared" si="52"/>
        <v>1.2292924707006228</v>
      </c>
      <c r="P645" s="36">
        <f t="shared" si="53"/>
        <v>1.1751879754395844E-4</v>
      </c>
      <c r="Q645" s="36">
        <f t="shared" si="54"/>
        <v>0</v>
      </c>
    </row>
    <row r="646" spans="1:17" x14ac:dyDescent="0.3">
      <c r="A646" s="29">
        <v>2092509</v>
      </c>
      <c r="B646" s="1">
        <v>136</v>
      </c>
      <c r="C646" s="1" t="s">
        <v>14</v>
      </c>
      <c r="D646" s="1" t="s">
        <v>41</v>
      </c>
      <c r="E646" s="1" t="s">
        <v>42</v>
      </c>
      <c r="F646" s="47">
        <v>1071</v>
      </c>
      <c r="G646" s="34">
        <v>877.32</v>
      </c>
      <c r="H646" s="1" t="s">
        <v>216</v>
      </c>
      <c r="I646" s="34">
        <v>6.4875000000000002E-3</v>
      </c>
      <c r="J646" s="34">
        <v>6164.0091967134604</v>
      </c>
      <c r="K646" s="35" t="str">
        <f t="shared" si="50"/>
        <v>Leenderbos, Groote Heide &amp; De Plateaux_H4010A</v>
      </c>
      <c r="L646" s="36">
        <f>VLOOKUP(D646,DATA!A:F,5,FALSE)</f>
        <v>1.3726988247862192E-2</v>
      </c>
      <c r="M646" s="37">
        <f>VLOOKUP(D646,DATA!A:F,6,FALSE)</f>
        <v>1285.5</v>
      </c>
      <c r="N646" s="36">
        <f t="shared" si="51"/>
        <v>0.36729439627466004</v>
      </c>
      <c r="O646" s="36">
        <f t="shared" si="52"/>
        <v>0.36732698655191548</v>
      </c>
      <c r="P646" s="36">
        <f t="shared" si="53"/>
        <v>3.2590277255439837E-5</v>
      </c>
      <c r="Q646" s="36">
        <f t="shared" si="54"/>
        <v>0</v>
      </c>
    </row>
    <row r="647" spans="1:17" x14ac:dyDescent="0.3">
      <c r="A647" s="29">
        <v>2092509</v>
      </c>
      <c r="B647" s="1">
        <v>136</v>
      </c>
      <c r="C647" s="1" t="s">
        <v>14</v>
      </c>
      <c r="D647" s="1" t="s">
        <v>43</v>
      </c>
      <c r="E647" s="1" t="s">
        <v>44</v>
      </c>
      <c r="F647" s="47">
        <v>1071</v>
      </c>
      <c r="G647" s="34">
        <v>877.32</v>
      </c>
      <c r="H647" s="1" t="s">
        <v>216</v>
      </c>
      <c r="I647" s="34">
        <v>6.4875000000000002E-3</v>
      </c>
      <c r="J647" s="34">
        <v>209.62517</v>
      </c>
      <c r="K647" s="35" t="str">
        <f t="shared" si="50"/>
        <v>Leenderbos, Groote Heide &amp; De Plateaux_H7150</v>
      </c>
      <c r="L647" s="36">
        <f>VLOOKUP(D647,DATA!A:F,5,FALSE)</f>
        <v>1.3726988247862192E-2</v>
      </c>
      <c r="M647" s="37">
        <f>VLOOKUP(D647,DATA!A:F,6,FALSE)</f>
        <v>1285.5</v>
      </c>
      <c r="N647" s="36">
        <f t="shared" si="51"/>
        <v>0.36729439627466004</v>
      </c>
      <c r="O647" s="36">
        <f t="shared" si="52"/>
        <v>0.36732698655191548</v>
      </c>
      <c r="P647" s="36">
        <f t="shared" si="53"/>
        <v>3.2590277255439837E-5</v>
      </c>
      <c r="Q647" s="36">
        <f t="shared" si="54"/>
        <v>0</v>
      </c>
    </row>
    <row r="648" spans="1:17" x14ac:dyDescent="0.3">
      <c r="A648" s="29">
        <v>2092510</v>
      </c>
      <c r="B648" s="1">
        <v>136</v>
      </c>
      <c r="C648" s="1" t="s">
        <v>14</v>
      </c>
      <c r="D648" s="1" t="s">
        <v>41</v>
      </c>
      <c r="E648" s="1" t="s">
        <v>42</v>
      </c>
      <c r="F648" s="47">
        <v>1071</v>
      </c>
      <c r="G648" s="34">
        <v>875.78</v>
      </c>
      <c r="H648" s="1" t="s">
        <v>216</v>
      </c>
      <c r="I648" s="34">
        <v>6.4412000000000002E-3</v>
      </c>
      <c r="J648" s="34">
        <v>2125.9828402233002</v>
      </c>
      <c r="K648" s="35" t="str">
        <f t="shared" si="50"/>
        <v>Leenderbos, Groote Heide &amp; De Plateaux_H4010A</v>
      </c>
      <c r="L648" s="36">
        <f>VLOOKUP(D648,DATA!A:F,5,FALSE)</f>
        <v>1.3726988247862192E-2</v>
      </c>
      <c r="M648" s="37">
        <f>VLOOKUP(D648,DATA!A:F,6,FALSE)</f>
        <v>1285.5</v>
      </c>
      <c r="N648" s="36">
        <f t="shared" si="51"/>
        <v>0.35963907774095016</v>
      </c>
      <c r="O648" s="36">
        <f t="shared" si="52"/>
        <v>0.35967076343870563</v>
      </c>
      <c r="P648" s="36">
        <f t="shared" si="53"/>
        <v>3.1685697755468034E-5</v>
      </c>
      <c r="Q648" s="36">
        <f t="shared" si="54"/>
        <v>0</v>
      </c>
    </row>
    <row r="649" spans="1:17" x14ac:dyDescent="0.3">
      <c r="A649" s="29">
        <v>2092510</v>
      </c>
      <c r="B649" s="1">
        <v>136</v>
      </c>
      <c r="C649" s="1" t="s">
        <v>14</v>
      </c>
      <c r="D649" s="1" t="s">
        <v>43</v>
      </c>
      <c r="E649" s="1" t="s">
        <v>44</v>
      </c>
      <c r="F649" s="47">
        <v>1071</v>
      </c>
      <c r="G649" s="34">
        <v>875.78</v>
      </c>
      <c r="H649" s="1" t="s">
        <v>216</v>
      </c>
      <c r="I649" s="34">
        <v>6.4412000000000002E-3</v>
      </c>
      <c r="J649" s="34">
        <v>1074.7822000000001</v>
      </c>
      <c r="K649" s="35" t="str">
        <f t="shared" si="50"/>
        <v>Leenderbos, Groote Heide &amp; De Plateaux_H7150</v>
      </c>
      <c r="L649" s="36">
        <f>VLOOKUP(D649,DATA!A:F,5,FALSE)</f>
        <v>1.3726988247862192E-2</v>
      </c>
      <c r="M649" s="37">
        <f>VLOOKUP(D649,DATA!A:F,6,FALSE)</f>
        <v>1285.5</v>
      </c>
      <c r="N649" s="36">
        <f t="shared" si="51"/>
        <v>0.35963907774095016</v>
      </c>
      <c r="O649" s="36">
        <f t="shared" si="52"/>
        <v>0.35967076343870563</v>
      </c>
      <c r="P649" s="36">
        <f t="shared" si="53"/>
        <v>3.1685697755468034E-5</v>
      </c>
      <c r="Q649" s="36">
        <f t="shared" si="54"/>
        <v>0</v>
      </c>
    </row>
    <row r="650" spans="1:17" x14ac:dyDescent="0.3">
      <c r="A650" s="29">
        <v>2092511</v>
      </c>
      <c r="B650" s="1">
        <v>136</v>
      </c>
      <c r="C650" s="1" t="s">
        <v>14</v>
      </c>
      <c r="D650" s="1" t="s">
        <v>28</v>
      </c>
      <c r="E650" s="1" t="s">
        <v>29</v>
      </c>
      <c r="F650" s="47">
        <v>1786</v>
      </c>
      <c r="G650" s="34">
        <v>926.82</v>
      </c>
      <c r="H650" s="1" t="s">
        <v>216</v>
      </c>
      <c r="I650" s="34">
        <v>6.3987000000000002E-3</v>
      </c>
      <c r="J650" s="34">
        <v>154.05288999999999</v>
      </c>
      <c r="K650" s="35" t="str">
        <f t="shared" si="50"/>
        <v>Leenderbos, Groote Heide &amp; De Plateaux_H91D0</v>
      </c>
      <c r="L650" s="36">
        <f>VLOOKUP(D650,DATA!A:F,5,FALSE)</f>
        <v>6.9280917156857415E-3</v>
      </c>
      <c r="M650" s="37">
        <f>VLOOKUP(D650,DATA!A:F,6,FALSE)</f>
        <v>2211</v>
      </c>
      <c r="N650" s="36">
        <f t="shared" si="51"/>
        <v>1.3679137265133359E-2</v>
      </c>
      <c r="O650" s="36">
        <f t="shared" si="52"/>
        <v>1.3679743602449041E-2</v>
      </c>
      <c r="P650" s="36">
        <f t="shared" si="53"/>
        <v>6.0633731568254801E-7</v>
      </c>
      <c r="Q650" s="36">
        <f t="shared" si="54"/>
        <v>0</v>
      </c>
    </row>
    <row r="651" spans="1:17" x14ac:dyDescent="0.3">
      <c r="A651" s="29">
        <v>2092512</v>
      </c>
      <c r="B651" s="1">
        <v>136</v>
      </c>
      <c r="C651" s="1" t="s">
        <v>14</v>
      </c>
      <c r="D651" s="1" t="s">
        <v>22</v>
      </c>
      <c r="E651" s="1" t="s">
        <v>23</v>
      </c>
      <c r="F651" s="47">
        <v>1857</v>
      </c>
      <c r="G651" s="34">
        <v>1288.2</v>
      </c>
      <c r="H651" s="1" t="s">
        <v>216</v>
      </c>
      <c r="I651" s="34">
        <v>9.1459000000000002E-3</v>
      </c>
      <c r="J651" s="34">
        <v>4894.5910000000003</v>
      </c>
      <c r="K651" s="35" t="str">
        <f t="shared" si="50"/>
        <v>Leenderbos, Groote Heide &amp; De Plateaux_H91E0C</v>
      </c>
      <c r="L651" s="36">
        <f>VLOOKUP(D651,DATA!A:F,5,FALSE)</f>
        <v>6.9280917156857415E-3</v>
      </c>
      <c r="M651" s="37">
        <f>VLOOKUP(D651,DATA!A:F,6,FALSE)</f>
        <v>2282</v>
      </c>
      <c r="N651" s="36">
        <f t="shared" si="51"/>
        <v>0.10218302471045909</v>
      </c>
      <c r="O651" s="36">
        <f t="shared" si="52"/>
        <v>0.10218949298671409</v>
      </c>
      <c r="P651" s="36">
        <f t="shared" si="53"/>
        <v>6.4682762550005712E-6</v>
      </c>
      <c r="Q651" s="36">
        <f t="shared" si="54"/>
        <v>0</v>
      </c>
    </row>
    <row r="652" spans="1:17" x14ac:dyDescent="0.3">
      <c r="A652" s="29">
        <v>2092543</v>
      </c>
      <c r="B652" s="1">
        <v>136</v>
      </c>
      <c r="C652" s="1" t="s">
        <v>14</v>
      </c>
      <c r="D652" s="1" t="s">
        <v>22</v>
      </c>
      <c r="E652" s="1" t="s">
        <v>23</v>
      </c>
      <c r="F652" s="47">
        <v>1857</v>
      </c>
      <c r="G652" s="34">
        <v>1261.6099999999999</v>
      </c>
      <c r="H652" s="1" t="s">
        <v>216</v>
      </c>
      <c r="I652" s="34">
        <v>7.2467E-3</v>
      </c>
      <c r="J652" s="34">
        <v>5457.1216000000004</v>
      </c>
      <c r="K652" s="35" t="str">
        <f t="shared" si="50"/>
        <v>Leenderbos, Groote Heide &amp; De Plateaux_H91E0C</v>
      </c>
      <c r="L652" s="36">
        <f>VLOOKUP(D652,DATA!A:F,5,FALSE)</f>
        <v>6.9280917156857415E-3</v>
      </c>
      <c r="M652" s="37">
        <f>VLOOKUP(D652,DATA!A:F,6,FALSE)</f>
        <v>2282</v>
      </c>
      <c r="N652" s="36">
        <f t="shared" si="51"/>
        <v>8.5005804267142632E-2</v>
      </c>
      <c r="O652" s="36">
        <f t="shared" si="52"/>
        <v>8.501006853073842E-2</v>
      </c>
      <c r="P652" s="36">
        <f t="shared" si="53"/>
        <v>4.2642635957879094E-6</v>
      </c>
      <c r="Q652" s="36">
        <f t="shared" si="54"/>
        <v>0</v>
      </c>
    </row>
    <row r="653" spans="1:17" x14ac:dyDescent="0.3">
      <c r="A653" s="29">
        <v>2092546</v>
      </c>
      <c r="B653" s="1">
        <v>136</v>
      </c>
      <c r="C653" s="1" t="s">
        <v>14</v>
      </c>
      <c r="D653" s="1" t="s">
        <v>28</v>
      </c>
      <c r="E653" s="1" t="s">
        <v>29</v>
      </c>
      <c r="F653" s="47">
        <v>1786</v>
      </c>
      <c r="G653" s="34">
        <v>1311.31</v>
      </c>
      <c r="H653" s="1" t="s">
        <v>216</v>
      </c>
      <c r="I653" s="34">
        <v>6.4038999999999997E-3</v>
      </c>
      <c r="J653" s="34">
        <v>154.74521999999999</v>
      </c>
      <c r="K653" s="35" t="str">
        <f t="shared" si="50"/>
        <v>Leenderbos, Groote Heide &amp; De Plateaux_H91D0</v>
      </c>
      <c r="L653" s="36">
        <f>VLOOKUP(D653,DATA!A:F,5,FALSE)</f>
        <v>6.9280917156857415E-3</v>
      </c>
      <c r="M653" s="37">
        <f>VLOOKUP(D653,DATA!A:F,6,FALSE)</f>
        <v>2211</v>
      </c>
      <c r="N653" s="36">
        <f t="shared" si="51"/>
        <v>0.19594407097859121</v>
      </c>
      <c r="O653" s="36">
        <f t="shared" si="52"/>
        <v>0.19595274754877401</v>
      </c>
      <c r="P653" s="36">
        <f t="shared" si="53"/>
        <v>8.6765701828028785E-6</v>
      </c>
      <c r="Q653" s="36">
        <f t="shared" si="54"/>
        <v>0</v>
      </c>
    </row>
    <row r="654" spans="1:17" x14ac:dyDescent="0.3">
      <c r="A654" s="29">
        <v>2094037</v>
      </c>
      <c r="B654" s="1">
        <v>136</v>
      </c>
      <c r="C654" s="1" t="s">
        <v>14</v>
      </c>
      <c r="D654" s="1" t="s">
        <v>41</v>
      </c>
      <c r="E654" s="1" t="s">
        <v>42</v>
      </c>
      <c r="F654" s="47">
        <v>1071</v>
      </c>
      <c r="G654" s="34">
        <v>868.45</v>
      </c>
      <c r="H654" s="1" t="s">
        <v>216</v>
      </c>
      <c r="I654" s="34">
        <v>6.4324999999999998E-3</v>
      </c>
      <c r="J654" s="34">
        <v>9081.8209999999999</v>
      </c>
      <c r="K654" s="35" t="str">
        <f t="shared" si="50"/>
        <v>Leenderbos, Groote Heide &amp; De Plateaux_H4010A</v>
      </c>
      <c r="L654" s="36">
        <f>VLOOKUP(D654,DATA!A:F,5,FALSE)</f>
        <v>1.3726988247862192E-2</v>
      </c>
      <c r="M654" s="37">
        <f>VLOOKUP(D654,DATA!A:F,6,FALSE)</f>
        <v>1285.5</v>
      </c>
      <c r="N654" s="36">
        <f t="shared" si="51"/>
        <v>0.32532557726437128</v>
      </c>
      <c r="O654" s="36">
        <f t="shared" si="52"/>
        <v>0.32535421094263672</v>
      </c>
      <c r="P654" s="36">
        <f t="shared" si="53"/>
        <v>2.863367826544394E-5</v>
      </c>
      <c r="Q654" s="36">
        <f t="shared" si="54"/>
        <v>0</v>
      </c>
    </row>
    <row r="655" spans="1:17" x14ac:dyDescent="0.3">
      <c r="A655" s="29">
        <v>2094038</v>
      </c>
      <c r="B655" s="1">
        <v>136</v>
      </c>
      <c r="C655" s="1" t="s">
        <v>14</v>
      </c>
      <c r="D655" s="1" t="s">
        <v>41</v>
      </c>
      <c r="E655" s="1" t="s">
        <v>42</v>
      </c>
      <c r="F655" s="47">
        <v>1071</v>
      </c>
      <c r="G655" s="34">
        <v>878.92</v>
      </c>
      <c r="H655" s="1" t="s">
        <v>216</v>
      </c>
      <c r="I655" s="34">
        <v>6.5209999999999999E-3</v>
      </c>
      <c r="J655" s="34">
        <v>1931.0010556793</v>
      </c>
      <c r="K655" s="35" t="str">
        <f t="shared" si="50"/>
        <v>Leenderbos, Groote Heide &amp; De Plateaux_H4010A</v>
      </c>
      <c r="L655" s="36">
        <f>VLOOKUP(D655,DATA!A:F,5,FALSE)</f>
        <v>1.3726988247862192E-2</v>
      </c>
      <c r="M655" s="37">
        <f>VLOOKUP(D655,DATA!A:F,6,FALSE)</f>
        <v>1285.5</v>
      </c>
      <c r="N655" s="36">
        <f t="shared" si="51"/>
        <v>0.37541996978750253</v>
      </c>
      <c r="O655" s="36">
        <f t="shared" si="52"/>
        <v>0.37545345034091249</v>
      </c>
      <c r="P655" s="36">
        <f t="shared" si="53"/>
        <v>3.3480553409959146E-5</v>
      </c>
      <c r="Q655" s="36">
        <f t="shared" si="54"/>
        <v>0</v>
      </c>
    </row>
    <row r="656" spans="1:17" x14ac:dyDescent="0.3">
      <c r="A656" s="29">
        <v>2094038</v>
      </c>
      <c r="B656" s="1">
        <v>136</v>
      </c>
      <c r="C656" s="1" t="s">
        <v>14</v>
      </c>
      <c r="D656" s="1" t="s">
        <v>43</v>
      </c>
      <c r="E656" s="1" t="s">
        <v>44</v>
      </c>
      <c r="F656" s="47">
        <v>1071</v>
      </c>
      <c r="G656" s="34">
        <v>878.92</v>
      </c>
      <c r="H656" s="1" t="s">
        <v>216</v>
      </c>
      <c r="I656" s="34">
        <v>6.5209999999999999E-3</v>
      </c>
      <c r="J656" s="34">
        <v>1249.0202999999999</v>
      </c>
      <c r="K656" s="35" t="str">
        <f t="shared" si="50"/>
        <v>Leenderbos, Groote Heide &amp; De Plateaux_H7150</v>
      </c>
      <c r="L656" s="36">
        <f>VLOOKUP(D656,DATA!A:F,5,FALSE)</f>
        <v>1.3726988247862192E-2</v>
      </c>
      <c r="M656" s="37">
        <f>VLOOKUP(D656,DATA!A:F,6,FALSE)</f>
        <v>1285.5</v>
      </c>
      <c r="N656" s="36">
        <f t="shared" si="51"/>
        <v>0.37541996978750253</v>
      </c>
      <c r="O656" s="36">
        <f t="shared" si="52"/>
        <v>0.37545345034091249</v>
      </c>
      <c r="P656" s="36">
        <f t="shared" si="53"/>
        <v>3.3480553409959146E-5</v>
      </c>
      <c r="Q656" s="36">
        <f t="shared" si="54"/>
        <v>0</v>
      </c>
    </row>
    <row r="657" spans="1:17" x14ac:dyDescent="0.3">
      <c r="A657" s="29">
        <v>2094039</v>
      </c>
      <c r="B657" s="1">
        <v>136</v>
      </c>
      <c r="C657" s="1" t="s">
        <v>14</v>
      </c>
      <c r="D657" s="1" t="s">
        <v>41</v>
      </c>
      <c r="E657" s="1" t="s">
        <v>42</v>
      </c>
      <c r="F657" s="47">
        <v>1071</v>
      </c>
      <c r="G657" s="34">
        <v>907.69</v>
      </c>
      <c r="H657" s="1" t="s">
        <v>216</v>
      </c>
      <c r="I657" s="34">
        <v>6.3964E-3</v>
      </c>
      <c r="J657" s="34">
        <v>37.156759999999998</v>
      </c>
      <c r="K657" s="35" t="str">
        <f t="shared" si="50"/>
        <v>Leenderbos, Groote Heide &amp; De Plateaux_H4010A</v>
      </c>
      <c r="L657" s="36">
        <f>VLOOKUP(D657,DATA!A:F,5,FALSE)</f>
        <v>1.3726988247862192E-2</v>
      </c>
      <c r="M657" s="37">
        <f>VLOOKUP(D657,DATA!A:F,6,FALSE)</f>
        <v>1285.5</v>
      </c>
      <c r="N657" s="36">
        <f t="shared" si="51"/>
        <v>0.55621469497393172</v>
      </c>
      <c r="O657" s="36">
        <f t="shared" si="52"/>
        <v>0.55626326293106954</v>
      </c>
      <c r="P657" s="36">
        <f t="shared" si="53"/>
        <v>4.8567957137812812E-5</v>
      </c>
      <c r="Q657" s="36">
        <f t="shared" si="54"/>
        <v>0</v>
      </c>
    </row>
    <row r="658" spans="1:17" x14ac:dyDescent="0.3">
      <c r="A658" s="29">
        <v>2094040</v>
      </c>
      <c r="B658" s="1">
        <v>136</v>
      </c>
      <c r="C658" s="1" t="s">
        <v>14</v>
      </c>
      <c r="D658" s="1" t="s">
        <v>22</v>
      </c>
      <c r="E658" s="1" t="s">
        <v>23</v>
      </c>
      <c r="F658" s="47">
        <v>1857</v>
      </c>
      <c r="G658" s="34">
        <v>1157.77</v>
      </c>
      <c r="H658" s="1" t="s">
        <v>216</v>
      </c>
      <c r="I658" s="34">
        <v>7.9617999999999998E-3</v>
      </c>
      <c r="J658" s="34">
        <v>443.62207000000001</v>
      </c>
      <c r="K658" s="35" t="str">
        <f t="shared" si="50"/>
        <v>Leenderbos, Groote Heide &amp; De Plateaux_H91E0C</v>
      </c>
      <c r="L658" s="36">
        <f>VLOOKUP(D658,DATA!A:F,5,FALSE)</f>
        <v>6.9280917156857415E-3</v>
      </c>
      <c r="M658" s="37">
        <f>VLOOKUP(D658,DATA!A:F,6,FALSE)</f>
        <v>2282</v>
      </c>
      <c r="N658" s="36">
        <f t="shared" si="51"/>
        <v>4.1419121179013044E-2</v>
      </c>
      <c r="O658" s="36">
        <f t="shared" si="52"/>
        <v>4.1421404977715813E-2</v>
      </c>
      <c r="P658" s="36">
        <f t="shared" si="53"/>
        <v>2.2837987027693463E-6</v>
      </c>
      <c r="Q658" s="36">
        <f t="shared" si="54"/>
        <v>0</v>
      </c>
    </row>
    <row r="659" spans="1:17" x14ac:dyDescent="0.3">
      <c r="A659" s="29">
        <v>2094072</v>
      </c>
      <c r="B659" s="1">
        <v>136</v>
      </c>
      <c r="C659" s="1" t="s">
        <v>14</v>
      </c>
      <c r="D659" s="1" t="s">
        <v>22</v>
      </c>
      <c r="E659" s="1" t="s">
        <v>23</v>
      </c>
      <c r="F659" s="47">
        <v>1857</v>
      </c>
      <c r="G659" s="34">
        <v>1647.55</v>
      </c>
      <c r="H659" s="1" t="s">
        <v>216</v>
      </c>
      <c r="I659" s="34">
        <v>9.2277999999999995E-3</v>
      </c>
      <c r="J659" s="34">
        <v>9669.2270000000008</v>
      </c>
      <c r="K659" s="35" t="str">
        <f t="shared" si="50"/>
        <v>Leenderbos, Groote Heide &amp; De Plateaux_H91E0C</v>
      </c>
      <c r="L659" s="36">
        <f>VLOOKUP(D659,DATA!A:F,5,FALSE)</f>
        <v>6.9280917156857415E-3</v>
      </c>
      <c r="M659" s="37">
        <f>VLOOKUP(D659,DATA!A:F,6,FALSE)</f>
        <v>2282</v>
      </c>
      <c r="N659" s="36">
        <f t="shared" si="51"/>
        <v>1.2182135123875102</v>
      </c>
      <c r="O659" s="36">
        <f t="shared" si="52"/>
        <v>1.2182904476844623</v>
      </c>
      <c r="P659" s="36">
        <f t="shared" si="53"/>
        <v>7.6935296952074239E-5</v>
      </c>
      <c r="Q659" s="36">
        <f t="shared" si="54"/>
        <v>0</v>
      </c>
    </row>
    <row r="660" spans="1:17" x14ac:dyDescent="0.3">
      <c r="A660" s="29">
        <v>2094073</v>
      </c>
      <c r="B660" s="1">
        <v>136</v>
      </c>
      <c r="C660" s="1" t="s">
        <v>14</v>
      </c>
      <c r="D660" s="1" t="s">
        <v>22</v>
      </c>
      <c r="E660" s="1" t="s">
        <v>23</v>
      </c>
      <c r="F660" s="47">
        <v>1857</v>
      </c>
      <c r="G660" s="34">
        <v>1725.62</v>
      </c>
      <c r="H660" s="1" t="s">
        <v>216</v>
      </c>
      <c r="I660" s="34">
        <v>9.3681000000000007E-3</v>
      </c>
      <c r="J660" s="34">
        <v>8943.07</v>
      </c>
      <c r="K660" s="35" t="str">
        <f t="shared" si="50"/>
        <v>Leenderbos, Groote Heide &amp; De Plateaux_H91E0C</v>
      </c>
      <c r="L660" s="36">
        <f>VLOOKUP(D660,DATA!A:F,5,FALSE)</f>
        <v>6.9280917156857415E-3</v>
      </c>
      <c r="M660" s="37">
        <f>VLOOKUP(D660,DATA!A:F,6,FALSE)</f>
        <v>2282</v>
      </c>
      <c r="N660" s="36">
        <f t="shared" si="51"/>
        <v>2.0741651515650714</v>
      </c>
      <c r="O660" s="36">
        <f t="shared" si="52"/>
        <v>2.0742969830886664</v>
      </c>
      <c r="P660" s="36">
        <f t="shared" si="53"/>
        <v>1.3183152359497186E-4</v>
      </c>
      <c r="Q660" s="36">
        <f t="shared" si="54"/>
        <v>0</v>
      </c>
    </row>
    <row r="661" spans="1:17" x14ac:dyDescent="0.3">
      <c r="A661" s="29">
        <v>2094074</v>
      </c>
      <c r="B661" s="1">
        <v>136</v>
      </c>
      <c r="C661" s="1" t="s">
        <v>14</v>
      </c>
      <c r="D661" s="1" t="s">
        <v>28</v>
      </c>
      <c r="E661" s="1" t="s">
        <v>29</v>
      </c>
      <c r="F661" s="47">
        <v>1786</v>
      </c>
      <c r="G661" s="34">
        <v>1450.29</v>
      </c>
      <c r="H661" s="1" t="s">
        <v>216</v>
      </c>
      <c r="I661" s="34">
        <v>7.3377E-3</v>
      </c>
      <c r="J661" s="34">
        <v>97.564430000000002</v>
      </c>
      <c r="K661" s="35" t="str">
        <f t="shared" si="50"/>
        <v>Leenderbos, Groote Heide &amp; De Plateaux_H91D0</v>
      </c>
      <c r="L661" s="36">
        <f>VLOOKUP(D661,DATA!A:F,5,FALSE)</f>
        <v>6.9280917156857415E-3</v>
      </c>
      <c r="M661" s="37">
        <f>VLOOKUP(D661,DATA!A:F,6,FALSE)</f>
        <v>2211</v>
      </c>
      <c r="N661" s="36">
        <f t="shared" si="51"/>
        <v>0.51159216920462058</v>
      </c>
      <c r="O661" s="36">
        <f t="shared" si="52"/>
        <v>0.51161804423539836</v>
      </c>
      <c r="P661" s="36">
        <f t="shared" si="53"/>
        <v>2.5875030777777752E-5</v>
      </c>
      <c r="Q661" s="36">
        <f t="shared" si="54"/>
        <v>0</v>
      </c>
    </row>
    <row r="662" spans="1:17" x14ac:dyDescent="0.3">
      <c r="A662" s="29">
        <v>2094074</v>
      </c>
      <c r="B662" s="1">
        <v>136</v>
      </c>
      <c r="C662" s="1" t="s">
        <v>14</v>
      </c>
      <c r="D662" s="1" t="s">
        <v>22</v>
      </c>
      <c r="E662" s="1" t="s">
        <v>23</v>
      </c>
      <c r="F662" s="47">
        <v>1857</v>
      </c>
      <c r="G662" s="34">
        <v>1450.29</v>
      </c>
      <c r="H662" s="1" t="s">
        <v>216</v>
      </c>
      <c r="I662" s="34">
        <v>7.3377E-3</v>
      </c>
      <c r="J662" s="34">
        <v>806.37554999999998</v>
      </c>
      <c r="K662" s="35" t="str">
        <f t="shared" si="50"/>
        <v>Leenderbos, Groote Heide &amp; De Plateaux_H91E0C</v>
      </c>
      <c r="L662" s="36">
        <f>VLOOKUP(D662,DATA!A:F,5,FALSE)</f>
        <v>6.9280917156857415E-3</v>
      </c>
      <c r="M662" s="37">
        <f>VLOOKUP(D662,DATA!A:F,6,FALSE)</f>
        <v>2282</v>
      </c>
      <c r="N662" s="36">
        <f t="shared" si="51"/>
        <v>0.31344469545986958</v>
      </c>
      <c r="O662" s="36">
        <f t="shared" si="52"/>
        <v>0.31346058027129453</v>
      </c>
      <c r="P662" s="36">
        <f t="shared" si="53"/>
        <v>1.5884811424948797E-5</v>
      </c>
      <c r="Q662" s="36">
        <f t="shared" si="54"/>
        <v>0</v>
      </c>
    </row>
    <row r="663" spans="1:17" x14ac:dyDescent="0.3">
      <c r="A663" s="29">
        <v>2095566</v>
      </c>
      <c r="B663" s="1">
        <v>136</v>
      </c>
      <c r="C663" s="1" t="s">
        <v>14</v>
      </c>
      <c r="D663" s="1" t="s">
        <v>41</v>
      </c>
      <c r="E663" s="1" t="s">
        <v>42</v>
      </c>
      <c r="F663" s="47">
        <v>1071</v>
      </c>
      <c r="G663" s="34">
        <v>922.48</v>
      </c>
      <c r="H663" s="1" t="s">
        <v>216</v>
      </c>
      <c r="I663" s="34">
        <v>6.8209999999999998E-3</v>
      </c>
      <c r="J663" s="34">
        <v>7501.3573999999999</v>
      </c>
      <c r="K663" s="35" t="str">
        <f t="shared" si="50"/>
        <v>Leenderbos, Groote Heide &amp; De Plateaux_H4010A</v>
      </c>
      <c r="L663" s="36">
        <f>VLOOKUP(D663,DATA!A:F,5,FALSE)</f>
        <v>1.3726988247862192E-2</v>
      </c>
      <c r="M663" s="37">
        <f>VLOOKUP(D663,DATA!A:F,6,FALSE)</f>
        <v>1285.5</v>
      </c>
      <c r="N663" s="36">
        <f t="shared" si="51"/>
        <v>0.68056631242886934</v>
      </c>
      <c r="O663" s="36">
        <f t="shared" si="52"/>
        <v>0.68062960431663178</v>
      </c>
      <c r="P663" s="36">
        <f t="shared" si="53"/>
        <v>6.3291887762439991E-5</v>
      </c>
      <c r="Q663" s="36">
        <f t="shared" si="54"/>
        <v>0</v>
      </c>
    </row>
    <row r="664" spans="1:17" x14ac:dyDescent="0.3">
      <c r="A664" s="29">
        <v>2095566</v>
      </c>
      <c r="B664" s="1">
        <v>136</v>
      </c>
      <c r="C664" s="1" t="s">
        <v>14</v>
      </c>
      <c r="D664" s="1" t="s">
        <v>43</v>
      </c>
      <c r="E664" s="1" t="s">
        <v>44</v>
      </c>
      <c r="F664" s="47">
        <v>1071</v>
      </c>
      <c r="G664" s="34">
        <v>922.48</v>
      </c>
      <c r="H664" s="1" t="s">
        <v>216</v>
      </c>
      <c r="I664" s="34">
        <v>6.8209999999999998E-3</v>
      </c>
      <c r="J664" s="34">
        <v>963.17615000000001</v>
      </c>
      <c r="K664" s="35" t="str">
        <f t="shared" si="50"/>
        <v>Leenderbos, Groote Heide &amp; De Plateaux_H7150</v>
      </c>
      <c r="L664" s="36">
        <f>VLOOKUP(D664,DATA!A:F,5,FALSE)</f>
        <v>1.3726988247862192E-2</v>
      </c>
      <c r="M664" s="37">
        <f>VLOOKUP(D664,DATA!A:F,6,FALSE)</f>
        <v>1285.5</v>
      </c>
      <c r="N664" s="36">
        <f t="shared" si="51"/>
        <v>0.68056631242886934</v>
      </c>
      <c r="O664" s="36">
        <f t="shared" si="52"/>
        <v>0.68062960431663178</v>
      </c>
      <c r="P664" s="36">
        <f t="shared" si="53"/>
        <v>6.3291887762439991E-5</v>
      </c>
      <c r="Q664" s="36">
        <f t="shared" si="54"/>
        <v>0</v>
      </c>
    </row>
    <row r="665" spans="1:17" x14ac:dyDescent="0.3">
      <c r="A665" s="29">
        <v>2095567</v>
      </c>
      <c r="B665" s="1">
        <v>136</v>
      </c>
      <c r="C665" s="1" t="s">
        <v>14</v>
      </c>
      <c r="D665" s="1" t="s">
        <v>41</v>
      </c>
      <c r="E665" s="1" t="s">
        <v>42</v>
      </c>
      <c r="F665" s="47">
        <v>1071</v>
      </c>
      <c r="G665" s="34">
        <v>875.98</v>
      </c>
      <c r="H665" s="1" t="s">
        <v>216</v>
      </c>
      <c r="I665" s="34">
        <v>6.5158000000000004E-3</v>
      </c>
      <c r="J665" s="34">
        <v>4315.18598954566</v>
      </c>
      <c r="K665" s="35" t="str">
        <f t="shared" si="50"/>
        <v>Leenderbos, Groote Heide &amp; De Plateaux_H4010A</v>
      </c>
      <c r="L665" s="36">
        <f>VLOOKUP(D665,DATA!A:F,5,FALSE)</f>
        <v>1.3726988247862192E-2</v>
      </c>
      <c r="M665" s="37">
        <f>VLOOKUP(D665,DATA!A:F,6,FALSE)</f>
        <v>1285.5</v>
      </c>
      <c r="N665" s="36">
        <f t="shared" si="51"/>
        <v>0.36062422107453773</v>
      </c>
      <c r="O665" s="36">
        <f t="shared" si="52"/>
        <v>0.36065636124530787</v>
      </c>
      <c r="P665" s="36">
        <f t="shared" si="53"/>
        <v>3.2140170770134091E-5</v>
      </c>
      <c r="Q665" s="36">
        <f t="shared" si="54"/>
        <v>0</v>
      </c>
    </row>
    <row r="666" spans="1:17" x14ac:dyDescent="0.3">
      <c r="A666" s="29">
        <v>2095567</v>
      </c>
      <c r="B666" s="1">
        <v>136</v>
      </c>
      <c r="C666" s="1" t="s">
        <v>14</v>
      </c>
      <c r="D666" s="1" t="s">
        <v>43</v>
      </c>
      <c r="E666" s="1" t="s">
        <v>44</v>
      </c>
      <c r="F666" s="47">
        <v>1071</v>
      </c>
      <c r="G666" s="34">
        <v>875.98</v>
      </c>
      <c r="H666" s="1" t="s">
        <v>216</v>
      </c>
      <c r="I666" s="34">
        <v>6.5158000000000004E-3</v>
      </c>
      <c r="J666" s="34">
        <v>752.49220000000003</v>
      </c>
      <c r="K666" s="35" t="str">
        <f t="shared" si="50"/>
        <v>Leenderbos, Groote Heide &amp; De Plateaux_H7150</v>
      </c>
      <c r="L666" s="36">
        <f>VLOOKUP(D666,DATA!A:F,5,FALSE)</f>
        <v>1.3726988247862192E-2</v>
      </c>
      <c r="M666" s="37">
        <f>VLOOKUP(D666,DATA!A:F,6,FALSE)</f>
        <v>1285.5</v>
      </c>
      <c r="N666" s="36">
        <f t="shared" si="51"/>
        <v>0.36062422107453773</v>
      </c>
      <c r="O666" s="36">
        <f t="shared" si="52"/>
        <v>0.36065636124530787</v>
      </c>
      <c r="P666" s="36">
        <f t="shared" si="53"/>
        <v>3.2140170770134091E-5</v>
      </c>
      <c r="Q666" s="36">
        <f t="shared" si="54"/>
        <v>0</v>
      </c>
    </row>
    <row r="667" spans="1:17" x14ac:dyDescent="0.3">
      <c r="A667" s="29">
        <v>2095568</v>
      </c>
      <c r="B667" s="1">
        <v>136</v>
      </c>
      <c r="C667" s="1" t="s">
        <v>14</v>
      </c>
      <c r="D667" s="1" t="s">
        <v>41</v>
      </c>
      <c r="E667" s="1" t="s">
        <v>42</v>
      </c>
      <c r="F667" s="47">
        <v>1071</v>
      </c>
      <c r="G667" s="34">
        <v>867.48</v>
      </c>
      <c r="H667" s="1" t="s">
        <v>216</v>
      </c>
      <c r="I667" s="34">
        <v>6.3463E-3</v>
      </c>
      <c r="J667" s="34">
        <v>3530.4760000000001</v>
      </c>
      <c r="K667" s="35" t="str">
        <f t="shared" si="50"/>
        <v>Leenderbos, Groote Heide &amp; De Plateaux_H4010A</v>
      </c>
      <c r="L667" s="36">
        <f>VLOOKUP(D667,DATA!A:F,5,FALSE)</f>
        <v>1.3726988247862192E-2</v>
      </c>
      <c r="M667" s="37">
        <f>VLOOKUP(D667,DATA!A:F,6,FALSE)</f>
        <v>1285.5</v>
      </c>
      <c r="N667" s="36">
        <f t="shared" si="51"/>
        <v>0.32103633503396156</v>
      </c>
      <c r="O667" s="36">
        <f t="shared" si="52"/>
        <v>0.32106421372368704</v>
      </c>
      <c r="P667" s="36">
        <f t="shared" si="53"/>
        <v>2.7878689725480132E-5</v>
      </c>
      <c r="Q667" s="36">
        <f t="shared" si="54"/>
        <v>0</v>
      </c>
    </row>
    <row r="668" spans="1:17" x14ac:dyDescent="0.3">
      <c r="A668" s="29">
        <v>2095568</v>
      </c>
      <c r="B668" s="1">
        <v>136</v>
      </c>
      <c r="C668" s="1" t="s">
        <v>14</v>
      </c>
      <c r="D668" s="1" t="s">
        <v>43</v>
      </c>
      <c r="E668" s="1" t="s">
        <v>44</v>
      </c>
      <c r="F668" s="47">
        <v>1071</v>
      </c>
      <c r="G668" s="34">
        <v>867.48</v>
      </c>
      <c r="H668" s="1" t="s">
        <v>216</v>
      </c>
      <c r="I668" s="34">
        <v>6.3463E-3</v>
      </c>
      <c r="J668" s="34">
        <v>53.119114000000003</v>
      </c>
      <c r="K668" s="35" t="str">
        <f t="shared" si="50"/>
        <v>Leenderbos, Groote Heide &amp; De Plateaux_H7150</v>
      </c>
      <c r="L668" s="36">
        <f>VLOOKUP(D668,DATA!A:F,5,FALSE)</f>
        <v>1.3726988247862192E-2</v>
      </c>
      <c r="M668" s="37">
        <f>VLOOKUP(D668,DATA!A:F,6,FALSE)</f>
        <v>1285.5</v>
      </c>
      <c r="N668" s="36">
        <f t="shared" si="51"/>
        <v>0.32103633503396156</v>
      </c>
      <c r="O668" s="36">
        <f t="shared" si="52"/>
        <v>0.32106421372368704</v>
      </c>
      <c r="P668" s="36">
        <f t="shared" si="53"/>
        <v>2.7878689725480132E-5</v>
      </c>
      <c r="Q668" s="36">
        <f t="shared" si="54"/>
        <v>0</v>
      </c>
    </row>
    <row r="669" spans="1:17" x14ac:dyDescent="0.3">
      <c r="A669" s="29">
        <v>2095570</v>
      </c>
      <c r="B669" s="1">
        <v>136</v>
      </c>
      <c r="C669" s="1" t="s">
        <v>14</v>
      </c>
      <c r="D669" s="1" t="s">
        <v>22</v>
      </c>
      <c r="E669" s="1" t="s">
        <v>23</v>
      </c>
      <c r="F669" s="47">
        <v>1857</v>
      </c>
      <c r="G669" s="34">
        <v>1416.6</v>
      </c>
      <c r="H669" s="1" t="s">
        <v>216</v>
      </c>
      <c r="I669" s="34">
        <v>9.9416999999999995E-3</v>
      </c>
      <c r="J669" s="34">
        <v>4344.29</v>
      </c>
      <c r="K669" s="35" t="str">
        <f t="shared" si="50"/>
        <v>Leenderbos, Groote Heide &amp; De Plateaux_H91E0C</v>
      </c>
      <c r="L669" s="36">
        <f>VLOOKUP(D669,DATA!A:F,5,FALSE)</f>
        <v>6.9280917156857415E-3</v>
      </c>
      <c r="M669" s="37">
        <f>VLOOKUP(D669,DATA!A:F,6,FALSE)</f>
        <v>2282</v>
      </c>
      <c r="N669" s="36">
        <f t="shared" si="51"/>
        <v>0.24835724968657014</v>
      </c>
      <c r="O669" s="36">
        <f t="shared" si="52"/>
        <v>0.24837431389168274</v>
      </c>
      <c r="P669" s="36">
        <f t="shared" si="53"/>
        <v>1.7064205112604647E-5</v>
      </c>
      <c r="Q669" s="36">
        <f t="shared" si="54"/>
        <v>0</v>
      </c>
    </row>
    <row r="670" spans="1:17" x14ac:dyDescent="0.3">
      <c r="A670" s="29">
        <v>2095601</v>
      </c>
      <c r="B670" s="1">
        <v>136</v>
      </c>
      <c r="C670" s="1" t="s">
        <v>14</v>
      </c>
      <c r="D670" s="1" t="s">
        <v>22</v>
      </c>
      <c r="E670" s="1" t="s">
        <v>23</v>
      </c>
      <c r="F670" s="47">
        <v>1857</v>
      </c>
      <c r="G670" s="34">
        <v>1206.83</v>
      </c>
      <c r="H670" s="1" t="s">
        <v>216</v>
      </c>
      <c r="I670" s="34">
        <v>7.0359000000000003E-3</v>
      </c>
      <c r="J670" s="34">
        <v>7481.4926999999998</v>
      </c>
      <c r="K670" s="35" t="str">
        <f t="shared" si="50"/>
        <v>Leenderbos, Groote Heide &amp; De Plateaux_H91E0C</v>
      </c>
      <c r="L670" s="36">
        <f>VLOOKUP(D670,DATA!A:F,5,FALSE)</f>
        <v>6.9280917156857415E-3</v>
      </c>
      <c r="M670" s="37">
        <f>VLOOKUP(D670,DATA!A:F,6,FALSE)</f>
        <v>2282</v>
      </c>
      <c r="N670" s="36">
        <f t="shared" si="51"/>
        <v>5.8175666682056579E-2</v>
      </c>
      <c r="O670" s="36">
        <f t="shared" si="52"/>
        <v>5.8178500895155888E-2</v>
      </c>
      <c r="P670" s="36">
        <f t="shared" si="53"/>
        <v>2.8342130993092018E-6</v>
      </c>
      <c r="Q670" s="36">
        <f t="shared" si="54"/>
        <v>0</v>
      </c>
    </row>
    <row r="671" spans="1:17" x14ac:dyDescent="0.3">
      <c r="A671" s="29">
        <v>2095602</v>
      </c>
      <c r="B671" s="1">
        <v>136</v>
      </c>
      <c r="C671" s="1" t="s">
        <v>14</v>
      </c>
      <c r="D671" s="1" t="s">
        <v>22</v>
      </c>
      <c r="E671" s="1" t="s">
        <v>23</v>
      </c>
      <c r="F671" s="47">
        <v>1857</v>
      </c>
      <c r="G671" s="34">
        <v>1737.48</v>
      </c>
      <c r="H671" s="1" t="s">
        <v>216</v>
      </c>
      <c r="I671" s="34">
        <v>9.7473999999999998E-3</v>
      </c>
      <c r="J671" s="34">
        <v>2348.9367999999999</v>
      </c>
      <c r="K671" s="35" t="str">
        <f t="shared" si="50"/>
        <v>Leenderbos, Groote Heide &amp; De Plateaux_H91E0C</v>
      </c>
      <c r="L671" s="36">
        <f>VLOOKUP(D671,DATA!A:F,5,FALSE)</f>
        <v>6.9280917156857415E-3</v>
      </c>
      <c r="M671" s="37">
        <f>VLOOKUP(D671,DATA!A:F,6,FALSE)</f>
        <v>2282</v>
      </c>
      <c r="N671" s="36">
        <f t="shared" si="51"/>
        <v>2.2477983385952758</v>
      </c>
      <c r="O671" s="36">
        <f t="shared" si="52"/>
        <v>2.2479467271193894</v>
      </c>
      <c r="P671" s="36">
        <f t="shared" si="53"/>
        <v>1.4838852411358516E-4</v>
      </c>
      <c r="Q671" s="36">
        <f t="shared" si="54"/>
        <v>0</v>
      </c>
    </row>
    <row r="672" spans="1:17" x14ac:dyDescent="0.3">
      <c r="A672" s="29">
        <v>2095603</v>
      </c>
      <c r="B672" s="1">
        <v>136</v>
      </c>
      <c r="C672" s="1" t="s">
        <v>14</v>
      </c>
      <c r="D672" s="1" t="s">
        <v>22</v>
      </c>
      <c r="E672" s="1" t="s">
        <v>23</v>
      </c>
      <c r="F672" s="47">
        <v>1857</v>
      </c>
      <c r="G672" s="34">
        <v>1362.19</v>
      </c>
      <c r="H672" s="1" t="s">
        <v>216</v>
      </c>
      <c r="I672" s="34">
        <v>7.3020999999999997E-3</v>
      </c>
      <c r="J672" s="34">
        <v>960.20214999999996</v>
      </c>
      <c r="K672" s="35" t="str">
        <f t="shared" si="50"/>
        <v>Leenderbos, Groote Heide &amp; De Plateaux_H91E0C</v>
      </c>
      <c r="L672" s="36">
        <f>VLOOKUP(D672,DATA!A:F,5,FALSE)</f>
        <v>6.9280917156857415E-3</v>
      </c>
      <c r="M672" s="37">
        <f>VLOOKUP(D672,DATA!A:F,6,FALSE)</f>
        <v>2282</v>
      </c>
      <c r="N672" s="36">
        <f t="shared" si="51"/>
        <v>0.17049245514167777</v>
      </c>
      <c r="O672" s="36">
        <f t="shared" si="52"/>
        <v>0.1705010658017769</v>
      </c>
      <c r="P672" s="36">
        <f t="shared" si="53"/>
        <v>8.6106600991342486E-6</v>
      </c>
      <c r="Q672" s="36">
        <f t="shared" si="54"/>
        <v>0</v>
      </c>
    </row>
    <row r="673" spans="1:17" x14ac:dyDescent="0.3">
      <c r="A673" s="29">
        <v>2097095</v>
      </c>
      <c r="B673" s="1">
        <v>136</v>
      </c>
      <c r="C673" s="1" t="s">
        <v>14</v>
      </c>
      <c r="D673" s="1" t="s">
        <v>41</v>
      </c>
      <c r="E673" s="1" t="s">
        <v>42</v>
      </c>
      <c r="F673" s="47">
        <v>1071</v>
      </c>
      <c r="G673" s="34">
        <v>863.54</v>
      </c>
      <c r="H673" s="1" t="s">
        <v>216</v>
      </c>
      <c r="I673" s="34">
        <v>6.4295999999999997E-3</v>
      </c>
      <c r="J673" s="34">
        <v>8402.7160000000003</v>
      </c>
      <c r="K673" s="35" t="str">
        <f t="shared" si="50"/>
        <v>Leenderbos, Groote Heide &amp; De Plateaux_H4010A</v>
      </c>
      <c r="L673" s="36">
        <f>VLOOKUP(D673,DATA!A:F,5,FALSE)</f>
        <v>1.3726988247862192E-2</v>
      </c>
      <c r="M673" s="37">
        <f>VLOOKUP(D673,DATA!A:F,6,FALSE)</f>
        <v>1285.5</v>
      </c>
      <c r="N673" s="36">
        <f t="shared" si="51"/>
        <v>0.30418589435316823</v>
      </c>
      <c r="O673" s="36">
        <f t="shared" si="52"/>
        <v>0.30421266101802691</v>
      </c>
      <c r="P673" s="36">
        <f t="shared" si="53"/>
        <v>2.6766664858679512E-5</v>
      </c>
      <c r="Q673" s="36">
        <f t="shared" si="54"/>
        <v>0</v>
      </c>
    </row>
    <row r="674" spans="1:17" x14ac:dyDescent="0.3">
      <c r="A674" s="29">
        <v>2097096</v>
      </c>
      <c r="B674" s="1">
        <v>136</v>
      </c>
      <c r="C674" s="1" t="s">
        <v>14</v>
      </c>
      <c r="D674" s="1" t="s">
        <v>41</v>
      </c>
      <c r="E674" s="1" t="s">
        <v>42</v>
      </c>
      <c r="F674" s="47">
        <v>1071</v>
      </c>
      <c r="G674" s="34">
        <v>869.63</v>
      </c>
      <c r="H674" s="1" t="s">
        <v>216</v>
      </c>
      <c r="I674" s="34">
        <v>6.4926999999999997E-3</v>
      </c>
      <c r="J674" s="34">
        <v>2158.97553851354</v>
      </c>
      <c r="K674" s="35" t="str">
        <f t="shared" si="50"/>
        <v>Leenderbos, Groote Heide &amp; De Plateaux_H4010A</v>
      </c>
      <c r="L674" s="36">
        <f>VLOOKUP(D674,DATA!A:F,5,FALSE)</f>
        <v>1.3726988247862192E-2</v>
      </c>
      <c r="M674" s="37">
        <f>VLOOKUP(D674,DATA!A:F,6,FALSE)</f>
        <v>1285.5</v>
      </c>
      <c r="N674" s="36">
        <f t="shared" si="51"/>
        <v>0.33062049598815213</v>
      </c>
      <c r="O674" s="36">
        <f t="shared" si="52"/>
        <v>0.33064986648892425</v>
      </c>
      <c r="P674" s="36">
        <f t="shared" si="53"/>
        <v>2.9370500772119001E-5</v>
      </c>
      <c r="Q674" s="36">
        <f t="shared" si="54"/>
        <v>0</v>
      </c>
    </row>
    <row r="675" spans="1:17" x14ac:dyDescent="0.3">
      <c r="A675" s="29">
        <v>2097097</v>
      </c>
      <c r="B675" s="1">
        <v>136</v>
      </c>
      <c r="C675" s="1" t="s">
        <v>14</v>
      </c>
      <c r="D675" s="1" t="s">
        <v>28</v>
      </c>
      <c r="E675" s="1" t="s">
        <v>29</v>
      </c>
      <c r="F675" s="47">
        <v>1786</v>
      </c>
      <c r="G675" s="34">
        <v>969.83</v>
      </c>
      <c r="H675" s="1" t="s">
        <v>216</v>
      </c>
      <c r="I675" s="34">
        <v>6.8814999999999996E-3</v>
      </c>
      <c r="J675" s="34">
        <v>1971.13733357759</v>
      </c>
      <c r="K675" s="35" t="str">
        <f t="shared" si="50"/>
        <v>Leenderbos, Groote Heide &amp; De Plateaux_H91D0</v>
      </c>
      <c r="L675" s="36">
        <f>VLOOKUP(D675,DATA!A:F,5,FALSE)</f>
        <v>6.9280917156857415E-3</v>
      </c>
      <c r="M675" s="37">
        <f>VLOOKUP(D675,DATA!A:F,6,FALSE)</f>
        <v>2211</v>
      </c>
      <c r="N675" s="36">
        <f t="shared" si="51"/>
        <v>1.8426716331734941E-2</v>
      </c>
      <c r="O675" s="36">
        <f t="shared" si="52"/>
        <v>1.8427594696706219E-2</v>
      </c>
      <c r="P675" s="36">
        <f t="shared" si="53"/>
        <v>8.7836497127818935E-7</v>
      </c>
      <c r="Q675" s="36">
        <f t="shared" si="54"/>
        <v>0</v>
      </c>
    </row>
    <row r="676" spans="1:17" x14ac:dyDescent="0.3">
      <c r="A676" s="29">
        <v>2097098</v>
      </c>
      <c r="B676" s="1">
        <v>136</v>
      </c>
      <c r="C676" s="1" t="s">
        <v>14</v>
      </c>
      <c r="D676" s="1" t="s">
        <v>22</v>
      </c>
      <c r="E676" s="1" t="s">
        <v>23</v>
      </c>
      <c r="F676" s="47">
        <v>1857</v>
      </c>
      <c r="G676" s="34">
        <v>1214.29</v>
      </c>
      <c r="H676" s="1" t="s">
        <v>216</v>
      </c>
      <c r="I676" s="34">
        <v>8.4373E-3</v>
      </c>
      <c r="J676" s="34">
        <v>0.58587290000000003</v>
      </c>
      <c r="K676" s="35" t="str">
        <f t="shared" si="50"/>
        <v>Leenderbos, Groote Heide &amp; De Plateaux_H91E0C</v>
      </c>
      <c r="L676" s="36">
        <f>VLOOKUP(D676,DATA!A:F,5,FALSE)</f>
        <v>6.9280917156857415E-3</v>
      </c>
      <c r="M676" s="37">
        <f>VLOOKUP(D676,DATA!A:F,6,FALSE)</f>
        <v>2282</v>
      </c>
      <c r="N676" s="36">
        <f t="shared" si="51"/>
        <v>6.1259557368924203E-2</v>
      </c>
      <c r="O676" s="36">
        <f t="shared" si="52"/>
        <v>6.1263136169705426E-2</v>
      </c>
      <c r="P676" s="36">
        <f t="shared" si="53"/>
        <v>3.5788007812231903E-6</v>
      </c>
      <c r="Q676" s="36">
        <f t="shared" si="54"/>
        <v>0</v>
      </c>
    </row>
    <row r="677" spans="1:17" x14ac:dyDescent="0.3">
      <c r="A677" s="29">
        <v>2097130</v>
      </c>
      <c r="B677" s="1">
        <v>136</v>
      </c>
      <c r="C677" s="1" t="s">
        <v>14</v>
      </c>
      <c r="D677" s="1" t="s">
        <v>22</v>
      </c>
      <c r="E677" s="1" t="s">
        <v>23</v>
      </c>
      <c r="F677" s="47">
        <v>1857</v>
      </c>
      <c r="G677" s="34">
        <v>1582.04</v>
      </c>
      <c r="H677" s="1" t="s">
        <v>216</v>
      </c>
      <c r="I677" s="34">
        <v>8.8994999999999994E-3</v>
      </c>
      <c r="J677" s="34">
        <v>1805.1538</v>
      </c>
      <c r="K677" s="35" t="str">
        <f t="shared" si="50"/>
        <v>Leenderbos, Groote Heide &amp; De Plateaux_H91E0C</v>
      </c>
      <c r="L677" s="36">
        <f>VLOOKUP(D677,DATA!A:F,5,FALSE)</f>
        <v>6.9280917156857415E-3</v>
      </c>
      <c r="M677" s="37">
        <f>VLOOKUP(D677,DATA!A:F,6,FALSE)</f>
        <v>2282</v>
      </c>
      <c r="N677" s="36">
        <f t="shared" si="51"/>
        <v>0.77722954426685176</v>
      </c>
      <c r="O677" s="36">
        <f t="shared" si="52"/>
        <v>0.77727709454547467</v>
      </c>
      <c r="P677" s="36">
        <f t="shared" si="53"/>
        <v>4.7550278622909836E-5</v>
      </c>
      <c r="Q677" s="36">
        <f t="shared" si="54"/>
        <v>0</v>
      </c>
    </row>
    <row r="678" spans="1:17" x14ac:dyDescent="0.3">
      <c r="A678" s="29">
        <v>2097131</v>
      </c>
      <c r="B678" s="1">
        <v>136</v>
      </c>
      <c r="C678" s="1" t="s">
        <v>14</v>
      </c>
      <c r="D678" s="1" t="s">
        <v>22</v>
      </c>
      <c r="E678" s="1" t="s">
        <v>23</v>
      </c>
      <c r="F678" s="47">
        <v>1857</v>
      </c>
      <c r="G678" s="34">
        <v>1364.17</v>
      </c>
      <c r="H678" s="1" t="s">
        <v>216</v>
      </c>
      <c r="I678" s="34">
        <v>7.6838999999999996E-3</v>
      </c>
      <c r="J678" s="34">
        <v>1422.2775999999999</v>
      </c>
      <c r="K678" s="35" t="str">
        <f t="shared" si="50"/>
        <v>Leenderbos, Groote Heide &amp; De Plateaux_H91E0C</v>
      </c>
      <c r="L678" s="36">
        <f>VLOOKUP(D678,DATA!A:F,5,FALSE)</f>
        <v>6.9280917156857415E-3</v>
      </c>
      <c r="M678" s="37">
        <f>VLOOKUP(D678,DATA!A:F,6,FALSE)</f>
        <v>2282</v>
      </c>
      <c r="N678" s="36">
        <f t="shared" si="51"/>
        <v>0.17284325055124961</v>
      </c>
      <c r="O678" s="36">
        <f t="shared" si="52"/>
        <v>0.1728524361607664</v>
      </c>
      <c r="P678" s="36">
        <f t="shared" si="53"/>
        <v>9.1856095167930363E-6</v>
      </c>
      <c r="Q678" s="36">
        <f t="shared" si="54"/>
        <v>0</v>
      </c>
    </row>
    <row r="679" spans="1:17" x14ac:dyDescent="0.3">
      <c r="A679" s="29">
        <v>2098625</v>
      </c>
      <c r="B679" s="1">
        <v>136</v>
      </c>
      <c r="C679" s="1" t="s">
        <v>14</v>
      </c>
      <c r="D679" s="1" t="s">
        <v>41</v>
      </c>
      <c r="E679" s="1" t="s">
        <v>42</v>
      </c>
      <c r="F679" s="47">
        <v>1071</v>
      </c>
      <c r="G679" s="34">
        <v>857.08</v>
      </c>
      <c r="H679" s="1" t="s">
        <v>216</v>
      </c>
      <c r="I679" s="34">
        <v>6.4473000000000004E-3</v>
      </c>
      <c r="J679" s="34">
        <v>6837.0784718127197</v>
      </c>
      <c r="K679" s="35" t="str">
        <f t="shared" si="50"/>
        <v>Leenderbos, Groote Heide &amp; De Plateaux_H4010A</v>
      </c>
      <c r="L679" s="36">
        <f>VLOOKUP(D679,DATA!A:F,5,FALSE)</f>
        <v>1.3726988247862192E-2</v>
      </c>
      <c r="M679" s="37">
        <f>VLOOKUP(D679,DATA!A:F,6,FALSE)</f>
        <v>1285.5</v>
      </c>
      <c r="N679" s="36">
        <f t="shared" si="51"/>
        <v>0.27844507572046445</v>
      </c>
      <c r="O679" s="36">
        <f t="shared" si="52"/>
        <v>0.27846965113404665</v>
      </c>
      <c r="P679" s="36">
        <f t="shared" si="53"/>
        <v>2.4575413582195171E-5</v>
      </c>
      <c r="Q679" s="36">
        <f t="shared" si="54"/>
        <v>0</v>
      </c>
    </row>
    <row r="680" spans="1:17" x14ac:dyDescent="0.3">
      <c r="A680" s="29">
        <v>2098626</v>
      </c>
      <c r="B680" s="1">
        <v>136</v>
      </c>
      <c r="C680" s="1" t="s">
        <v>14</v>
      </c>
      <c r="D680" s="1" t="s">
        <v>41</v>
      </c>
      <c r="E680" s="1" t="s">
        <v>42</v>
      </c>
      <c r="F680" s="47">
        <v>1071</v>
      </c>
      <c r="G680" s="34">
        <v>929.54</v>
      </c>
      <c r="H680" s="1" t="s">
        <v>216</v>
      </c>
      <c r="I680" s="34">
        <v>6.8367999999999996E-3</v>
      </c>
      <c r="J680" s="34">
        <v>697.45504732084396</v>
      </c>
      <c r="K680" s="35" t="str">
        <f t="shared" si="50"/>
        <v>Leenderbos, Groote Heide &amp; De Plateaux_H4010A</v>
      </c>
      <c r="L680" s="36">
        <f>VLOOKUP(D680,DATA!A:F,5,FALSE)</f>
        <v>1.3726988247862192E-2</v>
      </c>
      <c r="M680" s="37">
        <f>VLOOKUP(D680,DATA!A:F,6,FALSE)</f>
        <v>1285.5</v>
      </c>
      <c r="N680" s="36">
        <f t="shared" si="51"/>
        <v>0.74930451964462175</v>
      </c>
      <c r="O680" s="36">
        <f t="shared" si="52"/>
        <v>0.7493743171855296</v>
      </c>
      <c r="P680" s="36">
        <f t="shared" si="53"/>
        <v>6.9797540907856614E-5</v>
      </c>
      <c r="Q680" s="36">
        <f t="shared" si="54"/>
        <v>0</v>
      </c>
    </row>
    <row r="681" spans="1:17" x14ac:dyDescent="0.3">
      <c r="A681" s="29">
        <v>2098626</v>
      </c>
      <c r="B681" s="1">
        <v>136</v>
      </c>
      <c r="C681" s="1" t="s">
        <v>14</v>
      </c>
      <c r="D681" s="1" t="s">
        <v>28</v>
      </c>
      <c r="E681" s="1" t="s">
        <v>29</v>
      </c>
      <c r="F681" s="47">
        <v>1786</v>
      </c>
      <c r="G681" s="34">
        <v>929.54</v>
      </c>
      <c r="H681" s="1" t="s">
        <v>216</v>
      </c>
      <c r="I681" s="34">
        <v>6.8367999999999996E-3</v>
      </c>
      <c r="J681" s="34">
        <v>211.88714999999999</v>
      </c>
      <c r="K681" s="35" t="str">
        <f t="shared" si="50"/>
        <v>Leenderbos, Groote Heide &amp; De Plateaux_H91D0</v>
      </c>
      <c r="L681" s="36">
        <f>VLOOKUP(D681,DATA!A:F,5,FALSE)</f>
        <v>6.9280917156857415E-3</v>
      </c>
      <c r="M681" s="37">
        <f>VLOOKUP(D681,DATA!A:F,6,FALSE)</f>
        <v>2211</v>
      </c>
      <c r="N681" s="36">
        <f t="shared" si="51"/>
        <v>1.3939320396053946E-2</v>
      </c>
      <c r="O681" s="36">
        <f t="shared" si="52"/>
        <v>1.3939980569185457E-2</v>
      </c>
      <c r="P681" s="36">
        <f t="shared" si="53"/>
        <v>6.6017313151041368E-7</v>
      </c>
      <c r="Q681" s="36">
        <f t="shared" si="54"/>
        <v>0</v>
      </c>
    </row>
    <row r="682" spans="1:17" x14ac:dyDescent="0.3">
      <c r="A682" s="29">
        <v>2098628</v>
      </c>
      <c r="B682" s="1">
        <v>136</v>
      </c>
      <c r="C682" s="1" t="s">
        <v>14</v>
      </c>
      <c r="D682" s="1" t="s">
        <v>22</v>
      </c>
      <c r="E682" s="1" t="s">
        <v>23</v>
      </c>
      <c r="F682" s="47">
        <v>1857</v>
      </c>
      <c r="G682" s="34">
        <v>1577.57</v>
      </c>
      <c r="H682" s="1" t="s">
        <v>216</v>
      </c>
      <c r="I682" s="34">
        <v>1.0969400000000001E-2</v>
      </c>
      <c r="J682" s="34">
        <v>5587.2169999999996</v>
      </c>
      <c r="K682" s="35" t="str">
        <f t="shared" si="50"/>
        <v>Leenderbos, Groote Heide &amp; De Plateaux_H91E0C</v>
      </c>
      <c r="L682" s="36">
        <f>VLOOKUP(D682,DATA!A:F,5,FALSE)</f>
        <v>6.9280917156857415E-3</v>
      </c>
      <c r="M682" s="37">
        <f>VLOOKUP(D682,DATA!A:F,6,FALSE)</f>
        <v>2282</v>
      </c>
      <c r="N682" s="36">
        <f t="shared" si="51"/>
        <v>0.75370737560220136</v>
      </c>
      <c r="O682" s="36">
        <f t="shared" si="52"/>
        <v>0.75376422551636535</v>
      </c>
      <c r="P682" s="36">
        <f t="shared" si="53"/>
        <v>5.684991416399221E-5</v>
      </c>
      <c r="Q682" s="36">
        <f t="shared" si="54"/>
        <v>0</v>
      </c>
    </row>
    <row r="683" spans="1:17" x14ac:dyDescent="0.3">
      <c r="A683" s="29">
        <v>2098644</v>
      </c>
      <c r="B683" s="1">
        <v>136</v>
      </c>
      <c r="C683" s="1" t="s">
        <v>14</v>
      </c>
      <c r="D683" s="1" t="s">
        <v>41</v>
      </c>
      <c r="E683" s="1" t="s">
        <v>42</v>
      </c>
      <c r="F683" s="47">
        <v>1071</v>
      </c>
      <c r="G683" s="34">
        <v>952.89</v>
      </c>
      <c r="H683" s="1" t="s">
        <v>216</v>
      </c>
      <c r="I683" s="34">
        <v>6.3898999999999996E-3</v>
      </c>
      <c r="J683" s="34">
        <v>1619.9093</v>
      </c>
      <c r="K683" s="35" t="str">
        <f t="shared" si="50"/>
        <v>Leenderbos, Groote Heide &amp; De Plateaux_H4010A</v>
      </c>
      <c r="L683" s="36">
        <f>VLOOKUP(D683,DATA!A:F,5,FALSE)</f>
        <v>1.3726988247862192E-2</v>
      </c>
      <c r="M683" s="37">
        <f>VLOOKUP(D683,DATA!A:F,6,FALSE)</f>
        <v>1285.5</v>
      </c>
      <c r="N683" s="36">
        <f t="shared" si="51"/>
        <v>1.0295153012841056</v>
      </c>
      <c r="O683" s="36">
        <f t="shared" si="52"/>
        <v>1.0296046784298267</v>
      </c>
      <c r="P683" s="36">
        <f t="shared" si="53"/>
        <v>8.9377145721103446E-5</v>
      </c>
      <c r="Q683" s="36">
        <f t="shared" si="54"/>
        <v>0</v>
      </c>
    </row>
    <row r="684" spans="1:17" x14ac:dyDescent="0.3">
      <c r="A684" s="29">
        <v>2098659</v>
      </c>
      <c r="B684" s="1">
        <v>136</v>
      </c>
      <c r="C684" s="1" t="s">
        <v>14</v>
      </c>
      <c r="D684" s="1" t="s">
        <v>22</v>
      </c>
      <c r="E684" s="1" t="s">
        <v>23</v>
      </c>
      <c r="F684" s="47">
        <v>1857</v>
      </c>
      <c r="G684" s="34">
        <v>1211.68</v>
      </c>
      <c r="H684" s="1" t="s">
        <v>216</v>
      </c>
      <c r="I684" s="34">
        <v>6.9237999999999999E-3</v>
      </c>
      <c r="J684" s="34">
        <v>1108.3131000000001</v>
      </c>
      <c r="K684" s="35" t="str">
        <f t="shared" si="50"/>
        <v>Leenderbos, Groote Heide &amp; De Plateaux_H91E0C</v>
      </c>
      <c r="L684" s="36">
        <f>VLOOKUP(D684,DATA!A:F,5,FALSE)</f>
        <v>6.9280917156857415E-3</v>
      </c>
      <c r="M684" s="37">
        <f>VLOOKUP(D684,DATA!A:F,6,FALSE)</f>
        <v>2282</v>
      </c>
      <c r="N684" s="36">
        <f t="shared" si="51"/>
        <v>6.0162457861053176E-2</v>
      </c>
      <c r="O684" s="36">
        <f t="shared" si="52"/>
        <v>6.016534211008933E-2</v>
      </c>
      <c r="P684" s="36">
        <f t="shared" si="53"/>
        <v>2.8842490361544182E-6</v>
      </c>
      <c r="Q684" s="36">
        <f t="shared" si="54"/>
        <v>0</v>
      </c>
    </row>
    <row r="685" spans="1:17" x14ac:dyDescent="0.3">
      <c r="A685" s="29">
        <v>2098660</v>
      </c>
      <c r="B685" s="1">
        <v>136</v>
      </c>
      <c r="C685" s="1" t="s">
        <v>14</v>
      </c>
      <c r="D685" s="1" t="s">
        <v>22</v>
      </c>
      <c r="E685" s="1" t="s">
        <v>23</v>
      </c>
      <c r="F685" s="47">
        <v>1857</v>
      </c>
      <c r="G685" s="34">
        <v>1388.94</v>
      </c>
      <c r="H685" s="1" t="s">
        <v>216</v>
      </c>
      <c r="I685" s="34">
        <v>7.9801999999999998E-3</v>
      </c>
      <c r="J685" s="34">
        <v>7037.5590000000002</v>
      </c>
      <c r="K685" s="35" t="str">
        <f t="shared" si="50"/>
        <v>Leenderbos, Groote Heide &amp; De Plateaux_H91E0C</v>
      </c>
      <c r="L685" s="36">
        <f>VLOOKUP(D685,DATA!A:F,5,FALSE)</f>
        <v>6.9280917156857415E-3</v>
      </c>
      <c r="M685" s="37">
        <f>VLOOKUP(D685,DATA!A:F,6,FALSE)</f>
        <v>2282</v>
      </c>
      <c r="N685" s="36">
        <f t="shared" si="51"/>
        <v>0.20513543429670983</v>
      </c>
      <c r="O685" s="36">
        <f t="shared" si="52"/>
        <v>0.20514675278012362</v>
      </c>
      <c r="P685" s="36">
        <f t="shared" si="53"/>
        <v>1.131848341379138E-5</v>
      </c>
      <c r="Q685" s="36">
        <f t="shared" si="54"/>
        <v>0</v>
      </c>
    </row>
    <row r="686" spans="1:17" x14ac:dyDescent="0.3">
      <c r="A686" s="29">
        <v>2100154</v>
      </c>
      <c r="B686" s="1">
        <v>136</v>
      </c>
      <c r="C686" s="1" t="s">
        <v>14</v>
      </c>
      <c r="D686" s="1" t="s">
        <v>41</v>
      </c>
      <c r="E686" s="1" t="s">
        <v>42</v>
      </c>
      <c r="F686" s="47">
        <v>1071</v>
      </c>
      <c r="G686" s="34">
        <v>856.23</v>
      </c>
      <c r="H686" s="1" t="s">
        <v>216</v>
      </c>
      <c r="I686" s="34">
        <v>6.4479999999999997E-3</v>
      </c>
      <c r="J686" s="34">
        <v>3505.0742482298401</v>
      </c>
      <c r="K686" s="35" t="str">
        <f t="shared" si="50"/>
        <v>Leenderbos, Groote Heide &amp; De Plateaux_H4010A</v>
      </c>
      <c r="L686" s="36">
        <f>VLOOKUP(D686,DATA!A:F,5,FALSE)</f>
        <v>1.3726988247862192E-2</v>
      </c>
      <c r="M686" s="37">
        <f>VLOOKUP(D686,DATA!A:F,6,FALSE)</f>
        <v>1285.5</v>
      </c>
      <c r="N686" s="36">
        <f t="shared" si="51"/>
        <v>0.27522396538299254</v>
      </c>
      <c r="O686" s="36">
        <f t="shared" si="52"/>
        <v>0.27524825992534652</v>
      </c>
      <c r="P686" s="36">
        <f t="shared" si="53"/>
        <v>2.4294542353975324E-5</v>
      </c>
      <c r="Q686" s="36">
        <f t="shared" si="54"/>
        <v>0</v>
      </c>
    </row>
    <row r="687" spans="1:17" x14ac:dyDescent="0.3">
      <c r="A687" s="29">
        <v>2100155</v>
      </c>
      <c r="B687" s="1">
        <v>136</v>
      </c>
      <c r="C687" s="1" t="s">
        <v>14</v>
      </c>
      <c r="D687" s="1" t="s">
        <v>28</v>
      </c>
      <c r="E687" s="1" t="s">
        <v>29</v>
      </c>
      <c r="F687" s="47">
        <v>1786</v>
      </c>
      <c r="G687" s="34">
        <v>1002.64</v>
      </c>
      <c r="H687" s="1" t="s">
        <v>216</v>
      </c>
      <c r="I687" s="34">
        <v>7.1253000000000002E-3</v>
      </c>
      <c r="J687" s="34">
        <v>4392.004825</v>
      </c>
      <c r="K687" s="35" t="str">
        <f t="shared" si="50"/>
        <v>Leenderbos, Groote Heide &amp; De Plateaux_H91D0</v>
      </c>
      <c r="L687" s="36">
        <f>VLOOKUP(D687,DATA!A:F,5,FALSE)</f>
        <v>6.9280917156857415E-3</v>
      </c>
      <c r="M687" s="37">
        <f>VLOOKUP(D687,DATA!A:F,6,FALSE)</f>
        <v>2211</v>
      </c>
      <c r="N687" s="36">
        <f t="shared" si="51"/>
        <v>2.3128491313936309E-2</v>
      </c>
      <c r="O687" s="36">
        <f t="shared" si="52"/>
        <v>2.3129632809805539E-2</v>
      </c>
      <c r="P687" s="36">
        <f t="shared" si="53"/>
        <v>1.1414958692307353E-6</v>
      </c>
      <c r="Q687" s="36">
        <f t="shared" si="54"/>
        <v>0</v>
      </c>
    </row>
    <row r="688" spans="1:17" x14ac:dyDescent="0.3">
      <c r="A688" s="29">
        <v>2100156</v>
      </c>
      <c r="B688" s="1">
        <v>136</v>
      </c>
      <c r="C688" s="1" t="s">
        <v>14</v>
      </c>
      <c r="D688" s="1" t="s">
        <v>22</v>
      </c>
      <c r="E688" s="1" t="s">
        <v>23</v>
      </c>
      <c r="F688" s="47">
        <v>1857</v>
      </c>
      <c r="G688" s="34">
        <v>1375.21</v>
      </c>
      <c r="H688" s="1" t="s">
        <v>216</v>
      </c>
      <c r="I688" s="34">
        <v>9.6921999999999998E-3</v>
      </c>
      <c r="J688" s="34">
        <v>5743.9516999999996</v>
      </c>
      <c r="K688" s="35" t="str">
        <f t="shared" si="50"/>
        <v>Leenderbos, Groote Heide &amp; De Plateaux_H91E0C</v>
      </c>
      <c r="L688" s="36">
        <f>VLOOKUP(D688,DATA!A:F,5,FALSE)</f>
        <v>6.9280917156857415E-3</v>
      </c>
      <c r="M688" s="37">
        <f>VLOOKUP(D688,DATA!A:F,6,FALSE)</f>
        <v>2282</v>
      </c>
      <c r="N688" s="36">
        <f t="shared" si="51"/>
        <v>0.18655644944517974</v>
      </c>
      <c r="O688" s="36">
        <f t="shared" si="52"/>
        <v>0.18656895347005506</v>
      </c>
      <c r="P688" s="36">
        <f t="shared" si="53"/>
        <v>1.2504024875320541E-5</v>
      </c>
      <c r="Q688" s="36">
        <f t="shared" si="54"/>
        <v>0</v>
      </c>
    </row>
    <row r="689" spans="1:17" x14ac:dyDescent="0.3">
      <c r="A689" s="29">
        <v>2100173</v>
      </c>
      <c r="B689" s="1">
        <v>136</v>
      </c>
      <c r="C689" s="1" t="s">
        <v>14</v>
      </c>
      <c r="D689" s="1" t="s">
        <v>41</v>
      </c>
      <c r="E689" s="1" t="s">
        <v>42</v>
      </c>
      <c r="F689" s="47">
        <v>1071</v>
      </c>
      <c r="G689" s="34">
        <v>925.87</v>
      </c>
      <c r="H689" s="1" t="s">
        <v>216</v>
      </c>
      <c r="I689" s="34">
        <v>6.3198000000000004E-3</v>
      </c>
      <c r="J689" s="34">
        <v>7140.6196</v>
      </c>
      <c r="K689" s="35" t="str">
        <f t="shared" si="50"/>
        <v>Leenderbos, Groote Heide &amp; De Plateaux_H4010A</v>
      </c>
      <c r="L689" s="36">
        <f>VLOOKUP(D689,DATA!A:F,5,FALSE)</f>
        <v>1.3726988247862192E-2</v>
      </c>
      <c r="M689" s="37">
        <f>VLOOKUP(D689,DATA!A:F,6,FALSE)</f>
        <v>1285.5</v>
      </c>
      <c r="N689" s="36">
        <f t="shared" si="51"/>
        <v>0.71275348997193988</v>
      </c>
      <c r="O689" s="36">
        <f t="shared" si="52"/>
        <v>0.71281488454522468</v>
      </c>
      <c r="P689" s="36">
        <f t="shared" si="53"/>
        <v>6.1394573284800913E-5</v>
      </c>
      <c r="Q689" s="36">
        <f t="shared" si="54"/>
        <v>0</v>
      </c>
    </row>
    <row r="690" spans="1:17" x14ac:dyDescent="0.3">
      <c r="A690" s="29">
        <v>2100173</v>
      </c>
      <c r="B690" s="1">
        <v>136</v>
      </c>
      <c r="C690" s="1" t="s">
        <v>14</v>
      </c>
      <c r="D690" s="1" t="s">
        <v>43</v>
      </c>
      <c r="E690" s="1" t="s">
        <v>44</v>
      </c>
      <c r="F690" s="47">
        <v>1071</v>
      </c>
      <c r="G690" s="34">
        <v>925.87</v>
      </c>
      <c r="H690" s="1" t="s">
        <v>216</v>
      </c>
      <c r="I690" s="34">
        <v>6.3198000000000004E-3</v>
      </c>
      <c r="J690" s="34">
        <v>515.28700000000003</v>
      </c>
      <c r="K690" s="35" t="str">
        <f t="shared" si="50"/>
        <v>Leenderbos, Groote Heide &amp; De Plateaux_H7150</v>
      </c>
      <c r="L690" s="36">
        <f>VLOOKUP(D690,DATA!A:F,5,FALSE)</f>
        <v>1.3726988247862192E-2</v>
      </c>
      <c r="M690" s="37">
        <f>VLOOKUP(D690,DATA!A:F,6,FALSE)</f>
        <v>1285.5</v>
      </c>
      <c r="N690" s="36">
        <f t="shared" si="51"/>
        <v>0.71275348997193988</v>
      </c>
      <c r="O690" s="36">
        <f t="shared" si="52"/>
        <v>0.71281488454522468</v>
      </c>
      <c r="P690" s="36">
        <f t="shared" si="53"/>
        <v>6.1394573284800913E-5</v>
      </c>
      <c r="Q690" s="36">
        <f t="shared" si="54"/>
        <v>0</v>
      </c>
    </row>
    <row r="691" spans="1:17" x14ac:dyDescent="0.3">
      <c r="A691" s="29">
        <v>2100188</v>
      </c>
      <c r="B691" s="1">
        <v>136</v>
      </c>
      <c r="C691" s="1" t="s">
        <v>14</v>
      </c>
      <c r="D691" s="1" t="s">
        <v>22</v>
      </c>
      <c r="E691" s="1" t="s">
        <v>23</v>
      </c>
      <c r="F691" s="47">
        <v>1857</v>
      </c>
      <c r="G691" s="34">
        <v>1292.1099999999999</v>
      </c>
      <c r="H691" s="1" t="s">
        <v>216</v>
      </c>
      <c r="I691" s="34">
        <v>7.2611000000000004E-3</v>
      </c>
      <c r="J691" s="34">
        <v>2684.9367999999999</v>
      </c>
      <c r="K691" s="35" t="str">
        <f t="shared" si="50"/>
        <v>Leenderbos, Groote Heide &amp; De Plateaux_H91E0C</v>
      </c>
      <c r="L691" s="36">
        <f>VLOOKUP(D691,DATA!A:F,5,FALSE)</f>
        <v>6.9280917156857415E-3</v>
      </c>
      <c r="M691" s="37">
        <f>VLOOKUP(D691,DATA!A:F,6,FALSE)</f>
        <v>2282</v>
      </c>
      <c r="N691" s="36">
        <f t="shared" si="51"/>
        <v>0.10498593047855304</v>
      </c>
      <c r="O691" s="36">
        <f t="shared" si="52"/>
        <v>0.10499120644301016</v>
      </c>
      <c r="P691" s="36">
        <f t="shared" si="53"/>
        <v>5.2759644571243047E-6</v>
      </c>
      <c r="Q691" s="36">
        <f t="shared" si="54"/>
        <v>0</v>
      </c>
    </row>
    <row r="692" spans="1:17" x14ac:dyDescent="0.3">
      <c r="A692" s="29">
        <v>2100189</v>
      </c>
      <c r="B692" s="1">
        <v>136</v>
      </c>
      <c r="C692" s="1" t="s">
        <v>14</v>
      </c>
      <c r="D692" s="1" t="s">
        <v>22</v>
      </c>
      <c r="E692" s="1" t="s">
        <v>23</v>
      </c>
      <c r="F692" s="47">
        <v>1857</v>
      </c>
      <c r="G692" s="34">
        <v>1169.6300000000001</v>
      </c>
      <c r="H692" s="1" t="s">
        <v>216</v>
      </c>
      <c r="I692" s="34">
        <v>6.6994999999999997E-3</v>
      </c>
      <c r="J692" s="34">
        <v>773.14655000000005</v>
      </c>
      <c r="K692" s="35" t="str">
        <f t="shared" si="50"/>
        <v>Leenderbos, Groote Heide &amp; De Plateaux_H91E0C</v>
      </c>
      <c r="L692" s="36">
        <f>VLOOKUP(D692,DATA!A:F,5,FALSE)</f>
        <v>6.9280917156857415E-3</v>
      </c>
      <c r="M692" s="37">
        <f>VLOOKUP(D692,DATA!A:F,6,FALSE)</f>
        <v>2282</v>
      </c>
      <c r="N692" s="36">
        <f t="shared" si="51"/>
        <v>4.4964547080392062E-2</v>
      </c>
      <c r="O692" s="36">
        <f t="shared" si="52"/>
        <v>4.4966633208575219E-2</v>
      </c>
      <c r="P692" s="36">
        <f t="shared" si="53"/>
        <v>2.086128183156899E-6</v>
      </c>
      <c r="Q692" s="36">
        <f t="shared" si="54"/>
        <v>0</v>
      </c>
    </row>
    <row r="693" spans="1:17" x14ac:dyDescent="0.3">
      <c r="A693" s="29">
        <v>2101683</v>
      </c>
      <c r="B693" s="1">
        <v>136</v>
      </c>
      <c r="C693" s="1" t="s">
        <v>14</v>
      </c>
      <c r="D693" s="1" t="s">
        <v>41</v>
      </c>
      <c r="E693" s="1" t="s">
        <v>42</v>
      </c>
      <c r="F693" s="47">
        <v>1071</v>
      </c>
      <c r="G693" s="34">
        <v>894.31</v>
      </c>
      <c r="H693" s="1" t="s">
        <v>216</v>
      </c>
      <c r="I693" s="34">
        <v>6.7904999999999997E-3</v>
      </c>
      <c r="J693" s="34">
        <v>2691.6145000000001</v>
      </c>
      <c r="K693" s="35" t="str">
        <f t="shared" si="50"/>
        <v>Leenderbos, Groote Heide &amp; De Plateaux_H4010A</v>
      </c>
      <c r="L693" s="36">
        <f>VLOOKUP(D693,DATA!A:F,5,FALSE)</f>
        <v>1.3726988247862192E-2</v>
      </c>
      <c r="M693" s="37">
        <f>VLOOKUP(D693,DATA!A:F,6,FALSE)</f>
        <v>1285.5</v>
      </c>
      <c r="N693" s="36">
        <f t="shared" si="51"/>
        <v>0.46332138614396035</v>
      </c>
      <c r="O693" s="36">
        <f t="shared" si="52"/>
        <v>0.46336437566047939</v>
      </c>
      <c r="P693" s="36">
        <f t="shared" si="53"/>
        <v>4.2989516519043036E-5</v>
      </c>
      <c r="Q693" s="36">
        <f t="shared" si="54"/>
        <v>0</v>
      </c>
    </row>
    <row r="694" spans="1:17" x14ac:dyDescent="0.3">
      <c r="A694" s="29">
        <v>2101684</v>
      </c>
      <c r="B694" s="1">
        <v>136</v>
      </c>
      <c r="C694" s="1" t="s">
        <v>14</v>
      </c>
      <c r="D694" s="1" t="s">
        <v>41</v>
      </c>
      <c r="E694" s="1" t="s">
        <v>42</v>
      </c>
      <c r="F694" s="47">
        <v>1071</v>
      </c>
      <c r="G694" s="34">
        <v>929.78</v>
      </c>
      <c r="H694" s="1" t="s">
        <v>216</v>
      </c>
      <c r="I694" s="34">
        <v>6.8459999999999997E-3</v>
      </c>
      <c r="J694" s="34">
        <v>0.19078920999999999</v>
      </c>
      <c r="K694" s="35" t="str">
        <f t="shared" si="50"/>
        <v>Leenderbos, Groote Heide &amp; De Plateaux_H4010A</v>
      </c>
      <c r="L694" s="36">
        <f>VLOOKUP(D694,DATA!A:F,5,FALSE)</f>
        <v>1.3726988247862192E-2</v>
      </c>
      <c r="M694" s="37">
        <f>VLOOKUP(D694,DATA!A:F,6,FALSE)</f>
        <v>1285.5</v>
      </c>
      <c r="N694" s="36">
        <f t="shared" si="51"/>
        <v>0.75175856880871372</v>
      </c>
      <c r="O694" s="36">
        <f t="shared" si="52"/>
        <v>0.7518286874454323</v>
      </c>
      <c r="P694" s="36">
        <f t="shared" si="53"/>
        <v>7.0118636718574656E-5</v>
      </c>
      <c r="Q694" s="36">
        <f t="shared" si="54"/>
        <v>0</v>
      </c>
    </row>
    <row r="695" spans="1:17" x14ac:dyDescent="0.3">
      <c r="A695" s="29">
        <v>2101685</v>
      </c>
      <c r="B695" s="1">
        <v>136</v>
      </c>
      <c r="C695" s="1" t="s">
        <v>14</v>
      </c>
      <c r="D695" s="1" t="s">
        <v>22</v>
      </c>
      <c r="E695" s="1" t="s">
        <v>23</v>
      </c>
      <c r="F695" s="47">
        <v>1857</v>
      </c>
      <c r="G695" s="34">
        <v>1298.1099999999999</v>
      </c>
      <c r="H695" s="1" t="s">
        <v>216</v>
      </c>
      <c r="I695" s="34">
        <v>9.0662999999999994E-3</v>
      </c>
      <c r="J695" s="34">
        <v>503.33909999999997</v>
      </c>
      <c r="K695" s="35" t="str">
        <f t="shared" si="50"/>
        <v>Leenderbos, Groote Heide &amp; De Plateaux_H91E0C</v>
      </c>
      <c r="L695" s="36">
        <f>VLOOKUP(D695,DATA!A:F,5,FALSE)</f>
        <v>6.9280917156857415E-3</v>
      </c>
      <c r="M695" s="37">
        <f>VLOOKUP(D695,DATA!A:F,6,FALSE)</f>
        <v>2282</v>
      </c>
      <c r="N695" s="36">
        <f t="shared" si="51"/>
        <v>0.10943714171308225</v>
      </c>
      <c r="O695" s="36">
        <f t="shared" si="52"/>
        <v>0.10944400838860069</v>
      </c>
      <c r="P695" s="36">
        <f t="shared" si="53"/>
        <v>6.8666755184410011E-6</v>
      </c>
      <c r="Q695" s="36">
        <f t="shared" si="54"/>
        <v>0</v>
      </c>
    </row>
    <row r="696" spans="1:17" x14ac:dyDescent="0.3">
      <c r="A696" s="29">
        <v>2101686</v>
      </c>
      <c r="B696" s="1">
        <v>136</v>
      </c>
      <c r="C696" s="1" t="s">
        <v>14</v>
      </c>
      <c r="D696" s="1" t="s">
        <v>22</v>
      </c>
      <c r="E696" s="1" t="s">
        <v>23</v>
      </c>
      <c r="F696" s="47">
        <v>1857</v>
      </c>
      <c r="G696" s="34">
        <v>1696.35</v>
      </c>
      <c r="H696" s="1" t="s">
        <v>216</v>
      </c>
      <c r="I696" s="34">
        <v>1.18096E-2</v>
      </c>
      <c r="J696" s="34">
        <v>146.1474</v>
      </c>
      <c r="K696" s="35" t="str">
        <f t="shared" si="50"/>
        <v>Leenderbos, Groote Heide &amp; De Plateaux_H91E0C</v>
      </c>
      <c r="L696" s="36">
        <f>VLOOKUP(D696,DATA!A:F,5,FALSE)</f>
        <v>6.9280917156857415E-3</v>
      </c>
      <c r="M696" s="37">
        <f>VLOOKUP(D696,DATA!A:F,6,FALSE)</f>
        <v>2282</v>
      </c>
      <c r="N696" s="36">
        <f t="shared" si="51"/>
        <v>1.699931256990286</v>
      </c>
      <c r="O696" s="36">
        <f t="shared" si="52"/>
        <v>1.700067983006488</v>
      </c>
      <c r="P696" s="36">
        <f t="shared" si="53"/>
        <v>1.3672601620196012E-4</v>
      </c>
      <c r="Q696" s="36">
        <f t="shared" si="54"/>
        <v>0</v>
      </c>
    </row>
    <row r="697" spans="1:17" x14ac:dyDescent="0.3">
      <c r="A697" s="29">
        <v>2101702</v>
      </c>
      <c r="B697" s="1">
        <v>136</v>
      </c>
      <c r="C697" s="1" t="s">
        <v>14</v>
      </c>
      <c r="D697" s="1" t="s">
        <v>41</v>
      </c>
      <c r="E697" s="1" t="s">
        <v>42</v>
      </c>
      <c r="F697" s="47">
        <v>1071</v>
      </c>
      <c r="G697" s="34">
        <v>877.89</v>
      </c>
      <c r="H697" s="1" t="s">
        <v>216</v>
      </c>
      <c r="I697" s="34">
        <v>6.0206000000000001E-3</v>
      </c>
      <c r="J697" s="34">
        <v>4739.2830000000004</v>
      </c>
      <c r="K697" s="35" t="str">
        <f t="shared" si="50"/>
        <v>Leenderbos, Groote Heide &amp; De Plateaux_H4010A</v>
      </c>
      <c r="L697" s="36">
        <f>VLOOKUP(D697,DATA!A:F,5,FALSE)</f>
        <v>1.3726988247862192E-2</v>
      </c>
      <c r="M697" s="37">
        <f>VLOOKUP(D697,DATA!A:F,6,FALSE)</f>
        <v>1285.5</v>
      </c>
      <c r="N697" s="36">
        <f t="shared" si="51"/>
        <v>0.37016884102443587</v>
      </c>
      <c r="O697" s="36">
        <f t="shared" si="52"/>
        <v>0.37019932152556773</v>
      </c>
      <c r="P697" s="36">
        <f t="shared" si="53"/>
        <v>3.0480501131857629E-5</v>
      </c>
      <c r="Q697" s="36">
        <f t="shared" si="54"/>
        <v>0</v>
      </c>
    </row>
    <row r="698" spans="1:17" x14ac:dyDescent="0.3">
      <c r="A698" s="29">
        <v>2101702</v>
      </c>
      <c r="B698" s="1">
        <v>136</v>
      </c>
      <c r="C698" s="1" t="s">
        <v>14</v>
      </c>
      <c r="D698" s="1" t="s">
        <v>43</v>
      </c>
      <c r="E698" s="1" t="s">
        <v>44</v>
      </c>
      <c r="F698" s="47">
        <v>1071</v>
      </c>
      <c r="G698" s="34">
        <v>877.89</v>
      </c>
      <c r="H698" s="1" t="s">
        <v>216</v>
      </c>
      <c r="I698" s="34">
        <v>6.0206000000000001E-3</v>
      </c>
      <c r="J698" s="34">
        <v>852.59929999999997</v>
      </c>
      <c r="K698" s="35" t="str">
        <f t="shared" si="50"/>
        <v>Leenderbos, Groote Heide &amp; De Plateaux_H7150</v>
      </c>
      <c r="L698" s="36">
        <f>VLOOKUP(D698,DATA!A:F,5,FALSE)</f>
        <v>1.3726988247862192E-2</v>
      </c>
      <c r="M698" s="37">
        <f>VLOOKUP(D698,DATA!A:F,6,FALSE)</f>
        <v>1285.5</v>
      </c>
      <c r="N698" s="36">
        <f t="shared" si="51"/>
        <v>0.37016884102443587</v>
      </c>
      <c r="O698" s="36">
        <f t="shared" si="52"/>
        <v>0.37019932152556773</v>
      </c>
      <c r="P698" s="36">
        <f t="shared" si="53"/>
        <v>3.0480501131857629E-5</v>
      </c>
      <c r="Q698" s="36">
        <f t="shared" si="54"/>
        <v>0</v>
      </c>
    </row>
    <row r="699" spans="1:17" x14ac:dyDescent="0.3">
      <c r="A699" s="29">
        <v>2101703</v>
      </c>
      <c r="B699" s="1">
        <v>136</v>
      </c>
      <c r="C699" s="1" t="s">
        <v>14</v>
      </c>
      <c r="D699" s="1" t="s">
        <v>41</v>
      </c>
      <c r="E699" s="1" t="s">
        <v>42</v>
      </c>
      <c r="F699" s="47">
        <v>1071</v>
      </c>
      <c r="G699" s="34">
        <v>916.77</v>
      </c>
      <c r="H699" s="1" t="s">
        <v>216</v>
      </c>
      <c r="I699" s="34">
        <v>6.3029000000000002E-3</v>
      </c>
      <c r="J699" s="34">
        <v>3219.7665999999999</v>
      </c>
      <c r="K699" s="35" t="str">
        <f t="shared" si="50"/>
        <v>Leenderbos, Groote Heide &amp; De Plateaux_H4010A</v>
      </c>
      <c r="L699" s="36">
        <f>VLOOKUP(D699,DATA!A:F,5,FALSE)</f>
        <v>1.3726988247862192E-2</v>
      </c>
      <c r="M699" s="37">
        <f>VLOOKUP(D699,DATA!A:F,6,FALSE)</f>
        <v>1285.5</v>
      </c>
      <c r="N699" s="36">
        <f t="shared" si="51"/>
        <v>0.62958278763478792</v>
      </c>
      <c r="O699" s="36">
        <f t="shared" si="52"/>
        <v>0.62963691840283109</v>
      </c>
      <c r="P699" s="36">
        <f t="shared" si="53"/>
        <v>5.4130768043170185E-5</v>
      </c>
      <c r="Q699" s="36">
        <f t="shared" si="54"/>
        <v>0</v>
      </c>
    </row>
    <row r="700" spans="1:17" x14ac:dyDescent="0.3">
      <c r="A700" s="29">
        <v>2101703</v>
      </c>
      <c r="B700" s="1">
        <v>136</v>
      </c>
      <c r="C700" s="1" t="s">
        <v>14</v>
      </c>
      <c r="D700" s="1" t="s">
        <v>43</v>
      </c>
      <c r="E700" s="1" t="s">
        <v>44</v>
      </c>
      <c r="F700" s="47">
        <v>1071</v>
      </c>
      <c r="G700" s="34">
        <v>916.77</v>
      </c>
      <c r="H700" s="1" t="s">
        <v>216</v>
      </c>
      <c r="I700" s="34">
        <v>6.3029000000000002E-3</v>
      </c>
      <c r="J700" s="34">
        <v>1806.5962</v>
      </c>
      <c r="K700" s="35" t="str">
        <f t="shared" si="50"/>
        <v>Leenderbos, Groote Heide &amp; De Plateaux_H7150</v>
      </c>
      <c r="L700" s="36">
        <f>VLOOKUP(D700,DATA!A:F,5,FALSE)</f>
        <v>1.3726988247862192E-2</v>
      </c>
      <c r="M700" s="37">
        <f>VLOOKUP(D700,DATA!A:F,6,FALSE)</f>
        <v>1285.5</v>
      </c>
      <c r="N700" s="36">
        <f t="shared" si="51"/>
        <v>0.62958278763478792</v>
      </c>
      <c r="O700" s="36">
        <f t="shared" si="52"/>
        <v>0.62963691840283109</v>
      </c>
      <c r="P700" s="36">
        <f t="shared" si="53"/>
        <v>5.4130768043170185E-5</v>
      </c>
      <c r="Q700" s="36">
        <f t="shared" si="54"/>
        <v>0</v>
      </c>
    </row>
    <row r="701" spans="1:17" x14ac:dyDescent="0.3">
      <c r="A701" s="29">
        <v>2101718</v>
      </c>
      <c r="B701" s="1">
        <v>136</v>
      </c>
      <c r="C701" s="1" t="s">
        <v>14</v>
      </c>
      <c r="D701" s="1" t="s">
        <v>22</v>
      </c>
      <c r="E701" s="1" t="s">
        <v>23</v>
      </c>
      <c r="F701" s="47">
        <v>1857</v>
      </c>
      <c r="G701" s="34">
        <v>1239.57</v>
      </c>
      <c r="H701" s="1" t="s">
        <v>216</v>
      </c>
      <c r="I701" s="34">
        <v>6.8992999999999997E-3</v>
      </c>
      <c r="J701" s="34">
        <v>383.01328000000001</v>
      </c>
      <c r="K701" s="35" t="str">
        <f t="shared" si="50"/>
        <v>Leenderbos, Groote Heide &amp; De Plateaux_H91E0C</v>
      </c>
      <c r="L701" s="36">
        <f>VLOOKUP(D701,DATA!A:F,5,FALSE)</f>
        <v>6.9280917156857415E-3</v>
      </c>
      <c r="M701" s="37">
        <f>VLOOKUP(D701,DATA!A:F,6,FALSE)</f>
        <v>2282</v>
      </c>
      <c r="N701" s="36">
        <f t="shared" si="51"/>
        <v>7.2977033425732835E-2</v>
      </c>
      <c r="O701" s="36">
        <f t="shared" si="52"/>
        <v>7.2980519191306034E-2</v>
      </c>
      <c r="P701" s="36">
        <f t="shared" si="53"/>
        <v>3.4857655731995729E-6</v>
      </c>
      <c r="Q701" s="36">
        <f t="shared" si="54"/>
        <v>0</v>
      </c>
    </row>
    <row r="702" spans="1:17" x14ac:dyDescent="0.3">
      <c r="A702" s="29">
        <v>2103210</v>
      </c>
      <c r="B702" s="1">
        <v>136</v>
      </c>
      <c r="C702" s="1" t="s">
        <v>14</v>
      </c>
      <c r="D702" s="1" t="s">
        <v>28</v>
      </c>
      <c r="E702" s="1" t="s">
        <v>29</v>
      </c>
      <c r="F702" s="47">
        <v>1786</v>
      </c>
      <c r="G702" s="34">
        <v>1643.18</v>
      </c>
      <c r="H702" s="1" t="s">
        <v>216</v>
      </c>
      <c r="I702" s="34">
        <v>1.2142E-2</v>
      </c>
      <c r="J702" s="34">
        <v>257.63718</v>
      </c>
      <c r="K702" s="35" t="str">
        <f t="shared" si="50"/>
        <v>Leenderbos, Groote Heide &amp; De Plateaux_H91D0</v>
      </c>
      <c r="L702" s="36">
        <f>VLOOKUP(D702,DATA!A:F,5,FALSE)</f>
        <v>6.9280917156857415E-3</v>
      </c>
      <c r="M702" s="37">
        <f>VLOOKUP(D702,DATA!A:F,6,FALSE)</f>
        <v>2211</v>
      </c>
      <c r="N702" s="36">
        <f t="shared" si="51"/>
        <v>1.9191513568931224</v>
      </c>
      <c r="O702" s="36">
        <f t="shared" si="52"/>
        <v>1.9193097057252957</v>
      </c>
      <c r="P702" s="36">
        <f t="shared" si="53"/>
        <v>1.5834883217324958E-4</v>
      </c>
      <c r="Q702" s="36">
        <f t="shared" si="54"/>
        <v>0</v>
      </c>
    </row>
    <row r="703" spans="1:17" x14ac:dyDescent="0.3">
      <c r="A703" s="29">
        <v>2103212</v>
      </c>
      <c r="B703" s="1">
        <v>136</v>
      </c>
      <c r="C703" s="1" t="s">
        <v>14</v>
      </c>
      <c r="D703" s="1" t="s">
        <v>41</v>
      </c>
      <c r="E703" s="1" t="s">
        <v>42</v>
      </c>
      <c r="F703" s="47">
        <v>1071</v>
      </c>
      <c r="G703" s="34">
        <v>853.12</v>
      </c>
      <c r="H703" s="1" t="s">
        <v>216</v>
      </c>
      <c r="I703" s="34">
        <v>6.4748000000000002E-3</v>
      </c>
      <c r="J703" s="34">
        <v>4244.5544223706802</v>
      </c>
      <c r="K703" s="35" t="str">
        <f t="shared" si="50"/>
        <v>Leenderbos, Groote Heide &amp; De Plateaux_H4010A</v>
      </c>
      <c r="L703" s="36">
        <f>VLOOKUP(D703,DATA!A:F,5,FALSE)</f>
        <v>1.3726988247862192E-2</v>
      </c>
      <c r="M703" s="37">
        <f>VLOOKUP(D703,DATA!A:F,6,FALSE)</f>
        <v>1285.5</v>
      </c>
      <c r="N703" s="36">
        <f t="shared" si="51"/>
        <v>0.26375200375530855</v>
      </c>
      <c r="O703" s="36">
        <f t="shared" si="52"/>
        <v>0.26377538510688331</v>
      </c>
      <c r="P703" s="36">
        <f t="shared" si="53"/>
        <v>2.3381351574758291E-5</v>
      </c>
      <c r="Q703" s="36">
        <f t="shared" si="54"/>
        <v>0</v>
      </c>
    </row>
    <row r="704" spans="1:17" x14ac:dyDescent="0.3">
      <c r="A704" s="29">
        <v>2103213</v>
      </c>
      <c r="B704" s="1">
        <v>136</v>
      </c>
      <c r="C704" s="1" t="s">
        <v>14</v>
      </c>
      <c r="D704" s="1" t="s">
        <v>28</v>
      </c>
      <c r="E704" s="1" t="s">
        <v>29</v>
      </c>
      <c r="F704" s="47">
        <v>1786</v>
      </c>
      <c r="G704" s="34">
        <v>1191.32</v>
      </c>
      <c r="H704" s="1" t="s">
        <v>216</v>
      </c>
      <c r="I704" s="34">
        <v>8.4886000000000007E-3</v>
      </c>
      <c r="J704" s="34">
        <v>2359.8346978258601</v>
      </c>
      <c r="K704" s="35" t="str">
        <f t="shared" si="50"/>
        <v>Leenderbos, Groote Heide &amp; De Plateaux_H91D0</v>
      </c>
      <c r="L704" s="36">
        <f>VLOOKUP(D704,DATA!A:F,5,FALSE)</f>
        <v>6.9280917156857415E-3</v>
      </c>
      <c r="M704" s="37">
        <f>VLOOKUP(D704,DATA!A:F,6,FALSE)</f>
        <v>2211</v>
      </c>
      <c r="N704" s="36">
        <f t="shared" si="51"/>
        <v>8.5424615168979409E-2</v>
      </c>
      <c r="O704" s="36">
        <f t="shared" si="52"/>
        <v>8.5429634829239279E-2</v>
      </c>
      <c r="P704" s="36">
        <f t="shared" si="53"/>
        <v>5.0196602598695517E-6</v>
      </c>
      <c r="Q704" s="36">
        <f t="shared" si="54"/>
        <v>0</v>
      </c>
    </row>
    <row r="705" spans="1:17" x14ac:dyDescent="0.3">
      <c r="A705" s="29">
        <v>2103214</v>
      </c>
      <c r="B705" s="1">
        <v>136</v>
      </c>
      <c r="C705" s="1" t="s">
        <v>14</v>
      </c>
      <c r="D705" s="1" t="s">
        <v>22</v>
      </c>
      <c r="E705" s="1" t="s">
        <v>23</v>
      </c>
      <c r="F705" s="47">
        <v>1857</v>
      </c>
      <c r="G705" s="34">
        <v>1647.95</v>
      </c>
      <c r="H705" s="1" t="s">
        <v>216</v>
      </c>
      <c r="I705" s="34">
        <v>1.1576599999999999E-2</v>
      </c>
      <c r="J705" s="34">
        <v>5799.2120000000004</v>
      </c>
      <c r="K705" s="35" t="str">
        <f t="shared" si="50"/>
        <v>Leenderbos, Groote Heide &amp; De Plateaux_H91E0C</v>
      </c>
      <c r="L705" s="36">
        <f>VLOOKUP(D705,DATA!A:F,5,FALSE)</f>
        <v>6.9280917156857415E-3</v>
      </c>
      <c r="M705" s="37">
        <f>VLOOKUP(D705,DATA!A:F,6,FALSE)</f>
        <v>2282</v>
      </c>
      <c r="N705" s="36">
        <f t="shared" si="51"/>
        <v>1.2215528561725519</v>
      </c>
      <c r="O705" s="36">
        <f t="shared" si="52"/>
        <v>1.2216496362810327</v>
      </c>
      <c r="P705" s="36">
        <f t="shared" si="53"/>
        <v>9.6780108480798432E-5</v>
      </c>
      <c r="Q705" s="36">
        <f t="shared" si="54"/>
        <v>0</v>
      </c>
    </row>
    <row r="706" spans="1:17" x14ac:dyDescent="0.3">
      <c r="A706" s="29">
        <v>2103231</v>
      </c>
      <c r="B706" s="1">
        <v>136</v>
      </c>
      <c r="C706" s="1" t="s">
        <v>14</v>
      </c>
      <c r="D706" s="1" t="s">
        <v>41</v>
      </c>
      <c r="E706" s="1" t="s">
        <v>42</v>
      </c>
      <c r="F706" s="47">
        <v>1071</v>
      </c>
      <c r="G706" s="34">
        <v>849.92</v>
      </c>
      <c r="H706" s="1" t="s">
        <v>216</v>
      </c>
      <c r="I706" s="34">
        <v>5.8523000000000004E-3</v>
      </c>
      <c r="J706" s="34">
        <v>3864.6293999999998</v>
      </c>
      <c r="K706" s="35" t="str">
        <f t="shared" si="50"/>
        <v>Leenderbos, Groote Heide &amp; De Plateaux_H4010A</v>
      </c>
      <c r="L706" s="36">
        <f>VLOOKUP(D706,DATA!A:F,5,FALSE)</f>
        <v>1.3726988247862192E-2</v>
      </c>
      <c r="M706" s="37">
        <f>VLOOKUP(D706,DATA!A:F,6,FALSE)</f>
        <v>1285.5</v>
      </c>
      <c r="N706" s="36">
        <f t="shared" si="51"/>
        <v>0.25244572494615058</v>
      </c>
      <c r="O706" s="36">
        <f t="shared" si="52"/>
        <v>0.252465954647697</v>
      </c>
      <c r="P706" s="36">
        <f t="shared" si="53"/>
        <v>2.0229701546414791E-5</v>
      </c>
      <c r="Q706" s="36">
        <f t="shared" si="54"/>
        <v>0</v>
      </c>
    </row>
    <row r="707" spans="1:17" x14ac:dyDescent="0.3">
      <c r="A707" s="29">
        <v>2103231</v>
      </c>
      <c r="B707" s="1">
        <v>136</v>
      </c>
      <c r="C707" s="1" t="s">
        <v>14</v>
      </c>
      <c r="D707" s="1" t="s">
        <v>43</v>
      </c>
      <c r="E707" s="1" t="s">
        <v>44</v>
      </c>
      <c r="F707" s="47">
        <v>1071</v>
      </c>
      <c r="G707" s="34">
        <v>849.92</v>
      </c>
      <c r="H707" s="1" t="s">
        <v>216</v>
      </c>
      <c r="I707" s="34">
        <v>5.8523000000000004E-3</v>
      </c>
      <c r="J707" s="34">
        <v>1230.3486</v>
      </c>
      <c r="K707" s="35" t="str">
        <f t="shared" ref="K707:K770" si="55">_xlfn.CONCAT(C707,"_",D707)</f>
        <v>Leenderbos, Groote Heide &amp; De Plateaux_H7150</v>
      </c>
      <c r="L707" s="36">
        <f>VLOOKUP(D707,DATA!A:F,5,FALSE)</f>
        <v>1.3726988247862192E-2</v>
      </c>
      <c r="M707" s="37">
        <f>VLOOKUP(D707,DATA!A:F,6,FALSE)</f>
        <v>1285.5</v>
      </c>
      <c r="N707" s="36">
        <f t="shared" ref="N707:N770" si="56">100/(1+EXP(-L707*(G707-M707)))</f>
        <v>0.25244572494615058</v>
      </c>
      <c r="O707" s="36">
        <f t="shared" ref="O707:O770" si="57">100/(1+EXP(-L707*((G707+I707)-M707)))</f>
        <v>0.252465954647697</v>
      </c>
      <c r="P707" s="36">
        <f t="shared" ref="P707:P770" si="58">O707-N707</f>
        <v>2.0229701546414791E-5</v>
      </c>
      <c r="Q707" s="36">
        <f t="shared" ref="Q707:Q770" si="59">IF(AND(H707&lt;&gt;"below",I707&gt;=0.005),J707*P707/100,0)</f>
        <v>0</v>
      </c>
    </row>
    <row r="708" spans="1:17" x14ac:dyDescent="0.3">
      <c r="A708" s="29">
        <v>2103232</v>
      </c>
      <c r="B708" s="1">
        <v>136</v>
      </c>
      <c r="C708" s="1" t="s">
        <v>14</v>
      </c>
      <c r="D708" s="1" t="s">
        <v>41</v>
      </c>
      <c r="E708" s="1" t="s">
        <v>42</v>
      </c>
      <c r="F708" s="47">
        <v>1071</v>
      </c>
      <c r="G708" s="34">
        <v>938.46</v>
      </c>
      <c r="H708" s="1" t="s">
        <v>216</v>
      </c>
      <c r="I708" s="34">
        <v>6.4275000000000001E-3</v>
      </c>
      <c r="J708" s="34">
        <v>964.33594000000005</v>
      </c>
      <c r="K708" s="35" t="str">
        <f t="shared" si="55"/>
        <v>Leenderbos, Groote Heide &amp; De Plateaux_H4010A</v>
      </c>
      <c r="L708" s="36">
        <f>VLOOKUP(D708,DATA!A:F,5,FALSE)</f>
        <v>1.3726988247862192E-2</v>
      </c>
      <c r="M708" s="37">
        <f>VLOOKUP(D708,DATA!A:F,6,FALSE)</f>
        <v>1285.5</v>
      </c>
      <c r="N708" s="36">
        <f t="shared" si="56"/>
        <v>0.84608062910878556</v>
      </c>
      <c r="O708" s="36">
        <f t="shared" si="57"/>
        <v>0.84615465059826789</v>
      </c>
      <c r="P708" s="36">
        <f t="shared" si="58"/>
        <v>7.4021489482323233E-5</v>
      </c>
      <c r="Q708" s="36">
        <f t="shared" si="59"/>
        <v>0</v>
      </c>
    </row>
    <row r="709" spans="1:17" x14ac:dyDescent="0.3">
      <c r="A709" s="29">
        <v>2104740</v>
      </c>
      <c r="B709" s="1">
        <v>136</v>
      </c>
      <c r="C709" s="1" t="s">
        <v>14</v>
      </c>
      <c r="D709" s="1" t="s">
        <v>28</v>
      </c>
      <c r="E709" s="1" t="s">
        <v>29</v>
      </c>
      <c r="F709" s="47">
        <v>1786</v>
      </c>
      <c r="G709" s="34">
        <v>1256.08</v>
      </c>
      <c r="H709" s="1" t="s">
        <v>216</v>
      </c>
      <c r="I709" s="34">
        <v>9.6167000000000006E-3</v>
      </c>
      <c r="J709" s="34">
        <v>66.857665999999995</v>
      </c>
      <c r="K709" s="35" t="str">
        <f t="shared" si="55"/>
        <v>Leenderbos, Groote Heide &amp; De Plateaux_H91D0</v>
      </c>
      <c r="L709" s="36">
        <f>VLOOKUP(D709,DATA!A:F,5,FALSE)</f>
        <v>6.9280917156857415E-3</v>
      </c>
      <c r="M709" s="37">
        <f>VLOOKUP(D709,DATA!A:F,6,FALSE)</f>
        <v>2211</v>
      </c>
      <c r="N709" s="36">
        <f t="shared" si="56"/>
        <v>0.13372880965833409</v>
      </c>
      <c r="O709" s="36">
        <f t="shared" si="57"/>
        <v>0.13373770777178579</v>
      </c>
      <c r="P709" s="36">
        <f t="shared" si="58"/>
        <v>8.8981134516996629E-6</v>
      </c>
      <c r="Q709" s="36">
        <f t="shared" si="59"/>
        <v>0</v>
      </c>
    </row>
    <row r="710" spans="1:17" x14ac:dyDescent="0.3">
      <c r="A710" s="29">
        <v>2104741</v>
      </c>
      <c r="B710" s="1">
        <v>136</v>
      </c>
      <c r="C710" s="1" t="s">
        <v>14</v>
      </c>
      <c r="D710" s="1" t="s">
        <v>41</v>
      </c>
      <c r="E710" s="1" t="s">
        <v>42</v>
      </c>
      <c r="F710" s="47">
        <v>1071</v>
      </c>
      <c r="G710" s="34">
        <v>920.55</v>
      </c>
      <c r="H710" s="1" t="s">
        <v>216</v>
      </c>
      <c r="I710" s="34">
        <v>7.0101E-3</v>
      </c>
      <c r="J710" s="34">
        <v>4634.2388011104003</v>
      </c>
      <c r="K710" s="35" t="str">
        <f t="shared" si="55"/>
        <v>Leenderbos, Groote Heide &amp; De Plateaux_H4010A</v>
      </c>
      <c r="L710" s="36">
        <f>VLOOKUP(D710,DATA!A:F,5,FALSE)</f>
        <v>1.3726988247862192E-2</v>
      </c>
      <c r="M710" s="37">
        <f>VLOOKUP(D710,DATA!A:F,6,FALSE)</f>
        <v>1285.5</v>
      </c>
      <c r="N710" s="36">
        <f t="shared" si="56"/>
        <v>0.66289070542818906</v>
      </c>
      <c r="O710" s="36">
        <f t="shared" si="57"/>
        <v>0.66295407394487849</v>
      </c>
      <c r="P710" s="36">
        <f t="shared" si="58"/>
        <v>6.3368516689421561E-5</v>
      </c>
      <c r="Q710" s="36">
        <f t="shared" si="59"/>
        <v>0</v>
      </c>
    </row>
    <row r="711" spans="1:17" x14ac:dyDescent="0.3">
      <c r="A711" s="29">
        <v>2104742</v>
      </c>
      <c r="B711" s="1">
        <v>136</v>
      </c>
      <c r="C711" s="1" t="s">
        <v>14</v>
      </c>
      <c r="D711" s="1" t="s">
        <v>22</v>
      </c>
      <c r="E711" s="1" t="s">
        <v>23</v>
      </c>
      <c r="F711" s="47">
        <v>1857</v>
      </c>
      <c r="G711" s="34">
        <v>1063.3900000000001</v>
      </c>
      <c r="H711" s="1" t="s">
        <v>216</v>
      </c>
      <c r="I711" s="34">
        <v>7.9164999999999999E-3</v>
      </c>
      <c r="J711" s="34">
        <v>862.44794000000002</v>
      </c>
      <c r="K711" s="35" t="str">
        <f t="shared" si="55"/>
        <v>Leenderbos, Groote Heide &amp; De Plateaux_H91E0C</v>
      </c>
      <c r="L711" s="36">
        <f>VLOOKUP(D711,DATA!A:F,5,FALSE)</f>
        <v>6.9280917156857415E-3</v>
      </c>
      <c r="M711" s="37">
        <f>VLOOKUP(D711,DATA!A:F,6,FALSE)</f>
        <v>2282</v>
      </c>
      <c r="N711" s="36">
        <f t="shared" si="56"/>
        <v>2.1543371072801708E-2</v>
      </c>
      <c r="O711" s="36">
        <f t="shared" si="57"/>
        <v>2.1544552423491764E-2</v>
      </c>
      <c r="P711" s="36">
        <f t="shared" si="58"/>
        <v>1.1813506900562598E-6</v>
      </c>
      <c r="Q711" s="36">
        <f t="shared" si="59"/>
        <v>0</v>
      </c>
    </row>
    <row r="712" spans="1:17" x14ac:dyDescent="0.3">
      <c r="A712" s="29">
        <v>2104743</v>
      </c>
      <c r="B712" s="1">
        <v>136</v>
      </c>
      <c r="C712" s="1" t="s">
        <v>14</v>
      </c>
      <c r="D712" s="1" t="s">
        <v>22</v>
      </c>
      <c r="E712" s="1" t="s">
        <v>23</v>
      </c>
      <c r="F712" s="47">
        <v>1857</v>
      </c>
      <c r="G712" s="34">
        <v>1595.57</v>
      </c>
      <c r="H712" s="1" t="s">
        <v>216</v>
      </c>
      <c r="I712" s="34">
        <v>1.1271400000000001E-2</v>
      </c>
      <c r="J712" s="34">
        <v>8063.5316999999995</v>
      </c>
      <c r="K712" s="35" t="str">
        <f t="shared" si="55"/>
        <v>Leenderbos, Groote Heide &amp; De Plateaux_H91E0C</v>
      </c>
      <c r="L712" s="36">
        <f>VLOOKUP(D712,DATA!A:F,5,FALSE)</f>
        <v>6.9280917156857415E-3</v>
      </c>
      <c r="M712" s="37">
        <f>VLOOKUP(D712,DATA!A:F,6,FALSE)</f>
        <v>2282</v>
      </c>
      <c r="N712" s="36">
        <f t="shared" si="56"/>
        <v>0.85295715027831287</v>
      </c>
      <c r="O712" s="36">
        <f t="shared" si="57"/>
        <v>0.85302319150600059</v>
      </c>
      <c r="P712" s="36">
        <f t="shared" si="58"/>
        <v>6.6041227687718695E-5</v>
      </c>
      <c r="Q712" s="36">
        <f t="shared" si="59"/>
        <v>0</v>
      </c>
    </row>
    <row r="713" spans="1:17" x14ac:dyDescent="0.3">
      <c r="A713" s="29">
        <v>2104760</v>
      </c>
      <c r="B713" s="1">
        <v>136</v>
      </c>
      <c r="C713" s="1" t="s">
        <v>14</v>
      </c>
      <c r="D713" s="1" t="s">
        <v>41</v>
      </c>
      <c r="E713" s="1" t="s">
        <v>42</v>
      </c>
      <c r="F713" s="47">
        <v>1071</v>
      </c>
      <c r="G713" s="34">
        <v>851.77</v>
      </c>
      <c r="H713" s="1" t="s">
        <v>216</v>
      </c>
      <c r="I713" s="34">
        <v>5.8836000000000001E-3</v>
      </c>
      <c r="J713" s="34">
        <v>6548.384</v>
      </c>
      <c r="K713" s="35" t="str">
        <f t="shared" si="55"/>
        <v>Leenderbos, Groote Heide &amp; De Plateaux_H4010A</v>
      </c>
      <c r="L713" s="36">
        <f>VLOOKUP(D713,DATA!A:F,5,FALSE)</f>
        <v>1.3726988247862192E-2</v>
      </c>
      <c r="M713" s="37">
        <f>VLOOKUP(D713,DATA!A:F,6,FALSE)</f>
        <v>1285.5</v>
      </c>
      <c r="N713" s="36">
        <f t="shared" si="56"/>
        <v>0.25892184927315082</v>
      </c>
      <c r="O713" s="36">
        <f t="shared" si="57"/>
        <v>0.25894270755860926</v>
      </c>
      <c r="P713" s="36">
        <f t="shared" si="58"/>
        <v>2.0858285458447146E-5</v>
      </c>
      <c r="Q713" s="36">
        <f t="shared" si="59"/>
        <v>0</v>
      </c>
    </row>
    <row r="714" spans="1:17" x14ac:dyDescent="0.3">
      <c r="A714" s="29">
        <v>2104760</v>
      </c>
      <c r="B714" s="1">
        <v>136</v>
      </c>
      <c r="C714" s="1" t="s">
        <v>14</v>
      </c>
      <c r="D714" s="1" t="s">
        <v>43</v>
      </c>
      <c r="E714" s="1" t="s">
        <v>44</v>
      </c>
      <c r="F714" s="47">
        <v>1071</v>
      </c>
      <c r="G714" s="34">
        <v>851.77</v>
      </c>
      <c r="H714" s="1" t="s">
        <v>216</v>
      </c>
      <c r="I714" s="34">
        <v>5.8836000000000001E-3</v>
      </c>
      <c r="J714" s="34">
        <v>1212.7598</v>
      </c>
      <c r="K714" s="35" t="str">
        <f t="shared" si="55"/>
        <v>Leenderbos, Groote Heide &amp; De Plateaux_H7150</v>
      </c>
      <c r="L714" s="36">
        <f>VLOOKUP(D714,DATA!A:F,5,FALSE)</f>
        <v>1.3726988247862192E-2</v>
      </c>
      <c r="M714" s="37">
        <f>VLOOKUP(D714,DATA!A:F,6,FALSE)</f>
        <v>1285.5</v>
      </c>
      <c r="N714" s="36">
        <f t="shared" si="56"/>
        <v>0.25892184927315082</v>
      </c>
      <c r="O714" s="36">
        <f t="shared" si="57"/>
        <v>0.25894270755860926</v>
      </c>
      <c r="P714" s="36">
        <f t="shared" si="58"/>
        <v>2.0858285458447146E-5</v>
      </c>
      <c r="Q714" s="36">
        <f t="shared" si="59"/>
        <v>0</v>
      </c>
    </row>
    <row r="715" spans="1:17" x14ac:dyDescent="0.3">
      <c r="A715" s="29">
        <v>2104761</v>
      </c>
      <c r="B715" s="1">
        <v>136</v>
      </c>
      <c r="C715" s="1" t="s">
        <v>14</v>
      </c>
      <c r="D715" s="1" t="s">
        <v>41</v>
      </c>
      <c r="E715" s="1" t="s">
        <v>42</v>
      </c>
      <c r="F715" s="47">
        <v>1071</v>
      </c>
      <c r="G715" s="34">
        <v>841.38</v>
      </c>
      <c r="H715" s="1" t="s">
        <v>216</v>
      </c>
      <c r="I715" s="34">
        <v>5.7134000000000004E-3</v>
      </c>
      <c r="J715" s="34">
        <v>5099.5722999999998</v>
      </c>
      <c r="K715" s="35" t="str">
        <f t="shared" si="55"/>
        <v>Leenderbos, Groote Heide &amp; De Plateaux_H4010A</v>
      </c>
      <c r="L715" s="36">
        <f>VLOOKUP(D715,DATA!A:F,5,FALSE)</f>
        <v>1.3726988247862192E-2</v>
      </c>
      <c r="M715" s="37">
        <f>VLOOKUP(D715,DATA!A:F,6,FALSE)</f>
        <v>1285.5</v>
      </c>
      <c r="N715" s="36">
        <f t="shared" si="56"/>
        <v>0.22458338975090239</v>
      </c>
      <c r="O715" s="36">
        <f t="shared" si="57"/>
        <v>0.2246009644552881</v>
      </c>
      <c r="P715" s="36">
        <f t="shared" si="58"/>
        <v>1.757470438570885E-5</v>
      </c>
      <c r="Q715" s="36">
        <f t="shared" si="59"/>
        <v>0</v>
      </c>
    </row>
    <row r="716" spans="1:17" x14ac:dyDescent="0.3">
      <c r="A716" s="29">
        <v>2104761</v>
      </c>
      <c r="B716" s="1">
        <v>136</v>
      </c>
      <c r="C716" s="1" t="s">
        <v>14</v>
      </c>
      <c r="D716" s="1" t="s">
        <v>43</v>
      </c>
      <c r="E716" s="1" t="s">
        <v>44</v>
      </c>
      <c r="F716" s="47">
        <v>1071</v>
      </c>
      <c r="G716" s="34">
        <v>841.38</v>
      </c>
      <c r="H716" s="1" t="s">
        <v>216</v>
      </c>
      <c r="I716" s="34">
        <v>5.7134000000000004E-3</v>
      </c>
      <c r="J716" s="34">
        <v>1672.2686000000001</v>
      </c>
      <c r="K716" s="35" t="str">
        <f t="shared" si="55"/>
        <v>Leenderbos, Groote Heide &amp; De Plateaux_H7150</v>
      </c>
      <c r="L716" s="36">
        <f>VLOOKUP(D716,DATA!A:F,5,FALSE)</f>
        <v>1.3726988247862192E-2</v>
      </c>
      <c r="M716" s="37">
        <f>VLOOKUP(D716,DATA!A:F,6,FALSE)</f>
        <v>1285.5</v>
      </c>
      <c r="N716" s="36">
        <f t="shared" si="56"/>
        <v>0.22458338975090239</v>
      </c>
      <c r="O716" s="36">
        <f t="shared" si="57"/>
        <v>0.2246009644552881</v>
      </c>
      <c r="P716" s="36">
        <f t="shared" si="58"/>
        <v>1.757470438570885E-5</v>
      </c>
      <c r="Q716" s="36">
        <f t="shared" si="59"/>
        <v>0</v>
      </c>
    </row>
    <row r="717" spans="1:17" x14ac:dyDescent="0.3">
      <c r="A717" s="29">
        <v>2106268</v>
      </c>
      <c r="B717" s="1">
        <v>136</v>
      </c>
      <c r="C717" s="1" t="s">
        <v>14</v>
      </c>
      <c r="D717" s="1" t="s">
        <v>28</v>
      </c>
      <c r="E717" s="1" t="s">
        <v>29</v>
      </c>
      <c r="F717" s="47">
        <v>1786</v>
      </c>
      <c r="G717" s="34">
        <v>1424</v>
      </c>
      <c r="H717" s="1" t="s">
        <v>216</v>
      </c>
      <c r="I717" s="34">
        <v>1.07104E-2</v>
      </c>
      <c r="J717" s="34">
        <v>2857.4358000000002</v>
      </c>
      <c r="K717" s="35" t="str">
        <f t="shared" si="55"/>
        <v>Leenderbos, Groote Heide &amp; De Plateaux_H91D0</v>
      </c>
      <c r="L717" s="36">
        <f>VLOOKUP(D717,DATA!A:F,5,FALSE)</f>
        <v>6.9280917156857415E-3</v>
      </c>
      <c r="M717" s="37">
        <f>VLOOKUP(D717,DATA!A:F,6,FALSE)</f>
        <v>2211</v>
      </c>
      <c r="N717" s="36">
        <f t="shared" si="56"/>
        <v>0.42676797116309101</v>
      </c>
      <c r="O717" s="36">
        <f t="shared" si="57"/>
        <v>0.42679950448445236</v>
      </c>
      <c r="P717" s="36">
        <f t="shared" si="58"/>
        <v>3.1533321361354449E-5</v>
      </c>
      <c r="Q717" s="36">
        <f t="shared" si="59"/>
        <v>0</v>
      </c>
    </row>
    <row r="718" spans="1:17" x14ac:dyDescent="0.3">
      <c r="A718" s="29">
        <v>2106270</v>
      </c>
      <c r="B718" s="1">
        <v>136</v>
      </c>
      <c r="C718" s="1" t="s">
        <v>14</v>
      </c>
      <c r="D718" s="1" t="s">
        <v>41</v>
      </c>
      <c r="E718" s="1" t="s">
        <v>42</v>
      </c>
      <c r="F718" s="47">
        <v>1071</v>
      </c>
      <c r="G718" s="34">
        <v>991.63</v>
      </c>
      <c r="H718" s="1" t="s">
        <v>216</v>
      </c>
      <c r="I718" s="34">
        <v>7.4406999999999997E-3</v>
      </c>
      <c r="J718" s="34">
        <v>4157.8320000000003</v>
      </c>
      <c r="K718" s="35" t="str">
        <f t="shared" si="55"/>
        <v>Leenderbos, Groote Heide &amp; De Plateaux_H4010A</v>
      </c>
      <c r="L718" s="36">
        <f>VLOOKUP(D718,DATA!A:F,5,FALSE)</f>
        <v>1.3726988247862192E-2</v>
      </c>
      <c r="M718" s="37">
        <f>VLOOKUP(D718,DATA!A:F,6,FALSE)</f>
        <v>1285.5</v>
      </c>
      <c r="N718" s="36">
        <f t="shared" si="56"/>
        <v>1.7396271093224558</v>
      </c>
      <c r="O718" s="36">
        <f t="shared" si="57"/>
        <v>1.739801709643866</v>
      </c>
      <c r="P718" s="36">
        <f t="shared" si="58"/>
        <v>1.746003214102565E-4</v>
      </c>
      <c r="Q718" s="36">
        <f t="shared" si="59"/>
        <v>0</v>
      </c>
    </row>
    <row r="719" spans="1:17" x14ac:dyDescent="0.3">
      <c r="A719" s="29">
        <v>2106270</v>
      </c>
      <c r="B719" s="1">
        <v>136</v>
      </c>
      <c r="C719" s="1" t="s">
        <v>14</v>
      </c>
      <c r="D719" s="1" t="s">
        <v>43</v>
      </c>
      <c r="E719" s="1" t="s">
        <v>44</v>
      </c>
      <c r="F719" s="47">
        <v>1071</v>
      </c>
      <c r="G719" s="34">
        <v>991.63</v>
      </c>
      <c r="H719" s="1" t="s">
        <v>216</v>
      </c>
      <c r="I719" s="34">
        <v>7.4406999999999997E-3</v>
      </c>
      <c r="J719" s="34">
        <v>1312.5029999999999</v>
      </c>
      <c r="K719" s="35" t="str">
        <f t="shared" si="55"/>
        <v>Leenderbos, Groote Heide &amp; De Plateaux_H7150</v>
      </c>
      <c r="L719" s="36">
        <f>VLOOKUP(D719,DATA!A:F,5,FALSE)</f>
        <v>1.3726988247862192E-2</v>
      </c>
      <c r="M719" s="37">
        <f>VLOOKUP(D719,DATA!A:F,6,FALSE)</f>
        <v>1285.5</v>
      </c>
      <c r="N719" s="36">
        <f t="shared" si="56"/>
        <v>1.7396271093224558</v>
      </c>
      <c r="O719" s="36">
        <f t="shared" si="57"/>
        <v>1.739801709643866</v>
      </c>
      <c r="P719" s="36">
        <f t="shared" si="58"/>
        <v>1.746003214102565E-4</v>
      </c>
      <c r="Q719" s="36">
        <f t="shared" si="59"/>
        <v>0</v>
      </c>
    </row>
    <row r="720" spans="1:17" x14ac:dyDescent="0.3">
      <c r="A720" s="29">
        <v>2106271</v>
      </c>
      <c r="B720" s="1">
        <v>136</v>
      </c>
      <c r="C720" s="1" t="s">
        <v>14</v>
      </c>
      <c r="D720" s="1" t="s">
        <v>22</v>
      </c>
      <c r="E720" s="1" t="s">
        <v>23</v>
      </c>
      <c r="F720" s="47">
        <v>1857</v>
      </c>
      <c r="G720" s="34">
        <v>1439.58</v>
      </c>
      <c r="H720" s="1" t="s">
        <v>216</v>
      </c>
      <c r="I720" s="34">
        <v>1.04999E-2</v>
      </c>
      <c r="J720" s="34">
        <v>5291.8456999999999</v>
      </c>
      <c r="K720" s="35" t="str">
        <f t="shared" si="55"/>
        <v>Leenderbos, Groote Heide &amp; De Plateaux_H91E0C</v>
      </c>
      <c r="L720" s="36">
        <f>VLOOKUP(D720,DATA!A:F,5,FALSE)</f>
        <v>6.9280917156857415E-3</v>
      </c>
      <c r="M720" s="37">
        <f>VLOOKUP(D720,DATA!A:F,6,FALSE)</f>
        <v>2282</v>
      </c>
      <c r="N720" s="36">
        <f t="shared" si="56"/>
        <v>0.29109429539894716</v>
      </c>
      <c r="O720" s="36">
        <f t="shared" si="57"/>
        <v>0.29111540996402452</v>
      </c>
      <c r="P720" s="36">
        <f t="shared" si="58"/>
        <v>2.1114565077362535E-5</v>
      </c>
      <c r="Q720" s="36">
        <f t="shared" si="59"/>
        <v>0</v>
      </c>
    </row>
    <row r="721" spans="1:17" x14ac:dyDescent="0.3">
      <c r="A721" s="29">
        <v>2106272</v>
      </c>
      <c r="B721" s="1">
        <v>136</v>
      </c>
      <c r="C721" s="1" t="s">
        <v>14</v>
      </c>
      <c r="D721" s="1" t="s">
        <v>22</v>
      </c>
      <c r="E721" s="1" t="s">
        <v>23</v>
      </c>
      <c r="F721" s="47">
        <v>1857</v>
      </c>
      <c r="G721" s="34">
        <v>1626.45</v>
      </c>
      <c r="H721" s="1" t="s">
        <v>216</v>
      </c>
      <c r="I721" s="34">
        <v>1.1452800000000001E-2</v>
      </c>
      <c r="J721" s="34">
        <v>47.572560000000003</v>
      </c>
      <c r="K721" s="35" t="str">
        <f t="shared" si="55"/>
        <v>Leenderbos, Groote Heide &amp; De Plateaux_H91E0C</v>
      </c>
      <c r="L721" s="36">
        <f>VLOOKUP(D721,DATA!A:F,5,FALSE)</f>
        <v>6.9280917156857415E-3</v>
      </c>
      <c r="M721" s="37">
        <f>VLOOKUP(D721,DATA!A:F,6,FALSE)</f>
        <v>2282</v>
      </c>
      <c r="N721" s="36">
        <f t="shared" si="56"/>
        <v>1.0542829451073223</v>
      </c>
      <c r="O721" s="36">
        <f t="shared" si="57"/>
        <v>1.0543657195666876</v>
      </c>
      <c r="P721" s="36">
        <f t="shared" si="58"/>
        <v>8.277445936522021E-5</v>
      </c>
      <c r="Q721" s="36">
        <f t="shared" si="59"/>
        <v>0</v>
      </c>
    </row>
    <row r="722" spans="1:17" x14ac:dyDescent="0.3">
      <c r="A722" s="29">
        <v>2106289</v>
      </c>
      <c r="B722" s="1">
        <v>136</v>
      </c>
      <c r="C722" s="1" t="s">
        <v>14</v>
      </c>
      <c r="D722" s="1" t="s">
        <v>41</v>
      </c>
      <c r="E722" s="1" t="s">
        <v>42</v>
      </c>
      <c r="F722" s="47">
        <v>1071</v>
      </c>
      <c r="G722" s="34">
        <v>834.36</v>
      </c>
      <c r="H722" s="1" t="s">
        <v>216</v>
      </c>
      <c r="I722" s="34">
        <v>5.6819000000000001E-3</v>
      </c>
      <c r="J722" s="34">
        <v>1252.0096000000001</v>
      </c>
      <c r="K722" s="35" t="str">
        <f t="shared" si="55"/>
        <v>Leenderbos, Groote Heide &amp; De Plateaux_H4010A</v>
      </c>
      <c r="L722" s="36">
        <f>VLOOKUP(D722,DATA!A:F,5,FALSE)</f>
        <v>1.3726988247862192E-2</v>
      </c>
      <c r="M722" s="37">
        <f>VLOOKUP(D722,DATA!A:F,6,FALSE)</f>
        <v>1285.5</v>
      </c>
      <c r="N722" s="36">
        <f t="shared" si="56"/>
        <v>0.20399387412196734</v>
      </c>
      <c r="O722" s="36">
        <f t="shared" si="57"/>
        <v>0.20400975286067424</v>
      </c>
      <c r="P722" s="36">
        <f t="shared" si="58"/>
        <v>1.5878738706898154E-5</v>
      </c>
      <c r="Q722" s="36">
        <f t="shared" si="59"/>
        <v>0</v>
      </c>
    </row>
    <row r="723" spans="1:17" x14ac:dyDescent="0.3">
      <c r="A723" s="29">
        <v>2106289</v>
      </c>
      <c r="B723" s="1">
        <v>136</v>
      </c>
      <c r="C723" s="1" t="s">
        <v>14</v>
      </c>
      <c r="D723" s="1" t="s">
        <v>43</v>
      </c>
      <c r="E723" s="1" t="s">
        <v>44</v>
      </c>
      <c r="F723" s="47">
        <v>1071</v>
      </c>
      <c r="G723" s="34">
        <v>834.36</v>
      </c>
      <c r="H723" s="1" t="s">
        <v>216</v>
      </c>
      <c r="I723" s="34">
        <v>5.6819000000000001E-3</v>
      </c>
      <c r="J723" s="34">
        <v>843.39264000000003</v>
      </c>
      <c r="K723" s="35" t="str">
        <f t="shared" si="55"/>
        <v>Leenderbos, Groote Heide &amp; De Plateaux_H7150</v>
      </c>
      <c r="L723" s="36">
        <f>VLOOKUP(D723,DATA!A:F,5,FALSE)</f>
        <v>1.3726988247862192E-2</v>
      </c>
      <c r="M723" s="37">
        <f>VLOOKUP(D723,DATA!A:F,6,FALSE)</f>
        <v>1285.5</v>
      </c>
      <c r="N723" s="36">
        <f t="shared" si="56"/>
        <v>0.20399387412196734</v>
      </c>
      <c r="O723" s="36">
        <f t="shared" si="57"/>
        <v>0.20400975286067424</v>
      </c>
      <c r="P723" s="36">
        <f t="shared" si="58"/>
        <v>1.5878738706898154E-5</v>
      </c>
      <c r="Q723" s="36">
        <f t="shared" si="59"/>
        <v>0</v>
      </c>
    </row>
    <row r="724" spans="1:17" x14ac:dyDescent="0.3">
      <c r="A724" s="29">
        <v>2106290</v>
      </c>
      <c r="B724" s="1">
        <v>136</v>
      </c>
      <c r="C724" s="1" t="s">
        <v>14</v>
      </c>
      <c r="D724" s="1" t="s">
        <v>41</v>
      </c>
      <c r="E724" s="1" t="s">
        <v>42</v>
      </c>
      <c r="F724" s="47">
        <v>1071</v>
      </c>
      <c r="G724" s="34">
        <v>848.66</v>
      </c>
      <c r="H724" s="1" t="s">
        <v>216</v>
      </c>
      <c r="I724" s="34">
        <v>5.7997999999999999E-3</v>
      </c>
      <c r="J724" s="34">
        <v>5637.6885000000002</v>
      </c>
      <c r="K724" s="35" t="str">
        <f t="shared" si="55"/>
        <v>Leenderbos, Groote Heide &amp; De Plateaux_H4010A</v>
      </c>
      <c r="L724" s="36">
        <f>VLOOKUP(D724,DATA!A:F,5,FALSE)</f>
        <v>1.3726988247862192E-2</v>
      </c>
      <c r="M724" s="37">
        <f>VLOOKUP(D724,DATA!A:F,6,FALSE)</f>
        <v>1285.5</v>
      </c>
      <c r="N724" s="36">
        <f t="shared" si="56"/>
        <v>0.24812770626460565</v>
      </c>
      <c r="O724" s="36">
        <f t="shared" si="57"/>
        <v>0.24814741241525398</v>
      </c>
      <c r="P724" s="36">
        <f t="shared" si="58"/>
        <v>1.9706150648335363E-5</v>
      </c>
      <c r="Q724" s="36">
        <f t="shared" si="59"/>
        <v>0</v>
      </c>
    </row>
    <row r="725" spans="1:17" x14ac:dyDescent="0.3">
      <c r="A725" s="29">
        <v>2107797</v>
      </c>
      <c r="B725" s="1">
        <v>136</v>
      </c>
      <c r="C725" s="1" t="s">
        <v>14</v>
      </c>
      <c r="D725" s="1" t="s">
        <v>28</v>
      </c>
      <c r="E725" s="1" t="s">
        <v>29</v>
      </c>
      <c r="F725" s="47">
        <v>1786</v>
      </c>
      <c r="G725" s="34">
        <v>1627.03</v>
      </c>
      <c r="H725" s="1" t="s">
        <v>216</v>
      </c>
      <c r="I725" s="34">
        <v>1.21575E-2</v>
      </c>
      <c r="J725" s="34">
        <v>686.48580000000004</v>
      </c>
      <c r="K725" s="35" t="str">
        <f t="shared" si="55"/>
        <v>Leenderbos, Groote Heide &amp; De Plateaux_H91D0</v>
      </c>
      <c r="L725" s="36">
        <f>VLOOKUP(D725,DATA!A:F,5,FALSE)</f>
        <v>6.9280917156857415E-3</v>
      </c>
      <c r="M725" s="37">
        <f>VLOOKUP(D725,DATA!A:F,6,FALSE)</f>
        <v>2211</v>
      </c>
      <c r="N725" s="36">
        <f t="shared" si="56"/>
        <v>1.7194904773299713</v>
      </c>
      <c r="O725" s="36">
        <f t="shared" si="57"/>
        <v>1.7196328225021262</v>
      </c>
      <c r="P725" s="36">
        <f t="shared" si="58"/>
        <v>1.4234517215494513E-4</v>
      </c>
      <c r="Q725" s="36">
        <f t="shared" si="59"/>
        <v>0</v>
      </c>
    </row>
    <row r="726" spans="1:17" x14ac:dyDescent="0.3">
      <c r="A726" s="29">
        <v>2107798</v>
      </c>
      <c r="B726" s="1">
        <v>136</v>
      </c>
      <c r="C726" s="1" t="s">
        <v>14</v>
      </c>
      <c r="D726" s="1" t="s">
        <v>28</v>
      </c>
      <c r="E726" s="1" t="s">
        <v>29</v>
      </c>
      <c r="F726" s="47">
        <v>1786</v>
      </c>
      <c r="G726" s="34">
        <v>1137.1300000000001</v>
      </c>
      <c r="H726" s="1" t="s">
        <v>216</v>
      </c>
      <c r="I726" s="34">
        <v>8.5105000000000007E-3</v>
      </c>
      <c r="J726" s="34">
        <v>75.032489999999996</v>
      </c>
      <c r="K726" s="35" t="str">
        <f t="shared" si="55"/>
        <v>Leenderbos, Groote Heide &amp; De Plateaux_H91D0</v>
      </c>
      <c r="L726" s="36">
        <f>VLOOKUP(D726,DATA!A:F,5,FALSE)</f>
        <v>6.9280917156857415E-3</v>
      </c>
      <c r="M726" s="37">
        <f>VLOOKUP(D726,DATA!A:F,6,FALSE)</f>
        <v>2211</v>
      </c>
      <c r="N726" s="36">
        <f t="shared" si="56"/>
        <v>5.8701684608794186E-2</v>
      </c>
      <c r="O726" s="36">
        <f t="shared" si="57"/>
        <v>5.8705143819723637E-2</v>
      </c>
      <c r="P726" s="36">
        <f t="shared" si="58"/>
        <v>3.4592109294517837E-6</v>
      </c>
      <c r="Q726" s="36">
        <f t="shared" si="59"/>
        <v>0</v>
      </c>
    </row>
    <row r="727" spans="1:17" x14ac:dyDescent="0.3">
      <c r="A727" s="29">
        <v>2107800</v>
      </c>
      <c r="B727" s="1">
        <v>136</v>
      </c>
      <c r="C727" s="1" t="s">
        <v>14</v>
      </c>
      <c r="D727" s="1" t="s">
        <v>22</v>
      </c>
      <c r="E727" s="1" t="s">
        <v>23</v>
      </c>
      <c r="F727" s="47">
        <v>1857</v>
      </c>
      <c r="G727" s="34">
        <v>1362.68</v>
      </c>
      <c r="H727" s="1" t="s">
        <v>216</v>
      </c>
      <c r="I727" s="34">
        <v>1.0240900000000001E-2</v>
      </c>
      <c r="J727" s="34">
        <v>2787.5414999999998</v>
      </c>
      <c r="K727" s="35" t="str">
        <f t="shared" si="55"/>
        <v>Leenderbos, Groote Heide &amp; De Plateaux_H91E0C</v>
      </c>
      <c r="L727" s="36">
        <f>VLOOKUP(D727,DATA!A:F,5,FALSE)</f>
        <v>6.9280917156857415E-3</v>
      </c>
      <c r="M727" s="37">
        <f>VLOOKUP(D727,DATA!A:F,6,FALSE)</f>
        <v>2282</v>
      </c>
      <c r="N727" s="36">
        <f t="shared" si="56"/>
        <v>0.17107122866609017</v>
      </c>
      <c r="O727" s="36">
        <f t="shared" si="57"/>
        <v>0.17108334581634149</v>
      </c>
      <c r="P727" s="36">
        <f t="shared" si="58"/>
        <v>1.2117150251317321E-5</v>
      </c>
      <c r="Q727" s="36">
        <f t="shared" si="59"/>
        <v>0</v>
      </c>
    </row>
    <row r="728" spans="1:17" x14ac:dyDescent="0.3">
      <c r="A728" s="29">
        <v>2107801</v>
      </c>
      <c r="B728" s="1">
        <v>136</v>
      </c>
      <c r="C728" s="1" t="s">
        <v>14</v>
      </c>
      <c r="D728" s="1" t="s">
        <v>22</v>
      </c>
      <c r="E728" s="1" t="s">
        <v>23</v>
      </c>
      <c r="F728" s="47">
        <v>1857</v>
      </c>
      <c r="G728" s="34">
        <v>1655.11</v>
      </c>
      <c r="H728" s="1" t="s">
        <v>216</v>
      </c>
      <c r="I728" s="34">
        <v>1.18453E-2</v>
      </c>
      <c r="J728" s="34">
        <v>1146.1931999999999</v>
      </c>
      <c r="K728" s="35" t="str">
        <f t="shared" si="55"/>
        <v>Leenderbos, Groote Heide &amp; De Plateaux_H91E0C</v>
      </c>
      <c r="L728" s="36">
        <f>VLOOKUP(D728,DATA!A:F,5,FALSE)</f>
        <v>6.9280917156857415E-3</v>
      </c>
      <c r="M728" s="37">
        <f>VLOOKUP(D728,DATA!A:F,6,FALSE)</f>
        <v>2282</v>
      </c>
      <c r="N728" s="36">
        <f t="shared" si="56"/>
        <v>1.2828792657204051</v>
      </c>
      <c r="O728" s="36">
        <f t="shared" si="57"/>
        <v>1.2829831991651572</v>
      </c>
      <c r="P728" s="36">
        <f t="shared" si="58"/>
        <v>1.0393344475212452E-4</v>
      </c>
      <c r="Q728" s="36">
        <f t="shared" si="59"/>
        <v>0</v>
      </c>
    </row>
    <row r="729" spans="1:17" x14ac:dyDescent="0.3">
      <c r="A729" s="29">
        <v>2107818</v>
      </c>
      <c r="B729" s="1">
        <v>136</v>
      </c>
      <c r="C729" s="1" t="s">
        <v>14</v>
      </c>
      <c r="D729" s="1" t="s">
        <v>41</v>
      </c>
      <c r="E729" s="1" t="s">
        <v>42</v>
      </c>
      <c r="F729" s="47">
        <v>1071</v>
      </c>
      <c r="G729" s="34">
        <v>874.43</v>
      </c>
      <c r="H729" s="1" t="s">
        <v>216</v>
      </c>
      <c r="I729" s="34">
        <v>6.0625999999999996E-3</v>
      </c>
      <c r="J729" s="34">
        <v>2146.3283999999999</v>
      </c>
      <c r="K729" s="35" t="str">
        <f t="shared" si="55"/>
        <v>Leenderbos, Groote Heide &amp; De Plateaux_H4010A</v>
      </c>
      <c r="L729" s="36">
        <f>VLOOKUP(D729,DATA!A:F,5,FALSE)</f>
        <v>1.3726988247862192E-2</v>
      </c>
      <c r="M729" s="37">
        <f>VLOOKUP(D729,DATA!A:F,6,FALSE)</f>
        <v>1285.5</v>
      </c>
      <c r="N729" s="36">
        <f t="shared" si="56"/>
        <v>0.35305913611721185</v>
      </c>
      <c r="O729" s="36">
        <f t="shared" si="57"/>
        <v>0.3530884156097589</v>
      </c>
      <c r="P729" s="36">
        <f t="shared" si="58"/>
        <v>2.9279492547051866E-5</v>
      </c>
      <c r="Q729" s="36">
        <f t="shared" si="59"/>
        <v>0</v>
      </c>
    </row>
    <row r="730" spans="1:17" x14ac:dyDescent="0.3">
      <c r="A730" s="29">
        <v>2107818</v>
      </c>
      <c r="B730" s="1">
        <v>136</v>
      </c>
      <c r="C730" s="1" t="s">
        <v>14</v>
      </c>
      <c r="D730" s="1" t="s">
        <v>43</v>
      </c>
      <c r="E730" s="1" t="s">
        <v>44</v>
      </c>
      <c r="F730" s="47">
        <v>1071</v>
      </c>
      <c r="G730" s="34">
        <v>874.43</v>
      </c>
      <c r="H730" s="1" t="s">
        <v>216</v>
      </c>
      <c r="I730" s="34">
        <v>6.0625999999999996E-3</v>
      </c>
      <c r="J730" s="34">
        <v>514.90290000000005</v>
      </c>
      <c r="K730" s="35" t="str">
        <f t="shared" si="55"/>
        <v>Leenderbos, Groote Heide &amp; De Plateaux_H7150</v>
      </c>
      <c r="L730" s="36">
        <f>VLOOKUP(D730,DATA!A:F,5,FALSE)</f>
        <v>1.3726988247862192E-2</v>
      </c>
      <c r="M730" s="37">
        <f>VLOOKUP(D730,DATA!A:F,6,FALSE)</f>
        <v>1285.5</v>
      </c>
      <c r="N730" s="36">
        <f t="shared" si="56"/>
        <v>0.35305913611721185</v>
      </c>
      <c r="O730" s="36">
        <f t="shared" si="57"/>
        <v>0.3530884156097589</v>
      </c>
      <c r="P730" s="36">
        <f t="shared" si="58"/>
        <v>2.9279492547051866E-5</v>
      </c>
      <c r="Q730" s="36">
        <f t="shared" si="59"/>
        <v>0</v>
      </c>
    </row>
    <row r="731" spans="1:17" x14ac:dyDescent="0.3">
      <c r="A731" s="29">
        <v>2107819</v>
      </c>
      <c r="B731" s="1">
        <v>136</v>
      </c>
      <c r="C731" s="1" t="s">
        <v>14</v>
      </c>
      <c r="D731" s="1" t="s">
        <v>41</v>
      </c>
      <c r="E731" s="1" t="s">
        <v>42</v>
      </c>
      <c r="F731" s="47">
        <v>1071</v>
      </c>
      <c r="G731" s="34">
        <v>834.26</v>
      </c>
      <c r="H731" s="1" t="s">
        <v>216</v>
      </c>
      <c r="I731" s="34">
        <v>5.6543000000000001E-3</v>
      </c>
      <c r="J731" s="34">
        <v>625.85613999999998</v>
      </c>
      <c r="K731" s="35" t="str">
        <f t="shared" si="55"/>
        <v>Leenderbos, Groote Heide &amp; De Plateaux_H4010A</v>
      </c>
      <c r="L731" s="36">
        <f>VLOOKUP(D731,DATA!A:F,5,FALSE)</f>
        <v>1.3726988247862192E-2</v>
      </c>
      <c r="M731" s="37">
        <f>VLOOKUP(D731,DATA!A:F,6,FALSE)</f>
        <v>1285.5</v>
      </c>
      <c r="N731" s="36">
        <f t="shared" si="56"/>
        <v>0.20371461413052314</v>
      </c>
      <c r="O731" s="36">
        <f t="shared" si="57"/>
        <v>0.2037303941471533</v>
      </c>
      <c r="P731" s="36">
        <f t="shared" si="58"/>
        <v>1.5780016630162486E-5</v>
      </c>
      <c r="Q731" s="36">
        <f t="shared" si="59"/>
        <v>0</v>
      </c>
    </row>
    <row r="732" spans="1:17" x14ac:dyDescent="0.3">
      <c r="A732" s="29">
        <v>2107820</v>
      </c>
      <c r="B732" s="1">
        <v>136</v>
      </c>
      <c r="C732" s="1" t="s">
        <v>14</v>
      </c>
      <c r="D732" s="1" t="s">
        <v>41</v>
      </c>
      <c r="E732" s="1" t="s">
        <v>42</v>
      </c>
      <c r="F732" s="47">
        <v>1071</v>
      </c>
      <c r="G732" s="34">
        <v>970.95</v>
      </c>
      <c r="H732" s="1" t="s">
        <v>216</v>
      </c>
      <c r="I732" s="34">
        <v>6.7150999999999999E-3</v>
      </c>
      <c r="J732" s="34">
        <v>114.97114000000001</v>
      </c>
      <c r="K732" s="35" t="str">
        <f t="shared" si="55"/>
        <v>Leenderbos, Groote Heide &amp; De Plateaux_H4010A</v>
      </c>
      <c r="L732" s="36">
        <f>VLOOKUP(D732,DATA!A:F,5,FALSE)</f>
        <v>1.3726988247862192E-2</v>
      </c>
      <c r="M732" s="37">
        <f>VLOOKUP(D732,DATA!A:F,6,FALSE)</f>
        <v>1285.5</v>
      </c>
      <c r="N732" s="36">
        <f t="shared" si="56"/>
        <v>1.3153532052557795</v>
      </c>
      <c r="O732" s="36">
        <f t="shared" si="57"/>
        <v>1.3154728625600811</v>
      </c>
      <c r="P732" s="36">
        <f t="shared" si="58"/>
        <v>1.1965730430163468E-4</v>
      </c>
      <c r="Q732" s="36">
        <f t="shared" si="59"/>
        <v>0</v>
      </c>
    </row>
    <row r="733" spans="1:17" x14ac:dyDescent="0.3">
      <c r="A733" s="29">
        <v>2109326</v>
      </c>
      <c r="B733" s="1">
        <v>136</v>
      </c>
      <c r="C733" s="1" t="s">
        <v>14</v>
      </c>
      <c r="D733" s="1" t="s">
        <v>28</v>
      </c>
      <c r="E733" s="1" t="s">
        <v>29</v>
      </c>
      <c r="F733" s="47">
        <v>1786</v>
      </c>
      <c r="G733" s="34">
        <v>1417.71</v>
      </c>
      <c r="H733" s="1" t="s">
        <v>216</v>
      </c>
      <c r="I733" s="34">
        <v>1.0759400000000001E-2</v>
      </c>
      <c r="J733" s="34">
        <v>507.65744000000001</v>
      </c>
      <c r="K733" s="35" t="str">
        <f t="shared" si="55"/>
        <v>Leenderbos, Groote Heide &amp; De Plateaux_H91D0</v>
      </c>
      <c r="L733" s="36">
        <f>VLOOKUP(D733,DATA!A:F,5,FALSE)</f>
        <v>6.9280917156857415E-3</v>
      </c>
      <c r="M733" s="37">
        <f>VLOOKUP(D733,DATA!A:F,6,FALSE)</f>
        <v>2211</v>
      </c>
      <c r="N733" s="36">
        <f t="shared" si="56"/>
        <v>0.40864416855174068</v>
      </c>
      <c r="O733" s="36">
        <f t="shared" si="57"/>
        <v>0.40867450639386282</v>
      </c>
      <c r="P733" s="36">
        <f t="shared" si="58"/>
        <v>3.033784212214119E-5</v>
      </c>
      <c r="Q733" s="36">
        <f t="shared" si="59"/>
        <v>0</v>
      </c>
    </row>
    <row r="734" spans="1:17" x14ac:dyDescent="0.3">
      <c r="A734" s="29">
        <v>2109329</v>
      </c>
      <c r="B734" s="1">
        <v>136</v>
      </c>
      <c r="C734" s="1" t="s">
        <v>14</v>
      </c>
      <c r="D734" s="1" t="s">
        <v>22</v>
      </c>
      <c r="E734" s="1" t="s">
        <v>23</v>
      </c>
      <c r="F734" s="47">
        <v>1857</v>
      </c>
      <c r="G734" s="34">
        <v>1653.19</v>
      </c>
      <c r="H734" s="1" t="s">
        <v>216</v>
      </c>
      <c r="I734" s="34">
        <v>1.23628E-2</v>
      </c>
      <c r="J734" s="34">
        <v>6610.6059999999998</v>
      </c>
      <c r="K734" s="35" t="str">
        <f t="shared" si="55"/>
        <v>Leenderbos, Groote Heide &amp; De Plateaux_H91E0C</v>
      </c>
      <c r="L734" s="36">
        <f>VLOOKUP(D734,DATA!A:F,5,FALSE)</f>
        <v>6.9280917156857415E-3</v>
      </c>
      <c r="M734" s="37">
        <f>VLOOKUP(D734,DATA!A:F,6,FALSE)</f>
        <v>2282</v>
      </c>
      <c r="N734" s="36">
        <f t="shared" si="56"/>
        <v>1.2661421170842906</v>
      </c>
      <c r="O734" s="36">
        <f t="shared" si="57"/>
        <v>1.266249194322709</v>
      </c>
      <c r="P734" s="36">
        <f t="shared" si="58"/>
        <v>1.0707723841840711E-4</v>
      </c>
      <c r="Q734" s="36">
        <f t="shared" si="59"/>
        <v>0</v>
      </c>
    </row>
    <row r="735" spans="1:17" x14ac:dyDescent="0.3">
      <c r="A735" s="29">
        <v>2109347</v>
      </c>
      <c r="B735" s="1">
        <v>136</v>
      </c>
      <c r="C735" s="1" t="s">
        <v>14</v>
      </c>
      <c r="D735" s="1" t="s">
        <v>41</v>
      </c>
      <c r="E735" s="1" t="s">
        <v>42</v>
      </c>
      <c r="F735" s="47">
        <v>1071</v>
      </c>
      <c r="G735" s="34">
        <v>853.02</v>
      </c>
      <c r="H735" s="1" t="s">
        <v>216</v>
      </c>
      <c r="I735" s="34">
        <v>5.8599000000000004E-3</v>
      </c>
      <c r="J735" s="34">
        <v>387.61304000000001</v>
      </c>
      <c r="K735" s="35" t="str">
        <f t="shared" si="55"/>
        <v>Leenderbos, Groote Heide &amp; De Plateaux_H4010A</v>
      </c>
      <c r="L735" s="36">
        <f>VLOOKUP(D735,DATA!A:F,5,FALSE)</f>
        <v>1.3726988247862192E-2</v>
      </c>
      <c r="M735" s="37">
        <f>VLOOKUP(D735,DATA!A:F,6,FALSE)</f>
        <v>1285.5</v>
      </c>
      <c r="N735" s="36">
        <f t="shared" si="56"/>
        <v>0.26339115302917521</v>
      </c>
      <c r="O735" s="36">
        <f t="shared" si="57"/>
        <v>0.26341228493287711</v>
      </c>
      <c r="P735" s="36">
        <f t="shared" si="58"/>
        <v>2.1131903701898658E-5</v>
      </c>
      <c r="Q735" s="36">
        <f t="shared" si="59"/>
        <v>0</v>
      </c>
    </row>
    <row r="736" spans="1:17" x14ac:dyDescent="0.3">
      <c r="A736" s="29">
        <v>2109347</v>
      </c>
      <c r="B736" s="1">
        <v>136</v>
      </c>
      <c r="C736" s="1" t="s">
        <v>14</v>
      </c>
      <c r="D736" s="1" t="s">
        <v>43</v>
      </c>
      <c r="E736" s="1" t="s">
        <v>44</v>
      </c>
      <c r="F736" s="47">
        <v>1071</v>
      </c>
      <c r="G736" s="34">
        <v>853.02</v>
      </c>
      <c r="H736" s="1" t="s">
        <v>216</v>
      </c>
      <c r="I736" s="34">
        <v>5.8599000000000004E-3</v>
      </c>
      <c r="J736" s="34">
        <v>361.05797999999999</v>
      </c>
      <c r="K736" s="35" t="str">
        <f t="shared" si="55"/>
        <v>Leenderbos, Groote Heide &amp; De Plateaux_H7150</v>
      </c>
      <c r="L736" s="36">
        <f>VLOOKUP(D736,DATA!A:F,5,FALSE)</f>
        <v>1.3726988247862192E-2</v>
      </c>
      <c r="M736" s="37">
        <f>VLOOKUP(D736,DATA!A:F,6,FALSE)</f>
        <v>1285.5</v>
      </c>
      <c r="N736" s="36">
        <f t="shared" si="56"/>
        <v>0.26339115302917521</v>
      </c>
      <c r="O736" s="36">
        <f t="shared" si="57"/>
        <v>0.26341228493287711</v>
      </c>
      <c r="P736" s="36">
        <f t="shared" si="58"/>
        <v>2.1131903701898658E-5</v>
      </c>
      <c r="Q736" s="36">
        <f t="shared" si="59"/>
        <v>0</v>
      </c>
    </row>
    <row r="737" spans="1:17" x14ac:dyDescent="0.3">
      <c r="A737" s="29">
        <v>2109348</v>
      </c>
      <c r="B737" s="1">
        <v>136</v>
      </c>
      <c r="C737" s="1" t="s">
        <v>14</v>
      </c>
      <c r="D737" s="1" t="s">
        <v>41</v>
      </c>
      <c r="E737" s="1" t="s">
        <v>42</v>
      </c>
      <c r="F737" s="47">
        <v>1071</v>
      </c>
      <c r="G737" s="34">
        <v>856.05</v>
      </c>
      <c r="H737" s="1" t="s">
        <v>216</v>
      </c>
      <c r="I737" s="34">
        <v>5.8897000000000003E-3</v>
      </c>
      <c r="J737" s="34">
        <v>7930.7816999999995</v>
      </c>
      <c r="K737" s="35" t="str">
        <f t="shared" si="55"/>
        <v>Leenderbos, Groote Heide &amp; De Plateaux_H4010A</v>
      </c>
      <c r="L737" s="36">
        <f>VLOOKUP(D737,DATA!A:F,5,FALSE)</f>
        <v>1.3726988247862192E-2</v>
      </c>
      <c r="M737" s="37">
        <f>VLOOKUP(D737,DATA!A:F,6,FALSE)</f>
        <v>1285.5</v>
      </c>
      <c r="N737" s="36">
        <f t="shared" si="56"/>
        <v>0.27454663024711928</v>
      </c>
      <c r="O737" s="36">
        <f t="shared" si="57"/>
        <v>0.27456876670005714</v>
      </c>
      <c r="P737" s="36">
        <f t="shared" si="58"/>
        <v>2.2136452937859818E-5</v>
      </c>
      <c r="Q737" s="36">
        <f t="shared" si="59"/>
        <v>0</v>
      </c>
    </row>
    <row r="738" spans="1:17" x14ac:dyDescent="0.3">
      <c r="A738" s="29">
        <v>2110858</v>
      </c>
      <c r="B738" s="1">
        <v>136</v>
      </c>
      <c r="C738" s="1" t="s">
        <v>14</v>
      </c>
      <c r="D738" s="1" t="s">
        <v>22</v>
      </c>
      <c r="E738" s="1" t="s">
        <v>23</v>
      </c>
      <c r="F738" s="47">
        <v>1857</v>
      </c>
      <c r="G738" s="34">
        <v>1637.26</v>
      </c>
      <c r="H738" s="1" t="s">
        <v>216</v>
      </c>
      <c r="I738" s="34">
        <v>1.23336E-2</v>
      </c>
      <c r="J738" s="34">
        <v>8010.0839999999998</v>
      </c>
      <c r="K738" s="35" t="str">
        <f t="shared" si="55"/>
        <v>Leenderbos, Groote Heide &amp; De Plateaux_H91E0C</v>
      </c>
      <c r="L738" s="36">
        <f>VLOOKUP(D738,DATA!A:F,5,FALSE)</f>
        <v>6.9280917156857415E-3</v>
      </c>
      <c r="M738" s="37">
        <f>VLOOKUP(D738,DATA!A:F,6,FALSE)</f>
        <v>2282</v>
      </c>
      <c r="N738" s="36">
        <f t="shared" si="56"/>
        <v>1.1353420493900395</v>
      </c>
      <c r="O738" s="36">
        <f t="shared" si="57"/>
        <v>1.1354379650264079</v>
      </c>
      <c r="P738" s="36">
        <f t="shared" si="58"/>
        <v>9.59156363684599E-5</v>
      </c>
      <c r="Q738" s="36">
        <f t="shared" si="59"/>
        <v>0</v>
      </c>
    </row>
    <row r="739" spans="1:17" x14ac:dyDescent="0.3">
      <c r="A739" s="29">
        <v>2110876</v>
      </c>
      <c r="B739" s="1">
        <v>136</v>
      </c>
      <c r="C739" s="1" t="s">
        <v>14</v>
      </c>
      <c r="D739" s="1" t="s">
        <v>41</v>
      </c>
      <c r="E739" s="1" t="s">
        <v>42</v>
      </c>
      <c r="F739" s="47">
        <v>1071</v>
      </c>
      <c r="G739" s="34">
        <v>871.84</v>
      </c>
      <c r="H739" s="1" t="s">
        <v>216</v>
      </c>
      <c r="I739" s="34">
        <v>6.1548000000000002E-3</v>
      </c>
      <c r="J739" s="34">
        <v>2183.6183999999998</v>
      </c>
      <c r="K739" s="35" t="str">
        <f t="shared" si="55"/>
        <v>Leenderbos, Groote Heide &amp; De Plateaux_H4010A</v>
      </c>
      <c r="L739" s="36">
        <f>VLOOKUP(D739,DATA!A:F,5,FALSE)</f>
        <v>1.3726988247862192E-2</v>
      </c>
      <c r="M739" s="37">
        <f>VLOOKUP(D739,DATA!A:F,6,FALSE)</f>
        <v>1285.5</v>
      </c>
      <c r="N739" s="36">
        <f t="shared" si="56"/>
        <v>0.34076939686017249</v>
      </c>
      <c r="O739" s="36">
        <f t="shared" si="57"/>
        <v>0.34079809049346788</v>
      </c>
      <c r="P739" s="36">
        <f t="shared" si="58"/>
        <v>2.8693633295384657E-5</v>
      </c>
      <c r="Q739" s="36">
        <f t="shared" si="59"/>
        <v>0</v>
      </c>
    </row>
    <row r="740" spans="1:17" x14ac:dyDescent="0.3">
      <c r="A740" s="29">
        <v>2110876</v>
      </c>
      <c r="B740" s="1">
        <v>136</v>
      </c>
      <c r="C740" s="1" t="s">
        <v>14</v>
      </c>
      <c r="D740" s="1" t="s">
        <v>43</v>
      </c>
      <c r="E740" s="1" t="s">
        <v>44</v>
      </c>
      <c r="F740" s="47">
        <v>1071</v>
      </c>
      <c r="G740" s="34">
        <v>871.84</v>
      </c>
      <c r="H740" s="1" t="s">
        <v>216</v>
      </c>
      <c r="I740" s="34">
        <v>6.1548000000000002E-3</v>
      </c>
      <c r="J740" s="34">
        <v>207.38939999999999</v>
      </c>
      <c r="K740" s="35" t="str">
        <f t="shared" si="55"/>
        <v>Leenderbos, Groote Heide &amp; De Plateaux_H7150</v>
      </c>
      <c r="L740" s="36">
        <f>VLOOKUP(D740,DATA!A:F,5,FALSE)</f>
        <v>1.3726988247862192E-2</v>
      </c>
      <c r="M740" s="37">
        <f>VLOOKUP(D740,DATA!A:F,6,FALSE)</f>
        <v>1285.5</v>
      </c>
      <c r="N740" s="36">
        <f t="shared" si="56"/>
        <v>0.34076939686017249</v>
      </c>
      <c r="O740" s="36">
        <f t="shared" si="57"/>
        <v>0.34079809049346788</v>
      </c>
      <c r="P740" s="36">
        <f t="shared" si="58"/>
        <v>2.8693633295384657E-5</v>
      </c>
      <c r="Q740" s="36">
        <f t="shared" si="59"/>
        <v>0</v>
      </c>
    </row>
    <row r="741" spans="1:17" x14ac:dyDescent="0.3">
      <c r="A741" s="29">
        <v>2110877</v>
      </c>
      <c r="B741" s="1">
        <v>136</v>
      </c>
      <c r="C741" s="1" t="s">
        <v>14</v>
      </c>
      <c r="D741" s="1" t="s">
        <v>41</v>
      </c>
      <c r="E741" s="1" t="s">
        <v>42</v>
      </c>
      <c r="F741" s="47">
        <v>1071</v>
      </c>
      <c r="G741" s="34">
        <v>869.63</v>
      </c>
      <c r="H741" s="1" t="s">
        <v>216</v>
      </c>
      <c r="I741" s="34">
        <v>5.9928999999999998E-3</v>
      </c>
      <c r="J741" s="34">
        <v>1508.8181</v>
      </c>
      <c r="K741" s="35" t="str">
        <f t="shared" si="55"/>
        <v>Leenderbos, Groote Heide &amp; De Plateaux_H4010A</v>
      </c>
      <c r="L741" s="36">
        <f>VLOOKUP(D741,DATA!A:F,5,FALSE)</f>
        <v>1.3726988247862192E-2</v>
      </c>
      <c r="M741" s="37">
        <f>VLOOKUP(D741,DATA!A:F,6,FALSE)</f>
        <v>1285.5</v>
      </c>
      <c r="N741" s="36">
        <f t="shared" si="56"/>
        <v>0.33062049598815213</v>
      </c>
      <c r="O741" s="36">
        <f t="shared" si="57"/>
        <v>0.33064760549178979</v>
      </c>
      <c r="P741" s="36">
        <f t="shared" si="58"/>
        <v>2.710950363765674E-5</v>
      </c>
      <c r="Q741" s="36">
        <f t="shared" si="59"/>
        <v>0</v>
      </c>
    </row>
    <row r="742" spans="1:17" x14ac:dyDescent="0.3">
      <c r="A742" s="29">
        <v>2110878</v>
      </c>
      <c r="B742" s="1">
        <v>136</v>
      </c>
      <c r="C742" s="1" t="s">
        <v>14</v>
      </c>
      <c r="D742" s="1" t="s">
        <v>41</v>
      </c>
      <c r="E742" s="1" t="s">
        <v>42</v>
      </c>
      <c r="F742" s="47">
        <v>1071</v>
      </c>
      <c r="G742" s="34">
        <v>988.65</v>
      </c>
      <c r="H742" s="1" t="s">
        <v>216</v>
      </c>
      <c r="I742" s="34">
        <v>6.9563999999999997E-3</v>
      </c>
      <c r="J742" s="34">
        <v>250.09753000000001</v>
      </c>
      <c r="K742" s="35" t="str">
        <f t="shared" si="55"/>
        <v>Leenderbos, Groote Heide &amp; De Plateaux_H4010A</v>
      </c>
      <c r="L742" s="36">
        <f>VLOOKUP(D742,DATA!A:F,5,FALSE)</f>
        <v>1.3726988247862192E-2</v>
      </c>
      <c r="M742" s="37">
        <f>VLOOKUP(D742,DATA!A:F,6,FALSE)</f>
        <v>1285.5</v>
      </c>
      <c r="N742" s="36">
        <f t="shared" si="56"/>
        <v>1.6710661974558003</v>
      </c>
      <c r="O742" s="36">
        <f t="shared" si="57"/>
        <v>1.6712231089779164</v>
      </c>
      <c r="P742" s="36">
        <f t="shared" si="58"/>
        <v>1.5691152211605441E-4</v>
      </c>
      <c r="Q742" s="36">
        <f t="shared" si="59"/>
        <v>0</v>
      </c>
    </row>
    <row r="743" spans="1:17" x14ac:dyDescent="0.3">
      <c r="A743" s="29">
        <v>2112386</v>
      </c>
      <c r="B743" s="1">
        <v>136</v>
      </c>
      <c r="C743" s="1" t="s">
        <v>14</v>
      </c>
      <c r="D743" s="1" t="s">
        <v>22</v>
      </c>
      <c r="E743" s="1" t="s">
        <v>23</v>
      </c>
      <c r="F743" s="47">
        <v>1857</v>
      </c>
      <c r="G743" s="34">
        <v>1503</v>
      </c>
      <c r="H743" s="1" t="s">
        <v>216</v>
      </c>
      <c r="I743" s="34">
        <v>1.1342100000000001E-2</v>
      </c>
      <c r="J743" s="34">
        <v>1681.3016</v>
      </c>
      <c r="K743" s="35" t="str">
        <f t="shared" si="55"/>
        <v>Leenderbos, Groote Heide &amp; De Plateaux_H91E0C</v>
      </c>
      <c r="L743" s="36">
        <f>VLOOKUP(D743,DATA!A:F,5,FALSE)</f>
        <v>6.9280917156857415E-3</v>
      </c>
      <c r="M743" s="37">
        <f>VLOOKUP(D743,DATA!A:F,6,FALSE)</f>
        <v>2282</v>
      </c>
      <c r="N743" s="36">
        <f t="shared" si="56"/>
        <v>0.45097956272842854</v>
      </c>
      <c r="O743" s="36">
        <f t="shared" si="57"/>
        <v>0.45101484185803981</v>
      </c>
      <c r="P743" s="36">
        <f t="shared" si="58"/>
        <v>3.5279129611265336E-5</v>
      </c>
      <c r="Q743" s="36">
        <f t="shared" si="59"/>
        <v>0</v>
      </c>
    </row>
    <row r="744" spans="1:17" x14ac:dyDescent="0.3">
      <c r="A744" s="29">
        <v>2112387</v>
      </c>
      <c r="B744" s="1">
        <v>136</v>
      </c>
      <c r="C744" s="1" t="s">
        <v>14</v>
      </c>
      <c r="D744" s="1" t="s">
        <v>22</v>
      </c>
      <c r="E744" s="1" t="s">
        <v>23</v>
      </c>
      <c r="F744" s="47">
        <v>1857</v>
      </c>
      <c r="G744" s="34">
        <v>1656.19</v>
      </c>
      <c r="H744" s="1" t="s">
        <v>216</v>
      </c>
      <c r="I744" s="34">
        <v>1.2409E-2</v>
      </c>
      <c r="J744" s="34">
        <v>137.36234999999999</v>
      </c>
      <c r="K744" s="35" t="str">
        <f t="shared" si="55"/>
        <v>Leenderbos, Groote Heide &amp; De Plateaux_H91E0C</v>
      </c>
      <c r="L744" s="36">
        <f>VLOOKUP(D744,DATA!A:F,5,FALSE)</f>
        <v>6.9280917156857415E-3</v>
      </c>
      <c r="M744" s="37">
        <f>VLOOKUP(D744,DATA!A:F,6,FALSE)</f>
        <v>2282</v>
      </c>
      <c r="N744" s="36">
        <f t="shared" si="56"/>
        <v>1.292389683385285</v>
      </c>
      <c r="O744" s="36">
        <f t="shared" si="57"/>
        <v>1.2924993596672036</v>
      </c>
      <c r="P744" s="36">
        <f t="shared" si="58"/>
        <v>1.0967628191860257E-4</v>
      </c>
      <c r="Q744" s="36">
        <f t="shared" si="59"/>
        <v>0</v>
      </c>
    </row>
    <row r="745" spans="1:17" x14ac:dyDescent="0.3">
      <c r="A745" s="29">
        <v>2112404</v>
      </c>
      <c r="B745" s="1">
        <v>136</v>
      </c>
      <c r="C745" s="1" t="s">
        <v>14</v>
      </c>
      <c r="D745" s="1" t="s">
        <v>41</v>
      </c>
      <c r="E745" s="1" t="s">
        <v>42</v>
      </c>
      <c r="F745" s="47">
        <v>1071</v>
      </c>
      <c r="G745" s="34">
        <v>985.42</v>
      </c>
      <c r="H745" s="1" t="s">
        <v>216</v>
      </c>
      <c r="I745" s="34">
        <v>6.914E-3</v>
      </c>
      <c r="J745" s="34">
        <v>2046.0903000000001</v>
      </c>
      <c r="K745" s="35" t="str">
        <f t="shared" si="55"/>
        <v>Leenderbos, Groote Heide &amp; De Plateaux_H4010A</v>
      </c>
      <c r="L745" s="36">
        <f>VLOOKUP(D745,DATA!A:F,5,FALSE)</f>
        <v>1.3726988247862192E-2</v>
      </c>
      <c r="M745" s="37">
        <f>VLOOKUP(D745,DATA!A:F,6,FALSE)</f>
        <v>1285.5</v>
      </c>
      <c r="N745" s="36">
        <f t="shared" si="56"/>
        <v>1.5997521160624291</v>
      </c>
      <c r="O745" s="36">
        <f t="shared" si="57"/>
        <v>1.5999015239318539</v>
      </c>
      <c r="P745" s="36">
        <f t="shared" si="58"/>
        <v>1.4940786942485573E-4</v>
      </c>
      <c r="Q745" s="36">
        <f t="shared" si="59"/>
        <v>0</v>
      </c>
    </row>
    <row r="746" spans="1:17" x14ac:dyDescent="0.3">
      <c r="A746" s="29">
        <v>2112404</v>
      </c>
      <c r="B746" s="1">
        <v>136</v>
      </c>
      <c r="C746" s="1" t="s">
        <v>14</v>
      </c>
      <c r="D746" s="1" t="s">
        <v>43</v>
      </c>
      <c r="E746" s="1" t="s">
        <v>44</v>
      </c>
      <c r="F746" s="47">
        <v>1071</v>
      </c>
      <c r="G746" s="34">
        <v>985.42</v>
      </c>
      <c r="H746" s="1" t="s">
        <v>216</v>
      </c>
      <c r="I746" s="34">
        <v>6.914E-3</v>
      </c>
      <c r="J746" s="34">
        <v>1129.3943999999999</v>
      </c>
      <c r="K746" s="35" t="str">
        <f t="shared" si="55"/>
        <v>Leenderbos, Groote Heide &amp; De Plateaux_H7150</v>
      </c>
      <c r="L746" s="36">
        <f>VLOOKUP(D746,DATA!A:F,5,FALSE)</f>
        <v>1.3726988247862192E-2</v>
      </c>
      <c r="M746" s="37">
        <f>VLOOKUP(D746,DATA!A:F,6,FALSE)</f>
        <v>1285.5</v>
      </c>
      <c r="N746" s="36">
        <f t="shared" si="56"/>
        <v>1.5997521160624291</v>
      </c>
      <c r="O746" s="36">
        <f t="shared" si="57"/>
        <v>1.5999015239318539</v>
      </c>
      <c r="P746" s="36">
        <f t="shared" si="58"/>
        <v>1.4940786942485573E-4</v>
      </c>
      <c r="Q746" s="36">
        <f t="shared" si="59"/>
        <v>0</v>
      </c>
    </row>
    <row r="747" spans="1:17" x14ac:dyDescent="0.3">
      <c r="A747" s="29">
        <v>2112405</v>
      </c>
      <c r="B747" s="1">
        <v>136</v>
      </c>
      <c r="C747" s="1" t="s">
        <v>14</v>
      </c>
      <c r="D747" s="1" t="s">
        <v>41</v>
      </c>
      <c r="E747" s="1" t="s">
        <v>42</v>
      </c>
      <c r="F747" s="47">
        <v>1071</v>
      </c>
      <c r="G747" s="34">
        <v>870.15</v>
      </c>
      <c r="H747" s="1" t="s">
        <v>216</v>
      </c>
      <c r="I747" s="34">
        <v>6.0958000000000002E-3</v>
      </c>
      <c r="J747" s="34">
        <v>2437.4929999999999</v>
      </c>
      <c r="K747" s="35" t="str">
        <f t="shared" si="55"/>
        <v>Leenderbos, Groote Heide &amp; De Plateaux_H4010A</v>
      </c>
      <c r="L747" s="36">
        <f>VLOOKUP(D747,DATA!A:F,5,FALSE)</f>
        <v>1.3726988247862192E-2</v>
      </c>
      <c r="M747" s="37">
        <f>VLOOKUP(D747,DATA!A:F,6,FALSE)</f>
        <v>1285.5</v>
      </c>
      <c r="N747" s="36">
        <f t="shared" si="56"/>
        <v>0.33298103277915153</v>
      </c>
      <c r="O747" s="36">
        <f t="shared" si="57"/>
        <v>0.33300880400085536</v>
      </c>
      <c r="P747" s="36">
        <f t="shared" si="58"/>
        <v>2.7771221703831728E-5</v>
      </c>
      <c r="Q747" s="36">
        <f t="shared" si="59"/>
        <v>0</v>
      </c>
    </row>
    <row r="748" spans="1:17" x14ac:dyDescent="0.3">
      <c r="A748" s="29">
        <v>2112406</v>
      </c>
      <c r="B748" s="1">
        <v>136</v>
      </c>
      <c r="C748" s="1" t="s">
        <v>14</v>
      </c>
      <c r="D748" s="1" t="s">
        <v>41</v>
      </c>
      <c r="E748" s="1" t="s">
        <v>42</v>
      </c>
      <c r="F748" s="47">
        <v>1071</v>
      </c>
      <c r="G748" s="34">
        <v>871.49</v>
      </c>
      <c r="H748" s="1" t="s">
        <v>216</v>
      </c>
      <c r="I748" s="34">
        <v>6.1590999999999998E-3</v>
      </c>
      <c r="J748" s="34">
        <v>2862.9814000000001</v>
      </c>
      <c r="K748" s="35" t="str">
        <f t="shared" si="55"/>
        <v>Leenderbos, Groote Heide &amp; De Plateaux_H4010A</v>
      </c>
      <c r="L748" s="36">
        <f>VLOOKUP(D748,DATA!A:F,5,FALSE)</f>
        <v>1.3726988247862192E-2</v>
      </c>
      <c r="M748" s="37">
        <f>VLOOKUP(D748,DATA!A:F,6,FALSE)</f>
        <v>1285.5</v>
      </c>
      <c r="N748" s="36">
        <f t="shared" si="56"/>
        <v>0.3391416545188809</v>
      </c>
      <c r="O748" s="36">
        <f t="shared" si="57"/>
        <v>0.33917023151064368</v>
      </c>
      <c r="P748" s="36">
        <f t="shared" si="58"/>
        <v>2.8576991762785386E-5</v>
      </c>
      <c r="Q748" s="36">
        <f t="shared" si="59"/>
        <v>0</v>
      </c>
    </row>
    <row r="749" spans="1:17" x14ac:dyDescent="0.3">
      <c r="A749" s="29">
        <v>2113916</v>
      </c>
      <c r="B749" s="1">
        <v>136</v>
      </c>
      <c r="C749" s="1" t="s">
        <v>14</v>
      </c>
      <c r="D749" s="1" t="s">
        <v>22</v>
      </c>
      <c r="E749" s="1" t="s">
        <v>23</v>
      </c>
      <c r="F749" s="47">
        <v>1857</v>
      </c>
      <c r="G749" s="34">
        <v>1590.04</v>
      </c>
      <c r="H749" s="1" t="s">
        <v>216</v>
      </c>
      <c r="I749" s="34">
        <v>1.22141E-2</v>
      </c>
      <c r="J749" s="34">
        <v>8435.3379999999997</v>
      </c>
      <c r="K749" s="35" t="str">
        <f t="shared" si="55"/>
        <v>Leenderbos, Groote Heide &amp; De Plateaux_H91E0C</v>
      </c>
      <c r="L749" s="36">
        <f>VLOOKUP(D749,DATA!A:F,5,FALSE)</f>
        <v>6.9280917156857415E-3</v>
      </c>
      <c r="M749" s="37">
        <f>VLOOKUP(D749,DATA!A:F,6,FALSE)</f>
        <v>2282</v>
      </c>
      <c r="N749" s="36">
        <f t="shared" si="56"/>
        <v>0.82115971147653821</v>
      </c>
      <c r="O749" s="36">
        <f t="shared" si="57"/>
        <v>0.82122863061380513</v>
      </c>
      <c r="P749" s="36">
        <f t="shared" si="58"/>
        <v>6.8919137266920671E-5</v>
      </c>
      <c r="Q749" s="36">
        <f t="shared" si="59"/>
        <v>0</v>
      </c>
    </row>
    <row r="750" spans="1:17" x14ac:dyDescent="0.3">
      <c r="A750" s="29">
        <v>2113934</v>
      </c>
      <c r="B750" s="1">
        <v>136</v>
      </c>
      <c r="C750" s="1" t="s">
        <v>14</v>
      </c>
      <c r="D750" s="1" t="s">
        <v>41</v>
      </c>
      <c r="E750" s="1" t="s">
        <v>42</v>
      </c>
      <c r="F750" s="47">
        <v>1071</v>
      </c>
      <c r="G750" s="34">
        <v>889.03</v>
      </c>
      <c r="H750" s="1" t="s">
        <v>216</v>
      </c>
      <c r="I750" s="34">
        <v>6.2551999999999998E-3</v>
      </c>
      <c r="J750" s="34">
        <v>4413.4535999999998</v>
      </c>
      <c r="K750" s="35" t="str">
        <f t="shared" si="55"/>
        <v>Leenderbos, Groote Heide &amp; De Plateaux_H4010A</v>
      </c>
      <c r="L750" s="36">
        <f>VLOOKUP(D750,DATA!A:F,5,FALSE)</f>
        <v>1.3726988247862192E-2</v>
      </c>
      <c r="M750" s="37">
        <f>VLOOKUP(D750,DATA!A:F,6,FALSE)</f>
        <v>1285.5</v>
      </c>
      <c r="N750" s="36">
        <f t="shared" si="56"/>
        <v>0.43106825164217116</v>
      </c>
      <c r="O750" s="36">
        <f t="shared" si="57"/>
        <v>0.43110510735645674</v>
      </c>
      <c r="P750" s="36">
        <f t="shared" si="58"/>
        <v>3.6855714285577434E-5</v>
      </c>
      <c r="Q750" s="36">
        <f t="shared" si="59"/>
        <v>0</v>
      </c>
    </row>
    <row r="751" spans="1:17" x14ac:dyDescent="0.3">
      <c r="A751" s="29">
        <v>2113934</v>
      </c>
      <c r="B751" s="1">
        <v>136</v>
      </c>
      <c r="C751" s="1" t="s">
        <v>14</v>
      </c>
      <c r="D751" s="1" t="s">
        <v>43</v>
      </c>
      <c r="E751" s="1" t="s">
        <v>44</v>
      </c>
      <c r="F751" s="47">
        <v>1071</v>
      </c>
      <c r="G751" s="34">
        <v>889.03</v>
      </c>
      <c r="H751" s="1" t="s">
        <v>216</v>
      </c>
      <c r="I751" s="34">
        <v>6.2551999999999998E-3</v>
      </c>
      <c r="J751" s="34">
        <v>100.09443899999999</v>
      </c>
      <c r="K751" s="35" t="str">
        <f t="shared" si="55"/>
        <v>Leenderbos, Groote Heide &amp; De Plateaux_H7150</v>
      </c>
      <c r="L751" s="36">
        <f>VLOOKUP(D751,DATA!A:F,5,FALSE)</f>
        <v>1.3726988247862192E-2</v>
      </c>
      <c r="M751" s="37">
        <f>VLOOKUP(D751,DATA!A:F,6,FALSE)</f>
        <v>1285.5</v>
      </c>
      <c r="N751" s="36">
        <f t="shared" si="56"/>
        <v>0.43106825164217116</v>
      </c>
      <c r="O751" s="36">
        <f t="shared" si="57"/>
        <v>0.43110510735645674</v>
      </c>
      <c r="P751" s="36">
        <f t="shared" si="58"/>
        <v>3.6855714285577434E-5</v>
      </c>
      <c r="Q751" s="36">
        <f t="shared" si="59"/>
        <v>0</v>
      </c>
    </row>
    <row r="752" spans="1:17" x14ac:dyDescent="0.3">
      <c r="A752" s="29">
        <v>2113935</v>
      </c>
      <c r="B752" s="1">
        <v>136</v>
      </c>
      <c r="C752" s="1" t="s">
        <v>14</v>
      </c>
      <c r="D752" s="1" t="s">
        <v>41</v>
      </c>
      <c r="E752" s="1" t="s">
        <v>42</v>
      </c>
      <c r="F752" s="47">
        <v>1071</v>
      </c>
      <c r="G752" s="34">
        <v>862.16</v>
      </c>
      <c r="H752" s="1" t="s">
        <v>216</v>
      </c>
      <c r="I752" s="34">
        <v>6.0292999999999996E-3</v>
      </c>
      <c r="J752" s="34">
        <v>4322.4880000000003</v>
      </c>
      <c r="K752" s="35" t="str">
        <f t="shared" si="55"/>
        <v>Leenderbos, Groote Heide &amp; De Plateaux_H4010A</v>
      </c>
      <c r="L752" s="36">
        <f>VLOOKUP(D752,DATA!A:F,5,FALSE)</f>
        <v>1.3726988247862192E-2</v>
      </c>
      <c r="M752" s="37">
        <f>VLOOKUP(D752,DATA!A:F,6,FALSE)</f>
        <v>1285.5</v>
      </c>
      <c r="N752" s="36">
        <f t="shared" si="56"/>
        <v>0.2984949000045547</v>
      </c>
      <c r="O752" s="36">
        <f t="shared" si="57"/>
        <v>0.29851953194637443</v>
      </c>
      <c r="P752" s="36">
        <f t="shared" si="58"/>
        <v>2.4631941819730496E-5</v>
      </c>
      <c r="Q752" s="36">
        <f t="shared" si="59"/>
        <v>0</v>
      </c>
    </row>
    <row r="753" spans="1:17" x14ac:dyDescent="0.3">
      <c r="A753" s="29">
        <v>2115425</v>
      </c>
      <c r="B753" s="1">
        <v>136</v>
      </c>
      <c r="C753" s="1" t="s">
        <v>14</v>
      </c>
      <c r="D753" s="1" t="s">
        <v>22</v>
      </c>
      <c r="E753" s="1" t="s">
        <v>23</v>
      </c>
      <c r="F753" s="47">
        <v>1857</v>
      </c>
      <c r="G753" s="34">
        <v>1128.7</v>
      </c>
      <c r="H753" s="1" t="s">
        <v>216</v>
      </c>
      <c r="I753" s="34">
        <v>7.2059999999999997E-3</v>
      </c>
      <c r="J753" s="34">
        <v>501.7604</v>
      </c>
      <c r="K753" s="35" t="str">
        <f t="shared" si="55"/>
        <v>Leenderbos, Groote Heide &amp; De Plateaux_H91E0C</v>
      </c>
      <c r="L753" s="36">
        <f>VLOOKUP(D753,DATA!A:F,5,FALSE)</f>
        <v>6.9280917156857415E-3</v>
      </c>
      <c r="M753" s="37">
        <f>VLOOKUP(D753,DATA!A:F,6,FALSE)</f>
        <v>2282</v>
      </c>
      <c r="N753" s="36">
        <f t="shared" si="56"/>
        <v>3.3866237343723911E-2</v>
      </c>
      <c r="O753" s="36">
        <f t="shared" si="57"/>
        <v>3.3867927545537004E-2</v>
      </c>
      <c r="P753" s="36">
        <f t="shared" si="58"/>
        <v>1.6902018130926511E-6</v>
      </c>
      <c r="Q753" s="36">
        <f t="shared" si="59"/>
        <v>0</v>
      </c>
    </row>
    <row r="754" spans="1:17" x14ac:dyDescent="0.3">
      <c r="A754" s="29">
        <v>2115426</v>
      </c>
      <c r="B754" s="1">
        <v>136</v>
      </c>
      <c r="C754" s="1" t="s">
        <v>14</v>
      </c>
      <c r="D754" s="1" t="s">
        <v>22</v>
      </c>
      <c r="E754" s="1" t="s">
        <v>23</v>
      </c>
      <c r="F754" s="47">
        <v>1857</v>
      </c>
      <c r="G754" s="34">
        <v>1312.44</v>
      </c>
      <c r="H754" s="1" t="s">
        <v>216</v>
      </c>
      <c r="I754" s="34">
        <v>8.3920000000000002E-3</v>
      </c>
      <c r="J754" s="34">
        <v>792.45844</v>
      </c>
      <c r="K754" s="35" t="str">
        <f t="shared" si="55"/>
        <v>Leenderbos, Groote Heide &amp; De Plateaux_H91E0C</v>
      </c>
      <c r="L754" s="36">
        <f>VLOOKUP(D754,DATA!A:F,5,FALSE)</f>
        <v>6.9280917156857415E-3</v>
      </c>
      <c r="M754" s="37">
        <f>VLOOKUP(D754,DATA!A:F,6,FALSE)</f>
        <v>2282</v>
      </c>
      <c r="N754" s="36">
        <f t="shared" si="56"/>
        <v>0.12084583857773705</v>
      </c>
      <c r="O754" s="36">
        <f t="shared" si="57"/>
        <v>0.12085285633356725</v>
      </c>
      <c r="P754" s="36">
        <f t="shared" si="58"/>
        <v>7.0177558302020326E-6</v>
      </c>
      <c r="Q754" s="36">
        <f t="shared" si="59"/>
        <v>0</v>
      </c>
    </row>
    <row r="755" spans="1:17" x14ac:dyDescent="0.3">
      <c r="A755" s="29">
        <v>2115444</v>
      </c>
      <c r="B755" s="1">
        <v>136</v>
      </c>
      <c r="C755" s="1" t="s">
        <v>14</v>
      </c>
      <c r="D755" s="1" t="s">
        <v>28</v>
      </c>
      <c r="E755" s="1" t="s">
        <v>29</v>
      </c>
      <c r="F755" s="47">
        <v>1786</v>
      </c>
      <c r="G755" s="34">
        <v>1500.67</v>
      </c>
      <c r="H755" s="1" t="s">
        <v>216</v>
      </c>
      <c r="I755" s="34">
        <v>1.15087E-2</v>
      </c>
      <c r="J755" s="34">
        <v>1591.3938000000001</v>
      </c>
      <c r="K755" s="35" t="str">
        <f t="shared" si="55"/>
        <v>Leenderbos, Groote Heide &amp; De Plateaux_H91D0</v>
      </c>
      <c r="L755" s="36">
        <f>VLOOKUP(D755,DATA!A:F,5,FALSE)</f>
        <v>6.9280917156857415E-3</v>
      </c>
      <c r="M755" s="37">
        <f>VLOOKUP(D755,DATA!A:F,6,FALSE)</f>
        <v>2211</v>
      </c>
      <c r="N755" s="36">
        <f t="shared" si="56"/>
        <v>0.72373866909621654</v>
      </c>
      <c r="O755" s="36">
        <f t="shared" si="57"/>
        <v>0.723795959799308</v>
      </c>
      <c r="P755" s="36">
        <f t="shared" si="58"/>
        <v>5.7290703091461559E-5</v>
      </c>
      <c r="Q755" s="36">
        <f t="shared" si="59"/>
        <v>0</v>
      </c>
    </row>
    <row r="756" spans="1:17" x14ac:dyDescent="0.3">
      <c r="A756" s="29">
        <v>2115444</v>
      </c>
      <c r="B756" s="1">
        <v>136</v>
      </c>
      <c r="C756" s="1" t="s">
        <v>14</v>
      </c>
      <c r="D756" s="1" t="s">
        <v>22</v>
      </c>
      <c r="E756" s="1" t="s">
        <v>23</v>
      </c>
      <c r="F756" s="47">
        <v>1857</v>
      </c>
      <c r="G756" s="34">
        <v>1500.67</v>
      </c>
      <c r="H756" s="1" t="s">
        <v>216</v>
      </c>
      <c r="I756" s="34">
        <v>1.15087E-2</v>
      </c>
      <c r="J756" s="34">
        <v>4786.8739999999998</v>
      </c>
      <c r="K756" s="35" t="str">
        <f t="shared" si="55"/>
        <v>Leenderbos, Groote Heide &amp; De Plateaux_H91E0C</v>
      </c>
      <c r="L756" s="36">
        <f>VLOOKUP(D756,DATA!A:F,5,FALSE)</f>
        <v>6.9280917156857415E-3</v>
      </c>
      <c r="M756" s="37">
        <f>VLOOKUP(D756,DATA!A:F,6,FALSE)</f>
        <v>2282</v>
      </c>
      <c r="N756" s="36">
        <f t="shared" si="56"/>
        <v>0.44379013717245797</v>
      </c>
      <c r="O756" s="36">
        <f t="shared" si="57"/>
        <v>0.443825366394975</v>
      </c>
      <c r="P756" s="36">
        <f t="shared" si="58"/>
        <v>3.5229222517030312E-5</v>
      </c>
      <c r="Q756" s="36">
        <f t="shared" si="59"/>
        <v>0</v>
      </c>
    </row>
    <row r="757" spans="1:17" x14ac:dyDescent="0.3">
      <c r="A757" s="29">
        <v>2115462</v>
      </c>
      <c r="B757" s="1">
        <v>136</v>
      </c>
      <c r="C757" s="1" t="s">
        <v>14</v>
      </c>
      <c r="D757" s="1" t="s">
        <v>41</v>
      </c>
      <c r="E757" s="1" t="s">
        <v>42</v>
      </c>
      <c r="F757" s="47">
        <v>1071</v>
      </c>
      <c r="G757" s="34">
        <v>988.63</v>
      </c>
      <c r="H757" s="1" t="s">
        <v>216</v>
      </c>
      <c r="I757" s="34">
        <v>6.9537000000000002E-3</v>
      </c>
      <c r="J757" s="34">
        <v>1593.768</v>
      </c>
      <c r="K757" s="35" t="str">
        <f t="shared" si="55"/>
        <v>Leenderbos, Groote Heide &amp; De Plateaux_H4010A</v>
      </c>
      <c r="L757" s="36">
        <f>VLOOKUP(D757,DATA!A:F,5,FALSE)</f>
        <v>1.3726988247862192E-2</v>
      </c>
      <c r="M757" s="37">
        <f>VLOOKUP(D757,DATA!A:F,6,FALSE)</f>
        <v>1285.5</v>
      </c>
      <c r="N757" s="36">
        <f t="shared" si="56"/>
        <v>1.6706151496028108</v>
      </c>
      <c r="O757" s="36">
        <f t="shared" si="57"/>
        <v>1.6707719586026122</v>
      </c>
      <c r="P757" s="36">
        <f t="shared" si="58"/>
        <v>1.568089998014166E-4</v>
      </c>
      <c r="Q757" s="36">
        <f t="shared" si="59"/>
        <v>0</v>
      </c>
    </row>
    <row r="758" spans="1:17" x14ac:dyDescent="0.3">
      <c r="A758" s="29">
        <v>2115462</v>
      </c>
      <c r="B758" s="1">
        <v>136</v>
      </c>
      <c r="C758" s="1" t="s">
        <v>14</v>
      </c>
      <c r="D758" s="1" t="s">
        <v>43</v>
      </c>
      <c r="E758" s="1" t="s">
        <v>44</v>
      </c>
      <c r="F758" s="47">
        <v>1071</v>
      </c>
      <c r="G758" s="34">
        <v>988.63</v>
      </c>
      <c r="H758" s="1" t="s">
        <v>216</v>
      </c>
      <c r="I758" s="34">
        <v>6.9537000000000002E-3</v>
      </c>
      <c r="J758" s="34">
        <v>3720.33498676202</v>
      </c>
      <c r="K758" s="35" t="str">
        <f t="shared" si="55"/>
        <v>Leenderbos, Groote Heide &amp; De Plateaux_H7150</v>
      </c>
      <c r="L758" s="36">
        <f>VLOOKUP(D758,DATA!A:F,5,FALSE)</f>
        <v>1.3726988247862192E-2</v>
      </c>
      <c r="M758" s="37">
        <f>VLOOKUP(D758,DATA!A:F,6,FALSE)</f>
        <v>1285.5</v>
      </c>
      <c r="N758" s="36">
        <f t="shared" si="56"/>
        <v>1.6706151496028108</v>
      </c>
      <c r="O758" s="36">
        <f t="shared" si="57"/>
        <v>1.6707719586026122</v>
      </c>
      <c r="P758" s="36">
        <f t="shared" si="58"/>
        <v>1.568089998014166E-4</v>
      </c>
      <c r="Q758" s="36">
        <f t="shared" si="59"/>
        <v>0</v>
      </c>
    </row>
    <row r="759" spans="1:17" x14ac:dyDescent="0.3">
      <c r="A759" s="29">
        <v>2115463</v>
      </c>
      <c r="B759" s="1">
        <v>136</v>
      </c>
      <c r="C759" s="1" t="s">
        <v>14</v>
      </c>
      <c r="D759" s="1" t="s">
        <v>41</v>
      </c>
      <c r="E759" s="1" t="s">
        <v>42</v>
      </c>
      <c r="F759" s="47">
        <v>1071</v>
      </c>
      <c r="G759" s="34">
        <v>843.86</v>
      </c>
      <c r="H759" s="1" t="s">
        <v>216</v>
      </c>
      <c r="I759" s="34">
        <v>5.8849000000000002E-3</v>
      </c>
      <c r="J759" s="34">
        <v>7467.0825000000004</v>
      </c>
      <c r="K759" s="35" t="str">
        <f t="shared" si="55"/>
        <v>Leenderbos, Groote Heide &amp; De Plateaux_H4010A</v>
      </c>
      <c r="L759" s="36">
        <f>VLOOKUP(D759,DATA!A:F,5,FALSE)</f>
        <v>1.3726988247862192E-2</v>
      </c>
      <c r="M759" s="37">
        <f>VLOOKUP(D759,DATA!A:F,6,FALSE)</f>
        <v>1285.5</v>
      </c>
      <c r="N759" s="36">
        <f t="shared" si="56"/>
        <v>0.23234242367294466</v>
      </c>
      <c r="O759" s="36">
        <f t="shared" si="57"/>
        <v>0.23236114989204815</v>
      </c>
      <c r="P759" s="36">
        <f t="shared" si="58"/>
        <v>1.8726219103482045E-5</v>
      </c>
      <c r="Q759" s="36">
        <f t="shared" si="59"/>
        <v>0</v>
      </c>
    </row>
    <row r="760" spans="1:17" x14ac:dyDescent="0.3">
      <c r="A760" s="29">
        <v>2115463</v>
      </c>
      <c r="B760" s="1">
        <v>136</v>
      </c>
      <c r="C760" s="1" t="s">
        <v>14</v>
      </c>
      <c r="D760" s="1" t="s">
        <v>43</v>
      </c>
      <c r="E760" s="1" t="s">
        <v>44</v>
      </c>
      <c r="F760" s="47">
        <v>1071</v>
      </c>
      <c r="G760" s="34">
        <v>843.86</v>
      </c>
      <c r="H760" s="1" t="s">
        <v>216</v>
      </c>
      <c r="I760" s="34">
        <v>5.8849000000000002E-3</v>
      </c>
      <c r="J760" s="34">
        <v>6.4000733999999904</v>
      </c>
      <c r="K760" s="35" t="str">
        <f t="shared" si="55"/>
        <v>Leenderbos, Groote Heide &amp; De Plateaux_H7150</v>
      </c>
      <c r="L760" s="36">
        <f>VLOOKUP(D760,DATA!A:F,5,FALSE)</f>
        <v>1.3726988247862192E-2</v>
      </c>
      <c r="M760" s="37">
        <f>VLOOKUP(D760,DATA!A:F,6,FALSE)</f>
        <v>1285.5</v>
      </c>
      <c r="N760" s="36">
        <f t="shared" si="56"/>
        <v>0.23234242367294466</v>
      </c>
      <c r="O760" s="36">
        <f t="shared" si="57"/>
        <v>0.23236114989204815</v>
      </c>
      <c r="P760" s="36">
        <f t="shared" si="58"/>
        <v>1.8726219103482045E-5</v>
      </c>
      <c r="Q760" s="36">
        <f t="shared" si="59"/>
        <v>0</v>
      </c>
    </row>
    <row r="761" spans="1:17" x14ac:dyDescent="0.3">
      <c r="A761" s="29">
        <v>2115464</v>
      </c>
      <c r="B761" s="1">
        <v>136</v>
      </c>
      <c r="C761" s="1" t="s">
        <v>14</v>
      </c>
      <c r="D761" s="1" t="s">
        <v>41</v>
      </c>
      <c r="E761" s="1" t="s">
        <v>42</v>
      </c>
      <c r="F761" s="47">
        <v>1071</v>
      </c>
      <c r="G761" s="34">
        <v>858.45</v>
      </c>
      <c r="H761" s="1" t="s">
        <v>216</v>
      </c>
      <c r="I761" s="34">
        <v>6.0772999999999999E-3</v>
      </c>
      <c r="J761" s="34">
        <v>2274.3914</v>
      </c>
      <c r="K761" s="35" t="str">
        <f t="shared" si="55"/>
        <v>Leenderbos, Groote Heide &amp; De Plateaux_H4010A</v>
      </c>
      <c r="L761" s="36">
        <f>VLOOKUP(D761,DATA!A:F,5,FALSE)</f>
        <v>1.3726988247862192E-2</v>
      </c>
      <c r="M761" s="37">
        <f>VLOOKUP(D761,DATA!A:F,6,FALSE)</f>
        <v>1285.5</v>
      </c>
      <c r="N761" s="36">
        <f t="shared" si="56"/>
        <v>0.28371605757971491</v>
      </c>
      <c r="O761" s="36">
        <f t="shared" si="57"/>
        <v>0.28373965985935984</v>
      </c>
      <c r="P761" s="36">
        <f t="shared" si="58"/>
        <v>2.360227964492978E-5</v>
      </c>
      <c r="Q761" s="36">
        <f t="shared" si="59"/>
        <v>0</v>
      </c>
    </row>
    <row r="762" spans="1:17" x14ac:dyDescent="0.3">
      <c r="A762" s="29">
        <v>2115470</v>
      </c>
      <c r="B762" s="1">
        <v>136</v>
      </c>
      <c r="C762" s="1" t="s">
        <v>14</v>
      </c>
      <c r="D762" s="1" t="s">
        <v>41</v>
      </c>
      <c r="E762" s="1" t="s">
        <v>42</v>
      </c>
      <c r="F762" s="47">
        <v>1071</v>
      </c>
      <c r="G762" s="34">
        <v>910.17</v>
      </c>
      <c r="H762" s="1" t="s">
        <v>216</v>
      </c>
      <c r="I762" s="34">
        <v>6.2424999999999998E-3</v>
      </c>
      <c r="J762" s="34">
        <v>2255.48</v>
      </c>
      <c r="K762" s="35" t="str">
        <f t="shared" si="55"/>
        <v>Leenderbos, Groote Heide &amp; De Plateaux_H4010A</v>
      </c>
      <c r="L762" s="36">
        <f>VLOOKUP(D762,DATA!A:F,5,FALSE)</f>
        <v>1.3726988247862192E-2</v>
      </c>
      <c r="M762" s="37">
        <f>VLOOKUP(D762,DATA!A:F,6,FALSE)</f>
        <v>1285.5</v>
      </c>
      <c r="N762" s="36">
        <f t="shared" si="56"/>
        <v>0.57536504454781923</v>
      </c>
      <c r="O762" s="36">
        <f t="shared" si="57"/>
        <v>0.57541406639648751</v>
      </c>
      <c r="P762" s="36">
        <f t="shared" si="58"/>
        <v>4.902184866828474E-5</v>
      </c>
      <c r="Q762" s="36">
        <f t="shared" si="59"/>
        <v>0</v>
      </c>
    </row>
    <row r="763" spans="1:17" x14ac:dyDescent="0.3">
      <c r="A763" s="29">
        <v>2116955</v>
      </c>
      <c r="B763" s="1">
        <v>136</v>
      </c>
      <c r="C763" s="1" t="s">
        <v>14</v>
      </c>
      <c r="D763" s="1" t="s">
        <v>22</v>
      </c>
      <c r="E763" s="1" t="s">
        <v>23</v>
      </c>
      <c r="F763" s="47">
        <v>1857</v>
      </c>
      <c r="G763" s="34">
        <v>1187.3599999999999</v>
      </c>
      <c r="H763" s="1" t="s">
        <v>216</v>
      </c>
      <c r="I763" s="34">
        <v>7.5234999999999998E-3</v>
      </c>
      <c r="J763" s="34">
        <v>2949.1309999999999</v>
      </c>
      <c r="K763" s="35" t="str">
        <f t="shared" si="55"/>
        <v>Leenderbos, Groote Heide &amp; De Plateaux_H91E0C</v>
      </c>
      <c r="L763" s="36">
        <f>VLOOKUP(D763,DATA!A:F,5,FALSE)</f>
        <v>6.9280917156857415E-3</v>
      </c>
      <c r="M763" s="37">
        <f>VLOOKUP(D763,DATA!A:F,6,FALSE)</f>
        <v>2282</v>
      </c>
      <c r="N763" s="36">
        <f t="shared" si="56"/>
        <v>5.0838331987312115E-2</v>
      </c>
      <c r="O763" s="36">
        <f t="shared" si="57"/>
        <v>5.084098058081455E-2</v>
      </c>
      <c r="P763" s="36">
        <f t="shared" si="58"/>
        <v>2.6485935024356255E-6</v>
      </c>
      <c r="Q763" s="36">
        <f t="shared" si="59"/>
        <v>0</v>
      </c>
    </row>
    <row r="764" spans="1:17" x14ac:dyDescent="0.3">
      <c r="A764" s="29">
        <v>2116956</v>
      </c>
      <c r="B764" s="1">
        <v>136</v>
      </c>
      <c r="C764" s="1" t="s">
        <v>14</v>
      </c>
      <c r="D764" s="1" t="s">
        <v>22</v>
      </c>
      <c r="E764" s="1" t="s">
        <v>23</v>
      </c>
      <c r="F764" s="47">
        <v>1857</v>
      </c>
      <c r="G764" s="34">
        <v>1429.44</v>
      </c>
      <c r="H764" s="1" t="s">
        <v>216</v>
      </c>
      <c r="I764" s="34">
        <v>9.6310000000000007E-3</v>
      </c>
      <c r="J764" s="34">
        <v>11.259857</v>
      </c>
      <c r="K764" s="35" t="str">
        <f t="shared" si="55"/>
        <v>Leenderbos, Groote Heide &amp; De Plateaux_H91E0C</v>
      </c>
      <c r="L764" s="36">
        <f>VLOOKUP(D764,DATA!A:F,5,FALSE)</f>
        <v>6.9280917156857415E-3</v>
      </c>
      <c r="M764" s="37">
        <f>VLOOKUP(D764,DATA!A:F,6,FALSE)</f>
        <v>2282</v>
      </c>
      <c r="N764" s="36">
        <f t="shared" si="56"/>
        <v>0.27140004191744166</v>
      </c>
      <c r="O764" s="36">
        <f t="shared" si="57"/>
        <v>0.27141810238770042</v>
      </c>
      <c r="P764" s="36">
        <f t="shared" si="58"/>
        <v>1.8060470258762784E-5</v>
      </c>
      <c r="Q764" s="36">
        <f t="shared" si="59"/>
        <v>0</v>
      </c>
    </row>
    <row r="765" spans="1:17" x14ac:dyDescent="0.3">
      <c r="A765" s="29">
        <v>2116973</v>
      </c>
      <c r="B765" s="1">
        <v>136</v>
      </c>
      <c r="C765" s="1" t="s">
        <v>14</v>
      </c>
      <c r="D765" s="1" t="s">
        <v>28</v>
      </c>
      <c r="E765" s="1" t="s">
        <v>29</v>
      </c>
      <c r="F765" s="47">
        <v>1786</v>
      </c>
      <c r="G765" s="34">
        <v>1350.95</v>
      </c>
      <c r="H765" s="1" t="s">
        <v>216</v>
      </c>
      <c r="I765" s="34">
        <v>1.0389799999999999E-2</v>
      </c>
      <c r="J765" s="34">
        <v>619.46747000000005</v>
      </c>
      <c r="K765" s="35" t="str">
        <f t="shared" si="55"/>
        <v>Leenderbos, Groote Heide &amp; De Plateaux_H91D0</v>
      </c>
      <c r="L765" s="36">
        <f>VLOOKUP(D765,DATA!A:F,5,FALSE)</f>
        <v>6.9280917156857415E-3</v>
      </c>
      <c r="M765" s="37">
        <f>VLOOKUP(D765,DATA!A:F,6,FALSE)</f>
        <v>2211</v>
      </c>
      <c r="N765" s="36">
        <f t="shared" si="56"/>
        <v>0.2577112432667058</v>
      </c>
      <c r="O765" s="36">
        <f t="shared" si="57"/>
        <v>0.25772974656123299</v>
      </c>
      <c r="P765" s="36">
        <f t="shared" si="58"/>
        <v>1.8503294527183467E-5</v>
      </c>
      <c r="Q765" s="36">
        <f t="shared" si="59"/>
        <v>0</v>
      </c>
    </row>
    <row r="766" spans="1:17" x14ac:dyDescent="0.3">
      <c r="A766" s="29">
        <v>2116973</v>
      </c>
      <c r="B766" s="1">
        <v>136</v>
      </c>
      <c r="C766" s="1" t="s">
        <v>14</v>
      </c>
      <c r="D766" s="1" t="s">
        <v>22</v>
      </c>
      <c r="E766" s="1" t="s">
        <v>23</v>
      </c>
      <c r="F766" s="47">
        <v>1857</v>
      </c>
      <c r="G766" s="34">
        <v>1350.95</v>
      </c>
      <c r="H766" s="1" t="s">
        <v>216</v>
      </c>
      <c r="I766" s="34">
        <v>1.0389799999999999E-2</v>
      </c>
      <c r="J766" s="34">
        <v>3947.1577000000002</v>
      </c>
      <c r="K766" s="35" t="str">
        <f t="shared" si="55"/>
        <v>Leenderbos, Groote Heide &amp; De Plateaux_H91E0C</v>
      </c>
      <c r="L766" s="36">
        <f>VLOOKUP(D766,DATA!A:F,5,FALSE)</f>
        <v>6.9280917156857415E-3</v>
      </c>
      <c r="M766" s="37">
        <f>VLOOKUP(D766,DATA!A:F,6,FALSE)</f>
        <v>2282</v>
      </c>
      <c r="N766" s="36">
        <f t="shared" si="56"/>
        <v>0.15773982986330654</v>
      </c>
      <c r="O766" s="36">
        <f t="shared" si="57"/>
        <v>0.15775116670726855</v>
      </c>
      <c r="P766" s="36">
        <f t="shared" si="58"/>
        <v>1.1336843962012066E-5</v>
      </c>
      <c r="Q766" s="36">
        <f t="shared" si="59"/>
        <v>0</v>
      </c>
    </row>
    <row r="767" spans="1:17" x14ac:dyDescent="0.3">
      <c r="A767" s="29">
        <v>2116974</v>
      </c>
      <c r="B767" s="1">
        <v>136</v>
      </c>
      <c r="C767" s="1" t="s">
        <v>14</v>
      </c>
      <c r="D767" s="1" t="s">
        <v>22</v>
      </c>
      <c r="E767" s="1" t="s">
        <v>23</v>
      </c>
      <c r="F767" s="47">
        <v>1857</v>
      </c>
      <c r="G767" s="34">
        <v>1504.09</v>
      </c>
      <c r="H767" s="1" t="s">
        <v>216</v>
      </c>
      <c r="I767" s="34">
        <v>1.1521099999999999E-2</v>
      </c>
      <c r="J767" s="34">
        <v>1698.7512999999999</v>
      </c>
      <c r="K767" s="35" t="str">
        <f t="shared" si="55"/>
        <v>Leenderbos, Groote Heide &amp; De Plateaux_H91E0C</v>
      </c>
      <c r="L767" s="36">
        <f>VLOOKUP(D767,DATA!A:F,5,FALSE)</f>
        <v>6.9280917156857415E-3</v>
      </c>
      <c r="M767" s="37">
        <f>VLOOKUP(D767,DATA!A:F,6,FALSE)</f>
        <v>2282</v>
      </c>
      <c r="N767" s="36">
        <f t="shared" si="56"/>
        <v>0.45438254728027055</v>
      </c>
      <c r="O767" s="36">
        <f t="shared" si="57"/>
        <v>0.45441865237894824</v>
      </c>
      <c r="P767" s="36">
        <f t="shared" si="58"/>
        <v>3.6105098677685632E-5</v>
      </c>
      <c r="Q767" s="36">
        <f t="shared" si="59"/>
        <v>0</v>
      </c>
    </row>
    <row r="768" spans="1:17" x14ac:dyDescent="0.3">
      <c r="A768" s="29">
        <v>2116990</v>
      </c>
      <c r="B768" s="1">
        <v>136</v>
      </c>
      <c r="C768" s="1" t="s">
        <v>14</v>
      </c>
      <c r="D768" s="1" t="s">
        <v>51</v>
      </c>
      <c r="E768" s="1" t="s">
        <v>52</v>
      </c>
      <c r="F768" s="47">
        <v>1000</v>
      </c>
      <c r="G768" s="34">
        <v>920.04</v>
      </c>
      <c r="H768" s="1" t="s">
        <v>216</v>
      </c>
      <c r="I768" s="34">
        <v>6.5263999999999999E-3</v>
      </c>
      <c r="J768" s="34">
        <v>7241.6216000000004</v>
      </c>
      <c r="K768" s="35" t="str">
        <f t="shared" si="55"/>
        <v>Leenderbos, Groote Heide &amp; De Plateaux_Lg09</v>
      </c>
      <c r="L768" s="36">
        <f>VLOOKUP(D768,DATA!A:F,5,FALSE)</f>
        <v>8.4126827976184013E-3</v>
      </c>
      <c r="M768" s="37">
        <f>VLOOKUP(D768,DATA!A:F,6,FALSE)</f>
        <v>1350</v>
      </c>
      <c r="N768" s="36">
        <f t="shared" si="56"/>
        <v>2.6157411717833772</v>
      </c>
      <c r="O768" s="36">
        <f t="shared" si="57"/>
        <v>2.6158810348454624</v>
      </c>
      <c r="P768" s="36">
        <f t="shared" si="58"/>
        <v>1.3986306208524368E-4</v>
      </c>
      <c r="Q768" s="36">
        <f t="shared" si="59"/>
        <v>0</v>
      </c>
    </row>
    <row r="769" spans="1:17" x14ac:dyDescent="0.3">
      <c r="A769" s="29">
        <v>2116992</v>
      </c>
      <c r="B769" s="1">
        <v>136</v>
      </c>
      <c r="C769" s="1" t="s">
        <v>14</v>
      </c>
      <c r="D769" s="1" t="s">
        <v>41</v>
      </c>
      <c r="E769" s="1" t="s">
        <v>42</v>
      </c>
      <c r="F769" s="47">
        <v>1071</v>
      </c>
      <c r="G769" s="34">
        <v>956.19</v>
      </c>
      <c r="H769" s="1" t="s">
        <v>216</v>
      </c>
      <c r="I769" s="34">
        <v>6.6759999999999996E-3</v>
      </c>
      <c r="J769" s="34">
        <v>62.988819999999997</v>
      </c>
      <c r="K769" s="35" t="str">
        <f t="shared" si="55"/>
        <v>Leenderbos, Groote Heide &amp; De Plateaux_H4010A</v>
      </c>
      <c r="L769" s="36">
        <f>VLOOKUP(D769,DATA!A:F,5,FALSE)</f>
        <v>1.3726988247862192E-2</v>
      </c>
      <c r="M769" s="37">
        <f>VLOOKUP(D769,DATA!A:F,6,FALSE)</f>
        <v>1285.5</v>
      </c>
      <c r="N769" s="36">
        <f t="shared" si="56"/>
        <v>1.0767101128613297</v>
      </c>
      <c r="O769" s="36">
        <f t="shared" si="57"/>
        <v>1.0768077260285773</v>
      </c>
      <c r="P769" s="36">
        <f t="shared" si="58"/>
        <v>9.7613167247656563E-5</v>
      </c>
      <c r="Q769" s="36">
        <f t="shared" si="59"/>
        <v>0</v>
      </c>
    </row>
    <row r="770" spans="1:17" x14ac:dyDescent="0.3">
      <c r="A770" s="29">
        <v>2116992</v>
      </c>
      <c r="B770" s="1">
        <v>136</v>
      </c>
      <c r="C770" s="1" t="s">
        <v>14</v>
      </c>
      <c r="D770" s="1" t="s">
        <v>43</v>
      </c>
      <c r="E770" s="1" t="s">
        <v>44</v>
      </c>
      <c r="F770" s="47">
        <v>1071</v>
      </c>
      <c r="G770" s="34">
        <v>956.19</v>
      </c>
      <c r="H770" s="1" t="s">
        <v>216</v>
      </c>
      <c r="I770" s="34">
        <v>6.6759999999999996E-3</v>
      </c>
      <c r="J770" s="34">
        <v>674.28510000000006</v>
      </c>
      <c r="K770" s="35" t="str">
        <f t="shared" si="55"/>
        <v>Leenderbos, Groote Heide &amp; De Plateaux_H7150</v>
      </c>
      <c r="L770" s="36">
        <f>VLOOKUP(D770,DATA!A:F,5,FALSE)</f>
        <v>1.3726988247862192E-2</v>
      </c>
      <c r="M770" s="37">
        <f>VLOOKUP(D770,DATA!A:F,6,FALSE)</f>
        <v>1285.5</v>
      </c>
      <c r="N770" s="36">
        <f t="shared" si="56"/>
        <v>1.0767101128613297</v>
      </c>
      <c r="O770" s="36">
        <f t="shared" si="57"/>
        <v>1.0768077260285773</v>
      </c>
      <c r="P770" s="36">
        <f t="shared" si="58"/>
        <v>9.7613167247656563E-5</v>
      </c>
      <c r="Q770" s="36">
        <f t="shared" si="59"/>
        <v>0</v>
      </c>
    </row>
    <row r="771" spans="1:17" x14ac:dyDescent="0.3">
      <c r="A771" s="29">
        <v>2116993</v>
      </c>
      <c r="B771" s="1">
        <v>136</v>
      </c>
      <c r="C771" s="1" t="s">
        <v>14</v>
      </c>
      <c r="D771" s="1" t="s">
        <v>41</v>
      </c>
      <c r="E771" s="1" t="s">
        <v>42</v>
      </c>
      <c r="F771" s="47">
        <v>1071</v>
      </c>
      <c r="G771" s="34">
        <v>847.28</v>
      </c>
      <c r="H771" s="1" t="s">
        <v>216</v>
      </c>
      <c r="I771" s="34">
        <v>5.9071000000000002E-3</v>
      </c>
      <c r="J771" s="34">
        <v>2830.7465999999999</v>
      </c>
      <c r="K771" s="35" t="str">
        <f t="shared" ref="K771:K834" si="60">_xlfn.CONCAT(C771,"_",D771)</f>
        <v>Leenderbos, Groote Heide &amp; De Plateaux_H4010A</v>
      </c>
      <c r="L771" s="36">
        <f>VLOOKUP(D771,DATA!A:F,5,FALSE)</f>
        <v>1.3726988247862192E-2</v>
      </c>
      <c r="M771" s="37">
        <f>VLOOKUP(D771,DATA!A:F,6,FALSE)</f>
        <v>1285.5</v>
      </c>
      <c r="N771" s="36">
        <f t="shared" ref="N771:N834" si="61">100/(1+EXP(-L771*(G771-M771)))</f>
        <v>0.24348293954046052</v>
      </c>
      <c r="O771" s="36">
        <f t="shared" ref="O771:O834" si="62">100/(1+EXP(-L771*((G771+I771)-M771)))</f>
        <v>0.2435026354899068</v>
      </c>
      <c r="P771" s="36">
        <f t="shared" ref="P771:P834" si="63">O771-N771</f>
        <v>1.969594944628561E-5</v>
      </c>
      <c r="Q771" s="36">
        <f t="shared" ref="Q771:Q834" si="64">IF(AND(H771&lt;&gt;"below",I771&gt;=0.005),J771*P771/100,0)</f>
        <v>0</v>
      </c>
    </row>
    <row r="772" spans="1:17" x14ac:dyDescent="0.3">
      <c r="A772" s="29">
        <v>2116994</v>
      </c>
      <c r="B772" s="1">
        <v>136</v>
      </c>
      <c r="C772" s="1" t="s">
        <v>14</v>
      </c>
      <c r="D772" s="1" t="s">
        <v>41</v>
      </c>
      <c r="E772" s="1" t="s">
        <v>42</v>
      </c>
      <c r="F772" s="47">
        <v>1071</v>
      </c>
      <c r="G772" s="34">
        <v>909.2</v>
      </c>
      <c r="H772" s="1" t="s">
        <v>216</v>
      </c>
      <c r="I772" s="34">
        <v>6.4817E-3</v>
      </c>
      <c r="J772" s="34">
        <v>1334.8762999999999</v>
      </c>
      <c r="K772" s="35" t="str">
        <f t="shared" si="60"/>
        <v>Leenderbos, Groote Heide &amp; De Plateaux_H4010A</v>
      </c>
      <c r="L772" s="36">
        <f>VLOOKUP(D772,DATA!A:F,5,FALSE)</f>
        <v>1.3726988247862192E-2</v>
      </c>
      <c r="M772" s="37">
        <f>VLOOKUP(D772,DATA!A:F,6,FALSE)</f>
        <v>1285.5</v>
      </c>
      <c r="N772" s="36">
        <f t="shared" si="61"/>
        <v>0.56779794615445633</v>
      </c>
      <c r="O772" s="36">
        <f t="shared" si="62"/>
        <v>0.56784818089506695</v>
      </c>
      <c r="P772" s="36">
        <f t="shared" si="63"/>
        <v>5.0234740610610729E-5</v>
      </c>
      <c r="Q772" s="36">
        <f t="shared" si="64"/>
        <v>0</v>
      </c>
    </row>
    <row r="773" spans="1:17" x14ac:dyDescent="0.3">
      <c r="A773" s="29">
        <v>2116994</v>
      </c>
      <c r="B773" s="1">
        <v>136</v>
      </c>
      <c r="C773" s="1" t="s">
        <v>14</v>
      </c>
      <c r="D773" s="1" t="s">
        <v>43</v>
      </c>
      <c r="E773" s="1" t="s">
        <v>44</v>
      </c>
      <c r="F773" s="47">
        <v>1071</v>
      </c>
      <c r="G773" s="34">
        <v>909.2</v>
      </c>
      <c r="H773" s="1" t="s">
        <v>216</v>
      </c>
      <c r="I773" s="34">
        <v>6.4817E-3</v>
      </c>
      <c r="J773" s="34">
        <v>1923.1904069930399</v>
      </c>
      <c r="K773" s="35" t="str">
        <f t="shared" si="60"/>
        <v>Leenderbos, Groote Heide &amp; De Plateaux_H7150</v>
      </c>
      <c r="L773" s="36">
        <f>VLOOKUP(D773,DATA!A:F,5,FALSE)</f>
        <v>1.3726988247862192E-2</v>
      </c>
      <c r="M773" s="37">
        <f>VLOOKUP(D773,DATA!A:F,6,FALSE)</f>
        <v>1285.5</v>
      </c>
      <c r="N773" s="36">
        <f t="shared" si="61"/>
        <v>0.56779794615445633</v>
      </c>
      <c r="O773" s="36">
        <f t="shared" si="62"/>
        <v>0.56784818089506695</v>
      </c>
      <c r="P773" s="36">
        <f t="shared" si="63"/>
        <v>5.0234740610610729E-5</v>
      </c>
      <c r="Q773" s="36">
        <f t="shared" si="64"/>
        <v>0</v>
      </c>
    </row>
    <row r="774" spans="1:17" x14ac:dyDescent="0.3">
      <c r="A774" s="29">
        <v>2118484</v>
      </c>
      <c r="B774" s="1">
        <v>136</v>
      </c>
      <c r="C774" s="1" t="s">
        <v>14</v>
      </c>
      <c r="D774" s="1" t="s">
        <v>22</v>
      </c>
      <c r="E774" s="1" t="s">
        <v>23</v>
      </c>
      <c r="F774" s="47">
        <v>1857</v>
      </c>
      <c r="G774" s="34">
        <v>1346.29</v>
      </c>
      <c r="H774" s="1" t="s">
        <v>216</v>
      </c>
      <c r="I774" s="34">
        <v>8.3028000000000008E-3</v>
      </c>
      <c r="J774" s="34">
        <v>117.638535</v>
      </c>
      <c r="K774" s="35" t="str">
        <f t="shared" si="60"/>
        <v>Leenderbos, Groote Heide &amp; De Plateaux_H91E0C</v>
      </c>
      <c r="L774" s="36">
        <f>VLOOKUP(D774,DATA!A:F,5,FALSE)</f>
        <v>6.9280917156857415E-3</v>
      </c>
      <c r="M774" s="37">
        <f>VLOOKUP(D774,DATA!A:F,6,FALSE)</f>
        <v>2282</v>
      </c>
      <c r="N774" s="36">
        <f t="shared" si="61"/>
        <v>0.15273619783566561</v>
      </c>
      <c r="O774" s="36">
        <f t="shared" si="62"/>
        <v>0.1527449704452303</v>
      </c>
      <c r="P774" s="36">
        <f t="shared" si="63"/>
        <v>8.7726095646945002E-6</v>
      </c>
      <c r="Q774" s="36">
        <f t="shared" si="64"/>
        <v>0</v>
      </c>
    </row>
    <row r="775" spans="1:17" x14ac:dyDescent="0.3">
      <c r="A775" s="29">
        <v>2118501</v>
      </c>
      <c r="B775" s="1">
        <v>136</v>
      </c>
      <c r="C775" s="1" t="s">
        <v>14</v>
      </c>
      <c r="D775" s="1" t="s">
        <v>22</v>
      </c>
      <c r="E775" s="1" t="s">
        <v>23</v>
      </c>
      <c r="F775" s="47">
        <v>1857</v>
      </c>
      <c r="G775" s="34">
        <v>1196.57</v>
      </c>
      <c r="H775" s="1" t="s">
        <v>216</v>
      </c>
      <c r="I775" s="34">
        <v>8.8825999999999992E-3</v>
      </c>
      <c r="J775" s="34">
        <v>150.19846999999999</v>
      </c>
      <c r="K775" s="35" t="str">
        <f t="shared" si="60"/>
        <v>Leenderbos, Groote Heide &amp; De Plateaux_H91E0C</v>
      </c>
      <c r="L775" s="36">
        <f>VLOOKUP(D775,DATA!A:F,5,FALSE)</f>
        <v>6.9280917156857415E-3</v>
      </c>
      <c r="M775" s="37">
        <f>VLOOKUP(D775,DATA!A:F,6,FALSE)</f>
        <v>2282</v>
      </c>
      <c r="N775" s="36">
        <f t="shared" si="61"/>
        <v>5.4186124271082638E-2</v>
      </c>
      <c r="O775" s="36">
        <f t="shared" si="62"/>
        <v>5.418945715187197E-2</v>
      </c>
      <c r="P775" s="36">
        <f t="shared" si="63"/>
        <v>3.3328807893320822E-6</v>
      </c>
      <c r="Q775" s="36">
        <f t="shared" si="64"/>
        <v>0</v>
      </c>
    </row>
    <row r="776" spans="1:17" x14ac:dyDescent="0.3">
      <c r="A776" s="29">
        <v>2118502</v>
      </c>
      <c r="B776" s="1">
        <v>136</v>
      </c>
      <c r="C776" s="1" t="s">
        <v>14</v>
      </c>
      <c r="D776" s="1" t="s">
        <v>22</v>
      </c>
      <c r="E776" s="1" t="s">
        <v>23</v>
      </c>
      <c r="F776" s="47">
        <v>1857</v>
      </c>
      <c r="G776" s="34">
        <v>1487.64</v>
      </c>
      <c r="H776" s="1" t="s">
        <v>216</v>
      </c>
      <c r="I776" s="34">
        <v>1.13525E-2</v>
      </c>
      <c r="J776" s="34">
        <v>4407.4399999999996</v>
      </c>
      <c r="K776" s="35" t="str">
        <f t="shared" si="60"/>
        <v>Leenderbos, Groote Heide &amp; De Plateaux_H91E0C</v>
      </c>
      <c r="L776" s="36">
        <f>VLOOKUP(D776,DATA!A:F,5,FALSE)</f>
        <v>6.9280917156857415E-3</v>
      </c>
      <c r="M776" s="37">
        <f>VLOOKUP(D776,DATA!A:F,6,FALSE)</f>
        <v>2282</v>
      </c>
      <c r="N776" s="36">
        <f t="shared" si="61"/>
        <v>0.40563830865902961</v>
      </c>
      <c r="O776" s="36">
        <f t="shared" si="62"/>
        <v>0.40567008440794183</v>
      </c>
      <c r="P776" s="36">
        <f t="shared" si="63"/>
        <v>3.177574891222168E-5</v>
      </c>
      <c r="Q776" s="36">
        <f t="shared" si="64"/>
        <v>0</v>
      </c>
    </row>
    <row r="777" spans="1:17" x14ac:dyDescent="0.3">
      <c r="A777" s="29">
        <v>2118521</v>
      </c>
      <c r="B777" s="1">
        <v>136</v>
      </c>
      <c r="C777" s="1" t="s">
        <v>14</v>
      </c>
      <c r="D777" s="1" t="s">
        <v>41</v>
      </c>
      <c r="E777" s="1" t="s">
        <v>42</v>
      </c>
      <c r="F777" s="47">
        <v>1071</v>
      </c>
      <c r="G777" s="34">
        <v>986.43</v>
      </c>
      <c r="H777" s="1" t="s">
        <v>216</v>
      </c>
      <c r="I777" s="34">
        <v>6.7958000000000003E-3</v>
      </c>
      <c r="J777" s="34">
        <v>1.4763925</v>
      </c>
      <c r="K777" s="35" t="str">
        <f t="shared" si="60"/>
        <v>Leenderbos, Groote Heide &amp; De Plateaux_H4010A</v>
      </c>
      <c r="L777" s="36">
        <f>VLOOKUP(D777,DATA!A:F,5,FALSE)</f>
        <v>1.3726988247862192E-2</v>
      </c>
      <c r="M777" s="37">
        <f>VLOOKUP(D777,DATA!A:F,6,FALSE)</f>
        <v>1285.5</v>
      </c>
      <c r="N777" s="36">
        <f t="shared" si="61"/>
        <v>1.6217237624735121</v>
      </c>
      <c r="O777" s="36">
        <f t="shared" si="62"/>
        <v>1.6218725996901626</v>
      </c>
      <c r="P777" s="36">
        <f t="shared" si="63"/>
        <v>1.488372166504881E-4</v>
      </c>
      <c r="Q777" s="36">
        <f t="shared" si="64"/>
        <v>0</v>
      </c>
    </row>
    <row r="778" spans="1:17" x14ac:dyDescent="0.3">
      <c r="A778" s="29">
        <v>2118522</v>
      </c>
      <c r="B778" s="1">
        <v>136</v>
      </c>
      <c r="C778" s="1" t="s">
        <v>14</v>
      </c>
      <c r="D778" s="1" t="s">
        <v>41</v>
      </c>
      <c r="E778" s="1" t="s">
        <v>42</v>
      </c>
      <c r="F778" s="47">
        <v>1071</v>
      </c>
      <c r="G778" s="34">
        <v>879.45</v>
      </c>
      <c r="H778" s="1" t="s">
        <v>216</v>
      </c>
      <c r="I778" s="34">
        <v>6.2513000000000004E-3</v>
      </c>
      <c r="J778" s="34">
        <v>3306.0412999999999</v>
      </c>
      <c r="K778" s="35" t="str">
        <f t="shared" si="60"/>
        <v>Leenderbos, Groote Heide &amp; De Plateaux_H4010A</v>
      </c>
      <c r="L778" s="36">
        <f>VLOOKUP(D778,DATA!A:F,5,FALSE)</f>
        <v>1.3726988247862192E-2</v>
      </c>
      <c r="M778" s="37">
        <f>VLOOKUP(D778,DATA!A:F,6,FALSE)</f>
        <v>1285.5</v>
      </c>
      <c r="N778" s="36">
        <f t="shared" si="61"/>
        <v>0.37815085767060674</v>
      </c>
      <c r="O778" s="36">
        <f t="shared" si="62"/>
        <v>0.37818318603885293</v>
      </c>
      <c r="P778" s="36">
        <f t="shared" si="63"/>
        <v>3.2328368246181682E-5</v>
      </c>
      <c r="Q778" s="36">
        <f t="shared" si="64"/>
        <v>0</v>
      </c>
    </row>
    <row r="779" spans="1:17" x14ac:dyDescent="0.3">
      <c r="A779" s="29">
        <v>2118522</v>
      </c>
      <c r="B779" s="1">
        <v>136</v>
      </c>
      <c r="C779" s="1" t="s">
        <v>14</v>
      </c>
      <c r="D779" s="1" t="s">
        <v>43</v>
      </c>
      <c r="E779" s="1" t="s">
        <v>44</v>
      </c>
      <c r="F779" s="47">
        <v>1071</v>
      </c>
      <c r="G779" s="34">
        <v>879.45</v>
      </c>
      <c r="H779" s="1" t="s">
        <v>216</v>
      </c>
      <c r="I779" s="34">
        <v>6.2513000000000004E-3</v>
      </c>
      <c r="J779" s="34">
        <v>1200.5855034839201</v>
      </c>
      <c r="K779" s="35" t="str">
        <f t="shared" si="60"/>
        <v>Leenderbos, Groote Heide &amp; De Plateaux_H7150</v>
      </c>
      <c r="L779" s="36">
        <f>VLOOKUP(D779,DATA!A:F,5,FALSE)</f>
        <v>1.3726988247862192E-2</v>
      </c>
      <c r="M779" s="37">
        <f>VLOOKUP(D779,DATA!A:F,6,FALSE)</f>
        <v>1285.5</v>
      </c>
      <c r="N779" s="36">
        <f t="shared" si="61"/>
        <v>0.37815085767060674</v>
      </c>
      <c r="O779" s="36">
        <f t="shared" si="62"/>
        <v>0.37818318603885293</v>
      </c>
      <c r="P779" s="36">
        <f t="shared" si="63"/>
        <v>3.2328368246181682E-5</v>
      </c>
      <c r="Q779" s="36">
        <f t="shared" si="64"/>
        <v>0</v>
      </c>
    </row>
    <row r="780" spans="1:17" x14ac:dyDescent="0.3">
      <c r="A780" s="29">
        <v>2120031</v>
      </c>
      <c r="B780" s="1">
        <v>136</v>
      </c>
      <c r="C780" s="1" t="s">
        <v>14</v>
      </c>
      <c r="D780" s="1" t="s">
        <v>22</v>
      </c>
      <c r="E780" s="1" t="s">
        <v>23</v>
      </c>
      <c r="F780" s="47">
        <v>1857</v>
      </c>
      <c r="G780" s="34">
        <v>1481.96</v>
      </c>
      <c r="H780" s="1" t="s">
        <v>216</v>
      </c>
      <c r="I780" s="34">
        <v>1.12888E-2</v>
      </c>
      <c r="J780" s="34">
        <v>6064.2075000000004</v>
      </c>
      <c r="K780" s="35" t="str">
        <f t="shared" si="60"/>
        <v>Leenderbos, Groote Heide &amp; De Plateaux_H91E0C</v>
      </c>
      <c r="L780" s="36">
        <f>VLOOKUP(D780,DATA!A:F,5,FALSE)</f>
        <v>6.9280917156857415E-3</v>
      </c>
      <c r="M780" s="37">
        <f>VLOOKUP(D780,DATA!A:F,6,FALSE)</f>
        <v>2282</v>
      </c>
      <c r="N780" s="36">
        <f t="shared" si="61"/>
        <v>0.39004685523482602</v>
      </c>
      <c r="O780" s="36">
        <f t="shared" si="62"/>
        <v>0.39007724293092161</v>
      </c>
      <c r="P780" s="36">
        <f t="shared" si="63"/>
        <v>3.0387696095590666E-5</v>
      </c>
      <c r="Q780" s="36">
        <f t="shared" si="64"/>
        <v>0</v>
      </c>
    </row>
    <row r="781" spans="1:17" x14ac:dyDescent="0.3">
      <c r="A781" s="29">
        <v>2121560</v>
      </c>
      <c r="B781" s="1">
        <v>136</v>
      </c>
      <c r="C781" s="1" t="s">
        <v>14</v>
      </c>
      <c r="D781" s="1" t="s">
        <v>22</v>
      </c>
      <c r="E781" s="1" t="s">
        <v>23</v>
      </c>
      <c r="F781" s="47">
        <v>1857</v>
      </c>
      <c r="G781" s="34">
        <v>1486.52</v>
      </c>
      <c r="H781" s="1" t="s">
        <v>216</v>
      </c>
      <c r="I781" s="34">
        <v>1.14182E-2</v>
      </c>
      <c r="J781" s="34">
        <v>2413.3186000000001</v>
      </c>
      <c r="K781" s="35" t="str">
        <f t="shared" si="60"/>
        <v>Leenderbos, Groote Heide &amp; De Plateaux_H91E0C</v>
      </c>
      <c r="L781" s="36">
        <f>VLOOKUP(D781,DATA!A:F,5,FALSE)</f>
        <v>6.9280917156857415E-3</v>
      </c>
      <c r="M781" s="37">
        <f>VLOOKUP(D781,DATA!A:F,6,FALSE)</f>
        <v>2282</v>
      </c>
      <c r="N781" s="36">
        <f t="shared" si="61"/>
        <v>0.40251557368538182</v>
      </c>
      <c r="O781" s="36">
        <f t="shared" si="62"/>
        <v>0.40254728829510311</v>
      </c>
      <c r="P781" s="36">
        <f t="shared" si="63"/>
        <v>3.1714609721289477E-5</v>
      </c>
      <c r="Q781" s="36">
        <f t="shared" si="64"/>
        <v>0</v>
      </c>
    </row>
    <row r="782" spans="1:17" x14ac:dyDescent="0.3">
      <c r="A782" s="29">
        <v>2123088</v>
      </c>
      <c r="B782" s="1">
        <v>136</v>
      </c>
      <c r="C782" s="1" t="s">
        <v>14</v>
      </c>
      <c r="D782" s="1" t="s">
        <v>28</v>
      </c>
      <c r="E782" s="1" t="s">
        <v>29</v>
      </c>
      <c r="F782" s="47">
        <v>1786</v>
      </c>
      <c r="G782" s="34">
        <v>1351.3</v>
      </c>
      <c r="H782" s="1" t="s">
        <v>216</v>
      </c>
      <c r="I782" s="34">
        <v>1.0465E-2</v>
      </c>
      <c r="J782" s="34">
        <v>349.46519999999998</v>
      </c>
      <c r="K782" s="35" t="str">
        <f t="shared" si="60"/>
        <v>Leenderbos, Groote Heide &amp; De Plateaux_H91D0</v>
      </c>
      <c r="L782" s="36">
        <f>VLOOKUP(D782,DATA!A:F,5,FALSE)</f>
        <v>6.9280917156857415E-3</v>
      </c>
      <c r="M782" s="37">
        <f>VLOOKUP(D782,DATA!A:F,6,FALSE)</f>
        <v>2211</v>
      </c>
      <c r="N782" s="36">
        <f t="shared" si="61"/>
        <v>0.25833529170859154</v>
      </c>
      <c r="O782" s="36">
        <f t="shared" si="62"/>
        <v>0.25835397394553927</v>
      </c>
      <c r="P782" s="36">
        <f t="shared" si="63"/>
        <v>1.8682236947731301E-5</v>
      </c>
      <c r="Q782" s="36">
        <f t="shared" si="64"/>
        <v>0</v>
      </c>
    </row>
    <row r="783" spans="1:17" x14ac:dyDescent="0.3">
      <c r="A783" s="29">
        <v>2123089</v>
      </c>
      <c r="B783" s="1">
        <v>136</v>
      </c>
      <c r="C783" s="1" t="s">
        <v>14</v>
      </c>
      <c r="D783" s="1" t="s">
        <v>22</v>
      </c>
      <c r="E783" s="1" t="s">
        <v>23</v>
      </c>
      <c r="F783" s="47">
        <v>1857</v>
      </c>
      <c r="G783" s="34">
        <v>1613.99</v>
      </c>
      <c r="H783" s="1" t="s">
        <v>216</v>
      </c>
      <c r="I783" s="34">
        <v>1.2483599999999999E-2</v>
      </c>
      <c r="J783" s="34">
        <v>8061.51</v>
      </c>
      <c r="K783" s="35" t="str">
        <f t="shared" si="60"/>
        <v>Leenderbos, Groote Heide &amp; De Plateaux_H91E0C</v>
      </c>
      <c r="L783" s="36">
        <f>VLOOKUP(D783,DATA!A:F,5,FALSE)</f>
        <v>6.9280917156857415E-3</v>
      </c>
      <c r="M783" s="37">
        <f>VLOOKUP(D783,DATA!A:F,6,FALSE)</f>
        <v>2282</v>
      </c>
      <c r="N783" s="36">
        <f t="shared" si="61"/>
        <v>0.96793450375819889</v>
      </c>
      <c r="O783" s="36">
        <f t="shared" si="62"/>
        <v>0.96801741123507246</v>
      </c>
      <c r="P783" s="36">
        <f t="shared" si="63"/>
        <v>8.2907476873561592E-5</v>
      </c>
      <c r="Q783" s="36">
        <f t="shared" si="64"/>
        <v>0</v>
      </c>
    </row>
    <row r="784" spans="1:17" x14ac:dyDescent="0.3">
      <c r="A784" s="29">
        <v>2124617</v>
      </c>
      <c r="B784" s="1">
        <v>136</v>
      </c>
      <c r="C784" s="1" t="s">
        <v>14</v>
      </c>
      <c r="D784" s="1" t="s">
        <v>28</v>
      </c>
      <c r="E784" s="1" t="s">
        <v>29</v>
      </c>
      <c r="F784" s="47">
        <v>1786</v>
      </c>
      <c r="G784" s="34">
        <v>1644.95</v>
      </c>
      <c r="H784" s="1" t="s">
        <v>216</v>
      </c>
      <c r="I784" s="34">
        <v>1.2802600000000001E-2</v>
      </c>
      <c r="J784" s="34">
        <v>130.44730000000001</v>
      </c>
      <c r="K784" s="35" t="str">
        <f t="shared" si="60"/>
        <v>Leenderbos, Groote Heide &amp; De Plateaux_H91D0</v>
      </c>
      <c r="L784" s="36">
        <f>VLOOKUP(D784,DATA!A:F,5,FALSE)</f>
        <v>6.9280917156857415E-3</v>
      </c>
      <c r="M784" s="37">
        <f>VLOOKUP(D784,DATA!A:F,6,FALSE)</f>
        <v>2211</v>
      </c>
      <c r="N784" s="36">
        <f t="shared" si="61"/>
        <v>1.9423703322413519</v>
      </c>
      <c r="O784" s="36">
        <f t="shared" si="62"/>
        <v>1.9425392766193994</v>
      </c>
      <c r="P784" s="36">
        <f t="shared" si="63"/>
        <v>1.6894437804748641E-4</v>
      </c>
      <c r="Q784" s="36">
        <f t="shared" si="64"/>
        <v>0</v>
      </c>
    </row>
    <row r="785" spans="1:17" x14ac:dyDescent="0.3">
      <c r="A785" s="29">
        <v>2124617</v>
      </c>
      <c r="B785" s="1">
        <v>136</v>
      </c>
      <c r="C785" s="1" t="s">
        <v>14</v>
      </c>
      <c r="D785" s="1" t="s">
        <v>22</v>
      </c>
      <c r="E785" s="1" t="s">
        <v>23</v>
      </c>
      <c r="F785" s="47">
        <v>1857</v>
      </c>
      <c r="G785" s="34">
        <v>1644.95</v>
      </c>
      <c r="H785" s="1" t="s">
        <v>216</v>
      </c>
      <c r="I785" s="34">
        <v>1.2802600000000001E-2</v>
      </c>
      <c r="J785" s="34">
        <v>765.97942999999998</v>
      </c>
      <c r="K785" s="35" t="str">
        <f t="shared" si="60"/>
        <v>Leenderbos, Groote Heide &amp; De Plateaux_H91E0C</v>
      </c>
      <c r="L785" s="36">
        <f>VLOOKUP(D785,DATA!A:F,5,FALSE)</f>
        <v>6.9280917156857415E-3</v>
      </c>
      <c r="M785" s="37">
        <f>VLOOKUP(D785,DATA!A:F,6,FALSE)</f>
        <v>2282</v>
      </c>
      <c r="N785" s="36">
        <f t="shared" si="61"/>
        <v>1.1967264961410113</v>
      </c>
      <c r="O785" s="36">
        <f t="shared" si="62"/>
        <v>1.196831377147155</v>
      </c>
      <c r="P785" s="36">
        <f t="shared" si="63"/>
        <v>1.0488100614369777E-4</v>
      </c>
      <c r="Q785" s="36">
        <f t="shared" si="64"/>
        <v>0</v>
      </c>
    </row>
    <row r="786" spans="1:17" x14ac:dyDescent="0.3">
      <c r="A786" s="29">
        <v>2124618</v>
      </c>
      <c r="B786" s="1">
        <v>136</v>
      </c>
      <c r="C786" s="1" t="s">
        <v>14</v>
      </c>
      <c r="D786" s="1" t="s">
        <v>22</v>
      </c>
      <c r="E786" s="1" t="s">
        <v>23</v>
      </c>
      <c r="F786" s="47">
        <v>1857</v>
      </c>
      <c r="G786" s="34">
        <v>1428.34</v>
      </c>
      <c r="H786" s="1" t="s">
        <v>216</v>
      </c>
      <c r="I786" s="34">
        <v>1.0826799999999999E-2</v>
      </c>
      <c r="J786" s="34">
        <v>2461.8708000000001</v>
      </c>
      <c r="K786" s="35" t="str">
        <f t="shared" si="60"/>
        <v>Leenderbos, Groote Heide &amp; De Plateaux_H91E0C</v>
      </c>
      <c r="L786" s="36">
        <f>VLOOKUP(D786,DATA!A:F,5,FALSE)</f>
        <v>6.9280917156857415E-3</v>
      </c>
      <c r="M786" s="37">
        <f>VLOOKUP(D786,DATA!A:F,6,FALSE)</f>
        <v>2282</v>
      </c>
      <c r="N786" s="36">
        <f t="shared" si="61"/>
        <v>0.2693451400444033</v>
      </c>
      <c r="O786" s="36">
        <f t="shared" si="62"/>
        <v>0.26936528970603041</v>
      </c>
      <c r="P786" s="36">
        <f t="shared" si="63"/>
        <v>2.0149661627111293E-5</v>
      </c>
      <c r="Q786" s="36">
        <f t="shared" si="64"/>
        <v>0</v>
      </c>
    </row>
    <row r="787" spans="1:17" x14ac:dyDescent="0.3">
      <c r="A787" s="29">
        <v>2126146</v>
      </c>
      <c r="B787" s="1">
        <v>136</v>
      </c>
      <c r="C787" s="1" t="s">
        <v>14</v>
      </c>
      <c r="D787" s="1" t="s">
        <v>28</v>
      </c>
      <c r="E787" s="1" t="s">
        <v>29</v>
      </c>
      <c r="F787" s="47">
        <v>1786</v>
      </c>
      <c r="G787" s="34">
        <v>1490.65</v>
      </c>
      <c r="H787" s="1" t="s">
        <v>216</v>
      </c>
      <c r="I787" s="34">
        <v>1.16267E-2</v>
      </c>
      <c r="J787" s="34">
        <v>2572.4863</v>
      </c>
      <c r="K787" s="35" t="str">
        <f t="shared" si="60"/>
        <v>Leenderbos, Groote Heide &amp; De Plateaux_H91D0</v>
      </c>
      <c r="L787" s="36">
        <f>VLOOKUP(D787,DATA!A:F,5,FALSE)</f>
        <v>6.9280917156857415E-3</v>
      </c>
      <c r="M787" s="37">
        <f>VLOOKUP(D787,DATA!A:F,6,FALSE)</f>
        <v>2211</v>
      </c>
      <c r="N787" s="36">
        <f t="shared" si="61"/>
        <v>0.67552920107727688</v>
      </c>
      <c r="O787" s="36">
        <f t="shared" si="62"/>
        <v>0.67558325008646369</v>
      </c>
      <c r="P787" s="36">
        <f t="shared" si="63"/>
        <v>5.4049009186818431E-5</v>
      </c>
      <c r="Q787" s="36">
        <f t="shared" si="64"/>
        <v>0</v>
      </c>
    </row>
    <row r="788" spans="1:17" x14ac:dyDescent="0.3">
      <c r="A788" s="29">
        <v>2126147</v>
      </c>
      <c r="B788" s="1">
        <v>136</v>
      </c>
      <c r="C788" s="1" t="s">
        <v>14</v>
      </c>
      <c r="D788" s="1" t="s">
        <v>22</v>
      </c>
      <c r="E788" s="1" t="s">
        <v>23</v>
      </c>
      <c r="F788" s="47">
        <v>1857</v>
      </c>
      <c r="G788" s="34">
        <v>1599.94</v>
      </c>
      <c r="H788" s="1" t="s">
        <v>216</v>
      </c>
      <c r="I788" s="34">
        <v>1.2322E-2</v>
      </c>
      <c r="J788" s="34">
        <v>9598.34</v>
      </c>
      <c r="K788" s="35" t="str">
        <f t="shared" si="60"/>
        <v>Leenderbos, Groote Heide &amp; De Plateaux_H91E0C</v>
      </c>
      <c r="L788" s="36">
        <f>VLOOKUP(D788,DATA!A:F,5,FALSE)</f>
        <v>6.9280917156857415E-3</v>
      </c>
      <c r="M788" s="37">
        <f>VLOOKUP(D788,DATA!A:F,6,FALSE)</f>
        <v>2282</v>
      </c>
      <c r="N788" s="36">
        <f t="shared" si="61"/>
        <v>0.87894552245833568</v>
      </c>
      <c r="O788" s="36">
        <f t="shared" si="62"/>
        <v>0.87901989984521223</v>
      </c>
      <c r="P788" s="36">
        <f t="shared" si="63"/>
        <v>7.437738687654516E-5</v>
      </c>
      <c r="Q788" s="36">
        <f t="shared" si="64"/>
        <v>0</v>
      </c>
    </row>
    <row r="789" spans="1:17" x14ac:dyDescent="0.3">
      <c r="A789" s="29">
        <v>2126163</v>
      </c>
      <c r="B789" s="1">
        <v>136</v>
      </c>
      <c r="C789" s="1" t="s">
        <v>14</v>
      </c>
      <c r="D789" s="1" t="s">
        <v>51</v>
      </c>
      <c r="E789" s="1" t="s">
        <v>52</v>
      </c>
      <c r="F789" s="47">
        <v>1000</v>
      </c>
      <c r="G789" s="34">
        <v>915.39</v>
      </c>
      <c r="H789" s="1" t="s">
        <v>216</v>
      </c>
      <c r="I789" s="34">
        <v>6.7136000000000001E-3</v>
      </c>
      <c r="J789" s="34">
        <v>1671.4807000000001</v>
      </c>
      <c r="K789" s="35" t="str">
        <f t="shared" si="60"/>
        <v>Leenderbos, Groote Heide &amp; De Plateaux_Lg09</v>
      </c>
      <c r="L789" s="36">
        <f>VLOOKUP(D789,DATA!A:F,5,FALSE)</f>
        <v>8.4126827976184013E-3</v>
      </c>
      <c r="M789" s="37">
        <f>VLOOKUP(D789,DATA!A:F,6,FALSE)</f>
        <v>1350</v>
      </c>
      <c r="N789" s="36">
        <f t="shared" si="61"/>
        <v>2.5179183596352166</v>
      </c>
      <c r="O789" s="36">
        <f t="shared" si="62"/>
        <v>2.5180569930951053</v>
      </c>
      <c r="P789" s="36">
        <f t="shared" si="63"/>
        <v>1.3863345988873732E-4</v>
      </c>
      <c r="Q789" s="36">
        <f t="shared" si="64"/>
        <v>0</v>
      </c>
    </row>
    <row r="790" spans="1:17" x14ac:dyDescent="0.3">
      <c r="A790" s="29">
        <v>2127675</v>
      </c>
      <c r="B790" s="1">
        <v>136</v>
      </c>
      <c r="C790" s="1" t="s">
        <v>14</v>
      </c>
      <c r="D790" s="1" t="s">
        <v>22</v>
      </c>
      <c r="E790" s="1" t="s">
        <v>23</v>
      </c>
      <c r="F790" s="47">
        <v>1857</v>
      </c>
      <c r="G790" s="34">
        <v>1640.35</v>
      </c>
      <c r="H790" s="1" t="s">
        <v>216</v>
      </c>
      <c r="I790" s="34">
        <v>1.2530599999999999E-2</v>
      </c>
      <c r="J790" s="34">
        <v>5055.7460000000001</v>
      </c>
      <c r="K790" s="35" t="str">
        <f t="shared" si="60"/>
        <v>Leenderbos, Groote Heide &amp; De Plateaux_H91E0C</v>
      </c>
      <c r="L790" s="36">
        <f>VLOOKUP(D790,DATA!A:F,5,FALSE)</f>
        <v>6.9280917156857415E-3</v>
      </c>
      <c r="M790" s="37">
        <f>VLOOKUP(D790,DATA!A:F,6,FALSE)</f>
        <v>2282</v>
      </c>
      <c r="N790" s="36">
        <f t="shared" si="61"/>
        <v>1.1596243681842457</v>
      </c>
      <c r="O790" s="36">
        <f t="shared" si="62"/>
        <v>1.1597238756416592</v>
      </c>
      <c r="P790" s="36">
        <f t="shared" si="63"/>
        <v>9.9507457413494649E-5</v>
      </c>
      <c r="Q790" s="36">
        <f t="shared" si="64"/>
        <v>0</v>
      </c>
    </row>
    <row r="791" spans="1:17" x14ac:dyDescent="0.3">
      <c r="A791" s="29">
        <v>2129204</v>
      </c>
      <c r="B791" s="1">
        <v>136</v>
      </c>
      <c r="C791" s="1" t="s">
        <v>14</v>
      </c>
      <c r="D791" s="1" t="s">
        <v>22</v>
      </c>
      <c r="E791" s="1" t="s">
        <v>23</v>
      </c>
      <c r="F791" s="47">
        <v>1857</v>
      </c>
      <c r="G791" s="34">
        <v>1403.99</v>
      </c>
      <c r="H791" s="1" t="s">
        <v>216</v>
      </c>
      <c r="I791" s="34">
        <v>1.0526499999999999E-2</v>
      </c>
      <c r="J791" s="34">
        <v>79.499989999999997</v>
      </c>
      <c r="K791" s="35" t="str">
        <f t="shared" si="60"/>
        <v>Leenderbos, Groote Heide &amp; De Plateaux_H91E0C</v>
      </c>
      <c r="L791" s="36">
        <f>VLOOKUP(D791,DATA!A:F,5,FALSE)</f>
        <v>6.9280917156857415E-3</v>
      </c>
      <c r="M791" s="37">
        <f>VLOOKUP(D791,DATA!A:F,6,FALSE)</f>
        <v>2282</v>
      </c>
      <c r="N791" s="36">
        <f t="shared" si="61"/>
        <v>0.22762801487226289</v>
      </c>
      <c r="O791" s="36">
        <f t="shared" si="62"/>
        <v>0.22764457826865986</v>
      </c>
      <c r="P791" s="36">
        <f t="shared" si="63"/>
        <v>1.6563396396968022E-5</v>
      </c>
      <c r="Q791" s="36">
        <f t="shared" si="64"/>
        <v>0</v>
      </c>
    </row>
    <row r="792" spans="1:17" x14ac:dyDescent="0.3">
      <c r="A792" s="29">
        <v>2129205</v>
      </c>
      <c r="B792" s="1">
        <v>136</v>
      </c>
      <c r="C792" s="1" t="s">
        <v>14</v>
      </c>
      <c r="D792" s="1" t="s">
        <v>22</v>
      </c>
      <c r="E792" s="1" t="s">
        <v>23</v>
      </c>
      <c r="F792" s="47">
        <v>1857</v>
      </c>
      <c r="G792" s="34">
        <v>1308.1199999999999</v>
      </c>
      <c r="H792" s="1" t="s">
        <v>216</v>
      </c>
      <c r="I792" s="34">
        <v>9.6259999999999991E-3</v>
      </c>
      <c r="J792" s="34">
        <v>4159.6899999999996</v>
      </c>
      <c r="K792" s="35" t="str">
        <f t="shared" si="60"/>
        <v>Leenderbos, Groote Heide &amp; De Plateaux_H91E0C</v>
      </c>
      <c r="L792" s="36">
        <f>VLOOKUP(D792,DATA!A:F,5,FALSE)</f>
        <v>6.9280917156857415E-3</v>
      </c>
      <c r="M792" s="37">
        <f>VLOOKUP(D792,DATA!A:F,6,FALSE)</f>
        <v>2282</v>
      </c>
      <c r="N792" s="36">
        <f t="shared" si="61"/>
        <v>0.11728676850938949</v>
      </c>
      <c r="O792" s="36">
        <f t="shared" si="62"/>
        <v>0.11729458142772983</v>
      </c>
      <c r="P792" s="36">
        <f t="shared" si="63"/>
        <v>7.8129183403441438E-6</v>
      </c>
      <c r="Q792" s="36">
        <f t="shared" si="64"/>
        <v>0</v>
      </c>
    </row>
    <row r="793" spans="1:17" x14ac:dyDescent="0.3">
      <c r="A793" s="29">
        <v>2129221</v>
      </c>
      <c r="B793" s="1">
        <v>136</v>
      </c>
      <c r="C793" s="1" t="s">
        <v>14</v>
      </c>
      <c r="D793" s="1" t="s">
        <v>51</v>
      </c>
      <c r="E793" s="1" t="s">
        <v>52</v>
      </c>
      <c r="F793" s="47">
        <v>1000</v>
      </c>
      <c r="G793" s="34">
        <v>920.84</v>
      </c>
      <c r="H793" s="1" t="s">
        <v>216</v>
      </c>
      <c r="I793" s="34">
        <v>6.7584999999999998E-3</v>
      </c>
      <c r="J793" s="34">
        <v>3220.6030000000001</v>
      </c>
      <c r="K793" s="35" t="str">
        <f t="shared" si="60"/>
        <v>Leenderbos, Groote Heide &amp; De Plateaux_Lg09</v>
      </c>
      <c r="L793" s="36">
        <f>VLOOKUP(D793,DATA!A:F,5,FALSE)</f>
        <v>8.4126827976184013E-3</v>
      </c>
      <c r="M793" s="37">
        <f>VLOOKUP(D793,DATA!A:F,6,FALSE)</f>
        <v>1350</v>
      </c>
      <c r="N793" s="36">
        <f t="shared" si="61"/>
        <v>2.6329397909218648</v>
      </c>
      <c r="O793" s="36">
        <f t="shared" si="62"/>
        <v>2.6330855546655876</v>
      </c>
      <c r="P793" s="36">
        <f t="shared" si="63"/>
        <v>1.4576374372277101E-4</v>
      </c>
      <c r="Q793" s="36">
        <f t="shared" si="64"/>
        <v>0</v>
      </c>
    </row>
    <row r="794" spans="1:17" x14ac:dyDescent="0.3">
      <c r="A794" s="29">
        <v>2130733</v>
      </c>
      <c r="B794" s="1">
        <v>136</v>
      </c>
      <c r="C794" s="1" t="s">
        <v>14</v>
      </c>
      <c r="D794" s="1" t="s">
        <v>22</v>
      </c>
      <c r="E794" s="1" t="s">
        <v>23</v>
      </c>
      <c r="F794" s="47">
        <v>1857</v>
      </c>
      <c r="G794" s="34">
        <v>1286.24</v>
      </c>
      <c r="H794" s="1" t="s">
        <v>216</v>
      </c>
      <c r="I794" s="34">
        <v>9.1818000000000004E-3</v>
      </c>
      <c r="J794" s="34">
        <v>2047.1047000000001</v>
      </c>
      <c r="K794" s="35" t="str">
        <f t="shared" si="60"/>
        <v>Leenderbos, Groote Heide &amp; De Plateaux_H91E0C</v>
      </c>
      <c r="L794" s="36">
        <f>VLOOKUP(D794,DATA!A:F,5,FALSE)</f>
        <v>6.9280917156857415E-3</v>
      </c>
      <c r="M794" s="37">
        <f>VLOOKUP(D794,DATA!A:F,6,FALSE)</f>
        <v>2282</v>
      </c>
      <c r="N794" s="36">
        <f t="shared" si="61"/>
        <v>0.10080624290424298</v>
      </c>
      <c r="O794" s="36">
        <f t="shared" si="62"/>
        <v>0.1008126491656253</v>
      </c>
      <c r="P794" s="36">
        <f t="shared" si="63"/>
        <v>6.406261382319034E-6</v>
      </c>
      <c r="Q794" s="36">
        <f t="shared" si="64"/>
        <v>0</v>
      </c>
    </row>
    <row r="795" spans="1:17" x14ac:dyDescent="0.3">
      <c r="A795" s="29">
        <v>2130750</v>
      </c>
      <c r="B795" s="1">
        <v>136</v>
      </c>
      <c r="C795" s="1" t="s">
        <v>14</v>
      </c>
      <c r="D795" s="1" t="s">
        <v>41</v>
      </c>
      <c r="E795" s="1" t="s">
        <v>42</v>
      </c>
      <c r="F795" s="47">
        <v>1071</v>
      </c>
      <c r="G795" s="34">
        <v>933.21</v>
      </c>
      <c r="H795" s="1" t="s">
        <v>216</v>
      </c>
      <c r="I795" s="34">
        <v>6.8934E-3</v>
      </c>
      <c r="J795" s="34">
        <v>123.76103999999999</v>
      </c>
      <c r="K795" s="35" t="str">
        <f t="shared" si="60"/>
        <v>Leenderbos, Groote Heide &amp; De Plateaux_H4010A</v>
      </c>
      <c r="L795" s="36">
        <f>VLOOKUP(D795,DATA!A:F,5,FALSE)</f>
        <v>1.3726988247862192E-2</v>
      </c>
      <c r="M795" s="37">
        <f>VLOOKUP(D795,DATA!A:F,6,FALSE)</f>
        <v>1285.5</v>
      </c>
      <c r="N795" s="36">
        <f t="shared" si="61"/>
        <v>0.78771506813284431</v>
      </c>
      <c r="O795" s="36">
        <f t="shared" si="62"/>
        <v>0.78778902245670468</v>
      </c>
      <c r="P795" s="36">
        <f t="shared" si="63"/>
        <v>7.3954323860370152E-5</v>
      </c>
      <c r="Q795" s="36">
        <f t="shared" si="64"/>
        <v>0</v>
      </c>
    </row>
    <row r="796" spans="1:17" x14ac:dyDescent="0.3">
      <c r="A796" s="29">
        <v>2130750</v>
      </c>
      <c r="B796" s="1">
        <v>136</v>
      </c>
      <c r="C796" s="1" t="s">
        <v>14</v>
      </c>
      <c r="D796" s="1" t="s">
        <v>43</v>
      </c>
      <c r="E796" s="1" t="s">
        <v>44</v>
      </c>
      <c r="F796" s="47">
        <v>1071</v>
      </c>
      <c r="G796" s="34">
        <v>933.21</v>
      </c>
      <c r="H796" s="1" t="s">
        <v>216</v>
      </c>
      <c r="I796" s="34">
        <v>6.8934E-3</v>
      </c>
      <c r="J796" s="34">
        <v>1138.16209593396</v>
      </c>
      <c r="K796" s="35" t="str">
        <f t="shared" si="60"/>
        <v>Leenderbos, Groote Heide &amp; De Plateaux_H7150</v>
      </c>
      <c r="L796" s="36">
        <f>VLOOKUP(D796,DATA!A:F,5,FALSE)</f>
        <v>1.3726988247862192E-2</v>
      </c>
      <c r="M796" s="37">
        <f>VLOOKUP(D796,DATA!A:F,6,FALSE)</f>
        <v>1285.5</v>
      </c>
      <c r="N796" s="36">
        <f t="shared" si="61"/>
        <v>0.78771506813284431</v>
      </c>
      <c r="O796" s="36">
        <f t="shared" si="62"/>
        <v>0.78778902245670468</v>
      </c>
      <c r="P796" s="36">
        <f t="shared" si="63"/>
        <v>7.3954323860370152E-5</v>
      </c>
      <c r="Q796" s="36">
        <f t="shared" si="64"/>
        <v>0</v>
      </c>
    </row>
    <row r="797" spans="1:17" x14ac:dyDescent="0.3">
      <c r="A797" s="29">
        <v>2132279</v>
      </c>
      <c r="B797" s="1">
        <v>136</v>
      </c>
      <c r="C797" s="1" t="s">
        <v>14</v>
      </c>
      <c r="D797" s="1" t="s">
        <v>43</v>
      </c>
      <c r="E797" s="1" t="s">
        <v>44</v>
      </c>
      <c r="F797" s="47">
        <v>1071</v>
      </c>
      <c r="G797" s="34">
        <v>894.02</v>
      </c>
      <c r="H797" s="1" t="s">
        <v>216</v>
      </c>
      <c r="I797" s="34">
        <v>6.6144999999999997E-3</v>
      </c>
      <c r="J797" s="34">
        <v>686.80978071724905</v>
      </c>
      <c r="K797" s="35" t="str">
        <f t="shared" si="60"/>
        <v>Leenderbos, Groote Heide &amp; De Plateaux_H7150</v>
      </c>
      <c r="L797" s="36">
        <f>VLOOKUP(D797,DATA!A:F,5,FALSE)</f>
        <v>1.3726988247862192E-2</v>
      </c>
      <c r="M797" s="37">
        <f>VLOOKUP(D797,DATA!A:F,6,FALSE)</f>
        <v>1285.5</v>
      </c>
      <c r="N797" s="36">
        <f t="shared" si="61"/>
        <v>0.46148914510142602</v>
      </c>
      <c r="O797" s="36">
        <f t="shared" si="62"/>
        <v>0.46153085551025125</v>
      </c>
      <c r="P797" s="36">
        <f t="shared" si="63"/>
        <v>4.1710408825224032E-5</v>
      </c>
      <c r="Q797" s="36">
        <f t="shared" si="64"/>
        <v>0</v>
      </c>
    </row>
    <row r="798" spans="1:17" x14ac:dyDescent="0.3">
      <c r="A798" s="29">
        <v>2132279</v>
      </c>
      <c r="B798" s="1">
        <v>136</v>
      </c>
      <c r="C798" s="1" t="s">
        <v>14</v>
      </c>
      <c r="D798" s="1" t="s">
        <v>51</v>
      </c>
      <c r="E798" s="1" t="s">
        <v>52</v>
      </c>
      <c r="F798" s="47">
        <v>1000</v>
      </c>
      <c r="G798" s="34">
        <v>894.02</v>
      </c>
      <c r="H798" s="1" t="s">
        <v>216</v>
      </c>
      <c r="I798" s="34">
        <v>6.6144999999999997E-3</v>
      </c>
      <c r="J798" s="34">
        <v>6696.6777000000002</v>
      </c>
      <c r="K798" s="35" t="str">
        <f t="shared" si="60"/>
        <v>Leenderbos, Groote Heide &amp; De Plateaux_Lg09</v>
      </c>
      <c r="L798" s="36">
        <f>VLOOKUP(D798,DATA!A:F,5,FALSE)</f>
        <v>8.4126827976184013E-3</v>
      </c>
      <c r="M798" s="37">
        <f>VLOOKUP(D798,DATA!A:F,6,FALSE)</f>
        <v>1350</v>
      </c>
      <c r="N798" s="36">
        <f t="shared" si="61"/>
        <v>2.1123587228973637</v>
      </c>
      <c r="O798" s="36">
        <f t="shared" si="62"/>
        <v>2.1124737866791752</v>
      </c>
      <c r="P798" s="36">
        <f t="shared" si="63"/>
        <v>1.1506378181147525E-4</v>
      </c>
      <c r="Q798" s="36">
        <f t="shared" si="64"/>
        <v>0</v>
      </c>
    </row>
    <row r="799" spans="1:17" x14ac:dyDescent="0.3">
      <c r="A799" s="29">
        <v>2132280</v>
      </c>
      <c r="B799" s="1">
        <v>136</v>
      </c>
      <c r="C799" s="1" t="s">
        <v>14</v>
      </c>
      <c r="D799" s="1" t="s">
        <v>41</v>
      </c>
      <c r="E799" s="1" t="s">
        <v>42</v>
      </c>
      <c r="F799" s="47">
        <v>1071</v>
      </c>
      <c r="G799" s="34">
        <v>960.57</v>
      </c>
      <c r="H799" s="1" t="s">
        <v>216</v>
      </c>
      <c r="I799" s="34">
        <v>7.1209000000000003E-3</v>
      </c>
      <c r="J799" s="34">
        <v>316.19754749649798</v>
      </c>
      <c r="K799" s="35" t="str">
        <f t="shared" si="60"/>
        <v>Leenderbos, Groote Heide &amp; De Plateaux_H4010A</v>
      </c>
      <c r="L799" s="36">
        <f>VLOOKUP(D799,DATA!A:F,5,FALSE)</f>
        <v>1.3726988247862192E-2</v>
      </c>
      <c r="M799" s="37">
        <f>VLOOKUP(D799,DATA!A:F,6,FALSE)</f>
        <v>1285.5</v>
      </c>
      <c r="N799" s="36">
        <f t="shared" si="61"/>
        <v>1.1426697503897238</v>
      </c>
      <c r="O799" s="36">
        <f t="shared" si="62"/>
        <v>1.1427801736327849</v>
      </c>
      <c r="P799" s="36">
        <f t="shared" si="63"/>
        <v>1.1042324306109741E-4</v>
      </c>
      <c r="Q799" s="36">
        <f t="shared" si="64"/>
        <v>0</v>
      </c>
    </row>
    <row r="800" spans="1:17" x14ac:dyDescent="0.3">
      <c r="A800" s="29">
        <v>2132280</v>
      </c>
      <c r="B800" s="1">
        <v>136</v>
      </c>
      <c r="C800" s="1" t="s">
        <v>14</v>
      </c>
      <c r="D800" s="1" t="s">
        <v>43</v>
      </c>
      <c r="E800" s="1" t="s">
        <v>44</v>
      </c>
      <c r="F800" s="47">
        <v>1071</v>
      </c>
      <c r="G800" s="34">
        <v>960.57</v>
      </c>
      <c r="H800" s="1" t="s">
        <v>216</v>
      </c>
      <c r="I800" s="34">
        <v>7.1209000000000003E-3</v>
      </c>
      <c r="J800" s="34">
        <v>40.535040000000002</v>
      </c>
      <c r="K800" s="35" t="str">
        <f t="shared" si="60"/>
        <v>Leenderbos, Groote Heide &amp; De Plateaux_H7150</v>
      </c>
      <c r="L800" s="36">
        <f>VLOOKUP(D800,DATA!A:F,5,FALSE)</f>
        <v>1.3726988247862192E-2</v>
      </c>
      <c r="M800" s="37">
        <f>VLOOKUP(D800,DATA!A:F,6,FALSE)</f>
        <v>1285.5</v>
      </c>
      <c r="N800" s="36">
        <f t="shared" si="61"/>
        <v>1.1426697503897238</v>
      </c>
      <c r="O800" s="36">
        <f t="shared" si="62"/>
        <v>1.1427801736327849</v>
      </c>
      <c r="P800" s="36">
        <f t="shared" si="63"/>
        <v>1.1042324306109741E-4</v>
      </c>
      <c r="Q800" s="36">
        <f t="shared" si="64"/>
        <v>0</v>
      </c>
    </row>
    <row r="801" spans="1:17" x14ac:dyDescent="0.3">
      <c r="A801" s="29">
        <v>2133808</v>
      </c>
      <c r="B801" s="1">
        <v>136</v>
      </c>
      <c r="C801" s="1" t="s">
        <v>14</v>
      </c>
      <c r="D801" s="1" t="s">
        <v>43</v>
      </c>
      <c r="E801" s="1" t="s">
        <v>44</v>
      </c>
      <c r="F801" s="47">
        <v>1071</v>
      </c>
      <c r="G801" s="34">
        <v>893.92</v>
      </c>
      <c r="H801" s="1" t="s">
        <v>216</v>
      </c>
      <c r="I801" s="34">
        <v>6.6731999999999998E-3</v>
      </c>
      <c r="J801" s="34">
        <v>442.58132999999998</v>
      </c>
      <c r="K801" s="35" t="str">
        <f t="shared" si="60"/>
        <v>Leenderbos, Groote Heide &amp; De Plateaux_H7150</v>
      </c>
      <c r="L801" s="36">
        <f>VLOOKUP(D801,DATA!A:F,5,FALSE)</f>
        <v>1.3726988247862192E-2</v>
      </c>
      <c r="M801" s="37">
        <f>VLOOKUP(D801,DATA!A:F,6,FALSE)</f>
        <v>1285.5</v>
      </c>
      <c r="N801" s="36">
        <f t="shared" si="61"/>
        <v>0.46085901156053338</v>
      </c>
      <c r="O801" s="36">
        <f t="shared" si="62"/>
        <v>0.46090103495052559</v>
      </c>
      <c r="P801" s="36">
        <f t="shared" si="63"/>
        <v>4.2023389992207338E-5</v>
      </c>
      <c r="Q801" s="36">
        <f t="shared" si="64"/>
        <v>0</v>
      </c>
    </row>
    <row r="802" spans="1:17" x14ac:dyDescent="0.3">
      <c r="A802" s="29">
        <v>2133808</v>
      </c>
      <c r="B802" s="1">
        <v>136</v>
      </c>
      <c r="C802" s="1" t="s">
        <v>14</v>
      </c>
      <c r="D802" s="1" t="s">
        <v>51</v>
      </c>
      <c r="E802" s="1" t="s">
        <v>52</v>
      </c>
      <c r="F802" s="47">
        <v>1000</v>
      </c>
      <c r="G802" s="34">
        <v>893.92</v>
      </c>
      <c r="H802" s="1" t="s">
        <v>216</v>
      </c>
      <c r="I802" s="34">
        <v>6.6731999999999998E-3</v>
      </c>
      <c r="J802" s="34">
        <v>351.54358000000002</v>
      </c>
      <c r="K802" s="35" t="str">
        <f t="shared" si="60"/>
        <v>Leenderbos, Groote Heide &amp; De Plateaux_Lg09</v>
      </c>
      <c r="L802" s="36">
        <f>VLOOKUP(D802,DATA!A:F,5,FALSE)</f>
        <v>8.4126827976184013E-3</v>
      </c>
      <c r="M802" s="37">
        <f>VLOOKUP(D802,DATA!A:F,6,FALSE)</f>
        <v>1350</v>
      </c>
      <c r="N802" s="36">
        <f t="shared" si="61"/>
        <v>2.1106199010089362</v>
      </c>
      <c r="O802" s="36">
        <f t="shared" si="62"/>
        <v>2.1107358924484294</v>
      </c>
      <c r="P802" s="36">
        <f t="shared" si="63"/>
        <v>1.1599143949325708E-4</v>
      </c>
      <c r="Q802" s="36">
        <f t="shared" si="64"/>
        <v>0</v>
      </c>
    </row>
    <row r="803" spans="1:17" x14ac:dyDescent="0.3">
      <c r="A803" s="29">
        <v>2135337</v>
      </c>
      <c r="B803" s="1">
        <v>136</v>
      </c>
      <c r="C803" s="1" t="s">
        <v>14</v>
      </c>
      <c r="D803" s="1" t="s">
        <v>41</v>
      </c>
      <c r="E803" s="1" t="s">
        <v>42</v>
      </c>
      <c r="F803" s="47">
        <v>1071</v>
      </c>
      <c r="G803" s="34">
        <v>906.84</v>
      </c>
      <c r="H803" s="1" t="s">
        <v>216</v>
      </c>
      <c r="I803" s="34">
        <v>6.7727000000000004E-3</v>
      </c>
      <c r="J803" s="34">
        <v>132.12798000000001</v>
      </c>
      <c r="K803" s="35" t="str">
        <f t="shared" si="60"/>
        <v>Leenderbos, Groote Heide &amp; De Plateaux_H4010A</v>
      </c>
      <c r="L803" s="36">
        <f>VLOOKUP(D803,DATA!A:F,5,FALSE)</f>
        <v>1.3726988247862192E-2</v>
      </c>
      <c r="M803" s="37">
        <f>VLOOKUP(D803,DATA!A:F,6,FALSE)</f>
        <v>1285.5</v>
      </c>
      <c r="N803" s="36">
        <f t="shared" si="61"/>
        <v>0.54979800408873258</v>
      </c>
      <c r="O803" s="36">
        <f t="shared" si="62"/>
        <v>0.54984883944776464</v>
      </c>
      <c r="P803" s="36">
        <f t="shared" si="63"/>
        <v>5.0835359032053162E-5</v>
      </c>
      <c r="Q803" s="36">
        <f t="shared" si="64"/>
        <v>0</v>
      </c>
    </row>
    <row r="804" spans="1:17" x14ac:dyDescent="0.3">
      <c r="A804" s="29">
        <v>2135337</v>
      </c>
      <c r="B804" s="1">
        <v>136</v>
      </c>
      <c r="C804" s="1" t="s">
        <v>14</v>
      </c>
      <c r="D804" s="1" t="s">
        <v>51</v>
      </c>
      <c r="E804" s="1" t="s">
        <v>52</v>
      </c>
      <c r="F804" s="47">
        <v>1000</v>
      </c>
      <c r="G804" s="34">
        <v>906.84</v>
      </c>
      <c r="H804" s="1" t="s">
        <v>216</v>
      </c>
      <c r="I804" s="34">
        <v>6.7727000000000004E-3</v>
      </c>
      <c r="J804" s="34">
        <v>7518.1684999999998</v>
      </c>
      <c r="K804" s="35" t="str">
        <f t="shared" si="60"/>
        <v>Leenderbos, Groote Heide &amp; De Plateaux_Lg09</v>
      </c>
      <c r="L804" s="36">
        <f>VLOOKUP(D804,DATA!A:F,5,FALSE)</f>
        <v>8.4126827976184013E-3</v>
      </c>
      <c r="M804" s="37">
        <f>VLOOKUP(D804,DATA!A:F,6,FALSE)</f>
        <v>1350</v>
      </c>
      <c r="N804" s="36">
        <f t="shared" si="61"/>
        <v>2.3472703543680198</v>
      </c>
      <c r="O804" s="36">
        <f t="shared" si="62"/>
        <v>2.3474009581175883</v>
      </c>
      <c r="P804" s="36">
        <f t="shared" si="63"/>
        <v>1.3060374956852527E-4</v>
      </c>
      <c r="Q804" s="36">
        <f t="shared" si="64"/>
        <v>0</v>
      </c>
    </row>
    <row r="805" spans="1:17" x14ac:dyDescent="0.3">
      <c r="A805" s="29">
        <v>2135338</v>
      </c>
      <c r="B805" s="1">
        <v>136</v>
      </c>
      <c r="C805" s="1" t="s">
        <v>14</v>
      </c>
      <c r="D805" s="1" t="s">
        <v>51</v>
      </c>
      <c r="E805" s="1" t="s">
        <v>52</v>
      </c>
      <c r="F805" s="47">
        <v>1000</v>
      </c>
      <c r="G805" s="34">
        <v>872.91</v>
      </c>
      <c r="H805" s="1" t="s">
        <v>216</v>
      </c>
      <c r="I805" s="34">
        <v>6.5580999999999999E-3</v>
      </c>
      <c r="J805" s="34">
        <v>85.215720000000005</v>
      </c>
      <c r="K805" s="35" t="str">
        <f t="shared" si="60"/>
        <v>Leenderbos, Groote Heide &amp; De Plateaux_Lg09</v>
      </c>
      <c r="L805" s="36">
        <f>VLOOKUP(D805,DATA!A:F,5,FALSE)</f>
        <v>8.4126827976184013E-3</v>
      </c>
      <c r="M805" s="37">
        <f>VLOOKUP(D805,DATA!A:F,6,FALSE)</f>
        <v>1350</v>
      </c>
      <c r="N805" s="36">
        <f t="shared" si="61"/>
        <v>1.7747446077181039</v>
      </c>
      <c r="O805" s="36">
        <f t="shared" si="62"/>
        <v>1.7748407873555747</v>
      </c>
      <c r="P805" s="36">
        <f t="shared" si="63"/>
        <v>9.6179637470772406E-5</v>
      </c>
      <c r="Q805" s="36">
        <f t="shared" si="64"/>
        <v>0</v>
      </c>
    </row>
    <row r="806" spans="1:17" x14ac:dyDescent="0.3">
      <c r="A806" s="29">
        <v>2136865</v>
      </c>
      <c r="B806" s="1">
        <v>136</v>
      </c>
      <c r="C806" s="1" t="s">
        <v>14</v>
      </c>
      <c r="D806" s="1" t="s">
        <v>43</v>
      </c>
      <c r="E806" s="1" t="s">
        <v>44</v>
      </c>
      <c r="F806" s="47">
        <v>1071</v>
      </c>
      <c r="G806" s="34">
        <v>977.31</v>
      </c>
      <c r="H806" s="1" t="s">
        <v>216</v>
      </c>
      <c r="I806" s="34">
        <v>7.3023999999999997E-3</v>
      </c>
      <c r="J806" s="34">
        <v>331.83373999999998</v>
      </c>
      <c r="K806" s="35" t="str">
        <f t="shared" si="60"/>
        <v>Leenderbos, Groote Heide &amp; De Plateaux_H7150</v>
      </c>
      <c r="L806" s="36">
        <f>VLOOKUP(D806,DATA!A:F,5,FALSE)</f>
        <v>1.3726988247862192E-2</v>
      </c>
      <c r="M806" s="37">
        <f>VLOOKUP(D806,DATA!A:F,6,FALSE)</f>
        <v>1285.5</v>
      </c>
      <c r="N806" s="36">
        <f t="shared" si="61"/>
        <v>1.4336299023719847</v>
      </c>
      <c r="O806" s="36">
        <f t="shared" si="62"/>
        <v>1.4337715560440247</v>
      </c>
      <c r="P806" s="36">
        <f t="shared" si="63"/>
        <v>1.4165367203999857E-4</v>
      </c>
      <c r="Q806" s="36">
        <f t="shared" si="64"/>
        <v>0</v>
      </c>
    </row>
    <row r="807" spans="1:17" x14ac:dyDescent="0.3">
      <c r="A807" s="29">
        <v>2136867</v>
      </c>
      <c r="B807" s="1">
        <v>136</v>
      </c>
      <c r="C807" s="1" t="s">
        <v>14</v>
      </c>
      <c r="D807" s="1" t="s">
        <v>41</v>
      </c>
      <c r="E807" s="1" t="s">
        <v>42</v>
      </c>
      <c r="F807" s="47">
        <v>1071</v>
      </c>
      <c r="G807" s="34">
        <v>921.46</v>
      </c>
      <c r="H807" s="1" t="s">
        <v>216</v>
      </c>
      <c r="I807" s="34">
        <v>6.9490999999999997E-3</v>
      </c>
      <c r="J807" s="34">
        <v>1583.7544</v>
      </c>
      <c r="K807" s="35" t="str">
        <f t="shared" si="60"/>
        <v>Leenderbos, Groote Heide &amp; De Plateaux_H4010A</v>
      </c>
      <c r="L807" s="36">
        <f>VLOOKUP(D807,DATA!A:F,5,FALSE)</f>
        <v>1.3726988247862192E-2</v>
      </c>
      <c r="M807" s="37">
        <f>VLOOKUP(D807,DATA!A:F,6,FALSE)</f>
        <v>1285.5</v>
      </c>
      <c r="N807" s="36">
        <f t="shared" si="61"/>
        <v>0.67116725359929075</v>
      </c>
      <c r="O807" s="36">
        <f t="shared" si="62"/>
        <v>0.67123084967973434</v>
      </c>
      <c r="P807" s="36">
        <f t="shared" si="63"/>
        <v>6.3596080443595326E-5</v>
      </c>
      <c r="Q807" s="36">
        <f t="shared" si="64"/>
        <v>0</v>
      </c>
    </row>
    <row r="808" spans="1:17" x14ac:dyDescent="0.3">
      <c r="A808" s="29">
        <v>2136867</v>
      </c>
      <c r="B808" s="1">
        <v>136</v>
      </c>
      <c r="C808" s="1" t="s">
        <v>14</v>
      </c>
      <c r="D808" s="1" t="s">
        <v>51</v>
      </c>
      <c r="E808" s="1" t="s">
        <v>52</v>
      </c>
      <c r="F808" s="47">
        <v>1000</v>
      </c>
      <c r="G808" s="34">
        <v>921.46</v>
      </c>
      <c r="H808" s="1" t="s">
        <v>216</v>
      </c>
      <c r="I808" s="34">
        <v>6.9490999999999997E-3</v>
      </c>
      <c r="J808" s="34">
        <v>3418.0340000000001</v>
      </c>
      <c r="K808" s="35" t="str">
        <f t="shared" si="60"/>
        <v>Leenderbos, Groote Heide &amp; De Plateaux_Lg09</v>
      </c>
      <c r="L808" s="36">
        <f>VLOOKUP(D808,DATA!A:F,5,FALSE)</f>
        <v>8.4126827976184013E-3</v>
      </c>
      <c r="M808" s="37">
        <f>VLOOKUP(D808,DATA!A:F,6,FALSE)</f>
        <v>1350</v>
      </c>
      <c r="N808" s="36">
        <f t="shared" si="61"/>
        <v>2.6463443489195635</v>
      </c>
      <c r="O808" s="36">
        <f t="shared" si="62"/>
        <v>2.6464949658238819</v>
      </c>
      <c r="P808" s="36">
        <f t="shared" si="63"/>
        <v>1.5061690431839025E-4</v>
      </c>
      <c r="Q808" s="36">
        <f t="shared" si="64"/>
        <v>0</v>
      </c>
    </row>
    <row r="809" spans="1:17" x14ac:dyDescent="0.3">
      <c r="A809" s="29">
        <v>2138395</v>
      </c>
      <c r="B809" s="1">
        <v>136</v>
      </c>
      <c r="C809" s="1" t="s">
        <v>14</v>
      </c>
      <c r="D809" s="1" t="s">
        <v>41</v>
      </c>
      <c r="E809" s="1" t="s">
        <v>42</v>
      </c>
      <c r="F809" s="47">
        <v>1071</v>
      </c>
      <c r="G809" s="34">
        <v>989.06</v>
      </c>
      <c r="H809" s="1" t="s">
        <v>216</v>
      </c>
      <c r="I809" s="34">
        <v>7.4555999999999997E-3</v>
      </c>
      <c r="J809" s="34">
        <v>2123.7685999999999</v>
      </c>
      <c r="K809" s="35" t="str">
        <f t="shared" si="60"/>
        <v>Leenderbos, Groote Heide &amp; De Plateaux_H4010A</v>
      </c>
      <c r="L809" s="36">
        <f>VLOOKUP(D809,DATA!A:F,5,FALSE)</f>
        <v>1.3726988247862192E-2</v>
      </c>
      <c r="M809" s="37">
        <f>VLOOKUP(D809,DATA!A:F,6,FALSE)</f>
        <v>1285.5</v>
      </c>
      <c r="N809" s="36">
        <f t="shared" si="61"/>
        <v>1.6803391030201782</v>
      </c>
      <c r="O809" s="36">
        <f t="shared" si="62"/>
        <v>1.6805081925218603</v>
      </c>
      <c r="P809" s="36">
        <f t="shared" si="63"/>
        <v>1.6908950168215142E-4</v>
      </c>
      <c r="Q809" s="36">
        <f t="shared" si="64"/>
        <v>0</v>
      </c>
    </row>
    <row r="810" spans="1:17" x14ac:dyDescent="0.3">
      <c r="A810" s="29">
        <v>2139919</v>
      </c>
      <c r="B810" s="1">
        <v>136</v>
      </c>
      <c r="C810" s="1" t="s">
        <v>14</v>
      </c>
      <c r="D810" s="1" t="s">
        <v>22</v>
      </c>
      <c r="E810" s="1" t="s">
        <v>23</v>
      </c>
      <c r="F810" s="47">
        <v>1857</v>
      </c>
      <c r="G810" s="34">
        <v>1188.28</v>
      </c>
      <c r="H810" s="1" t="s">
        <v>216</v>
      </c>
      <c r="I810" s="34">
        <v>7.8922999999999997E-3</v>
      </c>
      <c r="J810" s="34">
        <v>624.78612999999996</v>
      </c>
      <c r="K810" s="35" t="str">
        <f t="shared" si="60"/>
        <v>Leenderbos, Groote Heide &amp; De Plateaux_H91E0C</v>
      </c>
      <c r="L810" s="36">
        <f>VLOOKUP(D810,DATA!A:F,5,FALSE)</f>
        <v>6.9280917156857415E-3</v>
      </c>
      <c r="M810" s="37">
        <f>VLOOKUP(D810,DATA!A:F,6,FALSE)</f>
        <v>2282</v>
      </c>
      <c r="N810" s="36">
        <f t="shared" si="61"/>
        <v>5.1163236161111958E-2</v>
      </c>
      <c r="O810" s="36">
        <f t="shared" si="62"/>
        <v>5.1166032339182002E-2</v>
      </c>
      <c r="P810" s="36">
        <f t="shared" si="63"/>
        <v>2.7961780700441752E-6</v>
      </c>
      <c r="Q810" s="36">
        <f t="shared" si="64"/>
        <v>0</v>
      </c>
    </row>
    <row r="811" spans="1:17" x14ac:dyDescent="0.3">
      <c r="A811" s="29">
        <v>2139925</v>
      </c>
      <c r="B811" s="1">
        <v>136</v>
      </c>
      <c r="C811" s="1" t="s">
        <v>14</v>
      </c>
      <c r="D811" s="1" t="s">
        <v>43</v>
      </c>
      <c r="E811" s="1" t="s">
        <v>44</v>
      </c>
      <c r="F811" s="47">
        <v>1071</v>
      </c>
      <c r="G811" s="34">
        <v>917.06</v>
      </c>
      <c r="H811" s="1" t="s">
        <v>216</v>
      </c>
      <c r="I811" s="34">
        <v>6.9735999999999999E-3</v>
      </c>
      <c r="J811" s="34">
        <v>1843.403</v>
      </c>
      <c r="K811" s="35" t="str">
        <f t="shared" si="60"/>
        <v>Leenderbos, Groote Heide &amp; De Plateaux_H7150</v>
      </c>
      <c r="L811" s="36">
        <f>VLOOKUP(D811,DATA!A:F,5,FALSE)</f>
        <v>1.3726988247862192E-2</v>
      </c>
      <c r="M811" s="37">
        <f>VLOOKUP(D811,DATA!A:F,6,FALSE)</f>
        <v>1285.5</v>
      </c>
      <c r="N811" s="36">
        <f t="shared" si="61"/>
        <v>0.63207816956188689</v>
      </c>
      <c r="O811" s="36">
        <f t="shared" si="62"/>
        <v>0.6321382966008865</v>
      </c>
      <c r="P811" s="36">
        <f t="shared" si="63"/>
        <v>6.0127038999602256E-5</v>
      </c>
      <c r="Q811" s="36">
        <f t="shared" si="64"/>
        <v>0</v>
      </c>
    </row>
    <row r="812" spans="1:17" x14ac:dyDescent="0.3">
      <c r="A812" s="29">
        <v>2141454</v>
      </c>
      <c r="B812" s="1">
        <v>136</v>
      </c>
      <c r="C812" s="1" t="s">
        <v>14</v>
      </c>
      <c r="D812" s="1" t="s">
        <v>41</v>
      </c>
      <c r="E812" s="1" t="s">
        <v>42</v>
      </c>
      <c r="F812" s="47">
        <v>1071</v>
      </c>
      <c r="G812" s="34">
        <v>937.08</v>
      </c>
      <c r="H812" s="1" t="s">
        <v>216</v>
      </c>
      <c r="I812" s="34">
        <v>7.1355000000000003E-3</v>
      </c>
      <c r="J812" s="34">
        <v>1650.0708999999999</v>
      </c>
      <c r="K812" s="35" t="str">
        <f t="shared" si="60"/>
        <v>Leenderbos, Groote Heide &amp; De Plateaux_H4010A</v>
      </c>
      <c r="L812" s="36">
        <f>VLOOKUP(D812,DATA!A:F,5,FALSE)</f>
        <v>1.3726988247862192E-2</v>
      </c>
      <c r="M812" s="37">
        <f>VLOOKUP(D812,DATA!A:F,6,FALSE)</f>
        <v>1285.5</v>
      </c>
      <c r="N812" s="36">
        <f t="shared" si="61"/>
        <v>0.83033579955984338</v>
      </c>
      <c r="O812" s="36">
        <f t="shared" si="62"/>
        <v>0.83041645862682534</v>
      </c>
      <c r="P812" s="36">
        <f t="shared" si="63"/>
        <v>8.065906698195846E-5</v>
      </c>
      <c r="Q812" s="36">
        <f t="shared" si="64"/>
        <v>0</v>
      </c>
    </row>
    <row r="813" spans="1:17" x14ac:dyDescent="0.3">
      <c r="A813" s="29">
        <v>2142977</v>
      </c>
      <c r="B813" s="1">
        <v>136</v>
      </c>
      <c r="C813" s="1" t="s">
        <v>14</v>
      </c>
      <c r="D813" s="1" t="s">
        <v>22</v>
      </c>
      <c r="E813" s="1" t="s">
        <v>23</v>
      </c>
      <c r="F813" s="47">
        <v>1857</v>
      </c>
      <c r="G813" s="34">
        <v>1284.29</v>
      </c>
      <c r="H813" s="1" t="s">
        <v>216</v>
      </c>
      <c r="I813" s="34">
        <v>8.6855000000000005E-3</v>
      </c>
      <c r="J813" s="34">
        <v>2594.6120000000001</v>
      </c>
      <c r="K813" s="35" t="str">
        <f t="shared" si="60"/>
        <v>Leenderbos, Groote Heide &amp; De Plateaux_H91E0C</v>
      </c>
      <c r="L813" s="36">
        <f>VLOOKUP(D813,DATA!A:F,5,FALSE)</f>
        <v>6.9280917156857415E-3</v>
      </c>
      <c r="M813" s="37">
        <f>VLOOKUP(D813,DATA!A:F,6,FALSE)</f>
        <v>2282</v>
      </c>
      <c r="N813" s="36">
        <f t="shared" si="61"/>
        <v>9.9454876188817903E-2</v>
      </c>
      <c r="O813" s="36">
        <f t="shared" si="62"/>
        <v>9.94608550081863E-2</v>
      </c>
      <c r="P813" s="36">
        <f t="shared" si="63"/>
        <v>5.978819368396282E-6</v>
      </c>
      <c r="Q813" s="36">
        <f t="shared" si="64"/>
        <v>0</v>
      </c>
    </row>
    <row r="814" spans="1:17" x14ac:dyDescent="0.3">
      <c r="A814" s="29">
        <v>2142983</v>
      </c>
      <c r="B814" s="1">
        <v>136</v>
      </c>
      <c r="C814" s="1" t="s">
        <v>14</v>
      </c>
      <c r="D814" s="1" t="s">
        <v>41</v>
      </c>
      <c r="E814" s="1" t="s">
        <v>42</v>
      </c>
      <c r="F814" s="47">
        <v>1071</v>
      </c>
      <c r="G814" s="34">
        <v>913.07</v>
      </c>
      <c r="H814" s="1" t="s">
        <v>216</v>
      </c>
      <c r="I814" s="34">
        <v>6.9844E-3</v>
      </c>
      <c r="J814" s="34">
        <v>222.63036</v>
      </c>
      <c r="K814" s="35" t="str">
        <f t="shared" si="60"/>
        <v>Leenderbos, Groote Heide &amp; De Plateaux_H4010A</v>
      </c>
      <c r="L814" s="36">
        <f>VLOOKUP(D814,DATA!A:F,5,FALSE)</f>
        <v>1.3726988247862192E-2</v>
      </c>
      <c r="M814" s="37">
        <f>VLOOKUP(D814,DATA!A:F,6,FALSE)</f>
        <v>1285.5</v>
      </c>
      <c r="N814" s="36">
        <f t="shared" si="61"/>
        <v>0.59859146066687041</v>
      </c>
      <c r="O814" s="36">
        <f t="shared" si="62"/>
        <v>0.5986485096609252</v>
      </c>
      <c r="P814" s="36">
        <f t="shared" si="63"/>
        <v>5.7048994054786917E-5</v>
      </c>
      <c r="Q814" s="36">
        <f t="shared" si="64"/>
        <v>0</v>
      </c>
    </row>
    <row r="815" spans="1:17" x14ac:dyDescent="0.3">
      <c r="A815" s="29">
        <v>2142983</v>
      </c>
      <c r="B815" s="1">
        <v>136</v>
      </c>
      <c r="C815" s="1" t="s">
        <v>14</v>
      </c>
      <c r="D815" s="1" t="s">
        <v>43</v>
      </c>
      <c r="E815" s="1" t="s">
        <v>44</v>
      </c>
      <c r="F815" s="47">
        <v>1071</v>
      </c>
      <c r="G815" s="34">
        <v>913.07</v>
      </c>
      <c r="H815" s="1" t="s">
        <v>216</v>
      </c>
      <c r="I815" s="34">
        <v>6.9844E-3</v>
      </c>
      <c r="J815" s="34">
        <v>3492.1505999999999</v>
      </c>
      <c r="K815" s="35" t="str">
        <f t="shared" si="60"/>
        <v>Leenderbos, Groote Heide &amp; De Plateaux_H7150</v>
      </c>
      <c r="L815" s="36">
        <f>VLOOKUP(D815,DATA!A:F,5,FALSE)</f>
        <v>1.3726988247862192E-2</v>
      </c>
      <c r="M815" s="37">
        <f>VLOOKUP(D815,DATA!A:F,6,FALSE)</f>
        <v>1285.5</v>
      </c>
      <c r="N815" s="36">
        <f t="shared" si="61"/>
        <v>0.59859146066687041</v>
      </c>
      <c r="O815" s="36">
        <f t="shared" si="62"/>
        <v>0.5986485096609252</v>
      </c>
      <c r="P815" s="36">
        <f t="shared" si="63"/>
        <v>5.7048994054786917E-5</v>
      </c>
      <c r="Q815" s="36">
        <f t="shared" si="64"/>
        <v>0</v>
      </c>
    </row>
    <row r="816" spans="1:17" x14ac:dyDescent="0.3">
      <c r="A816" s="29">
        <v>2144512</v>
      </c>
      <c r="B816" s="1">
        <v>136</v>
      </c>
      <c r="C816" s="1" t="s">
        <v>14</v>
      </c>
      <c r="D816" s="1" t="s">
        <v>41</v>
      </c>
      <c r="E816" s="1" t="s">
        <v>42</v>
      </c>
      <c r="F816" s="47">
        <v>1071</v>
      </c>
      <c r="G816" s="34">
        <v>944.6</v>
      </c>
      <c r="H816" s="1" t="s">
        <v>216</v>
      </c>
      <c r="I816" s="34">
        <v>7.2217000000000002E-3</v>
      </c>
      <c r="J816" s="34">
        <v>1067.1947</v>
      </c>
      <c r="K816" s="35" t="str">
        <f t="shared" si="60"/>
        <v>Leenderbos, Groote Heide &amp; De Plateaux_H4010A</v>
      </c>
      <c r="L816" s="36">
        <f>VLOOKUP(D816,DATA!A:F,5,FALSE)</f>
        <v>1.3726988247862192E-2</v>
      </c>
      <c r="M816" s="37">
        <f>VLOOKUP(D816,DATA!A:F,6,FALSE)</f>
        <v>1285.5</v>
      </c>
      <c r="N816" s="36">
        <f t="shared" si="61"/>
        <v>0.91979849936201641</v>
      </c>
      <c r="O816" s="36">
        <f t="shared" si="62"/>
        <v>0.91988884671091331</v>
      </c>
      <c r="P816" s="36">
        <f t="shared" si="63"/>
        <v>9.0347348896901991E-5</v>
      </c>
      <c r="Q816" s="36">
        <f t="shared" si="64"/>
        <v>0</v>
      </c>
    </row>
    <row r="817" spans="1:17" x14ac:dyDescent="0.3">
      <c r="A817" s="29">
        <v>2144512</v>
      </c>
      <c r="B817" s="1">
        <v>136</v>
      </c>
      <c r="C817" s="1" t="s">
        <v>14</v>
      </c>
      <c r="D817" s="1" t="s">
        <v>43</v>
      </c>
      <c r="E817" s="1" t="s">
        <v>44</v>
      </c>
      <c r="F817" s="47">
        <v>1071</v>
      </c>
      <c r="G817" s="34">
        <v>944.6</v>
      </c>
      <c r="H817" s="1" t="s">
        <v>216</v>
      </c>
      <c r="I817" s="34">
        <v>7.2217000000000002E-3</v>
      </c>
      <c r="J817" s="34">
        <v>265.99970000000002</v>
      </c>
      <c r="K817" s="35" t="str">
        <f t="shared" si="60"/>
        <v>Leenderbos, Groote Heide &amp; De Plateaux_H7150</v>
      </c>
      <c r="L817" s="36">
        <f>VLOOKUP(D817,DATA!A:F,5,FALSE)</f>
        <v>1.3726988247862192E-2</v>
      </c>
      <c r="M817" s="37">
        <f>VLOOKUP(D817,DATA!A:F,6,FALSE)</f>
        <v>1285.5</v>
      </c>
      <c r="N817" s="36">
        <f t="shared" si="61"/>
        <v>0.91979849936201641</v>
      </c>
      <c r="O817" s="36">
        <f t="shared" si="62"/>
        <v>0.91988884671091331</v>
      </c>
      <c r="P817" s="36">
        <f t="shared" si="63"/>
        <v>9.0347348896901991E-5</v>
      </c>
      <c r="Q817" s="36">
        <f t="shared" si="64"/>
        <v>0</v>
      </c>
    </row>
    <row r="818" spans="1:17" x14ac:dyDescent="0.3">
      <c r="A818" s="29">
        <v>2146036</v>
      </c>
      <c r="B818" s="1">
        <v>136</v>
      </c>
      <c r="C818" s="1" t="s">
        <v>14</v>
      </c>
      <c r="D818" s="1" t="s">
        <v>22</v>
      </c>
      <c r="E818" s="1" t="s">
        <v>23</v>
      </c>
      <c r="F818" s="47">
        <v>1857</v>
      </c>
      <c r="G818" s="34">
        <v>1715.47</v>
      </c>
      <c r="H818" s="1" t="s">
        <v>216</v>
      </c>
      <c r="I818" s="34">
        <v>1.2434600000000001E-2</v>
      </c>
      <c r="J818" s="34">
        <v>1263.3722</v>
      </c>
      <c r="K818" s="35" t="str">
        <f t="shared" si="60"/>
        <v>Leenderbos, Groote Heide &amp; De Plateaux_H91E0C</v>
      </c>
      <c r="L818" s="36">
        <f>VLOOKUP(D818,DATA!A:F,5,FALSE)</f>
        <v>6.9280917156857415E-3</v>
      </c>
      <c r="M818" s="37">
        <f>VLOOKUP(D818,DATA!A:F,6,FALSE)</f>
        <v>2282</v>
      </c>
      <c r="N818" s="36">
        <f t="shared" si="61"/>
        <v>1.9360465867922894</v>
      </c>
      <c r="O818" s="36">
        <f t="shared" si="62"/>
        <v>1.9362101511344776</v>
      </c>
      <c r="P818" s="36">
        <f t="shared" si="63"/>
        <v>1.6356434218822713E-4</v>
      </c>
      <c r="Q818" s="36">
        <f t="shared" si="64"/>
        <v>0</v>
      </c>
    </row>
    <row r="819" spans="1:17" x14ac:dyDescent="0.3">
      <c r="A819" s="29">
        <v>2146040</v>
      </c>
      <c r="B819" s="1">
        <v>136</v>
      </c>
      <c r="C819" s="1" t="s">
        <v>14</v>
      </c>
      <c r="D819" s="1" t="s">
        <v>43</v>
      </c>
      <c r="E819" s="1" t="s">
        <v>44</v>
      </c>
      <c r="F819" s="47">
        <v>1071</v>
      </c>
      <c r="G819" s="34">
        <v>901.51</v>
      </c>
      <c r="H819" s="1" t="s">
        <v>216</v>
      </c>
      <c r="I819" s="34">
        <v>6.999E-3</v>
      </c>
      <c r="J819" s="34">
        <v>2072.5068000000001</v>
      </c>
      <c r="K819" s="35" t="str">
        <f t="shared" si="60"/>
        <v>Leenderbos, Groote Heide &amp; De Plateaux_H7150</v>
      </c>
      <c r="L819" s="36">
        <f>VLOOKUP(D819,DATA!A:F,5,FALSE)</f>
        <v>1.3726988247862192E-2</v>
      </c>
      <c r="M819" s="37">
        <f>VLOOKUP(D819,DATA!A:F,6,FALSE)</f>
        <v>1285.5</v>
      </c>
      <c r="N819" s="36">
        <f t="shared" si="61"/>
        <v>0.51120673049646193</v>
      </c>
      <c r="O819" s="36">
        <f t="shared" si="62"/>
        <v>0.51125559602842396</v>
      </c>
      <c r="P819" s="36">
        <f t="shared" si="63"/>
        <v>4.8865531962039022E-5</v>
      </c>
      <c r="Q819" s="36">
        <f t="shared" si="64"/>
        <v>0</v>
      </c>
    </row>
    <row r="820" spans="1:17" x14ac:dyDescent="0.3">
      <c r="A820" s="29">
        <v>2146040</v>
      </c>
      <c r="B820" s="1">
        <v>136</v>
      </c>
      <c r="C820" s="1" t="s">
        <v>14</v>
      </c>
      <c r="D820" s="1" t="s">
        <v>51</v>
      </c>
      <c r="E820" s="1" t="s">
        <v>52</v>
      </c>
      <c r="F820" s="47">
        <v>1000</v>
      </c>
      <c r="G820" s="34">
        <v>901.51</v>
      </c>
      <c r="H820" s="1" t="s">
        <v>216</v>
      </c>
      <c r="I820" s="34">
        <v>6.999E-3</v>
      </c>
      <c r="J820" s="34">
        <v>60.892139999999998</v>
      </c>
      <c r="K820" s="35" t="str">
        <f t="shared" si="60"/>
        <v>Leenderbos, Groote Heide &amp; De Plateaux_Lg09</v>
      </c>
      <c r="L820" s="36">
        <f>VLOOKUP(D820,DATA!A:F,5,FALSE)</f>
        <v>8.4126827976184013E-3</v>
      </c>
      <c r="M820" s="37">
        <f>VLOOKUP(D820,DATA!A:F,6,FALSE)</f>
        <v>1350</v>
      </c>
      <c r="N820" s="36">
        <f t="shared" si="61"/>
        <v>2.246656904002839</v>
      </c>
      <c r="O820" s="36">
        <f t="shared" si="62"/>
        <v>2.2467862196543877</v>
      </c>
      <c r="P820" s="36">
        <f t="shared" si="63"/>
        <v>1.293156515487226E-4</v>
      </c>
      <c r="Q820" s="36">
        <f t="shared" si="64"/>
        <v>0</v>
      </c>
    </row>
    <row r="821" spans="1:17" x14ac:dyDescent="0.3">
      <c r="A821" s="29">
        <v>2147565</v>
      </c>
      <c r="B821" s="1">
        <v>136</v>
      </c>
      <c r="C821" s="1" t="s">
        <v>14</v>
      </c>
      <c r="D821" s="1" t="s">
        <v>22</v>
      </c>
      <c r="E821" s="1" t="s">
        <v>23</v>
      </c>
      <c r="F821" s="47">
        <v>1857</v>
      </c>
      <c r="G821" s="34">
        <v>1541.25</v>
      </c>
      <c r="H821" s="1" t="s">
        <v>216</v>
      </c>
      <c r="I821" s="34">
        <v>1.0881699999999999E-2</v>
      </c>
      <c r="J821" s="34">
        <v>185.51773</v>
      </c>
      <c r="K821" s="35" t="str">
        <f t="shared" si="60"/>
        <v>Leenderbos, Groote Heide &amp; De Plateaux_H91E0C</v>
      </c>
      <c r="L821" s="36">
        <f>VLOOKUP(D821,DATA!A:F,5,FALSE)</f>
        <v>6.9280917156857415E-3</v>
      </c>
      <c r="M821" s="37">
        <f>VLOOKUP(D821,DATA!A:F,6,FALSE)</f>
        <v>2282</v>
      </c>
      <c r="N821" s="36">
        <f t="shared" si="61"/>
        <v>0.58701716291957462</v>
      </c>
      <c r="O821" s="36">
        <f t="shared" si="62"/>
        <v>0.58706115965565442</v>
      </c>
      <c r="P821" s="36">
        <f t="shared" si="63"/>
        <v>4.3996736079798815E-5</v>
      </c>
      <c r="Q821" s="36">
        <f t="shared" si="64"/>
        <v>0</v>
      </c>
    </row>
    <row r="822" spans="1:17" x14ac:dyDescent="0.3">
      <c r="A822" s="29">
        <v>2147566</v>
      </c>
      <c r="B822" s="1">
        <v>136</v>
      </c>
      <c r="C822" s="1" t="s">
        <v>14</v>
      </c>
      <c r="D822" s="1" t="s">
        <v>22</v>
      </c>
      <c r="E822" s="1" t="s">
        <v>23</v>
      </c>
      <c r="F822" s="47">
        <v>1857</v>
      </c>
      <c r="G822" s="34">
        <v>1733.42</v>
      </c>
      <c r="H822" s="1" t="s">
        <v>216</v>
      </c>
      <c r="I822" s="34">
        <v>1.2879699999999999E-2</v>
      </c>
      <c r="J822" s="34">
        <v>2716.3991999999998</v>
      </c>
      <c r="K822" s="35" t="str">
        <f t="shared" si="60"/>
        <v>Leenderbos, Groote Heide &amp; De Plateaux_H91E0C</v>
      </c>
      <c r="L822" s="36">
        <f>VLOOKUP(D822,DATA!A:F,5,FALSE)</f>
        <v>6.9280917156857415E-3</v>
      </c>
      <c r="M822" s="37">
        <f>VLOOKUP(D822,DATA!A:F,6,FALSE)</f>
        <v>2282</v>
      </c>
      <c r="N822" s="36">
        <f t="shared" si="61"/>
        <v>2.1868164612771936</v>
      </c>
      <c r="O822" s="36">
        <f t="shared" si="62"/>
        <v>2.1870073356545325</v>
      </c>
      <c r="P822" s="36">
        <f t="shared" si="63"/>
        <v>1.908743773388899E-4</v>
      </c>
      <c r="Q822" s="36">
        <f t="shared" si="64"/>
        <v>0</v>
      </c>
    </row>
    <row r="823" spans="1:17" x14ac:dyDescent="0.3">
      <c r="A823" s="29">
        <v>2147569</v>
      </c>
      <c r="B823" s="1">
        <v>136</v>
      </c>
      <c r="C823" s="1" t="s">
        <v>14</v>
      </c>
      <c r="D823" s="1" t="s">
        <v>43</v>
      </c>
      <c r="E823" s="1" t="s">
        <v>44</v>
      </c>
      <c r="F823" s="47">
        <v>1071</v>
      </c>
      <c r="G823" s="34">
        <v>955.34</v>
      </c>
      <c r="H823" s="1" t="s">
        <v>216</v>
      </c>
      <c r="I823" s="34">
        <v>7.3764E-3</v>
      </c>
      <c r="J823" s="34">
        <v>3029.6655000000001</v>
      </c>
      <c r="K823" s="35" t="str">
        <f t="shared" si="60"/>
        <v>Leenderbos, Groote Heide &amp; De Plateaux_H7150</v>
      </c>
      <c r="L823" s="36">
        <f>VLOOKUP(D823,DATA!A:F,5,FALSE)</f>
        <v>1.3726988247862192E-2</v>
      </c>
      <c r="M823" s="37">
        <f>VLOOKUP(D823,DATA!A:F,6,FALSE)</f>
        <v>1285.5</v>
      </c>
      <c r="N823" s="36">
        <f t="shared" si="61"/>
        <v>1.0643530692277414</v>
      </c>
      <c r="O823" s="36">
        <f t="shared" si="62"/>
        <v>1.0644596993127249</v>
      </c>
      <c r="P823" s="36">
        <f t="shared" si="63"/>
        <v>1.0663008498346116E-4</v>
      </c>
      <c r="Q823" s="36">
        <f t="shared" si="64"/>
        <v>0</v>
      </c>
    </row>
    <row r="824" spans="1:17" x14ac:dyDescent="0.3">
      <c r="A824" s="29">
        <v>2149094</v>
      </c>
      <c r="B824" s="1">
        <v>136</v>
      </c>
      <c r="C824" s="1" t="s">
        <v>14</v>
      </c>
      <c r="D824" s="1" t="s">
        <v>22</v>
      </c>
      <c r="E824" s="1" t="s">
        <v>23</v>
      </c>
      <c r="F824" s="47">
        <v>1857</v>
      </c>
      <c r="G824" s="34">
        <v>1720.79</v>
      </c>
      <c r="H824" s="1" t="s">
        <v>216</v>
      </c>
      <c r="I824" s="34">
        <v>1.2472199999999999E-2</v>
      </c>
      <c r="J824" s="34">
        <v>3967.6732999999999</v>
      </c>
      <c r="K824" s="35" t="str">
        <f t="shared" si="60"/>
        <v>Leenderbos, Groote Heide &amp; De Plateaux_H91E0C</v>
      </c>
      <c r="L824" s="36">
        <f>VLOOKUP(D824,DATA!A:F,5,FALSE)</f>
        <v>6.9280917156857415E-3</v>
      </c>
      <c r="M824" s="37">
        <f>VLOOKUP(D824,DATA!A:F,6,FALSE)</f>
        <v>2282</v>
      </c>
      <c r="N824" s="36">
        <f t="shared" si="61"/>
        <v>2.0072765905131056</v>
      </c>
      <c r="O824" s="36">
        <f t="shared" si="62"/>
        <v>2.0074465618743202</v>
      </c>
      <c r="P824" s="36">
        <f t="shared" si="63"/>
        <v>1.6997136121466028E-4</v>
      </c>
      <c r="Q824" s="36">
        <f t="shared" si="64"/>
        <v>0</v>
      </c>
    </row>
    <row r="825" spans="1:17" x14ac:dyDescent="0.3">
      <c r="A825" s="29">
        <v>2149095</v>
      </c>
      <c r="B825" s="1">
        <v>136</v>
      </c>
      <c r="C825" s="1" t="s">
        <v>14</v>
      </c>
      <c r="D825" s="1" t="s">
        <v>22</v>
      </c>
      <c r="E825" s="1" t="s">
        <v>23</v>
      </c>
      <c r="F825" s="47">
        <v>1857</v>
      </c>
      <c r="G825" s="34">
        <v>1686.19</v>
      </c>
      <c r="H825" s="1" t="s">
        <v>216</v>
      </c>
      <c r="I825" s="34">
        <v>1.2653899999999999E-2</v>
      </c>
      <c r="J825" s="34">
        <v>2395.9692</v>
      </c>
      <c r="K825" s="35" t="str">
        <f t="shared" si="60"/>
        <v>Leenderbos, Groote Heide &amp; De Plateaux_H91E0C</v>
      </c>
      <c r="L825" s="36">
        <f>VLOOKUP(D825,DATA!A:F,5,FALSE)</f>
        <v>6.9280917156857415E-3</v>
      </c>
      <c r="M825" s="37">
        <f>VLOOKUP(D825,DATA!A:F,6,FALSE)</f>
        <v>2282</v>
      </c>
      <c r="N825" s="36">
        <f t="shared" si="61"/>
        <v>1.5862210653342603</v>
      </c>
      <c r="O825" s="36">
        <f t="shared" si="62"/>
        <v>1.5863579251909019</v>
      </c>
      <c r="P825" s="36">
        <f t="shared" si="63"/>
        <v>1.3685985664158018E-4</v>
      </c>
      <c r="Q825" s="36">
        <f t="shared" si="64"/>
        <v>0</v>
      </c>
    </row>
    <row r="826" spans="1:17" x14ac:dyDescent="0.3">
      <c r="A826" s="29">
        <v>2149098</v>
      </c>
      <c r="B826" s="1">
        <v>136</v>
      </c>
      <c r="C826" s="1" t="s">
        <v>14</v>
      </c>
      <c r="D826" s="1" t="s">
        <v>43</v>
      </c>
      <c r="E826" s="1" t="s">
        <v>44</v>
      </c>
      <c r="F826" s="47">
        <v>1071</v>
      </c>
      <c r="G826" s="34">
        <v>953.68</v>
      </c>
      <c r="H826" s="1" t="s">
        <v>216</v>
      </c>
      <c r="I826" s="34">
        <v>7.3898000000000002E-3</v>
      </c>
      <c r="J826" s="34">
        <v>623.86443999999995</v>
      </c>
      <c r="K826" s="35" t="str">
        <f t="shared" si="60"/>
        <v>Leenderbos, Groote Heide &amp; De Plateaux_H7150</v>
      </c>
      <c r="L826" s="36">
        <f>VLOOKUP(D826,DATA!A:F,5,FALSE)</f>
        <v>1.3726988247862192E-2</v>
      </c>
      <c r="M826" s="37">
        <f>VLOOKUP(D826,DATA!A:F,6,FALSE)</f>
        <v>1285.5</v>
      </c>
      <c r="N826" s="36">
        <f t="shared" si="61"/>
        <v>1.0406236383931633</v>
      </c>
      <c r="O826" s="36">
        <f t="shared" si="62"/>
        <v>1.0407281056407076</v>
      </c>
      <c r="P826" s="36">
        <f t="shared" si="63"/>
        <v>1.0446724754431536E-4</v>
      </c>
      <c r="Q826" s="36">
        <f t="shared" si="64"/>
        <v>0</v>
      </c>
    </row>
    <row r="827" spans="1:17" x14ac:dyDescent="0.3">
      <c r="A827" s="29">
        <v>2150623</v>
      </c>
      <c r="B827" s="1">
        <v>136</v>
      </c>
      <c r="C827" s="1" t="s">
        <v>14</v>
      </c>
      <c r="D827" s="1" t="s">
        <v>22</v>
      </c>
      <c r="E827" s="1" t="s">
        <v>23</v>
      </c>
      <c r="F827" s="47">
        <v>1857</v>
      </c>
      <c r="G827" s="34">
        <v>1382.49</v>
      </c>
      <c r="H827" s="1" t="s">
        <v>216</v>
      </c>
      <c r="I827" s="34">
        <v>9.5548000000000004E-3</v>
      </c>
      <c r="J827" s="34">
        <v>1892.9912999999999</v>
      </c>
      <c r="K827" s="35" t="str">
        <f t="shared" si="60"/>
        <v>Leenderbos, Groote Heide &amp; De Plateaux_H91E0C</v>
      </c>
      <c r="L827" s="36">
        <f>VLOOKUP(D827,DATA!A:F,5,FALSE)</f>
        <v>6.9280917156857415E-3</v>
      </c>
      <c r="M827" s="37">
        <f>VLOOKUP(D827,DATA!A:F,6,FALSE)</f>
        <v>2282</v>
      </c>
      <c r="N827" s="36">
        <f t="shared" si="61"/>
        <v>0.19618809704104426</v>
      </c>
      <c r="O827" s="36">
        <f t="shared" si="62"/>
        <v>0.19620105896087472</v>
      </c>
      <c r="P827" s="36">
        <f t="shared" si="63"/>
        <v>1.2961919830467572E-5</v>
      </c>
      <c r="Q827" s="36">
        <f t="shared" si="64"/>
        <v>0</v>
      </c>
    </row>
    <row r="828" spans="1:17" x14ac:dyDescent="0.3">
      <c r="A828" s="29">
        <v>2150624</v>
      </c>
      <c r="B828" s="1">
        <v>136</v>
      </c>
      <c r="C828" s="1" t="s">
        <v>14</v>
      </c>
      <c r="D828" s="1" t="s">
        <v>22</v>
      </c>
      <c r="E828" s="1" t="s">
        <v>23</v>
      </c>
      <c r="F828" s="47">
        <v>1857</v>
      </c>
      <c r="G828" s="34">
        <v>1712.03</v>
      </c>
      <c r="H828" s="1" t="s">
        <v>216</v>
      </c>
      <c r="I828" s="34">
        <v>1.2769000000000001E-2</v>
      </c>
      <c r="J828" s="34">
        <v>6379.0919999999996</v>
      </c>
      <c r="K828" s="35" t="str">
        <f t="shared" si="60"/>
        <v>Leenderbos, Groote Heide &amp; De Plateaux_H91E0C</v>
      </c>
      <c r="L828" s="36">
        <f>VLOOKUP(D828,DATA!A:F,5,FALSE)</f>
        <v>6.9280917156857415E-3</v>
      </c>
      <c r="M828" s="37">
        <f>VLOOKUP(D828,DATA!A:F,6,FALSE)</f>
        <v>2282</v>
      </c>
      <c r="N828" s="36">
        <f t="shared" si="61"/>
        <v>1.8913133397334265</v>
      </c>
      <c r="O828" s="36">
        <f t="shared" si="62"/>
        <v>1.8914774969374339</v>
      </c>
      <c r="P828" s="36">
        <f t="shared" si="63"/>
        <v>1.6415720400742018E-4</v>
      </c>
      <c r="Q828" s="36">
        <f t="shared" si="64"/>
        <v>0</v>
      </c>
    </row>
    <row r="829" spans="1:17" x14ac:dyDescent="0.3">
      <c r="A829" s="29">
        <v>2150625</v>
      </c>
      <c r="B829" s="1">
        <v>136</v>
      </c>
      <c r="C829" s="1" t="s">
        <v>14</v>
      </c>
      <c r="D829" s="1" t="s">
        <v>22</v>
      </c>
      <c r="E829" s="1" t="s">
        <v>23</v>
      </c>
      <c r="F829" s="47">
        <v>1857</v>
      </c>
      <c r="G829" s="34">
        <v>1605.39</v>
      </c>
      <c r="H829" s="1" t="s">
        <v>216</v>
      </c>
      <c r="I829" s="34">
        <v>1.2128E-2</v>
      </c>
      <c r="J829" s="34">
        <v>4298.4844000000003</v>
      </c>
      <c r="K829" s="35" t="str">
        <f t="shared" si="60"/>
        <v>Leenderbos, Groote Heide &amp; De Plateaux_H91E0C</v>
      </c>
      <c r="L829" s="36">
        <f>VLOOKUP(D829,DATA!A:F,5,FALSE)</f>
        <v>6.9280917156857415E-3</v>
      </c>
      <c r="M829" s="37">
        <f>VLOOKUP(D829,DATA!A:F,6,FALSE)</f>
        <v>2282</v>
      </c>
      <c r="N829" s="36">
        <f t="shared" si="61"/>
        <v>0.91245873077680106</v>
      </c>
      <c r="O829" s="36">
        <f t="shared" si="62"/>
        <v>0.91253470268109382</v>
      </c>
      <c r="P829" s="36">
        <f t="shared" si="63"/>
        <v>7.5971904292759795E-5</v>
      </c>
      <c r="Q829" s="36">
        <f t="shared" si="64"/>
        <v>0</v>
      </c>
    </row>
    <row r="830" spans="1:17" x14ac:dyDescent="0.3">
      <c r="A830" s="29">
        <v>2152152</v>
      </c>
      <c r="B830" s="1">
        <v>136</v>
      </c>
      <c r="C830" s="1" t="s">
        <v>14</v>
      </c>
      <c r="D830" s="1" t="s">
        <v>22</v>
      </c>
      <c r="E830" s="1" t="s">
        <v>23</v>
      </c>
      <c r="F830" s="47">
        <v>1857</v>
      </c>
      <c r="G830" s="34">
        <v>1525.01</v>
      </c>
      <c r="H830" s="1" t="s">
        <v>216</v>
      </c>
      <c r="I830" s="34">
        <v>1.11763E-2</v>
      </c>
      <c r="J830" s="34">
        <v>1705.0001</v>
      </c>
      <c r="K830" s="35" t="str">
        <f t="shared" si="60"/>
        <v>Leenderbos, Groote Heide &amp; De Plateaux_H91E0C</v>
      </c>
      <c r="L830" s="36">
        <f>VLOOKUP(D830,DATA!A:F,5,FALSE)</f>
        <v>6.9280917156857415E-3</v>
      </c>
      <c r="M830" s="37">
        <f>VLOOKUP(D830,DATA!A:F,6,FALSE)</f>
        <v>2282</v>
      </c>
      <c r="N830" s="36">
        <f t="shared" si="61"/>
        <v>0.52487844863003263</v>
      </c>
      <c r="O830" s="36">
        <f t="shared" si="62"/>
        <v>0.52491887842474672</v>
      </c>
      <c r="P830" s="36">
        <f t="shared" si="63"/>
        <v>4.0429794714080813E-5</v>
      </c>
      <c r="Q830" s="36">
        <f t="shared" si="64"/>
        <v>0</v>
      </c>
    </row>
    <row r="831" spans="1:17" x14ac:dyDescent="0.3">
      <c r="A831" s="29">
        <v>2152153</v>
      </c>
      <c r="B831" s="1">
        <v>136</v>
      </c>
      <c r="C831" s="1" t="s">
        <v>14</v>
      </c>
      <c r="D831" s="1" t="s">
        <v>22</v>
      </c>
      <c r="E831" s="1" t="s">
        <v>23</v>
      </c>
      <c r="F831" s="47">
        <v>1857</v>
      </c>
      <c r="G831" s="34">
        <v>1685.29</v>
      </c>
      <c r="H831" s="1" t="s">
        <v>216</v>
      </c>
      <c r="I831" s="34">
        <v>1.2717900000000001E-2</v>
      </c>
      <c r="J831" s="34">
        <v>4620.799</v>
      </c>
      <c r="K831" s="35" t="str">
        <f t="shared" si="60"/>
        <v>Leenderbos, Groote Heide &amp; De Plateaux_H91E0C</v>
      </c>
      <c r="L831" s="36">
        <f>VLOOKUP(D831,DATA!A:F,5,FALSE)</f>
        <v>6.9280917156857415E-3</v>
      </c>
      <c r="M831" s="37">
        <f>VLOOKUP(D831,DATA!A:F,6,FALSE)</f>
        <v>2282</v>
      </c>
      <c r="N831" s="36">
        <f t="shared" si="61"/>
        <v>1.5765167408220564</v>
      </c>
      <c r="O831" s="36">
        <f t="shared" si="62"/>
        <v>1.5766534648617592</v>
      </c>
      <c r="P831" s="36">
        <f t="shared" si="63"/>
        <v>1.3672403970277358E-4</v>
      </c>
      <c r="Q831" s="36">
        <f t="shared" si="64"/>
        <v>0</v>
      </c>
    </row>
    <row r="832" spans="1:17" x14ac:dyDescent="0.3">
      <c r="A832" s="29">
        <v>2152154</v>
      </c>
      <c r="B832" s="1">
        <v>136</v>
      </c>
      <c r="C832" s="1" t="s">
        <v>14</v>
      </c>
      <c r="D832" s="1" t="s">
        <v>22</v>
      </c>
      <c r="E832" s="1" t="s">
        <v>23</v>
      </c>
      <c r="F832" s="47">
        <v>1857</v>
      </c>
      <c r="G832" s="34">
        <v>1521.45</v>
      </c>
      <c r="H832" s="1" t="s">
        <v>216</v>
      </c>
      <c r="I832" s="34">
        <v>1.15599E-2</v>
      </c>
      <c r="J832" s="34">
        <v>5772.9975999999997</v>
      </c>
      <c r="K832" s="35" t="str">
        <f t="shared" si="60"/>
        <v>Leenderbos, Groote Heide &amp; De Plateaux_H91E0C</v>
      </c>
      <c r="L832" s="36">
        <f>VLOOKUP(D832,DATA!A:F,5,FALSE)</f>
        <v>6.9280917156857415E-3</v>
      </c>
      <c r="M832" s="37">
        <f>VLOOKUP(D832,DATA!A:F,6,FALSE)</f>
        <v>2282</v>
      </c>
      <c r="N832" s="36">
        <f t="shared" si="61"/>
        <v>0.51215667479148252</v>
      </c>
      <c r="O832" s="36">
        <f t="shared" si="62"/>
        <v>0.51219748396242493</v>
      </c>
      <c r="P832" s="36">
        <f t="shared" si="63"/>
        <v>4.0809170942401884E-5</v>
      </c>
      <c r="Q832" s="36">
        <f t="shared" si="64"/>
        <v>0</v>
      </c>
    </row>
    <row r="833" spans="1:17" x14ac:dyDescent="0.3">
      <c r="A833" s="29">
        <v>2152155</v>
      </c>
      <c r="B833" s="1">
        <v>136</v>
      </c>
      <c r="C833" s="1" t="s">
        <v>14</v>
      </c>
      <c r="D833" s="1" t="s">
        <v>22</v>
      </c>
      <c r="E833" s="1" t="s">
        <v>23</v>
      </c>
      <c r="F833" s="47">
        <v>1857</v>
      </c>
      <c r="G833" s="34">
        <v>1160.49</v>
      </c>
      <c r="H833" s="1" t="s">
        <v>216</v>
      </c>
      <c r="I833" s="34">
        <v>8.6969000000000005E-3</v>
      </c>
      <c r="J833" s="34">
        <v>2470.2157999999999</v>
      </c>
      <c r="K833" s="35" t="str">
        <f t="shared" si="60"/>
        <v>Leenderbos, Groote Heide &amp; De Plateaux_H91E0C</v>
      </c>
      <c r="L833" s="36">
        <f>VLOOKUP(D833,DATA!A:F,5,FALSE)</f>
        <v>6.9280917156857415E-3</v>
      </c>
      <c r="M833" s="37">
        <f>VLOOKUP(D833,DATA!A:F,6,FALSE)</f>
        <v>2282</v>
      </c>
      <c r="N833" s="36">
        <f t="shared" si="61"/>
        <v>4.220670812574713E-2</v>
      </c>
      <c r="O833" s="36">
        <f t="shared" si="62"/>
        <v>4.2209250206360037E-2</v>
      </c>
      <c r="P833" s="36">
        <f t="shared" si="63"/>
        <v>2.5420806129064499E-6</v>
      </c>
      <c r="Q833" s="36">
        <f t="shared" si="64"/>
        <v>0</v>
      </c>
    </row>
    <row r="834" spans="1:17" x14ac:dyDescent="0.3">
      <c r="A834" s="29">
        <v>2152156</v>
      </c>
      <c r="B834" s="1">
        <v>136</v>
      </c>
      <c r="C834" s="1" t="s">
        <v>14</v>
      </c>
      <c r="D834" s="1" t="s">
        <v>22</v>
      </c>
      <c r="E834" s="1" t="s">
        <v>23</v>
      </c>
      <c r="F834" s="47">
        <v>1857</v>
      </c>
      <c r="G834" s="34">
        <v>1155.52</v>
      </c>
      <c r="H834" s="1" t="s">
        <v>216</v>
      </c>
      <c r="I834" s="34">
        <v>8.7291000000000001E-3</v>
      </c>
      <c r="J834" s="34">
        <v>368.24493000000001</v>
      </c>
      <c r="K834" s="35" t="str">
        <f t="shared" si="60"/>
        <v>Leenderbos, Groote Heide &amp; De Plateaux_H91E0C</v>
      </c>
      <c r="L834" s="36">
        <f>VLOOKUP(D834,DATA!A:F,5,FALSE)</f>
        <v>6.9280917156857415E-3</v>
      </c>
      <c r="M834" s="37">
        <f>VLOOKUP(D834,DATA!A:F,6,FALSE)</f>
        <v>2282</v>
      </c>
      <c r="N834" s="36">
        <f t="shared" si="61"/>
        <v>4.0778738832021405E-2</v>
      </c>
      <c r="O834" s="36">
        <f t="shared" si="62"/>
        <v>4.0781204036073486E-2</v>
      </c>
      <c r="P834" s="36">
        <f t="shared" si="63"/>
        <v>2.4652040520808938E-6</v>
      </c>
      <c r="Q834" s="36">
        <f t="shared" si="64"/>
        <v>0</v>
      </c>
    </row>
    <row r="835" spans="1:17" x14ac:dyDescent="0.3">
      <c r="A835" s="29">
        <v>2153682</v>
      </c>
      <c r="B835" s="1">
        <v>136</v>
      </c>
      <c r="C835" s="1" t="s">
        <v>14</v>
      </c>
      <c r="D835" s="1" t="s">
        <v>22</v>
      </c>
      <c r="E835" s="1" t="s">
        <v>23</v>
      </c>
      <c r="F835" s="47">
        <v>1857</v>
      </c>
      <c r="G835" s="34">
        <v>1468.69</v>
      </c>
      <c r="H835" s="1" t="s">
        <v>216</v>
      </c>
      <c r="I835" s="34">
        <v>1.1076600000000001E-2</v>
      </c>
      <c r="J835" s="34">
        <v>1962.9954</v>
      </c>
      <c r="K835" s="35" t="str">
        <f t="shared" ref="K835:K898" si="65">_xlfn.CONCAT(C835,"_",D835)</f>
        <v>Leenderbos, Groote Heide &amp; De Plateaux_H91E0C</v>
      </c>
      <c r="L835" s="36">
        <f>VLOOKUP(D835,DATA!A:F,5,FALSE)</f>
        <v>6.9280917156857415E-3</v>
      </c>
      <c r="M835" s="37">
        <f>VLOOKUP(D835,DATA!A:F,6,FALSE)</f>
        <v>2282</v>
      </c>
      <c r="N835" s="36">
        <f t="shared" ref="N835:N898" si="66">100/(1+EXP(-L835*(G835-M835)))</f>
        <v>0.35590852933975864</v>
      </c>
      <c r="O835" s="36">
        <f t="shared" ref="O835:O898" si="67">100/(1+EXP(-L835*((G835+I835)-M835)))</f>
        <v>0.35593574548375351</v>
      </c>
      <c r="P835" s="36">
        <f t="shared" ref="P835:P898" si="68">O835-N835</f>
        <v>2.7216143994868158E-5</v>
      </c>
      <c r="Q835" s="36">
        <f t="shared" ref="Q835:Q898" si="69">IF(AND(H835&lt;&gt;"below",I835&gt;=0.005),J835*P835/100,0)</f>
        <v>0</v>
      </c>
    </row>
    <row r="836" spans="1:17" x14ac:dyDescent="0.3">
      <c r="A836" s="29">
        <v>2153683</v>
      </c>
      <c r="B836" s="1">
        <v>136</v>
      </c>
      <c r="C836" s="1" t="s">
        <v>14</v>
      </c>
      <c r="D836" s="1" t="s">
        <v>22</v>
      </c>
      <c r="E836" s="1" t="s">
        <v>23</v>
      </c>
      <c r="F836" s="47">
        <v>1857</v>
      </c>
      <c r="G836" s="34">
        <v>1675</v>
      </c>
      <c r="H836" s="1" t="s">
        <v>216</v>
      </c>
      <c r="I836" s="34">
        <v>1.27495E-2</v>
      </c>
      <c r="J836" s="34">
        <v>6638.3360000000002</v>
      </c>
      <c r="K836" s="35" t="str">
        <f t="shared" si="65"/>
        <v>Leenderbos, Groote Heide &amp; De Plateaux_H91E0C</v>
      </c>
      <c r="L836" s="36">
        <f>VLOOKUP(D836,DATA!A:F,5,FALSE)</f>
        <v>6.9280917156857415E-3</v>
      </c>
      <c r="M836" s="37">
        <f>VLOOKUP(D836,DATA!A:F,6,FALSE)</f>
        <v>2282</v>
      </c>
      <c r="N836" s="36">
        <f t="shared" si="66"/>
        <v>1.4696335993469261</v>
      </c>
      <c r="O836" s="36">
        <f t="shared" si="67"/>
        <v>1.4697615093674812</v>
      </c>
      <c r="P836" s="36">
        <f t="shared" si="68"/>
        <v>1.2791002055512202E-4</v>
      </c>
      <c r="Q836" s="36">
        <f t="shared" si="69"/>
        <v>0</v>
      </c>
    </row>
    <row r="837" spans="1:17" x14ac:dyDescent="0.3">
      <c r="A837" s="29">
        <v>2153684</v>
      </c>
      <c r="B837" s="1">
        <v>136</v>
      </c>
      <c r="C837" s="1" t="s">
        <v>14</v>
      </c>
      <c r="D837" s="1" t="s">
        <v>22</v>
      </c>
      <c r="E837" s="1" t="s">
        <v>23</v>
      </c>
      <c r="F837" s="47">
        <v>1857</v>
      </c>
      <c r="G837" s="34">
        <v>1302.29</v>
      </c>
      <c r="H837" s="1" t="s">
        <v>216</v>
      </c>
      <c r="I837" s="34">
        <v>1.01561E-2</v>
      </c>
      <c r="J837" s="34">
        <v>8058.6639999999998</v>
      </c>
      <c r="K837" s="35" t="str">
        <f t="shared" si="65"/>
        <v>Leenderbos, Groote Heide &amp; De Plateaux_H91E0C</v>
      </c>
      <c r="L837" s="36">
        <f>VLOOKUP(D837,DATA!A:F,5,FALSE)</f>
        <v>6.9280917156857415E-3</v>
      </c>
      <c r="M837" s="37">
        <f>VLOOKUP(D837,DATA!A:F,6,FALSE)</f>
        <v>2282</v>
      </c>
      <c r="N837" s="36">
        <f t="shared" si="66"/>
        <v>0.11264909175539278</v>
      </c>
      <c r="O837" s="36">
        <f t="shared" si="67"/>
        <v>0.1126570093640368</v>
      </c>
      <c r="P837" s="36">
        <f t="shared" si="68"/>
        <v>7.9176086440202464E-6</v>
      </c>
      <c r="Q837" s="36">
        <f t="shared" si="69"/>
        <v>0</v>
      </c>
    </row>
    <row r="838" spans="1:17" x14ac:dyDescent="0.3">
      <c r="A838" s="29">
        <v>2153685</v>
      </c>
      <c r="B838" s="1">
        <v>136</v>
      </c>
      <c r="C838" s="1" t="s">
        <v>14</v>
      </c>
      <c r="D838" s="1" t="s">
        <v>22</v>
      </c>
      <c r="E838" s="1" t="s">
        <v>23</v>
      </c>
      <c r="F838" s="47">
        <v>1857</v>
      </c>
      <c r="G838" s="34">
        <v>1300.68</v>
      </c>
      <c r="H838" s="1" t="s">
        <v>216</v>
      </c>
      <c r="I838" s="34">
        <v>1.02142E-2</v>
      </c>
      <c r="J838" s="34">
        <v>8294.3955000000005</v>
      </c>
      <c r="K838" s="35" t="str">
        <f t="shared" si="65"/>
        <v>Leenderbos, Groote Heide &amp; De Plateaux_H91E0C</v>
      </c>
      <c r="L838" s="36">
        <f>VLOOKUP(D838,DATA!A:F,5,FALSE)</f>
        <v>6.9280917156857415E-3</v>
      </c>
      <c r="M838" s="37">
        <f>VLOOKUP(D838,DATA!A:F,6,FALSE)</f>
        <v>2282</v>
      </c>
      <c r="N838" s="36">
        <f t="shared" si="66"/>
        <v>0.11140095186713914</v>
      </c>
      <c r="O838" s="36">
        <f t="shared" si="67"/>
        <v>0.11140882664191958</v>
      </c>
      <c r="P838" s="36">
        <f t="shared" si="68"/>
        <v>7.8747747804391866E-6</v>
      </c>
      <c r="Q838" s="36">
        <f t="shared" si="69"/>
        <v>0</v>
      </c>
    </row>
    <row r="839" spans="1:17" x14ac:dyDescent="0.3">
      <c r="A839" s="29">
        <v>2153686</v>
      </c>
      <c r="B839" s="1">
        <v>136</v>
      </c>
      <c r="C839" s="1" t="s">
        <v>14</v>
      </c>
      <c r="D839" s="1" t="s">
        <v>22</v>
      </c>
      <c r="E839" s="1" t="s">
        <v>23</v>
      </c>
      <c r="F839" s="47">
        <v>1857</v>
      </c>
      <c r="G839" s="34">
        <v>1185.1400000000001</v>
      </c>
      <c r="H839" s="1" t="s">
        <v>216</v>
      </c>
      <c r="I839" s="34">
        <v>9.0758000000000002E-3</v>
      </c>
      <c r="J839" s="34">
        <v>613.09375</v>
      </c>
      <c r="K839" s="35" t="str">
        <f t="shared" si="65"/>
        <v>Leenderbos, Groote Heide &amp; De Plateaux_H91E0C</v>
      </c>
      <c r="L839" s="36">
        <f>VLOOKUP(D839,DATA!A:F,5,FALSE)</f>
        <v>6.9280917156857415E-3</v>
      </c>
      <c r="M839" s="37">
        <f>VLOOKUP(D839,DATA!A:F,6,FALSE)</f>
        <v>2282</v>
      </c>
      <c r="N839" s="36">
        <f t="shared" si="66"/>
        <v>5.0062790744377701E-2</v>
      </c>
      <c r="O839" s="36">
        <f t="shared" si="67"/>
        <v>5.0065937114190752E-2</v>
      </c>
      <c r="P839" s="36">
        <f t="shared" si="68"/>
        <v>3.1463698130507201E-6</v>
      </c>
      <c r="Q839" s="36">
        <f t="shared" si="69"/>
        <v>0</v>
      </c>
    </row>
    <row r="840" spans="1:17" x14ac:dyDescent="0.3">
      <c r="A840" s="29">
        <v>2155211</v>
      </c>
      <c r="B840" s="1">
        <v>136</v>
      </c>
      <c r="C840" s="1" t="s">
        <v>14</v>
      </c>
      <c r="D840" s="1" t="s">
        <v>22</v>
      </c>
      <c r="E840" s="1" t="s">
        <v>23</v>
      </c>
      <c r="F840" s="47">
        <v>1857</v>
      </c>
      <c r="G840" s="34">
        <v>1587.96</v>
      </c>
      <c r="H840" s="1" t="s">
        <v>216</v>
      </c>
      <c r="I840" s="34">
        <v>1.18265E-2</v>
      </c>
      <c r="J840" s="34">
        <v>1255.0371</v>
      </c>
      <c r="K840" s="35" t="str">
        <f t="shared" si="65"/>
        <v>Leenderbos, Groote Heide &amp; De Plateaux_H91E0C</v>
      </c>
      <c r="L840" s="36">
        <f>VLOOKUP(D840,DATA!A:F,5,FALSE)</f>
        <v>6.9280917156857415E-3</v>
      </c>
      <c r="M840" s="37">
        <f>VLOOKUP(D840,DATA!A:F,6,FALSE)</f>
        <v>2282</v>
      </c>
      <c r="N840" s="36">
        <f t="shared" si="66"/>
        <v>0.80950640359715009</v>
      </c>
      <c r="O840" s="36">
        <f t="shared" si="67"/>
        <v>0.80957219629702526</v>
      </c>
      <c r="P840" s="36">
        <f t="shared" si="68"/>
        <v>6.5792699875166782E-5</v>
      </c>
      <c r="Q840" s="36">
        <f t="shared" si="69"/>
        <v>0</v>
      </c>
    </row>
    <row r="841" spans="1:17" x14ac:dyDescent="0.3">
      <c r="A841" s="29">
        <v>2155212</v>
      </c>
      <c r="B841" s="1">
        <v>136</v>
      </c>
      <c r="C841" s="1" t="s">
        <v>14</v>
      </c>
      <c r="D841" s="1" t="s">
        <v>22</v>
      </c>
      <c r="E841" s="1" t="s">
        <v>23</v>
      </c>
      <c r="F841" s="47">
        <v>1857</v>
      </c>
      <c r="G841" s="34">
        <v>1657.3</v>
      </c>
      <c r="H841" s="1" t="s">
        <v>216</v>
      </c>
      <c r="I841" s="34">
        <v>1.2484500000000001E-2</v>
      </c>
      <c r="J841" s="34">
        <v>6530.1283999999996</v>
      </c>
      <c r="K841" s="35" t="str">
        <f t="shared" si="65"/>
        <v>Leenderbos, Groote Heide &amp; De Plateaux_H91E0C</v>
      </c>
      <c r="L841" s="36">
        <f>VLOOKUP(D841,DATA!A:F,5,FALSE)</f>
        <v>6.9280917156857415E-3</v>
      </c>
      <c r="M841" s="37">
        <f>VLOOKUP(D841,DATA!A:F,6,FALSE)</f>
        <v>2282</v>
      </c>
      <c r="N841" s="36">
        <f t="shared" si="66"/>
        <v>1.3022367839218492</v>
      </c>
      <c r="O841" s="36">
        <f t="shared" si="67"/>
        <v>1.3023479571825891</v>
      </c>
      <c r="P841" s="36">
        <f t="shared" si="68"/>
        <v>1.111732607399496E-4</v>
      </c>
      <c r="Q841" s="36">
        <f t="shared" si="69"/>
        <v>0</v>
      </c>
    </row>
    <row r="842" spans="1:17" x14ac:dyDescent="0.3">
      <c r="A842" s="29">
        <v>2155213</v>
      </c>
      <c r="B842" s="1">
        <v>136</v>
      </c>
      <c r="C842" s="1" t="s">
        <v>14</v>
      </c>
      <c r="D842" s="1" t="s">
        <v>22</v>
      </c>
      <c r="E842" s="1" t="s">
        <v>23</v>
      </c>
      <c r="F842" s="47">
        <v>1857</v>
      </c>
      <c r="G842" s="34">
        <v>1267.18</v>
      </c>
      <c r="H842" s="1" t="s">
        <v>216</v>
      </c>
      <c r="I842" s="34">
        <v>9.7511999999999998E-3</v>
      </c>
      <c r="J842" s="34">
        <v>6774.0309999999999</v>
      </c>
      <c r="K842" s="35" t="str">
        <f t="shared" si="65"/>
        <v>Leenderbos, Groote Heide &amp; De Plateaux_H91E0C</v>
      </c>
      <c r="L842" s="36">
        <f>VLOOKUP(D842,DATA!A:F,5,FALSE)</f>
        <v>6.9280917156857415E-3</v>
      </c>
      <c r="M842" s="37">
        <f>VLOOKUP(D842,DATA!A:F,6,FALSE)</f>
        <v>2282</v>
      </c>
      <c r="N842" s="36">
        <f t="shared" si="66"/>
        <v>8.834729369216153E-2</v>
      </c>
      <c r="O842" s="36">
        <f t="shared" si="67"/>
        <v>8.8353257116725092E-2</v>
      </c>
      <c r="P842" s="36">
        <f t="shared" si="68"/>
        <v>5.9634245635625804E-6</v>
      </c>
      <c r="Q842" s="36">
        <f t="shared" si="69"/>
        <v>0</v>
      </c>
    </row>
    <row r="843" spans="1:17" x14ac:dyDescent="0.3">
      <c r="A843" s="29">
        <v>2155214</v>
      </c>
      <c r="B843" s="1">
        <v>136</v>
      </c>
      <c r="C843" s="1" t="s">
        <v>14</v>
      </c>
      <c r="D843" s="1" t="s">
        <v>22</v>
      </c>
      <c r="E843" s="1" t="s">
        <v>23</v>
      </c>
      <c r="F843" s="47">
        <v>1857</v>
      </c>
      <c r="G843" s="34">
        <v>1642.05</v>
      </c>
      <c r="H843" s="1" t="s">
        <v>216</v>
      </c>
      <c r="I843" s="34">
        <v>1.26937E-2</v>
      </c>
      <c r="J843" s="34">
        <v>9756.2430000000004</v>
      </c>
      <c r="K843" s="35" t="str">
        <f t="shared" si="65"/>
        <v>Leenderbos, Groote Heide &amp; De Plateaux_H91E0C</v>
      </c>
      <c r="L843" s="36">
        <f>VLOOKUP(D843,DATA!A:F,5,FALSE)</f>
        <v>6.9280917156857415E-3</v>
      </c>
      <c r="M843" s="37">
        <f>VLOOKUP(D843,DATA!A:F,6,FALSE)</f>
        <v>2282</v>
      </c>
      <c r="N843" s="36">
        <f t="shared" si="66"/>
        <v>1.1732017060618165</v>
      </c>
      <c r="O843" s="36">
        <f t="shared" si="67"/>
        <v>1.173303675005084</v>
      </c>
      <c r="P843" s="36">
        <f t="shared" si="68"/>
        <v>1.0196894326752748E-4</v>
      </c>
      <c r="Q843" s="36">
        <f t="shared" si="69"/>
        <v>0</v>
      </c>
    </row>
    <row r="844" spans="1:17" x14ac:dyDescent="0.3">
      <c r="A844" s="29">
        <v>2156741</v>
      </c>
      <c r="B844" s="1">
        <v>136</v>
      </c>
      <c r="C844" s="1" t="s">
        <v>14</v>
      </c>
      <c r="D844" s="1" t="s">
        <v>22</v>
      </c>
      <c r="E844" s="1" t="s">
        <v>23</v>
      </c>
      <c r="F844" s="47">
        <v>1857</v>
      </c>
      <c r="G844" s="34">
        <v>1632.46</v>
      </c>
      <c r="H844" s="1" t="s">
        <v>216</v>
      </c>
      <c r="I844" s="34">
        <v>1.2030799999999999E-2</v>
      </c>
      <c r="J844" s="34">
        <v>1691.3190999999999</v>
      </c>
      <c r="K844" s="35" t="str">
        <f t="shared" si="65"/>
        <v>Leenderbos, Groote Heide &amp; De Plateaux_H91E0C</v>
      </c>
      <c r="L844" s="36">
        <f>VLOOKUP(D844,DATA!A:F,5,FALSE)</f>
        <v>6.9280917156857415E-3</v>
      </c>
      <c r="M844" s="37">
        <f>VLOOKUP(D844,DATA!A:F,6,FALSE)</f>
        <v>2282</v>
      </c>
      <c r="N844" s="36">
        <f t="shared" si="66"/>
        <v>1.0986152759763714</v>
      </c>
      <c r="O844" s="36">
        <f t="shared" si="67"/>
        <v>1.0987058437815029</v>
      </c>
      <c r="P844" s="36">
        <f t="shared" si="68"/>
        <v>9.0567805131502865E-5</v>
      </c>
      <c r="Q844" s="36">
        <f t="shared" si="69"/>
        <v>0</v>
      </c>
    </row>
    <row r="845" spans="1:17" x14ac:dyDescent="0.3">
      <c r="A845" s="29">
        <v>2156742</v>
      </c>
      <c r="B845" s="1">
        <v>136</v>
      </c>
      <c r="C845" s="1" t="s">
        <v>14</v>
      </c>
      <c r="D845" s="1" t="s">
        <v>22</v>
      </c>
      <c r="E845" s="1" t="s">
        <v>23</v>
      </c>
      <c r="F845" s="47">
        <v>1857</v>
      </c>
      <c r="G845" s="34">
        <v>1474.79</v>
      </c>
      <c r="H845" s="1" t="s">
        <v>216</v>
      </c>
      <c r="I845" s="34">
        <v>1.09561E-2</v>
      </c>
      <c r="J845" s="34">
        <v>1970.9644000000001</v>
      </c>
      <c r="K845" s="35" t="str">
        <f t="shared" si="65"/>
        <v>Leenderbos, Groote Heide &amp; De Plateaux_H91E0C</v>
      </c>
      <c r="L845" s="36">
        <f>VLOOKUP(D845,DATA!A:F,5,FALSE)</f>
        <v>6.9280917156857415E-3</v>
      </c>
      <c r="M845" s="37">
        <f>VLOOKUP(D845,DATA!A:F,6,FALSE)</f>
        <v>2282</v>
      </c>
      <c r="N845" s="36">
        <f t="shared" si="66"/>
        <v>0.37121503123108562</v>
      </c>
      <c r="O845" s="36">
        <f t="shared" si="67"/>
        <v>0.37124310471833033</v>
      </c>
      <c r="P845" s="36">
        <f t="shared" si="68"/>
        <v>2.8073487244706374E-5</v>
      </c>
      <c r="Q845" s="36">
        <f t="shared" si="69"/>
        <v>0</v>
      </c>
    </row>
    <row r="846" spans="1:17" x14ac:dyDescent="0.3">
      <c r="A846" s="29">
        <v>2156743</v>
      </c>
      <c r="B846" s="1">
        <v>136</v>
      </c>
      <c r="C846" s="1" t="s">
        <v>14</v>
      </c>
      <c r="D846" s="1" t="s">
        <v>22</v>
      </c>
      <c r="E846" s="1" t="s">
        <v>23</v>
      </c>
      <c r="F846" s="47">
        <v>1857</v>
      </c>
      <c r="G846" s="34">
        <v>1582.81</v>
      </c>
      <c r="H846" s="1" t="s">
        <v>216</v>
      </c>
      <c r="I846" s="34">
        <v>1.22764E-2</v>
      </c>
      <c r="J846" s="34">
        <v>4476.393</v>
      </c>
      <c r="K846" s="35" t="str">
        <f t="shared" si="65"/>
        <v>Leenderbos, Groote Heide &amp; De Plateaux_H91E0C</v>
      </c>
      <c r="L846" s="36">
        <f>VLOOKUP(D846,DATA!A:F,5,FALSE)</f>
        <v>6.9280917156857415E-3</v>
      </c>
      <c r="M846" s="37">
        <f>VLOOKUP(D846,DATA!A:F,6,FALSE)</f>
        <v>2282</v>
      </c>
      <c r="N846" s="36">
        <f t="shared" si="66"/>
        <v>0.78135437245943506</v>
      </c>
      <c r="O846" s="36">
        <f t="shared" si="67"/>
        <v>0.78142031173635951</v>
      </c>
      <c r="P846" s="36">
        <f t="shared" si="68"/>
        <v>6.593927692444268E-5</v>
      </c>
      <c r="Q846" s="36">
        <f t="shared" si="69"/>
        <v>0</v>
      </c>
    </row>
    <row r="847" spans="1:17" x14ac:dyDescent="0.3">
      <c r="A847" s="29">
        <v>2156744</v>
      </c>
      <c r="B847" s="1">
        <v>136</v>
      </c>
      <c r="C847" s="1" t="s">
        <v>14</v>
      </c>
      <c r="D847" s="1" t="s">
        <v>22</v>
      </c>
      <c r="E847" s="1" t="s">
        <v>23</v>
      </c>
      <c r="F847" s="47">
        <v>1857</v>
      </c>
      <c r="G847" s="34">
        <v>1243.58</v>
      </c>
      <c r="H847" s="1" t="s">
        <v>216</v>
      </c>
      <c r="I847" s="34">
        <v>9.6626999999999998E-3</v>
      </c>
      <c r="J847" s="34">
        <v>5829.0254000000004</v>
      </c>
      <c r="K847" s="35" t="str">
        <f t="shared" si="65"/>
        <v>Leenderbos, Groote Heide &amp; De Plateaux_H91E0C</v>
      </c>
      <c r="L847" s="36">
        <f>VLOOKUP(D847,DATA!A:F,5,FALSE)</f>
        <v>6.9280917156857415E-3</v>
      </c>
      <c r="M847" s="37">
        <f>VLOOKUP(D847,DATA!A:F,6,FALSE)</f>
        <v>2282</v>
      </c>
      <c r="N847" s="36">
        <f t="shared" si="66"/>
        <v>7.5031338322121888E-2</v>
      </c>
      <c r="O847" s="36">
        <f t="shared" si="67"/>
        <v>7.5036357624424121E-2</v>
      </c>
      <c r="P847" s="36">
        <f t="shared" si="68"/>
        <v>5.0193023022337968E-6</v>
      </c>
      <c r="Q847" s="36">
        <f t="shared" si="69"/>
        <v>0</v>
      </c>
    </row>
    <row r="848" spans="1:17" x14ac:dyDescent="0.3">
      <c r="A848" s="29">
        <v>2156752</v>
      </c>
      <c r="B848" s="1">
        <v>136</v>
      </c>
      <c r="C848" s="1" t="s">
        <v>14</v>
      </c>
      <c r="D848" s="1" t="s">
        <v>43</v>
      </c>
      <c r="E848" s="1" t="s">
        <v>44</v>
      </c>
      <c r="F848" s="47">
        <v>1071</v>
      </c>
      <c r="G848" s="34">
        <v>958.74</v>
      </c>
      <c r="H848" s="1" t="s">
        <v>216</v>
      </c>
      <c r="I848" s="34">
        <v>7.4876999999999999E-3</v>
      </c>
      <c r="J848" s="34">
        <v>1389.7867000000001</v>
      </c>
      <c r="K848" s="35" t="str">
        <f t="shared" si="65"/>
        <v>Leenderbos, Groote Heide &amp; De Plateaux_H7150</v>
      </c>
      <c r="L848" s="36">
        <f>VLOOKUP(D848,DATA!A:F,5,FALSE)</f>
        <v>1.3726988247862192E-2</v>
      </c>
      <c r="M848" s="37">
        <f>VLOOKUP(D848,DATA!A:F,6,FALSE)</f>
        <v>1285.5</v>
      </c>
      <c r="N848" s="36">
        <f t="shared" si="66"/>
        <v>1.1146389381978175</v>
      </c>
      <c r="O848" s="36">
        <f t="shared" si="67"/>
        <v>1.1147522334559952</v>
      </c>
      <c r="P848" s="36">
        <f t="shared" si="68"/>
        <v>1.1329525817771469E-4</v>
      </c>
      <c r="Q848" s="36">
        <f t="shared" si="69"/>
        <v>0</v>
      </c>
    </row>
    <row r="849" spans="1:17" x14ac:dyDescent="0.3">
      <c r="A849" s="29">
        <v>2158270</v>
      </c>
      <c r="B849" s="1">
        <v>136</v>
      </c>
      <c r="C849" s="1" t="s">
        <v>14</v>
      </c>
      <c r="D849" s="1" t="s">
        <v>22</v>
      </c>
      <c r="E849" s="1" t="s">
        <v>23</v>
      </c>
      <c r="F849" s="47">
        <v>1857</v>
      </c>
      <c r="G849" s="34">
        <v>1519.82</v>
      </c>
      <c r="H849" s="1" t="s">
        <v>216</v>
      </c>
      <c r="I849" s="34">
        <v>1.11416E-2</v>
      </c>
      <c r="J849" s="34">
        <v>4030.0137</v>
      </c>
      <c r="K849" s="35" t="str">
        <f t="shared" si="65"/>
        <v>Leenderbos, Groote Heide &amp; De Plateaux_H91E0C</v>
      </c>
      <c r="L849" s="36">
        <f>VLOOKUP(D849,DATA!A:F,5,FALSE)</f>
        <v>6.9280917156857415E-3</v>
      </c>
      <c r="M849" s="37">
        <f>VLOOKUP(D849,DATA!A:F,6,FALSE)</f>
        <v>2282</v>
      </c>
      <c r="N849" s="36">
        <f t="shared" si="66"/>
        <v>0.50643465739939897</v>
      </c>
      <c r="O849" s="36">
        <f t="shared" si="67"/>
        <v>0.50647355261610127</v>
      </c>
      <c r="P849" s="36">
        <f t="shared" si="68"/>
        <v>3.8895216702306001E-5</v>
      </c>
      <c r="Q849" s="36">
        <f t="shared" si="69"/>
        <v>0</v>
      </c>
    </row>
    <row r="850" spans="1:17" x14ac:dyDescent="0.3">
      <c r="A850" s="29">
        <v>2158271</v>
      </c>
      <c r="B850" s="1">
        <v>136</v>
      </c>
      <c r="C850" s="1" t="s">
        <v>14</v>
      </c>
      <c r="D850" s="1" t="s">
        <v>22</v>
      </c>
      <c r="E850" s="1" t="s">
        <v>23</v>
      </c>
      <c r="F850" s="47">
        <v>1857</v>
      </c>
      <c r="G850" s="34">
        <v>1400.84</v>
      </c>
      <c r="H850" s="1" t="s">
        <v>216</v>
      </c>
      <c r="I850" s="34">
        <v>1.0890800000000001E-2</v>
      </c>
      <c r="J850" s="34">
        <v>2628.924</v>
      </c>
      <c r="K850" s="35" t="str">
        <f t="shared" si="65"/>
        <v>Leenderbos, Groote Heide &amp; De Plateaux_H91E0C</v>
      </c>
      <c r="L850" s="36">
        <f>VLOOKUP(D850,DATA!A:F,5,FALSE)</f>
        <v>6.9280917156857415E-3</v>
      </c>
      <c r="M850" s="37">
        <f>VLOOKUP(D850,DATA!A:F,6,FALSE)</f>
        <v>2282</v>
      </c>
      <c r="N850" s="36">
        <f t="shared" si="66"/>
        <v>0.2227251351506937</v>
      </c>
      <c r="O850" s="36">
        <f t="shared" si="67"/>
        <v>0.22274190351079118</v>
      </c>
      <c r="P850" s="36">
        <f t="shared" si="68"/>
        <v>1.6768360097479951E-5</v>
      </c>
      <c r="Q850" s="36">
        <f t="shared" si="69"/>
        <v>0</v>
      </c>
    </row>
    <row r="851" spans="1:17" x14ac:dyDescent="0.3">
      <c r="A851" s="29">
        <v>2158272</v>
      </c>
      <c r="B851" s="1">
        <v>136</v>
      </c>
      <c r="C851" s="1" t="s">
        <v>14</v>
      </c>
      <c r="D851" s="1" t="s">
        <v>22</v>
      </c>
      <c r="E851" s="1" t="s">
        <v>23</v>
      </c>
      <c r="F851" s="47">
        <v>1857</v>
      </c>
      <c r="G851" s="34">
        <v>1507.06</v>
      </c>
      <c r="H851" s="1" t="s">
        <v>216</v>
      </c>
      <c r="I851" s="34">
        <v>1.17334E-2</v>
      </c>
      <c r="J851" s="34">
        <v>8906.4210000000003</v>
      </c>
      <c r="K851" s="35" t="str">
        <f t="shared" si="65"/>
        <v>Leenderbos, Groote Heide &amp; De Plateaux_H91E0C</v>
      </c>
      <c r="L851" s="36">
        <f>VLOOKUP(D851,DATA!A:F,5,FALSE)</f>
        <v>6.9280917156857415E-3</v>
      </c>
      <c r="M851" s="37">
        <f>VLOOKUP(D851,DATA!A:F,6,FALSE)</f>
        <v>2282</v>
      </c>
      <c r="N851" s="36">
        <f t="shared" si="66"/>
        <v>0.46378516150248772</v>
      </c>
      <c r="O851" s="36">
        <f t="shared" si="67"/>
        <v>0.46382268929025888</v>
      </c>
      <c r="P851" s="36">
        <f t="shared" si="68"/>
        <v>3.7527787771163279E-5</v>
      </c>
      <c r="Q851" s="36">
        <f t="shared" si="69"/>
        <v>0</v>
      </c>
    </row>
    <row r="852" spans="1:17" x14ac:dyDescent="0.3">
      <c r="A852" s="29">
        <v>2159800</v>
      </c>
      <c r="B852" s="1">
        <v>136</v>
      </c>
      <c r="C852" s="1" t="s">
        <v>14</v>
      </c>
      <c r="D852" s="1" t="s">
        <v>22</v>
      </c>
      <c r="E852" s="1" t="s">
        <v>23</v>
      </c>
      <c r="F852" s="47">
        <v>1857</v>
      </c>
      <c r="G852" s="34">
        <v>1333.57</v>
      </c>
      <c r="H852" s="1" t="s">
        <v>216</v>
      </c>
      <c r="I852" s="34">
        <v>1.00208E-2</v>
      </c>
      <c r="J852" s="34">
        <v>1699.6641999999999</v>
      </c>
      <c r="K852" s="35" t="str">
        <f t="shared" si="65"/>
        <v>Leenderbos, Groote Heide &amp; De Plateaux_H91E0C</v>
      </c>
      <c r="L852" s="36">
        <f>VLOOKUP(D852,DATA!A:F,5,FALSE)</f>
        <v>6.9280917156857415E-3</v>
      </c>
      <c r="M852" s="37">
        <f>VLOOKUP(D852,DATA!A:F,6,FALSE)</f>
        <v>2282</v>
      </c>
      <c r="N852" s="36">
        <f t="shared" si="66"/>
        <v>0.1398703268631519</v>
      </c>
      <c r="O852" s="36">
        <f t="shared" si="67"/>
        <v>0.13988002411715833</v>
      </c>
      <c r="P852" s="36">
        <f t="shared" si="68"/>
        <v>9.6972540064299562E-6</v>
      </c>
      <c r="Q852" s="36">
        <f t="shared" si="69"/>
        <v>0</v>
      </c>
    </row>
    <row r="853" spans="1:17" x14ac:dyDescent="0.3">
      <c r="A853" s="29">
        <v>2159801</v>
      </c>
      <c r="B853" s="1">
        <v>136</v>
      </c>
      <c r="C853" s="1" t="s">
        <v>14</v>
      </c>
      <c r="D853" s="1" t="s">
        <v>22</v>
      </c>
      <c r="E853" s="1" t="s">
        <v>23</v>
      </c>
      <c r="F853" s="47">
        <v>1857</v>
      </c>
      <c r="G853" s="34">
        <v>1520.98</v>
      </c>
      <c r="H853" s="1" t="s">
        <v>216</v>
      </c>
      <c r="I853" s="34">
        <v>1.1852E-2</v>
      </c>
      <c r="J853" s="34">
        <v>5502.6016</v>
      </c>
      <c r="K853" s="35" t="str">
        <f t="shared" si="65"/>
        <v>Leenderbos, Groote Heide &amp; De Plateaux_H91E0C</v>
      </c>
      <c r="L853" s="36">
        <f>VLOOKUP(D853,DATA!A:F,5,FALSE)</f>
        <v>6.9280917156857415E-3</v>
      </c>
      <c r="M853" s="37">
        <f>VLOOKUP(D853,DATA!A:F,6,FALSE)</f>
        <v>2282</v>
      </c>
      <c r="N853" s="36">
        <f t="shared" si="66"/>
        <v>0.51050020054914524</v>
      </c>
      <c r="O853" s="36">
        <f t="shared" si="67"/>
        <v>0.51054190631339558</v>
      </c>
      <c r="P853" s="36">
        <f t="shared" si="68"/>
        <v>4.1705764250332678E-5</v>
      </c>
      <c r="Q853" s="36">
        <f t="shared" si="69"/>
        <v>0</v>
      </c>
    </row>
    <row r="854" spans="1:17" x14ac:dyDescent="0.3">
      <c r="A854" s="29">
        <v>2159802</v>
      </c>
      <c r="B854" s="1">
        <v>136</v>
      </c>
      <c r="C854" s="1" t="s">
        <v>14</v>
      </c>
      <c r="D854" s="1" t="s">
        <v>22</v>
      </c>
      <c r="E854" s="1" t="s">
        <v>23</v>
      </c>
      <c r="F854" s="47">
        <v>1857</v>
      </c>
      <c r="G854" s="34">
        <v>1107.28</v>
      </c>
      <c r="H854" s="1" t="s">
        <v>216</v>
      </c>
      <c r="I854" s="34">
        <v>8.5258E-3</v>
      </c>
      <c r="J854" s="34">
        <v>64.456435999999997</v>
      </c>
      <c r="K854" s="35" t="str">
        <f t="shared" si="65"/>
        <v>Leenderbos, Groote Heide &amp; De Plateaux_H91E0C</v>
      </c>
      <c r="L854" s="36">
        <f>VLOOKUP(D854,DATA!A:F,5,FALSE)</f>
        <v>6.9280917156857415E-3</v>
      </c>
      <c r="M854" s="37">
        <f>VLOOKUP(D854,DATA!A:F,6,FALSE)</f>
        <v>2282</v>
      </c>
      <c r="N854" s="36">
        <f t="shared" si="66"/>
        <v>2.9196987969044571E-2</v>
      </c>
      <c r="O854" s="36">
        <f t="shared" si="67"/>
        <v>2.9198712110203046E-2</v>
      </c>
      <c r="P854" s="36">
        <f t="shared" si="68"/>
        <v>1.7241411584753563E-6</v>
      </c>
      <c r="Q854" s="36">
        <f t="shared" si="69"/>
        <v>0</v>
      </c>
    </row>
    <row r="855" spans="1:17" x14ac:dyDescent="0.3">
      <c r="A855" s="29">
        <v>2161329</v>
      </c>
      <c r="B855" s="1">
        <v>136</v>
      </c>
      <c r="C855" s="1" t="s">
        <v>14</v>
      </c>
      <c r="D855" s="1" t="s">
        <v>22</v>
      </c>
      <c r="E855" s="1" t="s">
        <v>23</v>
      </c>
      <c r="F855" s="47">
        <v>1857</v>
      </c>
      <c r="G855" s="34">
        <v>1285.18</v>
      </c>
      <c r="H855" s="1" t="s">
        <v>216</v>
      </c>
      <c r="I855" s="34">
        <v>9.9135000000000004E-3</v>
      </c>
      <c r="J855" s="34">
        <v>3938.1300999999999</v>
      </c>
      <c r="K855" s="35" t="str">
        <f t="shared" si="65"/>
        <v>Leenderbos, Groote Heide &amp; De Plateaux_H91E0C</v>
      </c>
      <c r="L855" s="36">
        <f>VLOOKUP(D855,DATA!A:F,5,FALSE)</f>
        <v>6.9280917156857415E-3</v>
      </c>
      <c r="M855" s="37">
        <f>VLOOKUP(D855,DATA!A:F,6,FALSE)</f>
        <v>2282</v>
      </c>
      <c r="N855" s="36">
        <f t="shared" si="66"/>
        <v>0.10006939406486479</v>
      </c>
      <c r="O855" s="36">
        <f t="shared" si="67"/>
        <v>0.10007626035230524</v>
      </c>
      <c r="P855" s="36">
        <f t="shared" si="68"/>
        <v>6.8662874404545882E-6</v>
      </c>
      <c r="Q855" s="36">
        <f t="shared" si="69"/>
        <v>0</v>
      </c>
    </row>
    <row r="856" spans="1:17" x14ac:dyDescent="0.3">
      <c r="A856" s="29">
        <v>2161330</v>
      </c>
      <c r="B856" s="1">
        <v>136</v>
      </c>
      <c r="C856" s="1" t="s">
        <v>14</v>
      </c>
      <c r="D856" s="1" t="s">
        <v>22</v>
      </c>
      <c r="E856" s="1" t="s">
        <v>23</v>
      </c>
      <c r="F856" s="47">
        <v>1857</v>
      </c>
      <c r="G856" s="34">
        <v>1210.32</v>
      </c>
      <c r="H856" s="1" t="s">
        <v>216</v>
      </c>
      <c r="I856" s="34">
        <v>9.3171999999999994E-3</v>
      </c>
      <c r="J856" s="34">
        <v>3139.9976000000001</v>
      </c>
      <c r="K856" s="35" t="str">
        <f t="shared" si="65"/>
        <v>Leenderbos, Groote Heide &amp; De Plateaux_H91E0C</v>
      </c>
      <c r="L856" s="36">
        <f>VLOOKUP(D856,DATA!A:F,5,FALSE)</f>
        <v>6.9280917156857415E-3</v>
      </c>
      <c r="M856" s="37">
        <f>VLOOKUP(D856,DATA!A:F,6,FALSE)</f>
        <v>2282</v>
      </c>
      <c r="N856" s="36">
        <f t="shared" si="66"/>
        <v>5.959859330340396E-2</v>
      </c>
      <c r="O856" s="36">
        <f t="shared" si="67"/>
        <v>5.9602438248523966E-2</v>
      </c>
      <c r="P856" s="36">
        <f t="shared" si="68"/>
        <v>3.8449451200059381E-6</v>
      </c>
      <c r="Q856" s="36">
        <f t="shared" si="69"/>
        <v>0</v>
      </c>
    </row>
    <row r="857" spans="1:17" x14ac:dyDescent="0.3">
      <c r="A857" s="29">
        <v>2162859</v>
      </c>
      <c r="B857" s="1">
        <v>136</v>
      </c>
      <c r="C857" s="1" t="s">
        <v>14</v>
      </c>
      <c r="D857" s="1" t="s">
        <v>22</v>
      </c>
      <c r="E857" s="1" t="s">
        <v>23</v>
      </c>
      <c r="F857" s="47">
        <v>1857</v>
      </c>
      <c r="G857" s="34">
        <v>1196.3900000000001</v>
      </c>
      <c r="H857" s="1" t="s">
        <v>216</v>
      </c>
      <c r="I857" s="34">
        <v>9.0417999999999991E-3</v>
      </c>
      <c r="J857" s="34">
        <v>4545.46</v>
      </c>
      <c r="K857" s="35" t="str">
        <f t="shared" si="65"/>
        <v>Leenderbos, Groote Heide &amp; De Plateaux_H91E0C</v>
      </c>
      <c r="L857" s="36">
        <f>VLOOKUP(D857,DATA!A:F,5,FALSE)</f>
        <v>6.9280917156857415E-3</v>
      </c>
      <c r="M857" s="37">
        <f>VLOOKUP(D857,DATA!A:F,6,FALSE)</f>
        <v>2282</v>
      </c>
      <c r="N857" s="36">
        <f t="shared" si="66"/>
        <v>5.4118629775262446E-2</v>
      </c>
      <c r="O857" s="36">
        <f t="shared" si="67"/>
        <v>5.4122018168506113E-2</v>
      </c>
      <c r="P857" s="36">
        <f t="shared" si="68"/>
        <v>3.3883932436667985E-6</v>
      </c>
      <c r="Q857" s="36">
        <f t="shared" si="69"/>
        <v>0</v>
      </c>
    </row>
    <row r="858" spans="1:17" x14ac:dyDescent="0.3">
      <c r="A858" s="29">
        <v>2164388</v>
      </c>
      <c r="B858" s="1">
        <v>136</v>
      </c>
      <c r="C858" s="1" t="s">
        <v>14</v>
      </c>
      <c r="D858" s="1" t="s">
        <v>22</v>
      </c>
      <c r="E858" s="1" t="s">
        <v>23</v>
      </c>
      <c r="F858" s="47">
        <v>1857</v>
      </c>
      <c r="G858" s="34">
        <v>1106.18</v>
      </c>
      <c r="H858" s="1" t="s">
        <v>216</v>
      </c>
      <c r="I858" s="34">
        <v>8.4323999999999996E-3</v>
      </c>
      <c r="J858" s="34">
        <v>3285.7249999999999</v>
      </c>
      <c r="K858" s="35" t="str">
        <f t="shared" si="65"/>
        <v>Leenderbos, Groote Heide &amp; De Plateaux_H91E0C</v>
      </c>
      <c r="L858" s="36">
        <f>VLOOKUP(D858,DATA!A:F,5,FALSE)</f>
        <v>6.9280917156857415E-3</v>
      </c>
      <c r="M858" s="37">
        <f>VLOOKUP(D858,DATA!A:F,6,FALSE)</f>
        <v>2282</v>
      </c>
      <c r="N858" s="36">
        <f t="shared" si="66"/>
        <v>2.8975390548386049E-2</v>
      </c>
      <c r="O858" s="36">
        <f t="shared" si="67"/>
        <v>2.8977082862389286E-2</v>
      </c>
      <c r="P858" s="36">
        <f t="shared" si="68"/>
        <v>1.6923140032376605E-6</v>
      </c>
      <c r="Q858" s="36">
        <f t="shared" si="69"/>
        <v>0</v>
      </c>
    </row>
    <row r="859" spans="1:17" x14ac:dyDescent="0.3">
      <c r="A859" s="29">
        <v>2165917</v>
      </c>
      <c r="B859" s="1">
        <v>136</v>
      </c>
      <c r="C859" s="1" t="s">
        <v>14</v>
      </c>
      <c r="D859" s="1" t="s">
        <v>22</v>
      </c>
      <c r="E859" s="1" t="s">
        <v>23</v>
      </c>
      <c r="F859" s="47">
        <v>1857</v>
      </c>
      <c r="G859" s="34">
        <v>1239.42</v>
      </c>
      <c r="H859" s="1" t="s">
        <v>216</v>
      </c>
      <c r="I859" s="34">
        <v>8.9017000000000002E-3</v>
      </c>
      <c r="J859" s="34">
        <v>921.02269999999999</v>
      </c>
      <c r="K859" s="35" t="str">
        <f t="shared" si="65"/>
        <v>Leenderbos, Groote Heide &amp; De Plateaux_H91E0C</v>
      </c>
      <c r="L859" s="36">
        <f>VLOOKUP(D859,DATA!A:F,5,FALSE)</f>
        <v>6.9280917156857415E-3</v>
      </c>
      <c r="M859" s="37">
        <f>VLOOKUP(D859,DATA!A:F,6,FALSE)</f>
        <v>2282</v>
      </c>
      <c r="N859" s="36">
        <f t="shared" si="66"/>
        <v>7.290128934000796E-2</v>
      </c>
      <c r="O859" s="36">
        <f t="shared" si="67"/>
        <v>7.2905782154036938E-2</v>
      </c>
      <c r="P859" s="36">
        <f t="shared" si="68"/>
        <v>4.4928140289779428E-6</v>
      </c>
      <c r="Q859" s="36">
        <f t="shared" si="69"/>
        <v>0</v>
      </c>
    </row>
    <row r="860" spans="1:17" x14ac:dyDescent="0.3">
      <c r="A860" s="29">
        <v>2165918</v>
      </c>
      <c r="B860" s="1">
        <v>136</v>
      </c>
      <c r="C860" s="1" t="s">
        <v>14</v>
      </c>
      <c r="D860" s="1" t="s">
        <v>22</v>
      </c>
      <c r="E860" s="1" t="s">
        <v>23</v>
      </c>
      <c r="F860" s="47">
        <v>1857</v>
      </c>
      <c r="G860" s="34">
        <v>1088.57</v>
      </c>
      <c r="H860" s="1" t="s">
        <v>216</v>
      </c>
      <c r="I860" s="34">
        <v>8.3537999999999998E-3</v>
      </c>
      <c r="J860" s="34">
        <v>2825.3910000000001</v>
      </c>
      <c r="K860" s="35" t="str">
        <f t="shared" si="65"/>
        <v>Leenderbos, Groote Heide &amp; De Plateaux_H91E0C</v>
      </c>
      <c r="L860" s="36">
        <f>VLOOKUP(D860,DATA!A:F,5,FALSE)</f>
        <v>6.9280917156857415E-3</v>
      </c>
      <c r="M860" s="37">
        <f>VLOOKUP(D860,DATA!A:F,6,FALSE)</f>
        <v>2282</v>
      </c>
      <c r="N860" s="36">
        <f t="shared" si="66"/>
        <v>2.5648278466212954E-2</v>
      </c>
      <c r="O860" s="36">
        <f t="shared" si="67"/>
        <v>2.5649762545418533E-2</v>
      </c>
      <c r="P860" s="36">
        <f t="shared" si="68"/>
        <v>1.4840792055791086E-6</v>
      </c>
      <c r="Q860" s="36">
        <f t="shared" si="69"/>
        <v>0</v>
      </c>
    </row>
    <row r="861" spans="1:17" x14ac:dyDescent="0.3">
      <c r="A861" s="29">
        <v>2167446</v>
      </c>
      <c r="B861" s="1">
        <v>136</v>
      </c>
      <c r="C861" s="1" t="s">
        <v>14</v>
      </c>
      <c r="D861" s="1" t="s">
        <v>22</v>
      </c>
      <c r="E861" s="1" t="s">
        <v>23</v>
      </c>
      <c r="F861" s="47">
        <v>1857</v>
      </c>
      <c r="G861" s="34">
        <v>1189.56</v>
      </c>
      <c r="H861" s="1" t="s">
        <v>216</v>
      </c>
      <c r="I861" s="34">
        <v>8.8906999999999996E-3</v>
      </c>
      <c r="J861" s="34">
        <v>3785.8962000000001</v>
      </c>
      <c r="K861" s="35" t="str">
        <f t="shared" si="65"/>
        <v>Leenderbos, Groote Heide &amp; De Plateaux_H91E0C</v>
      </c>
      <c r="L861" s="36">
        <f>VLOOKUP(D861,DATA!A:F,5,FALSE)</f>
        <v>6.9280917156857415E-3</v>
      </c>
      <c r="M861" s="37">
        <f>VLOOKUP(D861,DATA!A:F,6,FALSE)</f>
        <v>2282</v>
      </c>
      <c r="N861" s="36">
        <f t="shared" si="66"/>
        <v>5.1618732032483738E-2</v>
      </c>
      <c r="O861" s="36">
        <f t="shared" si="67"/>
        <v>5.1621909975042297E-2</v>
      </c>
      <c r="P861" s="36">
        <f t="shared" si="68"/>
        <v>3.1779425585590215E-6</v>
      </c>
      <c r="Q861" s="36">
        <f t="shared" si="69"/>
        <v>0</v>
      </c>
    </row>
    <row r="862" spans="1:17" x14ac:dyDescent="0.3">
      <c r="A862" s="29">
        <v>2167447</v>
      </c>
      <c r="B862" s="1">
        <v>136</v>
      </c>
      <c r="C862" s="1" t="s">
        <v>14</v>
      </c>
      <c r="D862" s="1" t="s">
        <v>22</v>
      </c>
      <c r="E862" s="1" t="s">
        <v>23</v>
      </c>
      <c r="F862" s="47">
        <v>1857</v>
      </c>
      <c r="G862" s="34">
        <v>1117.81</v>
      </c>
      <c r="H862" s="1" t="s">
        <v>216</v>
      </c>
      <c r="I862" s="34">
        <v>8.5765000000000008E-3</v>
      </c>
      <c r="J862" s="34">
        <v>1401.7638999999999</v>
      </c>
      <c r="K862" s="35" t="str">
        <f t="shared" si="65"/>
        <v>Leenderbos, Groote Heide &amp; De Plateaux_H91E0C</v>
      </c>
      <c r="L862" s="36">
        <f>VLOOKUP(D862,DATA!A:F,5,FALSE)</f>
        <v>6.9280917156857415E-3</v>
      </c>
      <c r="M862" s="37">
        <f>VLOOKUP(D862,DATA!A:F,6,FALSE)</f>
        <v>2282</v>
      </c>
      <c r="N862" s="36">
        <f t="shared" si="66"/>
        <v>3.1405915346588827E-2</v>
      </c>
      <c r="O862" s="36">
        <f t="shared" si="67"/>
        <v>3.1407780917042917E-2</v>
      </c>
      <c r="P862" s="36">
        <f t="shared" si="68"/>
        <v>1.865570454090415E-6</v>
      </c>
      <c r="Q862" s="36">
        <f t="shared" si="69"/>
        <v>0</v>
      </c>
    </row>
    <row r="863" spans="1:17" x14ac:dyDescent="0.3">
      <c r="A863" s="29">
        <v>2168976</v>
      </c>
      <c r="B863" s="1">
        <v>136</v>
      </c>
      <c r="C863" s="1" t="s">
        <v>14</v>
      </c>
      <c r="D863" s="1" t="s">
        <v>22</v>
      </c>
      <c r="E863" s="1" t="s">
        <v>23</v>
      </c>
      <c r="F863" s="47">
        <v>1857</v>
      </c>
      <c r="G863" s="34">
        <v>1166.6400000000001</v>
      </c>
      <c r="H863" s="1" t="s">
        <v>216</v>
      </c>
      <c r="I863" s="34">
        <v>8.8570000000000003E-3</v>
      </c>
      <c r="J863" s="34">
        <v>6811.0464000000002</v>
      </c>
      <c r="K863" s="35" t="str">
        <f t="shared" si="65"/>
        <v>Leenderbos, Groote Heide &amp; De Plateaux_H91E0C</v>
      </c>
      <c r="L863" s="36">
        <f>VLOOKUP(D863,DATA!A:F,5,FALSE)</f>
        <v>6.9280917156857415E-3</v>
      </c>
      <c r="M863" s="37">
        <f>VLOOKUP(D863,DATA!A:F,6,FALSE)</f>
        <v>2282</v>
      </c>
      <c r="N863" s="36">
        <f t="shared" si="66"/>
        <v>4.4043093881301836E-2</v>
      </c>
      <c r="O863" s="36">
        <f t="shared" si="67"/>
        <v>4.4045795350911111E-2</v>
      </c>
      <c r="P863" s="36">
        <f t="shared" si="68"/>
        <v>2.7014696092758639E-6</v>
      </c>
      <c r="Q863" s="36">
        <f t="shared" si="69"/>
        <v>0</v>
      </c>
    </row>
    <row r="864" spans="1:17" x14ac:dyDescent="0.3">
      <c r="A864" s="29">
        <v>2168977</v>
      </c>
      <c r="B864" s="1">
        <v>136</v>
      </c>
      <c r="C864" s="1" t="s">
        <v>14</v>
      </c>
      <c r="D864" s="1" t="s">
        <v>22</v>
      </c>
      <c r="E864" s="1" t="s">
        <v>23</v>
      </c>
      <c r="F864" s="47">
        <v>1857</v>
      </c>
      <c r="G864" s="34">
        <v>1149.74</v>
      </c>
      <c r="H864" s="1" t="s">
        <v>216</v>
      </c>
      <c r="I864" s="34">
        <v>8.8474999999999995E-3</v>
      </c>
      <c r="J864" s="34">
        <v>470.51580000000001</v>
      </c>
      <c r="K864" s="35" t="str">
        <f t="shared" si="65"/>
        <v>Leenderbos, Groote Heide &amp; De Plateaux_H91E0C</v>
      </c>
      <c r="L864" s="36">
        <f>VLOOKUP(D864,DATA!A:F,5,FALSE)</f>
        <v>6.9280917156857415E-3</v>
      </c>
      <c r="M864" s="37">
        <f>VLOOKUP(D864,DATA!A:F,6,FALSE)</f>
        <v>2282</v>
      </c>
      <c r="N864" s="36">
        <f t="shared" si="66"/>
        <v>3.9178670370092206E-2</v>
      </c>
      <c r="O864" s="36">
        <f t="shared" si="67"/>
        <v>3.9181071009928209E-2</v>
      </c>
      <c r="P864" s="36">
        <f t="shared" si="68"/>
        <v>2.4006398360032488E-6</v>
      </c>
      <c r="Q864" s="36">
        <f t="shared" si="69"/>
        <v>0</v>
      </c>
    </row>
    <row r="865" spans="1:17" x14ac:dyDescent="0.3">
      <c r="A865" s="29">
        <v>2170505</v>
      </c>
      <c r="B865" s="1">
        <v>136</v>
      </c>
      <c r="C865" s="1" t="s">
        <v>14</v>
      </c>
      <c r="D865" s="1" t="s">
        <v>22</v>
      </c>
      <c r="E865" s="1" t="s">
        <v>23</v>
      </c>
      <c r="F865" s="47">
        <v>1857</v>
      </c>
      <c r="G865" s="34">
        <v>1246.3699999999999</v>
      </c>
      <c r="H865" s="1" t="s">
        <v>216</v>
      </c>
      <c r="I865" s="34">
        <v>9.5431000000000005E-3</v>
      </c>
      <c r="J865" s="34">
        <v>7080.2334000000001</v>
      </c>
      <c r="K865" s="35" t="str">
        <f t="shared" si="65"/>
        <v>Leenderbos, Groote Heide &amp; De Plateaux_H91E0C</v>
      </c>
      <c r="L865" s="36">
        <f>VLOOKUP(D865,DATA!A:F,5,FALSE)</f>
        <v>6.9280917156857415E-3</v>
      </c>
      <c r="M865" s="37">
        <f>VLOOKUP(D865,DATA!A:F,6,FALSE)</f>
        <v>2282</v>
      </c>
      <c r="N865" s="36">
        <f t="shared" si="66"/>
        <v>7.6494634597150724E-2</v>
      </c>
      <c r="O865" s="36">
        <f t="shared" si="67"/>
        <v>7.6499688374135552E-2</v>
      </c>
      <c r="P865" s="36">
        <f t="shared" si="68"/>
        <v>5.0537769848285619E-6</v>
      </c>
      <c r="Q865" s="36">
        <f t="shared" si="69"/>
        <v>0</v>
      </c>
    </row>
    <row r="866" spans="1:17" x14ac:dyDescent="0.3">
      <c r="A866" s="29">
        <v>2170506</v>
      </c>
      <c r="B866" s="1">
        <v>136</v>
      </c>
      <c r="C866" s="1" t="s">
        <v>14</v>
      </c>
      <c r="D866" s="1" t="s">
        <v>22</v>
      </c>
      <c r="E866" s="1" t="s">
        <v>23</v>
      </c>
      <c r="F866" s="47">
        <v>1857</v>
      </c>
      <c r="G866" s="34">
        <v>1062.46</v>
      </c>
      <c r="H866" s="1" t="s">
        <v>216</v>
      </c>
      <c r="I866" s="34">
        <v>8.2532999999999999E-3</v>
      </c>
      <c r="J866" s="34">
        <v>50.398229999999998</v>
      </c>
      <c r="K866" s="35" t="str">
        <f t="shared" si="65"/>
        <v>Leenderbos, Groote Heide &amp; De Plateaux_H91E0C</v>
      </c>
      <c r="L866" s="36">
        <f>VLOOKUP(D866,DATA!A:F,5,FALSE)</f>
        <v>6.9280917156857415E-3</v>
      </c>
      <c r="M866" s="37">
        <f>VLOOKUP(D866,DATA!A:F,6,FALSE)</f>
        <v>2282</v>
      </c>
      <c r="N866" s="36">
        <f t="shared" si="66"/>
        <v>2.1405040265223548E-2</v>
      </c>
      <c r="O866" s="36">
        <f t="shared" si="67"/>
        <v>2.140626397026528E-2</v>
      </c>
      <c r="P866" s="36">
        <f t="shared" si="68"/>
        <v>1.2237050417314432E-6</v>
      </c>
      <c r="Q866" s="36">
        <f t="shared" si="69"/>
        <v>0</v>
      </c>
    </row>
    <row r="867" spans="1:17" x14ac:dyDescent="0.3">
      <c r="A867" s="29">
        <v>2172034</v>
      </c>
      <c r="B867" s="1">
        <v>136</v>
      </c>
      <c r="C867" s="1" t="s">
        <v>14</v>
      </c>
      <c r="D867" s="1" t="s">
        <v>22</v>
      </c>
      <c r="E867" s="1" t="s">
        <v>23</v>
      </c>
      <c r="F867" s="47">
        <v>1857</v>
      </c>
      <c r="G867" s="34">
        <v>1334.32</v>
      </c>
      <c r="H867" s="1" t="s">
        <v>216</v>
      </c>
      <c r="I867" s="34">
        <v>9.8756E-3</v>
      </c>
      <c r="J867" s="34">
        <v>655.55150000000003</v>
      </c>
      <c r="K867" s="35" t="str">
        <f t="shared" si="65"/>
        <v>Leenderbos, Groote Heide &amp; De Plateaux_H91E0C</v>
      </c>
      <c r="L867" s="36">
        <f>VLOOKUP(D867,DATA!A:F,5,FALSE)</f>
        <v>6.9280917156857415E-3</v>
      </c>
      <c r="M867" s="37">
        <f>VLOOKUP(D867,DATA!A:F,6,FALSE)</f>
        <v>2282</v>
      </c>
      <c r="N867" s="36">
        <f t="shared" si="66"/>
        <v>0.14059796967459284</v>
      </c>
      <c r="O867" s="36">
        <f t="shared" si="67"/>
        <v>0.14060757605864005</v>
      </c>
      <c r="P867" s="36">
        <f t="shared" si="68"/>
        <v>9.6063840472060402E-6</v>
      </c>
      <c r="Q867" s="36">
        <f t="shared" si="69"/>
        <v>0</v>
      </c>
    </row>
    <row r="868" spans="1:17" x14ac:dyDescent="0.3">
      <c r="A868" s="29">
        <v>2172035</v>
      </c>
      <c r="B868" s="1">
        <v>136</v>
      </c>
      <c r="C868" s="1" t="s">
        <v>14</v>
      </c>
      <c r="D868" s="1" t="s">
        <v>22</v>
      </c>
      <c r="E868" s="1" t="s">
        <v>23</v>
      </c>
      <c r="F868" s="47">
        <v>1857</v>
      </c>
      <c r="G868" s="34">
        <v>1248.23</v>
      </c>
      <c r="H868" s="1" t="s">
        <v>216</v>
      </c>
      <c r="I868" s="34">
        <v>9.7293999999999992E-3</v>
      </c>
      <c r="J868" s="34">
        <v>8228.0969999999998</v>
      </c>
      <c r="K868" s="35" t="str">
        <f t="shared" si="65"/>
        <v>Leenderbos, Groote Heide &amp; De Plateaux_H91E0C</v>
      </c>
      <c r="L868" s="36">
        <f>VLOOKUP(D868,DATA!A:F,5,FALSE)</f>
        <v>6.9280917156857415E-3</v>
      </c>
      <c r="M868" s="37">
        <f>VLOOKUP(D868,DATA!A:F,6,FALSE)</f>
        <v>2282</v>
      </c>
      <c r="N868" s="36">
        <f t="shared" si="66"/>
        <v>7.7485973427949106E-2</v>
      </c>
      <c r="O868" s="36">
        <f t="shared" si="67"/>
        <v>7.7491192589584951E-2</v>
      </c>
      <c r="P868" s="36">
        <f t="shared" si="68"/>
        <v>5.2191616358443493E-6</v>
      </c>
      <c r="Q868" s="36">
        <f t="shared" si="69"/>
        <v>0</v>
      </c>
    </row>
    <row r="869" spans="1:17" x14ac:dyDescent="0.3">
      <c r="A869" s="29">
        <v>2173563</v>
      </c>
      <c r="B869" s="1">
        <v>136</v>
      </c>
      <c r="C869" s="1" t="s">
        <v>14</v>
      </c>
      <c r="D869" s="1" t="s">
        <v>22</v>
      </c>
      <c r="E869" s="1" t="s">
        <v>23</v>
      </c>
      <c r="F869" s="47">
        <v>1857</v>
      </c>
      <c r="G869" s="34">
        <v>1249.51</v>
      </c>
      <c r="H869" s="1" t="s">
        <v>216</v>
      </c>
      <c r="I869" s="34">
        <v>9.4903999999999995E-3</v>
      </c>
      <c r="J869" s="34">
        <v>3830.2145999999998</v>
      </c>
      <c r="K869" s="35" t="str">
        <f t="shared" si="65"/>
        <v>Leenderbos, Groote Heide &amp; De Plateaux_H91E0C</v>
      </c>
      <c r="L869" s="36">
        <f>VLOOKUP(D869,DATA!A:F,5,FALSE)</f>
        <v>6.9280917156857415E-3</v>
      </c>
      <c r="M869" s="37">
        <f>VLOOKUP(D869,DATA!A:F,6,FALSE)</f>
        <v>2282</v>
      </c>
      <c r="N869" s="36">
        <f t="shared" si="66"/>
        <v>7.8175631972960125E-2</v>
      </c>
      <c r="O869" s="36">
        <f t="shared" si="67"/>
        <v>7.8180768199333658E-2</v>
      </c>
      <c r="P869" s="36">
        <f t="shared" si="68"/>
        <v>5.1362263735338365E-6</v>
      </c>
      <c r="Q869" s="36">
        <f t="shared" si="69"/>
        <v>0</v>
      </c>
    </row>
    <row r="870" spans="1:17" x14ac:dyDescent="0.3">
      <c r="A870" s="29">
        <v>2173564</v>
      </c>
      <c r="B870" s="1">
        <v>136</v>
      </c>
      <c r="C870" s="1" t="s">
        <v>14</v>
      </c>
      <c r="D870" s="1" t="s">
        <v>22</v>
      </c>
      <c r="E870" s="1" t="s">
        <v>23</v>
      </c>
      <c r="F870" s="47">
        <v>1857</v>
      </c>
      <c r="G870" s="34">
        <v>1155.8499999999999</v>
      </c>
      <c r="H870" s="1" t="s">
        <v>216</v>
      </c>
      <c r="I870" s="34">
        <v>8.8728999999999995E-3</v>
      </c>
      <c r="J870" s="34">
        <v>1404.6569999999999</v>
      </c>
      <c r="K870" s="35" t="str">
        <f t="shared" si="65"/>
        <v>Leenderbos, Groote Heide &amp; De Plateaux_H91E0C</v>
      </c>
      <c r="L870" s="36">
        <f>VLOOKUP(D870,DATA!A:F,5,FALSE)</f>
        <v>6.9280917156857415E-3</v>
      </c>
      <c r="M870" s="37">
        <f>VLOOKUP(D870,DATA!A:F,6,FALSE)</f>
        <v>2282</v>
      </c>
      <c r="N870" s="36">
        <f t="shared" si="66"/>
        <v>4.0872038558160628E-2</v>
      </c>
      <c r="O870" s="36">
        <f t="shared" si="67"/>
        <v>4.0874550105167974E-2</v>
      </c>
      <c r="P870" s="36">
        <f t="shared" si="68"/>
        <v>2.511547007345849E-6</v>
      </c>
      <c r="Q870" s="36">
        <f t="shared" si="69"/>
        <v>0</v>
      </c>
    </row>
    <row r="871" spans="1:17" x14ac:dyDescent="0.3">
      <c r="A871" s="29">
        <v>2175093</v>
      </c>
      <c r="B871" s="1">
        <v>136</v>
      </c>
      <c r="C871" s="1" t="s">
        <v>14</v>
      </c>
      <c r="D871" s="1" t="s">
        <v>22</v>
      </c>
      <c r="E871" s="1" t="s">
        <v>23</v>
      </c>
      <c r="F871" s="47">
        <v>1857</v>
      </c>
      <c r="G871" s="34">
        <v>1248.4000000000001</v>
      </c>
      <c r="H871" s="1" t="s">
        <v>216</v>
      </c>
      <c r="I871" s="34">
        <v>9.7418000000000001E-3</v>
      </c>
      <c r="J871" s="34">
        <v>6972.6196</v>
      </c>
      <c r="K871" s="35" t="str">
        <f t="shared" si="65"/>
        <v>Leenderbos, Groote Heide &amp; De Plateaux_H91E0C</v>
      </c>
      <c r="L871" s="36">
        <f>VLOOKUP(D871,DATA!A:F,5,FALSE)</f>
        <v>6.9280917156857415E-3</v>
      </c>
      <c r="M871" s="37">
        <f>VLOOKUP(D871,DATA!A:F,6,FALSE)</f>
        <v>2282</v>
      </c>
      <c r="N871" s="36">
        <f t="shared" si="66"/>
        <v>7.7577217440274071E-2</v>
      </c>
      <c r="O871" s="36">
        <f t="shared" si="67"/>
        <v>7.7582449402797307E-2</v>
      </c>
      <c r="P871" s="36">
        <f t="shared" si="68"/>
        <v>5.2319625232361E-6</v>
      </c>
      <c r="Q871" s="36">
        <f t="shared" si="69"/>
        <v>0</v>
      </c>
    </row>
    <row r="872" spans="1:17" x14ac:dyDescent="0.3">
      <c r="A872" s="29">
        <v>2176621</v>
      </c>
      <c r="B872" s="1">
        <v>136</v>
      </c>
      <c r="C872" s="1" t="s">
        <v>14</v>
      </c>
      <c r="D872" s="1" t="s">
        <v>22</v>
      </c>
      <c r="E872" s="1" t="s">
        <v>23</v>
      </c>
      <c r="F872" s="47">
        <v>1857</v>
      </c>
      <c r="G872" s="34">
        <v>1347.52</v>
      </c>
      <c r="H872" s="1" t="s">
        <v>216</v>
      </c>
      <c r="I872" s="34">
        <v>1.0171100000000001E-2</v>
      </c>
      <c r="J872" s="34">
        <v>21.455154</v>
      </c>
      <c r="K872" s="35" t="str">
        <f t="shared" si="65"/>
        <v>Leenderbos, Groote Heide &amp; De Plateaux_H91E0C</v>
      </c>
      <c r="L872" s="36">
        <f>VLOOKUP(D872,DATA!A:F,5,FALSE)</f>
        <v>6.9280917156857415E-3</v>
      </c>
      <c r="M872" s="37">
        <f>VLOOKUP(D872,DATA!A:F,6,FALSE)</f>
        <v>2282</v>
      </c>
      <c r="N872" s="36">
        <f t="shared" si="66"/>
        <v>0.1540412953186375</v>
      </c>
      <c r="O872" s="36">
        <f t="shared" si="67"/>
        <v>0.15405213370080306</v>
      </c>
      <c r="P872" s="36">
        <f t="shared" si="68"/>
        <v>1.083838216556221E-5</v>
      </c>
      <c r="Q872" s="36">
        <f t="shared" si="69"/>
        <v>0</v>
      </c>
    </row>
    <row r="873" spans="1:17" x14ac:dyDescent="0.3">
      <c r="A873" s="29">
        <v>2176622</v>
      </c>
      <c r="B873" s="1">
        <v>136</v>
      </c>
      <c r="C873" s="1" t="s">
        <v>14</v>
      </c>
      <c r="D873" s="1" t="s">
        <v>22</v>
      </c>
      <c r="E873" s="1" t="s">
        <v>23</v>
      </c>
      <c r="F873" s="47">
        <v>1857</v>
      </c>
      <c r="G873" s="34">
        <v>1153.25</v>
      </c>
      <c r="H873" s="1" t="s">
        <v>216</v>
      </c>
      <c r="I873" s="34">
        <v>8.8371000000000005E-3</v>
      </c>
      <c r="J873" s="34">
        <v>417.76477</v>
      </c>
      <c r="K873" s="35" t="str">
        <f t="shared" si="65"/>
        <v>Leenderbos, Groote Heide &amp; De Plateaux_H91E0C</v>
      </c>
      <c r="L873" s="36">
        <f>VLOOKUP(D873,DATA!A:F,5,FALSE)</f>
        <v>6.9280917156857415E-3</v>
      </c>
      <c r="M873" s="37">
        <f>VLOOKUP(D873,DATA!A:F,6,FALSE)</f>
        <v>2282</v>
      </c>
      <c r="N873" s="36">
        <f t="shared" si="66"/>
        <v>4.0142693082840818E-2</v>
      </c>
      <c r="O873" s="36">
        <f t="shared" si="67"/>
        <v>4.0145149877245517E-2</v>
      </c>
      <c r="P873" s="36">
        <f t="shared" si="68"/>
        <v>2.456794404699647E-6</v>
      </c>
      <c r="Q873" s="36">
        <f t="shared" si="69"/>
        <v>0</v>
      </c>
    </row>
    <row r="874" spans="1:17" x14ac:dyDescent="0.3">
      <c r="A874" s="29">
        <v>2178151</v>
      </c>
      <c r="B874" s="1">
        <v>136</v>
      </c>
      <c r="C874" s="1" t="s">
        <v>14</v>
      </c>
      <c r="D874" s="1" t="s">
        <v>22</v>
      </c>
      <c r="E874" s="1" t="s">
        <v>23</v>
      </c>
      <c r="F874" s="47">
        <v>1857</v>
      </c>
      <c r="G874" s="34">
        <v>1227.1500000000001</v>
      </c>
      <c r="H874" s="1" t="s">
        <v>216</v>
      </c>
      <c r="I874" s="34">
        <v>9.5399000000000005E-3</v>
      </c>
      <c r="J874" s="34">
        <v>5968.9960000000001</v>
      </c>
      <c r="K874" s="35" t="str">
        <f t="shared" si="65"/>
        <v>Leenderbos, Groote Heide &amp; De Plateaux_H91E0C</v>
      </c>
      <c r="L874" s="36">
        <f>VLOOKUP(D874,DATA!A:F,5,FALSE)</f>
        <v>6.9280917156857415E-3</v>
      </c>
      <c r="M874" s="37">
        <f>VLOOKUP(D874,DATA!A:F,6,FALSE)</f>
        <v>2282</v>
      </c>
      <c r="N874" s="36">
        <f t="shared" si="66"/>
        <v>6.696419358512995E-2</v>
      </c>
      <c r="O874" s="36">
        <f t="shared" si="67"/>
        <v>6.6968616652022556E-2</v>
      </c>
      <c r="P874" s="36">
        <f t="shared" si="68"/>
        <v>4.4230668926059646E-6</v>
      </c>
      <c r="Q874" s="36">
        <f t="shared" si="69"/>
        <v>0</v>
      </c>
    </row>
    <row r="875" spans="1:17" x14ac:dyDescent="0.3">
      <c r="A875" s="29">
        <v>2179680</v>
      </c>
      <c r="B875" s="1">
        <v>136</v>
      </c>
      <c r="C875" s="1" t="s">
        <v>14</v>
      </c>
      <c r="D875" s="1" t="s">
        <v>22</v>
      </c>
      <c r="E875" s="1" t="s">
        <v>23</v>
      </c>
      <c r="F875" s="47">
        <v>1857</v>
      </c>
      <c r="G875" s="34">
        <v>1129.97</v>
      </c>
      <c r="H875" s="1" t="s">
        <v>216</v>
      </c>
      <c r="I875" s="34">
        <v>8.6206000000000008E-3</v>
      </c>
      <c r="J875" s="34">
        <v>681.66110000000003</v>
      </c>
      <c r="K875" s="35" t="str">
        <f t="shared" si="65"/>
        <v>Leenderbos, Groote Heide &amp; De Plateaux_H91E0C</v>
      </c>
      <c r="L875" s="36">
        <f>VLOOKUP(D875,DATA!A:F,5,FALSE)</f>
        <v>6.9280917156857415E-3</v>
      </c>
      <c r="M875" s="37">
        <f>VLOOKUP(D875,DATA!A:F,6,FALSE)</f>
        <v>2282</v>
      </c>
      <c r="N875" s="36">
        <f t="shared" si="66"/>
        <v>3.416542791451406E-2</v>
      </c>
      <c r="O875" s="36">
        <f t="shared" si="67"/>
        <v>3.4167467784759709E-2</v>
      </c>
      <c r="P875" s="36">
        <f t="shared" si="68"/>
        <v>2.0398702456486673E-6</v>
      </c>
      <c r="Q875" s="36">
        <f t="shared" si="69"/>
        <v>0</v>
      </c>
    </row>
    <row r="876" spans="1:17" x14ac:dyDescent="0.3">
      <c r="A876" s="29">
        <v>2181209</v>
      </c>
      <c r="B876" s="1">
        <v>136</v>
      </c>
      <c r="C876" s="1" t="s">
        <v>14</v>
      </c>
      <c r="D876" s="1" t="s">
        <v>22</v>
      </c>
      <c r="E876" s="1" t="s">
        <v>23</v>
      </c>
      <c r="F876" s="47">
        <v>1857</v>
      </c>
      <c r="G876" s="34">
        <v>1201.78</v>
      </c>
      <c r="H876" s="1" t="s">
        <v>216</v>
      </c>
      <c r="I876" s="34">
        <v>9.2134000000000001E-3</v>
      </c>
      <c r="J876" s="34">
        <v>979.83950000000004</v>
      </c>
      <c r="K876" s="35" t="str">
        <f t="shared" si="65"/>
        <v>Leenderbos, Groote Heide &amp; De Plateaux_H91E0C</v>
      </c>
      <c r="L876" s="36">
        <f>VLOOKUP(D876,DATA!A:F,5,FALSE)</f>
        <v>6.9280917156857415E-3</v>
      </c>
      <c r="M876" s="37">
        <f>VLOOKUP(D876,DATA!A:F,6,FALSE)</f>
        <v>2282</v>
      </c>
      <c r="N876" s="36">
        <f t="shared" si="66"/>
        <v>5.6176600444430465E-2</v>
      </c>
      <c r="O876" s="36">
        <f t="shared" si="67"/>
        <v>5.6180184368614126E-2</v>
      </c>
      <c r="P876" s="36">
        <f t="shared" si="68"/>
        <v>3.583924183661602E-6</v>
      </c>
      <c r="Q876" s="36">
        <f t="shared" si="69"/>
        <v>0</v>
      </c>
    </row>
    <row r="877" spans="1:17" x14ac:dyDescent="0.3">
      <c r="A877" s="29">
        <v>2182710</v>
      </c>
      <c r="B877" s="1">
        <v>136</v>
      </c>
      <c r="C877" s="1" t="s">
        <v>14</v>
      </c>
      <c r="D877" s="1" t="s">
        <v>22</v>
      </c>
      <c r="E877" s="1" t="s">
        <v>23</v>
      </c>
      <c r="F877" s="47">
        <v>1857</v>
      </c>
      <c r="G877" s="34">
        <v>1429.14</v>
      </c>
      <c r="H877" s="1" t="s">
        <v>216</v>
      </c>
      <c r="I877" s="34">
        <v>1.11918E-2</v>
      </c>
      <c r="J877" s="34">
        <v>2217.7375000000002</v>
      </c>
      <c r="K877" s="35" t="str">
        <f t="shared" si="65"/>
        <v>Leenderbos, Groote Heide &amp; De Plateaux_H91E0C</v>
      </c>
      <c r="L877" s="36">
        <f>VLOOKUP(D877,DATA!A:F,5,FALSE)</f>
        <v>6.9280917156857415E-3</v>
      </c>
      <c r="M877" s="37">
        <f>VLOOKUP(D877,DATA!A:F,6,FALSE)</f>
        <v>2282</v>
      </c>
      <c r="N877" s="36">
        <f t="shared" si="66"/>
        <v>0.27083806857333376</v>
      </c>
      <c r="O877" s="36">
        <f t="shared" si="67"/>
        <v>0.27085901269695067</v>
      </c>
      <c r="P877" s="36">
        <f t="shared" si="68"/>
        <v>2.0944123616917221E-5</v>
      </c>
      <c r="Q877" s="36">
        <f t="shared" si="69"/>
        <v>0</v>
      </c>
    </row>
    <row r="878" spans="1:17" x14ac:dyDescent="0.3">
      <c r="A878" s="29">
        <v>2182743</v>
      </c>
      <c r="B878" s="1">
        <v>136</v>
      </c>
      <c r="C878" s="1" t="s">
        <v>14</v>
      </c>
      <c r="D878" s="1" t="s">
        <v>28</v>
      </c>
      <c r="E878" s="1" t="s">
        <v>29</v>
      </c>
      <c r="F878" s="47">
        <v>1786</v>
      </c>
      <c r="G878" s="34">
        <v>1229.48</v>
      </c>
      <c r="H878" s="1" t="s">
        <v>216</v>
      </c>
      <c r="I878" s="34">
        <v>9.6918999999999998E-3</v>
      </c>
      <c r="J878" s="34">
        <v>4.5845623</v>
      </c>
      <c r="K878" s="35" t="str">
        <f t="shared" si="65"/>
        <v>Leenderbos, Groote Heide &amp; De Plateaux_H91D0</v>
      </c>
      <c r="L878" s="36">
        <f>VLOOKUP(D878,DATA!A:F,5,FALSE)</f>
        <v>6.9280917156857415E-3</v>
      </c>
      <c r="M878" s="37">
        <f>VLOOKUP(D878,DATA!A:F,6,FALSE)</f>
        <v>2211</v>
      </c>
      <c r="N878" s="36">
        <f t="shared" si="66"/>
        <v>0.11124687115775275</v>
      </c>
      <c r="O878" s="36">
        <f t="shared" si="67"/>
        <v>0.11125433292156808</v>
      </c>
      <c r="P878" s="36">
        <f t="shared" si="68"/>
        <v>7.461763815330702E-6</v>
      </c>
      <c r="Q878" s="36">
        <f t="shared" si="69"/>
        <v>0</v>
      </c>
    </row>
    <row r="879" spans="1:17" x14ac:dyDescent="0.3">
      <c r="A879" s="29">
        <v>2184273</v>
      </c>
      <c r="B879" s="1">
        <v>136</v>
      </c>
      <c r="C879" s="1" t="s">
        <v>14</v>
      </c>
      <c r="D879" s="1" t="s">
        <v>28</v>
      </c>
      <c r="E879" s="1" t="s">
        <v>29</v>
      </c>
      <c r="F879" s="47">
        <v>1786</v>
      </c>
      <c r="G879" s="34">
        <v>1502.99</v>
      </c>
      <c r="H879" s="1" t="s">
        <v>216</v>
      </c>
      <c r="I879" s="34">
        <v>1.1714499999999999E-2</v>
      </c>
      <c r="J879" s="34">
        <v>5150.7049999999999</v>
      </c>
      <c r="K879" s="35" t="str">
        <f t="shared" si="65"/>
        <v>Leenderbos, Groote Heide &amp; De Plateaux_H91D0</v>
      </c>
      <c r="L879" s="36">
        <f>VLOOKUP(D879,DATA!A:F,5,FALSE)</f>
        <v>6.9280917156857415E-3</v>
      </c>
      <c r="M879" s="37">
        <f>VLOOKUP(D879,DATA!A:F,6,FALSE)</f>
        <v>2211</v>
      </c>
      <c r="N879" s="36">
        <f t="shared" si="66"/>
        <v>0.73537920028001069</v>
      </c>
      <c r="O879" s="36">
        <f t="shared" si="67"/>
        <v>0.73543844649078516</v>
      </c>
      <c r="P879" s="36">
        <f t="shared" si="68"/>
        <v>5.9246210774466235E-5</v>
      </c>
      <c r="Q879" s="36">
        <f t="shared" si="69"/>
        <v>0</v>
      </c>
    </row>
    <row r="880" spans="1:17" x14ac:dyDescent="0.3">
      <c r="A880" s="29">
        <v>2185768</v>
      </c>
      <c r="B880" s="1">
        <v>136</v>
      </c>
      <c r="C880" s="1" t="s">
        <v>14</v>
      </c>
      <c r="D880" s="1" t="s">
        <v>22</v>
      </c>
      <c r="E880" s="1" t="s">
        <v>23</v>
      </c>
      <c r="F880" s="47">
        <v>1857</v>
      </c>
      <c r="G880" s="34">
        <v>1598.35</v>
      </c>
      <c r="H880" s="1" t="s">
        <v>216</v>
      </c>
      <c r="I880" s="34">
        <v>1.3140000000000001E-2</v>
      </c>
      <c r="J880" s="34">
        <v>4505.2236000000003</v>
      </c>
      <c r="K880" s="35" t="str">
        <f t="shared" si="65"/>
        <v>Leenderbos, Groote Heide &amp; De Plateaux_H91E0C</v>
      </c>
      <c r="L880" s="36">
        <f>VLOOKUP(D880,DATA!A:F,5,FALSE)</f>
        <v>6.9280917156857415E-3</v>
      </c>
      <c r="M880" s="37">
        <f>VLOOKUP(D880,DATA!A:F,6,FALSE)</f>
        <v>2282</v>
      </c>
      <c r="N880" s="36">
        <f t="shared" si="66"/>
        <v>0.86940019967446514</v>
      </c>
      <c r="O880" s="36">
        <f t="shared" si="67"/>
        <v>0.86947866104456062</v>
      </c>
      <c r="P880" s="36">
        <f t="shared" si="68"/>
        <v>7.8461370095483929E-5</v>
      </c>
      <c r="Q880" s="36">
        <f t="shared" si="69"/>
        <v>0</v>
      </c>
    </row>
    <row r="881" spans="1:17" x14ac:dyDescent="0.3">
      <c r="A881" s="29">
        <v>2185801</v>
      </c>
      <c r="B881" s="1">
        <v>136</v>
      </c>
      <c r="C881" s="1" t="s">
        <v>14</v>
      </c>
      <c r="D881" s="1" t="s">
        <v>28</v>
      </c>
      <c r="E881" s="1" t="s">
        <v>29</v>
      </c>
      <c r="F881" s="47">
        <v>1786</v>
      </c>
      <c r="G881" s="34">
        <v>1158.51</v>
      </c>
      <c r="H881" s="1" t="s">
        <v>216</v>
      </c>
      <c r="I881" s="34">
        <v>8.9364000000000006E-3</v>
      </c>
      <c r="J881" s="34">
        <v>3284.277</v>
      </c>
      <c r="K881" s="35" t="str">
        <f t="shared" si="65"/>
        <v>Leenderbos, Groote Heide &amp; De Plateaux_H91D0</v>
      </c>
      <c r="L881" s="36">
        <f>VLOOKUP(D881,DATA!A:F,5,FALSE)</f>
        <v>6.9280917156857415E-3</v>
      </c>
      <c r="M881" s="37">
        <f>VLOOKUP(D881,DATA!A:F,6,FALSE)</f>
        <v>2211</v>
      </c>
      <c r="N881" s="36">
        <f t="shared" si="66"/>
        <v>6.8067326442653356E-2</v>
      </c>
      <c r="O881" s="36">
        <f t="shared" si="67"/>
        <v>6.8071537902200163E-2</v>
      </c>
      <c r="P881" s="36">
        <f t="shared" si="68"/>
        <v>4.2114595468073501E-6</v>
      </c>
      <c r="Q881" s="36">
        <f t="shared" si="69"/>
        <v>0</v>
      </c>
    </row>
    <row r="882" spans="1:17" x14ac:dyDescent="0.3">
      <c r="A882" s="29">
        <v>2185802</v>
      </c>
      <c r="B882" s="1">
        <v>136</v>
      </c>
      <c r="C882" s="1" t="s">
        <v>14</v>
      </c>
      <c r="D882" s="1" t="s">
        <v>28</v>
      </c>
      <c r="E882" s="1" t="s">
        <v>29</v>
      </c>
      <c r="F882" s="47">
        <v>1786</v>
      </c>
      <c r="G882" s="34">
        <v>1348.44</v>
      </c>
      <c r="H882" s="1" t="s">
        <v>216</v>
      </c>
      <c r="I882" s="34">
        <v>1.03705E-2</v>
      </c>
      <c r="J882" s="34">
        <v>4414.1845999999996</v>
      </c>
      <c r="K882" s="35" t="str">
        <f t="shared" si="65"/>
        <v>Leenderbos, Groote Heide &amp; De Plateaux_H91D0</v>
      </c>
      <c r="L882" s="36">
        <f>VLOOKUP(D882,DATA!A:F,5,FALSE)</f>
        <v>6.9280917156857415E-3</v>
      </c>
      <c r="M882" s="37">
        <f>VLOOKUP(D882,DATA!A:F,6,FALSE)</f>
        <v>2211</v>
      </c>
      <c r="N882" s="36">
        <f t="shared" si="66"/>
        <v>0.25327976393252211</v>
      </c>
      <c r="O882" s="36">
        <f t="shared" si="67"/>
        <v>0.2532979160780256</v>
      </c>
      <c r="P882" s="36">
        <f t="shared" si="68"/>
        <v>1.8152145503491646E-5</v>
      </c>
      <c r="Q882" s="36">
        <f t="shared" si="69"/>
        <v>0</v>
      </c>
    </row>
    <row r="883" spans="1:17" x14ac:dyDescent="0.3">
      <c r="A883" s="29">
        <v>2187331</v>
      </c>
      <c r="B883" s="1">
        <v>136</v>
      </c>
      <c r="C883" s="1" t="s">
        <v>14</v>
      </c>
      <c r="D883" s="1" t="s">
        <v>28</v>
      </c>
      <c r="E883" s="1" t="s">
        <v>29</v>
      </c>
      <c r="F883" s="47">
        <v>1786</v>
      </c>
      <c r="G883" s="34">
        <v>1210.69</v>
      </c>
      <c r="H883" s="1" t="s">
        <v>216</v>
      </c>
      <c r="I883" s="34">
        <v>9.0080999999999998E-3</v>
      </c>
      <c r="J883" s="34">
        <v>1242.0102999999999</v>
      </c>
      <c r="K883" s="35" t="str">
        <f t="shared" si="65"/>
        <v>Leenderbos, Groote Heide &amp; De Plateaux_H91D0</v>
      </c>
      <c r="L883" s="36">
        <f>VLOOKUP(D883,DATA!A:F,5,FALSE)</f>
        <v>6.9280917156857415E-3</v>
      </c>
      <c r="M883" s="37">
        <f>VLOOKUP(D883,DATA!A:F,6,FALSE)</f>
        <v>2211</v>
      </c>
      <c r="N883" s="36">
        <f t="shared" si="66"/>
        <v>9.7681164549199256E-2</v>
      </c>
      <c r="O883" s="36">
        <f t="shared" si="67"/>
        <v>9.7687254962285197E-2</v>
      </c>
      <c r="P883" s="36">
        <f t="shared" si="68"/>
        <v>6.0904130859407157E-6</v>
      </c>
      <c r="Q883" s="36">
        <f t="shared" si="69"/>
        <v>0</v>
      </c>
    </row>
    <row r="884" spans="1:17" x14ac:dyDescent="0.3">
      <c r="A884" s="29">
        <v>2187332</v>
      </c>
      <c r="B884" s="1">
        <v>136</v>
      </c>
      <c r="C884" s="1" t="s">
        <v>14</v>
      </c>
      <c r="D884" s="1" t="s">
        <v>28</v>
      </c>
      <c r="E884" s="1" t="s">
        <v>29</v>
      </c>
      <c r="F884" s="47">
        <v>1786</v>
      </c>
      <c r="G884" s="34">
        <v>1245.71</v>
      </c>
      <c r="H884" s="1" t="s">
        <v>216</v>
      </c>
      <c r="I884" s="34">
        <v>9.2929999999999992E-3</v>
      </c>
      <c r="J884" s="34">
        <v>1.1590510000000001</v>
      </c>
      <c r="K884" s="35" t="str">
        <f t="shared" si="65"/>
        <v>Leenderbos, Groote Heide &amp; De Plateaux_H91D0</v>
      </c>
      <c r="L884" s="36">
        <f>VLOOKUP(D884,DATA!A:F,5,FALSE)</f>
        <v>6.9280917156857415E-3</v>
      </c>
      <c r="M884" s="37">
        <f>VLOOKUP(D884,DATA!A:F,6,FALSE)</f>
        <v>2211</v>
      </c>
      <c r="N884" s="36">
        <f t="shared" si="66"/>
        <v>0.12446970343936531</v>
      </c>
      <c r="O884" s="36">
        <f t="shared" si="67"/>
        <v>0.12447770742433369</v>
      </c>
      <c r="P884" s="36">
        <f t="shared" si="68"/>
        <v>8.0039849683771758E-6</v>
      </c>
      <c r="Q884" s="36">
        <f t="shared" si="69"/>
        <v>0</v>
      </c>
    </row>
    <row r="885" spans="1:17" x14ac:dyDescent="0.3">
      <c r="A885" s="29">
        <v>2190383</v>
      </c>
      <c r="B885" s="1">
        <v>136</v>
      </c>
      <c r="C885" s="1" t="s">
        <v>14</v>
      </c>
      <c r="D885" s="1" t="s">
        <v>22</v>
      </c>
      <c r="E885" s="1" t="s">
        <v>23</v>
      </c>
      <c r="F885" s="47">
        <v>1857</v>
      </c>
      <c r="G885" s="34">
        <v>1280.5999999999999</v>
      </c>
      <c r="H885" s="1" t="s">
        <v>216</v>
      </c>
      <c r="I885" s="34">
        <v>9.9661999999999997E-3</v>
      </c>
      <c r="J885" s="34">
        <v>3562.4769999999999</v>
      </c>
      <c r="K885" s="35" t="str">
        <f t="shared" si="65"/>
        <v>Leenderbos, Groote Heide &amp; De Plateaux_H91E0C</v>
      </c>
      <c r="L885" s="36">
        <f>VLOOKUP(D885,DATA!A:F,5,FALSE)</f>
        <v>6.9280917156857415E-3</v>
      </c>
      <c r="M885" s="37">
        <f>VLOOKUP(D885,DATA!A:F,6,FALSE)</f>
        <v>2282</v>
      </c>
      <c r="N885" s="36">
        <f t="shared" si="66"/>
        <v>9.6947004185803598E-2</v>
      </c>
      <c r="O885" s="36">
        <f t="shared" si="67"/>
        <v>9.6953691802054903E-2</v>
      </c>
      <c r="P885" s="36">
        <f t="shared" si="68"/>
        <v>6.6876162513052062E-6</v>
      </c>
      <c r="Q885" s="36">
        <f t="shared" si="69"/>
        <v>0</v>
      </c>
    </row>
    <row r="886" spans="1:17" x14ac:dyDescent="0.3">
      <c r="A886" s="29">
        <v>2191911</v>
      </c>
      <c r="B886" s="1">
        <v>136</v>
      </c>
      <c r="C886" s="1" t="s">
        <v>14</v>
      </c>
      <c r="D886" s="1" t="s">
        <v>22</v>
      </c>
      <c r="E886" s="1" t="s">
        <v>23</v>
      </c>
      <c r="F886" s="47">
        <v>1857</v>
      </c>
      <c r="G886" s="34">
        <v>1273.5</v>
      </c>
      <c r="H886" s="1" t="s">
        <v>216</v>
      </c>
      <c r="I886" s="34">
        <v>9.8995999999999997E-3</v>
      </c>
      <c r="J886" s="34">
        <v>2375.3760000000002</v>
      </c>
      <c r="K886" s="35" t="str">
        <f t="shared" si="65"/>
        <v>Leenderbos, Groote Heide &amp; De Plateaux_H91E0C</v>
      </c>
      <c r="L886" s="36">
        <f>VLOOKUP(D886,DATA!A:F,5,FALSE)</f>
        <v>6.9280917156857415E-3</v>
      </c>
      <c r="M886" s="37">
        <f>VLOOKUP(D886,DATA!A:F,6,FALSE)</f>
        <v>2282</v>
      </c>
      <c r="N886" s="36">
        <f t="shared" si="66"/>
        <v>9.2297916150115358E-2</v>
      </c>
      <c r="O886" s="36">
        <f t="shared" si="67"/>
        <v>9.2304240807542251E-2</v>
      </c>
      <c r="P886" s="36">
        <f t="shared" si="68"/>
        <v>6.3246574268926992E-6</v>
      </c>
      <c r="Q886" s="36">
        <f t="shared" si="69"/>
        <v>0</v>
      </c>
    </row>
    <row r="887" spans="1:17" x14ac:dyDescent="0.3">
      <c r="A887" s="29">
        <v>2191912</v>
      </c>
      <c r="B887" s="1">
        <v>136</v>
      </c>
      <c r="C887" s="1" t="s">
        <v>14</v>
      </c>
      <c r="D887" s="1" t="s">
        <v>22</v>
      </c>
      <c r="E887" s="1" t="s">
        <v>23</v>
      </c>
      <c r="F887" s="47">
        <v>1857</v>
      </c>
      <c r="G887" s="34">
        <v>1199.0899999999999</v>
      </c>
      <c r="H887" s="1" t="s">
        <v>216</v>
      </c>
      <c r="I887" s="34">
        <v>9.7471999999999993E-3</v>
      </c>
      <c r="J887" s="34">
        <v>3070.9486999999999</v>
      </c>
      <c r="K887" s="35" t="str">
        <f t="shared" si="65"/>
        <v>Leenderbos, Groote Heide &amp; De Plateaux_H91E0C</v>
      </c>
      <c r="L887" s="36">
        <f>VLOOKUP(D887,DATA!A:F,5,FALSE)</f>
        <v>6.9280917156857415E-3</v>
      </c>
      <c r="M887" s="37">
        <f>VLOOKUP(D887,DATA!A:F,6,FALSE)</f>
        <v>2282</v>
      </c>
      <c r="N887" s="36">
        <f t="shared" si="66"/>
        <v>5.513992876893397E-2</v>
      </c>
      <c r="O887" s="36">
        <f t="shared" si="67"/>
        <v>5.5143650412855238E-2</v>
      </c>
      <c r="P887" s="36">
        <f t="shared" si="68"/>
        <v>3.7216439212686692E-6</v>
      </c>
      <c r="Q887" s="36">
        <f t="shared" si="69"/>
        <v>0</v>
      </c>
    </row>
    <row r="888" spans="1:17" x14ac:dyDescent="0.3">
      <c r="A888" s="29">
        <v>2193441</v>
      </c>
      <c r="B888" s="1">
        <v>136</v>
      </c>
      <c r="C888" s="1" t="s">
        <v>14</v>
      </c>
      <c r="D888" s="1" t="s">
        <v>22</v>
      </c>
      <c r="E888" s="1" t="s">
        <v>23</v>
      </c>
      <c r="F888" s="47">
        <v>1857</v>
      </c>
      <c r="G888" s="34">
        <v>1359.94</v>
      </c>
      <c r="H888" s="1" t="s">
        <v>216</v>
      </c>
      <c r="I888" s="34">
        <v>1.14386E-2</v>
      </c>
      <c r="J888" s="34">
        <v>9680.9429999999993</v>
      </c>
      <c r="K888" s="35" t="str">
        <f t="shared" si="65"/>
        <v>Leenderbos, Groote Heide &amp; De Plateaux_H91E0C</v>
      </c>
      <c r="L888" s="36">
        <f>VLOOKUP(D888,DATA!A:F,5,FALSE)</f>
        <v>6.9280917156857415E-3</v>
      </c>
      <c r="M888" s="37">
        <f>VLOOKUP(D888,DATA!A:F,6,FALSE)</f>
        <v>2282</v>
      </c>
      <c r="N888" s="36">
        <f t="shared" si="66"/>
        <v>0.16785981709228021</v>
      </c>
      <c r="O888" s="36">
        <f t="shared" si="67"/>
        <v>0.16787309778656176</v>
      </c>
      <c r="P888" s="36">
        <f t="shared" si="68"/>
        <v>1.3280694281553318E-5</v>
      </c>
      <c r="Q888" s="36">
        <f t="shared" si="69"/>
        <v>0</v>
      </c>
    </row>
    <row r="889" spans="1:17" x14ac:dyDescent="0.3">
      <c r="A889" s="29">
        <v>2194969</v>
      </c>
      <c r="B889" s="1">
        <v>136</v>
      </c>
      <c r="C889" s="1" t="s">
        <v>14</v>
      </c>
      <c r="D889" s="1" t="s">
        <v>22</v>
      </c>
      <c r="E889" s="1" t="s">
        <v>23</v>
      </c>
      <c r="F889" s="47">
        <v>1857</v>
      </c>
      <c r="G889" s="34">
        <v>1272.4000000000001</v>
      </c>
      <c r="H889" s="1" t="s">
        <v>216</v>
      </c>
      <c r="I889" s="34">
        <v>1.0388100000000001E-2</v>
      </c>
      <c r="J889" s="34">
        <v>3271.0967000000001</v>
      </c>
      <c r="K889" s="35" t="str">
        <f t="shared" si="65"/>
        <v>Leenderbos, Groote Heide &amp; De Plateaux_H91E0C</v>
      </c>
      <c r="L889" s="36">
        <f>VLOOKUP(D889,DATA!A:F,5,FALSE)</f>
        <v>6.9280917156857415E-3</v>
      </c>
      <c r="M889" s="37">
        <f>VLOOKUP(D889,DATA!A:F,6,FALSE)</f>
        <v>2282</v>
      </c>
      <c r="N889" s="36">
        <f t="shared" si="66"/>
        <v>9.1597838172769827E-2</v>
      </c>
      <c r="O889" s="36">
        <f t="shared" si="67"/>
        <v>9.1604424640778129E-2</v>
      </c>
      <c r="P889" s="36">
        <f t="shared" si="68"/>
        <v>6.5864680083016491E-6</v>
      </c>
      <c r="Q889" s="36">
        <f t="shared" si="69"/>
        <v>0</v>
      </c>
    </row>
    <row r="890" spans="1:17" x14ac:dyDescent="0.3">
      <c r="A890" s="29">
        <v>2194970</v>
      </c>
      <c r="B890" s="1">
        <v>136</v>
      </c>
      <c r="C890" s="1" t="s">
        <v>14</v>
      </c>
      <c r="D890" s="1" t="s">
        <v>22</v>
      </c>
      <c r="E890" s="1" t="s">
        <v>23</v>
      </c>
      <c r="F890" s="47">
        <v>1857</v>
      </c>
      <c r="G890" s="34">
        <v>1232.53</v>
      </c>
      <c r="H890" s="1" t="s">
        <v>216</v>
      </c>
      <c r="I890" s="34">
        <v>1.02665E-2</v>
      </c>
      <c r="J890" s="34">
        <v>122.014015</v>
      </c>
      <c r="K890" s="35" t="str">
        <f t="shared" si="65"/>
        <v>Leenderbos, Groote Heide &amp; De Plateaux_H91E0C</v>
      </c>
      <c r="L890" s="36">
        <f>VLOOKUP(D890,DATA!A:F,5,FALSE)</f>
        <v>6.9280917156857415E-3</v>
      </c>
      <c r="M890" s="37">
        <f>VLOOKUP(D890,DATA!A:F,6,FALSE)</f>
        <v>2282</v>
      </c>
      <c r="N890" s="36">
        <f t="shared" si="66"/>
        <v>6.9505490923095353E-2</v>
      </c>
      <c r="O890" s="36">
        <f t="shared" si="67"/>
        <v>6.9510431397062547E-2</v>
      </c>
      <c r="P890" s="36">
        <f t="shared" si="68"/>
        <v>4.9404739671937703E-6</v>
      </c>
      <c r="Q890" s="36">
        <f t="shared" si="69"/>
        <v>0</v>
      </c>
    </row>
    <row r="891" spans="1:17" x14ac:dyDescent="0.3">
      <c r="A891" s="29">
        <v>2196499</v>
      </c>
      <c r="B891" s="1">
        <v>136</v>
      </c>
      <c r="C891" s="1" t="s">
        <v>14</v>
      </c>
      <c r="D891" s="1" t="s">
        <v>22</v>
      </c>
      <c r="E891" s="1" t="s">
        <v>23</v>
      </c>
      <c r="F891" s="47">
        <v>1857</v>
      </c>
      <c r="G891" s="34">
        <v>1376.03</v>
      </c>
      <c r="H891" s="1" t="s">
        <v>216</v>
      </c>
      <c r="I891" s="34">
        <v>1.17771E-2</v>
      </c>
      <c r="J891" s="34">
        <v>2782.5972000000002</v>
      </c>
      <c r="K891" s="35" t="str">
        <f t="shared" si="65"/>
        <v>Leenderbos, Groote Heide &amp; De Plateaux_H91E0C</v>
      </c>
      <c r="L891" s="36">
        <f>VLOOKUP(D891,DATA!A:F,5,FALSE)</f>
        <v>6.9280917156857415E-3</v>
      </c>
      <c r="M891" s="37">
        <f>VLOOKUP(D891,DATA!A:F,6,FALSE)</f>
        <v>2282</v>
      </c>
      <c r="N891" s="36">
        <f t="shared" si="66"/>
        <v>0.18761730529754769</v>
      </c>
      <c r="O891" s="36">
        <f t="shared" si="67"/>
        <v>0.18763258542439029</v>
      </c>
      <c r="P891" s="36">
        <f t="shared" si="68"/>
        <v>1.5280126842598385E-5</v>
      </c>
      <c r="Q891" s="36">
        <f t="shared" si="69"/>
        <v>0</v>
      </c>
    </row>
    <row r="892" spans="1:17" x14ac:dyDescent="0.3">
      <c r="A892" s="29">
        <v>2198026</v>
      </c>
      <c r="B892" s="1">
        <v>136</v>
      </c>
      <c r="C892" s="1" t="s">
        <v>14</v>
      </c>
      <c r="D892" s="1" t="s">
        <v>25</v>
      </c>
      <c r="E892" s="1" t="s">
        <v>23</v>
      </c>
      <c r="F892" s="47">
        <v>1857</v>
      </c>
      <c r="G892" s="34">
        <v>1131.1199999999999</v>
      </c>
      <c r="H892" s="1" t="s">
        <v>216</v>
      </c>
      <c r="I892" s="34">
        <v>9.4979999999999995E-3</v>
      </c>
      <c r="J892" s="34">
        <v>236.81047000000001</v>
      </c>
      <c r="K892" s="35" t="str">
        <f t="shared" si="65"/>
        <v>Leenderbos, Groote Heide &amp; De Plateaux_ZGH91E0C</v>
      </c>
      <c r="L892" s="36">
        <f>VLOOKUP(D892,DATA!A:F,5,FALSE)</f>
        <v>6.9280917156857415E-3</v>
      </c>
      <c r="M892" s="37">
        <f>VLOOKUP(D892,DATA!A:F,6,FALSE)</f>
        <v>2282</v>
      </c>
      <c r="N892" s="36">
        <f t="shared" si="66"/>
        <v>3.4438627458109682E-2</v>
      </c>
      <c r="O892" s="36">
        <f t="shared" si="67"/>
        <v>3.4440892917681425E-2</v>
      </c>
      <c r="P892" s="36">
        <f t="shared" si="68"/>
        <v>2.265459571743067E-6</v>
      </c>
      <c r="Q892" s="36">
        <f t="shared" si="69"/>
        <v>0</v>
      </c>
    </row>
    <row r="893" spans="1:17" x14ac:dyDescent="0.3">
      <c r="A893" s="29">
        <v>2198027</v>
      </c>
      <c r="B893" s="1">
        <v>136</v>
      </c>
      <c r="C893" s="1" t="s">
        <v>14</v>
      </c>
      <c r="D893" s="1" t="s">
        <v>22</v>
      </c>
      <c r="E893" s="1" t="s">
        <v>23</v>
      </c>
      <c r="F893" s="47">
        <v>1857</v>
      </c>
      <c r="G893" s="34">
        <v>1297.5999999999999</v>
      </c>
      <c r="H893" s="1" t="s">
        <v>216</v>
      </c>
      <c r="I893" s="34">
        <v>1.1182299999999999E-2</v>
      </c>
      <c r="J893" s="34">
        <v>3233.7231000000002</v>
      </c>
      <c r="K893" s="35" t="str">
        <f t="shared" si="65"/>
        <v>Leenderbos, Groote Heide &amp; De Plateaux_H91E0C</v>
      </c>
      <c r="L893" s="36">
        <f>VLOOKUP(D893,DATA!A:F,5,FALSE)</f>
        <v>6.9280917156857415E-3</v>
      </c>
      <c r="M893" s="37">
        <f>VLOOKUP(D893,DATA!A:F,6,FALSE)</f>
        <v>2282</v>
      </c>
      <c r="N893" s="36">
        <f t="shared" si="66"/>
        <v>0.10905156778809284</v>
      </c>
      <c r="O893" s="36">
        <f t="shared" si="67"/>
        <v>0.10906000734418957</v>
      </c>
      <c r="P893" s="36">
        <f t="shared" si="68"/>
        <v>8.4395560967231997E-6</v>
      </c>
      <c r="Q893" s="36">
        <f t="shared" si="69"/>
        <v>0</v>
      </c>
    </row>
    <row r="894" spans="1:17" x14ac:dyDescent="0.3">
      <c r="A894" s="29">
        <v>2199556</v>
      </c>
      <c r="B894" s="1">
        <v>136</v>
      </c>
      <c r="C894" s="1" t="s">
        <v>14</v>
      </c>
      <c r="D894" s="1" t="s">
        <v>22</v>
      </c>
      <c r="E894" s="1" t="s">
        <v>23</v>
      </c>
      <c r="F894" s="47">
        <v>1857</v>
      </c>
      <c r="G894" s="34">
        <v>1284.5999999999999</v>
      </c>
      <c r="H894" s="1" t="s">
        <v>216</v>
      </c>
      <c r="I894" s="34">
        <v>1.1035E-2</v>
      </c>
      <c r="J894" s="34">
        <v>717.76056000000005</v>
      </c>
      <c r="K894" s="35" t="str">
        <f t="shared" si="65"/>
        <v>Leenderbos, Groote Heide &amp; De Plateaux_H91E0C</v>
      </c>
      <c r="L894" s="36">
        <f>VLOOKUP(D894,DATA!A:F,5,FALSE)</f>
        <v>6.9280917156857415E-3</v>
      </c>
      <c r="M894" s="37">
        <f>VLOOKUP(D894,DATA!A:F,6,FALSE)</f>
        <v>2282</v>
      </c>
      <c r="N894" s="36">
        <f t="shared" si="66"/>
        <v>9.9668492683884446E-2</v>
      </c>
      <c r="O894" s="36">
        <f t="shared" si="67"/>
        <v>9.9676105184728761E-2</v>
      </c>
      <c r="P894" s="36">
        <f t="shared" si="68"/>
        <v>7.6125008443145292E-6</v>
      </c>
      <c r="Q894" s="36">
        <f t="shared" si="69"/>
        <v>0</v>
      </c>
    </row>
    <row r="895" spans="1:17" x14ac:dyDescent="0.3">
      <c r="A895" s="29">
        <v>2199556</v>
      </c>
      <c r="B895" s="1">
        <v>136</v>
      </c>
      <c r="C895" s="1" t="s">
        <v>14</v>
      </c>
      <c r="D895" s="1" t="s">
        <v>25</v>
      </c>
      <c r="E895" s="1" t="s">
        <v>23</v>
      </c>
      <c r="F895" s="47">
        <v>1857</v>
      </c>
      <c r="G895" s="34">
        <v>1284.5999999999999</v>
      </c>
      <c r="H895" s="1" t="s">
        <v>216</v>
      </c>
      <c r="I895" s="34">
        <v>1.1035E-2</v>
      </c>
      <c r="J895" s="34">
        <v>2224.1154999999999</v>
      </c>
      <c r="K895" s="35" t="str">
        <f t="shared" si="65"/>
        <v>Leenderbos, Groote Heide &amp; De Plateaux_ZGH91E0C</v>
      </c>
      <c r="L895" s="36">
        <f>VLOOKUP(D895,DATA!A:F,5,FALSE)</f>
        <v>6.9280917156857415E-3</v>
      </c>
      <c r="M895" s="37">
        <f>VLOOKUP(D895,DATA!A:F,6,FALSE)</f>
        <v>2282</v>
      </c>
      <c r="N895" s="36">
        <f t="shared" si="66"/>
        <v>9.9668492683884446E-2</v>
      </c>
      <c r="O895" s="36">
        <f t="shared" si="67"/>
        <v>9.9676105184728761E-2</v>
      </c>
      <c r="P895" s="36">
        <f t="shared" si="68"/>
        <v>7.6125008443145292E-6</v>
      </c>
      <c r="Q895" s="36">
        <f t="shared" si="69"/>
        <v>0</v>
      </c>
    </row>
    <row r="896" spans="1:17" x14ac:dyDescent="0.3">
      <c r="A896" s="29">
        <v>2199557</v>
      </c>
      <c r="B896" s="1">
        <v>136</v>
      </c>
      <c r="C896" s="1" t="s">
        <v>14</v>
      </c>
      <c r="D896" s="1" t="s">
        <v>22</v>
      </c>
      <c r="E896" s="1" t="s">
        <v>23</v>
      </c>
      <c r="F896" s="47">
        <v>1857</v>
      </c>
      <c r="G896" s="34">
        <v>1346.02</v>
      </c>
      <c r="H896" s="1" t="s">
        <v>216</v>
      </c>
      <c r="I896" s="34">
        <v>1.1605799999999999E-2</v>
      </c>
      <c r="J896" s="34">
        <v>661.10619999999994</v>
      </c>
      <c r="K896" s="35" t="str">
        <f t="shared" si="65"/>
        <v>Leenderbos, Groote Heide &amp; De Plateaux_H91E0C</v>
      </c>
      <c r="L896" s="36">
        <f>VLOOKUP(D896,DATA!A:F,5,FALSE)</f>
        <v>6.9280917156857415E-3</v>
      </c>
      <c r="M896" s="37">
        <f>VLOOKUP(D896,DATA!A:F,6,FALSE)</f>
        <v>2282</v>
      </c>
      <c r="N896" s="36">
        <f t="shared" si="66"/>
        <v>0.15245119403839971</v>
      </c>
      <c r="O896" s="36">
        <f t="shared" si="67"/>
        <v>0.15246343383935357</v>
      </c>
      <c r="P896" s="36">
        <f t="shared" si="68"/>
        <v>1.2239800953856017E-5</v>
      </c>
      <c r="Q896" s="36">
        <f t="shared" si="69"/>
        <v>0</v>
      </c>
    </row>
    <row r="897" spans="1:17" x14ac:dyDescent="0.3">
      <c r="A897" s="29">
        <v>2201084</v>
      </c>
      <c r="B897" s="1">
        <v>136</v>
      </c>
      <c r="C897" s="1" t="s">
        <v>14</v>
      </c>
      <c r="D897" s="1" t="s">
        <v>25</v>
      </c>
      <c r="E897" s="1" t="s">
        <v>23</v>
      </c>
      <c r="F897" s="47">
        <v>1857</v>
      </c>
      <c r="G897" s="34">
        <v>1230.4000000000001</v>
      </c>
      <c r="H897" s="1" t="s">
        <v>216</v>
      </c>
      <c r="I897" s="34">
        <v>1.0317E-2</v>
      </c>
      <c r="J897" s="34">
        <v>3127.5725000000002</v>
      </c>
      <c r="K897" s="35" t="str">
        <f t="shared" si="65"/>
        <v>Leenderbos, Groote Heide &amp; De Plateaux_ZGH91E0C</v>
      </c>
      <c r="L897" s="36">
        <f>VLOOKUP(D897,DATA!A:F,5,FALSE)</f>
        <v>6.9280917156857415E-3</v>
      </c>
      <c r="M897" s="37">
        <f>VLOOKUP(D897,DATA!A:F,6,FALSE)</f>
        <v>2282</v>
      </c>
      <c r="N897" s="36">
        <f t="shared" si="66"/>
        <v>6.8488037962743539E-2</v>
      </c>
      <c r="O897" s="36">
        <f t="shared" si="67"/>
        <v>6.8492930112487166E-2</v>
      </c>
      <c r="P897" s="36">
        <f t="shared" si="68"/>
        <v>4.892149743626617E-6</v>
      </c>
      <c r="Q897" s="36">
        <f t="shared" si="69"/>
        <v>0</v>
      </c>
    </row>
    <row r="898" spans="1:17" x14ac:dyDescent="0.3">
      <c r="A898" s="29">
        <v>2201085</v>
      </c>
      <c r="B898" s="1">
        <v>136</v>
      </c>
      <c r="C898" s="1" t="s">
        <v>14</v>
      </c>
      <c r="D898" s="1" t="s">
        <v>22</v>
      </c>
      <c r="E898" s="1" t="s">
        <v>23</v>
      </c>
      <c r="F898" s="47">
        <v>1857</v>
      </c>
      <c r="G898" s="34">
        <v>1372.98</v>
      </c>
      <c r="H898" s="1" t="s">
        <v>216</v>
      </c>
      <c r="I898" s="34">
        <v>1.18701E-2</v>
      </c>
      <c r="J898" s="34">
        <v>3552.7175000000002</v>
      </c>
      <c r="K898" s="35" t="str">
        <f t="shared" si="65"/>
        <v>Leenderbos, Groote Heide &amp; De Plateaux_H91E0C</v>
      </c>
      <c r="L898" s="36">
        <f>VLOOKUP(D898,DATA!A:F,5,FALSE)</f>
        <v>6.9280917156857415E-3</v>
      </c>
      <c r="M898" s="37">
        <f>VLOOKUP(D898,DATA!A:F,6,FALSE)</f>
        <v>2282</v>
      </c>
      <c r="N898" s="36">
        <f t="shared" si="66"/>
        <v>0.18370162313289962</v>
      </c>
      <c r="O898" s="36">
        <f t="shared" si="67"/>
        <v>0.18371670309506868</v>
      </c>
      <c r="P898" s="36">
        <f t="shared" si="68"/>
        <v>1.5079962169067818E-5</v>
      </c>
      <c r="Q898" s="36">
        <f t="shared" si="69"/>
        <v>0</v>
      </c>
    </row>
    <row r="899" spans="1:17" x14ac:dyDescent="0.3">
      <c r="A899" s="29">
        <v>2202614</v>
      </c>
      <c r="B899" s="1">
        <v>136</v>
      </c>
      <c r="C899" s="1" t="s">
        <v>14</v>
      </c>
      <c r="D899" s="1" t="s">
        <v>22</v>
      </c>
      <c r="E899" s="1" t="s">
        <v>23</v>
      </c>
      <c r="F899" s="47">
        <v>1857</v>
      </c>
      <c r="G899" s="34">
        <v>1225.22</v>
      </c>
      <c r="H899" s="1" t="s">
        <v>216</v>
      </c>
      <c r="I899" s="34">
        <v>1.0283199999999999E-2</v>
      </c>
      <c r="J899" s="34">
        <v>3187.0070000000001</v>
      </c>
      <c r="K899" s="35" t="str">
        <f t="shared" ref="K899:K962" si="70">_xlfn.CONCAT(C899,"_",D899)</f>
        <v>Leenderbos, Groote Heide &amp; De Plateaux_H91E0C</v>
      </c>
      <c r="L899" s="36">
        <f>VLOOKUP(D899,DATA!A:F,5,FALSE)</f>
        <v>6.9280917156857415E-3</v>
      </c>
      <c r="M899" s="37">
        <f>VLOOKUP(D899,DATA!A:F,6,FALSE)</f>
        <v>2282</v>
      </c>
      <c r="N899" s="36">
        <f t="shared" ref="N899:N962" si="71">100/(1+EXP(-L899*(G899-M899)))</f>
        <v>6.6075348170047413E-2</v>
      </c>
      <c r="O899" s="36">
        <f t="shared" ref="O899:O962" si="72">100/(1+EXP(-L899*((G899+I899)-M899)))</f>
        <v>6.6080052629877276E-2</v>
      </c>
      <c r="P899" s="36">
        <f t="shared" ref="P899:P962" si="73">O899-N899</f>
        <v>4.7044598298628948E-6</v>
      </c>
      <c r="Q899" s="36">
        <f t="shared" ref="Q899:Q962" si="74">IF(AND(H899&lt;&gt;"below",I899&gt;=0.005),J899*P899/100,0)</f>
        <v>0</v>
      </c>
    </row>
    <row r="900" spans="1:17" x14ac:dyDescent="0.3">
      <c r="A900" s="29">
        <v>2202614</v>
      </c>
      <c r="B900" s="1">
        <v>136</v>
      </c>
      <c r="C900" s="1" t="s">
        <v>14</v>
      </c>
      <c r="D900" s="1" t="s">
        <v>25</v>
      </c>
      <c r="E900" s="1" t="s">
        <v>23</v>
      </c>
      <c r="F900" s="47">
        <v>1857</v>
      </c>
      <c r="G900" s="34">
        <v>1225.22</v>
      </c>
      <c r="H900" s="1" t="s">
        <v>216</v>
      </c>
      <c r="I900" s="34">
        <v>1.0283199999999999E-2</v>
      </c>
      <c r="J900" s="34">
        <v>10.800579000000001</v>
      </c>
      <c r="K900" s="35" t="str">
        <f t="shared" si="70"/>
        <v>Leenderbos, Groote Heide &amp; De Plateaux_ZGH91E0C</v>
      </c>
      <c r="L900" s="36">
        <f>VLOOKUP(D900,DATA!A:F,5,FALSE)</f>
        <v>6.9280917156857415E-3</v>
      </c>
      <c r="M900" s="37">
        <f>VLOOKUP(D900,DATA!A:F,6,FALSE)</f>
        <v>2282</v>
      </c>
      <c r="N900" s="36">
        <f t="shared" si="71"/>
        <v>6.6075348170047413E-2</v>
      </c>
      <c r="O900" s="36">
        <f t="shared" si="72"/>
        <v>6.6080052629877276E-2</v>
      </c>
      <c r="P900" s="36">
        <f t="shared" si="73"/>
        <v>4.7044598298628948E-6</v>
      </c>
      <c r="Q900" s="36">
        <f t="shared" si="74"/>
        <v>0</v>
      </c>
    </row>
    <row r="901" spans="1:17" x14ac:dyDescent="0.3">
      <c r="A901" s="29">
        <v>2204142</v>
      </c>
      <c r="B901" s="1">
        <v>136</v>
      </c>
      <c r="C901" s="1" t="s">
        <v>14</v>
      </c>
      <c r="D901" s="1" t="s">
        <v>22</v>
      </c>
      <c r="E901" s="1" t="s">
        <v>23</v>
      </c>
      <c r="F901" s="47">
        <v>1857</v>
      </c>
      <c r="G901" s="34">
        <v>1204.6199999999999</v>
      </c>
      <c r="H901" s="1" t="s">
        <v>216</v>
      </c>
      <c r="I901" s="34">
        <v>1.0326999999999999E-2</v>
      </c>
      <c r="J901" s="34">
        <v>1143.104</v>
      </c>
      <c r="K901" s="35" t="str">
        <f t="shared" si="70"/>
        <v>Leenderbos, Groote Heide &amp; De Plateaux_H91E0C</v>
      </c>
      <c r="L901" s="36">
        <f>VLOOKUP(D901,DATA!A:F,5,FALSE)</f>
        <v>6.9280917156857415E-3</v>
      </c>
      <c r="M901" s="37">
        <f>VLOOKUP(D901,DATA!A:F,6,FALSE)</f>
        <v>2282</v>
      </c>
      <c r="N901" s="36">
        <f t="shared" si="71"/>
        <v>5.7292225041929573E-2</v>
      </c>
      <c r="O901" s="36">
        <f t="shared" si="72"/>
        <v>5.7296321892508974E-2</v>
      </c>
      <c r="P901" s="36">
        <f t="shared" si="73"/>
        <v>4.0968505794006238E-6</v>
      </c>
      <c r="Q901" s="36">
        <f t="shared" si="74"/>
        <v>0</v>
      </c>
    </row>
    <row r="902" spans="1:17" x14ac:dyDescent="0.3">
      <c r="A902" s="29">
        <v>2204151</v>
      </c>
      <c r="B902" s="1">
        <v>136</v>
      </c>
      <c r="C902" s="1" t="s">
        <v>14</v>
      </c>
      <c r="D902" s="1" t="s">
        <v>51</v>
      </c>
      <c r="E902" s="1" t="s">
        <v>52</v>
      </c>
      <c r="F902" s="47">
        <v>1000</v>
      </c>
      <c r="G902" s="34">
        <v>920.02</v>
      </c>
      <c r="H902" s="1" t="s">
        <v>216</v>
      </c>
      <c r="I902" s="34">
        <v>8.1074000000000007E-3</v>
      </c>
      <c r="J902" s="34">
        <v>93.480130000000003</v>
      </c>
      <c r="K902" s="35" t="str">
        <f t="shared" si="70"/>
        <v>Leenderbos, Groote Heide &amp; De Plateaux_Lg09</v>
      </c>
      <c r="L902" s="36">
        <f>VLOOKUP(D902,DATA!A:F,5,FALSE)</f>
        <v>8.4126827976184013E-3</v>
      </c>
      <c r="M902" s="37">
        <f>VLOOKUP(D902,DATA!A:F,6,FALSE)</f>
        <v>1350</v>
      </c>
      <c r="N902" s="36">
        <f t="shared" si="71"/>
        <v>2.6153126100231709</v>
      </c>
      <c r="O902" s="36">
        <f t="shared" si="72"/>
        <v>2.6154863278680192</v>
      </c>
      <c r="P902" s="36">
        <f t="shared" si="73"/>
        <v>1.7371784484820907E-4</v>
      </c>
      <c r="Q902" s="36">
        <f t="shared" si="74"/>
        <v>0</v>
      </c>
    </row>
    <row r="903" spans="1:17" x14ac:dyDescent="0.3">
      <c r="A903" s="29">
        <v>2207200</v>
      </c>
      <c r="B903" s="1">
        <v>136</v>
      </c>
      <c r="C903" s="1" t="s">
        <v>14</v>
      </c>
      <c r="D903" s="1" t="s">
        <v>22</v>
      </c>
      <c r="E903" s="1" t="s">
        <v>23</v>
      </c>
      <c r="F903" s="47">
        <v>1857</v>
      </c>
      <c r="G903" s="34">
        <v>1229.04</v>
      </c>
      <c r="H903" s="1" t="s">
        <v>216</v>
      </c>
      <c r="I903" s="34">
        <v>1.0533600000000001E-2</v>
      </c>
      <c r="J903" s="34">
        <v>1361.0292999999999</v>
      </c>
      <c r="K903" s="35" t="str">
        <f t="shared" si="70"/>
        <v>Leenderbos, Groote Heide &amp; De Plateaux_H91E0C</v>
      </c>
      <c r="L903" s="36">
        <f>VLOOKUP(D903,DATA!A:F,5,FALSE)</f>
        <v>6.9280917156857415E-3</v>
      </c>
      <c r="M903" s="37">
        <f>VLOOKUP(D903,DATA!A:F,6,FALSE)</f>
        <v>2282</v>
      </c>
      <c r="N903" s="36">
        <f t="shared" si="71"/>
        <v>6.7846195996070696E-2</v>
      </c>
      <c r="O903" s="36">
        <f t="shared" si="72"/>
        <v>6.7851144079649497E-2</v>
      </c>
      <c r="P903" s="36">
        <f t="shared" si="73"/>
        <v>4.9480835788012767E-6</v>
      </c>
      <c r="Q903" s="36">
        <f t="shared" si="74"/>
        <v>0</v>
      </c>
    </row>
    <row r="904" spans="1:17" x14ac:dyDescent="0.3">
      <c r="A904" s="29">
        <v>2208729</v>
      </c>
      <c r="B904" s="1">
        <v>136</v>
      </c>
      <c r="C904" s="1" t="s">
        <v>14</v>
      </c>
      <c r="D904" s="1" t="s">
        <v>22</v>
      </c>
      <c r="E904" s="1" t="s">
        <v>23</v>
      </c>
      <c r="F904" s="47">
        <v>1857</v>
      </c>
      <c r="G904" s="34">
        <v>1245.9000000000001</v>
      </c>
      <c r="H904" s="1" t="s">
        <v>216</v>
      </c>
      <c r="I904" s="34">
        <v>1.04657E-2</v>
      </c>
      <c r="J904" s="34">
        <v>1211.7437</v>
      </c>
      <c r="K904" s="35" t="str">
        <f t="shared" si="70"/>
        <v>Leenderbos, Groote Heide &amp; De Plateaux_H91E0C</v>
      </c>
      <c r="L904" s="36">
        <f>VLOOKUP(D904,DATA!A:F,5,FALSE)</f>
        <v>6.9280917156857415E-3</v>
      </c>
      <c r="M904" s="37">
        <f>VLOOKUP(D904,DATA!A:F,6,FALSE)</f>
        <v>2282</v>
      </c>
      <c r="N904" s="36">
        <f t="shared" si="71"/>
        <v>7.6246147228062014E-2</v>
      </c>
      <c r="O904" s="36">
        <f t="shared" si="72"/>
        <v>7.6251671617355854E-2</v>
      </c>
      <c r="P904" s="36">
        <f t="shared" si="73"/>
        <v>5.5243892938400263E-6</v>
      </c>
      <c r="Q904" s="36">
        <f t="shared" si="74"/>
        <v>0</v>
      </c>
    </row>
    <row r="905" spans="1:17" x14ac:dyDescent="0.3">
      <c r="A905" s="29">
        <v>2210257</v>
      </c>
      <c r="B905" s="1">
        <v>136</v>
      </c>
      <c r="C905" s="1" t="s">
        <v>14</v>
      </c>
      <c r="D905" s="1" t="s">
        <v>22</v>
      </c>
      <c r="E905" s="1" t="s">
        <v>23</v>
      </c>
      <c r="F905" s="47">
        <v>1857</v>
      </c>
      <c r="G905" s="34">
        <v>1163.76</v>
      </c>
      <c r="H905" s="1" t="s">
        <v>216</v>
      </c>
      <c r="I905" s="34">
        <v>9.5698999999999992E-3</v>
      </c>
      <c r="J905" s="34">
        <v>1066.0898</v>
      </c>
      <c r="K905" s="35" t="str">
        <f t="shared" si="70"/>
        <v>Leenderbos, Groote Heide &amp; De Plateaux_H91E0C</v>
      </c>
      <c r="L905" s="36">
        <f>VLOOKUP(D905,DATA!A:F,5,FALSE)</f>
        <v>6.9280917156857415E-3</v>
      </c>
      <c r="M905" s="37">
        <f>VLOOKUP(D905,DATA!A:F,6,FALSE)</f>
        <v>2282</v>
      </c>
      <c r="N905" s="36">
        <f t="shared" si="71"/>
        <v>4.3173391055516826E-2</v>
      </c>
      <c r="O905" s="36">
        <f t="shared" si="72"/>
        <v>4.3176252359729703E-2</v>
      </c>
      <c r="P905" s="36">
        <f t="shared" si="73"/>
        <v>2.8613042128769473E-6</v>
      </c>
      <c r="Q905" s="36">
        <f t="shared" si="74"/>
        <v>0</v>
      </c>
    </row>
    <row r="906" spans="1:17" x14ac:dyDescent="0.3">
      <c r="A906" s="29">
        <v>2210268</v>
      </c>
      <c r="B906" s="1">
        <v>136</v>
      </c>
      <c r="C906" s="1" t="s">
        <v>14</v>
      </c>
      <c r="D906" s="1" t="s">
        <v>41</v>
      </c>
      <c r="E906" s="1" t="s">
        <v>42</v>
      </c>
      <c r="F906" s="47">
        <v>1071</v>
      </c>
      <c r="G906" s="34">
        <v>946.21</v>
      </c>
      <c r="H906" s="1" t="s">
        <v>216</v>
      </c>
      <c r="I906" s="34">
        <v>8.5042E-3</v>
      </c>
      <c r="J906" s="34">
        <v>2464.9207000000001</v>
      </c>
      <c r="K906" s="35" t="str">
        <f t="shared" si="70"/>
        <v>Leenderbos, Groote Heide &amp; De Plateaux_H4010A</v>
      </c>
      <c r="L906" s="36">
        <f>VLOOKUP(D906,DATA!A:F,5,FALSE)</f>
        <v>1.3726988247862192E-2</v>
      </c>
      <c r="M906" s="37">
        <f>VLOOKUP(D906,DATA!A:F,6,FALSE)</f>
        <v>1285.5</v>
      </c>
      <c r="N906" s="36">
        <f t="shared" si="71"/>
        <v>0.94015951086623084</v>
      </c>
      <c r="O906" s="36">
        <f t="shared" si="72"/>
        <v>0.94026823670531845</v>
      </c>
      <c r="P906" s="36">
        <f t="shared" si="73"/>
        <v>1.0872583908760891E-4</v>
      </c>
      <c r="Q906" s="36">
        <f t="shared" si="74"/>
        <v>0</v>
      </c>
    </row>
    <row r="907" spans="1:17" x14ac:dyDescent="0.3">
      <c r="A907" s="29">
        <v>2211787</v>
      </c>
      <c r="B907" s="1">
        <v>136</v>
      </c>
      <c r="C907" s="1" t="s">
        <v>14</v>
      </c>
      <c r="D907" s="1" t="s">
        <v>22</v>
      </c>
      <c r="E907" s="1" t="s">
        <v>23</v>
      </c>
      <c r="F907" s="47">
        <v>1857</v>
      </c>
      <c r="G907" s="34">
        <v>1292.77</v>
      </c>
      <c r="H907" s="1" t="s">
        <v>216</v>
      </c>
      <c r="I907" s="34">
        <v>1.1176E-2</v>
      </c>
      <c r="J907" s="34">
        <v>2360.7031000000002</v>
      </c>
      <c r="K907" s="35" t="str">
        <f t="shared" si="70"/>
        <v>Leenderbos, Groote Heide &amp; De Plateaux_H91E0C</v>
      </c>
      <c r="L907" s="36">
        <f>VLOOKUP(D907,DATA!A:F,5,FALSE)</f>
        <v>6.9280917156857415E-3</v>
      </c>
      <c r="M907" s="37">
        <f>VLOOKUP(D907,DATA!A:F,6,FALSE)</f>
        <v>2282</v>
      </c>
      <c r="N907" s="36">
        <f t="shared" si="71"/>
        <v>0.10546657465117983</v>
      </c>
      <c r="O907" s="36">
        <f t="shared" si="72"/>
        <v>0.10547473245699633</v>
      </c>
      <c r="P907" s="36">
        <f t="shared" si="73"/>
        <v>8.1578058165054923E-6</v>
      </c>
      <c r="Q907" s="36">
        <f t="shared" si="74"/>
        <v>0</v>
      </c>
    </row>
    <row r="908" spans="1:17" x14ac:dyDescent="0.3">
      <c r="A908" s="29">
        <v>2211798</v>
      </c>
      <c r="B908" s="1">
        <v>136</v>
      </c>
      <c r="C908" s="1" t="s">
        <v>14</v>
      </c>
      <c r="D908" s="1" t="s">
        <v>41</v>
      </c>
      <c r="E908" s="1" t="s">
        <v>42</v>
      </c>
      <c r="F908" s="47">
        <v>1071</v>
      </c>
      <c r="G908" s="34">
        <v>989.26</v>
      </c>
      <c r="H908" s="1" t="s">
        <v>216</v>
      </c>
      <c r="I908" s="34">
        <v>8.8605999999999997E-3</v>
      </c>
      <c r="J908" s="34">
        <v>1571.2950000000001</v>
      </c>
      <c r="K908" s="35" t="str">
        <f t="shared" si="70"/>
        <v>Leenderbos, Groote Heide &amp; De Plateaux_H4010A</v>
      </c>
      <c r="L908" s="36">
        <f>VLOOKUP(D908,DATA!A:F,5,FALSE)</f>
        <v>1.3726988247862192E-2</v>
      </c>
      <c r="M908" s="37">
        <f>VLOOKUP(D908,DATA!A:F,6,FALSE)</f>
        <v>1285.5</v>
      </c>
      <c r="N908" s="36">
        <f t="shared" si="71"/>
        <v>1.6848808066777938</v>
      </c>
      <c r="O908" s="36">
        <f t="shared" si="72"/>
        <v>1.6850822966365822</v>
      </c>
      <c r="P908" s="36">
        <f t="shared" si="73"/>
        <v>2.0148995878832565E-4</v>
      </c>
      <c r="Q908" s="36">
        <f t="shared" si="74"/>
        <v>0</v>
      </c>
    </row>
    <row r="909" spans="1:17" x14ac:dyDescent="0.3">
      <c r="A909" s="29">
        <v>2211800</v>
      </c>
      <c r="B909" s="1">
        <v>136</v>
      </c>
      <c r="C909" s="1" t="s">
        <v>14</v>
      </c>
      <c r="D909" s="1" t="s">
        <v>43</v>
      </c>
      <c r="E909" s="1" t="s">
        <v>44</v>
      </c>
      <c r="F909" s="47">
        <v>1071</v>
      </c>
      <c r="G909" s="34">
        <v>882.71</v>
      </c>
      <c r="H909" s="1" t="s">
        <v>216</v>
      </c>
      <c r="I909" s="34">
        <v>7.7605E-3</v>
      </c>
      <c r="J909" s="34">
        <v>897.75585999999998</v>
      </c>
      <c r="K909" s="35" t="str">
        <f t="shared" si="70"/>
        <v>Leenderbos, Groote Heide &amp; De Plateaux_H7150</v>
      </c>
      <c r="L909" s="36">
        <f>VLOOKUP(D909,DATA!A:F,5,FALSE)</f>
        <v>1.3726988247862192E-2</v>
      </c>
      <c r="M909" s="37">
        <f>VLOOKUP(D909,DATA!A:F,6,FALSE)</f>
        <v>1285.5</v>
      </c>
      <c r="N909" s="36">
        <f t="shared" si="71"/>
        <v>0.39538902004772103</v>
      </c>
      <c r="O909" s="36">
        <f t="shared" si="72"/>
        <v>0.39543097584352987</v>
      </c>
      <c r="P909" s="36">
        <f t="shared" si="73"/>
        <v>4.1955795808845675E-5</v>
      </c>
      <c r="Q909" s="36">
        <f t="shared" si="74"/>
        <v>0</v>
      </c>
    </row>
    <row r="910" spans="1:17" x14ac:dyDescent="0.3">
      <c r="A910" s="29">
        <v>2211801</v>
      </c>
      <c r="B910" s="1">
        <v>136</v>
      </c>
      <c r="C910" s="1" t="s">
        <v>14</v>
      </c>
      <c r="D910" s="1" t="s">
        <v>43</v>
      </c>
      <c r="E910" s="1" t="s">
        <v>44</v>
      </c>
      <c r="F910" s="47">
        <v>1071</v>
      </c>
      <c r="G910" s="34">
        <v>920.35</v>
      </c>
      <c r="H910" s="1" t="s">
        <v>216</v>
      </c>
      <c r="I910" s="34">
        <v>8.0888000000000002E-3</v>
      </c>
      <c r="J910" s="34">
        <v>1770.7885000000001</v>
      </c>
      <c r="K910" s="35" t="str">
        <f t="shared" si="70"/>
        <v>Leenderbos, Groote Heide &amp; De Plateaux_H7150</v>
      </c>
      <c r="L910" s="36">
        <f>VLOOKUP(D910,DATA!A:F,5,FALSE)</f>
        <v>1.3726988247862192E-2</v>
      </c>
      <c r="M910" s="37">
        <f>VLOOKUP(D910,DATA!A:F,6,FALSE)</f>
        <v>1285.5</v>
      </c>
      <c r="N910" s="36">
        <f t="shared" si="71"/>
        <v>0.66108531731402487</v>
      </c>
      <c r="O910" s="36">
        <f t="shared" si="72"/>
        <v>0.66115823956633757</v>
      </c>
      <c r="P910" s="36">
        <f t="shared" si="73"/>
        <v>7.2922252312701552E-5</v>
      </c>
      <c r="Q910" s="36">
        <f t="shared" si="74"/>
        <v>0</v>
      </c>
    </row>
    <row r="911" spans="1:17" x14ac:dyDescent="0.3">
      <c r="A911" s="29">
        <v>2213315</v>
      </c>
      <c r="B911" s="1">
        <v>136</v>
      </c>
      <c r="C911" s="1" t="s">
        <v>14</v>
      </c>
      <c r="D911" s="1" t="s">
        <v>22</v>
      </c>
      <c r="E911" s="1" t="s">
        <v>23</v>
      </c>
      <c r="F911" s="47">
        <v>1857</v>
      </c>
      <c r="G911" s="34">
        <v>1181.3499999999999</v>
      </c>
      <c r="H911" s="1" t="s">
        <v>216</v>
      </c>
      <c r="I911" s="34">
        <v>9.8282999999999999E-3</v>
      </c>
      <c r="J911" s="34">
        <v>3989.2462999999998</v>
      </c>
      <c r="K911" s="35" t="str">
        <f t="shared" si="70"/>
        <v>Leenderbos, Groote Heide &amp; De Plateaux_H91E0C</v>
      </c>
      <c r="L911" s="36">
        <f>VLOOKUP(D911,DATA!A:F,5,FALSE)</f>
        <v>6.9280917156857415E-3</v>
      </c>
      <c r="M911" s="37">
        <f>VLOOKUP(D911,DATA!A:F,6,FALSE)</f>
        <v>2282</v>
      </c>
      <c r="N911" s="36">
        <f t="shared" si="71"/>
        <v>4.8766009282048273E-2</v>
      </c>
      <c r="O911" s="36">
        <f t="shared" si="72"/>
        <v>4.8769328319718364E-2</v>
      </c>
      <c r="P911" s="36">
        <f t="shared" si="73"/>
        <v>3.3190376700908963E-6</v>
      </c>
      <c r="Q911" s="36">
        <f t="shared" si="74"/>
        <v>0</v>
      </c>
    </row>
    <row r="912" spans="1:17" x14ac:dyDescent="0.3">
      <c r="A912" s="29">
        <v>2213328</v>
      </c>
      <c r="B912" s="1">
        <v>136</v>
      </c>
      <c r="C912" s="1" t="s">
        <v>14</v>
      </c>
      <c r="D912" s="1" t="s">
        <v>43</v>
      </c>
      <c r="E912" s="1" t="s">
        <v>44</v>
      </c>
      <c r="F912" s="47">
        <v>1071</v>
      </c>
      <c r="G912" s="34">
        <v>886.26</v>
      </c>
      <c r="H912" s="1" t="s">
        <v>216</v>
      </c>
      <c r="I912" s="34">
        <v>7.8732999999999997E-3</v>
      </c>
      <c r="J912" s="34">
        <v>690.26306</v>
      </c>
      <c r="K912" s="35" t="str">
        <f t="shared" si="70"/>
        <v>Leenderbos, Groote Heide &amp; De Plateaux_H7150</v>
      </c>
      <c r="L912" s="36">
        <f>VLOOKUP(D912,DATA!A:F,5,FALSE)</f>
        <v>1.3726988247862192E-2</v>
      </c>
      <c r="M912" s="37">
        <f>VLOOKUP(D912,DATA!A:F,6,FALSE)</f>
        <v>1285.5</v>
      </c>
      <c r="N912" s="36">
        <f t="shared" si="71"/>
        <v>0.41505187847779285</v>
      </c>
      <c r="O912" s="36">
        <f t="shared" si="72"/>
        <v>0.41509655212610141</v>
      </c>
      <c r="P912" s="36">
        <f t="shared" si="73"/>
        <v>4.467364830856857E-5</v>
      </c>
      <c r="Q912" s="36">
        <f t="shared" si="74"/>
        <v>0</v>
      </c>
    </row>
    <row r="913" spans="1:17" x14ac:dyDescent="0.3">
      <c r="A913" s="29">
        <v>2213329</v>
      </c>
      <c r="B913" s="1">
        <v>136</v>
      </c>
      <c r="C913" s="1" t="s">
        <v>14</v>
      </c>
      <c r="D913" s="1" t="s">
        <v>43</v>
      </c>
      <c r="E913" s="1" t="s">
        <v>44</v>
      </c>
      <c r="F913" s="47">
        <v>1071</v>
      </c>
      <c r="G913" s="34">
        <v>886.68</v>
      </c>
      <c r="H913" s="1" t="s">
        <v>216</v>
      </c>
      <c r="I913" s="34">
        <v>7.7117000000000002E-3</v>
      </c>
      <c r="J913" s="34">
        <v>2206.0129999999999</v>
      </c>
      <c r="K913" s="35" t="str">
        <f t="shared" si="70"/>
        <v>Leenderbos, Groote Heide &amp; De Plateaux_H7150</v>
      </c>
      <c r="L913" s="36">
        <f>VLOOKUP(D913,DATA!A:F,5,FALSE)</f>
        <v>1.3726988247862192E-2</v>
      </c>
      <c r="M913" s="37">
        <f>VLOOKUP(D913,DATA!A:F,6,FALSE)</f>
        <v>1285.5</v>
      </c>
      <c r="N913" s="36">
        <f t="shared" si="71"/>
        <v>0.41744168500734619</v>
      </c>
      <c r="O913" s="36">
        <f t="shared" si="72"/>
        <v>0.41748569256609452</v>
      </c>
      <c r="P913" s="36">
        <f t="shared" si="73"/>
        <v>4.4007558748337949E-5</v>
      </c>
      <c r="Q913" s="36">
        <f t="shared" si="74"/>
        <v>0</v>
      </c>
    </row>
    <row r="914" spans="1:17" x14ac:dyDescent="0.3">
      <c r="A914" s="29">
        <v>2213330</v>
      </c>
      <c r="B914" s="1">
        <v>136</v>
      </c>
      <c r="C914" s="1" t="s">
        <v>14</v>
      </c>
      <c r="D914" s="1" t="s">
        <v>43</v>
      </c>
      <c r="E914" s="1" t="s">
        <v>44</v>
      </c>
      <c r="F914" s="47">
        <v>1071</v>
      </c>
      <c r="G914" s="34">
        <v>948.24</v>
      </c>
      <c r="H914" s="1" t="s">
        <v>216</v>
      </c>
      <c r="I914" s="34">
        <v>8.2626999999999996E-3</v>
      </c>
      <c r="J914" s="34">
        <v>56.964413</v>
      </c>
      <c r="K914" s="35" t="str">
        <f t="shared" si="70"/>
        <v>Leenderbos, Groote Heide &amp; De Plateaux_H7150</v>
      </c>
      <c r="L914" s="36">
        <f>VLOOKUP(D914,DATA!A:F,5,FALSE)</f>
        <v>1.3726988247862192E-2</v>
      </c>
      <c r="M914" s="37">
        <f>VLOOKUP(D914,DATA!A:F,6,FALSE)</f>
        <v>1285.5</v>
      </c>
      <c r="N914" s="36">
        <f t="shared" si="71"/>
        <v>0.96646946768095199</v>
      </c>
      <c r="O914" s="36">
        <f t="shared" si="72"/>
        <v>0.96657803317185376</v>
      </c>
      <c r="P914" s="36">
        <f t="shared" si="73"/>
        <v>1.0856549090176859E-4</v>
      </c>
      <c r="Q914" s="36">
        <f t="shared" si="74"/>
        <v>0</v>
      </c>
    </row>
    <row r="915" spans="1:17" x14ac:dyDescent="0.3">
      <c r="A915" s="29">
        <v>2214845</v>
      </c>
      <c r="B915" s="1">
        <v>136</v>
      </c>
      <c r="C915" s="1" t="s">
        <v>14</v>
      </c>
      <c r="D915" s="1" t="s">
        <v>22</v>
      </c>
      <c r="E915" s="1" t="s">
        <v>23</v>
      </c>
      <c r="F915" s="47">
        <v>1857</v>
      </c>
      <c r="G915" s="34">
        <v>1244.24</v>
      </c>
      <c r="H915" s="1" t="s">
        <v>216</v>
      </c>
      <c r="I915" s="34">
        <v>1.0620599999999999E-2</v>
      </c>
      <c r="J915" s="34">
        <v>4235.049</v>
      </c>
      <c r="K915" s="35" t="str">
        <f t="shared" si="70"/>
        <v>Leenderbos, Groote Heide &amp; De Plateaux_H91E0C</v>
      </c>
      <c r="L915" s="36">
        <f>VLOOKUP(D915,DATA!A:F,5,FALSE)</f>
        <v>6.9280917156857415E-3</v>
      </c>
      <c r="M915" s="37">
        <f>VLOOKUP(D915,DATA!A:F,6,FALSE)</f>
        <v>2282</v>
      </c>
      <c r="N915" s="36">
        <f t="shared" si="71"/>
        <v>7.5374948545682219E-2</v>
      </c>
      <c r="O915" s="36">
        <f t="shared" si="72"/>
        <v>7.5380490694593655E-2</v>
      </c>
      <c r="P915" s="36">
        <f t="shared" si="73"/>
        <v>5.5421489114360067E-6</v>
      </c>
      <c r="Q915" s="36">
        <f t="shared" si="74"/>
        <v>0</v>
      </c>
    </row>
    <row r="916" spans="1:17" x14ac:dyDescent="0.3">
      <c r="A916" s="29">
        <v>2214857</v>
      </c>
      <c r="B916" s="1">
        <v>136</v>
      </c>
      <c r="C916" s="1" t="s">
        <v>14</v>
      </c>
      <c r="D916" s="1" t="s">
        <v>43</v>
      </c>
      <c r="E916" s="1" t="s">
        <v>44</v>
      </c>
      <c r="F916" s="47">
        <v>1071</v>
      </c>
      <c r="G916" s="34">
        <v>909.49</v>
      </c>
      <c r="H916" s="1" t="s">
        <v>216</v>
      </c>
      <c r="I916" s="34">
        <v>8.2331999999999995E-3</v>
      </c>
      <c r="J916" s="34">
        <v>283.96158000000003</v>
      </c>
      <c r="K916" s="35" t="str">
        <f t="shared" si="70"/>
        <v>Leenderbos, Groote Heide &amp; De Plateaux_H7150</v>
      </c>
      <c r="L916" s="36">
        <f>VLOOKUP(D916,DATA!A:F,5,FALSE)</f>
        <v>1.3726988247862192E-2</v>
      </c>
      <c r="M916" s="37">
        <f>VLOOKUP(D916,DATA!A:F,6,FALSE)</f>
        <v>1285.5</v>
      </c>
      <c r="N916" s="36">
        <f t="shared" si="71"/>
        <v>0.57004984568818629</v>
      </c>
      <c r="O916" s="36">
        <f t="shared" si="72"/>
        <v>0.57011390735629841</v>
      </c>
      <c r="P916" s="36">
        <f t="shared" si="73"/>
        <v>6.4061668112125325E-5</v>
      </c>
      <c r="Q916" s="36">
        <f t="shared" si="74"/>
        <v>0</v>
      </c>
    </row>
    <row r="917" spans="1:17" x14ac:dyDescent="0.3">
      <c r="A917" s="29">
        <v>2214858</v>
      </c>
      <c r="B917" s="1">
        <v>136</v>
      </c>
      <c r="C917" s="1" t="s">
        <v>14</v>
      </c>
      <c r="D917" s="1" t="s">
        <v>43</v>
      </c>
      <c r="E917" s="1" t="s">
        <v>44</v>
      </c>
      <c r="F917" s="47">
        <v>1071</v>
      </c>
      <c r="G917" s="34">
        <v>872.5</v>
      </c>
      <c r="H917" s="1" t="s">
        <v>216</v>
      </c>
      <c r="I917" s="34">
        <v>7.6920000000000001E-3</v>
      </c>
      <c r="J917" s="34">
        <v>2646.3290000000002</v>
      </c>
      <c r="K917" s="35" t="str">
        <f t="shared" si="70"/>
        <v>Leenderbos, Groote Heide &amp; De Plateaux_H7150</v>
      </c>
      <c r="L917" s="36">
        <f>VLOOKUP(D917,DATA!A:F,5,FALSE)</f>
        <v>1.3726988247862192E-2</v>
      </c>
      <c r="M917" s="37">
        <f>VLOOKUP(D917,DATA!A:F,6,FALSE)</f>
        <v>1285.5</v>
      </c>
      <c r="N917" s="36">
        <f t="shared" si="71"/>
        <v>0.34386006690396365</v>
      </c>
      <c r="O917" s="36">
        <f t="shared" si="72"/>
        <v>0.34389625144868852</v>
      </c>
      <c r="P917" s="36">
        <f t="shared" si="73"/>
        <v>3.6184544724870982E-5</v>
      </c>
      <c r="Q917" s="36">
        <f t="shared" si="74"/>
        <v>0</v>
      </c>
    </row>
    <row r="918" spans="1:17" x14ac:dyDescent="0.3">
      <c r="A918" s="29">
        <v>2214859</v>
      </c>
      <c r="B918" s="1">
        <v>136</v>
      </c>
      <c r="C918" s="1" t="s">
        <v>14</v>
      </c>
      <c r="D918" s="1" t="s">
        <v>43</v>
      </c>
      <c r="E918" s="1" t="s">
        <v>44</v>
      </c>
      <c r="F918" s="47">
        <v>1071</v>
      </c>
      <c r="G918" s="34">
        <v>907.03</v>
      </c>
      <c r="H918" s="1" t="s">
        <v>216</v>
      </c>
      <c r="I918" s="34">
        <v>7.9860999999999994E-3</v>
      </c>
      <c r="J918" s="34">
        <v>118.29264999999999</v>
      </c>
      <c r="K918" s="35" t="str">
        <f t="shared" si="70"/>
        <v>Leenderbos, Groote Heide &amp; De Plateaux_H7150</v>
      </c>
      <c r="L918" s="36">
        <f>VLOOKUP(D918,DATA!A:F,5,FALSE)</f>
        <v>1.3726988247862192E-2</v>
      </c>
      <c r="M918" s="37">
        <f>VLOOKUP(D918,DATA!A:F,6,FALSE)</f>
        <v>1285.5</v>
      </c>
      <c r="N918" s="36">
        <f t="shared" si="71"/>
        <v>0.55122590452575559</v>
      </c>
      <c r="O918" s="36">
        <f t="shared" si="72"/>
        <v>0.55128600288302976</v>
      </c>
      <c r="P918" s="36">
        <f t="shared" si="73"/>
        <v>6.0098357274163128E-5</v>
      </c>
      <c r="Q918" s="36">
        <f t="shared" si="74"/>
        <v>0</v>
      </c>
    </row>
    <row r="919" spans="1:17" x14ac:dyDescent="0.3">
      <c r="A919" s="29">
        <v>2216373</v>
      </c>
      <c r="B919" s="1">
        <v>136</v>
      </c>
      <c r="C919" s="1" t="s">
        <v>14</v>
      </c>
      <c r="D919" s="1" t="s">
        <v>22</v>
      </c>
      <c r="E919" s="1" t="s">
        <v>23</v>
      </c>
      <c r="F919" s="47">
        <v>1857</v>
      </c>
      <c r="G919" s="34">
        <v>1121.6199999999999</v>
      </c>
      <c r="H919" s="1" t="s">
        <v>216</v>
      </c>
      <c r="I919" s="34">
        <v>9.5683000000000001E-3</v>
      </c>
      <c r="J919" s="34">
        <v>3664.9101999999998</v>
      </c>
      <c r="K919" s="35" t="str">
        <f t="shared" si="70"/>
        <v>Leenderbos, Groote Heide &amp; De Plateaux_H91E0C</v>
      </c>
      <c r="L919" s="36">
        <f>VLOOKUP(D919,DATA!A:F,5,FALSE)</f>
        <v>6.9280917156857415E-3</v>
      </c>
      <c r="M919" s="37">
        <f>VLOOKUP(D919,DATA!A:F,6,FALSE)</f>
        <v>2282</v>
      </c>
      <c r="N919" s="36">
        <f t="shared" si="71"/>
        <v>3.2245673886308383E-2</v>
      </c>
      <c r="O919" s="36">
        <f t="shared" si="72"/>
        <v>3.2247810835473519E-2</v>
      </c>
      <c r="P919" s="36">
        <f t="shared" si="73"/>
        <v>2.1369491651351824E-6</v>
      </c>
      <c r="Q919" s="36">
        <f t="shared" si="74"/>
        <v>0</v>
      </c>
    </row>
    <row r="920" spans="1:17" x14ac:dyDescent="0.3">
      <c r="A920" s="29">
        <v>2216374</v>
      </c>
      <c r="B920" s="1">
        <v>136</v>
      </c>
      <c r="C920" s="1" t="s">
        <v>14</v>
      </c>
      <c r="D920" s="1" t="s">
        <v>22</v>
      </c>
      <c r="E920" s="1" t="s">
        <v>23</v>
      </c>
      <c r="F920" s="47">
        <v>1857</v>
      </c>
      <c r="G920" s="34">
        <v>1190.2</v>
      </c>
      <c r="H920" s="1" t="s">
        <v>216</v>
      </c>
      <c r="I920" s="34">
        <v>1.02726E-2</v>
      </c>
      <c r="J920" s="34">
        <v>559.61800000000005</v>
      </c>
      <c r="K920" s="35" t="str">
        <f t="shared" si="70"/>
        <v>Leenderbos, Groote Heide &amp; De Plateaux_H91E0C</v>
      </c>
      <c r="L920" s="36">
        <f>VLOOKUP(D920,DATA!A:F,5,FALSE)</f>
        <v>6.9280917156857415E-3</v>
      </c>
      <c r="M920" s="37">
        <f>VLOOKUP(D920,DATA!A:F,6,FALSE)</f>
        <v>2282</v>
      </c>
      <c r="N920" s="36">
        <f t="shared" si="71"/>
        <v>5.1847997626690713E-2</v>
      </c>
      <c r="O920" s="36">
        <f t="shared" si="72"/>
        <v>5.185168584145048E-2</v>
      </c>
      <c r="P920" s="36">
        <f t="shared" si="73"/>
        <v>3.6882147597672166E-6</v>
      </c>
      <c r="Q920" s="36">
        <f t="shared" si="74"/>
        <v>0</v>
      </c>
    </row>
    <row r="921" spans="1:17" x14ac:dyDescent="0.3">
      <c r="A921" s="29">
        <v>2216386</v>
      </c>
      <c r="B921" s="1">
        <v>136</v>
      </c>
      <c r="C921" s="1" t="s">
        <v>14</v>
      </c>
      <c r="D921" s="1" t="s">
        <v>43</v>
      </c>
      <c r="E921" s="1" t="s">
        <v>44</v>
      </c>
      <c r="F921" s="47">
        <v>1071</v>
      </c>
      <c r="G921" s="34">
        <v>874.23</v>
      </c>
      <c r="H921" s="1" t="s">
        <v>216</v>
      </c>
      <c r="I921" s="34">
        <v>7.8163999999999994E-3</v>
      </c>
      <c r="J921" s="34">
        <v>1301.5083999999999</v>
      </c>
      <c r="K921" s="35" t="str">
        <f t="shared" si="70"/>
        <v>Leenderbos, Groote Heide &amp; De Plateaux_H7150</v>
      </c>
      <c r="L921" s="36">
        <f>VLOOKUP(D921,DATA!A:F,5,FALSE)</f>
        <v>1.3726988247862192E-2</v>
      </c>
      <c r="M921" s="37">
        <f>VLOOKUP(D921,DATA!A:F,6,FALSE)</f>
        <v>1285.5</v>
      </c>
      <c r="N921" s="36">
        <f t="shared" si="71"/>
        <v>0.35209458584720449</v>
      </c>
      <c r="O921" s="36">
        <f t="shared" si="72"/>
        <v>0.35213223304834074</v>
      </c>
      <c r="P921" s="36">
        <f t="shared" si="73"/>
        <v>3.7647201136248309E-5</v>
      </c>
      <c r="Q921" s="36">
        <f t="shared" si="74"/>
        <v>0</v>
      </c>
    </row>
    <row r="922" spans="1:17" x14ac:dyDescent="0.3">
      <c r="A922" s="29">
        <v>2217903</v>
      </c>
      <c r="B922" s="1">
        <v>136</v>
      </c>
      <c r="C922" s="1" t="s">
        <v>14</v>
      </c>
      <c r="D922" s="1" t="s">
        <v>22</v>
      </c>
      <c r="E922" s="1" t="s">
        <v>23</v>
      </c>
      <c r="F922" s="47">
        <v>1857</v>
      </c>
      <c r="G922" s="34">
        <v>1133.8599999999999</v>
      </c>
      <c r="H922" s="1" t="s">
        <v>216</v>
      </c>
      <c r="I922" s="34">
        <v>9.7593000000000003E-3</v>
      </c>
      <c r="J922" s="34">
        <v>5298.8027000000002</v>
      </c>
      <c r="K922" s="35" t="str">
        <f t="shared" si="70"/>
        <v>Leenderbos, Groote Heide &amp; De Plateaux_H91E0C</v>
      </c>
      <c r="L922" s="36">
        <f>VLOOKUP(D922,DATA!A:F,5,FALSE)</f>
        <v>6.9280917156857415E-3</v>
      </c>
      <c r="M922" s="37">
        <f>VLOOKUP(D922,DATA!A:F,6,FALSE)</f>
        <v>2282</v>
      </c>
      <c r="N922" s="36">
        <f t="shared" si="71"/>
        <v>3.5098387773423834E-2</v>
      </c>
      <c r="O922" s="36">
        <f t="shared" si="72"/>
        <v>3.5100760139358395E-2</v>
      </c>
      <c r="P922" s="36">
        <f t="shared" si="73"/>
        <v>2.372365934560916E-6</v>
      </c>
      <c r="Q922" s="36">
        <f t="shared" si="74"/>
        <v>0</v>
      </c>
    </row>
    <row r="923" spans="1:17" x14ac:dyDescent="0.3">
      <c r="A923" s="29">
        <v>2217915</v>
      </c>
      <c r="B923" s="1">
        <v>136</v>
      </c>
      <c r="C923" s="1" t="s">
        <v>14</v>
      </c>
      <c r="D923" s="1" t="s">
        <v>43</v>
      </c>
      <c r="E923" s="1" t="s">
        <v>44</v>
      </c>
      <c r="F923" s="47">
        <v>1071</v>
      </c>
      <c r="G923" s="34">
        <v>901.41</v>
      </c>
      <c r="H923" s="1" t="s">
        <v>216</v>
      </c>
      <c r="I923" s="34">
        <v>8.2553000000000001E-3</v>
      </c>
      <c r="J923" s="34">
        <v>1896.8586</v>
      </c>
      <c r="K923" s="35" t="str">
        <f t="shared" si="70"/>
        <v>Leenderbos, Groote Heide &amp; De Plateaux_H7150</v>
      </c>
      <c r="L923" s="36">
        <f>VLOOKUP(D923,DATA!A:F,5,FALSE)</f>
        <v>1.3726988247862192E-2</v>
      </c>
      <c r="M923" s="37">
        <f>VLOOKUP(D923,DATA!A:F,6,FALSE)</f>
        <v>1285.5</v>
      </c>
      <c r="N923" s="36">
        <f t="shared" si="71"/>
        <v>0.51050905898418397</v>
      </c>
      <c r="O923" s="36">
        <f t="shared" si="72"/>
        <v>0.5105666179709254</v>
      </c>
      <c r="P923" s="36">
        <f t="shared" si="73"/>
        <v>5.7558986741423901E-5</v>
      </c>
      <c r="Q923" s="36">
        <f t="shared" si="74"/>
        <v>0</v>
      </c>
    </row>
    <row r="924" spans="1:17" x14ac:dyDescent="0.3">
      <c r="A924" s="29">
        <v>2217916</v>
      </c>
      <c r="B924" s="1">
        <v>136</v>
      </c>
      <c r="C924" s="1" t="s">
        <v>14</v>
      </c>
      <c r="D924" s="1" t="s">
        <v>43</v>
      </c>
      <c r="E924" s="1" t="s">
        <v>44</v>
      </c>
      <c r="F924" s="47">
        <v>1071</v>
      </c>
      <c r="G924" s="34">
        <v>878.02</v>
      </c>
      <c r="H924" s="1" t="s">
        <v>216</v>
      </c>
      <c r="I924" s="34">
        <v>7.8283999999999992E-3</v>
      </c>
      <c r="J924" s="34">
        <v>283.43286000000001</v>
      </c>
      <c r="K924" s="35" t="str">
        <f t="shared" si="70"/>
        <v>Leenderbos, Groote Heide &amp; De Plateaux_H7150</v>
      </c>
      <c r="L924" s="36">
        <f>VLOOKUP(D924,DATA!A:F,5,FALSE)</f>
        <v>1.3726988247862192E-2</v>
      </c>
      <c r="M924" s="37">
        <f>VLOOKUP(D924,DATA!A:F,6,FALSE)</f>
        <v>1285.5</v>
      </c>
      <c r="N924" s="36">
        <f t="shared" si="71"/>
        <v>0.37082754844364491</v>
      </c>
      <c r="O924" s="36">
        <f t="shared" si="72"/>
        <v>0.37086725204895843</v>
      </c>
      <c r="P924" s="36">
        <f t="shared" si="73"/>
        <v>3.9703605313523571E-5</v>
      </c>
      <c r="Q924" s="36">
        <f t="shared" si="74"/>
        <v>0</v>
      </c>
    </row>
    <row r="925" spans="1:17" x14ac:dyDescent="0.3">
      <c r="A925" s="29">
        <v>2219431</v>
      </c>
      <c r="B925" s="1">
        <v>136</v>
      </c>
      <c r="C925" s="1" t="s">
        <v>14</v>
      </c>
      <c r="D925" s="1" t="s">
        <v>22</v>
      </c>
      <c r="E925" s="1" t="s">
        <v>23</v>
      </c>
      <c r="F925" s="47">
        <v>1857</v>
      </c>
      <c r="G925" s="34">
        <v>1004.08</v>
      </c>
      <c r="H925" s="1" t="s">
        <v>216</v>
      </c>
      <c r="I925" s="34">
        <v>8.6055999999999997E-3</v>
      </c>
      <c r="J925" s="34">
        <v>17.051472</v>
      </c>
      <c r="K925" s="35" t="str">
        <f t="shared" si="70"/>
        <v>Leenderbos, Groote Heide &amp; De Plateaux_H91E0C</v>
      </c>
      <c r="L925" s="36">
        <f>VLOOKUP(D925,DATA!A:F,5,FALSE)</f>
        <v>6.9280917156857415E-3</v>
      </c>
      <c r="M925" s="37">
        <f>VLOOKUP(D925,DATA!A:F,6,FALSE)</f>
        <v>2282</v>
      </c>
      <c r="N925" s="36">
        <f t="shared" si="71"/>
        <v>1.4285365702349338E-2</v>
      </c>
      <c r="O925" s="36">
        <f t="shared" si="72"/>
        <v>1.4286217305078253E-2</v>
      </c>
      <c r="P925" s="36">
        <f t="shared" si="73"/>
        <v>8.5160272891501854E-7</v>
      </c>
      <c r="Q925" s="36">
        <f t="shared" si="74"/>
        <v>0</v>
      </c>
    </row>
    <row r="926" spans="1:17" x14ac:dyDescent="0.3">
      <c r="A926" s="29">
        <v>2219432</v>
      </c>
      <c r="B926" s="1">
        <v>136</v>
      </c>
      <c r="C926" s="1" t="s">
        <v>14</v>
      </c>
      <c r="D926" s="1" t="s">
        <v>22</v>
      </c>
      <c r="E926" s="1" t="s">
        <v>23</v>
      </c>
      <c r="F926" s="47">
        <v>1857</v>
      </c>
      <c r="G926" s="34">
        <v>1034.29</v>
      </c>
      <c r="H926" s="1" t="s">
        <v>216</v>
      </c>
      <c r="I926" s="34">
        <v>8.9955E-3</v>
      </c>
      <c r="J926" s="34">
        <v>878.82183999999995</v>
      </c>
      <c r="K926" s="35" t="str">
        <f t="shared" si="70"/>
        <v>Leenderbos, Groote Heide &amp; De Plateaux_H91E0C</v>
      </c>
      <c r="L926" s="36">
        <f>VLOOKUP(D926,DATA!A:F,5,FALSE)</f>
        <v>6.9280917156857415E-3</v>
      </c>
      <c r="M926" s="37">
        <f>VLOOKUP(D926,DATA!A:F,6,FALSE)</f>
        <v>2282</v>
      </c>
      <c r="N926" s="36">
        <f t="shared" si="71"/>
        <v>1.7610583015912531E-2</v>
      </c>
      <c r="O926" s="36">
        <f t="shared" si="72"/>
        <v>1.7611680377388961E-2</v>
      </c>
      <c r="P926" s="36">
        <f t="shared" si="73"/>
        <v>1.0973614764306361E-6</v>
      </c>
      <c r="Q926" s="36">
        <f t="shared" si="74"/>
        <v>0</v>
      </c>
    </row>
    <row r="927" spans="1:17" x14ac:dyDescent="0.3">
      <c r="A927" s="29">
        <v>2219444</v>
      </c>
      <c r="B927" s="1">
        <v>136</v>
      </c>
      <c r="C927" s="1" t="s">
        <v>14</v>
      </c>
      <c r="D927" s="1" t="s">
        <v>43</v>
      </c>
      <c r="E927" s="1" t="s">
        <v>44</v>
      </c>
      <c r="F927" s="47">
        <v>1071</v>
      </c>
      <c r="G927" s="34">
        <v>862.02</v>
      </c>
      <c r="H927" s="1" t="s">
        <v>216</v>
      </c>
      <c r="I927" s="34">
        <v>7.8358000000000004E-3</v>
      </c>
      <c r="J927" s="34">
        <v>2298.5671000000002</v>
      </c>
      <c r="K927" s="35" t="str">
        <f t="shared" si="70"/>
        <v>Leenderbos, Groote Heide &amp; De Plateaux_H7150</v>
      </c>
      <c r="L927" s="36">
        <f>VLOOKUP(D927,DATA!A:F,5,FALSE)</f>
        <v>1.3726988247862192E-2</v>
      </c>
      <c r="M927" s="37">
        <f>VLOOKUP(D927,DATA!A:F,6,FALSE)</f>
        <v>1285.5</v>
      </c>
      <c r="N927" s="36">
        <f t="shared" si="71"/>
        <v>0.29792351718971027</v>
      </c>
      <c r="O927" s="36">
        <f t="shared" si="72"/>
        <v>0.29795546865739109</v>
      </c>
      <c r="P927" s="36">
        <f t="shared" si="73"/>
        <v>3.1951467680813028E-5</v>
      </c>
      <c r="Q927" s="36">
        <f t="shared" si="74"/>
        <v>0</v>
      </c>
    </row>
    <row r="928" spans="1:17" x14ac:dyDescent="0.3">
      <c r="A928" s="29">
        <v>2220962</v>
      </c>
      <c r="B928" s="1">
        <v>136</v>
      </c>
      <c r="C928" s="1" t="s">
        <v>14</v>
      </c>
      <c r="D928" s="1" t="s">
        <v>22</v>
      </c>
      <c r="E928" s="1" t="s">
        <v>23</v>
      </c>
      <c r="F928" s="47">
        <v>1857</v>
      </c>
      <c r="G928" s="34">
        <v>989.39</v>
      </c>
      <c r="H928" s="1" t="s">
        <v>216</v>
      </c>
      <c r="I928" s="34">
        <v>8.8182999999999994E-3</v>
      </c>
      <c r="J928" s="34">
        <v>916.88070000000005</v>
      </c>
      <c r="K928" s="35" t="str">
        <f t="shared" si="70"/>
        <v>Leenderbos, Groote Heide &amp; De Plateaux_H91E0C</v>
      </c>
      <c r="L928" s="36">
        <f>VLOOKUP(D928,DATA!A:F,5,FALSE)</f>
        <v>6.9280917156857415E-3</v>
      </c>
      <c r="M928" s="37">
        <f>VLOOKUP(D928,DATA!A:F,6,FALSE)</f>
        <v>2282</v>
      </c>
      <c r="N928" s="36">
        <f t="shared" si="71"/>
        <v>1.2903205798099537E-2</v>
      </c>
      <c r="O928" s="36">
        <f t="shared" si="72"/>
        <v>1.2903994028795308E-2</v>
      </c>
      <c r="P928" s="36">
        <f t="shared" si="73"/>
        <v>7.8823069577134419E-7</v>
      </c>
      <c r="Q928" s="36">
        <f t="shared" si="74"/>
        <v>0</v>
      </c>
    </row>
    <row r="929" spans="1:17" x14ac:dyDescent="0.3">
      <c r="A929" s="29">
        <v>2220974</v>
      </c>
      <c r="B929" s="1">
        <v>136</v>
      </c>
      <c r="C929" s="1" t="s">
        <v>14</v>
      </c>
      <c r="D929" s="1" t="s">
        <v>43</v>
      </c>
      <c r="E929" s="1" t="s">
        <v>44</v>
      </c>
      <c r="F929" s="47">
        <v>1071</v>
      </c>
      <c r="G929" s="34">
        <v>916.62</v>
      </c>
      <c r="H929" s="1" t="s">
        <v>216</v>
      </c>
      <c r="I929" s="34">
        <v>8.3189000000000006E-3</v>
      </c>
      <c r="J929" s="34">
        <v>2348.7294999999999</v>
      </c>
      <c r="K929" s="35" t="str">
        <f t="shared" si="70"/>
        <v>Leenderbos, Groote Heide &amp; De Plateaux_H7150</v>
      </c>
      <c r="L929" s="36">
        <f>VLOOKUP(D929,DATA!A:F,5,FALSE)</f>
        <v>1.3726988247862192E-2</v>
      </c>
      <c r="M929" s="37">
        <f>VLOOKUP(D929,DATA!A:F,6,FALSE)</f>
        <v>1285.5</v>
      </c>
      <c r="N929" s="36">
        <f t="shared" si="71"/>
        <v>0.62829591648493033</v>
      </c>
      <c r="O929" s="36">
        <f t="shared" si="72"/>
        <v>0.62836721699316544</v>
      </c>
      <c r="P929" s="36">
        <f t="shared" si="73"/>
        <v>7.1300508235117022E-5</v>
      </c>
      <c r="Q929" s="36">
        <f t="shared" si="74"/>
        <v>0</v>
      </c>
    </row>
    <row r="930" spans="1:17" x14ac:dyDescent="0.3">
      <c r="A930" s="29">
        <v>2224020</v>
      </c>
      <c r="B930" s="1">
        <v>136</v>
      </c>
      <c r="C930" s="1" t="s">
        <v>14</v>
      </c>
      <c r="D930" s="1" t="s">
        <v>22</v>
      </c>
      <c r="E930" s="1" t="s">
        <v>23</v>
      </c>
      <c r="F930" s="47">
        <v>1857</v>
      </c>
      <c r="G930" s="34">
        <v>1117.92</v>
      </c>
      <c r="H930" s="1" t="s">
        <v>216</v>
      </c>
      <c r="I930" s="34">
        <v>1.02326E-2</v>
      </c>
      <c r="J930" s="34">
        <v>1208.8245999999999</v>
      </c>
      <c r="K930" s="35" t="str">
        <f t="shared" si="70"/>
        <v>Leenderbos, Groote Heide &amp; De Plateaux_H91E0C</v>
      </c>
      <c r="L930" s="36">
        <f>VLOOKUP(D930,DATA!A:F,5,FALSE)</f>
        <v>6.9280917156857415E-3</v>
      </c>
      <c r="M930" s="37">
        <f>VLOOKUP(D930,DATA!A:F,6,FALSE)</f>
        <v>2282</v>
      </c>
      <c r="N930" s="36">
        <f t="shared" si="71"/>
        <v>3.1429851080372551E-2</v>
      </c>
      <c r="O930" s="36">
        <f t="shared" si="72"/>
        <v>3.1432078596279708E-2</v>
      </c>
      <c r="P930" s="36">
        <f t="shared" si="73"/>
        <v>2.2275159071577511E-6</v>
      </c>
      <c r="Q930" s="36">
        <f t="shared" si="74"/>
        <v>0</v>
      </c>
    </row>
    <row r="931" spans="1:17" x14ac:dyDescent="0.3">
      <c r="A931" s="29">
        <v>2225549</v>
      </c>
      <c r="B931" s="1">
        <v>136</v>
      </c>
      <c r="C931" s="1" t="s">
        <v>14</v>
      </c>
      <c r="D931" s="1" t="s">
        <v>22</v>
      </c>
      <c r="E931" s="1" t="s">
        <v>23</v>
      </c>
      <c r="F931" s="47">
        <v>1857</v>
      </c>
      <c r="G931" s="34">
        <v>1130.0999999999999</v>
      </c>
      <c r="H931" s="1" t="s">
        <v>216</v>
      </c>
      <c r="I931" s="34">
        <v>1.03503E-2</v>
      </c>
      <c r="J931" s="34">
        <v>2306.9180000000001</v>
      </c>
      <c r="K931" s="35" t="str">
        <f t="shared" si="70"/>
        <v>Leenderbos, Groote Heide &amp; De Plateaux_H91E0C</v>
      </c>
      <c r="L931" s="36">
        <f>VLOOKUP(D931,DATA!A:F,5,FALSE)</f>
        <v>6.9280917156857415E-3</v>
      </c>
      <c r="M931" s="37">
        <f>VLOOKUP(D931,DATA!A:F,6,FALSE)</f>
        <v>2282</v>
      </c>
      <c r="N931" s="36">
        <f t="shared" si="71"/>
        <v>3.4196202406771611E-2</v>
      </c>
      <c r="O931" s="36">
        <f t="shared" si="72"/>
        <v>3.4198653791454689E-2</v>
      </c>
      <c r="P931" s="36">
        <f t="shared" si="73"/>
        <v>2.4513846830775954E-6</v>
      </c>
      <c r="Q931" s="36">
        <f t="shared" si="74"/>
        <v>0</v>
      </c>
    </row>
    <row r="932" spans="1:17" x14ac:dyDescent="0.3">
      <c r="A932" s="29">
        <v>2225550</v>
      </c>
      <c r="B932" s="1">
        <v>136</v>
      </c>
      <c r="C932" s="1" t="s">
        <v>14</v>
      </c>
      <c r="D932" s="1" t="s">
        <v>28</v>
      </c>
      <c r="E932" s="1" t="s">
        <v>29</v>
      </c>
      <c r="F932" s="47">
        <v>1786</v>
      </c>
      <c r="G932" s="34">
        <v>1080.9000000000001</v>
      </c>
      <c r="H932" s="1" t="s">
        <v>216</v>
      </c>
      <c r="I932" s="34">
        <v>9.7064000000000004E-3</v>
      </c>
      <c r="J932" s="34">
        <v>959.84739999999999</v>
      </c>
      <c r="K932" s="35" t="str">
        <f t="shared" si="70"/>
        <v>Leenderbos, Groote Heide &amp; De Plateaux_H91D0</v>
      </c>
      <c r="L932" s="36">
        <f>VLOOKUP(D932,DATA!A:F,5,FALSE)</f>
        <v>6.9280917156857415E-3</v>
      </c>
      <c r="M932" s="37">
        <f>VLOOKUP(D932,DATA!A:F,6,FALSE)</f>
        <v>2211</v>
      </c>
      <c r="N932" s="36">
        <f t="shared" si="71"/>
        <v>3.9769140474167318E-2</v>
      </c>
      <c r="O932" s="36">
        <f t="shared" si="72"/>
        <v>3.9771813849023334E-2</v>
      </c>
      <c r="P932" s="36">
        <f t="shared" si="73"/>
        <v>2.6733748560159309E-6</v>
      </c>
      <c r="Q932" s="36">
        <f t="shared" si="74"/>
        <v>0</v>
      </c>
    </row>
    <row r="933" spans="1:17" x14ac:dyDescent="0.3">
      <c r="A933" s="29">
        <v>2227079</v>
      </c>
      <c r="B933" s="1">
        <v>136</v>
      </c>
      <c r="C933" s="1" t="s">
        <v>14</v>
      </c>
      <c r="D933" s="1" t="s">
        <v>22</v>
      </c>
      <c r="E933" s="1" t="s">
        <v>23</v>
      </c>
      <c r="F933" s="47">
        <v>1857</v>
      </c>
      <c r="G933" s="34">
        <v>1116.8599999999999</v>
      </c>
      <c r="H933" s="1" t="s">
        <v>216</v>
      </c>
      <c r="I933" s="34">
        <v>1.02792E-2</v>
      </c>
      <c r="J933" s="34">
        <v>651.52610000000004</v>
      </c>
      <c r="K933" s="35" t="str">
        <f t="shared" si="70"/>
        <v>Leenderbos, Groote Heide &amp; De Plateaux_H91E0C</v>
      </c>
      <c r="L933" s="36">
        <f>VLOOKUP(D933,DATA!A:F,5,FALSE)</f>
        <v>6.9280917156857415E-3</v>
      </c>
      <c r="M933" s="37">
        <f>VLOOKUP(D933,DATA!A:F,6,FALSE)</f>
        <v>2282</v>
      </c>
      <c r="N933" s="36">
        <f t="shared" si="71"/>
        <v>3.1199954457834533E-2</v>
      </c>
      <c r="O933" s="36">
        <f t="shared" si="72"/>
        <v>3.1202175755899834E-2</v>
      </c>
      <c r="P933" s="36">
        <f t="shared" si="73"/>
        <v>2.2212980653017744E-6</v>
      </c>
      <c r="Q933" s="36">
        <f t="shared" si="74"/>
        <v>0</v>
      </c>
    </row>
    <row r="934" spans="1:17" x14ac:dyDescent="0.3">
      <c r="A934" s="29">
        <v>2227080</v>
      </c>
      <c r="B934" s="1">
        <v>136</v>
      </c>
      <c r="C934" s="1" t="s">
        <v>14</v>
      </c>
      <c r="D934" s="1" t="s">
        <v>28</v>
      </c>
      <c r="E934" s="1" t="s">
        <v>29</v>
      </c>
      <c r="F934" s="47">
        <v>1786</v>
      </c>
      <c r="G934" s="34">
        <v>1104.6199999999999</v>
      </c>
      <c r="H934" s="1" t="s">
        <v>216</v>
      </c>
      <c r="I934" s="34">
        <v>1.0172199999999999E-2</v>
      </c>
      <c r="J934" s="34">
        <v>291.82024999999999</v>
      </c>
      <c r="K934" s="35" t="str">
        <f t="shared" si="70"/>
        <v>Leenderbos, Groote Heide &amp; De Plateaux_H91D0</v>
      </c>
      <c r="L934" s="36">
        <f>VLOOKUP(D934,DATA!A:F,5,FALSE)</f>
        <v>6.9280917156857415E-3</v>
      </c>
      <c r="M934" s="37">
        <f>VLOOKUP(D934,DATA!A:F,6,FALSE)</f>
        <v>2211</v>
      </c>
      <c r="N934" s="36">
        <f t="shared" si="71"/>
        <v>4.6868909894619178E-2</v>
      </c>
      <c r="O934" s="36">
        <f t="shared" si="72"/>
        <v>4.6872211499238405E-2</v>
      </c>
      <c r="P934" s="36">
        <f t="shared" si="73"/>
        <v>3.3016046192269055E-6</v>
      </c>
      <c r="Q934" s="36">
        <f t="shared" si="74"/>
        <v>0</v>
      </c>
    </row>
    <row r="935" spans="1:17" x14ac:dyDescent="0.3">
      <c r="A935" s="29">
        <v>2228607</v>
      </c>
      <c r="B935" s="1">
        <v>136</v>
      </c>
      <c r="C935" s="1" t="s">
        <v>14</v>
      </c>
      <c r="D935" s="1" t="s">
        <v>22</v>
      </c>
      <c r="E935" s="1" t="s">
        <v>23</v>
      </c>
      <c r="F935" s="47">
        <v>1857</v>
      </c>
      <c r="G935" s="34">
        <v>1140.3499999999999</v>
      </c>
      <c r="H935" s="1" t="s">
        <v>216</v>
      </c>
      <c r="I935" s="34">
        <v>1.0556400000000001E-2</v>
      </c>
      <c r="J935" s="34">
        <v>896.86369999999999</v>
      </c>
      <c r="K935" s="35" t="str">
        <f t="shared" si="70"/>
        <v>Leenderbos, Groote Heide &amp; De Plateaux_H91E0C</v>
      </c>
      <c r="L935" s="36">
        <f>VLOOKUP(D935,DATA!A:F,5,FALSE)</f>
        <v>6.9280917156857415E-3</v>
      </c>
      <c r="M935" s="37">
        <f>VLOOKUP(D935,DATA!A:F,6,FALSE)</f>
        <v>2282</v>
      </c>
      <c r="N935" s="36">
        <f t="shared" si="71"/>
        <v>3.6711952044605173E-2</v>
      </c>
      <c r="O935" s="36">
        <f t="shared" si="72"/>
        <v>3.6714636111565585E-2</v>
      </c>
      <c r="P935" s="36">
        <f t="shared" si="73"/>
        <v>2.6840669604122347E-6</v>
      </c>
      <c r="Q935" s="36">
        <f t="shared" si="74"/>
        <v>0</v>
      </c>
    </row>
    <row r="936" spans="1:17" x14ac:dyDescent="0.3">
      <c r="A936" s="29">
        <v>2230137</v>
      </c>
      <c r="B936" s="1">
        <v>136</v>
      </c>
      <c r="C936" s="1" t="s">
        <v>14</v>
      </c>
      <c r="D936" s="1" t="s">
        <v>22</v>
      </c>
      <c r="E936" s="1" t="s">
        <v>23</v>
      </c>
      <c r="F936" s="47">
        <v>1857</v>
      </c>
      <c r="G936" s="34">
        <v>1093.21</v>
      </c>
      <c r="H936" s="1" t="s">
        <v>216</v>
      </c>
      <c r="I936" s="34">
        <v>1.0146199999999999E-2</v>
      </c>
      <c r="J936" s="34">
        <v>1.4743614E-2</v>
      </c>
      <c r="K936" s="35" t="str">
        <f t="shared" si="70"/>
        <v>Leenderbos, Groote Heide &amp; De Plateaux_H91E0C</v>
      </c>
      <c r="L936" s="36">
        <f>VLOOKUP(D936,DATA!A:F,5,FALSE)</f>
        <v>6.9280917156857415E-3</v>
      </c>
      <c r="M936" s="37">
        <f>VLOOKUP(D936,DATA!A:F,6,FALSE)</f>
        <v>2282</v>
      </c>
      <c r="N936" s="36">
        <f t="shared" si="71"/>
        <v>2.6485950423278729E-2</v>
      </c>
      <c r="O936" s="36">
        <f t="shared" si="72"/>
        <v>2.6487811793761962E-2</v>
      </c>
      <c r="P936" s="36">
        <f t="shared" si="73"/>
        <v>1.8613704832332045E-6</v>
      </c>
      <c r="Q936" s="36">
        <f t="shared" si="74"/>
        <v>0</v>
      </c>
    </row>
    <row r="937" spans="1:17" x14ac:dyDescent="0.3">
      <c r="A937" s="29">
        <v>2230140</v>
      </c>
      <c r="B937" s="1">
        <v>136</v>
      </c>
      <c r="C937" s="1" t="s">
        <v>14</v>
      </c>
      <c r="D937" s="1" t="s">
        <v>28</v>
      </c>
      <c r="E937" s="1" t="s">
        <v>29</v>
      </c>
      <c r="F937" s="47">
        <v>1786</v>
      </c>
      <c r="G937" s="34">
        <v>1383.86</v>
      </c>
      <c r="H937" s="1" t="s">
        <v>216</v>
      </c>
      <c r="I937" s="34">
        <v>1.3282199999999999E-2</v>
      </c>
      <c r="J937" s="34">
        <v>1208.3561999999999</v>
      </c>
      <c r="K937" s="35" t="str">
        <f t="shared" si="70"/>
        <v>Leenderbos, Groote Heide &amp; De Plateaux_H91D0</v>
      </c>
      <c r="L937" s="36">
        <f>VLOOKUP(D937,DATA!A:F,5,FALSE)</f>
        <v>6.9280917156857415E-3</v>
      </c>
      <c r="M937" s="37">
        <f>VLOOKUP(D937,DATA!A:F,6,FALSE)</f>
        <v>2211</v>
      </c>
      <c r="N937" s="36">
        <f t="shared" si="71"/>
        <v>0.32349494570750298</v>
      </c>
      <c r="O937" s="36">
        <f t="shared" si="72"/>
        <v>0.32352461886749367</v>
      </c>
      <c r="P937" s="36">
        <f t="shared" si="73"/>
        <v>2.9673159990695197E-5</v>
      </c>
      <c r="Q937" s="36">
        <f t="shared" si="74"/>
        <v>0</v>
      </c>
    </row>
    <row r="938" spans="1:17" x14ac:dyDescent="0.3">
      <c r="A938" s="29">
        <v>2231668</v>
      </c>
      <c r="B938" s="1">
        <v>136</v>
      </c>
      <c r="C938" s="1" t="s">
        <v>14</v>
      </c>
      <c r="D938" s="1" t="s">
        <v>28</v>
      </c>
      <c r="E938" s="1" t="s">
        <v>29</v>
      </c>
      <c r="F938" s="47">
        <v>1786</v>
      </c>
      <c r="G938" s="34">
        <v>1414.16</v>
      </c>
      <c r="H938" s="1" t="s">
        <v>216</v>
      </c>
      <c r="I938" s="34">
        <v>1.3500099999999999E-2</v>
      </c>
      <c r="J938" s="34">
        <v>4.3605859999999996E-3</v>
      </c>
      <c r="K938" s="35" t="str">
        <f t="shared" si="70"/>
        <v>Leenderbos, Groote Heide &amp; De Plateaux_H91D0</v>
      </c>
      <c r="L938" s="36">
        <f>VLOOKUP(D938,DATA!A:F,5,FALSE)</f>
        <v>6.9280917156857415E-3</v>
      </c>
      <c r="M938" s="37">
        <f>VLOOKUP(D938,DATA!A:F,6,FALSE)</f>
        <v>2211</v>
      </c>
      <c r="N938" s="36">
        <f t="shared" si="71"/>
        <v>0.39875585293730964</v>
      </c>
      <c r="O938" s="36">
        <f t="shared" si="72"/>
        <v>0.39879300154966374</v>
      </c>
      <c r="P938" s="36">
        <f t="shared" si="73"/>
        <v>3.714861235409872E-5</v>
      </c>
      <c r="Q938" s="36">
        <f t="shared" si="74"/>
        <v>0</v>
      </c>
    </row>
    <row r="939" spans="1:17" x14ac:dyDescent="0.3">
      <c r="A939" s="29">
        <v>2233198</v>
      </c>
      <c r="B939" s="1">
        <v>136</v>
      </c>
      <c r="C939" s="1" t="s">
        <v>14</v>
      </c>
      <c r="D939" s="1" t="s">
        <v>28</v>
      </c>
      <c r="E939" s="1" t="s">
        <v>29</v>
      </c>
      <c r="F939" s="47">
        <v>1786</v>
      </c>
      <c r="G939" s="34">
        <v>1168.6099999999999</v>
      </c>
      <c r="H939" s="1" t="s">
        <v>216</v>
      </c>
      <c r="I939" s="34">
        <v>1.08822E-2</v>
      </c>
      <c r="J939" s="34">
        <v>294.63342</v>
      </c>
      <c r="K939" s="35" t="str">
        <f t="shared" si="70"/>
        <v>Leenderbos, Groote Heide &amp; De Plateaux_H91D0</v>
      </c>
      <c r="L939" s="36">
        <f>VLOOKUP(D939,DATA!A:F,5,FALSE)</f>
        <v>6.9280917156857415E-3</v>
      </c>
      <c r="M939" s="37">
        <f>VLOOKUP(D939,DATA!A:F,6,FALSE)</f>
        <v>2211</v>
      </c>
      <c r="N939" s="36">
        <f t="shared" si="71"/>
        <v>7.2997245126685262E-2</v>
      </c>
      <c r="O939" s="36">
        <f t="shared" si="72"/>
        <v>7.3002744788832299E-2</v>
      </c>
      <c r="P939" s="36">
        <f t="shared" si="73"/>
        <v>5.4996621470376761E-6</v>
      </c>
      <c r="Q939" s="36">
        <f t="shared" si="74"/>
        <v>0</v>
      </c>
    </row>
    <row r="940" spans="1:17" x14ac:dyDescent="0.3">
      <c r="A940" s="29">
        <v>2236256</v>
      </c>
      <c r="B940" s="1">
        <v>136</v>
      </c>
      <c r="C940" s="1" t="s">
        <v>14</v>
      </c>
      <c r="D940" s="1" t="s">
        <v>28</v>
      </c>
      <c r="E940" s="1" t="s">
        <v>29</v>
      </c>
      <c r="F940" s="47">
        <v>1786</v>
      </c>
      <c r="G940" s="34">
        <v>1074.02</v>
      </c>
      <c r="H940" s="1" t="s">
        <v>216</v>
      </c>
      <c r="I940" s="34">
        <v>1.02352E-2</v>
      </c>
      <c r="J940" s="34">
        <v>686.94115999999997</v>
      </c>
      <c r="K940" s="35" t="str">
        <f t="shared" si="70"/>
        <v>Leenderbos, Groote Heide &amp; De Plateaux_H91D0</v>
      </c>
      <c r="L940" s="36">
        <f>VLOOKUP(D940,DATA!A:F,5,FALSE)</f>
        <v>6.9280917156857415E-3</v>
      </c>
      <c r="M940" s="37">
        <f>VLOOKUP(D940,DATA!A:F,6,FALSE)</f>
        <v>2211</v>
      </c>
      <c r="N940" s="36">
        <f t="shared" si="71"/>
        <v>3.7918703527435128E-2</v>
      </c>
      <c r="O940" s="36">
        <f t="shared" si="72"/>
        <v>3.7921391433691005E-2</v>
      </c>
      <c r="P940" s="36">
        <f t="shared" si="73"/>
        <v>2.687906255877115E-6</v>
      </c>
      <c r="Q940" s="36">
        <f t="shared" si="74"/>
        <v>0</v>
      </c>
    </row>
    <row r="941" spans="1:17" x14ac:dyDescent="0.3">
      <c r="A941" s="29">
        <v>2237782</v>
      </c>
      <c r="B941" s="1">
        <v>136</v>
      </c>
      <c r="C941" s="1" t="s">
        <v>14</v>
      </c>
      <c r="D941" s="1" t="s">
        <v>22</v>
      </c>
      <c r="E941" s="1" t="s">
        <v>23</v>
      </c>
      <c r="F941" s="47">
        <v>1857</v>
      </c>
      <c r="G941" s="34">
        <v>1065.29</v>
      </c>
      <c r="H941" s="1" t="s">
        <v>216</v>
      </c>
      <c r="I941" s="34">
        <v>1.0269E-2</v>
      </c>
      <c r="J941" s="34">
        <v>1130.5818999999999</v>
      </c>
      <c r="K941" s="35" t="str">
        <f t="shared" si="70"/>
        <v>Leenderbos, Groote Heide &amp; De Plateaux_H91E0C</v>
      </c>
      <c r="L941" s="36">
        <f>VLOOKUP(D941,DATA!A:F,5,FALSE)</f>
        <v>6.9280917156857415E-3</v>
      </c>
      <c r="M941" s="37">
        <f>VLOOKUP(D941,DATA!A:F,6,FALSE)</f>
        <v>2282</v>
      </c>
      <c r="N941" s="36">
        <f t="shared" si="71"/>
        <v>2.1828766891293629E-2</v>
      </c>
      <c r="O941" s="36">
        <f t="shared" si="72"/>
        <v>2.183031960581977E-2</v>
      </c>
      <c r="P941" s="36">
        <f t="shared" si="73"/>
        <v>1.5527145261415298E-6</v>
      </c>
      <c r="Q941" s="36">
        <f t="shared" si="74"/>
        <v>0</v>
      </c>
    </row>
    <row r="942" spans="1:17" x14ac:dyDescent="0.3">
      <c r="A942" s="29">
        <v>2237784</v>
      </c>
      <c r="B942" s="1">
        <v>136</v>
      </c>
      <c r="C942" s="1" t="s">
        <v>14</v>
      </c>
      <c r="D942" s="1" t="s">
        <v>28</v>
      </c>
      <c r="E942" s="1" t="s">
        <v>29</v>
      </c>
      <c r="F942" s="47">
        <v>1786</v>
      </c>
      <c r="G942" s="34">
        <v>1085.81</v>
      </c>
      <c r="H942" s="1" t="s">
        <v>216</v>
      </c>
      <c r="I942" s="34">
        <v>1.03871E-2</v>
      </c>
      <c r="J942" s="34">
        <v>319.52084000000002</v>
      </c>
      <c r="K942" s="35" t="str">
        <f t="shared" si="70"/>
        <v>Leenderbos, Groote Heide &amp; De Plateaux_H91D0</v>
      </c>
      <c r="L942" s="36">
        <f>VLOOKUP(D942,DATA!A:F,5,FALSE)</f>
        <v>6.9280917156857415E-3</v>
      </c>
      <c r="M942" s="37">
        <f>VLOOKUP(D942,DATA!A:F,6,FALSE)</f>
        <v>2211</v>
      </c>
      <c r="N942" s="36">
        <f t="shared" si="71"/>
        <v>4.114467096323067E-2</v>
      </c>
      <c r="O942" s="36">
        <f t="shared" si="72"/>
        <v>4.1147630736356869E-2</v>
      </c>
      <c r="P942" s="36">
        <f t="shared" si="73"/>
        <v>2.9597731261987725E-6</v>
      </c>
      <c r="Q942" s="36">
        <f t="shared" si="74"/>
        <v>0</v>
      </c>
    </row>
    <row r="943" spans="1:17" x14ac:dyDescent="0.3">
      <c r="A943" s="29">
        <v>2237785</v>
      </c>
      <c r="B943" s="1">
        <v>136</v>
      </c>
      <c r="C943" s="1" t="s">
        <v>14</v>
      </c>
      <c r="D943" s="1" t="s">
        <v>28</v>
      </c>
      <c r="E943" s="1" t="s">
        <v>29</v>
      </c>
      <c r="F943" s="47">
        <v>1786</v>
      </c>
      <c r="G943" s="34">
        <v>1192.27</v>
      </c>
      <c r="H943" s="1" t="s">
        <v>216</v>
      </c>
      <c r="I943" s="34">
        <v>1.13913E-2</v>
      </c>
      <c r="J943" s="34">
        <v>557.97424000000001</v>
      </c>
      <c r="K943" s="35" t="str">
        <f t="shared" si="70"/>
        <v>Leenderbos, Groote Heide &amp; De Plateaux_H91D0</v>
      </c>
      <c r="L943" s="36">
        <f>VLOOKUP(D943,DATA!A:F,5,FALSE)</f>
        <v>6.9280917156857415E-3</v>
      </c>
      <c r="M943" s="37">
        <f>VLOOKUP(D943,DATA!A:F,6,FALSE)</f>
        <v>2211</v>
      </c>
      <c r="N943" s="36">
        <f t="shared" si="71"/>
        <v>8.5988222509708639E-2</v>
      </c>
      <c r="O943" s="36">
        <f t="shared" si="72"/>
        <v>8.5995003129526293E-2</v>
      </c>
      <c r="P943" s="36">
        <f t="shared" si="73"/>
        <v>6.7806198176534327E-6</v>
      </c>
      <c r="Q943" s="36">
        <f t="shared" si="74"/>
        <v>0</v>
      </c>
    </row>
    <row r="944" spans="1:17" x14ac:dyDescent="0.3">
      <c r="A944" s="29">
        <v>2239283</v>
      </c>
      <c r="B944" s="1">
        <v>136</v>
      </c>
      <c r="C944" s="1" t="s">
        <v>14</v>
      </c>
      <c r="D944" s="1" t="s">
        <v>22</v>
      </c>
      <c r="E944" s="1" t="s">
        <v>23</v>
      </c>
      <c r="F944" s="47">
        <v>1857</v>
      </c>
      <c r="G944" s="34">
        <v>1585.54</v>
      </c>
      <c r="H944" s="1" t="s">
        <v>216</v>
      </c>
      <c r="I944" s="34">
        <v>1.6671999999999999E-2</v>
      </c>
      <c r="J944" s="34">
        <v>414.14988888900001</v>
      </c>
      <c r="K944" s="35" t="str">
        <f t="shared" si="70"/>
        <v>Leenderbos, Groote Heide &amp; De Plateaux_H91E0C</v>
      </c>
      <c r="L944" s="36">
        <f>VLOOKUP(D944,DATA!A:F,5,FALSE)</f>
        <v>6.9280917156857415E-3</v>
      </c>
      <c r="M944" s="37">
        <f>VLOOKUP(D944,DATA!A:F,6,FALSE)</f>
        <v>2282</v>
      </c>
      <c r="N944" s="36">
        <f t="shared" si="71"/>
        <v>0.7961545306830935</v>
      </c>
      <c r="O944" s="36">
        <f t="shared" si="72"/>
        <v>0.79624576366934463</v>
      </c>
      <c r="P944" s="36">
        <f t="shared" si="73"/>
        <v>9.1232986251132964E-5</v>
      </c>
      <c r="Q944" s="36">
        <f t="shared" si="74"/>
        <v>0</v>
      </c>
    </row>
    <row r="945" spans="1:17" x14ac:dyDescent="0.3">
      <c r="A945" s="29">
        <v>2239311</v>
      </c>
      <c r="B945" s="1">
        <v>136</v>
      </c>
      <c r="C945" s="1" t="s">
        <v>14</v>
      </c>
      <c r="D945" s="1" t="s">
        <v>22</v>
      </c>
      <c r="E945" s="1" t="s">
        <v>23</v>
      </c>
      <c r="F945" s="47">
        <v>1857</v>
      </c>
      <c r="G945" s="34">
        <v>1191.01</v>
      </c>
      <c r="H945" s="1" t="s">
        <v>216</v>
      </c>
      <c r="I945" s="34">
        <v>1.15659E-2</v>
      </c>
      <c r="J945" s="34">
        <v>1559.7873999999999</v>
      </c>
      <c r="K945" s="35" t="str">
        <f t="shared" si="70"/>
        <v>Leenderbos, Groote Heide &amp; De Plateaux_H91E0C</v>
      </c>
      <c r="L945" s="36">
        <f>VLOOKUP(D945,DATA!A:F,5,FALSE)</f>
        <v>6.9280917156857415E-3</v>
      </c>
      <c r="M945" s="37">
        <f>VLOOKUP(D945,DATA!A:F,6,FALSE)</f>
        <v>2282</v>
      </c>
      <c r="N945" s="36">
        <f t="shared" si="71"/>
        <v>5.2139621641112209E-2</v>
      </c>
      <c r="O945" s="36">
        <f t="shared" si="72"/>
        <v>5.2143797557746181E-2</v>
      </c>
      <c r="P945" s="36">
        <f t="shared" si="73"/>
        <v>4.1759166339722098E-6</v>
      </c>
      <c r="Q945" s="36">
        <f t="shared" si="74"/>
        <v>0</v>
      </c>
    </row>
    <row r="946" spans="1:17" x14ac:dyDescent="0.3">
      <c r="A946" s="29">
        <v>2239313</v>
      </c>
      <c r="B946" s="1">
        <v>136</v>
      </c>
      <c r="C946" s="1" t="s">
        <v>14</v>
      </c>
      <c r="D946" s="1" t="s">
        <v>28</v>
      </c>
      <c r="E946" s="1" t="s">
        <v>29</v>
      </c>
      <c r="F946" s="47">
        <v>1786</v>
      </c>
      <c r="G946" s="34">
        <v>1100.27</v>
      </c>
      <c r="H946" s="1" t="s">
        <v>216</v>
      </c>
      <c r="I946" s="34">
        <v>1.06923E-2</v>
      </c>
      <c r="J946" s="34">
        <v>5091.7065000000002</v>
      </c>
      <c r="K946" s="35" t="str">
        <f t="shared" si="70"/>
        <v>Leenderbos, Groote Heide &amp; De Plateaux_H91D0</v>
      </c>
      <c r="L946" s="36">
        <f>VLOOKUP(D946,DATA!A:F,5,FALSE)</f>
        <v>6.9280917156857415E-3</v>
      </c>
      <c r="M946" s="37">
        <f>VLOOKUP(D946,DATA!A:F,6,FALSE)</f>
        <v>2211</v>
      </c>
      <c r="N946" s="36">
        <f t="shared" si="71"/>
        <v>4.5478117171896974E-2</v>
      </c>
      <c r="O946" s="36">
        <f t="shared" si="72"/>
        <v>4.5481484657575268E-2</v>
      </c>
      <c r="P946" s="36">
        <f t="shared" si="73"/>
        <v>3.3674856782933693E-6</v>
      </c>
      <c r="Q946" s="36">
        <f t="shared" si="74"/>
        <v>0</v>
      </c>
    </row>
    <row r="947" spans="1:17" x14ac:dyDescent="0.3">
      <c r="A947" s="29">
        <v>2239314</v>
      </c>
      <c r="B947" s="1">
        <v>136</v>
      </c>
      <c r="C947" s="1" t="s">
        <v>14</v>
      </c>
      <c r="D947" s="1" t="s">
        <v>28</v>
      </c>
      <c r="E947" s="1" t="s">
        <v>29</v>
      </c>
      <c r="F947" s="47">
        <v>1786</v>
      </c>
      <c r="G947" s="34">
        <v>1408.17</v>
      </c>
      <c r="H947" s="1" t="s">
        <v>216</v>
      </c>
      <c r="I947" s="34">
        <v>1.3846900000000001E-2</v>
      </c>
      <c r="J947" s="34">
        <v>5244.9960000000001</v>
      </c>
      <c r="K947" s="35" t="str">
        <f t="shared" si="70"/>
        <v>Leenderbos, Groote Heide &amp; De Plateaux_H91D0</v>
      </c>
      <c r="L947" s="36">
        <f>VLOOKUP(D947,DATA!A:F,5,FALSE)</f>
        <v>6.9280917156857415E-3</v>
      </c>
      <c r="M947" s="37">
        <f>VLOOKUP(D947,DATA!A:F,6,FALSE)</f>
        <v>2211</v>
      </c>
      <c r="N947" s="36">
        <f t="shared" si="71"/>
        <v>0.38260846055381653</v>
      </c>
      <c r="O947" s="36">
        <f t="shared" si="72"/>
        <v>0.38264502648110382</v>
      </c>
      <c r="P947" s="36">
        <f t="shared" si="73"/>
        <v>3.6565927287290911E-5</v>
      </c>
      <c r="Q947" s="36">
        <f t="shared" si="74"/>
        <v>0</v>
      </c>
    </row>
    <row r="948" spans="1:17" x14ac:dyDescent="0.3">
      <c r="A948" s="29">
        <v>2239319</v>
      </c>
      <c r="B948" s="1">
        <v>136</v>
      </c>
      <c r="C948" s="1" t="s">
        <v>14</v>
      </c>
      <c r="D948" s="1" t="s">
        <v>28</v>
      </c>
      <c r="E948" s="1" t="s">
        <v>29</v>
      </c>
      <c r="F948" s="47">
        <v>1786</v>
      </c>
      <c r="G948" s="34">
        <v>1143.48</v>
      </c>
      <c r="H948" s="1" t="s">
        <v>216</v>
      </c>
      <c r="I948" s="34">
        <v>1.0767199999999999E-2</v>
      </c>
      <c r="J948" s="34">
        <v>2673.4204</v>
      </c>
      <c r="K948" s="35" t="str">
        <f t="shared" si="70"/>
        <v>Leenderbos, Groote Heide &amp; De Plateaux_H91D0</v>
      </c>
      <c r="L948" s="36">
        <f>VLOOKUP(D948,DATA!A:F,5,FALSE)</f>
        <v>6.9280917156857415E-3</v>
      </c>
      <c r="M948" s="37">
        <f>VLOOKUP(D948,DATA!A:F,6,FALSE)</f>
        <v>2211</v>
      </c>
      <c r="N948" s="36">
        <f t="shared" si="71"/>
        <v>6.1340199217623383E-2</v>
      </c>
      <c r="O948" s="36">
        <f t="shared" si="72"/>
        <v>6.1344772323858349E-2</v>
      </c>
      <c r="P948" s="36">
        <f t="shared" si="73"/>
        <v>4.5731062349660401E-6</v>
      </c>
      <c r="Q948" s="36">
        <f t="shared" si="74"/>
        <v>0</v>
      </c>
    </row>
    <row r="949" spans="1:17" x14ac:dyDescent="0.3">
      <c r="A949" s="29">
        <v>2240812</v>
      </c>
      <c r="B949" s="1">
        <v>136</v>
      </c>
      <c r="C949" s="1" t="s">
        <v>14</v>
      </c>
      <c r="D949" s="1" t="s">
        <v>22</v>
      </c>
      <c r="E949" s="1" t="s">
        <v>23</v>
      </c>
      <c r="F949" s="47">
        <v>1857</v>
      </c>
      <c r="G949" s="34">
        <v>1605.45</v>
      </c>
      <c r="H949" s="1" t="s">
        <v>216</v>
      </c>
      <c r="I949" s="34">
        <v>1.6521999999999998E-2</v>
      </c>
      <c r="J949" s="34">
        <v>67.605155999999994</v>
      </c>
      <c r="K949" s="35" t="str">
        <f t="shared" si="70"/>
        <v>Leenderbos, Groote Heide &amp; De Plateaux_H91E0C</v>
      </c>
      <c r="L949" s="36">
        <f>VLOOKUP(D949,DATA!A:F,5,FALSE)</f>
        <v>6.9280917156857415E-3</v>
      </c>
      <c r="M949" s="37">
        <f>VLOOKUP(D949,DATA!A:F,6,FALSE)</f>
        <v>2282</v>
      </c>
      <c r="N949" s="36">
        <f t="shared" si="71"/>
        <v>0.91283464242424905</v>
      </c>
      <c r="O949" s="36">
        <f t="shared" si="72"/>
        <v>0.91293818290243933</v>
      </c>
      <c r="P949" s="36">
        <f t="shared" si="73"/>
        <v>1.0354047819027823E-4</v>
      </c>
      <c r="Q949" s="36">
        <f t="shared" si="74"/>
        <v>0</v>
      </c>
    </row>
    <row r="950" spans="1:17" x14ac:dyDescent="0.3">
      <c r="A950" s="29">
        <v>2240840</v>
      </c>
      <c r="B950" s="1">
        <v>136</v>
      </c>
      <c r="C950" s="1" t="s">
        <v>14</v>
      </c>
      <c r="D950" s="1" t="s">
        <v>22</v>
      </c>
      <c r="E950" s="1" t="s">
        <v>23</v>
      </c>
      <c r="F950" s="47">
        <v>1857</v>
      </c>
      <c r="G950" s="34">
        <v>1034.02</v>
      </c>
      <c r="H950" s="1" t="s">
        <v>216</v>
      </c>
      <c r="I950" s="34">
        <v>9.9573999999999999E-3</v>
      </c>
      <c r="J950" s="34">
        <v>1232.2028</v>
      </c>
      <c r="K950" s="35" t="str">
        <f t="shared" si="70"/>
        <v>Leenderbos, Groote Heide &amp; De Plateaux_H91E0C</v>
      </c>
      <c r="L950" s="36">
        <f>VLOOKUP(D950,DATA!A:F,5,FALSE)</f>
        <v>6.9280917156857415E-3</v>
      </c>
      <c r="M950" s="37">
        <f>VLOOKUP(D950,DATA!A:F,6,FALSE)</f>
        <v>2282</v>
      </c>
      <c r="N950" s="36">
        <f t="shared" si="71"/>
        <v>1.7577677503974879E-2</v>
      </c>
      <c r="O950" s="36">
        <f t="shared" si="72"/>
        <v>1.7578889942432702E-2</v>
      </c>
      <c r="P950" s="36">
        <f t="shared" si="73"/>
        <v>1.2124384578225678E-6</v>
      </c>
      <c r="Q950" s="36">
        <f t="shared" si="74"/>
        <v>0</v>
      </c>
    </row>
    <row r="951" spans="1:17" x14ac:dyDescent="0.3">
      <c r="A951" s="29">
        <v>2240841</v>
      </c>
      <c r="B951" s="1">
        <v>136</v>
      </c>
      <c r="C951" s="1" t="s">
        <v>14</v>
      </c>
      <c r="D951" s="1" t="s">
        <v>28</v>
      </c>
      <c r="E951" s="1" t="s">
        <v>29</v>
      </c>
      <c r="F951" s="47">
        <v>1786</v>
      </c>
      <c r="G951" s="34">
        <v>950.99</v>
      </c>
      <c r="H951" s="1" t="s">
        <v>216</v>
      </c>
      <c r="I951" s="34">
        <v>9.2300000000000004E-3</v>
      </c>
      <c r="J951" s="34">
        <v>409.52832000000001</v>
      </c>
      <c r="K951" s="35" t="str">
        <f t="shared" si="70"/>
        <v>Leenderbos, Groote Heide &amp; De Plateaux_H91D0</v>
      </c>
      <c r="L951" s="36">
        <f>VLOOKUP(D951,DATA!A:F,5,FALSE)</f>
        <v>6.9280917156857415E-3</v>
      </c>
      <c r="M951" s="37">
        <f>VLOOKUP(D951,DATA!A:F,6,FALSE)</f>
        <v>2211</v>
      </c>
      <c r="N951" s="36">
        <f t="shared" si="71"/>
        <v>1.6172283571976639E-2</v>
      </c>
      <c r="O951" s="36">
        <f t="shared" si="72"/>
        <v>1.6173317595258894E-2</v>
      </c>
      <c r="P951" s="36">
        <f t="shared" si="73"/>
        <v>1.0340232822550477E-6</v>
      </c>
      <c r="Q951" s="36">
        <f t="shared" si="74"/>
        <v>0</v>
      </c>
    </row>
    <row r="952" spans="1:17" x14ac:dyDescent="0.3">
      <c r="A952" s="29">
        <v>2240842</v>
      </c>
      <c r="B952" s="1">
        <v>136</v>
      </c>
      <c r="C952" s="1" t="s">
        <v>14</v>
      </c>
      <c r="D952" s="1" t="s">
        <v>28</v>
      </c>
      <c r="E952" s="1" t="s">
        <v>29</v>
      </c>
      <c r="F952" s="47">
        <v>1786</v>
      </c>
      <c r="G952" s="34">
        <v>1550.55</v>
      </c>
      <c r="H952" s="1" t="s">
        <v>216</v>
      </c>
      <c r="I952" s="34">
        <v>1.5389999999999999E-2</v>
      </c>
      <c r="J952" s="34">
        <v>591.72546</v>
      </c>
      <c r="K952" s="35" t="str">
        <f t="shared" si="70"/>
        <v>Leenderbos, Groote Heide &amp; De Plateaux_H91D0</v>
      </c>
      <c r="L952" s="36">
        <f>VLOOKUP(D952,DATA!A:F,5,FALSE)</f>
        <v>6.9280917156857415E-3</v>
      </c>
      <c r="M952" s="37">
        <f>VLOOKUP(D952,DATA!A:F,6,FALSE)</f>
        <v>2211</v>
      </c>
      <c r="N952" s="36">
        <f t="shared" si="71"/>
        <v>1.0194519438304077</v>
      </c>
      <c r="O952" s="36">
        <f t="shared" si="72"/>
        <v>1.0195595386945997</v>
      </c>
      <c r="P952" s="36">
        <f t="shared" si="73"/>
        <v>1.0759486419198439E-4</v>
      </c>
      <c r="Q952" s="36">
        <f t="shared" si="74"/>
        <v>0</v>
      </c>
    </row>
    <row r="953" spans="1:17" x14ac:dyDescent="0.3">
      <c r="A953" s="29">
        <v>2240843</v>
      </c>
      <c r="B953" s="1">
        <v>136</v>
      </c>
      <c r="C953" s="1" t="s">
        <v>14</v>
      </c>
      <c r="D953" s="1" t="s">
        <v>28</v>
      </c>
      <c r="E953" s="1" t="s">
        <v>29</v>
      </c>
      <c r="F953" s="47">
        <v>1786</v>
      </c>
      <c r="G953" s="34">
        <v>1364.11</v>
      </c>
      <c r="H953" s="1" t="s">
        <v>216</v>
      </c>
      <c r="I953" s="34">
        <v>1.37895E-2</v>
      </c>
      <c r="J953" s="34">
        <v>458.65224999999998</v>
      </c>
      <c r="K953" s="35" t="str">
        <f t="shared" si="70"/>
        <v>Leenderbos, Groote Heide &amp; De Plateaux_H91D0</v>
      </c>
      <c r="L953" s="36">
        <f>VLOOKUP(D953,DATA!A:F,5,FALSE)</f>
        <v>6.9280917156857415E-3</v>
      </c>
      <c r="M953" s="37">
        <f>VLOOKUP(D953,DATA!A:F,6,FALSE)</f>
        <v>2211</v>
      </c>
      <c r="N953" s="36">
        <f t="shared" si="71"/>
        <v>0.28224273242719905</v>
      </c>
      <c r="O953" s="36">
        <f t="shared" si="72"/>
        <v>0.28226962163738695</v>
      </c>
      <c r="P953" s="36">
        <f t="shared" si="73"/>
        <v>2.6889210187897028E-5</v>
      </c>
      <c r="Q953" s="36">
        <f t="shared" si="74"/>
        <v>0</v>
      </c>
    </row>
    <row r="954" spans="1:17" x14ac:dyDescent="0.3">
      <c r="A954" s="29">
        <v>2240848</v>
      </c>
      <c r="B954" s="1">
        <v>136</v>
      </c>
      <c r="C954" s="1" t="s">
        <v>14</v>
      </c>
      <c r="D954" s="1" t="s">
        <v>28</v>
      </c>
      <c r="E954" s="1" t="s">
        <v>29</v>
      </c>
      <c r="F954" s="47">
        <v>1786</v>
      </c>
      <c r="G954" s="34">
        <v>1087.3900000000001</v>
      </c>
      <c r="H954" s="1" t="s">
        <v>216</v>
      </c>
      <c r="I954" s="34">
        <v>1.03608E-2</v>
      </c>
      <c r="J954" s="34">
        <v>840.08320000000003</v>
      </c>
      <c r="K954" s="35" t="str">
        <f t="shared" si="70"/>
        <v>Leenderbos, Groote Heide &amp; De Plateaux_H91D0</v>
      </c>
      <c r="L954" s="36">
        <f>VLOOKUP(D954,DATA!A:F,5,FALSE)</f>
        <v>6.9280917156857415E-3</v>
      </c>
      <c r="M954" s="37">
        <f>VLOOKUP(D954,DATA!A:F,6,FALSE)</f>
        <v>2211</v>
      </c>
      <c r="N954" s="36">
        <f t="shared" si="71"/>
        <v>4.1597342056237219E-2</v>
      </c>
      <c r="O954" s="36">
        <f t="shared" si="72"/>
        <v>4.160032680225647E-2</v>
      </c>
      <c r="P954" s="36">
        <f t="shared" si="73"/>
        <v>2.9847460192508612E-6</v>
      </c>
      <c r="Q954" s="36">
        <f t="shared" si="74"/>
        <v>0</v>
      </c>
    </row>
    <row r="955" spans="1:17" x14ac:dyDescent="0.3">
      <c r="A955" s="29">
        <v>2242341</v>
      </c>
      <c r="B955" s="1">
        <v>136</v>
      </c>
      <c r="C955" s="1" t="s">
        <v>14</v>
      </c>
      <c r="D955" s="1" t="s">
        <v>22</v>
      </c>
      <c r="E955" s="1" t="s">
        <v>23</v>
      </c>
      <c r="F955" s="47">
        <v>1857</v>
      </c>
      <c r="G955" s="34">
        <v>1709.24</v>
      </c>
      <c r="H955" s="1" t="s">
        <v>216</v>
      </c>
      <c r="I955" s="34">
        <v>1.7715999999999999E-2</v>
      </c>
      <c r="J955" s="34">
        <v>964.08420000000001</v>
      </c>
      <c r="K955" s="35" t="str">
        <f t="shared" si="70"/>
        <v>Leenderbos, Groote Heide &amp; De Plateaux_H91E0C</v>
      </c>
      <c r="L955" s="36">
        <f>VLOOKUP(D955,DATA!A:F,5,FALSE)</f>
        <v>6.9280917156857415E-3</v>
      </c>
      <c r="M955" s="37">
        <f>VLOOKUP(D955,DATA!A:F,6,FALSE)</f>
        <v>2282</v>
      </c>
      <c r="N955" s="36">
        <f t="shared" si="71"/>
        <v>1.8557784074236459</v>
      </c>
      <c r="O955" s="36">
        <f t="shared" si="72"/>
        <v>1.8560019683061459</v>
      </c>
      <c r="P955" s="36">
        <f t="shared" si="73"/>
        <v>2.2356088250008455E-4</v>
      </c>
      <c r="Q955" s="36">
        <f t="shared" si="74"/>
        <v>0</v>
      </c>
    </row>
    <row r="956" spans="1:17" x14ac:dyDescent="0.3">
      <c r="A956" s="29">
        <v>2242369</v>
      </c>
      <c r="B956" s="1">
        <v>136</v>
      </c>
      <c r="C956" s="1" t="s">
        <v>14</v>
      </c>
      <c r="D956" s="1" t="s">
        <v>22</v>
      </c>
      <c r="E956" s="1" t="s">
        <v>23</v>
      </c>
      <c r="F956" s="47">
        <v>1857</v>
      </c>
      <c r="G956" s="34">
        <v>1095.8900000000001</v>
      </c>
      <c r="H956" s="1" t="s">
        <v>216</v>
      </c>
      <c r="I956" s="34">
        <v>1.0736600000000001E-2</v>
      </c>
      <c r="J956" s="34">
        <v>3229.3429999999998</v>
      </c>
      <c r="K956" s="35" t="str">
        <f t="shared" si="70"/>
        <v>Leenderbos, Groote Heide &amp; De Plateaux_H91E0C</v>
      </c>
      <c r="L956" s="36">
        <f>VLOOKUP(D956,DATA!A:F,5,FALSE)</f>
        <v>6.9280917156857415E-3</v>
      </c>
      <c r="M956" s="37">
        <f>VLOOKUP(D956,DATA!A:F,6,FALSE)</f>
        <v>2282</v>
      </c>
      <c r="N956" s="36">
        <f t="shared" si="71"/>
        <v>2.6982182529202144E-2</v>
      </c>
      <c r="O956" s="36">
        <f t="shared" si="72"/>
        <v>2.6984189108944266E-2</v>
      </c>
      <c r="P956" s="36">
        <f t="shared" si="73"/>
        <v>2.0065797421212062E-6</v>
      </c>
      <c r="Q956" s="36">
        <f t="shared" si="74"/>
        <v>0</v>
      </c>
    </row>
    <row r="957" spans="1:17" x14ac:dyDescent="0.3">
      <c r="A957" s="29">
        <v>2242372</v>
      </c>
      <c r="B957" s="1">
        <v>136</v>
      </c>
      <c r="C957" s="1" t="s">
        <v>14</v>
      </c>
      <c r="D957" s="1" t="s">
        <v>28</v>
      </c>
      <c r="E957" s="1" t="s">
        <v>29</v>
      </c>
      <c r="F957" s="47">
        <v>1786</v>
      </c>
      <c r="G957" s="34">
        <v>1560.9</v>
      </c>
      <c r="H957" s="1" t="s">
        <v>216</v>
      </c>
      <c r="I957" s="34">
        <v>1.5609E-2</v>
      </c>
      <c r="J957" s="34">
        <v>4444.58</v>
      </c>
      <c r="K957" s="35" t="str">
        <f t="shared" si="70"/>
        <v>Leenderbos, Groote Heide &amp; De Plateaux_H91D0</v>
      </c>
      <c r="L957" s="36">
        <f>VLOOKUP(D957,DATA!A:F,5,FALSE)</f>
        <v>6.9280917156857415E-3</v>
      </c>
      <c r="M957" s="37">
        <f>VLOOKUP(D957,DATA!A:F,6,FALSE)</f>
        <v>2211</v>
      </c>
      <c r="N957" s="36">
        <f t="shared" si="71"/>
        <v>1.0944077584269882</v>
      </c>
      <c r="O957" s="36">
        <f t="shared" si="72"/>
        <v>1.0945248192811117</v>
      </c>
      <c r="P957" s="36">
        <f t="shared" si="73"/>
        <v>1.1706085412344081E-4</v>
      </c>
      <c r="Q957" s="36">
        <f t="shared" si="74"/>
        <v>0</v>
      </c>
    </row>
    <row r="958" spans="1:17" x14ac:dyDescent="0.3">
      <c r="A958" s="29">
        <v>2242373</v>
      </c>
      <c r="B958" s="1">
        <v>136</v>
      </c>
      <c r="C958" s="1" t="s">
        <v>14</v>
      </c>
      <c r="D958" s="1" t="s">
        <v>28</v>
      </c>
      <c r="E958" s="1" t="s">
        <v>29</v>
      </c>
      <c r="F958" s="47">
        <v>1786</v>
      </c>
      <c r="G958" s="34">
        <v>1098.56</v>
      </c>
      <c r="H958" s="1" t="s">
        <v>216</v>
      </c>
      <c r="I958" s="34">
        <v>1.1025800000000001E-2</v>
      </c>
      <c r="J958" s="34">
        <v>51.220078000000001</v>
      </c>
      <c r="K958" s="35" t="str">
        <f t="shared" si="70"/>
        <v>Leenderbos, Groote Heide &amp; De Plateaux_H91D0</v>
      </c>
      <c r="L958" s="36">
        <f>VLOOKUP(D958,DATA!A:F,5,FALSE)</f>
        <v>6.9280917156857415E-3</v>
      </c>
      <c r="M958" s="37">
        <f>VLOOKUP(D958,DATA!A:F,6,FALSE)</f>
        <v>2211</v>
      </c>
      <c r="N958" s="36">
        <f t="shared" si="71"/>
        <v>4.4942755869743042E-2</v>
      </c>
      <c r="O958" s="36">
        <f t="shared" si="72"/>
        <v>4.4946187533936276E-2</v>
      </c>
      <c r="P958" s="36">
        <f t="shared" si="73"/>
        <v>3.4316641932333192E-6</v>
      </c>
      <c r="Q958" s="36">
        <f t="shared" si="74"/>
        <v>0</v>
      </c>
    </row>
    <row r="959" spans="1:17" x14ac:dyDescent="0.3">
      <c r="A959" s="29">
        <v>2242377</v>
      </c>
      <c r="B959" s="1">
        <v>136</v>
      </c>
      <c r="C959" s="1" t="s">
        <v>14</v>
      </c>
      <c r="D959" s="1" t="s">
        <v>28</v>
      </c>
      <c r="E959" s="1" t="s">
        <v>29</v>
      </c>
      <c r="F959" s="47">
        <v>1786</v>
      </c>
      <c r="G959" s="34">
        <v>1146.19</v>
      </c>
      <c r="H959" s="1" t="s">
        <v>216</v>
      </c>
      <c r="I959" s="34">
        <v>1.0905700000000001E-2</v>
      </c>
      <c r="J959" s="34">
        <v>1155.3755000000001</v>
      </c>
      <c r="K959" s="35" t="str">
        <f t="shared" si="70"/>
        <v>Leenderbos, Groote Heide &amp; De Plateaux_H91D0</v>
      </c>
      <c r="L959" s="36">
        <f>VLOOKUP(D959,DATA!A:F,5,FALSE)</f>
        <v>6.9280917156857415E-3</v>
      </c>
      <c r="M959" s="37">
        <f>VLOOKUP(D959,DATA!A:F,6,FALSE)</f>
        <v>2211</v>
      </c>
      <c r="N959" s="36">
        <f t="shared" si="71"/>
        <v>6.2502022084030745E-2</v>
      </c>
      <c r="O959" s="36">
        <f t="shared" si="72"/>
        <v>6.2506741693911128E-2</v>
      </c>
      <c r="P959" s="36">
        <f t="shared" si="73"/>
        <v>4.7196098803825581E-6</v>
      </c>
      <c r="Q959" s="36">
        <f t="shared" si="74"/>
        <v>0</v>
      </c>
    </row>
    <row r="960" spans="1:17" x14ac:dyDescent="0.3">
      <c r="A960" s="29">
        <v>2243869</v>
      </c>
      <c r="B960" s="1">
        <v>136</v>
      </c>
      <c r="C960" s="1" t="s">
        <v>14</v>
      </c>
      <c r="D960" s="1" t="s">
        <v>22</v>
      </c>
      <c r="E960" s="1" t="s">
        <v>23</v>
      </c>
      <c r="F960" s="47">
        <v>1857</v>
      </c>
      <c r="G960" s="34">
        <v>1600.16</v>
      </c>
      <c r="H960" s="1" t="s">
        <v>216</v>
      </c>
      <c r="I960" s="34">
        <v>1.6733999999999999E-2</v>
      </c>
      <c r="J960" s="34">
        <v>72.305620000000005</v>
      </c>
      <c r="K960" s="35" t="str">
        <f t="shared" si="70"/>
        <v>Leenderbos, Groote Heide &amp; De Plateaux_H91E0C</v>
      </c>
      <c r="L960" s="36">
        <f>VLOOKUP(D960,DATA!A:F,5,FALSE)</f>
        <v>6.9280917156857415E-3</v>
      </c>
      <c r="M960" s="37">
        <f>VLOOKUP(D960,DATA!A:F,6,FALSE)</f>
        <v>2282</v>
      </c>
      <c r="N960" s="36">
        <f t="shared" si="71"/>
        <v>0.88027441349409685</v>
      </c>
      <c r="O960" s="36">
        <f t="shared" si="72"/>
        <v>0.88037557523499277</v>
      </c>
      <c r="P960" s="36">
        <f t="shared" si="73"/>
        <v>1.0116174089591645E-4</v>
      </c>
      <c r="Q960" s="36">
        <f t="shared" si="74"/>
        <v>0</v>
      </c>
    </row>
    <row r="961" spans="1:17" x14ac:dyDescent="0.3">
      <c r="A961" s="29">
        <v>2243872</v>
      </c>
      <c r="B961" s="1">
        <v>136</v>
      </c>
      <c r="C961" s="1" t="s">
        <v>14</v>
      </c>
      <c r="D961" s="1" t="s">
        <v>22</v>
      </c>
      <c r="E961" s="1" t="s">
        <v>23</v>
      </c>
      <c r="F961" s="47">
        <v>1857</v>
      </c>
      <c r="G961" s="34">
        <v>1729.74</v>
      </c>
      <c r="H961" s="1" t="s">
        <v>216</v>
      </c>
      <c r="I961" s="34">
        <v>1.8426999999999999E-2</v>
      </c>
      <c r="J961" s="34">
        <v>592.25684000000001</v>
      </c>
      <c r="K961" s="35" t="str">
        <f t="shared" si="70"/>
        <v>Leenderbos, Groote Heide &amp; De Plateaux_H91E0C</v>
      </c>
      <c r="L961" s="36">
        <f>VLOOKUP(D961,DATA!A:F,5,FALSE)</f>
        <v>6.9280917156857415E-3</v>
      </c>
      <c r="M961" s="37">
        <f>VLOOKUP(D961,DATA!A:F,6,FALSE)</f>
        <v>2282</v>
      </c>
      <c r="N961" s="36">
        <f t="shared" si="71"/>
        <v>2.132941641849238</v>
      </c>
      <c r="O961" s="36">
        <f t="shared" si="72"/>
        <v>2.1332081498869031</v>
      </c>
      <c r="P961" s="36">
        <f t="shared" si="73"/>
        <v>2.6650803766514741E-4</v>
      </c>
      <c r="Q961" s="36">
        <f t="shared" si="74"/>
        <v>0</v>
      </c>
    </row>
    <row r="962" spans="1:17" x14ac:dyDescent="0.3">
      <c r="A962" s="29">
        <v>2243898</v>
      </c>
      <c r="B962" s="1">
        <v>136</v>
      </c>
      <c r="C962" s="1" t="s">
        <v>14</v>
      </c>
      <c r="D962" s="1" t="s">
        <v>22</v>
      </c>
      <c r="E962" s="1" t="s">
        <v>23</v>
      </c>
      <c r="F962" s="47">
        <v>1857</v>
      </c>
      <c r="G962" s="34">
        <v>1001.66</v>
      </c>
      <c r="H962" s="1" t="s">
        <v>216</v>
      </c>
      <c r="I962" s="34">
        <v>9.7690999999999993E-3</v>
      </c>
      <c r="J962" s="34">
        <v>514.04516999999998</v>
      </c>
      <c r="K962" s="35" t="str">
        <f t="shared" si="70"/>
        <v>Leenderbos, Groote Heide &amp; De Plateaux_H91E0C</v>
      </c>
      <c r="L962" s="36">
        <f>VLOOKUP(D962,DATA!A:F,5,FALSE)</f>
        <v>6.9280917156857415E-3</v>
      </c>
      <c r="M962" s="37">
        <f>VLOOKUP(D962,DATA!A:F,6,FALSE)</f>
        <v>2282</v>
      </c>
      <c r="N962" s="36">
        <f t="shared" si="71"/>
        <v>1.404788750509546E-2</v>
      </c>
      <c r="O962" s="36">
        <f t="shared" si="72"/>
        <v>1.4048838181869026E-2</v>
      </c>
      <c r="P962" s="36">
        <f t="shared" si="73"/>
        <v>9.5067677356557023E-7</v>
      </c>
      <c r="Q962" s="36">
        <f t="shared" si="74"/>
        <v>0</v>
      </c>
    </row>
    <row r="963" spans="1:17" x14ac:dyDescent="0.3">
      <c r="A963" s="29">
        <v>2243900</v>
      </c>
      <c r="B963" s="1">
        <v>136</v>
      </c>
      <c r="C963" s="1" t="s">
        <v>14</v>
      </c>
      <c r="D963" s="1" t="s">
        <v>28</v>
      </c>
      <c r="E963" s="1" t="s">
        <v>29</v>
      </c>
      <c r="F963" s="47">
        <v>1786</v>
      </c>
      <c r="G963" s="34">
        <v>1631.56</v>
      </c>
      <c r="H963" s="1" t="s">
        <v>216</v>
      </c>
      <c r="I963" s="34">
        <v>1.6431999999999999E-2</v>
      </c>
      <c r="J963" s="34">
        <v>975.57934999999998</v>
      </c>
      <c r="K963" s="35" t="str">
        <f t="shared" ref="K963:K1026" si="75">_xlfn.CONCAT(C963,"_",D963)</f>
        <v>Leenderbos, Groote Heide &amp; De Plateaux_H91D0</v>
      </c>
      <c r="L963" s="36">
        <f>VLOOKUP(D963,DATA!A:F,5,FALSE)</f>
        <v>6.9280917156857415E-3</v>
      </c>
      <c r="M963" s="37">
        <f>VLOOKUP(D963,DATA!A:F,6,FALSE)</f>
        <v>2211</v>
      </c>
      <c r="N963" s="36">
        <f t="shared" ref="N963:N1026" si="76">100/(1+EXP(-L963*(G963-M963)))</f>
        <v>1.7733390027013218</v>
      </c>
      <c r="O963" s="36">
        <f t="shared" ref="O963:O1026" si="77">100/(1+EXP(-L963*((G963+I963)-M963)))</f>
        <v>1.7735373147248503</v>
      </c>
      <c r="P963" s="36">
        <f t="shared" ref="P963:P1026" si="78">O963-N963</f>
        <v>1.9831202352849076E-4</v>
      </c>
      <c r="Q963" s="36">
        <f t="shared" ref="Q963:Q1026" si="79">IF(AND(H963&lt;&gt;"below",I963&gt;=0.005),J963*P963/100,0)</f>
        <v>0</v>
      </c>
    </row>
    <row r="964" spans="1:17" x14ac:dyDescent="0.3">
      <c r="A964" s="29">
        <v>2243901</v>
      </c>
      <c r="B964" s="1">
        <v>136</v>
      </c>
      <c r="C964" s="1" t="s">
        <v>14</v>
      </c>
      <c r="D964" s="1" t="s">
        <v>28</v>
      </c>
      <c r="E964" s="1" t="s">
        <v>29</v>
      </c>
      <c r="F964" s="47">
        <v>1786</v>
      </c>
      <c r="G964" s="34">
        <v>1158.28</v>
      </c>
      <c r="H964" s="1" t="s">
        <v>216</v>
      </c>
      <c r="I964" s="34">
        <v>1.16373E-2</v>
      </c>
      <c r="J964" s="34">
        <v>633.17804000000001</v>
      </c>
      <c r="K964" s="35" t="str">
        <f t="shared" si="75"/>
        <v>Leenderbos, Groote Heide &amp; De Plateaux_H91D0</v>
      </c>
      <c r="L964" s="36">
        <f>VLOOKUP(D964,DATA!A:F,5,FALSE)</f>
        <v>6.9280917156857415E-3</v>
      </c>
      <c r="M964" s="37">
        <f>VLOOKUP(D964,DATA!A:F,6,FALSE)</f>
        <v>2211</v>
      </c>
      <c r="N964" s="36">
        <f t="shared" si="76"/>
        <v>6.7959023827220189E-2</v>
      </c>
      <c r="O964" s="36">
        <f t="shared" si="77"/>
        <v>6.7964499471559706E-2</v>
      </c>
      <c r="P964" s="36">
        <f t="shared" si="78"/>
        <v>5.4756443395170828E-6</v>
      </c>
      <c r="Q964" s="36">
        <f t="shared" si="79"/>
        <v>0</v>
      </c>
    </row>
    <row r="965" spans="1:17" x14ac:dyDescent="0.3">
      <c r="A965" s="29">
        <v>2243905</v>
      </c>
      <c r="B965" s="1">
        <v>136</v>
      </c>
      <c r="C965" s="1" t="s">
        <v>14</v>
      </c>
      <c r="D965" s="1" t="s">
        <v>28</v>
      </c>
      <c r="E965" s="1" t="s">
        <v>29</v>
      </c>
      <c r="F965" s="47">
        <v>1786</v>
      </c>
      <c r="G965" s="34">
        <v>1100</v>
      </c>
      <c r="H965" s="1" t="s">
        <v>216</v>
      </c>
      <c r="I965" s="34">
        <v>1.05465E-2</v>
      </c>
      <c r="J965" s="34">
        <v>74.530389999999997</v>
      </c>
      <c r="K965" s="35" t="str">
        <f t="shared" si="75"/>
        <v>Leenderbos, Groote Heide &amp; De Plateaux_H91D0</v>
      </c>
      <c r="L965" s="36">
        <f>VLOOKUP(D965,DATA!A:F,5,FALSE)</f>
        <v>6.9280917156857415E-3</v>
      </c>
      <c r="M965" s="37">
        <f>VLOOKUP(D965,DATA!A:F,6,FALSE)</f>
        <v>2211</v>
      </c>
      <c r="N965" s="36">
        <f t="shared" si="76"/>
        <v>4.5393164595394192E-2</v>
      </c>
      <c r="O965" s="36">
        <f t="shared" si="77"/>
        <v>4.5396479958599967E-2</v>
      </c>
      <c r="P965" s="36">
        <f t="shared" si="78"/>
        <v>3.3153632057747462E-6</v>
      </c>
      <c r="Q965" s="36">
        <f t="shared" si="79"/>
        <v>0</v>
      </c>
    </row>
    <row r="966" spans="1:17" x14ac:dyDescent="0.3">
      <c r="A966" s="29">
        <v>2245399</v>
      </c>
      <c r="B966" s="1">
        <v>136</v>
      </c>
      <c r="C966" s="1" t="s">
        <v>14</v>
      </c>
      <c r="D966" s="1" t="s">
        <v>22</v>
      </c>
      <c r="E966" s="1" t="s">
        <v>23</v>
      </c>
      <c r="F966" s="47">
        <v>1857</v>
      </c>
      <c r="G966" s="34">
        <v>1700.88</v>
      </c>
      <c r="H966" s="1" t="s">
        <v>216</v>
      </c>
      <c r="I966" s="34">
        <v>1.7812000000000001E-2</v>
      </c>
      <c r="J966" s="34">
        <v>1204</v>
      </c>
      <c r="K966" s="35" t="str">
        <f t="shared" si="75"/>
        <v>Leenderbos, Groote Heide &amp; De Plateaux_H91E0C</v>
      </c>
      <c r="L966" s="36">
        <f>VLOOKUP(D966,DATA!A:F,5,FALSE)</f>
        <v>6.9280917156857415E-3</v>
      </c>
      <c r="M966" s="37">
        <f>VLOOKUP(D966,DATA!A:F,6,FALSE)</f>
        <v>2282</v>
      </c>
      <c r="N966" s="36">
        <f t="shared" si="76"/>
        <v>1.7531781814591332</v>
      </c>
      <c r="O966" s="36">
        <f t="shared" si="77"/>
        <v>1.7533907488978093</v>
      </c>
      <c r="P966" s="36">
        <f t="shared" si="78"/>
        <v>2.125674386761478E-4</v>
      </c>
      <c r="Q966" s="36">
        <f t="shared" si="79"/>
        <v>0</v>
      </c>
    </row>
    <row r="967" spans="1:17" x14ac:dyDescent="0.3">
      <c r="A967" s="29">
        <v>2245402</v>
      </c>
      <c r="B967" s="1">
        <v>136</v>
      </c>
      <c r="C967" s="1" t="s">
        <v>14</v>
      </c>
      <c r="D967" s="1" t="s">
        <v>22</v>
      </c>
      <c r="E967" s="1" t="s">
        <v>23</v>
      </c>
      <c r="F967" s="47">
        <v>1857</v>
      </c>
      <c r="G967" s="34">
        <v>1667.25</v>
      </c>
      <c r="H967" s="1" t="s">
        <v>216</v>
      </c>
      <c r="I967" s="34">
        <v>1.8161E-2</v>
      </c>
      <c r="J967" s="34">
        <v>1688.5244</v>
      </c>
      <c r="K967" s="35" t="str">
        <f t="shared" si="75"/>
        <v>Leenderbos, Groote Heide &amp; De Plateaux_H91E0C</v>
      </c>
      <c r="L967" s="36">
        <f>VLOOKUP(D967,DATA!A:F,5,FALSE)</f>
        <v>6.9280917156857415E-3</v>
      </c>
      <c r="M967" s="37">
        <f>VLOOKUP(D967,DATA!A:F,6,FALSE)</f>
        <v>2282</v>
      </c>
      <c r="N967" s="36">
        <f t="shared" si="76"/>
        <v>1.3938768676446727</v>
      </c>
      <c r="O967" s="36">
        <f t="shared" si="77"/>
        <v>1.3940498127367418</v>
      </c>
      <c r="P967" s="36">
        <f t="shared" si="78"/>
        <v>1.7294509206911002E-4</v>
      </c>
      <c r="Q967" s="36">
        <f t="shared" si="79"/>
        <v>0</v>
      </c>
    </row>
    <row r="968" spans="1:17" x14ac:dyDescent="0.3">
      <c r="A968" s="29">
        <v>2245427</v>
      </c>
      <c r="B968" s="1">
        <v>136</v>
      </c>
      <c r="C968" s="1" t="s">
        <v>14</v>
      </c>
      <c r="D968" s="1" t="s">
        <v>22</v>
      </c>
      <c r="E968" s="1" t="s">
        <v>23</v>
      </c>
      <c r="F968" s="47">
        <v>1857</v>
      </c>
      <c r="G968" s="34">
        <v>1101.81</v>
      </c>
      <c r="H968" s="1" t="s">
        <v>216</v>
      </c>
      <c r="I968" s="34">
        <v>1.08755E-2</v>
      </c>
      <c r="J968" s="34">
        <v>7027.2190000000001</v>
      </c>
      <c r="K968" s="35" t="str">
        <f t="shared" si="75"/>
        <v>Leenderbos, Groote Heide &amp; De Plateaux_H91E0C</v>
      </c>
      <c r="L968" s="36">
        <f>VLOOKUP(D968,DATA!A:F,5,FALSE)</f>
        <v>6.9280917156857415E-3</v>
      </c>
      <c r="M968" s="37">
        <f>VLOOKUP(D968,DATA!A:F,6,FALSE)</f>
        <v>2282</v>
      </c>
      <c r="N968" s="36">
        <f t="shared" si="76"/>
        <v>2.8111528194305752E-2</v>
      </c>
      <c r="O968" s="36">
        <f t="shared" si="77"/>
        <v>2.8113645782780351E-2</v>
      </c>
      <c r="P968" s="36">
        <f t="shared" si="78"/>
        <v>2.1175884745983087E-6</v>
      </c>
      <c r="Q968" s="36">
        <f t="shared" si="79"/>
        <v>0</v>
      </c>
    </row>
    <row r="969" spans="1:17" x14ac:dyDescent="0.3">
      <c r="A969" s="29">
        <v>2245430</v>
      </c>
      <c r="B969" s="1">
        <v>136</v>
      </c>
      <c r="C969" s="1" t="s">
        <v>14</v>
      </c>
      <c r="D969" s="1" t="s">
        <v>28</v>
      </c>
      <c r="E969" s="1" t="s">
        <v>29</v>
      </c>
      <c r="F969" s="47">
        <v>1786</v>
      </c>
      <c r="G969" s="34">
        <v>1269.45</v>
      </c>
      <c r="H969" s="1" t="s">
        <v>216</v>
      </c>
      <c r="I969" s="34">
        <v>1.32087E-2</v>
      </c>
      <c r="J969" s="34">
        <v>618.13139999999999</v>
      </c>
      <c r="K969" s="35" t="str">
        <f t="shared" si="75"/>
        <v>Leenderbos, Groote Heide &amp; De Plateaux_H91D0</v>
      </c>
      <c r="L969" s="36">
        <f>VLOOKUP(D969,DATA!A:F,5,FALSE)</f>
        <v>6.9280917156857415E-3</v>
      </c>
      <c r="M969" s="37">
        <f>VLOOKUP(D969,DATA!A:F,6,FALSE)</f>
        <v>2211</v>
      </c>
      <c r="N969" s="36">
        <f t="shared" si="76"/>
        <v>0.14668871346097004</v>
      </c>
      <c r="O969" s="36">
        <f t="shared" si="77"/>
        <v>0.14670211802485733</v>
      </c>
      <c r="P969" s="36">
        <f t="shared" si="78"/>
        <v>1.3404563887292609E-5</v>
      </c>
      <c r="Q969" s="36">
        <f t="shared" si="79"/>
        <v>0</v>
      </c>
    </row>
    <row r="970" spans="1:17" x14ac:dyDescent="0.3">
      <c r="A970" s="29">
        <v>2245431</v>
      </c>
      <c r="B970" s="1">
        <v>136</v>
      </c>
      <c r="C970" s="1" t="s">
        <v>14</v>
      </c>
      <c r="D970" s="1" t="s">
        <v>43</v>
      </c>
      <c r="E970" s="1" t="s">
        <v>44</v>
      </c>
      <c r="F970" s="47">
        <v>1071</v>
      </c>
      <c r="G970" s="34">
        <v>999.73</v>
      </c>
      <c r="H970" s="1" t="s">
        <v>216</v>
      </c>
      <c r="I970" s="34">
        <v>1.02086E-2</v>
      </c>
      <c r="J970" s="34">
        <v>1.5301229000000001</v>
      </c>
      <c r="K970" s="35" t="str">
        <f t="shared" si="75"/>
        <v>Leenderbos, Groote Heide &amp; De Plateaux_H7150</v>
      </c>
      <c r="L970" s="36">
        <f>VLOOKUP(D970,DATA!A:F,5,FALSE)</f>
        <v>1.3726988247862192E-2</v>
      </c>
      <c r="M970" s="37">
        <f>VLOOKUP(D970,DATA!A:F,6,FALSE)</f>
        <v>1285.5</v>
      </c>
      <c r="N970" s="36">
        <f t="shared" si="76"/>
        <v>1.9402475730710897</v>
      </c>
      <c r="O970" s="36">
        <f t="shared" si="77"/>
        <v>1.940514208981464</v>
      </c>
      <c r="P970" s="36">
        <f t="shared" si="78"/>
        <v>2.6663591037423551E-4</v>
      </c>
      <c r="Q970" s="36">
        <f t="shared" si="79"/>
        <v>0</v>
      </c>
    </row>
    <row r="971" spans="1:17" x14ac:dyDescent="0.3">
      <c r="A971" s="29">
        <v>2245432</v>
      </c>
      <c r="B971" s="1">
        <v>136</v>
      </c>
      <c r="C971" s="1" t="s">
        <v>14</v>
      </c>
      <c r="D971" s="1" t="s">
        <v>41</v>
      </c>
      <c r="E971" s="1" t="s">
        <v>42</v>
      </c>
      <c r="F971" s="47">
        <v>1071</v>
      </c>
      <c r="G971" s="34">
        <v>909.96</v>
      </c>
      <c r="H971" s="1" t="s">
        <v>216</v>
      </c>
      <c r="I971" s="34">
        <v>9.0837000000000001E-3</v>
      </c>
      <c r="J971" s="34">
        <v>155.03871000000001</v>
      </c>
      <c r="K971" s="35" t="str">
        <f t="shared" si="75"/>
        <v>Leenderbos, Groote Heide &amp; De Plateaux_H4010A</v>
      </c>
      <c r="L971" s="36">
        <f>VLOOKUP(D971,DATA!A:F,5,FALSE)</f>
        <v>1.3726988247862192E-2</v>
      </c>
      <c r="M971" s="37">
        <f>VLOOKUP(D971,DATA!A:F,6,FALSE)</f>
        <v>1285.5</v>
      </c>
      <c r="N971" s="36">
        <f t="shared" si="76"/>
        <v>0.5737183486065649</v>
      </c>
      <c r="O971" s="36">
        <f t="shared" si="77"/>
        <v>0.57378948056208634</v>
      </c>
      <c r="P971" s="36">
        <f t="shared" si="78"/>
        <v>7.1131955521441803E-5</v>
      </c>
      <c r="Q971" s="36">
        <f t="shared" si="79"/>
        <v>0</v>
      </c>
    </row>
    <row r="972" spans="1:17" x14ac:dyDescent="0.3">
      <c r="A972" s="29">
        <v>2245435</v>
      </c>
      <c r="B972" s="1">
        <v>136</v>
      </c>
      <c r="C972" s="1" t="s">
        <v>14</v>
      </c>
      <c r="D972" s="1" t="s">
        <v>28</v>
      </c>
      <c r="E972" s="1" t="s">
        <v>29</v>
      </c>
      <c r="F972" s="47">
        <v>1786</v>
      </c>
      <c r="G972" s="34">
        <v>1029.1400000000001</v>
      </c>
      <c r="H972" s="1" t="s">
        <v>216</v>
      </c>
      <c r="I972" s="34">
        <v>9.9711999999999995E-3</v>
      </c>
      <c r="J972" s="34">
        <v>3889.5632000000001</v>
      </c>
      <c r="K972" s="35" t="str">
        <f t="shared" si="75"/>
        <v>Leenderbos, Groote Heide &amp; De Plateaux_H91D0</v>
      </c>
      <c r="L972" s="36">
        <f>VLOOKUP(D972,DATA!A:F,5,FALSE)</f>
        <v>6.9280917156857415E-3</v>
      </c>
      <c r="M972" s="37">
        <f>VLOOKUP(D972,DATA!A:F,6,FALSE)</f>
        <v>2211</v>
      </c>
      <c r="N972" s="36">
        <f t="shared" si="76"/>
        <v>2.7788244423726252E-2</v>
      </c>
      <c r="O972" s="36">
        <f t="shared" si="77"/>
        <v>2.7790163607039536E-2</v>
      </c>
      <c r="P972" s="36">
        <f t="shared" si="78"/>
        <v>1.9191833132842229E-6</v>
      </c>
      <c r="Q972" s="36">
        <f t="shared" si="79"/>
        <v>0</v>
      </c>
    </row>
    <row r="973" spans="1:17" x14ac:dyDescent="0.3">
      <c r="A973" s="29">
        <v>2245436</v>
      </c>
      <c r="B973" s="1">
        <v>136</v>
      </c>
      <c r="C973" s="1" t="s">
        <v>14</v>
      </c>
      <c r="D973" s="1" t="s">
        <v>43</v>
      </c>
      <c r="E973" s="1" t="s">
        <v>44</v>
      </c>
      <c r="F973" s="47">
        <v>1071</v>
      </c>
      <c r="G973" s="34">
        <v>972.42</v>
      </c>
      <c r="H973" s="1" t="s">
        <v>216</v>
      </c>
      <c r="I973" s="34">
        <v>9.3938000000000008E-3</v>
      </c>
      <c r="J973" s="34">
        <v>1627.3434</v>
      </c>
      <c r="K973" s="35" t="str">
        <f t="shared" si="75"/>
        <v>Leenderbos, Groote Heide &amp; De Plateaux_H7150</v>
      </c>
      <c r="L973" s="36">
        <f>VLOOKUP(D973,DATA!A:F,5,FALSE)</f>
        <v>1.3726988247862192E-2</v>
      </c>
      <c r="M973" s="37">
        <f>VLOOKUP(D973,DATA!A:F,6,FALSE)</f>
        <v>1285.5</v>
      </c>
      <c r="N973" s="36">
        <f t="shared" si="76"/>
        <v>1.3418051288918471</v>
      </c>
      <c r="O973" s="36">
        <f t="shared" si="77"/>
        <v>1.3419758418286465</v>
      </c>
      <c r="P973" s="36">
        <f t="shared" si="78"/>
        <v>1.707129367993776E-4</v>
      </c>
      <c r="Q973" s="36">
        <f t="shared" si="79"/>
        <v>0</v>
      </c>
    </row>
    <row r="974" spans="1:17" x14ac:dyDescent="0.3">
      <c r="A974" s="29">
        <v>2246927</v>
      </c>
      <c r="B974" s="1">
        <v>136</v>
      </c>
      <c r="C974" s="1" t="s">
        <v>14</v>
      </c>
      <c r="D974" s="1" t="s">
        <v>22</v>
      </c>
      <c r="E974" s="1" t="s">
        <v>23</v>
      </c>
      <c r="F974" s="47">
        <v>1857</v>
      </c>
      <c r="G974" s="34">
        <v>1747.06</v>
      </c>
      <c r="H974" s="1" t="s">
        <v>216</v>
      </c>
      <c r="I974" s="34">
        <v>1.8138999999999999E-2</v>
      </c>
      <c r="J974" s="34">
        <v>63.636066</v>
      </c>
      <c r="K974" s="35" t="str">
        <f t="shared" si="75"/>
        <v>Leenderbos, Groote Heide &amp; De Plateaux_H91E0C</v>
      </c>
      <c r="L974" s="36">
        <f>VLOOKUP(D974,DATA!A:F,5,FALSE)</f>
        <v>6.9280917156857415E-3</v>
      </c>
      <c r="M974" s="37">
        <f>VLOOKUP(D974,DATA!A:F,6,FALSE)</f>
        <v>2282</v>
      </c>
      <c r="N974" s="36">
        <f t="shared" si="76"/>
        <v>2.3983500367686177</v>
      </c>
      <c r="O974" s="36">
        <f t="shared" si="77"/>
        <v>2.3986442232261718</v>
      </c>
      <c r="P974" s="36">
        <f t="shared" si="78"/>
        <v>2.9418645755407979E-4</v>
      </c>
      <c r="Q974" s="36">
        <f t="shared" si="79"/>
        <v>0</v>
      </c>
    </row>
    <row r="975" spans="1:17" x14ac:dyDescent="0.3">
      <c r="A975" s="29">
        <v>2246955</v>
      </c>
      <c r="B975" s="1">
        <v>136</v>
      </c>
      <c r="C975" s="1" t="s">
        <v>14</v>
      </c>
      <c r="D975" s="1" t="s">
        <v>22</v>
      </c>
      <c r="E975" s="1" t="s">
        <v>23</v>
      </c>
      <c r="F975" s="47">
        <v>1857</v>
      </c>
      <c r="G975" s="34">
        <v>1216.8900000000001</v>
      </c>
      <c r="H975" s="1" t="s">
        <v>216</v>
      </c>
      <c r="I975" s="34">
        <v>1.23389E-2</v>
      </c>
      <c r="J975" s="34">
        <v>2467.8346999999999</v>
      </c>
      <c r="K975" s="35" t="str">
        <f t="shared" si="75"/>
        <v>Leenderbos, Groote Heide &amp; De Plateaux_H91E0C</v>
      </c>
      <c r="L975" s="36">
        <f>VLOOKUP(D975,DATA!A:F,5,FALSE)</f>
        <v>6.9280917156857415E-3</v>
      </c>
      <c r="M975" s="37">
        <f>VLOOKUP(D975,DATA!A:F,6,FALSE)</f>
        <v>2282</v>
      </c>
      <c r="N975" s="36">
        <f t="shared" si="76"/>
        <v>6.2372332009356504E-2</v>
      </c>
      <c r="O975" s="36">
        <f t="shared" si="77"/>
        <v>6.2377660811932051E-2</v>
      </c>
      <c r="P975" s="36">
        <f t="shared" si="78"/>
        <v>5.3288025755465762E-6</v>
      </c>
      <c r="Q975" s="36">
        <f t="shared" si="79"/>
        <v>0</v>
      </c>
    </row>
    <row r="976" spans="1:17" x14ac:dyDescent="0.3">
      <c r="A976" s="29">
        <v>2246963</v>
      </c>
      <c r="B976" s="1">
        <v>136</v>
      </c>
      <c r="C976" s="1" t="s">
        <v>14</v>
      </c>
      <c r="D976" s="1" t="s">
        <v>28</v>
      </c>
      <c r="E976" s="1" t="s">
        <v>29</v>
      </c>
      <c r="F976" s="47">
        <v>1786</v>
      </c>
      <c r="G976" s="34">
        <v>912.99</v>
      </c>
      <c r="H976" s="1" t="s">
        <v>216</v>
      </c>
      <c r="I976" s="34">
        <v>8.9228999999999992E-3</v>
      </c>
      <c r="J976" s="34">
        <v>62.680782000000001</v>
      </c>
      <c r="K976" s="35" t="str">
        <f t="shared" si="75"/>
        <v>Leenderbos, Groote Heide &amp; De Plateaux_H91D0</v>
      </c>
      <c r="L976" s="36">
        <f>VLOOKUP(D976,DATA!A:F,5,FALSE)</f>
        <v>6.9280917156857415E-3</v>
      </c>
      <c r="M976" s="37">
        <f>VLOOKUP(D976,DATA!A:F,6,FALSE)</f>
        <v>2211</v>
      </c>
      <c r="N976" s="36">
        <f t="shared" si="76"/>
        <v>1.2429452213555885E-2</v>
      </c>
      <c r="O976" s="36">
        <f t="shared" si="77"/>
        <v>1.2430220513992262E-2</v>
      </c>
      <c r="P976" s="36">
        <f t="shared" si="78"/>
        <v>7.6830043637711454E-7</v>
      </c>
      <c r="Q976" s="36">
        <f t="shared" si="79"/>
        <v>0</v>
      </c>
    </row>
    <row r="977" spans="1:17" x14ac:dyDescent="0.3">
      <c r="A977" s="29">
        <v>2248460</v>
      </c>
      <c r="B977" s="1">
        <v>136</v>
      </c>
      <c r="C977" s="1" t="s">
        <v>14</v>
      </c>
      <c r="D977" s="1" t="s">
        <v>22</v>
      </c>
      <c r="E977" s="1" t="s">
        <v>23</v>
      </c>
      <c r="F977" s="47">
        <v>1857</v>
      </c>
      <c r="G977" s="34">
        <v>1326.73</v>
      </c>
      <c r="H977" s="1" t="s">
        <v>216</v>
      </c>
      <c r="I977" s="34">
        <v>1.4281800000000001E-2</v>
      </c>
      <c r="J977" s="34">
        <v>4314.7169999999996</v>
      </c>
      <c r="K977" s="35" t="str">
        <f t="shared" si="75"/>
        <v>Leenderbos, Groote Heide &amp; De Plateaux_H91E0C</v>
      </c>
      <c r="L977" s="36">
        <f>VLOOKUP(D977,DATA!A:F,5,FALSE)</f>
        <v>6.9280917156857415E-3</v>
      </c>
      <c r="M977" s="37">
        <f>VLOOKUP(D977,DATA!A:F,6,FALSE)</f>
        <v>2282</v>
      </c>
      <c r="N977" s="36">
        <f t="shared" si="76"/>
        <v>0.13340536464977346</v>
      </c>
      <c r="O977" s="36">
        <f t="shared" si="77"/>
        <v>0.13341854756742696</v>
      </c>
      <c r="P977" s="36">
        <f t="shared" si="78"/>
        <v>1.3182917653509207E-5</v>
      </c>
      <c r="Q977" s="36">
        <f t="shared" si="79"/>
        <v>0</v>
      </c>
    </row>
    <row r="978" spans="1:17" x14ac:dyDescent="0.3">
      <c r="A978" s="29">
        <v>2248485</v>
      </c>
      <c r="B978" s="1">
        <v>136</v>
      </c>
      <c r="C978" s="1" t="s">
        <v>14</v>
      </c>
      <c r="D978" s="1" t="s">
        <v>22</v>
      </c>
      <c r="E978" s="1" t="s">
        <v>23</v>
      </c>
      <c r="F978" s="47">
        <v>1857</v>
      </c>
      <c r="G978" s="34">
        <v>1260.81</v>
      </c>
      <c r="H978" s="1" t="s">
        <v>216</v>
      </c>
      <c r="I978" s="34">
        <v>1.3191E-2</v>
      </c>
      <c r="J978" s="34">
        <v>7227.4660000000003</v>
      </c>
      <c r="K978" s="35" t="str">
        <f t="shared" si="75"/>
        <v>Leenderbos, Groote Heide &amp; De Plateaux_H91E0C</v>
      </c>
      <c r="L978" s="36">
        <f>VLOOKUP(D978,DATA!A:F,5,FALSE)</f>
        <v>6.9280917156857415E-3</v>
      </c>
      <c r="M978" s="37">
        <f>VLOOKUP(D978,DATA!A:F,6,FALSE)</f>
        <v>2282</v>
      </c>
      <c r="N978" s="36">
        <f t="shared" si="76"/>
        <v>8.4536362283710434E-2</v>
      </c>
      <c r="O978" s="36">
        <f t="shared" si="77"/>
        <v>8.4544081752641234E-2</v>
      </c>
      <c r="P978" s="36">
        <f t="shared" si="78"/>
        <v>7.7194689308002218E-6</v>
      </c>
      <c r="Q978" s="36">
        <f t="shared" si="79"/>
        <v>0</v>
      </c>
    </row>
    <row r="979" spans="1:17" x14ac:dyDescent="0.3">
      <c r="A979" s="29">
        <v>2249988</v>
      </c>
      <c r="B979" s="1">
        <v>136</v>
      </c>
      <c r="C979" s="1" t="s">
        <v>14</v>
      </c>
      <c r="D979" s="1" t="s">
        <v>22</v>
      </c>
      <c r="E979" s="1" t="s">
        <v>23</v>
      </c>
      <c r="F979" s="47">
        <v>1857</v>
      </c>
      <c r="G979" s="34">
        <v>1503.57</v>
      </c>
      <c r="H979" s="1" t="s">
        <v>216</v>
      </c>
      <c r="I979" s="34">
        <v>1.6759E-2</v>
      </c>
      <c r="J979" s="34">
        <v>5592.3720000000003</v>
      </c>
      <c r="K979" s="35" t="str">
        <f t="shared" si="75"/>
        <v>Leenderbos, Groote Heide &amp; De Plateaux_H91E0C</v>
      </c>
      <c r="L979" s="36">
        <f>VLOOKUP(D979,DATA!A:F,5,FALSE)</f>
        <v>6.9280917156857415E-3</v>
      </c>
      <c r="M979" s="37">
        <f>VLOOKUP(D979,DATA!A:F,6,FALSE)</f>
        <v>2282</v>
      </c>
      <c r="N979" s="36">
        <f t="shared" si="76"/>
        <v>0.45275592845706675</v>
      </c>
      <c r="O979" s="36">
        <f t="shared" si="77"/>
        <v>0.45280826199562013</v>
      </c>
      <c r="P979" s="36">
        <f t="shared" si="78"/>
        <v>5.2333538553384074E-5</v>
      </c>
      <c r="Q979" s="36">
        <f t="shared" si="79"/>
        <v>0</v>
      </c>
    </row>
    <row r="980" spans="1:17" x14ac:dyDescent="0.3">
      <c r="A980" s="29">
        <v>2250013</v>
      </c>
      <c r="B980" s="1">
        <v>136</v>
      </c>
      <c r="C980" s="1" t="s">
        <v>14</v>
      </c>
      <c r="D980" s="1" t="s">
        <v>22</v>
      </c>
      <c r="E980" s="1" t="s">
        <v>23</v>
      </c>
      <c r="F980" s="47">
        <v>1857</v>
      </c>
      <c r="G980" s="34">
        <v>1423.99</v>
      </c>
      <c r="H980" s="1" t="s">
        <v>216</v>
      </c>
      <c r="I980" s="34">
        <v>1.4843E-2</v>
      </c>
      <c r="J980" s="34">
        <v>2887.395</v>
      </c>
      <c r="K980" s="35" t="str">
        <f t="shared" si="75"/>
        <v>Leenderbos, Groote Heide &amp; De Plateaux_H91E0C</v>
      </c>
      <c r="L980" s="36">
        <f>VLOOKUP(D980,DATA!A:F,5,FALSE)</f>
        <v>6.9280917156857415E-3</v>
      </c>
      <c r="M980" s="37">
        <f>VLOOKUP(D980,DATA!A:F,6,FALSE)</f>
        <v>2282</v>
      </c>
      <c r="N980" s="36">
        <f t="shared" si="76"/>
        <v>0.26136982856055346</v>
      </c>
      <c r="O980" s="36">
        <f t="shared" si="77"/>
        <v>0.2613966372992409</v>
      </c>
      <c r="P980" s="36">
        <f t="shared" si="78"/>
        <v>2.6808738687433831E-5</v>
      </c>
      <c r="Q980" s="36">
        <f t="shared" si="79"/>
        <v>0</v>
      </c>
    </row>
    <row r="981" spans="1:17" x14ac:dyDescent="0.3">
      <c r="A981" s="29">
        <v>2250014</v>
      </c>
      <c r="B981" s="1">
        <v>136</v>
      </c>
      <c r="C981" s="1" t="s">
        <v>14</v>
      </c>
      <c r="D981" s="1" t="s">
        <v>22</v>
      </c>
      <c r="E981" s="1" t="s">
        <v>23</v>
      </c>
      <c r="F981" s="47">
        <v>1857</v>
      </c>
      <c r="G981" s="34">
        <v>1137.7</v>
      </c>
      <c r="H981" s="1" t="s">
        <v>216</v>
      </c>
      <c r="I981" s="34">
        <v>1.1410399999999999E-2</v>
      </c>
      <c r="J981" s="34">
        <v>2487.3654999999999</v>
      </c>
      <c r="K981" s="35" t="str">
        <f t="shared" si="75"/>
        <v>Leenderbos, Groote Heide &amp; De Plateaux_H91E0C</v>
      </c>
      <c r="L981" s="36">
        <f>VLOOKUP(D981,DATA!A:F,5,FALSE)</f>
        <v>6.9280917156857415E-3</v>
      </c>
      <c r="M981" s="37">
        <f>VLOOKUP(D981,DATA!A:F,6,FALSE)</f>
        <v>2282</v>
      </c>
      <c r="N981" s="36">
        <f t="shared" si="76"/>
        <v>3.6044331319763624E-2</v>
      </c>
      <c r="O981" s="36">
        <f t="shared" si="77"/>
        <v>3.6047179792437899E-2</v>
      </c>
      <c r="P981" s="36">
        <f t="shared" si="78"/>
        <v>2.8484726742744604E-6</v>
      </c>
      <c r="Q981" s="36">
        <f t="shared" si="79"/>
        <v>0</v>
      </c>
    </row>
    <row r="982" spans="1:17" x14ac:dyDescent="0.3">
      <c r="A982" s="29">
        <v>2250021</v>
      </c>
      <c r="B982" s="1">
        <v>136</v>
      </c>
      <c r="C982" s="1" t="s">
        <v>14</v>
      </c>
      <c r="D982" s="1" t="s">
        <v>43</v>
      </c>
      <c r="E982" s="1" t="s">
        <v>44</v>
      </c>
      <c r="F982" s="47">
        <v>1071</v>
      </c>
      <c r="G982" s="34">
        <v>970.49</v>
      </c>
      <c r="H982" s="1" t="s">
        <v>216</v>
      </c>
      <c r="I982" s="34">
        <v>9.6828999999999995E-3</v>
      </c>
      <c r="J982" s="34">
        <v>406.63184000000001</v>
      </c>
      <c r="K982" s="35" t="str">
        <f t="shared" si="75"/>
        <v>Leenderbos, Groote Heide &amp; De Plateaux_H7150</v>
      </c>
      <c r="L982" s="36">
        <f>VLOOKUP(D982,DATA!A:F,5,FALSE)</f>
        <v>1.3726988247862192E-2</v>
      </c>
      <c r="M982" s="37">
        <f>VLOOKUP(D982,DATA!A:F,6,FALSE)</f>
        <v>1285.5</v>
      </c>
      <c r="N982" s="36">
        <f t="shared" si="76"/>
        <v>1.3071819158037683</v>
      </c>
      <c r="O982" s="36">
        <f t="shared" si="77"/>
        <v>1.3073534024859115</v>
      </c>
      <c r="P982" s="36">
        <f t="shared" si="78"/>
        <v>1.7148668214317375E-4</v>
      </c>
      <c r="Q982" s="36">
        <f t="shared" si="79"/>
        <v>0</v>
      </c>
    </row>
    <row r="983" spans="1:17" x14ac:dyDescent="0.3">
      <c r="A983" s="29">
        <v>2251517</v>
      </c>
      <c r="B983" s="1">
        <v>136</v>
      </c>
      <c r="C983" s="1" t="s">
        <v>14</v>
      </c>
      <c r="D983" s="1" t="s">
        <v>22</v>
      </c>
      <c r="E983" s="1" t="s">
        <v>23</v>
      </c>
      <c r="F983" s="47">
        <v>1857</v>
      </c>
      <c r="G983" s="34">
        <v>1654.65</v>
      </c>
      <c r="H983" s="1" t="s">
        <v>216</v>
      </c>
      <c r="I983" s="34">
        <v>1.8322999999999999E-2</v>
      </c>
      <c r="J983" s="34">
        <v>4635.8145000000004</v>
      </c>
      <c r="K983" s="35" t="str">
        <f t="shared" si="75"/>
        <v>Leenderbos, Groote Heide &amp; De Plateaux_H91E0C</v>
      </c>
      <c r="L983" s="36">
        <f>VLOOKUP(D983,DATA!A:F,5,FALSE)</f>
        <v>6.9280917156857415E-3</v>
      </c>
      <c r="M983" s="37">
        <f>VLOOKUP(D983,DATA!A:F,6,FALSE)</f>
        <v>2282</v>
      </c>
      <c r="N983" s="36">
        <f t="shared" si="76"/>
        <v>1.2788495388959891</v>
      </c>
      <c r="O983" s="36">
        <f t="shared" si="77"/>
        <v>1.2790098142443935</v>
      </c>
      <c r="P983" s="36">
        <f t="shared" si="78"/>
        <v>1.6027534840445945E-4</v>
      </c>
      <c r="Q983" s="36">
        <f t="shared" si="79"/>
        <v>0</v>
      </c>
    </row>
    <row r="984" spans="1:17" x14ac:dyDescent="0.3">
      <c r="A984" s="29">
        <v>2251543</v>
      </c>
      <c r="B984" s="1">
        <v>136</v>
      </c>
      <c r="C984" s="1" t="s">
        <v>14</v>
      </c>
      <c r="D984" s="1" t="s">
        <v>22</v>
      </c>
      <c r="E984" s="1" t="s">
        <v>23</v>
      </c>
      <c r="F984" s="47">
        <v>1857</v>
      </c>
      <c r="G984" s="34">
        <v>1528.54</v>
      </c>
      <c r="H984" s="1" t="s">
        <v>216</v>
      </c>
      <c r="I984" s="34">
        <v>1.5911999999999999E-2</v>
      </c>
      <c r="J984" s="34">
        <v>9275.7440000000006</v>
      </c>
      <c r="K984" s="35" t="str">
        <f t="shared" si="75"/>
        <v>Leenderbos, Groote Heide &amp; De Plateaux_H91E0C</v>
      </c>
      <c r="L984" s="36">
        <f>VLOOKUP(D984,DATA!A:F,5,FALSE)</f>
        <v>6.9280917156857415E-3</v>
      </c>
      <c r="M984" s="37">
        <f>VLOOKUP(D984,DATA!A:F,6,FALSE)</f>
        <v>2282</v>
      </c>
      <c r="N984" s="36">
        <f t="shared" si="76"/>
        <v>0.53780332902644845</v>
      </c>
      <c r="O984" s="36">
        <f t="shared" si="77"/>
        <v>0.53786230072165775</v>
      </c>
      <c r="P984" s="36">
        <f t="shared" si="78"/>
        <v>5.8971695209297792E-5</v>
      </c>
      <c r="Q984" s="36">
        <f t="shared" si="79"/>
        <v>0</v>
      </c>
    </row>
    <row r="985" spans="1:17" x14ac:dyDescent="0.3">
      <c r="A985" s="29">
        <v>2253045</v>
      </c>
      <c r="B985" s="1">
        <v>136</v>
      </c>
      <c r="C985" s="1" t="s">
        <v>14</v>
      </c>
      <c r="D985" s="1" t="s">
        <v>22</v>
      </c>
      <c r="E985" s="1" t="s">
        <v>23</v>
      </c>
      <c r="F985" s="47">
        <v>1857</v>
      </c>
      <c r="G985" s="34">
        <v>1364.43</v>
      </c>
      <c r="H985" s="1" t="s">
        <v>216</v>
      </c>
      <c r="I985" s="34">
        <v>1.4957E-2</v>
      </c>
      <c r="J985" s="34">
        <v>3267.5475999999999</v>
      </c>
      <c r="K985" s="35" t="str">
        <f t="shared" si="75"/>
        <v>Leenderbos, Groote Heide &amp; De Plateaux_H91E0C</v>
      </c>
      <c r="L985" s="36">
        <f>VLOOKUP(D985,DATA!A:F,5,FALSE)</f>
        <v>6.9280917156857415E-3</v>
      </c>
      <c r="M985" s="37">
        <f>VLOOKUP(D985,DATA!A:F,6,FALSE)</f>
        <v>2282</v>
      </c>
      <c r="N985" s="36">
        <f t="shared" si="76"/>
        <v>0.17315433475343922</v>
      </c>
      <c r="O985" s="36">
        <f t="shared" si="77"/>
        <v>0.17317224746210094</v>
      </c>
      <c r="P985" s="36">
        <f t="shared" si="78"/>
        <v>1.7912708661721455E-5</v>
      </c>
      <c r="Q985" s="36">
        <f t="shared" si="79"/>
        <v>0</v>
      </c>
    </row>
    <row r="986" spans="1:17" x14ac:dyDescent="0.3">
      <c r="A986" s="29">
        <v>2253046</v>
      </c>
      <c r="B986" s="1">
        <v>136</v>
      </c>
      <c r="C986" s="1" t="s">
        <v>14</v>
      </c>
      <c r="D986" s="1" t="s">
        <v>22</v>
      </c>
      <c r="E986" s="1" t="s">
        <v>23</v>
      </c>
      <c r="F986" s="47">
        <v>1857</v>
      </c>
      <c r="G986" s="34">
        <v>1253.9100000000001</v>
      </c>
      <c r="H986" s="1" t="s">
        <v>216</v>
      </c>
      <c r="I986" s="34">
        <v>1.3891199999999999E-2</v>
      </c>
      <c r="J986" s="34">
        <v>624.88367000000005</v>
      </c>
      <c r="K986" s="35" t="str">
        <f t="shared" si="75"/>
        <v>Leenderbos, Groote Heide &amp; De Plateaux_H91E0C</v>
      </c>
      <c r="L986" s="36">
        <f>VLOOKUP(D986,DATA!A:F,5,FALSE)</f>
        <v>6.9280917156857415E-3</v>
      </c>
      <c r="M986" s="37">
        <f>VLOOKUP(D986,DATA!A:F,6,FALSE)</f>
        <v>2282</v>
      </c>
      <c r="N986" s="36">
        <f t="shared" si="76"/>
        <v>8.0593451034742081E-2</v>
      </c>
      <c r="O986" s="36">
        <f t="shared" si="77"/>
        <v>8.0601201430079775E-2</v>
      </c>
      <c r="P986" s="36">
        <f t="shared" si="78"/>
        <v>7.7503953376939494E-6</v>
      </c>
      <c r="Q986" s="36">
        <f t="shared" si="79"/>
        <v>0</v>
      </c>
    </row>
    <row r="987" spans="1:17" x14ac:dyDescent="0.3">
      <c r="A987" s="29">
        <v>2253072</v>
      </c>
      <c r="B987" s="1">
        <v>136</v>
      </c>
      <c r="C987" s="1" t="s">
        <v>14</v>
      </c>
      <c r="D987" s="1" t="s">
        <v>22</v>
      </c>
      <c r="E987" s="1" t="s">
        <v>23</v>
      </c>
      <c r="F987" s="47">
        <v>1857</v>
      </c>
      <c r="G987" s="34">
        <v>1436.94</v>
      </c>
      <c r="H987" s="1" t="s">
        <v>216</v>
      </c>
      <c r="I987" s="34">
        <v>1.4996000000000001E-2</v>
      </c>
      <c r="J987" s="34">
        <v>3213.2372999999998</v>
      </c>
      <c r="K987" s="35" t="str">
        <f t="shared" si="75"/>
        <v>Leenderbos, Groote Heide &amp; De Plateaux_H91E0C</v>
      </c>
      <c r="L987" s="36">
        <f>VLOOKUP(D987,DATA!A:F,5,FALSE)</f>
        <v>6.9280917156857415E-3</v>
      </c>
      <c r="M987" s="37">
        <f>VLOOKUP(D987,DATA!A:F,6,FALSE)</f>
        <v>2282</v>
      </c>
      <c r="N987" s="36">
        <f t="shared" si="76"/>
        <v>0.28583360785315542</v>
      </c>
      <c r="O987" s="36">
        <f t="shared" si="77"/>
        <v>0.28586322080126009</v>
      </c>
      <c r="P987" s="36">
        <f t="shared" si="78"/>
        <v>2.9612948104662529E-5</v>
      </c>
      <c r="Q987" s="36">
        <f t="shared" si="79"/>
        <v>0</v>
      </c>
    </row>
    <row r="988" spans="1:17" x14ac:dyDescent="0.3">
      <c r="A988" s="29">
        <v>2254574</v>
      </c>
      <c r="B988" s="1">
        <v>136</v>
      </c>
      <c r="C988" s="1" t="s">
        <v>14</v>
      </c>
      <c r="D988" s="1" t="s">
        <v>22</v>
      </c>
      <c r="E988" s="1" t="s">
        <v>23</v>
      </c>
      <c r="F988" s="47">
        <v>1857</v>
      </c>
      <c r="G988" s="34">
        <v>1267.78</v>
      </c>
      <c r="H988" s="1" t="s">
        <v>216</v>
      </c>
      <c r="I988" s="34">
        <v>1.38006E-2</v>
      </c>
      <c r="J988" s="34">
        <v>244.49860000000001</v>
      </c>
      <c r="K988" s="35" t="str">
        <f t="shared" si="75"/>
        <v>Leenderbos, Groote Heide &amp; De Plateaux_H91E0C</v>
      </c>
      <c r="L988" s="36">
        <f>VLOOKUP(D988,DATA!A:F,5,FALSE)</f>
        <v>6.9280917156857415E-3</v>
      </c>
      <c r="M988" s="37">
        <f>VLOOKUP(D988,DATA!A:F,6,FALSE)</f>
        <v>2282</v>
      </c>
      <c r="N988" s="36">
        <f t="shared" si="76"/>
        <v>8.8714978457964513E-2</v>
      </c>
      <c r="O988" s="36">
        <f t="shared" si="77"/>
        <v>8.8723453538191707E-2</v>
      </c>
      <c r="P988" s="36">
        <f t="shared" si="78"/>
        <v>8.4750802271937875E-6</v>
      </c>
      <c r="Q988" s="36">
        <f t="shared" si="79"/>
        <v>0</v>
      </c>
    </row>
    <row r="989" spans="1:17" x14ac:dyDescent="0.3">
      <c r="A989" s="29">
        <v>2254601</v>
      </c>
      <c r="B989" s="1">
        <v>136</v>
      </c>
      <c r="C989" s="1" t="s">
        <v>14</v>
      </c>
      <c r="D989" s="1" t="s">
        <v>22</v>
      </c>
      <c r="E989" s="1" t="s">
        <v>23</v>
      </c>
      <c r="F989" s="47">
        <v>1857</v>
      </c>
      <c r="G989" s="34">
        <v>1714.19</v>
      </c>
      <c r="H989" s="1" t="s">
        <v>216</v>
      </c>
      <c r="I989" s="34">
        <v>1.7888999999999999E-2</v>
      </c>
      <c r="J989" s="34">
        <v>2919.3661999999999</v>
      </c>
      <c r="K989" s="35" t="str">
        <f t="shared" si="75"/>
        <v>Leenderbos, Groote Heide &amp; De Plateaux_H91E0C</v>
      </c>
      <c r="L989" s="36">
        <f>VLOOKUP(D989,DATA!A:F,5,FALSE)</f>
        <v>6.9280917156857415E-3</v>
      </c>
      <c r="M989" s="37">
        <f>VLOOKUP(D989,DATA!A:F,6,FALSE)</f>
        <v>2282</v>
      </c>
      <c r="N989" s="36">
        <f t="shared" si="76"/>
        <v>1.9192817700889029</v>
      </c>
      <c r="O989" s="36">
        <f t="shared" si="77"/>
        <v>1.9195150879292262</v>
      </c>
      <c r="P989" s="36">
        <f t="shared" si="78"/>
        <v>2.3331784032332159E-4</v>
      </c>
      <c r="Q989" s="36">
        <f t="shared" si="79"/>
        <v>0</v>
      </c>
    </row>
    <row r="990" spans="1:17" x14ac:dyDescent="0.3">
      <c r="A990" s="29">
        <v>2256103</v>
      </c>
      <c r="B990" s="1">
        <v>136</v>
      </c>
      <c r="C990" s="1" t="s">
        <v>14</v>
      </c>
      <c r="D990" s="1" t="s">
        <v>22</v>
      </c>
      <c r="E990" s="1" t="s">
        <v>23</v>
      </c>
      <c r="F990" s="47">
        <v>1857</v>
      </c>
      <c r="G990" s="34">
        <v>1289.17</v>
      </c>
      <c r="H990" s="1" t="s">
        <v>216</v>
      </c>
      <c r="I990" s="34">
        <v>1.4346899999999999E-2</v>
      </c>
      <c r="J990" s="34">
        <v>1206.4458326835199</v>
      </c>
      <c r="K990" s="35" t="str">
        <f t="shared" si="75"/>
        <v>Leenderbos, Groote Heide &amp; De Plateaux_H91E0C</v>
      </c>
      <c r="L990" s="36">
        <f>VLOOKUP(D990,DATA!A:F,5,FALSE)</f>
        <v>6.9280917156857415E-3</v>
      </c>
      <c r="M990" s="37">
        <f>VLOOKUP(D990,DATA!A:F,6,FALSE)</f>
        <v>2282</v>
      </c>
      <c r="N990" s="36">
        <f t="shared" si="76"/>
        <v>0.10287132384418914</v>
      </c>
      <c r="O990" s="36">
        <f t="shared" si="77"/>
        <v>0.10288153889599189</v>
      </c>
      <c r="P990" s="36">
        <f t="shared" si="78"/>
        <v>1.0215051802750508E-5</v>
      </c>
      <c r="Q990" s="36">
        <f t="shared" si="79"/>
        <v>0</v>
      </c>
    </row>
    <row r="991" spans="1:17" x14ac:dyDescent="0.3">
      <c r="A991" s="29">
        <v>2256129</v>
      </c>
      <c r="B991" s="1">
        <v>136</v>
      </c>
      <c r="C991" s="1" t="s">
        <v>14</v>
      </c>
      <c r="D991" s="1" t="s">
        <v>22</v>
      </c>
      <c r="E991" s="1" t="s">
        <v>23</v>
      </c>
      <c r="F991" s="47">
        <v>1857</v>
      </c>
      <c r="G991" s="34">
        <v>1532.84</v>
      </c>
      <c r="H991" s="1" t="s">
        <v>216</v>
      </c>
      <c r="I991" s="34">
        <v>1.6278000000000001E-2</v>
      </c>
      <c r="J991" s="34">
        <v>473.6293</v>
      </c>
      <c r="K991" s="35" t="str">
        <f t="shared" si="75"/>
        <v>Leenderbos, Groote Heide &amp; De Plateaux_H91E0C</v>
      </c>
      <c r="L991" s="36">
        <f>VLOOKUP(D991,DATA!A:F,5,FALSE)</f>
        <v>6.9280917156857415E-3</v>
      </c>
      <c r="M991" s="37">
        <f>VLOOKUP(D991,DATA!A:F,6,FALSE)</f>
        <v>2282</v>
      </c>
      <c r="N991" s="36">
        <f t="shared" si="76"/>
        <v>0.55397586192128156</v>
      </c>
      <c r="O991" s="36">
        <f t="shared" si="77"/>
        <v>0.55403799418212119</v>
      </c>
      <c r="P991" s="36">
        <f t="shared" si="78"/>
        <v>6.2132260839620201E-5</v>
      </c>
      <c r="Q991" s="36">
        <f t="shared" si="79"/>
        <v>0</v>
      </c>
    </row>
    <row r="992" spans="1:17" x14ac:dyDescent="0.3">
      <c r="A992" s="29">
        <v>2256130</v>
      </c>
      <c r="B992" s="1">
        <v>136</v>
      </c>
      <c r="C992" s="1" t="s">
        <v>14</v>
      </c>
      <c r="D992" s="1" t="s">
        <v>22</v>
      </c>
      <c r="E992" s="1" t="s">
        <v>23</v>
      </c>
      <c r="F992" s="47">
        <v>1857</v>
      </c>
      <c r="G992" s="34">
        <v>1708.14</v>
      </c>
      <c r="H992" s="1" t="s">
        <v>216</v>
      </c>
      <c r="I992" s="34">
        <v>1.7673999999999999E-2</v>
      </c>
      <c r="J992" s="34">
        <v>547.32060000000001</v>
      </c>
      <c r="K992" s="35" t="str">
        <f t="shared" si="75"/>
        <v>Leenderbos, Groote Heide &amp; De Plateaux_H91E0C</v>
      </c>
      <c r="L992" s="36">
        <f>VLOOKUP(D992,DATA!A:F,5,FALSE)</f>
        <v>6.9280917156857415E-3</v>
      </c>
      <c r="M992" s="37">
        <f>VLOOKUP(D992,DATA!A:F,6,FALSE)</f>
        <v>2282</v>
      </c>
      <c r="N992" s="36">
        <f t="shared" si="76"/>
        <v>1.8419489688125303</v>
      </c>
      <c r="O992" s="36">
        <f t="shared" si="77"/>
        <v>1.8421703688088642</v>
      </c>
      <c r="P992" s="36">
        <f t="shared" si="78"/>
        <v>2.2139999633385976E-4</v>
      </c>
      <c r="Q992" s="36">
        <f t="shared" si="79"/>
        <v>0</v>
      </c>
    </row>
    <row r="993" spans="1:17" x14ac:dyDescent="0.3">
      <c r="A993" s="29">
        <v>2257632</v>
      </c>
      <c r="B993" s="1">
        <v>136</v>
      </c>
      <c r="C993" s="1" t="s">
        <v>14</v>
      </c>
      <c r="D993" s="1" t="s">
        <v>22</v>
      </c>
      <c r="E993" s="1" t="s">
        <v>23</v>
      </c>
      <c r="F993" s="47">
        <v>1857</v>
      </c>
      <c r="G993" s="34">
        <v>1269.56</v>
      </c>
      <c r="H993" s="1" t="s">
        <v>216</v>
      </c>
      <c r="I993" s="34">
        <v>1.41654E-2</v>
      </c>
      <c r="J993" s="34">
        <v>1899.4074450000001</v>
      </c>
      <c r="K993" s="35" t="str">
        <f t="shared" si="75"/>
        <v>Leenderbos, Groote Heide &amp; De Plateaux_H91E0C</v>
      </c>
      <c r="L993" s="36">
        <f>VLOOKUP(D993,DATA!A:F,5,FALSE)</f>
        <v>6.9280917156857415E-3</v>
      </c>
      <c r="M993" s="37">
        <f>VLOOKUP(D993,DATA!A:F,6,FALSE)</f>
        <v>2282</v>
      </c>
      <c r="N993" s="36">
        <f t="shared" si="76"/>
        <v>8.9814796800618213E-2</v>
      </c>
      <c r="O993" s="36">
        <f t="shared" si="77"/>
        <v>8.9823603666835325E-2</v>
      </c>
      <c r="P993" s="36">
        <f t="shared" si="78"/>
        <v>8.8068662171120193E-6</v>
      </c>
      <c r="Q993" s="36">
        <f t="shared" si="79"/>
        <v>0</v>
      </c>
    </row>
    <row r="994" spans="1:17" x14ac:dyDescent="0.3">
      <c r="A994" s="29">
        <v>2259160</v>
      </c>
      <c r="B994" s="1">
        <v>136</v>
      </c>
      <c r="C994" s="1" t="s">
        <v>14</v>
      </c>
      <c r="D994" s="1" t="s">
        <v>22</v>
      </c>
      <c r="E994" s="1" t="s">
        <v>23</v>
      </c>
      <c r="F994" s="47">
        <v>1857</v>
      </c>
      <c r="G994" s="34">
        <v>1332.57</v>
      </c>
      <c r="H994" s="1" t="s">
        <v>216</v>
      </c>
      <c r="I994" s="34">
        <v>1.45868E-2</v>
      </c>
      <c r="J994" s="34">
        <v>383.75610340425499</v>
      </c>
      <c r="K994" s="35" t="str">
        <f t="shared" si="75"/>
        <v>Leenderbos, Groote Heide &amp; De Plateaux_H91E0C</v>
      </c>
      <c r="L994" s="36">
        <f>VLOOKUP(D994,DATA!A:F,5,FALSE)</f>
        <v>6.9280917156857415E-3</v>
      </c>
      <c r="M994" s="37">
        <f>VLOOKUP(D994,DATA!A:F,6,FALSE)</f>
        <v>2282</v>
      </c>
      <c r="N994" s="36">
        <f t="shared" si="76"/>
        <v>0.13890598284631778</v>
      </c>
      <c r="O994" s="36">
        <f t="shared" si="77"/>
        <v>0.13892000170997218</v>
      </c>
      <c r="P994" s="36">
        <f t="shared" si="78"/>
        <v>1.4018863654402525E-5</v>
      </c>
      <c r="Q994" s="36">
        <f t="shared" si="79"/>
        <v>0</v>
      </c>
    </row>
    <row r="995" spans="1:17" x14ac:dyDescent="0.3">
      <c r="A995" s="29">
        <v>2260690</v>
      </c>
      <c r="B995" s="1">
        <v>136</v>
      </c>
      <c r="C995" s="1" t="s">
        <v>14</v>
      </c>
      <c r="D995" s="1" t="s">
        <v>22</v>
      </c>
      <c r="E995" s="1" t="s">
        <v>23</v>
      </c>
      <c r="F995" s="47">
        <v>1857</v>
      </c>
      <c r="G995" s="34">
        <v>1324.49</v>
      </c>
      <c r="H995" s="1" t="s">
        <v>216</v>
      </c>
      <c r="I995" s="34">
        <v>1.47808E-2</v>
      </c>
      <c r="J995" s="34">
        <v>2909.8908999999999</v>
      </c>
      <c r="K995" s="35" t="str">
        <f t="shared" si="75"/>
        <v>Leenderbos, Groote Heide &amp; De Plateaux_H91E0C</v>
      </c>
      <c r="L995" s="36">
        <f>VLOOKUP(D995,DATA!A:F,5,FALSE)</f>
        <v>6.9280917156857415E-3</v>
      </c>
      <c r="M995" s="37">
        <f>VLOOKUP(D995,DATA!A:F,6,FALSE)</f>
        <v>2282</v>
      </c>
      <c r="N995" s="36">
        <f t="shared" si="76"/>
        <v>0.13135373687360777</v>
      </c>
      <c r="O995" s="36">
        <f t="shared" si="77"/>
        <v>0.13136717087356681</v>
      </c>
      <c r="P995" s="36">
        <f t="shared" si="78"/>
        <v>1.3433999959039378E-5</v>
      </c>
      <c r="Q995" s="36">
        <f t="shared" si="79"/>
        <v>0</v>
      </c>
    </row>
    <row r="996" spans="1:17" x14ac:dyDescent="0.3">
      <c r="A996" s="29">
        <v>2262218</v>
      </c>
      <c r="B996" s="1">
        <v>136</v>
      </c>
      <c r="C996" s="1" t="s">
        <v>14</v>
      </c>
      <c r="D996" s="1" t="s">
        <v>22</v>
      </c>
      <c r="E996" s="1" t="s">
        <v>23</v>
      </c>
      <c r="F996" s="47">
        <v>1857</v>
      </c>
      <c r="G996" s="34">
        <v>1313.44</v>
      </c>
      <c r="H996" s="1" t="s">
        <v>216</v>
      </c>
      <c r="I996" s="34">
        <v>1.4549400000000001E-2</v>
      </c>
      <c r="J996" s="34">
        <v>185.35821999999999</v>
      </c>
      <c r="K996" s="35" t="str">
        <f t="shared" si="75"/>
        <v>Leenderbos, Groote Heide &amp; De Plateaux_H91E0C</v>
      </c>
      <c r="L996" s="36">
        <f>VLOOKUP(D996,DATA!A:F,5,FALSE)</f>
        <v>6.9280917156857415E-3</v>
      </c>
      <c r="M996" s="37">
        <f>VLOOKUP(D996,DATA!A:F,6,FALSE)</f>
        <v>2282</v>
      </c>
      <c r="N996" s="36">
        <f t="shared" si="76"/>
        <v>0.1216849542253703</v>
      </c>
      <c r="O996" s="36">
        <f t="shared" si="77"/>
        <v>0.12169720570769327</v>
      </c>
      <c r="P996" s="36">
        <f t="shared" si="78"/>
        <v>1.2251482322964136E-5</v>
      </c>
      <c r="Q996" s="36">
        <f t="shared" si="79"/>
        <v>0</v>
      </c>
    </row>
    <row r="997" spans="1:17" x14ac:dyDescent="0.3">
      <c r="A997" s="29">
        <v>2263748</v>
      </c>
      <c r="B997" s="1">
        <v>136</v>
      </c>
      <c r="C997" s="1" t="s">
        <v>14</v>
      </c>
      <c r="D997" s="1" t="s">
        <v>22</v>
      </c>
      <c r="E997" s="1" t="s">
        <v>23</v>
      </c>
      <c r="F997" s="47">
        <v>1857</v>
      </c>
      <c r="G997" s="34">
        <v>1457.25</v>
      </c>
      <c r="H997" s="1" t="s">
        <v>216</v>
      </c>
      <c r="I997" s="34">
        <v>1.6972999999999999E-2</v>
      </c>
      <c r="J997" s="34">
        <v>321.38254000000001</v>
      </c>
      <c r="K997" s="35" t="str">
        <f t="shared" si="75"/>
        <v>Leenderbos, Groote Heide &amp; De Plateaux_H91E0C</v>
      </c>
      <c r="L997" s="36">
        <f>VLOOKUP(D997,DATA!A:F,5,FALSE)</f>
        <v>6.9280917156857415E-3</v>
      </c>
      <c r="M997" s="37">
        <f>VLOOKUP(D997,DATA!A:F,6,FALSE)</f>
        <v>2282</v>
      </c>
      <c r="N997" s="36">
        <f t="shared" si="76"/>
        <v>0.32887824952173145</v>
      </c>
      <c r="O997" s="36">
        <f t="shared" si="77"/>
        <v>0.32891679754430009</v>
      </c>
      <c r="P997" s="36">
        <f t="shared" si="78"/>
        <v>3.8548022568640761E-5</v>
      </c>
      <c r="Q997" s="36">
        <f t="shared" si="79"/>
        <v>0</v>
      </c>
    </row>
    <row r="998" spans="1:17" x14ac:dyDescent="0.3">
      <c r="A998" s="29">
        <v>2265276</v>
      </c>
      <c r="B998" s="1">
        <v>136</v>
      </c>
      <c r="C998" s="1" t="s">
        <v>14</v>
      </c>
      <c r="D998" s="1" t="s">
        <v>22</v>
      </c>
      <c r="E998" s="1" t="s">
        <v>23</v>
      </c>
      <c r="F998" s="47">
        <v>1857</v>
      </c>
      <c r="G998" s="34">
        <v>1460.7</v>
      </c>
      <c r="H998" s="1" t="s">
        <v>216</v>
      </c>
      <c r="I998" s="34">
        <v>1.7010999999999998E-2</v>
      </c>
      <c r="J998" s="34">
        <v>55.825702999999997</v>
      </c>
      <c r="K998" s="35" t="str">
        <f t="shared" si="75"/>
        <v>Leenderbos, Groote Heide &amp; De Plateaux_H91E0C</v>
      </c>
      <c r="L998" s="36">
        <f>VLOOKUP(D998,DATA!A:F,5,FALSE)</f>
        <v>6.9280917156857415E-3</v>
      </c>
      <c r="M998" s="37">
        <f>VLOOKUP(D998,DATA!A:F,6,FALSE)</f>
        <v>2282</v>
      </c>
      <c r="N998" s="36">
        <f t="shared" si="76"/>
        <v>0.33680697252911185</v>
      </c>
      <c r="O998" s="36">
        <f t="shared" si="77"/>
        <v>0.33684653512346097</v>
      </c>
      <c r="P998" s="36">
        <f t="shared" si="78"/>
        <v>3.9562594349118463E-5</v>
      </c>
      <c r="Q998" s="36">
        <f t="shared" si="79"/>
        <v>0</v>
      </c>
    </row>
    <row r="999" spans="1:17" x14ac:dyDescent="0.3">
      <c r="A999" s="29">
        <v>2265277</v>
      </c>
      <c r="B999" s="1">
        <v>136</v>
      </c>
      <c r="C999" s="1" t="s">
        <v>14</v>
      </c>
      <c r="D999" s="1" t="s">
        <v>22</v>
      </c>
      <c r="E999" s="1" t="s">
        <v>23</v>
      </c>
      <c r="F999" s="47">
        <v>1857</v>
      </c>
      <c r="G999" s="34">
        <v>1423.39</v>
      </c>
      <c r="H999" s="1" t="s">
        <v>216</v>
      </c>
      <c r="I999" s="34">
        <v>1.6923000000000001E-2</v>
      </c>
      <c r="J999" s="34">
        <v>185.3578</v>
      </c>
      <c r="K999" s="35" t="str">
        <f t="shared" si="75"/>
        <v>Leenderbos, Groote Heide &amp; De Plateaux_H91E0C</v>
      </c>
      <c r="L999" s="36">
        <f>VLOOKUP(D999,DATA!A:F,5,FALSE)</f>
        <v>6.9280917156857415E-3</v>
      </c>
      <c r="M999" s="37">
        <f>VLOOKUP(D999,DATA!A:F,6,FALSE)</f>
        <v>2282</v>
      </c>
      <c r="N999" s="36">
        <f t="shared" si="76"/>
        <v>0.26028842921406609</v>
      </c>
      <c r="O999" s="36">
        <f t="shared" si="77"/>
        <v>0.26031886883783145</v>
      </c>
      <c r="P999" s="36">
        <f t="shared" si="78"/>
        <v>3.0439623765365909E-5</v>
      </c>
      <c r="Q999" s="36">
        <f t="shared" si="79"/>
        <v>0</v>
      </c>
    </row>
    <row r="1000" spans="1:17" x14ac:dyDescent="0.3">
      <c r="A1000" s="29">
        <v>2265302</v>
      </c>
      <c r="B1000" s="1">
        <v>136</v>
      </c>
      <c r="C1000" s="1" t="s">
        <v>14</v>
      </c>
      <c r="D1000" s="1" t="s">
        <v>22</v>
      </c>
      <c r="E1000" s="1" t="s">
        <v>23</v>
      </c>
      <c r="F1000" s="47">
        <v>1857</v>
      </c>
      <c r="G1000" s="34">
        <v>1177.22</v>
      </c>
      <c r="H1000" s="1" t="s">
        <v>216</v>
      </c>
      <c r="I1000" s="34">
        <v>1.2668499999999999E-2</v>
      </c>
      <c r="J1000" s="34">
        <v>944.70100000000002</v>
      </c>
      <c r="K1000" s="35" t="str">
        <f t="shared" si="75"/>
        <v>Leenderbos, Groote Heide &amp; De Plateaux_H91E0C</v>
      </c>
      <c r="L1000" s="36">
        <f>VLOOKUP(D1000,DATA!A:F,5,FALSE)</f>
        <v>6.9280917156857415E-3</v>
      </c>
      <c r="M1000" s="37">
        <f>VLOOKUP(D1000,DATA!A:F,6,FALSE)</f>
        <v>2282</v>
      </c>
      <c r="N1000" s="36">
        <f t="shared" si="76"/>
        <v>4.7391091882222972E-2</v>
      </c>
      <c r="O1000" s="36">
        <f t="shared" si="77"/>
        <v>4.739524953976091E-2</v>
      </c>
      <c r="P1000" s="36">
        <f t="shared" si="78"/>
        <v>4.1576575379384528E-6</v>
      </c>
      <c r="Q1000" s="36">
        <f t="shared" si="79"/>
        <v>0</v>
      </c>
    </row>
    <row r="1001" spans="1:17" x14ac:dyDescent="0.3">
      <c r="A1001" s="29">
        <v>2266806</v>
      </c>
      <c r="B1001" s="1">
        <v>136</v>
      </c>
      <c r="C1001" s="1" t="s">
        <v>14</v>
      </c>
      <c r="D1001" s="1" t="s">
        <v>22</v>
      </c>
      <c r="E1001" s="1" t="s">
        <v>23</v>
      </c>
      <c r="F1001" s="47">
        <v>1857</v>
      </c>
      <c r="G1001" s="34">
        <v>1585.37</v>
      </c>
      <c r="H1001" s="1" t="s">
        <v>216</v>
      </c>
      <c r="I1001" s="34">
        <v>1.8537000000000001E-2</v>
      </c>
      <c r="J1001" s="34">
        <v>2164.3908999999999</v>
      </c>
      <c r="K1001" s="35" t="str">
        <f t="shared" si="75"/>
        <v>Leenderbos, Groote Heide &amp; De Plateaux_H91E0C</v>
      </c>
      <c r="L1001" s="36">
        <f>VLOOKUP(D1001,DATA!A:F,5,FALSE)</f>
        <v>6.9280917156857415E-3</v>
      </c>
      <c r="M1001" s="37">
        <f>VLOOKUP(D1001,DATA!A:F,6,FALSE)</f>
        <v>2282</v>
      </c>
      <c r="N1001" s="36">
        <f t="shared" si="76"/>
        <v>0.79522484365323254</v>
      </c>
      <c r="O1001" s="36">
        <f t="shared" si="77"/>
        <v>0.79532616548645652</v>
      </c>
      <c r="P1001" s="36">
        <f t="shared" si="78"/>
        <v>1.0132183322397736E-4</v>
      </c>
      <c r="Q1001" s="36">
        <f t="shared" si="79"/>
        <v>0</v>
      </c>
    </row>
    <row r="1002" spans="1:17" x14ac:dyDescent="0.3">
      <c r="A1002" s="29">
        <v>2266831</v>
      </c>
      <c r="B1002" s="1">
        <v>136</v>
      </c>
      <c r="C1002" s="1" t="s">
        <v>14</v>
      </c>
      <c r="D1002" s="1" t="s">
        <v>22</v>
      </c>
      <c r="E1002" s="1" t="s">
        <v>23</v>
      </c>
      <c r="F1002" s="47">
        <v>1857</v>
      </c>
      <c r="G1002" s="34">
        <v>1396.18</v>
      </c>
      <c r="H1002" s="1" t="s">
        <v>216</v>
      </c>
      <c r="I1002" s="34">
        <v>1.5573999999999999E-2</v>
      </c>
      <c r="J1002" s="34">
        <v>1675.0524</v>
      </c>
      <c r="K1002" s="35" t="str">
        <f t="shared" si="75"/>
        <v>Leenderbos, Groote Heide &amp; De Plateaux_H91E0C</v>
      </c>
      <c r="L1002" s="36">
        <f>VLOOKUP(D1002,DATA!A:F,5,FALSE)</f>
        <v>6.9280917156857415E-3</v>
      </c>
      <c r="M1002" s="37">
        <f>VLOOKUP(D1002,DATA!A:F,6,FALSE)</f>
        <v>2282</v>
      </c>
      <c r="N1002" s="36">
        <f t="shared" si="76"/>
        <v>0.21566457059814254</v>
      </c>
      <c r="O1002" s="36">
        <f t="shared" si="77"/>
        <v>0.21568779145823802</v>
      </c>
      <c r="P1002" s="36">
        <f t="shared" si="78"/>
        <v>2.3220860095485296E-5</v>
      </c>
      <c r="Q1002" s="36">
        <f t="shared" si="79"/>
        <v>0</v>
      </c>
    </row>
    <row r="1003" spans="1:17" x14ac:dyDescent="0.3">
      <c r="A1003" s="29">
        <v>2268360</v>
      </c>
      <c r="B1003" s="1">
        <v>136</v>
      </c>
      <c r="C1003" s="1" t="s">
        <v>14</v>
      </c>
      <c r="D1003" s="1" t="s">
        <v>22</v>
      </c>
      <c r="E1003" s="1" t="s">
        <v>23</v>
      </c>
      <c r="F1003" s="47">
        <v>1857</v>
      </c>
      <c r="G1003" s="34">
        <v>1242.57</v>
      </c>
      <c r="H1003" s="1" t="s">
        <v>216</v>
      </c>
      <c r="I1003" s="34">
        <v>1.3420100000000001E-2</v>
      </c>
      <c r="J1003" s="34">
        <v>698.49699999999996</v>
      </c>
      <c r="K1003" s="35" t="str">
        <f t="shared" si="75"/>
        <v>Leenderbos, Groote Heide &amp; De Plateaux_H91E0C</v>
      </c>
      <c r="L1003" s="36">
        <f>VLOOKUP(D1003,DATA!A:F,5,FALSE)</f>
        <v>6.9280917156857415E-3</v>
      </c>
      <c r="M1003" s="37">
        <f>VLOOKUP(D1003,DATA!A:F,6,FALSE)</f>
        <v>2282</v>
      </c>
      <c r="N1003" s="36">
        <f t="shared" si="76"/>
        <v>7.4508538520807147E-2</v>
      </c>
      <c r="O1003" s="36">
        <f t="shared" si="77"/>
        <v>7.4515461162880992E-2</v>
      </c>
      <c r="P1003" s="36">
        <f t="shared" si="78"/>
        <v>6.9226420738449645E-6</v>
      </c>
      <c r="Q1003" s="36">
        <f t="shared" si="79"/>
        <v>0</v>
      </c>
    </row>
    <row r="1004" spans="1:17" x14ac:dyDescent="0.3">
      <c r="A1004" s="29">
        <v>2269864</v>
      </c>
      <c r="B1004" s="1">
        <v>136</v>
      </c>
      <c r="C1004" s="1" t="s">
        <v>14</v>
      </c>
      <c r="D1004" s="1" t="s">
        <v>22</v>
      </c>
      <c r="E1004" s="1" t="s">
        <v>23</v>
      </c>
      <c r="F1004" s="47">
        <v>1857</v>
      </c>
      <c r="G1004" s="34">
        <v>1711.8</v>
      </c>
      <c r="H1004" s="1" t="s">
        <v>216</v>
      </c>
      <c r="I1004" s="34">
        <v>2.0011000000000001E-2</v>
      </c>
      <c r="J1004" s="34">
        <v>1588.0778</v>
      </c>
      <c r="K1004" s="35" t="str">
        <f t="shared" si="75"/>
        <v>Leenderbos, Groote Heide &amp; De Plateaux_H91E0C</v>
      </c>
      <c r="L1004" s="36">
        <f>VLOOKUP(D1004,DATA!A:F,5,FALSE)</f>
        <v>6.9280917156857415E-3</v>
      </c>
      <c r="M1004" s="37">
        <f>VLOOKUP(D1004,DATA!A:F,6,FALSE)</f>
        <v>2282</v>
      </c>
      <c r="N1004" s="36">
        <f t="shared" si="76"/>
        <v>1.8883588701677008</v>
      </c>
      <c r="O1004" s="36">
        <f t="shared" si="77"/>
        <v>1.8886157419868495</v>
      </c>
      <c r="P1004" s="36">
        <f t="shared" si="78"/>
        <v>2.5687181914868518E-4</v>
      </c>
      <c r="Q1004" s="36">
        <f t="shared" si="79"/>
        <v>0</v>
      </c>
    </row>
    <row r="1005" spans="1:17" x14ac:dyDescent="0.3">
      <c r="A1005" s="29">
        <v>2269889</v>
      </c>
      <c r="B1005" s="1">
        <v>136</v>
      </c>
      <c r="C1005" s="1" t="s">
        <v>14</v>
      </c>
      <c r="D1005" s="1" t="s">
        <v>22</v>
      </c>
      <c r="E1005" s="1" t="s">
        <v>23</v>
      </c>
      <c r="F1005" s="47">
        <v>1857</v>
      </c>
      <c r="G1005" s="34">
        <v>1581.56</v>
      </c>
      <c r="H1005" s="1" t="s">
        <v>216</v>
      </c>
      <c r="I1005" s="34">
        <v>1.7304E-2</v>
      </c>
      <c r="J1005" s="34">
        <v>1682.0494000000001</v>
      </c>
      <c r="K1005" s="35" t="str">
        <f t="shared" si="75"/>
        <v>Leenderbos, Groote Heide &amp; De Plateaux_H91E0C</v>
      </c>
      <c r="L1005" s="36">
        <f>VLOOKUP(D1005,DATA!A:F,5,FALSE)</f>
        <v>6.9280917156857415E-3</v>
      </c>
      <c r="M1005" s="37">
        <f>VLOOKUP(D1005,DATA!A:F,6,FALSE)</f>
        <v>2282</v>
      </c>
      <c r="N1005" s="36">
        <f t="shared" si="76"/>
        <v>0.77466916204772884</v>
      </c>
      <c r="O1005" s="36">
        <f t="shared" si="77"/>
        <v>0.77476131825389449</v>
      </c>
      <c r="P1005" s="36">
        <f t="shared" si="78"/>
        <v>9.2156206165650012E-5</v>
      </c>
      <c r="Q1005" s="36">
        <f t="shared" si="79"/>
        <v>0</v>
      </c>
    </row>
    <row r="1006" spans="1:17" x14ac:dyDescent="0.3">
      <c r="A1006" s="29">
        <v>2269902</v>
      </c>
      <c r="B1006" s="1">
        <v>136</v>
      </c>
      <c r="C1006" s="1" t="s">
        <v>14</v>
      </c>
      <c r="D1006" s="1" t="s">
        <v>41</v>
      </c>
      <c r="E1006" s="1" t="s">
        <v>42</v>
      </c>
      <c r="F1006" s="47">
        <v>1071</v>
      </c>
      <c r="G1006" s="34">
        <v>991.57</v>
      </c>
      <c r="H1006" s="1" t="s">
        <v>216</v>
      </c>
      <c r="I1006" s="34">
        <v>9.7687E-3</v>
      </c>
      <c r="J1006" s="34">
        <v>980.18695000000002</v>
      </c>
      <c r="K1006" s="35" t="str">
        <f t="shared" si="75"/>
        <v>Leenderbos, Groote Heide &amp; De Plateaux_H4010A</v>
      </c>
      <c r="L1006" s="36">
        <f>VLOOKUP(D1006,DATA!A:F,5,FALSE)</f>
        <v>1.3726988247862192E-2</v>
      </c>
      <c r="M1006" s="37">
        <f>VLOOKUP(D1006,DATA!A:F,6,FALSE)</f>
        <v>1285.5</v>
      </c>
      <c r="N1006" s="36">
        <f t="shared" si="76"/>
        <v>1.7382198035383889</v>
      </c>
      <c r="O1006" s="36">
        <f t="shared" si="77"/>
        <v>1.7384488530985311</v>
      </c>
      <c r="P1006" s="36">
        <f t="shared" si="78"/>
        <v>2.2904956014224709E-4</v>
      </c>
      <c r="Q1006" s="36">
        <f t="shared" si="79"/>
        <v>0</v>
      </c>
    </row>
    <row r="1007" spans="1:17" x14ac:dyDescent="0.3">
      <c r="A1007" s="29">
        <v>2271430</v>
      </c>
      <c r="B1007" s="1">
        <v>136</v>
      </c>
      <c r="C1007" s="1" t="s">
        <v>14</v>
      </c>
      <c r="D1007" s="1" t="s">
        <v>41</v>
      </c>
      <c r="E1007" s="1" t="s">
        <v>42</v>
      </c>
      <c r="F1007" s="47">
        <v>1071</v>
      </c>
      <c r="G1007" s="34">
        <v>918.55</v>
      </c>
      <c r="H1007" s="1" t="s">
        <v>216</v>
      </c>
      <c r="I1007" s="34">
        <v>9.2323000000000006E-3</v>
      </c>
      <c r="J1007" s="34">
        <v>344.08251999999999</v>
      </c>
      <c r="K1007" s="35" t="str">
        <f t="shared" si="75"/>
        <v>Leenderbos, Groote Heide &amp; De Plateaux_H4010A</v>
      </c>
      <c r="L1007" s="36">
        <f>VLOOKUP(D1007,DATA!A:F,5,FALSE)</f>
        <v>1.3726988247862192E-2</v>
      </c>
      <c r="M1007" s="37">
        <f>VLOOKUP(D1007,DATA!A:F,6,FALSE)</f>
        <v>1285.5</v>
      </c>
      <c r="N1007" s="36">
        <f t="shared" si="76"/>
        <v>0.64505506296014636</v>
      </c>
      <c r="O1007" s="36">
        <f t="shared" si="77"/>
        <v>0.6451362896228573</v>
      </c>
      <c r="P1007" s="36">
        <f t="shared" si="78"/>
        <v>8.1226662710931485E-5</v>
      </c>
      <c r="Q1007" s="36">
        <f t="shared" si="79"/>
        <v>0</v>
      </c>
    </row>
    <row r="1008" spans="1:17" x14ac:dyDescent="0.3">
      <c r="A1008" s="29">
        <v>2277586</v>
      </c>
      <c r="B1008" s="1">
        <v>137</v>
      </c>
      <c r="C1008" s="1" t="s">
        <v>30</v>
      </c>
      <c r="D1008" s="1" t="s">
        <v>28</v>
      </c>
      <c r="E1008" s="1" t="s">
        <v>29</v>
      </c>
      <c r="F1008" s="47">
        <v>1786</v>
      </c>
      <c r="G1008" s="34">
        <v>1389.47</v>
      </c>
      <c r="H1008" s="1" t="s">
        <v>216</v>
      </c>
      <c r="I1008" s="34">
        <v>8.8134000000000007E-3</v>
      </c>
      <c r="J1008" s="34">
        <v>460.14395000000002</v>
      </c>
      <c r="K1008" s="35" t="str">
        <f t="shared" si="75"/>
        <v>Strabrechtse Heide &amp; Beuven_H91D0</v>
      </c>
      <c r="L1008" s="36">
        <f>VLOOKUP(D1008,DATA!A:F,5,FALSE)</f>
        <v>6.9280917156857415E-3</v>
      </c>
      <c r="M1008" s="37">
        <f>VLOOKUP(D1008,DATA!A:F,6,FALSE)</f>
        <v>2211</v>
      </c>
      <c r="N1008" s="36">
        <f t="shared" si="76"/>
        <v>0.33627251439115247</v>
      </c>
      <c r="O1008" s="36">
        <f t="shared" si="77"/>
        <v>0.33629297877987696</v>
      </c>
      <c r="P1008" s="36">
        <f t="shared" si="78"/>
        <v>2.0464388724494853E-5</v>
      </c>
      <c r="Q1008" s="36">
        <f t="shared" si="79"/>
        <v>0</v>
      </c>
    </row>
    <row r="1009" spans="1:17" x14ac:dyDescent="0.3">
      <c r="A1009" s="29">
        <v>2279116</v>
      </c>
      <c r="B1009" s="1">
        <v>137</v>
      </c>
      <c r="C1009" s="1" t="s">
        <v>30</v>
      </c>
      <c r="D1009" s="1" t="s">
        <v>28</v>
      </c>
      <c r="E1009" s="1" t="s">
        <v>29</v>
      </c>
      <c r="F1009" s="47">
        <v>1786</v>
      </c>
      <c r="G1009" s="34">
        <v>1318.5</v>
      </c>
      <c r="H1009" s="1" t="s">
        <v>216</v>
      </c>
      <c r="I1009" s="34">
        <v>8.5293999999999995E-3</v>
      </c>
      <c r="J1009" s="34">
        <v>227.54464999999999</v>
      </c>
      <c r="K1009" s="35" t="str">
        <f t="shared" si="75"/>
        <v>Strabrechtse Heide &amp; Beuven_H91D0</v>
      </c>
      <c r="L1009" s="36">
        <f>VLOOKUP(D1009,DATA!A:F,5,FALSE)</f>
        <v>6.9280917156857415E-3</v>
      </c>
      <c r="M1009" s="37">
        <f>VLOOKUP(D1009,DATA!A:F,6,FALSE)</f>
        <v>2211</v>
      </c>
      <c r="N1009" s="36">
        <f t="shared" si="76"/>
        <v>0.20593120842560791</v>
      </c>
      <c r="O1009" s="36">
        <f t="shared" si="77"/>
        <v>0.20594335270603603</v>
      </c>
      <c r="P1009" s="36">
        <f t="shared" si="78"/>
        <v>1.2144280428116883E-5</v>
      </c>
      <c r="Q1009" s="36">
        <f t="shared" si="79"/>
        <v>0</v>
      </c>
    </row>
    <row r="1010" spans="1:17" x14ac:dyDescent="0.3">
      <c r="A1010" s="29">
        <v>2282132</v>
      </c>
      <c r="B1010" s="1">
        <v>136</v>
      </c>
      <c r="C1010" s="1" t="s">
        <v>14</v>
      </c>
      <c r="D1010" s="1" t="s">
        <v>41</v>
      </c>
      <c r="E1010" s="1" t="s">
        <v>42</v>
      </c>
      <c r="F1010" s="47">
        <v>1071</v>
      </c>
      <c r="G1010" s="34">
        <v>909.17</v>
      </c>
      <c r="H1010" s="1" t="s">
        <v>216</v>
      </c>
      <c r="I1010" s="34">
        <v>9.7969000000000007E-3</v>
      </c>
      <c r="J1010" s="34">
        <v>2480.6532999999999</v>
      </c>
      <c r="K1010" s="35" t="str">
        <f t="shared" si="75"/>
        <v>Leenderbos, Groote Heide &amp; De Plateaux_H4010A</v>
      </c>
      <c r="L1010" s="36">
        <f>VLOOKUP(D1010,DATA!A:F,5,FALSE)</f>
        <v>1.3726988247862192E-2</v>
      </c>
      <c r="M1010" s="37">
        <f>VLOOKUP(D1010,DATA!A:F,6,FALSE)</f>
        <v>1285.5</v>
      </c>
      <c r="N1010" s="36">
        <f t="shared" si="76"/>
        <v>0.56756549645639487</v>
      </c>
      <c r="O1010" s="36">
        <f t="shared" si="77"/>
        <v>0.56764139559846449</v>
      </c>
      <c r="P1010" s="36">
        <f t="shared" si="78"/>
        <v>7.5899142069624226E-5</v>
      </c>
      <c r="Q1010" s="36">
        <f t="shared" si="79"/>
        <v>0</v>
      </c>
    </row>
    <row r="1011" spans="1:17" x14ac:dyDescent="0.3">
      <c r="A1011" s="29">
        <v>2283661</v>
      </c>
      <c r="B1011" s="1">
        <v>136</v>
      </c>
      <c r="C1011" s="1" t="s">
        <v>14</v>
      </c>
      <c r="D1011" s="1" t="s">
        <v>41</v>
      </c>
      <c r="E1011" s="1" t="s">
        <v>42</v>
      </c>
      <c r="F1011" s="47">
        <v>1071</v>
      </c>
      <c r="G1011" s="34">
        <v>912.05</v>
      </c>
      <c r="H1011" s="1" t="s">
        <v>216</v>
      </c>
      <c r="I1011" s="34">
        <v>9.8273000000000006E-3</v>
      </c>
      <c r="J1011" s="34">
        <v>777.74609999999996</v>
      </c>
      <c r="K1011" s="35" t="str">
        <f t="shared" si="75"/>
        <v>Leenderbos, Groote Heide &amp; De Plateaux_H4010A</v>
      </c>
      <c r="L1011" s="36">
        <f>VLOOKUP(D1011,DATA!A:F,5,FALSE)</f>
        <v>1.3726988247862192E-2</v>
      </c>
      <c r="M1011" s="37">
        <f>VLOOKUP(D1011,DATA!A:F,6,FALSE)</f>
        <v>1285.5</v>
      </c>
      <c r="N1011" s="36">
        <f t="shared" si="76"/>
        <v>0.59031779837127019</v>
      </c>
      <c r="O1011" s="36">
        <f t="shared" si="77"/>
        <v>0.59039696697516608</v>
      </c>
      <c r="P1011" s="36">
        <f t="shared" si="78"/>
        <v>7.9168603895896084E-5</v>
      </c>
      <c r="Q1011" s="36">
        <f t="shared" si="79"/>
        <v>0</v>
      </c>
    </row>
    <row r="1012" spans="1:17" x14ac:dyDescent="0.3">
      <c r="A1012" s="29">
        <v>2283661</v>
      </c>
      <c r="B1012" s="1">
        <v>136</v>
      </c>
      <c r="C1012" s="1" t="s">
        <v>14</v>
      </c>
      <c r="D1012" s="1" t="s">
        <v>43</v>
      </c>
      <c r="E1012" s="1" t="s">
        <v>44</v>
      </c>
      <c r="F1012" s="47">
        <v>1071</v>
      </c>
      <c r="G1012" s="34">
        <v>912.05</v>
      </c>
      <c r="H1012" s="1" t="s">
        <v>216</v>
      </c>
      <c r="I1012" s="34">
        <v>9.8273000000000006E-3</v>
      </c>
      <c r="J1012" s="34">
        <v>403.85485999999997</v>
      </c>
      <c r="K1012" s="35" t="str">
        <f t="shared" si="75"/>
        <v>Leenderbos, Groote Heide &amp; De Plateaux_H7150</v>
      </c>
      <c r="L1012" s="36">
        <f>VLOOKUP(D1012,DATA!A:F,5,FALSE)</f>
        <v>1.3726988247862192E-2</v>
      </c>
      <c r="M1012" s="37">
        <f>VLOOKUP(D1012,DATA!A:F,6,FALSE)</f>
        <v>1285.5</v>
      </c>
      <c r="N1012" s="36">
        <f t="shared" si="76"/>
        <v>0.59031779837127019</v>
      </c>
      <c r="O1012" s="36">
        <f t="shared" si="77"/>
        <v>0.59039696697516608</v>
      </c>
      <c r="P1012" s="36">
        <f t="shared" si="78"/>
        <v>7.9168603895896084E-5</v>
      </c>
      <c r="Q1012" s="36">
        <f t="shared" si="79"/>
        <v>0</v>
      </c>
    </row>
    <row r="1013" spans="1:17" x14ac:dyDescent="0.3">
      <c r="A1013" s="29">
        <v>2283702</v>
      </c>
      <c r="B1013" s="1">
        <v>137</v>
      </c>
      <c r="C1013" s="1" t="s">
        <v>30</v>
      </c>
      <c r="D1013" s="1" t="s">
        <v>41</v>
      </c>
      <c r="E1013" s="1" t="s">
        <v>42</v>
      </c>
      <c r="F1013" s="47">
        <v>1071</v>
      </c>
      <c r="G1013" s="34">
        <v>956.14</v>
      </c>
      <c r="H1013" s="1" t="s">
        <v>216</v>
      </c>
      <c r="I1013" s="34">
        <v>7.0959999999999999E-3</v>
      </c>
      <c r="J1013" s="34">
        <v>1352.9557</v>
      </c>
      <c r="K1013" s="35" t="str">
        <f t="shared" si="75"/>
        <v>Strabrechtse Heide &amp; Beuven_H4010A</v>
      </c>
      <c r="L1013" s="36">
        <f>VLOOKUP(D1013,DATA!A:F,5,FALSE)</f>
        <v>1.3726988247862192E-2</v>
      </c>
      <c r="M1013" s="37">
        <f>VLOOKUP(D1013,DATA!A:F,6,FALSE)</f>
        <v>1285.5</v>
      </c>
      <c r="N1013" s="36">
        <f t="shared" si="76"/>
        <v>1.0759793158079871</v>
      </c>
      <c r="O1013" s="36">
        <f t="shared" si="77"/>
        <v>1.0760830006445805</v>
      </c>
      <c r="P1013" s="36">
        <f t="shared" si="78"/>
        <v>1.0368483659339844E-4</v>
      </c>
      <c r="Q1013" s="36">
        <f t="shared" si="79"/>
        <v>0</v>
      </c>
    </row>
    <row r="1014" spans="1:17" x14ac:dyDescent="0.3">
      <c r="A1014" s="29">
        <v>2285190</v>
      </c>
      <c r="B1014" s="1">
        <v>136</v>
      </c>
      <c r="C1014" s="1" t="s">
        <v>14</v>
      </c>
      <c r="D1014" s="1" t="s">
        <v>41</v>
      </c>
      <c r="E1014" s="1" t="s">
        <v>42</v>
      </c>
      <c r="F1014" s="47">
        <v>1071</v>
      </c>
      <c r="G1014" s="34">
        <v>910.29</v>
      </c>
      <c r="H1014" s="1" t="s">
        <v>216</v>
      </c>
      <c r="I1014" s="34">
        <v>9.8391999999999993E-3</v>
      </c>
      <c r="J1014" s="34">
        <v>2817.9555999999998</v>
      </c>
      <c r="K1014" s="35" t="str">
        <f t="shared" si="75"/>
        <v>Leenderbos, Groote Heide &amp; De Plateaux_H4010A</v>
      </c>
      <c r="L1014" s="36">
        <f>VLOOKUP(D1014,DATA!A:F,5,FALSE)</f>
        <v>1.3726988247862192E-2</v>
      </c>
      <c r="M1014" s="37">
        <f>VLOOKUP(D1014,DATA!A:F,6,FALSE)</f>
        <v>1285.5</v>
      </c>
      <c r="N1014" s="36">
        <f t="shared" si="76"/>
        <v>0.57630812253831254</v>
      </c>
      <c r="O1014" s="36">
        <f t="shared" si="77"/>
        <v>0.57638551678320959</v>
      </c>
      <c r="P1014" s="36">
        <f t="shared" si="78"/>
        <v>7.7394244897055486E-5</v>
      </c>
      <c r="Q1014" s="36">
        <f t="shared" si="79"/>
        <v>0</v>
      </c>
    </row>
    <row r="1015" spans="1:17" x14ac:dyDescent="0.3">
      <c r="A1015" s="29">
        <v>2285190</v>
      </c>
      <c r="B1015" s="1">
        <v>136</v>
      </c>
      <c r="C1015" s="1" t="s">
        <v>14</v>
      </c>
      <c r="D1015" s="1" t="s">
        <v>43</v>
      </c>
      <c r="E1015" s="1" t="s">
        <v>44</v>
      </c>
      <c r="F1015" s="47">
        <v>1071</v>
      </c>
      <c r="G1015" s="34">
        <v>910.29</v>
      </c>
      <c r="H1015" s="1" t="s">
        <v>216</v>
      </c>
      <c r="I1015" s="34">
        <v>9.8391999999999993E-3</v>
      </c>
      <c r="J1015" s="34">
        <v>2206.5230000000001</v>
      </c>
      <c r="K1015" s="35" t="str">
        <f t="shared" si="75"/>
        <v>Leenderbos, Groote Heide &amp; De Plateaux_H7150</v>
      </c>
      <c r="L1015" s="36">
        <f>VLOOKUP(D1015,DATA!A:F,5,FALSE)</f>
        <v>1.3726988247862192E-2</v>
      </c>
      <c r="M1015" s="37">
        <f>VLOOKUP(D1015,DATA!A:F,6,FALSE)</f>
        <v>1285.5</v>
      </c>
      <c r="N1015" s="36">
        <f t="shared" si="76"/>
        <v>0.57630812253831254</v>
      </c>
      <c r="O1015" s="36">
        <f t="shared" si="77"/>
        <v>0.57638551678320959</v>
      </c>
      <c r="P1015" s="36">
        <f t="shared" si="78"/>
        <v>7.7394244897055486E-5</v>
      </c>
      <c r="Q1015" s="36">
        <f t="shared" si="79"/>
        <v>0</v>
      </c>
    </row>
    <row r="1016" spans="1:17" x14ac:dyDescent="0.3">
      <c r="A1016" s="29">
        <v>2285230</v>
      </c>
      <c r="B1016" s="1">
        <v>137</v>
      </c>
      <c r="C1016" s="1" t="s">
        <v>30</v>
      </c>
      <c r="D1016" s="1" t="s">
        <v>41</v>
      </c>
      <c r="E1016" s="1" t="s">
        <v>42</v>
      </c>
      <c r="F1016" s="47">
        <v>1071</v>
      </c>
      <c r="G1016" s="34">
        <v>983.59</v>
      </c>
      <c r="H1016" s="1" t="s">
        <v>216</v>
      </c>
      <c r="I1016" s="34">
        <v>7.1564000000000003E-3</v>
      </c>
      <c r="J1016" s="34">
        <v>1312.3013000000001</v>
      </c>
      <c r="K1016" s="35" t="str">
        <f t="shared" si="75"/>
        <v>Strabrechtse Heide &amp; Beuven_H4010A</v>
      </c>
      <c r="L1016" s="36">
        <f>VLOOKUP(D1016,DATA!A:F,5,FALSE)</f>
        <v>1.3726988247862192E-2</v>
      </c>
      <c r="M1016" s="37">
        <f>VLOOKUP(D1016,DATA!A:F,6,FALSE)</f>
        <v>1285.5</v>
      </c>
      <c r="N1016" s="36">
        <f t="shared" si="76"/>
        <v>1.5606856415473587</v>
      </c>
      <c r="O1016" s="36">
        <f t="shared" si="77"/>
        <v>1.5608365711921051</v>
      </c>
      <c r="P1016" s="36">
        <f t="shared" si="78"/>
        <v>1.5092964474638926E-4</v>
      </c>
      <c r="Q1016" s="36">
        <f t="shared" si="79"/>
        <v>0</v>
      </c>
    </row>
    <row r="1017" spans="1:17" x14ac:dyDescent="0.3">
      <c r="A1017" s="29">
        <v>2285231</v>
      </c>
      <c r="B1017" s="1">
        <v>137</v>
      </c>
      <c r="C1017" s="1" t="s">
        <v>30</v>
      </c>
      <c r="D1017" s="1" t="s">
        <v>41</v>
      </c>
      <c r="E1017" s="1" t="s">
        <v>42</v>
      </c>
      <c r="F1017" s="47">
        <v>1071</v>
      </c>
      <c r="G1017" s="34">
        <v>983.49</v>
      </c>
      <c r="H1017" s="1" t="s">
        <v>216</v>
      </c>
      <c r="I1017" s="34">
        <v>7.2196999999999999E-3</v>
      </c>
      <c r="J1017" s="34">
        <v>1607.7926</v>
      </c>
      <c r="K1017" s="35" t="str">
        <f t="shared" si="75"/>
        <v>Strabrechtse Heide &amp; Beuven_H4010A</v>
      </c>
      <c r="L1017" s="36">
        <f>VLOOKUP(D1017,DATA!A:F,5,FALSE)</f>
        <v>1.3726988247862192E-2</v>
      </c>
      <c r="M1017" s="37">
        <f>VLOOKUP(D1017,DATA!A:F,6,FALSE)</f>
        <v>1285.5</v>
      </c>
      <c r="N1017" s="36">
        <f t="shared" si="76"/>
        <v>1.5585781272429706</v>
      </c>
      <c r="O1017" s="36">
        <f t="shared" si="77"/>
        <v>1.5587301896001351</v>
      </c>
      <c r="P1017" s="36">
        <f t="shared" si="78"/>
        <v>1.5206235716447303E-4</v>
      </c>
      <c r="Q1017" s="36">
        <f t="shared" si="79"/>
        <v>0</v>
      </c>
    </row>
    <row r="1018" spans="1:17" x14ac:dyDescent="0.3">
      <c r="A1018" s="29">
        <v>2285232</v>
      </c>
      <c r="B1018" s="1">
        <v>137</v>
      </c>
      <c r="C1018" s="1" t="s">
        <v>30</v>
      </c>
      <c r="D1018" s="1" t="s">
        <v>41</v>
      </c>
      <c r="E1018" s="1" t="s">
        <v>42</v>
      </c>
      <c r="F1018" s="47">
        <v>1071</v>
      </c>
      <c r="G1018" s="34">
        <v>941.77</v>
      </c>
      <c r="H1018" s="1" t="s">
        <v>216</v>
      </c>
      <c r="I1018" s="34">
        <v>6.9822E-3</v>
      </c>
      <c r="J1018" s="34">
        <v>4749.9390000000003</v>
      </c>
      <c r="K1018" s="35" t="str">
        <f t="shared" si="75"/>
        <v>Strabrechtse Heide &amp; Beuven_H4010A</v>
      </c>
      <c r="L1018" s="36">
        <f>VLOOKUP(D1018,DATA!A:F,5,FALSE)</f>
        <v>1.3726988247862192E-2</v>
      </c>
      <c r="M1018" s="37">
        <f>VLOOKUP(D1018,DATA!A:F,6,FALSE)</f>
        <v>1285.5</v>
      </c>
      <c r="N1018" s="36">
        <f t="shared" si="76"/>
        <v>0.88506206675639099</v>
      </c>
      <c r="O1018" s="36">
        <f t="shared" si="77"/>
        <v>0.88514614833010674</v>
      </c>
      <c r="P1018" s="36">
        <f t="shared" si="78"/>
        <v>8.4081573715755198E-5</v>
      </c>
      <c r="Q1018" s="36">
        <f t="shared" si="79"/>
        <v>0</v>
      </c>
    </row>
    <row r="1019" spans="1:17" x14ac:dyDescent="0.3">
      <c r="A1019" s="29">
        <v>2286719</v>
      </c>
      <c r="B1019" s="1">
        <v>136</v>
      </c>
      <c r="C1019" s="1" t="s">
        <v>14</v>
      </c>
      <c r="D1019" s="1" t="s">
        <v>43</v>
      </c>
      <c r="E1019" s="1" t="s">
        <v>44</v>
      </c>
      <c r="F1019" s="47">
        <v>1071</v>
      </c>
      <c r="G1019" s="34">
        <v>932.01</v>
      </c>
      <c r="H1019" s="1" t="s">
        <v>216</v>
      </c>
      <c r="I1019" s="34">
        <v>1.01543E-2</v>
      </c>
      <c r="J1019" s="34">
        <v>1074.0388</v>
      </c>
      <c r="K1019" s="35" t="str">
        <f t="shared" si="75"/>
        <v>Leenderbos, Groote Heide &amp; De Plateaux_H7150</v>
      </c>
      <c r="L1019" s="36">
        <f>VLOOKUP(D1019,DATA!A:F,5,FALSE)</f>
        <v>1.3726988247862192E-2</v>
      </c>
      <c r="M1019" s="37">
        <f>VLOOKUP(D1019,DATA!A:F,6,FALSE)</f>
        <v>1285.5</v>
      </c>
      <c r="N1019" s="36">
        <f t="shared" si="76"/>
        <v>0.77494553604106553</v>
      </c>
      <c r="O1019" s="36">
        <f t="shared" si="77"/>
        <v>0.77505272438911477</v>
      </c>
      <c r="P1019" s="36">
        <f t="shared" si="78"/>
        <v>1.0718834804923638E-4</v>
      </c>
      <c r="Q1019" s="36">
        <f t="shared" si="79"/>
        <v>0</v>
      </c>
    </row>
    <row r="1020" spans="1:17" x14ac:dyDescent="0.3">
      <c r="A1020" s="29">
        <v>2286756</v>
      </c>
      <c r="B1020" s="1">
        <v>137</v>
      </c>
      <c r="C1020" s="1" t="s">
        <v>30</v>
      </c>
      <c r="D1020" s="1" t="s">
        <v>41</v>
      </c>
      <c r="E1020" s="1" t="s">
        <v>42</v>
      </c>
      <c r="F1020" s="47">
        <v>1071</v>
      </c>
      <c r="G1020" s="34">
        <v>968.55</v>
      </c>
      <c r="H1020" s="1" t="s">
        <v>216</v>
      </c>
      <c r="I1020" s="34">
        <v>7.5525999999999996E-3</v>
      </c>
      <c r="J1020" s="34">
        <v>330.58204999999998</v>
      </c>
      <c r="K1020" s="35" t="str">
        <f t="shared" si="75"/>
        <v>Strabrechtse Heide &amp; Beuven_H4010A</v>
      </c>
      <c r="L1020" s="36">
        <f>VLOOKUP(D1020,DATA!A:F,5,FALSE)</f>
        <v>1.3726988247862192E-2</v>
      </c>
      <c r="M1020" s="37">
        <f>VLOOKUP(D1020,DATA!A:F,6,FALSE)</f>
        <v>1285.5</v>
      </c>
      <c r="N1020" s="36">
        <f t="shared" si="76"/>
        <v>1.2732680022719312</v>
      </c>
      <c r="O1020" s="36">
        <f t="shared" si="77"/>
        <v>1.2733983334354184</v>
      </c>
      <c r="P1020" s="36">
        <f t="shared" si="78"/>
        <v>1.3033116348726281E-4</v>
      </c>
      <c r="Q1020" s="36">
        <f t="shared" si="79"/>
        <v>0</v>
      </c>
    </row>
    <row r="1021" spans="1:17" x14ac:dyDescent="0.3">
      <c r="A1021" s="29">
        <v>2286757</v>
      </c>
      <c r="B1021" s="1">
        <v>137</v>
      </c>
      <c r="C1021" s="1" t="s">
        <v>30</v>
      </c>
      <c r="D1021" s="1" t="s">
        <v>41</v>
      </c>
      <c r="E1021" s="1" t="s">
        <v>42</v>
      </c>
      <c r="F1021" s="47">
        <v>1071</v>
      </c>
      <c r="G1021" s="34">
        <v>958.28</v>
      </c>
      <c r="H1021" s="1" t="s">
        <v>216</v>
      </c>
      <c r="I1021" s="34">
        <v>7.4327999999999998E-3</v>
      </c>
      <c r="J1021" s="34">
        <v>1699.72765</v>
      </c>
      <c r="K1021" s="35" t="str">
        <f t="shared" si="75"/>
        <v>Strabrechtse Heide &amp; Beuven_H4010A</v>
      </c>
      <c r="L1021" s="36">
        <f>VLOOKUP(D1021,DATA!A:F,5,FALSE)</f>
        <v>1.3726988247862192E-2</v>
      </c>
      <c r="M1021" s="37">
        <f>VLOOKUP(D1021,DATA!A:F,6,FALSE)</f>
        <v>1285.5</v>
      </c>
      <c r="N1021" s="36">
        <f t="shared" si="76"/>
        <v>1.1077005380434219</v>
      </c>
      <c r="O1021" s="36">
        <f t="shared" si="77"/>
        <v>1.1078123103506312</v>
      </c>
      <c r="P1021" s="36">
        <f t="shared" si="78"/>
        <v>1.1177230720926801E-4</v>
      </c>
      <c r="Q1021" s="36">
        <f t="shared" si="79"/>
        <v>0</v>
      </c>
    </row>
    <row r="1022" spans="1:17" x14ac:dyDescent="0.3">
      <c r="A1022" s="29">
        <v>2286758</v>
      </c>
      <c r="B1022" s="1">
        <v>137</v>
      </c>
      <c r="C1022" s="1" t="s">
        <v>30</v>
      </c>
      <c r="D1022" s="1" t="s">
        <v>41</v>
      </c>
      <c r="E1022" s="1" t="s">
        <v>42</v>
      </c>
      <c r="F1022" s="47">
        <v>1071</v>
      </c>
      <c r="G1022" s="34">
        <v>948.43</v>
      </c>
      <c r="H1022" s="1" t="s">
        <v>216</v>
      </c>
      <c r="I1022" s="34">
        <v>7.1415000000000003E-3</v>
      </c>
      <c r="J1022" s="34">
        <v>2027.7592</v>
      </c>
      <c r="K1022" s="35" t="str">
        <f t="shared" si="75"/>
        <v>Strabrechtse Heide &amp; Beuven_H4010A</v>
      </c>
      <c r="L1022" s="36">
        <f>VLOOKUP(D1022,DATA!A:F,5,FALSE)</f>
        <v>1.3726988247862192E-2</v>
      </c>
      <c r="M1022" s="37">
        <f>VLOOKUP(D1022,DATA!A:F,6,FALSE)</f>
        <v>1285.5</v>
      </c>
      <c r="N1022" s="36">
        <f t="shared" si="76"/>
        <v>0.96896897707166307</v>
      </c>
      <c r="O1022" s="36">
        <f t="shared" si="77"/>
        <v>0.96906305045215513</v>
      </c>
      <c r="P1022" s="36">
        <f t="shared" si="78"/>
        <v>9.4073380492054604E-5</v>
      </c>
      <c r="Q1022" s="36">
        <f t="shared" si="79"/>
        <v>0</v>
      </c>
    </row>
    <row r="1023" spans="1:17" x14ac:dyDescent="0.3">
      <c r="A1023" s="29">
        <v>2286759</v>
      </c>
      <c r="B1023" s="1">
        <v>137</v>
      </c>
      <c r="C1023" s="1" t="s">
        <v>30</v>
      </c>
      <c r="D1023" s="1" t="s">
        <v>41</v>
      </c>
      <c r="E1023" s="1" t="s">
        <v>42</v>
      </c>
      <c r="F1023" s="47">
        <v>1071</v>
      </c>
      <c r="G1023" s="34">
        <v>968.93</v>
      </c>
      <c r="H1023" s="1" t="s">
        <v>216</v>
      </c>
      <c r="I1023" s="34">
        <v>7.0828999999999996E-3</v>
      </c>
      <c r="J1023" s="34">
        <v>1714.0154</v>
      </c>
      <c r="K1023" s="35" t="str">
        <f t="shared" si="75"/>
        <v>Strabrechtse Heide &amp; Beuven_H4010A</v>
      </c>
      <c r="L1023" s="36">
        <f>VLOOKUP(D1023,DATA!A:F,5,FALSE)</f>
        <v>1.3726988247862192E-2</v>
      </c>
      <c r="M1023" s="37">
        <f>VLOOKUP(D1023,DATA!A:F,6,FALSE)</f>
        <v>1285.5</v>
      </c>
      <c r="N1023" s="36">
        <f t="shared" si="76"/>
        <v>1.2798418208458893</v>
      </c>
      <c r="O1023" s="36">
        <f t="shared" si="77"/>
        <v>1.2799646691270161</v>
      </c>
      <c r="P1023" s="36">
        <f t="shared" si="78"/>
        <v>1.2284828112685275E-4</v>
      </c>
      <c r="Q1023" s="36">
        <f t="shared" si="79"/>
        <v>0</v>
      </c>
    </row>
    <row r="1024" spans="1:17" x14ac:dyDescent="0.3">
      <c r="A1024" s="29">
        <v>2286759</v>
      </c>
      <c r="B1024" s="1">
        <v>137</v>
      </c>
      <c r="C1024" s="1" t="s">
        <v>30</v>
      </c>
      <c r="D1024" s="1" t="s">
        <v>43</v>
      </c>
      <c r="E1024" s="1" t="s">
        <v>44</v>
      </c>
      <c r="F1024" s="47">
        <v>1071</v>
      </c>
      <c r="G1024" s="34">
        <v>968.93</v>
      </c>
      <c r="H1024" s="1" t="s">
        <v>216</v>
      </c>
      <c r="I1024" s="34">
        <v>7.0828999999999996E-3</v>
      </c>
      <c r="J1024" s="34">
        <v>1413.5677000000001</v>
      </c>
      <c r="K1024" s="35" t="str">
        <f t="shared" si="75"/>
        <v>Strabrechtse Heide &amp; Beuven_H7150</v>
      </c>
      <c r="L1024" s="36">
        <f>VLOOKUP(D1024,DATA!A:F,5,FALSE)</f>
        <v>1.3726988247862192E-2</v>
      </c>
      <c r="M1024" s="37">
        <f>VLOOKUP(D1024,DATA!A:F,6,FALSE)</f>
        <v>1285.5</v>
      </c>
      <c r="N1024" s="36">
        <f t="shared" si="76"/>
        <v>1.2798418208458893</v>
      </c>
      <c r="O1024" s="36">
        <f t="shared" si="77"/>
        <v>1.2799646691270161</v>
      </c>
      <c r="P1024" s="36">
        <f t="shared" si="78"/>
        <v>1.2284828112685275E-4</v>
      </c>
      <c r="Q1024" s="36">
        <f t="shared" si="79"/>
        <v>0</v>
      </c>
    </row>
    <row r="1025" spans="1:17" x14ac:dyDescent="0.3">
      <c r="A1025" s="29">
        <v>2286760</v>
      </c>
      <c r="B1025" s="1">
        <v>137</v>
      </c>
      <c r="C1025" s="1" t="s">
        <v>30</v>
      </c>
      <c r="D1025" s="1" t="s">
        <v>41</v>
      </c>
      <c r="E1025" s="1" t="s">
        <v>42</v>
      </c>
      <c r="F1025" s="47">
        <v>1071</v>
      </c>
      <c r="G1025" s="34">
        <v>934.4</v>
      </c>
      <c r="H1025" s="1" t="s">
        <v>216</v>
      </c>
      <c r="I1025" s="34">
        <v>6.8808999999999997E-3</v>
      </c>
      <c r="J1025" s="34">
        <v>716.89589999999998</v>
      </c>
      <c r="K1025" s="35" t="str">
        <f t="shared" si="75"/>
        <v>Strabrechtse Heide &amp; Beuven_H4010A</v>
      </c>
      <c r="L1025" s="36">
        <f>VLOOKUP(D1025,DATA!A:F,5,FALSE)</f>
        <v>1.3726988247862192E-2</v>
      </c>
      <c r="M1025" s="37">
        <f>VLOOKUP(D1025,DATA!A:F,6,FALSE)</f>
        <v>1285.5</v>
      </c>
      <c r="N1025" s="36">
        <f t="shared" si="76"/>
        <v>0.80058429462845893</v>
      </c>
      <c r="O1025" s="36">
        <f t="shared" si="77"/>
        <v>0.8006593111410556</v>
      </c>
      <c r="P1025" s="36">
        <f t="shared" si="78"/>
        <v>7.5016512596670637E-5</v>
      </c>
      <c r="Q1025" s="36">
        <f t="shared" si="79"/>
        <v>0</v>
      </c>
    </row>
    <row r="1026" spans="1:17" x14ac:dyDescent="0.3">
      <c r="A1026" s="29">
        <v>2288247</v>
      </c>
      <c r="B1026" s="1">
        <v>136</v>
      </c>
      <c r="C1026" s="1" t="s">
        <v>14</v>
      </c>
      <c r="D1026" s="1" t="s">
        <v>43</v>
      </c>
      <c r="E1026" s="1" t="s">
        <v>44</v>
      </c>
      <c r="F1026" s="47">
        <v>1071</v>
      </c>
      <c r="G1026" s="34">
        <v>915.09</v>
      </c>
      <c r="H1026" s="1" t="s">
        <v>216</v>
      </c>
      <c r="I1026" s="34">
        <v>9.9263000000000007E-3</v>
      </c>
      <c r="J1026" s="34">
        <v>456.68227999999999</v>
      </c>
      <c r="K1026" s="35" t="str">
        <f t="shared" si="75"/>
        <v>Leenderbos, Groote Heide &amp; De Plateaux_H7150</v>
      </c>
      <c r="L1026" s="36">
        <f>VLOOKUP(D1026,DATA!A:F,5,FALSE)</f>
        <v>1.3726988247862192E-2</v>
      </c>
      <c r="M1026" s="37">
        <f>VLOOKUP(D1026,DATA!A:F,6,FALSE)</f>
        <v>1285.5</v>
      </c>
      <c r="N1026" s="36">
        <f t="shared" si="76"/>
        <v>0.6153182152041724</v>
      </c>
      <c r="O1026" s="36">
        <f t="shared" si="77"/>
        <v>0.61540154707000239</v>
      </c>
      <c r="P1026" s="36">
        <f t="shared" si="78"/>
        <v>8.3331865829983087E-5</v>
      </c>
      <c r="Q1026" s="36">
        <f t="shared" si="79"/>
        <v>0</v>
      </c>
    </row>
    <row r="1027" spans="1:17" x14ac:dyDescent="0.3">
      <c r="A1027" s="29">
        <v>2288248</v>
      </c>
      <c r="B1027" s="1">
        <v>136</v>
      </c>
      <c r="C1027" s="1" t="s">
        <v>14</v>
      </c>
      <c r="D1027" s="1" t="s">
        <v>43</v>
      </c>
      <c r="E1027" s="1" t="s">
        <v>44</v>
      </c>
      <c r="F1027" s="47">
        <v>1071</v>
      </c>
      <c r="G1027" s="34">
        <v>908.52</v>
      </c>
      <c r="H1027" s="1" t="s">
        <v>216</v>
      </c>
      <c r="I1027" s="34">
        <v>9.8799999999999999E-3</v>
      </c>
      <c r="J1027" s="34">
        <v>999.47820000000002</v>
      </c>
      <c r="K1027" s="35" t="str">
        <f t="shared" ref="K1027:K1090" si="80">_xlfn.CONCAT(C1027,"_",D1027)</f>
        <v>Leenderbos, Groote Heide &amp; De Plateaux_H7150</v>
      </c>
      <c r="L1027" s="36">
        <f>VLOOKUP(D1027,DATA!A:F,5,FALSE)</f>
        <v>1.3726988247862192E-2</v>
      </c>
      <c r="M1027" s="37">
        <f>VLOOKUP(D1027,DATA!A:F,6,FALSE)</f>
        <v>1285.5</v>
      </c>
      <c r="N1027" s="36">
        <f t="shared" ref="N1027:N1090" si="81">100/(1+EXP(-L1027*(G1027-M1027)))</f>
        <v>0.5625522563164197</v>
      </c>
      <c r="O1027" s="36">
        <f t="shared" ref="O1027:O1090" si="82">100/(1+EXP(-L1027*((G1027+I1027)-M1027)))</f>
        <v>0.56262812702938236</v>
      </c>
      <c r="P1027" s="36">
        <f t="shared" ref="P1027:P1090" si="83">O1027-N1027</f>
        <v>7.5870712962666786E-5</v>
      </c>
      <c r="Q1027" s="36">
        <f t="shared" ref="Q1027:Q1090" si="84">IF(AND(H1027&lt;&gt;"below",I1027&gt;=0.005),J1027*P1027/100,0)</f>
        <v>0</v>
      </c>
    </row>
    <row r="1028" spans="1:17" x14ac:dyDescent="0.3">
      <c r="A1028" s="29">
        <v>2288285</v>
      </c>
      <c r="B1028" s="1">
        <v>137</v>
      </c>
      <c r="C1028" s="1" t="s">
        <v>30</v>
      </c>
      <c r="D1028" s="1" t="s">
        <v>41</v>
      </c>
      <c r="E1028" s="1" t="s">
        <v>42</v>
      </c>
      <c r="F1028" s="47">
        <v>1071</v>
      </c>
      <c r="G1028" s="34">
        <v>990.09</v>
      </c>
      <c r="H1028" s="1" t="s">
        <v>216</v>
      </c>
      <c r="I1028" s="34">
        <v>7.757E-3</v>
      </c>
      <c r="J1028" s="34">
        <v>251.66283999999999</v>
      </c>
      <c r="K1028" s="35" t="str">
        <f t="shared" si="80"/>
        <v>Strabrechtse Heide &amp; Beuven_H4010A</v>
      </c>
      <c r="L1028" s="36">
        <f>VLOOKUP(D1028,DATA!A:F,5,FALSE)</f>
        <v>1.3726988247862192E-2</v>
      </c>
      <c r="M1028" s="37">
        <f>VLOOKUP(D1028,DATA!A:F,6,FALSE)</f>
        <v>1285.5</v>
      </c>
      <c r="N1028" s="36">
        <f t="shared" si="81"/>
        <v>1.7038581495254219</v>
      </c>
      <c r="O1028" s="36">
        <f t="shared" si="82"/>
        <v>1.7040364946720652</v>
      </c>
      <c r="P1028" s="36">
        <f t="shared" si="83"/>
        <v>1.7834514664327727E-4</v>
      </c>
      <c r="Q1028" s="36">
        <f t="shared" si="84"/>
        <v>0</v>
      </c>
    </row>
    <row r="1029" spans="1:17" x14ac:dyDescent="0.3">
      <c r="A1029" s="29">
        <v>2288286</v>
      </c>
      <c r="B1029" s="1">
        <v>137</v>
      </c>
      <c r="C1029" s="1" t="s">
        <v>30</v>
      </c>
      <c r="D1029" s="1" t="s">
        <v>41</v>
      </c>
      <c r="E1029" s="1" t="s">
        <v>42</v>
      </c>
      <c r="F1029" s="47">
        <v>1071</v>
      </c>
      <c r="G1029" s="34">
        <v>922.21</v>
      </c>
      <c r="H1029" s="1" t="s">
        <v>216</v>
      </c>
      <c r="I1029" s="34">
        <v>7.2459999999999998E-3</v>
      </c>
      <c r="J1029" s="34">
        <v>1210.0011</v>
      </c>
      <c r="K1029" s="35" t="str">
        <f t="shared" si="80"/>
        <v>Strabrechtse Heide &amp; Beuven_H4010A</v>
      </c>
      <c r="L1029" s="36">
        <f>VLOOKUP(D1029,DATA!A:F,5,FALSE)</f>
        <v>1.3726988247862192E-2</v>
      </c>
      <c r="M1029" s="37">
        <f>VLOOKUP(D1029,DATA!A:F,6,FALSE)</f>
        <v>1285.5</v>
      </c>
      <c r="N1029" s="36">
        <f t="shared" si="81"/>
        <v>0.67806567871776902</v>
      </c>
      <c r="O1029" s="36">
        <f t="shared" si="82"/>
        <v>0.67813266900331759</v>
      </c>
      <c r="P1029" s="36">
        <f t="shared" si="83"/>
        <v>6.699028554857378E-5</v>
      </c>
      <c r="Q1029" s="36">
        <f t="shared" si="84"/>
        <v>0</v>
      </c>
    </row>
    <row r="1030" spans="1:17" x14ac:dyDescent="0.3">
      <c r="A1030" s="29">
        <v>2288287</v>
      </c>
      <c r="B1030" s="1">
        <v>137</v>
      </c>
      <c r="C1030" s="1" t="s">
        <v>30</v>
      </c>
      <c r="D1030" s="1" t="s">
        <v>41</v>
      </c>
      <c r="E1030" s="1" t="s">
        <v>42</v>
      </c>
      <c r="F1030" s="47">
        <v>1071</v>
      </c>
      <c r="G1030" s="34">
        <v>966.29</v>
      </c>
      <c r="H1030" s="1" t="s">
        <v>216</v>
      </c>
      <c r="I1030" s="34">
        <v>7.4314999999999997E-3</v>
      </c>
      <c r="J1030" s="34">
        <v>783.39530000000002</v>
      </c>
      <c r="K1030" s="35" t="str">
        <f t="shared" si="80"/>
        <v>Strabrechtse Heide &amp; Beuven_H4010A</v>
      </c>
      <c r="L1030" s="36">
        <f>VLOOKUP(D1030,DATA!A:F,5,FALSE)</f>
        <v>1.3726988247862192E-2</v>
      </c>
      <c r="M1030" s="37">
        <f>VLOOKUP(D1030,DATA!A:F,6,FALSE)</f>
        <v>1285.5</v>
      </c>
      <c r="N1030" s="36">
        <f t="shared" si="81"/>
        <v>1.2348541294820452</v>
      </c>
      <c r="O1030" s="36">
        <f t="shared" si="82"/>
        <v>1.2349785502038886</v>
      </c>
      <c r="P1030" s="36">
        <f t="shared" si="83"/>
        <v>1.2442072184337682E-4</v>
      </c>
      <c r="Q1030" s="36">
        <f t="shared" si="84"/>
        <v>0</v>
      </c>
    </row>
    <row r="1031" spans="1:17" x14ac:dyDescent="0.3">
      <c r="A1031" s="29">
        <v>2288288</v>
      </c>
      <c r="B1031" s="1">
        <v>137</v>
      </c>
      <c r="C1031" s="1" t="s">
        <v>30</v>
      </c>
      <c r="D1031" s="1" t="s">
        <v>41</v>
      </c>
      <c r="E1031" s="1" t="s">
        <v>42</v>
      </c>
      <c r="F1031" s="47">
        <v>1071</v>
      </c>
      <c r="G1031" s="34">
        <v>987.13</v>
      </c>
      <c r="H1031" s="1" t="s">
        <v>216</v>
      </c>
      <c r="I1031" s="34">
        <v>7.2407000000000001E-3</v>
      </c>
      <c r="J1031" s="34">
        <v>1281.6239</v>
      </c>
      <c r="K1031" s="35" t="str">
        <f t="shared" si="80"/>
        <v>Strabrechtse Heide &amp; Beuven_H4010A</v>
      </c>
      <c r="L1031" s="36">
        <f>VLOOKUP(D1031,DATA!A:F,5,FALSE)</f>
        <v>1.3726988247862192E-2</v>
      </c>
      <c r="M1031" s="37">
        <f>VLOOKUP(D1031,DATA!A:F,6,FALSE)</f>
        <v>1285.5</v>
      </c>
      <c r="N1031" s="36">
        <f t="shared" si="81"/>
        <v>1.6371254961411077</v>
      </c>
      <c r="O1031" s="36">
        <f t="shared" si="82"/>
        <v>1.6372855587444439</v>
      </c>
      <c r="P1031" s="36">
        <f t="shared" si="83"/>
        <v>1.6006260333623068E-4</v>
      </c>
      <c r="Q1031" s="36">
        <f t="shared" si="84"/>
        <v>0</v>
      </c>
    </row>
    <row r="1032" spans="1:17" x14ac:dyDescent="0.3">
      <c r="A1032" s="29">
        <v>2288289</v>
      </c>
      <c r="B1032" s="1">
        <v>137</v>
      </c>
      <c r="C1032" s="1" t="s">
        <v>30</v>
      </c>
      <c r="D1032" s="1" t="s">
        <v>41</v>
      </c>
      <c r="E1032" s="1" t="s">
        <v>42</v>
      </c>
      <c r="F1032" s="47">
        <v>1071</v>
      </c>
      <c r="G1032" s="34">
        <v>932.47</v>
      </c>
      <c r="H1032" s="1" t="s">
        <v>216</v>
      </c>
      <c r="I1032" s="34">
        <v>6.8859999999999998E-3</v>
      </c>
      <c r="J1032" s="34">
        <v>4474.9853999999996</v>
      </c>
      <c r="K1032" s="35" t="str">
        <f t="shared" si="80"/>
        <v>Strabrechtse Heide &amp; Beuven_H4010A</v>
      </c>
      <c r="L1032" s="36">
        <f>VLOOKUP(D1032,DATA!A:F,5,FALSE)</f>
        <v>1.3726988247862192E-2</v>
      </c>
      <c r="M1032" s="37">
        <f>VLOOKUP(D1032,DATA!A:F,6,FALSE)</f>
        <v>1285.5</v>
      </c>
      <c r="N1032" s="36">
        <f t="shared" si="81"/>
        <v>0.77981606557851535</v>
      </c>
      <c r="O1032" s="36">
        <f t="shared" si="82"/>
        <v>0.77988920553403163</v>
      </c>
      <c r="P1032" s="36">
        <f t="shared" si="83"/>
        <v>7.3139955516277055E-5</v>
      </c>
      <c r="Q1032" s="36">
        <f t="shared" si="84"/>
        <v>0</v>
      </c>
    </row>
    <row r="1033" spans="1:17" x14ac:dyDescent="0.3">
      <c r="A1033" s="29">
        <v>2288289</v>
      </c>
      <c r="B1033" s="1">
        <v>137</v>
      </c>
      <c r="C1033" s="1" t="s">
        <v>30</v>
      </c>
      <c r="D1033" s="1" t="s">
        <v>43</v>
      </c>
      <c r="E1033" s="1" t="s">
        <v>44</v>
      </c>
      <c r="F1033" s="47">
        <v>1071</v>
      </c>
      <c r="G1033" s="34">
        <v>932.47</v>
      </c>
      <c r="H1033" s="1" t="s">
        <v>216</v>
      </c>
      <c r="I1033" s="34">
        <v>6.8859999999999998E-3</v>
      </c>
      <c r="J1033" s="34">
        <v>1207.2421999999999</v>
      </c>
      <c r="K1033" s="35" t="str">
        <f t="shared" si="80"/>
        <v>Strabrechtse Heide &amp; Beuven_H7150</v>
      </c>
      <c r="L1033" s="36">
        <f>VLOOKUP(D1033,DATA!A:F,5,FALSE)</f>
        <v>1.3726988247862192E-2</v>
      </c>
      <c r="M1033" s="37">
        <f>VLOOKUP(D1033,DATA!A:F,6,FALSE)</f>
        <v>1285.5</v>
      </c>
      <c r="N1033" s="36">
        <f t="shared" si="81"/>
        <v>0.77981606557851535</v>
      </c>
      <c r="O1033" s="36">
        <f t="shared" si="82"/>
        <v>0.77988920553403163</v>
      </c>
      <c r="P1033" s="36">
        <f t="shared" si="83"/>
        <v>7.3139955516277055E-5</v>
      </c>
      <c r="Q1033" s="36">
        <f t="shared" si="84"/>
        <v>0</v>
      </c>
    </row>
    <row r="1034" spans="1:17" x14ac:dyDescent="0.3">
      <c r="A1034" s="29">
        <v>2288290</v>
      </c>
      <c r="B1034" s="1">
        <v>137</v>
      </c>
      <c r="C1034" s="1" t="s">
        <v>30</v>
      </c>
      <c r="D1034" s="1" t="s">
        <v>41</v>
      </c>
      <c r="E1034" s="1" t="s">
        <v>42</v>
      </c>
      <c r="F1034" s="47">
        <v>1071</v>
      </c>
      <c r="G1034" s="34">
        <v>938.77</v>
      </c>
      <c r="H1034" s="1" t="s">
        <v>216</v>
      </c>
      <c r="I1034" s="34">
        <v>6.9300000000000004E-3</v>
      </c>
      <c r="J1034" s="34">
        <v>1711.0818999999999</v>
      </c>
      <c r="K1034" s="35" t="str">
        <f t="shared" si="80"/>
        <v>Strabrechtse Heide &amp; Beuven_H4010A</v>
      </c>
      <c r="L1034" s="36">
        <f>VLOOKUP(D1034,DATA!A:F,5,FALSE)</f>
        <v>1.3726988247862192E-2</v>
      </c>
      <c r="M1034" s="37">
        <f>VLOOKUP(D1034,DATA!A:F,6,FALSE)</f>
        <v>1285.5</v>
      </c>
      <c r="N1034" s="36">
        <f t="shared" si="81"/>
        <v>0.84965802738130558</v>
      </c>
      <c r="O1034" s="36">
        <f t="shared" si="82"/>
        <v>0.84973817067441038</v>
      </c>
      <c r="P1034" s="36">
        <f t="shared" si="83"/>
        <v>8.0143293104795177E-5</v>
      </c>
      <c r="Q1034" s="36">
        <f t="shared" si="84"/>
        <v>0</v>
      </c>
    </row>
    <row r="1035" spans="1:17" x14ac:dyDescent="0.3">
      <c r="A1035" s="29">
        <v>2288290</v>
      </c>
      <c r="B1035" s="1">
        <v>137</v>
      </c>
      <c r="C1035" s="1" t="s">
        <v>30</v>
      </c>
      <c r="D1035" s="1" t="s">
        <v>43</v>
      </c>
      <c r="E1035" s="1" t="s">
        <v>44</v>
      </c>
      <c r="F1035" s="47">
        <v>1071</v>
      </c>
      <c r="G1035" s="34">
        <v>938.77</v>
      </c>
      <c r="H1035" s="1" t="s">
        <v>216</v>
      </c>
      <c r="I1035" s="34">
        <v>6.9300000000000004E-3</v>
      </c>
      <c r="J1035" s="34">
        <v>882.68949999999995</v>
      </c>
      <c r="K1035" s="35" t="str">
        <f t="shared" si="80"/>
        <v>Strabrechtse Heide &amp; Beuven_H7150</v>
      </c>
      <c r="L1035" s="36">
        <f>VLOOKUP(D1035,DATA!A:F,5,FALSE)</f>
        <v>1.3726988247862192E-2</v>
      </c>
      <c r="M1035" s="37">
        <f>VLOOKUP(D1035,DATA!A:F,6,FALSE)</f>
        <v>1285.5</v>
      </c>
      <c r="N1035" s="36">
        <f t="shared" si="81"/>
        <v>0.84965802738130558</v>
      </c>
      <c r="O1035" s="36">
        <f t="shared" si="82"/>
        <v>0.84973817067441038</v>
      </c>
      <c r="P1035" s="36">
        <f t="shared" si="83"/>
        <v>8.0143293104795177E-5</v>
      </c>
      <c r="Q1035" s="36">
        <f t="shared" si="84"/>
        <v>0</v>
      </c>
    </row>
    <row r="1036" spans="1:17" x14ac:dyDescent="0.3">
      <c r="A1036" s="29">
        <v>2289776</v>
      </c>
      <c r="B1036" s="1">
        <v>136</v>
      </c>
      <c r="C1036" s="1" t="s">
        <v>14</v>
      </c>
      <c r="D1036" s="1" t="s">
        <v>43</v>
      </c>
      <c r="E1036" s="1" t="s">
        <v>44</v>
      </c>
      <c r="F1036" s="47">
        <v>1071</v>
      </c>
      <c r="G1036" s="34">
        <v>886.6</v>
      </c>
      <c r="H1036" s="1" t="s">
        <v>216</v>
      </c>
      <c r="I1036" s="34">
        <v>9.6825999999999995E-3</v>
      </c>
      <c r="J1036" s="34">
        <v>772.86080000000004</v>
      </c>
      <c r="K1036" s="35" t="str">
        <f t="shared" si="80"/>
        <v>Leenderbos, Groote Heide &amp; De Plateaux_H7150</v>
      </c>
      <c r="L1036" s="36">
        <f>VLOOKUP(D1036,DATA!A:F,5,FALSE)</f>
        <v>1.3726988247862192E-2</v>
      </c>
      <c r="M1036" s="37">
        <f>VLOOKUP(D1036,DATA!A:F,6,FALSE)</f>
        <v>1285.5</v>
      </c>
      <c r="N1036" s="36">
        <f t="shared" si="81"/>
        <v>0.41698542973891933</v>
      </c>
      <c r="O1036" s="36">
        <f t="shared" si="82"/>
        <v>0.41704062502941253</v>
      </c>
      <c r="P1036" s="36">
        <f t="shared" si="83"/>
        <v>5.5195290493192939E-5</v>
      </c>
      <c r="Q1036" s="36">
        <f t="shared" si="84"/>
        <v>0</v>
      </c>
    </row>
    <row r="1037" spans="1:17" x14ac:dyDescent="0.3">
      <c r="A1037" s="29">
        <v>2289814</v>
      </c>
      <c r="B1037" s="1">
        <v>137</v>
      </c>
      <c r="C1037" s="1" t="s">
        <v>30</v>
      </c>
      <c r="D1037" s="1" t="s">
        <v>41</v>
      </c>
      <c r="E1037" s="1" t="s">
        <v>42</v>
      </c>
      <c r="F1037" s="47">
        <v>1071</v>
      </c>
      <c r="G1037" s="34">
        <v>914.92</v>
      </c>
      <c r="H1037" s="1" t="s">
        <v>216</v>
      </c>
      <c r="I1037" s="34">
        <v>7.2608000000000004E-3</v>
      </c>
      <c r="J1037" s="34">
        <v>4876.5225</v>
      </c>
      <c r="K1037" s="35" t="str">
        <f t="shared" si="80"/>
        <v>Strabrechtse Heide &amp; Beuven_H4010A</v>
      </c>
      <c r="L1037" s="36">
        <f>VLOOKUP(D1037,DATA!A:F,5,FALSE)</f>
        <v>1.3726988247862192E-2</v>
      </c>
      <c r="M1037" s="37">
        <f>VLOOKUP(D1037,DATA!A:F,6,FALSE)</f>
        <v>1285.5</v>
      </c>
      <c r="N1037" s="36">
        <f t="shared" si="81"/>
        <v>0.61389279470038316</v>
      </c>
      <c r="O1037" s="36">
        <f t="shared" si="82"/>
        <v>0.61395360810665445</v>
      </c>
      <c r="P1037" s="36">
        <f t="shared" si="83"/>
        <v>6.0813406271287285E-5</v>
      </c>
      <c r="Q1037" s="36">
        <f t="shared" si="84"/>
        <v>0</v>
      </c>
    </row>
    <row r="1038" spans="1:17" x14ac:dyDescent="0.3">
      <c r="A1038" s="29">
        <v>2289815</v>
      </c>
      <c r="B1038" s="1">
        <v>137</v>
      </c>
      <c r="C1038" s="1" t="s">
        <v>30</v>
      </c>
      <c r="D1038" s="1" t="s">
        <v>41</v>
      </c>
      <c r="E1038" s="1" t="s">
        <v>42</v>
      </c>
      <c r="F1038" s="47">
        <v>1071</v>
      </c>
      <c r="G1038" s="34">
        <v>936.29</v>
      </c>
      <c r="H1038" s="1" t="s">
        <v>216</v>
      </c>
      <c r="I1038" s="34">
        <v>7.2509999999999996E-3</v>
      </c>
      <c r="J1038" s="34">
        <v>2852.3376499999999</v>
      </c>
      <c r="K1038" s="35" t="str">
        <f t="shared" si="80"/>
        <v>Strabrechtse Heide &amp; Beuven_H4010A</v>
      </c>
      <c r="L1038" s="36">
        <f>VLOOKUP(D1038,DATA!A:F,5,FALSE)</f>
        <v>1.3726988247862192E-2</v>
      </c>
      <c r="M1038" s="37">
        <f>VLOOKUP(D1038,DATA!A:F,6,FALSE)</f>
        <v>1285.5</v>
      </c>
      <c r="N1038" s="36">
        <f t="shared" si="81"/>
        <v>0.82145358686854975</v>
      </c>
      <c r="O1038" s="36">
        <f t="shared" si="82"/>
        <v>0.82153468207707081</v>
      </c>
      <c r="P1038" s="36">
        <f t="shared" si="83"/>
        <v>8.1095208521064777E-5</v>
      </c>
      <c r="Q1038" s="36">
        <f t="shared" si="84"/>
        <v>0</v>
      </c>
    </row>
    <row r="1039" spans="1:17" x14ac:dyDescent="0.3">
      <c r="A1039" s="29">
        <v>2289816</v>
      </c>
      <c r="B1039" s="1">
        <v>137</v>
      </c>
      <c r="C1039" s="1" t="s">
        <v>30</v>
      </c>
      <c r="D1039" s="1" t="s">
        <v>28</v>
      </c>
      <c r="E1039" s="1" t="s">
        <v>29</v>
      </c>
      <c r="F1039" s="47">
        <v>1786</v>
      </c>
      <c r="G1039" s="34">
        <v>1072.82</v>
      </c>
      <c r="H1039" s="1" t="s">
        <v>216</v>
      </c>
      <c r="I1039" s="34">
        <v>7.9384E-3</v>
      </c>
      <c r="J1039" s="34">
        <v>4290.9272000000001</v>
      </c>
      <c r="K1039" s="35" t="str">
        <f t="shared" si="80"/>
        <v>Strabrechtse Heide &amp; Beuven_H91D0</v>
      </c>
      <c r="L1039" s="36">
        <f>VLOOKUP(D1039,DATA!A:F,5,FALSE)</f>
        <v>6.9280917156857415E-3</v>
      </c>
      <c r="M1039" s="37">
        <f>VLOOKUP(D1039,DATA!A:F,6,FALSE)</f>
        <v>2211</v>
      </c>
      <c r="N1039" s="36">
        <f t="shared" si="81"/>
        <v>3.7604883280870666E-2</v>
      </c>
      <c r="O1039" s="36">
        <f t="shared" si="82"/>
        <v>3.7606950751929262E-2</v>
      </c>
      <c r="P1039" s="36">
        <f t="shared" si="83"/>
        <v>2.0674710585963374E-6</v>
      </c>
      <c r="Q1039" s="36">
        <f t="shared" si="84"/>
        <v>0</v>
      </c>
    </row>
    <row r="1040" spans="1:17" x14ac:dyDescent="0.3">
      <c r="A1040" s="29">
        <v>2289817</v>
      </c>
      <c r="B1040" s="1">
        <v>137</v>
      </c>
      <c r="C1040" s="1" t="s">
        <v>30</v>
      </c>
      <c r="D1040" s="1" t="s">
        <v>41</v>
      </c>
      <c r="E1040" s="1" t="s">
        <v>42</v>
      </c>
      <c r="F1040" s="47">
        <v>1071</v>
      </c>
      <c r="G1040" s="34">
        <v>942.29</v>
      </c>
      <c r="H1040" s="1" t="s">
        <v>216</v>
      </c>
      <c r="I1040" s="34">
        <v>6.9848000000000002E-3</v>
      </c>
      <c r="J1040" s="34">
        <v>709.71765000000005</v>
      </c>
      <c r="K1040" s="35" t="str">
        <f t="shared" si="80"/>
        <v>Strabrechtse Heide &amp; Beuven_H4010A</v>
      </c>
      <c r="L1040" s="36">
        <f>VLOOKUP(D1040,DATA!A:F,5,FALSE)</f>
        <v>1.3726988247862192E-2</v>
      </c>
      <c r="M1040" s="37">
        <f>VLOOKUP(D1040,DATA!A:F,6,FALSE)</f>
        <v>1285.5</v>
      </c>
      <c r="N1040" s="36">
        <f t="shared" si="81"/>
        <v>0.89134575801638116</v>
      </c>
      <c r="O1040" s="36">
        <f t="shared" si="82"/>
        <v>0.89143046270830806</v>
      </c>
      <c r="P1040" s="36">
        <f t="shared" si="83"/>
        <v>8.470469192689567E-5</v>
      </c>
      <c r="Q1040" s="36">
        <f t="shared" si="84"/>
        <v>0</v>
      </c>
    </row>
    <row r="1041" spans="1:17" x14ac:dyDescent="0.3">
      <c r="A1041" s="29">
        <v>2289817</v>
      </c>
      <c r="B1041" s="1">
        <v>137</v>
      </c>
      <c r="C1041" s="1" t="s">
        <v>30</v>
      </c>
      <c r="D1041" s="1" t="s">
        <v>43</v>
      </c>
      <c r="E1041" s="1" t="s">
        <v>44</v>
      </c>
      <c r="F1041" s="47">
        <v>1071</v>
      </c>
      <c r="G1041" s="34">
        <v>942.29</v>
      </c>
      <c r="H1041" s="1" t="s">
        <v>216</v>
      </c>
      <c r="I1041" s="34">
        <v>6.9848000000000002E-3</v>
      </c>
      <c r="J1041" s="34">
        <v>1847.0469000000001</v>
      </c>
      <c r="K1041" s="35" t="str">
        <f t="shared" si="80"/>
        <v>Strabrechtse Heide &amp; Beuven_H7150</v>
      </c>
      <c r="L1041" s="36">
        <f>VLOOKUP(D1041,DATA!A:F,5,FALSE)</f>
        <v>1.3726988247862192E-2</v>
      </c>
      <c r="M1041" s="37">
        <f>VLOOKUP(D1041,DATA!A:F,6,FALSE)</f>
        <v>1285.5</v>
      </c>
      <c r="N1041" s="36">
        <f t="shared" si="81"/>
        <v>0.89134575801638116</v>
      </c>
      <c r="O1041" s="36">
        <f t="shared" si="82"/>
        <v>0.89143046270830806</v>
      </c>
      <c r="P1041" s="36">
        <f t="shared" si="83"/>
        <v>8.470469192689567E-5</v>
      </c>
      <c r="Q1041" s="36">
        <f t="shared" si="84"/>
        <v>0</v>
      </c>
    </row>
    <row r="1042" spans="1:17" x14ac:dyDescent="0.3">
      <c r="A1042" s="29">
        <v>2289818</v>
      </c>
      <c r="B1042" s="1">
        <v>137</v>
      </c>
      <c r="C1042" s="1" t="s">
        <v>30</v>
      </c>
      <c r="D1042" s="1" t="s">
        <v>41</v>
      </c>
      <c r="E1042" s="1" t="s">
        <v>42</v>
      </c>
      <c r="F1042" s="47">
        <v>1071</v>
      </c>
      <c r="G1042" s="34">
        <v>935.92</v>
      </c>
      <c r="H1042" s="1" t="s">
        <v>216</v>
      </c>
      <c r="I1042" s="34">
        <v>6.9524000000000001E-3</v>
      </c>
      <c r="J1042" s="34">
        <v>2283.3179</v>
      </c>
      <c r="K1042" s="35" t="str">
        <f t="shared" si="80"/>
        <v>Strabrechtse Heide &amp; Beuven_H4010A</v>
      </c>
      <c r="L1042" s="36">
        <f>VLOOKUP(D1042,DATA!A:F,5,FALSE)</f>
        <v>1.3726988247862192E-2</v>
      </c>
      <c r="M1042" s="37">
        <f>VLOOKUP(D1042,DATA!A:F,6,FALSE)</f>
        <v>1285.5</v>
      </c>
      <c r="N1042" s="36">
        <f t="shared" si="81"/>
        <v>0.81732602674537291</v>
      </c>
      <c r="O1042" s="36">
        <f t="shared" si="82"/>
        <v>0.81740339477545787</v>
      </c>
      <c r="P1042" s="36">
        <f t="shared" si="83"/>
        <v>7.7368030084956629E-5</v>
      </c>
      <c r="Q1042" s="36">
        <f t="shared" si="84"/>
        <v>0</v>
      </c>
    </row>
    <row r="1043" spans="1:17" x14ac:dyDescent="0.3">
      <c r="A1043" s="29">
        <v>2289818</v>
      </c>
      <c r="B1043" s="1">
        <v>137</v>
      </c>
      <c r="C1043" s="1" t="s">
        <v>30</v>
      </c>
      <c r="D1043" s="1" t="s">
        <v>43</v>
      </c>
      <c r="E1043" s="1" t="s">
        <v>44</v>
      </c>
      <c r="F1043" s="47">
        <v>1071</v>
      </c>
      <c r="G1043" s="34">
        <v>935.92</v>
      </c>
      <c r="H1043" s="1" t="s">
        <v>216</v>
      </c>
      <c r="I1043" s="34">
        <v>6.9524000000000001E-3</v>
      </c>
      <c r="J1043" s="34">
        <v>73.504199999999997</v>
      </c>
      <c r="K1043" s="35" t="str">
        <f t="shared" si="80"/>
        <v>Strabrechtse Heide &amp; Beuven_H7150</v>
      </c>
      <c r="L1043" s="36">
        <f>VLOOKUP(D1043,DATA!A:F,5,FALSE)</f>
        <v>1.3726988247862192E-2</v>
      </c>
      <c r="M1043" s="37">
        <f>VLOOKUP(D1043,DATA!A:F,6,FALSE)</f>
        <v>1285.5</v>
      </c>
      <c r="N1043" s="36">
        <f t="shared" si="81"/>
        <v>0.81732602674537291</v>
      </c>
      <c r="O1043" s="36">
        <f t="shared" si="82"/>
        <v>0.81740339477545787</v>
      </c>
      <c r="P1043" s="36">
        <f t="shared" si="83"/>
        <v>7.7368030084956629E-5</v>
      </c>
      <c r="Q1043" s="36">
        <f t="shared" si="84"/>
        <v>0</v>
      </c>
    </row>
    <row r="1044" spans="1:17" x14ac:dyDescent="0.3">
      <c r="A1044" s="29">
        <v>2289820</v>
      </c>
      <c r="B1044" s="1">
        <v>137</v>
      </c>
      <c r="C1044" s="1" t="s">
        <v>30</v>
      </c>
      <c r="D1044" s="1" t="s">
        <v>41</v>
      </c>
      <c r="E1044" s="1" t="s">
        <v>42</v>
      </c>
      <c r="F1044" s="47">
        <v>1071</v>
      </c>
      <c r="G1044" s="34">
        <v>946.36</v>
      </c>
      <c r="H1044" s="1" t="s">
        <v>216</v>
      </c>
      <c r="I1044" s="34">
        <v>7.0283000000000003E-3</v>
      </c>
      <c r="J1044" s="34">
        <v>1955.8533</v>
      </c>
      <c r="K1044" s="35" t="str">
        <f t="shared" si="80"/>
        <v>Strabrechtse Heide &amp; Beuven_H4010A</v>
      </c>
      <c r="L1044" s="36">
        <f>VLOOKUP(D1044,DATA!A:F,5,FALSE)</f>
        <v>1.3726988247862192E-2</v>
      </c>
      <c r="M1044" s="37">
        <f>VLOOKUP(D1044,DATA!A:F,6,FALSE)</f>
        <v>1285.5</v>
      </c>
      <c r="N1044" s="36">
        <f t="shared" si="81"/>
        <v>0.9420790831323359</v>
      </c>
      <c r="O1044" s="36">
        <f t="shared" si="82"/>
        <v>0.94216912047685486</v>
      </c>
      <c r="P1044" s="36">
        <f t="shared" si="83"/>
        <v>9.0037344518956175E-5</v>
      </c>
      <c r="Q1044" s="36">
        <f t="shared" si="84"/>
        <v>0</v>
      </c>
    </row>
    <row r="1045" spans="1:17" x14ac:dyDescent="0.3">
      <c r="A1045" s="29">
        <v>2289820</v>
      </c>
      <c r="B1045" s="1">
        <v>137</v>
      </c>
      <c r="C1045" s="1" t="s">
        <v>30</v>
      </c>
      <c r="D1045" s="1" t="s">
        <v>43</v>
      </c>
      <c r="E1045" s="1" t="s">
        <v>44</v>
      </c>
      <c r="F1045" s="47">
        <v>1071</v>
      </c>
      <c r="G1045" s="34">
        <v>946.36</v>
      </c>
      <c r="H1045" s="1" t="s">
        <v>216</v>
      </c>
      <c r="I1045" s="34">
        <v>7.0283000000000003E-3</v>
      </c>
      <c r="J1045" s="34">
        <v>855.40620000000001</v>
      </c>
      <c r="K1045" s="35" t="str">
        <f t="shared" si="80"/>
        <v>Strabrechtse Heide &amp; Beuven_H7150</v>
      </c>
      <c r="L1045" s="36">
        <f>VLOOKUP(D1045,DATA!A:F,5,FALSE)</f>
        <v>1.3726988247862192E-2</v>
      </c>
      <c r="M1045" s="37">
        <f>VLOOKUP(D1045,DATA!A:F,6,FALSE)</f>
        <v>1285.5</v>
      </c>
      <c r="N1045" s="36">
        <f t="shared" si="81"/>
        <v>0.9420790831323359</v>
      </c>
      <c r="O1045" s="36">
        <f t="shared" si="82"/>
        <v>0.94216912047685486</v>
      </c>
      <c r="P1045" s="36">
        <f t="shared" si="83"/>
        <v>9.0037344518956175E-5</v>
      </c>
      <c r="Q1045" s="36">
        <f t="shared" si="84"/>
        <v>0</v>
      </c>
    </row>
    <row r="1046" spans="1:17" x14ac:dyDescent="0.3">
      <c r="A1046" s="29">
        <v>2291305</v>
      </c>
      <c r="B1046" s="1">
        <v>136</v>
      </c>
      <c r="C1046" s="1" t="s">
        <v>14</v>
      </c>
      <c r="D1046" s="1" t="s">
        <v>41</v>
      </c>
      <c r="E1046" s="1" t="s">
        <v>42</v>
      </c>
      <c r="F1046" s="47">
        <v>1071</v>
      </c>
      <c r="G1046" s="34">
        <v>949.7</v>
      </c>
      <c r="H1046" s="1" t="s">
        <v>216</v>
      </c>
      <c r="I1046" s="34">
        <v>1.04463E-2</v>
      </c>
      <c r="J1046" s="34">
        <v>25.461845</v>
      </c>
      <c r="K1046" s="35" t="str">
        <f t="shared" si="80"/>
        <v>Leenderbos, Groote Heide &amp; De Plateaux_H4010A</v>
      </c>
      <c r="L1046" s="36">
        <f>VLOOKUP(D1046,DATA!A:F,5,FALSE)</f>
        <v>1.3726988247862192E-2</v>
      </c>
      <c r="M1046" s="37">
        <f>VLOOKUP(D1046,DATA!A:F,6,FALSE)</f>
        <v>1285.5</v>
      </c>
      <c r="N1046" s="36">
        <f t="shared" si="81"/>
        <v>0.98584139188137787</v>
      </c>
      <c r="O1046" s="36">
        <f t="shared" si="82"/>
        <v>0.98598137402189945</v>
      </c>
      <c r="P1046" s="36">
        <f t="shared" si="83"/>
        <v>1.3998214052157731E-4</v>
      </c>
      <c r="Q1046" s="36">
        <f t="shared" si="84"/>
        <v>0</v>
      </c>
    </row>
    <row r="1047" spans="1:17" x14ac:dyDescent="0.3">
      <c r="A1047" s="29">
        <v>2291305</v>
      </c>
      <c r="B1047" s="1">
        <v>136</v>
      </c>
      <c r="C1047" s="1" t="s">
        <v>14</v>
      </c>
      <c r="D1047" s="1" t="s">
        <v>43</v>
      </c>
      <c r="E1047" s="1" t="s">
        <v>44</v>
      </c>
      <c r="F1047" s="47">
        <v>1071</v>
      </c>
      <c r="G1047" s="34">
        <v>949.7</v>
      </c>
      <c r="H1047" s="1" t="s">
        <v>216</v>
      </c>
      <c r="I1047" s="34">
        <v>1.04463E-2</v>
      </c>
      <c r="J1047" s="34">
        <v>212.05126999999999</v>
      </c>
      <c r="K1047" s="35" t="str">
        <f t="shared" si="80"/>
        <v>Leenderbos, Groote Heide &amp; De Plateaux_H7150</v>
      </c>
      <c r="L1047" s="36">
        <f>VLOOKUP(D1047,DATA!A:F,5,FALSE)</f>
        <v>1.3726988247862192E-2</v>
      </c>
      <c r="M1047" s="37">
        <f>VLOOKUP(D1047,DATA!A:F,6,FALSE)</f>
        <v>1285.5</v>
      </c>
      <c r="N1047" s="36">
        <f t="shared" si="81"/>
        <v>0.98584139188137787</v>
      </c>
      <c r="O1047" s="36">
        <f t="shared" si="82"/>
        <v>0.98598137402189945</v>
      </c>
      <c r="P1047" s="36">
        <f t="shared" si="83"/>
        <v>1.3998214052157731E-4</v>
      </c>
      <c r="Q1047" s="36">
        <f t="shared" si="84"/>
        <v>0</v>
      </c>
    </row>
    <row r="1048" spans="1:17" x14ac:dyDescent="0.3">
      <c r="A1048" s="29">
        <v>2291343</v>
      </c>
      <c r="B1048" s="1">
        <v>137</v>
      </c>
      <c r="C1048" s="1" t="s">
        <v>30</v>
      </c>
      <c r="D1048" s="1" t="s">
        <v>41</v>
      </c>
      <c r="E1048" s="1" t="s">
        <v>42</v>
      </c>
      <c r="F1048" s="47">
        <v>1071</v>
      </c>
      <c r="G1048" s="34">
        <v>956.9</v>
      </c>
      <c r="H1048" s="1" t="s">
        <v>216</v>
      </c>
      <c r="I1048" s="34">
        <v>7.6160999999999998E-3</v>
      </c>
      <c r="J1048" s="34">
        <v>993.50755000000004</v>
      </c>
      <c r="K1048" s="35" t="str">
        <f t="shared" si="80"/>
        <v>Strabrechtse Heide &amp; Beuven_H4010A</v>
      </c>
      <c r="L1048" s="36">
        <f>VLOOKUP(D1048,DATA!A:F,5,FALSE)</f>
        <v>1.3726988247862192E-2</v>
      </c>
      <c r="M1048" s="37">
        <f>VLOOKUP(D1048,DATA!A:F,6,FALSE)</f>
        <v>1285.5</v>
      </c>
      <c r="N1048" s="36">
        <f t="shared" si="81"/>
        <v>1.0871405673048871</v>
      </c>
      <c r="O1048" s="36">
        <f t="shared" si="82"/>
        <v>1.0872529937728665</v>
      </c>
      <c r="P1048" s="36">
        <f t="shared" si="83"/>
        <v>1.124264679794873E-4</v>
      </c>
      <c r="Q1048" s="36">
        <f t="shared" si="84"/>
        <v>0</v>
      </c>
    </row>
    <row r="1049" spans="1:17" x14ac:dyDescent="0.3">
      <c r="A1049" s="29">
        <v>2291344</v>
      </c>
      <c r="B1049" s="1">
        <v>137</v>
      </c>
      <c r="C1049" s="1" t="s">
        <v>30</v>
      </c>
      <c r="D1049" s="1" t="s">
        <v>41</v>
      </c>
      <c r="E1049" s="1" t="s">
        <v>42</v>
      </c>
      <c r="F1049" s="47">
        <v>1071</v>
      </c>
      <c r="G1049" s="34">
        <v>917.5</v>
      </c>
      <c r="H1049" s="1" t="s">
        <v>216</v>
      </c>
      <c r="I1049" s="34">
        <v>7.1373000000000001E-3</v>
      </c>
      <c r="J1049" s="34">
        <v>3794.1729999999998</v>
      </c>
      <c r="K1049" s="35" t="str">
        <f t="shared" si="80"/>
        <v>Strabrechtse Heide &amp; Beuven_H4010A</v>
      </c>
      <c r="L1049" s="36">
        <f>VLOOKUP(D1049,DATA!A:F,5,FALSE)</f>
        <v>1.3726988247862192E-2</v>
      </c>
      <c r="M1049" s="37">
        <f>VLOOKUP(D1049,DATA!A:F,6,FALSE)</f>
        <v>1285.5</v>
      </c>
      <c r="N1049" s="36">
        <f t="shared" si="81"/>
        <v>0.63588304557329289</v>
      </c>
      <c r="O1049" s="36">
        <f t="shared" si="82"/>
        <v>0.63594495218587288</v>
      </c>
      <c r="P1049" s="36">
        <f t="shared" si="83"/>
        <v>6.1906612579987197E-5</v>
      </c>
      <c r="Q1049" s="36">
        <f t="shared" si="84"/>
        <v>0</v>
      </c>
    </row>
    <row r="1050" spans="1:17" x14ac:dyDescent="0.3">
      <c r="A1050" s="29">
        <v>2291345</v>
      </c>
      <c r="B1050" s="1">
        <v>137</v>
      </c>
      <c r="C1050" s="1" t="s">
        <v>30</v>
      </c>
      <c r="D1050" s="1" t="s">
        <v>28</v>
      </c>
      <c r="E1050" s="1" t="s">
        <v>29</v>
      </c>
      <c r="F1050" s="47">
        <v>1786</v>
      </c>
      <c r="G1050" s="34">
        <v>1111.07</v>
      </c>
      <c r="H1050" s="1" t="s">
        <v>216</v>
      </c>
      <c r="I1050" s="34">
        <v>8.3029999999999996E-3</v>
      </c>
      <c r="J1050" s="34">
        <v>300.78183000000001</v>
      </c>
      <c r="K1050" s="35" t="str">
        <f t="shared" si="80"/>
        <v>Strabrechtse Heide &amp; Beuven_H91D0</v>
      </c>
      <c r="L1050" s="36">
        <f>VLOOKUP(D1050,DATA!A:F,5,FALSE)</f>
        <v>6.9280917156857415E-3</v>
      </c>
      <c r="M1050" s="37">
        <f>VLOOKUP(D1050,DATA!A:F,6,FALSE)</f>
        <v>2211</v>
      </c>
      <c r="N1050" s="36">
        <f t="shared" si="81"/>
        <v>4.9009753359947346E-2</v>
      </c>
      <c r="O1050" s="36">
        <f t="shared" si="82"/>
        <v>4.9012571293598692E-2</v>
      </c>
      <c r="P1050" s="36">
        <f t="shared" si="83"/>
        <v>2.8179336513459163E-6</v>
      </c>
      <c r="Q1050" s="36">
        <f t="shared" si="84"/>
        <v>0</v>
      </c>
    </row>
    <row r="1051" spans="1:17" x14ac:dyDescent="0.3">
      <c r="A1051" s="29">
        <v>2291346</v>
      </c>
      <c r="B1051" s="1">
        <v>137</v>
      </c>
      <c r="C1051" s="1" t="s">
        <v>30</v>
      </c>
      <c r="D1051" s="1" t="s">
        <v>28</v>
      </c>
      <c r="E1051" s="1" t="s">
        <v>29</v>
      </c>
      <c r="F1051" s="47">
        <v>1786</v>
      </c>
      <c r="G1051" s="34">
        <v>1051.55</v>
      </c>
      <c r="H1051" s="1" t="s">
        <v>216</v>
      </c>
      <c r="I1051" s="34">
        <v>7.7968000000000004E-3</v>
      </c>
      <c r="J1051" s="34">
        <v>2232.4146000000001</v>
      </c>
      <c r="K1051" s="35" t="str">
        <f t="shared" si="80"/>
        <v>Strabrechtse Heide &amp; Beuven_H91D0</v>
      </c>
      <c r="L1051" s="36">
        <f>VLOOKUP(D1051,DATA!A:F,5,FALSE)</f>
        <v>6.9280917156857415E-3</v>
      </c>
      <c r="M1051" s="37">
        <f>VLOOKUP(D1051,DATA!A:F,6,FALSE)</f>
        <v>2211</v>
      </c>
      <c r="N1051" s="36">
        <f t="shared" si="81"/>
        <v>3.2454039919328118E-2</v>
      </c>
      <c r="O1051" s="36">
        <f t="shared" si="82"/>
        <v>3.2455792465794366E-2</v>
      </c>
      <c r="P1051" s="36">
        <f t="shared" si="83"/>
        <v>1.7525464662479506E-6</v>
      </c>
      <c r="Q1051" s="36">
        <f t="shared" si="84"/>
        <v>0</v>
      </c>
    </row>
    <row r="1052" spans="1:17" x14ac:dyDescent="0.3">
      <c r="A1052" s="29">
        <v>2291347</v>
      </c>
      <c r="B1052" s="1">
        <v>137</v>
      </c>
      <c r="C1052" s="1" t="s">
        <v>30</v>
      </c>
      <c r="D1052" s="1" t="s">
        <v>41</v>
      </c>
      <c r="E1052" s="1" t="s">
        <v>42</v>
      </c>
      <c r="F1052" s="47">
        <v>1071</v>
      </c>
      <c r="G1052" s="34">
        <v>938.29</v>
      </c>
      <c r="H1052" s="1" t="s">
        <v>216</v>
      </c>
      <c r="I1052" s="34">
        <v>7.0923999999999996E-3</v>
      </c>
      <c r="J1052" s="34">
        <v>366.41520000000003</v>
      </c>
      <c r="K1052" s="35" t="str">
        <f t="shared" si="80"/>
        <v>Strabrechtse Heide &amp; Beuven_H4010A</v>
      </c>
      <c r="L1052" s="36">
        <f>VLOOKUP(D1052,DATA!A:F,5,FALSE)</f>
        <v>1.3726988247862192E-2</v>
      </c>
      <c r="M1052" s="37">
        <f>VLOOKUP(D1052,DATA!A:F,6,FALSE)</f>
        <v>1285.5</v>
      </c>
      <c r="N1052" s="36">
        <f t="shared" si="81"/>
        <v>0.84412517444189583</v>
      </c>
      <c r="O1052" s="36">
        <f t="shared" si="82"/>
        <v>0.84420666636564268</v>
      </c>
      <c r="P1052" s="36">
        <f t="shared" si="83"/>
        <v>8.1491923746845885E-5</v>
      </c>
      <c r="Q1052" s="36">
        <f t="shared" si="84"/>
        <v>0</v>
      </c>
    </row>
    <row r="1053" spans="1:17" x14ac:dyDescent="0.3">
      <c r="A1053" s="29">
        <v>2291347</v>
      </c>
      <c r="B1053" s="1">
        <v>137</v>
      </c>
      <c r="C1053" s="1" t="s">
        <v>30</v>
      </c>
      <c r="D1053" s="1" t="s">
        <v>43</v>
      </c>
      <c r="E1053" s="1" t="s">
        <v>44</v>
      </c>
      <c r="F1053" s="47">
        <v>1071</v>
      </c>
      <c r="G1053" s="34">
        <v>938.29</v>
      </c>
      <c r="H1053" s="1" t="s">
        <v>216</v>
      </c>
      <c r="I1053" s="34">
        <v>7.0923999999999996E-3</v>
      </c>
      <c r="J1053" s="34">
        <v>472.12743999999998</v>
      </c>
      <c r="K1053" s="35" t="str">
        <f t="shared" si="80"/>
        <v>Strabrechtse Heide &amp; Beuven_H7150</v>
      </c>
      <c r="L1053" s="36">
        <f>VLOOKUP(D1053,DATA!A:F,5,FALSE)</f>
        <v>1.3726988247862192E-2</v>
      </c>
      <c r="M1053" s="37">
        <f>VLOOKUP(D1053,DATA!A:F,6,FALSE)</f>
        <v>1285.5</v>
      </c>
      <c r="N1053" s="36">
        <f t="shared" si="81"/>
        <v>0.84412517444189583</v>
      </c>
      <c r="O1053" s="36">
        <f t="shared" si="82"/>
        <v>0.84420666636564268</v>
      </c>
      <c r="P1053" s="36">
        <f t="shared" si="83"/>
        <v>8.1491923746845885E-5</v>
      </c>
      <c r="Q1053" s="36">
        <f t="shared" si="84"/>
        <v>0</v>
      </c>
    </row>
    <row r="1054" spans="1:17" x14ac:dyDescent="0.3">
      <c r="A1054" s="29">
        <v>2291348</v>
      </c>
      <c r="B1054" s="1">
        <v>137</v>
      </c>
      <c r="C1054" s="1" t="s">
        <v>30</v>
      </c>
      <c r="D1054" s="1" t="s">
        <v>41</v>
      </c>
      <c r="E1054" s="1" t="s">
        <v>42</v>
      </c>
      <c r="F1054" s="47">
        <v>1071</v>
      </c>
      <c r="G1054" s="34">
        <v>939.76</v>
      </c>
      <c r="H1054" s="1" t="s">
        <v>216</v>
      </c>
      <c r="I1054" s="34">
        <v>7.0096000000000004E-3</v>
      </c>
      <c r="J1054" s="34">
        <v>296.93045000000001</v>
      </c>
      <c r="K1054" s="35" t="str">
        <f t="shared" si="80"/>
        <v>Strabrechtse Heide &amp; Beuven_H4010A</v>
      </c>
      <c r="L1054" s="36">
        <f>VLOOKUP(D1054,DATA!A:F,5,FALSE)</f>
        <v>1.3726988247862192E-2</v>
      </c>
      <c r="M1054" s="37">
        <f>VLOOKUP(D1054,DATA!A:F,6,FALSE)</f>
        <v>1285.5</v>
      </c>
      <c r="N1054" s="36">
        <f t="shared" si="81"/>
        <v>0.86118333866316876</v>
      </c>
      <c r="O1054" s="36">
        <f t="shared" si="82"/>
        <v>0.86126549260037988</v>
      </c>
      <c r="P1054" s="36">
        <f t="shared" si="83"/>
        <v>8.2153937211115746E-5</v>
      </c>
      <c r="Q1054" s="36">
        <f t="shared" si="84"/>
        <v>0</v>
      </c>
    </row>
    <row r="1055" spans="1:17" x14ac:dyDescent="0.3">
      <c r="A1055" s="29">
        <v>2291349</v>
      </c>
      <c r="B1055" s="1">
        <v>137</v>
      </c>
      <c r="C1055" s="1" t="s">
        <v>30</v>
      </c>
      <c r="D1055" s="1" t="s">
        <v>41</v>
      </c>
      <c r="E1055" s="1" t="s">
        <v>42</v>
      </c>
      <c r="F1055" s="47">
        <v>1071</v>
      </c>
      <c r="G1055" s="34">
        <v>946.71</v>
      </c>
      <c r="H1055" s="1" t="s">
        <v>216</v>
      </c>
      <c r="I1055" s="34">
        <v>7.0949000000000003E-3</v>
      </c>
      <c r="J1055" s="34">
        <v>24.222076000000001</v>
      </c>
      <c r="K1055" s="35" t="str">
        <f t="shared" si="80"/>
        <v>Strabrechtse Heide &amp; Beuven_H4010A</v>
      </c>
      <c r="L1055" s="36">
        <f>VLOOKUP(D1055,DATA!A:F,5,FALSE)</f>
        <v>1.3726988247862192E-2</v>
      </c>
      <c r="M1055" s="37">
        <f>VLOOKUP(D1055,DATA!A:F,6,FALSE)</f>
        <v>1285.5</v>
      </c>
      <c r="N1055" s="36">
        <f t="shared" si="81"/>
        <v>0.94657319482901836</v>
      </c>
      <c r="O1055" s="36">
        <f t="shared" si="82"/>
        <v>0.94666451484845771</v>
      </c>
      <c r="P1055" s="36">
        <f t="shared" si="83"/>
        <v>9.1320019439344868E-5</v>
      </c>
      <c r="Q1055" s="36">
        <f t="shared" si="84"/>
        <v>0</v>
      </c>
    </row>
    <row r="1056" spans="1:17" x14ac:dyDescent="0.3">
      <c r="A1056" s="29">
        <v>2291350</v>
      </c>
      <c r="B1056" s="1">
        <v>137</v>
      </c>
      <c r="C1056" s="1" t="s">
        <v>30</v>
      </c>
      <c r="D1056" s="1" t="s">
        <v>41</v>
      </c>
      <c r="E1056" s="1" t="s">
        <v>42</v>
      </c>
      <c r="F1056" s="47">
        <v>1071</v>
      </c>
      <c r="G1056" s="34">
        <v>948.19</v>
      </c>
      <c r="H1056" s="1" t="s">
        <v>216</v>
      </c>
      <c r="I1056" s="34">
        <v>7.0537999999999998E-3</v>
      </c>
      <c r="J1056" s="34">
        <v>285.30610000000001</v>
      </c>
      <c r="K1056" s="35" t="str">
        <f t="shared" si="80"/>
        <v>Strabrechtse Heide &amp; Beuven_H4010A</v>
      </c>
      <c r="L1056" s="36">
        <f>VLOOKUP(D1056,DATA!A:F,5,FALSE)</f>
        <v>1.3726988247862192E-2</v>
      </c>
      <c r="M1056" s="37">
        <f>VLOOKUP(D1056,DATA!A:F,6,FALSE)</f>
        <v>1285.5</v>
      </c>
      <c r="N1056" s="36">
        <f t="shared" si="81"/>
        <v>0.96581276390097359</v>
      </c>
      <c r="O1056" s="36">
        <f t="shared" si="82"/>
        <v>0.96590538226504841</v>
      </c>
      <c r="P1056" s="36">
        <f t="shared" si="83"/>
        <v>9.2618364074814608E-5</v>
      </c>
      <c r="Q1056" s="36">
        <f t="shared" si="84"/>
        <v>0</v>
      </c>
    </row>
    <row r="1057" spans="1:17" x14ac:dyDescent="0.3">
      <c r="A1057" s="29">
        <v>2291350</v>
      </c>
      <c r="B1057" s="1">
        <v>137</v>
      </c>
      <c r="C1057" s="1" t="s">
        <v>30</v>
      </c>
      <c r="D1057" s="1" t="s">
        <v>43</v>
      </c>
      <c r="E1057" s="1" t="s">
        <v>44</v>
      </c>
      <c r="F1057" s="47">
        <v>1071</v>
      </c>
      <c r="G1057" s="34">
        <v>948.19</v>
      </c>
      <c r="H1057" s="1" t="s">
        <v>216</v>
      </c>
      <c r="I1057" s="34">
        <v>7.0537999999999998E-3</v>
      </c>
      <c r="J1057" s="34">
        <v>350.88601999999997</v>
      </c>
      <c r="K1057" s="35" t="str">
        <f t="shared" si="80"/>
        <v>Strabrechtse Heide &amp; Beuven_H7150</v>
      </c>
      <c r="L1057" s="36">
        <f>VLOOKUP(D1057,DATA!A:F,5,FALSE)</f>
        <v>1.3726988247862192E-2</v>
      </c>
      <c r="M1057" s="37">
        <f>VLOOKUP(D1057,DATA!A:F,6,FALSE)</f>
        <v>1285.5</v>
      </c>
      <c r="N1057" s="36">
        <f t="shared" si="81"/>
        <v>0.96581276390097359</v>
      </c>
      <c r="O1057" s="36">
        <f t="shared" si="82"/>
        <v>0.96590538226504841</v>
      </c>
      <c r="P1057" s="36">
        <f t="shared" si="83"/>
        <v>9.2618364074814608E-5</v>
      </c>
      <c r="Q1057" s="36">
        <f t="shared" si="84"/>
        <v>0</v>
      </c>
    </row>
    <row r="1058" spans="1:17" x14ac:dyDescent="0.3">
      <c r="A1058" s="29">
        <v>2292871</v>
      </c>
      <c r="B1058" s="1">
        <v>137</v>
      </c>
      <c r="C1058" s="1" t="s">
        <v>30</v>
      </c>
      <c r="D1058" s="1" t="s">
        <v>41</v>
      </c>
      <c r="E1058" s="1" t="s">
        <v>42</v>
      </c>
      <c r="F1058" s="47">
        <v>1071</v>
      </c>
      <c r="G1058" s="34">
        <v>994.7</v>
      </c>
      <c r="H1058" s="1" t="s">
        <v>216</v>
      </c>
      <c r="I1058" s="34">
        <v>7.9123000000000006E-3</v>
      </c>
      <c r="J1058" s="34">
        <v>196.56796499999999</v>
      </c>
      <c r="K1058" s="35" t="str">
        <f t="shared" si="80"/>
        <v>Strabrechtse Heide &amp; Beuven_H4010A</v>
      </c>
      <c r="L1058" s="36">
        <f>VLOOKUP(D1058,DATA!A:F,5,FALSE)</f>
        <v>1.3726988247862192E-2</v>
      </c>
      <c r="M1058" s="37">
        <f>VLOOKUP(D1058,DATA!A:F,6,FALSE)</f>
        <v>1285.5</v>
      </c>
      <c r="N1058" s="36">
        <f t="shared" si="81"/>
        <v>1.8131472394740504</v>
      </c>
      <c r="O1058" s="36">
        <f t="shared" si="82"/>
        <v>1.8133406086069155</v>
      </c>
      <c r="P1058" s="36">
        <f t="shared" si="83"/>
        <v>1.9336913286505109E-4</v>
      </c>
      <c r="Q1058" s="36">
        <f t="shared" si="84"/>
        <v>0</v>
      </c>
    </row>
    <row r="1059" spans="1:17" x14ac:dyDescent="0.3">
      <c r="A1059" s="29">
        <v>2292872</v>
      </c>
      <c r="B1059" s="1">
        <v>137</v>
      </c>
      <c r="C1059" s="1" t="s">
        <v>30</v>
      </c>
      <c r="D1059" s="1" t="s">
        <v>41</v>
      </c>
      <c r="E1059" s="1" t="s">
        <v>42</v>
      </c>
      <c r="F1059" s="47">
        <v>1071</v>
      </c>
      <c r="G1059" s="34">
        <v>925.16</v>
      </c>
      <c r="H1059" s="1" t="s">
        <v>216</v>
      </c>
      <c r="I1059" s="34">
        <v>7.3071000000000004E-3</v>
      </c>
      <c r="J1059" s="34">
        <v>2216.3261499999999</v>
      </c>
      <c r="K1059" s="35" t="str">
        <f t="shared" si="80"/>
        <v>Strabrechtse Heide &amp; Beuven_H4010A</v>
      </c>
      <c r="L1059" s="36">
        <f>VLOOKUP(D1059,DATA!A:F,5,FALSE)</f>
        <v>1.3726988247862192E-2</v>
      </c>
      <c r="M1059" s="37">
        <f>VLOOKUP(D1059,DATA!A:F,6,FALSE)</f>
        <v>1285.5</v>
      </c>
      <c r="N1059" s="36">
        <f t="shared" si="81"/>
        <v>0.70588941813818218</v>
      </c>
      <c r="O1059" s="36">
        <f t="shared" si="82"/>
        <v>0.70595972568548904</v>
      </c>
      <c r="P1059" s="36">
        <f t="shared" si="83"/>
        <v>7.0307547306858176E-5</v>
      </c>
      <c r="Q1059" s="36">
        <f t="shared" si="84"/>
        <v>0</v>
      </c>
    </row>
    <row r="1060" spans="1:17" x14ac:dyDescent="0.3">
      <c r="A1060" s="29">
        <v>2292873</v>
      </c>
      <c r="B1060" s="1">
        <v>137</v>
      </c>
      <c r="C1060" s="1" t="s">
        <v>30</v>
      </c>
      <c r="D1060" s="1" t="s">
        <v>41</v>
      </c>
      <c r="E1060" s="1" t="s">
        <v>42</v>
      </c>
      <c r="F1060" s="47">
        <v>1071</v>
      </c>
      <c r="G1060" s="34">
        <v>969.53</v>
      </c>
      <c r="H1060" s="1" t="s">
        <v>216</v>
      </c>
      <c r="I1060" s="34">
        <v>7.3670000000000003E-3</v>
      </c>
      <c r="J1060" s="34">
        <v>1534.03190061688</v>
      </c>
      <c r="K1060" s="35" t="str">
        <f t="shared" si="80"/>
        <v>Strabrechtse Heide &amp; Beuven_H4010A</v>
      </c>
      <c r="L1060" s="36">
        <f>VLOOKUP(D1060,DATA!A:F,5,FALSE)</f>
        <v>1.3726988247862192E-2</v>
      </c>
      <c r="M1060" s="37">
        <f>VLOOKUP(D1060,DATA!A:F,6,FALSE)</f>
        <v>1285.5</v>
      </c>
      <c r="N1060" s="36">
        <f t="shared" si="81"/>
        <v>1.29028980199915</v>
      </c>
      <c r="O1060" s="36">
        <f t="shared" si="82"/>
        <v>1.2904186075164763</v>
      </c>
      <c r="P1060" s="36">
        <f t="shared" si="83"/>
        <v>1.2880551732630252E-4</v>
      </c>
      <c r="Q1060" s="36">
        <f t="shared" si="84"/>
        <v>0</v>
      </c>
    </row>
    <row r="1061" spans="1:17" x14ac:dyDescent="0.3">
      <c r="A1061" s="29">
        <v>2292873</v>
      </c>
      <c r="B1061" s="1">
        <v>137</v>
      </c>
      <c r="C1061" s="1" t="s">
        <v>30</v>
      </c>
      <c r="D1061" s="1" t="s">
        <v>43</v>
      </c>
      <c r="E1061" s="1" t="s">
        <v>44</v>
      </c>
      <c r="F1061" s="47">
        <v>1071</v>
      </c>
      <c r="G1061" s="34">
        <v>969.53</v>
      </c>
      <c r="H1061" s="1" t="s">
        <v>216</v>
      </c>
      <c r="I1061" s="34">
        <v>7.3670000000000003E-3</v>
      </c>
      <c r="J1061" s="34">
        <v>2965.181</v>
      </c>
      <c r="K1061" s="35" t="str">
        <f t="shared" si="80"/>
        <v>Strabrechtse Heide &amp; Beuven_H7150</v>
      </c>
      <c r="L1061" s="36">
        <f>VLOOKUP(D1061,DATA!A:F,5,FALSE)</f>
        <v>1.3726988247862192E-2</v>
      </c>
      <c r="M1061" s="37">
        <f>VLOOKUP(D1061,DATA!A:F,6,FALSE)</f>
        <v>1285.5</v>
      </c>
      <c r="N1061" s="36">
        <f t="shared" si="81"/>
        <v>1.29028980199915</v>
      </c>
      <c r="O1061" s="36">
        <f t="shared" si="82"/>
        <v>1.2904186075164763</v>
      </c>
      <c r="P1061" s="36">
        <f t="shared" si="83"/>
        <v>1.2880551732630252E-4</v>
      </c>
      <c r="Q1061" s="36">
        <f t="shared" si="84"/>
        <v>0</v>
      </c>
    </row>
    <row r="1062" spans="1:17" x14ac:dyDescent="0.3">
      <c r="A1062" s="29">
        <v>2292874</v>
      </c>
      <c r="B1062" s="1">
        <v>137</v>
      </c>
      <c r="C1062" s="1" t="s">
        <v>30</v>
      </c>
      <c r="D1062" s="1" t="s">
        <v>28</v>
      </c>
      <c r="E1062" s="1" t="s">
        <v>29</v>
      </c>
      <c r="F1062" s="47">
        <v>1786</v>
      </c>
      <c r="G1062" s="34">
        <v>1110.48</v>
      </c>
      <c r="H1062" s="1" t="s">
        <v>216</v>
      </c>
      <c r="I1062" s="34">
        <v>8.3239000000000004E-3</v>
      </c>
      <c r="J1062" s="34">
        <v>6656.8760000000002</v>
      </c>
      <c r="K1062" s="35" t="str">
        <f t="shared" si="80"/>
        <v>Strabrechtse Heide &amp; Beuven_H91D0</v>
      </c>
      <c r="L1062" s="36">
        <f>VLOOKUP(D1062,DATA!A:F,5,FALSE)</f>
        <v>6.9280917156857415E-3</v>
      </c>
      <c r="M1062" s="37">
        <f>VLOOKUP(D1062,DATA!A:F,6,FALSE)</f>
        <v>2211</v>
      </c>
      <c r="N1062" s="36">
        <f t="shared" si="81"/>
        <v>4.8809928819319622E-2</v>
      </c>
      <c r="O1062" s="36">
        <f t="shared" si="82"/>
        <v>4.8812742333683178E-2</v>
      </c>
      <c r="P1062" s="36">
        <f t="shared" si="83"/>
        <v>2.8135143635560356E-6</v>
      </c>
      <c r="Q1062" s="36">
        <f t="shared" si="84"/>
        <v>0</v>
      </c>
    </row>
    <row r="1063" spans="1:17" x14ac:dyDescent="0.3">
      <c r="A1063" s="29">
        <v>2292875</v>
      </c>
      <c r="B1063" s="1">
        <v>137</v>
      </c>
      <c r="C1063" s="1" t="s">
        <v>30</v>
      </c>
      <c r="D1063" s="1" t="s">
        <v>41</v>
      </c>
      <c r="E1063" s="1" t="s">
        <v>42</v>
      </c>
      <c r="F1063" s="47">
        <v>1071</v>
      </c>
      <c r="G1063" s="34">
        <v>955.51</v>
      </c>
      <c r="H1063" s="1" t="s">
        <v>216</v>
      </c>
      <c r="I1063" s="34">
        <v>7.3347999999999998E-3</v>
      </c>
      <c r="J1063" s="34">
        <v>313.70987000000002</v>
      </c>
      <c r="K1063" s="35" t="str">
        <f t="shared" si="80"/>
        <v>Strabrechtse Heide &amp; Beuven_H4010A</v>
      </c>
      <c r="L1063" s="36">
        <f>VLOOKUP(D1063,DATA!A:F,5,FALSE)</f>
        <v>1.3726988247862192E-2</v>
      </c>
      <c r="M1063" s="37">
        <f>VLOOKUP(D1063,DATA!A:F,6,FALSE)</f>
        <v>1285.5</v>
      </c>
      <c r="N1063" s="36">
        <f t="shared" si="81"/>
        <v>1.0668132030369102</v>
      </c>
      <c r="O1063" s="36">
        <f t="shared" si="82"/>
        <v>1.066919474171143</v>
      </c>
      <c r="P1063" s="36">
        <f t="shared" si="83"/>
        <v>1.0627113423278267E-4</v>
      </c>
      <c r="Q1063" s="36">
        <f t="shared" si="84"/>
        <v>0</v>
      </c>
    </row>
    <row r="1064" spans="1:17" x14ac:dyDescent="0.3">
      <c r="A1064" s="29">
        <v>2292876</v>
      </c>
      <c r="B1064" s="1">
        <v>137</v>
      </c>
      <c r="C1064" s="1" t="s">
        <v>30</v>
      </c>
      <c r="D1064" s="1" t="s">
        <v>41</v>
      </c>
      <c r="E1064" s="1" t="s">
        <v>42</v>
      </c>
      <c r="F1064" s="47">
        <v>1071</v>
      </c>
      <c r="G1064" s="34">
        <v>938.09</v>
      </c>
      <c r="H1064" s="1" t="s">
        <v>216</v>
      </c>
      <c r="I1064" s="34">
        <v>7.0678E-3</v>
      </c>
      <c r="J1064" s="34">
        <v>199.57284999999999</v>
      </c>
      <c r="K1064" s="35" t="str">
        <f t="shared" si="80"/>
        <v>Strabrechtse Heide &amp; Beuven_H4010A</v>
      </c>
      <c r="L1064" s="36">
        <f>VLOOKUP(D1064,DATA!A:F,5,FALSE)</f>
        <v>1.3726988247862192E-2</v>
      </c>
      <c r="M1064" s="37">
        <f>VLOOKUP(D1064,DATA!A:F,6,FALSE)</f>
        <v>1285.5</v>
      </c>
      <c r="N1064" s="36">
        <f t="shared" si="81"/>
        <v>0.84183037575694031</v>
      </c>
      <c r="O1064" s="36">
        <f t="shared" si="82"/>
        <v>0.84191136611524009</v>
      </c>
      <c r="P1064" s="36">
        <f t="shared" si="83"/>
        <v>8.099035829978174E-5</v>
      </c>
      <c r="Q1064" s="36">
        <f t="shared" si="84"/>
        <v>0</v>
      </c>
    </row>
    <row r="1065" spans="1:17" x14ac:dyDescent="0.3">
      <c r="A1065" s="29">
        <v>2292878</v>
      </c>
      <c r="B1065" s="1">
        <v>137</v>
      </c>
      <c r="C1065" s="1" t="s">
        <v>30</v>
      </c>
      <c r="D1065" s="1" t="s">
        <v>43</v>
      </c>
      <c r="E1065" s="1" t="s">
        <v>44</v>
      </c>
      <c r="F1065" s="47">
        <v>1071</v>
      </c>
      <c r="G1065" s="34">
        <v>945.77</v>
      </c>
      <c r="H1065" s="1" t="s">
        <v>216</v>
      </c>
      <c r="I1065" s="34">
        <v>7.0923000000000002E-3</v>
      </c>
      <c r="J1065" s="34">
        <v>2314.6106</v>
      </c>
      <c r="K1065" s="35" t="str">
        <f t="shared" si="80"/>
        <v>Strabrechtse Heide &amp; Beuven_H7150</v>
      </c>
      <c r="L1065" s="36">
        <f>VLOOKUP(D1065,DATA!A:F,5,FALSE)</f>
        <v>1.3726988247862192E-2</v>
      </c>
      <c r="M1065" s="37">
        <f>VLOOKUP(D1065,DATA!A:F,6,FALSE)</f>
        <v>1285.5</v>
      </c>
      <c r="N1065" s="36">
        <f t="shared" si="81"/>
        <v>0.93455108721593871</v>
      </c>
      <c r="O1065" s="36">
        <f t="shared" si="82"/>
        <v>0.93464122530860294</v>
      </c>
      <c r="P1065" s="36">
        <f t="shared" si="83"/>
        <v>9.013809266422701E-5</v>
      </c>
      <c r="Q1065" s="36">
        <f t="shared" si="84"/>
        <v>0</v>
      </c>
    </row>
    <row r="1066" spans="1:17" x14ac:dyDescent="0.3">
      <c r="A1066" s="29">
        <v>2294401</v>
      </c>
      <c r="B1066" s="1">
        <v>137</v>
      </c>
      <c r="C1066" s="1" t="s">
        <v>30</v>
      </c>
      <c r="D1066" s="1" t="s">
        <v>41</v>
      </c>
      <c r="E1066" s="1" t="s">
        <v>42</v>
      </c>
      <c r="F1066" s="47">
        <v>1071</v>
      </c>
      <c r="G1066" s="34">
        <v>927.08</v>
      </c>
      <c r="H1066" s="1" t="s">
        <v>216</v>
      </c>
      <c r="I1066" s="34">
        <v>7.4647999999999997E-3</v>
      </c>
      <c r="J1066" s="34">
        <v>159.84161499999999</v>
      </c>
      <c r="K1066" s="35" t="str">
        <f t="shared" si="80"/>
        <v>Strabrechtse Heide &amp; Beuven_H4010A</v>
      </c>
      <c r="L1066" s="36">
        <f>VLOOKUP(D1066,DATA!A:F,5,FALSE)</f>
        <v>1.3726988247862192E-2</v>
      </c>
      <c r="M1066" s="37">
        <f>VLOOKUP(D1066,DATA!A:F,6,FALSE)</f>
        <v>1285.5</v>
      </c>
      <c r="N1066" s="36">
        <f t="shared" si="81"/>
        <v>0.72460444483366115</v>
      </c>
      <c r="O1066" s="36">
        <f t="shared" si="82"/>
        <v>0.72467816019297837</v>
      </c>
      <c r="P1066" s="36">
        <f t="shared" si="83"/>
        <v>7.3715359317216844E-5</v>
      </c>
      <c r="Q1066" s="36">
        <f t="shared" si="84"/>
        <v>0</v>
      </c>
    </row>
    <row r="1067" spans="1:17" x14ac:dyDescent="0.3">
      <c r="A1067" s="29">
        <v>2294402</v>
      </c>
      <c r="B1067" s="1">
        <v>137</v>
      </c>
      <c r="C1067" s="1" t="s">
        <v>30</v>
      </c>
      <c r="D1067" s="1" t="s">
        <v>41</v>
      </c>
      <c r="E1067" s="1" t="s">
        <v>42</v>
      </c>
      <c r="F1067" s="47">
        <v>1071</v>
      </c>
      <c r="G1067" s="34">
        <v>933.04</v>
      </c>
      <c r="H1067" s="1" t="s">
        <v>216</v>
      </c>
      <c r="I1067" s="34">
        <v>7.2338000000000003E-3</v>
      </c>
      <c r="J1067" s="34">
        <v>1059.5766342808899</v>
      </c>
      <c r="K1067" s="35" t="str">
        <f t="shared" si="80"/>
        <v>Strabrechtse Heide &amp; Beuven_H4010A</v>
      </c>
      <c r="L1067" s="36">
        <f>VLOOKUP(D1067,DATA!A:F,5,FALSE)</f>
        <v>1.3726988247862192E-2</v>
      </c>
      <c r="M1067" s="37">
        <f>VLOOKUP(D1067,DATA!A:F,6,FALSE)</f>
        <v>1285.5</v>
      </c>
      <c r="N1067" s="36">
        <f t="shared" si="81"/>
        <v>0.7858934383064573</v>
      </c>
      <c r="O1067" s="36">
        <f t="shared" si="82"/>
        <v>0.78597086666835125</v>
      </c>
      <c r="P1067" s="36">
        <f t="shared" si="83"/>
        <v>7.7428361893949749E-5</v>
      </c>
      <c r="Q1067" s="36">
        <f t="shared" si="84"/>
        <v>0</v>
      </c>
    </row>
    <row r="1068" spans="1:17" x14ac:dyDescent="0.3">
      <c r="A1068" s="29">
        <v>2294402</v>
      </c>
      <c r="B1068" s="1">
        <v>137</v>
      </c>
      <c r="C1068" s="1" t="s">
        <v>30</v>
      </c>
      <c r="D1068" s="1" t="s">
        <v>43</v>
      </c>
      <c r="E1068" s="1" t="s">
        <v>44</v>
      </c>
      <c r="F1068" s="47">
        <v>1071</v>
      </c>
      <c r="G1068" s="34">
        <v>933.04</v>
      </c>
      <c r="H1068" s="1" t="s">
        <v>216</v>
      </c>
      <c r="I1068" s="34">
        <v>7.2338000000000003E-3</v>
      </c>
      <c r="J1068" s="34">
        <v>993.02414999999996</v>
      </c>
      <c r="K1068" s="35" t="str">
        <f t="shared" si="80"/>
        <v>Strabrechtse Heide &amp; Beuven_H7150</v>
      </c>
      <c r="L1068" s="36">
        <f>VLOOKUP(D1068,DATA!A:F,5,FALSE)</f>
        <v>1.3726988247862192E-2</v>
      </c>
      <c r="M1068" s="37">
        <f>VLOOKUP(D1068,DATA!A:F,6,FALSE)</f>
        <v>1285.5</v>
      </c>
      <c r="N1068" s="36">
        <f t="shared" si="81"/>
        <v>0.7858934383064573</v>
      </c>
      <c r="O1068" s="36">
        <f t="shared" si="82"/>
        <v>0.78597086666835125</v>
      </c>
      <c r="P1068" s="36">
        <f t="shared" si="83"/>
        <v>7.7428361893949749E-5</v>
      </c>
      <c r="Q1068" s="36">
        <f t="shared" si="84"/>
        <v>0</v>
      </c>
    </row>
    <row r="1069" spans="1:17" x14ac:dyDescent="0.3">
      <c r="A1069" s="29">
        <v>2294403</v>
      </c>
      <c r="B1069" s="1">
        <v>137</v>
      </c>
      <c r="C1069" s="1" t="s">
        <v>30</v>
      </c>
      <c r="D1069" s="1" t="s">
        <v>28</v>
      </c>
      <c r="E1069" s="1" t="s">
        <v>29</v>
      </c>
      <c r="F1069" s="47">
        <v>1786</v>
      </c>
      <c r="G1069" s="34">
        <v>1071.42</v>
      </c>
      <c r="H1069" s="1" t="s">
        <v>216</v>
      </c>
      <c r="I1069" s="34">
        <v>8.0218000000000008E-3</v>
      </c>
      <c r="J1069" s="34">
        <v>1403.8434</v>
      </c>
      <c r="K1069" s="35" t="str">
        <f t="shared" si="80"/>
        <v>Strabrechtse Heide &amp; Beuven_H91D0</v>
      </c>
      <c r="L1069" s="36">
        <f>VLOOKUP(D1069,DATA!A:F,5,FALSE)</f>
        <v>6.9280917156857415E-3</v>
      </c>
      <c r="M1069" s="37">
        <f>VLOOKUP(D1069,DATA!A:F,6,FALSE)</f>
        <v>2211</v>
      </c>
      <c r="N1069" s="36">
        <f t="shared" si="81"/>
        <v>3.7242039520806632E-2</v>
      </c>
      <c r="O1069" s="36">
        <f t="shared" si="82"/>
        <v>3.7244108562317059E-2</v>
      </c>
      <c r="P1069" s="36">
        <f t="shared" si="83"/>
        <v>2.0690415104274162E-6</v>
      </c>
      <c r="Q1069" s="36">
        <f t="shared" si="84"/>
        <v>0</v>
      </c>
    </row>
    <row r="1070" spans="1:17" x14ac:dyDescent="0.3">
      <c r="A1070" s="29">
        <v>2294407</v>
      </c>
      <c r="B1070" s="1">
        <v>137</v>
      </c>
      <c r="C1070" s="1" t="s">
        <v>30</v>
      </c>
      <c r="D1070" s="1" t="s">
        <v>41</v>
      </c>
      <c r="E1070" s="1" t="s">
        <v>42</v>
      </c>
      <c r="F1070" s="47">
        <v>1071</v>
      </c>
      <c r="G1070" s="34">
        <v>943.18</v>
      </c>
      <c r="H1070" s="1" t="s">
        <v>216</v>
      </c>
      <c r="I1070" s="34">
        <v>7.1348999999999996E-3</v>
      </c>
      <c r="J1070" s="34">
        <v>834.23590000000002</v>
      </c>
      <c r="K1070" s="35" t="str">
        <f t="shared" si="80"/>
        <v>Strabrechtse Heide &amp; Beuven_H4010A</v>
      </c>
      <c r="L1070" s="36">
        <f>VLOOKUP(D1070,DATA!A:F,5,FALSE)</f>
        <v>1.3726988247862192E-2</v>
      </c>
      <c r="M1070" s="37">
        <f>VLOOKUP(D1070,DATA!A:F,6,FALSE)</f>
        <v>1285.5</v>
      </c>
      <c r="N1070" s="36">
        <f t="shared" si="81"/>
        <v>0.90220328862007926</v>
      </c>
      <c r="O1070" s="36">
        <f t="shared" si="82"/>
        <v>0.9022908580335639</v>
      </c>
      <c r="P1070" s="36">
        <f t="shared" si="83"/>
        <v>8.7569413484644976E-5</v>
      </c>
      <c r="Q1070" s="36">
        <f t="shared" si="84"/>
        <v>0</v>
      </c>
    </row>
    <row r="1071" spans="1:17" x14ac:dyDescent="0.3">
      <c r="A1071" s="29">
        <v>2294407</v>
      </c>
      <c r="B1071" s="1">
        <v>137</v>
      </c>
      <c r="C1071" s="1" t="s">
        <v>30</v>
      </c>
      <c r="D1071" s="1" t="s">
        <v>43</v>
      </c>
      <c r="E1071" s="1" t="s">
        <v>44</v>
      </c>
      <c r="F1071" s="47">
        <v>1071</v>
      </c>
      <c r="G1071" s="34">
        <v>943.18</v>
      </c>
      <c r="H1071" s="1" t="s">
        <v>216</v>
      </c>
      <c r="I1071" s="34">
        <v>7.1348999999999996E-3</v>
      </c>
      <c r="J1071" s="34">
        <v>6.9248156999999999</v>
      </c>
      <c r="K1071" s="35" t="str">
        <f t="shared" si="80"/>
        <v>Strabrechtse Heide &amp; Beuven_H7150</v>
      </c>
      <c r="L1071" s="36">
        <f>VLOOKUP(D1071,DATA!A:F,5,FALSE)</f>
        <v>1.3726988247862192E-2</v>
      </c>
      <c r="M1071" s="37">
        <f>VLOOKUP(D1071,DATA!A:F,6,FALSE)</f>
        <v>1285.5</v>
      </c>
      <c r="N1071" s="36">
        <f t="shared" si="81"/>
        <v>0.90220328862007926</v>
      </c>
      <c r="O1071" s="36">
        <f t="shared" si="82"/>
        <v>0.9022908580335639</v>
      </c>
      <c r="P1071" s="36">
        <f t="shared" si="83"/>
        <v>8.7569413484644976E-5</v>
      </c>
      <c r="Q1071" s="36">
        <f t="shared" si="84"/>
        <v>0</v>
      </c>
    </row>
    <row r="1072" spans="1:17" x14ac:dyDescent="0.3">
      <c r="A1072" s="29">
        <v>2294409</v>
      </c>
      <c r="B1072" s="1">
        <v>137</v>
      </c>
      <c r="C1072" s="1" t="s">
        <v>30</v>
      </c>
      <c r="D1072" s="1" t="s">
        <v>41</v>
      </c>
      <c r="E1072" s="1" t="s">
        <v>42</v>
      </c>
      <c r="F1072" s="47">
        <v>1071</v>
      </c>
      <c r="G1072" s="34">
        <v>984.21</v>
      </c>
      <c r="H1072" s="1" t="s">
        <v>216</v>
      </c>
      <c r="I1072" s="34">
        <v>7.1742000000000004E-3</v>
      </c>
      <c r="J1072" s="34">
        <v>3530.0539821059901</v>
      </c>
      <c r="K1072" s="35" t="str">
        <f t="shared" si="80"/>
        <v>Strabrechtse Heide &amp; Beuven_H4010A</v>
      </c>
      <c r="L1072" s="36">
        <f>VLOOKUP(D1072,DATA!A:F,5,FALSE)</f>
        <v>1.3726988247862192E-2</v>
      </c>
      <c r="M1072" s="37">
        <f>VLOOKUP(D1072,DATA!A:F,6,FALSE)</f>
        <v>1285.5</v>
      </c>
      <c r="N1072" s="36">
        <f t="shared" si="81"/>
        <v>1.5738149675294977</v>
      </c>
      <c r="O1072" s="36">
        <f t="shared" si="82"/>
        <v>1.5739675251045402</v>
      </c>
      <c r="P1072" s="36">
        <f t="shared" si="83"/>
        <v>1.5255757504251122E-4</v>
      </c>
      <c r="Q1072" s="36">
        <f t="shared" si="84"/>
        <v>0</v>
      </c>
    </row>
    <row r="1073" spans="1:17" x14ac:dyDescent="0.3">
      <c r="A1073" s="29">
        <v>2295893</v>
      </c>
      <c r="B1073" s="1">
        <v>136</v>
      </c>
      <c r="C1073" s="1" t="s">
        <v>14</v>
      </c>
      <c r="D1073" s="1" t="s">
        <v>41</v>
      </c>
      <c r="E1073" s="1" t="s">
        <v>42</v>
      </c>
      <c r="F1073" s="47">
        <v>1071</v>
      </c>
      <c r="G1073" s="34">
        <v>944.96</v>
      </c>
      <c r="H1073" s="1" t="s">
        <v>216</v>
      </c>
      <c r="I1073" s="34">
        <v>1.05535E-2</v>
      </c>
      <c r="J1073" s="34">
        <v>524.07270000000005</v>
      </c>
      <c r="K1073" s="35" t="str">
        <f t="shared" si="80"/>
        <v>Leenderbos, Groote Heide &amp; De Plateaux_H4010A</v>
      </c>
      <c r="L1073" s="36">
        <f>VLOOKUP(D1073,DATA!A:F,5,FALSE)</f>
        <v>1.3726988247862192E-2</v>
      </c>
      <c r="M1073" s="37">
        <f>VLOOKUP(D1073,DATA!A:F,6,FALSE)</f>
        <v>1285.5</v>
      </c>
      <c r="N1073" s="36">
        <f t="shared" si="81"/>
        <v>0.92431301408359423</v>
      </c>
      <c r="O1073" s="36">
        <f t="shared" si="82"/>
        <v>0.92444568899705026</v>
      </c>
      <c r="P1073" s="36">
        <f t="shared" si="83"/>
        <v>1.3267491345603233E-4</v>
      </c>
      <c r="Q1073" s="36">
        <f t="shared" si="84"/>
        <v>0</v>
      </c>
    </row>
    <row r="1074" spans="1:17" x14ac:dyDescent="0.3">
      <c r="A1074" s="29">
        <v>2295929</v>
      </c>
      <c r="B1074" s="1">
        <v>137</v>
      </c>
      <c r="C1074" s="1" t="s">
        <v>30</v>
      </c>
      <c r="D1074" s="1" t="s">
        <v>41</v>
      </c>
      <c r="E1074" s="1" t="s">
        <v>42</v>
      </c>
      <c r="F1074" s="47">
        <v>1071</v>
      </c>
      <c r="G1074" s="34">
        <v>930.05</v>
      </c>
      <c r="H1074" s="1" t="s">
        <v>216</v>
      </c>
      <c r="I1074" s="34">
        <v>7.5354000000000003E-3</v>
      </c>
      <c r="J1074" s="34">
        <v>3771.6725000000001</v>
      </c>
      <c r="K1074" s="35" t="str">
        <f t="shared" si="80"/>
        <v>Strabrechtse Heide &amp; Beuven_H4010A</v>
      </c>
      <c r="L1074" s="36">
        <f>VLOOKUP(D1074,DATA!A:F,5,FALSE)</f>
        <v>1.3726988247862192E-2</v>
      </c>
      <c r="M1074" s="37">
        <f>VLOOKUP(D1074,DATA!A:F,6,FALSE)</f>
        <v>1285.5</v>
      </c>
      <c r="N1074" s="36">
        <f t="shared" si="81"/>
        <v>0.75452890942396678</v>
      </c>
      <c r="O1074" s="36">
        <f t="shared" si="82"/>
        <v>0.75460637170420064</v>
      </c>
      <c r="P1074" s="36">
        <f t="shared" si="83"/>
        <v>7.7462280233864256E-5</v>
      </c>
      <c r="Q1074" s="36">
        <f t="shared" si="84"/>
        <v>0</v>
      </c>
    </row>
    <row r="1075" spans="1:17" x14ac:dyDescent="0.3">
      <c r="A1075" s="29">
        <v>2295930</v>
      </c>
      <c r="B1075" s="1">
        <v>137</v>
      </c>
      <c r="C1075" s="1" t="s">
        <v>30</v>
      </c>
      <c r="D1075" s="1" t="s">
        <v>41</v>
      </c>
      <c r="E1075" s="1" t="s">
        <v>42</v>
      </c>
      <c r="F1075" s="47">
        <v>1071</v>
      </c>
      <c r="G1075" s="34">
        <v>928.42</v>
      </c>
      <c r="H1075" s="1" t="s">
        <v>216</v>
      </c>
      <c r="I1075" s="34">
        <v>7.4256000000000001E-3</v>
      </c>
      <c r="J1075" s="34">
        <v>1452.9258</v>
      </c>
      <c r="K1075" s="35" t="str">
        <f t="shared" si="80"/>
        <v>Strabrechtse Heide &amp; Beuven_H4010A</v>
      </c>
      <c r="L1075" s="36">
        <f>VLOOKUP(D1075,DATA!A:F,5,FALSE)</f>
        <v>1.3726988247862192E-2</v>
      </c>
      <c r="M1075" s="37">
        <f>VLOOKUP(D1075,DATA!A:F,6,FALSE)</f>
        <v>1285.5</v>
      </c>
      <c r="N1075" s="36">
        <f t="shared" si="81"/>
        <v>0.7379570075974321</v>
      </c>
      <c r="O1075" s="36">
        <f t="shared" si="82"/>
        <v>0.73803167703689987</v>
      </c>
      <c r="P1075" s="36">
        <f t="shared" si="83"/>
        <v>7.4669439467767162E-5</v>
      </c>
      <c r="Q1075" s="36">
        <f t="shared" si="84"/>
        <v>0</v>
      </c>
    </row>
    <row r="1076" spans="1:17" x14ac:dyDescent="0.3">
      <c r="A1076" s="29">
        <v>2295931</v>
      </c>
      <c r="B1076" s="1">
        <v>137</v>
      </c>
      <c r="C1076" s="1" t="s">
        <v>30</v>
      </c>
      <c r="D1076" s="1" t="s">
        <v>41</v>
      </c>
      <c r="E1076" s="1" t="s">
        <v>42</v>
      </c>
      <c r="F1076" s="47">
        <v>1071</v>
      </c>
      <c r="G1076" s="34">
        <v>963.95</v>
      </c>
      <c r="H1076" s="1" t="s">
        <v>216</v>
      </c>
      <c r="I1076" s="34">
        <v>7.3638999999999996E-3</v>
      </c>
      <c r="J1076" s="34">
        <v>5135.3360000000002</v>
      </c>
      <c r="K1076" s="35" t="str">
        <f t="shared" si="80"/>
        <v>Strabrechtse Heide &amp; Beuven_H4010A</v>
      </c>
      <c r="L1076" s="36">
        <f>VLOOKUP(D1076,DATA!A:F,5,FALSE)</f>
        <v>1.3726988247862192E-2</v>
      </c>
      <c r="M1076" s="37">
        <f>VLOOKUP(D1076,DATA!A:F,6,FALSE)</f>
        <v>1285.5</v>
      </c>
      <c r="N1076" s="36">
        <f t="shared" si="81"/>
        <v>1.1962864333880276</v>
      </c>
      <c r="O1076" s="36">
        <f t="shared" si="82"/>
        <v>1.1964059182853863</v>
      </c>
      <c r="P1076" s="36">
        <f t="shared" si="83"/>
        <v>1.1948489735869039E-4</v>
      </c>
      <c r="Q1076" s="36">
        <f t="shared" si="84"/>
        <v>0</v>
      </c>
    </row>
    <row r="1077" spans="1:17" x14ac:dyDescent="0.3">
      <c r="A1077" s="29">
        <v>2295931</v>
      </c>
      <c r="B1077" s="1">
        <v>137</v>
      </c>
      <c r="C1077" s="1" t="s">
        <v>30</v>
      </c>
      <c r="D1077" s="1" t="s">
        <v>43</v>
      </c>
      <c r="E1077" s="1" t="s">
        <v>44</v>
      </c>
      <c r="F1077" s="47">
        <v>1071</v>
      </c>
      <c r="G1077" s="34">
        <v>963.95</v>
      </c>
      <c r="H1077" s="1" t="s">
        <v>216</v>
      </c>
      <c r="I1077" s="34">
        <v>7.3638999999999996E-3</v>
      </c>
      <c r="J1077" s="34">
        <v>76.510050000000007</v>
      </c>
      <c r="K1077" s="35" t="str">
        <f t="shared" si="80"/>
        <v>Strabrechtse Heide &amp; Beuven_H7150</v>
      </c>
      <c r="L1077" s="36">
        <f>VLOOKUP(D1077,DATA!A:F,5,FALSE)</f>
        <v>1.3726988247862192E-2</v>
      </c>
      <c r="M1077" s="37">
        <f>VLOOKUP(D1077,DATA!A:F,6,FALSE)</f>
        <v>1285.5</v>
      </c>
      <c r="N1077" s="36">
        <f t="shared" si="81"/>
        <v>1.1962864333880276</v>
      </c>
      <c r="O1077" s="36">
        <f t="shared" si="82"/>
        <v>1.1964059182853863</v>
      </c>
      <c r="P1077" s="36">
        <f t="shared" si="83"/>
        <v>1.1948489735869039E-4</v>
      </c>
      <c r="Q1077" s="36">
        <f t="shared" si="84"/>
        <v>0</v>
      </c>
    </row>
    <row r="1078" spans="1:17" x14ac:dyDescent="0.3">
      <c r="A1078" s="29">
        <v>2295933</v>
      </c>
      <c r="B1078" s="1">
        <v>137</v>
      </c>
      <c r="C1078" s="1" t="s">
        <v>30</v>
      </c>
      <c r="D1078" s="1" t="s">
        <v>41</v>
      </c>
      <c r="E1078" s="1" t="s">
        <v>42</v>
      </c>
      <c r="F1078" s="47">
        <v>1071</v>
      </c>
      <c r="G1078" s="34">
        <v>936.44</v>
      </c>
      <c r="H1078" s="1" t="s">
        <v>216</v>
      </c>
      <c r="I1078" s="34">
        <v>7.2760000000000003E-3</v>
      </c>
      <c r="J1078" s="34">
        <v>7308.0913</v>
      </c>
      <c r="K1078" s="35" t="str">
        <f t="shared" si="80"/>
        <v>Strabrechtse Heide &amp; Beuven_H4010A</v>
      </c>
      <c r="L1078" s="36">
        <f>VLOOKUP(D1078,DATA!A:F,5,FALSE)</f>
        <v>1.3726988247862192E-2</v>
      </c>
      <c r="M1078" s="37">
        <f>VLOOKUP(D1078,DATA!A:F,6,FALSE)</f>
        <v>1285.5</v>
      </c>
      <c r="N1078" s="36">
        <f t="shared" si="81"/>
        <v>0.82313280505921582</v>
      </c>
      <c r="O1078" s="36">
        <f t="shared" si="82"/>
        <v>0.82321434484750955</v>
      </c>
      <c r="P1078" s="36">
        <f t="shared" si="83"/>
        <v>8.1539788293727433E-5</v>
      </c>
      <c r="Q1078" s="36">
        <f t="shared" si="84"/>
        <v>0</v>
      </c>
    </row>
    <row r="1079" spans="1:17" x14ac:dyDescent="0.3">
      <c r="A1079" s="29">
        <v>2295936</v>
      </c>
      <c r="B1079" s="1">
        <v>137</v>
      </c>
      <c r="C1079" s="1" t="s">
        <v>30</v>
      </c>
      <c r="D1079" s="1" t="s">
        <v>41</v>
      </c>
      <c r="E1079" s="1" t="s">
        <v>42</v>
      </c>
      <c r="F1079" s="47">
        <v>1071</v>
      </c>
      <c r="G1079" s="34">
        <v>945.57</v>
      </c>
      <c r="H1079" s="1" t="s">
        <v>216</v>
      </c>
      <c r="I1079" s="34">
        <v>7.1555000000000004E-3</v>
      </c>
      <c r="J1079" s="34">
        <v>2258.7815000000001</v>
      </c>
      <c r="K1079" s="35" t="str">
        <f t="shared" si="80"/>
        <v>Strabrechtse Heide &amp; Beuven_H4010A</v>
      </c>
      <c r="L1079" s="36">
        <f>VLOOKUP(D1079,DATA!A:F,5,FALSE)</f>
        <v>1.3726988247862192E-2</v>
      </c>
      <c r="M1079" s="37">
        <f>VLOOKUP(D1079,DATA!A:F,6,FALSE)</f>
        <v>1285.5</v>
      </c>
      <c r="N1079" s="36">
        <f t="shared" si="81"/>
        <v>0.93201277158039975</v>
      </c>
      <c r="O1079" s="36">
        <f t="shared" si="82"/>
        <v>0.93210346825889667</v>
      </c>
      <c r="P1079" s="36">
        <f t="shared" si="83"/>
        <v>9.069667849692653E-5</v>
      </c>
      <c r="Q1079" s="36">
        <f t="shared" si="84"/>
        <v>0</v>
      </c>
    </row>
    <row r="1080" spans="1:17" x14ac:dyDescent="0.3">
      <c r="A1080" s="29">
        <v>2295936</v>
      </c>
      <c r="B1080" s="1">
        <v>137</v>
      </c>
      <c r="C1080" s="1" t="s">
        <v>30</v>
      </c>
      <c r="D1080" s="1" t="s">
        <v>43</v>
      </c>
      <c r="E1080" s="1" t="s">
        <v>44</v>
      </c>
      <c r="F1080" s="47">
        <v>1071</v>
      </c>
      <c r="G1080" s="34">
        <v>945.57</v>
      </c>
      <c r="H1080" s="1" t="s">
        <v>216</v>
      </c>
      <c r="I1080" s="34">
        <v>7.1555000000000004E-3</v>
      </c>
      <c r="J1080" s="34">
        <v>2861.4946</v>
      </c>
      <c r="K1080" s="35" t="str">
        <f t="shared" si="80"/>
        <v>Strabrechtse Heide &amp; Beuven_H7150</v>
      </c>
      <c r="L1080" s="36">
        <f>VLOOKUP(D1080,DATA!A:F,5,FALSE)</f>
        <v>1.3726988247862192E-2</v>
      </c>
      <c r="M1080" s="37">
        <f>VLOOKUP(D1080,DATA!A:F,6,FALSE)</f>
        <v>1285.5</v>
      </c>
      <c r="N1080" s="36">
        <f t="shared" si="81"/>
        <v>0.93201277158039975</v>
      </c>
      <c r="O1080" s="36">
        <f t="shared" si="82"/>
        <v>0.93210346825889667</v>
      </c>
      <c r="P1080" s="36">
        <f t="shared" si="83"/>
        <v>9.069667849692653E-5</v>
      </c>
      <c r="Q1080" s="36">
        <f t="shared" si="84"/>
        <v>0</v>
      </c>
    </row>
    <row r="1081" spans="1:17" x14ac:dyDescent="0.3">
      <c r="A1081" s="29">
        <v>2295937</v>
      </c>
      <c r="B1081" s="1">
        <v>137</v>
      </c>
      <c r="C1081" s="1" t="s">
        <v>30</v>
      </c>
      <c r="D1081" s="1" t="s">
        <v>41</v>
      </c>
      <c r="E1081" s="1" t="s">
        <v>42</v>
      </c>
      <c r="F1081" s="47">
        <v>1071</v>
      </c>
      <c r="G1081" s="34">
        <v>945.76</v>
      </c>
      <c r="H1081" s="1" t="s">
        <v>216</v>
      </c>
      <c r="I1081" s="34">
        <v>7.1114000000000004E-3</v>
      </c>
      <c r="J1081" s="34">
        <v>96.685368923213801</v>
      </c>
      <c r="K1081" s="35" t="str">
        <f t="shared" si="80"/>
        <v>Strabrechtse Heide &amp; Beuven_H4010A</v>
      </c>
      <c r="L1081" s="36">
        <f>VLOOKUP(D1081,DATA!A:F,5,FALSE)</f>
        <v>1.3726988247862192E-2</v>
      </c>
      <c r="M1081" s="37">
        <f>VLOOKUP(D1081,DATA!A:F,6,FALSE)</f>
        <v>1285.5</v>
      </c>
      <c r="N1081" s="36">
        <f t="shared" si="81"/>
        <v>0.9344240089527831</v>
      </c>
      <c r="O1081" s="36">
        <f t="shared" si="82"/>
        <v>0.93451437763063894</v>
      </c>
      <c r="P1081" s="36">
        <f t="shared" si="83"/>
        <v>9.0368677855834356E-5</v>
      </c>
      <c r="Q1081" s="36">
        <f t="shared" si="84"/>
        <v>0</v>
      </c>
    </row>
    <row r="1082" spans="1:17" x14ac:dyDescent="0.3">
      <c r="A1082" s="29">
        <v>2295937</v>
      </c>
      <c r="B1082" s="1">
        <v>137</v>
      </c>
      <c r="C1082" s="1" t="s">
        <v>30</v>
      </c>
      <c r="D1082" s="1" t="s">
        <v>43</v>
      </c>
      <c r="E1082" s="1" t="s">
        <v>44</v>
      </c>
      <c r="F1082" s="47">
        <v>1071</v>
      </c>
      <c r="G1082" s="34">
        <v>945.76</v>
      </c>
      <c r="H1082" s="1" t="s">
        <v>216</v>
      </c>
      <c r="I1082" s="34">
        <v>7.1114000000000004E-3</v>
      </c>
      <c r="J1082" s="34">
        <v>68.987700000000004</v>
      </c>
      <c r="K1082" s="35" t="str">
        <f t="shared" si="80"/>
        <v>Strabrechtse Heide &amp; Beuven_H7150</v>
      </c>
      <c r="L1082" s="36">
        <f>VLOOKUP(D1082,DATA!A:F,5,FALSE)</f>
        <v>1.3726988247862192E-2</v>
      </c>
      <c r="M1082" s="37">
        <f>VLOOKUP(D1082,DATA!A:F,6,FALSE)</f>
        <v>1285.5</v>
      </c>
      <c r="N1082" s="36">
        <f t="shared" si="81"/>
        <v>0.9344240089527831</v>
      </c>
      <c r="O1082" s="36">
        <f t="shared" si="82"/>
        <v>0.93451437763063894</v>
      </c>
      <c r="P1082" s="36">
        <f t="shared" si="83"/>
        <v>9.0368677855834356E-5</v>
      </c>
      <c r="Q1082" s="36">
        <f t="shared" si="84"/>
        <v>0</v>
      </c>
    </row>
    <row r="1083" spans="1:17" x14ac:dyDescent="0.3">
      <c r="A1083" s="29">
        <v>2297459</v>
      </c>
      <c r="B1083" s="1">
        <v>137</v>
      </c>
      <c r="C1083" s="1" t="s">
        <v>30</v>
      </c>
      <c r="D1083" s="1" t="s">
        <v>41</v>
      </c>
      <c r="E1083" s="1" t="s">
        <v>42</v>
      </c>
      <c r="F1083" s="47">
        <v>1071</v>
      </c>
      <c r="G1083" s="34">
        <v>932.07</v>
      </c>
      <c r="H1083" s="1" t="s">
        <v>216</v>
      </c>
      <c r="I1083" s="34">
        <v>7.5446999999999997E-3</v>
      </c>
      <c r="J1083" s="34">
        <v>156.21946500000001</v>
      </c>
      <c r="K1083" s="35" t="str">
        <f t="shared" si="80"/>
        <v>Strabrechtse Heide &amp; Beuven_H4010A</v>
      </c>
      <c r="L1083" s="36">
        <f>VLOOKUP(D1083,DATA!A:F,5,FALSE)</f>
        <v>1.3726988247862192E-2</v>
      </c>
      <c r="M1083" s="37">
        <f>VLOOKUP(D1083,DATA!A:F,6,FALSE)</f>
        <v>1285.5</v>
      </c>
      <c r="N1083" s="36">
        <f t="shared" si="81"/>
        <v>0.7755791067998089</v>
      </c>
      <c r="O1083" s="36">
        <f t="shared" si="82"/>
        <v>0.77565881152191818</v>
      </c>
      <c r="P1083" s="36">
        <f t="shared" si="83"/>
        <v>7.9704722109275039E-5</v>
      </c>
      <c r="Q1083" s="36">
        <f t="shared" si="84"/>
        <v>0</v>
      </c>
    </row>
    <row r="1084" spans="1:17" x14ac:dyDescent="0.3">
      <c r="A1084" s="29">
        <v>2297460</v>
      </c>
      <c r="B1084" s="1">
        <v>137</v>
      </c>
      <c r="C1084" s="1" t="s">
        <v>30</v>
      </c>
      <c r="D1084" s="1" t="s">
        <v>41</v>
      </c>
      <c r="E1084" s="1" t="s">
        <v>42</v>
      </c>
      <c r="F1084" s="47">
        <v>1071</v>
      </c>
      <c r="G1084" s="34">
        <v>967.97</v>
      </c>
      <c r="H1084" s="1" t="s">
        <v>216</v>
      </c>
      <c r="I1084" s="34">
        <v>7.5988999999999996E-3</v>
      </c>
      <c r="J1084" s="34">
        <v>1231.7008000000001</v>
      </c>
      <c r="K1084" s="35" t="str">
        <f t="shared" si="80"/>
        <v>Strabrechtse Heide &amp; Beuven_H4010A</v>
      </c>
      <c r="L1084" s="36">
        <f>VLOOKUP(D1084,DATA!A:F,5,FALSE)</f>
        <v>1.3726988247862192E-2</v>
      </c>
      <c r="M1084" s="37">
        <f>VLOOKUP(D1084,DATA!A:F,6,FALSE)</f>
        <v>1285.5</v>
      </c>
      <c r="N1084" s="36">
        <f t="shared" si="81"/>
        <v>1.2632984881849461</v>
      </c>
      <c r="O1084" s="36">
        <f t="shared" si="82"/>
        <v>1.2634286047712622</v>
      </c>
      <c r="P1084" s="36">
        <f t="shared" si="83"/>
        <v>1.3011658631612022E-4</v>
      </c>
      <c r="Q1084" s="36">
        <f t="shared" si="84"/>
        <v>0</v>
      </c>
    </row>
    <row r="1085" spans="1:17" x14ac:dyDescent="0.3">
      <c r="A1085" s="29">
        <v>2297462</v>
      </c>
      <c r="B1085" s="1">
        <v>137</v>
      </c>
      <c r="C1085" s="1" t="s">
        <v>30</v>
      </c>
      <c r="D1085" s="1" t="s">
        <v>41</v>
      </c>
      <c r="E1085" s="1" t="s">
        <v>42</v>
      </c>
      <c r="F1085" s="47">
        <v>1071</v>
      </c>
      <c r="G1085" s="34">
        <v>939.42</v>
      </c>
      <c r="H1085" s="1" t="s">
        <v>216</v>
      </c>
      <c r="I1085" s="34">
        <v>7.3743999999999997E-3</v>
      </c>
      <c r="J1085" s="34">
        <v>3734.2130999999999</v>
      </c>
      <c r="K1085" s="35" t="str">
        <f t="shared" si="80"/>
        <v>Strabrechtse Heide &amp; Beuven_H4010A</v>
      </c>
      <c r="L1085" s="36">
        <f>VLOOKUP(D1085,DATA!A:F,5,FALSE)</f>
        <v>1.3726988247862192E-2</v>
      </c>
      <c r="M1085" s="37">
        <f>VLOOKUP(D1085,DATA!A:F,6,FALSE)</f>
        <v>1285.5</v>
      </c>
      <c r="N1085" s="36">
        <f t="shared" si="81"/>
        <v>0.85720778267870401</v>
      </c>
      <c r="O1085" s="36">
        <f t="shared" si="82"/>
        <v>0.8572938168161276</v>
      </c>
      <c r="P1085" s="36">
        <f t="shared" si="83"/>
        <v>8.6034137423585122E-5</v>
      </c>
      <c r="Q1085" s="36">
        <f t="shared" si="84"/>
        <v>0</v>
      </c>
    </row>
    <row r="1086" spans="1:17" x14ac:dyDescent="0.3">
      <c r="A1086" s="29">
        <v>2297466</v>
      </c>
      <c r="B1086" s="1">
        <v>137</v>
      </c>
      <c r="C1086" s="1" t="s">
        <v>30</v>
      </c>
      <c r="D1086" s="1" t="s">
        <v>41</v>
      </c>
      <c r="E1086" s="1" t="s">
        <v>42</v>
      </c>
      <c r="F1086" s="47">
        <v>1071</v>
      </c>
      <c r="G1086" s="34">
        <v>956</v>
      </c>
      <c r="H1086" s="1" t="s">
        <v>216</v>
      </c>
      <c r="I1086" s="34">
        <v>7.2337E-3</v>
      </c>
      <c r="J1086" s="34">
        <v>4570.7773624390902</v>
      </c>
      <c r="K1086" s="35" t="str">
        <f t="shared" si="80"/>
        <v>Strabrechtse Heide &amp; Beuven_H4010A</v>
      </c>
      <c r="L1086" s="36">
        <f>VLOOKUP(D1086,DATA!A:F,5,FALSE)</f>
        <v>1.3726988247862192E-2</v>
      </c>
      <c r="M1086" s="37">
        <f>VLOOKUP(D1086,DATA!A:F,6,FALSE)</f>
        <v>1285.5</v>
      </c>
      <c r="N1086" s="36">
        <f t="shared" si="81"/>
        <v>1.0739356931478634</v>
      </c>
      <c r="O1086" s="36">
        <f t="shared" si="82"/>
        <v>1.0740411915452999</v>
      </c>
      <c r="P1086" s="36">
        <f t="shared" si="83"/>
        <v>1.0549839743645428E-4</v>
      </c>
      <c r="Q1086" s="36">
        <f t="shared" si="84"/>
        <v>0</v>
      </c>
    </row>
    <row r="1087" spans="1:17" x14ac:dyDescent="0.3">
      <c r="A1087" s="29">
        <v>2297466</v>
      </c>
      <c r="B1087" s="1">
        <v>137</v>
      </c>
      <c r="C1087" s="1" t="s">
        <v>30</v>
      </c>
      <c r="D1087" s="1" t="s">
        <v>43</v>
      </c>
      <c r="E1087" s="1" t="s">
        <v>44</v>
      </c>
      <c r="F1087" s="47">
        <v>1071</v>
      </c>
      <c r="G1087" s="34">
        <v>956</v>
      </c>
      <c r="H1087" s="1" t="s">
        <v>216</v>
      </c>
      <c r="I1087" s="34">
        <v>7.2337E-3</v>
      </c>
      <c r="J1087" s="34">
        <v>1766.51965</v>
      </c>
      <c r="K1087" s="35" t="str">
        <f t="shared" si="80"/>
        <v>Strabrechtse Heide &amp; Beuven_H7150</v>
      </c>
      <c r="L1087" s="36">
        <f>VLOOKUP(D1087,DATA!A:F,5,FALSE)</f>
        <v>1.3726988247862192E-2</v>
      </c>
      <c r="M1087" s="37">
        <f>VLOOKUP(D1087,DATA!A:F,6,FALSE)</f>
        <v>1285.5</v>
      </c>
      <c r="N1087" s="36">
        <f t="shared" si="81"/>
        <v>1.0739356931478634</v>
      </c>
      <c r="O1087" s="36">
        <f t="shared" si="82"/>
        <v>1.0740411915452999</v>
      </c>
      <c r="P1087" s="36">
        <f t="shared" si="83"/>
        <v>1.0549839743645428E-4</v>
      </c>
      <c r="Q1087" s="36">
        <f t="shared" si="84"/>
        <v>0</v>
      </c>
    </row>
    <row r="1088" spans="1:17" x14ac:dyDescent="0.3">
      <c r="A1088" s="29">
        <v>2297467</v>
      </c>
      <c r="B1088" s="1">
        <v>137</v>
      </c>
      <c r="C1088" s="1" t="s">
        <v>30</v>
      </c>
      <c r="D1088" s="1" t="s">
        <v>41</v>
      </c>
      <c r="E1088" s="1" t="s">
        <v>42</v>
      </c>
      <c r="F1088" s="47">
        <v>1071</v>
      </c>
      <c r="G1088" s="34">
        <v>980.51</v>
      </c>
      <c r="H1088" s="1" t="s">
        <v>216</v>
      </c>
      <c r="I1088" s="34">
        <v>7.1751000000000002E-3</v>
      </c>
      <c r="J1088" s="34">
        <v>4.5662402999999996</v>
      </c>
      <c r="K1088" s="35" t="str">
        <f t="shared" si="80"/>
        <v>Strabrechtse Heide &amp; Beuven_H4010A</v>
      </c>
      <c r="L1088" s="36">
        <f>VLOOKUP(D1088,DATA!A:F,5,FALSE)</f>
        <v>1.3726988247862192E-2</v>
      </c>
      <c r="M1088" s="37">
        <f>VLOOKUP(D1088,DATA!A:F,6,FALSE)</f>
        <v>1285.5</v>
      </c>
      <c r="N1088" s="36">
        <f t="shared" si="81"/>
        <v>1.4970438747173171</v>
      </c>
      <c r="O1088" s="36">
        <f t="shared" si="82"/>
        <v>1.4971891219143034</v>
      </c>
      <c r="P1088" s="36">
        <f t="shared" si="83"/>
        <v>1.4524719698627564E-4</v>
      </c>
      <c r="Q1088" s="36">
        <f t="shared" si="84"/>
        <v>0</v>
      </c>
    </row>
    <row r="1089" spans="1:17" x14ac:dyDescent="0.3">
      <c r="A1089" s="29">
        <v>2298987</v>
      </c>
      <c r="B1089" s="1">
        <v>137</v>
      </c>
      <c r="C1089" s="1" t="s">
        <v>30</v>
      </c>
      <c r="D1089" s="1" t="s">
        <v>41</v>
      </c>
      <c r="E1089" s="1" t="s">
        <v>42</v>
      </c>
      <c r="F1089" s="47">
        <v>1071</v>
      </c>
      <c r="G1089" s="34">
        <v>931.61</v>
      </c>
      <c r="H1089" s="1" t="s">
        <v>216</v>
      </c>
      <c r="I1089" s="34">
        <v>7.5941999999999997E-3</v>
      </c>
      <c r="J1089" s="34">
        <v>4000.4875000000002</v>
      </c>
      <c r="K1089" s="35" t="str">
        <f t="shared" si="80"/>
        <v>Strabrechtse Heide &amp; Beuven_H4010A</v>
      </c>
      <c r="L1089" s="36">
        <f>VLOOKUP(D1089,DATA!A:F,5,FALSE)</f>
        <v>1.3726988247862192E-2</v>
      </c>
      <c r="M1089" s="37">
        <f>VLOOKUP(D1089,DATA!A:F,6,FALSE)</f>
        <v>1285.5</v>
      </c>
      <c r="N1089" s="36">
        <f t="shared" si="81"/>
        <v>0.77073483464932269</v>
      </c>
      <c r="O1089" s="36">
        <f t="shared" si="82"/>
        <v>0.7708145651228725</v>
      </c>
      <c r="P1089" s="36">
        <f t="shared" si="83"/>
        <v>7.9730473549810554E-5</v>
      </c>
      <c r="Q1089" s="36">
        <f t="shared" si="84"/>
        <v>0</v>
      </c>
    </row>
    <row r="1090" spans="1:17" x14ac:dyDescent="0.3">
      <c r="A1090" s="29">
        <v>2298988</v>
      </c>
      <c r="B1090" s="1">
        <v>137</v>
      </c>
      <c r="C1090" s="1" t="s">
        <v>30</v>
      </c>
      <c r="D1090" s="1" t="s">
        <v>41</v>
      </c>
      <c r="E1090" s="1" t="s">
        <v>42</v>
      </c>
      <c r="F1090" s="47">
        <v>1071</v>
      </c>
      <c r="G1090" s="34">
        <v>951.59</v>
      </c>
      <c r="H1090" s="1" t="s">
        <v>216</v>
      </c>
      <c r="I1090" s="34">
        <v>7.5899000000000001E-3</v>
      </c>
      <c r="J1090" s="34">
        <v>2485.69683343935</v>
      </c>
      <c r="K1090" s="35" t="str">
        <f t="shared" si="80"/>
        <v>Strabrechtse Heide &amp; Beuven_H4010A</v>
      </c>
      <c r="L1090" s="36">
        <f>VLOOKUP(D1090,DATA!A:F,5,FALSE)</f>
        <v>1.3726988247862192E-2</v>
      </c>
      <c r="M1090" s="37">
        <f>VLOOKUP(D1090,DATA!A:F,6,FALSE)</f>
        <v>1285.5</v>
      </c>
      <c r="N1090" s="36">
        <f t="shared" si="81"/>
        <v>1.0114906464930209</v>
      </c>
      <c r="O1090" s="36">
        <f t="shared" si="82"/>
        <v>1.0115949695098454</v>
      </c>
      <c r="P1090" s="36">
        <f t="shared" si="83"/>
        <v>1.0432301682450351E-4</v>
      </c>
      <c r="Q1090" s="36">
        <f t="shared" si="84"/>
        <v>0</v>
      </c>
    </row>
    <row r="1091" spans="1:17" x14ac:dyDescent="0.3">
      <c r="A1091" s="29">
        <v>2298989</v>
      </c>
      <c r="B1091" s="1">
        <v>137</v>
      </c>
      <c r="C1091" s="1" t="s">
        <v>30</v>
      </c>
      <c r="D1091" s="1" t="s">
        <v>41</v>
      </c>
      <c r="E1091" s="1" t="s">
        <v>42</v>
      </c>
      <c r="F1091" s="47">
        <v>1071</v>
      </c>
      <c r="G1091" s="34">
        <v>1000</v>
      </c>
      <c r="H1091" s="1" t="s">
        <v>216</v>
      </c>
      <c r="I1091" s="34">
        <v>7.7400000000000004E-3</v>
      </c>
      <c r="J1091" s="34">
        <v>4427.9633999999996</v>
      </c>
      <c r="K1091" s="35" t="str">
        <f t="shared" ref="K1091:K1154" si="85">_xlfn.CONCAT(C1091,"_",D1091)</f>
        <v>Strabrechtse Heide &amp; Beuven_H4010A</v>
      </c>
      <c r="L1091" s="36">
        <f>VLOOKUP(D1091,DATA!A:F,5,FALSE)</f>
        <v>1.3726988247862192E-2</v>
      </c>
      <c r="M1091" s="37">
        <f>VLOOKUP(D1091,DATA!A:F,6,FALSE)</f>
        <v>1285.5</v>
      </c>
      <c r="N1091" s="36">
        <f t="shared" ref="N1091:N1154" si="86">100/(1+EXP(-L1091*(G1091-M1091)))</f>
        <v>1.9473117365063153</v>
      </c>
      <c r="O1091" s="36">
        <f t="shared" ref="O1091:O1154" si="87">100/(1+EXP(-L1091*((G1091+I1091)-M1091)))</f>
        <v>1.9475146137714421</v>
      </c>
      <c r="P1091" s="36">
        <f t="shared" ref="P1091:P1154" si="88">O1091-N1091</f>
        <v>2.028772651267996E-4</v>
      </c>
      <c r="Q1091" s="36">
        <f t="shared" ref="Q1091:Q1154" si="89">IF(AND(H1091&lt;&gt;"below",I1091&gt;=0.005),J1091*P1091/100,0)</f>
        <v>0</v>
      </c>
    </row>
    <row r="1092" spans="1:17" x14ac:dyDescent="0.3">
      <c r="A1092" s="29">
        <v>2298990</v>
      </c>
      <c r="B1092" s="1">
        <v>137</v>
      </c>
      <c r="C1092" s="1" t="s">
        <v>30</v>
      </c>
      <c r="D1092" s="1" t="s">
        <v>41</v>
      </c>
      <c r="E1092" s="1" t="s">
        <v>42</v>
      </c>
      <c r="F1092" s="47">
        <v>1071</v>
      </c>
      <c r="G1092" s="34">
        <v>931.38</v>
      </c>
      <c r="H1092" s="1" t="s">
        <v>216</v>
      </c>
      <c r="I1092" s="34">
        <v>7.3581999999999996E-3</v>
      </c>
      <c r="J1092" s="34">
        <v>1536.4649999999999</v>
      </c>
      <c r="K1092" s="35" t="str">
        <f t="shared" si="85"/>
        <v>Strabrechtse Heide &amp; Beuven_H4010A</v>
      </c>
      <c r="L1092" s="36">
        <f>VLOOKUP(D1092,DATA!A:F,5,FALSE)</f>
        <v>1.3726988247862192E-2</v>
      </c>
      <c r="M1092" s="37">
        <f>VLOOKUP(D1092,DATA!A:F,6,FALSE)</f>
        <v>1285.5</v>
      </c>
      <c r="N1092" s="36">
        <f t="shared" si="86"/>
        <v>0.76832396897150956</v>
      </c>
      <c r="O1092" s="36">
        <f t="shared" si="87"/>
        <v>0.76840098181426841</v>
      </c>
      <c r="P1092" s="36">
        <f t="shared" si="88"/>
        <v>7.701284275885012E-5</v>
      </c>
      <c r="Q1092" s="36">
        <f t="shared" si="89"/>
        <v>0</v>
      </c>
    </row>
    <row r="1093" spans="1:17" x14ac:dyDescent="0.3">
      <c r="A1093" s="29">
        <v>2298991</v>
      </c>
      <c r="B1093" s="1">
        <v>137</v>
      </c>
      <c r="C1093" s="1" t="s">
        <v>30</v>
      </c>
      <c r="D1093" s="1" t="s">
        <v>41</v>
      </c>
      <c r="E1093" s="1" t="s">
        <v>42</v>
      </c>
      <c r="F1093" s="47">
        <v>1071</v>
      </c>
      <c r="G1093" s="34">
        <v>934.52</v>
      </c>
      <c r="H1093" s="1" t="s">
        <v>216</v>
      </c>
      <c r="I1093" s="34">
        <v>7.3413999999999997E-3</v>
      </c>
      <c r="J1093" s="34">
        <v>5177.6367</v>
      </c>
      <c r="K1093" s="35" t="str">
        <f t="shared" si="85"/>
        <v>Strabrechtse Heide &amp; Beuven_H4010A</v>
      </c>
      <c r="L1093" s="36">
        <f>VLOOKUP(D1093,DATA!A:F,5,FALSE)</f>
        <v>1.3726988247862192E-2</v>
      </c>
      <c r="M1093" s="37">
        <f>VLOOKUP(D1093,DATA!A:F,6,FALSE)</f>
        <v>1285.5</v>
      </c>
      <c r="N1093" s="36">
        <f t="shared" si="86"/>
        <v>0.80189355100766258</v>
      </c>
      <c r="O1093" s="36">
        <f t="shared" si="87"/>
        <v>0.80197371803587181</v>
      </c>
      <c r="P1093" s="36">
        <f t="shared" si="88"/>
        <v>8.0167028209232605E-5</v>
      </c>
      <c r="Q1093" s="36">
        <f t="shared" si="89"/>
        <v>0</v>
      </c>
    </row>
    <row r="1094" spans="1:17" x14ac:dyDescent="0.3">
      <c r="A1094" s="29">
        <v>2298994</v>
      </c>
      <c r="B1094" s="1">
        <v>137</v>
      </c>
      <c r="C1094" s="1" t="s">
        <v>30</v>
      </c>
      <c r="D1094" s="1" t="s">
        <v>41</v>
      </c>
      <c r="E1094" s="1" t="s">
        <v>42</v>
      </c>
      <c r="F1094" s="47">
        <v>1071</v>
      </c>
      <c r="G1094" s="34">
        <v>996.72</v>
      </c>
      <c r="H1094" s="1" t="s">
        <v>216</v>
      </c>
      <c r="I1094" s="34">
        <v>7.4615000000000003E-3</v>
      </c>
      <c r="J1094" s="34">
        <v>1560.57871192476</v>
      </c>
      <c r="K1094" s="35" t="str">
        <f t="shared" si="85"/>
        <v>Strabrechtse Heide &amp; Beuven_H4010A</v>
      </c>
      <c r="L1094" s="36">
        <f>VLOOKUP(D1094,DATA!A:F,5,FALSE)</f>
        <v>1.3726988247862192E-2</v>
      </c>
      <c r="M1094" s="37">
        <f>VLOOKUP(D1094,DATA!A:F,6,FALSE)</f>
        <v>1285.5</v>
      </c>
      <c r="N1094" s="36">
        <f t="shared" si="86"/>
        <v>1.8631768110113183</v>
      </c>
      <c r="O1094" s="36">
        <f t="shared" si="87"/>
        <v>1.863364098550423</v>
      </c>
      <c r="P1094" s="36">
        <f t="shared" si="88"/>
        <v>1.8728753910468576E-4</v>
      </c>
      <c r="Q1094" s="36">
        <f t="shared" si="89"/>
        <v>0</v>
      </c>
    </row>
    <row r="1095" spans="1:17" x14ac:dyDescent="0.3">
      <c r="A1095" s="29">
        <v>2298994</v>
      </c>
      <c r="B1095" s="1">
        <v>137</v>
      </c>
      <c r="C1095" s="1" t="s">
        <v>30</v>
      </c>
      <c r="D1095" s="1" t="s">
        <v>43</v>
      </c>
      <c r="E1095" s="1" t="s">
        <v>44</v>
      </c>
      <c r="F1095" s="47">
        <v>1071</v>
      </c>
      <c r="G1095" s="34">
        <v>996.72</v>
      </c>
      <c r="H1095" s="1" t="s">
        <v>216</v>
      </c>
      <c r="I1095" s="34">
        <v>7.4615000000000003E-3</v>
      </c>
      <c r="J1095" s="34">
        <v>1184.5418500000001</v>
      </c>
      <c r="K1095" s="35" t="str">
        <f t="shared" si="85"/>
        <v>Strabrechtse Heide &amp; Beuven_H7150</v>
      </c>
      <c r="L1095" s="36">
        <f>VLOOKUP(D1095,DATA!A:F,5,FALSE)</f>
        <v>1.3726988247862192E-2</v>
      </c>
      <c r="M1095" s="37">
        <f>VLOOKUP(D1095,DATA!A:F,6,FALSE)</f>
        <v>1285.5</v>
      </c>
      <c r="N1095" s="36">
        <f t="shared" si="86"/>
        <v>1.8631768110113183</v>
      </c>
      <c r="O1095" s="36">
        <f t="shared" si="87"/>
        <v>1.863364098550423</v>
      </c>
      <c r="P1095" s="36">
        <f t="shared" si="88"/>
        <v>1.8728753910468576E-4</v>
      </c>
      <c r="Q1095" s="36">
        <f t="shared" si="89"/>
        <v>0</v>
      </c>
    </row>
    <row r="1096" spans="1:17" x14ac:dyDescent="0.3">
      <c r="A1096" s="29">
        <v>2298994</v>
      </c>
      <c r="B1096" s="1">
        <v>137</v>
      </c>
      <c r="C1096" s="1" t="s">
        <v>30</v>
      </c>
      <c r="D1096" s="1" t="s">
        <v>28</v>
      </c>
      <c r="E1096" s="1" t="s">
        <v>29</v>
      </c>
      <c r="F1096" s="47">
        <v>1786</v>
      </c>
      <c r="G1096" s="34">
        <v>996.72</v>
      </c>
      <c r="H1096" s="1" t="s">
        <v>216</v>
      </c>
      <c r="I1096" s="34">
        <v>7.4615000000000003E-3</v>
      </c>
      <c r="J1096" s="34">
        <v>199.29579000000001</v>
      </c>
      <c r="K1096" s="35" t="str">
        <f t="shared" si="85"/>
        <v>Strabrechtse Heide &amp; Beuven_H91D0</v>
      </c>
      <c r="L1096" s="36">
        <f>VLOOKUP(D1096,DATA!A:F,5,FALSE)</f>
        <v>6.9280917156857415E-3</v>
      </c>
      <c r="M1096" s="37">
        <f>VLOOKUP(D1096,DATA!A:F,6,FALSE)</f>
        <v>2211</v>
      </c>
      <c r="N1096" s="36">
        <f t="shared" si="86"/>
        <v>2.219928850229029E-2</v>
      </c>
      <c r="O1096" s="36">
        <f t="shared" si="87"/>
        <v>2.2200435846230628E-2</v>
      </c>
      <c r="P1096" s="36">
        <f t="shared" si="88"/>
        <v>1.1473439403379693E-6</v>
      </c>
      <c r="Q1096" s="36">
        <f t="shared" si="89"/>
        <v>0</v>
      </c>
    </row>
    <row r="1097" spans="1:17" x14ac:dyDescent="0.3">
      <c r="A1097" s="29">
        <v>2298995</v>
      </c>
      <c r="B1097" s="1">
        <v>137</v>
      </c>
      <c r="C1097" s="1" t="s">
        <v>30</v>
      </c>
      <c r="D1097" s="1" t="s">
        <v>41</v>
      </c>
      <c r="E1097" s="1" t="s">
        <v>42</v>
      </c>
      <c r="F1097" s="47">
        <v>1071</v>
      </c>
      <c r="G1097" s="34">
        <v>954.47</v>
      </c>
      <c r="H1097" s="1" t="s">
        <v>216</v>
      </c>
      <c r="I1097" s="34">
        <v>7.1733999999999999E-3</v>
      </c>
      <c r="J1097" s="34">
        <v>486.47842500000002</v>
      </c>
      <c r="K1097" s="35" t="str">
        <f t="shared" si="85"/>
        <v>Strabrechtse Heide &amp; Beuven_H4010A</v>
      </c>
      <c r="L1097" s="36">
        <f>VLOOKUP(D1097,DATA!A:F,5,FALSE)</f>
        <v>1.3726988247862192E-2</v>
      </c>
      <c r="M1097" s="37">
        <f>VLOOKUP(D1097,DATA!A:F,6,FALSE)</f>
        <v>1285.5</v>
      </c>
      <c r="N1097" s="36">
        <f t="shared" si="86"/>
        <v>1.0518505591883058</v>
      </c>
      <c r="O1097" s="36">
        <f t="shared" si="87"/>
        <v>1.0519530495348151</v>
      </c>
      <c r="P1097" s="36">
        <f t="shared" si="88"/>
        <v>1.0249034650922084E-4</v>
      </c>
      <c r="Q1097" s="36">
        <f t="shared" si="89"/>
        <v>0</v>
      </c>
    </row>
    <row r="1098" spans="1:17" x14ac:dyDescent="0.3">
      <c r="A1098" s="29">
        <v>2298995</v>
      </c>
      <c r="B1098" s="1">
        <v>137</v>
      </c>
      <c r="C1098" s="1" t="s">
        <v>30</v>
      </c>
      <c r="D1098" s="1" t="s">
        <v>43</v>
      </c>
      <c r="E1098" s="1" t="s">
        <v>44</v>
      </c>
      <c r="F1098" s="47">
        <v>1071</v>
      </c>
      <c r="G1098" s="34">
        <v>954.47</v>
      </c>
      <c r="H1098" s="1" t="s">
        <v>216</v>
      </c>
      <c r="I1098" s="34">
        <v>7.1733999999999999E-3</v>
      </c>
      <c r="J1098" s="34">
        <v>1909.26374716488</v>
      </c>
      <c r="K1098" s="35" t="str">
        <f t="shared" si="85"/>
        <v>Strabrechtse Heide &amp; Beuven_H7150</v>
      </c>
      <c r="L1098" s="36">
        <f>VLOOKUP(D1098,DATA!A:F,5,FALSE)</f>
        <v>1.3726988247862192E-2</v>
      </c>
      <c r="M1098" s="37">
        <f>VLOOKUP(D1098,DATA!A:F,6,FALSE)</f>
        <v>1285.5</v>
      </c>
      <c r="N1098" s="36">
        <f t="shared" si="86"/>
        <v>1.0518505591883058</v>
      </c>
      <c r="O1098" s="36">
        <f t="shared" si="87"/>
        <v>1.0519530495348151</v>
      </c>
      <c r="P1098" s="36">
        <f t="shared" si="88"/>
        <v>1.0249034650922084E-4</v>
      </c>
      <c r="Q1098" s="36">
        <f t="shared" si="89"/>
        <v>0</v>
      </c>
    </row>
    <row r="1099" spans="1:17" x14ac:dyDescent="0.3">
      <c r="A1099" s="29">
        <v>2300517</v>
      </c>
      <c r="B1099" s="1">
        <v>137</v>
      </c>
      <c r="C1099" s="1" t="s">
        <v>30</v>
      </c>
      <c r="D1099" s="1" t="s">
        <v>41</v>
      </c>
      <c r="E1099" s="1" t="s">
        <v>42</v>
      </c>
      <c r="F1099" s="47">
        <v>1071</v>
      </c>
      <c r="G1099" s="34">
        <v>919.1</v>
      </c>
      <c r="H1099" s="1" t="s">
        <v>216</v>
      </c>
      <c r="I1099" s="34">
        <v>7.3591000000000004E-3</v>
      </c>
      <c r="J1099" s="34">
        <v>2299.70137195402</v>
      </c>
      <c r="K1099" s="35" t="str">
        <f t="shared" si="85"/>
        <v>Strabrechtse Heide &amp; Beuven_H4010A</v>
      </c>
      <c r="L1099" s="36">
        <f>VLOOKUP(D1099,DATA!A:F,5,FALSE)</f>
        <v>1.3726988247862192E-2</v>
      </c>
      <c r="M1099" s="37">
        <f>VLOOKUP(D1099,DATA!A:F,6,FALSE)</f>
        <v>1285.5</v>
      </c>
      <c r="N1099" s="36">
        <f t="shared" si="86"/>
        <v>0.64991178731766475</v>
      </c>
      <c r="O1099" s="36">
        <f t="shared" si="87"/>
        <v>0.6499770168534752</v>
      </c>
      <c r="P1099" s="36">
        <f t="shared" si="88"/>
        <v>6.5229535810451544E-5</v>
      </c>
      <c r="Q1099" s="36">
        <f t="shared" si="89"/>
        <v>0</v>
      </c>
    </row>
    <row r="1100" spans="1:17" x14ac:dyDescent="0.3">
      <c r="A1100" s="29">
        <v>2300517</v>
      </c>
      <c r="B1100" s="1">
        <v>137</v>
      </c>
      <c r="C1100" s="1" t="s">
        <v>30</v>
      </c>
      <c r="D1100" s="1" t="s">
        <v>43</v>
      </c>
      <c r="E1100" s="1" t="s">
        <v>44</v>
      </c>
      <c r="F1100" s="47">
        <v>1071</v>
      </c>
      <c r="G1100" s="34">
        <v>919.1</v>
      </c>
      <c r="H1100" s="1" t="s">
        <v>216</v>
      </c>
      <c r="I1100" s="34">
        <v>7.3591000000000004E-3</v>
      </c>
      <c r="J1100" s="34">
        <v>410.86941999999999</v>
      </c>
      <c r="K1100" s="35" t="str">
        <f t="shared" si="85"/>
        <v>Strabrechtse Heide &amp; Beuven_H7150</v>
      </c>
      <c r="L1100" s="36">
        <f>VLOOKUP(D1100,DATA!A:F,5,FALSE)</f>
        <v>1.3726988247862192E-2</v>
      </c>
      <c r="M1100" s="37">
        <f>VLOOKUP(D1100,DATA!A:F,6,FALSE)</f>
        <v>1285.5</v>
      </c>
      <c r="N1100" s="36">
        <f t="shared" si="86"/>
        <v>0.64991178731766475</v>
      </c>
      <c r="O1100" s="36">
        <f t="shared" si="87"/>
        <v>0.6499770168534752</v>
      </c>
      <c r="P1100" s="36">
        <f t="shared" si="88"/>
        <v>6.5229535810451544E-5</v>
      </c>
      <c r="Q1100" s="36">
        <f t="shared" si="89"/>
        <v>0</v>
      </c>
    </row>
    <row r="1101" spans="1:17" x14ac:dyDescent="0.3">
      <c r="A1101" s="29">
        <v>2300518</v>
      </c>
      <c r="B1101" s="1">
        <v>137</v>
      </c>
      <c r="C1101" s="1" t="s">
        <v>30</v>
      </c>
      <c r="D1101" s="1" t="s">
        <v>41</v>
      </c>
      <c r="E1101" s="1" t="s">
        <v>42</v>
      </c>
      <c r="F1101" s="47">
        <v>1071</v>
      </c>
      <c r="G1101" s="34">
        <v>987.16</v>
      </c>
      <c r="H1101" s="1" t="s">
        <v>216</v>
      </c>
      <c r="I1101" s="34">
        <v>7.6994999999999997E-3</v>
      </c>
      <c r="J1101" s="34">
        <v>5995.7255999999998</v>
      </c>
      <c r="K1101" s="35" t="str">
        <f t="shared" si="85"/>
        <v>Strabrechtse Heide &amp; Beuven_H4010A</v>
      </c>
      <c r="L1101" s="36">
        <f>VLOOKUP(D1101,DATA!A:F,5,FALSE)</f>
        <v>1.3726988247862192E-2</v>
      </c>
      <c r="M1101" s="37">
        <f>VLOOKUP(D1101,DATA!A:F,6,FALSE)</f>
        <v>1285.5</v>
      </c>
      <c r="N1101" s="36">
        <f t="shared" si="86"/>
        <v>1.63778877506636</v>
      </c>
      <c r="O1101" s="36">
        <f t="shared" si="87"/>
        <v>1.6379590482113517</v>
      </c>
      <c r="P1101" s="36">
        <f t="shared" si="88"/>
        <v>1.702731449917394E-4</v>
      </c>
      <c r="Q1101" s="36">
        <f t="shared" si="89"/>
        <v>0</v>
      </c>
    </row>
    <row r="1102" spans="1:17" x14ac:dyDescent="0.3">
      <c r="A1102" s="29">
        <v>2300519</v>
      </c>
      <c r="B1102" s="1">
        <v>137</v>
      </c>
      <c r="C1102" s="1" t="s">
        <v>30</v>
      </c>
      <c r="D1102" s="1" t="s">
        <v>41</v>
      </c>
      <c r="E1102" s="1" t="s">
        <v>42</v>
      </c>
      <c r="F1102" s="47">
        <v>1071</v>
      </c>
      <c r="G1102" s="34">
        <v>936.05</v>
      </c>
      <c r="H1102" s="1" t="s">
        <v>216</v>
      </c>
      <c r="I1102" s="34">
        <v>7.2031999999999999E-3</v>
      </c>
      <c r="J1102" s="34">
        <v>21.26343</v>
      </c>
      <c r="K1102" s="35" t="str">
        <f t="shared" si="85"/>
        <v>Strabrechtse Heide &amp; Beuven_H4010A</v>
      </c>
      <c r="L1102" s="36">
        <f>VLOOKUP(D1102,DATA!A:F,5,FALSE)</f>
        <v>1.3726988247862192E-2</v>
      </c>
      <c r="M1102" s="37">
        <f>VLOOKUP(D1102,DATA!A:F,6,FALSE)</f>
        <v>1285.5</v>
      </c>
      <c r="N1102" s="36">
        <f t="shared" si="86"/>
        <v>0.81877390142892015</v>
      </c>
      <c r="O1102" s="36">
        <f t="shared" si="87"/>
        <v>0.81885420138702725</v>
      </c>
      <c r="P1102" s="36">
        <f t="shared" si="88"/>
        <v>8.0299958107099556E-5</v>
      </c>
      <c r="Q1102" s="36">
        <f t="shared" si="89"/>
        <v>0</v>
      </c>
    </row>
    <row r="1103" spans="1:17" x14ac:dyDescent="0.3">
      <c r="A1103" s="29">
        <v>2300520</v>
      </c>
      <c r="B1103" s="1">
        <v>137</v>
      </c>
      <c r="C1103" s="1" t="s">
        <v>30</v>
      </c>
      <c r="D1103" s="1" t="s">
        <v>41</v>
      </c>
      <c r="E1103" s="1" t="s">
        <v>42</v>
      </c>
      <c r="F1103" s="47">
        <v>1071</v>
      </c>
      <c r="G1103" s="34">
        <v>933.77</v>
      </c>
      <c r="H1103" s="1" t="s">
        <v>216</v>
      </c>
      <c r="I1103" s="34">
        <v>7.3946999999999997E-3</v>
      </c>
      <c r="J1103" s="34">
        <v>6618.6139999999996</v>
      </c>
      <c r="K1103" s="35" t="str">
        <f t="shared" si="85"/>
        <v>Strabrechtse Heide &amp; Beuven_H4010A</v>
      </c>
      <c r="L1103" s="36">
        <f>VLOOKUP(D1103,DATA!A:F,5,FALSE)</f>
        <v>1.3726988247862192E-2</v>
      </c>
      <c r="M1103" s="37">
        <f>VLOOKUP(D1103,DATA!A:F,6,FALSE)</f>
        <v>1285.5</v>
      </c>
      <c r="N1103" s="36">
        <f t="shared" si="86"/>
        <v>0.79374540815282046</v>
      </c>
      <c r="O1103" s="36">
        <f t="shared" si="87"/>
        <v>0.79382534330262688</v>
      </c>
      <c r="P1103" s="36">
        <f t="shared" si="88"/>
        <v>7.9935149806420469E-5</v>
      </c>
      <c r="Q1103" s="36">
        <f t="shared" si="89"/>
        <v>0</v>
      </c>
    </row>
    <row r="1104" spans="1:17" x14ac:dyDescent="0.3">
      <c r="A1104" s="29">
        <v>2300520</v>
      </c>
      <c r="B1104" s="1">
        <v>137</v>
      </c>
      <c r="C1104" s="1" t="s">
        <v>30</v>
      </c>
      <c r="D1104" s="1" t="s">
        <v>43</v>
      </c>
      <c r="E1104" s="1" t="s">
        <v>44</v>
      </c>
      <c r="F1104" s="47">
        <v>1071</v>
      </c>
      <c r="G1104" s="34">
        <v>933.77</v>
      </c>
      <c r="H1104" s="1" t="s">
        <v>216</v>
      </c>
      <c r="I1104" s="34">
        <v>7.3946999999999997E-3</v>
      </c>
      <c r="J1104" s="34">
        <v>269.82037000000003</v>
      </c>
      <c r="K1104" s="35" t="str">
        <f t="shared" si="85"/>
        <v>Strabrechtse Heide &amp; Beuven_H7150</v>
      </c>
      <c r="L1104" s="36">
        <f>VLOOKUP(D1104,DATA!A:F,5,FALSE)</f>
        <v>1.3726988247862192E-2</v>
      </c>
      <c r="M1104" s="37">
        <f>VLOOKUP(D1104,DATA!A:F,6,FALSE)</f>
        <v>1285.5</v>
      </c>
      <c r="N1104" s="36">
        <f t="shared" si="86"/>
        <v>0.79374540815282046</v>
      </c>
      <c r="O1104" s="36">
        <f t="shared" si="87"/>
        <v>0.79382534330262688</v>
      </c>
      <c r="P1104" s="36">
        <f t="shared" si="88"/>
        <v>7.9935149806420469E-5</v>
      </c>
      <c r="Q1104" s="36">
        <f t="shared" si="89"/>
        <v>0</v>
      </c>
    </row>
    <row r="1105" spans="1:17" x14ac:dyDescent="0.3">
      <c r="A1105" s="29">
        <v>2300523</v>
      </c>
      <c r="B1105" s="1">
        <v>137</v>
      </c>
      <c r="C1105" s="1" t="s">
        <v>30</v>
      </c>
      <c r="D1105" s="1" t="s">
        <v>28</v>
      </c>
      <c r="E1105" s="1" t="s">
        <v>29</v>
      </c>
      <c r="F1105" s="47">
        <v>1786</v>
      </c>
      <c r="G1105" s="34">
        <v>1066.3900000000001</v>
      </c>
      <c r="H1105" s="1" t="s">
        <v>216</v>
      </c>
      <c r="I1105" s="34">
        <v>7.8230000000000001E-3</v>
      </c>
      <c r="J1105" s="34">
        <v>155.32736</v>
      </c>
      <c r="K1105" s="35" t="str">
        <f t="shared" si="85"/>
        <v>Strabrechtse Heide &amp; Beuven_H91D0</v>
      </c>
      <c r="L1105" s="36">
        <f>VLOOKUP(D1105,DATA!A:F,5,FALSE)</f>
        <v>6.9280917156857415E-3</v>
      </c>
      <c r="M1105" s="37">
        <f>VLOOKUP(D1105,DATA!A:F,6,FALSE)</f>
        <v>2211</v>
      </c>
      <c r="N1105" s="36">
        <f t="shared" si="86"/>
        <v>3.5967029489131691E-2</v>
      </c>
      <c r="O1105" s="36">
        <f t="shared" si="87"/>
        <v>3.5968978198438431E-2</v>
      </c>
      <c r="P1105" s="36">
        <f t="shared" si="88"/>
        <v>1.9487093067399597E-6</v>
      </c>
      <c r="Q1105" s="36">
        <f t="shared" si="89"/>
        <v>0</v>
      </c>
    </row>
    <row r="1106" spans="1:17" x14ac:dyDescent="0.3">
      <c r="A1106" s="29">
        <v>2302045</v>
      </c>
      <c r="B1106" s="1">
        <v>137</v>
      </c>
      <c r="C1106" s="1" t="s">
        <v>30</v>
      </c>
      <c r="D1106" s="1" t="s">
        <v>41</v>
      </c>
      <c r="E1106" s="1" t="s">
        <v>42</v>
      </c>
      <c r="F1106" s="47">
        <v>1071</v>
      </c>
      <c r="G1106" s="34">
        <v>994.32</v>
      </c>
      <c r="H1106" s="1" t="s">
        <v>216</v>
      </c>
      <c r="I1106" s="34">
        <v>7.9979000000000005E-3</v>
      </c>
      <c r="J1106" s="34">
        <v>6177.0731724116504</v>
      </c>
      <c r="K1106" s="35" t="str">
        <f t="shared" si="85"/>
        <v>Strabrechtse Heide &amp; Beuven_H4010A</v>
      </c>
      <c r="L1106" s="36">
        <f>VLOOKUP(D1106,DATA!A:F,5,FALSE)</f>
        <v>1.3726988247862192E-2</v>
      </c>
      <c r="M1106" s="37">
        <f>VLOOKUP(D1106,DATA!A:F,6,FALSE)</f>
        <v>1285.5</v>
      </c>
      <c r="N1106" s="36">
        <f t="shared" si="86"/>
        <v>1.8038841888429797</v>
      </c>
      <c r="O1106" s="36">
        <f t="shared" si="87"/>
        <v>1.8040786698403319</v>
      </c>
      <c r="P1106" s="36">
        <f t="shared" si="88"/>
        <v>1.944809973521977E-4</v>
      </c>
      <c r="Q1106" s="36">
        <f t="shared" si="89"/>
        <v>0</v>
      </c>
    </row>
    <row r="1107" spans="1:17" x14ac:dyDescent="0.3">
      <c r="A1107" s="29">
        <v>2302045</v>
      </c>
      <c r="B1107" s="1">
        <v>137</v>
      </c>
      <c r="C1107" s="1" t="s">
        <v>30</v>
      </c>
      <c r="D1107" s="1" t="s">
        <v>43</v>
      </c>
      <c r="E1107" s="1" t="s">
        <v>44</v>
      </c>
      <c r="F1107" s="47">
        <v>1071</v>
      </c>
      <c r="G1107" s="34">
        <v>994.32</v>
      </c>
      <c r="H1107" s="1" t="s">
        <v>216</v>
      </c>
      <c r="I1107" s="34">
        <v>7.9979000000000005E-3</v>
      </c>
      <c r="J1107" s="34">
        <v>1152.7728</v>
      </c>
      <c r="K1107" s="35" t="str">
        <f t="shared" si="85"/>
        <v>Strabrechtse Heide &amp; Beuven_H7150</v>
      </c>
      <c r="L1107" s="36">
        <f>VLOOKUP(D1107,DATA!A:F,5,FALSE)</f>
        <v>1.3726988247862192E-2</v>
      </c>
      <c r="M1107" s="37">
        <f>VLOOKUP(D1107,DATA!A:F,6,FALSE)</f>
        <v>1285.5</v>
      </c>
      <c r="N1107" s="36">
        <f t="shared" si="86"/>
        <v>1.8038841888429797</v>
      </c>
      <c r="O1107" s="36">
        <f t="shared" si="87"/>
        <v>1.8040786698403319</v>
      </c>
      <c r="P1107" s="36">
        <f t="shared" si="88"/>
        <v>1.944809973521977E-4</v>
      </c>
      <c r="Q1107" s="36">
        <f t="shared" si="89"/>
        <v>0</v>
      </c>
    </row>
    <row r="1108" spans="1:17" x14ac:dyDescent="0.3">
      <c r="A1108" s="29">
        <v>2302046</v>
      </c>
      <c r="B1108" s="1">
        <v>137</v>
      </c>
      <c r="C1108" s="1" t="s">
        <v>30</v>
      </c>
      <c r="D1108" s="1" t="s">
        <v>41</v>
      </c>
      <c r="E1108" s="1" t="s">
        <v>42</v>
      </c>
      <c r="F1108" s="47">
        <v>1071</v>
      </c>
      <c r="G1108" s="34">
        <v>974.94</v>
      </c>
      <c r="H1108" s="1" t="s">
        <v>216</v>
      </c>
      <c r="I1108" s="34">
        <v>7.7009000000000001E-3</v>
      </c>
      <c r="J1108" s="34">
        <v>3593.9072000000001</v>
      </c>
      <c r="K1108" s="35" t="str">
        <f t="shared" si="85"/>
        <v>Strabrechtse Heide &amp; Beuven_H4010A</v>
      </c>
      <c r="L1108" s="36">
        <f>VLOOKUP(D1108,DATA!A:F,5,FALSE)</f>
        <v>1.3726988247862192E-2</v>
      </c>
      <c r="M1108" s="37">
        <f>VLOOKUP(D1108,DATA!A:F,6,FALSE)</f>
        <v>1285.5</v>
      </c>
      <c r="N1108" s="36">
        <f t="shared" si="86"/>
        <v>1.3883773089960272</v>
      </c>
      <c r="O1108" s="36">
        <f t="shared" si="87"/>
        <v>1.3885220443660313</v>
      </c>
      <c r="P1108" s="36">
        <f t="shared" si="88"/>
        <v>1.4473537000414538E-4</v>
      </c>
      <c r="Q1108" s="36">
        <f t="shared" si="89"/>
        <v>0</v>
      </c>
    </row>
    <row r="1109" spans="1:17" x14ac:dyDescent="0.3">
      <c r="A1109" s="29">
        <v>2302046</v>
      </c>
      <c r="B1109" s="1">
        <v>137</v>
      </c>
      <c r="C1109" s="1" t="s">
        <v>30</v>
      </c>
      <c r="D1109" s="1" t="s">
        <v>43</v>
      </c>
      <c r="E1109" s="1" t="s">
        <v>44</v>
      </c>
      <c r="F1109" s="47">
        <v>1071</v>
      </c>
      <c r="G1109" s="34">
        <v>974.94</v>
      </c>
      <c r="H1109" s="1" t="s">
        <v>216</v>
      </c>
      <c r="I1109" s="34">
        <v>7.7009000000000001E-3</v>
      </c>
      <c r="J1109" s="34">
        <v>1312.0549000000001</v>
      </c>
      <c r="K1109" s="35" t="str">
        <f t="shared" si="85"/>
        <v>Strabrechtse Heide &amp; Beuven_H7150</v>
      </c>
      <c r="L1109" s="36">
        <f>VLOOKUP(D1109,DATA!A:F,5,FALSE)</f>
        <v>1.3726988247862192E-2</v>
      </c>
      <c r="M1109" s="37">
        <f>VLOOKUP(D1109,DATA!A:F,6,FALSE)</f>
        <v>1285.5</v>
      </c>
      <c r="N1109" s="36">
        <f t="shared" si="86"/>
        <v>1.3883773089960272</v>
      </c>
      <c r="O1109" s="36">
        <f t="shared" si="87"/>
        <v>1.3885220443660313</v>
      </c>
      <c r="P1109" s="36">
        <f t="shared" si="88"/>
        <v>1.4473537000414538E-4</v>
      </c>
      <c r="Q1109" s="36">
        <f t="shared" si="89"/>
        <v>0</v>
      </c>
    </row>
    <row r="1110" spans="1:17" x14ac:dyDescent="0.3">
      <c r="A1110" s="29">
        <v>2302047</v>
      </c>
      <c r="B1110" s="1">
        <v>137</v>
      </c>
      <c r="C1110" s="1" t="s">
        <v>30</v>
      </c>
      <c r="D1110" s="1" t="s">
        <v>41</v>
      </c>
      <c r="E1110" s="1" t="s">
        <v>42</v>
      </c>
      <c r="F1110" s="47">
        <v>1071</v>
      </c>
      <c r="G1110" s="34">
        <v>992.87</v>
      </c>
      <c r="H1110" s="1" t="s">
        <v>216</v>
      </c>
      <c r="I1110" s="34">
        <v>7.4368999999999998E-3</v>
      </c>
      <c r="J1110" s="34">
        <v>2018.7218</v>
      </c>
      <c r="K1110" s="35" t="str">
        <f t="shared" si="85"/>
        <v>Strabrechtse Heide &amp; Beuven_H4010A</v>
      </c>
      <c r="L1110" s="36">
        <f>VLOOKUP(D1110,DATA!A:F,5,FALSE)</f>
        <v>1.3726988247862192E-2</v>
      </c>
      <c r="M1110" s="37">
        <f>VLOOKUP(D1110,DATA!A:F,6,FALSE)</f>
        <v>1285.5</v>
      </c>
      <c r="N1110" s="36">
        <f t="shared" si="86"/>
        <v>1.7689632681716305</v>
      </c>
      <c r="O1110" s="36">
        <f t="shared" si="87"/>
        <v>1.7691406691987384</v>
      </c>
      <c r="P1110" s="36">
        <f t="shared" si="88"/>
        <v>1.7740102710783745E-4</v>
      </c>
      <c r="Q1110" s="36">
        <f t="shared" si="89"/>
        <v>0</v>
      </c>
    </row>
    <row r="1111" spans="1:17" x14ac:dyDescent="0.3">
      <c r="A1111" s="29">
        <v>2302048</v>
      </c>
      <c r="B1111" s="1">
        <v>137</v>
      </c>
      <c r="C1111" s="1" t="s">
        <v>30</v>
      </c>
      <c r="D1111" s="1" t="s">
        <v>41</v>
      </c>
      <c r="E1111" s="1" t="s">
        <v>42</v>
      </c>
      <c r="F1111" s="47">
        <v>1071</v>
      </c>
      <c r="G1111" s="34">
        <v>925.59</v>
      </c>
      <c r="H1111" s="1" t="s">
        <v>216</v>
      </c>
      <c r="I1111" s="34">
        <v>7.2859999999999999E-3</v>
      </c>
      <c r="J1111" s="34">
        <v>4893.8964999999998</v>
      </c>
      <c r="K1111" s="35" t="str">
        <f t="shared" si="85"/>
        <v>Strabrechtse Heide &amp; Beuven_H4010A</v>
      </c>
      <c r="L1111" s="36">
        <f>VLOOKUP(D1111,DATA!A:F,5,FALSE)</f>
        <v>1.3726988247862192E-2</v>
      </c>
      <c r="M1111" s="37">
        <f>VLOOKUP(D1111,DATA!A:F,6,FALSE)</f>
        <v>1285.5</v>
      </c>
      <c r="N1111" s="36">
        <f t="shared" si="86"/>
        <v>0.71003865373807062</v>
      </c>
      <c r="O1111" s="36">
        <f t="shared" si="87"/>
        <v>0.71010916738422747</v>
      </c>
      <c r="P1111" s="36">
        <f t="shared" si="88"/>
        <v>7.0513646156844523E-5</v>
      </c>
      <c r="Q1111" s="36">
        <f t="shared" si="89"/>
        <v>0</v>
      </c>
    </row>
    <row r="1112" spans="1:17" x14ac:dyDescent="0.3">
      <c r="A1112" s="29">
        <v>2302049</v>
      </c>
      <c r="B1112" s="1">
        <v>137</v>
      </c>
      <c r="C1112" s="1" t="s">
        <v>30</v>
      </c>
      <c r="D1112" s="1" t="s">
        <v>41</v>
      </c>
      <c r="E1112" s="1" t="s">
        <v>42</v>
      </c>
      <c r="F1112" s="47">
        <v>1071</v>
      </c>
      <c r="G1112" s="34">
        <v>932.77</v>
      </c>
      <c r="H1112" s="1" t="s">
        <v>216</v>
      </c>
      <c r="I1112" s="34">
        <v>7.3888000000000001E-3</v>
      </c>
      <c r="J1112" s="34">
        <v>1945.7518</v>
      </c>
      <c r="K1112" s="35" t="str">
        <f t="shared" si="85"/>
        <v>Strabrechtse Heide &amp; Beuven_H4010A</v>
      </c>
      <c r="L1112" s="36">
        <f>VLOOKUP(D1112,DATA!A:F,5,FALSE)</f>
        <v>1.3726988247862192E-2</v>
      </c>
      <c r="M1112" s="37">
        <f>VLOOKUP(D1112,DATA!A:F,6,FALSE)</f>
        <v>1285.5</v>
      </c>
      <c r="N1112" s="36">
        <f t="shared" si="86"/>
        <v>0.78300884773353652</v>
      </c>
      <c r="O1112" s="36">
        <f t="shared" si="87"/>
        <v>0.78308764725402336</v>
      </c>
      <c r="P1112" s="36">
        <f t="shared" si="88"/>
        <v>7.8799520486838581E-5</v>
      </c>
      <c r="Q1112" s="36">
        <f t="shared" si="89"/>
        <v>0</v>
      </c>
    </row>
    <row r="1113" spans="1:17" x14ac:dyDescent="0.3">
      <c r="A1113" s="29">
        <v>2302049</v>
      </c>
      <c r="B1113" s="1">
        <v>137</v>
      </c>
      <c r="C1113" s="1" t="s">
        <v>30</v>
      </c>
      <c r="D1113" s="1" t="s">
        <v>43</v>
      </c>
      <c r="E1113" s="1" t="s">
        <v>44</v>
      </c>
      <c r="F1113" s="47">
        <v>1071</v>
      </c>
      <c r="G1113" s="34">
        <v>932.77</v>
      </c>
      <c r="H1113" s="1" t="s">
        <v>216</v>
      </c>
      <c r="I1113" s="34">
        <v>7.3888000000000001E-3</v>
      </c>
      <c r="J1113" s="34">
        <v>2366.9153000000001</v>
      </c>
      <c r="K1113" s="35" t="str">
        <f t="shared" si="85"/>
        <v>Strabrechtse Heide &amp; Beuven_H7150</v>
      </c>
      <c r="L1113" s="36">
        <f>VLOOKUP(D1113,DATA!A:F,5,FALSE)</f>
        <v>1.3726988247862192E-2</v>
      </c>
      <c r="M1113" s="37">
        <f>VLOOKUP(D1113,DATA!A:F,6,FALSE)</f>
        <v>1285.5</v>
      </c>
      <c r="N1113" s="36">
        <f t="shared" si="86"/>
        <v>0.78300884773353652</v>
      </c>
      <c r="O1113" s="36">
        <f t="shared" si="87"/>
        <v>0.78308764725402336</v>
      </c>
      <c r="P1113" s="36">
        <f t="shared" si="88"/>
        <v>7.8799520486838581E-5</v>
      </c>
      <c r="Q1113" s="36">
        <f t="shared" si="89"/>
        <v>0</v>
      </c>
    </row>
    <row r="1114" spans="1:17" x14ac:dyDescent="0.3">
      <c r="A1114" s="29">
        <v>2302050</v>
      </c>
      <c r="B1114" s="1">
        <v>137</v>
      </c>
      <c r="C1114" s="1" t="s">
        <v>30</v>
      </c>
      <c r="D1114" s="1" t="s">
        <v>41</v>
      </c>
      <c r="E1114" s="1" t="s">
        <v>42</v>
      </c>
      <c r="F1114" s="47">
        <v>1071</v>
      </c>
      <c r="G1114" s="34">
        <v>940.78</v>
      </c>
      <c r="H1114" s="1" t="s">
        <v>216</v>
      </c>
      <c r="I1114" s="34">
        <v>7.3869000000000001E-3</v>
      </c>
      <c r="J1114" s="34">
        <v>1728.5253</v>
      </c>
      <c r="K1114" s="35" t="str">
        <f t="shared" si="85"/>
        <v>Strabrechtse Heide &amp; Beuven_H4010A</v>
      </c>
      <c r="L1114" s="36">
        <f>VLOOKUP(D1114,DATA!A:F,5,FALSE)</f>
        <v>1.3726988247862192E-2</v>
      </c>
      <c r="M1114" s="37">
        <f>VLOOKUP(D1114,DATA!A:F,6,FALSE)</f>
        <v>1285.5</v>
      </c>
      <c r="N1114" s="36">
        <f t="shared" si="86"/>
        <v>0.87321999863584576</v>
      </c>
      <c r="O1114" s="36">
        <f t="shared" si="87"/>
        <v>0.87330777423212125</v>
      </c>
      <c r="P1114" s="36">
        <f t="shared" si="88"/>
        <v>8.777559627548559E-5</v>
      </c>
      <c r="Q1114" s="36">
        <f t="shared" si="89"/>
        <v>0</v>
      </c>
    </row>
    <row r="1115" spans="1:17" x14ac:dyDescent="0.3">
      <c r="A1115" s="29">
        <v>2302057</v>
      </c>
      <c r="B1115" s="1">
        <v>137</v>
      </c>
      <c r="C1115" s="1" t="s">
        <v>30</v>
      </c>
      <c r="D1115" s="1" t="s">
        <v>41</v>
      </c>
      <c r="E1115" s="1" t="s">
        <v>42</v>
      </c>
      <c r="F1115" s="47">
        <v>1071</v>
      </c>
      <c r="G1115" s="34">
        <v>947.08</v>
      </c>
      <c r="H1115" s="1" t="s">
        <v>216</v>
      </c>
      <c r="I1115" s="34">
        <v>6.8960000000000002E-3</v>
      </c>
      <c r="J1115" s="34">
        <v>2051.8881999999999</v>
      </c>
      <c r="K1115" s="35" t="str">
        <f t="shared" si="85"/>
        <v>Strabrechtse Heide &amp; Beuven_H4010A</v>
      </c>
      <c r="L1115" s="36">
        <f>VLOOKUP(D1115,DATA!A:F,5,FALSE)</f>
        <v>1.3726988247862192E-2</v>
      </c>
      <c r="M1115" s="37">
        <f>VLOOKUP(D1115,DATA!A:F,6,FALSE)</f>
        <v>1285.5</v>
      </c>
      <c r="N1115" s="36">
        <f t="shared" si="86"/>
        <v>0.95134720253014959</v>
      </c>
      <c r="O1115" s="36">
        <f t="shared" si="87"/>
        <v>0.95143640570208099</v>
      </c>
      <c r="P1115" s="36">
        <f t="shared" si="88"/>
        <v>8.9203171931395708E-5</v>
      </c>
      <c r="Q1115" s="36">
        <f t="shared" si="89"/>
        <v>0</v>
      </c>
    </row>
    <row r="1116" spans="1:17" x14ac:dyDescent="0.3">
      <c r="A1116" s="29">
        <v>2303575</v>
      </c>
      <c r="B1116" s="1">
        <v>137</v>
      </c>
      <c r="C1116" s="1" t="s">
        <v>30</v>
      </c>
      <c r="D1116" s="1" t="s">
        <v>41</v>
      </c>
      <c r="E1116" s="1" t="s">
        <v>42</v>
      </c>
      <c r="F1116" s="47">
        <v>1071</v>
      </c>
      <c r="G1116" s="34">
        <v>918.86</v>
      </c>
      <c r="H1116" s="1" t="s">
        <v>216</v>
      </c>
      <c r="I1116" s="34">
        <v>7.3965999999999997E-3</v>
      </c>
      <c r="J1116" s="34">
        <v>1332.5515</v>
      </c>
      <c r="K1116" s="35" t="str">
        <f t="shared" si="85"/>
        <v>Strabrechtse Heide &amp; Beuven_H4010A</v>
      </c>
      <c r="L1116" s="36">
        <f>VLOOKUP(D1116,DATA!A:F,5,FALSE)</f>
        <v>1.3726988247862192E-2</v>
      </c>
      <c r="M1116" s="37">
        <f>VLOOKUP(D1116,DATA!A:F,6,FALSE)</f>
        <v>1285.5</v>
      </c>
      <c r="N1116" s="36">
        <f t="shared" si="86"/>
        <v>0.64778803792481443</v>
      </c>
      <c r="O1116" s="36">
        <f t="shared" si="87"/>
        <v>0.64785338702648176</v>
      </c>
      <c r="P1116" s="36">
        <f t="shared" si="88"/>
        <v>6.5349101667333542E-5</v>
      </c>
      <c r="Q1116" s="36">
        <f t="shared" si="89"/>
        <v>0</v>
      </c>
    </row>
    <row r="1117" spans="1:17" x14ac:dyDescent="0.3">
      <c r="A1117" s="29">
        <v>2303575</v>
      </c>
      <c r="B1117" s="1">
        <v>137</v>
      </c>
      <c r="C1117" s="1" t="s">
        <v>30</v>
      </c>
      <c r="D1117" s="1" t="s">
        <v>43</v>
      </c>
      <c r="E1117" s="1" t="s">
        <v>44</v>
      </c>
      <c r="F1117" s="47">
        <v>1071</v>
      </c>
      <c r="G1117" s="34">
        <v>918.86</v>
      </c>
      <c r="H1117" s="1" t="s">
        <v>216</v>
      </c>
      <c r="I1117" s="34">
        <v>7.3965999999999997E-3</v>
      </c>
      <c r="J1117" s="34">
        <v>2865.5844999999999</v>
      </c>
      <c r="K1117" s="35" t="str">
        <f t="shared" si="85"/>
        <v>Strabrechtse Heide &amp; Beuven_H7150</v>
      </c>
      <c r="L1117" s="36">
        <f>VLOOKUP(D1117,DATA!A:F,5,FALSE)</f>
        <v>1.3726988247862192E-2</v>
      </c>
      <c r="M1117" s="37">
        <f>VLOOKUP(D1117,DATA!A:F,6,FALSE)</f>
        <v>1285.5</v>
      </c>
      <c r="N1117" s="36">
        <f t="shared" si="86"/>
        <v>0.64778803792481443</v>
      </c>
      <c r="O1117" s="36">
        <f t="shared" si="87"/>
        <v>0.64785338702648176</v>
      </c>
      <c r="P1117" s="36">
        <f t="shared" si="88"/>
        <v>6.5349101667333542E-5</v>
      </c>
      <c r="Q1117" s="36">
        <f t="shared" si="89"/>
        <v>0</v>
      </c>
    </row>
    <row r="1118" spans="1:17" x14ac:dyDescent="0.3">
      <c r="A1118" s="29">
        <v>2303576</v>
      </c>
      <c r="B1118" s="1">
        <v>137</v>
      </c>
      <c r="C1118" s="1" t="s">
        <v>30</v>
      </c>
      <c r="D1118" s="1" t="s">
        <v>41</v>
      </c>
      <c r="E1118" s="1" t="s">
        <v>42</v>
      </c>
      <c r="F1118" s="47">
        <v>1071</v>
      </c>
      <c r="G1118" s="34">
        <v>975.34</v>
      </c>
      <c r="H1118" s="1" t="s">
        <v>216</v>
      </c>
      <c r="I1118" s="34">
        <v>7.4546999999999999E-3</v>
      </c>
      <c r="J1118" s="34">
        <v>2125.7314000000001</v>
      </c>
      <c r="K1118" s="35" t="str">
        <f t="shared" si="85"/>
        <v>Strabrechtse Heide &amp; Beuven_H4010A</v>
      </c>
      <c r="L1118" s="36">
        <f>VLOOKUP(D1118,DATA!A:F,5,FALSE)</f>
        <v>1.3726988247862192E-2</v>
      </c>
      <c r="M1118" s="37">
        <f>VLOOKUP(D1118,DATA!A:F,6,FALSE)</f>
        <v>1285.5</v>
      </c>
      <c r="N1118" s="36">
        <f t="shared" si="86"/>
        <v>1.3959148645311146</v>
      </c>
      <c r="O1118" s="36">
        <f t="shared" si="87"/>
        <v>1.3960557223220718</v>
      </c>
      <c r="P1118" s="36">
        <f t="shared" si="88"/>
        <v>1.4085779095718287E-4</v>
      </c>
      <c r="Q1118" s="36">
        <f t="shared" si="89"/>
        <v>0</v>
      </c>
    </row>
    <row r="1119" spans="1:17" x14ac:dyDescent="0.3">
      <c r="A1119" s="29">
        <v>2303577</v>
      </c>
      <c r="B1119" s="1">
        <v>137</v>
      </c>
      <c r="C1119" s="1" t="s">
        <v>30</v>
      </c>
      <c r="D1119" s="1" t="s">
        <v>41</v>
      </c>
      <c r="E1119" s="1" t="s">
        <v>42</v>
      </c>
      <c r="F1119" s="47">
        <v>1071</v>
      </c>
      <c r="G1119" s="34">
        <v>914.04</v>
      </c>
      <c r="H1119" s="1" t="s">
        <v>216</v>
      </c>
      <c r="I1119" s="34">
        <v>6.9797000000000001E-3</v>
      </c>
      <c r="J1119" s="34">
        <v>40.868557000000003</v>
      </c>
      <c r="K1119" s="35" t="str">
        <f t="shared" si="85"/>
        <v>Strabrechtse Heide &amp; Beuven_H4010A</v>
      </c>
      <c r="L1119" s="36">
        <f>VLOOKUP(D1119,DATA!A:F,5,FALSE)</f>
        <v>1.3726988247862192E-2</v>
      </c>
      <c r="M1119" s="37">
        <f>VLOOKUP(D1119,DATA!A:F,6,FALSE)</f>
        <v>1285.5</v>
      </c>
      <c r="N1119" s="36">
        <f t="shared" si="86"/>
        <v>0.60656644372827384</v>
      </c>
      <c r="O1119" s="36">
        <f t="shared" si="87"/>
        <v>0.60662420924268834</v>
      </c>
      <c r="P1119" s="36">
        <f t="shared" si="88"/>
        <v>5.7765514414498398E-5</v>
      </c>
      <c r="Q1119" s="36">
        <f t="shared" si="89"/>
        <v>0</v>
      </c>
    </row>
    <row r="1120" spans="1:17" x14ac:dyDescent="0.3">
      <c r="A1120" s="29">
        <v>2303578</v>
      </c>
      <c r="B1120" s="1">
        <v>137</v>
      </c>
      <c r="C1120" s="1" t="s">
        <v>30</v>
      </c>
      <c r="D1120" s="1" t="s">
        <v>41</v>
      </c>
      <c r="E1120" s="1" t="s">
        <v>42</v>
      </c>
      <c r="F1120" s="47">
        <v>1071</v>
      </c>
      <c r="G1120" s="34">
        <v>930.87</v>
      </c>
      <c r="H1120" s="1" t="s">
        <v>216</v>
      </c>
      <c r="I1120" s="34">
        <v>7.4343999999999999E-3</v>
      </c>
      <c r="J1120" s="34">
        <v>7575.0165999999999</v>
      </c>
      <c r="K1120" s="35" t="str">
        <f t="shared" si="85"/>
        <v>Strabrechtse Heide &amp; Beuven_H4010A</v>
      </c>
      <c r="L1120" s="36">
        <f>VLOOKUP(D1120,DATA!A:F,5,FALSE)</f>
        <v>1.3726988247862192E-2</v>
      </c>
      <c r="M1120" s="37">
        <f>VLOOKUP(D1120,DATA!A:F,6,FALSE)</f>
        <v>1285.5</v>
      </c>
      <c r="N1120" s="36">
        <f t="shared" si="86"/>
        <v>0.76300479596640636</v>
      </c>
      <c r="O1120" s="36">
        <f t="shared" si="87"/>
        <v>0.76308207183261156</v>
      </c>
      <c r="P1120" s="36">
        <f t="shared" si="88"/>
        <v>7.7275866205206434E-5</v>
      </c>
      <c r="Q1120" s="36">
        <f t="shared" si="89"/>
        <v>0</v>
      </c>
    </row>
    <row r="1121" spans="1:17" x14ac:dyDescent="0.3">
      <c r="A1121" s="29">
        <v>2303578</v>
      </c>
      <c r="B1121" s="1">
        <v>137</v>
      </c>
      <c r="C1121" s="1" t="s">
        <v>30</v>
      </c>
      <c r="D1121" s="1" t="s">
        <v>43</v>
      </c>
      <c r="E1121" s="1" t="s">
        <v>44</v>
      </c>
      <c r="F1121" s="47">
        <v>1071</v>
      </c>
      <c r="G1121" s="34">
        <v>930.87</v>
      </c>
      <c r="H1121" s="1" t="s">
        <v>216</v>
      </c>
      <c r="I1121" s="34">
        <v>7.4343999999999999E-3</v>
      </c>
      <c r="J1121" s="34">
        <v>496.44779999999997</v>
      </c>
      <c r="K1121" s="35" t="str">
        <f t="shared" si="85"/>
        <v>Strabrechtse Heide &amp; Beuven_H7150</v>
      </c>
      <c r="L1121" s="36">
        <f>VLOOKUP(D1121,DATA!A:F,5,FALSE)</f>
        <v>1.3726988247862192E-2</v>
      </c>
      <c r="M1121" s="37">
        <f>VLOOKUP(D1121,DATA!A:F,6,FALSE)</f>
        <v>1285.5</v>
      </c>
      <c r="N1121" s="36">
        <f t="shared" si="86"/>
        <v>0.76300479596640636</v>
      </c>
      <c r="O1121" s="36">
        <f t="shared" si="87"/>
        <v>0.76308207183261156</v>
      </c>
      <c r="P1121" s="36">
        <f t="shared" si="88"/>
        <v>7.7275866205206434E-5</v>
      </c>
      <c r="Q1121" s="36">
        <f t="shared" si="89"/>
        <v>0</v>
      </c>
    </row>
    <row r="1122" spans="1:17" x14ac:dyDescent="0.3">
      <c r="A1122" s="29">
        <v>2303580</v>
      </c>
      <c r="B1122" s="1">
        <v>137</v>
      </c>
      <c r="C1122" s="1" t="s">
        <v>30</v>
      </c>
      <c r="D1122" s="1" t="s">
        <v>41</v>
      </c>
      <c r="E1122" s="1" t="s">
        <v>42</v>
      </c>
      <c r="F1122" s="47">
        <v>1071</v>
      </c>
      <c r="G1122" s="34">
        <v>960.03</v>
      </c>
      <c r="H1122" s="1" t="s">
        <v>216</v>
      </c>
      <c r="I1122" s="34">
        <v>7.4289000000000004E-3</v>
      </c>
      <c r="J1122" s="34">
        <v>440.92791999999997</v>
      </c>
      <c r="K1122" s="35" t="str">
        <f t="shared" si="85"/>
        <v>Strabrechtse Heide &amp; Beuven_H4010A</v>
      </c>
      <c r="L1122" s="36">
        <f>VLOOKUP(D1122,DATA!A:F,5,FALSE)</f>
        <v>1.3726988247862192E-2</v>
      </c>
      <c r="M1122" s="37">
        <f>VLOOKUP(D1122,DATA!A:F,6,FALSE)</f>
        <v>1285.5</v>
      </c>
      <c r="N1122" s="36">
        <f t="shared" si="86"/>
        <v>1.1343266656413604</v>
      </c>
      <c r="O1122" s="36">
        <f t="shared" si="87"/>
        <v>1.1344410337887039</v>
      </c>
      <c r="P1122" s="36">
        <f t="shared" si="88"/>
        <v>1.1436814734344658E-4</v>
      </c>
      <c r="Q1122" s="36">
        <f t="shared" si="89"/>
        <v>0</v>
      </c>
    </row>
    <row r="1123" spans="1:17" x14ac:dyDescent="0.3">
      <c r="A1123" s="29">
        <v>2303582</v>
      </c>
      <c r="B1123" s="1">
        <v>137</v>
      </c>
      <c r="C1123" s="1" t="s">
        <v>30</v>
      </c>
      <c r="D1123" s="1" t="s">
        <v>41</v>
      </c>
      <c r="E1123" s="1" t="s">
        <v>42</v>
      </c>
      <c r="F1123" s="47">
        <v>1071</v>
      </c>
      <c r="G1123" s="34">
        <v>942.58</v>
      </c>
      <c r="H1123" s="1" t="s">
        <v>216</v>
      </c>
      <c r="I1123" s="34">
        <v>7.0524000000000003E-3</v>
      </c>
      <c r="J1123" s="34">
        <v>1366.0690999999999</v>
      </c>
      <c r="K1123" s="35" t="str">
        <f t="shared" si="85"/>
        <v>Strabrechtse Heide &amp; Beuven_H4010A</v>
      </c>
      <c r="L1123" s="36">
        <f>VLOOKUP(D1123,DATA!A:F,5,FALSE)</f>
        <v>1.3726988247862192E-2</v>
      </c>
      <c r="M1123" s="37">
        <f>VLOOKUP(D1123,DATA!A:F,6,FALSE)</f>
        <v>1285.5</v>
      </c>
      <c r="N1123" s="36">
        <f t="shared" si="86"/>
        <v>0.89486930699400524</v>
      </c>
      <c r="O1123" s="36">
        <f t="shared" si="87"/>
        <v>0.89495516654150153</v>
      </c>
      <c r="P1123" s="36">
        <f t="shared" si="88"/>
        <v>8.5859547496291988E-5</v>
      </c>
      <c r="Q1123" s="36">
        <f t="shared" si="89"/>
        <v>0</v>
      </c>
    </row>
    <row r="1124" spans="1:17" x14ac:dyDescent="0.3">
      <c r="A1124" s="29">
        <v>2303582</v>
      </c>
      <c r="B1124" s="1">
        <v>137</v>
      </c>
      <c r="C1124" s="1" t="s">
        <v>30</v>
      </c>
      <c r="D1124" s="1" t="s">
        <v>43</v>
      </c>
      <c r="E1124" s="1" t="s">
        <v>44</v>
      </c>
      <c r="F1124" s="47">
        <v>1071</v>
      </c>
      <c r="G1124" s="34">
        <v>942.58</v>
      </c>
      <c r="H1124" s="1" t="s">
        <v>216</v>
      </c>
      <c r="I1124" s="34">
        <v>7.0524000000000003E-3</v>
      </c>
      <c r="J1124" s="34">
        <v>1288.9523999999999</v>
      </c>
      <c r="K1124" s="35" t="str">
        <f t="shared" si="85"/>
        <v>Strabrechtse Heide &amp; Beuven_H7150</v>
      </c>
      <c r="L1124" s="36">
        <f>VLOOKUP(D1124,DATA!A:F,5,FALSE)</f>
        <v>1.3726988247862192E-2</v>
      </c>
      <c r="M1124" s="37">
        <f>VLOOKUP(D1124,DATA!A:F,6,FALSE)</f>
        <v>1285.5</v>
      </c>
      <c r="N1124" s="36">
        <f t="shared" si="86"/>
        <v>0.89486930699400524</v>
      </c>
      <c r="O1124" s="36">
        <f t="shared" si="87"/>
        <v>0.89495516654150153</v>
      </c>
      <c r="P1124" s="36">
        <f t="shared" si="88"/>
        <v>8.5859547496291988E-5</v>
      </c>
      <c r="Q1124" s="36">
        <f t="shared" si="89"/>
        <v>0</v>
      </c>
    </row>
    <row r="1125" spans="1:17" x14ac:dyDescent="0.3">
      <c r="A1125" s="29">
        <v>2303586</v>
      </c>
      <c r="B1125" s="1">
        <v>137</v>
      </c>
      <c r="C1125" s="1" t="s">
        <v>30</v>
      </c>
      <c r="D1125" s="1" t="s">
        <v>41</v>
      </c>
      <c r="E1125" s="1" t="s">
        <v>42</v>
      </c>
      <c r="F1125" s="47">
        <v>1071</v>
      </c>
      <c r="G1125" s="34">
        <v>963.66</v>
      </c>
      <c r="H1125" s="1" t="s">
        <v>216</v>
      </c>
      <c r="I1125" s="34">
        <v>7.0610999999999998E-3</v>
      </c>
      <c r="J1125" s="34">
        <v>230.10579000000001</v>
      </c>
      <c r="K1125" s="35" t="str">
        <f t="shared" si="85"/>
        <v>Strabrechtse Heide &amp; Beuven_H4010A</v>
      </c>
      <c r="L1125" s="36">
        <f>VLOOKUP(D1125,DATA!A:F,5,FALSE)</f>
        <v>1.3726988247862192E-2</v>
      </c>
      <c r="M1125" s="37">
        <f>VLOOKUP(D1125,DATA!A:F,6,FALSE)</f>
        <v>1285.5</v>
      </c>
      <c r="N1125" s="36">
        <f t="shared" si="86"/>
        <v>1.1915903239625341</v>
      </c>
      <c r="O1125" s="36">
        <f t="shared" si="87"/>
        <v>1.1917044511323069</v>
      </c>
      <c r="P1125" s="36">
        <f t="shared" si="88"/>
        <v>1.1412716977288184E-4</v>
      </c>
      <c r="Q1125" s="36">
        <f t="shared" si="89"/>
        <v>0</v>
      </c>
    </row>
    <row r="1126" spans="1:17" x14ac:dyDescent="0.3">
      <c r="A1126" s="29">
        <v>2305100</v>
      </c>
      <c r="B1126" s="1">
        <v>137</v>
      </c>
      <c r="C1126" s="1" t="s">
        <v>30</v>
      </c>
      <c r="D1126" s="1" t="s">
        <v>22</v>
      </c>
      <c r="E1126" s="1" t="s">
        <v>23</v>
      </c>
      <c r="F1126" s="47">
        <v>1857</v>
      </c>
      <c r="G1126" s="34">
        <v>1511.02</v>
      </c>
      <c r="H1126" s="1" t="s">
        <v>216</v>
      </c>
      <c r="I1126" s="34">
        <v>1.14441E-2</v>
      </c>
      <c r="J1126" s="34">
        <v>858.93119999999999</v>
      </c>
      <c r="K1126" s="35" t="str">
        <f t="shared" si="85"/>
        <v>Strabrechtse Heide &amp; Beuven_H91E0C</v>
      </c>
      <c r="L1126" s="36">
        <f>VLOOKUP(D1126,DATA!A:F,5,FALSE)</f>
        <v>6.9280917156857415E-3</v>
      </c>
      <c r="M1126" s="37">
        <f>VLOOKUP(D1126,DATA!A:F,6,FALSE)</f>
        <v>2282</v>
      </c>
      <c r="N1126" s="36">
        <f t="shared" si="86"/>
        <v>0.47662388576544995</v>
      </c>
      <c r="O1126" s="36">
        <f t="shared" si="87"/>
        <v>0.4766614966223483</v>
      </c>
      <c r="P1126" s="36">
        <f t="shared" si="88"/>
        <v>3.7610856898351308E-5</v>
      </c>
      <c r="Q1126" s="36">
        <f t="shared" si="89"/>
        <v>0</v>
      </c>
    </row>
    <row r="1127" spans="1:17" x14ac:dyDescent="0.3">
      <c r="A1127" s="29">
        <v>2305103</v>
      </c>
      <c r="B1127" s="1">
        <v>137</v>
      </c>
      <c r="C1127" s="1" t="s">
        <v>30</v>
      </c>
      <c r="D1127" s="1" t="s">
        <v>41</v>
      </c>
      <c r="E1127" s="1" t="s">
        <v>42</v>
      </c>
      <c r="F1127" s="47">
        <v>1071</v>
      </c>
      <c r="G1127" s="34">
        <v>959.68</v>
      </c>
      <c r="H1127" s="1" t="s">
        <v>216</v>
      </c>
      <c r="I1127" s="34">
        <v>7.8294000000000002E-3</v>
      </c>
      <c r="J1127" s="34">
        <v>11.314363500000001</v>
      </c>
      <c r="K1127" s="35" t="str">
        <f t="shared" si="85"/>
        <v>Strabrechtse Heide &amp; Beuven_H4010A</v>
      </c>
      <c r="L1127" s="36">
        <f>VLOOKUP(D1127,DATA!A:F,5,FALSE)</f>
        <v>1.3726988247862192E-2</v>
      </c>
      <c r="M1127" s="37">
        <f>VLOOKUP(D1127,DATA!A:F,6,FALSE)</f>
        <v>1285.5</v>
      </c>
      <c r="N1127" s="36">
        <f t="shared" si="86"/>
        <v>1.1289513034298941</v>
      </c>
      <c r="O1127" s="36">
        <f t="shared" si="87"/>
        <v>1.1290712729452039</v>
      </c>
      <c r="P1127" s="36">
        <f t="shared" si="88"/>
        <v>1.1996951530979238E-4</v>
      </c>
      <c r="Q1127" s="36">
        <f t="shared" si="89"/>
        <v>0</v>
      </c>
    </row>
    <row r="1128" spans="1:17" x14ac:dyDescent="0.3">
      <c r="A1128" s="29">
        <v>2305103</v>
      </c>
      <c r="B1128" s="1">
        <v>137</v>
      </c>
      <c r="C1128" s="1" t="s">
        <v>30</v>
      </c>
      <c r="D1128" s="1" t="s">
        <v>43</v>
      </c>
      <c r="E1128" s="1" t="s">
        <v>44</v>
      </c>
      <c r="F1128" s="47">
        <v>1071</v>
      </c>
      <c r="G1128" s="34">
        <v>959.68</v>
      </c>
      <c r="H1128" s="1" t="s">
        <v>216</v>
      </c>
      <c r="I1128" s="34">
        <v>7.8294000000000002E-3</v>
      </c>
      <c r="J1128" s="34">
        <v>1899.1075000000001</v>
      </c>
      <c r="K1128" s="35" t="str">
        <f t="shared" si="85"/>
        <v>Strabrechtse Heide &amp; Beuven_H7150</v>
      </c>
      <c r="L1128" s="36">
        <f>VLOOKUP(D1128,DATA!A:F,5,FALSE)</f>
        <v>1.3726988247862192E-2</v>
      </c>
      <c r="M1128" s="37">
        <f>VLOOKUP(D1128,DATA!A:F,6,FALSE)</f>
        <v>1285.5</v>
      </c>
      <c r="N1128" s="36">
        <f t="shared" si="86"/>
        <v>1.1289513034298941</v>
      </c>
      <c r="O1128" s="36">
        <f t="shared" si="87"/>
        <v>1.1290712729452039</v>
      </c>
      <c r="P1128" s="36">
        <f t="shared" si="88"/>
        <v>1.1996951530979238E-4</v>
      </c>
      <c r="Q1128" s="36">
        <f t="shared" si="89"/>
        <v>0</v>
      </c>
    </row>
    <row r="1129" spans="1:17" x14ac:dyDescent="0.3">
      <c r="A1129" s="29">
        <v>2305104</v>
      </c>
      <c r="B1129" s="1">
        <v>137</v>
      </c>
      <c r="C1129" s="1" t="s">
        <v>30</v>
      </c>
      <c r="D1129" s="1" t="s">
        <v>41</v>
      </c>
      <c r="E1129" s="1" t="s">
        <v>42</v>
      </c>
      <c r="F1129" s="47">
        <v>1071</v>
      </c>
      <c r="G1129" s="34">
        <v>918.64</v>
      </c>
      <c r="H1129" s="1" t="s">
        <v>216</v>
      </c>
      <c r="I1129" s="34">
        <v>7.3534000000000004E-3</v>
      </c>
      <c r="J1129" s="34">
        <v>2665.7973999999999</v>
      </c>
      <c r="K1129" s="35" t="str">
        <f t="shared" si="85"/>
        <v>Strabrechtse Heide &amp; Beuven_H4010A</v>
      </c>
      <c r="L1129" s="36">
        <f>VLOOKUP(D1129,DATA!A:F,5,FALSE)</f>
        <v>1.3726988247862192E-2</v>
      </c>
      <c r="M1129" s="37">
        <f>VLOOKUP(D1129,DATA!A:F,6,FALSE)</f>
        <v>1285.5</v>
      </c>
      <c r="N1129" s="36">
        <f t="shared" si="86"/>
        <v>0.6458473250607788</v>
      </c>
      <c r="O1129" s="36">
        <f t="shared" si="87"/>
        <v>0.64591209909965552</v>
      </c>
      <c r="P1129" s="36">
        <f t="shared" si="88"/>
        <v>6.4774038876724838E-5</v>
      </c>
      <c r="Q1129" s="36">
        <f t="shared" si="89"/>
        <v>0</v>
      </c>
    </row>
    <row r="1130" spans="1:17" x14ac:dyDescent="0.3">
      <c r="A1130" s="29">
        <v>2305104</v>
      </c>
      <c r="B1130" s="1">
        <v>137</v>
      </c>
      <c r="C1130" s="1" t="s">
        <v>30</v>
      </c>
      <c r="D1130" s="1" t="s">
        <v>43</v>
      </c>
      <c r="E1130" s="1" t="s">
        <v>44</v>
      </c>
      <c r="F1130" s="47">
        <v>1071</v>
      </c>
      <c r="G1130" s="34">
        <v>918.64</v>
      </c>
      <c r="H1130" s="1" t="s">
        <v>216</v>
      </c>
      <c r="I1130" s="34">
        <v>7.3534000000000004E-3</v>
      </c>
      <c r="J1130" s="34">
        <v>291.45812999999998</v>
      </c>
      <c r="K1130" s="35" t="str">
        <f t="shared" si="85"/>
        <v>Strabrechtse Heide &amp; Beuven_H7150</v>
      </c>
      <c r="L1130" s="36">
        <f>VLOOKUP(D1130,DATA!A:F,5,FALSE)</f>
        <v>1.3726988247862192E-2</v>
      </c>
      <c r="M1130" s="37">
        <f>VLOOKUP(D1130,DATA!A:F,6,FALSE)</f>
        <v>1285.5</v>
      </c>
      <c r="N1130" s="36">
        <f t="shared" si="86"/>
        <v>0.6458473250607788</v>
      </c>
      <c r="O1130" s="36">
        <f t="shared" si="87"/>
        <v>0.64591209909965552</v>
      </c>
      <c r="P1130" s="36">
        <f t="shared" si="88"/>
        <v>6.4774038876724838E-5</v>
      </c>
      <c r="Q1130" s="36">
        <f t="shared" si="89"/>
        <v>0</v>
      </c>
    </row>
    <row r="1131" spans="1:17" x14ac:dyDescent="0.3">
      <c r="A1131" s="29">
        <v>2305105</v>
      </c>
      <c r="B1131" s="1">
        <v>137</v>
      </c>
      <c r="C1131" s="1" t="s">
        <v>30</v>
      </c>
      <c r="D1131" s="1" t="s">
        <v>43</v>
      </c>
      <c r="E1131" s="1" t="s">
        <v>44</v>
      </c>
      <c r="F1131" s="47">
        <v>1071</v>
      </c>
      <c r="G1131" s="34">
        <v>932.37</v>
      </c>
      <c r="H1131" s="1" t="s">
        <v>216</v>
      </c>
      <c r="I1131" s="34">
        <v>7.1132000000000001E-3</v>
      </c>
      <c r="J1131" s="34">
        <v>672.58356000000003</v>
      </c>
      <c r="K1131" s="35" t="str">
        <f t="shared" si="85"/>
        <v>Strabrechtse Heide &amp; Beuven_H7150</v>
      </c>
      <c r="L1131" s="36">
        <f>VLOOKUP(D1131,DATA!A:F,5,FALSE)</f>
        <v>1.3726988247862192E-2</v>
      </c>
      <c r="M1131" s="37">
        <f>VLOOKUP(D1131,DATA!A:F,6,FALSE)</f>
        <v>1285.5</v>
      </c>
      <c r="N1131" s="36">
        <f t="shared" si="86"/>
        <v>0.77875467783093877</v>
      </c>
      <c r="O1131" s="36">
        <f t="shared" si="87"/>
        <v>0.77883012909089389</v>
      </c>
      <c r="P1131" s="36">
        <f t="shared" si="88"/>
        <v>7.5451259955117145E-5</v>
      </c>
      <c r="Q1131" s="36">
        <f t="shared" si="89"/>
        <v>0</v>
      </c>
    </row>
    <row r="1132" spans="1:17" x14ac:dyDescent="0.3">
      <c r="A1132" s="29">
        <v>2305106</v>
      </c>
      <c r="B1132" s="1">
        <v>137</v>
      </c>
      <c r="C1132" s="1" t="s">
        <v>30</v>
      </c>
      <c r="D1132" s="1" t="s">
        <v>41</v>
      </c>
      <c r="E1132" s="1" t="s">
        <v>42</v>
      </c>
      <c r="F1132" s="47">
        <v>1071</v>
      </c>
      <c r="G1132" s="34">
        <v>922.29</v>
      </c>
      <c r="H1132" s="1" t="s">
        <v>216</v>
      </c>
      <c r="I1132" s="34">
        <v>7.3112999999999997E-3</v>
      </c>
      <c r="J1132" s="34">
        <v>2930.52</v>
      </c>
      <c r="K1132" s="35" t="str">
        <f t="shared" si="85"/>
        <v>Strabrechtse Heide &amp; Beuven_H4010A</v>
      </c>
      <c r="L1132" s="36">
        <f>VLOOKUP(D1132,DATA!A:F,5,FALSE)</f>
        <v>1.3726988247862192E-2</v>
      </c>
      <c r="M1132" s="37">
        <f>VLOOKUP(D1132,DATA!A:F,6,FALSE)</f>
        <v>1285.5</v>
      </c>
      <c r="N1132" s="36">
        <f t="shared" si="86"/>
        <v>0.67880565436752793</v>
      </c>
      <c r="O1132" s="36">
        <f t="shared" si="87"/>
        <v>0.67887332165203262</v>
      </c>
      <c r="P1132" s="36">
        <f t="shared" si="88"/>
        <v>6.7667284504691061E-5</v>
      </c>
      <c r="Q1132" s="36">
        <f t="shared" si="89"/>
        <v>0</v>
      </c>
    </row>
    <row r="1133" spans="1:17" x14ac:dyDescent="0.3">
      <c r="A1133" s="29">
        <v>2305107</v>
      </c>
      <c r="B1133" s="1">
        <v>137</v>
      </c>
      <c r="C1133" s="1" t="s">
        <v>30</v>
      </c>
      <c r="D1133" s="1" t="s">
        <v>41</v>
      </c>
      <c r="E1133" s="1" t="s">
        <v>42</v>
      </c>
      <c r="F1133" s="47">
        <v>1071</v>
      </c>
      <c r="G1133" s="34">
        <v>931.29</v>
      </c>
      <c r="H1133" s="1" t="s">
        <v>216</v>
      </c>
      <c r="I1133" s="34">
        <v>7.4368999999999998E-3</v>
      </c>
      <c r="J1133" s="34">
        <v>851.82830000000001</v>
      </c>
      <c r="K1133" s="35" t="str">
        <f t="shared" si="85"/>
        <v>Strabrechtse Heide &amp; Beuven_H4010A</v>
      </c>
      <c r="L1133" s="36">
        <f>VLOOKUP(D1133,DATA!A:F,5,FALSE)</f>
        <v>1.3726988247862192E-2</v>
      </c>
      <c r="M1133" s="37">
        <f>VLOOKUP(D1133,DATA!A:F,6,FALSE)</f>
        <v>1285.5</v>
      </c>
      <c r="N1133" s="36">
        <f t="shared" si="86"/>
        <v>0.76738262497478171</v>
      </c>
      <c r="O1133" s="36">
        <f t="shared" si="87"/>
        <v>0.76746036692652964</v>
      </c>
      <c r="P1133" s="36">
        <f t="shared" si="88"/>
        <v>7.7741951747922755E-5</v>
      </c>
      <c r="Q1133" s="36">
        <f t="shared" si="89"/>
        <v>0</v>
      </c>
    </row>
    <row r="1134" spans="1:17" x14ac:dyDescent="0.3">
      <c r="A1134" s="29">
        <v>2305107</v>
      </c>
      <c r="B1134" s="1">
        <v>137</v>
      </c>
      <c r="C1134" s="1" t="s">
        <v>30</v>
      </c>
      <c r="D1134" s="1" t="s">
        <v>43</v>
      </c>
      <c r="E1134" s="1" t="s">
        <v>44</v>
      </c>
      <c r="F1134" s="47">
        <v>1071</v>
      </c>
      <c r="G1134" s="34">
        <v>931.29</v>
      </c>
      <c r="H1134" s="1" t="s">
        <v>216</v>
      </c>
      <c r="I1134" s="34">
        <v>7.4368999999999998E-3</v>
      </c>
      <c r="J1134" s="34">
        <v>106.81392</v>
      </c>
      <c r="K1134" s="35" t="str">
        <f t="shared" si="85"/>
        <v>Strabrechtse Heide &amp; Beuven_H7150</v>
      </c>
      <c r="L1134" s="36">
        <f>VLOOKUP(D1134,DATA!A:F,5,FALSE)</f>
        <v>1.3726988247862192E-2</v>
      </c>
      <c r="M1134" s="37">
        <f>VLOOKUP(D1134,DATA!A:F,6,FALSE)</f>
        <v>1285.5</v>
      </c>
      <c r="N1134" s="36">
        <f t="shared" si="86"/>
        <v>0.76738262497478171</v>
      </c>
      <c r="O1134" s="36">
        <f t="shared" si="87"/>
        <v>0.76746036692652964</v>
      </c>
      <c r="P1134" s="36">
        <f t="shared" si="88"/>
        <v>7.7741951747922755E-5</v>
      </c>
      <c r="Q1134" s="36">
        <f t="shared" si="89"/>
        <v>0</v>
      </c>
    </row>
    <row r="1135" spans="1:17" x14ac:dyDescent="0.3">
      <c r="A1135" s="29">
        <v>2305108</v>
      </c>
      <c r="B1135" s="1">
        <v>137</v>
      </c>
      <c r="C1135" s="1" t="s">
        <v>30</v>
      </c>
      <c r="D1135" s="1" t="s">
        <v>41</v>
      </c>
      <c r="E1135" s="1" t="s">
        <v>42</v>
      </c>
      <c r="F1135" s="47">
        <v>1071</v>
      </c>
      <c r="G1135" s="34">
        <v>929.69</v>
      </c>
      <c r="H1135" s="1" t="s">
        <v>216</v>
      </c>
      <c r="I1135" s="34">
        <v>7.3451999999999996E-3</v>
      </c>
      <c r="J1135" s="34">
        <v>1374.7788197545501</v>
      </c>
      <c r="K1135" s="35" t="str">
        <f t="shared" si="85"/>
        <v>Strabrechtse Heide &amp; Beuven_H4010A</v>
      </c>
      <c r="L1135" s="36">
        <f>VLOOKUP(D1135,DATA!A:F,5,FALSE)</f>
        <v>1.3726988247862192E-2</v>
      </c>
      <c r="M1135" s="37">
        <f>VLOOKUP(D1135,DATA!A:F,6,FALSE)</f>
        <v>1285.5</v>
      </c>
      <c r="N1135" s="36">
        <f t="shared" si="86"/>
        <v>0.75083736703121773</v>
      </c>
      <c r="O1135" s="36">
        <f t="shared" si="87"/>
        <v>0.75091250737584347</v>
      </c>
      <c r="P1135" s="36">
        <f t="shared" si="88"/>
        <v>7.5140344625745925E-5</v>
      </c>
      <c r="Q1135" s="36">
        <f t="shared" si="89"/>
        <v>0</v>
      </c>
    </row>
    <row r="1136" spans="1:17" x14ac:dyDescent="0.3">
      <c r="A1136" s="29">
        <v>2305115</v>
      </c>
      <c r="B1136" s="1">
        <v>137</v>
      </c>
      <c r="C1136" s="1" t="s">
        <v>30</v>
      </c>
      <c r="D1136" s="1" t="s">
        <v>41</v>
      </c>
      <c r="E1136" s="1" t="s">
        <v>42</v>
      </c>
      <c r="F1136" s="47">
        <v>1071</v>
      </c>
      <c r="G1136" s="34">
        <v>951.87</v>
      </c>
      <c r="H1136" s="1" t="s">
        <v>216</v>
      </c>
      <c r="I1136" s="34">
        <v>6.9683999999999996E-3</v>
      </c>
      <c r="J1136" s="34">
        <v>1993.90515</v>
      </c>
      <c r="K1136" s="35" t="str">
        <f t="shared" si="85"/>
        <v>Strabrechtse Heide &amp; Beuven_H4010A</v>
      </c>
      <c r="L1136" s="36">
        <f>VLOOKUP(D1136,DATA!A:F,5,FALSE)</f>
        <v>1.3726988247862192E-2</v>
      </c>
      <c r="M1136" s="37">
        <f>VLOOKUP(D1136,DATA!A:F,6,FALSE)</f>
        <v>1285.5</v>
      </c>
      <c r="N1136" s="36">
        <f t="shared" si="86"/>
        <v>1.0153462992792983</v>
      </c>
      <c r="O1136" s="36">
        <f t="shared" si="87"/>
        <v>1.015442440745675</v>
      </c>
      <c r="P1136" s="36">
        <f t="shared" si="88"/>
        <v>9.6141466376709062E-5</v>
      </c>
      <c r="Q1136" s="36">
        <f t="shared" si="89"/>
        <v>0</v>
      </c>
    </row>
    <row r="1137" spans="1:17" x14ac:dyDescent="0.3">
      <c r="A1137" s="29">
        <v>2306628</v>
      </c>
      <c r="B1137" s="1">
        <v>137</v>
      </c>
      <c r="C1137" s="1" t="s">
        <v>30</v>
      </c>
      <c r="D1137" s="1" t="s">
        <v>43</v>
      </c>
      <c r="E1137" s="1" t="s">
        <v>44</v>
      </c>
      <c r="F1137" s="47">
        <v>1071</v>
      </c>
      <c r="G1137" s="34">
        <v>956.49</v>
      </c>
      <c r="H1137" s="1" t="s">
        <v>216</v>
      </c>
      <c r="I1137" s="34">
        <v>8.1875999999999997E-3</v>
      </c>
      <c r="J1137" s="34">
        <v>6467.3612999999996</v>
      </c>
      <c r="K1137" s="35" t="str">
        <f t="shared" si="85"/>
        <v>Strabrechtse Heide &amp; Beuven_H7150</v>
      </c>
      <c r="L1137" s="36">
        <f>VLOOKUP(D1137,DATA!A:F,5,FALSE)</f>
        <v>1.3726988247862192E-2</v>
      </c>
      <c r="M1137" s="37">
        <f>VLOOKUP(D1137,DATA!A:F,6,FALSE)</f>
        <v>1285.5</v>
      </c>
      <c r="N1137" s="36">
        <f t="shared" si="86"/>
        <v>1.0811052163364554</v>
      </c>
      <c r="O1137" s="36">
        <f t="shared" si="87"/>
        <v>1.0812254159234138</v>
      </c>
      <c r="P1137" s="36">
        <f t="shared" si="88"/>
        <v>1.2019958695841382E-4</v>
      </c>
      <c r="Q1137" s="36">
        <f t="shared" si="89"/>
        <v>0</v>
      </c>
    </row>
    <row r="1138" spans="1:17" x14ac:dyDescent="0.3">
      <c r="A1138" s="29">
        <v>2306629</v>
      </c>
      <c r="B1138" s="1">
        <v>137</v>
      </c>
      <c r="C1138" s="1" t="s">
        <v>30</v>
      </c>
      <c r="D1138" s="1" t="s">
        <v>22</v>
      </c>
      <c r="E1138" s="1" t="s">
        <v>23</v>
      </c>
      <c r="F1138" s="47">
        <v>1857</v>
      </c>
      <c r="G1138" s="34">
        <v>1172.26</v>
      </c>
      <c r="H1138" s="1" t="s">
        <v>216</v>
      </c>
      <c r="I1138" s="34">
        <v>9.4681000000000001E-3</v>
      </c>
      <c r="J1138" s="34">
        <v>587.32389999999998</v>
      </c>
      <c r="K1138" s="35" t="str">
        <f t="shared" si="85"/>
        <v>Strabrechtse Heide &amp; Beuven_H91E0C</v>
      </c>
      <c r="L1138" s="36">
        <f>VLOOKUP(D1138,DATA!A:F,5,FALSE)</f>
        <v>6.9280917156857415E-3</v>
      </c>
      <c r="M1138" s="37">
        <f>VLOOKUP(D1138,DATA!A:F,6,FALSE)</f>
        <v>2282</v>
      </c>
      <c r="N1138" s="36">
        <f t="shared" si="86"/>
        <v>4.5790971818134733E-2</v>
      </c>
      <c r="O1138" s="36">
        <f t="shared" si="87"/>
        <v>4.5793974239507526E-2</v>
      </c>
      <c r="P1138" s="36">
        <f t="shared" si="88"/>
        <v>3.002421372792774E-6</v>
      </c>
      <c r="Q1138" s="36">
        <f t="shared" si="89"/>
        <v>0</v>
      </c>
    </row>
    <row r="1139" spans="1:17" x14ac:dyDescent="0.3">
      <c r="A1139" s="29">
        <v>2306633</v>
      </c>
      <c r="B1139" s="1">
        <v>137</v>
      </c>
      <c r="C1139" s="1" t="s">
        <v>30</v>
      </c>
      <c r="D1139" s="1" t="s">
        <v>41</v>
      </c>
      <c r="E1139" s="1" t="s">
        <v>42</v>
      </c>
      <c r="F1139" s="47">
        <v>1071</v>
      </c>
      <c r="G1139" s="34">
        <v>920.48</v>
      </c>
      <c r="H1139" s="1" t="s">
        <v>216</v>
      </c>
      <c r="I1139" s="34">
        <v>7.5421000000000004E-3</v>
      </c>
      <c r="J1139" s="34">
        <v>718.19835999999998</v>
      </c>
      <c r="K1139" s="35" t="str">
        <f t="shared" si="85"/>
        <v>Strabrechtse Heide &amp; Beuven_H4010A</v>
      </c>
      <c r="L1139" s="36">
        <f>VLOOKUP(D1139,DATA!A:F,5,FALSE)</f>
        <v>1.3726988247862192E-2</v>
      </c>
      <c r="M1139" s="37">
        <f>VLOOKUP(D1139,DATA!A:F,6,FALSE)</f>
        <v>1285.5</v>
      </c>
      <c r="N1139" s="36">
        <f t="shared" si="86"/>
        <v>0.6622582631757622</v>
      </c>
      <c r="O1139" s="36">
        <f t="shared" si="87"/>
        <v>0.66232637639403102</v>
      </c>
      <c r="P1139" s="36">
        <f t="shared" si="88"/>
        <v>6.8113218268828213E-5</v>
      </c>
      <c r="Q1139" s="36">
        <f t="shared" si="89"/>
        <v>0</v>
      </c>
    </row>
    <row r="1140" spans="1:17" x14ac:dyDescent="0.3">
      <c r="A1140" s="29">
        <v>2306634</v>
      </c>
      <c r="B1140" s="1">
        <v>137</v>
      </c>
      <c r="C1140" s="1" t="s">
        <v>30</v>
      </c>
      <c r="D1140" s="1" t="s">
        <v>41</v>
      </c>
      <c r="E1140" s="1" t="s">
        <v>42</v>
      </c>
      <c r="F1140" s="47">
        <v>1071</v>
      </c>
      <c r="G1140" s="34">
        <v>918.27</v>
      </c>
      <c r="H1140" s="1" t="s">
        <v>216</v>
      </c>
      <c r="I1140" s="34">
        <v>7.3762000000000003E-3</v>
      </c>
      <c r="J1140" s="34">
        <v>104.8909</v>
      </c>
      <c r="K1140" s="35" t="str">
        <f t="shared" si="85"/>
        <v>Strabrechtse Heide &amp; Beuven_H4010A</v>
      </c>
      <c r="L1140" s="36">
        <f>VLOOKUP(D1140,DATA!A:F,5,FALSE)</f>
        <v>1.3726988247862192E-2</v>
      </c>
      <c r="M1140" s="37">
        <f>VLOOKUP(D1140,DATA!A:F,6,FALSE)</f>
        <v>1285.5</v>
      </c>
      <c r="N1140" s="36">
        <f t="shared" si="86"/>
        <v>0.64259641717370597</v>
      </c>
      <c r="O1140" s="36">
        <f t="shared" si="87"/>
        <v>0.64266106712228543</v>
      </c>
      <c r="P1140" s="36">
        <f t="shared" si="88"/>
        <v>6.4649948579464933E-5</v>
      </c>
      <c r="Q1140" s="36">
        <f t="shared" si="89"/>
        <v>0</v>
      </c>
    </row>
    <row r="1141" spans="1:17" x14ac:dyDescent="0.3">
      <c r="A1141" s="29">
        <v>2306634</v>
      </c>
      <c r="B1141" s="1">
        <v>137</v>
      </c>
      <c r="C1141" s="1" t="s">
        <v>30</v>
      </c>
      <c r="D1141" s="1" t="s">
        <v>43</v>
      </c>
      <c r="E1141" s="1" t="s">
        <v>44</v>
      </c>
      <c r="F1141" s="47">
        <v>1071</v>
      </c>
      <c r="G1141" s="34">
        <v>918.27</v>
      </c>
      <c r="H1141" s="1" t="s">
        <v>216</v>
      </c>
      <c r="I1141" s="34">
        <v>7.3762000000000003E-3</v>
      </c>
      <c r="J1141" s="34">
        <v>624.2799</v>
      </c>
      <c r="K1141" s="35" t="str">
        <f t="shared" si="85"/>
        <v>Strabrechtse Heide &amp; Beuven_H7150</v>
      </c>
      <c r="L1141" s="36">
        <f>VLOOKUP(D1141,DATA!A:F,5,FALSE)</f>
        <v>1.3726988247862192E-2</v>
      </c>
      <c r="M1141" s="37">
        <f>VLOOKUP(D1141,DATA!A:F,6,FALSE)</f>
        <v>1285.5</v>
      </c>
      <c r="N1141" s="36">
        <f t="shared" si="86"/>
        <v>0.64259641717370597</v>
      </c>
      <c r="O1141" s="36">
        <f t="shared" si="87"/>
        <v>0.64266106712228543</v>
      </c>
      <c r="P1141" s="36">
        <f t="shared" si="88"/>
        <v>6.4649948579464933E-5</v>
      </c>
      <c r="Q1141" s="36">
        <f t="shared" si="89"/>
        <v>0</v>
      </c>
    </row>
    <row r="1142" spans="1:17" x14ac:dyDescent="0.3">
      <c r="A1142" s="29">
        <v>2306635</v>
      </c>
      <c r="B1142" s="1">
        <v>137</v>
      </c>
      <c r="C1142" s="1" t="s">
        <v>30</v>
      </c>
      <c r="D1142" s="1" t="s">
        <v>41</v>
      </c>
      <c r="E1142" s="1" t="s">
        <v>42</v>
      </c>
      <c r="F1142" s="47">
        <v>1071</v>
      </c>
      <c r="G1142" s="34">
        <v>911.48</v>
      </c>
      <c r="H1142" s="1" t="s">
        <v>216</v>
      </c>
      <c r="I1142" s="34">
        <v>7.1577999999999998E-3</v>
      </c>
      <c r="J1142" s="34">
        <v>2607.0954999999999</v>
      </c>
      <c r="K1142" s="35" t="str">
        <f t="shared" si="85"/>
        <v>Strabrechtse Heide &amp; Beuven_H4010A</v>
      </c>
      <c r="L1142" s="36">
        <f>VLOOKUP(D1142,DATA!A:F,5,FALSE)</f>
        <v>1.3726988247862192E-2</v>
      </c>
      <c r="M1142" s="37">
        <f>VLOOKUP(D1142,DATA!A:F,6,FALSE)</f>
        <v>1285.5</v>
      </c>
      <c r="N1142" s="36">
        <f t="shared" si="86"/>
        <v>0.58574389772316071</v>
      </c>
      <c r="O1142" s="36">
        <f t="shared" si="87"/>
        <v>0.58580111568018378</v>
      </c>
      <c r="P1142" s="36">
        <f t="shared" si="88"/>
        <v>5.7217957023070198E-5</v>
      </c>
      <c r="Q1142" s="36">
        <f t="shared" si="89"/>
        <v>0</v>
      </c>
    </row>
    <row r="1143" spans="1:17" x14ac:dyDescent="0.3">
      <c r="A1143" s="29">
        <v>2306635</v>
      </c>
      <c r="B1143" s="1">
        <v>137</v>
      </c>
      <c r="C1143" s="1" t="s">
        <v>30</v>
      </c>
      <c r="D1143" s="1" t="s">
        <v>43</v>
      </c>
      <c r="E1143" s="1" t="s">
        <v>44</v>
      </c>
      <c r="F1143" s="47">
        <v>1071</v>
      </c>
      <c r="G1143" s="34">
        <v>911.48</v>
      </c>
      <c r="H1143" s="1" t="s">
        <v>216</v>
      </c>
      <c r="I1143" s="34">
        <v>7.1577999999999998E-3</v>
      </c>
      <c r="J1143" s="34">
        <v>1121.9126000000001</v>
      </c>
      <c r="K1143" s="35" t="str">
        <f t="shared" si="85"/>
        <v>Strabrechtse Heide &amp; Beuven_H7150</v>
      </c>
      <c r="L1143" s="36">
        <f>VLOOKUP(D1143,DATA!A:F,5,FALSE)</f>
        <v>1.3726988247862192E-2</v>
      </c>
      <c r="M1143" s="37">
        <f>VLOOKUP(D1143,DATA!A:F,6,FALSE)</f>
        <v>1285.5</v>
      </c>
      <c r="N1143" s="36">
        <f t="shared" si="86"/>
        <v>0.58574389772316071</v>
      </c>
      <c r="O1143" s="36">
        <f t="shared" si="87"/>
        <v>0.58580111568018378</v>
      </c>
      <c r="P1143" s="36">
        <f t="shared" si="88"/>
        <v>5.7217957023070198E-5</v>
      </c>
      <c r="Q1143" s="36">
        <f t="shared" si="89"/>
        <v>0</v>
      </c>
    </row>
    <row r="1144" spans="1:17" x14ac:dyDescent="0.3">
      <c r="A1144" s="29">
        <v>2306636</v>
      </c>
      <c r="B1144" s="1">
        <v>137</v>
      </c>
      <c r="C1144" s="1" t="s">
        <v>30</v>
      </c>
      <c r="D1144" s="1" t="s">
        <v>41</v>
      </c>
      <c r="E1144" s="1" t="s">
        <v>42</v>
      </c>
      <c r="F1144" s="47">
        <v>1071</v>
      </c>
      <c r="G1144" s="34">
        <v>924.71</v>
      </c>
      <c r="H1144" s="1" t="s">
        <v>216</v>
      </c>
      <c r="I1144" s="34">
        <v>7.4561000000000002E-3</v>
      </c>
      <c r="J1144" s="34">
        <v>2679.0430000000001</v>
      </c>
      <c r="K1144" s="35" t="str">
        <f t="shared" si="85"/>
        <v>Strabrechtse Heide &amp; Beuven_H4010A</v>
      </c>
      <c r="L1144" s="36">
        <f>VLOOKUP(D1144,DATA!A:F,5,FALSE)</f>
        <v>1.3726988247862192E-2</v>
      </c>
      <c r="M1144" s="37">
        <f>VLOOKUP(D1144,DATA!A:F,6,FALSE)</f>
        <v>1285.5</v>
      </c>
      <c r="N1144" s="36">
        <f t="shared" si="86"/>
        <v>0.70157297368351568</v>
      </c>
      <c r="O1144" s="36">
        <f t="shared" si="87"/>
        <v>0.70164427936235541</v>
      </c>
      <c r="P1144" s="36">
        <f t="shared" si="88"/>
        <v>7.1305678839728159E-5</v>
      </c>
      <c r="Q1144" s="36">
        <f t="shared" si="89"/>
        <v>0</v>
      </c>
    </row>
    <row r="1145" spans="1:17" x14ac:dyDescent="0.3">
      <c r="A1145" s="29">
        <v>2306637</v>
      </c>
      <c r="B1145" s="1">
        <v>137</v>
      </c>
      <c r="C1145" s="1" t="s">
        <v>30</v>
      </c>
      <c r="D1145" s="1" t="s">
        <v>41</v>
      </c>
      <c r="E1145" s="1" t="s">
        <v>42</v>
      </c>
      <c r="F1145" s="47">
        <v>1071</v>
      </c>
      <c r="G1145" s="34">
        <v>929.21</v>
      </c>
      <c r="H1145" s="1" t="s">
        <v>216</v>
      </c>
      <c r="I1145" s="34">
        <v>7.4278E-3</v>
      </c>
      <c r="J1145" s="34">
        <v>1089.8562999999999</v>
      </c>
      <c r="K1145" s="35" t="str">
        <f t="shared" si="85"/>
        <v>Strabrechtse Heide &amp; Beuven_H4010A</v>
      </c>
      <c r="L1145" s="36">
        <f>VLOOKUP(D1145,DATA!A:F,5,FALSE)</f>
        <v>1.3726988247862192E-2</v>
      </c>
      <c r="M1145" s="37">
        <f>VLOOKUP(D1145,DATA!A:F,6,FALSE)</f>
        <v>1285.5</v>
      </c>
      <c r="N1145" s="36">
        <f t="shared" si="86"/>
        <v>0.7459431789344797</v>
      </c>
      <c r="O1145" s="36">
        <f t="shared" si="87"/>
        <v>0.74601867273471356</v>
      </c>
      <c r="P1145" s="36">
        <f t="shared" si="88"/>
        <v>7.5493800233861208E-5</v>
      </c>
      <c r="Q1145" s="36">
        <f t="shared" si="89"/>
        <v>0</v>
      </c>
    </row>
    <row r="1146" spans="1:17" x14ac:dyDescent="0.3">
      <c r="A1146" s="29">
        <v>2306637</v>
      </c>
      <c r="B1146" s="1">
        <v>137</v>
      </c>
      <c r="C1146" s="1" t="s">
        <v>30</v>
      </c>
      <c r="D1146" s="1" t="s">
        <v>43</v>
      </c>
      <c r="E1146" s="1" t="s">
        <v>44</v>
      </c>
      <c r="F1146" s="47">
        <v>1071</v>
      </c>
      <c r="G1146" s="34">
        <v>929.21</v>
      </c>
      <c r="H1146" s="1" t="s">
        <v>216</v>
      </c>
      <c r="I1146" s="34">
        <v>7.4278E-3</v>
      </c>
      <c r="J1146" s="34">
        <v>298.99167</v>
      </c>
      <c r="K1146" s="35" t="str">
        <f t="shared" si="85"/>
        <v>Strabrechtse Heide &amp; Beuven_H7150</v>
      </c>
      <c r="L1146" s="36">
        <f>VLOOKUP(D1146,DATA!A:F,5,FALSE)</f>
        <v>1.3726988247862192E-2</v>
      </c>
      <c r="M1146" s="37">
        <f>VLOOKUP(D1146,DATA!A:F,6,FALSE)</f>
        <v>1285.5</v>
      </c>
      <c r="N1146" s="36">
        <f t="shared" si="86"/>
        <v>0.7459431789344797</v>
      </c>
      <c r="O1146" s="36">
        <f t="shared" si="87"/>
        <v>0.74601867273471356</v>
      </c>
      <c r="P1146" s="36">
        <f t="shared" si="88"/>
        <v>7.5493800233861208E-5</v>
      </c>
      <c r="Q1146" s="36">
        <f t="shared" si="89"/>
        <v>0</v>
      </c>
    </row>
    <row r="1147" spans="1:17" x14ac:dyDescent="0.3">
      <c r="A1147" s="29">
        <v>2306638</v>
      </c>
      <c r="B1147" s="1">
        <v>137</v>
      </c>
      <c r="C1147" s="1" t="s">
        <v>30</v>
      </c>
      <c r="D1147" s="1" t="s">
        <v>41</v>
      </c>
      <c r="E1147" s="1" t="s">
        <v>42</v>
      </c>
      <c r="F1147" s="47">
        <v>1071</v>
      </c>
      <c r="G1147" s="34">
        <v>983.74</v>
      </c>
      <c r="H1147" s="1" t="s">
        <v>216</v>
      </c>
      <c r="I1147" s="34">
        <v>7.5576000000000003E-3</v>
      </c>
      <c r="J1147" s="34">
        <v>11.031212999999999</v>
      </c>
      <c r="K1147" s="35" t="str">
        <f t="shared" si="85"/>
        <v>Strabrechtse Heide &amp; Beuven_H4010A</v>
      </c>
      <c r="L1147" s="36">
        <f>VLOOKUP(D1147,DATA!A:F,5,FALSE)</f>
        <v>1.3726988247862192E-2</v>
      </c>
      <c r="M1147" s="37">
        <f>VLOOKUP(D1147,DATA!A:F,6,FALSE)</f>
        <v>1285.5</v>
      </c>
      <c r="N1147" s="36">
        <f t="shared" si="86"/>
        <v>1.5638521726556629</v>
      </c>
      <c r="O1147" s="36">
        <f t="shared" si="87"/>
        <v>1.5640118823560381</v>
      </c>
      <c r="P1147" s="36">
        <f t="shared" si="88"/>
        <v>1.5970970037515464E-4</v>
      </c>
      <c r="Q1147" s="36">
        <f t="shared" si="89"/>
        <v>0</v>
      </c>
    </row>
    <row r="1148" spans="1:17" x14ac:dyDescent="0.3">
      <c r="A1148" s="29">
        <v>2306638</v>
      </c>
      <c r="B1148" s="1">
        <v>137</v>
      </c>
      <c r="C1148" s="1" t="s">
        <v>30</v>
      </c>
      <c r="D1148" s="1" t="s">
        <v>31</v>
      </c>
      <c r="E1148" s="1" t="s">
        <v>32</v>
      </c>
      <c r="F1148" s="47">
        <v>1786</v>
      </c>
      <c r="G1148" s="34">
        <v>983.74</v>
      </c>
      <c r="H1148" s="1" t="s">
        <v>216</v>
      </c>
      <c r="I1148" s="34">
        <v>7.5576000000000003E-3</v>
      </c>
      <c r="J1148" s="34">
        <v>131.98903033662</v>
      </c>
      <c r="K1148" s="35" t="str">
        <f t="shared" si="85"/>
        <v>Strabrechtse Heide &amp; Beuven_Lg03</v>
      </c>
      <c r="L1148" s="36">
        <f>VLOOKUP(D1148,DATA!A:F,5,FALSE)</f>
        <v>6.9280917156857415E-3</v>
      </c>
      <c r="M1148" s="37">
        <f>VLOOKUP(D1148,DATA!A:F,6,FALSE)</f>
        <v>2211</v>
      </c>
      <c r="N1148" s="36">
        <f t="shared" si="86"/>
        <v>2.0290498056047688E-2</v>
      </c>
      <c r="O1148" s="36">
        <f t="shared" si="87"/>
        <v>2.029156027360101E-2</v>
      </c>
      <c r="P1148" s="36">
        <f t="shared" si="88"/>
        <v>1.06221755332217E-6</v>
      </c>
      <c r="Q1148" s="36">
        <f t="shared" si="89"/>
        <v>0</v>
      </c>
    </row>
    <row r="1149" spans="1:17" x14ac:dyDescent="0.3">
      <c r="A1149" s="29">
        <v>2306644</v>
      </c>
      <c r="B1149" s="1">
        <v>137</v>
      </c>
      <c r="C1149" s="1" t="s">
        <v>30</v>
      </c>
      <c r="D1149" s="1" t="s">
        <v>41</v>
      </c>
      <c r="E1149" s="1" t="s">
        <v>42</v>
      </c>
      <c r="F1149" s="47">
        <v>1071</v>
      </c>
      <c r="G1149" s="34">
        <v>974.47</v>
      </c>
      <c r="H1149" s="1" t="s">
        <v>216</v>
      </c>
      <c r="I1149" s="34">
        <v>7.1777000000000004E-3</v>
      </c>
      <c r="J1149" s="34">
        <v>872.44145000000003</v>
      </c>
      <c r="K1149" s="35" t="str">
        <f t="shared" si="85"/>
        <v>Strabrechtse Heide &amp; Beuven_H4010A</v>
      </c>
      <c r="L1149" s="36">
        <f>VLOOKUP(D1149,DATA!A:F,5,FALSE)</f>
        <v>1.3726988247862192E-2</v>
      </c>
      <c r="M1149" s="37">
        <f>VLOOKUP(D1149,DATA!A:F,6,FALSE)</f>
        <v>1285.5</v>
      </c>
      <c r="N1149" s="36">
        <f t="shared" si="86"/>
        <v>1.3795719453168889</v>
      </c>
      <c r="O1149" s="36">
        <f t="shared" si="87"/>
        <v>1.3797060032769948</v>
      </c>
      <c r="P1149" s="36">
        <f t="shared" si="88"/>
        <v>1.3405796010590443E-4</v>
      </c>
      <c r="Q1149" s="36">
        <f t="shared" si="89"/>
        <v>0</v>
      </c>
    </row>
    <row r="1150" spans="1:17" x14ac:dyDescent="0.3">
      <c r="A1150" s="29">
        <v>2306648</v>
      </c>
      <c r="B1150" s="1">
        <v>137</v>
      </c>
      <c r="C1150" s="1" t="s">
        <v>30</v>
      </c>
      <c r="D1150" s="1" t="s">
        <v>31</v>
      </c>
      <c r="E1150" s="1" t="s">
        <v>32</v>
      </c>
      <c r="F1150" s="47">
        <v>1786</v>
      </c>
      <c r="G1150" s="34">
        <v>1505.04</v>
      </c>
      <c r="H1150" s="1" t="s">
        <v>216</v>
      </c>
      <c r="I1150" s="34">
        <v>9.0741999999999993E-3</v>
      </c>
      <c r="J1150" s="34">
        <v>14.649964000000001</v>
      </c>
      <c r="K1150" s="35" t="str">
        <f t="shared" si="85"/>
        <v>Strabrechtse Heide &amp; Beuven_Lg03</v>
      </c>
      <c r="L1150" s="36">
        <f>VLOOKUP(D1150,DATA!A:F,5,FALSE)</f>
        <v>6.9280917156857415E-3</v>
      </c>
      <c r="M1150" s="37">
        <f>VLOOKUP(D1150,DATA!A:F,6,FALSE)</f>
        <v>2211</v>
      </c>
      <c r="N1150" s="36">
        <f t="shared" si="86"/>
        <v>0.74581955710402992</v>
      </c>
      <c r="O1150" s="36">
        <f t="shared" si="87"/>
        <v>0.74586609620594879</v>
      </c>
      <c r="P1150" s="36">
        <f t="shared" si="88"/>
        <v>4.6539101918874337E-5</v>
      </c>
      <c r="Q1150" s="36">
        <f t="shared" si="89"/>
        <v>0</v>
      </c>
    </row>
    <row r="1151" spans="1:17" x14ac:dyDescent="0.3">
      <c r="A1151" s="29">
        <v>2308156</v>
      </c>
      <c r="B1151" s="1">
        <v>137</v>
      </c>
      <c r="C1151" s="1" t="s">
        <v>30</v>
      </c>
      <c r="D1151" s="1" t="s">
        <v>41</v>
      </c>
      <c r="E1151" s="1" t="s">
        <v>42</v>
      </c>
      <c r="F1151" s="47">
        <v>1071</v>
      </c>
      <c r="G1151" s="34">
        <v>976.24</v>
      </c>
      <c r="H1151" s="1" t="s">
        <v>216</v>
      </c>
      <c r="I1151" s="34">
        <v>8.3694000000000008E-3</v>
      </c>
      <c r="J1151" s="34">
        <v>1137.5809999999999</v>
      </c>
      <c r="K1151" s="35" t="str">
        <f t="shared" si="85"/>
        <v>Strabrechtse Heide &amp; Beuven_H4010A</v>
      </c>
      <c r="L1151" s="36">
        <f>VLOOKUP(D1151,DATA!A:F,5,FALSE)</f>
        <v>1.3726988247862192E-2</v>
      </c>
      <c r="M1151" s="37">
        <f>VLOOKUP(D1151,DATA!A:F,6,FALSE)</f>
        <v>1285.5</v>
      </c>
      <c r="N1151" s="36">
        <f t="shared" si="86"/>
        <v>1.4130221742661453</v>
      </c>
      <c r="O1151" s="36">
        <f t="shared" si="87"/>
        <v>1.4131822267284162</v>
      </c>
      <c r="P1151" s="36">
        <f t="shared" si="88"/>
        <v>1.6005246227090986E-4</v>
      </c>
      <c r="Q1151" s="36">
        <f t="shared" si="89"/>
        <v>0</v>
      </c>
    </row>
    <row r="1152" spans="1:17" x14ac:dyDescent="0.3">
      <c r="A1152" s="29">
        <v>2308157</v>
      </c>
      <c r="B1152" s="1">
        <v>137</v>
      </c>
      <c r="C1152" s="1" t="s">
        <v>30</v>
      </c>
      <c r="D1152" s="1" t="s">
        <v>43</v>
      </c>
      <c r="E1152" s="1" t="s">
        <v>44</v>
      </c>
      <c r="F1152" s="47">
        <v>1071</v>
      </c>
      <c r="G1152" s="34">
        <v>929.17</v>
      </c>
      <c r="H1152" s="1" t="s">
        <v>216</v>
      </c>
      <c r="I1152" s="34">
        <v>7.9719000000000005E-3</v>
      </c>
      <c r="J1152" s="34">
        <v>976.63800000000003</v>
      </c>
      <c r="K1152" s="35" t="str">
        <f t="shared" si="85"/>
        <v>Strabrechtse Heide &amp; Beuven_H7150</v>
      </c>
      <c r="L1152" s="36">
        <f>VLOOKUP(D1152,DATA!A:F,5,FALSE)</f>
        <v>1.3726988247862192E-2</v>
      </c>
      <c r="M1152" s="37">
        <f>VLOOKUP(D1152,DATA!A:F,6,FALSE)</f>
        <v>1285.5</v>
      </c>
      <c r="N1152" s="36">
        <f t="shared" si="86"/>
        <v>0.74553676197762264</v>
      </c>
      <c r="O1152" s="36">
        <f t="shared" si="87"/>
        <v>0.74561774232224798</v>
      </c>
      <c r="P1152" s="36">
        <f t="shared" si="88"/>
        <v>8.0980344625336542E-5</v>
      </c>
      <c r="Q1152" s="36">
        <f t="shared" si="89"/>
        <v>0</v>
      </c>
    </row>
    <row r="1153" spans="1:17" x14ac:dyDescent="0.3">
      <c r="A1153" s="29">
        <v>2308158</v>
      </c>
      <c r="B1153" s="1">
        <v>137</v>
      </c>
      <c r="C1153" s="1" t="s">
        <v>30</v>
      </c>
      <c r="D1153" s="1" t="s">
        <v>28</v>
      </c>
      <c r="E1153" s="1" t="s">
        <v>29</v>
      </c>
      <c r="F1153" s="47">
        <v>1786</v>
      </c>
      <c r="G1153" s="34">
        <v>1366.74</v>
      </c>
      <c r="H1153" s="1" t="s">
        <v>216</v>
      </c>
      <c r="I1153" s="34">
        <v>1.0526499999999999E-2</v>
      </c>
      <c r="J1153" s="34">
        <v>2616.3171000000002</v>
      </c>
      <c r="K1153" s="35" t="str">
        <f t="shared" si="85"/>
        <v>Strabrechtse Heide &amp; Beuven_H91D0</v>
      </c>
      <c r="L1153" s="36">
        <f>VLOOKUP(D1153,DATA!A:F,5,FALSE)</f>
        <v>6.9280917156857415E-3</v>
      </c>
      <c r="M1153" s="37">
        <f>VLOOKUP(D1153,DATA!A:F,6,FALSE)</f>
        <v>2211</v>
      </c>
      <c r="N1153" s="36">
        <f t="shared" si="86"/>
        <v>0.287417665414061</v>
      </c>
      <c r="O1153" s="36">
        <f t="shared" si="87"/>
        <v>0.28743856688206065</v>
      </c>
      <c r="P1153" s="36">
        <f t="shared" si="88"/>
        <v>2.0901467999656642E-5</v>
      </c>
      <c r="Q1153" s="36">
        <f t="shared" si="89"/>
        <v>0</v>
      </c>
    </row>
    <row r="1154" spans="1:17" x14ac:dyDescent="0.3">
      <c r="A1154" s="29">
        <v>2308158</v>
      </c>
      <c r="B1154" s="1">
        <v>137</v>
      </c>
      <c r="C1154" s="1" t="s">
        <v>30</v>
      </c>
      <c r="D1154" s="1" t="s">
        <v>22</v>
      </c>
      <c r="E1154" s="1" t="s">
        <v>23</v>
      </c>
      <c r="F1154" s="47">
        <v>1857</v>
      </c>
      <c r="G1154" s="34">
        <v>1366.74</v>
      </c>
      <c r="H1154" s="1" t="s">
        <v>216</v>
      </c>
      <c r="I1154" s="34">
        <v>1.0526499999999999E-2</v>
      </c>
      <c r="J1154" s="34">
        <v>0.45645857000000001</v>
      </c>
      <c r="K1154" s="35" t="str">
        <f t="shared" si="85"/>
        <v>Strabrechtse Heide &amp; Beuven_H91E0C</v>
      </c>
      <c r="L1154" s="36">
        <f>VLOOKUP(D1154,DATA!A:F,5,FALSE)</f>
        <v>6.9280917156857415E-3</v>
      </c>
      <c r="M1154" s="37">
        <f>VLOOKUP(D1154,DATA!A:F,6,FALSE)</f>
        <v>2282</v>
      </c>
      <c r="N1154" s="36">
        <f t="shared" si="86"/>
        <v>0.17594285645664012</v>
      </c>
      <c r="O1154" s="36">
        <f t="shared" si="87"/>
        <v>0.17595566560509815</v>
      </c>
      <c r="P1154" s="36">
        <f t="shared" si="88"/>
        <v>1.2809148458026165E-5</v>
      </c>
      <c r="Q1154" s="36">
        <f t="shared" si="89"/>
        <v>0</v>
      </c>
    </row>
    <row r="1155" spans="1:17" x14ac:dyDescent="0.3">
      <c r="A1155" s="29">
        <v>2308161</v>
      </c>
      <c r="B1155" s="1">
        <v>137</v>
      </c>
      <c r="C1155" s="1" t="s">
        <v>30</v>
      </c>
      <c r="D1155" s="1" t="s">
        <v>41</v>
      </c>
      <c r="E1155" s="1" t="s">
        <v>42</v>
      </c>
      <c r="F1155" s="47">
        <v>1071</v>
      </c>
      <c r="G1155" s="34">
        <v>918.3</v>
      </c>
      <c r="H1155" s="1" t="s">
        <v>216</v>
      </c>
      <c r="I1155" s="34">
        <v>7.6474000000000004E-3</v>
      </c>
      <c r="J1155" s="34">
        <v>3256.0446999999999</v>
      </c>
      <c r="K1155" s="35" t="str">
        <f t="shared" ref="K1155:K1218" si="90">_xlfn.CONCAT(C1155,"_",D1155)</f>
        <v>Strabrechtse Heide &amp; Beuven_H4010A</v>
      </c>
      <c r="L1155" s="36">
        <f>VLOOKUP(D1155,DATA!A:F,5,FALSE)</f>
        <v>1.3726988247862192E-2</v>
      </c>
      <c r="M1155" s="37">
        <f>VLOOKUP(D1155,DATA!A:F,6,FALSE)</f>
        <v>1285.5</v>
      </c>
      <c r="N1155" s="36">
        <f t="shared" ref="N1155:N1218" si="91">100/(1+EXP(-L1155*(G1155-M1155)))</f>
        <v>0.64285939754078036</v>
      </c>
      <c r="O1155" s="36">
        <f t="shared" ref="O1155:O1218" si="92">100/(1+EXP(-L1155*((G1155+I1155)-M1155)))</f>
        <v>0.6429264518437372</v>
      </c>
      <c r="P1155" s="36">
        <f t="shared" ref="P1155:P1218" si="93">O1155-N1155</f>
        <v>6.705430295683712E-5</v>
      </c>
      <c r="Q1155" s="36">
        <f t="shared" ref="Q1155:Q1218" si="94">IF(AND(H1155&lt;&gt;"below",I1155&gt;=0.005),J1155*P1155/100,0)</f>
        <v>0</v>
      </c>
    </row>
    <row r="1156" spans="1:17" x14ac:dyDescent="0.3">
      <c r="A1156" s="29">
        <v>2308162</v>
      </c>
      <c r="B1156" s="1">
        <v>137</v>
      </c>
      <c r="C1156" s="1" t="s">
        <v>30</v>
      </c>
      <c r="D1156" s="1" t="s">
        <v>41</v>
      </c>
      <c r="E1156" s="1" t="s">
        <v>42</v>
      </c>
      <c r="F1156" s="47">
        <v>1071</v>
      </c>
      <c r="G1156" s="34">
        <v>923.73</v>
      </c>
      <c r="H1156" s="1" t="s">
        <v>216</v>
      </c>
      <c r="I1156" s="34">
        <v>7.6588999999999997E-3</v>
      </c>
      <c r="J1156" s="34">
        <v>3856.9720000000002</v>
      </c>
      <c r="K1156" s="35" t="str">
        <f t="shared" si="90"/>
        <v>Strabrechtse Heide &amp; Beuven_H4010A</v>
      </c>
      <c r="L1156" s="36">
        <f>VLOOKUP(D1156,DATA!A:F,5,FALSE)</f>
        <v>1.3726988247862192E-2</v>
      </c>
      <c r="M1156" s="37">
        <f>VLOOKUP(D1156,DATA!A:F,6,FALSE)</f>
        <v>1285.5</v>
      </c>
      <c r="N1156" s="36">
        <f t="shared" si="91"/>
        <v>0.6922631943887676</v>
      </c>
      <c r="O1156" s="36">
        <f t="shared" si="92"/>
        <v>0.69233547444823085</v>
      </c>
      <c r="P1156" s="36">
        <f t="shared" si="93"/>
        <v>7.2280059463247781E-5</v>
      </c>
      <c r="Q1156" s="36">
        <f t="shared" si="94"/>
        <v>0</v>
      </c>
    </row>
    <row r="1157" spans="1:17" x14ac:dyDescent="0.3">
      <c r="A1157" s="29">
        <v>2308163</v>
      </c>
      <c r="B1157" s="1">
        <v>137</v>
      </c>
      <c r="C1157" s="1" t="s">
        <v>30</v>
      </c>
      <c r="D1157" s="1" t="s">
        <v>41</v>
      </c>
      <c r="E1157" s="1" t="s">
        <v>42</v>
      </c>
      <c r="F1157" s="47">
        <v>1071</v>
      </c>
      <c r="G1157" s="34">
        <v>916.88</v>
      </c>
      <c r="H1157" s="1" t="s">
        <v>216</v>
      </c>
      <c r="I1157" s="34">
        <v>7.3638999999999996E-3</v>
      </c>
      <c r="J1157" s="34">
        <v>153.84926999999999</v>
      </c>
      <c r="K1157" s="35" t="str">
        <f t="shared" si="90"/>
        <v>Strabrechtse Heide &amp; Beuven_H4010A</v>
      </c>
      <c r="L1157" s="36">
        <f>VLOOKUP(D1157,DATA!A:F,5,FALSE)</f>
        <v>1.3726988247862192E-2</v>
      </c>
      <c r="M1157" s="37">
        <f>VLOOKUP(D1157,DATA!A:F,6,FALSE)</f>
        <v>1285.5</v>
      </c>
      <c r="N1157" s="36">
        <f t="shared" si="91"/>
        <v>0.63052815738462797</v>
      </c>
      <c r="O1157" s="36">
        <f t="shared" si="92"/>
        <v>0.6305914950840511</v>
      </c>
      <c r="P1157" s="36">
        <f t="shared" si="93"/>
        <v>6.3337699423127169E-5</v>
      </c>
      <c r="Q1157" s="36">
        <f t="shared" si="94"/>
        <v>0</v>
      </c>
    </row>
    <row r="1158" spans="1:17" x14ac:dyDescent="0.3">
      <c r="A1158" s="29">
        <v>2308163</v>
      </c>
      <c r="B1158" s="1">
        <v>137</v>
      </c>
      <c r="C1158" s="1" t="s">
        <v>30</v>
      </c>
      <c r="D1158" s="1" t="s">
        <v>43</v>
      </c>
      <c r="E1158" s="1" t="s">
        <v>44</v>
      </c>
      <c r="F1158" s="47">
        <v>1071</v>
      </c>
      <c r="G1158" s="34">
        <v>916.88</v>
      </c>
      <c r="H1158" s="1" t="s">
        <v>216</v>
      </c>
      <c r="I1158" s="34">
        <v>7.3638999999999996E-3</v>
      </c>
      <c r="J1158" s="34">
        <v>1538.9697000000001</v>
      </c>
      <c r="K1158" s="35" t="str">
        <f t="shared" si="90"/>
        <v>Strabrechtse Heide &amp; Beuven_H7150</v>
      </c>
      <c r="L1158" s="36">
        <f>VLOOKUP(D1158,DATA!A:F,5,FALSE)</f>
        <v>1.3726988247862192E-2</v>
      </c>
      <c r="M1158" s="37">
        <f>VLOOKUP(D1158,DATA!A:F,6,FALSE)</f>
        <v>1285.5</v>
      </c>
      <c r="N1158" s="36">
        <f t="shared" si="91"/>
        <v>0.63052815738462797</v>
      </c>
      <c r="O1158" s="36">
        <f t="shared" si="92"/>
        <v>0.6305914950840511</v>
      </c>
      <c r="P1158" s="36">
        <f t="shared" si="93"/>
        <v>6.3337699423127169E-5</v>
      </c>
      <c r="Q1158" s="36">
        <f t="shared" si="94"/>
        <v>0</v>
      </c>
    </row>
    <row r="1159" spans="1:17" x14ac:dyDescent="0.3">
      <c r="A1159" s="29">
        <v>2308164</v>
      </c>
      <c r="B1159" s="1">
        <v>137</v>
      </c>
      <c r="C1159" s="1" t="s">
        <v>30</v>
      </c>
      <c r="D1159" s="1" t="s">
        <v>41</v>
      </c>
      <c r="E1159" s="1" t="s">
        <v>42</v>
      </c>
      <c r="F1159" s="47">
        <v>1071</v>
      </c>
      <c r="G1159" s="34">
        <v>919.53</v>
      </c>
      <c r="H1159" s="1" t="s">
        <v>216</v>
      </c>
      <c r="I1159" s="34">
        <v>7.4741E-3</v>
      </c>
      <c r="J1159" s="34">
        <v>5193.3770000000004</v>
      </c>
      <c r="K1159" s="35" t="str">
        <f t="shared" si="90"/>
        <v>Strabrechtse Heide &amp; Beuven_H4010A</v>
      </c>
      <c r="L1159" s="36">
        <f>VLOOKUP(D1159,DATA!A:F,5,FALSE)</f>
        <v>1.3726988247862192E-2</v>
      </c>
      <c r="M1159" s="37">
        <f>VLOOKUP(D1159,DATA!A:F,6,FALSE)</f>
        <v>1285.5</v>
      </c>
      <c r="N1159" s="36">
        <f t="shared" si="91"/>
        <v>0.65373415133293433</v>
      </c>
      <c r="O1159" s="36">
        <f t="shared" si="92"/>
        <v>0.65380078732605651</v>
      </c>
      <c r="P1159" s="36">
        <f t="shared" si="93"/>
        <v>6.6635993122177162E-5</v>
      </c>
      <c r="Q1159" s="36">
        <f t="shared" si="94"/>
        <v>0</v>
      </c>
    </row>
    <row r="1160" spans="1:17" x14ac:dyDescent="0.3">
      <c r="A1160" s="29">
        <v>2308164</v>
      </c>
      <c r="B1160" s="1">
        <v>137</v>
      </c>
      <c r="C1160" s="1" t="s">
        <v>30</v>
      </c>
      <c r="D1160" s="1" t="s">
        <v>43</v>
      </c>
      <c r="E1160" s="1" t="s">
        <v>44</v>
      </c>
      <c r="F1160" s="47">
        <v>1071</v>
      </c>
      <c r="G1160" s="34">
        <v>919.53</v>
      </c>
      <c r="H1160" s="1" t="s">
        <v>216</v>
      </c>
      <c r="I1160" s="34">
        <v>7.4741E-3</v>
      </c>
      <c r="J1160" s="34">
        <v>250.26181</v>
      </c>
      <c r="K1160" s="35" t="str">
        <f t="shared" si="90"/>
        <v>Strabrechtse Heide &amp; Beuven_H7150</v>
      </c>
      <c r="L1160" s="36">
        <f>VLOOKUP(D1160,DATA!A:F,5,FALSE)</f>
        <v>1.3726988247862192E-2</v>
      </c>
      <c r="M1160" s="37">
        <f>VLOOKUP(D1160,DATA!A:F,6,FALSE)</f>
        <v>1285.5</v>
      </c>
      <c r="N1160" s="36">
        <f t="shared" si="91"/>
        <v>0.65373415133293433</v>
      </c>
      <c r="O1160" s="36">
        <f t="shared" si="92"/>
        <v>0.65380078732605651</v>
      </c>
      <c r="P1160" s="36">
        <f t="shared" si="93"/>
        <v>6.6635993122177162E-5</v>
      </c>
      <c r="Q1160" s="36">
        <f t="shared" si="94"/>
        <v>0</v>
      </c>
    </row>
    <row r="1161" spans="1:17" x14ac:dyDescent="0.3">
      <c r="A1161" s="29">
        <v>2308165</v>
      </c>
      <c r="B1161" s="1">
        <v>137</v>
      </c>
      <c r="C1161" s="1" t="s">
        <v>30</v>
      </c>
      <c r="D1161" s="1" t="s">
        <v>41</v>
      </c>
      <c r="E1161" s="1" t="s">
        <v>42</v>
      </c>
      <c r="F1161" s="47">
        <v>1071</v>
      </c>
      <c r="G1161" s="34">
        <v>923.76</v>
      </c>
      <c r="H1161" s="1" t="s">
        <v>216</v>
      </c>
      <c r="I1161" s="34">
        <v>7.45E-3</v>
      </c>
      <c r="J1161" s="34">
        <v>28.326789999999999</v>
      </c>
      <c r="K1161" s="35" t="str">
        <f t="shared" si="90"/>
        <v>Strabrechtse Heide &amp; Beuven_H4010A</v>
      </c>
      <c r="L1161" s="36">
        <f>VLOOKUP(D1161,DATA!A:F,5,FALSE)</f>
        <v>1.3726988247862192E-2</v>
      </c>
      <c r="M1161" s="37">
        <f>VLOOKUP(D1161,DATA!A:F,6,FALSE)</f>
        <v>1285.5</v>
      </c>
      <c r="N1161" s="36">
        <f t="shared" si="91"/>
        <v>0.6925463590360017</v>
      </c>
      <c r="O1161" s="36">
        <f t="shared" si="92"/>
        <v>0.69261669608291254</v>
      </c>
      <c r="P1161" s="36">
        <f t="shared" si="93"/>
        <v>7.0337046910839973E-5</v>
      </c>
      <c r="Q1161" s="36">
        <f t="shared" si="94"/>
        <v>0</v>
      </c>
    </row>
    <row r="1162" spans="1:17" x14ac:dyDescent="0.3">
      <c r="A1162" s="29">
        <v>2308165</v>
      </c>
      <c r="B1162" s="1">
        <v>137</v>
      </c>
      <c r="C1162" s="1" t="s">
        <v>30</v>
      </c>
      <c r="D1162" s="1" t="s">
        <v>43</v>
      </c>
      <c r="E1162" s="1" t="s">
        <v>44</v>
      </c>
      <c r="F1162" s="47">
        <v>1071</v>
      </c>
      <c r="G1162" s="34">
        <v>923.76</v>
      </c>
      <c r="H1162" s="1" t="s">
        <v>216</v>
      </c>
      <c r="I1162" s="34">
        <v>7.45E-3</v>
      </c>
      <c r="J1162" s="34">
        <v>425.84415000000001</v>
      </c>
      <c r="K1162" s="35" t="str">
        <f t="shared" si="90"/>
        <v>Strabrechtse Heide &amp; Beuven_H7150</v>
      </c>
      <c r="L1162" s="36">
        <f>VLOOKUP(D1162,DATA!A:F,5,FALSE)</f>
        <v>1.3726988247862192E-2</v>
      </c>
      <c r="M1162" s="37">
        <f>VLOOKUP(D1162,DATA!A:F,6,FALSE)</f>
        <v>1285.5</v>
      </c>
      <c r="N1162" s="36">
        <f t="shared" si="91"/>
        <v>0.6925463590360017</v>
      </c>
      <c r="O1162" s="36">
        <f t="shared" si="92"/>
        <v>0.69261669608291254</v>
      </c>
      <c r="P1162" s="36">
        <f t="shared" si="93"/>
        <v>7.0337046910839973E-5</v>
      </c>
      <c r="Q1162" s="36">
        <f t="shared" si="94"/>
        <v>0</v>
      </c>
    </row>
    <row r="1163" spans="1:17" x14ac:dyDescent="0.3">
      <c r="A1163" s="29">
        <v>2308166</v>
      </c>
      <c r="B1163" s="1">
        <v>137</v>
      </c>
      <c r="C1163" s="1" t="s">
        <v>30</v>
      </c>
      <c r="D1163" s="1" t="s">
        <v>41</v>
      </c>
      <c r="E1163" s="1" t="s">
        <v>42</v>
      </c>
      <c r="F1163" s="47">
        <v>1071</v>
      </c>
      <c r="G1163" s="34">
        <v>963.43</v>
      </c>
      <c r="H1163" s="1" t="s">
        <v>216</v>
      </c>
      <c r="I1163" s="34">
        <v>7.6033999999999997E-3</v>
      </c>
      <c r="J1163" s="34">
        <v>2353.4453406754501</v>
      </c>
      <c r="K1163" s="35" t="str">
        <f t="shared" si="90"/>
        <v>Strabrechtse Heide &amp; Beuven_H4010A</v>
      </c>
      <c r="L1163" s="36">
        <f>VLOOKUP(D1163,DATA!A:F,5,FALSE)</f>
        <v>1.3726988247862192E-2</v>
      </c>
      <c r="M1163" s="37">
        <f>VLOOKUP(D1163,DATA!A:F,6,FALSE)</f>
        <v>1285.5</v>
      </c>
      <c r="N1163" s="36">
        <f t="shared" si="91"/>
        <v>1.1878787776001136</v>
      </c>
      <c r="O1163" s="36">
        <f t="shared" si="92"/>
        <v>1.1880012921226946</v>
      </c>
      <c r="P1163" s="36">
        <f t="shared" si="93"/>
        <v>1.2251452258094098E-4</v>
      </c>
      <c r="Q1163" s="36">
        <f t="shared" si="94"/>
        <v>0</v>
      </c>
    </row>
    <row r="1164" spans="1:17" x14ac:dyDescent="0.3">
      <c r="A1164" s="29">
        <v>2308167</v>
      </c>
      <c r="B1164" s="1">
        <v>137</v>
      </c>
      <c r="C1164" s="1" t="s">
        <v>30</v>
      </c>
      <c r="D1164" s="1" t="s">
        <v>31</v>
      </c>
      <c r="E1164" s="1" t="s">
        <v>32</v>
      </c>
      <c r="F1164" s="47">
        <v>1786</v>
      </c>
      <c r="G1164" s="34">
        <v>1026.73</v>
      </c>
      <c r="H1164" s="1" t="s">
        <v>216</v>
      </c>
      <c r="I1164" s="34">
        <v>7.5881000000000004E-3</v>
      </c>
      <c r="J1164" s="34">
        <v>492.51757992010801</v>
      </c>
      <c r="K1164" s="35" t="str">
        <f t="shared" si="90"/>
        <v>Strabrechtse Heide &amp; Beuven_Lg03</v>
      </c>
      <c r="L1164" s="36">
        <f>VLOOKUP(D1164,DATA!A:F,5,FALSE)</f>
        <v>6.9280917156857415E-3</v>
      </c>
      <c r="M1164" s="37">
        <f>VLOOKUP(D1164,DATA!A:F,6,FALSE)</f>
        <v>2211</v>
      </c>
      <c r="N1164" s="36">
        <f t="shared" si="91"/>
        <v>2.7328250090044623E-2</v>
      </c>
      <c r="O1164" s="36">
        <f t="shared" si="92"/>
        <v>2.7329686410036982E-2</v>
      </c>
      <c r="P1164" s="36">
        <f t="shared" si="93"/>
        <v>1.4363199923594916E-6</v>
      </c>
      <c r="Q1164" s="36">
        <f t="shared" si="94"/>
        <v>0</v>
      </c>
    </row>
    <row r="1165" spans="1:17" x14ac:dyDescent="0.3">
      <c r="A1165" s="29">
        <v>2308173</v>
      </c>
      <c r="B1165" s="1">
        <v>137</v>
      </c>
      <c r="C1165" s="1" t="s">
        <v>30</v>
      </c>
      <c r="D1165" s="1" t="s">
        <v>41</v>
      </c>
      <c r="E1165" s="1" t="s">
        <v>42</v>
      </c>
      <c r="F1165" s="47">
        <v>1071</v>
      </c>
      <c r="G1165" s="34">
        <v>938.97</v>
      </c>
      <c r="H1165" s="1" t="s">
        <v>216</v>
      </c>
      <c r="I1165" s="34">
        <v>6.9798999999999998E-3</v>
      </c>
      <c r="J1165" s="34">
        <v>3257.94</v>
      </c>
      <c r="K1165" s="35" t="str">
        <f t="shared" si="90"/>
        <v>Strabrechtse Heide &amp; Beuven_H4010A</v>
      </c>
      <c r="L1165" s="36">
        <f>VLOOKUP(D1165,DATA!A:F,5,FALSE)</f>
        <v>1.3726988247862192E-2</v>
      </c>
      <c r="M1165" s="37">
        <f>VLOOKUP(D1165,DATA!A:F,6,FALSE)</f>
        <v>1285.5</v>
      </c>
      <c r="N1165" s="36">
        <f t="shared" si="91"/>
        <v>0.85197398062042851</v>
      </c>
      <c r="O1165" s="36">
        <f t="shared" si="92"/>
        <v>0.85205491915131726</v>
      </c>
      <c r="P1165" s="36">
        <f t="shared" si="93"/>
        <v>8.0938530888752247E-5</v>
      </c>
      <c r="Q1165" s="36">
        <f t="shared" si="94"/>
        <v>0</v>
      </c>
    </row>
    <row r="1166" spans="1:17" x14ac:dyDescent="0.3">
      <c r="A1166" s="29">
        <v>2309682</v>
      </c>
      <c r="B1166" s="1">
        <v>137</v>
      </c>
      <c r="C1166" s="1" t="s">
        <v>30</v>
      </c>
      <c r="D1166" s="1" t="s">
        <v>31</v>
      </c>
      <c r="E1166" s="1" t="s">
        <v>32</v>
      </c>
      <c r="F1166" s="47">
        <v>1786</v>
      </c>
      <c r="G1166" s="34">
        <v>1069.7</v>
      </c>
      <c r="H1166" s="1" t="s">
        <v>216</v>
      </c>
      <c r="I1166" s="34">
        <v>8.8718000000000009E-3</v>
      </c>
      <c r="J1166" s="34">
        <v>138.44617</v>
      </c>
      <c r="K1166" s="35" t="str">
        <f t="shared" si="90"/>
        <v>Strabrechtse Heide &amp; Beuven_Lg03</v>
      </c>
      <c r="L1166" s="36">
        <f>VLOOKUP(D1166,DATA!A:F,5,FALSE)</f>
        <v>6.9280917156857415E-3</v>
      </c>
      <c r="M1166" s="37">
        <f>VLOOKUP(D1166,DATA!A:F,6,FALSE)</f>
        <v>2211</v>
      </c>
      <c r="N1166" s="36">
        <f t="shared" si="91"/>
        <v>3.6801047581187504E-2</v>
      </c>
      <c r="O1166" s="36">
        <f t="shared" si="92"/>
        <v>3.6803308781492843E-2</v>
      </c>
      <c r="P1166" s="36">
        <f t="shared" si="93"/>
        <v>2.2612003053382179E-6</v>
      </c>
      <c r="Q1166" s="36">
        <f t="shared" si="94"/>
        <v>0</v>
      </c>
    </row>
    <row r="1167" spans="1:17" x14ac:dyDescent="0.3">
      <c r="A1167" s="29">
        <v>2309685</v>
      </c>
      <c r="B1167" s="1">
        <v>137</v>
      </c>
      <c r="C1167" s="1" t="s">
        <v>30</v>
      </c>
      <c r="D1167" s="1" t="s">
        <v>41</v>
      </c>
      <c r="E1167" s="1" t="s">
        <v>42</v>
      </c>
      <c r="F1167" s="47">
        <v>1071</v>
      </c>
      <c r="G1167" s="34">
        <v>978.92</v>
      </c>
      <c r="H1167" s="1" t="s">
        <v>216</v>
      </c>
      <c r="I1167" s="34">
        <v>8.4620000000000008E-3</v>
      </c>
      <c r="J1167" s="34">
        <v>142.60484</v>
      </c>
      <c r="K1167" s="35" t="str">
        <f t="shared" si="90"/>
        <v>Strabrechtse Heide &amp; Beuven_H4010A</v>
      </c>
      <c r="L1167" s="36">
        <f>VLOOKUP(D1167,DATA!A:F,5,FALSE)</f>
        <v>1.3726988247862192E-2</v>
      </c>
      <c r="M1167" s="37">
        <f>VLOOKUP(D1167,DATA!A:F,6,FALSE)</f>
        <v>1285.5</v>
      </c>
      <c r="N1167" s="36">
        <f t="shared" si="91"/>
        <v>1.4651970783554833</v>
      </c>
      <c r="O1167" s="36">
        <f t="shared" si="92"/>
        <v>1.4653647881641831</v>
      </c>
      <c r="P1167" s="36">
        <f t="shared" si="93"/>
        <v>1.677098086998452E-4</v>
      </c>
      <c r="Q1167" s="36">
        <f t="shared" si="94"/>
        <v>0</v>
      </c>
    </row>
    <row r="1168" spans="1:17" x14ac:dyDescent="0.3">
      <c r="A1168" s="29">
        <v>2309686</v>
      </c>
      <c r="B1168" s="1">
        <v>137</v>
      </c>
      <c r="C1168" s="1" t="s">
        <v>30</v>
      </c>
      <c r="D1168" s="1" t="s">
        <v>43</v>
      </c>
      <c r="E1168" s="1" t="s">
        <v>44</v>
      </c>
      <c r="F1168" s="47">
        <v>1071</v>
      </c>
      <c r="G1168" s="34">
        <v>942.84</v>
      </c>
      <c r="H1168" s="1" t="s">
        <v>216</v>
      </c>
      <c r="I1168" s="34">
        <v>8.1315999999999992E-3</v>
      </c>
      <c r="J1168" s="34">
        <v>1222.6679999999999</v>
      </c>
      <c r="K1168" s="35" t="str">
        <f t="shared" si="90"/>
        <v>Strabrechtse Heide &amp; Beuven_H7150</v>
      </c>
      <c r="L1168" s="36">
        <f>VLOOKUP(D1168,DATA!A:F,5,FALSE)</f>
        <v>1.3726988247862192E-2</v>
      </c>
      <c r="M1168" s="37">
        <f>VLOOKUP(D1168,DATA!A:F,6,FALSE)</f>
        <v>1285.5</v>
      </c>
      <c r="N1168" s="36">
        <f t="shared" si="91"/>
        <v>0.89804008398878532</v>
      </c>
      <c r="O1168" s="36">
        <f t="shared" si="92"/>
        <v>0.89813943059545753</v>
      </c>
      <c r="P1168" s="36">
        <f t="shared" si="93"/>
        <v>9.9346606672212623E-5</v>
      </c>
      <c r="Q1168" s="36">
        <f t="shared" si="94"/>
        <v>0</v>
      </c>
    </row>
    <row r="1169" spans="1:17" x14ac:dyDescent="0.3">
      <c r="A1169" s="29">
        <v>2309690</v>
      </c>
      <c r="B1169" s="1">
        <v>137</v>
      </c>
      <c r="C1169" s="1" t="s">
        <v>30</v>
      </c>
      <c r="D1169" s="1" t="s">
        <v>41</v>
      </c>
      <c r="E1169" s="1" t="s">
        <v>42</v>
      </c>
      <c r="F1169" s="47">
        <v>1071</v>
      </c>
      <c r="G1169" s="34">
        <v>926.54</v>
      </c>
      <c r="H1169" s="1" t="s">
        <v>216</v>
      </c>
      <c r="I1169" s="34">
        <v>7.6923E-3</v>
      </c>
      <c r="J1169" s="34">
        <v>2171.0369999999998</v>
      </c>
      <c r="K1169" s="35" t="str">
        <f t="shared" si="90"/>
        <v>Strabrechtse Heide &amp; Beuven_H4010A</v>
      </c>
      <c r="L1169" s="36">
        <f>VLOOKUP(D1169,DATA!A:F,5,FALSE)</f>
        <v>1.3726988247862192E-2</v>
      </c>
      <c r="M1169" s="37">
        <f>VLOOKUP(D1169,DATA!A:F,6,FALSE)</f>
        <v>1285.5</v>
      </c>
      <c r="N1169" s="36">
        <f t="shared" si="91"/>
        <v>0.71929161070483483</v>
      </c>
      <c r="O1169" s="36">
        <f t="shared" si="92"/>
        <v>0.71936701983598483</v>
      </c>
      <c r="P1169" s="36">
        <f t="shared" si="93"/>
        <v>7.5409131150006026E-5</v>
      </c>
      <c r="Q1169" s="36">
        <f t="shared" si="94"/>
        <v>0</v>
      </c>
    </row>
    <row r="1170" spans="1:17" x14ac:dyDescent="0.3">
      <c r="A1170" s="29">
        <v>2309690</v>
      </c>
      <c r="B1170" s="1">
        <v>137</v>
      </c>
      <c r="C1170" s="1" t="s">
        <v>30</v>
      </c>
      <c r="D1170" s="1" t="s">
        <v>43</v>
      </c>
      <c r="E1170" s="1" t="s">
        <v>44</v>
      </c>
      <c r="F1170" s="47">
        <v>1071</v>
      </c>
      <c r="G1170" s="34">
        <v>926.54</v>
      </c>
      <c r="H1170" s="1" t="s">
        <v>216</v>
      </c>
      <c r="I1170" s="34">
        <v>7.6923E-3</v>
      </c>
      <c r="J1170" s="34">
        <v>2517.4540000000002</v>
      </c>
      <c r="K1170" s="35" t="str">
        <f t="shared" si="90"/>
        <v>Strabrechtse Heide &amp; Beuven_H7150</v>
      </c>
      <c r="L1170" s="36">
        <f>VLOOKUP(D1170,DATA!A:F,5,FALSE)</f>
        <v>1.3726988247862192E-2</v>
      </c>
      <c r="M1170" s="37">
        <f>VLOOKUP(D1170,DATA!A:F,6,FALSE)</f>
        <v>1285.5</v>
      </c>
      <c r="N1170" s="36">
        <f t="shared" si="91"/>
        <v>0.71929161070483483</v>
      </c>
      <c r="O1170" s="36">
        <f t="shared" si="92"/>
        <v>0.71936701983598483</v>
      </c>
      <c r="P1170" s="36">
        <f t="shared" si="93"/>
        <v>7.5409131150006026E-5</v>
      </c>
      <c r="Q1170" s="36">
        <f t="shared" si="94"/>
        <v>0</v>
      </c>
    </row>
    <row r="1171" spans="1:17" x14ac:dyDescent="0.3">
      <c r="A1171" s="29">
        <v>2309691</v>
      </c>
      <c r="B1171" s="1">
        <v>137</v>
      </c>
      <c r="C1171" s="1" t="s">
        <v>30</v>
      </c>
      <c r="D1171" s="1" t="s">
        <v>41</v>
      </c>
      <c r="E1171" s="1" t="s">
        <v>42</v>
      </c>
      <c r="F1171" s="47">
        <v>1071</v>
      </c>
      <c r="G1171" s="34">
        <v>923.25</v>
      </c>
      <c r="H1171" s="1" t="s">
        <v>216</v>
      </c>
      <c r="I1171" s="34">
        <v>7.6861000000000004E-3</v>
      </c>
      <c r="J1171" s="34">
        <v>2783.1790000000001</v>
      </c>
      <c r="K1171" s="35" t="str">
        <f t="shared" si="90"/>
        <v>Strabrechtse Heide &amp; Beuven_H4010A</v>
      </c>
      <c r="L1171" s="36">
        <f>VLOOKUP(D1171,DATA!A:F,5,FALSE)</f>
        <v>1.3726988247862192E-2</v>
      </c>
      <c r="M1171" s="37">
        <f>VLOOKUP(D1171,DATA!A:F,6,FALSE)</f>
        <v>1285.5</v>
      </c>
      <c r="N1171" s="36">
        <f t="shared" si="91"/>
        <v>0.68774816498495805</v>
      </c>
      <c r="O1171" s="36">
        <f t="shared" si="92"/>
        <v>0.68782023193749842</v>
      </c>
      <c r="P1171" s="36">
        <f t="shared" si="93"/>
        <v>7.2066952540361662E-5</v>
      </c>
      <c r="Q1171" s="36">
        <f t="shared" si="94"/>
        <v>0</v>
      </c>
    </row>
    <row r="1172" spans="1:17" x14ac:dyDescent="0.3">
      <c r="A1172" s="29">
        <v>2309691</v>
      </c>
      <c r="B1172" s="1">
        <v>137</v>
      </c>
      <c r="C1172" s="1" t="s">
        <v>30</v>
      </c>
      <c r="D1172" s="1" t="s">
        <v>43</v>
      </c>
      <c r="E1172" s="1" t="s">
        <v>44</v>
      </c>
      <c r="F1172" s="47">
        <v>1071</v>
      </c>
      <c r="G1172" s="34">
        <v>923.25</v>
      </c>
      <c r="H1172" s="1" t="s">
        <v>216</v>
      </c>
      <c r="I1172" s="34">
        <v>7.6861000000000004E-3</v>
      </c>
      <c r="J1172" s="34">
        <v>2.7797915999999998</v>
      </c>
      <c r="K1172" s="35" t="str">
        <f t="shared" si="90"/>
        <v>Strabrechtse Heide &amp; Beuven_H7150</v>
      </c>
      <c r="L1172" s="36">
        <f>VLOOKUP(D1172,DATA!A:F,5,FALSE)</f>
        <v>1.3726988247862192E-2</v>
      </c>
      <c r="M1172" s="37">
        <f>VLOOKUP(D1172,DATA!A:F,6,FALSE)</f>
        <v>1285.5</v>
      </c>
      <c r="N1172" s="36">
        <f t="shared" si="91"/>
        <v>0.68774816498495805</v>
      </c>
      <c r="O1172" s="36">
        <f t="shared" si="92"/>
        <v>0.68782023193749842</v>
      </c>
      <c r="P1172" s="36">
        <f t="shared" si="93"/>
        <v>7.2066952540361662E-5</v>
      </c>
      <c r="Q1172" s="36">
        <f t="shared" si="94"/>
        <v>0</v>
      </c>
    </row>
    <row r="1173" spans="1:17" x14ac:dyDescent="0.3">
      <c r="A1173" s="29">
        <v>2309692</v>
      </c>
      <c r="B1173" s="1">
        <v>137</v>
      </c>
      <c r="C1173" s="1" t="s">
        <v>30</v>
      </c>
      <c r="D1173" s="1" t="s">
        <v>41</v>
      </c>
      <c r="E1173" s="1" t="s">
        <v>42</v>
      </c>
      <c r="F1173" s="47">
        <v>1071</v>
      </c>
      <c r="G1173" s="34">
        <v>920.99</v>
      </c>
      <c r="H1173" s="1" t="s">
        <v>216</v>
      </c>
      <c r="I1173" s="34">
        <v>7.6541999999999999E-3</v>
      </c>
      <c r="J1173" s="34">
        <v>1393.8701000000001</v>
      </c>
      <c r="K1173" s="35" t="str">
        <f t="shared" si="90"/>
        <v>Strabrechtse Heide &amp; Beuven_H4010A</v>
      </c>
      <c r="L1173" s="36">
        <f>VLOOKUP(D1173,DATA!A:F,5,FALSE)</f>
        <v>1.3726988247862192E-2</v>
      </c>
      <c r="M1173" s="37">
        <f>VLOOKUP(D1173,DATA!A:F,6,FALSE)</f>
        <v>1285.5</v>
      </c>
      <c r="N1173" s="36">
        <f t="shared" si="91"/>
        <v>0.66687981667374563</v>
      </c>
      <c r="O1173" s="36">
        <f t="shared" si="92"/>
        <v>0.66694942148019021</v>
      </c>
      <c r="P1173" s="36">
        <f t="shared" si="93"/>
        <v>6.9604806444578671E-5</v>
      </c>
      <c r="Q1173" s="36">
        <f t="shared" si="94"/>
        <v>0</v>
      </c>
    </row>
    <row r="1174" spans="1:17" x14ac:dyDescent="0.3">
      <c r="A1174" s="29">
        <v>2309693</v>
      </c>
      <c r="B1174" s="1">
        <v>137</v>
      </c>
      <c r="C1174" s="1" t="s">
        <v>30</v>
      </c>
      <c r="D1174" s="1" t="s">
        <v>41</v>
      </c>
      <c r="E1174" s="1" t="s">
        <v>42</v>
      </c>
      <c r="F1174" s="47">
        <v>1071</v>
      </c>
      <c r="G1174" s="34">
        <v>918.14</v>
      </c>
      <c r="H1174" s="1" t="s">
        <v>216</v>
      </c>
      <c r="I1174" s="34">
        <v>7.5265999999999996E-3</v>
      </c>
      <c r="J1174" s="34">
        <v>3497.7296999999999</v>
      </c>
      <c r="K1174" s="35" t="str">
        <f t="shared" si="90"/>
        <v>Strabrechtse Heide &amp; Beuven_H4010A</v>
      </c>
      <c r="L1174" s="36">
        <f>VLOOKUP(D1174,DATA!A:F,5,FALSE)</f>
        <v>1.3726988247862192E-2</v>
      </c>
      <c r="M1174" s="37">
        <f>VLOOKUP(D1174,DATA!A:F,6,FALSE)</f>
        <v>1285.5</v>
      </c>
      <c r="N1174" s="36">
        <f t="shared" si="91"/>
        <v>0.64145807014005729</v>
      </c>
      <c r="O1174" s="36">
        <f t="shared" si="92"/>
        <v>0.6415239222551411</v>
      </c>
      <c r="P1174" s="36">
        <f t="shared" si="93"/>
        <v>6.5852115083808727E-5</v>
      </c>
      <c r="Q1174" s="36">
        <f t="shared" si="94"/>
        <v>0</v>
      </c>
    </row>
    <row r="1175" spans="1:17" x14ac:dyDescent="0.3">
      <c r="A1175" s="29">
        <v>2309693</v>
      </c>
      <c r="B1175" s="1">
        <v>137</v>
      </c>
      <c r="C1175" s="1" t="s">
        <v>30</v>
      </c>
      <c r="D1175" s="1" t="s">
        <v>43</v>
      </c>
      <c r="E1175" s="1" t="s">
        <v>44</v>
      </c>
      <c r="F1175" s="47">
        <v>1071</v>
      </c>
      <c r="G1175" s="34">
        <v>918.14</v>
      </c>
      <c r="H1175" s="1" t="s">
        <v>216</v>
      </c>
      <c r="I1175" s="34">
        <v>7.5265999999999996E-3</v>
      </c>
      <c r="J1175" s="34">
        <v>4096.3540000000003</v>
      </c>
      <c r="K1175" s="35" t="str">
        <f t="shared" si="90"/>
        <v>Strabrechtse Heide &amp; Beuven_H7150</v>
      </c>
      <c r="L1175" s="36">
        <f>VLOOKUP(D1175,DATA!A:F,5,FALSE)</f>
        <v>1.3726988247862192E-2</v>
      </c>
      <c r="M1175" s="37">
        <f>VLOOKUP(D1175,DATA!A:F,6,FALSE)</f>
        <v>1285.5</v>
      </c>
      <c r="N1175" s="36">
        <f t="shared" si="91"/>
        <v>0.64145807014005729</v>
      </c>
      <c r="O1175" s="36">
        <f t="shared" si="92"/>
        <v>0.6415239222551411</v>
      </c>
      <c r="P1175" s="36">
        <f t="shared" si="93"/>
        <v>6.5852115083808727E-5</v>
      </c>
      <c r="Q1175" s="36">
        <f t="shared" si="94"/>
        <v>0</v>
      </c>
    </row>
    <row r="1176" spans="1:17" x14ac:dyDescent="0.3">
      <c r="A1176" s="29">
        <v>2309694</v>
      </c>
      <c r="B1176" s="1">
        <v>137</v>
      </c>
      <c r="C1176" s="1" t="s">
        <v>30</v>
      </c>
      <c r="D1176" s="1" t="s">
        <v>41</v>
      </c>
      <c r="E1176" s="1" t="s">
        <v>42</v>
      </c>
      <c r="F1176" s="47">
        <v>1071</v>
      </c>
      <c r="G1176" s="34">
        <v>919.91</v>
      </c>
      <c r="H1176" s="1" t="s">
        <v>216</v>
      </c>
      <c r="I1176" s="34">
        <v>7.4964000000000003E-3</v>
      </c>
      <c r="J1176" s="34">
        <v>1446.3804</v>
      </c>
      <c r="K1176" s="35" t="str">
        <f t="shared" si="90"/>
        <v>Strabrechtse Heide &amp; Beuven_H4010A</v>
      </c>
      <c r="L1176" s="36">
        <f>VLOOKUP(D1176,DATA!A:F,5,FALSE)</f>
        <v>1.3726988247862192E-2</v>
      </c>
      <c r="M1176" s="37">
        <f>VLOOKUP(D1176,DATA!A:F,6,FALSE)</f>
        <v>1285.5</v>
      </c>
      <c r="N1176" s="36">
        <f t="shared" si="91"/>
        <v>0.65713063804124527</v>
      </c>
      <c r="O1176" s="36">
        <f t="shared" si="92"/>
        <v>0.65719781780641562</v>
      </c>
      <c r="P1176" s="36">
        <f t="shared" si="93"/>
        <v>6.7179765170344297E-5</v>
      </c>
      <c r="Q1176" s="36">
        <f t="shared" si="94"/>
        <v>0</v>
      </c>
    </row>
    <row r="1177" spans="1:17" x14ac:dyDescent="0.3">
      <c r="A1177" s="29">
        <v>2309694</v>
      </c>
      <c r="B1177" s="1">
        <v>137</v>
      </c>
      <c r="C1177" s="1" t="s">
        <v>30</v>
      </c>
      <c r="D1177" s="1" t="s">
        <v>43</v>
      </c>
      <c r="E1177" s="1" t="s">
        <v>44</v>
      </c>
      <c r="F1177" s="47">
        <v>1071</v>
      </c>
      <c r="G1177" s="34">
        <v>919.91</v>
      </c>
      <c r="H1177" s="1" t="s">
        <v>216</v>
      </c>
      <c r="I1177" s="34">
        <v>7.4964000000000003E-3</v>
      </c>
      <c r="J1177" s="34">
        <v>636.49805000000003</v>
      </c>
      <c r="K1177" s="35" t="str">
        <f t="shared" si="90"/>
        <v>Strabrechtse Heide &amp; Beuven_H7150</v>
      </c>
      <c r="L1177" s="36">
        <f>VLOOKUP(D1177,DATA!A:F,5,FALSE)</f>
        <v>1.3726988247862192E-2</v>
      </c>
      <c r="M1177" s="37">
        <f>VLOOKUP(D1177,DATA!A:F,6,FALSE)</f>
        <v>1285.5</v>
      </c>
      <c r="N1177" s="36">
        <f t="shared" si="91"/>
        <v>0.65713063804124527</v>
      </c>
      <c r="O1177" s="36">
        <f t="shared" si="92"/>
        <v>0.65719781780641562</v>
      </c>
      <c r="P1177" s="36">
        <f t="shared" si="93"/>
        <v>6.7179765170344297E-5</v>
      </c>
      <c r="Q1177" s="36">
        <f t="shared" si="94"/>
        <v>0</v>
      </c>
    </row>
    <row r="1178" spans="1:17" x14ac:dyDescent="0.3">
      <c r="A1178" s="29">
        <v>2309697</v>
      </c>
      <c r="B1178" s="1">
        <v>137</v>
      </c>
      <c r="C1178" s="1" t="s">
        <v>30</v>
      </c>
      <c r="D1178" s="1" t="s">
        <v>31</v>
      </c>
      <c r="E1178" s="1" t="s">
        <v>32</v>
      </c>
      <c r="F1178" s="47">
        <v>1786</v>
      </c>
      <c r="G1178" s="34">
        <v>954.57</v>
      </c>
      <c r="H1178" s="1" t="s">
        <v>216</v>
      </c>
      <c r="I1178" s="34">
        <v>7.0296000000000004E-3</v>
      </c>
      <c r="J1178" s="34">
        <v>86.693791197811194</v>
      </c>
      <c r="K1178" s="35" t="str">
        <f t="shared" si="90"/>
        <v>Strabrechtse Heide &amp; Beuven_Lg03</v>
      </c>
      <c r="L1178" s="36">
        <f>VLOOKUP(D1178,DATA!A:F,5,FALSE)</f>
        <v>6.9280917156857415E-3</v>
      </c>
      <c r="M1178" s="37">
        <f>VLOOKUP(D1178,DATA!A:F,6,FALSE)</f>
        <v>2211</v>
      </c>
      <c r="N1178" s="36">
        <f t="shared" si="91"/>
        <v>1.6578346123358217E-2</v>
      </c>
      <c r="O1178" s="36">
        <f t="shared" si="92"/>
        <v>1.6579153403020543E-2</v>
      </c>
      <c r="P1178" s="36">
        <f t="shared" si="93"/>
        <v>8.0727966232652104E-7</v>
      </c>
      <c r="Q1178" s="36">
        <f t="shared" si="94"/>
        <v>0</v>
      </c>
    </row>
    <row r="1179" spans="1:17" x14ac:dyDescent="0.3">
      <c r="A1179" s="29">
        <v>2309700</v>
      </c>
      <c r="B1179" s="1">
        <v>137</v>
      </c>
      <c r="C1179" s="1" t="s">
        <v>30</v>
      </c>
      <c r="D1179" s="1" t="s">
        <v>41</v>
      </c>
      <c r="E1179" s="1" t="s">
        <v>42</v>
      </c>
      <c r="F1179" s="47">
        <v>1071</v>
      </c>
      <c r="G1179" s="34">
        <v>983.42</v>
      </c>
      <c r="H1179" s="1" t="s">
        <v>216</v>
      </c>
      <c r="I1179" s="34">
        <v>7.2306999999999996E-3</v>
      </c>
      <c r="J1179" s="34">
        <v>952.43420000000003</v>
      </c>
      <c r="K1179" s="35" t="str">
        <f t="shared" si="90"/>
        <v>Strabrechtse Heide &amp; Beuven_H4010A</v>
      </c>
      <c r="L1179" s="36">
        <f>VLOOKUP(D1179,DATA!A:F,5,FALSE)</f>
        <v>1.3726988247862192E-2</v>
      </c>
      <c r="M1179" s="37">
        <f>VLOOKUP(D1179,DATA!A:F,6,FALSE)</f>
        <v>1285.5</v>
      </c>
      <c r="N1179" s="36">
        <f t="shared" si="91"/>
        <v>1.5571045340039533</v>
      </c>
      <c r="O1179" s="36">
        <f t="shared" si="92"/>
        <v>1.5572566863437458</v>
      </c>
      <c r="P1179" s="36">
        <f t="shared" si="93"/>
        <v>1.5215233979248843E-4</v>
      </c>
      <c r="Q1179" s="36">
        <f t="shared" si="94"/>
        <v>0</v>
      </c>
    </row>
    <row r="1180" spans="1:17" x14ac:dyDescent="0.3">
      <c r="A1180" s="29">
        <v>2309701</v>
      </c>
      <c r="B1180" s="1">
        <v>137</v>
      </c>
      <c r="C1180" s="1" t="s">
        <v>30</v>
      </c>
      <c r="D1180" s="1" t="s">
        <v>41</v>
      </c>
      <c r="E1180" s="1" t="s">
        <v>42</v>
      </c>
      <c r="F1180" s="47">
        <v>1071</v>
      </c>
      <c r="G1180" s="34">
        <v>970.55</v>
      </c>
      <c r="H1180" s="1" t="s">
        <v>216</v>
      </c>
      <c r="I1180" s="34">
        <v>6.9508E-3</v>
      </c>
      <c r="J1180" s="34">
        <v>861.06389999999999</v>
      </c>
      <c r="K1180" s="35" t="str">
        <f t="shared" si="90"/>
        <v>Strabrechtse Heide &amp; Beuven_H4010A</v>
      </c>
      <c r="L1180" s="36">
        <f>VLOOKUP(D1180,DATA!A:F,5,FALSE)</f>
        <v>1.3726988247862192E-2</v>
      </c>
      <c r="M1180" s="37">
        <f>VLOOKUP(D1180,DATA!A:F,6,FALSE)</f>
        <v>1285.5</v>
      </c>
      <c r="N1180" s="36">
        <f t="shared" si="91"/>
        <v>1.3082448889046554</v>
      </c>
      <c r="O1180" s="36">
        <f t="shared" si="92"/>
        <v>1.3083680859097395</v>
      </c>
      <c r="P1180" s="36">
        <f t="shared" si="93"/>
        <v>1.2319700508411913E-4</v>
      </c>
      <c r="Q1180" s="36">
        <f t="shared" si="94"/>
        <v>0</v>
      </c>
    </row>
    <row r="1181" spans="1:17" x14ac:dyDescent="0.3">
      <c r="A1181" s="29">
        <v>2309701</v>
      </c>
      <c r="B1181" s="1">
        <v>137</v>
      </c>
      <c r="C1181" s="1" t="s">
        <v>30</v>
      </c>
      <c r="D1181" s="1" t="s">
        <v>31</v>
      </c>
      <c r="E1181" s="1" t="s">
        <v>32</v>
      </c>
      <c r="F1181" s="47">
        <v>1786</v>
      </c>
      <c r="G1181" s="34">
        <v>970.55</v>
      </c>
      <c r="H1181" s="1" t="s">
        <v>216</v>
      </c>
      <c r="I1181" s="34">
        <v>6.9508E-3</v>
      </c>
      <c r="J1181" s="34">
        <v>98.880660000000006</v>
      </c>
      <c r="K1181" s="35" t="str">
        <f t="shared" si="90"/>
        <v>Strabrechtse Heide &amp; Beuven_Lg03</v>
      </c>
      <c r="L1181" s="36">
        <f>VLOOKUP(D1181,DATA!A:F,5,FALSE)</f>
        <v>6.9280917156857415E-3</v>
      </c>
      <c r="M1181" s="37">
        <f>VLOOKUP(D1181,DATA!A:F,6,FALSE)</f>
        <v>2211</v>
      </c>
      <c r="N1181" s="36">
        <f t="shared" si="91"/>
        <v>1.8518845525576675E-2</v>
      </c>
      <c r="O1181" s="36">
        <f t="shared" si="92"/>
        <v>1.8519737171337432E-2</v>
      </c>
      <c r="P1181" s="36">
        <f t="shared" si="93"/>
        <v>8.9164576075675961E-7</v>
      </c>
      <c r="Q1181" s="36">
        <f t="shared" si="94"/>
        <v>0</v>
      </c>
    </row>
    <row r="1182" spans="1:17" x14ac:dyDescent="0.3">
      <c r="A1182" s="29">
        <v>2309702</v>
      </c>
      <c r="B1182" s="1">
        <v>137</v>
      </c>
      <c r="C1182" s="1" t="s">
        <v>30</v>
      </c>
      <c r="D1182" s="1" t="s">
        <v>41</v>
      </c>
      <c r="E1182" s="1" t="s">
        <v>42</v>
      </c>
      <c r="F1182" s="47">
        <v>1071</v>
      </c>
      <c r="G1182" s="34">
        <v>945.36</v>
      </c>
      <c r="H1182" s="1" t="s">
        <v>216</v>
      </c>
      <c r="I1182" s="34">
        <v>6.9256999999999999E-3</v>
      </c>
      <c r="J1182" s="34">
        <v>1792.4264000000001</v>
      </c>
      <c r="K1182" s="35" t="str">
        <f t="shared" si="90"/>
        <v>Strabrechtse Heide &amp; Beuven_H4010A</v>
      </c>
      <c r="L1182" s="36">
        <f>VLOOKUP(D1182,DATA!A:F,5,FALSE)</f>
        <v>1.3726988247862192E-2</v>
      </c>
      <c r="M1182" s="37">
        <f>VLOOKUP(D1182,DATA!A:F,6,FALSE)</f>
        <v>1285.5</v>
      </c>
      <c r="N1182" s="36">
        <f t="shared" si="91"/>
        <v>0.92935489017848638</v>
      </c>
      <c r="O1182" s="36">
        <f t="shared" si="92"/>
        <v>0.92944242599297577</v>
      </c>
      <c r="P1182" s="36">
        <f t="shared" si="93"/>
        <v>8.7535814489392294E-5</v>
      </c>
      <c r="Q1182" s="36">
        <f t="shared" si="94"/>
        <v>0</v>
      </c>
    </row>
    <row r="1183" spans="1:17" x14ac:dyDescent="0.3">
      <c r="A1183" s="29">
        <v>2309702</v>
      </c>
      <c r="B1183" s="1">
        <v>137</v>
      </c>
      <c r="C1183" s="1" t="s">
        <v>30</v>
      </c>
      <c r="D1183" s="1" t="s">
        <v>43</v>
      </c>
      <c r="E1183" s="1" t="s">
        <v>44</v>
      </c>
      <c r="F1183" s="47">
        <v>1071</v>
      </c>
      <c r="G1183" s="34">
        <v>945.36</v>
      </c>
      <c r="H1183" s="1" t="s">
        <v>216</v>
      </c>
      <c r="I1183" s="34">
        <v>6.9256999999999999E-3</v>
      </c>
      <c r="J1183" s="34">
        <v>747.67335000000003</v>
      </c>
      <c r="K1183" s="35" t="str">
        <f t="shared" si="90"/>
        <v>Strabrechtse Heide &amp; Beuven_H7150</v>
      </c>
      <c r="L1183" s="36">
        <f>VLOOKUP(D1183,DATA!A:F,5,FALSE)</f>
        <v>1.3726988247862192E-2</v>
      </c>
      <c r="M1183" s="37">
        <f>VLOOKUP(D1183,DATA!A:F,6,FALSE)</f>
        <v>1285.5</v>
      </c>
      <c r="N1183" s="36">
        <f t="shared" si="91"/>
        <v>0.92935489017848638</v>
      </c>
      <c r="O1183" s="36">
        <f t="shared" si="92"/>
        <v>0.92944242599297577</v>
      </c>
      <c r="P1183" s="36">
        <f t="shared" si="93"/>
        <v>8.7535814489392294E-5</v>
      </c>
      <c r="Q1183" s="36">
        <f t="shared" si="94"/>
        <v>0</v>
      </c>
    </row>
    <row r="1184" spans="1:17" x14ac:dyDescent="0.3">
      <c r="A1184" s="29">
        <v>2309703</v>
      </c>
      <c r="B1184" s="1">
        <v>137</v>
      </c>
      <c r="C1184" s="1" t="s">
        <v>30</v>
      </c>
      <c r="D1184" s="1" t="s">
        <v>31</v>
      </c>
      <c r="E1184" s="1" t="s">
        <v>32</v>
      </c>
      <c r="F1184" s="47">
        <v>1786</v>
      </c>
      <c r="G1184" s="34">
        <v>1081.02</v>
      </c>
      <c r="H1184" s="1" t="s">
        <v>216</v>
      </c>
      <c r="I1184" s="34">
        <v>7.7445999999999999E-3</v>
      </c>
      <c r="J1184" s="34">
        <v>499.49997000000002</v>
      </c>
      <c r="K1184" s="35" t="str">
        <f t="shared" si="90"/>
        <v>Strabrechtse Heide &amp; Beuven_Lg03</v>
      </c>
      <c r="L1184" s="36">
        <f>VLOOKUP(D1184,DATA!A:F,5,FALSE)</f>
        <v>6.9280917156857415E-3</v>
      </c>
      <c r="M1184" s="37">
        <f>VLOOKUP(D1184,DATA!A:F,6,FALSE)</f>
        <v>2211</v>
      </c>
      <c r="N1184" s="36">
        <f t="shared" si="91"/>
        <v>3.9802203966829562E-2</v>
      </c>
      <c r="O1184" s="36">
        <f t="shared" si="92"/>
        <v>3.98043387731985E-2</v>
      </c>
      <c r="P1184" s="36">
        <f t="shared" si="93"/>
        <v>2.1348063689377583E-6</v>
      </c>
      <c r="Q1184" s="36">
        <f t="shared" si="94"/>
        <v>0</v>
      </c>
    </row>
    <row r="1185" spans="1:17" x14ac:dyDescent="0.3">
      <c r="A1185" s="29">
        <v>2311211</v>
      </c>
      <c r="B1185" s="1">
        <v>137</v>
      </c>
      <c r="C1185" s="1" t="s">
        <v>30</v>
      </c>
      <c r="D1185" s="1" t="s">
        <v>31</v>
      </c>
      <c r="E1185" s="1" t="s">
        <v>32</v>
      </c>
      <c r="F1185" s="47">
        <v>1786</v>
      </c>
      <c r="G1185" s="34">
        <v>1177.73</v>
      </c>
      <c r="H1185" s="1" t="s">
        <v>216</v>
      </c>
      <c r="I1185" s="34">
        <v>9.8186000000000002E-3</v>
      </c>
      <c r="J1185" s="34">
        <v>168.02209999999999</v>
      </c>
      <c r="K1185" s="35" t="str">
        <f t="shared" si="90"/>
        <v>Strabrechtse Heide &amp; Beuven_Lg03</v>
      </c>
      <c r="L1185" s="36">
        <f>VLOOKUP(D1185,DATA!A:F,5,FALSE)</f>
        <v>6.9280917156857415E-3</v>
      </c>
      <c r="M1185" s="37">
        <f>VLOOKUP(D1185,DATA!A:F,6,FALSE)</f>
        <v>2211</v>
      </c>
      <c r="N1185" s="36">
        <f t="shared" si="91"/>
        <v>7.7754644764392797E-2</v>
      </c>
      <c r="O1185" s="36">
        <f t="shared" si="92"/>
        <v>7.775993002577837E-2</v>
      </c>
      <c r="P1185" s="36">
        <f t="shared" si="93"/>
        <v>5.2852613855736141E-6</v>
      </c>
      <c r="Q1185" s="36">
        <f t="shared" si="94"/>
        <v>0</v>
      </c>
    </row>
    <row r="1186" spans="1:17" x14ac:dyDescent="0.3">
      <c r="A1186" s="29">
        <v>2311214</v>
      </c>
      <c r="B1186" s="1">
        <v>137</v>
      </c>
      <c r="C1186" s="1" t="s">
        <v>30</v>
      </c>
      <c r="D1186" s="1" t="s">
        <v>41</v>
      </c>
      <c r="E1186" s="1" t="s">
        <v>42</v>
      </c>
      <c r="F1186" s="47">
        <v>1071</v>
      </c>
      <c r="G1186" s="34">
        <v>943.77</v>
      </c>
      <c r="H1186" s="1" t="s">
        <v>216</v>
      </c>
      <c r="I1186" s="34">
        <v>8.1957999999999996E-3</v>
      </c>
      <c r="J1186" s="34">
        <v>1515.3376000000001</v>
      </c>
      <c r="K1186" s="35" t="str">
        <f t="shared" si="90"/>
        <v>Strabrechtse Heide &amp; Beuven_H4010A</v>
      </c>
      <c r="L1186" s="36">
        <f>VLOOKUP(D1186,DATA!A:F,5,FALSE)</f>
        <v>1.3726988247862192E-2</v>
      </c>
      <c r="M1186" s="37">
        <f>VLOOKUP(D1186,DATA!A:F,6,FALSE)</f>
        <v>1285.5</v>
      </c>
      <c r="N1186" s="36">
        <f t="shared" si="91"/>
        <v>0.90947310870092635</v>
      </c>
      <c r="O1186" s="36">
        <f t="shared" si="92"/>
        <v>0.90957450278104213</v>
      </c>
      <c r="P1186" s="36">
        <f t="shared" si="93"/>
        <v>1.0139408011577977E-4</v>
      </c>
      <c r="Q1186" s="36">
        <f t="shared" si="94"/>
        <v>0</v>
      </c>
    </row>
    <row r="1187" spans="1:17" x14ac:dyDescent="0.3">
      <c r="A1187" s="29">
        <v>2311216</v>
      </c>
      <c r="B1187" s="1">
        <v>137</v>
      </c>
      <c r="C1187" s="1" t="s">
        <v>30</v>
      </c>
      <c r="D1187" s="1" t="s">
        <v>28</v>
      </c>
      <c r="E1187" s="1" t="s">
        <v>29</v>
      </c>
      <c r="F1187" s="47">
        <v>1786</v>
      </c>
      <c r="G1187" s="34">
        <v>1114.5999999999999</v>
      </c>
      <c r="H1187" s="1" t="s">
        <v>216</v>
      </c>
      <c r="I1187" s="34">
        <v>9.2014000000000002E-3</v>
      </c>
      <c r="J1187" s="34">
        <v>2806.0864000000001</v>
      </c>
      <c r="K1187" s="35" t="str">
        <f t="shared" si="90"/>
        <v>Strabrechtse Heide &amp; Beuven_H91D0</v>
      </c>
      <c r="L1187" s="36">
        <f>VLOOKUP(D1187,DATA!A:F,5,FALSE)</f>
        <v>6.9280917156857415E-3</v>
      </c>
      <c r="M1187" s="37">
        <f>VLOOKUP(D1187,DATA!A:F,6,FALSE)</f>
        <v>2211</v>
      </c>
      <c r="N1187" s="36">
        <f t="shared" si="91"/>
        <v>5.022251120809932E-2</v>
      </c>
      <c r="O1187" s="36">
        <f t="shared" si="92"/>
        <v>5.0225711293907661E-2</v>
      </c>
      <c r="P1187" s="36">
        <f t="shared" si="93"/>
        <v>3.200085808341413E-6</v>
      </c>
      <c r="Q1187" s="36">
        <f t="shared" si="94"/>
        <v>0</v>
      </c>
    </row>
    <row r="1188" spans="1:17" x14ac:dyDescent="0.3">
      <c r="A1188" s="29">
        <v>2311217</v>
      </c>
      <c r="B1188" s="1">
        <v>137</v>
      </c>
      <c r="C1188" s="1" t="s">
        <v>30</v>
      </c>
      <c r="D1188" s="1" t="s">
        <v>28</v>
      </c>
      <c r="E1188" s="1" t="s">
        <v>29</v>
      </c>
      <c r="F1188" s="47">
        <v>1786</v>
      </c>
      <c r="G1188" s="34">
        <v>1316.74</v>
      </c>
      <c r="H1188" s="1" t="s">
        <v>216</v>
      </c>
      <c r="I1188" s="34">
        <v>1.01697E-2</v>
      </c>
      <c r="J1188" s="34">
        <v>2209.6763000000001</v>
      </c>
      <c r="K1188" s="35" t="str">
        <f t="shared" si="90"/>
        <v>Strabrechtse Heide &amp; Beuven_H91D0</v>
      </c>
      <c r="L1188" s="36">
        <f>VLOOKUP(D1188,DATA!A:F,5,FALSE)</f>
        <v>6.9280917156857415E-3</v>
      </c>
      <c r="M1188" s="37">
        <f>VLOOKUP(D1188,DATA!A:F,6,FALSE)</f>
        <v>2211</v>
      </c>
      <c r="N1188" s="36">
        <f t="shared" si="91"/>
        <v>0.20344052258678375</v>
      </c>
      <c r="O1188" s="36">
        <f t="shared" si="92"/>
        <v>0.20345482765849199</v>
      </c>
      <c r="P1188" s="36">
        <f t="shared" si="93"/>
        <v>1.4305071708242689E-5</v>
      </c>
      <c r="Q1188" s="36">
        <f t="shared" si="94"/>
        <v>0</v>
      </c>
    </row>
    <row r="1189" spans="1:17" x14ac:dyDescent="0.3">
      <c r="A1189" s="29">
        <v>2311218</v>
      </c>
      <c r="B1189" s="1">
        <v>137</v>
      </c>
      <c r="C1189" s="1" t="s">
        <v>30</v>
      </c>
      <c r="D1189" s="1" t="s">
        <v>41</v>
      </c>
      <c r="E1189" s="1" t="s">
        <v>42</v>
      </c>
      <c r="F1189" s="47">
        <v>1071</v>
      </c>
      <c r="G1189" s="34">
        <v>938.58</v>
      </c>
      <c r="H1189" s="1" t="s">
        <v>216</v>
      </c>
      <c r="I1189" s="34">
        <v>7.8432999999999992E-3</v>
      </c>
      <c r="J1189" s="34">
        <v>1284.0643</v>
      </c>
      <c r="K1189" s="35" t="str">
        <f t="shared" si="90"/>
        <v>Strabrechtse Heide &amp; Beuven_H4010A</v>
      </c>
      <c r="L1189" s="36">
        <f>VLOOKUP(D1189,DATA!A:F,5,FALSE)</f>
        <v>1.3726988247862192E-2</v>
      </c>
      <c r="M1189" s="37">
        <f>VLOOKUP(D1189,DATA!A:F,6,FALSE)</f>
        <v>1285.5</v>
      </c>
      <c r="N1189" s="36">
        <f t="shared" si="91"/>
        <v>0.84746365347126074</v>
      </c>
      <c r="O1189" s="36">
        <f t="shared" si="92"/>
        <v>0.84755412709401212</v>
      </c>
      <c r="P1189" s="36">
        <f t="shared" si="93"/>
        <v>9.0473622751385818E-5</v>
      </c>
      <c r="Q1189" s="36">
        <f t="shared" si="94"/>
        <v>0</v>
      </c>
    </row>
    <row r="1190" spans="1:17" x14ac:dyDescent="0.3">
      <c r="A1190" s="29">
        <v>2311218</v>
      </c>
      <c r="B1190" s="1">
        <v>137</v>
      </c>
      <c r="C1190" s="1" t="s">
        <v>30</v>
      </c>
      <c r="D1190" s="1" t="s">
        <v>43</v>
      </c>
      <c r="E1190" s="1" t="s">
        <v>44</v>
      </c>
      <c r="F1190" s="47">
        <v>1071</v>
      </c>
      <c r="G1190" s="34">
        <v>938.58</v>
      </c>
      <c r="H1190" s="1" t="s">
        <v>216</v>
      </c>
      <c r="I1190" s="34">
        <v>7.8432999999999992E-3</v>
      </c>
      <c r="J1190" s="34">
        <v>1669.0006000000001</v>
      </c>
      <c r="K1190" s="35" t="str">
        <f t="shared" si="90"/>
        <v>Strabrechtse Heide &amp; Beuven_H7150</v>
      </c>
      <c r="L1190" s="36">
        <f>VLOOKUP(D1190,DATA!A:F,5,FALSE)</f>
        <v>1.3726988247862192E-2</v>
      </c>
      <c r="M1190" s="37">
        <f>VLOOKUP(D1190,DATA!A:F,6,FALSE)</f>
        <v>1285.5</v>
      </c>
      <c r="N1190" s="36">
        <f t="shared" si="91"/>
        <v>0.84746365347126074</v>
      </c>
      <c r="O1190" s="36">
        <f t="shared" si="92"/>
        <v>0.84755412709401212</v>
      </c>
      <c r="P1190" s="36">
        <f t="shared" si="93"/>
        <v>9.0473622751385818E-5</v>
      </c>
      <c r="Q1190" s="36">
        <f t="shared" si="94"/>
        <v>0</v>
      </c>
    </row>
    <row r="1191" spans="1:17" x14ac:dyDescent="0.3">
      <c r="A1191" s="29">
        <v>2311219</v>
      </c>
      <c r="B1191" s="1">
        <v>137</v>
      </c>
      <c r="C1191" s="1" t="s">
        <v>30</v>
      </c>
      <c r="D1191" s="1" t="s">
        <v>41</v>
      </c>
      <c r="E1191" s="1" t="s">
        <v>42</v>
      </c>
      <c r="F1191" s="47">
        <v>1071</v>
      </c>
      <c r="G1191" s="34">
        <v>917.09</v>
      </c>
      <c r="H1191" s="1" t="s">
        <v>216</v>
      </c>
      <c r="I1191" s="34">
        <v>7.6956000000000004E-3</v>
      </c>
      <c r="J1191" s="34">
        <v>33.908732999999998</v>
      </c>
      <c r="K1191" s="35" t="str">
        <f t="shared" si="90"/>
        <v>Strabrechtse Heide &amp; Beuven_H4010A</v>
      </c>
      <c r="L1191" s="36">
        <f>VLOOKUP(D1191,DATA!A:F,5,FALSE)</f>
        <v>1.3726988247862192E-2</v>
      </c>
      <c r="M1191" s="37">
        <f>VLOOKUP(D1191,DATA!A:F,6,FALSE)</f>
        <v>1285.5</v>
      </c>
      <c r="N1191" s="36">
        <f t="shared" si="91"/>
        <v>0.63233687276774997</v>
      </c>
      <c r="O1191" s="36">
        <f t="shared" si="92"/>
        <v>0.6324032522682913</v>
      </c>
      <c r="P1191" s="36">
        <f t="shared" si="93"/>
        <v>6.6379500541335901E-5</v>
      </c>
      <c r="Q1191" s="36">
        <f t="shared" si="94"/>
        <v>0</v>
      </c>
    </row>
    <row r="1192" spans="1:17" x14ac:dyDescent="0.3">
      <c r="A1192" s="29">
        <v>2311219</v>
      </c>
      <c r="B1192" s="1">
        <v>137</v>
      </c>
      <c r="C1192" s="1" t="s">
        <v>30</v>
      </c>
      <c r="D1192" s="1" t="s">
        <v>43</v>
      </c>
      <c r="E1192" s="1" t="s">
        <v>44</v>
      </c>
      <c r="F1192" s="47">
        <v>1071</v>
      </c>
      <c r="G1192" s="34">
        <v>917.09</v>
      </c>
      <c r="H1192" s="1" t="s">
        <v>216</v>
      </c>
      <c r="I1192" s="34">
        <v>7.6956000000000004E-3</v>
      </c>
      <c r="J1192" s="34">
        <v>2883.9589999999998</v>
      </c>
      <c r="K1192" s="35" t="str">
        <f t="shared" si="90"/>
        <v>Strabrechtse Heide &amp; Beuven_H7150</v>
      </c>
      <c r="L1192" s="36">
        <f>VLOOKUP(D1192,DATA!A:F,5,FALSE)</f>
        <v>1.3726988247862192E-2</v>
      </c>
      <c r="M1192" s="37">
        <f>VLOOKUP(D1192,DATA!A:F,6,FALSE)</f>
        <v>1285.5</v>
      </c>
      <c r="N1192" s="36">
        <f t="shared" si="91"/>
        <v>0.63233687276774997</v>
      </c>
      <c r="O1192" s="36">
        <f t="shared" si="92"/>
        <v>0.6324032522682913</v>
      </c>
      <c r="P1192" s="36">
        <f t="shared" si="93"/>
        <v>6.6379500541335901E-5</v>
      </c>
      <c r="Q1192" s="36">
        <f t="shared" si="94"/>
        <v>0</v>
      </c>
    </row>
    <row r="1193" spans="1:17" x14ac:dyDescent="0.3">
      <c r="A1193" s="29">
        <v>2311220</v>
      </c>
      <c r="B1193" s="1">
        <v>137</v>
      </c>
      <c r="C1193" s="1" t="s">
        <v>30</v>
      </c>
      <c r="D1193" s="1" t="s">
        <v>41</v>
      </c>
      <c r="E1193" s="1" t="s">
        <v>42</v>
      </c>
      <c r="F1193" s="47">
        <v>1071</v>
      </c>
      <c r="G1193" s="34">
        <v>924.55</v>
      </c>
      <c r="H1193" s="1" t="s">
        <v>216</v>
      </c>
      <c r="I1193" s="34">
        <v>7.7016000000000003E-3</v>
      </c>
      <c r="J1193" s="34">
        <v>6047.9165000000003</v>
      </c>
      <c r="K1193" s="35" t="str">
        <f t="shared" si="90"/>
        <v>Strabrechtse Heide &amp; Beuven_H4010A</v>
      </c>
      <c r="L1193" s="36">
        <f>VLOOKUP(D1193,DATA!A:F,5,FALSE)</f>
        <v>1.3726988247862192E-2</v>
      </c>
      <c r="M1193" s="37">
        <f>VLOOKUP(D1193,DATA!A:F,6,FALSE)</f>
        <v>1285.5</v>
      </c>
      <c r="N1193" s="36">
        <f t="shared" si="91"/>
        <v>0.70004456213123079</v>
      </c>
      <c r="O1193" s="36">
        <f t="shared" si="92"/>
        <v>0.7001180564208076</v>
      </c>
      <c r="P1193" s="36">
        <f t="shared" si="93"/>
        <v>7.3494289576814253E-5</v>
      </c>
      <c r="Q1193" s="36">
        <f t="shared" si="94"/>
        <v>0</v>
      </c>
    </row>
    <row r="1194" spans="1:17" x14ac:dyDescent="0.3">
      <c r="A1194" s="29">
        <v>2311220</v>
      </c>
      <c r="B1194" s="1">
        <v>137</v>
      </c>
      <c r="C1194" s="1" t="s">
        <v>30</v>
      </c>
      <c r="D1194" s="1" t="s">
        <v>43</v>
      </c>
      <c r="E1194" s="1" t="s">
        <v>44</v>
      </c>
      <c r="F1194" s="47">
        <v>1071</v>
      </c>
      <c r="G1194" s="34">
        <v>924.55</v>
      </c>
      <c r="H1194" s="1" t="s">
        <v>216</v>
      </c>
      <c r="I1194" s="34">
        <v>7.7016000000000003E-3</v>
      </c>
      <c r="J1194" s="34">
        <v>1201.2782</v>
      </c>
      <c r="K1194" s="35" t="str">
        <f t="shared" si="90"/>
        <v>Strabrechtse Heide &amp; Beuven_H7150</v>
      </c>
      <c r="L1194" s="36">
        <f>VLOOKUP(D1194,DATA!A:F,5,FALSE)</f>
        <v>1.3726988247862192E-2</v>
      </c>
      <c r="M1194" s="37">
        <f>VLOOKUP(D1194,DATA!A:F,6,FALSE)</f>
        <v>1285.5</v>
      </c>
      <c r="N1194" s="36">
        <f t="shared" si="91"/>
        <v>0.70004456213123079</v>
      </c>
      <c r="O1194" s="36">
        <f t="shared" si="92"/>
        <v>0.7001180564208076</v>
      </c>
      <c r="P1194" s="36">
        <f t="shared" si="93"/>
        <v>7.3494289576814253E-5</v>
      </c>
      <c r="Q1194" s="36">
        <f t="shared" si="94"/>
        <v>0</v>
      </c>
    </row>
    <row r="1195" spans="1:17" x14ac:dyDescent="0.3">
      <c r="A1195" s="29">
        <v>2311221</v>
      </c>
      <c r="B1195" s="1">
        <v>137</v>
      </c>
      <c r="C1195" s="1" t="s">
        <v>30</v>
      </c>
      <c r="D1195" s="1" t="s">
        <v>41</v>
      </c>
      <c r="E1195" s="1" t="s">
        <v>42</v>
      </c>
      <c r="F1195" s="47">
        <v>1071</v>
      </c>
      <c r="G1195" s="34">
        <v>916.76</v>
      </c>
      <c r="H1195" s="1" t="s">
        <v>216</v>
      </c>
      <c r="I1195" s="34">
        <v>7.6214999999999998E-3</v>
      </c>
      <c r="J1195" s="34">
        <v>1595.9957999999999</v>
      </c>
      <c r="K1195" s="35" t="str">
        <f t="shared" si="90"/>
        <v>Strabrechtse Heide &amp; Beuven_H4010A</v>
      </c>
      <c r="L1195" s="36">
        <f>VLOOKUP(D1195,DATA!A:F,5,FALSE)</f>
        <v>1.3726988247862192E-2</v>
      </c>
      <c r="M1195" s="37">
        <f>VLOOKUP(D1195,DATA!A:F,6,FALSE)</f>
        <v>1285.5</v>
      </c>
      <c r="N1195" s="36">
        <f t="shared" si="91"/>
        <v>0.62949691480210856</v>
      </c>
      <c r="O1195" s="36">
        <f t="shared" si="92"/>
        <v>0.62956236172654845</v>
      </c>
      <c r="P1195" s="36">
        <f t="shared" si="93"/>
        <v>6.5446924439882537E-5</v>
      </c>
      <c r="Q1195" s="36">
        <f t="shared" si="94"/>
        <v>0</v>
      </c>
    </row>
    <row r="1196" spans="1:17" x14ac:dyDescent="0.3">
      <c r="A1196" s="29">
        <v>2311221</v>
      </c>
      <c r="B1196" s="1">
        <v>137</v>
      </c>
      <c r="C1196" s="1" t="s">
        <v>30</v>
      </c>
      <c r="D1196" s="1" t="s">
        <v>43</v>
      </c>
      <c r="E1196" s="1" t="s">
        <v>44</v>
      </c>
      <c r="F1196" s="47">
        <v>1071</v>
      </c>
      <c r="G1196" s="34">
        <v>916.76</v>
      </c>
      <c r="H1196" s="1" t="s">
        <v>216</v>
      </c>
      <c r="I1196" s="34">
        <v>7.6214999999999998E-3</v>
      </c>
      <c r="J1196" s="34">
        <v>4761.1274000000003</v>
      </c>
      <c r="K1196" s="35" t="str">
        <f t="shared" si="90"/>
        <v>Strabrechtse Heide &amp; Beuven_H7150</v>
      </c>
      <c r="L1196" s="36">
        <f>VLOOKUP(D1196,DATA!A:F,5,FALSE)</f>
        <v>1.3726988247862192E-2</v>
      </c>
      <c r="M1196" s="37">
        <f>VLOOKUP(D1196,DATA!A:F,6,FALSE)</f>
        <v>1285.5</v>
      </c>
      <c r="N1196" s="36">
        <f t="shared" si="91"/>
        <v>0.62949691480210856</v>
      </c>
      <c r="O1196" s="36">
        <f t="shared" si="92"/>
        <v>0.62956236172654845</v>
      </c>
      <c r="P1196" s="36">
        <f t="shared" si="93"/>
        <v>6.5446924439882537E-5</v>
      </c>
      <c r="Q1196" s="36">
        <f t="shared" si="94"/>
        <v>0</v>
      </c>
    </row>
    <row r="1197" spans="1:17" x14ac:dyDescent="0.3">
      <c r="A1197" s="29">
        <v>2311222</v>
      </c>
      <c r="B1197" s="1">
        <v>137</v>
      </c>
      <c r="C1197" s="1" t="s">
        <v>30</v>
      </c>
      <c r="D1197" s="1" t="s">
        <v>41</v>
      </c>
      <c r="E1197" s="1" t="s">
        <v>42</v>
      </c>
      <c r="F1197" s="47">
        <v>1071</v>
      </c>
      <c r="G1197" s="34">
        <v>916.88</v>
      </c>
      <c r="H1197" s="1" t="s">
        <v>216</v>
      </c>
      <c r="I1197" s="34">
        <v>7.5624999999999998E-3</v>
      </c>
      <c r="J1197" s="34">
        <v>1513.5764999999999</v>
      </c>
      <c r="K1197" s="35" t="str">
        <f t="shared" si="90"/>
        <v>Strabrechtse Heide &amp; Beuven_H4010A</v>
      </c>
      <c r="L1197" s="36">
        <f>VLOOKUP(D1197,DATA!A:F,5,FALSE)</f>
        <v>1.3726988247862192E-2</v>
      </c>
      <c r="M1197" s="37">
        <f>VLOOKUP(D1197,DATA!A:F,6,FALSE)</f>
        <v>1285.5</v>
      </c>
      <c r="N1197" s="36">
        <f t="shared" si="91"/>
        <v>0.63052815738462797</v>
      </c>
      <c r="O1197" s="36">
        <f t="shared" si="92"/>
        <v>0.63059320335165203</v>
      </c>
      <c r="P1197" s="36">
        <f t="shared" si="93"/>
        <v>6.5045967024057738E-5</v>
      </c>
      <c r="Q1197" s="36">
        <f t="shared" si="94"/>
        <v>0</v>
      </c>
    </row>
    <row r="1198" spans="1:17" x14ac:dyDescent="0.3">
      <c r="A1198" s="29">
        <v>2311222</v>
      </c>
      <c r="B1198" s="1">
        <v>137</v>
      </c>
      <c r="C1198" s="1" t="s">
        <v>30</v>
      </c>
      <c r="D1198" s="1" t="s">
        <v>43</v>
      </c>
      <c r="E1198" s="1" t="s">
        <v>44</v>
      </c>
      <c r="F1198" s="47">
        <v>1071</v>
      </c>
      <c r="G1198" s="34">
        <v>916.88</v>
      </c>
      <c r="H1198" s="1" t="s">
        <v>216</v>
      </c>
      <c r="I1198" s="34">
        <v>7.5624999999999998E-3</v>
      </c>
      <c r="J1198" s="34">
        <v>6334.9070000000002</v>
      </c>
      <c r="K1198" s="35" t="str">
        <f t="shared" si="90"/>
        <v>Strabrechtse Heide &amp; Beuven_H7150</v>
      </c>
      <c r="L1198" s="36">
        <f>VLOOKUP(D1198,DATA!A:F,5,FALSE)</f>
        <v>1.3726988247862192E-2</v>
      </c>
      <c r="M1198" s="37">
        <f>VLOOKUP(D1198,DATA!A:F,6,FALSE)</f>
        <v>1285.5</v>
      </c>
      <c r="N1198" s="36">
        <f t="shared" si="91"/>
        <v>0.63052815738462797</v>
      </c>
      <c r="O1198" s="36">
        <f t="shared" si="92"/>
        <v>0.63059320335165203</v>
      </c>
      <c r="P1198" s="36">
        <f t="shared" si="93"/>
        <v>6.5045967024057738E-5</v>
      </c>
      <c r="Q1198" s="36">
        <f t="shared" si="94"/>
        <v>0</v>
      </c>
    </row>
    <row r="1199" spans="1:17" x14ac:dyDescent="0.3">
      <c r="A1199" s="29">
        <v>2311223</v>
      </c>
      <c r="B1199" s="1">
        <v>137</v>
      </c>
      <c r="C1199" s="1" t="s">
        <v>30</v>
      </c>
      <c r="D1199" s="1" t="s">
        <v>41</v>
      </c>
      <c r="E1199" s="1" t="s">
        <v>42</v>
      </c>
      <c r="F1199" s="47">
        <v>1071</v>
      </c>
      <c r="G1199" s="34">
        <v>918.14</v>
      </c>
      <c r="H1199" s="1" t="s">
        <v>216</v>
      </c>
      <c r="I1199" s="34">
        <v>7.4812999999999998E-3</v>
      </c>
      <c r="J1199" s="34">
        <v>851.64829999999995</v>
      </c>
      <c r="K1199" s="35" t="str">
        <f t="shared" si="90"/>
        <v>Strabrechtse Heide &amp; Beuven_H4010A</v>
      </c>
      <c r="L1199" s="36">
        <f>VLOOKUP(D1199,DATA!A:F,5,FALSE)</f>
        <v>1.3726988247862192E-2</v>
      </c>
      <c r="M1199" s="37">
        <f>VLOOKUP(D1199,DATA!A:F,6,FALSE)</f>
        <v>1285.5</v>
      </c>
      <c r="N1199" s="36">
        <f t="shared" si="91"/>
        <v>0.64145807014005729</v>
      </c>
      <c r="O1199" s="36">
        <f t="shared" si="92"/>
        <v>0.64152352589396466</v>
      </c>
      <c r="P1199" s="36">
        <f t="shared" si="93"/>
        <v>6.5455753907373015E-5</v>
      </c>
      <c r="Q1199" s="36">
        <f t="shared" si="94"/>
        <v>0</v>
      </c>
    </row>
    <row r="1200" spans="1:17" x14ac:dyDescent="0.3">
      <c r="A1200" s="29">
        <v>2311224</v>
      </c>
      <c r="B1200" s="1">
        <v>137</v>
      </c>
      <c r="C1200" s="1" t="s">
        <v>30</v>
      </c>
      <c r="D1200" s="1" t="s">
        <v>41</v>
      </c>
      <c r="E1200" s="1" t="s">
        <v>42</v>
      </c>
      <c r="F1200" s="47">
        <v>1071</v>
      </c>
      <c r="G1200" s="34">
        <v>950.86</v>
      </c>
      <c r="H1200" s="1" t="s">
        <v>216</v>
      </c>
      <c r="I1200" s="34">
        <v>7.6249999999999998E-3</v>
      </c>
      <c r="J1200" s="34">
        <v>1299.7444066949499</v>
      </c>
      <c r="K1200" s="35" t="str">
        <f t="shared" si="90"/>
        <v>Strabrechtse Heide &amp; Beuven_H4010A</v>
      </c>
      <c r="L1200" s="36">
        <f>VLOOKUP(D1200,DATA!A:F,5,FALSE)</f>
        <v>1.3726988247862192E-2</v>
      </c>
      <c r="M1200" s="37">
        <f>VLOOKUP(D1200,DATA!A:F,6,FALSE)</f>
        <v>1285.5</v>
      </c>
      <c r="N1200" s="36">
        <f t="shared" si="91"/>
        <v>1.001506419903794</v>
      </c>
      <c r="O1200" s="36">
        <f t="shared" si="92"/>
        <v>1.0016102013472836</v>
      </c>
      <c r="P1200" s="36">
        <f t="shared" si="93"/>
        <v>1.037814434896589E-4</v>
      </c>
      <c r="Q1200" s="36">
        <f t="shared" si="94"/>
        <v>0</v>
      </c>
    </row>
    <row r="1201" spans="1:17" x14ac:dyDescent="0.3">
      <c r="A1201" s="29">
        <v>2311224</v>
      </c>
      <c r="B1201" s="1">
        <v>137</v>
      </c>
      <c r="C1201" s="1" t="s">
        <v>30</v>
      </c>
      <c r="D1201" s="1" t="s">
        <v>43</v>
      </c>
      <c r="E1201" s="1" t="s">
        <v>44</v>
      </c>
      <c r="F1201" s="47">
        <v>1071</v>
      </c>
      <c r="G1201" s="34">
        <v>950.86</v>
      </c>
      <c r="H1201" s="1" t="s">
        <v>216</v>
      </c>
      <c r="I1201" s="34">
        <v>7.6249999999999998E-3</v>
      </c>
      <c r="J1201" s="34">
        <v>106.84180000000001</v>
      </c>
      <c r="K1201" s="35" t="str">
        <f t="shared" si="90"/>
        <v>Strabrechtse Heide &amp; Beuven_H7150</v>
      </c>
      <c r="L1201" s="36">
        <f>VLOOKUP(D1201,DATA!A:F,5,FALSE)</f>
        <v>1.3726988247862192E-2</v>
      </c>
      <c r="M1201" s="37">
        <f>VLOOKUP(D1201,DATA!A:F,6,FALSE)</f>
        <v>1285.5</v>
      </c>
      <c r="N1201" s="36">
        <f t="shared" si="91"/>
        <v>1.001506419903794</v>
      </c>
      <c r="O1201" s="36">
        <f t="shared" si="92"/>
        <v>1.0016102013472836</v>
      </c>
      <c r="P1201" s="36">
        <f t="shared" si="93"/>
        <v>1.037814434896589E-4</v>
      </c>
      <c r="Q1201" s="36">
        <f t="shared" si="94"/>
        <v>0</v>
      </c>
    </row>
    <row r="1202" spans="1:17" x14ac:dyDescent="0.3">
      <c r="A1202" s="29">
        <v>2311228</v>
      </c>
      <c r="B1202" s="1">
        <v>137</v>
      </c>
      <c r="C1202" s="1" t="s">
        <v>30</v>
      </c>
      <c r="D1202" s="1" t="s">
        <v>41</v>
      </c>
      <c r="E1202" s="1" t="s">
        <v>42</v>
      </c>
      <c r="F1202" s="47">
        <v>1071</v>
      </c>
      <c r="G1202" s="34">
        <v>988.83</v>
      </c>
      <c r="H1202" s="1" t="s">
        <v>216</v>
      </c>
      <c r="I1202" s="34">
        <v>7.4354E-3</v>
      </c>
      <c r="J1202" s="34">
        <v>1012.77675</v>
      </c>
      <c r="K1202" s="35" t="str">
        <f t="shared" si="90"/>
        <v>Strabrechtse Heide &amp; Beuven_H4010A</v>
      </c>
      <c r="L1202" s="36">
        <f>VLOOKUP(D1202,DATA!A:F,5,FALSE)</f>
        <v>1.3726988247862192E-2</v>
      </c>
      <c r="M1202" s="37">
        <f>VLOOKUP(D1202,DATA!A:F,6,FALSE)</f>
        <v>1285.5</v>
      </c>
      <c r="N1202" s="36">
        <f t="shared" si="91"/>
        <v>1.6751310186667747</v>
      </c>
      <c r="O1202" s="36">
        <f t="shared" si="92"/>
        <v>1.6752991362649676</v>
      </c>
      <c r="P1202" s="36">
        <f t="shared" si="93"/>
        <v>1.6811759819290728E-4</v>
      </c>
      <c r="Q1202" s="36">
        <f t="shared" si="94"/>
        <v>0</v>
      </c>
    </row>
    <row r="1203" spans="1:17" x14ac:dyDescent="0.3">
      <c r="A1203" s="29">
        <v>2311229</v>
      </c>
      <c r="B1203" s="1">
        <v>137</v>
      </c>
      <c r="C1203" s="1" t="s">
        <v>30</v>
      </c>
      <c r="D1203" s="1" t="s">
        <v>41</v>
      </c>
      <c r="E1203" s="1" t="s">
        <v>42</v>
      </c>
      <c r="F1203" s="47">
        <v>1071</v>
      </c>
      <c r="G1203" s="34">
        <v>975.05</v>
      </c>
      <c r="H1203" s="1" t="s">
        <v>216</v>
      </c>
      <c r="I1203" s="34">
        <v>7.1371999999999998E-3</v>
      </c>
      <c r="J1203" s="34">
        <v>4039.4859999999999</v>
      </c>
      <c r="K1203" s="35" t="str">
        <f t="shared" si="90"/>
        <v>Strabrechtse Heide &amp; Beuven_H4010A</v>
      </c>
      <c r="L1203" s="36">
        <f>VLOOKUP(D1203,DATA!A:F,5,FALSE)</f>
        <v>1.3726988247862192E-2</v>
      </c>
      <c r="M1203" s="37">
        <f>VLOOKUP(D1203,DATA!A:F,6,FALSE)</f>
        <v>1285.5</v>
      </c>
      <c r="N1203" s="36">
        <f t="shared" si="91"/>
        <v>1.3904461274188682</v>
      </c>
      <c r="O1203" s="36">
        <f t="shared" si="92"/>
        <v>1.3905804648293418</v>
      </c>
      <c r="P1203" s="36">
        <f t="shared" si="93"/>
        <v>1.3433741047363945E-4</v>
      </c>
      <c r="Q1203" s="36">
        <f t="shared" si="94"/>
        <v>0</v>
      </c>
    </row>
    <row r="1204" spans="1:17" x14ac:dyDescent="0.3">
      <c r="A1204" s="29">
        <v>2311230</v>
      </c>
      <c r="B1204" s="1">
        <v>137</v>
      </c>
      <c r="C1204" s="1" t="s">
        <v>30</v>
      </c>
      <c r="D1204" s="1" t="s">
        <v>41</v>
      </c>
      <c r="E1204" s="1" t="s">
        <v>42</v>
      </c>
      <c r="F1204" s="47">
        <v>1071</v>
      </c>
      <c r="G1204" s="34">
        <v>931.02</v>
      </c>
      <c r="H1204" s="1" t="s">
        <v>216</v>
      </c>
      <c r="I1204" s="34">
        <v>6.7053E-3</v>
      </c>
      <c r="J1204" s="34">
        <v>570.29755</v>
      </c>
      <c r="K1204" s="35" t="str">
        <f t="shared" si="90"/>
        <v>Strabrechtse Heide &amp; Beuven_H4010A</v>
      </c>
      <c r="L1204" s="36">
        <f>VLOOKUP(D1204,DATA!A:F,5,FALSE)</f>
        <v>1.3726988247862192E-2</v>
      </c>
      <c r="M1204" s="37">
        <f>VLOOKUP(D1204,DATA!A:F,6,FALSE)</f>
        <v>1285.5</v>
      </c>
      <c r="N1204" s="36">
        <f t="shared" si="91"/>
        <v>0.7645654540200576</v>
      </c>
      <c r="O1204" s="36">
        <f t="shared" si="92"/>
        <v>0.76463529247189921</v>
      </c>
      <c r="P1204" s="36">
        <f t="shared" si="93"/>
        <v>6.9838451841608418E-5</v>
      </c>
      <c r="Q1204" s="36">
        <f t="shared" si="94"/>
        <v>0</v>
      </c>
    </row>
    <row r="1205" spans="1:17" x14ac:dyDescent="0.3">
      <c r="A1205" s="29">
        <v>2311230</v>
      </c>
      <c r="B1205" s="1">
        <v>137</v>
      </c>
      <c r="C1205" s="1" t="s">
        <v>30</v>
      </c>
      <c r="D1205" s="1" t="s">
        <v>43</v>
      </c>
      <c r="E1205" s="1" t="s">
        <v>44</v>
      </c>
      <c r="F1205" s="47">
        <v>1071</v>
      </c>
      <c r="G1205" s="34">
        <v>931.02</v>
      </c>
      <c r="H1205" s="1" t="s">
        <v>216</v>
      </c>
      <c r="I1205" s="34">
        <v>6.7053E-3</v>
      </c>
      <c r="J1205" s="34">
        <v>2422.8519999999999</v>
      </c>
      <c r="K1205" s="35" t="str">
        <f t="shared" si="90"/>
        <v>Strabrechtse Heide &amp; Beuven_H7150</v>
      </c>
      <c r="L1205" s="36">
        <f>VLOOKUP(D1205,DATA!A:F,5,FALSE)</f>
        <v>1.3726988247862192E-2</v>
      </c>
      <c r="M1205" s="37">
        <f>VLOOKUP(D1205,DATA!A:F,6,FALSE)</f>
        <v>1285.5</v>
      </c>
      <c r="N1205" s="36">
        <f t="shared" si="91"/>
        <v>0.7645654540200576</v>
      </c>
      <c r="O1205" s="36">
        <f t="shared" si="92"/>
        <v>0.76463529247189921</v>
      </c>
      <c r="P1205" s="36">
        <f t="shared" si="93"/>
        <v>6.9838451841608418E-5</v>
      </c>
      <c r="Q1205" s="36">
        <f t="shared" si="94"/>
        <v>0</v>
      </c>
    </row>
    <row r="1206" spans="1:17" x14ac:dyDescent="0.3">
      <c r="A1206" s="29">
        <v>2311230</v>
      </c>
      <c r="B1206" s="1">
        <v>137</v>
      </c>
      <c r="C1206" s="1" t="s">
        <v>30</v>
      </c>
      <c r="D1206" s="1" t="s">
        <v>31</v>
      </c>
      <c r="E1206" s="1" t="s">
        <v>32</v>
      </c>
      <c r="F1206" s="47">
        <v>1786</v>
      </c>
      <c r="G1206" s="34">
        <v>931.02</v>
      </c>
      <c r="H1206" s="1" t="s">
        <v>216</v>
      </c>
      <c r="I1206" s="34">
        <v>6.7053E-3</v>
      </c>
      <c r="J1206" s="34">
        <v>12.672199000000001</v>
      </c>
      <c r="K1206" s="35" t="str">
        <f t="shared" si="90"/>
        <v>Strabrechtse Heide &amp; Beuven_Lg03</v>
      </c>
      <c r="L1206" s="36">
        <f>VLOOKUP(D1206,DATA!A:F,5,FALSE)</f>
        <v>6.9280917156857415E-3</v>
      </c>
      <c r="M1206" s="37">
        <f>VLOOKUP(D1206,DATA!A:F,6,FALSE)</f>
        <v>2211</v>
      </c>
      <c r="N1206" s="36">
        <f t="shared" si="91"/>
        <v>1.4082963313274022E-2</v>
      </c>
      <c r="O1206" s="36">
        <f t="shared" si="92"/>
        <v>1.4083617459452304E-2</v>
      </c>
      <c r="P1206" s="36">
        <f t="shared" si="93"/>
        <v>6.5414617828225829E-7</v>
      </c>
      <c r="Q1206" s="36">
        <f t="shared" si="94"/>
        <v>0</v>
      </c>
    </row>
    <row r="1207" spans="1:17" x14ac:dyDescent="0.3">
      <c r="A1207" s="29">
        <v>2311231</v>
      </c>
      <c r="B1207" s="1">
        <v>137</v>
      </c>
      <c r="C1207" s="1" t="s">
        <v>30</v>
      </c>
      <c r="D1207" s="1" t="s">
        <v>41</v>
      </c>
      <c r="E1207" s="1" t="s">
        <v>42</v>
      </c>
      <c r="F1207" s="47">
        <v>1071</v>
      </c>
      <c r="G1207" s="34">
        <v>970.37</v>
      </c>
      <c r="H1207" s="1" t="s">
        <v>216</v>
      </c>
      <c r="I1207" s="34">
        <v>7.1288999999999996E-3</v>
      </c>
      <c r="J1207" s="34">
        <v>77.428124999999994</v>
      </c>
      <c r="K1207" s="35" t="str">
        <f t="shared" si="90"/>
        <v>Strabrechtse Heide &amp; Beuven_H4010A</v>
      </c>
      <c r="L1207" s="36">
        <f>VLOOKUP(D1207,DATA!A:F,5,FALSE)</f>
        <v>1.3726988247862192E-2</v>
      </c>
      <c r="M1207" s="37">
        <f>VLOOKUP(D1207,DATA!A:F,6,FALSE)</f>
        <v>1285.5</v>
      </c>
      <c r="N1207" s="36">
        <f t="shared" si="91"/>
        <v>1.3050585257020983</v>
      </c>
      <c r="O1207" s="36">
        <f t="shared" si="92"/>
        <v>1.3051845758506333</v>
      </c>
      <c r="P1207" s="36">
        <f t="shared" si="93"/>
        <v>1.2605014853495078E-4</v>
      </c>
      <c r="Q1207" s="36">
        <f t="shared" si="94"/>
        <v>0</v>
      </c>
    </row>
    <row r="1208" spans="1:17" x14ac:dyDescent="0.3">
      <c r="A1208" s="29">
        <v>2312740</v>
      </c>
      <c r="B1208" s="1">
        <v>137</v>
      </c>
      <c r="C1208" s="1" t="s">
        <v>30</v>
      </c>
      <c r="D1208" s="1" t="s">
        <v>31</v>
      </c>
      <c r="E1208" s="1" t="s">
        <v>32</v>
      </c>
      <c r="F1208" s="47">
        <v>1786</v>
      </c>
      <c r="G1208" s="34">
        <v>1245.58</v>
      </c>
      <c r="H1208" s="1" t="s">
        <v>216</v>
      </c>
      <c r="I1208" s="34">
        <v>1.00015E-2</v>
      </c>
      <c r="J1208" s="34">
        <v>9.660009E-2</v>
      </c>
      <c r="K1208" s="35" t="str">
        <f t="shared" si="90"/>
        <v>Strabrechtse Heide &amp; Beuven_Lg03</v>
      </c>
      <c r="L1208" s="36">
        <f>VLOOKUP(D1208,DATA!A:F,5,FALSE)</f>
        <v>6.9280917156857415E-3</v>
      </c>
      <c r="M1208" s="37">
        <f>VLOOKUP(D1208,DATA!A:F,6,FALSE)</f>
        <v>2211</v>
      </c>
      <c r="N1208" s="36">
        <f t="shared" si="91"/>
        <v>0.12435778937687959</v>
      </c>
      <c r="O1208" s="36">
        <f t="shared" si="92"/>
        <v>0.12436639587255532</v>
      </c>
      <c r="P1208" s="36">
        <f t="shared" si="93"/>
        <v>8.6064956757309075E-6</v>
      </c>
      <c r="Q1208" s="36">
        <f t="shared" si="94"/>
        <v>0</v>
      </c>
    </row>
    <row r="1209" spans="1:17" x14ac:dyDescent="0.3">
      <c r="A1209" s="29">
        <v>2312743</v>
      </c>
      <c r="B1209" s="1">
        <v>137</v>
      </c>
      <c r="C1209" s="1" t="s">
        <v>30</v>
      </c>
      <c r="D1209" s="1" t="s">
        <v>41</v>
      </c>
      <c r="E1209" s="1" t="s">
        <v>42</v>
      </c>
      <c r="F1209" s="47">
        <v>1071</v>
      </c>
      <c r="G1209" s="34">
        <v>927.33</v>
      </c>
      <c r="H1209" s="1" t="s">
        <v>216</v>
      </c>
      <c r="I1209" s="34">
        <v>8.1896999999999994E-3</v>
      </c>
      <c r="J1209" s="34">
        <v>2748.6107999999999</v>
      </c>
      <c r="K1209" s="35" t="str">
        <f t="shared" si="90"/>
        <v>Strabrechtse Heide &amp; Beuven_H4010A</v>
      </c>
      <c r="L1209" s="36">
        <f>VLOOKUP(D1209,DATA!A:F,5,FALSE)</f>
        <v>1.3726988247862192E-2</v>
      </c>
      <c r="M1209" s="37">
        <f>VLOOKUP(D1209,DATA!A:F,6,FALSE)</f>
        <v>1285.5</v>
      </c>
      <c r="N1209" s="36">
        <f t="shared" si="91"/>
        <v>0.72707726469409961</v>
      </c>
      <c r="O1209" s="36">
        <f t="shared" si="92"/>
        <v>0.72715841285563176</v>
      </c>
      <c r="P1209" s="36">
        <f t="shared" si="93"/>
        <v>8.1148161532151875E-5</v>
      </c>
      <c r="Q1209" s="36">
        <f t="shared" si="94"/>
        <v>0</v>
      </c>
    </row>
    <row r="1210" spans="1:17" x14ac:dyDescent="0.3">
      <c r="A1210" s="29">
        <v>2312744</v>
      </c>
      <c r="B1210" s="1">
        <v>137</v>
      </c>
      <c r="C1210" s="1" t="s">
        <v>30</v>
      </c>
      <c r="D1210" s="1" t="s">
        <v>41</v>
      </c>
      <c r="E1210" s="1" t="s">
        <v>42</v>
      </c>
      <c r="F1210" s="47">
        <v>1071</v>
      </c>
      <c r="G1210" s="34">
        <v>926.46</v>
      </c>
      <c r="H1210" s="1" t="s">
        <v>216</v>
      </c>
      <c r="I1210" s="34">
        <v>8.1197000000000005E-3</v>
      </c>
      <c r="J1210" s="34">
        <v>523.09955000000002</v>
      </c>
      <c r="K1210" s="35" t="str">
        <f t="shared" si="90"/>
        <v>Strabrechtse Heide &amp; Beuven_H4010A</v>
      </c>
      <c r="L1210" s="36">
        <f>VLOOKUP(D1210,DATA!A:F,5,FALSE)</f>
        <v>1.3726988247862192E-2</v>
      </c>
      <c r="M1210" s="37">
        <f>VLOOKUP(D1210,DATA!A:F,6,FALSE)</f>
        <v>1285.5</v>
      </c>
      <c r="N1210" s="36">
        <f t="shared" si="91"/>
        <v>0.71850782001690527</v>
      </c>
      <c r="O1210" s="36">
        <f t="shared" si="92"/>
        <v>0.71858733315539669</v>
      </c>
      <c r="P1210" s="36">
        <f t="shared" si="93"/>
        <v>7.9513138491416058E-5</v>
      </c>
      <c r="Q1210" s="36">
        <f t="shared" si="94"/>
        <v>0</v>
      </c>
    </row>
    <row r="1211" spans="1:17" x14ac:dyDescent="0.3">
      <c r="A1211" s="29">
        <v>2312746</v>
      </c>
      <c r="B1211" s="1">
        <v>137</v>
      </c>
      <c r="C1211" s="1" t="s">
        <v>30</v>
      </c>
      <c r="D1211" s="1" t="s">
        <v>28</v>
      </c>
      <c r="E1211" s="1" t="s">
        <v>29</v>
      </c>
      <c r="F1211" s="47">
        <v>1786</v>
      </c>
      <c r="G1211" s="34">
        <v>1343.03</v>
      </c>
      <c r="H1211" s="1" t="s">
        <v>216</v>
      </c>
      <c r="I1211" s="34">
        <v>1.0552300000000001E-2</v>
      </c>
      <c r="J1211" s="34">
        <v>1500.7198000000001</v>
      </c>
      <c r="K1211" s="35" t="str">
        <f t="shared" si="90"/>
        <v>Strabrechtse Heide &amp; Beuven_H91D0</v>
      </c>
      <c r="L1211" s="36">
        <f>VLOOKUP(D1211,DATA!A:F,5,FALSE)</f>
        <v>6.9280917156857415E-3</v>
      </c>
      <c r="M1211" s="37">
        <f>VLOOKUP(D1211,DATA!A:F,6,FALSE)</f>
        <v>2211</v>
      </c>
      <c r="N1211" s="36">
        <f t="shared" si="91"/>
        <v>0.24398502901900287</v>
      </c>
      <c r="O1211" s="36">
        <f t="shared" si="92"/>
        <v>0.24400282323369349</v>
      </c>
      <c r="P1211" s="36">
        <f t="shared" si="93"/>
        <v>1.7794214690614041E-5</v>
      </c>
      <c r="Q1211" s="36">
        <f t="shared" si="94"/>
        <v>0</v>
      </c>
    </row>
    <row r="1212" spans="1:17" x14ac:dyDescent="0.3">
      <c r="A1212" s="29">
        <v>2312748</v>
      </c>
      <c r="B1212" s="1">
        <v>137</v>
      </c>
      <c r="C1212" s="1" t="s">
        <v>30</v>
      </c>
      <c r="D1212" s="1" t="s">
        <v>41</v>
      </c>
      <c r="E1212" s="1" t="s">
        <v>42</v>
      </c>
      <c r="F1212" s="47">
        <v>1071</v>
      </c>
      <c r="G1212" s="34">
        <v>922.81</v>
      </c>
      <c r="H1212" s="1" t="s">
        <v>216</v>
      </c>
      <c r="I1212" s="34">
        <v>7.7831000000000003E-3</v>
      </c>
      <c r="J1212" s="34">
        <v>2468.9836</v>
      </c>
      <c r="K1212" s="35" t="str">
        <f t="shared" si="90"/>
        <v>Strabrechtse Heide &amp; Beuven_H4010A</v>
      </c>
      <c r="L1212" s="36">
        <f>VLOOKUP(D1212,DATA!A:F,5,FALSE)</f>
        <v>1.3726988247862192E-2</v>
      </c>
      <c r="M1212" s="37">
        <f>VLOOKUP(D1212,DATA!A:F,6,FALSE)</f>
        <v>1285.5</v>
      </c>
      <c r="N1212" s="36">
        <f t="shared" si="91"/>
        <v>0.68363508351239866</v>
      </c>
      <c r="O1212" s="36">
        <f t="shared" si="92"/>
        <v>0.68370762657937578</v>
      </c>
      <c r="P1212" s="36">
        <f t="shared" si="93"/>
        <v>7.2543066977126536E-5</v>
      </c>
      <c r="Q1212" s="36">
        <f t="shared" si="94"/>
        <v>0</v>
      </c>
    </row>
    <row r="1213" spans="1:17" x14ac:dyDescent="0.3">
      <c r="A1213" s="29">
        <v>2312748</v>
      </c>
      <c r="B1213" s="1">
        <v>137</v>
      </c>
      <c r="C1213" s="1" t="s">
        <v>30</v>
      </c>
      <c r="D1213" s="1" t="s">
        <v>43</v>
      </c>
      <c r="E1213" s="1" t="s">
        <v>44</v>
      </c>
      <c r="F1213" s="47">
        <v>1071</v>
      </c>
      <c r="G1213" s="34">
        <v>922.81</v>
      </c>
      <c r="H1213" s="1" t="s">
        <v>216</v>
      </c>
      <c r="I1213" s="34">
        <v>7.7831000000000003E-3</v>
      </c>
      <c r="J1213" s="34">
        <v>3994.1929</v>
      </c>
      <c r="K1213" s="35" t="str">
        <f t="shared" si="90"/>
        <v>Strabrechtse Heide &amp; Beuven_H7150</v>
      </c>
      <c r="L1213" s="36">
        <f>VLOOKUP(D1213,DATA!A:F,5,FALSE)</f>
        <v>1.3726988247862192E-2</v>
      </c>
      <c r="M1213" s="37">
        <f>VLOOKUP(D1213,DATA!A:F,6,FALSE)</f>
        <v>1285.5</v>
      </c>
      <c r="N1213" s="36">
        <f t="shared" si="91"/>
        <v>0.68363508351239866</v>
      </c>
      <c r="O1213" s="36">
        <f t="shared" si="92"/>
        <v>0.68370762657937578</v>
      </c>
      <c r="P1213" s="36">
        <f t="shared" si="93"/>
        <v>7.2543066977126536E-5</v>
      </c>
      <c r="Q1213" s="36">
        <f t="shared" si="94"/>
        <v>0</v>
      </c>
    </row>
    <row r="1214" spans="1:17" x14ac:dyDescent="0.3">
      <c r="A1214" s="29">
        <v>2312749</v>
      </c>
      <c r="B1214" s="1">
        <v>137</v>
      </c>
      <c r="C1214" s="1" t="s">
        <v>30</v>
      </c>
      <c r="D1214" s="1" t="s">
        <v>41</v>
      </c>
      <c r="E1214" s="1" t="s">
        <v>42</v>
      </c>
      <c r="F1214" s="47">
        <v>1071</v>
      </c>
      <c r="G1214" s="34">
        <v>927.52</v>
      </c>
      <c r="H1214" s="1" t="s">
        <v>216</v>
      </c>
      <c r="I1214" s="34">
        <v>7.7749999999999998E-3</v>
      </c>
      <c r="J1214" s="34">
        <v>2350.2339999999999</v>
      </c>
      <c r="K1214" s="35" t="str">
        <f t="shared" si="90"/>
        <v>Strabrechtse Heide &amp; Beuven_H4010A</v>
      </c>
      <c r="L1214" s="36">
        <f>VLOOKUP(D1214,DATA!A:F,5,FALSE)</f>
        <v>1.3726988247862192E-2</v>
      </c>
      <c r="M1214" s="37">
        <f>VLOOKUP(D1214,DATA!A:F,6,FALSE)</f>
        <v>1285.5</v>
      </c>
      <c r="N1214" s="36">
        <f t="shared" si="91"/>
        <v>0.72896220872971129</v>
      </c>
      <c r="O1214" s="36">
        <f t="shared" si="92"/>
        <v>0.72903944585005209</v>
      </c>
      <c r="P1214" s="36">
        <f t="shared" si="93"/>
        <v>7.7237120340800658E-5</v>
      </c>
      <c r="Q1214" s="36">
        <f t="shared" si="94"/>
        <v>0</v>
      </c>
    </row>
    <row r="1215" spans="1:17" x14ac:dyDescent="0.3">
      <c r="A1215" s="29">
        <v>2312749</v>
      </c>
      <c r="B1215" s="1">
        <v>137</v>
      </c>
      <c r="C1215" s="1" t="s">
        <v>30</v>
      </c>
      <c r="D1215" s="1" t="s">
        <v>43</v>
      </c>
      <c r="E1215" s="1" t="s">
        <v>44</v>
      </c>
      <c r="F1215" s="47">
        <v>1071</v>
      </c>
      <c r="G1215" s="34">
        <v>927.52</v>
      </c>
      <c r="H1215" s="1" t="s">
        <v>216</v>
      </c>
      <c r="I1215" s="34">
        <v>7.7749999999999998E-3</v>
      </c>
      <c r="J1215" s="34">
        <v>3041.5940000000001</v>
      </c>
      <c r="K1215" s="35" t="str">
        <f t="shared" si="90"/>
        <v>Strabrechtse Heide &amp; Beuven_H7150</v>
      </c>
      <c r="L1215" s="36">
        <f>VLOOKUP(D1215,DATA!A:F,5,FALSE)</f>
        <v>1.3726988247862192E-2</v>
      </c>
      <c r="M1215" s="37">
        <f>VLOOKUP(D1215,DATA!A:F,6,FALSE)</f>
        <v>1285.5</v>
      </c>
      <c r="N1215" s="36">
        <f t="shared" si="91"/>
        <v>0.72896220872971129</v>
      </c>
      <c r="O1215" s="36">
        <f t="shared" si="92"/>
        <v>0.72903944585005209</v>
      </c>
      <c r="P1215" s="36">
        <f t="shared" si="93"/>
        <v>7.7237120340800658E-5</v>
      </c>
      <c r="Q1215" s="36">
        <f t="shared" si="94"/>
        <v>0</v>
      </c>
    </row>
    <row r="1216" spans="1:17" x14ac:dyDescent="0.3">
      <c r="A1216" s="29">
        <v>2312750</v>
      </c>
      <c r="B1216" s="1">
        <v>137</v>
      </c>
      <c r="C1216" s="1" t="s">
        <v>30</v>
      </c>
      <c r="D1216" s="1" t="s">
        <v>41</v>
      </c>
      <c r="E1216" s="1" t="s">
        <v>42</v>
      </c>
      <c r="F1216" s="47">
        <v>1071</v>
      </c>
      <c r="G1216" s="34">
        <v>926.11</v>
      </c>
      <c r="H1216" s="1" t="s">
        <v>216</v>
      </c>
      <c r="I1216" s="34">
        <v>7.7374999999999996E-3</v>
      </c>
      <c r="J1216" s="34">
        <v>2280.7217000000001</v>
      </c>
      <c r="K1216" s="35" t="str">
        <f t="shared" si="90"/>
        <v>Strabrechtse Heide &amp; Beuven_H4010A</v>
      </c>
      <c r="L1216" s="36">
        <f>VLOOKUP(D1216,DATA!A:F,5,FALSE)</f>
        <v>1.3726988247862192E-2</v>
      </c>
      <c r="M1216" s="37">
        <f>VLOOKUP(D1216,DATA!A:F,6,FALSE)</f>
        <v>1285.5</v>
      </c>
      <c r="N1216" s="36">
        <f t="shared" si="91"/>
        <v>0.71508869324817692</v>
      </c>
      <c r="O1216" s="36">
        <f t="shared" si="92"/>
        <v>0.71516410548476339</v>
      </c>
      <c r="P1216" s="36">
        <f t="shared" si="93"/>
        <v>7.5412236586469561E-5</v>
      </c>
      <c r="Q1216" s="36">
        <f t="shared" si="94"/>
        <v>0</v>
      </c>
    </row>
    <row r="1217" spans="1:17" x14ac:dyDescent="0.3">
      <c r="A1217" s="29">
        <v>2312750</v>
      </c>
      <c r="B1217" s="1">
        <v>137</v>
      </c>
      <c r="C1217" s="1" t="s">
        <v>30</v>
      </c>
      <c r="D1217" s="1" t="s">
        <v>43</v>
      </c>
      <c r="E1217" s="1" t="s">
        <v>44</v>
      </c>
      <c r="F1217" s="47">
        <v>1071</v>
      </c>
      <c r="G1217" s="34">
        <v>926.11</v>
      </c>
      <c r="H1217" s="1" t="s">
        <v>216</v>
      </c>
      <c r="I1217" s="34">
        <v>7.7374999999999996E-3</v>
      </c>
      <c r="J1217" s="34">
        <v>1305.0731000000001</v>
      </c>
      <c r="K1217" s="35" t="str">
        <f t="shared" si="90"/>
        <v>Strabrechtse Heide &amp; Beuven_H7150</v>
      </c>
      <c r="L1217" s="36">
        <f>VLOOKUP(D1217,DATA!A:F,5,FALSE)</f>
        <v>1.3726988247862192E-2</v>
      </c>
      <c r="M1217" s="37">
        <f>VLOOKUP(D1217,DATA!A:F,6,FALSE)</f>
        <v>1285.5</v>
      </c>
      <c r="N1217" s="36">
        <f t="shared" si="91"/>
        <v>0.71508869324817692</v>
      </c>
      <c r="O1217" s="36">
        <f t="shared" si="92"/>
        <v>0.71516410548476339</v>
      </c>
      <c r="P1217" s="36">
        <f t="shared" si="93"/>
        <v>7.5412236586469561E-5</v>
      </c>
      <c r="Q1217" s="36">
        <f t="shared" si="94"/>
        <v>0</v>
      </c>
    </row>
    <row r="1218" spans="1:17" x14ac:dyDescent="0.3">
      <c r="A1218" s="29">
        <v>2312751</v>
      </c>
      <c r="B1218" s="1">
        <v>137</v>
      </c>
      <c r="C1218" s="1" t="s">
        <v>30</v>
      </c>
      <c r="D1218" s="1" t="s">
        <v>41</v>
      </c>
      <c r="E1218" s="1" t="s">
        <v>42</v>
      </c>
      <c r="F1218" s="47">
        <v>1071</v>
      </c>
      <c r="G1218" s="34">
        <v>925.02</v>
      </c>
      <c r="H1218" s="1" t="s">
        <v>216</v>
      </c>
      <c r="I1218" s="34">
        <v>7.6756000000000003E-3</v>
      </c>
      <c r="J1218" s="34">
        <v>209.15486000000001</v>
      </c>
      <c r="K1218" s="35" t="str">
        <f t="shared" si="90"/>
        <v>Strabrechtse Heide &amp; Beuven_H4010A</v>
      </c>
      <c r="L1218" s="36">
        <f>VLOOKUP(D1218,DATA!A:F,5,FALSE)</f>
        <v>1.3726988247862192E-2</v>
      </c>
      <c r="M1218" s="37">
        <f>VLOOKUP(D1218,DATA!A:F,6,FALSE)</f>
        <v>1285.5</v>
      </c>
      <c r="N1218" s="36">
        <f t="shared" si="91"/>
        <v>0.7045437062070613</v>
      </c>
      <c r="O1218" s="36">
        <f t="shared" si="92"/>
        <v>0.7046174197810865</v>
      </c>
      <c r="P1218" s="36">
        <f t="shared" si="93"/>
        <v>7.3713574025191519E-5</v>
      </c>
      <c r="Q1218" s="36">
        <f t="shared" si="94"/>
        <v>0</v>
      </c>
    </row>
    <row r="1219" spans="1:17" x14ac:dyDescent="0.3">
      <c r="A1219" s="29">
        <v>2312751</v>
      </c>
      <c r="B1219" s="1">
        <v>137</v>
      </c>
      <c r="C1219" s="1" t="s">
        <v>30</v>
      </c>
      <c r="D1219" s="1" t="s">
        <v>43</v>
      </c>
      <c r="E1219" s="1" t="s">
        <v>44</v>
      </c>
      <c r="F1219" s="47">
        <v>1071</v>
      </c>
      <c r="G1219" s="34">
        <v>925.02</v>
      </c>
      <c r="H1219" s="1" t="s">
        <v>216</v>
      </c>
      <c r="I1219" s="34">
        <v>7.6756000000000003E-3</v>
      </c>
      <c r="J1219" s="34">
        <v>722.76580000000001</v>
      </c>
      <c r="K1219" s="35" t="str">
        <f t="shared" ref="K1219:K1282" si="95">_xlfn.CONCAT(C1219,"_",D1219)</f>
        <v>Strabrechtse Heide &amp; Beuven_H7150</v>
      </c>
      <c r="L1219" s="36">
        <f>VLOOKUP(D1219,DATA!A:F,5,FALSE)</f>
        <v>1.3726988247862192E-2</v>
      </c>
      <c r="M1219" s="37">
        <f>VLOOKUP(D1219,DATA!A:F,6,FALSE)</f>
        <v>1285.5</v>
      </c>
      <c r="N1219" s="36">
        <f t="shared" ref="N1219:N1282" si="96">100/(1+EXP(-L1219*(G1219-M1219)))</f>
        <v>0.7045437062070613</v>
      </c>
      <c r="O1219" s="36">
        <f t="shared" ref="O1219:O1282" si="97">100/(1+EXP(-L1219*((G1219+I1219)-M1219)))</f>
        <v>0.7046174197810865</v>
      </c>
      <c r="P1219" s="36">
        <f t="shared" ref="P1219:P1282" si="98">O1219-N1219</f>
        <v>7.3713574025191519E-5</v>
      </c>
      <c r="Q1219" s="36">
        <f t="shared" ref="Q1219:Q1282" si="99">IF(AND(H1219&lt;&gt;"below",I1219&gt;=0.005),J1219*P1219/100,0)</f>
        <v>0</v>
      </c>
    </row>
    <row r="1220" spans="1:17" x14ac:dyDescent="0.3">
      <c r="A1220" s="29">
        <v>2312752</v>
      </c>
      <c r="B1220" s="1">
        <v>137</v>
      </c>
      <c r="C1220" s="1" t="s">
        <v>30</v>
      </c>
      <c r="D1220" s="1" t="s">
        <v>41</v>
      </c>
      <c r="E1220" s="1" t="s">
        <v>42</v>
      </c>
      <c r="F1220" s="47">
        <v>1071</v>
      </c>
      <c r="G1220" s="34">
        <v>925.75</v>
      </c>
      <c r="H1220" s="1" t="s">
        <v>216</v>
      </c>
      <c r="I1220" s="34">
        <v>7.5890000000000003E-3</v>
      </c>
      <c r="J1220" s="34">
        <v>6323.9370689562502</v>
      </c>
      <c r="K1220" s="35" t="str">
        <f t="shared" si="95"/>
        <v>Strabrechtse Heide &amp; Beuven_H4010A</v>
      </c>
      <c r="L1220" s="36">
        <f>VLOOKUP(D1220,DATA!A:F,5,FALSE)</f>
        <v>1.3726988247862192E-2</v>
      </c>
      <c r="M1220" s="37">
        <f>VLOOKUP(D1220,DATA!A:F,6,FALSE)</f>
        <v>1285.5</v>
      </c>
      <c r="N1220" s="36">
        <f t="shared" si="96"/>
        <v>0.71158872908694715</v>
      </c>
      <c r="O1220" s="36">
        <f t="shared" si="97"/>
        <v>0.71166233449695881</v>
      </c>
      <c r="P1220" s="36">
        <f t="shared" si="98"/>
        <v>7.3605410011667871E-5</v>
      </c>
      <c r="Q1220" s="36">
        <f t="shared" si="99"/>
        <v>0</v>
      </c>
    </row>
    <row r="1221" spans="1:17" x14ac:dyDescent="0.3">
      <c r="A1221" s="29">
        <v>2312752</v>
      </c>
      <c r="B1221" s="1">
        <v>137</v>
      </c>
      <c r="C1221" s="1" t="s">
        <v>30</v>
      </c>
      <c r="D1221" s="1" t="s">
        <v>43</v>
      </c>
      <c r="E1221" s="1" t="s">
        <v>44</v>
      </c>
      <c r="F1221" s="47">
        <v>1071</v>
      </c>
      <c r="G1221" s="34">
        <v>925.75</v>
      </c>
      <c r="H1221" s="1" t="s">
        <v>216</v>
      </c>
      <c r="I1221" s="34">
        <v>7.5890000000000003E-3</v>
      </c>
      <c r="J1221" s="34">
        <v>1905.2411</v>
      </c>
      <c r="K1221" s="35" t="str">
        <f t="shared" si="95"/>
        <v>Strabrechtse Heide &amp; Beuven_H7150</v>
      </c>
      <c r="L1221" s="36">
        <f>VLOOKUP(D1221,DATA!A:F,5,FALSE)</f>
        <v>1.3726988247862192E-2</v>
      </c>
      <c r="M1221" s="37">
        <f>VLOOKUP(D1221,DATA!A:F,6,FALSE)</f>
        <v>1285.5</v>
      </c>
      <c r="N1221" s="36">
        <f t="shared" si="96"/>
        <v>0.71158872908694715</v>
      </c>
      <c r="O1221" s="36">
        <f t="shared" si="97"/>
        <v>0.71166233449695881</v>
      </c>
      <c r="P1221" s="36">
        <f t="shared" si="98"/>
        <v>7.3605410011667871E-5</v>
      </c>
      <c r="Q1221" s="36">
        <f t="shared" si="99"/>
        <v>0</v>
      </c>
    </row>
    <row r="1222" spans="1:17" x14ac:dyDescent="0.3">
      <c r="A1222" s="29">
        <v>2312755</v>
      </c>
      <c r="B1222" s="1">
        <v>137</v>
      </c>
      <c r="C1222" s="1" t="s">
        <v>30</v>
      </c>
      <c r="D1222" s="1" t="s">
        <v>41</v>
      </c>
      <c r="E1222" s="1" t="s">
        <v>42</v>
      </c>
      <c r="F1222" s="47">
        <v>1071</v>
      </c>
      <c r="G1222" s="34">
        <v>993.06</v>
      </c>
      <c r="H1222" s="1" t="s">
        <v>216</v>
      </c>
      <c r="I1222" s="34">
        <v>7.5579000000000002E-3</v>
      </c>
      <c r="J1222" s="34">
        <v>571.83672999999999</v>
      </c>
      <c r="K1222" s="35" t="str">
        <f t="shared" si="95"/>
        <v>Strabrechtse Heide &amp; Beuven_H4010A</v>
      </c>
      <c r="L1222" s="36">
        <f>VLOOKUP(D1222,DATA!A:F,5,FALSE)</f>
        <v>1.3726988247862192E-2</v>
      </c>
      <c r="M1222" s="37">
        <f>VLOOKUP(D1222,DATA!A:F,6,FALSE)</f>
        <v>1285.5</v>
      </c>
      <c r="N1222" s="36">
        <f t="shared" si="96"/>
        <v>1.7735010416623445</v>
      </c>
      <c r="O1222" s="36">
        <f t="shared" si="97"/>
        <v>1.773681783313569</v>
      </c>
      <c r="P1222" s="36">
        <f t="shared" si="98"/>
        <v>1.8074165122450303E-4</v>
      </c>
      <c r="Q1222" s="36">
        <f t="shared" si="99"/>
        <v>0</v>
      </c>
    </row>
    <row r="1223" spans="1:17" x14ac:dyDescent="0.3">
      <c r="A1223" s="29">
        <v>2312758</v>
      </c>
      <c r="B1223" s="1">
        <v>137</v>
      </c>
      <c r="C1223" s="1" t="s">
        <v>30</v>
      </c>
      <c r="D1223" s="1" t="s">
        <v>41</v>
      </c>
      <c r="E1223" s="1" t="s">
        <v>42</v>
      </c>
      <c r="F1223" s="47">
        <v>1071</v>
      </c>
      <c r="G1223" s="34">
        <v>994.79</v>
      </c>
      <c r="H1223" s="1" t="s">
        <v>216</v>
      </c>
      <c r="I1223" s="34">
        <v>7.4605000000000001E-3</v>
      </c>
      <c r="J1223" s="34">
        <v>3628.3566999999998</v>
      </c>
      <c r="K1223" s="35" t="str">
        <f t="shared" si="95"/>
        <v>Strabrechtse Heide &amp; Beuven_H4010A</v>
      </c>
      <c r="L1223" s="36">
        <f>VLOOKUP(D1223,DATA!A:F,5,FALSE)</f>
        <v>1.3726988247862192E-2</v>
      </c>
      <c r="M1223" s="37">
        <f>VLOOKUP(D1223,DATA!A:F,6,FALSE)</f>
        <v>1285.5</v>
      </c>
      <c r="N1223" s="36">
        <f t="shared" si="96"/>
        <v>1.8153479491219759</v>
      </c>
      <c r="O1223" s="36">
        <f t="shared" si="97"/>
        <v>1.8155304933527052</v>
      </c>
      <c r="P1223" s="36">
        <f t="shared" si="98"/>
        <v>1.8254423072927572E-4</v>
      </c>
      <c r="Q1223" s="36">
        <f t="shared" si="99"/>
        <v>0</v>
      </c>
    </row>
    <row r="1224" spans="1:17" x14ac:dyDescent="0.3">
      <c r="A1224" s="29">
        <v>2312759</v>
      </c>
      <c r="B1224" s="1">
        <v>137</v>
      </c>
      <c r="C1224" s="1" t="s">
        <v>30</v>
      </c>
      <c r="D1224" s="1" t="s">
        <v>41</v>
      </c>
      <c r="E1224" s="1" t="s">
        <v>42</v>
      </c>
      <c r="F1224" s="47">
        <v>1071</v>
      </c>
      <c r="G1224" s="34">
        <v>959.91</v>
      </c>
      <c r="H1224" s="1" t="s">
        <v>216</v>
      </c>
      <c r="I1224" s="34">
        <v>6.9509000000000003E-3</v>
      </c>
      <c r="J1224" s="34">
        <v>1492.2224000000001</v>
      </c>
      <c r="K1224" s="35" t="str">
        <f t="shared" si="95"/>
        <v>Strabrechtse Heide &amp; Beuven_H4010A</v>
      </c>
      <c r="L1224" s="36">
        <f>VLOOKUP(D1224,DATA!A:F,5,FALSE)</f>
        <v>1.3726988247862192E-2</v>
      </c>
      <c r="M1224" s="37">
        <f>VLOOKUP(D1224,DATA!A:F,6,FALSE)</f>
        <v>1285.5</v>
      </c>
      <c r="N1224" s="36">
        <f t="shared" si="96"/>
        <v>1.1324808401390978</v>
      </c>
      <c r="O1224" s="36">
        <f t="shared" si="97"/>
        <v>1.1325876769835628</v>
      </c>
      <c r="P1224" s="36">
        <f t="shared" si="98"/>
        <v>1.0683684446499697E-4</v>
      </c>
      <c r="Q1224" s="36">
        <f t="shared" si="99"/>
        <v>0</v>
      </c>
    </row>
    <row r="1225" spans="1:17" x14ac:dyDescent="0.3">
      <c r="A1225" s="29">
        <v>2312759</v>
      </c>
      <c r="B1225" s="1">
        <v>137</v>
      </c>
      <c r="C1225" s="1" t="s">
        <v>30</v>
      </c>
      <c r="D1225" s="1" t="s">
        <v>31</v>
      </c>
      <c r="E1225" s="1" t="s">
        <v>32</v>
      </c>
      <c r="F1225" s="47">
        <v>1786</v>
      </c>
      <c r="G1225" s="34">
        <v>959.91</v>
      </c>
      <c r="H1225" s="1" t="s">
        <v>216</v>
      </c>
      <c r="I1225" s="34">
        <v>6.9509000000000003E-3</v>
      </c>
      <c r="J1225" s="34">
        <v>22.01491</v>
      </c>
      <c r="K1225" s="35" t="str">
        <f t="shared" si="95"/>
        <v>Strabrechtse Heide &amp; Beuven_Lg03</v>
      </c>
      <c r="L1225" s="36">
        <f>VLOOKUP(D1225,DATA!A:F,5,FALSE)</f>
        <v>6.9280917156857415E-3</v>
      </c>
      <c r="M1225" s="37">
        <f>VLOOKUP(D1225,DATA!A:F,6,FALSE)</f>
        <v>2211</v>
      </c>
      <c r="N1225" s="36">
        <f t="shared" si="96"/>
        <v>1.7203057936356299E-2</v>
      </c>
      <c r="O1225" s="36">
        <f t="shared" si="97"/>
        <v>1.7203886252366903E-2</v>
      </c>
      <c r="P1225" s="36">
        <f t="shared" si="98"/>
        <v>8.2831601060442961E-7</v>
      </c>
      <c r="Q1225" s="36">
        <f t="shared" si="99"/>
        <v>0</v>
      </c>
    </row>
    <row r="1226" spans="1:17" x14ac:dyDescent="0.3">
      <c r="A1226" s="29">
        <v>2312760</v>
      </c>
      <c r="B1226" s="1">
        <v>137</v>
      </c>
      <c r="C1226" s="1" t="s">
        <v>30</v>
      </c>
      <c r="D1226" s="1" t="s">
        <v>41</v>
      </c>
      <c r="E1226" s="1" t="s">
        <v>42</v>
      </c>
      <c r="F1226" s="47">
        <v>1071</v>
      </c>
      <c r="G1226" s="34">
        <v>943.11</v>
      </c>
      <c r="H1226" s="1" t="s">
        <v>216</v>
      </c>
      <c r="I1226" s="34">
        <v>6.8977999999999999E-3</v>
      </c>
      <c r="J1226" s="34">
        <v>2920.1844999999998</v>
      </c>
      <c r="K1226" s="35" t="str">
        <f t="shared" si="95"/>
        <v>Strabrechtse Heide &amp; Beuven_H4010A</v>
      </c>
      <c r="L1226" s="36">
        <f>VLOOKUP(D1226,DATA!A:F,5,FALSE)</f>
        <v>1.3726988247862192E-2</v>
      </c>
      <c r="M1226" s="37">
        <f>VLOOKUP(D1226,DATA!A:F,6,FALSE)</f>
        <v>1285.5</v>
      </c>
      <c r="N1226" s="36">
        <f t="shared" si="96"/>
        <v>0.90134459777664766</v>
      </c>
      <c r="O1226" s="36">
        <f t="shared" si="97"/>
        <v>0.90142917719070603</v>
      </c>
      <c r="P1226" s="36">
        <f t="shared" si="98"/>
        <v>8.4579414058372215E-5</v>
      </c>
      <c r="Q1226" s="36">
        <f t="shared" si="99"/>
        <v>0</v>
      </c>
    </row>
    <row r="1227" spans="1:17" x14ac:dyDescent="0.3">
      <c r="A1227" s="29">
        <v>2312760</v>
      </c>
      <c r="B1227" s="1">
        <v>137</v>
      </c>
      <c r="C1227" s="1" t="s">
        <v>30</v>
      </c>
      <c r="D1227" s="1" t="s">
        <v>43</v>
      </c>
      <c r="E1227" s="1" t="s">
        <v>44</v>
      </c>
      <c r="F1227" s="47">
        <v>1071</v>
      </c>
      <c r="G1227" s="34">
        <v>943.11</v>
      </c>
      <c r="H1227" s="1" t="s">
        <v>216</v>
      </c>
      <c r="I1227" s="34">
        <v>6.8977999999999999E-3</v>
      </c>
      <c r="J1227" s="34">
        <v>235.577135</v>
      </c>
      <c r="K1227" s="35" t="str">
        <f t="shared" si="95"/>
        <v>Strabrechtse Heide &amp; Beuven_H7150</v>
      </c>
      <c r="L1227" s="36">
        <f>VLOOKUP(D1227,DATA!A:F,5,FALSE)</f>
        <v>1.3726988247862192E-2</v>
      </c>
      <c r="M1227" s="37">
        <f>VLOOKUP(D1227,DATA!A:F,6,FALSE)</f>
        <v>1285.5</v>
      </c>
      <c r="N1227" s="36">
        <f t="shared" si="96"/>
        <v>0.90134459777664766</v>
      </c>
      <c r="O1227" s="36">
        <f t="shared" si="97"/>
        <v>0.90142917719070603</v>
      </c>
      <c r="P1227" s="36">
        <f t="shared" si="98"/>
        <v>8.4579414058372215E-5</v>
      </c>
      <c r="Q1227" s="36">
        <f t="shared" si="99"/>
        <v>0</v>
      </c>
    </row>
    <row r="1228" spans="1:17" x14ac:dyDescent="0.3">
      <c r="A1228" s="29">
        <v>2312760</v>
      </c>
      <c r="B1228" s="1">
        <v>137</v>
      </c>
      <c r="C1228" s="1" t="s">
        <v>30</v>
      </c>
      <c r="D1228" s="1" t="s">
        <v>31</v>
      </c>
      <c r="E1228" s="1" t="s">
        <v>32</v>
      </c>
      <c r="F1228" s="47">
        <v>1786</v>
      </c>
      <c r="G1228" s="34">
        <v>943.11</v>
      </c>
      <c r="H1228" s="1" t="s">
        <v>216</v>
      </c>
      <c r="I1228" s="34">
        <v>6.8977999999999999E-3</v>
      </c>
      <c r="J1228" s="34">
        <v>174.59028499999999</v>
      </c>
      <c r="K1228" s="35" t="str">
        <f t="shared" si="95"/>
        <v>Strabrechtse Heide &amp; Beuven_Lg03</v>
      </c>
      <c r="L1228" s="36">
        <f>VLOOKUP(D1228,DATA!A:F,5,FALSE)</f>
        <v>6.9280917156857415E-3</v>
      </c>
      <c r="M1228" s="37">
        <f>VLOOKUP(D1228,DATA!A:F,6,FALSE)</f>
        <v>2211</v>
      </c>
      <c r="N1228" s="36">
        <f t="shared" si="96"/>
        <v>1.5313183376979072E-2</v>
      </c>
      <c r="O1228" s="36">
        <f t="shared" si="97"/>
        <v>1.5313915077853717E-2</v>
      </c>
      <c r="P1228" s="36">
        <f t="shared" si="98"/>
        <v>7.3170087464512201E-7</v>
      </c>
      <c r="Q1228" s="36">
        <f t="shared" si="99"/>
        <v>0</v>
      </c>
    </row>
    <row r="1229" spans="1:17" x14ac:dyDescent="0.3">
      <c r="A1229" s="29">
        <v>2314271</v>
      </c>
      <c r="B1229" s="1">
        <v>137</v>
      </c>
      <c r="C1229" s="1" t="s">
        <v>30</v>
      </c>
      <c r="D1229" s="1" t="s">
        <v>43</v>
      </c>
      <c r="E1229" s="1" t="s">
        <v>44</v>
      </c>
      <c r="F1229" s="47">
        <v>1071</v>
      </c>
      <c r="G1229" s="34">
        <v>918.33</v>
      </c>
      <c r="H1229" s="1" t="s">
        <v>216</v>
      </c>
      <c r="I1229" s="34">
        <v>8.2006000000000006E-3</v>
      </c>
      <c r="J1229" s="34">
        <v>253.21939</v>
      </c>
      <c r="K1229" s="35" t="str">
        <f t="shared" si="95"/>
        <v>Strabrechtse Heide &amp; Beuven_H7150</v>
      </c>
      <c r="L1229" s="36">
        <f>VLOOKUP(D1229,DATA!A:F,5,FALSE)</f>
        <v>1.3726988247862192E-2</v>
      </c>
      <c r="M1229" s="37">
        <f>VLOOKUP(D1229,DATA!A:F,6,FALSE)</f>
        <v>1285.5</v>
      </c>
      <c r="N1229" s="36">
        <f t="shared" si="96"/>
        <v>0.64312248483503398</v>
      </c>
      <c r="O1229" s="36">
        <f t="shared" si="97"/>
        <v>0.64319441923889309</v>
      </c>
      <c r="P1229" s="36">
        <f t="shared" si="98"/>
        <v>7.1934403859108542E-5</v>
      </c>
      <c r="Q1229" s="36">
        <f t="shared" si="99"/>
        <v>0</v>
      </c>
    </row>
    <row r="1230" spans="1:17" x14ac:dyDescent="0.3">
      <c r="A1230" s="29">
        <v>2314272</v>
      </c>
      <c r="B1230" s="1">
        <v>137</v>
      </c>
      <c r="C1230" s="1" t="s">
        <v>30</v>
      </c>
      <c r="D1230" s="1" t="s">
        <v>41</v>
      </c>
      <c r="E1230" s="1" t="s">
        <v>42</v>
      </c>
      <c r="F1230" s="47">
        <v>1071</v>
      </c>
      <c r="G1230" s="34">
        <v>926.59</v>
      </c>
      <c r="H1230" s="1" t="s">
        <v>216</v>
      </c>
      <c r="I1230" s="34">
        <v>8.1890000000000001E-3</v>
      </c>
      <c r="J1230" s="34">
        <v>9378.6650000000009</v>
      </c>
      <c r="K1230" s="35" t="str">
        <f t="shared" si="95"/>
        <v>Strabrechtse Heide &amp; Beuven_H4010A</v>
      </c>
      <c r="L1230" s="36">
        <f>VLOOKUP(D1230,DATA!A:F,5,FALSE)</f>
        <v>1.3726988247862192E-2</v>
      </c>
      <c r="M1230" s="37">
        <f>VLOOKUP(D1230,DATA!A:F,6,FALSE)</f>
        <v>1285.5</v>
      </c>
      <c r="N1230" s="36">
        <f t="shared" si="96"/>
        <v>0.71978191086052545</v>
      </c>
      <c r="O1230" s="36">
        <f t="shared" si="97"/>
        <v>0.71986224383391062</v>
      </c>
      <c r="P1230" s="36">
        <f t="shared" si="98"/>
        <v>8.033297338516654E-5</v>
      </c>
      <c r="Q1230" s="36">
        <f t="shared" si="99"/>
        <v>0</v>
      </c>
    </row>
    <row r="1231" spans="1:17" x14ac:dyDescent="0.3">
      <c r="A1231" s="29">
        <v>2314273</v>
      </c>
      <c r="B1231" s="1">
        <v>137</v>
      </c>
      <c r="C1231" s="1" t="s">
        <v>30</v>
      </c>
      <c r="D1231" s="1" t="s">
        <v>41</v>
      </c>
      <c r="E1231" s="1" t="s">
        <v>42</v>
      </c>
      <c r="F1231" s="47">
        <v>1071</v>
      </c>
      <c r="G1231" s="34">
        <v>970.3</v>
      </c>
      <c r="H1231" s="1" t="s">
        <v>216</v>
      </c>
      <c r="I1231" s="34">
        <v>8.4848000000000007E-3</v>
      </c>
      <c r="J1231" s="34">
        <v>543.37729999999999</v>
      </c>
      <c r="K1231" s="35" t="str">
        <f t="shared" si="95"/>
        <v>Strabrechtse Heide &amp; Beuven_H4010A</v>
      </c>
      <c r="L1231" s="36">
        <f>VLOOKUP(D1231,DATA!A:F,5,FALSE)</f>
        <v>1.3726988247862192E-2</v>
      </c>
      <c r="M1231" s="37">
        <f>VLOOKUP(D1231,DATA!A:F,6,FALSE)</f>
        <v>1285.5</v>
      </c>
      <c r="N1231" s="36">
        <f t="shared" si="96"/>
        <v>1.3038214536663244</v>
      </c>
      <c r="O1231" s="36">
        <f t="shared" si="97"/>
        <v>1.3039713392846559</v>
      </c>
      <c r="P1231" s="36">
        <f t="shared" si="98"/>
        <v>1.4988561833151337E-4</v>
      </c>
      <c r="Q1231" s="36">
        <f t="shared" si="99"/>
        <v>0</v>
      </c>
    </row>
    <row r="1232" spans="1:17" x14ac:dyDescent="0.3">
      <c r="A1232" s="29">
        <v>2314275</v>
      </c>
      <c r="B1232" s="1">
        <v>137</v>
      </c>
      <c r="C1232" s="1" t="s">
        <v>30</v>
      </c>
      <c r="D1232" s="1" t="s">
        <v>28</v>
      </c>
      <c r="E1232" s="1" t="s">
        <v>29</v>
      </c>
      <c r="F1232" s="47">
        <v>1786</v>
      </c>
      <c r="G1232" s="34">
        <v>1312.04</v>
      </c>
      <c r="H1232" s="1" t="s">
        <v>216</v>
      </c>
      <c r="I1232" s="34">
        <v>1.03351E-2</v>
      </c>
      <c r="J1232" s="34">
        <v>6216.2992999999997</v>
      </c>
      <c r="K1232" s="35" t="str">
        <f t="shared" si="95"/>
        <v>Strabrechtse Heide &amp; Beuven_H91D0</v>
      </c>
      <c r="L1232" s="36">
        <f>VLOOKUP(D1232,DATA!A:F,5,FALSE)</f>
        <v>6.9280917156857415E-3</v>
      </c>
      <c r="M1232" s="37">
        <f>VLOOKUP(D1232,DATA!A:F,6,FALSE)</f>
        <v>2211</v>
      </c>
      <c r="N1232" s="36">
        <f t="shared" si="96"/>
        <v>0.19693561312271762</v>
      </c>
      <c r="O1232" s="36">
        <f t="shared" si="97"/>
        <v>0.19694968694083997</v>
      </c>
      <c r="P1232" s="36">
        <f t="shared" si="98"/>
        <v>1.4073818122350978E-5</v>
      </c>
      <c r="Q1232" s="36">
        <f t="shared" si="99"/>
        <v>0</v>
      </c>
    </row>
    <row r="1233" spans="1:17" x14ac:dyDescent="0.3">
      <c r="A1233" s="29">
        <v>2314276</v>
      </c>
      <c r="B1233" s="1">
        <v>137</v>
      </c>
      <c r="C1233" s="1" t="s">
        <v>30</v>
      </c>
      <c r="D1233" s="1" t="s">
        <v>43</v>
      </c>
      <c r="E1233" s="1" t="s">
        <v>44</v>
      </c>
      <c r="F1233" s="47">
        <v>1071</v>
      </c>
      <c r="G1233" s="34">
        <v>934.25</v>
      </c>
      <c r="H1233" s="1" t="s">
        <v>216</v>
      </c>
      <c r="I1233" s="34">
        <v>7.9410999999999995E-3</v>
      </c>
      <c r="J1233" s="34">
        <v>1736.5234</v>
      </c>
      <c r="K1233" s="35" t="str">
        <f t="shared" si="95"/>
        <v>Strabrechtse Heide &amp; Beuven_H7150</v>
      </c>
      <c r="L1233" s="36">
        <f>VLOOKUP(D1233,DATA!A:F,5,FALSE)</f>
        <v>1.3726988247862192E-2</v>
      </c>
      <c r="M1233" s="37">
        <f>VLOOKUP(D1233,DATA!A:F,6,FALSE)</f>
        <v>1285.5</v>
      </c>
      <c r="N1233" s="36">
        <f t="shared" si="96"/>
        <v>0.79895070558081149</v>
      </c>
      <c r="O1233" s="36">
        <f t="shared" si="97"/>
        <v>0.79903710592449551</v>
      </c>
      <c r="P1233" s="36">
        <f t="shared" si="98"/>
        <v>8.6400343684012171E-5</v>
      </c>
      <c r="Q1233" s="36">
        <f t="shared" si="99"/>
        <v>0</v>
      </c>
    </row>
    <row r="1234" spans="1:17" x14ac:dyDescent="0.3">
      <c r="A1234" s="29">
        <v>2314277</v>
      </c>
      <c r="B1234" s="1">
        <v>137</v>
      </c>
      <c r="C1234" s="1" t="s">
        <v>30</v>
      </c>
      <c r="D1234" s="1" t="s">
        <v>41</v>
      </c>
      <c r="E1234" s="1" t="s">
        <v>42</v>
      </c>
      <c r="F1234" s="47">
        <v>1071</v>
      </c>
      <c r="G1234" s="34">
        <v>923.27</v>
      </c>
      <c r="H1234" s="1" t="s">
        <v>216</v>
      </c>
      <c r="I1234" s="34">
        <v>7.7979E-3</v>
      </c>
      <c r="J1234" s="34">
        <v>1949.7931000000001</v>
      </c>
      <c r="K1234" s="35" t="str">
        <f t="shared" si="95"/>
        <v>Strabrechtse Heide &amp; Beuven_H4010A</v>
      </c>
      <c r="L1234" s="36">
        <f>VLOOKUP(D1234,DATA!A:F,5,FALSE)</f>
        <v>1.3726988247862192E-2</v>
      </c>
      <c r="M1234" s="37">
        <f>VLOOKUP(D1234,DATA!A:F,6,FALSE)</f>
        <v>1285.5</v>
      </c>
      <c r="N1234" s="36">
        <f t="shared" si="96"/>
        <v>0.68793570602664722</v>
      </c>
      <c r="O1234" s="36">
        <f t="shared" si="97"/>
        <v>0.6880088411011348</v>
      </c>
      <c r="P1234" s="36">
        <f t="shared" si="98"/>
        <v>7.3135074487584717E-5</v>
      </c>
      <c r="Q1234" s="36">
        <f t="shared" si="99"/>
        <v>0</v>
      </c>
    </row>
    <row r="1235" spans="1:17" x14ac:dyDescent="0.3">
      <c r="A1235" s="29">
        <v>2314277</v>
      </c>
      <c r="B1235" s="1">
        <v>137</v>
      </c>
      <c r="C1235" s="1" t="s">
        <v>30</v>
      </c>
      <c r="D1235" s="1" t="s">
        <v>43</v>
      </c>
      <c r="E1235" s="1" t="s">
        <v>44</v>
      </c>
      <c r="F1235" s="47">
        <v>1071</v>
      </c>
      <c r="G1235" s="34">
        <v>923.27</v>
      </c>
      <c r="H1235" s="1" t="s">
        <v>216</v>
      </c>
      <c r="I1235" s="34">
        <v>7.7979E-3</v>
      </c>
      <c r="J1235" s="34">
        <v>2864.1543000000001</v>
      </c>
      <c r="K1235" s="35" t="str">
        <f t="shared" si="95"/>
        <v>Strabrechtse Heide &amp; Beuven_H7150</v>
      </c>
      <c r="L1235" s="36">
        <f>VLOOKUP(D1235,DATA!A:F,5,FALSE)</f>
        <v>1.3726988247862192E-2</v>
      </c>
      <c r="M1235" s="37">
        <f>VLOOKUP(D1235,DATA!A:F,6,FALSE)</f>
        <v>1285.5</v>
      </c>
      <c r="N1235" s="36">
        <f t="shared" si="96"/>
        <v>0.68793570602664722</v>
      </c>
      <c r="O1235" s="36">
        <f t="shared" si="97"/>
        <v>0.6880088411011348</v>
      </c>
      <c r="P1235" s="36">
        <f t="shared" si="98"/>
        <v>7.3135074487584717E-5</v>
      </c>
      <c r="Q1235" s="36">
        <f t="shared" si="99"/>
        <v>0</v>
      </c>
    </row>
    <row r="1236" spans="1:17" x14ac:dyDescent="0.3">
      <c r="A1236" s="29">
        <v>2314278</v>
      </c>
      <c r="B1236" s="1">
        <v>137</v>
      </c>
      <c r="C1236" s="1" t="s">
        <v>30</v>
      </c>
      <c r="D1236" s="1" t="s">
        <v>41</v>
      </c>
      <c r="E1236" s="1" t="s">
        <v>42</v>
      </c>
      <c r="F1236" s="47">
        <v>1071</v>
      </c>
      <c r="G1236" s="34">
        <v>926.54</v>
      </c>
      <c r="H1236" s="1" t="s">
        <v>216</v>
      </c>
      <c r="I1236" s="34">
        <v>7.7717000000000003E-3</v>
      </c>
      <c r="J1236" s="34">
        <v>28.279387</v>
      </c>
      <c r="K1236" s="35" t="str">
        <f t="shared" si="95"/>
        <v>Strabrechtse Heide &amp; Beuven_H4010A</v>
      </c>
      <c r="L1236" s="36">
        <f>VLOOKUP(D1236,DATA!A:F,5,FALSE)</f>
        <v>1.3726988247862192E-2</v>
      </c>
      <c r="M1236" s="37">
        <f>VLOOKUP(D1236,DATA!A:F,6,FALSE)</f>
        <v>1285.5</v>
      </c>
      <c r="N1236" s="36">
        <f t="shared" si="96"/>
        <v>0.71929161070483483</v>
      </c>
      <c r="O1236" s="36">
        <f t="shared" si="97"/>
        <v>0.71936779825073749</v>
      </c>
      <c r="P1236" s="36">
        <f t="shared" si="98"/>
        <v>7.6187545902661746E-5</v>
      </c>
      <c r="Q1236" s="36">
        <f t="shared" si="99"/>
        <v>0</v>
      </c>
    </row>
    <row r="1237" spans="1:17" x14ac:dyDescent="0.3">
      <c r="A1237" s="29">
        <v>2314278</v>
      </c>
      <c r="B1237" s="1">
        <v>137</v>
      </c>
      <c r="C1237" s="1" t="s">
        <v>30</v>
      </c>
      <c r="D1237" s="1" t="s">
        <v>43</v>
      </c>
      <c r="E1237" s="1" t="s">
        <v>44</v>
      </c>
      <c r="F1237" s="47">
        <v>1071</v>
      </c>
      <c r="G1237" s="34">
        <v>926.54</v>
      </c>
      <c r="H1237" s="1" t="s">
        <v>216</v>
      </c>
      <c r="I1237" s="34">
        <v>7.7717000000000003E-3</v>
      </c>
      <c r="J1237" s="34">
        <v>4479.8612999999996</v>
      </c>
      <c r="K1237" s="35" t="str">
        <f t="shared" si="95"/>
        <v>Strabrechtse Heide &amp; Beuven_H7150</v>
      </c>
      <c r="L1237" s="36">
        <f>VLOOKUP(D1237,DATA!A:F,5,FALSE)</f>
        <v>1.3726988247862192E-2</v>
      </c>
      <c r="M1237" s="37">
        <f>VLOOKUP(D1237,DATA!A:F,6,FALSE)</f>
        <v>1285.5</v>
      </c>
      <c r="N1237" s="36">
        <f t="shared" si="96"/>
        <v>0.71929161070483483</v>
      </c>
      <c r="O1237" s="36">
        <f t="shared" si="97"/>
        <v>0.71936779825073749</v>
      </c>
      <c r="P1237" s="36">
        <f t="shared" si="98"/>
        <v>7.6187545902661746E-5</v>
      </c>
      <c r="Q1237" s="36">
        <f t="shared" si="99"/>
        <v>0</v>
      </c>
    </row>
    <row r="1238" spans="1:17" x14ac:dyDescent="0.3">
      <c r="A1238" s="29">
        <v>2314279</v>
      </c>
      <c r="B1238" s="1">
        <v>137</v>
      </c>
      <c r="C1238" s="1" t="s">
        <v>30</v>
      </c>
      <c r="D1238" s="1" t="s">
        <v>41</v>
      </c>
      <c r="E1238" s="1" t="s">
        <v>42</v>
      </c>
      <c r="F1238" s="47">
        <v>1071</v>
      </c>
      <c r="G1238" s="34">
        <v>919.11</v>
      </c>
      <c r="H1238" s="1" t="s">
        <v>216</v>
      </c>
      <c r="I1238" s="34">
        <v>7.6159000000000001E-3</v>
      </c>
      <c r="J1238" s="34">
        <v>3540.9140000000002</v>
      </c>
      <c r="K1238" s="35" t="str">
        <f t="shared" si="95"/>
        <v>Strabrechtse Heide &amp; Beuven_H4010A</v>
      </c>
      <c r="L1238" s="36">
        <f>VLOOKUP(D1238,DATA!A:F,5,FALSE)</f>
        <v>1.3726988247862192E-2</v>
      </c>
      <c r="M1238" s="37">
        <f>VLOOKUP(D1238,DATA!A:F,6,FALSE)</f>
        <v>1285.5</v>
      </c>
      <c r="N1238" s="36">
        <f t="shared" si="96"/>
        <v>0.65000042682903358</v>
      </c>
      <c r="O1238" s="36">
        <f t="shared" si="97"/>
        <v>0.65006794185089045</v>
      </c>
      <c r="P1238" s="36">
        <f t="shared" si="98"/>
        <v>6.7515021856867641E-5</v>
      </c>
      <c r="Q1238" s="36">
        <f t="shared" si="99"/>
        <v>0</v>
      </c>
    </row>
    <row r="1239" spans="1:17" x14ac:dyDescent="0.3">
      <c r="A1239" s="29">
        <v>2314279</v>
      </c>
      <c r="B1239" s="1">
        <v>137</v>
      </c>
      <c r="C1239" s="1" t="s">
        <v>30</v>
      </c>
      <c r="D1239" s="1" t="s">
        <v>43</v>
      </c>
      <c r="E1239" s="1" t="s">
        <v>44</v>
      </c>
      <c r="F1239" s="47">
        <v>1071</v>
      </c>
      <c r="G1239" s="34">
        <v>919.11</v>
      </c>
      <c r="H1239" s="1" t="s">
        <v>216</v>
      </c>
      <c r="I1239" s="34">
        <v>7.6159000000000001E-3</v>
      </c>
      <c r="J1239" s="34">
        <v>3862.1786999999999</v>
      </c>
      <c r="K1239" s="35" t="str">
        <f t="shared" si="95"/>
        <v>Strabrechtse Heide &amp; Beuven_H7150</v>
      </c>
      <c r="L1239" s="36">
        <f>VLOOKUP(D1239,DATA!A:F,5,FALSE)</f>
        <v>1.3726988247862192E-2</v>
      </c>
      <c r="M1239" s="37">
        <f>VLOOKUP(D1239,DATA!A:F,6,FALSE)</f>
        <v>1285.5</v>
      </c>
      <c r="N1239" s="36">
        <f t="shared" si="96"/>
        <v>0.65000042682903358</v>
      </c>
      <c r="O1239" s="36">
        <f t="shared" si="97"/>
        <v>0.65006794185089045</v>
      </c>
      <c r="P1239" s="36">
        <f t="shared" si="98"/>
        <v>6.7515021856867641E-5</v>
      </c>
      <c r="Q1239" s="36">
        <f t="shared" si="99"/>
        <v>0</v>
      </c>
    </row>
    <row r="1240" spans="1:17" x14ac:dyDescent="0.3">
      <c r="A1240" s="29">
        <v>2314280</v>
      </c>
      <c r="B1240" s="1">
        <v>137</v>
      </c>
      <c r="C1240" s="1" t="s">
        <v>30</v>
      </c>
      <c r="D1240" s="1" t="s">
        <v>41</v>
      </c>
      <c r="E1240" s="1" t="s">
        <v>42</v>
      </c>
      <c r="F1240" s="47">
        <v>1071</v>
      </c>
      <c r="G1240" s="34">
        <v>924.84</v>
      </c>
      <c r="H1240" s="1" t="s">
        <v>216</v>
      </c>
      <c r="I1240" s="34">
        <v>7.6632999999999996E-3</v>
      </c>
      <c r="J1240" s="34">
        <v>1204.7523000000001</v>
      </c>
      <c r="K1240" s="35" t="str">
        <f t="shared" si="95"/>
        <v>Strabrechtse Heide &amp; Beuven_H4010A</v>
      </c>
      <c r="L1240" s="36">
        <f>VLOOKUP(D1240,DATA!A:F,5,FALSE)</f>
        <v>1.3726988247862192E-2</v>
      </c>
      <c r="M1240" s="37">
        <f>VLOOKUP(D1240,DATA!A:F,6,FALSE)</f>
        <v>1285.5</v>
      </c>
      <c r="N1240" s="36">
        <f t="shared" si="96"/>
        <v>0.70281724746599183</v>
      </c>
      <c r="O1240" s="36">
        <f t="shared" si="97"/>
        <v>0.7028906638429695</v>
      </c>
      <c r="P1240" s="36">
        <f t="shared" si="98"/>
        <v>7.3416376977664122E-5</v>
      </c>
      <c r="Q1240" s="36">
        <f t="shared" si="99"/>
        <v>0</v>
      </c>
    </row>
    <row r="1241" spans="1:17" x14ac:dyDescent="0.3">
      <c r="A1241" s="29">
        <v>2314280</v>
      </c>
      <c r="B1241" s="1">
        <v>137</v>
      </c>
      <c r="C1241" s="1" t="s">
        <v>30</v>
      </c>
      <c r="D1241" s="1" t="s">
        <v>43</v>
      </c>
      <c r="E1241" s="1" t="s">
        <v>44</v>
      </c>
      <c r="F1241" s="47">
        <v>1071</v>
      </c>
      <c r="G1241" s="34">
        <v>924.84</v>
      </c>
      <c r="H1241" s="1" t="s">
        <v>216</v>
      </c>
      <c r="I1241" s="34">
        <v>7.6632999999999996E-3</v>
      </c>
      <c r="J1241" s="34">
        <v>48.34263</v>
      </c>
      <c r="K1241" s="35" t="str">
        <f t="shared" si="95"/>
        <v>Strabrechtse Heide &amp; Beuven_H7150</v>
      </c>
      <c r="L1241" s="36">
        <f>VLOOKUP(D1241,DATA!A:F,5,FALSE)</f>
        <v>1.3726988247862192E-2</v>
      </c>
      <c r="M1241" s="37">
        <f>VLOOKUP(D1241,DATA!A:F,6,FALSE)</f>
        <v>1285.5</v>
      </c>
      <c r="N1241" s="36">
        <f t="shared" si="96"/>
        <v>0.70281724746599183</v>
      </c>
      <c r="O1241" s="36">
        <f t="shared" si="97"/>
        <v>0.7028906638429695</v>
      </c>
      <c r="P1241" s="36">
        <f t="shared" si="98"/>
        <v>7.3416376977664122E-5</v>
      </c>
      <c r="Q1241" s="36">
        <f t="shared" si="99"/>
        <v>0</v>
      </c>
    </row>
    <row r="1242" spans="1:17" x14ac:dyDescent="0.3">
      <c r="A1242" s="29">
        <v>2314281</v>
      </c>
      <c r="B1242" s="1">
        <v>137</v>
      </c>
      <c r="C1242" s="1" t="s">
        <v>30</v>
      </c>
      <c r="D1242" s="1" t="s">
        <v>41</v>
      </c>
      <c r="E1242" s="1" t="s">
        <v>42</v>
      </c>
      <c r="F1242" s="47">
        <v>1071</v>
      </c>
      <c r="G1242" s="34">
        <v>923.65</v>
      </c>
      <c r="H1242" s="1" t="s">
        <v>216</v>
      </c>
      <c r="I1242" s="34">
        <v>7.5620000000000001E-3</v>
      </c>
      <c r="J1242" s="34">
        <v>2319.2683713643401</v>
      </c>
      <c r="K1242" s="35" t="str">
        <f t="shared" si="95"/>
        <v>Strabrechtse Heide &amp; Beuven_H4010A</v>
      </c>
      <c r="L1242" s="36">
        <f>VLOOKUP(D1242,DATA!A:F,5,FALSE)</f>
        <v>1.3726988247862192E-2</v>
      </c>
      <c r="M1242" s="37">
        <f>VLOOKUP(D1242,DATA!A:F,6,FALSE)</f>
        <v>1285.5</v>
      </c>
      <c r="N1242" s="36">
        <f t="shared" si="96"/>
        <v>0.69150865062359879</v>
      </c>
      <c r="O1242" s="36">
        <f t="shared" si="97"/>
        <v>0.69157993890840264</v>
      </c>
      <c r="P1242" s="36">
        <f t="shared" si="98"/>
        <v>7.1288284803849855E-5</v>
      </c>
      <c r="Q1242" s="36">
        <f t="shared" si="99"/>
        <v>0</v>
      </c>
    </row>
    <row r="1243" spans="1:17" x14ac:dyDescent="0.3">
      <c r="A1243" s="29">
        <v>2314283</v>
      </c>
      <c r="B1243" s="1">
        <v>137</v>
      </c>
      <c r="C1243" s="1" t="s">
        <v>30</v>
      </c>
      <c r="D1243" s="1" t="s">
        <v>41</v>
      </c>
      <c r="E1243" s="1" t="s">
        <v>42</v>
      </c>
      <c r="F1243" s="47">
        <v>1071</v>
      </c>
      <c r="G1243" s="34">
        <v>994.05</v>
      </c>
      <c r="H1243" s="1" t="s">
        <v>216</v>
      </c>
      <c r="I1243" s="34">
        <v>7.7178999999999998E-3</v>
      </c>
      <c r="J1243" s="34">
        <v>1870.5299</v>
      </c>
      <c r="K1243" s="35" t="str">
        <f t="shared" si="95"/>
        <v>Strabrechtse Heide &amp; Beuven_H4010A</v>
      </c>
      <c r="L1243" s="36">
        <f>VLOOKUP(D1243,DATA!A:F,5,FALSE)</f>
        <v>1.3726988247862192E-2</v>
      </c>
      <c r="M1243" s="37">
        <f>VLOOKUP(D1243,DATA!A:F,6,FALSE)</f>
        <v>1285.5</v>
      </c>
      <c r="N1243" s="36">
        <f t="shared" si="96"/>
        <v>1.7973307928850979</v>
      </c>
      <c r="O1243" s="36">
        <f t="shared" si="97"/>
        <v>1.7975177955927633</v>
      </c>
      <c r="P1243" s="36">
        <f t="shared" si="98"/>
        <v>1.8700270766536242E-4</v>
      </c>
      <c r="Q1243" s="36">
        <f t="shared" si="99"/>
        <v>0</v>
      </c>
    </row>
    <row r="1244" spans="1:17" x14ac:dyDescent="0.3">
      <c r="A1244" s="29">
        <v>2314286</v>
      </c>
      <c r="B1244" s="1">
        <v>137</v>
      </c>
      <c r="C1244" s="1" t="s">
        <v>30</v>
      </c>
      <c r="D1244" s="1" t="s">
        <v>41</v>
      </c>
      <c r="E1244" s="1" t="s">
        <v>42</v>
      </c>
      <c r="F1244" s="47">
        <v>1071</v>
      </c>
      <c r="G1244" s="34">
        <v>994.05</v>
      </c>
      <c r="H1244" s="1" t="s">
        <v>216</v>
      </c>
      <c r="I1244" s="34">
        <v>7.5583999999999998E-3</v>
      </c>
      <c r="J1244" s="34">
        <v>688.23225000000002</v>
      </c>
      <c r="K1244" s="35" t="str">
        <f t="shared" si="95"/>
        <v>Strabrechtse Heide &amp; Beuven_H4010A</v>
      </c>
      <c r="L1244" s="36">
        <f>VLOOKUP(D1244,DATA!A:F,5,FALSE)</f>
        <v>1.3726988247862192E-2</v>
      </c>
      <c r="M1244" s="37">
        <f>VLOOKUP(D1244,DATA!A:F,6,FALSE)</f>
        <v>1285.5</v>
      </c>
      <c r="N1244" s="36">
        <f t="shared" si="96"/>
        <v>1.7973307928850979</v>
      </c>
      <c r="O1244" s="36">
        <f t="shared" si="97"/>
        <v>1.7975139307560064</v>
      </c>
      <c r="P1244" s="36">
        <f t="shared" si="98"/>
        <v>1.8313787090851186E-4</v>
      </c>
      <c r="Q1244" s="36">
        <f t="shared" si="99"/>
        <v>0</v>
      </c>
    </row>
    <row r="1245" spans="1:17" x14ac:dyDescent="0.3">
      <c r="A1245" s="29">
        <v>2314287</v>
      </c>
      <c r="B1245" s="1">
        <v>137</v>
      </c>
      <c r="C1245" s="1" t="s">
        <v>30</v>
      </c>
      <c r="D1245" s="1" t="s">
        <v>41</v>
      </c>
      <c r="E1245" s="1" t="s">
        <v>42</v>
      </c>
      <c r="F1245" s="47">
        <v>1071</v>
      </c>
      <c r="G1245" s="34">
        <v>992.37</v>
      </c>
      <c r="H1245" s="1" t="s">
        <v>216</v>
      </c>
      <c r="I1245" s="34">
        <v>7.3670000000000003E-3</v>
      </c>
      <c r="J1245" s="34">
        <v>2678.0088000000001</v>
      </c>
      <c r="K1245" s="35" t="str">
        <f t="shared" si="95"/>
        <v>Strabrechtse Heide &amp; Beuven_H4010A</v>
      </c>
      <c r="L1245" s="36">
        <f>VLOOKUP(D1245,DATA!A:F,5,FALSE)</f>
        <v>1.3726988247862192E-2</v>
      </c>
      <c r="M1245" s="37">
        <f>VLOOKUP(D1245,DATA!A:F,6,FALSE)</f>
        <v>1285.5</v>
      </c>
      <c r="N1245" s="36">
        <f t="shared" si="96"/>
        <v>1.7570761706955831</v>
      </c>
      <c r="O1245" s="36">
        <f t="shared" si="97"/>
        <v>1.757250744464306</v>
      </c>
      <c r="P1245" s="36">
        <f t="shared" si="98"/>
        <v>1.7457376872287433E-4</v>
      </c>
      <c r="Q1245" s="36">
        <f t="shared" si="99"/>
        <v>0</v>
      </c>
    </row>
    <row r="1246" spans="1:17" x14ac:dyDescent="0.3">
      <c r="A1246" s="29">
        <v>2314288</v>
      </c>
      <c r="B1246" s="1">
        <v>137</v>
      </c>
      <c r="C1246" s="1" t="s">
        <v>30</v>
      </c>
      <c r="D1246" s="1" t="s">
        <v>41</v>
      </c>
      <c r="E1246" s="1" t="s">
        <v>42</v>
      </c>
      <c r="F1246" s="47">
        <v>1071</v>
      </c>
      <c r="G1246" s="34">
        <v>958.96</v>
      </c>
      <c r="H1246" s="1" t="s">
        <v>216</v>
      </c>
      <c r="I1246" s="34">
        <v>6.9442000000000002E-3</v>
      </c>
      <c r="J1246" s="34">
        <v>2902.5189999999998</v>
      </c>
      <c r="K1246" s="35" t="str">
        <f t="shared" si="95"/>
        <v>Strabrechtse Heide &amp; Beuven_H4010A</v>
      </c>
      <c r="L1246" s="36">
        <f>VLOOKUP(D1246,DATA!A:F,5,FALSE)</f>
        <v>1.3726988247862192E-2</v>
      </c>
      <c r="M1246" s="37">
        <f>VLOOKUP(D1246,DATA!A:F,6,FALSE)</f>
        <v>1285.5</v>
      </c>
      <c r="N1246" s="36">
        <f t="shared" si="96"/>
        <v>1.1179724765191721</v>
      </c>
      <c r="O1246" s="36">
        <f t="shared" si="97"/>
        <v>1.1180778584601421</v>
      </c>
      <c r="P1246" s="36">
        <f t="shared" si="98"/>
        <v>1.053819409699841E-4</v>
      </c>
      <c r="Q1246" s="36">
        <f t="shared" si="99"/>
        <v>0</v>
      </c>
    </row>
    <row r="1247" spans="1:17" x14ac:dyDescent="0.3">
      <c r="A1247" s="29">
        <v>2314289</v>
      </c>
      <c r="B1247" s="1">
        <v>137</v>
      </c>
      <c r="C1247" s="1" t="s">
        <v>30</v>
      </c>
      <c r="D1247" s="1" t="s">
        <v>41</v>
      </c>
      <c r="E1247" s="1" t="s">
        <v>42</v>
      </c>
      <c r="F1247" s="47">
        <v>1071</v>
      </c>
      <c r="G1247" s="34">
        <v>949.39</v>
      </c>
      <c r="H1247" s="1" t="s">
        <v>216</v>
      </c>
      <c r="I1247" s="34">
        <v>7.058E-3</v>
      </c>
      <c r="J1247" s="34">
        <v>2427.0875000000001</v>
      </c>
      <c r="K1247" s="35" t="str">
        <f t="shared" si="95"/>
        <v>Strabrechtse Heide &amp; Beuven_H4010A</v>
      </c>
      <c r="L1247" s="36">
        <f>VLOOKUP(D1247,DATA!A:F,5,FALSE)</f>
        <v>1.3726988247862192E-2</v>
      </c>
      <c r="M1247" s="37">
        <f>VLOOKUP(D1247,DATA!A:F,6,FALSE)</f>
        <v>1285.5</v>
      </c>
      <c r="N1247" s="36">
        <f t="shared" si="96"/>
        <v>0.98169628461997072</v>
      </c>
      <c r="O1247" s="36">
        <f t="shared" si="97"/>
        <v>0.98179046711054596</v>
      </c>
      <c r="P1247" s="36">
        <f t="shared" si="98"/>
        <v>9.4182490575245303E-5</v>
      </c>
      <c r="Q1247" s="36">
        <f t="shared" si="99"/>
        <v>0</v>
      </c>
    </row>
    <row r="1248" spans="1:17" x14ac:dyDescent="0.3">
      <c r="A1248" s="29">
        <v>2315801</v>
      </c>
      <c r="B1248" s="1">
        <v>137</v>
      </c>
      <c r="C1248" s="1" t="s">
        <v>30</v>
      </c>
      <c r="D1248" s="1" t="s">
        <v>41</v>
      </c>
      <c r="E1248" s="1" t="s">
        <v>42</v>
      </c>
      <c r="F1248" s="47">
        <v>1071</v>
      </c>
      <c r="G1248" s="34">
        <v>920.3</v>
      </c>
      <c r="H1248" s="1" t="s">
        <v>216</v>
      </c>
      <c r="I1248" s="34">
        <v>8.1892000000000006E-3</v>
      </c>
      <c r="J1248" s="34">
        <v>5505.0720000000001</v>
      </c>
      <c r="K1248" s="35" t="str">
        <f t="shared" si="95"/>
        <v>Strabrechtse Heide &amp; Beuven_H4010A</v>
      </c>
      <c r="L1248" s="36">
        <f>VLOOKUP(D1248,DATA!A:F,5,FALSE)</f>
        <v>1.3726988247862192E-2</v>
      </c>
      <c r="M1248" s="37">
        <f>VLOOKUP(D1248,DATA!A:F,6,FALSE)</f>
        <v>1285.5</v>
      </c>
      <c r="N1248" s="36">
        <f t="shared" si="96"/>
        <v>0.66063473397587635</v>
      </c>
      <c r="O1248" s="36">
        <f t="shared" si="97"/>
        <v>0.66070851142103104</v>
      </c>
      <c r="P1248" s="36">
        <f t="shared" si="98"/>
        <v>7.3777445154687982E-5</v>
      </c>
      <c r="Q1248" s="36">
        <f t="shared" si="99"/>
        <v>0</v>
      </c>
    </row>
    <row r="1249" spans="1:17" x14ac:dyDescent="0.3">
      <c r="A1249" s="29">
        <v>2315802</v>
      </c>
      <c r="B1249" s="1">
        <v>137</v>
      </c>
      <c r="C1249" s="1" t="s">
        <v>30</v>
      </c>
      <c r="D1249" s="1" t="s">
        <v>41</v>
      </c>
      <c r="E1249" s="1" t="s">
        <v>42</v>
      </c>
      <c r="F1249" s="47">
        <v>1071</v>
      </c>
      <c r="G1249" s="34">
        <v>923.78</v>
      </c>
      <c r="H1249" s="1" t="s">
        <v>216</v>
      </c>
      <c r="I1249" s="34">
        <v>8.1776000000000001E-3</v>
      </c>
      <c r="J1249" s="34">
        <v>4051.4092000000001</v>
      </c>
      <c r="K1249" s="35" t="str">
        <f t="shared" si="95"/>
        <v>Strabrechtse Heide &amp; Beuven_H4010A</v>
      </c>
      <c r="L1249" s="36">
        <f>VLOOKUP(D1249,DATA!A:F,5,FALSE)</f>
        <v>1.3726988247862192E-2</v>
      </c>
      <c r="M1249" s="37">
        <f>VLOOKUP(D1249,DATA!A:F,6,FALSE)</f>
        <v>1285.5</v>
      </c>
      <c r="N1249" s="36">
        <f t="shared" si="96"/>
        <v>0.69273519936360939</v>
      </c>
      <c r="O1249" s="36">
        <f t="shared" si="97"/>
        <v>0.69281242712384461</v>
      </c>
      <c r="P1249" s="36">
        <f t="shared" si="98"/>
        <v>7.7227760235221155E-5</v>
      </c>
      <c r="Q1249" s="36">
        <f t="shared" si="99"/>
        <v>0</v>
      </c>
    </row>
    <row r="1250" spans="1:17" x14ac:dyDescent="0.3">
      <c r="A1250" s="29">
        <v>2315804</v>
      </c>
      <c r="B1250" s="1">
        <v>137</v>
      </c>
      <c r="C1250" s="1" t="s">
        <v>30</v>
      </c>
      <c r="D1250" s="1" t="s">
        <v>28</v>
      </c>
      <c r="E1250" s="1" t="s">
        <v>29</v>
      </c>
      <c r="F1250" s="47">
        <v>1786</v>
      </c>
      <c r="G1250" s="34">
        <v>1264.47</v>
      </c>
      <c r="H1250" s="1" t="s">
        <v>216</v>
      </c>
      <c r="I1250" s="34">
        <v>1.01712E-2</v>
      </c>
      <c r="J1250" s="34">
        <v>6429.2992999999997</v>
      </c>
      <c r="K1250" s="35" t="str">
        <f t="shared" si="95"/>
        <v>Strabrechtse Heide &amp; Beuven_H91D0</v>
      </c>
      <c r="L1250" s="36">
        <f>VLOOKUP(D1250,DATA!A:F,5,FALSE)</f>
        <v>6.9280917156857415E-3</v>
      </c>
      <c r="M1250" s="37">
        <f>VLOOKUP(D1250,DATA!A:F,6,FALSE)</f>
        <v>2211</v>
      </c>
      <c r="N1250" s="36">
        <f t="shared" si="96"/>
        <v>0.14172103707698555</v>
      </c>
      <c r="O1250" s="36">
        <f t="shared" si="97"/>
        <v>0.14173100993140486</v>
      </c>
      <c r="P1250" s="36">
        <f t="shared" si="98"/>
        <v>9.9728544193100621E-6</v>
      </c>
      <c r="Q1250" s="36">
        <f t="shared" si="99"/>
        <v>0</v>
      </c>
    </row>
    <row r="1251" spans="1:17" x14ac:dyDescent="0.3">
      <c r="A1251" s="29">
        <v>2315806</v>
      </c>
      <c r="B1251" s="1">
        <v>137</v>
      </c>
      <c r="C1251" s="1" t="s">
        <v>30</v>
      </c>
      <c r="D1251" s="1" t="s">
        <v>41</v>
      </c>
      <c r="E1251" s="1" t="s">
        <v>42</v>
      </c>
      <c r="F1251" s="47">
        <v>1071</v>
      </c>
      <c r="G1251" s="34">
        <v>923.08</v>
      </c>
      <c r="H1251" s="1" t="s">
        <v>216</v>
      </c>
      <c r="I1251" s="34">
        <v>7.8840999999999998E-3</v>
      </c>
      <c r="J1251" s="34">
        <v>837.83199999999999</v>
      </c>
      <c r="K1251" s="35" t="str">
        <f t="shared" si="95"/>
        <v>Strabrechtse Heide &amp; Beuven_H4010A</v>
      </c>
      <c r="L1251" s="36">
        <f>VLOOKUP(D1251,DATA!A:F,5,FALSE)</f>
        <v>1.3726988247862192E-2</v>
      </c>
      <c r="M1251" s="37">
        <f>VLOOKUP(D1251,DATA!A:F,6,FALSE)</f>
        <v>1285.5</v>
      </c>
      <c r="N1251" s="36">
        <f t="shared" si="96"/>
        <v>0.68615611469851867</v>
      </c>
      <c r="O1251" s="36">
        <f t="shared" si="97"/>
        <v>0.68622986831042243</v>
      </c>
      <c r="P1251" s="36">
        <f t="shared" si="98"/>
        <v>7.3753611903759619E-5</v>
      </c>
      <c r="Q1251" s="36">
        <f t="shared" si="99"/>
        <v>0</v>
      </c>
    </row>
    <row r="1252" spans="1:17" x14ac:dyDescent="0.3">
      <c r="A1252" s="29">
        <v>2315806</v>
      </c>
      <c r="B1252" s="1">
        <v>137</v>
      </c>
      <c r="C1252" s="1" t="s">
        <v>30</v>
      </c>
      <c r="D1252" s="1" t="s">
        <v>43</v>
      </c>
      <c r="E1252" s="1" t="s">
        <v>44</v>
      </c>
      <c r="F1252" s="47">
        <v>1071</v>
      </c>
      <c r="G1252" s="34">
        <v>923.08</v>
      </c>
      <c r="H1252" s="1" t="s">
        <v>216</v>
      </c>
      <c r="I1252" s="34">
        <v>7.8840999999999998E-3</v>
      </c>
      <c r="J1252" s="34">
        <v>2725.3472000000002</v>
      </c>
      <c r="K1252" s="35" t="str">
        <f t="shared" si="95"/>
        <v>Strabrechtse Heide &amp; Beuven_H7150</v>
      </c>
      <c r="L1252" s="36">
        <f>VLOOKUP(D1252,DATA!A:F,5,FALSE)</f>
        <v>1.3726988247862192E-2</v>
      </c>
      <c r="M1252" s="37">
        <f>VLOOKUP(D1252,DATA!A:F,6,FALSE)</f>
        <v>1285.5</v>
      </c>
      <c r="N1252" s="36">
        <f t="shared" si="96"/>
        <v>0.68615611469851867</v>
      </c>
      <c r="O1252" s="36">
        <f t="shared" si="97"/>
        <v>0.68622986831042243</v>
      </c>
      <c r="P1252" s="36">
        <f t="shared" si="98"/>
        <v>7.3753611903759619E-5</v>
      </c>
      <c r="Q1252" s="36">
        <f t="shared" si="99"/>
        <v>0</v>
      </c>
    </row>
    <row r="1253" spans="1:17" x14ac:dyDescent="0.3">
      <c r="A1253" s="29">
        <v>2315807</v>
      </c>
      <c r="B1253" s="1">
        <v>137</v>
      </c>
      <c r="C1253" s="1" t="s">
        <v>30</v>
      </c>
      <c r="D1253" s="1" t="s">
        <v>41</v>
      </c>
      <c r="E1253" s="1" t="s">
        <v>42</v>
      </c>
      <c r="F1253" s="47">
        <v>1071</v>
      </c>
      <c r="G1253" s="34">
        <v>926.8</v>
      </c>
      <c r="H1253" s="1" t="s">
        <v>216</v>
      </c>
      <c r="I1253" s="34">
        <v>7.8352999999999999E-3</v>
      </c>
      <c r="J1253" s="34">
        <v>170.68932000000001</v>
      </c>
      <c r="K1253" s="35" t="str">
        <f t="shared" si="95"/>
        <v>Strabrechtse Heide &amp; Beuven_H4010A</v>
      </c>
      <c r="L1253" s="36">
        <f>VLOOKUP(D1253,DATA!A:F,5,FALSE)</f>
        <v>1.3726988247862192E-2</v>
      </c>
      <c r="M1253" s="37">
        <f>VLOOKUP(D1253,DATA!A:F,6,FALSE)</f>
        <v>1285.5</v>
      </c>
      <c r="N1253" s="36">
        <f t="shared" si="96"/>
        <v>0.72184479718477623</v>
      </c>
      <c r="O1253" s="36">
        <f t="shared" si="97"/>
        <v>0.7219218789121904</v>
      </c>
      <c r="P1253" s="36">
        <f t="shared" si="98"/>
        <v>7.7081727414163304E-5</v>
      </c>
      <c r="Q1253" s="36">
        <f t="shared" si="99"/>
        <v>0</v>
      </c>
    </row>
    <row r="1254" spans="1:17" x14ac:dyDescent="0.3">
      <c r="A1254" s="29">
        <v>2315808</v>
      </c>
      <c r="B1254" s="1">
        <v>137</v>
      </c>
      <c r="C1254" s="1" t="s">
        <v>30</v>
      </c>
      <c r="D1254" s="1" t="s">
        <v>43</v>
      </c>
      <c r="E1254" s="1" t="s">
        <v>44</v>
      </c>
      <c r="F1254" s="47">
        <v>1071</v>
      </c>
      <c r="G1254" s="34">
        <v>915.17</v>
      </c>
      <c r="H1254" s="1" t="s">
        <v>216</v>
      </c>
      <c r="I1254" s="34">
        <v>7.5636000000000002E-3</v>
      </c>
      <c r="J1254" s="34">
        <v>2395.7860999999998</v>
      </c>
      <c r="K1254" s="35" t="str">
        <f t="shared" si="95"/>
        <v>Strabrechtse Heide &amp; Beuven_H7150</v>
      </c>
      <c r="L1254" s="36">
        <f>VLOOKUP(D1254,DATA!A:F,5,FALSE)</f>
        <v>1.3726988247862192E-2</v>
      </c>
      <c r="M1254" s="37">
        <f>VLOOKUP(D1254,DATA!A:F,6,FALSE)</f>
        <v>1285.5</v>
      </c>
      <c r="N1254" s="36">
        <f t="shared" si="96"/>
        <v>0.61599013899718347</v>
      </c>
      <c r="O1254" s="36">
        <f t="shared" si="97"/>
        <v>0.61605370374934998</v>
      </c>
      <c r="P1254" s="36">
        <f t="shared" si="98"/>
        <v>6.3564752166511695E-5</v>
      </c>
      <c r="Q1254" s="36">
        <f t="shared" si="99"/>
        <v>0</v>
      </c>
    </row>
    <row r="1255" spans="1:17" x14ac:dyDescent="0.3">
      <c r="A1255" s="29">
        <v>2315809</v>
      </c>
      <c r="B1255" s="1">
        <v>137</v>
      </c>
      <c r="C1255" s="1" t="s">
        <v>30</v>
      </c>
      <c r="D1255" s="1" t="s">
        <v>43</v>
      </c>
      <c r="E1255" s="1" t="s">
        <v>44</v>
      </c>
      <c r="F1255" s="47">
        <v>1071</v>
      </c>
      <c r="G1255" s="34">
        <v>917.35</v>
      </c>
      <c r="H1255" s="1" t="s">
        <v>216</v>
      </c>
      <c r="I1255" s="34">
        <v>7.5244999999999999E-3</v>
      </c>
      <c r="J1255" s="34">
        <v>764.62674709966996</v>
      </c>
      <c r="K1255" s="35" t="str">
        <f t="shared" si="95"/>
        <v>Strabrechtse Heide &amp; Beuven_H7150</v>
      </c>
      <c r="L1255" s="36">
        <f>VLOOKUP(D1255,DATA!A:F,5,FALSE)</f>
        <v>1.3726988247862192E-2</v>
      </c>
      <c r="M1255" s="37">
        <f>VLOOKUP(D1255,DATA!A:F,6,FALSE)</f>
        <v>1285.5</v>
      </c>
      <c r="N1255" s="36">
        <f t="shared" si="96"/>
        <v>0.63458337889478456</v>
      </c>
      <c r="O1255" s="36">
        <f t="shared" si="97"/>
        <v>0.63464851158303659</v>
      </c>
      <c r="P1255" s="36">
        <f t="shared" si="98"/>
        <v>6.5132688252034221E-5</v>
      </c>
      <c r="Q1255" s="36">
        <f t="shared" si="99"/>
        <v>0</v>
      </c>
    </row>
    <row r="1256" spans="1:17" x14ac:dyDescent="0.3">
      <c r="A1256" s="29">
        <v>2315810</v>
      </c>
      <c r="B1256" s="1">
        <v>137</v>
      </c>
      <c r="C1256" s="1" t="s">
        <v>30</v>
      </c>
      <c r="D1256" s="1" t="s">
        <v>41</v>
      </c>
      <c r="E1256" s="1" t="s">
        <v>42</v>
      </c>
      <c r="F1256" s="47">
        <v>1071</v>
      </c>
      <c r="G1256" s="34">
        <v>924.37</v>
      </c>
      <c r="H1256" s="1" t="s">
        <v>216</v>
      </c>
      <c r="I1256" s="34">
        <v>7.6331999999999997E-3</v>
      </c>
      <c r="J1256" s="34">
        <v>2318.3530000000001</v>
      </c>
      <c r="K1256" s="35" t="str">
        <f t="shared" si="95"/>
        <v>Strabrechtse Heide &amp; Beuven_H4010A</v>
      </c>
      <c r="L1256" s="36">
        <f>VLOOKUP(D1256,DATA!A:F,5,FALSE)</f>
        <v>1.3726988247862192E-2</v>
      </c>
      <c r="M1256" s="37">
        <f>VLOOKUP(D1256,DATA!A:F,6,FALSE)</f>
        <v>1285.5</v>
      </c>
      <c r="N1256" s="36">
        <f t="shared" si="96"/>
        <v>0.69832905084218755</v>
      </c>
      <c r="O1256" s="36">
        <f t="shared" si="97"/>
        <v>0.69840171512717608</v>
      </c>
      <c r="P1256" s="36">
        <f t="shared" si="98"/>
        <v>7.2664284988532835E-5</v>
      </c>
      <c r="Q1256" s="36">
        <f t="shared" si="99"/>
        <v>0</v>
      </c>
    </row>
    <row r="1257" spans="1:17" x14ac:dyDescent="0.3">
      <c r="A1257" s="29">
        <v>2315811</v>
      </c>
      <c r="B1257" s="1">
        <v>137</v>
      </c>
      <c r="C1257" s="1" t="s">
        <v>30</v>
      </c>
      <c r="D1257" s="1" t="s">
        <v>41</v>
      </c>
      <c r="E1257" s="1" t="s">
        <v>42</v>
      </c>
      <c r="F1257" s="47">
        <v>1071</v>
      </c>
      <c r="G1257" s="34">
        <v>927.34</v>
      </c>
      <c r="H1257" s="1" t="s">
        <v>216</v>
      </c>
      <c r="I1257" s="34">
        <v>7.5884999999999998E-3</v>
      </c>
      <c r="J1257" s="34">
        <v>72.121703999999994</v>
      </c>
      <c r="K1257" s="35" t="str">
        <f t="shared" si="95"/>
        <v>Strabrechtse Heide &amp; Beuven_H4010A</v>
      </c>
      <c r="L1257" s="36">
        <f>VLOOKUP(D1257,DATA!A:F,5,FALSE)</f>
        <v>1.3726988247862192E-2</v>
      </c>
      <c r="M1257" s="37">
        <f>VLOOKUP(D1257,DATA!A:F,6,FALSE)</f>
        <v>1285.5</v>
      </c>
      <c r="N1257" s="36">
        <f t="shared" si="96"/>
        <v>0.72717635154118876</v>
      </c>
      <c r="O1257" s="36">
        <f t="shared" si="97"/>
        <v>0.72725155254067564</v>
      </c>
      <c r="P1257" s="36">
        <f t="shared" si="98"/>
        <v>7.5200999486879638E-5</v>
      </c>
      <c r="Q1257" s="36">
        <f t="shared" si="99"/>
        <v>0</v>
      </c>
    </row>
    <row r="1258" spans="1:17" x14ac:dyDescent="0.3">
      <c r="A1258" s="29">
        <v>2315812</v>
      </c>
      <c r="B1258" s="1">
        <v>137</v>
      </c>
      <c r="C1258" s="1" t="s">
        <v>30</v>
      </c>
      <c r="D1258" s="1" t="s">
        <v>41</v>
      </c>
      <c r="E1258" s="1" t="s">
        <v>42</v>
      </c>
      <c r="F1258" s="47">
        <v>1071</v>
      </c>
      <c r="G1258" s="34">
        <v>928.69</v>
      </c>
      <c r="H1258" s="1" t="s">
        <v>216</v>
      </c>
      <c r="I1258" s="34">
        <v>7.4035999999999998E-3</v>
      </c>
      <c r="J1258" s="34">
        <v>757.30640000000005</v>
      </c>
      <c r="K1258" s="35" t="str">
        <f t="shared" si="95"/>
        <v>Strabrechtse Heide &amp; Beuven_H4010A</v>
      </c>
      <c r="L1258" s="36">
        <f>VLOOKUP(D1258,DATA!A:F,5,FALSE)</f>
        <v>1.3726988247862192E-2</v>
      </c>
      <c r="M1258" s="37">
        <f>VLOOKUP(D1258,DATA!A:F,6,FALSE)</f>
        <v>1285.5</v>
      </c>
      <c r="N1258" s="36">
        <f t="shared" si="96"/>
        <v>0.74067686700226609</v>
      </c>
      <c r="O1258" s="36">
        <f t="shared" si="97"/>
        <v>0.74075158754892911</v>
      </c>
      <c r="P1258" s="36">
        <f t="shared" si="98"/>
        <v>7.4720546663020748E-5</v>
      </c>
      <c r="Q1258" s="36">
        <f t="shared" si="99"/>
        <v>0</v>
      </c>
    </row>
    <row r="1259" spans="1:17" x14ac:dyDescent="0.3">
      <c r="A1259" s="29">
        <v>2315813</v>
      </c>
      <c r="B1259" s="1">
        <v>137</v>
      </c>
      <c r="C1259" s="1" t="s">
        <v>30</v>
      </c>
      <c r="D1259" s="1" t="s">
        <v>41</v>
      </c>
      <c r="E1259" s="1" t="s">
        <v>42</v>
      </c>
      <c r="F1259" s="47">
        <v>1071</v>
      </c>
      <c r="G1259" s="34">
        <v>948.76</v>
      </c>
      <c r="H1259" s="1" t="s">
        <v>216</v>
      </c>
      <c r="I1259" s="34">
        <v>7.4405000000000001E-3</v>
      </c>
      <c r="J1259" s="34">
        <v>735.62660000000005</v>
      </c>
      <c r="K1259" s="35" t="str">
        <f t="shared" si="95"/>
        <v>Strabrechtse Heide &amp; Beuven_H4010A</v>
      </c>
      <c r="L1259" s="36">
        <f>VLOOKUP(D1259,DATA!A:F,5,FALSE)</f>
        <v>1.3726988247862192E-2</v>
      </c>
      <c r="M1259" s="37">
        <f>VLOOKUP(D1259,DATA!A:F,6,FALSE)</f>
        <v>1285.5</v>
      </c>
      <c r="N1259" s="36">
        <f t="shared" si="96"/>
        <v>0.97332545278730753</v>
      </c>
      <c r="O1259" s="36">
        <f t="shared" si="97"/>
        <v>0.97342390135574564</v>
      </c>
      <c r="P1259" s="36">
        <f t="shared" si="98"/>
        <v>9.8448568438103123E-5</v>
      </c>
      <c r="Q1259" s="36">
        <f t="shared" si="99"/>
        <v>0</v>
      </c>
    </row>
    <row r="1260" spans="1:17" x14ac:dyDescent="0.3">
      <c r="A1260" s="29">
        <v>2315816</v>
      </c>
      <c r="B1260" s="1">
        <v>137</v>
      </c>
      <c r="C1260" s="1" t="s">
        <v>30</v>
      </c>
      <c r="D1260" s="1" t="s">
        <v>41</v>
      </c>
      <c r="E1260" s="1" t="s">
        <v>42</v>
      </c>
      <c r="F1260" s="47">
        <v>1071</v>
      </c>
      <c r="G1260" s="34">
        <v>1000.55</v>
      </c>
      <c r="H1260" s="1" t="s">
        <v>216</v>
      </c>
      <c r="I1260" s="34">
        <v>7.5215000000000004E-3</v>
      </c>
      <c r="J1260" s="34">
        <v>557.73389999999995</v>
      </c>
      <c r="K1260" s="35" t="str">
        <f t="shared" si="95"/>
        <v>Strabrechtse Heide &amp; Beuven_H4010A</v>
      </c>
      <c r="L1260" s="36">
        <f>VLOOKUP(D1260,DATA!A:F,5,FALSE)</f>
        <v>1.3726988247862192E-2</v>
      </c>
      <c r="M1260" s="37">
        <f>VLOOKUP(D1260,DATA!A:F,6,FALSE)</f>
        <v>1285.5</v>
      </c>
      <c r="N1260" s="36">
        <f t="shared" si="96"/>
        <v>1.961779763502203</v>
      </c>
      <c r="O1260" s="36">
        <f t="shared" si="97"/>
        <v>1.961978348726158</v>
      </c>
      <c r="P1260" s="36">
        <f t="shared" si="98"/>
        <v>1.9858522395499456E-4</v>
      </c>
      <c r="Q1260" s="36">
        <f t="shared" si="99"/>
        <v>0</v>
      </c>
    </row>
    <row r="1261" spans="1:17" x14ac:dyDescent="0.3">
      <c r="A1261" s="29">
        <v>2317329</v>
      </c>
      <c r="B1261" s="1">
        <v>137</v>
      </c>
      <c r="C1261" s="1" t="s">
        <v>30</v>
      </c>
      <c r="D1261" s="1" t="s">
        <v>41</v>
      </c>
      <c r="E1261" s="1" t="s">
        <v>42</v>
      </c>
      <c r="F1261" s="47">
        <v>1071</v>
      </c>
      <c r="G1261" s="34">
        <v>981.61</v>
      </c>
      <c r="H1261" s="1" t="s">
        <v>216</v>
      </c>
      <c r="I1261" s="34">
        <v>8.7229000000000004E-3</v>
      </c>
      <c r="J1261" s="34">
        <v>315.53568000000001</v>
      </c>
      <c r="K1261" s="35" t="str">
        <f t="shared" si="95"/>
        <v>Strabrechtse Heide &amp; Beuven_H4010A</v>
      </c>
      <c r="L1261" s="36">
        <f>VLOOKUP(D1261,DATA!A:F,5,FALSE)</f>
        <v>1.3726988247862192E-2</v>
      </c>
      <c r="M1261" s="37">
        <f>VLOOKUP(D1261,DATA!A:F,6,FALSE)</f>
        <v>1285.5</v>
      </c>
      <c r="N1261" s="36">
        <f t="shared" si="96"/>
        <v>1.5194742125893923</v>
      </c>
      <c r="O1261" s="36">
        <f t="shared" si="97"/>
        <v>1.5196533989955865</v>
      </c>
      <c r="P1261" s="36">
        <f t="shared" si="98"/>
        <v>1.7918640619418724E-4</v>
      </c>
      <c r="Q1261" s="36">
        <f t="shared" si="99"/>
        <v>0</v>
      </c>
    </row>
    <row r="1262" spans="1:17" x14ac:dyDescent="0.3">
      <c r="A1262" s="29">
        <v>2317329</v>
      </c>
      <c r="B1262" s="1">
        <v>137</v>
      </c>
      <c r="C1262" s="1" t="s">
        <v>30</v>
      </c>
      <c r="D1262" s="1" t="s">
        <v>43</v>
      </c>
      <c r="E1262" s="1" t="s">
        <v>44</v>
      </c>
      <c r="F1262" s="47">
        <v>1071</v>
      </c>
      <c r="G1262" s="34">
        <v>981.61</v>
      </c>
      <c r="H1262" s="1" t="s">
        <v>216</v>
      </c>
      <c r="I1262" s="34">
        <v>8.7229000000000004E-3</v>
      </c>
      <c r="J1262" s="34">
        <v>5690.3926000000001</v>
      </c>
      <c r="K1262" s="35" t="str">
        <f t="shared" si="95"/>
        <v>Strabrechtse Heide &amp; Beuven_H7150</v>
      </c>
      <c r="L1262" s="36">
        <f>VLOOKUP(D1262,DATA!A:F,5,FALSE)</f>
        <v>1.3726988247862192E-2</v>
      </c>
      <c r="M1262" s="37">
        <f>VLOOKUP(D1262,DATA!A:F,6,FALSE)</f>
        <v>1285.5</v>
      </c>
      <c r="N1262" s="36">
        <f t="shared" si="96"/>
        <v>1.5194742125893923</v>
      </c>
      <c r="O1262" s="36">
        <f t="shared" si="97"/>
        <v>1.5196533989955865</v>
      </c>
      <c r="P1262" s="36">
        <f t="shared" si="98"/>
        <v>1.7918640619418724E-4</v>
      </c>
      <c r="Q1262" s="36">
        <f t="shared" si="99"/>
        <v>0</v>
      </c>
    </row>
    <row r="1263" spans="1:17" x14ac:dyDescent="0.3">
      <c r="A1263" s="29">
        <v>2317330</v>
      </c>
      <c r="B1263" s="1">
        <v>137</v>
      </c>
      <c r="C1263" s="1" t="s">
        <v>30</v>
      </c>
      <c r="D1263" s="1" t="s">
        <v>41</v>
      </c>
      <c r="E1263" s="1" t="s">
        <v>42</v>
      </c>
      <c r="F1263" s="47">
        <v>1071</v>
      </c>
      <c r="G1263" s="34">
        <v>923.64</v>
      </c>
      <c r="H1263" s="1" t="s">
        <v>216</v>
      </c>
      <c r="I1263" s="34">
        <v>8.2486999999999994E-3</v>
      </c>
      <c r="J1263" s="34">
        <v>9826.2170000000006</v>
      </c>
      <c r="K1263" s="35" t="str">
        <f t="shared" si="95"/>
        <v>Strabrechtse Heide &amp; Beuven_H4010A</v>
      </c>
      <c r="L1263" s="36">
        <f>VLOOKUP(D1263,DATA!A:F,5,FALSE)</f>
        <v>1.3726988247862192E-2</v>
      </c>
      <c r="M1263" s="37">
        <f>VLOOKUP(D1263,DATA!A:F,6,FALSE)</f>
        <v>1285.5</v>
      </c>
      <c r="N1263" s="36">
        <f t="shared" si="96"/>
        <v>0.69141439009554184</v>
      </c>
      <c r="O1263" s="36">
        <f t="shared" si="97"/>
        <v>0.69149214185564134</v>
      </c>
      <c r="P1263" s="36">
        <f t="shared" si="98"/>
        <v>7.7751760099498135E-5</v>
      </c>
      <c r="Q1263" s="36">
        <f t="shared" si="99"/>
        <v>0</v>
      </c>
    </row>
    <row r="1264" spans="1:17" x14ac:dyDescent="0.3">
      <c r="A1264" s="29">
        <v>2317331</v>
      </c>
      <c r="B1264" s="1">
        <v>137</v>
      </c>
      <c r="C1264" s="1" t="s">
        <v>30</v>
      </c>
      <c r="D1264" s="1" t="s">
        <v>41</v>
      </c>
      <c r="E1264" s="1" t="s">
        <v>42</v>
      </c>
      <c r="F1264" s="47">
        <v>1071</v>
      </c>
      <c r="G1264" s="34">
        <v>964.98</v>
      </c>
      <c r="H1264" s="1" t="s">
        <v>216</v>
      </c>
      <c r="I1264" s="34">
        <v>8.4919999999999995E-3</v>
      </c>
      <c r="J1264" s="34">
        <v>686.28394000000003</v>
      </c>
      <c r="K1264" s="35" t="str">
        <f t="shared" si="95"/>
        <v>Strabrechtse Heide &amp; Beuven_H4010A</v>
      </c>
      <c r="L1264" s="36">
        <f>VLOOKUP(D1264,DATA!A:F,5,FALSE)</f>
        <v>1.3726988247862192E-2</v>
      </c>
      <c r="M1264" s="37">
        <f>VLOOKUP(D1264,DATA!A:F,6,FALSE)</f>
        <v>1285.5</v>
      </c>
      <c r="N1264" s="36">
        <f t="shared" si="96"/>
        <v>1.2131139790720125</v>
      </c>
      <c r="O1264" s="36">
        <f t="shared" si="97"/>
        <v>1.2132536837180097</v>
      </c>
      <c r="P1264" s="36">
        <f t="shared" si="98"/>
        <v>1.3970464599721844E-4</v>
      </c>
      <c r="Q1264" s="36">
        <f t="shared" si="99"/>
        <v>0</v>
      </c>
    </row>
    <row r="1265" spans="1:17" x14ac:dyDescent="0.3">
      <c r="A1265" s="29">
        <v>2317332</v>
      </c>
      <c r="B1265" s="1">
        <v>137</v>
      </c>
      <c r="C1265" s="1" t="s">
        <v>30</v>
      </c>
      <c r="D1265" s="1" t="s">
        <v>28</v>
      </c>
      <c r="E1265" s="1" t="s">
        <v>29</v>
      </c>
      <c r="F1265" s="47">
        <v>1786</v>
      </c>
      <c r="G1265" s="34">
        <v>1140.51</v>
      </c>
      <c r="H1265" s="1" t="s">
        <v>216</v>
      </c>
      <c r="I1265" s="34">
        <v>9.6120000000000008E-3</v>
      </c>
      <c r="J1265" s="34">
        <v>91.008449999999996</v>
      </c>
      <c r="K1265" s="35" t="str">
        <f t="shared" si="95"/>
        <v>Strabrechtse Heide &amp; Beuven_H91D0</v>
      </c>
      <c r="L1265" s="36">
        <f>VLOOKUP(D1265,DATA!A:F,5,FALSE)</f>
        <v>6.9280917156857415E-3</v>
      </c>
      <c r="M1265" s="37">
        <f>VLOOKUP(D1265,DATA!A:F,6,FALSE)</f>
        <v>2211</v>
      </c>
      <c r="N1265" s="36">
        <f t="shared" si="96"/>
        <v>6.0091684252235517E-2</v>
      </c>
      <c r="O1265" s="36">
        <f t="shared" si="97"/>
        <v>6.0095683655133125E-2</v>
      </c>
      <c r="P1265" s="36">
        <f t="shared" si="98"/>
        <v>3.9994028976086948E-6</v>
      </c>
      <c r="Q1265" s="36">
        <f t="shared" si="99"/>
        <v>0</v>
      </c>
    </row>
    <row r="1266" spans="1:17" x14ac:dyDescent="0.3">
      <c r="A1266" s="29">
        <v>2317333</v>
      </c>
      <c r="B1266" s="1">
        <v>137</v>
      </c>
      <c r="C1266" s="1" t="s">
        <v>30</v>
      </c>
      <c r="D1266" s="1" t="s">
        <v>28</v>
      </c>
      <c r="E1266" s="1" t="s">
        <v>29</v>
      </c>
      <c r="F1266" s="47">
        <v>1786</v>
      </c>
      <c r="G1266" s="34">
        <v>1309.6600000000001</v>
      </c>
      <c r="H1266" s="1" t="s">
        <v>216</v>
      </c>
      <c r="I1266" s="34">
        <v>1.04092E-2</v>
      </c>
      <c r="J1266" s="34">
        <v>4474.1880000000001</v>
      </c>
      <c r="K1266" s="35" t="str">
        <f t="shared" si="95"/>
        <v>Strabrechtse Heide &amp; Beuven_H91D0</v>
      </c>
      <c r="L1266" s="36">
        <f>VLOOKUP(D1266,DATA!A:F,5,FALSE)</f>
        <v>6.9280917156857415E-3</v>
      </c>
      <c r="M1266" s="37">
        <f>VLOOKUP(D1266,DATA!A:F,6,FALSE)</f>
        <v>2211</v>
      </c>
      <c r="N1266" s="36">
        <f t="shared" si="96"/>
        <v>0.19372123385654694</v>
      </c>
      <c r="O1266" s="36">
        <f t="shared" si="97"/>
        <v>0.19373517767342086</v>
      </c>
      <c r="P1266" s="36">
        <f t="shared" si="98"/>
        <v>1.3943816873918102E-5</v>
      </c>
      <c r="Q1266" s="36">
        <f t="shared" si="99"/>
        <v>0</v>
      </c>
    </row>
    <row r="1267" spans="1:17" x14ac:dyDescent="0.3">
      <c r="A1267" s="29">
        <v>2317334</v>
      </c>
      <c r="B1267" s="1">
        <v>137</v>
      </c>
      <c r="C1267" s="1" t="s">
        <v>30</v>
      </c>
      <c r="D1267" s="1" t="s">
        <v>41</v>
      </c>
      <c r="E1267" s="1" t="s">
        <v>42</v>
      </c>
      <c r="F1267" s="47">
        <v>1071</v>
      </c>
      <c r="G1267" s="34">
        <v>921.12</v>
      </c>
      <c r="H1267" s="1" t="s">
        <v>216</v>
      </c>
      <c r="I1267" s="34">
        <v>7.9361999999999992E-3</v>
      </c>
      <c r="J1267" s="34">
        <v>793.31820000000005</v>
      </c>
      <c r="K1267" s="35" t="str">
        <f t="shared" si="95"/>
        <v>Strabrechtse Heide &amp; Beuven_H4010A</v>
      </c>
      <c r="L1267" s="36">
        <f>VLOOKUP(D1267,DATA!A:F,5,FALSE)</f>
        <v>1.3726988247862192E-2</v>
      </c>
      <c r="M1267" s="37">
        <f>VLOOKUP(D1267,DATA!A:F,6,FALSE)</f>
        <v>1285.5</v>
      </c>
      <c r="N1267" s="36">
        <f t="shared" si="96"/>
        <v>0.66806297441873652</v>
      </c>
      <c r="O1267" s="36">
        <f t="shared" si="97"/>
        <v>0.66813527095876757</v>
      </c>
      <c r="P1267" s="36">
        <f t="shared" si="98"/>
        <v>7.229654003104713E-5</v>
      </c>
      <c r="Q1267" s="36">
        <f t="shared" si="99"/>
        <v>0</v>
      </c>
    </row>
    <row r="1268" spans="1:17" x14ac:dyDescent="0.3">
      <c r="A1268" s="29">
        <v>2317334</v>
      </c>
      <c r="B1268" s="1">
        <v>137</v>
      </c>
      <c r="C1268" s="1" t="s">
        <v>30</v>
      </c>
      <c r="D1268" s="1" t="s">
        <v>43</v>
      </c>
      <c r="E1268" s="1" t="s">
        <v>44</v>
      </c>
      <c r="F1268" s="47">
        <v>1071</v>
      </c>
      <c r="G1268" s="34">
        <v>921.12</v>
      </c>
      <c r="H1268" s="1" t="s">
        <v>216</v>
      </c>
      <c r="I1268" s="34">
        <v>7.9361999999999992E-3</v>
      </c>
      <c r="J1268" s="34">
        <v>1273.6524999999999</v>
      </c>
      <c r="K1268" s="35" t="str">
        <f t="shared" si="95"/>
        <v>Strabrechtse Heide &amp; Beuven_H7150</v>
      </c>
      <c r="L1268" s="36">
        <f>VLOOKUP(D1268,DATA!A:F,5,FALSE)</f>
        <v>1.3726988247862192E-2</v>
      </c>
      <c r="M1268" s="37">
        <f>VLOOKUP(D1268,DATA!A:F,6,FALSE)</f>
        <v>1285.5</v>
      </c>
      <c r="N1268" s="36">
        <f t="shared" si="96"/>
        <v>0.66806297441873652</v>
      </c>
      <c r="O1268" s="36">
        <f t="shared" si="97"/>
        <v>0.66813527095876757</v>
      </c>
      <c r="P1268" s="36">
        <f t="shared" si="98"/>
        <v>7.229654003104713E-5</v>
      </c>
      <c r="Q1268" s="36">
        <f t="shared" si="99"/>
        <v>0</v>
      </c>
    </row>
    <row r="1269" spans="1:17" x14ac:dyDescent="0.3">
      <c r="A1269" s="29">
        <v>2317335</v>
      </c>
      <c r="B1269" s="1">
        <v>137</v>
      </c>
      <c r="C1269" s="1" t="s">
        <v>30</v>
      </c>
      <c r="D1269" s="1" t="s">
        <v>41</v>
      </c>
      <c r="E1269" s="1" t="s">
        <v>42</v>
      </c>
      <c r="F1269" s="47">
        <v>1071</v>
      </c>
      <c r="G1269" s="34">
        <v>919.98</v>
      </c>
      <c r="H1269" s="1" t="s">
        <v>216</v>
      </c>
      <c r="I1269" s="34">
        <v>7.8750000000000001E-3</v>
      </c>
      <c r="J1269" s="34">
        <v>5408.1597000000002</v>
      </c>
      <c r="K1269" s="35" t="str">
        <f t="shared" si="95"/>
        <v>Strabrechtse Heide &amp; Beuven_H4010A</v>
      </c>
      <c r="L1269" s="36">
        <f>VLOOKUP(D1269,DATA!A:F,5,FALSE)</f>
        <v>1.3726988247862192E-2</v>
      </c>
      <c r="M1269" s="37">
        <f>VLOOKUP(D1269,DATA!A:F,6,FALSE)</f>
        <v>1285.5</v>
      </c>
      <c r="N1269" s="36">
        <f t="shared" si="96"/>
        <v>0.65775821594671646</v>
      </c>
      <c r="O1269" s="36">
        <f t="shared" si="97"/>
        <v>0.65782885570866367</v>
      </c>
      <c r="P1269" s="36">
        <f t="shared" si="98"/>
        <v>7.0639761947210999E-5</v>
      </c>
      <c r="Q1269" s="36">
        <f t="shared" si="99"/>
        <v>0</v>
      </c>
    </row>
    <row r="1270" spans="1:17" x14ac:dyDescent="0.3">
      <c r="A1270" s="29">
        <v>2317335</v>
      </c>
      <c r="B1270" s="1">
        <v>137</v>
      </c>
      <c r="C1270" s="1" t="s">
        <v>30</v>
      </c>
      <c r="D1270" s="1" t="s">
        <v>43</v>
      </c>
      <c r="E1270" s="1" t="s">
        <v>44</v>
      </c>
      <c r="F1270" s="47">
        <v>1071</v>
      </c>
      <c r="G1270" s="34">
        <v>919.98</v>
      </c>
      <c r="H1270" s="1" t="s">
        <v>216</v>
      </c>
      <c r="I1270" s="34">
        <v>7.8750000000000001E-3</v>
      </c>
      <c r="J1270" s="34">
        <v>436.56301999999999</v>
      </c>
      <c r="K1270" s="35" t="str">
        <f t="shared" si="95"/>
        <v>Strabrechtse Heide &amp; Beuven_H7150</v>
      </c>
      <c r="L1270" s="36">
        <f>VLOOKUP(D1270,DATA!A:F,5,FALSE)</f>
        <v>1.3726988247862192E-2</v>
      </c>
      <c r="M1270" s="37">
        <f>VLOOKUP(D1270,DATA!A:F,6,FALSE)</f>
        <v>1285.5</v>
      </c>
      <c r="N1270" s="36">
        <f t="shared" si="96"/>
        <v>0.65775821594671646</v>
      </c>
      <c r="O1270" s="36">
        <f t="shared" si="97"/>
        <v>0.65782885570866367</v>
      </c>
      <c r="P1270" s="36">
        <f t="shared" si="98"/>
        <v>7.0639761947210999E-5</v>
      </c>
      <c r="Q1270" s="36">
        <f t="shared" si="99"/>
        <v>0</v>
      </c>
    </row>
    <row r="1271" spans="1:17" x14ac:dyDescent="0.3">
      <c r="A1271" s="29">
        <v>2317336</v>
      </c>
      <c r="B1271" s="1">
        <v>137</v>
      </c>
      <c r="C1271" s="1" t="s">
        <v>30</v>
      </c>
      <c r="D1271" s="1" t="s">
        <v>43</v>
      </c>
      <c r="E1271" s="1" t="s">
        <v>44</v>
      </c>
      <c r="F1271" s="47">
        <v>1071</v>
      </c>
      <c r="G1271" s="34">
        <v>919.44</v>
      </c>
      <c r="H1271" s="1" t="s">
        <v>216</v>
      </c>
      <c r="I1271" s="34">
        <v>7.7448999999999999E-3</v>
      </c>
      <c r="J1271" s="34">
        <v>2386.8240000000001</v>
      </c>
      <c r="K1271" s="35" t="str">
        <f t="shared" si="95"/>
        <v>Strabrechtse Heide &amp; Beuven_H7150</v>
      </c>
      <c r="L1271" s="36">
        <f>VLOOKUP(D1271,DATA!A:F,5,FALSE)</f>
        <v>1.3726988247862192E-2</v>
      </c>
      <c r="M1271" s="37">
        <f>VLOOKUP(D1271,DATA!A:F,6,FALSE)</f>
        <v>1285.5</v>
      </c>
      <c r="N1271" s="36">
        <f t="shared" si="96"/>
        <v>0.65293227802844189</v>
      </c>
      <c r="O1271" s="36">
        <f t="shared" si="97"/>
        <v>0.65300124434844942</v>
      </c>
      <c r="P1271" s="36">
        <f t="shared" si="98"/>
        <v>6.8966320007524118E-5</v>
      </c>
      <c r="Q1271" s="36">
        <f t="shared" si="99"/>
        <v>0</v>
      </c>
    </row>
    <row r="1272" spans="1:17" x14ac:dyDescent="0.3">
      <c r="A1272" s="29">
        <v>2317337</v>
      </c>
      <c r="B1272" s="1">
        <v>137</v>
      </c>
      <c r="C1272" s="1" t="s">
        <v>30</v>
      </c>
      <c r="D1272" s="1" t="s">
        <v>43</v>
      </c>
      <c r="E1272" s="1" t="s">
        <v>44</v>
      </c>
      <c r="F1272" s="47">
        <v>1071</v>
      </c>
      <c r="G1272" s="34">
        <v>897.71</v>
      </c>
      <c r="H1272" s="1" t="s">
        <v>216</v>
      </c>
      <c r="I1272" s="34">
        <v>7.2242000000000001E-3</v>
      </c>
      <c r="J1272" s="34">
        <v>1852.8579999999999</v>
      </c>
      <c r="K1272" s="35" t="str">
        <f t="shared" si="95"/>
        <v>Strabrechtse Heide &amp; Beuven_H7150</v>
      </c>
      <c r="L1272" s="36">
        <f>VLOOKUP(D1272,DATA!A:F,5,FALSE)</f>
        <v>1.3726988247862192E-2</v>
      </c>
      <c r="M1272" s="37">
        <f>VLOOKUP(D1272,DATA!A:F,6,FALSE)</f>
        <v>1285.5</v>
      </c>
      <c r="N1272" s="36">
        <f t="shared" si="96"/>
        <v>0.48535052921367094</v>
      </c>
      <c r="O1272" s="36">
        <f t="shared" si="97"/>
        <v>0.48539842848123899</v>
      </c>
      <c r="P1272" s="36">
        <f t="shared" si="98"/>
        <v>4.7899267568041193E-5</v>
      </c>
      <c r="Q1272" s="36">
        <f t="shared" si="99"/>
        <v>0</v>
      </c>
    </row>
    <row r="1273" spans="1:17" x14ac:dyDescent="0.3">
      <c r="A1273" s="29">
        <v>2317338</v>
      </c>
      <c r="B1273" s="1">
        <v>137</v>
      </c>
      <c r="C1273" s="1" t="s">
        <v>30</v>
      </c>
      <c r="D1273" s="1" t="s">
        <v>41</v>
      </c>
      <c r="E1273" s="1" t="s">
        <v>42</v>
      </c>
      <c r="F1273" s="47">
        <v>1071</v>
      </c>
      <c r="G1273" s="34">
        <v>919.76</v>
      </c>
      <c r="H1273" s="1" t="s">
        <v>216</v>
      </c>
      <c r="I1273" s="34">
        <v>7.6067000000000001E-3</v>
      </c>
      <c r="J1273" s="34">
        <v>369.44533999999999</v>
      </c>
      <c r="K1273" s="35" t="str">
        <f t="shared" si="95"/>
        <v>Strabrechtse Heide &amp; Beuven_H4010A</v>
      </c>
      <c r="L1273" s="36">
        <f>VLOOKUP(D1273,DATA!A:F,5,FALSE)</f>
        <v>1.3726988247862192E-2</v>
      </c>
      <c r="M1273" s="37">
        <f>VLOOKUP(D1273,DATA!A:F,6,FALSE)</f>
        <v>1285.5</v>
      </c>
      <c r="N1273" s="36">
        <f t="shared" si="96"/>
        <v>0.65578783051351364</v>
      </c>
      <c r="O1273" s="36">
        <f t="shared" si="97"/>
        <v>0.65585586041628241</v>
      </c>
      <c r="P1273" s="36">
        <f t="shared" si="98"/>
        <v>6.8029902768773631E-5</v>
      </c>
      <c r="Q1273" s="36">
        <f t="shared" si="99"/>
        <v>0</v>
      </c>
    </row>
    <row r="1274" spans="1:17" x14ac:dyDescent="0.3">
      <c r="A1274" s="29">
        <v>2317338</v>
      </c>
      <c r="B1274" s="1">
        <v>137</v>
      </c>
      <c r="C1274" s="1" t="s">
        <v>30</v>
      </c>
      <c r="D1274" s="1" t="s">
        <v>43</v>
      </c>
      <c r="E1274" s="1" t="s">
        <v>44</v>
      </c>
      <c r="F1274" s="47">
        <v>1071</v>
      </c>
      <c r="G1274" s="34">
        <v>919.76</v>
      </c>
      <c r="H1274" s="1" t="s">
        <v>216</v>
      </c>
      <c r="I1274" s="34">
        <v>7.6067000000000001E-3</v>
      </c>
      <c r="J1274" s="34">
        <v>1464.72</v>
      </c>
      <c r="K1274" s="35" t="str">
        <f t="shared" si="95"/>
        <v>Strabrechtse Heide &amp; Beuven_H7150</v>
      </c>
      <c r="L1274" s="36">
        <f>VLOOKUP(D1274,DATA!A:F,5,FALSE)</f>
        <v>1.3726988247862192E-2</v>
      </c>
      <c r="M1274" s="37">
        <f>VLOOKUP(D1274,DATA!A:F,6,FALSE)</f>
        <v>1285.5</v>
      </c>
      <c r="N1274" s="36">
        <f t="shared" si="96"/>
        <v>0.65578783051351364</v>
      </c>
      <c r="O1274" s="36">
        <f t="shared" si="97"/>
        <v>0.65585586041628241</v>
      </c>
      <c r="P1274" s="36">
        <f t="shared" si="98"/>
        <v>6.8029902768773631E-5</v>
      </c>
      <c r="Q1274" s="36">
        <f t="shared" si="99"/>
        <v>0</v>
      </c>
    </row>
    <row r="1275" spans="1:17" x14ac:dyDescent="0.3">
      <c r="A1275" s="29">
        <v>2317339</v>
      </c>
      <c r="B1275" s="1">
        <v>137</v>
      </c>
      <c r="C1275" s="1" t="s">
        <v>30</v>
      </c>
      <c r="D1275" s="1" t="s">
        <v>41</v>
      </c>
      <c r="E1275" s="1" t="s">
        <v>42</v>
      </c>
      <c r="F1275" s="47">
        <v>1071</v>
      </c>
      <c r="G1275" s="34">
        <v>925.93</v>
      </c>
      <c r="H1275" s="1" t="s">
        <v>216</v>
      </c>
      <c r="I1275" s="34">
        <v>7.6480000000000003E-3</v>
      </c>
      <c r="J1275" s="34">
        <v>1713.2949000000001</v>
      </c>
      <c r="K1275" s="35" t="str">
        <f t="shared" si="95"/>
        <v>Strabrechtse Heide &amp; Beuven_H4010A</v>
      </c>
      <c r="L1275" s="36">
        <f>VLOOKUP(D1275,DATA!A:F,5,FALSE)</f>
        <v>1.3726988247862192E-2</v>
      </c>
      <c r="M1275" s="37">
        <f>VLOOKUP(D1275,DATA!A:F,6,FALSE)</f>
        <v>1285.5</v>
      </c>
      <c r="N1275" s="36">
        <f t="shared" si="96"/>
        <v>0.71333658003450151</v>
      </c>
      <c r="O1275" s="36">
        <f t="shared" si="97"/>
        <v>0.71341093860371596</v>
      </c>
      <c r="P1275" s="36">
        <f t="shared" si="98"/>
        <v>7.4358569214449943E-5</v>
      </c>
      <c r="Q1275" s="36">
        <f t="shared" si="99"/>
        <v>0</v>
      </c>
    </row>
    <row r="1276" spans="1:17" x14ac:dyDescent="0.3">
      <c r="A1276" s="29">
        <v>2317340</v>
      </c>
      <c r="B1276" s="1">
        <v>137</v>
      </c>
      <c r="C1276" s="1" t="s">
        <v>30</v>
      </c>
      <c r="D1276" s="1" t="s">
        <v>41</v>
      </c>
      <c r="E1276" s="1" t="s">
        <v>42</v>
      </c>
      <c r="F1276" s="47">
        <v>1071</v>
      </c>
      <c r="G1276" s="34">
        <v>929.04</v>
      </c>
      <c r="H1276" s="1" t="s">
        <v>216</v>
      </c>
      <c r="I1276" s="34">
        <v>7.561E-3</v>
      </c>
      <c r="J1276" s="34">
        <v>995.36479999999995</v>
      </c>
      <c r="K1276" s="35" t="str">
        <f t="shared" si="95"/>
        <v>Strabrechtse Heide &amp; Beuven_H4010A</v>
      </c>
      <c r="L1276" s="36">
        <f>VLOOKUP(D1276,DATA!A:F,5,FALSE)</f>
        <v>1.3726988247862192E-2</v>
      </c>
      <c r="M1276" s="37">
        <f>VLOOKUP(D1276,DATA!A:F,6,FALSE)</f>
        <v>1285.5</v>
      </c>
      <c r="N1276" s="36">
        <f t="shared" si="96"/>
        <v>0.74421742403715962</v>
      </c>
      <c r="O1276" s="36">
        <f t="shared" si="97"/>
        <v>0.74429409525364498</v>
      </c>
      <c r="P1276" s="36">
        <f t="shared" si="98"/>
        <v>7.6671216485357796E-5</v>
      </c>
      <c r="Q1276" s="36">
        <f t="shared" si="99"/>
        <v>0</v>
      </c>
    </row>
    <row r="1277" spans="1:17" x14ac:dyDescent="0.3">
      <c r="A1277" s="29">
        <v>2317341</v>
      </c>
      <c r="B1277" s="1">
        <v>137</v>
      </c>
      <c r="C1277" s="1" t="s">
        <v>30</v>
      </c>
      <c r="D1277" s="1" t="s">
        <v>41</v>
      </c>
      <c r="E1277" s="1" t="s">
        <v>42</v>
      </c>
      <c r="F1277" s="47">
        <v>1071</v>
      </c>
      <c r="G1277" s="34">
        <v>937.28</v>
      </c>
      <c r="H1277" s="1" t="s">
        <v>216</v>
      </c>
      <c r="I1277" s="34">
        <v>7.4034000000000001E-3</v>
      </c>
      <c r="J1277" s="34">
        <v>1823.682</v>
      </c>
      <c r="K1277" s="35" t="str">
        <f t="shared" si="95"/>
        <v>Strabrechtse Heide &amp; Beuven_H4010A</v>
      </c>
      <c r="L1277" s="36">
        <f>VLOOKUP(D1277,DATA!A:F,5,FALSE)</f>
        <v>1.3726988247862192E-2</v>
      </c>
      <c r="M1277" s="37">
        <f>VLOOKUP(D1277,DATA!A:F,6,FALSE)</f>
        <v>1285.5</v>
      </c>
      <c r="N1277" s="36">
        <f t="shared" si="96"/>
        <v>0.83259952755212907</v>
      </c>
      <c r="O1277" s="36">
        <f t="shared" si="97"/>
        <v>0.83268344132851757</v>
      </c>
      <c r="P1277" s="36">
        <f t="shared" si="98"/>
        <v>8.3913776388500061E-5</v>
      </c>
      <c r="Q1277" s="36">
        <f t="shared" si="99"/>
        <v>0</v>
      </c>
    </row>
    <row r="1278" spans="1:17" x14ac:dyDescent="0.3">
      <c r="A1278" s="29">
        <v>2317347</v>
      </c>
      <c r="B1278" s="1">
        <v>137</v>
      </c>
      <c r="C1278" s="1" t="s">
        <v>30</v>
      </c>
      <c r="D1278" s="1" t="s">
        <v>41</v>
      </c>
      <c r="E1278" s="1" t="s">
        <v>42</v>
      </c>
      <c r="F1278" s="47">
        <v>1071</v>
      </c>
      <c r="G1278" s="34">
        <v>975.72</v>
      </c>
      <c r="H1278" s="1" t="s">
        <v>216</v>
      </c>
      <c r="I1278" s="34">
        <v>7.2982999999999998E-3</v>
      </c>
      <c r="J1278" s="34">
        <v>3156.0025000000001</v>
      </c>
      <c r="K1278" s="35" t="str">
        <f t="shared" si="95"/>
        <v>Strabrechtse Heide &amp; Beuven_H4010A</v>
      </c>
      <c r="L1278" s="36">
        <f>VLOOKUP(D1278,DATA!A:F,5,FALSE)</f>
        <v>1.3726988247862192E-2</v>
      </c>
      <c r="M1278" s="37">
        <f>VLOOKUP(D1278,DATA!A:F,6,FALSE)</f>
        <v>1285.5</v>
      </c>
      <c r="N1278" s="36">
        <f t="shared" si="96"/>
        <v>1.403112903306762</v>
      </c>
      <c r="O1278" s="36">
        <f t="shared" si="97"/>
        <v>1.4032515067245348</v>
      </c>
      <c r="P1278" s="36">
        <f t="shared" si="98"/>
        <v>1.3860341777283125E-4</v>
      </c>
      <c r="Q1278" s="36">
        <f t="shared" si="99"/>
        <v>0</v>
      </c>
    </row>
    <row r="1279" spans="1:17" x14ac:dyDescent="0.3">
      <c r="A1279" s="29">
        <v>2318859</v>
      </c>
      <c r="B1279" s="1">
        <v>137</v>
      </c>
      <c r="C1279" s="1" t="s">
        <v>30</v>
      </c>
      <c r="D1279" s="1" t="s">
        <v>41</v>
      </c>
      <c r="E1279" s="1" t="s">
        <v>42</v>
      </c>
      <c r="F1279" s="47">
        <v>1071</v>
      </c>
      <c r="G1279" s="34">
        <v>917.02</v>
      </c>
      <c r="H1279" s="1" t="s">
        <v>216</v>
      </c>
      <c r="I1279" s="34">
        <v>8.2389000000000004E-3</v>
      </c>
      <c r="J1279" s="34">
        <v>7547.2133999999996</v>
      </c>
      <c r="K1279" s="35" t="str">
        <f t="shared" si="95"/>
        <v>Strabrechtse Heide &amp; Beuven_H4010A</v>
      </c>
      <c r="L1279" s="36">
        <f>VLOOKUP(D1279,DATA!A:F,5,FALSE)</f>
        <v>1.3726988247862192E-2</v>
      </c>
      <c r="M1279" s="37">
        <f>VLOOKUP(D1279,DATA!A:F,6,FALSE)</f>
        <v>1285.5</v>
      </c>
      <c r="N1279" s="36">
        <f t="shared" si="96"/>
        <v>0.63173339554191932</v>
      </c>
      <c r="O1279" s="36">
        <f t="shared" si="97"/>
        <v>0.63180439422470813</v>
      </c>
      <c r="P1279" s="36">
        <f t="shared" si="98"/>
        <v>7.0998682788814271E-5</v>
      </c>
      <c r="Q1279" s="36">
        <f t="shared" si="99"/>
        <v>0</v>
      </c>
    </row>
    <row r="1280" spans="1:17" x14ac:dyDescent="0.3">
      <c r="A1280" s="29">
        <v>2318860</v>
      </c>
      <c r="B1280" s="1">
        <v>137</v>
      </c>
      <c r="C1280" s="1" t="s">
        <v>30</v>
      </c>
      <c r="D1280" s="1" t="s">
        <v>41</v>
      </c>
      <c r="E1280" s="1" t="s">
        <v>42</v>
      </c>
      <c r="F1280" s="47">
        <v>1071</v>
      </c>
      <c r="G1280" s="34">
        <v>923.11</v>
      </c>
      <c r="H1280" s="1" t="s">
        <v>216</v>
      </c>
      <c r="I1280" s="34">
        <v>8.2165999999999993E-3</v>
      </c>
      <c r="J1280" s="34">
        <v>4387.1073999999999</v>
      </c>
      <c r="K1280" s="35" t="str">
        <f t="shared" si="95"/>
        <v>Strabrechtse Heide &amp; Beuven_H4010A</v>
      </c>
      <c r="L1280" s="36">
        <f>VLOOKUP(D1280,DATA!A:F,5,FALSE)</f>
        <v>1.3726988247862192E-2</v>
      </c>
      <c r="M1280" s="37">
        <f>VLOOKUP(D1280,DATA!A:F,6,FALSE)</f>
        <v>1285.5</v>
      </c>
      <c r="N1280" s="36">
        <f t="shared" si="96"/>
        <v>0.68643679856139506</v>
      </c>
      <c r="O1280" s="36">
        <f t="shared" si="97"/>
        <v>0.68651369401868056</v>
      </c>
      <c r="P1280" s="36">
        <f t="shared" si="98"/>
        <v>7.6895457285508506E-5</v>
      </c>
      <c r="Q1280" s="36">
        <f t="shared" si="99"/>
        <v>0</v>
      </c>
    </row>
    <row r="1281" spans="1:17" x14ac:dyDescent="0.3">
      <c r="A1281" s="29">
        <v>2318862</v>
      </c>
      <c r="B1281" s="1">
        <v>137</v>
      </c>
      <c r="C1281" s="1" t="s">
        <v>30</v>
      </c>
      <c r="D1281" s="1" t="s">
        <v>28</v>
      </c>
      <c r="E1281" s="1" t="s">
        <v>29</v>
      </c>
      <c r="F1281" s="47">
        <v>1786</v>
      </c>
      <c r="G1281" s="34">
        <v>1276.1400000000001</v>
      </c>
      <c r="H1281" s="1" t="s">
        <v>216</v>
      </c>
      <c r="I1281" s="34">
        <v>1.03372E-2</v>
      </c>
      <c r="J1281" s="34">
        <v>4680.4525999999996</v>
      </c>
      <c r="K1281" s="35" t="str">
        <f t="shared" si="95"/>
        <v>Strabrechtse Heide &amp; Beuven_H91D0</v>
      </c>
      <c r="L1281" s="36">
        <f>VLOOKUP(D1281,DATA!A:F,5,FALSE)</f>
        <v>6.9280917156857415E-3</v>
      </c>
      <c r="M1281" s="37">
        <f>VLOOKUP(D1281,DATA!A:F,6,FALSE)</f>
        <v>2211</v>
      </c>
      <c r="N1281" s="36">
        <f t="shared" si="96"/>
        <v>0.15363691027513712</v>
      </c>
      <c r="O1281" s="36">
        <f t="shared" si="97"/>
        <v>0.15364789678793567</v>
      </c>
      <c r="P1281" s="36">
        <f t="shared" si="98"/>
        <v>1.0986512798544235E-5</v>
      </c>
      <c r="Q1281" s="36">
        <f t="shared" si="99"/>
        <v>0</v>
      </c>
    </row>
    <row r="1282" spans="1:17" x14ac:dyDescent="0.3">
      <c r="A1282" s="29">
        <v>2318864</v>
      </c>
      <c r="B1282" s="1">
        <v>137</v>
      </c>
      <c r="C1282" s="1" t="s">
        <v>30</v>
      </c>
      <c r="D1282" s="1" t="s">
        <v>43</v>
      </c>
      <c r="E1282" s="1" t="s">
        <v>44</v>
      </c>
      <c r="F1282" s="47">
        <v>1071</v>
      </c>
      <c r="G1282" s="34">
        <v>922.73</v>
      </c>
      <c r="H1282" s="1" t="s">
        <v>216</v>
      </c>
      <c r="I1282" s="34">
        <v>7.9465999999999998E-3</v>
      </c>
      <c r="J1282" s="34">
        <v>6651.4224000000004</v>
      </c>
      <c r="K1282" s="35" t="str">
        <f t="shared" si="95"/>
        <v>Strabrechtse Heide &amp; Beuven_H7150</v>
      </c>
      <c r="L1282" s="36">
        <f>VLOOKUP(D1282,DATA!A:F,5,FALSE)</f>
        <v>1.3726988247862192E-2</v>
      </c>
      <c r="M1282" s="37">
        <f>VLOOKUP(D1282,DATA!A:F,6,FALSE)</f>
        <v>1285.5</v>
      </c>
      <c r="N1282" s="36">
        <f t="shared" si="96"/>
        <v>0.68288987943091439</v>
      </c>
      <c r="O1282" s="36">
        <f t="shared" si="97"/>
        <v>0.68296386631355033</v>
      </c>
      <c r="P1282" s="36">
        <f t="shared" si="98"/>
        <v>7.398688263593467E-5</v>
      </c>
      <c r="Q1282" s="36">
        <f t="shared" si="99"/>
        <v>0</v>
      </c>
    </row>
    <row r="1283" spans="1:17" x14ac:dyDescent="0.3">
      <c r="A1283" s="29">
        <v>2318865</v>
      </c>
      <c r="B1283" s="1">
        <v>137</v>
      </c>
      <c r="C1283" s="1" t="s">
        <v>30</v>
      </c>
      <c r="D1283" s="1" t="s">
        <v>41</v>
      </c>
      <c r="E1283" s="1" t="s">
        <v>42</v>
      </c>
      <c r="F1283" s="47">
        <v>1071</v>
      </c>
      <c r="G1283" s="34">
        <v>922.31</v>
      </c>
      <c r="H1283" s="1" t="s">
        <v>216</v>
      </c>
      <c r="I1283" s="34">
        <v>7.9149000000000008E-3</v>
      </c>
      <c r="J1283" s="34">
        <v>2992.1484</v>
      </c>
      <c r="K1283" s="35" t="str">
        <f t="shared" ref="K1283:K1346" si="100">_xlfn.CONCAT(C1283,"_",D1283)</f>
        <v>Strabrechtse Heide &amp; Beuven_H4010A</v>
      </c>
      <c r="L1283" s="36">
        <f>VLOOKUP(D1283,DATA!A:F,5,FALSE)</f>
        <v>1.3726988247862192E-2</v>
      </c>
      <c r="M1283" s="37">
        <f>VLOOKUP(D1283,DATA!A:F,6,FALSE)</f>
        <v>1285.5</v>
      </c>
      <c r="N1283" s="36">
        <f t="shared" ref="N1283:N1346" si="101">100/(1+EXP(-L1283*(G1283-M1283)))</f>
        <v>0.67899077356105797</v>
      </c>
      <c r="O1283" s="36">
        <f t="shared" ref="O1283:O1346" si="102">100/(1+EXP(-L1283*((G1283+I1283)-M1283)))</f>
        <v>0.67906404740298032</v>
      </c>
      <c r="P1283" s="36">
        <f t="shared" ref="P1283:P1346" si="103">O1283-N1283</f>
        <v>7.327384192234998E-5</v>
      </c>
      <c r="Q1283" s="36">
        <f t="shared" ref="Q1283:Q1346" si="104">IF(AND(H1283&lt;&gt;"below",I1283&gt;=0.005),J1283*P1283/100,0)</f>
        <v>0</v>
      </c>
    </row>
    <row r="1284" spans="1:17" x14ac:dyDescent="0.3">
      <c r="A1284" s="29">
        <v>2318867</v>
      </c>
      <c r="B1284" s="1">
        <v>137</v>
      </c>
      <c r="C1284" s="1" t="s">
        <v>30</v>
      </c>
      <c r="D1284" s="1" t="s">
        <v>41</v>
      </c>
      <c r="E1284" s="1" t="s">
        <v>42</v>
      </c>
      <c r="F1284" s="47">
        <v>1071</v>
      </c>
      <c r="G1284" s="34">
        <v>901.17</v>
      </c>
      <c r="H1284" s="1" t="s">
        <v>216</v>
      </c>
      <c r="I1284" s="34">
        <v>7.2649000000000004E-3</v>
      </c>
      <c r="J1284" s="34">
        <v>192.75082</v>
      </c>
      <c r="K1284" s="35" t="str">
        <f t="shared" si="100"/>
        <v>Strabrechtse Heide &amp; Beuven_H4010A</v>
      </c>
      <c r="L1284" s="36">
        <f>VLOOKUP(D1284,DATA!A:F,5,FALSE)</f>
        <v>1.3726988247862192E-2</v>
      </c>
      <c r="M1284" s="37">
        <f>VLOOKUP(D1284,DATA!A:F,6,FALSE)</f>
        <v>1285.5</v>
      </c>
      <c r="N1284" s="36">
        <f t="shared" si="101"/>
        <v>0.50883850979710288</v>
      </c>
      <c r="O1284" s="36">
        <f t="shared" si="102"/>
        <v>0.50888899810439203</v>
      </c>
      <c r="P1284" s="36">
        <f t="shared" si="103"/>
        <v>5.0488307289153767E-5</v>
      </c>
      <c r="Q1284" s="36">
        <f t="shared" si="104"/>
        <v>0</v>
      </c>
    </row>
    <row r="1285" spans="1:17" x14ac:dyDescent="0.3">
      <c r="A1285" s="29">
        <v>2318868</v>
      </c>
      <c r="B1285" s="1">
        <v>137</v>
      </c>
      <c r="C1285" s="1" t="s">
        <v>30</v>
      </c>
      <c r="D1285" s="1" t="s">
        <v>41</v>
      </c>
      <c r="E1285" s="1" t="s">
        <v>42</v>
      </c>
      <c r="F1285" s="47">
        <v>1071</v>
      </c>
      <c r="G1285" s="34">
        <v>923.4</v>
      </c>
      <c r="H1285" s="1" t="s">
        <v>216</v>
      </c>
      <c r="I1285" s="34">
        <v>7.7016999999999997E-3</v>
      </c>
      <c r="J1285" s="34">
        <v>3186.721</v>
      </c>
      <c r="K1285" s="35" t="str">
        <f t="shared" si="100"/>
        <v>Strabrechtse Heide &amp; Beuven_H4010A</v>
      </c>
      <c r="L1285" s="36">
        <f>VLOOKUP(D1285,DATA!A:F,5,FALSE)</f>
        <v>1.3726988247862192E-2</v>
      </c>
      <c r="M1285" s="37">
        <f>VLOOKUP(D1285,DATA!A:F,6,FALSE)</f>
        <v>1285.5</v>
      </c>
      <c r="N1285" s="36">
        <f t="shared" si="101"/>
        <v>0.68915596131120693</v>
      </c>
      <c r="O1285" s="36">
        <f t="shared" si="102"/>
        <v>0.68922832133327794</v>
      </c>
      <c r="P1285" s="36">
        <f t="shared" si="103"/>
        <v>7.2360022071005226E-5</v>
      </c>
      <c r="Q1285" s="36">
        <f t="shared" si="104"/>
        <v>0</v>
      </c>
    </row>
    <row r="1286" spans="1:17" x14ac:dyDescent="0.3">
      <c r="A1286" s="29">
        <v>2318869</v>
      </c>
      <c r="B1286" s="1">
        <v>137</v>
      </c>
      <c r="C1286" s="1" t="s">
        <v>30</v>
      </c>
      <c r="D1286" s="1" t="s">
        <v>41</v>
      </c>
      <c r="E1286" s="1" t="s">
        <v>42</v>
      </c>
      <c r="F1286" s="47">
        <v>1071</v>
      </c>
      <c r="G1286" s="34">
        <v>920.44</v>
      </c>
      <c r="H1286" s="1" t="s">
        <v>216</v>
      </c>
      <c r="I1286" s="34">
        <v>7.4375999999999999E-3</v>
      </c>
      <c r="J1286" s="34">
        <v>4764.8553158221202</v>
      </c>
      <c r="K1286" s="35" t="str">
        <f t="shared" si="100"/>
        <v>Strabrechtse Heide &amp; Beuven_H4010A</v>
      </c>
      <c r="L1286" s="36">
        <f>VLOOKUP(D1286,DATA!A:F,5,FALSE)</f>
        <v>1.3726988247862192E-2</v>
      </c>
      <c r="M1286" s="37">
        <f>VLOOKUP(D1286,DATA!A:F,6,FALSE)</f>
        <v>1285.5</v>
      </c>
      <c r="N1286" s="36">
        <f t="shared" si="101"/>
        <v>0.66189713674538786</v>
      </c>
      <c r="O1286" s="36">
        <f t="shared" si="102"/>
        <v>0.66196426978639988</v>
      </c>
      <c r="P1286" s="36">
        <f t="shared" si="103"/>
        <v>6.7133041012024108E-5</v>
      </c>
      <c r="Q1286" s="36">
        <f t="shared" si="104"/>
        <v>0</v>
      </c>
    </row>
    <row r="1287" spans="1:17" x14ac:dyDescent="0.3">
      <c r="A1287" s="29">
        <v>2318871</v>
      </c>
      <c r="B1287" s="1">
        <v>137</v>
      </c>
      <c r="C1287" s="1" t="s">
        <v>30</v>
      </c>
      <c r="D1287" s="1" t="s">
        <v>41</v>
      </c>
      <c r="E1287" s="1" t="s">
        <v>42</v>
      </c>
      <c r="F1287" s="47">
        <v>1071</v>
      </c>
      <c r="G1287" s="34">
        <v>960.78</v>
      </c>
      <c r="H1287" s="1" t="s">
        <v>216</v>
      </c>
      <c r="I1287" s="34">
        <v>7.6468999999999999E-3</v>
      </c>
      <c r="J1287" s="34">
        <v>4420.4687999999996</v>
      </c>
      <c r="K1287" s="35" t="str">
        <f t="shared" si="100"/>
        <v>Strabrechtse Heide &amp; Beuven_H4010A</v>
      </c>
      <c r="L1287" s="36">
        <f>VLOOKUP(D1287,DATA!A:F,5,FALSE)</f>
        <v>1.3726988247862192E-2</v>
      </c>
      <c r="M1287" s="37">
        <f>VLOOKUP(D1287,DATA!A:F,6,FALSE)</f>
        <v>1285.5</v>
      </c>
      <c r="N1287" s="36">
        <f t="shared" si="101"/>
        <v>1.1459306389164783</v>
      </c>
      <c r="O1287" s="36">
        <f t="shared" si="102"/>
        <v>1.1460495536939497</v>
      </c>
      <c r="P1287" s="36">
        <f t="shared" si="103"/>
        <v>1.1891477747139056E-4</v>
      </c>
      <c r="Q1287" s="36">
        <f t="shared" si="104"/>
        <v>0</v>
      </c>
    </row>
    <row r="1288" spans="1:17" x14ac:dyDescent="0.3">
      <c r="A1288" s="29">
        <v>2318873</v>
      </c>
      <c r="B1288" s="1">
        <v>137</v>
      </c>
      <c r="C1288" s="1" t="s">
        <v>30</v>
      </c>
      <c r="D1288" s="1" t="s">
        <v>41</v>
      </c>
      <c r="E1288" s="1" t="s">
        <v>42</v>
      </c>
      <c r="F1288" s="47">
        <v>1071</v>
      </c>
      <c r="G1288" s="34">
        <v>997.58</v>
      </c>
      <c r="H1288" s="1" t="s">
        <v>216</v>
      </c>
      <c r="I1288" s="34">
        <v>7.7501000000000002E-3</v>
      </c>
      <c r="J1288" s="34">
        <v>1722.7953</v>
      </c>
      <c r="K1288" s="35" t="str">
        <f t="shared" si="100"/>
        <v>Strabrechtse Heide &amp; Beuven_H4010A</v>
      </c>
      <c r="L1288" s="36">
        <f>VLOOKUP(D1288,DATA!A:F,5,FALSE)</f>
        <v>1.3726988247862192E-2</v>
      </c>
      <c r="M1288" s="37">
        <f>VLOOKUP(D1288,DATA!A:F,6,FALSE)</f>
        <v>1285.5</v>
      </c>
      <c r="N1288" s="36">
        <f t="shared" si="101"/>
        <v>1.8848853047162519</v>
      </c>
      <c r="O1288" s="36">
        <f t="shared" si="102"/>
        <v>1.8850820596553399</v>
      </c>
      <c r="P1288" s="36">
        <f t="shared" si="103"/>
        <v>1.9675493908799524E-4</v>
      </c>
      <c r="Q1288" s="36">
        <f t="shared" si="104"/>
        <v>0</v>
      </c>
    </row>
    <row r="1289" spans="1:17" x14ac:dyDescent="0.3">
      <c r="A1289" s="29">
        <v>2318874</v>
      </c>
      <c r="B1289" s="1">
        <v>137</v>
      </c>
      <c r="C1289" s="1" t="s">
        <v>30</v>
      </c>
      <c r="D1289" s="1" t="s">
        <v>41</v>
      </c>
      <c r="E1289" s="1" t="s">
        <v>42</v>
      </c>
      <c r="F1289" s="47">
        <v>1071</v>
      </c>
      <c r="G1289" s="34">
        <v>989.54</v>
      </c>
      <c r="H1289" s="1" t="s">
        <v>216</v>
      </c>
      <c r="I1289" s="34">
        <v>7.2859999999999999E-3</v>
      </c>
      <c r="J1289" s="34">
        <v>119.2638</v>
      </c>
      <c r="K1289" s="35" t="str">
        <f t="shared" si="100"/>
        <v>Strabrechtse Heide &amp; Beuven_H4010A</v>
      </c>
      <c r="L1289" s="36">
        <f>VLOOKUP(D1289,DATA!A:F,5,FALSE)</f>
        <v>1.3726988247862192E-2</v>
      </c>
      <c r="M1289" s="37">
        <f>VLOOKUP(D1289,DATA!A:F,6,FALSE)</f>
        <v>1285.5</v>
      </c>
      <c r="N1289" s="36">
        <f t="shared" si="101"/>
        <v>1.6912594672634829</v>
      </c>
      <c r="O1289" s="36">
        <f t="shared" si="102"/>
        <v>1.6914257655541234</v>
      </c>
      <c r="P1289" s="36">
        <f t="shared" si="103"/>
        <v>1.6629829064052082E-4</v>
      </c>
      <c r="Q1289" s="36">
        <f t="shared" si="104"/>
        <v>0</v>
      </c>
    </row>
    <row r="1290" spans="1:17" x14ac:dyDescent="0.3">
      <c r="A1290" s="29">
        <v>2318877</v>
      </c>
      <c r="B1290" s="1">
        <v>137</v>
      </c>
      <c r="C1290" s="1" t="s">
        <v>30</v>
      </c>
      <c r="D1290" s="1" t="s">
        <v>41</v>
      </c>
      <c r="E1290" s="1" t="s">
        <v>42</v>
      </c>
      <c r="F1290" s="47">
        <v>1071</v>
      </c>
      <c r="G1290" s="34">
        <v>960.23</v>
      </c>
      <c r="H1290" s="1" t="s">
        <v>216</v>
      </c>
      <c r="I1290" s="34">
        <v>7.1511999999999999E-3</v>
      </c>
      <c r="J1290" s="34">
        <v>2845.7651500000002</v>
      </c>
      <c r="K1290" s="35" t="str">
        <f t="shared" si="100"/>
        <v>Strabrechtse Heide &amp; Beuven_H4010A</v>
      </c>
      <c r="L1290" s="36">
        <f>VLOOKUP(D1290,DATA!A:F,5,FALSE)</f>
        <v>1.3726988247862192E-2</v>
      </c>
      <c r="M1290" s="37">
        <f>VLOOKUP(D1290,DATA!A:F,6,FALSE)</f>
        <v>1285.5</v>
      </c>
      <c r="N1290" s="36">
        <f t="shared" si="101"/>
        <v>1.1374096525206419</v>
      </c>
      <c r="O1290" s="36">
        <f t="shared" si="102"/>
        <v>1.1375200410410931</v>
      </c>
      <c r="P1290" s="36">
        <f t="shared" si="103"/>
        <v>1.1038852045119896E-4</v>
      </c>
      <c r="Q1290" s="36">
        <f t="shared" si="104"/>
        <v>0</v>
      </c>
    </row>
    <row r="1291" spans="1:17" x14ac:dyDescent="0.3">
      <c r="A1291" s="29">
        <v>2320387</v>
      </c>
      <c r="B1291" s="1">
        <v>137</v>
      </c>
      <c r="C1291" s="1" t="s">
        <v>30</v>
      </c>
      <c r="D1291" s="1" t="s">
        <v>41</v>
      </c>
      <c r="E1291" s="1" t="s">
        <v>42</v>
      </c>
      <c r="F1291" s="47">
        <v>1071</v>
      </c>
      <c r="G1291" s="34">
        <v>977.9</v>
      </c>
      <c r="H1291" s="1" t="s">
        <v>216</v>
      </c>
      <c r="I1291" s="34">
        <v>8.7521000000000005E-3</v>
      </c>
      <c r="J1291" s="34">
        <v>8030.86</v>
      </c>
      <c r="K1291" s="35" t="str">
        <f t="shared" si="100"/>
        <v>Strabrechtse Heide &amp; Beuven_H4010A</v>
      </c>
      <c r="L1291" s="36">
        <f>VLOOKUP(D1291,DATA!A:F,5,FALSE)</f>
        <v>1.3726988247862192E-2</v>
      </c>
      <c r="M1291" s="37">
        <f>VLOOKUP(D1291,DATA!A:F,6,FALSE)</f>
        <v>1285.5</v>
      </c>
      <c r="N1291" s="36">
        <f t="shared" si="101"/>
        <v>1.4451194334993802</v>
      </c>
      <c r="O1291" s="36">
        <f t="shared" si="102"/>
        <v>1.4452905511246779</v>
      </c>
      <c r="P1291" s="36">
        <f t="shared" si="103"/>
        <v>1.711176252976454E-4</v>
      </c>
      <c r="Q1291" s="36">
        <f t="shared" si="104"/>
        <v>0</v>
      </c>
    </row>
    <row r="1292" spans="1:17" x14ac:dyDescent="0.3">
      <c r="A1292" s="29">
        <v>2320387</v>
      </c>
      <c r="B1292" s="1">
        <v>137</v>
      </c>
      <c r="C1292" s="1" t="s">
        <v>30</v>
      </c>
      <c r="D1292" s="1" t="s">
        <v>43</v>
      </c>
      <c r="E1292" s="1" t="s">
        <v>44</v>
      </c>
      <c r="F1292" s="47">
        <v>1071</v>
      </c>
      <c r="G1292" s="34">
        <v>977.9</v>
      </c>
      <c r="H1292" s="1" t="s">
        <v>216</v>
      </c>
      <c r="I1292" s="34">
        <v>8.7521000000000005E-3</v>
      </c>
      <c r="J1292" s="34">
        <v>1196.8030000000001</v>
      </c>
      <c r="K1292" s="35" t="str">
        <f t="shared" si="100"/>
        <v>Strabrechtse Heide &amp; Beuven_H7150</v>
      </c>
      <c r="L1292" s="36">
        <f>VLOOKUP(D1292,DATA!A:F,5,FALSE)</f>
        <v>1.3726988247862192E-2</v>
      </c>
      <c r="M1292" s="37">
        <f>VLOOKUP(D1292,DATA!A:F,6,FALSE)</f>
        <v>1285.5</v>
      </c>
      <c r="N1292" s="36">
        <f t="shared" si="101"/>
        <v>1.4451194334993802</v>
      </c>
      <c r="O1292" s="36">
        <f t="shared" si="102"/>
        <v>1.4452905511246779</v>
      </c>
      <c r="P1292" s="36">
        <f t="shared" si="103"/>
        <v>1.711176252976454E-4</v>
      </c>
      <c r="Q1292" s="36">
        <f t="shared" si="104"/>
        <v>0</v>
      </c>
    </row>
    <row r="1293" spans="1:17" x14ac:dyDescent="0.3">
      <c r="A1293" s="29">
        <v>2320388</v>
      </c>
      <c r="B1293" s="1">
        <v>137</v>
      </c>
      <c r="C1293" s="1" t="s">
        <v>30</v>
      </c>
      <c r="D1293" s="1" t="s">
        <v>41</v>
      </c>
      <c r="E1293" s="1" t="s">
        <v>42</v>
      </c>
      <c r="F1293" s="47">
        <v>1071</v>
      </c>
      <c r="G1293" s="34">
        <v>920.32</v>
      </c>
      <c r="H1293" s="1" t="s">
        <v>216</v>
      </c>
      <c r="I1293" s="34">
        <v>8.2661999999999996E-3</v>
      </c>
      <c r="J1293" s="34">
        <v>6862.2321418853999</v>
      </c>
      <c r="K1293" s="35" t="str">
        <f t="shared" si="100"/>
        <v>Strabrechtse Heide &amp; Beuven_H4010A</v>
      </c>
      <c r="L1293" s="36">
        <f>VLOOKUP(D1293,DATA!A:F,5,FALSE)</f>
        <v>1.3726988247862192E-2</v>
      </c>
      <c r="M1293" s="37">
        <f>VLOOKUP(D1293,DATA!A:F,6,FALSE)</f>
        <v>1285.5</v>
      </c>
      <c r="N1293" s="36">
        <f t="shared" si="101"/>
        <v>0.66081493069154129</v>
      </c>
      <c r="O1293" s="36">
        <f t="shared" si="102"/>
        <v>0.66088942205524048</v>
      </c>
      <c r="P1293" s="36">
        <f t="shared" si="103"/>
        <v>7.4491363699191737E-5</v>
      </c>
      <c r="Q1293" s="36">
        <f t="shared" si="104"/>
        <v>0</v>
      </c>
    </row>
    <row r="1294" spans="1:17" x14ac:dyDescent="0.3">
      <c r="A1294" s="29">
        <v>2320388</v>
      </c>
      <c r="B1294" s="1">
        <v>137</v>
      </c>
      <c r="C1294" s="1" t="s">
        <v>30</v>
      </c>
      <c r="D1294" s="1" t="s">
        <v>43</v>
      </c>
      <c r="E1294" s="1" t="s">
        <v>44</v>
      </c>
      <c r="F1294" s="47">
        <v>1071</v>
      </c>
      <c r="G1294" s="34">
        <v>920.32</v>
      </c>
      <c r="H1294" s="1" t="s">
        <v>216</v>
      </c>
      <c r="I1294" s="34">
        <v>8.2661999999999996E-3</v>
      </c>
      <c r="J1294" s="34">
        <v>319.63583499999999</v>
      </c>
      <c r="K1294" s="35" t="str">
        <f t="shared" si="100"/>
        <v>Strabrechtse Heide &amp; Beuven_H7150</v>
      </c>
      <c r="L1294" s="36">
        <f>VLOOKUP(D1294,DATA!A:F,5,FALSE)</f>
        <v>1.3726988247862192E-2</v>
      </c>
      <c r="M1294" s="37">
        <f>VLOOKUP(D1294,DATA!A:F,6,FALSE)</f>
        <v>1285.5</v>
      </c>
      <c r="N1294" s="36">
        <f t="shared" si="101"/>
        <v>0.66081493069154129</v>
      </c>
      <c r="O1294" s="36">
        <f t="shared" si="102"/>
        <v>0.66088942205524048</v>
      </c>
      <c r="P1294" s="36">
        <f t="shared" si="103"/>
        <v>7.4491363699191737E-5</v>
      </c>
      <c r="Q1294" s="36">
        <f t="shared" si="104"/>
        <v>0</v>
      </c>
    </row>
    <row r="1295" spans="1:17" x14ac:dyDescent="0.3">
      <c r="A1295" s="29">
        <v>2320389</v>
      </c>
      <c r="B1295" s="1">
        <v>137</v>
      </c>
      <c r="C1295" s="1" t="s">
        <v>30</v>
      </c>
      <c r="D1295" s="1" t="s">
        <v>41</v>
      </c>
      <c r="E1295" s="1" t="s">
        <v>42</v>
      </c>
      <c r="F1295" s="47">
        <v>1071</v>
      </c>
      <c r="G1295" s="34">
        <v>930.15</v>
      </c>
      <c r="H1295" s="1" t="s">
        <v>216</v>
      </c>
      <c r="I1295" s="34">
        <v>8.2652000000000003E-3</v>
      </c>
      <c r="J1295" s="34">
        <v>287.77184999999997</v>
      </c>
      <c r="K1295" s="35" t="str">
        <f t="shared" si="100"/>
        <v>Strabrechtse Heide &amp; Beuven_H4010A</v>
      </c>
      <c r="L1295" s="36">
        <f>VLOOKUP(D1295,DATA!A:F,5,FALSE)</f>
        <v>1.3726988247862192E-2</v>
      </c>
      <c r="M1295" s="37">
        <f>VLOOKUP(D1295,DATA!A:F,6,FALSE)</f>
        <v>1285.5</v>
      </c>
      <c r="N1295" s="36">
        <f t="shared" si="101"/>
        <v>0.75555753058448605</v>
      </c>
      <c r="O1295" s="36">
        <f t="shared" si="102"/>
        <v>0.75564261041740732</v>
      </c>
      <c r="P1295" s="36">
        <f t="shared" si="103"/>
        <v>8.5079832921275411E-5</v>
      </c>
      <c r="Q1295" s="36">
        <f t="shared" si="104"/>
        <v>0</v>
      </c>
    </row>
    <row r="1296" spans="1:17" x14ac:dyDescent="0.3">
      <c r="A1296" s="29">
        <v>2320390</v>
      </c>
      <c r="B1296" s="1">
        <v>137</v>
      </c>
      <c r="C1296" s="1" t="s">
        <v>30</v>
      </c>
      <c r="D1296" s="1" t="s">
        <v>28</v>
      </c>
      <c r="E1296" s="1" t="s">
        <v>29</v>
      </c>
      <c r="F1296" s="47">
        <v>1786</v>
      </c>
      <c r="G1296" s="34">
        <v>1040.6300000000001</v>
      </c>
      <c r="H1296" s="1" t="s">
        <v>216</v>
      </c>
      <c r="I1296" s="34">
        <v>9.0015000000000008E-3</v>
      </c>
      <c r="J1296" s="34">
        <v>2065.3933000000002</v>
      </c>
      <c r="K1296" s="35" t="str">
        <f t="shared" si="100"/>
        <v>Strabrechtse Heide &amp; Beuven_H91D0</v>
      </c>
      <c r="L1296" s="36">
        <f>VLOOKUP(D1296,DATA!A:F,5,FALSE)</f>
        <v>6.9280917156857415E-3</v>
      </c>
      <c r="M1296" s="37">
        <f>VLOOKUP(D1296,DATA!A:F,6,FALSE)</f>
        <v>2211</v>
      </c>
      <c r="N1296" s="36">
        <f t="shared" si="101"/>
        <v>3.0090027907961416E-2</v>
      </c>
      <c r="O1296" s="36">
        <f t="shared" si="102"/>
        <v>3.0091903912737201E-2</v>
      </c>
      <c r="P1296" s="36">
        <f t="shared" si="103"/>
        <v>1.8760047757852838E-6</v>
      </c>
      <c r="Q1296" s="36">
        <f t="shared" si="104"/>
        <v>0</v>
      </c>
    </row>
    <row r="1297" spans="1:17" x14ac:dyDescent="0.3">
      <c r="A1297" s="29">
        <v>2320391</v>
      </c>
      <c r="B1297" s="1">
        <v>137</v>
      </c>
      <c r="C1297" s="1" t="s">
        <v>30</v>
      </c>
      <c r="D1297" s="1" t="s">
        <v>28</v>
      </c>
      <c r="E1297" s="1" t="s">
        <v>29</v>
      </c>
      <c r="F1297" s="47">
        <v>1786</v>
      </c>
      <c r="G1297" s="34">
        <v>1141.56</v>
      </c>
      <c r="H1297" s="1" t="s">
        <v>216</v>
      </c>
      <c r="I1297" s="34">
        <v>9.5759999999999994E-3</v>
      </c>
      <c r="J1297" s="34">
        <v>2472.8854999999999</v>
      </c>
      <c r="K1297" s="35" t="str">
        <f t="shared" si="100"/>
        <v>Strabrechtse Heide &amp; Beuven_H91D0</v>
      </c>
      <c r="L1297" s="36">
        <f>VLOOKUP(D1297,DATA!A:F,5,FALSE)</f>
        <v>6.9280917156857415E-3</v>
      </c>
      <c r="M1297" s="37">
        <f>VLOOKUP(D1297,DATA!A:F,6,FALSE)</f>
        <v>2211</v>
      </c>
      <c r="N1297" s="36">
        <f t="shared" si="101"/>
        <v>6.0530149260031467E-2</v>
      </c>
      <c r="O1297" s="36">
        <f t="shared" si="102"/>
        <v>6.0534162738531253E-2</v>
      </c>
      <c r="P1297" s="36">
        <f t="shared" si="103"/>
        <v>4.013478499785561E-6</v>
      </c>
      <c r="Q1297" s="36">
        <f t="shared" si="104"/>
        <v>0</v>
      </c>
    </row>
    <row r="1298" spans="1:17" x14ac:dyDescent="0.3">
      <c r="A1298" s="29">
        <v>2320392</v>
      </c>
      <c r="B1298" s="1">
        <v>137</v>
      </c>
      <c r="C1298" s="1" t="s">
        <v>30</v>
      </c>
      <c r="D1298" s="1" t="s">
        <v>41</v>
      </c>
      <c r="E1298" s="1" t="s">
        <v>42</v>
      </c>
      <c r="F1298" s="47">
        <v>1071</v>
      </c>
      <c r="G1298" s="34">
        <v>921.14</v>
      </c>
      <c r="H1298" s="1" t="s">
        <v>216</v>
      </c>
      <c r="I1298" s="34">
        <v>7.9976000000000005E-3</v>
      </c>
      <c r="J1298" s="34">
        <v>579.90295000000003</v>
      </c>
      <c r="K1298" s="35" t="str">
        <f t="shared" si="100"/>
        <v>Strabrechtse Heide &amp; Beuven_H4010A</v>
      </c>
      <c r="L1298" s="36">
        <f>VLOOKUP(D1298,DATA!A:F,5,FALSE)</f>
        <v>1.3726988247862192E-2</v>
      </c>
      <c r="M1298" s="37">
        <f>VLOOKUP(D1298,DATA!A:F,6,FALSE)</f>
        <v>1285.5</v>
      </c>
      <c r="N1298" s="36">
        <f t="shared" si="101"/>
        <v>0.66824518365390317</v>
      </c>
      <c r="O1298" s="36">
        <f t="shared" si="102"/>
        <v>0.66831805929809751</v>
      </c>
      <c r="P1298" s="36">
        <f t="shared" si="103"/>
        <v>7.2875644194336786E-5</v>
      </c>
      <c r="Q1298" s="36">
        <f t="shared" si="104"/>
        <v>0</v>
      </c>
    </row>
    <row r="1299" spans="1:17" x14ac:dyDescent="0.3">
      <c r="A1299" s="29">
        <v>2320392</v>
      </c>
      <c r="B1299" s="1">
        <v>137</v>
      </c>
      <c r="C1299" s="1" t="s">
        <v>30</v>
      </c>
      <c r="D1299" s="1" t="s">
        <v>43</v>
      </c>
      <c r="E1299" s="1" t="s">
        <v>44</v>
      </c>
      <c r="F1299" s="47">
        <v>1071</v>
      </c>
      <c r="G1299" s="34">
        <v>921.14</v>
      </c>
      <c r="H1299" s="1" t="s">
        <v>216</v>
      </c>
      <c r="I1299" s="34">
        <v>7.9976000000000005E-3</v>
      </c>
      <c r="J1299" s="34">
        <v>1076.6980000000001</v>
      </c>
      <c r="K1299" s="35" t="str">
        <f t="shared" si="100"/>
        <v>Strabrechtse Heide &amp; Beuven_H7150</v>
      </c>
      <c r="L1299" s="36">
        <f>VLOOKUP(D1299,DATA!A:F,5,FALSE)</f>
        <v>1.3726988247862192E-2</v>
      </c>
      <c r="M1299" s="37">
        <f>VLOOKUP(D1299,DATA!A:F,6,FALSE)</f>
        <v>1285.5</v>
      </c>
      <c r="N1299" s="36">
        <f t="shared" si="101"/>
        <v>0.66824518365390317</v>
      </c>
      <c r="O1299" s="36">
        <f t="shared" si="102"/>
        <v>0.66831805929809751</v>
      </c>
      <c r="P1299" s="36">
        <f t="shared" si="103"/>
        <v>7.2875644194336786E-5</v>
      </c>
      <c r="Q1299" s="36">
        <f t="shared" si="104"/>
        <v>0</v>
      </c>
    </row>
    <row r="1300" spans="1:17" x14ac:dyDescent="0.3">
      <c r="A1300" s="29">
        <v>2320393</v>
      </c>
      <c r="B1300" s="1">
        <v>137</v>
      </c>
      <c r="C1300" s="1" t="s">
        <v>30</v>
      </c>
      <c r="D1300" s="1" t="s">
        <v>41</v>
      </c>
      <c r="E1300" s="1" t="s">
        <v>42</v>
      </c>
      <c r="F1300" s="47">
        <v>1071</v>
      </c>
      <c r="G1300" s="34">
        <v>920.74</v>
      </c>
      <c r="H1300" s="1" t="s">
        <v>216</v>
      </c>
      <c r="I1300" s="34">
        <v>7.9535000000000005E-3</v>
      </c>
      <c r="J1300" s="34">
        <v>9.1366180000000004</v>
      </c>
      <c r="K1300" s="35" t="str">
        <f t="shared" si="100"/>
        <v>Strabrechtse Heide &amp; Beuven_H4010A</v>
      </c>
      <c r="L1300" s="36">
        <f>VLOOKUP(D1300,DATA!A:F,5,FALSE)</f>
        <v>1.3726988247862192E-2</v>
      </c>
      <c r="M1300" s="37">
        <f>VLOOKUP(D1300,DATA!A:F,6,FALSE)</f>
        <v>1285.5</v>
      </c>
      <c r="N1300" s="36">
        <f t="shared" si="101"/>
        <v>0.66461036017559794</v>
      </c>
      <c r="O1300" s="36">
        <f t="shared" si="102"/>
        <v>0.66468244237781648</v>
      </c>
      <c r="P1300" s="36">
        <f t="shared" si="103"/>
        <v>7.2082202218548552E-5</v>
      </c>
      <c r="Q1300" s="36">
        <f t="shared" si="104"/>
        <v>0</v>
      </c>
    </row>
    <row r="1301" spans="1:17" x14ac:dyDescent="0.3">
      <c r="A1301" s="29">
        <v>2320393</v>
      </c>
      <c r="B1301" s="1">
        <v>137</v>
      </c>
      <c r="C1301" s="1" t="s">
        <v>30</v>
      </c>
      <c r="D1301" s="1" t="s">
        <v>43</v>
      </c>
      <c r="E1301" s="1" t="s">
        <v>44</v>
      </c>
      <c r="F1301" s="47">
        <v>1071</v>
      </c>
      <c r="G1301" s="34">
        <v>920.74</v>
      </c>
      <c r="H1301" s="1" t="s">
        <v>216</v>
      </c>
      <c r="I1301" s="34">
        <v>7.9535000000000005E-3</v>
      </c>
      <c r="J1301" s="34">
        <v>4498.6704</v>
      </c>
      <c r="K1301" s="35" t="str">
        <f t="shared" si="100"/>
        <v>Strabrechtse Heide &amp; Beuven_H7150</v>
      </c>
      <c r="L1301" s="36">
        <f>VLOOKUP(D1301,DATA!A:F,5,FALSE)</f>
        <v>1.3726988247862192E-2</v>
      </c>
      <c r="M1301" s="37">
        <f>VLOOKUP(D1301,DATA!A:F,6,FALSE)</f>
        <v>1285.5</v>
      </c>
      <c r="N1301" s="36">
        <f t="shared" si="101"/>
        <v>0.66461036017559794</v>
      </c>
      <c r="O1301" s="36">
        <f t="shared" si="102"/>
        <v>0.66468244237781648</v>
      </c>
      <c r="P1301" s="36">
        <f t="shared" si="103"/>
        <v>7.2082202218548552E-5</v>
      </c>
      <c r="Q1301" s="36">
        <f t="shared" si="104"/>
        <v>0</v>
      </c>
    </row>
    <row r="1302" spans="1:17" x14ac:dyDescent="0.3">
      <c r="A1302" s="29">
        <v>2320394</v>
      </c>
      <c r="B1302" s="1">
        <v>137</v>
      </c>
      <c r="C1302" s="1" t="s">
        <v>30</v>
      </c>
      <c r="D1302" s="1" t="s">
        <v>41</v>
      </c>
      <c r="E1302" s="1" t="s">
        <v>42</v>
      </c>
      <c r="F1302" s="47">
        <v>1071</v>
      </c>
      <c r="G1302" s="34">
        <v>919.83</v>
      </c>
      <c r="H1302" s="1" t="s">
        <v>216</v>
      </c>
      <c r="I1302" s="34">
        <v>7.8665999999999996E-3</v>
      </c>
      <c r="J1302" s="34">
        <v>546.91503999999998</v>
      </c>
      <c r="K1302" s="35" t="str">
        <f t="shared" si="100"/>
        <v>Strabrechtse Heide &amp; Beuven_H4010A</v>
      </c>
      <c r="L1302" s="36">
        <f>VLOOKUP(D1302,DATA!A:F,5,FALSE)</f>
        <v>1.3726988247862192E-2</v>
      </c>
      <c r="M1302" s="37">
        <f>VLOOKUP(D1302,DATA!A:F,6,FALSE)</f>
        <v>1285.5</v>
      </c>
      <c r="N1302" s="36">
        <f t="shared" si="101"/>
        <v>0.65641413447437369</v>
      </c>
      <c r="O1302" s="36">
        <f t="shared" si="102"/>
        <v>0.65648455564282104</v>
      </c>
      <c r="P1302" s="36">
        <f t="shared" si="103"/>
        <v>7.0421168447354354E-5</v>
      </c>
      <c r="Q1302" s="36">
        <f t="shared" si="104"/>
        <v>0</v>
      </c>
    </row>
    <row r="1303" spans="1:17" x14ac:dyDescent="0.3">
      <c r="A1303" s="29">
        <v>2320395</v>
      </c>
      <c r="B1303" s="1">
        <v>137</v>
      </c>
      <c r="C1303" s="1" t="s">
        <v>30</v>
      </c>
      <c r="D1303" s="1" t="s">
        <v>41</v>
      </c>
      <c r="E1303" s="1" t="s">
        <v>42</v>
      </c>
      <c r="F1303" s="47">
        <v>1071</v>
      </c>
      <c r="G1303" s="34">
        <v>892.69</v>
      </c>
      <c r="H1303" s="1" t="s">
        <v>216</v>
      </c>
      <c r="I1303" s="34">
        <v>7.1866999999999999E-3</v>
      </c>
      <c r="J1303" s="34">
        <v>286.10714999999999</v>
      </c>
      <c r="K1303" s="35" t="str">
        <f t="shared" si="100"/>
        <v>Strabrechtse Heide &amp; Beuven_H4010A</v>
      </c>
      <c r="L1303" s="36">
        <f>VLOOKUP(D1303,DATA!A:F,5,FALSE)</f>
        <v>1.3726988247862192E-2</v>
      </c>
      <c r="M1303" s="37">
        <f>VLOOKUP(D1303,DATA!A:F,6,FALSE)</f>
        <v>1285.5</v>
      </c>
      <c r="N1303" s="36">
        <f t="shared" si="101"/>
        <v>0.45317806649451858</v>
      </c>
      <c r="O1303" s="36">
        <f t="shared" si="102"/>
        <v>0.45322257287616302</v>
      </c>
      <c r="P1303" s="36">
        <f t="shared" si="103"/>
        <v>4.4506381644437987E-5</v>
      </c>
      <c r="Q1303" s="36">
        <f t="shared" si="104"/>
        <v>0</v>
      </c>
    </row>
    <row r="1304" spans="1:17" x14ac:dyDescent="0.3">
      <c r="A1304" s="29">
        <v>2320396</v>
      </c>
      <c r="B1304" s="1">
        <v>137</v>
      </c>
      <c r="C1304" s="1" t="s">
        <v>30</v>
      </c>
      <c r="D1304" s="1" t="s">
        <v>41</v>
      </c>
      <c r="E1304" s="1" t="s">
        <v>42</v>
      </c>
      <c r="F1304" s="47">
        <v>1071</v>
      </c>
      <c r="G1304" s="34">
        <v>913.54</v>
      </c>
      <c r="H1304" s="1" t="s">
        <v>216</v>
      </c>
      <c r="I1304" s="34">
        <v>7.5497000000000003E-3</v>
      </c>
      <c r="J1304" s="34">
        <v>550.76415999999995</v>
      </c>
      <c r="K1304" s="35" t="str">
        <f t="shared" si="100"/>
        <v>Strabrechtse Heide &amp; Beuven_H4010A</v>
      </c>
      <c r="L1304" s="36">
        <f>VLOOKUP(D1304,DATA!A:F,5,FALSE)</f>
        <v>1.3726988247862192E-2</v>
      </c>
      <c r="M1304" s="37">
        <f>VLOOKUP(D1304,DATA!A:F,6,FALSE)</f>
        <v>1285.5</v>
      </c>
      <c r="N1304" s="36">
        <f t="shared" si="101"/>
        <v>0.6024425276097416</v>
      </c>
      <c r="O1304" s="36">
        <f t="shared" si="102"/>
        <v>0.60250458857469058</v>
      </c>
      <c r="P1304" s="36">
        <f t="shared" si="103"/>
        <v>6.2060964948984498E-5</v>
      </c>
      <c r="Q1304" s="36">
        <f t="shared" si="104"/>
        <v>0</v>
      </c>
    </row>
    <row r="1305" spans="1:17" x14ac:dyDescent="0.3">
      <c r="A1305" s="29">
        <v>2320397</v>
      </c>
      <c r="B1305" s="1">
        <v>137</v>
      </c>
      <c r="C1305" s="1" t="s">
        <v>30</v>
      </c>
      <c r="D1305" s="1" t="s">
        <v>41</v>
      </c>
      <c r="E1305" s="1" t="s">
        <v>42</v>
      </c>
      <c r="F1305" s="47">
        <v>1071</v>
      </c>
      <c r="G1305" s="34">
        <v>910.75</v>
      </c>
      <c r="H1305" s="1" t="s">
        <v>216</v>
      </c>
      <c r="I1305" s="34">
        <v>7.3711999999999996E-3</v>
      </c>
      <c r="J1305" s="34">
        <v>1978.6484010817901</v>
      </c>
      <c r="K1305" s="35" t="str">
        <f t="shared" si="100"/>
        <v>Strabrechtse Heide &amp; Beuven_H4010A</v>
      </c>
      <c r="L1305" s="36">
        <f>VLOOKUP(D1305,DATA!A:F,5,FALSE)</f>
        <v>1.3726988247862192E-2</v>
      </c>
      <c r="M1305" s="37">
        <f>VLOOKUP(D1305,DATA!A:F,6,FALSE)</f>
        <v>1285.5</v>
      </c>
      <c r="N1305" s="36">
        <f t="shared" si="101"/>
        <v>0.57993751343121558</v>
      </c>
      <c r="O1305" s="36">
        <f t="shared" si="102"/>
        <v>0.57999585665302322</v>
      </c>
      <c r="P1305" s="36">
        <f t="shared" si="103"/>
        <v>5.8343221807644063E-5</v>
      </c>
      <c r="Q1305" s="36">
        <f t="shared" si="104"/>
        <v>0</v>
      </c>
    </row>
    <row r="1306" spans="1:17" x14ac:dyDescent="0.3">
      <c r="A1306" s="29">
        <v>2320398</v>
      </c>
      <c r="B1306" s="1">
        <v>137</v>
      </c>
      <c r="C1306" s="1" t="s">
        <v>30</v>
      </c>
      <c r="D1306" s="1" t="s">
        <v>41</v>
      </c>
      <c r="E1306" s="1" t="s">
        <v>42</v>
      </c>
      <c r="F1306" s="47">
        <v>1071</v>
      </c>
      <c r="G1306" s="34">
        <v>927.73</v>
      </c>
      <c r="H1306" s="1" t="s">
        <v>216</v>
      </c>
      <c r="I1306" s="34">
        <v>7.2788999999999996E-3</v>
      </c>
      <c r="J1306" s="34">
        <v>2882.0940000000001</v>
      </c>
      <c r="K1306" s="35" t="str">
        <f t="shared" si="100"/>
        <v>Strabrechtse Heide &amp; Beuven_H4010A</v>
      </c>
      <c r="L1306" s="36">
        <f>VLOOKUP(D1306,DATA!A:F,5,FALSE)</f>
        <v>1.3726988247862192E-2</v>
      </c>
      <c r="M1306" s="37">
        <f>VLOOKUP(D1306,DATA!A:F,6,FALSE)</f>
        <v>1285.5</v>
      </c>
      <c r="N1306" s="36">
        <f t="shared" si="101"/>
        <v>0.73105121193892986</v>
      </c>
      <c r="O1306" s="36">
        <f t="shared" si="102"/>
        <v>0.73112372623223432</v>
      </c>
      <c r="P1306" s="36">
        <f t="shared" si="103"/>
        <v>7.2514293304459798E-5</v>
      </c>
      <c r="Q1306" s="36">
        <f t="shared" si="104"/>
        <v>0</v>
      </c>
    </row>
    <row r="1307" spans="1:17" x14ac:dyDescent="0.3">
      <c r="A1307" s="29">
        <v>2320399</v>
      </c>
      <c r="B1307" s="1">
        <v>137</v>
      </c>
      <c r="C1307" s="1" t="s">
        <v>30</v>
      </c>
      <c r="D1307" s="1" t="s">
        <v>41</v>
      </c>
      <c r="E1307" s="1" t="s">
        <v>42</v>
      </c>
      <c r="F1307" s="47">
        <v>1071</v>
      </c>
      <c r="G1307" s="34">
        <v>972.53</v>
      </c>
      <c r="H1307" s="1" t="s">
        <v>216</v>
      </c>
      <c r="I1307" s="34">
        <v>7.7438000000000003E-3</v>
      </c>
      <c r="J1307" s="34">
        <v>6667.1639999999998</v>
      </c>
      <c r="K1307" s="35" t="str">
        <f t="shared" si="100"/>
        <v>Strabrechtse Heide &amp; Beuven_H4010A</v>
      </c>
      <c r="L1307" s="36">
        <f>VLOOKUP(D1307,DATA!A:F,5,FALSE)</f>
        <v>1.3726988247862192E-2</v>
      </c>
      <c r="M1307" s="37">
        <f>VLOOKUP(D1307,DATA!A:F,6,FALSE)</f>
        <v>1285.5</v>
      </c>
      <c r="N1307" s="36">
        <f t="shared" si="101"/>
        <v>1.3438054958885723</v>
      </c>
      <c r="O1307" s="36">
        <f t="shared" si="102"/>
        <v>1.3439464288650662</v>
      </c>
      <c r="P1307" s="36">
        <f t="shared" si="103"/>
        <v>1.4093297649386827E-4</v>
      </c>
      <c r="Q1307" s="36">
        <f t="shared" si="104"/>
        <v>0</v>
      </c>
    </row>
    <row r="1308" spans="1:17" x14ac:dyDescent="0.3">
      <c r="A1308" s="29">
        <v>2320406</v>
      </c>
      <c r="B1308" s="1">
        <v>137</v>
      </c>
      <c r="C1308" s="1" t="s">
        <v>30</v>
      </c>
      <c r="D1308" s="1" t="s">
        <v>41</v>
      </c>
      <c r="E1308" s="1" t="s">
        <v>42</v>
      </c>
      <c r="F1308" s="47">
        <v>1071</v>
      </c>
      <c r="G1308" s="34">
        <v>959.24</v>
      </c>
      <c r="H1308" s="1" t="s">
        <v>216</v>
      </c>
      <c r="I1308" s="34">
        <v>7.267E-3</v>
      </c>
      <c r="J1308" s="34">
        <v>3623.63015</v>
      </c>
      <c r="K1308" s="35" t="str">
        <f t="shared" si="100"/>
        <v>Strabrechtse Heide &amp; Beuven_H4010A</v>
      </c>
      <c r="L1308" s="36">
        <f>VLOOKUP(D1308,DATA!A:F,5,FALSE)</f>
        <v>1.3726988247862192E-2</v>
      </c>
      <c r="M1308" s="37">
        <f>VLOOKUP(D1308,DATA!A:F,6,FALSE)</f>
        <v>1285.5</v>
      </c>
      <c r="N1308" s="36">
        <f t="shared" si="101"/>
        <v>1.1222294207019199</v>
      </c>
      <c r="O1308" s="36">
        <f t="shared" si="102"/>
        <v>1.1223401166981581</v>
      </c>
      <c r="P1308" s="36">
        <f t="shared" si="103"/>
        <v>1.1069599623825255E-4</v>
      </c>
      <c r="Q1308" s="36">
        <f t="shared" si="104"/>
        <v>0</v>
      </c>
    </row>
    <row r="1309" spans="1:17" x14ac:dyDescent="0.3">
      <c r="A1309" s="29">
        <v>2321917</v>
      </c>
      <c r="B1309" s="1">
        <v>137</v>
      </c>
      <c r="C1309" s="1" t="s">
        <v>30</v>
      </c>
      <c r="D1309" s="1" t="s">
        <v>41</v>
      </c>
      <c r="E1309" s="1" t="s">
        <v>42</v>
      </c>
      <c r="F1309" s="47">
        <v>1071</v>
      </c>
      <c r="G1309" s="34">
        <v>920.07</v>
      </c>
      <c r="H1309" s="1" t="s">
        <v>216</v>
      </c>
      <c r="I1309" s="34">
        <v>8.2798000000000004E-3</v>
      </c>
      <c r="J1309" s="34">
        <v>3906.7543999999998</v>
      </c>
      <c r="K1309" s="35" t="str">
        <f t="shared" si="100"/>
        <v>Strabrechtse Heide &amp; Beuven_H4010A</v>
      </c>
      <c r="L1309" s="36">
        <f>VLOOKUP(D1309,DATA!A:F,5,FALSE)</f>
        <v>1.3726988247862192E-2</v>
      </c>
      <c r="M1309" s="37">
        <f>VLOOKUP(D1309,DATA!A:F,6,FALSE)</f>
        <v>1285.5</v>
      </c>
      <c r="N1309" s="36">
        <f t="shared" si="101"/>
        <v>0.65856597675025919</v>
      </c>
      <c r="O1309" s="36">
        <f t="shared" si="102"/>
        <v>0.65864033842783232</v>
      </c>
      <c r="P1309" s="36">
        <f t="shared" si="103"/>
        <v>7.4361677573131502E-5</v>
      </c>
      <c r="Q1309" s="36">
        <f t="shared" si="104"/>
        <v>0</v>
      </c>
    </row>
    <row r="1310" spans="1:17" x14ac:dyDescent="0.3">
      <c r="A1310" s="29">
        <v>2321918</v>
      </c>
      <c r="B1310" s="1">
        <v>137</v>
      </c>
      <c r="C1310" s="1" t="s">
        <v>30</v>
      </c>
      <c r="D1310" s="1" t="s">
        <v>41</v>
      </c>
      <c r="E1310" s="1" t="s">
        <v>42</v>
      </c>
      <c r="F1310" s="47">
        <v>1071</v>
      </c>
      <c r="G1310" s="34">
        <v>925.98</v>
      </c>
      <c r="H1310" s="1" t="s">
        <v>216</v>
      </c>
      <c r="I1310" s="34">
        <v>8.2546000000000008E-3</v>
      </c>
      <c r="J1310" s="34">
        <v>6692.3350806884901</v>
      </c>
      <c r="K1310" s="35" t="str">
        <f t="shared" si="100"/>
        <v>Strabrechtse Heide &amp; Beuven_H4010A</v>
      </c>
      <c r="L1310" s="36">
        <f>VLOOKUP(D1310,DATA!A:F,5,FALSE)</f>
        <v>1.3726988247862192E-2</v>
      </c>
      <c r="M1310" s="37">
        <f>VLOOKUP(D1310,DATA!A:F,6,FALSE)</f>
        <v>1285.5</v>
      </c>
      <c r="N1310" s="36">
        <f t="shared" si="101"/>
        <v>0.71382285017015368</v>
      </c>
      <c r="O1310" s="36">
        <f t="shared" si="102"/>
        <v>0.71390316112405894</v>
      </c>
      <c r="P1310" s="36">
        <f t="shared" si="103"/>
        <v>8.031095390526044E-5</v>
      </c>
      <c r="Q1310" s="36">
        <f t="shared" si="104"/>
        <v>0</v>
      </c>
    </row>
    <row r="1311" spans="1:17" x14ac:dyDescent="0.3">
      <c r="A1311" s="29">
        <v>2321918</v>
      </c>
      <c r="B1311" s="1">
        <v>137</v>
      </c>
      <c r="C1311" s="1" t="s">
        <v>30</v>
      </c>
      <c r="D1311" s="1" t="s">
        <v>43</v>
      </c>
      <c r="E1311" s="1" t="s">
        <v>44</v>
      </c>
      <c r="F1311" s="47">
        <v>1071</v>
      </c>
      <c r="G1311" s="34">
        <v>925.98</v>
      </c>
      <c r="H1311" s="1" t="s">
        <v>216</v>
      </c>
      <c r="I1311" s="34">
        <v>8.2546000000000008E-3</v>
      </c>
      <c r="J1311" s="34">
        <v>170.17760000000001</v>
      </c>
      <c r="K1311" s="35" t="str">
        <f t="shared" si="100"/>
        <v>Strabrechtse Heide &amp; Beuven_H7150</v>
      </c>
      <c r="L1311" s="36">
        <f>VLOOKUP(D1311,DATA!A:F,5,FALSE)</f>
        <v>1.3726988247862192E-2</v>
      </c>
      <c r="M1311" s="37">
        <f>VLOOKUP(D1311,DATA!A:F,6,FALSE)</f>
        <v>1285.5</v>
      </c>
      <c r="N1311" s="36">
        <f t="shared" si="101"/>
        <v>0.71382285017015368</v>
      </c>
      <c r="O1311" s="36">
        <f t="shared" si="102"/>
        <v>0.71390316112405894</v>
      </c>
      <c r="P1311" s="36">
        <f t="shared" si="103"/>
        <v>8.031095390526044E-5</v>
      </c>
      <c r="Q1311" s="36">
        <f t="shared" si="104"/>
        <v>0</v>
      </c>
    </row>
    <row r="1312" spans="1:17" x14ac:dyDescent="0.3">
      <c r="A1312" s="29">
        <v>2321919</v>
      </c>
      <c r="B1312" s="1">
        <v>137</v>
      </c>
      <c r="C1312" s="1" t="s">
        <v>30</v>
      </c>
      <c r="D1312" s="1" t="s">
        <v>41</v>
      </c>
      <c r="E1312" s="1" t="s">
        <v>42</v>
      </c>
      <c r="F1312" s="47">
        <v>1071</v>
      </c>
      <c r="G1312" s="34">
        <v>974.94</v>
      </c>
      <c r="H1312" s="1" t="s">
        <v>216</v>
      </c>
      <c r="I1312" s="34">
        <v>8.6081000000000005E-3</v>
      </c>
      <c r="J1312" s="34">
        <v>127.43392</v>
      </c>
      <c r="K1312" s="35" t="str">
        <f t="shared" si="100"/>
        <v>Strabrechtse Heide &amp; Beuven_H4010A</v>
      </c>
      <c r="L1312" s="36">
        <f>VLOOKUP(D1312,DATA!A:F,5,FALSE)</f>
        <v>1.3726988247862192E-2</v>
      </c>
      <c r="M1312" s="37">
        <f>VLOOKUP(D1312,DATA!A:F,6,FALSE)</f>
        <v>1285.5</v>
      </c>
      <c r="N1312" s="36">
        <f t="shared" si="101"/>
        <v>1.3883773089960272</v>
      </c>
      <c r="O1312" s="36">
        <f t="shared" si="102"/>
        <v>1.3885390958106731</v>
      </c>
      <c r="P1312" s="36">
        <f t="shared" si="103"/>
        <v>1.617868146459589E-4</v>
      </c>
      <c r="Q1312" s="36">
        <f t="shared" si="104"/>
        <v>0</v>
      </c>
    </row>
    <row r="1313" spans="1:17" x14ac:dyDescent="0.3">
      <c r="A1313" s="29">
        <v>2321920</v>
      </c>
      <c r="B1313" s="1">
        <v>137</v>
      </c>
      <c r="C1313" s="1" t="s">
        <v>30</v>
      </c>
      <c r="D1313" s="1" t="s">
        <v>28</v>
      </c>
      <c r="E1313" s="1" t="s">
        <v>29</v>
      </c>
      <c r="F1313" s="47">
        <v>1786</v>
      </c>
      <c r="G1313" s="34">
        <v>1085.68</v>
      </c>
      <c r="H1313" s="1" t="s">
        <v>216</v>
      </c>
      <c r="I1313" s="34">
        <v>9.2806E-3</v>
      </c>
      <c r="J1313" s="34">
        <v>1701.1196</v>
      </c>
      <c r="K1313" s="35" t="str">
        <f t="shared" si="100"/>
        <v>Strabrechtse Heide &amp; Beuven_H91D0</v>
      </c>
      <c r="L1313" s="36">
        <f>VLOOKUP(D1313,DATA!A:F,5,FALSE)</f>
        <v>6.9280917156857415E-3</v>
      </c>
      <c r="M1313" s="37">
        <f>VLOOKUP(D1313,DATA!A:F,6,FALSE)</f>
        <v>2211</v>
      </c>
      <c r="N1313" s="36">
        <f t="shared" si="101"/>
        <v>4.1107645845350933E-2</v>
      </c>
      <c r="O1313" s="36">
        <f t="shared" si="102"/>
        <v>4.1110287935761901E-2</v>
      </c>
      <c r="P1313" s="36">
        <f t="shared" si="103"/>
        <v>2.6420904109675236E-6</v>
      </c>
      <c r="Q1313" s="36">
        <f t="shared" si="104"/>
        <v>0</v>
      </c>
    </row>
    <row r="1314" spans="1:17" x14ac:dyDescent="0.3">
      <c r="A1314" s="29">
        <v>2321921</v>
      </c>
      <c r="B1314" s="1">
        <v>137</v>
      </c>
      <c r="C1314" s="1" t="s">
        <v>30</v>
      </c>
      <c r="D1314" s="1" t="s">
        <v>41</v>
      </c>
      <c r="E1314" s="1" t="s">
        <v>42</v>
      </c>
      <c r="F1314" s="47">
        <v>1071</v>
      </c>
      <c r="G1314" s="34">
        <v>985.8</v>
      </c>
      <c r="H1314" s="1" t="s">
        <v>216</v>
      </c>
      <c r="I1314" s="34">
        <v>8.5254000000000007E-3</v>
      </c>
      <c r="J1314" s="34">
        <v>3524.7285000000002</v>
      </c>
      <c r="K1314" s="35" t="str">
        <f t="shared" si="100"/>
        <v>Strabrechtse Heide &amp; Beuven_H4010A</v>
      </c>
      <c r="L1314" s="36">
        <f>VLOOKUP(D1314,DATA!A:F,5,FALSE)</f>
        <v>1.3726988247862192E-2</v>
      </c>
      <c r="M1314" s="37">
        <f>VLOOKUP(D1314,DATA!A:F,6,FALSE)</f>
        <v>1285.5</v>
      </c>
      <c r="N1314" s="36">
        <f t="shared" si="101"/>
        <v>1.6079841015918028</v>
      </c>
      <c r="O1314" s="36">
        <f t="shared" si="102"/>
        <v>1.6081692654540478</v>
      </c>
      <c r="P1314" s="36">
        <f t="shared" si="103"/>
        <v>1.8516386224498582E-4</v>
      </c>
      <c r="Q1314" s="36">
        <f t="shared" si="104"/>
        <v>0</v>
      </c>
    </row>
    <row r="1315" spans="1:17" x14ac:dyDescent="0.3">
      <c r="A1315" s="29">
        <v>2321921</v>
      </c>
      <c r="B1315" s="1">
        <v>137</v>
      </c>
      <c r="C1315" s="1" t="s">
        <v>30</v>
      </c>
      <c r="D1315" s="1" t="s">
        <v>43</v>
      </c>
      <c r="E1315" s="1" t="s">
        <v>44</v>
      </c>
      <c r="F1315" s="47">
        <v>1071</v>
      </c>
      <c r="G1315" s="34">
        <v>985.8</v>
      </c>
      <c r="H1315" s="1" t="s">
        <v>216</v>
      </c>
      <c r="I1315" s="34">
        <v>8.5254000000000007E-3</v>
      </c>
      <c r="J1315" s="34">
        <v>124.4435</v>
      </c>
      <c r="K1315" s="35" t="str">
        <f t="shared" si="100"/>
        <v>Strabrechtse Heide &amp; Beuven_H7150</v>
      </c>
      <c r="L1315" s="36">
        <f>VLOOKUP(D1315,DATA!A:F,5,FALSE)</f>
        <v>1.3726988247862192E-2</v>
      </c>
      <c r="M1315" s="37">
        <f>VLOOKUP(D1315,DATA!A:F,6,FALSE)</f>
        <v>1285.5</v>
      </c>
      <c r="N1315" s="36">
        <f t="shared" si="101"/>
        <v>1.6079841015918028</v>
      </c>
      <c r="O1315" s="36">
        <f t="shared" si="102"/>
        <v>1.6081692654540478</v>
      </c>
      <c r="P1315" s="36">
        <f t="shared" si="103"/>
        <v>1.8516386224498582E-4</v>
      </c>
      <c r="Q1315" s="36">
        <f t="shared" si="104"/>
        <v>0</v>
      </c>
    </row>
    <row r="1316" spans="1:17" x14ac:dyDescent="0.3">
      <c r="A1316" s="29">
        <v>2321922</v>
      </c>
      <c r="B1316" s="1">
        <v>137</v>
      </c>
      <c r="C1316" s="1" t="s">
        <v>30</v>
      </c>
      <c r="D1316" s="1" t="s">
        <v>41</v>
      </c>
      <c r="E1316" s="1" t="s">
        <v>42</v>
      </c>
      <c r="F1316" s="47">
        <v>1071</v>
      </c>
      <c r="G1316" s="34">
        <v>922.85</v>
      </c>
      <c r="H1316" s="1" t="s">
        <v>216</v>
      </c>
      <c r="I1316" s="34">
        <v>8.0146999999999996E-3</v>
      </c>
      <c r="J1316" s="34">
        <v>3227.4648000000002</v>
      </c>
      <c r="K1316" s="35" t="str">
        <f t="shared" si="100"/>
        <v>Strabrechtse Heide &amp; Beuven_H4010A</v>
      </c>
      <c r="L1316" s="36">
        <f>VLOOKUP(D1316,DATA!A:F,5,FALSE)</f>
        <v>1.3726988247862192E-2</v>
      </c>
      <c r="M1316" s="37">
        <f>VLOOKUP(D1316,DATA!A:F,6,FALSE)</f>
        <v>1285.5</v>
      </c>
      <c r="N1316" s="36">
        <f t="shared" si="101"/>
        <v>0.68400798834953169</v>
      </c>
      <c r="O1316" s="36">
        <f t="shared" si="102"/>
        <v>0.68408273064897229</v>
      </c>
      <c r="P1316" s="36">
        <f t="shared" si="103"/>
        <v>7.4742299440599957E-5</v>
      </c>
      <c r="Q1316" s="36">
        <f t="shared" si="104"/>
        <v>0</v>
      </c>
    </row>
    <row r="1317" spans="1:17" x14ac:dyDescent="0.3">
      <c r="A1317" s="29">
        <v>2321922</v>
      </c>
      <c r="B1317" s="1">
        <v>137</v>
      </c>
      <c r="C1317" s="1" t="s">
        <v>30</v>
      </c>
      <c r="D1317" s="1" t="s">
        <v>43</v>
      </c>
      <c r="E1317" s="1" t="s">
        <v>44</v>
      </c>
      <c r="F1317" s="47">
        <v>1071</v>
      </c>
      <c r="G1317" s="34">
        <v>922.85</v>
      </c>
      <c r="H1317" s="1" t="s">
        <v>216</v>
      </c>
      <c r="I1317" s="34">
        <v>8.0146999999999996E-3</v>
      </c>
      <c r="J1317" s="34">
        <v>3076.7246</v>
      </c>
      <c r="K1317" s="35" t="str">
        <f t="shared" si="100"/>
        <v>Strabrechtse Heide &amp; Beuven_H7150</v>
      </c>
      <c r="L1317" s="36">
        <f>VLOOKUP(D1317,DATA!A:F,5,FALSE)</f>
        <v>1.3726988247862192E-2</v>
      </c>
      <c r="M1317" s="37">
        <f>VLOOKUP(D1317,DATA!A:F,6,FALSE)</f>
        <v>1285.5</v>
      </c>
      <c r="N1317" s="36">
        <f t="shared" si="101"/>
        <v>0.68400798834953169</v>
      </c>
      <c r="O1317" s="36">
        <f t="shared" si="102"/>
        <v>0.68408273064897229</v>
      </c>
      <c r="P1317" s="36">
        <f t="shared" si="103"/>
        <v>7.4742299440599957E-5</v>
      </c>
      <c r="Q1317" s="36">
        <f t="shared" si="104"/>
        <v>0</v>
      </c>
    </row>
    <row r="1318" spans="1:17" x14ac:dyDescent="0.3">
      <c r="A1318" s="29">
        <v>2321923</v>
      </c>
      <c r="B1318" s="1">
        <v>137</v>
      </c>
      <c r="C1318" s="1" t="s">
        <v>30</v>
      </c>
      <c r="D1318" s="1" t="s">
        <v>41</v>
      </c>
      <c r="E1318" s="1" t="s">
        <v>42</v>
      </c>
      <c r="F1318" s="47">
        <v>1071</v>
      </c>
      <c r="G1318" s="34">
        <v>919.91</v>
      </c>
      <c r="H1318" s="1" t="s">
        <v>216</v>
      </c>
      <c r="I1318" s="34">
        <v>7.9570999999999999E-3</v>
      </c>
      <c r="J1318" s="34">
        <v>659.80706999999995</v>
      </c>
      <c r="K1318" s="35" t="str">
        <f t="shared" si="100"/>
        <v>Strabrechtse Heide &amp; Beuven_H4010A</v>
      </c>
      <c r="L1318" s="36">
        <f>VLOOKUP(D1318,DATA!A:F,5,FALSE)</f>
        <v>1.3726988247862192E-2</v>
      </c>
      <c r="M1318" s="37">
        <f>VLOOKUP(D1318,DATA!A:F,6,FALSE)</f>
        <v>1285.5</v>
      </c>
      <c r="N1318" s="36">
        <f t="shared" si="101"/>
        <v>0.65713063804124527</v>
      </c>
      <c r="O1318" s="36">
        <f t="shared" si="102"/>
        <v>0.65720194663970899</v>
      </c>
      <c r="P1318" s="36">
        <f t="shared" si="103"/>
        <v>7.1308598463715178E-5</v>
      </c>
      <c r="Q1318" s="36">
        <f t="shared" si="104"/>
        <v>0</v>
      </c>
    </row>
    <row r="1319" spans="1:17" x14ac:dyDescent="0.3">
      <c r="A1319" s="29">
        <v>2321924</v>
      </c>
      <c r="B1319" s="1">
        <v>137</v>
      </c>
      <c r="C1319" s="1" t="s">
        <v>30</v>
      </c>
      <c r="D1319" s="1" t="s">
        <v>41</v>
      </c>
      <c r="E1319" s="1" t="s">
        <v>42</v>
      </c>
      <c r="F1319" s="47">
        <v>1071</v>
      </c>
      <c r="G1319" s="34">
        <v>912.87</v>
      </c>
      <c r="H1319" s="1" t="s">
        <v>216</v>
      </c>
      <c r="I1319" s="34">
        <v>7.6480999999999997E-3</v>
      </c>
      <c r="J1319" s="34">
        <v>1355.4093</v>
      </c>
      <c r="K1319" s="35" t="str">
        <f t="shared" si="100"/>
        <v>Strabrechtse Heide &amp; Beuven_H4010A</v>
      </c>
      <c r="L1319" s="36">
        <f>VLOOKUP(D1319,DATA!A:F,5,FALSE)</f>
        <v>1.3726988247862192E-2</v>
      </c>
      <c r="M1319" s="37">
        <f>VLOOKUP(D1319,DATA!A:F,6,FALSE)</f>
        <v>1285.5</v>
      </c>
      <c r="N1319" s="36">
        <f t="shared" si="101"/>
        <v>0.59696013968805917</v>
      </c>
      <c r="O1319" s="36">
        <f t="shared" si="102"/>
        <v>0.597022440878344</v>
      </c>
      <c r="P1319" s="36">
        <f t="shared" si="103"/>
        <v>6.2301190284830277E-5</v>
      </c>
      <c r="Q1319" s="36">
        <f t="shared" si="104"/>
        <v>0</v>
      </c>
    </row>
    <row r="1320" spans="1:17" x14ac:dyDescent="0.3">
      <c r="A1320" s="29">
        <v>2321925</v>
      </c>
      <c r="B1320" s="1">
        <v>137</v>
      </c>
      <c r="C1320" s="1" t="s">
        <v>30</v>
      </c>
      <c r="D1320" s="1" t="s">
        <v>41</v>
      </c>
      <c r="E1320" s="1" t="s">
        <v>42</v>
      </c>
      <c r="F1320" s="47">
        <v>1071</v>
      </c>
      <c r="G1320" s="34">
        <v>906.91</v>
      </c>
      <c r="H1320" s="1" t="s">
        <v>216</v>
      </c>
      <c r="I1320" s="34">
        <v>7.4253000000000001E-3</v>
      </c>
      <c r="J1320" s="34">
        <v>2389.0054</v>
      </c>
      <c r="K1320" s="35" t="str">
        <f t="shared" si="100"/>
        <v>Strabrechtse Heide &amp; Beuven_H4010A</v>
      </c>
      <c r="L1320" s="36">
        <f>VLOOKUP(D1320,DATA!A:F,5,FALSE)</f>
        <v>1.3726988247862192E-2</v>
      </c>
      <c r="M1320" s="37">
        <f>VLOOKUP(D1320,DATA!A:F,6,FALSE)</f>
        <v>1285.5</v>
      </c>
      <c r="N1320" s="36">
        <f t="shared" si="101"/>
        <v>0.55032364420906599</v>
      </c>
      <c r="O1320" s="36">
        <f t="shared" si="102"/>
        <v>0.55037943116995158</v>
      </c>
      <c r="P1320" s="36">
        <f t="shared" si="103"/>
        <v>5.5786960885595427E-5</v>
      </c>
      <c r="Q1320" s="36">
        <f t="shared" si="104"/>
        <v>0</v>
      </c>
    </row>
    <row r="1321" spans="1:17" x14ac:dyDescent="0.3">
      <c r="A1321" s="29">
        <v>2321926</v>
      </c>
      <c r="B1321" s="1">
        <v>137</v>
      </c>
      <c r="C1321" s="1" t="s">
        <v>30</v>
      </c>
      <c r="D1321" s="1" t="s">
        <v>41</v>
      </c>
      <c r="E1321" s="1" t="s">
        <v>42</v>
      </c>
      <c r="F1321" s="47">
        <v>1071</v>
      </c>
      <c r="G1321" s="34">
        <v>915.26</v>
      </c>
      <c r="H1321" s="1" t="s">
        <v>216</v>
      </c>
      <c r="I1321" s="34">
        <v>7.5224000000000003E-3</v>
      </c>
      <c r="J1321" s="34">
        <v>335.096</v>
      </c>
      <c r="K1321" s="35" t="str">
        <f t="shared" si="100"/>
        <v>Strabrechtse Heide &amp; Beuven_H4010A</v>
      </c>
      <c r="L1321" s="36">
        <f>VLOOKUP(D1321,DATA!A:F,5,FALSE)</f>
        <v>1.3726988247862192E-2</v>
      </c>
      <c r="M1321" s="37">
        <f>VLOOKUP(D1321,DATA!A:F,6,FALSE)</f>
        <v>1285.5</v>
      </c>
      <c r="N1321" s="36">
        <f t="shared" si="101"/>
        <v>0.61674692490603722</v>
      </c>
      <c r="O1321" s="36">
        <f t="shared" si="102"/>
        <v>0.61681022058053325</v>
      </c>
      <c r="P1321" s="36">
        <f t="shared" si="103"/>
        <v>6.3295674496033349E-5</v>
      </c>
      <c r="Q1321" s="36">
        <f t="shared" si="104"/>
        <v>0</v>
      </c>
    </row>
    <row r="1322" spans="1:17" x14ac:dyDescent="0.3">
      <c r="A1322" s="29">
        <v>2321927</v>
      </c>
      <c r="B1322" s="1">
        <v>137</v>
      </c>
      <c r="C1322" s="1" t="s">
        <v>30</v>
      </c>
      <c r="D1322" s="1" t="s">
        <v>41</v>
      </c>
      <c r="E1322" s="1" t="s">
        <v>42</v>
      </c>
      <c r="F1322" s="47">
        <v>1071</v>
      </c>
      <c r="G1322" s="34">
        <v>932.85</v>
      </c>
      <c r="H1322" s="1" t="s">
        <v>216</v>
      </c>
      <c r="I1322" s="34">
        <v>7.1799999999999998E-3</v>
      </c>
      <c r="J1322" s="34">
        <v>638.72329999999999</v>
      </c>
      <c r="K1322" s="35" t="str">
        <f t="shared" si="100"/>
        <v>Strabrechtse Heide &amp; Beuven_H4010A</v>
      </c>
      <c r="L1322" s="36">
        <f>VLOOKUP(D1322,DATA!A:F,5,FALSE)</f>
        <v>1.3726988247862192E-2</v>
      </c>
      <c r="M1322" s="37">
        <f>VLOOKUP(D1322,DATA!A:F,6,FALSE)</f>
        <v>1285.5</v>
      </c>
      <c r="N1322" s="36">
        <f t="shared" si="101"/>
        <v>0.78386244441592201</v>
      </c>
      <c r="O1322" s="36">
        <f t="shared" si="102"/>
        <v>0.78393909984983412</v>
      </c>
      <c r="P1322" s="36">
        <f t="shared" si="103"/>
        <v>7.6655433912109494E-5</v>
      </c>
      <c r="Q1322" s="36">
        <f t="shared" si="104"/>
        <v>0</v>
      </c>
    </row>
    <row r="1323" spans="1:17" x14ac:dyDescent="0.3">
      <c r="A1323" s="29">
        <v>2321928</v>
      </c>
      <c r="B1323" s="1">
        <v>137</v>
      </c>
      <c r="C1323" s="1" t="s">
        <v>30</v>
      </c>
      <c r="D1323" s="1" t="s">
        <v>31</v>
      </c>
      <c r="E1323" s="1" t="s">
        <v>32</v>
      </c>
      <c r="F1323" s="47">
        <v>1786</v>
      </c>
      <c r="G1323" s="34">
        <v>1083.73</v>
      </c>
      <c r="H1323" s="1" t="s">
        <v>216</v>
      </c>
      <c r="I1323" s="34">
        <v>8.3151000000000006E-3</v>
      </c>
      <c r="J1323" s="34">
        <v>15.943012</v>
      </c>
      <c r="K1323" s="35" t="str">
        <f t="shared" si="100"/>
        <v>Strabrechtse Heide &amp; Beuven_Lg03</v>
      </c>
      <c r="L1323" s="36">
        <f>VLOOKUP(D1323,DATA!A:F,5,FALSE)</f>
        <v>6.9280917156857415E-3</v>
      </c>
      <c r="M1323" s="37">
        <f>VLOOKUP(D1323,DATA!A:F,6,FALSE)</f>
        <v>2211</v>
      </c>
      <c r="N1323" s="36">
        <f t="shared" si="101"/>
        <v>4.0556248884308504E-2</v>
      </c>
      <c r="O1323" s="36">
        <f t="shared" si="102"/>
        <v>4.055858435926378E-2</v>
      </c>
      <c r="P1323" s="36">
        <f t="shared" si="103"/>
        <v>2.3354749552756404E-6</v>
      </c>
      <c r="Q1323" s="36">
        <f t="shared" si="104"/>
        <v>0</v>
      </c>
    </row>
    <row r="1324" spans="1:17" x14ac:dyDescent="0.3">
      <c r="A1324" s="29">
        <v>2321929</v>
      </c>
      <c r="B1324" s="1">
        <v>137</v>
      </c>
      <c r="C1324" s="1" t="s">
        <v>30</v>
      </c>
      <c r="D1324" s="1" t="s">
        <v>41</v>
      </c>
      <c r="E1324" s="1" t="s">
        <v>42</v>
      </c>
      <c r="F1324" s="47">
        <v>1071</v>
      </c>
      <c r="G1324" s="34">
        <v>943.81</v>
      </c>
      <c r="H1324" s="1" t="s">
        <v>216</v>
      </c>
      <c r="I1324" s="34">
        <v>7.6534000000000003E-3</v>
      </c>
      <c r="J1324" s="34">
        <v>4827.9110000000001</v>
      </c>
      <c r="K1324" s="35" t="str">
        <f t="shared" si="100"/>
        <v>Strabrechtse Heide &amp; Beuven_H4010A</v>
      </c>
      <c r="L1324" s="36">
        <f>VLOOKUP(D1324,DATA!A:F,5,FALSE)</f>
        <v>1.3726988247862192E-2</v>
      </c>
      <c r="M1324" s="37">
        <f>VLOOKUP(D1324,DATA!A:F,6,FALSE)</f>
        <v>1285.5</v>
      </c>
      <c r="N1324" s="36">
        <f t="shared" si="101"/>
        <v>0.90996807350753062</v>
      </c>
      <c r="O1324" s="36">
        <f t="shared" si="102"/>
        <v>0.91006280801369788</v>
      </c>
      <c r="P1324" s="36">
        <f t="shared" si="103"/>
        <v>9.473450616725998E-5</v>
      </c>
      <c r="Q1324" s="36">
        <f t="shared" si="104"/>
        <v>0</v>
      </c>
    </row>
    <row r="1325" spans="1:17" x14ac:dyDescent="0.3">
      <c r="A1325" s="29">
        <v>2321935</v>
      </c>
      <c r="B1325" s="1">
        <v>137</v>
      </c>
      <c r="C1325" s="1" t="s">
        <v>30</v>
      </c>
      <c r="D1325" s="1" t="s">
        <v>41</v>
      </c>
      <c r="E1325" s="1" t="s">
        <v>42</v>
      </c>
      <c r="F1325" s="47">
        <v>1071</v>
      </c>
      <c r="G1325" s="34">
        <v>945.66</v>
      </c>
      <c r="H1325" s="1" t="s">
        <v>216</v>
      </c>
      <c r="I1325" s="34">
        <v>7.123E-3</v>
      </c>
      <c r="J1325" s="34">
        <v>1159.1703</v>
      </c>
      <c r="K1325" s="35" t="str">
        <f t="shared" si="100"/>
        <v>Strabrechtse Heide &amp; Beuven_H4010A</v>
      </c>
      <c r="L1325" s="36">
        <f>VLOOKUP(D1325,DATA!A:F,5,FALSE)</f>
        <v>1.3726988247862192E-2</v>
      </c>
      <c r="M1325" s="37">
        <f>VLOOKUP(D1325,DATA!A:F,6,FALSE)</f>
        <v>1285.5</v>
      </c>
      <c r="N1325" s="36">
        <f t="shared" si="101"/>
        <v>0.93315416737569146</v>
      </c>
      <c r="O1325" s="36">
        <f t="shared" si="102"/>
        <v>0.93324456161989189</v>
      </c>
      <c r="P1325" s="36">
        <f t="shared" si="103"/>
        <v>9.0394244200431295E-5</v>
      </c>
      <c r="Q1325" s="36">
        <f t="shared" si="104"/>
        <v>0</v>
      </c>
    </row>
    <row r="1326" spans="1:17" x14ac:dyDescent="0.3">
      <c r="A1326" s="29">
        <v>2321937</v>
      </c>
      <c r="B1326" s="1">
        <v>137</v>
      </c>
      <c r="C1326" s="1" t="s">
        <v>30</v>
      </c>
      <c r="D1326" s="1" t="s">
        <v>31</v>
      </c>
      <c r="E1326" s="1" t="s">
        <v>32</v>
      </c>
      <c r="F1326" s="47">
        <v>1786</v>
      </c>
      <c r="G1326" s="34">
        <v>1386.44</v>
      </c>
      <c r="H1326" s="1" t="s">
        <v>216</v>
      </c>
      <c r="I1326" s="34">
        <v>9.2423999999999996E-3</v>
      </c>
      <c r="J1326" s="34">
        <v>69.261790000000005</v>
      </c>
      <c r="K1326" s="35" t="str">
        <f t="shared" si="100"/>
        <v>Strabrechtse Heide &amp; Beuven_Lg03</v>
      </c>
      <c r="L1326" s="36">
        <f>VLOOKUP(D1326,DATA!A:F,5,FALSE)</f>
        <v>6.9280917156857415E-3</v>
      </c>
      <c r="M1326" s="37">
        <f>VLOOKUP(D1326,DATA!A:F,6,FALSE)</f>
        <v>2211</v>
      </c>
      <c r="N1326" s="36">
        <f t="shared" si="101"/>
        <v>0.32931002275579929</v>
      </c>
      <c r="O1326" s="36">
        <f t="shared" si="102"/>
        <v>0.32933104042804262</v>
      </c>
      <c r="P1326" s="36">
        <f t="shared" si="103"/>
        <v>2.1017672243328622E-5</v>
      </c>
      <c r="Q1326" s="36">
        <f t="shared" si="104"/>
        <v>0</v>
      </c>
    </row>
    <row r="1327" spans="1:17" x14ac:dyDescent="0.3">
      <c r="A1327" s="29">
        <v>2323443</v>
      </c>
      <c r="B1327" s="1">
        <v>137</v>
      </c>
      <c r="C1327" s="1" t="s">
        <v>30</v>
      </c>
      <c r="D1327" s="1" t="s">
        <v>43</v>
      </c>
      <c r="E1327" s="1" t="s">
        <v>44</v>
      </c>
      <c r="F1327" s="47">
        <v>1071</v>
      </c>
      <c r="G1327" s="34">
        <v>988.32</v>
      </c>
      <c r="H1327" s="1" t="s">
        <v>216</v>
      </c>
      <c r="I1327" s="34">
        <v>9.0437999999999994E-3</v>
      </c>
      <c r="J1327" s="34">
        <v>4923.8339999999998</v>
      </c>
      <c r="K1327" s="35" t="str">
        <f t="shared" si="100"/>
        <v>Strabrechtse Heide &amp; Beuven_H7150</v>
      </c>
      <c r="L1327" s="36">
        <f>VLOOKUP(D1327,DATA!A:F,5,FALSE)</f>
        <v>1.3726988247862192E-2</v>
      </c>
      <c r="M1327" s="37">
        <f>VLOOKUP(D1327,DATA!A:F,6,FALSE)</f>
        <v>1285.5</v>
      </c>
      <c r="N1327" s="36">
        <f t="shared" si="101"/>
        <v>1.6636391926858032</v>
      </c>
      <c r="O1327" s="36">
        <f t="shared" si="102"/>
        <v>1.6638422999925655</v>
      </c>
      <c r="P1327" s="36">
        <f t="shared" si="103"/>
        <v>2.0310730676231792E-4</v>
      </c>
      <c r="Q1327" s="36">
        <f t="shared" si="104"/>
        <v>0</v>
      </c>
    </row>
    <row r="1328" spans="1:17" x14ac:dyDescent="0.3">
      <c r="A1328" s="29">
        <v>2323445</v>
      </c>
      <c r="B1328" s="1">
        <v>137</v>
      </c>
      <c r="C1328" s="1" t="s">
        <v>30</v>
      </c>
      <c r="D1328" s="1" t="s">
        <v>41</v>
      </c>
      <c r="E1328" s="1" t="s">
        <v>42</v>
      </c>
      <c r="F1328" s="47">
        <v>1071</v>
      </c>
      <c r="G1328" s="34">
        <v>967.13</v>
      </c>
      <c r="H1328" s="1" t="s">
        <v>216</v>
      </c>
      <c r="I1328" s="34">
        <v>8.7287000000000007E-3</v>
      </c>
      <c r="J1328" s="34">
        <v>1631.6666102459999</v>
      </c>
      <c r="K1328" s="35" t="str">
        <f t="shared" si="100"/>
        <v>Strabrechtse Heide &amp; Beuven_H4010A</v>
      </c>
      <c r="L1328" s="36">
        <f>VLOOKUP(D1328,DATA!A:F,5,FALSE)</f>
        <v>1.3726988247862192E-2</v>
      </c>
      <c r="M1328" s="37">
        <f>VLOOKUP(D1328,DATA!A:F,6,FALSE)</f>
        <v>1285.5</v>
      </c>
      <c r="N1328" s="36">
        <f t="shared" si="101"/>
        <v>1.2489963623348284</v>
      </c>
      <c r="O1328" s="36">
        <f t="shared" si="102"/>
        <v>1.2491441550029156</v>
      </c>
      <c r="P1328" s="36">
        <f t="shared" si="103"/>
        <v>1.4779266808728764E-4</v>
      </c>
      <c r="Q1328" s="36">
        <f t="shared" si="104"/>
        <v>0</v>
      </c>
    </row>
    <row r="1329" spans="1:17" x14ac:dyDescent="0.3">
      <c r="A1329" s="29">
        <v>2323446</v>
      </c>
      <c r="B1329" s="1">
        <v>137</v>
      </c>
      <c r="C1329" s="1" t="s">
        <v>30</v>
      </c>
      <c r="D1329" s="1" t="s">
        <v>41</v>
      </c>
      <c r="E1329" s="1" t="s">
        <v>42</v>
      </c>
      <c r="F1329" s="47">
        <v>1071</v>
      </c>
      <c r="G1329" s="34">
        <v>924.72</v>
      </c>
      <c r="H1329" s="1" t="s">
        <v>216</v>
      </c>
      <c r="I1329" s="34">
        <v>8.2982999999999998E-3</v>
      </c>
      <c r="J1329" s="34">
        <v>1143.1241</v>
      </c>
      <c r="K1329" s="35" t="str">
        <f t="shared" si="100"/>
        <v>Strabrechtse Heide &amp; Beuven_H4010A</v>
      </c>
      <c r="L1329" s="36">
        <f>VLOOKUP(D1329,DATA!A:F,5,FALSE)</f>
        <v>1.3726988247862192E-2</v>
      </c>
      <c r="M1329" s="37">
        <f>VLOOKUP(D1329,DATA!A:F,6,FALSE)</f>
        <v>1285.5</v>
      </c>
      <c r="N1329" s="36">
        <f t="shared" si="101"/>
        <v>0.70166860934613218</v>
      </c>
      <c r="O1329" s="36">
        <f t="shared" si="102"/>
        <v>0.70174798051577403</v>
      </c>
      <c r="P1329" s="36">
        <f t="shared" si="103"/>
        <v>7.9371169641850869E-5</v>
      </c>
      <c r="Q1329" s="36">
        <f t="shared" si="104"/>
        <v>0</v>
      </c>
    </row>
    <row r="1330" spans="1:17" x14ac:dyDescent="0.3">
      <c r="A1330" s="29">
        <v>2323447</v>
      </c>
      <c r="B1330" s="1">
        <v>137</v>
      </c>
      <c r="C1330" s="1" t="s">
        <v>30</v>
      </c>
      <c r="D1330" s="1" t="s">
        <v>41</v>
      </c>
      <c r="E1330" s="1" t="s">
        <v>42</v>
      </c>
      <c r="F1330" s="47">
        <v>1071</v>
      </c>
      <c r="G1330" s="34">
        <v>924.05</v>
      </c>
      <c r="H1330" s="1" t="s">
        <v>216</v>
      </c>
      <c r="I1330" s="34">
        <v>8.2859000000000006E-3</v>
      </c>
      <c r="J1330" s="34">
        <v>2824.3820000000001</v>
      </c>
      <c r="K1330" s="35" t="str">
        <f t="shared" si="100"/>
        <v>Strabrechtse Heide &amp; Beuven_H4010A</v>
      </c>
      <c r="L1330" s="36">
        <f>VLOOKUP(D1330,DATA!A:F,5,FALSE)</f>
        <v>1.3726988247862192E-2</v>
      </c>
      <c r="M1330" s="37">
        <f>VLOOKUP(D1330,DATA!A:F,6,FALSE)</f>
        <v>1285.5</v>
      </c>
      <c r="N1330" s="36">
        <f t="shared" si="101"/>
        <v>0.69528955398112013</v>
      </c>
      <c r="O1330" s="36">
        <f t="shared" si="102"/>
        <v>0.69536809108074071</v>
      </c>
      <c r="P1330" s="36">
        <f t="shared" si="103"/>
        <v>7.8537099620579198E-5</v>
      </c>
      <c r="Q1330" s="36">
        <f t="shared" si="104"/>
        <v>0</v>
      </c>
    </row>
    <row r="1331" spans="1:17" x14ac:dyDescent="0.3">
      <c r="A1331" s="29">
        <v>2323448</v>
      </c>
      <c r="B1331" s="1">
        <v>137</v>
      </c>
      <c r="C1331" s="1" t="s">
        <v>30</v>
      </c>
      <c r="D1331" s="1" t="s">
        <v>41</v>
      </c>
      <c r="E1331" s="1" t="s">
        <v>42</v>
      </c>
      <c r="F1331" s="47">
        <v>1071</v>
      </c>
      <c r="G1331" s="34">
        <v>962.69</v>
      </c>
      <c r="H1331" s="1" t="s">
        <v>216</v>
      </c>
      <c r="I1331" s="34">
        <v>8.5328000000000001E-3</v>
      </c>
      <c r="J1331" s="34">
        <v>5816.1949999999997</v>
      </c>
      <c r="K1331" s="35" t="str">
        <f t="shared" si="100"/>
        <v>Strabrechtse Heide &amp; Beuven_H4010A</v>
      </c>
      <c r="L1331" s="36">
        <f>VLOOKUP(D1331,DATA!A:F,5,FALSE)</f>
        <v>1.3726988247862192E-2</v>
      </c>
      <c r="M1331" s="37">
        <f>VLOOKUP(D1331,DATA!A:F,6,FALSE)</f>
        <v>1285.5</v>
      </c>
      <c r="N1331" s="36">
        <f t="shared" si="101"/>
        <v>1.1760146021376754</v>
      </c>
      <c r="O1331" s="36">
        <f t="shared" si="102"/>
        <v>1.1761507361807966</v>
      </c>
      <c r="P1331" s="36">
        <f t="shared" si="103"/>
        <v>1.3613404312118327E-4</v>
      </c>
      <c r="Q1331" s="36">
        <f t="shared" si="104"/>
        <v>0</v>
      </c>
    </row>
    <row r="1332" spans="1:17" x14ac:dyDescent="0.3">
      <c r="A1332" s="29">
        <v>2323450</v>
      </c>
      <c r="B1332" s="1">
        <v>137</v>
      </c>
      <c r="C1332" s="1" t="s">
        <v>30</v>
      </c>
      <c r="D1332" s="1" t="s">
        <v>41</v>
      </c>
      <c r="E1332" s="1" t="s">
        <v>42</v>
      </c>
      <c r="F1332" s="47">
        <v>1071</v>
      </c>
      <c r="G1332" s="34">
        <v>919.72</v>
      </c>
      <c r="H1332" s="1" t="s">
        <v>216</v>
      </c>
      <c r="I1332" s="34">
        <v>8.0309000000000005E-3</v>
      </c>
      <c r="J1332" s="34">
        <v>2019.4806000000001</v>
      </c>
      <c r="K1332" s="35" t="str">
        <f t="shared" si="100"/>
        <v>Strabrechtse Heide &amp; Beuven_H4010A</v>
      </c>
      <c r="L1332" s="36">
        <f>VLOOKUP(D1332,DATA!A:F,5,FALSE)</f>
        <v>1.3726988247862192E-2</v>
      </c>
      <c r="M1332" s="37">
        <f>VLOOKUP(D1332,DATA!A:F,6,FALSE)</f>
        <v>1285.5</v>
      </c>
      <c r="N1332" s="36">
        <f t="shared" si="101"/>
        <v>0.65543020910105387</v>
      </c>
      <c r="O1332" s="36">
        <f t="shared" si="102"/>
        <v>0.6555019940990352</v>
      </c>
      <c r="P1332" s="36">
        <f t="shared" si="103"/>
        <v>7.1784997981327869E-5</v>
      </c>
      <c r="Q1332" s="36">
        <f t="shared" si="104"/>
        <v>0</v>
      </c>
    </row>
    <row r="1333" spans="1:17" x14ac:dyDescent="0.3">
      <c r="A1333" s="29">
        <v>2323450</v>
      </c>
      <c r="B1333" s="1">
        <v>137</v>
      </c>
      <c r="C1333" s="1" t="s">
        <v>30</v>
      </c>
      <c r="D1333" s="1" t="s">
        <v>43</v>
      </c>
      <c r="E1333" s="1" t="s">
        <v>44</v>
      </c>
      <c r="F1333" s="47">
        <v>1071</v>
      </c>
      <c r="G1333" s="34">
        <v>919.72</v>
      </c>
      <c r="H1333" s="1" t="s">
        <v>216</v>
      </c>
      <c r="I1333" s="34">
        <v>8.0309000000000005E-3</v>
      </c>
      <c r="J1333" s="34">
        <v>1855.8784000000001</v>
      </c>
      <c r="K1333" s="35" t="str">
        <f t="shared" si="100"/>
        <v>Strabrechtse Heide &amp; Beuven_H7150</v>
      </c>
      <c r="L1333" s="36">
        <f>VLOOKUP(D1333,DATA!A:F,5,FALSE)</f>
        <v>1.3726988247862192E-2</v>
      </c>
      <c r="M1333" s="37">
        <f>VLOOKUP(D1333,DATA!A:F,6,FALSE)</f>
        <v>1285.5</v>
      </c>
      <c r="N1333" s="36">
        <f t="shared" si="101"/>
        <v>0.65543020910105387</v>
      </c>
      <c r="O1333" s="36">
        <f t="shared" si="102"/>
        <v>0.6555019940990352</v>
      </c>
      <c r="P1333" s="36">
        <f t="shared" si="103"/>
        <v>7.1784997981327869E-5</v>
      </c>
      <c r="Q1333" s="36">
        <f t="shared" si="104"/>
        <v>0</v>
      </c>
    </row>
    <row r="1334" spans="1:17" x14ac:dyDescent="0.3">
      <c r="A1334" s="29">
        <v>2323451</v>
      </c>
      <c r="B1334" s="1">
        <v>137</v>
      </c>
      <c r="C1334" s="1" t="s">
        <v>30</v>
      </c>
      <c r="D1334" s="1" t="s">
        <v>41</v>
      </c>
      <c r="E1334" s="1" t="s">
        <v>42</v>
      </c>
      <c r="F1334" s="47">
        <v>1071</v>
      </c>
      <c r="G1334" s="34">
        <v>918.57</v>
      </c>
      <c r="H1334" s="1" t="s">
        <v>216</v>
      </c>
      <c r="I1334" s="34">
        <v>8.0020000000000004E-3</v>
      </c>
      <c r="J1334" s="34">
        <v>1750.4321</v>
      </c>
      <c r="K1334" s="35" t="str">
        <f t="shared" si="100"/>
        <v>Strabrechtse Heide &amp; Beuven_H4010A</v>
      </c>
      <c r="L1334" s="36">
        <f>VLOOKUP(D1334,DATA!A:F,5,FALSE)</f>
        <v>1.3726988247862192E-2</v>
      </c>
      <c r="M1334" s="37">
        <f>VLOOKUP(D1334,DATA!A:F,6,FALSE)</f>
        <v>1285.5</v>
      </c>
      <c r="N1334" s="36">
        <f t="shared" si="101"/>
        <v>0.64523103771973245</v>
      </c>
      <c r="O1334" s="36">
        <f t="shared" si="102"/>
        <v>0.64530145857924415</v>
      </c>
      <c r="P1334" s="36">
        <f t="shared" si="103"/>
        <v>7.0420859511699518E-5</v>
      </c>
      <c r="Q1334" s="36">
        <f t="shared" si="104"/>
        <v>0</v>
      </c>
    </row>
    <row r="1335" spans="1:17" x14ac:dyDescent="0.3">
      <c r="A1335" s="29">
        <v>2323451</v>
      </c>
      <c r="B1335" s="1">
        <v>137</v>
      </c>
      <c r="C1335" s="1" t="s">
        <v>30</v>
      </c>
      <c r="D1335" s="1" t="s">
        <v>43</v>
      </c>
      <c r="E1335" s="1" t="s">
        <v>44</v>
      </c>
      <c r="F1335" s="47">
        <v>1071</v>
      </c>
      <c r="G1335" s="34">
        <v>918.57</v>
      </c>
      <c r="H1335" s="1" t="s">
        <v>216</v>
      </c>
      <c r="I1335" s="34">
        <v>8.0020000000000004E-3</v>
      </c>
      <c r="J1335" s="34">
        <v>2456.5603000000001</v>
      </c>
      <c r="K1335" s="35" t="str">
        <f t="shared" si="100"/>
        <v>Strabrechtse Heide &amp; Beuven_H7150</v>
      </c>
      <c r="L1335" s="36">
        <f>VLOOKUP(D1335,DATA!A:F,5,FALSE)</f>
        <v>1.3726988247862192E-2</v>
      </c>
      <c r="M1335" s="37">
        <f>VLOOKUP(D1335,DATA!A:F,6,FALSE)</f>
        <v>1285.5</v>
      </c>
      <c r="N1335" s="36">
        <f t="shared" si="101"/>
        <v>0.64523103771973245</v>
      </c>
      <c r="O1335" s="36">
        <f t="shared" si="102"/>
        <v>0.64530145857924415</v>
      </c>
      <c r="P1335" s="36">
        <f t="shared" si="103"/>
        <v>7.0420859511699518E-5</v>
      </c>
      <c r="Q1335" s="36">
        <f t="shared" si="104"/>
        <v>0</v>
      </c>
    </row>
    <row r="1336" spans="1:17" x14ac:dyDescent="0.3">
      <c r="A1336" s="29">
        <v>2323453</v>
      </c>
      <c r="B1336" s="1">
        <v>137</v>
      </c>
      <c r="C1336" s="1" t="s">
        <v>30</v>
      </c>
      <c r="D1336" s="1" t="s">
        <v>41</v>
      </c>
      <c r="E1336" s="1" t="s">
        <v>42</v>
      </c>
      <c r="F1336" s="47">
        <v>1071</v>
      </c>
      <c r="G1336" s="34">
        <v>912.87</v>
      </c>
      <c r="H1336" s="1" t="s">
        <v>216</v>
      </c>
      <c r="I1336" s="34">
        <v>7.6062999999999999E-3</v>
      </c>
      <c r="J1336" s="34">
        <v>3192.8584000000001</v>
      </c>
      <c r="K1336" s="35" t="str">
        <f t="shared" si="100"/>
        <v>Strabrechtse Heide &amp; Beuven_H4010A</v>
      </c>
      <c r="L1336" s="36">
        <f>VLOOKUP(D1336,DATA!A:F,5,FALSE)</f>
        <v>1.3726988247862192E-2</v>
      </c>
      <c r="M1336" s="37">
        <f>VLOOKUP(D1336,DATA!A:F,6,FALSE)</f>
        <v>1285.5</v>
      </c>
      <c r="N1336" s="36">
        <f t="shared" si="101"/>
        <v>0.59696013968805917</v>
      </c>
      <c r="O1336" s="36">
        <f t="shared" si="102"/>
        <v>0.59702210035924952</v>
      </c>
      <c r="P1336" s="36">
        <f t="shared" si="103"/>
        <v>6.1960671190353089E-5</v>
      </c>
      <c r="Q1336" s="36">
        <f t="shared" si="104"/>
        <v>0</v>
      </c>
    </row>
    <row r="1337" spans="1:17" x14ac:dyDescent="0.3">
      <c r="A1337" s="29">
        <v>2323454</v>
      </c>
      <c r="B1337" s="1">
        <v>137</v>
      </c>
      <c r="C1337" s="1" t="s">
        <v>30</v>
      </c>
      <c r="D1337" s="1" t="s">
        <v>41</v>
      </c>
      <c r="E1337" s="1" t="s">
        <v>42</v>
      </c>
      <c r="F1337" s="47">
        <v>1071</v>
      </c>
      <c r="G1337" s="34">
        <v>921.36</v>
      </c>
      <c r="H1337" s="1" t="s">
        <v>216</v>
      </c>
      <c r="I1337" s="34">
        <v>7.7175000000000004E-3</v>
      </c>
      <c r="J1337" s="34">
        <v>1822.1965</v>
      </c>
      <c r="K1337" s="35" t="str">
        <f t="shared" si="100"/>
        <v>Strabrechtse Heide &amp; Beuven_H4010A</v>
      </c>
      <c r="L1337" s="36">
        <f>VLOOKUP(D1337,DATA!A:F,5,FALSE)</f>
        <v>1.3726988247862192E-2</v>
      </c>
      <c r="M1337" s="37">
        <f>VLOOKUP(D1337,DATA!A:F,6,FALSE)</f>
        <v>1285.5</v>
      </c>
      <c r="N1337" s="36">
        <f t="shared" si="101"/>
        <v>0.67025274602330531</v>
      </c>
      <c r="O1337" s="36">
        <f t="shared" si="102"/>
        <v>0.67032327905126354</v>
      </c>
      <c r="P1337" s="36">
        <f t="shared" si="103"/>
        <v>7.0533027958230576E-5</v>
      </c>
      <c r="Q1337" s="36">
        <f t="shared" si="104"/>
        <v>0</v>
      </c>
    </row>
    <row r="1338" spans="1:17" x14ac:dyDescent="0.3">
      <c r="A1338" s="29">
        <v>2323456</v>
      </c>
      <c r="B1338" s="1">
        <v>137</v>
      </c>
      <c r="C1338" s="1" t="s">
        <v>30</v>
      </c>
      <c r="D1338" s="1" t="s">
        <v>31</v>
      </c>
      <c r="E1338" s="1" t="s">
        <v>32</v>
      </c>
      <c r="F1338" s="47">
        <v>1786</v>
      </c>
      <c r="G1338" s="34">
        <v>1111.6199999999999</v>
      </c>
      <c r="H1338" s="1" t="s">
        <v>216</v>
      </c>
      <c r="I1338" s="34">
        <v>8.3087000000000005E-3</v>
      </c>
      <c r="J1338" s="34">
        <v>754.37536999999998</v>
      </c>
      <c r="K1338" s="35" t="str">
        <f t="shared" si="100"/>
        <v>Strabrechtse Heide &amp; Beuven_Lg03</v>
      </c>
      <c r="L1338" s="36">
        <f>VLOOKUP(D1338,DATA!A:F,5,FALSE)</f>
        <v>6.9280917156857415E-3</v>
      </c>
      <c r="M1338" s="37">
        <f>VLOOKUP(D1338,DATA!A:F,6,FALSE)</f>
        <v>2211</v>
      </c>
      <c r="N1338" s="36">
        <f t="shared" si="101"/>
        <v>4.9196766798233989E-2</v>
      </c>
      <c r="O1338" s="36">
        <f t="shared" si="102"/>
        <v>4.9199597421322037E-2</v>
      </c>
      <c r="P1338" s="36">
        <f t="shared" si="103"/>
        <v>2.8306230880487115E-6</v>
      </c>
      <c r="Q1338" s="36">
        <f t="shared" si="104"/>
        <v>0</v>
      </c>
    </row>
    <row r="1339" spans="1:17" x14ac:dyDescent="0.3">
      <c r="A1339" s="29">
        <v>2323463</v>
      </c>
      <c r="B1339" s="1">
        <v>137</v>
      </c>
      <c r="C1339" s="1" t="s">
        <v>30</v>
      </c>
      <c r="D1339" s="1" t="s">
        <v>41</v>
      </c>
      <c r="E1339" s="1" t="s">
        <v>42</v>
      </c>
      <c r="F1339" s="47">
        <v>1071</v>
      </c>
      <c r="G1339" s="34">
        <v>994.7</v>
      </c>
      <c r="H1339" s="1" t="s">
        <v>216</v>
      </c>
      <c r="I1339" s="34">
        <v>7.4524999999999999E-3</v>
      </c>
      <c r="J1339" s="34">
        <v>1767.1021499999999</v>
      </c>
      <c r="K1339" s="35" t="str">
        <f t="shared" si="100"/>
        <v>Strabrechtse Heide &amp; Beuven_H4010A</v>
      </c>
      <c r="L1339" s="36">
        <f>VLOOKUP(D1339,DATA!A:F,5,FALSE)</f>
        <v>1.3726988247862192E-2</v>
      </c>
      <c r="M1339" s="37">
        <f>VLOOKUP(D1339,DATA!A:F,6,FALSE)</f>
        <v>1285.5</v>
      </c>
      <c r="N1339" s="36">
        <f t="shared" si="101"/>
        <v>1.8131472394740504</v>
      </c>
      <c r="O1339" s="36">
        <f t="shared" si="102"/>
        <v>1.8133293709755995</v>
      </c>
      <c r="P1339" s="36">
        <f t="shared" si="103"/>
        <v>1.8213150154910984E-4</v>
      </c>
      <c r="Q1339" s="36">
        <f t="shared" si="104"/>
        <v>0</v>
      </c>
    </row>
    <row r="1340" spans="1:17" x14ac:dyDescent="0.3">
      <c r="A1340" s="29">
        <v>2323464</v>
      </c>
      <c r="B1340" s="1">
        <v>137</v>
      </c>
      <c r="C1340" s="1" t="s">
        <v>30</v>
      </c>
      <c r="D1340" s="1" t="s">
        <v>41</v>
      </c>
      <c r="E1340" s="1" t="s">
        <v>42</v>
      </c>
      <c r="F1340" s="47">
        <v>1071</v>
      </c>
      <c r="G1340" s="34">
        <v>974.86</v>
      </c>
      <c r="H1340" s="1" t="s">
        <v>216</v>
      </c>
      <c r="I1340" s="34">
        <v>7.3749999999999996E-3</v>
      </c>
      <c r="J1340" s="34">
        <v>42.771884999999997</v>
      </c>
      <c r="K1340" s="35" t="str">
        <f t="shared" si="100"/>
        <v>Strabrechtse Heide &amp; Beuven_H4010A</v>
      </c>
      <c r="L1340" s="36">
        <f>VLOOKUP(D1340,DATA!A:F,5,FALSE)</f>
        <v>1.3726988247862192E-2</v>
      </c>
      <c r="M1340" s="37">
        <f>VLOOKUP(D1340,DATA!A:F,6,FALSE)</f>
        <v>1285.5</v>
      </c>
      <c r="N1340" s="36">
        <f t="shared" si="101"/>
        <v>1.3868746202327298</v>
      </c>
      <c r="O1340" s="36">
        <f t="shared" si="102"/>
        <v>1.3870130822275093</v>
      </c>
      <c r="P1340" s="36">
        <f t="shared" si="103"/>
        <v>1.3846199477951515E-4</v>
      </c>
      <c r="Q1340" s="36">
        <f t="shared" si="104"/>
        <v>0</v>
      </c>
    </row>
    <row r="1341" spans="1:17" x14ac:dyDescent="0.3">
      <c r="A1341" s="29">
        <v>2323466</v>
      </c>
      <c r="B1341" s="1">
        <v>137</v>
      </c>
      <c r="C1341" s="1" t="s">
        <v>30</v>
      </c>
      <c r="D1341" s="1" t="s">
        <v>31</v>
      </c>
      <c r="E1341" s="1" t="s">
        <v>32</v>
      </c>
      <c r="F1341" s="47">
        <v>1786</v>
      </c>
      <c r="G1341" s="34">
        <v>1299.26</v>
      </c>
      <c r="H1341" s="1" t="s">
        <v>216</v>
      </c>
      <c r="I1341" s="34">
        <v>8.7354000000000008E-3</v>
      </c>
      <c r="J1341" s="34">
        <v>41.161648</v>
      </c>
      <c r="K1341" s="35" t="str">
        <f t="shared" si="100"/>
        <v>Strabrechtse Heide &amp; Beuven_Lg03</v>
      </c>
      <c r="L1341" s="36">
        <f>VLOOKUP(D1341,DATA!A:F,5,FALSE)</f>
        <v>6.9280917156857415E-3</v>
      </c>
      <c r="M1341" s="37">
        <f>VLOOKUP(D1341,DATA!A:F,6,FALSE)</f>
        <v>2211</v>
      </c>
      <c r="N1341" s="36">
        <f t="shared" si="101"/>
        <v>0.18027847026107141</v>
      </c>
      <c r="O1341" s="36">
        <f t="shared" si="102"/>
        <v>0.18028936131070686</v>
      </c>
      <c r="P1341" s="36">
        <f t="shared" si="103"/>
        <v>1.0891049635447514E-5</v>
      </c>
      <c r="Q1341" s="36">
        <f t="shared" si="104"/>
        <v>0</v>
      </c>
    </row>
    <row r="1342" spans="1:17" x14ac:dyDescent="0.3">
      <c r="A1342" s="29">
        <v>2324972</v>
      </c>
      <c r="B1342" s="1">
        <v>137</v>
      </c>
      <c r="C1342" s="1" t="s">
        <v>30</v>
      </c>
      <c r="D1342" s="1" t="s">
        <v>43</v>
      </c>
      <c r="E1342" s="1" t="s">
        <v>44</v>
      </c>
      <c r="F1342" s="47">
        <v>1071</v>
      </c>
      <c r="G1342" s="34">
        <v>980.76</v>
      </c>
      <c r="H1342" s="1" t="s">
        <v>216</v>
      </c>
      <c r="I1342" s="34">
        <v>8.9193999999999992E-3</v>
      </c>
      <c r="J1342" s="34">
        <v>301.25986</v>
      </c>
      <c r="K1342" s="35" t="str">
        <f t="shared" si="100"/>
        <v>Strabrechtse Heide &amp; Beuven_H7150</v>
      </c>
      <c r="L1342" s="36">
        <f>VLOOKUP(D1342,DATA!A:F,5,FALSE)</f>
        <v>1.3726988247862192E-2</v>
      </c>
      <c r="M1342" s="37">
        <f>VLOOKUP(D1342,DATA!A:F,6,FALSE)</f>
        <v>1285.5</v>
      </c>
      <c r="N1342" s="36">
        <f t="shared" si="101"/>
        <v>1.5021128727336768</v>
      </c>
      <c r="O1342" s="36">
        <f t="shared" si="102"/>
        <v>1.5022940343443982</v>
      </c>
      <c r="P1342" s="36">
        <f t="shared" si="103"/>
        <v>1.8116161072145864E-4</v>
      </c>
      <c r="Q1342" s="36">
        <f t="shared" si="104"/>
        <v>0</v>
      </c>
    </row>
    <row r="1343" spans="1:17" x14ac:dyDescent="0.3">
      <c r="A1343" s="29">
        <v>2324975</v>
      </c>
      <c r="B1343" s="1">
        <v>137</v>
      </c>
      <c r="C1343" s="1" t="s">
        <v>30</v>
      </c>
      <c r="D1343" s="1" t="s">
        <v>41</v>
      </c>
      <c r="E1343" s="1" t="s">
        <v>42</v>
      </c>
      <c r="F1343" s="47">
        <v>1071</v>
      </c>
      <c r="G1343" s="34">
        <v>947.68</v>
      </c>
      <c r="H1343" s="1" t="s">
        <v>216</v>
      </c>
      <c r="I1343" s="34">
        <v>8.5203999999999992E-3</v>
      </c>
      <c r="J1343" s="34">
        <v>3076.5164749538999</v>
      </c>
      <c r="K1343" s="35" t="str">
        <f t="shared" si="100"/>
        <v>Strabrechtse Heide &amp; Beuven_H4010A</v>
      </c>
      <c r="L1343" s="36">
        <f>VLOOKUP(D1343,DATA!A:F,5,FALSE)</f>
        <v>1.3726988247862192E-2</v>
      </c>
      <c r="M1343" s="37">
        <f>VLOOKUP(D1343,DATA!A:F,6,FALSE)</f>
        <v>1285.5</v>
      </c>
      <c r="N1343" s="36">
        <f t="shared" si="101"/>
        <v>0.95913957415896756</v>
      </c>
      <c r="O1343" s="36">
        <f t="shared" si="102"/>
        <v>0.95925068498366062</v>
      </c>
      <c r="P1343" s="36">
        <f t="shared" si="103"/>
        <v>1.1111082469306144E-4</v>
      </c>
      <c r="Q1343" s="36">
        <f t="shared" si="104"/>
        <v>0</v>
      </c>
    </row>
    <row r="1344" spans="1:17" x14ac:dyDescent="0.3">
      <c r="A1344" s="29">
        <v>2324975</v>
      </c>
      <c r="B1344" s="1">
        <v>137</v>
      </c>
      <c r="C1344" s="1" t="s">
        <v>30</v>
      </c>
      <c r="D1344" s="1" t="s">
        <v>43</v>
      </c>
      <c r="E1344" s="1" t="s">
        <v>44</v>
      </c>
      <c r="F1344" s="47">
        <v>1071</v>
      </c>
      <c r="G1344" s="34">
        <v>947.68</v>
      </c>
      <c r="H1344" s="1" t="s">
        <v>216</v>
      </c>
      <c r="I1344" s="34">
        <v>8.5203999999999992E-3</v>
      </c>
      <c r="J1344" s="34">
        <v>2465.9407000000001</v>
      </c>
      <c r="K1344" s="35" t="str">
        <f t="shared" si="100"/>
        <v>Strabrechtse Heide &amp; Beuven_H7150</v>
      </c>
      <c r="L1344" s="36">
        <f>VLOOKUP(D1344,DATA!A:F,5,FALSE)</f>
        <v>1.3726988247862192E-2</v>
      </c>
      <c r="M1344" s="37">
        <f>VLOOKUP(D1344,DATA!A:F,6,FALSE)</f>
        <v>1285.5</v>
      </c>
      <c r="N1344" s="36">
        <f t="shared" si="101"/>
        <v>0.95913957415896756</v>
      </c>
      <c r="O1344" s="36">
        <f t="shared" si="102"/>
        <v>0.95925068498366062</v>
      </c>
      <c r="P1344" s="36">
        <f t="shared" si="103"/>
        <v>1.1111082469306144E-4</v>
      </c>
      <c r="Q1344" s="36">
        <f t="shared" si="104"/>
        <v>0</v>
      </c>
    </row>
    <row r="1345" spans="1:17" x14ac:dyDescent="0.3">
      <c r="A1345" s="29">
        <v>2324976</v>
      </c>
      <c r="B1345" s="1">
        <v>137</v>
      </c>
      <c r="C1345" s="1" t="s">
        <v>30</v>
      </c>
      <c r="D1345" s="1" t="s">
        <v>41</v>
      </c>
      <c r="E1345" s="1" t="s">
        <v>42</v>
      </c>
      <c r="F1345" s="47">
        <v>1071</v>
      </c>
      <c r="G1345" s="34">
        <v>930.8</v>
      </c>
      <c r="H1345" s="1" t="s">
        <v>216</v>
      </c>
      <c r="I1345" s="34">
        <v>8.3444000000000001E-3</v>
      </c>
      <c r="J1345" s="34">
        <v>1268.9025999999999</v>
      </c>
      <c r="K1345" s="35" t="str">
        <f t="shared" si="100"/>
        <v>Strabrechtse Heide &amp; Beuven_H4010A</v>
      </c>
      <c r="L1345" s="36">
        <f>VLOOKUP(D1345,DATA!A:F,5,FALSE)</f>
        <v>1.3726988247862192E-2</v>
      </c>
      <c r="M1345" s="37">
        <f>VLOOKUP(D1345,DATA!A:F,6,FALSE)</f>
        <v>1285.5</v>
      </c>
      <c r="N1345" s="36">
        <f t="shared" si="101"/>
        <v>0.76227757110039629</v>
      </c>
      <c r="O1345" s="36">
        <f t="shared" si="102"/>
        <v>0.76236422433922724</v>
      </c>
      <c r="P1345" s="36">
        <f t="shared" si="103"/>
        <v>8.665323883094711E-5</v>
      </c>
      <c r="Q1345" s="36">
        <f t="shared" si="104"/>
        <v>0</v>
      </c>
    </row>
    <row r="1346" spans="1:17" x14ac:dyDescent="0.3">
      <c r="A1346" s="29">
        <v>2324976</v>
      </c>
      <c r="B1346" s="1">
        <v>137</v>
      </c>
      <c r="C1346" s="1" t="s">
        <v>30</v>
      </c>
      <c r="D1346" s="1" t="s">
        <v>43</v>
      </c>
      <c r="E1346" s="1" t="s">
        <v>44</v>
      </c>
      <c r="F1346" s="47">
        <v>1071</v>
      </c>
      <c r="G1346" s="34">
        <v>930.8</v>
      </c>
      <c r="H1346" s="1" t="s">
        <v>216</v>
      </c>
      <c r="I1346" s="34">
        <v>8.3444000000000001E-3</v>
      </c>
      <c r="J1346" s="34">
        <v>229.72613999999999</v>
      </c>
      <c r="K1346" s="35" t="str">
        <f t="shared" si="100"/>
        <v>Strabrechtse Heide &amp; Beuven_H7150</v>
      </c>
      <c r="L1346" s="36">
        <f>VLOOKUP(D1346,DATA!A:F,5,FALSE)</f>
        <v>1.3726988247862192E-2</v>
      </c>
      <c r="M1346" s="37">
        <f>VLOOKUP(D1346,DATA!A:F,6,FALSE)</f>
        <v>1285.5</v>
      </c>
      <c r="N1346" s="36">
        <f t="shared" si="101"/>
        <v>0.76227757110039629</v>
      </c>
      <c r="O1346" s="36">
        <f t="shared" si="102"/>
        <v>0.76236422433922724</v>
      </c>
      <c r="P1346" s="36">
        <f t="shared" si="103"/>
        <v>8.665323883094711E-5</v>
      </c>
      <c r="Q1346" s="36">
        <f t="shared" si="104"/>
        <v>0</v>
      </c>
    </row>
    <row r="1347" spans="1:17" x14ac:dyDescent="0.3">
      <c r="A1347" s="29">
        <v>2324978</v>
      </c>
      <c r="B1347" s="1">
        <v>137</v>
      </c>
      <c r="C1347" s="1" t="s">
        <v>30</v>
      </c>
      <c r="D1347" s="1" t="s">
        <v>41</v>
      </c>
      <c r="E1347" s="1" t="s">
        <v>42</v>
      </c>
      <c r="F1347" s="47">
        <v>1071</v>
      </c>
      <c r="G1347" s="34">
        <v>933.63</v>
      </c>
      <c r="H1347" s="1" t="s">
        <v>216</v>
      </c>
      <c r="I1347" s="34">
        <v>8.3164999999999992E-3</v>
      </c>
      <c r="J1347" s="34">
        <v>3622.8125</v>
      </c>
      <c r="K1347" s="35" t="str">
        <f t="shared" ref="K1347:K1410" si="105">_xlfn.CONCAT(C1347,"_",D1347)</f>
        <v>Strabrechtse Heide &amp; Beuven_H4010A</v>
      </c>
      <c r="L1347" s="36">
        <f>VLOOKUP(D1347,DATA!A:F,5,FALSE)</f>
        <v>1.3726988247862192E-2</v>
      </c>
      <c r="M1347" s="37">
        <f>VLOOKUP(D1347,DATA!A:F,6,FALSE)</f>
        <v>1285.5</v>
      </c>
      <c r="N1347" s="36">
        <f t="shared" ref="N1347:N1410" si="106">100/(1+EXP(-L1347*(G1347-M1347)))</f>
        <v>0.79223354336032492</v>
      </c>
      <c r="O1347" s="36">
        <f t="shared" ref="O1347:O1410" si="107">100/(1+EXP(-L1347*((G1347+I1347)-M1347)))</f>
        <v>0.79232327366647304</v>
      </c>
      <c r="P1347" s="36">
        <f t="shared" ref="P1347:P1410" si="108">O1347-N1347</f>
        <v>8.9730306148116945E-5</v>
      </c>
      <c r="Q1347" s="36">
        <f t="shared" ref="Q1347:Q1410" si="109">IF(AND(H1347&lt;&gt;"below",I1347&gt;=0.005),J1347*P1347/100,0)</f>
        <v>0</v>
      </c>
    </row>
    <row r="1348" spans="1:17" x14ac:dyDescent="0.3">
      <c r="A1348" s="29">
        <v>2324979</v>
      </c>
      <c r="B1348" s="1">
        <v>137</v>
      </c>
      <c r="C1348" s="1" t="s">
        <v>30</v>
      </c>
      <c r="D1348" s="1" t="s">
        <v>41</v>
      </c>
      <c r="E1348" s="1" t="s">
        <v>42</v>
      </c>
      <c r="F1348" s="47">
        <v>1071</v>
      </c>
      <c r="G1348" s="34">
        <v>914.9</v>
      </c>
      <c r="H1348" s="1" t="s">
        <v>216</v>
      </c>
      <c r="I1348" s="34">
        <v>8.0403999999999996E-3</v>
      </c>
      <c r="J1348" s="34">
        <v>1181.181</v>
      </c>
      <c r="K1348" s="35" t="str">
        <f t="shared" si="105"/>
        <v>Strabrechtse Heide &amp; Beuven_H4010A</v>
      </c>
      <c r="L1348" s="36">
        <f>VLOOKUP(D1348,DATA!A:F,5,FALSE)</f>
        <v>1.3726988247862192E-2</v>
      </c>
      <c r="M1348" s="37">
        <f>VLOOKUP(D1348,DATA!A:F,6,FALSE)</f>
        <v>1285.5</v>
      </c>
      <c r="N1348" s="36">
        <f t="shared" si="106"/>
        <v>0.61372531406818531</v>
      </c>
      <c r="O1348" s="36">
        <f t="shared" si="107"/>
        <v>0.61379263917303239</v>
      </c>
      <c r="P1348" s="36">
        <f t="shared" si="108"/>
        <v>6.7325104847082429E-5</v>
      </c>
      <c r="Q1348" s="36">
        <f t="shared" si="109"/>
        <v>0</v>
      </c>
    </row>
    <row r="1349" spans="1:17" x14ac:dyDescent="0.3">
      <c r="A1349" s="29">
        <v>2324980</v>
      </c>
      <c r="B1349" s="1">
        <v>137</v>
      </c>
      <c r="C1349" s="1" t="s">
        <v>30</v>
      </c>
      <c r="D1349" s="1" t="s">
        <v>41</v>
      </c>
      <c r="E1349" s="1" t="s">
        <v>42</v>
      </c>
      <c r="F1349" s="47">
        <v>1071</v>
      </c>
      <c r="G1349" s="34">
        <v>918.71</v>
      </c>
      <c r="H1349" s="1" t="s">
        <v>216</v>
      </c>
      <c r="I1349" s="34">
        <v>8.0400000000000003E-3</v>
      </c>
      <c r="J1349" s="34">
        <v>4026.8820000000001</v>
      </c>
      <c r="K1349" s="35" t="str">
        <f t="shared" si="105"/>
        <v>Strabrechtse Heide &amp; Beuven_H4010A</v>
      </c>
      <c r="L1349" s="36">
        <f>VLOOKUP(D1349,DATA!A:F,5,FALSE)</f>
        <v>1.3726988247862192E-2</v>
      </c>
      <c r="M1349" s="37">
        <f>VLOOKUP(D1349,DATA!A:F,6,FALSE)</f>
        <v>1285.5</v>
      </c>
      <c r="N1349" s="36">
        <f t="shared" si="106"/>
        <v>0.64646419721375048</v>
      </c>
      <c r="O1349" s="36">
        <f t="shared" si="107"/>
        <v>0.64653508685384198</v>
      </c>
      <c r="P1349" s="36">
        <f t="shared" si="108"/>
        <v>7.0889640091498229E-5</v>
      </c>
      <c r="Q1349" s="36">
        <f t="shared" si="109"/>
        <v>0</v>
      </c>
    </row>
    <row r="1350" spans="1:17" x14ac:dyDescent="0.3">
      <c r="A1350" s="29">
        <v>2324980</v>
      </c>
      <c r="B1350" s="1">
        <v>137</v>
      </c>
      <c r="C1350" s="1" t="s">
        <v>30</v>
      </c>
      <c r="D1350" s="1" t="s">
        <v>43</v>
      </c>
      <c r="E1350" s="1" t="s">
        <v>44</v>
      </c>
      <c r="F1350" s="47">
        <v>1071</v>
      </c>
      <c r="G1350" s="34">
        <v>918.71</v>
      </c>
      <c r="H1350" s="1" t="s">
        <v>216</v>
      </c>
      <c r="I1350" s="34">
        <v>8.0400000000000003E-3</v>
      </c>
      <c r="J1350" s="34">
        <v>3542.4459999999999</v>
      </c>
      <c r="K1350" s="35" t="str">
        <f t="shared" si="105"/>
        <v>Strabrechtse Heide &amp; Beuven_H7150</v>
      </c>
      <c r="L1350" s="36">
        <f>VLOOKUP(D1350,DATA!A:F,5,FALSE)</f>
        <v>1.3726988247862192E-2</v>
      </c>
      <c r="M1350" s="37">
        <f>VLOOKUP(D1350,DATA!A:F,6,FALSE)</f>
        <v>1285.5</v>
      </c>
      <c r="N1350" s="36">
        <f t="shared" si="106"/>
        <v>0.64646419721375048</v>
      </c>
      <c r="O1350" s="36">
        <f t="shared" si="107"/>
        <v>0.64653508685384198</v>
      </c>
      <c r="P1350" s="36">
        <f t="shared" si="108"/>
        <v>7.0889640091498229E-5</v>
      </c>
      <c r="Q1350" s="36">
        <f t="shared" si="109"/>
        <v>0</v>
      </c>
    </row>
    <row r="1351" spans="1:17" x14ac:dyDescent="0.3">
      <c r="A1351" s="29">
        <v>2324981</v>
      </c>
      <c r="B1351" s="1">
        <v>137</v>
      </c>
      <c r="C1351" s="1" t="s">
        <v>30</v>
      </c>
      <c r="D1351" s="1" t="s">
        <v>41</v>
      </c>
      <c r="E1351" s="1" t="s">
        <v>42</v>
      </c>
      <c r="F1351" s="47">
        <v>1071</v>
      </c>
      <c r="G1351" s="34">
        <v>917.1</v>
      </c>
      <c r="H1351" s="1" t="s">
        <v>216</v>
      </c>
      <c r="I1351" s="34">
        <v>7.9901999999999994E-3</v>
      </c>
      <c r="J1351" s="34">
        <v>875.87445000000002</v>
      </c>
      <c r="K1351" s="35" t="str">
        <f t="shared" si="105"/>
        <v>Strabrechtse Heide &amp; Beuven_H4010A</v>
      </c>
      <c r="L1351" s="36">
        <f>VLOOKUP(D1351,DATA!A:F,5,FALSE)</f>
        <v>1.3726988247862192E-2</v>
      </c>
      <c r="M1351" s="37">
        <f>VLOOKUP(D1351,DATA!A:F,6,FALSE)</f>
        <v>1285.5</v>
      </c>
      <c r="N1351" s="36">
        <f t="shared" si="106"/>
        <v>0.63242313054773536</v>
      </c>
      <c r="O1351" s="36">
        <f t="shared" si="107"/>
        <v>0.63249206064210239</v>
      </c>
      <c r="P1351" s="36">
        <f t="shared" si="108"/>
        <v>6.8930094367036787E-5</v>
      </c>
      <c r="Q1351" s="36">
        <f t="shared" si="109"/>
        <v>0</v>
      </c>
    </row>
    <row r="1352" spans="1:17" x14ac:dyDescent="0.3">
      <c r="A1352" s="29">
        <v>2324982</v>
      </c>
      <c r="B1352" s="1">
        <v>137</v>
      </c>
      <c r="C1352" s="1" t="s">
        <v>30</v>
      </c>
      <c r="D1352" s="1" t="s">
        <v>43</v>
      </c>
      <c r="E1352" s="1" t="s">
        <v>44</v>
      </c>
      <c r="F1352" s="47">
        <v>1071</v>
      </c>
      <c r="G1352" s="34">
        <v>921.02</v>
      </c>
      <c r="H1352" s="1" t="s">
        <v>216</v>
      </c>
      <c r="I1352" s="34">
        <v>7.9091000000000005E-3</v>
      </c>
      <c r="J1352" s="34">
        <v>792.55880000000002</v>
      </c>
      <c r="K1352" s="35" t="str">
        <f t="shared" si="105"/>
        <v>Strabrechtse Heide &amp; Beuven_H7150</v>
      </c>
      <c r="L1352" s="36">
        <f>VLOOKUP(D1352,DATA!A:F,5,FALSE)</f>
        <v>1.3726988247862192E-2</v>
      </c>
      <c r="M1352" s="37">
        <f>VLOOKUP(D1352,DATA!A:F,6,FALSE)</f>
        <v>1285.5</v>
      </c>
      <c r="N1352" s="36">
        <f t="shared" si="106"/>
        <v>0.66715266820854746</v>
      </c>
      <c r="O1352" s="36">
        <f t="shared" si="107"/>
        <v>0.66722462034622088</v>
      </c>
      <c r="P1352" s="36">
        <f t="shared" si="108"/>
        <v>7.1952137673414462E-5</v>
      </c>
      <c r="Q1352" s="36">
        <f t="shared" si="109"/>
        <v>0</v>
      </c>
    </row>
    <row r="1353" spans="1:17" x14ac:dyDescent="0.3">
      <c r="A1353" s="29">
        <v>2324983</v>
      </c>
      <c r="B1353" s="1">
        <v>137</v>
      </c>
      <c r="C1353" s="1" t="s">
        <v>30</v>
      </c>
      <c r="D1353" s="1" t="s">
        <v>41</v>
      </c>
      <c r="E1353" s="1" t="s">
        <v>42</v>
      </c>
      <c r="F1353" s="47">
        <v>1071</v>
      </c>
      <c r="G1353" s="34">
        <v>920.57</v>
      </c>
      <c r="H1353" s="1" t="s">
        <v>216</v>
      </c>
      <c r="I1353" s="34">
        <v>7.7774999999999997E-3</v>
      </c>
      <c r="J1353" s="34">
        <v>1554.1288</v>
      </c>
      <c r="K1353" s="35" t="str">
        <f t="shared" si="105"/>
        <v>Strabrechtse Heide &amp; Beuven_H4010A</v>
      </c>
      <c r="L1353" s="36">
        <f>VLOOKUP(D1353,DATA!A:F,5,FALSE)</f>
        <v>1.3726988247862192E-2</v>
      </c>
      <c r="M1353" s="37">
        <f>VLOOKUP(D1353,DATA!A:F,6,FALSE)</f>
        <v>1285.5</v>
      </c>
      <c r="N1353" s="36">
        <f t="shared" si="106"/>
        <v>0.66307151338209325</v>
      </c>
      <c r="O1353" s="36">
        <f t="shared" si="107"/>
        <v>0.66314183830344287</v>
      </c>
      <c r="P1353" s="36">
        <f t="shared" si="108"/>
        <v>7.0324921349618208E-5</v>
      </c>
      <c r="Q1353" s="36">
        <f t="shared" si="109"/>
        <v>0</v>
      </c>
    </row>
    <row r="1354" spans="1:17" x14ac:dyDescent="0.3">
      <c r="A1354" s="29">
        <v>2324983</v>
      </c>
      <c r="B1354" s="1">
        <v>137</v>
      </c>
      <c r="C1354" s="1" t="s">
        <v>30</v>
      </c>
      <c r="D1354" s="1" t="s">
        <v>31</v>
      </c>
      <c r="E1354" s="1" t="s">
        <v>32</v>
      </c>
      <c r="F1354" s="47">
        <v>1786</v>
      </c>
      <c r="G1354" s="34">
        <v>920.57</v>
      </c>
      <c r="H1354" s="1" t="s">
        <v>216</v>
      </c>
      <c r="I1354" s="34">
        <v>7.7774999999999997E-3</v>
      </c>
      <c r="J1354" s="34">
        <v>385.85399999999998</v>
      </c>
      <c r="K1354" s="35" t="str">
        <f t="shared" si="105"/>
        <v>Strabrechtse Heide &amp; Beuven_Lg03</v>
      </c>
      <c r="L1354" s="36">
        <f>VLOOKUP(D1354,DATA!A:F,5,FALSE)</f>
        <v>6.9280917156857415E-3</v>
      </c>
      <c r="M1354" s="37">
        <f>VLOOKUP(D1354,DATA!A:F,6,FALSE)</f>
        <v>2211</v>
      </c>
      <c r="N1354" s="36">
        <f t="shared" si="106"/>
        <v>1.3099539387420953E-2</v>
      </c>
      <c r="O1354" s="36">
        <f t="shared" si="107"/>
        <v>1.3100245159505109E-2</v>
      </c>
      <c r="P1354" s="36">
        <f t="shared" si="108"/>
        <v>7.057720841554399E-7</v>
      </c>
      <c r="Q1354" s="36">
        <f t="shared" si="109"/>
        <v>0</v>
      </c>
    </row>
    <row r="1355" spans="1:17" x14ac:dyDescent="0.3">
      <c r="A1355" s="29">
        <v>2324984</v>
      </c>
      <c r="B1355" s="1">
        <v>137</v>
      </c>
      <c r="C1355" s="1" t="s">
        <v>30</v>
      </c>
      <c r="D1355" s="1" t="s">
        <v>31</v>
      </c>
      <c r="E1355" s="1" t="s">
        <v>32</v>
      </c>
      <c r="F1355" s="47">
        <v>1786</v>
      </c>
      <c r="G1355" s="34">
        <v>933.45</v>
      </c>
      <c r="H1355" s="1" t="s">
        <v>216</v>
      </c>
      <c r="I1355" s="34">
        <v>7.6632999999999996E-3</v>
      </c>
      <c r="J1355" s="34">
        <v>115.95249</v>
      </c>
      <c r="K1355" s="35" t="str">
        <f t="shared" si="105"/>
        <v>Strabrechtse Heide &amp; Beuven_Lg03</v>
      </c>
      <c r="L1355" s="36">
        <f>VLOOKUP(D1355,DATA!A:F,5,FALSE)</f>
        <v>6.9280917156857415E-3</v>
      </c>
      <c r="M1355" s="37">
        <f>VLOOKUP(D1355,DATA!A:F,6,FALSE)</f>
        <v>2211</v>
      </c>
      <c r="N1355" s="36">
        <f t="shared" si="106"/>
        <v>1.4322026445449993E-2</v>
      </c>
      <c r="O1355" s="36">
        <f t="shared" si="107"/>
        <v>1.4322786742400305E-2</v>
      </c>
      <c r="P1355" s="36">
        <f t="shared" si="108"/>
        <v>7.6029695031225308E-7</v>
      </c>
      <c r="Q1355" s="36">
        <f t="shared" si="109"/>
        <v>0</v>
      </c>
    </row>
    <row r="1356" spans="1:17" x14ac:dyDescent="0.3">
      <c r="A1356" s="29">
        <v>2324986</v>
      </c>
      <c r="B1356" s="1">
        <v>137</v>
      </c>
      <c r="C1356" s="1" t="s">
        <v>30</v>
      </c>
      <c r="D1356" s="1" t="s">
        <v>31</v>
      </c>
      <c r="E1356" s="1" t="s">
        <v>32</v>
      </c>
      <c r="F1356" s="47">
        <v>1786</v>
      </c>
      <c r="G1356" s="34">
        <v>1135.5999999999999</v>
      </c>
      <c r="H1356" s="1" t="s">
        <v>216</v>
      </c>
      <c r="I1356" s="34">
        <v>8.7837000000000002E-3</v>
      </c>
      <c r="J1356" s="34">
        <v>188.66562999999999</v>
      </c>
      <c r="K1356" s="35" t="str">
        <f t="shared" si="105"/>
        <v>Strabrechtse Heide &amp; Beuven_Lg03</v>
      </c>
      <c r="L1356" s="36">
        <f>VLOOKUP(D1356,DATA!A:F,5,FALSE)</f>
        <v>6.9280917156857415E-3</v>
      </c>
      <c r="M1356" s="37">
        <f>VLOOKUP(D1356,DATA!A:F,6,FALSE)</f>
        <v>2211</v>
      </c>
      <c r="N1356" s="36">
        <f t="shared" si="106"/>
        <v>5.8083093639316727E-2</v>
      </c>
      <c r="O1356" s="36">
        <f t="shared" si="107"/>
        <v>5.8086626298468988E-2</v>
      </c>
      <c r="P1356" s="36">
        <f t="shared" si="108"/>
        <v>3.5326591522610862E-6</v>
      </c>
      <c r="Q1356" s="36">
        <f t="shared" si="109"/>
        <v>0</v>
      </c>
    </row>
    <row r="1357" spans="1:17" x14ac:dyDescent="0.3">
      <c r="A1357" s="29">
        <v>2324987</v>
      </c>
      <c r="B1357" s="1">
        <v>137</v>
      </c>
      <c r="C1357" s="1" t="s">
        <v>30</v>
      </c>
      <c r="D1357" s="1" t="s">
        <v>41</v>
      </c>
      <c r="E1357" s="1" t="s">
        <v>42</v>
      </c>
      <c r="F1357" s="47">
        <v>1071</v>
      </c>
      <c r="G1357" s="34">
        <v>967.08</v>
      </c>
      <c r="H1357" s="1" t="s">
        <v>216</v>
      </c>
      <c r="I1357" s="34">
        <v>7.8577000000000004E-3</v>
      </c>
      <c r="J1357" s="34">
        <v>1912.6310000000001</v>
      </c>
      <c r="K1357" s="35" t="str">
        <f t="shared" si="105"/>
        <v>Strabrechtse Heide &amp; Beuven_H4010A</v>
      </c>
      <c r="L1357" s="36">
        <f>VLOOKUP(D1357,DATA!A:F,5,FALSE)</f>
        <v>1.3726988247862192E-2</v>
      </c>
      <c r="M1357" s="37">
        <f>VLOOKUP(D1357,DATA!A:F,6,FALSE)</f>
        <v>1285.5</v>
      </c>
      <c r="N1357" s="36">
        <f t="shared" si="106"/>
        <v>1.2481501046037309</v>
      </c>
      <c r="O1357" s="36">
        <f t="shared" si="107"/>
        <v>1.2482830598872936</v>
      </c>
      <c r="P1357" s="36">
        <f t="shared" si="108"/>
        <v>1.3295528356271902E-4</v>
      </c>
      <c r="Q1357" s="36">
        <f t="shared" si="109"/>
        <v>0</v>
      </c>
    </row>
    <row r="1358" spans="1:17" x14ac:dyDescent="0.3">
      <c r="A1358" s="29">
        <v>2324988</v>
      </c>
      <c r="B1358" s="1">
        <v>137</v>
      </c>
      <c r="C1358" s="1" t="s">
        <v>30</v>
      </c>
      <c r="D1358" s="1" t="s">
        <v>41</v>
      </c>
      <c r="E1358" s="1" t="s">
        <v>42</v>
      </c>
      <c r="F1358" s="47">
        <v>1071</v>
      </c>
      <c r="G1358" s="34">
        <v>962.6</v>
      </c>
      <c r="H1358" s="1" t="s">
        <v>216</v>
      </c>
      <c r="I1358" s="34">
        <v>7.7145E-3</v>
      </c>
      <c r="J1358" s="34">
        <v>1434.0409999999999</v>
      </c>
      <c r="K1358" s="35" t="str">
        <f t="shared" si="105"/>
        <v>Strabrechtse Heide &amp; Beuven_H4010A</v>
      </c>
      <c r="L1358" s="36">
        <f>VLOOKUP(D1358,DATA!A:F,5,FALSE)</f>
        <v>1.3726988247862192E-2</v>
      </c>
      <c r="M1358" s="37">
        <f>VLOOKUP(D1358,DATA!A:F,6,FALSE)</f>
        <v>1285.5</v>
      </c>
      <c r="N1358" s="36">
        <f t="shared" si="106"/>
        <v>1.1745796714837717</v>
      </c>
      <c r="O1358" s="36">
        <f t="shared" si="107"/>
        <v>1.1747026011353876</v>
      </c>
      <c r="P1358" s="36">
        <f t="shared" si="108"/>
        <v>1.2292965161586622E-4</v>
      </c>
      <c r="Q1358" s="36">
        <f t="shared" si="109"/>
        <v>0</v>
      </c>
    </row>
    <row r="1359" spans="1:17" x14ac:dyDescent="0.3">
      <c r="A1359" s="29">
        <v>2324991</v>
      </c>
      <c r="B1359" s="1">
        <v>137</v>
      </c>
      <c r="C1359" s="1" t="s">
        <v>30</v>
      </c>
      <c r="D1359" s="1" t="s">
        <v>31</v>
      </c>
      <c r="E1359" s="1" t="s">
        <v>32</v>
      </c>
      <c r="F1359" s="47">
        <v>1786</v>
      </c>
      <c r="G1359" s="34">
        <v>1000.07</v>
      </c>
      <c r="H1359" s="1" t="s">
        <v>216</v>
      </c>
      <c r="I1359" s="34">
        <v>7.4035999999999998E-3</v>
      </c>
      <c r="J1359" s="34">
        <v>317.86093</v>
      </c>
      <c r="K1359" s="35" t="str">
        <f t="shared" si="105"/>
        <v>Strabrechtse Heide &amp; Beuven_Lg03</v>
      </c>
      <c r="L1359" s="36">
        <f>VLOOKUP(D1359,DATA!A:F,5,FALSE)</f>
        <v>6.9280917156857415E-3</v>
      </c>
      <c r="M1359" s="37">
        <f>VLOOKUP(D1359,DATA!A:F,6,FALSE)</f>
        <v>2211</v>
      </c>
      <c r="N1359" s="36">
        <f t="shared" si="106"/>
        <v>2.272042122849861E-2</v>
      </c>
      <c r="O1359" s="36">
        <f t="shared" si="107"/>
        <v>2.2721586388056852E-2</v>
      </c>
      <c r="P1359" s="36">
        <f t="shared" si="108"/>
        <v>1.1651595582425067E-6</v>
      </c>
      <c r="Q1359" s="36">
        <f t="shared" si="109"/>
        <v>0</v>
      </c>
    </row>
    <row r="1360" spans="1:17" x14ac:dyDescent="0.3">
      <c r="A1360" s="29">
        <v>2324993</v>
      </c>
      <c r="B1360" s="1">
        <v>137</v>
      </c>
      <c r="C1360" s="1" t="s">
        <v>30</v>
      </c>
      <c r="D1360" s="1" t="s">
        <v>41</v>
      </c>
      <c r="E1360" s="1" t="s">
        <v>42</v>
      </c>
      <c r="F1360" s="47">
        <v>1071</v>
      </c>
      <c r="G1360" s="34">
        <v>973.7</v>
      </c>
      <c r="H1360" s="1" t="s">
        <v>216</v>
      </c>
      <c r="I1360" s="34">
        <v>7.3861999999999999E-3</v>
      </c>
      <c r="J1360" s="34">
        <v>548.63419999999996</v>
      </c>
      <c r="K1360" s="35" t="str">
        <f t="shared" si="105"/>
        <v>Strabrechtse Heide &amp; Beuven_H4010A</v>
      </c>
      <c r="L1360" s="36">
        <f>VLOOKUP(D1360,DATA!A:F,5,FALSE)</f>
        <v>1.3726988247862192E-2</v>
      </c>
      <c r="M1360" s="37">
        <f>VLOOKUP(D1360,DATA!A:F,6,FALSE)</f>
        <v>1285.5</v>
      </c>
      <c r="N1360" s="36">
        <f t="shared" si="106"/>
        <v>1.3652649957543816</v>
      </c>
      <c r="O1360" s="36">
        <f t="shared" si="107"/>
        <v>1.3654015372256323</v>
      </c>
      <c r="P1360" s="36">
        <f t="shared" si="108"/>
        <v>1.3654147125063965E-4</v>
      </c>
      <c r="Q1360" s="36">
        <f t="shared" si="109"/>
        <v>0</v>
      </c>
    </row>
    <row r="1361" spans="1:17" x14ac:dyDescent="0.3">
      <c r="A1361" s="29">
        <v>2324995</v>
      </c>
      <c r="B1361" s="1">
        <v>137</v>
      </c>
      <c r="C1361" s="1" t="s">
        <v>30</v>
      </c>
      <c r="D1361" s="1" t="s">
        <v>31</v>
      </c>
      <c r="E1361" s="1" t="s">
        <v>32</v>
      </c>
      <c r="F1361" s="47">
        <v>1786</v>
      </c>
      <c r="G1361" s="34">
        <v>1143.27</v>
      </c>
      <c r="H1361" s="1" t="s">
        <v>216</v>
      </c>
      <c r="I1361" s="34">
        <v>7.9314999999999993E-3</v>
      </c>
      <c r="J1361" s="34">
        <v>14.784075</v>
      </c>
      <c r="K1361" s="35" t="str">
        <f t="shared" si="105"/>
        <v>Strabrechtse Heide &amp; Beuven_Lg03</v>
      </c>
      <c r="L1361" s="36">
        <f>VLOOKUP(D1361,DATA!A:F,5,FALSE)</f>
        <v>6.9280917156857415E-3</v>
      </c>
      <c r="M1361" s="37">
        <f>VLOOKUP(D1361,DATA!A:F,6,FALSE)</f>
        <v>2211</v>
      </c>
      <c r="N1361" s="36">
        <f t="shared" si="106"/>
        <v>6.1251074919107563E-2</v>
      </c>
      <c r="O1361" s="36">
        <f t="shared" si="107"/>
        <v>6.1254438706184758E-2</v>
      </c>
      <c r="P1361" s="36">
        <f t="shared" si="108"/>
        <v>3.363787077194369E-6</v>
      </c>
      <c r="Q1361" s="36">
        <f t="shared" si="109"/>
        <v>0</v>
      </c>
    </row>
    <row r="1362" spans="1:17" x14ac:dyDescent="0.3">
      <c r="A1362" s="29">
        <v>2326501</v>
      </c>
      <c r="B1362" s="1">
        <v>137</v>
      </c>
      <c r="C1362" s="1" t="s">
        <v>30</v>
      </c>
      <c r="D1362" s="1" t="s">
        <v>41</v>
      </c>
      <c r="E1362" s="1" t="s">
        <v>42</v>
      </c>
      <c r="F1362" s="47">
        <v>1071</v>
      </c>
      <c r="G1362" s="34">
        <v>931.27</v>
      </c>
      <c r="H1362" s="1" t="s">
        <v>216</v>
      </c>
      <c r="I1362" s="34">
        <v>8.6899000000000004E-3</v>
      </c>
      <c r="J1362" s="34">
        <v>738.58969999999999</v>
      </c>
      <c r="K1362" s="35" t="str">
        <f t="shared" si="105"/>
        <v>Strabrechtse Heide &amp; Beuven_H4010A</v>
      </c>
      <c r="L1362" s="36">
        <f>VLOOKUP(D1362,DATA!A:F,5,FALSE)</f>
        <v>1.3726988247862192E-2</v>
      </c>
      <c r="M1362" s="37">
        <f>VLOOKUP(D1362,DATA!A:F,6,FALSE)</f>
        <v>1285.5</v>
      </c>
      <c r="N1362" s="36">
        <f t="shared" si="106"/>
        <v>0.76717359288307174</v>
      </c>
      <c r="O1362" s="36">
        <f t="shared" si="107"/>
        <v>0.76726440933966134</v>
      </c>
      <c r="P1362" s="36">
        <f t="shared" si="108"/>
        <v>9.0816456589593031E-5</v>
      </c>
      <c r="Q1362" s="36">
        <f t="shared" si="109"/>
        <v>0</v>
      </c>
    </row>
    <row r="1363" spans="1:17" x14ac:dyDescent="0.3">
      <c r="A1363" s="29">
        <v>2326502</v>
      </c>
      <c r="B1363" s="1">
        <v>137</v>
      </c>
      <c r="C1363" s="1" t="s">
        <v>30</v>
      </c>
      <c r="D1363" s="1" t="s">
        <v>41</v>
      </c>
      <c r="E1363" s="1" t="s">
        <v>42</v>
      </c>
      <c r="F1363" s="47">
        <v>1071</v>
      </c>
      <c r="G1363" s="34">
        <v>996.2</v>
      </c>
      <c r="H1363" s="1" t="s">
        <v>216</v>
      </c>
      <c r="I1363" s="34">
        <v>9.1319000000000001E-3</v>
      </c>
      <c r="J1363" s="34">
        <v>1413.5663</v>
      </c>
      <c r="K1363" s="35" t="str">
        <f t="shared" si="105"/>
        <v>Strabrechtse Heide &amp; Beuven_H4010A</v>
      </c>
      <c r="L1363" s="36">
        <f>VLOOKUP(D1363,DATA!A:F,5,FALSE)</f>
        <v>1.3726988247862192E-2</v>
      </c>
      <c r="M1363" s="37">
        <f>VLOOKUP(D1363,DATA!A:F,6,FALSE)</f>
        <v>1285.5</v>
      </c>
      <c r="N1363" s="36">
        <f t="shared" si="106"/>
        <v>1.8501699306517048</v>
      </c>
      <c r="O1363" s="36">
        <f t="shared" si="107"/>
        <v>1.8503975786272546</v>
      </c>
      <c r="P1363" s="36">
        <f t="shared" si="108"/>
        <v>2.276479755498606E-4</v>
      </c>
      <c r="Q1363" s="36">
        <f t="shared" si="109"/>
        <v>0</v>
      </c>
    </row>
    <row r="1364" spans="1:17" x14ac:dyDescent="0.3">
      <c r="A1364" s="29">
        <v>2326502</v>
      </c>
      <c r="B1364" s="1">
        <v>137</v>
      </c>
      <c r="C1364" s="1" t="s">
        <v>30</v>
      </c>
      <c r="D1364" s="1" t="s">
        <v>43</v>
      </c>
      <c r="E1364" s="1" t="s">
        <v>44</v>
      </c>
      <c r="F1364" s="47">
        <v>1071</v>
      </c>
      <c r="G1364" s="34">
        <v>996.2</v>
      </c>
      <c r="H1364" s="1" t="s">
        <v>216</v>
      </c>
      <c r="I1364" s="34">
        <v>9.1319000000000001E-3</v>
      </c>
      <c r="J1364" s="34">
        <v>2936.3042</v>
      </c>
      <c r="K1364" s="35" t="str">
        <f t="shared" si="105"/>
        <v>Strabrechtse Heide &amp; Beuven_H7150</v>
      </c>
      <c r="L1364" s="36">
        <f>VLOOKUP(D1364,DATA!A:F,5,FALSE)</f>
        <v>1.3726988247862192E-2</v>
      </c>
      <c r="M1364" s="37">
        <f>VLOOKUP(D1364,DATA!A:F,6,FALSE)</f>
        <v>1285.5</v>
      </c>
      <c r="N1364" s="36">
        <f t="shared" si="106"/>
        <v>1.8501699306517048</v>
      </c>
      <c r="O1364" s="36">
        <f t="shared" si="107"/>
        <v>1.8503975786272546</v>
      </c>
      <c r="P1364" s="36">
        <f t="shared" si="108"/>
        <v>2.276479755498606E-4</v>
      </c>
      <c r="Q1364" s="36">
        <f t="shared" si="109"/>
        <v>0</v>
      </c>
    </row>
    <row r="1365" spans="1:17" x14ac:dyDescent="0.3">
      <c r="A1365" s="29">
        <v>2326503</v>
      </c>
      <c r="B1365" s="1">
        <v>137</v>
      </c>
      <c r="C1365" s="1" t="s">
        <v>30</v>
      </c>
      <c r="D1365" s="1" t="s">
        <v>41</v>
      </c>
      <c r="E1365" s="1" t="s">
        <v>42</v>
      </c>
      <c r="F1365" s="47">
        <v>1071</v>
      </c>
      <c r="G1365" s="34">
        <v>957.75</v>
      </c>
      <c r="H1365" s="1" t="s">
        <v>216</v>
      </c>
      <c r="I1365" s="34">
        <v>8.7072999999999994E-3</v>
      </c>
      <c r="J1365" s="34">
        <v>119.66513</v>
      </c>
      <c r="K1365" s="35" t="str">
        <f t="shared" si="105"/>
        <v>Strabrechtse Heide &amp; Beuven_H4010A</v>
      </c>
      <c r="L1365" s="36">
        <f>VLOOKUP(D1365,DATA!A:F,5,FALSE)</f>
        <v>1.3726988247862192E-2</v>
      </c>
      <c r="M1365" s="37">
        <f>VLOOKUP(D1365,DATA!A:F,6,FALSE)</f>
        <v>1285.5</v>
      </c>
      <c r="N1365" s="36">
        <f t="shared" si="106"/>
        <v>1.0997592309137685</v>
      </c>
      <c r="O1365" s="36">
        <f t="shared" si="107"/>
        <v>1.0998892416202897</v>
      </c>
      <c r="P1365" s="36">
        <f t="shared" si="108"/>
        <v>1.3001070652118862E-4</v>
      </c>
      <c r="Q1365" s="36">
        <f t="shared" si="109"/>
        <v>0</v>
      </c>
    </row>
    <row r="1366" spans="1:17" x14ac:dyDescent="0.3">
      <c r="A1366" s="29">
        <v>2326503</v>
      </c>
      <c r="B1366" s="1">
        <v>137</v>
      </c>
      <c r="C1366" s="1" t="s">
        <v>30</v>
      </c>
      <c r="D1366" s="1" t="s">
        <v>43</v>
      </c>
      <c r="E1366" s="1" t="s">
        <v>44</v>
      </c>
      <c r="F1366" s="47">
        <v>1071</v>
      </c>
      <c r="G1366" s="34">
        <v>957.75</v>
      </c>
      <c r="H1366" s="1" t="s">
        <v>216</v>
      </c>
      <c r="I1366" s="34">
        <v>8.7072999999999994E-3</v>
      </c>
      <c r="J1366" s="34">
        <v>499.72309999999999</v>
      </c>
      <c r="K1366" s="35" t="str">
        <f t="shared" si="105"/>
        <v>Strabrechtse Heide &amp; Beuven_H7150</v>
      </c>
      <c r="L1366" s="36">
        <f>VLOOKUP(D1366,DATA!A:F,5,FALSE)</f>
        <v>1.3726988247862192E-2</v>
      </c>
      <c r="M1366" s="37">
        <f>VLOOKUP(D1366,DATA!A:F,6,FALSE)</f>
        <v>1285.5</v>
      </c>
      <c r="N1366" s="36">
        <f t="shared" si="106"/>
        <v>1.0997592309137685</v>
      </c>
      <c r="O1366" s="36">
        <f t="shared" si="107"/>
        <v>1.0998892416202897</v>
      </c>
      <c r="P1366" s="36">
        <f t="shared" si="108"/>
        <v>1.3001070652118862E-4</v>
      </c>
      <c r="Q1366" s="36">
        <f t="shared" si="109"/>
        <v>0</v>
      </c>
    </row>
    <row r="1367" spans="1:17" x14ac:dyDescent="0.3">
      <c r="A1367" s="29">
        <v>2326504</v>
      </c>
      <c r="B1367" s="1">
        <v>137</v>
      </c>
      <c r="C1367" s="1" t="s">
        <v>30</v>
      </c>
      <c r="D1367" s="1" t="s">
        <v>41</v>
      </c>
      <c r="E1367" s="1" t="s">
        <v>42</v>
      </c>
      <c r="F1367" s="47">
        <v>1071</v>
      </c>
      <c r="G1367" s="34">
        <v>925.68</v>
      </c>
      <c r="H1367" s="1" t="s">
        <v>216</v>
      </c>
      <c r="I1367" s="34">
        <v>8.3663999999999995E-3</v>
      </c>
      <c r="J1367" s="34">
        <v>2103.3996999999999</v>
      </c>
      <c r="K1367" s="35" t="str">
        <f t="shared" si="105"/>
        <v>Strabrechtse Heide &amp; Beuven_H4010A</v>
      </c>
      <c r="L1367" s="36">
        <f>VLOOKUP(D1367,DATA!A:F,5,FALSE)</f>
        <v>1.3726988247862192E-2</v>
      </c>
      <c r="M1367" s="37">
        <f>VLOOKUP(D1367,DATA!A:F,6,FALSE)</f>
        <v>1285.5</v>
      </c>
      <c r="N1367" s="36">
        <f t="shared" si="106"/>
        <v>0.71091015815081626</v>
      </c>
      <c r="O1367" s="36">
        <f t="shared" si="107"/>
        <v>0.71099122713288543</v>
      </c>
      <c r="P1367" s="36">
        <f t="shared" si="108"/>
        <v>8.1068982069165685E-5</v>
      </c>
      <c r="Q1367" s="36">
        <f t="shared" si="109"/>
        <v>0</v>
      </c>
    </row>
    <row r="1368" spans="1:17" x14ac:dyDescent="0.3">
      <c r="A1368" s="29">
        <v>2326506</v>
      </c>
      <c r="B1368" s="1">
        <v>137</v>
      </c>
      <c r="C1368" s="1" t="s">
        <v>30</v>
      </c>
      <c r="D1368" s="1" t="s">
        <v>41</v>
      </c>
      <c r="E1368" s="1" t="s">
        <v>42</v>
      </c>
      <c r="F1368" s="47">
        <v>1071</v>
      </c>
      <c r="G1368" s="34">
        <v>918.57</v>
      </c>
      <c r="H1368" s="1" t="s">
        <v>216</v>
      </c>
      <c r="I1368" s="34">
        <v>8.2647999999999992E-3</v>
      </c>
      <c r="J1368" s="34">
        <v>1609.6948</v>
      </c>
      <c r="K1368" s="35" t="str">
        <f t="shared" si="105"/>
        <v>Strabrechtse Heide &amp; Beuven_H4010A</v>
      </c>
      <c r="L1368" s="36">
        <f>VLOOKUP(D1368,DATA!A:F,5,FALSE)</f>
        <v>1.3726988247862192E-2</v>
      </c>
      <c r="M1368" s="37">
        <f>VLOOKUP(D1368,DATA!A:F,6,FALSE)</f>
        <v>1285.5</v>
      </c>
      <c r="N1368" s="36">
        <f t="shared" si="106"/>
        <v>0.64523103771973245</v>
      </c>
      <c r="O1368" s="36">
        <f t="shared" si="107"/>
        <v>0.64530377145579298</v>
      </c>
      <c r="P1368" s="36">
        <f t="shared" si="108"/>
        <v>7.2733736060537346E-5</v>
      </c>
      <c r="Q1368" s="36">
        <f t="shared" si="109"/>
        <v>0</v>
      </c>
    </row>
    <row r="1369" spans="1:17" x14ac:dyDescent="0.3">
      <c r="A1369" s="29">
        <v>2326506</v>
      </c>
      <c r="B1369" s="1">
        <v>137</v>
      </c>
      <c r="C1369" s="1" t="s">
        <v>30</v>
      </c>
      <c r="D1369" s="1" t="s">
        <v>43</v>
      </c>
      <c r="E1369" s="1" t="s">
        <v>44</v>
      </c>
      <c r="F1369" s="47">
        <v>1071</v>
      </c>
      <c r="G1369" s="34">
        <v>918.57</v>
      </c>
      <c r="H1369" s="1" t="s">
        <v>216</v>
      </c>
      <c r="I1369" s="34">
        <v>8.2647999999999992E-3</v>
      </c>
      <c r="J1369" s="34">
        <v>973.23400000000004</v>
      </c>
      <c r="K1369" s="35" t="str">
        <f t="shared" si="105"/>
        <v>Strabrechtse Heide &amp; Beuven_H7150</v>
      </c>
      <c r="L1369" s="36">
        <f>VLOOKUP(D1369,DATA!A:F,5,FALSE)</f>
        <v>1.3726988247862192E-2</v>
      </c>
      <c r="M1369" s="37">
        <f>VLOOKUP(D1369,DATA!A:F,6,FALSE)</f>
        <v>1285.5</v>
      </c>
      <c r="N1369" s="36">
        <f t="shared" si="106"/>
        <v>0.64523103771973245</v>
      </c>
      <c r="O1369" s="36">
        <f t="shared" si="107"/>
        <v>0.64530377145579298</v>
      </c>
      <c r="P1369" s="36">
        <f t="shared" si="108"/>
        <v>7.2733736060537346E-5</v>
      </c>
      <c r="Q1369" s="36">
        <f t="shared" si="109"/>
        <v>0</v>
      </c>
    </row>
    <row r="1370" spans="1:17" x14ac:dyDescent="0.3">
      <c r="A1370" s="29">
        <v>2326507</v>
      </c>
      <c r="B1370" s="1">
        <v>137</v>
      </c>
      <c r="C1370" s="1" t="s">
        <v>30</v>
      </c>
      <c r="D1370" s="1" t="s">
        <v>41</v>
      </c>
      <c r="E1370" s="1" t="s">
        <v>42</v>
      </c>
      <c r="F1370" s="47">
        <v>1071</v>
      </c>
      <c r="G1370" s="34">
        <v>920.67</v>
      </c>
      <c r="H1370" s="1" t="s">
        <v>216</v>
      </c>
      <c r="I1370" s="34">
        <v>8.1823999999999994E-3</v>
      </c>
      <c r="J1370" s="34">
        <v>294.03647000000001</v>
      </c>
      <c r="K1370" s="35" t="str">
        <f t="shared" si="105"/>
        <v>Strabrechtse Heide &amp; Beuven_H4010A</v>
      </c>
      <c r="L1370" s="36">
        <f>VLOOKUP(D1370,DATA!A:F,5,FALSE)</f>
        <v>1.3726988247862192E-2</v>
      </c>
      <c r="M1370" s="37">
        <f>VLOOKUP(D1370,DATA!A:F,6,FALSE)</f>
        <v>1285.5</v>
      </c>
      <c r="N1370" s="36">
        <f t="shared" si="106"/>
        <v>0.6639762882233784</v>
      </c>
      <c r="O1370" s="36">
        <f t="shared" si="107"/>
        <v>0.66405037477424067</v>
      </c>
      <c r="P1370" s="36">
        <f t="shared" si="108"/>
        <v>7.4086550862273448E-5</v>
      </c>
      <c r="Q1370" s="36">
        <f t="shared" si="109"/>
        <v>0</v>
      </c>
    </row>
    <row r="1371" spans="1:17" x14ac:dyDescent="0.3">
      <c r="A1371" s="29">
        <v>2326508</v>
      </c>
      <c r="B1371" s="1">
        <v>137</v>
      </c>
      <c r="C1371" s="1" t="s">
        <v>30</v>
      </c>
      <c r="D1371" s="1" t="s">
        <v>41</v>
      </c>
      <c r="E1371" s="1" t="s">
        <v>42</v>
      </c>
      <c r="F1371" s="47">
        <v>1071</v>
      </c>
      <c r="G1371" s="34">
        <v>911.98</v>
      </c>
      <c r="H1371" s="1" t="s">
        <v>216</v>
      </c>
      <c r="I1371" s="34">
        <v>7.9577999999999992E-3</v>
      </c>
      <c r="J1371" s="34">
        <v>1390.4563000000001</v>
      </c>
      <c r="K1371" s="35" t="str">
        <f t="shared" si="105"/>
        <v>Strabrechtse Heide &amp; Beuven_H4010A</v>
      </c>
      <c r="L1371" s="36">
        <f>VLOOKUP(D1371,DATA!A:F,5,FALSE)</f>
        <v>1.3726988247862192E-2</v>
      </c>
      <c r="M1371" s="37">
        <f>VLOOKUP(D1371,DATA!A:F,6,FALSE)</f>
        <v>1285.5</v>
      </c>
      <c r="N1371" s="36">
        <f t="shared" si="106"/>
        <v>0.58975418447879357</v>
      </c>
      <c r="O1371" s="36">
        <f t="shared" si="107"/>
        <v>0.58981823075757644</v>
      </c>
      <c r="P1371" s="36">
        <f t="shared" si="108"/>
        <v>6.4046278782869948E-5</v>
      </c>
      <c r="Q1371" s="36">
        <f t="shared" si="109"/>
        <v>0</v>
      </c>
    </row>
    <row r="1372" spans="1:17" x14ac:dyDescent="0.3">
      <c r="A1372" s="29">
        <v>2326508</v>
      </c>
      <c r="B1372" s="1">
        <v>137</v>
      </c>
      <c r="C1372" s="1" t="s">
        <v>30</v>
      </c>
      <c r="D1372" s="1" t="s">
        <v>43</v>
      </c>
      <c r="E1372" s="1" t="s">
        <v>44</v>
      </c>
      <c r="F1372" s="47">
        <v>1071</v>
      </c>
      <c r="G1372" s="34">
        <v>911.98</v>
      </c>
      <c r="H1372" s="1" t="s">
        <v>216</v>
      </c>
      <c r="I1372" s="34">
        <v>7.9577999999999992E-3</v>
      </c>
      <c r="J1372" s="34">
        <v>835.72942999999998</v>
      </c>
      <c r="K1372" s="35" t="str">
        <f t="shared" si="105"/>
        <v>Strabrechtse Heide &amp; Beuven_H7150</v>
      </c>
      <c r="L1372" s="36">
        <f>VLOOKUP(D1372,DATA!A:F,5,FALSE)</f>
        <v>1.3726988247862192E-2</v>
      </c>
      <c r="M1372" s="37">
        <f>VLOOKUP(D1372,DATA!A:F,6,FALSE)</f>
        <v>1285.5</v>
      </c>
      <c r="N1372" s="36">
        <f t="shared" si="106"/>
        <v>0.58975418447879357</v>
      </c>
      <c r="O1372" s="36">
        <f t="shared" si="107"/>
        <v>0.58981823075757644</v>
      </c>
      <c r="P1372" s="36">
        <f t="shared" si="108"/>
        <v>6.4046278782869948E-5</v>
      </c>
      <c r="Q1372" s="36">
        <f t="shared" si="109"/>
        <v>0</v>
      </c>
    </row>
    <row r="1373" spans="1:17" x14ac:dyDescent="0.3">
      <c r="A1373" s="29">
        <v>2326509</v>
      </c>
      <c r="B1373" s="1">
        <v>137</v>
      </c>
      <c r="C1373" s="1" t="s">
        <v>30</v>
      </c>
      <c r="D1373" s="1" t="s">
        <v>41</v>
      </c>
      <c r="E1373" s="1" t="s">
        <v>42</v>
      </c>
      <c r="F1373" s="47">
        <v>1071</v>
      </c>
      <c r="G1373" s="34">
        <v>910.84</v>
      </c>
      <c r="H1373" s="1" t="s">
        <v>216</v>
      </c>
      <c r="I1373" s="34">
        <v>8.0085E-3</v>
      </c>
      <c r="J1373" s="34">
        <v>9439.7019999999993</v>
      </c>
      <c r="K1373" s="35" t="str">
        <f t="shared" si="105"/>
        <v>Strabrechtse Heide &amp; Beuven_H4010A</v>
      </c>
      <c r="L1373" s="36">
        <f>VLOOKUP(D1373,DATA!A:F,5,FALSE)</f>
        <v>1.3726988247862192E-2</v>
      </c>
      <c r="M1373" s="37">
        <f>VLOOKUP(D1373,DATA!A:F,6,FALSE)</f>
        <v>1285.5</v>
      </c>
      <c r="N1373" s="36">
        <f t="shared" si="106"/>
        <v>0.5806502650121701</v>
      </c>
      <c r="O1373" s="36">
        <f t="shared" si="107"/>
        <v>0.58071373020196504</v>
      </c>
      <c r="P1373" s="36">
        <f t="shared" si="108"/>
        <v>6.3465189794942312E-5</v>
      </c>
      <c r="Q1373" s="36">
        <f t="shared" si="109"/>
        <v>0</v>
      </c>
    </row>
    <row r="1374" spans="1:17" x14ac:dyDescent="0.3">
      <c r="A1374" s="29">
        <v>2326509</v>
      </c>
      <c r="B1374" s="1">
        <v>137</v>
      </c>
      <c r="C1374" s="1" t="s">
        <v>30</v>
      </c>
      <c r="D1374" s="1" t="s">
        <v>43</v>
      </c>
      <c r="E1374" s="1" t="s">
        <v>44</v>
      </c>
      <c r="F1374" s="47">
        <v>1071</v>
      </c>
      <c r="G1374" s="34">
        <v>910.84</v>
      </c>
      <c r="H1374" s="1" t="s">
        <v>216</v>
      </c>
      <c r="I1374" s="34">
        <v>8.0085E-3</v>
      </c>
      <c r="J1374" s="34">
        <v>231.09985</v>
      </c>
      <c r="K1374" s="35" t="str">
        <f t="shared" si="105"/>
        <v>Strabrechtse Heide &amp; Beuven_H7150</v>
      </c>
      <c r="L1374" s="36">
        <f>VLOOKUP(D1374,DATA!A:F,5,FALSE)</f>
        <v>1.3726988247862192E-2</v>
      </c>
      <c r="M1374" s="37">
        <f>VLOOKUP(D1374,DATA!A:F,6,FALSE)</f>
        <v>1285.5</v>
      </c>
      <c r="N1374" s="36">
        <f t="shared" si="106"/>
        <v>0.5806502650121701</v>
      </c>
      <c r="O1374" s="36">
        <f t="shared" si="107"/>
        <v>0.58071373020196504</v>
      </c>
      <c r="P1374" s="36">
        <f t="shared" si="108"/>
        <v>6.3465189794942312E-5</v>
      </c>
      <c r="Q1374" s="36">
        <f t="shared" si="109"/>
        <v>0</v>
      </c>
    </row>
    <row r="1375" spans="1:17" x14ac:dyDescent="0.3">
      <c r="A1375" s="29">
        <v>2326510</v>
      </c>
      <c r="B1375" s="1">
        <v>137</v>
      </c>
      <c r="C1375" s="1" t="s">
        <v>30</v>
      </c>
      <c r="D1375" s="1" t="s">
        <v>41</v>
      </c>
      <c r="E1375" s="1" t="s">
        <v>42</v>
      </c>
      <c r="F1375" s="47">
        <v>1071</v>
      </c>
      <c r="G1375" s="34">
        <v>920.29</v>
      </c>
      <c r="H1375" s="1" t="s">
        <v>216</v>
      </c>
      <c r="I1375" s="34">
        <v>8.0158999999999994E-3</v>
      </c>
      <c r="J1375" s="34">
        <v>0.32884985</v>
      </c>
      <c r="K1375" s="35" t="str">
        <f t="shared" si="105"/>
        <v>Strabrechtse Heide &amp; Beuven_H4010A</v>
      </c>
      <c r="L1375" s="36">
        <f>VLOOKUP(D1375,DATA!A:F,5,FALSE)</f>
        <v>1.3726988247862192E-2</v>
      </c>
      <c r="M1375" s="37">
        <f>VLOOKUP(D1375,DATA!A:F,6,FALSE)</f>
        <v>1285.5</v>
      </c>
      <c r="N1375" s="36">
        <f t="shared" si="106"/>
        <v>0.6605446539229487</v>
      </c>
      <c r="O1375" s="36">
        <f t="shared" si="107"/>
        <v>0.66061686022224475</v>
      </c>
      <c r="P1375" s="36">
        <f t="shared" si="108"/>
        <v>7.220629929605149E-5</v>
      </c>
      <c r="Q1375" s="36">
        <f t="shared" si="109"/>
        <v>0</v>
      </c>
    </row>
    <row r="1376" spans="1:17" x14ac:dyDescent="0.3">
      <c r="A1376" s="29">
        <v>2326510</v>
      </c>
      <c r="B1376" s="1">
        <v>137</v>
      </c>
      <c r="C1376" s="1" t="s">
        <v>30</v>
      </c>
      <c r="D1376" s="1" t="s">
        <v>43</v>
      </c>
      <c r="E1376" s="1" t="s">
        <v>44</v>
      </c>
      <c r="F1376" s="47">
        <v>1071</v>
      </c>
      <c r="G1376" s="34">
        <v>920.29</v>
      </c>
      <c r="H1376" s="1" t="s">
        <v>216</v>
      </c>
      <c r="I1376" s="34">
        <v>8.0158999999999994E-3</v>
      </c>
      <c r="J1376" s="34">
        <v>276.911</v>
      </c>
      <c r="K1376" s="35" t="str">
        <f t="shared" si="105"/>
        <v>Strabrechtse Heide &amp; Beuven_H7150</v>
      </c>
      <c r="L1376" s="36">
        <f>VLOOKUP(D1376,DATA!A:F,5,FALSE)</f>
        <v>1.3726988247862192E-2</v>
      </c>
      <c r="M1376" s="37">
        <f>VLOOKUP(D1376,DATA!A:F,6,FALSE)</f>
        <v>1285.5</v>
      </c>
      <c r="N1376" s="36">
        <f t="shared" si="106"/>
        <v>0.6605446539229487</v>
      </c>
      <c r="O1376" s="36">
        <f t="shared" si="107"/>
        <v>0.66061686022224475</v>
      </c>
      <c r="P1376" s="36">
        <f t="shared" si="108"/>
        <v>7.220629929605149E-5</v>
      </c>
      <c r="Q1376" s="36">
        <f t="shared" si="109"/>
        <v>0</v>
      </c>
    </row>
    <row r="1377" spans="1:17" x14ac:dyDescent="0.3">
      <c r="A1377" s="29">
        <v>2326511</v>
      </c>
      <c r="B1377" s="1">
        <v>137</v>
      </c>
      <c r="C1377" s="1" t="s">
        <v>30</v>
      </c>
      <c r="D1377" s="1" t="s">
        <v>41</v>
      </c>
      <c r="E1377" s="1" t="s">
        <v>42</v>
      </c>
      <c r="F1377" s="47">
        <v>1071</v>
      </c>
      <c r="G1377" s="34">
        <v>915.99</v>
      </c>
      <c r="H1377" s="1" t="s">
        <v>216</v>
      </c>
      <c r="I1377" s="34">
        <v>7.8312999999999994E-3</v>
      </c>
      <c r="J1377" s="34">
        <v>561.67190000000005</v>
      </c>
      <c r="K1377" s="35" t="str">
        <f t="shared" si="105"/>
        <v>Strabrechtse Heide &amp; Beuven_H4010A</v>
      </c>
      <c r="L1377" s="36">
        <f>VLOOKUP(D1377,DATA!A:F,5,FALSE)</f>
        <v>1.3726988247862192E-2</v>
      </c>
      <c r="M1377" s="37">
        <f>VLOOKUP(D1377,DATA!A:F,6,FALSE)</f>
        <v>1285.5</v>
      </c>
      <c r="N1377" s="36">
        <f t="shared" si="106"/>
        <v>0.62291953910065601</v>
      </c>
      <c r="O1377" s="36">
        <f t="shared" si="107"/>
        <v>0.62298608945360279</v>
      </c>
      <c r="P1377" s="36">
        <f t="shared" si="108"/>
        <v>6.6550352946781466E-5</v>
      </c>
      <c r="Q1377" s="36">
        <f t="shared" si="109"/>
        <v>0</v>
      </c>
    </row>
    <row r="1378" spans="1:17" x14ac:dyDescent="0.3">
      <c r="A1378" s="29">
        <v>2326511</v>
      </c>
      <c r="B1378" s="1">
        <v>137</v>
      </c>
      <c r="C1378" s="1" t="s">
        <v>30</v>
      </c>
      <c r="D1378" s="1" t="s">
        <v>31</v>
      </c>
      <c r="E1378" s="1" t="s">
        <v>32</v>
      </c>
      <c r="F1378" s="47">
        <v>1786</v>
      </c>
      <c r="G1378" s="34">
        <v>915.99</v>
      </c>
      <c r="H1378" s="1" t="s">
        <v>216</v>
      </c>
      <c r="I1378" s="34">
        <v>7.8312999999999994E-3</v>
      </c>
      <c r="J1378" s="34">
        <v>510.03577000000001</v>
      </c>
      <c r="K1378" s="35" t="str">
        <f t="shared" si="105"/>
        <v>Strabrechtse Heide &amp; Beuven_Lg03</v>
      </c>
      <c r="L1378" s="36">
        <f>VLOOKUP(D1378,DATA!A:F,5,FALSE)</f>
        <v>6.9280917156857415E-3</v>
      </c>
      <c r="M1378" s="37">
        <f>VLOOKUP(D1378,DATA!A:F,6,FALSE)</f>
        <v>2211</v>
      </c>
      <c r="N1378" s="36">
        <f t="shared" si="106"/>
        <v>1.2690459613024056E-2</v>
      </c>
      <c r="O1378" s="36">
        <f t="shared" si="107"/>
        <v>1.269114807744599E-2</v>
      </c>
      <c r="P1378" s="36">
        <f t="shared" si="108"/>
        <v>6.8846442193362667E-7</v>
      </c>
      <c r="Q1378" s="36">
        <f t="shared" si="109"/>
        <v>0</v>
      </c>
    </row>
    <row r="1379" spans="1:17" x14ac:dyDescent="0.3">
      <c r="A1379" s="29">
        <v>2326512</v>
      </c>
      <c r="B1379" s="1">
        <v>137</v>
      </c>
      <c r="C1379" s="1" t="s">
        <v>30</v>
      </c>
      <c r="D1379" s="1" t="s">
        <v>41</v>
      </c>
      <c r="E1379" s="1" t="s">
        <v>42</v>
      </c>
      <c r="F1379" s="47">
        <v>1071</v>
      </c>
      <c r="G1379" s="34">
        <v>932.02</v>
      </c>
      <c r="H1379" s="1" t="s">
        <v>216</v>
      </c>
      <c r="I1379" s="34">
        <v>7.8848000000000008E-3</v>
      </c>
      <c r="J1379" s="34">
        <v>1372.0391</v>
      </c>
      <c r="K1379" s="35" t="str">
        <f t="shared" si="105"/>
        <v>Strabrechtse Heide &amp; Beuven_H4010A</v>
      </c>
      <c r="L1379" s="36">
        <f>VLOOKUP(D1379,DATA!A:F,5,FALSE)</f>
        <v>1.3726988247862192E-2</v>
      </c>
      <c r="M1379" s="37">
        <f>VLOOKUP(D1379,DATA!A:F,6,FALSE)</f>
        <v>1285.5</v>
      </c>
      <c r="N1379" s="36">
        <f t="shared" si="106"/>
        <v>0.77505109549498219</v>
      </c>
      <c r="O1379" s="36">
        <f t="shared" si="107"/>
        <v>0.77513433707227408</v>
      </c>
      <c r="P1379" s="36">
        <f t="shared" si="108"/>
        <v>8.3241577291892632E-5</v>
      </c>
      <c r="Q1379" s="36">
        <f t="shared" si="109"/>
        <v>0</v>
      </c>
    </row>
    <row r="1380" spans="1:17" x14ac:dyDescent="0.3">
      <c r="A1380" s="29">
        <v>2326512</v>
      </c>
      <c r="B1380" s="1">
        <v>137</v>
      </c>
      <c r="C1380" s="1" t="s">
        <v>30</v>
      </c>
      <c r="D1380" s="1" t="s">
        <v>31</v>
      </c>
      <c r="E1380" s="1" t="s">
        <v>32</v>
      </c>
      <c r="F1380" s="47">
        <v>1786</v>
      </c>
      <c r="G1380" s="34">
        <v>932.02</v>
      </c>
      <c r="H1380" s="1" t="s">
        <v>216</v>
      </c>
      <c r="I1380" s="34">
        <v>7.8848000000000008E-3</v>
      </c>
      <c r="J1380" s="34">
        <v>704.19079999999997</v>
      </c>
      <c r="K1380" s="35" t="str">
        <f t="shared" si="105"/>
        <v>Strabrechtse Heide &amp; Beuven_Lg03</v>
      </c>
      <c r="L1380" s="36">
        <f>VLOOKUP(D1380,DATA!A:F,5,FALSE)</f>
        <v>6.9280917156857415E-3</v>
      </c>
      <c r="M1380" s="37">
        <f>VLOOKUP(D1380,DATA!A:F,6,FALSE)</f>
        <v>2211</v>
      </c>
      <c r="N1380" s="36">
        <f t="shared" si="106"/>
        <v>1.41808562528234E-2</v>
      </c>
      <c r="O1380" s="36">
        <f t="shared" si="107"/>
        <v>1.4181630816331978E-2</v>
      </c>
      <c r="P1380" s="36">
        <f t="shared" si="108"/>
        <v>7.7456350857860179E-7</v>
      </c>
      <c r="Q1380" s="36">
        <f t="shared" si="109"/>
        <v>0</v>
      </c>
    </row>
    <row r="1381" spans="1:17" x14ac:dyDescent="0.3">
      <c r="A1381" s="29">
        <v>2326513</v>
      </c>
      <c r="B1381" s="1">
        <v>137</v>
      </c>
      <c r="C1381" s="1" t="s">
        <v>30</v>
      </c>
      <c r="D1381" s="1" t="s">
        <v>41</v>
      </c>
      <c r="E1381" s="1" t="s">
        <v>42</v>
      </c>
      <c r="F1381" s="47">
        <v>1071</v>
      </c>
      <c r="G1381" s="34">
        <v>950.14</v>
      </c>
      <c r="H1381" s="1" t="s">
        <v>216</v>
      </c>
      <c r="I1381" s="34">
        <v>7.6340999999999996E-3</v>
      </c>
      <c r="J1381" s="34">
        <v>376.81853999999998</v>
      </c>
      <c r="K1381" s="35" t="str">
        <f t="shared" si="105"/>
        <v>Strabrechtse Heide &amp; Beuven_H4010A</v>
      </c>
      <c r="L1381" s="36">
        <f>VLOOKUP(D1381,DATA!A:F,5,FALSE)</f>
        <v>1.3726988247862192E-2</v>
      </c>
      <c r="M1381" s="37">
        <f>VLOOKUP(D1381,DATA!A:F,6,FALSE)</f>
        <v>1285.5</v>
      </c>
      <c r="N1381" s="36">
        <f t="shared" si="106"/>
        <v>0.99175453722084117</v>
      </c>
      <c r="O1381" s="36">
        <f t="shared" si="107"/>
        <v>0.9918574409162606</v>
      </c>
      <c r="P1381" s="36">
        <f t="shared" si="108"/>
        <v>1.0290369541943178E-4</v>
      </c>
      <c r="Q1381" s="36">
        <f t="shared" si="109"/>
        <v>0</v>
      </c>
    </row>
    <row r="1382" spans="1:17" x14ac:dyDescent="0.3">
      <c r="A1382" s="29">
        <v>2326515</v>
      </c>
      <c r="B1382" s="1">
        <v>137</v>
      </c>
      <c r="C1382" s="1" t="s">
        <v>30</v>
      </c>
      <c r="D1382" s="1" t="s">
        <v>31</v>
      </c>
      <c r="E1382" s="1" t="s">
        <v>32</v>
      </c>
      <c r="F1382" s="47">
        <v>1786</v>
      </c>
      <c r="G1382" s="34">
        <v>1069.17</v>
      </c>
      <c r="H1382" s="1" t="s">
        <v>216</v>
      </c>
      <c r="I1382" s="34">
        <v>8.5059000000000003E-3</v>
      </c>
      <c r="J1382" s="34">
        <v>36.845115999999997</v>
      </c>
      <c r="K1382" s="35" t="str">
        <f t="shared" si="105"/>
        <v>Strabrechtse Heide &amp; Beuven_Lg03</v>
      </c>
      <c r="L1382" s="36">
        <f>VLOOKUP(D1382,DATA!A:F,5,FALSE)</f>
        <v>6.9280917156857415E-3</v>
      </c>
      <c r="M1382" s="37">
        <f>VLOOKUP(D1382,DATA!A:F,6,FALSE)</f>
        <v>2211</v>
      </c>
      <c r="N1382" s="36">
        <f t="shared" si="106"/>
        <v>3.6666215476308529E-2</v>
      </c>
      <c r="O1382" s="36">
        <f t="shared" si="107"/>
        <v>3.6668375475088347E-2</v>
      </c>
      <c r="P1382" s="36">
        <f t="shared" si="108"/>
        <v>2.1599987798173736E-6</v>
      </c>
      <c r="Q1382" s="36">
        <f t="shared" si="109"/>
        <v>0</v>
      </c>
    </row>
    <row r="1383" spans="1:17" x14ac:dyDescent="0.3">
      <c r="A1383" s="29">
        <v>2326520</v>
      </c>
      <c r="B1383" s="1">
        <v>137</v>
      </c>
      <c r="C1383" s="1" t="s">
        <v>30</v>
      </c>
      <c r="D1383" s="1" t="s">
        <v>31</v>
      </c>
      <c r="E1383" s="1" t="s">
        <v>32</v>
      </c>
      <c r="F1383" s="47">
        <v>1786</v>
      </c>
      <c r="G1383" s="34">
        <v>1224.9000000000001</v>
      </c>
      <c r="H1383" s="1" t="s">
        <v>216</v>
      </c>
      <c r="I1383" s="34">
        <v>8.9437000000000006E-3</v>
      </c>
      <c r="J1383" s="34">
        <v>319.60515303202499</v>
      </c>
      <c r="K1383" s="35" t="str">
        <f t="shared" si="105"/>
        <v>Strabrechtse Heide &amp; Beuven_Lg03</v>
      </c>
      <c r="L1383" s="36">
        <f>VLOOKUP(D1383,DATA!A:F,5,FALSE)</f>
        <v>6.9280917156857415E-3</v>
      </c>
      <c r="M1383" s="37">
        <f>VLOOKUP(D1383,DATA!A:F,6,FALSE)</f>
        <v>2211</v>
      </c>
      <c r="N1383" s="36">
        <f t="shared" si="106"/>
        <v>0.10777609514461903</v>
      </c>
      <c r="O1383" s="36">
        <f t="shared" si="107"/>
        <v>0.1077827662592629</v>
      </c>
      <c r="P1383" s="36">
        <f t="shared" si="108"/>
        <v>6.6711146438774849E-6</v>
      </c>
      <c r="Q1383" s="36">
        <f t="shared" si="109"/>
        <v>0</v>
      </c>
    </row>
    <row r="1384" spans="1:17" x14ac:dyDescent="0.3">
      <c r="A1384" s="29">
        <v>2326521</v>
      </c>
      <c r="B1384" s="1">
        <v>137</v>
      </c>
      <c r="C1384" s="1" t="s">
        <v>30</v>
      </c>
      <c r="D1384" s="1" t="s">
        <v>31</v>
      </c>
      <c r="E1384" s="1" t="s">
        <v>32</v>
      </c>
      <c r="F1384" s="47">
        <v>1786</v>
      </c>
      <c r="G1384" s="34">
        <v>1107.72</v>
      </c>
      <c r="H1384" s="1" t="s">
        <v>216</v>
      </c>
      <c r="I1384" s="34">
        <v>8.1463999999999998E-3</v>
      </c>
      <c r="J1384" s="34">
        <v>156.53038000000001</v>
      </c>
      <c r="K1384" s="35" t="str">
        <f t="shared" si="105"/>
        <v>Strabrechtse Heide &amp; Beuven_Lg03</v>
      </c>
      <c r="L1384" s="36">
        <f>VLOOKUP(D1384,DATA!A:F,5,FALSE)</f>
        <v>6.9280917156857415E-3</v>
      </c>
      <c r="M1384" s="37">
        <f>VLOOKUP(D1384,DATA!A:F,6,FALSE)</f>
        <v>2211</v>
      </c>
      <c r="N1384" s="36">
        <f t="shared" si="106"/>
        <v>4.7885917487799759E-2</v>
      </c>
      <c r="O1384" s="36">
        <f t="shared" si="107"/>
        <v>4.7888618903379046E-2</v>
      </c>
      <c r="P1384" s="36">
        <f t="shared" si="108"/>
        <v>2.7014155792870476E-6</v>
      </c>
      <c r="Q1384" s="36">
        <f t="shared" si="109"/>
        <v>0</v>
      </c>
    </row>
    <row r="1385" spans="1:17" x14ac:dyDescent="0.3">
      <c r="A1385" s="29">
        <v>2328030</v>
      </c>
      <c r="B1385" s="1">
        <v>137</v>
      </c>
      <c r="C1385" s="1" t="s">
        <v>30</v>
      </c>
      <c r="D1385" s="1" t="s">
        <v>41</v>
      </c>
      <c r="E1385" s="1" t="s">
        <v>42</v>
      </c>
      <c r="F1385" s="47">
        <v>1071</v>
      </c>
      <c r="G1385" s="34">
        <v>982.23</v>
      </c>
      <c r="H1385" s="1" t="s">
        <v>216</v>
      </c>
      <c r="I1385" s="34">
        <v>9.1150999999999992E-3</v>
      </c>
      <c r="J1385" s="34">
        <v>1544.3364999999999</v>
      </c>
      <c r="K1385" s="35" t="str">
        <f t="shared" si="105"/>
        <v>Strabrechtse Heide &amp; Beuven_H4010A</v>
      </c>
      <c r="L1385" s="36">
        <f>VLOOKUP(D1385,DATA!A:F,5,FALSE)</f>
        <v>1.3726988247862192E-2</v>
      </c>
      <c r="M1385" s="37">
        <f>VLOOKUP(D1385,DATA!A:F,6,FALSE)</f>
        <v>1285.5</v>
      </c>
      <c r="N1385" s="36">
        <f t="shared" si="106"/>
        <v>1.5322622423561052</v>
      </c>
      <c r="O1385" s="36">
        <f t="shared" si="107"/>
        <v>1.5324510371861537</v>
      </c>
      <c r="P1385" s="36">
        <f t="shared" si="108"/>
        <v>1.8879483004852204E-4</v>
      </c>
      <c r="Q1385" s="36">
        <f t="shared" si="109"/>
        <v>0</v>
      </c>
    </row>
    <row r="1386" spans="1:17" x14ac:dyDescent="0.3">
      <c r="A1386" s="29">
        <v>2328031</v>
      </c>
      <c r="B1386" s="1">
        <v>137</v>
      </c>
      <c r="C1386" s="1" t="s">
        <v>30</v>
      </c>
      <c r="D1386" s="1" t="s">
        <v>41</v>
      </c>
      <c r="E1386" s="1" t="s">
        <v>42</v>
      </c>
      <c r="F1386" s="47">
        <v>1071</v>
      </c>
      <c r="G1386" s="34">
        <v>928.77</v>
      </c>
      <c r="H1386" s="1" t="s">
        <v>216</v>
      </c>
      <c r="I1386" s="34">
        <v>8.6796000000000009E-3</v>
      </c>
      <c r="J1386" s="34">
        <v>4613.2830000000004</v>
      </c>
      <c r="K1386" s="35" t="str">
        <f t="shared" si="105"/>
        <v>Strabrechtse Heide &amp; Beuven_H4010A</v>
      </c>
      <c r="L1386" s="36">
        <f>VLOOKUP(D1386,DATA!A:F,5,FALSE)</f>
        <v>1.3726988247862192E-2</v>
      </c>
      <c r="M1386" s="37">
        <f>VLOOKUP(D1386,DATA!A:F,6,FALSE)</f>
        <v>1285.5</v>
      </c>
      <c r="N1386" s="36">
        <f t="shared" si="106"/>
        <v>0.74148466038036431</v>
      </c>
      <c r="O1386" s="36">
        <f t="shared" si="107"/>
        <v>0.74157235448683945</v>
      </c>
      <c r="P1386" s="36">
        <f t="shared" si="108"/>
        <v>8.7694106475133538E-5</v>
      </c>
      <c r="Q1386" s="36">
        <f t="shared" si="109"/>
        <v>0</v>
      </c>
    </row>
    <row r="1387" spans="1:17" x14ac:dyDescent="0.3">
      <c r="A1387" s="29">
        <v>2328032</v>
      </c>
      <c r="B1387" s="1">
        <v>137</v>
      </c>
      <c r="C1387" s="1" t="s">
        <v>30</v>
      </c>
      <c r="D1387" s="1" t="s">
        <v>41</v>
      </c>
      <c r="E1387" s="1" t="s">
        <v>42</v>
      </c>
      <c r="F1387" s="47">
        <v>1071</v>
      </c>
      <c r="G1387" s="34">
        <v>958.39</v>
      </c>
      <c r="H1387" s="1" t="s">
        <v>216</v>
      </c>
      <c r="I1387" s="34">
        <v>8.8340999999999992E-3</v>
      </c>
      <c r="J1387" s="34">
        <v>2281.5925000000002</v>
      </c>
      <c r="K1387" s="35" t="str">
        <f t="shared" si="105"/>
        <v>Strabrechtse Heide &amp; Beuven_H4010A</v>
      </c>
      <c r="L1387" s="36">
        <f>VLOOKUP(D1387,DATA!A:F,5,FALSE)</f>
        <v>1.3726988247862192E-2</v>
      </c>
      <c r="M1387" s="37">
        <f>VLOOKUP(D1387,DATA!A:F,6,FALSE)</f>
        <v>1285.5</v>
      </c>
      <c r="N1387" s="36">
        <f t="shared" si="106"/>
        <v>1.1093558255850355</v>
      </c>
      <c r="O1387" s="36">
        <f t="shared" si="107"/>
        <v>1.1094888677782433</v>
      </c>
      <c r="P1387" s="36">
        <f t="shared" si="108"/>
        <v>1.3304219320775523E-4</v>
      </c>
      <c r="Q1387" s="36">
        <f t="shared" si="109"/>
        <v>0</v>
      </c>
    </row>
    <row r="1388" spans="1:17" x14ac:dyDescent="0.3">
      <c r="A1388" s="29">
        <v>2328032</v>
      </c>
      <c r="B1388" s="1">
        <v>137</v>
      </c>
      <c r="C1388" s="1" t="s">
        <v>30</v>
      </c>
      <c r="D1388" s="1" t="s">
        <v>43</v>
      </c>
      <c r="E1388" s="1" t="s">
        <v>44</v>
      </c>
      <c r="F1388" s="47">
        <v>1071</v>
      </c>
      <c r="G1388" s="34">
        <v>958.39</v>
      </c>
      <c r="H1388" s="1" t="s">
        <v>216</v>
      </c>
      <c r="I1388" s="34">
        <v>8.8340999999999992E-3</v>
      </c>
      <c r="J1388" s="34">
        <v>2.8510447000000001</v>
      </c>
      <c r="K1388" s="35" t="str">
        <f t="shared" si="105"/>
        <v>Strabrechtse Heide &amp; Beuven_H7150</v>
      </c>
      <c r="L1388" s="36">
        <f>VLOOKUP(D1388,DATA!A:F,5,FALSE)</f>
        <v>1.3726988247862192E-2</v>
      </c>
      <c r="M1388" s="37">
        <f>VLOOKUP(D1388,DATA!A:F,6,FALSE)</f>
        <v>1285.5</v>
      </c>
      <c r="N1388" s="36">
        <f t="shared" si="106"/>
        <v>1.1093558255850355</v>
      </c>
      <c r="O1388" s="36">
        <f t="shared" si="107"/>
        <v>1.1094888677782433</v>
      </c>
      <c r="P1388" s="36">
        <f t="shared" si="108"/>
        <v>1.3304219320775523E-4</v>
      </c>
      <c r="Q1388" s="36">
        <f t="shared" si="109"/>
        <v>0</v>
      </c>
    </row>
    <row r="1389" spans="1:17" x14ac:dyDescent="0.3">
      <c r="A1389" s="29">
        <v>2328033</v>
      </c>
      <c r="B1389" s="1">
        <v>137</v>
      </c>
      <c r="C1389" s="1" t="s">
        <v>30</v>
      </c>
      <c r="D1389" s="1" t="s">
        <v>41</v>
      </c>
      <c r="E1389" s="1" t="s">
        <v>42</v>
      </c>
      <c r="F1389" s="47">
        <v>1071</v>
      </c>
      <c r="G1389" s="34">
        <v>940.04</v>
      </c>
      <c r="H1389" s="1" t="s">
        <v>216</v>
      </c>
      <c r="I1389" s="34">
        <v>8.5436999999999996E-3</v>
      </c>
      <c r="J1389" s="34">
        <v>3243.0967000000001</v>
      </c>
      <c r="K1389" s="35" t="str">
        <f t="shared" si="105"/>
        <v>Strabrechtse Heide &amp; Beuven_H4010A</v>
      </c>
      <c r="L1389" s="36">
        <f>VLOOKUP(D1389,DATA!A:F,5,FALSE)</f>
        <v>1.3726988247862192E-2</v>
      </c>
      <c r="M1389" s="37">
        <f>VLOOKUP(D1389,DATA!A:F,6,FALSE)</f>
        <v>1285.5</v>
      </c>
      <c r="N1389" s="36">
        <f t="shared" si="106"/>
        <v>0.86447104580739409</v>
      </c>
      <c r="O1389" s="36">
        <f t="shared" si="107"/>
        <v>0.86457155969229071</v>
      </c>
      <c r="P1389" s="36">
        <f t="shared" si="108"/>
        <v>1.0051388489662472E-4</v>
      </c>
      <c r="Q1389" s="36">
        <f t="shared" si="109"/>
        <v>0</v>
      </c>
    </row>
    <row r="1390" spans="1:17" x14ac:dyDescent="0.3">
      <c r="A1390" s="29">
        <v>2328033</v>
      </c>
      <c r="B1390" s="1">
        <v>137</v>
      </c>
      <c r="C1390" s="1" t="s">
        <v>30</v>
      </c>
      <c r="D1390" s="1" t="s">
        <v>43</v>
      </c>
      <c r="E1390" s="1" t="s">
        <v>44</v>
      </c>
      <c r="F1390" s="47">
        <v>1071</v>
      </c>
      <c r="G1390" s="34">
        <v>940.04</v>
      </c>
      <c r="H1390" s="1" t="s">
        <v>216</v>
      </c>
      <c r="I1390" s="34">
        <v>8.5436999999999996E-3</v>
      </c>
      <c r="J1390" s="34">
        <v>1464.9413999999999</v>
      </c>
      <c r="K1390" s="35" t="str">
        <f t="shared" si="105"/>
        <v>Strabrechtse Heide &amp; Beuven_H7150</v>
      </c>
      <c r="L1390" s="36">
        <f>VLOOKUP(D1390,DATA!A:F,5,FALSE)</f>
        <v>1.3726988247862192E-2</v>
      </c>
      <c r="M1390" s="37">
        <f>VLOOKUP(D1390,DATA!A:F,6,FALSE)</f>
        <v>1285.5</v>
      </c>
      <c r="N1390" s="36">
        <f t="shared" si="106"/>
        <v>0.86447104580739409</v>
      </c>
      <c r="O1390" s="36">
        <f t="shared" si="107"/>
        <v>0.86457155969229071</v>
      </c>
      <c r="P1390" s="36">
        <f t="shared" si="108"/>
        <v>1.0051388489662472E-4</v>
      </c>
      <c r="Q1390" s="36">
        <f t="shared" si="109"/>
        <v>0</v>
      </c>
    </row>
    <row r="1391" spans="1:17" x14ac:dyDescent="0.3">
      <c r="A1391" s="29">
        <v>2328034</v>
      </c>
      <c r="B1391" s="1">
        <v>137</v>
      </c>
      <c r="C1391" s="1" t="s">
        <v>30</v>
      </c>
      <c r="D1391" s="1" t="s">
        <v>41</v>
      </c>
      <c r="E1391" s="1" t="s">
        <v>42</v>
      </c>
      <c r="F1391" s="47">
        <v>1071</v>
      </c>
      <c r="G1391" s="34">
        <v>925.07</v>
      </c>
      <c r="H1391" s="1" t="s">
        <v>216</v>
      </c>
      <c r="I1391" s="34">
        <v>8.4156999999999999E-3</v>
      </c>
      <c r="J1391" s="34">
        <v>433.07060000000001</v>
      </c>
      <c r="K1391" s="35" t="str">
        <f t="shared" si="105"/>
        <v>Strabrechtse Heide &amp; Beuven_H4010A</v>
      </c>
      <c r="L1391" s="36">
        <f>VLOOKUP(D1391,DATA!A:F,5,FALSE)</f>
        <v>1.3726988247862192E-2</v>
      </c>
      <c r="M1391" s="37">
        <f>VLOOKUP(D1391,DATA!A:F,6,FALSE)</f>
        <v>1285.5</v>
      </c>
      <c r="N1391" s="36">
        <f t="shared" si="106"/>
        <v>0.70502402494376326</v>
      </c>
      <c r="O1391" s="36">
        <f t="shared" si="107"/>
        <v>0.70510490127287395</v>
      </c>
      <c r="P1391" s="36">
        <f t="shared" si="108"/>
        <v>8.0876329110690648E-5</v>
      </c>
      <c r="Q1391" s="36">
        <f t="shared" si="109"/>
        <v>0</v>
      </c>
    </row>
    <row r="1392" spans="1:17" x14ac:dyDescent="0.3">
      <c r="A1392" s="29">
        <v>2328034</v>
      </c>
      <c r="B1392" s="1">
        <v>137</v>
      </c>
      <c r="C1392" s="1" t="s">
        <v>30</v>
      </c>
      <c r="D1392" s="1" t="s">
        <v>43</v>
      </c>
      <c r="E1392" s="1" t="s">
        <v>44</v>
      </c>
      <c r="F1392" s="47">
        <v>1071</v>
      </c>
      <c r="G1392" s="34">
        <v>925.07</v>
      </c>
      <c r="H1392" s="1" t="s">
        <v>216</v>
      </c>
      <c r="I1392" s="34">
        <v>8.4156999999999999E-3</v>
      </c>
      <c r="J1392" s="34">
        <v>990.00139999999999</v>
      </c>
      <c r="K1392" s="35" t="str">
        <f t="shared" si="105"/>
        <v>Strabrechtse Heide &amp; Beuven_H7150</v>
      </c>
      <c r="L1392" s="36">
        <f>VLOOKUP(D1392,DATA!A:F,5,FALSE)</f>
        <v>1.3726988247862192E-2</v>
      </c>
      <c r="M1392" s="37">
        <f>VLOOKUP(D1392,DATA!A:F,6,FALSE)</f>
        <v>1285.5</v>
      </c>
      <c r="N1392" s="36">
        <f t="shared" si="106"/>
        <v>0.70502402494376326</v>
      </c>
      <c r="O1392" s="36">
        <f t="shared" si="107"/>
        <v>0.70510490127287395</v>
      </c>
      <c r="P1392" s="36">
        <f t="shared" si="108"/>
        <v>8.0876329110690648E-5</v>
      </c>
      <c r="Q1392" s="36">
        <f t="shared" si="109"/>
        <v>0</v>
      </c>
    </row>
    <row r="1393" spans="1:17" x14ac:dyDescent="0.3">
      <c r="A1393" s="29">
        <v>2328035</v>
      </c>
      <c r="B1393" s="1">
        <v>137</v>
      </c>
      <c r="C1393" s="1" t="s">
        <v>30</v>
      </c>
      <c r="D1393" s="1" t="s">
        <v>43</v>
      </c>
      <c r="E1393" s="1" t="s">
        <v>44</v>
      </c>
      <c r="F1393" s="47">
        <v>1071</v>
      </c>
      <c r="G1393" s="34">
        <v>924.2</v>
      </c>
      <c r="H1393" s="1" t="s">
        <v>216</v>
      </c>
      <c r="I1393" s="34">
        <v>8.3691000000000008E-3</v>
      </c>
      <c r="J1393" s="34">
        <v>57.737656000000001</v>
      </c>
      <c r="K1393" s="35" t="str">
        <f t="shared" si="105"/>
        <v>Strabrechtse Heide &amp; Beuven_H7150</v>
      </c>
      <c r="L1393" s="36">
        <f>VLOOKUP(D1393,DATA!A:F,5,FALSE)</f>
        <v>1.3726988247862192E-2</v>
      </c>
      <c r="M1393" s="37">
        <f>VLOOKUP(D1393,DATA!A:F,6,FALSE)</f>
        <v>1285.5</v>
      </c>
      <c r="N1393" s="36">
        <f t="shared" si="106"/>
        <v>0.69671267896959199</v>
      </c>
      <c r="O1393" s="36">
        <f t="shared" si="107"/>
        <v>0.696792165942409</v>
      </c>
      <c r="P1393" s="36">
        <f t="shared" si="108"/>
        <v>7.9486972817011115E-5</v>
      </c>
      <c r="Q1393" s="36">
        <f t="shared" si="109"/>
        <v>0</v>
      </c>
    </row>
    <row r="1394" spans="1:17" x14ac:dyDescent="0.3">
      <c r="A1394" s="29">
        <v>2328036</v>
      </c>
      <c r="B1394" s="1">
        <v>137</v>
      </c>
      <c r="C1394" s="1" t="s">
        <v>30</v>
      </c>
      <c r="D1394" s="1" t="s">
        <v>41</v>
      </c>
      <c r="E1394" s="1" t="s">
        <v>42</v>
      </c>
      <c r="F1394" s="47">
        <v>1071</v>
      </c>
      <c r="G1394" s="34">
        <v>920.47</v>
      </c>
      <c r="H1394" s="1" t="s">
        <v>216</v>
      </c>
      <c r="I1394" s="34">
        <v>8.2888000000000007E-3</v>
      </c>
      <c r="J1394" s="34">
        <v>1958.6296</v>
      </c>
      <c r="K1394" s="35" t="str">
        <f t="shared" si="105"/>
        <v>Strabrechtse Heide &amp; Beuven_H4010A</v>
      </c>
      <c r="L1394" s="36">
        <f>VLOOKUP(D1394,DATA!A:F,5,FALSE)</f>
        <v>1.3726988247862192E-2</v>
      </c>
      <c r="M1394" s="37">
        <f>VLOOKUP(D1394,DATA!A:F,6,FALSE)</f>
        <v>1285.5</v>
      </c>
      <c r="N1394" s="36">
        <f t="shared" si="106"/>
        <v>0.66216796322408589</v>
      </c>
      <c r="O1394" s="36">
        <f t="shared" si="107"/>
        <v>0.66224281018058762</v>
      </c>
      <c r="P1394" s="36">
        <f t="shared" si="108"/>
        <v>7.4846956501728457E-5</v>
      </c>
      <c r="Q1394" s="36">
        <f t="shared" si="109"/>
        <v>0</v>
      </c>
    </row>
    <row r="1395" spans="1:17" x14ac:dyDescent="0.3">
      <c r="A1395" s="29">
        <v>2328038</v>
      </c>
      <c r="B1395" s="1">
        <v>137</v>
      </c>
      <c r="C1395" s="1" t="s">
        <v>30</v>
      </c>
      <c r="D1395" s="1" t="s">
        <v>41</v>
      </c>
      <c r="E1395" s="1" t="s">
        <v>42</v>
      </c>
      <c r="F1395" s="47">
        <v>1071</v>
      </c>
      <c r="G1395" s="34">
        <v>923.14</v>
      </c>
      <c r="H1395" s="1" t="s">
        <v>216</v>
      </c>
      <c r="I1395" s="34">
        <v>7.9574999999999993E-3</v>
      </c>
      <c r="J1395" s="34">
        <v>1793.6120000000001</v>
      </c>
      <c r="K1395" s="35" t="str">
        <f t="shared" si="105"/>
        <v>Strabrechtse Heide &amp; Beuven_H4010A</v>
      </c>
      <c r="L1395" s="36">
        <f>VLOOKUP(D1395,DATA!A:F,5,FALSE)</f>
        <v>1.3726988247862192E-2</v>
      </c>
      <c r="M1395" s="37">
        <f>VLOOKUP(D1395,DATA!A:F,6,FALSE)</f>
        <v>1285.5</v>
      </c>
      <c r="N1395" s="36">
        <f t="shared" si="106"/>
        <v>0.68671759644886743</v>
      </c>
      <c r="O1395" s="36">
        <f t="shared" si="107"/>
        <v>0.68679209722806378</v>
      </c>
      <c r="P1395" s="36">
        <f t="shared" si="108"/>
        <v>7.4500779196351452E-5</v>
      </c>
      <c r="Q1395" s="36">
        <f t="shared" si="109"/>
        <v>0</v>
      </c>
    </row>
    <row r="1396" spans="1:17" x14ac:dyDescent="0.3">
      <c r="A1396" s="29">
        <v>2328038</v>
      </c>
      <c r="B1396" s="1">
        <v>137</v>
      </c>
      <c r="C1396" s="1" t="s">
        <v>30</v>
      </c>
      <c r="D1396" s="1" t="s">
        <v>43</v>
      </c>
      <c r="E1396" s="1" t="s">
        <v>44</v>
      </c>
      <c r="F1396" s="47">
        <v>1071</v>
      </c>
      <c r="G1396" s="34">
        <v>923.14</v>
      </c>
      <c r="H1396" s="1" t="s">
        <v>216</v>
      </c>
      <c r="I1396" s="34">
        <v>7.9574999999999993E-3</v>
      </c>
      <c r="J1396" s="34">
        <v>2993.8382981892</v>
      </c>
      <c r="K1396" s="35" t="str">
        <f t="shared" si="105"/>
        <v>Strabrechtse Heide &amp; Beuven_H7150</v>
      </c>
      <c r="L1396" s="36">
        <f>VLOOKUP(D1396,DATA!A:F,5,FALSE)</f>
        <v>1.3726988247862192E-2</v>
      </c>
      <c r="M1396" s="37">
        <f>VLOOKUP(D1396,DATA!A:F,6,FALSE)</f>
        <v>1285.5</v>
      </c>
      <c r="N1396" s="36">
        <f t="shared" si="106"/>
        <v>0.68671759644886743</v>
      </c>
      <c r="O1396" s="36">
        <f t="shared" si="107"/>
        <v>0.68679209722806378</v>
      </c>
      <c r="P1396" s="36">
        <f t="shared" si="108"/>
        <v>7.4500779196351452E-5</v>
      </c>
      <c r="Q1396" s="36">
        <f t="shared" si="109"/>
        <v>0</v>
      </c>
    </row>
    <row r="1397" spans="1:17" x14ac:dyDescent="0.3">
      <c r="A1397" s="29">
        <v>2328038</v>
      </c>
      <c r="B1397" s="1">
        <v>137</v>
      </c>
      <c r="C1397" s="1" t="s">
        <v>30</v>
      </c>
      <c r="D1397" s="1" t="s">
        <v>28</v>
      </c>
      <c r="E1397" s="1" t="s">
        <v>29</v>
      </c>
      <c r="F1397" s="47">
        <v>1786</v>
      </c>
      <c r="G1397" s="34">
        <v>923.14</v>
      </c>
      <c r="H1397" s="1" t="s">
        <v>216</v>
      </c>
      <c r="I1397" s="34">
        <v>7.9574999999999993E-3</v>
      </c>
      <c r="J1397" s="34">
        <v>0.31389384999999997</v>
      </c>
      <c r="K1397" s="35" t="str">
        <f t="shared" si="105"/>
        <v>Strabrechtse Heide &amp; Beuven_H91D0</v>
      </c>
      <c r="L1397" s="36">
        <f>VLOOKUP(D1397,DATA!A:F,5,FALSE)</f>
        <v>6.9280917156857415E-3</v>
      </c>
      <c r="M1397" s="37">
        <f>VLOOKUP(D1397,DATA!A:F,6,FALSE)</f>
        <v>2211</v>
      </c>
      <c r="N1397" s="36">
        <f t="shared" si="106"/>
        <v>1.333483668878375E-2</v>
      </c>
      <c r="O1397" s="36">
        <f t="shared" si="107"/>
        <v>1.3335571764420564E-2</v>
      </c>
      <c r="P1397" s="36">
        <f t="shared" si="108"/>
        <v>7.3507563681449173E-7</v>
      </c>
      <c r="Q1397" s="36">
        <f t="shared" si="109"/>
        <v>0</v>
      </c>
    </row>
    <row r="1398" spans="1:17" x14ac:dyDescent="0.3">
      <c r="A1398" s="29">
        <v>2328039</v>
      </c>
      <c r="B1398" s="1">
        <v>137</v>
      </c>
      <c r="C1398" s="1" t="s">
        <v>30</v>
      </c>
      <c r="D1398" s="1" t="s">
        <v>41</v>
      </c>
      <c r="E1398" s="1" t="s">
        <v>42</v>
      </c>
      <c r="F1398" s="47">
        <v>1071</v>
      </c>
      <c r="G1398" s="34">
        <v>914.92</v>
      </c>
      <c r="H1398" s="1" t="s">
        <v>216</v>
      </c>
      <c r="I1398" s="34">
        <v>8.0450000000000001E-3</v>
      </c>
      <c r="J1398" s="34">
        <v>6124.5540000000001</v>
      </c>
      <c r="K1398" s="35" t="str">
        <f t="shared" si="105"/>
        <v>Strabrechtse Heide &amp; Beuven_H4010A</v>
      </c>
      <c r="L1398" s="36">
        <f>VLOOKUP(D1398,DATA!A:F,5,FALSE)</f>
        <v>1.3726988247862192E-2</v>
      </c>
      <c r="M1398" s="37">
        <f>VLOOKUP(D1398,DATA!A:F,6,FALSE)</f>
        <v>1285.5</v>
      </c>
      <c r="N1398" s="36">
        <f t="shared" si="106"/>
        <v>0.61389279470038316</v>
      </c>
      <c r="O1398" s="36">
        <f t="shared" si="107"/>
        <v>0.61396017659417579</v>
      </c>
      <c r="P1398" s="36">
        <f t="shared" si="108"/>
        <v>6.7381893792628489E-5</v>
      </c>
      <c r="Q1398" s="36">
        <f t="shared" si="109"/>
        <v>0</v>
      </c>
    </row>
    <row r="1399" spans="1:17" x14ac:dyDescent="0.3">
      <c r="A1399" s="29">
        <v>2328040</v>
      </c>
      <c r="B1399" s="1">
        <v>137</v>
      </c>
      <c r="C1399" s="1" t="s">
        <v>30</v>
      </c>
      <c r="D1399" s="1" t="s">
        <v>41</v>
      </c>
      <c r="E1399" s="1" t="s">
        <v>42</v>
      </c>
      <c r="F1399" s="47">
        <v>1071</v>
      </c>
      <c r="G1399" s="34">
        <v>913.35</v>
      </c>
      <c r="H1399" s="1" t="s">
        <v>216</v>
      </c>
      <c r="I1399" s="34">
        <v>7.9386999999999999E-3</v>
      </c>
      <c r="J1399" s="34">
        <v>1037.0391999999999</v>
      </c>
      <c r="K1399" s="35" t="str">
        <f t="shared" si="105"/>
        <v>Strabrechtse Heide &amp; Beuven_H4010A</v>
      </c>
      <c r="L1399" s="36">
        <f>VLOOKUP(D1399,DATA!A:F,5,FALSE)</f>
        <v>1.3726988247862192E-2</v>
      </c>
      <c r="M1399" s="37">
        <f>VLOOKUP(D1399,DATA!A:F,6,FALSE)</f>
        <v>1285.5</v>
      </c>
      <c r="N1399" s="36">
        <f t="shared" si="106"/>
        <v>0.60088275680315029</v>
      </c>
      <c r="O1399" s="36">
        <f t="shared" si="107"/>
        <v>0.60094784770676302</v>
      </c>
      <c r="P1399" s="36">
        <f t="shared" si="108"/>
        <v>6.5090903612730067E-5</v>
      </c>
      <c r="Q1399" s="36">
        <f t="shared" si="109"/>
        <v>0</v>
      </c>
    </row>
    <row r="1400" spans="1:17" x14ac:dyDescent="0.3">
      <c r="A1400" s="29">
        <v>2328041</v>
      </c>
      <c r="B1400" s="1">
        <v>137</v>
      </c>
      <c r="C1400" s="1" t="s">
        <v>30</v>
      </c>
      <c r="D1400" s="1" t="s">
        <v>41</v>
      </c>
      <c r="E1400" s="1" t="s">
        <v>42</v>
      </c>
      <c r="F1400" s="47">
        <v>1071</v>
      </c>
      <c r="G1400" s="34">
        <v>992.89</v>
      </c>
      <c r="H1400" s="1" t="s">
        <v>216</v>
      </c>
      <c r="I1400" s="34">
        <v>8.3823000000000005E-3</v>
      </c>
      <c r="J1400" s="34">
        <v>4782.6934739497201</v>
      </c>
      <c r="K1400" s="35" t="str">
        <f t="shared" si="105"/>
        <v>Strabrechtse Heide &amp; Beuven_H4010A</v>
      </c>
      <c r="L1400" s="36">
        <f>VLOOKUP(D1400,DATA!A:F,5,FALSE)</f>
        <v>1.3726988247862192E-2</v>
      </c>
      <c r="M1400" s="37">
        <f>VLOOKUP(D1400,DATA!A:F,6,FALSE)</f>
        <v>1285.5</v>
      </c>
      <c r="N1400" s="36">
        <f t="shared" si="106"/>
        <v>1.7694403911224024</v>
      </c>
      <c r="O1400" s="36">
        <f t="shared" si="107"/>
        <v>1.7696403980868725</v>
      </c>
      <c r="P1400" s="36">
        <f t="shared" si="108"/>
        <v>2.000069644700897E-4</v>
      </c>
      <c r="Q1400" s="36">
        <f t="shared" si="109"/>
        <v>0</v>
      </c>
    </row>
    <row r="1401" spans="1:17" x14ac:dyDescent="0.3">
      <c r="A1401" s="29">
        <v>2328042</v>
      </c>
      <c r="B1401" s="1">
        <v>137</v>
      </c>
      <c r="C1401" s="1" t="s">
        <v>30</v>
      </c>
      <c r="D1401" s="1" t="s">
        <v>41</v>
      </c>
      <c r="E1401" s="1" t="s">
        <v>42</v>
      </c>
      <c r="F1401" s="47">
        <v>1071</v>
      </c>
      <c r="G1401" s="34">
        <v>961.48</v>
      </c>
      <c r="H1401" s="1" t="s">
        <v>216</v>
      </c>
      <c r="I1401" s="34">
        <v>8.0572000000000005E-3</v>
      </c>
      <c r="J1401" s="34">
        <v>1692.0663</v>
      </c>
      <c r="K1401" s="35" t="str">
        <f t="shared" si="105"/>
        <v>Strabrechtse Heide &amp; Beuven_H4010A</v>
      </c>
      <c r="L1401" s="36">
        <f>VLOOKUP(D1401,DATA!A:F,5,FALSE)</f>
        <v>1.3726988247862192E-2</v>
      </c>
      <c r="M1401" s="37">
        <f>VLOOKUP(D1401,DATA!A:F,6,FALSE)</f>
        <v>1285.5</v>
      </c>
      <c r="N1401" s="36">
        <f t="shared" si="106"/>
        <v>1.1568668365942063</v>
      </c>
      <c r="O1401" s="36">
        <f t="shared" si="107"/>
        <v>1.1569933139396986</v>
      </c>
      <c r="P1401" s="36">
        <f t="shared" si="108"/>
        <v>1.2647734549231515E-4</v>
      </c>
      <c r="Q1401" s="36">
        <f t="shared" si="109"/>
        <v>0</v>
      </c>
    </row>
    <row r="1402" spans="1:17" x14ac:dyDescent="0.3">
      <c r="A1402" s="29">
        <v>2328045</v>
      </c>
      <c r="B1402" s="1">
        <v>137</v>
      </c>
      <c r="C1402" s="1" t="s">
        <v>30</v>
      </c>
      <c r="D1402" s="1" t="s">
        <v>41</v>
      </c>
      <c r="E1402" s="1" t="s">
        <v>42</v>
      </c>
      <c r="F1402" s="47">
        <v>1071</v>
      </c>
      <c r="G1402" s="34">
        <v>976.29</v>
      </c>
      <c r="H1402" s="1" t="s">
        <v>216</v>
      </c>
      <c r="I1402" s="34">
        <v>7.9448000000000001E-3</v>
      </c>
      <c r="J1402" s="34">
        <v>146.54195000000001</v>
      </c>
      <c r="K1402" s="35" t="str">
        <f t="shared" si="105"/>
        <v>Strabrechtse Heide &amp; Beuven_H4010A</v>
      </c>
      <c r="L1402" s="36">
        <f>VLOOKUP(D1402,DATA!A:F,5,FALSE)</f>
        <v>1.3726988247862192E-2</v>
      </c>
      <c r="M1402" s="37">
        <f>VLOOKUP(D1402,DATA!A:F,6,FALSE)</f>
        <v>1285.5</v>
      </c>
      <c r="N1402" s="36">
        <f t="shared" si="106"/>
        <v>1.4139786162487693</v>
      </c>
      <c r="O1402" s="36">
        <f t="shared" si="107"/>
        <v>1.41413064979468</v>
      </c>
      <c r="P1402" s="36">
        <f t="shared" si="108"/>
        <v>1.5203354591064588E-4</v>
      </c>
      <c r="Q1402" s="36">
        <f t="shared" si="109"/>
        <v>0</v>
      </c>
    </row>
    <row r="1403" spans="1:17" x14ac:dyDescent="0.3">
      <c r="A1403" s="29">
        <v>2328045</v>
      </c>
      <c r="B1403" s="1">
        <v>137</v>
      </c>
      <c r="C1403" s="1" t="s">
        <v>30</v>
      </c>
      <c r="D1403" s="1" t="s">
        <v>31</v>
      </c>
      <c r="E1403" s="1" t="s">
        <v>32</v>
      </c>
      <c r="F1403" s="47">
        <v>1786</v>
      </c>
      <c r="G1403" s="34">
        <v>976.29</v>
      </c>
      <c r="H1403" s="1" t="s">
        <v>216</v>
      </c>
      <c r="I1403" s="34">
        <v>7.9448000000000001E-3</v>
      </c>
      <c r="J1403" s="34">
        <v>214.40788000000001</v>
      </c>
      <c r="K1403" s="35" t="str">
        <f t="shared" si="105"/>
        <v>Strabrechtse Heide &amp; Beuven_Lg03</v>
      </c>
      <c r="L1403" s="36">
        <f>VLOOKUP(D1403,DATA!A:F,5,FALSE)</f>
        <v>6.9280917156857415E-3</v>
      </c>
      <c r="M1403" s="37">
        <f>VLOOKUP(D1403,DATA!A:F,6,FALSE)</f>
        <v>2211</v>
      </c>
      <c r="N1403" s="36">
        <f t="shared" si="106"/>
        <v>1.9269983463764417E-2</v>
      </c>
      <c r="O1403" s="36">
        <f t="shared" si="107"/>
        <v>1.9271043952818801E-2</v>
      </c>
      <c r="P1403" s="36">
        <f t="shared" si="108"/>
        <v>1.0604890543844392E-6</v>
      </c>
      <c r="Q1403" s="36">
        <f t="shared" si="109"/>
        <v>0</v>
      </c>
    </row>
    <row r="1404" spans="1:17" x14ac:dyDescent="0.3">
      <c r="A1404" s="29">
        <v>2328046</v>
      </c>
      <c r="B1404" s="1">
        <v>137</v>
      </c>
      <c r="C1404" s="1" t="s">
        <v>30</v>
      </c>
      <c r="D1404" s="1" t="s">
        <v>41</v>
      </c>
      <c r="E1404" s="1" t="s">
        <v>42</v>
      </c>
      <c r="F1404" s="47">
        <v>1071</v>
      </c>
      <c r="G1404" s="34">
        <v>952.02</v>
      </c>
      <c r="H1404" s="1" t="s">
        <v>216</v>
      </c>
      <c r="I1404" s="34">
        <v>7.5459999999999998E-3</v>
      </c>
      <c r="J1404" s="34">
        <v>702.32806000000005</v>
      </c>
      <c r="K1404" s="35" t="str">
        <f t="shared" si="105"/>
        <v>Strabrechtse Heide &amp; Beuven_H4010A</v>
      </c>
      <c r="L1404" s="36">
        <f>VLOOKUP(D1404,DATA!A:F,5,FALSE)</f>
        <v>1.3726988247862192E-2</v>
      </c>
      <c r="M1404" s="37">
        <f>VLOOKUP(D1404,DATA!A:F,6,FALSE)</f>
        <v>1285.5</v>
      </c>
      <c r="N1404" s="36">
        <f t="shared" si="106"/>
        <v>1.0174178076079137</v>
      </c>
      <c r="O1404" s="36">
        <f t="shared" si="107"/>
        <v>1.0175221287209595</v>
      </c>
      <c r="P1404" s="36">
        <f t="shared" si="108"/>
        <v>1.0432111304581326E-4</v>
      </c>
      <c r="Q1404" s="36">
        <f t="shared" si="109"/>
        <v>0</v>
      </c>
    </row>
    <row r="1405" spans="1:17" x14ac:dyDescent="0.3">
      <c r="A1405" s="29">
        <v>2328049</v>
      </c>
      <c r="B1405" s="1">
        <v>137</v>
      </c>
      <c r="C1405" s="1" t="s">
        <v>30</v>
      </c>
      <c r="D1405" s="1" t="s">
        <v>31</v>
      </c>
      <c r="E1405" s="1" t="s">
        <v>32</v>
      </c>
      <c r="F1405" s="47">
        <v>1786</v>
      </c>
      <c r="G1405" s="34">
        <v>1170.9000000000001</v>
      </c>
      <c r="H1405" s="1" t="s">
        <v>216</v>
      </c>
      <c r="I1405" s="34">
        <v>8.6379000000000004E-3</v>
      </c>
      <c r="J1405" s="34">
        <v>0.18734258000000001</v>
      </c>
      <c r="K1405" s="35" t="str">
        <f t="shared" si="105"/>
        <v>Strabrechtse Heide &amp; Beuven_Lg03</v>
      </c>
      <c r="L1405" s="36">
        <f>VLOOKUP(D1405,DATA!A:F,5,FALSE)</f>
        <v>6.9280917156857415E-3</v>
      </c>
      <c r="M1405" s="37">
        <f>VLOOKUP(D1405,DATA!A:F,6,FALSE)</f>
        <v>2211</v>
      </c>
      <c r="N1405" s="36">
        <f t="shared" si="106"/>
        <v>7.416374055218336E-2</v>
      </c>
      <c r="O1405" s="36">
        <f t="shared" si="107"/>
        <v>7.4168175660118282E-2</v>
      </c>
      <c r="P1405" s="36">
        <f t="shared" si="108"/>
        <v>4.4351079349219669E-6</v>
      </c>
      <c r="Q1405" s="36">
        <f t="shared" si="109"/>
        <v>0</v>
      </c>
    </row>
    <row r="1406" spans="1:17" x14ac:dyDescent="0.3">
      <c r="A1406" s="29">
        <v>2328050</v>
      </c>
      <c r="B1406" s="1">
        <v>137</v>
      </c>
      <c r="C1406" s="1" t="s">
        <v>30</v>
      </c>
      <c r="D1406" s="1" t="s">
        <v>31</v>
      </c>
      <c r="E1406" s="1" t="s">
        <v>32</v>
      </c>
      <c r="F1406" s="47">
        <v>1786</v>
      </c>
      <c r="G1406" s="34">
        <v>1231.02</v>
      </c>
      <c r="H1406" s="1" t="s">
        <v>216</v>
      </c>
      <c r="I1406" s="34">
        <v>8.8470000000000007E-3</v>
      </c>
      <c r="J1406" s="34">
        <v>558.39869999999996</v>
      </c>
      <c r="K1406" s="35" t="str">
        <f t="shared" si="105"/>
        <v>Strabrechtse Heide &amp; Beuven_Lg03</v>
      </c>
      <c r="L1406" s="36">
        <f>VLOOKUP(D1406,DATA!A:F,5,FALSE)</f>
        <v>6.9280917156857415E-3</v>
      </c>
      <c r="M1406" s="37">
        <f>VLOOKUP(D1406,DATA!A:F,6,FALSE)</f>
        <v>2211</v>
      </c>
      <c r="N1406" s="36">
        <f t="shared" si="106"/>
        <v>0.11243880575166325</v>
      </c>
      <c r="O1406" s="36">
        <f t="shared" si="107"/>
        <v>0.11244568990553976</v>
      </c>
      <c r="P1406" s="36">
        <f t="shared" si="108"/>
        <v>6.8841538765074262E-6</v>
      </c>
      <c r="Q1406" s="36">
        <f t="shared" si="109"/>
        <v>0</v>
      </c>
    </row>
    <row r="1407" spans="1:17" x14ac:dyDescent="0.3">
      <c r="A1407" s="29">
        <v>2328051</v>
      </c>
      <c r="B1407" s="1">
        <v>137</v>
      </c>
      <c r="C1407" s="1" t="s">
        <v>30</v>
      </c>
      <c r="D1407" s="1" t="s">
        <v>31</v>
      </c>
      <c r="E1407" s="1" t="s">
        <v>32</v>
      </c>
      <c r="F1407" s="47">
        <v>1786</v>
      </c>
      <c r="G1407" s="34">
        <v>1029.07</v>
      </c>
      <c r="H1407" s="1" t="s">
        <v>216</v>
      </c>
      <c r="I1407" s="34">
        <v>7.5192999999999996E-3</v>
      </c>
      <c r="J1407" s="34">
        <v>274.47649999999999</v>
      </c>
      <c r="K1407" s="35" t="str">
        <f t="shared" si="105"/>
        <v>Strabrechtse Heide &amp; Beuven_Lg03</v>
      </c>
      <c r="L1407" s="36">
        <f>VLOOKUP(D1407,DATA!A:F,5,FALSE)</f>
        <v>6.9280917156857415E-3</v>
      </c>
      <c r="M1407" s="37">
        <f>VLOOKUP(D1407,DATA!A:F,6,FALSE)</f>
        <v>2211</v>
      </c>
      <c r="N1407" s="36">
        <f t="shared" si="106"/>
        <v>2.7774775067694137E-2</v>
      </c>
      <c r="O1407" s="36">
        <f t="shared" si="107"/>
        <v>2.777622161371858E-2</v>
      </c>
      <c r="P1407" s="36">
        <f t="shared" si="108"/>
        <v>1.4465460244431072E-6</v>
      </c>
      <c r="Q1407" s="36">
        <f t="shared" si="109"/>
        <v>0</v>
      </c>
    </row>
    <row r="1408" spans="1:17" x14ac:dyDescent="0.3">
      <c r="A1408" s="29">
        <v>2328052</v>
      </c>
      <c r="B1408" s="1">
        <v>137</v>
      </c>
      <c r="C1408" s="1" t="s">
        <v>30</v>
      </c>
      <c r="D1408" s="1" t="s">
        <v>41</v>
      </c>
      <c r="E1408" s="1" t="s">
        <v>42</v>
      </c>
      <c r="F1408" s="47">
        <v>1071</v>
      </c>
      <c r="G1408" s="34">
        <v>977.6</v>
      </c>
      <c r="H1408" s="1" t="s">
        <v>216</v>
      </c>
      <c r="I1408" s="34">
        <v>6.9407000000000002E-3</v>
      </c>
      <c r="J1408" s="34">
        <v>54.866974999999996</v>
      </c>
      <c r="K1408" s="35" t="str">
        <f t="shared" si="105"/>
        <v>Strabrechtse Heide &amp; Beuven_H4010A</v>
      </c>
      <c r="L1408" s="36">
        <f>VLOOKUP(D1408,DATA!A:F,5,FALSE)</f>
        <v>1.3726988247862192E-2</v>
      </c>
      <c r="M1408" s="37">
        <f>VLOOKUP(D1408,DATA!A:F,6,FALSE)</f>
        <v>1285.5</v>
      </c>
      <c r="N1408" s="36">
        <f t="shared" si="106"/>
        <v>1.4392660057704068</v>
      </c>
      <c r="O1408" s="36">
        <f t="shared" si="107"/>
        <v>1.4394011643519304</v>
      </c>
      <c r="P1408" s="36">
        <f t="shared" si="108"/>
        <v>1.3515858152368665E-4</v>
      </c>
      <c r="Q1408" s="36">
        <f t="shared" si="109"/>
        <v>0</v>
      </c>
    </row>
    <row r="1409" spans="1:17" x14ac:dyDescent="0.3">
      <c r="A1409" s="29">
        <v>2328052</v>
      </c>
      <c r="B1409" s="1">
        <v>137</v>
      </c>
      <c r="C1409" s="1" t="s">
        <v>30</v>
      </c>
      <c r="D1409" s="1" t="s">
        <v>31</v>
      </c>
      <c r="E1409" s="1" t="s">
        <v>32</v>
      </c>
      <c r="F1409" s="47">
        <v>1786</v>
      </c>
      <c r="G1409" s="34">
        <v>977.6</v>
      </c>
      <c r="H1409" s="1" t="s">
        <v>216</v>
      </c>
      <c r="I1409" s="34">
        <v>6.9407000000000002E-3</v>
      </c>
      <c r="J1409" s="34">
        <v>73.611144999999993</v>
      </c>
      <c r="K1409" s="35" t="str">
        <f t="shared" si="105"/>
        <v>Strabrechtse Heide &amp; Beuven_Lg03</v>
      </c>
      <c r="L1409" s="36">
        <f>VLOOKUP(D1409,DATA!A:F,5,FALSE)</f>
        <v>6.9280917156857415E-3</v>
      </c>
      <c r="M1409" s="37">
        <f>VLOOKUP(D1409,DATA!A:F,6,FALSE)</f>
        <v>2211</v>
      </c>
      <c r="N1409" s="36">
        <f t="shared" si="106"/>
        <v>1.9445635861274461E-2</v>
      </c>
      <c r="O1409" s="36">
        <f t="shared" si="107"/>
        <v>1.944657076099195E-2</v>
      </c>
      <c r="P1409" s="36">
        <f t="shared" si="108"/>
        <v>9.348997174890572E-7</v>
      </c>
      <c r="Q1409" s="36">
        <f t="shared" si="109"/>
        <v>0</v>
      </c>
    </row>
    <row r="1410" spans="1:17" x14ac:dyDescent="0.3">
      <c r="A1410" s="29">
        <v>2328053</v>
      </c>
      <c r="B1410" s="1">
        <v>137</v>
      </c>
      <c r="C1410" s="1" t="s">
        <v>30</v>
      </c>
      <c r="D1410" s="1" t="s">
        <v>31</v>
      </c>
      <c r="E1410" s="1" t="s">
        <v>32</v>
      </c>
      <c r="F1410" s="47">
        <v>1786</v>
      </c>
      <c r="G1410" s="34">
        <v>1026.17</v>
      </c>
      <c r="H1410" s="1" t="s">
        <v>216</v>
      </c>
      <c r="I1410" s="34">
        <v>7.3007000000000002E-3</v>
      </c>
      <c r="J1410" s="34">
        <v>8.1707689999999999</v>
      </c>
      <c r="K1410" s="35" t="str">
        <f t="shared" si="105"/>
        <v>Strabrechtse Heide &amp; Beuven_Lg03</v>
      </c>
      <c r="L1410" s="36">
        <f>VLOOKUP(D1410,DATA!A:F,5,FALSE)</f>
        <v>6.9280917156857415E-3</v>
      </c>
      <c r="M1410" s="37">
        <f>VLOOKUP(D1410,DATA!A:F,6,FALSE)</f>
        <v>2211</v>
      </c>
      <c r="N1410" s="36">
        <f t="shared" si="106"/>
        <v>2.7222458039161526E-2</v>
      </c>
      <c r="O1410" s="36">
        <f t="shared" si="107"/>
        <v>2.7223834608854771E-2</v>
      </c>
      <c r="P1410" s="36">
        <f t="shared" si="108"/>
        <v>1.3765696932448168E-6</v>
      </c>
      <c r="Q1410" s="36">
        <f t="shared" si="109"/>
        <v>0</v>
      </c>
    </row>
    <row r="1411" spans="1:17" x14ac:dyDescent="0.3">
      <c r="A1411" s="29">
        <v>2329559</v>
      </c>
      <c r="B1411" s="1">
        <v>137</v>
      </c>
      <c r="C1411" s="1" t="s">
        <v>30</v>
      </c>
      <c r="D1411" s="1" t="s">
        <v>41</v>
      </c>
      <c r="E1411" s="1" t="s">
        <v>42</v>
      </c>
      <c r="F1411" s="47">
        <v>1071</v>
      </c>
      <c r="G1411" s="34">
        <v>938.93</v>
      </c>
      <c r="H1411" s="1" t="s">
        <v>216</v>
      </c>
      <c r="I1411" s="34">
        <v>8.8248000000000007E-3</v>
      </c>
      <c r="J1411" s="34">
        <v>6336.8779999999997</v>
      </c>
      <c r="K1411" s="35" t="str">
        <f t="shared" ref="K1411:K1474" si="110">_xlfn.CONCAT(C1411,"_",D1411)</f>
        <v>Strabrechtse Heide &amp; Beuven_H4010A</v>
      </c>
      <c r="L1411" s="36">
        <f>VLOOKUP(D1411,DATA!A:F,5,FALSE)</f>
        <v>1.3726988247862192E-2</v>
      </c>
      <c r="M1411" s="37">
        <f>VLOOKUP(D1411,DATA!A:F,6,FALSE)</f>
        <v>1285.5</v>
      </c>
      <c r="N1411" s="36">
        <f t="shared" ref="N1411:N1474" si="111">100/(1+EXP(-L1411*(G1411-M1411)))</f>
        <v>0.85151028983853416</v>
      </c>
      <c r="O1411" s="36">
        <f t="shared" ref="O1411:O1474" si="112">100/(1+EXP(-L1411*((G1411+I1411)-M1411)))</f>
        <v>0.85161256778367755</v>
      </c>
      <c r="P1411" s="36">
        <f t="shared" ref="P1411:P1474" si="113">O1411-N1411</f>
        <v>1.0227794514339195E-4</v>
      </c>
      <c r="Q1411" s="36">
        <f t="shared" ref="Q1411:Q1474" si="114">IF(AND(H1411&lt;&gt;"below",I1411&gt;=0.005),J1411*P1411/100,0)</f>
        <v>0</v>
      </c>
    </row>
    <row r="1412" spans="1:17" x14ac:dyDescent="0.3">
      <c r="A1412" s="29">
        <v>2329560</v>
      </c>
      <c r="B1412" s="1">
        <v>137</v>
      </c>
      <c r="C1412" s="1" t="s">
        <v>30</v>
      </c>
      <c r="D1412" s="1" t="s">
        <v>41</v>
      </c>
      <c r="E1412" s="1" t="s">
        <v>42</v>
      </c>
      <c r="F1412" s="47">
        <v>1071</v>
      </c>
      <c r="G1412" s="34">
        <v>935.8</v>
      </c>
      <c r="H1412" s="1" t="s">
        <v>216</v>
      </c>
      <c r="I1412" s="34">
        <v>8.7194000000000004E-3</v>
      </c>
      <c r="J1412" s="34">
        <v>2257.0949999999998</v>
      </c>
      <c r="K1412" s="35" t="str">
        <f t="shared" si="110"/>
        <v>Strabrechtse Heide &amp; Beuven_H4010A</v>
      </c>
      <c r="L1412" s="36">
        <f>VLOOKUP(D1412,DATA!A:F,5,FALSE)</f>
        <v>1.3726988247862192E-2</v>
      </c>
      <c r="M1412" s="37">
        <f>VLOOKUP(D1412,DATA!A:F,6,FALSE)</f>
        <v>1285.5</v>
      </c>
      <c r="N1412" s="36">
        <f t="shared" si="111"/>
        <v>0.81599178093607627</v>
      </c>
      <c r="O1412" s="36">
        <f t="shared" si="112"/>
        <v>0.81608865663953534</v>
      </c>
      <c r="P1412" s="36">
        <f t="shared" si="113"/>
        <v>9.6875703459065043E-5</v>
      </c>
      <c r="Q1412" s="36">
        <f t="shared" si="114"/>
        <v>0</v>
      </c>
    </row>
    <row r="1413" spans="1:17" x14ac:dyDescent="0.3">
      <c r="A1413" s="29">
        <v>2329561</v>
      </c>
      <c r="B1413" s="1">
        <v>137</v>
      </c>
      <c r="C1413" s="1" t="s">
        <v>30</v>
      </c>
      <c r="D1413" s="1" t="s">
        <v>41</v>
      </c>
      <c r="E1413" s="1" t="s">
        <v>42</v>
      </c>
      <c r="F1413" s="47">
        <v>1071</v>
      </c>
      <c r="G1413" s="34">
        <v>933.68</v>
      </c>
      <c r="H1413" s="1" t="s">
        <v>216</v>
      </c>
      <c r="I1413" s="34">
        <v>8.6259000000000006E-3</v>
      </c>
      <c r="J1413" s="34">
        <v>5204.0069999999996</v>
      </c>
      <c r="K1413" s="35" t="str">
        <f t="shared" si="110"/>
        <v>Strabrechtse Heide &amp; Beuven_H4010A</v>
      </c>
      <c r="L1413" s="36">
        <f>VLOOKUP(D1413,DATA!A:F,5,FALSE)</f>
        <v>1.3726988247862192E-2</v>
      </c>
      <c r="M1413" s="37">
        <f>VLOOKUP(D1413,DATA!A:F,6,FALSE)</f>
        <v>1285.5</v>
      </c>
      <c r="N1413" s="36">
        <f t="shared" si="111"/>
        <v>0.79277316685485832</v>
      </c>
      <c r="O1413" s="36">
        <f t="shared" si="112"/>
        <v>0.79286629849198076</v>
      </c>
      <c r="P1413" s="36">
        <f t="shared" si="113"/>
        <v>9.3131637122434441E-5</v>
      </c>
      <c r="Q1413" s="36">
        <f t="shared" si="114"/>
        <v>0</v>
      </c>
    </row>
    <row r="1414" spans="1:17" x14ac:dyDescent="0.3">
      <c r="A1414" s="29">
        <v>2329561</v>
      </c>
      <c r="B1414" s="1">
        <v>137</v>
      </c>
      <c r="C1414" s="1" t="s">
        <v>30</v>
      </c>
      <c r="D1414" s="1" t="s">
        <v>43</v>
      </c>
      <c r="E1414" s="1" t="s">
        <v>44</v>
      </c>
      <c r="F1414" s="47">
        <v>1071</v>
      </c>
      <c r="G1414" s="34">
        <v>933.68</v>
      </c>
      <c r="H1414" s="1" t="s">
        <v>216</v>
      </c>
      <c r="I1414" s="34">
        <v>8.6259000000000006E-3</v>
      </c>
      <c r="J1414" s="34">
        <v>2505.0084999999999</v>
      </c>
      <c r="K1414" s="35" t="str">
        <f t="shared" si="110"/>
        <v>Strabrechtse Heide &amp; Beuven_H7150</v>
      </c>
      <c r="L1414" s="36">
        <f>VLOOKUP(D1414,DATA!A:F,5,FALSE)</f>
        <v>1.3726988247862192E-2</v>
      </c>
      <c r="M1414" s="37">
        <f>VLOOKUP(D1414,DATA!A:F,6,FALSE)</f>
        <v>1285.5</v>
      </c>
      <c r="N1414" s="36">
        <f t="shared" si="111"/>
        <v>0.79277316685485832</v>
      </c>
      <c r="O1414" s="36">
        <f t="shared" si="112"/>
        <v>0.79286629849198076</v>
      </c>
      <c r="P1414" s="36">
        <f t="shared" si="113"/>
        <v>9.3131637122434441E-5</v>
      </c>
      <c r="Q1414" s="36">
        <f t="shared" si="114"/>
        <v>0</v>
      </c>
    </row>
    <row r="1415" spans="1:17" x14ac:dyDescent="0.3">
      <c r="A1415" s="29">
        <v>2329562</v>
      </c>
      <c r="B1415" s="1">
        <v>137</v>
      </c>
      <c r="C1415" s="1" t="s">
        <v>30</v>
      </c>
      <c r="D1415" s="1" t="s">
        <v>41</v>
      </c>
      <c r="E1415" s="1" t="s">
        <v>42</v>
      </c>
      <c r="F1415" s="47">
        <v>1071</v>
      </c>
      <c r="G1415" s="34">
        <v>924.83</v>
      </c>
      <c r="H1415" s="1" t="s">
        <v>216</v>
      </c>
      <c r="I1415" s="34">
        <v>8.4836000000000009E-3</v>
      </c>
      <c r="J1415" s="34">
        <v>723.57510000000002</v>
      </c>
      <c r="K1415" s="35" t="str">
        <f t="shared" si="110"/>
        <v>Strabrechtse Heide &amp; Beuven_H4010A</v>
      </c>
      <c r="L1415" s="36">
        <f>VLOOKUP(D1415,DATA!A:F,5,FALSE)</f>
        <v>1.3726988247862192E-2</v>
      </c>
      <c r="M1415" s="37">
        <f>VLOOKUP(D1415,DATA!A:F,6,FALSE)</f>
        <v>1285.5</v>
      </c>
      <c r="N1415" s="36">
        <f t="shared" si="111"/>
        <v>0.70272145635482519</v>
      </c>
      <c r="O1415" s="36">
        <f t="shared" si="112"/>
        <v>0.70280272086797591</v>
      </c>
      <c r="P1415" s="36">
        <f t="shared" si="113"/>
        <v>8.1264513150713924E-5</v>
      </c>
      <c r="Q1415" s="36">
        <f t="shared" si="114"/>
        <v>0</v>
      </c>
    </row>
    <row r="1416" spans="1:17" x14ac:dyDescent="0.3">
      <c r="A1416" s="29">
        <v>2329563</v>
      </c>
      <c r="B1416" s="1">
        <v>137</v>
      </c>
      <c r="C1416" s="1" t="s">
        <v>30</v>
      </c>
      <c r="D1416" s="1" t="s">
        <v>41</v>
      </c>
      <c r="E1416" s="1" t="s">
        <v>42</v>
      </c>
      <c r="F1416" s="47">
        <v>1071</v>
      </c>
      <c r="G1416" s="34">
        <v>924.01</v>
      </c>
      <c r="H1416" s="1" t="s">
        <v>216</v>
      </c>
      <c r="I1416" s="34">
        <v>8.4311000000000004E-3</v>
      </c>
      <c r="J1416" s="34">
        <v>647.66721193068997</v>
      </c>
      <c r="K1416" s="35" t="str">
        <f t="shared" si="110"/>
        <v>Strabrechtse Heide &amp; Beuven_H4010A</v>
      </c>
      <c r="L1416" s="36">
        <f>VLOOKUP(D1416,DATA!A:F,5,FALSE)</f>
        <v>1.3726988247862192E-2</v>
      </c>
      <c r="M1416" s="37">
        <f>VLOOKUP(D1416,DATA!A:F,6,FALSE)</f>
        <v>1285.5</v>
      </c>
      <c r="N1416" s="36">
        <f t="shared" si="111"/>
        <v>0.69491054173796374</v>
      </c>
      <c r="O1416" s="36">
        <f t="shared" si="112"/>
        <v>0.69499041192315281</v>
      </c>
      <c r="P1416" s="36">
        <f t="shared" si="113"/>
        <v>7.9870185189068188E-5</v>
      </c>
      <c r="Q1416" s="36">
        <f t="shared" si="114"/>
        <v>0</v>
      </c>
    </row>
    <row r="1417" spans="1:17" x14ac:dyDescent="0.3">
      <c r="A1417" s="29">
        <v>2329564</v>
      </c>
      <c r="B1417" s="1">
        <v>137</v>
      </c>
      <c r="C1417" s="1" t="s">
        <v>30</v>
      </c>
      <c r="D1417" s="1" t="s">
        <v>43</v>
      </c>
      <c r="E1417" s="1" t="s">
        <v>44</v>
      </c>
      <c r="F1417" s="47">
        <v>1071</v>
      </c>
      <c r="G1417" s="34">
        <v>917.53</v>
      </c>
      <c r="H1417" s="1" t="s">
        <v>216</v>
      </c>
      <c r="I1417" s="34">
        <v>8.3187000000000001E-3</v>
      </c>
      <c r="J1417" s="34">
        <v>359.81765999999999</v>
      </c>
      <c r="K1417" s="35" t="str">
        <f t="shared" si="110"/>
        <v>Strabrechtse Heide &amp; Beuven_H7150</v>
      </c>
      <c r="L1417" s="36">
        <f>VLOOKUP(D1417,DATA!A:F,5,FALSE)</f>
        <v>1.3726988247862192E-2</v>
      </c>
      <c r="M1417" s="37">
        <f>VLOOKUP(D1417,DATA!A:F,6,FALSE)</f>
        <v>1285.5</v>
      </c>
      <c r="N1417" s="36">
        <f t="shared" si="111"/>
        <v>0.63614329610678888</v>
      </c>
      <c r="O1417" s="36">
        <f t="shared" si="112"/>
        <v>0.63621547971712156</v>
      </c>
      <c r="P1417" s="36">
        <f t="shared" si="113"/>
        <v>7.2183610332676729E-5</v>
      </c>
      <c r="Q1417" s="36">
        <f t="shared" si="114"/>
        <v>0</v>
      </c>
    </row>
    <row r="1418" spans="1:17" x14ac:dyDescent="0.3">
      <c r="A1418" s="29">
        <v>2329565</v>
      </c>
      <c r="B1418" s="1">
        <v>137</v>
      </c>
      <c r="C1418" s="1" t="s">
        <v>30</v>
      </c>
      <c r="D1418" s="1" t="s">
        <v>41</v>
      </c>
      <c r="E1418" s="1" t="s">
        <v>42</v>
      </c>
      <c r="F1418" s="47">
        <v>1071</v>
      </c>
      <c r="G1418" s="34">
        <v>923.59</v>
      </c>
      <c r="H1418" s="1" t="s">
        <v>216</v>
      </c>
      <c r="I1418" s="34">
        <v>8.2941000000000004E-3</v>
      </c>
      <c r="J1418" s="34">
        <v>1820.7806</v>
      </c>
      <c r="K1418" s="35" t="str">
        <f t="shared" si="110"/>
        <v>Strabrechtse Heide &amp; Beuven_H4010A</v>
      </c>
      <c r="L1418" s="36">
        <f>VLOOKUP(D1418,DATA!A:F,5,FALSE)</f>
        <v>1.3726988247862192E-2</v>
      </c>
      <c r="M1418" s="37">
        <f>VLOOKUP(D1418,DATA!A:F,6,FALSE)</f>
        <v>1285.5</v>
      </c>
      <c r="N1418" s="36">
        <f t="shared" si="111"/>
        <v>0.69094327881133444</v>
      </c>
      <c r="O1418" s="36">
        <f t="shared" si="112"/>
        <v>0.69102140563427639</v>
      </c>
      <c r="P1418" s="36">
        <f t="shared" si="113"/>
        <v>7.8126822941948504E-5</v>
      </c>
      <c r="Q1418" s="36">
        <f t="shared" si="114"/>
        <v>0</v>
      </c>
    </row>
    <row r="1419" spans="1:17" x14ac:dyDescent="0.3">
      <c r="A1419" s="29">
        <v>2329566</v>
      </c>
      <c r="B1419" s="1">
        <v>137</v>
      </c>
      <c r="C1419" s="1" t="s">
        <v>30</v>
      </c>
      <c r="D1419" s="1" t="s">
        <v>28</v>
      </c>
      <c r="E1419" s="1" t="s">
        <v>29</v>
      </c>
      <c r="F1419" s="47">
        <v>1786</v>
      </c>
      <c r="G1419" s="34">
        <v>912.4</v>
      </c>
      <c r="H1419" s="1" t="s">
        <v>216</v>
      </c>
      <c r="I1419" s="34">
        <v>7.8656000000000004E-3</v>
      </c>
      <c r="J1419" s="34">
        <v>585.41750000000002</v>
      </c>
      <c r="K1419" s="35" t="str">
        <f t="shared" si="110"/>
        <v>Strabrechtse Heide &amp; Beuven_H91D0</v>
      </c>
      <c r="L1419" s="36">
        <f>VLOOKUP(D1419,DATA!A:F,5,FALSE)</f>
        <v>6.9280917156857415E-3</v>
      </c>
      <c r="M1419" s="37">
        <f>VLOOKUP(D1419,DATA!A:F,6,FALSE)</f>
        <v>2211</v>
      </c>
      <c r="N1419" s="36">
        <f t="shared" si="111"/>
        <v>1.2378755878747132E-2</v>
      </c>
      <c r="O1419" s="36">
        <f t="shared" si="112"/>
        <v>1.2379430376566884E-2</v>
      </c>
      <c r="P1419" s="36">
        <f t="shared" si="113"/>
        <v>6.7449781975155443E-7</v>
      </c>
      <c r="Q1419" s="36">
        <f t="shared" si="114"/>
        <v>0</v>
      </c>
    </row>
    <row r="1420" spans="1:17" x14ac:dyDescent="0.3">
      <c r="A1420" s="29">
        <v>2329566</v>
      </c>
      <c r="B1420" s="1">
        <v>137</v>
      </c>
      <c r="C1420" s="1" t="s">
        <v>30</v>
      </c>
      <c r="D1420" s="1" t="s">
        <v>31</v>
      </c>
      <c r="E1420" s="1" t="s">
        <v>32</v>
      </c>
      <c r="F1420" s="47">
        <v>1786</v>
      </c>
      <c r="G1420" s="34">
        <v>912.4</v>
      </c>
      <c r="H1420" s="1" t="s">
        <v>216</v>
      </c>
      <c r="I1420" s="34">
        <v>7.8656000000000004E-3</v>
      </c>
      <c r="J1420" s="34">
        <v>388.49119999999999</v>
      </c>
      <c r="K1420" s="35" t="str">
        <f t="shared" si="110"/>
        <v>Strabrechtse Heide &amp; Beuven_Lg03</v>
      </c>
      <c r="L1420" s="36">
        <f>VLOOKUP(D1420,DATA!A:F,5,FALSE)</f>
        <v>6.9280917156857415E-3</v>
      </c>
      <c r="M1420" s="37">
        <f>VLOOKUP(D1420,DATA!A:F,6,FALSE)</f>
        <v>2211</v>
      </c>
      <c r="N1420" s="36">
        <f t="shared" si="111"/>
        <v>1.2378755878747132E-2</v>
      </c>
      <c r="O1420" s="36">
        <f t="shared" si="112"/>
        <v>1.2379430376566884E-2</v>
      </c>
      <c r="P1420" s="36">
        <f t="shared" si="113"/>
        <v>6.7449781975155443E-7</v>
      </c>
      <c r="Q1420" s="36">
        <f t="shared" si="114"/>
        <v>0</v>
      </c>
    </row>
    <row r="1421" spans="1:17" x14ac:dyDescent="0.3">
      <c r="A1421" s="29">
        <v>2329567</v>
      </c>
      <c r="B1421" s="1">
        <v>137</v>
      </c>
      <c r="C1421" s="1" t="s">
        <v>30</v>
      </c>
      <c r="D1421" s="1" t="s">
        <v>41</v>
      </c>
      <c r="E1421" s="1" t="s">
        <v>42</v>
      </c>
      <c r="F1421" s="47">
        <v>1071</v>
      </c>
      <c r="G1421" s="34">
        <v>968.01</v>
      </c>
      <c r="H1421" s="1" t="s">
        <v>216</v>
      </c>
      <c r="I1421" s="34">
        <v>8.4238000000000004E-3</v>
      </c>
      <c r="J1421" s="34">
        <v>6378.7524000000003</v>
      </c>
      <c r="K1421" s="35" t="str">
        <f t="shared" si="110"/>
        <v>Strabrechtse Heide &amp; Beuven_H4010A</v>
      </c>
      <c r="L1421" s="36">
        <f>VLOOKUP(D1421,DATA!A:F,5,FALSE)</f>
        <v>1.3726988247862192E-2</v>
      </c>
      <c r="M1421" s="37">
        <f>VLOOKUP(D1421,DATA!A:F,6,FALSE)</f>
        <v>1285.5</v>
      </c>
      <c r="N1421" s="36">
        <f t="shared" si="111"/>
        <v>1.2639835599483069</v>
      </c>
      <c r="O1421" s="36">
        <f t="shared" si="112"/>
        <v>1.2641278793802113</v>
      </c>
      <c r="P1421" s="36">
        <f t="shared" si="113"/>
        <v>1.4431943190440499E-4</v>
      </c>
      <c r="Q1421" s="36">
        <f t="shared" si="114"/>
        <v>0</v>
      </c>
    </row>
    <row r="1422" spans="1:17" x14ac:dyDescent="0.3">
      <c r="A1422" s="29">
        <v>2329567</v>
      </c>
      <c r="B1422" s="1">
        <v>137</v>
      </c>
      <c r="C1422" s="1" t="s">
        <v>30</v>
      </c>
      <c r="D1422" s="1" t="s">
        <v>43</v>
      </c>
      <c r="E1422" s="1" t="s">
        <v>44</v>
      </c>
      <c r="F1422" s="47">
        <v>1071</v>
      </c>
      <c r="G1422" s="34">
        <v>968.01</v>
      </c>
      <c r="H1422" s="1" t="s">
        <v>216</v>
      </c>
      <c r="I1422" s="34">
        <v>8.4238000000000004E-3</v>
      </c>
      <c r="J1422" s="34">
        <v>3050.3074356684501</v>
      </c>
      <c r="K1422" s="35" t="str">
        <f t="shared" si="110"/>
        <v>Strabrechtse Heide &amp; Beuven_H7150</v>
      </c>
      <c r="L1422" s="36">
        <f>VLOOKUP(D1422,DATA!A:F,5,FALSE)</f>
        <v>1.3726988247862192E-2</v>
      </c>
      <c r="M1422" s="37">
        <f>VLOOKUP(D1422,DATA!A:F,6,FALSE)</f>
        <v>1285.5</v>
      </c>
      <c r="N1422" s="36">
        <f t="shared" si="111"/>
        <v>1.2639835599483069</v>
      </c>
      <c r="O1422" s="36">
        <f t="shared" si="112"/>
        <v>1.2641278793802113</v>
      </c>
      <c r="P1422" s="36">
        <f t="shared" si="113"/>
        <v>1.4431943190440499E-4</v>
      </c>
      <c r="Q1422" s="36">
        <f t="shared" si="114"/>
        <v>0</v>
      </c>
    </row>
    <row r="1423" spans="1:17" x14ac:dyDescent="0.3">
      <c r="A1423" s="29">
        <v>2329568</v>
      </c>
      <c r="B1423" s="1">
        <v>137</v>
      </c>
      <c r="C1423" s="1" t="s">
        <v>30</v>
      </c>
      <c r="D1423" s="1" t="s">
        <v>41</v>
      </c>
      <c r="E1423" s="1" t="s">
        <v>42</v>
      </c>
      <c r="F1423" s="47">
        <v>1071</v>
      </c>
      <c r="G1423" s="34">
        <v>943.32</v>
      </c>
      <c r="H1423" s="1" t="s">
        <v>216</v>
      </c>
      <c r="I1423" s="34">
        <v>8.2503000000000003E-3</v>
      </c>
      <c r="J1423" s="34">
        <v>5045.1059999999998</v>
      </c>
      <c r="K1423" s="35" t="str">
        <f t="shared" si="110"/>
        <v>Strabrechtse Heide &amp; Beuven_H4010A</v>
      </c>
      <c r="L1423" s="36">
        <f>VLOOKUP(D1423,DATA!A:F,5,FALSE)</f>
        <v>1.3726988247862192E-2</v>
      </c>
      <c r="M1423" s="37">
        <f>VLOOKUP(D1423,DATA!A:F,6,FALSE)</f>
        <v>1285.5</v>
      </c>
      <c r="N1423" s="36">
        <f t="shared" si="111"/>
        <v>0.90392310286038946</v>
      </c>
      <c r="O1423" s="36">
        <f t="shared" si="112"/>
        <v>0.90402455403941528</v>
      </c>
      <c r="P1423" s="36">
        <f t="shared" si="113"/>
        <v>1.0145117902582435E-4</v>
      </c>
      <c r="Q1423" s="36">
        <f t="shared" si="114"/>
        <v>0</v>
      </c>
    </row>
    <row r="1424" spans="1:17" x14ac:dyDescent="0.3">
      <c r="A1424" s="29">
        <v>2329569</v>
      </c>
      <c r="B1424" s="1">
        <v>137</v>
      </c>
      <c r="C1424" s="1" t="s">
        <v>30</v>
      </c>
      <c r="D1424" s="1" t="s">
        <v>31</v>
      </c>
      <c r="E1424" s="1" t="s">
        <v>32</v>
      </c>
      <c r="F1424" s="47">
        <v>1786</v>
      </c>
      <c r="G1424" s="34">
        <v>1038.48</v>
      </c>
      <c r="H1424" s="1" t="s">
        <v>216</v>
      </c>
      <c r="I1424" s="34">
        <v>8.7554E-3</v>
      </c>
      <c r="J1424" s="34">
        <v>745.5086</v>
      </c>
      <c r="K1424" s="35" t="str">
        <f t="shared" si="110"/>
        <v>Strabrechtse Heide &amp; Beuven_Lg03</v>
      </c>
      <c r="L1424" s="36">
        <f>VLOOKUP(D1424,DATA!A:F,5,FALSE)</f>
        <v>6.9280917156857415E-3</v>
      </c>
      <c r="M1424" s="37">
        <f>VLOOKUP(D1424,DATA!A:F,6,FALSE)</f>
        <v>2211</v>
      </c>
      <c r="N1424" s="36">
        <f t="shared" si="111"/>
        <v>2.9645278444928438E-2</v>
      </c>
      <c r="O1424" s="36">
        <f t="shared" si="112"/>
        <v>2.9647076195979671E-2</v>
      </c>
      <c r="P1424" s="36">
        <f t="shared" si="113"/>
        <v>1.7977510512329209E-6</v>
      </c>
      <c r="Q1424" s="36">
        <f t="shared" si="114"/>
        <v>0</v>
      </c>
    </row>
    <row r="1425" spans="1:17" x14ac:dyDescent="0.3">
      <c r="A1425" s="29">
        <v>2329571</v>
      </c>
      <c r="B1425" s="1">
        <v>137</v>
      </c>
      <c r="C1425" s="1" t="s">
        <v>30</v>
      </c>
      <c r="D1425" s="1" t="s">
        <v>41</v>
      </c>
      <c r="E1425" s="1" t="s">
        <v>42</v>
      </c>
      <c r="F1425" s="47">
        <v>1071</v>
      </c>
      <c r="G1425" s="34">
        <v>949.34</v>
      </c>
      <c r="H1425" s="1" t="s">
        <v>216</v>
      </c>
      <c r="I1425" s="34">
        <v>8.0170999999999992E-3</v>
      </c>
      <c r="J1425" s="34">
        <v>3441.9839901202799</v>
      </c>
      <c r="K1425" s="35" t="str">
        <f t="shared" si="110"/>
        <v>Strabrechtse Heide &amp; Beuven_H4010A</v>
      </c>
      <c r="L1425" s="36">
        <f>VLOOKUP(D1425,DATA!A:F,5,FALSE)</f>
        <v>1.3726988247862192E-2</v>
      </c>
      <c r="M1425" s="37">
        <f>VLOOKUP(D1425,DATA!A:F,6,FALSE)</f>
        <v>1285.5</v>
      </c>
      <c r="N1425" s="36">
        <f t="shared" si="111"/>
        <v>0.98102933690252525</v>
      </c>
      <c r="O1425" s="36">
        <f t="shared" si="112"/>
        <v>0.98113624642587871</v>
      </c>
      <c r="P1425" s="36">
        <f t="shared" si="113"/>
        <v>1.0690952335346005E-4</v>
      </c>
      <c r="Q1425" s="36">
        <f t="shared" si="114"/>
        <v>0</v>
      </c>
    </row>
    <row r="1426" spans="1:17" x14ac:dyDescent="0.3">
      <c r="A1426" s="29">
        <v>2329572</v>
      </c>
      <c r="B1426" s="1">
        <v>137</v>
      </c>
      <c r="C1426" s="1" t="s">
        <v>30</v>
      </c>
      <c r="D1426" s="1" t="s">
        <v>41</v>
      </c>
      <c r="E1426" s="1" t="s">
        <v>42</v>
      </c>
      <c r="F1426" s="47">
        <v>1071</v>
      </c>
      <c r="G1426" s="34">
        <v>960.35</v>
      </c>
      <c r="H1426" s="1" t="s">
        <v>216</v>
      </c>
      <c r="I1426" s="34">
        <v>7.9923000000000008E-3</v>
      </c>
      <c r="J1426" s="34">
        <v>2689.1745486074501</v>
      </c>
      <c r="K1426" s="35" t="str">
        <f t="shared" si="110"/>
        <v>Strabrechtse Heide &amp; Beuven_H4010A</v>
      </c>
      <c r="L1426" s="36">
        <f>VLOOKUP(D1426,DATA!A:F,5,FALSE)</f>
        <v>1.3726988247862192E-2</v>
      </c>
      <c r="M1426" s="37">
        <f>VLOOKUP(D1426,DATA!A:F,6,FALSE)</f>
        <v>1285.5</v>
      </c>
      <c r="N1426" s="36">
        <f t="shared" si="111"/>
        <v>1.1392634189018669</v>
      </c>
      <c r="O1426" s="36">
        <f t="shared" si="112"/>
        <v>1.1393869904006886</v>
      </c>
      <c r="P1426" s="36">
        <f t="shared" si="113"/>
        <v>1.2357149882169516E-4</v>
      </c>
      <c r="Q1426" s="36">
        <f t="shared" si="114"/>
        <v>0</v>
      </c>
    </row>
    <row r="1427" spans="1:17" x14ac:dyDescent="0.3">
      <c r="A1427" s="29">
        <v>2329574</v>
      </c>
      <c r="B1427" s="1">
        <v>137</v>
      </c>
      <c r="C1427" s="1" t="s">
        <v>30</v>
      </c>
      <c r="D1427" s="1" t="s">
        <v>41</v>
      </c>
      <c r="E1427" s="1" t="s">
        <v>42</v>
      </c>
      <c r="F1427" s="47">
        <v>1071</v>
      </c>
      <c r="G1427" s="34">
        <v>968.69</v>
      </c>
      <c r="H1427" s="1" t="s">
        <v>216</v>
      </c>
      <c r="I1427" s="34">
        <v>7.8015000000000003E-3</v>
      </c>
      <c r="J1427" s="34">
        <v>655.23540000000003</v>
      </c>
      <c r="K1427" s="35" t="str">
        <f t="shared" si="110"/>
        <v>Strabrechtse Heide &amp; Beuven_H4010A</v>
      </c>
      <c r="L1427" s="36">
        <f>VLOOKUP(D1427,DATA!A:F,5,FALSE)</f>
        <v>1.3726988247862192E-2</v>
      </c>
      <c r="M1427" s="37">
        <f>VLOOKUP(D1427,DATA!A:F,6,FALSE)</f>
        <v>1285.5</v>
      </c>
      <c r="N1427" s="36">
        <f t="shared" si="111"/>
        <v>1.2756860486308141</v>
      </c>
      <c r="O1427" s="36">
        <f t="shared" si="112"/>
        <v>1.2758209275156212</v>
      </c>
      <c r="P1427" s="36">
        <f t="shared" si="113"/>
        <v>1.3487888480701038E-4</v>
      </c>
      <c r="Q1427" s="36">
        <f t="shared" si="114"/>
        <v>0</v>
      </c>
    </row>
    <row r="1428" spans="1:17" x14ac:dyDescent="0.3">
      <c r="A1428" s="29">
        <v>2329575</v>
      </c>
      <c r="B1428" s="1">
        <v>137</v>
      </c>
      <c r="C1428" s="1" t="s">
        <v>30</v>
      </c>
      <c r="D1428" s="1" t="s">
        <v>31</v>
      </c>
      <c r="E1428" s="1" t="s">
        <v>32</v>
      </c>
      <c r="F1428" s="47">
        <v>1786</v>
      </c>
      <c r="G1428" s="34">
        <v>1026.2</v>
      </c>
      <c r="H1428" s="1" t="s">
        <v>216</v>
      </c>
      <c r="I1428" s="34">
        <v>7.9971999999999994E-3</v>
      </c>
      <c r="J1428" s="34">
        <v>542.79192999999998</v>
      </c>
      <c r="K1428" s="35" t="str">
        <f t="shared" si="110"/>
        <v>Strabrechtse Heide &amp; Beuven_Lg03</v>
      </c>
      <c r="L1428" s="36">
        <f>VLOOKUP(D1428,DATA!A:F,5,FALSE)</f>
        <v>6.9280917156857415E-3</v>
      </c>
      <c r="M1428" s="37">
        <f>VLOOKUP(D1428,DATA!A:F,6,FALSE)</f>
        <v>2211</v>
      </c>
      <c r="N1428" s="36">
        <f t="shared" si="111"/>
        <v>2.7228115077044771E-2</v>
      </c>
      <c r="O1428" s="36">
        <f t="shared" si="112"/>
        <v>2.722962329088368E-2</v>
      </c>
      <c r="P1428" s="36">
        <f t="shared" si="113"/>
        <v>1.5082138389091448E-6</v>
      </c>
      <c r="Q1428" s="36">
        <f t="shared" si="114"/>
        <v>0</v>
      </c>
    </row>
    <row r="1429" spans="1:17" x14ac:dyDescent="0.3">
      <c r="A1429" s="29">
        <v>2329576</v>
      </c>
      <c r="B1429" s="1">
        <v>137</v>
      </c>
      <c r="C1429" s="1" t="s">
        <v>30</v>
      </c>
      <c r="D1429" s="1" t="s">
        <v>31</v>
      </c>
      <c r="E1429" s="1" t="s">
        <v>32</v>
      </c>
      <c r="F1429" s="47">
        <v>1786</v>
      </c>
      <c r="G1429" s="34">
        <v>1179.47</v>
      </c>
      <c r="H1429" s="1" t="s">
        <v>216</v>
      </c>
      <c r="I1429" s="34">
        <v>8.7650999999999996E-3</v>
      </c>
      <c r="J1429" s="34">
        <v>284.89697000000001</v>
      </c>
      <c r="K1429" s="35" t="str">
        <f t="shared" si="110"/>
        <v>Strabrechtse Heide &amp; Beuven_Lg03</v>
      </c>
      <c r="L1429" s="36">
        <f>VLOOKUP(D1429,DATA!A:F,5,FALSE)</f>
        <v>6.9280917156857415E-3</v>
      </c>
      <c r="M1429" s="37">
        <f>VLOOKUP(D1429,DATA!A:F,6,FALSE)</f>
        <v>2211</v>
      </c>
      <c r="N1429" s="36">
        <f t="shared" si="111"/>
        <v>7.8696897963956111E-2</v>
      </c>
      <c r="O1429" s="36">
        <f t="shared" si="112"/>
        <v>7.8701673249791007E-2</v>
      </c>
      <c r="P1429" s="36">
        <f t="shared" si="113"/>
        <v>4.7752858348959482E-6</v>
      </c>
      <c r="Q1429" s="36">
        <f t="shared" si="114"/>
        <v>0</v>
      </c>
    </row>
    <row r="1430" spans="1:17" x14ac:dyDescent="0.3">
      <c r="A1430" s="29">
        <v>2329577</v>
      </c>
      <c r="B1430" s="1">
        <v>137</v>
      </c>
      <c r="C1430" s="1" t="s">
        <v>30</v>
      </c>
      <c r="D1430" s="1" t="s">
        <v>31</v>
      </c>
      <c r="E1430" s="1" t="s">
        <v>32</v>
      </c>
      <c r="F1430" s="47">
        <v>1786</v>
      </c>
      <c r="G1430" s="34">
        <v>1102.6199999999999</v>
      </c>
      <c r="H1430" s="1" t="s">
        <v>216</v>
      </c>
      <c r="I1430" s="34">
        <v>7.9999000000000008E-3</v>
      </c>
      <c r="J1430" s="34">
        <v>633.3039</v>
      </c>
      <c r="K1430" s="35" t="str">
        <f t="shared" si="110"/>
        <v>Strabrechtse Heide &amp; Beuven_Lg03</v>
      </c>
      <c r="L1430" s="36">
        <f>VLOOKUP(D1430,DATA!A:F,5,FALSE)</f>
        <v>6.9280917156857415E-3</v>
      </c>
      <c r="M1430" s="37">
        <f>VLOOKUP(D1430,DATA!A:F,6,FALSE)</f>
        <v>2211</v>
      </c>
      <c r="N1430" s="36">
        <f t="shared" si="111"/>
        <v>4.6224262364650201E-2</v>
      </c>
      <c r="O1430" s="36">
        <f t="shared" si="112"/>
        <v>4.6226823186722388E-2</v>
      </c>
      <c r="P1430" s="36">
        <f t="shared" si="113"/>
        <v>2.5608220721867747E-6</v>
      </c>
      <c r="Q1430" s="36">
        <f t="shared" si="114"/>
        <v>0</v>
      </c>
    </row>
    <row r="1431" spans="1:17" x14ac:dyDescent="0.3">
      <c r="A1431" s="29">
        <v>2329578</v>
      </c>
      <c r="B1431" s="1">
        <v>137</v>
      </c>
      <c r="C1431" s="1" t="s">
        <v>30</v>
      </c>
      <c r="D1431" s="1" t="s">
        <v>31</v>
      </c>
      <c r="E1431" s="1" t="s">
        <v>32</v>
      </c>
      <c r="F1431" s="47">
        <v>1786</v>
      </c>
      <c r="G1431" s="34">
        <v>1285.48</v>
      </c>
      <c r="H1431" s="1" t="s">
        <v>216</v>
      </c>
      <c r="I1431" s="34">
        <v>8.9998000000000005E-3</v>
      </c>
      <c r="J1431" s="34">
        <v>478.5813</v>
      </c>
      <c r="K1431" s="35" t="str">
        <f t="shared" si="110"/>
        <v>Strabrechtse Heide &amp; Beuven_Lg03</v>
      </c>
      <c r="L1431" s="36">
        <f>VLOOKUP(D1431,DATA!A:F,5,FALSE)</f>
        <v>6.9280917156857415E-3</v>
      </c>
      <c r="M1431" s="37">
        <f>VLOOKUP(D1431,DATA!A:F,6,FALSE)</f>
        <v>2211</v>
      </c>
      <c r="N1431" s="36">
        <f t="shared" si="111"/>
        <v>0.16389037710313498</v>
      </c>
      <c r="O1431" s="36">
        <f t="shared" si="112"/>
        <v>0.1639005794735095</v>
      </c>
      <c r="P1431" s="36">
        <f t="shared" si="113"/>
        <v>1.0202370374523539E-5</v>
      </c>
      <c r="Q1431" s="36">
        <f t="shared" si="114"/>
        <v>0</v>
      </c>
    </row>
    <row r="1432" spans="1:17" x14ac:dyDescent="0.3">
      <c r="A1432" s="29">
        <v>2329579</v>
      </c>
      <c r="B1432" s="1">
        <v>137</v>
      </c>
      <c r="C1432" s="1" t="s">
        <v>30</v>
      </c>
      <c r="D1432" s="1" t="s">
        <v>31</v>
      </c>
      <c r="E1432" s="1" t="s">
        <v>32</v>
      </c>
      <c r="F1432" s="47">
        <v>1786</v>
      </c>
      <c r="G1432" s="34">
        <v>1143.6300000000001</v>
      </c>
      <c r="H1432" s="1" t="s">
        <v>216</v>
      </c>
      <c r="I1432" s="34">
        <v>7.9737999999999996E-3</v>
      </c>
      <c r="J1432" s="34">
        <v>654.92444</v>
      </c>
      <c r="K1432" s="35" t="str">
        <f t="shared" si="110"/>
        <v>Strabrechtse Heide &amp; Beuven_Lg03</v>
      </c>
      <c r="L1432" s="36">
        <f>VLOOKUP(D1432,DATA!A:F,5,FALSE)</f>
        <v>6.9280917156857415E-3</v>
      </c>
      <c r="M1432" s="37">
        <f>VLOOKUP(D1432,DATA!A:F,6,FALSE)</f>
        <v>2211</v>
      </c>
      <c r="N1432" s="36">
        <f t="shared" si="111"/>
        <v>6.1403938768005352E-2</v>
      </c>
      <c r="O1432" s="36">
        <f t="shared" si="112"/>
        <v>6.140732892977515E-2</v>
      </c>
      <c r="P1432" s="36">
        <f t="shared" si="113"/>
        <v>3.3901617697978947E-6</v>
      </c>
      <c r="Q1432" s="36">
        <f t="shared" si="114"/>
        <v>0</v>
      </c>
    </row>
    <row r="1433" spans="1:17" x14ac:dyDescent="0.3">
      <c r="A1433" s="29">
        <v>2329580</v>
      </c>
      <c r="B1433" s="1">
        <v>137</v>
      </c>
      <c r="C1433" s="1" t="s">
        <v>30</v>
      </c>
      <c r="D1433" s="1" t="s">
        <v>31</v>
      </c>
      <c r="E1433" s="1" t="s">
        <v>32</v>
      </c>
      <c r="F1433" s="47">
        <v>1786</v>
      </c>
      <c r="G1433" s="34">
        <v>960.78</v>
      </c>
      <c r="H1433" s="1" t="s">
        <v>216</v>
      </c>
      <c r="I1433" s="34">
        <v>6.9112000000000002E-3</v>
      </c>
      <c r="J1433" s="34">
        <v>228.57735</v>
      </c>
      <c r="K1433" s="35" t="str">
        <f t="shared" si="110"/>
        <v>Strabrechtse Heide &amp; Beuven_Lg03</v>
      </c>
      <c r="L1433" s="36">
        <f>VLOOKUP(D1433,DATA!A:F,5,FALSE)</f>
        <v>6.9280917156857415E-3</v>
      </c>
      <c r="M1433" s="37">
        <f>VLOOKUP(D1433,DATA!A:F,6,FALSE)</f>
        <v>2211</v>
      </c>
      <c r="N1433" s="36">
        <f t="shared" si="111"/>
        <v>1.7307043454985425E-2</v>
      </c>
      <c r="O1433" s="36">
        <f t="shared" si="112"/>
        <v>1.7307872017339559E-2</v>
      </c>
      <c r="P1433" s="36">
        <f t="shared" si="113"/>
        <v>8.2856235413333867E-7</v>
      </c>
      <c r="Q1433" s="36">
        <f t="shared" si="114"/>
        <v>0</v>
      </c>
    </row>
    <row r="1434" spans="1:17" x14ac:dyDescent="0.3">
      <c r="A1434" s="29">
        <v>2329581</v>
      </c>
      <c r="B1434" s="1">
        <v>137</v>
      </c>
      <c r="C1434" s="1" t="s">
        <v>30</v>
      </c>
      <c r="D1434" s="1" t="s">
        <v>31</v>
      </c>
      <c r="E1434" s="1" t="s">
        <v>32</v>
      </c>
      <c r="F1434" s="47">
        <v>1786</v>
      </c>
      <c r="G1434" s="34">
        <v>1007.94</v>
      </c>
      <c r="H1434" s="1" t="s">
        <v>216</v>
      </c>
      <c r="I1434" s="34">
        <v>7.1021000000000001E-3</v>
      </c>
      <c r="J1434" s="34">
        <v>103.33485400000001</v>
      </c>
      <c r="K1434" s="35" t="str">
        <f t="shared" si="110"/>
        <v>Strabrechtse Heide &amp; Beuven_Lg03</v>
      </c>
      <c r="L1434" s="36">
        <f>VLOOKUP(D1434,DATA!A:F,5,FALSE)</f>
        <v>6.9280917156857415E-3</v>
      </c>
      <c r="M1434" s="37">
        <f>VLOOKUP(D1434,DATA!A:F,6,FALSE)</f>
        <v>2211</v>
      </c>
      <c r="N1434" s="36">
        <f t="shared" si="111"/>
        <v>2.3993320605351691E-2</v>
      </c>
      <c r="O1434" s="36">
        <f t="shared" si="112"/>
        <v>2.3994500918469511E-2</v>
      </c>
      <c r="P1434" s="36">
        <f t="shared" si="113"/>
        <v>1.1803131178197979E-6</v>
      </c>
      <c r="Q1434" s="36">
        <f t="shared" si="114"/>
        <v>0</v>
      </c>
    </row>
    <row r="1435" spans="1:17" x14ac:dyDescent="0.3">
      <c r="A1435" s="29">
        <v>2331088</v>
      </c>
      <c r="B1435" s="1">
        <v>137</v>
      </c>
      <c r="C1435" s="1" t="s">
        <v>30</v>
      </c>
      <c r="D1435" s="1" t="s">
        <v>41</v>
      </c>
      <c r="E1435" s="1" t="s">
        <v>42</v>
      </c>
      <c r="F1435" s="47">
        <v>1071</v>
      </c>
      <c r="G1435" s="34">
        <v>999.74</v>
      </c>
      <c r="H1435" s="1" t="s">
        <v>216</v>
      </c>
      <c r="I1435" s="34">
        <v>9.3092000000000001E-3</v>
      </c>
      <c r="J1435" s="34">
        <v>9243.6830000000009</v>
      </c>
      <c r="K1435" s="35" t="str">
        <f t="shared" si="110"/>
        <v>Strabrechtse Heide &amp; Beuven_H4010A</v>
      </c>
      <c r="L1435" s="36">
        <f>VLOOKUP(D1435,DATA!A:F,5,FALSE)</f>
        <v>1.3726988247862192E-2</v>
      </c>
      <c r="M1435" s="37">
        <f>VLOOKUP(D1435,DATA!A:F,6,FALSE)</f>
        <v>1285.5</v>
      </c>
      <c r="N1435" s="36">
        <f t="shared" si="111"/>
        <v>1.9405087602499687</v>
      </c>
      <c r="O1435" s="36">
        <f t="shared" si="112"/>
        <v>1.9407519355934586</v>
      </c>
      <c r="P1435" s="36">
        <f t="shared" si="113"/>
        <v>2.4317534348994307E-4</v>
      </c>
      <c r="Q1435" s="36">
        <f t="shared" si="114"/>
        <v>0</v>
      </c>
    </row>
    <row r="1436" spans="1:17" x14ac:dyDescent="0.3">
      <c r="A1436" s="29">
        <v>2331089</v>
      </c>
      <c r="B1436" s="1">
        <v>137</v>
      </c>
      <c r="C1436" s="1" t="s">
        <v>30</v>
      </c>
      <c r="D1436" s="1" t="s">
        <v>41</v>
      </c>
      <c r="E1436" s="1" t="s">
        <v>42</v>
      </c>
      <c r="F1436" s="47">
        <v>1071</v>
      </c>
      <c r="G1436" s="34">
        <v>946.1</v>
      </c>
      <c r="H1436" s="1" t="s">
        <v>216</v>
      </c>
      <c r="I1436" s="34">
        <v>8.8550999999999994E-3</v>
      </c>
      <c r="J1436" s="34">
        <v>3607.1491999999998</v>
      </c>
      <c r="K1436" s="35" t="str">
        <f t="shared" si="110"/>
        <v>Strabrechtse Heide &amp; Beuven_H4010A</v>
      </c>
      <c r="L1436" s="36">
        <f>VLOOKUP(D1436,DATA!A:F,5,FALSE)</f>
        <v>1.3726988247862192E-2</v>
      </c>
      <c r="M1436" s="37">
        <f>VLOOKUP(D1436,DATA!A:F,6,FALSE)</f>
        <v>1285.5</v>
      </c>
      <c r="N1436" s="36">
        <f t="shared" si="111"/>
        <v>0.938754287277069</v>
      </c>
      <c r="O1436" s="36">
        <f t="shared" si="112"/>
        <v>0.93886733201466155</v>
      </c>
      <c r="P1436" s="36">
        <f t="shared" si="113"/>
        <v>1.1304473759254918E-4</v>
      </c>
      <c r="Q1436" s="36">
        <f t="shared" si="114"/>
        <v>0</v>
      </c>
    </row>
    <row r="1437" spans="1:17" x14ac:dyDescent="0.3">
      <c r="A1437" s="29">
        <v>2331090</v>
      </c>
      <c r="B1437" s="1">
        <v>137</v>
      </c>
      <c r="C1437" s="1" t="s">
        <v>30</v>
      </c>
      <c r="D1437" s="1" t="s">
        <v>41</v>
      </c>
      <c r="E1437" s="1" t="s">
        <v>42</v>
      </c>
      <c r="F1437" s="47">
        <v>1071</v>
      </c>
      <c r="G1437" s="34">
        <v>915.86</v>
      </c>
      <c r="H1437" s="1" t="s">
        <v>216</v>
      </c>
      <c r="I1437" s="34">
        <v>8.5459999999999998E-3</v>
      </c>
      <c r="J1437" s="34">
        <v>3582.5569999999998</v>
      </c>
      <c r="K1437" s="35" t="str">
        <f t="shared" si="110"/>
        <v>Strabrechtse Heide &amp; Beuven_H4010A</v>
      </c>
      <c r="L1437" s="36">
        <f>VLOOKUP(D1437,DATA!A:F,5,FALSE)</f>
        <v>1.3726988247862192E-2</v>
      </c>
      <c r="M1437" s="37">
        <f>VLOOKUP(D1437,DATA!A:F,6,FALSE)</f>
        <v>1285.5</v>
      </c>
      <c r="N1437" s="36">
        <f t="shared" si="111"/>
        <v>0.62181583112371208</v>
      </c>
      <c r="O1437" s="36">
        <f t="shared" si="112"/>
        <v>0.62188832747334888</v>
      </c>
      <c r="P1437" s="36">
        <f t="shared" si="113"/>
        <v>7.2496349636796964E-5</v>
      </c>
      <c r="Q1437" s="36">
        <f t="shared" si="114"/>
        <v>0</v>
      </c>
    </row>
    <row r="1438" spans="1:17" x14ac:dyDescent="0.3">
      <c r="A1438" s="29">
        <v>2331090</v>
      </c>
      <c r="B1438" s="1">
        <v>137</v>
      </c>
      <c r="C1438" s="1" t="s">
        <v>30</v>
      </c>
      <c r="D1438" s="1" t="s">
        <v>43</v>
      </c>
      <c r="E1438" s="1" t="s">
        <v>44</v>
      </c>
      <c r="F1438" s="47">
        <v>1071</v>
      </c>
      <c r="G1438" s="34">
        <v>915.86</v>
      </c>
      <c r="H1438" s="1" t="s">
        <v>216</v>
      </c>
      <c r="I1438" s="34">
        <v>8.5459999999999998E-3</v>
      </c>
      <c r="J1438" s="34">
        <v>3664.5922999999998</v>
      </c>
      <c r="K1438" s="35" t="str">
        <f t="shared" si="110"/>
        <v>Strabrechtse Heide &amp; Beuven_H7150</v>
      </c>
      <c r="L1438" s="36">
        <f>VLOOKUP(D1438,DATA!A:F,5,FALSE)</f>
        <v>1.3726988247862192E-2</v>
      </c>
      <c r="M1438" s="37">
        <f>VLOOKUP(D1438,DATA!A:F,6,FALSE)</f>
        <v>1285.5</v>
      </c>
      <c r="N1438" s="36">
        <f t="shared" si="111"/>
        <v>0.62181583112371208</v>
      </c>
      <c r="O1438" s="36">
        <f t="shared" si="112"/>
        <v>0.62188832747334888</v>
      </c>
      <c r="P1438" s="36">
        <f t="shared" si="113"/>
        <v>7.2496349636796964E-5</v>
      </c>
      <c r="Q1438" s="36">
        <f t="shared" si="114"/>
        <v>0</v>
      </c>
    </row>
    <row r="1439" spans="1:17" x14ac:dyDescent="0.3">
      <c r="A1439" s="29">
        <v>2331091</v>
      </c>
      <c r="B1439" s="1">
        <v>137</v>
      </c>
      <c r="C1439" s="1" t="s">
        <v>30</v>
      </c>
      <c r="D1439" s="1" t="s">
        <v>41</v>
      </c>
      <c r="E1439" s="1" t="s">
        <v>42</v>
      </c>
      <c r="F1439" s="47">
        <v>1071</v>
      </c>
      <c r="G1439" s="34">
        <v>918.79</v>
      </c>
      <c r="H1439" s="1" t="s">
        <v>216</v>
      </c>
      <c r="I1439" s="34">
        <v>8.5167000000000003E-3</v>
      </c>
      <c r="J1439" s="34">
        <v>6867.1566999999995</v>
      </c>
      <c r="K1439" s="35" t="str">
        <f t="shared" si="110"/>
        <v>Strabrechtse Heide &amp; Beuven_H4010A</v>
      </c>
      <c r="L1439" s="36">
        <f>VLOOKUP(D1439,DATA!A:F,5,FALSE)</f>
        <v>1.3726988247862192E-2</v>
      </c>
      <c r="M1439" s="37">
        <f>VLOOKUP(D1439,DATA!A:F,6,FALSE)</f>
        <v>1285.5</v>
      </c>
      <c r="N1439" s="36">
        <f t="shared" si="111"/>
        <v>0.64716991075875185</v>
      </c>
      <c r="O1439" s="36">
        <f t="shared" si="112"/>
        <v>0.64724508520353385</v>
      </c>
      <c r="P1439" s="36">
        <f t="shared" si="113"/>
        <v>7.5174444782000194E-5</v>
      </c>
      <c r="Q1439" s="36">
        <f t="shared" si="114"/>
        <v>0</v>
      </c>
    </row>
    <row r="1440" spans="1:17" x14ac:dyDescent="0.3">
      <c r="A1440" s="29">
        <v>2331091</v>
      </c>
      <c r="B1440" s="1">
        <v>137</v>
      </c>
      <c r="C1440" s="1" t="s">
        <v>30</v>
      </c>
      <c r="D1440" s="1" t="s">
        <v>43</v>
      </c>
      <c r="E1440" s="1" t="s">
        <v>44</v>
      </c>
      <c r="F1440" s="47">
        <v>1071</v>
      </c>
      <c r="G1440" s="34">
        <v>918.79</v>
      </c>
      <c r="H1440" s="1" t="s">
        <v>216</v>
      </c>
      <c r="I1440" s="34">
        <v>8.5167000000000003E-3</v>
      </c>
      <c r="J1440" s="34">
        <v>22.786470000000001</v>
      </c>
      <c r="K1440" s="35" t="str">
        <f t="shared" si="110"/>
        <v>Strabrechtse Heide &amp; Beuven_H7150</v>
      </c>
      <c r="L1440" s="36">
        <f>VLOOKUP(D1440,DATA!A:F,5,FALSE)</f>
        <v>1.3726988247862192E-2</v>
      </c>
      <c r="M1440" s="37">
        <f>VLOOKUP(D1440,DATA!A:F,6,FALSE)</f>
        <v>1285.5</v>
      </c>
      <c r="N1440" s="36">
        <f t="shared" si="111"/>
        <v>0.64716991075875185</v>
      </c>
      <c r="O1440" s="36">
        <f t="shared" si="112"/>
        <v>0.64724508520353385</v>
      </c>
      <c r="P1440" s="36">
        <f t="shared" si="113"/>
        <v>7.5174444782000194E-5</v>
      </c>
      <c r="Q1440" s="36">
        <f t="shared" si="114"/>
        <v>0</v>
      </c>
    </row>
    <row r="1441" spans="1:17" x14ac:dyDescent="0.3">
      <c r="A1441" s="29">
        <v>2331092</v>
      </c>
      <c r="B1441" s="1">
        <v>137</v>
      </c>
      <c r="C1441" s="1" t="s">
        <v>30</v>
      </c>
      <c r="D1441" s="1" t="s">
        <v>41</v>
      </c>
      <c r="E1441" s="1" t="s">
        <v>42</v>
      </c>
      <c r="F1441" s="47">
        <v>1071</v>
      </c>
      <c r="G1441" s="34">
        <v>924.91</v>
      </c>
      <c r="H1441" s="1" t="s">
        <v>216</v>
      </c>
      <c r="I1441" s="34">
        <v>8.4965000000000006E-3</v>
      </c>
      <c r="J1441" s="34">
        <v>724.39813000000004</v>
      </c>
      <c r="K1441" s="35" t="str">
        <f t="shared" si="110"/>
        <v>Strabrechtse Heide &amp; Beuven_H4010A</v>
      </c>
      <c r="L1441" s="36">
        <f>VLOOKUP(D1441,DATA!A:F,5,FALSE)</f>
        <v>1.3726988247862192E-2</v>
      </c>
      <c r="M1441" s="37">
        <f>VLOOKUP(D1441,DATA!A:F,6,FALSE)</f>
        <v>1285.5</v>
      </c>
      <c r="N1441" s="36">
        <f t="shared" si="111"/>
        <v>0.70348814836892259</v>
      </c>
      <c r="O1441" s="36">
        <f t="shared" si="112"/>
        <v>0.70356962462633099</v>
      </c>
      <c r="P1441" s="36">
        <f t="shared" si="113"/>
        <v>8.1476257408397146E-5</v>
      </c>
      <c r="Q1441" s="36">
        <f t="shared" si="114"/>
        <v>0</v>
      </c>
    </row>
    <row r="1442" spans="1:17" x14ac:dyDescent="0.3">
      <c r="A1442" s="29">
        <v>2331093</v>
      </c>
      <c r="B1442" s="1">
        <v>137</v>
      </c>
      <c r="C1442" s="1" t="s">
        <v>30</v>
      </c>
      <c r="D1442" s="1" t="s">
        <v>41</v>
      </c>
      <c r="E1442" s="1" t="s">
        <v>42</v>
      </c>
      <c r="F1442" s="47">
        <v>1071</v>
      </c>
      <c r="G1442" s="34">
        <v>919.53</v>
      </c>
      <c r="H1442" s="1" t="s">
        <v>216</v>
      </c>
      <c r="I1442" s="34">
        <v>8.4148999999999995E-3</v>
      </c>
      <c r="J1442" s="34">
        <v>2468.76962248983</v>
      </c>
      <c r="K1442" s="35" t="str">
        <f t="shared" si="110"/>
        <v>Strabrechtse Heide &amp; Beuven_H4010A</v>
      </c>
      <c r="L1442" s="36">
        <f>VLOOKUP(D1442,DATA!A:F,5,FALSE)</f>
        <v>1.3726988247862192E-2</v>
      </c>
      <c r="M1442" s="37">
        <f>VLOOKUP(D1442,DATA!A:F,6,FALSE)</f>
        <v>1285.5</v>
      </c>
      <c r="N1442" s="36">
        <f t="shared" si="111"/>
        <v>0.65373415133293433</v>
      </c>
      <c r="O1442" s="36">
        <f t="shared" si="112"/>
        <v>0.65380917558896867</v>
      </c>
      <c r="P1442" s="36">
        <f t="shared" si="113"/>
        <v>7.5024256034339487E-5</v>
      </c>
      <c r="Q1442" s="36">
        <f t="shared" si="114"/>
        <v>0</v>
      </c>
    </row>
    <row r="1443" spans="1:17" x14ac:dyDescent="0.3">
      <c r="A1443" s="29">
        <v>2331093</v>
      </c>
      <c r="B1443" s="1">
        <v>137</v>
      </c>
      <c r="C1443" s="1" t="s">
        <v>30</v>
      </c>
      <c r="D1443" s="1" t="s">
        <v>43</v>
      </c>
      <c r="E1443" s="1" t="s">
        <v>44</v>
      </c>
      <c r="F1443" s="47">
        <v>1071</v>
      </c>
      <c r="G1443" s="34">
        <v>919.53</v>
      </c>
      <c r="H1443" s="1" t="s">
        <v>216</v>
      </c>
      <c r="I1443" s="34">
        <v>8.4148999999999995E-3</v>
      </c>
      <c r="J1443" s="34">
        <v>231.8964</v>
      </c>
      <c r="K1443" s="35" t="str">
        <f t="shared" si="110"/>
        <v>Strabrechtse Heide &amp; Beuven_H7150</v>
      </c>
      <c r="L1443" s="36">
        <f>VLOOKUP(D1443,DATA!A:F,5,FALSE)</f>
        <v>1.3726988247862192E-2</v>
      </c>
      <c r="M1443" s="37">
        <f>VLOOKUP(D1443,DATA!A:F,6,FALSE)</f>
        <v>1285.5</v>
      </c>
      <c r="N1443" s="36">
        <f t="shared" si="111"/>
        <v>0.65373415133293433</v>
      </c>
      <c r="O1443" s="36">
        <f t="shared" si="112"/>
        <v>0.65380917558896867</v>
      </c>
      <c r="P1443" s="36">
        <f t="shared" si="113"/>
        <v>7.5024256034339487E-5</v>
      </c>
      <c r="Q1443" s="36">
        <f t="shared" si="114"/>
        <v>0</v>
      </c>
    </row>
    <row r="1444" spans="1:17" x14ac:dyDescent="0.3">
      <c r="A1444" s="29">
        <v>2331094</v>
      </c>
      <c r="B1444" s="1">
        <v>137</v>
      </c>
      <c r="C1444" s="1" t="s">
        <v>30</v>
      </c>
      <c r="D1444" s="1" t="s">
        <v>41</v>
      </c>
      <c r="E1444" s="1" t="s">
        <v>42</v>
      </c>
      <c r="F1444" s="47">
        <v>1071</v>
      </c>
      <c r="G1444" s="34">
        <v>919.5</v>
      </c>
      <c r="H1444" s="1" t="s">
        <v>216</v>
      </c>
      <c r="I1444" s="34">
        <v>8.3529999999999993E-3</v>
      </c>
      <c r="J1444" s="34">
        <v>5728.69</v>
      </c>
      <c r="K1444" s="35" t="str">
        <f t="shared" si="110"/>
        <v>Strabrechtse Heide &amp; Beuven_H4010A</v>
      </c>
      <c r="L1444" s="36">
        <f>VLOOKUP(D1444,DATA!A:F,5,FALSE)</f>
        <v>1.3726988247862192E-2</v>
      </c>
      <c r="M1444" s="37">
        <f>VLOOKUP(D1444,DATA!A:F,6,FALSE)</f>
        <v>1285.5</v>
      </c>
      <c r="N1444" s="36">
        <f t="shared" si="111"/>
        <v>0.65346675158941225</v>
      </c>
      <c r="O1444" s="36">
        <f t="shared" si="112"/>
        <v>0.65354119367447283</v>
      </c>
      <c r="P1444" s="36">
        <f t="shared" si="113"/>
        <v>7.444208506057759E-5</v>
      </c>
      <c r="Q1444" s="36">
        <f t="shared" si="114"/>
        <v>0</v>
      </c>
    </row>
    <row r="1445" spans="1:17" x14ac:dyDescent="0.3">
      <c r="A1445" s="29">
        <v>2331095</v>
      </c>
      <c r="B1445" s="1">
        <v>137</v>
      </c>
      <c r="C1445" s="1" t="s">
        <v>30</v>
      </c>
      <c r="D1445" s="1" t="s">
        <v>41</v>
      </c>
      <c r="E1445" s="1" t="s">
        <v>42</v>
      </c>
      <c r="F1445" s="47">
        <v>1071</v>
      </c>
      <c r="G1445" s="34">
        <v>915.33</v>
      </c>
      <c r="H1445" s="1" t="s">
        <v>216</v>
      </c>
      <c r="I1445" s="34">
        <v>8.0564E-3</v>
      </c>
      <c r="J1445" s="34">
        <v>2296.2485000000001</v>
      </c>
      <c r="K1445" s="35" t="str">
        <f t="shared" si="110"/>
        <v>Strabrechtse Heide &amp; Beuven_H4010A</v>
      </c>
      <c r="L1445" s="36">
        <f>VLOOKUP(D1445,DATA!A:F,5,FALSE)</f>
        <v>1.3726988247862192E-2</v>
      </c>
      <c r="M1445" s="37">
        <f>VLOOKUP(D1445,DATA!A:F,6,FALSE)</f>
        <v>1285.5</v>
      </c>
      <c r="N1445" s="36">
        <f t="shared" si="111"/>
        <v>0.61733617491672921</v>
      </c>
      <c r="O1445" s="36">
        <f t="shared" si="112"/>
        <v>0.61740402843335651</v>
      </c>
      <c r="P1445" s="36">
        <f t="shared" si="113"/>
        <v>6.7853516627303101E-5</v>
      </c>
      <c r="Q1445" s="36">
        <f t="shared" si="114"/>
        <v>0</v>
      </c>
    </row>
    <row r="1446" spans="1:17" x14ac:dyDescent="0.3">
      <c r="A1446" s="29">
        <v>2331096</v>
      </c>
      <c r="B1446" s="1">
        <v>137</v>
      </c>
      <c r="C1446" s="1" t="s">
        <v>30</v>
      </c>
      <c r="D1446" s="1" t="s">
        <v>41</v>
      </c>
      <c r="E1446" s="1" t="s">
        <v>42</v>
      </c>
      <c r="F1446" s="47">
        <v>1071</v>
      </c>
      <c r="G1446" s="34">
        <v>959.97</v>
      </c>
      <c r="H1446" s="1" t="s">
        <v>216</v>
      </c>
      <c r="I1446" s="34">
        <v>8.2549000000000008E-3</v>
      </c>
      <c r="J1446" s="34">
        <v>1367.2905000000001</v>
      </c>
      <c r="K1446" s="35" t="str">
        <f t="shared" si="110"/>
        <v>Strabrechtse Heide &amp; Beuven_H4010A</v>
      </c>
      <c r="L1446" s="36">
        <f>VLOOKUP(D1446,DATA!A:F,5,FALSE)</f>
        <v>1.3726988247862192E-2</v>
      </c>
      <c r="M1446" s="37">
        <f>VLOOKUP(D1446,DATA!A:F,6,FALSE)</f>
        <v>1285.5</v>
      </c>
      <c r="N1446" s="36">
        <f t="shared" si="111"/>
        <v>1.1334033814412012</v>
      </c>
      <c r="O1446" s="36">
        <f t="shared" si="112"/>
        <v>1.1335303643336054</v>
      </c>
      <c r="P1446" s="36">
        <f t="shared" si="113"/>
        <v>1.269828924042038E-4</v>
      </c>
      <c r="Q1446" s="36">
        <f t="shared" si="114"/>
        <v>0</v>
      </c>
    </row>
    <row r="1447" spans="1:17" x14ac:dyDescent="0.3">
      <c r="A1447" s="29">
        <v>2331096</v>
      </c>
      <c r="B1447" s="1">
        <v>137</v>
      </c>
      <c r="C1447" s="1" t="s">
        <v>30</v>
      </c>
      <c r="D1447" s="1" t="s">
        <v>43</v>
      </c>
      <c r="E1447" s="1" t="s">
        <v>44</v>
      </c>
      <c r="F1447" s="47">
        <v>1071</v>
      </c>
      <c r="G1447" s="34">
        <v>959.97</v>
      </c>
      <c r="H1447" s="1" t="s">
        <v>216</v>
      </c>
      <c r="I1447" s="34">
        <v>8.2549000000000008E-3</v>
      </c>
      <c r="J1447" s="34">
        <v>41.716495000000002</v>
      </c>
      <c r="K1447" s="35" t="str">
        <f t="shared" si="110"/>
        <v>Strabrechtse Heide &amp; Beuven_H7150</v>
      </c>
      <c r="L1447" s="36">
        <f>VLOOKUP(D1447,DATA!A:F,5,FALSE)</f>
        <v>1.3726988247862192E-2</v>
      </c>
      <c r="M1447" s="37">
        <f>VLOOKUP(D1447,DATA!A:F,6,FALSE)</f>
        <v>1285.5</v>
      </c>
      <c r="N1447" s="36">
        <f t="shared" si="111"/>
        <v>1.1334033814412012</v>
      </c>
      <c r="O1447" s="36">
        <f t="shared" si="112"/>
        <v>1.1335303643336054</v>
      </c>
      <c r="P1447" s="36">
        <f t="shared" si="113"/>
        <v>1.269828924042038E-4</v>
      </c>
      <c r="Q1447" s="36">
        <f t="shared" si="114"/>
        <v>0</v>
      </c>
    </row>
    <row r="1448" spans="1:17" x14ac:dyDescent="0.3">
      <c r="A1448" s="29">
        <v>2331096</v>
      </c>
      <c r="B1448" s="1">
        <v>137</v>
      </c>
      <c r="C1448" s="1" t="s">
        <v>30</v>
      </c>
      <c r="D1448" s="1" t="s">
        <v>28</v>
      </c>
      <c r="E1448" s="1" t="s">
        <v>29</v>
      </c>
      <c r="F1448" s="47">
        <v>1786</v>
      </c>
      <c r="G1448" s="34">
        <v>959.97</v>
      </c>
      <c r="H1448" s="1" t="s">
        <v>216</v>
      </c>
      <c r="I1448" s="34">
        <v>8.2549000000000008E-3</v>
      </c>
      <c r="J1448" s="34">
        <v>1000.4765</v>
      </c>
      <c r="K1448" s="35" t="str">
        <f t="shared" si="110"/>
        <v>Strabrechtse Heide &amp; Beuven_H91D0</v>
      </c>
      <c r="L1448" s="36">
        <f>VLOOKUP(D1448,DATA!A:F,5,FALSE)</f>
        <v>6.9280917156857415E-3</v>
      </c>
      <c r="M1448" s="37">
        <f>VLOOKUP(D1448,DATA!A:F,6,FALSE)</f>
        <v>2211</v>
      </c>
      <c r="N1448" s="36">
        <f t="shared" si="111"/>
        <v>1.7210209253680539E-2</v>
      </c>
      <c r="O1448" s="36">
        <f t="shared" si="112"/>
        <v>1.7211193376406461E-2</v>
      </c>
      <c r="P1448" s="36">
        <f t="shared" si="113"/>
        <v>9.8412272592218741E-7</v>
      </c>
      <c r="Q1448" s="36">
        <f t="shared" si="114"/>
        <v>0</v>
      </c>
    </row>
    <row r="1449" spans="1:17" x14ac:dyDescent="0.3">
      <c r="A1449" s="29">
        <v>2331096</v>
      </c>
      <c r="B1449" s="1">
        <v>137</v>
      </c>
      <c r="C1449" s="1" t="s">
        <v>30</v>
      </c>
      <c r="D1449" s="1" t="s">
        <v>31</v>
      </c>
      <c r="E1449" s="1" t="s">
        <v>32</v>
      </c>
      <c r="F1449" s="47">
        <v>1786</v>
      </c>
      <c r="G1449" s="34">
        <v>959.97</v>
      </c>
      <c r="H1449" s="1" t="s">
        <v>216</v>
      </c>
      <c r="I1449" s="34">
        <v>8.2549000000000008E-3</v>
      </c>
      <c r="J1449" s="34">
        <v>599.71605999999997</v>
      </c>
      <c r="K1449" s="35" t="str">
        <f t="shared" si="110"/>
        <v>Strabrechtse Heide &amp; Beuven_Lg03</v>
      </c>
      <c r="L1449" s="36">
        <f>VLOOKUP(D1449,DATA!A:F,5,FALSE)</f>
        <v>6.9280917156857415E-3</v>
      </c>
      <c r="M1449" s="37">
        <f>VLOOKUP(D1449,DATA!A:F,6,FALSE)</f>
        <v>2211</v>
      </c>
      <c r="N1449" s="36">
        <f t="shared" si="111"/>
        <v>1.7210209253680539E-2</v>
      </c>
      <c r="O1449" s="36">
        <f t="shared" si="112"/>
        <v>1.7211193376406461E-2</v>
      </c>
      <c r="P1449" s="36">
        <f t="shared" si="113"/>
        <v>9.8412272592218741E-7</v>
      </c>
      <c r="Q1449" s="36">
        <f t="shared" si="114"/>
        <v>0</v>
      </c>
    </row>
    <row r="1450" spans="1:17" x14ac:dyDescent="0.3">
      <c r="A1450" s="29">
        <v>2331097</v>
      </c>
      <c r="B1450" s="1">
        <v>137</v>
      </c>
      <c r="C1450" s="1" t="s">
        <v>30</v>
      </c>
      <c r="D1450" s="1" t="s">
        <v>28</v>
      </c>
      <c r="E1450" s="1" t="s">
        <v>29</v>
      </c>
      <c r="F1450" s="47">
        <v>1786</v>
      </c>
      <c r="G1450" s="34">
        <v>1014.58</v>
      </c>
      <c r="H1450" s="1" t="s">
        <v>216</v>
      </c>
      <c r="I1450" s="34">
        <v>8.7983999999999996E-3</v>
      </c>
      <c r="J1450" s="34">
        <v>47.083835999999998</v>
      </c>
      <c r="K1450" s="35" t="str">
        <f t="shared" si="110"/>
        <v>Strabrechtse Heide &amp; Beuven_H91D0</v>
      </c>
      <c r="L1450" s="36">
        <f>VLOOKUP(D1450,DATA!A:F,5,FALSE)</f>
        <v>6.9280917156857415E-3</v>
      </c>
      <c r="M1450" s="37">
        <f>VLOOKUP(D1450,DATA!A:F,6,FALSE)</f>
        <v>2211</v>
      </c>
      <c r="N1450" s="36">
        <f t="shared" si="111"/>
        <v>2.5122571806939952E-2</v>
      </c>
      <c r="O1450" s="36">
        <f t="shared" si="112"/>
        <v>2.5124102843414212E-2</v>
      </c>
      <c r="P1450" s="36">
        <f t="shared" si="113"/>
        <v>1.5310364742601723E-6</v>
      </c>
      <c r="Q1450" s="36">
        <f t="shared" si="114"/>
        <v>0</v>
      </c>
    </row>
    <row r="1451" spans="1:17" x14ac:dyDescent="0.3">
      <c r="A1451" s="29">
        <v>2331100</v>
      </c>
      <c r="B1451" s="1">
        <v>137</v>
      </c>
      <c r="C1451" s="1" t="s">
        <v>30</v>
      </c>
      <c r="D1451" s="1" t="s">
        <v>41</v>
      </c>
      <c r="E1451" s="1" t="s">
        <v>42</v>
      </c>
      <c r="F1451" s="47">
        <v>1071</v>
      </c>
      <c r="G1451" s="34">
        <v>998.86</v>
      </c>
      <c r="H1451" s="1" t="s">
        <v>216</v>
      </c>
      <c r="I1451" s="34">
        <v>8.4683999999999992E-3</v>
      </c>
      <c r="J1451" s="34">
        <v>807.988191691157</v>
      </c>
      <c r="K1451" s="35" t="str">
        <f t="shared" si="110"/>
        <v>Strabrechtse Heide &amp; Beuven_H4010A</v>
      </c>
      <c r="L1451" s="36">
        <f>VLOOKUP(D1451,DATA!A:F,5,FALSE)</f>
        <v>1.3726988247862192E-2</v>
      </c>
      <c r="M1451" s="37">
        <f>VLOOKUP(D1451,DATA!A:F,6,FALSE)</f>
        <v>1285.5</v>
      </c>
      <c r="N1451" s="36">
        <f t="shared" si="111"/>
        <v>1.9176557225904736</v>
      </c>
      <c r="O1451" s="36">
        <f t="shared" si="112"/>
        <v>1.9178743790833745</v>
      </c>
      <c r="P1451" s="36">
        <f t="shared" si="113"/>
        <v>2.1865649290098155E-4</v>
      </c>
      <c r="Q1451" s="36">
        <f t="shared" si="114"/>
        <v>0</v>
      </c>
    </row>
    <row r="1452" spans="1:17" x14ac:dyDescent="0.3">
      <c r="A1452" s="29">
        <v>2331101</v>
      </c>
      <c r="B1452" s="1">
        <v>137</v>
      </c>
      <c r="C1452" s="1" t="s">
        <v>30</v>
      </c>
      <c r="D1452" s="1" t="s">
        <v>41</v>
      </c>
      <c r="E1452" s="1" t="s">
        <v>42</v>
      </c>
      <c r="F1452" s="47">
        <v>1071</v>
      </c>
      <c r="G1452" s="34">
        <v>933.12</v>
      </c>
      <c r="H1452" s="1" t="s">
        <v>216</v>
      </c>
      <c r="I1452" s="34">
        <v>7.8992000000000003E-3</v>
      </c>
      <c r="J1452" s="34">
        <v>4632.076</v>
      </c>
      <c r="K1452" s="35" t="str">
        <f t="shared" si="110"/>
        <v>Strabrechtse Heide &amp; Beuven_H4010A</v>
      </c>
      <c r="L1452" s="36">
        <f>VLOOKUP(D1452,DATA!A:F,5,FALSE)</f>
        <v>1.3726988247862192E-2</v>
      </c>
      <c r="M1452" s="37">
        <f>VLOOKUP(D1452,DATA!A:F,6,FALSE)</f>
        <v>1285.5</v>
      </c>
      <c r="N1452" s="36">
        <f t="shared" si="111"/>
        <v>0.78675015468806608</v>
      </c>
      <c r="O1452" s="36">
        <f t="shared" si="112"/>
        <v>0.78683479710575455</v>
      </c>
      <c r="P1452" s="36">
        <f t="shared" si="113"/>
        <v>8.4642417688463034E-5</v>
      </c>
      <c r="Q1452" s="36">
        <f t="shared" si="114"/>
        <v>0</v>
      </c>
    </row>
    <row r="1453" spans="1:17" x14ac:dyDescent="0.3">
      <c r="A1453" s="29">
        <v>2331102</v>
      </c>
      <c r="B1453" s="1">
        <v>137</v>
      </c>
      <c r="C1453" s="1" t="s">
        <v>30</v>
      </c>
      <c r="D1453" s="1" t="s">
        <v>41</v>
      </c>
      <c r="E1453" s="1" t="s">
        <v>42</v>
      </c>
      <c r="F1453" s="47">
        <v>1071</v>
      </c>
      <c r="G1453" s="34">
        <v>958.35</v>
      </c>
      <c r="H1453" s="1" t="s">
        <v>216</v>
      </c>
      <c r="I1453" s="34">
        <v>7.9892999999999995E-3</v>
      </c>
      <c r="J1453" s="34">
        <v>4955.3477000000003</v>
      </c>
      <c r="K1453" s="35" t="str">
        <f t="shared" si="110"/>
        <v>Strabrechtse Heide &amp; Beuven_H4010A</v>
      </c>
      <c r="L1453" s="36">
        <f>VLOOKUP(D1453,DATA!A:F,5,FALSE)</f>
        <v>1.3726988247862192E-2</v>
      </c>
      <c r="M1453" s="37">
        <f>VLOOKUP(D1453,DATA!A:F,6,FALSE)</f>
        <v>1285.5</v>
      </c>
      <c r="N1453" s="36">
        <f t="shared" si="111"/>
        <v>1.1087536200450909</v>
      </c>
      <c r="O1453" s="36">
        <f t="shared" si="112"/>
        <v>1.1088738742244633</v>
      </c>
      <c r="P1453" s="36">
        <f t="shared" si="113"/>
        <v>1.2025417937233662E-4</v>
      </c>
      <c r="Q1453" s="36">
        <f t="shared" si="114"/>
        <v>0</v>
      </c>
    </row>
    <row r="1454" spans="1:17" x14ac:dyDescent="0.3">
      <c r="A1454" s="29">
        <v>2331103</v>
      </c>
      <c r="B1454" s="1">
        <v>137</v>
      </c>
      <c r="C1454" s="1" t="s">
        <v>30</v>
      </c>
      <c r="D1454" s="1" t="s">
        <v>31</v>
      </c>
      <c r="E1454" s="1" t="s">
        <v>32</v>
      </c>
      <c r="F1454" s="47">
        <v>1786</v>
      </c>
      <c r="G1454" s="34">
        <v>975.47</v>
      </c>
      <c r="H1454" s="1" t="s">
        <v>216</v>
      </c>
      <c r="I1454" s="34">
        <v>7.9965000000000001E-3</v>
      </c>
      <c r="J1454" s="34">
        <v>171.81056000000001</v>
      </c>
      <c r="K1454" s="35" t="str">
        <f t="shared" si="110"/>
        <v>Strabrechtse Heide &amp; Beuven_Lg03</v>
      </c>
      <c r="L1454" s="36">
        <f>VLOOKUP(D1454,DATA!A:F,5,FALSE)</f>
        <v>6.9280917156857415E-3</v>
      </c>
      <c r="M1454" s="37">
        <f>VLOOKUP(D1454,DATA!A:F,6,FALSE)</f>
        <v>2211</v>
      </c>
      <c r="N1454" s="36">
        <f t="shared" si="111"/>
        <v>1.9160841299085237E-2</v>
      </c>
      <c r="O1454" s="36">
        <f t="shared" si="112"/>
        <v>1.9161902644985823E-2</v>
      </c>
      <c r="P1454" s="36">
        <f t="shared" si="113"/>
        <v>1.0613459005860693E-6</v>
      </c>
      <c r="Q1454" s="36">
        <f t="shared" si="114"/>
        <v>0</v>
      </c>
    </row>
    <row r="1455" spans="1:17" x14ac:dyDescent="0.3">
      <c r="A1455" s="29">
        <v>2331104</v>
      </c>
      <c r="B1455" s="1">
        <v>137</v>
      </c>
      <c r="C1455" s="1" t="s">
        <v>30</v>
      </c>
      <c r="D1455" s="1" t="s">
        <v>41</v>
      </c>
      <c r="E1455" s="1" t="s">
        <v>42</v>
      </c>
      <c r="F1455" s="47">
        <v>1071</v>
      </c>
      <c r="G1455" s="34">
        <v>952.01</v>
      </c>
      <c r="H1455" s="1" t="s">
        <v>216</v>
      </c>
      <c r="I1455" s="34">
        <v>7.5938000000000004E-3</v>
      </c>
      <c r="J1455" s="34">
        <v>617.89684999999997</v>
      </c>
      <c r="K1455" s="35" t="str">
        <f t="shared" si="110"/>
        <v>Strabrechtse Heide &amp; Beuven_H4010A</v>
      </c>
      <c r="L1455" s="36">
        <f>VLOOKUP(D1455,DATA!A:F,5,FALSE)</f>
        <v>1.3726988247862192E-2</v>
      </c>
      <c r="M1455" s="37">
        <f>VLOOKUP(D1455,DATA!A:F,6,FALSE)</f>
        <v>1285.5</v>
      </c>
      <c r="N1455" s="36">
        <f t="shared" si="111"/>
        <v>1.0172795770137268</v>
      </c>
      <c r="O1455" s="36">
        <f t="shared" si="112"/>
        <v>1.0173845448640284</v>
      </c>
      <c r="P1455" s="36">
        <f t="shared" si="113"/>
        <v>1.0496785030156275E-4</v>
      </c>
      <c r="Q1455" s="36">
        <f t="shared" si="114"/>
        <v>0</v>
      </c>
    </row>
    <row r="1456" spans="1:17" x14ac:dyDescent="0.3">
      <c r="A1456" s="29">
        <v>2331104</v>
      </c>
      <c r="B1456" s="1">
        <v>137</v>
      </c>
      <c r="C1456" s="1" t="s">
        <v>30</v>
      </c>
      <c r="D1456" s="1" t="s">
        <v>31</v>
      </c>
      <c r="E1456" s="1" t="s">
        <v>32</v>
      </c>
      <c r="F1456" s="47">
        <v>1786</v>
      </c>
      <c r="G1456" s="34">
        <v>952.01</v>
      </c>
      <c r="H1456" s="1" t="s">
        <v>216</v>
      </c>
      <c r="I1456" s="34">
        <v>7.5938000000000004E-3</v>
      </c>
      <c r="J1456" s="34">
        <v>1422.3065999999999</v>
      </c>
      <c r="K1456" s="35" t="str">
        <f t="shared" si="110"/>
        <v>Strabrechtse Heide &amp; Beuven_Lg03</v>
      </c>
      <c r="L1456" s="36">
        <f>VLOOKUP(D1456,DATA!A:F,5,FALSE)</f>
        <v>6.9280917156857415E-3</v>
      </c>
      <c r="M1456" s="37">
        <f>VLOOKUP(D1456,DATA!A:F,6,FALSE)</f>
        <v>2211</v>
      </c>
      <c r="N1456" s="36">
        <f t="shared" si="111"/>
        <v>1.6286953573112682E-2</v>
      </c>
      <c r="O1456" s="36">
        <f t="shared" si="112"/>
        <v>1.6287810321554068E-2</v>
      </c>
      <c r="P1456" s="36">
        <f t="shared" si="113"/>
        <v>8.5674844138572404E-7</v>
      </c>
      <c r="Q1456" s="36">
        <f t="shared" si="114"/>
        <v>0</v>
      </c>
    </row>
    <row r="1457" spans="1:17" x14ac:dyDescent="0.3">
      <c r="A1457" s="29">
        <v>2331106</v>
      </c>
      <c r="B1457" s="1">
        <v>137</v>
      </c>
      <c r="C1457" s="1" t="s">
        <v>30</v>
      </c>
      <c r="D1457" s="1" t="s">
        <v>31</v>
      </c>
      <c r="E1457" s="1" t="s">
        <v>32</v>
      </c>
      <c r="F1457" s="47">
        <v>1786</v>
      </c>
      <c r="G1457" s="34">
        <v>1029.1099999999999</v>
      </c>
      <c r="H1457" s="1" t="s">
        <v>216</v>
      </c>
      <c r="I1457" s="34">
        <v>7.5201E-3</v>
      </c>
      <c r="J1457" s="34">
        <v>310.87383999999997</v>
      </c>
      <c r="K1457" s="35" t="str">
        <f t="shared" si="110"/>
        <v>Strabrechtse Heide &amp; Beuven_Lg03</v>
      </c>
      <c r="L1457" s="36">
        <f>VLOOKUP(D1457,DATA!A:F,5,FALSE)</f>
        <v>6.9280917156857415E-3</v>
      </c>
      <c r="M1457" s="37">
        <f>VLOOKUP(D1457,DATA!A:F,6,FALSE)</f>
        <v>2211</v>
      </c>
      <c r="N1457" s="36">
        <f t="shared" si="111"/>
        <v>2.7782471043145372E-2</v>
      </c>
      <c r="O1457" s="36">
        <f t="shared" si="112"/>
        <v>2.7783918143823614E-2</v>
      </c>
      <c r="P1457" s="36">
        <f t="shared" si="113"/>
        <v>1.4471006782416918E-6</v>
      </c>
      <c r="Q1457" s="36">
        <f t="shared" si="114"/>
        <v>0</v>
      </c>
    </row>
    <row r="1458" spans="1:17" x14ac:dyDescent="0.3">
      <c r="A1458" s="29">
        <v>2331107</v>
      </c>
      <c r="B1458" s="1">
        <v>137</v>
      </c>
      <c r="C1458" s="1" t="s">
        <v>30</v>
      </c>
      <c r="D1458" s="1" t="s">
        <v>31</v>
      </c>
      <c r="E1458" s="1" t="s">
        <v>32</v>
      </c>
      <c r="F1458" s="47">
        <v>1786</v>
      </c>
      <c r="G1458" s="34">
        <v>1109.31</v>
      </c>
      <c r="H1458" s="1" t="s">
        <v>216</v>
      </c>
      <c r="I1458" s="34">
        <v>7.9351999999999999E-3</v>
      </c>
      <c r="J1458" s="34">
        <v>342.14157</v>
      </c>
      <c r="K1458" s="35" t="str">
        <f t="shared" si="110"/>
        <v>Strabrechtse Heide &amp; Beuven_Lg03</v>
      </c>
      <c r="L1458" s="36">
        <f>VLOOKUP(D1458,DATA!A:F,5,FALSE)</f>
        <v>6.9280917156857415E-3</v>
      </c>
      <c r="M1458" s="37">
        <f>VLOOKUP(D1458,DATA!A:F,6,FALSE)</f>
        <v>2211</v>
      </c>
      <c r="N1458" s="36">
        <f t="shared" si="111"/>
        <v>4.8416072001752748E-2</v>
      </c>
      <c r="O1458" s="36">
        <f t="shared" si="112"/>
        <v>4.8418732498087098E-2</v>
      </c>
      <c r="P1458" s="36">
        <f t="shared" si="113"/>
        <v>2.6604963343501709E-6</v>
      </c>
      <c r="Q1458" s="36">
        <f t="shared" si="114"/>
        <v>0</v>
      </c>
    </row>
    <row r="1459" spans="1:17" x14ac:dyDescent="0.3">
      <c r="A1459" s="29">
        <v>2331108</v>
      </c>
      <c r="B1459" s="1">
        <v>137</v>
      </c>
      <c r="C1459" s="1" t="s">
        <v>30</v>
      </c>
      <c r="D1459" s="1" t="s">
        <v>31</v>
      </c>
      <c r="E1459" s="1" t="s">
        <v>32</v>
      </c>
      <c r="F1459" s="47">
        <v>1786</v>
      </c>
      <c r="G1459" s="34">
        <v>1210.26</v>
      </c>
      <c r="H1459" s="1" t="s">
        <v>216</v>
      </c>
      <c r="I1459" s="34">
        <v>8.2038000000000007E-3</v>
      </c>
      <c r="J1459" s="34">
        <v>66.788659999999993</v>
      </c>
      <c r="K1459" s="35" t="str">
        <f t="shared" si="110"/>
        <v>Strabrechtse Heide &amp; Beuven_Lg03</v>
      </c>
      <c r="L1459" s="36">
        <f>VLOOKUP(D1459,DATA!A:F,5,FALSE)</f>
        <v>6.9280917156857415E-3</v>
      </c>
      <c r="M1459" s="37">
        <f>VLOOKUP(D1459,DATA!A:F,6,FALSE)</f>
        <v>2211</v>
      </c>
      <c r="N1459" s="36">
        <f t="shared" si="111"/>
        <v>9.7390880611989708E-2</v>
      </c>
      <c r="O1459" s="36">
        <f t="shared" si="112"/>
        <v>9.7396410752090837E-2</v>
      </c>
      <c r="P1459" s="36">
        <f t="shared" si="113"/>
        <v>5.5301401011287332E-6</v>
      </c>
      <c r="Q1459" s="36">
        <f t="shared" si="114"/>
        <v>0</v>
      </c>
    </row>
    <row r="1460" spans="1:17" x14ac:dyDescent="0.3">
      <c r="A1460" s="29">
        <v>2331109</v>
      </c>
      <c r="B1460" s="1">
        <v>137</v>
      </c>
      <c r="C1460" s="1" t="s">
        <v>30</v>
      </c>
      <c r="D1460" s="1" t="s">
        <v>31</v>
      </c>
      <c r="E1460" s="1" t="s">
        <v>32</v>
      </c>
      <c r="F1460" s="47">
        <v>1786</v>
      </c>
      <c r="G1460" s="34">
        <v>945.13</v>
      </c>
      <c r="H1460" s="1" t="s">
        <v>216</v>
      </c>
      <c r="I1460" s="34">
        <v>6.6978000000000003E-3</v>
      </c>
      <c r="J1460" s="34">
        <v>20.657957</v>
      </c>
      <c r="K1460" s="35" t="str">
        <f t="shared" si="110"/>
        <v>Strabrechtse Heide &amp; Beuven_Lg03</v>
      </c>
      <c r="L1460" s="36">
        <f>VLOOKUP(D1460,DATA!A:F,5,FALSE)</f>
        <v>6.9280917156857415E-3</v>
      </c>
      <c r="M1460" s="37">
        <f>VLOOKUP(D1460,DATA!A:F,6,FALSE)</f>
        <v>2211</v>
      </c>
      <c r="N1460" s="36">
        <f t="shared" si="111"/>
        <v>1.5528960549928318E-2</v>
      </c>
      <c r="O1460" s="36">
        <f t="shared" si="112"/>
        <v>1.5529681044671766E-2</v>
      </c>
      <c r="P1460" s="36">
        <f t="shared" si="113"/>
        <v>7.2049474344852704E-7</v>
      </c>
      <c r="Q1460" s="36">
        <f t="shared" si="114"/>
        <v>0</v>
      </c>
    </row>
    <row r="1461" spans="1:17" x14ac:dyDescent="0.3">
      <c r="A1461" s="29">
        <v>2331110</v>
      </c>
      <c r="B1461" s="1">
        <v>137</v>
      </c>
      <c r="C1461" s="1" t="s">
        <v>30</v>
      </c>
      <c r="D1461" s="1" t="s">
        <v>41</v>
      </c>
      <c r="E1461" s="1" t="s">
        <v>42</v>
      </c>
      <c r="F1461" s="47">
        <v>1071</v>
      </c>
      <c r="G1461" s="34">
        <v>984.72</v>
      </c>
      <c r="H1461" s="1" t="s">
        <v>216</v>
      </c>
      <c r="I1461" s="34">
        <v>7.1241999999999998E-3</v>
      </c>
      <c r="J1461" s="34">
        <v>325.22677499999998</v>
      </c>
      <c r="K1461" s="35" t="str">
        <f t="shared" si="110"/>
        <v>Strabrechtse Heide &amp; Beuven_H4010A</v>
      </c>
      <c r="L1461" s="36">
        <f>VLOOKUP(D1461,DATA!A:F,5,FALSE)</f>
        <v>1.3726988247862192E-2</v>
      </c>
      <c r="M1461" s="37">
        <f>VLOOKUP(D1461,DATA!A:F,6,FALSE)</f>
        <v>1285.5</v>
      </c>
      <c r="N1461" s="36">
        <f t="shared" si="111"/>
        <v>1.5846963187817247</v>
      </c>
      <c r="O1461" s="36">
        <f t="shared" si="112"/>
        <v>1.5848488436342223</v>
      </c>
      <c r="P1461" s="36">
        <f t="shared" si="113"/>
        <v>1.5252485249761527E-4</v>
      </c>
      <c r="Q1461" s="36">
        <f t="shared" si="114"/>
        <v>0</v>
      </c>
    </row>
    <row r="1462" spans="1:17" x14ac:dyDescent="0.3">
      <c r="A1462" s="29">
        <v>2332617</v>
      </c>
      <c r="B1462" s="1">
        <v>137</v>
      </c>
      <c r="C1462" s="1" t="s">
        <v>30</v>
      </c>
      <c r="D1462" s="1" t="s">
        <v>41</v>
      </c>
      <c r="E1462" s="1" t="s">
        <v>42</v>
      </c>
      <c r="F1462" s="47">
        <v>1071</v>
      </c>
      <c r="G1462" s="34">
        <v>948.59</v>
      </c>
      <c r="H1462" s="1" t="s">
        <v>216</v>
      </c>
      <c r="I1462" s="34">
        <v>8.9639999999999997E-3</v>
      </c>
      <c r="J1462" s="34">
        <v>4323.8402999999998</v>
      </c>
      <c r="K1462" s="35" t="str">
        <f t="shared" si="110"/>
        <v>Strabrechtse Heide &amp; Beuven_H4010A</v>
      </c>
      <c r="L1462" s="36">
        <f>VLOOKUP(D1462,DATA!A:F,5,FALSE)</f>
        <v>1.3726988247862192E-2</v>
      </c>
      <c r="M1462" s="37">
        <f>VLOOKUP(D1462,DATA!A:F,6,FALSE)</f>
        <v>1285.5</v>
      </c>
      <c r="N1462" s="36">
        <f t="shared" si="111"/>
        <v>0.97107879110625128</v>
      </c>
      <c r="O1462" s="36">
        <f t="shared" si="112"/>
        <v>0.9711971279080448</v>
      </c>
      <c r="P1462" s="36">
        <f t="shared" si="113"/>
        <v>1.1833680179351713E-4</v>
      </c>
      <c r="Q1462" s="36">
        <f t="shared" si="114"/>
        <v>0</v>
      </c>
    </row>
    <row r="1463" spans="1:17" x14ac:dyDescent="0.3">
      <c r="A1463" s="29">
        <v>2332618</v>
      </c>
      <c r="B1463" s="1">
        <v>137</v>
      </c>
      <c r="C1463" s="1" t="s">
        <v>30</v>
      </c>
      <c r="D1463" s="1" t="s">
        <v>41</v>
      </c>
      <c r="E1463" s="1" t="s">
        <v>42</v>
      </c>
      <c r="F1463" s="47">
        <v>1071</v>
      </c>
      <c r="G1463" s="34">
        <v>926.62</v>
      </c>
      <c r="H1463" s="1" t="s">
        <v>216</v>
      </c>
      <c r="I1463" s="34">
        <v>8.6846000000000007E-3</v>
      </c>
      <c r="J1463" s="34">
        <v>1482.6658</v>
      </c>
      <c r="K1463" s="35" t="str">
        <f t="shared" si="110"/>
        <v>Strabrechtse Heide &amp; Beuven_H4010A</v>
      </c>
      <c r="L1463" s="36">
        <f>VLOOKUP(D1463,DATA!A:F,5,FALSE)</f>
        <v>1.3726988247862192E-2</v>
      </c>
      <c r="M1463" s="37">
        <f>VLOOKUP(D1463,DATA!A:F,6,FALSE)</f>
        <v>1285.5</v>
      </c>
      <c r="N1463" s="36">
        <f t="shared" si="111"/>
        <v>0.72007625019660992</v>
      </c>
      <c r="O1463" s="36">
        <f t="shared" si="112"/>
        <v>0.72016147981000578</v>
      </c>
      <c r="P1463" s="36">
        <f t="shared" si="113"/>
        <v>8.5229613395854109E-5</v>
      </c>
      <c r="Q1463" s="36">
        <f t="shared" si="114"/>
        <v>0</v>
      </c>
    </row>
    <row r="1464" spans="1:17" x14ac:dyDescent="0.3">
      <c r="A1464" s="29">
        <v>2332618</v>
      </c>
      <c r="B1464" s="1">
        <v>137</v>
      </c>
      <c r="C1464" s="1" t="s">
        <v>30</v>
      </c>
      <c r="D1464" s="1" t="s">
        <v>43</v>
      </c>
      <c r="E1464" s="1" t="s">
        <v>44</v>
      </c>
      <c r="F1464" s="47">
        <v>1071</v>
      </c>
      <c r="G1464" s="34">
        <v>926.62</v>
      </c>
      <c r="H1464" s="1" t="s">
        <v>216</v>
      </c>
      <c r="I1464" s="34">
        <v>8.6846000000000007E-3</v>
      </c>
      <c r="J1464" s="34">
        <v>4421.0129999999999</v>
      </c>
      <c r="K1464" s="35" t="str">
        <f t="shared" si="110"/>
        <v>Strabrechtse Heide &amp; Beuven_H7150</v>
      </c>
      <c r="L1464" s="36">
        <f>VLOOKUP(D1464,DATA!A:F,5,FALSE)</f>
        <v>1.3726988247862192E-2</v>
      </c>
      <c r="M1464" s="37">
        <f>VLOOKUP(D1464,DATA!A:F,6,FALSE)</f>
        <v>1285.5</v>
      </c>
      <c r="N1464" s="36">
        <f t="shared" si="111"/>
        <v>0.72007625019660992</v>
      </c>
      <c r="O1464" s="36">
        <f t="shared" si="112"/>
        <v>0.72016147981000578</v>
      </c>
      <c r="P1464" s="36">
        <f t="shared" si="113"/>
        <v>8.5229613395854109E-5</v>
      </c>
      <c r="Q1464" s="36">
        <f t="shared" si="114"/>
        <v>0</v>
      </c>
    </row>
    <row r="1465" spans="1:17" x14ac:dyDescent="0.3">
      <c r="A1465" s="29">
        <v>2332619</v>
      </c>
      <c r="B1465" s="1">
        <v>137</v>
      </c>
      <c r="C1465" s="1" t="s">
        <v>30</v>
      </c>
      <c r="D1465" s="1" t="s">
        <v>41</v>
      </c>
      <c r="E1465" s="1" t="s">
        <v>42</v>
      </c>
      <c r="F1465" s="47">
        <v>1071</v>
      </c>
      <c r="G1465" s="34">
        <v>916.16</v>
      </c>
      <c r="H1465" s="1" t="s">
        <v>216</v>
      </c>
      <c r="I1465" s="34">
        <v>8.5486999999999994E-3</v>
      </c>
      <c r="J1465" s="34">
        <v>6821.1742999999997</v>
      </c>
      <c r="K1465" s="35" t="str">
        <f t="shared" si="110"/>
        <v>Strabrechtse Heide &amp; Beuven_H4010A</v>
      </c>
      <c r="L1465" s="36">
        <f>VLOOKUP(D1465,DATA!A:F,5,FALSE)</f>
        <v>1.3726988247862192E-2</v>
      </c>
      <c r="M1465" s="37">
        <f>VLOOKUP(D1465,DATA!A:F,6,FALSE)</f>
        <v>1285.5</v>
      </c>
      <c r="N1465" s="36">
        <f t="shared" si="111"/>
        <v>0.62436578746538651</v>
      </c>
      <c r="O1465" s="36">
        <f t="shared" si="112"/>
        <v>0.62443860224061354</v>
      </c>
      <c r="P1465" s="36">
        <f t="shared" si="113"/>
        <v>7.2814775227025841E-5</v>
      </c>
      <c r="Q1465" s="36">
        <f t="shared" si="114"/>
        <v>0</v>
      </c>
    </row>
    <row r="1466" spans="1:17" x14ac:dyDescent="0.3">
      <c r="A1466" s="29">
        <v>2332620</v>
      </c>
      <c r="B1466" s="1">
        <v>137</v>
      </c>
      <c r="C1466" s="1" t="s">
        <v>30</v>
      </c>
      <c r="D1466" s="1" t="s">
        <v>41</v>
      </c>
      <c r="E1466" s="1" t="s">
        <v>42</v>
      </c>
      <c r="F1466" s="47">
        <v>1071</v>
      </c>
      <c r="G1466" s="34">
        <v>921.39</v>
      </c>
      <c r="H1466" s="1" t="s">
        <v>216</v>
      </c>
      <c r="I1466" s="34">
        <v>8.5553000000000001E-3</v>
      </c>
      <c r="J1466" s="34">
        <v>3324.9014000000002</v>
      </c>
      <c r="K1466" s="35" t="str">
        <f t="shared" si="110"/>
        <v>Strabrechtse Heide &amp; Beuven_H4010A</v>
      </c>
      <c r="L1466" s="36">
        <f>VLOOKUP(D1466,DATA!A:F,5,FALSE)</f>
        <v>1.3726988247862192E-2</v>
      </c>
      <c r="M1466" s="37">
        <f>VLOOKUP(D1466,DATA!A:F,6,FALSE)</f>
        <v>1285.5</v>
      </c>
      <c r="N1466" s="36">
        <f t="shared" si="111"/>
        <v>0.67052696826476033</v>
      </c>
      <c r="O1466" s="36">
        <f t="shared" si="112"/>
        <v>0.67060519046825895</v>
      </c>
      <c r="P1466" s="36">
        <f t="shared" si="113"/>
        <v>7.8222203498623522E-5</v>
      </c>
      <c r="Q1466" s="36">
        <f t="shared" si="114"/>
        <v>0</v>
      </c>
    </row>
    <row r="1467" spans="1:17" x14ac:dyDescent="0.3">
      <c r="A1467" s="29">
        <v>2332621</v>
      </c>
      <c r="B1467" s="1">
        <v>137</v>
      </c>
      <c r="C1467" s="1" t="s">
        <v>30</v>
      </c>
      <c r="D1467" s="1" t="s">
        <v>41</v>
      </c>
      <c r="E1467" s="1" t="s">
        <v>42</v>
      </c>
      <c r="F1467" s="47">
        <v>1071</v>
      </c>
      <c r="G1467" s="34">
        <v>922.67</v>
      </c>
      <c r="H1467" s="1" t="s">
        <v>216</v>
      </c>
      <c r="I1467" s="34">
        <v>8.4980999999999998E-3</v>
      </c>
      <c r="J1467" s="34">
        <v>207.20126500000001</v>
      </c>
      <c r="K1467" s="35" t="str">
        <f t="shared" si="110"/>
        <v>Strabrechtse Heide &amp; Beuven_H4010A</v>
      </c>
      <c r="L1467" s="36">
        <f>VLOOKUP(D1467,DATA!A:F,5,FALSE)</f>
        <v>1.3726988247862192E-2</v>
      </c>
      <c r="M1467" s="37">
        <f>VLOOKUP(D1467,DATA!A:F,6,FALSE)</f>
        <v>1285.5</v>
      </c>
      <c r="N1467" s="36">
        <f t="shared" si="111"/>
        <v>0.68233150583920066</v>
      </c>
      <c r="O1467" s="36">
        <f t="shared" si="112"/>
        <v>0.68241056351186458</v>
      </c>
      <c r="P1467" s="36">
        <f t="shared" si="113"/>
        <v>7.9057672663918055E-5</v>
      </c>
      <c r="Q1467" s="36">
        <f t="shared" si="114"/>
        <v>0</v>
      </c>
    </row>
    <row r="1468" spans="1:17" x14ac:dyDescent="0.3">
      <c r="A1468" s="29">
        <v>2332622</v>
      </c>
      <c r="B1468" s="1">
        <v>137</v>
      </c>
      <c r="C1468" s="1" t="s">
        <v>30</v>
      </c>
      <c r="D1468" s="1" t="s">
        <v>41</v>
      </c>
      <c r="E1468" s="1" t="s">
        <v>42</v>
      </c>
      <c r="F1468" s="47">
        <v>1071</v>
      </c>
      <c r="G1468" s="34">
        <v>916.9</v>
      </c>
      <c r="H1468" s="1" t="s">
        <v>216</v>
      </c>
      <c r="I1468" s="34">
        <v>8.3944999999999992E-3</v>
      </c>
      <c r="J1468" s="34">
        <v>4669.8326052536304</v>
      </c>
      <c r="K1468" s="35" t="str">
        <f t="shared" si="110"/>
        <v>Strabrechtse Heide &amp; Beuven_H4010A</v>
      </c>
      <c r="L1468" s="36">
        <f>VLOOKUP(D1468,DATA!A:F,5,FALSE)</f>
        <v>1.3726988247862192E-2</v>
      </c>
      <c r="M1468" s="37">
        <f>VLOOKUP(D1468,DATA!A:F,6,FALSE)</f>
        <v>1285.5</v>
      </c>
      <c r="N1468" s="36">
        <f t="shared" si="111"/>
        <v>0.63070019427725821</v>
      </c>
      <c r="O1468" s="36">
        <f t="shared" si="112"/>
        <v>0.63077241635800074</v>
      </c>
      <c r="P1468" s="36">
        <f t="shared" si="113"/>
        <v>7.2222080742534445E-5</v>
      </c>
      <c r="Q1468" s="36">
        <f t="shared" si="114"/>
        <v>0</v>
      </c>
    </row>
    <row r="1469" spans="1:17" x14ac:dyDescent="0.3">
      <c r="A1469" s="29">
        <v>2332623</v>
      </c>
      <c r="B1469" s="1">
        <v>137</v>
      </c>
      <c r="C1469" s="1" t="s">
        <v>30</v>
      </c>
      <c r="D1469" s="1" t="s">
        <v>41</v>
      </c>
      <c r="E1469" s="1" t="s">
        <v>42</v>
      </c>
      <c r="F1469" s="47">
        <v>1071</v>
      </c>
      <c r="G1469" s="34">
        <v>924.06</v>
      </c>
      <c r="H1469" s="1" t="s">
        <v>216</v>
      </c>
      <c r="I1469" s="34">
        <v>8.3721000000000004E-3</v>
      </c>
      <c r="J1469" s="34">
        <v>5103.2744000000002</v>
      </c>
      <c r="K1469" s="35" t="str">
        <f t="shared" si="110"/>
        <v>Strabrechtse Heide &amp; Beuven_H4010A</v>
      </c>
      <c r="L1469" s="36">
        <f>VLOOKUP(D1469,DATA!A:F,5,FALSE)</f>
        <v>1.3726988247862192E-2</v>
      </c>
      <c r="M1469" s="37">
        <f>VLOOKUP(D1469,DATA!A:F,6,FALSE)</f>
        <v>1285.5</v>
      </c>
      <c r="N1469" s="36">
        <f t="shared" si="111"/>
        <v>0.69538433911099296</v>
      </c>
      <c r="O1469" s="36">
        <f t="shared" si="112"/>
        <v>0.69546370403742264</v>
      </c>
      <c r="P1469" s="36">
        <f t="shared" si="113"/>
        <v>7.9364926429681404E-5</v>
      </c>
      <c r="Q1469" s="36">
        <f t="shared" si="114"/>
        <v>0</v>
      </c>
    </row>
    <row r="1470" spans="1:17" x14ac:dyDescent="0.3">
      <c r="A1470" s="29">
        <v>2332624</v>
      </c>
      <c r="B1470" s="1">
        <v>137</v>
      </c>
      <c r="C1470" s="1" t="s">
        <v>30</v>
      </c>
      <c r="D1470" s="1" t="s">
        <v>41</v>
      </c>
      <c r="E1470" s="1" t="s">
        <v>42</v>
      </c>
      <c r="F1470" s="47">
        <v>1071</v>
      </c>
      <c r="G1470" s="34">
        <v>918.55</v>
      </c>
      <c r="H1470" s="1" t="s">
        <v>216</v>
      </c>
      <c r="I1470" s="34">
        <v>8.0266000000000001E-3</v>
      </c>
      <c r="J1470" s="34">
        <v>2596.0889000000002</v>
      </c>
      <c r="K1470" s="35" t="str">
        <f t="shared" si="110"/>
        <v>Strabrechtse Heide &amp; Beuven_H4010A</v>
      </c>
      <c r="L1470" s="36">
        <f>VLOOKUP(D1470,DATA!A:F,5,FALSE)</f>
        <v>1.3726988247862192E-2</v>
      </c>
      <c r="M1470" s="37">
        <f>VLOOKUP(D1470,DATA!A:F,6,FALSE)</f>
        <v>1285.5</v>
      </c>
      <c r="N1470" s="36">
        <f t="shared" si="111"/>
        <v>0.64505506296014636</v>
      </c>
      <c r="O1470" s="36">
        <f t="shared" si="112"/>
        <v>0.64512568118151625</v>
      </c>
      <c r="P1470" s="36">
        <f t="shared" si="113"/>
        <v>7.0618221369889156E-5</v>
      </c>
      <c r="Q1470" s="36">
        <f t="shared" si="114"/>
        <v>0</v>
      </c>
    </row>
    <row r="1471" spans="1:17" x14ac:dyDescent="0.3">
      <c r="A1471" s="29">
        <v>2332625</v>
      </c>
      <c r="B1471" s="1">
        <v>137</v>
      </c>
      <c r="C1471" s="1" t="s">
        <v>30</v>
      </c>
      <c r="D1471" s="1" t="s">
        <v>31</v>
      </c>
      <c r="E1471" s="1" t="s">
        <v>32</v>
      </c>
      <c r="F1471" s="47">
        <v>1786</v>
      </c>
      <c r="G1471" s="34">
        <v>1047.8599999999999</v>
      </c>
      <c r="H1471" s="1" t="s">
        <v>216</v>
      </c>
      <c r="I1471" s="34">
        <v>9.0313000000000008E-3</v>
      </c>
      <c r="J1471" s="34">
        <v>90.370040000000003</v>
      </c>
      <c r="K1471" s="35" t="str">
        <f t="shared" si="110"/>
        <v>Strabrechtse Heide &amp; Beuven_Lg03</v>
      </c>
      <c r="L1471" s="36">
        <f>VLOOKUP(D1471,DATA!A:F,5,FALSE)</f>
        <v>6.9280917156857415E-3</v>
      </c>
      <c r="M1471" s="37">
        <f>VLOOKUP(D1471,DATA!A:F,6,FALSE)</f>
        <v>2211</v>
      </c>
      <c r="N1471" s="36">
        <f t="shared" si="111"/>
        <v>3.1635138016177344E-2</v>
      </c>
      <c r="O1471" s="36">
        <f t="shared" si="112"/>
        <v>3.1637116852154236E-2</v>
      </c>
      <c r="P1471" s="36">
        <f t="shared" si="113"/>
        <v>1.9788359768915798E-6</v>
      </c>
      <c r="Q1471" s="36">
        <f t="shared" si="114"/>
        <v>0</v>
      </c>
    </row>
    <row r="1472" spans="1:17" x14ac:dyDescent="0.3">
      <c r="A1472" s="29">
        <v>2332626</v>
      </c>
      <c r="B1472" s="1">
        <v>137</v>
      </c>
      <c r="C1472" s="1" t="s">
        <v>30</v>
      </c>
      <c r="D1472" s="1" t="s">
        <v>28</v>
      </c>
      <c r="E1472" s="1" t="s">
        <v>29</v>
      </c>
      <c r="F1472" s="47">
        <v>1786</v>
      </c>
      <c r="G1472" s="34">
        <v>1129.8900000000001</v>
      </c>
      <c r="H1472" s="1" t="s">
        <v>216</v>
      </c>
      <c r="I1472" s="34">
        <v>9.5670000000000009E-3</v>
      </c>
      <c r="J1472" s="34">
        <v>197.63622000000001</v>
      </c>
      <c r="K1472" s="35" t="str">
        <f t="shared" si="110"/>
        <v>Strabrechtse Heide &amp; Beuven_H91D0</v>
      </c>
      <c r="L1472" s="36">
        <f>VLOOKUP(D1472,DATA!A:F,5,FALSE)</f>
        <v>6.9280917156857415E-3</v>
      </c>
      <c r="M1472" s="37">
        <f>VLOOKUP(D1472,DATA!A:F,6,FALSE)</f>
        <v>2211</v>
      </c>
      <c r="N1472" s="36">
        <f t="shared" si="111"/>
        <v>5.5831473945289985E-2</v>
      </c>
      <c r="O1472" s="36">
        <f t="shared" si="112"/>
        <v>5.5835172570552455E-2</v>
      </c>
      <c r="P1472" s="36">
        <f t="shared" si="113"/>
        <v>3.6986252624701677E-6</v>
      </c>
      <c r="Q1472" s="36">
        <f t="shared" si="114"/>
        <v>0</v>
      </c>
    </row>
    <row r="1473" spans="1:17" x14ac:dyDescent="0.3">
      <c r="A1473" s="29">
        <v>2332627</v>
      </c>
      <c r="B1473" s="1">
        <v>137</v>
      </c>
      <c r="C1473" s="1" t="s">
        <v>30</v>
      </c>
      <c r="D1473" s="1" t="s">
        <v>31</v>
      </c>
      <c r="E1473" s="1" t="s">
        <v>32</v>
      </c>
      <c r="F1473" s="47">
        <v>1786</v>
      </c>
      <c r="G1473" s="34">
        <v>1260.56</v>
      </c>
      <c r="H1473" s="1" t="s">
        <v>216</v>
      </c>
      <c r="I1473" s="34">
        <v>1.01563E-2</v>
      </c>
      <c r="J1473" s="34">
        <v>224.46399</v>
      </c>
      <c r="K1473" s="35" t="str">
        <f t="shared" si="110"/>
        <v>Strabrechtse Heide &amp; Beuven_Lg03</v>
      </c>
      <c r="L1473" s="36">
        <f>VLOOKUP(D1473,DATA!A:F,5,FALSE)</f>
        <v>6.9280917156857415E-3</v>
      </c>
      <c r="M1473" s="37">
        <f>VLOOKUP(D1473,DATA!A:F,6,FALSE)</f>
        <v>2211</v>
      </c>
      <c r="N1473" s="36">
        <f t="shared" si="111"/>
        <v>0.13793873470056103</v>
      </c>
      <c r="O1473" s="36">
        <f t="shared" si="112"/>
        <v>0.13794842754293746</v>
      </c>
      <c r="P1473" s="36">
        <f t="shared" si="113"/>
        <v>9.6928423764242044E-6</v>
      </c>
      <c r="Q1473" s="36">
        <f t="shared" si="114"/>
        <v>0</v>
      </c>
    </row>
    <row r="1474" spans="1:17" x14ac:dyDescent="0.3">
      <c r="A1474" s="29">
        <v>2332629</v>
      </c>
      <c r="B1474" s="1">
        <v>137</v>
      </c>
      <c r="C1474" s="1" t="s">
        <v>30</v>
      </c>
      <c r="D1474" s="1" t="s">
        <v>41</v>
      </c>
      <c r="E1474" s="1" t="s">
        <v>42</v>
      </c>
      <c r="F1474" s="47">
        <v>1071</v>
      </c>
      <c r="G1474" s="34">
        <v>927.91</v>
      </c>
      <c r="H1474" s="1" t="s">
        <v>216</v>
      </c>
      <c r="I1474" s="34">
        <v>7.9623999999999997E-3</v>
      </c>
      <c r="J1474" s="34">
        <v>1057.2917</v>
      </c>
      <c r="K1474" s="35" t="str">
        <f t="shared" si="110"/>
        <v>Strabrechtse Heide &amp; Beuven_H4010A</v>
      </c>
      <c r="L1474" s="36">
        <f>VLOOKUP(D1474,DATA!A:F,5,FALSE)</f>
        <v>1.3726988247862192E-2</v>
      </c>
      <c r="M1474" s="37">
        <f>VLOOKUP(D1474,DATA!A:F,6,FALSE)</f>
        <v>1285.5</v>
      </c>
      <c r="N1474" s="36">
        <f t="shared" si="111"/>
        <v>0.7328465150661404</v>
      </c>
      <c r="O1474" s="36">
        <f t="shared" si="112"/>
        <v>0.73292603229467568</v>
      </c>
      <c r="P1474" s="36">
        <f t="shared" si="113"/>
        <v>7.9517228535275208E-5</v>
      </c>
      <c r="Q1474" s="36">
        <f t="shared" si="114"/>
        <v>0</v>
      </c>
    </row>
    <row r="1475" spans="1:17" x14ac:dyDescent="0.3">
      <c r="A1475" s="29">
        <v>2332630</v>
      </c>
      <c r="B1475" s="1">
        <v>137</v>
      </c>
      <c r="C1475" s="1" t="s">
        <v>30</v>
      </c>
      <c r="D1475" s="1" t="s">
        <v>41</v>
      </c>
      <c r="E1475" s="1" t="s">
        <v>42</v>
      </c>
      <c r="F1475" s="47">
        <v>1071</v>
      </c>
      <c r="G1475" s="34">
        <v>935.11</v>
      </c>
      <c r="H1475" s="1" t="s">
        <v>216</v>
      </c>
      <c r="I1475" s="34">
        <v>7.9135000000000004E-3</v>
      </c>
      <c r="J1475" s="34">
        <v>2098.3708000000001</v>
      </c>
      <c r="K1475" s="35" t="str">
        <f t="shared" ref="K1475:K1538" si="115">_xlfn.CONCAT(C1475,"_",D1475)</f>
        <v>Strabrechtse Heide &amp; Beuven_H4010A</v>
      </c>
      <c r="L1475" s="36">
        <f>VLOOKUP(D1475,DATA!A:F,5,FALSE)</f>
        <v>1.3726988247862192E-2</v>
      </c>
      <c r="M1475" s="37">
        <f>VLOOKUP(D1475,DATA!A:F,6,FALSE)</f>
        <v>1285.5</v>
      </c>
      <c r="N1475" s="36">
        <f t="shared" ref="N1475:N1538" si="116">100/(1+EXP(-L1475*(G1475-M1475)))</f>
        <v>0.80836168344221193</v>
      </c>
      <c r="O1475" s="36">
        <f t="shared" ref="O1475:O1538" si="117">100/(1+EXP(-L1475*((G1475+I1475)-M1475)))</f>
        <v>0.80844878939967757</v>
      </c>
      <c r="P1475" s="36">
        <f t="shared" ref="P1475:P1538" si="118">O1475-N1475</f>
        <v>8.7105957465638539E-5</v>
      </c>
      <c r="Q1475" s="36">
        <f t="shared" ref="Q1475:Q1538" si="119">IF(AND(H1475&lt;&gt;"below",I1475&gt;=0.005),J1475*P1475/100,0)</f>
        <v>0</v>
      </c>
    </row>
    <row r="1476" spans="1:17" x14ac:dyDescent="0.3">
      <c r="A1476" s="29">
        <v>2332631</v>
      </c>
      <c r="B1476" s="1">
        <v>137</v>
      </c>
      <c r="C1476" s="1" t="s">
        <v>30</v>
      </c>
      <c r="D1476" s="1" t="s">
        <v>41</v>
      </c>
      <c r="E1476" s="1" t="s">
        <v>42</v>
      </c>
      <c r="F1476" s="47">
        <v>1071</v>
      </c>
      <c r="G1476" s="34">
        <v>964.81</v>
      </c>
      <c r="H1476" s="1" t="s">
        <v>216</v>
      </c>
      <c r="I1476" s="34">
        <v>8.0324000000000003E-3</v>
      </c>
      <c r="J1476" s="34">
        <v>3684.0722999999998</v>
      </c>
      <c r="K1476" s="35" t="str">
        <f t="shared" si="115"/>
        <v>Strabrechtse Heide &amp; Beuven_H4010A</v>
      </c>
      <c r="L1476" s="36">
        <f>VLOOKUP(D1476,DATA!A:F,5,FALSE)</f>
        <v>1.3726988247862192E-2</v>
      </c>
      <c r="M1476" s="37">
        <f>VLOOKUP(D1476,DATA!A:F,6,FALSE)</f>
        <v>1285.5</v>
      </c>
      <c r="N1476" s="36">
        <f t="shared" si="116"/>
        <v>1.2103205944825313</v>
      </c>
      <c r="O1476" s="36">
        <f t="shared" si="117"/>
        <v>1.2104524371411418</v>
      </c>
      <c r="P1476" s="36">
        <f t="shared" si="118"/>
        <v>1.3184265861054811E-4</v>
      </c>
      <c r="Q1476" s="36">
        <f t="shared" si="119"/>
        <v>0</v>
      </c>
    </row>
    <row r="1477" spans="1:17" x14ac:dyDescent="0.3">
      <c r="A1477" s="29">
        <v>2332632</v>
      </c>
      <c r="B1477" s="1">
        <v>137</v>
      </c>
      <c r="C1477" s="1" t="s">
        <v>30</v>
      </c>
      <c r="D1477" s="1" t="s">
        <v>31</v>
      </c>
      <c r="E1477" s="1" t="s">
        <v>32</v>
      </c>
      <c r="F1477" s="47">
        <v>1786</v>
      </c>
      <c r="G1477" s="34">
        <v>956.38</v>
      </c>
      <c r="H1477" s="1" t="s">
        <v>216</v>
      </c>
      <c r="I1477" s="34">
        <v>7.8715E-3</v>
      </c>
      <c r="J1477" s="34">
        <v>192.92784</v>
      </c>
      <c r="K1477" s="35" t="str">
        <f t="shared" si="115"/>
        <v>Strabrechtse Heide &amp; Beuven_Lg03</v>
      </c>
      <c r="L1477" s="36">
        <f>VLOOKUP(D1477,DATA!A:F,5,FALSE)</f>
        <v>6.9280917156857415E-3</v>
      </c>
      <c r="M1477" s="37">
        <f>VLOOKUP(D1477,DATA!A:F,6,FALSE)</f>
        <v>2211</v>
      </c>
      <c r="N1477" s="36">
        <f t="shared" si="116"/>
        <v>1.6787509830701108E-2</v>
      </c>
      <c r="O1477" s="36">
        <f t="shared" si="117"/>
        <v>1.6788425199980139E-2</v>
      </c>
      <c r="P1477" s="36">
        <f t="shared" si="118"/>
        <v>9.1536927903160259E-7</v>
      </c>
      <c r="Q1477" s="36">
        <f t="shared" si="119"/>
        <v>0</v>
      </c>
    </row>
    <row r="1478" spans="1:17" x14ac:dyDescent="0.3">
      <c r="A1478" s="29">
        <v>2332633</v>
      </c>
      <c r="B1478" s="1">
        <v>137</v>
      </c>
      <c r="C1478" s="1" t="s">
        <v>30</v>
      </c>
      <c r="D1478" s="1" t="s">
        <v>41</v>
      </c>
      <c r="E1478" s="1" t="s">
        <v>42</v>
      </c>
      <c r="F1478" s="47">
        <v>1071</v>
      </c>
      <c r="G1478" s="34">
        <v>938.48</v>
      </c>
      <c r="H1478" s="1" t="s">
        <v>216</v>
      </c>
      <c r="I1478" s="34">
        <v>7.6046999999999998E-3</v>
      </c>
      <c r="J1478" s="34">
        <v>302.71330640599598</v>
      </c>
      <c r="K1478" s="35" t="str">
        <f t="shared" si="115"/>
        <v>Strabrechtse Heide &amp; Beuven_H4010A</v>
      </c>
      <c r="L1478" s="36">
        <f>VLOOKUP(D1478,DATA!A:F,5,FALSE)</f>
        <v>1.3726988247862192E-2</v>
      </c>
      <c r="M1478" s="37">
        <f>VLOOKUP(D1478,DATA!A:F,6,FALSE)</f>
        <v>1285.5</v>
      </c>
      <c r="N1478" s="36">
        <f t="shared" si="116"/>
        <v>0.8463109776696669</v>
      </c>
      <c r="O1478" s="36">
        <f t="shared" si="117"/>
        <v>0.8463985805697043</v>
      </c>
      <c r="P1478" s="36">
        <f t="shared" si="118"/>
        <v>8.7602900037397902E-5</v>
      </c>
      <c r="Q1478" s="36">
        <f t="shared" si="119"/>
        <v>0</v>
      </c>
    </row>
    <row r="1479" spans="1:17" x14ac:dyDescent="0.3">
      <c r="A1479" s="29">
        <v>2334146</v>
      </c>
      <c r="B1479" s="1">
        <v>137</v>
      </c>
      <c r="C1479" s="1" t="s">
        <v>30</v>
      </c>
      <c r="D1479" s="1" t="s">
        <v>41</v>
      </c>
      <c r="E1479" s="1" t="s">
        <v>42</v>
      </c>
      <c r="F1479" s="47">
        <v>1071</v>
      </c>
      <c r="G1479" s="34">
        <v>999.48</v>
      </c>
      <c r="H1479" s="1" t="s">
        <v>216</v>
      </c>
      <c r="I1479" s="34">
        <v>9.3749000000000002E-3</v>
      </c>
      <c r="J1479" s="34">
        <v>2686.9043000000001</v>
      </c>
      <c r="K1479" s="35" t="str">
        <f t="shared" si="115"/>
        <v>Strabrechtse Heide &amp; Beuven_H4010A</v>
      </c>
      <c r="L1479" s="36">
        <f>VLOOKUP(D1479,DATA!A:F,5,FALSE)</f>
        <v>1.3726988247862192E-2</v>
      </c>
      <c r="M1479" s="37">
        <f>VLOOKUP(D1479,DATA!A:F,6,FALSE)</f>
        <v>1285.5</v>
      </c>
      <c r="N1479" s="36">
        <f t="shared" si="116"/>
        <v>1.9337290816364801</v>
      </c>
      <c r="O1479" s="36">
        <f t="shared" si="117"/>
        <v>1.9339731345853244</v>
      </c>
      <c r="P1479" s="36">
        <f t="shared" si="118"/>
        <v>2.4405294884433104E-4</v>
      </c>
      <c r="Q1479" s="36">
        <f t="shared" si="119"/>
        <v>0</v>
      </c>
    </row>
    <row r="1480" spans="1:17" x14ac:dyDescent="0.3">
      <c r="A1480" s="29">
        <v>2334147</v>
      </c>
      <c r="B1480" s="1">
        <v>137</v>
      </c>
      <c r="C1480" s="1" t="s">
        <v>30</v>
      </c>
      <c r="D1480" s="1" t="s">
        <v>41</v>
      </c>
      <c r="E1480" s="1" t="s">
        <v>42</v>
      </c>
      <c r="F1480" s="47">
        <v>1071</v>
      </c>
      <c r="G1480" s="34">
        <v>943.75</v>
      </c>
      <c r="H1480" s="1" t="s">
        <v>216</v>
      </c>
      <c r="I1480" s="34">
        <v>8.8962999999999993E-3</v>
      </c>
      <c r="J1480" s="34">
        <v>2562.308</v>
      </c>
      <c r="K1480" s="35" t="str">
        <f t="shared" si="115"/>
        <v>Strabrechtse Heide &amp; Beuven_H4010A</v>
      </c>
      <c r="L1480" s="36">
        <f>VLOOKUP(D1480,DATA!A:F,5,FALSE)</f>
        <v>1.3726988247862192E-2</v>
      </c>
      <c r="M1480" s="37">
        <f>VLOOKUP(D1480,DATA!A:F,6,FALSE)</f>
        <v>1285.5</v>
      </c>
      <c r="N1480" s="36">
        <f t="shared" si="116"/>
        <v>0.90922572634132848</v>
      </c>
      <c r="O1480" s="36">
        <f t="shared" si="117"/>
        <v>0.90933575749204976</v>
      </c>
      <c r="P1480" s="36">
        <f t="shared" si="118"/>
        <v>1.1003115072127923E-4</v>
      </c>
      <c r="Q1480" s="36">
        <f t="shared" si="119"/>
        <v>0</v>
      </c>
    </row>
    <row r="1481" spans="1:17" x14ac:dyDescent="0.3">
      <c r="A1481" s="29">
        <v>2334148</v>
      </c>
      <c r="B1481" s="1">
        <v>137</v>
      </c>
      <c r="C1481" s="1" t="s">
        <v>30</v>
      </c>
      <c r="D1481" s="1" t="s">
        <v>41</v>
      </c>
      <c r="E1481" s="1" t="s">
        <v>42</v>
      </c>
      <c r="F1481" s="47">
        <v>1071</v>
      </c>
      <c r="G1481" s="34">
        <v>917.36</v>
      </c>
      <c r="H1481" s="1" t="s">
        <v>216</v>
      </c>
      <c r="I1481" s="34">
        <v>8.6003E-3</v>
      </c>
      <c r="J1481" s="34">
        <v>7570.1819999999998</v>
      </c>
      <c r="K1481" s="35" t="str">
        <f t="shared" si="115"/>
        <v>Strabrechtse Heide &amp; Beuven_H4010A</v>
      </c>
      <c r="L1481" s="36">
        <f>VLOOKUP(D1481,DATA!A:F,5,FALSE)</f>
        <v>1.3726988247862192E-2</v>
      </c>
      <c r="M1481" s="37">
        <f>VLOOKUP(D1481,DATA!A:F,6,FALSE)</f>
        <v>1285.5</v>
      </c>
      <c r="N1481" s="36">
        <f t="shared" si="116"/>
        <v>0.63466994116587028</v>
      </c>
      <c r="O1481" s="36">
        <f t="shared" si="117"/>
        <v>0.63474439669983362</v>
      </c>
      <c r="P1481" s="36">
        <f t="shared" si="118"/>
        <v>7.4455533963346809E-5</v>
      </c>
      <c r="Q1481" s="36">
        <f t="shared" si="119"/>
        <v>0</v>
      </c>
    </row>
    <row r="1482" spans="1:17" x14ac:dyDescent="0.3">
      <c r="A1482" s="29">
        <v>2334148</v>
      </c>
      <c r="B1482" s="1">
        <v>137</v>
      </c>
      <c r="C1482" s="1" t="s">
        <v>30</v>
      </c>
      <c r="D1482" s="1" t="s">
        <v>43</v>
      </c>
      <c r="E1482" s="1" t="s">
        <v>44</v>
      </c>
      <c r="F1482" s="47">
        <v>1071</v>
      </c>
      <c r="G1482" s="34">
        <v>917.36</v>
      </c>
      <c r="H1482" s="1" t="s">
        <v>216</v>
      </c>
      <c r="I1482" s="34">
        <v>8.6003E-3</v>
      </c>
      <c r="J1482" s="34">
        <v>1836.5453</v>
      </c>
      <c r="K1482" s="35" t="str">
        <f t="shared" si="115"/>
        <v>Strabrechtse Heide &amp; Beuven_H7150</v>
      </c>
      <c r="L1482" s="36">
        <f>VLOOKUP(D1482,DATA!A:F,5,FALSE)</f>
        <v>1.3726988247862192E-2</v>
      </c>
      <c r="M1482" s="37">
        <f>VLOOKUP(D1482,DATA!A:F,6,FALSE)</f>
        <v>1285.5</v>
      </c>
      <c r="N1482" s="36">
        <f t="shared" si="116"/>
        <v>0.63466994116587028</v>
      </c>
      <c r="O1482" s="36">
        <f t="shared" si="117"/>
        <v>0.63474439669983362</v>
      </c>
      <c r="P1482" s="36">
        <f t="shared" si="118"/>
        <v>7.4455533963346809E-5</v>
      </c>
      <c r="Q1482" s="36">
        <f t="shared" si="119"/>
        <v>0</v>
      </c>
    </row>
    <row r="1483" spans="1:17" x14ac:dyDescent="0.3">
      <c r="A1483" s="29">
        <v>2334149</v>
      </c>
      <c r="B1483" s="1">
        <v>137</v>
      </c>
      <c r="C1483" s="1" t="s">
        <v>30</v>
      </c>
      <c r="D1483" s="1" t="s">
        <v>41</v>
      </c>
      <c r="E1483" s="1" t="s">
        <v>42</v>
      </c>
      <c r="F1483" s="47">
        <v>1071</v>
      </c>
      <c r="G1483" s="34">
        <v>919.49</v>
      </c>
      <c r="H1483" s="1" t="s">
        <v>216</v>
      </c>
      <c r="I1483" s="34">
        <v>8.5863999999999992E-3</v>
      </c>
      <c r="J1483" s="34">
        <v>5298.4486999999999</v>
      </c>
      <c r="K1483" s="35" t="str">
        <f t="shared" si="115"/>
        <v>Strabrechtse Heide &amp; Beuven_H4010A</v>
      </c>
      <c r="L1483" s="36">
        <f>VLOOKUP(D1483,DATA!A:F,5,FALSE)</f>
        <v>1.3726988247862192E-2</v>
      </c>
      <c r="M1483" s="37">
        <f>VLOOKUP(D1483,DATA!A:F,6,FALSE)</f>
        <v>1285.5</v>
      </c>
      <c r="N1483" s="36">
        <f t="shared" si="116"/>
        <v>0.65337764248962216</v>
      </c>
      <c r="O1483" s="36">
        <f t="shared" si="117"/>
        <v>0.65345415439441212</v>
      </c>
      <c r="P1483" s="36">
        <f t="shared" si="118"/>
        <v>7.6511904789966501E-5</v>
      </c>
      <c r="Q1483" s="36">
        <f t="shared" si="119"/>
        <v>0</v>
      </c>
    </row>
    <row r="1484" spans="1:17" x14ac:dyDescent="0.3">
      <c r="A1484" s="29">
        <v>2334149</v>
      </c>
      <c r="B1484" s="1">
        <v>137</v>
      </c>
      <c r="C1484" s="1" t="s">
        <v>30</v>
      </c>
      <c r="D1484" s="1" t="s">
        <v>28</v>
      </c>
      <c r="E1484" s="1" t="s">
        <v>29</v>
      </c>
      <c r="F1484" s="47">
        <v>1786</v>
      </c>
      <c r="G1484" s="34">
        <v>919.49</v>
      </c>
      <c r="H1484" s="1" t="s">
        <v>216</v>
      </c>
      <c r="I1484" s="34">
        <v>8.5863999999999992E-3</v>
      </c>
      <c r="J1484" s="34">
        <v>2045.4286</v>
      </c>
      <c r="K1484" s="35" t="str">
        <f t="shared" si="115"/>
        <v>Strabrechtse Heide &amp; Beuven_H91D0</v>
      </c>
      <c r="L1484" s="36">
        <f>VLOOKUP(D1484,DATA!A:F,5,FALSE)</f>
        <v>6.9280917156857415E-3</v>
      </c>
      <c r="M1484" s="37">
        <f>VLOOKUP(D1484,DATA!A:F,6,FALSE)</f>
        <v>2211</v>
      </c>
      <c r="N1484" s="36">
        <f t="shared" si="116"/>
        <v>1.3001902667168441E-2</v>
      </c>
      <c r="O1484" s="36">
        <f t="shared" si="117"/>
        <v>1.3002676038553918E-2</v>
      </c>
      <c r="P1484" s="36">
        <f t="shared" si="118"/>
        <v>7.7337138547697859E-7</v>
      </c>
      <c r="Q1484" s="36">
        <f t="shared" si="119"/>
        <v>0</v>
      </c>
    </row>
    <row r="1485" spans="1:17" x14ac:dyDescent="0.3">
      <c r="A1485" s="29">
        <v>2334150</v>
      </c>
      <c r="B1485" s="1">
        <v>137</v>
      </c>
      <c r="C1485" s="1" t="s">
        <v>30</v>
      </c>
      <c r="D1485" s="1" t="s">
        <v>41</v>
      </c>
      <c r="E1485" s="1" t="s">
        <v>42</v>
      </c>
      <c r="F1485" s="47">
        <v>1071</v>
      </c>
      <c r="G1485" s="34">
        <v>917.5</v>
      </c>
      <c r="H1485" s="1" t="s">
        <v>216</v>
      </c>
      <c r="I1485" s="34">
        <v>8.5363000000000001E-3</v>
      </c>
      <c r="J1485" s="34">
        <v>398.17937999999998</v>
      </c>
      <c r="K1485" s="35" t="str">
        <f t="shared" si="115"/>
        <v>Strabrechtse Heide &amp; Beuven_H4010A</v>
      </c>
      <c r="L1485" s="36">
        <f>VLOOKUP(D1485,DATA!A:F,5,FALSE)</f>
        <v>1.3726988247862192E-2</v>
      </c>
      <c r="M1485" s="37">
        <f>VLOOKUP(D1485,DATA!A:F,6,FALSE)</f>
        <v>1285.5</v>
      </c>
      <c r="N1485" s="36">
        <f t="shared" si="116"/>
        <v>0.63588304557329289</v>
      </c>
      <c r="O1485" s="36">
        <f t="shared" si="117"/>
        <v>0.63595708735754808</v>
      </c>
      <c r="P1485" s="36">
        <f t="shared" si="118"/>
        <v>7.4041784255185483E-5</v>
      </c>
      <c r="Q1485" s="36">
        <f t="shared" si="119"/>
        <v>0</v>
      </c>
    </row>
    <row r="1486" spans="1:17" x14ac:dyDescent="0.3">
      <c r="A1486" s="29">
        <v>2334151</v>
      </c>
      <c r="B1486" s="1">
        <v>137</v>
      </c>
      <c r="C1486" s="1" t="s">
        <v>30</v>
      </c>
      <c r="D1486" s="1" t="s">
        <v>41</v>
      </c>
      <c r="E1486" s="1" t="s">
        <v>42</v>
      </c>
      <c r="F1486" s="47">
        <v>1071</v>
      </c>
      <c r="G1486" s="34">
        <v>915.99</v>
      </c>
      <c r="H1486" s="1" t="s">
        <v>216</v>
      </c>
      <c r="I1486" s="34">
        <v>8.4610999999999992E-3</v>
      </c>
      <c r="J1486" s="34">
        <v>976.98749999999995</v>
      </c>
      <c r="K1486" s="35" t="str">
        <f t="shared" si="115"/>
        <v>Strabrechtse Heide &amp; Beuven_H4010A</v>
      </c>
      <c r="L1486" s="36">
        <f>VLOOKUP(D1486,DATA!A:F,5,FALSE)</f>
        <v>1.3726988247862192E-2</v>
      </c>
      <c r="M1486" s="37">
        <f>VLOOKUP(D1486,DATA!A:F,6,FALSE)</f>
        <v>1285.5</v>
      </c>
      <c r="N1486" s="36">
        <f t="shared" si="116"/>
        <v>0.62291953910065601</v>
      </c>
      <c r="O1486" s="36">
        <f t="shared" si="117"/>
        <v>0.6229914417981729</v>
      </c>
      <c r="P1486" s="36">
        <f t="shared" si="118"/>
        <v>7.1902697516890157E-5</v>
      </c>
      <c r="Q1486" s="36">
        <f t="shared" si="119"/>
        <v>0</v>
      </c>
    </row>
    <row r="1487" spans="1:17" x14ac:dyDescent="0.3">
      <c r="A1487" s="29">
        <v>2334152</v>
      </c>
      <c r="B1487" s="1">
        <v>137</v>
      </c>
      <c r="C1487" s="1" t="s">
        <v>30</v>
      </c>
      <c r="D1487" s="1" t="s">
        <v>41</v>
      </c>
      <c r="E1487" s="1" t="s">
        <v>42</v>
      </c>
      <c r="F1487" s="47">
        <v>1071</v>
      </c>
      <c r="G1487" s="34">
        <v>920.36</v>
      </c>
      <c r="H1487" s="1" t="s">
        <v>216</v>
      </c>
      <c r="I1487" s="34">
        <v>8.4198999999999993E-3</v>
      </c>
      <c r="J1487" s="34">
        <v>356.19042999999999</v>
      </c>
      <c r="K1487" s="35" t="str">
        <f t="shared" si="115"/>
        <v>Strabrechtse Heide &amp; Beuven_H4010A</v>
      </c>
      <c r="L1487" s="36">
        <f>VLOOKUP(D1487,DATA!A:F,5,FALSE)</f>
        <v>1.3726988247862192E-2</v>
      </c>
      <c r="M1487" s="37">
        <f>VLOOKUP(D1487,DATA!A:F,6,FALSE)</f>
        <v>1285.5</v>
      </c>
      <c r="N1487" s="36">
        <f t="shared" si="116"/>
        <v>0.66117547060777404</v>
      </c>
      <c r="O1487" s="36">
        <f t="shared" si="117"/>
        <v>0.66125138824993313</v>
      </c>
      <c r="P1487" s="36">
        <f t="shared" si="118"/>
        <v>7.5917642159084586E-5</v>
      </c>
      <c r="Q1487" s="36">
        <f t="shared" si="119"/>
        <v>0</v>
      </c>
    </row>
    <row r="1488" spans="1:17" x14ac:dyDescent="0.3">
      <c r="A1488" s="29">
        <v>2334152</v>
      </c>
      <c r="B1488" s="1">
        <v>137</v>
      </c>
      <c r="C1488" s="1" t="s">
        <v>30</v>
      </c>
      <c r="D1488" s="1" t="s">
        <v>43</v>
      </c>
      <c r="E1488" s="1" t="s">
        <v>44</v>
      </c>
      <c r="F1488" s="47">
        <v>1071</v>
      </c>
      <c r="G1488" s="34">
        <v>920.36</v>
      </c>
      <c r="H1488" s="1" t="s">
        <v>216</v>
      </c>
      <c r="I1488" s="34">
        <v>8.4198999999999993E-3</v>
      </c>
      <c r="J1488" s="34">
        <v>1249.5686000000001</v>
      </c>
      <c r="K1488" s="35" t="str">
        <f t="shared" si="115"/>
        <v>Strabrechtse Heide &amp; Beuven_H7150</v>
      </c>
      <c r="L1488" s="36">
        <f>VLOOKUP(D1488,DATA!A:F,5,FALSE)</f>
        <v>1.3726988247862192E-2</v>
      </c>
      <c r="M1488" s="37">
        <f>VLOOKUP(D1488,DATA!A:F,6,FALSE)</f>
        <v>1285.5</v>
      </c>
      <c r="N1488" s="36">
        <f t="shared" si="116"/>
        <v>0.66117547060777404</v>
      </c>
      <c r="O1488" s="36">
        <f t="shared" si="117"/>
        <v>0.66125138824993313</v>
      </c>
      <c r="P1488" s="36">
        <f t="shared" si="118"/>
        <v>7.5917642159084586E-5</v>
      </c>
      <c r="Q1488" s="36">
        <f t="shared" si="119"/>
        <v>0</v>
      </c>
    </row>
    <row r="1489" spans="1:17" x14ac:dyDescent="0.3">
      <c r="A1489" s="29">
        <v>2334153</v>
      </c>
      <c r="B1489" s="1">
        <v>137</v>
      </c>
      <c r="C1489" s="1" t="s">
        <v>30</v>
      </c>
      <c r="D1489" s="1" t="s">
        <v>41</v>
      </c>
      <c r="E1489" s="1" t="s">
        <v>42</v>
      </c>
      <c r="F1489" s="47">
        <v>1071</v>
      </c>
      <c r="G1489" s="34">
        <v>924.7</v>
      </c>
      <c r="H1489" s="1" t="s">
        <v>216</v>
      </c>
      <c r="I1489" s="34">
        <v>8.3321000000000003E-3</v>
      </c>
      <c r="J1489" s="34">
        <v>5479.2016999999996</v>
      </c>
      <c r="K1489" s="35" t="str">
        <f t="shared" si="115"/>
        <v>Strabrechtse Heide &amp; Beuven_H4010A</v>
      </c>
      <c r="L1489" s="36">
        <f>VLOOKUP(D1489,DATA!A:F,5,FALSE)</f>
        <v>1.3726988247862192E-2</v>
      </c>
      <c r="M1489" s="37">
        <f>VLOOKUP(D1489,DATA!A:F,6,FALSE)</f>
        <v>1285.5</v>
      </c>
      <c r="N1489" s="36">
        <f t="shared" si="116"/>
        <v>0.70147735096371588</v>
      </c>
      <c r="O1489" s="36">
        <f t="shared" si="117"/>
        <v>0.70155702387078778</v>
      </c>
      <c r="P1489" s="36">
        <f t="shared" si="118"/>
        <v>7.9672907071892674E-5</v>
      </c>
      <c r="Q1489" s="36">
        <f t="shared" si="119"/>
        <v>0</v>
      </c>
    </row>
    <row r="1490" spans="1:17" x14ac:dyDescent="0.3">
      <c r="A1490" s="29">
        <v>2334154</v>
      </c>
      <c r="B1490" s="1">
        <v>137</v>
      </c>
      <c r="C1490" s="1" t="s">
        <v>30</v>
      </c>
      <c r="D1490" s="1" t="s">
        <v>31</v>
      </c>
      <c r="E1490" s="1" t="s">
        <v>32</v>
      </c>
      <c r="F1490" s="47">
        <v>1786</v>
      </c>
      <c r="G1490" s="34">
        <v>1023.11</v>
      </c>
      <c r="H1490" s="1" t="s">
        <v>216</v>
      </c>
      <c r="I1490" s="34">
        <v>8.8990000000000007E-3</v>
      </c>
      <c r="J1490" s="34">
        <v>0.14257223999999999</v>
      </c>
      <c r="K1490" s="35" t="str">
        <f t="shared" si="115"/>
        <v>Strabrechtse Heide &amp; Beuven_Lg03</v>
      </c>
      <c r="L1490" s="36">
        <f>VLOOKUP(D1490,DATA!A:F,5,FALSE)</f>
        <v>6.9280917156857415E-3</v>
      </c>
      <c r="M1490" s="37">
        <f>VLOOKUP(D1490,DATA!A:F,6,FALSE)</f>
        <v>2211</v>
      </c>
      <c r="N1490" s="36">
        <f t="shared" si="116"/>
        <v>2.6651569597832828E-2</v>
      </c>
      <c r="O1490" s="36">
        <f t="shared" si="117"/>
        <v>2.665321236209087E-2</v>
      </c>
      <c r="P1490" s="36">
        <f t="shared" si="118"/>
        <v>1.6427642580418844E-6</v>
      </c>
      <c r="Q1490" s="36">
        <f t="shared" si="119"/>
        <v>0</v>
      </c>
    </row>
    <row r="1491" spans="1:17" x14ac:dyDescent="0.3">
      <c r="A1491" s="29">
        <v>2334155</v>
      </c>
      <c r="B1491" s="1">
        <v>137</v>
      </c>
      <c r="C1491" s="1" t="s">
        <v>30</v>
      </c>
      <c r="D1491" s="1" t="s">
        <v>28</v>
      </c>
      <c r="E1491" s="1" t="s">
        <v>29</v>
      </c>
      <c r="F1491" s="47">
        <v>1786</v>
      </c>
      <c r="G1491" s="34">
        <v>1173.57</v>
      </c>
      <c r="H1491" s="1" t="s">
        <v>216</v>
      </c>
      <c r="I1491" s="34">
        <v>9.8315E-3</v>
      </c>
      <c r="J1491" s="34">
        <v>716.65769999999998</v>
      </c>
      <c r="K1491" s="35" t="str">
        <f t="shared" si="115"/>
        <v>Strabrechtse Heide &amp; Beuven_H91D0</v>
      </c>
      <c r="L1491" s="36">
        <f>VLOOKUP(D1491,DATA!A:F,5,FALSE)</f>
        <v>6.9280917156857415E-3</v>
      </c>
      <c r="M1491" s="37">
        <f>VLOOKUP(D1491,DATA!A:F,6,FALSE)</f>
        <v>2211</v>
      </c>
      <c r="N1491" s="36">
        <f t="shared" si="116"/>
        <v>7.5547342855406333E-2</v>
      </c>
      <c r="O1491" s="36">
        <f t="shared" si="117"/>
        <v>7.5552484939233736E-2</v>
      </c>
      <c r="P1491" s="36">
        <f t="shared" si="118"/>
        <v>5.142083827402999E-6</v>
      </c>
      <c r="Q1491" s="36">
        <f t="shared" si="119"/>
        <v>0</v>
      </c>
    </row>
    <row r="1492" spans="1:17" x14ac:dyDescent="0.3">
      <c r="A1492" s="29">
        <v>2334156</v>
      </c>
      <c r="B1492" s="1">
        <v>137</v>
      </c>
      <c r="C1492" s="1" t="s">
        <v>30</v>
      </c>
      <c r="D1492" s="1" t="s">
        <v>28</v>
      </c>
      <c r="E1492" s="1" t="s">
        <v>29</v>
      </c>
      <c r="F1492" s="47">
        <v>1786</v>
      </c>
      <c r="G1492" s="34">
        <v>1271.3800000000001</v>
      </c>
      <c r="H1492" s="1" t="s">
        <v>216</v>
      </c>
      <c r="I1492" s="34">
        <v>1.03205E-2</v>
      </c>
      <c r="J1492" s="34">
        <v>62.396942000000003</v>
      </c>
      <c r="K1492" s="35" t="str">
        <f t="shared" si="115"/>
        <v>Strabrechtse Heide &amp; Beuven_H91D0</v>
      </c>
      <c r="L1492" s="36">
        <f>VLOOKUP(D1492,DATA!A:F,5,FALSE)</f>
        <v>6.9280917156857415E-3</v>
      </c>
      <c r="M1492" s="37">
        <f>VLOOKUP(D1492,DATA!A:F,6,FALSE)</f>
        <v>2211</v>
      </c>
      <c r="N1492" s="36">
        <f t="shared" si="116"/>
        <v>0.14866035650553558</v>
      </c>
      <c r="O1492" s="36">
        <f t="shared" si="117"/>
        <v>0.14867097050136477</v>
      </c>
      <c r="P1492" s="36">
        <f t="shared" si="118"/>
        <v>1.0613995829189538E-5</v>
      </c>
      <c r="Q1492" s="36">
        <f t="shared" si="119"/>
        <v>0</v>
      </c>
    </row>
    <row r="1493" spans="1:17" x14ac:dyDescent="0.3">
      <c r="A1493" s="29">
        <v>2334159</v>
      </c>
      <c r="B1493" s="1">
        <v>137</v>
      </c>
      <c r="C1493" s="1" t="s">
        <v>30</v>
      </c>
      <c r="D1493" s="1" t="s">
        <v>41</v>
      </c>
      <c r="E1493" s="1" t="s">
        <v>42</v>
      </c>
      <c r="F1493" s="47">
        <v>1071</v>
      </c>
      <c r="G1493" s="34">
        <v>920.78</v>
      </c>
      <c r="H1493" s="1" t="s">
        <v>216</v>
      </c>
      <c r="I1493" s="34">
        <v>7.8876999999999992E-3</v>
      </c>
      <c r="J1493" s="34">
        <v>819.90656000000001</v>
      </c>
      <c r="K1493" s="35" t="str">
        <f t="shared" si="115"/>
        <v>Strabrechtse Heide &amp; Beuven_H4010A</v>
      </c>
      <c r="L1493" s="36">
        <f>VLOOKUP(D1493,DATA!A:F,5,FALSE)</f>
        <v>1.3726988247862192E-2</v>
      </c>
      <c r="M1493" s="37">
        <f>VLOOKUP(D1493,DATA!A:F,6,FALSE)</f>
        <v>1285.5</v>
      </c>
      <c r="N1493" s="36">
        <f t="shared" si="116"/>
        <v>0.66497295701233716</v>
      </c>
      <c r="O1493" s="36">
        <f t="shared" si="117"/>
        <v>0.6650444815803368</v>
      </c>
      <c r="P1493" s="36">
        <f t="shared" si="118"/>
        <v>7.1524567999636801E-5</v>
      </c>
      <c r="Q1493" s="36">
        <f t="shared" si="119"/>
        <v>0</v>
      </c>
    </row>
    <row r="1494" spans="1:17" x14ac:dyDescent="0.3">
      <c r="A1494" s="29">
        <v>2334160</v>
      </c>
      <c r="B1494" s="1">
        <v>137</v>
      </c>
      <c r="C1494" s="1" t="s">
        <v>30</v>
      </c>
      <c r="D1494" s="1" t="s">
        <v>41</v>
      </c>
      <c r="E1494" s="1" t="s">
        <v>42</v>
      </c>
      <c r="F1494" s="47">
        <v>1071</v>
      </c>
      <c r="G1494" s="34">
        <v>934.27</v>
      </c>
      <c r="H1494" s="1" t="s">
        <v>216</v>
      </c>
      <c r="I1494" s="34">
        <v>7.8829E-3</v>
      </c>
      <c r="J1494" s="34">
        <v>2846.3442</v>
      </c>
      <c r="K1494" s="35" t="str">
        <f t="shared" si="115"/>
        <v>Strabrechtse Heide &amp; Beuven_H4010A</v>
      </c>
      <c r="L1494" s="36">
        <f>VLOOKUP(D1494,DATA!A:F,5,FALSE)</f>
        <v>1.3726988247862192E-2</v>
      </c>
      <c r="M1494" s="37">
        <f>VLOOKUP(D1494,DATA!A:F,6,FALSE)</f>
        <v>1285.5</v>
      </c>
      <c r="N1494" s="36">
        <f t="shared" si="116"/>
        <v>0.79916832626544598</v>
      </c>
      <c r="O1494" s="36">
        <f t="shared" si="117"/>
        <v>0.79925411652408385</v>
      </c>
      <c r="P1494" s="36">
        <f t="shared" si="118"/>
        <v>8.5790258637863381E-5</v>
      </c>
      <c r="Q1494" s="36">
        <f t="shared" si="119"/>
        <v>0</v>
      </c>
    </row>
    <row r="1495" spans="1:17" x14ac:dyDescent="0.3">
      <c r="A1495" s="29">
        <v>2334161</v>
      </c>
      <c r="B1495" s="1">
        <v>137</v>
      </c>
      <c r="C1495" s="1" t="s">
        <v>30</v>
      </c>
      <c r="D1495" s="1" t="s">
        <v>41</v>
      </c>
      <c r="E1495" s="1" t="s">
        <v>42</v>
      </c>
      <c r="F1495" s="47">
        <v>1071</v>
      </c>
      <c r="G1495" s="34">
        <v>951.3</v>
      </c>
      <c r="H1495" s="1" t="s">
        <v>216</v>
      </c>
      <c r="I1495" s="34">
        <v>7.8904000000000005E-3</v>
      </c>
      <c r="J1495" s="34">
        <v>485.20952999999997</v>
      </c>
      <c r="K1495" s="35" t="str">
        <f t="shared" si="115"/>
        <v>Strabrechtse Heide &amp; Beuven_H4010A</v>
      </c>
      <c r="L1495" s="36">
        <f>VLOOKUP(D1495,DATA!A:F,5,FALSE)</f>
        <v>1.3726988247862192E-2</v>
      </c>
      <c r="M1495" s="37">
        <f>VLOOKUP(D1495,DATA!A:F,6,FALSE)</f>
        <v>1285.5</v>
      </c>
      <c r="N1495" s="36">
        <f t="shared" si="116"/>
        <v>1.0075125690889528</v>
      </c>
      <c r="O1495" s="36">
        <f t="shared" si="117"/>
        <v>1.0076206004972805</v>
      </c>
      <c r="P1495" s="36">
        <f t="shared" si="118"/>
        <v>1.0803140832771341E-4</v>
      </c>
      <c r="Q1495" s="36">
        <f t="shared" si="119"/>
        <v>0</v>
      </c>
    </row>
    <row r="1496" spans="1:17" x14ac:dyDescent="0.3">
      <c r="A1496" s="29">
        <v>2334162</v>
      </c>
      <c r="B1496" s="1">
        <v>137</v>
      </c>
      <c r="C1496" s="1" t="s">
        <v>30</v>
      </c>
      <c r="D1496" s="1" t="s">
        <v>41</v>
      </c>
      <c r="E1496" s="1" t="s">
        <v>42</v>
      </c>
      <c r="F1496" s="47">
        <v>1071</v>
      </c>
      <c r="G1496" s="34">
        <v>939.76</v>
      </c>
      <c r="H1496" s="1" t="s">
        <v>216</v>
      </c>
      <c r="I1496" s="34">
        <v>7.7771000000000003E-3</v>
      </c>
      <c r="J1496" s="34">
        <v>253.12774999999999</v>
      </c>
      <c r="K1496" s="35" t="str">
        <f t="shared" si="115"/>
        <v>Strabrechtse Heide &amp; Beuven_H4010A</v>
      </c>
      <c r="L1496" s="36">
        <f>VLOOKUP(D1496,DATA!A:F,5,FALSE)</f>
        <v>1.3726988247862192E-2</v>
      </c>
      <c r="M1496" s="37">
        <f>VLOOKUP(D1496,DATA!A:F,6,FALSE)</f>
        <v>1285.5</v>
      </c>
      <c r="N1496" s="36">
        <f t="shared" si="116"/>
        <v>0.86118333866316876</v>
      </c>
      <c r="O1496" s="36">
        <f t="shared" si="117"/>
        <v>0.86127448832831821</v>
      </c>
      <c r="P1496" s="36">
        <f t="shared" si="118"/>
        <v>9.1149665149448111E-5</v>
      </c>
      <c r="Q1496" s="36">
        <f t="shared" si="119"/>
        <v>0</v>
      </c>
    </row>
    <row r="1497" spans="1:17" x14ac:dyDescent="0.3">
      <c r="A1497" s="29">
        <v>2334163</v>
      </c>
      <c r="B1497" s="1">
        <v>137</v>
      </c>
      <c r="C1497" s="1" t="s">
        <v>30</v>
      </c>
      <c r="D1497" s="1" t="s">
        <v>41</v>
      </c>
      <c r="E1497" s="1" t="s">
        <v>42</v>
      </c>
      <c r="F1497" s="47">
        <v>1071</v>
      </c>
      <c r="G1497" s="34">
        <v>947.29</v>
      </c>
      <c r="H1497" s="1" t="s">
        <v>216</v>
      </c>
      <c r="I1497" s="34">
        <v>7.4574999999999997E-3</v>
      </c>
      <c r="J1497" s="34">
        <v>1684.02235</v>
      </c>
      <c r="K1497" s="35" t="str">
        <f t="shared" si="115"/>
        <v>Strabrechtse Heide &amp; Beuven_H4010A</v>
      </c>
      <c r="L1497" s="36">
        <f>VLOOKUP(D1497,DATA!A:F,5,FALSE)</f>
        <v>1.3726988247862192E-2</v>
      </c>
      <c r="M1497" s="37">
        <f>VLOOKUP(D1497,DATA!A:F,6,FALSE)</f>
        <v>1285.5</v>
      </c>
      <c r="N1497" s="36">
        <f t="shared" si="116"/>
        <v>0.95406737450215895</v>
      </c>
      <c r="O1497" s="36">
        <f t="shared" si="117"/>
        <v>0.95416411448803262</v>
      </c>
      <c r="P1497" s="36">
        <f t="shared" si="118"/>
        <v>9.6739985873672829E-5</v>
      </c>
      <c r="Q1497" s="36">
        <f t="shared" si="119"/>
        <v>0</v>
      </c>
    </row>
    <row r="1498" spans="1:17" x14ac:dyDescent="0.3">
      <c r="A1498" s="29">
        <v>2334168</v>
      </c>
      <c r="B1498" s="1">
        <v>137</v>
      </c>
      <c r="C1498" s="1" t="s">
        <v>30</v>
      </c>
      <c r="D1498" s="1" t="s">
        <v>41</v>
      </c>
      <c r="E1498" s="1" t="s">
        <v>42</v>
      </c>
      <c r="F1498" s="47">
        <v>1071</v>
      </c>
      <c r="G1498" s="34">
        <v>989.29</v>
      </c>
      <c r="H1498" s="1" t="s">
        <v>216</v>
      </c>
      <c r="I1498" s="34">
        <v>7.2661000000000002E-3</v>
      </c>
      <c r="J1498" s="34">
        <v>2491.2314999999999</v>
      </c>
      <c r="K1498" s="35" t="str">
        <f t="shared" si="115"/>
        <v>Strabrechtse Heide &amp; Beuven_H4010A</v>
      </c>
      <c r="L1498" s="36">
        <f>VLOOKUP(D1498,DATA!A:F,5,FALSE)</f>
        <v>1.3726988247862192E-2</v>
      </c>
      <c r="M1498" s="37">
        <f>VLOOKUP(D1498,DATA!A:F,6,FALSE)</f>
        <v>1285.5</v>
      </c>
      <c r="N1498" s="36">
        <f t="shared" si="116"/>
        <v>1.6855631020445614</v>
      </c>
      <c r="O1498" s="36">
        <f t="shared" si="117"/>
        <v>1.6857283971039763</v>
      </c>
      <c r="P1498" s="36">
        <f t="shared" si="118"/>
        <v>1.6529505941487166E-4</v>
      </c>
      <c r="Q1498" s="36">
        <f t="shared" si="119"/>
        <v>0</v>
      </c>
    </row>
    <row r="1499" spans="1:17" x14ac:dyDescent="0.3">
      <c r="A1499" s="29">
        <v>2335645</v>
      </c>
      <c r="B1499" s="1">
        <v>136</v>
      </c>
      <c r="C1499" s="1" t="s">
        <v>14</v>
      </c>
      <c r="D1499" s="1" t="s">
        <v>43</v>
      </c>
      <c r="E1499" s="1" t="s">
        <v>44</v>
      </c>
      <c r="F1499" s="47">
        <v>1071</v>
      </c>
      <c r="G1499" s="34">
        <v>988.92</v>
      </c>
      <c r="H1499" s="1" t="s">
        <v>216</v>
      </c>
      <c r="I1499" s="34">
        <v>1.2740100000000001E-2</v>
      </c>
      <c r="J1499" s="34">
        <v>1400.4038</v>
      </c>
      <c r="K1499" s="35" t="str">
        <f t="shared" si="115"/>
        <v>Leenderbos, Groote Heide &amp; De Plateaux_H7150</v>
      </c>
      <c r="L1499" s="36">
        <f>VLOOKUP(D1499,DATA!A:F,5,FALSE)</f>
        <v>1.3726988247862192E-2</v>
      </c>
      <c r="M1499" s="37">
        <f>VLOOKUP(D1499,DATA!A:F,6,FALSE)</f>
        <v>1285.5</v>
      </c>
      <c r="N1499" s="36">
        <f t="shared" si="116"/>
        <v>1.6771670723881038</v>
      </c>
      <c r="O1499" s="36">
        <f t="shared" si="117"/>
        <v>1.6774554858392479</v>
      </c>
      <c r="P1499" s="36">
        <f t="shared" si="118"/>
        <v>2.8841345114405392E-4</v>
      </c>
      <c r="Q1499" s="36">
        <f t="shared" si="119"/>
        <v>0</v>
      </c>
    </row>
    <row r="1500" spans="1:17" x14ac:dyDescent="0.3">
      <c r="A1500" s="29">
        <v>2335646</v>
      </c>
      <c r="B1500" s="1">
        <v>136</v>
      </c>
      <c r="C1500" s="1" t="s">
        <v>14</v>
      </c>
      <c r="D1500" s="1" t="s">
        <v>43</v>
      </c>
      <c r="E1500" s="1" t="s">
        <v>44</v>
      </c>
      <c r="F1500" s="47">
        <v>1071</v>
      </c>
      <c r="G1500" s="34">
        <v>940.23</v>
      </c>
      <c r="H1500" s="1" t="s">
        <v>216</v>
      </c>
      <c r="I1500" s="34">
        <v>1.1823E-2</v>
      </c>
      <c r="J1500" s="34">
        <v>679.63256999999999</v>
      </c>
      <c r="K1500" s="35" t="str">
        <f t="shared" si="115"/>
        <v>Leenderbos, Groote Heide &amp; De Plateaux_H7150</v>
      </c>
      <c r="L1500" s="36">
        <f>VLOOKUP(D1500,DATA!A:F,5,FALSE)</f>
        <v>1.3726988247862192E-2</v>
      </c>
      <c r="M1500" s="37">
        <f>VLOOKUP(D1500,DATA!A:F,6,FALSE)</f>
        <v>1285.5</v>
      </c>
      <c r="N1500" s="36">
        <f t="shared" si="116"/>
        <v>0.86670907274301878</v>
      </c>
      <c r="O1500" s="36">
        <f t="shared" si="117"/>
        <v>0.86684852657393807</v>
      </c>
      <c r="P1500" s="36">
        <f t="shared" si="118"/>
        <v>1.3945383091928942E-4</v>
      </c>
      <c r="Q1500" s="36">
        <f t="shared" si="119"/>
        <v>0</v>
      </c>
    </row>
    <row r="1501" spans="1:17" x14ac:dyDescent="0.3">
      <c r="A1501" s="29">
        <v>2335675</v>
      </c>
      <c r="B1501" s="1">
        <v>137</v>
      </c>
      <c r="C1501" s="1" t="s">
        <v>30</v>
      </c>
      <c r="D1501" s="1" t="s">
        <v>41</v>
      </c>
      <c r="E1501" s="1" t="s">
        <v>42</v>
      </c>
      <c r="F1501" s="47">
        <v>1071</v>
      </c>
      <c r="G1501" s="34">
        <v>946.22</v>
      </c>
      <c r="H1501" s="1" t="s">
        <v>216</v>
      </c>
      <c r="I1501" s="34">
        <v>9.0077000000000004E-3</v>
      </c>
      <c r="J1501" s="34">
        <v>2400.2402000000002</v>
      </c>
      <c r="K1501" s="35" t="str">
        <f t="shared" si="115"/>
        <v>Strabrechtse Heide &amp; Beuven_H4010A</v>
      </c>
      <c r="L1501" s="36">
        <f>VLOOKUP(D1501,DATA!A:F,5,FALSE)</f>
        <v>1.3726988247862192E-2</v>
      </c>
      <c r="M1501" s="37">
        <f>VLOOKUP(D1501,DATA!A:F,6,FALSE)</f>
        <v>1285.5</v>
      </c>
      <c r="N1501" s="36">
        <f t="shared" si="116"/>
        <v>0.94028736173327399</v>
      </c>
      <c r="O1501" s="36">
        <f t="shared" si="117"/>
        <v>0.9404025407014035</v>
      </c>
      <c r="P1501" s="36">
        <f t="shared" si="118"/>
        <v>1.1517896812951456E-4</v>
      </c>
      <c r="Q1501" s="36">
        <f t="shared" si="119"/>
        <v>0</v>
      </c>
    </row>
    <row r="1502" spans="1:17" x14ac:dyDescent="0.3">
      <c r="A1502" s="29">
        <v>2335675</v>
      </c>
      <c r="B1502" s="1">
        <v>137</v>
      </c>
      <c r="C1502" s="1" t="s">
        <v>30</v>
      </c>
      <c r="D1502" s="1" t="s">
        <v>43</v>
      </c>
      <c r="E1502" s="1" t="s">
        <v>44</v>
      </c>
      <c r="F1502" s="47">
        <v>1071</v>
      </c>
      <c r="G1502" s="34">
        <v>946.22</v>
      </c>
      <c r="H1502" s="1" t="s">
        <v>216</v>
      </c>
      <c r="I1502" s="34">
        <v>9.0077000000000004E-3</v>
      </c>
      <c r="J1502" s="34">
        <v>2542.3362000000002</v>
      </c>
      <c r="K1502" s="35" t="str">
        <f t="shared" si="115"/>
        <v>Strabrechtse Heide &amp; Beuven_H7150</v>
      </c>
      <c r="L1502" s="36">
        <f>VLOOKUP(D1502,DATA!A:F,5,FALSE)</f>
        <v>1.3726988247862192E-2</v>
      </c>
      <c r="M1502" s="37">
        <f>VLOOKUP(D1502,DATA!A:F,6,FALSE)</f>
        <v>1285.5</v>
      </c>
      <c r="N1502" s="36">
        <f t="shared" si="116"/>
        <v>0.94028736173327399</v>
      </c>
      <c r="O1502" s="36">
        <f t="shared" si="117"/>
        <v>0.9404025407014035</v>
      </c>
      <c r="P1502" s="36">
        <f t="shared" si="118"/>
        <v>1.1517896812951456E-4</v>
      </c>
      <c r="Q1502" s="36">
        <f t="shared" si="119"/>
        <v>0</v>
      </c>
    </row>
    <row r="1503" spans="1:17" x14ac:dyDescent="0.3">
      <c r="A1503" s="29">
        <v>2335676</v>
      </c>
      <c r="B1503" s="1">
        <v>137</v>
      </c>
      <c r="C1503" s="1" t="s">
        <v>30</v>
      </c>
      <c r="D1503" s="1" t="s">
        <v>41</v>
      </c>
      <c r="E1503" s="1" t="s">
        <v>42</v>
      </c>
      <c r="F1503" s="47">
        <v>1071</v>
      </c>
      <c r="G1503" s="34">
        <v>926.52</v>
      </c>
      <c r="H1503" s="1" t="s">
        <v>216</v>
      </c>
      <c r="I1503" s="34">
        <v>8.7568999999999998E-3</v>
      </c>
      <c r="J1503" s="34">
        <v>3640.9884999999999</v>
      </c>
      <c r="K1503" s="35" t="str">
        <f t="shared" si="115"/>
        <v>Strabrechtse Heide &amp; Beuven_H4010A</v>
      </c>
      <c r="L1503" s="36">
        <f>VLOOKUP(D1503,DATA!A:F,5,FALSE)</f>
        <v>1.3726988247862192E-2</v>
      </c>
      <c r="M1503" s="37">
        <f>VLOOKUP(D1503,DATA!A:F,6,FALSE)</f>
        <v>1285.5</v>
      </c>
      <c r="N1503" s="36">
        <f t="shared" si="116"/>
        <v>0.71909558349284974</v>
      </c>
      <c r="O1503" s="36">
        <f t="shared" si="117"/>
        <v>0.71918140649958073</v>
      </c>
      <c r="P1503" s="36">
        <f t="shared" si="118"/>
        <v>8.5823006730989526E-5</v>
      </c>
      <c r="Q1503" s="36">
        <f t="shared" si="119"/>
        <v>0</v>
      </c>
    </row>
    <row r="1504" spans="1:17" x14ac:dyDescent="0.3">
      <c r="A1504" s="29">
        <v>2335676</v>
      </c>
      <c r="B1504" s="1">
        <v>137</v>
      </c>
      <c r="C1504" s="1" t="s">
        <v>30</v>
      </c>
      <c r="D1504" s="1" t="s">
        <v>43</v>
      </c>
      <c r="E1504" s="1" t="s">
        <v>44</v>
      </c>
      <c r="F1504" s="47">
        <v>1071</v>
      </c>
      <c r="G1504" s="34">
        <v>926.52</v>
      </c>
      <c r="H1504" s="1" t="s">
        <v>216</v>
      </c>
      <c r="I1504" s="34">
        <v>8.7568999999999998E-3</v>
      </c>
      <c r="J1504" s="34">
        <v>177.95241999999999</v>
      </c>
      <c r="K1504" s="35" t="str">
        <f t="shared" si="115"/>
        <v>Strabrechtse Heide &amp; Beuven_H7150</v>
      </c>
      <c r="L1504" s="36">
        <f>VLOOKUP(D1504,DATA!A:F,5,FALSE)</f>
        <v>1.3726988247862192E-2</v>
      </c>
      <c r="M1504" s="37">
        <f>VLOOKUP(D1504,DATA!A:F,6,FALSE)</f>
        <v>1285.5</v>
      </c>
      <c r="N1504" s="36">
        <f t="shared" si="116"/>
        <v>0.71909558349284974</v>
      </c>
      <c r="O1504" s="36">
        <f t="shared" si="117"/>
        <v>0.71918140649958073</v>
      </c>
      <c r="P1504" s="36">
        <f t="shared" si="118"/>
        <v>8.5823006730989526E-5</v>
      </c>
      <c r="Q1504" s="36">
        <f t="shared" si="119"/>
        <v>0</v>
      </c>
    </row>
    <row r="1505" spans="1:17" x14ac:dyDescent="0.3">
      <c r="A1505" s="29">
        <v>2335677</v>
      </c>
      <c r="B1505" s="1">
        <v>137</v>
      </c>
      <c r="C1505" s="1" t="s">
        <v>30</v>
      </c>
      <c r="D1505" s="1" t="s">
        <v>41</v>
      </c>
      <c r="E1505" s="1" t="s">
        <v>42</v>
      </c>
      <c r="F1505" s="47">
        <v>1071</v>
      </c>
      <c r="G1505" s="34">
        <v>918.45</v>
      </c>
      <c r="H1505" s="1" t="s">
        <v>216</v>
      </c>
      <c r="I1505" s="34">
        <v>8.6327000000000001E-3</v>
      </c>
      <c r="J1505" s="34">
        <v>9918.759</v>
      </c>
      <c r="K1505" s="35" t="str">
        <f t="shared" si="115"/>
        <v>Strabrechtse Heide &amp; Beuven_H4010A</v>
      </c>
      <c r="L1505" s="36">
        <f>VLOOKUP(D1505,DATA!A:F,5,FALSE)</f>
        <v>1.3726988247862192E-2</v>
      </c>
      <c r="M1505" s="37">
        <f>VLOOKUP(D1505,DATA!A:F,6,FALSE)</f>
        <v>1285.5</v>
      </c>
      <c r="N1505" s="36">
        <f t="shared" si="116"/>
        <v>0.6441759041422046</v>
      </c>
      <c r="O1505" s="36">
        <f t="shared" si="117"/>
        <v>0.64425175231397525</v>
      </c>
      <c r="P1505" s="36">
        <f t="shared" si="118"/>
        <v>7.5848171770642736E-5</v>
      </c>
      <c r="Q1505" s="36">
        <f t="shared" si="119"/>
        <v>0</v>
      </c>
    </row>
    <row r="1506" spans="1:17" x14ac:dyDescent="0.3">
      <c r="A1506" s="29">
        <v>2335680</v>
      </c>
      <c r="B1506" s="1">
        <v>137</v>
      </c>
      <c r="C1506" s="1" t="s">
        <v>30</v>
      </c>
      <c r="D1506" s="1" t="s">
        <v>41</v>
      </c>
      <c r="E1506" s="1" t="s">
        <v>42</v>
      </c>
      <c r="F1506" s="47">
        <v>1071</v>
      </c>
      <c r="G1506" s="34">
        <v>916</v>
      </c>
      <c r="H1506" s="1" t="s">
        <v>216</v>
      </c>
      <c r="I1506" s="34">
        <v>8.4452999999999993E-3</v>
      </c>
      <c r="J1506" s="34">
        <v>470.41278</v>
      </c>
      <c r="K1506" s="35" t="str">
        <f t="shared" si="115"/>
        <v>Strabrechtse Heide &amp; Beuven_H4010A</v>
      </c>
      <c r="L1506" s="36">
        <f>VLOOKUP(D1506,DATA!A:F,5,FALSE)</f>
        <v>1.3726988247862192E-2</v>
      </c>
      <c r="M1506" s="37">
        <f>VLOOKUP(D1506,DATA!A:F,6,FALSE)</f>
        <v>1285.5</v>
      </c>
      <c r="N1506" s="36">
        <f t="shared" si="116"/>
        <v>0.62300452030585074</v>
      </c>
      <c r="O1506" s="36">
        <f t="shared" si="117"/>
        <v>0.62307629845632884</v>
      </c>
      <c r="P1506" s="36">
        <f t="shared" si="118"/>
        <v>7.1778150478096769E-5</v>
      </c>
      <c r="Q1506" s="36">
        <f t="shared" si="119"/>
        <v>0</v>
      </c>
    </row>
    <row r="1507" spans="1:17" x14ac:dyDescent="0.3">
      <c r="A1507" s="29">
        <v>2335680</v>
      </c>
      <c r="B1507" s="1">
        <v>137</v>
      </c>
      <c r="C1507" s="1" t="s">
        <v>30</v>
      </c>
      <c r="D1507" s="1" t="s">
        <v>43</v>
      </c>
      <c r="E1507" s="1" t="s">
        <v>44</v>
      </c>
      <c r="F1507" s="47">
        <v>1071</v>
      </c>
      <c r="G1507" s="34">
        <v>916</v>
      </c>
      <c r="H1507" s="1" t="s">
        <v>216</v>
      </c>
      <c r="I1507" s="34">
        <v>8.4452999999999993E-3</v>
      </c>
      <c r="J1507" s="34">
        <v>1607.4092000000001</v>
      </c>
      <c r="K1507" s="35" t="str">
        <f t="shared" si="115"/>
        <v>Strabrechtse Heide &amp; Beuven_H7150</v>
      </c>
      <c r="L1507" s="36">
        <f>VLOOKUP(D1507,DATA!A:F,5,FALSE)</f>
        <v>1.3726988247862192E-2</v>
      </c>
      <c r="M1507" s="37">
        <f>VLOOKUP(D1507,DATA!A:F,6,FALSE)</f>
        <v>1285.5</v>
      </c>
      <c r="N1507" s="36">
        <f t="shared" si="116"/>
        <v>0.62300452030585074</v>
      </c>
      <c r="O1507" s="36">
        <f t="shared" si="117"/>
        <v>0.62307629845632884</v>
      </c>
      <c r="P1507" s="36">
        <f t="shared" si="118"/>
        <v>7.1778150478096769E-5</v>
      </c>
      <c r="Q1507" s="36">
        <f t="shared" si="119"/>
        <v>0</v>
      </c>
    </row>
    <row r="1508" spans="1:17" x14ac:dyDescent="0.3">
      <c r="A1508" s="29">
        <v>2335681</v>
      </c>
      <c r="B1508" s="1">
        <v>137</v>
      </c>
      <c r="C1508" s="1" t="s">
        <v>30</v>
      </c>
      <c r="D1508" s="1" t="s">
        <v>41</v>
      </c>
      <c r="E1508" s="1" t="s">
        <v>42</v>
      </c>
      <c r="F1508" s="47">
        <v>1071</v>
      </c>
      <c r="G1508" s="34">
        <v>922.16</v>
      </c>
      <c r="H1508" s="1" t="s">
        <v>216</v>
      </c>
      <c r="I1508" s="34">
        <v>8.4147000000000007E-3</v>
      </c>
      <c r="J1508" s="34">
        <v>976.42190000000005</v>
      </c>
      <c r="K1508" s="35" t="str">
        <f t="shared" si="115"/>
        <v>Strabrechtse Heide &amp; Beuven_H4010A</v>
      </c>
      <c r="L1508" s="36">
        <f>VLOOKUP(D1508,DATA!A:F,5,FALSE)</f>
        <v>1.3726988247862192E-2</v>
      </c>
      <c r="M1508" s="37">
        <f>VLOOKUP(D1508,DATA!A:F,6,FALSE)</f>
        <v>1285.5</v>
      </c>
      <c r="N1508" s="36">
        <f t="shared" si="116"/>
        <v>0.67760360082846327</v>
      </c>
      <c r="O1508" s="36">
        <f t="shared" si="117"/>
        <v>0.67768134387157863</v>
      </c>
      <c r="P1508" s="36">
        <f t="shared" si="118"/>
        <v>7.7743043115363619E-5</v>
      </c>
      <c r="Q1508" s="36">
        <f t="shared" si="119"/>
        <v>0</v>
      </c>
    </row>
    <row r="1509" spans="1:17" x14ac:dyDescent="0.3">
      <c r="A1509" s="29">
        <v>2335682</v>
      </c>
      <c r="B1509" s="1">
        <v>137</v>
      </c>
      <c r="C1509" s="1" t="s">
        <v>30</v>
      </c>
      <c r="D1509" s="1" t="s">
        <v>41</v>
      </c>
      <c r="E1509" s="1" t="s">
        <v>42</v>
      </c>
      <c r="F1509" s="47">
        <v>1071</v>
      </c>
      <c r="G1509" s="34">
        <v>957.77</v>
      </c>
      <c r="H1509" s="1" t="s">
        <v>216</v>
      </c>
      <c r="I1509" s="34">
        <v>8.5991000000000001E-3</v>
      </c>
      <c r="J1509" s="34">
        <v>2912.4389999999999</v>
      </c>
      <c r="K1509" s="35" t="str">
        <f t="shared" si="115"/>
        <v>Strabrechtse Heide &amp; Beuven_H4010A</v>
      </c>
      <c r="L1509" s="36">
        <f>VLOOKUP(D1509,DATA!A:F,5,FALSE)</f>
        <v>1.3726988247862192E-2</v>
      </c>
      <c r="M1509" s="37">
        <f>VLOOKUP(D1509,DATA!A:F,6,FALSE)</f>
        <v>1285.5</v>
      </c>
      <c r="N1509" s="36">
        <f t="shared" si="116"/>
        <v>1.1000578781691324</v>
      </c>
      <c r="O1509" s="36">
        <f t="shared" si="117"/>
        <v>1.1001863077019252</v>
      </c>
      <c r="P1509" s="36">
        <f t="shared" si="118"/>
        <v>1.2842953279279534E-4</v>
      </c>
      <c r="Q1509" s="36">
        <f t="shared" si="119"/>
        <v>0</v>
      </c>
    </row>
    <row r="1510" spans="1:17" x14ac:dyDescent="0.3">
      <c r="A1510" s="29">
        <v>2335684</v>
      </c>
      <c r="B1510" s="1">
        <v>137</v>
      </c>
      <c r="C1510" s="1" t="s">
        <v>30</v>
      </c>
      <c r="D1510" s="1" t="s">
        <v>28</v>
      </c>
      <c r="E1510" s="1" t="s">
        <v>29</v>
      </c>
      <c r="F1510" s="47">
        <v>1786</v>
      </c>
      <c r="G1510" s="34">
        <v>1224.0999999999999</v>
      </c>
      <c r="H1510" s="1" t="s">
        <v>216</v>
      </c>
      <c r="I1510" s="34">
        <v>1.01184E-2</v>
      </c>
      <c r="J1510" s="34">
        <v>2046.1249</v>
      </c>
      <c r="K1510" s="35" t="str">
        <f t="shared" si="115"/>
        <v>Strabrechtse Heide &amp; Beuven_H91D0</v>
      </c>
      <c r="L1510" s="36">
        <f>VLOOKUP(D1510,DATA!A:F,5,FALSE)</f>
        <v>6.9280917156857415E-3</v>
      </c>
      <c r="M1510" s="37">
        <f>VLOOKUP(D1510,DATA!A:F,6,FALSE)</f>
        <v>2211</v>
      </c>
      <c r="N1510" s="36">
        <f t="shared" si="116"/>
        <v>0.10718103981134579</v>
      </c>
      <c r="O1510" s="36">
        <f t="shared" si="117"/>
        <v>0.10718854554064317</v>
      </c>
      <c r="P1510" s="36">
        <f t="shared" si="118"/>
        <v>7.5057292973773615E-6</v>
      </c>
      <c r="Q1510" s="36">
        <f t="shared" si="119"/>
        <v>0</v>
      </c>
    </row>
    <row r="1511" spans="1:17" x14ac:dyDescent="0.3">
      <c r="A1511" s="29">
        <v>2335687</v>
      </c>
      <c r="B1511" s="1">
        <v>137</v>
      </c>
      <c r="C1511" s="1" t="s">
        <v>30</v>
      </c>
      <c r="D1511" s="1" t="s">
        <v>41</v>
      </c>
      <c r="E1511" s="1" t="s">
        <v>42</v>
      </c>
      <c r="F1511" s="47">
        <v>1071</v>
      </c>
      <c r="G1511" s="34">
        <v>956.74</v>
      </c>
      <c r="H1511" s="1" t="s">
        <v>216</v>
      </c>
      <c r="I1511" s="34">
        <v>8.1981999999999992E-3</v>
      </c>
      <c r="J1511" s="34">
        <v>292.87360000000001</v>
      </c>
      <c r="K1511" s="35" t="str">
        <f t="shared" si="115"/>
        <v>Strabrechtse Heide &amp; Beuven_H4010A</v>
      </c>
      <c r="L1511" s="36">
        <f>VLOOKUP(D1511,DATA!A:F,5,FALSE)</f>
        <v>1.3726988247862192E-2</v>
      </c>
      <c r="M1511" s="37">
        <f>VLOOKUP(D1511,DATA!A:F,6,FALSE)</f>
        <v>1285.5</v>
      </c>
      <c r="N1511" s="36">
        <f t="shared" si="116"/>
        <v>1.0847813539134141</v>
      </c>
      <c r="O1511" s="36">
        <f t="shared" si="117"/>
        <v>1.0849021138857293</v>
      </c>
      <c r="P1511" s="36">
        <f t="shared" si="118"/>
        <v>1.2075997231519864E-4</v>
      </c>
      <c r="Q1511" s="36">
        <f t="shared" si="119"/>
        <v>0</v>
      </c>
    </row>
    <row r="1512" spans="1:17" x14ac:dyDescent="0.3">
      <c r="A1512" s="29">
        <v>2335688</v>
      </c>
      <c r="B1512" s="1">
        <v>137</v>
      </c>
      <c r="C1512" s="1" t="s">
        <v>30</v>
      </c>
      <c r="D1512" s="1" t="s">
        <v>41</v>
      </c>
      <c r="E1512" s="1" t="s">
        <v>42</v>
      </c>
      <c r="F1512" s="47">
        <v>1071</v>
      </c>
      <c r="G1512" s="34">
        <v>919.65</v>
      </c>
      <c r="H1512" s="1" t="s">
        <v>216</v>
      </c>
      <c r="I1512" s="34">
        <v>7.9118000000000001E-3</v>
      </c>
      <c r="J1512" s="34">
        <v>830.94259999999997</v>
      </c>
      <c r="K1512" s="35" t="str">
        <f t="shared" si="115"/>
        <v>Strabrechtse Heide &amp; Beuven_H4010A</v>
      </c>
      <c r="L1512" s="36">
        <f>VLOOKUP(D1512,DATA!A:F,5,FALSE)</f>
        <v>1.3726988247862192E-2</v>
      </c>
      <c r="M1512" s="37">
        <f>VLOOKUP(D1512,DATA!A:F,6,FALSE)</f>
        <v>1285.5</v>
      </c>
      <c r="N1512" s="36">
        <f t="shared" si="116"/>
        <v>0.65480483774435105</v>
      </c>
      <c r="O1512" s="36">
        <f t="shared" si="117"/>
        <v>0.65487549106586684</v>
      </c>
      <c r="P1512" s="36">
        <f t="shared" si="118"/>
        <v>7.0653321515790068E-5</v>
      </c>
      <c r="Q1512" s="36">
        <f t="shared" si="119"/>
        <v>0</v>
      </c>
    </row>
    <row r="1513" spans="1:17" x14ac:dyDescent="0.3">
      <c r="A1513" s="29">
        <v>2335689</v>
      </c>
      <c r="B1513" s="1">
        <v>137</v>
      </c>
      <c r="C1513" s="1" t="s">
        <v>30</v>
      </c>
      <c r="D1513" s="1" t="s">
        <v>41</v>
      </c>
      <c r="E1513" s="1" t="s">
        <v>42</v>
      </c>
      <c r="F1513" s="47">
        <v>1071</v>
      </c>
      <c r="G1513" s="34">
        <v>935.86</v>
      </c>
      <c r="H1513" s="1" t="s">
        <v>216</v>
      </c>
      <c r="I1513" s="34">
        <v>7.8003999999999999E-3</v>
      </c>
      <c r="J1513" s="34">
        <v>1742.2786000000001</v>
      </c>
      <c r="K1513" s="35" t="str">
        <f t="shared" si="115"/>
        <v>Strabrechtse Heide &amp; Beuven_H4010A</v>
      </c>
      <c r="L1513" s="36">
        <f>VLOOKUP(D1513,DATA!A:F,5,FALSE)</f>
        <v>1.3726988247862192E-2</v>
      </c>
      <c r="M1513" s="37">
        <f>VLOOKUP(D1513,DATA!A:F,6,FALSE)</f>
        <v>1285.5</v>
      </c>
      <c r="N1513" s="36">
        <f t="shared" si="116"/>
        <v>0.81665863360026647</v>
      </c>
      <c r="O1513" s="36">
        <f t="shared" si="117"/>
        <v>0.81674536858371671</v>
      </c>
      <c r="P1513" s="36">
        <f t="shared" si="118"/>
        <v>8.6734983450242886E-5</v>
      </c>
      <c r="Q1513" s="36">
        <f t="shared" si="119"/>
        <v>0</v>
      </c>
    </row>
    <row r="1514" spans="1:17" x14ac:dyDescent="0.3">
      <c r="A1514" s="29">
        <v>2335690</v>
      </c>
      <c r="B1514" s="1">
        <v>137</v>
      </c>
      <c r="C1514" s="1" t="s">
        <v>30</v>
      </c>
      <c r="D1514" s="1" t="s">
        <v>41</v>
      </c>
      <c r="E1514" s="1" t="s">
        <v>42</v>
      </c>
      <c r="F1514" s="47">
        <v>1071</v>
      </c>
      <c r="G1514" s="34">
        <v>934.06</v>
      </c>
      <c r="H1514" s="1" t="s">
        <v>216</v>
      </c>
      <c r="I1514" s="34">
        <v>7.8522999999999996E-3</v>
      </c>
      <c r="J1514" s="34">
        <v>690.84984999999995</v>
      </c>
      <c r="K1514" s="35" t="str">
        <f t="shared" si="115"/>
        <v>Strabrechtse Heide &amp; Beuven_H4010A</v>
      </c>
      <c r="L1514" s="36">
        <f>VLOOKUP(D1514,DATA!A:F,5,FALSE)</f>
        <v>1.3726988247862192E-2</v>
      </c>
      <c r="M1514" s="37">
        <f>VLOOKUP(D1514,DATA!A:F,6,FALSE)</f>
        <v>1285.5</v>
      </c>
      <c r="N1514" s="36">
        <f t="shared" si="116"/>
        <v>0.79688623866872399</v>
      </c>
      <c r="O1514" s="36">
        <f t="shared" si="117"/>
        <v>0.79697145381809698</v>
      </c>
      <c r="P1514" s="36">
        <f t="shared" si="118"/>
        <v>8.5215149372985799E-5</v>
      </c>
      <c r="Q1514" s="36">
        <f t="shared" si="119"/>
        <v>0</v>
      </c>
    </row>
    <row r="1515" spans="1:17" x14ac:dyDescent="0.3">
      <c r="A1515" s="29">
        <v>2335691</v>
      </c>
      <c r="B1515" s="1">
        <v>137</v>
      </c>
      <c r="C1515" s="1" t="s">
        <v>30</v>
      </c>
      <c r="D1515" s="1" t="s">
        <v>41</v>
      </c>
      <c r="E1515" s="1" t="s">
        <v>42</v>
      </c>
      <c r="F1515" s="47">
        <v>1071</v>
      </c>
      <c r="G1515" s="34">
        <v>929.8</v>
      </c>
      <c r="H1515" s="1" t="s">
        <v>216</v>
      </c>
      <c r="I1515" s="34">
        <v>7.6132999999999999E-3</v>
      </c>
      <c r="J1515" s="34">
        <v>3109.27452363561</v>
      </c>
      <c r="K1515" s="35" t="str">
        <f t="shared" si="115"/>
        <v>Strabrechtse Heide &amp; Beuven_H4010A</v>
      </c>
      <c r="L1515" s="36">
        <f>VLOOKUP(D1515,DATA!A:F,5,FALSE)</f>
        <v>1.3726988247862192E-2</v>
      </c>
      <c r="M1515" s="37">
        <f>VLOOKUP(D1515,DATA!A:F,6,FALSE)</f>
        <v>1285.5</v>
      </c>
      <c r="N1515" s="36">
        <f t="shared" si="116"/>
        <v>0.75196343259040199</v>
      </c>
      <c r="O1515" s="36">
        <f t="shared" si="117"/>
        <v>0.75204143162065473</v>
      </c>
      <c r="P1515" s="36">
        <f t="shared" si="118"/>
        <v>7.799903025274002E-5</v>
      </c>
      <c r="Q1515" s="36">
        <f t="shared" si="119"/>
        <v>0</v>
      </c>
    </row>
    <row r="1516" spans="1:17" x14ac:dyDescent="0.3">
      <c r="A1516" s="29">
        <v>2337175</v>
      </c>
      <c r="B1516" s="1">
        <v>136</v>
      </c>
      <c r="C1516" s="1" t="s">
        <v>14</v>
      </c>
      <c r="D1516" s="1" t="s">
        <v>43</v>
      </c>
      <c r="E1516" s="1" t="s">
        <v>44</v>
      </c>
      <c r="F1516" s="47">
        <v>1071</v>
      </c>
      <c r="G1516" s="34">
        <v>937.23</v>
      </c>
      <c r="H1516" s="1" t="s">
        <v>216</v>
      </c>
      <c r="I1516" s="34">
        <v>1.1968299999999999E-2</v>
      </c>
      <c r="J1516" s="34">
        <v>3719.7593000000002</v>
      </c>
      <c r="K1516" s="35" t="str">
        <f t="shared" si="115"/>
        <v>Leenderbos, Groote Heide &amp; De Plateaux_H7150</v>
      </c>
      <c r="L1516" s="36">
        <f>VLOOKUP(D1516,DATA!A:F,5,FALSE)</f>
        <v>1.3726988247862192E-2</v>
      </c>
      <c r="M1516" s="37">
        <f>VLOOKUP(D1516,DATA!A:F,6,FALSE)</f>
        <v>1285.5</v>
      </c>
      <c r="N1516" s="36">
        <f t="shared" si="116"/>
        <v>0.83203302247571076</v>
      </c>
      <c r="O1516" s="36">
        <f t="shared" si="117"/>
        <v>0.83216858972480567</v>
      </c>
      <c r="P1516" s="36">
        <f t="shared" si="118"/>
        <v>1.3556724909491447E-4</v>
      </c>
      <c r="Q1516" s="36">
        <f t="shared" si="119"/>
        <v>0</v>
      </c>
    </row>
    <row r="1517" spans="1:17" x14ac:dyDescent="0.3">
      <c r="A1517" s="29">
        <v>2337204</v>
      </c>
      <c r="B1517" s="1">
        <v>137</v>
      </c>
      <c r="C1517" s="1" t="s">
        <v>30</v>
      </c>
      <c r="D1517" s="1" t="s">
        <v>41</v>
      </c>
      <c r="E1517" s="1" t="s">
        <v>42</v>
      </c>
      <c r="F1517" s="47">
        <v>1071</v>
      </c>
      <c r="G1517" s="34">
        <v>932.57</v>
      </c>
      <c r="H1517" s="1" t="s">
        <v>216</v>
      </c>
      <c r="I1517" s="34">
        <v>8.9195999999999998E-3</v>
      </c>
      <c r="J1517" s="34">
        <v>276.94630000000001</v>
      </c>
      <c r="K1517" s="35" t="str">
        <f t="shared" si="115"/>
        <v>Strabrechtse Heide &amp; Beuven_H4010A</v>
      </c>
      <c r="L1517" s="36">
        <f>VLOOKUP(D1517,DATA!A:F,5,FALSE)</f>
        <v>1.3726988247862192E-2</v>
      </c>
      <c r="M1517" s="37">
        <f>VLOOKUP(D1517,DATA!A:F,6,FALSE)</f>
        <v>1285.5</v>
      </c>
      <c r="N1517" s="36">
        <f t="shared" si="116"/>
        <v>0.78087888853796894</v>
      </c>
      <c r="O1517" s="36">
        <f t="shared" si="117"/>
        <v>0.78097375787604029</v>
      </c>
      <c r="P1517" s="36">
        <f t="shared" si="118"/>
        <v>9.4869338071346121E-5</v>
      </c>
      <c r="Q1517" s="36">
        <f t="shared" si="119"/>
        <v>0</v>
      </c>
    </row>
    <row r="1518" spans="1:17" x14ac:dyDescent="0.3">
      <c r="A1518" s="29">
        <v>2337205</v>
      </c>
      <c r="B1518" s="1">
        <v>137</v>
      </c>
      <c r="C1518" s="1" t="s">
        <v>30</v>
      </c>
      <c r="D1518" s="1" t="s">
        <v>41</v>
      </c>
      <c r="E1518" s="1" t="s">
        <v>42</v>
      </c>
      <c r="F1518" s="47">
        <v>1071</v>
      </c>
      <c r="G1518" s="34">
        <v>944.18</v>
      </c>
      <c r="H1518" s="1" t="s">
        <v>216</v>
      </c>
      <c r="I1518" s="34">
        <v>8.9841999999999995E-3</v>
      </c>
      <c r="J1518" s="34">
        <v>3815.4967999999999</v>
      </c>
      <c r="K1518" s="35" t="str">
        <f t="shared" si="115"/>
        <v>Strabrechtse Heide &amp; Beuven_H4010A</v>
      </c>
      <c r="L1518" s="36">
        <f>VLOOKUP(D1518,DATA!A:F,5,FALSE)</f>
        <v>1.3726988247862192E-2</v>
      </c>
      <c r="M1518" s="37">
        <f>VLOOKUP(D1518,DATA!A:F,6,FALSE)</f>
        <v>1285.5</v>
      </c>
      <c r="N1518" s="36">
        <f t="shared" si="116"/>
        <v>0.91455916916514213</v>
      </c>
      <c r="O1518" s="36">
        <f t="shared" si="117"/>
        <v>0.91467093334038962</v>
      </c>
      <c r="P1518" s="36">
        <f t="shared" si="118"/>
        <v>1.1176417524749738E-4</v>
      </c>
      <c r="Q1518" s="36">
        <f t="shared" si="119"/>
        <v>0</v>
      </c>
    </row>
    <row r="1519" spans="1:17" x14ac:dyDescent="0.3">
      <c r="A1519" s="29">
        <v>2337205</v>
      </c>
      <c r="B1519" s="1">
        <v>137</v>
      </c>
      <c r="C1519" s="1" t="s">
        <v>30</v>
      </c>
      <c r="D1519" s="1" t="s">
        <v>43</v>
      </c>
      <c r="E1519" s="1" t="s">
        <v>44</v>
      </c>
      <c r="F1519" s="47">
        <v>1071</v>
      </c>
      <c r="G1519" s="34">
        <v>944.18</v>
      </c>
      <c r="H1519" s="1" t="s">
        <v>216</v>
      </c>
      <c r="I1519" s="34">
        <v>8.9841999999999995E-3</v>
      </c>
      <c r="J1519" s="34">
        <v>3499.0771</v>
      </c>
      <c r="K1519" s="35" t="str">
        <f t="shared" si="115"/>
        <v>Strabrechtse Heide &amp; Beuven_H7150</v>
      </c>
      <c r="L1519" s="36">
        <f>VLOOKUP(D1519,DATA!A:F,5,FALSE)</f>
        <v>1.3726988247862192E-2</v>
      </c>
      <c r="M1519" s="37">
        <f>VLOOKUP(D1519,DATA!A:F,6,FALSE)</f>
        <v>1285.5</v>
      </c>
      <c r="N1519" s="36">
        <f t="shared" si="116"/>
        <v>0.91455916916514213</v>
      </c>
      <c r="O1519" s="36">
        <f t="shared" si="117"/>
        <v>0.91467093334038962</v>
      </c>
      <c r="P1519" s="36">
        <f t="shared" si="118"/>
        <v>1.1176417524749738E-4</v>
      </c>
      <c r="Q1519" s="36">
        <f t="shared" si="119"/>
        <v>0</v>
      </c>
    </row>
    <row r="1520" spans="1:17" x14ac:dyDescent="0.3">
      <c r="A1520" s="29">
        <v>2337206</v>
      </c>
      <c r="B1520" s="1">
        <v>137</v>
      </c>
      <c r="C1520" s="1" t="s">
        <v>30</v>
      </c>
      <c r="D1520" s="1" t="s">
        <v>41</v>
      </c>
      <c r="E1520" s="1" t="s">
        <v>42</v>
      </c>
      <c r="F1520" s="47">
        <v>1071</v>
      </c>
      <c r="G1520" s="34">
        <v>927.92</v>
      </c>
      <c r="H1520" s="1" t="s">
        <v>216</v>
      </c>
      <c r="I1520" s="34">
        <v>8.7667999999999999E-3</v>
      </c>
      <c r="J1520" s="34">
        <v>4943.4263000000001</v>
      </c>
      <c r="K1520" s="35" t="str">
        <f t="shared" si="115"/>
        <v>Strabrechtse Heide &amp; Beuven_H4010A</v>
      </c>
      <c r="L1520" s="36">
        <f>VLOOKUP(D1520,DATA!A:F,5,FALSE)</f>
        <v>1.3726988247862192E-2</v>
      </c>
      <c r="M1520" s="37">
        <f>VLOOKUP(D1520,DATA!A:F,6,FALSE)</f>
        <v>1285.5</v>
      </c>
      <c r="N1520" s="36">
        <f t="shared" si="116"/>
        <v>0.73294638234776055</v>
      </c>
      <c r="O1520" s="36">
        <f t="shared" si="117"/>
        <v>0.73303394510875308</v>
      </c>
      <c r="P1520" s="36">
        <f t="shared" si="118"/>
        <v>8.756276099253224E-5</v>
      </c>
      <c r="Q1520" s="36">
        <f t="shared" si="119"/>
        <v>0</v>
      </c>
    </row>
    <row r="1521" spans="1:17" x14ac:dyDescent="0.3">
      <c r="A1521" s="29">
        <v>2337207</v>
      </c>
      <c r="B1521" s="1">
        <v>137</v>
      </c>
      <c r="C1521" s="1" t="s">
        <v>30</v>
      </c>
      <c r="D1521" s="1" t="s">
        <v>41</v>
      </c>
      <c r="E1521" s="1" t="s">
        <v>42</v>
      </c>
      <c r="F1521" s="47">
        <v>1071</v>
      </c>
      <c r="G1521" s="34">
        <v>915.34</v>
      </c>
      <c r="H1521" s="1" t="s">
        <v>216</v>
      </c>
      <c r="I1521" s="34">
        <v>8.6095000000000008E-3</v>
      </c>
      <c r="J1521" s="34">
        <v>2381.0798</v>
      </c>
      <c r="K1521" s="35" t="str">
        <f t="shared" si="115"/>
        <v>Strabrechtse Heide &amp; Beuven_H4010A</v>
      </c>
      <c r="L1521" s="36">
        <f>VLOOKUP(D1521,DATA!A:F,5,FALSE)</f>
        <v>1.3726988247862192E-2</v>
      </c>
      <c r="M1521" s="37">
        <f>VLOOKUP(D1521,DATA!A:F,6,FALSE)</f>
        <v>1285.5</v>
      </c>
      <c r="N1521" s="36">
        <f t="shared" si="116"/>
        <v>0.61742039914918168</v>
      </c>
      <c r="O1521" s="36">
        <f t="shared" si="117"/>
        <v>0.61749292115009713</v>
      </c>
      <c r="P1521" s="36">
        <f t="shared" si="118"/>
        <v>7.2522000915453688E-5</v>
      </c>
      <c r="Q1521" s="36">
        <f t="shared" si="119"/>
        <v>0</v>
      </c>
    </row>
    <row r="1522" spans="1:17" x14ac:dyDescent="0.3">
      <c r="A1522" s="29">
        <v>2337209</v>
      </c>
      <c r="B1522" s="1">
        <v>137</v>
      </c>
      <c r="C1522" s="1" t="s">
        <v>30</v>
      </c>
      <c r="D1522" s="1" t="s">
        <v>41</v>
      </c>
      <c r="E1522" s="1" t="s">
        <v>42</v>
      </c>
      <c r="F1522" s="47">
        <v>1071</v>
      </c>
      <c r="G1522" s="34">
        <v>912.64</v>
      </c>
      <c r="H1522" s="1" t="s">
        <v>216</v>
      </c>
      <c r="I1522" s="34">
        <v>8.5264E-3</v>
      </c>
      <c r="J1522" s="34">
        <v>1102.826</v>
      </c>
      <c r="K1522" s="35" t="str">
        <f t="shared" si="115"/>
        <v>Strabrechtse Heide &amp; Beuven_H4010A</v>
      </c>
      <c r="L1522" s="36">
        <f>VLOOKUP(D1522,DATA!A:F,5,FALSE)</f>
        <v>1.3726988247862192E-2</v>
      </c>
      <c r="M1522" s="37">
        <f>VLOOKUP(D1522,DATA!A:F,6,FALSE)</f>
        <v>1285.5</v>
      </c>
      <c r="N1522" s="36">
        <f t="shared" si="116"/>
        <v>0.59508958301391002</v>
      </c>
      <c r="O1522" s="36">
        <f t="shared" si="117"/>
        <v>0.59515882288714994</v>
      </c>
      <c r="P1522" s="36">
        <f t="shared" si="118"/>
        <v>6.9239873239923533E-5</v>
      </c>
      <c r="Q1522" s="36">
        <f t="shared" si="119"/>
        <v>0</v>
      </c>
    </row>
    <row r="1523" spans="1:17" x14ac:dyDescent="0.3">
      <c r="A1523" s="29">
        <v>2337209</v>
      </c>
      <c r="B1523" s="1">
        <v>137</v>
      </c>
      <c r="C1523" s="1" t="s">
        <v>30</v>
      </c>
      <c r="D1523" s="1" t="s">
        <v>43</v>
      </c>
      <c r="E1523" s="1" t="s">
        <v>44</v>
      </c>
      <c r="F1523" s="47">
        <v>1071</v>
      </c>
      <c r="G1523" s="34">
        <v>912.64</v>
      </c>
      <c r="H1523" s="1" t="s">
        <v>216</v>
      </c>
      <c r="I1523" s="34">
        <v>8.5264E-3</v>
      </c>
      <c r="J1523" s="34">
        <v>1056.4713999999999</v>
      </c>
      <c r="K1523" s="35" t="str">
        <f t="shared" si="115"/>
        <v>Strabrechtse Heide &amp; Beuven_H7150</v>
      </c>
      <c r="L1523" s="36">
        <f>VLOOKUP(D1523,DATA!A:F,5,FALSE)</f>
        <v>1.3726988247862192E-2</v>
      </c>
      <c r="M1523" s="37">
        <f>VLOOKUP(D1523,DATA!A:F,6,FALSE)</f>
        <v>1285.5</v>
      </c>
      <c r="N1523" s="36">
        <f t="shared" si="116"/>
        <v>0.59508958301391002</v>
      </c>
      <c r="O1523" s="36">
        <f t="shared" si="117"/>
        <v>0.59515882288714994</v>
      </c>
      <c r="P1523" s="36">
        <f t="shared" si="118"/>
        <v>6.9239873239923533E-5</v>
      </c>
      <c r="Q1523" s="36">
        <f t="shared" si="119"/>
        <v>0</v>
      </c>
    </row>
    <row r="1524" spans="1:17" x14ac:dyDescent="0.3">
      <c r="A1524" s="29">
        <v>2337211</v>
      </c>
      <c r="B1524" s="1">
        <v>137</v>
      </c>
      <c r="C1524" s="1" t="s">
        <v>30</v>
      </c>
      <c r="D1524" s="1" t="s">
        <v>41</v>
      </c>
      <c r="E1524" s="1" t="s">
        <v>42</v>
      </c>
      <c r="F1524" s="47">
        <v>1071</v>
      </c>
      <c r="G1524" s="34">
        <v>923.06</v>
      </c>
      <c r="H1524" s="1" t="s">
        <v>216</v>
      </c>
      <c r="I1524" s="34">
        <v>8.4176000000000008E-3</v>
      </c>
      <c r="J1524" s="34">
        <v>2739.1309000000001</v>
      </c>
      <c r="K1524" s="35" t="str">
        <f t="shared" si="115"/>
        <v>Strabrechtse Heide &amp; Beuven_H4010A</v>
      </c>
      <c r="L1524" s="36">
        <f>VLOOKUP(D1524,DATA!A:F,5,FALSE)</f>
        <v>1.3726988247862192E-2</v>
      </c>
      <c r="M1524" s="37">
        <f>VLOOKUP(D1524,DATA!A:F,6,FALSE)</f>
        <v>1285.5</v>
      </c>
      <c r="N1524" s="36">
        <f t="shared" si="116"/>
        <v>0.68596905544771769</v>
      </c>
      <c r="O1524" s="36">
        <f t="shared" si="117"/>
        <v>0.68604777877245571</v>
      </c>
      <c r="P1524" s="36">
        <f t="shared" si="118"/>
        <v>7.872332473801702E-5</v>
      </c>
      <c r="Q1524" s="36">
        <f t="shared" si="119"/>
        <v>0</v>
      </c>
    </row>
    <row r="1525" spans="1:17" x14ac:dyDescent="0.3">
      <c r="A1525" s="29">
        <v>2337211</v>
      </c>
      <c r="B1525" s="1">
        <v>137</v>
      </c>
      <c r="C1525" s="1" t="s">
        <v>30</v>
      </c>
      <c r="D1525" s="1" t="s">
        <v>43</v>
      </c>
      <c r="E1525" s="1" t="s">
        <v>44</v>
      </c>
      <c r="F1525" s="47">
        <v>1071</v>
      </c>
      <c r="G1525" s="34">
        <v>923.06</v>
      </c>
      <c r="H1525" s="1" t="s">
        <v>216</v>
      </c>
      <c r="I1525" s="34">
        <v>8.4176000000000008E-3</v>
      </c>
      <c r="J1525" s="34">
        <v>1155.7439999999999</v>
      </c>
      <c r="K1525" s="35" t="str">
        <f t="shared" si="115"/>
        <v>Strabrechtse Heide &amp; Beuven_H7150</v>
      </c>
      <c r="L1525" s="36">
        <f>VLOOKUP(D1525,DATA!A:F,5,FALSE)</f>
        <v>1.3726988247862192E-2</v>
      </c>
      <c r="M1525" s="37">
        <f>VLOOKUP(D1525,DATA!A:F,6,FALSE)</f>
        <v>1285.5</v>
      </c>
      <c r="N1525" s="36">
        <f t="shared" si="116"/>
        <v>0.68596905544771769</v>
      </c>
      <c r="O1525" s="36">
        <f t="shared" si="117"/>
        <v>0.68604777877245571</v>
      </c>
      <c r="P1525" s="36">
        <f t="shared" si="118"/>
        <v>7.872332473801702E-5</v>
      </c>
      <c r="Q1525" s="36">
        <f t="shared" si="119"/>
        <v>0</v>
      </c>
    </row>
    <row r="1526" spans="1:17" x14ac:dyDescent="0.3">
      <c r="A1526" s="29">
        <v>2337214</v>
      </c>
      <c r="B1526" s="1">
        <v>137</v>
      </c>
      <c r="C1526" s="1" t="s">
        <v>30</v>
      </c>
      <c r="D1526" s="1" t="s">
        <v>28</v>
      </c>
      <c r="E1526" s="1" t="s">
        <v>29</v>
      </c>
      <c r="F1526" s="47">
        <v>1786</v>
      </c>
      <c r="G1526" s="34">
        <v>1217.56</v>
      </c>
      <c r="H1526" s="1" t="s">
        <v>216</v>
      </c>
      <c r="I1526" s="34">
        <v>1.0056499999999999E-2</v>
      </c>
      <c r="J1526" s="34">
        <v>202.72626</v>
      </c>
      <c r="K1526" s="35" t="str">
        <f t="shared" si="115"/>
        <v>Strabrechtse Heide &amp; Beuven_H91D0</v>
      </c>
      <c r="L1526" s="36">
        <f>VLOOKUP(D1526,DATA!A:F,5,FALSE)</f>
        <v>6.9280917156857415E-3</v>
      </c>
      <c r="M1526" s="37">
        <f>VLOOKUP(D1526,DATA!A:F,6,FALSE)</f>
        <v>2211</v>
      </c>
      <c r="N1526" s="36">
        <f t="shared" si="116"/>
        <v>0.10243793741173056</v>
      </c>
      <c r="O1526" s="36">
        <f t="shared" si="117"/>
        <v>0.10244506744078467</v>
      </c>
      <c r="P1526" s="36">
        <f t="shared" si="118"/>
        <v>7.1300290541143063E-6</v>
      </c>
      <c r="Q1526" s="36">
        <f t="shared" si="119"/>
        <v>0</v>
      </c>
    </row>
    <row r="1527" spans="1:17" x14ac:dyDescent="0.3">
      <c r="A1527" s="29">
        <v>2337216</v>
      </c>
      <c r="B1527" s="1">
        <v>137</v>
      </c>
      <c r="C1527" s="1" t="s">
        <v>30</v>
      </c>
      <c r="D1527" s="1" t="s">
        <v>41</v>
      </c>
      <c r="E1527" s="1" t="s">
        <v>42</v>
      </c>
      <c r="F1527" s="47">
        <v>1071</v>
      </c>
      <c r="G1527" s="34">
        <v>962.63</v>
      </c>
      <c r="H1527" s="1" t="s">
        <v>216</v>
      </c>
      <c r="I1527" s="34">
        <v>8.3350999999999998E-3</v>
      </c>
      <c r="J1527" s="34">
        <v>1051.4536000000001</v>
      </c>
      <c r="K1527" s="35" t="str">
        <f t="shared" si="115"/>
        <v>Strabrechtse Heide &amp; Beuven_H4010A</v>
      </c>
      <c r="L1527" s="36">
        <f>VLOOKUP(D1527,DATA!A:F,5,FALSE)</f>
        <v>1.3726988247862192E-2</v>
      </c>
      <c r="M1527" s="37">
        <f>VLOOKUP(D1527,DATA!A:F,6,FALSE)</f>
        <v>1285.5</v>
      </c>
      <c r="N1527" s="36">
        <f t="shared" si="116"/>
        <v>1.1750577893715894</v>
      </c>
      <c r="O1527" s="36">
        <f t="shared" si="117"/>
        <v>1.1751906621855992</v>
      </c>
      <c r="P1527" s="36">
        <f t="shared" si="118"/>
        <v>1.3287281400975459E-4</v>
      </c>
      <c r="Q1527" s="36">
        <f t="shared" si="119"/>
        <v>0</v>
      </c>
    </row>
    <row r="1528" spans="1:17" x14ac:dyDescent="0.3">
      <c r="A1528" s="29">
        <v>2337217</v>
      </c>
      <c r="B1528" s="1">
        <v>137</v>
      </c>
      <c r="C1528" s="1" t="s">
        <v>30</v>
      </c>
      <c r="D1528" s="1" t="s">
        <v>41</v>
      </c>
      <c r="E1528" s="1" t="s">
        <v>42</v>
      </c>
      <c r="F1528" s="47">
        <v>1071</v>
      </c>
      <c r="G1528" s="34">
        <v>931.12</v>
      </c>
      <c r="H1528" s="1" t="s">
        <v>216</v>
      </c>
      <c r="I1528" s="34">
        <v>8.0376000000000006E-3</v>
      </c>
      <c r="J1528" s="34">
        <v>467.90089999999998</v>
      </c>
      <c r="K1528" s="35" t="str">
        <f t="shared" si="115"/>
        <v>Strabrechtse Heide &amp; Beuven_H4010A</v>
      </c>
      <c r="L1528" s="36">
        <f>VLOOKUP(D1528,DATA!A:F,5,FALSE)</f>
        <v>1.3726988247862192E-2</v>
      </c>
      <c r="M1528" s="37">
        <f>VLOOKUP(D1528,DATA!A:F,6,FALSE)</f>
        <v>1285.5</v>
      </c>
      <c r="N1528" s="36">
        <f t="shared" si="116"/>
        <v>0.76560765207775128</v>
      </c>
      <c r="O1528" s="36">
        <f t="shared" si="117"/>
        <v>0.76569148096916373</v>
      </c>
      <c r="P1528" s="36">
        <f t="shared" si="118"/>
        <v>8.3828891412451867E-5</v>
      </c>
      <c r="Q1528" s="36">
        <f t="shared" si="119"/>
        <v>0</v>
      </c>
    </row>
    <row r="1529" spans="1:17" x14ac:dyDescent="0.3">
      <c r="A1529" s="29">
        <v>2337219</v>
      </c>
      <c r="B1529" s="1">
        <v>137</v>
      </c>
      <c r="C1529" s="1" t="s">
        <v>30</v>
      </c>
      <c r="D1529" s="1" t="s">
        <v>41</v>
      </c>
      <c r="E1529" s="1" t="s">
        <v>42</v>
      </c>
      <c r="F1529" s="47">
        <v>1071</v>
      </c>
      <c r="G1529" s="34">
        <v>927.33</v>
      </c>
      <c r="H1529" s="1" t="s">
        <v>216</v>
      </c>
      <c r="I1529" s="34">
        <v>7.7707000000000002E-3</v>
      </c>
      <c r="J1529" s="34">
        <v>1253.9221</v>
      </c>
      <c r="K1529" s="35" t="str">
        <f t="shared" si="115"/>
        <v>Strabrechtse Heide &amp; Beuven_H4010A</v>
      </c>
      <c r="L1529" s="36">
        <f>VLOOKUP(D1529,DATA!A:F,5,FALSE)</f>
        <v>1.3726988247862192E-2</v>
      </c>
      <c r="M1529" s="37">
        <f>VLOOKUP(D1529,DATA!A:F,6,FALSE)</f>
        <v>1285.5</v>
      </c>
      <c r="N1529" s="36">
        <f t="shared" si="116"/>
        <v>0.72707726469409961</v>
      </c>
      <c r="O1529" s="36">
        <f t="shared" si="117"/>
        <v>0.72715426094936475</v>
      </c>
      <c r="P1529" s="36">
        <f t="shared" si="118"/>
        <v>7.6996255265138203E-5</v>
      </c>
      <c r="Q1529" s="36">
        <f t="shared" si="119"/>
        <v>0</v>
      </c>
    </row>
    <row r="1530" spans="1:17" x14ac:dyDescent="0.3">
      <c r="A1530" s="29">
        <v>2337220</v>
      </c>
      <c r="B1530" s="1">
        <v>137</v>
      </c>
      <c r="C1530" s="1" t="s">
        <v>30</v>
      </c>
      <c r="D1530" s="1" t="s">
        <v>41</v>
      </c>
      <c r="E1530" s="1" t="s">
        <v>42</v>
      </c>
      <c r="F1530" s="47">
        <v>1071</v>
      </c>
      <c r="G1530" s="34">
        <v>924.39</v>
      </c>
      <c r="H1530" s="1" t="s">
        <v>216</v>
      </c>
      <c r="I1530" s="34">
        <v>7.8027000000000001E-3</v>
      </c>
      <c r="J1530" s="34">
        <v>88.871284000000003</v>
      </c>
      <c r="K1530" s="35" t="str">
        <f t="shared" si="115"/>
        <v>Strabrechtse Heide &amp; Beuven_H4010A</v>
      </c>
      <c r="L1530" s="36">
        <f>VLOOKUP(D1530,DATA!A:F,5,FALSE)</f>
        <v>1.3726988247862192E-2</v>
      </c>
      <c r="M1530" s="37">
        <f>VLOOKUP(D1530,DATA!A:F,6,FALSE)</f>
        <v>1285.5</v>
      </c>
      <c r="N1530" s="36">
        <f t="shared" si="116"/>
        <v>0.69851945687631556</v>
      </c>
      <c r="O1530" s="36">
        <f t="shared" si="117"/>
        <v>0.69859375491269793</v>
      </c>
      <c r="P1530" s="36">
        <f t="shared" si="118"/>
        <v>7.4298036382369759E-5</v>
      </c>
      <c r="Q1530" s="36">
        <f t="shared" si="119"/>
        <v>0</v>
      </c>
    </row>
    <row r="1531" spans="1:17" x14ac:dyDescent="0.3">
      <c r="A1531" s="29">
        <v>2337221</v>
      </c>
      <c r="B1531" s="1">
        <v>137</v>
      </c>
      <c r="C1531" s="1" t="s">
        <v>30</v>
      </c>
      <c r="D1531" s="1" t="s">
        <v>41</v>
      </c>
      <c r="E1531" s="1" t="s">
        <v>42</v>
      </c>
      <c r="F1531" s="47">
        <v>1071</v>
      </c>
      <c r="G1531" s="34">
        <v>899.47</v>
      </c>
      <c r="H1531" s="1" t="s">
        <v>216</v>
      </c>
      <c r="I1531" s="34">
        <v>7.0888000000000001E-3</v>
      </c>
      <c r="J1531" s="34">
        <v>230.88188</v>
      </c>
      <c r="K1531" s="35" t="str">
        <f t="shared" si="115"/>
        <v>Strabrechtse Heide &amp; Beuven_H4010A</v>
      </c>
      <c r="L1531" s="36">
        <f>VLOOKUP(D1531,DATA!A:F,5,FALSE)</f>
        <v>1.3726988247862192E-2</v>
      </c>
      <c r="M1531" s="37">
        <f>VLOOKUP(D1531,DATA!A:F,6,FALSE)</f>
        <v>1285.5</v>
      </c>
      <c r="N1531" s="36">
        <f t="shared" si="116"/>
        <v>0.4971601416062158</v>
      </c>
      <c r="O1531" s="36">
        <f t="shared" si="117"/>
        <v>0.4972082810074952</v>
      </c>
      <c r="P1531" s="36">
        <f t="shared" si="118"/>
        <v>4.8139401279401195E-5</v>
      </c>
      <c r="Q1531" s="36">
        <f t="shared" si="119"/>
        <v>0</v>
      </c>
    </row>
    <row r="1532" spans="1:17" x14ac:dyDescent="0.3">
      <c r="A1532" s="29">
        <v>2337226</v>
      </c>
      <c r="B1532" s="1">
        <v>137</v>
      </c>
      <c r="C1532" s="1" t="s">
        <v>30</v>
      </c>
      <c r="D1532" s="1" t="s">
        <v>41</v>
      </c>
      <c r="E1532" s="1" t="s">
        <v>42</v>
      </c>
      <c r="F1532" s="47">
        <v>1071</v>
      </c>
      <c r="G1532" s="34">
        <v>990.05</v>
      </c>
      <c r="H1532" s="1" t="s">
        <v>216</v>
      </c>
      <c r="I1532" s="34">
        <v>7.4523000000000002E-3</v>
      </c>
      <c r="J1532" s="34">
        <v>3173.6828500000001</v>
      </c>
      <c r="K1532" s="35" t="str">
        <f t="shared" si="115"/>
        <v>Strabrechtse Heide &amp; Beuven_H4010A</v>
      </c>
      <c r="L1532" s="36">
        <f>VLOOKUP(D1532,DATA!A:F,5,FALSE)</f>
        <v>1.3726988247862192E-2</v>
      </c>
      <c r="M1532" s="37">
        <f>VLOOKUP(D1532,DATA!A:F,6,FALSE)</f>
        <v>1285.5</v>
      </c>
      <c r="N1532" s="36">
        <f t="shared" si="116"/>
        <v>1.7029387802257732</v>
      </c>
      <c r="O1532" s="36">
        <f t="shared" si="117"/>
        <v>1.7031100286634986</v>
      </c>
      <c r="P1532" s="36">
        <f t="shared" si="118"/>
        <v>1.712484377254242E-4</v>
      </c>
      <c r="Q1532" s="36">
        <f t="shared" si="119"/>
        <v>0</v>
      </c>
    </row>
    <row r="1533" spans="1:17" x14ac:dyDescent="0.3">
      <c r="A1533" s="29">
        <v>2338704</v>
      </c>
      <c r="B1533" s="1">
        <v>136</v>
      </c>
      <c r="C1533" s="1" t="s">
        <v>14</v>
      </c>
      <c r="D1533" s="1" t="s">
        <v>43</v>
      </c>
      <c r="E1533" s="1" t="s">
        <v>44</v>
      </c>
      <c r="F1533" s="47">
        <v>1071</v>
      </c>
      <c r="G1533" s="34">
        <v>956.61</v>
      </c>
      <c r="H1533" s="1" t="s">
        <v>216</v>
      </c>
      <c r="I1533" s="34">
        <v>1.2090399999999999E-2</v>
      </c>
      <c r="J1533" s="34">
        <v>3008.98411281776</v>
      </c>
      <c r="K1533" s="35" t="str">
        <f t="shared" si="115"/>
        <v>Leenderbos, Groote Heide &amp; De Plateaux_H7150</v>
      </c>
      <c r="L1533" s="36">
        <f>VLOOKUP(D1533,DATA!A:F,5,FALSE)</f>
        <v>1.3726988247862192E-2</v>
      </c>
      <c r="M1533" s="37">
        <f>VLOOKUP(D1533,DATA!A:F,6,FALSE)</f>
        <v>1285.5</v>
      </c>
      <c r="N1533" s="36">
        <f t="shared" si="116"/>
        <v>1.0828682220839843</v>
      </c>
      <c r="O1533" s="36">
        <f t="shared" si="117"/>
        <v>1.0830460083930999</v>
      </c>
      <c r="P1533" s="36">
        <f t="shared" si="118"/>
        <v>1.777863091156906E-4</v>
      </c>
      <c r="Q1533" s="36">
        <f t="shared" si="119"/>
        <v>0</v>
      </c>
    </row>
    <row r="1534" spans="1:17" x14ac:dyDescent="0.3">
      <c r="A1534" s="29">
        <v>2338732</v>
      </c>
      <c r="B1534" s="1">
        <v>137</v>
      </c>
      <c r="C1534" s="1" t="s">
        <v>30</v>
      </c>
      <c r="D1534" s="1" t="s">
        <v>41</v>
      </c>
      <c r="E1534" s="1" t="s">
        <v>42</v>
      </c>
      <c r="F1534" s="47">
        <v>1071</v>
      </c>
      <c r="G1534" s="34">
        <v>985.26</v>
      </c>
      <c r="H1534" s="1" t="s">
        <v>216</v>
      </c>
      <c r="I1534" s="34">
        <v>9.3240000000000007E-3</v>
      </c>
      <c r="J1534" s="34">
        <v>1620.4507000000001</v>
      </c>
      <c r="K1534" s="35" t="str">
        <f t="shared" si="115"/>
        <v>Strabrechtse Heide &amp; Beuven_H4010A</v>
      </c>
      <c r="L1534" s="36">
        <f>VLOOKUP(D1534,DATA!A:F,5,FALSE)</f>
        <v>1.3726988247862192E-2</v>
      </c>
      <c r="M1534" s="37">
        <f>VLOOKUP(D1534,DATA!A:F,6,FALSE)</f>
        <v>1285.5</v>
      </c>
      <c r="N1534" s="36">
        <f t="shared" si="116"/>
        <v>1.5962984325611045</v>
      </c>
      <c r="O1534" s="36">
        <f t="shared" si="117"/>
        <v>1.5964994945410083</v>
      </c>
      <c r="P1534" s="36">
        <f t="shared" si="118"/>
        <v>2.0106197990377161E-4</v>
      </c>
      <c r="Q1534" s="36">
        <f t="shared" si="119"/>
        <v>0</v>
      </c>
    </row>
    <row r="1535" spans="1:17" x14ac:dyDescent="0.3">
      <c r="A1535" s="29">
        <v>2338732</v>
      </c>
      <c r="B1535" s="1">
        <v>137</v>
      </c>
      <c r="C1535" s="1" t="s">
        <v>30</v>
      </c>
      <c r="D1535" s="1" t="s">
        <v>43</v>
      </c>
      <c r="E1535" s="1" t="s">
        <v>44</v>
      </c>
      <c r="F1535" s="47">
        <v>1071</v>
      </c>
      <c r="G1535" s="34">
        <v>985.26</v>
      </c>
      <c r="H1535" s="1" t="s">
        <v>216</v>
      </c>
      <c r="I1535" s="34">
        <v>9.3240000000000007E-3</v>
      </c>
      <c r="J1535" s="34">
        <v>512.20069999999998</v>
      </c>
      <c r="K1535" s="35" t="str">
        <f t="shared" si="115"/>
        <v>Strabrechtse Heide &amp; Beuven_H7150</v>
      </c>
      <c r="L1535" s="36">
        <f>VLOOKUP(D1535,DATA!A:F,5,FALSE)</f>
        <v>1.3726988247862192E-2</v>
      </c>
      <c r="M1535" s="37">
        <f>VLOOKUP(D1535,DATA!A:F,6,FALSE)</f>
        <v>1285.5</v>
      </c>
      <c r="N1535" s="36">
        <f t="shared" si="116"/>
        <v>1.5962984325611045</v>
      </c>
      <c r="O1535" s="36">
        <f t="shared" si="117"/>
        <v>1.5964994945410083</v>
      </c>
      <c r="P1535" s="36">
        <f t="shared" si="118"/>
        <v>2.0106197990377161E-4</v>
      </c>
      <c r="Q1535" s="36">
        <f t="shared" si="119"/>
        <v>0</v>
      </c>
    </row>
    <row r="1536" spans="1:17" x14ac:dyDescent="0.3">
      <c r="A1536" s="29">
        <v>2338733</v>
      </c>
      <c r="B1536" s="1">
        <v>137</v>
      </c>
      <c r="C1536" s="1" t="s">
        <v>30</v>
      </c>
      <c r="D1536" s="1" t="s">
        <v>41</v>
      </c>
      <c r="E1536" s="1" t="s">
        <v>42</v>
      </c>
      <c r="F1536" s="47">
        <v>1071</v>
      </c>
      <c r="G1536" s="34">
        <v>928.7</v>
      </c>
      <c r="H1536" s="1" t="s">
        <v>216</v>
      </c>
      <c r="I1536" s="34">
        <v>8.9505000000000001E-3</v>
      </c>
      <c r="J1536" s="34">
        <v>2446.8712999999998</v>
      </c>
      <c r="K1536" s="35" t="str">
        <f t="shared" si="115"/>
        <v>Strabrechtse Heide &amp; Beuven_H4010A</v>
      </c>
      <c r="L1536" s="36">
        <f>VLOOKUP(D1536,DATA!A:F,5,FALSE)</f>
        <v>1.3726988247862192E-2</v>
      </c>
      <c r="M1536" s="37">
        <f>VLOOKUP(D1536,DATA!A:F,6,FALSE)</f>
        <v>1285.5</v>
      </c>
      <c r="N1536" s="36">
        <f t="shared" si="116"/>
        <v>0.74077779338743321</v>
      </c>
      <c r="O1536" s="36">
        <f t="shared" si="117"/>
        <v>0.74086813912459204</v>
      </c>
      <c r="P1536" s="36">
        <f t="shared" si="118"/>
        <v>9.0345737158825656E-5</v>
      </c>
      <c r="Q1536" s="36">
        <f t="shared" si="119"/>
        <v>0</v>
      </c>
    </row>
    <row r="1537" spans="1:17" x14ac:dyDescent="0.3">
      <c r="A1537" s="29">
        <v>2338733</v>
      </c>
      <c r="B1537" s="1">
        <v>137</v>
      </c>
      <c r="C1537" s="1" t="s">
        <v>30</v>
      </c>
      <c r="D1537" s="1" t="s">
        <v>43</v>
      </c>
      <c r="E1537" s="1" t="s">
        <v>44</v>
      </c>
      <c r="F1537" s="47">
        <v>1071</v>
      </c>
      <c r="G1537" s="34">
        <v>928.7</v>
      </c>
      <c r="H1537" s="1" t="s">
        <v>216</v>
      </c>
      <c r="I1537" s="34">
        <v>8.9505000000000001E-3</v>
      </c>
      <c r="J1537" s="34">
        <v>2379.7824999999998</v>
      </c>
      <c r="K1537" s="35" t="str">
        <f t="shared" si="115"/>
        <v>Strabrechtse Heide &amp; Beuven_H7150</v>
      </c>
      <c r="L1537" s="36">
        <f>VLOOKUP(D1537,DATA!A:F,5,FALSE)</f>
        <v>1.3726988247862192E-2</v>
      </c>
      <c r="M1537" s="37">
        <f>VLOOKUP(D1537,DATA!A:F,6,FALSE)</f>
        <v>1285.5</v>
      </c>
      <c r="N1537" s="36">
        <f t="shared" si="116"/>
        <v>0.74077779338743321</v>
      </c>
      <c r="O1537" s="36">
        <f t="shared" si="117"/>
        <v>0.74086813912459204</v>
      </c>
      <c r="P1537" s="36">
        <f t="shared" si="118"/>
        <v>9.0345737158825656E-5</v>
      </c>
      <c r="Q1537" s="36">
        <f t="shared" si="119"/>
        <v>0</v>
      </c>
    </row>
    <row r="1538" spans="1:17" x14ac:dyDescent="0.3">
      <c r="A1538" s="29">
        <v>2338734</v>
      </c>
      <c r="B1538" s="1">
        <v>137</v>
      </c>
      <c r="C1538" s="1" t="s">
        <v>30</v>
      </c>
      <c r="D1538" s="1" t="s">
        <v>41</v>
      </c>
      <c r="E1538" s="1" t="s">
        <v>42</v>
      </c>
      <c r="F1538" s="47">
        <v>1071</v>
      </c>
      <c r="G1538" s="34">
        <v>935.91</v>
      </c>
      <c r="H1538" s="1" t="s">
        <v>216</v>
      </c>
      <c r="I1538" s="34">
        <v>8.9200000000000008E-3</v>
      </c>
      <c r="J1538" s="34">
        <v>6343.9210000000003</v>
      </c>
      <c r="K1538" s="35" t="str">
        <f t="shared" si="115"/>
        <v>Strabrechtse Heide &amp; Beuven_H4010A</v>
      </c>
      <c r="L1538" s="36">
        <f>VLOOKUP(D1538,DATA!A:F,5,FALSE)</f>
        <v>1.3726988247862192E-2</v>
      </c>
      <c r="M1538" s="37">
        <f>VLOOKUP(D1538,DATA!A:F,6,FALSE)</f>
        <v>1285.5</v>
      </c>
      <c r="N1538" s="36">
        <f t="shared" si="116"/>
        <v>0.81721475700284996</v>
      </c>
      <c r="O1538" s="36">
        <f t="shared" si="117"/>
        <v>0.81731400888947592</v>
      </c>
      <c r="P1538" s="36">
        <f t="shared" si="118"/>
        <v>9.9251886625961738E-5</v>
      </c>
      <c r="Q1538" s="36">
        <f t="shared" si="119"/>
        <v>0</v>
      </c>
    </row>
    <row r="1539" spans="1:17" x14ac:dyDescent="0.3">
      <c r="A1539" s="29">
        <v>2338734</v>
      </c>
      <c r="B1539" s="1">
        <v>137</v>
      </c>
      <c r="C1539" s="1" t="s">
        <v>30</v>
      </c>
      <c r="D1539" s="1" t="s">
        <v>28</v>
      </c>
      <c r="E1539" s="1" t="s">
        <v>29</v>
      </c>
      <c r="F1539" s="47">
        <v>1786</v>
      </c>
      <c r="G1539" s="34">
        <v>935.91</v>
      </c>
      <c r="H1539" s="1" t="s">
        <v>216</v>
      </c>
      <c r="I1539" s="34">
        <v>8.9200000000000008E-3</v>
      </c>
      <c r="J1539" s="34">
        <v>444.89530000000002</v>
      </c>
      <c r="K1539" s="35" t="str">
        <f t="shared" ref="K1539:K1602" si="120">_xlfn.CONCAT(C1539,"_",D1539)</f>
        <v>Strabrechtse Heide &amp; Beuven_H91D0</v>
      </c>
      <c r="L1539" s="36">
        <f>VLOOKUP(D1539,DATA!A:F,5,FALSE)</f>
        <v>6.9280917156857415E-3</v>
      </c>
      <c r="M1539" s="37">
        <f>VLOOKUP(D1539,DATA!A:F,6,FALSE)</f>
        <v>2211</v>
      </c>
      <c r="N1539" s="36">
        <f t="shared" ref="N1539:N1602" si="121">100/(1+EXP(-L1539*(G1539-M1539)))</f>
        <v>1.4568174298940277E-2</v>
      </c>
      <c r="O1539" s="36">
        <f t="shared" ref="O1539:O1602" si="122">100/(1+EXP(-L1539*((G1539+I1539)-M1539)))</f>
        <v>1.4569074488048183E-2</v>
      </c>
      <c r="P1539" s="36">
        <f t="shared" ref="P1539:P1602" si="123">O1539-N1539</f>
        <v>9.0018910790627682E-7</v>
      </c>
      <c r="Q1539" s="36">
        <f t="shared" ref="Q1539:Q1602" si="124">IF(AND(H1539&lt;&gt;"below",I1539&gt;=0.005),J1539*P1539/100,0)</f>
        <v>0</v>
      </c>
    </row>
    <row r="1540" spans="1:17" x14ac:dyDescent="0.3">
      <c r="A1540" s="29">
        <v>2338735</v>
      </c>
      <c r="B1540" s="1">
        <v>137</v>
      </c>
      <c r="C1540" s="1" t="s">
        <v>30</v>
      </c>
      <c r="D1540" s="1" t="s">
        <v>41</v>
      </c>
      <c r="E1540" s="1" t="s">
        <v>42</v>
      </c>
      <c r="F1540" s="47">
        <v>1071</v>
      </c>
      <c r="G1540" s="34">
        <v>916.9</v>
      </c>
      <c r="H1540" s="1" t="s">
        <v>216</v>
      </c>
      <c r="I1540" s="34">
        <v>8.7028999999999995E-3</v>
      </c>
      <c r="J1540" s="34">
        <v>6111.9859999999999</v>
      </c>
      <c r="K1540" s="35" t="str">
        <f t="shared" si="120"/>
        <v>Strabrechtse Heide &amp; Beuven_H4010A</v>
      </c>
      <c r="L1540" s="36">
        <f>VLOOKUP(D1540,DATA!A:F,5,FALSE)</f>
        <v>1.3726988247862192E-2</v>
      </c>
      <c r="M1540" s="37">
        <f>VLOOKUP(D1540,DATA!A:F,6,FALSE)</f>
        <v>1285.5</v>
      </c>
      <c r="N1540" s="36">
        <f t="shared" si="121"/>
        <v>0.63070019427725821</v>
      </c>
      <c r="O1540" s="36">
        <f t="shared" si="122"/>
        <v>0.63077506983389309</v>
      </c>
      <c r="P1540" s="36">
        <f t="shared" si="123"/>
        <v>7.4875556634879104E-5</v>
      </c>
      <c r="Q1540" s="36">
        <f t="shared" si="124"/>
        <v>0</v>
      </c>
    </row>
    <row r="1541" spans="1:17" x14ac:dyDescent="0.3">
      <c r="A1541" s="29">
        <v>2338737</v>
      </c>
      <c r="B1541" s="1">
        <v>137</v>
      </c>
      <c r="C1541" s="1" t="s">
        <v>30</v>
      </c>
      <c r="D1541" s="1" t="s">
        <v>41</v>
      </c>
      <c r="E1541" s="1" t="s">
        <v>42</v>
      </c>
      <c r="F1541" s="47">
        <v>1071</v>
      </c>
      <c r="G1541" s="34">
        <v>908.75</v>
      </c>
      <c r="H1541" s="1" t="s">
        <v>216</v>
      </c>
      <c r="I1541" s="34">
        <v>8.5483E-3</v>
      </c>
      <c r="J1541" s="34">
        <v>169.97556</v>
      </c>
      <c r="K1541" s="35" t="str">
        <f t="shared" si="120"/>
        <v>Strabrechtse Heide &amp; Beuven_H4010A</v>
      </c>
      <c r="L1541" s="36">
        <f>VLOOKUP(D1541,DATA!A:F,5,FALSE)</f>
        <v>1.3726988247862192E-2</v>
      </c>
      <c r="M1541" s="37">
        <f>VLOOKUP(D1541,DATA!A:F,6,FALSE)</f>
        <v>1285.5</v>
      </c>
      <c r="N1541" s="36">
        <f t="shared" si="121"/>
        <v>0.5643211183937864</v>
      </c>
      <c r="O1541" s="36">
        <f t="shared" si="122"/>
        <v>0.56438696732895877</v>
      </c>
      <c r="P1541" s="36">
        <f t="shared" si="123"/>
        <v>6.5848935172363454E-5</v>
      </c>
      <c r="Q1541" s="36">
        <f t="shared" si="124"/>
        <v>0</v>
      </c>
    </row>
    <row r="1542" spans="1:17" x14ac:dyDescent="0.3">
      <c r="A1542" s="29">
        <v>2338738</v>
      </c>
      <c r="B1542" s="1">
        <v>137</v>
      </c>
      <c r="C1542" s="1" t="s">
        <v>30</v>
      </c>
      <c r="D1542" s="1" t="s">
        <v>41</v>
      </c>
      <c r="E1542" s="1" t="s">
        <v>42</v>
      </c>
      <c r="F1542" s="47">
        <v>1071</v>
      </c>
      <c r="G1542" s="34">
        <v>916.42</v>
      </c>
      <c r="H1542" s="1" t="s">
        <v>216</v>
      </c>
      <c r="I1542" s="34">
        <v>8.5280000000000009E-3</v>
      </c>
      <c r="J1542" s="34">
        <v>2835.6628000000001</v>
      </c>
      <c r="K1542" s="35" t="str">
        <f t="shared" si="120"/>
        <v>Strabrechtse Heide &amp; Beuven_H4010A</v>
      </c>
      <c r="L1542" s="36">
        <f>VLOOKUP(D1542,DATA!A:F,5,FALSE)</f>
        <v>1.3726988247862192E-2</v>
      </c>
      <c r="M1542" s="37">
        <f>VLOOKUP(D1542,DATA!A:F,6,FALSE)</f>
        <v>1285.5</v>
      </c>
      <c r="N1542" s="36">
        <f t="shared" si="121"/>
        <v>0.62658415325185146</v>
      </c>
      <c r="O1542" s="36">
        <f t="shared" si="122"/>
        <v>0.62665704815794498</v>
      </c>
      <c r="P1542" s="36">
        <f t="shared" si="123"/>
        <v>7.2894906093523559E-5</v>
      </c>
      <c r="Q1542" s="36">
        <f t="shared" si="124"/>
        <v>0</v>
      </c>
    </row>
    <row r="1543" spans="1:17" x14ac:dyDescent="0.3">
      <c r="A1543" s="29">
        <v>2338738</v>
      </c>
      <c r="B1543" s="1">
        <v>137</v>
      </c>
      <c r="C1543" s="1" t="s">
        <v>30</v>
      </c>
      <c r="D1543" s="1" t="s">
        <v>43</v>
      </c>
      <c r="E1543" s="1" t="s">
        <v>44</v>
      </c>
      <c r="F1543" s="47">
        <v>1071</v>
      </c>
      <c r="G1543" s="34">
        <v>916.42</v>
      </c>
      <c r="H1543" s="1" t="s">
        <v>216</v>
      </c>
      <c r="I1543" s="34">
        <v>8.5280000000000009E-3</v>
      </c>
      <c r="J1543" s="34">
        <v>1057.4033999999999</v>
      </c>
      <c r="K1543" s="35" t="str">
        <f t="shared" si="120"/>
        <v>Strabrechtse Heide &amp; Beuven_H7150</v>
      </c>
      <c r="L1543" s="36">
        <f>VLOOKUP(D1543,DATA!A:F,5,FALSE)</f>
        <v>1.3726988247862192E-2</v>
      </c>
      <c r="M1543" s="37">
        <f>VLOOKUP(D1543,DATA!A:F,6,FALSE)</f>
        <v>1285.5</v>
      </c>
      <c r="N1543" s="36">
        <f t="shared" si="121"/>
        <v>0.62658415325185146</v>
      </c>
      <c r="O1543" s="36">
        <f t="shared" si="122"/>
        <v>0.62665704815794498</v>
      </c>
      <c r="P1543" s="36">
        <f t="shared" si="123"/>
        <v>7.2894906093523559E-5</v>
      </c>
      <c r="Q1543" s="36">
        <f t="shared" si="124"/>
        <v>0</v>
      </c>
    </row>
    <row r="1544" spans="1:17" x14ac:dyDescent="0.3">
      <c r="A1544" s="29">
        <v>2338739</v>
      </c>
      <c r="B1544" s="1">
        <v>137</v>
      </c>
      <c r="C1544" s="1" t="s">
        <v>30</v>
      </c>
      <c r="D1544" s="1" t="s">
        <v>41</v>
      </c>
      <c r="E1544" s="1" t="s">
        <v>42</v>
      </c>
      <c r="F1544" s="47">
        <v>1071</v>
      </c>
      <c r="G1544" s="34">
        <v>919.98</v>
      </c>
      <c r="H1544" s="1" t="s">
        <v>216</v>
      </c>
      <c r="I1544" s="34">
        <v>8.4699000000000007E-3</v>
      </c>
      <c r="J1544" s="34">
        <v>2211.2062999999998</v>
      </c>
      <c r="K1544" s="35" t="str">
        <f t="shared" si="120"/>
        <v>Strabrechtse Heide &amp; Beuven_H4010A</v>
      </c>
      <c r="L1544" s="36">
        <f>VLOOKUP(D1544,DATA!A:F,5,FALSE)</f>
        <v>1.3726988247862192E-2</v>
      </c>
      <c r="M1544" s="37">
        <f>VLOOKUP(D1544,DATA!A:F,6,FALSE)</f>
        <v>1285.5</v>
      </c>
      <c r="N1544" s="36">
        <f t="shared" si="121"/>
        <v>0.65775821594671646</v>
      </c>
      <c r="O1544" s="36">
        <f t="shared" si="122"/>
        <v>0.65783419234425133</v>
      </c>
      <c r="P1544" s="36">
        <f t="shared" si="123"/>
        <v>7.5976397534871509E-5</v>
      </c>
      <c r="Q1544" s="36">
        <f t="shared" si="124"/>
        <v>0</v>
      </c>
    </row>
    <row r="1545" spans="1:17" x14ac:dyDescent="0.3">
      <c r="A1545" s="29">
        <v>2338739</v>
      </c>
      <c r="B1545" s="1">
        <v>137</v>
      </c>
      <c r="C1545" s="1" t="s">
        <v>30</v>
      </c>
      <c r="D1545" s="1" t="s">
        <v>43</v>
      </c>
      <c r="E1545" s="1" t="s">
        <v>44</v>
      </c>
      <c r="F1545" s="47">
        <v>1071</v>
      </c>
      <c r="G1545" s="34">
        <v>919.98</v>
      </c>
      <c r="H1545" s="1" t="s">
        <v>216</v>
      </c>
      <c r="I1545" s="34">
        <v>8.4699000000000007E-3</v>
      </c>
      <c r="J1545" s="34">
        <v>1219.5527</v>
      </c>
      <c r="K1545" s="35" t="str">
        <f t="shared" si="120"/>
        <v>Strabrechtse Heide &amp; Beuven_H7150</v>
      </c>
      <c r="L1545" s="36">
        <f>VLOOKUP(D1545,DATA!A:F,5,FALSE)</f>
        <v>1.3726988247862192E-2</v>
      </c>
      <c r="M1545" s="37">
        <f>VLOOKUP(D1545,DATA!A:F,6,FALSE)</f>
        <v>1285.5</v>
      </c>
      <c r="N1545" s="36">
        <f t="shared" si="121"/>
        <v>0.65775821594671646</v>
      </c>
      <c r="O1545" s="36">
        <f t="shared" si="122"/>
        <v>0.65783419234425133</v>
      </c>
      <c r="P1545" s="36">
        <f t="shared" si="123"/>
        <v>7.5976397534871509E-5</v>
      </c>
      <c r="Q1545" s="36">
        <f t="shared" si="124"/>
        <v>0</v>
      </c>
    </row>
    <row r="1546" spans="1:17" x14ac:dyDescent="0.3">
      <c r="A1546" s="29">
        <v>2338740</v>
      </c>
      <c r="B1546" s="1">
        <v>137</v>
      </c>
      <c r="C1546" s="1" t="s">
        <v>30</v>
      </c>
      <c r="D1546" s="1" t="s">
        <v>41</v>
      </c>
      <c r="E1546" s="1" t="s">
        <v>42</v>
      </c>
      <c r="F1546" s="47">
        <v>1071</v>
      </c>
      <c r="G1546" s="34">
        <v>924.99</v>
      </c>
      <c r="H1546" s="1" t="s">
        <v>216</v>
      </c>
      <c r="I1546" s="34">
        <v>8.2638E-3</v>
      </c>
      <c r="J1546" s="34">
        <v>3205.6689999999999</v>
      </c>
      <c r="K1546" s="35" t="str">
        <f t="shared" si="120"/>
        <v>Strabrechtse Heide &amp; Beuven_H4010A</v>
      </c>
      <c r="L1546" s="36">
        <f>VLOOKUP(D1546,DATA!A:F,5,FALSE)</f>
        <v>1.3726988247862192E-2</v>
      </c>
      <c r="M1546" s="37">
        <f>VLOOKUP(D1546,DATA!A:F,6,FALSE)</f>
        <v>1285.5</v>
      </c>
      <c r="N1546" s="36">
        <f t="shared" si="121"/>
        <v>0.70425567093630803</v>
      </c>
      <c r="O1546" s="36">
        <f t="shared" si="122"/>
        <v>0.70433500146232886</v>
      </c>
      <c r="P1546" s="36">
        <f t="shared" si="123"/>
        <v>7.9330526020826575E-5</v>
      </c>
      <c r="Q1546" s="36">
        <f t="shared" si="124"/>
        <v>0</v>
      </c>
    </row>
    <row r="1547" spans="1:17" x14ac:dyDescent="0.3">
      <c r="A1547" s="29">
        <v>2338740</v>
      </c>
      <c r="B1547" s="1">
        <v>137</v>
      </c>
      <c r="C1547" s="1" t="s">
        <v>30</v>
      </c>
      <c r="D1547" s="1" t="s">
        <v>43</v>
      </c>
      <c r="E1547" s="1" t="s">
        <v>44</v>
      </c>
      <c r="F1547" s="47">
        <v>1071</v>
      </c>
      <c r="G1547" s="34">
        <v>924.99</v>
      </c>
      <c r="H1547" s="1" t="s">
        <v>216</v>
      </c>
      <c r="I1547" s="34">
        <v>8.2638E-3</v>
      </c>
      <c r="J1547" s="34">
        <v>10.177697999999999</v>
      </c>
      <c r="K1547" s="35" t="str">
        <f t="shared" si="120"/>
        <v>Strabrechtse Heide &amp; Beuven_H7150</v>
      </c>
      <c r="L1547" s="36">
        <f>VLOOKUP(D1547,DATA!A:F,5,FALSE)</f>
        <v>1.3726988247862192E-2</v>
      </c>
      <c r="M1547" s="37">
        <f>VLOOKUP(D1547,DATA!A:F,6,FALSE)</f>
        <v>1285.5</v>
      </c>
      <c r="N1547" s="36">
        <f t="shared" si="121"/>
        <v>0.70425567093630803</v>
      </c>
      <c r="O1547" s="36">
        <f t="shared" si="122"/>
        <v>0.70433500146232886</v>
      </c>
      <c r="P1547" s="36">
        <f t="shared" si="123"/>
        <v>7.9330526020826575E-5</v>
      </c>
      <c r="Q1547" s="36">
        <f t="shared" si="124"/>
        <v>0</v>
      </c>
    </row>
    <row r="1548" spans="1:17" x14ac:dyDescent="0.3">
      <c r="A1548" s="29">
        <v>2338744</v>
      </c>
      <c r="B1548" s="1">
        <v>137</v>
      </c>
      <c r="C1548" s="1" t="s">
        <v>30</v>
      </c>
      <c r="D1548" s="1" t="s">
        <v>41</v>
      </c>
      <c r="E1548" s="1" t="s">
        <v>42</v>
      </c>
      <c r="F1548" s="47">
        <v>1071</v>
      </c>
      <c r="G1548" s="34">
        <v>954.23</v>
      </c>
      <c r="H1548" s="1" t="s">
        <v>216</v>
      </c>
      <c r="I1548" s="34">
        <v>8.3745E-3</v>
      </c>
      <c r="J1548" s="34">
        <v>1361.8329000000001</v>
      </c>
      <c r="K1548" s="35" t="str">
        <f t="shared" si="120"/>
        <v>Strabrechtse Heide &amp; Beuven_H4010A</v>
      </c>
      <c r="L1548" s="36">
        <f>VLOOKUP(D1548,DATA!A:F,5,FALSE)</f>
        <v>1.3726988247862192E-2</v>
      </c>
      <c r="M1548" s="37">
        <f>VLOOKUP(D1548,DATA!A:F,6,FALSE)</f>
        <v>1285.5</v>
      </c>
      <c r="N1548" s="36">
        <f t="shared" si="121"/>
        <v>1.0484272347776498</v>
      </c>
      <c r="O1548" s="36">
        <f t="shared" si="122"/>
        <v>1.0485465015821667</v>
      </c>
      <c r="P1548" s="36">
        <f t="shared" si="123"/>
        <v>1.192668045169043E-4</v>
      </c>
      <c r="Q1548" s="36">
        <f t="shared" si="124"/>
        <v>0</v>
      </c>
    </row>
    <row r="1549" spans="1:17" x14ac:dyDescent="0.3">
      <c r="A1549" s="29">
        <v>2338745</v>
      </c>
      <c r="B1549" s="1">
        <v>137</v>
      </c>
      <c r="C1549" s="1" t="s">
        <v>30</v>
      </c>
      <c r="D1549" s="1" t="s">
        <v>41</v>
      </c>
      <c r="E1549" s="1" t="s">
        <v>42</v>
      </c>
      <c r="F1549" s="47">
        <v>1071</v>
      </c>
      <c r="G1549" s="34">
        <v>964.25</v>
      </c>
      <c r="H1549" s="1" t="s">
        <v>216</v>
      </c>
      <c r="I1549" s="34">
        <v>8.3353999999999998E-3</v>
      </c>
      <c r="J1549" s="34">
        <v>2399.011</v>
      </c>
      <c r="K1549" s="35" t="str">
        <f t="shared" si="120"/>
        <v>Strabrechtse Heide &amp; Beuven_H4010A</v>
      </c>
      <c r="L1549" s="36">
        <f>VLOOKUP(D1549,DATA!A:F,5,FALSE)</f>
        <v>1.3726988247862192E-2</v>
      </c>
      <c r="M1549" s="37">
        <f>VLOOKUP(D1549,DATA!A:F,6,FALSE)</f>
        <v>1285.5</v>
      </c>
      <c r="N1549" s="36">
        <f t="shared" si="121"/>
        <v>1.2011637175974581</v>
      </c>
      <c r="O1549" s="36">
        <f t="shared" si="122"/>
        <v>1.2012995114130287</v>
      </c>
      <c r="P1549" s="36">
        <f t="shared" si="123"/>
        <v>1.3579381557060621E-4</v>
      </c>
      <c r="Q1549" s="36">
        <f t="shared" si="124"/>
        <v>0</v>
      </c>
    </row>
    <row r="1550" spans="1:17" x14ac:dyDescent="0.3">
      <c r="A1550" s="29">
        <v>2338746</v>
      </c>
      <c r="B1550" s="1">
        <v>137</v>
      </c>
      <c r="C1550" s="1" t="s">
        <v>30</v>
      </c>
      <c r="D1550" s="1" t="s">
        <v>41</v>
      </c>
      <c r="E1550" s="1" t="s">
        <v>42</v>
      </c>
      <c r="F1550" s="47">
        <v>1071</v>
      </c>
      <c r="G1550" s="34">
        <v>922.05</v>
      </c>
      <c r="H1550" s="1" t="s">
        <v>216</v>
      </c>
      <c r="I1550" s="34">
        <v>7.9780000000000007E-3</v>
      </c>
      <c r="J1550" s="34">
        <v>2735.1997000000001</v>
      </c>
      <c r="K1550" s="35" t="str">
        <f t="shared" si="120"/>
        <v>Strabrechtse Heide &amp; Beuven_H4010A</v>
      </c>
      <c r="L1550" s="36">
        <f>VLOOKUP(D1550,DATA!A:F,5,FALSE)</f>
        <v>1.3726988247862192E-2</v>
      </c>
      <c r="M1550" s="37">
        <f>VLOOKUP(D1550,DATA!A:F,6,FALSE)</f>
        <v>1285.5</v>
      </c>
      <c r="N1550" s="36">
        <f t="shared" si="121"/>
        <v>0.67658813003347273</v>
      </c>
      <c r="O1550" s="36">
        <f t="shared" si="122"/>
        <v>0.67666172849851314</v>
      </c>
      <c r="P1550" s="36">
        <f t="shared" si="123"/>
        <v>7.3598465040403127E-5</v>
      </c>
      <c r="Q1550" s="36">
        <f t="shared" si="124"/>
        <v>0</v>
      </c>
    </row>
    <row r="1551" spans="1:17" x14ac:dyDescent="0.3">
      <c r="A1551" s="29">
        <v>2338747</v>
      </c>
      <c r="B1551" s="1">
        <v>137</v>
      </c>
      <c r="C1551" s="1" t="s">
        <v>30</v>
      </c>
      <c r="D1551" s="1" t="s">
        <v>41</v>
      </c>
      <c r="E1551" s="1" t="s">
        <v>42</v>
      </c>
      <c r="F1551" s="47">
        <v>1071</v>
      </c>
      <c r="G1551" s="34">
        <v>915.3</v>
      </c>
      <c r="H1551" s="1" t="s">
        <v>216</v>
      </c>
      <c r="I1551" s="34">
        <v>7.7375999999999999E-3</v>
      </c>
      <c r="J1551" s="34">
        <v>1111.8322000000001</v>
      </c>
      <c r="K1551" s="35" t="str">
        <f t="shared" si="120"/>
        <v>Strabrechtse Heide &amp; Beuven_H4010A</v>
      </c>
      <c r="L1551" s="36">
        <f>VLOOKUP(D1551,DATA!A:F,5,FALSE)</f>
        <v>1.3726988247862192E-2</v>
      </c>
      <c r="M1551" s="37">
        <f>VLOOKUP(D1551,DATA!A:F,6,FALSE)</f>
        <v>1285.5</v>
      </c>
      <c r="N1551" s="36">
        <f t="shared" si="121"/>
        <v>0.61708357072084019</v>
      </c>
      <c r="O1551" s="36">
        <f t="shared" si="122"/>
        <v>0.6171487125632138</v>
      </c>
      <c r="P1551" s="36">
        <f t="shared" si="123"/>
        <v>6.5141842373606096E-5</v>
      </c>
      <c r="Q1551" s="36">
        <f t="shared" si="124"/>
        <v>0</v>
      </c>
    </row>
    <row r="1552" spans="1:17" x14ac:dyDescent="0.3">
      <c r="A1552" s="29">
        <v>2338748</v>
      </c>
      <c r="B1552" s="1">
        <v>137</v>
      </c>
      <c r="C1552" s="1" t="s">
        <v>30</v>
      </c>
      <c r="D1552" s="1" t="s">
        <v>41</v>
      </c>
      <c r="E1552" s="1" t="s">
        <v>42</v>
      </c>
      <c r="F1552" s="47">
        <v>1071</v>
      </c>
      <c r="G1552" s="34">
        <v>922.5</v>
      </c>
      <c r="H1552" s="1" t="s">
        <v>216</v>
      </c>
      <c r="I1552" s="34">
        <v>7.8407000000000008E-3</v>
      </c>
      <c r="J1552" s="34">
        <v>1836.5038999999999</v>
      </c>
      <c r="K1552" s="35" t="str">
        <f t="shared" si="120"/>
        <v>Strabrechtse Heide &amp; Beuven_H4010A</v>
      </c>
      <c r="L1552" s="36">
        <f>VLOOKUP(D1552,DATA!A:F,5,FALSE)</f>
        <v>1.3726988247862192E-2</v>
      </c>
      <c r="M1552" s="37">
        <f>VLOOKUP(D1552,DATA!A:F,6,FALSE)</f>
        <v>1285.5</v>
      </c>
      <c r="N1552" s="36">
        <f t="shared" si="121"/>
        <v>0.68075190848591483</v>
      </c>
      <c r="O1552" s="36">
        <f t="shared" si="122"/>
        <v>0.6808246823512939</v>
      </c>
      <c r="P1552" s="36">
        <f t="shared" si="123"/>
        <v>7.2773865379072156E-5</v>
      </c>
      <c r="Q1552" s="36">
        <f t="shared" si="124"/>
        <v>0</v>
      </c>
    </row>
    <row r="1553" spans="1:17" x14ac:dyDescent="0.3">
      <c r="A1553" s="29">
        <v>2338749</v>
      </c>
      <c r="B1553" s="1">
        <v>137</v>
      </c>
      <c r="C1553" s="1" t="s">
        <v>30</v>
      </c>
      <c r="D1553" s="1" t="s">
        <v>41</v>
      </c>
      <c r="E1553" s="1" t="s">
        <v>42</v>
      </c>
      <c r="F1553" s="47">
        <v>1071</v>
      </c>
      <c r="G1553" s="34">
        <v>921.74</v>
      </c>
      <c r="H1553" s="1" t="s">
        <v>216</v>
      </c>
      <c r="I1553" s="34">
        <v>7.6645999999999997E-3</v>
      </c>
      <c r="J1553" s="34">
        <v>5966.4899665088396</v>
      </c>
      <c r="K1553" s="35" t="str">
        <f t="shared" si="120"/>
        <v>Strabrechtse Heide &amp; Beuven_H4010A</v>
      </c>
      <c r="L1553" s="36">
        <f>VLOOKUP(D1553,DATA!A:F,5,FALSE)</f>
        <v>1.3726988247862192E-2</v>
      </c>
      <c r="M1553" s="37">
        <f>VLOOKUP(D1553,DATA!A:F,6,FALSE)</f>
        <v>1285.5</v>
      </c>
      <c r="N1553" s="36">
        <f t="shared" si="121"/>
        <v>0.67373447334483516</v>
      </c>
      <c r="O1553" s="36">
        <f t="shared" si="122"/>
        <v>0.67380488428971375</v>
      </c>
      <c r="P1553" s="36">
        <f t="shared" si="123"/>
        <v>7.0410944878585013E-5</v>
      </c>
      <c r="Q1553" s="36">
        <f t="shared" si="124"/>
        <v>0</v>
      </c>
    </row>
    <row r="1554" spans="1:17" x14ac:dyDescent="0.3">
      <c r="A1554" s="29">
        <v>2340262</v>
      </c>
      <c r="B1554" s="1">
        <v>137</v>
      </c>
      <c r="C1554" s="1" t="s">
        <v>30</v>
      </c>
      <c r="D1554" s="1" t="s">
        <v>41</v>
      </c>
      <c r="E1554" s="1" t="s">
        <v>42</v>
      </c>
      <c r="F1554" s="47">
        <v>1071</v>
      </c>
      <c r="G1554" s="34">
        <v>940.32</v>
      </c>
      <c r="H1554" s="1" t="s">
        <v>216</v>
      </c>
      <c r="I1554" s="34">
        <v>9.0237000000000008E-3</v>
      </c>
      <c r="J1554" s="34">
        <v>3269.7917000000002</v>
      </c>
      <c r="K1554" s="35" t="str">
        <f t="shared" si="120"/>
        <v>Strabrechtse Heide &amp; Beuven_H4010A</v>
      </c>
      <c r="L1554" s="36">
        <f>VLOOKUP(D1554,DATA!A:F,5,FALSE)</f>
        <v>1.3726988247862192E-2</v>
      </c>
      <c r="M1554" s="37">
        <f>VLOOKUP(D1554,DATA!A:F,6,FALSE)</f>
        <v>1285.5</v>
      </c>
      <c r="N1554" s="36">
        <f t="shared" si="121"/>
        <v>0.86777119444398687</v>
      </c>
      <c r="O1554" s="36">
        <f t="shared" si="122"/>
        <v>0.86787775744477758</v>
      </c>
      <c r="P1554" s="36">
        <f t="shared" si="123"/>
        <v>1.065630007907048E-4</v>
      </c>
      <c r="Q1554" s="36">
        <f t="shared" si="124"/>
        <v>0</v>
      </c>
    </row>
    <row r="1555" spans="1:17" x14ac:dyDescent="0.3">
      <c r="A1555" s="29">
        <v>2340263</v>
      </c>
      <c r="B1555" s="1">
        <v>137</v>
      </c>
      <c r="C1555" s="1" t="s">
        <v>30</v>
      </c>
      <c r="D1555" s="1" t="s">
        <v>41</v>
      </c>
      <c r="E1555" s="1" t="s">
        <v>42</v>
      </c>
      <c r="F1555" s="47">
        <v>1071</v>
      </c>
      <c r="G1555" s="34">
        <v>942.41</v>
      </c>
      <c r="H1555" s="1" t="s">
        <v>216</v>
      </c>
      <c r="I1555" s="34">
        <v>9.0054999999999996E-3</v>
      </c>
      <c r="J1555" s="34">
        <v>8224.9269999999997</v>
      </c>
      <c r="K1555" s="35" t="str">
        <f t="shared" si="120"/>
        <v>Strabrechtse Heide &amp; Beuven_H4010A</v>
      </c>
      <c r="L1555" s="36">
        <f>VLOOKUP(D1555,DATA!A:F,5,FALSE)</f>
        <v>1.3726988247862192E-2</v>
      </c>
      <c r="M1555" s="37">
        <f>VLOOKUP(D1555,DATA!A:F,6,FALSE)</f>
        <v>1285.5</v>
      </c>
      <c r="N1555" s="36">
        <f t="shared" si="121"/>
        <v>0.89280210764568757</v>
      </c>
      <c r="O1555" s="36">
        <f t="shared" si="122"/>
        <v>0.8929114956907499</v>
      </c>
      <c r="P1555" s="36">
        <f t="shared" si="123"/>
        <v>1.093880450623308E-4</v>
      </c>
      <c r="Q1555" s="36">
        <f t="shared" si="124"/>
        <v>0</v>
      </c>
    </row>
    <row r="1556" spans="1:17" x14ac:dyDescent="0.3">
      <c r="A1556" s="29">
        <v>2340264</v>
      </c>
      <c r="B1556" s="1">
        <v>137</v>
      </c>
      <c r="C1556" s="1" t="s">
        <v>30</v>
      </c>
      <c r="D1556" s="1" t="s">
        <v>41</v>
      </c>
      <c r="E1556" s="1" t="s">
        <v>42</v>
      </c>
      <c r="F1556" s="47">
        <v>1071</v>
      </c>
      <c r="G1556" s="34">
        <v>941.42</v>
      </c>
      <c r="H1556" s="1" t="s">
        <v>216</v>
      </c>
      <c r="I1556" s="34">
        <v>8.9241000000000008E-3</v>
      </c>
      <c r="J1556" s="34">
        <v>4101.3584000000001</v>
      </c>
      <c r="K1556" s="35" t="str">
        <f t="shared" si="120"/>
        <v>Strabrechtse Heide &amp; Beuven_H4010A</v>
      </c>
      <c r="L1556" s="36">
        <f>VLOOKUP(D1556,DATA!A:F,5,FALSE)</f>
        <v>1.3726988247862192E-2</v>
      </c>
      <c r="M1556" s="37">
        <f>VLOOKUP(D1556,DATA!A:F,6,FALSE)</f>
        <v>1285.5</v>
      </c>
      <c r="N1556" s="36">
        <f t="shared" si="121"/>
        <v>0.88085739869553159</v>
      </c>
      <c r="O1556" s="36">
        <f t="shared" si="122"/>
        <v>0.88096436056024863</v>
      </c>
      <c r="P1556" s="36">
        <f t="shared" si="123"/>
        <v>1.0696186471703673E-4</v>
      </c>
      <c r="Q1556" s="36">
        <f t="shared" si="124"/>
        <v>0</v>
      </c>
    </row>
    <row r="1557" spans="1:17" x14ac:dyDescent="0.3">
      <c r="A1557" s="29">
        <v>2340265</v>
      </c>
      <c r="B1557" s="1">
        <v>137</v>
      </c>
      <c r="C1557" s="1" t="s">
        <v>30</v>
      </c>
      <c r="D1557" s="1" t="s">
        <v>41</v>
      </c>
      <c r="E1557" s="1" t="s">
        <v>42</v>
      </c>
      <c r="F1557" s="47">
        <v>1071</v>
      </c>
      <c r="G1557" s="34">
        <v>939.93</v>
      </c>
      <c r="H1557" s="1" t="s">
        <v>216</v>
      </c>
      <c r="I1557" s="34">
        <v>8.8419999999999992E-3</v>
      </c>
      <c r="J1557" s="34">
        <v>1742.5535</v>
      </c>
      <c r="K1557" s="35" t="str">
        <f t="shared" si="120"/>
        <v>Strabrechtse Heide &amp; Beuven_H4010A</v>
      </c>
      <c r="L1557" s="36">
        <f>VLOOKUP(D1557,DATA!A:F,5,FALSE)</f>
        <v>1.3726988247862192E-2</v>
      </c>
      <c r="M1557" s="37">
        <f>VLOOKUP(D1557,DATA!A:F,6,FALSE)</f>
        <v>1285.5</v>
      </c>
      <c r="N1557" s="36">
        <f t="shared" si="121"/>
        <v>0.86317796535219404</v>
      </c>
      <c r="O1557" s="36">
        <f t="shared" si="122"/>
        <v>0.86328183460608643</v>
      </c>
      <c r="P1557" s="36">
        <f t="shared" si="123"/>
        <v>1.0386925389238577E-4</v>
      </c>
      <c r="Q1557" s="36">
        <f t="shared" si="124"/>
        <v>0</v>
      </c>
    </row>
    <row r="1558" spans="1:17" x14ac:dyDescent="0.3">
      <c r="A1558" s="29">
        <v>2340266</v>
      </c>
      <c r="B1558" s="1">
        <v>137</v>
      </c>
      <c r="C1558" s="1" t="s">
        <v>30</v>
      </c>
      <c r="D1558" s="1" t="s">
        <v>41</v>
      </c>
      <c r="E1558" s="1" t="s">
        <v>42</v>
      </c>
      <c r="F1558" s="47">
        <v>1071</v>
      </c>
      <c r="G1558" s="34">
        <v>913.35</v>
      </c>
      <c r="H1558" s="1" t="s">
        <v>216</v>
      </c>
      <c r="I1558" s="34">
        <v>8.6061999999999996E-3</v>
      </c>
      <c r="J1558" s="34">
        <v>1401.953</v>
      </c>
      <c r="K1558" s="35" t="str">
        <f t="shared" si="120"/>
        <v>Strabrechtse Heide &amp; Beuven_H4010A</v>
      </c>
      <c r="L1558" s="36">
        <f>VLOOKUP(D1558,DATA!A:F,5,FALSE)</f>
        <v>1.3726988247862192E-2</v>
      </c>
      <c r="M1558" s="37">
        <f>VLOOKUP(D1558,DATA!A:F,6,FALSE)</f>
        <v>1285.5</v>
      </c>
      <c r="N1558" s="36">
        <f t="shared" si="121"/>
        <v>0.60088275680315029</v>
      </c>
      <c r="O1558" s="36">
        <f t="shared" si="122"/>
        <v>0.60095332098498266</v>
      </c>
      <c r="P1558" s="36">
        <f t="shared" si="123"/>
        <v>7.056418183237767E-5</v>
      </c>
      <c r="Q1558" s="36">
        <f t="shared" si="124"/>
        <v>0</v>
      </c>
    </row>
    <row r="1559" spans="1:17" x14ac:dyDescent="0.3">
      <c r="A1559" s="29">
        <v>2340267</v>
      </c>
      <c r="B1559" s="1">
        <v>137</v>
      </c>
      <c r="C1559" s="1" t="s">
        <v>30</v>
      </c>
      <c r="D1559" s="1" t="s">
        <v>41</v>
      </c>
      <c r="E1559" s="1" t="s">
        <v>42</v>
      </c>
      <c r="F1559" s="47">
        <v>1071</v>
      </c>
      <c r="G1559" s="34">
        <v>916.77</v>
      </c>
      <c r="H1559" s="1" t="s">
        <v>216</v>
      </c>
      <c r="I1559" s="34">
        <v>8.6049999999999998E-3</v>
      </c>
      <c r="J1559" s="34">
        <v>1733.0654</v>
      </c>
      <c r="K1559" s="35" t="str">
        <f t="shared" si="120"/>
        <v>Strabrechtse Heide &amp; Beuven_H4010A</v>
      </c>
      <c r="L1559" s="36">
        <f>VLOOKUP(D1559,DATA!A:F,5,FALSE)</f>
        <v>1.3726988247862192E-2</v>
      </c>
      <c r="M1559" s="37">
        <f>VLOOKUP(D1559,DATA!A:F,6,FALSE)</f>
        <v>1285.5</v>
      </c>
      <c r="N1559" s="36">
        <f t="shared" si="121"/>
        <v>0.62958278763478792</v>
      </c>
      <c r="O1559" s="36">
        <f t="shared" si="122"/>
        <v>0.62965669052493101</v>
      </c>
      <c r="P1559" s="36">
        <f t="shared" si="123"/>
        <v>7.3902890143084932E-5</v>
      </c>
      <c r="Q1559" s="36">
        <f t="shared" si="124"/>
        <v>0</v>
      </c>
    </row>
    <row r="1560" spans="1:17" x14ac:dyDescent="0.3">
      <c r="A1560" s="29">
        <v>2340267</v>
      </c>
      <c r="B1560" s="1">
        <v>137</v>
      </c>
      <c r="C1560" s="1" t="s">
        <v>30</v>
      </c>
      <c r="D1560" s="1" t="s">
        <v>43</v>
      </c>
      <c r="E1560" s="1" t="s">
        <v>44</v>
      </c>
      <c r="F1560" s="47">
        <v>1071</v>
      </c>
      <c r="G1560" s="34">
        <v>916.77</v>
      </c>
      <c r="H1560" s="1" t="s">
        <v>216</v>
      </c>
      <c r="I1560" s="34">
        <v>8.6049999999999998E-3</v>
      </c>
      <c r="J1560" s="34">
        <v>2420.2280000000001</v>
      </c>
      <c r="K1560" s="35" t="str">
        <f t="shared" si="120"/>
        <v>Strabrechtse Heide &amp; Beuven_H7150</v>
      </c>
      <c r="L1560" s="36">
        <f>VLOOKUP(D1560,DATA!A:F,5,FALSE)</f>
        <v>1.3726988247862192E-2</v>
      </c>
      <c r="M1560" s="37">
        <f>VLOOKUP(D1560,DATA!A:F,6,FALSE)</f>
        <v>1285.5</v>
      </c>
      <c r="N1560" s="36">
        <f t="shared" si="121"/>
        <v>0.62958278763478792</v>
      </c>
      <c r="O1560" s="36">
        <f t="shared" si="122"/>
        <v>0.62965669052493101</v>
      </c>
      <c r="P1560" s="36">
        <f t="shared" si="123"/>
        <v>7.3902890143084932E-5</v>
      </c>
      <c r="Q1560" s="36">
        <f t="shared" si="124"/>
        <v>0</v>
      </c>
    </row>
    <row r="1561" spans="1:17" x14ac:dyDescent="0.3">
      <c r="A1561" s="29">
        <v>2340268</v>
      </c>
      <c r="B1561" s="1">
        <v>137</v>
      </c>
      <c r="C1561" s="1" t="s">
        <v>30</v>
      </c>
      <c r="D1561" s="1" t="s">
        <v>41</v>
      </c>
      <c r="E1561" s="1" t="s">
        <v>42</v>
      </c>
      <c r="F1561" s="47">
        <v>1071</v>
      </c>
      <c r="G1561" s="34">
        <v>919.07</v>
      </c>
      <c r="H1561" s="1" t="s">
        <v>216</v>
      </c>
      <c r="I1561" s="34">
        <v>8.5286000000000008E-3</v>
      </c>
      <c r="J1561" s="34">
        <v>4704.4535999999998</v>
      </c>
      <c r="K1561" s="35" t="str">
        <f t="shared" si="120"/>
        <v>Strabrechtse Heide &amp; Beuven_H4010A</v>
      </c>
      <c r="L1561" s="36">
        <f>VLOOKUP(D1561,DATA!A:F,5,FALSE)</f>
        <v>1.3726988247862192E-2</v>
      </c>
      <c r="M1561" s="37">
        <f>VLOOKUP(D1561,DATA!A:F,6,FALSE)</f>
        <v>1285.5</v>
      </c>
      <c r="N1561" s="36">
        <f t="shared" si="121"/>
        <v>0.64964594082852933</v>
      </c>
      <c r="O1561" s="36">
        <f t="shared" si="122"/>
        <v>0.64972150644819071</v>
      </c>
      <c r="P1561" s="36">
        <f t="shared" si="123"/>
        <v>7.5565619661377426E-5</v>
      </c>
      <c r="Q1561" s="36">
        <f t="shared" si="124"/>
        <v>0</v>
      </c>
    </row>
    <row r="1562" spans="1:17" x14ac:dyDescent="0.3">
      <c r="A1562" s="29">
        <v>2340268</v>
      </c>
      <c r="B1562" s="1">
        <v>137</v>
      </c>
      <c r="C1562" s="1" t="s">
        <v>30</v>
      </c>
      <c r="D1562" s="1" t="s">
        <v>43</v>
      </c>
      <c r="E1562" s="1" t="s">
        <v>44</v>
      </c>
      <c r="F1562" s="47">
        <v>1071</v>
      </c>
      <c r="G1562" s="34">
        <v>919.07</v>
      </c>
      <c r="H1562" s="1" t="s">
        <v>216</v>
      </c>
      <c r="I1562" s="34">
        <v>8.5286000000000008E-3</v>
      </c>
      <c r="J1562" s="34">
        <v>606.43255999999997</v>
      </c>
      <c r="K1562" s="35" t="str">
        <f t="shared" si="120"/>
        <v>Strabrechtse Heide &amp; Beuven_H7150</v>
      </c>
      <c r="L1562" s="36">
        <f>VLOOKUP(D1562,DATA!A:F,5,FALSE)</f>
        <v>1.3726988247862192E-2</v>
      </c>
      <c r="M1562" s="37">
        <f>VLOOKUP(D1562,DATA!A:F,6,FALSE)</f>
        <v>1285.5</v>
      </c>
      <c r="N1562" s="36">
        <f t="shared" si="121"/>
        <v>0.64964594082852933</v>
      </c>
      <c r="O1562" s="36">
        <f t="shared" si="122"/>
        <v>0.64972150644819071</v>
      </c>
      <c r="P1562" s="36">
        <f t="shared" si="123"/>
        <v>7.5565619661377426E-5</v>
      </c>
      <c r="Q1562" s="36">
        <f t="shared" si="124"/>
        <v>0</v>
      </c>
    </row>
    <row r="1563" spans="1:17" x14ac:dyDescent="0.3">
      <c r="A1563" s="29">
        <v>2340269</v>
      </c>
      <c r="B1563" s="1">
        <v>137</v>
      </c>
      <c r="C1563" s="1" t="s">
        <v>30</v>
      </c>
      <c r="D1563" s="1" t="s">
        <v>41</v>
      </c>
      <c r="E1563" s="1" t="s">
        <v>42</v>
      </c>
      <c r="F1563" s="47">
        <v>1071</v>
      </c>
      <c r="G1563" s="34">
        <v>918.47</v>
      </c>
      <c r="H1563" s="1" t="s">
        <v>216</v>
      </c>
      <c r="I1563" s="34">
        <v>8.3324000000000002E-3</v>
      </c>
      <c r="J1563" s="34">
        <v>3000.2307000000001</v>
      </c>
      <c r="K1563" s="35" t="str">
        <f t="shared" si="120"/>
        <v>Strabrechtse Heide &amp; Beuven_H4010A</v>
      </c>
      <c r="L1563" s="36">
        <f>VLOOKUP(D1563,DATA!A:F,5,FALSE)</f>
        <v>1.3726988247862192E-2</v>
      </c>
      <c r="M1563" s="37">
        <f>VLOOKUP(D1563,DATA!A:F,6,FALSE)</f>
        <v>1285.5</v>
      </c>
      <c r="N1563" s="36">
        <f t="shared" si="121"/>
        <v>0.64435164061761296</v>
      </c>
      <c r="O1563" s="36">
        <f t="shared" si="122"/>
        <v>0.64442487000309157</v>
      </c>
      <c r="P1563" s="36">
        <f t="shared" si="123"/>
        <v>7.3229385478601472E-5</v>
      </c>
      <c r="Q1563" s="36">
        <f t="shared" si="124"/>
        <v>0</v>
      </c>
    </row>
    <row r="1564" spans="1:17" x14ac:dyDescent="0.3">
      <c r="A1564" s="29">
        <v>2340269</v>
      </c>
      <c r="B1564" s="1">
        <v>137</v>
      </c>
      <c r="C1564" s="1" t="s">
        <v>30</v>
      </c>
      <c r="D1564" s="1" t="s">
        <v>43</v>
      </c>
      <c r="E1564" s="1" t="s">
        <v>44</v>
      </c>
      <c r="F1564" s="47">
        <v>1071</v>
      </c>
      <c r="G1564" s="34">
        <v>918.47</v>
      </c>
      <c r="H1564" s="1" t="s">
        <v>216</v>
      </c>
      <c r="I1564" s="34">
        <v>8.3324000000000002E-3</v>
      </c>
      <c r="J1564" s="34">
        <v>1958.8287</v>
      </c>
      <c r="K1564" s="35" t="str">
        <f t="shared" si="120"/>
        <v>Strabrechtse Heide &amp; Beuven_H7150</v>
      </c>
      <c r="L1564" s="36">
        <f>VLOOKUP(D1564,DATA!A:F,5,FALSE)</f>
        <v>1.3726988247862192E-2</v>
      </c>
      <c r="M1564" s="37">
        <f>VLOOKUP(D1564,DATA!A:F,6,FALSE)</f>
        <v>1285.5</v>
      </c>
      <c r="N1564" s="36">
        <f t="shared" si="121"/>
        <v>0.64435164061761296</v>
      </c>
      <c r="O1564" s="36">
        <f t="shared" si="122"/>
        <v>0.64442487000309157</v>
      </c>
      <c r="P1564" s="36">
        <f t="shared" si="123"/>
        <v>7.3229385478601472E-5</v>
      </c>
      <c r="Q1564" s="36">
        <f t="shared" si="124"/>
        <v>0</v>
      </c>
    </row>
    <row r="1565" spans="1:17" x14ac:dyDescent="0.3">
      <c r="A1565" s="29">
        <v>2340270</v>
      </c>
      <c r="B1565" s="1">
        <v>137</v>
      </c>
      <c r="C1565" s="1" t="s">
        <v>30</v>
      </c>
      <c r="D1565" s="1" t="s">
        <v>41</v>
      </c>
      <c r="E1565" s="1" t="s">
        <v>42</v>
      </c>
      <c r="F1565" s="47">
        <v>1071</v>
      </c>
      <c r="G1565" s="34">
        <v>940.78</v>
      </c>
      <c r="H1565" s="1" t="s">
        <v>216</v>
      </c>
      <c r="I1565" s="34">
        <v>8.0844999999999997E-3</v>
      </c>
      <c r="J1565" s="34">
        <v>924.74120000000005</v>
      </c>
      <c r="K1565" s="35" t="str">
        <f t="shared" si="120"/>
        <v>Strabrechtse Heide &amp; Beuven_H4010A</v>
      </c>
      <c r="L1565" s="36">
        <f>VLOOKUP(D1565,DATA!A:F,5,FALSE)</f>
        <v>1.3726988247862192E-2</v>
      </c>
      <c r="M1565" s="37">
        <f>VLOOKUP(D1565,DATA!A:F,6,FALSE)</f>
        <v>1285.5</v>
      </c>
      <c r="N1565" s="36">
        <f t="shared" si="121"/>
        <v>0.87321999863584576</v>
      </c>
      <c r="O1565" s="36">
        <f t="shared" si="122"/>
        <v>0.87331606398754358</v>
      </c>
      <c r="P1565" s="36">
        <f t="shared" si="123"/>
        <v>9.6065351697816048E-5</v>
      </c>
      <c r="Q1565" s="36">
        <f t="shared" si="124"/>
        <v>0</v>
      </c>
    </row>
    <row r="1566" spans="1:17" x14ac:dyDescent="0.3">
      <c r="A1566" s="29">
        <v>2340270</v>
      </c>
      <c r="B1566" s="1">
        <v>137</v>
      </c>
      <c r="C1566" s="1" t="s">
        <v>30</v>
      </c>
      <c r="D1566" s="1" t="s">
        <v>43</v>
      </c>
      <c r="E1566" s="1" t="s">
        <v>44</v>
      </c>
      <c r="F1566" s="47">
        <v>1071</v>
      </c>
      <c r="G1566" s="34">
        <v>940.78</v>
      </c>
      <c r="H1566" s="1" t="s">
        <v>216</v>
      </c>
      <c r="I1566" s="34">
        <v>8.0844999999999997E-3</v>
      </c>
      <c r="J1566" s="34">
        <v>104.71568000000001</v>
      </c>
      <c r="K1566" s="35" t="str">
        <f t="shared" si="120"/>
        <v>Strabrechtse Heide &amp; Beuven_H7150</v>
      </c>
      <c r="L1566" s="36">
        <f>VLOOKUP(D1566,DATA!A:F,5,FALSE)</f>
        <v>1.3726988247862192E-2</v>
      </c>
      <c r="M1566" s="37">
        <f>VLOOKUP(D1566,DATA!A:F,6,FALSE)</f>
        <v>1285.5</v>
      </c>
      <c r="N1566" s="36">
        <f t="shared" si="121"/>
        <v>0.87321999863584576</v>
      </c>
      <c r="O1566" s="36">
        <f t="shared" si="122"/>
        <v>0.87331606398754358</v>
      </c>
      <c r="P1566" s="36">
        <f t="shared" si="123"/>
        <v>9.6065351697816048E-5</v>
      </c>
      <c r="Q1566" s="36">
        <f t="shared" si="124"/>
        <v>0</v>
      </c>
    </row>
    <row r="1567" spans="1:17" x14ac:dyDescent="0.3">
      <c r="A1567" s="29">
        <v>2340272</v>
      </c>
      <c r="B1567" s="1">
        <v>137</v>
      </c>
      <c r="C1567" s="1" t="s">
        <v>30</v>
      </c>
      <c r="D1567" s="1" t="s">
        <v>41</v>
      </c>
      <c r="E1567" s="1" t="s">
        <v>42</v>
      </c>
      <c r="F1567" s="47">
        <v>1071</v>
      </c>
      <c r="G1567" s="34">
        <v>993.61</v>
      </c>
      <c r="H1567" s="1" t="s">
        <v>216</v>
      </c>
      <c r="I1567" s="34">
        <v>8.7431000000000002E-3</v>
      </c>
      <c r="J1567" s="34">
        <v>715.49505999999997</v>
      </c>
      <c r="K1567" s="35" t="str">
        <f t="shared" si="120"/>
        <v>Strabrechtse Heide &amp; Beuven_H4010A</v>
      </c>
      <c r="L1567" s="36">
        <f>VLOOKUP(D1567,DATA!A:F,5,FALSE)</f>
        <v>1.3726988247862192E-2</v>
      </c>
      <c r="M1567" s="37">
        <f>VLOOKUP(D1567,DATA!A:F,6,FALSE)</f>
        <v>1285.5</v>
      </c>
      <c r="N1567" s="36">
        <f t="shared" si="121"/>
        <v>1.7867012308816275</v>
      </c>
      <c r="O1567" s="36">
        <f t="shared" si="122"/>
        <v>1.7869118452871726</v>
      </c>
      <c r="P1567" s="36">
        <f t="shared" si="123"/>
        <v>2.1061440554515087E-4</v>
      </c>
      <c r="Q1567" s="36">
        <f t="shared" si="124"/>
        <v>0</v>
      </c>
    </row>
    <row r="1568" spans="1:17" x14ac:dyDescent="0.3">
      <c r="A1568" s="29">
        <v>2340273</v>
      </c>
      <c r="B1568" s="1">
        <v>137</v>
      </c>
      <c r="C1568" s="1" t="s">
        <v>30</v>
      </c>
      <c r="D1568" s="1" t="s">
        <v>41</v>
      </c>
      <c r="E1568" s="1" t="s">
        <v>42</v>
      </c>
      <c r="F1568" s="47">
        <v>1071</v>
      </c>
      <c r="G1568" s="34">
        <v>927.22</v>
      </c>
      <c r="H1568" s="1" t="s">
        <v>216</v>
      </c>
      <c r="I1568" s="34">
        <v>8.2436000000000002E-3</v>
      </c>
      <c r="J1568" s="34">
        <v>1355.8224</v>
      </c>
      <c r="K1568" s="35" t="str">
        <f t="shared" si="120"/>
        <v>Strabrechtse Heide &amp; Beuven_H4010A</v>
      </c>
      <c r="L1568" s="36">
        <f>VLOOKUP(D1568,DATA!A:F,5,FALSE)</f>
        <v>1.3726988247862192E-2</v>
      </c>
      <c r="M1568" s="37">
        <f>VLOOKUP(D1568,DATA!A:F,6,FALSE)</f>
        <v>1285.5</v>
      </c>
      <c r="N1568" s="36">
        <f t="shared" si="121"/>
        <v>0.72598819357764688</v>
      </c>
      <c r="O1568" s="36">
        <f t="shared" si="122"/>
        <v>0.72606975438552768</v>
      </c>
      <c r="P1568" s="36">
        <f t="shared" si="123"/>
        <v>8.1560807880798336E-5</v>
      </c>
      <c r="Q1568" s="36">
        <f t="shared" si="124"/>
        <v>0</v>
      </c>
    </row>
    <row r="1569" spans="1:17" x14ac:dyDescent="0.3">
      <c r="A1569" s="29">
        <v>2340274</v>
      </c>
      <c r="B1569" s="1">
        <v>137</v>
      </c>
      <c r="C1569" s="1" t="s">
        <v>30</v>
      </c>
      <c r="D1569" s="1" t="s">
        <v>41</v>
      </c>
      <c r="E1569" s="1" t="s">
        <v>42</v>
      </c>
      <c r="F1569" s="47">
        <v>1071</v>
      </c>
      <c r="G1569" s="34">
        <v>974.59</v>
      </c>
      <c r="H1569" s="1" t="s">
        <v>216</v>
      </c>
      <c r="I1569" s="34">
        <v>8.489E-3</v>
      </c>
      <c r="J1569" s="34">
        <v>1083.5381</v>
      </c>
      <c r="K1569" s="35" t="str">
        <f t="shared" si="120"/>
        <v>Strabrechtse Heide &amp; Beuven_H4010A</v>
      </c>
      <c r="L1569" s="36">
        <f>VLOOKUP(D1569,DATA!A:F,5,FALSE)</f>
        <v>1.3726988247862192E-2</v>
      </c>
      <c r="M1569" s="37">
        <f>VLOOKUP(D1569,DATA!A:F,6,FALSE)</f>
        <v>1285.5</v>
      </c>
      <c r="N1569" s="36">
        <f t="shared" si="121"/>
        <v>1.381814874751387</v>
      </c>
      <c r="O1569" s="36">
        <f t="shared" si="122"/>
        <v>1.3819736794213295</v>
      </c>
      <c r="P1569" s="36">
        <f t="shared" si="123"/>
        <v>1.5880466994255826E-4</v>
      </c>
      <c r="Q1569" s="36">
        <f t="shared" si="124"/>
        <v>0</v>
      </c>
    </row>
    <row r="1570" spans="1:17" x14ac:dyDescent="0.3">
      <c r="A1570" s="29">
        <v>2340276</v>
      </c>
      <c r="B1570" s="1">
        <v>137</v>
      </c>
      <c r="C1570" s="1" t="s">
        <v>30</v>
      </c>
      <c r="D1570" s="1" t="s">
        <v>41</v>
      </c>
      <c r="E1570" s="1" t="s">
        <v>42</v>
      </c>
      <c r="F1570" s="47">
        <v>1071</v>
      </c>
      <c r="G1570" s="34">
        <v>919.91</v>
      </c>
      <c r="H1570" s="1" t="s">
        <v>216</v>
      </c>
      <c r="I1570" s="34">
        <v>7.8682999999999999E-3</v>
      </c>
      <c r="J1570" s="34">
        <v>2768.2944000000002</v>
      </c>
      <c r="K1570" s="35" t="str">
        <f t="shared" si="120"/>
        <v>Strabrechtse Heide &amp; Beuven_H4010A</v>
      </c>
      <c r="L1570" s="36">
        <f>VLOOKUP(D1570,DATA!A:F,5,FALSE)</f>
        <v>1.3726988247862192E-2</v>
      </c>
      <c r="M1570" s="37">
        <f>VLOOKUP(D1570,DATA!A:F,6,FALSE)</f>
        <v>1285.5</v>
      </c>
      <c r="N1570" s="36">
        <f t="shared" si="121"/>
        <v>0.65713063804124527</v>
      </c>
      <c r="O1570" s="36">
        <f t="shared" si="122"/>
        <v>0.65720115080441555</v>
      </c>
      <c r="P1570" s="36">
        <f t="shared" si="123"/>
        <v>7.0512763170271775E-5</v>
      </c>
      <c r="Q1570" s="36">
        <f t="shared" si="124"/>
        <v>0</v>
      </c>
    </row>
    <row r="1571" spans="1:17" x14ac:dyDescent="0.3">
      <c r="A1571" s="29">
        <v>2340277</v>
      </c>
      <c r="B1571" s="1">
        <v>137</v>
      </c>
      <c r="C1571" s="1" t="s">
        <v>30</v>
      </c>
      <c r="D1571" s="1" t="s">
        <v>41</v>
      </c>
      <c r="E1571" s="1" t="s">
        <v>42</v>
      </c>
      <c r="F1571" s="47">
        <v>1071</v>
      </c>
      <c r="G1571" s="34">
        <v>929.94</v>
      </c>
      <c r="H1571" s="1" t="s">
        <v>216</v>
      </c>
      <c r="I1571" s="34">
        <v>7.8679000000000006E-3</v>
      </c>
      <c r="J1571" s="34">
        <v>3216.7222000000002</v>
      </c>
      <c r="K1571" s="35" t="str">
        <f t="shared" si="120"/>
        <v>Strabrechtse Heide &amp; Beuven_H4010A</v>
      </c>
      <c r="L1571" s="36">
        <f>VLOOKUP(D1571,DATA!A:F,5,FALSE)</f>
        <v>1.3726988247862192E-2</v>
      </c>
      <c r="M1571" s="37">
        <f>VLOOKUP(D1571,DATA!A:F,6,FALSE)</f>
        <v>1285.5</v>
      </c>
      <c r="N1571" s="36">
        <f t="shared" si="121"/>
        <v>0.75339903122553786</v>
      </c>
      <c r="O1571" s="36">
        <f t="shared" si="122"/>
        <v>0.75347979151964162</v>
      </c>
      <c r="P1571" s="36">
        <f t="shared" si="123"/>
        <v>8.0760294103754404E-5</v>
      </c>
      <c r="Q1571" s="36">
        <f t="shared" si="124"/>
        <v>0</v>
      </c>
    </row>
    <row r="1572" spans="1:17" x14ac:dyDescent="0.3">
      <c r="A1572" s="29">
        <v>2340278</v>
      </c>
      <c r="B1572" s="1">
        <v>137</v>
      </c>
      <c r="C1572" s="1" t="s">
        <v>30</v>
      </c>
      <c r="D1572" s="1" t="s">
        <v>41</v>
      </c>
      <c r="E1572" s="1" t="s">
        <v>42</v>
      </c>
      <c r="F1572" s="47">
        <v>1071</v>
      </c>
      <c r="G1572" s="34">
        <v>936.49</v>
      </c>
      <c r="H1572" s="1" t="s">
        <v>216</v>
      </c>
      <c r="I1572" s="34">
        <v>7.9445999999999996E-3</v>
      </c>
      <c r="J1572" s="34">
        <v>1690.5909999999999</v>
      </c>
      <c r="K1572" s="35" t="str">
        <f t="shared" si="120"/>
        <v>Strabrechtse Heide &amp; Beuven_H4010A</v>
      </c>
      <c r="L1572" s="36">
        <f>VLOOKUP(D1572,DATA!A:F,5,FALSE)</f>
        <v>1.3726988247862192E-2</v>
      </c>
      <c r="M1572" s="37">
        <f>VLOOKUP(D1572,DATA!A:F,6,FALSE)</f>
        <v>1285.5</v>
      </c>
      <c r="N1572" s="36">
        <f t="shared" si="121"/>
        <v>0.82369330059154588</v>
      </c>
      <c r="O1572" s="36">
        <f t="shared" si="122"/>
        <v>0.82378239368814699</v>
      </c>
      <c r="P1572" s="36">
        <f t="shared" si="123"/>
        <v>8.9093096601100541E-5</v>
      </c>
      <c r="Q1572" s="36">
        <f t="shared" si="124"/>
        <v>0</v>
      </c>
    </row>
    <row r="1573" spans="1:17" x14ac:dyDescent="0.3">
      <c r="A1573" s="29">
        <v>2340284</v>
      </c>
      <c r="B1573" s="1">
        <v>137</v>
      </c>
      <c r="C1573" s="1" t="s">
        <v>30</v>
      </c>
      <c r="D1573" s="1" t="s">
        <v>41</v>
      </c>
      <c r="E1573" s="1" t="s">
        <v>42</v>
      </c>
      <c r="F1573" s="47">
        <v>1071</v>
      </c>
      <c r="G1573" s="34">
        <v>982.71</v>
      </c>
      <c r="H1573" s="1" t="s">
        <v>216</v>
      </c>
      <c r="I1573" s="34">
        <v>7.6143000000000001E-3</v>
      </c>
      <c r="J1573" s="34">
        <v>1454.38015</v>
      </c>
      <c r="K1573" s="35" t="str">
        <f t="shared" si="120"/>
        <v>Strabrechtse Heide &amp; Beuven_H4010A</v>
      </c>
      <c r="L1573" s="36">
        <f>VLOOKUP(D1573,DATA!A:F,5,FALSE)</f>
        <v>1.3726988247862192E-2</v>
      </c>
      <c r="M1573" s="37">
        <f>VLOOKUP(D1573,DATA!A:F,6,FALSE)</f>
        <v>1285.5</v>
      </c>
      <c r="N1573" s="36">
        <f t="shared" si="121"/>
        <v>1.5422353643036815</v>
      </c>
      <c r="O1573" s="36">
        <f t="shared" si="122"/>
        <v>1.5423940829209237</v>
      </c>
      <c r="P1573" s="36">
        <f t="shared" si="123"/>
        <v>1.5871861724225944E-4</v>
      </c>
      <c r="Q1573" s="36">
        <f t="shared" si="124"/>
        <v>0</v>
      </c>
    </row>
    <row r="1574" spans="1:17" x14ac:dyDescent="0.3">
      <c r="A1574" s="29">
        <v>2341786</v>
      </c>
      <c r="B1574" s="1">
        <v>137</v>
      </c>
      <c r="C1574" s="1" t="s">
        <v>30</v>
      </c>
      <c r="D1574" s="1" t="s">
        <v>22</v>
      </c>
      <c r="E1574" s="1" t="s">
        <v>23</v>
      </c>
      <c r="F1574" s="47">
        <v>1857</v>
      </c>
      <c r="G1574" s="34">
        <v>1223.79</v>
      </c>
      <c r="H1574" s="1" t="s">
        <v>216</v>
      </c>
      <c r="I1574" s="34">
        <v>1.12313E-2</v>
      </c>
      <c r="J1574" s="34">
        <v>2208.5500000000002</v>
      </c>
      <c r="K1574" s="35" t="str">
        <f t="shared" si="120"/>
        <v>Strabrechtse Heide &amp; Beuven_H91E0C</v>
      </c>
      <c r="L1574" s="36">
        <f>VLOOKUP(D1574,DATA!A:F,5,FALSE)</f>
        <v>6.9280917156857415E-3</v>
      </c>
      <c r="M1574" s="37">
        <f>VLOOKUP(D1574,DATA!A:F,6,FALSE)</f>
        <v>2282</v>
      </c>
      <c r="N1574" s="36">
        <f t="shared" si="121"/>
        <v>6.5424386586020816E-2</v>
      </c>
      <c r="O1574" s="36">
        <f t="shared" si="122"/>
        <v>6.5429474221212092E-2</v>
      </c>
      <c r="P1574" s="36">
        <f t="shared" si="123"/>
        <v>5.0876351912754192E-6</v>
      </c>
      <c r="Q1574" s="36">
        <f t="shared" si="124"/>
        <v>0</v>
      </c>
    </row>
    <row r="1575" spans="1:17" x14ac:dyDescent="0.3">
      <c r="A1575" s="29">
        <v>2341790</v>
      </c>
      <c r="B1575" s="1">
        <v>137</v>
      </c>
      <c r="C1575" s="1" t="s">
        <v>30</v>
      </c>
      <c r="D1575" s="1" t="s">
        <v>41</v>
      </c>
      <c r="E1575" s="1" t="s">
        <v>42</v>
      </c>
      <c r="F1575" s="47">
        <v>1071</v>
      </c>
      <c r="G1575" s="34">
        <v>971</v>
      </c>
      <c r="H1575" s="1" t="s">
        <v>216</v>
      </c>
      <c r="I1575" s="34">
        <v>9.2154000000000003E-3</v>
      </c>
      <c r="J1575" s="34">
        <v>5614.3413</v>
      </c>
      <c r="K1575" s="35" t="str">
        <f t="shared" si="120"/>
        <v>Strabrechtse Heide &amp; Beuven_H4010A</v>
      </c>
      <c r="L1575" s="36">
        <f>VLOOKUP(D1575,DATA!A:F,5,FALSE)</f>
        <v>1.3726988247862192E-2</v>
      </c>
      <c r="M1575" s="37">
        <f>VLOOKUP(D1575,DATA!A:F,6,FALSE)</f>
        <v>1285.5</v>
      </c>
      <c r="N1575" s="36">
        <f t="shared" si="121"/>
        <v>1.3162444200146721</v>
      </c>
      <c r="O1575" s="36">
        <f t="shared" si="122"/>
        <v>1.3164087430357643</v>
      </c>
      <c r="P1575" s="36">
        <f t="shared" si="123"/>
        <v>1.643230210921498E-4</v>
      </c>
      <c r="Q1575" s="36">
        <f t="shared" si="124"/>
        <v>0</v>
      </c>
    </row>
    <row r="1576" spans="1:17" x14ac:dyDescent="0.3">
      <c r="A1576" s="29">
        <v>2341791</v>
      </c>
      <c r="B1576" s="1">
        <v>137</v>
      </c>
      <c r="C1576" s="1" t="s">
        <v>30</v>
      </c>
      <c r="D1576" s="1" t="s">
        <v>41</v>
      </c>
      <c r="E1576" s="1" t="s">
        <v>42</v>
      </c>
      <c r="F1576" s="47">
        <v>1071</v>
      </c>
      <c r="G1576" s="34">
        <v>936.33</v>
      </c>
      <c r="H1576" s="1" t="s">
        <v>216</v>
      </c>
      <c r="I1576" s="34">
        <v>9.0361E-3</v>
      </c>
      <c r="J1576" s="34">
        <v>2681.5963999999999</v>
      </c>
      <c r="K1576" s="35" t="str">
        <f t="shared" si="120"/>
        <v>Strabrechtse Heide &amp; Beuven_H4010A</v>
      </c>
      <c r="L1576" s="36">
        <f>VLOOKUP(D1576,DATA!A:F,5,FALSE)</f>
        <v>1.3726988247862192E-2</v>
      </c>
      <c r="M1576" s="37">
        <f>VLOOKUP(D1576,DATA!A:F,6,FALSE)</f>
        <v>1285.5</v>
      </c>
      <c r="N1576" s="36">
        <f t="shared" si="121"/>
        <v>0.82190104592193058</v>
      </c>
      <c r="O1576" s="36">
        <f t="shared" si="122"/>
        <v>0.82200216150606076</v>
      </c>
      <c r="P1576" s="36">
        <f t="shared" si="123"/>
        <v>1.0111558413017363E-4</v>
      </c>
      <c r="Q1576" s="36">
        <f t="shared" si="124"/>
        <v>0</v>
      </c>
    </row>
    <row r="1577" spans="1:17" x14ac:dyDescent="0.3">
      <c r="A1577" s="29">
        <v>2341792</v>
      </c>
      <c r="B1577" s="1">
        <v>137</v>
      </c>
      <c r="C1577" s="1" t="s">
        <v>30</v>
      </c>
      <c r="D1577" s="1" t="s">
        <v>41</v>
      </c>
      <c r="E1577" s="1" t="s">
        <v>42</v>
      </c>
      <c r="F1577" s="47">
        <v>1071</v>
      </c>
      <c r="G1577" s="34">
        <v>938.94</v>
      </c>
      <c r="H1577" s="1" t="s">
        <v>216</v>
      </c>
      <c r="I1577" s="34">
        <v>8.9473E-3</v>
      </c>
      <c r="J1577" s="34">
        <v>841.31060000000002</v>
      </c>
      <c r="K1577" s="35" t="str">
        <f t="shared" si="120"/>
        <v>Strabrechtse Heide &amp; Beuven_H4010A</v>
      </c>
      <c r="L1577" s="36">
        <f>VLOOKUP(D1577,DATA!A:F,5,FALSE)</f>
        <v>1.3726988247862192E-2</v>
      </c>
      <c r="M1577" s="37">
        <f>VLOOKUP(D1577,DATA!A:F,6,FALSE)</f>
        <v>1285.5</v>
      </c>
      <c r="N1577" s="36">
        <f t="shared" si="121"/>
        <v>0.85162618907260912</v>
      </c>
      <c r="O1577" s="36">
        <f t="shared" si="122"/>
        <v>0.85172990085089539</v>
      </c>
      <c r="P1577" s="36">
        <f t="shared" si="123"/>
        <v>1.0371177828627509E-4</v>
      </c>
      <c r="Q1577" s="36">
        <f t="shared" si="124"/>
        <v>0</v>
      </c>
    </row>
    <row r="1578" spans="1:17" x14ac:dyDescent="0.3">
      <c r="A1578" s="29">
        <v>2341794</v>
      </c>
      <c r="B1578" s="1">
        <v>137</v>
      </c>
      <c r="C1578" s="1" t="s">
        <v>30</v>
      </c>
      <c r="D1578" s="1" t="s">
        <v>43</v>
      </c>
      <c r="E1578" s="1" t="s">
        <v>44</v>
      </c>
      <c r="F1578" s="47">
        <v>1071</v>
      </c>
      <c r="G1578" s="34">
        <v>933.69</v>
      </c>
      <c r="H1578" s="1" t="s">
        <v>216</v>
      </c>
      <c r="I1578" s="34">
        <v>8.8395999999999995E-3</v>
      </c>
      <c r="J1578" s="34">
        <v>314.17464999999999</v>
      </c>
      <c r="K1578" s="35" t="str">
        <f t="shared" si="120"/>
        <v>Strabrechtse Heide &amp; Beuven_H7150</v>
      </c>
      <c r="L1578" s="36">
        <f>VLOOKUP(D1578,DATA!A:F,5,FALSE)</f>
        <v>1.3726988247862192E-2</v>
      </c>
      <c r="M1578" s="37">
        <f>VLOOKUP(D1578,DATA!A:F,6,FALSE)</f>
        <v>1285.5</v>
      </c>
      <c r="N1578" s="36">
        <f t="shared" si="121"/>
        <v>0.79288113530053284</v>
      </c>
      <c r="O1578" s="36">
        <f t="shared" si="122"/>
        <v>0.79297658723371933</v>
      </c>
      <c r="P1578" s="36">
        <f t="shared" si="123"/>
        <v>9.5451933186496696E-5</v>
      </c>
      <c r="Q1578" s="36">
        <f t="shared" si="124"/>
        <v>0</v>
      </c>
    </row>
    <row r="1579" spans="1:17" x14ac:dyDescent="0.3">
      <c r="A1579" s="29">
        <v>2341795</v>
      </c>
      <c r="B1579" s="1">
        <v>137</v>
      </c>
      <c r="C1579" s="1" t="s">
        <v>30</v>
      </c>
      <c r="D1579" s="1" t="s">
        <v>41</v>
      </c>
      <c r="E1579" s="1" t="s">
        <v>42</v>
      </c>
      <c r="F1579" s="47">
        <v>1071</v>
      </c>
      <c r="G1579" s="34">
        <v>917.28</v>
      </c>
      <c r="H1579" s="1" t="s">
        <v>216</v>
      </c>
      <c r="I1579" s="34">
        <v>8.6719999999999992E-3</v>
      </c>
      <c r="J1579" s="34">
        <v>1034.6338000000001</v>
      </c>
      <c r="K1579" s="35" t="str">
        <f t="shared" si="120"/>
        <v>Strabrechtse Heide &amp; Beuven_H4010A</v>
      </c>
      <c r="L1579" s="36">
        <f>VLOOKUP(D1579,DATA!A:F,5,FALSE)</f>
        <v>1.3726988247862192E-2</v>
      </c>
      <c r="M1579" s="37">
        <f>VLOOKUP(D1579,DATA!A:F,6,FALSE)</f>
        <v>1285.5</v>
      </c>
      <c r="N1579" s="36">
        <f t="shared" si="121"/>
        <v>0.63397777137145728</v>
      </c>
      <c r="O1579" s="36">
        <f t="shared" si="122"/>
        <v>0.63405276631601637</v>
      </c>
      <c r="P1579" s="36">
        <f t="shared" si="123"/>
        <v>7.4994944559092502E-5</v>
      </c>
      <c r="Q1579" s="36">
        <f t="shared" si="124"/>
        <v>0</v>
      </c>
    </row>
    <row r="1580" spans="1:17" x14ac:dyDescent="0.3">
      <c r="A1580" s="29">
        <v>2341796</v>
      </c>
      <c r="B1580" s="1">
        <v>137</v>
      </c>
      <c r="C1580" s="1" t="s">
        <v>30</v>
      </c>
      <c r="D1580" s="1" t="s">
        <v>41</v>
      </c>
      <c r="E1580" s="1" t="s">
        <v>42</v>
      </c>
      <c r="F1580" s="47">
        <v>1071</v>
      </c>
      <c r="G1580" s="34">
        <v>918.11</v>
      </c>
      <c r="H1580" s="1" t="s">
        <v>216</v>
      </c>
      <c r="I1580" s="34">
        <v>8.5798000000000003E-3</v>
      </c>
      <c r="J1580" s="34">
        <v>172.73561000000001</v>
      </c>
      <c r="K1580" s="35" t="str">
        <f t="shared" si="120"/>
        <v>Strabrechtse Heide &amp; Beuven_H4010A</v>
      </c>
      <c r="L1580" s="36">
        <f>VLOOKUP(D1580,DATA!A:F,5,FALSE)</f>
        <v>1.3726988247862192E-2</v>
      </c>
      <c r="M1580" s="37">
        <f>VLOOKUP(D1580,DATA!A:F,6,FALSE)</f>
        <v>1285.5</v>
      </c>
      <c r="N1580" s="36">
        <f t="shared" si="121"/>
        <v>0.64119565932732459</v>
      </c>
      <c r="O1580" s="36">
        <f t="shared" si="122"/>
        <v>0.64127069617886656</v>
      </c>
      <c r="P1580" s="36">
        <f t="shared" si="123"/>
        <v>7.5036851541976368E-5</v>
      </c>
      <c r="Q1580" s="36">
        <f t="shared" si="124"/>
        <v>0</v>
      </c>
    </row>
    <row r="1581" spans="1:17" x14ac:dyDescent="0.3">
      <c r="A1581" s="29">
        <v>2341797</v>
      </c>
      <c r="B1581" s="1">
        <v>137</v>
      </c>
      <c r="C1581" s="1" t="s">
        <v>30</v>
      </c>
      <c r="D1581" s="1" t="s">
        <v>41</v>
      </c>
      <c r="E1581" s="1" t="s">
        <v>42</v>
      </c>
      <c r="F1581" s="47">
        <v>1071</v>
      </c>
      <c r="G1581" s="34">
        <v>921.54</v>
      </c>
      <c r="H1581" s="1" t="s">
        <v>216</v>
      </c>
      <c r="I1581" s="34">
        <v>8.5182999999999995E-3</v>
      </c>
      <c r="J1581" s="34">
        <v>1991.3019999999999</v>
      </c>
      <c r="K1581" s="35" t="str">
        <f t="shared" si="120"/>
        <v>Strabrechtse Heide &amp; Beuven_H4010A</v>
      </c>
      <c r="L1581" s="36">
        <f>VLOOKUP(D1581,DATA!A:F,5,FALSE)</f>
        <v>1.3726988247862192E-2</v>
      </c>
      <c r="M1581" s="37">
        <f>VLOOKUP(D1581,DATA!A:F,6,FALSE)</f>
        <v>1285.5</v>
      </c>
      <c r="N1581" s="36">
        <f t="shared" si="121"/>
        <v>0.6718997518993276</v>
      </c>
      <c r="O1581" s="36">
        <f t="shared" si="122"/>
        <v>0.6719777941621341</v>
      </c>
      <c r="P1581" s="36">
        <f t="shared" si="123"/>
        <v>7.8042262806499174E-5</v>
      </c>
      <c r="Q1581" s="36">
        <f t="shared" si="124"/>
        <v>0</v>
      </c>
    </row>
    <row r="1582" spans="1:17" x14ac:dyDescent="0.3">
      <c r="A1582" s="29">
        <v>2341797</v>
      </c>
      <c r="B1582" s="1">
        <v>137</v>
      </c>
      <c r="C1582" s="1" t="s">
        <v>30</v>
      </c>
      <c r="D1582" s="1" t="s">
        <v>43</v>
      </c>
      <c r="E1582" s="1" t="s">
        <v>44</v>
      </c>
      <c r="F1582" s="47">
        <v>1071</v>
      </c>
      <c r="G1582" s="34">
        <v>921.54</v>
      </c>
      <c r="H1582" s="1" t="s">
        <v>216</v>
      </c>
      <c r="I1582" s="34">
        <v>8.5182999999999995E-3</v>
      </c>
      <c r="J1582" s="34">
        <v>5755.415</v>
      </c>
      <c r="K1582" s="35" t="str">
        <f t="shared" si="120"/>
        <v>Strabrechtse Heide &amp; Beuven_H7150</v>
      </c>
      <c r="L1582" s="36">
        <f>VLOOKUP(D1582,DATA!A:F,5,FALSE)</f>
        <v>1.3726988247862192E-2</v>
      </c>
      <c r="M1582" s="37">
        <f>VLOOKUP(D1582,DATA!A:F,6,FALSE)</f>
        <v>1285.5</v>
      </c>
      <c r="N1582" s="36">
        <f t="shared" si="121"/>
        <v>0.6718997518993276</v>
      </c>
      <c r="O1582" s="36">
        <f t="shared" si="122"/>
        <v>0.6719777941621341</v>
      </c>
      <c r="P1582" s="36">
        <f t="shared" si="123"/>
        <v>7.8042262806499174E-5</v>
      </c>
      <c r="Q1582" s="36">
        <f t="shared" si="124"/>
        <v>0</v>
      </c>
    </row>
    <row r="1583" spans="1:17" x14ac:dyDescent="0.3">
      <c r="A1583" s="29">
        <v>2341798</v>
      </c>
      <c r="B1583" s="1">
        <v>137</v>
      </c>
      <c r="C1583" s="1" t="s">
        <v>30</v>
      </c>
      <c r="D1583" s="1" t="s">
        <v>41</v>
      </c>
      <c r="E1583" s="1" t="s">
        <v>42</v>
      </c>
      <c r="F1583" s="47">
        <v>1071</v>
      </c>
      <c r="G1583" s="34">
        <v>893.31</v>
      </c>
      <c r="H1583" s="1" t="s">
        <v>216</v>
      </c>
      <c r="I1583" s="34">
        <v>7.8212000000000004E-3</v>
      </c>
      <c r="J1583" s="34">
        <v>541.053</v>
      </c>
      <c r="K1583" s="35" t="str">
        <f t="shared" si="120"/>
        <v>Strabrechtse Heide &amp; Beuven_H4010A</v>
      </c>
      <c r="L1583" s="36">
        <f>VLOOKUP(D1583,DATA!A:F,5,FALSE)</f>
        <v>1.3726988247862192E-2</v>
      </c>
      <c r="M1583" s="37">
        <f>VLOOKUP(D1583,DATA!A:F,6,FALSE)</f>
        <v>1285.5</v>
      </c>
      <c r="N1583" s="36">
        <f t="shared" si="121"/>
        <v>0.45703370052323428</v>
      </c>
      <c r="O1583" s="36">
        <f t="shared" si="122"/>
        <v>0.45708254669778692</v>
      </c>
      <c r="P1583" s="36">
        <f t="shared" si="123"/>
        <v>4.8846174552641397E-5</v>
      </c>
      <c r="Q1583" s="36">
        <f t="shared" si="124"/>
        <v>0</v>
      </c>
    </row>
    <row r="1584" spans="1:17" x14ac:dyDescent="0.3">
      <c r="A1584" s="29">
        <v>2341799</v>
      </c>
      <c r="B1584" s="1">
        <v>137</v>
      </c>
      <c r="C1584" s="1" t="s">
        <v>30</v>
      </c>
      <c r="D1584" s="1" t="s">
        <v>41</v>
      </c>
      <c r="E1584" s="1" t="s">
        <v>42</v>
      </c>
      <c r="F1584" s="47">
        <v>1071</v>
      </c>
      <c r="G1584" s="34">
        <v>965.91</v>
      </c>
      <c r="H1584" s="1" t="s">
        <v>216</v>
      </c>
      <c r="I1584" s="34">
        <v>8.2307999999999999E-3</v>
      </c>
      <c r="J1584" s="34">
        <v>269.17169999999999</v>
      </c>
      <c r="K1584" s="35" t="str">
        <f t="shared" si="120"/>
        <v>Strabrechtse Heide &amp; Beuven_H4010A</v>
      </c>
      <c r="L1584" s="36">
        <f>VLOOKUP(D1584,DATA!A:F,5,FALSE)</f>
        <v>1.3726988247862192E-2</v>
      </c>
      <c r="M1584" s="37">
        <f>VLOOKUP(D1584,DATA!A:F,6,FALSE)</f>
        <v>1285.5</v>
      </c>
      <c r="N1584" s="36">
        <f t="shared" si="121"/>
        <v>1.2285085114652707</v>
      </c>
      <c r="O1584" s="36">
        <f t="shared" si="122"/>
        <v>1.228645615748903</v>
      </c>
      <c r="P1584" s="36">
        <f t="shared" si="123"/>
        <v>1.3710428363222782E-4</v>
      </c>
      <c r="Q1584" s="36">
        <f t="shared" si="124"/>
        <v>0</v>
      </c>
    </row>
    <row r="1585" spans="1:17" x14ac:dyDescent="0.3">
      <c r="A1585" s="29">
        <v>2341799</v>
      </c>
      <c r="B1585" s="1">
        <v>137</v>
      </c>
      <c r="C1585" s="1" t="s">
        <v>30</v>
      </c>
      <c r="D1585" s="1" t="s">
        <v>43</v>
      </c>
      <c r="E1585" s="1" t="s">
        <v>44</v>
      </c>
      <c r="F1585" s="47">
        <v>1071</v>
      </c>
      <c r="G1585" s="34">
        <v>965.91</v>
      </c>
      <c r="H1585" s="1" t="s">
        <v>216</v>
      </c>
      <c r="I1585" s="34">
        <v>8.2307999999999999E-3</v>
      </c>
      <c r="J1585" s="34">
        <v>104.996315</v>
      </c>
      <c r="K1585" s="35" t="str">
        <f t="shared" si="120"/>
        <v>Strabrechtse Heide &amp; Beuven_H7150</v>
      </c>
      <c r="L1585" s="36">
        <f>VLOOKUP(D1585,DATA!A:F,5,FALSE)</f>
        <v>1.3726988247862192E-2</v>
      </c>
      <c r="M1585" s="37">
        <f>VLOOKUP(D1585,DATA!A:F,6,FALSE)</f>
        <v>1285.5</v>
      </c>
      <c r="N1585" s="36">
        <f t="shared" si="121"/>
        <v>1.2285085114652707</v>
      </c>
      <c r="O1585" s="36">
        <f t="shared" si="122"/>
        <v>1.228645615748903</v>
      </c>
      <c r="P1585" s="36">
        <f t="shared" si="123"/>
        <v>1.3710428363222782E-4</v>
      </c>
      <c r="Q1585" s="36">
        <f t="shared" si="124"/>
        <v>0</v>
      </c>
    </row>
    <row r="1586" spans="1:17" x14ac:dyDescent="0.3">
      <c r="A1586" s="29">
        <v>2341800</v>
      </c>
      <c r="B1586" s="1">
        <v>137</v>
      </c>
      <c r="C1586" s="1" t="s">
        <v>30</v>
      </c>
      <c r="D1586" s="1" t="s">
        <v>41</v>
      </c>
      <c r="E1586" s="1" t="s">
        <v>42</v>
      </c>
      <c r="F1586" s="47">
        <v>1071</v>
      </c>
      <c r="G1586" s="34">
        <v>957.35</v>
      </c>
      <c r="H1586" s="1" t="s">
        <v>216</v>
      </c>
      <c r="I1586" s="34">
        <v>8.5065999999999996E-3</v>
      </c>
      <c r="J1586" s="34">
        <v>1971.5714</v>
      </c>
      <c r="K1586" s="35" t="str">
        <f t="shared" si="120"/>
        <v>Strabrechtse Heide &amp; Beuven_H4010A</v>
      </c>
      <c r="L1586" s="36">
        <f>VLOOKUP(D1586,DATA!A:F,5,FALSE)</f>
        <v>1.3726988247862192E-2</v>
      </c>
      <c r="M1586" s="37">
        <f>VLOOKUP(D1586,DATA!A:F,6,FALSE)</f>
        <v>1285.5</v>
      </c>
      <c r="N1586" s="36">
        <f t="shared" si="121"/>
        <v>1.093803094902069</v>
      </c>
      <c r="O1586" s="36">
        <f t="shared" si="122"/>
        <v>1.0939294284596652</v>
      </c>
      <c r="P1586" s="36">
        <f t="shared" si="123"/>
        <v>1.2633355759628095E-4</v>
      </c>
      <c r="Q1586" s="36">
        <f t="shared" si="124"/>
        <v>0</v>
      </c>
    </row>
    <row r="1587" spans="1:17" x14ac:dyDescent="0.3">
      <c r="A1587" s="29">
        <v>2341800</v>
      </c>
      <c r="B1587" s="1">
        <v>137</v>
      </c>
      <c r="C1587" s="1" t="s">
        <v>30</v>
      </c>
      <c r="D1587" s="1" t="s">
        <v>43</v>
      </c>
      <c r="E1587" s="1" t="s">
        <v>44</v>
      </c>
      <c r="F1587" s="47">
        <v>1071</v>
      </c>
      <c r="G1587" s="34">
        <v>957.35</v>
      </c>
      <c r="H1587" s="1" t="s">
        <v>216</v>
      </c>
      <c r="I1587" s="34">
        <v>8.5065999999999996E-3</v>
      </c>
      <c r="J1587" s="34">
        <v>822.93280000000004</v>
      </c>
      <c r="K1587" s="35" t="str">
        <f t="shared" si="120"/>
        <v>Strabrechtse Heide &amp; Beuven_H7150</v>
      </c>
      <c r="L1587" s="36">
        <f>VLOOKUP(D1587,DATA!A:F,5,FALSE)</f>
        <v>1.3726988247862192E-2</v>
      </c>
      <c r="M1587" s="37">
        <f>VLOOKUP(D1587,DATA!A:F,6,FALSE)</f>
        <v>1285.5</v>
      </c>
      <c r="N1587" s="36">
        <f t="shared" si="121"/>
        <v>1.093803094902069</v>
      </c>
      <c r="O1587" s="36">
        <f t="shared" si="122"/>
        <v>1.0939294284596652</v>
      </c>
      <c r="P1587" s="36">
        <f t="shared" si="123"/>
        <v>1.2633355759628095E-4</v>
      </c>
      <c r="Q1587" s="36">
        <f t="shared" si="124"/>
        <v>0</v>
      </c>
    </row>
    <row r="1588" spans="1:17" x14ac:dyDescent="0.3">
      <c r="A1588" s="29">
        <v>2341801</v>
      </c>
      <c r="B1588" s="1">
        <v>137</v>
      </c>
      <c r="C1588" s="1" t="s">
        <v>30</v>
      </c>
      <c r="D1588" s="1" t="s">
        <v>41</v>
      </c>
      <c r="E1588" s="1" t="s">
        <v>42</v>
      </c>
      <c r="F1588" s="47">
        <v>1071</v>
      </c>
      <c r="G1588" s="34">
        <v>944.58</v>
      </c>
      <c r="H1588" s="1" t="s">
        <v>216</v>
      </c>
      <c r="I1588" s="34">
        <v>8.3975999999999999E-3</v>
      </c>
      <c r="J1588" s="34">
        <v>190.69139999999999</v>
      </c>
      <c r="K1588" s="35" t="str">
        <f t="shared" si="120"/>
        <v>Strabrechtse Heide &amp; Beuven_H4010A</v>
      </c>
      <c r="L1588" s="36">
        <f>VLOOKUP(D1588,DATA!A:F,5,FALSE)</f>
        <v>1.3726988247862192E-2</v>
      </c>
      <c r="M1588" s="37">
        <f>VLOOKUP(D1588,DATA!A:F,6,FALSE)</f>
        <v>1285.5</v>
      </c>
      <c r="N1588" s="36">
        <f t="shared" si="121"/>
        <v>0.91954833449494233</v>
      </c>
      <c r="O1588" s="36">
        <f t="shared" si="122"/>
        <v>0.91965336550865195</v>
      </c>
      <c r="P1588" s="36">
        <f t="shared" si="123"/>
        <v>1.050310137096222E-4</v>
      </c>
      <c r="Q1588" s="36">
        <f t="shared" si="124"/>
        <v>0</v>
      </c>
    </row>
    <row r="1589" spans="1:17" x14ac:dyDescent="0.3">
      <c r="A1589" s="29">
        <v>2341802</v>
      </c>
      <c r="B1589" s="1">
        <v>137</v>
      </c>
      <c r="C1589" s="1" t="s">
        <v>30</v>
      </c>
      <c r="D1589" s="1" t="s">
        <v>41</v>
      </c>
      <c r="E1589" s="1" t="s">
        <v>42</v>
      </c>
      <c r="F1589" s="47">
        <v>1071</v>
      </c>
      <c r="G1589" s="34">
        <v>923.94</v>
      </c>
      <c r="H1589" s="1" t="s">
        <v>216</v>
      </c>
      <c r="I1589" s="34">
        <v>8.2264E-3</v>
      </c>
      <c r="J1589" s="34">
        <v>42.593333999999999</v>
      </c>
      <c r="K1589" s="35" t="str">
        <f t="shared" si="120"/>
        <v>Strabrechtse Heide &amp; Beuven_H4010A</v>
      </c>
      <c r="L1589" s="36">
        <f>VLOOKUP(D1589,DATA!A:F,5,FALSE)</f>
        <v>1.3726988247862192E-2</v>
      </c>
      <c r="M1589" s="37">
        <f>VLOOKUP(D1589,DATA!A:F,6,FALSE)</f>
        <v>1285.5</v>
      </c>
      <c r="N1589" s="36">
        <f t="shared" si="121"/>
        <v>0.69424776391280629</v>
      </c>
      <c r="O1589" s="36">
        <f t="shared" si="122"/>
        <v>0.69432562100158424</v>
      </c>
      <c r="P1589" s="36">
        <f t="shared" si="123"/>
        <v>7.785708877794395E-5</v>
      </c>
      <c r="Q1589" s="36">
        <f t="shared" si="124"/>
        <v>0</v>
      </c>
    </row>
    <row r="1590" spans="1:17" x14ac:dyDescent="0.3">
      <c r="A1590" s="29">
        <v>2341803</v>
      </c>
      <c r="B1590" s="1">
        <v>137</v>
      </c>
      <c r="C1590" s="1" t="s">
        <v>30</v>
      </c>
      <c r="D1590" s="1" t="s">
        <v>41</v>
      </c>
      <c r="E1590" s="1" t="s">
        <v>42</v>
      </c>
      <c r="F1590" s="47">
        <v>1071</v>
      </c>
      <c r="G1590" s="34">
        <v>939.9</v>
      </c>
      <c r="H1590" s="1" t="s">
        <v>216</v>
      </c>
      <c r="I1590" s="34">
        <v>8.2248000000000009E-3</v>
      </c>
      <c r="J1590" s="34">
        <v>1035.3932</v>
      </c>
      <c r="K1590" s="35" t="str">
        <f t="shared" si="120"/>
        <v>Strabrechtse Heide &amp; Beuven_H4010A</v>
      </c>
      <c r="L1590" s="36">
        <f>VLOOKUP(D1590,DATA!A:F,5,FALSE)</f>
        <v>1.3726988247862192E-2</v>
      </c>
      <c r="M1590" s="37">
        <f>VLOOKUP(D1590,DATA!A:F,6,FALSE)</f>
        <v>1285.5</v>
      </c>
      <c r="N1590" s="36">
        <f t="shared" si="121"/>
        <v>0.86282563993236949</v>
      </c>
      <c r="O1590" s="36">
        <f t="shared" si="122"/>
        <v>0.86292221928277735</v>
      </c>
      <c r="P1590" s="36">
        <f t="shared" si="123"/>
        <v>9.6579350407854925E-5</v>
      </c>
      <c r="Q1590" s="36">
        <f t="shared" si="124"/>
        <v>0</v>
      </c>
    </row>
    <row r="1591" spans="1:17" x14ac:dyDescent="0.3">
      <c r="A1591" s="29">
        <v>2341804</v>
      </c>
      <c r="B1591" s="1">
        <v>137</v>
      </c>
      <c r="C1591" s="1" t="s">
        <v>30</v>
      </c>
      <c r="D1591" s="1" t="s">
        <v>41</v>
      </c>
      <c r="E1591" s="1" t="s">
        <v>42</v>
      </c>
      <c r="F1591" s="47">
        <v>1071</v>
      </c>
      <c r="G1591" s="34">
        <v>924.71</v>
      </c>
      <c r="H1591" s="1" t="s">
        <v>216</v>
      </c>
      <c r="I1591" s="34">
        <v>8.0488000000000001E-3</v>
      </c>
      <c r="J1591" s="34">
        <v>35.026069999999997</v>
      </c>
      <c r="K1591" s="35" t="str">
        <f t="shared" si="120"/>
        <v>Strabrechtse Heide &amp; Beuven_H4010A</v>
      </c>
      <c r="L1591" s="36">
        <f>VLOOKUP(D1591,DATA!A:F,5,FALSE)</f>
        <v>1.3726988247862192E-2</v>
      </c>
      <c r="M1591" s="37">
        <f>VLOOKUP(D1591,DATA!A:F,6,FALSE)</f>
        <v>1285.5</v>
      </c>
      <c r="N1591" s="36">
        <f t="shared" si="121"/>
        <v>0.70157297368351568</v>
      </c>
      <c r="O1591" s="36">
        <f t="shared" si="122"/>
        <v>0.70164994789923807</v>
      </c>
      <c r="P1591" s="36">
        <f t="shared" si="123"/>
        <v>7.6974215722391826E-5</v>
      </c>
      <c r="Q1591" s="36">
        <f t="shared" si="124"/>
        <v>0</v>
      </c>
    </row>
    <row r="1592" spans="1:17" x14ac:dyDescent="0.3">
      <c r="A1592" s="29">
        <v>2341805</v>
      </c>
      <c r="B1592" s="1">
        <v>137</v>
      </c>
      <c r="C1592" s="1" t="s">
        <v>30</v>
      </c>
      <c r="D1592" s="1" t="s">
        <v>41</v>
      </c>
      <c r="E1592" s="1" t="s">
        <v>42</v>
      </c>
      <c r="F1592" s="47">
        <v>1071</v>
      </c>
      <c r="G1592" s="34">
        <v>927.34</v>
      </c>
      <c r="H1592" s="1" t="s">
        <v>216</v>
      </c>
      <c r="I1592" s="34">
        <v>7.9444000000000008E-3</v>
      </c>
      <c r="J1592" s="34">
        <v>1500.0228</v>
      </c>
      <c r="K1592" s="35" t="str">
        <f t="shared" si="120"/>
        <v>Strabrechtse Heide &amp; Beuven_H4010A</v>
      </c>
      <c r="L1592" s="36">
        <f>VLOOKUP(D1592,DATA!A:F,5,FALSE)</f>
        <v>1.3726988247862192E-2</v>
      </c>
      <c r="M1592" s="37">
        <f>VLOOKUP(D1592,DATA!A:F,6,FALSE)</f>
        <v>1285.5</v>
      </c>
      <c r="N1592" s="36">
        <f t="shared" si="121"/>
        <v>0.72717635154118876</v>
      </c>
      <c r="O1592" s="36">
        <f t="shared" si="122"/>
        <v>0.72725507965062697</v>
      </c>
      <c r="P1592" s="36">
        <f t="shared" si="123"/>
        <v>7.8728109438208627E-5</v>
      </c>
      <c r="Q1592" s="36">
        <f t="shared" si="124"/>
        <v>0</v>
      </c>
    </row>
    <row r="1593" spans="1:17" x14ac:dyDescent="0.3">
      <c r="A1593" s="29">
        <v>2341807</v>
      </c>
      <c r="B1593" s="1">
        <v>137</v>
      </c>
      <c r="C1593" s="1" t="s">
        <v>30</v>
      </c>
      <c r="D1593" s="1" t="s">
        <v>41</v>
      </c>
      <c r="E1593" s="1" t="s">
        <v>42</v>
      </c>
      <c r="F1593" s="47">
        <v>1071</v>
      </c>
      <c r="G1593" s="34">
        <v>929.08</v>
      </c>
      <c r="H1593" s="1" t="s">
        <v>216</v>
      </c>
      <c r="I1593" s="34">
        <v>7.8600000000000007E-3</v>
      </c>
      <c r="J1593" s="34">
        <v>5418.643</v>
      </c>
      <c r="K1593" s="35" t="str">
        <f t="shared" si="120"/>
        <v>Strabrechtse Heide &amp; Beuven_H4010A</v>
      </c>
      <c r="L1593" s="36">
        <f>VLOOKUP(D1593,DATA!A:F,5,FALSE)</f>
        <v>1.3726988247862192E-2</v>
      </c>
      <c r="M1593" s="37">
        <f>VLOOKUP(D1593,DATA!A:F,6,FALSE)</f>
        <v>1285.5</v>
      </c>
      <c r="N1593" s="36">
        <f t="shared" si="121"/>
        <v>0.74462312717456602</v>
      </c>
      <c r="O1593" s="36">
        <f t="shared" si="122"/>
        <v>0.74470287364156051</v>
      </c>
      <c r="P1593" s="36">
        <f t="shared" si="123"/>
        <v>7.9746466994490284E-5</v>
      </c>
      <c r="Q1593" s="36">
        <f t="shared" si="124"/>
        <v>0</v>
      </c>
    </row>
    <row r="1594" spans="1:17" x14ac:dyDescent="0.3">
      <c r="A1594" s="29">
        <v>2341812</v>
      </c>
      <c r="B1594" s="1">
        <v>137</v>
      </c>
      <c r="C1594" s="1" t="s">
        <v>30</v>
      </c>
      <c r="D1594" s="1" t="s">
        <v>31</v>
      </c>
      <c r="E1594" s="1" t="s">
        <v>32</v>
      </c>
      <c r="F1594" s="47">
        <v>1786</v>
      </c>
      <c r="G1594" s="34">
        <v>940.78</v>
      </c>
      <c r="H1594" s="1" t="s">
        <v>216</v>
      </c>
      <c r="I1594" s="34">
        <v>7.2198000000000002E-3</v>
      </c>
      <c r="J1594" s="34">
        <v>28.499251999999998</v>
      </c>
      <c r="K1594" s="35" t="str">
        <f t="shared" si="120"/>
        <v>Strabrechtse Heide &amp; Beuven_Lg03</v>
      </c>
      <c r="L1594" s="36">
        <f>VLOOKUP(D1594,DATA!A:F,5,FALSE)</f>
        <v>6.9280917156857415E-3</v>
      </c>
      <c r="M1594" s="37">
        <f>VLOOKUP(D1594,DATA!A:F,6,FALSE)</f>
        <v>2211</v>
      </c>
      <c r="N1594" s="36">
        <f t="shared" si="121"/>
        <v>1.5068012424542337E-2</v>
      </c>
      <c r="O1594" s="36">
        <f t="shared" si="122"/>
        <v>1.5068766023308864E-2</v>
      </c>
      <c r="P1594" s="36">
        <f t="shared" si="123"/>
        <v>7.5359876652685009E-7</v>
      </c>
      <c r="Q1594" s="36">
        <f t="shared" si="124"/>
        <v>0</v>
      </c>
    </row>
    <row r="1595" spans="1:17" x14ac:dyDescent="0.3">
      <c r="A1595" s="29">
        <v>2341813</v>
      </c>
      <c r="B1595" s="1">
        <v>137</v>
      </c>
      <c r="C1595" s="1" t="s">
        <v>30</v>
      </c>
      <c r="D1595" s="1" t="s">
        <v>41</v>
      </c>
      <c r="E1595" s="1" t="s">
        <v>42</v>
      </c>
      <c r="F1595" s="47">
        <v>1071</v>
      </c>
      <c r="G1595" s="34">
        <v>980.87</v>
      </c>
      <c r="H1595" s="1" t="s">
        <v>216</v>
      </c>
      <c r="I1595" s="34">
        <v>7.6321000000000002E-3</v>
      </c>
      <c r="J1595" s="34">
        <v>4477.6215000000002</v>
      </c>
      <c r="K1595" s="35" t="str">
        <f t="shared" si="120"/>
        <v>Strabrechtse Heide &amp; Beuven_H4010A</v>
      </c>
      <c r="L1595" s="36">
        <f>VLOOKUP(D1595,DATA!A:F,5,FALSE)</f>
        <v>1.3726988247862192E-2</v>
      </c>
      <c r="M1595" s="37">
        <f>VLOOKUP(D1595,DATA!A:F,6,FALSE)</f>
        <v>1285.5</v>
      </c>
      <c r="N1595" s="36">
        <f t="shared" si="121"/>
        <v>1.5043485828840955</v>
      </c>
      <c r="O1595" s="36">
        <f t="shared" si="122"/>
        <v>1.504503824057716</v>
      </c>
      <c r="P1595" s="36">
        <f t="shared" si="123"/>
        <v>1.5524117362053502E-4</v>
      </c>
      <c r="Q1595" s="36">
        <f t="shared" si="124"/>
        <v>0</v>
      </c>
    </row>
    <row r="1596" spans="1:17" x14ac:dyDescent="0.3">
      <c r="A1596" s="29">
        <v>2341814</v>
      </c>
      <c r="B1596" s="1">
        <v>137</v>
      </c>
      <c r="C1596" s="1" t="s">
        <v>30</v>
      </c>
      <c r="D1596" s="1" t="s">
        <v>41</v>
      </c>
      <c r="E1596" s="1" t="s">
        <v>42</v>
      </c>
      <c r="F1596" s="47">
        <v>1071</v>
      </c>
      <c r="G1596" s="34">
        <v>994.81</v>
      </c>
      <c r="H1596" s="1" t="s">
        <v>216</v>
      </c>
      <c r="I1596" s="34">
        <v>7.1434999999999997E-3</v>
      </c>
      <c r="J1596" s="34">
        <v>590.72564999999997</v>
      </c>
      <c r="K1596" s="35" t="str">
        <f t="shared" si="120"/>
        <v>Strabrechtse Heide &amp; Beuven_H4010A</v>
      </c>
      <c r="L1596" s="36">
        <f>VLOOKUP(D1596,DATA!A:F,5,FALSE)</f>
        <v>1.3726988247862192E-2</v>
      </c>
      <c r="M1596" s="37">
        <f>VLOOKUP(D1596,DATA!A:F,6,FALSE)</f>
        <v>1285.5</v>
      </c>
      <c r="N1596" s="36">
        <f t="shared" si="121"/>
        <v>1.8158373516337907</v>
      </c>
      <c r="O1596" s="36">
        <f t="shared" si="122"/>
        <v>1.8160121853612605</v>
      </c>
      <c r="P1596" s="36">
        <f t="shared" si="123"/>
        <v>1.7483372746984749E-4</v>
      </c>
      <c r="Q1596" s="36">
        <f t="shared" si="124"/>
        <v>0</v>
      </c>
    </row>
    <row r="1597" spans="1:17" x14ac:dyDescent="0.3">
      <c r="A1597" s="29">
        <v>2341815</v>
      </c>
      <c r="B1597" s="1">
        <v>137</v>
      </c>
      <c r="C1597" s="1" t="s">
        <v>30</v>
      </c>
      <c r="D1597" s="1" t="s">
        <v>41</v>
      </c>
      <c r="E1597" s="1" t="s">
        <v>42</v>
      </c>
      <c r="F1597" s="47">
        <v>1071</v>
      </c>
      <c r="G1597" s="34">
        <v>976.58</v>
      </c>
      <c r="H1597" s="1" t="s">
        <v>216</v>
      </c>
      <c r="I1597" s="34">
        <v>6.9757999999999999E-3</v>
      </c>
      <c r="J1597" s="34">
        <v>1529.8441</v>
      </c>
      <c r="K1597" s="35" t="str">
        <f t="shared" si="120"/>
        <v>Strabrechtse Heide &amp; Beuven_H4010A</v>
      </c>
      <c r="L1597" s="36">
        <f>VLOOKUP(D1597,DATA!A:F,5,FALSE)</f>
        <v>1.3726988247862192E-2</v>
      </c>
      <c r="M1597" s="37">
        <f>VLOOKUP(D1597,DATA!A:F,6,FALSE)</f>
        <v>1285.5</v>
      </c>
      <c r="N1597" s="36">
        <f t="shared" si="121"/>
        <v>1.4195385761608819</v>
      </c>
      <c r="O1597" s="36">
        <f t="shared" si="122"/>
        <v>1.4196725831752217</v>
      </c>
      <c r="P1597" s="36">
        <f t="shared" si="123"/>
        <v>1.3400701433985418E-4</v>
      </c>
      <c r="Q1597" s="36">
        <f t="shared" si="124"/>
        <v>0</v>
      </c>
    </row>
    <row r="1598" spans="1:17" x14ac:dyDescent="0.3">
      <c r="A1598" s="29">
        <v>2343315</v>
      </c>
      <c r="B1598" s="1">
        <v>137</v>
      </c>
      <c r="C1598" s="1" t="s">
        <v>30</v>
      </c>
      <c r="D1598" s="1" t="s">
        <v>22</v>
      </c>
      <c r="E1598" s="1" t="s">
        <v>23</v>
      </c>
      <c r="F1598" s="47">
        <v>1857</v>
      </c>
      <c r="G1598" s="34">
        <v>1260.71</v>
      </c>
      <c r="H1598" s="1" t="s">
        <v>216</v>
      </c>
      <c r="I1598" s="34">
        <v>1.1475000000000001E-2</v>
      </c>
      <c r="J1598" s="34">
        <v>716.80370000000005</v>
      </c>
      <c r="K1598" s="35" t="str">
        <f t="shared" si="120"/>
        <v>Strabrechtse Heide &amp; Beuven_H91E0C</v>
      </c>
      <c r="L1598" s="36">
        <f>VLOOKUP(D1598,DATA!A:F,5,FALSE)</f>
        <v>6.9280917156857415E-3</v>
      </c>
      <c r="M1598" s="37">
        <f>VLOOKUP(D1598,DATA!A:F,6,FALSE)</f>
        <v>2282</v>
      </c>
      <c r="N1598" s="36">
        <f t="shared" si="121"/>
        <v>8.4477864459473681E-2</v>
      </c>
      <c r="O1598" s="36">
        <f t="shared" si="122"/>
        <v>8.4484575030008363E-2</v>
      </c>
      <c r="P1598" s="36">
        <f t="shared" si="123"/>
        <v>6.7105705346820477E-6</v>
      </c>
      <c r="Q1598" s="36">
        <f t="shared" si="124"/>
        <v>0</v>
      </c>
    </row>
    <row r="1599" spans="1:17" x14ac:dyDescent="0.3">
      <c r="A1599" s="29">
        <v>2343316</v>
      </c>
      <c r="B1599" s="1">
        <v>137</v>
      </c>
      <c r="C1599" s="1" t="s">
        <v>30</v>
      </c>
      <c r="D1599" s="1" t="s">
        <v>22</v>
      </c>
      <c r="E1599" s="1" t="s">
        <v>23</v>
      </c>
      <c r="F1599" s="47">
        <v>1857</v>
      </c>
      <c r="G1599" s="34">
        <v>1327.61</v>
      </c>
      <c r="H1599" s="1" t="s">
        <v>216</v>
      </c>
      <c r="I1599" s="34">
        <v>1.19735E-2</v>
      </c>
      <c r="J1599" s="34">
        <v>3470.05</v>
      </c>
      <c r="K1599" s="35" t="str">
        <f t="shared" si="120"/>
        <v>Strabrechtse Heide &amp; Beuven_H91E0C</v>
      </c>
      <c r="L1599" s="36">
        <f>VLOOKUP(D1599,DATA!A:F,5,FALSE)</f>
        <v>6.9280917156857415E-3</v>
      </c>
      <c r="M1599" s="37">
        <f>VLOOKUP(D1599,DATA!A:F,6,FALSE)</f>
        <v>2282</v>
      </c>
      <c r="N1599" s="36">
        <f t="shared" si="121"/>
        <v>0.13422008929062149</v>
      </c>
      <c r="O1599" s="36">
        <f t="shared" si="122"/>
        <v>0.13423120883348216</v>
      </c>
      <c r="P1599" s="36">
        <f t="shared" si="123"/>
        <v>1.1119542860676956E-5</v>
      </c>
      <c r="Q1599" s="36">
        <f t="shared" si="124"/>
        <v>0</v>
      </c>
    </row>
    <row r="1600" spans="1:17" x14ac:dyDescent="0.3">
      <c r="A1600" s="29">
        <v>2343320</v>
      </c>
      <c r="B1600" s="1">
        <v>137</v>
      </c>
      <c r="C1600" s="1" t="s">
        <v>30</v>
      </c>
      <c r="D1600" s="1" t="s">
        <v>41</v>
      </c>
      <c r="E1600" s="1" t="s">
        <v>42</v>
      </c>
      <c r="F1600" s="47">
        <v>1071</v>
      </c>
      <c r="G1600" s="34">
        <v>938.16</v>
      </c>
      <c r="H1600" s="1" t="s">
        <v>216</v>
      </c>
      <c r="I1600" s="34">
        <v>9.1047999999999997E-3</v>
      </c>
      <c r="J1600" s="34">
        <v>5543.009</v>
      </c>
      <c r="K1600" s="35" t="str">
        <f t="shared" si="120"/>
        <v>Strabrechtse Heide &amp; Beuven_H4010A</v>
      </c>
      <c r="L1600" s="36">
        <f>VLOOKUP(D1600,DATA!A:F,5,FALSE)</f>
        <v>1.3726988247862192E-2</v>
      </c>
      <c r="M1600" s="37">
        <f>VLOOKUP(D1600,DATA!A:F,6,FALSE)</f>
        <v>1285.5</v>
      </c>
      <c r="N1600" s="36">
        <f t="shared" si="121"/>
        <v>0.84263285083209527</v>
      </c>
      <c r="O1600" s="36">
        <f t="shared" si="122"/>
        <v>0.84273728334485465</v>
      </c>
      <c r="P1600" s="36">
        <f t="shared" si="123"/>
        <v>1.0443251275937815E-4</v>
      </c>
      <c r="Q1600" s="36">
        <f t="shared" si="124"/>
        <v>0</v>
      </c>
    </row>
    <row r="1601" spans="1:17" x14ac:dyDescent="0.3">
      <c r="A1601" s="29">
        <v>2343321</v>
      </c>
      <c r="B1601" s="1">
        <v>137</v>
      </c>
      <c r="C1601" s="1" t="s">
        <v>30</v>
      </c>
      <c r="D1601" s="1" t="s">
        <v>41</v>
      </c>
      <c r="E1601" s="1" t="s">
        <v>42</v>
      </c>
      <c r="F1601" s="47">
        <v>1071</v>
      </c>
      <c r="G1601" s="34">
        <v>931.3</v>
      </c>
      <c r="H1601" s="1" t="s">
        <v>216</v>
      </c>
      <c r="I1601" s="34">
        <v>8.9554000000000005E-3</v>
      </c>
      <c r="J1601" s="34">
        <v>594.58410000000003</v>
      </c>
      <c r="K1601" s="35" t="str">
        <f t="shared" si="120"/>
        <v>Strabrechtse Heide &amp; Beuven_H4010A</v>
      </c>
      <c r="L1601" s="36">
        <f>VLOOKUP(D1601,DATA!A:F,5,FALSE)</f>
        <v>1.3726988247862192E-2</v>
      </c>
      <c r="M1601" s="37">
        <f>VLOOKUP(D1601,DATA!A:F,6,FALSE)</f>
        <v>1285.5</v>
      </c>
      <c r="N1601" s="36">
        <f t="shared" si="121"/>
        <v>0.76748716221263236</v>
      </c>
      <c r="O1601" s="36">
        <f t="shared" si="122"/>
        <v>0.76758079148405145</v>
      </c>
      <c r="P1601" s="36">
        <f t="shared" si="123"/>
        <v>9.3629271419093385E-5</v>
      </c>
      <c r="Q1601" s="36">
        <f t="shared" si="124"/>
        <v>0</v>
      </c>
    </row>
    <row r="1602" spans="1:17" x14ac:dyDescent="0.3">
      <c r="A1602" s="29">
        <v>2343324</v>
      </c>
      <c r="B1602" s="1">
        <v>137</v>
      </c>
      <c r="C1602" s="1" t="s">
        <v>30</v>
      </c>
      <c r="D1602" s="1" t="s">
        <v>41</v>
      </c>
      <c r="E1602" s="1" t="s">
        <v>42</v>
      </c>
      <c r="F1602" s="47">
        <v>1071</v>
      </c>
      <c r="G1602" s="34">
        <v>924.19</v>
      </c>
      <c r="H1602" s="1" t="s">
        <v>216</v>
      </c>
      <c r="I1602" s="34">
        <v>8.7735999999999995E-3</v>
      </c>
      <c r="J1602" s="34">
        <v>1332.7506000000001</v>
      </c>
      <c r="K1602" s="35" t="str">
        <f t="shared" si="120"/>
        <v>Strabrechtse Heide &amp; Beuven_H4010A</v>
      </c>
      <c r="L1602" s="36">
        <f>VLOOKUP(D1602,DATA!A:F,5,FALSE)</f>
        <v>1.3726988247862192E-2</v>
      </c>
      <c r="M1602" s="37">
        <f>VLOOKUP(D1602,DATA!A:F,6,FALSE)</f>
        <v>1285.5</v>
      </c>
      <c r="N1602" s="36">
        <f t="shared" si="121"/>
        <v>0.69661771404902284</v>
      </c>
      <c r="O1602" s="36">
        <f t="shared" si="122"/>
        <v>0.6967010317801704</v>
      </c>
      <c r="P1602" s="36">
        <f t="shared" si="123"/>
        <v>8.3317731147558582E-5</v>
      </c>
      <c r="Q1602" s="36">
        <f t="shared" si="124"/>
        <v>0</v>
      </c>
    </row>
    <row r="1603" spans="1:17" x14ac:dyDescent="0.3">
      <c r="A1603" s="29">
        <v>2343324</v>
      </c>
      <c r="B1603" s="1">
        <v>137</v>
      </c>
      <c r="C1603" s="1" t="s">
        <v>30</v>
      </c>
      <c r="D1603" s="1" t="s">
        <v>43</v>
      </c>
      <c r="E1603" s="1" t="s">
        <v>44</v>
      </c>
      <c r="F1603" s="47">
        <v>1071</v>
      </c>
      <c r="G1603" s="34">
        <v>924.19</v>
      </c>
      <c r="H1603" s="1" t="s">
        <v>216</v>
      </c>
      <c r="I1603" s="34">
        <v>8.7735999999999995E-3</v>
      </c>
      <c r="J1603" s="34">
        <v>576.09860000000003</v>
      </c>
      <c r="K1603" s="35" t="str">
        <f t="shared" ref="K1603:K1666" si="125">_xlfn.CONCAT(C1603,"_",D1603)</f>
        <v>Strabrechtse Heide &amp; Beuven_H7150</v>
      </c>
      <c r="L1603" s="36">
        <f>VLOOKUP(D1603,DATA!A:F,5,FALSE)</f>
        <v>1.3726988247862192E-2</v>
      </c>
      <c r="M1603" s="37">
        <f>VLOOKUP(D1603,DATA!A:F,6,FALSE)</f>
        <v>1285.5</v>
      </c>
      <c r="N1603" s="36">
        <f t="shared" ref="N1603:N1666" si="126">100/(1+EXP(-L1603*(G1603-M1603)))</f>
        <v>0.69661771404902284</v>
      </c>
      <c r="O1603" s="36">
        <f t="shared" ref="O1603:O1666" si="127">100/(1+EXP(-L1603*((G1603+I1603)-M1603)))</f>
        <v>0.6967010317801704</v>
      </c>
      <c r="P1603" s="36">
        <f t="shared" ref="P1603:P1666" si="128">O1603-N1603</f>
        <v>8.3317731147558582E-5</v>
      </c>
      <c r="Q1603" s="36">
        <f t="shared" ref="Q1603:Q1666" si="129">IF(AND(H1603&lt;&gt;"below",I1603&gt;=0.005),J1603*P1603/100,0)</f>
        <v>0</v>
      </c>
    </row>
    <row r="1604" spans="1:17" x14ac:dyDescent="0.3">
      <c r="A1604" s="29">
        <v>2343325</v>
      </c>
      <c r="B1604" s="1">
        <v>137</v>
      </c>
      <c r="C1604" s="1" t="s">
        <v>30</v>
      </c>
      <c r="D1604" s="1" t="s">
        <v>41</v>
      </c>
      <c r="E1604" s="1" t="s">
        <v>42</v>
      </c>
      <c r="F1604" s="47">
        <v>1071</v>
      </c>
      <c r="G1604" s="34">
        <v>914.2</v>
      </c>
      <c r="H1604" s="1" t="s">
        <v>216</v>
      </c>
      <c r="I1604" s="34">
        <v>8.6415999999999993E-3</v>
      </c>
      <c r="J1604" s="34">
        <v>1433.4784999999999</v>
      </c>
      <c r="K1604" s="35" t="str">
        <f t="shared" si="125"/>
        <v>Strabrechtse Heide &amp; Beuven_H4010A</v>
      </c>
      <c r="L1604" s="36">
        <f>VLOOKUP(D1604,DATA!A:F,5,FALSE)</f>
        <v>1.3726988247862192E-2</v>
      </c>
      <c r="M1604" s="37">
        <f>VLOOKUP(D1604,DATA!A:F,6,FALSE)</f>
        <v>1285.5</v>
      </c>
      <c r="N1604" s="36">
        <f t="shared" si="126"/>
        <v>0.60789201333718434</v>
      </c>
      <c r="O1604" s="36">
        <f t="shared" si="127"/>
        <v>0.60796368924572963</v>
      </c>
      <c r="P1604" s="36">
        <f t="shared" si="128"/>
        <v>7.1675908545287825E-5</v>
      </c>
      <c r="Q1604" s="36">
        <f t="shared" si="129"/>
        <v>0</v>
      </c>
    </row>
    <row r="1605" spans="1:17" x14ac:dyDescent="0.3">
      <c r="A1605" s="29">
        <v>2343326</v>
      </c>
      <c r="B1605" s="1">
        <v>137</v>
      </c>
      <c r="C1605" s="1" t="s">
        <v>30</v>
      </c>
      <c r="D1605" s="1" t="s">
        <v>41</v>
      </c>
      <c r="E1605" s="1" t="s">
        <v>42</v>
      </c>
      <c r="F1605" s="47">
        <v>1071</v>
      </c>
      <c r="G1605" s="34">
        <v>919.47</v>
      </c>
      <c r="H1605" s="1" t="s">
        <v>216</v>
      </c>
      <c r="I1605" s="34">
        <v>8.5801000000000002E-3</v>
      </c>
      <c r="J1605" s="34">
        <v>3863.2665999999999</v>
      </c>
      <c r="K1605" s="35" t="str">
        <f t="shared" si="125"/>
        <v>Strabrechtse Heide &amp; Beuven_H4010A</v>
      </c>
      <c r="L1605" s="36">
        <f>VLOOKUP(D1605,DATA!A:F,5,FALSE)</f>
        <v>1.3726988247862192E-2</v>
      </c>
      <c r="M1605" s="37">
        <f>VLOOKUP(D1605,DATA!A:F,6,FALSE)</f>
        <v>1285.5</v>
      </c>
      <c r="N1605" s="36">
        <f t="shared" si="126"/>
        <v>0.65319946050243649</v>
      </c>
      <c r="O1605" s="36">
        <f t="shared" si="127"/>
        <v>0.65327589555269527</v>
      </c>
      <c r="P1605" s="36">
        <f t="shared" si="128"/>
        <v>7.6435050258782944E-5</v>
      </c>
      <c r="Q1605" s="36">
        <f t="shared" si="129"/>
        <v>0</v>
      </c>
    </row>
    <row r="1606" spans="1:17" x14ac:dyDescent="0.3">
      <c r="A1606" s="29">
        <v>2343326</v>
      </c>
      <c r="B1606" s="1">
        <v>137</v>
      </c>
      <c r="C1606" s="1" t="s">
        <v>30</v>
      </c>
      <c r="D1606" s="1" t="s">
        <v>43</v>
      </c>
      <c r="E1606" s="1" t="s">
        <v>44</v>
      </c>
      <c r="F1606" s="47">
        <v>1071</v>
      </c>
      <c r="G1606" s="34">
        <v>919.47</v>
      </c>
      <c r="H1606" s="1" t="s">
        <v>216</v>
      </c>
      <c r="I1606" s="34">
        <v>8.5801000000000002E-3</v>
      </c>
      <c r="J1606" s="34">
        <v>892.75792999999999</v>
      </c>
      <c r="K1606" s="35" t="str">
        <f t="shared" si="125"/>
        <v>Strabrechtse Heide &amp; Beuven_H7150</v>
      </c>
      <c r="L1606" s="36">
        <f>VLOOKUP(D1606,DATA!A:F,5,FALSE)</f>
        <v>1.3726988247862192E-2</v>
      </c>
      <c r="M1606" s="37">
        <f>VLOOKUP(D1606,DATA!A:F,6,FALSE)</f>
        <v>1285.5</v>
      </c>
      <c r="N1606" s="36">
        <f t="shared" si="126"/>
        <v>0.65319946050243649</v>
      </c>
      <c r="O1606" s="36">
        <f t="shared" si="127"/>
        <v>0.65327589555269527</v>
      </c>
      <c r="P1606" s="36">
        <f t="shared" si="128"/>
        <v>7.6435050258782944E-5</v>
      </c>
      <c r="Q1606" s="36">
        <f t="shared" si="129"/>
        <v>0</v>
      </c>
    </row>
    <row r="1607" spans="1:17" x14ac:dyDescent="0.3">
      <c r="A1607" s="29">
        <v>2343327</v>
      </c>
      <c r="B1607" s="1">
        <v>137</v>
      </c>
      <c r="C1607" s="1" t="s">
        <v>30</v>
      </c>
      <c r="D1607" s="1" t="s">
        <v>41</v>
      </c>
      <c r="E1607" s="1" t="s">
        <v>42</v>
      </c>
      <c r="F1607" s="47">
        <v>1071</v>
      </c>
      <c r="G1607" s="34">
        <v>906.52</v>
      </c>
      <c r="H1607" s="1" t="s">
        <v>216</v>
      </c>
      <c r="I1607" s="34">
        <v>8.1484000000000001E-3</v>
      </c>
      <c r="J1607" s="34">
        <v>2660.4827</v>
      </c>
      <c r="K1607" s="35" t="str">
        <f t="shared" si="125"/>
        <v>Strabrechtse Heide &amp; Beuven_H4010A</v>
      </c>
      <c r="L1607" s="36">
        <f>VLOOKUP(D1607,DATA!A:F,5,FALSE)</f>
        <v>1.3726988247862192E-2</v>
      </c>
      <c r="M1607" s="37">
        <f>VLOOKUP(D1607,DATA!A:F,6,FALSE)</f>
        <v>1285.5</v>
      </c>
      <c r="N1607" s="36">
        <f t="shared" si="126"/>
        <v>0.54740142903381639</v>
      </c>
      <c r="O1607" s="36">
        <f t="shared" si="127"/>
        <v>0.54746232572372766</v>
      </c>
      <c r="P1607" s="36">
        <f t="shared" si="128"/>
        <v>6.0896689911271729E-5</v>
      </c>
      <c r="Q1607" s="36">
        <f t="shared" si="129"/>
        <v>0</v>
      </c>
    </row>
    <row r="1608" spans="1:17" x14ac:dyDescent="0.3">
      <c r="A1608" s="29">
        <v>2343328</v>
      </c>
      <c r="B1608" s="1">
        <v>137</v>
      </c>
      <c r="C1608" s="1" t="s">
        <v>30</v>
      </c>
      <c r="D1608" s="1" t="s">
        <v>41</v>
      </c>
      <c r="E1608" s="1" t="s">
        <v>42</v>
      </c>
      <c r="F1608" s="47">
        <v>1071</v>
      </c>
      <c r="G1608" s="34">
        <v>854.7</v>
      </c>
      <c r="H1608" s="1" t="s">
        <v>216</v>
      </c>
      <c r="I1608" s="34">
        <v>7.3232999999999996E-3</v>
      </c>
      <c r="J1608" s="34">
        <v>55.895049999999998</v>
      </c>
      <c r="K1608" s="35" t="str">
        <f t="shared" si="125"/>
        <v>Strabrechtse Heide &amp; Beuven_H4010A</v>
      </c>
      <c r="L1608" s="36">
        <f>VLOOKUP(D1608,DATA!A:F,5,FALSE)</f>
        <v>1.3726988247862192E-2</v>
      </c>
      <c r="M1608" s="37">
        <f>VLOOKUP(D1608,DATA!A:F,6,FALSE)</f>
        <v>1285.5</v>
      </c>
      <c r="N1608" s="36">
        <f t="shared" si="126"/>
        <v>0.2695193253563728</v>
      </c>
      <c r="O1608" s="36">
        <f t="shared" si="127"/>
        <v>0.26954634761349422</v>
      </c>
      <c r="P1608" s="36">
        <f t="shared" si="128"/>
        <v>2.7022257121422921E-5</v>
      </c>
      <c r="Q1608" s="36">
        <f t="shared" si="129"/>
        <v>0</v>
      </c>
    </row>
    <row r="1609" spans="1:17" x14ac:dyDescent="0.3">
      <c r="A1609" s="29">
        <v>2343329</v>
      </c>
      <c r="B1609" s="1">
        <v>137</v>
      </c>
      <c r="C1609" s="1" t="s">
        <v>30</v>
      </c>
      <c r="D1609" s="1" t="s">
        <v>41</v>
      </c>
      <c r="E1609" s="1" t="s">
        <v>42</v>
      </c>
      <c r="F1609" s="47">
        <v>1071</v>
      </c>
      <c r="G1609" s="34">
        <v>921.11</v>
      </c>
      <c r="H1609" s="1" t="s">
        <v>216</v>
      </c>
      <c r="I1609" s="34">
        <v>8.1002000000000001E-3</v>
      </c>
      <c r="J1609" s="34">
        <v>4182.1475</v>
      </c>
      <c r="K1609" s="35" t="str">
        <f t="shared" si="125"/>
        <v>Strabrechtse Heide &amp; Beuven_H4010A</v>
      </c>
      <c r="L1609" s="36">
        <f>VLOOKUP(D1609,DATA!A:F,5,FALSE)</f>
        <v>1.3726988247862192E-2</v>
      </c>
      <c r="M1609" s="37">
        <f>VLOOKUP(D1609,DATA!A:F,6,FALSE)</f>
        <v>1285.5</v>
      </c>
      <c r="N1609" s="36">
        <f t="shared" si="126"/>
        <v>0.66797188830770837</v>
      </c>
      <c r="O1609" s="36">
        <f t="shared" si="127"/>
        <v>0.66804566893014561</v>
      </c>
      <c r="P1609" s="36">
        <f t="shared" si="128"/>
        <v>7.3780622437236154E-5</v>
      </c>
      <c r="Q1609" s="36">
        <f t="shared" si="129"/>
        <v>0</v>
      </c>
    </row>
    <row r="1610" spans="1:17" x14ac:dyDescent="0.3">
      <c r="A1610" s="29">
        <v>2343329</v>
      </c>
      <c r="B1610" s="1">
        <v>137</v>
      </c>
      <c r="C1610" s="1" t="s">
        <v>30</v>
      </c>
      <c r="D1610" s="1" t="s">
        <v>43</v>
      </c>
      <c r="E1610" s="1" t="s">
        <v>44</v>
      </c>
      <c r="F1610" s="47">
        <v>1071</v>
      </c>
      <c r="G1610" s="34">
        <v>921.11</v>
      </c>
      <c r="H1610" s="1" t="s">
        <v>216</v>
      </c>
      <c r="I1610" s="34">
        <v>8.1002000000000001E-3</v>
      </c>
      <c r="J1610" s="34">
        <v>2218.1610999999998</v>
      </c>
      <c r="K1610" s="35" t="str">
        <f t="shared" si="125"/>
        <v>Strabrechtse Heide &amp; Beuven_H7150</v>
      </c>
      <c r="L1610" s="36">
        <f>VLOOKUP(D1610,DATA!A:F,5,FALSE)</f>
        <v>1.3726988247862192E-2</v>
      </c>
      <c r="M1610" s="37">
        <f>VLOOKUP(D1610,DATA!A:F,6,FALSE)</f>
        <v>1285.5</v>
      </c>
      <c r="N1610" s="36">
        <f t="shared" si="126"/>
        <v>0.66797188830770837</v>
      </c>
      <c r="O1610" s="36">
        <f t="shared" si="127"/>
        <v>0.66804566893014561</v>
      </c>
      <c r="P1610" s="36">
        <f t="shared" si="128"/>
        <v>7.3780622437236154E-5</v>
      </c>
      <c r="Q1610" s="36">
        <f t="shared" si="129"/>
        <v>0</v>
      </c>
    </row>
    <row r="1611" spans="1:17" x14ac:dyDescent="0.3">
      <c r="A1611" s="29">
        <v>2343330</v>
      </c>
      <c r="B1611" s="1">
        <v>137</v>
      </c>
      <c r="C1611" s="1" t="s">
        <v>30</v>
      </c>
      <c r="D1611" s="1" t="s">
        <v>43</v>
      </c>
      <c r="E1611" s="1" t="s">
        <v>44</v>
      </c>
      <c r="F1611" s="47">
        <v>1071</v>
      </c>
      <c r="G1611" s="34">
        <v>926.79</v>
      </c>
      <c r="H1611" s="1" t="s">
        <v>216</v>
      </c>
      <c r="I1611" s="34">
        <v>8.2871000000000004E-3</v>
      </c>
      <c r="J1611" s="34">
        <v>766.83875</v>
      </c>
      <c r="K1611" s="35" t="str">
        <f t="shared" si="125"/>
        <v>Strabrechtse Heide &amp; Beuven_H7150</v>
      </c>
      <c r="L1611" s="36">
        <f>VLOOKUP(D1611,DATA!A:F,5,FALSE)</f>
        <v>1.3726988247862192E-2</v>
      </c>
      <c r="M1611" s="37">
        <f>VLOOKUP(D1611,DATA!A:F,6,FALSE)</f>
        <v>1285.5</v>
      </c>
      <c r="N1611" s="36">
        <f t="shared" si="126"/>
        <v>0.72174643154663287</v>
      </c>
      <c r="O1611" s="36">
        <f t="shared" si="127"/>
        <v>0.7218279471900908</v>
      </c>
      <c r="P1611" s="36">
        <f t="shared" si="128"/>
        <v>8.1515643457930054E-5</v>
      </c>
      <c r="Q1611" s="36">
        <f t="shared" si="129"/>
        <v>0</v>
      </c>
    </row>
    <row r="1612" spans="1:17" x14ac:dyDescent="0.3">
      <c r="A1612" s="29">
        <v>2343332</v>
      </c>
      <c r="B1612" s="1">
        <v>137</v>
      </c>
      <c r="C1612" s="1" t="s">
        <v>30</v>
      </c>
      <c r="D1612" s="1" t="s">
        <v>41</v>
      </c>
      <c r="E1612" s="1" t="s">
        <v>42</v>
      </c>
      <c r="F1612" s="47">
        <v>1071</v>
      </c>
      <c r="G1612" s="34">
        <v>930.24</v>
      </c>
      <c r="H1612" s="1" t="s">
        <v>216</v>
      </c>
      <c r="I1612" s="34">
        <v>8.2503000000000003E-3</v>
      </c>
      <c r="J1612" s="34">
        <v>1451.0549296653501</v>
      </c>
      <c r="K1612" s="35" t="str">
        <f t="shared" si="125"/>
        <v>Strabrechtse Heide &amp; Beuven_H4010A</v>
      </c>
      <c r="L1612" s="36">
        <f>VLOOKUP(D1612,DATA!A:F,5,FALSE)</f>
        <v>1.3726988247862192E-2</v>
      </c>
      <c r="M1612" s="37">
        <f>VLOOKUP(D1612,DATA!A:F,6,FALSE)</f>
        <v>1285.5</v>
      </c>
      <c r="N1612" s="36">
        <f t="shared" si="126"/>
        <v>0.75648447938626073</v>
      </c>
      <c r="O1612" s="36">
        <f t="shared" si="127"/>
        <v>0.756569509230829</v>
      </c>
      <c r="P1612" s="36">
        <f t="shared" si="128"/>
        <v>8.5029844568262902E-5</v>
      </c>
      <c r="Q1612" s="36">
        <f t="shared" si="129"/>
        <v>0</v>
      </c>
    </row>
    <row r="1613" spans="1:17" x14ac:dyDescent="0.3">
      <c r="A1613" s="29">
        <v>2343336</v>
      </c>
      <c r="B1613" s="1">
        <v>137</v>
      </c>
      <c r="C1613" s="1" t="s">
        <v>30</v>
      </c>
      <c r="D1613" s="1" t="s">
        <v>41</v>
      </c>
      <c r="E1613" s="1" t="s">
        <v>42</v>
      </c>
      <c r="F1613" s="47">
        <v>1071</v>
      </c>
      <c r="G1613" s="34">
        <v>934.11</v>
      </c>
      <c r="H1613" s="1" t="s">
        <v>216</v>
      </c>
      <c r="I1613" s="34">
        <v>7.9460999999999993E-3</v>
      </c>
      <c r="J1613" s="34">
        <v>4232.6733000000004</v>
      </c>
      <c r="K1613" s="35" t="str">
        <f t="shared" si="125"/>
        <v>Strabrechtse Heide &amp; Beuven_H4010A</v>
      </c>
      <c r="L1613" s="36">
        <f>VLOOKUP(D1613,DATA!A:F,5,FALSE)</f>
        <v>1.3726988247862192E-2</v>
      </c>
      <c r="M1613" s="37">
        <f>VLOOKUP(D1613,DATA!A:F,6,FALSE)</f>
        <v>1285.5</v>
      </c>
      <c r="N1613" s="36">
        <f t="shared" si="126"/>
        <v>0.79742900583567922</v>
      </c>
      <c r="O1613" s="36">
        <f t="shared" si="127"/>
        <v>0.79751529724313241</v>
      </c>
      <c r="P1613" s="36">
        <f t="shared" si="128"/>
        <v>8.629140745319841E-5</v>
      </c>
      <c r="Q1613" s="36">
        <f t="shared" si="129"/>
        <v>0</v>
      </c>
    </row>
    <row r="1614" spans="1:17" x14ac:dyDescent="0.3">
      <c r="A1614" s="29">
        <v>2343337</v>
      </c>
      <c r="B1614" s="1">
        <v>137</v>
      </c>
      <c r="C1614" s="1" t="s">
        <v>30</v>
      </c>
      <c r="D1614" s="1" t="s">
        <v>41</v>
      </c>
      <c r="E1614" s="1" t="s">
        <v>42</v>
      </c>
      <c r="F1614" s="47">
        <v>1071</v>
      </c>
      <c r="G1614" s="34">
        <v>901.22</v>
      </c>
      <c r="H1614" s="1" t="s">
        <v>216</v>
      </c>
      <c r="I1614" s="34">
        <v>7.3403000000000001E-3</v>
      </c>
      <c r="J1614" s="34">
        <v>66.9833</v>
      </c>
      <c r="K1614" s="35" t="str">
        <f t="shared" si="125"/>
        <v>Strabrechtse Heide &amp; Beuven_H4010A</v>
      </c>
      <c r="L1614" s="36">
        <f>VLOOKUP(D1614,DATA!A:F,5,FALSE)</f>
        <v>1.3726988247862192E-2</v>
      </c>
      <c r="M1614" s="37">
        <f>VLOOKUP(D1614,DATA!A:F,6,FALSE)</f>
        <v>1285.5</v>
      </c>
      <c r="N1614" s="36">
        <f t="shared" si="126"/>
        <v>0.50918609179034824</v>
      </c>
      <c r="O1614" s="36">
        <f t="shared" si="127"/>
        <v>0.50923713879286048</v>
      </c>
      <c r="P1614" s="36">
        <f t="shared" si="128"/>
        <v>5.1047002512238926E-5</v>
      </c>
      <c r="Q1614" s="36">
        <f t="shared" si="129"/>
        <v>0</v>
      </c>
    </row>
    <row r="1615" spans="1:17" x14ac:dyDescent="0.3">
      <c r="A1615" s="29">
        <v>2343342</v>
      </c>
      <c r="B1615" s="1">
        <v>137</v>
      </c>
      <c r="C1615" s="1" t="s">
        <v>30</v>
      </c>
      <c r="D1615" s="1" t="s">
        <v>41</v>
      </c>
      <c r="E1615" s="1" t="s">
        <v>42</v>
      </c>
      <c r="F1615" s="47">
        <v>1071</v>
      </c>
      <c r="G1615" s="34">
        <v>964.85</v>
      </c>
      <c r="H1615" s="1" t="s">
        <v>216</v>
      </c>
      <c r="I1615" s="34">
        <v>7.6731999999999998E-3</v>
      </c>
      <c r="J1615" s="34">
        <v>260.95659999999998</v>
      </c>
      <c r="K1615" s="35" t="str">
        <f t="shared" si="125"/>
        <v>Strabrechtse Heide &amp; Beuven_H4010A</v>
      </c>
      <c r="L1615" s="36">
        <f>VLOOKUP(D1615,DATA!A:F,5,FALSE)</f>
        <v>1.3726988247862192E-2</v>
      </c>
      <c r="M1615" s="37">
        <f>VLOOKUP(D1615,DATA!A:F,6,FALSE)</f>
        <v>1285.5</v>
      </c>
      <c r="N1615" s="36">
        <f t="shared" si="126"/>
        <v>1.2109772893198651</v>
      </c>
      <c r="O1615" s="36">
        <f t="shared" si="127"/>
        <v>1.2111033033165293</v>
      </c>
      <c r="P1615" s="36">
        <f t="shared" si="128"/>
        <v>1.260139966641205E-4</v>
      </c>
      <c r="Q1615" s="36">
        <f t="shared" si="129"/>
        <v>0</v>
      </c>
    </row>
    <row r="1616" spans="1:17" x14ac:dyDescent="0.3">
      <c r="A1616" s="29">
        <v>2343342</v>
      </c>
      <c r="B1616" s="1">
        <v>137</v>
      </c>
      <c r="C1616" s="1" t="s">
        <v>30</v>
      </c>
      <c r="D1616" s="1" t="s">
        <v>31</v>
      </c>
      <c r="E1616" s="1" t="s">
        <v>32</v>
      </c>
      <c r="F1616" s="47">
        <v>1786</v>
      </c>
      <c r="G1616" s="34">
        <v>964.85</v>
      </c>
      <c r="H1616" s="1" t="s">
        <v>216</v>
      </c>
      <c r="I1616" s="34">
        <v>7.6731999999999998E-3</v>
      </c>
      <c r="J1616" s="34">
        <v>216.16353000000001</v>
      </c>
      <c r="K1616" s="35" t="str">
        <f t="shared" si="125"/>
        <v>Strabrechtse Heide &amp; Beuven_Lg03</v>
      </c>
      <c r="L1616" s="36">
        <f>VLOOKUP(D1616,DATA!A:F,5,FALSE)</f>
        <v>6.9280917156857415E-3</v>
      </c>
      <c r="M1616" s="37">
        <f>VLOOKUP(D1616,DATA!A:F,6,FALSE)</f>
        <v>2211</v>
      </c>
      <c r="N1616" s="36">
        <f t="shared" si="126"/>
        <v>1.7801913268008049E-2</v>
      </c>
      <c r="O1616" s="36">
        <f t="shared" si="127"/>
        <v>1.7802859485663531E-2</v>
      </c>
      <c r="P1616" s="36">
        <f t="shared" si="128"/>
        <v>9.4621765548211223E-7</v>
      </c>
      <c r="Q1616" s="36">
        <f t="shared" si="129"/>
        <v>0</v>
      </c>
    </row>
    <row r="1617" spans="1:17" x14ac:dyDescent="0.3">
      <c r="A1617" s="29">
        <v>2343343</v>
      </c>
      <c r="B1617" s="1">
        <v>137</v>
      </c>
      <c r="C1617" s="1" t="s">
        <v>30</v>
      </c>
      <c r="D1617" s="1" t="s">
        <v>41</v>
      </c>
      <c r="E1617" s="1" t="s">
        <v>42</v>
      </c>
      <c r="F1617" s="47">
        <v>1071</v>
      </c>
      <c r="G1617" s="34">
        <v>953.77</v>
      </c>
      <c r="H1617" s="1" t="s">
        <v>216</v>
      </c>
      <c r="I1617" s="34">
        <v>7.1628000000000004E-3</v>
      </c>
      <c r="J1617" s="34">
        <v>1578.3475000000001</v>
      </c>
      <c r="K1617" s="35" t="str">
        <f t="shared" si="125"/>
        <v>Strabrechtse Heide &amp; Beuven_H4010A</v>
      </c>
      <c r="L1617" s="36">
        <f>VLOOKUP(D1617,DATA!A:F,5,FALSE)</f>
        <v>1.3726988247862192E-2</v>
      </c>
      <c r="M1617" s="37">
        <f>VLOOKUP(D1617,DATA!A:F,6,FALSE)</f>
        <v>1285.5</v>
      </c>
      <c r="N1617" s="36">
        <f t="shared" si="126"/>
        <v>1.0418966463517751</v>
      </c>
      <c r="O1617" s="36">
        <f t="shared" si="127"/>
        <v>1.0419980269841442</v>
      </c>
      <c r="P1617" s="36">
        <f t="shared" si="128"/>
        <v>1.0138063236908579E-4</v>
      </c>
      <c r="Q1617" s="36">
        <f t="shared" si="129"/>
        <v>0</v>
      </c>
    </row>
    <row r="1618" spans="1:17" x14ac:dyDescent="0.3">
      <c r="A1618" s="29">
        <v>2344843</v>
      </c>
      <c r="B1618" s="1">
        <v>137</v>
      </c>
      <c r="C1618" s="1" t="s">
        <v>30</v>
      </c>
      <c r="D1618" s="1" t="s">
        <v>22</v>
      </c>
      <c r="E1618" s="1" t="s">
        <v>23</v>
      </c>
      <c r="F1618" s="47">
        <v>1857</v>
      </c>
      <c r="G1618" s="34">
        <v>1150.21</v>
      </c>
      <c r="H1618" s="1" t="s">
        <v>216</v>
      </c>
      <c r="I1618" s="34">
        <v>1.07373E-2</v>
      </c>
      <c r="J1618" s="34">
        <v>818.18822999999998</v>
      </c>
      <c r="K1618" s="35" t="str">
        <f t="shared" si="125"/>
        <v>Strabrechtse Heide &amp; Beuven_H91E0C</v>
      </c>
      <c r="L1618" s="36">
        <f>VLOOKUP(D1618,DATA!A:F,5,FALSE)</f>
        <v>6.9280917156857415E-3</v>
      </c>
      <c r="M1618" s="37">
        <f>VLOOKUP(D1618,DATA!A:F,6,FALSE)</f>
        <v>2282</v>
      </c>
      <c r="N1618" s="36">
        <f t="shared" si="126"/>
        <v>3.9306401780468375E-2</v>
      </c>
      <c r="O1618" s="36">
        <f t="shared" si="127"/>
        <v>3.9309324703683021E-2</v>
      </c>
      <c r="P1618" s="36">
        <f t="shared" si="128"/>
        <v>2.9229232146460449E-6</v>
      </c>
      <c r="Q1618" s="36">
        <f t="shared" si="129"/>
        <v>0</v>
      </c>
    </row>
    <row r="1619" spans="1:17" x14ac:dyDescent="0.3">
      <c r="A1619" s="29">
        <v>2344844</v>
      </c>
      <c r="B1619" s="1">
        <v>137</v>
      </c>
      <c r="C1619" s="1" t="s">
        <v>30</v>
      </c>
      <c r="D1619" s="1" t="s">
        <v>28</v>
      </c>
      <c r="E1619" s="1" t="s">
        <v>29</v>
      </c>
      <c r="F1619" s="47">
        <v>1786</v>
      </c>
      <c r="G1619" s="34">
        <v>1546.22</v>
      </c>
      <c r="H1619" s="1" t="s">
        <v>216</v>
      </c>
      <c r="I1619" s="34">
        <v>1.3950000000000001E-2</v>
      </c>
      <c r="J1619" s="34">
        <v>2264.1948000000002</v>
      </c>
      <c r="K1619" s="35" t="str">
        <f t="shared" si="125"/>
        <v>Strabrechtse Heide &amp; Beuven_H91D0</v>
      </c>
      <c r="L1619" s="36">
        <f>VLOOKUP(D1619,DATA!A:F,5,FALSE)</f>
        <v>6.9280917156857415E-3</v>
      </c>
      <c r="M1619" s="37">
        <f>VLOOKUP(D1619,DATA!A:F,6,FALSE)</f>
        <v>2211</v>
      </c>
      <c r="N1619" s="36">
        <f t="shared" si="126"/>
        <v>0.98962208731858703</v>
      </c>
      <c r="O1619" s="36">
        <f t="shared" si="127"/>
        <v>0.98971678917778783</v>
      </c>
      <c r="P1619" s="36">
        <f t="shared" si="128"/>
        <v>9.4701859200796434E-5</v>
      </c>
      <c r="Q1619" s="36">
        <f t="shared" si="129"/>
        <v>0</v>
      </c>
    </row>
    <row r="1620" spans="1:17" x14ac:dyDescent="0.3">
      <c r="A1620" s="29">
        <v>2344844</v>
      </c>
      <c r="B1620" s="1">
        <v>137</v>
      </c>
      <c r="C1620" s="1" t="s">
        <v>30</v>
      </c>
      <c r="D1620" s="1" t="s">
        <v>22</v>
      </c>
      <c r="E1620" s="1" t="s">
        <v>23</v>
      </c>
      <c r="F1620" s="47">
        <v>1857</v>
      </c>
      <c r="G1620" s="34">
        <v>1546.22</v>
      </c>
      <c r="H1620" s="1" t="s">
        <v>216</v>
      </c>
      <c r="I1620" s="34">
        <v>1.3950000000000001E-2</v>
      </c>
      <c r="J1620" s="34">
        <v>4209.0559999999996</v>
      </c>
      <c r="K1620" s="35" t="str">
        <f t="shared" si="125"/>
        <v>Strabrechtse Heide &amp; Beuven_H91E0C</v>
      </c>
      <c r="L1620" s="36">
        <f>VLOOKUP(D1620,DATA!A:F,5,FALSE)</f>
        <v>6.9280917156857415E-3</v>
      </c>
      <c r="M1620" s="37">
        <f>VLOOKUP(D1620,DATA!A:F,6,FALSE)</f>
        <v>2282</v>
      </c>
      <c r="N1620" s="36">
        <f t="shared" si="126"/>
        <v>0.60745679250102491</v>
      </c>
      <c r="O1620" s="36">
        <f t="shared" si="127"/>
        <v>0.60751514745940483</v>
      </c>
      <c r="P1620" s="36">
        <f t="shared" si="128"/>
        <v>5.8354958379913668E-5</v>
      </c>
      <c r="Q1620" s="36">
        <f t="shared" si="129"/>
        <v>0</v>
      </c>
    </row>
    <row r="1621" spans="1:17" x14ac:dyDescent="0.3">
      <c r="A1621" s="29">
        <v>2344848</v>
      </c>
      <c r="B1621" s="1">
        <v>137</v>
      </c>
      <c r="C1621" s="1" t="s">
        <v>30</v>
      </c>
      <c r="D1621" s="1" t="s">
        <v>41</v>
      </c>
      <c r="E1621" s="1" t="s">
        <v>42</v>
      </c>
      <c r="F1621" s="47">
        <v>1071</v>
      </c>
      <c r="G1621" s="34">
        <v>952.8</v>
      </c>
      <c r="H1621" s="1" t="s">
        <v>216</v>
      </c>
      <c r="I1621" s="34">
        <v>9.1655999999999994E-3</v>
      </c>
      <c r="J1621" s="34">
        <v>1625.1152</v>
      </c>
      <c r="K1621" s="35" t="str">
        <f t="shared" si="125"/>
        <v>Strabrechtse Heide &amp; Beuven_H4010A</v>
      </c>
      <c r="L1621" s="36">
        <f>VLOOKUP(D1621,DATA!A:F,5,FALSE)</f>
        <v>1.3726988247862192E-2</v>
      </c>
      <c r="M1621" s="37">
        <f>VLOOKUP(D1621,DATA!A:F,6,FALSE)</f>
        <v>1285.5</v>
      </c>
      <c r="N1621" s="36">
        <f t="shared" si="126"/>
        <v>1.0282572638844256</v>
      </c>
      <c r="O1621" s="36">
        <f t="shared" si="127"/>
        <v>1.0283853128058533</v>
      </c>
      <c r="P1621" s="36">
        <f t="shared" si="128"/>
        <v>1.2804892142770363E-4</v>
      </c>
      <c r="Q1621" s="36">
        <f t="shared" si="129"/>
        <v>0</v>
      </c>
    </row>
    <row r="1622" spans="1:17" x14ac:dyDescent="0.3">
      <c r="A1622" s="29">
        <v>2344849</v>
      </c>
      <c r="B1622" s="1">
        <v>137</v>
      </c>
      <c r="C1622" s="1" t="s">
        <v>30</v>
      </c>
      <c r="D1622" s="1" t="s">
        <v>41</v>
      </c>
      <c r="E1622" s="1" t="s">
        <v>42</v>
      </c>
      <c r="F1622" s="47">
        <v>1071</v>
      </c>
      <c r="G1622" s="34">
        <v>927.21</v>
      </c>
      <c r="H1622" s="1" t="s">
        <v>216</v>
      </c>
      <c r="I1622" s="34">
        <v>9.0337999999999998E-3</v>
      </c>
      <c r="J1622" s="34">
        <v>440.05034999999998</v>
      </c>
      <c r="K1622" s="35" t="str">
        <f t="shared" si="125"/>
        <v>Strabrechtse Heide &amp; Beuven_H4010A</v>
      </c>
      <c r="L1622" s="36">
        <f>VLOOKUP(D1622,DATA!A:F,5,FALSE)</f>
        <v>1.3726988247862192E-2</v>
      </c>
      <c r="M1622" s="37">
        <f>VLOOKUP(D1622,DATA!A:F,6,FALSE)</f>
        <v>1285.5</v>
      </c>
      <c r="N1622" s="36">
        <f t="shared" si="126"/>
        <v>0.7258892674480657</v>
      </c>
      <c r="O1622" s="36">
        <f t="shared" si="127"/>
        <v>0.72597863475095659</v>
      </c>
      <c r="P1622" s="36">
        <f t="shared" si="128"/>
        <v>8.9367302890885902E-5</v>
      </c>
      <c r="Q1622" s="36">
        <f t="shared" si="129"/>
        <v>0</v>
      </c>
    </row>
    <row r="1623" spans="1:17" x14ac:dyDescent="0.3">
      <c r="A1623" s="29">
        <v>2344850</v>
      </c>
      <c r="B1623" s="1">
        <v>137</v>
      </c>
      <c r="C1623" s="1" t="s">
        <v>30</v>
      </c>
      <c r="D1623" s="1" t="s">
        <v>41</v>
      </c>
      <c r="E1623" s="1" t="s">
        <v>42</v>
      </c>
      <c r="F1623" s="47">
        <v>1071</v>
      </c>
      <c r="G1623" s="34">
        <v>926.44</v>
      </c>
      <c r="H1623" s="1" t="s">
        <v>216</v>
      </c>
      <c r="I1623" s="34">
        <v>8.8465000000000002E-3</v>
      </c>
      <c r="J1623" s="34">
        <v>191.36435</v>
      </c>
      <c r="K1623" s="35" t="str">
        <f t="shared" si="125"/>
        <v>Strabrechtse Heide &amp; Beuven_H4010A</v>
      </c>
      <c r="L1623" s="36">
        <f>VLOOKUP(D1623,DATA!A:F,5,FALSE)</f>
        <v>1.3726988247862192E-2</v>
      </c>
      <c r="M1623" s="37">
        <f>VLOOKUP(D1623,DATA!A:F,6,FALSE)</f>
        <v>1285.5</v>
      </c>
      <c r="N1623" s="36">
        <f t="shared" si="126"/>
        <v>0.71831200486447877</v>
      </c>
      <c r="O1623" s="36">
        <f t="shared" si="127"/>
        <v>0.71839861226660862</v>
      </c>
      <c r="P1623" s="36">
        <f t="shared" si="128"/>
        <v>8.6607402129845745E-5</v>
      </c>
      <c r="Q1623" s="36">
        <f t="shared" si="129"/>
        <v>0</v>
      </c>
    </row>
    <row r="1624" spans="1:17" x14ac:dyDescent="0.3">
      <c r="A1624" s="29">
        <v>2344850</v>
      </c>
      <c r="B1624" s="1">
        <v>137</v>
      </c>
      <c r="C1624" s="1" t="s">
        <v>30</v>
      </c>
      <c r="D1624" s="1" t="s">
        <v>43</v>
      </c>
      <c r="E1624" s="1" t="s">
        <v>44</v>
      </c>
      <c r="F1624" s="47">
        <v>1071</v>
      </c>
      <c r="G1624" s="34">
        <v>926.44</v>
      </c>
      <c r="H1624" s="1" t="s">
        <v>216</v>
      </c>
      <c r="I1624" s="34">
        <v>8.8465000000000002E-3</v>
      </c>
      <c r="J1624" s="34">
        <v>73.832070000000002</v>
      </c>
      <c r="K1624" s="35" t="str">
        <f t="shared" si="125"/>
        <v>Strabrechtse Heide &amp; Beuven_H7150</v>
      </c>
      <c r="L1624" s="36">
        <f>VLOOKUP(D1624,DATA!A:F,5,FALSE)</f>
        <v>1.3726988247862192E-2</v>
      </c>
      <c r="M1624" s="37">
        <f>VLOOKUP(D1624,DATA!A:F,6,FALSE)</f>
        <v>1285.5</v>
      </c>
      <c r="N1624" s="36">
        <f t="shared" si="126"/>
        <v>0.71831200486447877</v>
      </c>
      <c r="O1624" s="36">
        <f t="shared" si="127"/>
        <v>0.71839861226660862</v>
      </c>
      <c r="P1624" s="36">
        <f t="shared" si="128"/>
        <v>8.6607402129845745E-5</v>
      </c>
      <c r="Q1624" s="36">
        <f t="shared" si="129"/>
        <v>0</v>
      </c>
    </row>
    <row r="1625" spans="1:17" x14ac:dyDescent="0.3">
      <c r="A1625" s="29">
        <v>2344852</v>
      </c>
      <c r="B1625" s="1">
        <v>137</v>
      </c>
      <c r="C1625" s="1" t="s">
        <v>30</v>
      </c>
      <c r="D1625" s="1" t="s">
        <v>43</v>
      </c>
      <c r="E1625" s="1" t="s">
        <v>44</v>
      </c>
      <c r="F1625" s="47">
        <v>1071</v>
      </c>
      <c r="G1625" s="34">
        <v>934.2</v>
      </c>
      <c r="H1625" s="1" t="s">
        <v>216</v>
      </c>
      <c r="I1625" s="34">
        <v>8.9067999999999994E-3</v>
      </c>
      <c r="J1625" s="34">
        <v>115.44197</v>
      </c>
      <c r="K1625" s="35" t="str">
        <f t="shared" si="125"/>
        <v>Strabrechtse Heide &amp; Beuven_H7150</v>
      </c>
      <c r="L1625" s="36">
        <f>VLOOKUP(D1625,DATA!A:F,5,FALSE)</f>
        <v>1.3726988247862192E-2</v>
      </c>
      <c r="M1625" s="37">
        <f>VLOOKUP(D1625,DATA!A:F,6,FALSE)</f>
        <v>1285.5</v>
      </c>
      <c r="N1625" s="36">
        <f t="shared" si="126"/>
        <v>0.79840691101032102</v>
      </c>
      <c r="O1625" s="36">
        <f t="shared" si="127"/>
        <v>0.79850375351693859</v>
      </c>
      <c r="P1625" s="36">
        <f t="shared" si="128"/>
        <v>9.6842506617567103E-5</v>
      </c>
      <c r="Q1625" s="36">
        <f t="shared" si="129"/>
        <v>0</v>
      </c>
    </row>
    <row r="1626" spans="1:17" x14ac:dyDescent="0.3">
      <c r="A1626" s="29">
        <v>2344853</v>
      </c>
      <c r="B1626" s="1">
        <v>137</v>
      </c>
      <c r="C1626" s="1" t="s">
        <v>30</v>
      </c>
      <c r="D1626" s="1" t="s">
        <v>41</v>
      </c>
      <c r="E1626" s="1" t="s">
        <v>42</v>
      </c>
      <c r="F1626" s="47">
        <v>1071</v>
      </c>
      <c r="G1626" s="34">
        <v>916.07</v>
      </c>
      <c r="H1626" s="1" t="s">
        <v>216</v>
      </c>
      <c r="I1626" s="34">
        <v>8.7110999999999994E-3</v>
      </c>
      <c r="J1626" s="34">
        <v>1883.6334999999999</v>
      </c>
      <c r="K1626" s="35" t="str">
        <f t="shared" si="125"/>
        <v>Strabrechtse Heide &amp; Beuven_H4010A</v>
      </c>
      <c r="L1626" s="36">
        <f>VLOOKUP(D1626,DATA!A:F,5,FALSE)</f>
        <v>1.3726988247862192E-2</v>
      </c>
      <c r="M1626" s="37">
        <f>VLOOKUP(D1626,DATA!A:F,6,FALSE)</f>
        <v>1285.5</v>
      </c>
      <c r="N1626" s="36">
        <f t="shared" si="126"/>
        <v>0.62359971141068571</v>
      </c>
      <c r="O1626" s="36">
        <f t="shared" si="127"/>
        <v>0.62367381906554153</v>
      </c>
      <c r="P1626" s="36">
        <f t="shared" si="128"/>
        <v>7.4107654855826155E-5</v>
      </c>
      <c r="Q1626" s="36">
        <f t="shared" si="129"/>
        <v>0</v>
      </c>
    </row>
    <row r="1627" spans="1:17" x14ac:dyDescent="0.3">
      <c r="A1627" s="29">
        <v>2344855</v>
      </c>
      <c r="B1627" s="1">
        <v>137</v>
      </c>
      <c r="C1627" s="1" t="s">
        <v>30</v>
      </c>
      <c r="D1627" s="1" t="s">
        <v>41</v>
      </c>
      <c r="E1627" s="1" t="s">
        <v>42</v>
      </c>
      <c r="F1627" s="47">
        <v>1071</v>
      </c>
      <c r="G1627" s="34">
        <v>920.32</v>
      </c>
      <c r="H1627" s="1" t="s">
        <v>216</v>
      </c>
      <c r="I1627" s="34">
        <v>8.5673999999999993E-3</v>
      </c>
      <c r="J1627" s="34">
        <v>1965.9398000000001</v>
      </c>
      <c r="K1627" s="35" t="str">
        <f t="shared" si="125"/>
        <v>Strabrechtse Heide &amp; Beuven_H4010A</v>
      </c>
      <c r="L1627" s="36">
        <f>VLOOKUP(D1627,DATA!A:F,5,FALSE)</f>
        <v>1.3726988247862192E-2</v>
      </c>
      <c r="M1627" s="37">
        <f>VLOOKUP(D1627,DATA!A:F,6,FALSE)</f>
        <v>1285.5</v>
      </c>
      <c r="N1627" s="36">
        <f t="shared" si="126"/>
        <v>0.66081493069154129</v>
      </c>
      <c r="O1627" s="36">
        <f t="shared" si="127"/>
        <v>0.66089213649484591</v>
      </c>
      <c r="P1627" s="36">
        <f t="shared" si="128"/>
        <v>7.7205803304614129E-5</v>
      </c>
      <c r="Q1627" s="36">
        <f t="shared" si="129"/>
        <v>0</v>
      </c>
    </row>
    <row r="1628" spans="1:17" x14ac:dyDescent="0.3">
      <c r="A1628" s="29">
        <v>2344855</v>
      </c>
      <c r="B1628" s="1">
        <v>137</v>
      </c>
      <c r="C1628" s="1" t="s">
        <v>30</v>
      </c>
      <c r="D1628" s="1" t="s">
        <v>43</v>
      </c>
      <c r="E1628" s="1" t="s">
        <v>44</v>
      </c>
      <c r="F1628" s="47">
        <v>1071</v>
      </c>
      <c r="G1628" s="34">
        <v>920.32</v>
      </c>
      <c r="H1628" s="1" t="s">
        <v>216</v>
      </c>
      <c r="I1628" s="34">
        <v>8.5673999999999993E-3</v>
      </c>
      <c r="J1628" s="34">
        <v>2383.2876000000001</v>
      </c>
      <c r="K1628" s="35" t="str">
        <f t="shared" si="125"/>
        <v>Strabrechtse Heide &amp; Beuven_H7150</v>
      </c>
      <c r="L1628" s="36">
        <f>VLOOKUP(D1628,DATA!A:F,5,FALSE)</f>
        <v>1.3726988247862192E-2</v>
      </c>
      <c r="M1628" s="37">
        <f>VLOOKUP(D1628,DATA!A:F,6,FALSE)</f>
        <v>1285.5</v>
      </c>
      <c r="N1628" s="36">
        <f t="shared" si="126"/>
        <v>0.66081493069154129</v>
      </c>
      <c r="O1628" s="36">
        <f t="shared" si="127"/>
        <v>0.66089213649484591</v>
      </c>
      <c r="P1628" s="36">
        <f t="shared" si="128"/>
        <v>7.7205803304614129E-5</v>
      </c>
      <c r="Q1628" s="36">
        <f t="shared" si="129"/>
        <v>0</v>
      </c>
    </row>
    <row r="1629" spans="1:17" x14ac:dyDescent="0.3">
      <c r="A1629" s="29">
        <v>2344857</v>
      </c>
      <c r="B1629" s="1">
        <v>137</v>
      </c>
      <c r="C1629" s="1" t="s">
        <v>30</v>
      </c>
      <c r="D1629" s="1" t="s">
        <v>41</v>
      </c>
      <c r="E1629" s="1" t="s">
        <v>42</v>
      </c>
      <c r="F1629" s="47">
        <v>1071</v>
      </c>
      <c r="G1629" s="34">
        <v>885.35</v>
      </c>
      <c r="H1629" s="1" t="s">
        <v>216</v>
      </c>
      <c r="I1629" s="34">
        <v>7.7070999999999997E-3</v>
      </c>
      <c r="J1629" s="34">
        <v>171.66660999999999</v>
      </c>
      <c r="K1629" s="35" t="str">
        <f t="shared" si="125"/>
        <v>Strabrechtse Heide &amp; Beuven_H4010A</v>
      </c>
      <c r="L1629" s="36">
        <f>VLOOKUP(D1629,DATA!A:F,5,FALSE)</f>
        <v>1.3726988247862192E-2</v>
      </c>
      <c r="M1629" s="37">
        <f>VLOOKUP(D1629,DATA!A:F,6,FALSE)</f>
        <v>1285.5</v>
      </c>
      <c r="N1629" s="36">
        <f t="shared" si="126"/>
        <v>0.40992060179812728</v>
      </c>
      <c r="O1629" s="36">
        <f t="shared" si="127"/>
        <v>0.40996379395234761</v>
      </c>
      <c r="P1629" s="36">
        <f t="shared" si="128"/>
        <v>4.3192154220328405E-5</v>
      </c>
      <c r="Q1629" s="36">
        <f t="shared" si="129"/>
        <v>0</v>
      </c>
    </row>
    <row r="1630" spans="1:17" x14ac:dyDescent="0.3">
      <c r="A1630" s="29">
        <v>2344857</v>
      </c>
      <c r="B1630" s="1">
        <v>137</v>
      </c>
      <c r="C1630" s="1" t="s">
        <v>30</v>
      </c>
      <c r="D1630" s="1" t="s">
        <v>43</v>
      </c>
      <c r="E1630" s="1" t="s">
        <v>44</v>
      </c>
      <c r="F1630" s="47">
        <v>1071</v>
      </c>
      <c r="G1630" s="34">
        <v>885.35</v>
      </c>
      <c r="H1630" s="1" t="s">
        <v>216</v>
      </c>
      <c r="I1630" s="34">
        <v>7.7070999999999997E-3</v>
      </c>
      <c r="J1630" s="34">
        <v>5146.1986999999999</v>
      </c>
      <c r="K1630" s="35" t="str">
        <f t="shared" si="125"/>
        <v>Strabrechtse Heide &amp; Beuven_H7150</v>
      </c>
      <c r="L1630" s="36">
        <f>VLOOKUP(D1630,DATA!A:F,5,FALSE)</f>
        <v>1.3726988247862192E-2</v>
      </c>
      <c r="M1630" s="37">
        <f>VLOOKUP(D1630,DATA!A:F,6,FALSE)</f>
        <v>1285.5</v>
      </c>
      <c r="N1630" s="36">
        <f t="shared" si="126"/>
        <v>0.40992060179812728</v>
      </c>
      <c r="O1630" s="36">
        <f t="shared" si="127"/>
        <v>0.40996379395234761</v>
      </c>
      <c r="P1630" s="36">
        <f t="shared" si="128"/>
        <v>4.3192154220328405E-5</v>
      </c>
      <c r="Q1630" s="36">
        <f t="shared" si="129"/>
        <v>0</v>
      </c>
    </row>
    <row r="1631" spans="1:17" x14ac:dyDescent="0.3">
      <c r="A1631" s="29">
        <v>2344858</v>
      </c>
      <c r="B1631" s="1">
        <v>137</v>
      </c>
      <c r="C1631" s="1" t="s">
        <v>30</v>
      </c>
      <c r="D1631" s="1" t="s">
        <v>41</v>
      </c>
      <c r="E1631" s="1" t="s">
        <v>42</v>
      </c>
      <c r="F1631" s="47">
        <v>1071</v>
      </c>
      <c r="G1631" s="34">
        <v>927.02</v>
      </c>
      <c r="H1631" s="1" t="s">
        <v>216</v>
      </c>
      <c r="I1631" s="34">
        <v>8.3599E-3</v>
      </c>
      <c r="J1631" s="34">
        <v>1971.4976999999999</v>
      </c>
      <c r="K1631" s="35" t="str">
        <f t="shared" si="125"/>
        <v>Strabrechtse Heide &amp; Beuven_H4010A</v>
      </c>
      <c r="L1631" s="36">
        <f>VLOOKUP(D1631,DATA!A:F,5,FALSE)</f>
        <v>1.3726988247862192E-2</v>
      </c>
      <c r="M1631" s="37">
        <f>VLOOKUP(D1631,DATA!A:F,6,FALSE)</f>
        <v>1285.5</v>
      </c>
      <c r="N1631" s="36">
        <f t="shared" si="126"/>
        <v>0.72401221144450678</v>
      </c>
      <c r="O1631" s="36">
        <f t="shared" si="127"/>
        <v>0.72409469948953709</v>
      </c>
      <c r="P1631" s="36">
        <f t="shared" si="128"/>
        <v>8.2488045030304491E-5</v>
      </c>
      <c r="Q1631" s="36">
        <f t="shared" si="129"/>
        <v>0</v>
      </c>
    </row>
    <row r="1632" spans="1:17" x14ac:dyDescent="0.3">
      <c r="A1632" s="29">
        <v>2344858</v>
      </c>
      <c r="B1632" s="1">
        <v>137</v>
      </c>
      <c r="C1632" s="1" t="s">
        <v>30</v>
      </c>
      <c r="D1632" s="1" t="s">
        <v>43</v>
      </c>
      <c r="E1632" s="1" t="s">
        <v>44</v>
      </c>
      <c r="F1632" s="47">
        <v>1071</v>
      </c>
      <c r="G1632" s="34">
        <v>927.02</v>
      </c>
      <c r="H1632" s="1" t="s">
        <v>216</v>
      </c>
      <c r="I1632" s="34">
        <v>8.3599E-3</v>
      </c>
      <c r="J1632" s="34">
        <v>529.63103999999998</v>
      </c>
      <c r="K1632" s="35" t="str">
        <f t="shared" si="125"/>
        <v>Strabrechtse Heide &amp; Beuven_H7150</v>
      </c>
      <c r="L1632" s="36">
        <f>VLOOKUP(D1632,DATA!A:F,5,FALSE)</f>
        <v>1.3726988247862192E-2</v>
      </c>
      <c r="M1632" s="37">
        <f>VLOOKUP(D1632,DATA!A:F,6,FALSE)</f>
        <v>1285.5</v>
      </c>
      <c r="N1632" s="36">
        <f t="shared" si="126"/>
        <v>0.72401221144450678</v>
      </c>
      <c r="O1632" s="36">
        <f t="shared" si="127"/>
        <v>0.72409469948953709</v>
      </c>
      <c r="P1632" s="36">
        <f t="shared" si="128"/>
        <v>8.2488045030304491E-5</v>
      </c>
      <c r="Q1632" s="36">
        <f t="shared" si="129"/>
        <v>0</v>
      </c>
    </row>
    <row r="1633" spans="1:17" x14ac:dyDescent="0.3">
      <c r="A1633" s="29">
        <v>2344859</v>
      </c>
      <c r="B1633" s="1">
        <v>137</v>
      </c>
      <c r="C1633" s="1" t="s">
        <v>30</v>
      </c>
      <c r="D1633" s="1" t="s">
        <v>41</v>
      </c>
      <c r="E1633" s="1" t="s">
        <v>42</v>
      </c>
      <c r="F1633" s="47">
        <v>1071</v>
      </c>
      <c r="G1633" s="34">
        <v>921.89</v>
      </c>
      <c r="H1633" s="1" t="s">
        <v>216</v>
      </c>
      <c r="I1633" s="34">
        <v>8.3230999999999999E-3</v>
      </c>
      <c r="J1633" s="34">
        <v>90.442549999999997</v>
      </c>
      <c r="K1633" s="35" t="str">
        <f t="shared" si="125"/>
        <v>Strabrechtse Heide &amp; Beuven_H4010A</v>
      </c>
      <c r="L1633" s="36">
        <f>VLOOKUP(D1633,DATA!A:F,5,FALSE)</f>
        <v>1.3726988247862192E-2</v>
      </c>
      <c r="M1633" s="37">
        <f>VLOOKUP(D1633,DATA!A:F,6,FALSE)</f>
        <v>1285.5</v>
      </c>
      <c r="N1633" s="36">
        <f t="shared" si="126"/>
        <v>0.67511377913785009</v>
      </c>
      <c r="O1633" s="36">
        <f t="shared" si="127"/>
        <v>0.67519039521245772</v>
      </c>
      <c r="P1633" s="36">
        <f t="shared" si="128"/>
        <v>7.6616074607627205E-5</v>
      </c>
      <c r="Q1633" s="36">
        <f t="shared" si="129"/>
        <v>0</v>
      </c>
    </row>
    <row r="1634" spans="1:17" x14ac:dyDescent="0.3">
      <c r="A1634" s="29">
        <v>2344860</v>
      </c>
      <c r="B1634" s="1">
        <v>137</v>
      </c>
      <c r="C1634" s="1" t="s">
        <v>30</v>
      </c>
      <c r="D1634" s="1" t="s">
        <v>41</v>
      </c>
      <c r="E1634" s="1" t="s">
        <v>42</v>
      </c>
      <c r="F1634" s="47">
        <v>1071</v>
      </c>
      <c r="G1634" s="34">
        <v>921.88</v>
      </c>
      <c r="H1634" s="1" t="s">
        <v>216</v>
      </c>
      <c r="I1634" s="34">
        <v>8.2755999999999993E-3</v>
      </c>
      <c r="J1634" s="34">
        <v>3305.9438</v>
      </c>
      <c r="K1634" s="35" t="str">
        <f t="shared" si="125"/>
        <v>Strabrechtse Heide &amp; Beuven_H4010A</v>
      </c>
      <c r="L1634" s="36">
        <f>VLOOKUP(D1634,DATA!A:F,5,FALSE)</f>
        <v>1.3726988247862192E-2</v>
      </c>
      <c r="M1634" s="37">
        <f>VLOOKUP(D1634,DATA!A:F,6,FALSE)</f>
        <v>1285.5</v>
      </c>
      <c r="N1634" s="36">
        <f t="shared" si="126"/>
        <v>0.67502173822756706</v>
      </c>
      <c r="O1634" s="36">
        <f t="shared" si="127"/>
        <v>0.67509790671394421</v>
      </c>
      <c r="P1634" s="36">
        <f t="shared" si="128"/>
        <v>7.6168486377148348E-5</v>
      </c>
      <c r="Q1634" s="36">
        <f t="shared" si="129"/>
        <v>0</v>
      </c>
    </row>
    <row r="1635" spans="1:17" x14ac:dyDescent="0.3">
      <c r="A1635" s="29">
        <v>2344861</v>
      </c>
      <c r="B1635" s="1">
        <v>137</v>
      </c>
      <c r="C1635" s="1" t="s">
        <v>30</v>
      </c>
      <c r="D1635" s="1" t="s">
        <v>41</v>
      </c>
      <c r="E1635" s="1" t="s">
        <v>42</v>
      </c>
      <c r="F1635" s="47">
        <v>1071</v>
      </c>
      <c r="G1635" s="34">
        <v>927.72</v>
      </c>
      <c r="H1635" s="1" t="s">
        <v>216</v>
      </c>
      <c r="I1635" s="34">
        <v>8.2065000000000003E-3</v>
      </c>
      <c r="J1635" s="34">
        <v>309.91455414427998</v>
      </c>
      <c r="K1635" s="35" t="str">
        <f t="shared" si="125"/>
        <v>Strabrechtse Heide &amp; Beuven_H4010A</v>
      </c>
      <c r="L1635" s="36">
        <f>VLOOKUP(D1635,DATA!A:F,5,FALSE)</f>
        <v>1.3726988247862192E-2</v>
      </c>
      <c r="M1635" s="37">
        <f>VLOOKUP(D1635,DATA!A:F,6,FALSE)</f>
        <v>1285.5</v>
      </c>
      <c r="N1635" s="36">
        <f t="shared" si="126"/>
        <v>0.73095160098146572</v>
      </c>
      <c r="O1635" s="36">
        <f t="shared" si="127"/>
        <v>0.73103334572214251</v>
      </c>
      <c r="P1635" s="36">
        <f t="shared" si="128"/>
        <v>8.1744740676792382E-5</v>
      </c>
      <c r="Q1635" s="36">
        <f t="shared" si="129"/>
        <v>0</v>
      </c>
    </row>
    <row r="1636" spans="1:17" x14ac:dyDescent="0.3">
      <c r="A1636" s="29">
        <v>2344865</v>
      </c>
      <c r="B1636" s="1">
        <v>137</v>
      </c>
      <c r="C1636" s="1" t="s">
        <v>30</v>
      </c>
      <c r="D1636" s="1" t="s">
        <v>41</v>
      </c>
      <c r="E1636" s="1" t="s">
        <v>42</v>
      </c>
      <c r="F1636" s="47">
        <v>1071</v>
      </c>
      <c r="G1636" s="34">
        <v>924.46</v>
      </c>
      <c r="H1636" s="1" t="s">
        <v>216</v>
      </c>
      <c r="I1636" s="34">
        <v>7.796E-3</v>
      </c>
      <c r="J1636" s="34">
        <v>3610.1380931835201</v>
      </c>
      <c r="K1636" s="35" t="str">
        <f t="shared" si="125"/>
        <v>Strabrechtse Heide &amp; Beuven_H4010A</v>
      </c>
      <c r="L1636" s="36">
        <f>VLOOKUP(D1636,DATA!A:F,5,FALSE)</f>
        <v>1.3726988247862192E-2</v>
      </c>
      <c r="M1636" s="37">
        <f>VLOOKUP(D1636,DATA!A:F,6,FALSE)</f>
        <v>1285.5</v>
      </c>
      <c r="N1636" s="36">
        <f t="shared" si="126"/>
        <v>0.69918628404795191</v>
      </c>
      <c r="O1636" s="36">
        <f t="shared" si="127"/>
        <v>0.69926058865009821</v>
      </c>
      <c r="P1636" s="36">
        <f t="shared" si="128"/>
        <v>7.4304602146302301E-5</v>
      </c>
      <c r="Q1636" s="36">
        <f t="shared" si="129"/>
        <v>0</v>
      </c>
    </row>
    <row r="1637" spans="1:17" x14ac:dyDescent="0.3">
      <c r="A1637" s="29">
        <v>2344870</v>
      </c>
      <c r="B1637" s="1">
        <v>137</v>
      </c>
      <c r="C1637" s="1" t="s">
        <v>30</v>
      </c>
      <c r="D1637" s="1" t="s">
        <v>41</v>
      </c>
      <c r="E1637" s="1" t="s">
        <v>42</v>
      </c>
      <c r="F1637" s="47">
        <v>1071</v>
      </c>
      <c r="G1637" s="34">
        <v>973.42</v>
      </c>
      <c r="H1637" s="1" t="s">
        <v>216</v>
      </c>
      <c r="I1637" s="34">
        <v>7.6705000000000002E-3</v>
      </c>
      <c r="J1637" s="34">
        <v>2065.2469999999998</v>
      </c>
      <c r="K1637" s="35" t="str">
        <f t="shared" si="125"/>
        <v>Strabrechtse Heide &amp; Beuven_H4010A</v>
      </c>
      <c r="L1637" s="36">
        <f>VLOOKUP(D1637,DATA!A:F,5,FALSE)</f>
        <v>1.3726988247862192E-2</v>
      </c>
      <c r="M1637" s="37">
        <f>VLOOKUP(D1637,DATA!A:F,6,FALSE)</f>
        <v>1285.5</v>
      </c>
      <c r="N1637" s="36">
        <f t="shared" si="126"/>
        <v>1.3600988277343355</v>
      </c>
      <c r="O1637" s="36">
        <f t="shared" si="127"/>
        <v>1.3602400958893295</v>
      </c>
      <c r="P1637" s="36">
        <f t="shared" si="128"/>
        <v>1.412681549939343E-4</v>
      </c>
      <c r="Q1637" s="36">
        <f t="shared" si="129"/>
        <v>0</v>
      </c>
    </row>
    <row r="1638" spans="1:17" x14ac:dyDescent="0.3">
      <c r="A1638" s="29">
        <v>2344870</v>
      </c>
      <c r="B1638" s="1">
        <v>137</v>
      </c>
      <c r="C1638" s="1" t="s">
        <v>30</v>
      </c>
      <c r="D1638" s="1" t="s">
        <v>31</v>
      </c>
      <c r="E1638" s="1" t="s">
        <v>32</v>
      </c>
      <c r="F1638" s="47">
        <v>1786</v>
      </c>
      <c r="G1638" s="34">
        <v>973.42</v>
      </c>
      <c r="H1638" s="1" t="s">
        <v>216</v>
      </c>
      <c r="I1638" s="34">
        <v>7.6705000000000002E-3</v>
      </c>
      <c r="J1638" s="34">
        <v>139.70201</v>
      </c>
      <c r="K1638" s="35" t="str">
        <f t="shared" si="125"/>
        <v>Strabrechtse Heide &amp; Beuven_Lg03</v>
      </c>
      <c r="L1638" s="36">
        <f>VLOOKUP(D1638,DATA!A:F,5,FALSE)</f>
        <v>6.9280917156857415E-3</v>
      </c>
      <c r="M1638" s="37">
        <f>VLOOKUP(D1638,DATA!A:F,6,FALSE)</f>
        <v>2211</v>
      </c>
      <c r="N1638" s="36">
        <f t="shared" si="126"/>
        <v>1.8890682192392309E-2</v>
      </c>
      <c r="O1638" s="36">
        <f t="shared" si="127"/>
        <v>1.8891685916674332E-2</v>
      </c>
      <c r="P1638" s="36">
        <f t="shared" si="128"/>
        <v>1.0037242820226666E-6</v>
      </c>
      <c r="Q1638" s="36">
        <f t="shared" si="129"/>
        <v>0</v>
      </c>
    </row>
    <row r="1639" spans="1:17" x14ac:dyDescent="0.3">
      <c r="A1639" s="29">
        <v>2344871</v>
      </c>
      <c r="B1639" s="1">
        <v>137</v>
      </c>
      <c r="C1639" s="1" t="s">
        <v>30</v>
      </c>
      <c r="D1639" s="1" t="s">
        <v>41</v>
      </c>
      <c r="E1639" s="1" t="s">
        <v>42</v>
      </c>
      <c r="F1639" s="47">
        <v>1071</v>
      </c>
      <c r="G1639" s="34">
        <v>949.36</v>
      </c>
      <c r="H1639" s="1" t="s">
        <v>216</v>
      </c>
      <c r="I1639" s="34">
        <v>7.4706E-3</v>
      </c>
      <c r="J1639" s="34">
        <v>4323.3204999999998</v>
      </c>
      <c r="K1639" s="35" t="str">
        <f t="shared" si="125"/>
        <v>Strabrechtse Heide &amp; Beuven_H4010A</v>
      </c>
      <c r="L1639" s="36">
        <f>VLOOKUP(D1639,DATA!A:F,5,FALSE)</f>
        <v>1.3726988247862192E-2</v>
      </c>
      <c r="M1639" s="37">
        <f>VLOOKUP(D1639,DATA!A:F,6,FALSE)</f>
        <v>1285.5</v>
      </c>
      <c r="N1639" s="36">
        <f t="shared" si="126"/>
        <v>0.98129606213773346</v>
      </c>
      <c r="O1639" s="36">
        <f t="shared" si="127"/>
        <v>0.98139571043228535</v>
      </c>
      <c r="P1639" s="36">
        <f t="shared" si="128"/>
        <v>9.9648294551890615E-5</v>
      </c>
      <c r="Q1639" s="36">
        <f t="shared" si="129"/>
        <v>0</v>
      </c>
    </row>
    <row r="1640" spans="1:17" x14ac:dyDescent="0.3">
      <c r="A1640" s="29">
        <v>2344871</v>
      </c>
      <c r="B1640" s="1">
        <v>137</v>
      </c>
      <c r="C1640" s="1" t="s">
        <v>30</v>
      </c>
      <c r="D1640" s="1" t="s">
        <v>31</v>
      </c>
      <c r="E1640" s="1" t="s">
        <v>32</v>
      </c>
      <c r="F1640" s="47">
        <v>1786</v>
      </c>
      <c r="G1640" s="34">
        <v>949.36</v>
      </c>
      <c r="H1640" s="1" t="s">
        <v>216</v>
      </c>
      <c r="I1640" s="34">
        <v>7.4706E-3</v>
      </c>
      <c r="J1640" s="34">
        <v>167.46584769316999</v>
      </c>
      <c r="K1640" s="35" t="str">
        <f t="shared" si="125"/>
        <v>Strabrechtse Heide &amp; Beuven_Lg03</v>
      </c>
      <c r="L1640" s="36">
        <f>VLOOKUP(D1640,DATA!A:F,5,FALSE)</f>
        <v>6.9280917156857415E-3</v>
      </c>
      <c r="M1640" s="37">
        <f>VLOOKUP(D1640,DATA!A:F,6,FALSE)</f>
        <v>2211</v>
      </c>
      <c r="N1640" s="36">
        <f t="shared" si="126"/>
        <v>1.5990709748892593E-2</v>
      </c>
      <c r="O1640" s="36">
        <f t="shared" si="127"/>
        <v>1.5991537269152437E-2</v>
      </c>
      <c r="P1640" s="36">
        <f t="shared" si="128"/>
        <v>8.2752025984400568E-7</v>
      </c>
      <c r="Q1640" s="36">
        <f t="shared" si="129"/>
        <v>0</v>
      </c>
    </row>
    <row r="1641" spans="1:17" x14ac:dyDescent="0.3">
      <c r="A1641" s="29">
        <v>2344873</v>
      </c>
      <c r="B1641" s="1">
        <v>137</v>
      </c>
      <c r="C1641" s="1" t="s">
        <v>30</v>
      </c>
      <c r="D1641" s="1" t="s">
        <v>41</v>
      </c>
      <c r="E1641" s="1" t="s">
        <v>42</v>
      </c>
      <c r="F1641" s="47">
        <v>1071</v>
      </c>
      <c r="G1641" s="34">
        <v>961.86</v>
      </c>
      <c r="H1641" s="1" t="s">
        <v>216</v>
      </c>
      <c r="I1641" s="34">
        <v>6.9077000000000001E-3</v>
      </c>
      <c r="J1641" s="34">
        <v>2155.7655</v>
      </c>
      <c r="K1641" s="35" t="str">
        <f t="shared" si="125"/>
        <v>Strabrechtse Heide &amp; Beuven_H4010A</v>
      </c>
      <c r="L1641" s="36">
        <f>VLOOKUP(D1641,DATA!A:F,5,FALSE)</f>
        <v>1.3726988247862192E-2</v>
      </c>
      <c r="M1641" s="37">
        <f>VLOOKUP(D1641,DATA!A:F,6,FALSE)</f>
        <v>1285.5</v>
      </c>
      <c r="N1641" s="36">
        <f t="shared" si="126"/>
        <v>1.1628467603395694</v>
      </c>
      <c r="O1641" s="36">
        <f t="shared" si="127"/>
        <v>1.1629557465512299</v>
      </c>
      <c r="P1641" s="36">
        <f t="shared" si="128"/>
        <v>1.0898621166055555E-4</v>
      </c>
      <c r="Q1641" s="36">
        <f t="shared" si="129"/>
        <v>0</v>
      </c>
    </row>
    <row r="1642" spans="1:17" x14ac:dyDescent="0.3">
      <c r="A1642" s="29">
        <v>2346373</v>
      </c>
      <c r="B1642" s="1">
        <v>137</v>
      </c>
      <c r="C1642" s="1" t="s">
        <v>30</v>
      </c>
      <c r="D1642" s="1" t="s">
        <v>28</v>
      </c>
      <c r="E1642" s="1" t="s">
        <v>29</v>
      </c>
      <c r="F1642" s="47">
        <v>1786</v>
      </c>
      <c r="G1642" s="34">
        <v>1528.09</v>
      </c>
      <c r="H1642" s="1" t="s">
        <v>216</v>
      </c>
      <c r="I1642" s="34">
        <v>1.3743999999999999E-2</v>
      </c>
      <c r="J1642" s="34">
        <v>671.39859999999999</v>
      </c>
      <c r="K1642" s="35" t="str">
        <f t="shared" si="125"/>
        <v>Strabrechtse Heide &amp; Beuven_H91D0</v>
      </c>
      <c r="L1642" s="36">
        <f>VLOOKUP(D1642,DATA!A:F,5,FALSE)</f>
        <v>6.9280917156857415E-3</v>
      </c>
      <c r="M1642" s="37">
        <f>VLOOKUP(D1642,DATA!A:F,6,FALSE)</f>
        <v>2211</v>
      </c>
      <c r="N1642" s="36">
        <f t="shared" si="126"/>
        <v>0.87382982663989328</v>
      </c>
      <c r="O1642" s="36">
        <f t="shared" si="127"/>
        <v>0.87391230922844665</v>
      </c>
      <c r="P1642" s="36">
        <f t="shared" si="128"/>
        <v>8.2482588553367542E-5</v>
      </c>
      <c r="Q1642" s="36">
        <f t="shared" si="129"/>
        <v>0</v>
      </c>
    </row>
    <row r="1643" spans="1:17" x14ac:dyDescent="0.3">
      <c r="A1643" s="29">
        <v>2346373</v>
      </c>
      <c r="B1643" s="1">
        <v>137</v>
      </c>
      <c r="C1643" s="1" t="s">
        <v>30</v>
      </c>
      <c r="D1643" s="1" t="s">
        <v>22</v>
      </c>
      <c r="E1643" s="1" t="s">
        <v>23</v>
      </c>
      <c r="F1643" s="47">
        <v>1857</v>
      </c>
      <c r="G1643" s="34">
        <v>1528.09</v>
      </c>
      <c r="H1643" s="1" t="s">
        <v>216</v>
      </c>
      <c r="I1643" s="34">
        <v>1.3743999999999999E-2</v>
      </c>
      <c r="J1643" s="34">
        <v>3738.6664999999998</v>
      </c>
      <c r="K1643" s="35" t="str">
        <f t="shared" si="125"/>
        <v>Strabrechtse Heide &amp; Beuven_H91E0C</v>
      </c>
      <c r="L1643" s="36">
        <f>VLOOKUP(D1643,DATA!A:F,5,FALSE)</f>
        <v>6.9280917156857415E-3</v>
      </c>
      <c r="M1643" s="37">
        <f>VLOOKUP(D1643,DATA!A:F,6,FALSE)</f>
        <v>2282</v>
      </c>
      <c r="N1643" s="36">
        <f t="shared" si="126"/>
        <v>0.53613823741057498</v>
      </c>
      <c r="O1643" s="36">
        <f t="shared" si="127"/>
        <v>0.53618901701685528</v>
      </c>
      <c r="P1643" s="36">
        <f t="shared" si="128"/>
        <v>5.0779606280304534E-5</v>
      </c>
      <c r="Q1643" s="36">
        <f t="shared" si="129"/>
        <v>0</v>
      </c>
    </row>
    <row r="1644" spans="1:17" x14ac:dyDescent="0.3">
      <c r="A1644" s="29">
        <v>2346374</v>
      </c>
      <c r="B1644" s="1">
        <v>137</v>
      </c>
      <c r="C1644" s="1" t="s">
        <v>30</v>
      </c>
      <c r="D1644" s="1" t="s">
        <v>28</v>
      </c>
      <c r="E1644" s="1" t="s">
        <v>29</v>
      </c>
      <c r="F1644" s="47">
        <v>1786</v>
      </c>
      <c r="G1644" s="34">
        <v>1390.51</v>
      </c>
      <c r="H1644" s="1" t="s">
        <v>216</v>
      </c>
      <c r="I1644" s="34">
        <v>1.26836E-2</v>
      </c>
      <c r="J1644" s="34">
        <v>69.572339999999997</v>
      </c>
      <c r="K1644" s="35" t="str">
        <f t="shared" si="125"/>
        <v>Strabrechtse Heide &amp; Beuven_H91D0</v>
      </c>
      <c r="L1644" s="36">
        <f>VLOOKUP(D1644,DATA!A:F,5,FALSE)</f>
        <v>6.9280917156857415E-3</v>
      </c>
      <c r="M1644" s="37">
        <f>VLOOKUP(D1644,DATA!A:F,6,FALSE)</f>
        <v>2211</v>
      </c>
      <c r="N1644" s="36">
        <f t="shared" si="126"/>
        <v>0.33869594414961129</v>
      </c>
      <c r="O1644" s="36">
        <f t="shared" si="127"/>
        <v>0.33872560691791859</v>
      </c>
      <c r="P1644" s="36">
        <f t="shared" si="128"/>
        <v>2.9662768307292531E-5</v>
      </c>
      <c r="Q1644" s="36">
        <f t="shared" si="129"/>
        <v>0</v>
      </c>
    </row>
    <row r="1645" spans="1:17" x14ac:dyDescent="0.3">
      <c r="A1645" s="29">
        <v>2346377</v>
      </c>
      <c r="B1645" s="1">
        <v>137</v>
      </c>
      <c r="C1645" s="1" t="s">
        <v>30</v>
      </c>
      <c r="D1645" s="1" t="s">
        <v>41</v>
      </c>
      <c r="E1645" s="1" t="s">
        <v>42</v>
      </c>
      <c r="F1645" s="47">
        <v>1071</v>
      </c>
      <c r="G1645" s="34">
        <v>973.59</v>
      </c>
      <c r="H1645" s="1" t="s">
        <v>216</v>
      </c>
      <c r="I1645" s="34">
        <v>9.3947000000000006E-3</v>
      </c>
      <c r="J1645" s="34">
        <v>2534.8276000000001</v>
      </c>
      <c r="K1645" s="35" t="str">
        <f t="shared" si="125"/>
        <v>Strabrechtse Heide &amp; Beuven_H4010A</v>
      </c>
      <c r="L1645" s="36">
        <f>VLOOKUP(D1645,DATA!A:F,5,FALSE)</f>
        <v>1.3726988247862192E-2</v>
      </c>
      <c r="M1645" s="37">
        <f>VLOOKUP(D1645,DATA!A:F,6,FALSE)</f>
        <v>1285.5</v>
      </c>
      <c r="N1645" s="36">
        <f t="shared" si="126"/>
        <v>1.3632331259017239</v>
      </c>
      <c r="O1645" s="36">
        <f t="shared" si="127"/>
        <v>1.3634065439833432</v>
      </c>
      <c r="P1645" s="36">
        <f t="shared" si="128"/>
        <v>1.7341808161930317E-4</v>
      </c>
      <c r="Q1645" s="36">
        <f t="shared" si="129"/>
        <v>0</v>
      </c>
    </row>
    <row r="1646" spans="1:17" x14ac:dyDescent="0.3">
      <c r="A1646" s="29">
        <v>2346377</v>
      </c>
      <c r="B1646" s="1">
        <v>137</v>
      </c>
      <c r="C1646" s="1" t="s">
        <v>30</v>
      </c>
      <c r="D1646" s="1" t="s">
        <v>43</v>
      </c>
      <c r="E1646" s="1" t="s">
        <v>44</v>
      </c>
      <c r="F1646" s="47">
        <v>1071</v>
      </c>
      <c r="G1646" s="34">
        <v>973.59</v>
      </c>
      <c r="H1646" s="1" t="s">
        <v>216</v>
      </c>
      <c r="I1646" s="34">
        <v>9.3947000000000006E-3</v>
      </c>
      <c r="J1646" s="34">
        <v>126.80173000000001</v>
      </c>
      <c r="K1646" s="35" t="str">
        <f t="shared" si="125"/>
        <v>Strabrechtse Heide &amp; Beuven_H7150</v>
      </c>
      <c r="L1646" s="36">
        <f>VLOOKUP(D1646,DATA!A:F,5,FALSE)</f>
        <v>1.3726988247862192E-2</v>
      </c>
      <c r="M1646" s="37">
        <f>VLOOKUP(D1646,DATA!A:F,6,FALSE)</f>
        <v>1285.5</v>
      </c>
      <c r="N1646" s="36">
        <f t="shared" si="126"/>
        <v>1.3632331259017239</v>
      </c>
      <c r="O1646" s="36">
        <f t="shared" si="127"/>
        <v>1.3634065439833432</v>
      </c>
      <c r="P1646" s="36">
        <f t="shared" si="128"/>
        <v>1.7341808161930317E-4</v>
      </c>
      <c r="Q1646" s="36">
        <f t="shared" si="129"/>
        <v>0</v>
      </c>
    </row>
    <row r="1647" spans="1:17" x14ac:dyDescent="0.3">
      <c r="A1647" s="29">
        <v>2346378</v>
      </c>
      <c r="B1647" s="1">
        <v>137</v>
      </c>
      <c r="C1647" s="1" t="s">
        <v>30</v>
      </c>
      <c r="D1647" s="1" t="s">
        <v>41</v>
      </c>
      <c r="E1647" s="1" t="s">
        <v>42</v>
      </c>
      <c r="F1647" s="47">
        <v>1071</v>
      </c>
      <c r="G1647" s="34">
        <v>927.83</v>
      </c>
      <c r="H1647" s="1" t="s">
        <v>216</v>
      </c>
      <c r="I1647" s="34">
        <v>9.1027999999999994E-3</v>
      </c>
      <c r="J1647" s="34">
        <v>4963.7295000000004</v>
      </c>
      <c r="K1647" s="35" t="str">
        <f t="shared" si="125"/>
        <v>Strabrechtse Heide &amp; Beuven_H4010A</v>
      </c>
      <c r="L1647" s="36">
        <f>VLOOKUP(D1647,DATA!A:F,5,FALSE)</f>
        <v>1.3726988247862192E-2</v>
      </c>
      <c r="M1647" s="37">
        <f>VLOOKUP(D1647,DATA!A:F,6,FALSE)</f>
        <v>1285.5</v>
      </c>
      <c r="N1647" s="36">
        <f t="shared" si="126"/>
        <v>0.73204806291146707</v>
      </c>
      <c r="O1647" s="36">
        <f t="shared" si="127"/>
        <v>0.73213887123472343</v>
      </c>
      <c r="P1647" s="36">
        <f t="shared" si="128"/>
        <v>9.0808323256363899E-5</v>
      </c>
      <c r="Q1647" s="36">
        <f t="shared" si="129"/>
        <v>0</v>
      </c>
    </row>
    <row r="1648" spans="1:17" x14ac:dyDescent="0.3">
      <c r="A1648" s="29">
        <v>2346379</v>
      </c>
      <c r="B1648" s="1">
        <v>137</v>
      </c>
      <c r="C1648" s="1" t="s">
        <v>30</v>
      </c>
      <c r="D1648" s="1" t="s">
        <v>41</v>
      </c>
      <c r="E1648" s="1" t="s">
        <v>42</v>
      </c>
      <c r="F1648" s="47">
        <v>1071</v>
      </c>
      <c r="G1648" s="34">
        <v>933.33</v>
      </c>
      <c r="H1648" s="1" t="s">
        <v>216</v>
      </c>
      <c r="I1648" s="34">
        <v>9.0106000000000006E-3</v>
      </c>
      <c r="J1648" s="34">
        <v>1020.65796</v>
      </c>
      <c r="K1648" s="35" t="str">
        <f t="shared" si="125"/>
        <v>Strabrechtse Heide &amp; Beuven_H4010A</v>
      </c>
      <c r="L1648" s="36">
        <f>VLOOKUP(D1648,DATA!A:F,5,FALSE)</f>
        <v>1.3726988247862192E-2</v>
      </c>
      <c r="M1648" s="37">
        <f>VLOOKUP(D1648,DATA!A:F,6,FALSE)</f>
        <v>1285.5</v>
      </c>
      <c r="N1648" s="36">
        <f t="shared" si="126"/>
        <v>0.78900344588128157</v>
      </c>
      <c r="O1648" s="36">
        <f t="shared" si="127"/>
        <v>0.7891002723558852</v>
      </c>
      <c r="P1648" s="36">
        <f t="shared" si="128"/>
        <v>9.6826474603628476E-5</v>
      </c>
      <c r="Q1648" s="36">
        <f t="shared" si="129"/>
        <v>0</v>
      </c>
    </row>
    <row r="1649" spans="1:17" x14ac:dyDescent="0.3">
      <c r="A1649" s="29">
        <v>2346380</v>
      </c>
      <c r="B1649" s="1">
        <v>137</v>
      </c>
      <c r="C1649" s="1" t="s">
        <v>30</v>
      </c>
      <c r="D1649" s="1" t="s">
        <v>41</v>
      </c>
      <c r="E1649" s="1" t="s">
        <v>42</v>
      </c>
      <c r="F1649" s="47">
        <v>1071</v>
      </c>
      <c r="G1649" s="34">
        <v>926.65</v>
      </c>
      <c r="H1649" s="1" t="s">
        <v>216</v>
      </c>
      <c r="I1649" s="34">
        <v>8.8529000000000004E-3</v>
      </c>
      <c r="J1649" s="34">
        <v>1148.0540000000001</v>
      </c>
      <c r="K1649" s="35" t="str">
        <f t="shared" si="125"/>
        <v>Strabrechtse Heide &amp; Beuven_H4010A</v>
      </c>
      <c r="L1649" s="36">
        <f>VLOOKUP(D1649,DATA!A:F,5,FALSE)</f>
        <v>1.3726988247862192E-2</v>
      </c>
      <c r="M1649" s="37">
        <f>VLOOKUP(D1649,DATA!A:F,6,FALSE)</f>
        <v>1285.5</v>
      </c>
      <c r="N1649" s="36">
        <f t="shared" si="126"/>
        <v>0.7203707090230852</v>
      </c>
      <c r="O1649" s="36">
        <f t="shared" si="127"/>
        <v>0.72045762568157701</v>
      </c>
      <c r="P1649" s="36">
        <f t="shared" si="128"/>
        <v>8.6916658491809073E-5</v>
      </c>
      <c r="Q1649" s="36">
        <f t="shared" si="129"/>
        <v>0</v>
      </c>
    </row>
    <row r="1650" spans="1:17" x14ac:dyDescent="0.3">
      <c r="A1650" s="29">
        <v>2346380</v>
      </c>
      <c r="B1650" s="1">
        <v>137</v>
      </c>
      <c r="C1650" s="1" t="s">
        <v>30</v>
      </c>
      <c r="D1650" s="1" t="s">
        <v>43</v>
      </c>
      <c r="E1650" s="1" t="s">
        <v>44</v>
      </c>
      <c r="F1650" s="47">
        <v>1071</v>
      </c>
      <c r="G1650" s="34">
        <v>926.65</v>
      </c>
      <c r="H1650" s="1" t="s">
        <v>216</v>
      </c>
      <c r="I1650" s="34">
        <v>8.8529000000000004E-3</v>
      </c>
      <c r="J1650" s="34">
        <v>478.31261999999998</v>
      </c>
      <c r="K1650" s="35" t="str">
        <f t="shared" si="125"/>
        <v>Strabrechtse Heide &amp; Beuven_H7150</v>
      </c>
      <c r="L1650" s="36">
        <f>VLOOKUP(D1650,DATA!A:F,5,FALSE)</f>
        <v>1.3726988247862192E-2</v>
      </c>
      <c r="M1650" s="37">
        <f>VLOOKUP(D1650,DATA!A:F,6,FALSE)</f>
        <v>1285.5</v>
      </c>
      <c r="N1650" s="36">
        <f t="shared" si="126"/>
        <v>0.7203707090230852</v>
      </c>
      <c r="O1650" s="36">
        <f t="shared" si="127"/>
        <v>0.72045762568157701</v>
      </c>
      <c r="P1650" s="36">
        <f t="shared" si="128"/>
        <v>8.6916658491809073E-5</v>
      </c>
      <c r="Q1650" s="36">
        <f t="shared" si="129"/>
        <v>0</v>
      </c>
    </row>
    <row r="1651" spans="1:17" x14ac:dyDescent="0.3">
      <c r="A1651" s="29">
        <v>2346382</v>
      </c>
      <c r="B1651" s="1">
        <v>137</v>
      </c>
      <c r="C1651" s="1" t="s">
        <v>30</v>
      </c>
      <c r="D1651" s="1" t="s">
        <v>41</v>
      </c>
      <c r="E1651" s="1" t="s">
        <v>42</v>
      </c>
      <c r="F1651" s="47">
        <v>1071</v>
      </c>
      <c r="G1651" s="34">
        <v>917.28</v>
      </c>
      <c r="H1651" s="1" t="s">
        <v>216</v>
      </c>
      <c r="I1651" s="34">
        <v>8.7667999999999999E-3</v>
      </c>
      <c r="J1651" s="34">
        <v>485.32139999999998</v>
      </c>
      <c r="K1651" s="35" t="str">
        <f t="shared" si="125"/>
        <v>Strabrechtse Heide &amp; Beuven_H4010A</v>
      </c>
      <c r="L1651" s="36">
        <f>VLOOKUP(D1651,DATA!A:F,5,FALSE)</f>
        <v>1.3726988247862192E-2</v>
      </c>
      <c r="M1651" s="37">
        <f>VLOOKUP(D1651,DATA!A:F,6,FALSE)</f>
        <v>1285.5</v>
      </c>
      <c r="N1651" s="36">
        <f t="shared" si="126"/>
        <v>0.63397777137145728</v>
      </c>
      <c r="O1651" s="36">
        <f t="shared" si="127"/>
        <v>0.63405358618952978</v>
      </c>
      <c r="P1651" s="36">
        <f t="shared" si="128"/>
        <v>7.5814818072506007E-5</v>
      </c>
      <c r="Q1651" s="36">
        <f t="shared" si="129"/>
        <v>0</v>
      </c>
    </row>
    <row r="1652" spans="1:17" x14ac:dyDescent="0.3">
      <c r="A1652" s="29">
        <v>2346382</v>
      </c>
      <c r="B1652" s="1">
        <v>137</v>
      </c>
      <c r="C1652" s="1" t="s">
        <v>30</v>
      </c>
      <c r="D1652" s="1" t="s">
        <v>43</v>
      </c>
      <c r="E1652" s="1" t="s">
        <v>44</v>
      </c>
      <c r="F1652" s="47">
        <v>1071</v>
      </c>
      <c r="G1652" s="34">
        <v>917.28</v>
      </c>
      <c r="H1652" s="1" t="s">
        <v>216</v>
      </c>
      <c r="I1652" s="34">
        <v>8.7667999999999999E-3</v>
      </c>
      <c r="J1652" s="34">
        <v>437.55025999999998</v>
      </c>
      <c r="K1652" s="35" t="str">
        <f t="shared" si="125"/>
        <v>Strabrechtse Heide &amp; Beuven_H7150</v>
      </c>
      <c r="L1652" s="36">
        <f>VLOOKUP(D1652,DATA!A:F,5,FALSE)</f>
        <v>1.3726988247862192E-2</v>
      </c>
      <c r="M1652" s="37">
        <f>VLOOKUP(D1652,DATA!A:F,6,FALSE)</f>
        <v>1285.5</v>
      </c>
      <c r="N1652" s="36">
        <f t="shared" si="126"/>
        <v>0.63397777137145728</v>
      </c>
      <c r="O1652" s="36">
        <f t="shared" si="127"/>
        <v>0.63405358618952978</v>
      </c>
      <c r="P1652" s="36">
        <f t="shared" si="128"/>
        <v>7.5814818072506007E-5</v>
      </c>
      <c r="Q1652" s="36">
        <f t="shared" si="129"/>
        <v>0</v>
      </c>
    </row>
    <row r="1653" spans="1:17" x14ac:dyDescent="0.3">
      <c r="A1653" s="29">
        <v>2346383</v>
      </c>
      <c r="B1653" s="1">
        <v>137</v>
      </c>
      <c r="C1653" s="1" t="s">
        <v>30</v>
      </c>
      <c r="D1653" s="1" t="s">
        <v>41</v>
      </c>
      <c r="E1653" s="1" t="s">
        <v>42</v>
      </c>
      <c r="F1653" s="47">
        <v>1071</v>
      </c>
      <c r="G1653" s="34">
        <v>916.17</v>
      </c>
      <c r="H1653" s="1" t="s">
        <v>216</v>
      </c>
      <c r="I1653" s="34">
        <v>8.6678999999999992E-3</v>
      </c>
      <c r="J1653" s="34">
        <v>6875.8842999999997</v>
      </c>
      <c r="K1653" s="35" t="str">
        <f t="shared" si="125"/>
        <v>Strabrechtse Heide &amp; Beuven_H4010A</v>
      </c>
      <c r="L1653" s="36">
        <f>VLOOKUP(D1653,DATA!A:F,5,FALSE)</f>
        <v>1.3726988247862192E-2</v>
      </c>
      <c r="M1653" s="37">
        <f>VLOOKUP(D1653,DATA!A:F,6,FALSE)</f>
        <v>1285.5</v>
      </c>
      <c r="N1653" s="36">
        <f t="shared" si="126"/>
        <v>0.62445096473385409</v>
      </c>
      <c r="O1653" s="36">
        <f t="shared" si="127"/>
        <v>0.62452480488054452</v>
      </c>
      <c r="P1653" s="36">
        <f t="shared" si="128"/>
        <v>7.3840146690429265E-5</v>
      </c>
      <c r="Q1653" s="36">
        <f t="shared" si="129"/>
        <v>0</v>
      </c>
    </row>
    <row r="1654" spans="1:17" x14ac:dyDescent="0.3">
      <c r="A1654" s="29">
        <v>2346384</v>
      </c>
      <c r="B1654" s="1">
        <v>137</v>
      </c>
      <c r="C1654" s="1" t="s">
        <v>30</v>
      </c>
      <c r="D1654" s="1" t="s">
        <v>41</v>
      </c>
      <c r="E1654" s="1" t="s">
        <v>42</v>
      </c>
      <c r="F1654" s="47">
        <v>1071</v>
      </c>
      <c r="G1654" s="34">
        <v>919.4</v>
      </c>
      <c r="H1654" s="1" t="s">
        <v>216</v>
      </c>
      <c r="I1654" s="34">
        <v>8.6152999999999993E-3</v>
      </c>
      <c r="J1654" s="34">
        <v>978.86945000000003</v>
      </c>
      <c r="K1654" s="35" t="str">
        <f t="shared" si="125"/>
        <v>Strabrechtse Heide &amp; Beuven_H4010A</v>
      </c>
      <c r="L1654" s="36">
        <f>VLOOKUP(D1654,DATA!A:F,5,FALSE)</f>
        <v>1.3726988247862192E-2</v>
      </c>
      <c r="M1654" s="37">
        <f>VLOOKUP(D1654,DATA!A:F,6,FALSE)</f>
        <v>1285.5</v>
      </c>
      <c r="N1654" s="36">
        <f t="shared" si="126"/>
        <v>0.65257620360804558</v>
      </c>
      <c r="O1654" s="36">
        <f t="shared" si="127"/>
        <v>0.65265287950322814</v>
      </c>
      <c r="P1654" s="36">
        <f t="shared" si="128"/>
        <v>7.6675895182565235E-5</v>
      </c>
      <c r="Q1654" s="36">
        <f t="shared" si="129"/>
        <v>0</v>
      </c>
    </row>
    <row r="1655" spans="1:17" x14ac:dyDescent="0.3">
      <c r="A1655" s="29">
        <v>2346385</v>
      </c>
      <c r="B1655" s="1">
        <v>137</v>
      </c>
      <c r="C1655" s="1" t="s">
        <v>30</v>
      </c>
      <c r="D1655" s="1" t="s">
        <v>41</v>
      </c>
      <c r="E1655" s="1" t="s">
        <v>42</v>
      </c>
      <c r="F1655" s="47">
        <v>1071</v>
      </c>
      <c r="G1655" s="34">
        <v>930.35</v>
      </c>
      <c r="H1655" s="1" t="s">
        <v>216</v>
      </c>
      <c r="I1655" s="34">
        <v>8.5091999999999998E-3</v>
      </c>
      <c r="J1655" s="34">
        <v>477.78609999999998</v>
      </c>
      <c r="K1655" s="35" t="str">
        <f t="shared" si="125"/>
        <v>Strabrechtse Heide &amp; Beuven_H4010A</v>
      </c>
      <c r="L1655" s="36">
        <f>VLOOKUP(D1655,DATA!A:F,5,FALSE)</f>
        <v>1.3726988247862192E-2</v>
      </c>
      <c r="M1655" s="37">
        <f>VLOOKUP(D1655,DATA!A:F,6,FALSE)</f>
        <v>1285.5</v>
      </c>
      <c r="N1655" s="36">
        <f t="shared" si="126"/>
        <v>0.75761894953132536</v>
      </c>
      <c r="O1655" s="36">
        <f t="shared" si="127"/>
        <v>0.75770677833704736</v>
      </c>
      <c r="P1655" s="36">
        <f t="shared" si="128"/>
        <v>8.7828805722001135E-5</v>
      </c>
      <c r="Q1655" s="36">
        <f t="shared" si="129"/>
        <v>0</v>
      </c>
    </row>
    <row r="1656" spans="1:17" x14ac:dyDescent="0.3">
      <c r="A1656" s="29">
        <v>2346386</v>
      </c>
      <c r="B1656" s="1">
        <v>137</v>
      </c>
      <c r="C1656" s="1" t="s">
        <v>30</v>
      </c>
      <c r="D1656" s="1" t="s">
        <v>41</v>
      </c>
      <c r="E1656" s="1" t="s">
        <v>42</v>
      </c>
      <c r="F1656" s="47">
        <v>1071</v>
      </c>
      <c r="G1656" s="34">
        <v>898.08</v>
      </c>
      <c r="H1656" s="1" t="s">
        <v>216</v>
      </c>
      <c r="I1656" s="34">
        <v>7.8837999999999998E-3</v>
      </c>
      <c r="J1656" s="34">
        <v>2956.1437999999998</v>
      </c>
      <c r="K1656" s="35" t="str">
        <f t="shared" si="125"/>
        <v>Strabrechtse Heide &amp; Beuven_H4010A</v>
      </c>
      <c r="L1656" s="36">
        <f>VLOOKUP(D1656,DATA!A:F,5,FALSE)</f>
        <v>1.3726988247862192E-2</v>
      </c>
      <c r="M1656" s="37">
        <f>VLOOKUP(D1656,DATA!A:F,6,FALSE)</f>
        <v>1285.5</v>
      </c>
      <c r="N1656" s="36">
        <f t="shared" si="126"/>
        <v>0.48780983274108708</v>
      </c>
      <c r="O1656" s="36">
        <f t="shared" si="127"/>
        <v>0.48786236922043691</v>
      </c>
      <c r="P1656" s="36">
        <f t="shared" si="128"/>
        <v>5.2536479349829523E-5</v>
      </c>
      <c r="Q1656" s="36">
        <f t="shared" si="129"/>
        <v>0</v>
      </c>
    </row>
    <row r="1657" spans="1:17" x14ac:dyDescent="0.3">
      <c r="A1657" s="29">
        <v>2346386</v>
      </c>
      <c r="B1657" s="1">
        <v>137</v>
      </c>
      <c r="C1657" s="1" t="s">
        <v>30</v>
      </c>
      <c r="D1657" s="1" t="s">
        <v>43</v>
      </c>
      <c r="E1657" s="1" t="s">
        <v>44</v>
      </c>
      <c r="F1657" s="47">
        <v>1071</v>
      </c>
      <c r="G1657" s="34">
        <v>898.08</v>
      </c>
      <c r="H1657" s="1" t="s">
        <v>216</v>
      </c>
      <c r="I1657" s="34">
        <v>7.8837999999999998E-3</v>
      </c>
      <c r="J1657" s="34">
        <v>354.97390000000001</v>
      </c>
      <c r="K1657" s="35" t="str">
        <f t="shared" si="125"/>
        <v>Strabrechtse Heide &amp; Beuven_H7150</v>
      </c>
      <c r="L1657" s="36">
        <f>VLOOKUP(D1657,DATA!A:F,5,FALSE)</f>
        <v>1.3726988247862192E-2</v>
      </c>
      <c r="M1657" s="37">
        <f>VLOOKUP(D1657,DATA!A:F,6,FALSE)</f>
        <v>1285.5</v>
      </c>
      <c r="N1657" s="36">
        <f t="shared" si="126"/>
        <v>0.48780983274108708</v>
      </c>
      <c r="O1657" s="36">
        <f t="shared" si="127"/>
        <v>0.48786236922043691</v>
      </c>
      <c r="P1657" s="36">
        <f t="shared" si="128"/>
        <v>5.2536479349829523E-5</v>
      </c>
      <c r="Q1657" s="36">
        <f t="shared" si="129"/>
        <v>0</v>
      </c>
    </row>
    <row r="1658" spans="1:17" x14ac:dyDescent="0.3">
      <c r="A1658" s="29">
        <v>2346387</v>
      </c>
      <c r="B1658" s="1">
        <v>137</v>
      </c>
      <c r="C1658" s="1" t="s">
        <v>30</v>
      </c>
      <c r="D1658" s="1" t="s">
        <v>41</v>
      </c>
      <c r="E1658" s="1" t="s">
        <v>42</v>
      </c>
      <c r="F1658" s="47">
        <v>1071</v>
      </c>
      <c r="G1658" s="34">
        <v>915.22</v>
      </c>
      <c r="H1658" s="1" t="s">
        <v>216</v>
      </c>
      <c r="I1658" s="34">
        <v>8.3012999999999993E-3</v>
      </c>
      <c r="J1658" s="34">
        <v>4602.7349999999997</v>
      </c>
      <c r="K1658" s="35" t="str">
        <f t="shared" si="125"/>
        <v>Strabrechtse Heide &amp; Beuven_H4010A</v>
      </c>
      <c r="L1658" s="36">
        <f>VLOOKUP(D1658,DATA!A:F,5,FALSE)</f>
        <v>1.3726988247862192E-2</v>
      </c>
      <c r="M1658" s="37">
        <f>VLOOKUP(D1658,DATA!A:F,6,FALSE)</f>
        <v>1285.5</v>
      </c>
      <c r="N1658" s="36">
        <f t="shared" si="126"/>
        <v>0.61641046160700985</v>
      </c>
      <c r="O1658" s="36">
        <f t="shared" si="127"/>
        <v>0.61648027367289193</v>
      </c>
      <c r="P1658" s="36">
        <f t="shared" si="128"/>
        <v>6.9812065882079999E-5</v>
      </c>
      <c r="Q1658" s="36">
        <f t="shared" si="129"/>
        <v>0</v>
      </c>
    </row>
    <row r="1659" spans="1:17" x14ac:dyDescent="0.3">
      <c r="A1659" s="29">
        <v>2346387</v>
      </c>
      <c r="B1659" s="1">
        <v>137</v>
      </c>
      <c r="C1659" s="1" t="s">
        <v>30</v>
      </c>
      <c r="D1659" s="1" t="s">
        <v>43</v>
      </c>
      <c r="E1659" s="1" t="s">
        <v>44</v>
      </c>
      <c r="F1659" s="47">
        <v>1071</v>
      </c>
      <c r="G1659" s="34">
        <v>915.22</v>
      </c>
      <c r="H1659" s="1" t="s">
        <v>216</v>
      </c>
      <c r="I1659" s="34">
        <v>8.3012999999999993E-3</v>
      </c>
      <c r="J1659" s="34">
        <v>3282.6008000000002</v>
      </c>
      <c r="K1659" s="35" t="str">
        <f t="shared" si="125"/>
        <v>Strabrechtse Heide &amp; Beuven_H7150</v>
      </c>
      <c r="L1659" s="36">
        <f>VLOOKUP(D1659,DATA!A:F,5,FALSE)</f>
        <v>1.3726988247862192E-2</v>
      </c>
      <c r="M1659" s="37">
        <f>VLOOKUP(D1659,DATA!A:F,6,FALSE)</f>
        <v>1285.5</v>
      </c>
      <c r="N1659" s="36">
        <f t="shared" si="126"/>
        <v>0.61641046160700985</v>
      </c>
      <c r="O1659" s="36">
        <f t="shared" si="127"/>
        <v>0.61648027367289193</v>
      </c>
      <c r="P1659" s="36">
        <f t="shared" si="128"/>
        <v>6.9812065882079999E-5</v>
      </c>
      <c r="Q1659" s="36">
        <f t="shared" si="129"/>
        <v>0</v>
      </c>
    </row>
    <row r="1660" spans="1:17" x14ac:dyDescent="0.3">
      <c r="A1660" s="29">
        <v>2346388</v>
      </c>
      <c r="B1660" s="1">
        <v>137</v>
      </c>
      <c r="C1660" s="1" t="s">
        <v>30</v>
      </c>
      <c r="D1660" s="1" t="s">
        <v>41</v>
      </c>
      <c r="E1660" s="1" t="s">
        <v>42</v>
      </c>
      <c r="F1660" s="47">
        <v>1071</v>
      </c>
      <c r="G1660" s="34">
        <v>921.67</v>
      </c>
      <c r="H1660" s="1" t="s">
        <v>216</v>
      </c>
      <c r="I1660" s="34">
        <v>8.3552000000000001E-3</v>
      </c>
      <c r="J1660" s="34">
        <v>6.9246449999999999</v>
      </c>
      <c r="K1660" s="35" t="str">
        <f t="shared" si="125"/>
        <v>Strabrechtse Heide &amp; Beuven_H4010A</v>
      </c>
      <c r="L1660" s="36">
        <f>VLOOKUP(D1660,DATA!A:F,5,FALSE)</f>
        <v>1.3726988247862192E-2</v>
      </c>
      <c r="M1660" s="37">
        <f>VLOOKUP(D1660,DATA!A:F,6,FALSE)</f>
        <v>1285.5</v>
      </c>
      <c r="N1660" s="36">
        <f t="shared" si="126"/>
        <v>0.67309175551018141</v>
      </c>
      <c r="O1660" s="36">
        <f t="shared" si="127"/>
        <v>0.67316843829394191</v>
      </c>
      <c r="P1660" s="36">
        <f t="shared" si="128"/>
        <v>7.6682783760495532E-5</v>
      </c>
      <c r="Q1660" s="36">
        <f t="shared" si="129"/>
        <v>0</v>
      </c>
    </row>
    <row r="1661" spans="1:17" x14ac:dyDescent="0.3">
      <c r="A1661" s="29">
        <v>2346389</v>
      </c>
      <c r="B1661" s="1">
        <v>137</v>
      </c>
      <c r="C1661" s="1" t="s">
        <v>30</v>
      </c>
      <c r="D1661" s="1" t="s">
        <v>41</v>
      </c>
      <c r="E1661" s="1" t="s">
        <v>42</v>
      </c>
      <c r="F1661" s="47">
        <v>1071</v>
      </c>
      <c r="G1661" s="34">
        <v>924.51</v>
      </c>
      <c r="H1661" s="1" t="s">
        <v>216</v>
      </c>
      <c r="I1661" s="34">
        <v>8.3467999999999997E-3</v>
      </c>
      <c r="J1661" s="34">
        <v>372.40841999999998</v>
      </c>
      <c r="K1661" s="35" t="str">
        <f t="shared" si="125"/>
        <v>Strabrechtse Heide &amp; Beuven_H4010A</v>
      </c>
      <c r="L1661" s="36">
        <f>VLOOKUP(D1661,DATA!A:F,5,FALSE)</f>
        <v>1.3726988247862192E-2</v>
      </c>
      <c r="M1661" s="37">
        <f>VLOOKUP(D1661,DATA!A:F,6,FALSE)</f>
        <v>1285.5</v>
      </c>
      <c r="N1661" s="36">
        <f t="shared" si="126"/>
        <v>0.6996629761277765</v>
      </c>
      <c r="O1661" s="36">
        <f t="shared" si="127"/>
        <v>0.69974258462335914</v>
      </c>
      <c r="P1661" s="36">
        <f t="shared" si="128"/>
        <v>7.9608495582639272E-5</v>
      </c>
      <c r="Q1661" s="36">
        <f t="shared" si="129"/>
        <v>0</v>
      </c>
    </row>
    <row r="1662" spans="1:17" x14ac:dyDescent="0.3">
      <c r="A1662" s="29">
        <v>2346390</v>
      </c>
      <c r="B1662" s="1">
        <v>137</v>
      </c>
      <c r="C1662" s="1" t="s">
        <v>30</v>
      </c>
      <c r="D1662" s="1" t="s">
        <v>41</v>
      </c>
      <c r="E1662" s="1" t="s">
        <v>42</v>
      </c>
      <c r="F1662" s="47">
        <v>1071</v>
      </c>
      <c r="G1662" s="34">
        <v>943.2</v>
      </c>
      <c r="H1662" s="1" t="s">
        <v>216</v>
      </c>
      <c r="I1662" s="34">
        <v>8.4013999999999998E-3</v>
      </c>
      <c r="J1662" s="34">
        <v>3462.6016</v>
      </c>
      <c r="K1662" s="35" t="str">
        <f t="shared" si="125"/>
        <v>Strabrechtse Heide &amp; Beuven_H4010A</v>
      </c>
      <c r="L1662" s="36">
        <f>VLOOKUP(D1662,DATA!A:F,5,FALSE)</f>
        <v>1.3726988247862192E-2</v>
      </c>
      <c r="M1662" s="37">
        <f>VLOOKUP(D1662,DATA!A:F,6,FALSE)</f>
        <v>1285.5</v>
      </c>
      <c r="N1662" s="36">
        <f t="shared" si="126"/>
        <v>0.90244877771409537</v>
      </c>
      <c r="O1662" s="36">
        <f t="shared" si="127"/>
        <v>0.90255192005863194</v>
      </c>
      <c r="P1662" s="36">
        <f t="shared" si="128"/>
        <v>1.0314234453656645E-4</v>
      </c>
      <c r="Q1662" s="36">
        <f t="shared" si="129"/>
        <v>0</v>
      </c>
    </row>
    <row r="1663" spans="1:17" x14ac:dyDescent="0.3">
      <c r="A1663" s="29">
        <v>2346391</v>
      </c>
      <c r="B1663" s="1">
        <v>137</v>
      </c>
      <c r="C1663" s="1" t="s">
        <v>30</v>
      </c>
      <c r="D1663" s="1" t="s">
        <v>41</v>
      </c>
      <c r="E1663" s="1" t="s">
        <v>42</v>
      </c>
      <c r="F1663" s="47">
        <v>1071</v>
      </c>
      <c r="G1663" s="34">
        <v>932.96</v>
      </c>
      <c r="H1663" s="1" t="s">
        <v>216</v>
      </c>
      <c r="I1663" s="34">
        <v>8.2504999999999992E-3</v>
      </c>
      <c r="J1663" s="34">
        <v>122.77708</v>
      </c>
      <c r="K1663" s="35" t="str">
        <f t="shared" si="125"/>
        <v>Strabrechtse Heide &amp; Beuven_H4010A</v>
      </c>
      <c r="L1663" s="36">
        <f>VLOOKUP(D1663,DATA!A:F,5,FALSE)</f>
        <v>1.3726988247862192E-2</v>
      </c>
      <c r="M1663" s="37">
        <f>VLOOKUP(D1663,DATA!A:F,6,FALSE)</f>
        <v>1285.5</v>
      </c>
      <c r="N1663" s="36">
        <f t="shared" si="126"/>
        <v>0.78503764744787319</v>
      </c>
      <c r="O1663" s="36">
        <f t="shared" si="127"/>
        <v>0.78512586345441804</v>
      </c>
      <c r="P1663" s="36">
        <f t="shared" si="128"/>
        <v>8.8216006544850067E-5</v>
      </c>
      <c r="Q1663" s="36">
        <f t="shared" si="129"/>
        <v>0</v>
      </c>
    </row>
    <row r="1664" spans="1:17" x14ac:dyDescent="0.3">
      <c r="A1664" s="29">
        <v>2346394</v>
      </c>
      <c r="B1664" s="1">
        <v>137</v>
      </c>
      <c r="C1664" s="1" t="s">
        <v>30</v>
      </c>
      <c r="D1664" s="1" t="s">
        <v>41</v>
      </c>
      <c r="E1664" s="1" t="s">
        <v>42</v>
      </c>
      <c r="F1664" s="47">
        <v>1071</v>
      </c>
      <c r="G1664" s="34">
        <v>941.15</v>
      </c>
      <c r="H1664" s="1" t="s">
        <v>216</v>
      </c>
      <c r="I1664" s="34">
        <v>8.0256000000000008E-3</v>
      </c>
      <c r="J1664" s="34">
        <v>954.93458130425597</v>
      </c>
      <c r="K1664" s="35" t="str">
        <f t="shared" si="125"/>
        <v>Strabrechtse Heide &amp; Beuven_H4010A</v>
      </c>
      <c r="L1664" s="36">
        <f>VLOOKUP(D1664,DATA!A:F,5,FALSE)</f>
        <v>1.3726988247862192E-2</v>
      </c>
      <c r="M1664" s="37">
        <f>VLOOKUP(D1664,DATA!A:F,6,FALSE)</f>
        <v>1285.5</v>
      </c>
      <c r="N1664" s="36">
        <f t="shared" si="126"/>
        <v>0.87762732998912474</v>
      </c>
      <c r="O1664" s="36">
        <f t="shared" si="127"/>
        <v>0.8777231724824559</v>
      </c>
      <c r="P1664" s="36">
        <f t="shared" si="128"/>
        <v>9.5842493331166345E-5</v>
      </c>
      <c r="Q1664" s="36">
        <f t="shared" si="129"/>
        <v>0</v>
      </c>
    </row>
    <row r="1665" spans="1:17" x14ac:dyDescent="0.3">
      <c r="A1665" s="29">
        <v>2346395</v>
      </c>
      <c r="B1665" s="1">
        <v>137</v>
      </c>
      <c r="C1665" s="1" t="s">
        <v>30</v>
      </c>
      <c r="D1665" s="1" t="s">
        <v>41</v>
      </c>
      <c r="E1665" s="1" t="s">
        <v>42</v>
      </c>
      <c r="F1665" s="47">
        <v>1071</v>
      </c>
      <c r="G1665" s="34">
        <v>886.15</v>
      </c>
      <c r="H1665" s="1" t="s">
        <v>216</v>
      </c>
      <c r="I1665" s="34">
        <v>7.1906000000000001E-3</v>
      </c>
      <c r="J1665" s="34">
        <v>1030.92725</v>
      </c>
      <c r="K1665" s="35" t="str">
        <f t="shared" si="125"/>
        <v>Strabrechtse Heide &amp; Beuven_H4010A</v>
      </c>
      <c r="L1665" s="36">
        <f>VLOOKUP(D1665,DATA!A:F,5,FALSE)</f>
        <v>1.3726988247862192E-2</v>
      </c>
      <c r="M1665" s="37">
        <f>VLOOKUP(D1665,DATA!A:F,6,FALSE)</f>
        <v>1285.5</v>
      </c>
      <c r="N1665" s="36">
        <f t="shared" si="126"/>
        <v>0.41442823137703044</v>
      </c>
      <c r="O1665" s="36">
        <f t="shared" si="127"/>
        <v>0.41446897009914574</v>
      </c>
      <c r="P1665" s="36">
        <f t="shared" si="128"/>
        <v>4.0738722115296611E-5</v>
      </c>
      <c r="Q1665" s="36">
        <f t="shared" si="129"/>
        <v>0</v>
      </c>
    </row>
    <row r="1666" spans="1:17" x14ac:dyDescent="0.3">
      <c r="A1666" s="29">
        <v>2346398</v>
      </c>
      <c r="B1666" s="1">
        <v>137</v>
      </c>
      <c r="C1666" s="1" t="s">
        <v>30</v>
      </c>
      <c r="D1666" s="1" t="s">
        <v>41</v>
      </c>
      <c r="E1666" s="1" t="s">
        <v>42</v>
      </c>
      <c r="F1666" s="47">
        <v>1071</v>
      </c>
      <c r="G1666" s="34">
        <v>951.63</v>
      </c>
      <c r="H1666" s="1" t="s">
        <v>216</v>
      </c>
      <c r="I1666" s="34">
        <v>7.3305000000000002E-3</v>
      </c>
      <c r="J1666" s="34">
        <v>504.17989999999998</v>
      </c>
      <c r="K1666" s="35" t="str">
        <f t="shared" si="125"/>
        <v>Strabrechtse Heide &amp; Beuven_H4010A</v>
      </c>
      <c r="L1666" s="36">
        <f>VLOOKUP(D1666,DATA!A:F,5,FALSE)</f>
        <v>1.3726988247862192E-2</v>
      </c>
      <c r="M1666" s="37">
        <f>VLOOKUP(D1666,DATA!A:F,6,FALSE)</f>
        <v>1285.5</v>
      </c>
      <c r="N1666" s="36">
        <f t="shared" si="126"/>
        <v>1.0120405655024887</v>
      </c>
      <c r="O1666" s="36">
        <f t="shared" si="127"/>
        <v>1.0121413771148295</v>
      </c>
      <c r="P1666" s="36">
        <f t="shared" si="128"/>
        <v>1.0081161234087865E-4</v>
      </c>
      <c r="Q1666" s="36">
        <f t="shared" si="129"/>
        <v>0</v>
      </c>
    </row>
    <row r="1667" spans="1:17" x14ac:dyDescent="0.3">
      <c r="A1667" s="29">
        <v>2346399</v>
      </c>
      <c r="B1667" s="1">
        <v>137</v>
      </c>
      <c r="C1667" s="1" t="s">
        <v>30</v>
      </c>
      <c r="D1667" s="1" t="s">
        <v>41</v>
      </c>
      <c r="E1667" s="1" t="s">
        <v>42</v>
      </c>
      <c r="F1667" s="47">
        <v>1071</v>
      </c>
      <c r="G1667" s="34">
        <v>999.84</v>
      </c>
      <c r="H1667" s="1" t="s">
        <v>216</v>
      </c>
      <c r="I1667" s="34">
        <v>7.8632000000000007E-3</v>
      </c>
      <c r="J1667" s="34">
        <v>1988.4271000000001</v>
      </c>
      <c r="K1667" s="35" t="str">
        <f t="shared" ref="K1667:K1730" si="130">_xlfn.CONCAT(C1667,"_",D1667)</f>
        <v>Strabrechtse Heide &amp; Beuven_H4010A</v>
      </c>
      <c r="L1667" s="36">
        <f>VLOOKUP(D1667,DATA!A:F,5,FALSE)</f>
        <v>1.3726988247862192E-2</v>
      </c>
      <c r="M1667" s="37">
        <f>VLOOKUP(D1667,DATA!A:F,6,FALSE)</f>
        <v>1285.5</v>
      </c>
      <c r="N1667" s="36">
        <f t="shared" ref="N1667:N1730" si="131">100/(1+EXP(-L1667*(G1667-M1667)))</f>
        <v>1.9431225282750852</v>
      </c>
      <c r="O1667" s="36">
        <f t="shared" ref="O1667:O1730" si="132">100/(1+EXP(-L1667*((G1667+I1667)-M1667)))</f>
        <v>1.9433282003635433</v>
      </c>
      <c r="P1667" s="36">
        <f t="shared" ref="P1667:P1730" si="133">O1667-N1667</f>
        <v>2.0567208845800877E-4</v>
      </c>
      <c r="Q1667" s="36">
        <f t="shared" ref="Q1667:Q1730" si="134">IF(AND(H1667&lt;&gt;"below",I1667&gt;=0.005),J1667*P1667/100,0)</f>
        <v>0</v>
      </c>
    </row>
    <row r="1668" spans="1:17" x14ac:dyDescent="0.3">
      <c r="A1668" s="29">
        <v>2346400</v>
      </c>
      <c r="B1668" s="1">
        <v>137</v>
      </c>
      <c r="C1668" s="1" t="s">
        <v>30</v>
      </c>
      <c r="D1668" s="1" t="s">
        <v>41</v>
      </c>
      <c r="E1668" s="1" t="s">
        <v>42</v>
      </c>
      <c r="F1668" s="47">
        <v>1071</v>
      </c>
      <c r="G1668" s="34">
        <v>972.92</v>
      </c>
      <c r="H1668" s="1" t="s">
        <v>216</v>
      </c>
      <c r="I1668" s="34">
        <v>7.7888999999999996E-3</v>
      </c>
      <c r="J1668" s="34">
        <v>2193.2817500000001</v>
      </c>
      <c r="K1668" s="35" t="str">
        <f t="shared" si="130"/>
        <v>Strabrechtse Heide &amp; Beuven_H4010A</v>
      </c>
      <c r="L1668" s="36">
        <f>VLOOKUP(D1668,DATA!A:F,5,FALSE)</f>
        <v>1.3726988247862192E-2</v>
      </c>
      <c r="M1668" s="37">
        <f>VLOOKUP(D1668,DATA!A:F,6,FALSE)</f>
        <v>1285.5</v>
      </c>
      <c r="N1668" s="36">
        <f t="shared" si="131"/>
        <v>1.3509214368590181</v>
      </c>
      <c r="O1668" s="36">
        <f t="shared" si="132"/>
        <v>1.3510639310323365</v>
      </c>
      <c r="P1668" s="36">
        <f t="shared" si="133"/>
        <v>1.4249417331835268E-4</v>
      </c>
      <c r="Q1668" s="36">
        <f t="shared" si="134"/>
        <v>0</v>
      </c>
    </row>
    <row r="1669" spans="1:17" x14ac:dyDescent="0.3">
      <c r="A1669" s="29">
        <v>2346400</v>
      </c>
      <c r="B1669" s="1">
        <v>137</v>
      </c>
      <c r="C1669" s="1" t="s">
        <v>30</v>
      </c>
      <c r="D1669" s="1" t="s">
        <v>31</v>
      </c>
      <c r="E1669" s="1" t="s">
        <v>32</v>
      </c>
      <c r="F1669" s="47">
        <v>1786</v>
      </c>
      <c r="G1669" s="34">
        <v>972.92</v>
      </c>
      <c r="H1669" s="1" t="s">
        <v>216</v>
      </c>
      <c r="I1669" s="34">
        <v>7.7888999999999996E-3</v>
      </c>
      <c r="J1669" s="34">
        <v>55.424072000000002</v>
      </c>
      <c r="K1669" s="35" t="str">
        <f t="shared" si="130"/>
        <v>Strabrechtse Heide &amp; Beuven_Lg03</v>
      </c>
      <c r="L1669" s="36">
        <f>VLOOKUP(D1669,DATA!A:F,5,FALSE)</f>
        <v>6.9280917156857415E-3</v>
      </c>
      <c r="M1669" s="37">
        <f>VLOOKUP(D1669,DATA!A:F,6,FALSE)</f>
        <v>2211</v>
      </c>
      <c r="N1669" s="36">
        <f t="shared" si="131"/>
        <v>1.8825369510346301E-2</v>
      </c>
      <c r="O1669" s="36">
        <f t="shared" si="132"/>
        <v>1.8826385205111092E-2</v>
      </c>
      <c r="P1669" s="36">
        <f t="shared" si="133"/>
        <v>1.0156947647908809E-6</v>
      </c>
      <c r="Q1669" s="36">
        <f t="shared" si="134"/>
        <v>0</v>
      </c>
    </row>
    <row r="1670" spans="1:17" x14ac:dyDescent="0.3">
      <c r="A1670" s="29">
        <v>2346401</v>
      </c>
      <c r="B1670" s="1">
        <v>137</v>
      </c>
      <c r="C1670" s="1" t="s">
        <v>30</v>
      </c>
      <c r="D1670" s="1" t="s">
        <v>41</v>
      </c>
      <c r="E1670" s="1" t="s">
        <v>42</v>
      </c>
      <c r="F1670" s="47">
        <v>1071</v>
      </c>
      <c r="G1670" s="34">
        <v>926.46</v>
      </c>
      <c r="H1670" s="1" t="s">
        <v>216</v>
      </c>
      <c r="I1670" s="34">
        <v>7.0553999999999999E-3</v>
      </c>
      <c r="J1670" s="34">
        <v>2508.9479999999999</v>
      </c>
      <c r="K1670" s="35" t="str">
        <f t="shared" si="130"/>
        <v>Strabrechtse Heide &amp; Beuven_H4010A</v>
      </c>
      <c r="L1670" s="36">
        <f>VLOOKUP(D1670,DATA!A:F,5,FALSE)</f>
        <v>1.3726988247862192E-2</v>
      </c>
      <c r="M1670" s="37">
        <f>VLOOKUP(D1670,DATA!A:F,6,FALSE)</f>
        <v>1285.5</v>
      </c>
      <c r="N1670" s="36">
        <f t="shared" si="131"/>
        <v>0.71850782001690527</v>
      </c>
      <c r="O1670" s="36">
        <f t="shared" si="132"/>
        <v>0.7185769103722357</v>
      </c>
      <c r="P1670" s="36">
        <f t="shared" si="133"/>
        <v>6.9090355330425623E-5</v>
      </c>
      <c r="Q1670" s="36">
        <f t="shared" si="134"/>
        <v>0</v>
      </c>
    </row>
    <row r="1671" spans="1:17" x14ac:dyDescent="0.3">
      <c r="A1671" s="29">
        <v>2347901</v>
      </c>
      <c r="B1671" s="1">
        <v>137</v>
      </c>
      <c r="C1671" s="1" t="s">
        <v>30</v>
      </c>
      <c r="D1671" s="1" t="s">
        <v>22</v>
      </c>
      <c r="E1671" s="1" t="s">
        <v>23</v>
      </c>
      <c r="F1671" s="47">
        <v>1857</v>
      </c>
      <c r="G1671" s="34">
        <v>1388.91</v>
      </c>
      <c r="H1671" s="1" t="s">
        <v>216</v>
      </c>
      <c r="I1671" s="34">
        <v>1.2420199999999999E-2</v>
      </c>
      <c r="J1671" s="34">
        <v>3278.6190999999999</v>
      </c>
      <c r="K1671" s="35" t="str">
        <f t="shared" si="130"/>
        <v>Strabrechtse Heide &amp; Beuven_H91E0C</v>
      </c>
      <c r="L1671" s="36">
        <f>VLOOKUP(D1671,DATA!A:F,5,FALSE)</f>
        <v>6.9280917156857415E-3</v>
      </c>
      <c r="M1671" s="37">
        <f>VLOOKUP(D1671,DATA!A:F,6,FALSE)</f>
        <v>2282</v>
      </c>
      <c r="N1671" s="36">
        <f t="shared" si="131"/>
        <v>0.20509289024823721</v>
      </c>
      <c r="O1671" s="36">
        <f t="shared" si="132"/>
        <v>0.20511050269972353</v>
      </c>
      <c r="P1671" s="36">
        <f t="shared" si="133"/>
        <v>1.7612451486320735E-5</v>
      </c>
      <c r="Q1671" s="36">
        <f t="shared" si="134"/>
        <v>0</v>
      </c>
    </row>
    <row r="1672" spans="1:17" x14ac:dyDescent="0.3">
      <c r="A1672" s="29">
        <v>2347902</v>
      </c>
      <c r="B1672" s="1">
        <v>137</v>
      </c>
      <c r="C1672" s="1" t="s">
        <v>30</v>
      </c>
      <c r="D1672" s="1" t="s">
        <v>28</v>
      </c>
      <c r="E1672" s="1" t="s">
        <v>29</v>
      </c>
      <c r="F1672" s="47">
        <v>1786</v>
      </c>
      <c r="G1672" s="34">
        <v>1494.13</v>
      </c>
      <c r="H1672" s="1" t="s">
        <v>216</v>
      </c>
      <c r="I1672" s="34">
        <v>1.3757E-2</v>
      </c>
      <c r="J1672" s="34">
        <v>2186.5554000000002</v>
      </c>
      <c r="K1672" s="35" t="str">
        <f t="shared" si="130"/>
        <v>Strabrechtse Heide &amp; Beuven_H91D0</v>
      </c>
      <c r="L1672" s="36">
        <f>VLOOKUP(D1672,DATA!A:F,5,FALSE)</f>
        <v>6.9280917156857415E-3</v>
      </c>
      <c r="M1672" s="37">
        <f>VLOOKUP(D1672,DATA!A:F,6,FALSE)</f>
        <v>2211</v>
      </c>
      <c r="N1672" s="36">
        <f t="shared" si="131"/>
        <v>0.69189991271958329</v>
      </c>
      <c r="O1672" s="36">
        <f t="shared" si="132"/>
        <v>0.6919654043382929</v>
      </c>
      <c r="P1672" s="36">
        <f t="shared" si="133"/>
        <v>6.5491618709612176E-5</v>
      </c>
      <c r="Q1672" s="36">
        <f t="shared" si="134"/>
        <v>0</v>
      </c>
    </row>
    <row r="1673" spans="1:17" x14ac:dyDescent="0.3">
      <c r="A1673" s="29">
        <v>2347902</v>
      </c>
      <c r="B1673" s="1">
        <v>137</v>
      </c>
      <c r="C1673" s="1" t="s">
        <v>30</v>
      </c>
      <c r="D1673" s="1" t="s">
        <v>22</v>
      </c>
      <c r="E1673" s="1" t="s">
        <v>23</v>
      </c>
      <c r="F1673" s="47">
        <v>1857</v>
      </c>
      <c r="G1673" s="34">
        <v>1494.13</v>
      </c>
      <c r="H1673" s="1" t="s">
        <v>216</v>
      </c>
      <c r="I1673" s="34">
        <v>1.3757E-2</v>
      </c>
      <c r="J1673" s="34">
        <v>201.50986</v>
      </c>
      <c r="K1673" s="35" t="str">
        <f t="shared" si="130"/>
        <v>Strabrechtse Heide &amp; Beuven_H91E0C</v>
      </c>
      <c r="L1673" s="36">
        <f>VLOOKUP(D1673,DATA!A:F,5,FALSE)</f>
        <v>6.9280917156857415E-3</v>
      </c>
      <c r="M1673" s="37">
        <f>VLOOKUP(D1673,DATA!A:F,6,FALSE)</f>
        <v>2282</v>
      </c>
      <c r="N1673" s="36">
        <f t="shared" si="131"/>
        <v>0.42421426892711472</v>
      </c>
      <c r="O1673" s="36">
        <f t="shared" si="132"/>
        <v>0.42425453107139949</v>
      </c>
      <c r="P1673" s="36">
        <f t="shared" si="133"/>
        <v>4.0262144284763934E-5</v>
      </c>
      <c r="Q1673" s="36">
        <f t="shared" si="134"/>
        <v>0</v>
      </c>
    </row>
    <row r="1674" spans="1:17" x14ac:dyDescent="0.3">
      <c r="A1674" s="29">
        <v>2347906</v>
      </c>
      <c r="B1674" s="1">
        <v>137</v>
      </c>
      <c r="C1674" s="1" t="s">
        <v>30</v>
      </c>
      <c r="D1674" s="1" t="s">
        <v>41</v>
      </c>
      <c r="E1674" s="1" t="s">
        <v>42</v>
      </c>
      <c r="F1674" s="47">
        <v>1071</v>
      </c>
      <c r="G1674" s="34">
        <v>967.7</v>
      </c>
      <c r="H1674" s="1" t="s">
        <v>216</v>
      </c>
      <c r="I1674" s="34">
        <v>9.4018000000000001E-3</v>
      </c>
      <c r="J1674" s="34">
        <v>5433.6620000000003</v>
      </c>
      <c r="K1674" s="35" t="str">
        <f t="shared" si="130"/>
        <v>Strabrechtse Heide &amp; Beuven_H4010A</v>
      </c>
      <c r="L1674" s="36">
        <f>VLOOKUP(D1674,DATA!A:F,5,FALSE)</f>
        <v>1.3726988247862192E-2</v>
      </c>
      <c r="M1674" s="37">
        <f>VLOOKUP(D1674,DATA!A:F,6,FALSE)</f>
        <v>1285.5</v>
      </c>
      <c r="N1674" s="36">
        <f t="shared" si="131"/>
        <v>1.2586838319635081</v>
      </c>
      <c r="O1674" s="36">
        <f t="shared" si="132"/>
        <v>1.2588442411200358</v>
      </c>
      <c r="P1674" s="36">
        <f t="shared" si="133"/>
        <v>1.6040915652770771E-4</v>
      </c>
      <c r="Q1674" s="36">
        <f t="shared" si="134"/>
        <v>0</v>
      </c>
    </row>
    <row r="1675" spans="1:17" x14ac:dyDescent="0.3">
      <c r="A1675" s="29">
        <v>2347907</v>
      </c>
      <c r="B1675" s="1">
        <v>137</v>
      </c>
      <c r="C1675" s="1" t="s">
        <v>30</v>
      </c>
      <c r="D1675" s="1" t="s">
        <v>41</v>
      </c>
      <c r="E1675" s="1" t="s">
        <v>42</v>
      </c>
      <c r="F1675" s="47">
        <v>1071</v>
      </c>
      <c r="G1675" s="34">
        <v>981.74</v>
      </c>
      <c r="H1675" s="1" t="s">
        <v>216</v>
      </c>
      <c r="I1675" s="34">
        <v>9.5864000000000001E-3</v>
      </c>
      <c r="J1675" s="34">
        <v>7266.6143000000002</v>
      </c>
      <c r="K1675" s="35" t="str">
        <f t="shared" si="130"/>
        <v>Strabrechtse Heide &amp; Beuven_H4010A</v>
      </c>
      <c r="L1675" s="36">
        <f>VLOOKUP(D1675,DATA!A:F,5,FALSE)</f>
        <v>1.3726988247862192E-2</v>
      </c>
      <c r="M1675" s="37">
        <f>VLOOKUP(D1675,DATA!A:F,6,FALSE)</f>
        <v>1285.5</v>
      </c>
      <c r="N1675" s="36">
        <f t="shared" si="131"/>
        <v>1.5221468379132757</v>
      </c>
      <c r="O1675" s="36">
        <f t="shared" si="132"/>
        <v>1.5223441045479131</v>
      </c>
      <c r="P1675" s="36">
        <f t="shared" si="133"/>
        <v>1.9726663463748295E-4</v>
      </c>
      <c r="Q1675" s="36">
        <f t="shared" si="134"/>
        <v>0</v>
      </c>
    </row>
    <row r="1676" spans="1:17" x14ac:dyDescent="0.3">
      <c r="A1676" s="29">
        <v>2347908</v>
      </c>
      <c r="B1676" s="1">
        <v>137</v>
      </c>
      <c r="C1676" s="1" t="s">
        <v>30</v>
      </c>
      <c r="D1676" s="1" t="s">
        <v>41</v>
      </c>
      <c r="E1676" s="1" t="s">
        <v>42</v>
      </c>
      <c r="F1676" s="47">
        <v>1071</v>
      </c>
      <c r="G1676" s="34">
        <v>948.52</v>
      </c>
      <c r="H1676" s="1" t="s">
        <v>216</v>
      </c>
      <c r="I1676" s="34">
        <v>9.0843999999999994E-3</v>
      </c>
      <c r="J1676" s="34">
        <v>171.78943000000001</v>
      </c>
      <c r="K1676" s="35" t="str">
        <f t="shared" si="130"/>
        <v>Strabrechtse Heide &amp; Beuven_H4010A</v>
      </c>
      <c r="L1676" s="36">
        <f>VLOOKUP(D1676,DATA!A:F,5,FALSE)</f>
        <v>1.3726988247862192E-2</v>
      </c>
      <c r="M1676" s="37">
        <f>VLOOKUP(D1676,DATA!A:F,6,FALSE)</f>
        <v>1285.5</v>
      </c>
      <c r="N1676" s="36">
        <f t="shared" si="131"/>
        <v>0.97015518832588188</v>
      </c>
      <c r="O1676" s="36">
        <f t="shared" si="132"/>
        <v>0.97027500172049119</v>
      </c>
      <c r="P1676" s="36">
        <f t="shared" si="133"/>
        <v>1.1981339460931384E-4</v>
      </c>
      <c r="Q1676" s="36">
        <f t="shared" si="134"/>
        <v>0</v>
      </c>
    </row>
    <row r="1677" spans="1:17" x14ac:dyDescent="0.3">
      <c r="A1677" s="29">
        <v>2347908</v>
      </c>
      <c r="B1677" s="1">
        <v>137</v>
      </c>
      <c r="C1677" s="1" t="s">
        <v>30</v>
      </c>
      <c r="D1677" s="1" t="s">
        <v>43</v>
      </c>
      <c r="E1677" s="1" t="s">
        <v>44</v>
      </c>
      <c r="F1677" s="47">
        <v>1071</v>
      </c>
      <c r="G1677" s="34">
        <v>948.52</v>
      </c>
      <c r="H1677" s="1" t="s">
        <v>216</v>
      </c>
      <c r="I1677" s="34">
        <v>9.0843999999999994E-3</v>
      </c>
      <c r="J1677" s="34">
        <v>333.25529999999998</v>
      </c>
      <c r="K1677" s="35" t="str">
        <f t="shared" si="130"/>
        <v>Strabrechtse Heide &amp; Beuven_H7150</v>
      </c>
      <c r="L1677" s="36">
        <f>VLOOKUP(D1677,DATA!A:F,5,FALSE)</f>
        <v>1.3726988247862192E-2</v>
      </c>
      <c r="M1677" s="37">
        <f>VLOOKUP(D1677,DATA!A:F,6,FALSE)</f>
        <v>1285.5</v>
      </c>
      <c r="N1677" s="36">
        <f t="shared" si="131"/>
        <v>0.97015518832588188</v>
      </c>
      <c r="O1677" s="36">
        <f t="shared" si="132"/>
        <v>0.97027500172049119</v>
      </c>
      <c r="P1677" s="36">
        <f t="shared" si="133"/>
        <v>1.1981339460931384E-4</v>
      </c>
      <c r="Q1677" s="36">
        <f t="shared" si="134"/>
        <v>0</v>
      </c>
    </row>
    <row r="1678" spans="1:17" x14ac:dyDescent="0.3">
      <c r="A1678" s="29">
        <v>2347911</v>
      </c>
      <c r="B1678" s="1">
        <v>137</v>
      </c>
      <c r="C1678" s="1" t="s">
        <v>30</v>
      </c>
      <c r="D1678" s="1" t="s">
        <v>41</v>
      </c>
      <c r="E1678" s="1" t="s">
        <v>42</v>
      </c>
      <c r="F1678" s="47">
        <v>1071</v>
      </c>
      <c r="G1678" s="34">
        <v>915.08</v>
      </c>
      <c r="H1678" s="1" t="s">
        <v>216</v>
      </c>
      <c r="I1678" s="34">
        <v>8.737E-3</v>
      </c>
      <c r="J1678" s="34">
        <v>3117.3861999999999</v>
      </c>
      <c r="K1678" s="35" t="str">
        <f t="shared" si="130"/>
        <v>Strabrechtse Heide &amp; Beuven_H4010A</v>
      </c>
      <c r="L1678" s="36">
        <f>VLOOKUP(D1678,DATA!A:F,5,FALSE)</f>
        <v>1.3726988247862192E-2</v>
      </c>
      <c r="M1678" s="37">
        <f>VLOOKUP(D1678,DATA!A:F,6,FALSE)</f>
        <v>1285.5</v>
      </c>
      <c r="N1678" s="36">
        <f t="shared" si="131"/>
        <v>0.61523427596191493</v>
      </c>
      <c r="O1678" s="36">
        <f t="shared" si="132"/>
        <v>0.61530761304995307</v>
      </c>
      <c r="P1678" s="36">
        <f t="shared" si="133"/>
        <v>7.3337088038138987E-5</v>
      </c>
      <c r="Q1678" s="36">
        <f t="shared" si="134"/>
        <v>0</v>
      </c>
    </row>
    <row r="1679" spans="1:17" x14ac:dyDescent="0.3">
      <c r="A1679" s="29">
        <v>2347911</v>
      </c>
      <c r="B1679" s="1">
        <v>137</v>
      </c>
      <c r="C1679" s="1" t="s">
        <v>30</v>
      </c>
      <c r="D1679" s="1" t="s">
        <v>43</v>
      </c>
      <c r="E1679" s="1" t="s">
        <v>44</v>
      </c>
      <c r="F1679" s="47">
        <v>1071</v>
      </c>
      <c r="G1679" s="34">
        <v>915.08</v>
      </c>
      <c r="H1679" s="1" t="s">
        <v>216</v>
      </c>
      <c r="I1679" s="34">
        <v>8.737E-3</v>
      </c>
      <c r="J1679" s="34">
        <v>147.43405000000001</v>
      </c>
      <c r="K1679" s="35" t="str">
        <f t="shared" si="130"/>
        <v>Strabrechtse Heide &amp; Beuven_H7150</v>
      </c>
      <c r="L1679" s="36">
        <f>VLOOKUP(D1679,DATA!A:F,5,FALSE)</f>
        <v>1.3726988247862192E-2</v>
      </c>
      <c r="M1679" s="37">
        <f>VLOOKUP(D1679,DATA!A:F,6,FALSE)</f>
        <v>1285.5</v>
      </c>
      <c r="N1679" s="36">
        <f t="shared" si="131"/>
        <v>0.61523427596191493</v>
      </c>
      <c r="O1679" s="36">
        <f t="shared" si="132"/>
        <v>0.61530761304995307</v>
      </c>
      <c r="P1679" s="36">
        <f t="shared" si="133"/>
        <v>7.3337088038138987E-5</v>
      </c>
      <c r="Q1679" s="36">
        <f t="shared" si="134"/>
        <v>0</v>
      </c>
    </row>
    <row r="1680" spans="1:17" x14ac:dyDescent="0.3">
      <c r="A1680" s="29">
        <v>2347913</v>
      </c>
      <c r="B1680" s="1">
        <v>137</v>
      </c>
      <c r="C1680" s="1" t="s">
        <v>30</v>
      </c>
      <c r="D1680" s="1" t="s">
        <v>41</v>
      </c>
      <c r="E1680" s="1" t="s">
        <v>42</v>
      </c>
      <c r="F1680" s="47">
        <v>1071</v>
      </c>
      <c r="G1680" s="34">
        <v>928.77</v>
      </c>
      <c r="H1680" s="1" t="s">
        <v>216</v>
      </c>
      <c r="I1680" s="34">
        <v>8.7215000000000001E-3</v>
      </c>
      <c r="J1680" s="34">
        <v>1243.4509</v>
      </c>
      <c r="K1680" s="35" t="str">
        <f t="shared" si="130"/>
        <v>Strabrechtse Heide &amp; Beuven_H4010A</v>
      </c>
      <c r="L1680" s="36">
        <f>VLOOKUP(D1680,DATA!A:F,5,FALSE)</f>
        <v>1.3726988247862192E-2</v>
      </c>
      <c r="M1680" s="37">
        <f>VLOOKUP(D1680,DATA!A:F,6,FALSE)</f>
        <v>1285.5</v>
      </c>
      <c r="N1680" s="36">
        <f t="shared" si="131"/>
        <v>0.74148466038036431</v>
      </c>
      <c r="O1680" s="36">
        <f t="shared" si="132"/>
        <v>0.741572777847334</v>
      </c>
      <c r="P1680" s="36">
        <f t="shared" si="133"/>
        <v>8.8117466969683811E-5</v>
      </c>
      <c r="Q1680" s="36">
        <f t="shared" si="134"/>
        <v>0</v>
      </c>
    </row>
    <row r="1681" spans="1:17" x14ac:dyDescent="0.3">
      <c r="A1681" s="29">
        <v>2347914</v>
      </c>
      <c r="B1681" s="1">
        <v>137</v>
      </c>
      <c r="C1681" s="1" t="s">
        <v>30</v>
      </c>
      <c r="D1681" s="1" t="s">
        <v>41</v>
      </c>
      <c r="E1681" s="1" t="s">
        <v>42</v>
      </c>
      <c r="F1681" s="47">
        <v>1071</v>
      </c>
      <c r="G1681" s="34">
        <v>921.36</v>
      </c>
      <c r="H1681" s="1" t="s">
        <v>216</v>
      </c>
      <c r="I1681" s="34">
        <v>8.3129999999999992E-3</v>
      </c>
      <c r="J1681" s="34">
        <v>233.62709000000001</v>
      </c>
      <c r="K1681" s="35" t="str">
        <f t="shared" si="130"/>
        <v>Strabrechtse Heide &amp; Beuven_H4010A</v>
      </c>
      <c r="L1681" s="36">
        <f>VLOOKUP(D1681,DATA!A:F,5,FALSE)</f>
        <v>1.3726988247862192E-2</v>
      </c>
      <c r="M1681" s="37">
        <f>VLOOKUP(D1681,DATA!A:F,6,FALSE)</f>
        <v>1285.5</v>
      </c>
      <c r="N1681" s="36">
        <f t="shared" si="131"/>
        <v>0.67025274602330531</v>
      </c>
      <c r="O1681" s="36">
        <f t="shared" si="132"/>
        <v>0.67032872184783909</v>
      </c>
      <c r="P1681" s="36">
        <f t="shared" si="133"/>
        <v>7.5975824533780489E-5</v>
      </c>
      <c r="Q1681" s="36">
        <f t="shared" si="134"/>
        <v>0</v>
      </c>
    </row>
    <row r="1682" spans="1:17" x14ac:dyDescent="0.3">
      <c r="A1682" s="29">
        <v>2347915</v>
      </c>
      <c r="B1682" s="1">
        <v>137</v>
      </c>
      <c r="C1682" s="1" t="s">
        <v>30</v>
      </c>
      <c r="D1682" s="1" t="s">
        <v>41</v>
      </c>
      <c r="E1682" s="1" t="s">
        <v>42</v>
      </c>
      <c r="F1682" s="47">
        <v>1071</v>
      </c>
      <c r="G1682" s="34">
        <v>914.8</v>
      </c>
      <c r="H1682" s="1" t="s">
        <v>216</v>
      </c>
      <c r="I1682" s="34">
        <v>8.2836999999999997E-3</v>
      </c>
      <c r="J1682" s="34">
        <v>4461.7910000000002</v>
      </c>
      <c r="K1682" s="35" t="str">
        <f t="shared" si="130"/>
        <v>Strabrechtse Heide &amp; Beuven_H4010A</v>
      </c>
      <c r="L1682" s="36">
        <f>VLOOKUP(D1682,DATA!A:F,5,FALSE)</f>
        <v>1.3726988247862192E-2</v>
      </c>
      <c r="M1682" s="37">
        <f>VLOOKUP(D1682,DATA!A:F,6,FALSE)</f>
        <v>1285.5</v>
      </c>
      <c r="N1682" s="36">
        <f t="shared" si="131"/>
        <v>0.61288859180737765</v>
      </c>
      <c r="O1682" s="36">
        <f t="shared" si="132"/>
        <v>0.61295786028127464</v>
      </c>
      <c r="P1682" s="36">
        <f t="shared" si="133"/>
        <v>6.9268473896988425E-5</v>
      </c>
      <c r="Q1682" s="36">
        <f t="shared" si="134"/>
        <v>0</v>
      </c>
    </row>
    <row r="1683" spans="1:17" x14ac:dyDescent="0.3">
      <c r="A1683" s="29">
        <v>2347915</v>
      </c>
      <c r="B1683" s="1">
        <v>137</v>
      </c>
      <c r="C1683" s="1" t="s">
        <v>30</v>
      </c>
      <c r="D1683" s="1" t="s">
        <v>43</v>
      </c>
      <c r="E1683" s="1" t="s">
        <v>44</v>
      </c>
      <c r="F1683" s="47">
        <v>1071</v>
      </c>
      <c r="G1683" s="34">
        <v>914.8</v>
      </c>
      <c r="H1683" s="1" t="s">
        <v>216</v>
      </c>
      <c r="I1683" s="34">
        <v>8.2836999999999997E-3</v>
      </c>
      <c r="J1683" s="34">
        <v>978.97320000000002</v>
      </c>
      <c r="K1683" s="35" t="str">
        <f t="shared" si="130"/>
        <v>Strabrechtse Heide &amp; Beuven_H7150</v>
      </c>
      <c r="L1683" s="36">
        <f>VLOOKUP(D1683,DATA!A:F,5,FALSE)</f>
        <v>1.3726988247862192E-2</v>
      </c>
      <c r="M1683" s="37">
        <f>VLOOKUP(D1683,DATA!A:F,6,FALSE)</f>
        <v>1285.5</v>
      </c>
      <c r="N1683" s="36">
        <f t="shared" si="131"/>
        <v>0.61288859180737765</v>
      </c>
      <c r="O1683" s="36">
        <f t="shared" si="132"/>
        <v>0.61295786028127464</v>
      </c>
      <c r="P1683" s="36">
        <f t="shared" si="133"/>
        <v>6.9268473896988425E-5</v>
      </c>
      <c r="Q1683" s="36">
        <f t="shared" si="134"/>
        <v>0</v>
      </c>
    </row>
    <row r="1684" spans="1:17" x14ac:dyDescent="0.3">
      <c r="A1684" s="29">
        <v>2347916</v>
      </c>
      <c r="B1684" s="1">
        <v>137</v>
      </c>
      <c r="C1684" s="1" t="s">
        <v>30</v>
      </c>
      <c r="D1684" s="1" t="s">
        <v>41</v>
      </c>
      <c r="E1684" s="1" t="s">
        <v>42</v>
      </c>
      <c r="F1684" s="47">
        <v>1071</v>
      </c>
      <c r="G1684" s="34">
        <v>923.95</v>
      </c>
      <c r="H1684" s="1" t="s">
        <v>216</v>
      </c>
      <c r="I1684" s="34">
        <v>8.4131999999999992E-3</v>
      </c>
      <c r="J1684" s="34">
        <v>123.21263</v>
      </c>
      <c r="K1684" s="35" t="str">
        <f t="shared" si="130"/>
        <v>Strabrechtse Heide &amp; Beuven_H4010A</v>
      </c>
      <c r="L1684" s="36">
        <f>VLOOKUP(D1684,DATA!A:F,5,FALSE)</f>
        <v>1.3726988247862192E-2</v>
      </c>
      <c r="M1684" s="37">
        <f>VLOOKUP(D1684,DATA!A:F,6,FALSE)</f>
        <v>1285.5</v>
      </c>
      <c r="N1684" s="36">
        <f t="shared" si="131"/>
        <v>0.69434240801399671</v>
      </c>
      <c r="O1684" s="36">
        <f t="shared" si="132"/>
        <v>0.69442204391310958</v>
      </c>
      <c r="P1684" s="36">
        <f t="shared" si="133"/>
        <v>7.9635899112862063E-5</v>
      </c>
      <c r="Q1684" s="36">
        <f t="shared" si="134"/>
        <v>0</v>
      </c>
    </row>
    <row r="1685" spans="1:17" x14ac:dyDescent="0.3">
      <c r="A1685" s="29">
        <v>2347916</v>
      </c>
      <c r="B1685" s="1">
        <v>137</v>
      </c>
      <c r="C1685" s="1" t="s">
        <v>30</v>
      </c>
      <c r="D1685" s="1" t="s">
        <v>43</v>
      </c>
      <c r="E1685" s="1" t="s">
        <v>44</v>
      </c>
      <c r="F1685" s="47">
        <v>1071</v>
      </c>
      <c r="G1685" s="34">
        <v>923.95</v>
      </c>
      <c r="H1685" s="1" t="s">
        <v>216</v>
      </c>
      <c r="I1685" s="34">
        <v>8.4131999999999992E-3</v>
      </c>
      <c r="J1685" s="34">
        <v>475.90857</v>
      </c>
      <c r="K1685" s="35" t="str">
        <f t="shared" si="130"/>
        <v>Strabrechtse Heide &amp; Beuven_H7150</v>
      </c>
      <c r="L1685" s="36">
        <f>VLOOKUP(D1685,DATA!A:F,5,FALSE)</f>
        <v>1.3726988247862192E-2</v>
      </c>
      <c r="M1685" s="37">
        <f>VLOOKUP(D1685,DATA!A:F,6,FALSE)</f>
        <v>1285.5</v>
      </c>
      <c r="N1685" s="36">
        <f t="shared" si="131"/>
        <v>0.69434240801399671</v>
      </c>
      <c r="O1685" s="36">
        <f t="shared" si="132"/>
        <v>0.69442204391310958</v>
      </c>
      <c r="P1685" s="36">
        <f t="shared" si="133"/>
        <v>7.9635899112862063E-5</v>
      </c>
      <c r="Q1685" s="36">
        <f t="shared" si="134"/>
        <v>0</v>
      </c>
    </row>
    <row r="1686" spans="1:17" x14ac:dyDescent="0.3">
      <c r="A1686" s="29">
        <v>2347917</v>
      </c>
      <c r="B1686" s="1">
        <v>137</v>
      </c>
      <c r="C1686" s="1" t="s">
        <v>30</v>
      </c>
      <c r="D1686" s="1" t="s">
        <v>41</v>
      </c>
      <c r="E1686" s="1" t="s">
        <v>42</v>
      </c>
      <c r="F1686" s="47">
        <v>1071</v>
      </c>
      <c r="G1686" s="34">
        <v>926.9</v>
      </c>
      <c r="H1686" s="1" t="s">
        <v>216</v>
      </c>
      <c r="I1686" s="34">
        <v>8.4005999999999994E-3</v>
      </c>
      <c r="J1686" s="34">
        <v>330.33</v>
      </c>
      <c r="K1686" s="35" t="str">
        <f t="shared" si="130"/>
        <v>Strabrechtse Heide &amp; Beuven_H4010A</v>
      </c>
      <c r="L1686" s="36">
        <f>VLOOKUP(D1686,DATA!A:F,5,FALSE)</f>
        <v>1.3726988247862192E-2</v>
      </c>
      <c r="M1686" s="37">
        <f>VLOOKUP(D1686,DATA!A:F,6,FALSE)</f>
        <v>1285.5</v>
      </c>
      <c r="N1686" s="36">
        <f t="shared" si="131"/>
        <v>0.72282918583220224</v>
      </c>
      <c r="O1686" s="36">
        <f t="shared" si="132"/>
        <v>0.72291194103712775</v>
      </c>
      <c r="P1686" s="36">
        <f t="shared" si="133"/>
        <v>8.2755204925510917E-5</v>
      </c>
      <c r="Q1686" s="36">
        <f t="shared" si="134"/>
        <v>0</v>
      </c>
    </row>
    <row r="1687" spans="1:17" x14ac:dyDescent="0.3">
      <c r="A1687" s="29">
        <v>2347918</v>
      </c>
      <c r="B1687" s="1">
        <v>137</v>
      </c>
      <c r="C1687" s="1" t="s">
        <v>30</v>
      </c>
      <c r="D1687" s="1" t="s">
        <v>41</v>
      </c>
      <c r="E1687" s="1" t="s">
        <v>42</v>
      </c>
      <c r="F1687" s="47">
        <v>1071</v>
      </c>
      <c r="G1687" s="34">
        <v>925.97</v>
      </c>
      <c r="H1687" s="1" t="s">
        <v>216</v>
      </c>
      <c r="I1687" s="34">
        <v>8.3371000000000001E-3</v>
      </c>
      <c r="J1687" s="34">
        <v>3479.4832000000001</v>
      </c>
      <c r="K1687" s="35" t="str">
        <f t="shared" si="130"/>
        <v>Strabrechtse Heide &amp; Beuven_H4010A</v>
      </c>
      <c r="L1687" s="36">
        <f>VLOOKUP(D1687,DATA!A:F,5,FALSE)</f>
        <v>1.3726988247862192E-2</v>
      </c>
      <c r="M1687" s="37">
        <f>VLOOKUP(D1687,DATA!A:F,6,FALSE)</f>
        <v>1285.5</v>
      </c>
      <c r="N1687" s="36">
        <f t="shared" si="131"/>
        <v>0.71372556982222413</v>
      </c>
      <c r="O1687" s="36">
        <f t="shared" si="132"/>
        <v>0.71380667250863683</v>
      </c>
      <c r="P1687" s="36">
        <f t="shared" si="133"/>
        <v>8.1102686412704017E-5</v>
      </c>
      <c r="Q1687" s="36">
        <f t="shared" si="134"/>
        <v>0</v>
      </c>
    </row>
    <row r="1688" spans="1:17" x14ac:dyDescent="0.3">
      <c r="A1688" s="29">
        <v>2347919</v>
      </c>
      <c r="B1688" s="1">
        <v>137</v>
      </c>
      <c r="C1688" s="1" t="s">
        <v>30</v>
      </c>
      <c r="D1688" s="1" t="s">
        <v>41</v>
      </c>
      <c r="E1688" s="1" t="s">
        <v>42</v>
      </c>
      <c r="F1688" s="47">
        <v>1071</v>
      </c>
      <c r="G1688" s="34">
        <v>966.65</v>
      </c>
      <c r="H1688" s="1" t="s">
        <v>216</v>
      </c>
      <c r="I1688" s="34">
        <v>8.5482000000000006E-3</v>
      </c>
      <c r="J1688" s="34">
        <v>4827.1415999999999</v>
      </c>
      <c r="K1688" s="35" t="str">
        <f t="shared" si="130"/>
        <v>Strabrechtse Heide &amp; Beuven_H4010A</v>
      </c>
      <c r="L1688" s="36">
        <f>VLOOKUP(D1688,DATA!A:F,5,FALSE)</f>
        <v>1.3726988247862192E-2</v>
      </c>
      <c r="M1688" s="37">
        <f>VLOOKUP(D1688,DATA!A:F,6,FALSE)</f>
        <v>1285.5</v>
      </c>
      <c r="N1688" s="36">
        <f t="shared" si="131"/>
        <v>1.240895619825616</v>
      </c>
      <c r="O1688" s="36">
        <f t="shared" si="132"/>
        <v>1.2410394291940583</v>
      </c>
      <c r="P1688" s="36">
        <f t="shared" si="133"/>
        <v>1.4380936844227143E-4</v>
      </c>
      <c r="Q1688" s="36">
        <f t="shared" si="134"/>
        <v>0</v>
      </c>
    </row>
    <row r="1689" spans="1:17" x14ac:dyDescent="0.3">
      <c r="A1689" s="29">
        <v>2347922</v>
      </c>
      <c r="B1689" s="1">
        <v>137</v>
      </c>
      <c r="C1689" s="1" t="s">
        <v>30</v>
      </c>
      <c r="D1689" s="1" t="s">
        <v>41</v>
      </c>
      <c r="E1689" s="1" t="s">
        <v>42</v>
      </c>
      <c r="F1689" s="47">
        <v>1071</v>
      </c>
      <c r="G1689" s="34">
        <v>946.26</v>
      </c>
      <c r="H1689" s="1" t="s">
        <v>216</v>
      </c>
      <c r="I1689" s="34">
        <v>8.1650000000000004E-3</v>
      </c>
      <c r="J1689" s="34">
        <v>10.510035500000001</v>
      </c>
      <c r="K1689" s="35" t="str">
        <f t="shared" si="130"/>
        <v>Strabrechtse Heide &amp; Beuven_H4010A</v>
      </c>
      <c r="L1689" s="36">
        <f>VLOOKUP(D1689,DATA!A:F,5,FALSE)</f>
        <v>1.3726988247862192E-2</v>
      </c>
      <c r="M1689" s="37">
        <f>VLOOKUP(D1689,DATA!A:F,6,FALSE)</f>
        <v>1285.5</v>
      </c>
      <c r="N1689" s="36">
        <f t="shared" si="131"/>
        <v>0.9407989374361041</v>
      </c>
      <c r="O1689" s="36">
        <f t="shared" si="132"/>
        <v>0.94090339670224132</v>
      </c>
      <c r="P1689" s="36">
        <f t="shared" si="133"/>
        <v>1.0445926613722456E-4</v>
      </c>
      <c r="Q1689" s="36">
        <f t="shared" si="134"/>
        <v>0</v>
      </c>
    </row>
    <row r="1690" spans="1:17" x14ac:dyDescent="0.3">
      <c r="A1690" s="29">
        <v>2347923</v>
      </c>
      <c r="B1690" s="1">
        <v>137</v>
      </c>
      <c r="C1690" s="1" t="s">
        <v>30</v>
      </c>
      <c r="D1690" s="1" t="s">
        <v>41</v>
      </c>
      <c r="E1690" s="1" t="s">
        <v>42</v>
      </c>
      <c r="F1690" s="47">
        <v>1071</v>
      </c>
      <c r="G1690" s="34">
        <v>924.4</v>
      </c>
      <c r="H1690" s="1" t="s">
        <v>216</v>
      </c>
      <c r="I1690" s="34">
        <v>7.7181000000000003E-3</v>
      </c>
      <c r="J1690" s="34">
        <v>3705.1633499999998</v>
      </c>
      <c r="K1690" s="35" t="str">
        <f t="shared" si="130"/>
        <v>Strabrechtse Heide &amp; Beuven_H4010A</v>
      </c>
      <c r="L1690" s="36">
        <f>VLOOKUP(D1690,DATA!A:F,5,FALSE)</f>
        <v>1.3726988247862192E-2</v>
      </c>
      <c r="M1690" s="37">
        <f>VLOOKUP(D1690,DATA!A:F,6,FALSE)</f>
        <v>1285.5</v>
      </c>
      <c r="N1690" s="36">
        <f t="shared" si="131"/>
        <v>0.69861467922403864</v>
      </c>
      <c r="O1690" s="36">
        <f t="shared" si="132"/>
        <v>0.69868818159727619</v>
      </c>
      <c r="P1690" s="36">
        <f t="shared" si="133"/>
        <v>7.3502373237555041E-5</v>
      </c>
      <c r="Q1690" s="36">
        <f t="shared" si="134"/>
        <v>0</v>
      </c>
    </row>
    <row r="1691" spans="1:17" x14ac:dyDescent="0.3">
      <c r="A1691" s="29">
        <v>2347926</v>
      </c>
      <c r="B1691" s="1">
        <v>137</v>
      </c>
      <c r="C1691" s="1" t="s">
        <v>30</v>
      </c>
      <c r="D1691" s="1" t="s">
        <v>41</v>
      </c>
      <c r="E1691" s="1" t="s">
        <v>42</v>
      </c>
      <c r="F1691" s="47">
        <v>1071</v>
      </c>
      <c r="G1691" s="34">
        <v>929.67</v>
      </c>
      <c r="H1691" s="1" t="s">
        <v>216</v>
      </c>
      <c r="I1691" s="34">
        <v>7.2852000000000004E-3</v>
      </c>
      <c r="J1691" s="34">
        <v>13.636894</v>
      </c>
      <c r="K1691" s="35" t="str">
        <f t="shared" si="130"/>
        <v>Strabrechtse Heide &amp; Beuven_H4010A</v>
      </c>
      <c r="L1691" s="36">
        <f>VLOOKUP(D1691,DATA!A:F,5,FALSE)</f>
        <v>1.3726988247862192E-2</v>
      </c>
      <c r="M1691" s="37">
        <f>VLOOKUP(D1691,DATA!A:F,6,FALSE)</f>
        <v>1285.5</v>
      </c>
      <c r="N1691" s="36">
        <f t="shared" si="131"/>
        <v>0.75063280771286234</v>
      </c>
      <c r="O1691" s="36">
        <f t="shared" si="132"/>
        <v>0.75070731408529945</v>
      </c>
      <c r="P1691" s="36">
        <f t="shared" si="133"/>
        <v>7.450637243711089E-5</v>
      </c>
      <c r="Q1691" s="36">
        <f t="shared" si="134"/>
        <v>0</v>
      </c>
    </row>
    <row r="1692" spans="1:17" x14ac:dyDescent="0.3">
      <c r="A1692" s="29">
        <v>2347927</v>
      </c>
      <c r="B1692" s="1">
        <v>137</v>
      </c>
      <c r="C1692" s="1" t="s">
        <v>30</v>
      </c>
      <c r="D1692" s="1" t="s">
        <v>41</v>
      </c>
      <c r="E1692" s="1" t="s">
        <v>42</v>
      </c>
      <c r="F1692" s="47">
        <v>1071</v>
      </c>
      <c r="G1692" s="34">
        <v>995.9</v>
      </c>
      <c r="H1692" s="1" t="s">
        <v>216</v>
      </c>
      <c r="I1692" s="34">
        <v>7.9810999999999997E-3</v>
      </c>
      <c r="J1692" s="34">
        <v>2306.3432499999999</v>
      </c>
      <c r="K1692" s="35" t="str">
        <f t="shared" si="130"/>
        <v>Strabrechtse Heide &amp; Beuven_H4010A</v>
      </c>
      <c r="L1692" s="36">
        <f>VLOOKUP(D1692,DATA!A:F,5,FALSE)</f>
        <v>1.3726988247862192E-2</v>
      </c>
      <c r="M1692" s="37">
        <f>VLOOKUP(D1692,DATA!A:F,6,FALSE)</f>
        <v>1285.5</v>
      </c>
      <c r="N1692" s="36">
        <f t="shared" si="131"/>
        <v>1.842706529529168</v>
      </c>
      <c r="O1692" s="36">
        <f t="shared" si="132"/>
        <v>1.8429047003358341</v>
      </c>
      <c r="P1692" s="36">
        <f t="shared" si="133"/>
        <v>1.9817080666606479E-4</v>
      </c>
      <c r="Q1692" s="36">
        <f t="shared" si="134"/>
        <v>0</v>
      </c>
    </row>
    <row r="1693" spans="1:17" x14ac:dyDescent="0.3">
      <c r="A1693" s="29">
        <v>2347928</v>
      </c>
      <c r="B1693" s="1">
        <v>137</v>
      </c>
      <c r="C1693" s="1" t="s">
        <v>30</v>
      </c>
      <c r="D1693" s="1" t="s">
        <v>41</v>
      </c>
      <c r="E1693" s="1" t="s">
        <v>42</v>
      </c>
      <c r="F1693" s="47">
        <v>1071</v>
      </c>
      <c r="G1693" s="34">
        <v>990.33</v>
      </c>
      <c r="H1693" s="1" t="s">
        <v>216</v>
      </c>
      <c r="I1693" s="34">
        <v>7.9124999999999994E-3</v>
      </c>
      <c r="J1693" s="34">
        <v>4273.4459999999999</v>
      </c>
      <c r="K1693" s="35" t="str">
        <f t="shared" si="130"/>
        <v>Strabrechtse Heide &amp; Beuven_H4010A</v>
      </c>
      <c r="L1693" s="36">
        <f>VLOOKUP(D1693,DATA!A:F,5,FALSE)</f>
        <v>1.3726988247862192E-2</v>
      </c>
      <c r="M1693" s="37">
        <f>VLOOKUP(D1693,DATA!A:F,6,FALSE)</f>
        <v>1285.5</v>
      </c>
      <c r="N1693" s="36">
        <f t="shared" si="131"/>
        <v>1.7093846164680706</v>
      </c>
      <c r="O1693" s="36">
        <f t="shared" si="132"/>
        <v>1.7095671167793303</v>
      </c>
      <c r="P1693" s="36">
        <f t="shared" si="133"/>
        <v>1.8250031125965904E-4</v>
      </c>
      <c r="Q1693" s="36">
        <f t="shared" si="134"/>
        <v>0</v>
      </c>
    </row>
    <row r="1694" spans="1:17" x14ac:dyDescent="0.3">
      <c r="A1694" s="29">
        <v>2347929</v>
      </c>
      <c r="B1694" s="1">
        <v>137</v>
      </c>
      <c r="C1694" s="1" t="s">
        <v>30</v>
      </c>
      <c r="D1694" s="1" t="s">
        <v>41</v>
      </c>
      <c r="E1694" s="1" t="s">
        <v>42</v>
      </c>
      <c r="F1694" s="47">
        <v>1071</v>
      </c>
      <c r="G1694" s="34">
        <v>954.46</v>
      </c>
      <c r="H1694" s="1" t="s">
        <v>216</v>
      </c>
      <c r="I1694" s="34">
        <v>7.6249000000000004E-3</v>
      </c>
      <c r="J1694" s="34">
        <v>373.97334999999998</v>
      </c>
      <c r="K1694" s="35" t="str">
        <f t="shared" si="130"/>
        <v>Strabrechtse Heide &amp; Beuven_H4010A</v>
      </c>
      <c r="L1694" s="36">
        <f>VLOOKUP(D1694,DATA!A:F,5,FALSE)</f>
        <v>1.3726988247862192E-2</v>
      </c>
      <c r="M1694" s="37">
        <f>VLOOKUP(D1694,DATA!A:F,6,FALSE)</f>
        <v>1285.5</v>
      </c>
      <c r="N1694" s="36">
        <f t="shared" si="131"/>
        <v>1.0517077001244404</v>
      </c>
      <c r="O1694" s="36">
        <f t="shared" si="132"/>
        <v>1.0518166269936815</v>
      </c>
      <c r="P1694" s="36">
        <f t="shared" si="133"/>
        <v>1.0892686924113271E-4</v>
      </c>
      <c r="Q1694" s="36">
        <f t="shared" si="134"/>
        <v>0</v>
      </c>
    </row>
    <row r="1695" spans="1:17" x14ac:dyDescent="0.3">
      <c r="A1695" s="29">
        <v>2347930</v>
      </c>
      <c r="B1695" s="1">
        <v>137</v>
      </c>
      <c r="C1695" s="1" t="s">
        <v>30</v>
      </c>
      <c r="D1695" s="1" t="s">
        <v>41</v>
      </c>
      <c r="E1695" s="1" t="s">
        <v>42</v>
      </c>
      <c r="F1695" s="47">
        <v>1071</v>
      </c>
      <c r="G1695" s="34">
        <v>916.87</v>
      </c>
      <c r="H1695" s="1" t="s">
        <v>216</v>
      </c>
      <c r="I1695" s="34">
        <v>6.8271E-3</v>
      </c>
      <c r="J1695" s="34">
        <v>1377.4521500000001</v>
      </c>
      <c r="K1695" s="35" t="str">
        <f t="shared" si="130"/>
        <v>Strabrechtse Heide &amp; Beuven_H4010A</v>
      </c>
      <c r="L1695" s="36">
        <f>VLOOKUP(D1695,DATA!A:F,5,FALSE)</f>
        <v>1.3726988247862192E-2</v>
      </c>
      <c r="M1695" s="37">
        <f>VLOOKUP(D1695,DATA!A:F,6,FALSE)</f>
        <v>1285.5</v>
      </c>
      <c r="N1695" s="36">
        <f t="shared" si="131"/>
        <v>0.63044215642498203</v>
      </c>
      <c r="O1695" s="36">
        <f t="shared" si="132"/>
        <v>0.63050086887763523</v>
      </c>
      <c r="P1695" s="36">
        <f t="shared" si="133"/>
        <v>5.8712452653209013E-5</v>
      </c>
      <c r="Q1695" s="36">
        <f t="shared" si="134"/>
        <v>0</v>
      </c>
    </row>
    <row r="1696" spans="1:17" x14ac:dyDescent="0.3">
      <c r="A1696" s="29">
        <v>2349428</v>
      </c>
      <c r="B1696" s="1">
        <v>137</v>
      </c>
      <c r="C1696" s="1" t="s">
        <v>30</v>
      </c>
      <c r="D1696" s="1" t="s">
        <v>22</v>
      </c>
      <c r="E1696" s="1" t="s">
        <v>23</v>
      </c>
      <c r="F1696" s="47">
        <v>1857</v>
      </c>
      <c r="G1696" s="34">
        <v>1365.64</v>
      </c>
      <c r="H1696" s="1" t="s">
        <v>216</v>
      </c>
      <c r="I1696" s="34">
        <v>1.2807900000000001E-2</v>
      </c>
      <c r="J1696" s="34">
        <v>1.6703421000000001</v>
      </c>
      <c r="K1696" s="35" t="str">
        <f t="shared" si="130"/>
        <v>Strabrechtse Heide &amp; Beuven_H91E0C</v>
      </c>
      <c r="L1696" s="36">
        <f>VLOOKUP(D1696,DATA!A:F,5,FALSE)</f>
        <v>6.9280917156857415E-3</v>
      </c>
      <c r="M1696" s="37">
        <f>VLOOKUP(D1696,DATA!A:F,6,FALSE)</f>
        <v>2282</v>
      </c>
      <c r="N1696" s="36">
        <f t="shared" si="131"/>
        <v>0.17460944198763467</v>
      </c>
      <c r="O1696" s="36">
        <f t="shared" si="132"/>
        <v>0.17462490946539103</v>
      </c>
      <c r="P1696" s="36">
        <f t="shared" si="133"/>
        <v>1.5467477756353487E-5</v>
      </c>
      <c r="Q1696" s="36">
        <f t="shared" si="134"/>
        <v>0</v>
      </c>
    </row>
    <row r="1697" spans="1:17" x14ac:dyDescent="0.3">
      <c r="A1697" s="29">
        <v>2349430</v>
      </c>
      <c r="B1697" s="1">
        <v>137</v>
      </c>
      <c r="C1697" s="1" t="s">
        <v>30</v>
      </c>
      <c r="D1697" s="1" t="s">
        <v>22</v>
      </c>
      <c r="E1697" s="1" t="s">
        <v>23</v>
      </c>
      <c r="F1697" s="47">
        <v>1857</v>
      </c>
      <c r="G1697" s="34">
        <v>1337.63</v>
      </c>
      <c r="H1697" s="1" t="s">
        <v>216</v>
      </c>
      <c r="I1697" s="34">
        <v>1.2337000000000001E-2</v>
      </c>
      <c r="J1697" s="34">
        <v>1022.1538</v>
      </c>
      <c r="K1697" s="35" t="str">
        <f t="shared" si="130"/>
        <v>Strabrechtse Heide &amp; Beuven_H91E0C</v>
      </c>
      <c r="L1697" s="36">
        <f>VLOOKUP(D1697,DATA!A:F,5,FALSE)</f>
        <v>6.9280917156857415E-3</v>
      </c>
      <c r="M1697" s="37">
        <f>VLOOKUP(D1697,DATA!A:F,6,FALSE)</f>
        <v>2282</v>
      </c>
      <c r="N1697" s="36">
        <f t="shared" si="131"/>
        <v>0.14385472102126615</v>
      </c>
      <c r="O1697" s="36">
        <f t="shared" si="132"/>
        <v>0.14386699938842748</v>
      </c>
      <c r="P1697" s="36">
        <f t="shared" si="133"/>
        <v>1.227836716133357E-5</v>
      </c>
      <c r="Q1697" s="36">
        <f t="shared" si="134"/>
        <v>0</v>
      </c>
    </row>
    <row r="1698" spans="1:17" x14ac:dyDescent="0.3">
      <c r="A1698" s="29">
        <v>2349431</v>
      </c>
      <c r="B1698" s="1">
        <v>137</v>
      </c>
      <c r="C1698" s="1" t="s">
        <v>30</v>
      </c>
      <c r="D1698" s="1" t="s">
        <v>28</v>
      </c>
      <c r="E1698" s="1" t="s">
        <v>29</v>
      </c>
      <c r="F1698" s="47">
        <v>1786</v>
      </c>
      <c r="G1698" s="34">
        <v>1669.13</v>
      </c>
      <c r="H1698" s="1" t="s">
        <v>216</v>
      </c>
      <c r="I1698" s="34">
        <v>1.4922E-2</v>
      </c>
      <c r="J1698" s="34">
        <v>2405.7930000000001</v>
      </c>
      <c r="K1698" s="35" t="str">
        <f t="shared" si="130"/>
        <v>Strabrechtse Heide &amp; Beuven_H91D0</v>
      </c>
      <c r="L1698" s="36">
        <f>VLOOKUP(D1698,DATA!A:F,5,FALSE)</f>
        <v>6.9280917156857415E-3</v>
      </c>
      <c r="M1698" s="37">
        <f>VLOOKUP(D1698,DATA!A:F,6,FALSE)</f>
        <v>2211</v>
      </c>
      <c r="N1698" s="36">
        <f t="shared" si="131"/>
        <v>2.2884946786901743</v>
      </c>
      <c r="O1698" s="36">
        <f t="shared" si="132"/>
        <v>2.2887258626490379</v>
      </c>
      <c r="P1698" s="36">
        <f t="shared" si="133"/>
        <v>2.311839588635678E-4</v>
      </c>
      <c r="Q1698" s="36">
        <f t="shared" si="134"/>
        <v>0</v>
      </c>
    </row>
    <row r="1699" spans="1:17" x14ac:dyDescent="0.3">
      <c r="A1699" s="29">
        <v>2349431</v>
      </c>
      <c r="B1699" s="1">
        <v>137</v>
      </c>
      <c r="C1699" s="1" t="s">
        <v>30</v>
      </c>
      <c r="D1699" s="1" t="s">
        <v>22</v>
      </c>
      <c r="E1699" s="1" t="s">
        <v>23</v>
      </c>
      <c r="F1699" s="47">
        <v>1857</v>
      </c>
      <c r="G1699" s="34">
        <v>1669.13</v>
      </c>
      <c r="H1699" s="1" t="s">
        <v>216</v>
      </c>
      <c r="I1699" s="34">
        <v>1.4922E-2</v>
      </c>
      <c r="J1699" s="34">
        <v>2018.2321999999999</v>
      </c>
      <c r="K1699" s="35" t="str">
        <f t="shared" si="130"/>
        <v>Strabrechtse Heide &amp; Beuven_H91E0C</v>
      </c>
      <c r="L1699" s="36">
        <f>VLOOKUP(D1699,DATA!A:F,5,FALSE)</f>
        <v>6.9280917156857415E-3</v>
      </c>
      <c r="M1699" s="37">
        <f>VLOOKUP(D1699,DATA!A:F,6,FALSE)</f>
        <v>2282</v>
      </c>
      <c r="N1699" s="36">
        <f t="shared" si="131"/>
        <v>1.4118925945463947</v>
      </c>
      <c r="O1699" s="36">
        <f t="shared" si="132"/>
        <v>1.4120365037828786</v>
      </c>
      <c r="P1699" s="36">
        <f t="shared" si="133"/>
        <v>1.4390923648388565E-4</v>
      </c>
      <c r="Q1699" s="36">
        <f t="shared" si="134"/>
        <v>0</v>
      </c>
    </row>
    <row r="1700" spans="1:17" x14ac:dyDescent="0.3">
      <c r="A1700" s="29">
        <v>2349435</v>
      </c>
      <c r="B1700" s="1">
        <v>137</v>
      </c>
      <c r="C1700" s="1" t="s">
        <v>30</v>
      </c>
      <c r="D1700" s="1" t="s">
        <v>41</v>
      </c>
      <c r="E1700" s="1" t="s">
        <v>42</v>
      </c>
      <c r="F1700" s="47">
        <v>1071</v>
      </c>
      <c r="G1700" s="34">
        <v>964.32</v>
      </c>
      <c r="H1700" s="1" t="s">
        <v>216</v>
      </c>
      <c r="I1700" s="34">
        <v>9.4125000000000007E-3</v>
      </c>
      <c r="J1700" s="34">
        <v>3225.7566000000002</v>
      </c>
      <c r="K1700" s="35" t="str">
        <f t="shared" si="130"/>
        <v>Strabrechtse Heide &amp; Beuven_H4010A</v>
      </c>
      <c r="L1700" s="36">
        <f>VLOOKUP(D1700,DATA!A:F,5,FALSE)</f>
        <v>1.3726988247862192E-2</v>
      </c>
      <c r="M1700" s="37">
        <f>VLOOKUP(D1700,DATA!A:F,6,FALSE)</f>
        <v>1285.5</v>
      </c>
      <c r="N1700" s="36">
        <f t="shared" si="131"/>
        <v>1.2023045740227902</v>
      </c>
      <c r="O1700" s="36">
        <f t="shared" si="132"/>
        <v>1.2024580600859707</v>
      </c>
      <c r="P1700" s="36">
        <f t="shared" si="133"/>
        <v>1.5348606318044133E-4</v>
      </c>
      <c r="Q1700" s="36">
        <f t="shared" si="134"/>
        <v>0</v>
      </c>
    </row>
    <row r="1701" spans="1:17" x14ac:dyDescent="0.3">
      <c r="A1701" s="29">
        <v>2349438</v>
      </c>
      <c r="B1701" s="1">
        <v>137</v>
      </c>
      <c r="C1701" s="1" t="s">
        <v>30</v>
      </c>
      <c r="D1701" s="1" t="s">
        <v>41</v>
      </c>
      <c r="E1701" s="1" t="s">
        <v>42</v>
      </c>
      <c r="F1701" s="47">
        <v>1071</v>
      </c>
      <c r="G1701" s="34">
        <v>953.94</v>
      </c>
      <c r="H1701" s="1" t="s">
        <v>216</v>
      </c>
      <c r="I1701" s="34">
        <v>9.1809999999999999E-3</v>
      </c>
      <c r="J1701" s="34">
        <v>1281.3620000000001</v>
      </c>
      <c r="K1701" s="35" t="str">
        <f t="shared" si="130"/>
        <v>Strabrechtse Heide &amp; Beuven_H4010A</v>
      </c>
      <c r="L1701" s="36">
        <f>VLOOKUP(D1701,DATA!A:F,5,FALSE)</f>
        <v>1.3726988247862192E-2</v>
      </c>
      <c r="M1701" s="37">
        <f>VLOOKUP(D1701,DATA!A:F,6,FALSE)</f>
        <v>1285.5</v>
      </c>
      <c r="N1701" s="36">
        <f t="shared" si="131"/>
        <v>1.044305422519288</v>
      </c>
      <c r="O1701" s="36">
        <f t="shared" si="132"/>
        <v>1.0444356673120379</v>
      </c>
      <c r="P1701" s="36">
        <f t="shared" si="133"/>
        <v>1.3024479274981182E-4</v>
      </c>
      <c r="Q1701" s="36">
        <f t="shared" si="134"/>
        <v>0</v>
      </c>
    </row>
    <row r="1702" spans="1:17" x14ac:dyDescent="0.3">
      <c r="A1702" s="29">
        <v>2349438</v>
      </c>
      <c r="B1702" s="1">
        <v>137</v>
      </c>
      <c r="C1702" s="1" t="s">
        <v>30</v>
      </c>
      <c r="D1702" s="1" t="s">
        <v>43</v>
      </c>
      <c r="E1702" s="1" t="s">
        <v>44</v>
      </c>
      <c r="F1702" s="47">
        <v>1071</v>
      </c>
      <c r="G1702" s="34">
        <v>953.94</v>
      </c>
      <c r="H1702" s="1" t="s">
        <v>216</v>
      </c>
      <c r="I1702" s="34">
        <v>9.1809999999999999E-3</v>
      </c>
      <c r="J1702" s="34">
        <v>514.36450000000002</v>
      </c>
      <c r="K1702" s="35" t="str">
        <f t="shared" si="130"/>
        <v>Strabrechtse Heide &amp; Beuven_H7150</v>
      </c>
      <c r="L1702" s="36">
        <f>VLOOKUP(D1702,DATA!A:F,5,FALSE)</f>
        <v>1.3726988247862192E-2</v>
      </c>
      <c r="M1702" s="37">
        <f>VLOOKUP(D1702,DATA!A:F,6,FALSE)</f>
        <v>1285.5</v>
      </c>
      <c r="N1702" s="36">
        <f t="shared" si="131"/>
        <v>1.044305422519288</v>
      </c>
      <c r="O1702" s="36">
        <f t="shared" si="132"/>
        <v>1.0444356673120379</v>
      </c>
      <c r="P1702" s="36">
        <f t="shared" si="133"/>
        <v>1.3024479274981182E-4</v>
      </c>
      <c r="Q1702" s="36">
        <f t="shared" si="134"/>
        <v>0</v>
      </c>
    </row>
    <row r="1703" spans="1:17" x14ac:dyDescent="0.3">
      <c r="A1703" s="29">
        <v>2349441</v>
      </c>
      <c r="B1703" s="1">
        <v>137</v>
      </c>
      <c r="C1703" s="1" t="s">
        <v>30</v>
      </c>
      <c r="D1703" s="1" t="s">
        <v>41</v>
      </c>
      <c r="E1703" s="1" t="s">
        <v>42</v>
      </c>
      <c r="F1703" s="47">
        <v>1071</v>
      </c>
      <c r="G1703" s="34">
        <v>911.16</v>
      </c>
      <c r="H1703" s="1" t="s">
        <v>216</v>
      </c>
      <c r="I1703" s="34">
        <v>8.7019000000000003E-3</v>
      </c>
      <c r="J1703" s="34">
        <v>779.70483000000002</v>
      </c>
      <c r="K1703" s="35" t="str">
        <f t="shared" si="130"/>
        <v>Strabrechtse Heide &amp; Beuven_H4010A</v>
      </c>
      <c r="L1703" s="36">
        <f>VLOOKUP(D1703,DATA!A:F,5,FALSE)</f>
        <v>1.3726988247862192E-2</v>
      </c>
      <c r="M1703" s="37">
        <f>VLOOKUP(D1703,DATA!A:F,6,FALSE)</f>
        <v>1285.5</v>
      </c>
      <c r="N1703" s="36">
        <f t="shared" si="131"/>
        <v>0.58319155300067127</v>
      </c>
      <c r="O1703" s="36">
        <f t="shared" si="132"/>
        <v>0.58326081356537207</v>
      </c>
      <c r="P1703" s="36">
        <f t="shared" si="133"/>
        <v>6.9260564700801552E-5</v>
      </c>
      <c r="Q1703" s="36">
        <f t="shared" si="134"/>
        <v>0</v>
      </c>
    </row>
    <row r="1704" spans="1:17" x14ac:dyDescent="0.3">
      <c r="A1704" s="29">
        <v>2349442</v>
      </c>
      <c r="B1704" s="1">
        <v>137</v>
      </c>
      <c r="C1704" s="1" t="s">
        <v>30</v>
      </c>
      <c r="D1704" s="1" t="s">
        <v>41</v>
      </c>
      <c r="E1704" s="1" t="s">
        <v>42</v>
      </c>
      <c r="F1704" s="47">
        <v>1071</v>
      </c>
      <c r="G1704" s="34">
        <v>918.72</v>
      </c>
      <c r="H1704" s="1" t="s">
        <v>216</v>
      </c>
      <c r="I1704" s="34">
        <v>8.7087999999999992E-3</v>
      </c>
      <c r="J1704" s="34">
        <v>2656.1394</v>
      </c>
      <c r="K1704" s="35" t="str">
        <f t="shared" si="130"/>
        <v>Strabrechtse Heide &amp; Beuven_H4010A</v>
      </c>
      <c r="L1704" s="36">
        <f>VLOOKUP(D1704,DATA!A:F,5,FALSE)</f>
        <v>1.3726988247862192E-2</v>
      </c>
      <c r="M1704" s="37">
        <f>VLOOKUP(D1704,DATA!A:F,6,FALSE)</f>
        <v>1285.5</v>
      </c>
      <c r="N1704" s="36">
        <f t="shared" si="131"/>
        <v>0.64655236957870621</v>
      </c>
      <c r="O1704" s="36">
        <f t="shared" si="132"/>
        <v>0.64662916686111638</v>
      </c>
      <c r="P1704" s="36">
        <f t="shared" si="133"/>
        <v>7.6797282410168144E-5</v>
      </c>
      <c r="Q1704" s="36">
        <f t="shared" si="134"/>
        <v>0</v>
      </c>
    </row>
    <row r="1705" spans="1:17" x14ac:dyDescent="0.3">
      <c r="A1705" s="29">
        <v>2349444</v>
      </c>
      <c r="B1705" s="1">
        <v>137</v>
      </c>
      <c r="C1705" s="1" t="s">
        <v>30</v>
      </c>
      <c r="D1705" s="1" t="s">
        <v>41</v>
      </c>
      <c r="E1705" s="1" t="s">
        <v>42</v>
      </c>
      <c r="F1705" s="47">
        <v>1071</v>
      </c>
      <c r="G1705" s="34">
        <v>928</v>
      </c>
      <c r="H1705" s="1" t="s">
        <v>216</v>
      </c>
      <c r="I1705" s="34">
        <v>8.5135000000000002E-3</v>
      </c>
      <c r="J1705" s="34">
        <v>1759.1356000000001</v>
      </c>
      <c r="K1705" s="35" t="str">
        <f t="shared" si="130"/>
        <v>Strabrechtse Heide &amp; Beuven_H4010A</v>
      </c>
      <c r="L1705" s="36">
        <f>VLOOKUP(D1705,DATA!A:F,5,FALSE)</f>
        <v>1.3726988247862192E-2</v>
      </c>
      <c r="M1705" s="37">
        <f>VLOOKUP(D1705,DATA!A:F,6,FALSE)</f>
        <v>1285.5</v>
      </c>
      <c r="N1705" s="36">
        <f t="shared" si="131"/>
        <v>0.73374580706614034</v>
      </c>
      <c r="O1705" s="36">
        <f t="shared" si="132"/>
        <v>0.73383093178165859</v>
      </c>
      <c r="P1705" s="36">
        <f t="shared" si="133"/>
        <v>8.512471551824774E-5</v>
      </c>
      <c r="Q1705" s="36">
        <f t="shared" si="134"/>
        <v>0</v>
      </c>
    </row>
    <row r="1706" spans="1:17" x14ac:dyDescent="0.3">
      <c r="A1706" s="29">
        <v>2349445</v>
      </c>
      <c r="B1706" s="1">
        <v>137</v>
      </c>
      <c r="C1706" s="1" t="s">
        <v>30</v>
      </c>
      <c r="D1706" s="1" t="s">
        <v>41</v>
      </c>
      <c r="E1706" s="1" t="s">
        <v>42</v>
      </c>
      <c r="F1706" s="47">
        <v>1071</v>
      </c>
      <c r="G1706" s="34">
        <v>925.07</v>
      </c>
      <c r="H1706" s="1" t="s">
        <v>216</v>
      </c>
      <c r="I1706" s="34">
        <v>8.5120999999999999E-3</v>
      </c>
      <c r="J1706" s="34">
        <v>1283.6338000000001</v>
      </c>
      <c r="K1706" s="35" t="str">
        <f t="shared" si="130"/>
        <v>Strabrechtse Heide &amp; Beuven_H4010A</v>
      </c>
      <c r="L1706" s="36">
        <f>VLOOKUP(D1706,DATA!A:F,5,FALSE)</f>
        <v>1.3726988247862192E-2</v>
      </c>
      <c r="M1706" s="37">
        <f>VLOOKUP(D1706,DATA!A:F,6,FALSE)</f>
        <v>1285.5</v>
      </c>
      <c r="N1706" s="36">
        <f t="shared" si="131"/>
        <v>0.70502402494376326</v>
      </c>
      <c r="O1706" s="36">
        <f t="shared" si="132"/>
        <v>0.70510582774686903</v>
      </c>
      <c r="P1706" s="36">
        <f t="shared" si="133"/>
        <v>8.1802803105768263E-5</v>
      </c>
      <c r="Q1706" s="36">
        <f t="shared" si="134"/>
        <v>0</v>
      </c>
    </row>
    <row r="1707" spans="1:17" x14ac:dyDescent="0.3">
      <c r="A1707" s="29">
        <v>2349445</v>
      </c>
      <c r="B1707" s="1">
        <v>137</v>
      </c>
      <c r="C1707" s="1" t="s">
        <v>30</v>
      </c>
      <c r="D1707" s="1" t="s">
        <v>43</v>
      </c>
      <c r="E1707" s="1" t="s">
        <v>44</v>
      </c>
      <c r="F1707" s="47">
        <v>1071</v>
      </c>
      <c r="G1707" s="34">
        <v>925.07</v>
      </c>
      <c r="H1707" s="1" t="s">
        <v>216</v>
      </c>
      <c r="I1707" s="34">
        <v>8.5120999999999999E-3</v>
      </c>
      <c r="J1707" s="34">
        <v>1983.5427999999999</v>
      </c>
      <c r="K1707" s="35" t="str">
        <f t="shared" si="130"/>
        <v>Strabrechtse Heide &amp; Beuven_H7150</v>
      </c>
      <c r="L1707" s="36">
        <f>VLOOKUP(D1707,DATA!A:F,5,FALSE)</f>
        <v>1.3726988247862192E-2</v>
      </c>
      <c r="M1707" s="37">
        <f>VLOOKUP(D1707,DATA!A:F,6,FALSE)</f>
        <v>1285.5</v>
      </c>
      <c r="N1707" s="36">
        <f t="shared" si="131"/>
        <v>0.70502402494376326</v>
      </c>
      <c r="O1707" s="36">
        <f t="shared" si="132"/>
        <v>0.70510582774686903</v>
      </c>
      <c r="P1707" s="36">
        <f t="shared" si="133"/>
        <v>8.1802803105768263E-5</v>
      </c>
      <c r="Q1707" s="36">
        <f t="shared" si="134"/>
        <v>0</v>
      </c>
    </row>
    <row r="1708" spans="1:17" x14ac:dyDescent="0.3">
      <c r="A1708" s="29">
        <v>2349446</v>
      </c>
      <c r="B1708" s="1">
        <v>137</v>
      </c>
      <c r="C1708" s="1" t="s">
        <v>30</v>
      </c>
      <c r="D1708" s="1" t="s">
        <v>41</v>
      </c>
      <c r="E1708" s="1" t="s">
        <v>42</v>
      </c>
      <c r="F1708" s="47">
        <v>1071</v>
      </c>
      <c r="G1708" s="34">
        <v>924.6</v>
      </c>
      <c r="H1708" s="1" t="s">
        <v>216</v>
      </c>
      <c r="I1708" s="34">
        <v>8.4305000000000005E-3</v>
      </c>
      <c r="J1708" s="34">
        <v>1538.6081956503899</v>
      </c>
      <c r="K1708" s="35" t="str">
        <f t="shared" si="130"/>
        <v>Strabrechtse Heide &amp; Beuven_H4010A</v>
      </c>
      <c r="L1708" s="36">
        <f>VLOOKUP(D1708,DATA!A:F,5,FALSE)</f>
        <v>1.3726988247862192E-2</v>
      </c>
      <c r="M1708" s="37">
        <f>VLOOKUP(D1708,DATA!A:F,6,FALSE)</f>
        <v>1285.5</v>
      </c>
      <c r="N1708" s="36">
        <f t="shared" si="131"/>
        <v>0.70052183524091649</v>
      </c>
      <c r="O1708" s="36">
        <f t="shared" si="132"/>
        <v>0.70060234008536137</v>
      </c>
      <c r="P1708" s="36">
        <f t="shared" si="133"/>
        <v>8.0504844444884149E-5</v>
      </c>
      <c r="Q1708" s="36">
        <f t="shared" si="134"/>
        <v>0</v>
      </c>
    </row>
    <row r="1709" spans="1:17" x14ac:dyDescent="0.3">
      <c r="A1709" s="29">
        <v>2349446</v>
      </c>
      <c r="B1709" s="1">
        <v>137</v>
      </c>
      <c r="C1709" s="1" t="s">
        <v>30</v>
      </c>
      <c r="D1709" s="1" t="s">
        <v>43</v>
      </c>
      <c r="E1709" s="1" t="s">
        <v>44</v>
      </c>
      <c r="F1709" s="47">
        <v>1071</v>
      </c>
      <c r="G1709" s="34">
        <v>924.6</v>
      </c>
      <c r="H1709" s="1" t="s">
        <v>216</v>
      </c>
      <c r="I1709" s="34">
        <v>8.4305000000000005E-3</v>
      </c>
      <c r="J1709" s="34">
        <v>405.61928171557503</v>
      </c>
      <c r="K1709" s="35" t="str">
        <f t="shared" si="130"/>
        <v>Strabrechtse Heide &amp; Beuven_H7150</v>
      </c>
      <c r="L1709" s="36">
        <f>VLOOKUP(D1709,DATA!A:F,5,FALSE)</f>
        <v>1.3726988247862192E-2</v>
      </c>
      <c r="M1709" s="37">
        <f>VLOOKUP(D1709,DATA!A:F,6,FALSE)</f>
        <v>1285.5</v>
      </c>
      <c r="N1709" s="36">
        <f t="shared" si="131"/>
        <v>0.70052183524091649</v>
      </c>
      <c r="O1709" s="36">
        <f t="shared" si="132"/>
        <v>0.70060234008536137</v>
      </c>
      <c r="P1709" s="36">
        <f t="shared" si="133"/>
        <v>8.0504844444884149E-5</v>
      </c>
      <c r="Q1709" s="36">
        <f t="shared" si="134"/>
        <v>0</v>
      </c>
    </row>
    <row r="1710" spans="1:17" x14ac:dyDescent="0.3">
      <c r="A1710" s="29">
        <v>2349447</v>
      </c>
      <c r="B1710" s="1">
        <v>137</v>
      </c>
      <c r="C1710" s="1" t="s">
        <v>30</v>
      </c>
      <c r="D1710" s="1" t="s">
        <v>41</v>
      </c>
      <c r="E1710" s="1" t="s">
        <v>42</v>
      </c>
      <c r="F1710" s="47">
        <v>1071</v>
      </c>
      <c r="G1710" s="34">
        <v>929.03</v>
      </c>
      <c r="H1710" s="1" t="s">
        <v>216</v>
      </c>
      <c r="I1710" s="34">
        <v>8.4072999999999995E-3</v>
      </c>
      <c r="J1710" s="34">
        <v>12.144021</v>
      </c>
      <c r="K1710" s="35" t="str">
        <f t="shared" si="130"/>
        <v>Strabrechtse Heide &amp; Beuven_H4010A</v>
      </c>
      <c r="L1710" s="36">
        <f>VLOOKUP(D1710,DATA!A:F,5,FALSE)</f>
        <v>1.3726988247862192E-2</v>
      </c>
      <c r="M1710" s="37">
        <f>VLOOKUP(D1710,DATA!A:F,6,FALSE)</f>
        <v>1285.5</v>
      </c>
      <c r="N1710" s="36">
        <f t="shared" si="131"/>
        <v>0.74411603253678882</v>
      </c>
      <c r="O1710" s="36">
        <f t="shared" si="132"/>
        <v>0.74420127449491924</v>
      </c>
      <c r="P1710" s="36">
        <f t="shared" si="133"/>
        <v>8.5241958130422013E-5</v>
      </c>
      <c r="Q1710" s="36">
        <f t="shared" si="134"/>
        <v>0</v>
      </c>
    </row>
    <row r="1711" spans="1:17" x14ac:dyDescent="0.3">
      <c r="A1711" s="29">
        <v>2349448</v>
      </c>
      <c r="B1711" s="1">
        <v>137</v>
      </c>
      <c r="C1711" s="1" t="s">
        <v>30</v>
      </c>
      <c r="D1711" s="1" t="s">
        <v>41</v>
      </c>
      <c r="E1711" s="1" t="s">
        <v>42</v>
      </c>
      <c r="F1711" s="47">
        <v>1071</v>
      </c>
      <c r="G1711" s="34">
        <v>978.66</v>
      </c>
      <c r="H1711" s="1" t="s">
        <v>216</v>
      </c>
      <c r="I1711" s="34">
        <v>8.7208000000000008E-3</v>
      </c>
      <c r="J1711" s="34">
        <v>1610.1405999999999</v>
      </c>
      <c r="K1711" s="35" t="str">
        <f t="shared" si="130"/>
        <v>Strabrechtse Heide &amp; Beuven_H4010A</v>
      </c>
      <c r="L1711" s="36">
        <f>VLOOKUP(D1711,DATA!A:F,5,FALSE)</f>
        <v>1.3726988247862192E-2</v>
      </c>
      <c r="M1711" s="37">
        <f>VLOOKUP(D1711,DATA!A:F,6,FALSE)</f>
        <v>1285.5</v>
      </c>
      <c r="N1711" s="36">
        <f t="shared" si="131"/>
        <v>1.4600533004910936</v>
      </c>
      <c r="O1711" s="36">
        <f t="shared" si="132"/>
        <v>1.4602255420144246</v>
      </c>
      <c r="P1711" s="36">
        <f t="shared" si="133"/>
        <v>1.7224152333095155E-4</v>
      </c>
      <c r="Q1711" s="36">
        <f t="shared" si="134"/>
        <v>0</v>
      </c>
    </row>
    <row r="1712" spans="1:17" x14ac:dyDescent="0.3">
      <c r="A1712" s="29">
        <v>2349452</v>
      </c>
      <c r="B1712" s="1">
        <v>137</v>
      </c>
      <c r="C1712" s="1" t="s">
        <v>30</v>
      </c>
      <c r="D1712" s="1" t="s">
        <v>41</v>
      </c>
      <c r="E1712" s="1" t="s">
        <v>42</v>
      </c>
      <c r="F1712" s="47">
        <v>1071</v>
      </c>
      <c r="G1712" s="34">
        <v>937.39</v>
      </c>
      <c r="H1712" s="1" t="s">
        <v>216</v>
      </c>
      <c r="I1712" s="34">
        <v>8.0186000000000007E-3</v>
      </c>
      <c r="J1712" s="34">
        <v>4501.8975</v>
      </c>
      <c r="K1712" s="35" t="str">
        <f t="shared" si="130"/>
        <v>Strabrechtse Heide &amp; Beuven_H4010A</v>
      </c>
      <c r="L1712" s="36">
        <f>VLOOKUP(D1712,DATA!A:F,5,FALSE)</f>
        <v>1.3726988247862192E-2</v>
      </c>
      <c r="M1712" s="37">
        <f>VLOOKUP(D1712,DATA!A:F,6,FALSE)</f>
        <v>1285.5</v>
      </c>
      <c r="N1712" s="36">
        <f t="shared" si="131"/>
        <v>0.8338471853890933</v>
      </c>
      <c r="O1712" s="36">
        <f t="shared" si="132"/>
        <v>0.83393820757206061</v>
      </c>
      <c r="P1712" s="36">
        <f t="shared" si="133"/>
        <v>9.1022182967304133E-5</v>
      </c>
      <c r="Q1712" s="36">
        <f t="shared" si="134"/>
        <v>0</v>
      </c>
    </row>
    <row r="1713" spans="1:17" x14ac:dyDescent="0.3">
      <c r="A1713" s="29">
        <v>2349456</v>
      </c>
      <c r="B1713" s="1">
        <v>137</v>
      </c>
      <c r="C1713" s="1" t="s">
        <v>30</v>
      </c>
      <c r="D1713" s="1" t="s">
        <v>41</v>
      </c>
      <c r="E1713" s="1" t="s">
        <v>42</v>
      </c>
      <c r="F1713" s="47">
        <v>1071</v>
      </c>
      <c r="G1713" s="34">
        <v>979.53</v>
      </c>
      <c r="H1713" s="1" t="s">
        <v>216</v>
      </c>
      <c r="I1713" s="34">
        <v>7.9377000000000007E-3</v>
      </c>
      <c r="J1713" s="34">
        <v>2915.4479999999999</v>
      </c>
      <c r="K1713" s="35" t="str">
        <f t="shared" si="130"/>
        <v>Strabrechtse Heide &amp; Beuven_H4010A</v>
      </c>
      <c r="L1713" s="36">
        <f>VLOOKUP(D1713,DATA!A:F,5,FALSE)</f>
        <v>1.3726988247862192E-2</v>
      </c>
      <c r="M1713" s="37">
        <f>VLOOKUP(D1713,DATA!A:F,6,FALSE)</f>
        <v>1285.5</v>
      </c>
      <c r="N1713" s="36">
        <f t="shared" si="131"/>
        <v>1.4773353494652026</v>
      </c>
      <c r="O1713" s="36">
        <f t="shared" si="132"/>
        <v>1.4774939512767287</v>
      </c>
      <c r="P1713" s="36">
        <f t="shared" si="133"/>
        <v>1.5860181152604902E-4</v>
      </c>
      <c r="Q1713" s="36">
        <f t="shared" si="134"/>
        <v>0</v>
      </c>
    </row>
    <row r="1714" spans="1:17" x14ac:dyDescent="0.3">
      <c r="A1714" s="29">
        <v>2349458</v>
      </c>
      <c r="B1714" s="1">
        <v>137</v>
      </c>
      <c r="C1714" s="1" t="s">
        <v>30</v>
      </c>
      <c r="D1714" s="1" t="s">
        <v>41</v>
      </c>
      <c r="E1714" s="1" t="s">
        <v>42</v>
      </c>
      <c r="F1714" s="47">
        <v>1071</v>
      </c>
      <c r="G1714" s="34">
        <v>964.28</v>
      </c>
      <c r="H1714" s="1" t="s">
        <v>216</v>
      </c>
      <c r="I1714" s="34">
        <v>7.7466999999999996E-3</v>
      </c>
      <c r="J1714" s="34">
        <v>800.25985000000003</v>
      </c>
      <c r="K1714" s="35" t="str">
        <f t="shared" si="130"/>
        <v>Strabrechtse Heide &amp; Beuven_H4010A</v>
      </c>
      <c r="L1714" s="36">
        <f>VLOOKUP(D1714,DATA!A:F,5,FALSE)</f>
        <v>1.3726988247862192E-2</v>
      </c>
      <c r="M1714" s="37">
        <f>VLOOKUP(D1714,DATA!A:F,6,FALSE)</f>
        <v>1285.5</v>
      </c>
      <c r="N1714" s="36">
        <f t="shared" si="131"/>
        <v>1.2016525250615082</v>
      </c>
      <c r="O1714" s="36">
        <f t="shared" si="132"/>
        <v>1.2017787784723943</v>
      </c>
      <c r="P1714" s="36">
        <f t="shared" si="133"/>
        <v>1.2625341088612352E-4</v>
      </c>
      <c r="Q1714" s="36">
        <f t="shared" si="134"/>
        <v>0</v>
      </c>
    </row>
    <row r="1715" spans="1:17" x14ac:dyDescent="0.3">
      <c r="A1715" s="29">
        <v>2349459</v>
      </c>
      <c r="B1715" s="1">
        <v>137</v>
      </c>
      <c r="C1715" s="1" t="s">
        <v>30</v>
      </c>
      <c r="D1715" s="1" t="s">
        <v>41</v>
      </c>
      <c r="E1715" s="1" t="s">
        <v>42</v>
      </c>
      <c r="F1715" s="47">
        <v>1071</v>
      </c>
      <c r="G1715" s="34">
        <v>971.62</v>
      </c>
      <c r="H1715" s="1" t="s">
        <v>216</v>
      </c>
      <c r="I1715" s="34">
        <v>7.5579000000000002E-3</v>
      </c>
      <c r="J1715" s="34">
        <v>2842.5259999999998</v>
      </c>
      <c r="K1715" s="35" t="str">
        <f t="shared" si="130"/>
        <v>Strabrechtse Heide &amp; Beuven_H4010A</v>
      </c>
      <c r="L1715" s="36">
        <f>VLOOKUP(D1715,DATA!A:F,5,FALSE)</f>
        <v>1.3726988247862192E-2</v>
      </c>
      <c r="M1715" s="37">
        <f>VLOOKUP(D1715,DATA!A:F,6,FALSE)</f>
        <v>1285.5</v>
      </c>
      <c r="N1715" s="36">
        <f t="shared" si="131"/>
        <v>1.3273451030159678</v>
      </c>
      <c r="O1715" s="36">
        <f t="shared" si="132"/>
        <v>1.3274809903565432</v>
      </c>
      <c r="P1715" s="36">
        <f t="shared" si="133"/>
        <v>1.3588734057545793E-4</v>
      </c>
      <c r="Q1715" s="36">
        <f t="shared" si="134"/>
        <v>0</v>
      </c>
    </row>
    <row r="1716" spans="1:17" x14ac:dyDescent="0.3">
      <c r="A1716" s="29">
        <v>2350957</v>
      </c>
      <c r="B1716" s="1">
        <v>137</v>
      </c>
      <c r="C1716" s="1" t="s">
        <v>30</v>
      </c>
      <c r="D1716" s="1" t="s">
        <v>22</v>
      </c>
      <c r="E1716" s="1" t="s">
        <v>23</v>
      </c>
      <c r="F1716" s="47">
        <v>1857</v>
      </c>
      <c r="G1716" s="34">
        <v>1194.07</v>
      </c>
      <c r="H1716" s="1" t="s">
        <v>216</v>
      </c>
      <c r="I1716" s="34">
        <v>1.1700800000000001E-2</v>
      </c>
      <c r="J1716" s="34">
        <v>1471.0247999999999</v>
      </c>
      <c r="K1716" s="35" t="str">
        <f t="shared" si="130"/>
        <v>Strabrechtse Heide &amp; Beuven_H91E0C</v>
      </c>
      <c r="L1716" s="36">
        <f>VLOOKUP(D1716,DATA!A:F,5,FALSE)</f>
        <v>6.9280917156857415E-3</v>
      </c>
      <c r="M1716" s="37">
        <f>VLOOKUP(D1716,DATA!A:F,6,FALSE)</f>
        <v>2282</v>
      </c>
      <c r="N1716" s="36">
        <f t="shared" si="131"/>
        <v>5.3256184623862848E-2</v>
      </c>
      <c r="O1716" s="36">
        <f t="shared" si="132"/>
        <v>5.3260499670241185E-2</v>
      </c>
      <c r="P1716" s="36">
        <f t="shared" si="133"/>
        <v>4.3150463783364623E-6</v>
      </c>
      <c r="Q1716" s="36">
        <f t="shared" si="134"/>
        <v>0</v>
      </c>
    </row>
    <row r="1717" spans="1:17" x14ac:dyDescent="0.3">
      <c r="A1717" s="29">
        <v>2350958</v>
      </c>
      <c r="B1717" s="1">
        <v>137</v>
      </c>
      <c r="C1717" s="1" t="s">
        <v>30</v>
      </c>
      <c r="D1717" s="1" t="s">
        <v>22</v>
      </c>
      <c r="E1717" s="1" t="s">
        <v>23</v>
      </c>
      <c r="F1717" s="47">
        <v>1857</v>
      </c>
      <c r="G1717" s="34">
        <v>1293.27</v>
      </c>
      <c r="H1717" s="1" t="s">
        <v>216</v>
      </c>
      <c r="I1717" s="34">
        <v>1.20763E-2</v>
      </c>
      <c r="J1717" s="34">
        <v>423.4846</v>
      </c>
      <c r="K1717" s="35" t="str">
        <f t="shared" si="130"/>
        <v>Strabrechtse Heide &amp; Beuven_H91E0C</v>
      </c>
      <c r="L1717" s="36">
        <f>VLOOKUP(D1717,DATA!A:F,5,FALSE)</f>
        <v>6.9280917156857415E-3</v>
      </c>
      <c r="M1717" s="37">
        <f>VLOOKUP(D1717,DATA!A:F,6,FALSE)</f>
        <v>2282</v>
      </c>
      <c r="N1717" s="36">
        <f t="shared" si="131"/>
        <v>0.10583216189381989</v>
      </c>
      <c r="O1717" s="36">
        <f t="shared" si="132"/>
        <v>0.10584100741551897</v>
      </c>
      <c r="P1717" s="36">
        <f t="shared" si="133"/>
        <v>8.84552169908015E-6</v>
      </c>
      <c r="Q1717" s="36">
        <f t="shared" si="134"/>
        <v>0</v>
      </c>
    </row>
    <row r="1718" spans="1:17" x14ac:dyDescent="0.3">
      <c r="A1718" s="29">
        <v>2350963</v>
      </c>
      <c r="B1718" s="1">
        <v>137</v>
      </c>
      <c r="C1718" s="1" t="s">
        <v>30</v>
      </c>
      <c r="D1718" s="1" t="s">
        <v>41</v>
      </c>
      <c r="E1718" s="1" t="s">
        <v>42</v>
      </c>
      <c r="F1718" s="47">
        <v>1071</v>
      </c>
      <c r="G1718" s="34">
        <v>966.14</v>
      </c>
      <c r="H1718" s="1" t="s">
        <v>216</v>
      </c>
      <c r="I1718" s="34">
        <v>9.5151999999999997E-3</v>
      </c>
      <c r="J1718" s="34">
        <v>3291.8427999999999</v>
      </c>
      <c r="K1718" s="35" t="str">
        <f t="shared" si="130"/>
        <v>Strabrechtse Heide &amp; Beuven_H4010A</v>
      </c>
      <c r="L1718" s="36">
        <f>VLOOKUP(D1718,DATA!A:F,5,FALSE)</f>
        <v>1.3726988247862192E-2</v>
      </c>
      <c r="M1718" s="37">
        <f>VLOOKUP(D1718,DATA!A:F,6,FALSE)</f>
        <v>1285.5</v>
      </c>
      <c r="N1718" s="36">
        <f t="shared" si="131"/>
        <v>1.2323454228370789</v>
      </c>
      <c r="O1718" s="36">
        <f t="shared" si="132"/>
        <v>1.2325044121908302</v>
      </c>
      <c r="P1718" s="36">
        <f t="shared" si="133"/>
        <v>1.5898935375124879E-4</v>
      </c>
      <c r="Q1718" s="36">
        <f t="shared" si="134"/>
        <v>0</v>
      </c>
    </row>
    <row r="1719" spans="1:17" x14ac:dyDescent="0.3">
      <c r="A1719" s="29">
        <v>2350967</v>
      </c>
      <c r="B1719" s="1">
        <v>137</v>
      </c>
      <c r="C1719" s="1" t="s">
        <v>30</v>
      </c>
      <c r="D1719" s="1" t="s">
        <v>43</v>
      </c>
      <c r="E1719" s="1" t="s">
        <v>44</v>
      </c>
      <c r="F1719" s="47">
        <v>1071</v>
      </c>
      <c r="G1719" s="34">
        <v>979.54</v>
      </c>
      <c r="H1719" s="1" t="s">
        <v>216</v>
      </c>
      <c r="I1719" s="34">
        <v>9.4020000000000006E-3</v>
      </c>
      <c r="J1719" s="34">
        <v>458.50173999999998</v>
      </c>
      <c r="K1719" s="35" t="str">
        <f t="shared" si="130"/>
        <v>Strabrechtse Heide &amp; Beuven_H7150</v>
      </c>
      <c r="L1719" s="36">
        <f>VLOOKUP(D1719,DATA!A:F,5,FALSE)</f>
        <v>1.3726988247862192E-2</v>
      </c>
      <c r="M1719" s="37">
        <f>VLOOKUP(D1719,DATA!A:F,6,FALSE)</f>
        <v>1285.5</v>
      </c>
      <c r="N1719" s="36">
        <f t="shared" si="131"/>
        <v>1.4775351604812297</v>
      </c>
      <c r="O1719" s="36">
        <f t="shared" si="132"/>
        <v>1.4777230470775715</v>
      </c>
      <c r="P1719" s="36">
        <f t="shared" si="133"/>
        <v>1.8788659634183524E-4</v>
      </c>
      <c r="Q1719" s="36">
        <f t="shared" si="134"/>
        <v>0</v>
      </c>
    </row>
    <row r="1720" spans="1:17" x14ac:dyDescent="0.3">
      <c r="A1720" s="29">
        <v>2350970</v>
      </c>
      <c r="B1720" s="1">
        <v>137</v>
      </c>
      <c r="C1720" s="1" t="s">
        <v>30</v>
      </c>
      <c r="D1720" s="1" t="s">
        <v>41</v>
      </c>
      <c r="E1720" s="1" t="s">
        <v>42</v>
      </c>
      <c r="F1720" s="47">
        <v>1071</v>
      </c>
      <c r="G1720" s="34">
        <v>914.28</v>
      </c>
      <c r="H1720" s="1" t="s">
        <v>216</v>
      </c>
      <c r="I1720" s="34">
        <v>8.7306999999999992E-3</v>
      </c>
      <c r="J1720" s="34">
        <v>2556.4333000000001</v>
      </c>
      <c r="K1720" s="35" t="str">
        <f t="shared" si="130"/>
        <v>Strabrechtse Heide &amp; Beuven_H4010A</v>
      </c>
      <c r="L1720" s="36">
        <f>VLOOKUP(D1720,DATA!A:F,5,FALSE)</f>
        <v>1.3726988247862192E-2</v>
      </c>
      <c r="M1720" s="37">
        <f>VLOOKUP(D1720,DATA!A:F,6,FALSE)</f>
        <v>1285.5</v>
      </c>
      <c r="N1720" s="36">
        <f t="shared" si="131"/>
        <v>0.60855587741796158</v>
      </c>
      <c r="O1720" s="36">
        <f t="shared" si="132"/>
        <v>0.60862837098957212</v>
      </c>
      <c r="P1720" s="36">
        <f t="shared" si="133"/>
        <v>7.2493571610543484E-5</v>
      </c>
      <c r="Q1720" s="36">
        <f t="shared" si="134"/>
        <v>0</v>
      </c>
    </row>
    <row r="1721" spans="1:17" x14ac:dyDescent="0.3">
      <c r="A1721" s="29">
        <v>2350971</v>
      </c>
      <c r="B1721" s="1">
        <v>137</v>
      </c>
      <c r="C1721" s="1" t="s">
        <v>30</v>
      </c>
      <c r="D1721" s="1" t="s">
        <v>41</v>
      </c>
      <c r="E1721" s="1" t="s">
        <v>42</v>
      </c>
      <c r="F1721" s="47">
        <v>1071</v>
      </c>
      <c r="G1721" s="34">
        <v>919.55</v>
      </c>
      <c r="H1721" s="1" t="s">
        <v>216</v>
      </c>
      <c r="I1721" s="34">
        <v>8.7361999999999995E-3</v>
      </c>
      <c r="J1721" s="34">
        <v>316.47888</v>
      </c>
      <c r="K1721" s="35" t="str">
        <f t="shared" si="130"/>
        <v>Strabrechtse Heide &amp; Beuven_H4010A</v>
      </c>
      <c r="L1721" s="36">
        <f>VLOOKUP(D1721,DATA!A:F,5,FALSE)</f>
        <v>1.3726988247862192E-2</v>
      </c>
      <c r="M1721" s="37">
        <f>VLOOKUP(D1721,DATA!A:F,6,FALSE)</f>
        <v>1285.5</v>
      </c>
      <c r="N1721" s="36">
        <f t="shared" si="131"/>
        <v>0.65391247821488352</v>
      </c>
      <c r="O1721" s="36">
        <f t="shared" si="132"/>
        <v>0.65399038834383849</v>
      </c>
      <c r="P1721" s="36">
        <f t="shared" si="133"/>
        <v>7.791012895497218E-5</v>
      </c>
      <c r="Q1721" s="36">
        <f t="shared" si="134"/>
        <v>0</v>
      </c>
    </row>
    <row r="1722" spans="1:17" x14ac:dyDescent="0.3">
      <c r="A1722" s="29">
        <v>2350971</v>
      </c>
      <c r="B1722" s="1">
        <v>137</v>
      </c>
      <c r="C1722" s="1" t="s">
        <v>30</v>
      </c>
      <c r="D1722" s="1" t="s">
        <v>43</v>
      </c>
      <c r="E1722" s="1" t="s">
        <v>44</v>
      </c>
      <c r="F1722" s="47">
        <v>1071</v>
      </c>
      <c r="G1722" s="34">
        <v>919.55</v>
      </c>
      <c r="H1722" s="1" t="s">
        <v>216</v>
      </c>
      <c r="I1722" s="34">
        <v>8.7361999999999995E-3</v>
      </c>
      <c r="J1722" s="34">
        <v>1693.5985000000001</v>
      </c>
      <c r="K1722" s="35" t="str">
        <f t="shared" si="130"/>
        <v>Strabrechtse Heide &amp; Beuven_H7150</v>
      </c>
      <c r="L1722" s="36">
        <f>VLOOKUP(D1722,DATA!A:F,5,FALSE)</f>
        <v>1.3726988247862192E-2</v>
      </c>
      <c r="M1722" s="37">
        <f>VLOOKUP(D1722,DATA!A:F,6,FALSE)</f>
        <v>1285.5</v>
      </c>
      <c r="N1722" s="36">
        <f t="shared" si="131"/>
        <v>0.65391247821488352</v>
      </c>
      <c r="O1722" s="36">
        <f t="shared" si="132"/>
        <v>0.65399038834383849</v>
      </c>
      <c r="P1722" s="36">
        <f t="shared" si="133"/>
        <v>7.791012895497218E-5</v>
      </c>
      <c r="Q1722" s="36">
        <f t="shared" si="134"/>
        <v>0</v>
      </c>
    </row>
    <row r="1723" spans="1:17" x14ac:dyDescent="0.3">
      <c r="A1723" s="29">
        <v>2350972</v>
      </c>
      <c r="B1723" s="1">
        <v>137</v>
      </c>
      <c r="C1723" s="1" t="s">
        <v>30</v>
      </c>
      <c r="D1723" s="1" t="s">
        <v>41</v>
      </c>
      <c r="E1723" s="1" t="s">
        <v>42</v>
      </c>
      <c r="F1723" s="47">
        <v>1071</v>
      </c>
      <c r="G1723" s="34">
        <v>940.32</v>
      </c>
      <c r="H1723" s="1" t="s">
        <v>216</v>
      </c>
      <c r="I1723" s="34">
        <v>8.7968000000000005E-3</v>
      </c>
      <c r="J1723" s="34">
        <v>480.6875</v>
      </c>
      <c r="K1723" s="35" t="str">
        <f t="shared" si="130"/>
        <v>Strabrechtse Heide &amp; Beuven_H4010A</v>
      </c>
      <c r="L1723" s="36">
        <f>VLOOKUP(D1723,DATA!A:F,5,FALSE)</f>
        <v>1.3726988247862192E-2</v>
      </c>
      <c r="M1723" s="37">
        <f>VLOOKUP(D1723,DATA!A:F,6,FALSE)</f>
        <v>1285.5</v>
      </c>
      <c r="N1723" s="36">
        <f t="shared" si="131"/>
        <v>0.86777119444398687</v>
      </c>
      <c r="O1723" s="36">
        <f t="shared" si="132"/>
        <v>0.867875077770207</v>
      </c>
      <c r="P1723" s="36">
        <f t="shared" si="133"/>
        <v>1.038833262201333E-4</v>
      </c>
      <c r="Q1723" s="36">
        <f t="shared" si="134"/>
        <v>0</v>
      </c>
    </row>
    <row r="1724" spans="1:17" x14ac:dyDescent="0.3">
      <c r="A1724" s="29">
        <v>2350973</v>
      </c>
      <c r="B1724" s="1">
        <v>137</v>
      </c>
      <c r="C1724" s="1" t="s">
        <v>30</v>
      </c>
      <c r="D1724" s="1" t="s">
        <v>41</v>
      </c>
      <c r="E1724" s="1" t="s">
        <v>42</v>
      </c>
      <c r="F1724" s="47">
        <v>1071</v>
      </c>
      <c r="G1724" s="34">
        <v>924.32</v>
      </c>
      <c r="H1724" s="1" t="s">
        <v>216</v>
      </c>
      <c r="I1724" s="34">
        <v>8.5964000000000006E-3</v>
      </c>
      <c r="J1724" s="34">
        <v>668.75239999999997</v>
      </c>
      <c r="K1724" s="35" t="str">
        <f t="shared" si="130"/>
        <v>Strabrechtse Heide &amp; Beuven_H4010A</v>
      </c>
      <c r="L1724" s="36">
        <f>VLOOKUP(D1724,DATA!A:F,5,FALSE)</f>
        <v>1.3726988247862192E-2</v>
      </c>
      <c r="M1724" s="37">
        <f>VLOOKUP(D1724,DATA!A:F,6,FALSE)</f>
        <v>1285.5</v>
      </c>
      <c r="N1724" s="36">
        <f t="shared" si="131"/>
        <v>0.69785326120099844</v>
      </c>
      <c r="O1724" s="36">
        <f t="shared" si="132"/>
        <v>0.69793503984283056</v>
      </c>
      <c r="P1724" s="36">
        <f t="shared" si="133"/>
        <v>8.1778641832119803E-5</v>
      </c>
      <c r="Q1724" s="36">
        <f t="shared" si="134"/>
        <v>0</v>
      </c>
    </row>
    <row r="1725" spans="1:17" x14ac:dyDescent="0.3">
      <c r="A1725" s="29">
        <v>2350973</v>
      </c>
      <c r="B1725" s="1">
        <v>137</v>
      </c>
      <c r="C1725" s="1" t="s">
        <v>30</v>
      </c>
      <c r="D1725" s="1" t="s">
        <v>43</v>
      </c>
      <c r="E1725" s="1" t="s">
        <v>44</v>
      </c>
      <c r="F1725" s="47">
        <v>1071</v>
      </c>
      <c r="G1725" s="34">
        <v>924.32</v>
      </c>
      <c r="H1725" s="1" t="s">
        <v>216</v>
      </c>
      <c r="I1725" s="34">
        <v>8.5964000000000006E-3</v>
      </c>
      <c r="J1725" s="34">
        <v>288.99173000000002</v>
      </c>
      <c r="K1725" s="35" t="str">
        <f t="shared" si="130"/>
        <v>Strabrechtse Heide &amp; Beuven_H7150</v>
      </c>
      <c r="L1725" s="36">
        <f>VLOOKUP(D1725,DATA!A:F,5,FALSE)</f>
        <v>1.3726988247862192E-2</v>
      </c>
      <c r="M1725" s="37">
        <f>VLOOKUP(D1725,DATA!A:F,6,FALSE)</f>
        <v>1285.5</v>
      </c>
      <c r="N1725" s="36">
        <f t="shared" si="131"/>
        <v>0.69785326120099844</v>
      </c>
      <c r="O1725" s="36">
        <f t="shared" si="132"/>
        <v>0.69793503984283056</v>
      </c>
      <c r="P1725" s="36">
        <f t="shared" si="133"/>
        <v>8.1778641832119803E-5</v>
      </c>
      <c r="Q1725" s="36">
        <f t="shared" si="134"/>
        <v>0</v>
      </c>
    </row>
    <row r="1726" spans="1:17" x14ac:dyDescent="0.3">
      <c r="A1726" s="29">
        <v>2350974</v>
      </c>
      <c r="B1726" s="1">
        <v>137</v>
      </c>
      <c r="C1726" s="1" t="s">
        <v>30</v>
      </c>
      <c r="D1726" s="1" t="s">
        <v>41</v>
      </c>
      <c r="E1726" s="1" t="s">
        <v>42</v>
      </c>
      <c r="F1726" s="47">
        <v>1071</v>
      </c>
      <c r="G1726" s="34">
        <v>923.63</v>
      </c>
      <c r="H1726" s="1" t="s">
        <v>216</v>
      </c>
      <c r="I1726" s="34">
        <v>8.4837999999999997E-3</v>
      </c>
      <c r="J1726" s="34">
        <v>550.78179999999998</v>
      </c>
      <c r="K1726" s="35" t="str">
        <f t="shared" si="130"/>
        <v>Strabrechtse Heide &amp; Beuven_H4010A</v>
      </c>
      <c r="L1726" s="36">
        <f>VLOOKUP(D1726,DATA!A:F,5,FALSE)</f>
        <v>1.3726988247862192E-2</v>
      </c>
      <c r="M1726" s="37">
        <f>VLOOKUP(D1726,DATA!A:F,6,FALSE)</f>
        <v>1285.5</v>
      </c>
      <c r="N1726" s="36">
        <f t="shared" si="131"/>
        <v>0.69132014232682681</v>
      </c>
      <c r="O1726" s="36">
        <f t="shared" si="132"/>
        <v>0.69140009942826597</v>
      </c>
      <c r="P1726" s="36">
        <f t="shared" si="133"/>
        <v>7.9957101439154243E-5</v>
      </c>
      <c r="Q1726" s="36">
        <f t="shared" si="134"/>
        <v>0</v>
      </c>
    </row>
    <row r="1727" spans="1:17" x14ac:dyDescent="0.3">
      <c r="A1727" s="29">
        <v>2350974</v>
      </c>
      <c r="B1727" s="1">
        <v>137</v>
      </c>
      <c r="C1727" s="1" t="s">
        <v>30</v>
      </c>
      <c r="D1727" s="1" t="s">
        <v>43</v>
      </c>
      <c r="E1727" s="1" t="s">
        <v>44</v>
      </c>
      <c r="F1727" s="47">
        <v>1071</v>
      </c>
      <c r="G1727" s="34">
        <v>923.63</v>
      </c>
      <c r="H1727" s="1" t="s">
        <v>216</v>
      </c>
      <c r="I1727" s="34">
        <v>8.4837999999999997E-3</v>
      </c>
      <c r="J1727" s="34">
        <v>2011.2598</v>
      </c>
      <c r="K1727" s="35" t="str">
        <f t="shared" si="130"/>
        <v>Strabrechtse Heide &amp; Beuven_H7150</v>
      </c>
      <c r="L1727" s="36">
        <f>VLOOKUP(D1727,DATA!A:F,5,FALSE)</f>
        <v>1.3726988247862192E-2</v>
      </c>
      <c r="M1727" s="37">
        <f>VLOOKUP(D1727,DATA!A:F,6,FALSE)</f>
        <v>1285.5</v>
      </c>
      <c r="N1727" s="36">
        <f t="shared" si="131"/>
        <v>0.69132014232682681</v>
      </c>
      <c r="O1727" s="36">
        <f t="shared" si="132"/>
        <v>0.69140009942826597</v>
      </c>
      <c r="P1727" s="36">
        <f t="shared" si="133"/>
        <v>7.9957101439154243E-5</v>
      </c>
      <c r="Q1727" s="36">
        <f t="shared" si="134"/>
        <v>0</v>
      </c>
    </row>
    <row r="1728" spans="1:17" x14ac:dyDescent="0.3">
      <c r="A1728" s="29">
        <v>2350975</v>
      </c>
      <c r="B1728" s="1">
        <v>137</v>
      </c>
      <c r="C1728" s="1" t="s">
        <v>30</v>
      </c>
      <c r="D1728" s="1" t="s">
        <v>41</v>
      </c>
      <c r="E1728" s="1" t="s">
        <v>42</v>
      </c>
      <c r="F1728" s="47">
        <v>1071</v>
      </c>
      <c r="G1728" s="34">
        <v>928.81</v>
      </c>
      <c r="H1728" s="1" t="s">
        <v>216</v>
      </c>
      <c r="I1728" s="34">
        <v>8.4633E-3</v>
      </c>
      <c r="J1728" s="34">
        <v>1156.1242471354999</v>
      </c>
      <c r="K1728" s="35" t="str">
        <f t="shared" si="130"/>
        <v>Strabrechtse Heide &amp; Beuven_H4010A</v>
      </c>
      <c r="L1728" s="36">
        <f>VLOOKUP(D1728,DATA!A:F,5,FALSE)</f>
        <v>1.3726988247862192E-2</v>
      </c>
      <c r="M1728" s="37">
        <f>VLOOKUP(D1728,DATA!A:F,6,FALSE)</f>
        <v>1285.5</v>
      </c>
      <c r="N1728" s="36">
        <f t="shared" si="131"/>
        <v>0.74188888491242211</v>
      </c>
      <c r="O1728" s="36">
        <f t="shared" si="132"/>
        <v>0.74197443977960365</v>
      </c>
      <c r="P1728" s="36">
        <f t="shared" si="133"/>
        <v>8.5554867181536487E-5</v>
      </c>
      <c r="Q1728" s="36">
        <f t="shared" si="134"/>
        <v>0</v>
      </c>
    </row>
    <row r="1729" spans="1:17" x14ac:dyDescent="0.3">
      <c r="A1729" s="29">
        <v>2350975</v>
      </c>
      <c r="B1729" s="1">
        <v>137</v>
      </c>
      <c r="C1729" s="1" t="s">
        <v>30</v>
      </c>
      <c r="D1729" s="1" t="s">
        <v>43</v>
      </c>
      <c r="E1729" s="1" t="s">
        <v>44</v>
      </c>
      <c r="F1729" s="47">
        <v>1071</v>
      </c>
      <c r="G1729" s="34">
        <v>928.81</v>
      </c>
      <c r="H1729" s="1" t="s">
        <v>216</v>
      </c>
      <c r="I1729" s="34">
        <v>8.4633E-3</v>
      </c>
      <c r="J1729" s="34">
        <v>182.61624</v>
      </c>
      <c r="K1729" s="35" t="str">
        <f t="shared" si="130"/>
        <v>Strabrechtse Heide &amp; Beuven_H7150</v>
      </c>
      <c r="L1729" s="36">
        <f>VLOOKUP(D1729,DATA!A:F,5,FALSE)</f>
        <v>1.3726988247862192E-2</v>
      </c>
      <c r="M1729" s="37">
        <f>VLOOKUP(D1729,DATA!A:F,6,FALSE)</f>
        <v>1285.5</v>
      </c>
      <c r="N1729" s="36">
        <f t="shared" si="131"/>
        <v>0.74188888491242211</v>
      </c>
      <c r="O1729" s="36">
        <f t="shared" si="132"/>
        <v>0.74197443977960365</v>
      </c>
      <c r="P1729" s="36">
        <f t="shared" si="133"/>
        <v>8.5554867181536487E-5</v>
      </c>
      <c r="Q1729" s="36">
        <f t="shared" si="134"/>
        <v>0</v>
      </c>
    </row>
    <row r="1730" spans="1:17" x14ac:dyDescent="0.3">
      <c r="A1730" s="29">
        <v>2350976</v>
      </c>
      <c r="B1730" s="1">
        <v>137</v>
      </c>
      <c r="C1730" s="1" t="s">
        <v>30</v>
      </c>
      <c r="D1730" s="1" t="s">
        <v>41</v>
      </c>
      <c r="E1730" s="1" t="s">
        <v>42</v>
      </c>
      <c r="F1730" s="47">
        <v>1071</v>
      </c>
      <c r="G1730" s="34">
        <v>928.86</v>
      </c>
      <c r="H1730" s="1" t="s">
        <v>216</v>
      </c>
      <c r="I1730" s="34">
        <v>8.4241999999999997E-3</v>
      </c>
      <c r="J1730" s="34">
        <v>1717.3725999999999</v>
      </c>
      <c r="K1730" s="35" t="str">
        <f t="shared" si="130"/>
        <v>Strabrechtse Heide &amp; Beuven_H4010A</v>
      </c>
      <c r="L1730" s="36">
        <f>VLOOKUP(D1730,DATA!A:F,5,FALSE)</f>
        <v>1.3726988247862192E-2</v>
      </c>
      <c r="M1730" s="37">
        <f>VLOOKUP(D1730,DATA!A:F,6,FALSE)</f>
        <v>1285.5</v>
      </c>
      <c r="N1730" s="36">
        <f t="shared" si="131"/>
        <v>0.74239447316235574</v>
      </c>
      <c r="O1730" s="36">
        <f t="shared" si="132"/>
        <v>0.74247969034914596</v>
      </c>
      <c r="P1730" s="36">
        <f t="shared" si="133"/>
        <v>8.5217186790220723E-5</v>
      </c>
      <c r="Q1730" s="36">
        <f t="shared" si="134"/>
        <v>0</v>
      </c>
    </row>
    <row r="1731" spans="1:17" x14ac:dyDescent="0.3">
      <c r="A1731" s="29">
        <v>2350980</v>
      </c>
      <c r="B1731" s="1">
        <v>137</v>
      </c>
      <c r="C1731" s="1" t="s">
        <v>30</v>
      </c>
      <c r="D1731" s="1" t="s">
        <v>41</v>
      </c>
      <c r="E1731" s="1" t="s">
        <v>42</v>
      </c>
      <c r="F1731" s="47">
        <v>1071</v>
      </c>
      <c r="G1731" s="34">
        <v>942.26</v>
      </c>
      <c r="H1731" s="1" t="s">
        <v>216</v>
      </c>
      <c r="I1731" s="34">
        <v>8.2305E-3</v>
      </c>
      <c r="J1731" s="34">
        <v>434.08127000000002</v>
      </c>
      <c r="K1731" s="35" t="str">
        <f t="shared" ref="K1731:K1794" si="135">_xlfn.CONCAT(C1731,"_",D1731)</f>
        <v>Strabrechtse Heide &amp; Beuven_H4010A</v>
      </c>
      <c r="L1731" s="36">
        <f>VLOOKUP(D1731,DATA!A:F,5,FALSE)</f>
        <v>1.3726988247862192E-2</v>
      </c>
      <c r="M1731" s="37">
        <f>VLOOKUP(D1731,DATA!A:F,6,FALSE)</f>
        <v>1285.5</v>
      </c>
      <c r="N1731" s="36">
        <f t="shared" ref="N1731:N1794" si="136">100/(1+EXP(-L1731*(G1731-M1731)))</f>
        <v>0.89098203861203062</v>
      </c>
      <c r="O1731" s="36">
        <f t="shared" ref="O1731:O1794" si="137">100/(1+EXP(-L1731*((G1731+I1731)-M1731)))</f>
        <v>0.89108181038721712</v>
      </c>
      <c r="P1731" s="36">
        <f t="shared" ref="P1731:P1794" si="138">O1731-N1731</f>
        <v>9.9771775186496825E-5</v>
      </c>
      <c r="Q1731" s="36">
        <f t="shared" ref="Q1731:Q1794" si="139">IF(AND(H1731&lt;&gt;"below",I1731&gt;=0.005),J1731*P1731/100,0)</f>
        <v>0</v>
      </c>
    </row>
    <row r="1732" spans="1:17" x14ac:dyDescent="0.3">
      <c r="A1732" s="29">
        <v>2350981</v>
      </c>
      <c r="B1732" s="1">
        <v>137</v>
      </c>
      <c r="C1732" s="1" t="s">
        <v>30</v>
      </c>
      <c r="D1732" s="1" t="s">
        <v>41</v>
      </c>
      <c r="E1732" s="1" t="s">
        <v>42</v>
      </c>
      <c r="F1732" s="47">
        <v>1071</v>
      </c>
      <c r="G1732" s="34">
        <v>950.08</v>
      </c>
      <c r="H1732" s="1" t="s">
        <v>216</v>
      </c>
      <c r="I1732" s="34">
        <v>8.0254000000000002E-3</v>
      </c>
      <c r="J1732" s="34">
        <v>2870.5295000000001</v>
      </c>
      <c r="K1732" s="35" t="str">
        <f t="shared" si="135"/>
        <v>Strabrechtse Heide &amp; Beuven_H4010A</v>
      </c>
      <c r="L1732" s="36">
        <f>VLOOKUP(D1732,DATA!A:F,5,FALSE)</f>
        <v>1.3726988247862192E-2</v>
      </c>
      <c r="M1732" s="37">
        <f>VLOOKUP(D1732,DATA!A:F,6,FALSE)</f>
        <v>1285.5</v>
      </c>
      <c r="N1732" s="36">
        <f t="shared" si="136"/>
        <v>0.99094613632841189</v>
      </c>
      <c r="O1732" s="36">
        <f t="shared" si="137"/>
        <v>0.99105422753296524</v>
      </c>
      <c r="P1732" s="36">
        <f t="shared" si="138"/>
        <v>1.0809120455335108E-4</v>
      </c>
      <c r="Q1732" s="36">
        <f t="shared" si="139"/>
        <v>0</v>
      </c>
    </row>
    <row r="1733" spans="1:17" x14ac:dyDescent="0.3">
      <c r="A1733" s="29">
        <v>2350984</v>
      </c>
      <c r="B1733" s="1">
        <v>137</v>
      </c>
      <c r="C1733" s="1" t="s">
        <v>30</v>
      </c>
      <c r="D1733" s="1" t="s">
        <v>41</v>
      </c>
      <c r="E1733" s="1" t="s">
        <v>42</v>
      </c>
      <c r="F1733" s="47">
        <v>1071</v>
      </c>
      <c r="G1733" s="34">
        <v>982.12</v>
      </c>
      <c r="H1733" s="1" t="s">
        <v>216</v>
      </c>
      <c r="I1733" s="34">
        <v>8.0970999999999994E-3</v>
      </c>
      <c r="J1733" s="34">
        <v>13.205724999999999</v>
      </c>
      <c r="K1733" s="35" t="str">
        <f t="shared" si="135"/>
        <v>Strabrechtse Heide &amp; Beuven_H4010A</v>
      </c>
      <c r="L1733" s="36">
        <f>VLOOKUP(D1733,DATA!A:F,5,FALSE)</f>
        <v>1.3726988247862192E-2</v>
      </c>
      <c r="M1733" s="37">
        <f>VLOOKUP(D1733,DATA!A:F,6,FALSE)</f>
        <v>1285.5</v>
      </c>
      <c r="N1733" s="36">
        <f t="shared" si="136"/>
        <v>1.5299856923009787</v>
      </c>
      <c r="O1733" s="36">
        <f t="shared" si="137"/>
        <v>1.5301531555576029</v>
      </c>
      <c r="P1733" s="36">
        <f t="shared" si="138"/>
        <v>1.674632566242007E-4</v>
      </c>
      <c r="Q1733" s="36">
        <f t="shared" si="139"/>
        <v>0</v>
      </c>
    </row>
    <row r="1734" spans="1:17" x14ac:dyDescent="0.3">
      <c r="A1734" s="29">
        <v>2350986</v>
      </c>
      <c r="B1734" s="1">
        <v>137</v>
      </c>
      <c r="C1734" s="1" t="s">
        <v>30</v>
      </c>
      <c r="D1734" s="1" t="s">
        <v>41</v>
      </c>
      <c r="E1734" s="1" t="s">
        <v>42</v>
      </c>
      <c r="F1734" s="47">
        <v>1071</v>
      </c>
      <c r="G1734" s="34">
        <v>969.63</v>
      </c>
      <c r="H1734" s="1" t="s">
        <v>216</v>
      </c>
      <c r="I1734" s="34">
        <v>7.6758E-3</v>
      </c>
      <c r="J1734" s="34">
        <v>308.42937999999998</v>
      </c>
      <c r="K1734" s="35" t="str">
        <f t="shared" si="135"/>
        <v>Strabrechtse Heide &amp; Beuven_H4010A</v>
      </c>
      <c r="L1734" s="36">
        <f>VLOOKUP(D1734,DATA!A:F,5,FALSE)</f>
        <v>1.3726988247862192E-2</v>
      </c>
      <c r="M1734" s="37">
        <f>VLOOKUP(D1734,DATA!A:F,6,FALSE)</f>
        <v>1285.5</v>
      </c>
      <c r="N1734" s="36">
        <f t="shared" si="136"/>
        <v>1.2920392974519317</v>
      </c>
      <c r="O1734" s="36">
        <f t="shared" si="137"/>
        <v>1.2921736819282958</v>
      </c>
      <c r="P1734" s="36">
        <f t="shared" si="138"/>
        <v>1.3438447636415773E-4</v>
      </c>
      <c r="Q1734" s="36">
        <f t="shared" si="139"/>
        <v>0</v>
      </c>
    </row>
    <row r="1735" spans="1:17" x14ac:dyDescent="0.3">
      <c r="A1735" s="29">
        <v>2352486</v>
      </c>
      <c r="B1735" s="1">
        <v>137</v>
      </c>
      <c r="C1735" s="1" t="s">
        <v>30</v>
      </c>
      <c r="D1735" s="1" t="s">
        <v>22</v>
      </c>
      <c r="E1735" s="1" t="s">
        <v>23</v>
      </c>
      <c r="F1735" s="47">
        <v>1857</v>
      </c>
      <c r="G1735" s="34">
        <v>1408.42</v>
      </c>
      <c r="H1735" s="1" t="s">
        <v>216</v>
      </c>
      <c r="I1735" s="34">
        <v>1.32836E-2</v>
      </c>
      <c r="J1735" s="34">
        <v>5700.9584999999997</v>
      </c>
      <c r="K1735" s="35" t="str">
        <f t="shared" si="135"/>
        <v>Strabrechtse Heide &amp; Beuven_H91E0C</v>
      </c>
      <c r="L1735" s="36">
        <f>VLOOKUP(D1735,DATA!A:F,5,FALSE)</f>
        <v>6.9280917156857415E-3</v>
      </c>
      <c r="M1735" s="37">
        <f>VLOOKUP(D1735,DATA!A:F,6,FALSE)</f>
        <v>2282</v>
      </c>
      <c r="N1735" s="36">
        <f t="shared" si="136"/>
        <v>0.23470591060851245</v>
      </c>
      <c r="O1735" s="36">
        <f t="shared" si="137"/>
        <v>0.23472746088378293</v>
      </c>
      <c r="P1735" s="36">
        <f t="shared" si="138"/>
        <v>2.1550275270482144E-5</v>
      </c>
      <c r="Q1735" s="36">
        <f t="shared" si="139"/>
        <v>0</v>
      </c>
    </row>
    <row r="1736" spans="1:17" x14ac:dyDescent="0.3">
      <c r="A1736" s="29">
        <v>2352488</v>
      </c>
      <c r="B1736" s="1">
        <v>137</v>
      </c>
      <c r="C1736" s="1" t="s">
        <v>30</v>
      </c>
      <c r="D1736" s="1" t="s">
        <v>22</v>
      </c>
      <c r="E1736" s="1" t="s">
        <v>23</v>
      </c>
      <c r="F1736" s="47">
        <v>1857</v>
      </c>
      <c r="G1736" s="34">
        <v>1749.64</v>
      </c>
      <c r="H1736" s="1" t="s">
        <v>216</v>
      </c>
      <c r="I1736" s="34">
        <v>1.5835999999999999E-2</v>
      </c>
      <c r="J1736" s="34">
        <v>3453.9268000000002</v>
      </c>
      <c r="K1736" s="35" t="str">
        <f t="shared" si="135"/>
        <v>Strabrechtse Heide &amp; Beuven_H91E0C</v>
      </c>
      <c r="L1736" s="36">
        <f>VLOOKUP(D1736,DATA!A:F,5,FALSE)</f>
        <v>6.9280917156857415E-3</v>
      </c>
      <c r="M1736" s="37">
        <f>VLOOKUP(D1736,DATA!A:F,6,FALSE)</f>
        <v>2282</v>
      </c>
      <c r="N1736" s="36">
        <f t="shared" si="136"/>
        <v>2.44054906254076</v>
      </c>
      <c r="O1736" s="36">
        <f t="shared" si="137"/>
        <v>2.4408103019378693</v>
      </c>
      <c r="P1736" s="36">
        <f t="shared" si="138"/>
        <v>2.612393971093141E-4</v>
      </c>
      <c r="Q1736" s="36">
        <f t="shared" si="139"/>
        <v>0</v>
      </c>
    </row>
    <row r="1737" spans="1:17" x14ac:dyDescent="0.3">
      <c r="A1737" s="29">
        <v>2352489</v>
      </c>
      <c r="B1737" s="1">
        <v>137</v>
      </c>
      <c r="C1737" s="1" t="s">
        <v>30</v>
      </c>
      <c r="D1737" s="1" t="s">
        <v>22</v>
      </c>
      <c r="E1737" s="1" t="s">
        <v>23</v>
      </c>
      <c r="F1737" s="47">
        <v>1857</v>
      </c>
      <c r="G1737" s="34">
        <v>1722</v>
      </c>
      <c r="H1737" s="1" t="s">
        <v>216</v>
      </c>
      <c r="I1737" s="34">
        <v>1.5436999999999999E-2</v>
      </c>
      <c r="J1737" s="34">
        <v>1000.8524</v>
      </c>
      <c r="K1737" s="35" t="str">
        <f t="shared" si="135"/>
        <v>Strabrechtse Heide &amp; Beuven_H91E0C</v>
      </c>
      <c r="L1737" s="36">
        <f>VLOOKUP(D1737,DATA!A:F,5,FALSE)</f>
        <v>6.9280917156857415E-3</v>
      </c>
      <c r="M1737" s="37">
        <f>VLOOKUP(D1737,DATA!A:F,6,FALSE)</f>
        <v>2282</v>
      </c>
      <c r="N1737" s="36">
        <f t="shared" si="136"/>
        <v>2.0238323184722615</v>
      </c>
      <c r="O1737" s="36">
        <f t="shared" si="137"/>
        <v>2.0240443955796676</v>
      </c>
      <c r="P1737" s="36">
        <f t="shared" si="138"/>
        <v>2.1207710740611674E-4</v>
      </c>
      <c r="Q1737" s="36">
        <f t="shared" si="139"/>
        <v>0</v>
      </c>
    </row>
    <row r="1738" spans="1:17" x14ac:dyDescent="0.3">
      <c r="A1738" s="29">
        <v>2352499</v>
      </c>
      <c r="B1738" s="1">
        <v>137</v>
      </c>
      <c r="C1738" s="1" t="s">
        <v>30</v>
      </c>
      <c r="D1738" s="1" t="s">
        <v>41</v>
      </c>
      <c r="E1738" s="1" t="s">
        <v>42</v>
      </c>
      <c r="F1738" s="47">
        <v>1071</v>
      </c>
      <c r="G1738" s="34">
        <v>911.79</v>
      </c>
      <c r="H1738" s="1" t="s">
        <v>216</v>
      </c>
      <c r="I1738" s="34">
        <v>8.7530999999999998E-3</v>
      </c>
      <c r="J1738" s="34">
        <v>37.77178</v>
      </c>
      <c r="K1738" s="35" t="str">
        <f t="shared" si="135"/>
        <v>Strabrechtse Heide &amp; Beuven_H4010A</v>
      </c>
      <c r="L1738" s="36">
        <f>VLOOKUP(D1738,DATA!A:F,5,FALSE)</f>
        <v>1.3726988247862192E-2</v>
      </c>
      <c r="M1738" s="37">
        <f>VLOOKUP(D1738,DATA!A:F,6,FALSE)</f>
        <v>1285.5</v>
      </c>
      <c r="N1738" s="36">
        <f t="shared" si="136"/>
        <v>0.58822707037427158</v>
      </c>
      <c r="O1738" s="36">
        <f t="shared" si="137"/>
        <v>0.5882973364602001</v>
      </c>
      <c r="P1738" s="36">
        <f t="shared" si="138"/>
        <v>7.0266085928527566E-5</v>
      </c>
      <c r="Q1738" s="36">
        <f t="shared" si="139"/>
        <v>0</v>
      </c>
    </row>
    <row r="1739" spans="1:17" x14ac:dyDescent="0.3">
      <c r="A1739" s="29">
        <v>2352500</v>
      </c>
      <c r="B1739" s="1">
        <v>137</v>
      </c>
      <c r="C1739" s="1" t="s">
        <v>30</v>
      </c>
      <c r="D1739" s="1" t="s">
        <v>41</v>
      </c>
      <c r="E1739" s="1" t="s">
        <v>42</v>
      </c>
      <c r="F1739" s="47">
        <v>1071</v>
      </c>
      <c r="G1739" s="34">
        <v>916.9</v>
      </c>
      <c r="H1739" s="1" t="s">
        <v>216</v>
      </c>
      <c r="I1739" s="34">
        <v>8.7828000000000003E-3</v>
      </c>
      <c r="J1739" s="34">
        <v>1084.4619</v>
      </c>
      <c r="K1739" s="35" t="str">
        <f t="shared" si="135"/>
        <v>Strabrechtse Heide &amp; Beuven_H4010A</v>
      </c>
      <c r="L1739" s="36">
        <f>VLOOKUP(D1739,DATA!A:F,5,FALSE)</f>
        <v>1.3726988247862192E-2</v>
      </c>
      <c r="M1739" s="37">
        <f>VLOOKUP(D1739,DATA!A:F,6,FALSE)</f>
        <v>1285.5</v>
      </c>
      <c r="N1739" s="36">
        <f t="shared" si="136"/>
        <v>0.63070019427725821</v>
      </c>
      <c r="O1739" s="36">
        <f t="shared" si="137"/>
        <v>0.63077575729589574</v>
      </c>
      <c r="P1739" s="36">
        <f t="shared" si="138"/>
        <v>7.5563018637536672E-5</v>
      </c>
      <c r="Q1739" s="36">
        <f t="shared" si="139"/>
        <v>0</v>
      </c>
    </row>
    <row r="1740" spans="1:17" x14ac:dyDescent="0.3">
      <c r="A1740" s="29">
        <v>2352501</v>
      </c>
      <c r="B1740" s="1">
        <v>137</v>
      </c>
      <c r="C1740" s="1" t="s">
        <v>30</v>
      </c>
      <c r="D1740" s="1" t="s">
        <v>41</v>
      </c>
      <c r="E1740" s="1" t="s">
        <v>42</v>
      </c>
      <c r="F1740" s="47">
        <v>1071</v>
      </c>
      <c r="G1740" s="34">
        <v>940.08</v>
      </c>
      <c r="H1740" s="1" t="s">
        <v>216</v>
      </c>
      <c r="I1740" s="34">
        <v>8.8976999999999997E-3</v>
      </c>
      <c r="J1740" s="34">
        <v>5123.7875999999997</v>
      </c>
      <c r="K1740" s="35" t="str">
        <f t="shared" si="135"/>
        <v>Strabrechtse Heide &amp; Beuven_H4010A</v>
      </c>
      <c r="L1740" s="36">
        <f>VLOOKUP(D1740,DATA!A:F,5,FALSE)</f>
        <v>1.3726988247862192E-2</v>
      </c>
      <c r="M1740" s="37">
        <f>VLOOKUP(D1740,DATA!A:F,6,FALSE)</f>
        <v>1285.5</v>
      </c>
      <c r="N1740" s="36">
        <f t="shared" si="136"/>
        <v>0.86494173281187381</v>
      </c>
      <c r="O1740" s="36">
        <f t="shared" si="137"/>
        <v>0.86504646814112196</v>
      </c>
      <c r="P1740" s="36">
        <f t="shared" si="138"/>
        <v>1.0473532924815121E-4</v>
      </c>
      <c r="Q1740" s="36">
        <f t="shared" si="139"/>
        <v>0</v>
      </c>
    </row>
    <row r="1741" spans="1:17" x14ac:dyDescent="0.3">
      <c r="A1741" s="29">
        <v>2352501</v>
      </c>
      <c r="B1741" s="1">
        <v>137</v>
      </c>
      <c r="C1741" s="1" t="s">
        <v>30</v>
      </c>
      <c r="D1741" s="1" t="s">
        <v>43</v>
      </c>
      <c r="E1741" s="1" t="s">
        <v>44</v>
      </c>
      <c r="F1741" s="47">
        <v>1071</v>
      </c>
      <c r="G1741" s="34">
        <v>940.08</v>
      </c>
      <c r="H1741" s="1" t="s">
        <v>216</v>
      </c>
      <c r="I1741" s="34">
        <v>8.8976999999999997E-3</v>
      </c>
      <c r="J1741" s="34">
        <v>371.16672</v>
      </c>
      <c r="K1741" s="35" t="str">
        <f t="shared" si="135"/>
        <v>Strabrechtse Heide &amp; Beuven_H7150</v>
      </c>
      <c r="L1741" s="36">
        <f>VLOOKUP(D1741,DATA!A:F,5,FALSE)</f>
        <v>1.3726988247862192E-2</v>
      </c>
      <c r="M1741" s="37">
        <f>VLOOKUP(D1741,DATA!A:F,6,FALSE)</f>
        <v>1285.5</v>
      </c>
      <c r="N1741" s="36">
        <f t="shared" si="136"/>
        <v>0.86494173281187381</v>
      </c>
      <c r="O1741" s="36">
        <f t="shared" si="137"/>
        <v>0.86504646814112196</v>
      </c>
      <c r="P1741" s="36">
        <f t="shared" si="138"/>
        <v>1.0473532924815121E-4</v>
      </c>
      <c r="Q1741" s="36">
        <f t="shared" si="139"/>
        <v>0</v>
      </c>
    </row>
    <row r="1742" spans="1:17" x14ac:dyDescent="0.3">
      <c r="A1742" s="29">
        <v>2352502</v>
      </c>
      <c r="B1742" s="1">
        <v>137</v>
      </c>
      <c r="C1742" s="1" t="s">
        <v>30</v>
      </c>
      <c r="D1742" s="1" t="s">
        <v>41</v>
      </c>
      <c r="E1742" s="1" t="s">
        <v>42</v>
      </c>
      <c r="F1742" s="47">
        <v>1071</v>
      </c>
      <c r="G1742" s="34">
        <v>925.76</v>
      </c>
      <c r="H1742" s="1" t="s">
        <v>216</v>
      </c>
      <c r="I1742" s="34">
        <v>8.6773000000000006E-3</v>
      </c>
      <c r="J1742" s="34">
        <v>1608.7443000000001</v>
      </c>
      <c r="K1742" s="35" t="str">
        <f t="shared" si="135"/>
        <v>Strabrechtse Heide &amp; Beuven_H4010A</v>
      </c>
      <c r="L1742" s="36">
        <f>VLOOKUP(D1742,DATA!A:F,5,FALSE)</f>
        <v>1.3726988247862192E-2</v>
      </c>
      <c r="M1742" s="37">
        <f>VLOOKUP(D1742,DATA!A:F,6,FALSE)</f>
        <v>1285.5</v>
      </c>
      <c r="N1742" s="36">
        <f t="shared" si="136"/>
        <v>0.71168572027250843</v>
      </c>
      <c r="O1742" s="36">
        <f t="shared" si="137"/>
        <v>0.71176989306992489</v>
      </c>
      <c r="P1742" s="36">
        <f t="shared" si="138"/>
        <v>8.4172797416459666E-5</v>
      </c>
      <c r="Q1742" s="36">
        <f t="shared" si="139"/>
        <v>0</v>
      </c>
    </row>
    <row r="1743" spans="1:17" x14ac:dyDescent="0.3">
      <c r="A1743" s="29">
        <v>2352502</v>
      </c>
      <c r="B1743" s="1">
        <v>137</v>
      </c>
      <c r="C1743" s="1" t="s">
        <v>30</v>
      </c>
      <c r="D1743" s="1" t="s">
        <v>43</v>
      </c>
      <c r="E1743" s="1" t="s">
        <v>44</v>
      </c>
      <c r="F1743" s="47">
        <v>1071</v>
      </c>
      <c r="G1743" s="34">
        <v>925.76</v>
      </c>
      <c r="H1743" s="1" t="s">
        <v>216</v>
      </c>
      <c r="I1743" s="34">
        <v>8.6773000000000006E-3</v>
      </c>
      <c r="J1743" s="34">
        <v>4599.5844999999999</v>
      </c>
      <c r="K1743" s="35" t="str">
        <f t="shared" si="135"/>
        <v>Strabrechtse Heide &amp; Beuven_H7150</v>
      </c>
      <c r="L1743" s="36">
        <f>VLOOKUP(D1743,DATA!A:F,5,FALSE)</f>
        <v>1.3726988247862192E-2</v>
      </c>
      <c r="M1743" s="37">
        <f>VLOOKUP(D1743,DATA!A:F,6,FALSE)</f>
        <v>1285.5</v>
      </c>
      <c r="N1743" s="36">
        <f t="shared" si="136"/>
        <v>0.71168572027250843</v>
      </c>
      <c r="O1743" s="36">
        <f t="shared" si="137"/>
        <v>0.71176989306992489</v>
      </c>
      <c r="P1743" s="36">
        <f t="shared" si="138"/>
        <v>8.4172797416459666E-5</v>
      </c>
      <c r="Q1743" s="36">
        <f t="shared" si="139"/>
        <v>0</v>
      </c>
    </row>
    <row r="1744" spans="1:17" x14ac:dyDescent="0.3">
      <c r="A1744" s="29">
        <v>2352503</v>
      </c>
      <c r="B1744" s="1">
        <v>137</v>
      </c>
      <c r="C1744" s="1" t="s">
        <v>30</v>
      </c>
      <c r="D1744" s="1" t="s">
        <v>41</v>
      </c>
      <c r="E1744" s="1" t="s">
        <v>42</v>
      </c>
      <c r="F1744" s="47">
        <v>1071</v>
      </c>
      <c r="G1744" s="34">
        <v>926.36</v>
      </c>
      <c r="H1744" s="1" t="s">
        <v>216</v>
      </c>
      <c r="I1744" s="34">
        <v>8.5710000000000005E-3</v>
      </c>
      <c r="J1744" s="34">
        <v>3988.1511</v>
      </c>
      <c r="K1744" s="35" t="str">
        <f t="shared" si="135"/>
        <v>Strabrechtse Heide &amp; Beuven_H4010A</v>
      </c>
      <c r="L1744" s="36">
        <f>VLOOKUP(D1744,DATA!A:F,5,FALSE)</f>
        <v>1.3726988247862192E-2</v>
      </c>
      <c r="M1744" s="37">
        <f>VLOOKUP(D1744,DATA!A:F,6,FALSE)</f>
        <v>1285.5</v>
      </c>
      <c r="N1744" s="36">
        <f t="shared" si="136"/>
        <v>0.71752927390917509</v>
      </c>
      <c r="O1744" s="36">
        <f t="shared" si="137"/>
        <v>0.71761309323037215</v>
      </c>
      <c r="P1744" s="36">
        <f t="shared" si="138"/>
        <v>8.3819321197053931E-5</v>
      </c>
      <c r="Q1744" s="36">
        <f t="shared" si="139"/>
        <v>0</v>
      </c>
    </row>
    <row r="1745" spans="1:17" x14ac:dyDescent="0.3">
      <c r="A1745" s="29">
        <v>2352503</v>
      </c>
      <c r="B1745" s="1">
        <v>137</v>
      </c>
      <c r="C1745" s="1" t="s">
        <v>30</v>
      </c>
      <c r="D1745" s="1" t="s">
        <v>43</v>
      </c>
      <c r="E1745" s="1" t="s">
        <v>44</v>
      </c>
      <c r="F1745" s="47">
        <v>1071</v>
      </c>
      <c r="G1745" s="34">
        <v>926.36</v>
      </c>
      <c r="H1745" s="1" t="s">
        <v>216</v>
      </c>
      <c r="I1745" s="34">
        <v>8.5710000000000005E-3</v>
      </c>
      <c r="J1745" s="34">
        <v>3197.8699000000001</v>
      </c>
      <c r="K1745" s="35" t="str">
        <f t="shared" si="135"/>
        <v>Strabrechtse Heide &amp; Beuven_H7150</v>
      </c>
      <c r="L1745" s="36">
        <f>VLOOKUP(D1745,DATA!A:F,5,FALSE)</f>
        <v>1.3726988247862192E-2</v>
      </c>
      <c r="M1745" s="37">
        <f>VLOOKUP(D1745,DATA!A:F,6,FALSE)</f>
        <v>1285.5</v>
      </c>
      <c r="N1745" s="36">
        <f t="shared" si="136"/>
        <v>0.71752927390917509</v>
      </c>
      <c r="O1745" s="36">
        <f t="shared" si="137"/>
        <v>0.71761309323037215</v>
      </c>
      <c r="P1745" s="36">
        <f t="shared" si="138"/>
        <v>8.3819321197053931E-5</v>
      </c>
      <c r="Q1745" s="36">
        <f t="shared" si="139"/>
        <v>0</v>
      </c>
    </row>
    <row r="1746" spans="1:17" x14ac:dyDescent="0.3">
      <c r="A1746" s="29">
        <v>2352504</v>
      </c>
      <c r="B1746" s="1">
        <v>137</v>
      </c>
      <c r="C1746" s="1" t="s">
        <v>30</v>
      </c>
      <c r="D1746" s="1" t="s">
        <v>41</v>
      </c>
      <c r="E1746" s="1" t="s">
        <v>42</v>
      </c>
      <c r="F1746" s="47">
        <v>1071</v>
      </c>
      <c r="G1746" s="34">
        <v>925.84</v>
      </c>
      <c r="H1746" s="1" t="s">
        <v>216</v>
      </c>
      <c r="I1746" s="34">
        <v>8.4185000000000006E-3</v>
      </c>
      <c r="J1746" s="34">
        <v>3045.7288176940001</v>
      </c>
      <c r="K1746" s="35" t="str">
        <f t="shared" si="135"/>
        <v>Strabrechtse Heide &amp; Beuven_H4010A</v>
      </c>
      <c r="L1746" s="36">
        <f>VLOOKUP(D1746,DATA!A:F,5,FALSE)</f>
        <v>1.3726988247862192E-2</v>
      </c>
      <c r="M1746" s="37">
        <f>VLOOKUP(D1746,DATA!A:F,6,FALSE)</f>
        <v>1285.5</v>
      </c>
      <c r="N1746" s="36">
        <f t="shared" si="136"/>
        <v>0.71246212241664075</v>
      </c>
      <c r="O1746" s="36">
        <f t="shared" si="137"/>
        <v>0.71254387307069766</v>
      </c>
      <c r="P1746" s="36">
        <f t="shared" si="138"/>
        <v>8.1750654056911287E-5</v>
      </c>
      <c r="Q1746" s="36">
        <f t="shared" si="139"/>
        <v>0</v>
      </c>
    </row>
    <row r="1747" spans="1:17" x14ac:dyDescent="0.3">
      <c r="A1747" s="29">
        <v>2352504</v>
      </c>
      <c r="B1747" s="1">
        <v>137</v>
      </c>
      <c r="C1747" s="1" t="s">
        <v>30</v>
      </c>
      <c r="D1747" s="1" t="s">
        <v>43</v>
      </c>
      <c r="E1747" s="1" t="s">
        <v>44</v>
      </c>
      <c r="F1747" s="47">
        <v>1071</v>
      </c>
      <c r="G1747" s="34">
        <v>925.84</v>
      </c>
      <c r="H1747" s="1" t="s">
        <v>216</v>
      </c>
      <c r="I1747" s="34">
        <v>8.4185000000000006E-3</v>
      </c>
      <c r="J1747" s="34">
        <v>724.71107999999901</v>
      </c>
      <c r="K1747" s="35" t="str">
        <f t="shared" si="135"/>
        <v>Strabrechtse Heide &amp; Beuven_H7150</v>
      </c>
      <c r="L1747" s="36">
        <f>VLOOKUP(D1747,DATA!A:F,5,FALSE)</f>
        <v>1.3726988247862192E-2</v>
      </c>
      <c r="M1747" s="37">
        <f>VLOOKUP(D1747,DATA!A:F,6,FALSE)</f>
        <v>1285.5</v>
      </c>
      <c r="N1747" s="36">
        <f t="shared" si="136"/>
        <v>0.71246212241664075</v>
      </c>
      <c r="O1747" s="36">
        <f t="shared" si="137"/>
        <v>0.71254387307069766</v>
      </c>
      <c r="P1747" s="36">
        <f t="shared" si="138"/>
        <v>8.1750654056911287E-5</v>
      </c>
      <c r="Q1747" s="36">
        <f t="shared" si="139"/>
        <v>0</v>
      </c>
    </row>
    <row r="1748" spans="1:17" x14ac:dyDescent="0.3">
      <c r="A1748" s="29">
        <v>2352505</v>
      </c>
      <c r="B1748" s="1">
        <v>137</v>
      </c>
      <c r="C1748" s="1" t="s">
        <v>30</v>
      </c>
      <c r="D1748" s="1" t="s">
        <v>41</v>
      </c>
      <c r="E1748" s="1" t="s">
        <v>42</v>
      </c>
      <c r="F1748" s="47">
        <v>1071</v>
      </c>
      <c r="G1748" s="34">
        <v>938.06</v>
      </c>
      <c r="H1748" s="1" t="s">
        <v>216</v>
      </c>
      <c r="I1748" s="34">
        <v>8.5521E-3</v>
      </c>
      <c r="J1748" s="34">
        <v>3673.6925999999999</v>
      </c>
      <c r="K1748" s="35" t="str">
        <f t="shared" si="135"/>
        <v>Strabrechtse Heide &amp; Beuven_H4010A</v>
      </c>
      <c r="L1748" s="36">
        <f>VLOOKUP(D1748,DATA!A:F,5,FALSE)</f>
        <v>1.3726988247862192E-2</v>
      </c>
      <c r="M1748" s="37">
        <f>VLOOKUP(D1748,DATA!A:F,6,FALSE)</f>
        <v>1285.5</v>
      </c>
      <c r="N1748" s="36">
        <f t="shared" si="136"/>
        <v>0.8414866898726121</v>
      </c>
      <c r="O1748" s="36">
        <f t="shared" si="137"/>
        <v>0.84158465022824946</v>
      </c>
      <c r="P1748" s="36">
        <f t="shared" si="138"/>
        <v>9.7960355637360941E-5</v>
      </c>
      <c r="Q1748" s="36">
        <f t="shared" si="139"/>
        <v>0</v>
      </c>
    </row>
    <row r="1749" spans="1:17" x14ac:dyDescent="0.3">
      <c r="A1749" s="29">
        <v>2352510</v>
      </c>
      <c r="B1749" s="1">
        <v>137</v>
      </c>
      <c r="C1749" s="1" t="s">
        <v>30</v>
      </c>
      <c r="D1749" s="1" t="s">
        <v>41</v>
      </c>
      <c r="E1749" s="1" t="s">
        <v>42</v>
      </c>
      <c r="F1749" s="47">
        <v>1071</v>
      </c>
      <c r="G1749" s="34">
        <v>957.04</v>
      </c>
      <c r="H1749" s="1" t="s">
        <v>216</v>
      </c>
      <c r="I1749" s="34">
        <v>8.2806000000000008E-3</v>
      </c>
      <c r="J1749" s="34">
        <v>9060.3739999999998</v>
      </c>
      <c r="K1749" s="35" t="str">
        <f t="shared" si="135"/>
        <v>Strabrechtse Heide &amp; Beuven_H4010A</v>
      </c>
      <c r="L1749" s="36">
        <f>VLOOKUP(D1749,DATA!A:F,5,FALSE)</f>
        <v>1.3726988247862192E-2</v>
      </c>
      <c r="M1749" s="37">
        <f>VLOOKUP(D1749,DATA!A:F,6,FALSE)</f>
        <v>1285.5</v>
      </c>
      <c r="N1749" s="36">
        <f t="shared" si="136"/>
        <v>1.0892090412272979</v>
      </c>
      <c r="O1749" s="36">
        <f t="shared" si="137"/>
        <v>1.0893315073944088</v>
      </c>
      <c r="P1749" s="36">
        <f t="shared" si="138"/>
        <v>1.2246616711086844E-4</v>
      </c>
      <c r="Q1749" s="36">
        <f t="shared" si="139"/>
        <v>0</v>
      </c>
    </row>
    <row r="1750" spans="1:17" x14ac:dyDescent="0.3">
      <c r="A1750" s="29">
        <v>2354014</v>
      </c>
      <c r="B1750" s="1">
        <v>137</v>
      </c>
      <c r="C1750" s="1" t="s">
        <v>30</v>
      </c>
      <c r="D1750" s="1" t="s">
        <v>22</v>
      </c>
      <c r="E1750" s="1" t="s">
        <v>23</v>
      </c>
      <c r="F1750" s="47">
        <v>1857</v>
      </c>
      <c r="G1750" s="34">
        <v>1368.51</v>
      </c>
      <c r="H1750" s="1" t="s">
        <v>216</v>
      </c>
      <c r="I1750" s="34">
        <v>1.31643E-2</v>
      </c>
      <c r="J1750" s="34">
        <v>3188.4425999999999</v>
      </c>
      <c r="K1750" s="35" t="str">
        <f t="shared" si="135"/>
        <v>Strabrechtse Heide &amp; Beuven_H91E0C</v>
      </c>
      <c r="L1750" s="36">
        <f>VLOOKUP(D1750,DATA!A:F,5,FALSE)</f>
        <v>6.9280917156857415E-3</v>
      </c>
      <c r="M1750" s="37">
        <f>VLOOKUP(D1750,DATA!A:F,6,FALSE)</f>
        <v>2282</v>
      </c>
      <c r="N1750" s="36">
        <f t="shared" si="136"/>
        <v>0.17810981129320905</v>
      </c>
      <c r="O1750" s="36">
        <f t="shared" si="137"/>
        <v>0.17812602733168365</v>
      </c>
      <c r="P1750" s="36">
        <f t="shared" si="138"/>
        <v>1.621603847459796E-5</v>
      </c>
      <c r="Q1750" s="36">
        <f t="shared" si="139"/>
        <v>0</v>
      </c>
    </row>
    <row r="1751" spans="1:17" x14ac:dyDescent="0.3">
      <c r="A1751" s="29">
        <v>2354015</v>
      </c>
      <c r="B1751" s="1">
        <v>137</v>
      </c>
      <c r="C1751" s="1" t="s">
        <v>30</v>
      </c>
      <c r="D1751" s="1" t="s">
        <v>22</v>
      </c>
      <c r="E1751" s="1" t="s">
        <v>23</v>
      </c>
      <c r="F1751" s="47">
        <v>1857</v>
      </c>
      <c r="G1751" s="34">
        <v>1410.1</v>
      </c>
      <c r="H1751" s="1" t="s">
        <v>216</v>
      </c>
      <c r="I1751" s="34">
        <v>1.3322799999999999E-2</v>
      </c>
      <c r="J1751" s="34">
        <v>5216.1210000000001</v>
      </c>
      <c r="K1751" s="35" t="str">
        <f t="shared" si="135"/>
        <v>Strabrechtse Heide &amp; Beuven_H91E0C</v>
      </c>
      <c r="L1751" s="36">
        <f>VLOOKUP(D1751,DATA!A:F,5,FALSE)</f>
        <v>6.9280917156857415E-3</v>
      </c>
      <c r="M1751" s="37">
        <f>VLOOKUP(D1751,DATA!A:F,6,FALSE)</f>
        <v>2282</v>
      </c>
      <c r="N1751" s="36">
        <f t="shared" si="136"/>
        <v>0.23744713356968897</v>
      </c>
      <c r="O1751" s="36">
        <f t="shared" si="137"/>
        <v>0.23746899927898507</v>
      </c>
      <c r="P1751" s="36">
        <f t="shared" si="138"/>
        <v>2.1865709296103875E-5</v>
      </c>
      <c r="Q1751" s="36">
        <f t="shared" si="139"/>
        <v>0</v>
      </c>
    </row>
    <row r="1752" spans="1:17" x14ac:dyDescent="0.3">
      <c r="A1752" s="29">
        <v>2354016</v>
      </c>
      <c r="B1752" s="1">
        <v>137</v>
      </c>
      <c r="C1752" s="1" t="s">
        <v>30</v>
      </c>
      <c r="D1752" s="1" t="s">
        <v>22</v>
      </c>
      <c r="E1752" s="1" t="s">
        <v>23</v>
      </c>
      <c r="F1752" s="47">
        <v>1857</v>
      </c>
      <c r="G1752" s="34">
        <v>1659.61</v>
      </c>
      <c r="H1752" s="1" t="s">
        <v>216</v>
      </c>
      <c r="I1752" s="34">
        <v>1.5355000000000001E-2</v>
      </c>
      <c r="J1752" s="34">
        <v>3632.9969999999998</v>
      </c>
      <c r="K1752" s="35" t="str">
        <f t="shared" si="135"/>
        <v>Strabrechtse Heide &amp; Beuven_H91E0C</v>
      </c>
      <c r="L1752" s="36">
        <f>VLOOKUP(D1752,DATA!A:F,5,FALSE)</f>
        <v>6.9280917156857415E-3</v>
      </c>
      <c r="M1752" s="37">
        <f>VLOOKUP(D1752,DATA!A:F,6,FALSE)</f>
        <v>2282</v>
      </c>
      <c r="N1752" s="36">
        <f t="shared" si="136"/>
        <v>1.3229673653859624</v>
      </c>
      <c r="O1752" s="36">
        <f t="shared" si="137"/>
        <v>1.3231062490452663</v>
      </c>
      <c r="P1752" s="36">
        <f t="shared" si="138"/>
        <v>1.3888365930392332E-4</v>
      </c>
      <c r="Q1752" s="36">
        <f t="shared" si="139"/>
        <v>0</v>
      </c>
    </row>
    <row r="1753" spans="1:17" x14ac:dyDescent="0.3">
      <c r="A1753" s="29">
        <v>2354016</v>
      </c>
      <c r="B1753" s="1">
        <v>137</v>
      </c>
      <c r="C1753" s="1" t="s">
        <v>30</v>
      </c>
      <c r="D1753" s="1" t="s">
        <v>31</v>
      </c>
      <c r="E1753" s="1" t="s">
        <v>32</v>
      </c>
      <c r="F1753" s="47">
        <v>1786</v>
      </c>
      <c r="G1753" s="34">
        <v>1659.61</v>
      </c>
      <c r="H1753" s="1" t="s">
        <v>216</v>
      </c>
      <c r="I1753" s="34">
        <v>1.5355000000000001E-2</v>
      </c>
      <c r="J1753" s="34">
        <v>140.10714999999999</v>
      </c>
      <c r="K1753" s="35" t="str">
        <f t="shared" si="135"/>
        <v>Strabrechtse Heide &amp; Beuven_Lg03</v>
      </c>
      <c r="L1753" s="36">
        <f>VLOOKUP(D1753,DATA!A:F,5,FALSE)</f>
        <v>6.9280917156857415E-3</v>
      </c>
      <c r="M1753" s="37">
        <f>VLOOKUP(D1753,DATA!A:F,6,FALSE)</f>
        <v>2211</v>
      </c>
      <c r="N1753" s="36">
        <f t="shared" si="136"/>
        <v>2.1455599720929417</v>
      </c>
      <c r="O1753" s="36">
        <f t="shared" si="137"/>
        <v>2.1457833327881413</v>
      </c>
      <c r="P1753" s="36">
        <f t="shared" si="138"/>
        <v>2.2336069519957036E-4</v>
      </c>
      <c r="Q1753" s="36">
        <f t="shared" si="139"/>
        <v>0</v>
      </c>
    </row>
    <row r="1754" spans="1:17" x14ac:dyDescent="0.3">
      <c r="A1754" s="29">
        <v>2354028</v>
      </c>
      <c r="B1754" s="1">
        <v>137</v>
      </c>
      <c r="C1754" s="1" t="s">
        <v>30</v>
      </c>
      <c r="D1754" s="1" t="s">
        <v>41</v>
      </c>
      <c r="E1754" s="1" t="s">
        <v>42</v>
      </c>
      <c r="F1754" s="47">
        <v>1071</v>
      </c>
      <c r="G1754" s="34">
        <v>912.87</v>
      </c>
      <c r="H1754" s="1" t="s">
        <v>216</v>
      </c>
      <c r="I1754" s="34">
        <v>8.7427000000000008E-3</v>
      </c>
      <c r="J1754" s="34">
        <v>531.16296</v>
      </c>
      <c r="K1754" s="35" t="str">
        <f t="shared" si="135"/>
        <v>Strabrechtse Heide &amp; Beuven_H4010A</v>
      </c>
      <c r="L1754" s="36">
        <f>VLOOKUP(D1754,DATA!A:F,5,FALSE)</f>
        <v>1.3726988247862192E-2</v>
      </c>
      <c r="M1754" s="37">
        <f>VLOOKUP(D1754,DATA!A:F,6,FALSE)</f>
        <v>1285.5</v>
      </c>
      <c r="N1754" s="36">
        <f t="shared" si="136"/>
        <v>0.59696013968805917</v>
      </c>
      <c r="O1754" s="36">
        <f t="shared" si="137"/>
        <v>0.59703135798536122</v>
      </c>
      <c r="P1754" s="36">
        <f t="shared" si="138"/>
        <v>7.1218297302055866E-5</v>
      </c>
      <c r="Q1754" s="36">
        <f t="shared" si="139"/>
        <v>0</v>
      </c>
    </row>
    <row r="1755" spans="1:17" x14ac:dyDescent="0.3">
      <c r="A1755" s="29">
        <v>2354028</v>
      </c>
      <c r="B1755" s="1">
        <v>137</v>
      </c>
      <c r="C1755" s="1" t="s">
        <v>30</v>
      </c>
      <c r="D1755" s="1" t="s">
        <v>43</v>
      </c>
      <c r="E1755" s="1" t="s">
        <v>44</v>
      </c>
      <c r="F1755" s="47">
        <v>1071</v>
      </c>
      <c r="G1755" s="34">
        <v>912.87</v>
      </c>
      <c r="H1755" s="1" t="s">
        <v>216</v>
      </c>
      <c r="I1755" s="34">
        <v>8.7427000000000008E-3</v>
      </c>
      <c r="J1755" s="34">
        <v>1590.1876</v>
      </c>
      <c r="K1755" s="35" t="str">
        <f t="shared" si="135"/>
        <v>Strabrechtse Heide &amp; Beuven_H7150</v>
      </c>
      <c r="L1755" s="36">
        <f>VLOOKUP(D1755,DATA!A:F,5,FALSE)</f>
        <v>1.3726988247862192E-2</v>
      </c>
      <c r="M1755" s="37">
        <f>VLOOKUP(D1755,DATA!A:F,6,FALSE)</f>
        <v>1285.5</v>
      </c>
      <c r="N1755" s="36">
        <f t="shared" si="136"/>
        <v>0.59696013968805917</v>
      </c>
      <c r="O1755" s="36">
        <f t="shared" si="137"/>
        <v>0.59703135798536122</v>
      </c>
      <c r="P1755" s="36">
        <f t="shared" si="138"/>
        <v>7.1218297302055866E-5</v>
      </c>
      <c r="Q1755" s="36">
        <f t="shared" si="139"/>
        <v>0</v>
      </c>
    </row>
    <row r="1756" spans="1:17" x14ac:dyDescent="0.3">
      <c r="A1756" s="29">
        <v>2354029</v>
      </c>
      <c r="B1756" s="1">
        <v>137</v>
      </c>
      <c r="C1756" s="1" t="s">
        <v>30</v>
      </c>
      <c r="D1756" s="1" t="s">
        <v>41</v>
      </c>
      <c r="E1756" s="1" t="s">
        <v>42</v>
      </c>
      <c r="F1756" s="47">
        <v>1071</v>
      </c>
      <c r="G1756" s="34">
        <v>972.08</v>
      </c>
      <c r="H1756" s="1" t="s">
        <v>216</v>
      </c>
      <c r="I1756" s="34">
        <v>9.2595999999999998E-3</v>
      </c>
      <c r="J1756" s="34">
        <v>4389.6714000000002</v>
      </c>
      <c r="K1756" s="35" t="str">
        <f t="shared" si="135"/>
        <v>Strabrechtse Heide &amp; Beuven_H4010A</v>
      </c>
      <c r="L1756" s="36">
        <f>VLOOKUP(D1756,DATA!A:F,5,FALSE)</f>
        <v>1.3726988247862192E-2</v>
      </c>
      <c r="M1756" s="37">
        <f>VLOOKUP(D1756,DATA!A:F,6,FALSE)</f>
        <v>1285.5</v>
      </c>
      <c r="N1756" s="36">
        <f t="shared" si="136"/>
        <v>1.3356407282614813</v>
      </c>
      <c r="O1756" s="36">
        <f t="shared" si="137"/>
        <v>1.3358082396372535</v>
      </c>
      <c r="P1756" s="36">
        <f t="shared" si="138"/>
        <v>1.6751137577220021E-4</v>
      </c>
      <c r="Q1756" s="36">
        <f t="shared" si="139"/>
        <v>0</v>
      </c>
    </row>
    <row r="1757" spans="1:17" x14ac:dyDescent="0.3">
      <c r="A1757" s="29">
        <v>2354029</v>
      </c>
      <c r="B1757" s="1">
        <v>137</v>
      </c>
      <c r="C1757" s="1" t="s">
        <v>30</v>
      </c>
      <c r="D1757" s="1" t="s">
        <v>43</v>
      </c>
      <c r="E1757" s="1" t="s">
        <v>44</v>
      </c>
      <c r="F1757" s="47">
        <v>1071</v>
      </c>
      <c r="G1757" s="34">
        <v>972.08</v>
      </c>
      <c r="H1757" s="1" t="s">
        <v>216</v>
      </c>
      <c r="I1757" s="34">
        <v>9.2595999999999998E-3</v>
      </c>
      <c r="J1757" s="34">
        <v>242.32803000000001</v>
      </c>
      <c r="K1757" s="35" t="str">
        <f t="shared" si="135"/>
        <v>Strabrechtse Heide &amp; Beuven_H7150</v>
      </c>
      <c r="L1757" s="36">
        <f>VLOOKUP(D1757,DATA!A:F,5,FALSE)</f>
        <v>1.3726988247862192E-2</v>
      </c>
      <c r="M1757" s="37">
        <f>VLOOKUP(D1757,DATA!A:F,6,FALSE)</f>
        <v>1285.5</v>
      </c>
      <c r="N1757" s="36">
        <f t="shared" si="136"/>
        <v>1.3356407282614813</v>
      </c>
      <c r="O1757" s="36">
        <f t="shared" si="137"/>
        <v>1.3358082396372535</v>
      </c>
      <c r="P1757" s="36">
        <f t="shared" si="138"/>
        <v>1.6751137577220021E-4</v>
      </c>
      <c r="Q1757" s="36">
        <f t="shared" si="139"/>
        <v>0</v>
      </c>
    </row>
    <row r="1758" spans="1:17" x14ac:dyDescent="0.3">
      <c r="A1758" s="29">
        <v>2354030</v>
      </c>
      <c r="B1758" s="1">
        <v>137</v>
      </c>
      <c r="C1758" s="1" t="s">
        <v>30</v>
      </c>
      <c r="D1758" s="1" t="s">
        <v>41</v>
      </c>
      <c r="E1758" s="1" t="s">
        <v>42</v>
      </c>
      <c r="F1758" s="47">
        <v>1071</v>
      </c>
      <c r="G1758" s="34">
        <v>967.68</v>
      </c>
      <c r="H1758" s="1" t="s">
        <v>216</v>
      </c>
      <c r="I1758" s="34">
        <v>9.1337999999999992E-3</v>
      </c>
      <c r="J1758" s="34">
        <v>1254.2660000000001</v>
      </c>
      <c r="K1758" s="35" t="str">
        <f t="shared" si="135"/>
        <v>Strabrechtse Heide &amp; Beuven_H4010A</v>
      </c>
      <c r="L1758" s="36">
        <f>VLOOKUP(D1758,DATA!A:F,5,FALSE)</f>
        <v>1.3726988247862192E-2</v>
      </c>
      <c r="M1758" s="37">
        <f>VLOOKUP(D1758,DATA!A:F,6,FALSE)</f>
        <v>1285.5</v>
      </c>
      <c r="N1758" s="36">
        <f t="shared" si="136"/>
        <v>1.2583426683471204</v>
      </c>
      <c r="O1758" s="36">
        <f t="shared" si="137"/>
        <v>1.2584984630315814</v>
      </c>
      <c r="P1758" s="36">
        <f t="shared" si="138"/>
        <v>1.5579468446103029E-4</v>
      </c>
      <c r="Q1758" s="36">
        <f t="shared" si="139"/>
        <v>0</v>
      </c>
    </row>
    <row r="1759" spans="1:17" x14ac:dyDescent="0.3">
      <c r="A1759" s="29">
        <v>2354031</v>
      </c>
      <c r="B1759" s="1">
        <v>137</v>
      </c>
      <c r="C1759" s="1" t="s">
        <v>30</v>
      </c>
      <c r="D1759" s="1" t="s">
        <v>41</v>
      </c>
      <c r="E1759" s="1" t="s">
        <v>42</v>
      </c>
      <c r="F1759" s="47">
        <v>1071</v>
      </c>
      <c r="G1759" s="34">
        <v>922.56</v>
      </c>
      <c r="H1759" s="1" t="s">
        <v>216</v>
      </c>
      <c r="I1759" s="34">
        <v>8.6639999999999998E-3</v>
      </c>
      <c r="J1759" s="34">
        <v>1709.5120999999999</v>
      </c>
      <c r="K1759" s="35" t="str">
        <f t="shared" si="135"/>
        <v>Strabrechtse Heide &amp; Beuven_H4010A</v>
      </c>
      <c r="L1759" s="36">
        <f>VLOOKUP(D1759,DATA!A:F,5,FALSE)</f>
        <v>1.3726988247862192E-2</v>
      </c>
      <c r="M1759" s="37">
        <f>VLOOKUP(D1759,DATA!A:F,6,FALSE)</f>
        <v>1285.5</v>
      </c>
      <c r="N1759" s="36">
        <f t="shared" si="136"/>
        <v>0.68130899831017266</v>
      </c>
      <c r="O1759" s="36">
        <f t="shared" si="137"/>
        <v>0.68138947948199213</v>
      </c>
      <c r="P1759" s="36">
        <f t="shared" si="138"/>
        <v>8.0481171819468678E-5</v>
      </c>
      <c r="Q1759" s="36">
        <f t="shared" si="139"/>
        <v>0</v>
      </c>
    </row>
    <row r="1760" spans="1:17" x14ac:dyDescent="0.3">
      <c r="A1760" s="29">
        <v>2354031</v>
      </c>
      <c r="B1760" s="1">
        <v>137</v>
      </c>
      <c r="C1760" s="1" t="s">
        <v>30</v>
      </c>
      <c r="D1760" s="1" t="s">
        <v>43</v>
      </c>
      <c r="E1760" s="1" t="s">
        <v>44</v>
      </c>
      <c r="F1760" s="47">
        <v>1071</v>
      </c>
      <c r="G1760" s="34">
        <v>922.56</v>
      </c>
      <c r="H1760" s="1" t="s">
        <v>216</v>
      </c>
      <c r="I1760" s="34">
        <v>8.6639999999999998E-3</v>
      </c>
      <c r="J1760" s="34">
        <v>4688.62</v>
      </c>
      <c r="K1760" s="35" t="str">
        <f t="shared" si="135"/>
        <v>Strabrechtse Heide &amp; Beuven_H7150</v>
      </c>
      <c r="L1760" s="36">
        <f>VLOOKUP(D1760,DATA!A:F,5,FALSE)</f>
        <v>1.3726988247862192E-2</v>
      </c>
      <c r="M1760" s="37">
        <f>VLOOKUP(D1760,DATA!A:F,6,FALSE)</f>
        <v>1285.5</v>
      </c>
      <c r="N1760" s="36">
        <f t="shared" si="136"/>
        <v>0.68130899831017266</v>
      </c>
      <c r="O1760" s="36">
        <f t="shared" si="137"/>
        <v>0.68138947948199213</v>
      </c>
      <c r="P1760" s="36">
        <f t="shared" si="138"/>
        <v>8.0481171819468678E-5</v>
      </c>
      <c r="Q1760" s="36">
        <f t="shared" si="139"/>
        <v>0</v>
      </c>
    </row>
    <row r="1761" spans="1:17" x14ac:dyDescent="0.3">
      <c r="A1761" s="29">
        <v>2354032</v>
      </c>
      <c r="B1761" s="1">
        <v>137</v>
      </c>
      <c r="C1761" s="1" t="s">
        <v>30</v>
      </c>
      <c r="D1761" s="1" t="s">
        <v>43</v>
      </c>
      <c r="E1761" s="1" t="s">
        <v>44</v>
      </c>
      <c r="F1761" s="47">
        <v>1071</v>
      </c>
      <c r="G1761" s="34">
        <v>921.67</v>
      </c>
      <c r="H1761" s="1" t="s">
        <v>216</v>
      </c>
      <c r="I1761" s="34">
        <v>8.3607000000000004E-3</v>
      </c>
      <c r="J1761" s="34">
        <v>123.345924</v>
      </c>
      <c r="K1761" s="35" t="str">
        <f t="shared" si="135"/>
        <v>Strabrechtse Heide &amp; Beuven_H7150</v>
      </c>
      <c r="L1761" s="36">
        <f>VLOOKUP(D1761,DATA!A:F,5,FALSE)</f>
        <v>1.3726988247862192E-2</v>
      </c>
      <c r="M1761" s="37">
        <f>VLOOKUP(D1761,DATA!A:F,6,FALSE)</f>
        <v>1285.5</v>
      </c>
      <c r="N1761" s="36">
        <f t="shared" si="136"/>
        <v>0.67309175551018141</v>
      </c>
      <c r="O1761" s="36">
        <f t="shared" si="137"/>
        <v>0.67316848877498259</v>
      </c>
      <c r="P1761" s="36">
        <f t="shared" si="138"/>
        <v>7.6733264801176482E-5</v>
      </c>
      <c r="Q1761" s="36">
        <f t="shared" si="139"/>
        <v>0</v>
      </c>
    </row>
    <row r="1762" spans="1:17" x14ac:dyDescent="0.3">
      <c r="A1762" s="29">
        <v>2354033</v>
      </c>
      <c r="B1762" s="1">
        <v>137</v>
      </c>
      <c r="C1762" s="1" t="s">
        <v>30</v>
      </c>
      <c r="D1762" s="1" t="s">
        <v>41</v>
      </c>
      <c r="E1762" s="1" t="s">
        <v>42</v>
      </c>
      <c r="F1762" s="47">
        <v>1071</v>
      </c>
      <c r="G1762" s="34">
        <v>941.08</v>
      </c>
      <c r="H1762" s="1" t="s">
        <v>216</v>
      </c>
      <c r="I1762" s="34">
        <v>8.4860000000000005E-3</v>
      </c>
      <c r="J1762" s="34">
        <v>392.47403000000003</v>
      </c>
      <c r="K1762" s="35" t="str">
        <f t="shared" si="135"/>
        <v>Strabrechtse Heide &amp; Beuven_H4010A</v>
      </c>
      <c r="L1762" s="36">
        <f>VLOOKUP(D1762,DATA!A:F,5,FALSE)</f>
        <v>1.3726988247862192E-2</v>
      </c>
      <c r="M1762" s="37">
        <f>VLOOKUP(D1762,DATA!A:F,6,FALSE)</f>
        <v>1285.5</v>
      </c>
      <c r="N1762" s="36">
        <f t="shared" si="136"/>
        <v>0.87679182287341662</v>
      </c>
      <c r="O1762" s="36">
        <f t="shared" si="137"/>
        <v>0.87689306819903112</v>
      </c>
      <c r="P1762" s="36">
        <f t="shared" si="138"/>
        <v>1.0124532561450739E-4</v>
      </c>
      <c r="Q1762" s="36">
        <f t="shared" si="139"/>
        <v>0</v>
      </c>
    </row>
    <row r="1763" spans="1:17" x14ac:dyDescent="0.3">
      <c r="A1763" s="29">
        <v>2354034</v>
      </c>
      <c r="B1763" s="1">
        <v>137</v>
      </c>
      <c r="C1763" s="1" t="s">
        <v>30</v>
      </c>
      <c r="D1763" s="1" t="s">
        <v>41</v>
      </c>
      <c r="E1763" s="1" t="s">
        <v>42</v>
      </c>
      <c r="F1763" s="47">
        <v>1071</v>
      </c>
      <c r="G1763" s="34">
        <v>939.99</v>
      </c>
      <c r="H1763" s="1" t="s">
        <v>216</v>
      </c>
      <c r="I1763" s="34">
        <v>8.5091999999999998E-3</v>
      </c>
      <c r="J1763" s="34">
        <v>752.36743000000001</v>
      </c>
      <c r="K1763" s="35" t="str">
        <f t="shared" si="135"/>
        <v>Strabrechtse Heide &amp; Beuven_H4010A</v>
      </c>
      <c r="L1763" s="36">
        <f>VLOOKUP(D1763,DATA!A:F,5,FALSE)</f>
        <v>1.3726988247862192E-2</v>
      </c>
      <c r="M1763" s="37">
        <f>VLOOKUP(D1763,DATA!A:F,6,FALSE)</f>
        <v>1285.5</v>
      </c>
      <c r="N1763" s="36">
        <f t="shared" si="136"/>
        <v>0.86388304409377747</v>
      </c>
      <c r="O1763" s="36">
        <f t="shared" si="137"/>
        <v>0.86398308457528306</v>
      </c>
      <c r="P1763" s="36">
        <f t="shared" si="138"/>
        <v>1.0004048150558109E-4</v>
      </c>
      <c r="Q1763" s="36">
        <f t="shared" si="139"/>
        <v>0</v>
      </c>
    </row>
    <row r="1764" spans="1:17" x14ac:dyDescent="0.3">
      <c r="A1764" s="29">
        <v>2354038</v>
      </c>
      <c r="B1764" s="1">
        <v>137</v>
      </c>
      <c r="C1764" s="1" t="s">
        <v>30</v>
      </c>
      <c r="D1764" s="1" t="s">
        <v>41</v>
      </c>
      <c r="E1764" s="1" t="s">
        <v>42</v>
      </c>
      <c r="F1764" s="47">
        <v>1071</v>
      </c>
      <c r="G1764" s="34">
        <v>937.47</v>
      </c>
      <c r="H1764" s="1" t="s">
        <v>216</v>
      </c>
      <c r="I1764" s="34">
        <v>8.2588999999999996E-3</v>
      </c>
      <c r="J1764" s="34">
        <v>714.26793999999995</v>
      </c>
      <c r="K1764" s="35" t="str">
        <f t="shared" si="135"/>
        <v>Strabrechtse Heide &amp; Beuven_H4010A</v>
      </c>
      <c r="L1764" s="36">
        <f>VLOOKUP(D1764,DATA!A:F,5,FALSE)</f>
        <v>1.3726988247862192E-2</v>
      </c>
      <c r="M1764" s="37">
        <f>VLOOKUP(D1764,DATA!A:F,6,FALSE)</f>
        <v>1285.5</v>
      </c>
      <c r="N1764" s="36">
        <f t="shared" si="136"/>
        <v>0.83475573717420659</v>
      </c>
      <c r="O1764" s="36">
        <f t="shared" si="137"/>
        <v>0.8348495885352557</v>
      </c>
      <c r="P1764" s="36">
        <f t="shared" si="138"/>
        <v>9.385136104911318E-5</v>
      </c>
      <c r="Q1764" s="36">
        <f t="shared" si="139"/>
        <v>0</v>
      </c>
    </row>
    <row r="1765" spans="1:17" x14ac:dyDescent="0.3">
      <c r="A1765" s="29">
        <v>2354039</v>
      </c>
      <c r="B1765" s="1">
        <v>137</v>
      </c>
      <c r="C1765" s="1" t="s">
        <v>30</v>
      </c>
      <c r="D1765" s="1" t="s">
        <v>41</v>
      </c>
      <c r="E1765" s="1" t="s">
        <v>42</v>
      </c>
      <c r="F1765" s="47">
        <v>1071</v>
      </c>
      <c r="G1765" s="34">
        <v>968.15</v>
      </c>
      <c r="H1765" s="1" t="s">
        <v>216</v>
      </c>
      <c r="I1765" s="34">
        <v>8.2815000000000007E-3</v>
      </c>
      <c r="J1765" s="34">
        <v>948.9638214309</v>
      </c>
      <c r="K1765" s="35" t="str">
        <f t="shared" si="135"/>
        <v>Strabrechtse Heide &amp; Beuven_H4010A</v>
      </c>
      <c r="L1765" s="36">
        <f>VLOOKUP(D1765,DATA!A:F,5,FALSE)</f>
        <v>1.3726988247862192E-2</v>
      </c>
      <c r="M1765" s="37">
        <f>VLOOKUP(D1765,DATA!A:F,6,FALSE)</f>
        <v>1285.5</v>
      </c>
      <c r="N1765" s="36">
        <f t="shared" si="136"/>
        <v>1.2663842005141301</v>
      </c>
      <c r="O1765" s="36">
        <f t="shared" si="137"/>
        <v>1.266526347892337</v>
      </c>
      <c r="P1765" s="36">
        <f t="shared" si="138"/>
        <v>1.4214737820683609E-4</v>
      </c>
      <c r="Q1765" s="36">
        <f t="shared" si="139"/>
        <v>0</v>
      </c>
    </row>
    <row r="1766" spans="1:17" x14ac:dyDescent="0.3">
      <c r="A1766" s="29">
        <v>2355543</v>
      </c>
      <c r="B1766" s="1">
        <v>137</v>
      </c>
      <c r="C1766" s="1" t="s">
        <v>30</v>
      </c>
      <c r="D1766" s="1" t="s">
        <v>22</v>
      </c>
      <c r="E1766" s="1" t="s">
        <v>23</v>
      </c>
      <c r="F1766" s="47">
        <v>1857</v>
      </c>
      <c r="G1766" s="34">
        <v>1266.3800000000001</v>
      </c>
      <c r="H1766" s="1" t="s">
        <v>216</v>
      </c>
      <c r="I1766" s="34">
        <v>1.26137E-2</v>
      </c>
      <c r="J1766" s="34">
        <v>122.17654400000001</v>
      </c>
      <c r="K1766" s="35" t="str">
        <f t="shared" si="135"/>
        <v>Strabrechtse Heide &amp; Beuven_H91E0C</v>
      </c>
      <c r="L1766" s="36">
        <f>VLOOKUP(D1766,DATA!A:F,5,FALSE)</f>
        <v>6.9280917156857415E-3</v>
      </c>
      <c r="M1766" s="37">
        <f>VLOOKUP(D1766,DATA!A:F,6,FALSE)</f>
        <v>2282</v>
      </c>
      <c r="N1766" s="36">
        <f t="shared" si="136"/>
        <v>8.7859414661161012E-2</v>
      </c>
      <c r="O1766" s="36">
        <f t="shared" si="137"/>
        <v>8.7867086184989035E-2</v>
      </c>
      <c r="P1766" s="36">
        <f t="shared" si="138"/>
        <v>7.6715238280233855E-6</v>
      </c>
      <c r="Q1766" s="36">
        <f t="shared" si="139"/>
        <v>0</v>
      </c>
    </row>
    <row r="1767" spans="1:17" x14ac:dyDescent="0.3">
      <c r="A1767" s="29">
        <v>2355544</v>
      </c>
      <c r="B1767" s="1">
        <v>137</v>
      </c>
      <c r="C1767" s="1" t="s">
        <v>30</v>
      </c>
      <c r="D1767" s="1" t="s">
        <v>22</v>
      </c>
      <c r="E1767" s="1" t="s">
        <v>23</v>
      </c>
      <c r="F1767" s="47">
        <v>1857</v>
      </c>
      <c r="G1767" s="34">
        <v>1448.41</v>
      </c>
      <c r="H1767" s="1" t="s">
        <v>216</v>
      </c>
      <c r="I1767" s="34">
        <v>1.3868500000000001E-2</v>
      </c>
      <c r="J1767" s="34">
        <v>3288.2759999999998</v>
      </c>
      <c r="K1767" s="35" t="str">
        <f t="shared" si="135"/>
        <v>Strabrechtse Heide &amp; Beuven_H91E0C</v>
      </c>
      <c r="L1767" s="36">
        <f>VLOOKUP(D1767,DATA!A:F,5,FALSE)</f>
        <v>6.9280917156857415E-3</v>
      </c>
      <c r="M1767" s="37">
        <f>VLOOKUP(D1767,DATA!A:F,6,FALSE)</f>
        <v>2282</v>
      </c>
      <c r="N1767" s="36">
        <f t="shared" si="136"/>
        <v>0.30940115889517772</v>
      </c>
      <c r="O1767" s="36">
        <f t="shared" si="137"/>
        <v>0.30943079628790854</v>
      </c>
      <c r="P1767" s="36">
        <f t="shared" si="138"/>
        <v>2.9637392730819112E-5</v>
      </c>
      <c r="Q1767" s="36">
        <f t="shared" si="139"/>
        <v>0</v>
      </c>
    </row>
    <row r="1768" spans="1:17" x14ac:dyDescent="0.3">
      <c r="A1768" s="29">
        <v>2355545</v>
      </c>
      <c r="B1768" s="1">
        <v>137</v>
      </c>
      <c r="C1768" s="1" t="s">
        <v>30</v>
      </c>
      <c r="D1768" s="1" t="s">
        <v>22</v>
      </c>
      <c r="E1768" s="1" t="s">
        <v>23</v>
      </c>
      <c r="F1768" s="47">
        <v>1857</v>
      </c>
      <c r="G1768" s="34">
        <v>1577.59</v>
      </c>
      <c r="H1768" s="1" t="s">
        <v>216</v>
      </c>
      <c r="I1768" s="34">
        <v>1.4844E-2</v>
      </c>
      <c r="J1768" s="34">
        <v>7886.3706000000002</v>
      </c>
      <c r="K1768" s="35" t="str">
        <f t="shared" si="135"/>
        <v>Strabrechtse Heide &amp; Beuven_H91E0C</v>
      </c>
      <c r="L1768" s="36">
        <f>VLOOKUP(D1768,DATA!A:F,5,FALSE)</f>
        <v>6.9280917156857415E-3</v>
      </c>
      <c r="M1768" s="37">
        <f>VLOOKUP(D1768,DATA!A:F,6,FALSE)</f>
        <v>2282</v>
      </c>
      <c r="N1768" s="36">
        <f t="shared" si="136"/>
        <v>0.75381103061672228</v>
      </c>
      <c r="O1768" s="36">
        <f t="shared" si="137"/>
        <v>0.75388797251489992</v>
      </c>
      <c r="P1768" s="36">
        <f t="shared" si="138"/>
        <v>7.6941898177640411E-5</v>
      </c>
      <c r="Q1768" s="36">
        <f t="shared" si="139"/>
        <v>0</v>
      </c>
    </row>
    <row r="1769" spans="1:17" x14ac:dyDescent="0.3">
      <c r="A1769" s="29">
        <v>2355547</v>
      </c>
      <c r="B1769" s="1">
        <v>137</v>
      </c>
      <c r="C1769" s="1" t="s">
        <v>30</v>
      </c>
      <c r="D1769" s="1" t="s">
        <v>28</v>
      </c>
      <c r="E1769" s="1" t="s">
        <v>29</v>
      </c>
      <c r="F1769" s="47">
        <v>1786</v>
      </c>
      <c r="G1769" s="34">
        <v>1529.8</v>
      </c>
      <c r="H1769" s="1" t="s">
        <v>216</v>
      </c>
      <c r="I1769" s="34">
        <v>1.3889E-2</v>
      </c>
      <c r="J1769" s="34">
        <v>793.71990000000005</v>
      </c>
      <c r="K1769" s="35" t="str">
        <f t="shared" si="135"/>
        <v>Strabrechtse Heide &amp; Beuven_H91D0</v>
      </c>
      <c r="L1769" s="36">
        <f>VLOOKUP(D1769,DATA!A:F,5,FALSE)</f>
        <v>6.9280917156857415E-3</v>
      </c>
      <c r="M1769" s="37">
        <f>VLOOKUP(D1769,DATA!A:F,6,FALSE)</f>
        <v>2211</v>
      </c>
      <c r="N1769" s="36">
        <f t="shared" si="136"/>
        <v>0.88415161136547626</v>
      </c>
      <c r="O1769" s="36">
        <f t="shared" si="137"/>
        <v>0.88423593998234229</v>
      </c>
      <c r="P1769" s="36">
        <f t="shared" si="138"/>
        <v>8.4328616866025108E-5</v>
      </c>
      <c r="Q1769" s="36">
        <f t="shared" si="139"/>
        <v>0</v>
      </c>
    </row>
    <row r="1770" spans="1:17" x14ac:dyDescent="0.3">
      <c r="A1770" s="29">
        <v>2355547</v>
      </c>
      <c r="B1770" s="1">
        <v>137</v>
      </c>
      <c r="C1770" s="1" t="s">
        <v>30</v>
      </c>
      <c r="D1770" s="1" t="s">
        <v>22</v>
      </c>
      <c r="E1770" s="1" t="s">
        <v>23</v>
      </c>
      <c r="F1770" s="47">
        <v>1857</v>
      </c>
      <c r="G1770" s="34">
        <v>1529.8</v>
      </c>
      <c r="H1770" s="1" t="s">
        <v>216</v>
      </c>
      <c r="I1770" s="34">
        <v>1.3889E-2</v>
      </c>
      <c r="J1770" s="34">
        <v>1039.8014000000001</v>
      </c>
      <c r="K1770" s="35" t="str">
        <f t="shared" si="135"/>
        <v>Strabrechtse Heide &amp; Beuven_H91E0C</v>
      </c>
      <c r="L1770" s="36">
        <f>VLOOKUP(D1770,DATA!A:F,5,FALSE)</f>
        <v>6.9280917156857415E-3</v>
      </c>
      <c r="M1770" s="37">
        <f>VLOOKUP(D1770,DATA!A:F,6,FALSE)</f>
        <v>2282</v>
      </c>
      <c r="N1770" s="36">
        <f t="shared" si="136"/>
        <v>0.54249299781876481</v>
      </c>
      <c r="O1770" s="36">
        <f t="shared" si="137"/>
        <v>0.54254491809333738</v>
      </c>
      <c r="P1770" s="36">
        <f t="shared" si="138"/>
        <v>5.192027457256998E-5</v>
      </c>
      <c r="Q1770" s="36">
        <f t="shared" si="139"/>
        <v>0</v>
      </c>
    </row>
    <row r="1771" spans="1:17" x14ac:dyDescent="0.3">
      <c r="A1771" s="29">
        <v>2355557</v>
      </c>
      <c r="B1771" s="1">
        <v>137</v>
      </c>
      <c r="C1771" s="1" t="s">
        <v>30</v>
      </c>
      <c r="D1771" s="1" t="s">
        <v>41</v>
      </c>
      <c r="E1771" s="1" t="s">
        <v>42</v>
      </c>
      <c r="F1771" s="47">
        <v>1071</v>
      </c>
      <c r="G1771" s="34">
        <v>915.8</v>
      </c>
      <c r="H1771" s="1" t="s">
        <v>216</v>
      </c>
      <c r="I1771" s="34">
        <v>8.8305999999999992E-3</v>
      </c>
      <c r="J1771" s="34">
        <v>410.93008500000002</v>
      </c>
      <c r="K1771" s="35" t="str">
        <f t="shared" si="135"/>
        <v>Strabrechtse Heide &amp; Beuven_H4010A</v>
      </c>
      <c r="L1771" s="36">
        <f>VLOOKUP(D1771,DATA!A:F,5,FALSE)</f>
        <v>1.3726988247862192E-2</v>
      </c>
      <c r="M1771" s="37">
        <f>VLOOKUP(D1771,DATA!A:F,6,FALSE)</f>
        <v>1285.5</v>
      </c>
      <c r="N1771" s="36">
        <f t="shared" si="136"/>
        <v>0.62130708310253413</v>
      </c>
      <c r="O1771" s="36">
        <f t="shared" si="137"/>
        <v>0.62138193297335509</v>
      </c>
      <c r="P1771" s="36">
        <f t="shared" si="138"/>
        <v>7.4849870820958841E-5</v>
      </c>
      <c r="Q1771" s="36">
        <f t="shared" si="139"/>
        <v>0</v>
      </c>
    </row>
    <row r="1772" spans="1:17" x14ac:dyDescent="0.3">
      <c r="A1772" s="29">
        <v>2355557</v>
      </c>
      <c r="B1772" s="1">
        <v>137</v>
      </c>
      <c r="C1772" s="1" t="s">
        <v>30</v>
      </c>
      <c r="D1772" s="1" t="s">
        <v>43</v>
      </c>
      <c r="E1772" s="1" t="s">
        <v>44</v>
      </c>
      <c r="F1772" s="47">
        <v>1071</v>
      </c>
      <c r="G1772" s="34">
        <v>915.8</v>
      </c>
      <c r="H1772" s="1" t="s">
        <v>216</v>
      </c>
      <c r="I1772" s="34">
        <v>8.8305999999999992E-3</v>
      </c>
      <c r="J1772" s="34">
        <v>410.93008500000002</v>
      </c>
      <c r="K1772" s="35" t="str">
        <f t="shared" si="135"/>
        <v>Strabrechtse Heide &amp; Beuven_H7150</v>
      </c>
      <c r="L1772" s="36">
        <f>VLOOKUP(D1772,DATA!A:F,5,FALSE)</f>
        <v>1.3726988247862192E-2</v>
      </c>
      <c r="M1772" s="37">
        <f>VLOOKUP(D1772,DATA!A:F,6,FALSE)</f>
        <v>1285.5</v>
      </c>
      <c r="N1772" s="36">
        <f t="shared" si="136"/>
        <v>0.62130708310253413</v>
      </c>
      <c r="O1772" s="36">
        <f t="shared" si="137"/>
        <v>0.62138193297335509</v>
      </c>
      <c r="P1772" s="36">
        <f t="shared" si="138"/>
        <v>7.4849870820958841E-5</v>
      </c>
      <c r="Q1772" s="36">
        <f t="shared" si="139"/>
        <v>0</v>
      </c>
    </row>
    <row r="1773" spans="1:17" x14ac:dyDescent="0.3">
      <c r="A1773" s="29">
        <v>2355558</v>
      </c>
      <c r="B1773" s="1">
        <v>137</v>
      </c>
      <c r="C1773" s="1" t="s">
        <v>30</v>
      </c>
      <c r="D1773" s="1" t="s">
        <v>41</v>
      </c>
      <c r="E1773" s="1" t="s">
        <v>42</v>
      </c>
      <c r="F1773" s="47">
        <v>1071</v>
      </c>
      <c r="G1773" s="34">
        <v>925.85</v>
      </c>
      <c r="H1773" s="1" t="s">
        <v>216</v>
      </c>
      <c r="I1773" s="34">
        <v>8.9370999999999999E-3</v>
      </c>
      <c r="J1773" s="34">
        <v>1823.3829000000001</v>
      </c>
      <c r="K1773" s="35" t="str">
        <f t="shared" si="135"/>
        <v>Strabrechtse Heide &amp; Beuven_H4010A</v>
      </c>
      <c r="L1773" s="36">
        <f>VLOOKUP(D1773,DATA!A:F,5,FALSE)</f>
        <v>1.3726988247862192E-2</v>
      </c>
      <c r="M1773" s="37">
        <f>VLOOKUP(D1773,DATA!A:F,6,FALSE)</f>
        <v>1285.5</v>
      </c>
      <c r="N1773" s="36">
        <f t="shared" si="136"/>
        <v>0.7125592317933791</v>
      </c>
      <c r="O1773" s="36">
        <f t="shared" si="137"/>
        <v>0.71264603053460029</v>
      </c>
      <c r="P1773" s="36">
        <f t="shared" si="138"/>
        <v>8.6798741221194575E-5</v>
      </c>
      <c r="Q1773" s="36">
        <f t="shared" si="139"/>
        <v>0</v>
      </c>
    </row>
    <row r="1774" spans="1:17" x14ac:dyDescent="0.3">
      <c r="A1774" s="29">
        <v>2355560</v>
      </c>
      <c r="B1774" s="1">
        <v>137</v>
      </c>
      <c r="C1774" s="1" t="s">
        <v>30</v>
      </c>
      <c r="D1774" s="1" t="s">
        <v>43</v>
      </c>
      <c r="E1774" s="1" t="s">
        <v>44</v>
      </c>
      <c r="F1774" s="47">
        <v>1071</v>
      </c>
      <c r="G1774" s="34">
        <v>933.36</v>
      </c>
      <c r="H1774" s="1" t="s">
        <v>216</v>
      </c>
      <c r="I1774" s="34">
        <v>8.8412999999999999E-3</v>
      </c>
      <c r="J1774" s="34">
        <v>341.31405999999998</v>
      </c>
      <c r="K1774" s="35" t="str">
        <f t="shared" si="135"/>
        <v>Strabrechtse Heide &amp; Beuven_H7150</v>
      </c>
      <c r="L1774" s="36">
        <f>VLOOKUP(D1774,DATA!A:F,5,FALSE)</f>
        <v>1.3726988247862192E-2</v>
      </c>
      <c r="M1774" s="37">
        <f>VLOOKUP(D1774,DATA!A:F,6,FALSE)</f>
        <v>1285.5</v>
      </c>
      <c r="N1774" s="36">
        <f t="shared" si="136"/>
        <v>0.78932586682409023</v>
      </c>
      <c r="O1774" s="36">
        <f t="shared" si="137"/>
        <v>0.78942091243424817</v>
      </c>
      <c r="P1774" s="36">
        <f t="shared" si="138"/>
        <v>9.5045610157939997E-5</v>
      </c>
      <c r="Q1774" s="36">
        <f t="shared" si="139"/>
        <v>0</v>
      </c>
    </row>
    <row r="1775" spans="1:17" x14ac:dyDescent="0.3">
      <c r="A1775" s="29">
        <v>2355561</v>
      </c>
      <c r="B1775" s="1">
        <v>137</v>
      </c>
      <c r="C1775" s="1" t="s">
        <v>30</v>
      </c>
      <c r="D1775" s="1" t="s">
        <v>41</v>
      </c>
      <c r="E1775" s="1" t="s">
        <v>42</v>
      </c>
      <c r="F1775" s="47">
        <v>1071</v>
      </c>
      <c r="G1775" s="34">
        <v>919.84</v>
      </c>
      <c r="H1775" s="1" t="s">
        <v>216</v>
      </c>
      <c r="I1775" s="34">
        <v>8.3625000000000001E-3</v>
      </c>
      <c r="J1775" s="34">
        <v>2338.1704</v>
      </c>
      <c r="K1775" s="35" t="str">
        <f t="shared" si="135"/>
        <v>Strabrechtse Heide &amp; Beuven_H4010A</v>
      </c>
      <c r="L1775" s="36">
        <f>VLOOKUP(D1775,DATA!A:F,5,FALSE)</f>
        <v>1.3726988247862192E-2</v>
      </c>
      <c r="M1775" s="37">
        <f>VLOOKUP(D1775,DATA!A:F,6,FALSE)</f>
        <v>1285.5</v>
      </c>
      <c r="N1775" s="36">
        <f t="shared" si="136"/>
        <v>0.65650365496109464</v>
      </c>
      <c r="O1775" s="36">
        <f t="shared" si="137"/>
        <v>0.65657852577966125</v>
      </c>
      <c r="P1775" s="36">
        <f t="shared" si="138"/>
        <v>7.4870818566608044E-5</v>
      </c>
      <c r="Q1775" s="36">
        <f t="shared" si="139"/>
        <v>0</v>
      </c>
    </row>
    <row r="1776" spans="1:17" x14ac:dyDescent="0.3">
      <c r="A1776" s="29">
        <v>2355561</v>
      </c>
      <c r="B1776" s="1">
        <v>137</v>
      </c>
      <c r="C1776" s="1" t="s">
        <v>30</v>
      </c>
      <c r="D1776" s="1" t="s">
        <v>43</v>
      </c>
      <c r="E1776" s="1" t="s">
        <v>44</v>
      </c>
      <c r="F1776" s="47">
        <v>1071</v>
      </c>
      <c r="G1776" s="34">
        <v>919.84</v>
      </c>
      <c r="H1776" s="1" t="s">
        <v>216</v>
      </c>
      <c r="I1776" s="34">
        <v>8.3625000000000001E-3</v>
      </c>
      <c r="J1776" s="34">
        <v>819.20245</v>
      </c>
      <c r="K1776" s="35" t="str">
        <f t="shared" si="135"/>
        <v>Strabrechtse Heide &amp; Beuven_H7150</v>
      </c>
      <c r="L1776" s="36">
        <f>VLOOKUP(D1776,DATA!A:F,5,FALSE)</f>
        <v>1.3726988247862192E-2</v>
      </c>
      <c r="M1776" s="37">
        <f>VLOOKUP(D1776,DATA!A:F,6,FALSE)</f>
        <v>1285.5</v>
      </c>
      <c r="N1776" s="36">
        <f t="shared" si="136"/>
        <v>0.65650365496109464</v>
      </c>
      <c r="O1776" s="36">
        <f t="shared" si="137"/>
        <v>0.65657852577966125</v>
      </c>
      <c r="P1776" s="36">
        <f t="shared" si="138"/>
        <v>7.4870818566608044E-5</v>
      </c>
      <c r="Q1776" s="36">
        <f t="shared" si="139"/>
        <v>0</v>
      </c>
    </row>
    <row r="1777" spans="1:17" x14ac:dyDescent="0.3">
      <c r="A1777" s="29">
        <v>2355563</v>
      </c>
      <c r="B1777" s="1">
        <v>137</v>
      </c>
      <c r="C1777" s="1" t="s">
        <v>30</v>
      </c>
      <c r="D1777" s="1" t="s">
        <v>41</v>
      </c>
      <c r="E1777" s="1" t="s">
        <v>42</v>
      </c>
      <c r="F1777" s="47">
        <v>1071</v>
      </c>
      <c r="G1777" s="34">
        <v>941.52</v>
      </c>
      <c r="H1777" s="1" t="s">
        <v>216</v>
      </c>
      <c r="I1777" s="34">
        <v>8.4405999999999995E-3</v>
      </c>
      <c r="J1777" s="34">
        <v>939.02419999999995</v>
      </c>
      <c r="K1777" s="35" t="str">
        <f t="shared" si="135"/>
        <v>Strabrechtse Heide &amp; Beuven_H4010A</v>
      </c>
      <c r="L1777" s="36">
        <f>VLOOKUP(D1777,DATA!A:F,5,FALSE)</f>
        <v>1.3726988247862192E-2</v>
      </c>
      <c r="M1777" s="37">
        <f>VLOOKUP(D1777,DATA!A:F,6,FALSE)</f>
        <v>1285.5</v>
      </c>
      <c r="N1777" s="36">
        <f t="shared" si="136"/>
        <v>0.88205670816296489</v>
      </c>
      <c r="O1777" s="36">
        <f t="shared" si="137"/>
        <v>0.88215801111153658</v>
      </c>
      <c r="P1777" s="36">
        <f t="shared" si="138"/>
        <v>1.0130294857169098E-4</v>
      </c>
      <c r="Q1777" s="36">
        <f t="shared" si="139"/>
        <v>0</v>
      </c>
    </row>
    <row r="1778" spans="1:17" x14ac:dyDescent="0.3">
      <c r="A1778" s="29">
        <v>2355567</v>
      </c>
      <c r="B1778" s="1">
        <v>137</v>
      </c>
      <c r="C1778" s="1" t="s">
        <v>30</v>
      </c>
      <c r="D1778" s="1" t="s">
        <v>41</v>
      </c>
      <c r="E1778" s="1" t="s">
        <v>42</v>
      </c>
      <c r="F1778" s="47">
        <v>1071</v>
      </c>
      <c r="G1778" s="34">
        <v>933.78</v>
      </c>
      <c r="H1778" s="1" t="s">
        <v>216</v>
      </c>
      <c r="I1778" s="34">
        <v>8.3017000000000004E-3</v>
      </c>
      <c r="J1778" s="34">
        <v>1234.5133000000001</v>
      </c>
      <c r="K1778" s="35" t="str">
        <f t="shared" si="135"/>
        <v>Strabrechtse Heide &amp; Beuven_H4010A</v>
      </c>
      <c r="L1778" s="36">
        <f>VLOOKUP(D1778,DATA!A:F,5,FALSE)</f>
        <v>1.3726988247862192E-2</v>
      </c>
      <c r="M1778" s="37">
        <f>VLOOKUP(D1778,DATA!A:F,6,FALSE)</f>
        <v>1285.5</v>
      </c>
      <c r="N1778" s="36">
        <f t="shared" si="136"/>
        <v>0.79385350794931209</v>
      </c>
      <c r="O1778" s="36">
        <f t="shared" si="137"/>
        <v>0.79394326025176998</v>
      </c>
      <c r="P1778" s="36">
        <f t="shared" si="138"/>
        <v>8.9752302457890565E-5</v>
      </c>
      <c r="Q1778" s="36">
        <f t="shared" si="139"/>
        <v>0</v>
      </c>
    </row>
    <row r="1779" spans="1:17" x14ac:dyDescent="0.3">
      <c r="A1779" s="29">
        <v>2355568</v>
      </c>
      <c r="B1779" s="1">
        <v>137</v>
      </c>
      <c r="C1779" s="1" t="s">
        <v>30</v>
      </c>
      <c r="D1779" s="1" t="s">
        <v>41</v>
      </c>
      <c r="E1779" s="1" t="s">
        <v>42</v>
      </c>
      <c r="F1779" s="47">
        <v>1071</v>
      </c>
      <c r="G1779" s="34">
        <v>956.16</v>
      </c>
      <c r="H1779" s="1" t="s">
        <v>216</v>
      </c>
      <c r="I1779" s="34">
        <v>8.3467999999999997E-3</v>
      </c>
      <c r="J1779" s="34">
        <v>9.7596179999999997</v>
      </c>
      <c r="K1779" s="35" t="str">
        <f t="shared" si="135"/>
        <v>Strabrechtse Heide &amp; Beuven_H4010A</v>
      </c>
      <c r="L1779" s="36">
        <f>VLOOKUP(D1779,DATA!A:F,5,FALSE)</f>
        <v>1.3726988247862192E-2</v>
      </c>
      <c r="M1779" s="37">
        <f>VLOOKUP(D1779,DATA!A:F,6,FALSE)</f>
        <v>1285.5</v>
      </c>
      <c r="N1779" s="36">
        <f t="shared" si="136"/>
        <v>1.076271575736458</v>
      </c>
      <c r="O1779" s="36">
        <f t="shared" si="137"/>
        <v>1.0763935707167234</v>
      </c>
      <c r="P1779" s="36">
        <f t="shared" si="138"/>
        <v>1.2199498026532751E-4</v>
      </c>
      <c r="Q1779" s="36">
        <f t="shared" si="139"/>
        <v>0</v>
      </c>
    </row>
    <row r="1780" spans="1:17" x14ac:dyDescent="0.3">
      <c r="A1780" s="29">
        <v>2357072</v>
      </c>
      <c r="B1780" s="1">
        <v>137</v>
      </c>
      <c r="C1780" s="1" t="s">
        <v>30</v>
      </c>
      <c r="D1780" s="1" t="s">
        <v>22</v>
      </c>
      <c r="E1780" s="1" t="s">
        <v>23</v>
      </c>
      <c r="F1780" s="47">
        <v>1857</v>
      </c>
      <c r="G1780" s="34">
        <v>1321.58</v>
      </c>
      <c r="H1780" s="1" t="s">
        <v>216</v>
      </c>
      <c r="I1780" s="34">
        <v>1.29867E-2</v>
      </c>
      <c r="J1780" s="34">
        <v>4332.8896000000004</v>
      </c>
      <c r="K1780" s="35" t="str">
        <f t="shared" si="135"/>
        <v>Strabrechtse Heide &amp; Beuven_H91E0C</v>
      </c>
      <c r="L1780" s="36">
        <f>VLOOKUP(D1780,DATA!A:F,5,FALSE)</f>
        <v>6.9280917156857415E-3</v>
      </c>
      <c r="M1780" s="37">
        <f>VLOOKUP(D1780,DATA!A:F,6,FALSE)</f>
        <v>2282</v>
      </c>
      <c r="N1780" s="36">
        <f t="shared" si="136"/>
        <v>0.12873543869738957</v>
      </c>
      <c r="O1780" s="36">
        <f t="shared" si="137"/>
        <v>0.12874700702528888</v>
      </c>
      <c r="P1780" s="36">
        <f t="shared" si="138"/>
        <v>1.1568327899308395E-5</v>
      </c>
      <c r="Q1780" s="36">
        <f t="shared" si="139"/>
        <v>0</v>
      </c>
    </row>
    <row r="1781" spans="1:17" x14ac:dyDescent="0.3">
      <c r="A1781" s="29">
        <v>2357073</v>
      </c>
      <c r="B1781" s="1">
        <v>137</v>
      </c>
      <c r="C1781" s="1" t="s">
        <v>30</v>
      </c>
      <c r="D1781" s="1" t="s">
        <v>22</v>
      </c>
      <c r="E1781" s="1" t="s">
        <v>23</v>
      </c>
      <c r="F1781" s="47">
        <v>1857</v>
      </c>
      <c r="G1781" s="34">
        <v>1634.28</v>
      </c>
      <c r="H1781" s="1" t="s">
        <v>216</v>
      </c>
      <c r="I1781" s="34">
        <v>1.5509999999999999E-2</v>
      </c>
      <c r="J1781" s="34">
        <v>3559.377</v>
      </c>
      <c r="K1781" s="35" t="str">
        <f t="shared" si="135"/>
        <v>Strabrechtse Heide &amp; Beuven_H91E0C</v>
      </c>
      <c r="L1781" s="36">
        <f>VLOOKUP(D1781,DATA!A:F,5,FALSE)</f>
        <v>6.9280917156857415E-3</v>
      </c>
      <c r="M1781" s="37">
        <f>VLOOKUP(D1781,DATA!A:F,6,FALSE)</f>
        <v>2282</v>
      </c>
      <c r="N1781" s="36">
        <f t="shared" si="136"/>
        <v>1.112400486360523</v>
      </c>
      <c r="O1781" s="36">
        <f t="shared" si="137"/>
        <v>1.1125186955515831</v>
      </c>
      <c r="P1781" s="36">
        <f t="shared" si="138"/>
        <v>1.1820919106009242E-4</v>
      </c>
      <c r="Q1781" s="36">
        <f t="shared" si="139"/>
        <v>0</v>
      </c>
    </row>
    <row r="1782" spans="1:17" x14ac:dyDescent="0.3">
      <c r="A1782" s="29">
        <v>2357075</v>
      </c>
      <c r="B1782" s="1">
        <v>137</v>
      </c>
      <c r="C1782" s="1" t="s">
        <v>30</v>
      </c>
      <c r="D1782" s="1" t="s">
        <v>28</v>
      </c>
      <c r="E1782" s="1" t="s">
        <v>29</v>
      </c>
      <c r="F1782" s="47">
        <v>1786</v>
      </c>
      <c r="G1782" s="34">
        <v>1685.02</v>
      </c>
      <c r="H1782" s="1" t="s">
        <v>216</v>
      </c>
      <c r="I1782" s="34">
        <v>1.5448E-2</v>
      </c>
      <c r="J1782" s="34">
        <v>1705.2047</v>
      </c>
      <c r="K1782" s="35" t="str">
        <f t="shared" si="135"/>
        <v>Strabrechtse Heide &amp; Beuven_H91D0</v>
      </c>
      <c r="L1782" s="36">
        <f>VLOOKUP(D1782,DATA!A:F,5,FALSE)</f>
        <v>6.9280917156857415E-3</v>
      </c>
      <c r="M1782" s="37">
        <f>VLOOKUP(D1782,DATA!A:F,6,FALSE)</f>
        <v>2211</v>
      </c>
      <c r="N1782" s="36">
        <f t="shared" si="136"/>
        <v>2.5480335981390212</v>
      </c>
      <c r="O1782" s="36">
        <f t="shared" si="137"/>
        <v>2.5482993667595557</v>
      </c>
      <c r="P1782" s="36">
        <f t="shared" si="138"/>
        <v>2.6576862053451222E-4</v>
      </c>
      <c r="Q1782" s="36">
        <f t="shared" si="139"/>
        <v>0</v>
      </c>
    </row>
    <row r="1783" spans="1:17" x14ac:dyDescent="0.3">
      <c r="A1783" s="29">
        <v>2357075</v>
      </c>
      <c r="B1783" s="1">
        <v>137</v>
      </c>
      <c r="C1783" s="1" t="s">
        <v>30</v>
      </c>
      <c r="D1783" s="1" t="s">
        <v>22</v>
      </c>
      <c r="E1783" s="1" t="s">
        <v>23</v>
      </c>
      <c r="F1783" s="47">
        <v>1857</v>
      </c>
      <c r="G1783" s="34">
        <v>1685.02</v>
      </c>
      <c r="H1783" s="1" t="s">
        <v>216</v>
      </c>
      <c r="I1783" s="34">
        <v>1.5448E-2</v>
      </c>
      <c r="J1783" s="34">
        <v>173.68959000000001</v>
      </c>
      <c r="K1783" s="35" t="str">
        <f t="shared" si="135"/>
        <v>Strabrechtse Heide &amp; Beuven_H91E0C</v>
      </c>
      <c r="L1783" s="36">
        <f>VLOOKUP(D1783,DATA!A:F,5,FALSE)</f>
        <v>6.9280917156857415E-3</v>
      </c>
      <c r="M1783" s="37">
        <f>VLOOKUP(D1783,DATA!A:F,6,FALSE)</f>
        <v>2282</v>
      </c>
      <c r="N1783" s="36">
        <f t="shared" si="136"/>
        <v>1.5736168518072815</v>
      </c>
      <c r="O1783" s="36">
        <f t="shared" si="137"/>
        <v>1.5737826267636712</v>
      </c>
      <c r="P1783" s="36">
        <f t="shared" si="138"/>
        <v>1.6577495638969708E-4</v>
      </c>
      <c r="Q1783" s="36">
        <f t="shared" si="139"/>
        <v>0</v>
      </c>
    </row>
    <row r="1784" spans="1:17" x14ac:dyDescent="0.3">
      <c r="A1784" s="29">
        <v>2357075</v>
      </c>
      <c r="B1784" s="1">
        <v>137</v>
      </c>
      <c r="C1784" s="1" t="s">
        <v>30</v>
      </c>
      <c r="D1784" s="1" t="s">
        <v>31</v>
      </c>
      <c r="E1784" s="1" t="s">
        <v>32</v>
      </c>
      <c r="F1784" s="47">
        <v>1786</v>
      </c>
      <c r="G1784" s="34">
        <v>1685.02</v>
      </c>
      <c r="H1784" s="1" t="s">
        <v>216</v>
      </c>
      <c r="I1784" s="34">
        <v>1.5448E-2</v>
      </c>
      <c r="J1784" s="34">
        <v>0.45468307000000002</v>
      </c>
      <c r="K1784" s="35" t="str">
        <f t="shared" si="135"/>
        <v>Strabrechtse Heide &amp; Beuven_Lg03</v>
      </c>
      <c r="L1784" s="36">
        <f>VLOOKUP(D1784,DATA!A:F,5,FALSE)</f>
        <v>6.9280917156857415E-3</v>
      </c>
      <c r="M1784" s="37">
        <f>VLOOKUP(D1784,DATA!A:F,6,FALSE)</f>
        <v>2211</v>
      </c>
      <c r="N1784" s="36">
        <f t="shared" si="136"/>
        <v>2.5480335981390212</v>
      </c>
      <c r="O1784" s="36">
        <f t="shared" si="137"/>
        <v>2.5482993667595557</v>
      </c>
      <c r="P1784" s="36">
        <f t="shared" si="138"/>
        <v>2.6576862053451222E-4</v>
      </c>
      <c r="Q1784" s="36">
        <f t="shared" si="139"/>
        <v>0</v>
      </c>
    </row>
    <row r="1785" spans="1:17" x14ac:dyDescent="0.3">
      <c r="A1785" s="29">
        <v>2357083</v>
      </c>
      <c r="B1785" s="1">
        <v>137</v>
      </c>
      <c r="C1785" s="1" t="s">
        <v>30</v>
      </c>
      <c r="D1785" s="1" t="s">
        <v>43</v>
      </c>
      <c r="E1785" s="1" t="s">
        <v>44</v>
      </c>
      <c r="F1785" s="47">
        <v>1071</v>
      </c>
      <c r="G1785" s="34">
        <v>959.87</v>
      </c>
      <c r="H1785" s="1" t="s">
        <v>216</v>
      </c>
      <c r="I1785" s="34">
        <v>9.2622999999999994E-3</v>
      </c>
      <c r="J1785" s="34">
        <v>256.70593000000002</v>
      </c>
      <c r="K1785" s="35" t="str">
        <f t="shared" si="135"/>
        <v>Strabrechtse Heide &amp; Beuven_H7150</v>
      </c>
      <c r="L1785" s="36">
        <f>VLOOKUP(D1785,DATA!A:F,5,FALSE)</f>
        <v>1.3726988247862192E-2</v>
      </c>
      <c r="M1785" s="37">
        <f>VLOOKUP(D1785,DATA!A:F,6,FALSE)</f>
        <v>1285.5</v>
      </c>
      <c r="N1785" s="36">
        <f t="shared" si="136"/>
        <v>1.1318662250372189</v>
      </c>
      <c r="O1785" s="36">
        <f t="shared" si="137"/>
        <v>1.1320085144302099</v>
      </c>
      <c r="P1785" s="36">
        <f t="shared" si="138"/>
        <v>1.4228939299099075E-4</v>
      </c>
      <c r="Q1785" s="36">
        <f t="shared" si="139"/>
        <v>0</v>
      </c>
    </row>
    <row r="1786" spans="1:17" x14ac:dyDescent="0.3">
      <c r="A1786" s="29">
        <v>2357085</v>
      </c>
      <c r="B1786" s="1">
        <v>137</v>
      </c>
      <c r="C1786" s="1" t="s">
        <v>30</v>
      </c>
      <c r="D1786" s="1" t="s">
        <v>41</v>
      </c>
      <c r="E1786" s="1" t="s">
        <v>42</v>
      </c>
      <c r="F1786" s="47">
        <v>1071</v>
      </c>
      <c r="G1786" s="34">
        <v>914.81</v>
      </c>
      <c r="H1786" s="1" t="s">
        <v>216</v>
      </c>
      <c r="I1786" s="34">
        <v>8.9070999999999994E-3</v>
      </c>
      <c r="J1786" s="34">
        <v>5306.1054064098998</v>
      </c>
      <c r="K1786" s="35" t="str">
        <f t="shared" si="135"/>
        <v>Strabrechtse Heide &amp; Beuven_H4010A</v>
      </c>
      <c r="L1786" s="36">
        <f>VLOOKUP(D1786,DATA!A:F,5,FALSE)</f>
        <v>1.3726988247862192E-2</v>
      </c>
      <c r="M1786" s="37">
        <f>VLOOKUP(D1786,DATA!A:F,6,FALSE)</f>
        <v>1285.5</v>
      </c>
      <c r="N1786" s="36">
        <f t="shared" si="136"/>
        <v>0.61297221299100968</v>
      </c>
      <c r="O1786" s="36">
        <f t="shared" si="137"/>
        <v>0.61304670476305723</v>
      </c>
      <c r="P1786" s="36">
        <f t="shared" si="138"/>
        <v>7.4491772047546867E-5</v>
      </c>
      <c r="Q1786" s="36">
        <f t="shared" si="139"/>
        <v>0</v>
      </c>
    </row>
    <row r="1787" spans="1:17" x14ac:dyDescent="0.3">
      <c r="A1787" s="29">
        <v>2357085</v>
      </c>
      <c r="B1787" s="1">
        <v>137</v>
      </c>
      <c r="C1787" s="1" t="s">
        <v>30</v>
      </c>
      <c r="D1787" s="1" t="s">
        <v>43</v>
      </c>
      <c r="E1787" s="1" t="s">
        <v>44</v>
      </c>
      <c r="F1787" s="47">
        <v>1071</v>
      </c>
      <c r="G1787" s="34">
        <v>914.81</v>
      </c>
      <c r="H1787" s="1" t="s">
        <v>216</v>
      </c>
      <c r="I1787" s="34">
        <v>8.9070999999999994E-3</v>
      </c>
      <c r="J1787" s="34">
        <v>112.687485</v>
      </c>
      <c r="K1787" s="35" t="str">
        <f t="shared" si="135"/>
        <v>Strabrechtse Heide &amp; Beuven_H7150</v>
      </c>
      <c r="L1787" s="36">
        <f>VLOOKUP(D1787,DATA!A:F,5,FALSE)</f>
        <v>1.3726988247862192E-2</v>
      </c>
      <c r="M1787" s="37">
        <f>VLOOKUP(D1787,DATA!A:F,6,FALSE)</f>
        <v>1285.5</v>
      </c>
      <c r="N1787" s="36">
        <f t="shared" si="136"/>
        <v>0.61297221299100968</v>
      </c>
      <c r="O1787" s="36">
        <f t="shared" si="137"/>
        <v>0.61304670476305723</v>
      </c>
      <c r="P1787" s="36">
        <f t="shared" si="138"/>
        <v>7.4491772047546867E-5</v>
      </c>
      <c r="Q1787" s="36">
        <f t="shared" si="139"/>
        <v>0</v>
      </c>
    </row>
    <row r="1788" spans="1:17" x14ac:dyDescent="0.3">
      <c r="A1788" s="29">
        <v>2357086</v>
      </c>
      <c r="B1788" s="1">
        <v>137</v>
      </c>
      <c r="C1788" s="1" t="s">
        <v>30</v>
      </c>
      <c r="D1788" s="1" t="s">
        <v>41</v>
      </c>
      <c r="E1788" s="1" t="s">
        <v>42</v>
      </c>
      <c r="F1788" s="47">
        <v>1071</v>
      </c>
      <c r="G1788" s="34">
        <v>917.12</v>
      </c>
      <c r="H1788" s="1" t="s">
        <v>216</v>
      </c>
      <c r="I1788" s="34">
        <v>8.8293999999999994E-3</v>
      </c>
      <c r="J1788" s="34">
        <v>484.24936000000002</v>
      </c>
      <c r="K1788" s="35" t="str">
        <f t="shared" si="135"/>
        <v>Strabrechtse Heide &amp; Beuven_H4010A</v>
      </c>
      <c r="L1788" s="36">
        <f>VLOOKUP(D1788,DATA!A:F,5,FALSE)</f>
        <v>1.3726988247862192E-2</v>
      </c>
      <c r="M1788" s="37">
        <f>VLOOKUP(D1788,DATA!A:F,6,FALSE)</f>
        <v>1285.5</v>
      </c>
      <c r="N1788" s="36">
        <f t="shared" si="136"/>
        <v>0.63259568118413645</v>
      </c>
      <c r="O1788" s="36">
        <f t="shared" si="137"/>
        <v>0.63267187199712549</v>
      </c>
      <c r="P1788" s="36">
        <f t="shared" si="138"/>
        <v>7.6190812989040957E-5</v>
      </c>
      <c r="Q1788" s="36">
        <f t="shared" si="139"/>
        <v>0</v>
      </c>
    </row>
    <row r="1789" spans="1:17" x14ac:dyDescent="0.3">
      <c r="A1789" s="29">
        <v>2357088</v>
      </c>
      <c r="B1789" s="1">
        <v>137</v>
      </c>
      <c r="C1789" s="1" t="s">
        <v>30</v>
      </c>
      <c r="D1789" s="1" t="s">
        <v>41</v>
      </c>
      <c r="E1789" s="1" t="s">
        <v>42</v>
      </c>
      <c r="F1789" s="47">
        <v>1071</v>
      </c>
      <c r="G1789" s="34">
        <v>998.5</v>
      </c>
      <c r="H1789" s="1" t="s">
        <v>216</v>
      </c>
      <c r="I1789" s="34">
        <v>9.4347000000000007E-3</v>
      </c>
      <c r="J1789" s="34">
        <v>2117.3804</v>
      </c>
      <c r="K1789" s="35" t="str">
        <f t="shared" si="135"/>
        <v>Strabrechtse Heide &amp; Beuven_H4010A</v>
      </c>
      <c r="L1789" s="36">
        <f>VLOOKUP(D1789,DATA!A:F,5,FALSE)</f>
        <v>1.3726988247862192E-2</v>
      </c>
      <c r="M1789" s="37">
        <f>VLOOKUP(D1789,DATA!A:F,6,FALSE)</f>
        <v>1285.5</v>
      </c>
      <c r="N1789" s="36">
        <f t="shared" si="136"/>
        <v>1.9083829916329813</v>
      </c>
      <c r="O1789" s="36">
        <f t="shared" si="137"/>
        <v>1.9086254447868041</v>
      </c>
      <c r="P1789" s="36">
        <f t="shared" si="138"/>
        <v>2.4245315382276367E-4</v>
      </c>
      <c r="Q1789" s="36">
        <f t="shared" si="139"/>
        <v>0</v>
      </c>
    </row>
    <row r="1790" spans="1:17" x14ac:dyDescent="0.3">
      <c r="A1790" s="29">
        <v>2357089</v>
      </c>
      <c r="B1790" s="1">
        <v>137</v>
      </c>
      <c r="C1790" s="1" t="s">
        <v>30</v>
      </c>
      <c r="D1790" s="1" t="s">
        <v>41</v>
      </c>
      <c r="E1790" s="1" t="s">
        <v>42</v>
      </c>
      <c r="F1790" s="47">
        <v>1071</v>
      </c>
      <c r="G1790" s="34">
        <v>922.59</v>
      </c>
      <c r="H1790" s="1" t="s">
        <v>216</v>
      </c>
      <c r="I1790" s="34">
        <v>8.5918999999999995E-3</v>
      </c>
      <c r="J1790" s="34">
        <v>83.526840000000007</v>
      </c>
      <c r="K1790" s="35" t="str">
        <f t="shared" si="135"/>
        <v>Strabrechtse Heide &amp; Beuven_H4010A</v>
      </c>
      <c r="L1790" s="36">
        <f>VLOOKUP(D1790,DATA!A:F,5,FALSE)</f>
        <v>1.3726988247862192E-2</v>
      </c>
      <c r="M1790" s="37">
        <f>VLOOKUP(D1790,DATA!A:F,6,FALSE)</f>
        <v>1285.5</v>
      </c>
      <c r="N1790" s="36">
        <f t="shared" si="136"/>
        <v>0.68158771298527421</v>
      </c>
      <c r="O1790" s="36">
        <f t="shared" si="137"/>
        <v>0.68166755679633295</v>
      </c>
      <c r="P1790" s="36">
        <f t="shared" si="138"/>
        <v>7.9843811058744052E-5</v>
      </c>
      <c r="Q1790" s="36">
        <f t="shared" si="139"/>
        <v>0</v>
      </c>
    </row>
    <row r="1791" spans="1:17" x14ac:dyDescent="0.3">
      <c r="A1791" s="29">
        <v>2357095</v>
      </c>
      <c r="B1791" s="1">
        <v>137</v>
      </c>
      <c r="C1791" s="1" t="s">
        <v>30</v>
      </c>
      <c r="D1791" s="1" t="s">
        <v>41</v>
      </c>
      <c r="E1791" s="1" t="s">
        <v>42</v>
      </c>
      <c r="F1791" s="47">
        <v>1071</v>
      </c>
      <c r="G1791" s="34">
        <v>937.02</v>
      </c>
      <c r="H1791" s="1" t="s">
        <v>216</v>
      </c>
      <c r="I1791" s="34">
        <v>8.4020999999999992E-3</v>
      </c>
      <c r="J1791" s="34">
        <v>533.65970000000004</v>
      </c>
      <c r="K1791" s="35" t="str">
        <f t="shared" si="135"/>
        <v>Strabrechtse Heide &amp; Beuven_H4010A</v>
      </c>
      <c r="L1791" s="36">
        <f>VLOOKUP(D1791,DATA!A:F,5,FALSE)</f>
        <v>1.3726988247862192E-2</v>
      </c>
      <c r="M1791" s="37">
        <f>VLOOKUP(D1791,DATA!A:F,6,FALSE)</f>
        <v>1285.5</v>
      </c>
      <c r="N1791" s="36">
        <f t="shared" si="136"/>
        <v>0.82965787205862529</v>
      </c>
      <c r="O1791" s="36">
        <f t="shared" si="137"/>
        <v>0.82975277257755009</v>
      </c>
      <c r="P1791" s="36">
        <f t="shared" si="138"/>
        <v>9.4900518924800892E-5</v>
      </c>
      <c r="Q1791" s="36">
        <f t="shared" si="139"/>
        <v>0</v>
      </c>
    </row>
    <row r="1792" spans="1:17" x14ac:dyDescent="0.3">
      <c r="A1792" s="29">
        <v>2358601</v>
      </c>
      <c r="B1792" s="1">
        <v>137</v>
      </c>
      <c r="C1792" s="1" t="s">
        <v>30</v>
      </c>
      <c r="D1792" s="1" t="s">
        <v>22</v>
      </c>
      <c r="E1792" s="1" t="s">
        <v>23</v>
      </c>
      <c r="F1792" s="47">
        <v>1857</v>
      </c>
      <c r="G1792" s="34">
        <v>1242.76</v>
      </c>
      <c r="H1792" s="1" t="s">
        <v>216</v>
      </c>
      <c r="I1792" s="34">
        <v>1.24487E-2</v>
      </c>
      <c r="J1792" s="34">
        <v>30.569413999999998</v>
      </c>
      <c r="K1792" s="35" t="str">
        <f t="shared" si="135"/>
        <v>Strabrechtse Heide &amp; Beuven_H91E0C</v>
      </c>
      <c r="L1792" s="36">
        <f>VLOOKUP(D1792,DATA!A:F,5,FALSE)</f>
        <v>6.9280917156857415E-3</v>
      </c>
      <c r="M1792" s="37">
        <f>VLOOKUP(D1792,DATA!A:F,6,FALSE)</f>
        <v>2282</v>
      </c>
      <c r="N1792" s="36">
        <f t="shared" si="136"/>
        <v>7.460660825793794E-2</v>
      </c>
      <c r="O1792" s="36">
        <f t="shared" si="137"/>
        <v>7.4613038236026261E-2</v>
      </c>
      <c r="P1792" s="36">
        <f t="shared" si="138"/>
        <v>6.429978088320909E-6</v>
      </c>
      <c r="Q1792" s="36">
        <f t="shared" si="139"/>
        <v>0</v>
      </c>
    </row>
    <row r="1793" spans="1:17" x14ac:dyDescent="0.3">
      <c r="A1793" s="29">
        <v>2358602</v>
      </c>
      <c r="B1793" s="1">
        <v>137</v>
      </c>
      <c r="C1793" s="1" t="s">
        <v>30</v>
      </c>
      <c r="D1793" s="1" t="s">
        <v>22</v>
      </c>
      <c r="E1793" s="1" t="s">
        <v>23</v>
      </c>
      <c r="F1793" s="47">
        <v>1857</v>
      </c>
      <c r="G1793" s="34">
        <v>1436.76</v>
      </c>
      <c r="H1793" s="1" t="s">
        <v>216</v>
      </c>
      <c r="I1793" s="34">
        <v>1.39011E-2</v>
      </c>
      <c r="J1793" s="34">
        <v>959.20569999999998</v>
      </c>
      <c r="K1793" s="35" t="str">
        <f t="shared" si="135"/>
        <v>Strabrechtse Heide &amp; Beuven_H91E0C</v>
      </c>
      <c r="L1793" s="36">
        <f>VLOOKUP(D1793,DATA!A:F,5,FALSE)</f>
        <v>6.9280917156857415E-3</v>
      </c>
      <c r="M1793" s="37">
        <f>VLOOKUP(D1793,DATA!A:F,6,FALSE)</f>
        <v>2282</v>
      </c>
      <c r="N1793" s="36">
        <f t="shared" si="136"/>
        <v>0.28547839631213862</v>
      </c>
      <c r="O1793" s="36">
        <f t="shared" si="137"/>
        <v>0.28550581301644157</v>
      </c>
      <c r="P1793" s="36">
        <f t="shared" si="138"/>
        <v>2.7416704302951622E-5</v>
      </c>
      <c r="Q1793" s="36">
        <f t="shared" si="139"/>
        <v>0</v>
      </c>
    </row>
    <row r="1794" spans="1:17" x14ac:dyDescent="0.3">
      <c r="A1794" s="29">
        <v>2358602</v>
      </c>
      <c r="B1794" s="1">
        <v>137</v>
      </c>
      <c r="C1794" s="1" t="s">
        <v>30</v>
      </c>
      <c r="D1794" s="1" t="s">
        <v>31</v>
      </c>
      <c r="E1794" s="1" t="s">
        <v>32</v>
      </c>
      <c r="F1794" s="47">
        <v>1786</v>
      </c>
      <c r="G1794" s="34">
        <v>1436.76</v>
      </c>
      <c r="H1794" s="1" t="s">
        <v>216</v>
      </c>
      <c r="I1794" s="34">
        <v>1.39011E-2</v>
      </c>
      <c r="J1794" s="34">
        <v>24.001362</v>
      </c>
      <c r="K1794" s="35" t="str">
        <f t="shared" si="135"/>
        <v>Strabrechtse Heide &amp; Beuven_Lg03</v>
      </c>
      <c r="L1794" s="36">
        <f>VLOOKUP(D1794,DATA!A:F,5,FALSE)</f>
        <v>6.9280917156857415E-3</v>
      </c>
      <c r="M1794" s="37">
        <f>VLOOKUP(D1794,DATA!A:F,6,FALSE)</f>
        <v>2211</v>
      </c>
      <c r="N1794" s="36">
        <f t="shared" si="136"/>
        <v>0.4660293191621579</v>
      </c>
      <c r="O1794" s="36">
        <f t="shared" si="137"/>
        <v>0.46607399452453779</v>
      </c>
      <c r="P1794" s="36">
        <f t="shared" si="138"/>
        <v>4.4675362379897887E-5</v>
      </c>
      <c r="Q1794" s="36">
        <f t="shared" si="139"/>
        <v>0</v>
      </c>
    </row>
    <row r="1795" spans="1:17" x14ac:dyDescent="0.3">
      <c r="A1795" s="29">
        <v>2358612</v>
      </c>
      <c r="B1795" s="1">
        <v>137</v>
      </c>
      <c r="C1795" s="1" t="s">
        <v>30</v>
      </c>
      <c r="D1795" s="1" t="s">
        <v>41</v>
      </c>
      <c r="E1795" s="1" t="s">
        <v>42</v>
      </c>
      <c r="F1795" s="47">
        <v>1071</v>
      </c>
      <c r="G1795" s="34">
        <v>949.71</v>
      </c>
      <c r="H1795" s="1" t="s">
        <v>216</v>
      </c>
      <c r="I1795" s="34">
        <v>9.2963999999999998E-3</v>
      </c>
      <c r="J1795" s="34">
        <v>291.09399999999999</v>
      </c>
      <c r="K1795" s="35" t="str">
        <f t="shared" ref="K1795:K1858" si="140">_xlfn.CONCAT(C1795,"_",D1795)</f>
        <v>Strabrechtse Heide &amp; Beuven_H4010A</v>
      </c>
      <c r="L1795" s="36">
        <f>VLOOKUP(D1795,DATA!A:F,5,FALSE)</f>
        <v>1.3726988247862192E-2</v>
      </c>
      <c r="M1795" s="37">
        <f>VLOOKUP(D1795,DATA!A:F,6,FALSE)</f>
        <v>1285.5</v>
      </c>
      <c r="N1795" s="36">
        <f t="shared" ref="N1795:N1858" si="141">100/(1+EXP(-L1795*(G1795-M1795)))</f>
        <v>0.98597539312600713</v>
      </c>
      <c r="O1795" s="36">
        <f t="shared" ref="O1795:O1858" si="142">100/(1+EXP(-L1795*((G1795+I1795)-M1795)))</f>
        <v>0.98609998221728834</v>
      </c>
      <c r="P1795" s="36">
        <f t="shared" ref="P1795:P1858" si="143">O1795-N1795</f>
        <v>1.2458909128121309E-4</v>
      </c>
      <c r="Q1795" s="36">
        <f t="shared" ref="Q1795:Q1858" si="144">IF(AND(H1795&lt;&gt;"below",I1795&gt;=0.005),J1795*P1795/100,0)</f>
        <v>0</v>
      </c>
    </row>
    <row r="1796" spans="1:17" x14ac:dyDescent="0.3">
      <c r="A1796" s="29">
        <v>2358615</v>
      </c>
      <c r="B1796" s="1">
        <v>137</v>
      </c>
      <c r="C1796" s="1" t="s">
        <v>30</v>
      </c>
      <c r="D1796" s="1" t="s">
        <v>41</v>
      </c>
      <c r="E1796" s="1" t="s">
        <v>42</v>
      </c>
      <c r="F1796" s="47">
        <v>1071</v>
      </c>
      <c r="G1796" s="34">
        <v>916.88</v>
      </c>
      <c r="H1796" s="1" t="s">
        <v>216</v>
      </c>
      <c r="I1796" s="34">
        <v>8.8784999999999992E-3</v>
      </c>
      <c r="J1796" s="34">
        <v>250.65276</v>
      </c>
      <c r="K1796" s="35" t="str">
        <f t="shared" si="140"/>
        <v>Strabrechtse Heide &amp; Beuven_H4010A</v>
      </c>
      <c r="L1796" s="36">
        <f>VLOOKUP(D1796,DATA!A:F,5,FALSE)</f>
        <v>1.3726988247862192E-2</v>
      </c>
      <c r="M1796" s="37">
        <f>VLOOKUP(D1796,DATA!A:F,6,FALSE)</f>
        <v>1285.5</v>
      </c>
      <c r="N1796" s="36">
        <f t="shared" si="141"/>
        <v>0.63052815738462797</v>
      </c>
      <c r="O1796" s="36">
        <f t="shared" si="142"/>
        <v>0.63060452310612858</v>
      </c>
      <c r="P1796" s="36">
        <f t="shared" si="143"/>
        <v>7.6365721500604167E-5</v>
      </c>
      <c r="Q1796" s="36">
        <f t="shared" si="144"/>
        <v>0</v>
      </c>
    </row>
    <row r="1797" spans="1:17" x14ac:dyDescent="0.3">
      <c r="A1797" s="29">
        <v>2358616</v>
      </c>
      <c r="B1797" s="1">
        <v>137</v>
      </c>
      <c r="C1797" s="1" t="s">
        <v>30</v>
      </c>
      <c r="D1797" s="1" t="s">
        <v>41</v>
      </c>
      <c r="E1797" s="1" t="s">
        <v>42</v>
      </c>
      <c r="F1797" s="47">
        <v>1071</v>
      </c>
      <c r="G1797" s="34">
        <v>929.27</v>
      </c>
      <c r="H1797" s="1" t="s">
        <v>216</v>
      </c>
      <c r="I1797" s="34">
        <v>9.0218E-3</v>
      </c>
      <c r="J1797" s="34">
        <v>5876.7173000000003</v>
      </c>
      <c r="K1797" s="35" t="str">
        <f t="shared" si="140"/>
        <v>Strabrechtse Heide &amp; Beuven_H4010A</v>
      </c>
      <c r="L1797" s="36">
        <f>VLOOKUP(D1797,DATA!A:F,5,FALSE)</f>
        <v>1.3726988247862192E-2</v>
      </c>
      <c r="M1797" s="37">
        <f>VLOOKUP(D1797,DATA!A:F,6,FALSE)</f>
        <v>1285.5</v>
      </c>
      <c r="N1797" s="36">
        <f t="shared" si="141"/>
        <v>0.74655321669162622</v>
      </c>
      <c r="O1797" s="36">
        <f t="shared" si="142"/>
        <v>0.74664498681515912</v>
      </c>
      <c r="P1797" s="36">
        <f t="shared" si="143"/>
        <v>9.1770123532897152E-5</v>
      </c>
      <c r="Q1797" s="36">
        <f t="shared" si="144"/>
        <v>0</v>
      </c>
    </row>
    <row r="1798" spans="1:17" x14ac:dyDescent="0.3">
      <c r="A1798" s="29">
        <v>2358622</v>
      </c>
      <c r="B1798" s="1">
        <v>137</v>
      </c>
      <c r="C1798" s="1" t="s">
        <v>30</v>
      </c>
      <c r="D1798" s="1" t="s">
        <v>41</v>
      </c>
      <c r="E1798" s="1" t="s">
        <v>42</v>
      </c>
      <c r="F1798" s="47">
        <v>1071</v>
      </c>
      <c r="G1798" s="34">
        <v>930.47</v>
      </c>
      <c r="H1798" s="1" t="s">
        <v>216</v>
      </c>
      <c r="I1798" s="34">
        <v>8.3753000000000005E-3</v>
      </c>
      <c r="J1798" s="34">
        <v>1775.2293999999999</v>
      </c>
      <c r="K1798" s="35" t="str">
        <f t="shared" si="140"/>
        <v>Strabrechtse Heide &amp; Beuven_H4010A</v>
      </c>
      <c r="L1798" s="36">
        <f>VLOOKUP(D1798,DATA!A:F,5,FALSE)</f>
        <v>1.3726988247862192E-2</v>
      </c>
      <c r="M1798" s="37">
        <f>VLOOKUP(D1798,DATA!A:F,6,FALSE)</f>
        <v>1285.5</v>
      </c>
      <c r="N1798" s="36">
        <f t="shared" si="141"/>
        <v>0.75885847892561564</v>
      </c>
      <c r="O1798" s="36">
        <f t="shared" si="142"/>
        <v>0.75894506593949584</v>
      </c>
      <c r="P1798" s="36">
        <f t="shared" si="143"/>
        <v>8.6587013880201624E-5</v>
      </c>
      <c r="Q1798" s="36">
        <f t="shared" si="144"/>
        <v>0</v>
      </c>
    </row>
    <row r="1799" spans="1:17" x14ac:dyDescent="0.3">
      <c r="A1799" s="29">
        <v>2358625</v>
      </c>
      <c r="B1799" s="1">
        <v>137</v>
      </c>
      <c r="C1799" s="1" t="s">
        <v>30</v>
      </c>
      <c r="D1799" s="1" t="s">
        <v>41</v>
      </c>
      <c r="E1799" s="1" t="s">
        <v>42</v>
      </c>
      <c r="F1799" s="47">
        <v>1071</v>
      </c>
      <c r="G1799" s="34">
        <v>930.94</v>
      </c>
      <c r="H1799" s="1" t="s">
        <v>216</v>
      </c>
      <c r="I1799" s="34">
        <v>8.3354999999999992E-3</v>
      </c>
      <c r="J1799" s="34">
        <v>801.63120972951594</v>
      </c>
      <c r="K1799" s="35" t="str">
        <f t="shared" si="140"/>
        <v>Strabrechtse Heide &amp; Beuven_H4010A</v>
      </c>
      <c r="L1799" s="36">
        <f>VLOOKUP(D1799,DATA!A:F,5,FALSE)</f>
        <v>1.3726988247862192E-2</v>
      </c>
      <c r="M1799" s="37">
        <f>VLOOKUP(D1799,DATA!A:F,6,FALSE)</f>
        <v>1285.5</v>
      </c>
      <c r="N1799" s="36">
        <f t="shared" si="141"/>
        <v>0.76373270927709025</v>
      </c>
      <c r="O1799" s="36">
        <f t="shared" si="142"/>
        <v>0.76381943405491426</v>
      </c>
      <c r="P1799" s="36">
        <f t="shared" si="143"/>
        <v>8.6724777824009891E-5</v>
      </c>
      <c r="Q1799" s="36">
        <f t="shared" si="144"/>
        <v>0</v>
      </c>
    </row>
    <row r="1800" spans="1:17" x14ac:dyDescent="0.3">
      <c r="A1800" s="29">
        <v>2360130</v>
      </c>
      <c r="B1800" s="1">
        <v>137</v>
      </c>
      <c r="C1800" s="1" t="s">
        <v>30</v>
      </c>
      <c r="D1800" s="1" t="s">
        <v>22</v>
      </c>
      <c r="E1800" s="1" t="s">
        <v>23</v>
      </c>
      <c r="F1800" s="47">
        <v>1857</v>
      </c>
      <c r="G1800" s="34">
        <v>1468.48</v>
      </c>
      <c r="H1800" s="1" t="s">
        <v>216</v>
      </c>
      <c r="I1800" s="34">
        <v>1.4397E-2</v>
      </c>
      <c r="J1800" s="34">
        <v>6834.5527000000002</v>
      </c>
      <c r="K1800" s="35" t="str">
        <f t="shared" si="140"/>
        <v>Strabrechtse Heide &amp; Beuven_H91E0C</v>
      </c>
      <c r="L1800" s="36">
        <f>VLOOKUP(D1800,DATA!A:F,5,FALSE)</f>
        <v>6.9280917156857415E-3</v>
      </c>
      <c r="M1800" s="37">
        <f>VLOOKUP(D1800,DATA!A:F,6,FALSE)</f>
        <v>2282</v>
      </c>
      <c r="N1800" s="36">
        <f t="shared" si="141"/>
        <v>0.35539293370839242</v>
      </c>
      <c r="O1800" s="36">
        <f t="shared" si="142"/>
        <v>0.35542825769615788</v>
      </c>
      <c r="P1800" s="36">
        <f t="shared" si="143"/>
        <v>3.5323987765456533E-5</v>
      </c>
      <c r="Q1800" s="36">
        <f t="shared" si="144"/>
        <v>0</v>
      </c>
    </row>
    <row r="1801" spans="1:17" x14ac:dyDescent="0.3">
      <c r="A1801" s="29">
        <v>2360131</v>
      </c>
      <c r="B1801" s="1">
        <v>137</v>
      </c>
      <c r="C1801" s="1" t="s">
        <v>30</v>
      </c>
      <c r="D1801" s="1" t="s">
        <v>22</v>
      </c>
      <c r="E1801" s="1" t="s">
        <v>23</v>
      </c>
      <c r="F1801" s="47">
        <v>1857</v>
      </c>
      <c r="G1801" s="34">
        <v>1756.7</v>
      </c>
      <c r="H1801" s="1" t="s">
        <v>216</v>
      </c>
      <c r="I1801" s="34">
        <v>1.6597000000000001E-2</v>
      </c>
      <c r="J1801" s="34">
        <v>64.378209999999996</v>
      </c>
      <c r="K1801" s="35" t="str">
        <f t="shared" si="140"/>
        <v>Strabrechtse Heide &amp; Beuven_H91E0C</v>
      </c>
      <c r="L1801" s="36">
        <f>VLOOKUP(D1801,DATA!A:F,5,FALSE)</f>
        <v>6.9280917156857415E-3</v>
      </c>
      <c r="M1801" s="37">
        <f>VLOOKUP(D1801,DATA!A:F,6,FALSE)</f>
        <v>2282</v>
      </c>
      <c r="N1801" s="36">
        <f t="shared" si="141"/>
        <v>2.5597579663660253</v>
      </c>
      <c r="O1801" s="36">
        <f t="shared" si="142"/>
        <v>2.5600447828914379</v>
      </c>
      <c r="P1801" s="36">
        <f t="shared" si="143"/>
        <v>2.8681652541262537E-4</v>
      </c>
      <c r="Q1801" s="36">
        <f t="shared" si="144"/>
        <v>0</v>
      </c>
    </row>
    <row r="1802" spans="1:17" x14ac:dyDescent="0.3">
      <c r="A1802" s="29">
        <v>2360132</v>
      </c>
      <c r="B1802" s="1">
        <v>137</v>
      </c>
      <c r="C1802" s="1" t="s">
        <v>30</v>
      </c>
      <c r="D1802" s="1" t="s">
        <v>22</v>
      </c>
      <c r="E1802" s="1" t="s">
        <v>23</v>
      </c>
      <c r="F1802" s="47">
        <v>1857</v>
      </c>
      <c r="G1802" s="34">
        <v>1768.2</v>
      </c>
      <c r="H1802" s="1" t="s">
        <v>216</v>
      </c>
      <c r="I1802" s="34">
        <v>1.6455999999999998E-2</v>
      </c>
      <c r="J1802" s="34">
        <v>2156.279</v>
      </c>
      <c r="K1802" s="35" t="str">
        <f t="shared" si="140"/>
        <v>Strabrechtse Heide &amp; Beuven_H91E0C</v>
      </c>
      <c r="L1802" s="36">
        <f>VLOOKUP(D1802,DATA!A:F,5,FALSE)</f>
        <v>6.9280917156857415E-3</v>
      </c>
      <c r="M1802" s="37">
        <f>VLOOKUP(D1802,DATA!A:F,6,FALSE)</f>
        <v>2282</v>
      </c>
      <c r="N1802" s="36">
        <f t="shared" si="141"/>
        <v>2.7661739826096619</v>
      </c>
      <c r="O1802" s="36">
        <f t="shared" si="142"/>
        <v>2.7664806433370255</v>
      </c>
      <c r="P1802" s="36">
        <f t="shared" si="143"/>
        <v>3.0666072736362793E-4</v>
      </c>
      <c r="Q1802" s="36">
        <f t="shared" si="144"/>
        <v>0</v>
      </c>
    </row>
    <row r="1803" spans="1:17" x14ac:dyDescent="0.3">
      <c r="A1803" s="29">
        <v>2360133</v>
      </c>
      <c r="B1803" s="1">
        <v>137</v>
      </c>
      <c r="C1803" s="1" t="s">
        <v>30</v>
      </c>
      <c r="D1803" s="1" t="s">
        <v>28</v>
      </c>
      <c r="E1803" s="1" t="s">
        <v>29</v>
      </c>
      <c r="F1803" s="47">
        <v>1786</v>
      </c>
      <c r="G1803" s="34">
        <v>1557.74</v>
      </c>
      <c r="H1803" s="1" t="s">
        <v>216</v>
      </c>
      <c r="I1803" s="34">
        <v>1.4607999999999999E-2</v>
      </c>
      <c r="J1803" s="34">
        <v>2451.8589999999999</v>
      </c>
      <c r="K1803" s="35" t="str">
        <f t="shared" si="140"/>
        <v>Strabrechtse Heide &amp; Beuven_H91D0</v>
      </c>
      <c r="L1803" s="36">
        <f>VLOOKUP(D1803,DATA!A:F,5,FALSE)</f>
        <v>6.9280917156857415E-3</v>
      </c>
      <c r="M1803" s="37">
        <f>VLOOKUP(D1803,DATA!A:F,6,FALSE)</f>
        <v>2211</v>
      </c>
      <c r="N1803" s="36">
        <f t="shared" si="141"/>
        <v>1.0709623189862332</v>
      </c>
      <c r="O1803" s="36">
        <f t="shared" si="142"/>
        <v>1.0710695508538024</v>
      </c>
      <c r="P1803" s="36">
        <f t="shared" si="143"/>
        <v>1.0723186756922409E-4</v>
      </c>
      <c r="Q1803" s="36">
        <f t="shared" si="144"/>
        <v>0</v>
      </c>
    </row>
    <row r="1804" spans="1:17" x14ac:dyDescent="0.3">
      <c r="A1804" s="29">
        <v>2360133</v>
      </c>
      <c r="B1804" s="1">
        <v>137</v>
      </c>
      <c r="C1804" s="1" t="s">
        <v>30</v>
      </c>
      <c r="D1804" s="1" t="s">
        <v>31</v>
      </c>
      <c r="E1804" s="1" t="s">
        <v>32</v>
      </c>
      <c r="F1804" s="47">
        <v>1786</v>
      </c>
      <c r="G1804" s="34">
        <v>1557.74</v>
      </c>
      <c r="H1804" s="1" t="s">
        <v>216</v>
      </c>
      <c r="I1804" s="34">
        <v>1.4607999999999999E-2</v>
      </c>
      <c r="J1804" s="34">
        <v>47.872844999999998</v>
      </c>
      <c r="K1804" s="35" t="str">
        <f t="shared" si="140"/>
        <v>Strabrechtse Heide &amp; Beuven_Lg03</v>
      </c>
      <c r="L1804" s="36">
        <f>VLOOKUP(D1804,DATA!A:F,5,FALSE)</f>
        <v>6.9280917156857415E-3</v>
      </c>
      <c r="M1804" s="37">
        <f>VLOOKUP(D1804,DATA!A:F,6,FALSE)</f>
        <v>2211</v>
      </c>
      <c r="N1804" s="36">
        <f t="shared" si="141"/>
        <v>1.0709623189862332</v>
      </c>
      <c r="O1804" s="36">
        <f t="shared" si="142"/>
        <v>1.0710695508538024</v>
      </c>
      <c r="P1804" s="36">
        <f t="shared" si="143"/>
        <v>1.0723186756922409E-4</v>
      </c>
      <c r="Q1804" s="36">
        <f t="shared" si="144"/>
        <v>0</v>
      </c>
    </row>
    <row r="1805" spans="1:17" x14ac:dyDescent="0.3">
      <c r="A1805" s="29">
        <v>2360140</v>
      </c>
      <c r="B1805" s="1">
        <v>137</v>
      </c>
      <c r="C1805" s="1" t="s">
        <v>30</v>
      </c>
      <c r="D1805" s="1" t="s">
        <v>41</v>
      </c>
      <c r="E1805" s="1" t="s">
        <v>42</v>
      </c>
      <c r="F1805" s="47">
        <v>1071</v>
      </c>
      <c r="G1805" s="34">
        <v>968.88</v>
      </c>
      <c r="H1805" s="1" t="s">
        <v>216</v>
      </c>
      <c r="I1805" s="34">
        <v>9.5898000000000008E-3</v>
      </c>
      <c r="J1805" s="34">
        <v>602.35260000000005</v>
      </c>
      <c r="K1805" s="35" t="str">
        <f t="shared" si="140"/>
        <v>Strabrechtse Heide &amp; Beuven_H4010A</v>
      </c>
      <c r="L1805" s="36">
        <f>VLOOKUP(D1805,DATA!A:F,5,FALSE)</f>
        <v>1.3726988247862192E-2</v>
      </c>
      <c r="M1805" s="37">
        <f>VLOOKUP(D1805,DATA!A:F,6,FALSE)</f>
        <v>1285.5</v>
      </c>
      <c r="N1805" s="36">
        <f t="shared" si="141"/>
        <v>1.2789749344464711</v>
      </c>
      <c r="O1805" s="36">
        <f t="shared" si="142"/>
        <v>1.2791411548587734</v>
      </c>
      <c r="P1805" s="36">
        <f t="shared" si="143"/>
        <v>1.6622041230229812E-4</v>
      </c>
      <c r="Q1805" s="36">
        <f t="shared" si="144"/>
        <v>0</v>
      </c>
    </row>
    <row r="1806" spans="1:17" x14ac:dyDescent="0.3">
      <c r="A1806" s="29">
        <v>2360141</v>
      </c>
      <c r="B1806" s="1">
        <v>137</v>
      </c>
      <c r="C1806" s="1" t="s">
        <v>30</v>
      </c>
      <c r="D1806" s="1" t="s">
        <v>41</v>
      </c>
      <c r="E1806" s="1" t="s">
        <v>42</v>
      </c>
      <c r="F1806" s="47">
        <v>1071</v>
      </c>
      <c r="G1806" s="34">
        <v>910.35</v>
      </c>
      <c r="H1806" s="1" t="s">
        <v>216</v>
      </c>
      <c r="I1806" s="34">
        <v>8.9461999999999996E-3</v>
      </c>
      <c r="J1806" s="34">
        <v>528.17079999999999</v>
      </c>
      <c r="K1806" s="35" t="str">
        <f t="shared" si="140"/>
        <v>Strabrechtse Heide &amp; Beuven_H4010A</v>
      </c>
      <c r="L1806" s="36">
        <f>VLOOKUP(D1806,DATA!A:F,5,FALSE)</f>
        <v>1.3726988247862192E-2</v>
      </c>
      <c r="M1806" s="37">
        <f>VLOOKUP(D1806,DATA!A:F,6,FALSE)</f>
        <v>1285.5</v>
      </c>
      <c r="N1806" s="36">
        <f t="shared" si="141"/>
        <v>0.57678023768634734</v>
      </c>
      <c r="O1806" s="36">
        <f t="shared" si="142"/>
        <v>0.57685066456150758</v>
      </c>
      <c r="P1806" s="36">
        <f t="shared" si="143"/>
        <v>7.0426875160234381E-5</v>
      </c>
      <c r="Q1806" s="36">
        <f t="shared" si="144"/>
        <v>0</v>
      </c>
    </row>
    <row r="1807" spans="1:17" x14ac:dyDescent="0.3">
      <c r="A1807" s="29">
        <v>2360143</v>
      </c>
      <c r="B1807" s="1">
        <v>137</v>
      </c>
      <c r="C1807" s="1" t="s">
        <v>30</v>
      </c>
      <c r="D1807" s="1" t="s">
        <v>41</v>
      </c>
      <c r="E1807" s="1" t="s">
        <v>42</v>
      </c>
      <c r="F1807" s="47">
        <v>1071</v>
      </c>
      <c r="G1807" s="34">
        <v>914.86</v>
      </c>
      <c r="H1807" s="1" t="s">
        <v>216</v>
      </c>
      <c r="I1807" s="34">
        <v>8.9765999999999995E-3</v>
      </c>
      <c r="J1807" s="34">
        <v>304.21111999999999</v>
      </c>
      <c r="K1807" s="35" t="str">
        <f t="shared" si="140"/>
        <v>Strabrechtse Heide &amp; Beuven_H4010A</v>
      </c>
      <c r="L1807" s="36">
        <f>VLOOKUP(D1807,DATA!A:F,5,FALSE)</f>
        <v>1.3726988247862192E-2</v>
      </c>
      <c r="M1807" s="37">
        <f>VLOOKUP(D1807,DATA!A:F,6,FALSE)</f>
        <v>1285.5</v>
      </c>
      <c r="N1807" s="36">
        <f t="shared" si="141"/>
        <v>0.61339048902029036</v>
      </c>
      <c r="O1807" s="36">
        <f t="shared" si="142"/>
        <v>0.6134656129810937</v>
      </c>
      <c r="P1807" s="36">
        <f t="shared" si="143"/>
        <v>7.5123960803336054E-5</v>
      </c>
      <c r="Q1807" s="36">
        <f t="shared" si="144"/>
        <v>0</v>
      </c>
    </row>
    <row r="1808" spans="1:17" x14ac:dyDescent="0.3">
      <c r="A1808" s="29">
        <v>2360144</v>
      </c>
      <c r="B1808" s="1">
        <v>137</v>
      </c>
      <c r="C1808" s="1" t="s">
        <v>30</v>
      </c>
      <c r="D1808" s="1" t="s">
        <v>41</v>
      </c>
      <c r="E1808" s="1" t="s">
        <v>42</v>
      </c>
      <c r="F1808" s="47">
        <v>1071</v>
      </c>
      <c r="G1808" s="34">
        <v>922.9</v>
      </c>
      <c r="H1808" s="1" t="s">
        <v>216</v>
      </c>
      <c r="I1808" s="34">
        <v>9.0057000000000002E-3</v>
      </c>
      <c r="J1808" s="34">
        <v>7103.8720000000003</v>
      </c>
      <c r="K1808" s="35" t="str">
        <f t="shared" si="140"/>
        <v>Strabrechtse Heide &amp; Beuven_H4010A</v>
      </c>
      <c r="L1808" s="36">
        <f>VLOOKUP(D1808,DATA!A:F,5,FALSE)</f>
        <v>1.3726988247862192E-2</v>
      </c>
      <c r="M1808" s="37">
        <f>VLOOKUP(D1808,DATA!A:F,6,FALSE)</f>
        <v>1285.5</v>
      </c>
      <c r="N1808" s="36">
        <f t="shared" si="141"/>
        <v>0.68447440348238953</v>
      </c>
      <c r="O1808" s="36">
        <f t="shared" si="142"/>
        <v>0.68455844493908347</v>
      </c>
      <c r="P1808" s="36">
        <f t="shared" si="143"/>
        <v>8.4041456693939587E-5</v>
      </c>
      <c r="Q1808" s="36">
        <f t="shared" si="144"/>
        <v>0</v>
      </c>
    </row>
    <row r="1809" spans="1:17" x14ac:dyDescent="0.3">
      <c r="A1809" s="29">
        <v>2360144</v>
      </c>
      <c r="B1809" s="1">
        <v>137</v>
      </c>
      <c r="C1809" s="1" t="s">
        <v>30</v>
      </c>
      <c r="D1809" s="1" t="s">
        <v>43</v>
      </c>
      <c r="E1809" s="1" t="s">
        <v>44</v>
      </c>
      <c r="F1809" s="47">
        <v>1071</v>
      </c>
      <c r="G1809" s="34">
        <v>922.9</v>
      </c>
      <c r="H1809" s="1" t="s">
        <v>216</v>
      </c>
      <c r="I1809" s="34">
        <v>9.0057000000000002E-3</v>
      </c>
      <c r="J1809" s="34">
        <v>284.63287000000003</v>
      </c>
      <c r="K1809" s="35" t="str">
        <f t="shared" si="140"/>
        <v>Strabrechtse Heide &amp; Beuven_H7150</v>
      </c>
      <c r="L1809" s="36">
        <f>VLOOKUP(D1809,DATA!A:F,5,FALSE)</f>
        <v>1.3726988247862192E-2</v>
      </c>
      <c r="M1809" s="37">
        <f>VLOOKUP(D1809,DATA!A:F,6,FALSE)</f>
        <v>1285.5</v>
      </c>
      <c r="N1809" s="36">
        <f t="shared" si="141"/>
        <v>0.68447440348238953</v>
      </c>
      <c r="O1809" s="36">
        <f t="shared" si="142"/>
        <v>0.68455844493908347</v>
      </c>
      <c r="P1809" s="36">
        <f t="shared" si="143"/>
        <v>8.4041456693939587E-5</v>
      </c>
      <c r="Q1809" s="36">
        <f t="shared" si="144"/>
        <v>0</v>
      </c>
    </row>
    <row r="1810" spans="1:17" x14ac:dyDescent="0.3">
      <c r="A1810" s="29">
        <v>2360145</v>
      </c>
      <c r="B1810" s="1">
        <v>137</v>
      </c>
      <c r="C1810" s="1" t="s">
        <v>30</v>
      </c>
      <c r="D1810" s="1" t="s">
        <v>41</v>
      </c>
      <c r="E1810" s="1" t="s">
        <v>42</v>
      </c>
      <c r="F1810" s="47">
        <v>1071</v>
      </c>
      <c r="G1810" s="34">
        <v>961.65</v>
      </c>
      <c r="H1810" s="1" t="s">
        <v>216</v>
      </c>
      <c r="I1810" s="34">
        <v>9.2966999999999998E-3</v>
      </c>
      <c r="J1810" s="34">
        <v>53.988567000000003</v>
      </c>
      <c r="K1810" s="35" t="str">
        <f t="shared" si="140"/>
        <v>Strabrechtse Heide &amp; Beuven_H4010A</v>
      </c>
      <c r="L1810" s="36">
        <f>VLOOKUP(D1810,DATA!A:F,5,FALSE)</f>
        <v>1.3726988247862192E-2</v>
      </c>
      <c r="M1810" s="37">
        <f>VLOOKUP(D1810,DATA!A:F,6,FALSE)</f>
        <v>1285.5</v>
      </c>
      <c r="N1810" s="36">
        <f t="shared" si="141"/>
        <v>1.1595382995164345</v>
      </c>
      <c r="O1810" s="36">
        <f t="shared" si="142"/>
        <v>1.1596845680848893</v>
      </c>
      <c r="P1810" s="36">
        <f t="shared" si="143"/>
        <v>1.4626856845478819E-4</v>
      </c>
      <c r="Q1810" s="36">
        <f t="shared" si="144"/>
        <v>0</v>
      </c>
    </row>
    <row r="1811" spans="1:17" x14ac:dyDescent="0.3">
      <c r="A1811" s="29">
        <v>2360146</v>
      </c>
      <c r="B1811" s="1">
        <v>137</v>
      </c>
      <c r="C1811" s="1" t="s">
        <v>30</v>
      </c>
      <c r="D1811" s="1" t="s">
        <v>41</v>
      </c>
      <c r="E1811" s="1" t="s">
        <v>42</v>
      </c>
      <c r="F1811" s="47">
        <v>1071</v>
      </c>
      <c r="G1811" s="34">
        <v>964.34</v>
      </c>
      <c r="H1811" s="1" t="s">
        <v>216</v>
      </c>
      <c r="I1811" s="34">
        <v>9.2165000000000007E-3</v>
      </c>
      <c r="J1811" s="34">
        <v>723.77135999999996</v>
      </c>
      <c r="K1811" s="35" t="str">
        <f t="shared" si="140"/>
        <v>Strabrechtse Heide &amp; Beuven_H4010A</v>
      </c>
      <c r="L1811" s="36">
        <f>VLOOKUP(D1811,DATA!A:F,5,FALSE)</f>
        <v>1.3726988247862192E-2</v>
      </c>
      <c r="M1811" s="37">
        <f>VLOOKUP(D1811,DATA!A:F,6,FALSE)</f>
        <v>1285.5</v>
      </c>
      <c r="N1811" s="36">
        <f t="shared" si="141"/>
        <v>1.202630729558728</v>
      </c>
      <c r="O1811" s="36">
        <f t="shared" si="142"/>
        <v>1.2027810596005799</v>
      </c>
      <c r="P1811" s="36">
        <f t="shared" si="143"/>
        <v>1.5033004185194265E-4</v>
      </c>
      <c r="Q1811" s="36">
        <f t="shared" si="144"/>
        <v>0</v>
      </c>
    </row>
    <row r="1812" spans="1:17" x14ac:dyDescent="0.3">
      <c r="A1812" s="29">
        <v>2360150</v>
      </c>
      <c r="B1812" s="1">
        <v>137</v>
      </c>
      <c r="C1812" s="1" t="s">
        <v>30</v>
      </c>
      <c r="D1812" s="1" t="s">
        <v>41</v>
      </c>
      <c r="E1812" s="1" t="s">
        <v>42</v>
      </c>
      <c r="F1812" s="47">
        <v>1071</v>
      </c>
      <c r="G1812" s="34">
        <v>935.63</v>
      </c>
      <c r="H1812" s="1" t="s">
        <v>216</v>
      </c>
      <c r="I1812" s="34">
        <v>8.2515999999999996E-3</v>
      </c>
      <c r="J1812" s="34">
        <v>96.551280000000006</v>
      </c>
      <c r="K1812" s="35" t="str">
        <f t="shared" si="140"/>
        <v>Strabrechtse Heide &amp; Beuven_H4010A</v>
      </c>
      <c r="L1812" s="36">
        <f>VLOOKUP(D1812,DATA!A:F,5,FALSE)</f>
        <v>1.3726988247862192E-2</v>
      </c>
      <c r="M1812" s="37">
        <f>VLOOKUP(D1812,DATA!A:F,6,FALSE)</f>
        <v>1285.5</v>
      </c>
      <c r="N1812" s="36">
        <f t="shared" si="141"/>
        <v>0.81410529640166085</v>
      </c>
      <c r="O1812" s="36">
        <f t="shared" si="142"/>
        <v>0.81419676417783982</v>
      </c>
      <c r="P1812" s="36">
        <f t="shared" si="143"/>
        <v>9.1467776178966176E-5</v>
      </c>
      <c r="Q1812" s="36">
        <f t="shared" si="144"/>
        <v>0</v>
      </c>
    </row>
    <row r="1813" spans="1:17" x14ac:dyDescent="0.3">
      <c r="A1813" s="29">
        <v>2360153</v>
      </c>
      <c r="B1813" s="1">
        <v>137</v>
      </c>
      <c r="C1813" s="1" t="s">
        <v>30</v>
      </c>
      <c r="D1813" s="1" t="s">
        <v>41</v>
      </c>
      <c r="E1813" s="1" t="s">
        <v>42</v>
      </c>
      <c r="F1813" s="47">
        <v>1071</v>
      </c>
      <c r="G1813" s="34">
        <v>926.42</v>
      </c>
      <c r="H1813" s="1" t="s">
        <v>216</v>
      </c>
      <c r="I1813" s="34">
        <v>8.3975999999999999E-3</v>
      </c>
      <c r="J1813" s="34">
        <v>476.46140000000003</v>
      </c>
      <c r="K1813" s="35" t="str">
        <f t="shared" si="140"/>
        <v>Strabrechtse Heide &amp; Beuven_H4010A</v>
      </c>
      <c r="L1813" s="36">
        <f>VLOOKUP(D1813,DATA!A:F,5,FALSE)</f>
        <v>1.3726988247862192E-2</v>
      </c>
      <c r="M1813" s="37">
        <f>VLOOKUP(D1813,DATA!A:F,6,FALSE)</f>
        <v>1285.5</v>
      </c>
      <c r="N1813" s="36">
        <f t="shared" si="141"/>
        <v>0.71811624269161323</v>
      </c>
      <c r="O1813" s="36">
        <f t="shared" si="142"/>
        <v>0.71819843286125973</v>
      </c>
      <c r="P1813" s="36">
        <f t="shared" si="143"/>
        <v>8.2190169646501055E-5</v>
      </c>
      <c r="Q1813" s="36">
        <f t="shared" si="144"/>
        <v>0</v>
      </c>
    </row>
    <row r="1814" spans="1:17" x14ac:dyDescent="0.3">
      <c r="A1814" s="29">
        <v>2360154</v>
      </c>
      <c r="B1814" s="1">
        <v>137</v>
      </c>
      <c r="C1814" s="1" t="s">
        <v>30</v>
      </c>
      <c r="D1814" s="1" t="s">
        <v>41</v>
      </c>
      <c r="E1814" s="1" t="s">
        <v>42</v>
      </c>
      <c r="F1814" s="47">
        <v>1071</v>
      </c>
      <c r="G1814" s="34">
        <v>926.65</v>
      </c>
      <c r="H1814" s="1" t="s">
        <v>216</v>
      </c>
      <c r="I1814" s="34">
        <v>8.1691999999999997E-3</v>
      </c>
      <c r="J1814" s="34">
        <v>20.532335</v>
      </c>
      <c r="K1814" s="35" t="str">
        <f t="shared" si="140"/>
        <v>Strabrechtse Heide &amp; Beuven_H4010A</v>
      </c>
      <c r="L1814" s="36">
        <f>VLOOKUP(D1814,DATA!A:F,5,FALSE)</f>
        <v>1.3726988247862192E-2</v>
      </c>
      <c r="M1814" s="37">
        <f>VLOOKUP(D1814,DATA!A:F,6,FALSE)</f>
        <v>1285.5</v>
      </c>
      <c r="N1814" s="36">
        <f t="shared" si="141"/>
        <v>0.7203707090230852</v>
      </c>
      <c r="O1814" s="36">
        <f t="shared" si="142"/>
        <v>0.72045091283004059</v>
      </c>
      <c r="P1814" s="36">
        <f t="shared" si="143"/>
        <v>8.0203806955392309E-5</v>
      </c>
      <c r="Q1814" s="36">
        <f t="shared" si="144"/>
        <v>0</v>
      </c>
    </row>
    <row r="1815" spans="1:17" x14ac:dyDescent="0.3">
      <c r="A1815" s="29">
        <v>2361659</v>
      </c>
      <c r="B1815" s="1">
        <v>137</v>
      </c>
      <c r="C1815" s="1" t="s">
        <v>30</v>
      </c>
      <c r="D1815" s="1" t="s">
        <v>22</v>
      </c>
      <c r="E1815" s="1" t="s">
        <v>23</v>
      </c>
      <c r="F1815" s="47">
        <v>1857</v>
      </c>
      <c r="G1815" s="34">
        <v>1354.91</v>
      </c>
      <c r="H1815" s="1" t="s">
        <v>216</v>
      </c>
      <c r="I1815" s="34">
        <v>1.32122E-2</v>
      </c>
      <c r="J1815" s="34">
        <v>6094.7550000000001</v>
      </c>
      <c r="K1815" s="35" t="str">
        <f t="shared" si="140"/>
        <v>Strabrechtse Heide &amp; Beuven_H91E0C</v>
      </c>
      <c r="L1815" s="36">
        <f>VLOOKUP(D1815,DATA!A:F,5,FALSE)</f>
        <v>6.9280917156857415E-3</v>
      </c>
      <c r="M1815" s="37">
        <f>VLOOKUP(D1815,DATA!A:F,6,FALSE)</f>
        <v>2282</v>
      </c>
      <c r="N1815" s="36">
        <f t="shared" si="141"/>
        <v>0.16212025880144673</v>
      </c>
      <c r="O1815" s="36">
        <f t="shared" si="142"/>
        <v>0.16213507515107031</v>
      </c>
      <c r="P1815" s="36">
        <f t="shared" si="143"/>
        <v>1.4816349623580916E-5</v>
      </c>
      <c r="Q1815" s="36">
        <f t="shared" si="144"/>
        <v>0</v>
      </c>
    </row>
    <row r="1816" spans="1:17" x14ac:dyDescent="0.3">
      <c r="A1816" s="29">
        <v>2361661</v>
      </c>
      <c r="B1816" s="1">
        <v>137</v>
      </c>
      <c r="C1816" s="1" t="s">
        <v>30</v>
      </c>
      <c r="D1816" s="1" t="s">
        <v>22</v>
      </c>
      <c r="E1816" s="1" t="s">
        <v>23</v>
      </c>
      <c r="F1816" s="47">
        <v>1857</v>
      </c>
      <c r="G1816" s="34">
        <v>1569.28</v>
      </c>
      <c r="H1816" s="1" t="s">
        <v>216</v>
      </c>
      <c r="I1816" s="34">
        <v>1.5032E-2</v>
      </c>
      <c r="J1816" s="34">
        <v>4840.665</v>
      </c>
      <c r="K1816" s="35" t="str">
        <f t="shared" si="140"/>
        <v>Strabrechtse Heide &amp; Beuven_H91E0C</v>
      </c>
      <c r="L1816" s="36">
        <f>VLOOKUP(D1816,DATA!A:F,5,FALSE)</f>
        <v>6.9280917156857415E-3</v>
      </c>
      <c r="M1816" s="37">
        <f>VLOOKUP(D1816,DATA!A:F,6,FALSE)</f>
        <v>2282</v>
      </c>
      <c r="N1816" s="36">
        <f t="shared" si="141"/>
        <v>0.71193818709631518</v>
      </c>
      <c r="O1816" s="36">
        <f t="shared" si="142"/>
        <v>0.71201180645151274</v>
      </c>
      <c r="P1816" s="36">
        <f t="shared" si="143"/>
        <v>7.3619355197562797E-5</v>
      </c>
      <c r="Q1816" s="36">
        <f t="shared" si="144"/>
        <v>0</v>
      </c>
    </row>
    <row r="1817" spans="1:17" x14ac:dyDescent="0.3">
      <c r="A1817" s="29">
        <v>2361662</v>
      </c>
      <c r="B1817" s="1">
        <v>137</v>
      </c>
      <c r="C1817" s="1" t="s">
        <v>30</v>
      </c>
      <c r="D1817" s="1" t="s">
        <v>28</v>
      </c>
      <c r="E1817" s="1" t="s">
        <v>29</v>
      </c>
      <c r="F1817" s="47">
        <v>1786</v>
      </c>
      <c r="G1817" s="34">
        <v>1655.51</v>
      </c>
      <c r="H1817" s="1" t="s">
        <v>216</v>
      </c>
      <c r="I1817" s="34">
        <v>1.5454000000000001E-2</v>
      </c>
      <c r="J1817" s="34">
        <v>835.71510000000001</v>
      </c>
      <c r="K1817" s="35" t="str">
        <f t="shared" si="140"/>
        <v>Strabrechtse Heide &amp; Beuven_H91D0</v>
      </c>
      <c r="L1817" s="36">
        <f>VLOOKUP(D1817,DATA!A:F,5,FALSE)</f>
        <v>6.9280917156857415E-3</v>
      </c>
      <c r="M1817" s="37">
        <f>VLOOKUP(D1817,DATA!A:F,6,FALSE)</f>
        <v>2211</v>
      </c>
      <c r="N1817" s="36">
        <f t="shared" si="141"/>
        <v>2.0867262655904284</v>
      </c>
      <c r="O1817" s="36">
        <f t="shared" si="142"/>
        <v>2.0869450336271518</v>
      </c>
      <c r="P1817" s="36">
        <f t="shared" si="143"/>
        <v>2.1876803672338241E-4</v>
      </c>
      <c r="Q1817" s="36">
        <f t="shared" si="144"/>
        <v>0</v>
      </c>
    </row>
    <row r="1818" spans="1:17" x14ac:dyDescent="0.3">
      <c r="A1818" s="29">
        <v>2361663</v>
      </c>
      <c r="B1818" s="1">
        <v>137</v>
      </c>
      <c r="C1818" s="1" t="s">
        <v>30</v>
      </c>
      <c r="D1818" s="1" t="s">
        <v>31</v>
      </c>
      <c r="E1818" s="1" t="s">
        <v>32</v>
      </c>
      <c r="F1818" s="47">
        <v>1786</v>
      </c>
      <c r="G1818" s="34">
        <v>1317.15</v>
      </c>
      <c r="H1818" s="1" t="s">
        <v>216</v>
      </c>
      <c r="I1818" s="34">
        <v>1.23534E-2</v>
      </c>
      <c r="J1818" s="34">
        <v>92.125389999999996</v>
      </c>
      <c r="K1818" s="35" t="str">
        <f t="shared" si="140"/>
        <v>Strabrechtse Heide &amp; Beuven_Lg03</v>
      </c>
      <c r="L1818" s="36">
        <f>VLOOKUP(D1818,DATA!A:F,5,FALSE)</f>
        <v>6.9280917156857415E-3</v>
      </c>
      <c r="M1818" s="37">
        <f>VLOOKUP(D1818,DATA!A:F,6,FALSE)</f>
        <v>2211</v>
      </c>
      <c r="N1818" s="36">
        <f t="shared" si="141"/>
        <v>0.20401803983601452</v>
      </c>
      <c r="O1818" s="36">
        <f t="shared" si="142"/>
        <v>0.20403546593865657</v>
      </c>
      <c r="P1818" s="36">
        <f t="shared" si="143"/>
        <v>1.742610264204858E-5</v>
      </c>
      <c r="Q1818" s="36">
        <f t="shared" si="144"/>
        <v>0</v>
      </c>
    </row>
    <row r="1819" spans="1:17" x14ac:dyDescent="0.3">
      <c r="A1819" s="29">
        <v>2361670</v>
      </c>
      <c r="B1819" s="1">
        <v>137</v>
      </c>
      <c r="C1819" s="1" t="s">
        <v>30</v>
      </c>
      <c r="D1819" s="1" t="s">
        <v>41</v>
      </c>
      <c r="E1819" s="1" t="s">
        <v>42</v>
      </c>
      <c r="F1819" s="47">
        <v>1071</v>
      </c>
      <c r="G1819" s="34">
        <v>917.66</v>
      </c>
      <c r="H1819" s="1" t="s">
        <v>216</v>
      </c>
      <c r="I1819" s="34">
        <v>9.1301000000000004E-3</v>
      </c>
      <c r="J1819" s="34">
        <v>2588.3852999999999</v>
      </c>
      <c r="K1819" s="35" t="str">
        <f t="shared" si="140"/>
        <v>Strabrechtse Heide &amp; Beuven_H4010A</v>
      </c>
      <c r="L1819" s="36">
        <f>VLOOKUP(D1819,DATA!A:F,5,FALSE)</f>
        <v>1.3726988247862192E-2</v>
      </c>
      <c r="M1819" s="37">
        <f>VLOOKUP(D1819,DATA!A:F,6,FALSE)</f>
        <v>1285.5</v>
      </c>
      <c r="N1819" s="36">
        <f t="shared" si="141"/>
        <v>0.63727227190748503</v>
      </c>
      <c r="O1819" s="36">
        <f t="shared" si="142"/>
        <v>0.63735163639061088</v>
      </c>
      <c r="P1819" s="36">
        <f t="shared" si="143"/>
        <v>7.9364483125843321E-5</v>
      </c>
      <c r="Q1819" s="36">
        <f t="shared" si="144"/>
        <v>0</v>
      </c>
    </row>
    <row r="1820" spans="1:17" x14ac:dyDescent="0.3">
      <c r="A1820" s="29">
        <v>2361670</v>
      </c>
      <c r="B1820" s="1">
        <v>137</v>
      </c>
      <c r="C1820" s="1" t="s">
        <v>30</v>
      </c>
      <c r="D1820" s="1" t="s">
        <v>43</v>
      </c>
      <c r="E1820" s="1" t="s">
        <v>44</v>
      </c>
      <c r="F1820" s="47">
        <v>1071</v>
      </c>
      <c r="G1820" s="34">
        <v>917.66</v>
      </c>
      <c r="H1820" s="1" t="s">
        <v>216</v>
      </c>
      <c r="I1820" s="34">
        <v>9.1301000000000004E-3</v>
      </c>
      <c r="J1820" s="34">
        <v>343.80966000000001</v>
      </c>
      <c r="K1820" s="35" t="str">
        <f t="shared" si="140"/>
        <v>Strabrechtse Heide &amp; Beuven_H7150</v>
      </c>
      <c r="L1820" s="36">
        <f>VLOOKUP(D1820,DATA!A:F,5,FALSE)</f>
        <v>1.3726988247862192E-2</v>
      </c>
      <c r="M1820" s="37">
        <f>VLOOKUP(D1820,DATA!A:F,6,FALSE)</f>
        <v>1285.5</v>
      </c>
      <c r="N1820" s="36">
        <f t="shared" si="141"/>
        <v>0.63727227190748503</v>
      </c>
      <c r="O1820" s="36">
        <f t="shared" si="142"/>
        <v>0.63735163639061088</v>
      </c>
      <c r="P1820" s="36">
        <f t="shared" si="143"/>
        <v>7.9364483125843321E-5</v>
      </c>
      <c r="Q1820" s="36">
        <f t="shared" si="144"/>
        <v>0</v>
      </c>
    </row>
    <row r="1821" spans="1:17" x14ac:dyDescent="0.3">
      <c r="A1821" s="29">
        <v>2361671</v>
      </c>
      <c r="B1821" s="1">
        <v>137</v>
      </c>
      <c r="C1821" s="1" t="s">
        <v>30</v>
      </c>
      <c r="D1821" s="1" t="s">
        <v>41</v>
      </c>
      <c r="E1821" s="1" t="s">
        <v>42</v>
      </c>
      <c r="F1821" s="47">
        <v>1071</v>
      </c>
      <c r="G1821" s="34">
        <v>922.61</v>
      </c>
      <c r="H1821" s="1" t="s">
        <v>216</v>
      </c>
      <c r="I1821" s="34">
        <v>9.1351000000000002E-3</v>
      </c>
      <c r="J1821" s="34">
        <v>1624.5479</v>
      </c>
      <c r="K1821" s="35" t="str">
        <f t="shared" si="140"/>
        <v>Strabrechtse Heide &amp; Beuven_H4010A</v>
      </c>
      <c r="L1821" s="36">
        <f>VLOOKUP(D1821,DATA!A:F,5,FALSE)</f>
        <v>1.3726988247862192E-2</v>
      </c>
      <c r="M1821" s="37">
        <f>VLOOKUP(D1821,DATA!A:F,6,FALSE)</f>
        <v>1285.5</v>
      </c>
      <c r="N1821" s="36">
        <f t="shared" si="141"/>
        <v>0.68177358567463675</v>
      </c>
      <c r="O1821" s="36">
        <f t="shared" si="142"/>
        <v>0.68185850070182386</v>
      </c>
      <c r="P1821" s="36">
        <f t="shared" si="143"/>
        <v>8.4915027187104641E-5</v>
      </c>
      <c r="Q1821" s="36">
        <f t="shared" si="144"/>
        <v>0</v>
      </c>
    </row>
    <row r="1822" spans="1:17" x14ac:dyDescent="0.3">
      <c r="A1822" s="29">
        <v>2361673</v>
      </c>
      <c r="B1822" s="1">
        <v>137</v>
      </c>
      <c r="C1822" s="1" t="s">
        <v>30</v>
      </c>
      <c r="D1822" s="1" t="s">
        <v>41</v>
      </c>
      <c r="E1822" s="1" t="s">
        <v>42</v>
      </c>
      <c r="F1822" s="47">
        <v>1071</v>
      </c>
      <c r="G1822" s="34">
        <v>920.13</v>
      </c>
      <c r="H1822" s="1" t="s">
        <v>216</v>
      </c>
      <c r="I1822" s="34">
        <v>9.0627999999999993E-3</v>
      </c>
      <c r="J1822" s="34">
        <v>3302.9204</v>
      </c>
      <c r="K1822" s="35" t="str">
        <f t="shared" si="140"/>
        <v>Strabrechtse Heide &amp; Beuven_H4010A</v>
      </c>
      <c r="L1822" s="36">
        <f>VLOOKUP(D1822,DATA!A:F,5,FALSE)</f>
        <v>1.3726988247862192E-2</v>
      </c>
      <c r="M1822" s="37">
        <f>VLOOKUP(D1822,DATA!A:F,6,FALSE)</f>
        <v>1285.5</v>
      </c>
      <c r="N1822" s="36">
        <f t="shared" si="141"/>
        <v>0.65910503131697407</v>
      </c>
      <c r="O1822" s="36">
        <f t="shared" si="142"/>
        <v>0.65918649180570021</v>
      </c>
      <c r="P1822" s="36">
        <f t="shared" si="143"/>
        <v>8.1460488726148306E-5</v>
      </c>
      <c r="Q1822" s="36">
        <f t="shared" si="144"/>
        <v>0</v>
      </c>
    </row>
    <row r="1823" spans="1:17" x14ac:dyDescent="0.3">
      <c r="A1823" s="29">
        <v>2361673</v>
      </c>
      <c r="B1823" s="1">
        <v>137</v>
      </c>
      <c r="C1823" s="1" t="s">
        <v>30</v>
      </c>
      <c r="D1823" s="1" t="s">
        <v>43</v>
      </c>
      <c r="E1823" s="1" t="s">
        <v>44</v>
      </c>
      <c r="F1823" s="47">
        <v>1071</v>
      </c>
      <c r="G1823" s="34">
        <v>920.13</v>
      </c>
      <c r="H1823" s="1" t="s">
        <v>216</v>
      </c>
      <c r="I1823" s="34">
        <v>9.0627999999999993E-3</v>
      </c>
      <c r="J1823" s="34">
        <v>495.58580000000001</v>
      </c>
      <c r="K1823" s="35" t="str">
        <f t="shared" si="140"/>
        <v>Strabrechtse Heide &amp; Beuven_H7150</v>
      </c>
      <c r="L1823" s="36">
        <f>VLOOKUP(D1823,DATA!A:F,5,FALSE)</f>
        <v>1.3726988247862192E-2</v>
      </c>
      <c r="M1823" s="37">
        <f>VLOOKUP(D1823,DATA!A:F,6,FALSE)</f>
        <v>1285.5</v>
      </c>
      <c r="N1823" s="36">
        <f t="shared" si="141"/>
        <v>0.65910503131697407</v>
      </c>
      <c r="O1823" s="36">
        <f t="shared" si="142"/>
        <v>0.65918649180570021</v>
      </c>
      <c r="P1823" s="36">
        <f t="shared" si="143"/>
        <v>8.1460488726148306E-5</v>
      </c>
      <c r="Q1823" s="36">
        <f t="shared" si="144"/>
        <v>0</v>
      </c>
    </row>
    <row r="1824" spans="1:17" x14ac:dyDescent="0.3">
      <c r="A1824" s="29">
        <v>2361674</v>
      </c>
      <c r="B1824" s="1">
        <v>137</v>
      </c>
      <c r="C1824" s="1" t="s">
        <v>30</v>
      </c>
      <c r="D1824" s="1" t="s">
        <v>43</v>
      </c>
      <c r="E1824" s="1" t="s">
        <v>44</v>
      </c>
      <c r="F1824" s="47">
        <v>1071</v>
      </c>
      <c r="G1824" s="34">
        <v>919.8</v>
      </c>
      <c r="H1824" s="1" t="s">
        <v>216</v>
      </c>
      <c r="I1824" s="34">
        <v>8.9838999999999995E-3</v>
      </c>
      <c r="J1824" s="34">
        <v>183.36713</v>
      </c>
      <c r="K1824" s="35" t="str">
        <f t="shared" si="140"/>
        <v>Strabrechtse Heide &amp; Beuven_H7150</v>
      </c>
      <c r="L1824" s="36">
        <f>VLOOKUP(D1824,DATA!A:F,5,FALSE)</f>
        <v>1.3726988247862192E-2</v>
      </c>
      <c r="M1824" s="37">
        <f>VLOOKUP(D1824,DATA!A:F,6,FALSE)</f>
        <v>1285.5</v>
      </c>
      <c r="N1824" s="36">
        <f t="shared" si="141"/>
        <v>0.65614564576564094</v>
      </c>
      <c r="O1824" s="36">
        <f t="shared" si="142"/>
        <v>0.65622603684427994</v>
      </c>
      <c r="P1824" s="36">
        <f t="shared" si="143"/>
        <v>8.0391078638997193E-5</v>
      </c>
      <c r="Q1824" s="36">
        <f t="shared" si="144"/>
        <v>0</v>
      </c>
    </row>
    <row r="1825" spans="1:17" x14ac:dyDescent="0.3">
      <c r="A1825" s="29">
        <v>2361675</v>
      </c>
      <c r="B1825" s="1">
        <v>137</v>
      </c>
      <c r="C1825" s="1" t="s">
        <v>30</v>
      </c>
      <c r="D1825" s="1" t="s">
        <v>41</v>
      </c>
      <c r="E1825" s="1" t="s">
        <v>42</v>
      </c>
      <c r="F1825" s="47">
        <v>1071</v>
      </c>
      <c r="G1825" s="34">
        <v>928.56</v>
      </c>
      <c r="H1825" s="1" t="s">
        <v>216</v>
      </c>
      <c r="I1825" s="34">
        <v>8.9703999999999999E-3</v>
      </c>
      <c r="J1825" s="34">
        <v>1761.3782000000001</v>
      </c>
      <c r="K1825" s="35" t="str">
        <f t="shared" si="140"/>
        <v>Strabrechtse Heide &amp; Beuven_H4010A</v>
      </c>
      <c r="L1825" s="36">
        <f>VLOOKUP(D1825,DATA!A:F,5,FALSE)</f>
        <v>1.3726988247862192E-2</v>
      </c>
      <c r="M1825" s="37">
        <f>VLOOKUP(D1825,DATA!A:F,6,FALSE)</f>
        <v>1285.5</v>
      </c>
      <c r="N1825" s="36">
        <f t="shared" si="141"/>
        <v>0.73936606530181492</v>
      </c>
      <c r="O1825" s="36">
        <f t="shared" si="142"/>
        <v>0.73945644064782201</v>
      </c>
      <c r="P1825" s="36">
        <f t="shared" si="143"/>
        <v>9.0375346007087742E-5</v>
      </c>
      <c r="Q1825" s="36">
        <f t="shared" si="144"/>
        <v>0</v>
      </c>
    </row>
    <row r="1826" spans="1:17" x14ac:dyDescent="0.3">
      <c r="A1826" s="29">
        <v>2361683</v>
      </c>
      <c r="B1826" s="1">
        <v>137</v>
      </c>
      <c r="C1826" s="1" t="s">
        <v>30</v>
      </c>
      <c r="D1826" s="1" t="s">
        <v>41</v>
      </c>
      <c r="E1826" s="1" t="s">
        <v>42</v>
      </c>
      <c r="F1826" s="47">
        <v>1071</v>
      </c>
      <c r="G1826" s="34">
        <v>920.24</v>
      </c>
      <c r="H1826" s="1" t="s">
        <v>216</v>
      </c>
      <c r="I1826" s="34">
        <v>8.1636E-3</v>
      </c>
      <c r="J1826" s="34">
        <v>1334.0075584727799</v>
      </c>
      <c r="K1826" s="35" t="str">
        <f t="shared" si="140"/>
        <v>Strabrechtse Heide &amp; Beuven_H4010A</v>
      </c>
      <c r="L1826" s="36">
        <f>VLOOKUP(D1826,DATA!A:F,5,FALSE)</f>
        <v>1.3726988247862192E-2</v>
      </c>
      <c r="M1826" s="37">
        <f>VLOOKUP(D1826,DATA!A:F,6,FALSE)</f>
        <v>1285.5</v>
      </c>
      <c r="N1826" s="36">
        <f t="shared" si="141"/>
        <v>0.6600944366421404</v>
      </c>
      <c r="O1826" s="36">
        <f t="shared" si="142"/>
        <v>0.66016792369098909</v>
      </c>
      <c r="P1826" s="36">
        <f t="shared" si="143"/>
        <v>7.3487048848686065E-5</v>
      </c>
      <c r="Q1826" s="36">
        <f t="shared" si="144"/>
        <v>0</v>
      </c>
    </row>
    <row r="1827" spans="1:17" x14ac:dyDescent="0.3">
      <c r="A1827" s="29">
        <v>2363187</v>
      </c>
      <c r="B1827" s="1">
        <v>137</v>
      </c>
      <c r="C1827" s="1" t="s">
        <v>30</v>
      </c>
      <c r="D1827" s="1" t="s">
        <v>22</v>
      </c>
      <c r="E1827" s="1" t="s">
        <v>23</v>
      </c>
      <c r="F1827" s="47">
        <v>1857</v>
      </c>
      <c r="G1827" s="34">
        <v>1158.55</v>
      </c>
      <c r="H1827" s="1" t="s">
        <v>216</v>
      </c>
      <c r="I1827" s="34">
        <v>1.16119E-2</v>
      </c>
      <c r="J1827" s="34">
        <v>1126.0229999999999</v>
      </c>
      <c r="K1827" s="35" t="str">
        <f t="shared" si="140"/>
        <v>Strabrechtse Heide &amp; Beuven_H91E0C</v>
      </c>
      <c r="L1827" s="36">
        <f>VLOOKUP(D1827,DATA!A:F,5,FALSE)</f>
        <v>6.9280917156857415E-3</v>
      </c>
      <c r="M1827" s="37">
        <f>VLOOKUP(D1827,DATA!A:F,6,FALSE)</f>
        <v>2282</v>
      </c>
      <c r="N1827" s="36">
        <f t="shared" si="141"/>
        <v>4.1643458841784831E-2</v>
      </c>
      <c r="O1827" s="36">
        <f t="shared" si="142"/>
        <v>4.1646807727071432E-2</v>
      </c>
      <c r="P1827" s="36">
        <f t="shared" si="143"/>
        <v>3.3488852866012109E-6</v>
      </c>
      <c r="Q1827" s="36">
        <f t="shared" si="144"/>
        <v>0</v>
      </c>
    </row>
    <row r="1828" spans="1:17" x14ac:dyDescent="0.3">
      <c r="A1828" s="29">
        <v>2363188</v>
      </c>
      <c r="B1828" s="1">
        <v>137</v>
      </c>
      <c r="C1828" s="1" t="s">
        <v>30</v>
      </c>
      <c r="D1828" s="1" t="s">
        <v>22</v>
      </c>
      <c r="E1828" s="1" t="s">
        <v>23</v>
      </c>
      <c r="F1828" s="47">
        <v>1857</v>
      </c>
      <c r="G1828" s="34">
        <v>1733.96</v>
      </c>
      <c r="H1828" s="1" t="s">
        <v>216</v>
      </c>
      <c r="I1828" s="34">
        <v>1.6499E-2</v>
      </c>
      <c r="J1828" s="34">
        <v>8721.0300000000007</v>
      </c>
      <c r="K1828" s="35" t="str">
        <f t="shared" si="140"/>
        <v>Strabrechtse Heide &amp; Beuven_H91E0C</v>
      </c>
      <c r="L1828" s="36">
        <f>VLOOKUP(D1828,DATA!A:F,5,FALSE)</f>
        <v>6.9280917156857415E-3</v>
      </c>
      <c r="M1828" s="37">
        <f>VLOOKUP(D1828,DATA!A:F,6,FALSE)</f>
        <v>2282</v>
      </c>
      <c r="N1828" s="36">
        <f t="shared" si="141"/>
        <v>2.1948331340877405</v>
      </c>
      <c r="O1828" s="36">
        <f t="shared" si="142"/>
        <v>2.1950785248948588</v>
      </c>
      <c r="P1828" s="36">
        <f t="shared" si="143"/>
        <v>2.453908071182731E-4</v>
      </c>
      <c r="Q1828" s="36">
        <f t="shared" si="144"/>
        <v>0</v>
      </c>
    </row>
    <row r="1829" spans="1:17" x14ac:dyDescent="0.3">
      <c r="A1829" s="29">
        <v>2363189</v>
      </c>
      <c r="B1829" s="1">
        <v>137</v>
      </c>
      <c r="C1829" s="1" t="s">
        <v>30</v>
      </c>
      <c r="D1829" s="1" t="s">
        <v>22</v>
      </c>
      <c r="E1829" s="1" t="s">
        <v>23</v>
      </c>
      <c r="F1829" s="47">
        <v>1857</v>
      </c>
      <c r="G1829" s="34">
        <v>1742.51</v>
      </c>
      <c r="H1829" s="1" t="s">
        <v>216</v>
      </c>
      <c r="I1829" s="34">
        <v>1.6583000000000001E-2</v>
      </c>
      <c r="J1829" s="34">
        <v>3240.0952000000002</v>
      </c>
      <c r="K1829" s="35" t="str">
        <f t="shared" si="140"/>
        <v>Strabrechtse Heide &amp; Beuven_H91E0C</v>
      </c>
      <c r="L1829" s="36">
        <f>VLOOKUP(D1829,DATA!A:F,5,FALSE)</f>
        <v>6.9280917156857415E-3</v>
      </c>
      <c r="M1829" s="37">
        <f>VLOOKUP(D1829,DATA!A:F,6,FALSE)</f>
        <v>2282</v>
      </c>
      <c r="N1829" s="36">
        <f t="shared" si="141"/>
        <v>2.325657306817797</v>
      </c>
      <c r="O1829" s="36">
        <f t="shared" si="142"/>
        <v>2.3259182985406652</v>
      </c>
      <c r="P1829" s="36">
        <f t="shared" si="143"/>
        <v>2.6099172286819794E-4</v>
      </c>
      <c r="Q1829" s="36">
        <f t="shared" si="144"/>
        <v>0</v>
      </c>
    </row>
    <row r="1830" spans="1:17" x14ac:dyDescent="0.3">
      <c r="A1830" s="29">
        <v>2363190</v>
      </c>
      <c r="B1830" s="1">
        <v>137</v>
      </c>
      <c r="C1830" s="1" t="s">
        <v>30</v>
      </c>
      <c r="D1830" s="1" t="s">
        <v>22</v>
      </c>
      <c r="E1830" s="1" t="s">
        <v>23</v>
      </c>
      <c r="F1830" s="47">
        <v>1857</v>
      </c>
      <c r="G1830" s="34">
        <v>1377.69</v>
      </c>
      <c r="H1830" s="1" t="s">
        <v>216</v>
      </c>
      <c r="I1830" s="34">
        <v>1.32266E-2</v>
      </c>
      <c r="J1830" s="34">
        <v>123.40209</v>
      </c>
      <c r="K1830" s="35" t="str">
        <f t="shared" si="140"/>
        <v>Strabrechtse Heide &amp; Beuven_H91E0C</v>
      </c>
      <c r="L1830" s="36">
        <f>VLOOKUP(D1830,DATA!A:F,5,FALSE)</f>
        <v>6.9280917156857415E-3</v>
      </c>
      <c r="M1830" s="37">
        <f>VLOOKUP(D1830,DATA!A:F,6,FALSE)</f>
        <v>2282</v>
      </c>
      <c r="N1830" s="36">
        <f t="shared" si="141"/>
        <v>0.18978335956260217</v>
      </c>
      <c r="O1830" s="36">
        <f t="shared" si="142"/>
        <v>0.18980071816675459</v>
      </c>
      <c r="P1830" s="36">
        <f t="shared" si="143"/>
        <v>1.7358604152417634E-5</v>
      </c>
      <c r="Q1830" s="36">
        <f t="shared" si="144"/>
        <v>0</v>
      </c>
    </row>
    <row r="1831" spans="1:17" x14ac:dyDescent="0.3">
      <c r="A1831" s="29">
        <v>2363192</v>
      </c>
      <c r="B1831" s="1">
        <v>137</v>
      </c>
      <c r="C1831" s="1" t="s">
        <v>30</v>
      </c>
      <c r="D1831" s="1" t="s">
        <v>31</v>
      </c>
      <c r="E1831" s="1" t="s">
        <v>32</v>
      </c>
      <c r="F1831" s="47">
        <v>1786</v>
      </c>
      <c r="G1831" s="34">
        <v>1341.92</v>
      </c>
      <c r="H1831" s="1" t="s">
        <v>216</v>
      </c>
      <c r="I1831" s="34">
        <v>1.21216E-2</v>
      </c>
      <c r="J1831" s="34">
        <v>124.709114</v>
      </c>
      <c r="K1831" s="35" t="str">
        <f t="shared" si="140"/>
        <v>Strabrechtse Heide &amp; Beuven_Lg03</v>
      </c>
      <c r="L1831" s="36">
        <f>VLOOKUP(D1831,DATA!A:F,5,FALSE)</f>
        <v>6.9280917156857415E-3</v>
      </c>
      <c r="M1831" s="37">
        <f>VLOOKUP(D1831,DATA!A:F,6,FALSE)</f>
        <v>2211</v>
      </c>
      <c r="N1831" s="36">
        <f t="shared" si="141"/>
        <v>0.24212046128987535</v>
      </c>
      <c r="O1831" s="36">
        <f t="shared" si="142"/>
        <v>0.24214074607569866</v>
      </c>
      <c r="P1831" s="36">
        <f t="shared" si="143"/>
        <v>2.0284785823304619E-5</v>
      </c>
      <c r="Q1831" s="36">
        <f t="shared" si="144"/>
        <v>0</v>
      </c>
    </row>
    <row r="1832" spans="1:17" x14ac:dyDescent="0.3">
      <c r="A1832" s="29">
        <v>2363198</v>
      </c>
      <c r="B1832" s="1">
        <v>137</v>
      </c>
      <c r="C1832" s="1" t="s">
        <v>30</v>
      </c>
      <c r="D1832" s="1" t="s">
        <v>43</v>
      </c>
      <c r="E1832" s="1" t="s">
        <v>44</v>
      </c>
      <c r="F1832" s="47">
        <v>1071</v>
      </c>
      <c r="G1832" s="34">
        <v>913.65</v>
      </c>
      <c r="H1832" s="1" t="s">
        <v>216</v>
      </c>
      <c r="I1832" s="34">
        <v>9.1660999999999999E-3</v>
      </c>
      <c r="J1832" s="34">
        <v>3639.4477999999999</v>
      </c>
      <c r="K1832" s="35" t="str">
        <f t="shared" si="140"/>
        <v>Strabrechtse Heide &amp; Beuven_H7150</v>
      </c>
      <c r="L1832" s="36">
        <f>VLOOKUP(D1832,DATA!A:F,5,FALSE)</f>
        <v>1.3726988247862192E-2</v>
      </c>
      <c r="M1832" s="37">
        <f>VLOOKUP(D1832,DATA!A:F,6,FALSE)</f>
        <v>1285.5</v>
      </c>
      <c r="N1832" s="36">
        <f t="shared" si="141"/>
        <v>0.60334739149412564</v>
      </c>
      <c r="O1832" s="36">
        <f t="shared" si="142"/>
        <v>0.6034228531001391</v>
      </c>
      <c r="P1832" s="36">
        <f t="shared" si="143"/>
        <v>7.5461606013460525E-5</v>
      </c>
      <c r="Q1832" s="36">
        <f t="shared" si="144"/>
        <v>0</v>
      </c>
    </row>
    <row r="1833" spans="1:17" x14ac:dyDescent="0.3">
      <c r="A1833" s="29">
        <v>2363199</v>
      </c>
      <c r="B1833" s="1">
        <v>137</v>
      </c>
      <c r="C1833" s="1" t="s">
        <v>30</v>
      </c>
      <c r="D1833" s="1" t="s">
        <v>41</v>
      </c>
      <c r="E1833" s="1" t="s">
        <v>42</v>
      </c>
      <c r="F1833" s="47">
        <v>1071</v>
      </c>
      <c r="G1833" s="34">
        <v>914.76</v>
      </c>
      <c r="H1833" s="1" t="s">
        <v>216</v>
      </c>
      <c r="I1833" s="34">
        <v>9.0639999999999991E-3</v>
      </c>
      <c r="J1833" s="34">
        <v>5021.8975</v>
      </c>
      <c r="K1833" s="35" t="str">
        <f t="shared" si="140"/>
        <v>Strabrechtse Heide &amp; Beuven_H4010A</v>
      </c>
      <c r="L1833" s="36">
        <f>VLOOKUP(D1833,DATA!A:F,5,FALSE)</f>
        <v>1.3726988247862192E-2</v>
      </c>
      <c r="M1833" s="37">
        <f>VLOOKUP(D1833,DATA!A:F,6,FALSE)</f>
        <v>1285.5</v>
      </c>
      <c r="N1833" s="36">
        <f t="shared" si="141"/>
        <v>0.61255422042965513</v>
      </c>
      <c r="O1833" s="36">
        <f t="shared" si="142"/>
        <v>0.61262997309390488</v>
      </c>
      <c r="P1833" s="36">
        <f t="shared" si="143"/>
        <v>7.5752664249750801E-5</v>
      </c>
      <c r="Q1833" s="36">
        <f t="shared" si="144"/>
        <v>0</v>
      </c>
    </row>
    <row r="1834" spans="1:17" x14ac:dyDescent="0.3">
      <c r="A1834" s="29">
        <v>2363199</v>
      </c>
      <c r="B1834" s="1">
        <v>137</v>
      </c>
      <c r="C1834" s="1" t="s">
        <v>30</v>
      </c>
      <c r="D1834" s="1" t="s">
        <v>43</v>
      </c>
      <c r="E1834" s="1" t="s">
        <v>44</v>
      </c>
      <c r="F1834" s="47">
        <v>1071</v>
      </c>
      <c r="G1834" s="34">
        <v>914.76</v>
      </c>
      <c r="H1834" s="1" t="s">
        <v>216</v>
      </c>
      <c r="I1834" s="34">
        <v>9.0639999999999991E-3</v>
      </c>
      <c r="J1834" s="34">
        <v>690.57095758108301</v>
      </c>
      <c r="K1834" s="35" t="str">
        <f t="shared" si="140"/>
        <v>Strabrechtse Heide &amp; Beuven_H7150</v>
      </c>
      <c r="L1834" s="36">
        <f>VLOOKUP(D1834,DATA!A:F,5,FALSE)</f>
        <v>1.3726988247862192E-2</v>
      </c>
      <c r="M1834" s="37">
        <f>VLOOKUP(D1834,DATA!A:F,6,FALSE)</f>
        <v>1285.5</v>
      </c>
      <c r="N1834" s="36">
        <f t="shared" si="141"/>
        <v>0.61255422042965513</v>
      </c>
      <c r="O1834" s="36">
        <f t="shared" si="142"/>
        <v>0.61262997309390488</v>
      </c>
      <c r="P1834" s="36">
        <f t="shared" si="143"/>
        <v>7.5752664249750801E-5</v>
      </c>
      <c r="Q1834" s="36">
        <f t="shared" si="144"/>
        <v>0</v>
      </c>
    </row>
    <row r="1835" spans="1:17" x14ac:dyDescent="0.3">
      <c r="A1835" s="29">
        <v>2363200</v>
      </c>
      <c r="B1835" s="1">
        <v>137</v>
      </c>
      <c r="C1835" s="1" t="s">
        <v>30</v>
      </c>
      <c r="D1835" s="1" t="s">
        <v>41</v>
      </c>
      <c r="E1835" s="1" t="s">
        <v>42</v>
      </c>
      <c r="F1835" s="47">
        <v>1071</v>
      </c>
      <c r="G1835" s="34">
        <v>917.94</v>
      </c>
      <c r="H1835" s="1" t="s">
        <v>216</v>
      </c>
      <c r="I1835" s="34">
        <v>9.1500000000000001E-3</v>
      </c>
      <c r="J1835" s="34">
        <v>3617.7507000000001</v>
      </c>
      <c r="K1835" s="35" t="str">
        <f t="shared" si="140"/>
        <v>Strabrechtse Heide &amp; Beuven_H4010A</v>
      </c>
      <c r="L1835" s="36">
        <f>VLOOKUP(D1835,DATA!A:F,5,FALSE)</f>
        <v>1.3726988247862192E-2</v>
      </c>
      <c r="M1835" s="37">
        <f>VLOOKUP(D1835,DATA!A:F,6,FALSE)</f>
        <v>1285.5</v>
      </c>
      <c r="N1835" s="36">
        <f t="shared" si="141"/>
        <v>0.63971067807530169</v>
      </c>
      <c r="O1835" s="36">
        <f t="shared" si="142"/>
        <v>0.63979051792833319</v>
      </c>
      <c r="P1835" s="36">
        <f t="shared" si="143"/>
        <v>7.9839853031504759E-5</v>
      </c>
      <c r="Q1835" s="36">
        <f t="shared" si="144"/>
        <v>0</v>
      </c>
    </row>
    <row r="1836" spans="1:17" x14ac:dyDescent="0.3">
      <c r="A1836" s="29">
        <v>2363201</v>
      </c>
      <c r="B1836" s="1">
        <v>137</v>
      </c>
      <c r="C1836" s="1" t="s">
        <v>30</v>
      </c>
      <c r="D1836" s="1" t="s">
        <v>41</v>
      </c>
      <c r="E1836" s="1" t="s">
        <v>42</v>
      </c>
      <c r="F1836" s="47">
        <v>1071</v>
      </c>
      <c r="G1836" s="34">
        <v>914.62</v>
      </c>
      <c r="H1836" s="1" t="s">
        <v>216</v>
      </c>
      <c r="I1836" s="34">
        <v>9.0895999999999998E-3</v>
      </c>
      <c r="J1836" s="34">
        <v>65.61336</v>
      </c>
      <c r="K1836" s="35" t="str">
        <f t="shared" si="140"/>
        <v>Strabrechtse Heide &amp; Beuven_H4010A</v>
      </c>
      <c r="L1836" s="36">
        <f>VLOOKUP(D1836,DATA!A:F,5,FALSE)</f>
        <v>1.3726988247862192E-2</v>
      </c>
      <c r="M1836" s="37">
        <f>VLOOKUP(D1836,DATA!A:F,6,FALSE)</f>
        <v>1285.5</v>
      </c>
      <c r="N1836" s="36">
        <f t="shared" si="141"/>
        <v>0.61138534769287667</v>
      </c>
      <c r="O1836" s="36">
        <f t="shared" si="142"/>
        <v>0.61146117025582192</v>
      </c>
      <c r="P1836" s="36">
        <f t="shared" si="143"/>
        <v>7.5822562945249139E-5</v>
      </c>
      <c r="Q1836" s="36">
        <f t="shared" si="144"/>
        <v>0</v>
      </c>
    </row>
    <row r="1837" spans="1:17" x14ac:dyDescent="0.3">
      <c r="A1837" s="29">
        <v>2363201</v>
      </c>
      <c r="B1837" s="1">
        <v>137</v>
      </c>
      <c r="C1837" s="1" t="s">
        <v>30</v>
      </c>
      <c r="D1837" s="1" t="s">
        <v>43</v>
      </c>
      <c r="E1837" s="1" t="s">
        <v>44</v>
      </c>
      <c r="F1837" s="47">
        <v>1071</v>
      </c>
      <c r="G1837" s="34">
        <v>914.62</v>
      </c>
      <c r="H1837" s="1" t="s">
        <v>216</v>
      </c>
      <c r="I1837" s="34">
        <v>9.0895999999999998E-3</v>
      </c>
      <c r="J1837" s="34">
        <v>3926.6179999999999</v>
      </c>
      <c r="K1837" s="35" t="str">
        <f t="shared" si="140"/>
        <v>Strabrechtse Heide &amp; Beuven_H7150</v>
      </c>
      <c r="L1837" s="36">
        <f>VLOOKUP(D1837,DATA!A:F,5,FALSE)</f>
        <v>1.3726988247862192E-2</v>
      </c>
      <c r="M1837" s="37">
        <f>VLOOKUP(D1837,DATA!A:F,6,FALSE)</f>
        <v>1285.5</v>
      </c>
      <c r="N1837" s="36">
        <f t="shared" si="141"/>
        <v>0.61138534769287667</v>
      </c>
      <c r="O1837" s="36">
        <f t="shared" si="142"/>
        <v>0.61146117025582192</v>
      </c>
      <c r="P1837" s="36">
        <f t="shared" si="143"/>
        <v>7.5822562945249139E-5</v>
      </c>
      <c r="Q1837" s="36">
        <f t="shared" si="144"/>
        <v>0</v>
      </c>
    </row>
    <row r="1838" spans="1:17" x14ac:dyDescent="0.3">
      <c r="A1838" s="29">
        <v>2363202</v>
      </c>
      <c r="B1838" s="1">
        <v>137</v>
      </c>
      <c r="C1838" s="1" t="s">
        <v>30</v>
      </c>
      <c r="D1838" s="1" t="s">
        <v>41</v>
      </c>
      <c r="E1838" s="1" t="s">
        <v>42</v>
      </c>
      <c r="F1838" s="47">
        <v>1071</v>
      </c>
      <c r="G1838" s="34">
        <v>920.61</v>
      </c>
      <c r="H1838" s="1" t="s">
        <v>216</v>
      </c>
      <c r="I1838" s="34">
        <v>9.0635000000000004E-3</v>
      </c>
      <c r="J1838" s="34">
        <v>893.34339999999997</v>
      </c>
      <c r="K1838" s="35" t="str">
        <f t="shared" si="140"/>
        <v>Strabrechtse Heide &amp; Beuven_H4010A</v>
      </c>
      <c r="L1838" s="36">
        <f>VLOOKUP(D1838,DATA!A:F,5,FALSE)</f>
        <v>1.3726988247862192E-2</v>
      </c>
      <c r="M1838" s="37">
        <f>VLOOKUP(D1838,DATA!A:F,6,FALSE)</f>
        <v>1285.5</v>
      </c>
      <c r="N1838" s="36">
        <f t="shared" si="141"/>
        <v>0.66343327626496418</v>
      </c>
      <c r="O1838" s="36">
        <f t="shared" si="142"/>
        <v>0.66351527445302572</v>
      </c>
      <c r="P1838" s="36">
        <f t="shared" si="143"/>
        <v>8.1998188061538357E-5</v>
      </c>
      <c r="Q1838" s="36">
        <f t="shared" si="144"/>
        <v>0</v>
      </c>
    </row>
    <row r="1839" spans="1:17" x14ac:dyDescent="0.3">
      <c r="A1839" s="29">
        <v>2363202</v>
      </c>
      <c r="B1839" s="1">
        <v>137</v>
      </c>
      <c r="C1839" s="1" t="s">
        <v>30</v>
      </c>
      <c r="D1839" s="1" t="s">
        <v>43</v>
      </c>
      <c r="E1839" s="1" t="s">
        <v>44</v>
      </c>
      <c r="F1839" s="47">
        <v>1071</v>
      </c>
      <c r="G1839" s="34">
        <v>920.61</v>
      </c>
      <c r="H1839" s="1" t="s">
        <v>216</v>
      </c>
      <c r="I1839" s="34">
        <v>9.0635000000000004E-3</v>
      </c>
      <c r="J1839" s="34">
        <v>3679.3274000000001</v>
      </c>
      <c r="K1839" s="35" t="str">
        <f t="shared" si="140"/>
        <v>Strabrechtse Heide &amp; Beuven_H7150</v>
      </c>
      <c r="L1839" s="36">
        <f>VLOOKUP(D1839,DATA!A:F,5,FALSE)</f>
        <v>1.3726988247862192E-2</v>
      </c>
      <c r="M1839" s="37">
        <f>VLOOKUP(D1839,DATA!A:F,6,FALSE)</f>
        <v>1285.5</v>
      </c>
      <c r="N1839" s="36">
        <f t="shared" si="141"/>
        <v>0.66343327626496418</v>
      </c>
      <c r="O1839" s="36">
        <f t="shared" si="142"/>
        <v>0.66351527445302572</v>
      </c>
      <c r="P1839" s="36">
        <f t="shared" si="143"/>
        <v>8.1998188061538357E-5</v>
      </c>
      <c r="Q1839" s="36">
        <f t="shared" si="144"/>
        <v>0</v>
      </c>
    </row>
    <row r="1840" spans="1:17" x14ac:dyDescent="0.3">
      <c r="A1840" s="29">
        <v>2363203</v>
      </c>
      <c r="B1840" s="1">
        <v>137</v>
      </c>
      <c r="C1840" s="1" t="s">
        <v>30</v>
      </c>
      <c r="D1840" s="1" t="s">
        <v>41</v>
      </c>
      <c r="E1840" s="1" t="s">
        <v>42</v>
      </c>
      <c r="F1840" s="47">
        <v>1071</v>
      </c>
      <c r="G1840" s="34">
        <v>917.97</v>
      </c>
      <c r="H1840" s="1" t="s">
        <v>216</v>
      </c>
      <c r="I1840" s="34">
        <v>8.9665999999999999E-3</v>
      </c>
      <c r="J1840" s="34">
        <v>5.6687940000000001</v>
      </c>
      <c r="K1840" s="35" t="str">
        <f t="shared" si="140"/>
        <v>Strabrechtse Heide &amp; Beuven_H4010A</v>
      </c>
      <c r="L1840" s="36">
        <f>VLOOKUP(D1840,DATA!A:F,5,FALSE)</f>
        <v>1.3726988247862192E-2</v>
      </c>
      <c r="M1840" s="37">
        <f>VLOOKUP(D1840,DATA!A:F,6,FALSE)</f>
        <v>1285.5</v>
      </c>
      <c r="N1840" s="36">
        <f t="shared" si="141"/>
        <v>0.63997248507042492</v>
      </c>
      <c r="O1840" s="36">
        <f t="shared" si="142"/>
        <v>0.64005075635279984</v>
      </c>
      <c r="P1840" s="36">
        <f t="shared" si="143"/>
        <v>7.8271282374919871E-5</v>
      </c>
      <c r="Q1840" s="36">
        <f t="shared" si="144"/>
        <v>0</v>
      </c>
    </row>
    <row r="1841" spans="1:17" x14ac:dyDescent="0.3">
      <c r="A1841" s="29">
        <v>2363203</v>
      </c>
      <c r="B1841" s="1">
        <v>137</v>
      </c>
      <c r="C1841" s="1" t="s">
        <v>30</v>
      </c>
      <c r="D1841" s="1" t="s">
        <v>43</v>
      </c>
      <c r="E1841" s="1" t="s">
        <v>44</v>
      </c>
      <c r="F1841" s="47">
        <v>1071</v>
      </c>
      <c r="G1841" s="34">
        <v>917.97</v>
      </c>
      <c r="H1841" s="1" t="s">
        <v>216</v>
      </c>
      <c r="I1841" s="34">
        <v>8.9665999999999999E-3</v>
      </c>
      <c r="J1841" s="34">
        <v>56.910366000000003</v>
      </c>
      <c r="K1841" s="35" t="str">
        <f t="shared" si="140"/>
        <v>Strabrechtse Heide &amp; Beuven_H7150</v>
      </c>
      <c r="L1841" s="36">
        <f>VLOOKUP(D1841,DATA!A:F,5,FALSE)</f>
        <v>1.3726988247862192E-2</v>
      </c>
      <c r="M1841" s="37">
        <f>VLOOKUP(D1841,DATA!A:F,6,FALSE)</f>
        <v>1285.5</v>
      </c>
      <c r="N1841" s="36">
        <f t="shared" si="141"/>
        <v>0.63997248507042492</v>
      </c>
      <c r="O1841" s="36">
        <f t="shared" si="142"/>
        <v>0.64005075635279984</v>
      </c>
      <c r="P1841" s="36">
        <f t="shared" si="143"/>
        <v>7.8271282374919871E-5</v>
      </c>
      <c r="Q1841" s="36">
        <f t="shared" si="144"/>
        <v>0</v>
      </c>
    </row>
    <row r="1842" spans="1:17" x14ac:dyDescent="0.3">
      <c r="A1842" s="29">
        <v>2363204</v>
      </c>
      <c r="B1842" s="1">
        <v>137</v>
      </c>
      <c r="C1842" s="1" t="s">
        <v>30</v>
      </c>
      <c r="D1842" s="1" t="s">
        <v>41</v>
      </c>
      <c r="E1842" s="1" t="s">
        <v>42</v>
      </c>
      <c r="F1842" s="47">
        <v>1071</v>
      </c>
      <c r="G1842" s="34">
        <v>921.85</v>
      </c>
      <c r="H1842" s="1" t="s">
        <v>216</v>
      </c>
      <c r="I1842" s="34">
        <v>8.9432999999999995E-3</v>
      </c>
      <c r="J1842" s="34">
        <v>1.7564137E-2</v>
      </c>
      <c r="K1842" s="35" t="str">
        <f t="shared" si="140"/>
        <v>Strabrechtse Heide &amp; Beuven_H4010A</v>
      </c>
      <c r="L1842" s="36">
        <f>VLOOKUP(D1842,DATA!A:F,5,FALSE)</f>
        <v>1.3726988247862192E-2</v>
      </c>
      <c r="M1842" s="37">
        <f>VLOOKUP(D1842,DATA!A:F,6,FALSE)</f>
        <v>1285.5</v>
      </c>
      <c r="N1842" s="36">
        <f t="shared" si="141"/>
        <v>0.67474569026824449</v>
      </c>
      <c r="O1842" s="36">
        <f t="shared" si="142"/>
        <v>0.67482797119310145</v>
      </c>
      <c r="P1842" s="36">
        <f t="shared" si="143"/>
        <v>8.2280924856958926E-5</v>
      </c>
      <c r="Q1842" s="36">
        <f t="shared" si="144"/>
        <v>0</v>
      </c>
    </row>
    <row r="1843" spans="1:17" x14ac:dyDescent="0.3">
      <c r="A1843" s="29">
        <v>2363204</v>
      </c>
      <c r="B1843" s="1">
        <v>137</v>
      </c>
      <c r="C1843" s="1" t="s">
        <v>30</v>
      </c>
      <c r="D1843" s="1" t="s">
        <v>43</v>
      </c>
      <c r="E1843" s="1" t="s">
        <v>44</v>
      </c>
      <c r="F1843" s="47">
        <v>1071</v>
      </c>
      <c r="G1843" s="34">
        <v>921.85</v>
      </c>
      <c r="H1843" s="1" t="s">
        <v>216</v>
      </c>
      <c r="I1843" s="34">
        <v>8.9432999999999995E-3</v>
      </c>
      <c r="J1843" s="34">
        <v>839.29039999999998</v>
      </c>
      <c r="K1843" s="35" t="str">
        <f t="shared" si="140"/>
        <v>Strabrechtse Heide &amp; Beuven_H7150</v>
      </c>
      <c r="L1843" s="36">
        <f>VLOOKUP(D1843,DATA!A:F,5,FALSE)</f>
        <v>1.3726988247862192E-2</v>
      </c>
      <c r="M1843" s="37">
        <f>VLOOKUP(D1843,DATA!A:F,6,FALSE)</f>
        <v>1285.5</v>
      </c>
      <c r="N1843" s="36">
        <f t="shared" si="141"/>
        <v>0.67474569026824449</v>
      </c>
      <c r="O1843" s="36">
        <f t="shared" si="142"/>
        <v>0.67482797119310145</v>
      </c>
      <c r="P1843" s="36">
        <f t="shared" si="143"/>
        <v>8.2280924856958926E-5</v>
      </c>
      <c r="Q1843" s="36">
        <f t="shared" si="144"/>
        <v>0</v>
      </c>
    </row>
    <row r="1844" spans="1:17" x14ac:dyDescent="0.3">
      <c r="A1844" s="29">
        <v>2363212</v>
      </c>
      <c r="B1844" s="1">
        <v>137</v>
      </c>
      <c r="C1844" s="1" t="s">
        <v>30</v>
      </c>
      <c r="D1844" s="1" t="s">
        <v>41</v>
      </c>
      <c r="E1844" s="1" t="s">
        <v>42</v>
      </c>
      <c r="F1844" s="47">
        <v>1071</v>
      </c>
      <c r="G1844" s="34">
        <v>909.74</v>
      </c>
      <c r="H1844" s="1" t="s">
        <v>216</v>
      </c>
      <c r="I1844" s="34">
        <v>7.9135999999999998E-3</v>
      </c>
      <c r="J1844" s="34">
        <v>6.7292657</v>
      </c>
      <c r="K1844" s="35" t="str">
        <f t="shared" si="140"/>
        <v>Strabrechtse Heide &amp; Beuven_H4010A</v>
      </c>
      <c r="L1844" s="36">
        <f>VLOOKUP(D1844,DATA!A:F,5,FALSE)</f>
        <v>1.3726988247862192E-2</v>
      </c>
      <c r="M1844" s="37">
        <f>VLOOKUP(D1844,DATA!A:F,6,FALSE)</f>
        <v>1285.5</v>
      </c>
      <c r="N1844" s="36">
        <f t="shared" si="141"/>
        <v>0.57199826408605259</v>
      </c>
      <c r="O1844" s="36">
        <f t="shared" si="142"/>
        <v>0.57206004809683075</v>
      </c>
      <c r="P1844" s="36">
        <f t="shared" si="143"/>
        <v>6.178401077816531E-5</v>
      </c>
      <c r="Q1844" s="36">
        <f t="shared" si="144"/>
        <v>0</v>
      </c>
    </row>
    <row r="1845" spans="1:17" x14ac:dyDescent="0.3">
      <c r="A1845" s="29">
        <v>2364717</v>
      </c>
      <c r="B1845" s="1">
        <v>137</v>
      </c>
      <c r="C1845" s="1" t="s">
        <v>30</v>
      </c>
      <c r="D1845" s="1" t="s">
        <v>22</v>
      </c>
      <c r="E1845" s="1" t="s">
        <v>23</v>
      </c>
      <c r="F1845" s="47">
        <v>1857</v>
      </c>
      <c r="G1845" s="34">
        <v>1459.54</v>
      </c>
      <c r="H1845" s="1" t="s">
        <v>216</v>
      </c>
      <c r="I1845" s="34">
        <v>1.37924E-2</v>
      </c>
      <c r="J1845" s="34">
        <v>4023.2510000000002</v>
      </c>
      <c r="K1845" s="35" t="str">
        <f t="shared" si="140"/>
        <v>Strabrechtse Heide &amp; Beuven_H91E0C</v>
      </c>
      <c r="L1845" s="36">
        <f>VLOOKUP(D1845,DATA!A:F,5,FALSE)</f>
        <v>6.9280917156857415E-3</v>
      </c>
      <c r="M1845" s="37">
        <f>VLOOKUP(D1845,DATA!A:F,6,FALSE)</f>
        <v>2282</v>
      </c>
      <c r="N1845" s="36">
        <f t="shared" si="141"/>
        <v>0.33412004939322604</v>
      </c>
      <c r="O1845" s="36">
        <f t="shared" si="142"/>
        <v>0.33415187107480054</v>
      </c>
      <c r="P1845" s="36">
        <f t="shared" si="143"/>
        <v>3.1821681574506488E-5</v>
      </c>
      <c r="Q1845" s="36">
        <f t="shared" si="144"/>
        <v>0</v>
      </c>
    </row>
    <row r="1846" spans="1:17" x14ac:dyDescent="0.3">
      <c r="A1846" s="29">
        <v>2364722</v>
      </c>
      <c r="B1846" s="1">
        <v>137</v>
      </c>
      <c r="C1846" s="1" t="s">
        <v>30</v>
      </c>
      <c r="D1846" s="1" t="s">
        <v>31</v>
      </c>
      <c r="E1846" s="1" t="s">
        <v>32</v>
      </c>
      <c r="F1846" s="47">
        <v>1786</v>
      </c>
      <c r="G1846" s="34">
        <v>1400</v>
      </c>
      <c r="H1846" s="1" t="s">
        <v>216</v>
      </c>
      <c r="I1846" s="34">
        <v>1.23684E-2</v>
      </c>
      <c r="J1846" s="34">
        <v>154.30930000000001</v>
      </c>
      <c r="K1846" s="35" t="str">
        <f t="shared" si="140"/>
        <v>Strabrechtse Heide &amp; Beuven_Lg03</v>
      </c>
      <c r="L1846" s="36">
        <f>VLOOKUP(D1846,DATA!A:F,5,FALSE)</f>
        <v>6.9280917156857415E-3</v>
      </c>
      <c r="M1846" s="37">
        <f>VLOOKUP(D1846,DATA!A:F,6,FALSE)</f>
        <v>2211</v>
      </c>
      <c r="N1846" s="36">
        <f t="shared" si="141"/>
        <v>0.36162950969211394</v>
      </c>
      <c r="O1846" s="36">
        <f t="shared" si="142"/>
        <v>0.36166038676351819</v>
      </c>
      <c r="P1846" s="36">
        <f t="shared" si="143"/>
        <v>3.0877071404256107E-5</v>
      </c>
      <c r="Q1846" s="36">
        <f t="shared" si="144"/>
        <v>0</v>
      </c>
    </row>
    <row r="1847" spans="1:17" x14ac:dyDescent="0.3">
      <c r="A1847" s="29">
        <v>2364728</v>
      </c>
      <c r="B1847" s="1">
        <v>137</v>
      </c>
      <c r="C1847" s="1" t="s">
        <v>30</v>
      </c>
      <c r="D1847" s="1" t="s">
        <v>41</v>
      </c>
      <c r="E1847" s="1" t="s">
        <v>42</v>
      </c>
      <c r="F1847" s="47">
        <v>1071</v>
      </c>
      <c r="G1847" s="34">
        <v>895.43</v>
      </c>
      <c r="H1847" s="1" t="s">
        <v>216</v>
      </c>
      <c r="I1847" s="34">
        <v>8.8252999999999995E-3</v>
      </c>
      <c r="J1847" s="34">
        <v>1831.2515000000001</v>
      </c>
      <c r="K1847" s="35" t="str">
        <f t="shared" si="140"/>
        <v>Strabrechtse Heide &amp; Beuven_H4010A</v>
      </c>
      <c r="L1847" s="36">
        <f>VLOOKUP(D1847,DATA!A:F,5,FALSE)</f>
        <v>1.3726988247862192E-2</v>
      </c>
      <c r="M1847" s="37">
        <f>VLOOKUP(D1847,DATA!A:F,6,FALSE)</f>
        <v>1285.5</v>
      </c>
      <c r="N1847" s="36">
        <f t="shared" si="141"/>
        <v>0.47046586163850529</v>
      </c>
      <c r="O1847" s="36">
        <f t="shared" si="142"/>
        <v>0.47052259139047287</v>
      </c>
      <c r="P1847" s="36">
        <f t="shared" si="143"/>
        <v>5.6729751967576902E-5</v>
      </c>
      <c r="Q1847" s="36">
        <f t="shared" si="144"/>
        <v>0</v>
      </c>
    </row>
    <row r="1848" spans="1:17" x14ac:dyDescent="0.3">
      <c r="A1848" s="29">
        <v>2364728</v>
      </c>
      <c r="B1848" s="1">
        <v>137</v>
      </c>
      <c r="C1848" s="1" t="s">
        <v>30</v>
      </c>
      <c r="D1848" s="1" t="s">
        <v>43</v>
      </c>
      <c r="E1848" s="1" t="s">
        <v>44</v>
      </c>
      <c r="F1848" s="47">
        <v>1071</v>
      </c>
      <c r="G1848" s="34">
        <v>895.43</v>
      </c>
      <c r="H1848" s="1" t="s">
        <v>216</v>
      </c>
      <c r="I1848" s="34">
        <v>8.8252999999999995E-3</v>
      </c>
      <c r="J1848" s="34">
        <v>565.75080000000003</v>
      </c>
      <c r="K1848" s="35" t="str">
        <f t="shared" si="140"/>
        <v>Strabrechtse Heide &amp; Beuven_H7150</v>
      </c>
      <c r="L1848" s="36">
        <f>VLOOKUP(D1848,DATA!A:F,5,FALSE)</f>
        <v>1.3726988247862192E-2</v>
      </c>
      <c r="M1848" s="37">
        <f>VLOOKUP(D1848,DATA!A:F,6,FALSE)</f>
        <v>1285.5</v>
      </c>
      <c r="N1848" s="36">
        <f t="shared" si="141"/>
        <v>0.47046586163850529</v>
      </c>
      <c r="O1848" s="36">
        <f t="shared" si="142"/>
        <v>0.47052259139047287</v>
      </c>
      <c r="P1848" s="36">
        <f t="shared" si="143"/>
        <v>5.6729751967576902E-5</v>
      </c>
      <c r="Q1848" s="36">
        <f t="shared" si="144"/>
        <v>0</v>
      </c>
    </row>
    <row r="1849" spans="1:17" x14ac:dyDescent="0.3">
      <c r="A1849" s="29">
        <v>2364729</v>
      </c>
      <c r="B1849" s="1">
        <v>137</v>
      </c>
      <c r="C1849" s="1" t="s">
        <v>30</v>
      </c>
      <c r="D1849" s="1" t="s">
        <v>41</v>
      </c>
      <c r="E1849" s="1" t="s">
        <v>42</v>
      </c>
      <c r="F1849" s="47">
        <v>1071</v>
      </c>
      <c r="G1849" s="34">
        <v>922.16</v>
      </c>
      <c r="H1849" s="1" t="s">
        <v>216</v>
      </c>
      <c r="I1849" s="34">
        <v>9.1783000000000003E-3</v>
      </c>
      <c r="J1849" s="34">
        <v>3992.1772000000001</v>
      </c>
      <c r="K1849" s="35" t="str">
        <f t="shared" si="140"/>
        <v>Strabrechtse Heide &amp; Beuven_H4010A</v>
      </c>
      <c r="L1849" s="36">
        <f>VLOOKUP(D1849,DATA!A:F,5,FALSE)</f>
        <v>1.3726988247862192E-2</v>
      </c>
      <c r="M1849" s="37">
        <f>VLOOKUP(D1849,DATA!A:F,6,FALSE)</f>
        <v>1285.5</v>
      </c>
      <c r="N1849" s="36">
        <f t="shared" si="141"/>
        <v>0.67760360082846327</v>
      </c>
      <c r="O1849" s="36">
        <f t="shared" si="142"/>
        <v>0.67768839917679546</v>
      </c>
      <c r="P1849" s="36">
        <f t="shared" si="143"/>
        <v>8.4798348332193463E-5</v>
      </c>
      <c r="Q1849" s="36">
        <f t="shared" si="144"/>
        <v>0</v>
      </c>
    </row>
    <row r="1850" spans="1:17" x14ac:dyDescent="0.3">
      <c r="A1850" s="29">
        <v>2364729</v>
      </c>
      <c r="B1850" s="1">
        <v>137</v>
      </c>
      <c r="C1850" s="1" t="s">
        <v>30</v>
      </c>
      <c r="D1850" s="1" t="s">
        <v>43</v>
      </c>
      <c r="E1850" s="1" t="s">
        <v>44</v>
      </c>
      <c r="F1850" s="47">
        <v>1071</v>
      </c>
      <c r="G1850" s="34">
        <v>922.16</v>
      </c>
      <c r="H1850" s="1" t="s">
        <v>216</v>
      </c>
      <c r="I1850" s="34">
        <v>9.1783000000000003E-3</v>
      </c>
      <c r="J1850" s="34">
        <v>128.56950708048299</v>
      </c>
      <c r="K1850" s="35" t="str">
        <f t="shared" si="140"/>
        <v>Strabrechtse Heide &amp; Beuven_H7150</v>
      </c>
      <c r="L1850" s="36">
        <f>VLOOKUP(D1850,DATA!A:F,5,FALSE)</f>
        <v>1.3726988247862192E-2</v>
      </c>
      <c r="M1850" s="37">
        <f>VLOOKUP(D1850,DATA!A:F,6,FALSE)</f>
        <v>1285.5</v>
      </c>
      <c r="N1850" s="36">
        <f t="shared" si="141"/>
        <v>0.67760360082846327</v>
      </c>
      <c r="O1850" s="36">
        <f t="shared" si="142"/>
        <v>0.67768839917679546</v>
      </c>
      <c r="P1850" s="36">
        <f t="shared" si="143"/>
        <v>8.4798348332193463E-5</v>
      </c>
      <c r="Q1850" s="36">
        <f t="shared" si="144"/>
        <v>0</v>
      </c>
    </row>
    <row r="1851" spans="1:17" x14ac:dyDescent="0.3">
      <c r="A1851" s="29">
        <v>2364730</v>
      </c>
      <c r="B1851" s="1">
        <v>137</v>
      </c>
      <c r="C1851" s="1" t="s">
        <v>30</v>
      </c>
      <c r="D1851" s="1" t="s">
        <v>41</v>
      </c>
      <c r="E1851" s="1" t="s">
        <v>42</v>
      </c>
      <c r="F1851" s="47">
        <v>1071</v>
      </c>
      <c r="G1851" s="34">
        <v>915.64</v>
      </c>
      <c r="H1851" s="1" t="s">
        <v>216</v>
      </c>
      <c r="I1851" s="34">
        <v>9.1716999999999996E-3</v>
      </c>
      <c r="J1851" s="34">
        <v>5647.5527000000002</v>
      </c>
      <c r="K1851" s="35" t="str">
        <f t="shared" si="140"/>
        <v>Strabrechtse Heide &amp; Beuven_H4010A</v>
      </c>
      <c r="L1851" s="36">
        <f>VLOOKUP(D1851,DATA!A:F,5,FALSE)</f>
        <v>1.3726988247862192E-2</v>
      </c>
      <c r="M1851" s="37">
        <f>VLOOKUP(D1851,DATA!A:F,6,FALSE)</f>
        <v>1285.5</v>
      </c>
      <c r="N1851" s="36">
        <f t="shared" si="141"/>
        <v>0.61995244304950714</v>
      </c>
      <c r="O1851" s="36">
        <f t="shared" si="142"/>
        <v>0.62003001588721962</v>
      </c>
      <c r="P1851" s="36">
        <f t="shared" si="143"/>
        <v>7.7572837712480691E-5</v>
      </c>
      <c r="Q1851" s="36">
        <f t="shared" si="144"/>
        <v>0</v>
      </c>
    </row>
    <row r="1852" spans="1:17" x14ac:dyDescent="0.3">
      <c r="A1852" s="29">
        <v>2364731</v>
      </c>
      <c r="B1852" s="1">
        <v>137</v>
      </c>
      <c r="C1852" s="1" t="s">
        <v>30</v>
      </c>
      <c r="D1852" s="1" t="s">
        <v>41</v>
      </c>
      <c r="E1852" s="1" t="s">
        <v>42</v>
      </c>
      <c r="F1852" s="47">
        <v>1071</v>
      </c>
      <c r="G1852" s="34">
        <v>919.29</v>
      </c>
      <c r="H1852" s="1" t="s">
        <v>216</v>
      </c>
      <c r="I1852" s="34">
        <v>9.1065999999999994E-3</v>
      </c>
      <c r="J1852" s="34">
        <v>556.74689999999998</v>
      </c>
      <c r="K1852" s="35" t="str">
        <f t="shared" si="140"/>
        <v>Strabrechtse Heide &amp; Beuven_H4010A</v>
      </c>
      <c r="L1852" s="36">
        <f>VLOOKUP(D1852,DATA!A:F,5,FALSE)</f>
        <v>1.3726988247862192E-2</v>
      </c>
      <c r="M1852" s="37">
        <f>VLOOKUP(D1852,DATA!A:F,6,FALSE)</f>
        <v>1285.5</v>
      </c>
      <c r="N1852" s="36">
        <f t="shared" si="141"/>
        <v>0.65159799332965063</v>
      </c>
      <c r="O1852" s="36">
        <f t="shared" si="142"/>
        <v>0.65167892135398597</v>
      </c>
      <c r="P1852" s="36">
        <f t="shared" si="143"/>
        <v>8.0928024335347182E-5</v>
      </c>
      <c r="Q1852" s="36">
        <f t="shared" si="144"/>
        <v>0</v>
      </c>
    </row>
    <row r="1853" spans="1:17" x14ac:dyDescent="0.3">
      <c r="A1853" s="29">
        <v>2364731</v>
      </c>
      <c r="B1853" s="1">
        <v>137</v>
      </c>
      <c r="C1853" s="1" t="s">
        <v>30</v>
      </c>
      <c r="D1853" s="1" t="s">
        <v>43</v>
      </c>
      <c r="E1853" s="1" t="s">
        <v>44</v>
      </c>
      <c r="F1853" s="47">
        <v>1071</v>
      </c>
      <c r="G1853" s="34">
        <v>919.29</v>
      </c>
      <c r="H1853" s="1" t="s">
        <v>216</v>
      </c>
      <c r="I1853" s="34">
        <v>9.1065999999999994E-3</v>
      </c>
      <c r="J1853" s="34">
        <v>1844.3005000000001</v>
      </c>
      <c r="K1853" s="35" t="str">
        <f t="shared" si="140"/>
        <v>Strabrechtse Heide &amp; Beuven_H7150</v>
      </c>
      <c r="L1853" s="36">
        <f>VLOOKUP(D1853,DATA!A:F,5,FALSE)</f>
        <v>1.3726988247862192E-2</v>
      </c>
      <c r="M1853" s="37">
        <f>VLOOKUP(D1853,DATA!A:F,6,FALSE)</f>
        <v>1285.5</v>
      </c>
      <c r="N1853" s="36">
        <f t="shared" si="141"/>
        <v>0.65159799332965063</v>
      </c>
      <c r="O1853" s="36">
        <f t="shared" si="142"/>
        <v>0.65167892135398597</v>
      </c>
      <c r="P1853" s="36">
        <f t="shared" si="143"/>
        <v>8.0928024335347182E-5</v>
      </c>
      <c r="Q1853" s="36">
        <f t="shared" si="144"/>
        <v>0</v>
      </c>
    </row>
    <row r="1854" spans="1:17" x14ac:dyDescent="0.3">
      <c r="A1854" s="29">
        <v>2364732</v>
      </c>
      <c r="B1854" s="1">
        <v>137</v>
      </c>
      <c r="C1854" s="1" t="s">
        <v>30</v>
      </c>
      <c r="D1854" s="1" t="s">
        <v>41</v>
      </c>
      <c r="E1854" s="1" t="s">
        <v>42</v>
      </c>
      <c r="F1854" s="47">
        <v>1071</v>
      </c>
      <c r="G1854" s="34">
        <v>918.28</v>
      </c>
      <c r="H1854" s="1" t="s">
        <v>216</v>
      </c>
      <c r="I1854" s="34">
        <v>9.0416999999999997E-3</v>
      </c>
      <c r="J1854" s="34">
        <v>3229.9834000000001</v>
      </c>
      <c r="K1854" s="35" t="str">
        <f t="shared" si="140"/>
        <v>Strabrechtse Heide &amp; Beuven_H4010A</v>
      </c>
      <c r="L1854" s="36">
        <f>VLOOKUP(D1854,DATA!A:F,5,FALSE)</f>
        <v>1.3726988247862192E-2</v>
      </c>
      <c r="M1854" s="37">
        <f>VLOOKUP(D1854,DATA!A:F,6,FALSE)</f>
        <v>1285.5</v>
      </c>
      <c r="N1854" s="36">
        <f t="shared" si="141"/>
        <v>0.64268406541791434</v>
      </c>
      <c r="O1854" s="36">
        <f t="shared" si="142"/>
        <v>0.642763324555647</v>
      </c>
      <c r="P1854" s="36">
        <f t="shared" si="143"/>
        <v>7.9259137732656804E-5</v>
      </c>
      <c r="Q1854" s="36">
        <f t="shared" si="144"/>
        <v>0</v>
      </c>
    </row>
    <row r="1855" spans="1:17" x14ac:dyDescent="0.3">
      <c r="A1855" s="29">
        <v>2364732</v>
      </c>
      <c r="B1855" s="1">
        <v>137</v>
      </c>
      <c r="C1855" s="1" t="s">
        <v>30</v>
      </c>
      <c r="D1855" s="1" t="s">
        <v>43</v>
      </c>
      <c r="E1855" s="1" t="s">
        <v>44</v>
      </c>
      <c r="F1855" s="47">
        <v>1071</v>
      </c>
      <c r="G1855" s="34">
        <v>918.28</v>
      </c>
      <c r="H1855" s="1" t="s">
        <v>216</v>
      </c>
      <c r="I1855" s="34">
        <v>9.0416999999999997E-3</v>
      </c>
      <c r="J1855" s="34">
        <v>466.78912000000003</v>
      </c>
      <c r="K1855" s="35" t="str">
        <f t="shared" si="140"/>
        <v>Strabrechtse Heide &amp; Beuven_H7150</v>
      </c>
      <c r="L1855" s="36">
        <f>VLOOKUP(D1855,DATA!A:F,5,FALSE)</f>
        <v>1.3726988247862192E-2</v>
      </c>
      <c r="M1855" s="37">
        <f>VLOOKUP(D1855,DATA!A:F,6,FALSE)</f>
        <v>1285.5</v>
      </c>
      <c r="N1855" s="36">
        <f t="shared" si="141"/>
        <v>0.64268406541791434</v>
      </c>
      <c r="O1855" s="36">
        <f t="shared" si="142"/>
        <v>0.642763324555647</v>
      </c>
      <c r="P1855" s="36">
        <f t="shared" si="143"/>
        <v>7.9259137732656804E-5</v>
      </c>
      <c r="Q1855" s="36">
        <f t="shared" si="144"/>
        <v>0</v>
      </c>
    </row>
    <row r="1856" spans="1:17" x14ac:dyDescent="0.3">
      <c r="A1856" s="29">
        <v>2364733</v>
      </c>
      <c r="B1856" s="1">
        <v>137</v>
      </c>
      <c r="C1856" s="1" t="s">
        <v>30</v>
      </c>
      <c r="D1856" s="1" t="s">
        <v>41</v>
      </c>
      <c r="E1856" s="1" t="s">
        <v>42</v>
      </c>
      <c r="F1856" s="47">
        <v>1071</v>
      </c>
      <c r="G1856" s="34">
        <v>919.17</v>
      </c>
      <c r="H1856" s="1" t="s">
        <v>216</v>
      </c>
      <c r="I1856" s="34">
        <v>8.9940000000000003E-3</v>
      </c>
      <c r="J1856" s="34">
        <v>1069.3554999999999</v>
      </c>
      <c r="K1856" s="35" t="str">
        <f t="shared" si="140"/>
        <v>Strabrechtse Heide &amp; Beuven_H4010A</v>
      </c>
      <c r="L1856" s="36">
        <f>VLOOKUP(D1856,DATA!A:F,5,FALSE)</f>
        <v>1.3726988247862192E-2</v>
      </c>
      <c r="M1856" s="37">
        <f>VLOOKUP(D1856,DATA!A:F,6,FALSE)</f>
        <v>1285.5</v>
      </c>
      <c r="N1856" s="36">
        <f t="shared" si="141"/>
        <v>0.650532516167042</v>
      </c>
      <c r="O1856" s="36">
        <f t="shared" si="142"/>
        <v>0.65061231364371552</v>
      </c>
      <c r="P1856" s="36">
        <f t="shared" si="143"/>
        <v>7.9797476673526546E-5</v>
      </c>
      <c r="Q1856" s="36">
        <f t="shared" si="144"/>
        <v>0</v>
      </c>
    </row>
    <row r="1857" spans="1:17" x14ac:dyDescent="0.3">
      <c r="A1857" s="29">
        <v>2364733</v>
      </c>
      <c r="B1857" s="1">
        <v>137</v>
      </c>
      <c r="C1857" s="1" t="s">
        <v>30</v>
      </c>
      <c r="D1857" s="1" t="s">
        <v>43</v>
      </c>
      <c r="E1857" s="1" t="s">
        <v>44</v>
      </c>
      <c r="F1857" s="47">
        <v>1071</v>
      </c>
      <c r="G1857" s="34">
        <v>919.17</v>
      </c>
      <c r="H1857" s="1" t="s">
        <v>216</v>
      </c>
      <c r="I1857" s="34">
        <v>8.9940000000000003E-3</v>
      </c>
      <c r="J1857" s="34">
        <v>6444.3095999999996</v>
      </c>
      <c r="K1857" s="35" t="str">
        <f t="shared" si="140"/>
        <v>Strabrechtse Heide &amp; Beuven_H7150</v>
      </c>
      <c r="L1857" s="36">
        <f>VLOOKUP(D1857,DATA!A:F,5,FALSE)</f>
        <v>1.3726988247862192E-2</v>
      </c>
      <c r="M1857" s="37">
        <f>VLOOKUP(D1857,DATA!A:F,6,FALSE)</f>
        <v>1285.5</v>
      </c>
      <c r="N1857" s="36">
        <f t="shared" si="141"/>
        <v>0.650532516167042</v>
      </c>
      <c r="O1857" s="36">
        <f t="shared" si="142"/>
        <v>0.65061231364371552</v>
      </c>
      <c r="P1857" s="36">
        <f t="shared" si="143"/>
        <v>7.9797476673526546E-5</v>
      </c>
      <c r="Q1857" s="36">
        <f t="shared" si="144"/>
        <v>0</v>
      </c>
    </row>
    <row r="1858" spans="1:17" x14ac:dyDescent="0.3">
      <c r="A1858" s="29">
        <v>2364734</v>
      </c>
      <c r="B1858" s="1">
        <v>137</v>
      </c>
      <c r="C1858" s="1" t="s">
        <v>30</v>
      </c>
      <c r="D1858" s="1" t="s">
        <v>41</v>
      </c>
      <c r="E1858" s="1" t="s">
        <v>42</v>
      </c>
      <c r="F1858" s="47">
        <v>1071</v>
      </c>
      <c r="G1858" s="34">
        <v>927</v>
      </c>
      <c r="H1858" s="1" t="s">
        <v>216</v>
      </c>
      <c r="I1858" s="34">
        <v>8.9712999999999998E-3</v>
      </c>
      <c r="J1858" s="34">
        <v>551.1884</v>
      </c>
      <c r="K1858" s="35" t="str">
        <f t="shared" si="140"/>
        <v>Strabrechtse Heide &amp; Beuven_H4010A</v>
      </c>
      <c r="L1858" s="36">
        <f>VLOOKUP(D1858,DATA!A:F,5,FALSE)</f>
        <v>1.3726988247862192E-2</v>
      </c>
      <c r="M1858" s="37">
        <f>VLOOKUP(D1858,DATA!A:F,6,FALSE)</f>
        <v>1285.5</v>
      </c>
      <c r="N1858" s="36">
        <f t="shared" si="141"/>
        <v>0.72381490711525376</v>
      </c>
      <c r="O1858" s="36">
        <f t="shared" si="142"/>
        <v>0.72390340432939693</v>
      </c>
      <c r="P1858" s="36">
        <f t="shared" si="143"/>
        <v>8.8497214143168357E-5</v>
      </c>
      <c r="Q1858" s="36">
        <f t="shared" si="144"/>
        <v>0</v>
      </c>
    </row>
    <row r="1859" spans="1:17" x14ac:dyDescent="0.3">
      <c r="A1859" s="29">
        <v>2364734</v>
      </c>
      <c r="B1859" s="1">
        <v>137</v>
      </c>
      <c r="C1859" s="1" t="s">
        <v>30</v>
      </c>
      <c r="D1859" s="1" t="s">
        <v>43</v>
      </c>
      <c r="E1859" s="1" t="s">
        <v>44</v>
      </c>
      <c r="F1859" s="47">
        <v>1071</v>
      </c>
      <c r="G1859" s="34">
        <v>927</v>
      </c>
      <c r="H1859" s="1" t="s">
        <v>216</v>
      </c>
      <c r="I1859" s="34">
        <v>8.9712999999999998E-3</v>
      </c>
      <c r="J1859" s="34">
        <v>42.365850000000002</v>
      </c>
      <c r="K1859" s="35" t="str">
        <f t="shared" ref="K1859:K1922" si="145">_xlfn.CONCAT(C1859,"_",D1859)</f>
        <v>Strabrechtse Heide &amp; Beuven_H7150</v>
      </c>
      <c r="L1859" s="36">
        <f>VLOOKUP(D1859,DATA!A:F,5,FALSE)</f>
        <v>1.3726988247862192E-2</v>
      </c>
      <c r="M1859" s="37">
        <f>VLOOKUP(D1859,DATA!A:F,6,FALSE)</f>
        <v>1285.5</v>
      </c>
      <c r="N1859" s="36">
        <f t="shared" ref="N1859:N1922" si="146">100/(1+EXP(-L1859*(G1859-M1859)))</f>
        <v>0.72381490711525376</v>
      </c>
      <c r="O1859" s="36">
        <f t="shared" ref="O1859:O1922" si="147">100/(1+EXP(-L1859*((G1859+I1859)-M1859)))</f>
        <v>0.72390340432939693</v>
      </c>
      <c r="P1859" s="36">
        <f t="shared" ref="P1859:P1922" si="148">O1859-N1859</f>
        <v>8.8497214143168357E-5</v>
      </c>
      <c r="Q1859" s="36">
        <f t="shared" ref="Q1859:Q1922" si="149">IF(AND(H1859&lt;&gt;"below",I1859&gt;=0.005),J1859*P1859/100,0)</f>
        <v>0</v>
      </c>
    </row>
    <row r="1860" spans="1:17" x14ac:dyDescent="0.3">
      <c r="A1860" s="29">
        <v>2364741</v>
      </c>
      <c r="B1860" s="1">
        <v>137</v>
      </c>
      <c r="C1860" s="1" t="s">
        <v>30</v>
      </c>
      <c r="D1860" s="1" t="s">
        <v>41</v>
      </c>
      <c r="E1860" s="1" t="s">
        <v>42</v>
      </c>
      <c r="F1860" s="47">
        <v>1071</v>
      </c>
      <c r="G1860" s="34">
        <v>892.23</v>
      </c>
      <c r="H1860" s="1" t="s">
        <v>216</v>
      </c>
      <c r="I1860" s="34">
        <v>7.7739000000000003E-3</v>
      </c>
      <c r="J1860" s="34">
        <v>379.23971499999999</v>
      </c>
      <c r="K1860" s="35" t="str">
        <f t="shared" si="145"/>
        <v>Strabrechtse Heide &amp; Beuven_H4010A</v>
      </c>
      <c r="L1860" s="36">
        <f>VLOOKUP(D1860,DATA!A:F,5,FALSE)</f>
        <v>1.3726988247862192E-2</v>
      </c>
      <c r="M1860" s="37">
        <f>VLOOKUP(D1860,DATA!A:F,6,FALSE)</f>
        <v>1285.5</v>
      </c>
      <c r="N1860" s="36">
        <f t="shared" si="146"/>
        <v>0.45033837390785686</v>
      </c>
      <c r="O1860" s="36">
        <f t="shared" si="147"/>
        <v>0.45038621663405692</v>
      </c>
      <c r="P1860" s="36">
        <f t="shared" si="148"/>
        <v>4.7842726200064689E-5</v>
      </c>
      <c r="Q1860" s="36">
        <f t="shared" si="149"/>
        <v>0</v>
      </c>
    </row>
    <row r="1861" spans="1:17" x14ac:dyDescent="0.3">
      <c r="A1861" s="29">
        <v>2366245</v>
      </c>
      <c r="B1861" s="1">
        <v>137</v>
      </c>
      <c r="C1861" s="1" t="s">
        <v>30</v>
      </c>
      <c r="D1861" s="1" t="s">
        <v>22</v>
      </c>
      <c r="E1861" s="1" t="s">
        <v>23</v>
      </c>
      <c r="F1861" s="47">
        <v>1857</v>
      </c>
      <c r="G1861" s="34">
        <v>1366.36</v>
      </c>
      <c r="H1861" s="1" t="s">
        <v>216</v>
      </c>
      <c r="I1861" s="34">
        <v>1.2369399999999999E-2</v>
      </c>
      <c r="J1861" s="34">
        <v>2749.7739999999999</v>
      </c>
      <c r="K1861" s="35" t="str">
        <f t="shared" si="145"/>
        <v>Strabrechtse Heide &amp; Beuven_H91E0C</v>
      </c>
      <c r="L1861" s="36">
        <f>VLOOKUP(D1861,DATA!A:F,5,FALSE)</f>
        <v>6.9280917156857415E-3</v>
      </c>
      <c r="M1861" s="37">
        <f>VLOOKUP(D1861,DATA!A:F,6,FALSE)</f>
        <v>2282</v>
      </c>
      <c r="N1861" s="36">
        <f t="shared" si="146"/>
        <v>0.17548107707619506</v>
      </c>
      <c r="O1861" s="36">
        <f t="shared" si="147"/>
        <v>0.17549608941382008</v>
      </c>
      <c r="P1861" s="36">
        <f t="shared" si="148"/>
        <v>1.5012337625019967E-5</v>
      </c>
      <c r="Q1861" s="36">
        <f t="shared" si="149"/>
        <v>0</v>
      </c>
    </row>
    <row r="1862" spans="1:17" x14ac:dyDescent="0.3">
      <c r="A1862" s="29">
        <v>2366245</v>
      </c>
      <c r="B1862" s="1">
        <v>137</v>
      </c>
      <c r="C1862" s="1" t="s">
        <v>30</v>
      </c>
      <c r="D1862" s="1" t="s">
        <v>31</v>
      </c>
      <c r="E1862" s="1" t="s">
        <v>32</v>
      </c>
      <c r="F1862" s="47">
        <v>1786</v>
      </c>
      <c r="G1862" s="34">
        <v>1366.36</v>
      </c>
      <c r="H1862" s="1" t="s">
        <v>216</v>
      </c>
      <c r="I1862" s="34">
        <v>1.2369399999999999E-2</v>
      </c>
      <c r="J1862" s="34">
        <v>66.931849999999997</v>
      </c>
      <c r="K1862" s="35" t="str">
        <f t="shared" si="145"/>
        <v>Strabrechtse Heide &amp; Beuven_Lg03</v>
      </c>
      <c r="L1862" s="36">
        <f>VLOOKUP(D1862,DATA!A:F,5,FALSE)</f>
        <v>6.9280917156857415E-3</v>
      </c>
      <c r="M1862" s="37">
        <f>VLOOKUP(D1862,DATA!A:F,6,FALSE)</f>
        <v>2211</v>
      </c>
      <c r="N1862" s="36">
        <f t="shared" si="146"/>
        <v>0.28666414959304071</v>
      </c>
      <c r="O1862" s="36">
        <f t="shared" si="147"/>
        <v>0.28668864628229745</v>
      </c>
      <c r="P1862" s="36">
        <f t="shared" si="148"/>
        <v>2.449668925674775E-5</v>
      </c>
      <c r="Q1862" s="36">
        <f t="shared" si="149"/>
        <v>0</v>
      </c>
    </row>
    <row r="1863" spans="1:17" x14ac:dyDescent="0.3">
      <c r="A1863" s="29">
        <v>2366247</v>
      </c>
      <c r="B1863" s="1">
        <v>137</v>
      </c>
      <c r="C1863" s="1" t="s">
        <v>30</v>
      </c>
      <c r="D1863" s="1" t="s">
        <v>28</v>
      </c>
      <c r="E1863" s="1" t="s">
        <v>29</v>
      </c>
      <c r="F1863" s="47">
        <v>1786</v>
      </c>
      <c r="G1863" s="34">
        <v>1494.75</v>
      </c>
      <c r="H1863" s="1" t="s">
        <v>216</v>
      </c>
      <c r="I1863" s="34">
        <v>1.4612999999999999E-2</v>
      </c>
      <c r="J1863" s="34">
        <v>560.77874999999995</v>
      </c>
      <c r="K1863" s="35" t="str">
        <f t="shared" si="145"/>
        <v>Strabrechtse Heide &amp; Beuven_H91D0</v>
      </c>
      <c r="L1863" s="36">
        <f>VLOOKUP(D1863,DATA!A:F,5,FALSE)</f>
        <v>6.9280917156857415E-3</v>
      </c>
      <c r="M1863" s="37">
        <f>VLOOKUP(D1863,DATA!A:F,6,FALSE)</f>
        <v>2211</v>
      </c>
      <c r="N1863" s="36">
        <f t="shared" si="146"/>
        <v>0.69485760783376871</v>
      </c>
      <c r="O1863" s="36">
        <f t="shared" si="147"/>
        <v>0.69492747003199329</v>
      </c>
      <c r="P1863" s="36">
        <f t="shared" si="148"/>
        <v>6.9862198224579508E-5</v>
      </c>
      <c r="Q1863" s="36">
        <f t="shared" si="149"/>
        <v>0</v>
      </c>
    </row>
    <row r="1864" spans="1:17" x14ac:dyDescent="0.3">
      <c r="A1864" s="29">
        <v>2366247</v>
      </c>
      <c r="B1864" s="1">
        <v>137</v>
      </c>
      <c r="C1864" s="1" t="s">
        <v>30</v>
      </c>
      <c r="D1864" s="1" t="s">
        <v>22</v>
      </c>
      <c r="E1864" s="1" t="s">
        <v>23</v>
      </c>
      <c r="F1864" s="47">
        <v>1857</v>
      </c>
      <c r="G1864" s="34">
        <v>1494.75</v>
      </c>
      <c r="H1864" s="1" t="s">
        <v>216</v>
      </c>
      <c r="I1864" s="34">
        <v>1.4612999999999999E-2</v>
      </c>
      <c r="J1864" s="34">
        <v>3213.0641999999998</v>
      </c>
      <c r="K1864" s="35" t="str">
        <f t="shared" si="145"/>
        <v>Strabrechtse Heide &amp; Beuven_H91E0C</v>
      </c>
      <c r="L1864" s="36">
        <f>VLOOKUP(D1864,DATA!A:F,5,FALSE)</f>
        <v>6.9280917156857415E-3</v>
      </c>
      <c r="M1864" s="37">
        <f>VLOOKUP(D1864,DATA!A:F,6,FALSE)</f>
        <v>2282</v>
      </c>
      <c r="N1864" s="36">
        <f t="shared" si="146"/>
        <v>0.42603258540125288</v>
      </c>
      <c r="O1864" s="36">
        <f t="shared" si="147"/>
        <v>0.42607553542800458</v>
      </c>
      <c r="P1864" s="36">
        <f t="shared" si="148"/>
        <v>4.2950026751698012E-5</v>
      </c>
      <c r="Q1864" s="36">
        <f t="shared" si="149"/>
        <v>0</v>
      </c>
    </row>
    <row r="1865" spans="1:17" x14ac:dyDescent="0.3">
      <c r="A1865" s="29">
        <v>2366251</v>
      </c>
      <c r="B1865" s="1">
        <v>137</v>
      </c>
      <c r="C1865" s="1" t="s">
        <v>30</v>
      </c>
      <c r="D1865" s="1" t="s">
        <v>31</v>
      </c>
      <c r="E1865" s="1" t="s">
        <v>32</v>
      </c>
      <c r="F1865" s="47">
        <v>1786</v>
      </c>
      <c r="G1865" s="34">
        <v>1417.63</v>
      </c>
      <c r="H1865" s="1" t="s">
        <v>216</v>
      </c>
      <c r="I1865" s="34">
        <v>1.25322E-2</v>
      </c>
      <c r="J1865" s="34">
        <v>43.160156000000001</v>
      </c>
      <c r="K1865" s="35" t="str">
        <f t="shared" si="145"/>
        <v>Strabrechtse Heide &amp; Beuven_Lg03</v>
      </c>
      <c r="L1865" s="36">
        <f>VLOOKUP(D1865,DATA!A:F,5,FALSE)</f>
        <v>6.9280917156857415E-3</v>
      </c>
      <c r="M1865" s="37">
        <f>VLOOKUP(D1865,DATA!A:F,6,FALSE)</f>
        <v>2211</v>
      </c>
      <c r="N1865" s="36">
        <f t="shared" si="146"/>
        <v>0.40841866613446731</v>
      </c>
      <c r="O1865" s="36">
        <f t="shared" si="147"/>
        <v>0.4084539834638749</v>
      </c>
      <c r="P1865" s="36">
        <f t="shared" si="148"/>
        <v>3.5317329407591469E-5</v>
      </c>
      <c r="Q1865" s="36">
        <f t="shared" si="149"/>
        <v>0</v>
      </c>
    </row>
    <row r="1866" spans="1:17" x14ac:dyDescent="0.3">
      <c r="A1866" s="29">
        <v>2366256</v>
      </c>
      <c r="B1866" s="1">
        <v>137</v>
      </c>
      <c r="C1866" s="1" t="s">
        <v>30</v>
      </c>
      <c r="D1866" s="1" t="s">
        <v>41</v>
      </c>
      <c r="E1866" s="1" t="s">
        <v>42</v>
      </c>
      <c r="F1866" s="47">
        <v>1071</v>
      </c>
      <c r="G1866" s="34">
        <v>1000.9</v>
      </c>
      <c r="H1866" s="1" t="s">
        <v>216</v>
      </c>
      <c r="I1866" s="34">
        <v>9.8589999999999997E-3</v>
      </c>
      <c r="J1866" s="34">
        <v>255.47546</v>
      </c>
      <c r="K1866" s="35" t="str">
        <f t="shared" si="145"/>
        <v>Strabrechtse Heide &amp; Beuven_H4010A</v>
      </c>
      <c r="L1866" s="36">
        <f>VLOOKUP(D1866,DATA!A:F,5,FALSE)</f>
        <v>1.3726988247862192E-2</v>
      </c>
      <c r="M1866" s="37">
        <f>VLOOKUP(D1866,DATA!A:F,6,FALSE)</f>
        <v>1285.5</v>
      </c>
      <c r="N1866" s="36">
        <f t="shared" si="146"/>
        <v>1.9710414832404259</v>
      </c>
      <c r="O1866" s="36">
        <f t="shared" si="147"/>
        <v>1.9713029921627891</v>
      </c>
      <c r="P1866" s="36">
        <f t="shared" si="148"/>
        <v>2.6150892236320722E-4</v>
      </c>
      <c r="Q1866" s="36">
        <f t="shared" si="149"/>
        <v>0</v>
      </c>
    </row>
    <row r="1867" spans="1:17" x14ac:dyDescent="0.3">
      <c r="A1867" s="29">
        <v>2366256</v>
      </c>
      <c r="B1867" s="1">
        <v>137</v>
      </c>
      <c r="C1867" s="1" t="s">
        <v>30</v>
      </c>
      <c r="D1867" s="1" t="s">
        <v>43</v>
      </c>
      <c r="E1867" s="1" t="s">
        <v>44</v>
      </c>
      <c r="F1867" s="47">
        <v>1071</v>
      </c>
      <c r="G1867" s="34">
        <v>1000.9</v>
      </c>
      <c r="H1867" s="1" t="s">
        <v>216</v>
      </c>
      <c r="I1867" s="34">
        <v>9.8589999999999997E-3</v>
      </c>
      <c r="J1867" s="34">
        <v>2759.9614000000001</v>
      </c>
      <c r="K1867" s="35" t="str">
        <f t="shared" si="145"/>
        <v>Strabrechtse Heide &amp; Beuven_H7150</v>
      </c>
      <c r="L1867" s="36">
        <f>VLOOKUP(D1867,DATA!A:F,5,FALSE)</f>
        <v>1.3726988247862192E-2</v>
      </c>
      <c r="M1867" s="37">
        <f>VLOOKUP(D1867,DATA!A:F,6,FALSE)</f>
        <v>1285.5</v>
      </c>
      <c r="N1867" s="36">
        <f t="shared" si="146"/>
        <v>1.9710414832404259</v>
      </c>
      <c r="O1867" s="36">
        <f t="shared" si="147"/>
        <v>1.9713029921627891</v>
      </c>
      <c r="P1867" s="36">
        <f t="shared" si="148"/>
        <v>2.6150892236320722E-4</v>
      </c>
      <c r="Q1867" s="36">
        <f t="shared" si="149"/>
        <v>0</v>
      </c>
    </row>
    <row r="1868" spans="1:17" x14ac:dyDescent="0.3">
      <c r="A1868" s="29">
        <v>2366257</v>
      </c>
      <c r="B1868" s="1">
        <v>137</v>
      </c>
      <c r="C1868" s="1" t="s">
        <v>30</v>
      </c>
      <c r="D1868" s="1" t="s">
        <v>41</v>
      </c>
      <c r="E1868" s="1" t="s">
        <v>42</v>
      </c>
      <c r="F1868" s="47">
        <v>1071</v>
      </c>
      <c r="G1868" s="34">
        <v>890.41</v>
      </c>
      <c r="H1868" s="1" t="s">
        <v>216</v>
      </c>
      <c r="I1868" s="34">
        <v>8.7469000000000002E-3</v>
      </c>
      <c r="J1868" s="34">
        <v>1169.2204999999999</v>
      </c>
      <c r="K1868" s="35" t="str">
        <f t="shared" si="145"/>
        <v>Strabrechtse Heide &amp; Beuven_H4010A</v>
      </c>
      <c r="L1868" s="36">
        <f>VLOOKUP(D1868,DATA!A:F,5,FALSE)</f>
        <v>1.3726988247862192E-2</v>
      </c>
      <c r="M1868" s="37">
        <f>VLOOKUP(D1868,DATA!A:F,6,FALSE)</f>
        <v>1285.5</v>
      </c>
      <c r="N1868" s="36">
        <f t="shared" si="146"/>
        <v>0.43927570456578313</v>
      </c>
      <c r="O1868" s="36">
        <f t="shared" si="147"/>
        <v>0.43932821921857673</v>
      </c>
      <c r="P1868" s="36">
        <f t="shared" si="148"/>
        <v>5.2514652793600458E-5</v>
      </c>
      <c r="Q1868" s="36">
        <f t="shared" si="149"/>
        <v>0</v>
      </c>
    </row>
    <row r="1869" spans="1:17" x14ac:dyDescent="0.3">
      <c r="A1869" s="29">
        <v>2366257</v>
      </c>
      <c r="B1869" s="1">
        <v>137</v>
      </c>
      <c r="C1869" s="1" t="s">
        <v>30</v>
      </c>
      <c r="D1869" s="1" t="s">
        <v>43</v>
      </c>
      <c r="E1869" s="1" t="s">
        <v>44</v>
      </c>
      <c r="F1869" s="47">
        <v>1071</v>
      </c>
      <c r="G1869" s="34">
        <v>890.41</v>
      </c>
      <c r="H1869" s="1" t="s">
        <v>216</v>
      </c>
      <c r="I1869" s="34">
        <v>8.7469000000000002E-3</v>
      </c>
      <c r="J1869" s="34">
        <v>1519.0696287514299</v>
      </c>
      <c r="K1869" s="35" t="str">
        <f t="shared" si="145"/>
        <v>Strabrechtse Heide &amp; Beuven_H7150</v>
      </c>
      <c r="L1869" s="36">
        <f>VLOOKUP(D1869,DATA!A:F,5,FALSE)</f>
        <v>1.3726988247862192E-2</v>
      </c>
      <c r="M1869" s="37">
        <f>VLOOKUP(D1869,DATA!A:F,6,FALSE)</f>
        <v>1285.5</v>
      </c>
      <c r="N1869" s="36">
        <f t="shared" si="146"/>
        <v>0.43927570456578313</v>
      </c>
      <c r="O1869" s="36">
        <f t="shared" si="147"/>
        <v>0.43932821921857673</v>
      </c>
      <c r="P1869" s="36">
        <f t="shared" si="148"/>
        <v>5.2514652793600458E-5</v>
      </c>
      <c r="Q1869" s="36">
        <f t="shared" si="149"/>
        <v>0</v>
      </c>
    </row>
    <row r="1870" spans="1:17" x14ac:dyDescent="0.3">
      <c r="A1870" s="29">
        <v>2366258</v>
      </c>
      <c r="B1870" s="1">
        <v>137</v>
      </c>
      <c r="C1870" s="1" t="s">
        <v>30</v>
      </c>
      <c r="D1870" s="1" t="s">
        <v>41</v>
      </c>
      <c r="E1870" s="1" t="s">
        <v>42</v>
      </c>
      <c r="F1870" s="47">
        <v>1071</v>
      </c>
      <c r="G1870" s="34">
        <v>921.42</v>
      </c>
      <c r="H1870" s="1" t="s">
        <v>216</v>
      </c>
      <c r="I1870" s="34">
        <v>9.3116999999999991E-3</v>
      </c>
      <c r="J1870" s="34">
        <v>9709.5439999999999</v>
      </c>
      <c r="K1870" s="35" t="str">
        <f t="shared" si="145"/>
        <v>Strabrechtse Heide &amp; Beuven_H4010A</v>
      </c>
      <c r="L1870" s="36">
        <f>VLOOKUP(D1870,DATA!A:F,5,FALSE)</f>
        <v>1.3726988247862192E-2</v>
      </c>
      <c r="M1870" s="37">
        <f>VLOOKUP(D1870,DATA!A:F,6,FALSE)</f>
        <v>1285.5</v>
      </c>
      <c r="N1870" s="36">
        <f t="shared" si="146"/>
        <v>0.67080130194179821</v>
      </c>
      <c r="O1870" s="36">
        <f t="shared" si="147"/>
        <v>0.67088647504101562</v>
      </c>
      <c r="P1870" s="36">
        <f t="shared" si="148"/>
        <v>8.5173099217406012E-5</v>
      </c>
      <c r="Q1870" s="36">
        <f t="shared" si="149"/>
        <v>0</v>
      </c>
    </row>
    <row r="1871" spans="1:17" x14ac:dyDescent="0.3">
      <c r="A1871" s="29">
        <v>2366259</v>
      </c>
      <c r="B1871" s="1">
        <v>137</v>
      </c>
      <c r="C1871" s="1" t="s">
        <v>30</v>
      </c>
      <c r="D1871" s="1" t="s">
        <v>41</v>
      </c>
      <c r="E1871" s="1" t="s">
        <v>42</v>
      </c>
      <c r="F1871" s="47">
        <v>1071</v>
      </c>
      <c r="G1871" s="34">
        <v>916.31</v>
      </c>
      <c r="H1871" s="1" t="s">
        <v>216</v>
      </c>
      <c r="I1871" s="34">
        <v>9.1398999999999994E-3</v>
      </c>
      <c r="J1871" s="34">
        <v>921.26134999999999</v>
      </c>
      <c r="K1871" s="35" t="str">
        <f t="shared" si="145"/>
        <v>Strabrechtse Heide &amp; Beuven_H4010A</v>
      </c>
      <c r="L1871" s="36">
        <f>VLOOKUP(D1871,DATA!A:F,5,FALSE)</f>
        <v>1.3726988247862192E-2</v>
      </c>
      <c r="M1871" s="37">
        <f>VLOOKUP(D1871,DATA!A:F,6,FALSE)</f>
        <v>1285.5</v>
      </c>
      <c r="N1871" s="36">
        <f t="shared" si="146"/>
        <v>0.62564465963412785</v>
      </c>
      <c r="O1871" s="36">
        <f t="shared" si="147"/>
        <v>0.62572266880743976</v>
      </c>
      <c r="P1871" s="36">
        <f t="shared" si="148"/>
        <v>7.8009173311910374E-5</v>
      </c>
      <c r="Q1871" s="36">
        <f t="shared" si="149"/>
        <v>0</v>
      </c>
    </row>
    <row r="1872" spans="1:17" x14ac:dyDescent="0.3">
      <c r="A1872" s="29">
        <v>2366259</v>
      </c>
      <c r="B1872" s="1">
        <v>137</v>
      </c>
      <c r="C1872" s="1" t="s">
        <v>30</v>
      </c>
      <c r="D1872" s="1" t="s">
        <v>43</v>
      </c>
      <c r="E1872" s="1" t="s">
        <v>44</v>
      </c>
      <c r="F1872" s="47">
        <v>1071</v>
      </c>
      <c r="G1872" s="34">
        <v>916.31</v>
      </c>
      <c r="H1872" s="1" t="s">
        <v>216</v>
      </c>
      <c r="I1872" s="34">
        <v>9.1398999999999994E-3</v>
      </c>
      <c r="J1872" s="34">
        <v>346.92023</v>
      </c>
      <c r="K1872" s="35" t="str">
        <f t="shared" si="145"/>
        <v>Strabrechtse Heide &amp; Beuven_H7150</v>
      </c>
      <c r="L1872" s="36">
        <f>VLOOKUP(D1872,DATA!A:F,5,FALSE)</f>
        <v>1.3726988247862192E-2</v>
      </c>
      <c r="M1872" s="37">
        <f>VLOOKUP(D1872,DATA!A:F,6,FALSE)</f>
        <v>1285.5</v>
      </c>
      <c r="N1872" s="36">
        <f t="shared" si="146"/>
        <v>0.62564465963412785</v>
      </c>
      <c r="O1872" s="36">
        <f t="shared" si="147"/>
        <v>0.62572266880743976</v>
      </c>
      <c r="P1872" s="36">
        <f t="shared" si="148"/>
        <v>7.8009173311910374E-5</v>
      </c>
      <c r="Q1872" s="36">
        <f t="shared" si="149"/>
        <v>0</v>
      </c>
    </row>
    <row r="1873" spans="1:17" x14ac:dyDescent="0.3">
      <c r="A1873" s="29">
        <v>2366260</v>
      </c>
      <c r="B1873" s="1">
        <v>137</v>
      </c>
      <c r="C1873" s="1" t="s">
        <v>30</v>
      </c>
      <c r="D1873" s="1" t="s">
        <v>41</v>
      </c>
      <c r="E1873" s="1" t="s">
        <v>42</v>
      </c>
      <c r="F1873" s="47">
        <v>1071</v>
      </c>
      <c r="G1873" s="34">
        <v>916.64</v>
      </c>
      <c r="H1873" s="1" t="s">
        <v>216</v>
      </c>
      <c r="I1873" s="34">
        <v>9.0588999999999999E-3</v>
      </c>
      <c r="J1873" s="34">
        <v>2210.0713000000001</v>
      </c>
      <c r="K1873" s="35" t="str">
        <f t="shared" si="145"/>
        <v>Strabrechtse Heide &amp; Beuven_H4010A</v>
      </c>
      <c r="L1873" s="36">
        <f>VLOOKUP(D1873,DATA!A:F,5,FALSE)</f>
        <v>1.3726988247862192E-2</v>
      </c>
      <c r="M1873" s="37">
        <f>VLOOKUP(D1873,DATA!A:F,6,FALSE)</f>
        <v>1285.5</v>
      </c>
      <c r="N1873" s="36">
        <f t="shared" si="146"/>
        <v>0.62846734817225824</v>
      </c>
      <c r="O1873" s="36">
        <f t="shared" si="147"/>
        <v>0.62854501259131867</v>
      </c>
      <c r="P1873" s="36">
        <f t="shared" si="148"/>
        <v>7.7664419060430312E-5</v>
      </c>
      <c r="Q1873" s="36">
        <f t="shared" si="149"/>
        <v>0</v>
      </c>
    </row>
    <row r="1874" spans="1:17" x14ac:dyDescent="0.3">
      <c r="A1874" s="29">
        <v>2366261</v>
      </c>
      <c r="B1874" s="1">
        <v>137</v>
      </c>
      <c r="C1874" s="1" t="s">
        <v>30</v>
      </c>
      <c r="D1874" s="1" t="s">
        <v>41</v>
      </c>
      <c r="E1874" s="1" t="s">
        <v>42</v>
      </c>
      <c r="F1874" s="47">
        <v>1071</v>
      </c>
      <c r="G1874" s="34">
        <v>920.55</v>
      </c>
      <c r="H1874" s="1" t="s">
        <v>216</v>
      </c>
      <c r="I1874" s="34">
        <v>9.0866000000000002E-3</v>
      </c>
      <c r="J1874" s="34">
        <v>710.01120000000003</v>
      </c>
      <c r="K1874" s="35" t="str">
        <f t="shared" si="145"/>
        <v>Strabrechtse Heide &amp; Beuven_H4010A</v>
      </c>
      <c r="L1874" s="36">
        <f>VLOOKUP(D1874,DATA!A:F,5,FALSE)</f>
        <v>1.3726988247862192E-2</v>
      </c>
      <c r="M1874" s="37">
        <f>VLOOKUP(D1874,DATA!A:F,6,FALSE)</f>
        <v>1285.5</v>
      </c>
      <c r="N1874" s="36">
        <f t="shared" si="146"/>
        <v>0.66289070542818906</v>
      </c>
      <c r="O1874" s="36">
        <f t="shared" si="147"/>
        <v>0.66297284583439431</v>
      </c>
      <c r="P1874" s="36">
        <f t="shared" si="148"/>
        <v>8.2140406205244432E-5</v>
      </c>
      <c r="Q1874" s="36">
        <f t="shared" si="149"/>
        <v>0</v>
      </c>
    </row>
    <row r="1875" spans="1:17" x14ac:dyDescent="0.3">
      <c r="A1875" s="29">
        <v>2366261</v>
      </c>
      <c r="B1875" s="1">
        <v>137</v>
      </c>
      <c r="C1875" s="1" t="s">
        <v>30</v>
      </c>
      <c r="D1875" s="1" t="s">
        <v>43</v>
      </c>
      <c r="E1875" s="1" t="s">
        <v>44</v>
      </c>
      <c r="F1875" s="47">
        <v>1071</v>
      </c>
      <c r="G1875" s="34">
        <v>920.55</v>
      </c>
      <c r="H1875" s="1" t="s">
        <v>216</v>
      </c>
      <c r="I1875" s="34">
        <v>9.0866000000000002E-3</v>
      </c>
      <c r="J1875" s="34">
        <v>7797.2856000000002</v>
      </c>
      <c r="K1875" s="35" t="str">
        <f t="shared" si="145"/>
        <v>Strabrechtse Heide &amp; Beuven_H7150</v>
      </c>
      <c r="L1875" s="36">
        <f>VLOOKUP(D1875,DATA!A:F,5,FALSE)</f>
        <v>1.3726988247862192E-2</v>
      </c>
      <c r="M1875" s="37">
        <f>VLOOKUP(D1875,DATA!A:F,6,FALSE)</f>
        <v>1285.5</v>
      </c>
      <c r="N1875" s="36">
        <f t="shared" si="146"/>
        <v>0.66289070542818906</v>
      </c>
      <c r="O1875" s="36">
        <f t="shared" si="147"/>
        <v>0.66297284583439431</v>
      </c>
      <c r="P1875" s="36">
        <f t="shared" si="148"/>
        <v>8.2140406205244432E-5</v>
      </c>
      <c r="Q1875" s="36">
        <f t="shared" si="149"/>
        <v>0</v>
      </c>
    </row>
    <row r="1876" spans="1:17" x14ac:dyDescent="0.3">
      <c r="A1876" s="29">
        <v>2366262</v>
      </c>
      <c r="B1876" s="1">
        <v>137</v>
      </c>
      <c r="C1876" s="1" t="s">
        <v>30</v>
      </c>
      <c r="D1876" s="1" t="s">
        <v>41</v>
      </c>
      <c r="E1876" s="1" t="s">
        <v>42</v>
      </c>
      <c r="F1876" s="47">
        <v>1071</v>
      </c>
      <c r="G1876" s="34">
        <v>928.61</v>
      </c>
      <c r="H1876" s="1" t="s">
        <v>216</v>
      </c>
      <c r="I1876" s="34">
        <v>9.0577999999999995E-3</v>
      </c>
      <c r="J1876" s="34">
        <v>4367.2079999999996</v>
      </c>
      <c r="K1876" s="35" t="str">
        <f t="shared" si="145"/>
        <v>Strabrechtse Heide &amp; Beuven_H4010A</v>
      </c>
      <c r="L1876" s="36">
        <f>VLOOKUP(D1876,DATA!A:F,5,FALSE)</f>
        <v>1.3726988247862192E-2</v>
      </c>
      <c r="M1876" s="37">
        <f>VLOOKUP(D1876,DATA!A:F,6,FALSE)</f>
        <v>1285.5</v>
      </c>
      <c r="N1876" s="36">
        <f t="shared" si="146"/>
        <v>0.73986994709631915</v>
      </c>
      <c r="O1876" s="36">
        <f t="shared" si="147"/>
        <v>0.73996126476506408</v>
      </c>
      <c r="P1876" s="36">
        <f t="shared" si="148"/>
        <v>9.1317668744927971E-5</v>
      </c>
      <c r="Q1876" s="36">
        <f t="shared" si="149"/>
        <v>0</v>
      </c>
    </row>
    <row r="1877" spans="1:17" x14ac:dyDescent="0.3">
      <c r="A1877" s="29">
        <v>2366262</v>
      </c>
      <c r="B1877" s="1">
        <v>137</v>
      </c>
      <c r="C1877" s="1" t="s">
        <v>30</v>
      </c>
      <c r="D1877" s="1" t="s">
        <v>43</v>
      </c>
      <c r="E1877" s="1" t="s">
        <v>44</v>
      </c>
      <c r="F1877" s="47">
        <v>1071</v>
      </c>
      <c r="G1877" s="34">
        <v>928.61</v>
      </c>
      <c r="H1877" s="1" t="s">
        <v>216</v>
      </c>
      <c r="I1877" s="34">
        <v>9.0577999999999995E-3</v>
      </c>
      <c r="J1877" s="34">
        <v>3757.7822000000001</v>
      </c>
      <c r="K1877" s="35" t="str">
        <f t="shared" si="145"/>
        <v>Strabrechtse Heide &amp; Beuven_H7150</v>
      </c>
      <c r="L1877" s="36">
        <f>VLOOKUP(D1877,DATA!A:F,5,FALSE)</f>
        <v>1.3726988247862192E-2</v>
      </c>
      <c r="M1877" s="37">
        <f>VLOOKUP(D1877,DATA!A:F,6,FALSE)</f>
        <v>1285.5</v>
      </c>
      <c r="N1877" s="36">
        <f t="shared" si="146"/>
        <v>0.73986994709631915</v>
      </c>
      <c r="O1877" s="36">
        <f t="shared" si="147"/>
        <v>0.73996126476506408</v>
      </c>
      <c r="P1877" s="36">
        <f t="shared" si="148"/>
        <v>9.1317668744927971E-5</v>
      </c>
      <c r="Q1877" s="36">
        <f t="shared" si="149"/>
        <v>0</v>
      </c>
    </row>
    <row r="1878" spans="1:17" x14ac:dyDescent="0.3">
      <c r="A1878" s="29">
        <v>2366269</v>
      </c>
      <c r="B1878" s="1">
        <v>137</v>
      </c>
      <c r="C1878" s="1" t="s">
        <v>30</v>
      </c>
      <c r="D1878" s="1" t="s">
        <v>41</v>
      </c>
      <c r="E1878" s="1" t="s">
        <v>42</v>
      </c>
      <c r="F1878" s="47">
        <v>1071</v>
      </c>
      <c r="G1878" s="34">
        <v>917.6</v>
      </c>
      <c r="H1878" s="1" t="s">
        <v>216</v>
      </c>
      <c r="I1878" s="34">
        <v>8.2667000000000001E-3</v>
      </c>
      <c r="J1878" s="34">
        <v>20.363512</v>
      </c>
      <c r="K1878" s="35" t="str">
        <f t="shared" si="145"/>
        <v>Strabrechtse Heide &amp; Beuven_H4010A</v>
      </c>
      <c r="L1878" s="36">
        <f>VLOOKUP(D1878,DATA!A:F,5,FALSE)</f>
        <v>1.3726988247862192E-2</v>
      </c>
      <c r="M1878" s="37">
        <f>VLOOKUP(D1878,DATA!A:F,6,FALSE)</f>
        <v>1285.5</v>
      </c>
      <c r="N1878" s="36">
        <f t="shared" si="146"/>
        <v>0.63675095899251077</v>
      </c>
      <c r="O1878" s="36">
        <f t="shared" si="147"/>
        <v>0.63682275944122702</v>
      </c>
      <c r="P1878" s="36">
        <f t="shared" si="148"/>
        <v>7.1800448716241583E-5</v>
      </c>
      <c r="Q1878" s="36">
        <f t="shared" si="149"/>
        <v>0</v>
      </c>
    </row>
    <row r="1879" spans="1:17" x14ac:dyDescent="0.3">
      <c r="A1879" s="29">
        <v>2367775</v>
      </c>
      <c r="B1879" s="1">
        <v>137</v>
      </c>
      <c r="C1879" s="1" t="s">
        <v>30</v>
      </c>
      <c r="D1879" s="1" t="s">
        <v>22</v>
      </c>
      <c r="E1879" s="1" t="s">
        <v>23</v>
      </c>
      <c r="F1879" s="47">
        <v>1857</v>
      </c>
      <c r="G1879" s="34">
        <v>1589.61</v>
      </c>
      <c r="H1879" s="1" t="s">
        <v>216</v>
      </c>
      <c r="I1879" s="34">
        <v>1.36583E-2</v>
      </c>
      <c r="J1879" s="34">
        <v>2070.5542</v>
      </c>
      <c r="K1879" s="35" t="str">
        <f t="shared" si="145"/>
        <v>Strabrechtse Heide &amp; Beuven_H91E0C</v>
      </c>
      <c r="L1879" s="36">
        <f>VLOOKUP(D1879,DATA!A:F,5,FALSE)</f>
        <v>6.9280917156857415E-3</v>
      </c>
      <c r="M1879" s="37">
        <f>VLOOKUP(D1879,DATA!A:F,6,FALSE)</f>
        <v>2282</v>
      </c>
      <c r="N1879" s="36">
        <f t="shared" si="146"/>
        <v>0.8187370506707764</v>
      </c>
      <c r="O1879" s="36">
        <f t="shared" si="147"/>
        <v>0.8188138937157351</v>
      </c>
      <c r="P1879" s="36">
        <f t="shared" si="148"/>
        <v>7.6843044958696538E-5</v>
      </c>
      <c r="Q1879" s="36">
        <f t="shared" si="149"/>
        <v>0</v>
      </c>
    </row>
    <row r="1880" spans="1:17" x14ac:dyDescent="0.3">
      <c r="A1880" s="29">
        <v>2367775</v>
      </c>
      <c r="B1880" s="1">
        <v>137</v>
      </c>
      <c r="C1880" s="1" t="s">
        <v>30</v>
      </c>
      <c r="D1880" s="1" t="s">
        <v>31</v>
      </c>
      <c r="E1880" s="1" t="s">
        <v>32</v>
      </c>
      <c r="F1880" s="47">
        <v>1786</v>
      </c>
      <c r="G1880" s="34">
        <v>1589.61</v>
      </c>
      <c r="H1880" s="1" t="s">
        <v>216</v>
      </c>
      <c r="I1880" s="34">
        <v>1.36583E-2</v>
      </c>
      <c r="J1880" s="34">
        <v>256.72622999999999</v>
      </c>
      <c r="K1880" s="35" t="str">
        <f t="shared" si="145"/>
        <v>Strabrechtse Heide &amp; Beuven_Lg03</v>
      </c>
      <c r="L1880" s="36">
        <f>VLOOKUP(D1880,DATA!A:F,5,FALSE)</f>
        <v>6.9280917156857415E-3</v>
      </c>
      <c r="M1880" s="37">
        <f>VLOOKUP(D1880,DATA!A:F,6,FALSE)</f>
        <v>2211</v>
      </c>
      <c r="N1880" s="36">
        <f t="shared" si="146"/>
        <v>1.3320423141772904</v>
      </c>
      <c r="O1880" s="36">
        <f t="shared" si="147"/>
        <v>1.3321666866979782</v>
      </c>
      <c r="P1880" s="36">
        <f t="shared" si="148"/>
        <v>1.2437252068786542E-4</v>
      </c>
      <c r="Q1880" s="36">
        <f t="shared" si="149"/>
        <v>0</v>
      </c>
    </row>
    <row r="1881" spans="1:17" x14ac:dyDescent="0.3">
      <c r="A1881" s="29">
        <v>2367776</v>
      </c>
      <c r="B1881" s="1">
        <v>137</v>
      </c>
      <c r="C1881" s="1" t="s">
        <v>30</v>
      </c>
      <c r="D1881" s="1" t="s">
        <v>22</v>
      </c>
      <c r="E1881" s="1" t="s">
        <v>23</v>
      </c>
      <c r="F1881" s="47">
        <v>1857</v>
      </c>
      <c r="G1881" s="34">
        <v>1778.21</v>
      </c>
      <c r="H1881" s="1" t="s">
        <v>216</v>
      </c>
      <c r="I1881" s="34">
        <v>1.6596E-2</v>
      </c>
      <c r="J1881" s="34">
        <v>1237.337</v>
      </c>
      <c r="K1881" s="35" t="str">
        <f t="shared" si="145"/>
        <v>Strabrechtse Heide &amp; Beuven_H91E0C</v>
      </c>
      <c r="L1881" s="36">
        <f>VLOOKUP(D1881,DATA!A:F,5,FALSE)</f>
        <v>6.9280917156857415E-3</v>
      </c>
      <c r="M1881" s="37">
        <f>VLOOKUP(D1881,DATA!A:F,6,FALSE)</f>
        <v>2282</v>
      </c>
      <c r="N1881" s="36">
        <f t="shared" si="146"/>
        <v>2.9589393291567294</v>
      </c>
      <c r="O1881" s="36">
        <f t="shared" si="147"/>
        <v>2.9592694949980807</v>
      </c>
      <c r="P1881" s="36">
        <f t="shared" si="148"/>
        <v>3.3016584135125981E-4</v>
      </c>
      <c r="Q1881" s="36">
        <f t="shared" si="149"/>
        <v>0</v>
      </c>
    </row>
    <row r="1882" spans="1:17" x14ac:dyDescent="0.3">
      <c r="A1882" s="29">
        <v>2367786</v>
      </c>
      <c r="B1882" s="1">
        <v>137</v>
      </c>
      <c r="C1882" s="1" t="s">
        <v>30</v>
      </c>
      <c r="D1882" s="1" t="s">
        <v>41</v>
      </c>
      <c r="E1882" s="1" t="s">
        <v>42</v>
      </c>
      <c r="F1882" s="47">
        <v>1071</v>
      </c>
      <c r="G1882" s="34">
        <v>943.28</v>
      </c>
      <c r="H1882" s="1" t="s">
        <v>216</v>
      </c>
      <c r="I1882" s="34">
        <v>9.2280999999999995E-3</v>
      </c>
      <c r="J1882" s="34">
        <v>87.310209999999998</v>
      </c>
      <c r="K1882" s="35" t="str">
        <f t="shared" si="145"/>
        <v>Strabrechtse Heide &amp; Beuven_H4010A</v>
      </c>
      <c r="L1882" s="36">
        <f>VLOOKUP(D1882,DATA!A:F,5,FALSE)</f>
        <v>1.3726988247862192E-2</v>
      </c>
      <c r="M1882" s="37">
        <f>VLOOKUP(D1882,DATA!A:F,6,FALSE)</f>
        <v>1285.5</v>
      </c>
      <c r="N1882" s="36">
        <f t="shared" si="146"/>
        <v>0.90343139615533963</v>
      </c>
      <c r="O1882" s="36">
        <f t="shared" si="147"/>
        <v>0.90354481059718117</v>
      </c>
      <c r="P1882" s="36">
        <f t="shared" si="148"/>
        <v>1.134144418415417E-4</v>
      </c>
      <c r="Q1882" s="36">
        <f t="shared" si="149"/>
        <v>0</v>
      </c>
    </row>
    <row r="1883" spans="1:17" x14ac:dyDescent="0.3">
      <c r="A1883" s="29">
        <v>2367787</v>
      </c>
      <c r="B1883" s="1">
        <v>137</v>
      </c>
      <c r="C1883" s="1" t="s">
        <v>30</v>
      </c>
      <c r="D1883" s="1" t="s">
        <v>41</v>
      </c>
      <c r="E1883" s="1" t="s">
        <v>42</v>
      </c>
      <c r="F1883" s="47">
        <v>1071</v>
      </c>
      <c r="G1883" s="34">
        <v>931.94</v>
      </c>
      <c r="H1883" s="1" t="s">
        <v>216</v>
      </c>
      <c r="I1883" s="34">
        <v>9.2733999999999994E-3</v>
      </c>
      <c r="J1883" s="34">
        <v>5719.9497000000001</v>
      </c>
      <c r="K1883" s="35" t="str">
        <f t="shared" si="145"/>
        <v>Strabrechtse Heide &amp; Beuven_H4010A</v>
      </c>
      <c r="L1883" s="36">
        <f>VLOOKUP(D1883,DATA!A:F,5,FALSE)</f>
        <v>1.3726988247862192E-2</v>
      </c>
      <c r="M1883" s="37">
        <f>VLOOKUP(D1883,DATA!A:F,6,FALSE)</f>
        <v>1285.5</v>
      </c>
      <c r="N1883" s="36">
        <f t="shared" si="146"/>
        <v>0.77420701916591517</v>
      </c>
      <c r="O1883" s="36">
        <f t="shared" si="147"/>
        <v>0.77430481562980846</v>
      </c>
      <c r="P1883" s="36">
        <f t="shared" si="148"/>
        <v>9.7796463893295993E-5</v>
      </c>
      <c r="Q1883" s="36">
        <f t="shared" si="149"/>
        <v>0</v>
      </c>
    </row>
    <row r="1884" spans="1:17" x14ac:dyDescent="0.3">
      <c r="A1884" s="29">
        <v>2367788</v>
      </c>
      <c r="B1884" s="1">
        <v>137</v>
      </c>
      <c r="C1884" s="1" t="s">
        <v>30</v>
      </c>
      <c r="D1884" s="1" t="s">
        <v>41</v>
      </c>
      <c r="E1884" s="1" t="s">
        <v>42</v>
      </c>
      <c r="F1884" s="47">
        <v>1071</v>
      </c>
      <c r="G1884" s="34">
        <v>921.41</v>
      </c>
      <c r="H1884" s="1" t="s">
        <v>216</v>
      </c>
      <c r="I1884" s="34">
        <v>9.2957000000000005E-3</v>
      </c>
      <c r="J1884" s="34">
        <v>124.68912</v>
      </c>
      <c r="K1884" s="35" t="str">
        <f t="shared" si="145"/>
        <v>Strabrechtse Heide &amp; Beuven_H4010A</v>
      </c>
      <c r="L1884" s="36">
        <f>VLOOKUP(D1884,DATA!A:F,5,FALSE)</f>
        <v>1.3726988247862192E-2</v>
      </c>
      <c r="M1884" s="37">
        <f>VLOOKUP(D1884,DATA!A:F,6,FALSE)</f>
        <v>1285.5</v>
      </c>
      <c r="N1884" s="36">
        <f t="shared" si="146"/>
        <v>0.67070984499829722</v>
      </c>
      <c r="O1884" s="36">
        <f t="shared" si="147"/>
        <v>0.67079486022381152</v>
      </c>
      <c r="P1884" s="36">
        <f t="shared" si="148"/>
        <v>8.5015225514295523E-5</v>
      </c>
      <c r="Q1884" s="36">
        <f t="shared" si="149"/>
        <v>0</v>
      </c>
    </row>
    <row r="1885" spans="1:17" x14ac:dyDescent="0.3">
      <c r="A1885" s="29">
        <v>2367790</v>
      </c>
      <c r="B1885" s="1">
        <v>137</v>
      </c>
      <c r="C1885" s="1" t="s">
        <v>30</v>
      </c>
      <c r="D1885" s="1" t="s">
        <v>41</v>
      </c>
      <c r="E1885" s="1" t="s">
        <v>42</v>
      </c>
      <c r="F1885" s="47">
        <v>1071</v>
      </c>
      <c r="G1885" s="34">
        <v>919.72</v>
      </c>
      <c r="H1885" s="1" t="s">
        <v>216</v>
      </c>
      <c r="I1885" s="34">
        <v>9.1613000000000007E-3</v>
      </c>
      <c r="J1885" s="34">
        <v>3537.6820681310001</v>
      </c>
      <c r="K1885" s="35" t="str">
        <f t="shared" si="145"/>
        <v>Strabrechtse Heide &amp; Beuven_H4010A</v>
      </c>
      <c r="L1885" s="36">
        <f>VLOOKUP(D1885,DATA!A:F,5,FALSE)</f>
        <v>1.3726988247862192E-2</v>
      </c>
      <c r="M1885" s="37">
        <f>VLOOKUP(D1885,DATA!A:F,6,FALSE)</f>
        <v>1285.5</v>
      </c>
      <c r="N1885" s="36">
        <f t="shared" si="146"/>
        <v>0.65543020910105387</v>
      </c>
      <c r="O1885" s="36">
        <f t="shared" si="147"/>
        <v>0.65551209891882711</v>
      </c>
      <c r="P1885" s="36">
        <f t="shared" si="148"/>
        <v>8.188981777323967E-5</v>
      </c>
      <c r="Q1885" s="36">
        <f t="shared" si="149"/>
        <v>0</v>
      </c>
    </row>
    <row r="1886" spans="1:17" x14ac:dyDescent="0.3">
      <c r="A1886" s="29">
        <v>2367790</v>
      </c>
      <c r="B1886" s="1">
        <v>137</v>
      </c>
      <c r="C1886" s="1" t="s">
        <v>30</v>
      </c>
      <c r="D1886" s="1" t="s">
        <v>43</v>
      </c>
      <c r="E1886" s="1" t="s">
        <v>44</v>
      </c>
      <c r="F1886" s="47">
        <v>1071</v>
      </c>
      <c r="G1886" s="34">
        <v>919.72</v>
      </c>
      <c r="H1886" s="1" t="s">
        <v>216</v>
      </c>
      <c r="I1886" s="34">
        <v>9.1613000000000007E-3</v>
      </c>
      <c r="J1886" s="34">
        <v>1725.40328950342</v>
      </c>
      <c r="K1886" s="35" t="str">
        <f t="shared" si="145"/>
        <v>Strabrechtse Heide &amp; Beuven_H7150</v>
      </c>
      <c r="L1886" s="36">
        <f>VLOOKUP(D1886,DATA!A:F,5,FALSE)</f>
        <v>1.3726988247862192E-2</v>
      </c>
      <c r="M1886" s="37">
        <f>VLOOKUP(D1886,DATA!A:F,6,FALSE)</f>
        <v>1285.5</v>
      </c>
      <c r="N1886" s="36">
        <f t="shared" si="146"/>
        <v>0.65543020910105387</v>
      </c>
      <c r="O1886" s="36">
        <f t="shared" si="147"/>
        <v>0.65551209891882711</v>
      </c>
      <c r="P1886" s="36">
        <f t="shared" si="148"/>
        <v>8.188981777323967E-5</v>
      </c>
      <c r="Q1886" s="36">
        <f t="shared" si="149"/>
        <v>0</v>
      </c>
    </row>
    <row r="1887" spans="1:17" x14ac:dyDescent="0.3">
      <c r="A1887" s="29">
        <v>2367791</v>
      </c>
      <c r="B1887" s="1">
        <v>137</v>
      </c>
      <c r="C1887" s="1" t="s">
        <v>30</v>
      </c>
      <c r="D1887" s="1" t="s">
        <v>43</v>
      </c>
      <c r="E1887" s="1" t="s">
        <v>44</v>
      </c>
      <c r="F1887" s="47">
        <v>1071</v>
      </c>
      <c r="G1887" s="34">
        <v>931.16</v>
      </c>
      <c r="H1887" s="1" t="s">
        <v>216</v>
      </c>
      <c r="I1887" s="34">
        <v>9.1532000000000002E-3</v>
      </c>
      <c r="J1887" s="34">
        <v>865.24785999999995</v>
      </c>
      <c r="K1887" s="35" t="str">
        <f t="shared" si="145"/>
        <v>Strabrechtse Heide &amp; Beuven_H7150</v>
      </c>
      <c r="L1887" s="36">
        <f>VLOOKUP(D1887,DATA!A:F,5,FALSE)</f>
        <v>1.3726988247862192E-2</v>
      </c>
      <c r="M1887" s="37">
        <f>VLOOKUP(D1887,DATA!A:F,6,FALSE)</f>
        <v>1285.5</v>
      </c>
      <c r="N1887" s="36">
        <f t="shared" si="146"/>
        <v>0.76602492590355242</v>
      </c>
      <c r="O1887" s="36">
        <f t="shared" si="147"/>
        <v>0.76612044239682731</v>
      </c>
      <c r="P1887" s="36">
        <f t="shared" si="148"/>
        <v>9.5516493274883096E-5</v>
      </c>
      <c r="Q1887" s="36">
        <f t="shared" si="149"/>
        <v>0</v>
      </c>
    </row>
    <row r="1888" spans="1:17" x14ac:dyDescent="0.3">
      <c r="A1888" s="29">
        <v>2367792</v>
      </c>
      <c r="B1888" s="1">
        <v>137</v>
      </c>
      <c r="C1888" s="1" t="s">
        <v>30</v>
      </c>
      <c r="D1888" s="1" t="s">
        <v>41</v>
      </c>
      <c r="E1888" s="1" t="s">
        <v>42</v>
      </c>
      <c r="F1888" s="47">
        <v>1071</v>
      </c>
      <c r="G1888" s="34">
        <v>941.51</v>
      </c>
      <c r="H1888" s="1" t="s">
        <v>216</v>
      </c>
      <c r="I1888" s="34">
        <v>9.1287999999999994E-3</v>
      </c>
      <c r="J1888" s="34">
        <v>160.53194999999999</v>
      </c>
      <c r="K1888" s="35" t="str">
        <f t="shared" si="145"/>
        <v>Strabrechtse Heide &amp; Beuven_H4010A</v>
      </c>
      <c r="L1888" s="36">
        <f>VLOOKUP(D1888,DATA!A:F,5,FALSE)</f>
        <v>1.3726988247862192E-2</v>
      </c>
      <c r="M1888" s="37">
        <f>VLOOKUP(D1888,DATA!A:F,6,FALSE)</f>
        <v>1285.5</v>
      </c>
      <c r="N1888" s="36">
        <f t="shared" si="146"/>
        <v>0.88193670442631389</v>
      </c>
      <c r="O1888" s="36">
        <f t="shared" si="147"/>
        <v>0.88204625279392512</v>
      </c>
      <c r="P1888" s="36">
        <f t="shared" si="148"/>
        <v>1.095483676112341E-4</v>
      </c>
      <c r="Q1888" s="36">
        <f t="shared" si="149"/>
        <v>0</v>
      </c>
    </row>
    <row r="1889" spans="1:17" x14ac:dyDescent="0.3">
      <c r="A1889" s="29">
        <v>2369305</v>
      </c>
      <c r="B1889" s="1">
        <v>137</v>
      </c>
      <c r="C1889" s="1" t="s">
        <v>30</v>
      </c>
      <c r="D1889" s="1" t="s">
        <v>28</v>
      </c>
      <c r="E1889" s="1" t="s">
        <v>29</v>
      </c>
      <c r="F1889" s="47">
        <v>1786</v>
      </c>
      <c r="G1889" s="34">
        <v>1355.38</v>
      </c>
      <c r="H1889" s="1" t="s">
        <v>216</v>
      </c>
      <c r="I1889" s="34">
        <v>1.2841E-2</v>
      </c>
      <c r="J1889" s="34">
        <v>0.12260536</v>
      </c>
      <c r="K1889" s="35" t="str">
        <f t="shared" si="145"/>
        <v>Strabrechtse Heide &amp; Beuven_H91D0</v>
      </c>
      <c r="L1889" s="36">
        <f>VLOOKUP(D1889,DATA!A:F,5,FALSE)</f>
        <v>6.9280917156857415E-3</v>
      </c>
      <c r="M1889" s="37">
        <f>VLOOKUP(D1889,DATA!A:F,6,FALSE)</f>
        <v>2211</v>
      </c>
      <c r="N1889" s="36">
        <f t="shared" si="146"/>
        <v>0.26572205963680934</v>
      </c>
      <c r="O1889" s="36">
        <f t="shared" si="147"/>
        <v>0.26574563746223762</v>
      </c>
      <c r="P1889" s="36">
        <f t="shared" si="148"/>
        <v>2.3577825428278132E-5</v>
      </c>
      <c r="Q1889" s="36">
        <f t="shared" si="149"/>
        <v>0</v>
      </c>
    </row>
    <row r="1890" spans="1:17" x14ac:dyDescent="0.3">
      <c r="A1890" s="29">
        <v>2369305</v>
      </c>
      <c r="B1890" s="1">
        <v>137</v>
      </c>
      <c r="C1890" s="1" t="s">
        <v>30</v>
      </c>
      <c r="D1890" s="1" t="s">
        <v>22</v>
      </c>
      <c r="E1890" s="1" t="s">
        <v>23</v>
      </c>
      <c r="F1890" s="47">
        <v>1857</v>
      </c>
      <c r="G1890" s="34">
        <v>1355.38</v>
      </c>
      <c r="H1890" s="1" t="s">
        <v>216</v>
      </c>
      <c r="I1890" s="34">
        <v>1.2841E-2</v>
      </c>
      <c r="J1890" s="34">
        <v>488.47626000000002</v>
      </c>
      <c r="K1890" s="35" t="str">
        <f t="shared" si="145"/>
        <v>Strabrechtse Heide &amp; Beuven_H91E0C</v>
      </c>
      <c r="L1890" s="36">
        <f>VLOOKUP(D1890,DATA!A:F,5,FALSE)</f>
        <v>6.9280917156857415E-3</v>
      </c>
      <c r="M1890" s="37">
        <f>VLOOKUP(D1890,DATA!A:F,6,FALSE)</f>
        <v>2282</v>
      </c>
      <c r="N1890" s="36">
        <f t="shared" si="146"/>
        <v>0.16264815568115162</v>
      </c>
      <c r="O1890" s="36">
        <f t="shared" si="147"/>
        <v>0.16266260255650769</v>
      </c>
      <c r="P1890" s="36">
        <f t="shared" si="148"/>
        <v>1.4446875356066702E-5</v>
      </c>
      <c r="Q1890" s="36">
        <f t="shared" si="149"/>
        <v>0</v>
      </c>
    </row>
    <row r="1891" spans="1:17" x14ac:dyDescent="0.3">
      <c r="A1891" s="29">
        <v>2369316</v>
      </c>
      <c r="B1891" s="1">
        <v>137</v>
      </c>
      <c r="C1891" s="1" t="s">
        <v>30</v>
      </c>
      <c r="D1891" s="1" t="s">
        <v>41</v>
      </c>
      <c r="E1891" s="1" t="s">
        <v>42</v>
      </c>
      <c r="F1891" s="47">
        <v>1071</v>
      </c>
      <c r="G1891" s="34">
        <v>951.13</v>
      </c>
      <c r="H1891" s="1" t="s">
        <v>216</v>
      </c>
      <c r="I1891" s="34">
        <v>9.5782000000000003E-3</v>
      </c>
      <c r="J1891" s="34">
        <v>1336.5275999999999</v>
      </c>
      <c r="K1891" s="35" t="str">
        <f t="shared" si="145"/>
        <v>Strabrechtse Heide &amp; Beuven_H4010A</v>
      </c>
      <c r="L1891" s="36">
        <f>VLOOKUP(D1891,DATA!A:F,5,FALSE)</f>
        <v>1.3726988247862192E-2</v>
      </c>
      <c r="M1891" s="37">
        <f>VLOOKUP(D1891,DATA!A:F,6,FALSE)</f>
        <v>1285.5</v>
      </c>
      <c r="N1891" s="36">
        <f t="shared" si="146"/>
        <v>1.0051877965950298</v>
      </c>
      <c r="O1891" s="36">
        <f t="shared" si="147"/>
        <v>1.0053186384773611</v>
      </c>
      <c r="P1891" s="36">
        <f t="shared" si="148"/>
        <v>1.3084188233136729E-4</v>
      </c>
      <c r="Q1891" s="36">
        <f t="shared" si="149"/>
        <v>0</v>
      </c>
    </row>
    <row r="1892" spans="1:17" x14ac:dyDescent="0.3">
      <c r="A1892" s="29">
        <v>2369317</v>
      </c>
      <c r="B1892" s="1">
        <v>137</v>
      </c>
      <c r="C1892" s="1" t="s">
        <v>30</v>
      </c>
      <c r="D1892" s="1" t="s">
        <v>41</v>
      </c>
      <c r="E1892" s="1" t="s">
        <v>42</v>
      </c>
      <c r="F1892" s="47">
        <v>1071</v>
      </c>
      <c r="G1892" s="34">
        <v>923.53</v>
      </c>
      <c r="H1892" s="1" t="s">
        <v>216</v>
      </c>
      <c r="I1892" s="34">
        <v>9.2133000000000007E-3</v>
      </c>
      <c r="J1892" s="34">
        <v>595.62840000000006</v>
      </c>
      <c r="K1892" s="35" t="str">
        <f t="shared" si="145"/>
        <v>Strabrechtse Heide &amp; Beuven_H4010A</v>
      </c>
      <c r="L1892" s="36">
        <f>VLOOKUP(D1892,DATA!A:F,5,FALSE)</f>
        <v>1.3726988247862192E-2</v>
      </c>
      <c r="M1892" s="37">
        <f>VLOOKUP(D1892,DATA!A:F,6,FALSE)</f>
        <v>1285.5</v>
      </c>
      <c r="N1892" s="36">
        <f t="shared" si="146"/>
        <v>0.69037836602898495</v>
      </c>
      <c r="O1892" s="36">
        <f t="shared" si="147"/>
        <v>0.69046508139457508</v>
      </c>
      <c r="P1892" s="36">
        <f t="shared" si="148"/>
        <v>8.6715365590128712E-5</v>
      </c>
      <c r="Q1892" s="36">
        <f t="shared" si="149"/>
        <v>0</v>
      </c>
    </row>
    <row r="1893" spans="1:17" x14ac:dyDescent="0.3">
      <c r="A1893" s="29">
        <v>2369318</v>
      </c>
      <c r="B1893" s="1">
        <v>137</v>
      </c>
      <c r="C1893" s="1" t="s">
        <v>30</v>
      </c>
      <c r="D1893" s="1" t="s">
        <v>41</v>
      </c>
      <c r="E1893" s="1" t="s">
        <v>42</v>
      </c>
      <c r="F1893" s="47">
        <v>1071</v>
      </c>
      <c r="G1893" s="34">
        <v>923.91</v>
      </c>
      <c r="H1893" s="1" t="s">
        <v>216</v>
      </c>
      <c r="I1893" s="34">
        <v>9.1803000000000006E-3</v>
      </c>
      <c r="J1893" s="34">
        <v>17.159313000000001</v>
      </c>
      <c r="K1893" s="35" t="str">
        <f t="shared" si="145"/>
        <v>Strabrechtse Heide &amp; Beuven_H4010A</v>
      </c>
      <c r="L1893" s="36">
        <f>VLOOKUP(D1893,DATA!A:F,5,FALSE)</f>
        <v>1.3726988247862192E-2</v>
      </c>
      <c r="M1893" s="37">
        <f>VLOOKUP(D1893,DATA!A:F,6,FALSE)</f>
        <v>1285.5</v>
      </c>
      <c r="N1893" s="36">
        <f t="shared" si="146"/>
        <v>0.69396390846556055</v>
      </c>
      <c r="O1893" s="36">
        <f t="shared" si="147"/>
        <v>0.69405075883128886</v>
      </c>
      <c r="P1893" s="36">
        <f t="shared" si="148"/>
        <v>8.6850365728308176E-5</v>
      </c>
      <c r="Q1893" s="36">
        <f t="shared" si="149"/>
        <v>0</v>
      </c>
    </row>
    <row r="1894" spans="1:17" x14ac:dyDescent="0.3">
      <c r="A1894" s="29">
        <v>2369319</v>
      </c>
      <c r="B1894" s="1">
        <v>137</v>
      </c>
      <c r="C1894" s="1" t="s">
        <v>30</v>
      </c>
      <c r="D1894" s="1" t="s">
        <v>41</v>
      </c>
      <c r="E1894" s="1" t="s">
        <v>42</v>
      </c>
      <c r="F1894" s="47">
        <v>1071</v>
      </c>
      <c r="G1894" s="34">
        <v>929.5</v>
      </c>
      <c r="H1894" s="1" t="s">
        <v>216</v>
      </c>
      <c r="I1894" s="34">
        <v>9.1807E-3</v>
      </c>
      <c r="J1894" s="34">
        <v>3737.9391999999998</v>
      </c>
      <c r="K1894" s="35" t="str">
        <f t="shared" si="145"/>
        <v>Strabrechtse Heide &amp; Beuven_H4010A</v>
      </c>
      <c r="L1894" s="36">
        <f>VLOOKUP(D1894,DATA!A:F,5,FALSE)</f>
        <v>1.3726988247862192E-2</v>
      </c>
      <c r="M1894" s="37">
        <f>VLOOKUP(D1894,DATA!A:F,6,FALSE)</f>
        <v>1285.5</v>
      </c>
      <c r="N1894" s="36">
        <f t="shared" si="146"/>
        <v>0.74889628512538897</v>
      </c>
      <c r="O1894" s="36">
        <f t="shared" si="147"/>
        <v>0.74898996256999129</v>
      </c>
      <c r="P1894" s="36">
        <f t="shared" si="148"/>
        <v>9.3677444602313642E-5</v>
      </c>
      <c r="Q1894" s="36">
        <f t="shared" si="149"/>
        <v>0</v>
      </c>
    </row>
    <row r="1895" spans="1:17" x14ac:dyDescent="0.3">
      <c r="A1895" s="29">
        <v>2370834</v>
      </c>
      <c r="B1895" s="1">
        <v>137</v>
      </c>
      <c r="C1895" s="1" t="s">
        <v>30</v>
      </c>
      <c r="D1895" s="1" t="s">
        <v>31</v>
      </c>
      <c r="E1895" s="1" t="s">
        <v>32</v>
      </c>
      <c r="F1895" s="47">
        <v>1786</v>
      </c>
      <c r="G1895" s="34">
        <v>1643.94</v>
      </c>
      <c r="H1895" s="1" t="s">
        <v>216</v>
      </c>
      <c r="I1895" s="34">
        <v>1.3392599999999999E-2</v>
      </c>
      <c r="J1895" s="34">
        <v>262.14902000000001</v>
      </c>
      <c r="K1895" s="35" t="str">
        <f t="shared" si="145"/>
        <v>Strabrechtse Heide &amp; Beuven_Lg03</v>
      </c>
      <c r="L1895" s="36">
        <f>VLOOKUP(D1895,DATA!A:F,5,FALSE)</f>
        <v>6.9280917156857415E-3</v>
      </c>
      <c r="M1895" s="37">
        <f>VLOOKUP(D1895,DATA!A:F,6,FALSE)</f>
        <v>2211</v>
      </c>
      <c r="N1895" s="36">
        <f t="shared" si="146"/>
        <v>1.9290875614052969</v>
      </c>
      <c r="O1895" s="36">
        <f t="shared" si="147"/>
        <v>1.9292631070478268</v>
      </c>
      <c r="P1895" s="36">
        <f t="shared" si="148"/>
        <v>1.7554564252986182E-4</v>
      </c>
      <c r="Q1895" s="36">
        <f t="shared" si="149"/>
        <v>0</v>
      </c>
    </row>
    <row r="1896" spans="1:17" x14ac:dyDescent="0.3">
      <c r="A1896" s="29">
        <v>2370846</v>
      </c>
      <c r="B1896" s="1">
        <v>137</v>
      </c>
      <c r="C1896" s="1" t="s">
        <v>30</v>
      </c>
      <c r="D1896" s="1" t="s">
        <v>41</v>
      </c>
      <c r="E1896" s="1" t="s">
        <v>42</v>
      </c>
      <c r="F1896" s="47">
        <v>1071</v>
      </c>
      <c r="G1896" s="34">
        <v>926.34</v>
      </c>
      <c r="H1896" s="1" t="s">
        <v>216</v>
      </c>
      <c r="I1896" s="34">
        <v>9.3430000000000006E-3</v>
      </c>
      <c r="J1896" s="34">
        <v>3938.404</v>
      </c>
      <c r="K1896" s="35" t="str">
        <f t="shared" si="145"/>
        <v>Strabrechtse Heide &amp; Beuven_H4010A</v>
      </c>
      <c r="L1896" s="36">
        <f>VLOOKUP(D1896,DATA!A:F,5,FALSE)</f>
        <v>1.3726988247862192E-2</v>
      </c>
      <c r="M1896" s="37">
        <f>VLOOKUP(D1896,DATA!A:F,6,FALSE)</f>
        <v>1285.5</v>
      </c>
      <c r="N1896" s="36">
        <f t="shared" si="146"/>
        <v>0.71733372351335944</v>
      </c>
      <c r="O1896" s="36">
        <f t="shared" si="147"/>
        <v>0.71742506829483055</v>
      </c>
      <c r="P1896" s="36">
        <f t="shared" si="148"/>
        <v>9.1344781471103254E-5</v>
      </c>
      <c r="Q1896" s="36">
        <f t="shared" si="149"/>
        <v>0</v>
      </c>
    </row>
    <row r="1897" spans="1:17" x14ac:dyDescent="0.3">
      <c r="A1897" s="29">
        <v>2370847</v>
      </c>
      <c r="B1897" s="1">
        <v>137</v>
      </c>
      <c r="C1897" s="1" t="s">
        <v>30</v>
      </c>
      <c r="D1897" s="1" t="s">
        <v>41</v>
      </c>
      <c r="E1897" s="1" t="s">
        <v>42</v>
      </c>
      <c r="F1897" s="47">
        <v>1071</v>
      </c>
      <c r="G1897" s="34">
        <v>926.04</v>
      </c>
      <c r="H1897" s="1" t="s">
        <v>216</v>
      </c>
      <c r="I1897" s="34">
        <v>9.2680000000000002E-3</v>
      </c>
      <c r="J1897" s="34">
        <v>2419.2411999999999</v>
      </c>
      <c r="K1897" s="35" t="str">
        <f t="shared" si="145"/>
        <v>Strabrechtse Heide &amp; Beuven_H4010A</v>
      </c>
      <c r="L1897" s="36">
        <f>VLOOKUP(D1897,DATA!A:F,5,FALSE)</f>
        <v>1.3726988247862192E-2</v>
      </c>
      <c r="M1897" s="37">
        <f>VLOOKUP(D1897,DATA!A:F,6,FALSE)</f>
        <v>1285.5</v>
      </c>
      <c r="N1897" s="36">
        <f t="shared" si="146"/>
        <v>0.71440680876127571</v>
      </c>
      <c r="O1897" s="36">
        <f t="shared" si="147"/>
        <v>0.71449705317716106</v>
      </c>
      <c r="P1897" s="36">
        <f t="shared" si="148"/>
        <v>9.0244415885343265E-5</v>
      </c>
      <c r="Q1897" s="36">
        <f t="shared" si="149"/>
        <v>0</v>
      </c>
    </row>
    <row r="1898" spans="1:17" x14ac:dyDescent="0.3">
      <c r="A1898" s="29">
        <v>2370848</v>
      </c>
      <c r="B1898" s="1">
        <v>137</v>
      </c>
      <c r="C1898" s="1" t="s">
        <v>30</v>
      </c>
      <c r="D1898" s="1" t="s">
        <v>41</v>
      </c>
      <c r="E1898" s="1" t="s">
        <v>42</v>
      </c>
      <c r="F1898" s="47">
        <v>1071</v>
      </c>
      <c r="G1898" s="34">
        <v>924.41</v>
      </c>
      <c r="H1898" s="1" t="s">
        <v>216</v>
      </c>
      <c r="I1898" s="34">
        <v>9.2124000000000008E-3</v>
      </c>
      <c r="J1898" s="34">
        <v>4565.9443000000001</v>
      </c>
      <c r="K1898" s="35" t="str">
        <f t="shared" si="145"/>
        <v>Strabrechtse Heide &amp; Beuven_H4010A</v>
      </c>
      <c r="L1898" s="36">
        <f>VLOOKUP(D1898,DATA!A:F,5,FALSE)</f>
        <v>1.3726988247862192E-2</v>
      </c>
      <c r="M1898" s="37">
        <f>VLOOKUP(D1898,DATA!A:F,6,FALSE)</f>
        <v>1285.5</v>
      </c>
      <c r="N1898" s="36">
        <f t="shared" si="146"/>
        <v>0.69870991446116049</v>
      </c>
      <c r="O1898" s="36">
        <f t="shared" si="147"/>
        <v>0.69879766037911129</v>
      </c>
      <c r="P1898" s="36">
        <f t="shared" si="148"/>
        <v>8.7745917950798891E-5</v>
      </c>
      <c r="Q1898" s="36">
        <f t="shared" si="149"/>
        <v>0</v>
      </c>
    </row>
    <row r="1899" spans="1:17" x14ac:dyDescent="0.3">
      <c r="A1899" s="29">
        <v>2370848</v>
      </c>
      <c r="B1899" s="1">
        <v>137</v>
      </c>
      <c r="C1899" s="1" t="s">
        <v>30</v>
      </c>
      <c r="D1899" s="1" t="s">
        <v>43</v>
      </c>
      <c r="E1899" s="1" t="s">
        <v>44</v>
      </c>
      <c r="F1899" s="47">
        <v>1071</v>
      </c>
      <c r="G1899" s="34">
        <v>924.41</v>
      </c>
      <c r="H1899" s="1" t="s">
        <v>216</v>
      </c>
      <c r="I1899" s="34">
        <v>9.2124000000000008E-3</v>
      </c>
      <c r="J1899" s="34">
        <v>966.35315000000003</v>
      </c>
      <c r="K1899" s="35" t="str">
        <f t="shared" si="145"/>
        <v>Strabrechtse Heide &amp; Beuven_H7150</v>
      </c>
      <c r="L1899" s="36">
        <f>VLOOKUP(D1899,DATA!A:F,5,FALSE)</f>
        <v>1.3726988247862192E-2</v>
      </c>
      <c r="M1899" s="37">
        <f>VLOOKUP(D1899,DATA!A:F,6,FALSE)</f>
        <v>1285.5</v>
      </c>
      <c r="N1899" s="36">
        <f t="shared" si="146"/>
        <v>0.69870991446116049</v>
      </c>
      <c r="O1899" s="36">
        <f t="shared" si="147"/>
        <v>0.69879766037911129</v>
      </c>
      <c r="P1899" s="36">
        <f t="shared" si="148"/>
        <v>8.7745917950798891E-5</v>
      </c>
      <c r="Q1899" s="36">
        <f t="shared" si="149"/>
        <v>0</v>
      </c>
    </row>
    <row r="1900" spans="1:17" x14ac:dyDescent="0.3">
      <c r="A1900" s="29">
        <v>2370849</v>
      </c>
      <c r="B1900" s="1">
        <v>137</v>
      </c>
      <c r="C1900" s="1" t="s">
        <v>30</v>
      </c>
      <c r="D1900" s="1" t="s">
        <v>41</v>
      </c>
      <c r="E1900" s="1" t="s">
        <v>42</v>
      </c>
      <c r="F1900" s="47">
        <v>1071</v>
      </c>
      <c r="G1900" s="34">
        <v>942.08</v>
      </c>
      <c r="H1900" s="1" t="s">
        <v>216</v>
      </c>
      <c r="I1900" s="34">
        <v>9.2326999999999999E-3</v>
      </c>
      <c r="J1900" s="34">
        <v>6.0824680000000004</v>
      </c>
      <c r="K1900" s="35" t="str">
        <f t="shared" si="145"/>
        <v>Strabrechtse Heide &amp; Beuven_H4010A</v>
      </c>
      <c r="L1900" s="36">
        <f>VLOOKUP(D1900,DATA!A:F,5,FALSE)</f>
        <v>1.3726988247862192E-2</v>
      </c>
      <c r="M1900" s="37">
        <f>VLOOKUP(D1900,DATA!A:F,6,FALSE)</f>
        <v>1285.5</v>
      </c>
      <c r="N1900" s="36">
        <f t="shared" si="146"/>
        <v>0.88880280891394003</v>
      </c>
      <c r="O1900" s="36">
        <f t="shared" si="147"/>
        <v>0.88891445902471478</v>
      </c>
      <c r="P1900" s="36">
        <f t="shared" si="148"/>
        <v>1.1165011077474141E-4</v>
      </c>
      <c r="Q1900" s="36">
        <f t="shared" si="149"/>
        <v>0</v>
      </c>
    </row>
    <row r="1901" spans="1:17" x14ac:dyDescent="0.3">
      <c r="A1901" s="29">
        <v>2370852</v>
      </c>
      <c r="B1901" s="1">
        <v>137</v>
      </c>
      <c r="C1901" s="1" t="s">
        <v>30</v>
      </c>
      <c r="D1901" s="1" t="s">
        <v>41</v>
      </c>
      <c r="E1901" s="1" t="s">
        <v>42</v>
      </c>
      <c r="F1901" s="47">
        <v>1071</v>
      </c>
      <c r="G1901" s="34">
        <v>930.87</v>
      </c>
      <c r="H1901" s="1" t="s">
        <v>216</v>
      </c>
      <c r="I1901" s="34">
        <v>8.9551000000000006E-3</v>
      </c>
      <c r="J1901" s="34">
        <v>446.23642000000001</v>
      </c>
      <c r="K1901" s="35" t="str">
        <f t="shared" si="145"/>
        <v>Strabrechtse Heide &amp; Beuven_H4010A</v>
      </c>
      <c r="L1901" s="36">
        <f>VLOOKUP(D1901,DATA!A:F,5,FALSE)</f>
        <v>1.3726988247862192E-2</v>
      </c>
      <c r="M1901" s="37">
        <f>VLOOKUP(D1901,DATA!A:F,6,FALSE)</f>
        <v>1285.5</v>
      </c>
      <c r="N1901" s="36">
        <f t="shared" si="146"/>
        <v>0.76300479596640636</v>
      </c>
      <c r="O1901" s="36">
        <f t="shared" si="147"/>
        <v>0.76309787950000108</v>
      </c>
      <c r="P1901" s="36">
        <f t="shared" si="148"/>
        <v>9.3083533594717771E-5</v>
      </c>
      <c r="Q1901" s="36">
        <f t="shared" si="149"/>
        <v>0</v>
      </c>
    </row>
    <row r="1902" spans="1:17" x14ac:dyDescent="0.3">
      <c r="A1902" s="29">
        <v>2372375</v>
      </c>
      <c r="B1902" s="1">
        <v>137</v>
      </c>
      <c r="C1902" s="1" t="s">
        <v>30</v>
      </c>
      <c r="D1902" s="1" t="s">
        <v>41</v>
      </c>
      <c r="E1902" s="1" t="s">
        <v>42</v>
      </c>
      <c r="F1902" s="47">
        <v>1071</v>
      </c>
      <c r="G1902" s="34">
        <v>938.16</v>
      </c>
      <c r="H1902" s="1" t="s">
        <v>216</v>
      </c>
      <c r="I1902" s="34">
        <v>9.4483999999999992E-3</v>
      </c>
      <c r="J1902" s="34">
        <v>3945.2705000000001</v>
      </c>
      <c r="K1902" s="35" t="str">
        <f t="shared" si="145"/>
        <v>Strabrechtse Heide &amp; Beuven_H4010A</v>
      </c>
      <c r="L1902" s="36">
        <f>VLOOKUP(D1902,DATA!A:F,5,FALSE)</f>
        <v>1.3726988247862192E-2</v>
      </c>
      <c r="M1902" s="37">
        <f>VLOOKUP(D1902,DATA!A:F,6,FALSE)</f>
        <v>1285.5</v>
      </c>
      <c r="N1902" s="36">
        <f t="shared" si="146"/>
        <v>0.84263285083209527</v>
      </c>
      <c r="O1902" s="36">
        <f t="shared" si="147"/>
        <v>0.84274122470536661</v>
      </c>
      <c r="P1902" s="36">
        <f t="shared" si="148"/>
        <v>1.0837387327133907E-4</v>
      </c>
      <c r="Q1902" s="36">
        <f t="shared" si="149"/>
        <v>0</v>
      </c>
    </row>
    <row r="1903" spans="1:17" x14ac:dyDescent="0.3">
      <c r="A1903" s="29">
        <v>2372376</v>
      </c>
      <c r="B1903" s="1">
        <v>137</v>
      </c>
      <c r="C1903" s="1" t="s">
        <v>30</v>
      </c>
      <c r="D1903" s="1" t="s">
        <v>41</v>
      </c>
      <c r="E1903" s="1" t="s">
        <v>42</v>
      </c>
      <c r="F1903" s="47">
        <v>1071</v>
      </c>
      <c r="G1903" s="34">
        <v>923.36</v>
      </c>
      <c r="H1903" s="1" t="s">
        <v>216</v>
      </c>
      <c r="I1903" s="34">
        <v>9.247E-3</v>
      </c>
      <c r="J1903" s="34">
        <v>7670.0415000000003</v>
      </c>
      <c r="K1903" s="35" t="str">
        <f t="shared" si="145"/>
        <v>Strabrechtse Heide &amp; Beuven_H4010A</v>
      </c>
      <c r="L1903" s="36">
        <f>VLOOKUP(D1903,DATA!A:F,5,FALSE)</f>
        <v>1.3726988247862192E-2</v>
      </c>
      <c r="M1903" s="37">
        <f>VLOOKUP(D1903,DATA!A:F,6,FALSE)</f>
        <v>1285.5</v>
      </c>
      <c r="N1903" s="36">
        <f t="shared" si="146"/>
        <v>0.68878026938614245</v>
      </c>
      <c r="O1903" s="36">
        <f t="shared" si="147"/>
        <v>0.68886710188856903</v>
      </c>
      <c r="P1903" s="36">
        <f t="shared" si="148"/>
        <v>8.683250242658147E-5</v>
      </c>
      <c r="Q1903" s="36">
        <f t="shared" si="149"/>
        <v>0</v>
      </c>
    </row>
    <row r="1904" spans="1:17" x14ac:dyDescent="0.3">
      <c r="A1904" s="29">
        <v>2372377</v>
      </c>
      <c r="B1904" s="1">
        <v>137</v>
      </c>
      <c r="C1904" s="1" t="s">
        <v>30</v>
      </c>
      <c r="D1904" s="1" t="s">
        <v>41</v>
      </c>
      <c r="E1904" s="1" t="s">
        <v>42</v>
      </c>
      <c r="F1904" s="47">
        <v>1071</v>
      </c>
      <c r="G1904" s="34">
        <v>925.79</v>
      </c>
      <c r="H1904" s="1" t="s">
        <v>216</v>
      </c>
      <c r="I1904" s="34">
        <v>9.1979999999999996E-3</v>
      </c>
      <c r="J1904" s="34">
        <v>2206.4926999999998</v>
      </c>
      <c r="K1904" s="35" t="str">
        <f t="shared" si="145"/>
        <v>Strabrechtse Heide &amp; Beuven_H4010A</v>
      </c>
      <c r="L1904" s="36">
        <f>VLOOKUP(D1904,DATA!A:F,5,FALSE)</f>
        <v>1.3726988247862192E-2</v>
      </c>
      <c r="M1904" s="37">
        <f>VLOOKUP(D1904,DATA!A:F,6,FALSE)</f>
        <v>1285.5</v>
      </c>
      <c r="N1904" s="36">
        <f t="shared" si="146"/>
        <v>0.71197677258829195</v>
      </c>
      <c r="O1904" s="36">
        <f t="shared" si="147"/>
        <v>0.71206603289686721</v>
      </c>
      <c r="P1904" s="36">
        <f t="shared" si="148"/>
        <v>8.9260308575256353E-5</v>
      </c>
      <c r="Q1904" s="36">
        <f t="shared" si="149"/>
        <v>0</v>
      </c>
    </row>
    <row r="1905" spans="1:17" x14ac:dyDescent="0.3">
      <c r="A1905" s="29">
        <v>2372380</v>
      </c>
      <c r="B1905" s="1">
        <v>137</v>
      </c>
      <c r="C1905" s="1" t="s">
        <v>30</v>
      </c>
      <c r="D1905" s="1" t="s">
        <v>41</v>
      </c>
      <c r="E1905" s="1" t="s">
        <v>42</v>
      </c>
      <c r="F1905" s="47">
        <v>1071</v>
      </c>
      <c r="G1905" s="34">
        <v>935.86</v>
      </c>
      <c r="H1905" s="1" t="s">
        <v>216</v>
      </c>
      <c r="I1905" s="34">
        <v>9.0670000000000004E-3</v>
      </c>
      <c r="J1905" s="34">
        <v>3945.0327000000002</v>
      </c>
      <c r="K1905" s="35" t="str">
        <f t="shared" si="145"/>
        <v>Strabrechtse Heide &amp; Beuven_H4010A</v>
      </c>
      <c r="L1905" s="36">
        <f>VLOOKUP(D1905,DATA!A:F,5,FALSE)</f>
        <v>1.3726988247862192E-2</v>
      </c>
      <c r="M1905" s="37">
        <f>VLOOKUP(D1905,DATA!A:F,6,FALSE)</f>
        <v>1285.5</v>
      </c>
      <c r="N1905" s="36">
        <f t="shared" si="146"/>
        <v>0.81665863360026647</v>
      </c>
      <c r="O1905" s="36">
        <f t="shared" si="147"/>
        <v>0.81675945315055498</v>
      </c>
      <c r="P1905" s="36">
        <f t="shared" si="148"/>
        <v>1.0081955028851119E-4</v>
      </c>
      <c r="Q1905" s="36">
        <f t="shared" si="149"/>
        <v>0</v>
      </c>
    </row>
    <row r="1906" spans="1:17" x14ac:dyDescent="0.3">
      <c r="A1906" s="29">
        <v>2372381</v>
      </c>
      <c r="B1906" s="1">
        <v>137</v>
      </c>
      <c r="C1906" s="1" t="s">
        <v>30</v>
      </c>
      <c r="D1906" s="1" t="s">
        <v>41</v>
      </c>
      <c r="E1906" s="1" t="s">
        <v>42</v>
      </c>
      <c r="F1906" s="47">
        <v>1071</v>
      </c>
      <c r="G1906" s="34">
        <v>931.79</v>
      </c>
      <c r="H1906" s="1" t="s">
        <v>216</v>
      </c>
      <c r="I1906" s="34">
        <v>8.9280999999999996E-3</v>
      </c>
      <c r="J1906" s="34">
        <v>56.336129999999997</v>
      </c>
      <c r="K1906" s="35" t="str">
        <f t="shared" si="145"/>
        <v>Strabrechtse Heide &amp; Beuven_H4010A</v>
      </c>
      <c r="L1906" s="36">
        <f>VLOOKUP(D1906,DATA!A:F,5,FALSE)</f>
        <v>1.3726988247862192E-2</v>
      </c>
      <c r="M1906" s="37">
        <f>VLOOKUP(D1906,DATA!A:F,6,FALSE)</f>
        <v>1285.5</v>
      </c>
      <c r="N1906" s="36">
        <f t="shared" si="146"/>
        <v>0.77262683363832863</v>
      </c>
      <c r="O1906" s="36">
        <f t="shared" si="147"/>
        <v>0.77272079770218116</v>
      </c>
      <c r="P1906" s="36">
        <f t="shared" si="148"/>
        <v>9.3964063852536306E-5</v>
      </c>
      <c r="Q1906" s="36">
        <f t="shared" si="149"/>
        <v>0</v>
      </c>
    </row>
    <row r="1907" spans="1:17" x14ac:dyDescent="0.3">
      <c r="A1907" s="29">
        <v>2373904</v>
      </c>
      <c r="B1907" s="1">
        <v>137</v>
      </c>
      <c r="C1907" s="1" t="s">
        <v>30</v>
      </c>
      <c r="D1907" s="1" t="s">
        <v>41</v>
      </c>
      <c r="E1907" s="1" t="s">
        <v>42</v>
      </c>
      <c r="F1907" s="47">
        <v>1071</v>
      </c>
      <c r="G1907" s="34">
        <v>978.98</v>
      </c>
      <c r="H1907" s="1" t="s">
        <v>216</v>
      </c>
      <c r="I1907" s="34">
        <v>9.8621999999999998E-3</v>
      </c>
      <c r="J1907" s="34">
        <v>5355.6639999999998</v>
      </c>
      <c r="K1907" s="35" t="str">
        <f t="shared" si="145"/>
        <v>Strabrechtse Heide &amp; Beuven_H4010A</v>
      </c>
      <c r="L1907" s="36">
        <f>VLOOKUP(D1907,DATA!A:F,5,FALSE)</f>
        <v>1.3726988247862192E-2</v>
      </c>
      <c r="M1907" s="37">
        <f>VLOOKUP(D1907,DATA!A:F,6,FALSE)</f>
        <v>1285.5</v>
      </c>
      <c r="N1907" s="36">
        <f t="shared" si="146"/>
        <v>1.4663866369098459</v>
      </c>
      <c r="O1907" s="36">
        <f t="shared" si="147"/>
        <v>1.4665822556718466</v>
      </c>
      <c r="P1907" s="36">
        <f t="shared" si="148"/>
        <v>1.9561876200069328E-4</v>
      </c>
      <c r="Q1907" s="36">
        <f t="shared" si="149"/>
        <v>0</v>
      </c>
    </row>
    <row r="1908" spans="1:17" x14ac:dyDescent="0.3">
      <c r="A1908" s="29">
        <v>2373905</v>
      </c>
      <c r="B1908" s="1">
        <v>137</v>
      </c>
      <c r="C1908" s="1" t="s">
        <v>30</v>
      </c>
      <c r="D1908" s="1" t="s">
        <v>41</v>
      </c>
      <c r="E1908" s="1" t="s">
        <v>42</v>
      </c>
      <c r="F1908" s="47">
        <v>1071</v>
      </c>
      <c r="G1908" s="34">
        <v>924.93</v>
      </c>
      <c r="H1908" s="1" t="s">
        <v>216</v>
      </c>
      <c r="I1908" s="34">
        <v>9.3148999999999992E-3</v>
      </c>
      <c r="J1908" s="34">
        <v>2923.7487999999998</v>
      </c>
      <c r="K1908" s="35" t="str">
        <f t="shared" si="145"/>
        <v>Strabrechtse Heide &amp; Beuven_H4010A</v>
      </c>
      <c r="L1908" s="36">
        <f>VLOOKUP(D1908,DATA!A:F,5,FALSE)</f>
        <v>1.3726988247862192E-2</v>
      </c>
      <c r="M1908" s="37">
        <f>VLOOKUP(D1908,DATA!A:F,6,FALSE)</f>
        <v>1285.5</v>
      </c>
      <c r="N1908" s="36">
        <f t="shared" si="146"/>
        <v>0.70367995111177406</v>
      </c>
      <c r="O1908" s="36">
        <f t="shared" si="147"/>
        <v>0.70376930000251314</v>
      </c>
      <c r="P1908" s="36">
        <f t="shared" si="148"/>
        <v>8.9348890739082698E-5</v>
      </c>
      <c r="Q1908" s="36">
        <f t="shared" si="149"/>
        <v>0</v>
      </c>
    </row>
    <row r="1909" spans="1:17" x14ac:dyDescent="0.3">
      <c r="A1909" s="29">
        <v>2373906</v>
      </c>
      <c r="B1909" s="1">
        <v>137</v>
      </c>
      <c r="C1909" s="1" t="s">
        <v>30</v>
      </c>
      <c r="D1909" s="1" t="s">
        <v>41</v>
      </c>
      <c r="E1909" s="1" t="s">
        <v>42</v>
      </c>
      <c r="F1909" s="47">
        <v>1071</v>
      </c>
      <c r="G1909" s="34">
        <v>921.71</v>
      </c>
      <c r="H1909" s="1" t="s">
        <v>216</v>
      </c>
      <c r="I1909" s="34">
        <v>9.2245000000000001E-3</v>
      </c>
      <c r="J1909" s="34">
        <v>1359.9708000000001</v>
      </c>
      <c r="K1909" s="35" t="str">
        <f t="shared" si="145"/>
        <v>Strabrechtse Heide &amp; Beuven_H4010A</v>
      </c>
      <c r="L1909" s="36">
        <f>VLOOKUP(D1909,DATA!A:F,5,FALSE)</f>
        <v>1.3726988247862192E-2</v>
      </c>
      <c r="M1909" s="37">
        <f>VLOOKUP(D1909,DATA!A:F,6,FALSE)</f>
        <v>1285.5</v>
      </c>
      <c r="N1909" s="36">
        <f t="shared" si="146"/>
        <v>0.67345894823899333</v>
      </c>
      <c r="O1909" s="36">
        <f t="shared" si="147"/>
        <v>0.6735436556996568</v>
      </c>
      <c r="P1909" s="36">
        <f t="shared" si="148"/>
        <v>8.4707460663469014E-5</v>
      </c>
      <c r="Q1909" s="36">
        <f t="shared" si="149"/>
        <v>0</v>
      </c>
    </row>
    <row r="1910" spans="1:17" x14ac:dyDescent="0.3">
      <c r="A1910" s="29">
        <v>2373910</v>
      </c>
      <c r="B1910" s="1">
        <v>137</v>
      </c>
      <c r="C1910" s="1" t="s">
        <v>30</v>
      </c>
      <c r="D1910" s="1" t="s">
        <v>41</v>
      </c>
      <c r="E1910" s="1" t="s">
        <v>42</v>
      </c>
      <c r="F1910" s="47">
        <v>1071</v>
      </c>
      <c r="G1910" s="34">
        <v>934.49</v>
      </c>
      <c r="H1910" s="1" t="s">
        <v>216</v>
      </c>
      <c r="I1910" s="34">
        <v>9.0325000000000006E-3</v>
      </c>
      <c r="J1910" s="34">
        <v>1227.6741999999999</v>
      </c>
      <c r="K1910" s="35" t="str">
        <f t="shared" si="145"/>
        <v>Strabrechtse Heide &amp; Beuven_H4010A</v>
      </c>
      <c r="L1910" s="36">
        <f>VLOOKUP(D1910,DATA!A:F,5,FALSE)</f>
        <v>1.3726988247862192E-2</v>
      </c>
      <c r="M1910" s="37">
        <f>VLOOKUP(D1910,DATA!A:F,6,FALSE)</f>
        <v>1285.5</v>
      </c>
      <c r="N1910" s="36">
        <f t="shared" si="146"/>
        <v>0.80156603793978276</v>
      </c>
      <c r="O1910" s="36">
        <f t="shared" si="147"/>
        <v>0.80166463270307065</v>
      </c>
      <c r="P1910" s="36">
        <f t="shared" si="148"/>
        <v>9.8594763287884746E-5</v>
      </c>
      <c r="Q1910" s="36">
        <f t="shared" si="149"/>
        <v>0</v>
      </c>
    </row>
    <row r="1911" spans="1:17" x14ac:dyDescent="0.3">
      <c r="A1911" s="29">
        <v>2373913</v>
      </c>
      <c r="B1911" s="1">
        <v>137</v>
      </c>
      <c r="C1911" s="1" t="s">
        <v>30</v>
      </c>
      <c r="D1911" s="1" t="s">
        <v>41</v>
      </c>
      <c r="E1911" s="1" t="s">
        <v>42</v>
      </c>
      <c r="F1911" s="47">
        <v>1071</v>
      </c>
      <c r="G1911" s="34">
        <v>925.3</v>
      </c>
      <c r="H1911" s="1" t="s">
        <v>216</v>
      </c>
      <c r="I1911" s="34">
        <v>8.5523000000000005E-3</v>
      </c>
      <c r="J1911" s="34">
        <v>27.661633999999999</v>
      </c>
      <c r="K1911" s="35" t="str">
        <f t="shared" si="145"/>
        <v>Strabrechtse Heide &amp; Beuven_H4010A</v>
      </c>
      <c r="L1911" s="36">
        <f>VLOOKUP(D1911,DATA!A:F,5,FALSE)</f>
        <v>1.3726988247862192E-2</v>
      </c>
      <c r="M1911" s="37">
        <f>VLOOKUP(D1911,DATA!A:F,6,FALSE)</f>
        <v>1285.5</v>
      </c>
      <c r="N1911" s="36">
        <f t="shared" si="146"/>
        <v>0.7072376821353511</v>
      </c>
      <c r="O1911" s="36">
        <f t="shared" si="147"/>
        <v>0.70732012751189244</v>
      </c>
      <c r="P1911" s="36">
        <f t="shared" si="148"/>
        <v>8.244537654134021E-5</v>
      </c>
      <c r="Q1911" s="36">
        <f t="shared" si="149"/>
        <v>0</v>
      </c>
    </row>
    <row r="1912" spans="1:17" x14ac:dyDescent="0.3">
      <c r="A1912" s="29">
        <v>2375433</v>
      </c>
      <c r="B1912" s="1">
        <v>137</v>
      </c>
      <c r="C1912" s="1" t="s">
        <v>30</v>
      </c>
      <c r="D1912" s="1" t="s">
        <v>41</v>
      </c>
      <c r="E1912" s="1" t="s">
        <v>42</v>
      </c>
      <c r="F1912" s="47">
        <v>1071</v>
      </c>
      <c r="G1912" s="34">
        <v>952.19</v>
      </c>
      <c r="H1912" s="1" t="s">
        <v>216</v>
      </c>
      <c r="I1912" s="34">
        <v>9.6129000000000006E-3</v>
      </c>
      <c r="J1912" s="34">
        <v>3026.404</v>
      </c>
      <c r="K1912" s="35" t="str">
        <f t="shared" si="145"/>
        <v>Strabrechtse Heide &amp; Beuven_H4010A</v>
      </c>
      <c r="L1912" s="36">
        <f>VLOOKUP(D1912,DATA!A:F,5,FALSE)</f>
        <v>1.3726988247862192E-2</v>
      </c>
      <c r="M1912" s="37">
        <f>VLOOKUP(D1912,DATA!A:F,6,FALSE)</f>
        <v>1285.5</v>
      </c>
      <c r="N1912" s="36">
        <f t="shared" si="146"/>
        <v>1.0197705739833327</v>
      </c>
      <c r="O1912" s="36">
        <f t="shared" si="147"/>
        <v>1.0199037753523046</v>
      </c>
      <c r="P1912" s="36">
        <f t="shared" si="148"/>
        <v>1.3320136897188029E-4</v>
      </c>
      <c r="Q1912" s="36">
        <f t="shared" si="149"/>
        <v>0</v>
      </c>
    </row>
    <row r="1913" spans="1:17" x14ac:dyDescent="0.3">
      <c r="A1913" s="29">
        <v>2375438</v>
      </c>
      <c r="B1913" s="1">
        <v>137</v>
      </c>
      <c r="C1913" s="1" t="s">
        <v>30</v>
      </c>
      <c r="D1913" s="1" t="s">
        <v>41</v>
      </c>
      <c r="E1913" s="1" t="s">
        <v>42</v>
      </c>
      <c r="F1913" s="47">
        <v>1071</v>
      </c>
      <c r="G1913" s="34">
        <v>969.15</v>
      </c>
      <c r="H1913" s="1" t="s">
        <v>216</v>
      </c>
      <c r="I1913" s="34">
        <v>9.4453999999999996E-3</v>
      </c>
      <c r="J1913" s="34">
        <v>4816.5420000000004</v>
      </c>
      <c r="K1913" s="35" t="str">
        <f t="shared" si="145"/>
        <v>Strabrechtse Heide &amp; Beuven_H4010A</v>
      </c>
      <c r="L1913" s="36">
        <f>VLOOKUP(D1913,DATA!A:F,5,FALSE)</f>
        <v>1.3726988247862192E-2</v>
      </c>
      <c r="M1913" s="37">
        <f>VLOOKUP(D1913,DATA!A:F,6,FALSE)</f>
        <v>1285.5</v>
      </c>
      <c r="N1913" s="36">
        <f t="shared" si="146"/>
        <v>1.2836630159089333</v>
      </c>
      <c r="O1913" s="36">
        <f t="shared" si="147"/>
        <v>1.2838273255734773</v>
      </c>
      <c r="P1913" s="36">
        <f t="shared" si="148"/>
        <v>1.6430966454406004E-4</v>
      </c>
      <c r="Q1913" s="36">
        <f t="shared" si="149"/>
        <v>0</v>
      </c>
    </row>
    <row r="1914" spans="1:17" x14ac:dyDescent="0.3">
      <c r="A1914" s="29">
        <v>2375441</v>
      </c>
      <c r="B1914" s="1">
        <v>137</v>
      </c>
      <c r="C1914" s="1" t="s">
        <v>30</v>
      </c>
      <c r="D1914" s="1" t="s">
        <v>41</v>
      </c>
      <c r="E1914" s="1" t="s">
        <v>42</v>
      </c>
      <c r="F1914" s="47">
        <v>1071</v>
      </c>
      <c r="G1914" s="34">
        <v>924.46</v>
      </c>
      <c r="H1914" s="1" t="s">
        <v>216</v>
      </c>
      <c r="I1914" s="34">
        <v>8.8062000000000001E-3</v>
      </c>
      <c r="J1914" s="34">
        <v>2439.5205000000001</v>
      </c>
      <c r="K1914" s="35" t="str">
        <f t="shared" si="145"/>
        <v>Strabrechtse Heide &amp; Beuven_H4010A</v>
      </c>
      <c r="L1914" s="36">
        <f>VLOOKUP(D1914,DATA!A:F,5,FALSE)</f>
        <v>1.3726988247862192E-2</v>
      </c>
      <c r="M1914" s="37">
        <f>VLOOKUP(D1914,DATA!A:F,6,FALSE)</f>
        <v>1285.5</v>
      </c>
      <c r="N1914" s="36">
        <f t="shared" si="146"/>
        <v>0.69918628404795191</v>
      </c>
      <c r="O1914" s="36">
        <f t="shared" si="147"/>
        <v>0.69927021756013086</v>
      </c>
      <c r="P1914" s="36">
        <f t="shared" si="148"/>
        <v>8.3933512178946401E-5</v>
      </c>
      <c r="Q1914" s="36">
        <f t="shared" si="149"/>
        <v>0</v>
      </c>
    </row>
    <row r="1915" spans="1:17" x14ac:dyDescent="0.3">
      <c r="A1915" s="29">
        <v>2375441</v>
      </c>
      <c r="B1915" s="1">
        <v>137</v>
      </c>
      <c r="C1915" s="1" t="s">
        <v>30</v>
      </c>
      <c r="D1915" s="1" t="s">
        <v>43</v>
      </c>
      <c r="E1915" s="1" t="s">
        <v>44</v>
      </c>
      <c r="F1915" s="47">
        <v>1071</v>
      </c>
      <c r="G1915" s="34">
        <v>924.46</v>
      </c>
      <c r="H1915" s="1" t="s">
        <v>216</v>
      </c>
      <c r="I1915" s="34">
        <v>8.8062000000000001E-3</v>
      </c>
      <c r="J1915" s="34">
        <v>412.96805000000001</v>
      </c>
      <c r="K1915" s="35" t="str">
        <f t="shared" si="145"/>
        <v>Strabrechtse Heide &amp; Beuven_H7150</v>
      </c>
      <c r="L1915" s="36">
        <f>VLOOKUP(D1915,DATA!A:F,5,FALSE)</f>
        <v>1.3726988247862192E-2</v>
      </c>
      <c r="M1915" s="37">
        <f>VLOOKUP(D1915,DATA!A:F,6,FALSE)</f>
        <v>1285.5</v>
      </c>
      <c r="N1915" s="36">
        <f t="shared" si="146"/>
        <v>0.69918628404795191</v>
      </c>
      <c r="O1915" s="36">
        <f t="shared" si="147"/>
        <v>0.69927021756013086</v>
      </c>
      <c r="P1915" s="36">
        <f t="shared" si="148"/>
        <v>8.3933512178946401E-5</v>
      </c>
      <c r="Q1915" s="36">
        <f t="shared" si="149"/>
        <v>0</v>
      </c>
    </row>
    <row r="1916" spans="1:17" x14ac:dyDescent="0.3">
      <c r="A1916" s="29">
        <v>2376963</v>
      </c>
      <c r="B1916" s="1">
        <v>137</v>
      </c>
      <c r="C1916" s="1" t="s">
        <v>30</v>
      </c>
      <c r="D1916" s="1" t="s">
        <v>41</v>
      </c>
      <c r="E1916" s="1" t="s">
        <v>42</v>
      </c>
      <c r="F1916" s="47">
        <v>1071</v>
      </c>
      <c r="G1916" s="34">
        <v>956.82</v>
      </c>
      <c r="H1916" s="1" t="s">
        <v>216</v>
      </c>
      <c r="I1916" s="34">
        <v>9.6258000000000003E-3</v>
      </c>
      <c r="J1916" s="34">
        <v>776.12260000000003</v>
      </c>
      <c r="K1916" s="35" t="str">
        <f t="shared" si="145"/>
        <v>Strabrechtse Heide &amp; Beuven_H4010A</v>
      </c>
      <c r="L1916" s="36">
        <f>VLOOKUP(D1916,DATA!A:F,5,FALSE)</f>
        <v>1.3726988247862192E-2</v>
      </c>
      <c r="M1916" s="37">
        <f>VLOOKUP(D1916,DATA!A:F,6,FALSE)</f>
        <v>1285.5</v>
      </c>
      <c r="N1916" s="36">
        <f t="shared" si="146"/>
        <v>1.0859603269788092</v>
      </c>
      <c r="O1916" s="36">
        <f t="shared" si="147"/>
        <v>1.0861022693525397</v>
      </c>
      <c r="P1916" s="36">
        <f t="shared" si="148"/>
        <v>1.4194237373055252E-4</v>
      </c>
      <c r="Q1916" s="36">
        <f t="shared" si="149"/>
        <v>0</v>
      </c>
    </row>
    <row r="1917" spans="1:17" x14ac:dyDescent="0.3">
      <c r="A1917" s="29">
        <v>2378491</v>
      </c>
      <c r="B1917" s="1">
        <v>137</v>
      </c>
      <c r="C1917" s="1" t="s">
        <v>30</v>
      </c>
      <c r="D1917" s="1" t="s">
        <v>41</v>
      </c>
      <c r="E1917" s="1" t="s">
        <v>42</v>
      </c>
      <c r="F1917" s="47">
        <v>1071</v>
      </c>
      <c r="G1917" s="34">
        <v>974.82</v>
      </c>
      <c r="H1917" s="1" t="s">
        <v>216</v>
      </c>
      <c r="I1917" s="34">
        <v>9.8612999999999999E-3</v>
      </c>
      <c r="J1917" s="34">
        <v>45.942013000000003</v>
      </c>
      <c r="K1917" s="35" t="str">
        <f t="shared" si="145"/>
        <v>Strabrechtse Heide &amp; Beuven_H4010A</v>
      </c>
      <c r="L1917" s="36">
        <f>VLOOKUP(D1917,DATA!A:F,5,FALSE)</f>
        <v>1.3726988247862192E-2</v>
      </c>
      <c r="M1917" s="37">
        <f>VLOOKUP(D1917,DATA!A:F,6,FALSE)</f>
        <v>1285.5</v>
      </c>
      <c r="N1917" s="36">
        <f t="shared" si="146"/>
        <v>1.3861238772910653</v>
      </c>
      <c r="O1917" s="36">
        <f t="shared" si="147"/>
        <v>1.3863089226030418</v>
      </c>
      <c r="P1917" s="36">
        <f t="shared" si="148"/>
        <v>1.8504531197649499E-4</v>
      </c>
      <c r="Q1917" s="36">
        <f t="shared" si="149"/>
        <v>0</v>
      </c>
    </row>
    <row r="1918" spans="1:17" x14ac:dyDescent="0.3">
      <c r="A1918" s="29">
        <v>2378499</v>
      </c>
      <c r="B1918" s="1">
        <v>137</v>
      </c>
      <c r="C1918" s="1" t="s">
        <v>30</v>
      </c>
      <c r="D1918" s="1" t="s">
        <v>43</v>
      </c>
      <c r="E1918" s="1" t="s">
        <v>44</v>
      </c>
      <c r="F1918" s="47">
        <v>1071</v>
      </c>
      <c r="G1918" s="34">
        <v>959.46</v>
      </c>
      <c r="H1918" s="1" t="s">
        <v>216</v>
      </c>
      <c r="I1918" s="34">
        <v>9.1249999999999994E-3</v>
      </c>
      <c r="J1918" s="34">
        <v>4806.1576999999997</v>
      </c>
      <c r="K1918" s="35" t="str">
        <f t="shared" si="145"/>
        <v>Strabrechtse Heide &amp; Beuven_H7150</v>
      </c>
      <c r="L1918" s="36">
        <f>VLOOKUP(D1918,DATA!A:F,5,FALSE)</f>
        <v>1.3726988247862192E-2</v>
      </c>
      <c r="M1918" s="37">
        <f>VLOOKUP(D1918,DATA!A:F,6,FALSE)</f>
        <v>1285.5</v>
      </c>
      <c r="N1918" s="36">
        <f t="shared" si="146"/>
        <v>1.1255854013984252</v>
      </c>
      <c r="O1918" s="36">
        <f t="shared" si="147"/>
        <v>1.1257248124167465</v>
      </c>
      <c r="P1918" s="36">
        <f t="shared" si="148"/>
        <v>1.3941101832126712E-4</v>
      </c>
      <c r="Q1918" s="36">
        <f t="shared" si="149"/>
        <v>0</v>
      </c>
    </row>
    <row r="1919" spans="1:17" x14ac:dyDescent="0.3">
      <c r="A1919" s="29">
        <v>2380029</v>
      </c>
      <c r="B1919" s="1">
        <v>137</v>
      </c>
      <c r="C1919" s="1" t="s">
        <v>30</v>
      </c>
      <c r="D1919" s="1" t="s">
        <v>41</v>
      </c>
      <c r="E1919" s="1" t="s">
        <v>42</v>
      </c>
      <c r="F1919" s="47">
        <v>1071</v>
      </c>
      <c r="G1919" s="34">
        <v>929.2</v>
      </c>
      <c r="H1919" s="1" t="s">
        <v>216</v>
      </c>
      <c r="I1919" s="34">
        <v>8.6104000000000007E-3</v>
      </c>
      <c r="J1919" s="34">
        <v>586.48869999999999</v>
      </c>
      <c r="K1919" s="35" t="str">
        <f t="shared" si="145"/>
        <v>Strabrechtse Heide &amp; Beuven_H4010A</v>
      </c>
      <c r="L1919" s="36">
        <f>VLOOKUP(D1919,DATA!A:F,5,FALSE)</f>
        <v>1.3726988247862192E-2</v>
      </c>
      <c r="M1919" s="37">
        <f>VLOOKUP(D1919,DATA!A:F,6,FALSE)</f>
        <v>1285.5</v>
      </c>
      <c r="N1919" s="36">
        <f t="shared" si="146"/>
        <v>0.74584155408557773</v>
      </c>
      <c r="O1919" s="36">
        <f t="shared" si="147"/>
        <v>0.74592905632335116</v>
      </c>
      <c r="P1919" s="36">
        <f t="shared" si="148"/>
        <v>8.7502237773429137E-5</v>
      </c>
      <c r="Q1919" s="36">
        <f t="shared" si="149"/>
        <v>0</v>
      </c>
    </row>
    <row r="1920" spans="1:17" x14ac:dyDescent="0.3">
      <c r="A1920" s="29">
        <v>2380029</v>
      </c>
      <c r="B1920" s="1">
        <v>137</v>
      </c>
      <c r="C1920" s="1" t="s">
        <v>30</v>
      </c>
      <c r="D1920" s="1" t="s">
        <v>43</v>
      </c>
      <c r="E1920" s="1" t="s">
        <v>44</v>
      </c>
      <c r="F1920" s="47">
        <v>1071</v>
      </c>
      <c r="G1920" s="34">
        <v>929.2</v>
      </c>
      <c r="H1920" s="1" t="s">
        <v>216</v>
      </c>
      <c r="I1920" s="34">
        <v>8.6104000000000007E-3</v>
      </c>
      <c r="J1920" s="34">
        <v>53.246433000000003</v>
      </c>
      <c r="K1920" s="35" t="str">
        <f t="shared" si="145"/>
        <v>Strabrechtse Heide &amp; Beuven_H7150</v>
      </c>
      <c r="L1920" s="36">
        <f>VLOOKUP(D1920,DATA!A:F,5,FALSE)</f>
        <v>1.3726988247862192E-2</v>
      </c>
      <c r="M1920" s="37">
        <f>VLOOKUP(D1920,DATA!A:F,6,FALSE)</f>
        <v>1285.5</v>
      </c>
      <c r="N1920" s="36">
        <f t="shared" si="146"/>
        <v>0.74584155408557773</v>
      </c>
      <c r="O1920" s="36">
        <f t="shared" si="147"/>
        <v>0.74592905632335116</v>
      </c>
      <c r="P1920" s="36">
        <f t="shared" si="148"/>
        <v>8.7502237773429137E-5</v>
      </c>
      <c r="Q1920" s="36">
        <f t="shared" si="149"/>
        <v>0</v>
      </c>
    </row>
    <row r="1921" spans="1:17" x14ac:dyDescent="0.3">
      <c r="A1921" s="29">
        <v>2381544</v>
      </c>
      <c r="B1921" s="1">
        <v>137</v>
      </c>
      <c r="C1921" s="1" t="s">
        <v>30</v>
      </c>
      <c r="D1921" s="1" t="s">
        <v>31</v>
      </c>
      <c r="E1921" s="1" t="s">
        <v>32</v>
      </c>
      <c r="F1921" s="47">
        <v>1786</v>
      </c>
      <c r="G1921" s="34">
        <v>1054.0999999999999</v>
      </c>
      <c r="H1921" s="1" t="s">
        <v>216</v>
      </c>
      <c r="I1921" s="34">
        <v>1.05702E-2</v>
      </c>
      <c r="J1921" s="34">
        <v>1048.7060157200001</v>
      </c>
      <c r="K1921" s="35" t="str">
        <f t="shared" si="145"/>
        <v>Strabrechtse Heide &amp; Beuven_Lg03</v>
      </c>
      <c r="L1921" s="36">
        <f>VLOOKUP(D1921,DATA!A:F,5,FALSE)</f>
        <v>6.9280917156857415E-3</v>
      </c>
      <c r="M1921" s="37">
        <f>VLOOKUP(D1921,DATA!A:F,6,FALSE)</f>
        <v>2211</v>
      </c>
      <c r="N1921" s="36">
        <f t="shared" si="146"/>
        <v>3.303229705713339E-2</v>
      </c>
      <c r="O1921" s="36">
        <f t="shared" si="147"/>
        <v>3.3034715345122999E-2</v>
      </c>
      <c r="P1921" s="36">
        <f t="shared" si="148"/>
        <v>2.4182879896084142E-6</v>
      </c>
      <c r="Q1921" s="36">
        <f t="shared" si="149"/>
        <v>0</v>
      </c>
    </row>
    <row r="1922" spans="1:17" x14ac:dyDescent="0.3">
      <c r="A1922" s="29">
        <v>2381557</v>
      </c>
      <c r="B1922" s="1">
        <v>137</v>
      </c>
      <c r="C1922" s="1" t="s">
        <v>30</v>
      </c>
      <c r="D1922" s="1" t="s">
        <v>43</v>
      </c>
      <c r="E1922" s="1" t="s">
        <v>44</v>
      </c>
      <c r="F1922" s="47">
        <v>1071</v>
      </c>
      <c r="G1922" s="34">
        <v>991.98</v>
      </c>
      <c r="H1922" s="1" t="s">
        <v>216</v>
      </c>
      <c r="I1922" s="34">
        <v>9.4535000000000001E-3</v>
      </c>
      <c r="J1922" s="34">
        <v>1929.046</v>
      </c>
      <c r="K1922" s="35" t="str">
        <f t="shared" si="145"/>
        <v>Strabrechtse Heide &amp; Beuven_H7150</v>
      </c>
      <c r="L1922" s="36">
        <f>VLOOKUP(D1922,DATA!A:F,5,FALSE)</f>
        <v>1.3726988247862192E-2</v>
      </c>
      <c r="M1922" s="37">
        <f>VLOOKUP(D1922,DATA!A:F,6,FALSE)</f>
        <v>1285.5</v>
      </c>
      <c r="N1922" s="36">
        <f t="shared" si="146"/>
        <v>1.7478587269199735</v>
      </c>
      <c r="O1922" s="36">
        <f t="shared" si="147"/>
        <v>1.7480815927235542</v>
      </c>
      <c r="P1922" s="36">
        <f t="shared" si="148"/>
        <v>2.2286580358077401E-4</v>
      </c>
      <c r="Q1922" s="36">
        <f t="shared" si="149"/>
        <v>0</v>
      </c>
    </row>
    <row r="1923" spans="1:17" x14ac:dyDescent="0.3">
      <c r="A1923" s="29">
        <v>2381557</v>
      </c>
      <c r="B1923" s="1">
        <v>137</v>
      </c>
      <c r="C1923" s="1" t="s">
        <v>30</v>
      </c>
      <c r="D1923" s="1" t="s">
        <v>31</v>
      </c>
      <c r="E1923" s="1" t="s">
        <v>32</v>
      </c>
      <c r="F1923" s="47">
        <v>1786</v>
      </c>
      <c r="G1923" s="34">
        <v>991.98</v>
      </c>
      <c r="H1923" s="1" t="s">
        <v>216</v>
      </c>
      <c r="I1923" s="34">
        <v>9.4535000000000001E-3</v>
      </c>
      <c r="J1923" s="34">
        <v>123.38045</v>
      </c>
      <c r="K1923" s="35" t="str">
        <f t="shared" ref="K1923:K1986" si="150">_xlfn.CONCAT(C1923,"_",D1923)</f>
        <v>Strabrechtse Heide &amp; Beuven_Lg03</v>
      </c>
      <c r="L1923" s="36">
        <f>VLOOKUP(D1923,DATA!A:F,5,FALSE)</f>
        <v>6.9280917156857415E-3</v>
      </c>
      <c r="M1923" s="37">
        <f>VLOOKUP(D1923,DATA!A:F,6,FALSE)</f>
        <v>2211</v>
      </c>
      <c r="N1923" s="36">
        <f t="shared" ref="N1923:N1986" si="151">100/(1+EXP(-L1923*(G1923-M1923)))</f>
        <v>2.1482276704858666E-2</v>
      </c>
      <c r="O1923" s="36">
        <f t="shared" ref="O1923:O1986" si="152">100/(1+EXP(-L1923*((G1923+I1923)-M1923)))</f>
        <v>2.1483683424245364E-2</v>
      </c>
      <c r="P1923" s="36">
        <f t="shared" ref="P1923:P1986" si="153">O1923-N1923</f>
        <v>1.4067193866984518E-6</v>
      </c>
      <c r="Q1923" s="36">
        <f t="shared" ref="Q1923:Q1986" si="154">IF(AND(H1923&lt;&gt;"below",I1923&gt;=0.005),J1923*P1923/100,0)</f>
        <v>0</v>
      </c>
    </row>
    <row r="1924" spans="1:17" x14ac:dyDescent="0.3">
      <c r="A1924" s="29">
        <v>2383073</v>
      </c>
      <c r="B1924" s="1">
        <v>137</v>
      </c>
      <c r="C1924" s="1" t="s">
        <v>30</v>
      </c>
      <c r="D1924" s="1" t="s">
        <v>31</v>
      </c>
      <c r="E1924" s="1" t="s">
        <v>32</v>
      </c>
      <c r="F1924" s="47">
        <v>1786</v>
      </c>
      <c r="G1924" s="34">
        <v>1139.3499999999999</v>
      </c>
      <c r="H1924" s="1" t="s">
        <v>216</v>
      </c>
      <c r="I1924" s="34">
        <v>1.13305E-2</v>
      </c>
      <c r="J1924" s="34">
        <v>249.151695556768</v>
      </c>
      <c r="K1924" s="35" t="str">
        <f t="shared" si="150"/>
        <v>Strabrechtse Heide &amp; Beuven_Lg03</v>
      </c>
      <c r="L1924" s="36">
        <f>VLOOKUP(D1924,DATA!A:F,5,FALSE)</f>
        <v>6.9280917156857415E-3</v>
      </c>
      <c r="M1924" s="37">
        <f>VLOOKUP(D1924,DATA!A:F,6,FALSE)</f>
        <v>2211</v>
      </c>
      <c r="N1924" s="36">
        <f t="shared" si="151"/>
        <v>5.9610974341537649E-2</v>
      </c>
      <c r="O1924" s="36">
        <f t="shared" si="152"/>
        <v>5.9615651122015001E-2</v>
      </c>
      <c r="P1924" s="36">
        <f t="shared" si="153"/>
        <v>4.6767804773514832E-6</v>
      </c>
      <c r="Q1924" s="36">
        <f t="shared" si="154"/>
        <v>0</v>
      </c>
    </row>
    <row r="1925" spans="1:17" x14ac:dyDescent="0.3">
      <c r="A1925" s="29">
        <v>2383074</v>
      </c>
      <c r="B1925" s="1">
        <v>137</v>
      </c>
      <c r="C1925" s="1" t="s">
        <v>30</v>
      </c>
      <c r="D1925" s="1" t="s">
        <v>31</v>
      </c>
      <c r="E1925" s="1" t="s">
        <v>32</v>
      </c>
      <c r="F1925" s="47">
        <v>1786</v>
      </c>
      <c r="G1925" s="34">
        <v>940.59</v>
      </c>
      <c r="H1925" s="1" t="s">
        <v>216</v>
      </c>
      <c r="I1925" s="34">
        <v>9.5011999999999996E-3</v>
      </c>
      <c r="J1925" s="34">
        <v>569.555925</v>
      </c>
      <c r="K1925" s="35" t="str">
        <f t="shared" si="150"/>
        <v>Strabrechtse Heide &amp; Beuven_Lg03</v>
      </c>
      <c r="L1925" s="36">
        <f>VLOOKUP(D1925,DATA!A:F,5,FALSE)</f>
        <v>6.9280917156857415E-3</v>
      </c>
      <c r="M1925" s="37">
        <f>VLOOKUP(D1925,DATA!A:F,6,FALSE)</f>
        <v>2211</v>
      </c>
      <c r="N1925" s="36">
        <f t="shared" si="151"/>
        <v>1.5048193867416088E-2</v>
      </c>
      <c r="O1925" s="36">
        <f t="shared" si="152"/>
        <v>1.5049184301089135E-2</v>
      </c>
      <c r="P1925" s="36">
        <f t="shared" si="153"/>
        <v>9.904336730464508E-7</v>
      </c>
      <c r="Q1925" s="36">
        <f t="shared" si="154"/>
        <v>0</v>
      </c>
    </row>
    <row r="1926" spans="1:17" x14ac:dyDescent="0.3">
      <c r="A1926" s="29">
        <v>2383086</v>
      </c>
      <c r="B1926" s="1">
        <v>137</v>
      </c>
      <c r="C1926" s="1" t="s">
        <v>30</v>
      </c>
      <c r="D1926" s="1" t="s">
        <v>31</v>
      </c>
      <c r="E1926" s="1" t="s">
        <v>32</v>
      </c>
      <c r="F1926" s="47">
        <v>1786</v>
      </c>
      <c r="G1926" s="34">
        <v>1108.67</v>
      </c>
      <c r="H1926" s="1" t="s">
        <v>216</v>
      </c>
      <c r="I1926" s="34">
        <v>1.0364699999999999E-2</v>
      </c>
      <c r="J1926" s="34">
        <v>191.7226</v>
      </c>
      <c r="K1926" s="35" t="str">
        <f t="shared" si="150"/>
        <v>Strabrechtse Heide &amp; Beuven_Lg03</v>
      </c>
      <c r="L1926" s="36">
        <f>VLOOKUP(D1926,DATA!A:F,5,FALSE)</f>
        <v>6.9280917156857415E-3</v>
      </c>
      <c r="M1926" s="37">
        <f>VLOOKUP(D1926,DATA!A:F,6,FALSE)</f>
        <v>2211</v>
      </c>
      <c r="N1926" s="36">
        <f t="shared" si="151"/>
        <v>4.8201974650158214E-2</v>
      </c>
      <c r="O1926" s="36">
        <f t="shared" si="152"/>
        <v>4.8205434373593974E-2</v>
      </c>
      <c r="P1926" s="36">
        <f t="shared" si="153"/>
        <v>3.4597234357600093E-6</v>
      </c>
      <c r="Q1926" s="36">
        <f t="shared" si="154"/>
        <v>0</v>
      </c>
    </row>
    <row r="1927" spans="1:17" x14ac:dyDescent="0.3">
      <c r="A1927" s="29">
        <v>2383087</v>
      </c>
      <c r="B1927" s="1">
        <v>137</v>
      </c>
      <c r="C1927" s="1" t="s">
        <v>30</v>
      </c>
      <c r="D1927" s="1" t="s">
        <v>41</v>
      </c>
      <c r="E1927" s="1" t="s">
        <v>42</v>
      </c>
      <c r="F1927" s="47">
        <v>1071</v>
      </c>
      <c r="G1927" s="34">
        <v>929.54</v>
      </c>
      <c r="H1927" s="1" t="s">
        <v>216</v>
      </c>
      <c r="I1927" s="34">
        <v>8.7212999999999995E-3</v>
      </c>
      <c r="J1927" s="34">
        <v>110.16692</v>
      </c>
      <c r="K1927" s="35" t="str">
        <f t="shared" si="150"/>
        <v>Strabrechtse Heide &amp; Beuven_H4010A</v>
      </c>
      <c r="L1927" s="36">
        <f>VLOOKUP(D1927,DATA!A:F,5,FALSE)</f>
        <v>1.3726988247862192E-2</v>
      </c>
      <c r="M1927" s="37">
        <f>VLOOKUP(D1927,DATA!A:F,6,FALSE)</f>
        <v>1285.5</v>
      </c>
      <c r="N1927" s="36">
        <f t="shared" si="151"/>
        <v>0.74930451964462175</v>
      </c>
      <c r="O1927" s="36">
        <f t="shared" si="152"/>
        <v>0.74939355735950575</v>
      </c>
      <c r="P1927" s="36">
        <f t="shared" si="153"/>
        <v>8.9037714883999364E-5</v>
      </c>
      <c r="Q1927" s="36">
        <f t="shared" si="154"/>
        <v>0</v>
      </c>
    </row>
    <row r="1928" spans="1:17" x14ac:dyDescent="0.3">
      <c r="A1928" s="29">
        <v>2383087</v>
      </c>
      <c r="B1928" s="1">
        <v>137</v>
      </c>
      <c r="C1928" s="1" t="s">
        <v>30</v>
      </c>
      <c r="D1928" s="1" t="s">
        <v>43</v>
      </c>
      <c r="E1928" s="1" t="s">
        <v>44</v>
      </c>
      <c r="F1928" s="47">
        <v>1071</v>
      </c>
      <c r="G1928" s="34">
        <v>929.54</v>
      </c>
      <c r="H1928" s="1" t="s">
        <v>216</v>
      </c>
      <c r="I1928" s="34">
        <v>8.7212999999999995E-3</v>
      </c>
      <c r="J1928" s="34">
        <v>591.72564999999997</v>
      </c>
      <c r="K1928" s="35" t="str">
        <f t="shared" si="150"/>
        <v>Strabrechtse Heide &amp; Beuven_H7150</v>
      </c>
      <c r="L1928" s="36">
        <f>VLOOKUP(D1928,DATA!A:F,5,FALSE)</f>
        <v>1.3726988247862192E-2</v>
      </c>
      <c r="M1928" s="37">
        <f>VLOOKUP(D1928,DATA!A:F,6,FALSE)</f>
        <v>1285.5</v>
      </c>
      <c r="N1928" s="36">
        <f t="shared" si="151"/>
        <v>0.74930451964462175</v>
      </c>
      <c r="O1928" s="36">
        <f t="shared" si="152"/>
        <v>0.74939355735950575</v>
      </c>
      <c r="P1928" s="36">
        <f t="shared" si="153"/>
        <v>8.9037714883999364E-5</v>
      </c>
      <c r="Q1928" s="36">
        <f t="shared" si="154"/>
        <v>0</v>
      </c>
    </row>
    <row r="1929" spans="1:17" x14ac:dyDescent="0.3">
      <c r="A1929" s="29">
        <v>2384438</v>
      </c>
      <c r="B1929" s="1">
        <v>135</v>
      </c>
      <c r="C1929" s="1" t="s">
        <v>34</v>
      </c>
      <c r="D1929" s="1" t="s">
        <v>25</v>
      </c>
      <c r="E1929" s="1" t="s">
        <v>23</v>
      </c>
      <c r="F1929" s="47">
        <v>1857</v>
      </c>
      <c r="G1929" s="34">
        <v>1299.57</v>
      </c>
      <c r="H1929" s="1" t="s">
        <v>216</v>
      </c>
      <c r="I1929" s="34">
        <v>8.6286999999999996E-3</v>
      </c>
      <c r="J1929" s="34">
        <v>1137.4051999999999</v>
      </c>
      <c r="K1929" s="35" t="str">
        <f t="shared" si="150"/>
        <v>Kempenland-West_ZGH91E0C</v>
      </c>
      <c r="L1929" s="36">
        <f>VLOOKUP(D1929,DATA!A:F,5,FALSE)</f>
        <v>6.9280917156857415E-3</v>
      </c>
      <c r="M1929" s="37">
        <f>VLOOKUP(D1929,DATA!A:F,6,FALSE)</f>
        <v>2282</v>
      </c>
      <c r="N1929" s="36">
        <f t="shared" si="151"/>
        <v>0.11054848736054798</v>
      </c>
      <c r="O1929" s="36">
        <f t="shared" si="152"/>
        <v>0.11055508888724024</v>
      </c>
      <c r="P1929" s="36">
        <f t="shared" si="153"/>
        <v>6.6015266922542226E-6</v>
      </c>
      <c r="Q1929" s="36">
        <f t="shared" si="154"/>
        <v>0</v>
      </c>
    </row>
    <row r="1930" spans="1:17" x14ac:dyDescent="0.3">
      <c r="A1930" s="29">
        <v>2384602</v>
      </c>
      <c r="B1930" s="1">
        <v>137</v>
      </c>
      <c r="C1930" s="1" t="s">
        <v>30</v>
      </c>
      <c r="D1930" s="1" t="s">
        <v>31</v>
      </c>
      <c r="E1930" s="1" t="s">
        <v>32</v>
      </c>
      <c r="F1930" s="47">
        <v>1786</v>
      </c>
      <c r="G1930" s="34">
        <v>1221.28</v>
      </c>
      <c r="H1930" s="1" t="s">
        <v>216</v>
      </c>
      <c r="I1930" s="34">
        <v>1.1999299999999999E-2</v>
      </c>
      <c r="J1930" s="34">
        <v>2208.6052294792498</v>
      </c>
      <c r="K1930" s="35" t="str">
        <f t="shared" si="150"/>
        <v>Strabrechtse Heide &amp; Beuven_Lg03</v>
      </c>
      <c r="L1930" s="36">
        <f>VLOOKUP(D1930,DATA!A:F,5,FALSE)</f>
        <v>6.9280917156857415E-3</v>
      </c>
      <c r="M1930" s="37">
        <f>VLOOKUP(D1930,DATA!A:F,6,FALSE)</f>
        <v>2211</v>
      </c>
      <c r="N1930" s="36">
        <f t="shared" si="151"/>
        <v>0.10510952314508028</v>
      </c>
      <c r="O1930" s="36">
        <f t="shared" si="152"/>
        <v>0.10511825231394199</v>
      </c>
      <c r="P1930" s="36">
        <f t="shared" si="153"/>
        <v>8.7291688617152641E-6</v>
      </c>
      <c r="Q1930" s="36">
        <f t="shared" si="154"/>
        <v>0</v>
      </c>
    </row>
    <row r="1931" spans="1:17" x14ac:dyDescent="0.3">
      <c r="A1931" s="29">
        <v>2384612</v>
      </c>
      <c r="B1931" s="1">
        <v>137</v>
      </c>
      <c r="C1931" s="1" t="s">
        <v>30</v>
      </c>
      <c r="D1931" s="1" t="s">
        <v>41</v>
      </c>
      <c r="E1931" s="1" t="s">
        <v>42</v>
      </c>
      <c r="F1931" s="47">
        <v>1071</v>
      </c>
      <c r="G1931" s="34">
        <v>979.32</v>
      </c>
      <c r="H1931" s="1" t="s">
        <v>216</v>
      </c>
      <c r="I1931" s="34">
        <v>9.7091E-3</v>
      </c>
      <c r="J1931" s="34">
        <v>112.47581</v>
      </c>
      <c r="K1931" s="35" t="str">
        <f t="shared" si="150"/>
        <v>Strabrechtse Heide &amp; Beuven_H4010A</v>
      </c>
      <c r="L1931" s="36">
        <f>VLOOKUP(D1931,DATA!A:F,5,FALSE)</f>
        <v>1.3726988247862192E-2</v>
      </c>
      <c r="M1931" s="37">
        <f>VLOOKUP(D1931,DATA!A:F,6,FALSE)</f>
        <v>1285.5</v>
      </c>
      <c r="N1931" s="36">
        <f t="shared" si="151"/>
        <v>1.4731454611027357</v>
      </c>
      <c r="O1931" s="36">
        <f t="shared" si="152"/>
        <v>1.4733389172678528</v>
      </c>
      <c r="P1931" s="36">
        <f t="shared" si="153"/>
        <v>1.9345616511712294E-4</v>
      </c>
      <c r="Q1931" s="36">
        <f t="shared" si="154"/>
        <v>0</v>
      </c>
    </row>
    <row r="1932" spans="1:17" x14ac:dyDescent="0.3">
      <c r="A1932" s="29">
        <v>2384615</v>
      </c>
      <c r="B1932" s="1">
        <v>137</v>
      </c>
      <c r="C1932" s="1" t="s">
        <v>30</v>
      </c>
      <c r="D1932" s="1" t="s">
        <v>31</v>
      </c>
      <c r="E1932" s="1" t="s">
        <v>32</v>
      </c>
      <c r="F1932" s="47">
        <v>1786</v>
      </c>
      <c r="G1932" s="34">
        <v>956.09</v>
      </c>
      <c r="H1932" s="1" t="s">
        <v>216</v>
      </c>
      <c r="I1932" s="34">
        <v>9.1894000000000003E-3</v>
      </c>
      <c r="J1932" s="34">
        <v>40.774079999999998</v>
      </c>
      <c r="K1932" s="35" t="str">
        <f t="shared" si="150"/>
        <v>Strabrechtse Heide &amp; Beuven_Lg03</v>
      </c>
      <c r="L1932" s="36">
        <f>VLOOKUP(D1932,DATA!A:F,5,FALSE)</f>
        <v>6.9280917156857415E-3</v>
      </c>
      <c r="M1932" s="37">
        <f>VLOOKUP(D1932,DATA!A:F,6,FALSE)</f>
        <v>2211</v>
      </c>
      <c r="N1932" s="36">
        <f t="shared" si="151"/>
        <v>1.6753820767733053E-2</v>
      </c>
      <c r="O1932" s="36">
        <f t="shared" si="152"/>
        <v>1.6754887255068521E-2</v>
      </c>
      <c r="P1932" s="36">
        <f t="shared" si="153"/>
        <v>1.0664873354680748E-6</v>
      </c>
      <c r="Q1932" s="36">
        <f t="shared" si="154"/>
        <v>0</v>
      </c>
    </row>
    <row r="1933" spans="1:17" x14ac:dyDescent="0.3">
      <c r="A1933" s="29">
        <v>2385967</v>
      </c>
      <c r="B1933" s="1">
        <v>135</v>
      </c>
      <c r="C1933" s="1" t="s">
        <v>34</v>
      </c>
      <c r="D1933" s="1" t="s">
        <v>25</v>
      </c>
      <c r="E1933" s="1" t="s">
        <v>23</v>
      </c>
      <c r="F1933" s="47">
        <v>1857</v>
      </c>
      <c r="G1933" s="34">
        <v>1210.93</v>
      </c>
      <c r="H1933" s="1" t="s">
        <v>216</v>
      </c>
      <c r="I1933" s="34">
        <v>7.8843999999999997E-3</v>
      </c>
      <c r="J1933" s="34">
        <v>21.632019</v>
      </c>
      <c r="K1933" s="35" t="str">
        <f t="shared" si="150"/>
        <v>Kempenland-West_ZGH91E0C</v>
      </c>
      <c r="L1933" s="36">
        <f>VLOOKUP(D1933,DATA!A:F,5,FALSE)</f>
        <v>6.9280917156857415E-3</v>
      </c>
      <c r="M1933" s="37">
        <f>VLOOKUP(D1933,DATA!A:F,6,FALSE)</f>
        <v>2282</v>
      </c>
      <c r="N1933" s="36">
        <f t="shared" si="151"/>
        <v>5.985084696724436E-2</v>
      </c>
      <c r="O1933" s="36">
        <f t="shared" si="152"/>
        <v>5.9854114383149311E-2</v>
      </c>
      <c r="P1933" s="36">
        <f t="shared" si="153"/>
        <v>3.2674159049506102E-6</v>
      </c>
      <c r="Q1933" s="36">
        <f t="shared" si="154"/>
        <v>0</v>
      </c>
    </row>
    <row r="1934" spans="1:17" x14ac:dyDescent="0.3">
      <c r="A1934" s="29">
        <v>2385968</v>
      </c>
      <c r="B1934" s="1">
        <v>135</v>
      </c>
      <c r="C1934" s="1" t="s">
        <v>34</v>
      </c>
      <c r="D1934" s="1" t="s">
        <v>25</v>
      </c>
      <c r="E1934" s="1" t="s">
        <v>23</v>
      </c>
      <c r="F1934" s="47">
        <v>1857</v>
      </c>
      <c r="G1934" s="34">
        <v>1260.33</v>
      </c>
      <c r="H1934" s="1" t="s">
        <v>216</v>
      </c>
      <c r="I1934" s="34">
        <v>8.5865000000000004E-3</v>
      </c>
      <c r="J1934" s="34">
        <v>2090.8519999999999</v>
      </c>
      <c r="K1934" s="35" t="str">
        <f t="shared" si="150"/>
        <v>Kempenland-West_ZGH91E0C</v>
      </c>
      <c r="L1934" s="36">
        <f>VLOOKUP(D1934,DATA!A:F,5,FALSE)</f>
        <v>6.9280917156857415E-3</v>
      </c>
      <c r="M1934" s="37">
        <f>VLOOKUP(D1934,DATA!A:F,6,FALSE)</f>
        <v>2282</v>
      </c>
      <c r="N1934" s="36">
        <f t="shared" si="151"/>
        <v>8.4255941351565125E-2</v>
      </c>
      <c r="O1934" s="36">
        <f t="shared" si="152"/>
        <v>8.4260949499633753E-2</v>
      </c>
      <c r="P1934" s="36">
        <f t="shared" si="153"/>
        <v>5.0081480686275937E-6</v>
      </c>
      <c r="Q1934" s="36">
        <f t="shared" si="154"/>
        <v>0</v>
      </c>
    </row>
    <row r="1935" spans="1:17" x14ac:dyDescent="0.3">
      <c r="A1935" s="29">
        <v>2386132</v>
      </c>
      <c r="B1935" s="1">
        <v>137</v>
      </c>
      <c r="C1935" s="1" t="s">
        <v>30</v>
      </c>
      <c r="D1935" s="1" t="s">
        <v>31</v>
      </c>
      <c r="E1935" s="1" t="s">
        <v>32</v>
      </c>
      <c r="F1935" s="47">
        <v>1786</v>
      </c>
      <c r="G1935" s="34">
        <v>1137.94</v>
      </c>
      <c r="H1935" s="1" t="s">
        <v>216</v>
      </c>
      <c r="I1935" s="34">
        <v>1.1291600000000001E-2</v>
      </c>
      <c r="J1935" s="34">
        <v>405.71122500000001</v>
      </c>
      <c r="K1935" s="35" t="str">
        <f t="shared" si="150"/>
        <v>Strabrechtse Heide &amp; Beuven_Lg03</v>
      </c>
      <c r="L1935" s="36">
        <f>VLOOKUP(D1935,DATA!A:F,5,FALSE)</f>
        <v>6.9280917156857415E-3</v>
      </c>
      <c r="M1935" s="37">
        <f>VLOOKUP(D1935,DATA!A:F,6,FALSE)</f>
        <v>2211</v>
      </c>
      <c r="N1935" s="36">
        <f t="shared" si="151"/>
        <v>5.9031835072096417E-2</v>
      </c>
      <c r="O1935" s="36">
        <f t="shared" si="152"/>
        <v>5.9036450541932024E-2</v>
      </c>
      <c r="P1935" s="36">
        <f t="shared" si="153"/>
        <v>4.6154698356073998E-6</v>
      </c>
      <c r="Q1935" s="36">
        <f t="shared" si="154"/>
        <v>0</v>
      </c>
    </row>
    <row r="1936" spans="1:17" x14ac:dyDescent="0.3">
      <c r="A1936" s="29">
        <v>2386137</v>
      </c>
      <c r="B1936" s="1">
        <v>137</v>
      </c>
      <c r="C1936" s="1" t="s">
        <v>30</v>
      </c>
      <c r="D1936" s="1" t="s">
        <v>41</v>
      </c>
      <c r="E1936" s="1" t="s">
        <v>42</v>
      </c>
      <c r="F1936" s="47">
        <v>1071</v>
      </c>
      <c r="G1936" s="34">
        <v>941.89</v>
      </c>
      <c r="H1936" s="1" t="s">
        <v>216</v>
      </c>
      <c r="I1936" s="34">
        <v>9.7777000000000003E-3</v>
      </c>
      <c r="J1936" s="34">
        <v>3764.1606000000002</v>
      </c>
      <c r="K1936" s="35" t="str">
        <f t="shared" si="150"/>
        <v>Strabrechtse Heide &amp; Beuven_H4010A</v>
      </c>
      <c r="L1936" s="36">
        <f>VLOOKUP(D1936,DATA!A:F,5,FALSE)</f>
        <v>1.3726988247862192E-2</v>
      </c>
      <c r="M1936" s="37">
        <f>VLOOKUP(D1936,DATA!A:F,6,FALSE)</f>
        <v>1285.5</v>
      </c>
      <c r="N1936" s="36">
        <f t="shared" si="151"/>
        <v>0.88650824143940266</v>
      </c>
      <c r="O1936" s="36">
        <f t="shared" si="152"/>
        <v>0.88662618008948968</v>
      </c>
      <c r="P1936" s="36">
        <f t="shared" si="153"/>
        <v>1.1793865008702387E-4</v>
      </c>
      <c r="Q1936" s="36">
        <f t="shared" si="154"/>
        <v>0</v>
      </c>
    </row>
    <row r="1937" spans="1:17" x14ac:dyDescent="0.3">
      <c r="A1937" s="29">
        <v>2386141</v>
      </c>
      <c r="B1937" s="1">
        <v>137</v>
      </c>
      <c r="C1937" s="1" t="s">
        <v>30</v>
      </c>
      <c r="D1937" s="1" t="s">
        <v>41</v>
      </c>
      <c r="E1937" s="1" t="s">
        <v>42</v>
      </c>
      <c r="F1937" s="47">
        <v>1071</v>
      </c>
      <c r="G1937" s="34">
        <v>979.73</v>
      </c>
      <c r="H1937" s="1" t="s">
        <v>216</v>
      </c>
      <c r="I1937" s="34">
        <v>9.7803999999999999E-3</v>
      </c>
      <c r="J1937" s="34">
        <v>106.73774</v>
      </c>
      <c r="K1937" s="35" t="str">
        <f t="shared" si="150"/>
        <v>Strabrechtse Heide &amp; Beuven_H4010A</v>
      </c>
      <c r="L1937" s="36">
        <f>VLOOKUP(D1937,DATA!A:F,5,FALSE)</f>
        <v>1.3726988247862192E-2</v>
      </c>
      <c r="M1937" s="37">
        <f>VLOOKUP(D1937,DATA!A:F,6,FALSE)</f>
        <v>1285.5</v>
      </c>
      <c r="N1937" s="36">
        <f t="shared" si="151"/>
        <v>1.4813366313706042</v>
      </c>
      <c r="O1937" s="36">
        <f t="shared" si="152"/>
        <v>1.48153257558382</v>
      </c>
      <c r="P1937" s="36">
        <f t="shared" si="153"/>
        <v>1.9594421321578182E-4</v>
      </c>
      <c r="Q1937" s="36">
        <f t="shared" si="154"/>
        <v>0</v>
      </c>
    </row>
    <row r="1938" spans="1:17" x14ac:dyDescent="0.3">
      <c r="A1938" s="29">
        <v>2386144</v>
      </c>
      <c r="B1938" s="1">
        <v>137</v>
      </c>
      <c r="C1938" s="1" t="s">
        <v>30</v>
      </c>
      <c r="D1938" s="1" t="s">
        <v>31</v>
      </c>
      <c r="E1938" s="1" t="s">
        <v>32</v>
      </c>
      <c r="F1938" s="47">
        <v>1786</v>
      </c>
      <c r="G1938" s="34">
        <v>987.14</v>
      </c>
      <c r="H1938" s="1" t="s">
        <v>216</v>
      </c>
      <c r="I1938" s="34">
        <v>9.5090999999999995E-3</v>
      </c>
      <c r="J1938" s="34">
        <v>277.13220000000001</v>
      </c>
      <c r="K1938" s="35" t="str">
        <f t="shared" si="150"/>
        <v>Strabrechtse Heide &amp; Beuven_Lg03</v>
      </c>
      <c r="L1938" s="36">
        <f>VLOOKUP(D1938,DATA!A:F,5,FALSE)</f>
        <v>6.9280917156857415E-3</v>
      </c>
      <c r="M1938" s="37">
        <f>VLOOKUP(D1938,DATA!A:F,6,FALSE)</f>
        <v>2211</v>
      </c>
      <c r="N1938" s="36">
        <f t="shared" si="151"/>
        <v>2.0774024330131702E-2</v>
      </c>
      <c r="O1938" s="36">
        <f t="shared" si="152"/>
        <v>2.0775392681871743E-2</v>
      </c>
      <c r="P1938" s="36">
        <f t="shared" si="153"/>
        <v>1.3683517400414624E-6</v>
      </c>
      <c r="Q1938" s="36">
        <f t="shared" si="154"/>
        <v>0</v>
      </c>
    </row>
    <row r="1939" spans="1:17" x14ac:dyDescent="0.3">
      <c r="A1939" s="29">
        <v>2387496</v>
      </c>
      <c r="B1939" s="1">
        <v>135</v>
      </c>
      <c r="C1939" s="1" t="s">
        <v>34</v>
      </c>
      <c r="D1939" s="1" t="s">
        <v>25</v>
      </c>
      <c r="E1939" s="1" t="s">
        <v>23</v>
      </c>
      <c r="F1939" s="47">
        <v>1857</v>
      </c>
      <c r="G1939" s="34">
        <v>1297.31</v>
      </c>
      <c r="H1939" s="1" t="s">
        <v>216</v>
      </c>
      <c r="I1939" s="34">
        <v>8.5781999999999994E-3</v>
      </c>
      <c r="J1939" s="34">
        <v>6580.9110000000001</v>
      </c>
      <c r="K1939" s="35" t="str">
        <f t="shared" si="150"/>
        <v>Kempenland-West_ZGH91E0C</v>
      </c>
      <c r="L1939" s="36">
        <f>VLOOKUP(D1939,DATA!A:F,5,FALSE)</f>
        <v>6.9280917156857415E-3</v>
      </c>
      <c r="M1939" s="37">
        <f>VLOOKUP(D1939,DATA!A:F,6,FALSE)</f>
        <v>2282</v>
      </c>
      <c r="N1939" s="36">
        <f t="shared" si="151"/>
        <v>0.10883292537117469</v>
      </c>
      <c r="O1939" s="36">
        <f t="shared" si="152"/>
        <v>0.10883938652473948</v>
      </c>
      <c r="P1939" s="36">
        <f t="shared" si="153"/>
        <v>6.4611535647990381E-6</v>
      </c>
      <c r="Q1939" s="36">
        <f t="shared" si="154"/>
        <v>0</v>
      </c>
    </row>
    <row r="1940" spans="1:17" x14ac:dyDescent="0.3">
      <c r="A1940" s="29">
        <v>2387660</v>
      </c>
      <c r="B1940" s="1">
        <v>137</v>
      </c>
      <c r="C1940" s="1" t="s">
        <v>30</v>
      </c>
      <c r="D1940" s="1" t="s">
        <v>31</v>
      </c>
      <c r="E1940" s="1" t="s">
        <v>32</v>
      </c>
      <c r="F1940" s="47">
        <v>1786</v>
      </c>
      <c r="G1940" s="34">
        <v>1599.74</v>
      </c>
      <c r="H1940" s="1" t="s">
        <v>216</v>
      </c>
      <c r="I1940" s="34">
        <v>1.5261E-2</v>
      </c>
      <c r="J1940" s="34">
        <v>268.49924357136001</v>
      </c>
      <c r="K1940" s="35" t="str">
        <f t="shared" si="150"/>
        <v>Strabrechtse Heide &amp; Beuven_Lg03</v>
      </c>
      <c r="L1940" s="36">
        <f>VLOOKUP(D1940,DATA!A:F,5,FALSE)</f>
        <v>6.9280917156857415E-3</v>
      </c>
      <c r="M1940" s="37">
        <f>VLOOKUP(D1940,DATA!A:F,6,FALSE)</f>
        <v>2211</v>
      </c>
      <c r="N1940" s="36">
        <f t="shared" si="151"/>
        <v>1.4275032551901059</v>
      </c>
      <c r="O1940" s="36">
        <f t="shared" si="152"/>
        <v>1.4276520376683768</v>
      </c>
      <c r="P1940" s="36">
        <f t="shared" si="153"/>
        <v>1.4878247827088131E-4</v>
      </c>
      <c r="Q1940" s="36">
        <f t="shared" si="154"/>
        <v>0</v>
      </c>
    </row>
    <row r="1941" spans="1:17" x14ac:dyDescent="0.3">
      <c r="A1941" s="29">
        <v>2387666</v>
      </c>
      <c r="B1941" s="1">
        <v>137</v>
      </c>
      <c r="C1941" s="1" t="s">
        <v>30</v>
      </c>
      <c r="D1941" s="1" t="s">
        <v>41</v>
      </c>
      <c r="E1941" s="1" t="s">
        <v>42</v>
      </c>
      <c r="F1941" s="47">
        <v>1071</v>
      </c>
      <c r="G1941" s="34">
        <v>957.38</v>
      </c>
      <c r="H1941" s="1" t="s">
        <v>216</v>
      </c>
      <c r="I1941" s="34">
        <v>9.9010000000000001E-3</v>
      </c>
      <c r="J1941" s="34">
        <v>4915.6304</v>
      </c>
      <c r="K1941" s="35" t="str">
        <f t="shared" si="150"/>
        <v>Strabrechtse Heide &amp; Beuven_H4010A</v>
      </c>
      <c r="L1941" s="36">
        <f>VLOOKUP(D1941,DATA!A:F,5,FALSE)</f>
        <v>1.3726988247862192E-2</v>
      </c>
      <c r="M1941" s="37">
        <f>VLOOKUP(D1941,DATA!A:F,6,FALSE)</f>
        <v>1285.5</v>
      </c>
      <c r="N1941" s="36">
        <f t="shared" si="151"/>
        <v>1.0942486963949041</v>
      </c>
      <c r="O1941" s="36">
        <f t="shared" si="152"/>
        <v>1.0943957991387894</v>
      </c>
      <c r="P1941" s="36">
        <f t="shared" si="153"/>
        <v>1.4710274388529676E-4</v>
      </c>
      <c r="Q1941" s="36">
        <f t="shared" si="154"/>
        <v>0</v>
      </c>
    </row>
    <row r="1942" spans="1:17" x14ac:dyDescent="0.3">
      <c r="A1942" s="29">
        <v>2387672</v>
      </c>
      <c r="B1942" s="1">
        <v>137</v>
      </c>
      <c r="C1942" s="1" t="s">
        <v>30</v>
      </c>
      <c r="D1942" s="1" t="s">
        <v>31</v>
      </c>
      <c r="E1942" s="1" t="s">
        <v>32</v>
      </c>
      <c r="F1942" s="47">
        <v>1786</v>
      </c>
      <c r="G1942" s="34">
        <v>1092.45</v>
      </c>
      <c r="H1942" s="1" t="s">
        <v>216</v>
      </c>
      <c r="I1942" s="34">
        <v>1.03141E-2</v>
      </c>
      <c r="J1942" s="34">
        <v>330.17862000000002</v>
      </c>
      <c r="K1942" s="35" t="str">
        <f t="shared" si="150"/>
        <v>Strabrechtse Heide &amp; Beuven_Lg03</v>
      </c>
      <c r="L1942" s="36">
        <f>VLOOKUP(D1942,DATA!A:F,5,FALSE)</f>
        <v>6.9280917156857415E-3</v>
      </c>
      <c r="M1942" s="37">
        <f>VLOOKUP(D1942,DATA!A:F,6,FALSE)</f>
        <v>2211</v>
      </c>
      <c r="N1942" s="36">
        <f t="shared" si="151"/>
        <v>4.3080806603492339E-2</v>
      </c>
      <c r="O1942" s="36">
        <f t="shared" si="152"/>
        <v>4.3083883813652295E-2</v>
      </c>
      <c r="P1942" s="36">
        <f t="shared" si="153"/>
        <v>3.0772101599560453E-6</v>
      </c>
      <c r="Q1942" s="36">
        <f t="shared" si="154"/>
        <v>0</v>
      </c>
    </row>
    <row r="1943" spans="1:17" x14ac:dyDescent="0.3">
      <c r="A1943" s="29">
        <v>2389026</v>
      </c>
      <c r="B1943" s="1">
        <v>135</v>
      </c>
      <c r="C1943" s="1" t="s">
        <v>34</v>
      </c>
      <c r="D1943" s="1" t="s">
        <v>25</v>
      </c>
      <c r="E1943" s="1" t="s">
        <v>23</v>
      </c>
      <c r="F1943" s="47">
        <v>1857</v>
      </c>
      <c r="G1943" s="34">
        <v>1295.08</v>
      </c>
      <c r="H1943" s="1" t="s">
        <v>216</v>
      </c>
      <c r="I1943" s="34">
        <v>8.7072999999999994E-3</v>
      </c>
      <c r="J1943" s="34">
        <v>4628.8500000000004</v>
      </c>
      <c r="K1943" s="35" t="str">
        <f t="shared" si="150"/>
        <v>Kempenland-West_ZGH91E0C</v>
      </c>
      <c r="L1943" s="36">
        <f>VLOOKUP(D1943,DATA!A:F,5,FALSE)</f>
        <v>6.9280917156857415E-3</v>
      </c>
      <c r="M1943" s="37">
        <f>VLOOKUP(D1943,DATA!A:F,6,FALSE)</f>
        <v>2282</v>
      </c>
      <c r="N1943" s="36">
        <f t="shared" si="151"/>
        <v>0.1071662055530898</v>
      </c>
      <c r="O1943" s="36">
        <f t="shared" si="152"/>
        <v>0.10717266361783846</v>
      </c>
      <c r="P1943" s="36">
        <f t="shared" si="153"/>
        <v>6.4580647486656151E-6</v>
      </c>
      <c r="Q1943" s="36">
        <f t="shared" si="154"/>
        <v>0</v>
      </c>
    </row>
    <row r="1944" spans="1:17" x14ac:dyDescent="0.3">
      <c r="A1944" s="29">
        <v>2389195</v>
      </c>
      <c r="B1944" s="1">
        <v>137</v>
      </c>
      <c r="C1944" s="1" t="s">
        <v>30</v>
      </c>
      <c r="D1944" s="1" t="s">
        <v>41</v>
      </c>
      <c r="E1944" s="1" t="s">
        <v>42</v>
      </c>
      <c r="F1944" s="47">
        <v>1071</v>
      </c>
      <c r="G1944" s="34">
        <v>947.98</v>
      </c>
      <c r="H1944" s="1" t="s">
        <v>216</v>
      </c>
      <c r="I1944" s="34">
        <v>9.8966999999999996E-3</v>
      </c>
      <c r="J1944" s="34">
        <v>2718.4539</v>
      </c>
      <c r="K1944" s="35" t="str">
        <f t="shared" si="150"/>
        <v>Strabrechtse Heide &amp; Beuven_H4010A</v>
      </c>
      <c r="L1944" s="36">
        <f>VLOOKUP(D1944,DATA!A:F,5,FALSE)</f>
        <v>1.3726988247862192E-2</v>
      </c>
      <c r="M1944" s="37">
        <f>VLOOKUP(D1944,DATA!A:F,6,FALSE)</f>
        <v>1285.5</v>
      </c>
      <c r="N1944" s="36">
        <f t="shared" si="151"/>
        <v>0.96305942988658799</v>
      </c>
      <c r="O1944" s="36">
        <f t="shared" si="152"/>
        <v>0.96318901195359341</v>
      </c>
      <c r="P1944" s="36">
        <f t="shared" si="153"/>
        <v>1.2958206700541819E-4</v>
      </c>
      <c r="Q1944" s="36">
        <f t="shared" si="154"/>
        <v>0</v>
      </c>
    </row>
    <row r="1945" spans="1:17" x14ac:dyDescent="0.3">
      <c r="A1945" s="29">
        <v>2389196</v>
      </c>
      <c r="B1945" s="1">
        <v>137</v>
      </c>
      <c r="C1945" s="1" t="s">
        <v>30</v>
      </c>
      <c r="D1945" s="1" t="s">
        <v>41</v>
      </c>
      <c r="E1945" s="1" t="s">
        <v>42</v>
      </c>
      <c r="F1945" s="47">
        <v>1071</v>
      </c>
      <c r="G1945" s="34">
        <v>977.35</v>
      </c>
      <c r="H1945" s="1" t="s">
        <v>216</v>
      </c>
      <c r="I1945" s="34">
        <v>1.0071200000000001E-2</v>
      </c>
      <c r="J1945" s="34">
        <v>4351.3286320323996</v>
      </c>
      <c r="K1945" s="35" t="str">
        <f t="shared" si="150"/>
        <v>Strabrechtse Heide &amp; Beuven_H4010A</v>
      </c>
      <c r="L1945" s="36">
        <f>VLOOKUP(D1945,DATA!A:F,5,FALSE)</f>
        <v>1.3726988247862192E-2</v>
      </c>
      <c r="M1945" s="37">
        <f>VLOOKUP(D1945,DATA!A:F,6,FALSE)</f>
        <v>1285.5</v>
      </c>
      <c r="N1945" s="36">
        <f t="shared" si="151"/>
        <v>1.434406000943544</v>
      </c>
      <c r="O1945" s="36">
        <f t="shared" si="152"/>
        <v>1.4346014722782707</v>
      </c>
      <c r="P1945" s="36">
        <f t="shared" si="153"/>
        <v>1.9547133472674894E-4</v>
      </c>
      <c r="Q1945" s="36">
        <f t="shared" si="154"/>
        <v>0</v>
      </c>
    </row>
    <row r="1946" spans="1:17" x14ac:dyDescent="0.3">
      <c r="A1946" s="29">
        <v>2389201</v>
      </c>
      <c r="B1946" s="1">
        <v>137</v>
      </c>
      <c r="C1946" s="1" t="s">
        <v>30</v>
      </c>
      <c r="D1946" s="1" t="s">
        <v>31</v>
      </c>
      <c r="E1946" s="1" t="s">
        <v>32</v>
      </c>
      <c r="F1946" s="47">
        <v>1786</v>
      </c>
      <c r="G1946" s="34">
        <v>1093.49</v>
      </c>
      <c r="H1946" s="1" t="s">
        <v>216</v>
      </c>
      <c r="I1946" s="34">
        <v>1.0420199999999999E-2</v>
      </c>
      <c r="J1946" s="34">
        <v>287.08206000000001</v>
      </c>
      <c r="K1946" s="35" t="str">
        <f t="shared" si="150"/>
        <v>Strabrechtse Heide &amp; Beuven_Lg03</v>
      </c>
      <c r="L1946" s="36">
        <f>VLOOKUP(D1946,DATA!A:F,5,FALSE)</f>
        <v>6.9280917156857415E-3</v>
      </c>
      <c r="M1946" s="37">
        <f>VLOOKUP(D1946,DATA!A:F,6,FALSE)</f>
        <v>2211</v>
      </c>
      <c r="N1946" s="36">
        <f t="shared" si="151"/>
        <v>4.3392198878842179E-2</v>
      </c>
      <c r="O1946" s="36">
        <f t="shared" si="152"/>
        <v>4.3395330206495462E-2</v>
      </c>
      <c r="P1946" s="36">
        <f t="shared" si="153"/>
        <v>3.1313276532829448E-6</v>
      </c>
      <c r="Q1946" s="36">
        <f t="shared" si="154"/>
        <v>0</v>
      </c>
    </row>
    <row r="1947" spans="1:17" x14ac:dyDescent="0.3">
      <c r="A1947" s="29">
        <v>2390554</v>
      </c>
      <c r="B1947" s="1">
        <v>135</v>
      </c>
      <c r="C1947" s="1" t="s">
        <v>34</v>
      </c>
      <c r="D1947" s="1" t="s">
        <v>25</v>
      </c>
      <c r="E1947" s="1" t="s">
        <v>23</v>
      </c>
      <c r="F1947" s="47">
        <v>1857</v>
      </c>
      <c r="G1947" s="34">
        <v>1262.95</v>
      </c>
      <c r="H1947" s="1" t="s">
        <v>216</v>
      </c>
      <c r="I1947" s="34">
        <v>8.3926000000000001E-3</v>
      </c>
      <c r="J1947" s="34">
        <v>622.4008</v>
      </c>
      <c r="K1947" s="35" t="str">
        <f t="shared" si="150"/>
        <v>Kempenland-West_ZGH91E0C</v>
      </c>
      <c r="L1947" s="36">
        <f>VLOOKUP(D1947,DATA!A:F,5,FALSE)</f>
        <v>6.9280917156857415E-3</v>
      </c>
      <c r="M1947" s="37">
        <f>VLOOKUP(D1947,DATA!A:F,6,FALSE)</f>
        <v>2282</v>
      </c>
      <c r="N1947" s="36">
        <f t="shared" si="151"/>
        <v>8.5797962077789516E-2</v>
      </c>
      <c r="O1947" s="36">
        <f t="shared" si="152"/>
        <v>8.5802946639234948E-2</v>
      </c>
      <c r="P1947" s="36">
        <f t="shared" si="153"/>
        <v>4.9845614454313569E-6</v>
      </c>
      <c r="Q1947" s="36">
        <f t="shared" si="154"/>
        <v>0</v>
      </c>
    </row>
    <row r="1948" spans="1:17" x14ac:dyDescent="0.3">
      <c r="A1948" s="29">
        <v>2390723</v>
      </c>
      <c r="B1948" s="1">
        <v>137</v>
      </c>
      <c r="C1948" s="1" t="s">
        <v>30</v>
      </c>
      <c r="D1948" s="1" t="s">
        <v>41</v>
      </c>
      <c r="E1948" s="1" t="s">
        <v>42</v>
      </c>
      <c r="F1948" s="47">
        <v>1071</v>
      </c>
      <c r="G1948" s="34">
        <v>947.36</v>
      </c>
      <c r="H1948" s="1" t="s">
        <v>216</v>
      </c>
      <c r="I1948" s="34">
        <v>9.9605000000000006E-3</v>
      </c>
      <c r="J1948" s="34">
        <v>1686.2021</v>
      </c>
      <c r="K1948" s="35" t="str">
        <f t="shared" si="150"/>
        <v>Strabrechtse Heide &amp; Beuven_H4010A</v>
      </c>
      <c r="L1948" s="36">
        <f>VLOOKUP(D1948,DATA!A:F,5,FALSE)</f>
        <v>1.3726988247862192E-2</v>
      </c>
      <c r="M1948" s="37">
        <f>VLOOKUP(D1948,DATA!A:F,6,FALSE)</f>
        <v>1285.5</v>
      </c>
      <c r="N1948" s="36">
        <f t="shared" si="151"/>
        <v>0.9549758091298669</v>
      </c>
      <c r="O1948" s="36">
        <f t="shared" si="152"/>
        <v>0.95510514248908251</v>
      </c>
      <c r="P1948" s="36">
        <f t="shared" si="153"/>
        <v>1.2933335921561095E-4</v>
      </c>
      <c r="Q1948" s="36">
        <f t="shared" si="154"/>
        <v>0</v>
      </c>
    </row>
    <row r="1949" spans="1:17" x14ac:dyDescent="0.3">
      <c r="A1949" s="29">
        <v>2390724</v>
      </c>
      <c r="B1949" s="1">
        <v>137</v>
      </c>
      <c r="C1949" s="1" t="s">
        <v>30</v>
      </c>
      <c r="D1949" s="1" t="s">
        <v>41</v>
      </c>
      <c r="E1949" s="1" t="s">
        <v>42</v>
      </c>
      <c r="F1949" s="47">
        <v>1071</v>
      </c>
      <c r="G1949" s="34">
        <v>953.86</v>
      </c>
      <c r="H1949" s="1" t="s">
        <v>216</v>
      </c>
      <c r="I1949" s="34">
        <v>9.8951999999999998E-3</v>
      </c>
      <c r="J1949" s="34">
        <v>3575.5549999999998</v>
      </c>
      <c r="K1949" s="35" t="str">
        <f t="shared" si="150"/>
        <v>Strabrechtse Heide &amp; Beuven_H4010A</v>
      </c>
      <c r="L1949" s="36">
        <f>VLOOKUP(D1949,DATA!A:F,5,FALSE)</f>
        <v>1.3726988247862192E-2</v>
      </c>
      <c r="M1949" s="37">
        <f>VLOOKUP(D1949,DATA!A:F,6,FALSE)</f>
        <v>1285.5</v>
      </c>
      <c r="N1949" s="36">
        <f t="shared" si="151"/>
        <v>1.0431711951810063</v>
      </c>
      <c r="O1949" s="36">
        <f t="shared" si="152"/>
        <v>1.0433114216746024</v>
      </c>
      <c r="P1949" s="36">
        <f t="shared" si="153"/>
        <v>1.4022649359612949E-4</v>
      </c>
      <c r="Q1949" s="36">
        <f t="shared" si="154"/>
        <v>0</v>
      </c>
    </row>
    <row r="1950" spans="1:17" x14ac:dyDescent="0.3">
      <c r="A1950" s="29">
        <v>2392253</v>
      </c>
      <c r="B1950" s="1">
        <v>137</v>
      </c>
      <c r="C1950" s="1" t="s">
        <v>30</v>
      </c>
      <c r="D1950" s="1" t="s">
        <v>41</v>
      </c>
      <c r="E1950" s="1" t="s">
        <v>42</v>
      </c>
      <c r="F1950" s="47">
        <v>1071</v>
      </c>
      <c r="G1950" s="34">
        <v>957.84</v>
      </c>
      <c r="H1950" s="1" t="s">
        <v>216</v>
      </c>
      <c r="I1950" s="34">
        <v>9.9704000000000008E-3</v>
      </c>
      <c r="J1950" s="34">
        <v>1417.7593999999999</v>
      </c>
      <c r="K1950" s="35" t="str">
        <f t="shared" si="150"/>
        <v>Strabrechtse Heide &amp; Beuven_H4010A</v>
      </c>
      <c r="L1950" s="36">
        <f>VLOOKUP(D1950,DATA!A:F,5,FALSE)</f>
        <v>1.3726988247862192E-2</v>
      </c>
      <c r="M1950" s="37">
        <f>VLOOKUP(D1950,DATA!A:F,6,FALSE)</f>
        <v>1285.5</v>
      </c>
      <c r="N1950" s="36">
        <f t="shared" si="151"/>
        <v>1.1011037752557649</v>
      </c>
      <c r="O1950" s="36">
        <f t="shared" si="152"/>
        <v>1.1012528268431268</v>
      </c>
      <c r="P1950" s="36">
        <f t="shared" si="153"/>
        <v>1.490515873618925E-4</v>
      </c>
      <c r="Q1950" s="36">
        <f t="shared" si="154"/>
        <v>0</v>
      </c>
    </row>
    <row r="1951" spans="1:17" x14ac:dyDescent="0.3">
      <c r="A1951" s="29">
        <v>2392254</v>
      </c>
      <c r="B1951" s="1">
        <v>137</v>
      </c>
      <c r="C1951" s="1" t="s">
        <v>30</v>
      </c>
      <c r="D1951" s="1" t="s">
        <v>41</v>
      </c>
      <c r="E1951" s="1" t="s">
        <v>42</v>
      </c>
      <c r="F1951" s="47">
        <v>1071</v>
      </c>
      <c r="G1951" s="34">
        <v>966.1</v>
      </c>
      <c r="H1951" s="1" t="s">
        <v>216</v>
      </c>
      <c r="I1951" s="34">
        <v>9.9967000000000007E-3</v>
      </c>
      <c r="J1951" s="34">
        <v>682.29987000000006</v>
      </c>
      <c r="K1951" s="35" t="str">
        <f t="shared" si="150"/>
        <v>Strabrechtse Heide &amp; Beuven_H4010A</v>
      </c>
      <c r="L1951" s="36">
        <f>VLOOKUP(D1951,DATA!A:F,5,FALSE)</f>
        <v>1.3726988247862192E-2</v>
      </c>
      <c r="M1951" s="37">
        <f>VLOOKUP(D1951,DATA!A:F,6,FALSE)</f>
        <v>1285.5</v>
      </c>
      <c r="N1951" s="36">
        <f t="shared" si="151"/>
        <v>1.2316772848527295</v>
      </c>
      <c r="O1951" s="36">
        <f t="shared" si="152"/>
        <v>1.2318442306905215</v>
      </c>
      <c r="P1951" s="36">
        <f t="shared" si="153"/>
        <v>1.6694583779197636E-4</v>
      </c>
      <c r="Q1951" s="36">
        <f t="shared" si="154"/>
        <v>0</v>
      </c>
    </row>
    <row r="1952" spans="1:17" x14ac:dyDescent="0.3">
      <c r="A1952" s="29">
        <v>2392255</v>
      </c>
      <c r="B1952" s="1">
        <v>137</v>
      </c>
      <c r="C1952" s="1" t="s">
        <v>30</v>
      </c>
      <c r="D1952" s="1" t="s">
        <v>41</v>
      </c>
      <c r="E1952" s="1" t="s">
        <v>42</v>
      </c>
      <c r="F1952" s="47">
        <v>1071</v>
      </c>
      <c r="G1952" s="34">
        <v>998.81</v>
      </c>
      <c r="H1952" s="1" t="s">
        <v>216</v>
      </c>
      <c r="I1952" s="34">
        <v>1.0191499999999999E-2</v>
      </c>
      <c r="J1952" s="34">
        <v>210.27759</v>
      </c>
      <c r="K1952" s="35" t="str">
        <f t="shared" si="150"/>
        <v>Strabrechtse Heide &amp; Beuven_H4010A</v>
      </c>
      <c r="L1952" s="36">
        <f>VLOOKUP(D1952,DATA!A:F,5,FALSE)</f>
        <v>1.3726988247862192E-2</v>
      </c>
      <c r="M1952" s="37">
        <f>VLOOKUP(D1952,DATA!A:F,6,FALSE)</f>
        <v>1285.5</v>
      </c>
      <c r="N1952" s="36">
        <f t="shared" si="151"/>
        <v>1.9163652064868162</v>
      </c>
      <c r="O1952" s="36">
        <f t="shared" si="152"/>
        <v>1.9166281832732661</v>
      </c>
      <c r="P1952" s="36">
        <f t="shared" si="153"/>
        <v>2.6297678644993105E-4</v>
      </c>
      <c r="Q1952" s="36">
        <f t="shared" si="154"/>
        <v>0</v>
      </c>
    </row>
    <row r="1953" spans="1:17" x14ac:dyDescent="0.3">
      <c r="A1953" s="29">
        <v>2398198</v>
      </c>
      <c r="B1953" s="1">
        <v>135</v>
      </c>
      <c r="C1953" s="1" t="s">
        <v>34</v>
      </c>
      <c r="D1953" s="1" t="s">
        <v>22</v>
      </c>
      <c r="E1953" s="1" t="s">
        <v>23</v>
      </c>
      <c r="F1953" s="47">
        <v>1857</v>
      </c>
      <c r="G1953" s="34">
        <v>1707.59</v>
      </c>
      <c r="H1953" s="1" t="s">
        <v>216</v>
      </c>
      <c r="I1953" s="34">
        <v>1.1306999999999999E-2</v>
      </c>
      <c r="J1953" s="34">
        <v>1121.1594</v>
      </c>
      <c r="K1953" s="35" t="str">
        <f t="shared" si="150"/>
        <v>Kempenland-West_H91E0C</v>
      </c>
      <c r="L1953" s="36">
        <f>VLOOKUP(D1953,DATA!A:F,5,FALSE)</f>
        <v>6.9280917156857415E-3</v>
      </c>
      <c r="M1953" s="37">
        <f>VLOOKUP(D1953,DATA!A:F,6,FALSE)</f>
        <v>2282</v>
      </c>
      <c r="N1953" s="36">
        <f t="shared" si="151"/>
        <v>1.8350722210141857</v>
      </c>
      <c r="O1953" s="36">
        <f t="shared" si="152"/>
        <v>1.8352133404784674</v>
      </c>
      <c r="P1953" s="36">
        <f t="shared" si="153"/>
        <v>1.4111946428174704E-4</v>
      </c>
      <c r="Q1953" s="36">
        <f t="shared" si="154"/>
        <v>0</v>
      </c>
    </row>
    <row r="1954" spans="1:17" x14ac:dyDescent="0.3">
      <c r="A1954" s="29">
        <v>2399756</v>
      </c>
      <c r="B1954" s="1">
        <v>135</v>
      </c>
      <c r="C1954" s="1" t="s">
        <v>34</v>
      </c>
      <c r="D1954" s="1" t="s">
        <v>28</v>
      </c>
      <c r="E1954" s="1" t="s">
        <v>29</v>
      </c>
      <c r="F1954" s="47">
        <v>1786</v>
      </c>
      <c r="G1954" s="34">
        <v>1390.05</v>
      </c>
      <c r="H1954" s="1" t="s">
        <v>216</v>
      </c>
      <c r="I1954" s="34">
        <v>1.593E-2</v>
      </c>
      <c r="J1954" s="34">
        <v>6.9594072999999996</v>
      </c>
      <c r="K1954" s="35" t="str">
        <f t="shared" si="150"/>
        <v>Kempenland-West_H91D0</v>
      </c>
      <c r="L1954" s="36">
        <f>VLOOKUP(D1954,DATA!A:F,5,FALSE)</f>
        <v>6.9280917156857415E-3</v>
      </c>
      <c r="M1954" s="37">
        <f>VLOOKUP(D1954,DATA!A:F,6,FALSE)</f>
        <v>2211</v>
      </c>
      <c r="N1954" s="36">
        <f t="shared" si="151"/>
        <v>0.33762190316415364</v>
      </c>
      <c r="O1954" s="36">
        <f t="shared" si="152"/>
        <v>0.33765904086960585</v>
      </c>
      <c r="P1954" s="36">
        <f t="shared" si="153"/>
        <v>3.7137705452217062E-5</v>
      </c>
      <c r="Q1954" s="36">
        <f t="shared" si="154"/>
        <v>0</v>
      </c>
    </row>
    <row r="1955" spans="1:17" x14ac:dyDescent="0.3">
      <c r="A1955" s="29">
        <v>2399757</v>
      </c>
      <c r="B1955" s="1">
        <v>135</v>
      </c>
      <c r="C1955" s="1" t="s">
        <v>34</v>
      </c>
      <c r="D1955" s="1" t="s">
        <v>28</v>
      </c>
      <c r="E1955" s="1" t="s">
        <v>29</v>
      </c>
      <c r="F1955" s="47">
        <v>1786</v>
      </c>
      <c r="G1955" s="34">
        <v>1400.91</v>
      </c>
      <c r="H1955" s="1" t="s">
        <v>216</v>
      </c>
      <c r="I1955" s="34">
        <v>1.53919E-2</v>
      </c>
      <c r="J1955" s="34">
        <v>505.45499999999998</v>
      </c>
      <c r="K1955" s="35" t="str">
        <f t="shared" si="150"/>
        <v>Kempenland-West_H91D0</v>
      </c>
      <c r="L1955" s="36">
        <f>VLOOKUP(D1955,DATA!A:F,5,FALSE)</f>
        <v>6.9280917156857415E-3</v>
      </c>
      <c r="M1955" s="37">
        <f>VLOOKUP(D1955,DATA!A:F,6,FALSE)</f>
        <v>2211</v>
      </c>
      <c r="N1955" s="36">
        <f t="shared" si="151"/>
        <v>0.36390830493765125</v>
      </c>
      <c r="O1955" s="36">
        <f t="shared" si="152"/>
        <v>0.3639469716724329</v>
      </c>
      <c r="P1955" s="36">
        <f t="shared" si="153"/>
        <v>3.8666734781644951E-5</v>
      </c>
      <c r="Q1955" s="36">
        <f t="shared" si="154"/>
        <v>0</v>
      </c>
    </row>
    <row r="1956" spans="1:17" x14ac:dyDescent="0.3">
      <c r="A1956" s="29">
        <v>2401286</v>
      </c>
      <c r="B1956" s="1">
        <v>135</v>
      </c>
      <c r="C1956" s="1" t="s">
        <v>34</v>
      </c>
      <c r="D1956" s="1" t="s">
        <v>28</v>
      </c>
      <c r="E1956" s="1" t="s">
        <v>29</v>
      </c>
      <c r="F1956" s="47">
        <v>1786</v>
      </c>
      <c r="G1956" s="34">
        <v>1611.12</v>
      </c>
      <c r="H1956" s="1" t="s">
        <v>216</v>
      </c>
      <c r="I1956" s="34">
        <v>1.9063E-2</v>
      </c>
      <c r="J1956" s="34">
        <v>5571.9930000000004</v>
      </c>
      <c r="K1956" s="35" t="str">
        <f t="shared" si="150"/>
        <v>Kempenland-West_H91D0</v>
      </c>
      <c r="L1956" s="36">
        <f>VLOOKUP(D1956,DATA!A:F,5,FALSE)</f>
        <v>6.9280917156857415E-3</v>
      </c>
      <c r="M1956" s="37">
        <f>VLOOKUP(D1956,DATA!A:F,6,FALSE)</f>
        <v>2211</v>
      </c>
      <c r="N1956" s="36">
        <f t="shared" si="151"/>
        <v>1.5427989826119064</v>
      </c>
      <c r="O1956" s="36">
        <f t="shared" si="152"/>
        <v>1.5429996096674361</v>
      </c>
      <c r="P1956" s="36">
        <f t="shared" si="153"/>
        <v>2.0062705552970073E-4</v>
      </c>
      <c r="Q1956" s="36">
        <f t="shared" si="154"/>
        <v>0</v>
      </c>
    </row>
    <row r="1957" spans="1:17" x14ac:dyDescent="0.3">
      <c r="A1957" s="29">
        <v>2402782</v>
      </c>
      <c r="B1957" s="1">
        <v>135</v>
      </c>
      <c r="C1957" s="1" t="s">
        <v>34</v>
      </c>
      <c r="D1957" s="1" t="s">
        <v>22</v>
      </c>
      <c r="E1957" s="1" t="s">
        <v>23</v>
      </c>
      <c r="F1957" s="47">
        <v>1857</v>
      </c>
      <c r="G1957" s="34">
        <v>1511.71</v>
      </c>
      <c r="H1957" s="1" t="s">
        <v>216</v>
      </c>
      <c r="I1957" s="34">
        <v>8.9441999999999994E-3</v>
      </c>
      <c r="J1957" s="34">
        <v>48.417202000000003</v>
      </c>
      <c r="K1957" s="35" t="str">
        <f t="shared" si="150"/>
        <v>Kempenland-West_H91E0C</v>
      </c>
      <c r="L1957" s="36">
        <f>VLOOKUP(D1957,DATA!A:F,5,FALSE)</f>
        <v>6.9280917156857415E-3</v>
      </c>
      <c r="M1957" s="37">
        <f>VLOOKUP(D1957,DATA!A:F,6,FALSE)</f>
        <v>2282</v>
      </c>
      <c r="N1957" s="36">
        <f t="shared" si="151"/>
        <v>0.47889684770718899</v>
      </c>
      <c r="O1957" s="36">
        <f t="shared" si="152"/>
        <v>0.47892638193475612</v>
      </c>
      <c r="P1957" s="36">
        <f t="shared" si="153"/>
        <v>2.9534227567129534E-5</v>
      </c>
      <c r="Q1957" s="36">
        <f t="shared" si="154"/>
        <v>0</v>
      </c>
    </row>
    <row r="1958" spans="1:17" x14ac:dyDescent="0.3">
      <c r="A1958" s="29">
        <v>2402811</v>
      </c>
      <c r="B1958" s="1">
        <v>135</v>
      </c>
      <c r="C1958" s="1" t="s">
        <v>34</v>
      </c>
      <c r="D1958" s="1" t="s">
        <v>22</v>
      </c>
      <c r="E1958" s="1" t="s">
        <v>23</v>
      </c>
      <c r="F1958" s="47">
        <v>1857</v>
      </c>
      <c r="G1958" s="34">
        <v>1331.25</v>
      </c>
      <c r="H1958" s="1" t="s">
        <v>216</v>
      </c>
      <c r="I1958" s="34">
        <v>1.40556E-2</v>
      </c>
      <c r="J1958" s="34">
        <v>32.582745000000003</v>
      </c>
      <c r="K1958" s="35" t="str">
        <f t="shared" si="150"/>
        <v>Kempenland-West_H91E0C</v>
      </c>
      <c r="L1958" s="36">
        <f>VLOOKUP(D1958,DATA!A:F,5,FALSE)</f>
        <v>6.9280917156857415E-3</v>
      </c>
      <c r="M1958" s="37">
        <f>VLOOKUP(D1958,DATA!A:F,6,FALSE)</f>
        <v>2282</v>
      </c>
      <c r="N1958" s="36">
        <f t="shared" si="151"/>
        <v>0.13764320775442668</v>
      </c>
      <c r="O1958" s="36">
        <f t="shared" si="152"/>
        <v>0.13765659344253939</v>
      </c>
      <c r="P1958" s="36">
        <f t="shared" si="153"/>
        <v>1.3385688112710348E-5</v>
      </c>
      <c r="Q1958" s="36">
        <f t="shared" si="154"/>
        <v>0</v>
      </c>
    </row>
    <row r="1959" spans="1:17" x14ac:dyDescent="0.3">
      <c r="A1959" s="29">
        <v>2402815</v>
      </c>
      <c r="B1959" s="1">
        <v>135</v>
      </c>
      <c r="C1959" s="1" t="s">
        <v>34</v>
      </c>
      <c r="D1959" s="1" t="s">
        <v>28</v>
      </c>
      <c r="E1959" s="1" t="s">
        <v>29</v>
      </c>
      <c r="F1959" s="47">
        <v>1786</v>
      </c>
      <c r="G1959" s="34">
        <v>1565.51</v>
      </c>
      <c r="H1959" s="1" t="s">
        <v>216</v>
      </c>
      <c r="I1959" s="34">
        <v>1.7972999999999999E-2</v>
      </c>
      <c r="J1959" s="34">
        <v>3904.6583999999998</v>
      </c>
      <c r="K1959" s="35" t="str">
        <f t="shared" si="150"/>
        <v>Kempenland-West_H91D0</v>
      </c>
      <c r="L1959" s="36">
        <f>VLOOKUP(D1959,DATA!A:F,5,FALSE)</f>
        <v>6.9280917156857415E-3</v>
      </c>
      <c r="M1959" s="37">
        <f>VLOOKUP(D1959,DATA!A:F,6,FALSE)</f>
        <v>2211</v>
      </c>
      <c r="N1959" s="36">
        <f t="shared" si="151"/>
        <v>1.1295244955113763</v>
      </c>
      <c r="O1959" s="36">
        <f t="shared" si="152"/>
        <v>1.1296635621340019</v>
      </c>
      <c r="P1959" s="36">
        <f t="shared" si="153"/>
        <v>1.3906662262552771E-4</v>
      </c>
      <c r="Q1959" s="36">
        <f t="shared" si="154"/>
        <v>0</v>
      </c>
    </row>
    <row r="1960" spans="1:17" x14ac:dyDescent="0.3">
      <c r="A1960" s="29">
        <v>2404311</v>
      </c>
      <c r="B1960" s="1">
        <v>135</v>
      </c>
      <c r="C1960" s="1" t="s">
        <v>34</v>
      </c>
      <c r="D1960" s="1" t="s">
        <v>22</v>
      </c>
      <c r="E1960" s="1" t="s">
        <v>23</v>
      </c>
      <c r="F1960" s="47">
        <v>1857</v>
      </c>
      <c r="G1960" s="34">
        <v>1636.3</v>
      </c>
      <c r="H1960" s="1" t="s">
        <v>216</v>
      </c>
      <c r="I1960" s="34">
        <v>9.9667999999999996E-3</v>
      </c>
      <c r="J1960" s="34">
        <v>434.20546999999999</v>
      </c>
      <c r="K1960" s="35" t="str">
        <f t="shared" si="150"/>
        <v>Kempenland-West_H91E0C</v>
      </c>
      <c r="L1960" s="36">
        <f>VLOOKUP(D1960,DATA!A:F,5,FALSE)</f>
        <v>6.9280917156857415E-3</v>
      </c>
      <c r="M1960" s="37">
        <f>VLOOKUP(D1960,DATA!A:F,6,FALSE)</f>
        <v>2282</v>
      </c>
      <c r="N1960" s="36">
        <f t="shared" si="151"/>
        <v>1.1279008678473339</v>
      </c>
      <c r="O1960" s="36">
        <f t="shared" si="152"/>
        <v>1.1279778745829054</v>
      </c>
      <c r="P1960" s="36">
        <f t="shared" si="153"/>
        <v>7.7006735571538698E-5</v>
      </c>
      <c r="Q1960" s="36">
        <f t="shared" si="154"/>
        <v>0</v>
      </c>
    </row>
    <row r="1961" spans="1:17" x14ac:dyDescent="0.3">
      <c r="A1961" s="29">
        <v>2404312</v>
      </c>
      <c r="B1961" s="1">
        <v>135</v>
      </c>
      <c r="C1961" s="1" t="s">
        <v>34</v>
      </c>
      <c r="D1961" s="1" t="s">
        <v>22</v>
      </c>
      <c r="E1961" s="1" t="s">
        <v>23</v>
      </c>
      <c r="F1961" s="47">
        <v>1857</v>
      </c>
      <c r="G1961" s="34">
        <v>1739.59</v>
      </c>
      <c r="H1961" s="1" t="s">
        <v>216</v>
      </c>
      <c r="I1961" s="34">
        <v>1.1259099999999999E-2</v>
      </c>
      <c r="J1961" s="34">
        <v>4610.4844000000003</v>
      </c>
      <c r="K1961" s="35" t="str">
        <f t="shared" si="150"/>
        <v>Kempenland-West_H91E0C</v>
      </c>
      <c r="L1961" s="36">
        <f>VLOOKUP(D1961,DATA!A:F,5,FALSE)</f>
        <v>6.9280917156857415E-3</v>
      </c>
      <c r="M1961" s="37">
        <f>VLOOKUP(D1961,DATA!A:F,6,FALSE)</f>
        <v>2282</v>
      </c>
      <c r="N1961" s="36">
        <f t="shared" si="151"/>
        <v>2.2801438806124334</v>
      </c>
      <c r="O1961" s="36">
        <f t="shared" si="152"/>
        <v>2.280317692126276</v>
      </c>
      <c r="P1961" s="36">
        <f t="shared" si="153"/>
        <v>1.7381151384254778E-4</v>
      </c>
      <c r="Q1961" s="36">
        <f t="shared" si="154"/>
        <v>0</v>
      </c>
    </row>
    <row r="1962" spans="1:17" x14ac:dyDescent="0.3">
      <c r="A1962" s="29">
        <v>2404335</v>
      </c>
      <c r="B1962" s="1">
        <v>135</v>
      </c>
      <c r="C1962" s="1" t="s">
        <v>34</v>
      </c>
      <c r="D1962" s="1" t="s">
        <v>22</v>
      </c>
      <c r="E1962" s="1" t="s">
        <v>23</v>
      </c>
      <c r="F1962" s="47">
        <v>1857</v>
      </c>
      <c r="G1962" s="34">
        <v>1526.93</v>
      </c>
      <c r="H1962" s="1" t="s">
        <v>216</v>
      </c>
      <c r="I1962" s="34">
        <v>1.39752E-2</v>
      </c>
      <c r="J1962" s="34">
        <v>329.01337000000001</v>
      </c>
      <c r="K1962" s="35" t="str">
        <f t="shared" si="150"/>
        <v>Kempenland-West_H91E0C</v>
      </c>
      <c r="L1962" s="36">
        <f>VLOOKUP(D1962,DATA!A:F,5,FALSE)</f>
        <v>6.9280917156857415E-3</v>
      </c>
      <c r="M1962" s="37">
        <f>VLOOKUP(D1962,DATA!A:F,6,FALSE)</f>
        <v>2282</v>
      </c>
      <c r="N1962" s="36">
        <f t="shared" si="151"/>
        <v>0.53186960850463505</v>
      </c>
      <c r="O1962" s="36">
        <f t="shared" si="152"/>
        <v>0.53192083346030594</v>
      </c>
      <c r="P1962" s="36">
        <f t="shared" si="153"/>
        <v>5.1224955670892136E-5</v>
      </c>
      <c r="Q1962" s="36">
        <f t="shared" si="154"/>
        <v>0</v>
      </c>
    </row>
    <row r="1963" spans="1:17" x14ac:dyDescent="0.3">
      <c r="A1963" s="29">
        <v>2404341</v>
      </c>
      <c r="B1963" s="1">
        <v>135</v>
      </c>
      <c r="C1963" s="1" t="s">
        <v>34</v>
      </c>
      <c r="D1963" s="1" t="s">
        <v>22</v>
      </c>
      <c r="E1963" s="1" t="s">
        <v>23</v>
      </c>
      <c r="F1963" s="47">
        <v>1857</v>
      </c>
      <c r="G1963" s="34">
        <v>1719.06</v>
      </c>
      <c r="H1963" s="1" t="s">
        <v>216</v>
      </c>
      <c r="I1963" s="34">
        <v>1.9401000000000002E-2</v>
      </c>
      <c r="J1963" s="34">
        <v>4079.3364000000001</v>
      </c>
      <c r="K1963" s="35" t="str">
        <f t="shared" si="150"/>
        <v>Kempenland-West_H91E0C</v>
      </c>
      <c r="L1963" s="36">
        <f>VLOOKUP(D1963,DATA!A:F,5,FALSE)</f>
        <v>6.9280917156857415E-3</v>
      </c>
      <c r="M1963" s="37">
        <f>VLOOKUP(D1963,DATA!A:F,6,FALSE)</f>
        <v>2282</v>
      </c>
      <c r="N1963" s="36">
        <f t="shared" si="151"/>
        <v>1.9838362124564575</v>
      </c>
      <c r="O1963" s="36">
        <f t="shared" si="152"/>
        <v>1.9840975906112528</v>
      </c>
      <c r="P1963" s="36">
        <f t="shared" si="153"/>
        <v>2.61378154795322E-4</v>
      </c>
      <c r="Q1963" s="36">
        <f t="shared" si="154"/>
        <v>0</v>
      </c>
    </row>
    <row r="1964" spans="1:17" x14ac:dyDescent="0.3">
      <c r="A1964" s="29">
        <v>2405840</v>
      </c>
      <c r="B1964" s="1">
        <v>135</v>
      </c>
      <c r="C1964" s="1" t="s">
        <v>34</v>
      </c>
      <c r="D1964" s="1" t="s">
        <v>22</v>
      </c>
      <c r="E1964" s="1" t="s">
        <v>23</v>
      </c>
      <c r="F1964" s="47">
        <v>1857</v>
      </c>
      <c r="G1964" s="34">
        <v>1755.44</v>
      </c>
      <c r="H1964" s="1" t="s">
        <v>216</v>
      </c>
      <c r="I1964" s="34">
        <v>1.0968E-2</v>
      </c>
      <c r="J1964" s="34">
        <v>8280.9380000000001</v>
      </c>
      <c r="K1964" s="35" t="str">
        <f t="shared" si="150"/>
        <v>Kempenland-West_H91E0C</v>
      </c>
      <c r="L1964" s="36">
        <f>VLOOKUP(D1964,DATA!A:F,5,FALSE)</f>
        <v>6.9280917156857415E-3</v>
      </c>
      <c r="M1964" s="37">
        <f>VLOOKUP(D1964,DATA!A:F,6,FALSE)</f>
        <v>2282</v>
      </c>
      <c r="N1964" s="36">
        <f t="shared" si="151"/>
        <v>2.5380747413020575</v>
      </c>
      <c r="O1964" s="36">
        <f t="shared" si="152"/>
        <v>2.5382627145849375</v>
      </c>
      <c r="P1964" s="36">
        <f t="shared" si="153"/>
        <v>1.8797328288000514E-4</v>
      </c>
      <c r="Q1964" s="36">
        <f t="shared" si="154"/>
        <v>0</v>
      </c>
    </row>
    <row r="1965" spans="1:17" x14ac:dyDescent="0.3">
      <c r="A1965" s="29">
        <v>2405864</v>
      </c>
      <c r="B1965" s="1">
        <v>135</v>
      </c>
      <c r="C1965" s="1" t="s">
        <v>34</v>
      </c>
      <c r="D1965" s="1" t="s">
        <v>22</v>
      </c>
      <c r="E1965" s="1" t="s">
        <v>23</v>
      </c>
      <c r="F1965" s="47">
        <v>1857</v>
      </c>
      <c r="G1965" s="34">
        <v>1776.07</v>
      </c>
      <c r="H1965" s="1" t="s">
        <v>216</v>
      </c>
      <c r="I1965" s="34">
        <v>1.8082999999999998E-2</v>
      </c>
      <c r="J1965" s="34">
        <v>1265.3501000000001</v>
      </c>
      <c r="K1965" s="35" t="str">
        <f t="shared" si="150"/>
        <v>Kempenland-West_H91E0C</v>
      </c>
      <c r="L1965" s="36">
        <f>VLOOKUP(D1965,DATA!A:F,5,FALSE)</f>
        <v>6.9280917156857415E-3</v>
      </c>
      <c r="M1965" s="37">
        <f>VLOOKUP(D1965,DATA!A:F,6,FALSE)</f>
        <v>2282</v>
      </c>
      <c r="N1965" s="36">
        <f t="shared" si="151"/>
        <v>2.9166634465576231</v>
      </c>
      <c r="O1965" s="36">
        <f t="shared" si="152"/>
        <v>2.9170182115361056</v>
      </c>
      <c r="P1965" s="36">
        <f t="shared" si="153"/>
        <v>3.5476497848252464E-4</v>
      </c>
      <c r="Q1965" s="36">
        <f t="shared" si="154"/>
        <v>0</v>
      </c>
    </row>
    <row r="1966" spans="1:17" x14ac:dyDescent="0.3">
      <c r="A1966" s="29">
        <v>2407374</v>
      </c>
      <c r="B1966" s="1">
        <v>135</v>
      </c>
      <c r="C1966" s="1" t="s">
        <v>34</v>
      </c>
      <c r="D1966" s="1" t="s">
        <v>33</v>
      </c>
      <c r="E1966" s="1" t="s">
        <v>29</v>
      </c>
      <c r="F1966" s="47">
        <v>1786</v>
      </c>
      <c r="G1966" s="34">
        <v>1387.71</v>
      </c>
      <c r="H1966" s="1" t="s">
        <v>216</v>
      </c>
      <c r="I1966" s="34">
        <v>9.2942000000000007E-3</v>
      </c>
      <c r="J1966" s="34">
        <v>2006.3453</v>
      </c>
      <c r="K1966" s="35" t="str">
        <f t="shared" si="150"/>
        <v>Kempenland-West_ZGH91D0</v>
      </c>
      <c r="L1966" s="36">
        <f>VLOOKUP(D1966,DATA!A:F,5,FALSE)</f>
        <v>6.9280917156857415E-3</v>
      </c>
      <c r="M1966" s="37">
        <f>VLOOKUP(D1966,DATA!A:F,6,FALSE)</f>
        <v>2211</v>
      </c>
      <c r="N1966" s="36">
        <f t="shared" si="151"/>
        <v>0.33221063137513529</v>
      </c>
      <c r="O1966" s="36">
        <f t="shared" si="152"/>
        <v>0.33223195239053788</v>
      </c>
      <c r="P1966" s="36">
        <f t="shared" si="153"/>
        <v>2.1321015402586685E-5</v>
      </c>
      <c r="Q1966" s="36">
        <f t="shared" si="154"/>
        <v>0</v>
      </c>
    </row>
    <row r="1967" spans="1:17" x14ac:dyDescent="0.3">
      <c r="A1967" s="29">
        <v>2407393</v>
      </c>
      <c r="B1967" s="1">
        <v>135</v>
      </c>
      <c r="C1967" s="1" t="s">
        <v>34</v>
      </c>
      <c r="D1967" s="1" t="s">
        <v>22</v>
      </c>
      <c r="E1967" s="1" t="s">
        <v>23</v>
      </c>
      <c r="F1967" s="47">
        <v>1857</v>
      </c>
      <c r="G1967" s="34">
        <v>1613.03</v>
      </c>
      <c r="H1967" s="1" t="s">
        <v>216</v>
      </c>
      <c r="I1967" s="34">
        <v>1.6123999999999999E-2</v>
      </c>
      <c r="J1967" s="34">
        <v>2628.2516999999998</v>
      </c>
      <c r="K1967" s="35" t="str">
        <f t="shared" si="150"/>
        <v>Kempenland-West_H91E0C</v>
      </c>
      <c r="L1967" s="36">
        <f>VLOOKUP(D1967,DATA!A:F,5,FALSE)</f>
        <v>6.9280917156857415E-3</v>
      </c>
      <c r="M1967" s="37">
        <f>VLOOKUP(D1967,DATA!A:F,6,FALSE)</f>
        <v>2282</v>
      </c>
      <c r="N1967" s="36">
        <f t="shared" si="151"/>
        <v>0.96157986162866949</v>
      </c>
      <c r="O1967" s="36">
        <f t="shared" si="152"/>
        <v>0.96168625125215157</v>
      </c>
      <c r="P1967" s="36">
        <f t="shared" si="153"/>
        <v>1.0638962348208381E-4</v>
      </c>
      <c r="Q1967" s="36">
        <f t="shared" si="154"/>
        <v>0</v>
      </c>
    </row>
    <row r="1968" spans="1:17" x14ac:dyDescent="0.3">
      <c r="A1968" s="29">
        <v>2408922</v>
      </c>
      <c r="B1968" s="1">
        <v>135</v>
      </c>
      <c r="C1968" s="1" t="s">
        <v>34</v>
      </c>
      <c r="D1968" s="1" t="s">
        <v>22</v>
      </c>
      <c r="E1968" s="1" t="s">
        <v>23</v>
      </c>
      <c r="F1968" s="47">
        <v>1857</v>
      </c>
      <c r="G1968" s="34">
        <v>1658.9</v>
      </c>
      <c r="H1968" s="1" t="s">
        <v>216</v>
      </c>
      <c r="I1968" s="34">
        <v>1.7051E-2</v>
      </c>
      <c r="J1968" s="34">
        <v>4310.4570000000003</v>
      </c>
      <c r="K1968" s="35" t="str">
        <f t="shared" si="150"/>
        <v>Kempenland-West_H91E0C</v>
      </c>
      <c r="L1968" s="36">
        <f>VLOOKUP(D1968,DATA!A:F,5,FALSE)</f>
        <v>6.9280917156857415E-3</v>
      </c>
      <c r="M1968" s="37">
        <f>VLOOKUP(D1968,DATA!A:F,6,FALSE)</f>
        <v>2282</v>
      </c>
      <c r="N1968" s="36">
        <f t="shared" si="151"/>
        <v>1.3165612067987136</v>
      </c>
      <c r="O1968" s="36">
        <f t="shared" si="152"/>
        <v>1.3167146945729544</v>
      </c>
      <c r="P1968" s="36">
        <f t="shared" si="153"/>
        <v>1.5348777424084581E-4</v>
      </c>
      <c r="Q1968" s="36">
        <f t="shared" si="154"/>
        <v>0</v>
      </c>
    </row>
    <row r="1969" spans="1:17" x14ac:dyDescent="0.3">
      <c r="A1969" s="29">
        <v>2408930</v>
      </c>
      <c r="B1969" s="1">
        <v>135</v>
      </c>
      <c r="C1969" s="1" t="s">
        <v>34</v>
      </c>
      <c r="D1969" s="1" t="s">
        <v>28</v>
      </c>
      <c r="E1969" s="1" t="s">
        <v>29</v>
      </c>
      <c r="F1969" s="47">
        <v>1786</v>
      </c>
      <c r="G1969" s="34">
        <v>1596.68</v>
      </c>
      <c r="H1969" s="1" t="s">
        <v>216</v>
      </c>
      <c r="I1969" s="34">
        <v>1.9153E-2</v>
      </c>
      <c r="J1969" s="34">
        <v>1502.3527999999999</v>
      </c>
      <c r="K1969" s="35" t="str">
        <f t="shared" si="150"/>
        <v>Kempenland-West_H91D0</v>
      </c>
      <c r="L1969" s="36">
        <f>VLOOKUP(D1969,DATA!A:F,5,FALSE)</f>
        <v>6.9280917156857415E-3</v>
      </c>
      <c r="M1969" s="37">
        <f>VLOOKUP(D1969,DATA!A:F,6,FALSE)</f>
        <v>2211</v>
      </c>
      <c r="N1969" s="36">
        <f t="shared" si="151"/>
        <v>1.3979773918301979</v>
      </c>
      <c r="O1969" s="36">
        <f t="shared" si="152"/>
        <v>1.3981603131884077</v>
      </c>
      <c r="P1969" s="36">
        <f t="shared" si="153"/>
        <v>1.8292135820985322E-4</v>
      </c>
      <c r="Q1969" s="36">
        <f t="shared" si="154"/>
        <v>0</v>
      </c>
    </row>
    <row r="1970" spans="1:17" x14ac:dyDescent="0.3">
      <c r="A1970" s="29">
        <v>2410436</v>
      </c>
      <c r="B1970" s="1">
        <v>135</v>
      </c>
      <c r="C1970" s="1" t="s">
        <v>34</v>
      </c>
      <c r="D1970" s="1" t="s">
        <v>28</v>
      </c>
      <c r="E1970" s="1" t="s">
        <v>29</v>
      </c>
      <c r="F1970" s="47">
        <v>1786</v>
      </c>
      <c r="G1970" s="34">
        <v>1243.1600000000001</v>
      </c>
      <c r="H1970" s="1" t="s">
        <v>216</v>
      </c>
      <c r="I1970" s="34">
        <v>8.1820999999999994E-3</v>
      </c>
      <c r="J1970" s="34">
        <v>655.69404999999995</v>
      </c>
      <c r="K1970" s="35" t="str">
        <f t="shared" si="150"/>
        <v>Kempenland-West_H91D0</v>
      </c>
      <c r="L1970" s="36">
        <f>VLOOKUP(D1970,DATA!A:F,5,FALSE)</f>
        <v>6.9280917156857415E-3</v>
      </c>
      <c r="M1970" s="37">
        <f>VLOOKUP(D1970,DATA!A:F,6,FALSE)</f>
        <v>2211</v>
      </c>
      <c r="N1970" s="36">
        <f t="shared" si="151"/>
        <v>0.12229271854774242</v>
      </c>
      <c r="O1970" s="36">
        <f t="shared" si="152"/>
        <v>0.12229964259230795</v>
      </c>
      <c r="P1970" s="36">
        <f t="shared" si="153"/>
        <v>6.9240445655371907E-6</v>
      </c>
      <c r="Q1970" s="36">
        <f t="shared" si="154"/>
        <v>0</v>
      </c>
    </row>
    <row r="1971" spans="1:17" x14ac:dyDescent="0.3">
      <c r="A1971" s="29">
        <v>2410452</v>
      </c>
      <c r="B1971" s="1">
        <v>135</v>
      </c>
      <c r="C1971" s="1" t="s">
        <v>34</v>
      </c>
      <c r="D1971" s="1" t="s">
        <v>22</v>
      </c>
      <c r="E1971" s="1" t="s">
        <v>23</v>
      </c>
      <c r="F1971" s="47">
        <v>1857</v>
      </c>
      <c r="G1971" s="34">
        <v>1373.46</v>
      </c>
      <c r="H1971" s="1" t="s">
        <v>216</v>
      </c>
      <c r="I1971" s="34">
        <v>1.36046E-2</v>
      </c>
      <c r="J1971" s="34">
        <v>414.88240000000002</v>
      </c>
      <c r="K1971" s="35" t="str">
        <f t="shared" si="150"/>
        <v>Kempenland-West_H91E0C</v>
      </c>
      <c r="L1971" s="36">
        <f>VLOOKUP(D1971,DATA!A:F,5,FALSE)</f>
        <v>6.9280917156857415E-3</v>
      </c>
      <c r="M1971" s="37">
        <f>VLOOKUP(D1971,DATA!A:F,6,FALSE)</f>
        <v>2282</v>
      </c>
      <c r="N1971" s="36">
        <f t="shared" si="151"/>
        <v>0.18431240900353743</v>
      </c>
      <c r="O1971" s="36">
        <f t="shared" si="152"/>
        <v>0.18432974996509877</v>
      </c>
      <c r="P1971" s="36">
        <f t="shared" si="153"/>
        <v>1.7340961561335133E-5</v>
      </c>
      <c r="Q1971" s="36">
        <f t="shared" si="154"/>
        <v>0</v>
      </c>
    </row>
    <row r="1972" spans="1:17" x14ac:dyDescent="0.3">
      <c r="A1972" s="29">
        <v>2411957</v>
      </c>
      <c r="B1972" s="1">
        <v>135</v>
      </c>
      <c r="C1972" s="1" t="s">
        <v>34</v>
      </c>
      <c r="D1972" s="1" t="s">
        <v>22</v>
      </c>
      <c r="E1972" s="1" t="s">
        <v>23</v>
      </c>
      <c r="F1972" s="47">
        <v>1857</v>
      </c>
      <c r="G1972" s="34">
        <v>1758.96</v>
      </c>
      <c r="H1972" s="1" t="s">
        <v>216</v>
      </c>
      <c r="I1972" s="34">
        <v>1.21131E-2</v>
      </c>
      <c r="J1972" s="34">
        <v>10000</v>
      </c>
      <c r="K1972" s="35" t="str">
        <f t="shared" si="150"/>
        <v>Kempenland-West_H91E0C</v>
      </c>
      <c r="L1972" s="36">
        <f>VLOOKUP(D1972,DATA!A:F,5,FALSE)</f>
        <v>6.9280917156857415E-3</v>
      </c>
      <c r="M1972" s="37">
        <f>VLOOKUP(D1972,DATA!A:F,6,FALSE)</f>
        <v>2282</v>
      </c>
      <c r="N1972" s="36">
        <f t="shared" si="151"/>
        <v>2.5991028571652972</v>
      </c>
      <c r="O1972" s="36">
        <f t="shared" si="152"/>
        <v>2.5993153149411206</v>
      </c>
      <c r="P1972" s="36">
        <f t="shared" si="153"/>
        <v>2.1245777582334924E-4</v>
      </c>
      <c r="Q1972" s="36">
        <f t="shared" si="154"/>
        <v>0</v>
      </c>
    </row>
    <row r="1973" spans="1:17" x14ac:dyDescent="0.3">
      <c r="A1973" s="29">
        <v>2411959</v>
      </c>
      <c r="B1973" s="1">
        <v>135</v>
      </c>
      <c r="C1973" s="1" t="s">
        <v>34</v>
      </c>
      <c r="D1973" s="1" t="s">
        <v>22</v>
      </c>
      <c r="E1973" s="1" t="s">
        <v>23</v>
      </c>
      <c r="F1973" s="47">
        <v>1857</v>
      </c>
      <c r="G1973" s="34">
        <v>1620.37</v>
      </c>
      <c r="H1973" s="1" t="s">
        <v>216</v>
      </c>
      <c r="I1973" s="34">
        <v>1.13326E-2</v>
      </c>
      <c r="J1973" s="34">
        <v>7908.7719999999999</v>
      </c>
      <c r="K1973" s="35" t="str">
        <f t="shared" si="150"/>
        <v>Kempenland-West_H91E0C</v>
      </c>
      <c r="L1973" s="36">
        <f>VLOOKUP(D1973,DATA!A:F,5,FALSE)</f>
        <v>6.9280917156857415E-3</v>
      </c>
      <c r="M1973" s="37">
        <f>VLOOKUP(D1973,DATA!A:F,6,FALSE)</f>
        <v>2282</v>
      </c>
      <c r="N1973" s="36">
        <f t="shared" si="151"/>
        <v>1.0112356815310437</v>
      </c>
      <c r="O1973" s="36">
        <f t="shared" si="152"/>
        <v>1.0113142771214818</v>
      </c>
      <c r="P1973" s="36">
        <f t="shared" si="153"/>
        <v>7.8595590438101937E-5</v>
      </c>
      <c r="Q1973" s="36">
        <f t="shared" si="154"/>
        <v>0</v>
      </c>
    </row>
    <row r="1974" spans="1:17" x14ac:dyDescent="0.3">
      <c r="A1974" s="29">
        <v>2411961</v>
      </c>
      <c r="B1974" s="1">
        <v>135</v>
      </c>
      <c r="C1974" s="1" t="s">
        <v>34</v>
      </c>
      <c r="D1974" s="1" t="s">
        <v>33</v>
      </c>
      <c r="E1974" s="1" t="s">
        <v>29</v>
      </c>
      <c r="F1974" s="47">
        <v>1786</v>
      </c>
      <c r="G1974" s="34">
        <v>1529.36</v>
      </c>
      <c r="H1974" s="1" t="s">
        <v>216</v>
      </c>
      <c r="I1974" s="34">
        <v>1.11634E-2</v>
      </c>
      <c r="J1974" s="34">
        <v>7281.085</v>
      </c>
      <c r="K1974" s="35" t="str">
        <f t="shared" si="150"/>
        <v>Kempenland-West_ZGH91D0</v>
      </c>
      <c r="L1974" s="36">
        <f>VLOOKUP(D1974,DATA!A:F,5,FALSE)</f>
        <v>6.9280917156857415E-3</v>
      </c>
      <c r="M1974" s="37">
        <f>VLOOKUP(D1974,DATA!A:F,6,FALSE)</f>
        <v>2211</v>
      </c>
      <c r="N1974" s="36">
        <f t="shared" si="151"/>
        <v>0.88148422416485428</v>
      </c>
      <c r="O1974" s="36">
        <f t="shared" si="152"/>
        <v>0.88155180070421624</v>
      </c>
      <c r="P1974" s="36">
        <f t="shared" si="153"/>
        <v>6.7576539361957622E-5</v>
      </c>
      <c r="Q1974" s="36">
        <f t="shared" si="154"/>
        <v>0</v>
      </c>
    </row>
    <row r="1975" spans="1:17" x14ac:dyDescent="0.3">
      <c r="A1975" s="29">
        <v>2411980</v>
      </c>
      <c r="B1975" s="1">
        <v>135</v>
      </c>
      <c r="C1975" s="1" t="s">
        <v>34</v>
      </c>
      <c r="D1975" s="1" t="s">
        <v>22</v>
      </c>
      <c r="E1975" s="1" t="s">
        <v>23</v>
      </c>
      <c r="F1975" s="47">
        <v>1857</v>
      </c>
      <c r="G1975" s="34">
        <v>1479.14</v>
      </c>
      <c r="H1975" s="1" t="s">
        <v>216</v>
      </c>
      <c r="I1975" s="34">
        <v>1.486E-2</v>
      </c>
      <c r="J1975" s="34">
        <v>1298.2787000000001</v>
      </c>
      <c r="K1975" s="35" t="str">
        <f t="shared" si="150"/>
        <v>Kempenland-West_H91E0C</v>
      </c>
      <c r="L1975" s="36">
        <f>VLOOKUP(D1975,DATA!A:F,5,FALSE)</f>
        <v>6.9280917156857415E-3</v>
      </c>
      <c r="M1975" s="37">
        <f>VLOOKUP(D1975,DATA!A:F,6,FALSE)</f>
        <v>2282</v>
      </c>
      <c r="N1975" s="36">
        <f t="shared" si="151"/>
        <v>0.38252925058695553</v>
      </c>
      <c r="O1975" s="36">
        <f t="shared" si="152"/>
        <v>0.38256848388189629</v>
      </c>
      <c r="P1975" s="36">
        <f t="shared" si="153"/>
        <v>3.9233294940765884E-5</v>
      </c>
      <c r="Q1975" s="36">
        <f t="shared" si="154"/>
        <v>0</v>
      </c>
    </row>
    <row r="1976" spans="1:17" x14ac:dyDescent="0.3">
      <c r="A1976" s="29">
        <v>2411982</v>
      </c>
      <c r="B1976" s="1">
        <v>135</v>
      </c>
      <c r="C1976" s="1" t="s">
        <v>34</v>
      </c>
      <c r="D1976" s="1" t="s">
        <v>28</v>
      </c>
      <c r="E1976" s="1" t="s">
        <v>29</v>
      </c>
      <c r="F1976" s="47">
        <v>1786</v>
      </c>
      <c r="G1976" s="34">
        <v>1351.91</v>
      </c>
      <c r="H1976" s="1" t="s">
        <v>216</v>
      </c>
      <c r="I1976" s="34">
        <v>1.39185E-2</v>
      </c>
      <c r="J1976" s="34">
        <v>5.2759413999999998</v>
      </c>
      <c r="K1976" s="35" t="str">
        <f t="shared" si="150"/>
        <v>Kempenland-West_H91D0</v>
      </c>
      <c r="L1976" s="36">
        <f>VLOOKUP(D1976,DATA!A:F,5,FALSE)</f>
        <v>6.9280917156857415E-3</v>
      </c>
      <c r="M1976" s="37">
        <f>VLOOKUP(D1976,DATA!A:F,6,FALSE)</f>
        <v>2211</v>
      </c>
      <c r="N1976" s="36">
        <f t="shared" si="151"/>
        <v>0.25942652367916286</v>
      </c>
      <c r="O1976" s="36">
        <f t="shared" si="152"/>
        <v>0.25945147612548103</v>
      </c>
      <c r="P1976" s="36">
        <f t="shared" si="153"/>
        <v>2.4952446318171617E-5</v>
      </c>
      <c r="Q1976" s="36">
        <f t="shared" si="154"/>
        <v>0</v>
      </c>
    </row>
    <row r="1977" spans="1:17" x14ac:dyDescent="0.3">
      <c r="A1977" s="29">
        <v>2411985</v>
      </c>
      <c r="B1977" s="1">
        <v>135</v>
      </c>
      <c r="C1977" s="1" t="s">
        <v>34</v>
      </c>
      <c r="D1977" s="1" t="s">
        <v>22</v>
      </c>
      <c r="E1977" s="1" t="s">
        <v>23</v>
      </c>
      <c r="F1977" s="47">
        <v>1857</v>
      </c>
      <c r="G1977" s="34">
        <v>1611.24</v>
      </c>
      <c r="H1977" s="1" t="s">
        <v>216</v>
      </c>
      <c r="I1977" s="34">
        <v>1.8241E-2</v>
      </c>
      <c r="J1977" s="34">
        <v>2441.5254</v>
      </c>
      <c r="K1977" s="35" t="str">
        <f t="shared" si="150"/>
        <v>Kempenland-West_H91E0C</v>
      </c>
      <c r="L1977" s="36">
        <f>VLOOKUP(D1977,DATA!A:F,5,FALSE)</f>
        <v>6.9280917156857415E-3</v>
      </c>
      <c r="M1977" s="37">
        <f>VLOOKUP(D1977,DATA!A:F,6,FALSE)</f>
        <v>2282</v>
      </c>
      <c r="N1977" s="36">
        <f t="shared" si="151"/>
        <v>0.94984124084597155</v>
      </c>
      <c r="O1977" s="36">
        <f t="shared" si="152"/>
        <v>0.94996014455192757</v>
      </c>
      <c r="P1977" s="36">
        <f t="shared" si="153"/>
        <v>1.189037059560194E-4</v>
      </c>
      <c r="Q1977" s="36">
        <f t="shared" si="154"/>
        <v>0</v>
      </c>
    </row>
    <row r="1978" spans="1:17" x14ac:dyDescent="0.3">
      <c r="A1978" s="29">
        <v>2411985</v>
      </c>
      <c r="B1978" s="1">
        <v>135</v>
      </c>
      <c r="C1978" s="1" t="s">
        <v>34</v>
      </c>
      <c r="D1978" s="1" t="s">
        <v>25</v>
      </c>
      <c r="E1978" s="1" t="s">
        <v>23</v>
      </c>
      <c r="F1978" s="47">
        <v>1857</v>
      </c>
      <c r="G1978" s="34">
        <v>1611.24</v>
      </c>
      <c r="H1978" s="1" t="s">
        <v>216</v>
      </c>
      <c r="I1978" s="34">
        <v>1.8241E-2</v>
      </c>
      <c r="J1978" s="34">
        <v>3036.3537999999999</v>
      </c>
      <c r="K1978" s="35" t="str">
        <f t="shared" si="150"/>
        <v>Kempenland-West_ZGH91E0C</v>
      </c>
      <c r="L1978" s="36">
        <f>VLOOKUP(D1978,DATA!A:F,5,FALSE)</f>
        <v>6.9280917156857415E-3</v>
      </c>
      <c r="M1978" s="37">
        <f>VLOOKUP(D1978,DATA!A:F,6,FALSE)</f>
        <v>2282</v>
      </c>
      <c r="N1978" s="36">
        <f t="shared" si="151"/>
        <v>0.94984124084597155</v>
      </c>
      <c r="O1978" s="36">
        <f t="shared" si="152"/>
        <v>0.94996014455192757</v>
      </c>
      <c r="P1978" s="36">
        <f t="shared" si="153"/>
        <v>1.189037059560194E-4</v>
      </c>
      <c r="Q1978" s="36">
        <f t="shared" si="154"/>
        <v>0</v>
      </c>
    </row>
    <row r="1979" spans="1:17" x14ac:dyDescent="0.3">
      <c r="A1979" s="29">
        <v>2413486</v>
      </c>
      <c r="B1979" s="1">
        <v>135</v>
      </c>
      <c r="C1979" s="1" t="s">
        <v>34</v>
      </c>
      <c r="D1979" s="1" t="s">
        <v>22</v>
      </c>
      <c r="E1979" s="1" t="s">
        <v>23</v>
      </c>
      <c r="F1979" s="47">
        <v>1857</v>
      </c>
      <c r="G1979" s="34">
        <v>1736.34</v>
      </c>
      <c r="H1979" s="1" t="s">
        <v>216</v>
      </c>
      <c r="I1979" s="34">
        <v>1.21259E-2</v>
      </c>
      <c r="J1979" s="34">
        <v>1330.5859</v>
      </c>
      <c r="K1979" s="35" t="str">
        <f t="shared" si="150"/>
        <v>Kempenland-West_H91E0C</v>
      </c>
      <c r="L1979" s="36">
        <f>VLOOKUP(D1979,DATA!A:F,5,FALSE)</f>
        <v>6.9280917156857415E-3</v>
      </c>
      <c r="M1979" s="37">
        <f>VLOOKUP(D1979,DATA!A:F,6,FALSE)</f>
        <v>2282</v>
      </c>
      <c r="N1979" s="36">
        <f t="shared" si="151"/>
        <v>2.2305095218099793</v>
      </c>
      <c r="O1979" s="36">
        <f t="shared" si="152"/>
        <v>2.2306927332013138</v>
      </c>
      <c r="P1979" s="36">
        <f t="shared" si="153"/>
        <v>1.8321139133448128E-4</v>
      </c>
      <c r="Q1979" s="36">
        <f t="shared" si="154"/>
        <v>0</v>
      </c>
    </row>
    <row r="1980" spans="1:17" x14ac:dyDescent="0.3">
      <c r="A1980" s="29">
        <v>2413487</v>
      </c>
      <c r="B1980" s="1">
        <v>135</v>
      </c>
      <c r="C1980" s="1" t="s">
        <v>34</v>
      </c>
      <c r="D1980" s="1" t="s">
        <v>22</v>
      </c>
      <c r="E1980" s="1" t="s">
        <v>23</v>
      </c>
      <c r="F1980" s="47">
        <v>1857</v>
      </c>
      <c r="G1980" s="34">
        <v>1672.84</v>
      </c>
      <c r="H1980" s="1" t="s">
        <v>216</v>
      </c>
      <c r="I1980" s="34">
        <v>1.1547699999999999E-2</v>
      </c>
      <c r="J1980" s="34">
        <v>7775.0033999999996</v>
      </c>
      <c r="K1980" s="35" t="str">
        <f t="shared" si="150"/>
        <v>Kempenland-West_H91E0C</v>
      </c>
      <c r="L1980" s="36">
        <f>VLOOKUP(D1980,DATA!A:F,5,FALSE)</f>
        <v>6.9280917156857415E-3</v>
      </c>
      <c r="M1980" s="37">
        <f>VLOOKUP(D1980,DATA!A:F,6,FALSE)</f>
        <v>2282</v>
      </c>
      <c r="N1980" s="36">
        <f t="shared" si="151"/>
        <v>1.4481208520692483</v>
      </c>
      <c r="O1980" s="36">
        <f t="shared" si="152"/>
        <v>1.4482350335596104</v>
      </c>
      <c r="P1980" s="36">
        <f t="shared" si="153"/>
        <v>1.1418149036201974E-4</v>
      </c>
      <c r="Q1980" s="36">
        <f t="shared" si="154"/>
        <v>0</v>
      </c>
    </row>
    <row r="1981" spans="1:17" x14ac:dyDescent="0.3">
      <c r="A1981" s="29">
        <v>2413488</v>
      </c>
      <c r="B1981" s="1">
        <v>135</v>
      </c>
      <c r="C1981" s="1" t="s">
        <v>34</v>
      </c>
      <c r="D1981" s="1" t="s">
        <v>22</v>
      </c>
      <c r="E1981" s="1" t="s">
        <v>23</v>
      </c>
      <c r="F1981" s="47">
        <v>1857</v>
      </c>
      <c r="G1981" s="34">
        <v>1403.17</v>
      </c>
      <c r="H1981" s="1" t="s">
        <v>216</v>
      </c>
      <c r="I1981" s="34">
        <v>9.3872999999999995E-3</v>
      </c>
      <c r="J1981" s="34">
        <v>151.40208000000001</v>
      </c>
      <c r="K1981" s="35" t="str">
        <f t="shared" si="150"/>
        <v>Kempenland-West_H91E0C</v>
      </c>
      <c r="L1981" s="36">
        <f>VLOOKUP(D1981,DATA!A:F,5,FALSE)</f>
        <v>6.9280917156857415E-3</v>
      </c>
      <c r="M1981" s="37">
        <f>VLOOKUP(D1981,DATA!A:F,6,FALSE)</f>
        <v>2282</v>
      </c>
      <c r="N1981" s="36">
        <f t="shared" si="151"/>
        <v>0.2263414370760399</v>
      </c>
      <c r="O1981" s="36">
        <f t="shared" si="152"/>
        <v>0.22635612459196963</v>
      </c>
      <c r="P1981" s="36">
        <f t="shared" si="153"/>
        <v>1.4687515929728834E-5</v>
      </c>
      <c r="Q1981" s="36">
        <f t="shared" si="154"/>
        <v>0</v>
      </c>
    </row>
    <row r="1982" spans="1:17" x14ac:dyDescent="0.3">
      <c r="A1982" s="29">
        <v>2413491</v>
      </c>
      <c r="B1982" s="1">
        <v>135</v>
      </c>
      <c r="C1982" s="1" t="s">
        <v>34</v>
      </c>
      <c r="D1982" s="1" t="s">
        <v>33</v>
      </c>
      <c r="E1982" s="1" t="s">
        <v>29</v>
      </c>
      <c r="F1982" s="47">
        <v>1786</v>
      </c>
      <c r="G1982" s="34">
        <v>1274.32</v>
      </c>
      <c r="H1982" s="1" t="s">
        <v>216</v>
      </c>
      <c r="I1982" s="34">
        <v>8.9362E-3</v>
      </c>
      <c r="J1982" s="34">
        <v>2000.1702</v>
      </c>
      <c r="K1982" s="35" t="str">
        <f t="shared" si="150"/>
        <v>Kempenland-West_ZGH91D0</v>
      </c>
      <c r="L1982" s="36">
        <f>VLOOKUP(D1982,DATA!A:F,5,FALSE)</f>
        <v>6.9280917156857415E-3</v>
      </c>
      <c r="M1982" s="37">
        <f>VLOOKUP(D1982,DATA!A:F,6,FALSE)</f>
        <v>2211</v>
      </c>
      <c r="N1982" s="36">
        <f t="shared" si="151"/>
        <v>0.15171476578204976</v>
      </c>
      <c r="O1982" s="36">
        <f t="shared" si="152"/>
        <v>0.15172414460577269</v>
      </c>
      <c r="P1982" s="36">
        <f t="shared" si="153"/>
        <v>9.3788237229275317E-6</v>
      </c>
      <c r="Q1982" s="36">
        <f t="shared" si="154"/>
        <v>0</v>
      </c>
    </row>
    <row r="1983" spans="1:17" x14ac:dyDescent="0.3">
      <c r="A1983" s="29">
        <v>2413497</v>
      </c>
      <c r="B1983" s="1">
        <v>135</v>
      </c>
      <c r="C1983" s="1" t="s">
        <v>34</v>
      </c>
      <c r="D1983" s="1" t="s">
        <v>28</v>
      </c>
      <c r="E1983" s="1" t="s">
        <v>29</v>
      </c>
      <c r="F1983" s="47">
        <v>1786</v>
      </c>
      <c r="G1983" s="34">
        <v>1370.04</v>
      </c>
      <c r="H1983" s="1" t="s">
        <v>216</v>
      </c>
      <c r="I1983" s="34">
        <v>1.1046E-2</v>
      </c>
      <c r="J1983" s="34">
        <v>4396.9409999999998</v>
      </c>
      <c r="K1983" s="35" t="str">
        <f t="shared" si="150"/>
        <v>Kempenland-West_H91D0</v>
      </c>
      <c r="L1983" s="36">
        <f>VLOOKUP(D1983,DATA!A:F,5,FALSE)</f>
        <v>6.9280917156857415E-3</v>
      </c>
      <c r="M1983" s="37">
        <f>VLOOKUP(D1983,DATA!A:F,6,FALSE)</f>
        <v>2211</v>
      </c>
      <c r="N1983" s="36">
        <f t="shared" si="151"/>
        <v>0.29404495815735743</v>
      </c>
      <c r="O1983" s="36">
        <f t="shared" si="152"/>
        <v>0.2940673954277836</v>
      </c>
      <c r="P1983" s="36">
        <f t="shared" si="153"/>
        <v>2.2437270426167721E-5</v>
      </c>
      <c r="Q1983" s="36">
        <f t="shared" si="154"/>
        <v>0</v>
      </c>
    </row>
    <row r="1984" spans="1:17" x14ac:dyDescent="0.3">
      <c r="A1984" s="29">
        <v>2413500</v>
      </c>
      <c r="B1984" s="1">
        <v>135</v>
      </c>
      <c r="C1984" s="1" t="s">
        <v>34</v>
      </c>
      <c r="D1984" s="1" t="s">
        <v>28</v>
      </c>
      <c r="E1984" s="1" t="s">
        <v>29</v>
      </c>
      <c r="F1984" s="47">
        <v>1786</v>
      </c>
      <c r="G1984" s="34">
        <v>1040.94</v>
      </c>
      <c r="H1984" s="1" t="s">
        <v>216</v>
      </c>
      <c r="I1984" s="34">
        <v>8.4516000000000001E-3</v>
      </c>
      <c r="J1984" s="34">
        <v>221.34912</v>
      </c>
      <c r="K1984" s="35" t="str">
        <f t="shared" si="150"/>
        <v>Kempenland-West_H91D0</v>
      </c>
      <c r="L1984" s="36">
        <f>VLOOKUP(D1984,DATA!A:F,5,FALSE)</f>
        <v>6.9280917156857415E-3</v>
      </c>
      <c r="M1984" s="37">
        <f>VLOOKUP(D1984,DATA!A:F,6,FALSE)</f>
        <v>2211</v>
      </c>
      <c r="N1984" s="36">
        <f t="shared" si="151"/>
        <v>3.0154702453429719E-2</v>
      </c>
      <c r="O1984" s="36">
        <f t="shared" si="152"/>
        <v>3.0156467634808837E-2</v>
      </c>
      <c r="P1984" s="36">
        <f t="shared" si="153"/>
        <v>1.7651813791173809E-6</v>
      </c>
      <c r="Q1984" s="36">
        <f t="shared" si="154"/>
        <v>0</v>
      </c>
    </row>
    <row r="1985" spans="1:17" x14ac:dyDescent="0.3">
      <c r="A1985" s="29">
        <v>2413502</v>
      </c>
      <c r="B1985" s="1">
        <v>135</v>
      </c>
      <c r="C1985" s="1" t="s">
        <v>34</v>
      </c>
      <c r="D1985" s="1" t="s">
        <v>28</v>
      </c>
      <c r="E1985" s="1" t="s">
        <v>29</v>
      </c>
      <c r="F1985" s="47">
        <v>1786</v>
      </c>
      <c r="G1985" s="34">
        <v>1071.4000000000001</v>
      </c>
      <c r="H1985" s="1" t="s">
        <v>216</v>
      </c>
      <c r="I1985" s="34">
        <v>8.5835000000000009E-3</v>
      </c>
      <c r="J1985" s="34">
        <v>768.77350000000001</v>
      </c>
      <c r="K1985" s="35" t="str">
        <f t="shared" si="150"/>
        <v>Kempenland-West_H91D0</v>
      </c>
      <c r="L1985" s="36">
        <f>VLOOKUP(D1985,DATA!A:F,5,FALSE)</f>
        <v>6.9280917156857415E-3</v>
      </c>
      <c r="M1985" s="37">
        <f>VLOOKUP(D1985,DATA!A:F,6,FALSE)</f>
        <v>2211</v>
      </c>
      <c r="N1985" s="36">
        <f t="shared" si="151"/>
        <v>3.7236881474403696E-2</v>
      </c>
      <c r="O1985" s="36">
        <f t="shared" si="152"/>
        <v>3.7239095091488178E-2</v>
      </c>
      <c r="P1985" s="36">
        <f t="shared" si="153"/>
        <v>2.213617084481645E-6</v>
      </c>
      <c r="Q1985" s="36">
        <f t="shared" si="154"/>
        <v>0</v>
      </c>
    </row>
    <row r="1986" spans="1:17" x14ac:dyDescent="0.3">
      <c r="A1986" s="29">
        <v>2413515</v>
      </c>
      <c r="B1986" s="1">
        <v>135</v>
      </c>
      <c r="C1986" s="1" t="s">
        <v>34</v>
      </c>
      <c r="D1986" s="1" t="s">
        <v>22</v>
      </c>
      <c r="E1986" s="1" t="s">
        <v>23</v>
      </c>
      <c r="F1986" s="47">
        <v>1857</v>
      </c>
      <c r="G1986" s="34">
        <v>1773.81</v>
      </c>
      <c r="H1986" s="1" t="s">
        <v>216</v>
      </c>
      <c r="I1986" s="34">
        <v>2.0344999999999999E-2</v>
      </c>
      <c r="J1986" s="34">
        <v>4030.1028000000001</v>
      </c>
      <c r="K1986" s="35" t="str">
        <f t="shared" si="150"/>
        <v>Kempenland-West_H91E0C</v>
      </c>
      <c r="L1986" s="36">
        <f>VLOOKUP(D1986,DATA!A:F,5,FALSE)</f>
        <v>6.9280917156857415E-3</v>
      </c>
      <c r="M1986" s="37">
        <f>VLOOKUP(D1986,DATA!A:F,6,FALSE)</f>
        <v>2282</v>
      </c>
      <c r="N1986" s="36">
        <f t="shared" si="151"/>
        <v>2.8726531425974708</v>
      </c>
      <c r="O1986" s="36">
        <f t="shared" si="152"/>
        <v>2.8730464434499252</v>
      </c>
      <c r="P1986" s="36">
        <f t="shared" si="153"/>
        <v>3.9330085245437019E-4</v>
      </c>
      <c r="Q1986" s="36">
        <f t="shared" si="154"/>
        <v>0</v>
      </c>
    </row>
    <row r="1987" spans="1:17" x14ac:dyDescent="0.3">
      <c r="A1987" s="29">
        <v>2413515</v>
      </c>
      <c r="B1987" s="1">
        <v>135</v>
      </c>
      <c r="C1987" s="1" t="s">
        <v>34</v>
      </c>
      <c r="D1987" s="1" t="s">
        <v>25</v>
      </c>
      <c r="E1987" s="1" t="s">
        <v>23</v>
      </c>
      <c r="F1987" s="47">
        <v>1857</v>
      </c>
      <c r="G1987" s="34">
        <v>1773.81</v>
      </c>
      <c r="H1987" s="1" t="s">
        <v>216</v>
      </c>
      <c r="I1987" s="34">
        <v>2.0344999999999999E-2</v>
      </c>
      <c r="J1987" s="34">
        <v>131.46781999999999</v>
      </c>
      <c r="K1987" s="35" t="str">
        <f t="shared" ref="K1987:K2050" si="155">_xlfn.CONCAT(C1987,"_",D1987)</f>
        <v>Kempenland-West_ZGH91E0C</v>
      </c>
      <c r="L1987" s="36">
        <f>VLOOKUP(D1987,DATA!A:F,5,FALSE)</f>
        <v>6.9280917156857415E-3</v>
      </c>
      <c r="M1987" s="37">
        <f>VLOOKUP(D1987,DATA!A:F,6,FALSE)</f>
        <v>2282</v>
      </c>
      <c r="N1987" s="36">
        <f t="shared" ref="N1987:N2050" si="156">100/(1+EXP(-L1987*(G1987-M1987)))</f>
        <v>2.8726531425974708</v>
      </c>
      <c r="O1987" s="36">
        <f t="shared" ref="O1987:O2050" si="157">100/(1+EXP(-L1987*((G1987+I1987)-M1987)))</f>
        <v>2.8730464434499252</v>
      </c>
      <c r="P1987" s="36">
        <f t="shared" ref="P1987:P2050" si="158">O1987-N1987</f>
        <v>3.9330085245437019E-4</v>
      </c>
      <c r="Q1987" s="36">
        <f t="shared" ref="Q1987:Q2050" si="159">IF(AND(H1987&lt;&gt;"below",I1987&gt;=0.005),J1987*P1987/100,0)</f>
        <v>0</v>
      </c>
    </row>
    <row r="1988" spans="1:17" x14ac:dyDescent="0.3">
      <c r="A1988" s="29">
        <v>2415015</v>
      </c>
      <c r="B1988" s="1">
        <v>135</v>
      </c>
      <c r="C1988" s="1" t="s">
        <v>34</v>
      </c>
      <c r="D1988" s="1" t="s">
        <v>22</v>
      </c>
      <c r="E1988" s="1" t="s">
        <v>23</v>
      </c>
      <c r="F1988" s="47">
        <v>1857</v>
      </c>
      <c r="G1988" s="34">
        <v>1632.64</v>
      </c>
      <c r="H1988" s="1" t="s">
        <v>216</v>
      </c>
      <c r="I1988" s="34">
        <v>1.12938E-2</v>
      </c>
      <c r="J1988" s="34">
        <v>5348.7866000000004</v>
      </c>
      <c r="K1988" s="35" t="str">
        <f t="shared" si="155"/>
        <v>Kempenland-West_H91E0C</v>
      </c>
      <c r="L1988" s="36">
        <f>VLOOKUP(D1988,DATA!A:F,5,FALSE)</f>
        <v>6.9280917156857415E-3</v>
      </c>
      <c r="M1988" s="37">
        <f>VLOOKUP(D1988,DATA!A:F,6,FALSE)</f>
        <v>2282</v>
      </c>
      <c r="N1988" s="36">
        <f t="shared" si="156"/>
        <v>1.0999710865249364</v>
      </c>
      <c r="O1988" s="36">
        <f t="shared" si="157"/>
        <v>1.1000562097414974</v>
      </c>
      <c r="P1988" s="36">
        <f t="shared" si="158"/>
        <v>8.5123216561067139E-5</v>
      </c>
      <c r="Q1988" s="36">
        <f t="shared" si="159"/>
        <v>0</v>
      </c>
    </row>
    <row r="1989" spans="1:17" x14ac:dyDescent="0.3">
      <c r="A1989" s="29">
        <v>2415016</v>
      </c>
      <c r="B1989" s="1">
        <v>135</v>
      </c>
      <c r="C1989" s="1" t="s">
        <v>34</v>
      </c>
      <c r="D1989" s="1" t="s">
        <v>22</v>
      </c>
      <c r="E1989" s="1" t="s">
        <v>23</v>
      </c>
      <c r="F1989" s="47">
        <v>1857</v>
      </c>
      <c r="G1989" s="34">
        <v>1645.31</v>
      </c>
      <c r="H1989" s="1" t="s">
        <v>216</v>
      </c>
      <c r="I1989" s="34">
        <v>1.1435799999999999E-2</v>
      </c>
      <c r="J1989" s="34">
        <v>4027.1377000000002</v>
      </c>
      <c r="K1989" s="35" t="str">
        <f t="shared" si="155"/>
        <v>Kempenland-West_H91E0C</v>
      </c>
      <c r="L1989" s="36">
        <f>VLOOKUP(D1989,DATA!A:F,5,FALSE)</f>
        <v>6.9280917156857415E-3</v>
      </c>
      <c r="M1989" s="37">
        <f>VLOOKUP(D1989,DATA!A:F,6,FALSE)</f>
        <v>2282</v>
      </c>
      <c r="N1989" s="36">
        <f t="shared" si="156"/>
        <v>1.1996791401803053</v>
      </c>
      <c r="O1989" s="36">
        <f t="shared" si="157"/>
        <v>1.199773052038474</v>
      </c>
      <c r="P1989" s="36">
        <f t="shared" si="158"/>
        <v>9.3911858168649331E-5</v>
      </c>
      <c r="Q1989" s="36">
        <f t="shared" si="159"/>
        <v>0</v>
      </c>
    </row>
    <row r="1990" spans="1:17" x14ac:dyDescent="0.3">
      <c r="A1990" s="29">
        <v>2415017</v>
      </c>
      <c r="B1990" s="1">
        <v>135</v>
      </c>
      <c r="C1990" s="1" t="s">
        <v>34</v>
      </c>
      <c r="D1990" s="1" t="s">
        <v>22</v>
      </c>
      <c r="E1990" s="1" t="s">
        <v>23</v>
      </c>
      <c r="F1990" s="47">
        <v>1857</v>
      </c>
      <c r="G1990" s="34">
        <v>1583.54</v>
      </c>
      <c r="H1990" s="1" t="s">
        <v>216</v>
      </c>
      <c r="I1990" s="34">
        <v>1.11594E-2</v>
      </c>
      <c r="J1990" s="34">
        <v>1590.1155000000001</v>
      </c>
      <c r="K1990" s="35" t="str">
        <f t="shared" si="155"/>
        <v>Kempenland-West_H91E0C</v>
      </c>
      <c r="L1990" s="36">
        <f>VLOOKUP(D1990,DATA!A:F,5,FALSE)</f>
        <v>6.9280917156857415E-3</v>
      </c>
      <c r="M1990" s="37">
        <f>VLOOKUP(D1990,DATA!A:F,6,FALSE)</f>
        <v>2282</v>
      </c>
      <c r="N1990" s="36">
        <f t="shared" si="156"/>
        <v>0.78528497663421526</v>
      </c>
      <c r="O1990" s="36">
        <f t="shared" si="157"/>
        <v>0.78534521516574063</v>
      </c>
      <c r="P1990" s="36">
        <f t="shared" si="158"/>
        <v>6.023853152536951E-5</v>
      </c>
      <c r="Q1990" s="36">
        <f t="shared" si="159"/>
        <v>0</v>
      </c>
    </row>
    <row r="1991" spans="1:17" x14ac:dyDescent="0.3">
      <c r="A1991" s="29">
        <v>2415023</v>
      </c>
      <c r="B1991" s="1">
        <v>135</v>
      </c>
      <c r="C1991" s="1" t="s">
        <v>34</v>
      </c>
      <c r="D1991" s="1" t="s">
        <v>28</v>
      </c>
      <c r="E1991" s="1" t="s">
        <v>29</v>
      </c>
      <c r="F1991" s="47">
        <v>1786</v>
      </c>
      <c r="G1991" s="34">
        <v>944.47</v>
      </c>
      <c r="H1991" s="1" t="s">
        <v>216</v>
      </c>
      <c r="I1991" s="34">
        <v>6.2465000000000003E-3</v>
      </c>
      <c r="J1991" s="34">
        <v>1300.963</v>
      </c>
      <c r="K1991" s="35" t="str">
        <f t="shared" si="155"/>
        <v>Kempenland-West_H91D0</v>
      </c>
      <c r="L1991" s="36">
        <f>VLOOKUP(D1991,DATA!A:F,5,FALSE)</f>
        <v>6.9280917156857415E-3</v>
      </c>
      <c r="M1991" s="37">
        <f>VLOOKUP(D1991,DATA!A:F,6,FALSE)</f>
        <v>2211</v>
      </c>
      <c r="N1991" s="36">
        <f t="shared" si="156"/>
        <v>1.5458126793238363E-2</v>
      </c>
      <c r="O1991" s="36">
        <f t="shared" si="157"/>
        <v>1.5458795675214245E-2</v>
      </c>
      <c r="P1991" s="36">
        <f t="shared" si="158"/>
        <v>6.6888197588176046E-7</v>
      </c>
      <c r="Q1991" s="36">
        <f t="shared" si="159"/>
        <v>0</v>
      </c>
    </row>
    <row r="1992" spans="1:17" x14ac:dyDescent="0.3">
      <c r="A1992" s="29">
        <v>2415024</v>
      </c>
      <c r="B1992" s="1">
        <v>135</v>
      </c>
      <c r="C1992" s="1" t="s">
        <v>34</v>
      </c>
      <c r="D1992" s="1" t="s">
        <v>41</v>
      </c>
      <c r="E1992" s="1" t="s">
        <v>42</v>
      </c>
      <c r="F1992" s="47">
        <v>1071</v>
      </c>
      <c r="G1992" s="34">
        <v>980.79</v>
      </c>
      <c r="H1992" s="1" t="s">
        <v>216</v>
      </c>
      <c r="I1992" s="34">
        <v>7.2183000000000004E-3</v>
      </c>
      <c r="J1992" s="34">
        <v>2155.4859999999999</v>
      </c>
      <c r="K1992" s="35" t="str">
        <f t="shared" si="155"/>
        <v>Kempenland-West_H4010A</v>
      </c>
      <c r="L1992" s="36">
        <f>VLOOKUP(D1992,DATA!A:F,5,FALSE)</f>
        <v>1.3726988247862192E-2</v>
      </c>
      <c r="M1992" s="37">
        <f>VLOOKUP(D1992,DATA!A:F,6,FALSE)</f>
        <v>1285.5</v>
      </c>
      <c r="N1992" s="36">
        <f t="shared" si="156"/>
        <v>1.50272228717073</v>
      </c>
      <c r="O1992" s="36">
        <f t="shared" si="157"/>
        <v>1.5028689547129781</v>
      </c>
      <c r="P1992" s="36">
        <f t="shared" si="158"/>
        <v>1.4666754224812451E-4</v>
      </c>
      <c r="Q1992" s="36">
        <f t="shared" si="159"/>
        <v>0</v>
      </c>
    </row>
    <row r="1993" spans="1:17" x14ac:dyDescent="0.3">
      <c r="A1993" s="29">
        <v>2415028</v>
      </c>
      <c r="B1993" s="1">
        <v>135</v>
      </c>
      <c r="C1993" s="1" t="s">
        <v>34</v>
      </c>
      <c r="D1993" s="1" t="s">
        <v>41</v>
      </c>
      <c r="E1993" s="1" t="s">
        <v>42</v>
      </c>
      <c r="F1993" s="47">
        <v>1071</v>
      </c>
      <c r="G1993" s="34">
        <v>983.85</v>
      </c>
      <c r="H1993" s="1" t="s">
        <v>216</v>
      </c>
      <c r="I1993" s="34">
        <v>7.9593000000000007E-3</v>
      </c>
      <c r="J1993" s="34">
        <v>75.467590000000001</v>
      </c>
      <c r="K1993" s="35" t="str">
        <f t="shared" si="155"/>
        <v>Kempenland-West_H4010A</v>
      </c>
      <c r="L1993" s="36">
        <f>VLOOKUP(D1993,DATA!A:F,5,FALSE)</f>
        <v>1.3726988247862192E-2</v>
      </c>
      <c r="M1993" s="37">
        <f>VLOOKUP(D1993,DATA!A:F,6,FALSE)</f>
        <v>1285.5</v>
      </c>
      <c r="N1993" s="36">
        <f t="shared" si="156"/>
        <v>1.5661783130257219</v>
      </c>
      <c r="O1993" s="36">
        <f t="shared" si="157"/>
        <v>1.566346758237791</v>
      </c>
      <c r="P1993" s="36">
        <f t="shared" si="158"/>
        <v>1.6844521206915708E-4</v>
      </c>
      <c r="Q1993" s="36">
        <f t="shared" si="159"/>
        <v>0</v>
      </c>
    </row>
    <row r="1994" spans="1:17" x14ac:dyDescent="0.3">
      <c r="A1994" s="29">
        <v>2415029</v>
      </c>
      <c r="B1994" s="1">
        <v>135</v>
      </c>
      <c r="C1994" s="1" t="s">
        <v>34</v>
      </c>
      <c r="D1994" s="1" t="s">
        <v>28</v>
      </c>
      <c r="E1994" s="1" t="s">
        <v>29</v>
      </c>
      <c r="F1994" s="47">
        <v>1786</v>
      </c>
      <c r="G1994" s="34">
        <v>1039.6300000000001</v>
      </c>
      <c r="H1994" s="1" t="s">
        <v>216</v>
      </c>
      <c r="I1994" s="34">
        <v>8.1525E-3</v>
      </c>
      <c r="J1994" s="34">
        <v>273.08370000000002</v>
      </c>
      <c r="K1994" s="35" t="str">
        <f t="shared" si="155"/>
        <v>Kempenland-West_H91D0</v>
      </c>
      <c r="L1994" s="36">
        <f>VLOOKUP(D1994,DATA!A:F,5,FALSE)</f>
        <v>6.9280917156857415E-3</v>
      </c>
      <c r="M1994" s="37">
        <f>VLOOKUP(D1994,DATA!A:F,6,FALSE)</f>
        <v>2211</v>
      </c>
      <c r="N1994" s="36">
        <f t="shared" si="156"/>
        <v>2.9882343986890891E-2</v>
      </c>
      <c r="O1994" s="36">
        <f t="shared" si="157"/>
        <v>2.9884031322831992E-2</v>
      </c>
      <c r="P1994" s="36">
        <f t="shared" si="158"/>
        <v>1.6873359411015421E-6</v>
      </c>
      <c r="Q1994" s="36">
        <f t="shared" si="159"/>
        <v>0</v>
      </c>
    </row>
    <row r="1995" spans="1:17" x14ac:dyDescent="0.3">
      <c r="A1995" s="29">
        <v>2415031</v>
      </c>
      <c r="B1995" s="1">
        <v>135</v>
      </c>
      <c r="C1995" s="1" t="s">
        <v>34</v>
      </c>
      <c r="D1995" s="1" t="s">
        <v>28</v>
      </c>
      <c r="E1995" s="1" t="s">
        <v>29</v>
      </c>
      <c r="F1995" s="47">
        <v>1786</v>
      </c>
      <c r="G1995" s="34">
        <v>1045.21</v>
      </c>
      <c r="H1995" s="1" t="s">
        <v>216</v>
      </c>
      <c r="I1995" s="34">
        <v>8.3359000000000003E-3</v>
      </c>
      <c r="J1995" s="34">
        <v>1559.3271</v>
      </c>
      <c r="K1995" s="35" t="str">
        <f t="shared" si="155"/>
        <v>Kempenland-West_H91D0</v>
      </c>
      <c r="L1995" s="36">
        <f>VLOOKUP(D1995,DATA!A:F,5,FALSE)</f>
        <v>6.9280917156857415E-3</v>
      </c>
      <c r="M1995" s="37">
        <f>VLOOKUP(D1995,DATA!A:F,6,FALSE)</f>
        <v>2211</v>
      </c>
      <c r="N1995" s="36">
        <f t="shared" si="156"/>
        <v>3.1059812387325018E-2</v>
      </c>
      <c r="O1995" s="36">
        <f t="shared" si="157"/>
        <v>3.10616056444846E-2</v>
      </c>
      <c r="P1995" s="36">
        <f t="shared" si="158"/>
        <v>1.793257159581757E-6</v>
      </c>
      <c r="Q1995" s="36">
        <f t="shared" si="159"/>
        <v>0</v>
      </c>
    </row>
    <row r="1996" spans="1:17" x14ac:dyDescent="0.3">
      <c r="A1996" s="29">
        <v>2416545</v>
      </c>
      <c r="B1996" s="1">
        <v>135</v>
      </c>
      <c r="C1996" s="1" t="s">
        <v>34</v>
      </c>
      <c r="D1996" s="1" t="s">
        <v>22</v>
      </c>
      <c r="E1996" s="1" t="s">
        <v>23</v>
      </c>
      <c r="F1996" s="47">
        <v>1857</v>
      </c>
      <c r="G1996" s="34">
        <v>1684.58</v>
      </c>
      <c r="H1996" s="1" t="s">
        <v>216</v>
      </c>
      <c r="I1996" s="34">
        <v>1.16994E-2</v>
      </c>
      <c r="J1996" s="34">
        <v>9697.48</v>
      </c>
      <c r="K1996" s="35" t="str">
        <f t="shared" si="155"/>
        <v>Kempenland-West_H91E0C</v>
      </c>
      <c r="L1996" s="36">
        <f>VLOOKUP(D1996,DATA!A:F,5,FALSE)</f>
        <v>6.9280917156857415E-3</v>
      </c>
      <c r="M1996" s="37">
        <f>VLOOKUP(D1996,DATA!A:F,6,FALSE)</f>
        <v>2282</v>
      </c>
      <c r="N1996" s="36">
        <f t="shared" si="156"/>
        <v>1.5689023494647056</v>
      </c>
      <c r="O1996" s="36">
        <f t="shared" si="157"/>
        <v>1.5690275258793369</v>
      </c>
      <c r="P1996" s="36">
        <f t="shared" si="158"/>
        <v>1.2517641463127838E-4</v>
      </c>
      <c r="Q1996" s="36">
        <f t="shared" si="159"/>
        <v>0</v>
      </c>
    </row>
    <row r="1997" spans="1:17" x14ac:dyDescent="0.3">
      <c r="A1997" s="29">
        <v>2416546</v>
      </c>
      <c r="B1997" s="1">
        <v>135</v>
      </c>
      <c r="C1997" s="1" t="s">
        <v>34</v>
      </c>
      <c r="D1997" s="1" t="s">
        <v>22</v>
      </c>
      <c r="E1997" s="1" t="s">
        <v>23</v>
      </c>
      <c r="F1997" s="47">
        <v>1857</v>
      </c>
      <c r="G1997" s="34">
        <v>1604.45</v>
      </c>
      <c r="H1997" s="1" t="s">
        <v>216</v>
      </c>
      <c r="I1997" s="34">
        <v>1.12078E-2</v>
      </c>
      <c r="J1997" s="34">
        <v>492.93677000000002</v>
      </c>
      <c r="K1997" s="35" t="str">
        <f t="shared" si="155"/>
        <v>Kempenland-West_H91E0C</v>
      </c>
      <c r="L1997" s="36">
        <f>VLOOKUP(D1997,DATA!A:F,5,FALSE)</f>
        <v>6.9280917156857415E-3</v>
      </c>
      <c r="M1997" s="37">
        <f>VLOOKUP(D1997,DATA!A:F,6,FALSE)</f>
        <v>2282</v>
      </c>
      <c r="N1997" s="36">
        <f t="shared" si="156"/>
        <v>0.90658943351854138</v>
      </c>
      <c r="O1997" s="36">
        <f t="shared" si="157"/>
        <v>0.90665919344039703</v>
      </c>
      <c r="P1997" s="36">
        <f t="shared" si="158"/>
        <v>6.9759921855649942E-5</v>
      </c>
      <c r="Q1997" s="36">
        <f t="shared" si="159"/>
        <v>0</v>
      </c>
    </row>
    <row r="1998" spans="1:17" x14ac:dyDescent="0.3">
      <c r="A1998" s="29">
        <v>2416549</v>
      </c>
      <c r="B1998" s="1">
        <v>135</v>
      </c>
      <c r="C1998" s="1" t="s">
        <v>34</v>
      </c>
      <c r="D1998" s="1" t="s">
        <v>33</v>
      </c>
      <c r="E1998" s="1" t="s">
        <v>29</v>
      </c>
      <c r="F1998" s="47">
        <v>1786</v>
      </c>
      <c r="G1998" s="34">
        <v>1291.3599999999999</v>
      </c>
      <c r="H1998" s="1" t="s">
        <v>216</v>
      </c>
      <c r="I1998" s="34">
        <v>9.2911000000000001E-3</v>
      </c>
      <c r="J1998" s="34">
        <v>87.092950000000002</v>
      </c>
      <c r="K1998" s="35" t="str">
        <f t="shared" si="155"/>
        <v>Kempenland-West_ZGH91D0</v>
      </c>
      <c r="L1998" s="36">
        <f>VLOOKUP(D1998,DATA!A:F,5,FALSE)</f>
        <v>6.9280917156857415E-3</v>
      </c>
      <c r="M1998" s="37">
        <f>VLOOKUP(D1998,DATA!A:F,6,FALSE)</f>
        <v>2211</v>
      </c>
      <c r="N1998" s="36">
        <f t="shared" si="156"/>
        <v>0.1706930323334106</v>
      </c>
      <c r="O1998" s="36">
        <f t="shared" si="157"/>
        <v>0.17070400137145053</v>
      </c>
      <c r="P1998" s="36">
        <f t="shared" si="158"/>
        <v>1.0969038039931878E-5</v>
      </c>
      <c r="Q1998" s="36">
        <f t="shared" si="159"/>
        <v>0</v>
      </c>
    </row>
    <row r="1999" spans="1:17" x14ac:dyDescent="0.3">
      <c r="A1999" s="29">
        <v>2416552</v>
      </c>
      <c r="B1999" s="1">
        <v>135</v>
      </c>
      <c r="C1999" s="1" t="s">
        <v>34</v>
      </c>
      <c r="D1999" s="1" t="s">
        <v>28</v>
      </c>
      <c r="E1999" s="1" t="s">
        <v>29</v>
      </c>
      <c r="F1999" s="47">
        <v>1786</v>
      </c>
      <c r="G1999" s="34">
        <v>1054.3800000000001</v>
      </c>
      <c r="H1999" s="1" t="s">
        <v>216</v>
      </c>
      <c r="I1999" s="34">
        <v>6.7876999999999998E-3</v>
      </c>
      <c r="J1999" s="34">
        <v>348.59840000000003</v>
      </c>
      <c r="K1999" s="35" t="str">
        <f t="shared" si="155"/>
        <v>Kempenland-West_H91D0</v>
      </c>
      <c r="L1999" s="36">
        <f>VLOOKUP(D1999,DATA!A:F,5,FALSE)</f>
        <v>6.9280917156857415E-3</v>
      </c>
      <c r="M1999" s="37">
        <f>VLOOKUP(D1999,DATA!A:F,6,FALSE)</f>
        <v>2211</v>
      </c>
      <c r="N1999" s="36">
        <f t="shared" si="156"/>
        <v>3.3096416240139023E-2</v>
      </c>
      <c r="O1999" s="36">
        <f t="shared" si="157"/>
        <v>3.3097972147310695E-2</v>
      </c>
      <c r="P1999" s="36">
        <f t="shared" si="158"/>
        <v>1.5559071716714223E-6</v>
      </c>
      <c r="Q1999" s="36">
        <f t="shared" si="159"/>
        <v>0</v>
      </c>
    </row>
    <row r="2000" spans="1:17" x14ac:dyDescent="0.3">
      <c r="A2000" s="29">
        <v>2416554</v>
      </c>
      <c r="B2000" s="1">
        <v>135</v>
      </c>
      <c r="C2000" s="1" t="s">
        <v>34</v>
      </c>
      <c r="D2000" s="1" t="s">
        <v>41</v>
      </c>
      <c r="E2000" s="1" t="s">
        <v>42</v>
      </c>
      <c r="F2000" s="47">
        <v>1071</v>
      </c>
      <c r="G2000" s="34">
        <v>963.85</v>
      </c>
      <c r="H2000" s="1" t="s">
        <v>216</v>
      </c>
      <c r="I2000" s="34">
        <v>7.3634E-3</v>
      </c>
      <c r="J2000" s="34">
        <v>2124.5273000000002</v>
      </c>
      <c r="K2000" s="35" t="str">
        <f t="shared" si="155"/>
        <v>Kempenland-West_H4010A</v>
      </c>
      <c r="L2000" s="36">
        <f>VLOOKUP(D2000,DATA!A:F,5,FALSE)</f>
        <v>1.3726988247862192E-2</v>
      </c>
      <c r="M2000" s="37">
        <f>VLOOKUP(D2000,DATA!A:F,6,FALSE)</f>
        <v>1285.5</v>
      </c>
      <c r="N2000" s="36">
        <f t="shared" si="156"/>
        <v>1.1946650235990059</v>
      </c>
      <c r="O2000" s="36">
        <f t="shared" si="157"/>
        <v>1.1947843404061322</v>
      </c>
      <c r="P2000" s="36">
        <f t="shared" si="158"/>
        <v>1.1931680712629067E-4</v>
      </c>
      <c r="Q2000" s="36">
        <f t="shared" si="159"/>
        <v>0</v>
      </c>
    </row>
    <row r="2001" spans="1:17" x14ac:dyDescent="0.3">
      <c r="A2001" s="29">
        <v>2416558</v>
      </c>
      <c r="B2001" s="1">
        <v>135</v>
      </c>
      <c r="C2001" s="1" t="s">
        <v>34</v>
      </c>
      <c r="D2001" s="1" t="s">
        <v>28</v>
      </c>
      <c r="E2001" s="1" t="s">
        <v>29</v>
      </c>
      <c r="F2001" s="47">
        <v>1786</v>
      </c>
      <c r="G2001" s="34">
        <v>1016.6</v>
      </c>
      <c r="H2001" s="1" t="s">
        <v>216</v>
      </c>
      <c r="I2001" s="34">
        <v>8.2558000000000006E-3</v>
      </c>
      <c r="J2001" s="34">
        <v>4699.8770000000004</v>
      </c>
      <c r="K2001" s="35" t="str">
        <f t="shared" si="155"/>
        <v>Kempenland-West_H91D0</v>
      </c>
      <c r="L2001" s="36">
        <f>VLOOKUP(D2001,DATA!A:F,5,FALSE)</f>
        <v>6.9280917156857415E-3</v>
      </c>
      <c r="M2001" s="37">
        <f>VLOOKUP(D2001,DATA!A:F,6,FALSE)</f>
        <v>2211</v>
      </c>
      <c r="N2001" s="36">
        <f t="shared" si="156"/>
        <v>2.5476537279603289E-2</v>
      </c>
      <c r="O2001" s="36">
        <f t="shared" si="157"/>
        <v>2.5477994129970052E-2</v>
      </c>
      <c r="P2001" s="36">
        <f t="shared" si="158"/>
        <v>1.4568503667634902E-6</v>
      </c>
      <c r="Q2001" s="36">
        <f t="shared" si="159"/>
        <v>0</v>
      </c>
    </row>
    <row r="2002" spans="1:17" x14ac:dyDescent="0.3">
      <c r="A2002" s="29">
        <v>2416562</v>
      </c>
      <c r="B2002" s="1">
        <v>135</v>
      </c>
      <c r="C2002" s="1" t="s">
        <v>34</v>
      </c>
      <c r="D2002" s="1" t="s">
        <v>41</v>
      </c>
      <c r="E2002" s="1" t="s">
        <v>42</v>
      </c>
      <c r="F2002" s="47">
        <v>1071</v>
      </c>
      <c r="G2002" s="34">
        <v>996.21</v>
      </c>
      <c r="H2002" s="1" t="s">
        <v>216</v>
      </c>
      <c r="I2002" s="34">
        <v>8.6371E-3</v>
      </c>
      <c r="J2002" s="34">
        <v>909.10360000000003</v>
      </c>
      <c r="K2002" s="35" t="str">
        <f t="shared" si="155"/>
        <v>Kempenland-West_H4010A</v>
      </c>
      <c r="L2002" s="36">
        <f>VLOOKUP(D2002,DATA!A:F,5,FALSE)</f>
        <v>1.3726988247862192E-2</v>
      </c>
      <c r="M2002" s="37">
        <f>VLOOKUP(D2002,DATA!A:F,6,FALSE)</f>
        <v>1285.5</v>
      </c>
      <c r="N2002" s="36">
        <f t="shared" si="156"/>
        <v>1.8504192208123027</v>
      </c>
      <c r="O2002" s="36">
        <f t="shared" si="157"/>
        <v>1.8506345617413027</v>
      </c>
      <c r="P2002" s="36">
        <f t="shared" si="158"/>
        <v>2.1534092899999635E-4</v>
      </c>
      <c r="Q2002" s="36">
        <f t="shared" si="159"/>
        <v>0</v>
      </c>
    </row>
    <row r="2003" spans="1:17" x14ac:dyDescent="0.3">
      <c r="A2003" s="29">
        <v>2416562</v>
      </c>
      <c r="B2003" s="1">
        <v>135</v>
      </c>
      <c r="C2003" s="1" t="s">
        <v>34</v>
      </c>
      <c r="D2003" s="1" t="s">
        <v>43</v>
      </c>
      <c r="E2003" s="1" t="s">
        <v>44</v>
      </c>
      <c r="F2003" s="47">
        <v>1071</v>
      </c>
      <c r="G2003" s="34">
        <v>996.21</v>
      </c>
      <c r="H2003" s="1" t="s">
        <v>216</v>
      </c>
      <c r="I2003" s="34">
        <v>8.6371E-3</v>
      </c>
      <c r="J2003" s="34">
        <v>724.39966000000004</v>
      </c>
      <c r="K2003" s="35" t="str">
        <f t="shared" si="155"/>
        <v>Kempenland-West_H7150</v>
      </c>
      <c r="L2003" s="36">
        <f>VLOOKUP(D2003,DATA!A:F,5,FALSE)</f>
        <v>1.3726988247862192E-2</v>
      </c>
      <c r="M2003" s="37">
        <f>VLOOKUP(D2003,DATA!A:F,6,FALSE)</f>
        <v>1285.5</v>
      </c>
      <c r="N2003" s="36">
        <f t="shared" si="156"/>
        <v>1.8504192208123027</v>
      </c>
      <c r="O2003" s="36">
        <f t="shared" si="157"/>
        <v>1.8506345617413027</v>
      </c>
      <c r="P2003" s="36">
        <f t="shared" si="158"/>
        <v>2.1534092899999635E-4</v>
      </c>
      <c r="Q2003" s="36">
        <f t="shared" si="159"/>
        <v>0</v>
      </c>
    </row>
    <row r="2004" spans="1:17" x14ac:dyDescent="0.3">
      <c r="A2004" s="29">
        <v>2416563</v>
      </c>
      <c r="B2004" s="1">
        <v>135</v>
      </c>
      <c r="C2004" s="1" t="s">
        <v>34</v>
      </c>
      <c r="D2004" s="1" t="s">
        <v>41</v>
      </c>
      <c r="E2004" s="1" t="s">
        <v>42</v>
      </c>
      <c r="F2004" s="47">
        <v>1071</v>
      </c>
      <c r="G2004" s="34">
        <v>999.32</v>
      </c>
      <c r="H2004" s="1" t="s">
        <v>216</v>
      </c>
      <c r="I2004" s="34">
        <v>8.7793999999999997E-3</v>
      </c>
      <c r="J2004" s="34">
        <v>996.77179999999998</v>
      </c>
      <c r="K2004" s="35" t="str">
        <f t="shared" si="155"/>
        <v>Kempenland-West_H4010A</v>
      </c>
      <c r="L2004" s="36">
        <f>VLOOKUP(D2004,DATA!A:F,5,FALSE)</f>
        <v>1.3726988247862192E-2</v>
      </c>
      <c r="M2004" s="37">
        <f>VLOOKUP(D2004,DATA!A:F,6,FALSE)</f>
        <v>1285.5</v>
      </c>
      <c r="N2004" s="36">
        <f t="shared" si="156"/>
        <v>1.9295685184486844</v>
      </c>
      <c r="O2004" s="36">
        <f t="shared" si="157"/>
        <v>1.9297965860258732</v>
      </c>
      <c r="P2004" s="36">
        <f t="shared" si="158"/>
        <v>2.2806757718885073E-4</v>
      </c>
      <c r="Q2004" s="36">
        <f t="shared" si="159"/>
        <v>0</v>
      </c>
    </row>
    <row r="2005" spans="1:17" x14ac:dyDescent="0.3">
      <c r="A2005" s="29">
        <v>2418073</v>
      </c>
      <c r="B2005" s="1">
        <v>135</v>
      </c>
      <c r="C2005" s="1" t="s">
        <v>34</v>
      </c>
      <c r="D2005" s="1" t="s">
        <v>22</v>
      </c>
      <c r="E2005" s="1" t="s">
        <v>23</v>
      </c>
      <c r="F2005" s="47">
        <v>1857</v>
      </c>
      <c r="G2005" s="34">
        <v>1631.98</v>
      </c>
      <c r="H2005" s="1" t="s">
        <v>216</v>
      </c>
      <c r="I2005" s="34">
        <v>1.12835E-2</v>
      </c>
      <c r="J2005" s="34">
        <v>33.312049999999999</v>
      </c>
      <c r="K2005" s="35" t="str">
        <f t="shared" si="155"/>
        <v>Kempenland-West_H91E0C</v>
      </c>
      <c r="L2005" s="36">
        <f>VLOOKUP(D2005,DATA!A:F,5,FALSE)</f>
        <v>6.9280917156857415E-3</v>
      </c>
      <c r="M2005" s="37">
        <f>VLOOKUP(D2005,DATA!A:F,6,FALSE)</f>
        <v>2282</v>
      </c>
      <c r="N2005" s="36">
        <f t="shared" si="156"/>
        <v>1.0950078552811828</v>
      </c>
      <c r="O2005" s="36">
        <f t="shared" si="157"/>
        <v>1.0950925213728555</v>
      </c>
      <c r="P2005" s="36">
        <f t="shared" si="158"/>
        <v>8.4666091672680466E-5</v>
      </c>
      <c r="Q2005" s="36">
        <f t="shared" si="159"/>
        <v>0</v>
      </c>
    </row>
    <row r="2006" spans="1:17" x14ac:dyDescent="0.3">
      <c r="A2006" s="29">
        <v>2418074</v>
      </c>
      <c r="B2006" s="1">
        <v>135</v>
      </c>
      <c r="C2006" s="1" t="s">
        <v>34</v>
      </c>
      <c r="D2006" s="1" t="s">
        <v>22</v>
      </c>
      <c r="E2006" s="1" t="s">
        <v>23</v>
      </c>
      <c r="F2006" s="47">
        <v>1857</v>
      </c>
      <c r="G2006" s="34">
        <v>1683.71</v>
      </c>
      <c r="H2006" s="1" t="s">
        <v>216</v>
      </c>
      <c r="I2006" s="34">
        <v>1.16907E-2</v>
      </c>
      <c r="J2006" s="34">
        <v>9168.7099999999991</v>
      </c>
      <c r="K2006" s="35" t="str">
        <f t="shared" si="155"/>
        <v>Kempenland-West_H91E0C</v>
      </c>
      <c r="L2006" s="36">
        <f>VLOOKUP(D2006,DATA!A:F,5,FALSE)</f>
        <v>6.9280917156857415E-3</v>
      </c>
      <c r="M2006" s="37">
        <f>VLOOKUP(D2006,DATA!A:F,6,FALSE)</f>
        <v>2282</v>
      </c>
      <c r="N2006" s="36">
        <f t="shared" si="156"/>
        <v>1.559621368428439</v>
      </c>
      <c r="O2006" s="36">
        <f t="shared" si="157"/>
        <v>1.5597457235383958</v>
      </c>
      <c r="P2006" s="36">
        <f t="shared" si="158"/>
        <v>1.2435510995678634E-4</v>
      </c>
      <c r="Q2006" s="36">
        <f t="shared" si="159"/>
        <v>0</v>
      </c>
    </row>
    <row r="2007" spans="1:17" x14ac:dyDescent="0.3">
      <c r="A2007" s="29">
        <v>2418077</v>
      </c>
      <c r="B2007" s="1">
        <v>135</v>
      </c>
      <c r="C2007" s="1" t="s">
        <v>34</v>
      </c>
      <c r="D2007" s="1" t="s">
        <v>33</v>
      </c>
      <c r="E2007" s="1" t="s">
        <v>29</v>
      </c>
      <c r="F2007" s="47">
        <v>1786</v>
      </c>
      <c r="G2007" s="34">
        <v>1346.69</v>
      </c>
      <c r="H2007" s="1" t="s">
        <v>216</v>
      </c>
      <c r="I2007" s="34">
        <v>9.6114000000000008E-3</v>
      </c>
      <c r="J2007" s="34">
        <v>6243.0186000000003</v>
      </c>
      <c r="K2007" s="35" t="str">
        <f t="shared" si="155"/>
        <v>Kempenland-West_ZGH91D0</v>
      </c>
      <c r="L2007" s="36">
        <f>VLOOKUP(D2007,DATA!A:F,5,FALSE)</f>
        <v>6.9280917156857415E-3</v>
      </c>
      <c r="M2007" s="37">
        <f>VLOOKUP(D2007,DATA!A:F,6,FALSE)</f>
        <v>2211</v>
      </c>
      <c r="N2007" s="36">
        <f t="shared" si="156"/>
        <v>0.25023513771830069</v>
      </c>
      <c r="O2007" s="36">
        <f t="shared" si="157"/>
        <v>0.25025175939538019</v>
      </c>
      <c r="P2007" s="36">
        <f t="shared" si="158"/>
        <v>1.6621677079498021E-5</v>
      </c>
      <c r="Q2007" s="36">
        <f t="shared" si="159"/>
        <v>0</v>
      </c>
    </row>
    <row r="2008" spans="1:17" x14ac:dyDescent="0.3">
      <c r="A2008" s="29">
        <v>2418083</v>
      </c>
      <c r="B2008" s="1">
        <v>135</v>
      </c>
      <c r="C2008" s="1" t="s">
        <v>34</v>
      </c>
      <c r="D2008" s="1" t="s">
        <v>41</v>
      </c>
      <c r="E2008" s="1" t="s">
        <v>42</v>
      </c>
      <c r="F2008" s="47">
        <v>1071</v>
      </c>
      <c r="G2008" s="34">
        <v>961.7</v>
      </c>
      <c r="H2008" s="1" t="s">
        <v>216</v>
      </c>
      <c r="I2008" s="34">
        <v>7.3803999999999996E-3</v>
      </c>
      <c r="J2008" s="34">
        <v>2384.5590000000002</v>
      </c>
      <c r="K2008" s="35" t="str">
        <f t="shared" si="155"/>
        <v>Kempenland-West_H4010A</v>
      </c>
      <c r="L2008" s="36">
        <f>VLOOKUP(D2008,DATA!A:F,5,FALSE)</f>
        <v>1.3726988247862192E-2</v>
      </c>
      <c r="M2008" s="37">
        <f>VLOOKUP(D2008,DATA!A:F,6,FALSE)</f>
        <v>1285.5</v>
      </c>
      <c r="N2008" s="36">
        <f t="shared" si="156"/>
        <v>1.1603251835249924</v>
      </c>
      <c r="O2008" s="36">
        <f t="shared" si="157"/>
        <v>1.1604413785883592</v>
      </c>
      <c r="P2008" s="36">
        <f t="shared" si="158"/>
        <v>1.1619506336679741E-4</v>
      </c>
      <c r="Q2008" s="36">
        <f t="shared" si="159"/>
        <v>0</v>
      </c>
    </row>
    <row r="2009" spans="1:17" x14ac:dyDescent="0.3">
      <c r="A2009" s="29">
        <v>2418083</v>
      </c>
      <c r="B2009" s="1">
        <v>135</v>
      </c>
      <c r="C2009" s="1" t="s">
        <v>34</v>
      </c>
      <c r="D2009" s="1" t="s">
        <v>43</v>
      </c>
      <c r="E2009" s="1" t="s">
        <v>44</v>
      </c>
      <c r="F2009" s="47">
        <v>1071</v>
      </c>
      <c r="G2009" s="34">
        <v>961.7</v>
      </c>
      <c r="H2009" s="1" t="s">
        <v>216</v>
      </c>
      <c r="I2009" s="34">
        <v>7.3803999999999996E-3</v>
      </c>
      <c r="J2009" s="34">
        <v>1858.0885000000001</v>
      </c>
      <c r="K2009" s="35" t="str">
        <f t="shared" si="155"/>
        <v>Kempenland-West_H7150</v>
      </c>
      <c r="L2009" s="36">
        <f>VLOOKUP(D2009,DATA!A:F,5,FALSE)</f>
        <v>1.3726988247862192E-2</v>
      </c>
      <c r="M2009" s="37">
        <f>VLOOKUP(D2009,DATA!A:F,6,FALSE)</f>
        <v>1285.5</v>
      </c>
      <c r="N2009" s="36">
        <f t="shared" si="156"/>
        <v>1.1603251835249924</v>
      </c>
      <c r="O2009" s="36">
        <f t="shared" si="157"/>
        <v>1.1604413785883592</v>
      </c>
      <c r="P2009" s="36">
        <f t="shared" si="158"/>
        <v>1.1619506336679741E-4</v>
      </c>
      <c r="Q2009" s="36">
        <f t="shared" si="159"/>
        <v>0</v>
      </c>
    </row>
    <row r="2010" spans="1:17" x14ac:dyDescent="0.3">
      <c r="A2010" s="29">
        <v>2418087</v>
      </c>
      <c r="B2010" s="1">
        <v>135</v>
      </c>
      <c r="C2010" s="1" t="s">
        <v>34</v>
      </c>
      <c r="D2010" s="1" t="s">
        <v>28</v>
      </c>
      <c r="E2010" s="1" t="s">
        <v>29</v>
      </c>
      <c r="F2010" s="47">
        <v>1786</v>
      </c>
      <c r="G2010" s="34">
        <v>1029.5999999999999</v>
      </c>
      <c r="H2010" s="1" t="s">
        <v>216</v>
      </c>
      <c r="I2010" s="34">
        <v>8.1209999999999997E-3</v>
      </c>
      <c r="J2010" s="34">
        <v>1970.1359</v>
      </c>
      <c r="K2010" s="35" t="str">
        <f t="shared" si="155"/>
        <v>Kempenland-West_H91D0</v>
      </c>
      <c r="L2010" s="36">
        <f>VLOOKUP(D2010,DATA!A:F,5,FALSE)</f>
        <v>6.9280917156857415E-3</v>
      </c>
      <c r="M2010" s="37">
        <f>VLOOKUP(D2010,DATA!A:F,6,FALSE)</f>
        <v>2211</v>
      </c>
      <c r="N2010" s="36">
        <f t="shared" si="156"/>
        <v>2.787691993489019E-2</v>
      </c>
      <c r="O2010" s="36">
        <f t="shared" si="157"/>
        <v>2.7878487981805238E-2</v>
      </c>
      <c r="P2010" s="36">
        <f t="shared" si="158"/>
        <v>1.5680469150486376E-6</v>
      </c>
      <c r="Q2010" s="36">
        <f t="shared" si="159"/>
        <v>0</v>
      </c>
    </row>
    <row r="2011" spans="1:17" x14ac:dyDescent="0.3">
      <c r="A2011" s="29">
        <v>2418091</v>
      </c>
      <c r="B2011" s="1">
        <v>135</v>
      </c>
      <c r="C2011" s="1" t="s">
        <v>34</v>
      </c>
      <c r="D2011" s="1" t="s">
        <v>41</v>
      </c>
      <c r="E2011" s="1" t="s">
        <v>42</v>
      </c>
      <c r="F2011" s="47">
        <v>1071</v>
      </c>
      <c r="G2011" s="34">
        <v>992.76</v>
      </c>
      <c r="H2011" s="1" t="s">
        <v>216</v>
      </c>
      <c r="I2011" s="34">
        <v>8.7177999999999995E-3</v>
      </c>
      <c r="J2011" s="34">
        <v>2165.9054999999998</v>
      </c>
      <c r="K2011" s="35" t="str">
        <f t="shared" si="155"/>
        <v>Kempenland-West_H4010A</v>
      </c>
      <c r="L2011" s="36">
        <f>VLOOKUP(D2011,DATA!A:F,5,FALSE)</f>
        <v>1.3726988247862192E-2</v>
      </c>
      <c r="M2011" s="37">
        <f>VLOOKUP(D2011,DATA!A:F,6,FALSE)</f>
        <v>1285.5</v>
      </c>
      <c r="N2011" s="36">
        <f t="shared" si="156"/>
        <v>1.7663413493742417</v>
      </c>
      <c r="O2011" s="36">
        <f t="shared" si="157"/>
        <v>1.7665490042756036</v>
      </c>
      <c r="P2011" s="36">
        <f t="shared" si="158"/>
        <v>2.0765490136187559E-4</v>
      </c>
      <c r="Q2011" s="36">
        <f t="shared" si="159"/>
        <v>0</v>
      </c>
    </row>
    <row r="2012" spans="1:17" x14ac:dyDescent="0.3">
      <c r="A2012" s="29">
        <v>2418091</v>
      </c>
      <c r="B2012" s="1">
        <v>135</v>
      </c>
      <c r="C2012" s="1" t="s">
        <v>34</v>
      </c>
      <c r="D2012" s="1" t="s">
        <v>43</v>
      </c>
      <c r="E2012" s="1" t="s">
        <v>44</v>
      </c>
      <c r="F2012" s="47">
        <v>1071</v>
      </c>
      <c r="G2012" s="34">
        <v>992.76</v>
      </c>
      <c r="H2012" s="1" t="s">
        <v>216</v>
      </c>
      <c r="I2012" s="34">
        <v>8.7177999999999995E-3</v>
      </c>
      <c r="J2012" s="34">
        <v>2.3554048999999999</v>
      </c>
      <c r="K2012" s="35" t="str">
        <f t="shared" si="155"/>
        <v>Kempenland-West_H7150</v>
      </c>
      <c r="L2012" s="36">
        <f>VLOOKUP(D2012,DATA!A:F,5,FALSE)</f>
        <v>1.3726988247862192E-2</v>
      </c>
      <c r="M2012" s="37">
        <f>VLOOKUP(D2012,DATA!A:F,6,FALSE)</f>
        <v>1285.5</v>
      </c>
      <c r="N2012" s="36">
        <f t="shared" si="156"/>
        <v>1.7663413493742417</v>
      </c>
      <c r="O2012" s="36">
        <f t="shared" si="157"/>
        <v>1.7665490042756036</v>
      </c>
      <c r="P2012" s="36">
        <f t="shared" si="158"/>
        <v>2.0765490136187559E-4</v>
      </c>
      <c r="Q2012" s="36">
        <f t="shared" si="159"/>
        <v>0</v>
      </c>
    </row>
    <row r="2013" spans="1:17" x14ac:dyDescent="0.3">
      <c r="A2013" s="29">
        <v>2419603</v>
      </c>
      <c r="B2013" s="1">
        <v>135</v>
      </c>
      <c r="C2013" s="1" t="s">
        <v>34</v>
      </c>
      <c r="D2013" s="1" t="s">
        <v>22</v>
      </c>
      <c r="E2013" s="1" t="s">
        <v>23</v>
      </c>
      <c r="F2013" s="47">
        <v>1857</v>
      </c>
      <c r="G2013" s="34">
        <v>1464.76</v>
      </c>
      <c r="H2013" s="1" t="s">
        <v>216</v>
      </c>
      <c r="I2013" s="34">
        <v>1.0055E-2</v>
      </c>
      <c r="J2013" s="34">
        <v>3070.3141999999998</v>
      </c>
      <c r="K2013" s="35" t="str">
        <f t="shared" si="155"/>
        <v>Kempenland-West_H91E0C</v>
      </c>
      <c r="L2013" s="36">
        <f>VLOOKUP(D2013,DATA!A:F,5,FALSE)</f>
        <v>6.9280917156857415E-3</v>
      </c>
      <c r="M2013" s="37">
        <f>VLOOKUP(D2013,DATA!A:F,6,FALSE)</f>
        <v>2282</v>
      </c>
      <c r="N2013" s="36">
        <f t="shared" si="156"/>
        <v>0.34638191233752202</v>
      </c>
      <c r="O2013" s="36">
        <f t="shared" si="157"/>
        <v>0.34640595923225009</v>
      </c>
      <c r="P2013" s="36">
        <f t="shared" si="158"/>
        <v>2.4046894728069201E-5</v>
      </c>
      <c r="Q2013" s="36">
        <f t="shared" si="159"/>
        <v>0</v>
      </c>
    </row>
    <row r="2014" spans="1:17" x14ac:dyDescent="0.3">
      <c r="A2014" s="29">
        <v>2419605</v>
      </c>
      <c r="B2014" s="1">
        <v>135</v>
      </c>
      <c r="C2014" s="1" t="s">
        <v>34</v>
      </c>
      <c r="D2014" s="1" t="s">
        <v>33</v>
      </c>
      <c r="E2014" s="1" t="s">
        <v>29</v>
      </c>
      <c r="F2014" s="47">
        <v>1786</v>
      </c>
      <c r="G2014" s="34">
        <v>1584.86</v>
      </c>
      <c r="H2014" s="1" t="s">
        <v>216</v>
      </c>
      <c r="I2014" s="34">
        <v>1.12576E-2</v>
      </c>
      <c r="J2014" s="34">
        <v>2420.9360000000001</v>
      </c>
      <c r="K2014" s="35" t="str">
        <f t="shared" si="155"/>
        <v>Kempenland-West_ZGH91D0</v>
      </c>
      <c r="L2014" s="36">
        <f>VLOOKUP(D2014,DATA!A:F,5,FALSE)</f>
        <v>6.9280917156857415E-3</v>
      </c>
      <c r="M2014" s="37">
        <f>VLOOKUP(D2014,DATA!A:F,6,FALSE)</f>
        <v>2211</v>
      </c>
      <c r="N2014" s="36">
        <f t="shared" si="156"/>
        <v>1.2894763636969433</v>
      </c>
      <c r="O2014" s="36">
        <f t="shared" si="157"/>
        <v>1.289575641642833</v>
      </c>
      <c r="P2014" s="36">
        <f t="shared" si="158"/>
        <v>9.9277945889708619E-5</v>
      </c>
      <c r="Q2014" s="36">
        <f t="shared" si="159"/>
        <v>0</v>
      </c>
    </row>
    <row r="2015" spans="1:17" x14ac:dyDescent="0.3">
      <c r="A2015" s="29">
        <v>2419605</v>
      </c>
      <c r="B2015" s="1">
        <v>135</v>
      </c>
      <c r="C2015" s="1" t="s">
        <v>34</v>
      </c>
      <c r="D2015" s="1" t="s">
        <v>22</v>
      </c>
      <c r="E2015" s="1" t="s">
        <v>23</v>
      </c>
      <c r="F2015" s="47">
        <v>1857</v>
      </c>
      <c r="G2015" s="34">
        <v>1584.86</v>
      </c>
      <c r="H2015" s="1" t="s">
        <v>216</v>
      </c>
      <c r="I2015" s="34">
        <v>1.12576E-2</v>
      </c>
      <c r="J2015" s="34">
        <v>1902.1432</v>
      </c>
      <c r="K2015" s="35" t="str">
        <f t="shared" si="155"/>
        <v>Kempenland-West_H91E0C</v>
      </c>
      <c r="L2015" s="36">
        <f>VLOOKUP(D2015,DATA!A:F,5,FALSE)</f>
        <v>6.9280917156857415E-3</v>
      </c>
      <c r="M2015" s="37">
        <f>VLOOKUP(D2015,DATA!A:F,6,FALSE)</f>
        <v>2282</v>
      </c>
      <c r="N2015" s="36">
        <f t="shared" si="156"/>
        <v>0.79244223919805679</v>
      </c>
      <c r="O2015" s="36">
        <f t="shared" si="157"/>
        <v>0.79250355726914579</v>
      </c>
      <c r="P2015" s="36">
        <f t="shared" si="158"/>
        <v>6.1318071089000448E-5</v>
      </c>
      <c r="Q2015" s="36">
        <f t="shared" si="159"/>
        <v>0</v>
      </c>
    </row>
    <row r="2016" spans="1:17" x14ac:dyDescent="0.3">
      <c r="A2016" s="29">
        <v>2419606</v>
      </c>
      <c r="B2016" s="1">
        <v>135</v>
      </c>
      <c r="C2016" s="1" t="s">
        <v>34</v>
      </c>
      <c r="D2016" s="1" t="s">
        <v>33</v>
      </c>
      <c r="E2016" s="1" t="s">
        <v>29</v>
      </c>
      <c r="F2016" s="47">
        <v>1786</v>
      </c>
      <c r="G2016" s="34">
        <v>1609.42</v>
      </c>
      <c r="H2016" s="1" t="s">
        <v>216</v>
      </c>
      <c r="I2016" s="34">
        <v>1.16744E-2</v>
      </c>
      <c r="J2016" s="34">
        <v>2641.8364000000001</v>
      </c>
      <c r="K2016" s="35" t="str">
        <f t="shared" si="155"/>
        <v>Kempenland-West_ZGH91D0</v>
      </c>
      <c r="L2016" s="36">
        <f>VLOOKUP(D2016,DATA!A:F,5,FALSE)</f>
        <v>6.9280917156857415E-3</v>
      </c>
      <c r="M2016" s="37">
        <f>VLOOKUP(D2016,DATA!A:F,6,FALSE)</f>
        <v>2211</v>
      </c>
      <c r="N2016" s="36">
        <f t="shared" si="156"/>
        <v>1.525010338752357</v>
      </c>
      <c r="O2016" s="36">
        <f t="shared" si="157"/>
        <v>1.5251318073331215</v>
      </c>
      <c r="P2016" s="36">
        <f t="shared" si="158"/>
        <v>1.2146858076445E-4</v>
      </c>
      <c r="Q2016" s="36">
        <f t="shared" si="159"/>
        <v>0</v>
      </c>
    </row>
    <row r="2017" spans="1:17" x14ac:dyDescent="0.3">
      <c r="A2017" s="29">
        <v>2419610</v>
      </c>
      <c r="B2017" s="1">
        <v>135</v>
      </c>
      <c r="C2017" s="1" t="s">
        <v>34</v>
      </c>
      <c r="D2017" s="1" t="s">
        <v>28</v>
      </c>
      <c r="E2017" s="1" t="s">
        <v>29</v>
      </c>
      <c r="F2017" s="47">
        <v>1786</v>
      </c>
      <c r="G2017" s="34">
        <v>1388.92</v>
      </c>
      <c r="H2017" s="1" t="s">
        <v>216</v>
      </c>
      <c r="I2017" s="34">
        <v>9.7613999999999999E-3</v>
      </c>
      <c r="J2017" s="34">
        <v>433.22014999999999</v>
      </c>
      <c r="K2017" s="35" t="str">
        <f t="shared" si="155"/>
        <v>Kempenland-West_H91D0</v>
      </c>
      <c r="L2017" s="36">
        <f>VLOOKUP(D2017,DATA!A:F,5,FALSE)</f>
        <v>6.9280917156857415E-3</v>
      </c>
      <c r="M2017" s="37">
        <f>VLOOKUP(D2017,DATA!A:F,6,FALSE)</f>
        <v>2211</v>
      </c>
      <c r="N2017" s="36">
        <f t="shared" si="156"/>
        <v>0.33499788712836431</v>
      </c>
      <c r="O2017" s="36">
        <f t="shared" si="157"/>
        <v>0.33502046718739542</v>
      </c>
      <c r="P2017" s="36">
        <f t="shared" si="158"/>
        <v>2.2580059031107602E-5</v>
      </c>
      <c r="Q2017" s="36">
        <f t="shared" si="159"/>
        <v>0</v>
      </c>
    </row>
    <row r="2018" spans="1:17" x14ac:dyDescent="0.3">
      <c r="A2018" s="29">
        <v>2419612</v>
      </c>
      <c r="B2018" s="1">
        <v>135</v>
      </c>
      <c r="C2018" s="1" t="s">
        <v>34</v>
      </c>
      <c r="D2018" s="1" t="s">
        <v>41</v>
      </c>
      <c r="E2018" s="1" t="s">
        <v>42</v>
      </c>
      <c r="F2018" s="47">
        <v>1071</v>
      </c>
      <c r="G2018" s="34">
        <v>967.75</v>
      </c>
      <c r="H2018" s="1" t="s">
        <v>216</v>
      </c>
      <c r="I2018" s="34">
        <v>6.9030000000000003E-3</v>
      </c>
      <c r="J2018" s="34">
        <v>744.38696000000004</v>
      </c>
      <c r="K2018" s="35" t="str">
        <f t="shared" si="155"/>
        <v>Kempenland-West_H4010A</v>
      </c>
      <c r="L2018" s="36">
        <f>VLOOKUP(D2018,DATA!A:F,5,FALSE)</f>
        <v>1.3726988247862192E-2</v>
      </c>
      <c r="M2018" s="37">
        <f>VLOOKUP(D2018,DATA!A:F,6,FALSE)</f>
        <v>1285.5</v>
      </c>
      <c r="N2018" s="36">
        <f t="shared" si="156"/>
        <v>1.2595371405699791</v>
      </c>
      <c r="O2018" s="36">
        <f t="shared" si="157"/>
        <v>1.2596549932139962</v>
      </c>
      <c r="P2018" s="36">
        <f t="shared" si="158"/>
        <v>1.1785264401709128E-4</v>
      </c>
      <c r="Q2018" s="36">
        <f t="shared" si="159"/>
        <v>0</v>
      </c>
    </row>
    <row r="2019" spans="1:17" x14ac:dyDescent="0.3">
      <c r="A2019" s="29">
        <v>2419613</v>
      </c>
      <c r="B2019" s="1">
        <v>135</v>
      </c>
      <c r="C2019" s="1" t="s">
        <v>34</v>
      </c>
      <c r="D2019" s="1" t="s">
        <v>43</v>
      </c>
      <c r="E2019" s="1" t="s">
        <v>44</v>
      </c>
      <c r="F2019" s="47">
        <v>1071</v>
      </c>
      <c r="G2019" s="34">
        <v>965.61</v>
      </c>
      <c r="H2019" s="1" t="s">
        <v>216</v>
      </c>
      <c r="I2019" s="34">
        <v>7.3764E-3</v>
      </c>
      <c r="J2019" s="34">
        <v>623.07983000000002</v>
      </c>
      <c r="K2019" s="35" t="str">
        <f t="shared" si="155"/>
        <v>Kempenland-West_H7150</v>
      </c>
      <c r="L2019" s="36">
        <f>VLOOKUP(D2019,DATA!A:F,5,FALSE)</f>
        <v>1.3726988247862192E-2</v>
      </c>
      <c r="M2019" s="37">
        <f>VLOOKUP(D2019,DATA!A:F,6,FALSE)</f>
        <v>1285.5</v>
      </c>
      <c r="N2019" s="36">
        <f t="shared" si="156"/>
        <v>1.2235215696793229</v>
      </c>
      <c r="O2019" s="36">
        <f t="shared" si="157"/>
        <v>1.2236439485212798</v>
      </c>
      <c r="P2019" s="36">
        <f t="shared" si="158"/>
        <v>1.2237884195687165E-4</v>
      </c>
      <c r="Q2019" s="36">
        <f t="shared" si="159"/>
        <v>0</v>
      </c>
    </row>
    <row r="2020" spans="1:17" x14ac:dyDescent="0.3">
      <c r="A2020" s="29">
        <v>2419616</v>
      </c>
      <c r="B2020" s="1">
        <v>135</v>
      </c>
      <c r="C2020" s="1" t="s">
        <v>34</v>
      </c>
      <c r="D2020" s="1" t="s">
        <v>28</v>
      </c>
      <c r="E2020" s="1" t="s">
        <v>29</v>
      </c>
      <c r="F2020" s="47">
        <v>1786</v>
      </c>
      <c r="G2020" s="34">
        <v>985.84</v>
      </c>
      <c r="H2020" s="1" t="s">
        <v>216</v>
      </c>
      <c r="I2020" s="34">
        <v>8.0789E-3</v>
      </c>
      <c r="J2020" s="34">
        <v>84.802925000000002</v>
      </c>
      <c r="K2020" s="35" t="str">
        <f t="shared" si="155"/>
        <v>Kempenland-West_H91D0</v>
      </c>
      <c r="L2020" s="36">
        <f>VLOOKUP(D2020,DATA!A:F,5,FALSE)</f>
        <v>6.9280917156857415E-3</v>
      </c>
      <c r="M2020" s="37">
        <f>VLOOKUP(D2020,DATA!A:F,6,FALSE)</f>
        <v>2211</v>
      </c>
      <c r="N2020" s="36">
        <f t="shared" si="156"/>
        <v>2.0587801071133872E-2</v>
      </c>
      <c r="O2020" s="36">
        <f t="shared" si="157"/>
        <v>2.0588953193353073E-2</v>
      </c>
      <c r="P2020" s="36">
        <f t="shared" si="158"/>
        <v>1.1521222192008296E-6</v>
      </c>
      <c r="Q2020" s="36">
        <f t="shared" si="159"/>
        <v>0</v>
      </c>
    </row>
    <row r="2021" spans="1:17" x14ac:dyDescent="0.3">
      <c r="A2021" s="29">
        <v>2419620</v>
      </c>
      <c r="B2021" s="1">
        <v>135</v>
      </c>
      <c r="C2021" s="1" t="s">
        <v>34</v>
      </c>
      <c r="D2021" s="1" t="s">
        <v>41</v>
      </c>
      <c r="E2021" s="1" t="s">
        <v>42</v>
      </c>
      <c r="F2021" s="47">
        <v>1071</v>
      </c>
      <c r="G2021" s="34">
        <v>992.33</v>
      </c>
      <c r="H2021" s="1" t="s">
        <v>216</v>
      </c>
      <c r="I2021" s="34">
        <v>8.6475000000000007E-3</v>
      </c>
      <c r="J2021" s="34">
        <v>1598.4594</v>
      </c>
      <c r="K2021" s="35" t="str">
        <f t="shared" si="155"/>
        <v>Kempenland-West_H4010A</v>
      </c>
      <c r="L2021" s="36">
        <f>VLOOKUP(D2021,DATA!A:F,5,FALSE)</f>
        <v>1.3726988247862192E-2</v>
      </c>
      <c r="M2021" s="37">
        <f>VLOOKUP(D2021,DATA!A:F,6,FALSE)</f>
        <v>1285.5</v>
      </c>
      <c r="N2021" s="36">
        <f t="shared" si="156"/>
        <v>1.7561285989896009</v>
      </c>
      <c r="O2021" s="36">
        <f t="shared" si="157"/>
        <v>1.7563334096166492</v>
      </c>
      <c r="P2021" s="36">
        <f t="shared" si="158"/>
        <v>2.0481062704824637E-4</v>
      </c>
      <c r="Q2021" s="36">
        <f t="shared" si="159"/>
        <v>0</v>
      </c>
    </row>
    <row r="2022" spans="1:17" x14ac:dyDescent="0.3">
      <c r="A2022" s="29">
        <v>2419631</v>
      </c>
      <c r="B2022" s="1">
        <v>135</v>
      </c>
      <c r="C2022" s="1" t="s">
        <v>34</v>
      </c>
      <c r="D2022" s="1" t="s">
        <v>22</v>
      </c>
      <c r="E2022" s="1" t="s">
        <v>23</v>
      </c>
      <c r="F2022" s="47">
        <v>1857</v>
      </c>
      <c r="G2022" s="34">
        <v>1476.1</v>
      </c>
      <c r="H2022" s="1" t="s">
        <v>216</v>
      </c>
      <c r="I2022" s="34">
        <v>1.5994999999999999E-2</v>
      </c>
      <c r="J2022" s="34">
        <v>1.7268937</v>
      </c>
      <c r="K2022" s="35" t="str">
        <f t="shared" si="155"/>
        <v>Kempenland-West_H91E0C</v>
      </c>
      <c r="L2022" s="36">
        <f>VLOOKUP(D2022,DATA!A:F,5,FALSE)</f>
        <v>6.9280917156857415E-3</v>
      </c>
      <c r="M2022" s="37">
        <f>VLOOKUP(D2022,DATA!A:F,6,FALSE)</f>
        <v>2282</v>
      </c>
      <c r="N2022" s="36">
        <f t="shared" si="156"/>
        <v>0.37458676199637131</v>
      </c>
      <c r="O2022" s="36">
        <f t="shared" si="157"/>
        <v>0.37462811854775263</v>
      </c>
      <c r="P2022" s="36">
        <f t="shared" si="158"/>
        <v>4.1356551381321882E-5</v>
      </c>
      <c r="Q2022" s="36">
        <f t="shared" si="159"/>
        <v>0</v>
      </c>
    </row>
    <row r="2023" spans="1:17" x14ac:dyDescent="0.3">
      <c r="A2023" s="29">
        <v>2421132</v>
      </c>
      <c r="B2023" s="1">
        <v>135</v>
      </c>
      <c r="C2023" s="1" t="s">
        <v>34</v>
      </c>
      <c r="D2023" s="1" t="s">
        <v>22</v>
      </c>
      <c r="E2023" s="1" t="s">
        <v>23</v>
      </c>
      <c r="F2023" s="47">
        <v>1857</v>
      </c>
      <c r="G2023" s="34">
        <v>1355.26</v>
      </c>
      <c r="H2023" s="1" t="s">
        <v>216</v>
      </c>
      <c r="I2023" s="34">
        <v>8.9697000000000006E-3</v>
      </c>
      <c r="J2023" s="34">
        <v>641.92633000000001</v>
      </c>
      <c r="K2023" s="35" t="str">
        <f t="shared" si="155"/>
        <v>Kempenland-West_H91E0C</v>
      </c>
      <c r="L2023" s="36">
        <f>VLOOKUP(D2023,DATA!A:F,5,FALSE)</f>
        <v>6.9280917156857415E-3</v>
      </c>
      <c r="M2023" s="37">
        <f>VLOOKUP(D2023,DATA!A:F,6,FALSE)</f>
        <v>2282</v>
      </c>
      <c r="N2023" s="36">
        <f t="shared" si="156"/>
        <v>0.16251321057477977</v>
      </c>
      <c r="O2023" s="36">
        <f t="shared" si="157"/>
        <v>0.16252329351765724</v>
      </c>
      <c r="P2023" s="36">
        <f t="shared" si="158"/>
        <v>1.008294287746514E-5</v>
      </c>
      <c r="Q2023" s="36">
        <f t="shared" si="159"/>
        <v>0</v>
      </c>
    </row>
    <row r="2024" spans="1:17" x14ac:dyDescent="0.3">
      <c r="A2024" s="29">
        <v>2421134</v>
      </c>
      <c r="B2024" s="1">
        <v>135</v>
      </c>
      <c r="C2024" s="1" t="s">
        <v>34</v>
      </c>
      <c r="D2024" s="1" t="s">
        <v>33</v>
      </c>
      <c r="E2024" s="1" t="s">
        <v>29</v>
      </c>
      <c r="F2024" s="47">
        <v>1786</v>
      </c>
      <c r="G2024" s="34">
        <v>1631.97</v>
      </c>
      <c r="H2024" s="1" t="s">
        <v>216</v>
      </c>
      <c r="I2024" s="34">
        <v>1.17252E-2</v>
      </c>
      <c r="J2024" s="34">
        <v>6818.37</v>
      </c>
      <c r="K2024" s="35" t="str">
        <f t="shared" si="155"/>
        <v>Kempenland-West_ZGH91D0</v>
      </c>
      <c r="L2024" s="36">
        <f>VLOOKUP(D2024,DATA!A:F,5,FALSE)</f>
        <v>6.9280917156857415E-3</v>
      </c>
      <c r="M2024" s="37">
        <f>VLOOKUP(D2024,DATA!A:F,6,FALSE)</f>
        <v>2211</v>
      </c>
      <c r="N2024" s="36">
        <f t="shared" si="156"/>
        <v>1.778293660700669</v>
      </c>
      <c r="O2024" s="36">
        <f t="shared" si="157"/>
        <v>1.7784355539894541</v>
      </c>
      <c r="P2024" s="36">
        <f t="shared" si="158"/>
        <v>1.4189328878511098E-4</v>
      </c>
      <c r="Q2024" s="36">
        <f t="shared" si="159"/>
        <v>0</v>
      </c>
    </row>
    <row r="2025" spans="1:17" x14ac:dyDescent="0.3">
      <c r="A2025" s="29">
        <v>2421134</v>
      </c>
      <c r="B2025" s="1">
        <v>135</v>
      </c>
      <c r="C2025" s="1" t="s">
        <v>34</v>
      </c>
      <c r="D2025" s="1" t="s">
        <v>22</v>
      </c>
      <c r="E2025" s="1" t="s">
        <v>23</v>
      </c>
      <c r="F2025" s="47">
        <v>1857</v>
      </c>
      <c r="G2025" s="34">
        <v>1631.97</v>
      </c>
      <c r="H2025" s="1" t="s">
        <v>216</v>
      </c>
      <c r="I2025" s="34">
        <v>1.17252E-2</v>
      </c>
      <c r="J2025" s="34">
        <v>1255.7919999999999</v>
      </c>
      <c r="K2025" s="35" t="str">
        <f t="shared" si="155"/>
        <v>Kempenland-West_H91E0C</v>
      </c>
      <c r="L2025" s="36">
        <f>VLOOKUP(D2025,DATA!A:F,5,FALSE)</f>
        <v>6.9280917156857415E-3</v>
      </c>
      <c r="M2025" s="37">
        <f>VLOOKUP(D2025,DATA!A:F,6,FALSE)</f>
        <v>2282</v>
      </c>
      <c r="N2025" s="36">
        <f t="shared" si="156"/>
        <v>1.0949328253822903</v>
      </c>
      <c r="O2025" s="36">
        <f t="shared" si="157"/>
        <v>1.0950207999535815</v>
      </c>
      <c r="P2025" s="36">
        <f t="shared" si="158"/>
        <v>8.7974571291171699E-5</v>
      </c>
      <c r="Q2025" s="36">
        <f t="shared" si="159"/>
        <v>0</v>
      </c>
    </row>
    <row r="2026" spans="1:17" x14ac:dyDescent="0.3">
      <c r="A2026" s="29">
        <v>2421139</v>
      </c>
      <c r="B2026" s="1">
        <v>135</v>
      </c>
      <c r="C2026" s="1" t="s">
        <v>34</v>
      </c>
      <c r="D2026" s="1" t="s">
        <v>28</v>
      </c>
      <c r="E2026" s="1" t="s">
        <v>29</v>
      </c>
      <c r="F2026" s="47">
        <v>1786</v>
      </c>
      <c r="G2026" s="34">
        <v>1206.6500000000001</v>
      </c>
      <c r="H2026" s="1" t="s">
        <v>216</v>
      </c>
      <c r="I2026" s="34">
        <v>8.2448E-3</v>
      </c>
      <c r="J2026" s="34">
        <v>2048.5947000000001</v>
      </c>
      <c r="K2026" s="35" t="str">
        <f t="shared" si="155"/>
        <v>Kempenland-West_H91D0</v>
      </c>
      <c r="L2026" s="36">
        <f>VLOOKUP(D2026,DATA!A:F,5,FALSE)</f>
        <v>6.9280917156857415E-3</v>
      </c>
      <c r="M2026" s="37">
        <f>VLOOKUP(D2026,DATA!A:F,6,FALSE)</f>
        <v>2211</v>
      </c>
      <c r="N2026" s="36">
        <f t="shared" si="156"/>
        <v>9.4987587296821413E-2</v>
      </c>
      <c r="O2026" s="36">
        <f t="shared" si="157"/>
        <v>9.4993008057928055E-2</v>
      </c>
      <c r="P2026" s="36">
        <f t="shared" si="158"/>
        <v>5.4207611066420247E-6</v>
      </c>
      <c r="Q2026" s="36">
        <f t="shared" si="159"/>
        <v>0</v>
      </c>
    </row>
    <row r="2027" spans="1:17" x14ac:dyDescent="0.3">
      <c r="A2027" s="29">
        <v>2421155</v>
      </c>
      <c r="B2027" s="1">
        <v>135</v>
      </c>
      <c r="C2027" s="1" t="s">
        <v>34</v>
      </c>
      <c r="D2027" s="1" t="s">
        <v>22</v>
      </c>
      <c r="E2027" s="1" t="s">
        <v>23</v>
      </c>
      <c r="F2027" s="47">
        <v>1857</v>
      </c>
      <c r="G2027" s="34">
        <v>1721.92</v>
      </c>
      <c r="H2027" s="1" t="s">
        <v>216</v>
      </c>
      <c r="I2027" s="34">
        <v>1.8453000000000001E-2</v>
      </c>
      <c r="J2027" s="34">
        <v>2586.2258000000002</v>
      </c>
      <c r="K2027" s="35" t="str">
        <f t="shared" si="155"/>
        <v>Kempenland-West_H91E0C</v>
      </c>
      <c r="L2027" s="36">
        <f>VLOOKUP(D2027,DATA!A:F,5,FALSE)</f>
        <v>6.9280917156857415E-3</v>
      </c>
      <c r="M2027" s="37">
        <f>VLOOKUP(D2027,DATA!A:F,6,FALSE)</f>
        <v>2282</v>
      </c>
      <c r="N2027" s="36">
        <f t="shared" si="156"/>
        <v>2.0227336083825875</v>
      </c>
      <c r="O2027" s="36">
        <f t="shared" si="157"/>
        <v>2.0229869877555045</v>
      </c>
      <c r="P2027" s="36">
        <f t="shared" si="158"/>
        <v>2.5337937291691759E-4</v>
      </c>
      <c r="Q2027" s="36">
        <f t="shared" si="159"/>
        <v>0</v>
      </c>
    </row>
    <row r="2028" spans="1:17" x14ac:dyDescent="0.3">
      <c r="A2028" s="29">
        <v>2421159</v>
      </c>
      <c r="B2028" s="1">
        <v>135</v>
      </c>
      <c r="C2028" s="1" t="s">
        <v>34</v>
      </c>
      <c r="D2028" s="1" t="s">
        <v>22</v>
      </c>
      <c r="E2028" s="1" t="s">
        <v>23</v>
      </c>
      <c r="F2028" s="47">
        <v>1857</v>
      </c>
      <c r="G2028" s="34">
        <v>1738.48</v>
      </c>
      <c r="H2028" s="1" t="s">
        <v>216</v>
      </c>
      <c r="I2028" s="34">
        <v>1.9566E-2</v>
      </c>
      <c r="J2028" s="34">
        <v>3239.6052</v>
      </c>
      <c r="K2028" s="35" t="str">
        <f t="shared" si="155"/>
        <v>Kempenland-West_H91E0C</v>
      </c>
      <c r="L2028" s="36">
        <f>VLOOKUP(D2028,DATA!A:F,5,FALSE)</f>
        <v>6.9280917156857415E-3</v>
      </c>
      <c r="M2028" s="37">
        <f>VLOOKUP(D2028,DATA!A:F,6,FALSE)</f>
        <v>2282</v>
      </c>
      <c r="N2028" s="36">
        <f t="shared" si="156"/>
        <v>2.2630717111197662</v>
      </c>
      <c r="O2028" s="36">
        <f t="shared" si="157"/>
        <v>2.2633715588616137</v>
      </c>
      <c r="P2028" s="36">
        <f t="shared" si="158"/>
        <v>2.9984774184743657E-4</v>
      </c>
      <c r="Q2028" s="36">
        <f t="shared" si="159"/>
        <v>0</v>
      </c>
    </row>
    <row r="2029" spans="1:17" x14ac:dyDescent="0.3">
      <c r="A2029" s="29">
        <v>2422662</v>
      </c>
      <c r="B2029" s="1">
        <v>135</v>
      </c>
      <c r="C2029" s="1" t="s">
        <v>34</v>
      </c>
      <c r="D2029" s="1" t="s">
        <v>25</v>
      </c>
      <c r="E2029" s="1" t="s">
        <v>23</v>
      </c>
      <c r="F2029" s="47">
        <v>1857</v>
      </c>
      <c r="G2029" s="34">
        <v>1392.96</v>
      </c>
      <c r="H2029" s="1" t="s">
        <v>216</v>
      </c>
      <c r="I2029" s="34">
        <v>9.1958000000000005E-3</v>
      </c>
      <c r="J2029" s="34">
        <v>43.941673000000002</v>
      </c>
      <c r="K2029" s="35" t="str">
        <f t="shared" si="155"/>
        <v>Kempenland-West_ZGH91E0C</v>
      </c>
      <c r="L2029" s="36">
        <f>VLOOKUP(D2029,DATA!A:F,5,FALSE)</f>
        <v>6.9280917156857415E-3</v>
      </c>
      <c r="M2029" s="37">
        <f>VLOOKUP(D2029,DATA!A:F,6,FALSE)</f>
        <v>2282</v>
      </c>
      <c r="N2029" s="36">
        <f t="shared" si="156"/>
        <v>0.21091673006259817</v>
      </c>
      <c r="O2029" s="36">
        <f t="shared" si="157"/>
        <v>0.2109301395131809</v>
      </c>
      <c r="P2029" s="36">
        <f t="shared" si="158"/>
        <v>1.3409450582729798E-5</v>
      </c>
      <c r="Q2029" s="36">
        <f t="shared" si="159"/>
        <v>0</v>
      </c>
    </row>
    <row r="2030" spans="1:17" x14ac:dyDescent="0.3">
      <c r="A2030" s="29">
        <v>2422663</v>
      </c>
      <c r="B2030" s="1">
        <v>135</v>
      </c>
      <c r="C2030" s="1" t="s">
        <v>34</v>
      </c>
      <c r="D2030" s="1" t="s">
        <v>22</v>
      </c>
      <c r="E2030" s="1" t="s">
        <v>23</v>
      </c>
      <c r="F2030" s="47">
        <v>1857</v>
      </c>
      <c r="G2030" s="34">
        <v>1609.94</v>
      </c>
      <c r="H2030" s="1" t="s">
        <v>216</v>
      </c>
      <c r="I2030" s="34">
        <v>1.1508900000000001E-2</v>
      </c>
      <c r="J2030" s="34">
        <v>1987.4023</v>
      </c>
      <c r="K2030" s="35" t="str">
        <f t="shared" si="155"/>
        <v>Kempenland-West_H91E0C</v>
      </c>
      <c r="L2030" s="36">
        <f>VLOOKUP(D2030,DATA!A:F,5,FALSE)</f>
        <v>6.9280917156857415E-3</v>
      </c>
      <c r="M2030" s="37">
        <f>VLOOKUP(D2030,DATA!A:F,6,FALSE)</f>
        <v>2282</v>
      </c>
      <c r="N2030" s="36">
        <f t="shared" si="156"/>
        <v>0.94140505976024758</v>
      </c>
      <c r="O2030" s="36">
        <f t="shared" si="157"/>
        <v>0.94147941868907192</v>
      </c>
      <c r="P2030" s="36">
        <f t="shared" si="158"/>
        <v>7.4358928824347359E-5</v>
      </c>
      <c r="Q2030" s="36">
        <f t="shared" si="159"/>
        <v>0</v>
      </c>
    </row>
    <row r="2031" spans="1:17" x14ac:dyDescent="0.3">
      <c r="A2031" s="29">
        <v>2422664</v>
      </c>
      <c r="B2031" s="1">
        <v>135</v>
      </c>
      <c r="C2031" s="1" t="s">
        <v>34</v>
      </c>
      <c r="D2031" s="1" t="s">
        <v>33</v>
      </c>
      <c r="E2031" s="1" t="s">
        <v>29</v>
      </c>
      <c r="F2031" s="47">
        <v>1786</v>
      </c>
      <c r="G2031" s="34">
        <v>1306.98</v>
      </c>
      <c r="H2031" s="1" t="s">
        <v>216</v>
      </c>
      <c r="I2031" s="34">
        <v>9.1701000000000005E-3</v>
      </c>
      <c r="J2031" s="34">
        <v>415.66516000000001</v>
      </c>
      <c r="K2031" s="35" t="str">
        <f t="shared" si="155"/>
        <v>Kempenland-West_ZGH91D0</v>
      </c>
      <c r="L2031" s="36">
        <f>VLOOKUP(D2031,DATA!A:F,5,FALSE)</f>
        <v>6.9280917156857415E-3</v>
      </c>
      <c r="M2031" s="37">
        <f>VLOOKUP(D2031,DATA!A:F,6,FALSE)</f>
        <v>2211</v>
      </c>
      <c r="N2031" s="36">
        <f t="shared" si="156"/>
        <v>0.19016431962641772</v>
      </c>
      <c r="O2031" s="36">
        <f t="shared" si="157"/>
        <v>0.19017637841879645</v>
      </c>
      <c r="P2031" s="36">
        <f t="shared" si="158"/>
        <v>1.2058792378727423E-5</v>
      </c>
      <c r="Q2031" s="36">
        <f t="shared" si="159"/>
        <v>0</v>
      </c>
    </row>
    <row r="2032" spans="1:17" x14ac:dyDescent="0.3">
      <c r="A2032" s="29">
        <v>2422668</v>
      </c>
      <c r="B2032" s="1">
        <v>135</v>
      </c>
      <c r="C2032" s="1" t="s">
        <v>34</v>
      </c>
      <c r="D2032" s="1" t="s">
        <v>28</v>
      </c>
      <c r="E2032" s="1" t="s">
        <v>29</v>
      </c>
      <c r="F2032" s="47">
        <v>1786</v>
      </c>
      <c r="G2032" s="34">
        <v>1615.32</v>
      </c>
      <c r="H2032" s="1" t="s">
        <v>216</v>
      </c>
      <c r="I2032" s="34">
        <v>1.2507600000000001E-2</v>
      </c>
      <c r="J2032" s="34">
        <v>272.56720000000001</v>
      </c>
      <c r="K2032" s="35" t="str">
        <f t="shared" si="155"/>
        <v>Kempenland-West_H91D0</v>
      </c>
      <c r="L2032" s="36">
        <f>VLOOKUP(D2032,DATA!A:F,5,FALSE)</f>
        <v>6.9280917156857415E-3</v>
      </c>
      <c r="M2032" s="37">
        <f>VLOOKUP(D2032,DATA!A:F,6,FALSE)</f>
        <v>2211</v>
      </c>
      <c r="N2032" s="36">
        <f t="shared" si="156"/>
        <v>1.5876276503404125</v>
      </c>
      <c r="O2032" s="36">
        <f t="shared" si="157"/>
        <v>1.5877630458267531</v>
      </c>
      <c r="P2032" s="36">
        <f t="shared" si="158"/>
        <v>1.3539548634056153E-4</v>
      </c>
      <c r="Q2032" s="36">
        <f t="shared" si="159"/>
        <v>0</v>
      </c>
    </row>
    <row r="2033" spans="1:17" x14ac:dyDescent="0.3">
      <c r="A2033" s="29">
        <v>2422678</v>
      </c>
      <c r="B2033" s="1">
        <v>135</v>
      </c>
      <c r="C2033" s="1" t="s">
        <v>34</v>
      </c>
      <c r="D2033" s="1" t="s">
        <v>41</v>
      </c>
      <c r="E2033" s="1" t="s">
        <v>42</v>
      </c>
      <c r="F2033" s="47">
        <v>1071</v>
      </c>
      <c r="G2033" s="34">
        <v>992.75</v>
      </c>
      <c r="H2033" s="1" t="s">
        <v>216</v>
      </c>
      <c r="I2033" s="34">
        <v>8.5252999999999995E-3</v>
      </c>
      <c r="J2033" s="34">
        <v>247.3879</v>
      </c>
      <c r="K2033" s="35" t="str">
        <f t="shared" si="155"/>
        <v>Kempenland-West_H4010A</v>
      </c>
      <c r="L2033" s="36">
        <f>VLOOKUP(D2033,DATA!A:F,5,FALSE)</f>
        <v>1.3726988247862192E-2</v>
      </c>
      <c r="M2033" s="37">
        <f>VLOOKUP(D2033,DATA!A:F,6,FALSE)</f>
        <v>1285.5</v>
      </c>
      <c r="N2033" s="36">
        <f t="shared" si="156"/>
        <v>1.7661031824421172</v>
      </c>
      <c r="O2033" s="36">
        <f t="shared" si="157"/>
        <v>1.7663062249141941</v>
      </c>
      <c r="P2033" s="36">
        <f t="shared" si="158"/>
        <v>2.0304247207691972E-4</v>
      </c>
      <c r="Q2033" s="36">
        <f t="shared" si="159"/>
        <v>0</v>
      </c>
    </row>
    <row r="2034" spans="1:17" x14ac:dyDescent="0.3">
      <c r="A2034" s="29">
        <v>2422683</v>
      </c>
      <c r="B2034" s="1">
        <v>135</v>
      </c>
      <c r="C2034" s="1" t="s">
        <v>34</v>
      </c>
      <c r="D2034" s="1" t="s">
        <v>28</v>
      </c>
      <c r="E2034" s="1" t="s">
        <v>29</v>
      </c>
      <c r="F2034" s="47">
        <v>1786</v>
      </c>
      <c r="G2034" s="34">
        <v>1463.3</v>
      </c>
      <c r="H2034" s="1" t="s">
        <v>216</v>
      </c>
      <c r="I2034" s="34">
        <v>1.4759E-2</v>
      </c>
      <c r="J2034" s="34">
        <v>3242.7417</v>
      </c>
      <c r="K2034" s="35" t="str">
        <f t="shared" si="155"/>
        <v>Kempenland-West_H91D0</v>
      </c>
      <c r="L2034" s="36">
        <f>VLOOKUP(D2034,DATA!A:F,5,FALSE)</f>
        <v>6.9280917156857415E-3</v>
      </c>
      <c r="M2034" s="37">
        <f>VLOOKUP(D2034,DATA!A:F,6,FALSE)</f>
        <v>2211</v>
      </c>
      <c r="N2034" s="36">
        <f t="shared" si="156"/>
        <v>0.55957625604274053</v>
      </c>
      <c r="O2034" s="36">
        <f t="shared" si="157"/>
        <v>0.55963315636957023</v>
      </c>
      <c r="P2034" s="36">
        <f t="shared" si="158"/>
        <v>5.6900326829700809E-5</v>
      </c>
      <c r="Q2034" s="36">
        <f t="shared" si="159"/>
        <v>0</v>
      </c>
    </row>
    <row r="2035" spans="1:17" x14ac:dyDescent="0.3">
      <c r="A2035" s="29">
        <v>2422690</v>
      </c>
      <c r="B2035" s="1">
        <v>135</v>
      </c>
      <c r="C2035" s="1" t="s">
        <v>34</v>
      </c>
      <c r="D2035" s="1" t="s">
        <v>22</v>
      </c>
      <c r="E2035" s="1" t="s">
        <v>23</v>
      </c>
      <c r="F2035" s="47">
        <v>1857</v>
      </c>
      <c r="G2035" s="34">
        <v>1615.46</v>
      </c>
      <c r="H2035" s="1" t="s">
        <v>216</v>
      </c>
      <c r="I2035" s="34">
        <v>1.8051000000000001E-2</v>
      </c>
      <c r="J2035" s="34">
        <v>2386.5736999999999</v>
      </c>
      <c r="K2035" s="35" t="str">
        <f t="shared" si="155"/>
        <v>Kempenland-West_H91E0C</v>
      </c>
      <c r="L2035" s="36">
        <f>VLOOKUP(D2035,DATA!A:F,5,FALSE)</f>
        <v>6.9280917156857415E-3</v>
      </c>
      <c r="M2035" s="37">
        <f>VLOOKUP(D2035,DATA!A:F,6,FALSE)</f>
        <v>2282</v>
      </c>
      <c r="N2035" s="36">
        <f t="shared" si="156"/>
        <v>0.97774572596404541</v>
      </c>
      <c r="O2035" s="36">
        <f t="shared" si="157"/>
        <v>0.97786681372679607</v>
      </c>
      <c r="P2035" s="36">
        <f t="shared" si="158"/>
        <v>1.2108776275066013E-4</v>
      </c>
      <c r="Q2035" s="36">
        <f t="shared" si="159"/>
        <v>0</v>
      </c>
    </row>
    <row r="2036" spans="1:17" x14ac:dyDescent="0.3">
      <c r="A2036" s="29">
        <v>2424190</v>
      </c>
      <c r="B2036" s="1">
        <v>135</v>
      </c>
      <c r="C2036" s="1" t="s">
        <v>34</v>
      </c>
      <c r="D2036" s="1" t="s">
        <v>25</v>
      </c>
      <c r="E2036" s="1" t="s">
        <v>23</v>
      </c>
      <c r="F2036" s="47">
        <v>1857</v>
      </c>
      <c r="G2036" s="34">
        <v>1378.73</v>
      </c>
      <c r="H2036" s="1" t="s">
        <v>216</v>
      </c>
      <c r="I2036" s="34">
        <v>9.1970999999999997E-3</v>
      </c>
      <c r="J2036" s="34">
        <v>116.80699</v>
      </c>
      <c r="K2036" s="35" t="str">
        <f t="shared" si="155"/>
        <v>Kempenland-West_ZGH91E0C</v>
      </c>
      <c r="L2036" s="36">
        <f>VLOOKUP(D2036,DATA!A:F,5,FALSE)</f>
        <v>6.9280917156857415E-3</v>
      </c>
      <c r="M2036" s="37">
        <f>VLOOKUP(D2036,DATA!A:F,6,FALSE)</f>
        <v>2282</v>
      </c>
      <c r="N2036" s="36">
        <f t="shared" si="156"/>
        <v>0.19115310438712127</v>
      </c>
      <c r="O2036" s="36">
        <f t="shared" si="157"/>
        <v>0.19116526145142923</v>
      </c>
      <c r="P2036" s="36">
        <f t="shared" si="158"/>
        <v>1.2157064307960486E-5</v>
      </c>
      <c r="Q2036" s="36">
        <f t="shared" si="159"/>
        <v>0</v>
      </c>
    </row>
    <row r="2037" spans="1:17" x14ac:dyDescent="0.3">
      <c r="A2037" s="29">
        <v>2424191</v>
      </c>
      <c r="B2037" s="1">
        <v>135</v>
      </c>
      <c r="C2037" s="1" t="s">
        <v>34</v>
      </c>
      <c r="D2037" s="1" t="s">
        <v>22</v>
      </c>
      <c r="E2037" s="1" t="s">
        <v>23</v>
      </c>
      <c r="F2037" s="47">
        <v>1857</v>
      </c>
      <c r="G2037" s="34">
        <v>1600.83</v>
      </c>
      <c r="H2037" s="1" t="s">
        <v>216</v>
      </c>
      <c r="I2037" s="34">
        <v>1.1275800000000001E-2</v>
      </c>
      <c r="J2037" s="34">
        <v>5348.4462999999996</v>
      </c>
      <c r="K2037" s="35" t="str">
        <f t="shared" si="155"/>
        <v>Kempenland-West_H91E0C</v>
      </c>
      <c r="L2037" s="36">
        <f>VLOOKUP(D2037,DATA!A:F,5,FALSE)</f>
        <v>6.9280917156857415E-3</v>
      </c>
      <c r="M2037" s="37">
        <f>VLOOKUP(D2037,DATA!A:F,6,FALSE)</f>
        <v>2282</v>
      </c>
      <c r="N2037" s="36">
        <f t="shared" si="156"/>
        <v>0.8843337697070266</v>
      </c>
      <c r="O2037" s="36">
        <f t="shared" si="157"/>
        <v>0.88440224535808198</v>
      </c>
      <c r="P2037" s="36">
        <f t="shared" si="158"/>
        <v>6.8475651055388553E-5</v>
      </c>
      <c r="Q2037" s="36">
        <f t="shared" si="159"/>
        <v>0</v>
      </c>
    </row>
    <row r="2038" spans="1:17" x14ac:dyDescent="0.3">
      <c r="A2038" s="29">
        <v>2424192</v>
      </c>
      <c r="B2038" s="1">
        <v>135</v>
      </c>
      <c r="C2038" s="1" t="s">
        <v>34</v>
      </c>
      <c r="D2038" s="1" t="s">
        <v>22</v>
      </c>
      <c r="E2038" s="1" t="s">
        <v>23</v>
      </c>
      <c r="F2038" s="47">
        <v>1857</v>
      </c>
      <c r="G2038" s="34">
        <v>1732.29</v>
      </c>
      <c r="H2038" s="1" t="s">
        <v>216</v>
      </c>
      <c r="I2038" s="34">
        <v>1.2677000000000001E-2</v>
      </c>
      <c r="J2038" s="34">
        <v>3378.0344</v>
      </c>
      <c r="K2038" s="35" t="str">
        <f t="shared" si="155"/>
        <v>Kempenland-West_H91E0C</v>
      </c>
      <c r="L2038" s="36">
        <f>VLOOKUP(D2038,DATA!A:F,5,FALSE)</f>
        <v>6.9280917156857415E-3</v>
      </c>
      <c r="M2038" s="37">
        <f>VLOOKUP(D2038,DATA!A:F,6,FALSE)</f>
        <v>2282</v>
      </c>
      <c r="N2038" s="36">
        <f t="shared" si="156"/>
        <v>2.1701333522988064</v>
      </c>
      <c r="O2038" s="36">
        <f t="shared" si="157"/>
        <v>2.1703198211287082</v>
      </c>
      <c r="P2038" s="36">
        <f t="shared" si="158"/>
        <v>1.8646882990180913E-4</v>
      </c>
      <c r="Q2038" s="36">
        <f t="shared" si="159"/>
        <v>0</v>
      </c>
    </row>
    <row r="2039" spans="1:17" x14ac:dyDescent="0.3">
      <c r="A2039" s="29">
        <v>2424197</v>
      </c>
      <c r="B2039" s="1">
        <v>135</v>
      </c>
      <c r="C2039" s="1" t="s">
        <v>34</v>
      </c>
      <c r="D2039" s="1" t="s">
        <v>28</v>
      </c>
      <c r="E2039" s="1" t="s">
        <v>29</v>
      </c>
      <c r="F2039" s="47">
        <v>1786</v>
      </c>
      <c r="G2039" s="34">
        <v>1433.13</v>
      </c>
      <c r="H2039" s="1" t="s">
        <v>216</v>
      </c>
      <c r="I2039" s="34">
        <v>1.0308899999999999E-2</v>
      </c>
      <c r="J2039" s="34">
        <v>170.77466000000001</v>
      </c>
      <c r="K2039" s="35" t="str">
        <f t="shared" si="155"/>
        <v>Kempenland-West_H91D0</v>
      </c>
      <c r="L2039" s="36">
        <f>VLOOKUP(D2039,DATA!A:F,5,FALSE)</f>
        <v>6.9280917156857415E-3</v>
      </c>
      <c r="M2039" s="37">
        <f>VLOOKUP(D2039,DATA!A:F,6,FALSE)</f>
        <v>2211</v>
      </c>
      <c r="N2039" s="36">
        <f t="shared" si="156"/>
        <v>0.45450791249168143</v>
      </c>
      <c r="O2039" s="36">
        <f t="shared" si="157"/>
        <v>0.45454022750722683</v>
      </c>
      <c r="P2039" s="36">
        <f t="shared" si="158"/>
        <v>3.2315015545403281E-5</v>
      </c>
      <c r="Q2039" s="36">
        <f t="shared" si="159"/>
        <v>0</v>
      </c>
    </row>
    <row r="2040" spans="1:17" x14ac:dyDescent="0.3">
      <c r="A2040" s="29">
        <v>2424199</v>
      </c>
      <c r="B2040" s="1">
        <v>135</v>
      </c>
      <c r="C2040" s="1" t="s">
        <v>34</v>
      </c>
      <c r="D2040" s="1" t="s">
        <v>28</v>
      </c>
      <c r="E2040" s="1" t="s">
        <v>29</v>
      </c>
      <c r="F2040" s="47">
        <v>1786</v>
      </c>
      <c r="G2040" s="34">
        <v>950.75</v>
      </c>
      <c r="H2040" s="1" t="s">
        <v>216</v>
      </c>
      <c r="I2040" s="34">
        <v>6.6163000000000003E-3</v>
      </c>
      <c r="J2040" s="34">
        <v>47.663429999999998</v>
      </c>
      <c r="K2040" s="35" t="str">
        <f t="shared" si="155"/>
        <v>Kempenland-West_H91D0</v>
      </c>
      <c r="L2040" s="36">
        <f>VLOOKUP(D2040,DATA!A:F,5,FALSE)</f>
        <v>6.9280917156857415E-3</v>
      </c>
      <c r="M2040" s="37">
        <f>VLOOKUP(D2040,DATA!A:F,6,FALSE)</f>
        <v>2211</v>
      </c>
      <c r="N2040" s="36">
        <f t="shared" si="156"/>
        <v>1.6145419918065042E-2</v>
      </c>
      <c r="O2040" s="36">
        <f t="shared" si="157"/>
        <v>1.6146159894668378E-2</v>
      </c>
      <c r="P2040" s="36">
        <f t="shared" si="158"/>
        <v>7.3997660333599558E-7</v>
      </c>
      <c r="Q2040" s="36">
        <f t="shared" si="159"/>
        <v>0</v>
      </c>
    </row>
    <row r="2041" spans="1:17" x14ac:dyDescent="0.3">
      <c r="A2041" s="29">
        <v>2424202</v>
      </c>
      <c r="B2041" s="1">
        <v>135</v>
      </c>
      <c r="C2041" s="1" t="s">
        <v>34</v>
      </c>
      <c r="D2041" s="1" t="s">
        <v>41</v>
      </c>
      <c r="E2041" s="1" t="s">
        <v>42</v>
      </c>
      <c r="F2041" s="47">
        <v>1071</v>
      </c>
      <c r="G2041" s="34">
        <v>991.11</v>
      </c>
      <c r="H2041" s="1" t="s">
        <v>216</v>
      </c>
      <c r="I2041" s="34">
        <v>7.8651999999999993E-3</v>
      </c>
      <c r="J2041" s="34">
        <v>24.120685999999999</v>
      </c>
      <c r="K2041" s="35" t="str">
        <f t="shared" si="155"/>
        <v>Kempenland-West_H4010A</v>
      </c>
      <c r="L2041" s="36">
        <f>VLOOKUP(D2041,DATA!A:F,5,FALSE)</f>
        <v>1.3726988247862192E-2</v>
      </c>
      <c r="M2041" s="37">
        <f>VLOOKUP(D2041,DATA!A:F,6,FALSE)</f>
        <v>1285.5</v>
      </c>
      <c r="N2041" s="36">
        <f t="shared" si="156"/>
        <v>1.7274675499456842</v>
      </c>
      <c r="O2041" s="36">
        <f t="shared" si="157"/>
        <v>1.7276508445635483</v>
      </c>
      <c r="P2041" s="36">
        <f t="shared" si="158"/>
        <v>1.8329461786414925E-4</v>
      </c>
      <c r="Q2041" s="36">
        <f t="shared" si="159"/>
        <v>0</v>
      </c>
    </row>
    <row r="2042" spans="1:17" x14ac:dyDescent="0.3">
      <c r="A2042" s="29">
        <v>2424206</v>
      </c>
      <c r="B2042" s="1">
        <v>135</v>
      </c>
      <c r="C2042" s="1" t="s">
        <v>34</v>
      </c>
      <c r="D2042" s="1" t="s">
        <v>41</v>
      </c>
      <c r="E2042" s="1" t="s">
        <v>42</v>
      </c>
      <c r="F2042" s="47">
        <v>1071</v>
      </c>
      <c r="G2042" s="34">
        <v>990.22</v>
      </c>
      <c r="H2042" s="1" t="s">
        <v>216</v>
      </c>
      <c r="I2042" s="34">
        <v>8.3716999999999993E-3</v>
      </c>
      <c r="J2042" s="34">
        <v>123.67922</v>
      </c>
      <c r="K2042" s="35" t="str">
        <f t="shared" si="155"/>
        <v>Kempenland-West_H4010A</v>
      </c>
      <c r="L2042" s="36">
        <f>VLOOKUP(D2042,DATA!A:F,5,FALSE)</f>
        <v>1.3726988247862192E-2</v>
      </c>
      <c r="M2042" s="37">
        <f>VLOOKUP(D2042,DATA!A:F,6,FALSE)</f>
        <v>1285.5</v>
      </c>
      <c r="N2042" s="36">
        <f t="shared" si="156"/>
        <v>1.7068494694531249</v>
      </c>
      <c r="O2042" s="36">
        <f t="shared" si="157"/>
        <v>1.7070422803160525</v>
      </c>
      <c r="P2042" s="36">
        <f t="shared" si="158"/>
        <v>1.9281086292766147E-4</v>
      </c>
      <c r="Q2042" s="36">
        <f t="shared" si="159"/>
        <v>0</v>
      </c>
    </row>
    <row r="2043" spans="1:17" x14ac:dyDescent="0.3">
      <c r="A2043" s="29">
        <v>2424207</v>
      </c>
      <c r="B2043" s="1">
        <v>135</v>
      </c>
      <c r="C2043" s="1" t="s">
        <v>34</v>
      </c>
      <c r="D2043" s="1" t="s">
        <v>41</v>
      </c>
      <c r="E2043" s="1" t="s">
        <v>42</v>
      </c>
      <c r="F2043" s="47">
        <v>1071</v>
      </c>
      <c r="G2043" s="34">
        <v>999.12</v>
      </c>
      <c r="H2043" s="1" t="s">
        <v>216</v>
      </c>
      <c r="I2043" s="34">
        <v>8.6761000000000008E-3</v>
      </c>
      <c r="J2043" s="34">
        <v>2823.6414</v>
      </c>
      <c r="K2043" s="35" t="str">
        <f t="shared" si="155"/>
        <v>Kempenland-West_H4010A</v>
      </c>
      <c r="L2043" s="36">
        <f>VLOOKUP(D2043,DATA!A:F,5,FALSE)</f>
        <v>1.3726988247862192E-2</v>
      </c>
      <c r="M2043" s="37">
        <f>VLOOKUP(D2043,DATA!A:F,6,FALSE)</f>
        <v>1285.5</v>
      </c>
      <c r="N2043" s="36">
        <f t="shared" si="156"/>
        <v>1.924380153641438</v>
      </c>
      <c r="O2043" s="36">
        <f t="shared" si="157"/>
        <v>1.9246049434451906</v>
      </c>
      <c r="P2043" s="36">
        <f t="shared" si="158"/>
        <v>2.2478980375262303E-4</v>
      </c>
      <c r="Q2043" s="36">
        <f t="shared" si="159"/>
        <v>0</v>
      </c>
    </row>
    <row r="2044" spans="1:17" x14ac:dyDescent="0.3">
      <c r="A2044" s="29">
        <v>2424219</v>
      </c>
      <c r="B2044" s="1">
        <v>135</v>
      </c>
      <c r="C2044" s="1" t="s">
        <v>34</v>
      </c>
      <c r="D2044" s="1" t="s">
        <v>22</v>
      </c>
      <c r="E2044" s="1" t="s">
        <v>23</v>
      </c>
      <c r="F2044" s="47">
        <v>1857</v>
      </c>
      <c r="G2044" s="34">
        <v>1602.98</v>
      </c>
      <c r="H2044" s="1" t="s">
        <v>216</v>
      </c>
      <c r="I2044" s="34">
        <v>1.7000999999999999E-2</v>
      </c>
      <c r="J2044" s="34">
        <v>3563.4216000000001</v>
      </c>
      <c r="K2044" s="35" t="str">
        <f t="shared" si="155"/>
        <v>Kempenland-West_H91E0C</v>
      </c>
      <c r="L2044" s="36">
        <f>VLOOKUP(D2044,DATA!A:F,5,FALSE)</f>
        <v>6.9280917156857415E-3</v>
      </c>
      <c r="M2044" s="37">
        <f>VLOOKUP(D2044,DATA!A:F,6,FALSE)</f>
        <v>2282</v>
      </c>
      <c r="N2044" s="36">
        <f t="shared" si="156"/>
        <v>0.89748576000591218</v>
      </c>
      <c r="O2044" s="36">
        <f t="shared" si="157"/>
        <v>0.8975905272337823</v>
      </c>
      <c r="P2044" s="36">
        <f t="shared" si="158"/>
        <v>1.0476722787011727E-4</v>
      </c>
      <c r="Q2044" s="36">
        <f t="shared" si="159"/>
        <v>0</v>
      </c>
    </row>
    <row r="2045" spans="1:17" x14ac:dyDescent="0.3">
      <c r="A2045" s="29">
        <v>2425720</v>
      </c>
      <c r="B2045" s="1">
        <v>135</v>
      </c>
      <c r="C2045" s="1" t="s">
        <v>34</v>
      </c>
      <c r="D2045" s="1" t="s">
        <v>22</v>
      </c>
      <c r="E2045" s="1" t="s">
        <v>23</v>
      </c>
      <c r="F2045" s="47">
        <v>1857</v>
      </c>
      <c r="G2045" s="34">
        <v>1770.04</v>
      </c>
      <c r="H2045" s="1" t="s">
        <v>216</v>
      </c>
      <c r="I2045" s="34">
        <v>1.2749999999999999E-2</v>
      </c>
      <c r="J2045" s="34">
        <v>1062.6804</v>
      </c>
      <c r="K2045" s="35" t="str">
        <f t="shared" si="155"/>
        <v>Kempenland-West_H91E0C</v>
      </c>
      <c r="L2045" s="36">
        <f>VLOOKUP(D2045,DATA!A:F,5,FALSE)</f>
        <v>6.9280917156857415E-3</v>
      </c>
      <c r="M2045" s="37">
        <f>VLOOKUP(D2045,DATA!A:F,6,FALSE)</f>
        <v>2282</v>
      </c>
      <c r="N2045" s="36">
        <f t="shared" si="156"/>
        <v>2.8006681200401093</v>
      </c>
      <c r="O2045" s="36">
        <f t="shared" si="157"/>
        <v>2.8009085933315041</v>
      </c>
      <c r="P2045" s="36">
        <f t="shared" si="158"/>
        <v>2.4047329139476048E-4</v>
      </c>
      <c r="Q2045" s="36">
        <f t="shared" si="159"/>
        <v>0</v>
      </c>
    </row>
    <row r="2046" spans="1:17" x14ac:dyDescent="0.3">
      <c r="A2046" s="29">
        <v>2425720</v>
      </c>
      <c r="B2046" s="1">
        <v>135</v>
      </c>
      <c r="C2046" s="1" t="s">
        <v>34</v>
      </c>
      <c r="D2046" s="1" t="s">
        <v>25</v>
      </c>
      <c r="E2046" s="1" t="s">
        <v>23</v>
      </c>
      <c r="F2046" s="47">
        <v>1857</v>
      </c>
      <c r="G2046" s="34">
        <v>1770.04</v>
      </c>
      <c r="H2046" s="1" t="s">
        <v>216</v>
      </c>
      <c r="I2046" s="34">
        <v>1.2749999999999999E-2</v>
      </c>
      <c r="J2046" s="34">
        <v>3993.7689999999998</v>
      </c>
      <c r="K2046" s="35" t="str">
        <f t="shared" si="155"/>
        <v>Kempenland-West_ZGH91E0C</v>
      </c>
      <c r="L2046" s="36">
        <f>VLOOKUP(D2046,DATA!A:F,5,FALSE)</f>
        <v>6.9280917156857415E-3</v>
      </c>
      <c r="M2046" s="37">
        <f>VLOOKUP(D2046,DATA!A:F,6,FALSE)</f>
        <v>2282</v>
      </c>
      <c r="N2046" s="36">
        <f t="shared" si="156"/>
        <v>2.8006681200401093</v>
      </c>
      <c r="O2046" s="36">
        <f t="shared" si="157"/>
        <v>2.8009085933315041</v>
      </c>
      <c r="P2046" s="36">
        <f t="shared" si="158"/>
        <v>2.4047329139476048E-4</v>
      </c>
      <c r="Q2046" s="36">
        <f t="shared" si="159"/>
        <v>0</v>
      </c>
    </row>
    <row r="2047" spans="1:17" x14ac:dyDescent="0.3">
      <c r="A2047" s="29">
        <v>2425721</v>
      </c>
      <c r="B2047" s="1">
        <v>135</v>
      </c>
      <c r="C2047" s="1" t="s">
        <v>34</v>
      </c>
      <c r="D2047" s="1" t="s">
        <v>22</v>
      </c>
      <c r="E2047" s="1" t="s">
        <v>23</v>
      </c>
      <c r="F2047" s="47">
        <v>1857</v>
      </c>
      <c r="G2047" s="34">
        <v>1750.43</v>
      </c>
      <c r="H2047" s="1" t="s">
        <v>216</v>
      </c>
      <c r="I2047" s="34">
        <v>1.2787E-2</v>
      </c>
      <c r="J2047" s="34">
        <v>7206.1970000000001</v>
      </c>
      <c r="K2047" s="35" t="str">
        <f t="shared" si="155"/>
        <v>Kempenland-West_H91E0C</v>
      </c>
      <c r="L2047" s="36">
        <f>VLOOKUP(D2047,DATA!A:F,5,FALSE)</f>
        <v>6.9280917156857415E-3</v>
      </c>
      <c r="M2047" s="37">
        <f>VLOOKUP(D2047,DATA!A:F,6,FALSE)</f>
        <v>2282</v>
      </c>
      <c r="N2047" s="36">
        <f t="shared" si="156"/>
        <v>2.453614635940955</v>
      </c>
      <c r="O2047" s="36">
        <f t="shared" si="157"/>
        <v>2.4538266760999261</v>
      </c>
      <c r="P2047" s="36">
        <f t="shared" si="158"/>
        <v>2.1204015897113848E-4</v>
      </c>
      <c r="Q2047" s="36">
        <f t="shared" si="159"/>
        <v>0</v>
      </c>
    </row>
    <row r="2048" spans="1:17" x14ac:dyDescent="0.3">
      <c r="A2048" s="29">
        <v>2425736</v>
      </c>
      <c r="B2048" s="1">
        <v>135</v>
      </c>
      <c r="C2048" s="1" t="s">
        <v>34</v>
      </c>
      <c r="D2048" s="1" t="s">
        <v>41</v>
      </c>
      <c r="E2048" s="1" t="s">
        <v>42</v>
      </c>
      <c r="F2048" s="47">
        <v>1071</v>
      </c>
      <c r="G2048" s="34">
        <v>997.25</v>
      </c>
      <c r="H2048" s="1" t="s">
        <v>216</v>
      </c>
      <c r="I2048" s="34">
        <v>8.4282999999999997E-3</v>
      </c>
      <c r="J2048" s="34">
        <v>2820.0762</v>
      </c>
      <c r="K2048" s="35" t="str">
        <f t="shared" si="155"/>
        <v>Kempenland-West_H4010A</v>
      </c>
      <c r="L2048" s="36">
        <f>VLOOKUP(D2048,DATA!A:F,5,FALSE)</f>
        <v>1.3726988247862192E-2</v>
      </c>
      <c r="M2048" s="37">
        <f>VLOOKUP(D2048,DATA!A:F,6,FALSE)</f>
        <v>1285.5</v>
      </c>
      <c r="N2048" s="36">
        <f t="shared" si="156"/>
        <v>1.8765261231172659</v>
      </c>
      <c r="O2048" s="36">
        <f t="shared" si="157"/>
        <v>1.8767391659644317</v>
      </c>
      <c r="P2048" s="36">
        <f t="shared" si="158"/>
        <v>2.130428471658341E-4</v>
      </c>
      <c r="Q2048" s="36">
        <f t="shared" si="159"/>
        <v>0</v>
      </c>
    </row>
    <row r="2049" spans="1:17" x14ac:dyDescent="0.3">
      <c r="A2049" s="29">
        <v>2425741</v>
      </c>
      <c r="B2049" s="1">
        <v>135</v>
      </c>
      <c r="C2049" s="1" t="s">
        <v>34</v>
      </c>
      <c r="D2049" s="1" t="s">
        <v>28</v>
      </c>
      <c r="E2049" s="1" t="s">
        <v>29</v>
      </c>
      <c r="F2049" s="47">
        <v>1786</v>
      </c>
      <c r="G2049" s="34">
        <v>1468.08</v>
      </c>
      <c r="H2049" s="1" t="s">
        <v>216</v>
      </c>
      <c r="I2049" s="34">
        <v>1.4656000000000001E-2</v>
      </c>
      <c r="J2049" s="34">
        <v>7446.1913999999997</v>
      </c>
      <c r="K2049" s="35" t="str">
        <f t="shared" si="155"/>
        <v>Kempenland-West_H91D0</v>
      </c>
      <c r="L2049" s="36">
        <f>VLOOKUP(D2049,DATA!A:F,5,FALSE)</f>
        <v>6.9280917156857415E-3</v>
      </c>
      <c r="M2049" s="37">
        <f>VLOOKUP(D2049,DATA!A:F,6,FALSE)</f>
        <v>2211</v>
      </c>
      <c r="N2049" s="36">
        <f t="shared" si="156"/>
        <v>0.57830863365407847</v>
      </c>
      <c r="O2049" s="36">
        <f t="shared" si="157"/>
        <v>0.57836701736580154</v>
      </c>
      <c r="P2049" s="36">
        <f t="shared" si="158"/>
        <v>5.8383711723064557E-5</v>
      </c>
      <c r="Q2049" s="36">
        <f t="shared" si="159"/>
        <v>0</v>
      </c>
    </row>
    <row r="2050" spans="1:17" x14ac:dyDescent="0.3">
      <c r="A2050" s="29">
        <v>2425748</v>
      </c>
      <c r="B2050" s="1">
        <v>135</v>
      </c>
      <c r="C2050" s="1" t="s">
        <v>34</v>
      </c>
      <c r="D2050" s="1" t="s">
        <v>22</v>
      </c>
      <c r="E2050" s="1" t="s">
        <v>23</v>
      </c>
      <c r="F2050" s="47">
        <v>1857</v>
      </c>
      <c r="G2050" s="34">
        <v>1387.08</v>
      </c>
      <c r="H2050" s="1" t="s">
        <v>216</v>
      </c>
      <c r="I2050" s="34">
        <v>1.50767E-2</v>
      </c>
      <c r="J2050" s="34">
        <v>0.94976525999999994</v>
      </c>
      <c r="K2050" s="35" t="str">
        <f t="shared" si="155"/>
        <v>Kempenland-West_H91E0C</v>
      </c>
      <c r="L2050" s="36">
        <f>VLOOKUP(D2050,DATA!A:F,5,FALSE)</f>
        <v>6.9280917156857415E-3</v>
      </c>
      <c r="M2050" s="37">
        <f>VLOOKUP(D2050,DATA!A:F,6,FALSE)</f>
        <v>2282</v>
      </c>
      <c r="N2050" s="36">
        <f t="shared" si="156"/>
        <v>0.20251428566205851</v>
      </c>
      <c r="O2050" s="36">
        <f t="shared" si="157"/>
        <v>0.20253539709809565</v>
      </c>
      <c r="P2050" s="36">
        <f t="shared" si="158"/>
        <v>2.1111436037141162E-5</v>
      </c>
      <c r="Q2050" s="36">
        <f t="shared" si="159"/>
        <v>0</v>
      </c>
    </row>
    <row r="2051" spans="1:17" x14ac:dyDescent="0.3">
      <c r="A2051" s="29">
        <v>2427257</v>
      </c>
      <c r="B2051" s="1">
        <v>135</v>
      </c>
      <c r="C2051" s="1" t="s">
        <v>34</v>
      </c>
      <c r="D2051" s="1" t="s">
        <v>28</v>
      </c>
      <c r="E2051" s="1" t="s">
        <v>29</v>
      </c>
      <c r="F2051" s="47">
        <v>1786</v>
      </c>
      <c r="G2051" s="34">
        <v>998.63</v>
      </c>
      <c r="H2051" s="1" t="s">
        <v>216</v>
      </c>
      <c r="I2051" s="34">
        <v>7.2740000000000001E-3</v>
      </c>
      <c r="J2051" s="34">
        <v>1457.23975</v>
      </c>
      <c r="K2051" s="35" t="str">
        <f t="shared" ref="K2051:K2114" si="160">_xlfn.CONCAT(C2051,"_",D2051)</f>
        <v>Kempenland-West_H91D0</v>
      </c>
      <c r="L2051" s="36">
        <f>VLOOKUP(D2051,DATA!A:F,5,FALSE)</f>
        <v>6.9280917156857415E-3</v>
      </c>
      <c r="M2051" s="37">
        <f>VLOOKUP(D2051,DATA!A:F,6,FALSE)</f>
        <v>2211</v>
      </c>
      <c r="N2051" s="36">
        <f t="shared" ref="N2051:N2114" si="161">100/(1+EXP(-L2051*(G2051-M2051)))</f>
        <v>2.2494929697145723E-2</v>
      </c>
      <c r="O2051" s="36">
        <f t="shared" ref="O2051:O2114" si="162">100/(1+EXP(-L2051*((G2051+I2051)-M2051)))</f>
        <v>2.2496063101295205E-2</v>
      </c>
      <c r="P2051" s="36">
        <f t="shared" ref="P2051:P2114" si="163">O2051-N2051</f>
        <v>1.133404149481626E-6</v>
      </c>
      <c r="Q2051" s="36">
        <f t="shared" ref="Q2051:Q2114" si="164">IF(AND(H2051&lt;&gt;"below",I2051&gt;=0.005),J2051*P2051/100,0)</f>
        <v>0</v>
      </c>
    </row>
    <row r="2052" spans="1:17" x14ac:dyDescent="0.3">
      <c r="A2052" s="29">
        <v>2428786</v>
      </c>
      <c r="B2052" s="1">
        <v>135</v>
      </c>
      <c r="C2052" s="1" t="s">
        <v>34</v>
      </c>
      <c r="D2052" s="1" t="s">
        <v>28</v>
      </c>
      <c r="E2052" s="1" t="s">
        <v>29</v>
      </c>
      <c r="F2052" s="47">
        <v>1786</v>
      </c>
      <c r="G2052" s="34">
        <v>1025.0899999999999</v>
      </c>
      <c r="H2052" s="1" t="s">
        <v>216</v>
      </c>
      <c r="I2052" s="34">
        <v>7.2750999999999996E-3</v>
      </c>
      <c r="J2052" s="34">
        <v>259.45657113827002</v>
      </c>
      <c r="K2052" s="35" t="str">
        <f t="shared" si="160"/>
        <v>Kempenland-West_H91D0</v>
      </c>
      <c r="L2052" s="36">
        <f>VLOOKUP(D2052,DATA!A:F,5,FALSE)</f>
        <v>6.9280917156857415E-3</v>
      </c>
      <c r="M2052" s="37">
        <f>VLOOKUP(D2052,DATA!A:F,6,FALSE)</f>
        <v>2211</v>
      </c>
      <c r="N2052" s="36">
        <f t="shared" si="161"/>
        <v>2.7019585341465292E-2</v>
      </c>
      <c r="O2052" s="36">
        <f t="shared" si="162"/>
        <v>2.7020946864063089E-2</v>
      </c>
      <c r="P2052" s="36">
        <f t="shared" si="163"/>
        <v>1.3615225977967049E-6</v>
      </c>
      <c r="Q2052" s="36">
        <f t="shared" si="164"/>
        <v>0</v>
      </c>
    </row>
    <row r="2053" spans="1:17" x14ac:dyDescent="0.3">
      <c r="A2053" s="29">
        <v>2428799</v>
      </c>
      <c r="B2053" s="1">
        <v>135</v>
      </c>
      <c r="C2053" s="1" t="s">
        <v>34</v>
      </c>
      <c r="D2053" s="1" t="s">
        <v>28</v>
      </c>
      <c r="E2053" s="1" t="s">
        <v>29</v>
      </c>
      <c r="F2053" s="47">
        <v>1786</v>
      </c>
      <c r="G2053" s="34">
        <v>1405.44</v>
      </c>
      <c r="H2053" s="1" t="s">
        <v>216</v>
      </c>
      <c r="I2053" s="34">
        <v>1.3922500000000001E-2</v>
      </c>
      <c r="J2053" s="34">
        <v>8330.1044999999995</v>
      </c>
      <c r="K2053" s="35" t="str">
        <f t="shared" si="160"/>
        <v>Kempenland-West_H91D0</v>
      </c>
      <c r="L2053" s="36">
        <f>VLOOKUP(D2053,DATA!A:F,5,FALSE)</f>
        <v>6.9280917156857415E-3</v>
      </c>
      <c r="M2053" s="37">
        <f>VLOOKUP(D2053,DATA!A:F,6,FALSE)</f>
        <v>2211</v>
      </c>
      <c r="N2053" s="36">
        <f t="shared" si="161"/>
        <v>0.37546684345555642</v>
      </c>
      <c r="O2053" s="36">
        <f t="shared" si="162"/>
        <v>0.37550292536679969</v>
      </c>
      <c r="P2053" s="36">
        <f t="shared" si="163"/>
        <v>3.608191124326865E-5</v>
      </c>
      <c r="Q2053" s="36">
        <f t="shared" si="164"/>
        <v>0</v>
      </c>
    </row>
    <row r="2054" spans="1:17" x14ac:dyDescent="0.3">
      <c r="A2054" s="29">
        <v>2428801</v>
      </c>
      <c r="B2054" s="1">
        <v>135</v>
      </c>
      <c r="C2054" s="1" t="s">
        <v>34</v>
      </c>
      <c r="D2054" s="1" t="s">
        <v>28</v>
      </c>
      <c r="E2054" s="1" t="s">
        <v>29</v>
      </c>
      <c r="F2054" s="47">
        <v>1786</v>
      </c>
      <c r="G2054" s="34">
        <v>1689.44</v>
      </c>
      <c r="H2054" s="1" t="s">
        <v>216</v>
      </c>
      <c r="I2054" s="34">
        <v>1.8405000000000001E-2</v>
      </c>
      <c r="J2054" s="34">
        <v>12.5153265</v>
      </c>
      <c r="K2054" s="35" t="str">
        <f t="shared" si="160"/>
        <v>Kempenland-West_H91D0</v>
      </c>
      <c r="L2054" s="36">
        <f>VLOOKUP(D2054,DATA!A:F,5,FALSE)</f>
        <v>6.9280917156857415E-3</v>
      </c>
      <c r="M2054" s="37">
        <f>VLOOKUP(D2054,DATA!A:F,6,FALSE)</f>
        <v>2211</v>
      </c>
      <c r="N2054" s="36">
        <f t="shared" si="161"/>
        <v>2.6251868388110631</v>
      </c>
      <c r="O2054" s="36">
        <f t="shared" si="162"/>
        <v>2.6255128124952898</v>
      </c>
      <c r="P2054" s="36">
        <f t="shared" si="163"/>
        <v>3.2597368422671025E-4</v>
      </c>
      <c r="Q2054" s="36">
        <f t="shared" si="164"/>
        <v>0</v>
      </c>
    </row>
    <row r="2055" spans="1:17" x14ac:dyDescent="0.3">
      <c r="A2055" s="29">
        <v>2428803</v>
      </c>
      <c r="B2055" s="1">
        <v>135</v>
      </c>
      <c r="C2055" s="1" t="s">
        <v>34</v>
      </c>
      <c r="D2055" s="1" t="s">
        <v>22</v>
      </c>
      <c r="E2055" s="1" t="s">
        <v>23</v>
      </c>
      <c r="F2055" s="47">
        <v>1857</v>
      </c>
      <c r="G2055" s="34">
        <v>1681.83</v>
      </c>
      <c r="H2055" s="1" t="s">
        <v>216</v>
      </c>
      <c r="I2055" s="34">
        <v>1.9368E-2</v>
      </c>
      <c r="J2055" s="34">
        <v>884.48193000000003</v>
      </c>
      <c r="K2055" s="35" t="str">
        <f t="shared" si="160"/>
        <v>Kempenland-West_H91E0C</v>
      </c>
      <c r="L2055" s="36">
        <f>VLOOKUP(D2055,DATA!A:F,5,FALSE)</f>
        <v>6.9280917156857415E-3</v>
      </c>
      <c r="M2055" s="37">
        <f>VLOOKUP(D2055,DATA!A:F,6,FALSE)</f>
        <v>2282</v>
      </c>
      <c r="N2055" s="36">
        <f t="shared" si="161"/>
        <v>1.5397500649485578</v>
      </c>
      <c r="O2055" s="36">
        <f t="shared" si="162"/>
        <v>1.5399535056339106</v>
      </c>
      <c r="P2055" s="36">
        <f t="shared" si="163"/>
        <v>2.0344068535282922E-4</v>
      </c>
      <c r="Q2055" s="36">
        <f t="shared" si="164"/>
        <v>0</v>
      </c>
    </row>
    <row r="2056" spans="1:17" x14ac:dyDescent="0.3">
      <c r="A2056" s="29">
        <v>2430315</v>
      </c>
      <c r="B2056" s="1">
        <v>135</v>
      </c>
      <c r="C2056" s="1" t="s">
        <v>34</v>
      </c>
      <c r="D2056" s="1" t="s">
        <v>28</v>
      </c>
      <c r="E2056" s="1" t="s">
        <v>29</v>
      </c>
      <c r="F2056" s="47">
        <v>1786</v>
      </c>
      <c r="G2056" s="34">
        <v>1348.96</v>
      </c>
      <c r="H2056" s="1" t="s">
        <v>216</v>
      </c>
      <c r="I2056" s="34">
        <v>1.0382000000000001E-2</v>
      </c>
      <c r="J2056" s="34">
        <v>612.00684999999999</v>
      </c>
      <c r="K2056" s="35" t="str">
        <f t="shared" si="160"/>
        <v>Kempenland-West_H91D0</v>
      </c>
      <c r="L2056" s="36">
        <f>VLOOKUP(D2056,DATA!A:F,5,FALSE)</f>
        <v>6.9280917156857415E-3</v>
      </c>
      <c r="M2056" s="37">
        <f>VLOOKUP(D2056,DATA!A:F,6,FALSE)</f>
        <v>2211</v>
      </c>
      <c r="N2056" s="36">
        <f t="shared" si="161"/>
        <v>0.25419155356671425</v>
      </c>
      <c r="O2056" s="36">
        <f t="shared" si="162"/>
        <v>0.25420979109433051</v>
      </c>
      <c r="P2056" s="36">
        <f t="shared" si="163"/>
        <v>1.8237527616260518E-5</v>
      </c>
      <c r="Q2056" s="36">
        <f t="shared" si="164"/>
        <v>0</v>
      </c>
    </row>
    <row r="2057" spans="1:17" x14ac:dyDescent="0.3">
      <c r="A2057" s="29">
        <v>2430327</v>
      </c>
      <c r="B2057" s="1">
        <v>135</v>
      </c>
      <c r="C2057" s="1" t="s">
        <v>34</v>
      </c>
      <c r="D2057" s="1" t="s">
        <v>28</v>
      </c>
      <c r="E2057" s="1" t="s">
        <v>29</v>
      </c>
      <c r="F2057" s="47">
        <v>1786</v>
      </c>
      <c r="G2057" s="34">
        <v>1181.3699999999999</v>
      </c>
      <c r="H2057" s="1" t="s">
        <v>216</v>
      </c>
      <c r="I2057" s="34">
        <v>1.1455699999999999E-2</v>
      </c>
      <c r="J2057" s="34">
        <v>2.4856446000000001</v>
      </c>
      <c r="K2057" s="35" t="str">
        <f t="shared" si="160"/>
        <v>Kempenland-West_H91D0</v>
      </c>
      <c r="L2057" s="36">
        <f>VLOOKUP(D2057,DATA!A:F,5,FALSE)</f>
        <v>6.9280917156857415E-3</v>
      </c>
      <c r="M2057" s="37">
        <f>VLOOKUP(D2057,DATA!A:F,6,FALSE)</f>
        <v>2211</v>
      </c>
      <c r="N2057" s="36">
        <f t="shared" si="161"/>
        <v>7.9738831291235504E-2</v>
      </c>
      <c r="O2057" s="36">
        <f t="shared" si="162"/>
        <v>7.9745155058725078E-2</v>
      </c>
      <c r="P2057" s="36">
        <f t="shared" si="163"/>
        <v>6.3237674895744167E-6</v>
      </c>
      <c r="Q2057" s="36">
        <f t="shared" si="164"/>
        <v>0</v>
      </c>
    </row>
    <row r="2058" spans="1:17" x14ac:dyDescent="0.3">
      <c r="A2058" s="29">
        <v>2430328</v>
      </c>
      <c r="B2058" s="1">
        <v>135</v>
      </c>
      <c r="C2058" s="1" t="s">
        <v>34</v>
      </c>
      <c r="D2058" s="1" t="s">
        <v>22</v>
      </c>
      <c r="E2058" s="1" t="s">
        <v>23</v>
      </c>
      <c r="F2058" s="47">
        <v>1857</v>
      </c>
      <c r="G2058" s="34">
        <v>1783.46</v>
      </c>
      <c r="H2058" s="1" t="s">
        <v>216</v>
      </c>
      <c r="I2058" s="34">
        <v>1.8981000000000001E-2</v>
      </c>
      <c r="J2058" s="34">
        <v>1075.796</v>
      </c>
      <c r="K2058" s="35" t="str">
        <f t="shared" si="160"/>
        <v>Kempenland-West_H91E0C</v>
      </c>
      <c r="L2058" s="36">
        <f>VLOOKUP(D2058,DATA!A:F,5,FALSE)</f>
        <v>6.9280917156857415E-3</v>
      </c>
      <c r="M2058" s="37">
        <f>VLOOKUP(D2058,DATA!A:F,6,FALSE)</f>
        <v>2282</v>
      </c>
      <c r="N2058" s="36">
        <f t="shared" si="161"/>
        <v>3.0651849165043723</v>
      </c>
      <c r="O2058" s="36">
        <f t="shared" si="162"/>
        <v>3.0655756638067326</v>
      </c>
      <c r="P2058" s="36">
        <f t="shared" si="163"/>
        <v>3.9074730236032806E-4</v>
      </c>
      <c r="Q2058" s="36">
        <f t="shared" si="164"/>
        <v>0</v>
      </c>
    </row>
    <row r="2059" spans="1:17" x14ac:dyDescent="0.3">
      <c r="A2059" s="29">
        <v>2430331</v>
      </c>
      <c r="B2059" s="1">
        <v>135</v>
      </c>
      <c r="C2059" s="1" t="s">
        <v>34</v>
      </c>
      <c r="D2059" s="1" t="s">
        <v>25</v>
      </c>
      <c r="E2059" s="1" t="s">
        <v>23</v>
      </c>
      <c r="F2059" s="47">
        <v>1857</v>
      </c>
      <c r="G2059" s="34">
        <v>1548.4</v>
      </c>
      <c r="H2059" s="1" t="s">
        <v>216</v>
      </c>
      <c r="I2059" s="34">
        <v>1.7576999999999999E-2</v>
      </c>
      <c r="J2059" s="34">
        <v>1348.2089000000001</v>
      </c>
      <c r="K2059" s="35" t="str">
        <f t="shared" si="160"/>
        <v>Kempenland-West_ZGH91E0C</v>
      </c>
      <c r="L2059" s="36">
        <f>VLOOKUP(D2059,DATA!A:F,5,FALSE)</f>
        <v>6.9280917156857415E-3</v>
      </c>
      <c r="M2059" s="37">
        <f>VLOOKUP(D2059,DATA!A:F,6,FALSE)</f>
        <v>2282</v>
      </c>
      <c r="N2059" s="36">
        <f t="shared" si="161"/>
        <v>0.61664398734924575</v>
      </c>
      <c r="O2059" s="36">
        <f t="shared" si="162"/>
        <v>0.61671862065143113</v>
      </c>
      <c r="P2059" s="36">
        <f t="shared" si="163"/>
        <v>7.4633302185378447E-5</v>
      </c>
      <c r="Q2059" s="36">
        <f t="shared" si="164"/>
        <v>0</v>
      </c>
    </row>
    <row r="2060" spans="1:17" x14ac:dyDescent="0.3">
      <c r="A2060" s="29">
        <v>2430332</v>
      </c>
      <c r="B2060" s="1">
        <v>135</v>
      </c>
      <c r="C2060" s="1" t="s">
        <v>34</v>
      </c>
      <c r="D2060" s="1" t="s">
        <v>22</v>
      </c>
      <c r="E2060" s="1" t="s">
        <v>23</v>
      </c>
      <c r="F2060" s="47">
        <v>1857</v>
      </c>
      <c r="G2060" s="34">
        <v>1725.1</v>
      </c>
      <c r="H2060" s="1" t="s">
        <v>216</v>
      </c>
      <c r="I2060" s="34">
        <v>1.9989E-2</v>
      </c>
      <c r="J2060" s="34">
        <v>5284.8353999999999</v>
      </c>
      <c r="K2060" s="35" t="str">
        <f t="shared" si="160"/>
        <v>Kempenland-West_H91E0C</v>
      </c>
      <c r="L2060" s="36">
        <f>VLOOKUP(D2060,DATA!A:F,5,FALSE)</f>
        <v>6.9280917156857415E-3</v>
      </c>
      <c r="M2060" s="37">
        <f>VLOOKUP(D2060,DATA!A:F,6,FALSE)</f>
        <v>2282</v>
      </c>
      <c r="N2060" s="36">
        <f t="shared" si="161"/>
        <v>2.0668603584300635</v>
      </c>
      <c r="O2060" s="36">
        <f t="shared" si="162"/>
        <v>2.0671406915037336</v>
      </c>
      <c r="P2060" s="36">
        <f t="shared" si="163"/>
        <v>2.8033307367003601E-4</v>
      </c>
      <c r="Q2060" s="36">
        <f t="shared" si="164"/>
        <v>0</v>
      </c>
    </row>
    <row r="2061" spans="1:17" x14ac:dyDescent="0.3">
      <c r="A2061" s="29">
        <v>2430333</v>
      </c>
      <c r="B2061" s="1">
        <v>135</v>
      </c>
      <c r="C2061" s="1" t="s">
        <v>34</v>
      </c>
      <c r="D2061" s="1" t="s">
        <v>22</v>
      </c>
      <c r="E2061" s="1" t="s">
        <v>23</v>
      </c>
      <c r="F2061" s="47">
        <v>1857</v>
      </c>
      <c r="G2061" s="34">
        <v>1727.07</v>
      </c>
      <c r="H2061" s="1" t="s">
        <v>216</v>
      </c>
      <c r="I2061" s="34">
        <v>1.9986E-2</v>
      </c>
      <c r="J2061" s="34">
        <v>1771.4762000000001</v>
      </c>
      <c r="K2061" s="35" t="str">
        <f t="shared" si="160"/>
        <v>Kempenland-West_H91E0C</v>
      </c>
      <c r="L2061" s="36">
        <f>VLOOKUP(D2061,DATA!A:F,5,FALSE)</f>
        <v>6.9280917156857415E-3</v>
      </c>
      <c r="M2061" s="37">
        <f>VLOOKUP(D2061,DATA!A:F,6,FALSE)</f>
        <v>2282</v>
      </c>
      <c r="N2061" s="36">
        <f t="shared" si="161"/>
        <v>2.0946680158815125</v>
      </c>
      <c r="O2061" s="36">
        <f t="shared" si="162"/>
        <v>2.0949519972613762</v>
      </c>
      <c r="P2061" s="36">
        <f t="shared" si="163"/>
        <v>2.8398137986362926E-4</v>
      </c>
      <c r="Q2061" s="36">
        <f t="shared" si="164"/>
        <v>0</v>
      </c>
    </row>
    <row r="2062" spans="1:17" x14ac:dyDescent="0.3">
      <c r="A2062" s="29">
        <v>2431844</v>
      </c>
      <c r="B2062" s="1">
        <v>135</v>
      </c>
      <c r="C2062" s="1" t="s">
        <v>34</v>
      </c>
      <c r="D2062" s="1" t="s">
        <v>28</v>
      </c>
      <c r="E2062" s="1" t="s">
        <v>29</v>
      </c>
      <c r="F2062" s="47">
        <v>1786</v>
      </c>
      <c r="G2062" s="34">
        <v>1391.53</v>
      </c>
      <c r="H2062" s="1" t="s">
        <v>216</v>
      </c>
      <c r="I2062" s="34">
        <v>1.0470699999999999E-2</v>
      </c>
      <c r="J2062" s="34">
        <v>90.197180000000003</v>
      </c>
      <c r="K2062" s="35" t="str">
        <f t="shared" si="160"/>
        <v>Kempenland-West_H91D0</v>
      </c>
      <c r="L2062" s="36">
        <f>VLOOKUP(D2062,DATA!A:F,5,FALSE)</f>
        <v>6.9280917156857415E-3</v>
      </c>
      <c r="M2062" s="37">
        <f>VLOOKUP(D2062,DATA!A:F,6,FALSE)</f>
        <v>2211</v>
      </c>
      <c r="N2062" s="36">
        <f t="shared" si="161"/>
        <v>0.3410896751177645</v>
      </c>
      <c r="O2062" s="36">
        <f t="shared" si="162"/>
        <v>0.34111433492614324</v>
      </c>
      <c r="P2062" s="36">
        <f t="shared" si="163"/>
        <v>2.4659808378735271E-5</v>
      </c>
      <c r="Q2062" s="36">
        <f t="shared" si="164"/>
        <v>0</v>
      </c>
    </row>
    <row r="2063" spans="1:17" x14ac:dyDescent="0.3">
      <c r="A2063" s="29">
        <v>2431857</v>
      </c>
      <c r="B2063" s="1">
        <v>135</v>
      </c>
      <c r="C2063" s="1" t="s">
        <v>34</v>
      </c>
      <c r="D2063" s="1" t="s">
        <v>28</v>
      </c>
      <c r="E2063" s="1" t="s">
        <v>29</v>
      </c>
      <c r="F2063" s="47">
        <v>1786</v>
      </c>
      <c r="G2063" s="34">
        <v>1321.3</v>
      </c>
      <c r="H2063" s="1" t="s">
        <v>216</v>
      </c>
      <c r="I2063" s="34">
        <v>1.31138E-2</v>
      </c>
      <c r="J2063" s="34">
        <v>5635.4364999999998</v>
      </c>
      <c r="K2063" s="35" t="str">
        <f t="shared" si="160"/>
        <v>Kempenland-West_H91D0</v>
      </c>
      <c r="L2063" s="36">
        <f>VLOOKUP(D2063,DATA!A:F,5,FALSE)</f>
        <v>6.9280917156857415E-3</v>
      </c>
      <c r="M2063" s="37">
        <f>VLOOKUP(D2063,DATA!A:F,6,FALSE)</f>
        <v>2211</v>
      </c>
      <c r="N2063" s="36">
        <f t="shared" si="161"/>
        <v>0.20995652659692812</v>
      </c>
      <c r="O2063" s="36">
        <f t="shared" si="162"/>
        <v>0.20997556271638337</v>
      </c>
      <c r="P2063" s="36">
        <f t="shared" si="163"/>
        <v>1.9036119455251299E-5</v>
      </c>
      <c r="Q2063" s="36">
        <f t="shared" si="164"/>
        <v>0</v>
      </c>
    </row>
    <row r="2064" spans="1:17" x14ac:dyDescent="0.3">
      <c r="A2064" s="29">
        <v>2431860</v>
      </c>
      <c r="B2064" s="1">
        <v>135</v>
      </c>
      <c r="C2064" s="1" t="s">
        <v>34</v>
      </c>
      <c r="D2064" s="1" t="s">
        <v>25</v>
      </c>
      <c r="E2064" s="1" t="s">
        <v>23</v>
      </c>
      <c r="F2064" s="47">
        <v>1857</v>
      </c>
      <c r="G2064" s="34">
        <v>1490.11</v>
      </c>
      <c r="H2064" s="1" t="s">
        <v>216</v>
      </c>
      <c r="I2064" s="34">
        <v>1.6864000000000001E-2</v>
      </c>
      <c r="J2064" s="34">
        <v>1599.4231</v>
      </c>
      <c r="K2064" s="35" t="str">
        <f t="shared" si="160"/>
        <v>Kempenland-West_ZGH91E0C</v>
      </c>
      <c r="L2064" s="36">
        <f>VLOOKUP(D2064,DATA!A:F,5,FALSE)</f>
        <v>6.9280917156857415E-3</v>
      </c>
      <c r="M2064" s="37">
        <f>VLOOKUP(D2064,DATA!A:F,6,FALSE)</f>
        <v>2282</v>
      </c>
      <c r="N2064" s="36">
        <f t="shared" si="161"/>
        <v>0.41261059314756754</v>
      </c>
      <c r="O2064" s="36">
        <f t="shared" si="162"/>
        <v>0.41265860451823372</v>
      </c>
      <c r="P2064" s="36">
        <f t="shared" si="163"/>
        <v>4.8011370666178887E-5</v>
      </c>
      <c r="Q2064" s="36">
        <f t="shared" si="164"/>
        <v>0</v>
      </c>
    </row>
    <row r="2065" spans="1:17" x14ac:dyDescent="0.3">
      <c r="A2065" s="29">
        <v>2431861</v>
      </c>
      <c r="B2065" s="1">
        <v>135</v>
      </c>
      <c r="C2065" s="1" t="s">
        <v>34</v>
      </c>
      <c r="D2065" s="1" t="s">
        <v>25</v>
      </c>
      <c r="E2065" s="1" t="s">
        <v>23</v>
      </c>
      <c r="F2065" s="47">
        <v>1857</v>
      </c>
      <c r="G2065" s="34">
        <v>1502.12</v>
      </c>
      <c r="H2065" s="1" t="s">
        <v>216</v>
      </c>
      <c r="I2065" s="34">
        <v>1.7059000000000001E-2</v>
      </c>
      <c r="J2065" s="34">
        <v>89.688450000000003</v>
      </c>
      <c r="K2065" s="35" t="str">
        <f t="shared" si="160"/>
        <v>Kempenland-West_ZGH91E0C</v>
      </c>
      <c r="L2065" s="36">
        <f>VLOOKUP(D2065,DATA!A:F,5,FALSE)</f>
        <v>6.9280917156857415E-3</v>
      </c>
      <c r="M2065" s="37">
        <f>VLOOKUP(D2065,DATA!A:F,6,FALSE)</f>
        <v>2282</v>
      </c>
      <c r="N2065" s="36">
        <f t="shared" si="161"/>
        <v>0.44825071788121257</v>
      </c>
      <c r="O2065" s="36">
        <f t="shared" si="162"/>
        <v>0.4483034606009566</v>
      </c>
      <c r="P2065" s="36">
        <f t="shared" si="163"/>
        <v>5.2742719744036659E-5</v>
      </c>
      <c r="Q2065" s="36">
        <f t="shared" si="164"/>
        <v>0</v>
      </c>
    </row>
    <row r="2066" spans="1:17" x14ac:dyDescent="0.3">
      <c r="A2066" s="29">
        <v>2431862</v>
      </c>
      <c r="B2066" s="1">
        <v>135</v>
      </c>
      <c r="C2066" s="1" t="s">
        <v>34</v>
      </c>
      <c r="D2066" s="1" t="s">
        <v>22</v>
      </c>
      <c r="E2066" s="1" t="s">
        <v>23</v>
      </c>
      <c r="F2066" s="47">
        <v>1857</v>
      </c>
      <c r="G2066" s="34">
        <v>1584.63</v>
      </c>
      <c r="H2066" s="1" t="s">
        <v>216</v>
      </c>
      <c r="I2066" s="34">
        <v>1.8072000000000001E-2</v>
      </c>
      <c r="J2066" s="34">
        <v>653.48289999999997</v>
      </c>
      <c r="K2066" s="35" t="str">
        <f t="shared" si="160"/>
        <v>Kempenland-West_H91E0C</v>
      </c>
      <c r="L2066" s="36">
        <f>VLOOKUP(D2066,DATA!A:F,5,FALSE)</f>
        <v>6.9280917156857415E-3</v>
      </c>
      <c r="M2066" s="37">
        <f>VLOOKUP(D2066,DATA!A:F,6,FALSE)</f>
        <v>2282</v>
      </c>
      <c r="N2066" s="36">
        <f t="shared" si="161"/>
        <v>0.79119050144993786</v>
      </c>
      <c r="O2066" s="36">
        <f t="shared" si="162"/>
        <v>0.7912887843373595</v>
      </c>
      <c r="P2066" s="36">
        <f t="shared" si="163"/>
        <v>9.8282887421641263E-5</v>
      </c>
      <c r="Q2066" s="36">
        <f t="shared" si="164"/>
        <v>0</v>
      </c>
    </row>
    <row r="2067" spans="1:17" x14ac:dyDescent="0.3">
      <c r="A2067" s="29">
        <v>2433386</v>
      </c>
      <c r="B2067" s="1">
        <v>135</v>
      </c>
      <c r="C2067" s="1" t="s">
        <v>34</v>
      </c>
      <c r="D2067" s="1" t="s">
        <v>28</v>
      </c>
      <c r="E2067" s="1" t="s">
        <v>29</v>
      </c>
      <c r="F2067" s="47">
        <v>1786</v>
      </c>
      <c r="G2067" s="34">
        <v>1341.54</v>
      </c>
      <c r="H2067" s="1" t="s">
        <v>216</v>
      </c>
      <c r="I2067" s="34">
        <v>1.3476800000000001E-2</v>
      </c>
      <c r="J2067" s="34">
        <v>4821.6646000000001</v>
      </c>
      <c r="K2067" s="35" t="str">
        <f t="shared" si="160"/>
        <v>Kempenland-West_H91D0</v>
      </c>
      <c r="L2067" s="36">
        <f>VLOOKUP(D2067,DATA!A:F,5,FALSE)</f>
        <v>6.9280917156857415E-3</v>
      </c>
      <c r="M2067" s="37">
        <f>VLOOKUP(D2067,DATA!A:F,6,FALSE)</f>
        <v>2211</v>
      </c>
      <c r="N2067" s="36">
        <f t="shared" si="161"/>
        <v>0.24148541243272365</v>
      </c>
      <c r="O2067" s="36">
        <f t="shared" si="162"/>
        <v>0.24150790616198761</v>
      </c>
      <c r="P2067" s="36">
        <f t="shared" si="163"/>
        <v>2.2493729263967088E-5</v>
      </c>
      <c r="Q2067" s="36">
        <f t="shared" si="164"/>
        <v>0</v>
      </c>
    </row>
    <row r="2068" spans="1:17" x14ac:dyDescent="0.3">
      <c r="A2068" s="29">
        <v>2433389</v>
      </c>
      <c r="B2068" s="1">
        <v>135</v>
      </c>
      <c r="C2068" s="1" t="s">
        <v>34</v>
      </c>
      <c r="D2068" s="1" t="s">
        <v>25</v>
      </c>
      <c r="E2068" s="1" t="s">
        <v>23</v>
      </c>
      <c r="F2068" s="47">
        <v>1857</v>
      </c>
      <c r="G2068" s="34">
        <v>1262.3499999999999</v>
      </c>
      <c r="H2068" s="1" t="s">
        <v>216</v>
      </c>
      <c r="I2068" s="34">
        <v>1.3511199999999999E-2</v>
      </c>
      <c r="J2068" s="34">
        <v>4191.8760000000002</v>
      </c>
      <c r="K2068" s="35" t="str">
        <f t="shared" si="160"/>
        <v>Kempenland-West_ZGH91E0C</v>
      </c>
      <c r="L2068" s="36">
        <f>VLOOKUP(D2068,DATA!A:F,5,FALSE)</f>
        <v>6.9280917156857415E-3</v>
      </c>
      <c r="M2068" s="37">
        <f>VLOOKUP(D2068,DATA!A:F,6,FALSE)</f>
        <v>2282</v>
      </c>
      <c r="N2068" s="36">
        <f t="shared" si="161"/>
        <v>8.5442356729508964E-2</v>
      </c>
      <c r="O2068" s="36">
        <f t="shared" si="162"/>
        <v>8.5450348257624487E-2</v>
      </c>
      <c r="P2068" s="36">
        <f t="shared" si="163"/>
        <v>7.9915281155223949E-6</v>
      </c>
      <c r="Q2068" s="36">
        <f t="shared" si="164"/>
        <v>0</v>
      </c>
    </row>
    <row r="2069" spans="1:17" x14ac:dyDescent="0.3">
      <c r="A2069" s="29">
        <v>2433390</v>
      </c>
      <c r="B2069" s="1">
        <v>135</v>
      </c>
      <c r="C2069" s="1" t="s">
        <v>34</v>
      </c>
      <c r="D2069" s="1" t="s">
        <v>25</v>
      </c>
      <c r="E2069" s="1" t="s">
        <v>23</v>
      </c>
      <c r="F2069" s="47">
        <v>1857</v>
      </c>
      <c r="G2069" s="34">
        <v>1451.47</v>
      </c>
      <c r="H2069" s="1" t="s">
        <v>216</v>
      </c>
      <c r="I2069" s="34">
        <v>1.6348000000000001E-2</v>
      </c>
      <c r="J2069" s="34">
        <v>744.1069</v>
      </c>
      <c r="K2069" s="35" t="str">
        <f t="shared" si="160"/>
        <v>Kempenland-West_ZGH91E0C</v>
      </c>
      <c r="L2069" s="36">
        <f>VLOOKUP(D2069,DATA!A:F,5,FALSE)</f>
        <v>6.9280917156857415E-3</v>
      </c>
      <c r="M2069" s="37">
        <f>VLOOKUP(D2069,DATA!A:F,6,FALSE)</f>
        <v>2282</v>
      </c>
      <c r="N2069" s="36">
        <f t="shared" si="161"/>
        <v>0.31600952434129415</v>
      </c>
      <c r="O2069" s="36">
        <f t="shared" si="162"/>
        <v>0.3160452046237372</v>
      </c>
      <c r="P2069" s="36">
        <f t="shared" si="163"/>
        <v>3.5680282443051325E-5</v>
      </c>
      <c r="Q2069" s="36">
        <f t="shared" si="164"/>
        <v>0</v>
      </c>
    </row>
    <row r="2070" spans="1:17" x14ac:dyDescent="0.3">
      <c r="A2070" s="29">
        <v>2434916</v>
      </c>
      <c r="B2070" s="1">
        <v>135</v>
      </c>
      <c r="C2070" s="1" t="s">
        <v>34</v>
      </c>
      <c r="D2070" s="1" t="s">
        <v>28</v>
      </c>
      <c r="E2070" s="1" t="s">
        <v>29</v>
      </c>
      <c r="F2070" s="47">
        <v>1786</v>
      </c>
      <c r="G2070" s="34">
        <v>1604.1</v>
      </c>
      <c r="H2070" s="1" t="s">
        <v>216</v>
      </c>
      <c r="I2070" s="34">
        <v>1.7186E-2</v>
      </c>
      <c r="J2070" s="34">
        <v>1948.0958000000001</v>
      </c>
      <c r="K2070" s="35" t="str">
        <f t="shared" si="160"/>
        <v>Kempenland-West_H91D0</v>
      </c>
      <c r="L2070" s="36">
        <f>VLOOKUP(D2070,DATA!A:F,5,FALSE)</f>
        <v>6.9280917156857415E-3</v>
      </c>
      <c r="M2070" s="37">
        <f>VLOOKUP(D2070,DATA!A:F,6,FALSE)</f>
        <v>2211</v>
      </c>
      <c r="N2070" s="36">
        <f t="shared" si="161"/>
        <v>1.4706371489082766</v>
      </c>
      <c r="O2070" s="36">
        <f t="shared" si="162"/>
        <v>1.4708096868993472</v>
      </c>
      <c r="P2070" s="36">
        <f t="shared" si="163"/>
        <v>1.725379910706426E-4</v>
      </c>
      <c r="Q2070" s="36">
        <f t="shared" si="164"/>
        <v>0</v>
      </c>
    </row>
    <row r="2071" spans="1:17" x14ac:dyDescent="0.3">
      <c r="A2071" s="29">
        <v>2434916</v>
      </c>
      <c r="B2071" s="1">
        <v>135</v>
      </c>
      <c r="C2071" s="1" t="s">
        <v>34</v>
      </c>
      <c r="D2071" s="1" t="s">
        <v>22</v>
      </c>
      <c r="E2071" s="1" t="s">
        <v>23</v>
      </c>
      <c r="F2071" s="47">
        <v>1857</v>
      </c>
      <c r="G2071" s="34">
        <v>1604.1</v>
      </c>
      <c r="H2071" s="1" t="s">
        <v>216</v>
      </c>
      <c r="I2071" s="34">
        <v>1.7186E-2</v>
      </c>
      <c r="J2071" s="34">
        <v>4279.3069999999998</v>
      </c>
      <c r="K2071" s="35" t="str">
        <f t="shared" si="160"/>
        <v>Kempenland-West_H91E0C</v>
      </c>
      <c r="L2071" s="36">
        <f>VLOOKUP(D2071,DATA!A:F,5,FALSE)</f>
        <v>6.9280917156857415E-3</v>
      </c>
      <c r="M2071" s="37">
        <f>VLOOKUP(D2071,DATA!A:F,6,FALSE)</f>
        <v>2282</v>
      </c>
      <c r="N2071" s="36">
        <f t="shared" si="161"/>
        <v>0.90441362737699094</v>
      </c>
      <c r="O2071" s="36">
        <f t="shared" si="162"/>
        <v>0.90452034477620225</v>
      </c>
      <c r="P2071" s="36">
        <f t="shared" si="163"/>
        <v>1.0671739921130907E-4</v>
      </c>
      <c r="Q2071" s="36">
        <f t="shared" si="164"/>
        <v>0</v>
      </c>
    </row>
    <row r="2072" spans="1:17" x14ac:dyDescent="0.3">
      <c r="A2072" s="29">
        <v>2434918</v>
      </c>
      <c r="B2072" s="1">
        <v>135</v>
      </c>
      <c r="C2072" s="1" t="s">
        <v>34</v>
      </c>
      <c r="D2072" s="1" t="s">
        <v>25</v>
      </c>
      <c r="E2072" s="1" t="s">
        <v>23</v>
      </c>
      <c r="F2072" s="47">
        <v>1857</v>
      </c>
      <c r="G2072" s="34">
        <v>1223.3900000000001</v>
      </c>
      <c r="H2072" s="1" t="s">
        <v>216</v>
      </c>
      <c r="I2072" s="34">
        <v>1.2881699999999999E-2</v>
      </c>
      <c r="J2072" s="34">
        <v>1909.7299</v>
      </c>
      <c r="K2072" s="35" t="str">
        <f t="shared" si="160"/>
        <v>Kempenland-West_ZGH91E0C</v>
      </c>
      <c r="L2072" s="36">
        <f>VLOOKUP(D2072,DATA!A:F,5,FALSE)</f>
        <v>6.9280917156857415E-3</v>
      </c>
      <c r="M2072" s="37">
        <f>VLOOKUP(D2072,DATA!A:F,6,FALSE)</f>
        <v>2282</v>
      </c>
      <c r="N2072" s="36">
        <f t="shared" si="161"/>
        <v>6.5243449242223778E-2</v>
      </c>
      <c r="O2072" s="36">
        <f t="shared" si="162"/>
        <v>6.5249268393335599E-2</v>
      </c>
      <c r="P2072" s="36">
        <f t="shared" si="163"/>
        <v>5.8191511118216299E-6</v>
      </c>
      <c r="Q2072" s="36">
        <f t="shared" si="164"/>
        <v>0</v>
      </c>
    </row>
    <row r="2073" spans="1:17" x14ac:dyDescent="0.3">
      <c r="A2073" s="29">
        <v>2434919</v>
      </c>
      <c r="B2073" s="1">
        <v>135</v>
      </c>
      <c r="C2073" s="1" t="s">
        <v>34</v>
      </c>
      <c r="D2073" s="1" t="s">
        <v>25</v>
      </c>
      <c r="E2073" s="1" t="s">
        <v>23</v>
      </c>
      <c r="F2073" s="47">
        <v>1857</v>
      </c>
      <c r="G2073" s="34">
        <v>1400.19</v>
      </c>
      <c r="H2073" s="1" t="s">
        <v>216</v>
      </c>
      <c r="I2073" s="34">
        <v>1.5517E-2</v>
      </c>
      <c r="J2073" s="34">
        <v>5800.1977999999999</v>
      </c>
      <c r="K2073" s="35" t="str">
        <f t="shared" si="160"/>
        <v>Kempenland-West_ZGH91E0C</v>
      </c>
      <c r="L2073" s="36">
        <f>VLOOKUP(D2073,DATA!A:F,5,FALSE)</f>
        <v>6.9280917156857415E-3</v>
      </c>
      <c r="M2073" s="37">
        <f>VLOOKUP(D2073,DATA!A:F,6,FALSE)</f>
        <v>2282</v>
      </c>
      <c r="N2073" s="36">
        <f t="shared" si="161"/>
        <v>0.22172661991223463</v>
      </c>
      <c r="O2073" s="36">
        <f t="shared" si="162"/>
        <v>0.22175040465451926</v>
      </c>
      <c r="P2073" s="36">
        <f t="shared" si="163"/>
        <v>2.3784742284621574E-5</v>
      </c>
      <c r="Q2073" s="36">
        <f t="shared" si="164"/>
        <v>0</v>
      </c>
    </row>
    <row r="2074" spans="1:17" x14ac:dyDescent="0.3">
      <c r="A2074" s="29">
        <v>2436445</v>
      </c>
      <c r="B2074" s="1">
        <v>135</v>
      </c>
      <c r="C2074" s="1" t="s">
        <v>34</v>
      </c>
      <c r="D2074" s="1" t="s">
        <v>22</v>
      </c>
      <c r="E2074" s="1" t="s">
        <v>23</v>
      </c>
      <c r="F2074" s="47">
        <v>1857</v>
      </c>
      <c r="G2074" s="34">
        <v>1774.38</v>
      </c>
      <c r="H2074" s="1" t="s">
        <v>216</v>
      </c>
      <c r="I2074" s="34">
        <v>1.9216E-2</v>
      </c>
      <c r="J2074" s="34">
        <v>8681.9879999999994</v>
      </c>
      <c r="K2074" s="35" t="str">
        <f t="shared" si="160"/>
        <v>Kempenland-West_H91E0C</v>
      </c>
      <c r="L2074" s="36">
        <f>VLOOKUP(D2074,DATA!A:F,5,FALSE)</f>
        <v>6.9280917156857415E-3</v>
      </c>
      <c r="M2074" s="37">
        <f>VLOOKUP(D2074,DATA!A:F,6,FALSE)</f>
        <v>2282</v>
      </c>
      <c r="N2074" s="36">
        <f t="shared" si="161"/>
        <v>2.8836919368258247</v>
      </c>
      <c r="O2074" s="36">
        <f t="shared" si="162"/>
        <v>2.8840647960463612</v>
      </c>
      <c r="P2074" s="36">
        <f t="shared" si="163"/>
        <v>3.7285922053653664E-4</v>
      </c>
      <c r="Q2074" s="36">
        <f t="shared" si="164"/>
        <v>0</v>
      </c>
    </row>
    <row r="2075" spans="1:17" x14ac:dyDescent="0.3">
      <c r="A2075" s="29">
        <v>2436447</v>
      </c>
      <c r="B2075" s="1">
        <v>135</v>
      </c>
      <c r="C2075" s="1" t="s">
        <v>34</v>
      </c>
      <c r="D2075" s="1" t="s">
        <v>25</v>
      </c>
      <c r="E2075" s="1" t="s">
        <v>23</v>
      </c>
      <c r="F2075" s="47">
        <v>1857</v>
      </c>
      <c r="G2075" s="34">
        <v>1388.09</v>
      </c>
      <c r="H2075" s="1" t="s">
        <v>216</v>
      </c>
      <c r="I2075" s="34">
        <v>1.5412E-2</v>
      </c>
      <c r="J2075" s="34">
        <v>1254.1318000000001</v>
      </c>
      <c r="K2075" s="35" t="str">
        <f t="shared" si="160"/>
        <v>Kempenland-West_ZGH91E0C</v>
      </c>
      <c r="L2075" s="36">
        <f>VLOOKUP(D2075,DATA!A:F,5,FALSE)</f>
        <v>6.9280917156857415E-3</v>
      </c>
      <c r="M2075" s="37">
        <f>VLOOKUP(D2075,DATA!A:F,6,FALSE)</f>
        <v>2282</v>
      </c>
      <c r="N2075" s="36">
        <f t="shared" si="161"/>
        <v>0.20393342303323797</v>
      </c>
      <c r="O2075" s="36">
        <f t="shared" si="162"/>
        <v>0.20395515492600499</v>
      </c>
      <c r="P2075" s="36">
        <f t="shared" si="163"/>
        <v>2.173189276702403E-5</v>
      </c>
      <c r="Q2075" s="36">
        <f t="shared" si="164"/>
        <v>0</v>
      </c>
    </row>
    <row r="2076" spans="1:17" x14ac:dyDescent="0.3">
      <c r="A2076" s="29">
        <v>2437974</v>
      </c>
      <c r="B2076" s="1">
        <v>135</v>
      </c>
      <c r="C2076" s="1" t="s">
        <v>34</v>
      </c>
      <c r="D2076" s="1" t="s">
        <v>28</v>
      </c>
      <c r="E2076" s="1" t="s">
        <v>29</v>
      </c>
      <c r="F2076" s="47">
        <v>1786</v>
      </c>
      <c r="G2076" s="34">
        <v>1605.28</v>
      </c>
      <c r="H2076" s="1" t="s">
        <v>216</v>
      </c>
      <c r="I2076" s="34">
        <v>1.728E-2</v>
      </c>
      <c r="J2076" s="34">
        <v>1403.5409999999999</v>
      </c>
      <c r="K2076" s="35" t="str">
        <f t="shared" si="160"/>
        <v>Kempenland-West_H91D0</v>
      </c>
      <c r="L2076" s="36">
        <f>VLOOKUP(D2076,DATA!A:F,5,FALSE)</f>
        <v>6.9280917156857415E-3</v>
      </c>
      <c r="M2076" s="37">
        <f>VLOOKUP(D2076,DATA!A:F,6,FALSE)</f>
        <v>2211</v>
      </c>
      <c r="N2076" s="36">
        <f t="shared" si="161"/>
        <v>1.4825301329974676</v>
      </c>
      <c r="O2076" s="36">
        <f t="shared" si="162"/>
        <v>1.4827049965797852</v>
      </c>
      <c r="P2076" s="36">
        <f t="shared" si="163"/>
        <v>1.7486358231755261E-4</v>
      </c>
      <c r="Q2076" s="36">
        <f t="shared" si="164"/>
        <v>0</v>
      </c>
    </row>
    <row r="2077" spans="1:17" x14ac:dyDescent="0.3">
      <c r="A2077" s="29">
        <v>2437974</v>
      </c>
      <c r="B2077" s="1">
        <v>135</v>
      </c>
      <c r="C2077" s="1" t="s">
        <v>34</v>
      </c>
      <c r="D2077" s="1" t="s">
        <v>22</v>
      </c>
      <c r="E2077" s="1" t="s">
        <v>23</v>
      </c>
      <c r="F2077" s="47">
        <v>1857</v>
      </c>
      <c r="G2077" s="34">
        <v>1605.28</v>
      </c>
      <c r="H2077" s="1" t="s">
        <v>216</v>
      </c>
      <c r="I2077" s="34">
        <v>1.728E-2</v>
      </c>
      <c r="J2077" s="34">
        <v>1659.6615999999999</v>
      </c>
      <c r="K2077" s="35" t="str">
        <f t="shared" si="160"/>
        <v>Kempenland-West_H91E0C</v>
      </c>
      <c r="L2077" s="36">
        <f>VLOOKUP(D2077,DATA!A:F,5,FALSE)</f>
        <v>6.9280917156857415E-3</v>
      </c>
      <c r="M2077" s="37">
        <f>VLOOKUP(D2077,DATA!A:F,6,FALSE)</f>
        <v>2282</v>
      </c>
      <c r="N2077" s="36">
        <f t="shared" si="161"/>
        <v>0.91176995773582181</v>
      </c>
      <c r="O2077" s="36">
        <f t="shared" si="162"/>
        <v>0.91187812360345655</v>
      </c>
      <c r="P2077" s="36">
        <f t="shared" si="163"/>
        <v>1.0816586763473524E-4</v>
      </c>
      <c r="Q2077" s="36">
        <f t="shared" si="164"/>
        <v>0</v>
      </c>
    </row>
    <row r="2078" spans="1:17" x14ac:dyDescent="0.3">
      <c r="A2078" s="29">
        <v>2437975</v>
      </c>
      <c r="B2078" s="1">
        <v>135</v>
      </c>
      <c r="C2078" s="1" t="s">
        <v>34</v>
      </c>
      <c r="D2078" s="1" t="s">
        <v>22</v>
      </c>
      <c r="E2078" s="1" t="s">
        <v>23</v>
      </c>
      <c r="F2078" s="47">
        <v>1857</v>
      </c>
      <c r="G2078" s="34">
        <v>1454.47</v>
      </c>
      <c r="H2078" s="1" t="s">
        <v>216</v>
      </c>
      <c r="I2078" s="34">
        <v>1.4871000000000001E-2</v>
      </c>
      <c r="J2078" s="34">
        <v>759.69960000000003</v>
      </c>
      <c r="K2078" s="35" t="str">
        <f t="shared" si="160"/>
        <v>Kempenland-West_H91E0C</v>
      </c>
      <c r="L2078" s="36">
        <f>VLOOKUP(D2078,DATA!A:F,5,FALSE)</f>
        <v>6.9280917156857415E-3</v>
      </c>
      <c r="M2078" s="37">
        <f>VLOOKUP(D2078,DATA!A:F,6,FALSE)</f>
        <v>2282</v>
      </c>
      <c r="N2078" s="36">
        <f t="shared" si="161"/>
        <v>0.32262487261561923</v>
      </c>
      <c r="O2078" s="36">
        <f t="shared" si="162"/>
        <v>0.32265800635629904</v>
      </c>
      <c r="P2078" s="36">
        <f t="shared" si="163"/>
        <v>3.3133740679813783E-5</v>
      </c>
      <c r="Q2078" s="36">
        <f t="shared" si="164"/>
        <v>0</v>
      </c>
    </row>
    <row r="2079" spans="1:17" x14ac:dyDescent="0.3">
      <c r="A2079" s="29">
        <v>2437977</v>
      </c>
      <c r="B2079" s="1">
        <v>135</v>
      </c>
      <c r="C2079" s="1" t="s">
        <v>34</v>
      </c>
      <c r="D2079" s="1" t="s">
        <v>22</v>
      </c>
      <c r="E2079" s="1" t="s">
        <v>23</v>
      </c>
      <c r="F2079" s="47">
        <v>1857</v>
      </c>
      <c r="G2079" s="34">
        <v>1440.63</v>
      </c>
      <c r="H2079" s="1" t="s">
        <v>216</v>
      </c>
      <c r="I2079" s="34">
        <v>1.6086E-2</v>
      </c>
      <c r="J2079" s="34">
        <v>914.79660000000001</v>
      </c>
      <c r="K2079" s="35" t="str">
        <f t="shared" si="160"/>
        <v>Kempenland-West_H91E0C</v>
      </c>
      <c r="L2079" s="36">
        <f>VLOOKUP(D2079,DATA!A:F,5,FALSE)</f>
        <v>6.9280917156857415E-3</v>
      </c>
      <c r="M2079" s="37">
        <f>VLOOKUP(D2079,DATA!A:F,6,FALSE)</f>
        <v>2282</v>
      </c>
      <c r="N2079" s="36">
        <f t="shared" si="161"/>
        <v>0.2932133489717566</v>
      </c>
      <c r="O2079" s="36">
        <f t="shared" si="162"/>
        <v>0.29324593220741091</v>
      </c>
      <c r="P2079" s="36">
        <f t="shared" si="163"/>
        <v>3.2583235654304321E-5</v>
      </c>
      <c r="Q2079" s="36">
        <f t="shared" si="164"/>
        <v>0</v>
      </c>
    </row>
    <row r="2080" spans="1:17" x14ac:dyDescent="0.3">
      <c r="A2080" s="29">
        <v>2437977</v>
      </c>
      <c r="B2080" s="1">
        <v>135</v>
      </c>
      <c r="C2080" s="1" t="s">
        <v>34</v>
      </c>
      <c r="D2080" s="1" t="s">
        <v>25</v>
      </c>
      <c r="E2080" s="1" t="s">
        <v>23</v>
      </c>
      <c r="F2080" s="47">
        <v>1857</v>
      </c>
      <c r="G2080" s="34">
        <v>1440.63</v>
      </c>
      <c r="H2080" s="1" t="s">
        <v>216</v>
      </c>
      <c r="I2080" s="34">
        <v>1.6086E-2</v>
      </c>
      <c r="J2080" s="34">
        <v>825.9597</v>
      </c>
      <c r="K2080" s="35" t="str">
        <f t="shared" si="160"/>
        <v>Kempenland-West_ZGH91E0C</v>
      </c>
      <c r="L2080" s="36">
        <f>VLOOKUP(D2080,DATA!A:F,5,FALSE)</f>
        <v>6.9280917156857415E-3</v>
      </c>
      <c r="M2080" s="37">
        <f>VLOOKUP(D2080,DATA!A:F,6,FALSE)</f>
        <v>2282</v>
      </c>
      <c r="N2080" s="36">
        <f t="shared" si="161"/>
        <v>0.2932133489717566</v>
      </c>
      <c r="O2080" s="36">
        <f t="shared" si="162"/>
        <v>0.29324593220741091</v>
      </c>
      <c r="P2080" s="36">
        <f t="shared" si="163"/>
        <v>3.2583235654304321E-5</v>
      </c>
      <c r="Q2080" s="36">
        <f t="shared" si="164"/>
        <v>0</v>
      </c>
    </row>
    <row r="2081" spans="1:17" x14ac:dyDescent="0.3">
      <c r="A2081" s="29">
        <v>2439505</v>
      </c>
      <c r="B2081" s="1">
        <v>135</v>
      </c>
      <c r="C2081" s="1" t="s">
        <v>34</v>
      </c>
      <c r="D2081" s="1" t="s">
        <v>22</v>
      </c>
      <c r="E2081" s="1" t="s">
        <v>23</v>
      </c>
      <c r="F2081" s="47">
        <v>1857</v>
      </c>
      <c r="G2081" s="34">
        <v>1549.13</v>
      </c>
      <c r="H2081" s="1" t="s">
        <v>216</v>
      </c>
      <c r="I2081" s="34">
        <v>1.7278000000000002E-2</v>
      </c>
      <c r="J2081" s="34">
        <v>1693.0532000000001</v>
      </c>
      <c r="K2081" s="35" t="str">
        <f t="shared" si="160"/>
        <v>Kempenland-West_H91E0C</v>
      </c>
      <c r="L2081" s="36">
        <f>VLOOKUP(D2081,DATA!A:F,5,FALSE)</f>
        <v>6.9280917156857415E-3</v>
      </c>
      <c r="M2081" s="37">
        <f>VLOOKUP(D2081,DATA!A:F,6,FALSE)</f>
        <v>2282</v>
      </c>
      <c r="N2081" s="36">
        <f t="shared" si="161"/>
        <v>0.61975119126784339</v>
      </c>
      <c r="O2081" s="36">
        <f t="shared" si="162"/>
        <v>0.619824922283989</v>
      </c>
      <c r="P2081" s="36">
        <f t="shared" si="163"/>
        <v>7.3731016145606176E-5</v>
      </c>
      <c r="Q2081" s="36">
        <f t="shared" si="164"/>
        <v>0</v>
      </c>
    </row>
    <row r="2082" spans="1:17" x14ac:dyDescent="0.3">
      <c r="A2082" s="29">
        <v>2441035</v>
      </c>
      <c r="B2082" s="1">
        <v>135</v>
      </c>
      <c r="C2082" s="1" t="s">
        <v>34</v>
      </c>
      <c r="D2082" s="1" t="s">
        <v>22</v>
      </c>
      <c r="E2082" s="1" t="s">
        <v>23</v>
      </c>
      <c r="F2082" s="47">
        <v>1857</v>
      </c>
      <c r="G2082" s="34">
        <v>1369.72</v>
      </c>
      <c r="H2082" s="1" t="s">
        <v>216</v>
      </c>
      <c r="I2082" s="34">
        <v>1.4475999999999999E-2</v>
      </c>
      <c r="J2082" s="34">
        <v>1151.7496000000001</v>
      </c>
      <c r="K2082" s="35" t="str">
        <f t="shared" si="160"/>
        <v>Kempenland-West_H91E0C</v>
      </c>
      <c r="L2082" s="36">
        <f>VLOOKUP(D2082,DATA!A:F,5,FALSE)</f>
        <v>6.9280917156857415E-3</v>
      </c>
      <c r="M2082" s="37">
        <f>VLOOKUP(D2082,DATA!A:F,6,FALSE)</f>
        <v>2282</v>
      </c>
      <c r="N2082" s="36">
        <f t="shared" si="161"/>
        <v>0.17960648708723159</v>
      </c>
      <c r="O2082" s="36">
        <f t="shared" si="162"/>
        <v>0.17962446855748376</v>
      </c>
      <c r="P2082" s="36">
        <f t="shared" si="163"/>
        <v>1.7981470252170784E-5</v>
      </c>
      <c r="Q2082" s="36">
        <f t="shared" si="164"/>
        <v>0</v>
      </c>
    </row>
    <row r="2083" spans="1:17" x14ac:dyDescent="0.3">
      <c r="A2083" s="29">
        <v>2442541</v>
      </c>
      <c r="B2083" s="1">
        <v>135</v>
      </c>
      <c r="C2083" s="1" t="s">
        <v>34</v>
      </c>
      <c r="D2083" s="1" t="s">
        <v>22</v>
      </c>
      <c r="E2083" s="1" t="s">
        <v>23</v>
      </c>
      <c r="F2083" s="47">
        <v>1857</v>
      </c>
      <c r="G2083" s="34">
        <v>1763.06</v>
      </c>
      <c r="H2083" s="1" t="s">
        <v>216</v>
      </c>
      <c r="I2083" s="34">
        <v>1.312E-2</v>
      </c>
      <c r="J2083" s="34">
        <v>90.940994000000003</v>
      </c>
      <c r="K2083" s="35" t="str">
        <f t="shared" si="160"/>
        <v>Kempenland-West_H91E0C</v>
      </c>
      <c r="L2083" s="36">
        <f>VLOOKUP(D2083,DATA!A:F,5,FALSE)</f>
        <v>6.9280917156857415E-3</v>
      </c>
      <c r="M2083" s="37">
        <f>VLOOKUP(D2083,DATA!A:F,6,FALSE)</f>
        <v>2282</v>
      </c>
      <c r="N2083" s="36">
        <f t="shared" si="161"/>
        <v>2.6719884194456376</v>
      </c>
      <c r="O2083" s="36">
        <f t="shared" si="162"/>
        <v>2.6722248145993799</v>
      </c>
      <c r="P2083" s="36">
        <f t="shared" si="163"/>
        <v>2.3639515374229703E-4</v>
      </c>
      <c r="Q2083" s="36">
        <f t="shared" si="164"/>
        <v>0</v>
      </c>
    </row>
    <row r="2084" spans="1:17" x14ac:dyDescent="0.3">
      <c r="A2084" s="29">
        <v>2442562</v>
      </c>
      <c r="B2084" s="1">
        <v>135</v>
      </c>
      <c r="C2084" s="1" t="s">
        <v>34</v>
      </c>
      <c r="D2084" s="1" t="s">
        <v>22</v>
      </c>
      <c r="E2084" s="1" t="s">
        <v>23</v>
      </c>
      <c r="F2084" s="47">
        <v>1857</v>
      </c>
      <c r="G2084" s="34">
        <v>1452.68</v>
      </c>
      <c r="H2084" s="1" t="s">
        <v>216</v>
      </c>
      <c r="I2084" s="34">
        <v>1.5004999999999999E-2</v>
      </c>
      <c r="J2084" s="34">
        <v>1292.4281000000001</v>
      </c>
      <c r="K2084" s="35" t="str">
        <f t="shared" si="160"/>
        <v>Kempenland-West_H91E0C</v>
      </c>
      <c r="L2084" s="36">
        <f>VLOOKUP(D2084,DATA!A:F,5,FALSE)</f>
        <v>6.9280917156857415E-3</v>
      </c>
      <c r="M2084" s="37">
        <f>VLOOKUP(D2084,DATA!A:F,6,FALSE)</f>
        <v>2282</v>
      </c>
      <c r="N2084" s="36">
        <f t="shared" si="161"/>
        <v>0.31866128698199242</v>
      </c>
      <c r="O2084" s="36">
        <f t="shared" si="162"/>
        <v>0.31869430988324454</v>
      </c>
      <c r="P2084" s="36">
        <f t="shared" si="163"/>
        <v>3.302290125212215E-5</v>
      </c>
      <c r="Q2084" s="36">
        <f t="shared" si="164"/>
        <v>0</v>
      </c>
    </row>
    <row r="2085" spans="1:17" x14ac:dyDescent="0.3">
      <c r="A2085" s="29">
        <v>2444091</v>
      </c>
      <c r="B2085" s="1">
        <v>135</v>
      </c>
      <c r="C2085" s="1" t="s">
        <v>34</v>
      </c>
      <c r="D2085" s="1" t="s">
        <v>22</v>
      </c>
      <c r="E2085" s="1" t="s">
        <v>23</v>
      </c>
      <c r="F2085" s="47">
        <v>1857</v>
      </c>
      <c r="G2085" s="34">
        <v>1453.36</v>
      </c>
      <c r="H2085" s="1" t="s">
        <v>216</v>
      </c>
      <c r="I2085" s="34">
        <v>1.4973E-2</v>
      </c>
      <c r="J2085" s="34">
        <v>231.44507999999999</v>
      </c>
      <c r="K2085" s="35" t="str">
        <f t="shared" si="160"/>
        <v>Kempenland-West_H91E0C</v>
      </c>
      <c r="L2085" s="36">
        <f>VLOOKUP(D2085,DATA!A:F,5,FALSE)</f>
        <v>6.9280917156857415E-3</v>
      </c>
      <c r="M2085" s="37">
        <f>VLOOKUP(D2085,DATA!A:F,6,FALSE)</f>
        <v>2282</v>
      </c>
      <c r="N2085" s="36">
        <f t="shared" si="161"/>
        <v>0.32016125699927012</v>
      </c>
      <c r="O2085" s="36">
        <f t="shared" si="162"/>
        <v>0.32019436408379692</v>
      </c>
      <c r="P2085" s="36">
        <f t="shared" si="163"/>
        <v>3.3107084526806663E-5</v>
      </c>
      <c r="Q2085" s="36">
        <f t="shared" si="164"/>
        <v>0</v>
      </c>
    </row>
    <row r="2086" spans="1:17" x14ac:dyDescent="0.3">
      <c r="A2086" s="29">
        <v>2444092</v>
      </c>
      <c r="B2086" s="1">
        <v>135</v>
      </c>
      <c r="C2086" s="1" t="s">
        <v>34</v>
      </c>
      <c r="D2086" s="1" t="s">
        <v>22</v>
      </c>
      <c r="E2086" s="1" t="s">
        <v>23</v>
      </c>
      <c r="F2086" s="47">
        <v>1857</v>
      </c>
      <c r="G2086" s="34">
        <v>1531.43</v>
      </c>
      <c r="H2086" s="1" t="s">
        <v>216</v>
      </c>
      <c r="I2086" s="34">
        <v>1.7197E-2</v>
      </c>
      <c r="J2086" s="34">
        <v>33.385306999999997</v>
      </c>
      <c r="K2086" s="35" t="str">
        <f t="shared" si="160"/>
        <v>Kempenland-West_H91E0C</v>
      </c>
      <c r="L2086" s="36">
        <f>VLOOKUP(D2086,DATA!A:F,5,FALSE)</f>
        <v>6.9280917156857415E-3</v>
      </c>
      <c r="M2086" s="37">
        <f>VLOOKUP(D2086,DATA!A:F,6,FALSE)</f>
        <v>2282</v>
      </c>
      <c r="N2086" s="36">
        <f t="shared" si="161"/>
        <v>0.54862017851811451</v>
      </c>
      <c r="O2086" s="36">
        <f t="shared" si="162"/>
        <v>0.54868518766960273</v>
      </c>
      <c r="P2086" s="36">
        <f t="shared" si="163"/>
        <v>6.5009151488215622E-5</v>
      </c>
      <c r="Q2086" s="36">
        <f t="shared" si="164"/>
        <v>0</v>
      </c>
    </row>
    <row r="2087" spans="1:17" x14ac:dyDescent="0.3">
      <c r="A2087" s="29">
        <v>2445620</v>
      </c>
      <c r="B2087" s="1">
        <v>135</v>
      </c>
      <c r="C2087" s="1" t="s">
        <v>34</v>
      </c>
      <c r="D2087" s="1" t="s">
        <v>22</v>
      </c>
      <c r="E2087" s="1" t="s">
        <v>23</v>
      </c>
      <c r="F2087" s="47">
        <v>1857</v>
      </c>
      <c r="G2087" s="34">
        <v>1512.73</v>
      </c>
      <c r="H2087" s="1" t="s">
        <v>216</v>
      </c>
      <c r="I2087" s="34">
        <v>1.6341999999999999E-2</v>
      </c>
      <c r="J2087" s="34">
        <v>5256.1239999999998</v>
      </c>
      <c r="K2087" s="35" t="str">
        <f t="shared" si="160"/>
        <v>Kempenland-West_H91E0C</v>
      </c>
      <c r="L2087" s="36">
        <f>VLOOKUP(D2087,DATA!A:F,5,FALSE)</f>
        <v>6.9280917156857415E-3</v>
      </c>
      <c r="M2087" s="37">
        <f>VLOOKUP(D2087,DATA!A:F,6,FALSE)</f>
        <v>2282</v>
      </c>
      <c r="N2087" s="36">
        <f t="shared" si="161"/>
        <v>0.48227665250863633</v>
      </c>
      <c r="O2087" s="36">
        <f t="shared" si="162"/>
        <v>0.48233099503850102</v>
      </c>
      <c r="P2087" s="36">
        <f t="shared" si="163"/>
        <v>5.4342529864692679E-5</v>
      </c>
      <c r="Q2087" s="36">
        <f t="shared" si="164"/>
        <v>0</v>
      </c>
    </row>
    <row r="2088" spans="1:17" x14ac:dyDescent="0.3">
      <c r="A2088" s="29">
        <v>2445621</v>
      </c>
      <c r="B2088" s="1">
        <v>135</v>
      </c>
      <c r="C2088" s="1" t="s">
        <v>34</v>
      </c>
      <c r="D2088" s="1" t="s">
        <v>22</v>
      </c>
      <c r="E2088" s="1" t="s">
        <v>23</v>
      </c>
      <c r="F2088" s="47">
        <v>1857</v>
      </c>
      <c r="G2088" s="34">
        <v>1500.36</v>
      </c>
      <c r="H2088" s="1" t="s">
        <v>216</v>
      </c>
      <c r="I2088" s="34">
        <v>1.6586E-2</v>
      </c>
      <c r="J2088" s="34">
        <v>3116.3856999999998</v>
      </c>
      <c r="K2088" s="35" t="str">
        <f t="shared" si="160"/>
        <v>Kempenland-West_H91E0C</v>
      </c>
      <c r="L2088" s="36">
        <f>VLOOKUP(D2088,DATA!A:F,5,FALSE)</f>
        <v>6.9280917156857415E-3</v>
      </c>
      <c r="M2088" s="37">
        <f>VLOOKUP(D2088,DATA!A:F,6,FALSE)</f>
        <v>2282</v>
      </c>
      <c r="N2088" s="36">
        <f t="shared" si="161"/>
        <v>0.44284224448613335</v>
      </c>
      <c r="O2088" s="36">
        <f t="shared" si="162"/>
        <v>0.44289290872861908</v>
      </c>
      <c r="P2088" s="36">
        <f t="shared" si="163"/>
        <v>5.0664242485731759E-5</v>
      </c>
      <c r="Q2088" s="36">
        <f t="shared" si="164"/>
        <v>0</v>
      </c>
    </row>
    <row r="2089" spans="1:17" x14ac:dyDescent="0.3">
      <c r="A2089" s="29">
        <v>2447149</v>
      </c>
      <c r="B2089" s="1">
        <v>135</v>
      </c>
      <c r="C2089" s="1" t="s">
        <v>34</v>
      </c>
      <c r="D2089" s="1" t="s">
        <v>22</v>
      </c>
      <c r="E2089" s="1" t="s">
        <v>23</v>
      </c>
      <c r="F2089" s="47">
        <v>1857</v>
      </c>
      <c r="G2089" s="34">
        <v>1465.86</v>
      </c>
      <c r="H2089" s="1" t="s">
        <v>216</v>
      </c>
      <c r="I2089" s="34">
        <v>1.5272000000000001E-2</v>
      </c>
      <c r="J2089" s="34">
        <v>8.7698520000000002</v>
      </c>
      <c r="K2089" s="35" t="str">
        <f t="shared" si="160"/>
        <v>Kempenland-West_H91E0C</v>
      </c>
      <c r="L2089" s="36">
        <f>VLOOKUP(D2089,DATA!A:F,5,FALSE)</f>
        <v>6.9280917156857415E-3</v>
      </c>
      <c r="M2089" s="37">
        <f>VLOOKUP(D2089,DATA!A:F,6,FALSE)</f>
        <v>2282</v>
      </c>
      <c r="N2089" s="36">
        <f t="shared" si="161"/>
        <v>0.34902249027795096</v>
      </c>
      <c r="O2089" s="36">
        <f t="shared" si="162"/>
        <v>0.34905929193171226</v>
      </c>
      <c r="P2089" s="36">
        <f t="shared" si="163"/>
        <v>3.680165376129807E-5</v>
      </c>
      <c r="Q2089" s="36">
        <f t="shared" si="164"/>
        <v>0</v>
      </c>
    </row>
    <row r="2090" spans="1:17" x14ac:dyDescent="0.3">
      <c r="A2090" s="29">
        <v>2447150</v>
      </c>
      <c r="B2090" s="1">
        <v>135</v>
      </c>
      <c r="C2090" s="1" t="s">
        <v>34</v>
      </c>
      <c r="D2090" s="1" t="s">
        <v>22</v>
      </c>
      <c r="E2090" s="1" t="s">
        <v>23</v>
      </c>
      <c r="F2090" s="47">
        <v>1857</v>
      </c>
      <c r="G2090" s="34">
        <v>1458.75</v>
      </c>
      <c r="H2090" s="1" t="s">
        <v>216</v>
      </c>
      <c r="I2090" s="34">
        <v>1.6046999999999999E-2</v>
      </c>
      <c r="J2090" s="34">
        <v>3749.194</v>
      </c>
      <c r="K2090" s="35" t="str">
        <f t="shared" si="160"/>
        <v>Kempenland-West_H91E0C</v>
      </c>
      <c r="L2090" s="36">
        <f>VLOOKUP(D2090,DATA!A:F,5,FALSE)</f>
        <v>6.9280917156857415E-3</v>
      </c>
      <c r="M2090" s="37">
        <f>VLOOKUP(D2090,DATA!A:F,6,FALSE)</f>
        <v>2282</v>
      </c>
      <c r="N2090" s="36">
        <f t="shared" si="161"/>
        <v>0.33230240159033564</v>
      </c>
      <c r="O2090" s="36">
        <f t="shared" si="162"/>
        <v>0.33233922460729143</v>
      </c>
      <c r="P2090" s="36">
        <f t="shared" si="163"/>
        <v>3.6823016955789267E-5</v>
      </c>
      <c r="Q2090" s="36">
        <f t="shared" si="164"/>
        <v>0</v>
      </c>
    </row>
    <row r="2091" spans="1:17" x14ac:dyDescent="0.3">
      <c r="A2091" s="29">
        <v>2448678</v>
      </c>
      <c r="B2091" s="1">
        <v>135</v>
      </c>
      <c r="C2091" s="1" t="s">
        <v>34</v>
      </c>
      <c r="D2091" s="1" t="s">
        <v>22</v>
      </c>
      <c r="E2091" s="1" t="s">
        <v>23</v>
      </c>
      <c r="F2091" s="47">
        <v>1857</v>
      </c>
      <c r="G2091" s="34">
        <v>1522.28</v>
      </c>
      <c r="H2091" s="1" t="s">
        <v>216</v>
      </c>
      <c r="I2091" s="34">
        <v>1.6424999999999999E-2</v>
      </c>
      <c r="J2091" s="34">
        <v>2470.8560000000002</v>
      </c>
      <c r="K2091" s="35" t="str">
        <f t="shared" si="160"/>
        <v>Kempenland-West_H91E0C</v>
      </c>
      <c r="L2091" s="36">
        <f>VLOOKUP(D2091,DATA!A:F,5,FALSE)</f>
        <v>6.9280917156857415E-3</v>
      </c>
      <c r="M2091" s="37">
        <f>VLOOKUP(D2091,DATA!A:F,6,FALSE)</f>
        <v>2282</v>
      </c>
      <c r="N2091" s="36">
        <f t="shared" si="161"/>
        <v>0.51509500778035422</v>
      </c>
      <c r="O2091" s="36">
        <f t="shared" si="162"/>
        <v>0.51515332381597778</v>
      </c>
      <c r="P2091" s="36">
        <f t="shared" si="163"/>
        <v>5.8316035623562357E-5</v>
      </c>
      <c r="Q2091" s="36">
        <f t="shared" si="164"/>
        <v>0</v>
      </c>
    </row>
    <row r="2092" spans="1:17" x14ac:dyDescent="0.3">
      <c r="A2092" s="29">
        <v>2448679</v>
      </c>
      <c r="B2092" s="1">
        <v>135</v>
      </c>
      <c r="C2092" s="1" t="s">
        <v>34</v>
      </c>
      <c r="D2092" s="1" t="s">
        <v>22</v>
      </c>
      <c r="E2092" s="1" t="s">
        <v>23</v>
      </c>
      <c r="F2092" s="47">
        <v>1857</v>
      </c>
      <c r="G2092" s="34">
        <v>1419.93</v>
      </c>
      <c r="H2092" s="1" t="s">
        <v>216</v>
      </c>
      <c r="I2092" s="34">
        <v>1.5335E-2</v>
      </c>
      <c r="J2092" s="34">
        <v>395.53316999999998</v>
      </c>
      <c r="K2092" s="35" t="str">
        <f t="shared" si="160"/>
        <v>Kempenland-West_H91E0C</v>
      </c>
      <c r="L2092" s="36">
        <f>VLOOKUP(D2092,DATA!A:F,5,FALSE)</f>
        <v>6.9280917156857415E-3</v>
      </c>
      <c r="M2092" s="37">
        <f>VLOOKUP(D2092,DATA!A:F,6,FALSE)</f>
        <v>2282</v>
      </c>
      <c r="N2092" s="36">
        <f t="shared" si="161"/>
        <v>0.25413886143716646</v>
      </c>
      <c r="O2092" s="36">
        <f t="shared" si="162"/>
        <v>0.25416579453606447</v>
      </c>
      <c r="P2092" s="36">
        <f t="shared" si="163"/>
        <v>2.6933098898007657E-5</v>
      </c>
      <c r="Q2092" s="36">
        <f t="shared" si="164"/>
        <v>0</v>
      </c>
    </row>
    <row r="2093" spans="1:17" x14ac:dyDescent="0.3">
      <c r="A2093" s="29">
        <v>2450207</v>
      </c>
      <c r="B2093" s="1">
        <v>135</v>
      </c>
      <c r="C2093" s="1" t="s">
        <v>34</v>
      </c>
      <c r="D2093" s="1" t="s">
        <v>22</v>
      </c>
      <c r="E2093" s="1" t="s">
        <v>23</v>
      </c>
      <c r="F2093" s="47">
        <v>1857</v>
      </c>
      <c r="G2093" s="34">
        <v>1554</v>
      </c>
      <c r="H2093" s="1" t="s">
        <v>216</v>
      </c>
      <c r="I2093" s="34">
        <v>1.6763E-2</v>
      </c>
      <c r="J2093" s="34">
        <v>3456.6323000000002</v>
      </c>
      <c r="K2093" s="35" t="str">
        <f t="shared" si="160"/>
        <v>Kempenland-West_H91E0C</v>
      </c>
      <c r="L2093" s="36">
        <f>VLOOKUP(D2093,DATA!A:F,5,FALSE)</f>
        <v>6.9280917156857415E-3</v>
      </c>
      <c r="M2093" s="37">
        <f>VLOOKUP(D2093,DATA!A:F,6,FALSE)</f>
        <v>2282</v>
      </c>
      <c r="N2093" s="36">
        <f t="shared" si="161"/>
        <v>0.64088193548585926</v>
      </c>
      <c r="O2093" s="36">
        <f t="shared" si="162"/>
        <v>0.64095589193088698</v>
      </c>
      <c r="P2093" s="36">
        <f t="shared" si="163"/>
        <v>7.3956445027723028E-5</v>
      </c>
      <c r="Q2093" s="36">
        <f t="shared" si="164"/>
        <v>0</v>
      </c>
    </row>
    <row r="2094" spans="1:17" x14ac:dyDescent="0.3">
      <c r="A2094" s="29">
        <v>2451736</v>
      </c>
      <c r="B2094" s="1">
        <v>135</v>
      </c>
      <c r="C2094" s="1" t="s">
        <v>34</v>
      </c>
      <c r="D2094" s="1" t="s">
        <v>22</v>
      </c>
      <c r="E2094" s="1" t="s">
        <v>23</v>
      </c>
      <c r="F2094" s="47">
        <v>1857</v>
      </c>
      <c r="G2094" s="34">
        <v>1487.61</v>
      </c>
      <c r="H2094" s="1" t="s">
        <v>216</v>
      </c>
      <c r="I2094" s="34">
        <v>1.5625E-2</v>
      </c>
      <c r="J2094" s="34">
        <v>1256.5536</v>
      </c>
      <c r="K2094" s="35" t="str">
        <f t="shared" si="160"/>
        <v>Kempenland-West_H91E0C</v>
      </c>
      <c r="L2094" s="36">
        <f>VLOOKUP(D2094,DATA!A:F,5,FALSE)</f>
        <v>6.9280917156857415E-3</v>
      </c>
      <c r="M2094" s="37">
        <f>VLOOKUP(D2094,DATA!A:F,6,FALSE)</f>
        <v>2282</v>
      </c>
      <c r="N2094" s="36">
        <f t="shared" si="161"/>
        <v>0.4055543503209687</v>
      </c>
      <c r="O2094" s="36">
        <f t="shared" si="162"/>
        <v>0.40559807646222268</v>
      </c>
      <c r="P2094" s="36">
        <f t="shared" si="163"/>
        <v>4.3726141253974671E-5</v>
      </c>
      <c r="Q2094" s="36">
        <f t="shared" si="164"/>
        <v>0</v>
      </c>
    </row>
    <row r="2095" spans="1:17" x14ac:dyDescent="0.3">
      <c r="A2095" s="29">
        <v>2453265</v>
      </c>
      <c r="B2095" s="1">
        <v>135</v>
      </c>
      <c r="C2095" s="1" t="s">
        <v>34</v>
      </c>
      <c r="D2095" s="1" t="s">
        <v>22</v>
      </c>
      <c r="E2095" s="1" t="s">
        <v>23</v>
      </c>
      <c r="F2095" s="47">
        <v>1857</v>
      </c>
      <c r="G2095" s="34">
        <v>1589.95</v>
      </c>
      <c r="H2095" s="1" t="s">
        <v>216</v>
      </c>
      <c r="I2095" s="34">
        <v>1.7141E-2</v>
      </c>
      <c r="J2095" s="34">
        <v>1944.6315999999999</v>
      </c>
      <c r="K2095" s="35" t="str">
        <f t="shared" si="160"/>
        <v>Kempenland-West_H91E0C</v>
      </c>
      <c r="L2095" s="36">
        <f>VLOOKUP(D2095,DATA!A:F,5,FALSE)</f>
        <v>6.9280917156857415E-3</v>
      </c>
      <c r="M2095" s="37">
        <f>VLOOKUP(D2095,DATA!A:F,6,FALSE)</f>
        <v>2282</v>
      </c>
      <c r="N2095" s="36">
        <f t="shared" si="161"/>
        <v>0.82065205535260233</v>
      </c>
      <c r="O2095" s="36">
        <f t="shared" si="162"/>
        <v>0.82074871728158671</v>
      </c>
      <c r="P2095" s="36">
        <f t="shared" si="163"/>
        <v>9.6661928984387302E-5</v>
      </c>
      <c r="Q2095" s="36">
        <f t="shared" si="164"/>
        <v>0</v>
      </c>
    </row>
    <row r="2096" spans="1:17" x14ac:dyDescent="0.3">
      <c r="A2096" s="29">
        <v>2453276</v>
      </c>
      <c r="B2096" s="1">
        <v>135</v>
      </c>
      <c r="C2096" s="1" t="s">
        <v>34</v>
      </c>
      <c r="D2096" s="1" t="s">
        <v>33</v>
      </c>
      <c r="E2096" s="1" t="s">
        <v>29</v>
      </c>
      <c r="F2096" s="47">
        <v>1786</v>
      </c>
      <c r="G2096" s="34">
        <v>1692.76</v>
      </c>
      <c r="H2096" s="1" t="s">
        <v>216</v>
      </c>
      <c r="I2096" s="34">
        <v>2.1205999999999999E-2</v>
      </c>
      <c r="J2096" s="34">
        <v>668.69259999999997</v>
      </c>
      <c r="K2096" s="35" t="str">
        <f t="shared" si="160"/>
        <v>Kempenland-West_ZGH91D0</v>
      </c>
      <c r="L2096" s="36">
        <f>VLOOKUP(D2096,DATA!A:F,5,FALSE)</f>
        <v>6.9280917156857415E-3</v>
      </c>
      <c r="M2096" s="37">
        <f>VLOOKUP(D2096,DATA!A:F,6,FALSE)</f>
        <v>2211</v>
      </c>
      <c r="N2096" s="36">
        <f t="shared" si="161"/>
        <v>2.6846294126402634</v>
      </c>
      <c r="O2096" s="36">
        <f t="shared" si="162"/>
        <v>2.6850132686639498</v>
      </c>
      <c r="P2096" s="36">
        <f t="shared" si="163"/>
        <v>3.8385602368640193E-4</v>
      </c>
      <c r="Q2096" s="36">
        <f t="shared" si="164"/>
        <v>0</v>
      </c>
    </row>
    <row r="2097" spans="1:17" x14ac:dyDescent="0.3">
      <c r="A2097" s="29">
        <v>2454805</v>
      </c>
      <c r="B2097" s="1">
        <v>135</v>
      </c>
      <c r="C2097" s="1" t="s">
        <v>34</v>
      </c>
      <c r="D2097" s="1" t="s">
        <v>33</v>
      </c>
      <c r="E2097" s="1" t="s">
        <v>29</v>
      </c>
      <c r="F2097" s="47">
        <v>1786</v>
      </c>
      <c r="G2097" s="34">
        <v>1673.61</v>
      </c>
      <c r="H2097" s="1" t="s">
        <v>216</v>
      </c>
      <c r="I2097" s="34">
        <v>2.0081999999999999E-2</v>
      </c>
      <c r="J2097" s="34">
        <v>2897.1729</v>
      </c>
      <c r="K2097" s="35" t="str">
        <f t="shared" si="160"/>
        <v>Kempenland-West_ZGH91D0</v>
      </c>
      <c r="L2097" s="36">
        <f>VLOOKUP(D2097,DATA!A:F,5,FALSE)</f>
        <v>6.9280917156857415E-3</v>
      </c>
      <c r="M2097" s="37">
        <f>VLOOKUP(D2097,DATA!A:F,6,FALSE)</f>
        <v>2211</v>
      </c>
      <c r="N2097" s="36">
        <f t="shared" si="161"/>
        <v>2.3589366118200488</v>
      </c>
      <c r="O2097" s="36">
        <f t="shared" si="162"/>
        <v>2.3592570897665319</v>
      </c>
      <c r="P2097" s="36">
        <f t="shared" si="163"/>
        <v>3.2047794648315531E-4</v>
      </c>
      <c r="Q2097" s="36">
        <f t="shared" si="164"/>
        <v>0</v>
      </c>
    </row>
    <row r="2098" spans="1:17" x14ac:dyDescent="0.3">
      <c r="A2098" s="29">
        <v>2457863</v>
      </c>
      <c r="B2098" s="1">
        <v>135</v>
      </c>
      <c r="C2098" s="1" t="s">
        <v>34</v>
      </c>
      <c r="D2098" s="1" t="s">
        <v>33</v>
      </c>
      <c r="E2098" s="1" t="s">
        <v>29</v>
      </c>
      <c r="F2098" s="47">
        <v>1786</v>
      </c>
      <c r="G2098" s="34">
        <v>1519.07</v>
      </c>
      <c r="H2098" s="1" t="s">
        <v>216</v>
      </c>
      <c r="I2098" s="34">
        <v>1.7997599999999999E-2</v>
      </c>
      <c r="J2098" s="34">
        <v>21.425996999999999</v>
      </c>
      <c r="K2098" s="35" t="str">
        <f t="shared" si="160"/>
        <v>Kempenland-West_ZGH91D0</v>
      </c>
      <c r="L2098" s="36">
        <f>VLOOKUP(D2098,DATA!A:F,5,FALSE)</f>
        <v>6.9280917156857415E-3</v>
      </c>
      <c r="M2098" s="37">
        <f>VLOOKUP(D2098,DATA!A:F,6,FALSE)</f>
        <v>2211</v>
      </c>
      <c r="N2098" s="36">
        <f t="shared" si="161"/>
        <v>0.82132899938298998</v>
      </c>
      <c r="O2098" s="36">
        <f t="shared" si="162"/>
        <v>0.82143057519353524</v>
      </c>
      <c r="P2098" s="36">
        <f t="shared" si="163"/>
        <v>1.0157581054526243E-4</v>
      </c>
      <c r="Q2098" s="36">
        <f t="shared" si="164"/>
        <v>0</v>
      </c>
    </row>
    <row r="2099" spans="1:17" x14ac:dyDescent="0.3">
      <c r="A2099" s="29">
        <v>2463952</v>
      </c>
      <c r="B2099" s="1">
        <v>135</v>
      </c>
      <c r="C2099" s="1" t="s">
        <v>34</v>
      </c>
      <c r="D2099" s="1" t="s">
        <v>33</v>
      </c>
      <c r="E2099" s="1" t="s">
        <v>29</v>
      </c>
      <c r="F2099" s="47">
        <v>1786</v>
      </c>
      <c r="G2099" s="34">
        <v>1676.2</v>
      </c>
      <c r="H2099" s="1" t="s">
        <v>216</v>
      </c>
      <c r="I2099" s="34">
        <v>1.3552E-2</v>
      </c>
      <c r="J2099" s="34">
        <v>342.62643000000003</v>
      </c>
      <c r="K2099" s="35" t="str">
        <f t="shared" si="160"/>
        <v>Kempenland-West_ZGH91D0</v>
      </c>
      <c r="L2099" s="36">
        <f>VLOOKUP(D2099,DATA!A:F,5,FALSE)</f>
        <v>6.9280917156857415E-3</v>
      </c>
      <c r="M2099" s="37">
        <f>VLOOKUP(D2099,DATA!A:F,6,FALSE)</f>
        <v>2211</v>
      </c>
      <c r="N2099" s="36">
        <f t="shared" si="161"/>
        <v>2.4006215324711877</v>
      </c>
      <c r="O2099" s="36">
        <f t="shared" si="162"/>
        <v>2.400841524618901</v>
      </c>
      <c r="P2099" s="36">
        <f t="shared" si="163"/>
        <v>2.1999214771328823E-4</v>
      </c>
      <c r="Q2099" s="36">
        <f t="shared" si="164"/>
        <v>0</v>
      </c>
    </row>
    <row r="2100" spans="1:17" x14ac:dyDescent="0.3">
      <c r="A2100" s="29">
        <v>2473151</v>
      </c>
      <c r="B2100" s="1">
        <v>135</v>
      </c>
      <c r="C2100" s="1" t="s">
        <v>34</v>
      </c>
      <c r="D2100" s="1" t="s">
        <v>41</v>
      </c>
      <c r="E2100" s="1" t="s">
        <v>42</v>
      </c>
      <c r="F2100" s="47">
        <v>1071</v>
      </c>
      <c r="G2100" s="34">
        <v>970.28</v>
      </c>
      <c r="H2100" s="1" t="s">
        <v>216</v>
      </c>
      <c r="I2100" s="34">
        <v>1.0277E-2</v>
      </c>
      <c r="J2100" s="34">
        <v>535.4905</v>
      </c>
      <c r="K2100" s="35" t="str">
        <f t="shared" si="160"/>
        <v>Kempenland-West_H4010A</v>
      </c>
      <c r="L2100" s="36">
        <f>VLOOKUP(D2100,DATA!A:F,5,FALSE)</f>
        <v>1.3726988247862192E-2</v>
      </c>
      <c r="M2100" s="37">
        <f>VLOOKUP(D2100,DATA!A:F,6,FALSE)</f>
        <v>1285.5</v>
      </c>
      <c r="N2100" s="36">
        <f t="shared" si="161"/>
        <v>1.3034682170972236</v>
      </c>
      <c r="O2100" s="36">
        <f t="shared" si="162"/>
        <v>1.3036497159111753</v>
      </c>
      <c r="P2100" s="36">
        <f t="shared" si="163"/>
        <v>1.8149881395168599E-4</v>
      </c>
      <c r="Q2100" s="36">
        <f t="shared" si="164"/>
        <v>0</v>
      </c>
    </row>
    <row r="2101" spans="1:17" x14ac:dyDescent="0.3">
      <c r="A2101" s="29">
        <v>2474684</v>
      </c>
      <c r="B2101" s="1">
        <v>135</v>
      </c>
      <c r="C2101" s="1" t="s">
        <v>34</v>
      </c>
      <c r="D2101" s="1" t="s">
        <v>33</v>
      </c>
      <c r="E2101" s="1" t="s">
        <v>29</v>
      </c>
      <c r="F2101" s="47">
        <v>1786</v>
      </c>
      <c r="G2101" s="34">
        <v>1474.9</v>
      </c>
      <c r="H2101" s="1" t="s">
        <v>216</v>
      </c>
      <c r="I2101" s="34">
        <v>1.87943E-2</v>
      </c>
      <c r="J2101" s="34">
        <v>290.56866000000002</v>
      </c>
      <c r="K2101" s="35" t="str">
        <f t="shared" si="160"/>
        <v>Kempenland-West_ZGH91D0</v>
      </c>
      <c r="L2101" s="36">
        <f>VLOOKUP(D2101,DATA!A:F,5,FALSE)</f>
        <v>6.9280917156857415E-3</v>
      </c>
      <c r="M2101" s="37">
        <f>VLOOKUP(D2101,DATA!A:F,6,FALSE)</f>
        <v>2211</v>
      </c>
      <c r="N2101" s="36">
        <f t="shared" si="161"/>
        <v>0.60611971272267473</v>
      </c>
      <c r="O2101" s="36">
        <f t="shared" si="162"/>
        <v>0.60619816142599392</v>
      </c>
      <c r="P2101" s="36">
        <f t="shared" si="163"/>
        <v>7.8448703319189406E-5</v>
      </c>
      <c r="Q2101" s="36">
        <f t="shared" si="164"/>
        <v>0</v>
      </c>
    </row>
    <row r="2102" spans="1:17" x14ac:dyDescent="0.3">
      <c r="A2102" s="29">
        <v>2476212</v>
      </c>
      <c r="B2102" s="1">
        <v>135</v>
      </c>
      <c r="C2102" s="1" t="s">
        <v>34</v>
      </c>
      <c r="D2102" s="1" t="s">
        <v>33</v>
      </c>
      <c r="E2102" s="1" t="s">
        <v>29</v>
      </c>
      <c r="F2102" s="47">
        <v>1786</v>
      </c>
      <c r="G2102" s="34">
        <v>1315.55</v>
      </c>
      <c r="H2102" s="1" t="s">
        <v>216</v>
      </c>
      <c r="I2102" s="34">
        <v>1.6650100000000001E-2</v>
      </c>
      <c r="J2102" s="34">
        <v>3151.4920000000002</v>
      </c>
      <c r="K2102" s="35" t="str">
        <f t="shared" si="160"/>
        <v>Kempenland-West_ZGH91D0</v>
      </c>
      <c r="L2102" s="36">
        <f>VLOOKUP(D2102,DATA!A:F,5,FALSE)</f>
        <v>6.9280917156857415E-3</v>
      </c>
      <c r="M2102" s="37">
        <f>VLOOKUP(D2102,DATA!A:F,6,FALSE)</f>
        <v>2211</v>
      </c>
      <c r="N2102" s="36">
        <f t="shared" si="161"/>
        <v>0.20177353697691477</v>
      </c>
      <c r="O2102" s="36">
        <f t="shared" si="162"/>
        <v>0.20179676661549154</v>
      </c>
      <c r="P2102" s="36">
        <f t="shared" si="163"/>
        <v>2.3229638576760525E-5</v>
      </c>
      <c r="Q2102" s="36">
        <f t="shared" si="164"/>
        <v>0</v>
      </c>
    </row>
    <row r="2103" spans="1:17" x14ac:dyDescent="0.3">
      <c r="A2103" s="29">
        <v>2479244</v>
      </c>
      <c r="B2103" s="1">
        <v>135</v>
      </c>
      <c r="C2103" s="1" t="s">
        <v>34</v>
      </c>
      <c r="D2103" s="1" t="s">
        <v>22</v>
      </c>
      <c r="E2103" s="1" t="s">
        <v>23</v>
      </c>
      <c r="F2103" s="47">
        <v>1857</v>
      </c>
      <c r="G2103" s="34">
        <v>1696.29</v>
      </c>
      <c r="H2103" s="1" t="s">
        <v>216</v>
      </c>
      <c r="I2103" s="34">
        <v>1.4522E-2</v>
      </c>
      <c r="J2103" s="34">
        <v>23.677773999999999</v>
      </c>
      <c r="K2103" s="35" t="str">
        <f t="shared" si="160"/>
        <v>Kempenland-West_H91E0C</v>
      </c>
      <c r="L2103" s="36">
        <f>VLOOKUP(D2103,DATA!A:F,5,FALSE)</f>
        <v>6.9280917156857415E-3</v>
      </c>
      <c r="M2103" s="37">
        <f>VLOOKUP(D2103,DATA!A:F,6,FALSE)</f>
        <v>2282</v>
      </c>
      <c r="N2103" s="36">
        <f t="shared" si="161"/>
        <v>1.699236771996435</v>
      </c>
      <c r="O2103" s="36">
        <f t="shared" si="162"/>
        <v>1.6994048349350999</v>
      </c>
      <c r="P2103" s="36">
        <f t="shared" si="163"/>
        <v>1.6806293866489241E-4</v>
      </c>
      <c r="Q2103" s="36">
        <f t="shared" si="164"/>
        <v>0</v>
      </c>
    </row>
    <row r="2104" spans="1:17" x14ac:dyDescent="0.3">
      <c r="A2104" s="29">
        <v>2482302</v>
      </c>
      <c r="B2104" s="1">
        <v>135</v>
      </c>
      <c r="C2104" s="1" t="s">
        <v>34</v>
      </c>
      <c r="D2104" s="1" t="s">
        <v>22</v>
      </c>
      <c r="E2104" s="1" t="s">
        <v>23</v>
      </c>
      <c r="F2104" s="47">
        <v>1857</v>
      </c>
      <c r="G2104" s="34">
        <v>1746.91</v>
      </c>
      <c r="H2104" s="1" t="s">
        <v>216</v>
      </c>
      <c r="I2104" s="34">
        <v>1.5162999999999999E-2</v>
      </c>
      <c r="J2104" s="34">
        <v>2162.2094999999999</v>
      </c>
      <c r="K2104" s="35" t="str">
        <f t="shared" si="160"/>
        <v>Kempenland-West_H91E0C</v>
      </c>
      <c r="L2104" s="36">
        <f>VLOOKUP(D2104,DATA!A:F,5,FALSE)</f>
        <v>6.9280917156857415E-3</v>
      </c>
      <c r="M2104" s="37">
        <f>VLOOKUP(D2104,DATA!A:F,6,FALSE)</f>
        <v>2282</v>
      </c>
      <c r="N2104" s="36">
        <f t="shared" si="161"/>
        <v>2.395918617852451</v>
      </c>
      <c r="O2104" s="36">
        <f t="shared" si="162"/>
        <v>2.3961642926022839</v>
      </c>
      <c r="P2104" s="36">
        <f t="shared" si="163"/>
        <v>2.4567474983294701E-4</v>
      </c>
      <c r="Q2104" s="36">
        <f t="shared" si="164"/>
        <v>0</v>
      </c>
    </row>
    <row r="2105" spans="1:17" x14ac:dyDescent="0.3">
      <c r="A2105" s="29">
        <v>2485359</v>
      </c>
      <c r="B2105" s="1">
        <v>135</v>
      </c>
      <c r="C2105" s="1" t="s">
        <v>34</v>
      </c>
      <c r="D2105" s="1" t="s">
        <v>22</v>
      </c>
      <c r="E2105" s="1" t="s">
        <v>23</v>
      </c>
      <c r="F2105" s="47">
        <v>1857</v>
      </c>
      <c r="G2105" s="34">
        <v>1691.78</v>
      </c>
      <c r="H2105" s="1" t="s">
        <v>216</v>
      </c>
      <c r="I2105" s="34">
        <v>1.423E-2</v>
      </c>
      <c r="J2105" s="34">
        <v>144.65976000000001</v>
      </c>
      <c r="K2105" s="35" t="str">
        <f t="shared" si="160"/>
        <v>Kempenland-West_H91E0C</v>
      </c>
      <c r="L2105" s="36">
        <f>VLOOKUP(D2105,DATA!A:F,5,FALSE)</f>
        <v>6.9280917156857415E-3</v>
      </c>
      <c r="M2105" s="37">
        <f>VLOOKUP(D2105,DATA!A:F,6,FALSE)</f>
        <v>2282</v>
      </c>
      <c r="N2105" s="36">
        <f t="shared" si="161"/>
        <v>1.6478252115396048</v>
      </c>
      <c r="O2105" s="36">
        <f t="shared" si="162"/>
        <v>1.6479849959269108</v>
      </c>
      <c r="P2105" s="36">
        <f t="shared" si="163"/>
        <v>1.5978438730601674E-4</v>
      </c>
      <c r="Q2105" s="36">
        <f t="shared" si="164"/>
        <v>0</v>
      </c>
    </row>
    <row r="2106" spans="1:17" x14ac:dyDescent="0.3">
      <c r="A2106" s="29">
        <v>2485360</v>
      </c>
      <c r="B2106" s="1">
        <v>135</v>
      </c>
      <c r="C2106" s="1" t="s">
        <v>34</v>
      </c>
      <c r="D2106" s="1" t="s">
        <v>22</v>
      </c>
      <c r="E2106" s="1" t="s">
        <v>23</v>
      </c>
      <c r="F2106" s="47">
        <v>1857</v>
      </c>
      <c r="G2106" s="34">
        <v>1612.09</v>
      </c>
      <c r="H2106" s="1" t="s">
        <v>216</v>
      </c>
      <c r="I2106" s="34">
        <v>1.3842999999999999E-2</v>
      </c>
      <c r="J2106" s="34">
        <v>4967.3950000000004</v>
      </c>
      <c r="K2106" s="35" t="str">
        <f t="shared" si="160"/>
        <v>Kempenland-West_H91E0C</v>
      </c>
      <c r="L2106" s="36">
        <f>VLOOKUP(D2106,DATA!A:F,5,FALSE)</f>
        <v>6.9280917156857415E-3</v>
      </c>
      <c r="M2106" s="37">
        <f>VLOOKUP(D2106,DATA!A:F,6,FALSE)</f>
        <v>2282</v>
      </c>
      <c r="N2106" s="36">
        <f t="shared" si="161"/>
        <v>0.95539764426735885</v>
      </c>
      <c r="O2106" s="36">
        <f t="shared" si="162"/>
        <v>0.95548840108391919</v>
      </c>
      <c r="P2106" s="36">
        <f t="shared" si="163"/>
        <v>9.0756816560344511E-5</v>
      </c>
      <c r="Q2106" s="36">
        <f t="shared" si="164"/>
        <v>0</v>
      </c>
    </row>
    <row r="2107" spans="1:17" x14ac:dyDescent="0.3">
      <c r="A2107" s="29">
        <v>2486889</v>
      </c>
      <c r="B2107" s="1">
        <v>135</v>
      </c>
      <c r="C2107" s="1" t="s">
        <v>34</v>
      </c>
      <c r="D2107" s="1" t="s">
        <v>22</v>
      </c>
      <c r="E2107" s="1" t="s">
        <v>23</v>
      </c>
      <c r="F2107" s="47">
        <v>1857</v>
      </c>
      <c r="G2107" s="34">
        <v>1580.94</v>
      </c>
      <c r="H2107" s="1" t="s">
        <v>216</v>
      </c>
      <c r="I2107" s="34">
        <v>1.3391999999999999E-2</v>
      </c>
      <c r="J2107" s="34">
        <v>316.64807000000002</v>
      </c>
      <c r="K2107" s="35" t="str">
        <f t="shared" si="160"/>
        <v>Kempenland-West_H91E0C</v>
      </c>
      <c r="L2107" s="36">
        <f>VLOOKUP(D2107,DATA!A:F,5,FALSE)</f>
        <v>6.9280917156857415E-3</v>
      </c>
      <c r="M2107" s="37">
        <f>VLOOKUP(D2107,DATA!A:F,6,FALSE)</f>
        <v>2282</v>
      </c>
      <c r="N2107" s="36">
        <f t="shared" si="161"/>
        <v>0.77137438404441128</v>
      </c>
      <c r="O2107" s="36">
        <f t="shared" si="162"/>
        <v>0.77144540411411422</v>
      </c>
      <c r="P2107" s="36">
        <f t="shared" si="163"/>
        <v>7.1020069702942834E-5</v>
      </c>
      <c r="Q2107" s="36">
        <f t="shared" si="164"/>
        <v>0</v>
      </c>
    </row>
    <row r="2108" spans="1:17" x14ac:dyDescent="0.3">
      <c r="A2108" s="29">
        <v>2488418</v>
      </c>
      <c r="B2108" s="1">
        <v>135</v>
      </c>
      <c r="C2108" s="1" t="s">
        <v>34</v>
      </c>
      <c r="D2108" s="1" t="s">
        <v>22</v>
      </c>
      <c r="E2108" s="1" t="s">
        <v>23</v>
      </c>
      <c r="F2108" s="47">
        <v>1857</v>
      </c>
      <c r="G2108" s="34">
        <v>1310.24</v>
      </c>
      <c r="H2108" s="1" t="s">
        <v>216</v>
      </c>
      <c r="I2108" s="34">
        <v>1.04756E-2</v>
      </c>
      <c r="J2108" s="34">
        <v>2804.4162999999999</v>
      </c>
      <c r="K2108" s="35" t="str">
        <f t="shared" si="160"/>
        <v>Kempenland-West_H91E0C</v>
      </c>
      <c r="L2108" s="36">
        <f>VLOOKUP(D2108,DATA!A:F,5,FALSE)</f>
        <v>6.9280917156857415E-3</v>
      </c>
      <c r="M2108" s="37">
        <f>VLOOKUP(D2108,DATA!A:F,6,FALSE)</f>
        <v>2282</v>
      </c>
      <c r="N2108" s="36">
        <f t="shared" si="161"/>
        <v>0.11902007183442613</v>
      </c>
      <c r="O2108" s="36">
        <f t="shared" si="162"/>
        <v>0.11902869985675085</v>
      </c>
      <c r="P2108" s="36">
        <f t="shared" si="163"/>
        <v>8.62802232472204E-6</v>
      </c>
      <c r="Q2108" s="36">
        <f t="shared" si="164"/>
        <v>0</v>
      </c>
    </row>
    <row r="2109" spans="1:17" x14ac:dyDescent="0.3">
      <c r="A2109" s="29">
        <v>2497616</v>
      </c>
      <c r="B2109" s="1">
        <v>135</v>
      </c>
      <c r="C2109" s="1" t="s">
        <v>34</v>
      </c>
      <c r="D2109" s="1" t="s">
        <v>41</v>
      </c>
      <c r="E2109" s="1" t="s">
        <v>42</v>
      </c>
      <c r="F2109" s="47">
        <v>1071</v>
      </c>
      <c r="G2109" s="34">
        <v>986.13</v>
      </c>
      <c r="H2109" s="1" t="s">
        <v>216</v>
      </c>
      <c r="I2109" s="34">
        <v>1.1411900000000001E-2</v>
      </c>
      <c r="J2109" s="34">
        <v>2129.7453045165398</v>
      </c>
      <c r="K2109" s="35" t="str">
        <f t="shared" si="160"/>
        <v>Kempenland-West_H4010A</v>
      </c>
      <c r="L2109" s="36">
        <f>VLOOKUP(D2109,DATA!A:F,5,FALSE)</f>
        <v>1.3726988247862192E-2</v>
      </c>
      <c r="M2109" s="37">
        <f>VLOOKUP(D2109,DATA!A:F,6,FALSE)</f>
        <v>1285.5</v>
      </c>
      <c r="N2109" s="36">
        <f t="shared" si="161"/>
        <v>1.6151667256220374</v>
      </c>
      <c r="O2109" s="36">
        <f t="shared" si="162"/>
        <v>1.6154156753466091</v>
      </c>
      <c r="P2109" s="36">
        <f t="shared" si="163"/>
        <v>2.4894972457167874E-4</v>
      </c>
      <c r="Q2109" s="36">
        <f t="shared" si="164"/>
        <v>0</v>
      </c>
    </row>
    <row r="2110" spans="1:17" x14ac:dyDescent="0.3">
      <c r="A2110" s="29">
        <v>2497616</v>
      </c>
      <c r="B2110" s="1">
        <v>135</v>
      </c>
      <c r="C2110" s="1" t="s">
        <v>34</v>
      </c>
      <c r="D2110" s="1" t="s">
        <v>43</v>
      </c>
      <c r="E2110" s="1" t="s">
        <v>44</v>
      </c>
      <c r="F2110" s="47">
        <v>1071</v>
      </c>
      <c r="G2110" s="34">
        <v>986.13</v>
      </c>
      <c r="H2110" s="1" t="s">
        <v>216</v>
      </c>
      <c r="I2110" s="34">
        <v>1.1411900000000001E-2</v>
      </c>
      <c r="J2110" s="34">
        <v>1915.8036</v>
      </c>
      <c r="K2110" s="35" t="str">
        <f t="shared" si="160"/>
        <v>Kempenland-West_H7150</v>
      </c>
      <c r="L2110" s="36">
        <f>VLOOKUP(D2110,DATA!A:F,5,FALSE)</f>
        <v>1.3726988247862192E-2</v>
      </c>
      <c r="M2110" s="37">
        <f>VLOOKUP(D2110,DATA!A:F,6,FALSE)</f>
        <v>1285.5</v>
      </c>
      <c r="N2110" s="36">
        <f t="shared" si="161"/>
        <v>1.6151667256220374</v>
      </c>
      <c r="O2110" s="36">
        <f t="shared" si="162"/>
        <v>1.6154156753466091</v>
      </c>
      <c r="P2110" s="36">
        <f t="shared" si="163"/>
        <v>2.4894972457167874E-4</v>
      </c>
      <c r="Q2110" s="36">
        <f t="shared" si="164"/>
        <v>0</v>
      </c>
    </row>
    <row r="2111" spans="1:17" x14ac:dyDescent="0.3">
      <c r="A2111" s="29">
        <v>2502206</v>
      </c>
      <c r="B2111" s="1">
        <v>135</v>
      </c>
      <c r="C2111" s="1" t="s">
        <v>34</v>
      </c>
      <c r="D2111" s="1" t="s">
        <v>33</v>
      </c>
      <c r="E2111" s="1" t="s">
        <v>29</v>
      </c>
      <c r="F2111" s="47">
        <v>1786</v>
      </c>
      <c r="G2111" s="34">
        <v>1335.73</v>
      </c>
      <c r="H2111" s="1" t="s">
        <v>216</v>
      </c>
      <c r="I2111" s="34">
        <v>1.70692E-2</v>
      </c>
      <c r="J2111" s="34">
        <v>1597.3652</v>
      </c>
      <c r="K2111" s="35" t="str">
        <f t="shared" si="160"/>
        <v>Kempenland-West_ZGH91D0</v>
      </c>
      <c r="L2111" s="36">
        <f>VLOOKUP(D2111,DATA!A:F,5,FALSE)</f>
        <v>6.9280917156857415E-3</v>
      </c>
      <c r="M2111" s="37">
        <f>VLOOKUP(D2111,DATA!A:F,6,FALSE)</f>
        <v>2211</v>
      </c>
      <c r="N2111" s="36">
        <f t="shared" si="161"/>
        <v>0.23198022519850603</v>
      </c>
      <c r="O2111" s="36">
        <f t="shared" si="162"/>
        <v>0.23200759645117175</v>
      </c>
      <c r="P2111" s="36">
        <f t="shared" si="163"/>
        <v>2.7371252665719936E-5</v>
      </c>
      <c r="Q2111" s="36">
        <f t="shared" si="164"/>
        <v>0</v>
      </c>
    </row>
    <row r="2112" spans="1:17" x14ac:dyDescent="0.3">
      <c r="A2112" s="29">
        <v>2514429</v>
      </c>
      <c r="B2112" s="1">
        <v>135</v>
      </c>
      <c r="C2112" s="1" t="s">
        <v>34</v>
      </c>
      <c r="D2112" s="1" t="s">
        <v>25</v>
      </c>
      <c r="E2112" s="1" t="s">
        <v>23</v>
      </c>
      <c r="F2112" s="47">
        <v>1857</v>
      </c>
      <c r="G2112" s="34">
        <v>1589.78</v>
      </c>
      <c r="H2112" s="1" t="s">
        <v>216</v>
      </c>
      <c r="I2112" s="34">
        <v>1.51895E-2</v>
      </c>
      <c r="J2112" s="34">
        <v>212.77786</v>
      </c>
      <c r="K2112" s="35" t="str">
        <f t="shared" si="160"/>
        <v>Kempenland-West_ZGH91E0C</v>
      </c>
      <c r="L2112" s="36">
        <f>VLOOKUP(D2112,DATA!A:F,5,FALSE)</f>
        <v>6.9280917156857415E-3</v>
      </c>
      <c r="M2112" s="37">
        <f>VLOOKUP(D2112,DATA!A:F,6,FALSE)</f>
        <v>2282</v>
      </c>
      <c r="N2112" s="36">
        <f t="shared" si="161"/>
        <v>0.81969399839418688</v>
      </c>
      <c r="O2112" s="36">
        <f t="shared" si="162"/>
        <v>0.8197795556374281</v>
      </c>
      <c r="P2112" s="36">
        <f t="shared" si="163"/>
        <v>8.5557243241218828E-5</v>
      </c>
      <c r="Q2112" s="36">
        <f t="shared" si="164"/>
        <v>0</v>
      </c>
    </row>
    <row r="2113" spans="1:17" x14ac:dyDescent="0.3">
      <c r="A2113" s="29">
        <v>2515957</v>
      </c>
      <c r="B2113" s="1">
        <v>135</v>
      </c>
      <c r="C2113" s="1" t="s">
        <v>34</v>
      </c>
      <c r="D2113" s="1" t="s">
        <v>25</v>
      </c>
      <c r="E2113" s="1" t="s">
        <v>23</v>
      </c>
      <c r="F2113" s="47">
        <v>1857</v>
      </c>
      <c r="G2113" s="34">
        <v>1642.14</v>
      </c>
      <c r="H2113" s="1" t="s">
        <v>216</v>
      </c>
      <c r="I2113" s="34">
        <v>1.5163299999999999E-2</v>
      </c>
      <c r="J2113" s="34">
        <v>662.81790000000001</v>
      </c>
      <c r="K2113" s="35" t="str">
        <f t="shared" si="160"/>
        <v>Kempenland-West_ZGH91E0C</v>
      </c>
      <c r="L2113" s="36">
        <f>VLOOKUP(D2113,DATA!A:F,5,FALSE)</f>
        <v>6.9280917156857415E-3</v>
      </c>
      <c r="M2113" s="37">
        <f>VLOOKUP(D2113,DATA!A:F,6,FALSE)</f>
        <v>2282</v>
      </c>
      <c r="N2113" s="36">
        <f t="shared" si="161"/>
        <v>1.1739248683593153</v>
      </c>
      <c r="O2113" s="36">
        <f t="shared" si="162"/>
        <v>1.1740467508955381</v>
      </c>
      <c r="P2113" s="36">
        <f t="shared" si="163"/>
        <v>1.2188253622280598E-4</v>
      </c>
      <c r="Q2113" s="36">
        <f t="shared" si="164"/>
        <v>0</v>
      </c>
    </row>
    <row r="2114" spans="1:17" x14ac:dyDescent="0.3">
      <c r="A2114" s="29">
        <v>2517487</v>
      </c>
      <c r="B2114" s="1">
        <v>135</v>
      </c>
      <c r="C2114" s="1" t="s">
        <v>34</v>
      </c>
      <c r="D2114" s="1" t="s">
        <v>25</v>
      </c>
      <c r="E2114" s="1" t="s">
        <v>23</v>
      </c>
      <c r="F2114" s="47">
        <v>1857</v>
      </c>
      <c r="G2114" s="34">
        <v>1766.77</v>
      </c>
      <c r="H2114" s="1" t="s">
        <v>216</v>
      </c>
      <c r="I2114" s="34">
        <v>1.7576000000000001E-2</v>
      </c>
      <c r="J2114" s="34">
        <v>275.39742999999999</v>
      </c>
      <c r="K2114" s="35" t="str">
        <f t="shared" si="160"/>
        <v>Kempenland-West_ZGH91E0C</v>
      </c>
      <c r="L2114" s="36">
        <f>VLOOKUP(D2114,DATA!A:F,5,FALSE)</f>
        <v>6.9280917156857415E-3</v>
      </c>
      <c r="M2114" s="37">
        <f>VLOOKUP(D2114,DATA!A:F,6,FALSE)</f>
        <v>2282</v>
      </c>
      <c r="N2114" s="36">
        <f t="shared" si="161"/>
        <v>2.7396514225826354</v>
      </c>
      <c r="O2114" s="36">
        <f t="shared" si="162"/>
        <v>2.7399759039744609</v>
      </c>
      <c r="P2114" s="36">
        <f t="shared" si="163"/>
        <v>3.2448139182550406E-4</v>
      </c>
      <c r="Q2114" s="36">
        <f t="shared" si="164"/>
        <v>0</v>
      </c>
    </row>
    <row r="2115" spans="1:17" x14ac:dyDescent="0.3">
      <c r="A2115" s="29">
        <v>2520545</v>
      </c>
      <c r="B2115" s="1">
        <v>135</v>
      </c>
      <c r="C2115" s="1" t="s">
        <v>34</v>
      </c>
      <c r="D2115" s="1" t="s">
        <v>25</v>
      </c>
      <c r="E2115" s="1" t="s">
        <v>23</v>
      </c>
      <c r="F2115" s="47">
        <v>1857</v>
      </c>
      <c r="G2115" s="34">
        <v>1777.49</v>
      </c>
      <c r="H2115" s="1" t="s">
        <v>216</v>
      </c>
      <c r="I2115" s="34">
        <v>1.7350000000000001E-2</v>
      </c>
      <c r="J2115" s="34">
        <v>98.411240000000006</v>
      </c>
      <c r="K2115" s="35" t="str">
        <f t="shared" ref="K2115:K2178" si="165">_xlfn.CONCAT(C2115,"_",D2115)</f>
        <v>Kempenland-West_ZGH91E0C</v>
      </c>
      <c r="L2115" s="36">
        <f>VLOOKUP(D2115,DATA!A:F,5,FALSE)</f>
        <v>6.9280917156857415E-3</v>
      </c>
      <c r="M2115" s="37">
        <f>VLOOKUP(D2115,DATA!A:F,6,FALSE)</f>
        <v>2282</v>
      </c>
      <c r="N2115" s="36">
        <f t="shared" ref="N2115:N2178" si="166">100/(1+EXP(-L2115*(G2115-M2115)))</f>
        <v>2.9446497665022582</v>
      </c>
      <c r="O2115" s="36">
        <f t="shared" ref="O2115:O2178" si="167">100/(1+EXP(-L2115*((G2115+I2115)-M2115)))</f>
        <v>2.944993317173052</v>
      </c>
      <c r="P2115" s="36">
        <f t="shared" ref="P2115:P2178" si="168">O2115-N2115</f>
        <v>3.4355067079383517E-4</v>
      </c>
      <c r="Q2115" s="36">
        <f t="shared" ref="Q2115:Q2178" si="169">IF(AND(H2115&lt;&gt;"below",I2115&gt;=0.005),J2115*P2115/100,0)</f>
        <v>0</v>
      </c>
    </row>
    <row r="2116" spans="1:17" x14ac:dyDescent="0.3">
      <c r="A2116" s="29">
        <v>2520546</v>
      </c>
      <c r="B2116" s="1">
        <v>135</v>
      </c>
      <c r="C2116" s="1" t="s">
        <v>34</v>
      </c>
      <c r="D2116" s="1" t="s">
        <v>25</v>
      </c>
      <c r="E2116" s="1" t="s">
        <v>23</v>
      </c>
      <c r="F2116" s="47">
        <v>1857</v>
      </c>
      <c r="G2116" s="34">
        <v>1540.16</v>
      </c>
      <c r="H2116" s="1" t="s">
        <v>216</v>
      </c>
      <c r="I2116" s="34">
        <v>1.5465E-2</v>
      </c>
      <c r="J2116" s="34">
        <v>1824.6161999999999</v>
      </c>
      <c r="K2116" s="35" t="str">
        <f t="shared" si="165"/>
        <v>Kempenland-West_ZGH91E0C</v>
      </c>
      <c r="L2116" s="36">
        <f>VLOOKUP(D2116,DATA!A:F,5,FALSE)</f>
        <v>6.9280917156857415E-3</v>
      </c>
      <c r="M2116" s="37">
        <f>VLOOKUP(D2116,DATA!A:F,6,FALSE)</f>
        <v>2282</v>
      </c>
      <c r="N2116" s="36">
        <f t="shared" si="166"/>
        <v>0.58262665839984662</v>
      </c>
      <c r="O2116" s="36">
        <f t="shared" si="167"/>
        <v>0.58268872231725999</v>
      </c>
      <c r="P2116" s="36">
        <f t="shared" si="168"/>
        <v>6.2063917413368586E-5</v>
      </c>
      <c r="Q2116" s="36">
        <f t="shared" si="169"/>
        <v>0</v>
      </c>
    </row>
    <row r="2117" spans="1:17" x14ac:dyDescent="0.3">
      <c r="A2117" s="29">
        <v>2523553</v>
      </c>
      <c r="B2117" s="1">
        <v>135</v>
      </c>
      <c r="C2117" s="1" t="s">
        <v>34</v>
      </c>
      <c r="D2117" s="1" t="s">
        <v>28</v>
      </c>
      <c r="E2117" s="1" t="s">
        <v>29</v>
      </c>
      <c r="F2117" s="47">
        <v>1786</v>
      </c>
      <c r="G2117" s="34">
        <v>1508.04</v>
      </c>
      <c r="H2117" s="1" t="s">
        <v>216</v>
      </c>
      <c r="I2117" s="34">
        <v>7.2383999999999999E-3</v>
      </c>
      <c r="J2117" s="34">
        <v>752.798</v>
      </c>
      <c r="K2117" s="35" t="str">
        <f t="shared" si="165"/>
        <v>Kempenland-West_H91D0</v>
      </c>
      <c r="L2117" s="36">
        <f>VLOOKUP(D2117,DATA!A:F,5,FALSE)</f>
        <v>6.9280917156857415E-3</v>
      </c>
      <c r="M2117" s="37">
        <f>VLOOKUP(D2117,DATA!A:F,6,FALSE)</f>
        <v>2211</v>
      </c>
      <c r="N2117" s="36">
        <f t="shared" si="166"/>
        <v>0.76136383323743295</v>
      </c>
      <c r="O2117" s="36">
        <f t="shared" si="167"/>
        <v>0.76140172457716926</v>
      </c>
      <c r="P2117" s="36">
        <f t="shared" si="168"/>
        <v>3.7891339736306762E-5</v>
      </c>
      <c r="Q2117" s="36">
        <f t="shared" si="169"/>
        <v>0</v>
      </c>
    </row>
    <row r="2118" spans="1:17" x14ac:dyDescent="0.3">
      <c r="A2118" s="29">
        <v>2523604</v>
      </c>
      <c r="B2118" s="1">
        <v>135</v>
      </c>
      <c r="C2118" s="1" t="s">
        <v>34</v>
      </c>
      <c r="D2118" s="1" t="s">
        <v>25</v>
      </c>
      <c r="E2118" s="1" t="s">
        <v>23</v>
      </c>
      <c r="F2118" s="47">
        <v>1857</v>
      </c>
      <c r="G2118" s="34">
        <v>1542.44</v>
      </c>
      <c r="H2118" s="1" t="s">
        <v>216</v>
      </c>
      <c r="I2118" s="34">
        <v>1.5682000000000001E-2</v>
      </c>
      <c r="J2118" s="34">
        <v>396.57639999999998</v>
      </c>
      <c r="K2118" s="35" t="str">
        <f t="shared" si="165"/>
        <v>Kempenland-West_ZGH91E0C</v>
      </c>
      <c r="L2118" s="36">
        <f>VLOOKUP(D2118,DATA!A:F,5,FALSE)</f>
        <v>6.9280917156857415E-3</v>
      </c>
      <c r="M2118" s="37">
        <f>VLOOKUP(D2118,DATA!A:F,6,FALSE)</f>
        <v>2282</v>
      </c>
      <c r="N2118" s="36">
        <f t="shared" si="166"/>
        <v>0.591848027618192</v>
      </c>
      <c r="O2118" s="36">
        <f t="shared" si="167"/>
        <v>0.59191195259746476</v>
      </c>
      <c r="P2118" s="36">
        <f t="shared" si="168"/>
        <v>6.3924979272766969E-5</v>
      </c>
      <c r="Q2118" s="36">
        <f t="shared" si="169"/>
        <v>0</v>
      </c>
    </row>
    <row r="2119" spans="1:17" x14ac:dyDescent="0.3">
      <c r="A2119" s="29">
        <v>2526611</v>
      </c>
      <c r="B2119" s="1">
        <v>135</v>
      </c>
      <c r="C2119" s="1" t="s">
        <v>34</v>
      </c>
      <c r="D2119" s="1" t="s">
        <v>28</v>
      </c>
      <c r="E2119" s="1" t="s">
        <v>29</v>
      </c>
      <c r="F2119" s="47">
        <v>1786</v>
      </c>
      <c r="G2119" s="34">
        <v>1623.18</v>
      </c>
      <c r="H2119" s="1" t="s">
        <v>216</v>
      </c>
      <c r="I2119" s="34">
        <v>7.9827000000000006E-3</v>
      </c>
      <c r="J2119" s="34">
        <v>1579.2876000000001</v>
      </c>
      <c r="K2119" s="35" t="str">
        <f t="shared" si="165"/>
        <v>Kempenland-West_H91D0</v>
      </c>
      <c r="L2119" s="36">
        <f>VLOOKUP(D2119,DATA!A:F,5,FALSE)</f>
        <v>6.9280917156857415E-3</v>
      </c>
      <c r="M2119" s="37">
        <f>VLOOKUP(D2119,DATA!A:F,6,FALSE)</f>
        <v>2211</v>
      </c>
      <c r="N2119" s="36">
        <f t="shared" si="166"/>
        <v>1.6749905807042076</v>
      </c>
      <c r="O2119" s="36">
        <f t="shared" si="167"/>
        <v>1.6750816666578101</v>
      </c>
      <c r="P2119" s="36">
        <f t="shared" si="168"/>
        <v>9.108595360252103E-5</v>
      </c>
      <c r="Q2119" s="36">
        <f t="shared" si="169"/>
        <v>0</v>
      </c>
    </row>
    <row r="2120" spans="1:17" x14ac:dyDescent="0.3">
      <c r="A2120" s="29">
        <v>2528139</v>
      </c>
      <c r="B2120" s="1">
        <v>135</v>
      </c>
      <c r="C2120" s="1" t="s">
        <v>34</v>
      </c>
      <c r="D2120" s="1" t="s">
        <v>28</v>
      </c>
      <c r="E2120" s="1" t="s">
        <v>29</v>
      </c>
      <c r="F2120" s="47">
        <v>1786</v>
      </c>
      <c r="G2120" s="34">
        <v>1505.58</v>
      </c>
      <c r="H2120" s="1" t="s">
        <v>216</v>
      </c>
      <c r="I2120" s="34">
        <v>6.8623E-3</v>
      </c>
      <c r="J2120" s="34">
        <v>3595.4459999999999</v>
      </c>
      <c r="K2120" s="35" t="str">
        <f t="shared" si="165"/>
        <v>Kempenland-West_H91D0</v>
      </c>
      <c r="L2120" s="36">
        <f>VLOOKUP(D2120,DATA!A:F,5,FALSE)</f>
        <v>6.9280917156857415E-3</v>
      </c>
      <c r="M2120" s="37">
        <f>VLOOKUP(D2120,DATA!A:F,6,FALSE)</f>
        <v>2211</v>
      </c>
      <c r="N2120" s="36">
        <f t="shared" si="166"/>
        <v>0.74859409372074659</v>
      </c>
      <c r="O2120" s="36">
        <f t="shared" si="167"/>
        <v>0.74862941826450913</v>
      </c>
      <c r="P2120" s="36">
        <f t="shared" si="168"/>
        <v>3.5324543762538241E-5</v>
      </c>
      <c r="Q2120" s="36">
        <f t="shared" si="169"/>
        <v>0</v>
      </c>
    </row>
    <row r="2121" spans="1:17" x14ac:dyDescent="0.3">
      <c r="A2121" s="29">
        <v>2529668</v>
      </c>
      <c r="B2121" s="1">
        <v>135</v>
      </c>
      <c r="C2121" s="1" t="s">
        <v>34</v>
      </c>
      <c r="D2121" s="1" t="s">
        <v>28</v>
      </c>
      <c r="E2121" s="1" t="s">
        <v>29</v>
      </c>
      <c r="F2121" s="47">
        <v>1786</v>
      </c>
      <c r="G2121" s="34">
        <v>1578.46</v>
      </c>
      <c r="H2121" s="1" t="s">
        <v>216</v>
      </c>
      <c r="I2121" s="34">
        <v>7.1253000000000002E-3</v>
      </c>
      <c r="J2121" s="34">
        <v>30.716904</v>
      </c>
      <c r="K2121" s="35" t="str">
        <f t="shared" si="165"/>
        <v>Kempenland-West_H91D0</v>
      </c>
      <c r="L2121" s="36">
        <f>VLOOKUP(D2121,DATA!A:F,5,FALSE)</f>
        <v>6.9280917156857415E-3</v>
      </c>
      <c r="M2121" s="37">
        <f>VLOOKUP(D2121,DATA!A:F,6,FALSE)</f>
        <v>2211</v>
      </c>
      <c r="N2121" s="36">
        <f t="shared" si="166"/>
        <v>1.2342405559968448</v>
      </c>
      <c r="O2121" s="36">
        <f t="shared" si="167"/>
        <v>1.2343007334021179</v>
      </c>
      <c r="P2121" s="36">
        <f t="shared" si="168"/>
        <v>6.0177405273087459E-5</v>
      </c>
      <c r="Q2121" s="36">
        <f t="shared" si="169"/>
        <v>0</v>
      </c>
    </row>
    <row r="2122" spans="1:17" x14ac:dyDescent="0.3">
      <c r="A2122" s="29">
        <v>2531197</v>
      </c>
      <c r="B2122" s="1">
        <v>135</v>
      </c>
      <c r="C2122" s="1" t="s">
        <v>34</v>
      </c>
      <c r="D2122" s="1" t="s">
        <v>28</v>
      </c>
      <c r="E2122" s="1" t="s">
        <v>29</v>
      </c>
      <c r="F2122" s="47">
        <v>1786</v>
      </c>
      <c r="G2122" s="34">
        <v>1390.93</v>
      </c>
      <c r="H2122" s="1" t="s">
        <v>216</v>
      </c>
      <c r="I2122" s="34">
        <v>6.2169E-3</v>
      </c>
      <c r="J2122" s="34">
        <v>2074.127</v>
      </c>
      <c r="K2122" s="35" t="str">
        <f t="shared" si="165"/>
        <v>Kempenland-West_H91D0</v>
      </c>
      <c r="L2122" s="36">
        <f>VLOOKUP(D2122,DATA!A:F,5,FALSE)</f>
        <v>6.9280917156857415E-3</v>
      </c>
      <c r="M2122" s="37">
        <f>VLOOKUP(D2122,DATA!A:F,6,FALSE)</f>
        <v>2211</v>
      </c>
      <c r="N2122" s="36">
        <f t="shared" si="166"/>
        <v>0.33967956381269049</v>
      </c>
      <c r="O2122" s="36">
        <f t="shared" si="167"/>
        <v>0.33969414485256783</v>
      </c>
      <c r="P2122" s="36">
        <f t="shared" si="168"/>
        <v>1.4581039877337165E-5</v>
      </c>
      <c r="Q2122" s="36">
        <f t="shared" si="169"/>
        <v>0</v>
      </c>
    </row>
    <row r="2123" spans="1:17" x14ac:dyDescent="0.3">
      <c r="A2123" s="29">
        <v>2532726</v>
      </c>
      <c r="B2123" s="1">
        <v>135</v>
      </c>
      <c r="C2123" s="1" t="s">
        <v>34</v>
      </c>
      <c r="D2123" s="1" t="s">
        <v>28</v>
      </c>
      <c r="E2123" s="1" t="s">
        <v>29</v>
      </c>
      <c r="F2123" s="47">
        <v>1786</v>
      </c>
      <c r="G2123" s="34">
        <v>1507.24</v>
      </c>
      <c r="H2123" s="1" t="s">
        <v>216</v>
      </c>
      <c r="I2123" s="34">
        <v>6.7245999999999998E-3</v>
      </c>
      <c r="J2123" s="34">
        <v>6519.7650000000003</v>
      </c>
      <c r="K2123" s="35" t="str">
        <f t="shared" si="165"/>
        <v>Kempenland-West_H91D0</v>
      </c>
      <c r="L2123" s="36">
        <f>VLOOKUP(D2123,DATA!A:F,5,FALSE)</f>
        <v>6.9280917156857415E-3</v>
      </c>
      <c r="M2123" s="37">
        <f>VLOOKUP(D2123,DATA!A:F,6,FALSE)</f>
        <v>2211</v>
      </c>
      <c r="N2123" s="36">
        <f t="shared" si="166"/>
        <v>0.7571875307714887</v>
      </c>
      <c r="O2123" s="36">
        <f t="shared" si="167"/>
        <v>0.7572225408080957</v>
      </c>
      <c r="P2123" s="36">
        <f t="shared" si="168"/>
        <v>3.5010036606997197E-5</v>
      </c>
      <c r="Q2123" s="36">
        <f t="shared" si="169"/>
        <v>0</v>
      </c>
    </row>
    <row r="2124" spans="1:17" x14ac:dyDescent="0.3">
      <c r="A2124" s="29">
        <v>2534254</v>
      </c>
      <c r="B2124" s="1">
        <v>135</v>
      </c>
      <c r="C2124" s="1" t="s">
        <v>34</v>
      </c>
      <c r="D2124" s="1" t="s">
        <v>28</v>
      </c>
      <c r="E2124" s="1" t="s">
        <v>29</v>
      </c>
      <c r="F2124" s="47">
        <v>1786</v>
      </c>
      <c r="G2124" s="34">
        <v>1606.42</v>
      </c>
      <c r="H2124" s="1" t="s">
        <v>216</v>
      </c>
      <c r="I2124" s="34">
        <v>7.2264E-3</v>
      </c>
      <c r="J2124" s="34">
        <v>155.27786</v>
      </c>
      <c r="K2124" s="35" t="str">
        <f t="shared" si="165"/>
        <v>Kempenland-West_H91D0</v>
      </c>
      <c r="L2124" s="36">
        <f>VLOOKUP(D2124,DATA!A:F,5,FALSE)</f>
        <v>6.9280917156857415E-3</v>
      </c>
      <c r="M2124" s="37">
        <f>VLOOKUP(D2124,DATA!A:F,6,FALSE)</f>
        <v>2211</v>
      </c>
      <c r="N2124" s="36">
        <f t="shared" si="166"/>
        <v>1.4941099146810852</v>
      </c>
      <c r="O2124" s="36">
        <f t="shared" si="167"/>
        <v>1.4941836016885404</v>
      </c>
      <c r="P2124" s="36">
        <f t="shared" si="168"/>
        <v>7.3687007455136566E-5</v>
      </c>
      <c r="Q2124" s="36">
        <f t="shared" si="169"/>
        <v>0</v>
      </c>
    </row>
    <row r="2125" spans="1:17" x14ac:dyDescent="0.3">
      <c r="A2125" s="29">
        <v>2534255</v>
      </c>
      <c r="B2125" s="1">
        <v>135</v>
      </c>
      <c r="C2125" s="1" t="s">
        <v>34</v>
      </c>
      <c r="D2125" s="1" t="s">
        <v>28</v>
      </c>
      <c r="E2125" s="1" t="s">
        <v>29</v>
      </c>
      <c r="F2125" s="47">
        <v>1786</v>
      </c>
      <c r="G2125" s="34">
        <v>1364.66</v>
      </c>
      <c r="H2125" s="1" t="s">
        <v>216</v>
      </c>
      <c r="I2125" s="34">
        <v>6.0810999999999999E-3</v>
      </c>
      <c r="J2125" s="34">
        <v>216.71552</v>
      </c>
      <c r="K2125" s="35" t="str">
        <f t="shared" si="165"/>
        <v>Kempenland-West_H91D0</v>
      </c>
      <c r="L2125" s="36">
        <f>VLOOKUP(D2125,DATA!A:F,5,FALSE)</f>
        <v>6.9280917156857415E-3</v>
      </c>
      <c r="M2125" s="37">
        <f>VLOOKUP(D2125,DATA!A:F,6,FALSE)</f>
        <v>2211</v>
      </c>
      <c r="N2125" s="36">
        <f t="shared" si="166"/>
        <v>0.28331720318386994</v>
      </c>
      <c r="O2125" s="36">
        <f t="shared" si="167"/>
        <v>0.28332910588801496</v>
      </c>
      <c r="P2125" s="36">
        <f t="shared" si="168"/>
        <v>1.1902704145028142E-5</v>
      </c>
      <c r="Q2125" s="36">
        <f t="shared" si="169"/>
        <v>0</v>
      </c>
    </row>
    <row r="2126" spans="1:17" x14ac:dyDescent="0.3">
      <c r="A2126" s="29">
        <v>2534263</v>
      </c>
      <c r="B2126" s="1">
        <v>135</v>
      </c>
      <c r="C2126" s="1" t="s">
        <v>34</v>
      </c>
      <c r="D2126" s="1" t="s">
        <v>41</v>
      </c>
      <c r="E2126" s="1" t="s">
        <v>42</v>
      </c>
      <c r="F2126" s="47">
        <v>1071</v>
      </c>
      <c r="G2126" s="34">
        <v>978.75</v>
      </c>
      <c r="H2126" s="1" t="s">
        <v>216</v>
      </c>
      <c r="I2126" s="34">
        <v>5.4023999999999999E-3</v>
      </c>
      <c r="J2126" s="34">
        <v>3912.8523</v>
      </c>
      <c r="K2126" s="35" t="str">
        <f t="shared" si="165"/>
        <v>Kempenland-West_H4010A</v>
      </c>
      <c r="L2126" s="36">
        <f>VLOOKUP(D2126,DATA!A:F,5,FALSE)</f>
        <v>1.3726988247862192E-2</v>
      </c>
      <c r="M2126" s="37">
        <f>VLOOKUP(D2126,DATA!A:F,6,FALSE)</f>
        <v>1285.5</v>
      </c>
      <c r="N2126" s="36">
        <f t="shared" si="166"/>
        <v>1.4618318225814537</v>
      </c>
      <c r="O2126" s="36">
        <f t="shared" si="167"/>
        <v>1.4619386492112874</v>
      </c>
      <c r="P2126" s="36">
        <f t="shared" si="168"/>
        <v>1.06826629833634E-4</v>
      </c>
      <c r="Q2126" s="36">
        <f t="shared" si="169"/>
        <v>0</v>
      </c>
    </row>
    <row r="2127" spans="1:17" x14ac:dyDescent="0.3">
      <c r="A2127" s="29">
        <v>2534263</v>
      </c>
      <c r="B2127" s="1">
        <v>135</v>
      </c>
      <c r="C2127" s="1" t="s">
        <v>34</v>
      </c>
      <c r="D2127" s="1" t="s">
        <v>81</v>
      </c>
      <c r="E2127" s="1" t="s">
        <v>42</v>
      </c>
      <c r="F2127" s="47">
        <v>1071</v>
      </c>
      <c r="G2127" s="34">
        <v>978.75</v>
      </c>
      <c r="H2127" s="1" t="s">
        <v>216</v>
      </c>
      <c r="I2127" s="34">
        <v>5.4023999999999999E-3</v>
      </c>
      <c r="J2127" s="34">
        <v>434.98926</v>
      </c>
      <c r="K2127" s="35" t="str">
        <f t="shared" si="165"/>
        <v>Kempenland-West_ZGH4010A</v>
      </c>
      <c r="L2127" s="36">
        <f>VLOOKUP(D2127,DATA!A:F,5,FALSE)</f>
        <v>1.3726988247862192E-2</v>
      </c>
      <c r="M2127" s="37">
        <f>VLOOKUP(D2127,DATA!A:F,6,FALSE)</f>
        <v>1285.5</v>
      </c>
      <c r="N2127" s="36">
        <f t="shared" si="166"/>
        <v>1.4618318225814537</v>
      </c>
      <c r="O2127" s="36">
        <f t="shared" si="167"/>
        <v>1.4619386492112874</v>
      </c>
      <c r="P2127" s="36">
        <f t="shared" si="168"/>
        <v>1.06826629833634E-4</v>
      </c>
      <c r="Q2127" s="36">
        <f t="shared" si="169"/>
        <v>0</v>
      </c>
    </row>
    <row r="2128" spans="1:17" x14ac:dyDescent="0.3">
      <c r="A2128" s="29">
        <v>2535784</v>
      </c>
      <c r="B2128" s="1">
        <v>135</v>
      </c>
      <c r="C2128" s="1" t="s">
        <v>34</v>
      </c>
      <c r="D2128" s="1" t="s">
        <v>28</v>
      </c>
      <c r="E2128" s="1" t="s">
        <v>29</v>
      </c>
      <c r="F2128" s="47">
        <v>1786</v>
      </c>
      <c r="G2128" s="34">
        <v>1626.74</v>
      </c>
      <c r="H2128" s="1" t="s">
        <v>216</v>
      </c>
      <c r="I2128" s="34">
        <v>7.2770999999999999E-3</v>
      </c>
      <c r="J2128" s="34">
        <v>2379.3290000000002</v>
      </c>
      <c r="K2128" s="35" t="str">
        <f t="shared" si="165"/>
        <v>Kempenland-West_H91D0</v>
      </c>
      <c r="L2128" s="36">
        <f>VLOOKUP(D2128,DATA!A:F,5,FALSE)</f>
        <v>6.9280917156857415E-3</v>
      </c>
      <c r="M2128" s="37">
        <f>VLOOKUP(D2128,DATA!A:F,6,FALSE)</f>
        <v>2211</v>
      </c>
      <c r="N2128" s="36">
        <f t="shared" si="166"/>
        <v>1.7160984637537322</v>
      </c>
      <c r="O2128" s="36">
        <f t="shared" si="167"/>
        <v>1.7161835005977961</v>
      </c>
      <c r="P2128" s="36">
        <f t="shared" si="168"/>
        <v>8.5036844063912653E-5</v>
      </c>
      <c r="Q2128" s="36">
        <f t="shared" si="169"/>
        <v>0</v>
      </c>
    </row>
    <row r="2129" spans="1:17" x14ac:dyDescent="0.3">
      <c r="A2129" s="29">
        <v>2535792</v>
      </c>
      <c r="B2129" s="1">
        <v>135</v>
      </c>
      <c r="C2129" s="1" t="s">
        <v>34</v>
      </c>
      <c r="D2129" s="1" t="s">
        <v>41</v>
      </c>
      <c r="E2129" s="1" t="s">
        <v>42</v>
      </c>
      <c r="F2129" s="47">
        <v>1071</v>
      </c>
      <c r="G2129" s="34">
        <v>974.1</v>
      </c>
      <c r="H2129" s="1" t="s">
        <v>216</v>
      </c>
      <c r="I2129" s="34">
        <v>5.3290000000000004E-3</v>
      </c>
      <c r="J2129" s="34">
        <v>2205.5540799999999</v>
      </c>
      <c r="K2129" s="35" t="str">
        <f t="shared" si="165"/>
        <v>Kempenland-West_H4010A</v>
      </c>
      <c r="L2129" s="36">
        <f>VLOOKUP(D2129,DATA!A:F,5,FALSE)</f>
        <v>1.3726988247862192E-2</v>
      </c>
      <c r="M2129" s="37">
        <f>VLOOKUP(D2129,DATA!A:F,6,FALSE)</f>
        <v>1285.5</v>
      </c>
      <c r="N2129" s="36">
        <f t="shared" si="166"/>
        <v>1.3726788202787397</v>
      </c>
      <c r="O2129" s="36">
        <f t="shared" si="167"/>
        <v>1.3727778584473438</v>
      </c>
      <c r="P2129" s="36">
        <f t="shared" si="168"/>
        <v>9.9038168604126398E-5</v>
      </c>
      <c r="Q2129" s="36">
        <f t="shared" si="169"/>
        <v>0</v>
      </c>
    </row>
    <row r="2130" spans="1:17" x14ac:dyDescent="0.3">
      <c r="A2130" s="29">
        <v>2535792</v>
      </c>
      <c r="B2130" s="1">
        <v>135</v>
      </c>
      <c r="C2130" s="1" t="s">
        <v>34</v>
      </c>
      <c r="D2130" s="1" t="s">
        <v>81</v>
      </c>
      <c r="E2130" s="1" t="s">
        <v>42</v>
      </c>
      <c r="F2130" s="47">
        <v>1071</v>
      </c>
      <c r="G2130" s="34">
        <v>974.1</v>
      </c>
      <c r="H2130" s="1" t="s">
        <v>216</v>
      </c>
      <c r="I2130" s="34">
        <v>5.3290000000000004E-3</v>
      </c>
      <c r="J2130" s="34">
        <v>1321.96043816826</v>
      </c>
      <c r="K2130" s="35" t="str">
        <f t="shared" si="165"/>
        <v>Kempenland-West_ZGH4010A</v>
      </c>
      <c r="L2130" s="36">
        <f>VLOOKUP(D2130,DATA!A:F,5,FALSE)</f>
        <v>1.3726988247862192E-2</v>
      </c>
      <c r="M2130" s="37">
        <f>VLOOKUP(D2130,DATA!A:F,6,FALSE)</f>
        <v>1285.5</v>
      </c>
      <c r="N2130" s="36">
        <f t="shared" si="166"/>
        <v>1.3726788202787397</v>
      </c>
      <c r="O2130" s="36">
        <f t="shared" si="167"/>
        <v>1.3727778584473438</v>
      </c>
      <c r="P2130" s="36">
        <f t="shared" si="168"/>
        <v>9.9038168604126398E-5</v>
      </c>
      <c r="Q2130" s="36">
        <f t="shared" si="169"/>
        <v>0</v>
      </c>
    </row>
    <row r="2131" spans="1:17" x14ac:dyDescent="0.3">
      <c r="A2131" s="29">
        <v>2535792</v>
      </c>
      <c r="B2131" s="1">
        <v>135</v>
      </c>
      <c r="C2131" s="1" t="s">
        <v>34</v>
      </c>
      <c r="D2131" s="1" t="s">
        <v>43</v>
      </c>
      <c r="E2131" s="1" t="s">
        <v>44</v>
      </c>
      <c r="F2131" s="47">
        <v>1071</v>
      </c>
      <c r="G2131" s="34">
        <v>974.1</v>
      </c>
      <c r="H2131" s="1" t="s">
        <v>216</v>
      </c>
      <c r="I2131" s="34">
        <v>5.3290000000000004E-3</v>
      </c>
      <c r="J2131" s="34">
        <v>568.07361598102</v>
      </c>
      <c r="K2131" s="35" t="str">
        <f t="shared" si="165"/>
        <v>Kempenland-West_H7150</v>
      </c>
      <c r="L2131" s="36">
        <f>VLOOKUP(D2131,DATA!A:F,5,FALSE)</f>
        <v>1.3726988247862192E-2</v>
      </c>
      <c r="M2131" s="37">
        <f>VLOOKUP(D2131,DATA!A:F,6,FALSE)</f>
        <v>1285.5</v>
      </c>
      <c r="N2131" s="36">
        <f t="shared" si="166"/>
        <v>1.3726788202787397</v>
      </c>
      <c r="O2131" s="36">
        <f t="shared" si="167"/>
        <v>1.3727778584473438</v>
      </c>
      <c r="P2131" s="36">
        <f t="shared" si="168"/>
        <v>9.9038168604126398E-5</v>
      </c>
      <c r="Q2131" s="36">
        <f t="shared" si="169"/>
        <v>0</v>
      </c>
    </row>
    <row r="2132" spans="1:17" x14ac:dyDescent="0.3">
      <c r="A2132" s="29">
        <v>2537319</v>
      </c>
      <c r="B2132" s="1">
        <v>135</v>
      </c>
      <c r="C2132" s="1" t="s">
        <v>34</v>
      </c>
      <c r="D2132" s="1" t="s">
        <v>41</v>
      </c>
      <c r="E2132" s="1" t="s">
        <v>42</v>
      </c>
      <c r="F2132" s="47">
        <v>1071</v>
      </c>
      <c r="G2132" s="34">
        <v>977.34</v>
      </c>
      <c r="H2132" s="1" t="s">
        <v>216</v>
      </c>
      <c r="I2132" s="34">
        <v>5.2265000000000002E-3</v>
      </c>
      <c r="J2132" s="34">
        <v>242.42125999999999</v>
      </c>
      <c r="K2132" s="35" t="str">
        <f t="shared" si="165"/>
        <v>Kempenland-West_H4010A</v>
      </c>
      <c r="L2132" s="36">
        <f>VLOOKUP(D2132,DATA!A:F,5,FALSE)</f>
        <v>1.3726988247862192E-2</v>
      </c>
      <c r="M2132" s="37">
        <f>VLOOKUP(D2132,DATA!A:F,6,FALSE)</f>
        <v>1285.5</v>
      </c>
      <c r="N2132" s="36">
        <f t="shared" si="166"/>
        <v>1.4342119374941698</v>
      </c>
      <c r="O2132" s="36">
        <f t="shared" si="167"/>
        <v>1.4343133615282584</v>
      </c>
      <c r="P2132" s="36">
        <f t="shared" si="168"/>
        <v>1.0142403408863743E-4</v>
      </c>
      <c r="Q2132" s="36">
        <f t="shared" si="169"/>
        <v>0</v>
      </c>
    </row>
    <row r="2133" spans="1:17" x14ac:dyDescent="0.3">
      <c r="A2133" s="29">
        <v>2537321</v>
      </c>
      <c r="B2133" s="1">
        <v>135</v>
      </c>
      <c r="C2133" s="1" t="s">
        <v>34</v>
      </c>
      <c r="D2133" s="1" t="s">
        <v>81</v>
      </c>
      <c r="E2133" s="1" t="s">
        <v>42</v>
      </c>
      <c r="F2133" s="47">
        <v>1071</v>
      </c>
      <c r="G2133" s="34">
        <v>979.03</v>
      </c>
      <c r="H2133" s="1" t="s">
        <v>216</v>
      </c>
      <c r="I2133" s="34">
        <v>5.3695000000000001E-3</v>
      </c>
      <c r="J2133" s="34">
        <v>3895.1558</v>
      </c>
      <c r="K2133" s="35" t="str">
        <f t="shared" si="165"/>
        <v>Kempenland-West_ZGH4010A</v>
      </c>
      <c r="L2133" s="36">
        <f>VLOOKUP(D2133,DATA!A:F,5,FALSE)</f>
        <v>1.3726988247862192E-2</v>
      </c>
      <c r="M2133" s="37">
        <f>VLOOKUP(D2133,DATA!A:F,6,FALSE)</f>
        <v>1285.5</v>
      </c>
      <c r="N2133" s="36">
        <f t="shared" si="166"/>
        <v>1.467378662430082</v>
      </c>
      <c r="O2133" s="36">
        <f t="shared" si="167"/>
        <v>1.4674852353538645</v>
      </c>
      <c r="P2133" s="36">
        <f t="shared" si="168"/>
        <v>1.0657292378257743E-4</v>
      </c>
      <c r="Q2133" s="36">
        <f t="shared" si="169"/>
        <v>0</v>
      </c>
    </row>
    <row r="2134" spans="1:17" x14ac:dyDescent="0.3">
      <c r="A2134" s="29">
        <v>2537321</v>
      </c>
      <c r="B2134" s="1">
        <v>135</v>
      </c>
      <c r="C2134" s="1" t="s">
        <v>34</v>
      </c>
      <c r="D2134" s="1" t="s">
        <v>43</v>
      </c>
      <c r="E2134" s="1" t="s">
        <v>44</v>
      </c>
      <c r="F2134" s="47">
        <v>1071</v>
      </c>
      <c r="G2134" s="34">
        <v>979.03</v>
      </c>
      <c r="H2134" s="1" t="s">
        <v>216</v>
      </c>
      <c r="I2134" s="34">
        <v>5.3695000000000001E-3</v>
      </c>
      <c r="J2134" s="34">
        <v>191.55447000000001</v>
      </c>
      <c r="K2134" s="35" t="str">
        <f t="shared" si="165"/>
        <v>Kempenland-West_H7150</v>
      </c>
      <c r="L2134" s="36">
        <f>VLOOKUP(D2134,DATA!A:F,5,FALSE)</f>
        <v>1.3726988247862192E-2</v>
      </c>
      <c r="M2134" s="37">
        <f>VLOOKUP(D2134,DATA!A:F,6,FALSE)</f>
        <v>1285.5</v>
      </c>
      <c r="N2134" s="36">
        <f t="shared" si="166"/>
        <v>1.467378662430082</v>
      </c>
      <c r="O2134" s="36">
        <f t="shared" si="167"/>
        <v>1.4674852353538645</v>
      </c>
      <c r="P2134" s="36">
        <f t="shared" si="168"/>
        <v>1.0657292378257743E-4</v>
      </c>
      <c r="Q2134" s="36">
        <f t="shared" si="169"/>
        <v>0</v>
      </c>
    </row>
    <row r="2135" spans="1:17" x14ac:dyDescent="0.3">
      <c r="A2135" s="29">
        <v>2538849</v>
      </c>
      <c r="B2135" s="1">
        <v>135</v>
      </c>
      <c r="C2135" s="1" t="s">
        <v>34</v>
      </c>
      <c r="D2135" s="1" t="s">
        <v>41</v>
      </c>
      <c r="E2135" s="1" t="s">
        <v>42</v>
      </c>
      <c r="F2135" s="47">
        <v>1071</v>
      </c>
      <c r="G2135" s="34">
        <v>978.83</v>
      </c>
      <c r="H2135" s="1" t="s">
        <v>216</v>
      </c>
      <c r="I2135" s="34">
        <v>5.2767999999999999E-3</v>
      </c>
      <c r="J2135" s="34">
        <v>14.040939</v>
      </c>
      <c r="K2135" s="35" t="str">
        <f t="shared" si="165"/>
        <v>Kempenland-West_H4010A</v>
      </c>
      <c r="L2135" s="36">
        <f>VLOOKUP(D2135,DATA!A:F,5,FALSE)</f>
        <v>1.3726988247862192E-2</v>
      </c>
      <c r="M2135" s="37">
        <f>VLOOKUP(D2135,DATA!A:F,6,FALSE)</f>
        <v>1285.5</v>
      </c>
      <c r="N2135" s="36">
        <f t="shared" si="166"/>
        <v>1.4634145227680837</v>
      </c>
      <c r="O2135" s="36">
        <f t="shared" si="167"/>
        <v>1.4635189769985801</v>
      </c>
      <c r="P2135" s="36">
        <f t="shared" si="168"/>
        <v>1.0445423049643132E-4</v>
      </c>
      <c r="Q2135" s="36">
        <f t="shared" si="169"/>
        <v>0</v>
      </c>
    </row>
    <row r="2136" spans="1:17" x14ac:dyDescent="0.3">
      <c r="A2136" s="29">
        <v>2538850</v>
      </c>
      <c r="B2136" s="1">
        <v>135</v>
      </c>
      <c r="C2136" s="1" t="s">
        <v>34</v>
      </c>
      <c r="D2136" s="1" t="s">
        <v>41</v>
      </c>
      <c r="E2136" s="1" t="s">
        <v>42</v>
      </c>
      <c r="F2136" s="47">
        <v>1071</v>
      </c>
      <c r="G2136" s="34">
        <v>978.83</v>
      </c>
      <c r="H2136" s="1" t="s">
        <v>216</v>
      </c>
      <c r="I2136" s="34">
        <v>5.3337999999999997E-3</v>
      </c>
      <c r="J2136" s="34">
        <v>933.67295999999999</v>
      </c>
      <c r="K2136" s="35" t="str">
        <f t="shared" si="165"/>
        <v>Kempenland-West_H4010A</v>
      </c>
      <c r="L2136" s="36">
        <f>VLOOKUP(D2136,DATA!A:F,5,FALSE)</f>
        <v>1.3726988247862192E-2</v>
      </c>
      <c r="M2136" s="37">
        <f>VLOOKUP(D2136,DATA!A:F,6,FALSE)</f>
        <v>1285.5</v>
      </c>
      <c r="N2136" s="36">
        <f t="shared" si="166"/>
        <v>1.4634145227680837</v>
      </c>
      <c r="O2136" s="36">
        <f t="shared" si="167"/>
        <v>1.4635201053534019</v>
      </c>
      <c r="P2136" s="36">
        <f t="shared" si="168"/>
        <v>1.0558258531823128E-4</v>
      </c>
      <c r="Q2136" s="36">
        <f t="shared" si="169"/>
        <v>0</v>
      </c>
    </row>
    <row r="2137" spans="1:17" x14ac:dyDescent="0.3">
      <c r="A2137" s="29">
        <v>2538850</v>
      </c>
      <c r="B2137" s="1">
        <v>135</v>
      </c>
      <c r="C2137" s="1" t="s">
        <v>34</v>
      </c>
      <c r="D2137" s="1" t="s">
        <v>43</v>
      </c>
      <c r="E2137" s="1" t="s">
        <v>44</v>
      </c>
      <c r="F2137" s="47">
        <v>1071</v>
      </c>
      <c r="G2137" s="34">
        <v>978.83</v>
      </c>
      <c r="H2137" s="1" t="s">
        <v>216</v>
      </c>
      <c r="I2137" s="34">
        <v>5.3337999999999997E-3</v>
      </c>
      <c r="J2137" s="34">
        <v>975.01000451923005</v>
      </c>
      <c r="K2137" s="35" t="str">
        <f t="shared" si="165"/>
        <v>Kempenland-West_H7150</v>
      </c>
      <c r="L2137" s="36">
        <f>VLOOKUP(D2137,DATA!A:F,5,FALSE)</f>
        <v>1.3726988247862192E-2</v>
      </c>
      <c r="M2137" s="37">
        <f>VLOOKUP(D2137,DATA!A:F,6,FALSE)</f>
        <v>1285.5</v>
      </c>
      <c r="N2137" s="36">
        <f t="shared" si="166"/>
        <v>1.4634145227680837</v>
      </c>
      <c r="O2137" s="36">
        <f t="shared" si="167"/>
        <v>1.4635201053534019</v>
      </c>
      <c r="P2137" s="36">
        <f t="shared" si="168"/>
        <v>1.0558258531823128E-4</v>
      </c>
      <c r="Q2137" s="36">
        <f t="shared" si="169"/>
        <v>0</v>
      </c>
    </row>
    <row r="2138" spans="1:17" x14ac:dyDescent="0.3">
      <c r="A2138" s="29">
        <v>2540375</v>
      </c>
      <c r="B2138" s="1">
        <v>135</v>
      </c>
      <c r="C2138" s="1" t="s">
        <v>34</v>
      </c>
      <c r="D2138" s="1" t="s">
        <v>41</v>
      </c>
      <c r="E2138" s="1" t="s">
        <v>42</v>
      </c>
      <c r="F2138" s="47">
        <v>1071</v>
      </c>
      <c r="G2138" s="34">
        <v>998.61</v>
      </c>
      <c r="H2138" s="1" t="s">
        <v>216</v>
      </c>
      <c r="I2138" s="34">
        <v>4.9849999999999998E-3</v>
      </c>
      <c r="J2138" s="34">
        <v>500.80339457280002</v>
      </c>
      <c r="K2138" s="35" t="str">
        <f t="shared" si="165"/>
        <v>Kempenland-West_H4010A</v>
      </c>
      <c r="L2138" s="36">
        <f>VLOOKUP(D2138,DATA!A:F,5,FALSE)</f>
        <v>1.3726988247862192E-2</v>
      </c>
      <c r="M2138" s="37">
        <f>VLOOKUP(D2138,DATA!A:F,6,FALSE)</f>
        <v>1285.5</v>
      </c>
      <c r="N2138" s="36">
        <f t="shared" si="166"/>
        <v>1.9112116518403952</v>
      </c>
      <c r="O2138" s="36">
        <f t="shared" si="167"/>
        <v>1.911339938905644</v>
      </c>
      <c r="P2138" s="36">
        <f t="shared" si="168"/>
        <v>1.2828706524881106E-4</v>
      </c>
      <c r="Q2138" s="36">
        <f t="shared" si="169"/>
        <v>0</v>
      </c>
    </row>
    <row r="2139" spans="1:17" x14ac:dyDescent="0.3">
      <c r="A2139" s="29">
        <v>2540375</v>
      </c>
      <c r="B2139" s="1">
        <v>135</v>
      </c>
      <c r="C2139" s="1" t="s">
        <v>34</v>
      </c>
      <c r="D2139" s="1" t="s">
        <v>43</v>
      </c>
      <c r="E2139" s="1" t="s">
        <v>44</v>
      </c>
      <c r="F2139" s="47">
        <v>1071</v>
      </c>
      <c r="G2139" s="34">
        <v>998.61</v>
      </c>
      <c r="H2139" s="1" t="s">
        <v>216</v>
      </c>
      <c r="I2139" s="34">
        <v>4.9849999999999998E-3</v>
      </c>
      <c r="J2139" s="34">
        <v>1518.3089315186</v>
      </c>
      <c r="K2139" s="35" t="str">
        <f t="shared" si="165"/>
        <v>Kempenland-West_H7150</v>
      </c>
      <c r="L2139" s="36">
        <f>VLOOKUP(D2139,DATA!A:F,5,FALSE)</f>
        <v>1.3726988247862192E-2</v>
      </c>
      <c r="M2139" s="37">
        <f>VLOOKUP(D2139,DATA!A:F,6,FALSE)</f>
        <v>1285.5</v>
      </c>
      <c r="N2139" s="36">
        <f t="shared" si="166"/>
        <v>1.9112116518403952</v>
      </c>
      <c r="O2139" s="36">
        <f t="shared" si="167"/>
        <v>1.911339938905644</v>
      </c>
      <c r="P2139" s="36">
        <f t="shared" si="168"/>
        <v>1.2828706524881106E-4</v>
      </c>
      <c r="Q2139" s="36">
        <f t="shared" si="169"/>
        <v>0</v>
      </c>
    </row>
    <row r="2140" spans="1:17" x14ac:dyDescent="0.3">
      <c r="A2140" s="29">
        <v>2540379</v>
      </c>
      <c r="B2140" s="1">
        <v>135</v>
      </c>
      <c r="C2140" s="1" t="s">
        <v>34</v>
      </c>
      <c r="D2140" s="1" t="s">
        <v>41</v>
      </c>
      <c r="E2140" s="1" t="s">
        <v>42</v>
      </c>
      <c r="F2140" s="47">
        <v>1071</v>
      </c>
      <c r="G2140" s="34">
        <v>982.95</v>
      </c>
      <c r="H2140" s="1" t="s">
        <v>216</v>
      </c>
      <c r="I2140" s="34">
        <v>5.3796E-3</v>
      </c>
      <c r="J2140" s="34">
        <v>134.82648</v>
      </c>
      <c r="K2140" s="35" t="str">
        <f t="shared" si="165"/>
        <v>Kempenland-West_H4010A</v>
      </c>
      <c r="L2140" s="36">
        <f>VLOOKUP(D2140,DATA!A:F,5,FALSE)</f>
        <v>1.3726988247862192E-2</v>
      </c>
      <c r="M2140" s="37">
        <f>VLOOKUP(D2140,DATA!A:F,6,FALSE)</f>
        <v>1285.5</v>
      </c>
      <c r="N2140" s="36">
        <f t="shared" si="166"/>
        <v>1.5472458590815321</v>
      </c>
      <c r="O2140" s="36">
        <f t="shared" si="167"/>
        <v>1.5473583527254593</v>
      </c>
      <c r="P2140" s="36">
        <f t="shared" si="168"/>
        <v>1.1249364392718064E-4</v>
      </c>
      <c r="Q2140" s="36">
        <f t="shared" si="169"/>
        <v>0</v>
      </c>
    </row>
    <row r="2141" spans="1:17" x14ac:dyDescent="0.3">
      <c r="A2141" s="29">
        <v>2540379</v>
      </c>
      <c r="B2141" s="1">
        <v>135</v>
      </c>
      <c r="C2141" s="1" t="s">
        <v>34</v>
      </c>
      <c r="D2141" s="1" t="s">
        <v>43</v>
      </c>
      <c r="E2141" s="1" t="s">
        <v>44</v>
      </c>
      <c r="F2141" s="47">
        <v>1071</v>
      </c>
      <c r="G2141" s="34">
        <v>982.95</v>
      </c>
      <c r="H2141" s="1" t="s">
        <v>216</v>
      </c>
      <c r="I2141" s="34">
        <v>5.3796E-3</v>
      </c>
      <c r="J2141" s="34">
        <v>57.060220000000001</v>
      </c>
      <c r="K2141" s="35" t="str">
        <f t="shared" si="165"/>
        <v>Kempenland-West_H7150</v>
      </c>
      <c r="L2141" s="36">
        <f>VLOOKUP(D2141,DATA!A:F,5,FALSE)</f>
        <v>1.3726988247862192E-2</v>
      </c>
      <c r="M2141" s="37">
        <f>VLOOKUP(D2141,DATA!A:F,6,FALSE)</f>
        <v>1285.5</v>
      </c>
      <c r="N2141" s="36">
        <f t="shared" si="166"/>
        <v>1.5472458590815321</v>
      </c>
      <c r="O2141" s="36">
        <f t="shared" si="167"/>
        <v>1.5473583527254593</v>
      </c>
      <c r="P2141" s="36">
        <f t="shared" si="168"/>
        <v>1.1249364392718064E-4</v>
      </c>
      <c r="Q2141" s="36">
        <f t="shared" si="169"/>
        <v>0</v>
      </c>
    </row>
    <row r="2142" spans="1:17" x14ac:dyDescent="0.3">
      <c r="A2142" s="29">
        <v>2541906</v>
      </c>
      <c r="B2142" s="1">
        <v>135</v>
      </c>
      <c r="C2142" s="1" t="s">
        <v>34</v>
      </c>
      <c r="D2142" s="1" t="s">
        <v>43</v>
      </c>
      <c r="E2142" s="1" t="s">
        <v>44</v>
      </c>
      <c r="F2142" s="47">
        <v>1071</v>
      </c>
      <c r="G2142" s="34">
        <v>991.89</v>
      </c>
      <c r="H2142" s="1" t="s">
        <v>216</v>
      </c>
      <c r="I2142" s="34">
        <v>5.2193999999999999E-3</v>
      </c>
      <c r="J2142" s="34">
        <v>5.3169129999999996</v>
      </c>
      <c r="K2142" s="35" t="str">
        <f t="shared" si="165"/>
        <v>Kempenland-West_H7150</v>
      </c>
      <c r="L2142" s="36">
        <f>VLOOKUP(D2142,DATA!A:F,5,FALSE)</f>
        <v>1.3726988247862192E-2</v>
      </c>
      <c r="M2142" s="37">
        <f>VLOOKUP(D2142,DATA!A:F,6,FALSE)</f>
        <v>1285.5</v>
      </c>
      <c r="N2142" s="36">
        <f t="shared" si="166"/>
        <v>1.7457383783947973</v>
      </c>
      <c r="O2142" s="36">
        <f t="shared" si="167"/>
        <v>1.7458612754321798</v>
      </c>
      <c r="P2142" s="36">
        <f t="shared" si="168"/>
        <v>1.228970373825522E-4</v>
      </c>
      <c r="Q2142" s="36">
        <f t="shared" si="169"/>
        <v>0</v>
      </c>
    </row>
    <row r="2143" spans="1:17" x14ac:dyDescent="0.3">
      <c r="A2143" s="29">
        <v>2541908</v>
      </c>
      <c r="B2143" s="1">
        <v>135</v>
      </c>
      <c r="C2143" s="1" t="s">
        <v>34</v>
      </c>
      <c r="D2143" s="1" t="s">
        <v>41</v>
      </c>
      <c r="E2143" s="1" t="s">
        <v>42</v>
      </c>
      <c r="F2143" s="47">
        <v>1071</v>
      </c>
      <c r="G2143" s="34">
        <v>984.42</v>
      </c>
      <c r="H2143" s="1" t="s">
        <v>216</v>
      </c>
      <c r="I2143" s="34">
        <v>5.3479E-3</v>
      </c>
      <c r="J2143" s="34">
        <v>435.53415000000001</v>
      </c>
      <c r="K2143" s="35" t="str">
        <f t="shared" si="165"/>
        <v>Kempenland-West_H4010A</v>
      </c>
      <c r="L2143" s="36">
        <f>VLOOKUP(D2143,DATA!A:F,5,FALSE)</f>
        <v>1.3726988247862192E-2</v>
      </c>
      <c r="M2143" s="37">
        <f>VLOOKUP(D2143,DATA!A:F,6,FALSE)</f>
        <v>1285.5</v>
      </c>
      <c r="N2143" s="36">
        <f t="shared" si="166"/>
        <v>1.5782865913695634</v>
      </c>
      <c r="O2143" s="36">
        <f t="shared" si="167"/>
        <v>1.5784006296777495</v>
      </c>
      <c r="P2143" s="36">
        <f t="shared" si="168"/>
        <v>1.1403830818612626E-4</v>
      </c>
      <c r="Q2143" s="36">
        <f t="shared" si="169"/>
        <v>0</v>
      </c>
    </row>
    <row r="2144" spans="1:17" x14ac:dyDescent="0.3">
      <c r="A2144" s="29">
        <v>2544965</v>
      </c>
      <c r="B2144" s="1">
        <v>135</v>
      </c>
      <c r="C2144" s="1" t="s">
        <v>34</v>
      </c>
      <c r="D2144" s="1" t="s">
        <v>41</v>
      </c>
      <c r="E2144" s="1" t="s">
        <v>42</v>
      </c>
      <c r="F2144" s="47">
        <v>1071</v>
      </c>
      <c r="G2144" s="34">
        <v>995.79</v>
      </c>
      <c r="H2144" s="1" t="s">
        <v>216</v>
      </c>
      <c r="I2144" s="34">
        <v>5.3106000000000004E-3</v>
      </c>
      <c r="J2144" s="34">
        <v>1403.1058399999999</v>
      </c>
      <c r="K2144" s="35" t="str">
        <f t="shared" si="165"/>
        <v>Kempenland-West_H4010A</v>
      </c>
      <c r="L2144" s="36">
        <f>VLOOKUP(D2144,DATA!A:F,5,FALSE)</f>
        <v>1.3726988247862192E-2</v>
      </c>
      <c r="M2144" s="37">
        <f>VLOOKUP(D2144,DATA!A:F,6,FALSE)</f>
        <v>1285.5</v>
      </c>
      <c r="N2144" s="36">
        <f t="shared" si="166"/>
        <v>1.839977357400902</v>
      </c>
      <c r="O2144" s="36">
        <f t="shared" si="167"/>
        <v>1.8401090257010524</v>
      </c>
      <c r="P2144" s="36">
        <f t="shared" si="168"/>
        <v>1.3166830015043374E-4</v>
      </c>
      <c r="Q2144" s="36">
        <f t="shared" si="169"/>
        <v>0</v>
      </c>
    </row>
    <row r="2145" spans="1:17" x14ac:dyDescent="0.3">
      <c r="A2145" s="29">
        <v>2544966</v>
      </c>
      <c r="B2145" s="1">
        <v>135</v>
      </c>
      <c r="C2145" s="1" t="s">
        <v>34</v>
      </c>
      <c r="D2145" s="1" t="s">
        <v>41</v>
      </c>
      <c r="E2145" s="1" t="s">
        <v>42</v>
      </c>
      <c r="F2145" s="47">
        <v>1071</v>
      </c>
      <c r="G2145" s="34">
        <v>986.71</v>
      </c>
      <c r="H2145" s="1" t="s">
        <v>216</v>
      </c>
      <c r="I2145" s="34">
        <v>5.3588000000000004E-3</v>
      </c>
      <c r="J2145" s="34">
        <v>2331.0915783466498</v>
      </c>
      <c r="K2145" s="35" t="str">
        <f t="shared" si="165"/>
        <v>Kempenland-West_H4010A</v>
      </c>
      <c r="L2145" s="36">
        <f>VLOOKUP(D2145,DATA!A:F,5,FALSE)</f>
        <v>1.3726988247862192E-2</v>
      </c>
      <c r="M2145" s="37">
        <f>VLOOKUP(D2145,DATA!A:F,6,FALSE)</f>
        <v>1285.5</v>
      </c>
      <c r="N2145" s="36">
        <f t="shared" si="166"/>
        <v>1.6278672806228713</v>
      </c>
      <c r="O2145" s="36">
        <f t="shared" si="167"/>
        <v>1.6279850817226957</v>
      </c>
      <c r="P2145" s="36">
        <f t="shared" si="168"/>
        <v>1.1780109982439946E-4</v>
      </c>
      <c r="Q2145" s="36">
        <f t="shared" si="169"/>
        <v>0</v>
      </c>
    </row>
    <row r="2146" spans="1:17" x14ac:dyDescent="0.3">
      <c r="A2146" s="29">
        <v>2546491</v>
      </c>
      <c r="B2146" s="1">
        <v>135</v>
      </c>
      <c r="C2146" s="1" t="s">
        <v>34</v>
      </c>
      <c r="D2146" s="1" t="s">
        <v>41</v>
      </c>
      <c r="E2146" s="1" t="s">
        <v>42</v>
      </c>
      <c r="F2146" s="47">
        <v>1071</v>
      </c>
      <c r="G2146" s="34">
        <v>992.78</v>
      </c>
      <c r="H2146" s="1" t="s">
        <v>216</v>
      </c>
      <c r="I2146" s="34">
        <v>4.9638E-3</v>
      </c>
      <c r="J2146" s="34">
        <v>302.57317999999998</v>
      </c>
      <c r="K2146" s="35" t="str">
        <f t="shared" si="165"/>
        <v>Kempenland-West_H4010A</v>
      </c>
      <c r="L2146" s="36">
        <f>VLOOKUP(D2146,DATA!A:F,5,FALSE)</f>
        <v>1.3726988247862192E-2</v>
      </c>
      <c r="M2146" s="37">
        <f>VLOOKUP(D2146,DATA!A:F,6,FALSE)</f>
        <v>1285.5</v>
      </c>
      <c r="N2146" s="36">
        <f t="shared" si="166"/>
        <v>1.7668177778633849</v>
      </c>
      <c r="O2146" s="36">
        <f t="shared" si="167"/>
        <v>1.766936042195465</v>
      </c>
      <c r="P2146" s="36">
        <f t="shared" si="168"/>
        <v>1.182643320800647E-4</v>
      </c>
      <c r="Q2146" s="36">
        <f t="shared" si="169"/>
        <v>0</v>
      </c>
    </row>
    <row r="2147" spans="1:17" x14ac:dyDescent="0.3">
      <c r="A2147" s="29">
        <v>2546491</v>
      </c>
      <c r="B2147" s="1">
        <v>135</v>
      </c>
      <c r="C2147" s="1" t="s">
        <v>34</v>
      </c>
      <c r="D2147" s="1" t="s">
        <v>43</v>
      </c>
      <c r="E2147" s="1" t="s">
        <v>44</v>
      </c>
      <c r="F2147" s="47">
        <v>1071</v>
      </c>
      <c r="G2147" s="34">
        <v>992.78</v>
      </c>
      <c r="H2147" s="1" t="s">
        <v>216</v>
      </c>
      <c r="I2147" s="34">
        <v>4.9638E-3</v>
      </c>
      <c r="J2147" s="34">
        <v>428.335924345742</v>
      </c>
      <c r="K2147" s="35" t="str">
        <f t="shared" si="165"/>
        <v>Kempenland-West_H7150</v>
      </c>
      <c r="L2147" s="36">
        <f>VLOOKUP(D2147,DATA!A:F,5,FALSE)</f>
        <v>1.3726988247862192E-2</v>
      </c>
      <c r="M2147" s="37">
        <f>VLOOKUP(D2147,DATA!A:F,6,FALSE)</f>
        <v>1285.5</v>
      </c>
      <c r="N2147" s="36">
        <f t="shared" si="166"/>
        <v>1.7668177778633849</v>
      </c>
      <c r="O2147" s="36">
        <f t="shared" si="167"/>
        <v>1.766936042195465</v>
      </c>
      <c r="P2147" s="36">
        <f t="shared" si="168"/>
        <v>1.182643320800647E-4</v>
      </c>
      <c r="Q2147" s="36">
        <f t="shared" si="169"/>
        <v>0</v>
      </c>
    </row>
    <row r="2148" spans="1:17" x14ac:dyDescent="0.3">
      <c r="A2148" s="29">
        <v>2546494</v>
      </c>
      <c r="B2148" s="1">
        <v>135</v>
      </c>
      <c r="C2148" s="1" t="s">
        <v>34</v>
      </c>
      <c r="D2148" s="1" t="s">
        <v>41</v>
      </c>
      <c r="E2148" s="1" t="s">
        <v>42</v>
      </c>
      <c r="F2148" s="47">
        <v>1071</v>
      </c>
      <c r="G2148" s="34">
        <v>990.11</v>
      </c>
      <c r="H2148" s="1" t="s">
        <v>216</v>
      </c>
      <c r="I2148" s="34">
        <v>5.3182000000000004E-3</v>
      </c>
      <c r="J2148" s="34">
        <v>5718.2911999999997</v>
      </c>
      <c r="K2148" s="35" t="str">
        <f t="shared" si="165"/>
        <v>Kempenland-West_H4010A</v>
      </c>
      <c r="L2148" s="36">
        <f>VLOOKUP(D2148,DATA!A:F,5,FALSE)</f>
        <v>1.3726988247862192E-2</v>
      </c>
      <c r="M2148" s="37">
        <f>VLOOKUP(D2148,DATA!A:F,6,FALSE)</f>
        <v>1285.5</v>
      </c>
      <c r="N2148" s="36">
        <f t="shared" si="166"/>
        <v>1.7043180170598329</v>
      </c>
      <c r="O2148" s="36">
        <f t="shared" si="167"/>
        <v>1.7044403209623771</v>
      </c>
      <c r="P2148" s="36">
        <f t="shared" si="168"/>
        <v>1.2230390254419632E-4</v>
      </c>
      <c r="Q2148" s="36">
        <f t="shared" si="169"/>
        <v>0</v>
      </c>
    </row>
    <row r="2149" spans="1:17" x14ac:dyDescent="0.3">
      <c r="A2149" s="29">
        <v>2548023</v>
      </c>
      <c r="B2149" s="1">
        <v>135</v>
      </c>
      <c r="C2149" s="1" t="s">
        <v>34</v>
      </c>
      <c r="D2149" s="1" t="s">
        <v>41</v>
      </c>
      <c r="E2149" s="1" t="s">
        <v>42</v>
      </c>
      <c r="F2149" s="47">
        <v>1071</v>
      </c>
      <c r="G2149" s="34">
        <v>991.17</v>
      </c>
      <c r="H2149" s="1" t="s">
        <v>216</v>
      </c>
      <c r="I2149" s="34">
        <v>5.2693999999999996E-3</v>
      </c>
      <c r="J2149" s="34">
        <v>8000</v>
      </c>
      <c r="K2149" s="35" t="str">
        <f t="shared" si="165"/>
        <v>Kempenland-West_H4010A</v>
      </c>
      <c r="L2149" s="36">
        <f>VLOOKUP(D2149,DATA!A:F,5,FALSE)</f>
        <v>1.3726988247862192E-2</v>
      </c>
      <c r="M2149" s="37">
        <f>VLOOKUP(D2149,DATA!A:F,6,FALSE)</f>
        <v>1285.5</v>
      </c>
      <c r="N2149" s="36">
        <f t="shared" si="166"/>
        <v>1.728866303604246</v>
      </c>
      <c r="O2149" s="36">
        <f t="shared" si="167"/>
        <v>1.7289891999498077</v>
      </c>
      <c r="P2149" s="36">
        <f t="shared" si="168"/>
        <v>1.2289634556172935E-4</v>
      </c>
      <c r="Q2149" s="36">
        <f t="shared" si="169"/>
        <v>0</v>
      </c>
    </row>
    <row r="2150" spans="1:17" x14ac:dyDescent="0.3">
      <c r="A2150" s="29">
        <v>2548024</v>
      </c>
      <c r="B2150" s="1">
        <v>135</v>
      </c>
      <c r="C2150" s="1" t="s">
        <v>34</v>
      </c>
      <c r="D2150" s="1" t="s">
        <v>41</v>
      </c>
      <c r="E2150" s="1" t="s">
        <v>42</v>
      </c>
      <c r="F2150" s="47">
        <v>1071</v>
      </c>
      <c r="G2150" s="34">
        <v>982.28</v>
      </c>
      <c r="H2150" s="1" t="s">
        <v>216</v>
      </c>
      <c r="I2150" s="34">
        <v>5.3217000000000004E-3</v>
      </c>
      <c r="J2150" s="34">
        <v>7937.9975999999997</v>
      </c>
      <c r="K2150" s="35" t="str">
        <f t="shared" si="165"/>
        <v>Kempenland-West_H4010A</v>
      </c>
      <c r="L2150" s="36">
        <f>VLOOKUP(D2150,DATA!A:F,5,FALSE)</f>
        <v>1.3726988247862192E-2</v>
      </c>
      <c r="M2150" s="37">
        <f>VLOOKUP(D2150,DATA!A:F,6,FALSE)</f>
        <v>1285.5</v>
      </c>
      <c r="N2150" s="36">
        <f t="shared" si="166"/>
        <v>1.5332981399039578</v>
      </c>
      <c r="O2150" s="36">
        <f t="shared" si="167"/>
        <v>1.533408435209225</v>
      </c>
      <c r="P2150" s="36">
        <f t="shared" si="168"/>
        <v>1.102953052671829E-4</v>
      </c>
      <c r="Q2150" s="36">
        <f t="shared" si="169"/>
        <v>0</v>
      </c>
    </row>
    <row r="2151" spans="1:17" x14ac:dyDescent="0.3">
      <c r="A2151" s="29">
        <v>2549551</v>
      </c>
      <c r="B2151" s="1">
        <v>135</v>
      </c>
      <c r="C2151" s="1" t="s">
        <v>34</v>
      </c>
      <c r="D2151" s="1" t="s">
        <v>41</v>
      </c>
      <c r="E2151" s="1" t="s">
        <v>42</v>
      </c>
      <c r="F2151" s="47">
        <v>1071</v>
      </c>
      <c r="G2151" s="34">
        <v>998.72</v>
      </c>
      <c r="H2151" s="1" t="s">
        <v>216</v>
      </c>
      <c r="I2151" s="34">
        <v>5.2386999999999998E-3</v>
      </c>
      <c r="J2151" s="34">
        <v>4812.3750399999999</v>
      </c>
      <c r="K2151" s="35" t="str">
        <f t="shared" si="165"/>
        <v>Kempenland-West_H4010A</v>
      </c>
      <c r="L2151" s="36">
        <f>VLOOKUP(D2151,DATA!A:F,5,FALSE)</f>
        <v>1.3726988247862192E-2</v>
      </c>
      <c r="M2151" s="37">
        <f>VLOOKUP(D2151,DATA!A:F,6,FALSE)</f>
        <v>1285.5</v>
      </c>
      <c r="N2151" s="36">
        <f t="shared" si="166"/>
        <v>1.9140444229575611</v>
      </c>
      <c r="O2151" s="36">
        <f t="shared" si="167"/>
        <v>1.9141794350440318</v>
      </c>
      <c r="P2151" s="36">
        <f t="shared" si="168"/>
        <v>1.3501208647070939E-4</v>
      </c>
      <c r="Q2151" s="36">
        <f t="shared" si="169"/>
        <v>0</v>
      </c>
    </row>
    <row r="2152" spans="1:17" x14ac:dyDescent="0.3">
      <c r="A2152" s="29">
        <v>2549552</v>
      </c>
      <c r="B2152" s="1">
        <v>135</v>
      </c>
      <c r="C2152" s="1" t="s">
        <v>34</v>
      </c>
      <c r="D2152" s="1" t="s">
        <v>41</v>
      </c>
      <c r="E2152" s="1" t="s">
        <v>42</v>
      </c>
      <c r="F2152" s="47">
        <v>1071</v>
      </c>
      <c r="G2152" s="34">
        <v>990.78</v>
      </c>
      <c r="H2152" s="1" t="s">
        <v>216</v>
      </c>
      <c r="I2152" s="34">
        <v>5.2992999999999998E-3</v>
      </c>
      <c r="J2152" s="34">
        <v>8000</v>
      </c>
      <c r="K2152" s="35" t="str">
        <f t="shared" si="165"/>
        <v>Kempenland-West_H4010A</v>
      </c>
      <c r="L2152" s="36">
        <f>VLOOKUP(D2152,DATA!A:F,5,FALSE)</f>
        <v>1.3726988247862192E-2</v>
      </c>
      <c r="M2152" s="37">
        <f>VLOOKUP(D2152,DATA!A:F,6,FALSE)</f>
        <v>1285.5</v>
      </c>
      <c r="N2152" s="36">
        <f t="shared" si="166"/>
        <v>1.7197942553616052</v>
      </c>
      <c r="O2152" s="36">
        <f t="shared" si="167"/>
        <v>1.7199172118840929</v>
      </c>
      <c r="P2152" s="36">
        <f t="shared" si="168"/>
        <v>1.2295652248761613E-4</v>
      </c>
      <c r="Q2152" s="36">
        <f t="shared" si="169"/>
        <v>0</v>
      </c>
    </row>
    <row r="2153" spans="1:17" x14ac:dyDescent="0.3">
      <c r="A2153" s="29">
        <v>2551081</v>
      </c>
      <c r="B2153" s="1">
        <v>135</v>
      </c>
      <c r="C2153" s="1" t="s">
        <v>34</v>
      </c>
      <c r="D2153" s="1" t="s">
        <v>41</v>
      </c>
      <c r="E2153" s="1" t="s">
        <v>42</v>
      </c>
      <c r="F2153" s="47">
        <v>1071</v>
      </c>
      <c r="G2153" s="34">
        <v>985.32</v>
      </c>
      <c r="H2153" s="1" t="s">
        <v>216</v>
      </c>
      <c r="I2153" s="34">
        <v>5.2231999999999999E-3</v>
      </c>
      <c r="J2153" s="34">
        <v>7715.3671999999997</v>
      </c>
      <c r="K2153" s="35" t="str">
        <f t="shared" si="165"/>
        <v>Kempenland-West_H4010A</v>
      </c>
      <c r="L2153" s="36">
        <f>VLOOKUP(D2153,DATA!A:F,5,FALSE)</f>
        <v>1.3726988247862192E-2</v>
      </c>
      <c r="M2153" s="37">
        <f>VLOOKUP(D2153,DATA!A:F,6,FALSE)</f>
        <v>1285.5</v>
      </c>
      <c r="N2153" s="36">
        <f t="shared" si="166"/>
        <v>1.5975927034453206</v>
      </c>
      <c r="O2153" s="36">
        <f t="shared" si="167"/>
        <v>1.5977054228744689</v>
      </c>
      <c r="P2153" s="36">
        <f t="shared" si="168"/>
        <v>1.1271942914836686E-4</v>
      </c>
      <c r="Q2153" s="36">
        <f t="shared" si="169"/>
        <v>0</v>
      </c>
    </row>
    <row r="2154" spans="1:17" x14ac:dyDescent="0.3">
      <c r="A2154" s="29">
        <v>2552609</v>
      </c>
      <c r="B2154" s="1">
        <v>135</v>
      </c>
      <c r="C2154" s="1" t="s">
        <v>34</v>
      </c>
      <c r="D2154" s="1" t="s">
        <v>41</v>
      </c>
      <c r="E2154" s="1" t="s">
        <v>42</v>
      </c>
      <c r="F2154" s="47">
        <v>1071</v>
      </c>
      <c r="G2154" s="34">
        <v>988.69</v>
      </c>
      <c r="H2154" s="1" t="s">
        <v>216</v>
      </c>
      <c r="I2154" s="34">
        <v>5.1757000000000001E-3</v>
      </c>
      <c r="J2154" s="34">
        <v>4405.5384000000004</v>
      </c>
      <c r="K2154" s="35" t="str">
        <f t="shared" si="165"/>
        <v>Kempenland-West_H4010A</v>
      </c>
      <c r="L2154" s="36">
        <f>VLOOKUP(D2154,DATA!A:F,5,FALSE)</f>
        <v>1.3726988247862192E-2</v>
      </c>
      <c r="M2154" s="37">
        <f>VLOOKUP(D2154,DATA!A:F,6,FALSE)</f>
        <v>1285.5</v>
      </c>
      <c r="N2154" s="36">
        <f t="shared" si="166"/>
        <v>1.6719686523160502</v>
      </c>
      <c r="O2154" s="36">
        <f t="shared" si="167"/>
        <v>1.6720854582062736</v>
      </c>
      <c r="P2154" s="36">
        <f t="shared" si="168"/>
        <v>1.1680589022344812E-4</v>
      </c>
      <c r="Q2154" s="36">
        <f t="shared" si="169"/>
        <v>0</v>
      </c>
    </row>
    <row r="2155" spans="1:17" x14ac:dyDescent="0.3">
      <c r="A2155" s="29">
        <v>2552609</v>
      </c>
      <c r="B2155" s="1">
        <v>135</v>
      </c>
      <c r="C2155" s="1" t="s">
        <v>34</v>
      </c>
      <c r="D2155" s="1" t="s">
        <v>43</v>
      </c>
      <c r="E2155" s="1" t="s">
        <v>44</v>
      </c>
      <c r="F2155" s="47">
        <v>1071</v>
      </c>
      <c r="G2155" s="34">
        <v>988.69</v>
      </c>
      <c r="H2155" s="1" t="s">
        <v>216</v>
      </c>
      <c r="I2155" s="34">
        <v>5.1757000000000001E-3</v>
      </c>
      <c r="J2155" s="34">
        <v>131.55600000000001</v>
      </c>
      <c r="K2155" s="35" t="str">
        <f t="shared" si="165"/>
        <v>Kempenland-West_H7150</v>
      </c>
      <c r="L2155" s="36">
        <f>VLOOKUP(D2155,DATA!A:F,5,FALSE)</f>
        <v>1.3726988247862192E-2</v>
      </c>
      <c r="M2155" s="37">
        <f>VLOOKUP(D2155,DATA!A:F,6,FALSE)</f>
        <v>1285.5</v>
      </c>
      <c r="N2155" s="36">
        <f t="shared" si="166"/>
        <v>1.6719686523160502</v>
      </c>
      <c r="O2155" s="36">
        <f t="shared" si="167"/>
        <v>1.6720854582062736</v>
      </c>
      <c r="P2155" s="36">
        <f t="shared" si="168"/>
        <v>1.1680589022344812E-4</v>
      </c>
      <c r="Q2155" s="36">
        <f t="shared" si="169"/>
        <v>0</v>
      </c>
    </row>
    <row r="2156" spans="1:17" x14ac:dyDescent="0.3">
      <c r="A2156" s="29">
        <v>2552610</v>
      </c>
      <c r="B2156" s="1">
        <v>135</v>
      </c>
      <c r="C2156" s="1" t="s">
        <v>34</v>
      </c>
      <c r="D2156" s="1" t="s">
        <v>41</v>
      </c>
      <c r="E2156" s="1" t="s">
        <v>42</v>
      </c>
      <c r="F2156" s="47">
        <v>1071</v>
      </c>
      <c r="G2156" s="34">
        <v>995.47</v>
      </c>
      <c r="H2156" s="1" t="s">
        <v>216</v>
      </c>
      <c r="I2156" s="34">
        <v>5.2890000000000003E-3</v>
      </c>
      <c r="J2156" s="34">
        <v>7649.8407999999999</v>
      </c>
      <c r="K2156" s="35" t="str">
        <f t="shared" si="165"/>
        <v>Kempenland-West_H4010A</v>
      </c>
      <c r="L2156" s="36">
        <f>VLOOKUP(D2156,DATA!A:F,5,FALSE)</f>
        <v>1.3726988247862192E-2</v>
      </c>
      <c r="M2156" s="37">
        <f>VLOOKUP(D2156,DATA!A:F,6,FALSE)</f>
        <v>1285.5</v>
      </c>
      <c r="N2156" s="36">
        <f t="shared" si="166"/>
        <v>1.8320604804539808</v>
      </c>
      <c r="O2156" s="36">
        <f t="shared" si="167"/>
        <v>1.8321910595022106</v>
      </c>
      <c r="P2156" s="36">
        <f t="shared" si="168"/>
        <v>1.3057904822977306E-4</v>
      </c>
      <c r="Q2156" s="36">
        <f t="shared" si="169"/>
        <v>0</v>
      </c>
    </row>
    <row r="2157" spans="1:17" x14ac:dyDescent="0.3">
      <c r="A2157" s="29">
        <v>2554138</v>
      </c>
      <c r="B2157" s="1">
        <v>135</v>
      </c>
      <c r="C2157" s="1" t="s">
        <v>34</v>
      </c>
      <c r="D2157" s="1" t="s">
        <v>41</v>
      </c>
      <c r="E2157" s="1" t="s">
        <v>42</v>
      </c>
      <c r="F2157" s="47">
        <v>1071</v>
      </c>
      <c r="G2157" s="34">
        <v>989.49</v>
      </c>
      <c r="H2157" s="1" t="s">
        <v>216</v>
      </c>
      <c r="I2157" s="34">
        <v>5.1263000000000003E-3</v>
      </c>
      <c r="J2157" s="34">
        <v>1859.4330399999999</v>
      </c>
      <c r="K2157" s="35" t="str">
        <f t="shared" si="165"/>
        <v>Kempenland-West_H4010A</v>
      </c>
      <c r="L2157" s="36">
        <f>VLOOKUP(D2157,DATA!A:F,5,FALSE)</f>
        <v>1.3726988247862192E-2</v>
      </c>
      <c r="M2157" s="37">
        <f>VLOOKUP(D2157,DATA!A:F,6,FALSE)</f>
        <v>1285.5</v>
      </c>
      <c r="N2157" s="36">
        <f t="shared" si="166"/>
        <v>1.6901186826673</v>
      </c>
      <c r="O2157" s="36">
        <f t="shared" si="167"/>
        <v>1.6902356079472387</v>
      </c>
      <c r="P2157" s="36">
        <f t="shared" si="168"/>
        <v>1.169252799386733E-4</v>
      </c>
      <c r="Q2157" s="36">
        <f t="shared" si="169"/>
        <v>0</v>
      </c>
    </row>
    <row r="2158" spans="1:17" x14ac:dyDescent="0.3">
      <c r="A2158" s="29">
        <v>2554138</v>
      </c>
      <c r="B2158" s="1">
        <v>135</v>
      </c>
      <c r="C2158" s="1" t="s">
        <v>34</v>
      </c>
      <c r="D2158" s="1" t="s">
        <v>43</v>
      </c>
      <c r="E2158" s="1" t="s">
        <v>44</v>
      </c>
      <c r="F2158" s="47">
        <v>1071</v>
      </c>
      <c r="G2158" s="34">
        <v>989.49</v>
      </c>
      <c r="H2158" s="1" t="s">
        <v>216</v>
      </c>
      <c r="I2158" s="34">
        <v>5.1263000000000003E-3</v>
      </c>
      <c r="J2158" s="34">
        <v>503.10315000000003</v>
      </c>
      <c r="K2158" s="35" t="str">
        <f t="shared" si="165"/>
        <v>Kempenland-West_H7150</v>
      </c>
      <c r="L2158" s="36">
        <f>VLOOKUP(D2158,DATA!A:F,5,FALSE)</f>
        <v>1.3726988247862192E-2</v>
      </c>
      <c r="M2158" s="37">
        <f>VLOOKUP(D2158,DATA!A:F,6,FALSE)</f>
        <v>1285.5</v>
      </c>
      <c r="N2158" s="36">
        <f t="shared" si="166"/>
        <v>1.6901186826673</v>
      </c>
      <c r="O2158" s="36">
        <f t="shared" si="167"/>
        <v>1.6902356079472387</v>
      </c>
      <c r="P2158" s="36">
        <f t="shared" si="168"/>
        <v>1.169252799386733E-4</v>
      </c>
      <c r="Q2158" s="36">
        <f t="shared" si="169"/>
        <v>0</v>
      </c>
    </row>
    <row r="2159" spans="1:17" x14ac:dyDescent="0.3">
      <c r="A2159" s="29">
        <v>2554139</v>
      </c>
      <c r="B2159" s="1">
        <v>135</v>
      </c>
      <c r="C2159" s="1" t="s">
        <v>34</v>
      </c>
      <c r="D2159" s="1" t="s">
        <v>41</v>
      </c>
      <c r="E2159" s="1" t="s">
        <v>42</v>
      </c>
      <c r="F2159" s="47">
        <v>1071</v>
      </c>
      <c r="G2159" s="34">
        <v>979.61</v>
      </c>
      <c r="H2159" s="1" t="s">
        <v>216</v>
      </c>
      <c r="I2159" s="34">
        <v>5.1961000000000004E-3</v>
      </c>
      <c r="J2159" s="34">
        <v>6859.8311999999996</v>
      </c>
      <c r="K2159" s="35" t="str">
        <f t="shared" si="165"/>
        <v>Kempenland-West_H4010A</v>
      </c>
      <c r="L2159" s="36">
        <f>VLOOKUP(D2159,DATA!A:F,5,FALSE)</f>
        <v>1.3726988247862192E-2</v>
      </c>
      <c r="M2159" s="37">
        <f>VLOOKUP(D2159,DATA!A:F,6,FALSE)</f>
        <v>1285.5</v>
      </c>
      <c r="N2159" s="36">
        <f t="shared" si="166"/>
        <v>1.478934583126019</v>
      </c>
      <c r="O2159" s="36">
        <f t="shared" si="167"/>
        <v>1.4790385143057492</v>
      </c>
      <c r="P2159" s="36">
        <f t="shared" si="168"/>
        <v>1.0393117973017674E-4</v>
      </c>
      <c r="Q2159" s="36">
        <f t="shared" si="169"/>
        <v>0</v>
      </c>
    </row>
    <row r="2160" spans="1:17" x14ac:dyDescent="0.3">
      <c r="A2160" s="29">
        <v>2555667</v>
      </c>
      <c r="B2160" s="1">
        <v>135</v>
      </c>
      <c r="C2160" s="1" t="s">
        <v>34</v>
      </c>
      <c r="D2160" s="1" t="s">
        <v>41</v>
      </c>
      <c r="E2160" s="1" t="s">
        <v>42</v>
      </c>
      <c r="F2160" s="47">
        <v>1071</v>
      </c>
      <c r="G2160" s="34">
        <v>978.62</v>
      </c>
      <c r="H2160" s="1" t="s">
        <v>216</v>
      </c>
      <c r="I2160" s="34">
        <v>5.1340999999999999E-3</v>
      </c>
      <c r="J2160" s="34">
        <v>8000</v>
      </c>
      <c r="K2160" s="35" t="str">
        <f t="shared" si="165"/>
        <v>Kempenland-West_H4010A</v>
      </c>
      <c r="L2160" s="36">
        <f>VLOOKUP(D2160,DATA!A:F,5,FALSE)</f>
        <v>1.3726988247862192E-2</v>
      </c>
      <c r="M2160" s="37">
        <f>VLOOKUP(D2160,DATA!A:F,6,FALSE)</f>
        <v>1285.5</v>
      </c>
      <c r="N2160" s="36">
        <f t="shared" si="166"/>
        <v>1.4592635306566559</v>
      </c>
      <c r="O2160" s="36">
        <f t="shared" si="167"/>
        <v>1.4593648760412203</v>
      </c>
      <c r="P2160" s="36">
        <f t="shared" si="168"/>
        <v>1.0134538456441078E-4</v>
      </c>
      <c r="Q2160" s="36">
        <f t="shared" si="169"/>
        <v>0</v>
      </c>
    </row>
    <row r="2161" spans="1:17" x14ac:dyDescent="0.3">
      <c r="A2161" s="29">
        <v>2557195</v>
      </c>
      <c r="B2161" s="1">
        <v>135</v>
      </c>
      <c r="C2161" s="1" t="s">
        <v>34</v>
      </c>
      <c r="D2161" s="1" t="s">
        <v>41</v>
      </c>
      <c r="E2161" s="1" t="s">
        <v>42</v>
      </c>
      <c r="F2161" s="47">
        <v>1071</v>
      </c>
      <c r="G2161" s="34">
        <v>988.95</v>
      </c>
      <c r="H2161" s="1" t="s">
        <v>216</v>
      </c>
      <c r="I2161" s="34">
        <v>5.0153999999999997E-3</v>
      </c>
      <c r="J2161" s="34">
        <v>3208.00379828</v>
      </c>
      <c r="K2161" s="35" t="str">
        <f t="shared" si="165"/>
        <v>Kempenland-West_H4010A</v>
      </c>
      <c r="L2161" s="36">
        <f>VLOOKUP(D2161,DATA!A:F,5,FALSE)</f>
        <v>1.3726988247862192E-2</v>
      </c>
      <c r="M2161" s="37">
        <f>VLOOKUP(D2161,DATA!A:F,6,FALSE)</f>
        <v>1285.5</v>
      </c>
      <c r="N2161" s="36">
        <f t="shared" si="166"/>
        <v>1.6778462973738766</v>
      </c>
      <c r="O2161" s="36">
        <f t="shared" si="167"/>
        <v>1.6779598765835946</v>
      </c>
      <c r="P2161" s="36">
        <f t="shared" si="168"/>
        <v>1.1357920971799551E-4</v>
      </c>
      <c r="Q2161" s="36">
        <f t="shared" si="169"/>
        <v>0</v>
      </c>
    </row>
    <row r="2162" spans="1:17" x14ac:dyDescent="0.3">
      <c r="A2162" s="29">
        <v>2557195</v>
      </c>
      <c r="B2162" s="1">
        <v>135</v>
      </c>
      <c r="C2162" s="1" t="s">
        <v>34</v>
      </c>
      <c r="D2162" s="1" t="s">
        <v>43</v>
      </c>
      <c r="E2162" s="1" t="s">
        <v>44</v>
      </c>
      <c r="F2162" s="47">
        <v>1071</v>
      </c>
      <c r="G2162" s="34">
        <v>988.95</v>
      </c>
      <c r="H2162" s="1" t="s">
        <v>216</v>
      </c>
      <c r="I2162" s="34">
        <v>5.0153999999999997E-3</v>
      </c>
      <c r="J2162" s="34">
        <v>3610.72910918252</v>
      </c>
      <c r="K2162" s="35" t="str">
        <f t="shared" si="165"/>
        <v>Kempenland-West_H7150</v>
      </c>
      <c r="L2162" s="36">
        <f>VLOOKUP(D2162,DATA!A:F,5,FALSE)</f>
        <v>1.3726988247862192E-2</v>
      </c>
      <c r="M2162" s="37">
        <f>VLOOKUP(D2162,DATA!A:F,6,FALSE)</f>
        <v>1285.5</v>
      </c>
      <c r="N2162" s="36">
        <f t="shared" si="166"/>
        <v>1.6778462973738766</v>
      </c>
      <c r="O2162" s="36">
        <f t="shared" si="167"/>
        <v>1.6779598765835946</v>
      </c>
      <c r="P2162" s="36">
        <f t="shared" si="168"/>
        <v>1.1357920971799551E-4</v>
      </c>
      <c r="Q2162" s="36">
        <f t="shared" si="169"/>
        <v>0</v>
      </c>
    </row>
    <row r="2163" spans="1:17" x14ac:dyDescent="0.3">
      <c r="A2163" s="29">
        <v>2557196</v>
      </c>
      <c r="B2163" s="1">
        <v>135</v>
      </c>
      <c r="C2163" s="1" t="s">
        <v>34</v>
      </c>
      <c r="D2163" s="1" t="s">
        <v>41</v>
      </c>
      <c r="E2163" s="1" t="s">
        <v>42</v>
      </c>
      <c r="F2163" s="47">
        <v>1071</v>
      </c>
      <c r="G2163" s="34">
        <v>973.87</v>
      </c>
      <c r="H2163" s="1" t="s">
        <v>216</v>
      </c>
      <c r="I2163" s="34">
        <v>4.9287000000000003E-3</v>
      </c>
      <c r="J2163" s="34">
        <v>2532.8456081583199</v>
      </c>
      <c r="K2163" s="35" t="str">
        <f t="shared" si="165"/>
        <v>Kempenland-West_H4010A</v>
      </c>
      <c r="L2163" s="36">
        <f>VLOOKUP(D2163,DATA!A:F,5,FALSE)</f>
        <v>1.3726988247862192E-2</v>
      </c>
      <c r="M2163" s="37">
        <f>VLOOKUP(D2163,DATA!A:F,6,FALSE)</f>
        <v>1285.5</v>
      </c>
      <c r="N2163" s="36">
        <f t="shared" si="166"/>
        <v>1.3684110340086189</v>
      </c>
      <c r="O2163" s="36">
        <f t="shared" si="167"/>
        <v>1.368502351617827</v>
      </c>
      <c r="P2163" s="36">
        <f t="shared" si="168"/>
        <v>9.1317609208108053E-5</v>
      </c>
      <c r="Q2163" s="36">
        <f t="shared" si="169"/>
        <v>0</v>
      </c>
    </row>
    <row r="2164" spans="1:17" x14ac:dyDescent="0.3">
      <c r="A2164" s="29">
        <v>2558724</v>
      </c>
      <c r="B2164" s="1">
        <v>135</v>
      </c>
      <c r="C2164" s="1" t="s">
        <v>34</v>
      </c>
      <c r="D2164" s="1" t="s">
        <v>41</v>
      </c>
      <c r="E2164" s="1" t="s">
        <v>42</v>
      </c>
      <c r="F2164" s="47">
        <v>1071</v>
      </c>
      <c r="G2164" s="34">
        <v>980.57</v>
      </c>
      <c r="H2164" s="1" t="s">
        <v>216</v>
      </c>
      <c r="I2164" s="34">
        <v>4.9249000000000003E-3</v>
      </c>
      <c r="J2164" s="34">
        <v>105.376665</v>
      </c>
      <c r="K2164" s="35" t="str">
        <f t="shared" si="165"/>
        <v>Kempenland-West_H4010A</v>
      </c>
      <c r="L2164" s="36">
        <f>VLOOKUP(D2164,DATA!A:F,5,FALSE)</f>
        <v>1.3726988247862192E-2</v>
      </c>
      <c r="M2164" s="37">
        <f>VLOOKUP(D2164,DATA!A:F,6,FALSE)</f>
        <v>1285.5</v>
      </c>
      <c r="N2164" s="36">
        <f t="shared" si="166"/>
        <v>1.4982588957809242</v>
      </c>
      <c r="O2164" s="36">
        <f t="shared" si="167"/>
        <v>1.4983586698514586</v>
      </c>
      <c r="P2164" s="36">
        <f t="shared" si="168"/>
        <v>9.9774070534408565E-5</v>
      </c>
      <c r="Q2164" s="36">
        <f t="shared" si="169"/>
        <v>0</v>
      </c>
    </row>
    <row r="2165" spans="1:17" x14ac:dyDescent="0.3">
      <c r="A2165" s="29">
        <v>2558724</v>
      </c>
      <c r="B2165" s="1">
        <v>135</v>
      </c>
      <c r="C2165" s="1" t="s">
        <v>34</v>
      </c>
      <c r="D2165" s="1" t="s">
        <v>43</v>
      </c>
      <c r="E2165" s="1" t="s">
        <v>44</v>
      </c>
      <c r="F2165" s="47">
        <v>1071</v>
      </c>
      <c r="G2165" s="34">
        <v>980.57</v>
      </c>
      <c r="H2165" s="1" t="s">
        <v>216</v>
      </c>
      <c r="I2165" s="34">
        <v>4.9249000000000003E-3</v>
      </c>
      <c r="J2165" s="34">
        <v>105.376665</v>
      </c>
      <c r="K2165" s="35" t="str">
        <f t="shared" si="165"/>
        <v>Kempenland-West_H7150</v>
      </c>
      <c r="L2165" s="36">
        <f>VLOOKUP(D2165,DATA!A:F,5,FALSE)</f>
        <v>1.3726988247862192E-2</v>
      </c>
      <c r="M2165" s="37">
        <f>VLOOKUP(D2165,DATA!A:F,6,FALSE)</f>
        <v>1285.5</v>
      </c>
      <c r="N2165" s="36">
        <f t="shared" si="166"/>
        <v>1.4982588957809242</v>
      </c>
      <c r="O2165" s="36">
        <f t="shared" si="167"/>
        <v>1.4983586698514586</v>
      </c>
      <c r="P2165" s="36">
        <f t="shared" si="168"/>
        <v>9.9774070534408565E-5</v>
      </c>
      <c r="Q2165" s="36">
        <f t="shared" si="169"/>
        <v>0</v>
      </c>
    </row>
    <row r="2166" spans="1:17" x14ac:dyDescent="0.3">
      <c r="A2166" s="29">
        <v>2558724</v>
      </c>
      <c r="B2166" s="1">
        <v>135</v>
      </c>
      <c r="C2166" s="1" t="s">
        <v>34</v>
      </c>
      <c r="D2166" s="1" t="s">
        <v>86</v>
      </c>
      <c r="E2166" s="1" t="s">
        <v>44</v>
      </c>
      <c r="F2166" s="47">
        <v>1071</v>
      </c>
      <c r="G2166" s="34">
        <v>980.57</v>
      </c>
      <c r="H2166" s="1" t="s">
        <v>216</v>
      </c>
      <c r="I2166" s="34">
        <v>4.9249000000000003E-3</v>
      </c>
      <c r="J2166" s="34">
        <v>494.02809999999999</v>
      </c>
      <c r="K2166" s="35" t="str">
        <f t="shared" si="165"/>
        <v>Kempenland-West_ZGH7150</v>
      </c>
      <c r="L2166" s="36">
        <f>VLOOKUP(D2166,DATA!A:F,5,FALSE)</f>
        <v>1.3726988247862192E-2</v>
      </c>
      <c r="M2166" s="37">
        <f>VLOOKUP(D2166,DATA!A:F,6,FALSE)</f>
        <v>1285.5</v>
      </c>
      <c r="N2166" s="36">
        <f t="shared" si="166"/>
        <v>1.4982588957809242</v>
      </c>
      <c r="O2166" s="36">
        <f t="shared" si="167"/>
        <v>1.4983586698514586</v>
      </c>
      <c r="P2166" s="36">
        <f t="shared" si="168"/>
        <v>9.9774070534408565E-5</v>
      </c>
      <c r="Q2166" s="36">
        <f t="shared" si="169"/>
        <v>0</v>
      </c>
    </row>
    <row r="2167" spans="1:17" x14ac:dyDescent="0.3">
      <c r="A2167" s="29">
        <v>2629023</v>
      </c>
      <c r="B2167" s="1">
        <v>134</v>
      </c>
      <c r="C2167" s="1" t="s">
        <v>35</v>
      </c>
      <c r="D2167" s="1" t="s">
        <v>22</v>
      </c>
      <c r="E2167" s="1" t="s">
        <v>23</v>
      </c>
      <c r="F2167" s="47">
        <v>1857</v>
      </c>
      <c r="G2167" s="34">
        <v>1242.24</v>
      </c>
      <c r="H2167" s="1" t="s">
        <v>216</v>
      </c>
      <c r="I2167" s="34">
        <v>9.9439999999999997E-5</v>
      </c>
      <c r="J2167" s="34">
        <v>221.92041</v>
      </c>
      <c r="K2167" s="35" t="str">
        <f t="shared" si="165"/>
        <v>Regte Heide &amp; Riels Laag_H91E0C</v>
      </c>
      <c r="L2167" s="36">
        <f>VLOOKUP(D2167,DATA!A:F,5,FALSE)</f>
        <v>6.9280917156857415E-3</v>
      </c>
      <c r="M2167" s="37">
        <f>VLOOKUP(D2167,DATA!A:F,6,FALSE)</f>
        <v>2282</v>
      </c>
      <c r="N2167" s="36">
        <f t="shared" si="166"/>
        <v>7.4338512934064294E-2</v>
      </c>
      <c r="O2167" s="36">
        <f t="shared" si="167"/>
        <v>7.433856411000031E-2</v>
      </c>
      <c r="P2167" s="36">
        <f t="shared" si="168"/>
        <v>5.1175936016667478E-8</v>
      </c>
      <c r="Q2167" s="36">
        <f t="shared" si="169"/>
        <v>0</v>
      </c>
    </row>
    <row r="2168" spans="1:17" x14ac:dyDescent="0.3">
      <c r="A2168" s="29">
        <v>2630553</v>
      </c>
      <c r="B2168" s="1">
        <v>134</v>
      </c>
      <c r="C2168" s="1" t="s">
        <v>35</v>
      </c>
      <c r="D2168" s="1" t="s">
        <v>22</v>
      </c>
      <c r="E2168" s="1" t="s">
        <v>23</v>
      </c>
      <c r="F2168" s="47">
        <v>1857</v>
      </c>
      <c r="G2168" s="34">
        <v>1591</v>
      </c>
      <c r="H2168" s="1" t="s">
        <v>216</v>
      </c>
      <c r="I2168" s="34">
        <v>1.4357000000000001E-4</v>
      </c>
      <c r="J2168" s="34">
        <v>2408.9666000000002</v>
      </c>
      <c r="K2168" s="35" t="str">
        <f t="shared" si="165"/>
        <v>Regte Heide &amp; Riels Laag_H91E0C</v>
      </c>
      <c r="L2168" s="36">
        <f>VLOOKUP(D2168,DATA!A:F,5,FALSE)</f>
        <v>6.9280917156857415E-3</v>
      </c>
      <c r="M2168" s="37">
        <f>VLOOKUP(D2168,DATA!A:F,6,FALSE)</f>
        <v>2282</v>
      </c>
      <c r="N2168" s="36">
        <f t="shared" si="166"/>
        <v>0.82659412600896476</v>
      </c>
      <c r="O2168" s="36">
        <f t="shared" si="167"/>
        <v>0.82659494139840806</v>
      </c>
      <c r="P2168" s="36">
        <f t="shared" si="168"/>
        <v>8.1538944329828666E-7</v>
      </c>
      <c r="Q2168" s="36">
        <f t="shared" si="169"/>
        <v>0</v>
      </c>
    </row>
    <row r="2169" spans="1:17" x14ac:dyDescent="0.3">
      <c r="A2169" s="29">
        <v>2632081</v>
      </c>
      <c r="B2169" s="1">
        <v>134</v>
      </c>
      <c r="C2169" s="1" t="s">
        <v>35</v>
      </c>
      <c r="D2169" s="1" t="s">
        <v>22</v>
      </c>
      <c r="E2169" s="1" t="s">
        <v>23</v>
      </c>
      <c r="F2169" s="47">
        <v>1857</v>
      </c>
      <c r="G2169" s="34">
        <v>1511.63</v>
      </c>
      <c r="H2169" s="1" t="s">
        <v>216</v>
      </c>
      <c r="I2169" s="34">
        <v>1.1657E-4</v>
      </c>
      <c r="J2169" s="34">
        <v>854.33416999999997</v>
      </c>
      <c r="K2169" s="35" t="str">
        <f t="shared" si="165"/>
        <v>Regte Heide &amp; Riels Laag_H91E0C</v>
      </c>
      <c r="L2169" s="36">
        <f>VLOOKUP(D2169,DATA!A:F,5,FALSE)</f>
        <v>6.9280917156857415E-3</v>
      </c>
      <c r="M2169" s="37">
        <f>VLOOKUP(D2169,DATA!A:F,6,FALSE)</f>
        <v>2282</v>
      </c>
      <c r="N2169" s="36">
        <f t="shared" si="166"/>
        <v>0.47863276401716404</v>
      </c>
      <c r="O2169" s="36">
        <f t="shared" si="167"/>
        <v>0.47863314871465762</v>
      </c>
      <c r="P2169" s="36">
        <f t="shared" si="168"/>
        <v>3.8469749358283067E-7</v>
      </c>
      <c r="Q2169" s="36">
        <f t="shared" si="169"/>
        <v>0</v>
      </c>
    </row>
    <row r="2170" spans="1:17" x14ac:dyDescent="0.3">
      <c r="A2170" s="29">
        <v>2635140</v>
      </c>
      <c r="B2170" s="1">
        <v>134</v>
      </c>
      <c r="C2170" s="1" t="s">
        <v>35</v>
      </c>
      <c r="D2170" s="1" t="s">
        <v>22</v>
      </c>
      <c r="E2170" s="1" t="s">
        <v>23</v>
      </c>
      <c r="F2170" s="47">
        <v>1857</v>
      </c>
      <c r="G2170" s="34">
        <v>1772.11</v>
      </c>
      <c r="H2170" s="1" t="s">
        <v>216</v>
      </c>
      <c r="I2170" s="34">
        <v>1.8834E-4</v>
      </c>
      <c r="J2170" s="34">
        <v>4728.7920000000004</v>
      </c>
      <c r="K2170" s="35" t="str">
        <f t="shared" si="165"/>
        <v>Regte Heide &amp; Riels Laag_H91E0C</v>
      </c>
      <c r="L2170" s="36">
        <f>VLOOKUP(D2170,DATA!A:F,5,FALSE)</f>
        <v>6.9280917156857415E-3</v>
      </c>
      <c r="M2170" s="37">
        <f>VLOOKUP(D2170,DATA!A:F,6,FALSE)</f>
        <v>2282</v>
      </c>
      <c r="N2170" s="36">
        <f t="shared" si="166"/>
        <v>2.8399734194975643</v>
      </c>
      <c r="O2170" s="36">
        <f t="shared" si="167"/>
        <v>2.8399770199606449</v>
      </c>
      <c r="P2170" s="36">
        <f t="shared" si="168"/>
        <v>3.6004630805663851E-6</v>
      </c>
      <c r="Q2170" s="36">
        <f t="shared" si="169"/>
        <v>0</v>
      </c>
    </row>
    <row r="2171" spans="1:17" x14ac:dyDescent="0.3">
      <c r="A2171" s="29">
        <v>2636669</v>
      </c>
      <c r="B2171" s="1">
        <v>134</v>
      </c>
      <c r="C2171" s="1" t="s">
        <v>35</v>
      </c>
      <c r="D2171" s="1" t="s">
        <v>22</v>
      </c>
      <c r="E2171" s="1" t="s">
        <v>23</v>
      </c>
      <c r="F2171" s="47">
        <v>1857</v>
      </c>
      <c r="G2171" s="34">
        <v>1518.49</v>
      </c>
      <c r="H2171" s="1" t="s">
        <v>216</v>
      </c>
      <c r="I2171" s="34">
        <v>1.2996000000000001E-4</v>
      </c>
      <c r="J2171" s="34">
        <v>18.857596999999998</v>
      </c>
      <c r="K2171" s="35" t="str">
        <f t="shared" si="165"/>
        <v>Regte Heide &amp; Riels Laag_H91E0C</v>
      </c>
      <c r="L2171" s="36">
        <f>VLOOKUP(D2171,DATA!A:F,5,FALSE)</f>
        <v>6.9280917156857415E-3</v>
      </c>
      <c r="M2171" s="37">
        <f>VLOOKUP(D2171,DATA!A:F,6,FALSE)</f>
        <v>2282</v>
      </c>
      <c r="N2171" s="36">
        <f t="shared" si="166"/>
        <v>0.50181292795147558</v>
      </c>
      <c r="O2171" s="36">
        <f t="shared" si="167"/>
        <v>0.50181337750410104</v>
      </c>
      <c r="P2171" s="36">
        <f t="shared" si="168"/>
        <v>4.4955262545887109E-7</v>
      </c>
      <c r="Q2171" s="36">
        <f t="shared" si="169"/>
        <v>0</v>
      </c>
    </row>
    <row r="2172" spans="1:17" x14ac:dyDescent="0.3">
      <c r="A2172" s="29">
        <v>2636671</v>
      </c>
      <c r="B2172" s="1">
        <v>134</v>
      </c>
      <c r="C2172" s="1" t="s">
        <v>35</v>
      </c>
      <c r="D2172" s="1" t="s">
        <v>22</v>
      </c>
      <c r="E2172" s="1" t="s">
        <v>23</v>
      </c>
      <c r="F2172" s="47">
        <v>1857</v>
      </c>
      <c r="G2172" s="34">
        <v>1738.18</v>
      </c>
      <c r="H2172" s="1" t="s">
        <v>216</v>
      </c>
      <c r="I2172" s="34">
        <v>2.1919999999999999E-4</v>
      </c>
      <c r="J2172" s="34">
        <v>101.15569000000001</v>
      </c>
      <c r="K2172" s="35" t="str">
        <f t="shared" si="165"/>
        <v>Regte Heide &amp; Riels Laag_H91E0C</v>
      </c>
      <c r="L2172" s="36">
        <f>VLOOKUP(D2172,DATA!A:F,5,FALSE)</f>
        <v>6.9280917156857415E-3</v>
      </c>
      <c r="M2172" s="37">
        <f>VLOOKUP(D2172,DATA!A:F,6,FALSE)</f>
        <v>2282</v>
      </c>
      <c r="N2172" s="36">
        <f t="shared" si="166"/>
        <v>2.2584790854920254</v>
      </c>
      <c r="O2172" s="36">
        <f t="shared" si="167"/>
        <v>2.2584824378443726</v>
      </c>
      <c r="P2172" s="36">
        <f t="shared" si="168"/>
        <v>3.3523523472744898E-6</v>
      </c>
      <c r="Q2172" s="36">
        <f t="shared" si="169"/>
        <v>0</v>
      </c>
    </row>
    <row r="2173" spans="1:17" x14ac:dyDescent="0.3">
      <c r="A2173" s="29">
        <v>2638198</v>
      </c>
      <c r="B2173" s="1">
        <v>134</v>
      </c>
      <c r="C2173" s="1" t="s">
        <v>35</v>
      </c>
      <c r="D2173" s="1" t="s">
        <v>22</v>
      </c>
      <c r="E2173" s="1" t="s">
        <v>23</v>
      </c>
      <c r="F2173" s="47">
        <v>1857</v>
      </c>
      <c r="G2173" s="34">
        <v>1498.62</v>
      </c>
      <c r="H2173" s="1" t="s">
        <v>216</v>
      </c>
      <c r="I2173" s="34">
        <v>1.4461000000000001E-4</v>
      </c>
      <c r="J2173" s="34">
        <v>588.17359999999996</v>
      </c>
      <c r="K2173" s="35" t="str">
        <f t="shared" si="165"/>
        <v>Regte Heide &amp; Riels Laag_H91E0C</v>
      </c>
      <c r="L2173" s="36">
        <f>VLOOKUP(D2173,DATA!A:F,5,FALSE)</f>
        <v>6.9280917156857415E-3</v>
      </c>
      <c r="M2173" s="37">
        <f>VLOOKUP(D2173,DATA!A:F,6,FALSE)</f>
        <v>2282</v>
      </c>
      <c r="N2173" s="36">
        <f t="shared" si="166"/>
        <v>0.43755910105976759</v>
      </c>
      <c r="O2173" s="36">
        <f t="shared" si="167"/>
        <v>0.43755953751974613</v>
      </c>
      <c r="P2173" s="36">
        <f t="shared" si="168"/>
        <v>4.364599785477985E-7</v>
      </c>
      <c r="Q2173" s="36">
        <f t="shared" si="169"/>
        <v>0</v>
      </c>
    </row>
    <row r="2174" spans="1:17" x14ac:dyDescent="0.3">
      <c r="A2174" s="29">
        <v>2638199</v>
      </c>
      <c r="B2174" s="1">
        <v>134</v>
      </c>
      <c r="C2174" s="1" t="s">
        <v>35</v>
      </c>
      <c r="D2174" s="1" t="s">
        <v>22</v>
      </c>
      <c r="E2174" s="1" t="s">
        <v>23</v>
      </c>
      <c r="F2174" s="47">
        <v>1857</v>
      </c>
      <c r="G2174" s="34">
        <v>1599.16</v>
      </c>
      <c r="H2174" s="1" t="s">
        <v>216</v>
      </c>
      <c r="I2174" s="34">
        <v>1.8317E-4</v>
      </c>
      <c r="J2174" s="34">
        <v>4218.33</v>
      </c>
      <c r="K2174" s="35" t="str">
        <f t="shared" si="165"/>
        <v>Regte Heide &amp; Riels Laag_H91E0C</v>
      </c>
      <c r="L2174" s="36">
        <f>VLOOKUP(D2174,DATA!A:F,5,FALSE)</f>
        <v>6.9280917156857415E-3</v>
      </c>
      <c r="M2174" s="37">
        <f>VLOOKUP(D2174,DATA!A:F,6,FALSE)</f>
        <v>2282</v>
      </c>
      <c r="N2174" s="36">
        <f t="shared" si="166"/>
        <v>0.87425000175962486</v>
      </c>
      <c r="O2174" s="36">
        <f t="shared" si="167"/>
        <v>0.87425110150051299</v>
      </c>
      <c r="P2174" s="36">
        <f t="shared" si="168"/>
        <v>1.0997408881330273E-6</v>
      </c>
      <c r="Q2174" s="36">
        <f t="shared" si="169"/>
        <v>0</v>
      </c>
    </row>
    <row r="2175" spans="1:17" x14ac:dyDescent="0.3">
      <c r="A2175" s="29">
        <v>2639728</v>
      </c>
      <c r="B2175" s="1">
        <v>134</v>
      </c>
      <c r="C2175" s="1" t="s">
        <v>35</v>
      </c>
      <c r="D2175" s="1" t="s">
        <v>22</v>
      </c>
      <c r="E2175" s="1" t="s">
        <v>23</v>
      </c>
      <c r="F2175" s="47">
        <v>1857</v>
      </c>
      <c r="G2175" s="34">
        <v>1432.09</v>
      </c>
      <c r="H2175" s="1" t="s">
        <v>216</v>
      </c>
      <c r="I2175" s="34">
        <v>1.5584E-4</v>
      </c>
      <c r="J2175" s="34">
        <v>771.23099999999999</v>
      </c>
      <c r="K2175" s="35" t="str">
        <f t="shared" si="165"/>
        <v>Regte Heide &amp; Riels Laag_H91E0C</v>
      </c>
      <c r="L2175" s="36">
        <f>VLOOKUP(D2175,DATA!A:F,5,FALSE)</f>
        <v>6.9280917156857415E-3</v>
      </c>
      <c r="M2175" s="37">
        <f>VLOOKUP(D2175,DATA!A:F,6,FALSE)</f>
        <v>2282</v>
      </c>
      <c r="N2175" s="36">
        <f t="shared" si="166"/>
        <v>0.27641491674751756</v>
      </c>
      <c r="O2175" s="36">
        <f t="shared" si="167"/>
        <v>0.2764152143606971</v>
      </c>
      <c r="P2175" s="36">
        <f t="shared" si="168"/>
        <v>2.9761317954513089E-7</v>
      </c>
      <c r="Q2175" s="36">
        <f t="shared" si="169"/>
        <v>0</v>
      </c>
    </row>
    <row r="2176" spans="1:17" x14ac:dyDescent="0.3">
      <c r="A2176" s="29">
        <v>2639729</v>
      </c>
      <c r="B2176" s="1">
        <v>134</v>
      </c>
      <c r="C2176" s="1" t="s">
        <v>35</v>
      </c>
      <c r="D2176" s="1" t="s">
        <v>22</v>
      </c>
      <c r="E2176" s="1" t="s">
        <v>23</v>
      </c>
      <c r="F2176" s="47">
        <v>1857</v>
      </c>
      <c r="G2176" s="34">
        <v>1398.26</v>
      </c>
      <c r="H2176" s="1" t="s">
        <v>216</v>
      </c>
      <c r="I2176" s="34">
        <v>1.6852999999999999E-4</v>
      </c>
      <c r="J2176" s="34">
        <v>1704.8413</v>
      </c>
      <c r="K2176" s="35" t="str">
        <f t="shared" si="165"/>
        <v>Regte Heide &amp; Riels Laag_H91E0C</v>
      </c>
      <c r="L2176" s="36">
        <f>VLOOKUP(D2176,DATA!A:F,5,FALSE)</f>
        <v>6.9280917156857415E-3</v>
      </c>
      <c r="M2176" s="37">
        <f>VLOOKUP(D2176,DATA!A:F,6,FALSE)</f>
        <v>2282</v>
      </c>
      <c r="N2176" s="36">
        <f t="shared" si="166"/>
        <v>0.21878804165496563</v>
      </c>
      <c r="O2176" s="36">
        <f t="shared" si="167"/>
        <v>0.2187882965512222</v>
      </c>
      <c r="P2176" s="36">
        <f t="shared" si="168"/>
        <v>2.5489625657404424E-7</v>
      </c>
      <c r="Q2176" s="36">
        <f t="shared" si="169"/>
        <v>0</v>
      </c>
    </row>
    <row r="2177" spans="1:17" x14ac:dyDescent="0.3">
      <c r="A2177" s="29">
        <v>2641257</v>
      </c>
      <c r="B2177" s="1">
        <v>134</v>
      </c>
      <c r="C2177" s="1" t="s">
        <v>35</v>
      </c>
      <c r="D2177" s="1" t="s">
        <v>22</v>
      </c>
      <c r="E2177" s="1" t="s">
        <v>23</v>
      </c>
      <c r="F2177" s="47">
        <v>1857</v>
      </c>
      <c r="G2177" s="34">
        <v>1428.28</v>
      </c>
      <c r="H2177" s="1" t="s">
        <v>216</v>
      </c>
      <c r="I2177" s="34">
        <v>1.6013999999999999E-4</v>
      </c>
      <c r="J2177" s="34">
        <v>959.39124000000004</v>
      </c>
      <c r="K2177" s="35" t="str">
        <f t="shared" si="165"/>
        <v>Regte Heide &amp; Riels Laag_H91E0C</v>
      </c>
      <c r="L2177" s="36">
        <f>VLOOKUP(D2177,DATA!A:F,5,FALSE)</f>
        <v>6.9280917156857415E-3</v>
      </c>
      <c r="M2177" s="37">
        <f>VLOOKUP(D2177,DATA!A:F,6,FALSE)</f>
        <v>2282</v>
      </c>
      <c r="N2177" s="36">
        <f t="shared" si="166"/>
        <v>0.26923350182075806</v>
      </c>
      <c r="O2177" s="36">
        <f t="shared" si="167"/>
        <v>0.26923379972174949</v>
      </c>
      <c r="P2177" s="36">
        <f t="shared" si="168"/>
        <v>2.9790099143056636E-7</v>
      </c>
      <c r="Q2177" s="36">
        <f t="shared" si="169"/>
        <v>0</v>
      </c>
    </row>
    <row r="2178" spans="1:17" x14ac:dyDescent="0.3">
      <c r="A2178" s="29">
        <v>2641258</v>
      </c>
      <c r="B2178" s="1">
        <v>134</v>
      </c>
      <c r="C2178" s="1" t="s">
        <v>35</v>
      </c>
      <c r="D2178" s="1" t="s">
        <v>22</v>
      </c>
      <c r="E2178" s="1" t="s">
        <v>23</v>
      </c>
      <c r="F2178" s="47">
        <v>1857</v>
      </c>
      <c r="G2178" s="34">
        <v>1170.8900000000001</v>
      </c>
      <c r="H2178" s="1" t="s">
        <v>216</v>
      </c>
      <c r="I2178" s="34">
        <v>1.5101000000000001E-4</v>
      </c>
      <c r="J2178" s="34">
        <v>429.06204000000002</v>
      </c>
      <c r="K2178" s="35" t="str">
        <f t="shared" si="165"/>
        <v>Regte Heide &amp; Riels Laag_H91E0C</v>
      </c>
      <c r="L2178" s="36">
        <f>VLOOKUP(D2178,DATA!A:F,5,FALSE)</f>
        <v>6.9280917156857415E-3</v>
      </c>
      <c r="M2178" s="37">
        <f>VLOOKUP(D2178,DATA!A:F,6,FALSE)</f>
        <v>2282</v>
      </c>
      <c r="N2178" s="36">
        <f t="shared" si="166"/>
        <v>4.5358599778194619E-2</v>
      </c>
      <c r="O2178" s="36">
        <f t="shared" si="167"/>
        <v>4.5358647211366607E-2</v>
      </c>
      <c r="P2178" s="36">
        <f t="shared" si="168"/>
        <v>4.7433171987409928E-8</v>
      </c>
      <c r="Q2178" s="36">
        <f t="shared" si="169"/>
        <v>0</v>
      </c>
    </row>
    <row r="2179" spans="1:17" x14ac:dyDescent="0.3">
      <c r="A2179" s="29">
        <v>2642787</v>
      </c>
      <c r="B2179" s="1">
        <v>134</v>
      </c>
      <c r="C2179" s="1" t="s">
        <v>35</v>
      </c>
      <c r="D2179" s="1" t="s">
        <v>22</v>
      </c>
      <c r="E2179" s="1" t="s">
        <v>23</v>
      </c>
      <c r="F2179" s="47">
        <v>1857</v>
      </c>
      <c r="G2179" s="34">
        <v>1295.6199999999999</v>
      </c>
      <c r="H2179" s="1" t="s">
        <v>216</v>
      </c>
      <c r="I2179" s="34">
        <v>1.5648999999999999E-4</v>
      </c>
      <c r="J2179" s="34">
        <v>2161.2260000000001</v>
      </c>
      <c r="K2179" s="35" t="str">
        <f t="shared" ref="K2179:K2242" si="170">_xlfn.CONCAT(C2179,"_",D2179)</f>
        <v>Regte Heide &amp; Riels Laag_H91E0C</v>
      </c>
      <c r="L2179" s="36">
        <f>VLOOKUP(D2179,DATA!A:F,5,FALSE)</f>
        <v>6.9280917156857415E-3</v>
      </c>
      <c r="M2179" s="37">
        <f>VLOOKUP(D2179,DATA!A:F,6,FALSE)</f>
        <v>2282</v>
      </c>
      <c r="N2179" s="36">
        <f t="shared" ref="N2179:N2242" si="171">100/(1+EXP(-L2179*(G2179-M2179)))</f>
        <v>0.10756745132490791</v>
      </c>
      <c r="O2179" s="36">
        <f t="shared" ref="O2179:O2242" si="172">100/(1+EXP(-L2179*((G2179+I2179)-M2179)))</f>
        <v>0.10756756782168793</v>
      </c>
      <c r="P2179" s="36">
        <f t="shared" ref="P2179:P2242" si="173">O2179-N2179</f>
        <v>1.1649678001435237E-7</v>
      </c>
      <c r="Q2179" s="36">
        <f t="shared" ref="Q2179:Q2242" si="174">IF(AND(H2179&lt;&gt;"below",I2179&gt;=0.005),J2179*P2179/100,0)</f>
        <v>0</v>
      </c>
    </row>
    <row r="2180" spans="1:17" x14ac:dyDescent="0.3">
      <c r="A2180" s="29">
        <v>2644316</v>
      </c>
      <c r="B2180" s="1">
        <v>134</v>
      </c>
      <c r="C2180" s="1" t="s">
        <v>35</v>
      </c>
      <c r="D2180" s="1" t="s">
        <v>22</v>
      </c>
      <c r="E2180" s="1" t="s">
        <v>23</v>
      </c>
      <c r="F2180" s="47">
        <v>1857</v>
      </c>
      <c r="G2180" s="34">
        <v>1150.8599999999999</v>
      </c>
      <c r="H2180" s="1" t="s">
        <v>216</v>
      </c>
      <c r="I2180" s="34">
        <v>1.4519000000000001E-4</v>
      </c>
      <c r="J2180" s="34">
        <v>212.26660000000001</v>
      </c>
      <c r="K2180" s="35" t="str">
        <f t="shared" si="170"/>
        <v>Regte Heide &amp; Riels Laag_H91E0C</v>
      </c>
      <c r="L2180" s="36">
        <f>VLOOKUP(D2180,DATA!A:F,5,FALSE)</f>
        <v>6.9280917156857415E-3</v>
      </c>
      <c r="M2180" s="37">
        <f>VLOOKUP(D2180,DATA!A:F,6,FALSE)</f>
        <v>2282</v>
      </c>
      <c r="N2180" s="36">
        <f t="shared" si="171"/>
        <v>3.9483737818693597E-2</v>
      </c>
      <c r="O2180" s="36">
        <f t="shared" si="172"/>
        <v>3.9483777519314721E-2</v>
      </c>
      <c r="P2180" s="36">
        <f t="shared" si="173"/>
        <v>3.9700621123905933E-8</v>
      </c>
      <c r="Q2180" s="36">
        <f t="shared" si="174"/>
        <v>0</v>
      </c>
    </row>
    <row r="2181" spans="1:17" x14ac:dyDescent="0.3">
      <c r="A2181" s="29">
        <v>2685606</v>
      </c>
      <c r="B2181" s="1">
        <v>134</v>
      </c>
      <c r="C2181" s="1" t="s">
        <v>35</v>
      </c>
      <c r="D2181" s="1" t="s">
        <v>43</v>
      </c>
      <c r="E2181" s="1" t="s">
        <v>44</v>
      </c>
      <c r="F2181" s="47">
        <v>1071</v>
      </c>
      <c r="G2181" s="34">
        <v>998.03</v>
      </c>
      <c r="H2181" s="1" t="s">
        <v>216</v>
      </c>
      <c r="I2181" s="34">
        <v>7.4910000000000005E-4</v>
      </c>
      <c r="J2181" s="34">
        <v>1002.05444</v>
      </c>
      <c r="K2181" s="35" t="str">
        <f t="shared" si="170"/>
        <v>Regte Heide &amp; Riels Laag_H7150</v>
      </c>
      <c r="L2181" s="36">
        <f>VLOOKUP(D2181,DATA!A:F,5,FALSE)</f>
        <v>1.3726988247862192E-2</v>
      </c>
      <c r="M2181" s="37">
        <f>VLOOKUP(D2181,DATA!A:F,6,FALSE)</f>
        <v>1285.5</v>
      </c>
      <c r="N2181" s="36">
        <f t="shared" si="171"/>
        <v>1.8963430705213464</v>
      </c>
      <c r="O2181" s="36">
        <f t="shared" si="172"/>
        <v>1.8963622007126359</v>
      </c>
      <c r="P2181" s="36">
        <f t="shared" si="173"/>
        <v>1.9130191289518095E-5</v>
      </c>
      <c r="Q2181" s="36">
        <f t="shared" si="174"/>
        <v>0</v>
      </c>
    </row>
    <row r="2182" spans="1:17" x14ac:dyDescent="0.3">
      <c r="A2182" s="29">
        <v>2687135</v>
      </c>
      <c r="B2182" s="1">
        <v>134</v>
      </c>
      <c r="C2182" s="1" t="s">
        <v>35</v>
      </c>
      <c r="D2182" s="1" t="s">
        <v>41</v>
      </c>
      <c r="E2182" s="1" t="s">
        <v>42</v>
      </c>
      <c r="F2182" s="47">
        <v>1071</v>
      </c>
      <c r="G2182" s="34">
        <v>999.08</v>
      </c>
      <c r="H2182" s="1" t="s">
        <v>216</v>
      </c>
      <c r="I2182" s="34">
        <v>9.3530000000000002E-4</v>
      </c>
      <c r="J2182" s="34">
        <v>493.38164</v>
      </c>
      <c r="K2182" s="35" t="str">
        <f t="shared" si="170"/>
        <v>Regte Heide &amp; Riels Laag_H4010A</v>
      </c>
      <c r="L2182" s="36">
        <f>VLOOKUP(D2182,DATA!A:F,5,FALSE)</f>
        <v>1.3726988247862192E-2</v>
      </c>
      <c r="M2182" s="37">
        <f>VLOOKUP(D2182,DATA!A:F,6,FALSE)</f>
        <v>1285.5</v>
      </c>
      <c r="N2182" s="36">
        <f t="shared" si="171"/>
        <v>1.9233441231289732</v>
      </c>
      <c r="O2182" s="36">
        <f t="shared" si="172"/>
        <v>1.9233683418676408</v>
      </c>
      <c r="P2182" s="36">
        <f t="shared" si="173"/>
        <v>2.4218738667647344E-5</v>
      </c>
      <c r="Q2182" s="36">
        <f t="shared" si="174"/>
        <v>0</v>
      </c>
    </row>
    <row r="2183" spans="1:17" x14ac:dyDescent="0.3">
      <c r="A2183" s="29">
        <v>2687135</v>
      </c>
      <c r="B2183" s="1">
        <v>134</v>
      </c>
      <c r="C2183" s="1" t="s">
        <v>35</v>
      </c>
      <c r="D2183" s="1" t="s">
        <v>43</v>
      </c>
      <c r="E2183" s="1" t="s">
        <v>44</v>
      </c>
      <c r="F2183" s="47">
        <v>1071</v>
      </c>
      <c r="G2183" s="34">
        <v>999.08</v>
      </c>
      <c r="H2183" s="1" t="s">
        <v>216</v>
      </c>
      <c r="I2183" s="34">
        <v>9.3530000000000002E-4</v>
      </c>
      <c r="J2183" s="34">
        <v>1300.21357046256</v>
      </c>
      <c r="K2183" s="35" t="str">
        <f t="shared" si="170"/>
        <v>Regte Heide &amp; Riels Laag_H7150</v>
      </c>
      <c r="L2183" s="36">
        <f>VLOOKUP(D2183,DATA!A:F,5,FALSE)</f>
        <v>1.3726988247862192E-2</v>
      </c>
      <c r="M2183" s="37">
        <f>VLOOKUP(D2183,DATA!A:F,6,FALSE)</f>
        <v>1285.5</v>
      </c>
      <c r="N2183" s="36">
        <f t="shared" si="171"/>
        <v>1.9233441231289732</v>
      </c>
      <c r="O2183" s="36">
        <f t="shared" si="172"/>
        <v>1.9233683418676408</v>
      </c>
      <c r="P2183" s="36">
        <f t="shared" si="173"/>
        <v>2.4218738667647344E-5</v>
      </c>
      <c r="Q2183" s="36">
        <f t="shared" si="174"/>
        <v>0</v>
      </c>
    </row>
    <row r="2184" spans="1:17" x14ac:dyDescent="0.3">
      <c r="A2184" s="29">
        <v>2690193</v>
      </c>
      <c r="B2184" s="1">
        <v>134</v>
      </c>
      <c r="C2184" s="1" t="s">
        <v>35</v>
      </c>
      <c r="D2184" s="1" t="s">
        <v>41</v>
      </c>
      <c r="E2184" s="1" t="s">
        <v>42</v>
      </c>
      <c r="F2184" s="47">
        <v>1071</v>
      </c>
      <c r="G2184" s="34">
        <v>999.55</v>
      </c>
      <c r="H2184" s="1" t="s">
        <v>216</v>
      </c>
      <c r="I2184" s="34">
        <v>9.01E-4</v>
      </c>
      <c r="J2184" s="34">
        <v>1206.8481922041799</v>
      </c>
      <c r="K2184" s="35" t="str">
        <f t="shared" si="170"/>
        <v>Regte Heide &amp; Riels Laag_H4010A</v>
      </c>
      <c r="L2184" s="36">
        <f>VLOOKUP(D2184,DATA!A:F,5,FALSE)</f>
        <v>1.3726988247862192E-2</v>
      </c>
      <c r="M2184" s="37">
        <f>VLOOKUP(D2184,DATA!A:F,6,FALSE)</f>
        <v>1285.5</v>
      </c>
      <c r="N2184" s="36">
        <f t="shared" si="171"/>
        <v>1.9355520922174765</v>
      </c>
      <c r="O2184" s="36">
        <f t="shared" si="172"/>
        <v>1.9355755679464177</v>
      </c>
      <c r="P2184" s="36">
        <f t="shared" si="173"/>
        <v>2.347572894123573E-5</v>
      </c>
      <c r="Q2184" s="36">
        <f t="shared" si="174"/>
        <v>0</v>
      </c>
    </row>
    <row r="2185" spans="1:17" x14ac:dyDescent="0.3">
      <c r="A2185" s="29">
        <v>2690193</v>
      </c>
      <c r="B2185" s="1">
        <v>134</v>
      </c>
      <c r="C2185" s="1" t="s">
        <v>35</v>
      </c>
      <c r="D2185" s="1" t="s">
        <v>43</v>
      </c>
      <c r="E2185" s="1" t="s">
        <v>44</v>
      </c>
      <c r="F2185" s="47">
        <v>1071</v>
      </c>
      <c r="G2185" s="34">
        <v>999.55</v>
      </c>
      <c r="H2185" s="1" t="s">
        <v>216</v>
      </c>
      <c r="I2185" s="34">
        <v>9.01E-4</v>
      </c>
      <c r="J2185" s="34">
        <v>696.630427545305</v>
      </c>
      <c r="K2185" s="35" t="str">
        <f t="shared" si="170"/>
        <v>Regte Heide &amp; Riels Laag_H7150</v>
      </c>
      <c r="L2185" s="36">
        <f>VLOOKUP(D2185,DATA!A:F,5,FALSE)</f>
        <v>1.3726988247862192E-2</v>
      </c>
      <c r="M2185" s="37">
        <f>VLOOKUP(D2185,DATA!A:F,6,FALSE)</f>
        <v>1285.5</v>
      </c>
      <c r="N2185" s="36">
        <f t="shared" si="171"/>
        <v>1.9355520922174765</v>
      </c>
      <c r="O2185" s="36">
        <f t="shared" si="172"/>
        <v>1.9355755679464177</v>
      </c>
      <c r="P2185" s="36">
        <f t="shared" si="173"/>
        <v>2.347572894123573E-5</v>
      </c>
      <c r="Q2185" s="36">
        <f t="shared" si="174"/>
        <v>0</v>
      </c>
    </row>
    <row r="2186" spans="1:17" x14ac:dyDescent="0.3">
      <c r="A2186" s="29">
        <v>2693251</v>
      </c>
      <c r="B2186" s="1">
        <v>134</v>
      </c>
      <c r="C2186" s="1" t="s">
        <v>35</v>
      </c>
      <c r="D2186" s="1" t="s">
        <v>41</v>
      </c>
      <c r="E2186" s="1" t="s">
        <v>42</v>
      </c>
      <c r="F2186" s="47">
        <v>1071</v>
      </c>
      <c r="G2186" s="34">
        <v>1000.62</v>
      </c>
      <c r="H2186" s="1" t="s">
        <v>216</v>
      </c>
      <c r="I2186" s="34">
        <v>8.6729999999999999E-4</v>
      </c>
      <c r="J2186" s="34">
        <v>3140.0865446644498</v>
      </c>
      <c r="K2186" s="35" t="str">
        <f t="shared" si="170"/>
        <v>Regte Heide &amp; Riels Laag_H4010A</v>
      </c>
      <c r="L2186" s="36">
        <f>VLOOKUP(D2186,DATA!A:F,5,FALSE)</f>
        <v>1.3726988247862192E-2</v>
      </c>
      <c r="M2186" s="37">
        <f>VLOOKUP(D2186,DATA!A:F,6,FALSE)</f>
        <v>1285.5</v>
      </c>
      <c r="N2186" s="36">
        <f t="shared" si="171"/>
        <v>1.9636286891689723</v>
      </c>
      <c r="O2186" s="36">
        <f t="shared" si="172"/>
        <v>1.963651608064694</v>
      </c>
      <c r="P2186" s="36">
        <f t="shared" si="173"/>
        <v>2.2918895721701915E-5</v>
      </c>
      <c r="Q2186" s="36">
        <f t="shared" si="174"/>
        <v>0</v>
      </c>
    </row>
    <row r="2187" spans="1:17" x14ac:dyDescent="0.3">
      <c r="A2187" s="29">
        <v>2693251</v>
      </c>
      <c r="B2187" s="1">
        <v>134</v>
      </c>
      <c r="C2187" s="1" t="s">
        <v>35</v>
      </c>
      <c r="D2187" s="1" t="s">
        <v>43</v>
      </c>
      <c r="E2187" s="1" t="s">
        <v>44</v>
      </c>
      <c r="F2187" s="47">
        <v>1071</v>
      </c>
      <c r="G2187" s="34">
        <v>1000.62</v>
      </c>
      <c r="H2187" s="1" t="s">
        <v>216</v>
      </c>
      <c r="I2187" s="34">
        <v>8.6729999999999999E-4</v>
      </c>
      <c r="J2187" s="34">
        <v>134.53513000000001</v>
      </c>
      <c r="K2187" s="35" t="str">
        <f t="shared" si="170"/>
        <v>Regte Heide &amp; Riels Laag_H7150</v>
      </c>
      <c r="L2187" s="36">
        <f>VLOOKUP(D2187,DATA!A:F,5,FALSE)</f>
        <v>1.3726988247862192E-2</v>
      </c>
      <c r="M2187" s="37">
        <f>VLOOKUP(D2187,DATA!A:F,6,FALSE)</f>
        <v>1285.5</v>
      </c>
      <c r="N2187" s="36">
        <f t="shared" si="171"/>
        <v>1.9636286891689723</v>
      </c>
      <c r="O2187" s="36">
        <f t="shared" si="172"/>
        <v>1.963651608064694</v>
      </c>
      <c r="P2187" s="36">
        <f t="shared" si="173"/>
        <v>2.2918895721701915E-5</v>
      </c>
      <c r="Q2187" s="36">
        <f t="shared" si="174"/>
        <v>0</v>
      </c>
    </row>
    <row r="2188" spans="1:17" x14ac:dyDescent="0.3">
      <c r="A2188" s="29">
        <v>2696305</v>
      </c>
      <c r="B2188" s="1">
        <v>134</v>
      </c>
      <c r="C2188" s="1" t="s">
        <v>35</v>
      </c>
      <c r="D2188" s="1" t="s">
        <v>45</v>
      </c>
      <c r="E2188" s="1" t="s">
        <v>46</v>
      </c>
      <c r="F2188" s="47">
        <v>1214</v>
      </c>
      <c r="G2188" s="34">
        <v>1108.3499999999999</v>
      </c>
      <c r="H2188" s="1" t="s">
        <v>216</v>
      </c>
      <c r="I2188" s="34">
        <v>1.529E-4</v>
      </c>
      <c r="J2188" s="34">
        <v>29.762363999999899</v>
      </c>
      <c r="K2188" s="35" t="str">
        <f t="shared" si="170"/>
        <v>Regte Heide &amp; Riels Laag_H7140A</v>
      </c>
      <c r="L2188" s="36">
        <f>VLOOKUP(D2188,DATA!A:F,5,FALSE)</f>
        <v>2.0590482371793287E-2</v>
      </c>
      <c r="M2188" s="37">
        <f>VLOOKUP(D2188,DATA!A:F,6,FALSE)</f>
        <v>1357</v>
      </c>
      <c r="N2188" s="36">
        <f t="shared" si="171"/>
        <v>0.59415649068120469</v>
      </c>
      <c r="O2188" s="36">
        <f t="shared" si="172"/>
        <v>0.59415835014378382</v>
      </c>
      <c r="P2188" s="36">
        <f t="shared" si="173"/>
        <v>1.8594625791346076E-6</v>
      </c>
      <c r="Q2188" s="36">
        <f t="shared" si="174"/>
        <v>0</v>
      </c>
    </row>
    <row r="2189" spans="1:17" x14ac:dyDescent="0.3">
      <c r="A2189" s="29">
        <v>2697835</v>
      </c>
      <c r="B2189" s="1">
        <v>134</v>
      </c>
      <c r="C2189" s="1" t="s">
        <v>35</v>
      </c>
      <c r="D2189" s="1" t="s">
        <v>22</v>
      </c>
      <c r="E2189" s="1" t="s">
        <v>23</v>
      </c>
      <c r="F2189" s="47">
        <v>1857</v>
      </c>
      <c r="G2189" s="34">
        <v>1234.6600000000001</v>
      </c>
      <c r="H2189" s="1" t="s">
        <v>216</v>
      </c>
      <c r="I2189" s="34">
        <v>1.8221000000000001E-4</v>
      </c>
      <c r="J2189" s="34">
        <v>804.39684999999997</v>
      </c>
      <c r="K2189" s="35" t="str">
        <f t="shared" si="170"/>
        <v>Regte Heide &amp; Riels Laag_H91E0C</v>
      </c>
      <c r="L2189" s="36">
        <f>VLOOKUP(D2189,DATA!A:F,5,FALSE)</f>
        <v>6.9280917156857415E-3</v>
      </c>
      <c r="M2189" s="37">
        <f>VLOOKUP(D2189,DATA!A:F,6,FALSE)</f>
        <v>2282</v>
      </c>
      <c r="N2189" s="36">
        <f t="shared" si="171"/>
        <v>7.0538048416144444E-2</v>
      </c>
      <c r="O2189" s="36">
        <f t="shared" si="172"/>
        <v>7.0538137398336268E-2</v>
      </c>
      <c r="P2189" s="36">
        <f t="shared" si="173"/>
        <v>8.8982191823183676E-8</v>
      </c>
      <c r="Q2189" s="36">
        <f t="shared" si="174"/>
        <v>0</v>
      </c>
    </row>
    <row r="2190" spans="1:17" x14ac:dyDescent="0.3">
      <c r="A2190" s="29">
        <v>2699363</v>
      </c>
      <c r="B2190" s="1">
        <v>134</v>
      </c>
      <c r="C2190" s="1" t="s">
        <v>35</v>
      </c>
      <c r="D2190" s="1" t="s">
        <v>45</v>
      </c>
      <c r="E2190" s="1" t="s">
        <v>46</v>
      </c>
      <c r="F2190" s="47">
        <v>1214</v>
      </c>
      <c r="G2190" s="34">
        <v>1085.57</v>
      </c>
      <c r="H2190" s="1" t="s">
        <v>216</v>
      </c>
      <c r="I2190" s="34">
        <v>1.4614000000000001E-4</v>
      </c>
      <c r="J2190" s="34">
        <v>386.32170000000002</v>
      </c>
      <c r="K2190" s="35" t="str">
        <f t="shared" si="170"/>
        <v>Regte Heide &amp; Riels Laag_H7140A</v>
      </c>
      <c r="L2190" s="36">
        <f>VLOOKUP(D2190,DATA!A:F,5,FALSE)</f>
        <v>2.0590482371793287E-2</v>
      </c>
      <c r="M2190" s="37">
        <f>VLOOKUP(D2190,DATA!A:F,6,FALSE)</f>
        <v>1357</v>
      </c>
      <c r="N2190" s="36">
        <f t="shared" si="171"/>
        <v>0.37253037377510945</v>
      </c>
      <c r="O2190" s="36">
        <f t="shared" si="172"/>
        <v>0.37253149057936608</v>
      </c>
      <c r="P2190" s="36">
        <f t="shared" si="173"/>
        <v>1.1168042566289671E-6</v>
      </c>
      <c r="Q2190" s="36">
        <f t="shared" si="174"/>
        <v>0</v>
      </c>
    </row>
    <row r="2191" spans="1:17" x14ac:dyDescent="0.3">
      <c r="A2191" s="29">
        <v>2699363</v>
      </c>
      <c r="B2191" s="1">
        <v>134</v>
      </c>
      <c r="C2191" s="1" t="s">
        <v>35</v>
      </c>
      <c r="D2191" s="1" t="s">
        <v>22</v>
      </c>
      <c r="E2191" s="1" t="s">
        <v>23</v>
      </c>
      <c r="F2191" s="47">
        <v>1857</v>
      </c>
      <c r="G2191" s="34">
        <v>1085.57</v>
      </c>
      <c r="H2191" s="1" t="s">
        <v>216</v>
      </c>
      <c r="I2191" s="34">
        <v>1.4614000000000001E-4</v>
      </c>
      <c r="J2191" s="34">
        <v>707.41832999999997</v>
      </c>
      <c r="K2191" s="35" t="str">
        <f t="shared" si="170"/>
        <v>Regte Heide &amp; Riels Laag_H91E0C</v>
      </c>
      <c r="L2191" s="36">
        <f>VLOOKUP(D2191,DATA!A:F,5,FALSE)</f>
        <v>6.9280917156857415E-3</v>
      </c>
      <c r="M2191" s="37">
        <f>VLOOKUP(D2191,DATA!A:F,6,FALSE)</f>
        <v>2282</v>
      </c>
      <c r="N2191" s="36">
        <f t="shared" si="171"/>
        <v>2.5120831789631298E-2</v>
      </c>
      <c r="O2191" s="36">
        <f t="shared" si="172"/>
        <v>2.5120857217376735E-2</v>
      </c>
      <c r="P2191" s="36">
        <f t="shared" si="173"/>
        <v>2.5427745437012206E-8</v>
      </c>
      <c r="Q2191" s="36">
        <f t="shared" si="174"/>
        <v>0</v>
      </c>
    </row>
    <row r="2192" spans="1:17" x14ac:dyDescent="0.3">
      <c r="A2192" s="29">
        <v>2700893</v>
      </c>
      <c r="B2192" s="1">
        <v>134</v>
      </c>
      <c r="C2192" s="1" t="s">
        <v>35</v>
      </c>
      <c r="D2192" s="1" t="s">
        <v>22</v>
      </c>
      <c r="E2192" s="1" t="s">
        <v>23</v>
      </c>
      <c r="F2192" s="47">
        <v>1857</v>
      </c>
      <c r="G2192" s="34">
        <v>1146.9000000000001</v>
      </c>
      <c r="H2192" s="1" t="s">
        <v>216</v>
      </c>
      <c r="I2192" s="34">
        <v>1.6505E-4</v>
      </c>
      <c r="J2192" s="34">
        <v>554.77892999999995</v>
      </c>
      <c r="K2192" s="35" t="str">
        <f t="shared" si="170"/>
        <v>Regte Heide &amp; Riels Laag_H91E0C</v>
      </c>
      <c r="L2192" s="36">
        <f>VLOOKUP(D2192,DATA!A:F,5,FALSE)</f>
        <v>6.9280917156857415E-3</v>
      </c>
      <c r="M2192" s="37">
        <f>VLOOKUP(D2192,DATA!A:F,6,FALSE)</f>
        <v>2282</v>
      </c>
      <c r="N2192" s="36">
        <f t="shared" si="171"/>
        <v>3.8415626941734539E-2</v>
      </c>
      <c r="O2192" s="36">
        <f t="shared" si="172"/>
        <v>3.841567085244476E-2</v>
      </c>
      <c r="P2192" s="36">
        <f t="shared" si="173"/>
        <v>4.3910710220695925E-8</v>
      </c>
      <c r="Q2192" s="36">
        <f t="shared" si="174"/>
        <v>0</v>
      </c>
    </row>
    <row r="2193" spans="1:17" x14ac:dyDescent="0.3">
      <c r="A2193" s="29">
        <v>2708538</v>
      </c>
      <c r="B2193" s="1">
        <v>134</v>
      </c>
      <c r="C2193" s="1" t="s">
        <v>35</v>
      </c>
      <c r="D2193" s="1" t="s">
        <v>45</v>
      </c>
      <c r="E2193" s="1" t="s">
        <v>46</v>
      </c>
      <c r="F2193" s="47">
        <v>1214</v>
      </c>
      <c r="G2193" s="34">
        <v>1103.2</v>
      </c>
      <c r="H2193" s="1" t="s">
        <v>216</v>
      </c>
      <c r="I2193" s="34">
        <v>1.596E-4</v>
      </c>
      <c r="J2193" s="34">
        <v>2.1780648</v>
      </c>
      <c r="K2193" s="35" t="str">
        <f t="shared" si="170"/>
        <v>Regte Heide &amp; Riels Laag_H7140A</v>
      </c>
      <c r="L2193" s="36">
        <f>VLOOKUP(D2193,DATA!A:F,5,FALSE)</f>
        <v>2.0590482371793287E-2</v>
      </c>
      <c r="M2193" s="37">
        <f>VLOOKUP(D2193,DATA!A:F,6,FALSE)</f>
        <v>1357</v>
      </c>
      <c r="N2193" s="36">
        <f t="shared" si="171"/>
        <v>0.53469672955344405</v>
      </c>
      <c r="O2193" s="36">
        <f t="shared" si="172"/>
        <v>0.53469847730321041</v>
      </c>
      <c r="P2193" s="36">
        <f t="shared" si="173"/>
        <v>1.7477497663564989E-6</v>
      </c>
      <c r="Q2193" s="36">
        <f t="shared" si="174"/>
        <v>0</v>
      </c>
    </row>
    <row r="2194" spans="1:17" x14ac:dyDescent="0.3">
      <c r="A2194" s="29">
        <v>2711596</v>
      </c>
      <c r="B2194" s="1">
        <v>134</v>
      </c>
      <c r="C2194" s="1" t="s">
        <v>35</v>
      </c>
      <c r="D2194" s="1" t="s">
        <v>45</v>
      </c>
      <c r="E2194" s="1" t="s">
        <v>46</v>
      </c>
      <c r="F2194" s="47">
        <v>1214</v>
      </c>
      <c r="G2194" s="34">
        <v>1129.9100000000001</v>
      </c>
      <c r="H2194" s="1" t="s">
        <v>216</v>
      </c>
      <c r="I2194" s="34">
        <v>1.5825999999999999E-4</v>
      </c>
      <c r="J2194" s="34">
        <v>188.06540999999899</v>
      </c>
      <c r="K2194" s="35" t="str">
        <f t="shared" si="170"/>
        <v>Regte Heide &amp; Riels Laag_H7140A</v>
      </c>
      <c r="L2194" s="36">
        <f>VLOOKUP(D2194,DATA!A:F,5,FALSE)</f>
        <v>2.0590482371793287E-2</v>
      </c>
      <c r="M2194" s="37">
        <f>VLOOKUP(D2194,DATA!A:F,6,FALSE)</f>
        <v>1357</v>
      </c>
      <c r="N2194" s="36">
        <f t="shared" si="171"/>
        <v>0.9231195561502562</v>
      </c>
      <c r="O2194" s="36">
        <f t="shared" si="172"/>
        <v>0.92312253650975007</v>
      </c>
      <c r="P2194" s="36">
        <f t="shared" si="173"/>
        <v>2.9803594938648814E-6</v>
      </c>
      <c r="Q2194" s="36">
        <f t="shared" si="174"/>
        <v>0</v>
      </c>
    </row>
    <row r="2195" spans="1:17" x14ac:dyDescent="0.3">
      <c r="A2195" s="29">
        <v>2717713</v>
      </c>
      <c r="B2195" s="1">
        <v>134</v>
      </c>
      <c r="C2195" s="1" t="s">
        <v>35</v>
      </c>
      <c r="D2195" s="1" t="s">
        <v>22</v>
      </c>
      <c r="E2195" s="1" t="s">
        <v>23</v>
      </c>
      <c r="F2195" s="47">
        <v>1857</v>
      </c>
      <c r="G2195" s="34">
        <v>1175.32</v>
      </c>
      <c r="H2195" s="1" t="s">
        <v>216</v>
      </c>
      <c r="I2195" s="34">
        <v>2.1912E-4</v>
      </c>
      <c r="J2195" s="34">
        <v>1069.9010000000001</v>
      </c>
      <c r="K2195" s="35" t="str">
        <f t="shared" si="170"/>
        <v>Regte Heide &amp; Riels Laag_H91E0C</v>
      </c>
      <c r="L2195" s="36">
        <f>VLOOKUP(D2195,DATA!A:F,5,FALSE)</f>
        <v>6.9280917156857415E-3</v>
      </c>
      <c r="M2195" s="37">
        <f>VLOOKUP(D2195,DATA!A:F,6,FALSE)</f>
        <v>2282</v>
      </c>
      <c r="N2195" s="36">
        <f t="shared" si="171"/>
        <v>4.6771642940837521E-2</v>
      </c>
      <c r="O2195" s="36">
        <f t="shared" si="172"/>
        <v>4.6771713910939358E-2</v>
      </c>
      <c r="P2195" s="36">
        <f t="shared" si="173"/>
        <v>7.0970101836986821E-8</v>
      </c>
      <c r="Q2195" s="36">
        <f t="shared" si="174"/>
        <v>0</v>
      </c>
    </row>
    <row r="2196" spans="1:17" x14ac:dyDescent="0.3">
      <c r="A2196" s="29">
        <v>2720771</v>
      </c>
      <c r="B2196" s="1">
        <v>134</v>
      </c>
      <c r="C2196" s="1" t="s">
        <v>35</v>
      </c>
      <c r="D2196" s="1" t="s">
        <v>22</v>
      </c>
      <c r="E2196" s="1" t="s">
        <v>23</v>
      </c>
      <c r="F2196" s="47">
        <v>1857</v>
      </c>
      <c r="G2196" s="34">
        <v>1215.45</v>
      </c>
      <c r="H2196" s="1" t="s">
        <v>216</v>
      </c>
      <c r="I2196" s="34">
        <v>2.1457E-4</v>
      </c>
      <c r="J2196" s="34">
        <v>1513.7837999999999</v>
      </c>
      <c r="K2196" s="35" t="str">
        <f t="shared" si="170"/>
        <v>Regte Heide &amp; Riels Laag_H91E0C</v>
      </c>
      <c r="L2196" s="36">
        <f>VLOOKUP(D2196,DATA!A:F,5,FALSE)</f>
        <v>6.9280917156857415E-3</v>
      </c>
      <c r="M2196" s="37">
        <f>VLOOKUP(D2196,DATA!A:F,6,FALSE)</f>
        <v>2282</v>
      </c>
      <c r="N2196" s="36">
        <f t="shared" si="171"/>
        <v>6.1753553432479964E-2</v>
      </c>
      <c r="O2196" s="36">
        <f t="shared" si="172"/>
        <v>6.1753645176259975E-2</v>
      </c>
      <c r="P2196" s="36">
        <f t="shared" si="173"/>
        <v>9.1743780010478115E-8</v>
      </c>
      <c r="Q2196" s="36">
        <f t="shared" si="174"/>
        <v>0</v>
      </c>
    </row>
    <row r="2197" spans="1:17" x14ac:dyDescent="0.3">
      <c r="A2197" s="29">
        <v>2792724</v>
      </c>
      <c r="B2197" s="1">
        <v>133</v>
      </c>
      <c r="C2197" s="1" t="s">
        <v>17</v>
      </c>
      <c r="D2197" s="1" t="s">
        <v>25</v>
      </c>
      <c r="E2197" s="1" t="s">
        <v>23</v>
      </c>
      <c r="F2197" s="47">
        <v>1857</v>
      </c>
      <c r="G2197" s="34">
        <v>1318.53</v>
      </c>
      <c r="H2197" s="1" t="s">
        <v>216</v>
      </c>
      <c r="I2197" s="34">
        <v>1.37661E-2</v>
      </c>
      <c r="J2197" s="34">
        <v>2011.4170999999999</v>
      </c>
      <c r="K2197" s="35" t="str">
        <f t="shared" si="170"/>
        <v>Kampina &amp; Oisterwijkse Vennen_ZGH91E0C</v>
      </c>
      <c r="L2197" s="36">
        <f>VLOOKUP(D2197,DATA!A:F,5,FALSE)</f>
        <v>6.9280917156857415E-3</v>
      </c>
      <c r="M2197" s="37">
        <f>VLOOKUP(D2197,DATA!A:F,6,FALSE)</f>
        <v>2282</v>
      </c>
      <c r="N2197" s="36">
        <f t="shared" si="171"/>
        <v>0.12604710339530989</v>
      </c>
      <c r="O2197" s="36">
        <f t="shared" si="172"/>
        <v>0.1260591102793206</v>
      </c>
      <c r="P2197" s="36">
        <f t="shared" si="173"/>
        <v>1.200688401070682E-5</v>
      </c>
      <c r="Q2197" s="36">
        <f t="shared" si="174"/>
        <v>0</v>
      </c>
    </row>
    <row r="2198" spans="1:17" x14ac:dyDescent="0.3">
      <c r="A2198" s="29">
        <v>2794251</v>
      </c>
      <c r="B2198" s="1">
        <v>133</v>
      </c>
      <c r="C2198" s="1" t="s">
        <v>17</v>
      </c>
      <c r="D2198" s="1" t="s">
        <v>25</v>
      </c>
      <c r="E2198" s="1" t="s">
        <v>23</v>
      </c>
      <c r="F2198" s="47">
        <v>1857</v>
      </c>
      <c r="G2198" s="34">
        <v>1226.75</v>
      </c>
      <c r="H2198" s="1" t="s">
        <v>216</v>
      </c>
      <c r="I2198" s="34">
        <v>1.19747E-2</v>
      </c>
      <c r="J2198" s="34">
        <v>34.137529999999998</v>
      </c>
      <c r="K2198" s="35" t="str">
        <f t="shared" si="170"/>
        <v>Kampina &amp; Oisterwijkse Vennen_ZGH91E0C</v>
      </c>
      <c r="L2198" s="36">
        <f>VLOOKUP(D2198,DATA!A:F,5,FALSE)</f>
        <v>6.9280917156857415E-3</v>
      </c>
      <c r="M2198" s="37">
        <f>VLOOKUP(D2198,DATA!A:F,6,FALSE)</f>
        <v>2282</v>
      </c>
      <c r="N2198" s="36">
        <f t="shared" si="171"/>
        <v>6.6779000604725802E-2</v>
      </c>
      <c r="O2198" s="36">
        <f t="shared" si="172"/>
        <v>6.6784537241871472E-2</v>
      </c>
      <c r="P2198" s="36">
        <f t="shared" si="173"/>
        <v>5.536637145669987E-6</v>
      </c>
      <c r="Q2198" s="36">
        <f t="shared" si="174"/>
        <v>0</v>
      </c>
    </row>
    <row r="2199" spans="1:17" x14ac:dyDescent="0.3">
      <c r="A2199" s="29">
        <v>2794252</v>
      </c>
      <c r="B2199" s="1">
        <v>133</v>
      </c>
      <c r="C2199" s="1" t="s">
        <v>17</v>
      </c>
      <c r="D2199" s="1" t="s">
        <v>25</v>
      </c>
      <c r="E2199" s="1" t="s">
        <v>23</v>
      </c>
      <c r="F2199" s="47">
        <v>1857</v>
      </c>
      <c r="G2199" s="34">
        <v>1466.03</v>
      </c>
      <c r="H2199" s="1" t="s">
        <v>216</v>
      </c>
      <c r="I2199" s="34">
        <v>1.52496E-2</v>
      </c>
      <c r="J2199" s="34">
        <v>5597.241</v>
      </c>
      <c r="K2199" s="35" t="str">
        <f t="shared" si="170"/>
        <v>Kampina &amp; Oisterwijkse Vennen_ZGH91E0C</v>
      </c>
      <c r="L2199" s="36">
        <f>VLOOKUP(D2199,DATA!A:F,5,FALSE)</f>
        <v>6.9280917156857415E-3</v>
      </c>
      <c r="M2199" s="37">
        <f>VLOOKUP(D2199,DATA!A:F,6,FALSE)</f>
        <v>2282</v>
      </c>
      <c r="N2199" s="36">
        <f t="shared" si="171"/>
        <v>0.34943236535877797</v>
      </c>
      <c r="O2199" s="36">
        <f t="shared" si="172"/>
        <v>0.34946915603472195</v>
      </c>
      <c r="P2199" s="36">
        <f t="shared" si="173"/>
        <v>3.6790675943976225E-5</v>
      </c>
      <c r="Q2199" s="36">
        <f t="shared" si="174"/>
        <v>0</v>
      </c>
    </row>
    <row r="2200" spans="1:17" x14ac:dyDescent="0.3">
      <c r="A2200" s="29">
        <v>2794253</v>
      </c>
      <c r="B2200" s="1">
        <v>133</v>
      </c>
      <c r="C2200" s="1" t="s">
        <v>17</v>
      </c>
      <c r="D2200" s="1" t="s">
        <v>25</v>
      </c>
      <c r="E2200" s="1" t="s">
        <v>23</v>
      </c>
      <c r="F2200" s="47">
        <v>1857</v>
      </c>
      <c r="G2200" s="34">
        <v>1338.32</v>
      </c>
      <c r="H2200" s="1" t="s">
        <v>216</v>
      </c>
      <c r="I2200" s="34">
        <v>1.4621E-2</v>
      </c>
      <c r="J2200" s="34">
        <v>156.50237000000001</v>
      </c>
      <c r="K2200" s="35" t="str">
        <f t="shared" si="170"/>
        <v>Kampina &amp; Oisterwijkse Vennen_ZGH91E0C</v>
      </c>
      <c r="L2200" s="36">
        <f>VLOOKUP(D2200,DATA!A:F,5,FALSE)</f>
        <v>6.9280917156857415E-3</v>
      </c>
      <c r="M2200" s="37">
        <f>VLOOKUP(D2200,DATA!A:F,6,FALSE)</f>
        <v>2282</v>
      </c>
      <c r="N2200" s="36">
        <f t="shared" si="171"/>
        <v>0.14454305166158951</v>
      </c>
      <c r="O2200" s="36">
        <f t="shared" si="172"/>
        <v>0.14455767281591225</v>
      </c>
      <c r="P2200" s="36">
        <f t="shared" si="173"/>
        <v>1.462115432274147E-5</v>
      </c>
      <c r="Q2200" s="36">
        <f t="shared" si="174"/>
        <v>0</v>
      </c>
    </row>
    <row r="2201" spans="1:17" x14ac:dyDescent="0.3">
      <c r="A2201" s="29">
        <v>2795780</v>
      </c>
      <c r="B2201" s="1">
        <v>133</v>
      </c>
      <c r="C2201" s="1" t="s">
        <v>17</v>
      </c>
      <c r="D2201" s="1" t="s">
        <v>25</v>
      </c>
      <c r="E2201" s="1" t="s">
        <v>23</v>
      </c>
      <c r="F2201" s="47">
        <v>1857</v>
      </c>
      <c r="G2201" s="34">
        <v>1263.76</v>
      </c>
      <c r="H2201" s="1" t="s">
        <v>216</v>
      </c>
      <c r="I2201" s="34">
        <v>1.21461E-2</v>
      </c>
      <c r="J2201" s="34">
        <v>1134.8433</v>
      </c>
      <c r="K2201" s="35" t="str">
        <f t="shared" si="170"/>
        <v>Kampina &amp; Oisterwijkse Vennen_ZGH91E0C</v>
      </c>
      <c r="L2201" s="36">
        <f>VLOOKUP(D2201,DATA!A:F,5,FALSE)</f>
        <v>6.9280917156857415E-3</v>
      </c>
      <c r="M2201" s="37">
        <f>VLOOKUP(D2201,DATA!A:F,6,FALSE)</f>
        <v>2282</v>
      </c>
      <c r="N2201" s="36">
        <f t="shared" si="171"/>
        <v>8.6280376067673359E-2</v>
      </c>
      <c r="O2201" s="36">
        <f t="shared" si="172"/>
        <v>8.6287630540843291E-2</v>
      </c>
      <c r="P2201" s="36">
        <f t="shared" si="173"/>
        <v>7.2544731699319964E-6</v>
      </c>
      <c r="Q2201" s="36">
        <f t="shared" si="174"/>
        <v>0</v>
      </c>
    </row>
    <row r="2202" spans="1:17" x14ac:dyDescent="0.3">
      <c r="A2202" s="29">
        <v>2795781</v>
      </c>
      <c r="B2202" s="1">
        <v>133</v>
      </c>
      <c r="C2202" s="1" t="s">
        <v>17</v>
      </c>
      <c r="D2202" s="1" t="s">
        <v>25</v>
      </c>
      <c r="E2202" s="1" t="s">
        <v>23</v>
      </c>
      <c r="F2202" s="47">
        <v>1857</v>
      </c>
      <c r="G2202" s="34">
        <v>1487.54</v>
      </c>
      <c r="H2202" s="1" t="s">
        <v>216</v>
      </c>
      <c r="I2202" s="34">
        <v>1.4934599999999999E-2</v>
      </c>
      <c r="J2202" s="34">
        <v>6096.8954999999996</v>
      </c>
      <c r="K2202" s="35" t="str">
        <f t="shared" si="170"/>
        <v>Kampina &amp; Oisterwijkse Vennen_ZGH91E0C</v>
      </c>
      <c r="L2202" s="36">
        <f>VLOOKUP(D2202,DATA!A:F,5,FALSE)</f>
        <v>6.9280917156857415E-3</v>
      </c>
      <c r="M2202" s="37">
        <f>VLOOKUP(D2202,DATA!A:F,6,FALSE)</f>
        <v>2282</v>
      </c>
      <c r="N2202" s="36">
        <f t="shared" si="171"/>
        <v>0.40535851483030111</v>
      </c>
      <c r="O2202" s="36">
        <f t="shared" si="172"/>
        <v>0.40540028870715289</v>
      </c>
      <c r="P2202" s="36">
        <f t="shared" si="173"/>
        <v>4.1773876851780578E-5</v>
      </c>
      <c r="Q2202" s="36">
        <f t="shared" si="174"/>
        <v>0</v>
      </c>
    </row>
    <row r="2203" spans="1:17" x14ac:dyDescent="0.3">
      <c r="A2203" s="29">
        <v>2795782</v>
      </c>
      <c r="B2203" s="1">
        <v>133</v>
      </c>
      <c r="C2203" s="1" t="s">
        <v>17</v>
      </c>
      <c r="D2203" s="1" t="s">
        <v>25</v>
      </c>
      <c r="E2203" s="1" t="s">
        <v>23</v>
      </c>
      <c r="F2203" s="47">
        <v>1857</v>
      </c>
      <c r="G2203" s="34">
        <v>1693.29</v>
      </c>
      <c r="H2203" s="1" t="s">
        <v>216</v>
      </c>
      <c r="I2203" s="34">
        <v>1.8853000000000002E-2</v>
      </c>
      <c r="J2203" s="34">
        <v>9925.0619999999999</v>
      </c>
      <c r="K2203" s="35" t="str">
        <f t="shared" si="170"/>
        <v>Kampina &amp; Oisterwijkse Vennen_ZGH91E0C</v>
      </c>
      <c r="L2203" s="36">
        <f>VLOOKUP(D2203,DATA!A:F,5,FALSE)</f>
        <v>6.9280917156857415E-3</v>
      </c>
      <c r="M2203" s="37">
        <f>VLOOKUP(D2203,DATA!A:F,6,FALSE)</f>
        <v>2282</v>
      </c>
      <c r="N2203" s="36">
        <f t="shared" si="171"/>
        <v>1.664865780153773</v>
      </c>
      <c r="O2203" s="36">
        <f t="shared" si="172"/>
        <v>1.6650796302530577</v>
      </c>
      <c r="P2203" s="36">
        <f t="shared" si="173"/>
        <v>2.1385009928476251E-4</v>
      </c>
      <c r="Q2203" s="36">
        <f t="shared" si="174"/>
        <v>0</v>
      </c>
    </row>
    <row r="2204" spans="1:17" x14ac:dyDescent="0.3">
      <c r="A2204" s="29">
        <v>2797308</v>
      </c>
      <c r="B2204" s="1">
        <v>133</v>
      </c>
      <c r="C2204" s="1" t="s">
        <v>17</v>
      </c>
      <c r="D2204" s="1" t="s">
        <v>25</v>
      </c>
      <c r="E2204" s="1" t="s">
        <v>23</v>
      </c>
      <c r="F2204" s="47">
        <v>1857</v>
      </c>
      <c r="G2204" s="34">
        <v>1322.16</v>
      </c>
      <c r="H2204" s="1" t="s">
        <v>216</v>
      </c>
      <c r="I2204" s="34">
        <v>1.27239E-2</v>
      </c>
      <c r="J2204" s="34">
        <v>2964.8218000000002</v>
      </c>
      <c r="K2204" s="35" t="str">
        <f t="shared" si="170"/>
        <v>Kampina &amp; Oisterwijkse Vennen_ZGH91E0C</v>
      </c>
      <c r="L2204" s="36">
        <f>VLOOKUP(D2204,DATA!A:F,5,FALSE)</f>
        <v>6.9280917156857415E-3</v>
      </c>
      <c r="M2204" s="37">
        <f>VLOOKUP(D2204,DATA!A:F,6,FALSE)</f>
        <v>2282</v>
      </c>
      <c r="N2204" s="36">
        <f t="shared" si="171"/>
        <v>0.12925310618589664</v>
      </c>
      <c r="O2204" s="36">
        <f t="shared" si="172"/>
        <v>0.12926448592367654</v>
      </c>
      <c r="P2204" s="36">
        <f t="shared" si="173"/>
        <v>1.1379737779898536E-5</v>
      </c>
      <c r="Q2204" s="36">
        <f t="shared" si="174"/>
        <v>0</v>
      </c>
    </row>
    <row r="2205" spans="1:17" x14ac:dyDescent="0.3">
      <c r="A2205" s="29">
        <v>2797309</v>
      </c>
      <c r="B2205" s="1">
        <v>133</v>
      </c>
      <c r="C2205" s="1" t="s">
        <v>17</v>
      </c>
      <c r="D2205" s="1" t="s">
        <v>25</v>
      </c>
      <c r="E2205" s="1" t="s">
        <v>23</v>
      </c>
      <c r="F2205" s="47">
        <v>1857</v>
      </c>
      <c r="G2205" s="34">
        <v>1373.78</v>
      </c>
      <c r="H2205" s="1" t="s">
        <v>216</v>
      </c>
      <c r="I2205" s="34">
        <v>1.35809E-2</v>
      </c>
      <c r="J2205" s="34">
        <v>5821.9449999999997</v>
      </c>
      <c r="K2205" s="35" t="str">
        <f t="shared" si="170"/>
        <v>Kampina &amp; Oisterwijkse Vennen_ZGH91E0C</v>
      </c>
      <c r="L2205" s="36">
        <f>VLOOKUP(D2205,DATA!A:F,5,FALSE)</f>
        <v>6.9280917156857415E-3</v>
      </c>
      <c r="M2205" s="37">
        <f>VLOOKUP(D2205,DATA!A:F,6,FALSE)</f>
        <v>2282</v>
      </c>
      <c r="N2205" s="36">
        <f t="shared" si="171"/>
        <v>0.18472072529705649</v>
      </c>
      <c r="O2205" s="36">
        <f t="shared" si="172"/>
        <v>0.18473807432662115</v>
      </c>
      <c r="P2205" s="36">
        <f t="shared" si="173"/>
        <v>1.7349029564656115E-5</v>
      </c>
      <c r="Q2205" s="36">
        <f t="shared" si="174"/>
        <v>0</v>
      </c>
    </row>
    <row r="2206" spans="1:17" x14ac:dyDescent="0.3">
      <c r="A2206" s="29">
        <v>2797311</v>
      </c>
      <c r="B2206" s="1">
        <v>133</v>
      </c>
      <c r="C2206" s="1" t="s">
        <v>17</v>
      </c>
      <c r="D2206" s="1" t="s">
        <v>25</v>
      </c>
      <c r="E2206" s="1" t="s">
        <v>23</v>
      </c>
      <c r="F2206" s="47">
        <v>1857</v>
      </c>
      <c r="G2206" s="34">
        <v>1467.54</v>
      </c>
      <c r="H2206" s="1" t="s">
        <v>216</v>
      </c>
      <c r="I2206" s="34">
        <v>1.6011500000000001E-2</v>
      </c>
      <c r="J2206" s="34">
        <v>2946.2206999999999</v>
      </c>
      <c r="K2206" s="35" t="str">
        <f t="shared" si="170"/>
        <v>Kampina &amp; Oisterwijkse Vennen_ZGH91E0C</v>
      </c>
      <c r="L2206" s="36">
        <f>VLOOKUP(D2206,DATA!A:F,5,FALSE)</f>
        <v>6.9280917156857415E-3</v>
      </c>
      <c r="M2206" s="37">
        <f>VLOOKUP(D2206,DATA!A:F,6,FALSE)</f>
        <v>2282</v>
      </c>
      <c r="N2206" s="36">
        <f t="shared" si="171"/>
        <v>0.35309413626857777</v>
      </c>
      <c r="O2206" s="36">
        <f t="shared" si="172"/>
        <v>0.35313316854578569</v>
      </c>
      <c r="P2206" s="36">
        <f t="shared" si="173"/>
        <v>3.9032277207917687E-5</v>
      </c>
      <c r="Q2206" s="36">
        <f t="shared" si="174"/>
        <v>0</v>
      </c>
    </row>
    <row r="2207" spans="1:17" x14ac:dyDescent="0.3">
      <c r="A2207" s="29">
        <v>2798837</v>
      </c>
      <c r="B2207" s="1">
        <v>133</v>
      </c>
      <c r="C2207" s="1" t="s">
        <v>17</v>
      </c>
      <c r="D2207" s="1" t="s">
        <v>25</v>
      </c>
      <c r="E2207" s="1" t="s">
        <v>23</v>
      </c>
      <c r="F2207" s="47">
        <v>1857</v>
      </c>
      <c r="G2207" s="34">
        <v>1307.29</v>
      </c>
      <c r="H2207" s="1" t="s">
        <v>216</v>
      </c>
      <c r="I2207" s="34">
        <v>1.2360700000000001E-2</v>
      </c>
      <c r="J2207" s="34">
        <v>3060.3198000000002</v>
      </c>
      <c r="K2207" s="35" t="str">
        <f t="shared" si="170"/>
        <v>Kampina &amp; Oisterwijkse Vennen_ZGH91E0C</v>
      </c>
      <c r="L2207" s="36">
        <f>VLOOKUP(D2207,DATA!A:F,5,FALSE)</f>
        <v>6.9280917156857415E-3</v>
      </c>
      <c r="M2207" s="37">
        <f>VLOOKUP(D2207,DATA!A:F,6,FALSE)</f>
        <v>2282</v>
      </c>
      <c r="N2207" s="36">
        <f t="shared" si="171"/>
        <v>0.11661505214881497</v>
      </c>
      <c r="O2207" s="36">
        <f t="shared" si="172"/>
        <v>0.11662502738320812</v>
      </c>
      <c r="P2207" s="36">
        <f t="shared" si="173"/>
        <v>9.9752343931530651E-6</v>
      </c>
      <c r="Q2207" s="36">
        <f t="shared" si="174"/>
        <v>0</v>
      </c>
    </row>
    <row r="2208" spans="1:17" x14ac:dyDescent="0.3">
      <c r="A2208" s="29">
        <v>2798838</v>
      </c>
      <c r="B2208" s="1">
        <v>133</v>
      </c>
      <c r="C2208" s="1" t="s">
        <v>17</v>
      </c>
      <c r="D2208" s="1" t="s">
        <v>25</v>
      </c>
      <c r="E2208" s="1" t="s">
        <v>23</v>
      </c>
      <c r="F2208" s="47">
        <v>1857</v>
      </c>
      <c r="G2208" s="34">
        <v>1427.96</v>
      </c>
      <c r="H2208" s="1" t="s">
        <v>216</v>
      </c>
      <c r="I2208" s="34">
        <v>1.4185400000000001E-2</v>
      </c>
      <c r="J2208" s="34">
        <v>2646.7183</v>
      </c>
      <c r="K2208" s="35" t="str">
        <f t="shared" si="170"/>
        <v>Kampina &amp; Oisterwijkse Vennen_ZGH91E0C</v>
      </c>
      <c r="L2208" s="36">
        <f>VLOOKUP(D2208,DATA!A:F,5,FALSE)</f>
        <v>6.9280917156857415E-3</v>
      </c>
      <c r="M2208" s="37">
        <f>VLOOKUP(D2208,DATA!A:F,6,FALSE)</f>
        <v>2282</v>
      </c>
      <c r="N2208" s="36">
        <f t="shared" si="171"/>
        <v>0.26863887686966242</v>
      </c>
      <c r="O2208" s="36">
        <f t="shared" si="172"/>
        <v>0.26866520845761854</v>
      </c>
      <c r="P2208" s="36">
        <f t="shared" si="173"/>
        <v>2.6331587956118785E-5</v>
      </c>
      <c r="Q2208" s="36">
        <f t="shared" si="174"/>
        <v>0</v>
      </c>
    </row>
    <row r="2209" spans="1:17" x14ac:dyDescent="0.3">
      <c r="A2209" s="29">
        <v>2798839</v>
      </c>
      <c r="B2209" s="1">
        <v>133</v>
      </c>
      <c r="C2209" s="1" t="s">
        <v>17</v>
      </c>
      <c r="D2209" s="1" t="s">
        <v>25</v>
      </c>
      <c r="E2209" s="1" t="s">
        <v>23</v>
      </c>
      <c r="F2209" s="47">
        <v>1857</v>
      </c>
      <c r="G2209" s="34">
        <v>1600.33</v>
      </c>
      <c r="H2209" s="1" t="s">
        <v>216</v>
      </c>
      <c r="I2209" s="34">
        <v>1.6328499999999999E-2</v>
      </c>
      <c r="J2209" s="34">
        <v>6924.0316999999995</v>
      </c>
      <c r="K2209" s="35" t="str">
        <f t="shared" si="170"/>
        <v>Kampina &amp; Oisterwijkse Vennen_ZGH91E0C</v>
      </c>
      <c r="L2209" s="36">
        <f>VLOOKUP(D2209,DATA!A:F,5,FALSE)</f>
        <v>6.9280917156857415E-3</v>
      </c>
      <c r="M2209" s="37">
        <f>VLOOKUP(D2209,DATA!A:F,6,FALSE)</f>
        <v>2282</v>
      </c>
      <c r="N2209" s="36">
        <f t="shared" si="171"/>
        <v>0.88130264756418975</v>
      </c>
      <c r="O2209" s="36">
        <f t="shared" si="172"/>
        <v>0.88140147208372877</v>
      </c>
      <c r="P2209" s="36">
        <f t="shared" si="173"/>
        <v>9.8824519539020272E-5</v>
      </c>
      <c r="Q2209" s="36">
        <f t="shared" si="174"/>
        <v>0</v>
      </c>
    </row>
    <row r="2210" spans="1:17" x14ac:dyDescent="0.3">
      <c r="A2210" s="29">
        <v>2800366</v>
      </c>
      <c r="B2210" s="1">
        <v>133</v>
      </c>
      <c r="C2210" s="1" t="s">
        <v>17</v>
      </c>
      <c r="D2210" s="1" t="s">
        <v>25</v>
      </c>
      <c r="E2210" s="1" t="s">
        <v>23</v>
      </c>
      <c r="F2210" s="47">
        <v>1857</v>
      </c>
      <c r="G2210" s="34">
        <v>1480.14</v>
      </c>
      <c r="H2210" s="1" t="s">
        <v>216</v>
      </c>
      <c r="I2210" s="34">
        <v>1.4469600000000001E-2</v>
      </c>
      <c r="J2210" s="34">
        <v>5331.058</v>
      </c>
      <c r="K2210" s="35" t="str">
        <f t="shared" si="170"/>
        <v>Kampina &amp; Oisterwijkse Vennen_ZGH91E0C</v>
      </c>
      <c r="L2210" s="36">
        <f>VLOOKUP(D2210,DATA!A:F,5,FALSE)</f>
        <v>6.9280917156857415E-3</v>
      </c>
      <c r="M2210" s="37">
        <f>VLOOKUP(D2210,DATA!A:F,6,FALSE)</f>
        <v>2282</v>
      </c>
      <c r="N2210" s="36">
        <f t="shared" si="171"/>
        <v>0.38517840653096069</v>
      </c>
      <c r="O2210" s="36">
        <f t="shared" si="172"/>
        <v>0.38521687258597115</v>
      </c>
      <c r="P2210" s="36">
        <f t="shared" si="173"/>
        <v>3.8466055010455413E-5</v>
      </c>
      <c r="Q2210" s="36">
        <f t="shared" si="174"/>
        <v>0</v>
      </c>
    </row>
    <row r="2211" spans="1:17" x14ac:dyDescent="0.3">
      <c r="A2211" s="29">
        <v>2800367</v>
      </c>
      <c r="B2211" s="1">
        <v>133</v>
      </c>
      <c r="C2211" s="1" t="s">
        <v>17</v>
      </c>
      <c r="D2211" s="1" t="s">
        <v>25</v>
      </c>
      <c r="E2211" s="1" t="s">
        <v>23</v>
      </c>
      <c r="F2211" s="47">
        <v>1857</v>
      </c>
      <c r="G2211" s="34">
        <v>1474.53</v>
      </c>
      <c r="H2211" s="1" t="s">
        <v>216</v>
      </c>
      <c r="I2211" s="34">
        <v>1.4892000000000001E-2</v>
      </c>
      <c r="J2211" s="34">
        <v>4355.6176999999998</v>
      </c>
      <c r="K2211" s="35" t="str">
        <f t="shared" si="170"/>
        <v>Kampina &amp; Oisterwijkse Vennen_ZGH91E0C</v>
      </c>
      <c r="L2211" s="36">
        <f>VLOOKUP(D2211,DATA!A:F,5,FALSE)</f>
        <v>6.9280917156857415E-3</v>
      </c>
      <c r="M2211" s="37">
        <f>VLOOKUP(D2211,DATA!A:F,6,FALSE)</f>
        <v>2282</v>
      </c>
      <c r="N2211" s="36">
        <f t="shared" si="171"/>
        <v>0.37054943757265102</v>
      </c>
      <c r="O2211" s="36">
        <f t="shared" si="172"/>
        <v>0.37058752860889049</v>
      </c>
      <c r="P2211" s="36">
        <f t="shared" si="173"/>
        <v>3.8091036239473741E-5</v>
      </c>
      <c r="Q2211" s="36">
        <f t="shared" si="174"/>
        <v>0</v>
      </c>
    </row>
    <row r="2212" spans="1:17" x14ac:dyDescent="0.3">
      <c r="A2212" s="29">
        <v>2800369</v>
      </c>
      <c r="B2212" s="1">
        <v>133</v>
      </c>
      <c r="C2212" s="1" t="s">
        <v>17</v>
      </c>
      <c r="D2212" s="1" t="s">
        <v>25</v>
      </c>
      <c r="E2212" s="1" t="s">
        <v>23</v>
      </c>
      <c r="F2212" s="47">
        <v>1857</v>
      </c>
      <c r="G2212" s="34">
        <v>1628.13</v>
      </c>
      <c r="H2212" s="1" t="s">
        <v>216</v>
      </c>
      <c r="I2212" s="34">
        <v>1.8543E-2</v>
      </c>
      <c r="J2212" s="34">
        <v>6274.5703000000003</v>
      </c>
      <c r="K2212" s="35" t="str">
        <f t="shared" si="170"/>
        <v>Kampina &amp; Oisterwijkse Vennen_ZGH91E0C</v>
      </c>
      <c r="L2212" s="36">
        <f>VLOOKUP(D2212,DATA!A:F,5,FALSE)</f>
        <v>6.9280917156857415E-3</v>
      </c>
      <c r="M2212" s="37">
        <f>VLOOKUP(D2212,DATA!A:F,6,FALSE)</f>
        <v>2282</v>
      </c>
      <c r="N2212" s="36">
        <f t="shared" si="171"/>
        <v>1.066494004997868</v>
      </c>
      <c r="O2212" s="36">
        <f t="shared" si="172"/>
        <v>1.0666295622468511</v>
      </c>
      <c r="P2212" s="36">
        <f t="shared" si="173"/>
        <v>1.3555724898317578E-4</v>
      </c>
      <c r="Q2212" s="36">
        <f t="shared" si="174"/>
        <v>0</v>
      </c>
    </row>
    <row r="2213" spans="1:17" x14ac:dyDescent="0.3">
      <c r="A2213" s="29">
        <v>2801895</v>
      </c>
      <c r="B2213" s="1">
        <v>133</v>
      </c>
      <c r="C2213" s="1" t="s">
        <v>17</v>
      </c>
      <c r="D2213" s="1" t="s">
        <v>25</v>
      </c>
      <c r="E2213" s="1" t="s">
        <v>23</v>
      </c>
      <c r="F2213" s="47">
        <v>1857</v>
      </c>
      <c r="G2213" s="34">
        <v>1306.45</v>
      </c>
      <c r="H2213" s="1" t="s">
        <v>216</v>
      </c>
      <c r="I2213" s="34">
        <v>1.27495E-2</v>
      </c>
      <c r="J2213" s="34">
        <v>3075.3434999999999</v>
      </c>
      <c r="K2213" s="35" t="str">
        <f t="shared" si="170"/>
        <v>Kampina &amp; Oisterwijkse Vennen_ZGH91E0C</v>
      </c>
      <c r="L2213" s="36">
        <f>VLOOKUP(D2213,DATA!A:F,5,FALSE)</f>
        <v>6.9280917156857415E-3</v>
      </c>
      <c r="M2213" s="37">
        <f>VLOOKUP(D2213,DATA!A:F,6,FALSE)</f>
        <v>2282</v>
      </c>
      <c r="N2213" s="36">
        <f t="shared" si="171"/>
        <v>0.11593915499261226</v>
      </c>
      <c r="O2213" s="36">
        <f t="shared" si="172"/>
        <v>0.1159493844415569</v>
      </c>
      <c r="P2213" s="36">
        <f t="shared" si="173"/>
        <v>1.0229448944645836E-5</v>
      </c>
      <c r="Q2213" s="36">
        <f t="shared" si="174"/>
        <v>0</v>
      </c>
    </row>
    <row r="2214" spans="1:17" x14ac:dyDescent="0.3">
      <c r="A2214" s="29">
        <v>2801896</v>
      </c>
      <c r="B2214" s="1">
        <v>133</v>
      </c>
      <c r="C2214" s="1" t="s">
        <v>17</v>
      </c>
      <c r="D2214" s="1" t="s">
        <v>25</v>
      </c>
      <c r="E2214" s="1" t="s">
        <v>23</v>
      </c>
      <c r="F2214" s="47">
        <v>1857</v>
      </c>
      <c r="G2214" s="34">
        <v>1581.82</v>
      </c>
      <c r="H2214" s="1" t="s">
        <v>216</v>
      </c>
      <c r="I2214" s="34">
        <v>1.6112700000000001E-2</v>
      </c>
      <c r="J2214" s="34">
        <v>2050.8044</v>
      </c>
      <c r="K2214" s="35" t="str">
        <f t="shared" si="170"/>
        <v>Kampina &amp; Oisterwijkse Vennen_ZGH91E0C</v>
      </c>
      <c r="L2214" s="36">
        <f>VLOOKUP(D2214,DATA!A:F,5,FALSE)</f>
        <v>6.9280917156857415E-3</v>
      </c>
      <c r="M2214" s="37">
        <f>VLOOKUP(D2214,DATA!A:F,6,FALSE)</f>
        <v>2282</v>
      </c>
      <c r="N2214" s="36">
        <f t="shared" si="171"/>
        <v>0.77605499518307597</v>
      </c>
      <c r="O2214" s="36">
        <f t="shared" si="172"/>
        <v>0.77614095882416401</v>
      </c>
      <c r="P2214" s="36">
        <f t="shared" si="173"/>
        <v>8.5963641088038223E-5</v>
      </c>
      <c r="Q2214" s="36">
        <f t="shared" si="174"/>
        <v>0</v>
      </c>
    </row>
    <row r="2215" spans="1:17" x14ac:dyDescent="0.3">
      <c r="A2215" s="29">
        <v>2801897</v>
      </c>
      <c r="B2215" s="1">
        <v>133</v>
      </c>
      <c r="C2215" s="1" t="s">
        <v>17</v>
      </c>
      <c r="D2215" s="1" t="s">
        <v>25</v>
      </c>
      <c r="E2215" s="1" t="s">
        <v>23</v>
      </c>
      <c r="F2215" s="47">
        <v>1857</v>
      </c>
      <c r="G2215" s="34">
        <v>1594.91</v>
      </c>
      <c r="H2215" s="1" t="s">
        <v>216</v>
      </c>
      <c r="I2215" s="34">
        <v>1.6761999999999999E-2</v>
      </c>
      <c r="J2215" s="34">
        <v>5641.1054999999997</v>
      </c>
      <c r="K2215" s="35" t="str">
        <f t="shared" si="170"/>
        <v>Kampina &amp; Oisterwijkse Vennen_ZGH91E0C</v>
      </c>
      <c r="L2215" s="36">
        <f>VLOOKUP(D2215,DATA!A:F,5,FALSE)</f>
        <v>6.9280917156857415E-3</v>
      </c>
      <c r="M2215" s="37">
        <f>VLOOKUP(D2215,DATA!A:F,6,FALSE)</f>
        <v>2282</v>
      </c>
      <c r="N2215" s="36">
        <f t="shared" si="171"/>
        <v>0.84909891322702036</v>
      </c>
      <c r="O2215" s="36">
        <f t="shared" si="172"/>
        <v>0.84919668628626166</v>
      </c>
      <c r="P2215" s="36">
        <f t="shared" si="173"/>
        <v>9.7773059241301752E-5</v>
      </c>
      <c r="Q2215" s="36">
        <f t="shared" si="174"/>
        <v>0</v>
      </c>
    </row>
    <row r="2216" spans="1:17" x14ac:dyDescent="0.3">
      <c r="A2216" s="29">
        <v>2803424</v>
      </c>
      <c r="B2216" s="1">
        <v>133</v>
      </c>
      <c r="C2216" s="1" t="s">
        <v>17</v>
      </c>
      <c r="D2216" s="1" t="s">
        <v>25</v>
      </c>
      <c r="E2216" s="1" t="s">
        <v>23</v>
      </c>
      <c r="F2216" s="47">
        <v>1857</v>
      </c>
      <c r="G2216" s="34">
        <v>1562.28</v>
      </c>
      <c r="H2216" s="1" t="s">
        <v>216</v>
      </c>
      <c r="I2216" s="34">
        <v>1.5731999999999999E-2</v>
      </c>
      <c r="J2216" s="34">
        <v>7676.3280000000004</v>
      </c>
      <c r="K2216" s="35" t="str">
        <f t="shared" si="170"/>
        <v>Kampina &amp; Oisterwijkse Vennen_ZGH91E0C</v>
      </c>
      <c r="L2216" s="36">
        <f>VLOOKUP(D2216,DATA!A:F,5,FALSE)</f>
        <v>6.9280917156857415E-3</v>
      </c>
      <c r="M2216" s="37">
        <f>VLOOKUP(D2216,DATA!A:F,6,FALSE)</f>
        <v>2282</v>
      </c>
      <c r="N2216" s="36">
        <f t="shared" si="171"/>
        <v>0.67846407776466244</v>
      </c>
      <c r="O2216" s="36">
        <f t="shared" si="172"/>
        <v>0.6785375276627934</v>
      </c>
      <c r="P2216" s="36">
        <f t="shared" si="173"/>
        <v>7.3449898130961699E-5</v>
      </c>
      <c r="Q2216" s="36">
        <f t="shared" si="174"/>
        <v>0</v>
      </c>
    </row>
    <row r="2217" spans="1:17" x14ac:dyDescent="0.3">
      <c r="A2217" s="29">
        <v>2803425</v>
      </c>
      <c r="B2217" s="1">
        <v>133</v>
      </c>
      <c r="C2217" s="1" t="s">
        <v>17</v>
      </c>
      <c r="D2217" s="1" t="s">
        <v>25</v>
      </c>
      <c r="E2217" s="1" t="s">
        <v>23</v>
      </c>
      <c r="F2217" s="47">
        <v>1857</v>
      </c>
      <c r="G2217" s="34">
        <v>1434.98</v>
      </c>
      <c r="H2217" s="1" t="s">
        <v>216</v>
      </c>
      <c r="I2217" s="34">
        <v>1.48065E-2</v>
      </c>
      <c r="J2217" s="34">
        <v>6528.433</v>
      </c>
      <c r="K2217" s="35" t="str">
        <f t="shared" si="170"/>
        <v>Kampina &amp; Oisterwijkse Vennen_ZGH91E0C</v>
      </c>
      <c r="L2217" s="36">
        <f>VLOOKUP(D2217,DATA!A:F,5,FALSE)</f>
        <v>6.9280917156857415E-3</v>
      </c>
      <c r="M2217" s="37">
        <f>VLOOKUP(D2217,DATA!A:F,6,FALSE)</f>
        <v>2282</v>
      </c>
      <c r="N2217" s="36">
        <f t="shared" si="171"/>
        <v>0.28198936090826682</v>
      </c>
      <c r="O2217" s="36">
        <f t="shared" si="172"/>
        <v>0.28201820750066842</v>
      </c>
      <c r="P2217" s="36">
        <f t="shared" si="173"/>
        <v>2.8846592401599036E-5</v>
      </c>
      <c r="Q2217" s="36">
        <f t="shared" si="174"/>
        <v>0</v>
      </c>
    </row>
    <row r="2218" spans="1:17" x14ac:dyDescent="0.3">
      <c r="A2218" s="29">
        <v>2804953</v>
      </c>
      <c r="B2218" s="1">
        <v>133</v>
      </c>
      <c r="C2218" s="1" t="s">
        <v>17</v>
      </c>
      <c r="D2218" s="1" t="s">
        <v>25</v>
      </c>
      <c r="E2218" s="1" t="s">
        <v>23</v>
      </c>
      <c r="F2218" s="47">
        <v>1857</v>
      </c>
      <c r="G2218" s="34">
        <v>1410.53</v>
      </c>
      <c r="H2218" s="1" t="s">
        <v>216</v>
      </c>
      <c r="I2218" s="34">
        <v>1.4015400000000001E-2</v>
      </c>
      <c r="J2218" s="34">
        <v>1993.1120000000001</v>
      </c>
      <c r="K2218" s="35" t="str">
        <f t="shared" si="170"/>
        <v>Kampina &amp; Oisterwijkse Vennen_ZGH91E0C</v>
      </c>
      <c r="L2218" s="36">
        <f>VLOOKUP(D2218,DATA!A:F,5,FALSE)</f>
        <v>6.9280917156857415E-3</v>
      </c>
      <c r="M2218" s="37">
        <f>VLOOKUP(D2218,DATA!A:F,6,FALSE)</f>
        <v>2282</v>
      </c>
      <c r="N2218" s="36">
        <f t="shared" si="171"/>
        <v>0.23815387500131258</v>
      </c>
      <c r="O2218" s="36">
        <f t="shared" si="172"/>
        <v>0.2381769457792888</v>
      </c>
      <c r="P2218" s="36">
        <f t="shared" si="173"/>
        <v>2.3070777976225143E-5</v>
      </c>
      <c r="Q2218" s="36">
        <f t="shared" si="174"/>
        <v>0</v>
      </c>
    </row>
    <row r="2219" spans="1:17" x14ac:dyDescent="0.3">
      <c r="A2219" s="29">
        <v>2804955</v>
      </c>
      <c r="B2219" s="1">
        <v>133</v>
      </c>
      <c r="C2219" s="1" t="s">
        <v>17</v>
      </c>
      <c r="D2219" s="1" t="s">
        <v>25</v>
      </c>
      <c r="E2219" s="1" t="s">
        <v>23</v>
      </c>
      <c r="F2219" s="47">
        <v>1857</v>
      </c>
      <c r="G2219" s="34">
        <v>1526.1</v>
      </c>
      <c r="H2219" s="1" t="s">
        <v>216</v>
      </c>
      <c r="I2219" s="34">
        <v>1.6033499999999999E-2</v>
      </c>
      <c r="J2219" s="34">
        <v>3153.5050999999999</v>
      </c>
      <c r="K2219" s="35" t="str">
        <f t="shared" si="170"/>
        <v>Kampina &amp; Oisterwijkse Vennen_ZGH91E0C</v>
      </c>
      <c r="L2219" s="36">
        <f>VLOOKUP(D2219,DATA!A:F,5,FALSE)</f>
        <v>6.9280917156857415E-3</v>
      </c>
      <c r="M2219" s="37">
        <f>VLOOKUP(D2219,DATA!A:F,6,FALSE)</f>
        <v>2282</v>
      </c>
      <c r="N2219" s="36">
        <f t="shared" si="171"/>
        <v>0.52883609433092438</v>
      </c>
      <c r="O2219" s="36">
        <f t="shared" si="172"/>
        <v>0.52889453082056148</v>
      </c>
      <c r="P2219" s="36">
        <f t="shared" si="173"/>
        <v>5.8436489637103683E-5</v>
      </c>
      <c r="Q2219" s="36">
        <f t="shared" si="174"/>
        <v>0</v>
      </c>
    </row>
    <row r="2220" spans="1:17" x14ac:dyDescent="0.3">
      <c r="A2220" s="29">
        <v>2806481</v>
      </c>
      <c r="B2220" s="1">
        <v>133</v>
      </c>
      <c r="C2220" s="1" t="s">
        <v>17</v>
      </c>
      <c r="D2220" s="1" t="s">
        <v>25</v>
      </c>
      <c r="E2220" s="1" t="s">
        <v>23</v>
      </c>
      <c r="F2220" s="47">
        <v>1857</v>
      </c>
      <c r="G2220" s="34">
        <v>1191.03</v>
      </c>
      <c r="H2220" s="1" t="s">
        <v>216</v>
      </c>
      <c r="I2220" s="34">
        <v>1.18069E-2</v>
      </c>
      <c r="J2220" s="34">
        <v>1586.6089999999999</v>
      </c>
      <c r="K2220" s="35" t="str">
        <f t="shared" si="170"/>
        <v>Kampina &amp; Oisterwijkse Vennen_ZGH91E0C</v>
      </c>
      <c r="L2220" s="36">
        <f>VLOOKUP(D2220,DATA!A:F,5,FALSE)</f>
        <v>6.9280917156857415E-3</v>
      </c>
      <c r="M2220" s="37">
        <f>VLOOKUP(D2220,DATA!A:F,6,FALSE)</f>
        <v>2282</v>
      </c>
      <c r="N2220" s="36">
        <f t="shared" si="171"/>
        <v>5.2146842935632744E-2</v>
      </c>
      <c r="O2220" s="36">
        <f t="shared" si="172"/>
        <v>5.2151106459986038E-2</v>
      </c>
      <c r="P2220" s="36">
        <f t="shared" si="173"/>
        <v>4.2635243532943012E-6</v>
      </c>
      <c r="Q2220" s="36">
        <f t="shared" si="174"/>
        <v>0</v>
      </c>
    </row>
    <row r="2221" spans="1:17" x14ac:dyDescent="0.3">
      <c r="A2221" s="29">
        <v>2808011</v>
      </c>
      <c r="B2221" s="1">
        <v>133</v>
      </c>
      <c r="C2221" s="1" t="s">
        <v>17</v>
      </c>
      <c r="D2221" s="1" t="s">
        <v>25</v>
      </c>
      <c r="E2221" s="1" t="s">
        <v>23</v>
      </c>
      <c r="F2221" s="47">
        <v>1857</v>
      </c>
      <c r="G2221" s="34">
        <v>1536.87</v>
      </c>
      <c r="H2221" s="1" t="s">
        <v>216</v>
      </c>
      <c r="I2221" s="34">
        <v>1.5405500000000001E-2</v>
      </c>
      <c r="J2221" s="34">
        <v>5277.5</v>
      </c>
      <c r="K2221" s="35" t="str">
        <f t="shared" si="170"/>
        <v>Kampina &amp; Oisterwijkse Vennen_ZGH91E0C</v>
      </c>
      <c r="L2221" s="36">
        <f>VLOOKUP(D2221,DATA!A:F,5,FALSE)</f>
        <v>6.9280917156857415E-3</v>
      </c>
      <c r="M2221" s="37">
        <f>VLOOKUP(D2221,DATA!A:F,6,FALSE)</f>
        <v>2282</v>
      </c>
      <c r="N2221" s="36">
        <f t="shared" si="171"/>
        <v>0.56957159270033897</v>
      </c>
      <c r="O2221" s="36">
        <f t="shared" si="172"/>
        <v>0.56963204042673976</v>
      </c>
      <c r="P2221" s="36">
        <f t="shared" si="173"/>
        <v>6.0447726400791879E-5</v>
      </c>
      <c r="Q2221" s="36">
        <f t="shared" si="174"/>
        <v>0</v>
      </c>
    </row>
    <row r="2222" spans="1:17" x14ac:dyDescent="0.3">
      <c r="A2222" s="29">
        <v>2808013</v>
      </c>
      <c r="B2222" s="1">
        <v>133</v>
      </c>
      <c r="C2222" s="1" t="s">
        <v>17</v>
      </c>
      <c r="D2222" s="1" t="s">
        <v>25</v>
      </c>
      <c r="E2222" s="1" t="s">
        <v>23</v>
      </c>
      <c r="F2222" s="47">
        <v>1857</v>
      </c>
      <c r="G2222" s="34">
        <v>1691.16</v>
      </c>
      <c r="H2222" s="1" t="s">
        <v>216</v>
      </c>
      <c r="I2222" s="34">
        <v>1.9397000000000001E-2</v>
      </c>
      <c r="J2222" s="34">
        <v>4715.2709999999997</v>
      </c>
      <c r="K2222" s="35" t="str">
        <f t="shared" si="170"/>
        <v>Kampina &amp; Oisterwijkse Vennen_ZGH91E0C</v>
      </c>
      <c r="L2222" s="36">
        <f>VLOOKUP(D2222,DATA!A:F,5,FALSE)</f>
        <v>6.9280917156857415E-3</v>
      </c>
      <c r="M2222" s="37">
        <f>VLOOKUP(D2222,DATA!A:F,6,FALSE)</f>
        <v>2282</v>
      </c>
      <c r="N2222" s="36">
        <f t="shared" si="171"/>
        <v>1.6408781891342641</v>
      </c>
      <c r="O2222" s="36">
        <f t="shared" si="172"/>
        <v>1.6410950930552042</v>
      </c>
      <c r="P2222" s="36">
        <f t="shared" si="173"/>
        <v>2.1690392094009248E-4</v>
      </c>
      <c r="Q2222" s="36">
        <f t="shared" si="174"/>
        <v>0</v>
      </c>
    </row>
    <row r="2223" spans="1:17" x14ac:dyDescent="0.3">
      <c r="A2223" s="29">
        <v>2808014</v>
      </c>
      <c r="B2223" s="1">
        <v>133</v>
      </c>
      <c r="C2223" s="1" t="s">
        <v>17</v>
      </c>
      <c r="D2223" s="1" t="s">
        <v>25</v>
      </c>
      <c r="E2223" s="1" t="s">
        <v>23</v>
      </c>
      <c r="F2223" s="47">
        <v>1857</v>
      </c>
      <c r="G2223" s="34">
        <v>1784.05</v>
      </c>
      <c r="H2223" s="1" t="s">
        <v>216</v>
      </c>
      <c r="I2223" s="34">
        <v>2.1423000000000001E-2</v>
      </c>
      <c r="J2223" s="34">
        <v>7249.3505999999998</v>
      </c>
      <c r="K2223" s="35" t="str">
        <f t="shared" si="170"/>
        <v>Kampina &amp; Oisterwijkse Vennen_ZGH91E0C</v>
      </c>
      <c r="L2223" s="36">
        <f>VLOOKUP(D2223,DATA!A:F,5,FALSE)</f>
        <v>6.9280917156857415E-3</v>
      </c>
      <c r="M2223" s="37">
        <f>VLOOKUP(D2223,DATA!A:F,6,FALSE)</f>
        <v>2282</v>
      </c>
      <c r="N2223" s="36">
        <f t="shared" si="171"/>
        <v>3.077353372957917</v>
      </c>
      <c r="O2223" s="36">
        <f t="shared" si="172"/>
        <v>3.0777960905664394</v>
      </c>
      <c r="P2223" s="36">
        <f t="shared" si="173"/>
        <v>4.4271760852243602E-4</v>
      </c>
      <c r="Q2223" s="36">
        <f t="shared" si="174"/>
        <v>0</v>
      </c>
    </row>
    <row r="2224" spans="1:17" x14ac:dyDescent="0.3">
      <c r="A2224" s="29">
        <v>2809539</v>
      </c>
      <c r="B2224" s="1">
        <v>133</v>
      </c>
      <c r="C2224" s="1" t="s">
        <v>17</v>
      </c>
      <c r="D2224" s="1" t="s">
        <v>25</v>
      </c>
      <c r="E2224" s="1" t="s">
        <v>23</v>
      </c>
      <c r="F2224" s="47">
        <v>1857</v>
      </c>
      <c r="G2224" s="34">
        <v>1300.8699999999999</v>
      </c>
      <c r="H2224" s="1" t="s">
        <v>216</v>
      </c>
      <c r="I2224" s="34">
        <v>1.286E-2</v>
      </c>
      <c r="J2224" s="34">
        <v>1038.4331</v>
      </c>
      <c r="K2224" s="35" t="str">
        <f t="shared" si="170"/>
        <v>Kampina &amp; Oisterwijkse Vennen_ZGH91E0C</v>
      </c>
      <c r="L2224" s="36">
        <f>VLOOKUP(D2224,DATA!A:F,5,FALSE)</f>
        <v>6.9280917156857415E-3</v>
      </c>
      <c r="M2224" s="37">
        <f>VLOOKUP(D2224,DATA!A:F,6,FALSE)</f>
        <v>2282</v>
      </c>
      <c r="N2224" s="36">
        <f t="shared" si="171"/>
        <v>0.11154752598402698</v>
      </c>
      <c r="O2224" s="36">
        <f t="shared" si="172"/>
        <v>0.11155745369506993</v>
      </c>
      <c r="P2224" s="36">
        <f t="shared" si="173"/>
        <v>9.9277110429535353E-6</v>
      </c>
      <c r="Q2224" s="36">
        <f t="shared" si="174"/>
        <v>0</v>
      </c>
    </row>
    <row r="2225" spans="1:17" x14ac:dyDescent="0.3">
      <c r="A2225" s="29">
        <v>2809542</v>
      </c>
      <c r="B2225" s="1">
        <v>133</v>
      </c>
      <c r="C2225" s="1" t="s">
        <v>17</v>
      </c>
      <c r="D2225" s="1" t="s">
        <v>25</v>
      </c>
      <c r="E2225" s="1" t="s">
        <v>23</v>
      </c>
      <c r="F2225" s="47">
        <v>1857</v>
      </c>
      <c r="G2225" s="34">
        <v>1655.54</v>
      </c>
      <c r="H2225" s="1" t="s">
        <v>216</v>
      </c>
      <c r="I2225" s="34">
        <v>1.941E-2</v>
      </c>
      <c r="J2225" s="34">
        <v>7917.6293999999998</v>
      </c>
      <c r="K2225" s="35" t="str">
        <f t="shared" si="170"/>
        <v>Kampina &amp; Oisterwijkse Vennen_ZGH91E0C</v>
      </c>
      <c r="L2225" s="36">
        <f>VLOOKUP(D2225,DATA!A:F,5,FALSE)</f>
        <v>6.9280917156857415E-3</v>
      </c>
      <c r="M2225" s="37">
        <f>VLOOKUP(D2225,DATA!A:F,6,FALSE)</f>
        <v>2282</v>
      </c>
      <c r="N2225" s="36">
        <f t="shared" si="171"/>
        <v>1.2866575165551948</v>
      </c>
      <c r="O2225" s="36">
        <f t="shared" si="172"/>
        <v>1.2868283238570128</v>
      </c>
      <c r="P2225" s="36">
        <f t="shared" si="173"/>
        <v>1.7080730181806558E-4</v>
      </c>
      <c r="Q2225" s="36">
        <f t="shared" si="174"/>
        <v>0</v>
      </c>
    </row>
    <row r="2226" spans="1:17" x14ac:dyDescent="0.3">
      <c r="A2226" s="29">
        <v>2809543</v>
      </c>
      <c r="B2226" s="1">
        <v>133</v>
      </c>
      <c r="C2226" s="1" t="s">
        <v>17</v>
      </c>
      <c r="D2226" s="1" t="s">
        <v>25</v>
      </c>
      <c r="E2226" s="1" t="s">
        <v>23</v>
      </c>
      <c r="F2226" s="47">
        <v>1857</v>
      </c>
      <c r="G2226" s="34">
        <v>1457.17</v>
      </c>
      <c r="H2226" s="1" t="s">
        <v>216</v>
      </c>
      <c r="I2226" s="34">
        <v>1.62752E-2</v>
      </c>
      <c r="J2226" s="34">
        <v>4789.3130000000001</v>
      </c>
      <c r="K2226" s="35" t="str">
        <f t="shared" si="170"/>
        <v>Kampina &amp; Oisterwijkse Vennen_ZGH91E0C</v>
      </c>
      <c r="L2226" s="36">
        <f>VLOOKUP(D2226,DATA!A:F,5,FALSE)</f>
        <v>6.9280917156857415E-3</v>
      </c>
      <c r="M2226" s="37">
        <f>VLOOKUP(D2226,DATA!A:F,6,FALSE)</f>
        <v>2282</v>
      </c>
      <c r="N2226" s="36">
        <f t="shared" si="171"/>
        <v>0.32869661911423687</v>
      </c>
      <c r="O2226" s="36">
        <f t="shared" si="172"/>
        <v>0.32873356190166531</v>
      </c>
      <c r="P2226" s="36">
        <f t="shared" si="173"/>
        <v>3.6942787428440038E-5</v>
      </c>
      <c r="Q2226" s="36">
        <f t="shared" si="174"/>
        <v>0</v>
      </c>
    </row>
    <row r="2227" spans="1:17" x14ac:dyDescent="0.3">
      <c r="A2227" s="29">
        <v>2811071</v>
      </c>
      <c r="B2227" s="1">
        <v>133</v>
      </c>
      <c r="C2227" s="1" t="s">
        <v>17</v>
      </c>
      <c r="D2227" s="1" t="s">
        <v>25</v>
      </c>
      <c r="E2227" s="1" t="s">
        <v>23</v>
      </c>
      <c r="F2227" s="47">
        <v>1857</v>
      </c>
      <c r="G2227" s="34">
        <v>1763.81</v>
      </c>
      <c r="H2227" s="1" t="s">
        <v>216</v>
      </c>
      <c r="I2227" s="34">
        <v>2.0788999999999998E-2</v>
      </c>
      <c r="J2227" s="34">
        <v>5059.6063999999997</v>
      </c>
      <c r="K2227" s="35" t="str">
        <f t="shared" si="170"/>
        <v>Kampina &amp; Oisterwijkse Vennen_ZGH91E0C</v>
      </c>
      <c r="L2227" s="36">
        <f>VLOOKUP(D2227,DATA!A:F,5,FALSE)</f>
        <v>6.9280917156857415E-3</v>
      </c>
      <c r="M2227" s="37">
        <f>VLOOKUP(D2227,DATA!A:F,6,FALSE)</f>
        <v>2282</v>
      </c>
      <c r="N2227" s="36">
        <f t="shared" si="171"/>
        <v>2.6855345627345111</v>
      </c>
      <c r="O2227" s="36">
        <f t="shared" si="172"/>
        <v>2.6859109933785699</v>
      </c>
      <c r="P2227" s="36">
        <f t="shared" si="173"/>
        <v>3.7643064405878945E-4</v>
      </c>
      <c r="Q2227" s="36">
        <f t="shared" si="174"/>
        <v>0</v>
      </c>
    </row>
    <row r="2228" spans="1:17" x14ac:dyDescent="0.3">
      <c r="A2228" s="29">
        <v>2811072</v>
      </c>
      <c r="B2228" s="1">
        <v>133</v>
      </c>
      <c r="C2228" s="1" t="s">
        <v>17</v>
      </c>
      <c r="D2228" s="1" t="s">
        <v>25</v>
      </c>
      <c r="E2228" s="1" t="s">
        <v>23</v>
      </c>
      <c r="F2228" s="47">
        <v>1857</v>
      </c>
      <c r="G2228" s="34">
        <v>1397.22</v>
      </c>
      <c r="H2228" s="1" t="s">
        <v>216</v>
      </c>
      <c r="I2228" s="34">
        <v>1.5482599999999999E-2</v>
      </c>
      <c r="J2228" s="34">
        <v>4906.3459999999995</v>
      </c>
      <c r="K2228" s="35" t="str">
        <f t="shared" si="170"/>
        <v>Kampina &amp; Oisterwijkse Vennen_ZGH91E0C</v>
      </c>
      <c r="L2228" s="36">
        <f>VLOOKUP(D2228,DATA!A:F,5,FALSE)</f>
        <v>6.9280917156857415E-3</v>
      </c>
      <c r="M2228" s="37">
        <f>VLOOKUP(D2228,DATA!A:F,6,FALSE)</f>
        <v>2282</v>
      </c>
      <c r="N2228" s="36">
        <f t="shared" si="171"/>
        <v>0.21722070427342707</v>
      </c>
      <c r="O2228" s="36">
        <f t="shared" si="172"/>
        <v>0.21724395505344357</v>
      </c>
      <c r="P2228" s="36">
        <f t="shared" si="173"/>
        <v>2.3250780016498274E-5</v>
      </c>
      <c r="Q2228" s="36">
        <f t="shared" si="174"/>
        <v>0</v>
      </c>
    </row>
    <row r="2229" spans="1:17" x14ac:dyDescent="0.3">
      <c r="A2229" s="29">
        <v>2811073</v>
      </c>
      <c r="B2229" s="1">
        <v>133</v>
      </c>
      <c r="C2229" s="1" t="s">
        <v>17</v>
      </c>
      <c r="D2229" s="1" t="s">
        <v>22</v>
      </c>
      <c r="E2229" s="1" t="s">
        <v>23</v>
      </c>
      <c r="F2229" s="47">
        <v>1857</v>
      </c>
      <c r="G2229" s="34">
        <v>1516.49</v>
      </c>
      <c r="H2229" s="1" t="s">
        <v>216</v>
      </c>
      <c r="I2229" s="34">
        <v>1.7363E-2</v>
      </c>
      <c r="J2229" s="34">
        <v>3699.9643999999998</v>
      </c>
      <c r="K2229" s="35" t="str">
        <f t="shared" si="170"/>
        <v>Kampina &amp; Oisterwijkse Vennen_H91E0C</v>
      </c>
      <c r="L2229" s="36">
        <f>VLOOKUP(D2229,DATA!A:F,5,FALSE)</f>
        <v>6.9280917156857415E-3</v>
      </c>
      <c r="M2229" s="37">
        <f>VLOOKUP(D2229,DATA!A:F,6,FALSE)</f>
        <v>2282</v>
      </c>
      <c r="N2229" s="36">
        <f t="shared" si="171"/>
        <v>0.49494184376400413</v>
      </c>
      <c r="O2229" s="36">
        <f t="shared" si="172"/>
        <v>0.49500109038497253</v>
      </c>
      <c r="P2229" s="36">
        <f t="shared" si="173"/>
        <v>5.924662096840061E-5</v>
      </c>
      <c r="Q2229" s="36">
        <f t="shared" si="174"/>
        <v>0</v>
      </c>
    </row>
    <row r="2230" spans="1:17" x14ac:dyDescent="0.3">
      <c r="A2230" s="29">
        <v>2811073</v>
      </c>
      <c r="B2230" s="1">
        <v>133</v>
      </c>
      <c r="C2230" s="1" t="s">
        <v>17</v>
      </c>
      <c r="D2230" s="1" t="s">
        <v>25</v>
      </c>
      <c r="E2230" s="1" t="s">
        <v>23</v>
      </c>
      <c r="F2230" s="47">
        <v>1857</v>
      </c>
      <c r="G2230" s="34">
        <v>1516.49</v>
      </c>
      <c r="H2230" s="1" t="s">
        <v>216</v>
      </c>
      <c r="I2230" s="34">
        <v>1.7363E-2</v>
      </c>
      <c r="J2230" s="34">
        <v>4691.4897000000001</v>
      </c>
      <c r="K2230" s="35" t="str">
        <f t="shared" si="170"/>
        <v>Kampina &amp; Oisterwijkse Vennen_ZGH91E0C</v>
      </c>
      <c r="L2230" s="36">
        <f>VLOOKUP(D2230,DATA!A:F,5,FALSE)</f>
        <v>6.9280917156857415E-3</v>
      </c>
      <c r="M2230" s="37">
        <f>VLOOKUP(D2230,DATA!A:F,6,FALSE)</f>
        <v>2282</v>
      </c>
      <c r="N2230" s="36">
        <f t="shared" si="171"/>
        <v>0.49494184376400413</v>
      </c>
      <c r="O2230" s="36">
        <f t="shared" si="172"/>
        <v>0.49500109038497253</v>
      </c>
      <c r="P2230" s="36">
        <f t="shared" si="173"/>
        <v>5.924662096840061E-5</v>
      </c>
      <c r="Q2230" s="36">
        <f t="shared" si="174"/>
        <v>0</v>
      </c>
    </row>
    <row r="2231" spans="1:17" x14ac:dyDescent="0.3">
      <c r="A2231" s="29">
        <v>2811073</v>
      </c>
      <c r="B2231" s="1">
        <v>133</v>
      </c>
      <c r="C2231" s="1" t="s">
        <v>17</v>
      </c>
      <c r="D2231" s="1" t="s">
        <v>31</v>
      </c>
      <c r="E2231" s="1" t="s">
        <v>32</v>
      </c>
      <c r="F2231" s="47">
        <v>1786</v>
      </c>
      <c r="G2231" s="34">
        <v>1516.49</v>
      </c>
      <c r="H2231" s="1" t="s">
        <v>216</v>
      </c>
      <c r="I2231" s="34">
        <v>1.7363E-2</v>
      </c>
      <c r="J2231" s="34">
        <v>311.14983999999998</v>
      </c>
      <c r="K2231" s="35" t="str">
        <f t="shared" si="170"/>
        <v>Kampina &amp; Oisterwijkse Vennen_Lg03</v>
      </c>
      <c r="L2231" s="36">
        <f>VLOOKUP(D2231,DATA!A:F,5,FALSE)</f>
        <v>6.9280917156857415E-3</v>
      </c>
      <c r="M2231" s="37">
        <f>VLOOKUP(D2231,DATA!A:F,6,FALSE)</f>
        <v>2211</v>
      </c>
      <c r="N2231" s="36">
        <f t="shared" si="171"/>
        <v>0.80689600773833892</v>
      </c>
      <c r="O2231" s="36">
        <f t="shared" si="172"/>
        <v>0.80699229373735204</v>
      </c>
      <c r="P2231" s="36">
        <f t="shared" si="173"/>
        <v>9.6285999013123735E-5</v>
      </c>
      <c r="Q2231" s="36">
        <f t="shared" si="174"/>
        <v>0</v>
      </c>
    </row>
    <row r="2232" spans="1:17" x14ac:dyDescent="0.3">
      <c r="A2232" s="29">
        <v>2812600</v>
      </c>
      <c r="B2232" s="1">
        <v>133</v>
      </c>
      <c r="C2232" s="1" t="s">
        <v>17</v>
      </c>
      <c r="D2232" s="1" t="s">
        <v>25</v>
      </c>
      <c r="E2232" s="1" t="s">
        <v>23</v>
      </c>
      <c r="F2232" s="47">
        <v>1857</v>
      </c>
      <c r="G2232" s="34">
        <v>1491.63</v>
      </c>
      <c r="H2232" s="1" t="s">
        <v>216</v>
      </c>
      <c r="I2232" s="34">
        <v>1.6412800000000002E-2</v>
      </c>
      <c r="J2232" s="34">
        <v>2622.9946</v>
      </c>
      <c r="K2232" s="35" t="str">
        <f t="shared" si="170"/>
        <v>Kampina &amp; Oisterwijkse Vennen_ZGH91E0C</v>
      </c>
      <c r="L2232" s="36">
        <f>VLOOKUP(D2232,DATA!A:F,5,FALSE)</f>
        <v>6.9280917156857415E-3</v>
      </c>
      <c r="M2232" s="37">
        <f>VLOOKUP(D2232,DATA!A:F,6,FALSE)</f>
        <v>2282</v>
      </c>
      <c r="N2232" s="36">
        <f t="shared" si="171"/>
        <v>0.41696041716725296</v>
      </c>
      <c r="O2232" s="36">
        <f t="shared" si="172"/>
        <v>0.41700763445083266</v>
      </c>
      <c r="P2232" s="36">
        <f t="shared" si="173"/>
        <v>4.7217283579703562E-5</v>
      </c>
      <c r="Q2232" s="36">
        <f t="shared" si="174"/>
        <v>0</v>
      </c>
    </row>
    <row r="2233" spans="1:17" x14ac:dyDescent="0.3">
      <c r="A2233" s="29">
        <v>2812601</v>
      </c>
      <c r="B2233" s="1">
        <v>133</v>
      </c>
      <c r="C2233" s="1" t="s">
        <v>17</v>
      </c>
      <c r="D2233" s="1" t="s">
        <v>25</v>
      </c>
      <c r="E2233" s="1" t="s">
        <v>23</v>
      </c>
      <c r="F2233" s="47">
        <v>1857</v>
      </c>
      <c r="G2233" s="34">
        <v>1353.54</v>
      </c>
      <c r="H2233" s="1" t="s">
        <v>216</v>
      </c>
      <c r="I2233" s="34">
        <v>1.51571E-2</v>
      </c>
      <c r="J2233" s="34">
        <v>348.66039999999998</v>
      </c>
      <c r="K2233" s="35" t="str">
        <f t="shared" si="170"/>
        <v>Kampina &amp; Oisterwijkse Vennen_ZGH91E0C</v>
      </c>
      <c r="L2233" s="36">
        <f>VLOOKUP(D2233,DATA!A:F,5,FALSE)</f>
        <v>6.9280917156857415E-3</v>
      </c>
      <c r="M2233" s="37">
        <f>VLOOKUP(D2233,DATA!A:F,6,FALSE)</f>
        <v>2282</v>
      </c>
      <c r="N2233" s="36">
        <f t="shared" si="171"/>
        <v>0.16059123563807984</v>
      </c>
      <c r="O2233" s="36">
        <f t="shared" si="172"/>
        <v>0.16060807308788372</v>
      </c>
      <c r="P2233" s="36">
        <f t="shared" si="173"/>
        <v>1.6837449803880356E-5</v>
      </c>
      <c r="Q2233" s="36">
        <f t="shared" si="174"/>
        <v>0</v>
      </c>
    </row>
    <row r="2234" spans="1:17" x14ac:dyDescent="0.3">
      <c r="A2234" s="29">
        <v>2812602</v>
      </c>
      <c r="B2234" s="1">
        <v>133</v>
      </c>
      <c r="C2234" s="1" t="s">
        <v>17</v>
      </c>
      <c r="D2234" s="1" t="s">
        <v>22</v>
      </c>
      <c r="E2234" s="1" t="s">
        <v>23</v>
      </c>
      <c r="F2234" s="47">
        <v>1857</v>
      </c>
      <c r="G2234" s="34">
        <v>1715.43</v>
      </c>
      <c r="H2234" s="1" t="s">
        <v>216</v>
      </c>
      <c r="I2234" s="34">
        <v>2.1746000000000001E-2</v>
      </c>
      <c r="J2234" s="34">
        <v>1385.1918000000001</v>
      </c>
      <c r="K2234" s="35" t="str">
        <f t="shared" si="170"/>
        <v>Kampina &amp; Oisterwijkse Vennen_H91E0C</v>
      </c>
      <c r="L2234" s="36">
        <f>VLOOKUP(D2234,DATA!A:F,5,FALSE)</f>
        <v>6.9280917156857415E-3</v>
      </c>
      <c r="M2234" s="37">
        <f>VLOOKUP(D2234,DATA!A:F,6,FALSE)</f>
        <v>2282</v>
      </c>
      <c r="N2234" s="36">
        <f t="shared" si="171"/>
        <v>1.9355205198942409</v>
      </c>
      <c r="O2234" s="36">
        <f t="shared" si="172"/>
        <v>1.9358064987791319</v>
      </c>
      <c r="P2234" s="36">
        <f t="shared" si="173"/>
        <v>2.8597888489101386E-4</v>
      </c>
      <c r="Q2234" s="36">
        <f t="shared" si="174"/>
        <v>0</v>
      </c>
    </row>
    <row r="2235" spans="1:17" x14ac:dyDescent="0.3">
      <c r="A2235" s="29">
        <v>2812602</v>
      </c>
      <c r="B2235" s="1">
        <v>133</v>
      </c>
      <c r="C2235" s="1" t="s">
        <v>17</v>
      </c>
      <c r="D2235" s="1" t="s">
        <v>25</v>
      </c>
      <c r="E2235" s="1" t="s">
        <v>23</v>
      </c>
      <c r="F2235" s="47">
        <v>1857</v>
      </c>
      <c r="G2235" s="34">
        <v>1715.43</v>
      </c>
      <c r="H2235" s="1" t="s">
        <v>216</v>
      </c>
      <c r="I2235" s="34">
        <v>2.1746000000000001E-2</v>
      </c>
      <c r="J2235" s="34">
        <v>539.63873000000001</v>
      </c>
      <c r="K2235" s="35" t="str">
        <f t="shared" si="170"/>
        <v>Kampina &amp; Oisterwijkse Vennen_ZGH91E0C</v>
      </c>
      <c r="L2235" s="36">
        <f>VLOOKUP(D2235,DATA!A:F,5,FALSE)</f>
        <v>6.9280917156857415E-3</v>
      </c>
      <c r="M2235" s="37">
        <f>VLOOKUP(D2235,DATA!A:F,6,FALSE)</f>
        <v>2282</v>
      </c>
      <c r="N2235" s="36">
        <f t="shared" si="171"/>
        <v>1.9355205198942409</v>
      </c>
      <c r="O2235" s="36">
        <f t="shared" si="172"/>
        <v>1.9358064987791319</v>
      </c>
      <c r="P2235" s="36">
        <f t="shared" si="173"/>
        <v>2.8597888489101386E-4</v>
      </c>
      <c r="Q2235" s="36">
        <f t="shared" si="174"/>
        <v>0</v>
      </c>
    </row>
    <row r="2236" spans="1:17" x14ac:dyDescent="0.3">
      <c r="A2236" s="29">
        <v>2812602</v>
      </c>
      <c r="B2236" s="1">
        <v>133</v>
      </c>
      <c r="C2236" s="1" t="s">
        <v>17</v>
      </c>
      <c r="D2236" s="1" t="s">
        <v>31</v>
      </c>
      <c r="E2236" s="1" t="s">
        <v>32</v>
      </c>
      <c r="F2236" s="47">
        <v>1786</v>
      </c>
      <c r="G2236" s="34">
        <v>1715.43</v>
      </c>
      <c r="H2236" s="1" t="s">
        <v>216</v>
      </c>
      <c r="I2236" s="34">
        <v>2.1746000000000001E-2</v>
      </c>
      <c r="J2236" s="34">
        <v>299.31378000000001</v>
      </c>
      <c r="K2236" s="35" t="str">
        <f t="shared" si="170"/>
        <v>Kampina &amp; Oisterwijkse Vennen_Lg03</v>
      </c>
      <c r="L2236" s="36">
        <f>VLOOKUP(D2236,DATA!A:F,5,FALSE)</f>
        <v>6.9280917156857415E-3</v>
      </c>
      <c r="M2236" s="37">
        <f>VLOOKUP(D2236,DATA!A:F,6,FALSE)</f>
        <v>2211</v>
      </c>
      <c r="N2236" s="36">
        <f t="shared" si="171"/>
        <v>3.126916250097723</v>
      </c>
      <c r="O2236" s="36">
        <f t="shared" si="172"/>
        <v>3.1273726473862955</v>
      </c>
      <c r="P2236" s="36">
        <f t="shared" si="173"/>
        <v>4.5639728857249651E-4</v>
      </c>
      <c r="Q2236" s="36">
        <f t="shared" si="174"/>
        <v>0</v>
      </c>
    </row>
    <row r="2237" spans="1:17" x14ac:dyDescent="0.3">
      <c r="A2237" s="29">
        <v>2814129</v>
      </c>
      <c r="B2237" s="1">
        <v>133</v>
      </c>
      <c r="C2237" s="1" t="s">
        <v>17</v>
      </c>
      <c r="D2237" s="1" t="s">
        <v>25</v>
      </c>
      <c r="E2237" s="1" t="s">
        <v>23</v>
      </c>
      <c r="F2237" s="47">
        <v>1857</v>
      </c>
      <c r="G2237" s="34">
        <v>1522.07</v>
      </c>
      <c r="H2237" s="1" t="s">
        <v>216</v>
      </c>
      <c r="I2237" s="34">
        <v>1.6217200000000001E-2</v>
      </c>
      <c r="J2237" s="34">
        <v>3380.9823999999999</v>
      </c>
      <c r="K2237" s="35" t="str">
        <f t="shared" si="170"/>
        <v>Kampina &amp; Oisterwijkse Vennen_ZGH91E0C</v>
      </c>
      <c r="L2237" s="36">
        <f>VLOOKUP(D2237,DATA!A:F,5,FALSE)</f>
        <v>6.9280917156857415E-3</v>
      </c>
      <c r="M2237" s="37">
        <f>VLOOKUP(D2237,DATA!A:F,6,FALSE)</f>
        <v>2282</v>
      </c>
      <c r="N2237" s="36">
        <f t="shared" si="171"/>
        <v>0.51434999312381202</v>
      </c>
      <c r="O2237" s="36">
        <f t="shared" si="172"/>
        <v>0.51440748848782336</v>
      </c>
      <c r="P2237" s="36">
        <f t="shared" si="173"/>
        <v>5.7495364011339589E-5</v>
      </c>
      <c r="Q2237" s="36">
        <f t="shared" si="174"/>
        <v>0</v>
      </c>
    </row>
    <row r="2238" spans="1:17" x14ac:dyDescent="0.3">
      <c r="A2238" s="29">
        <v>2814130</v>
      </c>
      <c r="B2238" s="1">
        <v>133</v>
      </c>
      <c r="C2238" s="1" t="s">
        <v>17</v>
      </c>
      <c r="D2238" s="1" t="s">
        <v>25</v>
      </c>
      <c r="E2238" s="1" t="s">
        <v>23</v>
      </c>
      <c r="F2238" s="47">
        <v>1857</v>
      </c>
      <c r="G2238" s="34">
        <v>1450.85</v>
      </c>
      <c r="H2238" s="1" t="s">
        <v>216</v>
      </c>
      <c r="I2238" s="34">
        <v>1.6086E-2</v>
      </c>
      <c r="J2238" s="34">
        <v>41.904654999999998</v>
      </c>
      <c r="K2238" s="35" t="str">
        <f t="shared" si="170"/>
        <v>Kampina &amp; Oisterwijkse Vennen_ZGH91E0C</v>
      </c>
      <c r="L2238" s="36">
        <f>VLOOKUP(D2238,DATA!A:F,5,FALSE)</f>
        <v>6.9280917156857415E-3</v>
      </c>
      <c r="M2238" s="37">
        <f>VLOOKUP(D2238,DATA!A:F,6,FALSE)</f>
        <v>2282</v>
      </c>
      <c r="N2238" s="36">
        <f t="shared" si="171"/>
        <v>0.31465930481747106</v>
      </c>
      <c r="O2238" s="36">
        <f t="shared" si="172"/>
        <v>0.3146942637060503</v>
      </c>
      <c r="P2238" s="36">
        <f t="shared" si="173"/>
        <v>3.4958888579239566E-5</v>
      </c>
      <c r="Q2238" s="36">
        <f t="shared" si="174"/>
        <v>0</v>
      </c>
    </row>
    <row r="2239" spans="1:17" x14ac:dyDescent="0.3">
      <c r="A2239" s="29">
        <v>2814131</v>
      </c>
      <c r="B2239" s="1">
        <v>133</v>
      </c>
      <c r="C2239" s="1" t="s">
        <v>17</v>
      </c>
      <c r="D2239" s="1" t="s">
        <v>22</v>
      </c>
      <c r="E2239" s="1" t="s">
        <v>23</v>
      </c>
      <c r="F2239" s="47">
        <v>1857</v>
      </c>
      <c r="G2239" s="34">
        <v>1508.24</v>
      </c>
      <c r="H2239" s="1" t="s">
        <v>216</v>
      </c>
      <c r="I2239" s="34">
        <v>1.7115999999999999E-2</v>
      </c>
      <c r="J2239" s="34">
        <v>7384.9125999999997</v>
      </c>
      <c r="K2239" s="35" t="str">
        <f t="shared" si="170"/>
        <v>Kampina &amp; Oisterwijkse Vennen_H91E0C</v>
      </c>
      <c r="L2239" s="36">
        <f>VLOOKUP(D2239,DATA!A:F,5,FALSE)</f>
        <v>6.9280917156857415E-3</v>
      </c>
      <c r="M2239" s="37">
        <f>VLOOKUP(D2239,DATA!A:F,6,FALSE)</f>
        <v>2282</v>
      </c>
      <c r="N2239" s="36">
        <f t="shared" si="171"/>
        <v>0.46757441354468193</v>
      </c>
      <c r="O2239" s="36">
        <f t="shared" si="172"/>
        <v>0.46762960308043705</v>
      </c>
      <c r="P2239" s="36">
        <f t="shared" si="173"/>
        <v>5.518953575511798E-5</v>
      </c>
      <c r="Q2239" s="36">
        <f t="shared" si="174"/>
        <v>0</v>
      </c>
    </row>
    <row r="2240" spans="1:17" x14ac:dyDescent="0.3">
      <c r="A2240" s="29">
        <v>2815658</v>
      </c>
      <c r="B2240" s="1">
        <v>133</v>
      </c>
      <c r="C2240" s="1" t="s">
        <v>17</v>
      </c>
      <c r="D2240" s="1" t="s">
        <v>25</v>
      </c>
      <c r="E2240" s="1" t="s">
        <v>23</v>
      </c>
      <c r="F2240" s="47">
        <v>1857</v>
      </c>
      <c r="G2240" s="34">
        <v>1514.14</v>
      </c>
      <c r="H2240" s="1" t="s">
        <v>216</v>
      </c>
      <c r="I2240" s="34">
        <v>1.6591999999999999E-2</v>
      </c>
      <c r="J2240" s="34">
        <v>941.73540000000003</v>
      </c>
      <c r="K2240" s="35" t="str">
        <f t="shared" si="170"/>
        <v>Kampina &amp; Oisterwijkse Vennen_ZGH91E0C</v>
      </c>
      <c r="L2240" s="36">
        <f>VLOOKUP(D2240,DATA!A:F,5,FALSE)</f>
        <v>6.9280917156857415E-3</v>
      </c>
      <c r="M2240" s="37">
        <f>VLOOKUP(D2240,DATA!A:F,6,FALSE)</f>
        <v>2282</v>
      </c>
      <c r="N2240" s="36">
        <f t="shared" si="171"/>
        <v>0.48698785536019162</v>
      </c>
      <c r="O2240" s="36">
        <f t="shared" si="172"/>
        <v>0.48704356560778306</v>
      </c>
      <c r="P2240" s="36">
        <f t="shared" si="173"/>
        <v>5.5710247591433948E-5</v>
      </c>
      <c r="Q2240" s="36">
        <f t="shared" si="174"/>
        <v>0</v>
      </c>
    </row>
    <row r="2241" spans="1:17" x14ac:dyDescent="0.3">
      <c r="A2241" s="29">
        <v>2815660</v>
      </c>
      <c r="B2241" s="1">
        <v>133</v>
      </c>
      <c r="C2241" s="1" t="s">
        <v>17</v>
      </c>
      <c r="D2241" s="1" t="s">
        <v>22</v>
      </c>
      <c r="E2241" s="1" t="s">
        <v>23</v>
      </c>
      <c r="F2241" s="47">
        <v>1857</v>
      </c>
      <c r="G2241" s="34">
        <v>1541.32</v>
      </c>
      <c r="H2241" s="1" t="s">
        <v>216</v>
      </c>
      <c r="I2241" s="34">
        <v>1.8676000000000002E-2</v>
      </c>
      <c r="J2241" s="34">
        <v>1926.9974</v>
      </c>
      <c r="K2241" s="35" t="str">
        <f t="shared" si="170"/>
        <v>Kampina &amp; Oisterwijkse Vennen_H91E0C</v>
      </c>
      <c r="L2241" s="36">
        <f>VLOOKUP(D2241,DATA!A:F,5,FALSE)</f>
        <v>6.9280917156857415E-3</v>
      </c>
      <c r="M2241" s="37">
        <f>VLOOKUP(D2241,DATA!A:F,6,FALSE)</f>
        <v>2282</v>
      </c>
      <c r="N2241" s="36">
        <f t="shared" si="171"/>
        <v>0.58730024322073782</v>
      </c>
      <c r="O2241" s="36">
        <f t="shared" si="172"/>
        <v>0.58737579197527445</v>
      </c>
      <c r="P2241" s="36">
        <f t="shared" si="173"/>
        <v>7.5548754536636231E-5</v>
      </c>
      <c r="Q2241" s="36">
        <f t="shared" si="174"/>
        <v>0</v>
      </c>
    </row>
    <row r="2242" spans="1:17" x14ac:dyDescent="0.3">
      <c r="A2242" s="29">
        <v>2815660</v>
      </c>
      <c r="B2242" s="1">
        <v>133</v>
      </c>
      <c r="C2242" s="1" t="s">
        <v>17</v>
      </c>
      <c r="D2242" s="1" t="s">
        <v>25</v>
      </c>
      <c r="E2242" s="1" t="s">
        <v>23</v>
      </c>
      <c r="F2242" s="47">
        <v>1857</v>
      </c>
      <c r="G2242" s="34">
        <v>1541.32</v>
      </c>
      <c r="H2242" s="1" t="s">
        <v>216</v>
      </c>
      <c r="I2242" s="34">
        <v>1.8676000000000002E-2</v>
      </c>
      <c r="J2242" s="34">
        <v>144.80731</v>
      </c>
      <c r="K2242" s="35" t="str">
        <f t="shared" si="170"/>
        <v>Kampina &amp; Oisterwijkse Vennen_ZGH91E0C</v>
      </c>
      <c r="L2242" s="36">
        <f>VLOOKUP(D2242,DATA!A:F,5,FALSE)</f>
        <v>6.9280917156857415E-3</v>
      </c>
      <c r="M2242" s="37">
        <f>VLOOKUP(D2242,DATA!A:F,6,FALSE)</f>
        <v>2282</v>
      </c>
      <c r="N2242" s="36">
        <f t="shared" si="171"/>
        <v>0.58730024322073782</v>
      </c>
      <c r="O2242" s="36">
        <f t="shared" si="172"/>
        <v>0.58737579197527445</v>
      </c>
      <c r="P2242" s="36">
        <f t="shared" si="173"/>
        <v>7.5548754536636231E-5</v>
      </c>
      <c r="Q2242" s="36">
        <f t="shared" si="174"/>
        <v>0</v>
      </c>
    </row>
    <row r="2243" spans="1:17" x14ac:dyDescent="0.3">
      <c r="A2243" s="29">
        <v>2815665</v>
      </c>
      <c r="B2243" s="1">
        <v>133</v>
      </c>
      <c r="C2243" s="1" t="s">
        <v>17</v>
      </c>
      <c r="D2243" s="1" t="s">
        <v>31</v>
      </c>
      <c r="E2243" s="1" t="s">
        <v>32</v>
      </c>
      <c r="F2243" s="47">
        <v>1786</v>
      </c>
      <c r="G2243" s="34">
        <v>1116.4100000000001</v>
      </c>
      <c r="H2243" s="1" t="s">
        <v>216</v>
      </c>
      <c r="I2243" s="34">
        <v>1.3621299999999999E-2</v>
      </c>
      <c r="J2243" s="34">
        <v>201.28627</v>
      </c>
      <c r="K2243" s="35" t="str">
        <f t="shared" ref="K2243:K2306" si="175">_xlfn.CONCAT(C2243,"_",D2243)</f>
        <v>Kampina &amp; Oisterwijkse Vennen_Lg03</v>
      </c>
      <c r="L2243" s="36">
        <f>VLOOKUP(D2243,DATA!A:F,5,FALSE)</f>
        <v>6.9280917156857415E-3</v>
      </c>
      <c r="M2243" s="37">
        <f>VLOOKUP(D2243,DATA!A:F,6,FALSE)</f>
        <v>2211</v>
      </c>
      <c r="N2243" s="36">
        <f t="shared" ref="N2243:N2306" si="176">100/(1+EXP(-L2243*(G2243-M2243)))</f>
        <v>5.0855936711597258E-2</v>
      </c>
      <c r="O2243" s="36">
        <f t="shared" ref="O2243:O2306" si="177">100/(1+EXP(-L2243*((G2243+I2243)-M2243)))</f>
        <v>5.0860733752207614E-2</v>
      </c>
      <c r="P2243" s="36">
        <f t="shared" ref="P2243:P2306" si="178">O2243-N2243</f>
        <v>4.7970406103561847E-6</v>
      </c>
      <c r="Q2243" s="36">
        <f t="shared" ref="Q2243:Q2306" si="179">IF(AND(H2243&lt;&gt;"below",I2243&gt;=0.005),J2243*P2243/100,0)</f>
        <v>0</v>
      </c>
    </row>
    <row r="2244" spans="1:17" x14ac:dyDescent="0.3">
      <c r="A2244" s="29">
        <v>2817189</v>
      </c>
      <c r="B2244" s="1">
        <v>133</v>
      </c>
      <c r="C2244" s="1" t="s">
        <v>17</v>
      </c>
      <c r="D2244" s="1" t="s">
        <v>22</v>
      </c>
      <c r="E2244" s="1" t="s">
        <v>23</v>
      </c>
      <c r="F2244" s="47">
        <v>1857</v>
      </c>
      <c r="G2244" s="34">
        <v>1732.48</v>
      </c>
      <c r="H2244" s="1" t="s">
        <v>216</v>
      </c>
      <c r="I2244" s="34">
        <v>2.1451000000000001E-2</v>
      </c>
      <c r="J2244" s="34">
        <v>4381.5720000000001</v>
      </c>
      <c r="K2244" s="35" t="str">
        <f t="shared" si="175"/>
        <v>Kampina &amp; Oisterwijkse Vennen_H91E0C</v>
      </c>
      <c r="L2244" s="36">
        <f>VLOOKUP(D2244,DATA!A:F,5,FALSE)</f>
        <v>6.9280917156857415E-3</v>
      </c>
      <c r="M2244" s="37">
        <f>VLOOKUP(D2244,DATA!A:F,6,FALSE)</f>
        <v>2282</v>
      </c>
      <c r="N2244" s="36">
        <f t="shared" si="176"/>
        <v>2.1729297476317564</v>
      </c>
      <c r="O2244" s="36">
        <f t="shared" si="177"/>
        <v>2.1732456819278916</v>
      </c>
      <c r="P2244" s="36">
        <f t="shared" si="178"/>
        <v>3.1593429613518964E-4</v>
      </c>
      <c r="Q2244" s="36">
        <f t="shared" si="179"/>
        <v>0</v>
      </c>
    </row>
    <row r="2245" spans="1:17" x14ac:dyDescent="0.3">
      <c r="A2245" s="29">
        <v>2817195</v>
      </c>
      <c r="B2245" s="1">
        <v>133</v>
      </c>
      <c r="C2245" s="1" t="s">
        <v>17</v>
      </c>
      <c r="D2245" s="1" t="s">
        <v>31</v>
      </c>
      <c r="E2245" s="1" t="s">
        <v>32</v>
      </c>
      <c r="F2245" s="47">
        <v>1786</v>
      </c>
      <c r="G2245" s="34">
        <v>1135.6099999999999</v>
      </c>
      <c r="H2245" s="1" t="s">
        <v>216</v>
      </c>
      <c r="I2245" s="34">
        <v>1.3897100000000001E-2</v>
      </c>
      <c r="J2245" s="34">
        <v>377.96953999999999</v>
      </c>
      <c r="K2245" s="35" t="str">
        <f t="shared" si="175"/>
        <v>Kampina &amp; Oisterwijkse Vennen_Lg03</v>
      </c>
      <c r="L2245" s="36">
        <f>VLOOKUP(D2245,DATA!A:F,5,FALSE)</f>
        <v>6.9280917156857415E-3</v>
      </c>
      <c r="M2245" s="37">
        <f>VLOOKUP(D2245,DATA!A:F,6,FALSE)</f>
        <v>2211</v>
      </c>
      <c r="N2245" s="36">
        <f t="shared" si="176"/>
        <v>5.8087115491177982E-2</v>
      </c>
      <c r="O2245" s="36">
        <f t="shared" si="177"/>
        <v>5.8092705161088935E-2</v>
      </c>
      <c r="P2245" s="36">
        <f t="shared" si="178"/>
        <v>5.5896699109533876E-6</v>
      </c>
      <c r="Q2245" s="36">
        <f t="shared" si="179"/>
        <v>0</v>
      </c>
    </row>
    <row r="2246" spans="1:17" x14ac:dyDescent="0.3">
      <c r="A2246" s="29">
        <v>2818723</v>
      </c>
      <c r="B2246" s="1">
        <v>133</v>
      </c>
      <c r="C2246" s="1" t="s">
        <v>17</v>
      </c>
      <c r="D2246" s="1" t="s">
        <v>31</v>
      </c>
      <c r="E2246" s="1" t="s">
        <v>32</v>
      </c>
      <c r="F2246" s="47">
        <v>1786</v>
      </c>
      <c r="G2246" s="34">
        <v>1142.5899999999999</v>
      </c>
      <c r="H2246" s="1" t="s">
        <v>216</v>
      </c>
      <c r="I2246" s="34">
        <v>1.39802E-2</v>
      </c>
      <c r="J2246" s="34">
        <v>349.6524</v>
      </c>
      <c r="K2246" s="35" t="str">
        <f t="shared" si="175"/>
        <v>Kampina &amp; Oisterwijkse Vennen_Lg03</v>
      </c>
      <c r="L2246" s="36">
        <f>VLOOKUP(D2246,DATA!A:F,5,FALSE)</f>
        <v>6.9280917156857415E-3</v>
      </c>
      <c r="M2246" s="37">
        <f>VLOOKUP(D2246,DATA!A:F,6,FALSE)</f>
        <v>2211</v>
      </c>
      <c r="N2246" s="36">
        <f t="shared" si="176"/>
        <v>6.0963368989211231E-2</v>
      </c>
      <c r="O2246" s="36">
        <f t="shared" si="177"/>
        <v>6.0969270349599911E-2</v>
      </c>
      <c r="P2246" s="36">
        <f t="shared" si="178"/>
        <v>5.9013603886798327E-6</v>
      </c>
      <c r="Q2246" s="36">
        <f t="shared" si="179"/>
        <v>0</v>
      </c>
    </row>
    <row r="2247" spans="1:17" x14ac:dyDescent="0.3">
      <c r="A2247" s="29">
        <v>2818724</v>
      </c>
      <c r="B2247" s="1">
        <v>133</v>
      </c>
      <c r="C2247" s="1" t="s">
        <v>17</v>
      </c>
      <c r="D2247" s="1" t="s">
        <v>31</v>
      </c>
      <c r="E2247" s="1" t="s">
        <v>32</v>
      </c>
      <c r="F2247" s="47">
        <v>1786</v>
      </c>
      <c r="G2247" s="34">
        <v>1167.42</v>
      </c>
      <c r="H2247" s="1" t="s">
        <v>216</v>
      </c>
      <c r="I2247" s="34">
        <v>1.43261E-2</v>
      </c>
      <c r="J2247" s="34">
        <v>382.69094999999999</v>
      </c>
      <c r="K2247" s="35" t="str">
        <f t="shared" si="175"/>
        <v>Kampina &amp; Oisterwijkse Vennen_Lg03</v>
      </c>
      <c r="L2247" s="36">
        <f>VLOOKUP(D2247,DATA!A:F,5,FALSE)</f>
        <v>6.9280917156857415E-3</v>
      </c>
      <c r="M2247" s="37">
        <f>VLOOKUP(D2247,DATA!A:F,6,FALSE)</f>
        <v>2211</v>
      </c>
      <c r="N2247" s="36">
        <f t="shared" si="176"/>
        <v>7.2398332458685766E-2</v>
      </c>
      <c r="O2247" s="36">
        <f t="shared" si="177"/>
        <v>7.2405513330190366E-2</v>
      </c>
      <c r="P2247" s="36">
        <f t="shared" si="178"/>
        <v>7.180871504600117E-6</v>
      </c>
      <c r="Q2247" s="36">
        <f t="shared" si="179"/>
        <v>0</v>
      </c>
    </row>
    <row r="2248" spans="1:17" x14ac:dyDescent="0.3">
      <c r="A2248" s="29">
        <v>2818725</v>
      </c>
      <c r="B2248" s="1">
        <v>133</v>
      </c>
      <c r="C2248" s="1" t="s">
        <v>17</v>
      </c>
      <c r="D2248" s="1" t="s">
        <v>31</v>
      </c>
      <c r="E2248" s="1" t="s">
        <v>32</v>
      </c>
      <c r="F2248" s="47">
        <v>1786</v>
      </c>
      <c r="G2248" s="34">
        <v>1205.19</v>
      </c>
      <c r="H2248" s="1" t="s">
        <v>216</v>
      </c>
      <c r="I2248" s="34">
        <v>1.4881500000000001E-2</v>
      </c>
      <c r="J2248" s="34">
        <v>78.156589999999994</v>
      </c>
      <c r="K2248" s="35" t="str">
        <f t="shared" si="175"/>
        <v>Kampina &amp; Oisterwijkse Vennen_Lg03</v>
      </c>
      <c r="L2248" s="36">
        <f>VLOOKUP(D2248,DATA!A:F,5,FALSE)</f>
        <v>6.9280917156857415E-3</v>
      </c>
      <c r="M2248" s="37">
        <f>VLOOKUP(D2248,DATA!A:F,6,FALSE)</f>
        <v>2211</v>
      </c>
      <c r="N2248" s="36">
        <f t="shared" si="176"/>
        <v>9.4032528355945999E-2</v>
      </c>
      <c r="O2248" s="36">
        <f t="shared" si="177"/>
        <v>9.4042214529057339E-2</v>
      </c>
      <c r="P2248" s="36">
        <f t="shared" si="178"/>
        <v>9.6861731113395688E-6</v>
      </c>
      <c r="Q2248" s="36">
        <f t="shared" si="179"/>
        <v>0</v>
      </c>
    </row>
    <row r="2249" spans="1:17" x14ac:dyDescent="0.3">
      <c r="A2249" s="29">
        <v>2820254</v>
      </c>
      <c r="B2249" s="1">
        <v>133</v>
      </c>
      <c r="C2249" s="1" t="s">
        <v>17</v>
      </c>
      <c r="D2249" s="1" t="s">
        <v>31</v>
      </c>
      <c r="E2249" s="1" t="s">
        <v>32</v>
      </c>
      <c r="F2249" s="47">
        <v>1786</v>
      </c>
      <c r="G2249" s="34">
        <v>1275.52</v>
      </c>
      <c r="H2249" s="1" t="s">
        <v>216</v>
      </c>
      <c r="I2249" s="34">
        <v>1.5673400000000001E-2</v>
      </c>
      <c r="J2249" s="34">
        <v>320.90096999999997</v>
      </c>
      <c r="K2249" s="35" t="str">
        <f t="shared" si="175"/>
        <v>Kampina &amp; Oisterwijkse Vennen_Lg03</v>
      </c>
      <c r="L2249" s="36">
        <f>VLOOKUP(D2249,DATA!A:F,5,FALSE)</f>
        <v>6.9280917156857415E-3</v>
      </c>
      <c r="M2249" s="37">
        <f>VLOOKUP(D2249,DATA!A:F,6,FALSE)</f>
        <v>2211</v>
      </c>
      <c r="N2249" s="36">
        <f t="shared" si="176"/>
        <v>0.15297939841850974</v>
      </c>
      <c r="O2249" s="36">
        <f t="shared" si="177"/>
        <v>0.15299598544017917</v>
      </c>
      <c r="P2249" s="36">
        <f t="shared" si="178"/>
        <v>1.6587021669428603E-5</v>
      </c>
      <c r="Q2249" s="36">
        <f t="shared" si="179"/>
        <v>0</v>
      </c>
    </row>
    <row r="2250" spans="1:17" x14ac:dyDescent="0.3">
      <c r="A2250" s="29">
        <v>2821781</v>
      </c>
      <c r="B2250" s="1">
        <v>133</v>
      </c>
      <c r="C2250" s="1" t="s">
        <v>17</v>
      </c>
      <c r="D2250" s="1" t="s">
        <v>31</v>
      </c>
      <c r="E2250" s="1" t="s">
        <v>32</v>
      </c>
      <c r="F2250" s="47">
        <v>1786</v>
      </c>
      <c r="G2250" s="34">
        <v>1088.94</v>
      </c>
      <c r="H2250" s="1" t="s">
        <v>216</v>
      </c>
      <c r="I2250" s="34">
        <v>1.33528E-2</v>
      </c>
      <c r="J2250" s="34">
        <v>209.78749999999999</v>
      </c>
      <c r="K2250" s="35" t="str">
        <f t="shared" si="175"/>
        <v>Kampina &amp; Oisterwijkse Vennen_Lg03</v>
      </c>
      <c r="L2250" s="36">
        <f>VLOOKUP(D2250,DATA!A:F,5,FALSE)</f>
        <v>6.9280917156857415E-3</v>
      </c>
      <c r="M2250" s="37">
        <f>VLOOKUP(D2250,DATA!A:F,6,FALSE)</f>
        <v>2211</v>
      </c>
      <c r="N2250" s="36">
        <f t="shared" si="176"/>
        <v>4.2046255070943901E-2</v>
      </c>
      <c r="O2250" s="36">
        <f t="shared" si="177"/>
        <v>4.2050143289974216E-2</v>
      </c>
      <c r="P2250" s="36">
        <f t="shared" si="178"/>
        <v>3.8882190303152209E-6</v>
      </c>
      <c r="Q2250" s="36">
        <f t="shared" si="179"/>
        <v>0</v>
      </c>
    </row>
    <row r="2251" spans="1:17" x14ac:dyDescent="0.3">
      <c r="A2251" s="29">
        <v>2821783</v>
      </c>
      <c r="B2251" s="1">
        <v>133</v>
      </c>
      <c r="C2251" s="1" t="s">
        <v>17</v>
      </c>
      <c r="D2251" s="1" t="s">
        <v>31</v>
      </c>
      <c r="E2251" s="1" t="s">
        <v>32</v>
      </c>
      <c r="F2251" s="47">
        <v>1786</v>
      </c>
      <c r="G2251" s="34">
        <v>1317.44</v>
      </c>
      <c r="H2251" s="1" t="s">
        <v>216</v>
      </c>
      <c r="I2251" s="34">
        <v>1.59089E-2</v>
      </c>
      <c r="J2251" s="34">
        <v>25.274559</v>
      </c>
      <c r="K2251" s="35" t="str">
        <f t="shared" si="175"/>
        <v>Kampina &amp; Oisterwijkse Vennen_Lg03</v>
      </c>
      <c r="L2251" s="36">
        <f>VLOOKUP(D2251,DATA!A:F,5,FALSE)</f>
        <v>6.9280917156857415E-3</v>
      </c>
      <c r="M2251" s="37">
        <f>VLOOKUP(D2251,DATA!A:F,6,FALSE)</f>
        <v>2211</v>
      </c>
      <c r="N2251" s="36">
        <f t="shared" si="176"/>
        <v>0.20442751524412661</v>
      </c>
      <c r="O2251" s="36">
        <f t="shared" si="177"/>
        <v>0.20445000207430475</v>
      </c>
      <c r="P2251" s="36">
        <f t="shared" si="178"/>
        <v>2.2486830178136685E-5</v>
      </c>
      <c r="Q2251" s="36">
        <f t="shared" si="179"/>
        <v>0</v>
      </c>
    </row>
    <row r="2252" spans="1:17" x14ac:dyDescent="0.3">
      <c r="A2252" s="29">
        <v>2823311</v>
      </c>
      <c r="B2252" s="1">
        <v>133</v>
      </c>
      <c r="C2252" s="1" t="s">
        <v>17</v>
      </c>
      <c r="D2252" s="1" t="s">
        <v>31</v>
      </c>
      <c r="E2252" s="1" t="s">
        <v>32</v>
      </c>
      <c r="F2252" s="47">
        <v>1786</v>
      </c>
      <c r="G2252" s="34">
        <v>1070.9000000000001</v>
      </c>
      <c r="H2252" s="1" t="s">
        <v>216</v>
      </c>
      <c r="I2252" s="34">
        <v>1.33229E-2</v>
      </c>
      <c r="J2252" s="34">
        <v>310.25452000000001</v>
      </c>
      <c r="K2252" s="35" t="str">
        <f t="shared" si="175"/>
        <v>Kampina &amp; Oisterwijkse Vennen_Lg03</v>
      </c>
      <c r="L2252" s="36">
        <f>VLOOKUP(D2252,DATA!A:F,5,FALSE)</f>
        <v>6.9280917156857415E-3</v>
      </c>
      <c r="M2252" s="37">
        <f>VLOOKUP(D2252,DATA!A:F,6,FALSE)</f>
        <v>2211</v>
      </c>
      <c r="N2252" s="36">
        <f t="shared" si="176"/>
        <v>3.710816214882845E-2</v>
      </c>
      <c r="O2252" s="36">
        <f t="shared" si="177"/>
        <v>3.7111586203433564E-2</v>
      </c>
      <c r="P2252" s="36">
        <f t="shared" si="178"/>
        <v>3.4240546051139686E-6</v>
      </c>
      <c r="Q2252" s="36">
        <f t="shared" si="179"/>
        <v>0</v>
      </c>
    </row>
    <row r="2253" spans="1:17" x14ac:dyDescent="0.3">
      <c r="A2253" s="29">
        <v>2824832</v>
      </c>
      <c r="B2253" s="1">
        <v>133</v>
      </c>
      <c r="C2253" s="1" t="s">
        <v>17</v>
      </c>
      <c r="D2253" s="1" t="s">
        <v>18</v>
      </c>
      <c r="E2253" s="1" t="s">
        <v>19</v>
      </c>
      <c r="F2253" s="47">
        <v>2143</v>
      </c>
      <c r="G2253" s="34">
        <v>1149.8599999999999</v>
      </c>
      <c r="H2253" s="1" t="s">
        <v>216</v>
      </c>
      <c r="I2253" s="34">
        <v>1.23541E-2</v>
      </c>
      <c r="J2253" s="34">
        <v>336.47237999999999</v>
      </c>
      <c r="K2253" s="35" t="str">
        <f t="shared" si="175"/>
        <v>Kampina &amp; Oisterwijkse Vennen_Lg02</v>
      </c>
      <c r="L2253" s="36" t="e">
        <f>VLOOKUP(D2253,DATA!A:F,5,FALSE)</f>
        <v>#N/A</v>
      </c>
      <c r="M2253" s="37" t="e">
        <f>VLOOKUP(D2253,DATA!A:F,6,FALSE)</f>
        <v>#N/A</v>
      </c>
      <c r="N2253" s="36" t="e">
        <f t="shared" si="176"/>
        <v>#N/A</v>
      </c>
      <c r="O2253" s="36" t="e">
        <f t="shared" si="177"/>
        <v>#N/A</v>
      </c>
      <c r="P2253" s="36" t="e">
        <f t="shared" si="178"/>
        <v>#N/A</v>
      </c>
      <c r="Q2253" s="36">
        <f t="shared" si="179"/>
        <v>0</v>
      </c>
    </row>
    <row r="2254" spans="1:17" x14ac:dyDescent="0.3">
      <c r="A2254" s="29">
        <v>2824833</v>
      </c>
      <c r="B2254" s="1">
        <v>133</v>
      </c>
      <c r="C2254" s="1" t="s">
        <v>17</v>
      </c>
      <c r="D2254" s="1" t="s">
        <v>22</v>
      </c>
      <c r="E2254" s="1" t="s">
        <v>23</v>
      </c>
      <c r="F2254" s="47">
        <v>1857</v>
      </c>
      <c r="G2254" s="34">
        <v>1405.23</v>
      </c>
      <c r="H2254" s="1" t="s">
        <v>216</v>
      </c>
      <c r="I2254" s="34">
        <v>1.53977E-2</v>
      </c>
      <c r="J2254" s="34">
        <v>91.410349999999994</v>
      </c>
      <c r="K2254" s="35" t="str">
        <f t="shared" si="175"/>
        <v>Kampina &amp; Oisterwijkse Vennen_H91E0C</v>
      </c>
      <c r="L2254" s="36">
        <f>VLOOKUP(D2254,DATA!A:F,5,FALSE)</f>
        <v>6.9280917156857415E-3</v>
      </c>
      <c r="M2254" s="37">
        <f>VLOOKUP(D2254,DATA!A:F,6,FALSE)</f>
        <v>2282</v>
      </c>
      <c r="N2254" s="36">
        <f t="shared" si="176"/>
        <v>0.22958744419904734</v>
      </c>
      <c r="O2254" s="36">
        <f t="shared" si="177"/>
        <v>0.22961188089256826</v>
      </c>
      <c r="P2254" s="36">
        <f t="shared" si="178"/>
        <v>2.4436693520923924E-5</v>
      </c>
      <c r="Q2254" s="36">
        <f t="shared" si="179"/>
        <v>0</v>
      </c>
    </row>
    <row r="2255" spans="1:17" x14ac:dyDescent="0.3">
      <c r="A2255" s="29">
        <v>2826360</v>
      </c>
      <c r="B2255" s="1">
        <v>133</v>
      </c>
      <c r="C2255" s="1" t="s">
        <v>17</v>
      </c>
      <c r="D2255" s="1" t="s">
        <v>39</v>
      </c>
      <c r="E2255" s="1" t="s">
        <v>40</v>
      </c>
      <c r="F2255" s="47">
        <v>1429</v>
      </c>
      <c r="G2255" s="34">
        <v>1256</v>
      </c>
      <c r="H2255" s="1" t="s">
        <v>216</v>
      </c>
      <c r="I2255" s="34">
        <v>1.2613900000000001E-2</v>
      </c>
      <c r="J2255" s="34">
        <v>866.93299999999999</v>
      </c>
      <c r="K2255" s="35" t="str">
        <f t="shared" si="175"/>
        <v>Kampina &amp; Oisterwijkse Vennen_H7210</v>
      </c>
      <c r="L2255" s="36">
        <f>VLOOKUP(D2255,DATA!A:F,5,FALSE)</f>
        <v>7.6478934523803643E-3</v>
      </c>
      <c r="M2255" s="37">
        <f>VLOOKUP(D2255,DATA!A:F,6,FALSE)</f>
        <v>1814</v>
      </c>
      <c r="N2255" s="36">
        <f t="shared" si="176"/>
        <v>1.3822692382175576</v>
      </c>
      <c r="O2255" s="36">
        <f t="shared" si="177"/>
        <v>1.3824007483544469</v>
      </c>
      <c r="P2255" s="36">
        <f t="shared" si="178"/>
        <v>1.3151013688927904E-4</v>
      </c>
      <c r="Q2255" s="36">
        <f t="shared" si="179"/>
        <v>0</v>
      </c>
    </row>
    <row r="2256" spans="1:17" x14ac:dyDescent="0.3">
      <c r="A2256" s="29">
        <v>2826363</v>
      </c>
      <c r="B2256" s="1">
        <v>133</v>
      </c>
      <c r="C2256" s="1" t="s">
        <v>17</v>
      </c>
      <c r="D2256" s="1" t="s">
        <v>22</v>
      </c>
      <c r="E2256" s="1" t="s">
        <v>23</v>
      </c>
      <c r="F2256" s="47">
        <v>1857</v>
      </c>
      <c r="G2256" s="34">
        <v>1760.34</v>
      </c>
      <c r="H2256" s="1" t="s">
        <v>216</v>
      </c>
      <c r="I2256" s="34">
        <v>2.1221E-2</v>
      </c>
      <c r="J2256" s="34">
        <v>3107.3398000000002</v>
      </c>
      <c r="K2256" s="35" t="str">
        <f t="shared" si="175"/>
        <v>Kampina &amp; Oisterwijkse Vennen_H91E0C</v>
      </c>
      <c r="L2256" s="36">
        <f>VLOOKUP(D2256,DATA!A:F,5,FALSE)</f>
        <v>6.9280917156857415E-3</v>
      </c>
      <c r="M2256" s="37">
        <f>VLOOKUP(D2256,DATA!A:F,6,FALSE)</f>
        <v>2282</v>
      </c>
      <c r="N2256" s="36">
        <f t="shared" si="176"/>
        <v>2.6234164121251031</v>
      </c>
      <c r="O2256" s="36">
        <f t="shared" si="177"/>
        <v>2.6237920172322164</v>
      </c>
      <c r="P2256" s="36">
        <f t="shared" si="178"/>
        <v>3.7560510711331929E-4</v>
      </c>
      <c r="Q2256" s="36">
        <f t="shared" si="179"/>
        <v>0</v>
      </c>
    </row>
    <row r="2257" spans="1:17" x14ac:dyDescent="0.3">
      <c r="A2257" s="29">
        <v>2826369</v>
      </c>
      <c r="B2257" s="1">
        <v>133</v>
      </c>
      <c r="C2257" s="1" t="s">
        <v>17</v>
      </c>
      <c r="D2257" s="1" t="s">
        <v>31</v>
      </c>
      <c r="E2257" s="1" t="s">
        <v>32</v>
      </c>
      <c r="F2257" s="47">
        <v>1786</v>
      </c>
      <c r="G2257" s="34">
        <v>1082.3</v>
      </c>
      <c r="H2257" s="1" t="s">
        <v>216</v>
      </c>
      <c r="I2257" s="34">
        <v>1.3451100000000001E-2</v>
      </c>
      <c r="J2257" s="34">
        <v>81.380939999999995</v>
      </c>
      <c r="K2257" s="35" t="str">
        <f t="shared" si="175"/>
        <v>Kampina &amp; Oisterwijkse Vennen_Lg03</v>
      </c>
      <c r="L2257" s="36">
        <f>VLOOKUP(D2257,DATA!A:F,5,FALSE)</f>
        <v>6.9280917156857415E-3</v>
      </c>
      <c r="M2257" s="37">
        <f>VLOOKUP(D2257,DATA!A:F,6,FALSE)</f>
        <v>2211</v>
      </c>
      <c r="N2257" s="36">
        <f t="shared" si="176"/>
        <v>4.015659551958458E-2</v>
      </c>
      <c r="O2257" s="36">
        <f t="shared" si="177"/>
        <v>4.0160336402391222E-2</v>
      </c>
      <c r="P2257" s="36">
        <f t="shared" si="178"/>
        <v>3.7408828066423649E-6</v>
      </c>
      <c r="Q2257" s="36">
        <f t="shared" si="179"/>
        <v>0</v>
      </c>
    </row>
    <row r="2258" spans="1:17" x14ac:dyDescent="0.3">
      <c r="A2258" s="29">
        <v>2827888</v>
      </c>
      <c r="B2258" s="1">
        <v>133</v>
      </c>
      <c r="C2258" s="1" t="s">
        <v>17</v>
      </c>
      <c r="D2258" s="1" t="s">
        <v>39</v>
      </c>
      <c r="E2258" s="1" t="s">
        <v>40</v>
      </c>
      <c r="F2258" s="47">
        <v>1429</v>
      </c>
      <c r="G2258" s="34">
        <v>949.77</v>
      </c>
      <c r="H2258" s="1" t="s">
        <v>216</v>
      </c>
      <c r="I2258" s="34">
        <v>9.1938000000000002E-3</v>
      </c>
      <c r="J2258" s="34">
        <v>796.94884999999999</v>
      </c>
      <c r="K2258" s="35" t="str">
        <f t="shared" si="175"/>
        <v>Kampina &amp; Oisterwijkse Vennen_H7210</v>
      </c>
      <c r="L2258" s="36">
        <f>VLOOKUP(D2258,DATA!A:F,5,FALSE)</f>
        <v>7.6478934523803643E-3</v>
      </c>
      <c r="M2258" s="37">
        <f>VLOOKUP(D2258,DATA!A:F,6,FALSE)</f>
        <v>1814</v>
      </c>
      <c r="N2258" s="36">
        <f t="shared" si="176"/>
        <v>0.13456400512457878</v>
      </c>
      <c r="O2258" s="36">
        <f t="shared" si="177"/>
        <v>0.1345734543501253</v>
      </c>
      <c r="P2258" s="36">
        <f t="shared" si="178"/>
        <v>9.4492255465206121E-6</v>
      </c>
      <c r="Q2258" s="36">
        <f t="shared" si="179"/>
        <v>0</v>
      </c>
    </row>
    <row r="2259" spans="1:17" x14ac:dyDescent="0.3">
      <c r="A2259" s="29">
        <v>2827889</v>
      </c>
      <c r="B2259" s="1">
        <v>133</v>
      </c>
      <c r="C2259" s="1" t="s">
        <v>17</v>
      </c>
      <c r="D2259" s="1" t="s">
        <v>39</v>
      </c>
      <c r="E2259" s="1" t="s">
        <v>40</v>
      </c>
      <c r="F2259" s="47">
        <v>1429</v>
      </c>
      <c r="G2259" s="34">
        <v>1259.19</v>
      </c>
      <c r="H2259" s="1" t="s">
        <v>216</v>
      </c>
      <c r="I2259" s="34">
        <v>1.30586E-2</v>
      </c>
      <c r="J2259" s="34">
        <v>242.51222000000001</v>
      </c>
      <c r="K2259" s="35" t="str">
        <f t="shared" si="175"/>
        <v>Kampina &amp; Oisterwijkse Vennen_H7210</v>
      </c>
      <c r="L2259" s="36">
        <f>VLOOKUP(D2259,DATA!A:F,5,FALSE)</f>
        <v>7.6478934523803643E-3</v>
      </c>
      <c r="M2259" s="37">
        <f>VLOOKUP(D2259,DATA!A:F,6,FALSE)</f>
        <v>1814</v>
      </c>
      <c r="N2259" s="36">
        <f t="shared" si="176"/>
        <v>1.4159235250140654</v>
      </c>
      <c r="O2259" s="36">
        <f t="shared" si="177"/>
        <v>1.4160629389185881</v>
      </c>
      <c r="P2259" s="36">
        <f t="shared" si="178"/>
        <v>1.3941390452276714E-4</v>
      </c>
      <c r="Q2259" s="36">
        <f t="shared" si="179"/>
        <v>0</v>
      </c>
    </row>
    <row r="2260" spans="1:17" x14ac:dyDescent="0.3">
      <c r="A2260" s="29">
        <v>2827891</v>
      </c>
      <c r="B2260" s="1">
        <v>133</v>
      </c>
      <c r="C2260" s="1" t="s">
        <v>17</v>
      </c>
      <c r="D2260" s="1" t="s">
        <v>22</v>
      </c>
      <c r="E2260" s="1" t="s">
        <v>23</v>
      </c>
      <c r="F2260" s="47">
        <v>1857</v>
      </c>
      <c r="G2260" s="34">
        <v>1650.95</v>
      </c>
      <c r="H2260" s="1" t="s">
        <v>216</v>
      </c>
      <c r="I2260" s="34">
        <v>1.9501999999999999E-2</v>
      </c>
      <c r="J2260" s="34">
        <v>4872.6210000000001</v>
      </c>
      <c r="K2260" s="35" t="str">
        <f t="shared" si="175"/>
        <v>Kampina &amp; Oisterwijkse Vennen_H91E0C</v>
      </c>
      <c r="L2260" s="36">
        <f>VLOOKUP(D2260,DATA!A:F,5,FALSE)</f>
        <v>6.9280917156857415E-3</v>
      </c>
      <c r="M2260" s="37">
        <f>VLOOKUP(D2260,DATA!A:F,6,FALSE)</f>
        <v>2282</v>
      </c>
      <c r="N2260" s="36">
        <f t="shared" si="176"/>
        <v>1.2468877450119467</v>
      </c>
      <c r="O2260" s="36">
        <f t="shared" si="177"/>
        <v>1.2470541244052158</v>
      </c>
      <c r="P2260" s="36">
        <f t="shared" si="178"/>
        <v>1.6637939326913376E-4</v>
      </c>
      <c r="Q2260" s="36">
        <f t="shared" si="179"/>
        <v>0</v>
      </c>
    </row>
    <row r="2261" spans="1:17" x14ac:dyDescent="0.3">
      <c r="A2261" s="29">
        <v>2829418</v>
      </c>
      <c r="B2261" s="1">
        <v>133</v>
      </c>
      <c r="C2261" s="1" t="s">
        <v>17</v>
      </c>
      <c r="D2261" s="1" t="s">
        <v>39</v>
      </c>
      <c r="E2261" s="1" t="s">
        <v>40</v>
      </c>
      <c r="F2261" s="47">
        <v>1429</v>
      </c>
      <c r="G2261" s="34">
        <v>1188.93</v>
      </c>
      <c r="H2261" s="1" t="s">
        <v>216</v>
      </c>
      <c r="I2261" s="34">
        <v>1.20622E-2</v>
      </c>
      <c r="J2261" s="34">
        <v>4963.1972999999998</v>
      </c>
      <c r="K2261" s="35" t="str">
        <f t="shared" si="175"/>
        <v>Kampina &amp; Oisterwijkse Vennen_H7210</v>
      </c>
      <c r="L2261" s="36">
        <f>VLOOKUP(D2261,DATA!A:F,5,FALSE)</f>
        <v>7.6478934523803643E-3</v>
      </c>
      <c r="M2261" s="37">
        <f>VLOOKUP(D2261,DATA!A:F,6,FALSE)</f>
        <v>1814</v>
      </c>
      <c r="N2261" s="36">
        <f t="shared" si="176"/>
        <v>0.83222235448775972</v>
      </c>
      <c r="O2261" s="36">
        <f t="shared" si="177"/>
        <v>0.83229849188225469</v>
      </c>
      <c r="P2261" s="36">
        <f t="shared" si="178"/>
        <v>7.6137394494968369E-5</v>
      </c>
      <c r="Q2261" s="36">
        <f t="shared" si="179"/>
        <v>0</v>
      </c>
    </row>
    <row r="2262" spans="1:17" x14ac:dyDescent="0.3">
      <c r="A2262" s="29">
        <v>2829420</v>
      </c>
      <c r="B2262" s="1">
        <v>133</v>
      </c>
      <c r="C2262" s="1" t="s">
        <v>17</v>
      </c>
      <c r="D2262" s="1" t="s">
        <v>22</v>
      </c>
      <c r="E2262" s="1" t="s">
        <v>23</v>
      </c>
      <c r="F2262" s="47">
        <v>1857</v>
      </c>
      <c r="G2262" s="34">
        <v>1546.22</v>
      </c>
      <c r="H2262" s="1" t="s">
        <v>216</v>
      </c>
      <c r="I2262" s="34">
        <v>1.6822E-2</v>
      </c>
      <c r="J2262" s="34">
        <v>2236.2831999999999</v>
      </c>
      <c r="K2262" s="35" t="str">
        <f t="shared" si="175"/>
        <v>Kampina &amp; Oisterwijkse Vennen_H91E0C</v>
      </c>
      <c r="L2262" s="36">
        <f>VLOOKUP(D2262,DATA!A:F,5,FALSE)</f>
        <v>6.9280917156857415E-3</v>
      </c>
      <c r="M2262" s="37">
        <f>VLOOKUP(D2262,DATA!A:F,6,FALSE)</f>
        <v>2282</v>
      </c>
      <c r="N2262" s="36">
        <f t="shared" si="176"/>
        <v>0.60745679250102491</v>
      </c>
      <c r="O2262" s="36">
        <f t="shared" si="177"/>
        <v>0.60752716216106617</v>
      </c>
      <c r="P2262" s="36">
        <f t="shared" si="178"/>
        <v>7.0369660041258442E-5</v>
      </c>
      <c r="Q2262" s="36">
        <f t="shared" si="179"/>
        <v>0</v>
      </c>
    </row>
    <row r="2263" spans="1:17" x14ac:dyDescent="0.3">
      <c r="A2263" s="29">
        <v>2829427</v>
      </c>
      <c r="B2263" s="1">
        <v>133</v>
      </c>
      <c r="C2263" s="1" t="s">
        <v>17</v>
      </c>
      <c r="D2263" s="1" t="s">
        <v>18</v>
      </c>
      <c r="E2263" s="1" t="s">
        <v>19</v>
      </c>
      <c r="F2263" s="47">
        <v>2143</v>
      </c>
      <c r="G2263" s="34">
        <v>1068.5899999999999</v>
      </c>
      <c r="H2263" s="1" t="s">
        <v>216</v>
      </c>
      <c r="I2263" s="34">
        <v>1.3327200000000001E-2</v>
      </c>
      <c r="J2263" s="34">
        <v>601.54003999999998</v>
      </c>
      <c r="K2263" s="35" t="str">
        <f t="shared" si="175"/>
        <v>Kampina &amp; Oisterwijkse Vennen_Lg02</v>
      </c>
      <c r="L2263" s="36" t="e">
        <f>VLOOKUP(D2263,DATA!A:F,5,FALSE)</f>
        <v>#N/A</v>
      </c>
      <c r="M2263" s="37" t="e">
        <f>VLOOKUP(D2263,DATA!A:F,6,FALSE)</f>
        <v>#N/A</v>
      </c>
      <c r="N2263" s="36" t="e">
        <f t="shared" si="176"/>
        <v>#N/A</v>
      </c>
      <c r="O2263" s="36" t="e">
        <f t="shared" si="177"/>
        <v>#N/A</v>
      </c>
      <c r="P2263" s="36" t="e">
        <f t="shared" si="178"/>
        <v>#N/A</v>
      </c>
      <c r="Q2263" s="36">
        <f t="shared" si="179"/>
        <v>0</v>
      </c>
    </row>
    <row r="2264" spans="1:17" x14ac:dyDescent="0.3">
      <c r="A2264" s="29">
        <v>2830946</v>
      </c>
      <c r="B2264" s="1">
        <v>133</v>
      </c>
      <c r="C2264" s="1" t="s">
        <v>17</v>
      </c>
      <c r="D2264" s="1" t="s">
        <v>39</v>
      </c>
      <c r="E2264" s="1" t="s">
        <v>40</v>
      </c>
      <c r="F2264" s="47">
        <v>1429</v>
      </c>
      <c r="G2264" s="34">
        <v>1215.49</v>
      </c>
      <c r="H2264" s="1" t="s">
        <v>216</v>
      </c>
      <c r="I2264" s="34">
        <v>1.21049E-2</v>
      </c>
      <c r="J2264" s="34">
        <v>5267.3257000000003</v>
      </c>
      <c r="K2264" s="35" t="str">
        <f t="shared" si="175"/>
        <v>Kampina &amp; Oisterwijkse Vennen_H7210</v>
      </c>
      <c r="L2264" s="36">
        <f>VLOOKUP(D2264,DATA!A:F,5,FALSE)</f>
        <v>7.6478934523803643E-3</v>
      </c>
      <c r="M2264" s="37">
        <f>VLOOKUP(D2264,DATA!A:F,6,FALSE)</f>
        <v>1814</v>
      </c>
      <c r="N2264" s="36">
        <f t="shared" si="176"/>
        <v>1.0177555633821478</v>
      </c>
      <c r="O2264" s="36">
        <f t="shared" si="177"/>
        <v>1.01784882941649</v>
      </c>
      <c r="P2264" s="36">
        <f t="shared" si="178"/>
        <v>9.3266034342232018E-5</v>
      </c>
      <c r="Q2264" s="36">
        <f t="shared" si="179"/>
        <v>0</v>
      </c>
    </row>
    <row r="2265" spans="1:17" x14ac:dyDescent="0.3">
      <c r="A2265" s="29">
        <v>2830947</v>
      </c>
      <c r="B2265" s="1">
        <v>133</v>
      </c>
      <c r="C2265" s="1" t="s">
        <v>17</v>
      </c>
      <c r="D2265" s="1" t="s">
        <v>39</v>
      </c>
      <c r="E2265" s="1" t="s">
        <v>40</v>
      </c>
      <c r="F2265" s="47">
        <v>1429</v>
      </c>
      <c r="G2265" s="34">
        <v>1186.08</v>
      </c>
      <c r="H2265" s="1" t="s">
        <v>216</v>
      </c>
      <c r="I2265" s="34">
        <v>1.25109E-2</v>
      </c>
      <c r="J2265" s="34">
        <v>2028.9541999999999</v>
      </c>
      <c r="K2265" s="35" t="str">
        <f t="shared" si="175"/>
        <v>Kampina &amp; Oisterwijkse Vennen_H7210</v>
      </c>
      <c r="L2265" s="36">
        <f>VLOOKUP(D2265,DATA!A:F,5,FALSE)</f>
        <v>7.6478934523803643E-3</v>
      </c>
      <c r="M2265" s="37">
        <f>VLOOKUP(D2265,DATA!A:F,6,FALSE)</f>
        <v>1814</v>
      </c>
      <c r="N2265" s="36">
        <f t="shared" si="176"/>
        <v>0.81442521810650248</v>
      </c>
      <c r="O2265" s="36">
        <f t="shared" si="177"/>
        <v>0.81450251295454235</v>
      </c>
      <c r="P2265" s="36">
        <f t="shared" si="178"/>
        <v>7.7294848039866082E-5</v>
      </c>
      <c r="Q2265" s="36">
        <f t="shared" si="179"/>
        <v>0</v>
      </c>
    </row>
    <row r="2266" spans="1:17" x14ac:dyDescent="0.3">
      <c r="A2266" s="29">
        <v>2830956</v>
      </c>
      <c r="B2266" s="1">
        <v>133</v>
      </c>
      <c r="C2266" s="1" t="s">
        <v>17</v>
      </c>
      <c r="D2266" s="1" t="s">
        <v>18</v>
      </c>
      <c r="E2266" s="1" t="s">
        <v>19</v>
      </c>
      <c r="F2266" s="47">
        <v>2143</v>
      </c>
      <c r="G2266" s="34">
        <v>1050.54</v>
      </c>
      <c r="H2266" s="1" t="s">
        <v>216</v>
      </c>
      <c r="I2266" s="34">
        <v>1.32426E-2</v>
      </c>
      <c r="J2266" s="34">
        <v>103.28879000000001</v>
      </c>
      <c r="K2266" s="35" t="str">
        <f t="shared" si="175"/>
        <v>Kampina &amp; Oisterwijkse Vennen_Lg02</v>
      </c>
      <c r="L2266" s="36" t="e">
        <f>VLOOKUP(D2266,DATA!A:F,5,FALSE)</f>
        <v>#N/A</v>
      </c>
      <c r="M2266" s="37" t="e">
        <f>VLOOKUP(D2266,DATA!A:F,6,FALSE)</f>
        <v>#N/A</v>
      </c>
      <c r="N2266" s="36" t="e">
        <f t="shared" si="176"/>
        <v>#N/A</v>
      </c>
      <c r="O2266" s="36" t="e">
        <f t="shared" si="177"/>
        <v>#N/A</v>
      </c>
      <c r="P2266" s="36" t="e">
        <f t="shared" si="178"/>
        <v>#N/A</v>
      </c>
      <c r="Q2266" s="36">
        <f t="shared" si="179"/>
        <v>0</v>
      </c>
    </row>
    <row r="2267" spans="1:17" x14ac:dyDescent="0.3">
      <c r="A2267" s="29">
        <v>2832476</v>
      </c>
      <c r="B2267" s="1">
        <v>133</v>
      </c>
      <c r="C2267" s="1" t="s">
        <v>17</v>
      </c>
      <c r="D2267" s="1" t="s">
        <v>39</v>
      </c>
      <c r="E2267" s="1" t="s">
        <v>40</v>
      </c>
      <c r="F2267" s="47">
        <v>1429</v>
      </c>
      <c r="G2267" s="34">
        <v>1310</v>
      </c>
      <c r="H2267" s="1" t="s">
        <v>216</v>
      </c>
      <c r="I2267" s="34">
        <v>1.3646200000000001E-2</v>
      </c>
      <c r="J2267" s="34">
        <v>2584.7417</v>
      </c>
      <c r="K2267" s="35" t="str">
        <f t="shared" si="175"/>
        <v>Kampina &amp; Oisterwijkse Vennen_H7210</v>
      </c>
      <c r="L2267" s="36">
        <f>VLOOKUP(D2267,DATA!A:F,5,FALSE)</f>
        <v>7.6478934523803643E-3</v>
      </c>
      <c r="M2267" s="37">
        <f>VLOOKUP(D2267,DATA!A:F,6,FALSE)</f>
        <v>1814</v>
      </c>
      <c r="N2267" s="36">
        <f t="shared" si="176"/>
        <v>2.0743954323287386</v>
      </c>
      <c r="O2267" s="36">
        <f t="shared" si="177"/>
        <v>2.0746074456220929</v>
      </c>
      <c r="P2267" s="36">
        <f t="shared" si="178"/>
        <v>2.120132933542962E-4</v>
      </c>
      <c r="Q2267" s="36">
        <f t="shared" si="179"/>
        <v>0</v>
      </c>
    </row>
    <row r="2268" spans="1:17" x14ac:dyDescent="0.3">
      <c r="A2268" s="29">
        <v>2832481</v>
      </c>
      <c r="B2268" s="1">
        <v>133</v>
      </c>
      <c r="C2268" s="1" t="s">
        <v>17</v>
      </c>
      <c r="D2268" s="1" t="s">
        <v>22</v>
      </c>
      <c r="E2268" s="1" t="s">
        <v>23</v>
      </c>
      <c r="F2268" s="47">
        <v>1857</v>
      </c>
      <c r="G2268" s="34">
        <v>1767.57</v>
      </c>
      <c r="H2268" s="1" t="s">
        <v>216</v>
      </c>
      <c r="I2268" s="34">
        <v>2.3037999999999999E-2</v>
      </c>
      <c r="J2268" s="34">
        <v>1317.1532999999999</v>
      </c>
      <c r="K2268" s="35" t="str">
        <f t="shared" si="175"/>
        <v>Kampina &amp; Oisterwijkse Vennen_H91E0C</v>
      </c>
      <c r="L2268" s="36">
        <f>VLOOKUP(D2268,DATA!A:F,5,FALSE)</f>
        <v>6.9280917156857415E-3</v>
      </c>
      <c r="M2268" s="37">
        <f>VLOOKUP(D2268,DATA!A:F,6,FALSE)</f>
        <v>2282</v>
      </c>
      <c r="N2268" s="36">
        <f t="shared" si="176"/>
        <v>2.7544586147162091</v>
      </c>
      <c r="O2268" s="36">
        <f t="shared" si="177"/>
        <v>2.7548861747493216</v>
      </c>
      <c r="P2268" s="36">
        <f t="shared" si="178"/>
        <v>4.2756003311250623E-4</v>
      </c>
      <c r="Q2268" s="36">
        <f t="shared" si="179"/>
        <v>0</v>
      </c>
    </row>
    <row r="2269" spans="1:17" x14ac:dyDescent="0.3">
      <c r="A2269" s="29">
        <v>2834005</v>
      </c>
      <c r="B2269" s="1">
        <v>133</v>
      </c>
      <c r="C2269" s="1" t="s">
        <v>17</v>
      </c>
      <c r="D2269" s="1" t="s">
        <v>39</v>
      </c>
      <c r="E2269" s="1" t="s">
        <v>40</v>
      </c>
      <c r="F2269" s="47">
        <v>1429</v>
      </c>
      <c r="G2269" s="34">
        <v>1151.26</v>
      </c>
      <c r="H2269" s="1" t="s">
        <v>216</v>
      </c>
      <c r="I2269" s="34">
        <v>1.2158199999999999E-2</v>
      </c>
      <c r="J2269" s="34">
        <v>69.781334000000001</v>
      </c>
      <c r="K2269" s="35" t="str">
        <f t="shared" si="175"/>
        <v>Kampina &amp; Oisterwijkse Vennen_H7210</v>
      </c>
      <c r="L2269" s="36">
        <f>VLOOKUP(D2269,DATA!A:F,5,FALSE)</f>
        <v>7.6478934523803643E-3</v>
      </c>
      <c r="M2269" s="37">
        <f>VLOOKUP(D2269,DATA!A:F,6,FALSE)</f>
        <v>1814</v>
      </c>
      <c r="N2269" s="36">
        <f t="shared" si="176"/>
        <v>0.62521076967777722</v>
      </c>
      <c r="O2269" s="36">
        <f t="shared" si="177"/>
        <v>0.62526854384871355</v>
      </c>
      <c r="P2269" s="36">
        <f t="shared" si="178"/>
        <v>5.7774170936331082E-5</v>
      </c>
      <c r="Q2269" s="36">
        <f t="shared" si="179"/>
        <v>0</v>
      </c>
    </row>
    <row r="2270" spans="1:17" x14ac:dyDescent="0.3">
      <c r="A2270" s="29">
        <v>2834006</v>
      </c>
      <c r="B2270" s="1">
        <v>133</v>
      </c>
      <c r="C2270" s="1" t="s">
        <v>17</v>
      </c>
      <c r="D2270" s="1" t="s">
        <v>22</v>
      </c>
      <c r="E2270" s="1" t="s">
        <v>23</v>
      </c>
      <c r="F2270" s="47">
        <v>1857</v>
      </c>
      <c r="G2270" s="34">
        <v>1489.72</v>
      </c>
      <c r="H2270" s="1" t="s">
        <v>216</v>
      </c>
      <c r="I2270" s="34">
        <v>1.5763200000000002E-2</v>
      </c>
      <c r="J2270" s="34">
        <v>498.44389999999999</v>
      </c>
      <c r="K2270" s="35" t="str">
        <f t="shared" si="175"/>
        <v>Kampina &amp; Oisterwijkse Vennen_H91E0C</v>
      </c>
      <c r="L2270" s="36">
        <f>VLOOKUP(D2270,DATA!A:F,5,FALSE)</f>
        <v>6.9280917156857415E-3</v>
      </c>
      <c r="M2270" s="37">
        <f>VLOOKUP(D2270,DATA!A:F,6,FALSE)</f>
        <v>2282</v>
      </c>
      <c r="N2270" s="36">
        <f t="shared" si="176"/>
        <v>0.41150182382341716</v>
      </c>
      <c r="O2270" s="36">
        <f t="shared" si="177"/>
        <v>0.41154658097928715</v>
      </c>
      <c r="P2270" s="36">
        <f t="shared" si="178"/>
        <v>4.4757155869989962E-5</v>
      </c>
      <c r="Q2270" s="36">
        <f t="shared" si="179"/>
        <v>0</v>
      </c>
    </row>
    <row r="2271" spans="1:17" x14ac:dyDescent="0.3">
      <c r="A2271" s="29">
        <v>2834010</v>
      </c>
      <c r="B2271" s="1">
        <v>133</v>
      </c>
      <c r="C2271" s="1" t="s">
        <v>17</v>
      </c>
      <c r="D2271" s="1" t="s">
        <v>22</v>
      </c>
      <c r="E2271" s="1" t="s">
        <v>23</v>
      </c>
      <c r="F2271" s="47">
        <v>1857</v>
      </c>
      <c r="G2271" s="34">
        <v>1739.95</v>
      </c>
      <c r="H2271" s="1" t="s">
        <v>216</v>
      </c>
      <c r="I2271" s="34">
        <v>2.2882E-2</v>
      </c>
      <c r="J2271" s="34">
        <v>314.13882000000001</v>
      </c>
      <c r="K2271" s="35" t="str">
        <f t="shared" si="175"/>
        <v>Kampina &amp; Oisterwijkse Vennen_H91E0C</v>
      </c>
      <c r="L2271" s="36">
        <f>VLOOKUP(D2271,DATA!A:F,5,FALSE)</f>
        <v>6.9280917156857415E-3</v>
      </c>
      <c r="M2271" s="37">
        <f>VLOOKUP(D2271,DATA!A:F,6,FALSE)</f>
        <v>2282</v>
      </c>
      <c r="N2271" s="36">
        <f t="shared" si="176"/>
        <v>2.2857077659924094</v>
      </c>
      <c r="O2271" s="36">
        <f t="shared" si="177"/>
        <v>2.2860618605525569</v>
      </c>
      <c r="P2271" s="36">
        <f t="shared" si="178"/>
        <v>3.5409456014745544E-4</v>
      </c>
      <c r="Q2271" s="36">
        <f t="shared" si="179"/>
        <v>0</v>
      </c>
    </row>
    <row r="2272" spans="1:17" x14ac:dyDescent="0.3">
      <c r="A2272" s="29">
        <v>2835534</v>
      </c>
      <c r="B2272" s="1">
        <v>133</v>
      </c>
      <c r="C2272" s="1" t="s">
        <v>17</v>
      </c>
      <c r="D2272" s="1" t="s">
        <v>18</v>
      </c>
      <c r="E2272" s="1" t="s">
        <v>19</v>
      </c>
      <c r="F2272" s="47">
        <v>2143</v>
      </c>
      <c r="G2272" s="34">
        <v>1385.67</v>
      </c>
      <c r="H2272" s="1" t="s">
        <v>216</v>
      </c>
      <c r="I2272" s="34">
        <v>1.44647E-2</v>
      </c>
      <c r="J2272" s="34">
        <v>217.18989999999999</v>
      </c>
      <c r="K2272" s="35" t="str">
        <f t="shared" si="175"/>
        <v>Kampina &amp; Oisterwijkse Vennen_Lg02</v>
      </c>
      <c r="L2272" s="36" t="e">
        <f>VLOOKUP(D2272,DATA!A:F,5,FALSE)</f>
        <v>#N/A</v>
      </c>
      <c r="M2272" s="37" t="e">
        <f>VLOOKUP(D2272,DATA!A:F,6,FALSE)</f>
        <v>#N/A</v>
      </c>
      <c r="N2272" s="36" t="e">
        <f t="shared" si="176"/>
        <v>#N/A</v>
      </c>
      <c r="O2272" s="36" t="e">
        <f t="shared" si="177"/>
        <v>#N/A</v>
      </c>
      <c r="P2272" s="36" t="e">
        <f t="shared" si="178"/>
        <v>#N/A</v>
      </c>
      <c r="Q2272" s="36">
        <f t="shared" si="179"/>
        <v>0</v>
      </c>
    </row>
    <row r="2273" spans="1:17" x14ac:dyDescent="0.3">
      <c r="A2273" s="29">
        <v>2835540</v>
      </c>
      <c r="B2273" s="1">
        <v>133</v>
      </c>
      <c r="C2273" s="1" t="s">
        <v>17</v>
      </c>
      <c r="D2273" s="1" t="s">
        <v>22</v>
      </c>
      <c r="E2273" s="1" t="s">
        <v>23</v>
      </c>
      <c r="F2273" s="47">
        <v>1857</v>
      </c>
      <c r="G2273" s="34">
        <v>1727.08</v>
      </c>
      <c r="H2273" s="1" t="s">
        <v>216</v>
      </c>
      <c r="I2273" s="34">
        <v>2.2846000000000002E-2</v>
      </c>
      <c r="J2273" s="34">
        <v>304.33819999999997</v>
      </c>
      <c r="K2273" s="35" t="str">
        <f t="shared" si="175"/>
        <v>Kampina &amp; Oisterwijkse Vennen_H91E0C</v>
      </c>
      <c r="L2273" s="36">
        <f>VLOOKUP(D2273,DATA!A:F,5,FALSE)</f>
        <v>6.9280917156857415E-3</v>
      </c>
      <c r="M2273" s="37">
        <f>VLOOKUP(D2273,DATA!A:F,6,FALSE)</f>
        <v>2282</v>
      </c>
      <c r="N2273" s="36">
        <f t="shared" si="176"/>
        <v>2.0948101013253018</v>
      </c>
      <c r="O2273" s="36">
        <f t="shared" si="177"/>
        <v>2.095134745118886</v>
      </c>
      <c r="P2273" s="36">
        <f t="shared" si="178"/>
        <v>3.2464379358421169E-4</v>
      </c>
      <c r="Q2273" s="36">
        <f t="shared" si="179"/>
        <v>0</v>
      </c>
    </row>
    <row r="2274" spans="1:17" x14ac:dyDescent="0.3">
      <c r="A2274" s="29">
        <v>2835544</v>
      </c>
      <c r="B2274" s="1">
        <v>133</v>
      </c>
      <c r="C2274" s="1" t="s">
        <v>17</v>
      </c>
      <c r="D2274" s="1" t="s">
        <v>81</v>
      </c>
      <c r="E2274" s="1" t="s">
        <v>42</v>
      </c>
      <c r="F2274" s="47">
        <v>1071</v>
      </c>
      <c r="G2274" s="34">
        <v>985.32</v>
      </c>
      <c r="H2274" s="1" t="s">
        <v>216</v>
      </c>
      <c r="I2274" s="34">
        <v>1.25951E-2</v>
      </c>
      <c r="J2274" s="34">
        <v>9857.6450000000004</v>
      </c>
      <c r="K2274" s="35" t="str">
        <f t="shared" si="175"/>
        <v>Kampina &amp; Oisterwijkse Vennen_ZGH4010A</v>
      </c>
      <c r="L2274" s="36">
        <f>VLOOKUP(D2274,DATA!A:F,5,FALSE)</f>
        <v>1.3726988247862192E-2</v>
      </c>
      <c r="M2274" s="37">
        <f>VLOOKUP(D2274,DATA!A:F,6,FALSE)</f>
        <v>1285.5</v>
      </c>
      <c r="N2274" s="36">
        <f t="shared" si="176"/>
        <v>1.5975927034453206</v>
      </c>
      <c r="O2274" s="36">
        <f t="shared" si="177"/>
        <v>1.5978645257042643</v>
      </c>
      <c r="P2274" s="36">
        <f t="shared" si="178"/>
        <v>2.7182225894373246E-4</v>
      </c>
      <c r="Q2274" s="36">
        <f t="shared" si="179"/>
        <v>0</v>
      </c>
    </row>
    <row r="2275" spans="1:17" x14ac:dyDescent="0.3">
      <c r="A2275" s="29">
        <v>2835544</v>
      </c>
      <c r="B2275" s="1">
        <v>133</v>
      </c>
      <c r="C2275" s="1" t="s">
        <v>17</v>
      </c>
      <c r="D2275" s="1" t="s">
        <v>86</v>
      </c>
      <c r="E2275" s="1" t="s">
        <v>44</v>
      </c>
      <c r="F2275" s="47">
        <v>1071</v>
      </c>
      <c r="G2275" s="34">
        <v>985.32</v>
      </c>
      <c r="H2275" s="1" t="s">
        <v>216</v>
      </c>
      <c r="I2275" s="34">
        <v>1.25951E-2</v>
      </c>
      <c r="J2275" s="34">
        <v>142.35522</v>
      </c>
      <c r="K2275" s="35" t="str">
        <f t="shared" si="175"/>
        <v>Kampina &amp; Oisterwijkse Vennen_ZGH7150</v>
      </c>
      <c r="L2275" s="36">
        <f>VLOOKUP(D2275,DATA!A:F,5,FALSE)</f>
        <v>1.3726988247862192E-2</v>
      </c>
      <c r="M2275" s="37">
        <f>VLOOKUP(D2275,DATA!A:F,6,FALSE)</f>
        <v>1285.5</v>
      </c>
      <c r="N2275" s="36">
        <f t="shared" si="176"/>
        <v>1.5975927034453206</v>
      </c>
      <c r="O2275" s="36">
        <f t="shared" si="177"/>
        <v>1.5978645257042643</v>
      </c>
      <c r="P2275" s="36">
        <f t="shared" si="178"/>
        <v>2.7182225894373246E-4</v>
      </c>
      <c r="Q2275" s="36">
        <f t="shared" si="179"/>
        <v>0</v>
      </c>
    </row>
    <row r="2276" spans="1:17" x14ac:dyDescent="0.3">
      <c r="A2276" s="29">
        <v>2835545</v>
      </c>
      <c r="B2276" s="1">
        <v>133</v>
      </c>
      <c r="C2276" s="1" t="s">
        <v>17</v>
      </c>
      <c r="D2276" s="1" t="s">
        <v>81</v>
      </c>
      <c r="E2276" s="1" t="s">
        <v>42</v>
      </c>
      <c r="F2276" s="47">
        <v>1071</v>
      </c>
      <c r="G2276" s="34">
        <v>988.79</v>
      </c>
      <c r="H2276" s="1" t="s">
        <v>216</v>
      </c>
      <c r="I2276" s="34">
        <v>1.27823E-2</v>
      </c>
      <c r="J2276" s="34">
        <v>10000</v>
      </c>
      <c r="K2276" s="35" t="str">
        <f t="shared" si="175"/>
        <v>Kampina &amp; Oisterwijkse Vennen_ZGH4010A</v>
      </c>
      <c r="L2276" s="36">
        <f>VLOOKUP(D2276,DATA!A:F,5,FALSE)</f>
        <v>1.3726988247862192E-2</v>
      </c>
      <c r="M2276" s="37">
        <f>VLOOKUP(D2276,DATA!A:F,6,FALSE)</f>
        <v>1285.5</v>
      </c>
      <c r="N2276" s="36">
        <f t="shared" si="176"/>
        <v>1.6742268859641947</v>
      </c>
      <c r="O2276" s="36">
        <f t="shared" si="177"/>
        <v>1.6745157561864958</v>
      </c>
      <c r="P2276" s="36">
        <f t="shared" si="178"/>
        <v>2.888702223011741E-4</v>
      </c>
      <c r="Q2276" s="36">
        <f t="shared" si="179"/>
        <v>0</v>
      </c>
    </row>
    <row r="2277" spans="1:17" x14ac:dyDescent="0.3">
      <c r="A2277" s="29">
        <v>2837032</v>
      </c>
      <c r="B2277" s="1">
        <v>133</v>
      </c>
      <c r="C2277" s="1" t="s">
        <v>17</v>
      </c>
      <c r="D2277" s="1" t="s">
        <v>22</v>
      </c>
      <c r="E2277" s="1" t="s">
        <v>23</v>
      </c>
      <c r="F2277" s="47">
        <v>1857</v>
      </c>
      <c r="G2277" s="34">
        <v>1368.81</v>
      </c>
      <c r="H2277" s="1" t="s">
        <v>216</v>
      </c>
      <c r="I2277" s="34">
        <v>7.7111999999999997E-3</v>
      </c>
      <c r="J2277" s="34">
        <v>1293.6946</v>
      </c>
      <c r="K2277" s="35" t="str">
        <f t="shared" si="175"/>
        <v>Kampina &amp; Oisterwijkse Vennen_H91E0C</v>
      </c>
      <c r="L2277" s="36">
        <f>VLOOKUP(D2277,DATA!A:F,5,FALSE)</f>
        <v>6.9280917156857415E-3</v>
      </c>
      <c r="M2277" s="37">
        <f>VLOOKUP(D2277,DATA!A:F,6,FALSE)</f>
        <v>2282</v>
      </c>
      <c r="N2277" s="36">
        <f t="shared" si="176"/>
        <v>0.1784797231989062</v>
      </c>
      <c r="O2277" s="36">
        <f t="shared" si="177"/>
        <v>0.17848924151709306</v>
      </c>
      <c r="P2277" s="36">
        <f t="shared" si="178"/>
        <v>9.5183181868518929E-6</v>
      </c>
      <c r="Q2277" s="36">
        <f t="shared" si="179"/>
        <v>0</v>
      </c>
    </row>
    <row r="2278" spans="1:17" x14ac:dyDescent="0.3">
      <c r="A2278" s="29">
        <v>2837063</v>
      </c>
      <c r="B2278" s="1">
        <v>133</v>
      </c>
      <c r="C2278" s="1" t="s">
        <v>17</v>
      </c>
      <c r="D2278" s="1" t="s">
        <v>18</v>
      </c>
      <c r="E2278" s="1" t="s">
        <v>19</v>
      </c>
      <c r="F2278" s="47">
        <v>2143</v>
      </c>
      <c r="G2278" s="34">
        <v>1188.1500000000001</v>
      </c>
      <c r="H2278" s="1" t="s">
        <v>216</v>
      </c>
      <c r="I2278" s="34">
        <v>1.24168E-2</v>
      </c>
      <c r="J2278" s="34">
        <v>416.81216000000001</v>
      </c>
      <c r="K2278" s="35" t="str">
        <f t="shared" si="175"/>
        <v>Kampina &amp; Oisterwijkse Vennen_Lg02</v>
      </c>
      <c r="L2278" s="36" t="e">
        <f>VLOOKUP(D2278,DATA!A:F,5,FALSE)</f>
        <v>#N/A</v>
      </c>
      <c r="M2278" s="37" t="e">
        <f>VLOOKUP(D2278,DATA!A:F,6,FALSE)</f>
        <v>#N/A</v>
      </c>
      <c r="N2278" s="36" t="e">
        <f t="shared" si="176"/>
        <v>#N/A</v>
      </c>
      <c r="O2278" s="36" t="e">
        <f t="shared" si="177"/>
        <v>#N/A</v>
      </c>
      <c r="P2278" s="36" t="e">
        <f t="shared" si="178"/>
        <v>#N/A</v>
      </c>
      <c r="Q2278" s="36">
        <f t="shared" si="179"/>
        <v>0</v>
      </c>
    </row>
    <row r="2279" spans="1:17" x14ac:dyDescent="0.3">
      <c r="A2279" s="29">
        <v>2837064</v>
      </c>
      <c r="B2279" s="1">
        <v>133</v>
      </c>
      <c r="C2279" s="1" t="s">
        <v>17</v>
      </c>
      <c r="D2279" s="1" t="s">
        <v>22</v>
      </c>
      <c r="E2279" s="1" t="s">
        <v>23</v>
      </c>
      <c r="F2279" s="47">
        <v>1857</v>
      </c>
      <c r="G2279" s="34">
        <v>1425.82</v>
      </c>
      <c r="H2279" s="1" t="s">
        <v>216</v>
      </c>
      <c r="I2279" s="34">
        <v>1.4805799999999999E-2</v>
      </c>
      <c r="J2279" s="34">
        <v>1352.3672999999999</v>
      </c>
      <c r="K2279" s="35" t="str">
        <f t="shared" si="175"/>
        <v>Kampina &amp; Oisterwijkse Vennen_H91E0C</v>
      </c>
      <c r="L2279" s="36">
        <f>VLOOKUP(D2279,DATA!A:F,5,FALSE)</f>
        <v>6.9280917156857415E-3</v>
      </c>
      <c r="M2279" s="37">
        <f>VLOOKUP(D2279,DATA!A:F,6,FALSE)</f>
        <v>2282</v>
      </c>
      <c r="N2279" s="36">
        <f t="shared" si="176"/>
        <v>0.26469585025386189</v>
      </c>
      <c r="O2279" s="36">
        <f t="shared" si="177"/>
        <v>0.2647229311924541</v>
      </c>
      <c r="P2279" s="36">
        <f t="shared" si="178"/>
        <v>2.7080938592216608E-5</v>
      </c>
      <c r="Q2279" s="36">
        <f t="shared" si="179"/>
        <v>0</v>
      </c>
    </row>
    <row r="2280" spans="1:17" x14ac:dyDescent="0.3">
      <c r="A2280" s="29">
        <v>2837073</v>
      </c>
      <c r="B2280" s="1">
        <v>133</v>
      </c>
      <c r="C2280" s="1" t="s">
        <v>17</v>
      </c>
      <c r="D2280" s="1" t="s">
        <v>81</v>
      </c>
      <c r="E2280" s="1" t="s">
        <v>42</v>
      </c>
      <c r="F2280" s="47">
        <v>1071</v>
      </c>
      <c r="G2280" s="34">
        <v>982.67</v>
      </c>
      <c r="H2280" s="1" t="s">
        <v>216</v>
      </c>
      <c r="I2280" s="34">
        <v>1.25697E-2</v>
      </c>
      <c r="J2280" s="34">
        <v>10000</v>
      </c>
      <c r="K2280" s="35" t="str">
        <f t="shared" si="175"/>
        <v>Kampina &amp; Oisterwijkse Vennen_ZGH4010A</v>
      </c>
      <c r="L2280" s="36">
        <f>VLOOKUP(D2280,DATA!A:F,5,FALSE)</f>
        <v>1.3726988247862192E-2</v>
      </c>
      <c r="M2280" s="37">
        <f>VLOOKUP(D2280,DATA!A:F,6,FALSE)</f>
        <v>1285.5</v>
      </c>
      <c r="N2280" s="36">
        <f t="shared" si="176"/>
        <v>1.541401836035293</v>
      </c>
      <c r="O2280" s="36">
        <f t="shared" si="177"/>
        <v>1.5416637182513671</v>
      </c>
      <c r="P2280" s="36">
        <f t="shared" si="178"/>
        <v>2.6188221607403861E-4</v>
      </c>
      <c r="Q2280" s="36">
        <f t="shared" si="179"/>
        <v>0</v>
      </c>
    </row>
    <row r="2281" spans="1:17" x14ac:dyDescent="0.3">
      <c r="A2281" s="29">
        <v>2838561</v>
      </c>
      <c r="B2281" s="1">
        <v>133</v>
      </c>
      <c r="C2281" s="1" t="s">
        <v>17</v>
      </c>
      <c r="D2281" s="1" t="s">
        <v>22</v>
      </c>
      <c r="E2281" s="1" t="s">
        <v>23</v>
      </c>
      <c r="F2281" s="47">
        <v>1857</v>
      </c>
      <c r="G2281" s="34">
        <v>1662.53</v>
      </c>
      <c r="H2281" s="1" t="s">
        <v>216</v>
      </c>
      <c r="I2281" s="34">
        <v>1.03313E-2</v>
      </c>
      <c r="J2281" s="34">
        <v>1217.9287999999999</v>
      </c>
      <c r="K2281" s="35" t="str">
        <f t="shared" si="175"/>
        <v>Kampina &amp; Oisterwijkse Vennen_H91E0C</v>
      </c>
      <c r="L2281" s="36">
        <f>VLOOKUP(D2281,DATA!A:F,5,FALSE)</f>
        <v>6.9280917156857415E-3</v>
      </c>
      <c r="M2281" s="37">
        <f>VLOOKUP(D2281,DATA!A:F,6,FALSE)</f>
        <v>2282</v>
      </c>
      <c r="N2281" s="36">
        <f t="shared" si="176"/>
        <v>1.3496386903971662</v>
      </c>
      <c r="O2281" s="36">
        <f t="shared" si="177"/>
        <v>1.3497339919384015</v>
      </c>
      <c r="P2281" s="36">
        <f t="shared" si="178"/>
        <v>9.5301541235270903E-5</v>
      </c>
      <c r="Q2281" s="36">
        <f t="shared" si="179"/>
        <v>0</v>
      </c>
    </row>
    <row r="2282" spans="1:17" x14ac:dyDescent="0.3">
      <c r="A2282" s="29">
        <v>2838562</v>
      </c>
      <c r="B2282" s="1">
        <v>133</v>
      </c>
      <c r="C2282" s="1" t="s">
        <v>17</v>
      </c>
      <c r="D2282" s="1" t="s">
        <v>22</v>
      </c>
      <c r="E2282" s="1" t="s">
        <v>23</v>
      </c>
      <c r="F2282" s="47">
        <v>1857</v>
      </c>
      <c r="G2282" s="34">
        <v>1373.85</v>
      </c>
      <c r="H2282" s="1" t="s">
        <v>216</v>
      </c>
      <c r="I2282" s="34">
        <v>7.8685999999999999E-3</v>
      </c>
      <c r="J2282" s="34">
        <v>1533.9358999999999</v>
      </c>
      <c r="K2282" s="35" t="str">
        <f t="shared" si="175"/>
        <v>Kampina &amp; Oisterwijkse Vennen_H91E0C</v>
      </c>
      <c r="L2282" s="36">
        <f>VLOOKUP(D2282,DATA!A:F,5,FALSE)</f>
        <v>6.9280917156857415E-3</v>
      </c>
      <c r="M2282" s="37">
        <f>VLOOKUP(D2282,DATA!A:F,6,FALSE)</f>
        <v>2282</v>
      </c>
      <c r="N2282" s="36">
        <f t="shared" si="176"/>
        <v>0.18481016477260523</v>
      </c>
      <c r="O2282" s="36">
        <f t="shared" si="177"/>
        <v>0.18482022123843139</v>
      </c>
      <c r="P2282" s="36">
        <f t="shared" si="178"/>
        <v>1.0056465826163707E-5</v>
      </c>
      <c r="Q2282" s="36">
        <f t="shared" si="179"/>
        <v>0</v>
      </c>
    </row>
    <row r="2283" spans="1:17" x14ac:dyDescent="0.3">
      <c r="A2283" s="29">
        <v>2838592</v>
      </c>
      <c r="B2283" s="1">
        <v>133</v>
      </c>
      <c r="C2283" s="1" t="s">
        <v>17</v>
      </c>
      <c r="D2283" s="1" t="s">
        <v>18</v>
      </c>
      <c r="E2283" s="1" t="s">
        <v>19</v>
      </c>
      <c r="F2283" s="47">
        <v>2143</v>
      </c>
      <c r="G2283" s="34">
        <v>1370.83</v>
      </c>
      <c r="H2283" s="1" t="s">
        <v>216</v>
      </c>
      <c r="I2283" s="34">
        <v>1.42238E-2</v>
      </c>
      <c r="J2283" s="34">
        <v>122.9787</v>
      </c>
      <c r="K2283" s="35" t="str">
        <f t="shared" si="175"/>
        <v>Kampina &amp; Oisterwijkse Vennen_Lg02</v>
      </c>
      <c r="L2283" s="36" t="e">
        <f>VLOOKUP(D2283,DATA!A:F,5,FALSE)</f>
        <v>#N/A</v>
      </c>
      <c r="M2283" s="37" t="e">
        <f>VLOOKUP(D2283,DATA!A:F,6,FALSE)</f>
        <v>#N/A</v>
      </c>
      <c r="N2283" s="36" t="e">
        <f t="shared" si="176"/>
        <v>#N/A</v>
      </c>
      <c r="O2283" s="36" t="e">
        <f t="shared" si="177"/>
        <v>#N/A</v>
      </c>
      <c r="P2283" s="36" t="e">
        <f t="shared" si="178"/>
        <v>#N/A</v>
      </c>
      <c r="Q2283" s="36">
        <f t="shared" si="179"/>
        <v>0</v>
      </c>
    </row>
    <row r="2284" spans="1:17" x14ac:dyDescent="0.3">
      <c r="A2284" s="29">
        <v>2838595</v>
      </c>
      <c r="B2284" s="1">
        <v>133</v>
      </c>
      <c r="C2284" s="1" t="s">
        <v>17</v>
      </c>
      <c r="D2284" s="1" t="s">
        <v>25</v>
      </c>
      <c r="E2284" s="1" t="s">
        <v>23</v>
      </c>
      <c r="F2284" s="47">
        <v>1857</v>
      </c>
      <c r="G2284" s="34">
        <v>1780.49</v>
      </c>
      <c r="H2284" s="1" t="s">
        <v>216</v>
      </c>
      <c r="I2284" s="34">
        <v>2.1222999999999999E-2</v>
      </c>
      <c r="J2284" s="34">
        <v>454.82947000000001</v>
      </c>
      <c r="K2284" s="35" t="str">
        <f t="shared" si="175"/>
        <v>Kampina &amp; Oisterwijkse Vennen_ZGH91E0C</v>
      </c>
      <c r="L2284" s="36">
        <f>VLOOKUP(D2284,DATA!A:F,5,FALSE)</f>
        <v>6.9280917156857415E-3</v>
      </c>
      <c r="M2284" s="37">
        <f>VLOOKUP(D2284,DATA!A:F,6,FALSE)</f>
        <v>2282</v>
      </c>
      <c r="N2284" s="36">
        <f t="shared" si="176"/>
        <v>3.0046344787367478</v>
      </c>
      <c r="O2284" s="36">
        <f t="shared" si="177"/>
        <v>3.0050630203920159</v>
      </c>
      <c r="P2284" s="36">
        <f t="shared" si="178"/>
        <v>4.2854165526806653E-4</v>
      </c>
      <c r="Q2284" s="36">
        <f t="shared" si="179"/>
        <v>0</v>
      </c>
    </row>
    <row r="2285" spans="1:17" x14ac:dyDescent="0.3">
      <c r="A2285" s="29">
        <v>2838599</v>
      </c>
      <c r="B2285" s="1">
        <v>133</v>
      </c>
      <c r="C2285" s="1" t="s">
        <v>17</v>
      </c>
      <c r="D2285" s="1" t="s">
        <v>22</v>
      </c>
      <c r="E2285" s="1" t="s">
        <v>23</v>
      </c>
      <c r="F2285" s="47">
        <v>1857</v>
      </c>
      <c r="G2285" s="34">
        <v>1737.46</v>
      </c>
      <c r="H2285" s="1" t="s">
        <v>216</v>
      </c>
      <c r="I2285" s="34">
        <v>2.3296999999999998E-2</v>
      </c>
      <c r="J2285" s="34">
        <v>1142.4711</v>
      </c>
      <c r="K2285" s="35" t="str">
        <f t="shared" si="175"/>
        <v>Kampina &amp; Oisterwijkse Vennen_H91E0C</v>
      </c>
      <c r="L2285" s="36">
        <f>VLOOKUP(D2285,DATA!A:F,5,FALSE)</f>
        <v>6.9280917156857415E-3</v>
      </c>
      <c r="M2285" s="37">
        <f>VLOOKUP(D2285,DATA!A:F,6,FALSE)</f>
        <v>2282</v>
      </c>
      <c r="N2285" s="36">
        <f t="shared" si="176"/>
        <v>2.2474939006499386</v>
      </c>
      <c r="O2285" s="36">
        <f t="shared" si="177"/>
        <v>2.2478485290587589</v>
      </c>
      <c r="P2285" s="36">
        <f t="shared" si="178"/>
        <v>3.5462840882027891E-4</v>
      </c>
      <c r="Q2285" s="36">
        <f t="shared" si="179"/>
        <v>0</v>
      </c>
    </row>
    <row r="2286" spans="1:17" x14ac:dyDescent="0.3">
      <c r="A2286" s="29">
        <v>2840090</v>
      </c>
      <c r="B2286" s="1">
        <v>133</v>
      </c>
      <c r="C2286" s="1" t="s">
        <v>17</v>
      </c>
      <c r="D2286" s="1" t="s">
        <v>22</v>
      </c>
      <c r="E2286" s="1" t="s">
        <v>23</v>
      </c>
      <c r="F2286" s="47">
        <v>1857</v>
      </c>
      <c r="G2286" s="34">
        <v>1742.52</v>
      </c>
      <c r="H2286" s="1" t="s">
        <v>216</v>
      </c>
      <c r="I2286" s="34">
        <v>1.10869E-2</v>
      </c>
      <c r="J2286" s="34">
        <v>6205.94</v>
      </c>
      <c r="K2286" s="35" t="str">
        <f t="shared" si="175"/>
        <v>Kampina &amp; Oisterwijkse Vennen_H91E0C</v>
      </c>
      <c r="L2286" s="36">
        <f>VLOOKUP(D2286,DATA!A:F,5,FALSE)</f>
        <v>6.9280917156857415E-3</v>
      </c>
      <c r="M2286" s="37">
        <f>VLOOKUP(D2286,DATA!A:F,6,FALSE)</f>
        <v>2282</v>
      </c>
      <c r="N2286" s="36">
        <f t="shared" si="176"/>
        <v>2.3258146885027053</v>
      </c>
      <c r="O2286" s="36">
        <f t="shared" si="177"/>
        <v>2.3259891881561088</v>
      </c>
      <c r="P2286" s="36">
        <f t="shared" si="178"/>
        <v>1.7449965340343709E-4</v>
      </c>
      <c r="Q2286" s="36">
        <f t="shared" si="179"/>
        <v>0</v>
      </c>
    </row>
    <row r="2287" spans="1:17" x14ac:dyDescent="0.3">
      <c r="A2287" s="29">
        <v>2840090</v>
      </c>
      <c r="B2287" s="1">
        <v>133</v>
      </c>
      <c r="C2287" s="1" t="s">
        <v>17</v>
      </c>
      <c r="D2287" s="1" t="s">
        <v>25</v>
      </c>
      <c r="E2287" s="1" t="s">
        <v>23</v>
      </c>
      <c r="F2287" s="47">
        <v>1857</v>
      </c>
      <c r="G2287" s="34">
        <v>1742.52</v>
      </c>
      <c r="H2287" s="1" t="s">
        <v>216</v>
      </c>
      <c r="I2287" s="34">
        <v>1.10869E-2</v>
      </c>
      <c r="J2287" s="34">
        <v>86.018169999999998</v>
      </c>
      <c r="K2287" s="35" t="str">
        <f t="shared" si="175"/>
        <v>Kampina &amp; Oisterwijkse Vennen_ZGH91E0C</v>
      </c>
      <c r="L2287" s="36">
        <f>VLOOKUP(D2287,DATA!A:F,5,FALSE)</f>
        <v>6.9280917156857415E-3</v>
      </c>
      <c r="M2287" s="37">
        <f>VLOOKUP(D2287,DATA!A:F,6,FALSE)</f>
        <v>2282</v>
      </c>
      <c r="N2287" s="36">
        <f t="shared" si="176"/>
        <v>2.3258146885027053</v>
      </c>
      <c r="O2287" s="36">
        <f t="shared" si="177"/>
        <v>2.3259891881561088</v>
      </c>
      <c r="P2287" s="36">
        <f t="shared" si="178"/>
        <v>1.7449965340343709E-4</v>
      </c>
      <c r="Q2287" s="36">
        <f t="shared" si="179"/>
        <v>0</v>
      </c>
    </row>
    <row r="2288" spans="1:17" x14ac:dyDescent="0.3">
      <c r="A2288" s="29">
        <v>2840121</v>
      </c>
      <c r="B2288" s="1">
        <v>133</v>
      </c>
      <c r="C2288" s="1" t="s">
        <v>17</v>
      </c>
      <c r="D2288" s="1" t="s">
        <v>18</v>
      </c>
      <c r="E2288" s="1" t="s">
        <v>19</v>
      </c>
      <c r="F2288" s="47">
        <v>2143</v>
      </c>
      <c r="G2288" s="34">
        <v>1207.78</v>
      </c>
      <c r="H2288" s="1" t="s">
        <v>216</v>
      </c>
      <c r="I2288" s="34">
        <v>1.2464299999999999E-2</v>
      </c>
      <c r="J2288" s="34">
        <v>323.71069999999997</v>
      </c>
      <c r="K2288" s="35" t="str">
        <f t="shared" si="175"/>
        <v>Kampina &amp; Oisterwijkse Vennen_Lg02</v>
      </c>
      <c r="L2288" s="36" t="e">
        <f>VLOOKUP(D2288,DATA!A:F,5,FALSE)</f>
        <v>#N/A</v>
      </c>
      <c r="M2288" s="37" t="e">
        <f>VLOOKUP(D2288,DATA!A:F,6,FALSE)</f>
        <v>#N/A</v>
      </c>
      <c r="N2288" s="36" t="e">
        <f t="shared" si="176"/>
        <v>#N/A</v>
      </c>
      <c r="O2288" s="36" t="e">
        <f t="shared" si="177"/>
        <v>#N/A</v>
      </c>
      <c r="P2288" s="36" t="e">
        <f t="shared" si="178"/>
        <v>#N/A</v>
      </c>
      <c r="Q2288" s="36">
        <f t="shared" si="179"/>
        <v>0</v>
      </c>
    </row>
    <row r="2289" spans="1:17" x14ac:dyDescent="0.3">
      <c r="A2289" s="29">
        <v>2840122</v>
      </c>
      <c r="B2289" s="1">
        <v>133</v>
      </c>
      <c r="C2289" s="1" t="s">
        <v>17</v>
      </c>
      <c r="D2289" s="1" t="s">
        <v>18</v>
      </c>
      <c r="E2289" s="1" t="s">
        <v>19</v>
      </c>
      <c r="F2289" s="47">
        <v>2143</v>
      </c>
      <c r="G2289" s="34">
        <v>1397.59</v>
      </c>
      <c r="H2289" s="1" t="s">
        <v>216</v>
      </c>
      <c r="I2289" s="34">
        <v>1.4402099999999999E-2</v>
      </c>
      <c r="J2289" s="34">
        <v>0.11071565999999999</v>
      </c>
      <c r="K2289" s="35" t="str">
        <f t="shared" si="175"/>
        <v>Kampina &amp; Oisterwijkse Vennen_Lg02</v>
      </c>
      <c r="L2289" s="36" t="e">
        <f>VLOOKUP(D2289,DATA!A:F,5,FALSE)</f>
        <v>#N/A</v>
      </c>
      <c r="M2289" s="37" t="e">
        <f>VLOOKUP(D2289,DATA!A:F,6,FALSE)</f>
        <v>#N/A</v>
      </c>
      <c r="N2289" s="36" t="e">
        <f t="shared" si="176"/>
        <v>#N/A</v>
      </c>
      <c r="O2289" s="36" t="e">
        <f t="shared" si="177"/>
        <v>#N/A</v>
      </c>
      <c r="P2289" s="36" t="e">
        <f t="shared" si="178"/>
        <v>#N/A</v>
      </c>
      <c r="Q2289" s="36">
        <f t="shared" si="179"/>
        <v>0</v>
      </c>
    </row>
    <row r="2290" spans="1:17" x14ac:dyDescent="0.3">
      <c r="A2290" s="29">
        <v>2840124</v>
      </c>
      <c r="B2290" s="1">
        <v>133</v>
      </c>
      <c r="C2290" s="1" t="s">
        <v>17</v>
      </c>
      <c r="D2290" s="1" t="s">
        <v>25</v>
      </c>
      <c r="E2290" s="1" t="s">
        <v>23</v>
      </c>
      <c r="F2290" s="47">
        <v>1857</v>
      </c>
      <c r="G2290" s="34">
        <v>1742.82</v>
      </c>
      <c r="H2290" s="1" t="s">
        <v>216</v>
      </c>
      <c r="I2290" s="34">
        <v>2.1485000000000001E-2</v>
      </c>
      <c r="J2290" s="34">
        <v>2444.1003000000001</v>
      </c>
      <c r="K2290" s="35" t="str">
        <f t="shared" si="175"/>
        <v>Kampina &amp; Oisterwijkse Vennen_ZGH91E0C</v>
      </c>
      <c r="L2290" s="36">
        <f>VLOOKUP(D2290,DATA!A:F,5,FALSE)</f>
        <v>6.9280917156857415E-3</v>
      </c>
      <c r="M2290" s="37">
        <f>VLOOKUP(D2290,DATA!A:F,6,FALSE)</f>
        <v>2282</v>
      </c>
      <c r="N2290" s="36">
        <f t="shared" si="176"/>
        <v>2.3305409764486837</v>
      </c>
      <c r="O2290" s="36">
        <f t="shared" si="177"/>
        <v>2.3308798169596301</v>
      </c>
      <c r="P2290" s="36">
        <f t="shared" si="178"/>
        <v>3.3884051094634771E-4</v>
      </c>
      <c r="Q2290" s="36">
        <f t="shared" si="179"/>
        <v>0</v>
      </c>
    </row>
    <row r="2291" spans="1:17" x14ac:dyDescent="0.3">
      <c r="A2291" s="29">
        <v>2840127</v>
      </c>
      <c r="B2291" s="1">
        <v>133</v>
      </c>
      <c r="C2291" s="1" t="s">
        <v>17</v>
      </c>
      <c r="D2291" s="1" t="s">
        <v>22</v>
      </c>
      <c r="E2291" s="1" t="s">
        <v>23</v>
      </c>
      <c r="F2291" s="47">
        <v>1857</v>
      </c>
      <c r="G2291" s="34">
        <v>1742.26</v>
      </c>
      <c r="H2291" s="1" t="s">
        <v>216</v>
      </c>
      <c r="I2291" s="34">
        <v>2.3345999999999999E-2</v>
      </c>
      <c r="J2291" s="34">
        <v>8127.9160000000002</v>
      </c>
      <c r="K2291" s="35" t="str">
        <f t="shared" si="175"/>
        <v>Kampina &amp; Oisterwijkse Vennen_H91E0C</v>
      </c>
      <c r="L2291" s="36">
        <f>VLOOKUP(D2291,DATA!A:F,5,FALSE)</f>
        <v>6.9280917156857415E-3</v>
      </c>
      <c r="M2291" s="37">
        <f>VLOOKUP(D2291,DATA!A:F,6,FALSE)</f>
        <v>2282</v>
      </c>
      <c r="N2291" s="36">
        <f t="shared" si="176"/>
        <v>2.3217261417142576</v>
      </c>
      <c r="O2291" s="36">
        <f t="shared" si="177"/>
        <v>2.3220929748588821</v>
      </c>
      <c r="P2291" s="36">
        <f t="shared" si="178"/>
        <v>3.668331446244899E-4</v>
      </c>
      <c r="Q2291" s="36">
        <f t="shared" si="179"/>
        <v>0</v>
      </c>
    </row>
    <row r="2292" spans="1:17" x14ac:dyDescent="0.3">
      <c r="A2292" s="29">
        <v>2840128</v>
      </c>
      <c r="B2292" s="1">
        <v>133</v>
      </c>
      <c r="C2292" s="1" t="s">
        <v>17</v>
      </c>
      <c r="D2292" s="1" t="s">
        <v>22</v>
      </c>
      <c r="E2292" s="1" t="s">
        <v>23</v>
      </c>
      <c r="F2292" s="47">
        <v>1857</v>
      </c>
      <c r="G2292" s="34">
        <v>1505.11</v>
      </c>
      <c r="H2292" s="1" t="s">
        <v>216</v>
      </c>
      <c r="I2292" s="34">
        <v>1.8622E-2</v>
      </c>
      <c r="J2292" s="34">
        <v>3520.5673999999999</v>
      </c>
      <c r="K2292" s="35" t="str">
        <f t="shared" si="175"/>
        <v>Kampina &amp; Oisterwijkse Vennen_H91E0C</v>
      </c>
      <c r="L2292" s="36">
        <f>VLOOKUP(D2292,DATA!A:F,5,FALSE)</f>
        <v>6.9280917156857415E-3</v>
      </c>
      <c r="M2292" s="37">
        <f>VLOOKUP(D2292,DATA!A:F,6,FALSE)</f>
        <v>2282</v>
      </c>
      <c r="N2292" s="36">
        <f t="shared" si="176"/>
        <v>0.45759013838553403</v>
      </c>
      <c r="O2292" s="36">
        <f t="shared" si="177"/>
        <v>0.45764890795601082</v>
      </c>
      <c r="P2292" s="36">
        <f t="shared" si="178"/>
        <v>5.8769570476790989E-5</v>
      </c>
      <c r="Q2292" s="36">
        <f t="shared" si="179"/>
        <v>0</v>
      </c>
    </row>
    <row r="2293" spans="1:17" x14ac:dyDescent="0.3">
      <c r="A2293" s="29">
        <v>2841619</v>
      </c>
      <c r="B2293" s="1">
        <v>133</v>
      </c>
      <c r="C2293" s="1" t="s">
        <v>17</v>
      </c>
      <c r="D2293" s="1" t="s">
        <v>22</v>
      </c>
      <c r="E2293" s="1" t="s">
        <v>23</v>
      </c>
      <c r="F2293" s="47">
        <v>1857</v>
      </c>
      <c r="G2293" s="34">
        <v>1654.89</v>
      </c>
      <c r="H2293" s="1" t="s">
        <v>216</v>
      </c>
      <c r="I2293" s="34">
        <v>1.0330499999999999E-2</v>
      </c>
      <c r="J2293" s="34">
        <v>102.52937</v>
      </c>
      <c r="K2293" s="35" t="str">
        <f t="shared" si="175"/>
        <v>Kampina &amp; Oisterwijkse Vennen_H91E0C</v>
      </c>
      <c r="L2293" s="36">
        <f>VLOOKUP(D2293,DATA!A:F,5,FALSE)</f>
        <v>6.9280917156857415E-3</v>
      </c>
      <c r="M2293" s="37">
        <f>VLOOKUP(D2293,DATA!A:F,6,FALSE)</f>
        <v>2282</v>
      </c>
      <c r="N2293" s="36">
        <f t="shared" si="176"/>
        <v>1.2809504438084838</v>
      </c>
      <c r="O2293" s="36">
        <f t="shared" si="177"/>
        <v>1.2810409510664515</v>
      </c>
      <c r="P2293" s="36">
        <f t="shared" si="178"/>
        <v>9.0507257967775701E-5</v>
      </c>
      <c r="Q2293" s="36">
        <f t="shared" si="179"/>
        <v>0</v>
      </c>
    </row>
    <row r="2294" spans="1:17" x14ac:dyDescent="0.3">
      <c r="A2294" s="29">
        <v>2841650</v>
      </c>
      <c r="B2294" s="1">
        <v>133</v>
      </c>
      <c r="C2294" s="1" t="s">
        <v>17</v>
      </c>
      <c r="D2294" s="1" t="s">
        <v>18</v>
      </c>
      <c r="E2294" s="1" t="s">
        <v>19</v>
      </c>
      <c r="F2294" s="47">
        <v>2143</v>
      </c>
      <c r="G2294" s="34">
        <v>1507.61</v>
      </c>
      <c r="H2294" s="1" t="s">
        <v>216</v>
      </c>
      <c r="I2294" s="34">
        <v>1.5486E-2</v>
      </c>
      <c r="J2294" s="34">
        <v>9.6886620000000008</v>
      </c>
      <c r="K2294" s="35" t="str">
        <f t="shared" si="175"/>
        <v>Kampina &amp; Oisterwijkse Vennen_Lg02</v>
      </c>
      <c r="L2294" s="36" t="e">
        <f>VLOOKUP(D2294,DATA!A:F,5,FALSE)</f>
        <v>#N/A</v>
      </c>
      <c r="M2294" s="37" t="e">
        <f>VLOOKUP(D2294,DATA!A:F,6,FALSE)</f>
        <v>#N/A</v>
      </c>
      <c r="N2294" s="36" t="e">
        <f t="shared" si="176"/>
        <v>#N/A</v>
      </c>
      <c r="O2294" s="36" t="e">
        <f t="shared" si="177"/>
        <v>#N/A</v>
      </c>
      <c r="P2294" s="36" t="e">
        <f t="shared" si="178"/>
        <v>#N/A</v>
      </c>
      <c r="Q2294" s="36">
        <f t="shared" si="179"/>
        <v>0</v>
      </c>
    </row>
    <row r="2295" spans="1:17" x14ac:dyDescent="0.3">
      <c r="A2295" s="29">
        <v>2841651</v>
      </c>
      <c r="B2295" s="1">
        <v>133</v>
      </c>
      <c r="C2295" s="1" t="s">
        <v>17</v>
      </c>
      <c r="D2295" s="1" t="s">
        <v>18</v>
      </c>
      <c r="E2295" s="1" t="s">
        <v>19</v>
      </c>
      <c r="F2295" s="47">
        <v>2143</v>
      </c>
      <c r="G2295" s="34">
        <v>1273.98</v>
      </c>
      <c r="H2295" s="1" t="s">
        <v>216</v>
      </c>
      <c r="I2295" s="34">
        <v>1.29073E-2</v>
      </c>
      <c r="J2295" s="34">
        <v>1022.0179000000001</v>
      </c>
      <c r="K2295" s="35" t="str">
        <f t="shared" si="175"/>
        <v>Kampina &amp; Oisterwijkse Vennen_Lg02</v>
      </c>
      <c r="L2295" s="36" t="e">
        <f>VLOOKUP(D2295,DATA!A:F,5,FALSE)</f>
        <v>#N/A</v>
      </c>
      <c r="M2295" s="37" t="e">
        <f>VLOOKUP(D2295,DATA!A:F,6,FALSE)</f>
        <v>#N/A</v>
      </c>
      <c r="N2295" s="36" t="e">
        <f t="shared" si="176"/>
        <v>#N/A</v>
      </c>
      <c r="O2295" s="36" t="e">
        <f t="shared" si="177"/>
        <v>#N/A</v>
      </c>
      <c r="P2295" s="36" t="e">
        <f t="shared" si="178"/>
        <v>#N/A</v>
      </c>
      <c r="Q2295" s="36">
        <f t="shared" si="179"/>
        <v>0</v>
      </c>
    </row>
    <row r="2296" spans="1:17" x14ac:dyDescent="0.3">
      <c r="A2296" s="29">
        <v>2841654</v>
      </c>
      <c r="B2296" s="1">
        <v>133</v>
      </c>
      <c r="C2296" s="1" t="s">
        <v>17</v>
      </c>
      <c r="D2296" s="1" t="s">
        <v>25</v>
      </c>
      <c r="E2296" s="1" t="s">
        <v>23</v>
      </c>
      <c r="F2296" s="47">
        <v>1857</v>
      </c>
      <c r="G2296" s="34">
        <v>1599.83</v>
      </c>
      <c r="H2296" s="1" t="s">
        <v>216</v>
      </c>
      <c r="I2296" s="34">
        <v>2.0014000000000001E-2</v>
      </c>
      <c r="J2296" s="34">
        <v>5672.7334000000001</v>
      </c>
      <c r="K2296" s="35" t="str">
        <f t="shared" si="175"/>
        <v>Kampina &amp; Oisterwijkse Vennen_ZGH91E0C</v>
      </c>
      <c r="L2296" s="36">
        <f>VLOOKUP(D2296,DATA!A:F,5,FALSE)</f>
        <v>6.9280917156857415E-3</v>
      </c>
      <c r="M2296" s="37">
        <f>VLOOKUP(D2296,DATA!A:F,6,FALSE)</f>
        <v>2282</v>
      </c>
      <c r="N2296" s="36">
        <f t="shared" si="176"/>
        <v>0.87828182276368438</v>
      </c>
      <c r="O2296" s="36">
        <f t="shared" si="177"/>
        <v>0.87840254292875575</v>
      </c>
      <c r="P2296" s="36">
        <f t="shared" si="178"/>
        <v>1.2072016507136407E-4</v>
      </c>
      <c r="Q2296" s="36">
        <f t="shared" si="179"/>
        <v>0</v>
      </c>
    </row>
    <row r="2297" spans="1:17" x14ac:dyDescent="0.3">
      <c r="A2297" s="29">
        <v>2841657</v>
      </c>
      <c r="B2297" s="1">
        <v>133</v>
      </c>
      <c r="C2297" s="1" t="s">
        <v>17</v>
      </c>
      <c r="D2297" s="1" t="s">
        <v>22</v>
      </c>
      <c r="E2297" s="1" t="s">
        <v>23</v>
      </c>
      <c r="F2297" s="47">
        <v>1857</v>
      </c>
      <c r="G2297" s="34">
        <v>1730.26</v>
      </c>
      <c r="H2297" s="1" t="s">
        <v>216</v>
      </c>
      <c r="I2297" s="34">
        <v>2.3387000000000002E-2</v>
      </c>
      <c r="J2297" s="34">
        <v>3172.2725</v>
      </c>
      <c r="K2297" s="35" t="str">
        <f t="shared" si="175"/>
        <v>Kampina &amp; Oisterwijkse Vennen_H91E0C</v>
      </c>
      <c r="L2297" s="36">
        <f>VLOOKUP(D2297,DATA!A:F,5,FALSE)</f>
        <v>6.9280917156857415E-3</v>
      </c>
      <c r="M2297" s="37">
        <f>VLOOKUP(D2297,DATA!A:F,6,FALSE)</f>
        <v>2282</v>
      </c>
      <c r="N2297" s="36">
        <f t="shared" si="176"/>
        <v>2.1404748779721885</v>
      </c>
      <c r="O2297" s="36">
        <f t="shared" si="177"/>
        <v>2.1408142961213281</v>
      </c>
      <c r="P2297" s="36">
        <f t="shared" si="178"/>
        <v>3.3941814913962531E-4</v>
      </c>
      <c r="Q2297" s="36">
        <f t="shared" si="179"/>
        <v>0</v>
      </c>
    </row>
    <row r="2298" spans="1:17" x14ac:dyDescent="0.3">
      <c r="A2298" s="29">
        <v>2843149</v>
      </c>
      <c r="B2298" s="1">
        <v>133</v>
      </c>
      <c r="C2298" s="1" t="s">
        <v>17</v>
      </c>
      <c r="D2298" s="1" t="s">
        <v>25</v>
      </c>
      <c r="E2298" s="1" t="s">
        <v>23</v>
      </c>
      <c r="F2298" s="47">
        <v>1857</v>
      </c>
      <c r="G2298" s="34">
        <v>1593.11</v>
      </c>
      <c r="H2298" s="1" t="s">
        <v>216</v>
      </c>
      <c r="I2298" s="34">
        <v>9.5711000000000008E-3</v>
      </c>
      <c r="J2298" s="34">
        <v>5874.5339999999997</v>
      </c>
      <c r="K2298" s="35" t="str">
        <f t="shared" si="175"/>
        <v>Kampina &amp; Oisterwijkse Vennen_ZGH91E0C</v>
      </c>
      <c r="L2298" s="36">
        <f>VLOOKUP(D2298,DATA!A:F,5,FALSE)</f>
        <v>6.9280917156857415E-3</v>
      </c>
      <c r="M2298" s="37">
        <f>VLOOKUP(D2298,DATA!A:F,6,FALSE)</f>
        <v>2282</v>
      </c>
      <c r="N2298" s="36">
        <f t="shared" si="176"/>
        <v>0.83866417274408833</v>
      </c>
      <c r="O2298" s="36">
        <f t="shared" si="177"/>
        <v>0.83871931951642131</v>
      </c>
      <c r="P2298" s="36">
        <f t="shared" si="178"/>
        <v>5.5146772332981264E-5</v>
      </c>
      <c r="Q2298" s="36">
        <f t="shared" si="179"/>
        <v>0</v>
      </c>
    </row>
    <row r="2299" spans="1:17" x14ac:dyDescent="0.3">
      <c r="A2299" s="29">
        <v>2843180</v>
      </c>
      <c r="B2299" s="1">
        <v>133</v>
      </c>
      <c r="C2299" s="1" t="s">
        <v>17</v>
      </c>
      <c r="D2299" s="1" t="s">
        <v>18</v>
      </c>
      <c r="E2299" s="1" t="s">
        <v>19</v>
      </c>
      <c r="F2299" s="47">
        <v>2143</v>
      </c>
      <c r="G2299" s="34">
        <v>1369.75</v>
      </c>
      <c r="H2299" s="1" t="s">
        <v>216</v>
      </c>
      <c r="I2299" s="34">
        <v>1.41622E-2</v>
      </c>
      <c r="J2299" s="34">
        <v>85.080864000000005</v>
      </c>
      <c r="K2299" s="35" t="str">
        <f t="shared" si="175"/>
        <v>Kampina &amp; Oisterwijkse Vennen_Lg02</v>
      </c>
      <c r="L2299" s="36" t="e">
        <f>VLOOKUP(D2299,DATA!A:F,5,FALSE)</f>
        <v>#N/A</v>
      </c>
      <c r="M2299" s="37" t="e">
        <f>VLOOKUP(D2299,DATA!A:F,6,FALSE)</f>
        <v>#N/A</v>
      </c>
      <c r="N2299" s="36" t="e">
        <f t="shared" si="176"/>
        <v>#N/A</v>
      </c>
      <c r="O2299" s="36" t="e">
        <f t="shared" si="177"/>
        <v>#N/A</v>
      </c>
      <c r="P2299" s="36" t="e">
        <f t="shared" si="178"/>
        <v>#N/A</v>
      </c>
      <c r="Q2299" s="36">
        <f t="shared" si="179"/>
        <v>0</v>
      </c>
    </row>
    <row r="2300" spans="1:17" x14ac:dyDescent="0.3">
      <c r="A2300" s="29">
        <v>2843183</v>
      </c>
      <c r="B2300" s="1">
        <v>133</v>
      </c>
      <c r="C2300" s="1" t="s">
        <v>17</v>
      </c>
      <c r="D2300" s="1" t="s">
        <v>25</v>
      </c>
      <c r="E2300" s="1" t="s">
        <v>23</v>
      </c>
      <c r="F2300" s="47">
        <v>1857</v>
      </c>
      <c r="G2300" s="34">
        <v>1770.65</v>
      </c>
      <c r="H2300" s="1" t="s">
        <v>216</v>
      </c>
      <c r="I2300" s="34">
        <v>2.2716E-2</v>
      </c>
      <c r="J2300" s="34">
        <v>10000</v>
      </c>
      <c r="K2300" s="35" t="str">
        <f t="shared" si="175"/>
        <v>Kampina &amp; Oisterwijkse Vennen_ZGH91E0C</v>
      </c>
      <c r="L2300" s="36">
        <f>VLOOKUP(D2300,DATA!A:F,5,FALSE)</f>
        <v>6.9280917156857415E-3</v>
      </c>
      <c r="M2300" s="37">
        <f>VLOOKUP(D2300,DATA!A:F,6,FALSE)</f>
        <v>2282</v>
      </c>
      <c r="N2300" s="36">
        <f t="shared" si="176"/>
        <v>2.8121956138862791</v>
      </c>
      <c r="O2300" s="36">
        <f t="shared" si="177"/>
        <v>2.8126257788534028</v>
      </c>
      <c r="P2300" s="36">
        <f t="shared" si="178"/>
        <v>4.3016496712366958E-4</v>
      </c>
      <c r="Q2300" s="36">
        <f t="shared" si="179"/>
        <v>0</v>
      </c>
    </row>
    <row r="2301" spans="1:17" x14ac:dyDescent="0.3">
      <c r="A2301" s="29">
        <v>2843185</v>
      </c>
      <c r="B2301" s="1">
        <v>133</v>
      </c>
      <c r="C2301" s="1" t="s">
        <v>17</v>
      </c>
      <c r="D2301" s="1" t="s">
        <v>22</v>
      </c>
      <c r="E2301" s="1" t="s">
        <v>23</v>
      </c>
      <c r="F2301" s="47">
        <v>1857</v>
      </c>
      <c r="G2301" s="34">
        <v>1766</v>
      </c>
      <c r="H2301" s="1" t="s">
        <v>216</v>
      </c>
      <c r="I2301" s="34">
        <v>2.3619000000000001E-2</v>
      </c>
      <c r="J2301" s="34">
        <v>578.92755</v>
      </c>
      <c r="K2301" s="35" t="str">
        <f t="shared" si="175"/>
        <v>Kampina &amp; Oisterwijkse Vennen_H91E0C</v>
      </c>
      <c r="L2301" s="36">
        <f>VLOOKUP(D2301,DATA!A:F,5,FALSE)</f>
        <v>6.9280917156857415E-3</v>
      </c>
      <c r="M2301" s="37">
        <f>VLOOKUP(D2301,DATA!A:F,6,FALSE)</f>
        <v>2282</v>
      </c>
      <c r="N2301" s="36">
        <f t="shared" si="176"/>
        <v>2.7254725758831695</v>
      </c>
      <c r="O2301" s="36">
        <f t="shared" si="177"/>
        <v>2.7259064359480019</v>
      </c>
      <c r="P2301" s="36">
        <f t="shared" si="178"/>
        <v>4.3386006483236983E-4</v>
      </c>
      <c r="Q2301" s="36">
        <f t="shared" si="179"/>
        <v>0</v>
      </c>
    </row>
    <row r="2302" spans="1:17" x14ac:dyDescent="0.3">
      <c r="A2302" s="29">
        <v>2843186</v>
      </c>
      <c r="B2302" s="1">
        <v>133</v>
      </c>
      <c r="C2302" s="1" t="s">
        <v>17</v>
      </c>
      <c r="D2302" s="1" t="s">
        <v>22</v>
      </c>
      <c r="E2302" s="1" t="s">
        <v>23</v>
      </c>
      <c r="F2302" s="47">
        <v>1857</v>
      </c>
      <c r="G2302" s="34">
        <v>1578.34</v>
      </c>
      <c r="H2302" s="1" t="s">
        <v>216</v>
      </c>
      <c r="I2302" s="34">
        <v>2.1239999999999998E-2</v>
      </c>
      <c r="J2302" s="34">
        <v>1717.5939000000001</v>
      </c>
      <c r="K2302" s="35" t="str">
        <f t="shared" si="175"/>
        <v>Kampina &amp; Oisterwijkse Vennen_H91E0C</v>
      </c>
      <c r="L2302" s="36">
        <f>VLOOKUP(D2302,DATA!A:F,5,FALSE)</f>
        <v>6.9280917156857415E-3</v>
      </c>
      <c r="M2302" s="37">
        <f>VLOOKUP(D2302,DATA!A:F,6,FALSE)</f>
        <v>2282</v>
      </c>
      <c r="N2302" s="36">
        <f t="shared" si="176"/>
        <v>0.75770832278600264</v>
      </c>
      <c r="O2302" s="36">
        <f t="shared" si="177"/>
        <v>0.75781898477011755</v>
      </c>
      <c r="P2302" s="36">
        <f t="shared" si="178"/>
        <v>1.1066198411491257E-4</v>
      </c>
      <c r="Q2302" s="36">
        <f t="shared" si="179"/>
        <v>0</v>
      </c>
    </row>
    <row r="2303" spans="1:17" x14ac:dyDescent="0.3">
      <c r="A2303" s="29">
        <v>2844712</v>
      </c>
      <c r="B2303" s="1">
        <v>133</v>
      </c>
      <c r="C2303" s="1" t="s">
        <v>17</v>
      </c>
      <c r="D2303" s="1" t="s">
        <v>25</v>
      </c>
      <c r="E2303" s="1" t="s">
        <v>23</v>
      </c>
      <c r="F2303" s="47">
        <v>1857</v>
      </c>
      <c r="G2303" s="34">
        <v>1318.95</v>
      </c>
      <c r="H2303" s="1" t="s">
        <v>216</v>
      </c>
      <c r="I2303" s="34">
        <v>1.51921E-2</v>
      </c>
      <c r="J2303" s="34">
        <v>1631.6709000000001</v>
      </c>
      <c r="K2303" s="35" t="str">
        <f t="shared" si="175"/>
        <v>Kampina &amp; Oisterwijkse Vennen_ZGH91E0C</v>
      </c>
      <c r="L2303" s="36">
        <f>VLOOKUP(D2303,DATA!A:F,5,FALSE)</f>
        <v>6.9280917156857415E-3</v>
      </c>
      <c r="M2303" s="37">
        <f>VLOOKUP(D2303,DATA!A:F,6,FALSE)</f>
        <v>2282</v>
      </c>
      <c r="N2303" s="36">
        <f t="shared" si="176"/>
        <v>0.12641394487831834</v>
      </c>
      <c r="O2303" s="36">
        <f t="shared" si="177"/>
        <v>0.12642723410974241</v>
      </c>
      <c r="P2303" s="36">
        <f t="shared" si="178"/>
        <v>1.3289231424074011E-5</v>
      </c>
      <c r="Q2303" s="36">
        <f t="shared" si="179"/>
        <v>0</v>
      </c>
    </row>
    <row r="2304" spans="1:17" x14ac:dyDescent="0.3">
      <c r="A2304" s="29">
        <v>2844715</v>
      </c>
      <c r="B2304" s="1">
        <v>133</v>
      </c>
      <c r="C2304" s="1" t="s">
        <v>17</v>
      </c>
      <c r="D2304" s="1" t="s">
        <v>22</v>
      </c>
      <c r="E2304" s="1" t="s">
        <v>23</v>
      </c>
      <c r="F2304" s="47">
        <v>1857</v>
      </c>
      <c r="G2304" s="34">
        <v>1591.64</v>
      </c>
      <c r="H2304" s="1" t="s">
        <v>216</v>
      </c>
      <c r="I2304" s="34">
        <v>2.1225000000000001E-2</v>
      </c>
      <c r="J2304" s="34">
        <v>4694.8325000000004</v>
      </c>
      <c r="K2304" s="35" t="str">
        <f t="shared" si="175"/>
        <v>Kampina &amp; Oisterwijkse Vennen_H91E0C</v>
      </c>
      <c r="L2304" s="36">
        <f>VLOOKUP(D2304,DATA!A:F,5,FALSE)</f>
        <v>6.9280917156857415E-3</v>
      </c>
      <c r="M2304" s="37">
        <f>VLOOKUP(D2304,DATA!A:F,6,FALSE)</f>
        <v>2282</v>
      </c>
      <c r="N2304" s="36">
        <f t="shared" si="176"/>
        <v>0.83023686768940874</v>
      </c>
      <c r="O2304" s="36">
        <f t="shared" si="177"/>
        <v>0.83035794813746799</v>
      </c>
      <c r="P2304" s="36">
        <f t="shared" si="178"/>
        <v>1.21080448059252E-4</v>
      </c>
      <c r="Q2304" s="36">
        <f t="shared" si="179"/>
        <v>0</v>
      </c>
    </row>
    <row r="2305" spans="1:17" x14ac:dyDescent="0.3">
      <c r="A2305" s="29">
        <v>2844716</v>
      </c>
      <c r="B2305" s="1">
        <v>133</v>
      </c>
      <c r="C2305" s="1" t="s">
        <v>17</v>
      </c>
      <c r="D2305" s="1" t="s">
        <v>22</v>
      </c>
      <c r="E2305" s="1" t="s">
        <v>23</v>
      </c>
      <c r="F2305" s="47">
        <v>1857</v>
      </c>
      <c r="G2305" s="34">
        <v>1762.15</v>
      </c>
      <c r="H2305" s="1" t="s">
        <v>216</v>
      </c>
      <c r="I2305" s="34">
        <v>2.4228E-2</v>
      </c>
      <c r="J2305" s="34">
        <v>5144.1840000000002</v>
      </c>
      <c r="K2305" s="35" t="str">
        <f t="shared" si="175"/>
        <v>Kampina &amp; Oisterwijkse Vennen_H91E0C</v>
      </c>
      <c r="L2305" s="36">
        <f>VLOOKUP(D2305,DATA!A:F,5,FALSE)</f>
        <v>6.9280917156857415E-3</v>
      </c>
      <c r="M2305" s="37">
        <f>VLOOKUP(D2305,DATA!A:F,6,FALSE)</f>
        <v>2282</v>
      </c>
      <c r="N2305" s="36">
        <f t="shared" si="176"/>
        <v>2.6556416446427837</v>
      </c>
      <c r="O2305" s="36">
        <f t="shared" si="177"/>
        <v>2.6560756009091784</v>
      </c>
      <c r="P2305" s="36">
        <f t="shared" si="178"/>
        <v>4.3395626639464169E-4</v>
      </c>
      <c r="Q2305" s="36">
        <f t="shared" si="179"/>
        <v>0</v>
      </c>
    </row>
    <row r="2306" spans="1:17" x14ac:dyDescent="0.3">
      <c r="A2306" s="29">
        <v>2846205</v>
      </c>
      <c r="B2306" s="1">
        <v>133</v>
      </c>
      <c r="C2306" s="1" t="s">
        <v>17</v>
      </c>
      <c r="D2306" s="1" t="s">
        <v>22</v>
      </c>
      <c r="E2306" s="1" t="s">
        <v>23</v>
      </c>
      <c r="F2306" s="47">
        <v>1857</v>
      </c>
      <c r="G2306" s="34">
        <v>1739.41</v>
      </c>
      <c r="H2306" s="1" t="s">
        <v>216</v>
      </c>
      <c r="I2306" s="34">
        <v>1.1361899999999999E-2</v>
      </c>
      <c r="J2306" s="34">
        <v>842.38806</v>
      </c>
      <c r="K2306" s="35" t="str">
        <f t="shared" si="175"/>
        <v>Kampina &amp; Oisterwijkse Vennen_H91E0C</v>
      </c>
      <c r="L2306" s="36">
        <f>VLOOKUP(D2306,DATA!A:F,5,FALSE)</f>
        <v>6.9280917156857415E-3</v>
      </c>
      <c r="M2306" s="37">
        <f>VLOOKUP(D2306,DATA!A:F,6,FALSE)</f>
        <v>2282</v>
      </c>
      <c r="N2306" s="36">
        <f t="shared" si="176"/>
        <v>2.2773669004356969</v>
      </c>
      <c r="O2306" s="36">
        <f t="shared" si="177"/>
        <v>2.2775420903378696</v>
      </c>
      <c r="P2306" s="36">
        <f t="shared" si="178"/>
        <v>1.7518990217268993E-4</v>
      </c>
      <c r="Q2306" s="36">
        <f t="shared" si="179"/>
        <v>0</v>
      </c>
    </row>
    <row r="2307" spans="1:17" x14ac:dyDescent="0.3">
      <c r="A2307" s="29">
        <v>2846207</v>
      </c>
      <c r="B2307" s="1">
        <v>133</v>
      </c>
      <c r="C2307" s="1" t="s">
        <v>17</v>
      </c>
      <c r="D2307" s="1" t="s">
        <v>25</v>
      </c>
      <c r="E2307" s="1" t="s">
        <v>23</v>
      </c>
      <c r="F2307" s="47">
        <v>1857</v>
      </c>
      <c r="G2307" s="34">
        <v>1424.46</v>
      </c>
      <c r="H2307" s="1" t="s">
        <v>216</v>
      </c>
      <c r="I2307" s="34">
        <v>8.2375E-3</v>
      </c>
      <c r="J2307" s="34">
        <v>4465.7362999999996</v>
      </c>
      <c r="K2307" s="35" t="str">
        <f t="shared" ref="K2307:K2370" si="180">_xlfn.CONCAT(C2307,"_",D2307)</f>
        <v>Kampina &amp; Oisterwijkse Vennen_ZGH91E0C</v>
      </c>
      <c r="L2307" s="36">
        <f>VLOOKUP(D2307,DATA!A:F,5,FALSE)</f>
        <v>6.9280917156857415E-3</v>
      </c>
      <c r="M2307" s="37">
        <f>VLOOKUP(D2307,DATA!A:F,6,FALSE)</f>
        <v>2282</v>
      </c>
      <c r="N2307" s="36">
        <f t="shared" ref="N2307:N2370" si="181">100/(1+EXP(-L2307*(G2307-M2307)))</f>
        <v>0.26222005362501133</v>
      </c>
      <c r="O2307" s="36">
        <f t="shared" ref="O2307:O2370" si="182">100/(1+EXP(-L2307*((G2307+I2307)-M2307)))</f>
        <v>0.26223497974685767</v>
      </c>
      <c r="P2307" s="36">
        <f t="shared" ref="P2307:P2370" si="183">O2307-N2307</f>
        <v>1.4926121846337015E-5</v>
      </c>
      <c r="Q2307" s="36">
        <f t="shared" ref="Q2307:Q2370" si="184">IF(AND(H2307&lt;&gt;"below",I2307&gt;=0.005),J2307*P2307/100,0)</f>
        <v>0</v>
      </c>
    </row>
    <row r="2308" spans="1:17" x14ac:dyDescent="0.3">
      <c r="A2308" s="29">
        <v>2846241</v>
      </c>
      <c r="B2308" s="1">
        <v>133</v>
      </c>
      <c r="C2308" s="1" t="s">
        <v>17</v>
      </c>
      <c r="D2308" s="1" t="s">
        <v>25</v>
      </c>
      <c r="E2308" s="1" t="s">
        <v>23</v>
      </c>
      <c r="F2308" s="47">
        <v>1857</v>
      </c>
      <c r="G2308" s="34">
        <v>1616.54</v>
      </c>
      <c r="H2308" s="1" t="s">
        <v>216</v>
      </c>
      <c r="I2308" s="34">
        <v>2.0369000000000002E-2</v>
      </c>
      <c r="J2308" s="34">
        <v>5733.2515000000003</v>
      </c>
      <c r="K2308" s="35" t="str">
        <f t="shared" si="180"/>
        <v>Kampina &amp; Oisterwijkse Vennen_ZGH91E0C</v>
      </c>
      <c r="L2308" s="36">
        <f>VLOOKUP(D2308,DATA!A:F,5,FALSE)</f>
        <v>6.9280917156857415E-3</v>
      </c>
      <c r="M2308" s="37">
        <f>VLOOKUP(D2308,DATA!A:F,6,FALSE)</f>
        <v>2282</v>
      </c>
      <c r="N2308" s="36">
        <f t="shared" si="181"/>
        <v>0.98501665676074857</v>
      </c>
      <c r="O2308" s="36">
        <f t="shared" si="182"/>
        <v>0.98515430094614054</v>
      </c>
      <c r="P2308" s="36">
        <f t="shared" si="183"/>
        <v>1.3764418539197187E-4</v>
      </c>
      <c r="Q2308" s="36">
        <f t="shared" si="184"/>
        <v>0</v>
      </c>
    </row>
    <row r="2309" spans="1:17" x14ac:dyDescent="0.3">
      <c r="A2309" s="29">
        <v>2846243</v>
      </c>
      <c r="B2309" s="1">
        <v>133</v>
      </c>
      <c r="C2309" s="1" t="s">
        <v>17</v>
      </c>
      <c r="D2309" s="1" t="s">
        <v>22</v>
      </c>
      <c r="E2309" s="1" t="s">
        <v>23</v>
      </c>
      <c r="F2309" s="47">
        <v>1857</v>
      </c>
      <c r="G2309" s="34">
        <v>1594.61</v>
      </c>
      <c r="H2309" s="1" t="s">
        <v>216</v>
      </c>
      <c r="I2309" s="34">
        <v>2.0979999999999999E-2</v>
      </c>
      <c r="J2309" s="34">
        <v>4184.0079999999998</v>
      </c>
      <c r="K2309" s="35" t="str">
        <f t="shared" si="180"/>
        <v>Kampina &amp; Oisterwijkse Vennen_H91E0C</v>
      </c>
      <c r="L2309" s="36">
        <f>VLOOKUP(D2309,DATA!A:F,5,FALSE)</f>
        <v>6.9280917156857415E-3</v>
      </c>
      <c r="M2309" s="37">
        <f>VLOOKUP(D2309,DATA!A:F,6,FALSE)</f>
        <v>2282</v>
      </c>
      <c r="N2309" s="36">
        <f t="shared" si="181"/>
        <v>0.84735089384656592</v>
      </c>
      <c r="O2309" s="36">
        <f t="shared" si="182"/>
        <v>0.84747302255215518</v>
      </c>
      <c r="P2309" s="36">
        <f t="shared" si="183"/>
        <v>1.2212870558925282E-4</v>
      </c>
      <c r="Q2309" s="36">
        <f t="shared" si="184"/>
        <v>0</v>
      </c>
    </row>
    <row r="2310" spans="1:17" x14ac:dyDescent="0.3">
      <c r="A2310" s="29">
        <v>2846244</v>
      </c>
      <c r="B2310" s="1">
        <v>133</v>
      </c>
      <c r="C2310" s="1" t="s">
        <v>17</v>
      </c>
      <c r="D2310" s="1" t="s">
        <v>22</v>
      </c>
      <c r="E2310" s="1" t="s">
        <v>23</v>
      </c>
      <c r="F2310" s="47">
        <v>1857</v>
      </c>
      <c r="G2310" s="34">
        <v>1607.3</v>
      </c>
      <c r="H2310" s="1" t="s">
        <v>216</v>
      </c>
      <c r="I2310" s="34">
        <v>2.1603000000000001E-2</v>
      </c>
      <c r="J2310" s="34">
        <v>3170.2013999999999</v>
      </c>
      <c r="K2310" s="35" t="str">
        <f t="shared" si="180"/>
        <v>Kampina &amp; Oisterwijkse Vennen_H91E0C</v>
      </c>
      <c r="L2310" s="36">
        <f>VLOOKUP(D2310,DATA!A:F,5,FALSE)</f>
        <v>6.9280917156857415E-3</v>
      </c>
      <c r="M2310" s="37">
        <f>VLOOKUP(D2310,DATA!A:F,6,FALSE)</f>
        <v>2282</v>
      </c>
      <c r="N2310" s="36">
        <f t="shared" si="181"/>
        <v>0.92450085488438283</v>
      </c>
      <c r="O2310" s="36">
        <f t="shared" si="182"/>
        <v>0.92463795353471534</v>
      </c>
      <c r="P2310" s="36">
        <f t="shared" si="183"/>
        <v>1.3709865033251223E-4</v>
      </c>
      <c r="Q2310" s="36">
        <f t="shared" si="184"/>
        <v>0</v>
      </c>
    </row>
    <row r="2311" spans="1:17" x14ac:dyDescent="0.3">
      <c r="A2311" s="29">
        <v>2846245</v>
      </c>
      <c r="B2311" s="1">
        <v>133</v>
      </c>
      <c r="C2311" s="1" t="s">
        <v>17</v>
      </c>
      <c r="D2311" s="1" t="s">
        <v>22</v>
      </c>
      <c r="E2311" s="1" t="s">
        <v>23</v>
      </c>
      <c r="F2311" s="47">
        <v>1857</v>
      </c>
      <c r="G2311" s="34">
        <v>1701.8</v>
      </c>
      <c r="H2311" s="1" t="s">
        <v>216</v>
      </c>
      <c r="I2311" s="34">
        <v>2.3290000000000002E-2</v>
      </c>
      <c r="J2311" s="34">
        <v>3400.73</v>
      </c>
      <c r="K2311" s="35" t="str">
        <f t="shared" si="180"/>
        <v>Kampina &amp; Oisterwijkse Vennen_H91E0C</v>
      </c>
      <c r="L2311" s="36">
        <f>VLOOKUP(D2311,DATA!A:F,5,FALSE)</f>
        <v>6.9280917156857415E-3</v>
      </c>
      <c r="M2311" s="37">
        <f>VLOOKUP(D2311,DATA!A:F,6,FALSE)</f>
        <v>2282</v>
      </c>
      <c r="N2311" s="36">
        <f t="shared" si="181"/>
        <v>1.7641905855374345</v>
      </c>
      <c r="O2311" s="36">
        <f t="shared" si="182"/>
        <v>1.7644702467567728</v>
      </c>
      <c r="P2311" s="36">
        <f t="shared" si="183"/>
        <v>2.7966121933831189E-4</v>
      </c>
      <c r="Q2311" s="36">
        <f t="shared" si="184"/>
        <v>0</v>
      </c>
    </row>
    <row r="2312" spans="1:17" x14ac:dyDescent="0.3">
      <c r="A2312" s="29">
        <v>2847770</v>
      </c>
      <c r="B2312" s="1">
        <v>133</v>
      </c>
      <c r="C2312" s="1" t="s">
        <v>17</v>
      </c>
      <c r="D2312" s="1" t="s">
        <v>25</v>
      </c>
      <c r="E2312" s="1" t="s">
        <v>23</v>
      </c>
      <c r="F2312" s="47">
        <v>1857</v>
      </c>
      <c r="G2312" s="34">
        <v>1191.3800000000001</v>
      </c>
      <c r="H2312" s="1" t="s">
        <v>216</v>
      </c>
      <c r="I2312" s="34">
        <v>1.35005E-2</v>
      </c>
      <c r="J2312" s="34">
        <v>1340.0553</v>
      </c>
      <c r="K2312" s="35" t="str">
        <f t="shared" si="180"/>
        <v>Kampina &amp; Oisterwijkse Vennen_ZGH91E0C</v>
      </c>
      <c r="L2312" s="36">
        <f>VLOOKUP(D2312,DATA!A:F,5,FALSE)</f>
        <v>6.9280917156857415E-3</v>
      </c>
      <c r="M2312" s="37">
        <f>VLOOKUP(D2312,DATA!A:F,6,FALSE)</f>
        <v>2282</v>
      </c>
      <c r="N2312" s="36">
        <f t="shared" si="181"/>
        <v>5.2273377526596658E-2</v>
      </c>
      <c r="O2312" s="36">
        <f t="shared" si="182"/>
        <v>5.227826446936551E-2</v>
      </c>
      <c r="P2312" s="36">
        <f t="shared" si="183"/>
        <v>4.8869427688516542E-6</v>
      </c>
      <c r="Q2312" s="36">
        <f t="shared" si="184"/>
        <v>0</v>
      </c>
    </row>
    <row r="2313" spans="1:17" x14ac:dyDescent="0.3">
      <c r="A2313" s="29">
        <v>2847772</v>
      </c>
      <c r="B2313" s="1">
        <v>133</v>
      </c>
      <c r="C2313" s="1" t="s">
        <v>17</v>
      </c>
      <c r="D2313" s="1" t="s">
        <v>22</v>
      </c>
      <c r="E2313" s="1" t="s">
        <v>23</v>
      </c>
      <c r="F2313" s="47">
        <v>1857</v>
      </c>
      <c r="G2313" s="34">
        <v>1603.48</v>
      </c>
      <c r="H2313" s="1" t="s">
        <v>216</v>
      </c>
      <c r="I2313" s="34">
        <v>2.0910999999999999E-2</v>
      </c>
      <c r="J2313" s="34">
        <v>313.91809999999998</v>
      </c>
      <c r="K2313" s="35" t="str">
        <f t="shared" si="180"/>
        <v>Kampina &amp; Oisterwijkse Vennen_H91E0C</v>
      </c>
      <c r="L2313" s="36">
        <f>VLOOKUP(D2313,DATA!A:F,5,FALSE)</f>
        <v>6.9280917156857415E-3</v>
      </c>
      <c r="M2313" s="37">
        <f>VLOOKUP(D2313,DATA!A:F,6,FALSE)</f>
        <v>2282</v>
      </c>
      <c r="N2313" s="36">
        <f t="shared" si="181"/>
        <v>0.90057203607940539</v>
      </c>
      <c r="O2313" s="36">
        <f t="shared" si="182"/>
        <v>0.90070133917668949</v>
      </c>
      <c r="P2313" s="36">
        <f t="shared" si="183"/>
        <v>1.2930309728409473E-4</v>
      </c>
      <c r="Q2313" s="36">
        <f t="shared" si="184"/>
        <v>0</v>
      </c>
    </row>
    <row r="2314" spans="1:17" x14ac:dyDescent="0.3">
      <c r="A2314" s="29">
        <v>2847773</v>
      </c>
      <c r="B2314" s="1">
        <v>133</v>
      </c>
      <c r="C2314" s="1" t="s">
        <v>17</v>
      </c>
      <c r="D2314" s="1" t="s">
        <v>22</v>
      </c>
      <c r="E2314" s="1" t="s">
        <v>23</v>
      </c>
      <c r="F2314" s="47">
        <v>1857</v>
      </c>
      <c r="G2314" s="34">
        <v>1323.75</v>
      </c>
      <c r="H2314" s="1" t="s">
        <v>216</v>
      </c>
      <c r="I2314" s="34">
        <v>1.6252300000000001E-2</v>
      </c>
      <c r="J2314" s="34">
        <v>3057.2453999999998</v>
      </c>
      <c r="K2314" s="35" t="str">
        <f t="shared" si="180"/>
        <v>Kampina &amp; Oisterwijkse Vennen_H91E0C</v>
      </c>
      <c r="L2314" s="36">
        <f>VLOOKUP(D2314,DATA!A:F,5,FALSE)</f>
        <v>6.9280917156857415E-3</v>
      </c>
      <c r="M2314" s="37">
        <f>VLOOKUP(D2314,DATA!A:F,6,FALSE)</f>
        <v>2282</v>
      </c>
      <c r="N2314" s="36">
        <f t="shared" si="181"/>
        <v>0.13068291522671205</v>
      </c>
      <c r="O2314" s="36">
        <f t="shared" si="182"/>
        <v>0.1306976113822379</v>
      </c>
      <c r="P2314" s="36">
        <f t="shared" si="183"/>
        <v>1.4696155525850685E-5</v>
      </c>
      <c r="Q2314" s="36">
        <f t="shared" si="184"/>
        <v>0</v>
      </c>
    </row>
    <row r="2315" spans="1:17" x14ac:dyDescent="0.3">
      <c r="A2315" s="29">
        <v>2847774</v>
      </c>
      <c r="B2315" s="1">
        <v>133</v>
      </c>
      <c r="C2315" s="1" t="s">
        <v>17</v>
      </c>
      <c r="D2315" s="1" t="s">
        <v>22</v>
      </c>
      <c r="E2315" s="1" t="s">
        <v>23</v>
      </c>
      <c r="F2315" s="47">
        <v>1857</v>
      </c>
      <c r="G2315" s="34">
        <v>1567.43</v>
      </c>
      <c r="H2315" s="1" t="s">
        <v>216</v>
      </c>
      <c r="I2315" s="34">
        <v>2.1135999999999999E-2</v>
      </c>
      <c r="J2315" s="34">
        <v>5475.1274000000003</v>
      </c>
      <c r="K2315" s="35" t="str">
        <f t="shared" si="180"/>
        <v>Kampina &amp; Oisterwijkse Vennen_H91E0C</v>
      </c>
      <c r="L2315" s="36">
        <f>VLOOKUP(D2315,DATA!A:F,5,FALSE)</f>
        <v>6.9280917156857415E-3</v>
      </c>
      <c r="M2315" s="37">
        <f>VLOOKUP(D2315,DATA!A:F,6,FALSE)</f>
        <v>2282</v>
      </c>
      <c r="N2315" s="36">
        <f t="shared" si="181"/>
        <v>0.70293525739688578</v>
      </c>
      <c r="O2315" s="36">
        <f t="shared" si="182"/>
        <v>0.70303747354638968</v>
      </c>
      <c r="P2315" s="36">
        <f t="shared" si="183"/>
        <v>1.0221614950389757E-4</v>
      </c>
      <c r="Q2315" s="36">
        <f t="shared" si="184"/>
        <v>0</v>
      </c>
    </row>
    <row r="2316" spans="1:17" x14ac:dyDescent="0.3">
      <c r="A2316" s="29">
        <v>2847775</v>
      </c>
      <c r="B2316" s="1">
        <v>133</v>
      </c>
      <c r="C2316" s="1" t="s">
        <v>17</v>
      </c>
      <c r="D2316" s="1" t="s">
        <v>28</v>
      </c>
      <c r="E2316" s="1" t="s">
        <v>29</v>
      </c>
      <c r="F2316" s="47">
        <v>1786</v>
      </c>
      <c r="G2316" s="34">
        <v>1710.38</v>
      </c>
      <c r="H2316" s="1" t="s">
        <v>216</v>
      </c>
      <c r="I2316" s="34">
        <v>2.3734999999999999E-2</v>
      </c>
      <c r="J2316" s="34">
        <v>838.95325000000003</v>
      </c>
      <c r="K2316" s="35" t="str">
        <f t="shared" si="180"/>
        <v>Kampina &amp; Oisterwijkse Vennen_H91D0</v>
      </c>
      <c r="L2316" s="36">
        <f>VLOOKUP(D2316,DATA!A:F,5,FALSE)</f>
        <v>6.9280917156857415E-3</v>
      </c>
      <c r="M2316" s="37">
        <f>VLOOKUP(D2316,DATA!A:F,6,FALSE)</f>
        <v>2211</v>
      </c>
      <c r="N2316" s="36">
        <f t="shared" si="181"/>
        <v>3.0226565699232029</v>
      </c>
      <c r="O2316" s="36">
        <f t="shared" si="182"/>
        <v>3.0231386237140128</v>
      </c>
      <c r="P2316" s="36">
        <f t="shared" si="183"/>
        <v>4.8205379080989985E-4</v>
      </c>
      <c r="Q2316" s="36">
        <f t="shared" si="184"/>
        <v>0</v>
      </c>
    </row>
    <row r="2317" spans="1:17" x14ac:dyDescent="0.3">
      <c r="A2317" s="29">
        <v>2849265</v>
      </c>
      <c r="B2317" s="1">
        <v>133</v>
      </c>
      <c r="C2317" s="1" t="s">
        <v>17</v>
      </c>
      <c r="D2317" s="1" t="s">
        <v>22</v>
      </c>
      <c r="E2317" s="1" t="s">
        <v>23</v>
      </c>
      <c r="F2317" s="47">
        <v>1857</v>
      </c>
      <c r="G2317" s="34">
        <v>1413.76</v>
      </c>
      <c r="H2317" s="1" t="s">
        <v>216</v>
      </c>
      <c r="I2317" s="34">
        <v>8.2007E-3</v>
      </c>
      <c r="J2317" s="34">
        <v>294.81981999999999</v>
      </c>
      <c r="K2317" s="35" t="str">
        <f t="shared" si="180"/>
        <v>Kampina &amp; Oisterwijkse Vennen_H91E0C</v>
      </c>
      <c r="L2317" s="36">
        <f>VLOOKUP(D2317,DATA!A:F,5,FALSE)</f>
        <v>6.9280917156857415E-3</v>
      </c>
      <c r="M2317" s="37">
        <f>VLOOKUP(D2317,DATA!A:F,6,FALSE)</f>
        <v>2282</v>
      </c>
      <c r="N2317" s="36">
        <f t="shared" si="181"/>
        <v>0.24353017135754085</v>
      </c>
      <c r="O2317" s="36">
        <f t="shared" si="182"/>
        <v>0.24354397426818872</v>
      </c>
      <c r="P2317" s="36">
        <f t="shared" si="183"/>
        <v>1.380291064786987E-5</v>
      </c>
      <c r="Q2317" s="36">
        <f t="shared" si="184"/>
        <v>0</v>
      </c>
    </row>
    <row r="2318" spans="1:17" x14ac:dyDescent="0.3">
      <c r="A2318" s="29">
        <v>2849302</v>
      </c>
      <c r="B2318" s="1">
        <v>133</v>
      </c>
      <c r="C2318" s="1" t="s">
        <v>17</v>
      </c>
      <c r="D2318" s="1" t="s">
        <v>22</v>
      </c>
      <c r="E2318" s="1" t="s">
        <v>23</v>
      </c>
      <c r="F2318" s="47">
        <v>1857</v>
      </c>
      <c r="G2318" s="34">
        <v>1322.67</v>
      </c>
      <c r="H2318" s="1" t="s">
        <v>216</v>
      </c>
      <c r="I2318" s="34">
        <v>1.63862E-2</v>
      </c>
      <c r="J2318" s="34">
        <v>394.50119999999998</v>
      </c>
      <c r="K2318" s="35" t="str">
        <f t="shared" si="180"/>
        <v>Kampina &amp; Oisterwijkse Vennen_H91E0C</v>
      </c>
      <c r="L2318" s="36">
        <f>VLOOKUP(D2318,DATA!A:F,5,FALSE)</f>
        <v>6.9280917156857415E-3</v>
      </c>
      <c r="M2318" s="37">
        <f>VLOOKUP(D2318,DATA!A:F,6,FALSE)</f>
        <v>2282</v>
      </c>
      <c r="N2318" s="36">
        <f t="shared" si="181"/>
        <v>0.12971001399653223</v>
      </c>
      <c r="O2318" s="36">
        <f t="shared" si="182"/>
        <v>0.12972472107077102</v>
      </c>
      <c r="P2318" s="36">
        <f t="shared" si="183"/>
        <v>1.4707074238784479E-5</v>
      </c>
      <c r="Q2318" s="36">
        <f t="shared" si="184"/>
        <v>0</v>
      </c>
    </row>
    <row r="2319" spans="1:17" x14ac:dyDescent="0.3">
      <c r="A2319" s="29">
        <v>2850794</v>
      </c>
      <c r="B2319" s="1">
        <v>133</v>
      </c>
      <c r="C2319" s="1" t="s">
        <v>17</v>
      </c>
      <c r="D2319" s="1" t="s">
        <v>22</v>
      </c>
      <c r="E2319" s="1" t="s">
        <v>23</v>
      </c>
      <c r="F2319" s="47">
        <v>1857</v>
      </c>
      <c r="G2319" s="34">
        <v>1726.61</v>
      </c>
      <c r="H2319" s="1" t="s">
        <v>216</v>
      </c>
      <c r="I2319" s="34">
        <v>1.08953E-2</v>
      </c>
      <c r="J2319" s="34">
        <v>1557.3721</v>
      </c>
      <c r="K2319" s="35" t="str">
        <f t="shared" si="180"/>
        <v>Kampina &amp; Oisterwijkse Vennen_H91E0C</v>
      </c>
      <c r="L2319" s="36">
        <f>VLOOKUP(D2319,DATA!A:F,5,FALSE)</f>
        <v>6.9280917156857415E-3</v>
      </c>
      <c r="M2319" s="37">
        <f>VLOOKUP(D2319,DATA!A:F,6,FALSE)</f>
        <v>2282</v>
      </c>
      <c r="N2319" s="36">
        <f t="shared" si="181"/>
        <v>2.0881422708023969</v>
      </c>
      <c r="O2319" s="36">
        <f t="shared" si="182"/>
        <v>2.0882966056166632</v>
      </c>
      <c r="P2319" s="36">
        <f t="shared" si="183"/>
        <v>1.5433481426629925E-4</v>
      </c>
      <c r="Q2319" s="36">
        <f t="shared" si="184"/>
        <v>0</v>
      </c>
    </row>
    <row r="2320" spans="1:17" x14ac:dyDescent="0.3">
      <c r="A2320" s="29">
        <v>2850832</v>
      </c>
      <c r="B2320" s="1">
        <v>133</v>
      </c>
      <c r="C2320" s="1" t="s">
        <v>17</v>
      </c>
      <c r="D2320" s="1" t="s">
        <v>22</v>
      </c>
      <c r="E2320" s="1" t="s">
        <v>23</v>
      </c>
      <c r="F2320" s="47">
        <v>1857</v>
      </c>
      <c r="G2320" s="34">
        <v>1423.26</v>
      </c>
      <c r="H2320" s="1" t="s">
        <v>216</v>
      </c>
      <c r="I2320" s="34">
        <v>1.7637199999999999E-2</v>
      </c>
      <c r="J2320" s="34">
        <v>2973.8584000000001</v>
      </c>
      <c r="K2320" s="35" t="str">
        <f t="shared" si="180"/>
        <v>Kampina &amp; Oisterwijkse Vennen_H91E0C</v>
      </c>
      <c r="L2320" s="36">
        <f>VLOOKUP(D2320,DATA!A:F,5,FALSE)</f>
        <v>6.9280917156857415E-3</v>
      </c>
      <c r="M2320" s="37">
        <f>VLOOKUP(D2320,DATA!A:F,6,FALSE)</f>
        <v>2282</v>
      </c>
      <c r="N2320" s="36">
        <f t="shared" si="181"/>
        <v>0.26005471484757547</v>
      </c>
      <c r="O2320" s="36">
        <f t="shared" si="182"/>
        <v>0.26008641077922395</v>
      </c>
      <c r="P2320" s="36">
        <f t="shared" si="183"/>
        <v>3.1695931648478837E-5</v>
      </c>
      <c r="Q2320" s="36">
        <f t="shared" si="184"/>
        <v>0</v>
      </c>
    </row>
    <row r="2321" spans="1:17" x14ac:dyDescent="0.3">
      <c r="A2321" s="29">
        <v>2850833</v>
      </c>
      <c r="B2321" s="1">
        <v>133</v>
      </c>
      <c r="C2321" s="1" t="s">
        <v>17</v>
      </c>
      <c r="D2321" s="1" t="s">
        <v>28</v>
      </c>
      <c r="E2321" s="1" t="s">
        <v>29</v>
      </c>
      <c r="F2321" s="47">
        <v>1786</v>
      </c>
      <c r="G2321" s="34">
        <v>1702.88</v>
      </c>
      <c r="H2321" s="1" t="s">
        <v>216</v>
      </c>
      <c r="I2321" s="34">
        <v>2.3646E-2</v>
      </c>
      <c r="J2321" s="34">
        <v>285.06313999999998</v>
      </c>
      <c r="K2321" s="35" t="str">
        <f t="shared" si="180"/>
        <v>Kampina &amp; Oisterwijkse Vennen_H91D0</v>
      </c>
      <c r="L2321" s="36">
        <f>VLOOKUP(D2321,DATA!A:F,5,FALSE)</f>
        <v>6.9280917156857415E-3</v>
      </c>
      <c r="M2321" s="37">
        <f>VLOOKUP(D2321,DATA!A:F,6,FALSE)</f>
        <v>2211</v>
      </c>
      <c r="N2321" s="36">
        <f t="shared" si="181"/>
        <v>2.8740065721215418</v>
      </c>
      <c r="O2321" s="36">
        <f t="shared" si="182"/>
        <v>2.8744639004178931</v>
      </c>
      <c r="P2321" s="36">
        <f t="shared" si="183"/>
        <v>4.5732829635136696E-4</v>
      </c>
      <c r="Q2321" s="36">
        <f t="shared" si="184"/>
        <v>0</v>
      </c>
    </row>
    <row r="2322" spans="1:17" x14ac:dyDescent="0.3">
      <c r="A2322" s="29">
        <v>2850833</v>
      </c>
      <c r="B2322" s="1">
        <v>133</v>
      </c>
      <c r="C2322" s="1" t="s">
        <v>17</v>
      </c>
      <c r="D2322" s="1" t="s">
        <v>22</v>
      </c>
      <c r="E2322" s="1" t="s">
        <v>23</v>
      </c>
      <c r="F2322" s="47">
        <v>1857</v>
      </c>
      <c r="G2322" s="34">
        <v>1702.88</v>
      </c>
      <c r="H2322" s="1" t="s">
        <v>216</v>
      </c>
      <c r="I2322" s="34">
        <v>2.3646E-2</v>
      </c>
      <c r="J2322" s="34">
        <v>2427.9468000000002</v>
      </c>
      <c r="K2322" s="35" t="str">
        <f t="shared" si="180"/>
        <v>Kampina &amp; Oisterwijkse Vennen_H91E0C</v>
      </c>
      <c r="L2322" s="36">
        <f>VLOOKUP(D2322,DATA!A:F,5,FALSE)</f>
        <v>6.9280917156857415E-3</v>
      </c>
      <c r="M2322" s="37">
        <f>VLOOKUP(D2322,DATA!A:F,6,FALSE)</f>
        <v>2282</v>
      </c>
      <c r="N2322" s="36">
        <f t="shared" si="181"/>
        <v>1.7772048897718258</v>
      </c>
      <c r="O2322" s="36">
        <f t="shared" si="182"/>
        <v>1.7774908827768667</v>
      </c>
      <c r="P2322" s="36">
        <f t="shared" si="183"/>
        <v>2.8599300504095204E-4</v>
      </c>
      <c r="Q2322" s="36">
        <f t="shared" si="184"/>
        <v>0</v>
      </c>
    </row>
    <row r="2323" spans="1:17" x14ac:dyDescent="0.3">
      <c r="A2323" s="29">
        <v>2850835</v>
      </c>
      <c r="B2323" s="1">
        <v>133</v>
      </c>
      <c r="C2323" s="1" t="s">
        <v>17</v>
      </c>
      <c r="D2323" s="1" t="s">
        <v>22</v>
      </c>
      <c r="E2323" s="1" t="s">
        <v>23</v>
      </c>
      <c r="F2323" s="47">
        <v>1857</v>
      </c>
      <c r="G2323" s="34">
        <v>1755.11</v>
      </c>
      <c r="H2323" s="1" t="s">
        <v>216</v>
      </c>
      <c r="I2323" s="34">
        <v>2.5069999999999999E-2</v>
      </c>
      <c r="J2323" s="34">
        <v>200.07361</v>
      </c>
      <c r="K2323" s="35" t="str">
        <f t="shared" si="180"/>
        <v>Kampina &amp; Oisterwijkse Vennen_H91E0C</v>
      </c>
      <c r="L2323" s="36">
        <f>VLOOKUP(D2323,DATA!A:F,5,FALSE)</f>
        <v>6.9280917156857415E-3</v>
      </c>
      <c r="M2323" s="37">
        <f>VLOOKUP(D2323,DATA!A:F,6,FALSE)</f>
        <v>2282</v>
      </c>
      <c r="N2323" s="36">
        <f t="shared" si="181"/>
        <v>2.5324254265572401</v>
      </c>
      <c r="O2323" s="36">
        <f t="shared" si="182"/>
        <v>2.5328541730619301</v>
      </c>
      <c r="P2323" s="36">
        <f t="shared" si="183"/>
        <v>4.2874650468993636E-4</v>
      </c>
      <c r="Q2323" s="36">
        <f t="shared" si="184"/>
        <v>0</v>
      </c>
    </row>
    <row r="2324" spans="1:17" x14ac:dyDescent="0.3">
      <c r="A2324" s="29">
        <v>2852321</v>
      </c>
      <c r="B2324" s="1">
        <v>133</v>
      </c>
      <c r="C2324" s="1" t="s">
        <v>17</v>
      </c>
      <c r="D2324" s="1" t="s">
        <v>22</v>
      </c>
      <c r="E2324" s="1" t="s">
        <v>23</v>
      </c>
      <c r="F2324" s="47">
        <v>1857</v>
      </c>
      <c r="G2324" s="34">
        <v>1476.41</v>
      </c>
      <c r="H2324" s="1" t="s">
        <v>216</v>
      </c>
      <c r="I2324" s="34">
        <v>8.0754999999999993E-3</v>
      </c>
      <c r="J2324" s="34">
        <v>599.69560000000001</v>
      </c>
      <c r="K2324" s="35" t="str">
        <f t="shared" si="180"/>
        <v>Kampina &amp; Oisterwijkse Vennen_H91E0C</v>
      </c>
      <c r="L2324" s="36">
        <f>VLOOKUP(D2324,DATA!A:F,5,FALSE)</f>
        <v>6.9280917156857415E-3</v>
      </c>
      <c r="M2324" s="37">
        <f>VLOOKUP(D2324,DATA!A:F,6,FALSE)</f>
        <v>2282</v>
      </c>
      <c r="N2324" s="36">
        <f t="shared" si="181"/>
        <v>0.37538910641892942</v>
      </c>
      <c r="O2324" s="36">
        <f t="shared" si="182"/>
        <v>0.37541003035628978</v>
      </c>
      <c r="P2324" s="36">
        <f t="shared" si="183"/>
        <v>2.0923937360362022E-5</v>
      </c>
      <c r="Q2324" s="36">
        <f t="shared" si="184"/>
        <v>0</v>
      </c>
    </row>
    <row r="2325" spans="1:17" x14ac:dyDescent="0.3">
      <c r="A2325" s="29">
        <v>2852322</v>
      </c>
      <c r="B2325" s="1">
        <v>133</v>
      </c>
      <c r="C2325" s="1" t="s">
        <v>17</v>
      </c>
      <c r="D2325" s="1" t="s">
        <v>22</v>
      </c>
      <c r="E2325" s="1" t="s">
        <v>23</v>
      </c>
      <c r="F2325" s="47">
        <v>1857</v>
      </c>
      <c r="G2325" s="34">
        <v>1437.17</v>
      </c>
      <c r="H2325" s="1" t="s">
        <v>216</v>
      </c>
      <c r="I2325" s="34">
        <v>7.9065000000000003E-3</v>
      </c>
      <c r="J2325" s="34">
        <v>329.15339999999998</v>
      </c>
      <c r="K2325" s="35" t="str">
        <f t="shared" si="180"/>
        <v>Kampina &amp; Oisterwijkse Vennen_H91E0C</v>
      </c>
      <c r="L2325" s="36">
        <f>VLOOKUP(D2325,DATA!A:F,5,FALSE)</f>
        <v>6.9280917156857415E-3</v>
      </c>
      <c r="M2325" s="37">
        <f>VLOOKUP(D2325,DATA!A:F,6,FALSE)</f>
        <v>2282</v>
      </c>
      <c r="N2325" s="36">
        <f t="shared" si="181"/>
        <v>0.28628813068137665</v>
      </c>
      <c r="O2325" s="36">
        <f t="shared" si="182"/>
        <v>0.28630376820419179</v>
      </c>
      <c r="P2325" s="36">
        <f t="shared" si="183"/>
        <v>1.5637522815137306E-5</v>
      </c>
      <c r="Q2325" s="36">
        <f t="shared" si="184"/>
        <v>0</v>
      </c>
    </row>
    <row r="2326" spans="1:17" x14ac:dyDescent="0.3">
      <c r="A2326" s="29">
        <v>2852323</v>
      </c>
      <c r="B2326" s="1">
        <v>133</v>
      </c>
      <c r="C2326" s="1" t="s">
        <v>17</v>
      </c>
      <c r="D2326" s="1" t="s">
        <v>22</v>
      </c>
      <c r="E2326" s="1" t="s">
        <v>23</v>
      </c>
      <c r="F2326" s="47">
        <v>1857</v>
      </c>
      <c r="G2326" s="34">
        <v>1509.89</v>
      </c>
      <c r="H2326" s="1" t="s">
        <v>216</v>
      </c>
      <c r="I2326" s="34">
        <v>8.7468000000000008E-3</v>
      </c>
      <c r="J2326" s="34">
        <v>4994.5293000000001</v>
      </c>
      <c r="K2326" s="35" t="str">
        <f t="shared" si="180"/>
        <v>Kampina &amp; Oisterwijkse Vennen_H91E0C</v>
      </c>
      <c r="L2326" s="36">
        <f>VLOOKUP(D2326,DATA!A:F,5,FALSE)</f>
        <v>6.9280917156857415E-3</v>
      </c>
      <c r="M2326" s="37">
        <f>VLOOKUP(D2326,DATA!A:F,6,FALSE)</f>
        <v>2282</v>
      </c>
      <c r="N2326" s="36">
        <f t="shared" si="181"/>
        <v>0.47292466512142473</v>
      </c>
      <c r="O2326" s="36">
        <f t="shared" si="182"/>
        <v>0.47295318903200284</v>
      </c>
      <c r="P2326" s="36">
        <f t="shared" si="183"/>
        <v>2.852391057811543E-5</v>
      </c>
      <c r="Q2326" s="36">
        <f t="shared" si="184"/>
        <v>0</v>
      </c>
    </row>
    <row r="2327" spans="1:17" x14ac:dyDescent="0.3">
      <c r="A2327" s="29">
        <v>2852361</v>
      </c>
      <c r="B2327" s="1">
        <v>133</v>
      </c>
      <c r="C2327" s="1" t="s">
        <v>17</v>
      </c>
      <c r="D2327" s="1" t="s">
        <v>22</v>
      </c>
      <c r="E2327" s="1" t="s">
        <v>23</v>
      </c>
      <c r="F2327" s="47">
        <v>1857</v>
      </c>
      <c r="G2327" s="34">
        <v>1745.71</v>
      </c>
      <c r="H2327" s="1" t="s">
        <v>216</v>
      </c>
      <c r="I2327" s="34">
        <v>2.3713999999999999E-2</v>
      </c>
      <c r="J2327" s="34">
        <v>1580.9648</v>
      </c>
      <c r="K2327" s="35" t="str">
        <f t="shared" si="180"/>
        <v>Kampina &amp; Oisterwijkse Vennen_H91E0C</v>
      </c>
      <c r="L2327" s="36">
        <f>VLOOKUP(D2327,DATA!A:F,5,FALSE)</f>
        <v>6.9280917156857415E-3</v>
      </c>
      <c r="M2327" s="37">
        <f>VLOOKUP(D2327,DATA!A:F,6,FALSE)</f>
        <v>2282</v>
      </c>
      <c r="N2327" s="36">
        <f t="shared" si="181"/>
        <v>2.3765536391576321</v>
      </c>
      <c r="O2327" s="36">
        <f t="shared" si="182"/>
        <v>2.3769348402885315</v>
      </c>
      <c r="P2327" s="36">
        <f t="shared" si="183"/>
        <v>3.8120113089945562E-4</v>
      </c>
      <c r="Q2327" s="36">
        <f t="shared" si="184"/>
        <v>0</v>
      </c>
    </row>
    <row r="2328" spans="1:17" x14ac:dyDescent="0.3">
      <c r="A2328" s="29">
        <v>2852362</v>
      </c>
      <c r="B2328" s="1">
        <v>133</v>
      </c>
      <c r="C2328" s="1" t="s">
        <v>17</v>
      </c>
      <c r="D2328" s="1" t="s">
        <v>22</v>
      </c>
      <c r="E2328" s="1" t="s">
        <v>23</v>
      </c>
      <c r="F2328" s="47">
        <v>1857</v>
      </c>
      <c r="G2328" s="34">
        <v>1671.01</v>
      </c>
      <c r="H2328" s="1" t="s">
        <v>216</v>
      </c>
      <c r="I2328" s="34">
        <v>2.2981999999999999E-2</v>
      </c>
      <c r="J2328" s="34">
        <v>6218.6049999999996</v>
      </c>
      <c r="K2328" s="35" t="str">
        <f t="shared" si="180"/>
        <v>Kampina &amp; Oisterwijkse Vennen_H91E0C</v>
      </c>
      <c r="L2328" s="36">
        <f>VLOOKUP(D2328,DATA!A:F,5,FALSE)</f>
        <v>6.9280917156857415E-3</v>
      </c>
      <c r="M2328" s="37">
        <f>VLOOKUP(D2328,DATA!A:F,6,FALSE)</f>
        <v>2282</v>
      </c>
      <c r="N2328" s="36">
        <f t="shared" si="181"/>
        <v>1.4301377958453225</v>
      </c>
      <c r="O2328" s="36">
        <f t="shared" si="182"/>
        <v>1.4303622652053685</v>
      </c>
      <c r="P2328" s="36">
        <f t="shared" si="183"/>
        <v>2.2446936004594242E-4</v>
      </c>
      <c r="Q2328" s="36">
        <f t="shared" si="184"/>
        <v>0</v>
      </c>
    </row>
    <row r="2329" spans="1:17" x14ac:dyDescent="0.3">
      <c r="A2329" s="29">
        <v>2852364</v>
      </c>
      <c r="B2329" s="1">
        <v>133</v>
      </c>
      <c r="C2329" s="1" t="s">
        <v>17</v>
      </c>
      <c r="D2329" s="1" t="s">
        <v>22</v>
      </c>
      <c r="E2329" s="1" t="s">
        <v>23</v>
      </c>
      <c r="F2329" s="47">
        <v>1857</v>
      </c>
      <c r="G2329" s="34">
        <v>1363.58</v>
      </c>
      <c r="H2329" s="1" t="s">
        <v>216</v>
      </c>
      <c r="I2329" s="34">
        <v>1.7550199999999998E-2</v>
      </c>
      <c r="J2329" s="34">
        <v>74.784649999999999</v>
      </c>
      <c r="K2329" s="35" t="str">
        <f t="shared" si="180"/>
        <v>Kampina &amp; Oisterwijkse Vennen_H91E0C</v>
      </c>
      <c r="L2329" s="36">
        <f>VLOOKUP(D2329,DATA!A:F,5,FALSE)</f>
        <v>6.9280917156857415E-3</v>
      </c>
      <c r="M2329" s="37">
        <f>VLOOKUP(D2329,DATA!A:F,6,FALSE)</f>
        <v>2282</v>
      </c>
      <c r="N2329" s="36">
        <f t="shared" si="181"/>
        <v>0.17213939664369474</v>
      </c>
      <c r="O2329" s="36">
        <f t="shared" si="182"/>
        <v>0.17216029220543239</v>
      </c>
      <c r="P2329" s="36">
        <f t="shared" si="183"/>
        <v>2.0895561737649393E-5</v>
      </c>
      <c r="Q2329" s="36">
        <f t="shared" si="184"/>
        <v>0</v>
      </c>
    </row>
    <row r="2330" spans="1:17" x14ac:dyDescent="0.3">
      <c r="A2330" s="29">
        <v>2853852</v>
      </c>
      <c r="B2330" s="1">
        <v>133</v>
      </c>
      <c r="C2330" s="1" t="s">
        <v>17</v>
      </c>
      <c r="D2330" s="1" t="s">
        <v>22</v>
      </c>
      <c r="E2330" s="1" t="s">
        <v>23</v>
      </c>
      <c r="F2330" s="47">
        <v>1857</v>
      </c>
      <c r="G2330" s="34">
        <v>1450.37</v>
      </c>
      <c r="H2330" s="1" t="s">
        <v>216</v>
      </c>
      <c r="I2330" s="34">
        <v>8.0935999999999994E-3</v>
      </c>
      <c r="J2330" s="34">
        <v>1406.3668</v>
      </c>
      <c r="K2330" s="35" t="str">
        <f t="shared" si="180"/>
        <v>Kampina &amp; Oisterwijkse Vennen_H91E0C</v>
      </c>
      <c r="L2330" s="36">
        <f>VLOOKUP(D2330,DATA!A:F,5,FALSE)</f>
        <v>6.9280917156857415E-3</v>
      </c>
      <c r="M2330" s="37">
        <f>VLOOKUP(D2330,DATA!A:F,6,FALSE)</f>
        <v>2282</v>
      </c>
      <c r="N2330" s="36">
        <f t="shared" si="181"/>
        <v>0.31361792451361725</v>
      </c>
      <c r="O2330" s="36">
        <f t="shared" si="182"/>
        <v>0.31363545541214349</v>
      </c>
      <c r="P2330" s="36">
        <f t="shared" si="183"/>
        <v>1.7530898526241234E-5</v>
      </c>
      <c r="Q2330" s="36">
        <f t="shared" si="184"/>
        <v>0</v>
      </c>
    </row>
    <row r="2331" spans="1:17" x14ac:dyDescent="0.3">
      <c r="A2331" s="29">
        <v>2853853</v>
      </c>
      <c r="B2331" s="1">
        <v>133</v>
      </c>
      <c r="C2331" s="1" t="s">
        <v>17</v>
      </c>
      <c r="D2331" s="1" t="s">
        <v>22</v>
      </c>
      <c r="E2331" s="1" t="s">
        <v>23</v>
      </c>
      <c r="F2331" s="47">
        <v>1857</v>
      </c>
      <c r="G2331" s="34">
        <v>1537.67</v>
      </c>
      <c r="H2331" s="1" t="s">
        <v>216</v>
      </c>
      <c r="I2331" s="34">
        <v>9.2612000000000007E-3</v>
      </c>
      <c r="J2331" s="34">
        <v>5142.6367</v>
      </c>
      <c r="K2331" s="35" t="str">
        <f t="shared" si="180"/>
        <v>Kampina &amp; Oisterwijkse Vennen_H91E0C</v>
      </c>
      <c r="L2331" s="36">
        <f>VLOOKUP(D2331,DATA!A:F,5,FALSE)</f>
        <v>6.9280917156857415E-3</v>
      </c>
      <c r="M2331" s="37">
        <f>VLOOKUP(D2331,DATA!A:F,6,FALSE)</f>
        <v>2282</v>
      </c>
      <c r="N2331" s="36">
        <f t="shared" si="181"/>
        <v>0.57271906261544647</v>
      </c>
      <c r="O2331" s="36">
        <f t="shared" si="182"/>
        <v>0.57275560037100814</v>
      </c>
      <c r="P2331" s="36">
        <f t="shared" si="183"/>
        <v>3.6537755561671936E-5</v>
      </c>
      <c r="Q2331" s="36">
        <f t="shared" si="184"/>
        <v>0</v>
      </c>
    </row>
    <row r="2332" spans="1:17" x14ac:dyDescent="0.3">
      <c r="A2332" s="29">
        <v>2853886</v>
      </c>
      <c r="B2332" s="1">
        <v>133</v>
      </c>
      <c r="C2332" s="1" t="s">
        <v>17</v>
      </c>
      <c r="D2332" s="1" t="s">
        <v>41</v>
      </c>
      <c r="E2332" s="1" t="s">
        <v>42</v>
      </c>
      <c r="F2332" s="47">
        <v>1071</v>
      </c>
      <c r="G2332" s="34">
        <v>995.18</v>
      </c>
      <c r="H2332" s="1" t="s">
        <v>216</v>
      </c>
      <c r="I2332" s="34">
        <v>1.1090300000000001E-2</v>
      </c>
      <c r="J2332" s="34">
        <v>3852.8780000000002</v>
      </c>
      <c r="K2332" s="35" t="str">
        <f t="shared" si="180"/>
        <v>Kampina &amp; Oisterwijkse Vennen_H4010A</v>
      </c>
      <c r="L2332" s="36">
        <f>VLOOKUP(D2332,DATA!A:F,5,FALSE)</f>
        <v>1.3726988247862192E-2</v>
      </c>
      <c r="M2332" s="37">
        <f>VLOOKUP(D2332,DATA!A:F,6,FALSE)</f>
        <v>1285.5</v>
      </c>
      <c r="N2332" s="36">
        <f t="shared" si="181"/>
        <v>1.8249146910148617</v>
      </c>
      <c r="O2332" s="36">
        <f t="shared" si="182"/>
        <v>1.8251874595443021</v>
      </c>
      <c r="P2332" s="36">
        <f t="shared" si="183"/>
        <v>2.7276852944035923E-4</v>
      </c>
      <c r="Q2332" s="36">
        <f t="shared" si="184"/>
        <v>0</v>
      </c>
    </row>
    <row r="2333" spans="1:17" x14ac:dyDescent="0.3">
      <c r="A2333" s="29">
        <v>2853892</v>
      </c>
      <c r="B2333" s="1">
        <v>133</v>
      </c>
      <c r="C2333" s="1" t="s">
        <v>17</v>
      </c>
      <c r="D2333" s="1" t="s">
        <v>22</v>
      </c>
      <c r="E2333" s="1" t="s">
        <v>23</v>
      </c>
      <c r="F2333" s="47">
        <v>1857</v>
      </c>
      <c r="G2333" s="34">
        <v>1627.47</v>
      </c>
      <c r="H2333" s="1" t="s">
        <v>216</v>
      </c>
      <c r="I2333" s="34">
        <v>2.2388000000000002E-2</v>
      </c>
      <c r="J2333" s="34">
        <v>7301.0820000000003</v>
      </c>
      <c r="K2333" s="35" t="str">
        <f t="shared" si="180"/>
        <v>Kampina &amp; Oisterwijkse Vennen_H91E0C</v>
      </c>
      <c r="L2333" s="36">
        <f>VLOOKUP(D2333,DATA!A:F,5,FALSE)</f>
        <v>6.9280917156857415E-3</v>
      </c>
      <c r="M2333" s="37">
        <f>VLOOKUP(D2333,DATA!A:F,6,FALSE)</f>
        <v>2282</v>
      </c>
      <c r="N2333" s="36">
        <f t="shared" si="181"/>
        <v>1.0616802057255257</v>
      </c>
      <c r="O2333" s="36">
        <f t="shared" si="182"/>
        <v>1.06184314288607</v>
      </c>
      <c r="P2333" s="36">
        <f t="shared" si="183"/>
        <v>1.6293716054427421E-4</v>
      </c>
      <c r="Q2333" s="36">
        <f t="shared" si="184"/>
        <v>0</v>
      </c>
    </row>
    <row r="2334" spans="1:17" x14ac:dyDescent="0.3">
      <c r="A2334" s="29">
        <v>2853893</v>
      </c>
      <c r="B2334" s="1">
        <v>133</v>
      </c>
      <c r="C2334" s="1" t="s">
        <v>17</v>
      </c>
      <c r="D2334" s="1" t="s">
        <v>22</v>
      </c>
      <c r="E2334" s="1" t="s">
        <v>23</v>
      </c>
      <c r="F2334" s="47">
        <v>1857</v>
      </c>
      <c r="G2334" s="34">
        <v>1704.17</v>
      </c>
      <c r="H2334" s="1" t="s">
        <v>216</v>
      </c>
      <c r="I2334" s="34">
        <v>2.4115000000000001E-2</v>
      </c>
      <c r="J2334" s="34">
        <v>3636.3069999999998</v>
      </c>
      <c r="K2334" s="35" t="str">
        <f t="shared" si="180"/>
        <v>Kampina &amp; Oisterwijkse Vennen_H91E0C</v>
      </c>
      <c r="L2334" s="36">
        <f>VLOOKUP(D2334,DATA!A:F,5,FALSE)</f>
        <v>6.9280917156857415E-3</v>
      </c>
      <c r="M2334" s="37">
        <f>VLOOKUP(D2334,DATA!A:F,6,FALSE)</f>
        <v>2282</v>
      </c>
      <c r="N2334" s="36">
        <f t="shared" si="181"/>
        <v>1.7928733379227744</v>
      </c>
      <c r="O2334" s="36">
        <f t="shared" si="182"/>
        <v>1.7931675283158892</v>
      </c>
      <c r="P2334" s="36">
        <f t="shared" si="183"/>
        <v>2.9419039311484596E-4</v>
      </c>
      <c r="Q2334" s="36">
        <f t="shared" si="184"/>
        <v>0</v>
      </c>
    </row>
    <row r="2335" spans="1:17" x14ac:dyDescent="0.3">
      <c r="A2335" s="29">
        <v>2853894</v>
      </c>
      <c r="B2335" s="1">
        <v>133</v>
      </c>
      <c r="C2335" s="1" t="s">
        <v>17</v>
      </c>
      <c r="D2335" s="1" t="s">
        <v>22</v>
      </c>
      <c r="E2335" s="1" t="s">
        <v>23</v>
      </c>
      <c r="F2335" s="47">
        <v>1857</v>
      </c>
      <c r="G2335" s="34">
        <v>1169.46</v>
      </c>
      <c r="H2335" s="1" t="s">
        <v>216</v>
      </c>
      <c r="I2335" s="34">
        <v>1.49158E-2</v>
      </c>
      <c r="J2335" s="34">
        <v>921.24559999999997</v>
      </c>
      <c r="K2335" s="35" t="str">
        <f t="shared" si="180"/>
        <v>Kampina &amp; Oisterwijkse Vennen_H91E0C</v>
      </c>
      <c r="L2335" s="36">
        <f>VLOOKUP(D2335,DATA!A:F,5,FALSE)</f>
        <v>6.9280917156857415E-3</v>
      </c>
      <c r="M2335" s="37">
        <f>VLOOKUP(D2335,DATA!A:F,6,FALSE)</f>
        <v>2282</v>
      </c>
      <c r="N2335" s="36">
        <f t="shared" si="181"/>
        <v>4.4911643878889525E-2</v>
      </c>
      <c r="O2335" s="36">
        <f t="shared" si="182"/>
        <v>4.4916283114810156E-2</v>
      </c>
      <c r="P2335" s="36">
        <f t="shared" si="183"/>
        <v>4.6392359206309797E-6</v>
      </c>
      <c r="Q2335" s="36">
        <f t="shared" si="184"/>
        <v>0</v>
      </c>
    </row>
    <row r="2336" spans="1:17" x14ac:dyDescent="0.3">
      <c r="A2336" s="29">
        <v>2855381</v>
      </c>
      <c r="B2336" s="1">
        <v>133</v>
      </c>
      <c r="C2336" s="1" t="s">
        <v>17</v>
      </c>
      <c r="D2336" s="1" t="s">
        <v>22</v>
      </c>
      <c r="E2336" s="1" t="s">
        <v>23</v>
      </c>
      <c r="F2336" s="47">
        <v>1857</v>
      </c>
      <c r="G2336" s="34">
        <v>1414.59</v>
      </c>
      <c r="H2336" s="1" t="s">
        <v>216</v>
      </c>
      <c r="I2336" s="34">
        <v>8.0359000000000003E-3</v>
      </c>
      <c r="J2336" s="34">
        <v>4640.6293999999998</v>
      </c>
      <c r="K2336" s="35" t="str">
        <f t="shared" si="180"/>
        <v>Kampina &amp; Oisterwijkse Vennen_H91E0C</v>
      </c>
      <c r="L2336" s="36">
        <f>VLOOKUP(D2336,DATA!A:F,5,FALSE)</f>
        <v>6.9280917156857415E-3</v>
      </c>
      <c r="M2336" s="37">
        <f>VLOOKUP(D2336,DATA!A:F,6,FALSE)</f>
        <v>2282</v>
      </c>
      <c r="N2336" s="36">
        <f t="shared" si="181"/>
        <v>0.2449311410218025</v>
      </c>
      <c r="O2336" s="36">
        <f t="shared" si="182"/>
        <v>0.24494474416157996</v>
      </c>
      <c r="P2336" s="36">
        <f t="shared" si="183"/>
        <v>1.3603139777468298E-5</v>
      </c>
      <c r="Q2336" s="36">
        <f t="shared" si="184"/>
        <v>0</v>
      </c>
    </row>
    <row r="2337" spans="1:17" x14ac:dyDescent="0.3">
      <c r="A2337" s="29">
        <v>2855414</v>
      </c>
      <c r="B2337" s="1">
        <v>133</v>
      </c>
      <c r="C2337" s="1" t="s">
        <v>17</v>
      </c>
      <c r="D2337" s="1" t="s">
        <v>41</v>
      </c>
      <c r="E2337" s="1" t="s">
        <v>42</v>
      </c>
      <c r="F2337" s="47">
        <v>1071</v>
      </c>
      <c r="G2337" s="34">
        <v>990.82</v>
      </c>
      <c r="H2337" s="1" t="s">
        <v>216</v>
      </c>
      <c r="I2337" s="34">
        <v>1.09082E-2</v>
      </c>
      <c r="J2337" s="34">
        <v>606.46209999999996</v>
      </c>
      <c r="K2337" s="35" t="str">
        <f t="shared" si="180"/>
        <v>Kampina &amp; Oisterwijkse Vennen_H4010A</v>
      </c>
      <c r="L2337" s="36">
        <f>VLOOKUP(D2337,DATA!A:F,5,FALSE)</f>
        <v>1.3726988247862192E-2</v>
      </c>
      <c r="M2337" s="37">
        <f>VLOOKUP(D2337,DATA!A:F,6,FALSE)</f>
        <v>1285.5</v>
      </c>
      <c r="N2337" s="36">
        <f t="shared" si="181"/>
        <v>1.7207225651685871</v>
      </c>
      <c r="O2337" s="36">
        <f t="shared" si="182"/>
        <v>1.7209758053167767</v>
      </c>
      <c r="P2337" s="36">
        <f t="shared" si="183"/>
        <v>2.5324014818961516E-4</v>
      </c>
      <c r="Q2337" s="36">
        <f t="shared" si="184"/>
        <v>0</v>
      </c>
    </row>
    <row r="2338" spans="1:17" x14ac:dyDescent="0.3">
      <c r="A2338" s="29">
        <v>2855420</v>
      </c>
      <c r="B2338" s="1">
        <v>133</v>
      </c>
      <c r="C2338" s="1" t="s">
        <v>17</v>
      </c>
      <c r="D2338" s="1" t="s">
        <v>22</v>
      </c>
      <c r="E2338" s="1" t="s">
        <v>23</v>
      </c>
      <c r="F2338" s="47">
        <v>1857</v>
      </c>
      <c r="G2338" s="34">
        <v>1532.4</v>
      </c>
      <c r="H2338" s="1" t="s">
        <v>216</v>
      </c>
      <c r="I2338" s="34">
        <v>2.0718E-2</v>
      </c>
      <c r="J2338" s="34">
        <v>3.7461280000000003E-4</v>
      </c>
      <c r="K2338" s="35" t="str">
        <f t="shared" si="180"/>
        <v>Kampina &amp; Oisterwijkse Vennen_H91E0C</v>
      </c>
      <c r="L2338" s="36">
        <f>VLOOKUP(D2338,DATA!A:F,5,FALSE)</f>
        <v>6.9280917156857415E-3</v>
      </c>
      <c r="M2338" s="37">
        <f>VLOOKUP(D2338,DATA!A:F,6,FALSE)</f>
        <v>2282</v>
      </c>
      <c r="N2338" s="36">
        <f t="shared" si="181"/>
        <v>0.5522990277355535</v>
      </c>
      <c r="O2338" s="36">
        <f t="shared" si="182"/>
        <v>0.55237787040277486</v>
      </c>
      <c r="P2338" s="36">
        <f t="shared" si="183"/>
        <v>7.8842667221357132E-5</v>
      </c>
      <c r="Q2338" s="36">
        <f t="shared" si="184"/>
        <v>0</v>
      </c>
    </row>
    <row r="2339" spans="1:17" x14ac:dyDescent="0.3">
      <c r="A2339" s="29">
        <v>2855421</v>
      </c>
      <c r="B2339" s="1">
        <v>133</v>
      </c>
      <c r="C2339" s="1" t="s">
        <v>17</v>
      </c>
      <c r="D2339" s="1" t="s">
        <v>22</v>
      </c>
      <c r="E2339" s="1" t="s">
        <v>23</v>
      </c>
      <c r="F2339" s="47">
        <v>1857</v>
      </c>
      <c r="G2339" s="34">
        <v>1745.32</v>
      </c>
      <c r="H2339" s="1" t="s">
        <v>216</v>
      </c>
      <c r="I2339" s="34">
        <v>2.4514999999999999E-2</v>
      </c>
      <c r="J2339" s="34">
        <v>2804.0949999999998</v>
      </c>
      <c r="K2339" s="35" t="str">
        <f t="shared" si="180"/>
        <v>Kampina &amp; Oisterwijkse Vennen_H91E0C</v>
      </c>
      <c r="L2339" s="36">
        <f>VLOOKUP(D2339,DATA!A:F,5,FALSE)</f>
        <v>6.9280917156857415E-3</v>
      </c>
      <c r="M2339" s="37">
        <f>VLOOKUP(D2339,DATA!A:F,6,FALSE)</f>
        <v>2282</v>
      </c>
      <c r="N2339" s="36">
        <f t="shared" si="181"/>
        <v>2.3702929628227198</v>
      </c>
      <c r="O2339" s="36">
        <f t="shared" si="182"/>
        <v>2.3706860280920856</v>
      </c>
      <c r="P2339" s="36">
        <f t="shared" si="183"/>
        <v>3.9306526936577768E-4</v>
      </c>
      <c r="Q2339" s="36">
        <f t="shared" si="184"/>
        <v>0</v>
      </c>
    </row>
    <row r="2340" spans="1:17" x14ac:dyDescent="0.3">
      <c r="A2340" s="29">
        <v>2855422</v>
      </c>
      <c r="B2340" s="1">
        <v>133</v>
      </c>
      <c r="C2340" s="1" t="s">
        <v>17</v>
      </c>
      <c r="D2340" s="1" t="s">
        <v>22</v>
      </c>
      <c r="E2340" s="1" t="s">
        <v>23</v>
      </c>
      <c r="F2340" s="47">
        <v>1857</v>
      </c>
      <c r="G2340" s="34">
        <v>1349.11</v>
      </c>
      <c r="H2340" s="1" t="s">
        <v>216</v>
      </c>
      <c r="I2340" s="34">
        <v>1.7379200000000001E-2</v>
      </c>
      <c r="J2340" s="34">
        <v>1774.9993999999999</v>
      </c>
      <c r="K2340" s="35" t="str">
        <f t="shared" si="180"/>
        <v>Kampina &amp; Oisterwijkse Vennen_H91E0C</v>
      </c>
      <c r="L2340" s="36">
        <f>VLOOKUP(D2340,DATA!A:F,5,FALSE)</f>
        <v>6.9280917156857415E-3</v>
      </c>
      <c r="M2340" s="37">
        <f>VLOOKUP(D2340,DATA!A:F,6,FALSE)</f>
        <v>2282</v>
      </c>
      <c r="N2340" s="36">
        <f t="shared" si="181"/>
        <v>0.15574488583242882</v>
      </c>
      <c r="O2340" s="36">
        <f t="shared" si="182"/>
        <v>0.15576361016515494</v>
      </c>
      <c r="P2340" s="36">
        <f t="shared" si="183"/>
        <v>1.8724332726122173E-5</v>
      </c>
      <c r="Q2340" s="36">
        <f t="shared" si="184"/>
        <v>0</v>
      </c>
    </row>
    <row r="2341" spans="1:17" x14ac:dyDescent="0.3">
      <c r="A2341" s="29">
        <v>2855423</v>
      </c>
      <c r="B2341" s="1">
        <v>133</v>
      </c>
      <c r="C2341" s="1" t="s">
        <v>17</v>
      </c>
      <c r="D2341" s="1" t="s">
        <v>22</v>
      </c>
      <c r="E2341" s="1" t="s">
        <v>23</v>
      </c>
      <c r="F2341" s="47">
        <v>1857</v>
      </c>
      <c r="G2341" s="34">
        <v>1241.6600000000001</v>
      </c>
      <c r="H2341" s="1" t="s">
        <v>216</v>
      </c>
      <c r="I2341" s="34">
        <v>1.58833E-2</v>
      </c>
      <c r="J2341" s="34">
        <v>1131.3489</v>
      </c>
      <c r="K2341" s="35" t="str">
        <f t="shared" si="180"/>
        <v>Kampina &amp; Oisterwijkse Vennen_H91E0C</v>
      </c>
      <c r="L2341" s="36">
        <f>VLOOKUP(D2341,DATA!A:F,5,FALSE)</f>
        <v>6.9280917156857415E-3</v>
      </c>
      <c r="M2341" s="37">
        <f>VLOOKUP(D2341,DATA!A:F,6,FALSE)</f>
        <v>2282</v>
      </c>
      <c r="N2341" s="36">
        <f t="shared" si="181"/>
        <v>7.4040619076322325E-2</v>
      </c>
      <c r="O2341" s="36">
        <f t="shared" si="182"/>
        <v>7.4048760991901955E-2</v>
      </c>
      <c r="P2341" s="36">
        <f t="shared" si="183"/>
        <v>8.1419155796291776E-6</v>
      </c>
      <c r="Q2341" s="36">
        <f t="shared" si="184"/>
        <v>0</v>
      </c>
    </row>
    <row r="2342" spans="1:17" x14ac:dyDescent="0.3">
      <c r="A2342" s="29">
        <v>2856911</v>
      </c>
      <c r="B2342" s="1">
        <v>133</v>
      </c>
      <c r="C2342" s="1" t="s">
        <v>17</v>
      </c>
      <c r="D2342" s="1" t="s">
        <v>22</v>
      </c>
      <c r="E2342" s="1" t="s">
        <v>23</v>
      </c>
      <c r="F2342" s="47">
        <v>1857</v>
      </c>
      <c r="G2342" s="34">
        <v>1474.29</v>
      </c>
      <c r="H2342" s="1" t="s">
        <v>216</v>
      </c>
      <c r="I2342" s="34">
        <v>8.6333999999999994E-3</v>
      </c>
      <c r="J2342" s="34">
        <v>348.26763999999997</v>
      </c>
      <c r="K2342" s="35" t="str">
        <f t="shared" si="180"/>
        <v>Kampina &amp; Oisterwijkse Vennen_H91E0C</v>
      </c>
      <c r="L2342" s="36">
        <f>VLOOKUP(D2342,DATA!A:F,5,FALSE)</f>
        <v>6.9280917156857415E-3</v>
      </c>
      <c r="M2342" s="37">
        <f>VLOOKUP(D2342,DATA!A:F,6,FALSE)</f>
        <v>2282</v>
      </c>
      <c r="N2342" s="36">
        <f t="shared" si="181"/>
        <v>0.36993609878907402</v>
      </c>
      <c r="O2342" s="36">
        <f t="shared" si="182"/>
        <v>0.369958144570878</v>
      </c>
      <c r="P2342" s="36">
        <f t="shared" si="183"/>
        <v>2.2045781803980979E-5</v>
      </c>
      <c r="Q2342" s="36">
        <f t="shared" si="184"/>
        <v>0</v>
      </c>
    </row>
    <row r="2343" spans="1:17" x14ac:dyDescent="0.3">
      <c r="A2343" s="29">
        <v>2856943</v>
      </c>
      <c r="B2343" s="1">
        <v>133</v>
      </c>
      <c r="C2343" s="1" t="s">
        <v>17</v>
      </c>
      <c r="D2343" s="1" t="s">
        <v>41</v>
      </c>
      <c r="E2343" s="1" t="s">
        <v>42</v>
      </c>
      <c r="F2343" s="47">
        <v>1071</v>
      </c>
      <c r="G2343" s="34">
        <v>990.04</v>
      </c>
      <c r="H2343" s="1" t="s">
        <v>216</v>
      </c>
      <c r="I2343" s="34">
        <v>1.0747899999999999E-2</v>
      </c>
      <c r="J2343" s="34">
        <v>3453.4607000000001</v>
      </c>
      <c r="K2343" s="35" t="str">
        <f t="shared" si="180"/>
        <v>Kampina &amp; Oisterwijkse Vennen_H4010A</v>
      </c>
      <c r="L2343" s="36">
        <f>VLOOKUP(D2343,DATA!A:F,5,FALSE)</f>
        <v>1.3726988247862192E-2</v>
      </c>
      <c r="M2343" s="37">
        <f>VLOOKUP(D2343,DATA!A:F,6,FALSE)</f>
        <v>1285.5</v>
      </c>
      <c r="N2343" s="36">
        <f t="shared" si="181"/>
        <v>1.7027090140800469</v>
      </c>
      <c r="O2343" s="36">
        <f t="shared" si="182"/>
        <v>1.7029559656603162</v>
      </c>
      <c r="P2343" s="36">
        <f t="shared" si="183"/>
        <v>2.4695158026921682E-4</v>
      </c>
      <c r="Q2343" s="36">
        <f t="shared" si="184"/>
        <v>0</v>
      </c>
    </row>
    <row r="2344" spans="1:17" x14ac:dyDescent="0.3">
      <c r="A2344" s="29">
        <v>2856943</v>
      </c>
      <c r="B2344" s="1">
        <v>133</v>
      </c>
      <c r="C2344" s="1" t="s">
        <v>17</v>
      </c>
      <c r="D2344" s="1" t="s">
        <v>86</v>
      </c>
      <c r="E2344" s="1" t="s">
        <v>44</v>
      </c>
      <c r="F2344" s="47">
        <v>1071</v>
      </c>
      <c r="G2344" s="34">
        <v>990.04</v>
      </c>
      <c r="H2344" s="1" t="s">
        <v>216</v>
      </c>
      <c r="I2344" s="34">
        <v>1.0747899999999999E-2</v>
      </c>
      <c r="J2344" s="34">
        <v>1281.5743</v>
      </c>
      <c r="K2344" s="35" t="str">
        <f t="shared" si="180"/>
        <v>Kampina &amp; Oisterwijkse Vennen_ZGH7150</v>
      </c>
      <c r="L2344" s="36">
        <f>VLOOKUP(D2344,DATA!A:F,5,FALSE)</f>
        <v>1.3726988247862192E-2</v>
      </c>
      <c r="M2344" s="37">
        <f>VLOOKUP(D2344,DATA!A:F,6,FALSE)</f>
        <v>1285.5</v>
      </c>
      <c r="N2344" s="36">
        <f t="shared" si="181"/>
        <v>1.7027090140800469</v>
      </c>
      <c r="O2344" s="36">
        <f t="shared" si="182"/>
        <v>1.7029559656603162</v>
      </c>
      <c r="P2344" s="36">
        <f t="shared" si="183"/>
        <v>2.4695158026921682E-4</v>
      </c>
      <c r="Q2344" s="36">
        <f t="shared" si="184"/>
        <v>0</v>
      </c>
    </row>
    <row r="2345" spans="1:17" x14ac:dyDescent="0.3">
      <c r="A2345" s="29">
        <v>2856944</v>
      </c>
      <c r="B2345" s="1">
        <v>133</v>
      </c>
      <c r="C2345" s="1" t="s">
        <v>17</v>
      </c>
      <c r="D2345" s="1" t="s">
        <v>41</v>
      </c>
      <c r="E2345" s="1" t="s">
        <v>42</v>
      </c>
      <c r="F2345" s="47">
        <v>1071</v>
      </c>
      <c r="G2345" s="34">
        <v>992.54</v>
      </c>
      <c r="H2345" s="1" t="s">
        <v>216</v>
      </c>
      <c r="I2345" s="34">
        <v>1.10642E-2</v>
      </c>
      <c r="J2345" s="34">
        <v>333.44164999999998</v>
      </c>
      <c r="K2345" s="35" t="str">
        <f t="shared" si="180"/>
        <v>Kampina &amp; Oisterwijkse Vennen_H4010A</v>
      </c>
      <c r="L2345" s="36">
        <f>VLOOKUP(D2345,DATA!A:F,5,FALSE)</f>
        <v>1.3726988247862192E-2</v>
      </c>
      <c r="M2345" s="37">
        <f>VLOOKUP(D2345,DATA!A:F,6,FALSE)</f>
        <v>1285.5</v>
      </c>
      <c r="N2345" s="36">
        <f t="shared" si="181"/>
        <v>1.7611089555581136</v>
      </c>
      <c r="O2345" s="36">
        <f t="shared" si="182"/>
        <v>1.7613717382608176</v>
      </c>
      <c r="P2345" s="36">
        <f t="shared" si="183"/>
        <v>2.6278270270396753E-4</v>
      </c>
      <c r="Q2345" s="36">
        <f t="shared" si="184"/>
        <v>0</v>
      </c>
    </row>
    <row r="2346" spans="1:17" x14ac:dyDescent="0.3">
      <c r="A2346" s="29">
        <v>2856945</v>
      </c>
      <c r="B2346" s="1">
        <v>133</v>
      </c>
      <c r="C2346" s="1" t="s">
        <v>17</v>
      </c>
      <c r="D2346" s="1" t="s">
        <v>41</v>
      </c>
      <c r="E2346" s="1" t="s">
        <v>42</v>
      </c>
      <c r="F2346" s="47">
        <v>1071</v>
      </c>
      <c r="G2346" s="34">
        <v>999.08</v>
      </c>
      <c r="H2346" s="1" t="s">
        <v>216</v>
      </c>
      <c r="I2346" s="34">
        <v>1.14384E-2</v>
      </c>
      <c r="J2346" s="34">
        <v>1935.6496999999999</v>
      </c>
      <c r="K2346" s="35" t="str">
        <f t="shared" si="180"/>
        <v>Kampina &amp; Oisterwijkse Vennen_H4010A</v>
      </c>
      <c r="L2346" s="36">
        <f>VLOOKUP(D2346,DATA!A:F,5,FALSE)</f>
        <v>1.3726988247862192E-2</v>
      </c>
      <c r="M2346" s="37">
        <f>VLOOKUP(D2346,DATA!A:F,6,FALSE)</f>
        <v>1285.5</v>
      </c>
      <c r="N2346" s="36">
        <f t="shared" si="181"/>
        <v>1.9233441231289732</v>
      </c>
      <c r="O2346" s="36">
        <f t="shared" si="182"/>
        <v>1.9236403305737904</v>
      </c>
      <c r="P2346" s="36">
        <f t="shared" si="183"/>
        <v>2.9620744481717587E-4</v>
      </c>
      <c r="Q2346" s="36">
        <f t="shared" si="184"/>
        <v>0</v>
      </c>
    </row>
    <row r="2347" spans="1:17" x14ac:dyDescent="0.3">
      <c r="A2347" s="29">
        <v>2856952</v>
      </c>
      <c r="B2347" s="1">
        <v>133</v>
      </c>
      <c r="C2347" s="1" t="s">
        <v>17</v>
      </c>
      <c r="D2347" s="1" t="s">
        <v>22</v>
      </c>
      <c r="E2347" s="1" t="s">
        <v>23</v>
      </c>
      <c r="F2347" s="47">
        <v>1857</v>
      </c>
      <c r="G2347" s="34">
        <v>1258.02</v>
      </c>
      <c r="H2347" s="1" t="s">
        <v>216</v>
      </c>
      <c r="I2347" s="34">
        <v>1.5951699999999999E-2</v>
      </c>
      <c r="J2347" s="34">
        <v>762.07776000000001</v>
      </c>
      <c r="K2347" s="35" t="str">
        <f t="shared" si="180"/>
        <v>Kampina &amp; Oisterwijkse Vennen_H91E0C</v>
      </c>
      <c r="L2347" s="36">
        <f>VLOOKUP(D2347,DATA!A:F,5,FALSE)</f>
        <v>6.9280917156857415E-3</v>
      </c>
      <c r="M2347" s="37">
        <f>VLOOKUP(D2347,DATA!A:F,6,FALSE)</f>
        <v>2282</v>
      </c>
      <c r="N2347" s="36">
        <f t="shared" si="181"/>
        <v>8.2919360258167485E-2</v>
      </c>
      <c r="O2347" s="36">
        <f t="shared" si="182"/>
        <v>8.2928516984598577E-2</v>
      </c>
      <c r="P2347" s="36">
        <f t="shared" si="183"/>
        <v>9.1567264310921104E-6</v>
      </c>
      <c r="Q2347" s="36">
        <f t="shared" si="184"/>
        <v>0</v>
      </c>
    </row>
    <row r="2348" spans="1:17" x14ac:dyDescent="0.3">
      <c r="A2348" s="29">
        <v>2858466</v>
      </c>
      <c r="B2348" s="1">
        <v>133</v>
      </c>
      <c r="C2348" s="1" t="s">
        <v>17</v>
      </c>
      <c r="D2348" s="1" t="s">
        <v>41</v>
      </c>
      <c r="E2348" s="1" t="s">
        <v>42</v>
      </c>
      <c r="F2348" s="47">
        <v>1071</v>
      </c>
      <c r="G2348" s="34">
        <v>1000.9</v>
      </c>
      <c r="H2348" s="1" t="s">
        <v>216</v>
      </c>
      <c r="I2348" s="34">
        <v>9.6360999999999999E-3</v>
      </c>
      <c r="J2348" s="34">
        <v>0.68294345999999995</v>
      </c>
      <c r="K2348" s="35" t="str">
        <f t="shared" si="180"/>
        <v>Kampina &amp; Oisterwijkse Vennen_H4010A</v>
      </c>
      <c r="L2348" s="36">
        <f>VLOOKUP(D2348,DATA!A:F,5,FALSE)</f>
        <v>1.3726988247862192E-2</v>
      </c>
      <c r="M2348" s="37">
        <f>VLOOKUP(D2348,DATA!A:F,6,FALSE)</f>
        <v>1285.5</v>
      </c>
      <c r="N2348" s="36">
        <f t="shared" si="181"/>
        <v>1.9710414832404259</v>
      </c>
      <c r="O2348" s="36">
        <f t="shared" si="182"/>
        <v>1.9712970793884643</v>
      </c>
      <c r="P2348" s="36">
        <f t="shared" si="183"/>
        <v>2.5559614803838393E-4</v>
      </c>
      <c r="Q2348" s="36">
        <f t="shared" si="184"/>
        <v>0</v>
      </c>
    </row>
    <row r="2349" spans="1:17" x14ac:dyDescent="0.3">
      <c r="A2349" s="29">
        <v>2858470</v>
      </c>
      <c r="B2349" s="1">
        <v>133</v>
      </c>
      <c r="C2349" s="1" t="s">
        <v>17</v>
      </c>
      <c r="D2349" s="1" t="s">
        <v>43</v>
      </c>
      <c r="E2349" s="1" t="s">
        <v>44</v>
      </c>
      <c r="F2349" s="47">
        <v>1071</v>
      </c>
      <c r="G2349" s="34">
        <v>999.56</v>
      </c>
      <c r="H2349" s="1" t="s">
        <v>216</v>
      </c>
      <c r="I2349" s="34">
        <v>1.05395E-2</v>
      </c>
      <c r="J2349" s="34">
        <v>703.21123999999998</v>
      </c>
      <c r="K2349" s="35" t="str">
        <f t="shared" si="180"/>
        <v>Kampina &amp; Oisterwijkse Vennen_H7150</v>
      </c>
      <c r="L2349" s="36">
        <f>VLOOKUP(D2349,DATA!A:F,5,FALSE)</f>
        <v>1.3726988247862192E-2</v>
      </c>
      <c r="M2349" s="37">
        <f>VLOOKUP(D2349,DATA!A:F,6,FALSE)</f>
        <v>1285.5</v>
      </c>
      <c r="N2349" s="36">
        <f t="shared" si="181"/>
        <v>1.9358126597904481</v>
      </c>
      <c r="O2349" s="36">
        <f t="shared" si="182"/>
        <v>1.936087322202301</v>
      </c>
      <c r="P2349" s="36">
        <f t="shared" si="183"/>
        <v>2.7466241185281071E-4</v>
      </c>
      <c r="Q2349" s="36">
        <f t="shared" si="184"/>
        <v>0</v>
      </c>
    </row>
    <row r="2350" spans="1:17" x14ac:dyDescent="0.3">
      <c r="A2350" s="29">
        <v>2858470</v>
      </c>
      <c r="B2350" s="1">
        <v>133</v>
      </c>
      <c r="C2350" s="1" t="s">
        <v>17</v>
      </c>
      <c r="D2350" s="1" t="s">
        <v>90</v>
      </c>
      <c r="E2350" s="1" t="s">
        <v>91</v>
      </c>
      <c r="F2350" s="47">
        <v>1071</v>
      </c>
      <c r="G2350" s="34">
        <v>999.56</v>
      </c>
      <c r="H2350" s="1" t="s">
        <v>216</v>
      </c>
      <c r="I2350" s="34">
        <v>1.05395E-2</v>
      </c>
      <c r="J2350" s="34">
        <v>1.9349954</v>
      </c>
      <c r="K2350" s="35" t="str">
        <f t="shared" si="180"/>
        <v>Kampina &amp; Oisterwijkse Vennen_Lg04</v>
      </c>
      <c r="L2350" s="36">
        <f>VLOOKUP(D2350,DATA!A:F,5,FALSE)</f>
        <v>1.3726988247862192E-2</v>
      </c>
      <c r="M2350" s="37">
        <f>VLOOKUP(D2350,DATA!A:F,6,FALSE)</f>
        <v>1285.5</v>
      </c>
      <c r="N2350" s="36">
        <f t="shared" si="181"/>
        <v>1.9358126597904481</v>
      </c>
      <c r="O2350" s="36">
        <f t="shared" si="182"/>
        <v>1.936087322202301</v>
      </c>
      <c r="P2350" s="36">
        <f t="shared" si="183"/>
        <v>2.7466241185281071E-4</v>
      </c>
      <c r="Q2350" s="36">
        <f t="shared" si="184"/>
        <v>0</v>
      </c>
    </row>
    <row r="2351" spans="1:17" x14ac:dyDescent="0.3">
      <c r="A2351" s="29">
        <v>2858471</v>
      </c>
      <c r="B2351" s="1">
        <v>133</v>
      </c>
      <c r="C2351" s="1" t="s">
        <v>17</v>
      </c>
      <c r="D2351" s="1" t="s">
        <v>41</v>
      </c>
      <c r="E2351" s="1" t="s">
        <v>42</v>
      </c>
      <c r="F2351" s="47">
        <v>1071</v>
      </c>
      <c r="G2351" s="34">
        <v>987.8</v>
      </c>
      <c r="H2351" s="1" t="s">
        <v>216</v>
      </c>
      <c r="I2351" s="34">
        <v>1.06164E-2</v>
      </c>
      <c r="J2351" s="34">
        <v>2176.9358000000002</v>
      </c>
      <c r="K2351" s="35" t="str">
        <f t="shared" si="180"/>
        <v>Kampina &amp; Oisterwijkse Vennen_H4010A</v>
      </c>
      <c r="L2351" s="36">
        <f>VLOOKUP(D2351,DATA!A:F,5,FALSE)</f>
        <v>1.3726988247862192E-2</v>
      </c>
      <c r="M2351" s="37">
        <f>VLOOKUP(D2351,DATA!A:F,6,FALSE)</f>
        <v>1285.5</v>
      </c>
      <c r="N2351" s="36">
        <f t="shared" si="181"/>
        <v>1.6520018401538292</v>
      </c>
      <c r="O2351" s="36">
        <f t="shared" si="182"/>
        <v>1.6522386278795329</v>
      </c>
      <c r="P2351" s="36">
        <f t="shared" si="183"/>
        <v>2.367877257036799E-4</v>
      </c>
      <c r="Q2351" s="36">
        <f t="shared" si="184"/>
        <v>0</v>
      </c>
    </row>
    <row r="2352" spans="1:17" x14ac:dyDescent="0.3">
      <c r="A2352" s="29">
        <v>2858471</v>
      </c>
      <c r="B2352" s="1">
        <v>133</v>
      </c>
      <c r="C2352" s="1" t="s">
        <v>17</v>
      </c>
      <c r="D2352" s="1" t="s">
        <v>43</v>
      </c>
      <c r="E2352" s="1" t="s">
        <v>44</v>
      </c>
      <c r="F2352" s="47">
        <v>1071</v>
      </c>
      <c r="G2352" s="34">
        <v>987.8</v>
      </c>
      <c r="H2352" s="1" t="s">
        <v>216</v>
      </c>
      <c r="I2352" s="34">
        <v>1.06164E-2</v>
      </c>
      <c r="J2352" s="34">
        <v>1234.5183999999999</v>
      </c>
      <c r="K2352" s="35" t="str">
        <f t="shared" si="180"/>
        <v>Kampina &amp; Oisterwijkse Vennen_H7150</v>
      </c>
      <c r="L2352" s="36">
        <f>VLOOKUP(D2352,DATA!A:F,5,FALSE)</f>
        <v>1.3726988247862192E-2</v>
      </c>
      <c r="M2352" s="37">
        <f>VLOOKUP(D2352,DATA!A:F,6,FALSE)</f>
        <v>1285.5</v>
      </c>
      <c r="N2352" s="36">
        <f t="shared" si="181"/>
        <v>1.6520018401538292</v>
      </c>
      <c r="O2352" s="36">
        <f t="shared" si="182"/>
        <v>1.6522386278795329</v>
      </c>
      <c r="P2352" s="36">
        <f t="shared" si="183"/>
        <v>2.367877257036799E-4</v>
      </c>
      <c r="Q2352" s="36">
        <f t="shared" si="184"/>
        <v>0</v>
      </c>
    </row>
    <row r="2353" spans="1:17" x14ac:dyDescent="0.3">
      <c r="A2353" s="29">
        <v>2858473</v>
      </c>
      <c r="B2353" s="1">
        <v>133</v>
      </c>
      <c r="C2353" s="1" t="s">
        <v>17</v>
      </c>
      <c r="D2353" s="1" t="s">
        <v>41</v>
      </c>
      <c r="E2353" s="1" t="s">
        <v>42</v>
      </c>
      <c r="F2353" s="47">
        <v>1071</v>
      </c>
      <c r="G2353" s="34">
        <v>1000.46</v>
      </c>
      <c r="H2353" s="1" t="s">
        <v>216</v>
      </c>
      <c r="I2353" s="34">
        <v>1.12719E-2</v>
      </c>
      <c r="J2353" s="34">
        <v>4118.5293000000001</v>
      </c>
      <c r="K2353" s="35" t="str">
        <f t="shared" si="180"/>
        <v>Kampina &amp; Oisterwijkse Vennen_H4010A</v>
      </c>
      <c r="L2353" s="36">
        <f>VLOOKUP(D2353,DATA!A:F,5,FALSE)</f>
        <v>1.3726988247862192E-2</v>
      </c>
      <c r="M2353" s="37">
        <f>VLOOKUP(D2353,DATA!A:F,6,FALSE)</f>
        <v>1285.5</v>
      </c>
      <c r="N2353" s="36">
        <f t="shared" si="181"/>
        <v>1.9594050800977338</v>
      </c>
      <c r="O2353" s="36">
        <f t="shared" si="182"/>
        <v>1.9597023389792767</v>
      </c>
      <c r="P2353" s="36">
        <f t="shared" si="183"/>
        <v>2.9725888154286118E-4</v>
      </c>
      <c r="Q2353" s="36">
        <f t="shared" si="184"/>
        <v>0</v>
      </c>
    </row>
    <row r="2354" spans="1:17" x14ac:dyDescent="0.3">
      <c r="A2354" s="29">
        <v>2859990</v>
      </c>
      <c r="B2354" s="1">
        <v>133</v>
      </c>
      <c r="C2354" s="1" t="s">
        <v>17</v>
      </c>
      <c r="D2354" s="1" t="s">
        <v>28</v>
      </c>
      <c r="E2354" s="1" t="s">
        <v>29</v>
      </c>
      <c r="F2354" s="47">
        <v>1786</v>
      </c>
      <c r="G2354" s="34">
        <v>1674.05</v>
      </c>
      <c r="H2354" s="1" t="s">
        <v>216</v>
      </c>
      <c r="I2354" s="34">
        <v>1.28863E-2</v>
      </c>
      <c r="J2354" s="34">
        <v>216.8537</v>
      </c>
      <c r="K2354" s="35" t="str">
        <f t="shared" si="180"/>
        <v>Kampina &amp; Oisterwijkse Vennen_H91D0</v>
      </c>
      <c r="L2354" s="36">
        <f>VLOOKUP(D2354,DATA!A:F,5,FALSE)</f>
        <v>6.9280917156857415E-3</v>
      </c>
      <c r="M2354" s="37">
        <f>VLOOKUP(D2354,DATA!A:F,6,FALSE)</f>
        <v>2211</v>
      </c>
      <c r="N2354" s="36">
        <f t="shared" si="181"/>
        <v>2.3659680783094266</v>
      </c>
      <c r="O2354" s="36">
        <f t="shared" si="182"/>
        <v>2.3661743171414131</v>
      </c>
      <c r="P2354" s="36">
        <f t="shared" si="183"/>
        <v>2.0623883198656046E-4</v>
      </c>
      <c r="Q2354" s="36">
        <f t="shared" si="184"/>
        <v>0</v>
      </c>
    </row>
    <row r="2355" spans="1:17" x14ac:dyDescent="0.3">
      <c r="A2355" s="29">
        <v>2859990</v>
      </c>
      <c r="B2355" s="1">
        <v>133</v>
      </c>
      <c r="C2355" s="1" t="s">
        <v>17</v>
      </c>
      <c r="D2355" s="1" t="s">
        <v>33</v>
      </c>
      <c r="E2355" s="1" t="s">
        <v>29</v>
      </c>
      <c r="F2355" s="47">
        <v>1786</v>
      </c>
      <c r="G2355" s="34">
        <v>1674.05</v>
      </c>
      <c r="H2355" s="1" t="s">
        <v>216</v>
      </c>
      <c r="I2355" s="34">
        <v>1.28863E-2</v>
      </c>
      <c r="J2355" s="34">
        <v>369.80529999999999</v>
      </c>
      <c r="K2355" s="35" t="str">
        <f t="shared" si="180"/>
        <v>Kampina &amp; Oisterwijkse Vennen_ZGH91D0</v>
      </c>
      <c r="L2355" s="36">
        <f>VLOOKUP(D2355,DATA!A:F,5,FALSE)</f>
        <v>6.9280917156857415E-3</v>
      </c>
      <c r="M2355" s="37">
        <f>VLOOKUP(D2355,DATA!A:F,6,FALSE)</f>
        <v>2211</v>
      </c>
      <c r="N2355" s="36">
        <f t="shared" si="181"/>
        <v>2.3659680783094266</v>
      </c>
      <c r="O2355" s="36">
        <f t="shared" si="182"/>
        <v>2.3661743171414131</v>
      </c>
      <c r="P2355" s="36">
        <f t="shared" si="183"/>
        <v>2.0623883198656046E-4</v>
      </c>
      <c r="Q2355" s="36">
        <f t="shared" si="184"/>
        <v>0</v>
      </c>
    </row>
    <row r="2356" spans="1:17" x14ac:dyDescent="0.3">
      <c r="A2356" s="29">
        <v>2859999</v>
      </c>
      <c r="B2356" s="1">
        <v>133</v>
      </c>
      <c r="C2356" s="1" t="s">
        <v>17</v>
      </c>
      <c r="D2356" s="1" t="s">
        <v>41</v>
      </c>
      <c r="E2356" s="1" t="s">
        <v>42</v>
      </c>
      <c r="F2356" s="47">
        <v>1071</v>
      </c>
      <c r="G2356" s="34">
        <v>979.05</v>
      </c>
      <c r="H2356" s="1" t="s">
        <v>216</v>
      </c>
      <c r="I2356" s="34">
        <v>1.0132800000000001E-2</v>
      </c>
      <c r="J2356" s="34">
        <v>2643.4902000000002</v>
      </c>
      <c r="K2356" s="35" t="str">
        <f t="shared" si="180"/>
        <v>Kampina &amp; Oisterwijkse Vennen_H4010A</v>
      </c>
      <c r="L2356" s="36">
        <f>VLOOKUP(D2356,DATA!A:F,5,FALSE)</f>
        <v>1.3726988247862192E-2</v>
      </c>
      <c r="M2356" s="37">
        <f>VLOOKUP(D2356,DATA!A:F,6,FALSE)</f>
        <v>1285.5</v>
      </c>
      <c r="N2356" s="36">
        <f t="shared" si="181"/>
        <v>1.4677756577262604</v>
      </c>
      <c r="O2356" s="36">
        <f t="shared" si="182"/>
        <v>1.4679768318033855</v>
      </c>
      <c r="P2356" s="36">
        <f t="shared" si="183"/>
        <v>2.0117407712505475E-4</v>
      </c>
      <c r="Q2356" s="36">
        <f t="shared" si="184"/>
        <v>0</v>
      </c>
    </row>
    <row r="2357" spans="1:17" x14ac:dyDescent="0.3">
      <c r="A2357" s="29">
        <v>2859999</v>
      </c>
      <c r="B2357" s="1">
        <v>133</v>
      </c>
      <c r="C2357" s="1" t="s">
        <v>17</v>
      </c>
      <c r="D2357" s="1" t="s">
        <v>43</v>
      </c>
      <c r="E2357" s="1" t="s">
        <v>44</v>
      </c>
      <c r="F2357" s="47">
        <v>1071</v>
      </c>
      <c r="G2357" s="34">
        <v>979.05</v>
      </c>
      <c r="H2357" s="1" t="s">
        <v>216</v>
      </c>
      <c r="I2357" s="34">
        <v>1.0132800000000001E-2</v>
      </c>
      <c r="J2357" s="34">
        <v>104.262215</v>
      </c>
      <c r="K2357" s="35" t="str">
        <f t="shared" si="180"/>
        <v>Kampina &amp; Oisterwijkse Vennen_H7150</v>
      </c>
      <c r="L2357" s="36">
        <f>VLOOKUP(D2357,DATA!A:F,5,FALSE)</f>
        <v>1.3726988247862192E-2</v>
      </c>
      <c r="M2357" s="37">
        <f>VLOOKUP(D2357,DATA!A:F,6,FALSE)</f>
        <v>1285.5</v>
      </c>
      <c r="N2357" s="36">
        <f t="shared" si="181"/>
        <v>1.4677756577262604</v>
      </c>
      <c r="O2357" s="36">
        <f t="shared" si="182"/>
        <v>1.4679768318033855</v>
      </c>
      <c r="P2357" s="36">
        <f t="shared" si="183"/>
        <v>2.0117407712505475E-4</v>
      </c>
      <c r="Q2357" s="36">
        <f t="shared" si="184"/>
        <v>0</v>
      </c>
    </row>
    <row r="2358" spans="1:17" x14ac:dyDescent="0.3">
      <c r="A2358" s="29">
        <v>2859999</v>
      </c>
      <c r="B2358" s="1">
        <v>133</v>
      </c>
      <c r="C2358" s="1" t="s">
        <v>17</v>
      </c>
      <c r="D2358" s="1" t="s">
        <v>86</v>
      </c>
      <c r="E2358" s="1" t="s">
        <v>44</v>
      </c>
      <c r="F2358" s="47">
        <v>1071</v>
      </c>
      <c r="G2358" s="34">
        <v>979.05</v>
      </c>
      <c r="H2358" s="1" t="s">
        <v>216</v>
      </c>
      <c r="I2358" s="34">
        <v>1.0132800000000001E-2</v>
      </c>
      <c r="J2358" s="34">
        <v>25.233494</v>
      </c>
      <c r="K2358" s="35" t="str">
        <f t="shared" si="180"/>
        <v>Kampina &amp; Oisterwijkse Vennen_ZGH7150</v>
      </c>
      <c r="L2358" s="36">
        <f>VLOOKUP(D2358,DATA!A:F,5,FALSE)</f>
        <v>1.3726988247862192E-2</v>
      </c>
      <c r="M2358" s="37">
        <f>VLOOKUP(D2358,DATA!A:F,6,FALSE)</f>
        <v>1285.5</v>
      </c>
      <c r="N2358" s="36">
        <f t="shared" si="181"/>
        <v>1.4677756577262604</v>
      </c>
      <c r="O2358" s="36">
        <f t="shared" si="182"/>
        <v>1.4679768318033855</v>
      </c>
      <c r="P2358" s="36">
        <f t="shared" si="183"/>
        <v>2.0117407712505475E-4</v>
      </c>
      <c r="Q2358" s="36">
        <f t="shared" si="184"/>
        <v>0</v>
      </c>
    </row>
    <row r="2359" spans="1:17" x14ac:dyDescent="0.3">
      <c r="A2359" s="29">
        <v>2860000</v>
      </c>
      <c r="B2359" s="1">
        <v>133</v>
      </c>
      <c r="C2359" s="1" t="s">
        <v>17</v>
      </c>
      <c r="D2359" s="1" t="s">
        <v>43</v>
      </c>
      <c r="E2359" s="1" t="s">
        <v>44</v>
      </c>
      <c r="F2359" s="47">
        <v>1071</v>
      </c>
      <c r="G2359" s="34">
        <v>993.03</v>
      </c>
      <c r="H2359" s="1" t="s">
        <v>216</v>
      </c>
      <c r="I2359" s="34">
        <v>1.05621E-2</v>
      </c>
      <c r="J2359" s="34">
        <v>6045.0829999999996</v>
      </c>
      <c r="K2359" s="35" t="str">
        <f t="shared" si="180"/>
        <v>Kampina &amp; Oisterwijkse Vennen_H7150</v>
      </c>
      <c r="L2359" s="36">
        <f>VLOOKUP(D2359,DATA!A:F,5,FALSE)</f>
        <v>1.3726988247862192E-2</v>
      </c>
      <c r="M2359" s="37">
        <f>VLOOKUP(D2359,DATA!A:F,6,FALSE)</f>
        <v>1285.5</v>
      </c>
      <c r="N2359" s="36">
        <f t="shared" si="181"/>
        <v>1.7727837919538889</v>
      </c>
      <c r="O2359" s="36">
        <f t="shared" si="182"/>
        <v>1.773036281564625</v>
      </c>
      <c r="P2359" s="36">
        <f t="shared" si="183"/>
        <v>2.5248961073609522E-4</v>
      </c>
      <c r="Q2359" s="36">
        <f t="shared" si="184"/>
        <v>0</v>
      </c>
    </row>
    <row r="2360" spans="1:17" x14ac:dyDescent="0.3">
      <c r="A2360" s="29">
        <v>2860001</v>
      </c>
      <c r="B2360" s="1">
        <v>133</v>
      </c>
      <c r="C2360" s="1" t="s">
        <v>17</v>
      </c>
      <c r="D2360" s="1" t="s">
        <v>41</v>
      </c>
      <c r="E2360" s="1" t="s">
        <v>42</v>
      </c>
      <c r="F2360" s="47">
        <v>1071</v>
      </c>
      <c r="G2360" s="34">
        <v>992.84</v>
      </c>
      <c r="H2360" s="1" t="s">
        <v>216</v>
      </c>
      <c r="I2360" s="34">
        <v>1.07245E-2</v>
      </c>
      <c r="J2360" s="34">
        <v>847.81550000000004</v>
      </c>
      <c r="K2360" s="35" t="str">
        <f t="shared" si="180"/>
        <v>Kampina &amp; Oisterwijkse Vennen_H4010A</v>
      </c>
      <c r="L2360" s="36">
        <f>VLOOKUP(D2360,DATA!A:F,5,FALSE)</f>
        <v>1.3726988247862192E-2</v>
      </c>
      <c r="M2360" s="37">
        <f>VLOOKUP(D2360,DATA!A:F,6,FALSE)</f>
        <v>1285.5</v>
      </c>
      <c r="N2360" s="36">
        <f t="shared" si="181"/>
        <v>1.7682478206195178</v>
      </c>
      <c r="O2360" s="36">
        <f t="shared" si="182"/>
        <v>1.768503548556303</v>
      </c>
      <c r="P2360" s="36">
        <f t="shared" si="183"/>
        <v>2.5572793678518835E-4</v>
      </c>
      <c r="Q2360" s="36">
        <f t="shared" si="184"/>
        <v>0</v>
      </c>
    </row>
    <row r="2361" spans="1:17" x14ac:dyDescent="0.3">
      <c r="A2361" s="29">
        <v>2860001</v>
      </c>
      <c r="B2361" s="1">
        <v>133</v>
      </c>
      <c r="C2361" s="1" t="s">
        <v>17</v>
      </c>
      <c r="D2361" s="1" t="s">
        <v>43</v>
      </c>
      <c r="E2361" s="1" t="s">
        <v>44</v>
      </c>
      <c r="F2361" s="47">
        <v>1071</v>
      </c>
      <c r="G2361" s="34">
        <v>992.84</v>
      </c>
      <c r="H2361" s="1" t="s">
        <v>216</v>
      </c>
      <c r="I2361" s="34">
        <v>1.07245E-2</v>
      </c>
      <c r="J2361" s="34">
        <v>589.01319999999998</v>
      </c>
      <c r="K2361" s="35" t="str">
        <f t="shared" si="180"/>
        <v>Kampina &amp; Oisterwijkse Vennen_H7150</v>
      </c>
      <c r="L2361" s="36">
        <f>VLOOKUP(D2361,DATA!A:F,5,FALSE)</f>
        <v>1.3726988247862192E-2</v>
      </c>
      <c r="M2361" s="37">
        <f>VLOOKUP(D2361,DATA!A:F,6,FALSE)</f>
        <v>1285.5</v>
      </c>
      <c r="N2361" s="36">
        <f t="shared" si="181"/>
        <v>1.7682478206195178</v>
      </c>
      <c r="O2361" s="36">
        <f t="shared" si="182"/>
        <v>1.768503548556303</v>
      </c>
      <c r="P2361" s="36">
        <f t="shared" si="183"/>
        <v>2.5572793678518835E-4</v>
      </c>
      <c r="Q2361" s="36">
        <f t="shared" si="184"/>
        <v>0</v>
      </c>
    </row>
    <row r="2362" spans="1:17" x14ac:dyDescent="0.3">
      <c r="A2362" s="29">
        <v>2861524</v>
      </c>
      <c r="B2362" s="1">
        <v>133</v>
      </c>
      <c r="C2362" s="1" t="s">
        <v>17</v>
      </c>
      <c r="D2362" s="1" t="s">
        <v>41</v>
      </c>
      <c r="E2362" s="1" t="s">
        <v>42</v>
      </c>
      <c r="F2362" s="47">
        <v>1071</v>
      </c>
      <c r="G2362" s="34">
        <v>1000.67</v>
      </c>
      <c r="H2362" s="1" t="s">
        <v>216</v>
      </c>
      <c r="I2362" s="34">
        <v>9.5765999999999993E-3</v>
      </c>
      <c r="J2362" s="34">
        <v>1109.3665000000001</v>
      </c>
      <c r="K2362" s="35" t="str">
        <f t="shared" si="180"/>
        <v>Kampina &amp; Oisterwijkse Vennen_H4010A</v>
      </c>
      <c r="L2362" s="36">
        <f>VLOOKUP(D2362,DATA!A:F,5,FALSE)</f>
        <v>1.3726988247862192E-2</v>
      </c>
      <c r="M2362" s="37">
        <f>VLOOKUP(D2362,DATA!A:F,6,FALSE)</f>
        <v>1285.5</v>
      </c>
      <c r="N2362" s="36">
        <f t="shared" si="181"/>
        <v>1.9649503957583097</v>
      </c>
      <c r="O2362" s="36">
        <f t="shared" si="182"/>
        <v>1.9652036443262413</v>
      </c>
      <c r="P2362" s="36">
        <f t="shared" si="183"/>
        <v>2.5324856793162986E-4</v>
      </c>
      <c r="Q2362" s="36">
        <f t="shared" si="184"/>
        <v>0</v>
      </c>
    </row>
    <row r="2363" spans="1:17" x14ac:dyDescent="0.3">
      <c r="A2363" s="29">
        <v>2861527</v>
      </c>
      <c r="B2363" s="1">
        <v>133</v>
      </c>
      <c r="C2363" s="1" t="s">
        <v>17</v>
      </c>
      <c r="D2363" s="1" t="s">
        <v>86</v>
      </c>
      <c r="E2363" s="1" t="s">
        <v>44</v>
      </c>
      <c r="F2363" s="47">
        <v>1071</v>
      </c>
      <c r="G2363" s="34">
        <v>988.93</v>
      </c>
      <c r="H2363" s="1" t="s">
        <v>216</v>
      </c>
      <c r="I2363" s="34">
        <v>1.0034400000000001E-2</v>
      </c>
      <c r="J2363" s="34">
        <v>2834.8090000000002</v>
      </c>
      <c r="K2363" s="35" t="str">
        <f t="shared" si="180"/>
        <v>Kampina &amp; Oisterwijkse Vennen_ZGH7150</v>
      </c>
      <c r="L2363" s="36">
        <f>VLOOKUP(D2363,DATA!A:F,5,FALSE)</f>
        <v>1.3726988247862192E-2</v>
      </c>
      <c r="M2363" s="37">
        <f>VLOOKUP(D2363,DATA!A:F,6,FALSE)</f>
        <v>1285.5</v>
      </c>
      <c r="N2363" s="36">
        <f t="shared" si="181"/>
        <v>1.6773934506809964</v>
      </c>
      <c r="O2363" s="36">
        <f t="shared" si="182"/>
        <v>1.6776206379047931</v>
      </c>
      <c r="P2363" s="36">
        <f t="shared" si="183"/>
        <v>2.2718722379666545E-4</v>
      </c>
      <c r="Q2363" s="36">
        <f t="shared" si="184"/>
        <v>0</v>
      </c>
    </row>
    <row r="2364" spans="1:17" x14ac:dyDescent="0.3">
      <c r="A2364" s="29">
        <v>2861529</v>
      </c>
      <c r="B2364" s="1">
        <v>133</v>
      </c>
      <c r="C2364" s="1" t="s">
        <v>17</v>
      </c>
      <c r="D2364" s="1" t="s">
        <v>43</v>
      </c>
      <c r="E2364" s="1" t="s">
        <v>44</v>
      </c>
      <c r="F2364" s="47">
        <v>1071</v>
      </c>
      <c r="G2364" s="34">
        <v>983.02</v>
      </c>
      <c r="H2364" s="1" t="s">
        <v>216</v>
      </c>
      <c r="I2364" s="34">
        <v>1.0543800000000001E-2</v>
      </c>
      <c r="J2364" s="34">
        <v>3231.6017999999999</v>
      </c>
      <c r="K2364" s="35" t="str">
        <f t="shared" si="180"/>
        <v>Kampina &amp; Oisterwijkse Vennen_H7150</v>
      </c>
      <c r="L2364" s="36">
        <f>VLOOKUP(D2364,DATA!A:F,5,FALSE)</f>
        <v>1.3726988247862192E-2</v>
      </c>
      <c r="M2364" s="37">
        <f>VLOOKUP(D2364,DATA!A:F,6,FALSE)</f>
        <v>1285.5</v>
      </c>
      <c r="N2364" s="36">
        <f t="shared" si="181"/>
        <v>1.5487102691693775</v>
      </c>
      <c r="O2364" s="36">
        <f t="shared" si="182"/>
        <v>1.5489309651708496</v>
      </c>
      <c r="P2364" s="36">
        <f t="shared" si="183"/>
        <v>2.2069600147212043E-4</v>
      </c>
      <c r="Q2364" s="36">
        <f t="shared" si="184"/>
        <v>0</v>
      </c>
    </row>
    <row r="2365" spans="1:17" x14ac:dyDescent="0.3">
      <c r="A2365" s="29">
        <v>2861530</v>
      </c>
      <c r="B2365" s="1">
        <v>133</v>
      </c>
      <c r="C2365" s="1" t="s">
        <v>17</v>
      </c>
      <c r="D2365" s="1" t="s">
        <v>43</v>
      </c>
      <c r="E2365" s="1" t="s">
        <v>44</v>
      </c>
      <c r="F2365" s="47">
        <v>1071</v>
      </c>
      <c r="G2365" s="34">
        <v>996.82</v>
      </c>
      <c r="H2365" s="1" t="s">
        <v>216</v>
      </c>
      <c r="I2365" s="34">
        <v>1.0862200000000001E-2</v>
      </c>
      <c r="J2365" s="34">
        <v>4105.3429999999998</v>
      </c>
      <c r="K2365" s="35" t="str">
        <f t="shared" si="180"/>
        <v>Kampina &amp; Oisterwijkse Vennen_H7150</v>
      </c>
      <c r="L2365" s="36">
        <f>VLOOKUP(D2365,DATA!A:F,5,FALSE)</f>
        <v>1.3726988247862192E-2</v>
      </c>
      <c r="M2365" s="37">
        <f>VLOOKUP(D2365,DATA!A:F,6,FALSE)</f>
        <v>1285.5</v>
      </c>
      <c r="N2365" s="36">
        <f t="shared" si="181"/>
        <v>1.8656883985775403</v>
      </c>
      <c r="O2365" s="36">
        <f t="shared" si="182"/>
        <v>1.865961412137559</v>
      </c>
      <c r="P2365" s="36">
        <f t="shared" si="183"/>
        <v>2.730135600186312E-4</v>
      </c>
      <c r="Q2365" s="36">
        <f t="shared" si="184"/>
        <v>0</v>
      </c>
    </row>
    <row r="2366" spans="1:17" x14ac:dyDescent="0.3">
      <c r="A2366" s="29">
        <v>2863057</v>
      </c>
      <c r="B2366" s="1">
        <v>133</v>
      </c>
      <c r="C2366" s="1" t="s">
        <v>17</v>
      </c>
      <c r="D2366" s="1" t="s">
        <v>43</v>
      </c>
      <c r="E2366" s="1" t="s">
        <v>44</v>
      </c>
      <c r="F2366" s="47">
        <v>1071</v>
      </c>
      <c r="G2366" s="34">
        <v>953.48</v>
      </c>
      <c r="H2366" s="1" t="s">
        <v>216</v>
      </c>
      <c r="I2366" s="34">
        <v>9.6299000000000003E-3</v>
      </c>
      <c r="J2366" s="34">
        <v>1620.9644000000001</v>
      </c>
      <c r="K2366" s="35" t="str">
        <f t="shared" si="180"/>
        <v>Kampina &amp; Oisterwijkse Vennen_H7150</v>
      </c>
      <c r="L2366" s="36">
        <f>VLOOKUP(D2366,DATA!A:F,5,FALSE)</f>
        <v>1.3726988247862192E-2</v>
      </c>
      <c r="M2366" s="37">
        <f>VLOOKUP(D2366,DATA!A:F,6,FALSE)</f>
        <v>1285.5</v>
      </c>
      <c r="N2366" s="36">
        <f t="shared" si="181"/>
        <v>1.0378002393338381</v>
      </c>
      <c r="O2366" s="36">
        <f t="shared" si="182"/>
        <v>1.0379360107209812</v>
      </c>
      <c r="P2366" s="36">
        <f t="shared" si="183"/>
        <v>1.357713871430466E-4</v>
      </c>
      <c r="Q2366" s="36">
        <f t="shared" si="184"/>
        <v>0</v>
      </c>
    </row>
    <row r="2367" spans="1:17" x14ac:dyDescent="0.3">
      <c r="A2367" s="29">
        <v>2863057</v>
      </c>
      <c r="B2367" s="1">
        <v>133</v>
      </c>
      <c r="C2367" s="1" t="s">
        <v>17</v>
      </c>
      <c r="D2367" s="1" t="s">
        <v>86</v>
      </c>
      <c r="E2367" s="1" t="s">
        <v>44</v>
      </c>
      <c r="F2367" s="47">
        <v>1071</v>
      </c>
      <c r="G2367" s="34">
        <v>953.48</v>
      </c>
      <c r="H2367" s="1" t="s">
        <v>216</v>
      </c>
      <c r="I2367" s="34">
        <v>9.6299000000000003E-3</v>
      </c>
      <c r="J2367" s="34">
        <v>164.88727</v>
      </c>
      <c r="K2367" s="35" t="str">
        <f t="shared" si="180"/>
        <v>Kampina &amp; Oisterwijkse Vennen_ZGH7150</v>
      </c>
      <c r="L2367" s="36">
        <f>VLOOKUP(D2367,DATA!A:F,5,FALSE)</f>
        <v>1.3726988247862192E-2</v>
      </c>
      <c r="M2367" s="37">
        <f>VLOOKUP(D2367,DATA!A:F,6,FALSE)</f>
        <v>1285.5</v>
      </c>
      <c r="N2367" s="36">
        <f t="shared" si="181"/>
        <v>1.0378002393338381</v>
      </c>
      <c r="O2367" s="36">
        <f t="shared" si="182"/>
        <v>1.0379360107209812</v>
      </c>
      <c r="P2367" s="36">
        <f t="shared" si="183"/>
        <v>1.357713871430466E-4</v>
      </c>
      <c r="Q2367" s="36">
        <f t="shared" si="184"/>
        <v>0</v>
      </c>
    </row>
    <row r="2368" spans="1:17" x14ac:dyDescent="0.3">
      <c r="A2368" s="29">
        <v>2863058</v>
      </c>
      <c r="B2368" s="1">
        <v>133</v>
      </c>
      <c r="C2368" s="1" t="s">
        <v>17</v>
      </c>
      <c r="D2368" s="1" t="s">
        <v>43</v>
      </c>
      <c r="E2368" s="1" t="s">
        <v>44</v>
      </c>
      <c r="F2368" s="47">
        <v>1071</v>
      </c>
      <c r="G2368" s="34">
        <v>979.88</v>
      </c>
      <c r="H2368" s="1" t="s">
        <v>216</v>
      </c>
      <c r="I2368" s="34">
        <v>1.04952E-2</v>
      </c>
      <c r="J2368" s="34">
        <v>341.87137000000001</v>
      </c>
      <c r="K2368" s="35" t="str">
        <f t="shared" si="180"/>
        <v>Kampina &amp; Oisterwijkse Vennen_H7150</v>
      </c>
      <c r="L2368" s="36">
        <f>VLOOKUP(D2368,DATA!A:F,5,FALSE)</f>
        <v>1.3726988247862192E-2</v>
      </c>
      <c r="M2368" s="37">
        <f>VLOOKUP(D2368,DATA!A:F,6,FALSE)</f>
        <v>1285.5</v>
      </c>
      <c r="N2368" s="36">
        <f t="shared" si="181"/>
        <v>1.4843445960181221</v>
      </c>
      <c r="O2368" s="36">
        <f t="shared" si="182"/>
        <v>1.4845552823311021</v>
      </c>
      <c r="P2368" s="36">
        <f t="shared" si="183"/>
        <v>2.1068631298004625E-4</v>
      </c>
      <c r="Q2368" s="36">
        <f t="shared" si="184"/>
        <v>0</v>
      </c>
    </row>
    <row r="2369" spans="1:17" x14ac:dyDescent="0.3">
      <c r="A2369" s="29">
        <v>2863059</v>
      </c>
      <c r="B2369" s="1">
        <v>133</v>
      </c>
      <c r="C2369" s="1" t="s">
        <v>17</v>
      </c>
      <c r="D2369" s="1" t="s">
        <v>41</v>
      </c>
      <c r="E2369" s="1" t="s">
        <v>42</v>
      </c>
      <c r="F2369" s="47">
        <v>1071</v>
      </c>
      <c r="G2369" s="34">
        <v>982.24</v>
      </c>
      <c r="H2369" s="1" t="s">
        <v>216</v>
      </c>
      <c r="I2369" s="34">
        <v>1.06312E-2</v>
      </c>
      <c r="J2369" s="34">
        <v>534.54330000000004</v>
      </c>
      <c r="K2369" s="35" t="str">
        <f t="shared" si="180"/>
        <v>Kampina &amp; Oisterwijkse Vennen_H4010A</v>
      </c>
      <c r="L2369" s="36">
        <f>VLOOKUP(D2369,DATA!A:F,5,FALSE)</f>
        <v>1.3726988247862192E-2</v>
      </c>
      <c r="M2369" s="37">
        <f>VLOOKUP(D2369,DATA!A:F,6,FALSE)</f>
        <v>1285.5</v>
      </c>
      <c r="N2369" s="36">
        <f t="shared" si="181"/>
        <v>1.5324693667338718</v>
      </c>
      <c r="O2369" s="36">
        <f t="shared" si="182"/>
        <v>1.5326895950293085</v>
      </c>
      <c r="P2369" s="36">
        <f t="shared" si="183"/>
        <v>2.2022829543666411E-4</v>
      </c>
      <c r="Q2369" s="36">
        <f t="shared" si="184"/>
        <v>0</v>
      </c>
    </row>
    <row r="2370" spans="1:17" x14ac:dyDescent="0.3">
      <c r="A2370" s="29">
        <v>2863060</v>
      </c>
      <c r="B2370" s="1">
        <v>133</v>
      </c>
      <c r="C2370" s="1" t="s">
        <v>17</v>
      </c>
      <c r="D2370" s="1" t="s">
        <v>41</v>
      </c>
      <c r="E2370" s="1" t="s">
        <v>42</v>
      </c>
      <c r="F2370" s="47">
        <v>1071</v>
      </c>
      <c r="G2370" s="34">
        <v>997.34</v>
      </c>
      <c r="H2370" s="1" t="s">
        <v>216</v>
      </c>
      <c r="I2370" s="34">
        <v>1.09774E-2</v>
      </c>
      <c r="J2370" s="34">
        <v>15.6543455</v>
      </c>
      <c r="K2370" s="35" t="str">
        <f t="shared" si="180"/>
        <v>Kampina &amp; Oisterwijkse Vennen_H4010A</v>
      </c>
      <c r="L2370" s="36">
        <f>VLOOKUP(D2370,DATA!A:F,5,FALSE)</f>
        <v>1.3726988247862192E-2</v>
      </c>
      <c r="M2370" s="37">
        <f>VLOOKUP(D2370,DATA!A:F,6,FALSE)</f>
        <v>1285.5</v>
      </c>
      <c r="N2370" s="36">
        <f t="shared" si="181"/>
        <v>1.8788022869813201</v>
      </c>
      <c r="O2370" s="36">
        <f t="shared" si="182"/>
        <v>1.8790800984460874</v>
      </c>
      <c r="P2370" s="36">
        <f t="shared" si="183"/>
        <v>2.7781146476724139E-4</v>
      </c>
      <c r="Q2370" s="36">
        <f t="shared" si="184"/>
        <v>0</v>
      </c>
    </row>
    <row r="2371" spans="1:17" x14ac:dyDescent="0.3">
      <c r="A2371" s="29">
        <v>2863060</v>
      </c>
      <c r="B2371" s="1">
        <v>133</v>
      </c>
      <c r="C2371" s="1" t="s">
        <v>17</v>
      </c>
      <c r="D2371" s="1" t="s">
        <v>43</v>
      </c>
      <c r="E2371" s="1" t="s">
        <v>44</v>
      </c>
      <c r="F2371" s="47">
        <v>1071</v>
      </c>
      <c r="G2371" s="34">
        <v>997.34</v>
      </c>
      <c r="H2371" s="1" t="s">
        <v>216</v>
      </c>
      <c r="I2371" s="34">
        <v>1.09774E-2</v>
      </c>
      <c r="J2371" s="34">
        <v>2159.5828000000001</v>
      </c>
      <c r="K2371" s="35" t="str">
        <f t="shared" ref="K2371:K2434" si="185">_xlfn.CONCAT(C2371,"_",D2371)</f>
        <v>Kampina &amp; Oisterwijkse Vennen_H7150</v>
      </c>
      <c r="L2371" s="36">
        <f>VLOOKUP(D2371,DATA!A:F,5,FALSE)</f>
        <v>1.3726988247862192E-2</v>
      </c>
      <c r="M2371" s="37">
        <f>VLOOKUP(D2371,DATA!A:F,6,FALSE)</f>
        <v>1285.5</v>
      </c>
      <c r="N2371" s="36">
        <f t="shared" ref="N2371:N2434" si="186">100/(1+EXP(-L2371*(G2371-M2371)))</f>
        <v>1.8788022869813201</v>
      </c>
      <c r="O2371" s="36">
        <f t="shared" ref="O2371:O2434" si="187">100/(1+EXP(-L2371*((G2371+I2371)-M2371)))</f>
        <v>1.8790800984460874</v>
      </c>
      <c r="P2371" s="36">
        <f t="shared" ref="P2371:P2434" si="188">O2371-N2371</f>
        <v>2.7781146476724139E-4</v>
      </c>
      <c r="Q2371" s="36">
        <f t="shared" ref="Q2371:Q2434" si="189">IF(AND(H2371&lt;&gt;"below",I2371&gt;=0.005),J2371*P2371/100,0)</f>
        <v>0</v>
      </c>
    </row>
    <row r="2372" spans="1:17" x14ac:dyDescent="0.3">
      <c r="A2372" s="29">
        <v>2864557</v>
      </c>
      <c r="B2372" s="1">
        <v>133</v>
      </c>
      <c r="C2372" s="1" t="s">
        <v>17</v>
      </c>
      <c r="D2372" s="1" t="s">
        <v>25</v>
      </c>
      <c r="E2372" s="1" t="s">
        <v>23</v>
      </c>
      <c r="F2372" s="47">
        <v>1857</v>
      </c>
      <c r="G2372" s="34">
        <v>1393.84</v>
      </c>
      <c r="H2372" s="1" t="s">
        <v>216</v>
      </c>
      <c r="I2372" s="34">
        <v>8.0277000000000005E-3</v>
      </c>
      <c r="J2372" s="34">
        <v>2209.5124999999998</v>
      </c>
      <c r="K2372" s="35" t="str">
        <f t="shared" si="185"/>
        <v>Kampina &amp; Oisterwijkse Vennen_ZGH91E0C</v>
      </c>
      <c r="L2372" s="36">
        <f>VLOOKUP(D2372,DATA!A:F,5,FALSE)</f>
        <v>6.9280917156857415E-3</v>
      </c>
      <c r="M2372" s="37">
        <f>VLOOKUP(D2372,DATA!A:F,6,FALSE)</f>
        <v>2282</v>
      </c>
      <c r="N2372" s="36">
        <f t="shared" si="186"/>
        <v>0.21220382126005283</v>
      </c>
      <c r="O2372" s="36">
        <f t="shared" si="187"/>
        <v>0.21221559860566683</v>
      </c>
      <c r="P2372" s="36">
        <f t="shared" si="188"/>
        <v>1.1777345614000234E-5</v>
      </c>
      <c r="Q2372" s="36">
        <f t="shared" si="189"/>
        <v>0</v>
      </c>
    </row>
    <row r="2373" spans="1:17" x14ac:dyDescent="0.3">
      <c r="A2373" s="29">
        <v>2864576</v>
      </c>
      <c r="B2373" s="1">
        <v>133</v>
      </c>
      <c r="C2373" s="1" t="s">
        <v>17</v>
      </c>
      <c r="D2373" s="1" t="s">
        <v>28</v>
      </c>
      <c r="E2373" s="1" t="s">
        <v>29</v>
      </c>
      <c r="F2373" s="47">
        <v>1786</v>
      </c>
      <c r="G2373" s="34">
        <v>1649.58</v>
      </c>
      <c r="H2373" s="1" t="s">
        <v>216</v>
      </c>
      <c r="I2373" s="34">
        <v>1.26541E-2</v>
      </c>
      <c r="J2373" s="34">
        <v>518.03070000000002</v>
      </c>
      <c r="K2373" s="35" t="str">
        <f t="shared" si="185"/>
        <v>Kampina &amp; Oisterwijkse Vennen_H91D0</v>
      </c>
      <c r="L2373" s="36">
        <f>VLOOKUP(D2373,DATA!A:F,5,FALSE)</f>
        <v>6.9280917156857415E-3</v>
      </c>
      <c r="M2373" s="37">
        <f>VLOOKUP(D2373,DATA!A:F,6,FALSE)</f>
        <v>2211</v>
      </c>
      <c r="N2373" s="36">
        <f t="shared" si="186"/>
        <v>2.0044168228205348</v>
      </c>
      <c r="O2373" s="36">
        <f t="shared" si="187"/>
        <v>2.0045890325582651</v>
      </c>
      <c r="P2373" s="36">
        <f t="shared" si="188"/>
        <v>1.7220973773035553E-4</v>
      </c>
      <c r="Q2373" s="36">
        <f t="shared" si="189"/>
        <v>0</v>
      </c>
    </row>
    <row r="2374" spans="1:17" x14ac:dyDescent="0.3">
      <c r="A2374" s="29">
        <v>2864579</v>
      </c>
      <c r="B2374" s="1">
        <v>133</v>
      </c>
      <c r="C2374" s="1" t="s">
        <v>17</v>
      </c>
      <c r="D2374" s="1" t="s">
        <v>31</v>
      </c>
      <c r="E2374" s="1" t="s">
        <v>32</v>
      </c>
      <c r="F2374" s="47">
        <v>1786</v>
      </c>
      <c r="G2374" s="34">
        <v>1463.15</v>
      </c>
      <c r="H2374" s="1" t="s">
        <v>216</v>
      </c>
      <c r="I2374" s="34">
        <v>1.2691900000000001E-2</v>
      </c>
      <c r="J2374" s="34">
        <v>196.08276000000001</v>
      </c>
      <c r="K2374" s="35" t="str">
        <f t="shared" si="185"/>
        <v>Kampina &amp; Oisterwijkse Vennen_Lg03</v>
      </c>
      <c r="L2374" s="36">
        <f>VLOOKUP(D2374,DATA!A:F,5,FALSE)</f>
        <v>6.9280917156857415E-3</v>
      </c>
      <c r="M2374" s="37">
        <f>VLOOKUP(D2374,DATA!A:F,6,FALSE)</f>
        <v>2211</v>
      </c>
      <c r="N2374" s="36">
        <f t="shared" si="186"/>
        <v>0.55899828775066263</v>
      </c>
      <c r="O2374" s="36">
        <f t="shared" si="187"/>
        <v>0.55904716819201772</v>
      </c>
      <c r="P2374" s="36">
        <f t="shared" si="188"/>
        <v>4.8880441355092508E-5</v>
      </c>
      <c r="Q2374" s="36">
        <f t="shared" si="189"/>
        <v>0</v>
      </c>
    </row>
    <row r="2375" spans="1:17" x14ac:dyDescent="0.3">
      <c r="A2375" s="29">
        <v>2864585</v>
      </c>
      <c r="B2375" s="1">
        <v>133</v>
      </c>
      <c r="C2375" s="1" t="s">
        <v>17</v>
      </c>
      <c r="D2375" s="1" t="s">
        <v>43</v>
      </c>
      <c r="E2375" s="1" t="s">
        <v>44</v>
      </c>
      <c r="F2375" s="47">
        <v>1071</v>
      </c>
      <c r="G2375" s="34">
        <v>923.2</v>
      </c>
      <c r="H2375" s="1" t="s">
        <v>216</v>
      </c>
      <c r="I2375" s="34">
        <v>9.0874000000000007E-3</v>
      </c>
      <c r="J2375" s="34">
        <v>2017.4791</v>
      </c>
      <c r="K2375" s="35" t="str">
        <f t="shared" si="185"/>
        <v>Kampina &amp; Oisterwijkse Vennen_H7150</v>
      </c>
      <c r="L2375" s="36">
        <f>VLOOKUP(D2375,DATA!A:F,5,FALSE)</f>
        <v>1.3726988247862192E-2</v>
      </c>
      <c r="M2375" s="37">
        <f>VLOOKUP(D2375,DATA!A:F,6,FALSE)</f>
        <v>1285.5</v>
      </c>
      <c r="N2375" s="36">
        <f t="shared" si="186"/>
        <v>0.68727953448030232</v>
      </c>
      <c r="O2375" s="36">
        <f t="shared" si="187"/>
        <v>0.6873646835510242</v>
      </c>
      <c r="P2375" s="36">
        <f t="shared" si="188"/>
        <v>8.5149070721879383E-5</v>
      </c>
      <c r="Q2375" s="36">
        <f t="shared" si="189"/>
        <v>0</v>
      </c>
    </row>
    <row r="2376" spans="1:17" x14ac:dyDescent="0.3">
      <c r="A2376" s="29">
        <v>2864585</v>
      </c>
      <c r="B2376" s="1">
        <v>133</v>
      </c>
      <c r="C2376" s="1" t="s">
        <v>17</v>
      </c>
      <c r="D2376" s="1" t="s">
        <v>86</v>
      </c>
      <c r="E2376" s="1" t="s">
        <v>44</v>
      </c>
      <c r="F2376" s="47">
        <v>1071</v>
      </c>
      <c r="G2376" s="34">
        <v>923.2</v>
      </c>
      <c r="H2376" s="1" t="s">
        <v>216</v>
      </c>
      <c r="I2376" s="34">
        <v>9.0874000000000007E-3</v>
      </c>
      <c r="J2376" s="34">
        <v>296.43777</v>
      </c>
      <c r="K2376" s="35" t="str">
        <f t="shared" si="185"/>
        <v>Kampina &amp; Oisterwijkse Vennen_ZGH7150</v>
      </c>
      <c r="L2376" s="36">
        <f>VLOOKUP(D2376,DATA!A:F,5,FALSE)</f>
        <v>1.3726988247862192E-2</v>
      </c>
      <c r="M2376" s="37">
        <f>VLOOKUP(D2376,DATA!A:F,6,FALSE)</f>
        <v>1285.5</v>
      </c>
      <c r="N2376" s="36">
        <f t="shared" si="186"/>
        <v>0.68727953448030232</v>
      </c>
      <c r="O2376" s="36">
        <f t="shared" si="187"/>
        <v>0.6873646835510242</v>
      </c>
      <c r="P2376" s="36">
        <f t="shared" si="188"/>
        <v>8.5149070721879383E-5</v>
      </c>
      <c r="Q2376" s="36">
        <f t="shared" si="189"/>
        <v>0</v>
      </c>
    </row>
    <row r="2377" spans="1:17" x14ac:dyDescent="0.3">
      <c r="A2377" s="29">
        <v>2864586</v>
      </c>
      <c r="B2377" s="1">
        <v>133</v>
      </c>
      <c r="C2377" s="1" t="s">
        <v>17</v>
      </c>
      <c r="D2377" s="1" t="s">
        <v>43</v>
      </c>
      <c r="E2377" s="1" t="s">
        <v>44</v>
      </c>
      <c r="F2377" s="47">
        <v>1071</v>
      </c>
      <c r="G2377" s="34">
        <v>975.55</v>
      </c>
      <c r="H2377" s="1" t="s">
        <v>216</v>
      </c>
      <c r="I2377" s="34">
        <v>1.0238199999999999E-2</v>
      </c>
      <c r="J2377" s="34">
        <v>2613.1590000000001</v>
      </c>
      <c r="K2377" s="35" t="str">
        <f t="shared" si="185"/>
        <v>Kampina &amp; Oisterwijkse Vennen_H7150</v>
      </c>
      <c r="L2377" s="36">
        <f>VLOOKUP(D2377,DATA!A:F,5,FALSE)</f>
        <v>1.3726988247862192E-2</v>
      </c>
      <c r="M2377" s="37">
        <f>VLOOKUP(D2377,DATA!A:F,6,FALSE)</f>
        <v>1285.5</v>
      </c>
      <c r="N2377" s="36">
        <f t="shared" si="186"/>
        <v>1.3998882162428474</v>
      </c>
      <c r="O2377" s="36">
        <f t="shared" si="187"/>
        <v>1.4000822151572885</v>
      </c>
      <c r="P2377" s="36">
        <f t="shared" si="188"/>
        <v>1.9399891444105144E-4</v>
      </c>
      <c r="Q2377" s="36">
        <f t="shared" si="189"/>
        <v>0</v>
      </c>
    </row>
    <row r="2378" spans="1:17" x14ac:dyDescent="0.3">
      <c r="A2378" s="29">
        <v>2864587</v>
      </c>
      <c r="B2378" s="1">
        <v>133</v>
      </c>
      <c r="C2378" s="1" t="s">
        <v>17</v>
      </c>
      <c r="D2378" s="1" t="s">
        <v>41</v>
      </c>
      <c r="E2378" s="1" t="s">
        <v>42</v>
      </c>
      <c r="F2378" s="47">
        <v>1071</v>
      </c>
      <c r="G2378" s="34">
        <v>976.6</v>
      </c>
      <c r="H2378" s="1" t="s">
        <v>216</v>
      </c>
      <c r="I2378" s="34">
        <v>1.0500900000000001E-2</v>
      </c>
      <c r="J2378" s="34">
        <v>758.45745999999997</v>
      </c>
      <c r="K2378" s="35" t="str">
        <f t="shared" si="185"/>
        <v>Kampina &amp; Oisterwijkse Vennen_H4010A</v>
      </c>
      <c r="L2378" s="36">
        <f>VLOOKUP(D2378,DATA!A:F,5,FALSE)</f>
        <v>1.3726988247862192E-2</v>
      </c>
      <c r="M2378" s="37">
        <f>VLOOKUP(D2378,DATA!A:F,6,FALSE)</f>
        <v>1285.5</v>
      </c>
      <c r="N2378" s="36">
        <f t="shared" si="186"/>
        <v>1.4199228149697607</v>
      </c>
      <c r="O2378" s="36">
        <f t="shared" si="187"/>
        <v>1.4201245986729618</v>
      </c>
      <c r="P2378" s="36">
        <f t="shared" si="188"/>
        <v>2.0178370320111938E-4</v>
      </c>
      <c r="Q2378" s="36">
        <f t="shared" si="189"/>
        <v>0</v>
      </c>
    </row>
    <row r="2379" spans="1:17" x14ac:dyDescent="0.3">
      <c r="A2379" s="29">
        <v>2864588</v>
      </c>
      <c r="B2379" s="1">
        <v>133</v>
      </c>
      <c r="C2379" s="1" t="s">
        <v>17</v>
      </c>
      <c r="D2379" s="1" t="s">
        <v>41</v>
      </c>
      <c r="E2379" s="1" t="s">
        <v>42</v>
      </c>
      <c r="F2379" s="47">
        <v>1071</v>
      </c>
      <c r="G2379" s="34">
        <v>980.98</v>
      </c>
      <c r="H2379" s="1" t="s">
        <v>216</v>
      </c>
      <c r="I2379" s="34">
        <v>1.0693899999999999E-2</v>
      </c>
      <c r="J2379" s="34">
        <v>2965.6453000000001</v>
      </c>
      <c r="K2379" s="35" t="str">
        <f t="shared" si="185"/>
        <v>Kampina &amp; Oisterwijkse Vennen_H4010A</v>
      </c>
      <c r="L2379" s="36">
        <f>VLOOKUP(D2379,DATA!A:F,5,FALSE)</f>
        <v>1.3726988247862192E-2</v>
      </c>
      <c r="M2379" s="37">
        <f>VLOOKUP(D2379,DATA!A:F,6,FALSE)</f>
        <v>1285.5</v>
      </c>
      <c r="N2379" s="36">
        <f t="shared" si="186"/>
        <v>1.5065875697164959</v>
      </c>
      <c r="O2379" s="36">
        <f t="shared" si="187"/>
        <v>1.50680541284269</v>
      </c>
      <c r="P2379" s="36">
        <f t="shared" si="188"/>
        <v>2.1784312619410606E-4</v>
      </c>
      <c r="Q2379" s="36">
        <f t="shared" si="189"/>
        <v>0</v>
      </c>
    </row>
    <row r="2380" spans="1:17" x14ac:dyDescent="0.3">
      <c r="A2380" s="29">
        <v>2864588</v>
      </c>
      <c r="B2380" s="1">
        <v>133</v>
      </c>
      <c r="C2380" s="1" t="s">
        <v>17</v>
      </c>
      <c r="D2380" s="1" t="s">
        <v>43</v>
      </c>
      <c r="E2380" s="1" t="s">
        <v>44</v>
      </c>
      <c r="F2380" s="47">
        <v>1071</v>
      </c>
      <c r="G2380" s="34">
        <v>980.98</v>
      </c>
      <c r="H2380" s="1" t="s">
        <v>216</v>
      </c>
      <c r="I2380" s="34">
        <v>1.0693899999999999E-2</v>
      </c>
      <c r="J2380" s="34">
        <v>5298.0370000000003</v>
      </c>
      <c r="K2380" s="35" t="str">
        <f t="shared" si="185"/>
        <v>Kampina &amp; Oisterwijkse Vennen_H7150</v>
      </c>
      <c r="L2380" s="36">
        <f>VLOOKUP(D2380,DATA!A:F,5,FALSE)</f>
        <v>1.3726988247862192E-2</v>
      </c>
      <c r="M2380" s="37">
        <f>VLOOKUP(D2380,DATA!A:F,6,FALSE)</f>
        <v>1285.5</v>
      </c>
      <c r="N2380" s="36">
        <f t="shared" si="186"/>
        <v>1.5065875697164959</v>
      </c>
      <c r="O2380" s="36">
        <f t="shared" si="187"/>
        <v>1.50680541284269</v>
      </c>
      <c r="P2380" s="36">
        <f t="shared" si="188"/>
        <v>2.1784312619410606E-4</v>
      </c>
      <c r="Q2380" s="36">
        <f t="shared" si="189"/>
        <v>0</v>
      </c>
    </row>
    <row r="2381" spans="1:17" x14ac:dyDescent="0.3">
      <c r="A2381" s="29">
        <v>2866087</v>
      </c>
      <c r="B2381" s="1">
        <v>133</v>
      </c>
      <c r="C2381" s="1" t="s">
        <v>17</v>
      </c>
      <c r="D2381" s="1" t="s">
        <v>25</v>
      </c>
      <c r="E2381" s="1" t="s">
        <v>23</v>
      </c>
      <c r="F2381" s="47">
        <v>1857</v>
      </c>
      <c r="G2381" s="34">
        <v>1313.13</v>
      </c>
      <c r="H2381" s="1" t="s">
        <v>216</v>
      </c>
      <c r="I2381" s="34">
        <v>7.5538999999999997E-3</v>
      </c>
      <c r="J2381" s="34">
        <v>236.05466000000001</v>
      </c>
      <c r="K2381" s="35" t="str">
        <f t="shared" si="185"/>
        <v>Kampina &amp; Oisterwijkse Vennen_ZGH91E0C</v>
      </c>
      <c r="L2381" s="36">
        <f>VLOOKUP(D2381,DATA!A:F,5,FALSE)</f>
        <v>6.9280917156857415E-3</v>
      </c>
      <c r="M2381" s="37">
        <f>VLOOKUP(D2381,DATA!A:F,6,FALSE)</f>
        <v>2282</v>
      </c>
      <c r="N2381" s="36">
        <f t="shared" si="186"/>
        <v>0.12142420786160103</v>
      </c>
      <c r="O2381" s="36">
        <f t="shared" si="187"/>
        <v>0.12143055493931884</v>
      </c>
      <c r="P2381" s="36">
        <f t="shared" si="188"/>
        <v>6.3470777178081805E-6</v>
      </c>
      <c r="Q2381" s="36">
        <f t="shared" si="189"/>
        <v>0</v>
      </c>
    </row>
    <row r="2382" spans="1:17" x14ac:dyDescent="0.3">
      <c r="A2382" s="29">
        <v>2866108</v>
      </c>
      <c r="B2382" s="1">
        <v>133</v>
      </c>
      <c r="C2382" s="1" t="s">
        <v>17</v>
      </c>
      <c r="D2382" s="1" t="s">
        <v>31</v>
      </c>
      <c r="E2382" s="1" t="s">
        <v>32</v>
      </c>
      <c r="F2382" s="47">
        <v>1786</v>
      </c>
      <c r="G2382" s="34">
        <v>1523.18</v>
      </c>
      <c r="H2382" s="1" t="s">
        <v>216</v>
      </c>
      <c r="I2382" s="34">
        <v>1.3525000000000001E-2</v>
      </c>
      <c r="J2382" s="34">
        <v>248.62183999999999</v>
      </c>
      <c r="K2382" s="35" t="str">
        <f t="shared" si="185"/>
        <v>Kampina &amp; Oisterwijkse Vennen_Lg03</v>
      </c>
      <c r="L2382" s="36">
        <f>VLOOKUP(D2382,DATA!A:F,5,FALSE)</f>
        <v>6.9280917156857415E-3</v>
      </c>
      <c r="M2382" s="37">
        <f>VLOOKUP(D2382,DATA!A:F,6,FALSE)</f>
        <v>2211</v>
      </c>
      <c r="N2382" s="36">
        <f t="shared" si="186"/>
        <v>0.84485161964467181</v>
      </c>
      <c r="O2382" s="36">
        <f t="shared" si="187"/>
        <v>0.84493011909494831</v>
      </c>
      <c r="P2382" s="36">
        <f t="shared" si="188"/>
        <v>7.8499450276492411E-5</v>
      </c>
      <c r="Q2382" s="36">
        <f t="shared" si="189"/>
        <v>0</v>
      </c>
    </row>
    <row r="2383" spans="1:17" x14ac:dyDescent="0.3">
      <c r="A2383" s="29">
        <v>2866109</v>
      </c>
      <c r="B2383" s="1">
        <v>133</v>
      </c>
      <c r="C2383" s="1" t="s">
        <v>17</v>
      </c>
      <c r="D2383" s="1" t="s">
        <v>31</v>
      </c>
      <c r="E2383" s="1" t="s">
        <v>32</v>
      </c>
      <c r="F2383" s="47">
        <v>1786</v>
      </c>
      <c r="G2383" s="34">
        <v>1299.54</v>
      </c>
      <c r="H2383" s="1" t="s">
        <v>216</v>
      </c>
      <c r="I2383" s="34">
        <v>1.1712E-2</v>
      </c>
      <c r="J2383" s="34">
        <v>146.90702999999999</v>
      </c>
      <c r="K2383" s="35" t="str">
        <f t="shared" si="185"/>
        <v>Kampina &amp; Oisterwijkse Vennen_Lg03</v>
      </c>
      <c r="L2383" s="36">
        <f>VLOOKUP(D2383,DATA!A:F,5,FALSE)</f>
        <v>6.9280917156857415E-3</v>
      </c>
      <c r="M2383" s="37">
        <f>VLOOKUP(D2383,DATA!A:F,6,FALSE)</f>
        <v>2211</v>
      </c>
      <c r="N2383" s="36">
        <f t="shared" si="186"/>
        <v>0.18062789340117241</v>
      </c>
      <c r="O2383" s="36">
        <f t="shared" si="187"/>
        <v>0.18064252399315425</v>
      </c>
      <c r="P2383" s="36">
        <f t="shared" si="188"/>
        <v>1.4630591981840135E-5</v>
      </c>
      <c r="Q2383" s="36">
        <f t="shared" si="189"/>
        <v>0</v>
      </c>
    </row>
    <row r="2384" spans="1:17" x14ac:dyDescent="0.3">
      <c r="A2384" s="29">
        <v>2866114</v>
      </c>
      <c r="B2384" s="1">
        <v>133</v>
      </c>
      <c r="C2384" s="1" t="s">
        <v>17</v>
      </c>
      <c r="D2384" s="1" t="s">
        <v>41</v>
      </c>
      <c r="E2384" s="1" t="s">
        <v>42</v>
      </c>
      <c r="F2384" s="47">
        <v>1071</v>
      </c>
      <c r="G2384" s="34">
        <v>953.1</v>
      </c>
      <c r="H2384" s="1" t="s">
        <v>216</v>
      </c>
      <c r="I2384" s="34">
        <v>9.4313999999999995E-3</v>
      </c>
      <c r="J2384" s="34">
        <v>556.058754999999</v>
      </c>
      <c r="K2384" s="35" t="str">
        <f t="shared" si="185"/>
        <v>Kampina &amp; Oisterwijkse Vennen_H4010A</v>
      </c>
      <c r="L2384" s="36">
        <f>VLOOKUP(D2384,DATA!A:F,5,FALSE)</f>
        <v>1.3726988247862192E-2</v>
      </c>
      <c r="M2384" s="37">
        <f>VLOOKUP(D2384,DATA!A:F,6,FALSE)</f>
        <v>1285.5</v>
      </c>
      <c r="N2384" s="36">
        <f t="shared" si="186"/>
        <v>1.0324566483072071</v>
      </c>
      <c r="O2384" s="36">
        <f t="shared" si="187"/>
        <v>1.032588943350895</v>
      </c>
      <c r="P2384" s="36">
        <f t="shared" si="188"/>
        <v>1.3229504368794665E-4</v>
      </c>
      <c r="Q2384" s="36">
        <f t="shared" si="189"/>
        <v>0</v>
      </c>
    </row>
    <row r="2385" spans="1:17" x14ac:dyDescent="0.3">
      <c r="A2385" s="29">
        <v>2866114</v>
      </c>
      <c r="B2385" s="1">
        <v>133</v>
      </c>
      <c r="C2385" s="1" t="s">
        <v>17</v>
      </c>
      <c r="D2385" s="1" t="s">
        <v>43</v>
      </c>
      <c r="E2385" s="1" t="s">
        <v>44</v>
      </c>
      <c r="F2385" s="47">
        <v>1071</v>
      </c>
      <c r="G2385" s="34">
        <v>953.1</v>
      </c>
      <c r="H2385" s="1" t="s">
        <v>216</v>
      </c>
      <c r="I2385" s="34">
        <v>9.4313999999999995E-3</v>
      </c>
      <c r="J2385" s="34">
        <v>1032.6805449999999</v>
      </c>
      <c r="K2385" s="35" t="str">
        <f t="shared" si="185"/>
        <v>Kampina &amp; Oisterwijkse Vennen_H7150</v>
      </c>
      <c r="L2385" s="36">
        <f>VLOOKUP(D2385,DATA!A:F,5,FALSE)</f>
        <v>1.3726988247862192E-2</v>
      </c>
      <c r="M2385" s="37">
        <f>VLOOKUP(D2385,DATA!A:F,6,FALSE)</f>
        <v>1285.5</v>
      </c>
      <c r="N2385" s="36">
        <f t="shared" si="186"/>
        <v>1.0324566483072071</v>
      </c>
      <c r="O2385" s="36">
        <f t="shared" si="187"/>
        <v>1.032588943350895</v>
      </c>
      <c r="P2385" s="36">
        <f t="shared" si="188"/>
        <v>1.3229504368794665E-4</v>
      </c>
      <c r="Q2385" s="36">
        <f t="shared" si="189"/>
        <v>0</v>
      </c>
    </row>
    <row r="2386" spans="1:17" x14ac:dyDescent="0.3">
      <c r="A2386" s="29">
        <v>2866115</v>
      </c>
      <c r="B2386" s="1">
        <v>133</v>
      </c>
      <c r="C2386" s="1" t="s">
        <v>17</v>
      </c>
      <c r="D2386" s="1" t="s">
        <v>43</v>
      </c>
      <c r="E2386" s="1" t="s">
        <v>44</v>
      </c>
      <c r="F2386" s="47">
        <v>1071</v>
      </c>
      <c r="G2386" s="34">
        <v>955.57</v>
      </c>
      <c r="H2386" s="1" t="s">
        <v>216</v>
      </c>
      <c r="I2386" s="34">
        <v>9.6872999999999994E-3</v>
      </c>
      <c r="J2386" s="34">
        <v>1180.9717000000001</v>
      </c>
      <c r="K2386" s="35" t="str">
        <f t="shared" si="185"/>
        <v>Kampina &amp; Oisterwijkse Vennen_H7150</v>
      </c>
      <c r="L2386" s="36">
        <f>VLOOKUP(D2386,DATA!A:F,5,FALSE)</f>
        <v>1.3726988247862192E-2</v>
      </c>
      <c r="M2386" s="37">
        <f>VLOOKUP(D2386,DATA!A:F,6,FALSE)</f>
        <v>1285.5</v>
      </c>
      <c r="N2386" s="36">
        <f t="shared" si="186"/>
        <v>1.0676828278725421</v>
      </c>
      <c r="O2386" s="36">
        <f t="shared" si="187"/>
        <v>1.067823298883984</v>
      </c>
      <c r="P2386" s="36">
        <f t="shared" si="188"/>
        <v>1.4047101144187835E-4</v>
      </c>
      <c r="Q2386" s="36">
        <f t="shared" si="189"/>
        <v>0</v>
      </c>
    </row>
    <row r="2387" spans="1:17" x14ac:dyDescent="0.3">
      <c r="A2387" s="29">
        <v>2866116</v>
      </c>
      <c r="B2387" s="1">
        <v>133</v>
      </c>
      <c r="C2387" s="1" t="s">
        <v>17</v>
      </c>
      <c r="D2387" s="1" t="s">
        <v>43</v>
      </c>
      <c r="E2387" s="1" t="s">
        <v>44</v>
      </c>
      <c r="F2387" s="47">
        <v>1071</v>
      </c>
      <c r="G2387" s="34">
        <v>978.63</v>
      </c>
      <c r="H2387" s="1" t="s">
        <v>216</v>
      </c>
      <c r="I2387" s="34">
        <v>1.04308E-2</v>
      </c>
      <c r="J2387" s="34">
        <v>2073.0556999999999</v>
      </c>
      <c r="K2387" s="35" t="str">
        <f t="shared" si="185"/>
        <v>Kampina &amp; Oisterwijkse Vennen_H7150</v>
      </c>
      <c r="L2387" s="36">
        <f>VLOOKUP(D2387,DATA!A:F,5,FALSE)</f>
        <v>1.3726988247862192E-2</v>
      </c>
      <c r="M2387" s="37">
        <f>VLOOKUP(D2387,DATA!A:F,6,FALSE)</f>
        <v>1285.5</v>
      </c>
      <c r="N2387" s="36">
        <f t="shared" si="186"/>
        <v>1.45946093364944</v>
      </c>
      <c r="O2387" s="36">
        <f t="shared" si="187"/>
        <v>1.4596668687959427</v>
      </c>
      <c r="P2387" s="36">
        <f t="shared" si="188"/>
        <v>2.0593514650268929E-4</v>
      </c>
      <c r="Q2387" s="36">
        <f t="shared" si="189"/>
        <v>0</v>
      </c>
    </row>
    <row r="2388" spans="1:17" x14ac:dyDescent="0.3">
      <c r="A2388" s="29">
        <v>2866117</v>
      </c>
      <c r="B2388" s="1">
        <v>133</v>
      </c>
      <c r="C2388" s="1" t="s">
        <v>17</v>
      </c>
      <c r="D2388" s="1" t="s">
        <v>41</v>
      </c>
      <c r="E2388" s="1" t="s">
        <v>42</v>
      </c>
      <c r="F2388" s="47">
        <v>1071</v>
      </c>
      <c r="G2388" s="34">
        <v>976.19</v>
      </c>
      <c r="H2388" s="1" t="s">
        <v>216</v>
      </c>
      <c r="I2388" s="34">
        <v>1.0590199999999999E-2</v>
      </c>
      <c r="J2388" s="34">
        <v>5428.0415000000003</v>
      </c>
      <c r="K2388" s="35" t="str">
        <f t="shared" si="185"/>
        <v>Kampina &amp; Oisterwijkse Vennen_H4010A</v>
      </c>
      <c r="L2388" s="36">
        <f>VLOOKUP(D2388,DATA!A:F,5,FALSE)</f>
        <v>1.3726988247862192E-2</v>
      </c>
      <c r="M2388" s="37">
        <f>VLOOKUP(D2388,DATA!A:F,6,FALSE)</f>
        <v>1285.5</v>
      </c>
      <c r="N2388" s="36">
        <f t="shared" si="186"/>
        <v>1.4120663699725722</v>
      </c>
      <c r="O2388" s="36">
        <f t="shared" si="187"/>
        <v>1.4122687599368207</v>
      </c>
      <c r="P2388" s="36">
        <f t="shared" si="188"/>
        <v>2.0238996424848388E-4</v>
      </c>
      <c r="Q2388" s="36">
        <f t="shared" si="189"/>
        <v>0</v>
      </c>
    </row>
    <row r="2389" spans="1:17" x14ac:dyDescent="0.3">
      <c r="A2389" s="29">
        <v>2866117</v>
      </c>
      <c r="B2389" s="1">
        <v>133</v>
      </c>
      <c r="C2389" s="1" t="s">
        <v>17</v>
      </c>
      <c r="D2389" s="1" t="s">
        <v>43</v>
      </c>
      <c r="E2389" s="1" t="s">
        <v>44</v>
      </c>
      <c r="F2389" s="47">
        <v>1071</v>
      </c>
      <c r="G2389" s="34">
        <v>976.19</v>
      </c>
      <c r="H2389" s="1" t="s">
        <v>216</v>
      </c>
      <c r="I2389" s="34">
        <v>1.0590199999999999E-2</v>
      </c>
      <c r="J2389" s="34">
        <v>2791.6370000000002</v>
      </c>
      <c r="K2389" s="35" t="str">
        <f t="shared" si="185"/>
        <v>Kampina &amp; Oisterwijkse Vennen_H7150</v>
      </c>
      <c r="L2389" s="36">
        <f>VLOOKUP(D2389,DATA!A:F,5,FALSE)</f>
        <v>1.3726988247862192E-2</v>
      </c>
      <c r="M2389" s="37">
        <f>VLOOKUP(D2389,DATA!A:F,6,FALSE)</f>
        <v>1285.5</v>
      </c>
      <c r="N2389" s="36">
        <f t="shared" si="186"/>
        <v>1.4120663699725722</v>
      </c>
      <c r="O2389" s="36">
        <f t="shared" si="187"/>
        <v>1.4122687599368207</v>
      </c>
      <c r="P2389" s="36">
        <f t="shared" si="188"/>
        <v>2.0238996424848388E-4</v>
      </c>
      <c r="Q2389" s="36">
        <f t="shared" si="189"/>
        <v>0</v>
      </c>
    </row>
    <row r="2390" spans="1:17" x14ac:dyDescent="0.3">
      <c r="A2390" s="29">
        <v>2866118</v>
      </c>
      <c r="B2390" s="1">
        <v>133</v>
      </c>
      <c r="C2390" s="1" t="s">
        <v>17</v>
      </c>
      <c r="D2390" s="1" t="s">
        <v>41</v>
      </c>
      <c r="E2390" s="1" t="s">
        <v>42</v>
      </c>
      <c r="F2390" s="47">
        <v>1071</v>
      </c>
      <c r="G2390" s="34">
        <v>982.88</v>
      </c>
      <c r="H2390" s="1" t="s">
        <v>216</v>
      </c>
      <c r="I2390" s="34">
        <v>1.0817800000000001E-2</v>
      </c>
      <c r="J2390" s="34">
        <v>2361.9857999999999</v>
      </c>
      <c r="K2390" s="35" t="str">
        <f t="shared" si="185"/>
        <v>Kampina &amp; Oisterwijkse Vennen_H4010A</v>
      </c>
      <c r="L2390" s="36">
        <f>VLOOKUP(D2390,DATA!A:F,5,FALSE)</f>
        <v>1.3726988247862192E-2</v>
      </c>
      <c r="M2390" s="37">
        <f>VLOOKUP(D2390,DATA!A:F,6,FALSE)</f>
        <v>1285.5</v>
      </c>
      <c r="N2390" s="36">
        <f t="shared" si="186"/>
        <v>1.5457828119511223</v>
      </c>
      <c r="O2390" s="36">
        <f t="shared" si="187"/>
        <v>1.5460088222637653</v>
      </c>
      <c r="P2390" s="36">
        <f t="shared" si="188"/>
        <v>2.2601031264302129E-4</v>
      </c>
      <c r="Q2390" s="36">
        <f t="shared" si="189"/>
        <v>0</v>
      </c>
    </row>
    <row r="2391" spans="1:17" x14ac:dyDescent="0.3">
      <c r="A2391" s="29">
        <v>2866118</v>
      </c>
      <c r="B2391" s="1">
        <v>133</v>
      </c>
      <c r="C2391" s="1" t="s">
        <v>17</v>
      </c>
      <c r="D2391" s="1" t="s">
        <v>43</v>
      </c>
      <c r="E2391" s="1" t="s">
        <v>44</v>
      </c>
      <c r="F2391" s="47">
        <v>1071</v>
      </c>
      <c r="G2391" s="34">
        <v>982.88</v>
      </c>
      <c r="H2391" s="1" t="s">
        <v>216</v>
      </c>
      <c r="I2391" s="34">
        <v>1.0817800000000001E-2</v>
      </c>
      <c r="J2391" s="34">
        <v>4591.9673000000003</v>
      </c>
      <c r="K2391" s="35" t="str">
        <f t="shared" si="185"/>
        <v>Kampina &amp; Oisterwijkse Vennen_H7150</v>
      </c>
      <c r="L2391" s="36">
        <f>VLOOKUP(D2391,DATA!A:F,5,FALSE)</f>
        <v>1.3726988247862192E-2</v>
      </c>
      <c r="M2391" s="37">
        <f>VLOOKUP(D2391,DATA!A:F,6,FALSE)</f>
        <v>1285.5</v>
      </c>
      <c r="N2391" s="36">
        <f t="shared" si="186"/>
        <v>1.5457828119511223</v>
      </c>
      <c r="O2391" s="36">
        <f t="shared" si="187"/>
        <v>1.5460088222637653</v>
      </c>
      <c r="P2391" s="36">
        <f t="shared" si="188"/>
        <v>2.2601031264302129E-4</v>
      </c>
      <c r="Q2391" s="36">
        <f t="shared" si="189"/>
        <v>0</v>
      </c>
    </row>
    <row r="2392" spans="1:17" x14ac:dyDescent="0.3">
      <c r="A2392" s="29">
        <v>2867637</v>
      </c>
      <c r="B2392" s="1">
        <v>133</v>
      </c>
      <c r="C2392" s="1" t="s">
        <v>17</v>
      </c>
      <c r="D2392" s="1" t="s">
        <v>31</v>
      </c>
      <c r="E2392" s="1" t="s">
        <v>32</v>
      </c>
      <c r="F2392" s="47">
        <v>1786</v>
      </c>
      <c r="G2392" s="34">
        <v>1282.44</v>
      </c>
      <c r="H2392" s="1" t="s">
        <v>216</v>
      </c>
      <c r="I2392" s="34">
        <v>1.16057E-2</v>
      </c>
      <c r="J2392" s="34">
        <v>530.84659999999997</v>
      </c>
      <c r="K2392" s="35" t="str">
        <f t="shared" si="185"/>
        <v>Kampina &amp; Oisterwijkse Vennen_Lg03</v>
      </c>
      <c r="L2392" s="36">
        <f>VLOOKUP(D2392,DATA!A:F,5,FALSE)</f>
        <v>6.9280917156857415E-3</v>
      </c>
      <c r="M2392" s="37">
        <f>VLOOKUP(D2392,DATA!A:F,6,FALSE)</f>
        <v>2211</v>
      </c>
      <c r="N2392" s="36">
        <f t="shared" si="186"/>
        <v>0.1604801935758659</v>
      </c>
      <c r="O2392" s="36">
        <f t="shared" si="187"/>
        <v>0.16049307685140868</v>
      </c>
      <c r="P2392" s="36">
        <f t="shared" si="188"/>
        <v>1.2883275542774353E-5</v>
      </c>
      <c r="Q2392" s="36">
        <f t="shared" si="189"/>
        <v>0</v>
      </c>
    </row>
    <row r="2393" spans="1:17" x14ac:dyDescent="0.3">
      <c r="A2393" s="29">
        <v>2867642</v>
      </c>
      <c r="B2393" s="1">
        <v>133</v>
      </c>
      <c r="C2393" s="1" t="s">
        <v>17</v>
      </c>
      <c r="D2393" s="1" t="s">
        <v>41</v>
      </c>
      <c r="E2393" s="1" t="s">
        <v>42</v>
      </c>
      <c r="F2393" s="47">
        <v>1071</v>
      </c>
      <c r="G2393" s="34">
        <v>972.12</v>
      </c>
      <c r="H2393" s="1" t="s">
        <v>216</v>
      </c>
      <c r="I2393" s="34">
        <v>9.7663999999999997E-3</v>
      </c>
      <c r="J2393" s="34">
        <v>255.90281499999901</v>
      </c>
      <c r="K2393" s="35" t="str">
        <f t="shared" si="185"/>
        <v>Kampina &amp; Oisterwijkse Vennen_H4010A</v>
      </c>
      <c r="L2393" s="36">
        <f>VLOOKUP(D2393,DATA!A:F,5,FALSE)</f>
        <v>1.3726988247862192E-2</v>
      </c>
      <c r="M2393" s="37">
        <f>VLOOKUP(D2393,DATA!A:F,6,FALSE)</f>
        <v>1285.5</v>
      </c>
      <c r="N2393" s="36">
        <f t="shared" si="186"/>
        <v>1.3363644993942654</v>
      </c>
      <c r="O2393" s="36">
        <f t="shared" si="187"/>
        <v>1.3365412741098821</v>
      </c>
      <c r="P2393" s="36">
        <f t="shared" si="188"/>
        <v>1.767747156167232E-4</v>
      </c>
      <c r="Q2393" s="36">
        <f t="shared" si="189"/>
        <v>0</v>
      </c>
    </row>
    <row r="2394" spans="1:17" x14ac:dyDescent="0.3">
      <c r="A2394" s="29">
        <v>2867642</v>
      </c>
      <c r="B2394" s="1">
        <v>133</v>
      </c>
      <c r="C2394" s="1" t="s">
        <v>17</v>
      </c>
      <c r="D2394" s="1" t="s">
        <v>43</v>
      </c>
      <c r="E2394" s="1" t="s">
        <v>44</v>
      </c>
      <c r="F2394" s="47">
        <v>1071</v>
      </c>
      <c r="G2394" s="34">
        <v>972.12</v>
      </c>
      <c r="H2394" s="1" t="s">
        <v>216</v>
      </c>
      <c r="I2394" s="34">
        <v>9.7663999999999997E-3</v>
      </c>
      <c r="J2394" s="34">
        <v>475.248085</v>
      </c>
      <c r="K2394" s="35" t="str">
        <f t="shared" si="185"/>
        <v>Kampina &amp; Oisterwijkse Vennen_H7150</v>
      </c>
      <c r="L2394" s="36">
        <f>VLOOKUP(D2394,DATA!A:F,5,FALSE)</f>
        <v>1.3726988247862192E-2</v>
      </c>
      <c r="M2394" s="37">
        <f>VLOOKUP(D2394,DATA!A:F,6,FALSE)</f>
        <v>1285.5</v>
      </c>
      <c r="N2394" s="36">
        <f t="shared" si="186"/>
        <v>1.3363644993942654</v>
      </c>
      <c r="O2394" s="36">
        <f t="shared" si="187"/>
        <v>1.3365412741098821</v>
      </c>
      <c r="P2394" s="36">
        <f t="shared" si="188"/>
        <v>1.767747156167232E-4</v>
      </c>
      <c r="Q2394" s="36">
        <f t="shared" si="189"/>
        <v>0</v>
      </c>
    </row>
    <row r="2395" spans="1:17" x14ac:dyDescent="0.3">
      <c r="A2395" s="29">
        <v>2867643</v>
      </c>
      <c r="B2395" s="1">
        <v>133</v>
      </c>
      <c r="C2395" s="1" t="s">
        <v>17</v>
      </c>
      <c r="D2395" s="1" t="s">
        <v>41</v>
      </c>
      <c r="E2395" s="1" t="s">
        <v>42</v>
      </c>
      <c r="F2395" s="47">
        <v>1071</v>
      </c>
      <c r="G2395" s="34">
        <v>950.71</v>
      </c>
      <c r="H2395" s="1" t="s">
        <v>216</v>
      </c>
      <c r="I2395" s="34">
        <v>9.4503999999999994E-3</v>
      </c>
      <c r="J2395" s="34">
        <v>94.821642999999895</v>
      </c>
      <c r="K2395" s="35" t="str">
        <f t="shared" si="185"/>
        <v>Kampina &amp; Oisterwijkse Vennen_H4010A</v>
      </c>
      <c r="L2395" s="36">
        <f>VLOOKUP(D2395,DATA!A:F,5,FALSE)</f>
        <v>1.3726988247862192E-2</v>
      </c>
      <c r="M2395" s="37">
        <f>VLOOKUP(D2395,DATA!A:F,6,FALSE)</f>
        <v>1285.5</v>
      </c>
      <c r="N2395" s="36">
        <f t="shared" si="186"/>
        <v>0.99946698075633356</v>
      </c>
      <c r="O2395" s="36">
        <f t="shared" si="187"/>
        <v>0.99959534942685446</v>
      </c>
      <c r="P2395" s="36">
        <f t="shared" si="188"/>
        <v>1.2836867052090639E-4</v>
      </c>
      <c r="Q2395" s="36">
        <f t="shared" si="189"/>
        <v>0</v>
      </c>
    </row>
    <row r="2396" spans="1:17" x14ac:dyDescent="0.3">
      <c r="A2396" s="29">
        <v>2867643</v>
      </c>
      <c r="B2396" s="1">
        <v>133</v>
      </c>
      <c r="C2396" s="1" t="s">
        <v>17</v>
      </c>
      <c r="D2396" s="1" t="s">
        <v>43</v>
      </c>
      <c r="E2396" s="1" t="s">
        <v>44</v>
      </c>
      <c r="F2396" s="47">
        <v>1071</v>
      </c>
      <c r="G2396" s="34">
        <v>950.71</v>
      </c>
      <c r="H2396" s="1" t="s">
        <v>216</v>
      </c>
      <c r="I2396" s="34">
        <v>9.4503999999999994E-3</v>
      </c>
      <c r="J2396" s="34">
        <v>3257.2739633053802</v>
      </c>
      <c r="K2396" s="35" t="str">
        <f t="shared" si="185"/>
        <v>Kampina &amp; Oisterwijkse Vennen_H7150</v>
      </c>
      <c r="L2396" s="36">
        <f>VLOOKUP(D2396,DATA!A:F,5,FALSE)</f>
        <v>1.3726988247862192E-2</v>
      </c>
      <c r="M2396" s="37">
        <f>VLOOKUP(D2396,DATA!A:F,6,FALSE)</f>
        <v>1285.5</v>
      </c>
      <c r="N2396" s="36">
        <f t="shared" si="186"/>
        <v>0.99946698075633356</v>
      </c>
      <c r="O2396" s="36">
        <f t="shared" si="187"/>
        <v>0.99959534942685446</v>
      </c>
      <c r="P2396" s="36">
        <f t="shared" si="188"/>
        <v>1.2836867052090639E-4</v>
      </c>
      <c r="Q2396" s="36">
        <f t="shared" si="189"/>
        <v>0</v>
      </c>
    </row>
    <row r="2397" spans="1:17" x14ac:dyDescent="0.3">
      <c r="A2397" s="29">
        <v>2867643</v>
      </c>
      <c r="B2397" s="1">
        <v>133</v>
      </c>
      <c r="C2397" s="1" t="s">
        <v>17</v>
      </c>
      <c r="D2397" s="1" t="s">
        <v>90</v>
      </c>
      <c r="E2397" s="1" t="s">
        <v>91</v>
      </c>
      <c r="F2397" s="47">
        <v>1071</v>
      </c>
      <c r="G2397" s="34">
        <v>950.71</v>
      </c>
      <c r="H2397" s="1" t="s">
        <v>216</v>
      </c>
      <c r="I2397" s="34">
        <v>9.4503999999999994E-3</v>
      </c>
      <c r="J2397" s="34">
        <v>253.56735</v>
      </c>
      <c r="K2397" s="35" t="str">
        <f t="shared" si="185"/>
        <v>Kampina &amp; Oisterwijkse Vennen_Lg04</v>
      </c>
      <c r="L2397" s="36">
        <f>VLOOKUP(D2397,DATA!A:F,5,FALSE)</f>
        <v>1.3726988247862192E-2</v>
      </c>
      <c r="M2397" s="37">
        <f>VLOOKUP(D2397,DATA!A:F,6,FALSE)</f>
        <v>1285.5</v>
      </c>
      <c r="N2397" s="36">
        <f t="shared" si="186"/>
        <v>0.99946698075633356</v>
      </c>
      <c r="O2397" s="36">
        <f t="shared" si="187"/>
        <v>0.99959534942685446</v>
      </c>
      <c r="P2397" s="36">
        <f t="shared" si="188"/>
        <v>1.2836867052090639E-4</v>
      </c>
      <c r="Q2397" s="36">
        <f t="shared" si="189"/>
        <v>0</v>
      </c>
    </row>
    <row r="2398" spans="1:17" x14ac:dyDescent="0.3">
      <c r="A2398" s="29">
        <v>2867644</v>
      </c>
      <c r="B2398" s="1">
        <v>133</v>
      </c>
      <c r="C2398" s="1" t="s">
        <v>17</v>
      </c>
      <c r="D2398" s="1" t="s">
        <v>43</v>
      </c>
      <c r="E2398" s="1" t="s">
        <v>44</v>
      </c>
      <c r="F2398" s="47">
        <v>1071</v>
      </c>
      <c r="G2398" s="34">
        <v>984.89</v>
      </c>
      <c r="H2398" s="1" t="s">
        <v>216</v>
      </c>
      <c r="I2398" s="34">
        <v>1.0368499999999999E-2</v>
      </c>
      <c r="J2398" s="34">
        <v>209.16924</v>
      </c>
      <c r="K2398" s="35" t="str">
        <f t="shared" si="185"/>
        <v>Kampina &amp; Oisterwijkse Vennen_H7150</v>
      </c>
      <c r="L2398" s="36">
        <f>VLOOKUP(D2398,DATA!A:F,5,FALSE)</f>
        <v>1.3726988247862192E-2</v>
      </c>
      <c r="M2398" s="37">
        <f>VLOOKUP(D2398,DATA!A:F,6,FALSE)</f>
        <v>1285.5</v>
      </c>
      <c r="N2398" s="36">
        <f t="shared" si="186"/>
        <v>1.5883398594484415</v>
      </c>
      <c r="O2398" s="36">
        <f t="shared" si="187"/>
        <v>1.5885623497636914</v>
      </c>
      <c r="P2398" s="36">
        <f t="shared" si="188"/>
        <v>2.2249031524990137E-4</v>
      </c>
      <c r="Q2398" s="36">
        <f t="shared" si="189"/>
        <v>0</v>
      </c>
    </row>
    <row r="2399" spans="1:17" x14ac:dyDescent="0.3">
      <c r="A2399" s="29">
        <v>2867645</v>
      </c>
      <c r="B2399" s="1">
        <v>133</v>
      </c>
      <c r="C2399" s="1" t="s">
        <v>17</v>
      </c>
      <c r="D2399" s="1" t="s">
        <v>41</v>
      </c>
      <c r="E2399" s="1" t="s">
        <v>42</v>
      </c>
      <c r="F2399" s="47">
        <v>1071</v>
      </c>
      <c r="G2399" s="34">
        <v>981.2</v>
      </c>
      <c r="H2399" s="1" t="s">
        <v>216</v>
      </c>
      <c r="I2399" s="34">
        <v>1.0536200000000001E-2</v>
      </c>
      <c r="J2399" s="34">
        <v>1763.4458999999999</v>
      </c>
      <c r="K2399" s="35" t="str">
        <f t="shared" si="185"/>
        <v>Kampina &amp; Oisterwijkse Vennen_H4010A</v>
      </c>
      <c r="L2399" s="36">
        <f>VLOOKUP(D2399,DATA!A:F,5,FALSE)</f>
        <v>1.3726988247862192E-2</v>
      </c>
      <c r="M2399" s="37">
        <f>VLOOKUP(D2399,DATA!A:F,6,FALSE)</f>
        <v>1285.5</v>
      </c>
      <c r="N2399" s="36">
        <f t="shared" si="186"/>
        <v>1.511075392036306</v>
      </c>
      <c r="O2399" s="36">
        <f t="shared" si="187"/>
        <v>1.511290651995479</v>
      </c>
      <c r="P2399" s="36">
        <f t="shared" si="188"/>
        <v>2.1525995917293095E-4</v>
      </c>
      <c r="Q2399" s="36">
        <f t="shared" si="189"/>
        <v>0</v>
      </c>
    </row>
    <row r="2400" spans="1:17" x14ac:dyDescent="0.3">
      <c r="A2400" s="29">
        <v>2867646</v>
      </c>
      <c r="B2400" s="1">
        <v>133</v>
      </c>
      <c r="C2400" s="1" t="s">
        <v>17</v>
      </c>
      <c r="D2400" s="1" t="s">
        <v>41</v>
      </c>
      <c r="E2400" s="1" t="s">
        <v>42</v>
      </c>
      <c r="F2400" s="47">
        <v>1071</v>
      </c>
      <c r="G2400" s="34">
        <v>980.91</v>
      </c>
      <c r="H2400" s="1" t="s">
        <v>216</v>
      </c>
      <c r="I2400" s="34">
        <v>1.0682499999999999E-2</v>
      </c>
      <c r="J2400" s="34">
        <v>739.50959999999998</v>
      </c>
      <c r="K2400" s="35" t="str">
        <f t="shared" si="185"/>
        <v>Kampina &amp; Oisterwijkse Vennen_H4010A</v>
      </c>
      <c r="L2400" s="36">
        <f>VLOOKUP(D2400,DATA!A:F,5,FALSE)</f>
        <v>1.3726988247862192E-2</v>
      </c>
      <c r="M2400" s="37">
        <f>VLOOKUP(D2400,DATA!A:F,6,FALSE)</f>
        <v>1285.5</v>
      </c>
      <c r="N2400" s="36">
        <f t="shared" si="186"/>
        <v>1.5051623805493708</v>
      </c>
      <c r="O2400" s="36">
        <f t="shared" si="187"/>
        <v>1.5053797887246658</v>
      </c>
      <c r="P2400" s="36">
        <f t="shared" si="188"/>
        <v>2.1740817529503076E-4</v>
      </c>
      <c r="Q2400" s="36">
        <f t="shared" si="189"/>
        <v>0</v>
      </c>
    </row>
    <row r="2401" spans="1:17" x14ac:dyDescent="0.3">
      <c r="A2401" s="29">
        <v>2867646</v>
      </c>
      <c r="B2401" s="1">
        <v>133</v>
      </c>
      <c r="C2401" s="1" t="s">
        <v>17</v>
      </c>
      <c r="D2401" s="1" t="s">
        <v>43</v>
      </c>
      <c r="E2401" s="1" t="s">
        <v>44</v>
      </c>
      <c r="F2401" s="47">
        <v>1071</v>
      </c>
      <c r="G2401" s="34">
        <v>980.91</v>
      </c>
      <c r="H2401" s="1" t="s">
        <v>216</v>
      </c>
      <c r="I2401" s="34">
        <v>1.0682499999999999E-2</v>
      </c>
      <c r="J2401" s="34">
        <v>345.05680000000001</v>
      </c>
      <c r="K2401" s="35" t="str">
        <f t="shared" si="185"/>
        <v>Kampina &amp; Oisterwijkse Vennen_H7150</v>
      </c>
      <c r="L2401" s="36">
        <f>VLOOKUP(D2401,DATA!A:F,5,FALSE)</f>
        <v>1.3726988247862192E-2</v>
      </c>
      <c r="M2401" s="37">
        <f>VLOOKUP(D2401,DATA!A:F,6,FALSE)</f>
        <v>1285.5</v>
      </c>
      <c r="N2401" s="36">
        <f t="shared" si="186"/>
        <v>1.5051623805493708</v>
      </c>
      <c r="O2401" s="36">
        <f t="shared" si="187"/>
        <v>1.5053797887246658</v>
      </c>
      <c r="P2401" s="36">
        <f t="shared" si="188"/>
        <v>2.1740817529503076E-4</v>
      </c>
      <c r="Q2401" s="36">
        <f t="shared" si="189"/>
        <v>0</v>
      </c>
    </row>
    <row r="2402" spans="1:17" x14ac:dyDescent="0.3">
      <c r="A2402" s="29">
        <v>2869164</v>
      </c>
      <c r="B2402" s="1">
        <v>133</v>
      </c>
      <c r="C2402" s="1" t="s">
        <v>17</v>
      </c>
      <c r="D2402" s="1" t="s">
        <v>28</v>
      </c>
      <c r="E2402" s="1" t="s">
        <v>29</v>
      </c>
      <c r="F2402" s="47">
        <v>1786</v>
      </c>
      <c r="G2402" s="34">
        <v>1604.58</v>
      </c>
      <c r="H2402" s="1" t="s">
        <v>216</v>
      </c>
      <c r="I2402" s="34">
        <v>1.30064E-2</v>
      </c>
      <c r="J2402" s="34">
        <v>6096.3975</v>
      </c>
      <c r="K2402" s="35" t="str">
        <f t="shared" si="185"/>
        <v>Kampina &amp; Oisterwijkse Vennen_H91D0</v>
      </c>
      <c r="L2402" s="36">
        <f>VLOOKUP(D2402,DATA!A:F,5,FALSE)</f>
        <v>6.9280917156857415E-3</v>
      </c>
      <c r="M2402" s="37">
        <f>VLOOKUP(D2402,DATA!A:F,6,FALSE)</f>
        <v>2211</v>
      </c>
      <c r="N2402" s="36">
        <f t="shared" si="186"/>
        <v>1.4754635911994782</v>
      </c>
      <c r="O2402" s="36">
        <f t="shared" si="187"/>
        <v>1.4755945885830672</v>
      </c>
      <c r="P2402" s="36">
        <f t="shared" si="188"/>
        <v>1.3099738358901547E-4</v>
      </c>
      <c r="Q2402" s="36">
        <f t="shared" si="189"/>
        <v>0</v>
      </c>
    </row>
    <row r="2403" spans="1:17" x14ac:dyDescent="0.3">
      <c r="A2403" s="29">
        <v>2869166</v>
      </c>
      <c r="B2403" s="1">
        <v>133</v>
      </c>
      <c r="C2403" s="1" t="s">
        <v>17</v>
      </c>
      <c r="D2403" s="1" t="s">
        <v>31</v>
      </c>
      <c r="E2403" s="1" t="s">
        <v>32</v>
      </c>
      <c r="F2403" s="47">
        <v>1786</v>
      </c>
      <c r="G2403" s="34">
        <v>1314.49</v>
      </c>
      <c r="H2403" s="1" t="s">
        <v>216</v>
      </c>
      <c r="I2403" s="34">
        <v>1.1790699999999999E-2</v>
      </c>
      <c r="J2403" s="34">
        <v>546.48159999999996</v>
      </c>
      <c r="K2403" s="35" t="str">
        <f t="shared" si="185"/>
        <v>Kampina &amp; Oisterwijkse Vennen_Lg03</v>
      </c>
      <c r="L2403" s="36">
        <f>VLOOKUP(D2403,DATA!A:F,5,FALSE)</f>
        <v>6.9280917156857415E-3</v>
      </c>
      <c r="M2403" s="37">
        <f>VLOOKUP(D2403,DATA!A:F,6,FALSE)</f>
        <v>2211</v>
      </c>
      <c r="N2403" s="36">
        <f t="shared" si="186"/>
        <v>0.20030014184460312</v>
      </c>
      <c r="O2403" s="36">
        <f t="shared" si="187"/>
        <v>0.20031647166382513</v>
      </c>
      <c r="P2403" s="36">
        <f t="shared" si="188"/>
        <v>1.632981922200516E-5</v>
      </c>
      <c r="Q2403" s="36">
        <f t="shared" si="189"/>
        <v>0</v>
      </c>
    </row>
    <row r="2404" spans="1:17" x14ac:dyDescent="0.3">
      <c r="A2404" s="29">
        <v>2869172</v>
      </c>
      <c r="B2404" s="1">
        <v>133</v>
      </c>
      <c r="C2404" s="1" t="s">
        <v>17</v>
      </c>
      <c r="D2404" s="1" t="s">
        <v>41</v>
      </c>
      <c r="E2404" s="1" t="s">
        <v>42</v>
      </c>
      <c r="F2404" s="47">
        <v>1071</v>
      </c>
      <c r="G2404" s="34">
        <v>973.56</v>
      </c>
      <c r="H2404" s="1" t="s">
        <v>216</v>
      </c>
      <c r="I2404" s="34">
        <v>9.7411000000000008E-3</v>
      </c>
      <c r="J2404" s="34">
        <v>985.45184499999903</v>
      </c>
      <c r="K2404" s="35" t="str">
        <f t="shared" si="185"/>
        <v>Kampina &amp; Oisterwijkse Vennen_H4010A</v>
      </c>
      <c r="L2404" s="36">
        <f>VLOOKUP(D2404,DATA!A:F,5,FALSE)</f>
        <v>1.3726988247862192E-2</v>
      </c>
      <c r="M2404" s="37">
        <f>VLOOKUP(D2404,DATA!A:F,6,FALSE)</f>
        <v>1285.5</v>
      </c>
      <c r="N2404" s="36">
        <f t="shared" si="186"/>
        <v>1.3626794973326075</v>
      </c>
      <c r="O2404" s="36">
        <f t="shared" si="187"/>
        <v>1.3628592380605835</v>
      </c>
      <c r="P2404" s="36">
        <f t="shared" si="188"/>
        <v>1.7974072797599661E-4</v>
      </c>
      <c r="Q2404" s="36">
        <f t="shared" si="189"/>
        <v>0</v>
      </c>
    </row>
    <row r="2405" spans="1:17" x14ac:dyDescent="0.3">
      <c r="A2405" s="29">
        <v>2869172</v>
      </c>
      <c r="B2405" s="1">
        <v>133</v>
      </c>
      <c r="C2405" s="1" t="s">
        <v>17</v>
      </c>
      <c r="D2405" s="1" t="s">
        <v>43</v>
      </c>
      <c r="E2405" s="1" t="s">
        <v>44</v>
      </c>
      <c r="F2405" s="47">
        <v>1071</v>
      </c>
      <c r="G2405" s="34">
        <v>973.56</v>
      </c>
      <c r="H2405" s="1" t="s">
        <v>216</v>
      </c>
      <c r="I2405" s="34">
        <v>9.7411000000000008E-3</v>
      </c>
      <c r="J2405" s="34">
        <v>1960.4434186836099</v>
      </c>
      <c r="K2405" s="35" t="str">
        <f t="shared" si="185"/>
        <v>Kampina &amp; Oisterwijkse Vennen_H7150</v>
      </c>
      <c r="L2405" s="36">
        <f>VLOOKUP(D2405,DATA!A:F,5,FALSE)</f>
        <v>1.3726988247862192E-2</v>
      </c>
      <c r="M2405" s="37">
        <f>VLOOKUP(D2405,DATA!A:F,6,FALSE)</f>
        <v>1285.5</v>
      </c>
      <c r="N2405" s="36">
        <f t="shared" si="186"/>
        <v>1.3626794973326075</v>
      </c>
      <c r="O2405" s="36">
        <f t="shared" si="187"/>
        <v>1.3628592380605835</v>
      </c>
      <c r="P2405" s="36">
        <f t="shared" si="188"/>
        <v>1.7974072797599661E-4</v>
      </c>
      <c r="Q2405" s="36">
        <f t="shared" si="189"/>
        <v>0</v>
      </c>
    </row>
    <row r="2406" spans="1:17" x14ac:dyDescent="0.3">
      <c r="A2406" s="29">
        <v>2869172</v>
      </c>
      <c r="B2406" s="1">
        <v>133</v>
      </c>
      <c r="C2406" s="1" t="s">
        <v>17</v>
      </c>
      <c r="D2406" s="1" t="s">
        <v>86</v>
      </c>
      <c r="E2406" s="1" t="s">
        <v>44</v>
      </c>
      <c r="F2406" s="47">
        <v>1071</v>
      </c>
      <c r="G2406" s="34">
        <v>973.56</v>
      </c>
      <c r="H2406" s="1" t="s">
        <v>216</v>
      </c>
      <c r="I2406" s="34">
        <v>9.7411000000000008E-3</v>
      </c>
      <c r="J2406" s="34">
        <v>536.63199999999995</v>
      </c>
      <c r="K2406" s="35" t="str">
        <f t="shared" si="185"/>
        <v>Kampina &amp; Oisterwijkse Vennen_ZGH7150</v>
      </c>
      <c r="L2406" s="36">
        <f>VLOOKUP(D2406,DATA!A:F,5,FALSE)</f>
        <v>1.3726988247862192E-2</v>
      </c>
      <c r="M2406" s="37">
        <f>VLOOKUP(D2406,DATA!A:F,6,FALSE)</f>
        <v>1285.5</v>
      </c>
      <c r="N2406" s="36">
        <f t="shared" si="186"/>
        <v>1.3626794973326075</v>
      </c>
      <c r="O2406" s="36">
        <f t="shared" si="187"/>
        <v>1.3628592380605835</v>
      </c>
      <c r="P2406" s="36">
        <f t="shared" si="188"/>
        <v>1.7974072797599661E-4</v>
      </c>
      <c r="Q2406" s="36">
        <f t="shared" si="189"/>
        <v>0</v>
      </c>
    </row>
    <row r="2407" spans="1:17" x14ac:dyDescent="0.3">
      <c r="A2407" s="29">
        <v>2869172</v>
      </c>
      <c r="B2407" s="1">
        <v>133</v>
      </c>
      <c r="C2407" s="1" t="s">
        <v>17</v>
      </c>
      <c r="D2407" s="1" t="s">
        <v>90</v>
      </c>
      <c r="E2407" s="1" t="s">
        <v>91</v>
      </c>
      <c r="F2407" s="47">
        <v>1071</v>
      </c>
      <c r="G2407" s="34">
        <v>973.56</v>
      </c>
      <c r="H2407" s="1" t="s">
        <v>216</v>
      </c>
      <c r="I2407" s="34">
        <v>9.7411000000000008E-3</v>
      </c>
      <c r="J2407" s="34">
        <v>123.47459000000001</v>
      </c>
      <c r="K2407" s="35" t="str">
        <f t="shared" si="185"/>
        <v>Kampina &amp; Oisterwijkse Vennen_Lg04</v>
      </c>
      <c r="L2407" s="36">
        <f>VLOOKUP(D2407,DATA!A:F,5,FALSE)</f>
        <v>1.3726988247862192E-2</v>
      </c>
      <c r="M2407" s="37">
        <f>VLOOKUP(D2407,DATA!A:F,6,FALSE)</f>
        <v>1285.5</v>
      </c>
      <c r="N2407" s="36">
        <f t="shared" si="186"/>
        <v>1.3626794973326075</v>
      </c>
      <c r="O2407" s="36">
        <f t="shared" si="187"/>
        <v>1.3628592380605835</v>
      </c>
      <c r="P2407" s="36">
        <f t="shared" si="188"/>
        <v>1.7974072797599661E-4</v>
      </c>
      <c r="Q2407" s="36">
        <f t="shared" si="189"/>
        <v>0</v>
      </c>
    </row>
    <row r="2408" spans="1:17" x14ac:dyDescent="0.3">
      <c r="A2408" s="29">
        <v>2869175</v>
      </c>
      <c r="B2408" s="1">
        <v>133</v>
      </c>
      <c r="C2408" s="1" t="s">
        <v>17</v>
      </c>
      <c r="D2408" s="1" t="s">
        <v>41</v>
      </c>
      <c r="E2408" s="1" t="s">
        <v>42</v>
      </c>
      <c r="F2408" s="47">
        <v>1071</v>
      </c>
      <c r="G2408" s="34">
        <v>980.98</v>
      </c>
      <c r="H2408" s="1" t="s">
        <v>216</v>
      </c>
      <c r="I2408" s="34">
        <v>1.06015E-2</v>
      </c>
      <c r="J2408" s="34">
        <v>987.79399999999998</v>
      </c>
      <c r="K2408" s="35" t="str">
        <f t="shared" si="185"/>
        <v>Kampina &amp; Oisterwijkse Vennen_H4010A</v>
      </c>
      <c r="L2408" s="36">
        <f>VLOOKUP(D2408,DATA!A:F,5,FALSE)</f>
        <v>1.3726988247862192E-2</v>
      </c>
      <c r="M2408" s="37">
        <f>VLOOKUP(D2408,DATA!A:F,6,FALSE)</f>
        <v>1285.5</v>
      </c>
      <c r="N2408" s="36">
        <f t="shared" si="186"/>
        <v>1.5065875697164959</v>
      </c>
      <c r="O2408" s="36">
        <f t="shared" si="187"/>
        <v>1.5068035304494209</v>
      </c>
      <c r="P2408" s="36">
        <f t="shared" si="188"/>
        <v>2.1596073292506901E-4</v>
      </c>
      <c r="Q2408" s="36">
        <f t="shared" si="189"/>
        <v>0</v>
      </c>
    </row>
    <row r="2409" spans="1:17" x14ac:dyDescent="0.3">
      <c r="A2409" s="29">
        <v>2869176</v>
      </c>
      <c r="B2409" s="1">
        <v>133</v>
      </c>
      <c r="C2409" s="1" t="s">
        <v>17</v>
      </c>
      <c r="D2409" s="1" t="s">
        <v>41</v>
      </c>
      <c r="E2409" s="1" t="s">
        <v>42</v>
      </c>
      <c r="F2409" s="47">
        <v>1071</v>
      </c>
      <c r="G2409" s="34">
        <v>982.71</v>
      </c>
      <c r="H2409" s="1" t="s">
        <v>216</v>
      </c>
      <c r="I2409" s="34">
        <v>1.07157E-2</v>
      </c>
      <c r="J2409" s="34">
        <v>184.28682000000001</v>
      </c>
      <c r="K2409" s="35" t="str">
        <f t="shared" si="185"/>
        <v>Kampina &amp; Oisterwijkse Vennen_H4010A</v>
      </c>
      <c r="L2409" s="36">
        <f>VLOOKUP(D2409,DATA!A:F,5,FALSE)</f>
        <v>1.3726988247862192E-2</v>
      </c>
      <c r="M2409" s="37">
        <f>VLOOKUP(D2409,DATA!A:F,6,FALSE)</f>
        <v>1285.5</v>
      </c>
      <c r="N2409" s="36">
        <f t="shared" si="186"/>
        <v>1.5422353643036815</v>
      </c>
      <c r="O2409" s="36">
        <f t="shared" si="187"/>
        <v>1.542458735614854</v>
      </c>
      <c r="P2409" s="36">
        <f t="shared" si="188"/>
        <v>2.2337131117255993E-4</v>
      </c>
      <c r="Q2409" s="36">
        <f t="shared" si="189"/>
        <v>0</v>
      </c>
    </row>
    <row r="2410" spans="1:17" x14ac:dyDescent="0.3">
      <c r="A2410" s="29">
        <v>2870692</v>
      </c>
      <c r="B2410" s="1">
        <v>133</v>
      </c>
      <c r="C2410" s="1" t="s">
        <v>17</v>
      </c>
      <c r="D2410" s="1" t="s">
        <v>28</v>
      </c>
      <c r="E2410" s="1" t="s">
        <v>29</v>
      </c>
      <c r="F2410" s="47">
        <v>1786</v>
      </c>
      <c r="G2410" s="34">
        <v>1540.12</v>
      </c>
      <c r="H2410" s="1" t="s">
        <v>216</v>
      </c>
      <c r="I2410" s="34">
        <v>1.2269E-2</v>
      </c>
      <c r="J2410" s="34">
        <v>1427.8340000000001</v>
      </c>
      <c r="K2410" s="35" t="str">
        <f t="shared" si="185"/>
        <v>Kampina &amp; Oisterwijkse Vennen_H91D0</v>
      </c>
      <c r="L2410" s="36">
        <f>VLOOKUP(D2410,DATA!A:F,5,FALSE)</f>
        <v>6.9280917156857415E-3</v>
      </c>
      <c r="M2410" s="37">
        <f>VLOOKUP(D2410,DATA!A:F,6,FALSE)</f>
        <v>2211</v>
      </c>
      <c r="N2410" s="36">
        <f t="shared" si="186"/>
        <v>0.94905938986901428</v>
      </c>
      <c r="O2410" s="36">
        <f t="shared" si="187"/>
        <v>0.9491392983539807</v>
      </c>
      <c r="P2410" s="36">
        <f t="shared" si="188"/>
        <v>7.9908484966417781E-5</v>
      </c>
      <c r="Q2410" s="36">
        <f t="shared" si="189"/>
        <v>0</v>
      </c>
    </row>
    <row r="2411" spans="1:17" x14ac:dyDescent="0.3">
      <c r="A2411" s="29">
        <v>2870694</v>
      </c>
      <c r="B2411" s="1">
        <v>133</v>
      </c>
      <c r="C2411" s="1" t="s">
        <v>17</v>
      </c>
      <c r="D2411" s="1" t="s">
        <v>33</v>
      </c>
      <c r="E2411" s="1" t="s">
        <v>29</v>
      </c>
      <c r="F2411" s="47">
        <v>1786</v>
      </c>
      <c r="G2411" s="34">
        <v>1712.21</v>
      </c>
      <c r="H2411" s="1" t="s">
        <v>216</v>
      </c>
      <c r="I2411" s="34">
        <v>1.6629000000000001E-2</v>
      </c>
      <c r="J2411" s="34">
        <v>727.69600000000003</v>
      </c>
      <c r="K2411" s="35" t="str">
        <f t="shared" si="185"/>
        <v>Kampina &amp; Oisterwijkse Vennen_ZGH91D0</v>
      </c>
      <c r="L2411" s="36">
        <f>VLOOKUP(D2411,DATA!A:F,5,FALSE)</f>
        <v>6.9280917156857415E-3</v>
      </c>
      <c r="M2411" s="37">
        <f>VLOOKUP(D2411,DATA!A:F,6,FALSE)</f>
        <v>2211</v>
      </c>
      <c r="N2411" s="36">
        <f t="shared" si="186"/>
        <v>3.0600428570897877</v>
      </c>
      <c r="O2411" s="36">
        <f t="shared" si="187"/>
        <v>3.0603846268077746</v>
      </c>
      <c r="P2411" s="36">
        <f t="shared" si="188"/>
        <v>3.4176971798682843E-4</v>
      </c>
      <c r="Q2411" s="36">
        <f t="shared" si="189"/>
        <v>0</v>
      </c>
    </row>
    <row r="2412" spans="1:17" x14ac:dyDescent="0.3">
      <c r="A2412" s="29">
        <v>2870694</v>
      </c>
      <c r="B2412" s="1">
        <v>133</v>
      </c>
      <c r="C2412" s="1" t="s">
        <v>17</v>
      </c>
      <c r="D2412" s="1" t="s">
        <v>31</v>
      </c>
      <c r="E2412" s="1" t="s">
        <v>32</v>
      </c>
      <c r="F2412" s="47">
        <v>1786</v>
      </c>
      <c r="G2412" s="34">
        <v>1712.21</v>
      </c>
      <c r="H2412" s="1" t="s">
        <v>216</v>
      </c>
      <c r="I2412" s="34">
        <v>1.6629000000000001E-2</v>
      </c>
      <c r="J2412" s="34">
        <v>327.13952999999998</v>
      </c>
      <c r="K2412" s="35" t="str">
        <f t="shared" si="185"/>
        <v>Kampina &amp; Oisterwijkse Vennen_Lg03</v>
      </c>
      <c r="L2412" s="36">
        <f>VLOOKUP(D2412,DATA!A:F,5,FALSE)</f>
        <v>6.9280917156857415E-3</v>
      </c>
      <c r="M2412" s="37">
        <f>VLOOKUP(D2412,DATA!A:F,6,FALSE)</f>
        <v>2211</v>
      </c>
      <c r="N2412" s="36">
        <f t="shared" si="186"/>
        <v>3.0600428570897877</v>
      </c>
      <c r="O2412" s="36">
        <f t="shared" si="187"/>
        <v>3.0603846268077746</v>
      </c>
      <c r="P2412" s="36">
        <f t="shared" si="188"/>
        <v>3.4176971798682843E-4</v>
      </c>
      <c r="Q2412" s="36">
        <f t="shared" si="189"/>
        <v>0</v>
      </c>
    </row>
    <row r="2413" spans="1:17" x14ac:dyDescent="0.3">
      <c r="A2413" s="29">
        <v>2870695</v>
      </c>
      <c r="B2413" s="1">
        <v>133</v>
      </c>
      <c r="C2413" s="1" t="s">
        <v>17</v>
      </c>
      <c r="D2413" s="1" t="s">
        <v>31</v>
      </c>
      <c r="E2413" s="1" t="s">
        <v>32</v>
      </c>
      <c r="F2413" s="47">
        <v>1786</v>
      </c>
      <c r="G2413" s="34">
        <v>1200.0899999999999</v>
      </c>
      <c r="H2413" s="1" t="s">
        <v>216</v>
      </c>
      <c r="I2413" s="34">
        <v>1.09049E-2</v>
      </c>
      <c r="J2413" s="34">
        <v>298.88907</v>
      </c>
      <c r="K2413" s="35" t="str">
        <f t="shared" si="185"/>
        <v>Kampina &amp; Oisterwijkse Vennen_Lg03</v>
      </c>
      <c r="L2413" s="36">
        <f>VLOOKUP(D2413,DATA!A:F,5,FALSE)</f>
        <v>6.9280917156857415E-3</v>
      </c>
      <c r="M2413" s="37">
        <f>VLOOKUP(D2413,DATA!A:F,6,FALSE)</f>
        <v>2211</v>
      </c>
      <c r="N2413" s="36">
        <f t="shared" si="186"/>
        <v>9.0771026763528856E-2</v>
      </c>
      <c r="O2413" s="36">
        <f t="shared" si="187"/>
        <v>9.0777878561466824E-2</v>
      </c>
      <c r="P2413" s="36">
        <f t="shared" si="188"/>
        <v>6.8517979379678629E-6</v>
      </c>
      <c r="Q2413" s="36">
        <f t="shared" si="189"/>
        <v>0</v>
      </c>
    </row>
    <row r="2414" spans="1:17" x14ac:dyDescent="0.3">
      <c r="A2414" s="29">
        <v>2870700</v>
      </c>
      <c r="B2414" s="1">
        <v>133</v>
      </c>
      <c r="C2414" s="1" t="s">
        <v>17</v>
      </c>
      <c r="D2414" s="1" t="s">
        <v>86</v>
      </c>
      <c r="E2414" s="1" t="s">
        <v>44</v>
      </c>
      <c r="F2414" s="47">
        <v>1071</v>
      </c>
      <c r="G2414" s="34">
        <v>976.83</v>
      </c>
      <c r="H2414" s="1" t="s">
        <v>216</v>
      </c>
      <c r="I2414" s="34">
        <v>9.7803000000000005E-3</v>
      </c>
      <c r="J2414" s="34">
        <v>123.54693</v>
      </c>
      <c r="K2414" s="35" t="str">
        <f t="shared" si="185"/>
        <v>Kampina &amp; Oisterwijkse Vennen_ZGH7150</v>
      </c>
      <c r="L2414" s="36">
        <f>VLOOKUP(D2414,DATA!A:F,5,FALSE)</f>
        <v>1.3726988247862192E-2</v>
      </c>
      <c r="M2414" s="37">
        <f>VLOOKUP(D2414,DATA!A:F,6,FALSE)</f>
        <v>1285.5</v>
      </c>
      <c r="N2414" s="36">
        <f t="shared" si="186"/>
        <v>1.424348935626045</v>
      </c>
      <c r="O2414" s="36">
        <f t="shared" si="187"/>
        <v>1.4245374488455662</v>
      </c>
      <c r="P2414" s="36">
        <f t="shared" si="188"/>
        <v>1.8851321952118028E-4</v>
      </c>
      <c r="Q2414" s="36">
        <f t="shared" si="189"/>
        <v>0</v>
      </c>
    </row>
    <row r="2415" spans="1:17" x14ac:dyDescent="0.3">
      <c r="A2415" s="29">
        <v>2870701</v>
      </c>
      <c r="B2415" s="1">
        <v>133</v>
      </c>
      <c r="C2415" s="1" t="s">
        <v>17</v>
      </c>
      <c r="D2415" s="1" t="s">
        <v>43</v>
      </c>
      <c r="E2415" s="1" t="s">
        <v>44</v>
      </c>
      <c r="F2415" s="47">
        <v>1071</v>
      </c>
      <c r="G2415" s="34">
        <v>994.53</v>
      </c>
      <c r="H2415" s="1" t="s">
        <v>216</v>
      </c>
      <c r="I2415" s="34">
        <v>1.0176299999999999E-2</v>
      </c>
      <c r="J2415" s="34">
        <v>473.32625999999999</v>
      </c>
      <c r="K2415" s="35" t="str">
        <f t="shared" si="185"/>
        <v>Kampina &amp; Oisterwijkse Vennen_H7150</v>
      </c>
      <c r="L2415" s="36">
        <f>VLOOKUP(D2415,DATA!A:F,5,FALSE)</f>
        <v>1.3726988247862192E-2</v>
      </c>
      <c r="M2415" s="37">
        <f>VLOOKUP(D2415,DATA!A:F,6,FALSE)</f>
        <v>1285.5</v>
      </c>
      <c r="N2415" s="36">
        <f t="shared" si="186"/>
        <v>1.8089974858124469</v>
      </c>
      <c r="O2415" s="36">
        <f t="shared" si="187"/>
        <v>1.8092456299714863</v>
      </c>
      <c r="P2415" s="36">
        <f t="shared" si="188"/>
        <v>2.4814415903939846E-4</v>
      </c>
      <c r="Q2415" s="36">
        <f t="shared" si="189"/>
        <v>0</v>
      </c>
    </row>
    <row r="2416" spans="1:17" x14ac:dyDescent="0.3">
      <c r="A2416" s="29">
        <v>2870701</v>
      </c>
      <c r="B2416" s="1">
        <v>133</v>
      </c>
      <c r="C2416" s="1" t="s">
        <v>17</v>
      </c>
      <c r="D2416" s="1" t="s">
        <v>90</v>
      </c>
      <c r="E2416" s="1" t="s">
        <v>91</v>
      </c>
      <c r="F2416" s="47">
        <v>1071</v>
      </c>
      <c r="G2416" s="34">
        <v>994.53</v>
      </c>
      <c r="H2416" s="1" t="s">
        <v>216</v>
      </c>
      <c r="I2416" s="34">
        <v>1.0176299999999999E-2</v>
      </c>
      <c r="J2416" s="34">
        <v>129.46463</v>
      </c>
      <c r="K2416" s="35" t="str">
        <f t="shared" si="185"/>
        <v>Kampina &amp; Oisterwijkse Vennen_Lg04</v>
      </c>
      <c r="L2416" s="36">
        <f>VLOOKUP(D2416,DATA!A:F,5,FALSE)</f>
        <v>1.3726988247862192E-2</v>
      </c>
      <c r="M2416" s="37">
        <f>VLOOKUP(D2416,DATA!A:F,6,FALSE)</f>
        <v>1285.5</v>
      </c>
      <c r="N2416" s="36">
        <f t="shared" si="186"/>
        <v>1.8089974858124469</v>
      </c>
      <c r="O2416" s="36">
        <f t="shared" si="187"/>
        <v>1.8092456299714863</v>
      </c>
      <c r="P2416" s="36">
        <f t="shared" si="188"/>
        <v>2.4814415903939846E-4</v>
      </c>
      <c r="Q2416" s="36">
        <f t="shared" si="189"/>
        <v>0</v>
      </c>
    </row>
    <row r="2417" spans="1:17" x14ac:dyDescent="0.3">
      <c r="A2417" s="29">
        <v>2870702</v>
      </c>
      <c r="B2417" s="1">
        <v>133</v>
      </c>
      <c r="C2417" s="1" t="s">
        <v>17</v>
      </c>
      <c r="D2417" s="1" t="s">
        <v>43</v>
      </c>
      <c r="E2417" s="1" t="s">
        <v>44</v>
      </c>
      <c r="F2417" s="47">
        <v>1071</v>
      </c>
      <c r="G2417" s="34">
        <v>985.84</v>
      </c>
      <c r="H2417" s="1" t="s">
        <v>216</v>
      </c>
      <c r="I2417" s="34">
        <v>1.0374599999999999E-2</v>
      </c>
      <c r="J2417" s="34">
        <v>1430.6525999999999</v>
      </c>
      <c r="K2417" s="35" t="str">
        <f t="shared" si="185"/>
        <v>Kampina &amp; Oisterwijkse Vennen_H7150</v>
      </c>
      <c r="L2417" s="36">
        <f>VLOOKUP(D2417,DATA!A:F,5,FALSE)</f>
        <v>1.3726988247862192E-2</v>
      </c>
      <c r="M2417" s="37">
        <f>VLOOKUP(D2417,DATA!A:F,6,FALSE)</f>
        <v>1285.5</v>
      </c>
      <c r="N2417" s="36">
        <f t="shared" si="186"/>
        <v>1.6088530465415178</v>
      </c>
      <c r="O2417" s="36">
        <f t="shared" si="187"/>
        <v>1.609078495873651</v>
      </c>
      <c r="P2417" s="36">
        <f t="shared" si="188"/>
        <v>2.2544933213319851E-4</v>
      </c>
      <c r="Q2417" s="36">
        <f t="shared" si="189"/>
        <v>0</v>
      </c>
    </row>
    <row r="2418" spans="1:17" x14ac:dyDescent="0.3">
      <c r="A2418" s="29">
        <v>2872211</v>
      </c>
      <c r="B2418" s="1">
        <v>133</v>
      </c>
      <c r="C2418" s="1" t="s">
        <v>17</v>
      </c>
      <c r="D2418" s="1" t="s">
        <v>31</v>
      </c>
      <c r="E2418" s="1" t="s">
        <v>32</v>
      </c>
      <c r="F2418" s="47">
        <v>1786</v>
      </c>
      <c r="G2418" s="34">
        <v>1558.59</v>
      </c>
      <c r="H2418" s="1" t="s">
        <v>216</v>
      </c>
      <c r="I2418" s="34">
        <v>1.14809E-2</v>
      </c>
      <c r="J2418" s="34">
        <v>245.87934999999999</v>
      </c>
      <c r="K2418" s="35" t="str">
        <f t="shared" si="185"/>
        <v>Kampina &amp; Oisterwijkse Vennen_Lg03</v>
      </c>
      <c r="L2418" s="36">
        <f>VLOOKUP(D2418,DATA!A:F,5,FALSE)</f>
        <v>6.9280917156857415E-3</v>
      </c>
      <c r="M2418" s="37">
        <f>VLOOKUP(D2418,DATA!A:F,6,FALSE)</f>
        <v>2211</v>
      </c>
      <c r="N2418" s="36">
        <f t="shared" si="186"/>
        <v>1.0772195536226621</v>
      </c>
      <c r="O2418" s="36">
        <f t="shared" si="187"/>
        <v>1.0773043167565794</v>
      </c>
      <c r="P2418" s="36">
        <f t="shared" si="188"/>
        <v>8.4763133917364897E-5</v>
      </c>
      <c r="Q2418" s="36">
        <f t="shared" si="189"/>
        <v>0</v>
      </c>
    </row>
    <row r="2419" spans="1:17" x14ac:dyDescent="0.3">
      <c r="A2419" s="29">
        <v>2872224</v>
      </c>
      <c r="B2419" s="1">
        <v>133</v>
      </c>
      <c r="C2419" s="1" t="s">
        <v>17</v>
      </c>
      <c r="D2419" s="1" t="s">
        <v>31</v>
      </c>
      <c r="E2419" s="1" t="s">
        <v>32</v>
      </c>
      <c r="F2419" s="47">
        <v>1786</v>
      </c>
      <c r="G2419" s="34">
        <v>1421.77</v>
      </c>
      <c r="H2419" s="1" t="s">
        <v>216</v>
      </c>
      <c r="I2419" s="34">
        <v>1.2850800000000001E-2</v>
      </c>
      <c r="J2419" s="34">
        <v>192.66827000000001</v>
      </c>
      <c r="K2419" s="35" t="str">
        <f t="shared" si="185"/>
        <v>Kampina &amp; Oisterwijkse Vennen_Lg03</v>
      </c>
      <c r="L2419" s="36">
        <f>VLOOKUP(D2419,DATA!A:F,5,FALSE)</f>
        <v>6.9280917156857415E-3</v>
      </c>
      <c r="M2419" s="37">
        <f>VLOOKUP(D2419,DATA!A:F,6,FALSE)</f>
        <v>2211</v>
      </c>
      <c r="N2419" s="36">
        <f t="shared" si="186"/>
        <v>0.42025272542258796</v>
      </c>
      <c r="O2419" s="36">
        <f t="shared" si="187"/>
        <v>0.42028998556597846</v>
      </c>
      <c r="P2419" s="36">
        <f t="shared" si="188"/>
        <v>3.7260143390505096E-5</v>
      </c>
      <c r="Q2419" s="36">
        <f t="shared" si="189"/>
        <v>0</v>
      </c>
    </row>
    <row r="2420" spans="1:17" x14ac:dyDescent="0.3">
      <c r="A2420" s="29">
        <v>2872230</v>
      </c>
      <c r="B2420" s="1">
        <v>133</v>
      </c>
      <c r="C2420" s="1" t="s">
        <v>17</v>
      </c>
      <c r="D2420" s="1" t="s">
        <v>43</v>
      </c>
      <c r="E2420" s="1" t="s">
        <v>44</v>
      </c>
      <c r="F2420" s="47">
        <v>1071</v>
      </c>
      <c r="G2420" s="34">
        <v>977.51</v>
      </c>
      <c r="H2420" s="1" t="s">
        <v>216</v>
      </c>
      <c r="I2420" s="34">
        <v>9.7465999999999994E-3</v>
      </c>
      <c r="J2420" s="34">
        <v>295.58710000000002</v>
      </c>
      <c r="K2420" s="35" t="str">
        <f t="shared" si="185"/>
        <v>Kampina &amp; Oisterwijkse Vennen_H7150</v>
      </c>
      <c r="L2420" s="36">
        <f>VLOOKUP(D2420,DATA!A:F,5,FALSE)</f>
        <v>1.3726988247862192E-2</v>
      </c>
      <c r="M2420" s="37">
        <f>VLOOKUP(D2420,DATA!A:F,6,FALSE)</f>
        <v>1285.5</v>
      </c>
      <c r="N2420" s="36">
        <f t="shared" si="186"/>
        <v>1.4375145376235707</v>
      </c>
      <c r="O2420" s="36">
        <f t="shared" si="187"/>
        <v>1.4377041123833558</v>
      </c>
      <c r="P2420" s="36">
        <f t="shared" si="188"/>
        <v>1.8957475978509386E-4</v>
      </c>
      <c r="Q2420" s="36">
        <f t="shared" si="189"/>
        <v>0</v>
      </c>
    </row>
    <row r="2421" spans="1:17" x14ac:dyDescent="0.3">
      <c r="A2421" s="29">
        <v>2872230</v>
      </c>
      <c r="B2421" s="1">
        <v>133</v>
      </c>
      <c r="C2421" s="1" t="s">
        <v>17</v>
      </c>
      <c r="D2421" s="1" t="s">
        <v>90</v>
      </c>
      <c r="E2421" s="1" t="s">
        <v>91</v>
      </c>
      <c r="F2421" s="47">
        <v>1071</v>
      </c>
      <c r="G2421" s="34">
        <v>977.51</v>
      </c>
      <c r="H2421" s="1" t="s">
        <v>216</v>
      </c>
      <c r="I2421" s="34">
        <v>9.7465999999999994E-3</v>
      </c>
      <c r="J2421" s="34">
        <v>15.609933</v>
      </c>
      <c r="K2421" s="35" t="str">
        <f t="shared" si="185"/>
        <v>Kampina &amp; Oisterwijkse Vennen_Lg04</v>
      </c>
      <c r="L2421" s="36">
        <f>VLOOKUP(D2421,DATA!A:F,5,FALSE)</f>
        <v>1.3726988247862192E-2</v>
      </c>
      <c r="M2421" s="37">
        <f>VLOOKUP(D2421,DATA!A:F,6,FALSE)</f>
        <v>1285.5</v>
      </c>
      <c r="N2421" s="36">
        <f t="shared" si="186"/>
        <v>1.4375145376235707</v>
      </c>
      <c r="O2421" s="36">
        <f t="shared" si="187"/>
        <v>1.4377041123833558</v>
      </c>
      <c r="P2421" s="36">
        <f t="shared" si="188"/>
        <v>1.8957475978509386E-4</v>
      </c>
      <c r="Q2421" s="36">
        <f t="shared" si="189"/>
        <v>0</v>
      </c>
    </row>
    <row r="2422" spans="1:17" x14ac:dyDescent="0.3">
      <c r="A2422" s="29">
        <v>2873750</v>
      </c>
      <c r="B2422" s="1">
        <v>133</v>
      </c>
      <c r="C2422" s="1" t="s">
        <v>17</v>
      </c>
      <c r="D2422" s="1" t="s">
        <v>28</v>
      </c>
      <c r="E2422" s="1" t="s">
        <v>29</v>
      </c>
      <c r="F2422" s="47">
        <v>1786</v>
      </c>
      <c r="G2422" s="34">
        <v>1579.85</v>
      </c>
      <c r="H2422" s="1" t="s">
        <v>216</v>
      </c>
      <c r="I2422" s="34">
        <v>1.3299099999999999E-2</v>
      </c>
      <c r="J2422" s="34">
        <v>8122.1459999999997</v>
      </c>
      <c r="K2422" s="35" t="str">
        <f t="shared" si="185"/>
        <v>Kampina &amp; Oisterwijkse Vennen_H91D0</v>
      </c>
      <c r="L2422" s="36">
        <f>VLOOKUP(D2422,DATA!A:F,5,FALSE)</f>
        <v>6.9280917156857415E-3</v>
      </c>
      <c r="M2422" s="37">
        <f>VLOOKUP(D2422,DATA!A:F,6,FALSE)</f>
        <v>2211</v>
      </c>
      <c r="N2422" s="36">
        <f t="shared" si="186"/>
        <v>1.2460349491313203</v>
      </c>
      <c r="O2422" s="36">
        <f t="shared" si="187"/>
        <v>1.2461483300977545</v>
      </c>
      <c r="P2422" s="36">
        <f t="shared" si="188"/>
        <v>1.133809664342067E-4</v>
      </c>
      <c r="Q2422" s="36">
        <f t="shared" si="189"/>
        <v>0</v>
      </c>
    </row>
    <row r="2423" spans="1:17" x14ac:dyDescent="0.3">
      <c r="A2423" s="29">
        <v>2873758</v>
      </c>
      <c r="B2423" s="1">
        <v>133</v>
      </c>
      <c r="C2423" s="1" t="s">
        <v>17</v>
      </c>
      <c r="D2423" s="1" t="s">
        <v>43</v>
      </c>
      <c r="E2423" s="1" t="s">
        <v>44</v>
      </c>
      <c r="F2423" s="47">
        <v>1071</v>
      </c>
      <c r="G2423" s="34">
        <v>958.96</v>
      </c>
      <c r="H2423" s="1" t="s">
        <v>216</v>
      </c>
      <c r="I2423" s="34">
        <v>9.3436999999999999E-3</v>
      </c>
      <c r="J2423" s="34">
        <v>1047.1715999999999</v>
      </c>
      <c r="K2423" s="35" t="str">
        <f t="shared" si="185"/>
        <v>Kampina &amp; Oisterwijkse Vennen_H7150</v>
      </c>
      <c r="L2423" s="36">
        <f>VLOOKUP(D2423,DATA!A:F,5,FALSE)</f>
        <v>1.3726988247862192E-2</v>
      </c>
      <c r="M2423" s="37">
        <f>VLOOKUP(D2423,DATA!A:F,6,FALSE)</f>
        <v>1285.5</v>
      </c>
      <c r="N2423" s="36">
        <f t="shared" si="186"/>
        <v>1.1179724765191721</v>
      </c>
      <c r="O2423" s="36">
        <f t="shared" si="187"/>
        <v>1.1181142744362715</v>
      </c>
      <c r="P2423" s="36">
        <f t="shared" si="188"/>
        <v>1.41797917099451E-4</v>
      </c>
      <c r="Q2423" s="36">
        <f t="shared" si="189"/>
        <v>0</v>
      </c>
    </row>
    <row r="2424" spans="1:17" x14ac:dyDescent="0.3">
      <c r="A2424" s="29">
        <v>2873758</v>
      </c>
      <c r="B2424" s="1">
        <v>133</v>
      </c>
      <c r="C2424" s="1" t="s">
        <v>17</v>
      </c>
      <c r="D2424" s="1" t="s">
        <v>90</v>
      </c>
      <c r="E2424" s="1" t="s">
        <v>91</v>
      </c>
      <c r="F2424" s="47">
        <v>1071</v>
      </c>
      <c r="G2424" s="34">
        <v>958.96</v>
      </c>
      <c r="H2424" s="1" t="s">
        <v>216</v>
      </c>
      <c r="I2424" s="34">
        <v>9.3436999999999999E-3</v>
      </c>
      <c r="J2424" s="34">
        <v>236.38677999999999</v>
      </c>
      <c r="K2424" s="35" t="str">
        <f t="shared" si="185"/>
        <v>Kampina &amp; Oisterwijkse Vennen_Lg04</v>
      </c>
      <c r="L2424" s="36">
        <f>VLOOKUP(D2424,DATA!A:F,5,FALSE)</f>
        <v>1.3726988247862192E-2</v>
      </c>
      <c r="M2424" s="37">
        <f>VLOOKUP(D2424,DATA!A:F,6,FALSE)</f>
        <v>1285.5</v>
      </c>
      <c r="N2424" s="36">
        <f t="shared" si="186"/>
        <v>1.1179724765191721</v>
      </c>
      <c r="O2424" s="36">
        <f t="shared" si="187"/>
        <v>1.1181142744362715</v>
      </c>
      <c r="P2424" s="36">
        <f t="shared" si="188"/>
        <v>1.41797917099451E-4</v>
      </c>
      <c r="Q2424" s="36">
        <f t="shared" si="189"/>
        <v>0</v>
      </c>
    </row>
    <row r="2425" spans="1:17" x14ac:dyDescent="0.3">
      <c r="A2425" s="29">
        <v>2873761</v>
      </c>
      <c r="B2425" s="1">
        <v>133</v>
      </c>
      <c r="C2425" s="1" t="s">
        <v>17</v>
      </c>
      <c r="D2425" s="1" t="s">
        <v>43</v>
      </c>
      <c r="E2425" s="1" t="s">
        <v>44</v>
      </c>
      <c r="F2425" s="47">
        <v>1071</v>
      </c>
      <c r="G2425" s="34">
        <v>978.01</v>
      </c>
      <c r="H2425" s="1" t="s">
        <v>216</v>
      </c>
      <c r="I2425" s="34">
        <v>1.03946E-2</v>
      </c>
      <c r="J2425" s="34">
        <v>737.46375</v>
      </c>
      <c r="K2425" s="35" t="str">
        <f t="shared" si="185"/>
        <v>Kampina &amp; Oisterwijkse Vennen_H7150</v>
      </c>
      <c r="L2425" s="36">
        <f>VLOOKUP(D2425,DATA!A:F,5,FALSE)</f>
        <v>1.3726988247862192E-2</v>
      </c>
      <c r="M2425" s="37">
        <f>VLOOKUP(D2425,DATA!A:F,6,FALSE)</f>
        <v>1285.5</v>
      </c>
      <c r="N2425" s="36">
        <f t="shared" si="186"/>
        <v>1.4472715623394716</v>
      </c>
      <c r="O2425" s="36">
        <f t="shared" si="187"/>
        <v>1.4474750939231804</v>
      </c>
      <c r="P2425" s="36">
        <f t="shared" si="188"/>
        <v>2.0353158370878255E-4</v>
      </c>
      <c r="Q2425" s="36">
        <f t="shared" si="189"/>
        <v>0</v>
      </c>
    </row>
    <row r="2426" spans="1:17" x14ac:dyDescent="0.3">
      <c r="A2426" s="29">
        <v>2873762</v>
      </c>
      <c r="B2426" s="1">
        <v>133</v>
      </c>
      <c r="C2426" s="1" t="s">
        <v>17</v>
      </c>
      <c r="D2426" s="1" t="s">
        <v>41</v>
      </c>
      <c r="E2426" s="1" t="s">
        <v>42</v>
      </c>
      <c r="F2426" s="47">
        <v>1071</v>
      </c>
      <c r="G2426" s="34">
        <v>976.29</v>
      </c>
      <c r="H2426" s="1" t="s">
        <v>216</v>
      </c>
      <c r="I2426" s="34">
        <v>1.0532400000000001E-2</v>
      </c>
      <c r="J2426" s="34">
        <v>779.49689713359999</v>
      </c>
      <c r="K2426" s="35" t="str">
        <f t="shared" si="185"/>
        <v>Kampina &amp; Oisterwijkse Vennen_H4010A</v>
      </c>
      <c r="L2426" s="36">
        <f>VLOOKUP(D2426,DATA!A:F,5,FALSE)</f>
        <v>1.3726988247862192E-2</v>
      </c>
      <c r="M2426" s="37">
        <f>VLOOKUP(D2426,DATA!A:F,6,FALSE)</f>
        <v>1285.5</v>
      </c>
      <c r="N2426" s="36">
        <f t="shared" si="186"/>
        <v>1.4139786162487693</v>
      </c>
      <c r="O2426" s="36">
        <f t="shared" si="187"/>
        <v>1.4141801701902299</v>
      </c>
      <c r="P2426" s="36">
        <f t="shared" si="188"/>
        <v>2.0155394146059713E-4</v>
      </c>
      <c r="Q2426" s="36">
        <f t="shared" si="189"/>
        <v>0</v>
      </c>
    </row>
    <row r="2427" spans="1:17" x14ac:dyDescent="0.3">
      <c r="A2427" s="29">
        <v>2873762</v>
      </c>
      <c r="B2427" s="1">
        <v>133</v>
      </c>
      <c r="C2427" s="1" t="s">
        <v>17</v>
      </c>
      <c r="D2427" s="1" t="s">
        <v>43</v>
      </c>
      <c r="E2427" s="1" t="s">
        <v>44</v>
      </c>
      <c r="F2427" s="47">
        <v>1071</v>
      </c>
      <c r="G2427" s="34">
        <v>976.29</v>
      </c>
      <c r="H2427" s="1" t="s">
        <v>216</v>
      </c>
      <c r="I2427" s="34">
        <v>1.0532400000000001E-2</v>
      </c>
      <c r="J2427" s="34">
        <v>1196.6117184075299</v>
      </c>
      <c r="K2427" s="35" t="str">
        <f t="shared" si="185"/>
        <v>Kampina &amp; Oisterwijkse Vennen_H7150</v>
      </c>
      <c r="L2427" s="36">
        <f>VLOOKUP(D2427,DATA!A:F,5,FALSE)</f>
        <v>1.3726988247862192E-2</v>
      </c>
      <c r="M2427" s="37">
        <f>VLOOKUP(D2427,DATA!A:F,6,FALSE)</f>
        <v>1285.5</v>
      </c>
      <c r="N2427" s="36">
        <f t="shared" si="186"/>
        <v>1.4139786162487693</v>
      </c>
      <c r="O2427" s="36">
        <f t="shared" si="187"/>
        <v>1.4141801701902299</v>
      </c>
      <c r="P2427" s="36">
        <f t="shared" si="188"/>
        <v>2.0155394146059713E-4</v>
      </c>
      <c r="Q2427" s="36">
        <f t="shared" si="189"/>
        <v>0</v>
      </c>
    </row>
    <row r="2428" spans="1:17" x14ac:dyDescent="0.3">
      <c r="A2428" s="29">
        <v>2873762</v>
      </c>
      <c r="B2428" s="1">
        <v>133</v>
      </c>
      <c r="C2428" s="1" t="s">
        <v>17</v>
      </c>
      <c r="D2428" s="1" t="s">
        <v>86</v>
      </c>
      <c r="E2428" s="1" t="s">
        <v>44</v>
      </c>
      <c r="F2428" s="47">
        <v>1071</v>
      </c>
      <c r="G2428" s="34">
        <v>976.29</v>
      </c>
      <c r="H2428" s="1" t="s">
        <v>216</v>
      </c>
      <c r="I2428" s="34">
        <v>1.0532400000000001E-2</v>
      </c>
      <c r="J2428" s="34">
        <v>35.377327000000001</v>
      </c>
      <c r="K2428" s="35" t="str">
        <f t="shared" si="185"/>
        <v>Kampina &amp; Oisterwijkse Vennen_ZGH7150</v>
      </c>
      <c r="L2428" s="36">
        <f>VLOOKUP(D2428,DATA!A:F,5,FALSE)</f>
        <v>1.3726988247862192E-2</v>
      </c>
      <c r="M2428" s="37">
        <f>VLOOKUP(D2428,DATA!A:F,6,FALSE)</f>
        <v>1285.5</v>
      </c>
      <c r="N2428" s="36">
        <f t="shared" si="186"/>
        <v>1.4139786162487693</v>
      </c>
      <c r="O2428" s="36">
        <f t="shared" si="187"/>
        <v>1.4141801701902299</v>
      </c>
      <c r="P2428" s="36">
        <f t="shared" si="188"/>
        <v>2.0155394146059713E-4</v>
      </c>
      <c r="Q2428" s="36">
        <f t="shared" si="189"/>
        <v>0</v>
      </c>
    </row>
    <row r="2429" spans="1:17" x14ac:dyDescent="0.3">
      <c r="A2429" s="29">
        <v>2875269</v>
      </c>
      <c r="B2429" s="1">
        <v>133</v>
      </c>
      <c r="C2429" s="1" t="s">
        <v>17</v>
      </c>
      <c r="D2429" s="1" t="s">
        <v>31</v>
      </c>
      <c r="E2429" s="1" t="s">
        <v>32</v>
      </c>
      <c r="F2429" s="47">
        <v>1786</v>
      </c>
      <c r="G2429" s="34">
        <v>1476.04</v>
      </c>
      <c r="H2429" s="1" t="s">
        <v>216</v>
      </c>
      <c r="I2429" s="34">
        <v>1.0326200000000001E-2</v>
      </c>
      <c r="J2429" s="34">
        <v>241.28336999999999</v>
      </c>
      <c r="K2429" s="35" t="str">
        <f t="shared" si="185"/>
        <v>Kampina &amp; Oisterwijkse Vennen_Lg03</v>
      </c>
      <c r="L2429" s="36">
        <f>VLOOKUP(D2429,DATA!A:F,5,FALSE)</f>
        <v>6.9280917156857415E-3</v>
      </c>
      <c r="M2429" s="37">
        <f>VLOOKUP(D2429,DATA!A:F,6,FALSE)</f>
        <v>2211</v>
      </c>
      <c r="N2429" s="36">
        <f t="shared" si="186"/>
        <v>0.61089645516178415</v>
      </c>
      <c r="O2429" s="36">
        <f t="shared" si="187"/>
        <v>0.61093989376824198</v>
      </c>
      <c r="P2429" s="36">
        <f t="shared" si="188"/>
        <v>4.3438606457835149E-5</v>
      </c>
      <c r="Q2429" s="36">
        <f t="shared" si="189"/>
        <v>0</v>
      </c>
    </row>
    <row r="2430" spans="1:17" x14ac:dyDescent="0.3">
      <c r="A2430" s="29">
        <v>2875279</v>
      </c>
      <c r="B2430" s="1">
        <v>133</v>
      </c>
      <c r="C2430" s="1" t="s">
        <v>17</v>
      </c>
      <c r="D2430" s="1" t="s">
        <v>28</v>
      </c>
      <c r="E2430" s="1" t="s">
        <v>29</v>
      </c>
      <c r="F2430" s="47">
        <v>1786</v>
      </c>
      <c r="G2430" s="34">
        <v>1703.98</v>
      </c>
      <c r="H2430" s="1" t="s">
        <v>216</v>
      </c>
      <c r="I2430" s="34">
        <v>1.5161000000000001E-2</v>
      </c>
      <c r="J2430" s="34">
        <v>3174.8813</v>
      </c>
      <c r="K2430" s="35" t="str">
        <f t="shared" si="185"/>
        <v>Kampina &amp; Oisterwijkse Vennen_H91D0</v>
      </c>
      <c r="L2430" s="36">
        <f>VLOOKUP(D2430,DATA!A:F,5,FALSE)</f>
        <v>6.9280917156857415E-3</v>
      </c>
      <c r="M2430" s="37">
        <f>VLOOKUP(D2430,DATA!A:F,6,FALSE)</f>
        <v>2211</v>
      </c>
      <c r="N2430" s="36">
        <f t="shared" si="186"/>
        <v>2.8953561837202155</v>
      </c>
      <c r="O2430" s="36">
        <f t="shared" si="187"/>
        <v>2.8956515119493678</v>
      </c>
      <c r="P2430" s="36">
        <f t="shared" si="188"/>
        <v>2.9532822915223633E-4</v>
      </c>
      <c r="Q2430" s="36">
        <f t="shared" si="189"/>
        <v>0</v>
      </c>
    </row>
    <row r="2431" spans="1:17" x14ac:dyDescent="0.3">
      <c r="A2431" s="29">
        <v>2875287</v>
      </c>
      <c r="B2431" s="1">
        <v>133</v>
      </c>
      <c r="C2431" s="1" t="s">
        <v>17</v>
      </c>
      <c r="D2431" s="1" t="s">
        <v>43</v>
      </c>
      <c r="E2431" s="1" t="s">
        <v>44</v>
      </c>
      <c r="F2431" s="47">
        <v>1071</v>
      </c>
      <c r="G2431" s="34">
        <v>983.67</v>
      </c>
      <c r="H2431" s="1" t="s">
        <v>216</v>
      </c>
      <c r="I2431" s="34">
        <v>9.5405999999999998E-3</v>
      </c>
      <c r="J2431" s="34">
        <v>2695.5994000000001</v>
      </c>
      <c r="K2431" s="35" t="str">
        <f t="shared" si="185"/>
        <v>Kampina &amp; Oisterwijkse Vennen_H7150</v>
      </c>
      <c r="L2431" s="36">
        <f>VLOOKUP(D2431,DATA!A:F,5,FALSE)</f>
        <v>1.3726988247862192E-2</v>
      </c>
      <c r="M2431" s="37">
        <f>VLOOKUP(D2431,DATA!A:F,6,FALSE)</f>
        <v>1285.5</v>
      </c>
      <c r="N2431" s="36">
        <f t="shared" si="186"/>
        <v>1.5623736720908292</v>
      </c>
      <c r="O2431" s="36">
        <f t="shared" si="187"/>
        <v>1.5625751022725929</v>
      </c>
      <c r="P2431" s="36">
        <f t="shared" si="188"/>
        <v>2.0143018176366212E-4</v>
      </c>
      <c r="Q2431" s="36">
        <f t="shared" si="189"/>
        <v>0</v>
      </c>
    </row>
    <row r="2432" spans="1:17" x14ac:dyDescent="0.3">
      <c r="A2432" s="29">
        <v>2875288</v>
      </c>
      <c r="B2432" s="1">
        <v>133</v>
      </c>
      <c r="C2432" s="1" t="s">
        <v>17</v>
      </c>
      <c r="D2432" s="1" t="s">
        <v>43</v>
      </c>
      <c r="E2432" s="1" t="s">
        <v>44</v>
      </c>
      <c r="F2432" s="47">
        <v>1071</v>
      </c>
      <c r="G2432" s="34">
        <v>953.05</v>
      </c>
      <c r="H2432" s="1" t="s">
        <v>216</v>
      </c>
      <c r="I2432" s="34">
        <v>9.3462000000000007E-3</v>
      </c>
      <c r="J2432" s="34">
        <v>2423.6916999999999</v>
      </c>
      <c r="K2432" s="35" t="str">
        <f t="shared" si="185"/>
        <v>Kampina &amp; Oisterwijkse Vennen_H7150</v>
      </c>
      <c r="L2432" s="36">
        <f>VLOOKUP(D2432,DATA!A:F,5,FALSE)</f>
        <v>1.3726988247862192E-2</v>
      </c>
      <c r="M2432" s="37">
        <f>VLOOKUP(D2432,DATA!A:F,6,FALSE)</f>
        <v>1285.5</v>
      </c>
      <c r="N2432" s="36">
        <f t="shared" si="186"/>
        <v>1.0317555742001396</v>
      </c>
      <c r="O2432" s="36">
        <f t="shared" si="187"/>
        <v>1.031886585967956</v>
      </c>
      <c r="P2432" s="36">
        <f t="shared" si="188"/>
        <v>1.3101176781638024E-4</v>
      </c>
      <c r="Q2432" s="36">
        <f t="shared" si="189"/>
        <v>0</v>
      </c>
    </row>
    <row r="2433" spans="1:17" x14ac:dyDescent="0.3">
      <c r="A2433" s="29">
        <v>2875288</v>
      </c>
      <c r="B2433" s="1">
        <v>133</v>
      </c>
      <c r="C2433" s="1" t="s">
        <v>17</v>
      </c>
      <c r="D2433" s="1" t="s">
        <v>90</v>
      </c>
      <c r="E2433" s="1" t="s">
        <v>91</v>
      </c>
      <c r="F2433" s="47">
        <v>1071</v>
      </c>
      <c r="G2433" s="34">
        <v>953.05</v>
      </c>
      <c r="H2433" s="1" t="s">
        <v>216</v>
      </c>
      <c r="I2433" s="34">
        <v>9.3462000000000007E-3</v>
      </c>
      <c r="J2433" s="34">
        <v>684.24702569668204</v>
      </c>
      <c r="K2433" s="35" t="str">
        <f t="shared" si="185"/>
        <v>Kampina &amp; Oisterwijkse Vennen_Lg04</v>
      </c>
      <c r="L2433" s="36">
        <f>VLOOKUP(D2433,DATA!A:F,5,FALSE)</f>
        <v>1.3726988247862192E-2</v>
      </c>
      <c r="M2433" s="37">
        <f>VLOOKUP(D2433,DATA!A:F,6,FALSE)</f>
        <v>1285.5</v>
      </c>
      <c r="N2433" s="36">
        <f t="shared" si="186"/>
        <v>1.0317555742001396</v>
      </c>
      <c r="O2433" s="36">
        <f t="shared" si="187"/>
        <v>1.031886585967956</v>
      </c>
      <c r="P2433" s="36">
        <f t="shared" si="188"/>
        <v>1.3101176781638024E-4</v>
      </c>
      <c r="Q2433" s="36">
        <f t="shared" si="189"/>
        <v>0</v>
      </c>
    </row>
    <row r="2434" spans="1:17" x14ac:dyDescent="0.3">
      <c r="A2434" s="29">
        <v>2876811</v>
      </c>
      <c r="B2434" s="1">
        <v>133</v>
      </c>
      <c r="C2434" s="1" t="s">
        <v>17</v>
      </c>
      <c r="D2434" s="1" t="s">
        <v>33</v>
      </c>
      <c r="E2434" s="1" t="s">
        <v>29</v>
      </c>
      <c r="F2434" s="47">
        <v>1786</v>
      </c>
      <c r="G2434" s="34">
        <v>1658.6</v>
      </c>
      <c r="H2434" s="1" t="s">
        <v>216</v>
      </c>
      <c r="I2434" s="34">
        <v>1.6522999999999999E-2</v>
      </c>
      <c r="J2434" s="34">
        <v>1812.1759</v>
      </c>
      <c r="K2434" s="35" t="str">
        <f t="shared" si="185"/>
        <v>Kampina &amp; Oisterwijkse Vennen_ZGH91D0</v>
      </c>
      <c r="L2434" s="36">
        <f>VLOOKUP(D2434,DATA!A:F,5,FALSE)</f>
        <v>6.9280917156857415E-3</v>
      </c>
      <c r="M2434" s="37">
        <f>VLOOKUP(D2434,DATA!A:F,6,FALSE)</f>
        <v>2211</v>
      </c>
      <c r="N2434" s="36">
        <f t="shared" si="186"/>
        <v>2.1309178979567194</v>
      </c>
      <c r="O2434" s="36">
        <f t="shared" si="187"/>
        <v>2.1311566453077946</v>
      </c>
      <c r="P2434" s="36">
        <f t="shared" si="188"/>
        <v>2.3874735107520806E-4</v>
      </c>
      <c r="Q2434" s="36">
        <f t="shared" si="189"/>
        <v>0</v>
      </c>
    </row>
    <row r="2435" spans="1:17" x14ac:dyDescent="0.3">
      <c r="A2435" s="29">
        <v>2876816</v>
      </c>
      <c r="B2435" s="1">
        <v>133</v>
      </c>
      <c r="C2435" s="1" t="s">
        <v>17</v>
      </c>
      <c r="D2435" s="1" t="s">
        <v>43</v>
      </c>
      <c r="E2435" s="1" t="s">
        <v>44</v>
      </c>
      <c r="F2435" s="47">
        <v>1071</v>
      </c>
      <c r="G2435" s="34">
        <v>938.74</v>
      </c>
      <c r="H2435" s="1" t="s">
        <v>216</v>
      </c>
      <c r="I2435" s="34">
        <v>9.0358000000000001E-3</v>
      </c>
      <c r="J2435" s="34">
        <v>4776.3027000000002</v>
      </c>
      <c r="K2435" s="35" t="str">
        <f t="shared" ref="K2435:K2498" si="190">_xlfn.CONCAT(C2435,"_",D2435)</f>
        <v>Kampina &amp; Oisterwijkse Vennen_H7150</v>
      </c>
      <c r="L2435" s="36">
        <f>VLOOKUP(D2435,DATA!A:F,5,FALSE)</f>
        <v>1.3726988247862192E-2</v>
      </c>
      <c r="M2435" s="37">
        <f>VLOOKUP(D2435,DATA!A:F,6,FALSE)</f>
        <v>1285.5</v>
      </c>
      <c r="N2435" s="36">
        <f t="shared" ref="N2435:N2498" si="191">100/(1+EXP(-L2435*(G2435-M2435)))</f>
        <v>0.84931117314995141</v>
      </c>
      <c r="O2435" s="36">
        <f t="shared" ref="O2435:O2498" si="192">100/(1+EXP(-L2435*((G2435+I2435)-M2435)))</f>
        <v>0.84941562855588093</v>
      </c>
      <c r="P2435" s="36">
        <f t="shared" ref="P2435:P2498" si="193">O2435-N2435</f>
        <v>1.0445540592951552E-4</v>
      </c>
      <c r="Q2435" s="36">
        <f t="shared" ref="Q2435:Q2498" si="194">IF(AND(H2435&lt;&gt;"below",I2435&gt;=0.005),J2435*P2435/100,0)</f>
        <v>0</v>
      </c>
    </row>
    <row r="2436" spans="1:17" x14ac:dyDescent="0.3">
      <c r="A2436" s="29">
        <v>2876816</v>
      </c>
      <c r="B2436" s="1">
        <v>133</v>
      </c>
      <c r="C2436" s="1" t="s">
        <v>17</v>
      </c>
      <c r="D2436" s="1" t="s">
        <v>90</v>
      </c>
      <c r="E2436" s="1" t="s">
        <v>91</v>
      </c>
      <c r="F2436" s="47">
        <v>1071</v>
      </c>
      <c r="G2436" s="34">
        <v>938.74</v>
      </c>
      <c r="H2436" s="1" t="s">
        <v>216</v>
      </c>
      <c r="I2436" s="34">
        <v>9.0358000000000001E-3</v>
      </c>
      <c r="J2436" s="34">
        <v>1271.7676765497599</v>
      </c>
      <c r="K2436" s="35" t="str">
        <f t="shared" si="190"/>
        <v>Kampina &amp; Oisterwijkse Vennen_Lg04</v>
      </c>
      <c r="L2436" s="36">
        <f>VLOOKUP(D2436,DATA!A:F,5,FALSE)</f>
        <v>1.3726988247862192E-2</v>
      </c>
      <c r="M2436" s="37">
        <f>VLOOKUP(D2436,DATA!A:F,6,FALSE)</f>
        <v>1285.5</v>
      </c>
      <c r="N2436" s="36">
        <f t="shared" si="191"/>
        <v>0.84931117314995141</v>
      </c>
      <c r="O2436" s="36">
        <f t="shared" si="192"/>
        <v>0.84941562855588093</v>
      </c>
      <c r="P2436" s="36">
        <f t="shared" si="193"/>
        <v>1.0445540592951552E-4</v>
      </c>
      <c r="Q2436" s="36">
        <f t="shared" si="194"/>
        <v>0</v>
      </c>
    </row>
    <row r="2437" spans="1:17" x14ac:dyDescent="0.3">
      <c r="A2437" s="29">
        <v>2876819</v>
      </c>
      <c r="B2437" s="1">
        <v>133</v>
      </c>
      <c r="C2437" s="1" t="s">
        <v>17</v>
      </c>
      <c r="D2437" s="1" t="s">
        <v>43</v>
      </c>
      <c r="E2437" s="1" t="s">
        <v>44</v>
      </c>
      <c r="F2437" s="47">
        <v>1071</v>
      </c>
      <c r="G2437" s="34">
        <v>974.46</v>
      </c>
      <c r="H2437" s="1" t="s">
        <v>216</v>
      </c>
      <c r="I2437" s="34">
        <v>1.03421E-2</v>
      </c>
      <c r="J2437" s="34">
        <v>2821.5302999999999</v>
      </c>
      <c r="K2437" s="35" t="str">
        <f t="shared" si="190"/>
        <v>Kampina &amp; Oisterwijkse Vennen_H7150</v>
      </c>
      <c r="L2437" s="36">
        <f>VLOOKUP(D2437,DATA!A:F,5,FALSE)</f>
        <v>1.3726988247862192E-2</v>
      </c>
      <c r="M2437" s="37">
        <f>VLOOKUP(D2437,DATA!A:F,6,FALSE)</f>
        <v>1285.5</v>
      </c>
      <c r="N2437" s="36">
        <f t="shared" si="191"/>
        <v>1.3793851966483532</v>
      </c>
      <c r="O2437" s="36">
        <f t="shared" si="192"/>
        <v>1.3795783344298242</v>
      </c>
      <c r="P2437" s="36">
        <f t="shared" si="193"/>
        <v>1.9313778147100891E-4</v>
      </c>
      <c r="Q2437" s="36">
        <f t="shared" si="194"/>
        <v>0</v>
      </c>
    </row>
    <row r="2438" spans="1:17" x14ac:dyDescent="0.3">
      <c r="A2438" s="29">
        <v>2876820</v>
      </c>
      <c r="B2438" s="1">
        <v>133</v>
      </c>
      <c r="C2438" s="1" t="s">
        <v>17</v>
      </c>
      <c r="D2438" s="1" t="s">
        <v>41</v>
      </c>
      <c r="E2438" s="1" t="s">
        <v>42</v>
      </c>
      <c r="F2438" s="47">
        <v>1071</v>
      </c>
      <c r="G2438" s="34">
        <v>976.65</v>
      </c>
      <c r="H2438" s="1" t="s">
        <v>216</v>
      </c>
      <c r="I2438" s="34">
        <v>1.04663E-2</v>
      </c>
      <c r="J2438" s="34">
        <v>4.7886205000000004</v>
      </c>
      <c r="K2438" s="35" t="str">
        <f t="shared" si="190"/>
        <v>Kampina &amp; Oisterwijkse Vennen_H4010A</v>
      </c>
      <c r="L2438" s="36">
        <f>VLOOKUP(D2438,DATA!A:F,5,FALSE)</f>
        <v>1.3726988247862192E-2</v>
      </c>
      <c r="M2438" s="37">
        <f>VLOOKUP(D2438,DATA!A:F,6,FALSE)</f>
        <v>1285.5</v>
      </c>
      <c r="N2438" s="36">
        <f t="shared" si="191"/>
        <v>1.420883860517181</v>
      </c>
      <c r="O2438" s="36">
        <f t="shared" si="192"/>
        <v>1.4210851134664451</v>
      </c>
      <c r="P2438" s="36">
        <f t="shared" si="193"/>
        <v>2.0125294926409687E-4</v>
      </c>
      <c r="Q2438" s="36">
        <f t="shared" si="194"/>
        <v>0</v>
      </c>
    </row>
    <row r="2439" spans="1:17" x14ac:dyDescent="0.3">
      <c r="A2439" s="29">
        <v>2876820</v>
      </c>
      <c r="B2439" s="1">
        <v>133</v>
      </c>
      <c r="C2439" s="1" t="s">
        <v>17</v>
      </c>
      <c r="D2439" s="1" t="s">
        <v>43</v>
      </c>
      <c r="E2439" s="1" t="s">
        <v>44</v>
      </c>
      <c r="F2439" s="47">
        <v>1071</v>
      </c>
      <c r="G2439" s="34">
        <v>976.65</v>
      </c>
      <c r="H2439" s="1" t="s">
        <v>216</v>
      </c>
      <c r="I2439" s="34">
        <v>1.04663E-2</v>
      </c>
      <c r="J2439" s="34">
        <v>4014.8795692733402</v>
      </c>
      <c r="K2439" s="35" t="str">
        <f t="shared" si="190"/>
        <v>Kampina &amp; Oisterwijkse Vennen_H7150</v>
      </c>
      <c r="L2439" s="36">
        <f>VLOOKUP(D2439,DATA!A:F,5,FALSE)</f>
        <v>1.3726988247862192E-2</v>
      </c>
      <c r="M2439" s="37">
        <f>VLOOKUP(D2439,DATA!A:F,6,FALSE)</f>
        <v>1285.5</v>
      </c>
      <c r="N2439" s="36">
        <f t="shared" si="191"/>
        <v>1.420883860517181</v>
      </c>
      <c r="O2439" s="36">
        <f t="shared" si="192"/>
        <v>1.4210851134664451</v>
      </c>
      <c r="P2439" s="36">
        <f t="shared" si="193"/>
        <v>2.0125294926409687E-4</v>
      </c>
      <c r="Q2439" s="36">
        <f t="shared" si="194"/>
        <v>0</v>
      </c>
    </row>
    <row r="2440" spans="1:17" x14ac:dyDescent="0.3">
      <c r="A2440" s="29">
        <v>2876826</v>
      </c>
      <c r="B2440" s="1">
        <v>133</v>
      </c>
      <c r="C2440" s="1" t="s">
        <v>17</v>
      </c>
      <c r="D2440" s="1" t="s">
        <v>18</v>
      </c>
      <c r="E2440" s="1" t="s">
        <v>19</v>
      </c>
      <c r="F2440" s="47">
        <v>2143</v>
      </c>
      <c r="G2440" s="34">
        <v>1298.8900000000001</v>
      </c>
      <c r="H2440" s="1" t="s">
        <v>216</v>
      </c>
      <c r="I2440" s="34">
        <v>1.56201E-2</v>
      </c>
      <c r="J2440" s="34">
        <v>128.51427000000001</v>
      </c>
      <c r="K2440" s="35" t="str">
        <f t="shared" si="190"/>
        <v>Kampina &amp; Oisterwijkse Vennen_Lg02</v>
      </c>
      <c r="L2440" s="36" t="e">
        <f>VLOOKUP(D2440,DATA!A:F,5,FALSE)</f>
        <v>#N/A</v>
      </c>
      <c r="M2440" s="37" t="e">
        <f>VLOOKUP(D2440,DATA!A:F,6,FALSE)</f>
        <v>#N/A</v>
      </c>
      <c r="N2440" s="36" t="e">
        <f t="shared" si="191"/>
        <v>#N/A</v>
      </c>
      <c r="O2440" s="36" t="e">
        <f t="shared" si="192"/>
        <v>#N/A</v>
      </c>
      <c r="P2440" s="36" t="e">
        <f t="shared" si="193"/>
        <v>#N/A</v>
      </c>
      <c r="Q2440" s="36">
        <f t="shared" si="194"/>
        <v>0</v>
      </c>
    </row>
    <row r="2441" spans="1:17" x14ac:dyDescent="0.3">
      <c r="A2441" s="29">
        <v>2878337</v>
      </c>
      <c r="B2441" s="1">
        <v>133</v>
      </c>
      <c r="C2441" s="1" t="s">
        <v>17</v>
      </c>
      <c r="D2441" s="1" t="s">
        <v>28</v>
      </c>
      <c r="E2441" s="1" t="s">
        <v>29</v>
      </c>
      <c r="F2441" s="47">
        <v>1786</v>
      </c>
      <c r="G2441" s="34">
        <v>1570.64</v>
      </c>
      <c r="H2441" s="1" t="s">
        <v>216</v>
      </c>
      <c r="I2441" s="34">
        <v>1.4088E-2</v>
      </c>
      <c r="J2441" s="34">
        <v>523.25525000000005</v>
      </c>
      <c r="K2441" s="35" t="str">
        <f t="shared" si="190"/>
        <v>Kampina &amp; Oisterwijkse Vennen_H91D0</v>
      </c>
      <c r="L2441" s="36">
        <f>VLOOKUP(D2441,DATA!A:F,5,FALSE)</f>
        <v>6.9280917156857415E-3</v>
      </c>
      <c r="M2441" s="37">
        <f>VLOOKUP(D2441,DATA!A:F,6,FALSE)</f>
        <v>2211</v>
      </c>
      <c r="N2441" s="36">
        <f t="shared" si="191"/>
        <v>1.1699128665254455</v>
      </c>
      <c r="O2441" s="36">
        <f t="shared" si="192"/>
        <v>1.1700257229703217</v>
      </c>
      <c r="P2441" s="36">
        <f t="shared" si="193"/>
        <v>1.1285644487624147E-4</v>
      </c>
      <c r="Q2441" s="36">
        <f t="shared" si="194"/>
        <v>0</v>
      </c>
    </row>
    <row r="2442" spans="1:17" x14ac:dyDescent="0.3">
      <c r="A2442" s="29">
        <v>2878345</v>
      </c>
      <c r="B2442" s="1">
        <v>133</v>
      </c>
      <c r="C2442" s="1" t="s">
        <v>17</v>
      </c>
      <c r="D2442" s="1" t="s">
        <v>43</v>
      </c>
      <c r="E2442" s="1" t="s">
        <v>44</v>
      </c>
      <c r="F2442" s="47">
        <v>1071</v>
      </c>
      <c r="G2442" s="34">
        <v>972.11</v>
      </c>
      <c r="H2442" s="1" t="s">
        <v>216</v>
      </c>
      <c r="I2442" s="34">
        <v>9.3323E-3</v>
      </c>
      <c r="J2442" s="34">
        <v>3588.0731999999998</v>
      </c>
      <c r="K2442" s="35" t="str">
        <f t="shared" si="190"/>
        <v>Kampina &amp; Oisterwijkse Vennen_H7150</v>
      </c>
      <c r="L2442" s="36">
        <f>VLOOKUP(D2442,DATA!A:F,5,FALSE)</f>
        <v>1.3726988247862192E-2</v>
      </c>
      <c r="M2442" s="37">
        <f>VLOOKUP(D2442,DATA!A:F,6,FALSE)</f>
        <v>1285.5</v>
      </c>
      <c r="N2442" s="36">
        <f t="shared" si="191"/>
        <v>1.3361835203480164</v>
      </c>
      <c r="O2442" s="36">
        <f t="shared" si="192"/>
        <v>1.3363524146700141</v>
      </c>
      <c r="P2442" s="36">
        <f t="shared" si="193"/>
        <v>1.688943219977368E-4</v>
      </c>
      <c r="Q2442" s="36">
        <f t="shared" si="194"/>
        <v>0</v>
      </c>
    </row>
    <row r="2443" spans="1:17" x14ac:dyDescent="0.3">
      <c r="A2443" s="29">
        <v>2878345</v>
      </c>
      <c r="B2443" s="1">
        <v>133</v>
      </c>
      <c r="C2443" s="1" t="s">
        <v>17</v>
      </c>
      <c r="D2443" s="1" t="s">
        <v>90</v>
      </c>
      <c r="E2443" s="1" t="s">
        <v>91</v>
      </c>
      <c r="F2443" s="47">
        <v>1071</v>
      </c>
      <c r="G2443" s="34">
        <v>972.11</v>
      </c>
      <c r="H2443" s="1" t="s">
        <v>216</v>
      </c>
      <c r="I2443" s="34">
        <v>9.3323E-3</v>
      </c>
      <c r="J2443" s="34">
        <v>256.50289076032499</v>
      </c>
      <c r="K2443" s="35" t="str">
        <f t="shared" si="190"/>
        <v>Kampina &amp; Oisterwijkse Vennen_Lg04</v>
      </c>
      <c r="L2443" s="36">
        <f>VLOOKUP(D2443,DATA!A:F,5,FALSE)</f>
        <v>1.3726988247862192E-2</v>
      </c>
      <c r="M2443" s="37">
        <f>VLOOKUP(D2443,DATA!A:F,6,FALSE)</f>
        <v>1285.5</v>
      </c>
      <c r="N2443" s="36">
        <f t="shared" si="191"/>
        <v>1.3361835203480164</v>
      </c>
      <c r="O2443" s="36">
        <f t="shared" si="192"/>
        <v>1.3363524146700141</v>
      </c>
      <c r="P2443" s="36">
        <f t="shared" si="193"/>
        <v>1.688943219977368E-4</v>
      </c>
      <c r="Q2443" s="36">
        <f t="shared" si="194"/>
        <v>0</v>
      </c>
    </row>
    <row r="2444" spans="1:17" x14ac:dyDescent="0.3">
      <c r="A2444" s="29">
        <v>2878348</v>
      </c>
      <c r="B2444" s="1">
        <v>133</v>
      </c>
      <c r="C2444" s="1" t="s">
        <v>17</v>
      </c>
      <c r="D2444" s="1" t="s">
        <v>43</v>
      </c>
      <c r="E2444" s="1" t="s">
        <v>44</v>
      </c>
      <c r="F2444" s="47">
        <v>1071</v>
      </c>
      <c r="G2444" s="34">
        <v>974.92</v>
      </c>
      <c r="H2444" s="1" t="s">
        <v>216</v>
      </c>
      <c r="I2444" s="34">
        <v>1.0234500000000001E-2</v>
      </c>
      <c r="J2444" s="34">
        <v>491.37079999999997</v>
      </c>
      <c r="K2444" s="35" t="str">
        <f t="shared" si="190"/>
        <v>Kampina &amp; Oisterwijkse Vennen_H7150</v>
      </c>
      <c r="L2444" s="36">
        <f>VLOOKUP(D2444,DATA!A:F,5,FALSE)</f>
        <v>1.3726988247862192E-2</v>
      </c>
      <c r="M2444" s="37">
        <f>VLOOKUP(D2444,DATA!A:F,6,FALSE)</f>
        <v>1285.5</v>
      </c>
      <c r="N2444" s="36">
        <f t="shared" si="191"/>
        <v>1.388001486380241</v>
      </c>
      <c r="O2444" s="36">
        <f t="shared" si="192"/>
        <v>1.3881937916759823</v>
      </c>
      <c r="P2444" s="36">
        <f t="shared" si="193"/>
        <v>1.9230529574132404E-4</v>
      </c>
      <c r="Q2444" s="36">
        <f t="shared" si="194"/>
        <v>0</v>
      </c>
    </row>
    <row r="2445" spans="1:17" x14ac:dyDescent="0.3">
      <c r="A2445" s="29">
        <v>2878350</v>
      </c>
      <c r="B2445" s="1">
        <v>133</v>
      </c>
      <c r="C2445" s="1" t="s">
        <v>17</v>
      </c>
      <c r="D2445" s="1" t="s">
        <v>41</v>
      </c>
      <c r="E2445" s="1" t="s">
        <v>42</v>
      </c>
      <c r="F2445" s="47">
        <v>1071</v>
      </c>
      <c r="G2445" s="34">
        <v>984.91</v>
      </c>
      <c r="H2445" s="1" t="s">
        <v>216</v>
      </c>
      <c r="I2445" s="34">
        <v>1.0570700000000001E-2</v>
      </c>
      <c r="J2445" s="34">
        <v>416.9006</v>
      </c>
      <c r="K2445" s="35" t="str">
        <f t="shared" si="190"/>
        <v>Kampina &amp; Oisterwijkse Vennen_H4010A</v>
      </c>
      <c r="L2445" s="36">
        <f>VLOOKUP(D2445,DATA!A:F,5,FALSE)</f>
        <v>1.3726988247862192E-2</v>
      </c>
      <c r="M2445" s="37">
        <f>VLOOKUP(D2445,DATA!A:F,6,FALSE)</f>
        <v>1285.5</v>
      </c>
      <c r="N2445" s="36">
        <f t="shared" si="191"/>
        <v>1.5887690527874669</v>
      </c>
      <c r="O2445" s="36">
        <f t="shared" si="192"/>
        <v>1.5889959425775271</v>
      </c>
      <c r="P2445" s="36">
        <f t="shared" si="193"/>
        <v>2.2688979006013632E-4</v>
      </c>
      <c r="Q2445" s="36">
        <f t="shared" si="194"/>
        <v>0</v>
      </c>
    </row>
    <row r="2446" spans="1:17" x14ac:dyDescent="0.3">
      <c r="A2446" s="29">
        <v>2878350</v>
      </c>
      <c r="B2446" s="1">
        <v>133</v>
      </c>
      <c r="C2446" s="1" t="s">
        <v>17</v>
      </c>
      <c r="D2446" s="1" t="s">
        <v>43</v>
      </c>
      <c r="E2446" s="1" t="s">
        <v>44</v>
      </c>
      <c r="F2446" s="47">
        <v>1071</v>
      </c>
      <c r="G2446" s="34">
        <v>984.91</v>
      </c>
      <c r="H2446" s="1" t="s">
        <v>216</v>
      </c>
      <c r="I2446" s="34">
        <v>1.0570700000000001E-2</v>
      </c>
      <c r="J2446" s="34">
        <v>722.73404044530002</v>
      </c>
      <c r="K2446" s="35" t="str">
        <f t="shared" si="190"/>
        <v>Kampina &amp; Oisterwijkse Vennen_H7150</v>
      </c>
      <c r="L2446" s="36">
        <f>VLOOKUP(D2446,DATA!A:F,5,FALSE)</f>
        <v>1.3726988247862192E-2</v>
      </c>
      <c r="M2446" s="37">
        <f>VLOOKUP(D2446,DATA!A:F,6,FALSE)</f>
        <v>1285.5</v>
      </c>
      <c r="N2446" s="36">
        <f t="shared" si="191"/>
        <v>1.5887690527874669</v>
      </c>
      <c r="O2446" s="36">
        <f t="shared" si="192"/>
        <v>1.5889959425775271</v>
      </c>
      <c r="P2446" s="36">
        <f t="shared" si="193"/>
        <v>2.2688979006013632E-4</v>
      </c>
      <c r="Q2446" s="36">
        <f t="shared" si="194"/>
        <v>0</v>
      </c>
    </row>
    <row r="2447" spans="1:17" x14ac:dyDescent="0.3">
      <c r="A2447" s="29">
        <v>2879869</v>
      </c>
      <c r="B2447" s="1">
        <v>133</v>
      </c>
      <c r="C2447" s="1" t="s">
        <v>17</v>
      </c>
      <c r="D2447" s="1" t="s">
        <v>28</v>
      </c>
      <c r="E2447" s="1" t="s">
        <v>29</v>
      </c>
      <c r="F2447" s="47">
        <v>1786</v>
      </c>
      <c r="G2447" s="34">
        <v>1411.46</v>
      </c>
      <c r="H2447" s="1" t="s">
        <v>216</v>
      </c>
      <c r="I2447" s="34">
        <v>1.25839E-2</v>
      </c>
      <c r="J2447" s="34">
        <v>4971.3296</v>
      </c>
      <c r="K2447" s="35" t="str">
        <f t="shared" si="190"/>
        <v>Kampina &amp; Oisterwijkse Vennen_H91D0</v>
      </c>
      <c r="L2447" s="36">
        <f>VLOOKUP(D2447,DATA!A:F,5,FALSE)</f>
        <v>6.9280917156857415E-3</v>
      </c>
      <c r="M2447" s="37">
        <f>VLOOKUP(D2447,DATA!A:F,6,FALSE)</f>
        <v>2211</v>
      </c>
      <c r="N2447" s="36">
        <f t="shared" si="191"/>
        <v>0.39139504087265009</v>
      </c>
      <c r="O2447" s="36">
        <f t="shared" si="192"/>
        <v>0.39142903155215075</v>
      </c>
      <c r="P2447" s="36">
        <f t="shared" si="193"/>
        <v>3.3990679500661702E-5</v>
      </c>
      <c r="Q2447" s="36">
        <f t="shared" si="194"/>
        <v>0</v>
      </c>
    </row>
    <row r="2448" spans="1:17" x14ac:dyDescent="0.3">
      <c r="A2448" s="29">
        <v>2879870</v>
      </c>
      <c r="B2448" s="1">
        <v>133</v>
      </c>
      <c r="C2448" s="1" t="s">
        <v>17</v>
      </c>
      <c r="D2448" s="1" t="s">
        <v>28</v>
      </c>
      <c r="E2448" s="1" t="s">
        <v>29</v>
      </c>
      <c r="F2448" s="47">
        <v>1786</v>
      </c>
      <c r="G2448" s="34">
        <v>1379.71</v>
      </c>
      <c r="H2448" s="1" t="s">
        <v>216</v>
      </c>
      <c r="I2448" s="34">
        <v>1.28098E-2</v>
      </c>
      <c r="J2448" s="34">
        <v>27.400480000000002</v>
      </c>
      <c r="K2448" s="35" t="str">
        <f t="shared" si="190"/>
        <v>Kampina &amp; Oisterwijkse Vennen_H91D0</v>
      </c>
      <c r="L2448" s="36">
        <f>VLOOKUP(D2448,DATA!A:F,5,FALSE)</f>
        <v>6.9280917156857415E-3</v>
      </c>
      <c r="M2448" s="37">
        <f>VLOOKUP(D2448,DATA!A:F,6,FALSE)</f>
        <v>2211</v>
      </c>
      <c r="N2448" s="36">
        <f t="shared" si="191"/>
        <v>0.31435521332931621</v>
      </c>
      <c r="O2448" s="36">
        <f t="shared" si="192"/>
        <v>0.31438302508574267</v>
      </c>
      <c r="P2448" s="36">
        <f t="shared" si="193"/>
        <v>2.7811756426465717E-5</v>
      </c>
      <c r="Q2448" s="36">
        <f t="shared" si="194"/>
        <v>0</v>
      </c>
    </row>
    <row r="2449" spans="1:17" x14ac:dyDescent="0.3">
      <c r="A2449" s="29">
        <v>2879873</v>
      </c>
      <c r="B2449" s="1">
        <v>133</v>
      </c>
      <c r="C2449" s="1" t="s">
        <v>17</v>
      </c>
      <c r="D2449" s="1" t="s">
        <v>43</v>
      </c>
      <c r="E2449" s="1" t="s">
        <v>44</v>
      </c>
      <c r="F2449" s="47">
        <v>1071</v>
      </c>
      <c r="G2449" s="34">
        <v>998.13</v>
      </c>
      <c r="H2449" s="1" t="s">
        <v>216</v>
      </c>
      <c r="I2449" s="34">
        <v>9.6352999999999994E-3</v>
      </c>
      <c r="J2449" s="34">
        <v>2795.4376999999999</v>
      </c>
      <c r="K2449" s="35" t="str">
        <f t="shared" si="190"/>
        <v>Kampina &amp; Oisterwijkse Vennen_H7150</v>
      </c>
      <c r="L2449" s="36">
        <f>VLOOKUP(D2449,DATA!A:F,5,FALSE)</f>
        <v>1.3726988247862192E-2</v>
      </c>
      <c r="M2449" s="37">
        <f>VLOOKUP(D2449,DATA!A:F,6,FALSE)</f>
        <v>1285.5</v>
      </c>
      <c r="N2449" s="36">
        <f t="shared" si="191"/>
        <v>1.8988985015659836</v>
      </c>
      <c r="O2449" s="36">
        <f t="shared" si="192"/>
        <v>1.8991449033050971</v>
      </c>
      <c r="P2449" s="36">
        <f t="shared" si="193"/>
        <v>2.4640173911349983E-4</v>
      </c>
      <c r="Q2449" s="36">
        <f t="shared" si="194"/>
        <v>0</v>
      </c>
    </row>
    <row r="2450" spans="1:17" x14ac:dyDescent="0.3">
      <c r="A2450" s="29">
        <v>2879874</v>
      </c>
      <c r="B2450" s="1">
        <v>133</v>
      </c>
      <c r="C2450" s="1" t="s">
        <v>17</v>
      </c>
      <c r="D2450" s="1" t="s">
        <v>43</v>
      </c>
      <c r="E2450" s="1" t="s">
        <v>44</v>
      </c>
      <c r="F2450" s="47">
        <v>1071</v>
      </c>
      <c r="G2450" s="34">
        <v>968.44</v>
      </c>
      <c r="H2450" s="1" t="s">
        <v>216</v>
      </c>
      <c r="I2450" s="34">
        <v>9.4119000000000008E-3</v>
      </c>
      <c r="J2450" s="34">
        <v>7.3086414</v>
      </c>
      <c r="K2450" s="35" t="str">
        <f t="shared" si="190"/>
        <v>Kampina &amp; Oisterwijkse Vennen_H7150</v>
      </c>
      <c r="L2450" s="36">
        <f>VLOOKUP(D2450,DATA!A:F,5,FALSE)</f>
        <v>1.3726988247862192E-2</v>
      </c>
      <c r="M2450" s="37">
        <f>VLOOKUP(D2450,DATA!A:F,6,FALSE)</f>
        <v>1285.5</v>
      </c>
      <c r="N2450" s="36">
        <f t="shared" si="191"/>
        <v>1.2713712831048913</v>
      </c>
      <c r="O2450" s="36">
        <f t="shared" si="192"/>
        <v>1.2715334624007049</v>
      </c>
      <c r="P2450" s="36">
        <f t="shared" si="193"/>
        <v>1.6217929581352486E-4</v>
      </c>
      <c r="Q2450" s="36">
        <f t="shared" si="194"/>
        <v>0</v>
      </c>
    </row>
    <row r="2451" spans="1:17" x14ac:dyDescent="0.3">
      <c r="A2451" s="29">
        <v>2879874</v>
      </c>
      <c r="B2451" s="1">
        <v>133</v>
      </c>
      <c r="C2451" s="1" t="s">
        <v>17</v>
      </c>
      <c r="D2451" s="1" t="s">
        <v>90</v>
      </c>
      <c r="E2451" s="1" t="s">
        <v>91</v>
      </c>
      <c r="F2451" s="47">
        <v>1071</v>
      </c>
      <c r="G2451" s="34">
        <v>968.44</v>
      </c>
      <c r="H2451" s="1" t="s">
        <v>216</v>
      </c>
      <c r="I2451" s="34">
        <v>9.4119000000000008E-3</v>
      </c>
      <c r="J2451" s="34">
        <v>139.66192427586699</v>
      </c>
      <c r="K2451" s="35" t="str">
        <f t="shared" si="190"/>
        <v>Kampina &amp; Oisterwijkse Vennen_Lg04</v>
      </c>
      <c r="L2451" s="36">
        <f>VLOOKUP(D2451,DATA!A:F,5,FALSE)</f>
        <v>1.3726988247862192E-2</v>
      </c>
      <c r="M2451" s="37">
        <f>VLOOKUP(D2451,DATA!A:F,6,FALSE)</f>
        <v>1285.5</v>
      </c>
      <c r="N2451" s="36">
        <f t="shared" si="191"/>
        <v>1.2713712831048913</v>
      </c>
      <c r="O2451" s="36">
        <f t="shared" si="192"/>
        <v>1.2715334624007049</v>
      </c>
      <c r="P2451" s="36">
        <f t="shared" si="193"/>
        <v>1.6217929581352486E-4</v>
      </c>
      <c r="Q2451" s="36">
        <f t="shared" si="194"/>
        <v>0</v>
      </c>
    </row>
    <row r="2452" spans="1:17" x14ac:dyDescent="0.3">
      <c r="A2452" s="29">
        <v>2879876</v>
      </c>
      <c r="B2452" s="1">
        <v>133</v>
      </c>
      <c r="C2452" s="1" t="s">
        <v>17</v>
      </c>
      <c r="D2452" s="1" t="s">
        <v>43</v>
      </c>
      <c r="E2452" s="1" t="s">
        <v>44</v>
      </c>
      <c r="F2452" s="47">
        <v>1071</v>
      </c>
      <c r="G2452" s="34">
        <v>971.91</v>
      </c>
      <c r="H2452" s="1" t="s">
        <v>216</v>
      </c>
      <c r="I2452" s="34">
        <v>9.9962999999999996E-3</v>
      </c>
      <c r="J2452" s="34">
        <v>1606.8008</v>
      </c>
      <c r="K2452" s="35" t="str">
        <f t="shared" si="190"/>
        <v>Kampina &amp; Oisterwijkse Vennen_H7150</v>
      </c>
      <c r="L2452" s="36">
        <f>VLOOKUP(D2452,DATA!A:F,5,FALSE)</f>
        <v>1.3726988247862192E-2</v>
      </c>
      <c r="M2452" s="37">
        <f>VLOOKUP(D2452,DATA!A:F,6,FALSE)</f>
        <v>1285.5</v>
      </c>
      <c r="N2452" s="36">
        <f t="shared" si="191"/>
        <v>1.332569012516063</v>
      </c>
      <c r="O2452" s="36">
        <f t="shared" si="192"/>
        <v>1.3327494418212325</v>
      </c>
      <c r="P2452" s="36">
        <f t="shared" si="193"/>
        <v>1.8042930516948275E-4</v>
      </c>
      <c r="Q2452" s="36">
        <f t="shared" si="194"/>
        <v>0</v>
      </c>
    </row>
    <row r="2453" spans="1:17" x14ac:dyDescent="0.3">
      <c r="A2453" s="29">
        <v>2879877</v>
      </c>
      <c r="B2453" s="1">
        <v>133</v>
      </c>
      <c r="C2453" s="1" t="s">
        <v>17</v>
      </c>
      <c r="D2453" s="1" t="s">
        <v>41</v>
      </c>
      <c r="E2453" s="1" t="s">
        <v>42</v>
      </c>
      <c r="F2453" s="47">
        <v>1071</v>
      </c>
      <c r="G2453" s="34">
        <v>969.13</v>
      </c>
      <c r="H2453" s="1" t="s">
        <v>216</v>
      </c>
      <c r="I2453" s="34">
        <v>1.0109399999999999E-2</v>
      </c>
      <c r="J2453" s="34">
        <v>5.5948453000000002</v>
      </c>
      <c r="K2453" s="35" t="str">
        <f t="shared" si="190"/>
        <v>Kampina &amp; Oisterwijkse Vennen_H4010A</v>
      </c>
      <c r="L2453" s="36">
        <f>VLOOKUP(D2453,DATA!A:F,5,FALSE)</f>
        <v>1.3726988247862192E-2</v>
      </c>
      <c r="M2453" s="37">
        <f>VLOOKUP(D2453,DATA!A:F,6,FALSE)</f>
        <v>1285.5</v>
      </c>
      <c r="N2453" s="36">
        <f t="shared" si="191"/>
        <v>1.2833151697322038</v>
      </c>
      <c r="O2453" s="36">
        <f t="shared" si="192"/>
        <v>1.2834909839097666</v>
      </c>
      <c r="P2453" s="36">
        <f t="shared" si="193"/>
        <v>1.7581417756273865E-4</v>
      </c>
      <c r="Q2453" s="36">
        <f t="shared" si="194"/>
        <v>0</v>
      </c>
    </row>
    <row r="2454" spans="1:17" x14ac:dyDescent="0.3">
      <c r="A2454" s="29">
        <v>2879877</v>
      </c>
      <c r="B2454" s="1">
        <v>133</v>
      </c>
      <c r="C2454" s="1" t="s">
        <v>17</v>
      </c>
      <c r="D2454" s="1" t="s">
        <v>43</v>
      </c>
      <c r="E2454" s="1" t="s">
        <v>44</v>
      </c>
      <c r="F2454" s="47">
        <v>1071</v>
      </c>
      <c r="G2454" s="34">
        <v>969.13</v>
      </c>
      <c r="H2454" s="1" t="s">
        <v>216</v>
      </c>
      <c r="I2454" s="34">
        <v>1.0109399999999999E-2</v>
      </c>
      <c r="J2454" s="34">
        <v>671.60900000000004</v>
      </c>
      <c r="K2454" s="35" t="str">
        <f t="shared" si="190"/>
        <v>Kampina &amp; Oisterwijkse Vennen_H7150</v>
      </c>
      <c r="L2454" s="36">
        <f>VLOOKUP(D2454,DATA!A:F,5,FALSE)</f>
        <v>1.3726988247862192E-2</v>
      </c>
      <c r="M2454" s="37">
        <f>VLOOKUP(D2454,DATA!A:F,6,FALSE)</f>
        <v>1285.5</v>
      </c>
      <c r="N2454" s="36">
        <f t="shared" si="191"/>
        <v>1.2833151697322038</v>
      </c>
      <c r="O2454" s="36">
        <f t="shared" si="192"/>
        <v>1.2834909839097666</v>
      </c>
      <c r="P2454" s="36">
        <f t="shared" si="193"/>
        <v>1.7581417756273865E-4</v>
      </c>
      <c r="Q2454" s="36">
        <f t="shared" si="194"/>
        <v>0</v>
      </c>
    </row>
    <row r="2455" spans="1:17" x14ac:dyDescent="0.3">
      <c r="A2455" s="29">
        <v>2879886</v>
      </c>
      <c r="B2455" s="1">
        <v>133</v>
      </c>
      <c r="C2455" s="1" t="s">
        <v>17</v>
      </c>
      <c r="D2455" s="1" t="s">
        <v>31</v>
      </c>
      <c r="E2455" s="1" t="s">
        <v>32</v>
      </c>
      <c r="F2455" s="47">
        <v>1786</v>
      </c>
      <c r="G2455" s="34">
        <v>1686.75</v>
      </c>
      <c r="H2455" s="1" t="s">
        <v>216</v>
      </c>
      <c r="I2455" s="34">
        <v>2.2608E-2</v>
      </c>
      <c r="J2455" s="34">
        <v>288.60944000000001</v>
      </c>
      <c r="K2455" s="35" t="str">
        <f t="shared" si="190"/>
        <v>Kampina &amp; Oisterwijkse Vennen_Lg03</v>
      </c>
      <c r="L2455" s="36">
        <f>VLOOKUP(D2455,DATA!A:F,5,FALSE)</f>
        <v>6.9280917156857415E-3</v>
      </c>
      <c r="M2455" s="37">
        <f>VLOOKUP(D2455,DATA!A:F,6,FALSE)</f>
        <v>2211</v>
      </c>
      <c r="N2455" s="36">
        <f t="shared" si="191"/>
        <v>2.5779650179258171</v>
      </c>
      <c r="O2455" s="36">
        <f t="shared" si="192"/>
        <v>2.5783584250753129</v>
      </c>
      <c r="P2455" s="36">
        <f t="shared" si="193"/>
        <v>3.9340714949576139E-4</v>
      </c>
      <c r="Q2455" s="36">
        <f t="shared" si="194"/>
        <v>0</v>
      </c>
    </row>
    <row r="2456" spans="1:17" x14ac:dyDescent="0.3">
      <c r="A2456" s="29">
        <v>2881395</v>
      </c>
      <c r="B2456" s="1">
        <v>133</v>
      </c>
      <c r="C2456" s="1" t="s">
        <v>17</v>
      </c>
      <c r="D2456" s="1" t="s">
        <v>28</v>
      </c>
      <c r="E2456" s="1" t="s">
        <v>29</v>
      </c>
      <c r="F2456" s="47">
        <v>1786</v>
      </c>
      <c r="G2456" s="34">
        <v>1529.9</v>
      </c>
      <c r="H2456" s="1" t="s">
        <v>216</v>
      </c>
      <c r="I2456" s="34">
        <v>1.3032999999999999E-2</v>
      </c>
      <c r="J2456" s="34">
        <v>805.17719999999997</v>
      </c>
      <c r="K2456" s="35" t="str">
        <f t="shared" si="190"/>
        <v>Kampina &amp; Oisterwijkse Vennen_H91D0</v>
      </c>
      <c r="L2456" s="36">
        <f>VLOOKUP(D2456,DATA!A:F,5,FALSE)</f>
        <v>6.9280917156857415E-3</v>
      </c>
      <c r="M2456" s="37">
        <f>VLOOKUP(D2456,DATA!A:F,6,FALSE)</f>
        <v>2211</v>
      </c>
      <c r="N2456" s="36">
        <f t="shared" si="191"/>
        <v>0.88475895049534314</v>
      </c>
      <c r="O2456" s="36">
        <f t="shared" si="192"/>
        <v>0.88483813545323908</v>
      </c>
      <c r="P2456" s="36">
        <f t="shared" si="193"/>
        <v>7.9184957895939156E-5</v>
      </c>
      <c r="Q2456" s="36">
        <f t="shared" si="194"/>
        <v>0</v>
      </c>
    </row>
    <row r="2457" spans="1:17" x14ac:dyDescent="0.3">
      <c r="A2457" s="29">
        <v>2881398</v>
      </c>
      <c r="B2457" s="1">
        <v>133</v>
      </c>
      <c r="C2457" s="1" t="s">
        <v>17</v>
      </c>
      <c r="D2457" s="1" t="s">
        <v>28</v>
      </c>
      <c r="E2457" s="1" t="s">
        <v>29</v>
      </c>
      <c r="F2457" s="47">
        <v>1786</v>
      </c>
      <c r="G2457" s="34">
        <v>1313.67</v>
      </c>
      <c r="H2457" s="1" t="s">
        <v>216</v>
      </c>
      <c r="I2457" s="34">
        <v>1.1557700000000001E-2</v>
      </c>
      <c r="J2457" s="34">
        <v>1084.8599999999999</v>
      </c>
      <c r="K2457" s="35" t="str">
        <f t="shared" si="190"/>
        <v>Kampina &amp; Oisterwijkse Vennen_H91D0</v>
      </c>
      <c r="L2457" s="36">
        <f>VLOOKUP(D2457,DATA!A:F,5,FALSE)</f>
        <v>6.9280917156857415E-3</v>
      </c>
      <c r="M2457" s="37">
        <f>VLOOKUP(D2457,DATA!A:F,6,FALSE)</f>
        <v>2211</v>
      </c>
      <c r="N2457" s="36">
        <f t="shared" si="191"/>
        <v>0.1991677157623912</v>
      </c>
      <c r="O2457" s="36">
        <f t="shared" si="192"/>
        <v>0.19918363255178206</v>
      </c>
      <c r="P2457" s="36">
        <f t="shared" si="193"/>
        <v>1.591678939086294E-5</v>
      </c>
      <c r="Q2457" s="36">
        <f t="shared" si="194"/>
        <v>0</v>
      </c>
    </row>
    <row r="2458" spans="1:17" x14ac:dyDescent="0.3">
      <c r="A2458" s="29">
        <v>2881399</v>
      </c>
      <c r="B2458" s="1">
        <v>133</v>
      </c>
      <c r="C2458" s="1" t="s">
        <v>17</v>
      </c>
      <c r="D2458" s="1" t="s">
        <v>28</v>
      </c>
      <c r="E2458" s="1" t="s">
        <v>29</v>
      </c>
      <c r="F2458" s="47">
        <v>1786</v>
      </c>
      <c r="G2458" s="34">
        <v>1263.0899999999999</v>
      </c>
      <c r="H2458" s="1" t="s">
        <v>216</v>
      </c>
      <c r="I2458" s="34">
        <v>1.15812E-2</v>
      </c>
      <c r="J2458" s="34">
        <v>2225.2069999999999</v>
      </c>
      <c r="K2458" s="35" t="str">
        <f t="shared" si="190"/>
        <v>Kampina &amp; Oisterwijkse Vennen_H91D0</v>
      </c>
      <c r="L2458" s="36">
        <f>VLOOKUP(D2458,DATA!A:F,5,FALSE)</f>
        <v>6.9280917156857415E-3</v>
      </c>
      <c r="M2458" s="37">
        <f>VLOOKUP(D2458,DATA!A:F,6,FALSE)</f>
        <v>2211</v>
      </c>
      <c r="N2458" s="36">
        <f t="shared" si="191"/>
        <v>0.14037442492337243</v>
      </c>
      <c r="O2458" s="36">
        <f t="shared" si="192"/>
        <v>0.14038567259134307</v>
      </c>
      <c r="P2458" s="36">
        <f t="shared" si="193"/>
        <v>1.1247667970643027E-5</v>
      </c>
      <c r="Q2458" s="36">
        <f t="shared" si="194"/>
        <v>0</v>
      </c>
    </row>
    <row r="2459" spans="1:17" x14ac:dyDescent="0.3">
      <c r="A2459" s="29">
        <v>2881403</v>
      </c>
      <c r="B2459" s="1">
        <v>133</v>
      </c>
      <c r="C2459" s="1" t="s">
        <v>17</v>
      </c>
      <c r="D2459" s="1" t="s">
        <v>43</v>
      </c>
      <c r="E2459" s="1" t="s">
        <v>44</v>
      </c>
      <c r="F2459" s="47">
        <v>1071</v>
      </c>
      <c r="G2459" s="34">
        <v>998.41</v>
      </c>
      <c r="H2459" s="1" t="s">
        <v>216</v>
      </c>
      <c r="I2459" s="34">
        <v>9.7310999999999995E-3</v>
      </c>
      <c r="J2459" s="34">
        <v>1166.5508</v>
      </c>
      <c r="K2459" s="35" t="str">
        <f t="shared" si="190"/>
        <v>Kampina &amp; Oisterwijkse Vennen_H7150</v>
      </c>
      <c r="L2459" s="36">
        <f>VLOOKUP(D2459,DATA!A:F,5,FALSE)</f>
        <v>1.3726988247862192E-2</v>
      </c>
      <c r="M2459" s="37">
        <f>VLOOKUP(D2459,DATA!A:F,6,FALSE)</f>
        <v>1285.5</v>
      </c>
      <c r="N2459" s="36">
        <f t="shared" si="191"/>
        <v>1.9060716869828904</v>
      </c>
      <c r="O2459" s="36">
        <f t="shared" si="192"/>
        <v>1.9063214605379784</v>
      </c>
      <c r="P2459" s="36">
        <f t="shared" si="193"/>
        <v>2.4977355508792876E-4</v>
      </c>
      <c r="Q2459" s="36">
        <f t="shared" si="194"/>
        <v>0</v>
      </c>
    </row>
    <row r="2460" spans="1:17" x14ac:dyDescent="0.3">
      <c r="A2460" s="29">
        <v>2881403</v>
      </c>
      <c r="B2460" s="1">
        <v>133</v>
      </c>
      <c r="C2460" s="1" t="s">
        <v>17</v>
      </c>
      <c r="D2460" s="1" t="s">
        <v>90</v>
      </c>
      <c r="E2460" s="1" t="s">
        <v>91</v>
      </c>
      <c r="F2460" s="47">
        <v>1071</v>
      </c>
      <c r="G2460" s="34">
        <v>998.41</v>
      </c>
      <c r="H2460" s="1" t="s">
        <v>216</v>
      </c>
      <c r="I2460" s="34">
        <v>9.7310999999999995E-3</v>
      </c>
      <c r="J2460" s="34">
        <v>80.995260000000002</v>
      </c>
      <c r="K2460" s="35" t="str">
        <f t="shared" si="190"/>
        <v>Kampina &amp; Oisterwijkse Vennen_Lg04</v>
      </c>
      <c r="L2460" s="36">
        <f>VLOOKUP(D2460,DATA!A:F,5,FALSE)</f>
        <v>1.3726988247862192E-2</v>
      </c>
      <c r="M2460" s="37">
        <f>VLOOKUP(D2460,DATA!A:F,6,FALSE)</f>
        <v>1285.5</v>
      </c>
      <c r="N2460" s="36">
        <f t="shared" si="191"/>
        <v>1.9060716869828904</v>
      </c>
      <c r="O2460" s="36">
        <f t="shared" si="192"/>
        <v>1.9063214605379784</v>
      </c>
      <c r="P2460" s="36">
        <f t="shared" si="193"/>
        <v>2.4977355508792876E-4</v>
      </c>
      <c r="Q2460" s="36">
        <f t="shared" si="194"/>
        <v>0</v>
      </c>
    </row>
    <row r="2461" spans="1:17" x14ac:dyDescent="0.3">
      <c r="A2461" s="29">
        <v>2881406</v>
      </c>
      <c r="B2461" s="1">
        <v>133</v>
      </c>
      <c r="C2461" s="1" t="s">
        <v>17</v>
      </c>
      <c r="D2461" s="1" t="s">
        <v>43</v>
      </c>
      <c r="E2461" s="1" t="s">
        <v>44</v>
      </c>
      <c r="F2461" s="47">
        <v>1071</v>
      </c>
      <c r="G2461" s="34">
        <v>960.22</v>
      </c>
      <c r="H2461" s="1" t="s">
        <v>216</v>
      </c>
      <c r="I2461" s="34">
        <v>9.7943000000000006E-3</v>
      </c>
      <c r="J2461" s="34">
        <v>524.42089999999996</v>
      </c>
      <c r="K2461" s="35" t="str">
        <f t="shared" si="190"/>
        <v>Kampina &amp; Oisterwijkse Vennen_H7150</v>
      </c>
      <c r="L2461" s="36">
        <f>VLOOKUP(D2461,DATA!A:F,5,FALSE)</f>
        <v>1.3726988247862192E-2</v>
      </c>
      <c r="M2461" s="37">
        <f>VLOOKUP(D2461,DATA!A:F,6,FALSE)</f>
        <v>1285.5</v>
      </c>
      <c r="N2461" s="36">
        <f t="shared" si="191"/>
        <v>1.1372553066455438</v>
      </c>
      <c r="O2461" s="36">
        <f t="shared" si="192"/>
        <v>1.1374064774174142</v>
      </c>
      <c r="P2461" s="36">
        <f t="shared" si="193"/>
        <v>1.5117077187043471E-4</v>
      </c>
      <c r="Q2461" s="36">
        <f t="shared" si="194"/>
        <v>0</v>
      </c>
    </row>
    <row r="2462" spans="1:17" x14ac:dyDescent="0.3">
      <c r="A2462" s="29">
        <v>2881407</v>
      </c>
      <c r="B2462" s="1">
        <v>133</v>
      </c>
      <c r="C2462" s="1" t="s">
        <v>17</v>
      </c>
      <c r="D2462" s="1" t="s">
        <v>41</v>
      </c>
      <c r="E2462" s="1" t="s">
        <v>42</v>
      </c>
      <c r="F2462" s="47">
        <v>1071</v>
      </c>
      <c r="G2462" s="34">
        <v>971.55</v>
      </c>
      <c r="H2462" s="1" t="s">
        <v>216</v>
      </c>
      <c r="I2462" s="34">
        <v>1.01262E-2</v>
      </c>
      <c r="J2462" s="34">
        <v>568.24994000000004</v>
      </c>
      <c r="K2462" s="35" t="str">
        <f t="shared" si="190"/>
        <v>Kampina &amp; Oisterwijkse Vennen_H4010A</v>
      </c>
      <c r="L2462" s="36">
        <f>VLOOKUP(D2462,DATA!A:F,5,FALSE)</f>
        <v>1.3726988247862192E-2</v>
      </c>
      <c r="M2462" s="37">
        <f>VLOOKUP(D2462,DATA!A:F,6,FALSE)</f>
        <v>1285.5</v>
      </c>
      <c r="N2462" s="36">
        <f t="shared" si="191"/>
        <v>1.3260871892608281</v>
      </c>
      <c r="O2462" s="36">
        <f t="shared" si="192"/>
        <v>1.3262690862774027</v>
      </c>
      <c r="P2462" s="36">
        <f t="shared" si="193"/>
        <v>1.8189701657456148E-4</v>
      </c>
      <c r="Q2462" s="36">
        <f t="shared" si="194"/>
        <v>0</v>
      </c>
    </row>
    <row r="2463" spans="1:17" x14ac:dyDescent="0.3">
      <c r="A2463" s="29">
        <v>2881407</v>
      </c>
      <c r="B2463" s="1">
        <v>133</v>
      </c>
      <c r="C2463" s="1" t="s">
        <v>17</v>
      </c>
      <c r="D2463" s="1" t="s">
        <v>43</v>
      </c>
      <c r="E2463" s="1" t="s">
        <v>44</v>
      </c>
      <c r="F2463" s="47">
        <v>1071</v>
      </c>
      <c r="G2463" s="34">
        <v>971.55</v>
      </c>
      <c r="H2463" s="1" t="s">
        <v>216</v>
      </c>
      <c r="I2463" s="34">
        <v>1.01262E-2</v>
      </c>
      <c r="J2463" s="34">
        <v>518.16639999999995</v>
      </c>
      <c r="K2463" s="35" t="str">
        <f t="shared" si="190"/>
        <v>Kampina &amp; Oisterwijkse Vennen_H7150</v>
      </c>
      <c r="L2463" s="36">
        <f>VLOOKUP(D2463,DATA!A:F,5,FALSE)</f>
        <v>1.3726988247862192E-2</v>
      </c>
      <c r="M2463" s="37">
        <f>VLOOKUP(D2463,DATA!A:F,6,FALSE)</f>
        <v>1285.5</v>
      </c>
      <c r="N2463" s="36">
        <f t="shared" si="191"/>
        <v>1.3260871892608281</v>
      </c>
      <c r="O2463" s="36">
        <f t="shared" si="192"/>
        <v>1.3262690862774027</v>
      </c>
      <c r="P2463" s="36">
        <f t="shared" si="193"/>
        <v>1.8189701657456148E-4</v>
      </c>
      <c r="Q2463" s="36">
        <f t="shared" si="194"/>
        <v>0</v>
      </c>
    </row>
    <row r="2464" spans="1:17" x14ac:dyDescent="0.3">
      <c r="A2464" s="29">
        <v>2882926</v>
      </c>
      <c r="B2464" s="1">
        <v>133</v>
      </c>
      <c r="C2464" s="1" t="s">
        <v>17</v>
      </c>
      <c r="D2464" s="1" t="s">
        <v>28</v>
      </c>
      <c r="E2464" s="1" t="s">
        <v>29</v>
      </c>
      <c r="F2464" s="47">
        <v>1786</v>
      </c>
      <c r="G2464" s="34">
        <v>1394.84</v>
      </c>
      <c r="H2464" s="1" t="s">
        <v>216</v>
      </c>
      <c r="I2464" s="34">
        <v>1.2177800000000001E-2</v>
      </c>
      <c r="J2464" s="34">
        <v>1199.4329</v>
      </c>
      <c r="K2464" s="35" t="str">
        <f t="shared" si="190"/>
        <v>Kampina &amp; Oisterwijkse Vennen_H91D0</v>
      </c>
      <c r="L2464" s="36">
        <f>VLOOKUP(D2464,DATA!A:F,5,FALSE)</f>
        <v>6.9280917156857415E-3</v>
      </c>
      <c r="M2464" s="37">
        <f>VLOOKUP(D2464,DATA!A:F,6,FALSE)</f>
        <v>2211</v>
      </c>
      <c r="N2464" s="36">
        <f t="shared" si="191"/>
        <v>0.34897430118829004</v>
      </c>
      <c r="O2464" s="36">
        <f t="shared" si="192"/>
        <v>0.34900364225357899</v>
      </c>
      <c r="P2464" s="36">
        <f t="shared" si="193"/>
        <v>2.9341065288956969E-5</v>
      </c>
      <c r="Q2464" s="36">
        <f t="shared" si="194"/>
        <v>0</v>
      </c>
    </row>
    <row r="2465" spans="1:17" x14ac:dyDescent="0.3">
      <c r="A2465" s="29">
        <v>2882927</v>
      </c>
      <c r="B2465" s="1">
        <v>133</v>
      </c>
      <c r="C2465" s="1" t="s">
        <v>17</v>
      </c>
      <c r="D2465" s="1" t="s">
        <v>28</v>
      </c>
      <c r="E2465" s="1" t="s">
        <v>29</v>
      </c>
      <c r="F2465" s="47">
        <v>1786</v>
      </c>
      <c r="G2465" s="34">
        <v>1026.78</v>
      </c>
      <c r="H2465" s="1" t="s">
        <v>216</v>
      </c>
      <c r="I2465" s="34">
        <v>8.8924999999999994E-3</v>
      </c>
      <c r="J2465" s="34">
        <v>51.275750000000002</v>
      </c>
      <c r="K2465" s="35" t="str">
        <f t="shared" si="190"/>
        <v>Kampina &amp; Oisterwijkse Vennen_H91D0</v>
      </c>
      <c r="L2465" s="36">
        <f>VLOOKUP(D2465,DATA!A:F,5,FALSE)</f>
        <v>6.9280917156857415E-3</v>
      </c>
      <c r="M2465" s="37">
        <f>VLOOKUP(D2465,DATA!A:F,6,FALSE)</f>
        <v>2211</v>
      </c>
      <c r="N2465" s="36">
        <f t="shared" si="191"/>
        <v>2.7337715772619817E-2</v>
      </c>
      <c r="O2465" s="36">
        <f t="shared" si="192"/>
        <v>2.7339399587543761E-2</v>
      </c>
      <c r="P2465" s="36">
        <f t="shared" si="193"/>
        <v>1.6838149239431499E-6</v>
      </c>
      <c r="Q2465" s="36">
        <f t="shared" si="194"/>
        <v>0</v>
      </c>
    </row>
    <row r="2466" spans="1:17" x14ac:dyDescent="0.3">
      <c r="A2466" s="29">
        <v>2882931</v>
      </c>
      <c r="B2466" s="1">
        <v>133</v>
      </c>
      <c r="C2466" s="1" t="s">
        <v>17</v>
      </c>
      <c r="D2466" s="1" t="s">
        <v>41</v>
      </c>
      <c r="E2466" s="1" t="s">
        <v>42</v>
      </c>
      <c r="F2466" s="47">
        <v>1071</v>
      </c>
      <c r="G2466" s="34">
        <v>994.74</v>
      </c>
      <c r="H2466" s="1" t="s">
        <v>216</v>
      </c>
      <c r="I2466" s="34">
        <v>9.5638000000000008E-3</v>
      </c>
      <c r="J2466" s="34">
        <v>774.45403999999996</v>
      </c>
      <c r="K2466" s="35" t="str">
        <f t="shared" si="190"/>
        <v>Kampina &amp; Oisterwijkse Vennen_H4010A</v>
      </c>
      <c r="L2466" s="36">
        <f>VLOOKUP(D2466,DATA!A:F,5,FALSE)</f>
        <v>1.3726988247862192E-2</v>
      </c>
      <c r="M2466" s="37">
        <f>VLOOKUP(D2466,DATA!A:F,6,FALSE)</f>
        <v>1285.5</v>
      </c>
      <c r="N2466" s="36">
        <f t="shared" si="191"/>
        <v>1.8141250091802266</v>
      </c>
      <c r="O2466" s="36">
        <f t="shared" si="192"/>
        <v>1.8143588656804854</v>
      </c>
      <c r="P2466" s="36">
        <f t="shared" si="193"/>
        <v>2.3385650025886662E-4</v>
      </c>
      <c r="Q2466" s="36">
        <f t="shared" si="194"/>
        <v>0</v>
      </c>
    </row>
    <row r="2467" spans="1:17" x14ac:dyDescent="0.3">
      <c r="A2467" s="29">
        <v>2882931</v>
      </c>
      <c r="B2467" s="1">
        <v>133</v>
      </c>
      <c r="C2467" s="1" t="s">
        <v>17</v>
      </c>
      <c r="D2467" s="1" t="s">
        <v>43</v>
      </c>
      <c r="E2467" s="1" t="s">
        <v>44</v>
      </c>
      <c r="F2467" s="47">
        <v>1071</v>
      </c>
      <c r="G2467" s="34">
        <v>994.74</v>
      </c>
      <c r="H2467" s="1" t="s">
        <v>216</v>
      </c>
      <c r="I2467" s="34">
        <v>9.5638000000000008E-3</v>
      </c>
      <c r="J2467" s="34">
        <v>45.525382999999998</v>
      </c>
      <c r="K2467" s="35" t="str">
        <f t="shared" si="190"/>
        <v>Kampina &amp; Oisterwijkse Vennen_H7150</v>
      </c>
      <c r="L2467" s="36">
        <f>VLOOKUP(D2467,DATA!A:F,5,FALSE)</f>
        <v>1.3726988247862192E-2</v>
      </c>
      <c r="M2467" s="37">
        <f>VLOOKUP(D2467,DATA!A:F,6,FALSE)</f>
        <v>1285.5</v>
      </c>
      <c r="N2467" s="36">
        <f t="shared" si="191"/>
        <v>1.8141250091802266</v>
      </c>
      <c r="O2467" s="36">
        <f t="shared" si="192"/>
        <v>1.8143588656804854</v>
      </c>
      <c r="P2467" s="36">
        <f t="shared" si="193"/>
        <v>2.3385650025886662E-4</v>
      </c>
      <c r="Q2467" s="36">
        <f t="shared" si="194"/>
        <v>0</v>
      </c>
    </row>
    <row r="2468" spans="1:17" x14ac:dyDescent="0.3">
      <c r="A2468" s="29">
        <v>2882934</v>
      </c>
      <c r="B2468" s="1">
        <v>133</v>
      </c>
      <c r="C2468" s="1" t="s">
        <v>17</v>
      </c>
      <c r="D2468" s="1" t="s">
        <v>43</v>
      </c>
      <c r="E2468" s="1" t="s">
        <v>44</v>
      </c>
      <c r="F2468" s="47">
        <v>1071</v>
      </c>
      <c r="G2468" s="34">
        <v>962.44</v>
      </c>
      <c r="H2468" s="1" t="s">
        <v>216</v>
      </c>
      <c r="I2468" s="34">
        <v>9.7167999999999994E-3</v>
      </c>
      <c r="J2468" s="34">
        <v>1010.3881</v>
      </c>
      <c r="K2468" s="35" t="str">
        <f t="shared" si="190"/>
        <v>Kampina &amp; Oisterwijkse Vennen_H7150</v>
      </c>
      <c r="L2468" s="36">
        <f>VLOOKUP(D2468,DATA!A:F,5,FALSE)</f>
        <v>1.3726988247862192E-2</v>
      </c>
      <c r="M2468" s="37">
        <f>VLOOKUP(D2468,DATA!A:F,6,FALSE)</f>
        <v>1285.5</v>
      </c>
      <c r="N2468" s="36">
        <f t="shared" si="191"/>
        <v>1.1720329541201444</v>
      </c>
      <c r="O2468" s="36">
        <f t="shared" si="192"/>
        <v>1.1721874605278702</v>
      </c>
      <c r="P2468" s="36">
        <f t="shared" si="193"/>
        <v>1.5450640772574076E-4</v>
      </c>
      <c r="Q2468" s="36">
        <f t="shared" si="194"/>
        <v>0</v>
      </c>
    </row>
    <row r="2469" spans="1:17" x14ac:dyDescent="0.3">
      <c r="A2469" s="29">
        <v>2882934</v>
      </c>
      <c r="B2469" s="1">
        <v>133</v>
      </c>
      <c r="C2469" s="1" t="s">
        <v>17</v>
      </c>
      <c r="D2469" s="1" t="s">
        <v>86</v>
      </c>
      <c r="E2469" s="1" t="s">
        <v>44</v>
      </c>
      <c r="F2469" s="47">
        <v>1071</v>
      </c>
      <c r="G2469" s="34">
        <v>962.44</v>
      </c>
      <c r="H2469" s="1" t="s">
        <v>216</v>
      </c>
      <c r="I2469" s="34">
        <v>9.7167999999999994E-3</v>
      </c>
      <c r="J2469" s="34">
        <v>1216.4478999999999</v>
      </c>
      <c r="K2469" s="35" t="str">
        <f t="shared" si="190"/>
        <v>Kampina &amp; Oisterwijkse Vennen_ZGH7150</v>
      </c>
      <c r="L2469" s="36">
        <f>VLOOKUP(D2469,DATA!A:F,5,FALSE)</f>
        <v>1.3726988247862192E-2</v>
      </c>
      <c r="M2469" s="37">
        <f>VLOOKUP(D2469,DATA!A:F,6,FALSE)</f>
        <v>1285.5</v>
      </c>
      <c r="N2469" s="36">
        <f t="shared" si="191"/>
        <v>1.1720329541201444</v>
      </c>
      <c r="O2469" s="36">
        <f t="shared" si="192"/>
        <v>1.1721874605278702</v>
      </c>
      <c r="P2469" s="36">
        <f t="shared" si="193"/>
        <v>1.5450640772574076E-4</v>
      </c>
      <c r="Q2469" s="36">
        <f t="shared" si="194"/>
        <v>0</v>
      </c>
    </row>
    <row r="2470" spans="1:17" x14ac:dyDescent="0.3">
      <c r="A2470" s="29">
        <v>2882935</v>
      </c>
      <c r="B2470" s="1">
        <v>133</v>
      </c>
      <c r="C2470" s="1" t="s">
        <v>17</v>
      </c>
      <c r="D2470" s="1" t="s">
        <v>43</v>
      </c>
      <c r="E2470" s="1" t="s">
        <v>44</v>
      </c>
      <c r="F2470" s="47">
        <v>1071</v>
      </c>
      <c r="G2470" s="34">
        <v>951.63</v>
      </c>
      <c r="H2470" s="1" t="s">
        <v>216</v>
      </c>
      <c r="I2470" s="34">
        <v>9.6649000000000006E-3</v>
      </c>
      <c r="J2470" s="34">
        <v>1985.2470000000001</v>
      </c>
      <c r="K2470" s="35" t="str">
        <f t="shared" si="190"/>
        <v>Kampina &amp; Oisterwijkse Vennen_H7150</v>
      </c>
      <c r="L2470" s="36">
        <f>VLOOKUP(D2470,DATA!A:F,5,FALSE)</f>
        <v>1.3726988247862192E-2</v>
      </c>
      <c r="M2470" s="37">
        <f>VLOOKUP(D2470,DATA!A:F,6,FALSE)</f>
        <v>1285.5</v>
      </c>
      <c r="N2470" s="36">
        <f t="shared" si="191"/>
        <v>1.0120405655024887</v>
      </c>
      <c r="O2470" s="36">
        <f t="shared" si="192"/>
        <v>1.0121734826905993</v>
      </c>
      <c r="P2470" s="36">
        <f t="shared" si="193"/>
        <v>1.3291718811059283E-4</v>
      </c>
      <c r="Q2470" s="36">
        <f t="shared" si="194"/>
        <v>0</v>
      </c>
    </row>
    <row r="2471" spans="1:17" x14ac:dyDescent="0.3">
      <c r="A2471" s="29">
        <v>2884453</v>
      </c>
      <c r="B2471" s="1">
        <v>133</v>
      </c>
      <c r="C2471" s="1" t="s">
        <v>17</v>
      </c>
      <c r="D2471" s="1" t="s">
        <v>28</v>
      </c>
      <c r="E2471" s="1" t="s">
        <v>29</v>
      </c>
      <c r="F2471" s="47">
        <v>1786</v>
      </c>
      <c r="G2471" s="34">
        <v>1608.7</v>
      </c>
      <c r="H2471" s="1" t="s">
        <v>216</v>
      </c>
      <c r="I2471" s="34">
        <v>1.4796E-2</v>
      </c>
      <c r="J2471" s="34">
        <v>363.73397999999997</v>
      </c>
      <c r="K2471" s="35" t="str">
        <f t="shared" si="190"/>
        <v>Kampina &amp; Oisterwijkse Vennen_H91D0</v>
      </c>
      <c r="L2471" s="36">
        <f>VLOOKUP(D2471,DATA!A:F,5,FALSE)</f>
        <v>6.9280917156857415E-3</v>
      </c>
      <c r="M2471" s="37">
        <f>VLOOKUP(D2471,DATA!A:F,6,FALSE)</f>
        <v>2211</v>
      </c>
      <c r="N2471" s="36">
        <f t="shared" si="191"/>
        <v>1.5175373370091885</v>
      </c>
      <c r="O2471" s="36">
        <f t="shared" si="192"/>
        <v>1.5176905437310271</v>
      </c>
      <c r="P2471" s="36">
        <f t="shared" si="193"/>
        <v>1.5320672183860573E-4</v>
      </c>
      <c r="Q2471" s="36">
        <f t="shared" si="194"/>
        <v>0</v>
      </c>
    </row>
    <row r="2472" spans="1:17" x14ac:dyDescent="0.3">
      <c r="A2472" s="29">
        <v>2884461</v>
      </c>
      <c r="B2472" s="1">
        <v>133</v>
      </c>
      <c r="C2472" s="1" t="s">
        <v>17</v>
      </c>
      <c r="D2472" s="1" t="s">
        <v>90</v>
      </c>
      <c r="E2472" s="1" t="s">
        <v>91</v>
      </c>
      <c r="F2472" s="47">
        <v>1071</v>
      </c>
      <c r="G2472" s="34">
        <v>977.08</v>
      </c>
      <c r="H2472" s="1" t="s">
        <v>216</v>
      </c>
      <c r="I2472" s="34">
        <v>9.4766E-3</v>
      </c>
      <c r="J2472" s="34">
        <v>240.95486</v>
      </c>
      <c r="K2472" s="35" t="str">
        <f t="shared" si="190"/>
        <v>Kampina &amp; Oisterwijkse Vennen_Lg04</v>
      </c>
      <c r="L2472" s="36">
        <f>VLOOKUP(D2472,DATA!A:F,5,FALSE)</f>
        <v>1.3726988247862192E-2</v>
      </c>
      <c r="M2472" s="37">
        <f>VLOOKUP(D2472,DATA!A:F,6,FALSE)</f>
        <v>1285.5</v>
      </c>
      <c r="N2472" s="36">
        <f t="shared" si="191"/>
        <v>1.4291753595304693</v>
      </c>
      <c r="O2472" s="36">
        <f t="shared" si="192"/>
        <v>1.4293586285945028</v>
      </c>
      <c r="P2472" s="36">
        <f t="shared" si="193"/>
        <v>1.8326906403354215E-4</v>
      </c>
      <c r="Q2472" s="36">
        <f t="shared" si="194"/>
        <v>0</v>
      </c>
    </row>
    <row r="2473" spans="1:17" x14ac:dyDescent="0.3">
      <c r="A2473" s="29">
        <v>2884463</v>
      </c>
      <c r="B2473" s="1">
        <v>133</v>
      </c>
      <c r="C2473" s="1" t="s">
        <v>17</v>
      </c>
      <c r="D2473" s="1" t="s">
        <v>43</v>
      </c>
      <c r="E2473" s="1" t="s">
        <v>44</v>
      </c>
      <c r="F2473" s="47">
        <v>1071</v>
      </c>
      <c r="G2473" s="34">
        <v>995.32</v>
      </c>
      <c r="H2473" s="1" t="s">
        <v>216</v>
      </c>
      <c r="I2473" s="34">
        <v>1.00187E-2</v>
      </c>
      <c r="J2473" s="34">
        <v>1240.9512</v>
      </c>
      <c r="K2473" s="35" t="str">
        <f t="shared" si="190"/>
        <v>Kampina &amp; Oisterwijkse Vennen_H7150</v>
      </c>
      <c r="L2473" s="36">
        <f>VLOOKUP(D2473,DATA!A:F,5,FALSE)</f>
        <v>1.3726988247862192E-2</v>
      </c>
      <c r="M2473" s="37">
        <f>VLOOKUP(D2473,DATA!A:F,6,FALSE)</f>
        <v>1285.5</v>
      </c>
      <c r="N2473" s="36">
        <f t="shared" si="191"/>
        <v>1.8283609608800215</v>
      </c>
      <c r="O2473" s="36">
        <f t="shared" si="192"/>
        <v>1.8286078280778735</v>
      </c>
      <c r="P2473" s="36">
        <f t="shared" si="193"/>
        <v>2.46867197851941E-4</v>
      </c>
      <c r="Q2473" s="36">
        <f t="shared" si="194"/>
        <v>0</v>
      </c>
    </row>
    <row r="2474" spans="1:17" x14ac:dyDescent="0.3">
      <c r="A2474" s="29">
        <v>2884463</v>
      </c>
      <c r="B2474" s="1">
        <v>133</v>
      </c>
      <c r="C2474" s="1" t="s">
        <v>17</v>
      </c>
      <c r="D2474" s="1" t="s">
        <v>86</v>
      </c>
      <c r="E2474" s="1" t="s">
        <v>44</v>
      </c>
      <c r="F2474" s="47">
        <v>1071</v>
      </c>
      <c r="G2474" s="34">
        <v>995.32</v>
      </c>
      <c r="H2474" s="1" t="s">
        <v>216</v>
      </c>
      <c r="I2474" s="34">
        <v>1.00187E-2</v>
      </c>
      <c r="J2474" s="34">
        <v>499.68335000000002</v>
      </c>
      <c r="K2474" s="35" t="str">
        <f t="shared" si="190"/>
        <v>Kampina &amp; Oisterwijkse Vennen_ZGH7150</v>
      </c>
      <c r="L2474" s="36">
        <f>VLOOKUP(D2474,DATA!A:F,5,FALSE)</f>
        <v>1.3726988247862192E-2</v>
      </c>
      <c r="M2474" s="37">
        <f>VLOOKUP(D2474,DATA!A:F,6,FALSE)</f>
        <v>1285.5</v>
      </c>
      <c r="N2474" s="36">
        <f t="shared" si="191"/>
        <v>1.8283609608800215</v>
      </c>
      <c r="O2474" s="36">
        <f t="shared" si="192"/>
        <v>1.8286078280778735</v>
      </c>
      <c r="P2474" s="36">
        <f t="shared" si="193"/>
        <v>2.46867197851941E-4</v>
      </c>
      <c r="Q2474" s="36">
        <f t="shared" si="194"/>
        <v>0</v>
      </c>
    </row>
    <row r="2475" spans="1:17" x14ac:dyDescent="0.3">
      <c r="A2475" s="29">
        <v>2884463</v>
      </c>
      <c r="B2475" s="1">
        <v>133</v>
      </c>
      <c r="C2475" s="1" t="s">
        <v>17</v>
      </c>
      <c r="D2475" s="1" t="s">
        <v>90</v>
      </c>
      <c r="E2475" s="1" t="s">
        <v>91</v>
      </c>
      <c r="F2475" s="47">
        <v>1071</v>
      </c>
      <c r="G2475" s="34">
        <v>995.32</v>
      </c>
      <c r="H2475" s="1" t="s">
        <v>216</v>
      </c>
      <c r="I2475" s="34">
        <v>1.00187E-2</v>
      </c>
      <c r="J2475" s="34">
        <v>131.27620999999999</v>
      </c>
      <c r="K2475" s="35" t="str">
        <f t="shared" si="190"/>
        <v>Kampina &amp; Oisterwijkse Vennen_Lg04</v>
      </c>
      <c r="L2475" s="36">
        <f>VLOOKUP(D2475,DATA!A:F,5,FALSE)</f>
        <v>1.3726988247862192E-2</v>
      </c>
      <c r="M2475" s="37">
        <f>VLOOKUP(D2475,DATA!A:F,6,FALSE)</f>
        <v>1285.5</v>
      </c>
      <c r="N2475" s="36">
        <f t="shared" si="191"/>
        <v>1.8283609608800215</v>
      </c>
      <c r="O2475" s="36">
        <f t="shared" si="192"/>
        <v>1.8286078280778735</v>
      </c>
      <c r="P2475" s="36">
        <f t="shared" si="193"/>
        <v>2.46867197851941E-4</v>
      </c>
      <c r="Q2475" s="36">
        <f t="shared" si="194"/>
        <v>0</v>
      </c>
    </row>
    <row r="2476" spans="1:17" x14ac:dyDescent="0.3">
      <c r="A2476" s="29">
        <v>2884464</v>
      </c>
      <c r="B2476" s="1">
        <v>133</v>
      </c>
      <c r="C2476" s="1" t="s">
        <v>17</v>
      </c>
      <c r="D2476" s="1" t="s">
        <v>43</v>
      </c>
      <c r="E2476" s="1" t="s">
        <v>44</v>
      </c>
      <c r="F2476" s="47">
        <v>1071</v>
      </c>
      <c r="G2476" s="34">
        <v>937.81</v>
      </c>
      <c r="H2476" s="1" t="s">
        <v>216</v>
      </c>
      <c r="I2476" s="34">
        <v>9.3418000000000008E-3</v>
      </c>
      <c r="J2476" s="34">
        <v>782.81280000000004</v>
      </c>
      <c r="K2476" s="35" t="str">
        <f t="shared" si="190"/>
        <v>Kampina &amp; Oisterwijkse Vennen_H7150</v>
      </c>
      <c r="L2476" s="36">
        <f>VLOOKUP(D2476,DATA!A:F,5,FALSE)</f>
        <v>1.3726988247862192E-2</v>
      </c>
      <c r="M2476" s="37">
        <f>VLOOKUP(D2476,DATA!A:F,6,FALSE)</f>
        <v>1285.5</v>
      </c>
      <c r="N2476" s="36">
        <f t="shared" si="191"/>
        <v>0.8386280459186719</v>
      </c>
      <c r="O2476" s="36">
        <f t="shared" si="192"/>
        <v>0.83873469205233231</v>
      </c>
      <c r="P2476" s="36">
        <f t="shared" si="193"/>
        <v>1.066461336604041E-4</v>
      </c>
      <c r="Q2476" s="36">
        <f t="shared" si="194"/>
        <v>0</v>
      </c>
    </row>
    <row r="2477" spans="1:17" x14ac:dyDescent="0.3">
      <c r="A2477" s="29">
        <v>2885984</v>
      </c>
      <c r="B2477" s="1">
        <v>133</v>
      </c>
      <c r="C2477" s="1" t="s">
        <v>17</v>
      </c>
      <c r="D2477" s="1" t="s">
        <v>28</v>
      </c>
      <c r="E2477" s="1" t="s">
        <v>29</v>
      </c>
      <c r="F2477" s="47">
        <v>1786</v>
      </c>
      <c r="G2477" s="34">
        <v>1259.9000000000001</v>
      </c>
      <c r="H2477" s="1" t="s">
        <v>216</v>
      </c>
      <c r="I2477" s="34">
        <v>1.09698E-2</v>
      </c>
      <c r="J2477" s="34">
        <v>883.7029</v>
      </c>
      <c r="K2477" s="35" t="str">
        <f t="shared" si="190"/>
        <v>Kampina &amp; Oisterwijkse Vennen_H91D0</v>
      </c>
      <c r="L2477" s="36">
        <f>VLOOKUP(D2477,DATA!A:F,5,FALSE)</f>
        <v>6.9280917156857415E-3</v>
      </c>
      <c r="M2477" s="37">
        <f>VLOOKUP(D2477,DATA!A:F,6,FALSE)</f>
        <v>2211</v>
      </c>
      <c r="N2477" s="36">
        <f t="shared" si="191"/>
        <v>0.13731030815096296</v>
      </c>
      <c r="O2477" s="36">
        <f t="shared" si="192"/>
        <v>0.13732072977008072</v>
      </c>
      <c r="P2477" s="36">
        <f t="shared" si="193"/>
        <v>1.0421619117767511E-5</v>
      </c>
      <c r="Q2477" s="36">
        <f t="shared" si="194"/>
        <v>0</v>
      </c>
    </row>
    <row r="2478" spans="1:17" x14ac:dyDescent="0.3">
      <c r="A2478" s="29">
        <v>2885989</v>
      </c>
      <c r="B2478" s="1">
        <v>133</v>
      </c>
      <c r="C2478" s="1" t="s">
        <v>17</v>
      </c>
      <c r="D2478" s="1" t="s">
        <v>90</v>
      </c>
      <c r="E2478" s="1" t="s">
        <v>91</v>
      </c>
      <c r="F2478" s="47">
        <v>1071</v>
      </c>
      <c r="G2478" s="34">
        <v>972.71</v>
      </c>
      <c r="H2478" s="1" t="s">
        <v>216</v>
      </c>
      <c r="I2478" s="34">
        <v>9.2499000000000001E-3</v>
      </c>
      <c r="J2478" s="34">
        <v>44.217391999999997</v>
      </c>
      <c r="K2478" s="35" t="str">
        <f t="shared" si="190"/>
        <v>Kampina &amp; Oisterwijkse Vennen_Lg04</v>
      </c>
      <c r="L2478" s="36">
        <f>VLOOKUP(D2478,DATA!A:F,5,FALSE)</f>
        <v>1.3726988247862192E-2</v>
      </c>
      <c r="M2478" s="37">
        <f>VLOOKUP(D2478,DATA!A:F,6,FALSE)</f>
        <v>1285.5</v>
      </c>
      <c r="N2478" s="36">
        <f t="shared" si="191"/>
        <v>1.3470851704549334</v>
      </c>
      <c r="O2478" s="36">
        <f t="shared" si="192"/>
        <v>1.347253920580854</v>
      </c>
      <c r="P2478" s="36">
        <f t="shared" si="193"/>
        <v>1.6875012592065808E-4</v>
      </c>
      <c r="Q2478" s="36">
        <f t="shared" si="194"/>
        <v>0</v>
      </c>
    </row>
    <row r="2479" spans="1:17" x14ac:dyDescent="0.3">
      <c r="A2479" s="29">
        <v>2885990</v>
      </c>
      <c r="B2479" s="1">
        <v>133</v>
      </c>
      <c r="C2479" s="1" t="s">
        <v>17</v>
      </c>
      <c r="D2479" s="1" t="s">
        <v>90</v>
      </c>
      <c r="E2479" s="1" t="s">
        <v>91</v>
      </c>
      <c r="F2479" s="47">
        <v>1071</v>
      </c>
      <c r="G2479" s="34">
        <v>973.93</v>
      </c>
      <c r="H2479" s="1" t="s">
        <v>216</v>
      </c>
      <c r="I2479" s="34">
        <v>9.4380000000000002E-3</v>
      </c>
      <c r="J2479" s="34">
        <v>415.46857</v>
      </c>
      <c r="K2479" s="35" t="str">
        <f t="shared" si="190"/>
        <v>Kampina &amp; Oisterwijkse Vennen_Lg04</v>
      </c>
      <c r="L2479" s="36">
        <f>VLOOKUP(D2479,DATA!A:F,5,FALSE)</f>
        <v>1.3726988247862192E-2</v>
      </c>
      <c r="M2479" s="37">
        <f>VLOOKUP(D2479,DATA!A:F,6,FALSE)</f>
        <v>1285.5</v>
      </c>
      <c r="N2479" s="36">
        <f t="shared" si="191"/>
        <v>1.369523106432345</v>
      </c>
      <c r="O2479" s="36">
        <f t="shared" si="192"/>
        <v>1.3696981165247748</v>
      </c>
      <c r="P2479" s="36">
        <f t="shared" si="193"/>
        <v>1.7501009242981702E-4</v>
      </c>
      <c r="Q2479" s="36">
        <f t="shared" si="194"/>
        <v>0</v>
      </c>
    </row>
    <row r="2480" spans="1:17" x14ac:dyDescent="0.3">
      <c r="A2480" s="29">
        <v>2885991</v>
      </c>
      <c r="B2480" s="1">
        <v>133</v>
      </c>
      <c r="C2480" s="1" t="s">
        <v>17</v>
      </c>
      <c r="D2480" s="1" t="s">
        <v>43</v>
      </c>
      <c r="E2480" s="1" t="s">
        <v>44</v>
      </c>
      <c r="F2480" s="47">
        <v>1071</v>
      </c>
      <c r="G2480" s="34">
        <v>973.18</v>
      </c>
      <c r="H2480" s="1" t="s">
        <v>216</v>
      </c>
      <c r="I2480" s="34">
        <v>9.6596000000000008E-3</v>
      </c>
      <c r="J2480" s="34">
        <v>181.30160419389901</v>
      </c>
      <c r="K2480" s="35" t="str">
        <f t="shared" si="190"/>
        <v>Kampina &amp; Oisterwijkse Vennen_H7150</v>
      </c>
      <c r="L2480" s="36">
        <f>VLOOKUP(D2480,DATA!A:F,5,FALSE)</f>
        <v>1.3726988247862192E-2</v>
      </c>
      <c r="M2480" s="37">
        <f>VLOOKUP(D2480,DATA!A:F,6,FALSE)</f>
        <v>1285.5</v>
      </c>
      <c r="N2480" s="36">
        <f t="shared" si="191"/>
        <v>1.3556860318803217</v>
      </c>
      <c r="O2480" s="36">
        <f t="shared" si="192"/>
        <v>1.3558633665276569</v>
      </c>
      <c r="P2480" s="36">
        <f t="shared" si="193"/>
        <v>1.7733464733526993E-4</v>
      </c>
      <c r="Q2480" s="36">
        <f t="shared" si="194"/>
        <v>0</v>
      </c>
    </row>
    <row r="2481" spans="1:17" x14ac:dyDescent="0.3">
      <c r="A2481" s="29">
        <v>2885993</v>
      </c>
      <c r="B2481" s="1">
        <v>133</v>
      </c>
      <c r="C2481" s="1" t="s">
        <v>17</v>
      </c>
      <c r="D2481" s="1" t="s">
        <v>43</v>
      </c>
      <c r="E2481" s="1" t="s">
        <v>44</v>
      </c>
      <c r="F2481" s="47">
        <v>1071</v>
      </c>
      <c r="G2481" s="34">
        <v>944.04</v>
      </c>
      <c r="H2481" s="1" t="s">
        <v>216</v>
      </c>
      <c r="I2481" s="34">
        <v>9.3827000000000008E-3</v>
      </c>
      <c r="J2481" s="34">
        <v>1732.3986</v>
      </c>
      <c r="K2481" s="35" t="str">
        <f t="shared" si="190"/>
        <v>Kampina &amp; Oisterwijkse Vennen_H7150</v>
      </c>
      <c r="L2481" s="36">
        <f>VLOOKUP(D2481,DATA!A:F,5,FALSE)</f>
        <v>1.3726988247862192E-2</v>
      </c>
      <c r="M2481" s="37">
        <f>VLOOKUP(D2481,DATA!A:F,6,FALSE)</f>
        <v>1285.5</v>
      </c>
      <c r="N2481" s="36">
        <f t="shared" si="191"/>
        <v>0.91281930503152198</v>
      </c>
      <c r="O2481" s="36">
        <f t="shared" si="192"/>
        <v>0.91293580688581555</v>
      </c>
      <c r="P2481" s="36">
        <f t="shared" si="193"/>
        <v>1.1650185429357141E-4</v>
      </c>
      <c r="Q2481" s="36">
        <f t="shared" si="194"/>
        <v>0</v>
      </c>
    </row>
    <row r="2482" spans="1:17" x14ac:dyDescent="0.3">
      <c r="A2482" s="29">
        <v>2885994</v>
      </c>
      <c r="B2482" s="1">
        <v>133</v>
      </c>
      <c r="C2482" s="1" t="s">
        <v>17</v>
      </c>
      <c r="D2482" s="1" t="s">
        <v>43</v>
      </c>
      <c r="E2482" s="1" t="s">
        <v>44</v>
      </c>
      <c r="F2482" s="47">
        <v>1071</v>
      </c>
      <c r="G2482" s="34">
        <v>950.77</v>
      </c>
      <c r="H2482" s="1" t="s">
        <v>216</v>
      </c>
      <c r="I2482" s="34">
        <v>9.6649000000000006E-3</v>
      </c>
      <c r="J2482" s="34">
        <v>719.04926</v>
      </c>
      <c r="K2482" s="35" t="str">
        <f t="shared" si="190"/>
        <v>Kampina &amp; Oisterwijkse Vennen_H7150</v>
      </c>
      <c r="L2482" s="36">
        <f>VLOOKUP(D2482,DATA!A:F,5,FALSE)</f>
        <v>1.3726988247862192E-2</v>
      </c>
      <c r="M2482" s="37">
        <f>VLOOKUP(D2482,DATA!A:F,6,FALSE)</f>
        <v>1285.5</v>
      </c>
      <c r="N2482" s="36">
        <f t="shared" si="191"/>
        <v>1.0002822626146888</v>
      </c>
      <c r="O2482" s="36">
        <f t="shared" si="192"/>
        <v>1.0004136511235293</v>
      </c>
      <c r="P2482" s="36">
        <f t="shared" si="193"/>
        <v>1.3138850884053532E-4</v>
      </c>
      <c r="Q2482" s="36">
        <f t="shared" si="194"/>
        <v>0</v>
      </c>
    </row>
    <row r="2483" spans="1:17" x14ac:dyDescent="0.3">
      <c r="A2483" s="29">
        <v>2887519</v>
      </c>
      <c r="B2483" s="1">
        <v>133</v>
      </c>
      <c r="C2483" s="1" t="s">
        <v>17</v>
      </c>
      <c r="D2483" s="1" t="s">
        <v>90</v>
      </c>
      <c r="E2483" s="1" t="s">
        <v>91</v>
      </c>
      <c r="F2483" s="47">
        <v>1071</v>
      </c>
      <c r="G2483" s="34">
        <v>972.38</v>
      </c>
      <c r="H2483" s="1" t="s">
        <v>216</v>
      </c>
      <c r="I2483" s="34">
        <v>9.3227999999999991E-3</v>
      </c>
      <c r="J2483" s="34">
        <v>603.72797000000003</v>
      </c>
      <c r="K2483" s="35" t="str">
        <f t="shared" si="190"/>
        <v>Kampina &amp; Oisterwijkse Vennen_Lg04</v>
      </c>
      <c r="L2483" s="36">
        <f>VLOOKUP(D2483,DATA!A:F,5,FALSE)</f>
        <v>1.3726988247862192E-2</v>
      </c>
      <c r="M2483" s="37">
        <f>VLOOKUP(D2483,DATA!A:F,6,FALSE)</f>
        <v>1285.5</v>
      </c>
      <c r="N2483" s="36">
        <f t="shared" si="191"/>
        <v>1.3410784511817708</v>
      </c>
      <c r="O2483" s="36">
        <f t="shared" si="192"/>
        <v>1.3412477832533491</v>
      </c>
      <c r="P2483" s="36">
        <f t="shared" si="193"/>
        <v>1.6933207157832086E-4</v>
      </c>
      <c r="Q2483" s="36">
        <f t="shared" si="194"/>
        <v>0</v>
      </c>
    </row>
    <row r="2484" spans="1:17" x14ac:dyDescent="0.3">
      <c r="A2484" s="29">
        <v>2887520</v>
      </c>
      <c r="B2484" s="1">
        <v>133</v>
      </c>
      <c r="C2484" s="1" t="s">
        <v>17</v>
      </c>
      <c r="D2484" s="1" t="s">
        <v>41</v>
      </c>
      <c r="E2484" s="1" t="s">
        <v>42</v>
      </c>
      <c r="F2484" s="47">
        <v>1071</v>
      </c>
      <c r="G2484" s="34">
        <v>966.53</v>
      </c>
      <c r="H2484" s="1" t="s">
        <v>216</v>
      </c>
      <c r="I2484" s="34">
        <v>9.3927999999999998E-3</v>
      </c>
      <c r="J2484" s="34">
        <v>718.49225000000001</v>
      </c>
      <c r="K2484" s="35" t="str">
        <f t="shared" si="190"/>
        <v>Kampina &amp; Oisterwijkse Vennen_H4010A</v>
      </c>
      <c r="L2484" s="36">
        <f>VLOOKUP(D2484,DATA!A:F,5,FALSE)</f>
        <v>1.3726988247862192E-2</v>
      </c>
      <c r="M2484" s="37">
        <f>VLOOKUP(D2484,DATA!A:F,6,FALSE)</f>
        <v>1285.5</v>
      </c>
      <c r="N2484" s="36">
        <f t="shared" si="191"/>
        <v>1.2388785537367712</v>
      </c>
      <c r="O2484" s="36">
        <f t="shared" si="192"/>
        <v>1.2390363193642091</v>
      </c>
      <c r="P2484" s="36">
        <f t="shared" si="193"/>
        <v>1.5776562743785583E-4</v>
      </c>
      <c r="Q2484" s="36">
        <f t="shared" si="194"/>
        <v>0</v>
      </c>
    </row>
    <row r="2485" spans="1:17" x14ac:dyDescent="0.3">
      <c r="A2485" s="29">
        <v>2887520</v>
      </c>
      <c r="B2485" s="1">
        <v>133</v>
      </c>
      <c r="C2485" s="1" t="s">
        <v>17</v>
      </c>
      <c r="D2485" s="1" t="s">
        <v>43</v>
      </c>
      <c r="E2485" s="1" t="s">
        <v>44</v>
      </c>
      <c r="F2485" s="47">
        <v>1071</v>
      </c>
      <c r="G2485" s="34">
        <v>966.53</v>
      </c>
      <c r="H2485" s="1" t="s">
        <v>216</v>
      </c>
      <c r="I2485" s="34">
        <v>9.3927999999999998E-3</v>
      </c>
      <c r="J2485" s="34">
        <v>180.32044999999999</v>
      </c>
      <c r="K2485" s="35" t="str">
        <f t="shared" si="190"/>
        <v>Kampina &amp; Oisterwijkse Vennen_H7150</v>
      </c>
      <c r="L2485" s="36">
        <f>VLOOKUP(D2485,DATA!A:F,5,FALSE)</f>
        <v>1.3726988247862192E-2</v>
      </c>
      <c r="M2485" s="37">
        <f>VLOOKUP(D2485,DATA!A:F,6,FALSE)</f>
        <v>1285.5</v>
      </c>
      <c r="N2485" s="36">
        <f t="shared" si="191"/>
        <v>1.2388785537367712</v>
      </c>
      <c r="O2485" s="36">
        <f t="shared" si="192"/>
        <v>1.2390363193642091</v>
      </c>
      <c r="P2485" s="36">
        <f t="shared" si="193"/>
        <v>1.5776562743785583E-4</v>
      </c>
      <c r="Q2485" s="36">
        <f t="shared" si="194"/>
        <v>0</v>
      </c>
    </row>
    <row r="2486" spans="1:17" x14ac:dyDescent="0.3">
      <c r="A2486" s="29">
        <v>2887520</v>
      </c>
      <c r="B2486" s="1">
        <v>133</v>
      </c>
      <c r="C2486" s="1" t="s">
        <v>17</v>
      </c>
      <c r="D2486" s="1" t="s">
        <v>86</v>
      </c>
      <c r="E2486" s="1" t="s">
        <v>44</v>
      </c>
      <c r="F2486" s="47">
        <v>1071</v>
      </c>
      <c r="G2486" s="34">
        <v>966.53</v>
      </c>
      <c r="H2486" s="1" t="s">
        <v>216</v>
      </c>
      <c r="I2486" s="34">
        <v>9.3927999999999998E-3</v>
      </c>
      <c r="J2486" s="34">
        <v>29.999504000000002</v>
      </c>
      <c r="K2486" s="35" t="str">
        <f t="shared" si="190"/>
        <v>Kampina &amp; Oisterwijkse Vennen_ZGH7150</v>
      </c>
      <c r="L2486" s="36">
        <f>VLOOKUP(D2486,DATA!A:F,5,FALSE)</f>
        <v>1.3726988247862192E-2</v>
      </c>
      <c r="M2486" s="37">
        <f>VLOOKUP(D2486,DATA!A:F,6,FALSE)</f>
        <v>1285.5</v>
      </c>
      <c r="N2486" s="36">
        <f t="shared" si="191"/>
        <v>1.2388785537367712</v>
      </c>
      <c r="O2486" s="36">
        <f t="shared" si="192"/>
        <v>1.2390363193642091</v>
      </c>
      <c r="P2486" s="36">
        <f t="shared" si="193"/>
        <v>1.5776562743785583E-4</v>
      </c>
      <c r="Q2486" s="36">
        <f t="shared" si="194"/>
        <v>0</v>
      </c>
    </row>
    <row r="2487" spans="1:17" x14ac:dyDescent="0.3">
      <c r="A2487" s="29">
        <v>2887520</v>
      </c>
      <c r="B2487" s="1">
        <v>133</v>
      </c>
      <c r="C2487" s="1" t="s">
        <v>17</v>
      </c>
      <c r="D2487" s="1" t="s">
        <v>90</v>
      </c>
      <c r="E2487" s="1" t="s">
        <v>91</v>
      </c>
      <c r="F2487" s="47">
        <v>1071</v>
      </c>
      <c r="G2487" s="34">
        <v>966.53</v>
      </c>
      <c r="H2487" s="1" t="s">
        <v>216</v>
      </c>
      <c r="I2487" s="34">
        <v>9.3927999999999998E-3</v>
      </c>
      <c r="J2487" s="34">
        <v>20.151278000000001</v>
      </c>
      <c r="K2487" s="35" t="str">
        <f t="shared" si="190"/>
        <v>Kampina &amp; Oisterwijkse Vennen_Lg04</v>
      </c>
      <c r="L2487" s="36">
        <f>VLOOKUP(D2487,DATA!A:F,5,FALSE)</f>
        <v>1.3726988247862192E-2</v>
      </c>
      <c r="M2487" s="37">
        <f>VLOOKUP(D2487,DATA!A:F,6,FALSE)</f>
        <v>1285.5</v>
      </c>
      <c r="N2487" s="36">
        <f t="shared" si="191"/>
        <v>1.2388785537367712</v>
      </c>
      <c r="O2487" s="36">
        <f t="shared" si="192"/>
        <v>1.2390363193642091</v>
      </c>
      <c r="P2487" s="36">
        <f t="shared" si="193"/>
        <v>1.5776562743785583E-4</v>
      </c>
      <c r="Q2487" s="36">
        <f t="shared" si="194"/>
        <v>0</v>
      </c>
    </row>
    <row r="2488" spans="1:17" x14ac:dyDescent="0.3">
      <c r="A2488" s="29">
        <v>2887522</v>
      </c>
      <c r="B2488" s="1">
        <v>133</v>
      </c>
      <c r="C2488" s="1" t="s">
        <v>17</v>
      </c>
      <c r="D2488" s="1" t="s">
        <v>43</v>
      </c>
      <c r="E2488" s="1" t="s">
        <v>44</v>
      </c>
      <c r="F2488" s="47">
        <v>1071</v>
      </c>
      <c r="G2488" s="34">
        <v>980.85</v>
      </c>
      <c r="H2488" s="1" t="s">
        <v>216</v>
      </c>
      <c r="I2488" s="34">
        <v>9.8226000000000008E-3</v>
      </c>
      <c r="J2488" s="34">
        <v>1699.3020226798899</v>
      </c>
      <c r="K2488" s="35" t="str">
        <f t="shared" si="190"/>
        <v>Kampina &amp; Oisterwijkse Vennen_H7150</v>
      </c>
      <c r="L2488" s="36">
        <f>VLOOKUP(D2488,DATA!A:F,5,FALSE)</f>
        <v>1.3726988247862192E-2</v>
      </c>
      <c r="M2488" s="37">
        <f>VLOOKUP(D2488,DATA!A:F,6,FALSE)</f>
        <v>1285.5</v>
      </c>
      <c r="N2488" s="36">
        <f t="shared" si="191"/>
        <v>1.5039418465455019</v>
      </c>
      <c r="O2488" s="36">
        <f t="shared" si="192"/>
        <v>1.5041415934294864</v>
      </c>
      <c r="P2488" s="36">
        <f t="shared" si="193"/>
        <v>1.9974688398449736E-4</v>
      </c>
      <c r="Q2488" s="36">
        <f t="shared" si="194"/>
        <v>0</v>
      </c>
    </row>
    <row r="2489" spans="1:17" x14ac:dyDescent="0.3">
      <c r="A2489" s="29">
        <v>2887522</v>
      </c>
      <c r="B2489" s="1">
        <v>133</v>
      </c>
      <c r="C2489" s="1" t="s">
        <v>17</v>
      </c>
      <c r="D2489" s="1" t="s">
        <v>90</v>
      </c>
      <c r="E2489" s="1" t="s">
        <v>91</v>
      </c>
      <c r="F2489" s="47">
        <v>1071</v>
      </c>
      <c r="G2489" s="34">
        <v>980.85</v>
      </c>
      <c r="H2489" s="1" t="s">
        <v>216</v>
      </c>
      <c r="I2489" s="34">
        <v>9.8226000000000008E-3</v>
      </c>
      <c r="J2489" s="34">
        <v>227.81780000000001</v>
      </c>
      <c r="K2489" s="35" t="str">
        <f t="shared" si="190"/>
        <v>Kampina &amp; Oisterwijkse Vennen_Lg04</v>
      </c>
      <c r="L2489" s="36">
        <f>VLOOKUP(D2489,DATA!A:F,5,FALSE)</f>
        <v>1.3726988247862192E-2</v>
      </c>
      <c r="M2489" s="37">
        <f>VLOOKUP(D2489,DATA!A:F,6,FALSE)</f>
        <v>1285.5</v>
      </c>
      <c r="N2489" s="36">
        <f t="shared" si="191"/>
        <v>1.5039418465455019</v>
      </c>
      <c r="O2489" s="36">
        <f t="shared" si="192"/>
        <v>1.5041415934294864</v>
      </c>
      <c r="P2489" s="36">
        <f t="shared" si="193"/>
        <v>1.9974688398449736E-4</v>
      </c>
      <c r="Q2489" s="36">
        <f t="shared" si="194"/>
        <v>0</v>
      </c>
    </row>
    <row r="2490" spans="1:17" x14ac:dyDescent="0.3">
      <c r="A2490" s="29">
        <v>2887523</v>
      </c>
      <c r="B2490" s="1">
        <v>133</v>
      </c>
      <c r="C2490" s="1" t="s">
        <v>17</v>
      </c>
      <c r="D2490" s="1" t="s">
        <v>43</v>
      </c>
      <c r="E2490" s="1" t="s">
        <v>44</v>
      </c>
      <c r="F2490" s="47">
        <v>1071</v>
      </c>
      <c r="G2490" s="34">
        <v>963.45</v>
      </c>
      <c r="H2490" s="1" t="s">
        <v>216</v>
      </c>
      <c r="I2490" s="34">
        <v>9.6807999999999998E-3</v>
      </c>
      <c r="J2490" s="34">
        <v>1360.4159999999999</v>
      </c>
      <c r="K2490" s="35" t="str">
        <f t="shared" si="190"/>
        <v>Kampina &amp; Oisterwijkse Vennen_H7150</v>
      </c>
      <c r="L2490" s="36">
        <f>VLOOKUP(D2490,DATA!A:F,5,FALSE)</f>
        <v>1.3726988247862192E-2</v>
      </c>
      <c r="M2490" s="37">
        <f>VLOOKUP(D2490,DATA!A:F,6,FALSE)</f>
        <v>1285.5</v>
      </c>
      <c r="N2490" s="36">
        <f t="shared" si="191"/>
        <v>1.1882010668382486</v>
      </c>
      <c r="O2490" s="36">
        <f t="shared" si="192"/>
        <v>1.1883570987481893</v>
      </c>
      <c r="P2490" s="36">
        <f t="shared" si="193"/>
        <v>1.5603190994073479E-4</v>
      </c>
      <c r="Q2490" s="36">
        <f t="shared" si="194"/>
        <v>0</v>
      </c>
    </row>
    <row r="2491" spans="1:17" x14ac:dyDescent="0.3">
      <c r="A2491" s="29">
        <v>2887523</v>
      </c>
      <c r="B2491" s="1">
        <v>133</v>
      </c>
      <c r="C2491" s="1" t="s">
        <v>17</v>
      </c>
      <c r="D2491" s="1" t="s">
        <v>90</v>
      </c>
      <c r="E2491" s="1" t="s">
        <v>91</v>
      </c>
      <c r="F2491" s="47">
        <v>1071</v>
      </c>
      <c r="G2491" s="34">
        <v>963.45</v>
      </c>
      <c r="H2491" s="1" t="s">
        <v>216</v>
      </c>
      <c r="I2491" s="34">
        <v>9.6807999999999998E-3</v>
      </c>
      <c r="J2491" s="34">
        <v>161.58444</v>
      </c>
      <c r="K2491" s="35" t="str">
        <f t="shared" si="190"/>
        <v>Kampina &amp; Oisterwijkse Vennen_Lg04</v>
      </c>
      <c r="L2491" s="36">
        <f>VLOOKUP(D2491,DATA!A:F,5,FALSE)</f>
        <v>1.3726988247862192E-2</v>
      </c>
      <c r="M2491" s="37">
        <f>VLOOKUP(D2491,DATA!A:F,6,FALSE)</f>
        <v>1285.5</v>
      </c>
      <c r="N2491" s="36">
        <f t="shared" si="191"/>
        <v>1.1882010668382486</v>
      </c>
      <c r="O2491" s="36">
        <f t="shared" si="192"/>
        <v>1.1883570987481893</v>
      </c>
      <c r="P2491" s="36">
        <f t="shared" si="193"/>
        <v>1.5603190994073479E-4</v>
      </c>
      <c r="Q2491" s="36">
        <f t="shared" si="194"/>
        <v>0</v>
      </c>
    </row>
    <row r="2492" spans="1:17" x14ac:dyDescent="0.3">
      <c r="A2492" s="29">
        <v>2889047</v>
      </c>
      <c r="B2492" s="1">
        <v>133</v>
      </c>
      <c r="C2492" s="1" t="s">
        <v>17</v>
      </c>
      <c r="D2492" s="1" t="s">
        <v>41</v>
      </c>
      <c r="E2492" s="1" t="s">
        <v>42</v>
      </c>
      <c r="F2492" s="47">
        <v>1071</v>
      </c>
      <c r="G2492" s="34">
        <v>951.46</v>
      </c>
      <c r="H2492" s="1" t="s">
        <v>216</v>
      </c>
      <c r="I2492" s="34">
        <v>9.0180999999999994E-3</v>
      </c>
      <c r="J2492" s="34">
        <v>82.448729999999998</v>
      </c>
      <c r="K2492" s="35" t="str">
        <f t="shared" si="190"/>
        <v>Kampina &amp; Oisterwijkse Vennen_H4010A</v>
      </c>
      <c r="L2492" s="36">
        <f>VLOOKUP(D2492,DATA!A:F,5,FALSE)</f>
        <v>1.3726988247862192E-2</v>
      </c>
      <c r="M2492" s="37">
        <f>VLOOKUP(D2492,DATA!A:F,6,FALSE)</f>
        <v>1285.5</v>
      </c>
      <c r="N2492" s="36">
        <f t="shared" si="191"/>
        <v>1.0097054515073152</v>
      </c>
      <c r="O2492" s="36">
        <f t="shared" si="192"/>
        <v>1.0098291897558926</v>
      </c>
      <c r="P2492" s="36">
        <f t="shared" si="193"/>
        <v>1.2373824857747628E-4</v>
      </c>
      <c r="Q2492" s="36">
        <f t="shared" si="194"/>
        <v>0</v>
      </c>
    </row>
    <row r="2493" spans="1:17" x14ac:dyDescent="0.3">
      <c r="A2493" s="29">
        <v>2889047</v>
      </c>
      <c r="B2493" s="1">
        <v>133</v>
      </c>
      <c r="C2493" s="1" t="s">
        <v>17</v>
      </c>
      <c r="D2493" s="1" t="s">
        <v>43</v>
      </c>
      <c r="E2493" s="1" t="s">
        <v>44</v>
      </c>
      <c r="F2493" s="47">
        <v>1071</v>
      </c>
      <c r="G2493" s="34">
        <v>951.46</v>
      </c>
      <c r="H2493" s="1" t="s">
        <v>216</v>
      </c>
      <c r="I2493" s="34">
        <v>9.0180999999999994E-3</v>
      </c>
      <c r="J2493" s="34">
        <v>1632.2307000000001</v>
      </c>
      <c r="K2493" s="35" t="str">
        <f t="shared" si="190"/>
        <v>Kampina &amp; Oisterwijkse Vennen_H7150</v>
      </c>
      <c r="L2493" s="36">
        <f>VLOOKUP(D2493,DATA!A:F,5,FALSE)</f>
        <v>1.3726988247862192E-2</v>
      </c>
      <c r="M2493" s="37">
        <f>VLOOKUP(D2493,DATA!A:F,6,FALSE)</f>
        <v>1285.5</v>
      </c>
      <c r="N2493" s="36">
        <f t="shared" si="191"/>
        <v>1.0097054515073152</v>
      </c>
      <c r="O2493" s="36">
        <f t="shared" si="192"/>
        <v>1.0098291897558926</v>
      </c>
      <c r="P2493" s="36">
        <f t="shared" si="193"/>
        <v>1.2373824857747628E-4</v>
      </c>
      <c r="Q2493" s="36">
        <f t="shared" si="194"/>
        <v>0</v>
      </c>
    </row>
    <row r="2494" spans="1:17" x14ac:dyDescent="0.3">
      <c r="A2494" s="29">
        <v>2889048</v>
      </c>
      <c r="B2494" s="1">
        <v>133</v>
      </c>
      <c r="C2494" s="1" t="s">
        <v>17</v>
      </c>
      <c r="D2494" s="1" t="s">
        <v>41</v>
      </c>
      <c r="E2494" s="1" t="s">
        <v>42</v>
      </c>
      <c r="F2494" s="47">
        <v>1071</v>
      </c>
      <c r="G2494" s="34">
        <v>980.83</v>
      </c>
      <c r="H2494" s="1" t="s">
        <v>216</v>
      </c>
      <c r="I2494" s="34">
        <v>9.4975000000000007E-3</v>
      </c>
      <c r="J2494" s="34">
        <v>101.86400999999999</v>
      </c>
      <c r="K2494" s="35" t="str">
        <f t="shared" si="190"/>
        <v>Kampina &amp; Oisterwijkse Vennen_H4010A</v>
      </c>
      <c r="L2494" s="36">
        <f>VLOOKUP(D2494,DATA!A:F,5,FALSE)</f>
        <v>1.3726988247862192E-2</v>
      </c>
      <c r="M2494" s="37">
        <f>VLOOKUP(D2494,DATA!A:F,6,FALSE)</f>
        <v>1285.5</v>
      </c>
      <c r="N2494" s="36">
        <f t="shared" si="191"/>
        <v>1.5035352184990247</v>
      </c>
      <c r="O2494" s="36">
        <f t="shared" si="192"/>
        <v>1.5037283024920298</v>
      </c>
      <c r="P2494" s="36">
        <f t="shared" si="193"/>
        <v>1.9308399300510537E-4</v>
      </c>
      <c r="Q2494" s="36">
        <f t="shared" si="194"/>
        <v>0</v>
      </c>
    </row>
    <row r="2495" spans="1:17" x14ac:dyDescent="0.3">
      <c r="A2495" s="29">
        <v>2889048</v>
      </c>
      <c r="B2495" s="1">
        <v>133</v>
      </c>
      <c r="C2495" s="1" t="s">
        <v>17</v>
      </c>
      <c r="D2495" s="1" t="s">
        <v>90</v>
      </c>
      <c r="E2495" s="1" t="s">
        <v>91</v>
      </c>
      <c r="F2495" s="47">
        <v>1071</v>
      </c>
      <c r="G2495" s="34">
        <v>980.83</v>
      </c>
      <c r="H2495" s="1" t="s">
        <v>216</v>
      </c>
      <c r="I2495" s="34">
        <v>9.4975000000000007E-3</v>
      </c>
      <c r="J2495" s="34">
        <v>497.73804000000001</v>
      </c>
      <c r="K2495" s="35" t="str">
        <f t="shared" si="190"/>
        <v>Kampina &amp; Oisterwijkse Vennen_Lg04</v>
      </c>
      <c r="L2495" s="36">
        <f>VLOOKUP(D2495,DATA!A:F,5,FALSE)</f>
        <v>1.3726988247862192E-2</v>
      </c>
      <c r="M2495" s="37">
        <f>VLOOKUP(D2495,DATA!A:F,6,FALSE)</f>
        <v>1285.5</v>
      </c>
      <c r="N2495" s="36">
        <f t="shared" si="191"/>
        <v>1.5035352184990247</v>
      </c>
      <c r="O2495" s="36">
        <f t="shared" si="192"/>
        <v>1.5037283024920298</v>
      </c>
      <c r="P2495" s="36">
        <f t="shared" si="193"/>
        <v>1.9308399300510537E-4</v>
      </c>
      <c r="Q2495" s="36">
        <f t="shared" si="194"/>
        <v>0</v>
      </c>
    </row>
    <row r="2496" spans="1:17" x14ac:dyDescent="0.3">
      <c r="A2496" s="29">
        <v>2890571</v>
      </c>
      <c r="B2496" s="1">
        <v>133</v>
      </c>
      <c r="C2496" s="1" t="s">
        <v>17</v>
      </c>
      <c r="D2496" s="1" t="s">
        <v>25</v>
      </c>
      <c r="E2496" s="1" t="s">
        <v>23</v>
      </c>
      <c r="F2496" s="47">
        <v>1857</v>
      </c>
      <c r="G2496" s="34">
        <v>1337.29</v>
      </c>
      <c r="H2496" s="1" t="s">
        <v>216</v>
      </c>
      <c r="I2496" s="34">
        <v>1.15394E-2</v>
      </c>
      <c r="J2496" s="34">
        <v>86.73554</v>
      </c>
      <c r="K2496" s="35" t="str">
        <f t="shared" si="190"/>
        <v>Kampina &amp; Oisterwijkse Vennen_ZGH91E0C</v>
      </c>
      <c r="L2496" s="36">
        <f>VLOOKUP(D2496,DATA!A:F,5,FALSE)</f>
        <v>6.9280917156857415E-3</v>
      </c>
      <c r="M2496" s="37">
        <f>VLOOKUP(D2496,DATA!A:F,6,FALSE)</f>
        <v>2282</v>
      </c>
      <c r="N2496" s="36">
        <f t="shared" si="191"/>
        <v>0.14351674839189865</v>
      </c>
      <c r="O2496" s="36">
        <f t="shared" si="192"/>
        <v>0.14352820597510313</v>
      </c>
      <c r="P2496" s="36">
        <f t="shared" si="193"/>
        <v>1.1457583204477206E-5</v>
      </c>
      <c r="Q2496" s="36">
        <f t="shared" si="194"/>
        <v>0</v>
      </c>
    </row>
    <row r="2497" spans="1:17" x14ac:dyDescent="0.3">
      <c r="A2497" s="29">
        <v>2890576</v>
      </c>
      <c r="B2497" s="1">
        <v>133</v>
      </c>
      <c r="C2497" s="1" t="s">
        <v>17</v>
      </c>
      <c r="D2497" s="1" t="s">
        <v>41</v>
      </c>
      <c r="E2497" s="1" t="s">
        <v>42</v>
      </c>
      <c r="F2497" s="47">
        <v>1071</v>
      </c>
      <c r="G2497" s="34">
        <v>970.28</v>
      </c>
      <c r="H2497" s="1" t="s">
        <v>216</v>
      </c>
      <c r="I2497" s="34">
        <v>9.1044999999999997E-3</v>
      </c>
      <c r="J2497" s="34">
        <v>4067.2709689039798</v>
      </c>
      <c r="K2497" s="35" t="str">
        <f t="shared" si="190"/>
        <v>Kampina &amp; Oisterwijkse Vennen_H4010A</v>
      </c>
      <c r="L2497" s="36">
        <f>VLOOKUP(D2497,DATA!A:F,5,FALSE)</f>
        <v>1.3726988247862192E-2</v>
      </c>
      <c r="M2497" s="37">
        <f>VLOOKUP(D2497,DATA!A:F,6,FALSE)</f>
        <v>1285.5</v>
      </c>
      <c r="N2497" s="36">
        <f t="shared" si="191"/>
        <v>1.3034682170972236</v>
      </c>
      <c r="O2497" s="36">
        <f t="shared" si="192"/>
        <v>1.303629007502989</v>
      </c>
      <c r="P2497" s="36">
        <f t="shared" si="193"/>
        <v>1.6079040576544301E-4</v>
      </c>
      <c r="Q2497" s="36">
        <f t="shared" si="194"/>
        <v>0</v>
      </c>
    </row>
    <row r="2498" spans="1:17" x14ac:dyDescent="0.3">
      <c r="A2498" s="29">
        <v>2890577</v>
      </c>
      <c r="B2498" s="1">
        <v>133</v>
      </c>
      <c r="C2498" s="1" t="s">
        <v>17</v>
      </c>
      <c r="D2498" s="1" t="s">
        <v>43</v>
      </c>
      <c r="E2498" s="1" t="s">
        <v>44</v>
      </c>
      <c r="F2498" s="47">
        <v>1071</v>
      </c>
      <c r="G2498" s="34">
        <v>1000.46</v>
      </c>
      <c r="H2498" s="1" t="s">
        <v>216</v>
      </c>
      <c r="I2498" s="34">
        <v>9.6500000000000006E-3</v>
      </c>
      <c r="J2498" s="34">
        <v>377.31819999999999</v>
      </c>
      <c r="K2498" s="35" t="str">
        <f t="shared" si="190"/>
        <v>Kampina &amp; Oisterwijkse Vennen_H7150</v>
      </c>
      <c r="L2498" s="36">
        <f>VLOOKUP(D2498,DATA!A:F,5,FALSE)</f>
        <v>1.3726988247862192E-2</v>
      </c>
      <c r="M2498" s="37">
        <f>VLOOKUP(D2498,DATA!A:F,6,FALSE)</f>
        <v>1285.5</v>
      </c>
      <c r="N2498" s="36">
        <f t="shared" si="191"/>
        <v>1.9594050800977338</v>
      </c>
      <c r="O2498" s="36">
        <f t="shared" si="192"/>
        <v>1.9596595640379242</v>
      </c>
      <c r="P2498" s="36">
        <f t="shared" si="193"/>
        <v>2.5448394019034204E-4</v>
      </c>
      <c r="Q2498" s="36">
        <f t="shared" si="194"/>
        <v>0</v>
      </c>
    </row>
    <row r="2499" spans="1:17" x14ac:dyDescent="0.3">
      <c r="A2499" s="29">
        <v>2890577</v>
      </c>
      <c r="B2499" s="1">
        <v>133</v>
      </c>
      <c r="C2499" s="1" t="s">
        <v>17</v>
      </c>
      <c r="D2499" s="1" t="s">
        <v>90</v>
      </c>
      <c r="E2499" s="1" t="s">
        <v>91</v>
      </c>
      <c r="F2499" s="47">
        <v>1071</v>
      </c>
      <c r="G2499" s="34">
        <v>1000.46</v>
      </c>
      <c r="H2499" s="1" t="s">
        <v>216</v>
      </c>
      <c r="I2499" s="34">
        <v>9.6500000000000006E-3</v>
      </c>
      <c r="J2499" s="34">
        <v>8.1432780000000005</v>
      </c>
      <c r="K2499" s="35" t="str">
        <f t="shared" ref="K2499:K2562" si="195">_xlfn.CONCAT(C2499,"_",D2499)</f>
        <v>Kampina &amp; Oisterwijkse Vennen_Lg04</v>
      </c>
      <c r="L2499" s="36">
        <f>VLOOKUP(D2499,DATA!A:F,5,FALSE)</f>
        <v>1.3726988247862192E-2</v>
      </c>
      <c r="M2499" s="37">
        <f>VLOOKUP(D2499,DATA!A:F,6,FALSE)</f>
        <v>1285.5</v>
      </c>
      <c r="N2499" s="36">
        <f t="shared" ref="N2499:N2562" si="196">100/(1+EXP(-L2499*(G2499-M2499)))</f>
        <v>1.9594050800977338</v>
      </c>
      <c r="O2499" s="36">
        <f t="shared" ref="O2499:O2562" si="197">100/(1+EXP(-L2499*((G2499+I2499)-M2499)))</f>
        <v>1.9596595640379242</v>
      </c>
      <c r="P2499" s="36">
        <f t="shared" ref="P2499:P2562" si="198">O2499-N2499</f>
        <v>2.5448394019034204E-4</v>
      </c>
      <c r="Q2499" s="36">
        <f t="shared" ref="Q2499:Q2562" si="199">IF(AND(H2499&lt;&gt;"below",I2499&gt;=0.005),J2499*P2499/100,0)</f>
        <v>0</v>
      </c>
    </row>
    <row r="2500" spans="1:17" x14ac:dyDescent="0.3">
      <c r="A2500" s="29">
        <v>2892099</v>
      </c>
      <c r="B2500" s="1">
        <v>133</v>
      </c>
      <c r="C2500" s="1" t="s">
        <v>17</v>
      </c>
      <c r="D2500" s="1" t="s">
        <v>25</v>
      </c>
      <c r="E2500" s="1" t="s">
        <v>23</v>
      </c>
      <c r="F2500" s="47">
        <v>1857</v>
      </c>
      <c r="G2500" s="34">
        <v>1725.21</v>
      </c>
      <c r="H2500" s="1" t="s">
        <v>216</v>
      </c>
      <c r="I2500" s="34">
        <v>1.6507999999999998E-2</v>
      </c>
      <c r="J2500" s="34">
        <v>6271.7380000000003</v>
      </c>
      <c r="K2500" s="35" t="str">
        <f t="shared" si="195"/>
        <v>Kampina &amp; Oisterwijkse Vennen_ZGH91E0C</v>
      </c>
      <c r="L2500" s="36">
        <f>VLOOKUP(D2500,DATA!A:F,5,FALSE)</f>
        <v>6.9280917156857415E-3</v>
      </c>
      <c r="M2500" s="37">
        <f>VLOOKUP(D2500,DATA!A:F,6,FALSE)</f>
        <v>2282</v>
      </c>
      <c r="N2500" s="36">
        <f t="shared" si="196"/>
        <v>2.0684035000332561</v>
      </c>
      <c r="O2500" s="36">
        <f t="shared" si="197"/>
        <v>2.0686351808069046</v>
      </c>
      <c r="P2500" s="36">
        <f t="shared" si="198"/>
        <v>2.3168077364843498E-4</v>
      </c>
      <c r="Q2500" s="36">
        <f t="shared" si="199"/>
        <v>0</v>
      </c>
    </row>
    <row r="2501" spans="1:17" x14ac:dyDescent="0.3">
      <c r="A2501" s="29">
        <v>2892105</v>
      </c>
      <c r="B2501" s="1">
        <v>133</v>
      </c>
      <c r="C2501" s="1" t="s">
        <v>17</v>
      </c>
      <c r="D2501" s="1" t="s">
        <v>41</v>
      </c>
      <c r="E2501" s="1" t="s">
        <v>42</v>
      </c>
      <c r="F2501" s="47">
        <v>1071</v>
      </c>
      <c r="G2501" s="34">
        <v>972.98</v>
      </c>
      <c r="H2501" s="1" t="s">
        <v>216</v>
      </c>
      <c r="I2501" s="34">
        <v>9.3039999999999998E-3</v>
      </c>
      <c r="J2501" s="34">
        <v>652.03357000000005</v>
      </c>
      <c r="K2501" s="35" t="str">
        <f t="shared" si="195"/>
        <v>Kampina &amp; Oisterwijkse Vennen_H4010A</v>
      </c>
      <c r="L2501" s="36">
        <f>VLOOKUP(D2501,DATA!A:F,5,FALSE)</f>
        <v>1.3726988247862192E-2</v>
      </c>
      <c r="M2501" s="37">
        <f>VLOOKUP(D2501,DATA!A:F,6,FALSE)</f>
        <v>1285.5</v>
      </c>
      <c r="N2501" s="36">
        <f t="shared" si="196"/>
        <v>1.3520194907706555</v>
      </c>
      <c r="O2501" s="36">
        <f t="shared" si="197"/>
        <v>1.3521898411474351</v>
      </c>
      <c r="P2501" s="36">
        <f t="shared" si="198"/>
        <v>1.703503767795933E-4</v>
      </c>
      <c r="Q2501" s="36">
        <f t="shared" si="199"/>
        <v>0</v>
      </c>
    </row>
    <row r="2502" spans="1:17" x14ac:dyDescent="0.3">
      <c r="A2502" s="29">
        <v>2892105</v>
      </c>
      <c r="B2502" s="1">
        <v>133</v>
      </c>
      <c r="C2502" s="1" t="s">
        <v>17</v>
      </c>
      <c r="D2502" s="1" t="s">
        <v>43</v>
      </c>
      <c r="E2502" s="1" t="s">
        <v>44</v>
      </c>
      <c r="F2502" s="47">
        <v>1071</v>
      </c>
      <c r="G2502" s="34">
        <v>972.98</v>
      </c>
      <c r="H2502" s="1" t="s">
        <v>216</v>
      </c>
      <c r="I2502" s="34">
        <v>9.3039999999999998E-3</v>
      </c>
      <c r="J2502" s="34">
        <v>1633.22</v>
      </c>
      <c r="K2502" s="35" t="str">
        <f t="shared" si="195"/>
        <v>Kampina &amp; Oisterwijkse Vennen_H7150</v>
      </c>
      <c r="L2502" s="36">
        <f>VLOOKUP(D2502,DATA!A:F,5,FALSE)</f>
        <v>1.3726988247862192E-2</v>
      </c>
      <c r="M2502" s="37">
        <f>VLOOKUP(D2502,DATA!A:F,6,FALSE)</f>
        <v>1285.5</v>
      </c>
      <c r="N2502" s="36">
        <f t="shared" si="196"/>
        <v>1.3520194907706555</v>
      </c>
      <c r="O2502" s="36">
        <f t="shared" si="197"/>
        <v>1.3521898411474351</v>
      </c>
      <c r="P2502" s="36">
        <f t="shared" si="198"/>
        <v>1.703503767795933E-4</v>
      </c>
      <c r="Q2502" s="36">
        <f t="shared" si="199"/>
        <v>0</v>
      </c>
    </row>
    <row r="2503" spans="1:17" x14ac:dyDescent="0.3">
      <c r="A2503" s="29">
        <v>2892119</v>
      </c>
      <c r="B2503" s="1">
        <v>133</v>
      </c>
      <c r="C2503" s="1" t="s">
        <v>17</v>
      </c>
      <c r="D2503" s="1" t="s">
        <v>31</v>
      </c>
      <c r="E2503" s="1" t="s">
        <v>32</v>
      </c>
      <c r="F2503" s="47">
        <v>1786</v>
      </c>
      <c r="G2503" s="34">
        <v>1618.77</v>
      </c>
      <c r="H2503" s="1" t="s">
        <v>216</v>
      </c>
      <c r="I2503" s="34">
        <v>2.0754000000000002E-2</v>
      </c>
      <c r="J2503" s="34">
        <v>363.46069999999997</v>
      </c>
      <c r="K2503" s="35" t="str">
        <f t="shared" si="195"/>
        <v>Kampina &amp; Oisterwijkse Vennen_Lg03</v>
      </c>
      <c r="L2503" s="36">
        <f>VLOOKUP(D2503,DATA!A:F,5,FALSE)</f>
        <v>6.9280917156857415E-3</v>
      </c>
      <c r="M2503" s="37">
        <f>VLOOKUP(D2503,DATA!A:F,6,FALSE)</f>
        <v>2211</v>
      </c>
      <c r="N2503" s="36">
        <f t="shared" si="196"/>
        <v>1.6254079062400935</v>
      </c>
      <c r="O2503" s="36">
        <f t="shared" si="197"/>
        <v>1.6256378337633444</v>
      </c>
      <c r="P2503" s="36">
        <f t="shared" si="198"/>
        <v>2.2992752325090571E-4</v>
      </c>
      <c r="Q2503" s="36">
        <f t="shared" si="199"/>
        <v>0</v>
      </c>
    </row>
    <row r="2504" spans="1:17" x14ac:dyDescent="0.3">
      <c r="A2504" s="29">
        <v>2893627</v>
      </c>
      <c r="B2504" s="1">
        <v>133</v>
      </c>
      <c r="C2504" s="1" t="s">
        <v>17</v>
      </c>
      <c r="D2504" s="1" t="s">
        <v>25</v>
      </c>
      <c r="E2504" s="1" t="s">
        <v>23</v>
      </c>
      <c r="F2504" s="47">
        <v>1857</v>
      </c>
      <c r="G2504" s="34">
        <v>1726.58</v>
      </c>
      <c r="H2504" s="1" t="s">
        <v>216</v>
      </c>
      <c r="I2504" s="34">
        <v>1.6021000000000001E-2</v>
      </c>
      <c r="J2504" s="34">
        <v>4030.4760000000001</v>
      </c>
      <c r="K2504" s="35" t="str">
        <f t="shared" si="195"/>
        <v>Kampina &amp; Oisterwijkse Vennen_ZGH91E0C</v>
      </c>
      <c r="L2504" s="36">
        <f>VLOOKUP(D2504,DATA!A:F,5,FALSE)</f>
        <v>6.9280917156857415E-3</v>
      </c>
      <c r="M2504" s="37">
        <f>VLOOKUP(D2504,DATA!A:F,6,FALSE)</f>
        <v>2282</v>
      </c>
      <c r="N2504" s="36">
        <f t="shared" si="196"/>
        <v>2.0877173705278032</v>
      </c>
      <c r="O2504" s="36">
        <f t="shared" si="197"/>
        <v>2.0879442709086842</v>
      </c>
      <c r="P2504" s="36">
        <f t="shared" si="198"/>
        <v>2.2690038088102327E-4</v>
      </c>
      <c r="Q2504" s="36">
        <f t="shared" si="199"/>
        <v>0</v>
      </c>
    </row>
    <row r="2505" spans="1:17" x14ac:dyDescent="0.3">
      <c r="A2505" s="29">
        <v>2893648</v>
      </c>
      <c r="B2505" s="1">
        <v>133</v>
      </c>
      <c r="C2505" s="1" t="s">
        <v>17</v>
      </c>
      <c r="D2505" s="1" t="s">
        <v>31</v>
      </c>
      <c r="E2505" s="1" t="s">
        <v>32</v>
      </c>
      <c r="F2505" s="47">
        <v>1786</v>
      </c>
      <c r="G2505" s="34">
        <v>1322.15</v>
      </c>
      <c r="H2505" s="1" t="s">
        <v>216</v>
      </c>
      <c r="I2505" s="34">
        <v>1.5479E-2</v>
      </c>
      <c r="J2505" s="34">
        <v>380.51803999999998</v>
      </c>
      <c r="K2505" s="35" t="str">
        <f t="shared" si="195"/>
        <v>Kampina &amp; Oisterwijkse Vennen_Lg03</v>
      </c>
      <c r="L2505" s="36">
        <f>VLOOKUP(D2505,DATA!A:F,5,FALSE)</f>
        <v>6.9280917156857415E-3</v>
      </c>
      <c r="M2505" s="37">
        <f>VLOOKUP(D2505,DATA!A:F,6,FALSE)</f>
        <v>2211</v>
      </c>
      <c r="N2505" s="36">
        <f t="shared" si="196"/>
        <v>0.21119396372081209</v>
      </c>
      <c r="O2505" s="36">
        <f t="shared" si="197"/>
        <v>0.21121656552170795</v>
      </c>
      <c r="P2505" s="36">
        <f t="shared" si="198"/>
        <v>2.2601800895860613E-5</v>
      </c>
      <c r="Q2505" s="36">
        <f t="shared" si="199"/>
        <v>0</v>
      </c>
    </row>
    <row r="2506" spans="1:17" x14ac:dyDescent="0.3">
      <c r="A2506" s="29">
        <v>2895156</v>
      </c>
      <c r="B2506" s="1">
        <v>133</v>
      </c>
      <c r="C2506" s="1" t="s">
        <v>17</v>
      </c>
      <c r="D2506" s="1" t="s">
        <v>25</v>
      </c>
      <c r="E2506" s="1" t="s">
        <v>23</v>
      </c>
      <c r="F2506" s="47">
        <v>1857</v>
      </c>
      <c r="G2506" s="34">
        <v>1449.32</v>
      </c>
      <c r="H2506" s="1" t="s">
        <v>216</v>
      </c>
      <c r="I2506" s="34">
        <v>1.2345E-2</v>
      </c>
      <c r="J2506" s="34">
        <v>7491.3819999999996</v>
      </c>
      <c r="K2506" s="35" t="str">
        <f t="shared" si="195"/>
        <v>Kampina &amp; Oisterwijkse Vennen_ZGH91E0C</v>
      </c>
      <c r="L2506" s="36">
        <f>VLOOKUP(D2506,DATA!A:F,5,FALSE)</f>
        <v>6.9280917156857415E-3</v>
      </c>
      <c r="M2506" s="37">
        <f>VLOOKUP(D2506,DATA!A:F,6,FALSE)</f>
        <v>2282</v>
      </c>
      <c r="N2506" s="36">
        <f t="shared" si="196"/>
        <v>0.31135186750652011</v>
      </c>
      <c r="O2506" s="36">
        <f t="shared" si="197"/>
        <v>0.31137841480670814</v>
      </c>
      <c r="P2506" s="36">
        <f t="shared" si="198"/>
        <v>2.6547300188028977E-5</v>
      </c>
      <c r="Q2506" s="36">
        <f t="shared" si="199"/>
        <v>0</v>
      </c>
    </row>
    <row r="2507" spans="1:17" x14ac:dyDescent="0.3">
      <c r="A2507" s="29">
        <v>2895157</v>
      </c>
      <c r="B2507" s="1">
        <v>133</v>
      </c>
      <c r="C2507" s="1" t="s">
        <v>17</v>
      </c>
      <c r="D2507" s="1" t="s">
        <v>25</v>
      </c>
      <c r="E2507" s="1" t="s">
        <v>23</v>
      </c>
      <c r="F2507" s="47">
        <v>1857</v>
      </c>
      <c r="G2507" s="34">
        <v>1406.59</v>
      </c>
      <c r="H2507" s="1" t="s">
        <v>216</v>
      </c>
      <c r="I2507" s="34">
        <v>1.22007E-2</v>
      </c>
      <c r="J2507" s="34">
        <v>3793.6785</v>
      </c>
      <c r="K2507" s="35" t="str">
        <f t="shared" si="195"/>
        <v>Kampina &amp; Oisterwijkse Vennen_ZGH91E0C</v>
      </c>
      <c r="L2507" s="36">
        <f>VLOOKUP(D2507,DATA!A:F,5,FALSE)</f>
        <v>6.9280917156857415E-3</v>
      </c>
      <c r="M2507" s="37">
        <f>VLOOKUP(D2507,DATA!A:F,6,FALSE)</f>
        <v>2282</v>
      </c>
      <c r="N2507" s="36">
        <f t="shared" si="196"/>
        <v>0.23175585025451761</v>
      </c>
      <c r="O2507" s="36">
        <f t="shared" si="197"/>
        <v>0.23177539543484887</v>
      </c>
      <c r="P2507" s="36">
        <f t="shared" si="198"/>
        <v>1.9545180331259626E-5</v>
      </c>
      <c r="Q2507" s="36">
        <f t="shared" si="199"/>
        <v>0</v>
      </c>
    </row>
    <row r="2508" spans="1:17" x14ac:dyDescent="0.3">
      <c r="A2508" s="29">
        <v>2895176</v>
      </c>
      <c r="B2508" s="1">
        <v>133</v>
      </c>
      <c r="C2508" s="1" t="s">
        <v>17</v>
      </c>
      <c r="D2508" s="1" t="s">
        <v>31</v>
      </c>
      <c r="E2508" s="1" t="s">
        <v>32</v>
      </c>
      <c r="F2508" s="47">
        <v>1786</v>
      </c>
      <c r="G2508" s="34">
        <v>1133.1300000000001</v>
      </c>
      <c r="H2508" s="1" t="s">
        <v>216</v>
      </c>
      <c r="I2508" s="34">
        <v>1.27365E-2</v>
      </c>
      <c r="J2508" s="34">
        <v>20.723696</v>
      </c>
      <c r="K2508" s="35" t="str">
        <f t="shared" si="195"/>
        <v>Kampina &amp; Oisterwijkse Vennen_Lg03</v>
      </c>
      <c r="L2508" s="36">
        <f>VLOOKUP(D2508,DATA!A:F,5,FALSE)</f>
        <v>6.9280917156857415E-3</v>
      </c>
      <c r="M2508" s="37">
        <f>VLOOKUP(D2508,DATA!A:F,6,FALSE)</f>
        <v>2211</v>
      </c>
      <c r="N2508" s="36">
        <f t="shared" si="196"/>
        <v>5.7098172025845141E-2</v>
      </c>
      <c r="O2508" s="36">
        <f t="shared" si="197"/>
        <v>5.7103207693123083E-2</v>
      </c>
      <c r="P2508" s="36">
        <f t="shared" si="198"/>
        <v>5.0356672779416911E-6</v>
      </c>
      <c r="Q2508" s="36">
        <f t="shared" si="199"/>
        <v>0</v>
      </c>
    </row>
    <row r="2509" spans="1:17" x14ac:dyDescent="0.3">
      <c r="A2509" s="29">
        <v>2896686</v>
      </c>
      <c r="B2509" s="1">
        <v>133</v>
      </c>
      <c r="C2509" s="1" t="s">
        <v>17</v>
      </c>
      <c r="D2509" s="1" t="s">
        <v>25</v>
      </c>
      <c r="E2509" s="1" t="s">
        <v>23</v>
      </c>
      <c r="F2509" s="47">
        <v>1857</v>
      </c>
      <c r="G2509" s="34">
        <v>1430.82</v>
      </c>
      <c r="H2509" s="1" t="s">
        <v>216</v>
      </c>
      <c r="I2509" s="34">
        <v>1.22632E-2</v>
      </c>
      <c r="J2509" s="34">
        <v>2726.6685000000002</v>
      </c>
      <c r="K2509" s="35" t="str">
        <f t="shared" si="195"/>
        <v>Kampina &amp; Oisterwijkse Vennen_ZGH91E0C</v>
      </c>
      <c r="L2509" s="36">
        <f>VLOOKUP(D2509,DATA!A:F,5,FALSE)</f>
        <v>6.9280917156857415E-3</v>
      </c>
      <c r="M2509" s="37">
        <f>VLOOKUP(D2509,DATA!A:F,6,FALSE)</f>
        <v>2282</v>
      </c>
      <c r="N2509" s="36">
        <f t="shared" si="196"/>
        <v>0.27400013426205921</v>
      </c>
      <c r="O2509" s="36">
        <f t="shared" si="197"/>
        <v>0.27402335066658967</v>
      </c>
      <c r="P2509" s="36">
        <f t="shared" si="198"/>
        <v>2.3216404530457257E-5</v>
      </c>
      <c r="Q2509" s="36">
        <f t="shared" si="199"/>
        <v>0</v>
      </c>
    </row>
    <row r="2510" spans="1:17" x14ac:dyDescent="0.3">
      <c r="A2510" s="29">
        <v>2898214</v>
      </c>
      <c r="B2510" s="1">
        <v>133</v>
      </c>
      <c r="C2510" s="1" t="s">
        <v>17</v>
      </c>
      <c r="D2510" s="1" t="s">
        <v>25</v>
      </c>
      <c r="E2510" s="1" t="s">
        <v>23</v>
      </c>
      <c r="F2510" s="47">
        <v>1857</v>
      </c>
      <c r="G2510" s="34">
        <v>1194.49</v>
      </c>
      <c r="H2510" s="1" t="s">
        <v>216</v>
      </c>
      <c r="I2510" s="34">
        <v>1.0218700000000001E-2</v>
      </c>
      <c r="J2510" s="34">
        <v>75.450749999999999</v>
      </c>
      <c r="K2510" s="35" t="str">
        <f t="shared" si="195"/>
        <v>Kampina &amp; Oisterwijkse Vennen_ZGH91E0C</v>
      </c>
      <c r="L2510" s="36">
        <f>VLOOKUP(D2510,DATA!A:F,5,FALSE)</f>
        <v>6.9280917156857415E-3</v>
      </c>
      <c r="M2510" s="37">
        <f>VLOOKUP(D2510,DATA!A:F,6,FALSE)</f>
        <v>2282</v>
      </c>
      <c r="N2510" s="36">
        <f t="shared" si="196"/>
        <v>5.3411292178835577E-2</v>
      </c>
      <c r="O2510" s="36">
        <f t="shared" si="197"/>
        <v>5.3415071603520096E-2</v>
      </c>
      <c r="P2510" s="36">
        <f t="shared" si="198"/>
        <v>3.7794246845190838E-6</v>
      </c>
      <c r="Q2510" s="36">
        <f t="shared" si="199"/>
        <v>0</v>
      </c>
    </row>
    <row r="2511" spans="1:17" x14ac:dyDescent="0.3">
      <c r="A2511" s="29">
        <v>2898215</v>
      </c>
      <c r="B2511" s="1">
        <v>133</v>
      </c>
      <c r="C2511" s="1" t="s">
        <v>17</v>
      </c>
      <c r="D2511" s="1" t="s">
        <v>25</v>
      </c>
      <c r="E2511" s="1" t="s">
        <v>23</v>
      </c>
      <c r="F2511" s="47">
        <v>1857</v>
      </c>
      <c r="G2511" s="34">
        <v>1349.68</v>
      </c>
      <c r="H2511" s="1" t="s">
        <v>216</v>
      </c>
      <c r="I2511" s="34">
        <v>1.1693200000000001E-2</v>
      </c>
      <c r="J2511" s="34">
        <v>8.2402139999999999</v>
      </c>
      <c r="K2511" s="35" t="str">
        <f t="shared" si="195"/>
        <v>Kampina &amp; Oisterwijkse Vennen_ZGH91E0C</v>
      </c>
      <c r="L2511" s="36">
        <f>VLOOKUP(D2511,DATA!A:F,5,FALSE)</f>
        <v>6.9280917156857415E-3</v>
      </c>
      <c r="M2511" s="37">
        <f>VLOOKUP(D2511,DATA!A:F,6,FALSE)</f>
        <v>2282</v>
      </c>
      <c r="N2511" s="36">
        <f t="shared" si="196"/>
        <v>0.15636017671960281</v>
      </c>
      <c r="O2511" s="36">
        <f t="shared" si="197"/>
        <v>0.15637282440634098</v>
      </c>
      <c r="P2511" s="36">
        <f t="shared" si="198"/>
        <v>1.2647686738170849E-5</v>
      </c>
      <c r="Q2511" s="36">
        <f t="shared" si="199"/>
        <v>0</v>
      </c>
    </row>
    <row r="2512" spans="1:17" x14ac:dyDescent="0.3">
      <c r="A2512" s="29">
        <v>2901277</v>
      </c>
      <c r="B2512" s="1">
        <v>133</v>
      </c>
      <c r="C2512" s="1" t="s">
        <v>17</v>
      </c>
      <c r="D2512" s="1" t="s">
        <v>43</v>
      </c>
      <c r="E2512" s="1" t="s">
        <v>44</v>
      </c>
      <c r="F2512" s="47">
        <v>1071</v>
      </c>
      <c r="G2512" s="34">
        <v>975.38</v>
      </c>
      <c r="H2512" s="1" t="s">
        <v>216</v>
      </c>
      <c r="I2512" s="34">
        <v>8.8024000000000002E-3</v>
      </c>
      <c r="J2512" s="34">
        <v>7277.5073000000002</v>
      </c>
      <c r="K2512" s="35" t="str">
        <f t="shared" si="195"/>
        <v>Kampina &amp; Oisterwijkse Vennen_H7150</v>
      </c>
      <c r="L2512" s="36">
        <f>VLOOKUP(D2512,DATA!A:F,5,FALSE)</f>
        <v>1.3726988247862192E-2</v>
      </c>
      <c r="M2512" s="37">
        <f>VLOOKUP(D2512,DATA!A:F,6,FALSE)</f>
        <v>1285.5</v>
      </c>
      <c r="N2512" s="36">
        <f t="shared" si="196"/>
        <v>1.3966708352948782</v>
      </c>
      <c r="O2512" s="36">
        <f t="shared" si="197"/>
        <v>1.3968372483945373</v>
      </c>
      <c r="P2512" s="36">
        <f t="shared" si="198"/>
        <v>1.6641309965903517E-4</v>
      </c>
      <c r="Q2512" s="36">
        <f t="shared" si="199"/>
        <v>0</v>
      </c>
    </row>
    <row r="2513" spans="1:17" x14ac:dyDescent="0.3">
      <c r="A2513" s="29">
        <v>2902810</v>
      </c>
      <c r="B2513" s="1">
        <v>133</v>
      </c>
      <c r="C2513" s="1" t="s">
        <v>17</v>
      </c>
      <c r="D2513" s="1" t="s">
        <v>43</v>
      </c>
      <c r="E2513" s="1" t="s">
        <v>44</v>
      </c>
      <c r="F2513" s="47">
        <v>1071</v>
      </c>
      <c r="G2513" s="34">
        <v>915.05</v>
      </c>
      <c r="H2513" s="1" t="s">
        <v>216</v>
      </c>
      <c r="I2513" s="34">
        <v>8.4309999999999993E-3</v>
      </c>
      <c r="J2513" s="34">
        <v>1417.0251000000001</v>
      </c>
      <c r="K2513" s="35" t="str">
        <f t="shared" si="195"/>
        <v>Kampina &amp; Oisterwijkse Vennen_H7150</v>
      </c>
      <c r="L2513" s="36">
        <f>VLOOKUP(D2513,DATA!A:F,5,FALSE)</f>
        <v>1.3726988247862192E-2</v>
      </c>
      <c r="M2513" s="37">
        <f>VLOOKUP(D2513,DATA!A:F,6,FALSE)</f>
        <v>1285.5</v>
      </c>
      <c r="N2513" s="36">
        <f t="shared" si="196"/>
        <v>0.61498252650772722</v>
      </c>
      <c r="O2513" s="36">
        <f t="shared" si="197"/>
        <v>0.61505326615141853</v>
      </c>
      <c r="P2513" s="36">
        <f t="shared" si="198"/>
        <v>7.0739643691308807E-5</v>
      </c>
      <c r="Q2513" s="36">
        <f t="shared" si="199"/>
        <v>0</v>
      </c>
    </row>
    <row r="2514" spans="1:17" x14ac:dyDescent="0.3">
      <c r="A2514" s="29">
        <v>2902810</v>
      </c>
      <c r="B2514" s="1">
        <v>133</v>
      </c>
      <c r="C2514" s="1" t="s">
        <v>17</v>
      </c>
      <c r="D2514" s="1" t="s">
        <v>86</v>
      </c>
      <c r="E2514" s="1" t="s">
        <v>44</v>
      </c>
      <c r="F2514" s="47">
        <v>1071</v>
      </c>
      <c r="G2514" s="34">
        <v>915.05</v>
      </c>
      <c r="H2514" s="1" t="s">
        <v>216</v>
      </c>
      <c r="I2514" s="34">
        <v>8.4309999999999993E-3</v>
      </c>
      <c r="J2514" s="34">
        <v>621.01440000000002</v>
      </c>
      <c r="K2514" s="35" t="str">
        <f t="shared" si="195"/>
        <v>Kampina &amp; Oisterwijkse Vennen_ZGH7150</v>
      </c>
      <c r="L2514" s="36">
        <f>VLOOKUP(D2514,DATA!A:F,5,FALSE)</f>
        <v>1.3726988247862192E-2</v>
      </c>
      <c r="M2514" s="37">
        <f>VLOOKUP(D2514,DATA!A:F,6,FALSE)</f>
        <v>1285.5</v>
      </c>
      <c r="N2514" s="36">
        <f t="shared" si="196"/>
        <v>0.61498252650772722</v>
      </c>
      <c r="O2514" s="36">
        <f t="shared" si="197"/>
        <v>0.61505326615141853</v>
      </c>
      <c r="P2514" s="36">
        <f t="shared" si="198"/>
        <v>7.0739643691308807E-5</v>
      </c>
      <c r="Q2514" s="36">
        <f t="shared" si="199"/>
        <v>0</v>
      </c>
    </row>
    <row r="2515" spans="1:17" x14ac:dyDescent="0.3">
      <c r="A2515" s="29">
        <v>2902811</v>
      </c>
      <c r="B2515" s="1">
        <v>133</v>
      </c>
      <c r="C2515" s="1" t="s">
        <v>17</v>
      </c>
      <c r="D2515" s="1" t="s">
        <v>90</v>
      </c>
      <c r="E2515" s="1" t="s">
        <v>91</v>
      </c>
      <c r="F2515" s="47">
        <v>1071</v>
      </c>
      <c r="G2515" s="34">
        <v>983.89</v>
      </c>
      <c r="H2515" s="1" t="s">
        <v>216</v>
      </c>
      <c r="I2515" s="34">
        <v>9.1746999999999992E-3</v>
      </c>
      <c r="J2515" s="34">
        <v>6632.54</v>
      </c>
      <c r="K2515" s="35" t="str">
        <f t="shared" si="195"/>
        <v>Kampina &amp; Oisterwijkse Vennen_Lg04</v>
      </c>
      <c r="L2515" s="36">
        <f>VLOOKUP(D2515,DATA!A:F,5,FALSE)</f>
        <v>1.3726988247862192E-2</v>
      </c>
      <c r="M2515" s="37">
        <f>VLOOKUP(D2515,DATA!A:F,6,FALSE)</f>
        <v>1285.5</v>
      </c>
      <c r="N2515" s="36">
        <f t="shared" si="196"/>
        <v>1.5670250261799412</v>
      </c>
      <c r="O2515" s="36">
        <f t="shared" si="197"/>
        <v>1.5672192981609072</v>
      </c>
      <c r="P2515" s="36">
        <f t="shared" si="198"/>
        <v>1.9427198096599874E-4</v>
      </c>
      <c r="Q2515" s="36">
        <f t="shared" si="199"/>
        <v>0</v>
      </c>
    </row>
    <row r="2516" spans="1:17" x14ac:dyDescent="0.3">
      <c r="A2516" s="29">
        <v>2902812</v>
      </c>
      <c r="B2516" s="1">
        <v>133</v>
      </c>
      <c r="C2516" s="1" t="s">
        <v>17</v>
      </c>
      <c r="D2516" s="1" t="s">
        <v>90</v>
      </c>
      <c r="E2516" s="1" t="s">
        <v>91</v>
      </c>
      <c r="F2516" s="47">
        <v>1071</v>
      </c>
      <c r="G2516" s="34">
        <v>960.15</v>
      </c>
      <c r="H2516" s="1" t="s">
        <v>216</v>
      </c>
      <c r="I2516" s="34">
        <v>9.0729000000000001E-3</v>
      </c>
      <c r="J2516" s="34">
        <v>398.08524</v>
      </c>
      <c r="K2516" s="35" t="str">
        <f t="shared" si="195"/>
        <v>Kampina &amp; Oisterwijkse Vennen_Lg04</v>
      </c>
      <c r="L2516" s="36">
        <f>VLOOKUP(D2516,DATA!A:F,5,FALSE)</f>
        <v>1.3726988247862192E-2</v>
      </c>
      <c r="M2516" s="37">
        <f>VLOOKUP(D2516,DATA!A:F,6,FALSE)</f>
        <v>1285.5</v>
      </c>
      <c r="N2516" s="36">
        <f t="shared" si="196"/>
        <v>1.1361754650730205</v>
      </c>
      <c r="O2516" s="36">
        <f t="shared" si="197"/>
        <v>1.1363153692335368</v>
      </c>
      <c r="P2516" s="36">
        <f t="shared" si="198"/>
        <v>1.3990416051634647E-4</v>
      </c>
      <c r="Q2516" s="36">
        <f t="shared" si="199"/>
        <v>0</v>
      </c>
    </row>
    <row r="2517" spans="1:17" x14ac:dyDescent="0.3">
      <c r="A2517" s="29">
        <v>2902813</v>
      </c>
      <c r="B2517" s="1">
        <v>133</v>
      </c>
      <c r="C2517" s="1" t="s">
        <v>17</v>
      </c>
      <c r="D2517" s="1" t="s">
        <v>90</v>
      </c>
      <c r="E2517" s="1" t="s">
        <v>91</v>
      </c>
      <c r="F2517" s="47">
        <v>1071</v>
      </c>
      <c r="G2517" s="34">
        <v>998.19</v>
      </c>
      <c r="H2517" s="1" t="s">
        <v>216</v>
      </c>
      <c r="I2517" s="34">
        <v>9.6217000000000004E-3</v>
      </c>
      <c r="J2517" s="34">
        <v>499.72403000000003</v>
      </c>
      <c r="K2517" s="35" t="str">
        <f t="shared" si="195"/>
        <v>Kampina &amp; Oisterwijkse Vennen_Lg04</v>
      </c>
      <c r="L2517" s="36">
        <f>VLOOKUP(D2517,DATA!A:F,5,FALSE)</f>
        <v>1.3726988247862192E-2</v>
      </c>
      <c r="M2517" s="37">
        <f>VLOOKUP(D2517,DATA!A:F,6,FALSE)</f>
        <v>1285.5</v>
      </c>
      <c r="N2517" s="36">
        <f t="shared" si="196"/>
        <v>1.900433380804794</v>
      </c>
      <c r="O2517" s="36">
        <f t="shared" si="197"/>
        <v>1.9006796297635258</v>
      </c>
      <c r="P2517" s="36">
        <f t="shared" si="198"/>
        <v>2.4624895873182062E-4</v>
      </c>
      <c r="Q2517" s="36">
        <f t="shared" si="199"/>
        <v>0</v>
      </c>
    </row>
    <row r="2518" spans="1:17" x14ac:dyDescent="0.3">
      <c r="A2518" s="29">
        <v>2904339</v>
      </c>
      <c r="B2518" s="1">
        <v>133</v>
      </c>
      <c r="C2518" s="1" t="s">
        <v>17</v>
      </c>
      <c r="D2518" s="1" t="s">
        <v>43</v>
      </c>
      <c r="E2518" s="1" t="s">
        <v>44</v>
      </c>
      <c r="F2518" s="47">
        <v>1071</v>
      </c>
      <c r="G2518" s="34">
        <v>958.2</v>
      </c>
      <c r="H2518" s="1" t="s">
        <v>216</v>
      </c>
      <c r="I2518" s="34">
        <v>8.8728000000000001E-3</v>
      </c>
      <c r="J2518" s="34">
        <v>377.4434</v>
      </c>
      <c r="K2518" s="35" t="str">
        <f t="shared" si="195"/>
        <v>Kampina &amp; Oisterwijkse Vennen_H7150</v>
      </c>
      <c r="L2518" s="36">
        <f>VLOOKUP(D2518,DATA!A:F,5,FALSE)</f>
        <v>1.3726988247862192E-2</v>
      </c>
      <c r="M2518" s="37">
        <f>VLOOKUP(D2518,DATA!A:F,6,FALSE)</f>
        <v>1285.5</v>
      </c>
      <c r="N2518" s="36">
        <f t="shared" si="196"/>
        <v>1.1064982267390113</v>
      </c>
      <c r="O2518" s="36">
        <f t="shared" si="197"/>
        <v>1.1066315114377028</v>
      </c>
      <c r="P2518" s="36">
        <f t="shared" si="198"/>
        <v>1.3328469869144932E-4</v>
      </c>
      <c r="Q2518" s="36">
        <f t="shared" si="199"/>
        <v>0</v>
      </c>
    </row>
    <row r="2519" spans="1:17" x14ac:dyDescent="0.3">
      <c r="A2519" s="29">
        <v>2904339</v>
      </c>
      <c r="B2519" s="1">
        <v>133</v>
      </c>
      <c r="C2519" s="1" t="s">
        <v>17</v>
      </c>
      <c r="D2519" s="1" t="s">
        <v>90</v>
      </c>
      <c r="E2519" s="1" t="s">
        <v>91</v>
      </c>
      <c r="F2519" s="47">
        <v>1071</v>
      </c>
      <c r="G2519" s="34">
        <v>958.2</v>
      </c>
      <c r="H2519" s="1" t="s">
        <v>216</v>
      </c>
      <c r="I2519" s="34">
        <v>8.8728000000000001E-3</v>
      </c>
      <c r="J2519" s="34">
        <v>1116.9595999999999</v>
      </c>
      <c r="K2519" s="35" t="str">
        <f t="shared" si="195"/>
        <v>Kampina &amp; Oisterwijkse Vennen_Lg04</v>
      </c>
      <c r="L2519" s="36">
        <f>VLOOKUP(D2519,DATA!A:F,5,FALSE)</f>
        <v>1.3726988247862192E-2</v>
      </c>
      <c r="M2519" s="37">
        <f>VLOOKUP(D2519,DATA!A:F,6,FALSE)</f>
        <v>1285.5</v>
      </c>
      <c r="N2519" s="36">
        <f t="shared" si="196"/>
        <v>1.1064982267390113</v>
      </c>
      <c r="O2519" s="36">
        <f t="shared" si="197"/>
        <v>1.1066315114377028</v>
      </c>
      <c r="P2519" s="36">
        <f t="shared" si="198"/>
        <v>1.3328469869144932E-4</v>
      </c>
      <c r="Q2519" s="36">
        <f t="shared" si="199"/>
        <v>0</v>
      </c>
    </row>
    <row r="2520" spans="1:17" x14ac:dyDescent="0.3">
      <c r="A2520" s="29">
        <v>2904340</v>
      </c>
      <c r="B2520" s="1">
        <v>133</v>
      </c>
      <c r="C2520" s="1" t="s">
        <v>17</v>
      </c>
      <c r="D2520" s="1" t="s">
        <v>90</v>
      </c>
      <c r="E2520" s="1" t="s">
        <v>91</v>
      </c>
      <c r="F2520" s="47">
        <v>1071</v>
      </c>
      <c r="G2520" s="34">
        <v>982.43</v>
      </c>
      <c r="H2520" s="1" t="s">
        <v>216</v>
      </c>
      <c r="I2520" s="34">
        <v>9.1681000000000002E-3</v>
      </c>
      <c r="J2520" s="34">
        <v>9.5938960000000009</v>
      </c>
      <c r="K2520" s="35" t="str">
        <f t="shared" si="195"/>
        <v>Kampina &amp; Oisterwijkse Vennen_Lg04</v>
      </c>
      <c r="L2520" s="36">
        <f>VLOOKUP(D2520,DATA!A:F,5,FALSE)</f>
        <v>1.3726988247862192E-2</v>
      </c>
      <c r="M2520" s="37">
        <f>VLOOKUP(D2520,DATA!A:F,6,FALSE)</f>
        <v>1285.5</v>
      </c>
      <c r="N2520" s="36">
        <f t="shared" si="196"/>
        <v>1.5364099708071826</v>
      </c>
      <c r="O2520" s="36">
        <f t="shared" si="197"/>
        <v>1.5366003694618271</v>
      </c>
      <c r="P2520" s="36">
        <f t="shared" si="198"/>
        <v>1.9039865464454131E-4</v>
      </c>
      <c r="Q2520" s="36">
        <f t="shared" si="199"/>
        <v>0</v>
      </c>
    </row>
    <row r="2521" spans="1:17" x14ac:dyDescent="0.3">
      <c r="A2521" s="29">
        <v>2904341</v>
      </c>
      <c r="B2521" s="1">
        <v>133</v>
      </c>
      <c r="C2521" s="1" t="s">
        <v>17</v>
      </c>
      <c r="D2521" s="1" t="s">
        <v>90</v>
      </c>
      <c r="E2521" s="1" t="s">
        <v>91</v>
      </c>
      <c r="F2521" s="47">
        <v>1071</v>
      </c>
      <c r="G2521" s="34">
        <v>940.98</v>
      </c>
      <c r="H2521" s="1" t="s">
        <v>216</v>
      </c>
      <c r="I2521" s="34">
        <v>8.8468999999999996E-3</v>
      </c>
      <c r="J2521" s="34">
        <v>71.843980000000002</v>
      </c>
      <c r="K2521" s="35" t="str">
        <f t="shared" si="195"/>
        <v>Kampina &amp; Oisterwijkse Vennen_Lg04</v>
      </c>
      <c r="L2521" s="36">
        <f>VLOOKUP(D2521,DATA!A:F,5,FALSE)</f>
        <v>1.3726988247862192E-2</v>
      </c>
      <c r="M2521" s="37">
        <f>VLOOKUP(D2521,DATA!A:F,6,FALSE)</f>
        <v>1285.5</v>
      </c>
      <c r="N2521" s="36">
        <f t="shared" si="196"/>
        <v>0.87559960869516873</v>
      </c>
      <c r="O2521" s="36">
        <f t="shared" si="197"/>
        <v>0.87570501787187716</v>
      </c>
      <c r="P2521" s="36">
        <f t="shared" si="198"/>
        <v>1.0540917670842642E-4</v>
      </c>
      <c r="Q2521" s="36">
        <f t="shared" si="199"/>
        <v>0</v>
      </c>
    </row>
    <row r="2522" spans="1:17" x14ac:dyDescent="0.3">
      <c r="A2522" s="29">
        <v>2905854</v>
      </c>
      <c r="B2522" s="1">
        <v>133</v>
      </c>
      <c r="C2522" s="1" t="s">
        <v>17</v>
      </c>
      <c r="D2522" s="1" t="s">
        <v>33</v>
      </c>
      <c r="E2522" s="1" t="s">
        <v>29</v>
      </c>
      <c r="F2522" s="47">
        <v>1786</v>
      </c>
      <c r="G2522" s="34">
        <v>1452.18</v>
      </c>
      <c r="H2522" s="1" t="s">
        <v>216</v>
      </c>
      <c r="I2522" s="34">
        <v>1.0712599999999999E-2</v>
      </c>
      <c r="J2522" s="34">
        <v>1916.2040999999999</v>
      </c>
      <c r="K2522" s="35" t="str">
        <f t="shared" si="195"/>
        <v>Kampina &amp; Oisterwijkse Vennen_ZGH91D0</v>
      </c>
      <c r="L2522" s="36">
        <f>VLOOKUP(D2522,DATA!A:F,5,FALSE)</f>
        <v>6.9280917156857415E-3</v>
      </c>
      <c r="M2522" s="37">
        <f>VLOOKUP(D2522,DATA!A:F,6,FALSE)</f>
        <v>2211</v>
      </c>
      <c r="N2522" s="36">
        <f t="shared" si="196"/>
        <v>0.51830010608292842</v>
      </c>
      <c r="O2522" s="36">
        <f t="shared" si="197"/>
        <v>0.51833837524577697</v>
      </c>
      <c r="P2522" s="36">
        <f t="shared" si="198"/>
        <v>3.8269162848547644E-5</v>
      </c>
      <c r="Q2522" s="36">
        <f t="shared" si="199"/>
        <v>0</v>
      </c>
    </row>
    <row r="2523" spans="1:17" x14ac:dyDescent="0.3">
      <c r="A2523" s="29">
        <v>2905868</v>
      </c>
      <c r="B2523" s="1">
        <v>133</v>
      </c>
      <c r="C2523" s="1" t="s">
        <v>17</v>
      </c>
      <c r="D2523" s="1" t="s">
        <v>43</v>
      </c>
      <c r="E2523" s="1" t="s">
        <v>44</v>
      </c>
      <c r="F2523" s="47">
        <v>1071</v>
      </c>
      <c r="G2523" s="34">
        <v>964.5</v>
      </c>
      <c r="H2523" s="1" t="s">
        <v>216</v>
      </c>
      <c r="I2523" s="34">
        <v>9.0217000000000006E-3</v>
      </c>
      <c r="J2523" s="34">
        <v>125.74675000000001</v>
      </c>
      <c r="K2523" s="35" t="str">
        <f t="shared" si="195"/>
        <v>Kampina &amp; Oisterwijkse Vennen_H7150</v>
      </c>
      <c r="L2523" s="36">
        <f>VLOOKUP(D2523,DATA!A:F,5,FALSE)</f>
        <v>1.3726988247862192E-2</v>
      </c>
      <c r="M2523" s="37">
        <f>VLOOKUP(D2523,DATA!A:F,6,FALSE)</f>
        <v>1285.5</v>
      </c>
      <c r="N2523" s="36">
        <f t="shared" si="196"/>
        <v>1.2052431221881419</v>
      </c>
      <c r="O2523" s="36">
        <f t="shared" si="197"/>
        <v>1.2053905904106461</v>
      </c>
      <c r="P2523" s="36">
        <f t="shared" si="198"/>
        <v>1.474682225042212E-4</v>
      </c>
      <c r="Q2523" s="36">
        <f t="shared" si="199"/>
        <v>0</v>
      </c>
    </row>
    <row r="2524" spans="1:17" x14ac:dyDescent="0.3">
      <c r="A2524" s="29">
        <v>2905871</v>
      </c>
      <c r="B2524" s="1">
        <v>133</v>
      </c>
      <c r="C2524" s="1" t="s">
        <v>17</v>
      </c>
      <c r="D2524" s="1" t="s">
        <v>90</v>
      </c>
      <c r="E2524" s="1" t="s">
        <v>91</v>
      </c>
      <c r="F2524" s="47">
        <v>1071</v>
      </c>
      <c r="G2524" s="34">
        <v>946.81</v>
      </c>
      <c r="H2524" s="1" t="s">
        <v>216</v>
      </c>
      <c r="I2524" s="34">
        <v>8.9061000000000001E-3</v>
      </c>
      <c r="J2524" s="34">
        <v>92.713549999999998</v>
      </c>
      <c r="K2524" s="35" t="str">
        <f t="shared" si="195"/>
        <v>Kampina &amp; Oisterwijkse Vennen_Lg04</v>
      </c>
      <c r="L2524" s="36">
        <f>VLOOKUP(D2524,DATA!A:F,5,FALSE)</f>
        <v>1.3726988247862192E-2</v>
      </c>
      <c r="M2524" s="37">
        <f>VLOOKUP(D2524,DATA!A:F,6,FALSE)</f>
        <v>1285.5</v>
      </c>
      <c r="N2524" s="36">
        <f t="shared" si="196"/>
        <v>0.94786112237976672</v>
      </c>
      <c r="O2524" s="36">
        <f t="shared" si="197"/>
        <v>0.94797591063152897</v>
      </c>
      <c r="P2524" s="36">
        <f t="shared" si="198"/>
        <v>1.1478825176225449E-4</v>
      </c>
      <c r="Q2524" s="36">
        <f t="shared" si="199"/>
        <v>0</v>
      </c>
    </row>
    <row r="2525" spans="1:17" x14ac:dyDescent="0.3">
      <c r="A2525" s="29">
        <v>2907381</v>
      </c>
      <c r="B2525" s="1">
        <v>133</v>
      </c>
      <c r="C2525" s="1" t="s">
        <v>17</v>
      </c>
      <c r="D2525" s="1" t="s">
        <v>31</v>
      </c>
      <c r="E2525" s="1" t="s">
        <v>32</v>
      </c>
      <c r="F2525" s="47">
        <v>1786</v>
      </c>
      <c r="G2525" s="34">
        <v>1175.6099999999999</v>
      </c>
      <c r="H2525" s="1" t="s">
        <v>216</v>
      </c>
      <c r="I2525" s="34">
        <v>8.0978999999999999E-3</v>
      </c>
      <c r="J2525" s="34">
        <v>12.764711999999999</v>
      </c>
      <c r="K2525" s="35" t="str">
        <f t="shared" si="195"/>
        <v>Kampina &amp; Oisterwijkse Vennen_Lg03</v>
      </c>
      <c r="L2525" s="36">
        <f>VLOOKUP(D2525,DATA!A:F,5,FALSE)</f>
        <v>6.9280917156857415E-3</v>
      </c>
      <c r="M2525" s="37">
        <f>VLOOKUP(D2525,DATA!A:F,6,FALSE)</f>
        <v>2211</v>
      </c>
      <c r="N2525" s="36">
        <f t="shared" si="196"/>
        <v>7.6621833704157885E-2</v>
      </c>
      <c r="O2525" s="36">
        <f t="shared" si="197"/>
        <v>7.6626129244983951E-2</v>
      </c>
      <c r="P2525" s="36">
        <f t="shared" si="198"/>
        <v>4.295540826065869E-6</v>
      </c>
      <c r="Q2525" s="36">
        <f t="shared" si="199"/>
        <v>0</v>
      </c>
    </row>
    <row r="2526" spans="1:17" x14ac:dyDescent="0.3">
      <c r="A2526" s="29">
        <v>2907383</v>
      </c>
      <c r="B2526" s="1">
        <v>133</v>
      </c>
      <c r="C2526" s="1" t="s">
        <v>17</v>
      </c>
      <c r="D2526" s="1" t="s">
        <v>33</v>
      </c>
      <c r="E2526" s="1" t="s">
        <v>29</v>
      </c>
      <c r="F2526" s="47">
        <v>1786</v>
      </c>
      <c r="G2526" s="34">
        <v>1464.68</v>
      </c>
      <c r="H2526" s="1" t="s">
        <v>216</v>
      </c>
      <c r="I2526" s="34">
        <v>1.08212E-2</v>
      </c>
      <c r="J2526" s="34">
        <v>1351.2336</v>
      </c>
      <c r="K2526" s="35" t="str">
        <f t="shared" si="195"/>
        <v>Kampina &amp; Oisterwijkse Vennen_ZGH91D0</v>
      </c>
      <c r="L2526" s="36">
        <f>VLOOKUP(D2526,DATA!A:F,5,FALSE)</f>
        <v>6.9280917156857415E-3</v>
      </c>
      <c r="M2526" s="37">
        <f>VLOOKUP(D2526,DATA!A:F,6,FALSE)</f>
        <v>2211</v>
      </c>
      <c r="N2526" s="36">
        <f t="shared" si="196"/>
        <v>0.56492152253245753</v>
      </c>
      <c r="O2526" s="36">
        <f t="shared" si="197"/>
        <v>0.56496363715277509</v>
      </c>
      <c r="P2526" s="36">
        <f t="shared" si="198"/>
        <v>4.2114620317557083E-5</v>
      </c>
      <c r="Q2526" s="36">
        <f t="shared" si="199"/>
        <v>0</v>
      </c>
    </row>
    <row r="2527" spans="1:17" x14ac:dyDescent="0.3">
      <c r="A2527" s="29">
        <v>2908911</v>
      </c>
      <c r="B2527" s="1">
        <v>133</v>
      </c>
      <c r="C2527" s="1" t="s">
        <v>17</v>
      </c>
      <c r="D2527" s="1" t="s">
        <v>31</v>
      </c>
      <c r="E2527" s="1" t="s">
        <v>32</v>
      </c>
      <c r="F2527" s="47">
        <v>1786</v>
      </c>
      <c r="G2527" s="34">
        <v>1216.44</v>
      </c>
      <c r="H2527" s="1" t="s">
        <v>216</v>
      </c>
      <c r="I2527" s="34">
        <v>8.6920000000000001E-3</v>
      </c>
      <c r="J2527" s="34">
        <v>221.53287</v>
      </c>
      <c r="K2527" s="35" t="str">
        <f t="shared" si="195"/>
        <v>Kampina &amp; Oisterwijkse Vennen_Lg03</v>
      </c>
      <c r="L2527" s="36">
        <f>VLOOKUP(D2527,DATA!A:F,5,FALSE)</f>
        <v>6.9280917156857415E-3</v>
      </c>
      <c r="M2527" s="37">
        <f>VLOOKUP(D2527,DATA!A:F,6,FALSE)</f>
        <v>2211</v>
      </c>
      <c r="N2527" s="36">
        <f t="shared" si="196"/>
        <v>0.10164695477833792</v>
      </c>
      <c r="O2527" s="36">
        <f t="shared" si="197"/>
        <v>0.10165306981544082</v>
      </c>
      <c r="P2527" s="36">
        <f t="shared" si="198"/>
        <v>6.1150371029050632E-6</v>
      </c>
      <c r="Q2527" s="36">
        <f t="shared" si="199"/>
        <v>0</v>
      </c>
    </row>
    <row r="2528" spans="1:17" x14ac:dyDescent="0.3">
      <c r="A2528" s="29">
        <v>2908912</v>
      </c>
      <c r="B2528" s="1">
        <v>133</v>
      </c>
      <c r="C2528" s="1" t="s">
        <v>17</v>
      </c>
      <c r="D2528" s="1" t="s">
        <v>33</v>
      </c>
      <c r="E2528" s="1" t="s">
        <v>29</v>
      </c>
      <c r="F2528" s="47">
        <v>1786</v>
      </c>
      <c r="G2528" s="34">
        <v>1353.3</v>
      </c>
      <c r="H2528" s="1" t="s">
        <v>216</v>
      </c>
      <c r="I2528" s="34">
        <v>9.9475999999999992E-3</v>
      </c>
      <c r="J2528" s="34">
        <v>1531.2917</v>
      </c>
      <c r="K2528" s="35" t="str">
        <f t="shared" si="195"/>
        <v>Kampina &amp; Oisterwijkse Vennen_ZGH91D0</v>
      </c>
      <c r="L2528" s="36">
        <f>VLOOKUP(D2528,DATA!A:F,5,FALSE)</f>
        <v>6.9280917156857415E-3</v>
      </c>
      <c r="M2528" s="37">
        <f>VLOOKUP(D2528,DATA!A:F,6,FALSE)</f>
        <v>2211</v>
      </c>
      <c r="N2528" s="36">
        <f t="shared" si="196"/>
        <v>0.26193030606509826</v>
      </c>
      <c r="O2528" s="36">
        <f t="shared" si="197"/>
        <v>0.26194831108219802</v>
      </c>
      <c r="P2528" s="36">
        <f t="shared" si="198"/>
        <v>1.8005017099753662E-5</v>
      </c>
      <c r="Q2528" s="36">
        <f t="shared" si="199"/>
        <v>0</v>
      </c>
    </row>
    <row r="2529" spans="1:17" x14ac:dyDescent="0.3">
      <c r="A2529" s="29">
        <v>2910439</v>
      </c>
      <c r="B2529" s="1">
        <v>133</v>
      </c>
      <c r="C2529" s="1" t="s">
        <v>17</v>
      </c>
      <c r="D2529" s="1" t="s">
        <v>31</v>
      </c>
      <c r="E2529" s="1" t="s">
        <v>32</v>
      </c>
      <c r="F2529" s="47">
        <v>1786</v>
      </c>
      <c r="G2529" s="34">
        <v>1172.44</v>
      </c>
      <c r="H2529" s="1" t="s">
        <v>216</v>
      </c>
      <c r="I2529" s="34">
        <v>7.9308999999999994E-3</v>
      </c>
      <c r="J2529" s="34">
        <v>35.334533999999998</v>
      </c>
      <c r="K2529" s="35" t="str">
        <f t="shared" si="195"/>
        <v>Kampina &amp; Oisterwijkse Vennen_Lg03</v>
      </c>
      <c r="L2529" s="36">
        <f>VLOOKUP(D2529,DATA!A:F,5,FALSE)</f>
        <v>6.9280917156857415E-3</v>
      </c>
      <c r="M2529" s="37">
        <f>VLOOKUP(D2529,DATA!A:F,6,FALSE)</f>
        <v>2211</v>
      </c>
      <c r="N2529" s="36">
        <f t="shared" si="196"/>
        <v>7.4958652770218459E-2</v>
      </c>
      <c r="O2529" s="36">
        <f t="shared" si="197"/>
        <v>7.4962768474141961E-2</v>
      </c>
      <c r="P2529" s="36">
        <f t="shared" si="198"/>
        <v>4.1157039235018011E-6</v>
      </c>
      <c r="Q2529" s="36">
        <f t="shared" si="199"/>
        <v>0</v>
      </c>
    </row>
    <row r="2530" spans="1:17" x14ac:dyDescent="0.3">
      <c r="A2530" s="29">
        <v>2911969</v>
      </c>
      <c r="B2530" s="1">
        <v>133</v>
      </c>
      <c r="C2530" s="1" t="s">
        <v>17</v>
      </c>
      <c r="D2530" s="1" t="s">
        <v>31</v>
      </c>
      <c r="E2530" s="1" t="s">
        <v>32</v>
      </c>
      <c r="F2530" s="47">
        <v>1786</v>
      </c>
      <c r="G2530" s="34">
        <v>1211.92</v>
      </c>
      <c r="H2530" s="1" t="s">
        <v>216</v>
      </c>
      <c r="I2530" s="34">
        <v>8.8205000000000002E-3</v>
      </c>
      <c r="J2530" s="34">
        <v>333.65035999999998</v>
      </c>
      <c r="K2530" s="35" t="str">
        <f t="shared" si="195"/>
        <v>Kampina &amp; Oisterwijkse Vennen_Lg03</v>
      </c>
      <c r="L2530" s="36">
        <f>VLOOKUP(D2530,DATA!A:F,5,FALSE)</f>
        <v>6.9280917156857415E-3</v>
      </c>
      <c r="M2530" s="37">
        <f>VLOOKUP(D2530,DATA!A:F,6,FALSE)</f>
        <v>2211</v>
      </c>
      <c r="N2530" s="36">
        <f t="shared" si="196"/>
        <v>9.8516292948264056E-2</v>
      </c>
      <c r="O2530" s="36">
        <f t="shared" si="197"/>
        <v>9.8522307455836816E-2</v>
      </c>
      <c r="P2530" s="36">
        <f t="shared" si="198"/>
        <v>6.0145075727602304E-6</v>
      </c>
      <c r="Q2530" s="36">
        <f t="shared" si="199"/>
        <v>0</v>
      </c>
    </row>
    <row r="2531" spans="1:17" x14ac:dyDescent="0.3">
      <c r="A2531" s="29">
        <v>2911985</v>
      </c>
      <c r="B2531" s="1">
        <v>133</v>
      </c>
      <c r="C2531" s="1" t="s">
        <v>17</v>
      </c>
      <c r="D2531" s="1" t="s">
        <v>90</v>
      </c>
      <c r="E2531" s="1" t="s">
        <v>91</v>
      </c>
      <c r="F2531" s="47">
        <v>1071</v>
      </c>
      <c r="G2531" s="34">
        <v>964.38</v>
      </c>
      <c r="H2531" s="1" t="s">
        <v>216</v>
      </c>
      <c r="I2531" s="34">
        <v>8.6685000000000009E-3</v>
      </c>
      <c r="J2531" s="34">
        <v>763.19835999999998</v>
      </c>
      <c r="K2531" s="35" t="str">
        <f t="shared" si="195"/>
        <v>Kampina &amp; Oisterwijkse Vennen_Lg04</v>
      </c>
      <c r="L2531" s="36">
        <f>VLOOKUP(D2531,DATA!A:F,5,FALSE)</f>
        <v>1.3726988247862192E-2</v>
      </c>
      <c r="M2531" s="37">
        <f>VLOOKUP(D2531,DATA!A:F,6,FALSE)</f>
        <v>1285.5</v>
      </c>
      <c r="N2531" s="36">
        <f t="shared" si="196"/>
        <v>1.2032833028553509</v>
      </c>
      <c r="O2531" s="36">
        <f t="shared" si="197"/>
        <v>1.2034247697547362</v>
      </c>
      <c r="P2531" s="36">
        <f t="shared" si="198"/>
        <v>1.4146689938532298E-4</v>
      </c>
      <c r="Q2531" s="36">
        <f t="shared" si="199"/>
        <v>0</v>
      </c>
    </row>
    <row r="2532" spans="1:17" x14ac:dyDescent="0.3">
      <c r="A2532" s="29">
        <v>2913497</v>
      </c>
      <c r="B2532" s="1">
        <v>133</v>
      </c>
      <c r="C2532" s="1" t="s">
        <v>17</v>
      </c>
      <c r="D2532" s="1" t="s">
        <v>25</v>
      </c>
      <c r="E2532" s="1" t="s">
        <v>23</v>
      </c>
      <c r="F2532" s="47">
        <v>1857</v>
      </c>
      <c r="G2532" s="34">
        <v>1196.07</v>
      </c>
      <c r="H2532" s="1" t="s">
        <v>216</v>
      </c>
      <c r="I2532" s="34">
        <v>8.2033000000000002E-3</v>
      </c>
      <c r="J2532" s="34">
        <v>2841.9429</v>
      </c>
      <c r="K2532" s="35" t="str">
        <f t="shared" si="195"/>
        <v>Kampina &amp; Oisterwijkse Vennen_ZGH91E0C</v>
      </c>
      <c r="L2532" s="36">
        <f>VLOOKUP(D2532,DATA!A:F,5,FALSE)</f>
        <v>6.9280917156857415E-3</v>
      </c>
      <c r="M2532" s="37">
        <f>VLOOKUP(D2532,DATA!A:F,6,FALSE)</f>
        <v>2282</v>
      </c>
      <c r="N2532" s="36">
        <f t="shared" si="196"/>
        <v>5.3998846965182111E-2</v>
      </c>
      <c r="O2532" s="36">
        <f t="shared" si="197"/>
        <v>5.4001914323132331E-2</v>
      </c>
      <c r="P2532" s="36">
        <f t="shared" si="198"/>
        <v>3.0673579502205062E-6</v>
      </c>
      <c r="Q2532" s="36">
        <f t="shared" si="199"/>
        <v>0</v>
      </c>
    </row>
    <row r="2533" spans="1:17" x14ac:dyDescent="0.3">
      <c r="A2533" s="29">
        <v>2913497</v>
      </c>
      <c r="B2533" s="1">
        <v>133</v>
      </c>
      <c r="C2533" s="1" t="s">
        <v>17</v>
      </c>
      <c r="D2533" s="1" t="s">
        <v>31</v>
      </c>
      <c r="E2533" s="1" t="s">
        <v>32</v>
      </c>
      <c r="F2533" s="47">
        <v>1786</v>
      </c>
      <c r="G2533" s="34">
        <v>1196.07</v>
      </c>
      <c r="H2533" s="1" t="s">
        <v>216</v>
      </c>
      <c r="I2533" s="34">
        <v>8.2033000000000002E-3</v>
      </c>
      <c r="J2533" s="34">
        <v>94.666625999999994</v>
      </c>
      <c r="K2533" s="35" t="str">
        <f t="shared" si="195"/>
        <v>Kampina &amp; Oisterwijkse Vennen_Lg03</v>
      </c>
      <c r="L2533" s="36">
        <f>VLOOKUP(D2533,DATA!A:F,5,FALSE)</f>
        <v>6.9280917156857415E-3</v>
      </c>
      <c r="M2533" s="37">
        <f>VLOOKUP(D2533,DATA!A:F,6,FALSE)</f>
        <v>2211</v>
      </c>
      <c r="N2533" s="36">
        <f t="shared" si="196"/>
        <v>8.8280050159061554E-2</v>
      </c>
      <c r="O2533" s="36">
        <f t="shared" si="197"/>
        <v>8.828506311108944E-2</v>
      </c>
      <c r="P2533" s="36">
        <f t="shared" si="198"/>
        <v>5.0129520278857642E-6</v>
      </c>
      <c r="Q2533" s="36">
        <f t="shared" si="199"/>
        <v>0</v>
      </c>
    </row>
    <row r="2534" spans="1:17" x14ac:dyDescent="0.3">
      <c r="A2534" s="29">
        <v>2913498</v>
      </c>
      <c r="B2534" s="1">
        <v>133</v>
      </c>
      <c r="C2534" s="1" t="s">
        <v>17</v>
      </c>
      <c r="D2534" s="1" t="s">
        <v>25</v>
      </c>
      <c r="E2534" s="1" t="s">
        <v>23</v>
      </c>
      <c r="F2534" s="47">
        <v>1857</v>
      </c>
      <c r="G2534" s="34">
        <v>1186.74</v>
      </c>
      <c r="H2534" s="1" t="s">
        <v>216</v>
      </c>
      <c r="I2534" s="34">
        <v>8.8343999999999992E-3</v>
      </c>
      <c r="J2534" s="34">
        <v>33.553336999999999</v>
      </c>
      <c r="K2534" s="35" t="str">
        <f t="shared" si="195"/>
        <v>Kampina &amp; Oisterwijkse Vennen_ZGH91E0C</v>
      </c>
      <c r="L2534" s="36">
        <f>VLOOKUP(D2534,DATA!A:F,5,FALSE)</f>
        <v>6.9280917156857415E-3</v>
      </c>
      <c r="M2534" s="37">
        <f>VLOOKUP(D2534,DATA!A:F,6,FALSE)</f>
        <v>2282</v>
      </c>
      <c r="N2534" s="36">
        <f t="shared" si="196"/>
        <v>5.062053879091858E-2</v>
      </c>
      <c r="O2534" s="36">
        <f t="shared" si="197"/>
        <v>5.0623635574317802E-2</v>
      </c>
      <c r="P2534" s="36">
        <f t="shared" si="198"/>
        <v>3.0967833992215366E-6</v>
      </c>
      <c r="Q2534" s="36">
        <f t="shared" si="199"/>
        <v>0</v>
      </c>
    </row>
    <row r="2535" spans="1:17" x14ac:dyDescent="0.3">
      <c r="A2535" s="29">
        <v>2913498</v>
      </c>
      <c r="B2535" s="1">
        <v>133</v>
      </c>
      <c r="C2535" s="1" t="s">
        <v>17</v>
      </c>
      <c r="D2535" s="1" t="s">
        <v>31</v>
      </c>
      <c r="E2535" s="1" t="s">
        <v>32</v>
      </c>
      <c r="F2535" s="47">
        <v>1786</v>
      </c>
      <c r="G2535" s="34">
        <v>1186.74</v>
      </c>
      <c r="H2535" s="1" t="s">
        <v>216</v>
      </c>
      <c r="I2535" s="34">
        <v>8.8343999999999992E-3</v>
      </c>
      <c r="J2535" s="34">
        <v>209.07051000000001</v>
      </c>
      <c r="K2535" s="35" t="str">
        <f t="shared" si="195"/>
        <v>Kampina &amp; Oisterwijkse Vennen_Lg03</v>
      </c>
      <c r="L2535" s="36">
        <f>VLOOKUP(D2535,DATA!A:F,5,FALSE)</f>
        <v>6.9280917156857415E-3</v>
      </c>
      <c r="M2535" s="37">
        <f>VLOOKUP(D2535,DATA!A:F,6,FALSE)</f>
        <v>2211</v>
      </c>
      <c r="N2535" s="36">
        <f t="shared" si="196"/>
        <v>8.2758796742668603E-2</v>
      </c>
      <c r="O2535" s="36">
        <f t="shared" si="197"/>
        <v>8.2763858001623544E-2</v>
      </c>
      <c r="P2535" s="36">
        <f t="shared" si="198"/>
        <v>5.0612589549414722E-6</v>
      </c>
      <c r="Q2535" s="36">
        <f t="shared" si="199"/>
        <v>0</v>
      </c>
    </row>
    <row r="2536" spans="1:17" x14ac:dyDescent="0.3">
      <c r="A2536" s="29">
        <v>2915027</v>
      </c>
      <c r="B2536" s="1">
        <v>133</v>
      </c>
      <c r="C2536" s="1" t="s">
        <v>17</v>
      </c>
      <c r="D2536" s="1" t="s">
        <v>25</v>
      </c>
      <c r="E2536" s="1" t="s">
        <v>23</v>
      </c>
      <c r="F2536" s="47">
        <v>1857</v>
      </c>
      <c r="G2536" s="34">
        <v>1314.12</v>
      </c>
      <c r="H2536" s="1" t="s">
        <v>216</v>
      </c>
      <c r="I2536" s="34">
        <v>9.4552999999999998E-3</v>
      </c>
      <c r="J2536" s="34">
        <v>6376.9174999999996</v>
      </c>
      <c r="K2536" s="35" t="str">
        <f t="shared" si="195"/>
        <v>Kampina &amp; Oisterwijkse Vennen_ZGH91E0C</v>
      </c>
      <c r="L2536" s="36">
        <f>VLOOKUP(D2536,DATA!A:F,5,FALSE)</f>
        <v>6.9280917156857415E-3</v>
      </c>
      <c r="M2536" s="37">
        <f>VLOOKUP(D2536,DATA!A:F,6,FALSE)</f>
        <v>2282</v>
      </c>
      <c r="N2536" s="36">
        <f t="shared" si="196"/>
        <v>0.12225887446443214</v>
      </c>
      <c r="O2536" s="36">
        <f t="shared" si="197"/>
        <v>0.12226687376906395</v>
      </c>
      <c r="P2536" s="36">
        <f t="shared" si="198"/>
        <v>7.999304631814419E-6</v>
      </c>
      <c r="Q2536" s="36">
        <f t="shared" si="199"/>
        <v>0</v>
      </c>
    </row>
    <row r="2537" spans="1:17" x14ac:dyDescent="0.3">
      <c r="A2537" s="29">
        <v>2915027</v>
      </c>
      <c r="B2537" s="1">
        <v>133</v>
      </c>
      <c r="C2537" s="1" t="s">
        <v>17</v>
      </c>
      <c r="D2537" s="1" t="s">
        <v>31</v>
      </c>
      <c r="E2537" s="1" t="s">
        <v>32</v>
      </c>
      <c r="F2537" s="47">
        <v>1786</v>
      </c>
      <c r="G2537" s="34">
        <v>1314.12</v>
      </c>
      <c r="H2537" s="1" t="s">
        <v>216</v>
      </c>
      <c r="I2537" s="34">
        <v>9.4552999999999998E-3</v>
      </c>
      <c r="J2537" s="34">
        <v>158.52014</v>
      </c>
      <c r="K2537" s="35" t="str">
        <f t="shared" si="195"/>
        <v>Kampina &amp; Oisterwijkse Vennen_Lg03</v>
      </c>
      <c r="L2537" s="36">
        <f>VLOOKUP(D2537,DATA!A:F,5,FALSE)</f>
        <v>6.9280917156857415E-3</v>
      </c>
      <c r="M2537" s="37">
        <f>VLOOKUP(D2537,DATA!A:F,6,FALSE)</f>
        <v>2211</v>
      </c>
      <c r="N2537" s="36">
        <f t="shared" si="196"/>
        <v>0.19978837569497074</v>
      </c>
      <c r="O2537" s="36">
        <f t="shared" si="197"/>
        <v>0.19980143754783433</v>
      </c>
      <c r="P2537" s="36">
        <f t="shared" si="198"/>
        <v>1.3061852863593959E-5</v>
      </c>
      <c r="Q2537" s="36">
        <f t="shared" si="199"/>
        <v>0</v>
      </c>
    </row>
    <row r="2538" spans="1:17" x14ac:dyDescent="0.3">
      <c r="A2538" s="29">
        <v>2915028</v>
      </c>
      <c r="B2538" s="1">
        <v>133</v>
      </c>
      <c r="C2538" s="1" t="s">
        <v>17</v>
      </c>
      <c r="D2538" s="1" t="s">
        <v>31</v>
      </c>
      <c r="E2538" s="1" t="s">
        <v>32</v>
      </c>
      <c r="F2538" s="47">
        <v>1786</v>
      </c>
      <c r="G2538" s="34">
        <v>1134.79</v>
      </c>
      <c r="H2538" s="1" t="s">
        <v>216</v>
      </c>
      <c r="I2538" s="34">
        <v>8.3680999999999998E-3</v>
      </c>
      <c r="J2538" s="34">
        <v>10.576627</v>
      </c>
      <c r="K2538" s="35" t="str">
        <f t="shared" si="195"/>
        <v>Kampina &amp; Oisterwijkse Vennen_Lg03</v>
      </c>
      <c r="L2538" s="36">
        <f>VLOOKUP(D2538,DATA!A:F,5,FALSE)</f>
        <v>6.9280917156857415E-3</v>
      </c>
      <c r="M2538" s="37">
        <f>VLOOKUP(D2538,DATA!A:F,6,FALSE)</f>
        <v>2211</v>
      </c>
      <c r="N2538" s="36">
        <f t="shared" si="196"/>
        <v>5.7758246185851028E-2</v>
      </c>
      <c r="O2538" s="36">
        <f t="shared" si="197"/>
        <v>5.776159288095669E-2</v>
      </c>
      <c r="P2538" s="36">
        <f t="shared" si="198"/>
        <v>3.3466951056618233E-6</v>
      </c>
      <c r="Q2538" s="36">
        <f t="shared" si="199"/>
        <v>0</v>
      </c>
    </row>
    <row r="2539" spans="1:17" x14ac:dyDescent="0.3">
      <c r="A2539" s="29">
        <v>2915030</v>
      </c>
      <c r="B2539" s="1">
        <v>133</v>
      </c>
      <c r="C2539" s="1" t="s">
        <v>17</v>
      </c>
      <c r="D2539" s="1" t="s">
        <v>33</v>
      </c>
      <c r="E2539" s="1" t="s">
        <v>29</v>
      </c>
      <c r="F2539" s="47">
        <v>1786</v>
      </c>
      <c r="G2539" s="34">
        <v>1211.27</v>
      </c>
      <c r="H2539" s="1" t="s">
        <v>216</v>
      </c>
      <c r="I2539" s="34">
        <v>9.3983999999999995E-3</v>
      </c>
      <c r="J2539" s="34">
        <v>52.953845999999999</v>
      </c>
      <c r="K2539" s="35" t="str">
        <f t="shared" si="195"/>
        <v>Kampina &amp; Oisterwijkse Vennen_ZGH91D0</v>
      </c>
      <c r="L2539" s="36">
        <f>VLOOKUP(D2539,DATA!A:F,5,FALSE)</f>
        <v>6.9280917156857415E-3</v>
      </c>
      <c r="M2539" s="37">
        <f>VLOOKUP(D2539,DATA!A:F,6,FALSE)</f>
        <v>2211</v>
      </c>
      <c r="N2539" s="36">
        <f t="shared" si="196"/>
        <v>9.8074080052051801E-2</v>
      </c>
      <c r="O2539" s="36">
        <f t="shared" si="197"/>
        <v>9.8080459891775662E-2</v>
      </c>
      <c r="P2539" s="36">
        <f t="shared" si="198"/>
        <v>6.3798397238606919E-6</v>
      </c>
      <c r="Q2539" s="36">
        <f t="shared" si="199"/>
        <v>0</v>
      </c>
    </row>
    <row r="2540" spans="1:17" x14ac:dyDescent="0.3">
      <c r="A2540" s="29">
        <v>2915034</v>
      </c>
      <c r="B2540" s="1">
        <v>133</v>
      </c>
      <c r="C2540" s="1" t="s">
        <v>17</v>
      </c>
      <c r="D2540" s="1" t="s">
        <v>22</v>
      </c>
      <c r="E2540" s="1" t="s">
        <v>23</v>
      </c>
      <c r="F2540" s="47">
        <v>1857</v>
      </c>
      <c r="G2540" s="34">
        <v>1382.89</v>
      </c>
      <c r="H2540" s="1" t="s">
        <v>216</v>
      </c>
      <c r="I2540" s="34">
        <v>1.1355499999999999E-2</v>
      </c>
      <c r="J2540" s="34">
        <v>1508.0573999999999</v>
      </c>
      <c r="K2540" s="35" t="str">
        <f t="shared" si="195"/>
        <v>Kampina &amp; Oisterwijkse Vennen_H91E0C</v>
      </c>
      <c r="L2540" s="36">
        <f>VLOOKUP(D2540,DATA!A:F,5,FALSE)</f>
        <v>6.9280917156857415E-3</v>
      </c>
      <c r="M2540" s="37">
        <f>VLOOKUP(D2540,DATA!A:F,6,FALSE)</f>
        <v>2282</v>
      </c>
      <c r="N2540" s="36">
        <f t="shared" si="196"/>
        <v>0.19673146364716193</v>
      </c>
      <c r="O2540" s="36">
        <f t="shared" si="197"/>
        <v>0.19674691105076897</v>
      </c>
      <c r="P2540" s="36">
        <f t="shared" si="198"/>
        <v>1.5447403607038446E-5</v>
      </c>
      <c r="Q2540" s="36">
        <f t="shared" si="199"/>
        <v>0</v>
      </c>
    </row>
    <row r="2541" spans="1:17" x14ac:dyDescent="0.3">
      <c r="A2541" s="29">
        <v>2915041</v>
      </c>
      <c r="B2541" s="1">
        <v>133</v>
      </c>
      <c r="C2541" s="1" t="s">
        <v>17</v>
      </c>
      <c r="D2541" s="1" t="s">
        <v>90</v>
      </c>
      <c r="E2541" s="1" t="s">
        <v>91</v>
      </c>
      <c r="F2541" s="47">
        <v>1071</v>
      </c>
      <c r="G2541" s="34">
        <v>996.74</v>
      </c>
      <c r="H2541" s="1" t="s">
        <v>216</v>
      </c>
      <c r="I2541" s="34">
        <v>8.6014000000000004E-3</v>
      </c>
      <c r="J2541" s="34">
        <v>99.457279999999997</v>
      </c>
      <c r="K2541" s="35" t="str">
        <f t="shared" si="195"/>
        <v>Kampina &amp; Oisterwijkse Vennen_Lg04</v>
      </c>
      <c r="L2541" s="36">
        <f>VLOOKUP(D2541,DATA!A:F,5,FALSE)</f>
        <v>1.3726988247862192E-2</v>
      </c>
      <c r="M2541" s="37">
        <f>VLOOKUP(D2541,DATA!A:F,6,FALSE)</f>
        <v>1285.5</v>
      </c>
      <c r="N2541" s="36">
        <f t="shared" si="196"/>
        <v>1.8636788630306749</v>
      </c>
      <c r="O2541" s="36">
        <f t="shared" si="197"/>
        <v>1.8638948213519975</v>
      </c>
      <c r="P2541" s="36">
        <f t="shared" si="198"/>
        <v>2.1595832132259574E-4</v>
      </c>
      <c r="Q2541" s="36">
        <f t="shared" si="199"/>
        <v>0</v>
      </c>
    </row>
    <row r="2542" spans="1:17" x14ac:dyDescent="0.3">
      <c r="A2542" s="29">
        <v>2915043</v>
      </c>
      <c r="B2542" s="1">
        <v>133</v>
      </c>
      <c r="C2542" s="1" t="s">
        <v>17</v>
      </c>
      <c r="D2542" s="1" t="s">
        <v>90</v>
      </c>
      <c r="E2542" s="1" t="s">
        <v>91</v>
      </c>
      <c r="F2542" s="47">
        <v>1071</v>
      </c>
      <c r="G2542" s="34">
        <v>964.48</v>
      </c>
      <c r="H2542" s="1" t="s">
        <v>216</v>
      </c>
      <c r="I2542" s="34">
        <v>8.6441E-3</v>
      </c>
      <c r="J2542" s="34">
        <v>354.04764</v>
      </c>
      <c r="K2542" s="35" t="str">
        <f t="shared" si="195"/>
        <v>Kampina &amp; Oisterwijkse Vennen_Lg04</v>
      </c>
      <c r="L2542" s="36">
        <f>VLOOKUP(D2542,DATA!A:F,5,FALSE)</f>
        <v>1.3726988247862192E-2</v>
      </c>
      <c r="M2542" s="37">
        <f>VLOOKUP(D2542,DATA!A:F,6,FALSE)</f>
        <v>1285.5</v>
      </c>
      <c r="N2542" s="36">
        <f t="shared" si="196"/>
        <v>1.2049162668073701</v>
      </c>
      <c r="O2542" s="36">
        <f t="shared" si="197"/>
        <v>1.2050575245920205</v>
      </c>
      <c r="P2542" s="36">
        <f t="shared" si="198"/>
        <v>1.4125778465046146E-4</v>
      </c>
      <c r="Q2542" s="36">
        <f t="shared" si="199"/>
        <v>0</v>
      </c>
    </row>
    <row r="2543" spans="1:17" x14ac:dyDescent="0.3">
      <c r="A2543" s="29">
        <v>2916555</v>
      </c>
      <c r="B2543" s="1">
        <v>133</v>
      </c>
      <c r="C2543" s="1" t="s">
        <v>17</v>
      </c>
      <c r="D2543" s="1" t="s">
        <v>25</v>
      </c>
      <c r="E2543" s="1" t="s">
        <v>23</v>
      </c>
      <c r="F2543" s="47">
        <v>1857</v>
      </c>
      <c r="G2543" s="34">
        <v>1288.6400000000001</v>
      </c>
      <c r="H2543" s="1" t="s">
        <v>216</v>
      </c>
      <c r="I2543" s="34">
        <v>9.0215999999999994E-3</v>
      </c>
      <c r="J2543" s="34">
        <v>1481.6704999999999</v>
      </c>
      <c r="K2543" s="35" t="str">
        <f t="shared" si="195"/>
        <v>Kampina &amp; Oisterwijkse Vennen_ZGH91E0C</v>
      </c>
      <c r="L2543" s="36">
        <f>VLOOKUP(D2543,DATA!A:F,5,FALSE)</f>
        <v>6.9280917156857415E-3</v>
      </c>
      <c r="M2543" s="37">
        <f>VLOOKUP(D2543,DATA!A:F,6,FALSE)</f>
        <v>2282</v>
      </c>
      <c r="N2543" s="36">
        <f t="shared" si="196"/>
        <v>0.10249467089418619</v>
      </c>
      <c r="O2543" s="36">
        <f t="shared" si="197"/>
        <v>0.10250107069811328</v>
      </c>
      <c r="P2543" s="36">
        <f t="shared" si="198"/>
        <v>6.3998039270818374E-6</v>
      </c>
      <c r="Q2543" s="36">
        <f t="shared" si="199"/>
        <v>0</v>
      </c>
    </row>
    <row r="2544" spans="1:17" x14ac:dyDescent="0.3">
      <c r="A2544" s="29">
        <v>2916556</v>
      </c>
      <c r="B2544" s="1">
        <v>133</v>
      </c>
      <c r="C2544" s="1" t="s">
        <v>17</v>
      </c>
      <c r="D2544" s="1" t="s">
        <v>25</v>
      </c>
      <c r="E2544" s="1" t="s">
        <v>23</v>
      </c>
      <c r="F2544" s="47">
        <v>1857</v>
      </c>
      <c r="G2544" s="34">
        <v>1277.42</v>
      </c>
      <c r="H2544" s="1" t="s">
        <v>216</v>
      </c>
      <c r="I2544" s="34">
        <v>9.3095999999999995E-3</v>
      </c>
      <c r="J2544" s="34">
        <v>6818.2494999999999</v>
      </c>
      <c r="K2544" s="35" t="str">
        <f t="shared" si="195"/>
        <v>Kampina &amp; Oisterwijkse Vennen_ZGH91E0C</v>
      </c>
      <c r="L2544" s="36">
        <f>VLOOKUP(D2544,DATA!A:F,5,FALSE)</f>
        <v>6.9280917156857415E-3</v>
      </c>
      <c r="M2544" s="37">
        <f>VLOOKUP(D2544,DATA!A:F,6,FALSE)</f>
        <v>2282</v>
      </c>
      <c r="N2544" s="36">
        <f t="shared" si="196"/>
        <v>9.4836492229609312E-2</v>
      </c>
      <c r="O2544" s="36">
        <f t="shared" si="197"/>
        <v>9.4842603366972783E-2</v>
      </c>
      <c r="P2544" s="36">
        <f t="shared" si="198"/>
        <v>6.1111373634709087E-6</v>
      </c>
      <c r="Q2544" s="36">
        <f t="shared" si="199"/>
        <v>0</v>
      </c>
    </row>
    <row r="2545" spans="1:17" x14ac:dyDescent="0.3">
      <c r="A2545" s="29">
        <v>2916556</v>
      </c>
      <c r="B2545" s="1">
        <v>133</v>
      </c>
      <c r="C2545" s="1" t="s">
        <v>17</v>
      </c>
      <c r="D2545" s="1" t="s">
        <v>31</v>
      </c>
      <c r="E2545" s="1" t="s">
        <v>32</v>
      </c>
      <c r="F2545" s="47">
        <v>1786</v>
      </c>
      <c r="G2545" s="34">
        <v>1277.42</v>
      </c>
      <c r="H2545" s="1" t="s">
        <v>216</v>
      </c>
      <c r="I2545" s="34">
        <v>9.3095999999999995E-3</v>
      </c>
      <c r="J2545" s="34">
        <v>8.9293420000000001</v>
      </c>
      <c r="K2545" s="35" t="str">
        <f t="shared" si="195"/>
        <v>Kampina &amp; Oisterwijkse Vennen_Lg03</v>
      </c>
      <c r="L2545" s="36">
        <f>VLOOKUP(D2545,DATA!A:F,5,FALSE)</f>
        <v>6.9280917156857415E-3</v>
      </c>
      <c r="M2545" s="37">
        <f>VLOOKUP(D2545,DATA!A:F,6,FALSE)</f>
        <v>2211</v>
      </c>
      <c r="N2545" s="36">
        <f t="shared" si="196"/>
        <v>0.15500329357442075</v>
      </c>
      <c r="O2545" s="36">
        <f t="shared" si="197"/>
        <v>0.15501327576472465</v>
      </c>
      <c r="P2545" s="36">
        <f t="shared" si="198"/>
        <v>9.9821903039032378E-6</v>
      </c>
      <c r="Q2545" s="36">
        <f t="shared" si="199"/>
        <v>0</v>
      </c>
    </row>
    <row r="2546" spans="1:17" x14ac:dyDescent="0.3">
      <c r="A2546" s="29">
        <v>2916557</v>
      </c>
      <c r="B2546" s="1">
        <v>133</v>
      </c>
      <c r="C2546" s="1" t="s">
        <v>17</v>
      </c>
      <c r="D2546" s="1" t="s">
        <v>31</v>
      </c>
      <c r="E2546" s="1" t="s">
        <v>32</v>
      </c>
      <c r="F2546" s="47">
        <v>1786</v>
      </c>
      <c r="G2546" s="34">
        <v>1174.1199999999999</v>
      </c>
      <c r="H2546" s="1" t="s">
        <v>216</v>
      </c>
      <c r="I2546" s="34">
        <v>8.7720000000000003E-3</v>
      </c>
      <c r="J2546" s="34">
        <v>195.92985999999999</v>
      </c>
      <c r="K2546" s="35" t="str">
        <f t="shared" si="195"/>
        <v>Kampina &amp; Oisterwijkse Vennen_Lg03</v>
      </c>
      <c r="L2546" s="36">
        <f>VLOOKUP(D2546,DATA!A:F,5,FALSE)</f>
        <v>6.9280917156857415E-3</v>
      </c>
      <c r="M2546" s="37">
        <f>VLOOKUP(D2546,DATA!A:F,6,FALSE)</f>
        <v>2211</v>
      </c>
      <c r="N2546" s="36">
        <f t="shared" si="196"/>
        <v>7.5835542691063532E-2</v>
      </c>
      <c r="O2546" s="36">
        <f t="shared" si="197"/>
        <v>7.5840148105866895E-2</v>
      </c>
      <c r="P2546" s="36">
        <f t="shared" si="198"/>
        <v>4.6054148033630726E-6</v>
      </c>
      <c r="Q2546" s="36">
        <f t="shared" si="199"/>
        <v>0</v>
      </c>
    </row>
    <row r="2547" spans="1:17" x14ac:dyDescent="0.3">
      <c r="A2547" s="29">
        <v>2916559</v>
      </c>
      <c r="B2547" s="1">
        <v>133</v>
      </c>
      <c r="C2547" s="1" t="s">
        <v>17</v>
      </c>
      <c r="D2547" s="1" t="s">
        <v>33</v>
      </c>
      <c r="E2547" s="1" t="s">
        <v>29</v>
      </c>
      <c r="F2547" s="47">
        <v>1786</v>
      </c>
      <c r="G2547" s="34">
        <v>1264.23</v>
      </c>
      <c r="H2547" s="1" t="s">
        <v>216</v>
      </c>
      <c r="I2547" s="34">
        <v>9.7505999999999999E-3</v>
      </c>
      <c r="J2547" s="34">
        <v>1456.9668999999999</v>
      </c>
      <c r="K2547" s="35" t="str">
        <f t="shared" si="195"/>
        <v>Kampina &amp; Oisterwijkse Vennen_ZGH91D0</v>
      </c>
      <c r="L2547" s="36">
        <f>VLOOKUP(D2547,DATA!A:F,5,FALSE)</f>
        <v>6.9280917156857415E-3</v>
      </c>
      <c r="M2547" s="37">
        <f>VLOOKUP(D2547,DATA!A:F,6,FALSE)</f>
        <v>2211</v>
      </c>
      <c r="N2547" s="36">
        <f t="shared" si="196"/>
        <v>0.14148592048321126</v>
      </c>
      <c r="O2547" s="36">
        <f t="shared" si="197"/>
        <v>0.14149546508734362</v>
      </c>
      <c r="P2547" s="36">
        <f t="shared" si="198"/>
        <v>9.544604132355472E-6</v>
      </c>
      <c r="Q2547" s="36">
        <f t="shared" si="199"/>
        <v>0</v>
      </c>
    </row>
    <row r="2548" spans="1:17" x14ac:dyDescent="0.3">
      <c r="A2548" s="29">
        <v>2916563</v>
      </c>
      <c r="B2548" s="1">
        <v>133</v>
      </c>
      <c r="C2548" s="1" t="s">
        <v>17</v>
      </c>
      <c r="D2548" s="1" t="s">
        <v>22</v>
      </c>
      <c r="E2548" s="1" t="s">
        <v>23</v>
      </c>
      <c r="F2548" s="47">
        <v>1857</v>
      </c>
      <c r="G2548" s="34">
        <v>1746.84</v>
      </c>
      <c r="H2548" s="1" t="s">
        <v>216</v>
      </c>
      <c r="I2548" s="34">
        <v>1.6129999999999999E-2</v>
      </c>
      <c r="J2548" s="34">
        <v>359.90413999999998</v>
      </c>
      <c r="K2548" s="35" t="str">
        <f t="shared" si="195"/>
        <v>Kampina &amp; Oisterwijkse Vennen_H91E0C</v>
      </c>
      <c r="L2548" s="36">
        <f>VLOOKUP(D2548,DATA!A:F,5,FALSE)</f>
        <v>6.9280917156857415E-3</v>
      </c>
      <c r="M2548" s="37">
        <f>VLOOKUP(D2548,DATA!A:F,6,FALSE)</f>
        <v>2282</v>
      </c>
      <c r="N2548" s="36">
        <f t="shared" si="196"/>
        <v>2.3947847787007346</v>
      </c>
      <c r="O2548" s="36">
        <f t="shared" si="197"/>
        <v>2.3950460012193098</v>
      </c>
      <c r="P2548" s="36">
        <f t="shared" si="198"/>
        <v>2.6122251857518819E-4</v>
      </c>
      <c r="Q2548" s="36">
        <f t="shared" si="199"/>
        <v>0</v>
      </c>
    </row>
    <row r="2549" spans="1:17" x14ac:dyDescent="0.3">
      <c r="A2549" s="29">
        <v>2916571</v>
      </c>
      <c r="B2549" s="1">
        <v>133</v>
      </c>
      <c r="C2549" s="1" t="s">
        <v>17</v>
      </c>
      <c r="D2549" s="1" t="s">
        <v>90</v>
      </c>
      <c r="E2549" s="1" t="s">
        <v>91</v>
      </c>
      <c r="F2549" s="47">
        <v>1071</v>
      </c>
      <c r="G2549" s="34">
        <v>980.42</v>
      </c>
      <c r="H2549" s="1" t="s">
        <v>216</v>
      </c>
      <c r="I2549" s="34">
        <v>8.7804000000000007E-3</v>
      </c>
      <c r="J2549" s="34">
        <v>229.57614000000001</v>
      </c>
      <c r="K2549" s="35" t="str">
        <f t="shared" si="195"/>
        <v>Kampina &amp; Oisterwijkse Vennen_Lg04</v>
      </c>
      <c r="L2549" s="36">
        <f>VLOOKUP(D2549,DATA!A:F,5,FALSE)</f>
        <v>1.3726988247862192E-2</v>
      </c>
      <c r="M2549" s="37">
        <f>VLOOKUP(D2549,DATA!A:F,6,FALSE)</f>
        <v>1285.5</v>
      </c>
      <c r="N2549" s="36">
        <f t="shared" si="196"/>
        <v>1.495223162321321</v>
      </c>
      <c r="O2549" s="36">
        <f t="shared" si="197"/>
        <v>1.4954006949813878</v>
      </c>
      <c r="P2549" s="36">
        <f t="shared" si="198"/>
        <v>1.7753266006681478E-4</v>
      </c>
      <c r="Q2549" s="36">
        <f t="shared" si="199"/>
        <v>0</v>
      </c>
    </row>
    <row r="2550" spans="1:17" x14ac:dyDescent="0.3">
      <c r="A2550" s="29">
        <v>2918085</v>
      </c>
      <c r="B2550" s="1">
        <v>133</v>
      </c>
      <c r="C2550" s="1" t="s">
        <v>17</v>
      </c>
      <c r="D2550" s="1" t="s">
        <v>25</v>
      </c>
      <c r="E2550" s="1" t="s">
        <v>23</v>
      </c>
      <c r="F2550" s="47">
        <v>1857</v>
      </c>
      <c r="G2550" s="34">
        <v>1386.17</v>
      </c>
      <c r="H2550" s="1" t="s">
        <v>216</v>
      </c>
      <c r="I2550" s="34">
        <v>9.9624999999999991E-3</v>
      </c>
      <c r="J2550" s="34">
        <v>1913.3445999999999</v>
      </c>
      <c r="K2550" s="35" t="str">
        <f t="shared" si="195"/>
        <v>Kampina &amp; Oisterwijkse Vennen_ZGH91E0C</v>
      </c>
      <c r="L2550" s="36">
        <f>VLOOKUP(D2550,DATA!A:F,5,FALSE)</f>
        <v>6.9280917156857415E-3</v>
      </c>
      <c r="M2550" s="37">
        <f>VLOOKUP(D2550,DATA!A:F,6,FALSE)</f>
        <v>2282</v>
      </c>
      <c r="N2550" s="36">
        <f t="shared" si="196"/>
        <v>0.20124409910194638</v>
      </c>
      <c r="O2550" s="36">
        <f t="shared" si="197"/>
        <v>0.20125796171728086</v>
      </c>
      <c r="P2550" s="36">
        <f t="shared" si="198"/>
        <v>1.3862615334481188E-5</v>
      </c>
      <c r="Q2550" s="36">
        <f t="shared" si="199"/>
        <v>0</v>
      </c>
    </row>
    <row r="2551" spans="1:17" x14ac:dyDescent="0.3">
      <c r="A2551" s="29">
        <v>2918086</v>
      </c>
      <c r="B2551" s="1">
        <v>133</v>
      </c>
      <c r="C2551" s="1" t="s">
        <v>17</v>
      </c>
      <c r="D2551" s="1" t="s">
        <v>25</v>
      </c>
      <c r="E2551" s="1" t="s">
        <v>23</v>
      </c>
      <c r="F2551" s="47">
        <v>1857</v>
      </c>
      <c r="G2551" s="34">
        <v>1307.03</v>
      </c>
      <c r="H2551" s="1" t="s">
        <v>216</v>
      </c>
      <c r="I2551" s="34">
        <v>9.5463000000000006E-3</v>
      </c>
      <c r="J2551" s="34">
        <v>834.62756000000002</v>
      </c>
      <c r="K2551" s="35" t="str">
        <f t="shared" si="195"/>
        <v>Kampina &amp; Oisterwijkse Vennen_ZGH91E0C</v>
      </c>
      <c r="L2551" s="36">
        <f>VLOOKUP(D2551,DATA!A:F,5,FALSE)</f>
        <v>6.9280917156857415E-3</v>
      </c>
      <c r="M2551" s="37">
        <f>VLOOKUP(D2551,DATA!A:F,6,FALSE)</f>
        <v>2282</v>
      </c>
      <c r="N2551" s="36">
        <f t="shared" si="196"/>
        <v>0.11640542638363802</v>
      </c>
      <c r="O2551" s="36">
        <f t="shared" si="197"/>
        <v>0.11641311645595739</v>
      </c>
      <c r="P2551" s="36">
        <f t="shared" si="198"/>
        <v>7.6900723193773501E-6</v>
      </c>
      <c r="Q2551" s="36">
        <f t="shared" si="199"/>
        <v>0</v>
      </c>
    </row>
    <row r="2552" spans="1:17" x14ac:dyDescent="0.3">
      <c r="A2552" s="29">
        <v>2918086</v>
      </c>
      <c r="B2552" s="1">
        <v>133</v>
      </c>
      <c r="C2552" s="1" t="s">
        <v>17</v>
      </c>
      <c r="D2552" s="1" t="s">
        <v>31</v>
      </c>
      <c r="E2552" s="1" t="s">
        <v>32</v>
      </c>
      <c r="F2552" s="47">
        <v>1786</v>
      </c>
      <c r="G2552" s="34">
        <v>1307.03</v>
      </c>
      <c r="H2552" s="1" t="s">
        <v>216</v>
      </c>
      <c r="I2552" s="34">
        <v>9.5463000000000006E-3</v>
      </c>
      <c r="J2552" s="34">
        <v>665.82623000000001</v>
      </c>
      <c r="K2552" s="35" t="str">
        <f t="shared" si="195"/>
        <v>Kampina &amp; Oisterwijkse Vennen_Lg03</v>
      </c>
      <c r="L2552" s="36">
        <f>VLOOKUP(D2552,DATA!A:F,5,FALSE)</f>
        <v>6.9280917156857415E-3</v>
      </c>
      <c r="M2552" s="37">
        <f>VLOOKUP(D2552,DATA!A:F,6,FALSE)</f>
        <v>2211</v>
      </c>
      <c r="N2552" s="36">
        <f t="shared" si="196"/>
        <v>0.19023007949612383</v>
      </c>
      <c r="O2552" s="36">
        <f t="shared" si="197"/>
        <v>0.19024263734514946</v>
      </c>
      <c r="P2552" s="36">
        <f t="shared" si="198"/>
        <v>1.2557849025623957E-5</v>
      </c>
      <c r="Q2552" s="36">
        <f t="shared" si="199"/>
        <v>0</v>
      </c>
    </row>
    <row r="2553" spans="1:17" x14ac:dyDescent="0.3">
      <c r="A2553" s="29">
        <v>2918087</v>
      </c>
      <c r="B2553" s="1">
        <v>133</v>
      </c>
      <c r="C2553" s="1" t="s">
        <v>17</v>
      </c>
      <c r="D2553" s="1" t="s">
        <v>31</v>
      </c>
      <c r="E2553" s="1" t="s">
        <v>32</v>
      </c>
      <c r="F2553" s="47">
        <v>1786</v>
      </c>
      <c r="G2553" s="34">
        <v>1140.06</v>
      </c>
      <c r="H2553" s="1" t="s">
        <v>216</v>
      </c>
      <c r="I2553" s="34">
        <v>8.5188999999999994E-3</v>
      </c>
      <c r="J2553" s="34">
        <v>163.41320999999999</v>
      </c>
      <c r="K2553" s="35" t="str">
        <f t="shared" si="195"/>
        <v>Kampina &amp; Oisterwijkse Vennen_Lg03</v>
      </c>
      <c r="L2553" s="36">
        <f>VLOOKUP(D2553,DATA!A:F,5,FALSE)</f>
        <v>6.9280917156857415E-3</v>
      </c>
      <c r="M2553" s="37">
        <f>VLOOKUP(D2553,DATA!A:F,6,FALSE)</f>
        <v>2211</v>
      </c>
      <c r="N2553" s="36">
        <f t="shared" si="196"/>
        <v>5.9904743723605616E-2</v>
      </c>
      <c r="O2553" s="36">
        <f t="shared" si="197"/>
        <v>5.990827727101742E-2</v>
      </c>
      <c r="P2553" s="36">
        <f t="shared" si="198"/>
        <v>3.5335474118033949E-6</v>
      </c>
      <c r="Q2553" s="36">
        <f t="shared" si="199"/>
        <v>0</v>
      </c>
    </row>
    <row r="2554" spans="1:17" x14ac:dyDescent="0.3">
      <c r="A2554" s="29">
        <v>2918088</v>
      </c>
      <c r="B2554" s="1">
        <v>133</v>
      </c>
      <c r="C2554" s="1" t="s">
        <v>17</v>
      </c>
      <c r="D2554" s="1" t="s">
        <v>33</v>
      </c>
      <c r="E2554" s="1" t="s">
        <v>29</v>
      </c>
      <c r="F2554" s="47">
        <v>1786</v>
      </c>
      <c r="G2554" s="34">
        <v>1138.94</v>
      </c>
      <c r="H2554" s="1" t="s">
        <v>216</v>
      </c>
      <c r="I2554" s="34">
        <v>8.6076999999999994E-3</v>
      </c>
      <c r="J2554" s="34">
        <v>907.70043999999996</v>
      </c>
      <c r="K2554" s="35" t="str">
        <f t="shared" si="195"/>
        <v>Kampina &amp; Oisterwijkse Vennen_ZGH91D0</v>
      </c>
      <c r="L2554" s="36">
        <f>VLOOKUP(D2554,DATA!A:F,5,FALSE)</f>
        <v>6.9280917156857415E-3</v>
      </c>
      <c r="M2554" s="37">
        <f>VLOOKUP(D2554,DATA!A:F,6,FALSE)</f>
        <v>2211</v>
      </c>
      <c r="N2554" s="36">
        <f t="shared" si="196"/>
        <v>5.9441989086735883E-2</v>
      </c>
      <c r="O2554" s="36">
        <f t="shared" si="197"/>
        <v>5.9445531904295225E-2</v>
      </c>
      <c r="P2554" s="36">
        <f t="shared" si="198"/>
        <v>3.542817559341882E-6</v>
      </c>
      <c r="Q2554" s="36">
        <f t="shared" si="199"/>
        <v>0</v>
      </c>
    </row>
    <row r="2555" spans="1:17" x14ac:dyDescent="0.3">
      <c r="A2555" s="29">
        <v>2918092</v>
      </c>
      <c r="B2555" s="1">
        <v>133</v>
      </c>
      <c r="C2555" s="1" t="s">
        <v>17</v>
      </c>
      <c r="D2555" s="1" t="s">
        <v>22</v>
      </c>
      <c r="E2555" s="1" t="s">
        <v>23</v>
      </c>
      <c r="F2555" s="47">
        <v>1857</v>
      </c>
      <c r="G2555" s="34">
        <v>1465.72</v>
      </c>
      <c r="H2555" s="1" t="s">
        <v>216</v>
      </c>
      <c r="I2555" s="34">
        <v>1.20821E-2</v>
      </c>
      <c r="J2555" s="34">
        <v>337.3544</v>
      </c>
      <c r="K2555" s="35" t="str">
        <f t="shared" si="195"/>
        <v>Kampina &amp; Oisterwijkse Vennen_H91E0C</v>
      </c>
      <c r="L2555" s="36">
        <f>VLOOKUP(D2555,DATA!A:F,5,FALSE)</f>
        <v>6.9280917156857415E-3</v>
      </c>
      <c r="M2555" s="37">
        <f>VLOOKUP(D2555,DATA!A:F,6,FALSE)</f>
        <v>2282</v>
      </c>
      <c r="N2555" s="36">
        <f t="shared" si="196"/>
        <v>0.34868530585092344</v>
      </c>
      <c r="O2555" s="36">
        <f t="shared" si="197"/>
        <v>0.34871439230520224</v>
      </c>
      <c r="P2555" s="36">
        <f t="shared" si="198"/>
        <v>2.908645427879275E-5</v>
      </c>
      <c r="Q2555" s="36">
        <f t="shared" si="199"/>
        <v>0</v>
      </c>
    </row>
    <row r="2556" spans="1:17" x14ac:dyDescent="0.3">
      <c r="A2556" s="29">
        <v>2918092</v>
      </c>
      <c r="B2556" s="1">
        <v>133</v>
      </c>
      <c r="C2556" s="1" t="s">
        <v>17</v>
      </c>
      <c r="D2556" s="1" t="s">
        <v>18</v>
      </c>
      <c r="E2556" s="1" t="s">
        <v>19</v>
      </c>
      <c r="F2556" s="47">
        <v>2143</v>
      </c>
      <c r="G2556" s="34">
        <v>1465.72</v>
      </c>
      <c r="H2556" s="1" t="s">
        <v>216</v>
      </c>
      <c r="I2556" s="34">
        <v>1.20821E-2</v>
      </c>
      <c r="J2556" s="34">
        <v>651.11707000000001</v>
      </c>
      <c r="K2556" s="35" t="str">
        <f t="shared" si="195"/>
        <v>Kampina &amp; Oisterwijkse Vennen_Lg02</v>
      </c>
      <c r="L2556" s="36" t="e">
        <f>VLOOKUP(D2556,DATA!A:F,5,FALSE)</f>
        <v>#N/A</v>
      </c>
      <c r="M2556" s="37" t="e">
        <f>VLOOKUP(D2556,DATA!A:F,6,FALSE)</f>
        <v>#N/A</v>
      </c>
      <c r="N2556" s="36" t="e">
        <f t="shared" si="196"/>
        <v>#N/A</v>
      </c>
      <c r="O2556" s="36" t="e">
        <f t="shared" si="197"/>
        <v>#N/A</v>
      </c>
      <c r="P2556" s="36" t="e">
        <f t="shared" si="198"/>
        <v>#N/A</v>
      </c>
      <c r="Q2556" s="36">
        <f t="shared" si="199"/>
        <v>0</v>
      </c>
    </row>
    <row r="2557" spans="1:17" x14ac:dyDescent="0.3">
      <c r="A2557" s="29">
        <v>2919613</v>
      </c>
      <c r="B2557" s="1">
        <v>133</v>
      </c>
      <c r="C2557" s="1" t="s">
        <v>17</v>
      </c>
      <c r="D2557" s="1" t="s">
        <v>25</v>
      </c>
      <c r="E2557" s="1" t="s">
        <v>23</v>
      </c>
      <c r="F2557" s="47">
        <v>1857</v>
      </c>
      <c r="G2557" s="34">
        <v>1212.54</v>
      </c>
      <c r="H2557" s="1" t="s">
        <v>216</v>
      </c>
      <c r="I2557" s="34">
        <v>8.5670999999999994E-3</v>
      </c>
      <c r="J2557" s="34">
        <v>675.88279999999997</v>
      </c>
      <c r="K2557" s="35" t="str">
        <f t="shared" si="195"/>
        <v>Kampina &amp; Oisterwijkse Vennen_ZGH91E0C</v>
      </c>
      <c r="L2557" s="36">
        <f>VLOOKUP(D2557,DATA!A:F,5,FALSE)</f>
        <v>6.9280917156857415E-3</v>
      </c>
      <c r="M2557" s="37">
        <f>VLOOKUP(D2557,DATA!A:F,6,FALSE)</f>
        <v>2282</v>
      </c>
      <c r="N2557" s="36">
        <f t="shared" si="196"/>
        <v>6.0521767748273586E-2</v>
      </c>
      <c r="O2557" s="36">
        <f t="shared" si="197"/>
        <v>6.0525357868726114E-2</v>
      </c>
      <c r="P2557" s="36">
        <f t="shared" si="198"/>
        <v>3.5901204525276564E-6</v>
      </c>
      <c r="Q2557" s="36">
        <f t="shared" si="199"/>
        <v>0</v>
      </c>
    </row>
    <row r="2558" spans="1:17" x14ac:dyDescent="0.3">
      <c r="A2558" s="29">
        <v>2919614</v>
      </c>
      <c r="B2558" s="1">
        <v>133</v>
      </c>
      <c r="C2558" s="1" t="s">
        <v>17</v>
      </c>
      <c r="D2558" s="1" t="s">
        <v>25</v>
      </c>
      <c r="E2558" s="1" t="s">
        <v>23</v>
      </c>
      <c r="F2558" s="47">
        <v>1857</v>
      </c>
      <c r="G2558" s="34">
        <v>1370.32</v>
      </c>
      <c r="H2558" s="1" t="s">
        <v>216</v>
      </c>
      <c r="I2558" s="34">
        <v>9.8291000000000003E-3</v>
      </c>
      <c r="J2558" s="34">
        <v>823.37540000000001</v>
      </c>
      <c r="K2558" s="35" t="str">
        <f t="shared" si="195"/>
        <v>Kampina &amp; Oisterwijkse Vennen_ZGH91E0C</v>
      </c>
      <c r="L2558" s="36">
        <f>VLOOKUP(D2558,DATA!A:F,5,FALSE)</f>
        <v>6.9280917156857415E-3</v>
      </c>
      <c r="M2558" s="37">
        <f>VLOOKUP(D2558,DATA!A:F,6,FALSE)</f>
        <v>2282</v>
      </c>
      <c r="N2558" s="36">
        <f t="shared" si="196"/>
        <v>0.18035328980205684</v>
      </c>
      <c r="O2558" s="36">
        <f t="shared" si="197"/>
        <v>0.18036554956895473</v>
      </c>
      <c r="P2558" s="36">
        <f t="shared" si="198"/>
        <v>1.2259766897892987E-5</v>
      </c>
      <c r="Q2558" s="36">
        <f t="shared" si="199"/>
        <v>0</v>
      </c>
    </row>
    <row r="2559" spans="1:17" x14ac:dyDescent="0.3">
      <c r="A2559" s="29">
        <v>2919615</v>
      </c>
      <c r="B2559" s="1">
        <v>133</v>
      </c>
      <c r="C2559" s="1" t="s">
        <v>17</v>
      </c>
      <c r="D2559" s="1" t="s">
        <v>31</v>
      </c>
      <c r="E2559" s="1" t="s">
        <v>32</v>
      </c>
      <c r="F2559" s="47">
        <v>1786</v>
      </c>
      <c r="G2559" s="34">
        <v>1303.97</v>
      </c>
      <c r="H2559" s="1" t="s">
        <v>216</v>
      </c>
      <c r="I2559" s="34">
        <v>9.5294000000000004E-3</v>
      </c>
      <c r="J2559" s="34">
        <v>128.98563999999999</v>
      </c>
      <c r="K2559" s="35" t="str">
        <f t="shared" si="195"/>
        <v>Kampina &amp; Oisterwijkse Vennen_Lg03</v>
      </c>
      <c r="L2559" s="36">
        <f>VLOOKUP(D2559,DATA!A:F,5,FALSE)</f>
        <v>6.9280917156857415E-3</v>
      </c>
      <c r="M2559" s="37">
        <f>VLOOKUP(D2559,DATA!A:F,6,FALSE)</f>
        <v>2211</v>
      </c>
      <c r="N2559" s="36">
        <f t="shared" si="196"/>
        <v>0.18624708919315641</v>
      </c>
      <c r="O2559" s="36">
        <f t="shared" si="197"/>
        <v>0.18625936283220706</v>
      </c>
      <c r="P2559" s="36">
        <f t="shared" si="198"/>
        <v>1.2273639050652818E-5</v>
      </c>
      <c r="Q2559" s="36">
        <f t="shared" si="199"/>
        <v>0</v>
      </c>
    </row>
    <row r="2560" spans="1:17" x14ac:dyDescent="0.3">
      <c r="A2560" s="29">
        <v>2919616</v>
      </c>
      <c r="B2560" s="1">
        <v>133</v>
      </c>
      <c r="C2560" s="1" t="s">
        <v>17</v>
      </c>
      <c r="D2560" s="1" t="s">
        <v>31</v>
      </c>
      <c r="E2560" s="1" t="s">
        <v>32</v>
      </c>
      <c r="F2560" s="47">
        <v>1786</v>
      </c>
      <c r="G2560" s="34">
        <v>1094.26</v>
      </c>
      <c r="H2560" s="1" t="s">
        <v>216</v>
      </c>
      <c r="I2560" s="34">
        <v>8.2317999999999992E-3</v>
      </c>
      <c r="J2560" s="34">
        <v>211.84345999999999</v>
      </c>
      <c r="K2560" s="35" t="str">
        <f t="shared" si="195"/>
        <v>Kampina &amp; Oisterwijkse Vennen_Lg03</v>
      </c>
      <c r="L2560" s="36">
        <f>VLOOKUP(D2560,DATA!A:F,5,FALSE)</f>
        <v>6.9280917156857415E-3</v>
      </c>
      <c r="M2560" s="37">
        <f>VLOOKUP(D2560,DATA!A:F,6,FALSE)</f>
        <v>2211</v>
      </c>
      <c r="N2560" s="36">
        <f t="shared" si="196"/>
        <v>4.3624197513133886E-2</v>
      </c>
      <c r="O2560" s="36">
        <f t="shared" si="197"/>
        <v>4.3626684415663419E-2</v>
      </c>
      <c r="P2560" s="36">
        <f t="shared" si="198"/>
        <v>2.4869025295332081E-6</v>
      </c>
      <c r="Q2560" s="36">
        <f t="shared" si="199"/>
        <v>0</v>
      </c>
    </row>
    <row r="2561" spans="1:17" x14ac:dyDescent="0.3">
      <c r="A2561" s="29">
        <v>2919617</v>
      </c>
      <c r="B2561" s="1">
        <v>133</v>
      </c>
      <c r="C2561" s="1" t="s">
        <v>17</v>
      </c>
      <c r="D2561" s="1" t="s">
        <v>33</v>
      </c>
      <c r="E2561" s="1" t="s">
        <v>29</v>
      </c>
      <c r="F2561" s="47">
        <v>1786</v>
      </c>
      <c r="G2561" s="34">
        <v>1182.06</v>
      </c>
      <c r="H2561" s="1" t="s">
        <v>216</v>
      </c>
      <c r="I2561" s="34">
        <v>8.8325000000000001E-3</v>
      </c>
      <c r="J2561" s="34">
        <v>3958.5205000000001</v>
      </c>
      <c r="K2561" s="35" t="str">
        <f t="shared" si="195"/>
        <v>Kampina &amp; Oisterwijkse Vennen_ZGH91D0</v>
      </c>
      <c r="L2561" s="36">
        <f>VLOOKUP(D2561,DATA!A:F,5,FALSE)</f>
        <v>6.9280917156857415E-3</v>
      </c>
      <c r="M2561" s="37">
        <f>VLOOKUP(D2561,DATA!A:F,6,FALSE)</f>
        <v>2211</v>
      </c>
      <c r="N2561" s="36">
        <f t="shared" si="196"/>
        <v>8.0120619882735181E-2</v>
      </c>
      <c r="O2561" s="36">
        <f t="shared" si="197"/>
        <v>8.0125518874876511E-2</v>
      </c>
      <c r="P2561" s="36">
        <f t="shared" si="198"/>
        <v>4.8989921413306048E-6</v>
      </c>
      <c r="Q2561" s="36">
        <f t="shared" si="199"/>
        <v>0</v>
      </c>
    </row>
    <row r="2562" spans="1:17" x14ac:dyDescent="0.3">
      <c r="A2562" s="29">
        <v>2919617</v>
      </c>
      <c r="B2562" s="1">
        <v>133</v>
      </c>
      <c r="C2562" s="1" t="s">
        <v>17</v>
      </c>
      <c r="D2562" s="1" t="s">
        <v>31</v>
      </c>
      <c r="E2562" s="1" t="s">
        <v>32</v>
      </c>
      <c r="F2562" s="47">
        <v>1786</v>
      </c>
      <c r="G2562" s="34">
        <v>1182.06</v>
      </c>
      <c r="H2562" s="1" t="s">
        <v>216</v>
      </c>
      <c r="I2562" s="34">
        <v>8.8325000000000001E-3</v>
      </c>
      <c r="J2562" s="34">
        <v>328.43200000000002</v>
      </c>
      <c r="K2562" s="35" t="str">
        <f t="shared" si="195"/>
        <v>Kampina &amp; Oisterwijkse Vennen_Lg03</v>
      </c>
      <c r="L2562" s="36">
        <f>VLOOKUP(D2562,DATA!A:F,5,FALSE)</f>
        <v>6.9280917156857415E-3</v>
      </c>
      <c r="M2562" s="37">
        <f>VLOOKUP(D2562,DATA!A:F,6,FALSE)</f>
        <v>2211</v>
      </c>
      <c r="N2562" s="36">
        <f t="shared" si="196"/>
        <v>8.0120619882735181E-2</v>
      </c>
      <c r="O2562" s="36">
        <f t="shared" si="197"/>
        <v>8.0125518874876511E-2</v>
      </c>
      <c r="P2562" s="36">
        <f t="shared" si="198"/>
        <v>4.8989921413306048E-6</v>
      </c>
      <c r="Q2562" s="36">
        <f t="shared" si="199"/>
        <v>0</v>
      </c>
    </row>
    <row r="2563" spans="1:17" x14ac:dyDescent="0.3">
      <c r="A2563" s="29">
        <v>2919619</v>
      </c>
      <c r="B2563" s="1">
        <v>133</v>
      </c>
      <c r="C2563" s="1" t="s">
        <v>17</v>
      </c>
      <c r="D2563" s="1" t="s">
        <v>28</v>
      </c>
      <c r="E2563" s="1" t="s">
        <v>29</v>
      </c>
      <c r="F2563" s="47">
        <v>1786</v>
      </c>
      <c r="G2563" s="34">
        <v>1286.26</v>
      </c>
      <c r="H2563" s="1" t="s">
        <v>216</v>
      </c>
      <c r="I2563" s="34">
        <v>1.02243E-2</v>
      </c>
      <c r="J2563" s="34">
        <v>1705.7584999999999</v>
      </c>
      <c r="K2563" s="35" t="str">
        <f t="shared" ref="K2563:K2626" si="200">_xlfn.CONCAT(C2563,"_",D2563)</f>
        <v>Kampina &amp; Oisterwijkse Vennen_H91D0</v>
      </c>
      <c r="L2563" s="36">
        <f>VLOOKUP(D2563,DATA!A:F,5,FALSE)</f>
        <v>6.9280917156857415E-3</v>
      </c>
      <c r="M2563" s="37">
        <f>VLOOKUP(D2563,DATA!A:F,6,FALSE)</f>
        <v>2211</v>
      </c>
      <c r="N2563" s="36">
        <f t="shared" ref="N2563:N2626" si="201">100/(1+EXP(-L2563*(G2563-M2563)))</f>
        <v>0.16477696020812055</v>
      </c>
      <c r="O2563" s="36">
        <f t="shared" ref="O2563:O2626" si="202">100/(1+EXP(-L2563*((G2563+I2563)-M2563)))</f>
        <v>0.16478861334432549</v>
      </c>
      <c r="P2563" s="36">
        <f t="shared" ref="P2563:P2626" si="203">O2563-N2563</f>
        <v>1.1653136204936576E-5</v>
      </c>
      <c r="Q2563" s="36">
        <f t="shared" ref="Q2563:Q2626" si="204">IF(AND(H2563&lt;&gt;"below",I2563&gt;=0.005),J2563*P2563/100,0)</f>
        <v>0</v>
      </c>
    </row>
    <row r="2564" spans="1:17" x14ac:dyDescent="0.3">
      <c r="A2564" s="29">
        <v>2919620</v>
      </c>
      <c r="B2564" s="1">
        <v>133</v>
      </c>
      <c r="C2564" s="1" t="s">
        <v>17</v>
      </c>
      <c r="D2564" s="1" t="s">
        <v>18</v>
      </c>
      <c r="E2564" s="1" t="s">
        <v>19</v>
      </c>
      <c r="F2564" s="47">
        <v>2143</v>
      </c>
      <c r="G2564" s="34">
        <v>1208.45</v>
      </c>
      <c r="H2564" s="1" t="s">
        <v>216</v>
      </c>
      <c r="I2564" s="34">
        <v>9.7724999999999999E-3</v>
      </c>
      <c r="J2564" s="34">
        <v>107.803535</v>
      </c>
      <c r="K2564" s="35" t="str">
        <f t="shared" si="200"/>
        <v>Kampina &amp; Oisterwijkse Vennen_Lg02</v>
      </c>
      <c r="L2564" s="36" t="e">
        <f>VLOOKUP(D2564,DATA!A:F,5,FALSE)</f>
        <v>#N/A</v>
      </c>
      <c r="M2564" s="37" t="e">
        <f>VLOOKUP(D2564,DATA!A:F,6,FALSE)</f>
        <v>#N/A</v>
      </c>
      <c r="N2564" s="36" t="e">
        <f t="shared" si="201"/>
        <v>#N/A</v>
      </c>
      <c r="O2564" s="36" t="e">
        <f t="shared" si="202"/>
        <v>#N/A</v>
      </c>
      <c r="P2564" s="36" t="e">
        <f t="shared" si="203"/>
        <v>#N/A</v>
      </c>
      <c r="Q2564" s="36">
        <f t="shared" si="204"/>
        <v>0</v>
      </c>
    </row>
    <row r="2565" spans="1:17" x14ac:dyDescent="0.3">
      <c r="A2565" s="29">
        <v>2921143</v>
      </c>
      <c r="B2565" s="1">
        <v>133</v>
      </c>
      <c r="C2565" s="1" t="s">
        <v>17</v>
      </c>
      <c r="D2565" s="1" t="s">
        <v>25</v>
      </c>
      <c r="E2565" s="1" t="s">
        <v>23</v>
      </c>
      <c r="F2565" s="47">
        <v>1857</v>
      </c>
      <c r="G2565" s="34">
        <v>1275.71</v>
      </c>
      <c r="H2565" s="1" t="s">
        <v>216</v>
      </c>
      <c r="I2565" s="34">
        <v>9.0839000000000007E-3</v>
      </c>
      <c r="J2565" s="34">
        <v>4024.0830000000001</v>
      </c>
      <c r="K2565" s="35" t="str">
        <f t="shared" si="200"/>
        <v>Kampina &amp; Oisterwijkse Vennen_ZGH91E0C</v>
      </c>
      <c r="L2565" s="36">
        <f>VLOOKUP(D2565,DATA!A:F,5,FALSE)</f>
        <v>6.9280917156857415E-3</v>
      </c>
      <c r="M2565" s="37">
        <f>VLOOKUP(D2565,DATA!A:F,6,FALSE)</f>
        <v>2282</v>
      </c>
      <c r="N2565" s="36">
        <f t="shared" si="201"/>
        <v>9.3720636635973284E-2</v>
      </c>
      <c r="O2565" s="36">
        <f t="shared" si="202"/>
        <v>9.3726529516402785E-2</v>
      </c>
      <c r="P2565" s="36">
        <f t="shared" si="203"/>
        <v>5.8928804295005355E-6</v>
      </c>
      <c r="Q2565" s="36">
        <f t="shared" si="204"/>
        <v>0</v>
      </c>
    </row>
    <row r="2566" spans="1:17" x14ac:dyDescent="0.3">
      <c r="A2566" s="29">
        <v>2921145</v>
      </c>
      <c r="B2566" s="1">
        <v>133</v>
      </c>
      <c r="C2566" s="1" t="s">
        <v>17</v>
      </c>
      <c r="D2566" s="1" t="s">
        <v>31</v>
      </c>
      <c r="E2566" s="1" t="s">
        <v>32</v>
      </c>
      <c r="F2566" s="47">
        <v>1786</v>
      </c>
      <c r="G2566" s="34">
        <v>1407.54</v>
      </c>
      <c r="H2566" s="1" t="s">
        <v>216</v>
      </c>
      <c r="I2566" s="34">
        <v>1.04513E-2</v>
      </c>
      <c r="J2566" s="34">
        <v>36.100285</v>
      </c>
      <c r="K2566" s="35" t="str">
        <f t="shared" si="200"/>
        <v>Kampina &amp; Oisterwijkse Vennen_Lg03</v>
      </c>
      <c r="L2566" s="36">
        <f>VLOOKUP(D2566,DATA!A:F,5,FALSE)</f>
        <v>6.9280917156857415E-3</v>
      </c>
      <c r="M2566" s="37">
        <f>VLOOKUP(D2566,DATA!A:F,6,FALSE)</f>
        <v>2211</v>
      </c>
      <c r="N2566" s="36">
        <f t="shared" si="201"/>
        <v>0.38094847727947506</v>
      </c>
      <c r="O2566" s="36">
        <f t="shared" si="202"/>
        <v>0.38097595673923473</v>
      </c>
      <c r="P2566" s="36">
        <f t="shared" si="203"/>
        <v>2.7479459759671698E-5</v>
      </c>
      <c r="Q2566" s="36">
        <f t="shared" si="204"/>
        <v>0</v>
      </c>
    </row>
    <row r="2567" spans="1:17" x14ac:dyDescent="0.3">
      <c r="A2567" s="29">
        <v>2921146</v>
      </c>
      <c r="B2567" s="1">
        <v>133</v>
      </c>
      <c r="C2567" s="1" t="s">
        <v>17</v>
      </c>
      <c r="D2567" s="1" t="s">
        <v>31</v>
      </c>
      <c r="E2567" s="1" t="s">
        <v>32</v>
      </c>
      <c r="F2567" s="47">
        <v>1786</v>
      </c>
      <c r="G2567" s="34">
        <v>1136.49</v>
      </c>
      <c r="H2567" s="1" t="s">
        <v>216</v>
      </c>
      <c r="I2567" s="34">
        <v>8.5100999999999996E-3</v>
      </c>
      <c r="J2567" s="34">
        <v>295.87689999999998</v>
      </c>
      <c r="K2567" s="35" t="str">
        <f t="shared" si="200"/>
        <v>Kampina &amp; Oisterwijkse Vennen_Lg03</v>
      </c>
      <c r="L2567" s="36">
        <f>VLOOKUP(D2567,DATA!A:F,5,FALSE)</f>
        <v>6.9280917156857415E-3</v>
      </c>
      <c r="M2567" s="37">
        <f>VLOOKUP(D2567,DATA!A:F,6,FALSE)</f>
        <v>2211</v>
      </c>
      <c r="N2567" s="36">
        <f t="shared" si="201"/>
        <v>5.8442130557863105E-2</v>
      </c>
      <c r="O2567" s="36">
        <f t="shared" si="202"/>
        <v>5.8445574320695859E-2</v>
      </c>
      <c r="P2567" s="36">
        <f t="shared" si="203"/>
        <v>3.4437628327541048E-6</v>
      </c>
      <c r="Q2567" s="36">
        <f t="shared" si="204"/>
        <v>0</v>
      </c>
    </row>
    <row r="2568" spans="1:17" x14ac:dyDescent="0.3">
      <c r="A2568" s="29">
        <v>2921147</v>
      </c>
      <c r="B2568" s="1">
        <v>133</v>
      </c>
      <c r="C2568" s="1" t="s">
        <v>17</v>
      </c>
      <c r="D2568" s="1" t="s">
        <v>33</v>
      </c>
      <c r="E2568" s="1" t="s">
        <v>29</v>
      </c>
      <c r="F2568" s="47">
        <v>1786</v>
      </c>
      <c r="G2568" s="34">
        <v>1162.79</v>
      </c>
      <c r="H2568" s="1" t="s">
        <v>216</v>
      </c>
      <c r="I2568" s="34">
        <v>8.7718999999999991E-3</v>
      </c>
      <c r="J2568" s="34">
        <v>128.77764999999999</v>
      </c>
      <c r="K2568" s="35" t="str">
        <f t="shared" si="200"/>
        <v>Kampina &amp; Oisterwijkse Vennen_ZGH91D0</v>
      </c>
      <c r="L2568" s="36">
        <f>VLOOKUP(D2568,DATA!A:F,5,FALSE)</f>
        <v>6.9280917156857415E-3</v>
      </c>
      <c r="M2568" s="37">
        <f>VLOOKUP(D2568,DATA!A:F,6,FALSE)</f>
        <v>2211</v>
      </c>
      <c r="N2568" s="36">
        <f t="shared" si="201"/>
        <v>7.0114460535195322E-2</v>
      </c>
      <c r="O2568" s="36">
        <f t="shared" si="202"/>
        <v>7.0118718709798827E-2</v>
      </c>
      <c r="P2568" s="36">
        <f t="shared" si="203"/>
        <v>4.2581746035053047E-6</v>
      </c>
      <c r="Q2568" s="36">
        <f t="shared" si="204"/>
        <v>0</v>
      </c>
    </row>
    <row r="2569" spans="1:17" x14ac:dyDescent="0.3">
      <c r="A2569" s="29">
        <v>2921148</v>
      </c>
      <c r="B2569" s="1">
        <v>133</v>
      </c>
      <c r="C2569" s="1" t="s">
        <v>17</v>
      </c>
      <c r="D2569" s="1" t="s">
        <v>28</v>
      </c>
      <c r="E2569" s="1" t="s">
        <v>29</v>
      </c>
      <c r="F2569" s="47">
        <v>1786</v>
      </c>
      <c r="G2569" s="34">
        <v>1318.41</v>
      </c>
      <c r="H2569" s="1" t="s">
        <v>216</v>
      </c>
      <c r="I2569" s="34">
        <v>1.0407700000000001E-2</v>
      </c>
      <c r="J2569" s="34">
        <v>6519.4750000000004</v>
      </c>
      <c r="K2569" s="35" t="str">
        <f t="shared" si="200"/>
        <v>Kampina &amp; Oisterwijkse Vennen_H91D0</v>
      </c>
      <c r="L2569" s="36">
        <f>VLOOKUP(D2569,DATA!A:F,5,FALSE)</f>
        <v>6.9280917156857415E-3</v>
      </c>
      <c r="M2569" s="37">
        <f>VLOOKUP(D2569,DATA!A:F,6,FALSE)</f>
        <v>2211</v>
      </c>
      <c r="N2569" s="36">
        <f t="shared" si="201"/>
        <v>0.20580310869901242</v>
      </c>
      <c r="O2569" s="36">
        <f t="shared" si="202"/>
        <v>0.20581791822659115</v>
      </c>
      <c r="P2569" s="36">
        <f t="shared" si="203"/>
        <v>1.4809527578735215E-5</v>
      </c>
      <c r="Q2569" s="36">
        <f t="shared" si="204"/>
        <v>0</v>
      </c>
    </row>
    <row r="2570" spans="1:17" x14ac:dyDescent="0.3">
      <c r="A2570" s="29">
        <v>2922671</v>
      </c>
      <c r="B2570" s="1">
        <v>133</v>
      </c>
      <c r="C2570" s="1" t="s">
        <v>17</v>
      </c>
      <c r="D2570" s="1" t="s">
        <v>25</v>
      </c>
      <c r="E2570" s="1" t="s">
        <v>23</v>
      </c>
      <c r="F2570" s="47">
        <v>1857</v>
      </c>
      <c r="G2570" s="34">
        <v>1113.77</v>
      </c>
      <c r="H2570" s="1" t="s">
        <v>216</v>
      </c>
      <c r="I2570" s="34">
        <v>7.7289000000000004E-3</v>
      </c>
      <c r="J2570" s="34">
        <v>804.86383000000001</v>
      </c>
      <c r="K2570" s="35" t="str">
        <f t="shared" si="200"/>
        <v>Kampina &amp; Oisterwijkse Vennen_ZGH91E0C</v>
      </c>
      <c r="L2570" s="36">
        <f>VLOOKUP(D2570,DATA!A:F,5,FALSE)</f>
        <v>6.9280917156857415E-3</v>
      </c>
      <c r="M2570" s="37">
        <f>VLOOKUP(D2570,DATA!A:F,6,FALSE)</f>
        <v>2282</v>
      </c>
      <c r="N2570" s="36">
        <f t="shared" si="201"/>
        <v>3.0539332408945536E-2</v>
      </c>
      <c r="O2570" s="36">
        <f t="shared" si="202"/>
        <v>3.054096722850554E-2</v>
      </c>
      <c r="P2570" s="36">
        <f t="shared" si="203"/>
        <v>1.6348195600035531E-6</v>
      </c>
      <c r="Q2570" s="36">
        <f t="shared" si="204"/>
        <v>0</v>
      </c>
    </row>
    <row r="2571" spans="1:17" x14ac:dyDescent="0.3">
      <c r="A2571" s="29">
        <v>2922672</v>
      </c>
      <c r="B2571" s="1">
        <v>133</v>
      </c>
      <c r="C2571" s="1" t="s">
        <v>17</v>
      </c>
      <c r="D2571" s="1" t="s">
        <v>25</v>
      </c>
      <c r="E2571" s="1" t="s">
        <v>23</v>
      </c>
      <c r="F2571" s="47">
        <v>1857</v>
      </c>
      <c r="G2571" s="34">
        <v>1211.22</v>
      </c>
      <c r="H2571" s="1" t="s">
        <v>216</v>
      </c>
      <c r="I2571" s="34">
        <v>8.6843000000000007E-3</v>
      </c>
      <c r="J2571" s="34">
        <v>1928.9260999999999</v>
      </c>
      <c r="K2571" s="35" t="str">
        <f t="shared" si="200"/>
        <v>Kampina &amp; Oisterwijkse Vennen_ZGH91E0C</v>
      </c>
      <c r="L2571" s="36">
        <f>VLOOKUP(D2571,DATA!A:F,5,FALSE)</f>
        <v>6.9280917156857415E-3</v>
      </c>
      <c r="M2571" s="37">
        <f>VLOOKUP(D2571,DATA!A:F,6,FALSE)</f>
        <v>2282</v>
      </c>
      <c r="N2571" s="36">
        <f t="shared" si="201"/>
        <v>5.9971144785521069E-2</v>
      </c>
      <c r="O2571" s="36">
        <f t="shared" si="202"/>
        <v>5.9974750931514213E-2</v>
      </c>
      <c r="P2571" s="36">
        <f t="shared" si="203"/>
        <v>3.6061459931444051E-6</v>
      </c>
      <c r="Q2571" s="36">
        <f t="shared" si="204"/>
        <v>0</v>
      </c>
    </row>
    <row r="2572" spans="1:17" x14ac:dyDescent="0.3">
      <c r="A2572" s="29">
        <v>2922673</v>
      </c>
      <c r="B2572" s="1">
        <v>133</v>
      </c>
      <c r="C2572" s="1" t="s">
        <v>17</v>
      </c>
      <c r="D2572" s="1" t="s">
        <v>28</v>
      </c>
      <c r="E2572" s="1" t="s">
        <v>29</v>
      </c>
      <c r="F2572" s="47">
        <v>1786</v>
      </c>
      <c r="G2572" s="34">
        <v>1512.61</v>
      </c>
      <c r="H2572" s="1" t="s">
        <v>216</v>
      </c>
      <c r="I2572" s="34">
        <v>1.09289E-2</v>
      </c>
      <c r="J2572" s="34">
        <v>3198.8519999999999</v>
      </c>
      <c r="K2572" s="35" t="str">
        <f t="shared" si="200"/>
        <v>Kampina &amp; Oisterwijkse Vennen_H91D0</v>
      </c>
      <c r="L2572" s="36">
        <f>VLOOKUP(D2572,DATA!A:F,5,FALSE)</f>
        <v>6.9280917156857415E-3</v>
      </c>
      <c r="M2572" s="37">
        <f>VLOOKUP(D2572,DATA!A:F,6,FALSE)</f>
        <v>2211</v>
      </c>
      <c r="N2572" s="36">
        <f t="shared" si="201"/>
        <v>0.78566291302006885</v>
      </c>
      <c r="O2572" s="36">
        <f t="shared" si="202"/>
        <v>0.7857219354318441</v>
      </c>
      <c r="P2572" s="36">
        <f t="shared" si="203"/>
        <v>5.9022411775244699E-5</v>
      </c>
      <c r="Q2572" s="36">
        <f t="shared" si="204"/>
        <v>0</v>
      </c>
    </row>
    <row r="2573" spans="1:17" x14ac:dyDescent="0.3">
      <c r="A2573" s="29">
        <v>2922673</v>
      </c>
      <c r="B2573" s="1">
        <v>133</v>
      </c>
      <c r="C2573" s="1" t="s">
        <v>17</v>
      </c>
      <c r="D2573" s="1" t="s">
        <v>25</v>
      </c>
      <c r="E2573" s="1" t="s">
        <v>23</v>
      </c>
      <c r="F2573" s="47">
        <v>1857</v>
      </c>
      <c r="G2573" s="34">
        <v>1512.61</v>
      </c>
      <c r="H2573" s="1" t="s">
        <v>216</v>
      </c>
      <c r="I2573" s="34">
        <v>1.09289E-2</v>
      </c>
      <c r="J2573" s="34">
        <v>233.52115000000001</v>
      </c>
      <c r="K2573" s="35" t="str">
        <f t="shared" si="200"/>
        <v>Kampina &amp; Oisterwijkse Vennen_ZGH91E0C</v>
      </c>
      <c r="L2573" s="36">
        <f>VLOOKUP(D2573,DATA!A:F,5,FALSE)</f>
        <v>6.9280917156857415E-3</v>
      </c>
      <c r="M2573" s="37">
        <f>VLOOKUP(D2573,DATA!A:F,6,FALSE)</f>
        <v>2282</v>
      </c>
      <c r="N2573" s="36">
        <f t="shared" si="201"/>
        <v>0.48187779959628957</v>
      </c>
      <c r="O2573" s="36">
        <f t="shared" si="202"/>
        <v>0.48191411120209071</v>
      </c>
      <c r="P2573" s="36">
        <f t="shared" si="203"/>
        <v>3.6311605801142566E-5</v>
      </c>
      <c r="Q2573" s="36">
        <f t="shared" si="204"/>
        <v>0</v>
      </c>
    </row>
    <row r="2574" spans="1:17" x14ac:dyDescent="0.3">
      <c r="A2574" s="29">
        <v>2922675</v>
      </c>
      <c r="B2574" s="1">
        <v>133</v>
      </c>
      <c r="C2574" s="1" t="s">
        <v>17</v>
      </c>
      <c r="D2574" s="1" t="s">
        <v>33</v>
      </c>
      <c r="E2574" s="1" t="s">
        <v>29</v>
      </c>
      <c r="F2574" s="47">
        <v>1786</v>
      </c>
      <c r="G2574" s="34">
        <v>1233.22</v>
      </c>
      <c r="H2574" s="1" t="s">
        <v>216</v>
      </c>
      <c r="I2574" s="34">
        <v>9.2783999999999991E-3</v>
      </c>
      <c r="J2574" s="34">
        <v>93.683440000000004</v>
      </c>
      <c r="K2574" s="35" t="str">
        <f t="shared" si="200"/>
        <v>Kampina &amp; Oisterwijkse Vennen_ZGH91D0</v>
      </c>
      <c r="L2574" s="36">
        <f>VLOOKUP(D2574,DATA!A:F,5,FALSE)</f>
        <v>6.9280917156857415E-3</v>
      </c>
      <c r="M2574" s="37">
        <f>VLOOKUP(D2574,DATA!A:F,6,FALSE)</f>
        <v>2211</v>
      </c>
      <c r="N2574" s="36">
        <f t="shared" si="201"/>
        <v>0.11416373133044556</v>
      </c>
      <c r="O2574" s="36">
        <f t="shared" si="202"/>
        <v>0.11417106181547812</v>
      </c>
      <c r="P2574" s="36">
        <f t="shared" si="203"/>
        <v>7.3304850325556226E-6</v>
      </c>
      <c r="Q2574" s="36">
        <f t="shared" si="204"/>
        <v>0</v>
      </c>
    </row>
    <row r="2575" spans="1:17" x14ac:dyDescent="0.3">
      <c r="A2575" s="29">
        <v>2922675</v>
      </c>
      <c r="B2575" s="1">
        <v>133</v>
      </c>
      <c r="C2575" s="1" t="s">
        <v>17</v>
      </c>
      <c r="D2575" s="1" t="s">
        <v>31</v>
      </c>
      <c r="E2575" s="1" t="s">
        <v>32</v>
      </c>
      <c r="F2575" s="47">
        <v>1786</v>
      </c>
      <c r="G2575" s="34">
        <v>1233.22</v>
      </c>
      <c r="H2575" s="1" t="s">
        <v>216</v>
      </c>
      <c r="I2575" s="34">
        <v>9.2783999999999991E-3</v>
      </c>
      <c r="J2575" s="34">
        <v>161.3698</v>
      </c>
      <c r="K2575" s="35" t="str">
        <f t="shared" si="200"/>
        <v>Kampina &amp; Oisterwijkse Vennen_Lg03</v>
      </c>
      <c r="L2575" s="36">
        <f>VLOOKUP(D2575,DATA!A:F,5,FALSE)</f>
        <v>6.9280917156857415E-3</v>
      </c>
      <c r="M2575" s="37">
        <f>VLOOKUP(D2575,DATA!A:F,6,FALSE)</f>
        <v>2211</v>
      </c>
      <c r="N2575" s="36">
        <f t="shared" si="201"/>
        <v>0.11416373133044556</v>
      </c>
      <c r="O2575" s="36">
        <f t="shared" si="202"/>
        <v>0.11417106181547812</v>
      </c>
      <c r="P2575" s="36">
        <f t="shared" si="203"/>
        <v>7.3304850325556226E-6</v>
      </c>
      <c r="Q2575" s="36">
        <f t="shared" si="204"/>
        <v>0</v>
      </c>
    </row>
    <row r="2576" spans="1:17" x14ac:dyDescent="0.3">
      <c r="A2576" s="29">
        <v>2922676</v>
      </c>
      <c r="B2576" s="1">
        <v>133</v>
      </c>
      <c r="C2576" s="1" t="s">
        <v>17</v>
      </c>
      <c r="D2576" s="1" t="s">
        <v>28</v>
      </c>
      <c r="E2576" s="1" t="s">
        <v>29</v>
      </c>
      <c r="F2576" s="47">
        <v>1786</v>
      </c>
      <c r="G2576" s="34">
        <v>1232.1400000000001</v>
      </c>
      <c r="H2576" s="1" t="s">
        <v>216</v>
      </c>
      <c r="I2576" s="34">
        <v>9.5946999999999994E-3</v>
      </c>
      <c r="J2576" s="34">
        <v>2302.1579999999999</v>
      </c>
      <c r="K2576" s="35" t="str">
        <f t="shared" si="200"/>
        <v>Kampina &amp; Oisterwijkse Vennen_H91D0</v>
      </c>
      <c r="L2576" s="36">
        <f>VLOOKUP(D2576,DATA!A:F,5,FALSE)</f>
        <v>6.9280917156857415E-3</v>
      </c>
      <c r="M2576" s="37">
        <f>VLOOKUP(D2576,DATA!A:F,6,FALSE)</f>
        <v>2211</v>
      </c>
      <c r="N2576" s="36">
        <f t="shared" si="201"/>
        <v>0.11331367170684158</v>
      </c>
      <c r="O2576" s="36">
        <f t="shared" si="202"/>
        <v>0.11332119571656957</v>
      </c>
      <c r="P2576" s="36">
        <f t="shared" si="203"/>
        <v>7.5240097279910545E-6</v>
      </c>
      <c r="Q2576" s="36">
        <f t="shared" si="204"/>
        <v>0</v>
      </c>
    </row>
    <row r="2577" spans="1:17" x14ac:dyDescent="0.3">
      <c r="A2577" s="29">
        <v>2922676</v>
      </c>
      <c r="B2577" s="1">
        <v>133</v>
      </c>
      <c r="C2577" s="1" t="s">
        <v>17</v>
      </c>
      <c r="D2577" s="1" t="s">
        <v>18</v>
      </c>
      <c r="E2577" s="1" t="s">
        <v>19</v>
      </c>
      <c r="F2577" s="47">
        <v>2143</v>
      </c>
      <c r="G2577" s="34">
        <v>1232.1400000000001</v>
      </c>
      <c r="H2577" s="1" t="s">
        <v>216</v>
      </c>
      <c r="I2577" s="34">
        <v>9.5946999999999994E-3</v>
      </c>
      <c r="J2577" s="34">
        <v>259.87338</v>
      </c>
      <c r="K2577" s="35" t="str">
        <f t="shared" si="200"/>
        <v>Kampina &amp; Oisterwijkse Vennen_Lg02</v>
      </c>
      <c r="L2577" s="36" t="e">
        <f>VLOOKUP(D2577,DATA!A:F,5,FALSE)</f>
        <v>#N/A</v>
      </c>
      <c r="M2577" s="37" t="e">
        <f>VLOOKUP(D2577,DATA!A:F,6,FALSE)</f>
        <v>#N/A</v>
      </c>
      <c r="N2577" s="36" t="e">
        <f t="shared" si="201"/>
        <v>#N/A</v>
      </c>
      <c r="O2577" s="36" t="e">
        <f t="shared" si="202"/>
        <v>#N/A</v>
      </c>
      <c r="P2577" s="36" t="e">
        <f t="shared" si="203"/>
        <v>#N/A</v>
      </c>
      <c r="Q2577" s="36">
        <f t="shared" si="204"/>
        <v>0</v>
      </c>
    </row>
    <row r="2578" spans="1:17" x14ac:dyDescent="0.3">
      <c r="A2578" s="29">
        <v>2922677</v>
      </c>
      <c r="B2578" s="1">
        <v>133</v>
      </c>
      <c r="C2578" s="1" t="s">
        <v>17</v>
      </c>
      <c r="D2578" s="1" t="s">
        <v>28</v>
      </c>
      <c r="E2578" s="1" t="s">
        <v>29</v>
      </c>
      <c r="F2578" s="47">
        <v>1786</v>
      </c>
      <c r="G2578" s="34">
        <v>1536.64</v>
      </c>
      <c r="H2578" s="1" t="s">
        <v>216</v>
      </c>
      <c r="I2578" s="34">
        <v>1.26902E-2</v>
      </c>
      <c r="J2578" s="34">
        <v>5145.1670000000004</v>
      </c>
      <c r="K2578" s="35" t="str">
        <f t="shared" si="200"/>
        <v>Kampina &amp; Oisterwijkse Vennen_H91D0</v>
      </c>
      <c r="L2578" s="36">
        <f>VLOOKUP(D2578,DATA!A:F,5,FALSE)</f>
        <v>6.9280917156857415E-3</v>
      </c>
      <c r="M2578" s="37">
        <f>VLOOKUP(D2578,DATA!A:F,6,FALSE)</f>
        <v>2211</v>
      </c>
      <c r="N2578" s="36">
        <f t="shared" si="201"/>
        <v>0.92666092706943526</v>
      </c>
      <c r="O2578" s="36">
        <f t="shared" si="202"/>
        <v>0.92674164657336411</v>
      </c>
      <c r="P2578" s="36">
        <f t="shared" si="203"/>
        <v>8.0719503928849967E-5</v>
      </c>
      <c r="Q2578" s="36">
        <f t="shared" si="204"/>
        <v>0</v>
      </c>
    </row>
    <row r="2579" spans="1:17" x14ac:dyDescent="0.3">
      <c r="A2579" s="29">
        <v>2922677</v>
      </c>
      <c r="B2579" s="1">
        <v>133</v>
      </c>
      <c r="C2579" s="1" t="s">
        <v>17</v>
      </c>
      <c r="D2579" s="1" t="s">
        <v>22</v>
      </c>
      <c r="E2579" s="1" t="s">
        <v>23</v>
      </c>
      <c r="F2579" s="47">
        <v>1857</v>
      </c>
      <c r="G2579" s="34">
        <v>1536.64</v>
      </c>
      <c r="H2579" s="1" t="s">
        <v>216</v>
      </c>
      <c r="I2579" s="34">
        <v>1.26902E-2</v>
      </c>
      <c r="J2579" s="34">
        <v>3941.5309999999999</v>
      </c>
      <c r="K2579" s="35" t="str">
        <f t="shared" si="200"/>
        <v>Kampina &amp; Oisterwijkse Vennen_H91E0C</v>
      </c>
      <c r="L2579" s="36">
        <f>VLOOKUP(D2579,DATA!A:F,5,FALSE)</f>
        <v>6.9280917156857415E-3</v>
      </c>
      <c r="M2579" s="37">
        <f>VLOOKUP(D2579,DATA!A:F,6,FALSE)</f>
        <v>2282</v>
      </c>
      <c r="N2579" s="36">
        <f t="shared" si="201"/>
        <v>0.56866988232974258</v>
      </c>
      <c r="O2579" s="36">
        <f t="shared" si="202"/>
        <v>0.5687195969866321</v>
      </c>
      <c r="P2579" s="36">
        <f t="shared" si="203"/>
        <v>4.9714656889521258E-5</v>
      </c>
      <c r="Q2579" s="36">
        <f t="shared" si="204"/>
        <v>0</v>
      </c>
    </row>
    <row r="2580" spans="1:17" x14ac:dyDescent="0.3">
      <c r="A2580" s="29">
        <v>2924201</v>
      </c>
      <c r="B2580" s="1">
        <v>133</v>
      </c>
      <c r="C2580" s="1" t="s">
        <v>17</v>
      </c>
      <c r="D2580" s="1" t="s">
        <v>25</v>
      </c>
      <c r="E2580" s="1" t="s">
        <v>23</v>
      </c>
      <c r="F2580" s="47">
        <v>1857</v>
      </c>
      <c r="G2580" s="34">
        <v>1166.74</v>
      </c>
      <c r="H2580" s="1" t="s">
        <v>216</v>
      </c>
      <c r="I2580" s="34">
        <v>8.1708000000000006E-3</v>
      </c>
      <c r="J2580" s="34">
        <v>332.8811</v>
      </c>
      <c r="K2580" s="35" t="str">
        <f t="shared" si="200"/>
        <v>Kampina &amp; Oisterwijkse Vennen_ZGH91E0C</v>
      </c>
      <c r="L2580" s="36">
        <f>VLOOKUP(D2580,DATA!A:F,5,FALSE)</f>
        <v>6.9280917156857415E-3</v>
      </c>
      <c r="M2580" s="37">
        <f>VLOOKUP(D2580,DATA!A:F,6,FALSE)</f>
        <v>2282</v>
      </c>
      <c r="N2580" s="36">
        <f t="shared" si="201"/>
        <v>4.4073604460089649E-2</v>
      </c>
      <c r="O2580" s="36">
        <f t="shared" si="202"/>
        <v>4.4076098351896235E-2</v>
      </c>
      <c r="P2580" s="36">
        <f t="shared" si="203"/>
        <v>2.4938918065861571E-6</v>
      </c>
      <c r="Q2580" s="36">
        <f t="shared" si="204"/>
        <v>0</v>
      </c>
    </row>
    <row r="2581" spans="1:17" x14ac:dyDescent="0.3">
      <c r="A2581" s="29">
        <v>2924202</v>
      </c>
      <c r="B2581" s="1">
        <v>133</v>
      </c>
      <c r="C2581" s="1" t="s">
        <v>17</v>
      </c>
      <c r="D2581" s="1" t="s">
        <v>25</v>
      </c>
      <c r="E2581" s="1" t="s">
        <v>23</v>
      </c>
      <c r="F2581" s="47">
        <v>1857</v>
      </c>
      <c r="G2581" s="34">
        <v>1322.28</v>
      </c>
      <c r="H2581" s="1" t="s">
        <v>216</v>
      </c>
      <c r="I2581" s="34">
        <v>9.3256999999999993E-3</v>
      </c>
      <c r="J2581" s="34">
        <v>2828.1060000000002</v>
      </c>
      <c r="K2581" s="35" t="str">
        <f t="shared" si="200"/>
        <v>Kampina &amp; Oisterwijkse Vennen_ZGH91E0C</v>
      </c>
      <c r="L2581" s="36">
        <f>VLOOKUP(D2581,DATA!A:F,5,FALSE)</f>
        <v>6.9280917156857415E-3</v>
      </c>
      <c r="M2581" s="37">
        <f>VLOOKUP(D2581,DATA!A:F,6,FALSE)</f>
        <v>2282</v>
      </c>
      <c r="N2581" s="36">
        <f t="shared" si="201"/>
        <v>0.1293604690865694</v>
      </c>
      <c r="O2581" s="36">
        <f t="shared" si="202"/>
        <v>0.12936881643371231</v>
      </c>
      <c r="P2581" s="36">
        <f t="shared" si="203"/>
        <v>8.3473471429174051E-6</v>
      </c>
      <c r="Q2581" s="36">
        <f t="shared" si="204"/>
        <v>0</v>
      </c>
    </row>
    <row r="2582" spans="1:17" x14ac:dyDescent="0.3">
      <c r="A2582" s="29">
        <v>2924203</v>
      </c>
      <c r="B2582" s="1">
        <v>133</v>
      </c>
      <c r="C2582" s="1" t="s">
        <v>17</v>
      </c>
      <c r="D2582" s="1" t="s">
        <v>31</v>
      </c>
      <c r="E2582" s="1" t="s">
        <v>32</v>
      </c>
      <c r="F2582" s="47">
        <v>1786</v>
      </c>
      <c r="G2582" s="34">
        <v>1600.44</v>
      </c>
      <c r="H2582" s="1" t="s">
        <v>216</v>
      </c>
      <c r="I2582" s="34">
        <v>1.2446499999999999E-2</v>
      </c>
      <c r="J2582" s="34">
        <v>121.06959000000001</v>
      </c>
      <c r="K2582" s="35" t="str">
        <f t="shared" si="200"/>
        <v>Kampina &amp; Oisterwijkse Vennen_Lg03</v>
      </c>
      <c r="L2582" s="36">
        <f>VLOOKUP(D2582,DATA!A:F,5,FALSE)</f>
        <v>6.9280917156857415E-3</v>
      </c>
      <c r="M2582" s="37">
        <f>VLOOKUP(D2582,DATA!A:F,6,FALSE)</f>
        <v>2211</v>
      </c>
      <c r="N2582" s="36">
        <f t="shared" si="201"/>
        <v>1.4343434411937661</v>
      </c>
      <c r="O2582" s="36">
        <f t="shared" si="202"/>
        <v>1.4344653563867518</v>
      </c>
      <c r="P2582" s="36">
        <f t="shared" si="203"/>
        <v>1.2191519298565545E-4</v>
      </c>
      <c r="Q2582" s="36">
        <f t="shared" si="204"/>
        <v>0</v>
      </c>
    </row>
    <row r="2583" spans="1:17" x14ac:dyDescent="0.3">
      <c r="A2583" s="29">
        <v>2924206</v>
      </c>
      <c r="B2583" s="1">
        <v>133</v>
      </c>
      <c r="C2583" s="1" t="s">
        <v>17</v>
      </c>
      <c r="D2583" s="1" t="s">
        <v>28</v>
      </c>
      <c r="E2583" s="1" t="s">
        <v>29</v>
      </c>
      <c r="F2583" s="47">
        <v>1786</v>
      </c>
      <c r="G2583" s="34">
        <v>1437.41</v>
      </c>
      <c r="H2583" s="1" t="s">
        <v>216</v>
      </c>
      <c r="I2583" s="34">
        <v>1.1258799999999999E-2</v>
      </c>
      <c r="J2583" s="34">
        <v>6279.2704999999996</v>
      </c>
      <c r="K2583" s="35" t="str">
        <f t="shared" si="200"/>
        <v>Kampina &amp; Oisterwijkse Vennen_H91D0</v>
      </c>
      <c r="L2583" s="36">
        <f>VLOOKUP(D2583,DATA!A:F,5,FALSE)</f>
        <v>6.9280917156857415E-3</v>
      </c>
      <c r="M2583" s="37">
        <f>VLOOKUP(D2583,DATA!A:F,6,FALSE)</f>
        <v>2211</v>
      </c>
      <c r="N2583" s="36">
        <f t="shared" si="201"/>
        <v>0.46812285624210576</v>
      </c>
      <c r="O2583" s="36">
        <f t="shared" si="202"/>
        <v>0.46815920123206817</v>
      </c>
      <c r="P2583" s="36">
        <f t="shared" si="203"/>
        <v>3.6344989962411312E-5</v>
      </c>
      <c r="Q2583" s="36">
        <f t="shared" si="204"/>
        <v>0</v>
      </c>
    </row>
    <row r="2584" spans="1:17" x14ac:dyDescent="0.3">
      <c r="A2584" s="29">
        <v>2924206</v>
      </c>
      <c r="B2584" s="1">
        <v>133</v>
      </c>
      <c r="C2584" s="1" t="s">
        <v>17</v>
      </c>
      <c r="D2584" s="1" t="s">
        <v>22</v>
      </c>
      <c r="E2584" s="1" t="s">
        <v>23</v>
      </c>
      <c r="F2584" s="47">
        <v>1857</v>
      </c>
      <c r="G2584" s="34">
        <v>1437.41</v>
      </c>
      <c r="H2584" s="1" t="s">
        <v>216</v>
      </c>
      <c r="I2584" s="34">
        <v>1.1258799999999999E-2</v>
      </c>
      <c r="J2584" s="34">
        <v>1.802551</v>
      </c>
      <c r="K2584" s="35" t="str">
        <f t="shared" si="200"/>
        <v>Kampina &amp; Oisterwijkse Vennen_H91E0C</v>
      </c>
      <c r="L2584" s="36">
        <f>VLOOKUP(D2584,DATA!A:F,5,FALSE)</f>
        <v>6.9280917156857415E-3</v>
      </c>
      <c r="M2584" s="37">
        <f>VLOOKUP(D2584,DATA!A:F,6,FALSE)</f>
        <v>2282</v>
      </c>
      <c r="N2584" s="36">
        <f t="shared" si="201"/>
        <v>0.28676318376006021</v>
      </c>
      <c r="O2584" s="36">
        <f t="shared" si="202"/>
        <v>0.28678548858306496</v>
      </c>
      <c r="P2584" s="36">
        <f t="shared" si="203"/>
        <v>2.2304823004748453E-5</v>
      </c>
      <c r="Q2584" s="36">
        <f t="shared" si="204"/>
        <v>0</v>
      </c>
    </row>
    <row r="2585" spans="1:17" x14ac:dyDescent="0.3">
      <c r="A2585" s="29">
        <v>2924207</v>
      </c>
      <c r="B2585" s="1">
        <v>133</v>
      </c>
      <c r="C2585" s="1" t="s">
        <v>17</v>
      </c>
      <c r="D2585" s="1" t="s">
        <v>22</v>
      </c>
      <c r="E2585" s="1" t="s">
        <v>23</v>
      </c>
      <c r="F2585" s="47">
        <v>1857</v>
      </c>
      <c r="G2585" s="34">
        <v>1365.13</v>
      </c>
      <c r="H2585" s="1" t="s">
        <v>216</v>
      </c>
      <c r="I2585" s="34">
        <v>1.09005E-2</v>
      </c>
      <c r="J2585" s="34">
        <v>1669.2838999999999</v>
      </c>
      <c r="K2585" s="35" t="str">
        <f t="shared" si="200"/>
        <v>Kampina &amp; Oisterwijkse Vennen_H91E0C</v>
      </c>
      <c r="L2585" s="36">
        <f>VLOOKUP(D2585,DATA!A:F,5,FALSE)</f>
        <v>6.9280917156857415E-3</v>
      </c>
      <c r="M2585" s="37">
        <f>VLOOKUP(D2585,DATA!A:F,6,FALSE)</f>
        <v>2282</v>
      </c>
      <c r="N2585" s="36">
        <f t="shared" si="201"/>
        <v>0.17399465000503742</v>
      </c>
      <c r="O2585" s="36">
        <f t="shared" si="202"/>
        <v>0.17400776765316225</v>
      </c>
      <c r="P2585" s="36">
        <f t="shared" si="203"/>
        <v>1.311764812483851E-5</v>
      </c>
      <c r="Q2585" s="36">
        <f t="shared" si="204"/>
        <v>0</v>
      </c>
    </row>
    <row r="2586" spans="1:17" x14ac:dyDescent="0.3">
      <c r="A2586" s="29">
        <v>2925731</v>
      </c>
      <c r="B2586" s="1">
        <v>133</v>
      </c>
      <c r="C2586" s="1" t="s">
        <v>17</v>
      </c>
      <c r="D2586" s="1" t="s">
        <v>28</v>
      </c>
      <c r="E2586" s="1" t="s">
        <v>29</v>
      </c>
      <c r="F2586" s="47">
        <v>1786</v>
      </c>
      <c r="G2586" s="34">
        <v>1367.44</v>
      </c>
      <c r="H2586" s="1" t="s">
        <v>216</v>
      </c>
      <c r="I2586" s="34">
        <v>9.6535000000000006E-3</v>
      </c>
      <c r="J2586" s="34">
        <v>3.7039857</v>
      </c>
      <c r="K2586" s="35" t="str">
        <f t="shared" si="200"/>
        <v>Kampina &amp; Oisterwijkse Vennen_H91D0</v>
      </c>
      <c r="L2586" s="36">
        <f>VLOOKUP(D2586,DATA!A:F,5,FALSE)</f>
        <v>6.9280917156857415E-3</v>
      </c>
      <c r="M2586" s="37">
        <f>VLOOKUP(D2586,DATA!A:F,6,FALSE)</f>
        <v>2211</v>
      </c>
      <c r="N2586" s="36">
        <f t="shared" si="201"/>
        <v>0.28881089451788489</v>
      </c>
      <c r="O2586" s="36">
        <f t="shared" si="202"/>
        <v>0.28883015514109922</v>
      </c>
      <c r="P2586" s="36">
        <f t="shared" si="203"/>
        <v>1.9260623214334416E-5</v>
      </c>
      <c r="Q2586" s="36">
        <f t="shared" si="204"/>
        <v>0</v>
      </c>
    </row>
    <row r="2587" spans="1:17" x14ac:dyDescent="0.3">
      <c r="A2587" s="29">
        <v>2925731</v>
      </c>
      <c r="B2587" s="1">
        <v>133</v>
      </c>
      <c r="C2587" s="1" t="s">
        <v>17</v>
      </c>
      <c r="D2587" s="1" t="s">
        <v>25</v>
      </c>
      <c r="E2587" s="1" t="s">
        <v>23</v>
      </c>
      <c r="F2587" s="47">
        <v>1857</v>
      </c>
      <c r="G2587" s="34">
        <v>1367.44</v>
      </c>
      <c r="H2587" s="1" t="s">
        <v>216</v>
      </c>
      <c r="I2587" s="34">
        <v>9.6535000000000006E-3</v>
      </c>
      <c r="J2587" s="34">
        <v>3606.8499000000002</v>
      </c>
      <c r="K2587" s="35" t="str">
        <f t="shared" si="200"/>
        <v>Kampina &amp; Oisterwijkse Vennen_ZGH91E0C</v>
      </c>
      <c r="L2587" s="36">
        <f>VLOOKUP(D2587,DATA!A:F,5,FALSE)</f>
        <v>6.9280917156857415E-3</v>
      </c>
      <c r="M2587" s="37">
        <f>VLOOKUP(D2587,DATA!A:F,6,FALSE)</f>
        <v>2282</v>
      </c>
      <c r="N2587" s="36">
        <f t="shared" si="201"/>
        <v>0.17679668039324081</v>
      </c>
      <c r="O2587" s="36">
        <f t="shared" si="202"/>
        <v>0.17680848410265332</v>
      </c>
      <c r="P2587" s="36">
        <f t="shared" si="203"/>
        <v>1.1803709412505636E-5</v>
      </c>
      <c r="Q2587" s="36">
        <f t="shared" si="204"/>
        <v>0</v>
      </c>
    </row>
    <row r="2588" spans="1:17" x14ac:dyDescent="0.3">
      <c r="A2588" s="29">
        <v>2925732</v>
      </c>
      <c r="B2588" s="1">
        <v>133</v>
      </c>
      <c r="C2588" s="1" t="s">
        <v>17</v>
      </c>
      <c r="D2588" s="1" t="s">
        <v>25</v>
      </c>
      <c r="E2588" s="1" t="s">
        <v>23</v>
      </c>
      <c r="F2588" s="47">
        <v>1857</v>
      </c>
      <c r="G2588" s="34">
        <v>1707.93</v>
      </c>
      <c r="H2588" s="1" t="s">
        <v>216</v>
      </c>
      <c r="I2588" s="34">
        <v>1.3759E-2</v>
      </c>
      <c r="J2588" s="34">
        <v>767.40466000000004</v>
      </c>
      <c r="K2588" s="35" t="str">
        <f t="shared" si="200"/>
        <v>Kampina &amp; Oisterwijkse Vennen_ZGH91E0C</v>
      </c>
      <c r="L2588" s="36">
        <f>VLOOKUP(D2588,DATA!A:F,5,FALSE)</f>
        <v>6.9280917156857415E-3</v>
      </c>
      <c r="M2588" s="37">
        <f>VLOOKUP(D2588,DATA!A:F,6,FALSE)</f>
        <v>2282</v>
      </c>
      <c r="N2588" s="36">
        <f t="shared" si="201"/>
        <v>1.8393203223210952</v>
      </c>
      <c r="O2588" s="36">
        <f t="shared" si="202"/>
        <v>1.8394924359902518</v>
      </c>
      <c r="P2588" s="36">
        <f t="shared" si="203"/>
        <v>1.7211366915659276E-4</v>
      </c>
      <c r="Q2588" s="36">
        <f t="shared" si="204"/>
        <v>0</v>
      </c>
    </row>
    <row r="2589" spans="1:17" x14ac:dyDescent="0.3">
      <c r="A2589" s="29">
        <v>2925732</v>
      </c>
      <c r="B2589" s="1">
        <v>133</v>
      </c>
      <c r="C2589" s="1" t="s">
        <v>17</v>
      </c>
      <c r="D2589" s="1" t="s">
        <v>31</v>
      </c>
      <c r="E2589" s="1" t="s">
        <v>32</v>
      </c>
      <c r="F2589" s="47">
        <v>1786</v>
      </c>
      <c r="G2589" s="34">
        <v>1707.93</v>
      </c>
      <c r="H2589" s="1" t="s">
        <v>216</v>
      </c>
      <c r="I2589" s="34">
        <v>1.3759E-2</v>
      </c>
      <c r="J2589" s="34">
        <v>475.51819999999998</v>
      </c>
      <c r="K2589" s="35" t="str">
        <f t="shared" si="200"/>
        <v>Kampina &amp; Oisterwijkse Vennen_Lg03</v>
      </c>
      <c r="L2589" s="36">
        <f>VLOOKUP(D2589,DATA!A:F,5,FALSE)</f>
        <v>6.9280917156857415E-3</v>
      </c>
      <c r="M2589" s="37">
        <f>VLOOKUP(D2589,DATA!A:F,6,FALSE)</f>
        <v>2211</v>
      </c>
      <c r="N2589" s="36">
        <f t="shared" si="201"/>
        <v>2.9732961107320848</v>
      </c>
      <c r="O2589" s="36">
        <f t="shared" si="202"/>
        <v>2.9735711213161147</v>
      </c>
      <c r="P2589" s="36">
        <f t="shared" si="203"/>
        <v>2.7501058402989997E-4</v>
      </c>
      <c r="Q2589" s="36">
        <f t="shared" si="204"/>
        <v>0</v>
      </c>
    </row>
    <row r="2590" spans="1:17" x14ac:dyDescent="0.3">
      <c r="A2590" s="29">
        <v>2925733</v>
      </c>
      <c r="B2590" s="1">
        <v>133</v>
      </c>
      <c r="C2590" s="1" t="s">
        <v>17</v>
      </c>
      <c r="D2590" s="1" t="s">
        <v>31</v>
      </c>
      <c r="E2590" s="1" t="s">
        <v>32</v>
      </c>
      <c r="F2590" s="47">
        <v>1786</v>
      </c>
      <c r="G2590" s="34">
        <v>1691.19</v>
      </c>
      <c r="H2590" s="1" t="s">
        <v>216</v>
      </c>
      <c r="I2590" s="34">
        <v>1.3945000000000001E-2</v>
      </c>
      <c r="J2590" s="34">
        <v>245.70724000000001</v>
      </c>
      <c r="K2590" s="35" t="str">
        <f t="shared" si="200"/>
        <v>Kampina &amp; Oisterwijkse Vennen_Lg03</v>
      </c>
      <c r="L2590" s="36">
        <f>VLOOKUP(D2590,DATA!A:F,5,FALSE)</f>
        <v>6.9280917156857415E-3</v>
      </c>
      <c r="M2590" s="37">
        <f>VLOOKUP(D2590,DATA!A:F,6,FALSE)</f>
        <v>2211</v>
      </c>
      <c r="N2590" s="36">
        <f t="shared" si="201"/>
        <v>2.6563581358389055</v>
      </c>
      <c r="O2590" s="36">
        <f t="shared" si="202"/>
        <v>2.6566079667828926</v>
      </c>
      <c r="P2590" s="36">
        <f t="shared" si="203"/>
        <v>2.4983094398711714E-4</v>
      </c>
      <c r="Q2590" s="36">
        <f t="shared" si="204"/>
        <v>0</v>
      </c>
    </row>
    <row r="2591" spans="1:17" x14ac:dyDescent="0.3">
      <c r="A2591" s="29">
        <v>2925735</v>
      </c>
      <c r="B2591" s="1">
        <v>133</v>
      </c>
      <c r="C2591" s="1" t="s">
        <v>17</v>
      </c>
      <c r="D2591" s="1" t="s">
        <v>28</v>
      </c>
      <c r="E2591" s="1" t="s">
        <v>29</v>
      </c>
      <c r="F2591" s="47">
        <v>1786</v>
      </c>
      <c r="G2591" s="34">
        <v>1376.01</v>
      </c>
      <c r="H2591" s="1" t="s">
        <v>216</v>
      </c>
      <c r="I2591" s="34">
        <v>1.08231E-2</v>
      </c>
      <c r="J2591" s="34">
        <v>1662.2239</v>
      </c>
      <c r="K2591" s="35" t="str">
        <f t="shared" si="200"/>
        <v>Kampina &amp; Oisterwijkse Vennen_H91D0</v>
      </c>
      <c r="L2591" s="36">
        <f>VLOOKUP(D2591,DATA!A:F,5,FALSE)</f>
        <v>6.9280917156857415E-3</v>
      </c>
      <c r="M2591" s="37">
        <f>VLOOKUP(D2591,DATA!A:F,6,FALSE)</f>
        <v>2211</v>
      </c>
      <c r="N2591" s="36">
        <f t="shared" si="201"/>
        <v>0.30642383354523872</v>
      </c>
      <c r="O2591" s="36">
        <f t="shared" si="202"/>
        <v>0.30644674070258165</v>
      </c>
      <c r="P2591" s="36">
        <f t="shared" si="203"/>
        <v>2.2907157342932916E-5</v>
      </c>
      <c r="Q2591" s="36">
        <f t="shared" si="204"/>
        <v>0</v>
      </c>
    </row>
    <row r="2592" spans="1:17" x14ac:dyDescent="0.3">
      <c r="A2592" s="29">
        <v>2925735</v>
      </c>
      <c r="B2592" s="1">
        <v>133</v>
      </c>
      <c r="C2592" s="1" t="s">
        <v>17</v>
      </c>
      <c r="D2592" s="1" t="s">
        <v>22</v>
      </c>
      <c r="E2592" s="1" t="s">
        <v>23</v>
      </c>
      <c r="F2592" s="47">
        <v>1857</v>
      </c>
      <c r="G2592" s="34">
        <v>1376.01</v>
      </c>
      <c r="H2592" s="1" t="s">
        <v>216</v>
      </c>
      <c r="I2592" s="34">
        <v>1.08231E-2</v>
      </c>
      <c r="J2592" s="34">
        <v>6802.1149999999998</v>
      </c>
      <c r="K2592" s="35" t="str">
        <f t="shared" si="200"/>
        <v>Kampina &amp; Oisterwijkse Vennen_H91E0C</v>
      </c>
      <c r="L2592" s="36">
        <f>VLOOKUP(D2592,DATA!A:F,5,FALSE)</f>
        <v>6.9280917156857415E-3</v>
      </c>
      <c r="M2592" s="37">
        <f>VLOOKUP(D2592,DATA!A:F,6,FALSE)</f>
        <v>2282</v>
      </c>
      <c r="N2592" s="36">
        <f t="shared" si="201"/>
        <v>0.18759135926455459</v>
      </c>
      <c r="O2592" s="36">
        <f t="shared" si="202"/>
        <v>0.18760539964536616</v>
      </c>
      <c r="P2592" s="36">
        <f t="shared" si="203"/>
        <v>1.4040380811569664E-5</v>
      </c>
      <c r="Q2592" s="36">
        <f t="shared" si="204"/>
        <v>0</v>
      </c>
    </row>
    <row r="2593" spans="1:17" x14ac:dyDescent="0.3">
      <c r="A2593" s="29">
        <v>2927261</v>
      </c>
      <c r="B2593" s="1">
        <v>133</v>
      </c>
      <c r="C2593" s="1" t="s">
        <v>17</v>
      </c>
      <c r="D2593" s="1" t="s">
        <v>25</v>
      </c>
      <c r="E2593" s="1" t="s">
        <v>23</v>
      </c>
      <c r="F2593" s="47">
        <v>1857</v>
      </c>
      <c r="G2593" s="34">
        <v>1370.28</v>
      </c>
      <c r="H2593" s="1" t="s">
        <v>216</v>
      </c>
      <c r="I2593" s="34">
        <v>9.7763999999999993E-3</v>
      </c>
      <c r="J2593" s="34">
        <v>2154.0421999999999</v>
      </c>
      <c r="K2593" s="35" t="str">
        <f t="shared" si="200"/>
        <v>Kampina &amp; Oisterwijkse Vennen_ZGH91E0C</v>
      </c>
      <c r="L2593" s="36">
        <f>VLOOKUP(D2593,DATA!A:F,5,FALSE)</f>
        <v>6.9280917156857415E-3</v>
      </c>
      <c r="M2593" s="37">
        <f>VLOOKUP(D2593,DATA!A:F,6,FALSE)</f>
        <v>2282</v>
      </c>
      <c r="N2593" s="36">
        <f t="shared" si="201"/>
        <v>0.18030340666489689</v>
      </c>
      <c r="O2593" s="36">
        <f t="shared" si="202"/>
        <v>0.18031559733063729</v>
      </c>
      <c r="P2593" s="36">
        <f t="shared" si="203"/>
        <v>1.2190665740402507E-5</v>
      </c>
      <c r="Q2593" s="36">
        <f t="shared" si="204"/>
        <v>0</v>
      </c>
    </row>
    <row r="2594" spans="1:17" x14ac:dyDescent="0.3">
      <c r="A2594" s="29">
        <v>2927262</v>
      </c>
      <c r="B2594" s="1">
        <v>133</v>
      </c>
      <c r="C2594" s="1" t="s">
        <v>17</v>
      </c>
      <c r="D2594" s="1" t="s">
        <v>31</v>
      </c>
      <c r="E2594" s="1" t="s">
        <v>32</v>
      </c>
      <c r="F2594" s="47">
        <v>1786</v>
      </c>
      <c r="G2594" s="34">
        <v>1644.24</v>
      </c>
      <c r="H2594" s="1" t="s">
        <v>216</v>
      </c>
      <c r="I2594" s="34">
        <v>1.31024E-2</v>
      </c>
      <c r="J2594" s="34">
        <v>592.10249999999996</v>
      </c>
      <c r="K2594" s="35" t="str">
        <f t="shared" si="200"/>
        <v>Kampina &amp; Oisterwijkse Vennen_Lg03</v>
      </c>
      <c r="L2594" s="36">
        <f>VLOOKUP(D2594,DATA!A:F,5,FALSE)</f>
        <v>6.9280917156857415E-3</v>
      </c>
      <c r="M2594" s="37">
        <f>VLOOKUP(D2594,DATA!A:F,6,FALSE)</f>
        <v>2211</v>
      </c>
      <c r="N2594" s="36">
        <f t="shared" si="201"/>
        <v>1.9330236150792406</v>
      </c>
      <c r="O2594" s="36">
        <f t="shared" si="202"/>
        <v>1.9331957002220554</v>
      </c>
      <c r="P2594" s="36">
        <f t="shared" si="203"/>
        <v>1.7208514281485954E-4</v>
      </c>
      <c r="Q2594" s="36">
        <f t="shared" si="204"/>
        <v>0</v>
      </c>
    </row>
    <row r="2595" spans="1:17" x14ac:dyDescent="0.3">
      <c r="A2595" s="29">
        <v>2927263</v>
      </c>
      <c r="B2595" s="1">
        <v>133</v>
      </c>
      <c r="C2595" s="1" t="s">
        <v>17</v>
      </c>
      <c r="D2595" s="1" t="s">
        <v>31</v>
      </c>
      <c r="E2595" s="1" t="s">
        <v>32</v>
      </c>
      <c r="F2595" s="47">
        <v>1786</v>
      </c>
      <c r="G2595" s="34">
        <v>1594.96</v>
      </c>
      <c r="H2595" s="1" t="s">
        <v>216</v>
      </c>
      <c r="I2595" s="34">
        <v>1.29503E-2</v>
      </c>
      <c r="J2595" s="34">
        <v>362.01436999999999</v>
      </c>
      <c r="K2595" s="35" t="str">
        <f t="shared" si="200"/>
        <v>Kampina &amp; Oisterwijkse Vennen_Lg03</v>
      </c>
      <c r="L2595" s="36">
        <f>VLOOKUP(D2595,DATA!A:F,5,FALSE)</f>
        <v>6.9280917156857415E-3</v>
      </c>
      <c r="M2595" s="37">
        <f>VLOOKUP(D2595,DATA!A:F,6,FALSE)</f>
        <v>2211</v>
      </c>
      <c r="N2595" s="36">
        <f t="shared" si="201"/>
        <v>1.3816463103527044</v>
      </c>
      <c r="O2595" s="36">
        <f t="shared" si="202"/>
        <v>1.3817685654658036</v>
      </c>
      <c r="P2595" s="36">
        <f t="shared" si="203"/>
        <v>1.2225511309926773E-4</v>
      </c>
      <c r="Q2595" s="36">
        <f t="shared" si="204"/>
        <v>0</v>
      </c>
    </row>
    <row r="2596" spans="1:17" x14ac:dyDescent="0.3">
      <c r="A2596" s="29">
        <v>2927264</v>
      </c>
      <c r="B2596" s="1">
        <v>133</v>
      </c>
      <c r="C2596" s="1" t="s">
        <v>17</v>
      </c>
      <c r="D2596" s="1" t="s">
        <v>28</v>
      </c>
      <c r="E2596" s="1" t="s">
        <v>29</v>
      </c>
      <c r="F2596" s="47">
        <v>1786</v>
      </c>
      <c r="G2596" s="34">
        <v>1329.95</v>
      </c>
      <c r="H2596" s="1" t="s">
        <v>216</v>
      </c>
      <c r="I2596" s="34">
        <v>1.02103E-2</v>
      </c>
      <c r="J2596" s="34">
        <v>734.97546</v>
      </c>
      <c r="K2596" s="35" t="str">
        <f t="shared" si="200"/>
        <v>Kampina &amp; Oisterwijkse Vennen_H91D0</v>
      </c>
      <c r="L2596" s="36">
        <f>VLOOKUP(D2596,DATA!A:F,5,FALSE)</f>
        <v>6.9280917156857415E-3</v>
      </c>
      <c r="M2596" s="37">
        <f>VLOOKUP(D2596,DATA!A:F,6,FALSE)</f>
        <v>2211</v>
      </c>
      <c r="N2596" s="36">
        <f t="shared" si="201"/>
        <v>0.22289455798454935</v>
      </c>
      <c r="O2596" s="36">
        <f t="shared" si="202"/>
        <v>0.22291029048631866</v>
      </c>
      <c r="P2596" s="36">
        <f t="shared" si="203"/>
        <v>1.5732501769311069E-5</v>
      </c>
      <c r="Q2596" s="36">
        <f t="shared" si="204"/>
        <v>0</v>
      </c>
    </row>
    <row r="2597" spans="1:17" x14ac:dyDescent="0.3">
      <c r="A2597" s="29">
        <v>2927264</v>
      </c>
      <c r="B2597" s="1">
        <v>133</v>
      </c>
      <c r="C2597" s="1" t="s">
        <v>17</v>
      </c>
      <c r="D2597" s="1" t="s">
        <v>31</v>
      </c>
      <c r="E2597" s="1" t="s">
        <v>32</v>
      </c>
      <c r="F2597" s="47">
        <v>1786</v>
      </c>
      <c r="G2597" s="34">
        <v>1329.95</v>
      </c>
      <c r="H2597" s="1" t="s">
        <v>216</v>
      </c>
      <c r="I2597" s="34">
        <v>1.02103E-2</v>
      </c>
      <c r="J2597" s="34">
        <v>233.43797000000001</v>
      </c>
      <c r="K2597" s="35" t="str">
        <f t="shared" si="200"/>
        <v>Kampina &amp; Oisterwijkse Vennen_Lg03</v>
      </c>
      <c r="L2597" s="36">
        <f>VLOOKUP(D2597,DATA!A:F,5,FALSE)</f>
        <v>6.9280917156857415E-3</v>
      </c>
      <c r="M2597" s="37">
        <f>VLOOKUP(D2597,DATA!A:F,6,FALSE)</f>
        <v>2211</v>
      </c>
      <c r="N2597" s="36">
        <f t="shared" si="201"/>
        <v>0.22289455798454935</v>
      </c>
      <c r="O2597" s="36">
        <f t="shared" si="202"/>
        <v>0.22291029048631866</v>
      </c>
      <c r="P2597" s="36">
        <f t="shared" si="203"/>
        <v>1.5732501769311069E-5</v>
      </c>
      <c r="Q2597" s="36">
        <f t="shared" si="204"/>
        <v>0</v>
      </c>
    </row>
    <row r="2598" spans="1:17" x14ac:dyDescent="0.3">
      <c r="A2598" s="29">
        <v>2928790</v>
      </c>
      <c r="B2598" s="1">
        <v>133</v>
      </c>
      <c r="C2598" s="1" t="s">
        <v>17</v>
      </c>
      <c r="D2598" s="1" t="s">
        <v>25</v>
      </c>
      <c r="E2598" s="1" t="s">
        <v>23</v>
      </c>
      <c r="F2598" s="47">
        <v>1857</v>
      </c>
      <c r="G2598" s="34">
        <v>1389.98</v>
      </c>
      <c r="H2598" s="1" t="s">
        <v>216</v>
      </c>
      <c r="I2598" s="34">
        <v>1.0136900000000001E-2</v>
      </c>
      <c r="J2598" s="34">
        <v>1272.6458</v>
      </c>
      <c r="K2598" s="35" t="str">
        <f t="shared" si="200"/>
        <v>Kampina &amp; Oisterwijkse Vennen_ZGH91E0C</v>
      </c>
      <c r="L2598" s="36">
        <f>VLOOKUP(D2598,DATA!A:F,5,FALSE)</f>
        <v>6.9280917156857415E-3</v>
      </c>
      <c r="M2598" s="37">
        <f>VLOOKUP(D2598,DATA!A:F,6,FALSE)</f>
        <v>2282</v>
      </c>
      <c r="N2598" s="36">
        <f t="shared" si="201"/>
        <v>0.20661575200975213</v>
      </c>
      <c r="O2598" s="36">
        <f t="shared" si="202"/>
        <v>0.20663023302987099</v>
      </c>
      <c r="P2598" s="36">
        <f t="shared" si="203"/>
        <v>1.4481020118861654E-5</v>
      </c>
      <c r="Q2598" s="36">
        <f t="shared" si="204"/>
        <v>0</v>
      </c>
    </row>
    <row r="2599" spans="1:17" x14ac:dyDescent="0.3">
      <c r="A2599" s="29">
        <v>2928792</v>
      </c>
      <c r="B2599" s="1">
        <v>133</v>
      </c>
      <c r="C2599" s="1" t="s">
        <v>17</v>
      </c>
      <c r="D2599" s="1" t="s">
        <v>31</v>
      </c>
      <c r="E2599" s="1" t="s">
        <v>32</v>
      </c>
      <c r="F2599" s="47">
        <v>1786</v>
      </c>
      <c r="G2599" s="34">
        <v>1393.89</v>
      </c>
      <c r="H2599" s="1" t="s">
        <v>216</v>
      </c>
      <c r="I2599" s="34">
        <v>1.04834E-2</v>
      </c>
      <c r="J2599" s="34">
        <v>208.65163000000001</v>
      </c>
      <c r="K2599" s="35" t="str">
        <f t="shared" si="200"/>
        <v>Kampina &amp; Oisterwijkse Vennen_Lg03</v>
      </c>
      <c r="L2599" s="36">
        <f>VLOOKUP(D2599,DATA!A:F,5,FALSE)</f>
        <v>6.9280917156857415E-3</v>
      </c>
      <c r="M2599" s="37">
        <f>VLOOKUP(D2599,DATA!A:F,6,FALSE)</f>
        <v>2211</v>
      </c>
      <c r="N2599" s="36">
        <f t="shared" si="201"/>
        <v>0.34669294033957909</v>
      </c>
      <c r="O2599" s="36">
        <f t="shared" si="202"/>
        <v>0.34671803423947722</v>
      </c>
      <c r="P2599" s="36">
        <f t="shared" si="203"/>
        <v>2.5093899898132044E-5</v>
      </c>
      <c r="Q2599" s="36">
        <f t="shared" si="204"/>
        <v>0</v>
      </c>
    </row>
    <row r="2600" spans="1:17" x14ac:dyDescent="0.3">
      <c r="A2600" s="29">
        <v>2928793</v>
      </c>
      <c r="B2600" s="1">
        <v>133</v>
      </c>
      <c r="C2600" s="1" t="s">
        <v>17</v>
      </c>
      <c r="D2600" s="1" t="s">
        <v>28</v>
      </c>
      <c r="E2600" s="1" t="s">
        <v>29</v>
      </c>
      <c r="F2600" s="47">
        <v>1786</v>
      </c>
      <c r="G2600" s="34">
        <v>1270.3900000000001</v>
      </c>
      <c r="H2600" s="1" t="s">
        <v>216</v>
      </c>
      <c r="I2600" s="34">
        <v>9.8905999999999994E-3</v>
      </c>
      <c r="J2600" s="34">
        <v>8.1386050000000001</v>
      </c>
      <c r="K2600" s="35" t="str">
        <f t="shared" si="200"/>
        <v>Kampina &amp; Oisterwijkse Vennen_H91D0</v>
      </c>
      <c r="L2600" s="36">
        <f>VLOOKUP(D2600,DATA!A:F,5,FALSE)</f>
        <v>6.9280917156857415E-3</v>
      </c>
      <c r="M2600" s="37">
        <f>VLOOKUP(D2600,DATA!A:F,6,FALSE)</f>
        <v>2211</v>
      </c>
      <c r="N2600" s="36">
        <f t="shared" si="201"/>
        <v>0.14764571229582074</v>
      </c>
      <c r="O2600" s="36">
        <f t="shared" si="202"/>
        <v>0.14765581482819159</v>
      </c>
      <c r="P2600" s="36">
        <f t="shared" si="203"/>
        <v>1.0102532370853679E-5</v>
      </c>
      <c r="Q2600" s="36">
        <f t="shared" si="204"/>
        <v>0</v>
      </c>
    </row>
    <row r="2601" spans="1:17" x14ac:dyDescent="0.3">
      <c r="A2601" s="29">
        <v>2928793</v>
      </c>
      <c r="B2601" s="1">
        <v>133</v>
      </c>
      <c r="C2601" s="1" t="s">
        <v>17</v>
      </c>
      <c r="D2601" s="1" t="s">
        <v>22</v>
      </c>
      <c r="E2601" s="1" t="s">
        <v>23</v>
      </c>
      <c r="F2601" s="47">
        <v>1857</v>
      </c>
      <c r="G2601" s="34">
        <v>1270.3900000000001</v>
      </c>
      <c r="H2601" s="1" t="s">
        <v>216</v>
      </c>
      <c r="I2601" s="34">
        <v>9.8905999999999994E-3</v>
      </c>
      <c r="J2601" s="34">
        <v>235.02438000000001</v>
      </c>
      <c r="K2601" s="35" t="str">
        <f t="shared" si="200"/>
        <v>Kampina &amp; Oisterwijkse Vennen_H91E0C</v>
      </c>
      <c r="L2601" s="36">
        <f>VLOOKUP(D2601,DATA!A:F,5,FALSE)</f>
        <v>6.9280917156857415E-3</v>
      </c>
      <c r="M2601" s="37">
        <f>VLOOKUP(D2601,DATA!A:F,6,FALSE)</f>
        <v>2282</v>
      </c>
      <c r="N2601" s="36">
        <f t="shared" si="201"/>
        <v>9.0332280162132295E-2</v>
      </c>
      <c r="O2601" s="36">
        <f t="shared" si="202"/>
        <v>9.0338464619595882E-2</v>
      </c>
      <c r="P2601" s="36">
        <f t="shared" si="203"/>
        <v>6.1844574635872007E-6</v>
      </c>
      <c r="Q2601" s="36">
        <f t="shared" si="204"/>
        <v>0</v>
      </c>
    </row>
    <row r="2602" spans="1:17" x14ac:dyDescent="0.3">
      <c r="A2602" s="29">
        <v>2928794</v>
      </c>
      <c r="B2602" s="1">
        <v>133</v>
      </c>
      <c r="C2602" s="1" t="s">
        <v>17</v>
      </c>
      <c r="D2602" s="1" t="s">
        <v>18</v>
      </c>
      <c r="E2602" s="1" t="s">
        <v>19</v>
      </c>
      <c r="F2602" s="47">
        <v>2143</v>
      </c>
      <c r="G2602" s="34">
        <v>1154.77</v>
      </c>
      <c r="H2602" s="1" t="s">
        <v>216</v>
      </c>
      <c r="I2602" s="34">
        <v>9.1292000000000005E-3</v>
      </c>
      <c r="J2602" s="34">
        <v>235.10756000000001</v>
      </c>
      <c r="K2602" s="35" t="str">
        <f t="shared" si="200"/>
        <v>Kampina &amp; Oisterwijkse Vennen_Lg02</v>
      </c>
      <c r="L2602" s="36" t="e">
        <f>VLOOKUP(D2602,DATA!A:F,5,FALSE)</f>
        <v>#N/A</v>
      </c>
      <c r="M2602" s="37" t="e">
        <f>VLOOKUP(D2602,DATA!A:F,6,FALSE)</f>
        <v>#N/A</v>
      </c>
      <c r="N2602" s="36" t="e">
        <f t="shared" si="201"/>
        <v>#N/A</v>
      </c>
      <c r="O2602" s="36" t="e">
        <f t="shared" si="202"/>
        <v>#N/A</v>
      </c>
      <c r="P2602" s="36" t="e">
        <f t="shared" si="203"/>
        <v>#N/A</v>
      </c>
      <c r="Q2602" s="36">
        <f t="shared" si="204"/>
        <v>0</v>
      </c>
    </row>
    <row r="2603" spans="1:17" x14ac:dyDescent="0.3">
      <c r="A2603" s="29">
        <v>3009787</v>
      </c>
      <c r="B2603" s="1">
        <v>131</v>
      </c>
      <c r="C2603" s="1" t="s">
        <v>24</v>
      </c>
      <c r="D2603" s="1" t="s">
        <v>22</v>
      </c>
      <c r="E2603" s="1" t="s">
        <v>23</v>
      </c>
      <c r="F2603" s="47">
        <v>1857</v>
      </c>
      <c r="G2603" s="34">
        <v>1507.12</v>
      </c>
      <c r="H2603" s="1" t="s">
        <v>216</v>
      </c>
      <c r="I2603" s="34">
        <v>4.5751999999999998E-3</v>
      </c>
      <c r="J2603" s="34">
        <v>28.261633</v>
      </c>
      <c r="K2603" s="35" t="str">
        <f t="shared" si="200"/>
        <v>Loonse en Drunense Duinen &amp; Leemkuilen_H91E0C</v>
      </c>
      <c r="L2603" s="36">
        <f>VLOOKUP(D2603,DATA!A:F,5,FALSE)</f>
        <v>6.9280917156857415E-3</v>
      </c>
      <c r="M2603" s="37">
        <f>VLOOKUP(D2603,DATA!A:F,6,FALSE)</f>
        <v>2282</v>
      </c>
      <c r="N2603" s="36">
        <f t="shared" si="201"/>
        <v>0.46397709566423689</v>
      </c>
      <c r="O2603" s="36">
        <f t="shared" si="202"/>
        <v>0.46399173452759446</v>
      </c>
      <c r="P2603" s="36">
        <f t="shared" si="203"/>
        <v>1.463886335756337E-5</v>
      </c>
      <c r="Q2603" s="36">
        <f t="shared" si="204"/>
        <v>0</v>
      </c>
    </row>
    <row r="2604" spans="1:17" x14ac:dyDescent="0.3">
      <c r="A2604" s="29">
        <v>3011315</v>
      </c>
      <c r="B2604" s="1">
        <v>131</v>
      </c>
      <c r="C2604" s="1" t="s">
        <v>24</v>
      </c>
      <c r="D2604" s="1" t="s">
        <v>22</v>
      </c>
      <c r="E2604" s="1" t="s">
        <v>23</v>
      </c>
      <c r="F2604" s="47">
        <v>1857</v>
      </c>
      <c r="G2604" s="34">
        <v>1573.54</v>
      </c>
      <c r="H2604" s="1" t="s">
        <v>216</v>
      </c>
      <c r="I2604" s="34">
        <v>4.6528999999999997E-3</v>
      </c>
      <c r="J2604" s="34">
        <v>55.490367999999997</v>
      </c>
      <c r="K2604" s="35" t="str">
        <f t="shared" si="200"/>
        <v>Loonse en Drunense Duinen &amp; Leemkuilen_H91E0C</v>
      </c>
      <c r="L2604" s="36">
        <f>VLOOKUP(D2604,DATA!A:F,5,FALSE)</f>
        <v>6.9280917156857415E-3</v>
      </c>
      <c r="M2604" s="37">
        <f>VLOOKUP(D2604,DATA!A:F,6,FALSE)</f>
        <v>2282</v>
      </c>
      <c r="N2604" s="36">
        <f t="shared" si="201"/>
        <v>0.73310690324337024</v>
      </c>
      <c r="O2604" s="36">
        <f t="shared" si="202"/>
        <v>0.73313036259380504</v>
      </c>
      <c r="P2604" s="36">
        <f t="shared" si="203"/>
        <v>2.3459350434795745E-5</v>
      </c>
      <c r="Q2604" s="36">
        <f t="shared" si="204"/>
        <v>0</v>
      </c>
    </row>
    <row r="2605" spans="1:17" x14ac:dyDescent="0.3">
      <c r="A2605" s="29">
        <v>3012844</v>
      </c>
      <c r="B2605" s="1">
        <v>131</v>
      </c>
      <c r="C2605" s="1" t="s">
        <v>24</v>
      </c>
      <c r="D2605" s="1" t="s">
        <v>22</v>
      </c>
      <c r="E2605" s="1" t="s">
        <v>23</v>
      </c>
      <c r="F2605" s="47">
        <v>1857</v>
      </c>
      <c r="G2605" s="34">
        <v>1341.21</v>
      </c>
      <c r="H2605" s="1" t="s">
        <v>216</v>
      </c>
      <c r="I2605" s="34">
        <v>4.1307000000000002E-3</v>
      </c>
      <c r="J2605" s="34">
        <v>1719.8357000000001</v>
      </c>
      <c r="K2605" s="35" t="str">
        <f t="shared" si="200"/>
        <v>Loonse en Drunense Duinen &amp; Leemkuilen_H91E0C</v>
      </c>
      <c r="L2605" s="36">
        <f>VLOOKUP(D2605,DATA!A:F,5,FALSE)</f>
        <v>6.9280917156857415E-3</v>
      </c>
      <c r="M2605" s="37">
        <f>VLOOKUP(D2605,DATA!A:F,6,FALSE)</f>
        <v>2282</v>
      </c>
      <c r="N2605" s="36">
        <f t="shared" si="201"/>
        <v>0.14746197584872486</v>
      </c>
      <c r="O2605" s="36">
        <f t="shared" si="202"/>
        <v>0.14746618973330386</v>
      </c>
      <c r="P2605" s="36">
        <f t="shared" si="203"/>
        <v>4.2138845789962964E-6</v>
      </c>
      <c r="Q2605" s="36">
        <f t="shared" si="204"/>
        <v>0</v>
      </c>
    </row>
    <row r="2606" spans="1:17" x14ac:dyDescent="0.3">
      <c r="A2606" s="29">
        <v>3012845</v>
      </c>
      <c r="B2606" s="1">
        <v>131</v>
      </c>
      <c r="C2606" s="1" t="s">
        <v>24</v>
      </c>
      <c r="D2606" s="1" t="s">
        <v>22</v>
      </c>
      <c r="E2606" s="1" t="s">
        <v>23</v>
      </c>
      <c r="F2606" s="47">
        <v>1857</v>
      </c>
      <c r="G2606" s="34">
        <v>1752.54</v>
      </c>
      <c r="H2606" s="1" t="s">
        <v>216</v>
      </c>
      <c r="I2606" s="34">
        <v>5.7952999999999998E-3</v>
      </c>
      <c r="J2606" s="34">
        <v>2282.5547000000001</v>
      </c>
      <c r="K2606" s="35" t="str">
        <f t="shared" si="200"/>
        <v>Loonse en Drunense Duinen &amp; Leemkuilen_H91E0C</v>
      </c>
      <c r="L2606" s="36">
        <f>VLOOKUP(D2606,DATA!A:F,5,FALSE)</f>
        <v>6.9280917156857415E-3</v>
      </c>
      <c r="M2606" s="37">
        <f>VLOOKUP(D2606,DATA!A:F,6,FALSE)</f>
        <v>2282</v>
      </c>
      <c r="N2606" s="36">
        <f t="shared" si="201"/>
        <v>2.4888464427646197</v>
      </c>
      <c r="O2606" s="36">
        <f t="shared" si="202"/>
        <v>2.4889438856716755</v>
      </c>
      <c r="P2606" s="36">
        <f t="shared" si="203"/>
        <v>9.7442907055711458E-5</v>
      </c>
      <c r="Q2606" s="36">
        <f t="shared" si="204"/>
        <v>0</v>
      </c>
    </row>
    <row r="2607" spans="1:17" x14ac:dyDescent="0.3">
      <c r="A2607" s="29">
        <v>3014373</v>
      </c>
      <c r="B2607" s="1">
        <v>131</v>
      </c>
      <c r="C2607" s="1" t="s">
        <v>24</v>
      </c>
      <c r="D2607" s="1" t="s">
        <v>22</v>
      </c>
      <c r="E2607" s="1" t="s">
        <v>23</v>
      </c>
      <c r="F2607" s="47">
        <v>1857</v>
      </c>
      <c r="G2607" s="34">
        <v>1516.3</v>
      </c>
      <c r="H2607" s="1" t="s">
        <v>216</v>
      </c>
      <c r="I2607" s="34">
        <v>4.6467000000000001E-3</v>
      </c>
      <c r="J2607" s="34">
        <v>7244.2837</v>
      </c>
      <c r="K2607" s="35" t="str">
        <f t="shared" si="200"/>
        <v>Loonse en Drunense Duinen &amp; Leemkuilen_H91E0C</v>
      </c>
      <c r="L2607" s="36">
        <f>VLOOKUP(D2607,DATA!A:F,5,FALSE)</f>
        <v>6.9280917156857415E-3</v>
      </c>
      <c r="M2607" s="37">
        <f>VLOOKUP(D2607,DATA!A:F,6,FALSE)</f>
        <v>2282</v>
      </c>
      <c r="N2607" s="36">
        <f t="shared" si="201"/>
        <v>0.49429398016551934</v>
      </c>
      <c r="O2607" s="36">
        <f t="shared" si="202"/>
        <v>0.49430981445174632</v>
      </c>
      <c r="P2607" s="36">
        <f t="shared" si="203"/>
        <v>1.5834286226978911E-5</v>
      </c>
      <c r="Q2607" s="36">
        <f t="shared" si="204"/>
        <v>0</v>
      </c>
    </row>
    <row r="2608" spans="1:17" x14ac:dyDescent="0.3">
      <c r="A2608" s="29">
        <v>3014375</v>
      </c>
      <c r="B2608" s="1">
        <v>131</v>
      </c>
      <c r="C2608" s="1" t="s">
        <v>24</v>
      </c>
      <c r="D2608" s="1" t="s">
        <v>22</v>
      </c>
      <c r="E2608" s="1" t="s">
        <v>23</v>
      </c>
      <c r="F2608" s="47">
        <v>1857</v>
      </c>
      <c r="G2608" s="34">
        <v>1645.67</v>
      </c>
      <c r="H2608" s="1" t="s">
        <v>216</v>
      </c>
      <c r="I2608" s="34">
        <v>6.0654000000000003E-3</v>
      </c>
      <c r="J2608" s="34">
        <v>207.28809999999999</v>
      </c>
      <c r="K2608" s="35" t="str">
        <f t="shared" si="200"/>
        <v>Loonse en Drunense Duinen &amp; Leemkuilen_H91E0C</v>
      </c>
      <c r="L2608" s="36">
        <f>VLOOKUP(D2608,DATA!A:F,5,FALSE)</f>
        <v>6.9280917156857415E-3</v>
      </c>
      <c r="M2608" s="37">
        <f>VLOOKUP(D2608,DATA!A:F,6,FALSE)</f>
        <v>2282</v>
      </c>
      <c r="N2608" s="36">
        <f t="shared" si="201"/>
        <v>1.2026389805084481</v>
      </c>
      <c r="O2608" s="36">
        <f t="shared" si="202"/>
        <v>1.2026889106274665</v>
      </c>
      <c r="P2608" s="36">
        <f t="shared" si="203"/>
        <v>4.993011901843758E-5</v>
      </c>
      <c r="Q2608" s="36">
        <f t="shared" si="204"/>
        <v>0</v>
      </c>
    </row>
    <row r="2609" spans="1:17" x14ac:dyDescent="0.3">
      <c r="A2609" s="29">
        <v>3015903</v>
      </c>
      <c r="B2609" s="1">
        <v>131</v>
      </c>
      <c r="C2609" s="1" t="s">
        <v>24</v>
      </c>
      <c r="D2609" s="1" t="s">
        <v>22</v>
      </c>
      <c r="E2609" s="1" t="s">
        <v>23</v>
      </c>
      <c r="F2609" s="47">
        <v>1857</v>
      </c>
      <c r="G2609" s="34">
        <v>1691.49</v>
      </c>
      <c r="H2609" s="1" t="s">
        <v>216</v>
      </c>
      <c r="I2609" s="34">
        <v>5.6363999999999997E-3</v>
      </c>
      <c r="J2609" s="34">
        <v>5220.665</v>
      </c>
      <c r="K2609" s="35" t="str">
        <f t="shared" si="200"/>
        <v>Loonse en Drunense Duinen &amp; Leemkuilen_H91E0C</v>
      </c>
      <c r="L2609" s="36">
        <f>VLOOKUP(D2609,DATA!A:F,5,FALSE)</f>
        <v>6.9280917156857415E-3</v>
      </c>
      <c r="M2609" s="37">
        <f>VLOOKUP(D2609,DATA!A:F,6,FALSE)</f>
        <v>2282</v>
      </c>
      <c r="N2609" s="36">
        <f t="shared" si="201"/>
        <v>1.6445722053206173</v>
      </c>
      <c r="O2609" s="36">
        <f t="shared" si="202"/>
        <v>1.6446353700897152</v>
      </c>
      <c r="P2609" s="36">
        <f t="shared" si="203"/>
        <v>6.3164769097845408E-5</v>
      </c>
      <c r="Q2609" s="36">
        <f t="shared" si="204"/>
        <v>0</v>
      </c>
    </row>
    <row r="2610" spans="1:17" x14ac:dyDescent="0.3">
      <c r="A2610" s="29">
        <v>3015905</v>
      </c>
      <c r="B2610" s="1">
        <v>131</v>
      </c>
      <c r="C2610" s="1" t="s">
        <v>24</v>
      </c>
      <c r="D2610" s="1" t="s">
        <v>22</v>
      </c>
      <c r="E2610" s="1" t="s">
        <v>23</v>
      </c>
      <c r="F2610" s="47">
        <v>1857</v>
      </c>
      <c r="G2610" s="34">
        <v>1778.4</v>
      </c>
      <c r="H2610" s="1" t="s">
        <v>216</v>
      </c>
      <c r="I2610" s="34">
        <v>6.9728999999999998E-3</v>
      </c>
      <c r="J2610" s="34">
        <v>376.72620000000001</v>
      </c>
      <c r="K2610" s="35" t="str">
        <f t="shared" si="200"/>
        <v>Loonse en Drunense Duinen &amp; Leemkuilen_H91E0C</v>
      </c>
      <c r="L2610" s="36">
        <f>VLOOKUP(D2610,DATA!A:F,5,FALSE)</f>
        <v>6.9280917156857415E-3</v>
      </c>
      <c r="M2610" s="37">
        <f>VLOOKUP(D2610,DATA!A:F,6,FALSE)</f>
        <v>2282</v>
      </c>
      <c r="N2610" s="36">
        <f t="shared" si="201"/>
        <v>2.9627213835314108</v>
      </c>
      <c r="O2610" s="36">
        <f t="shared" si="202"/>
        <v>2.9628602720527413</v>
      </c>
      <c r="P2610" s="36">
        <f t="shared" si="203"/>
        <v>1.3888852133048246E-4</v>
      </c>
      <c r="Q2610" s="36">
        <f t="shared" si="204"/>
        <v>0</v>
      </c>
    </row>
    <row r="2611" spans="1:17" x14ac:dyDescent="0.3">
      <c r="A2611" s="29">
        <v>3015906</v>
      </c>
      <c r="B2611" s="1">
        <v>131</v>
      </c>
      <c r="C2611" s="1" t="s">
        <v>24</v>
      </c>
      <c r="D2611" s="1" t="s">
        <v>22</v>
      </c>
      <c r="E2611" s="1" t="s">
        <v>23</v>
      </c>
      <c r="F2611" s="47">
        <v>1857</v>
      </c>
      <c r="G2611" s="34">
        <v>1355.83</v>
      </c>
      <c r="H2611" s="1" t="s">
        <v>216</v>
      </c>
      <c r="I2611" s="34">
        <v>4.8798000000000001E-3</v>
      </c>
      <c r="J2611" s="34">
        <v>269.00880000000001</v>
      </c>
      <c r="K2611" s="35" t="str">
        <f t="shared" si="200"/>
        <v>Loonse en Drunense Duinen &amp; Leemkuilen_H91E0C</v>
      </c>
      <c r="L2611" s="36">
        <f>VLOOKUP(D2611,DATA!A:F,5,FALSE)</f>
        <v>6.9280917156857415E-3</v>
      </c>
      <c r="M2611" s="37">
        <f>VLOOKUP(D2611,DATA!A:F,6,FALSE)</f>
        <v>2282</v>
      </c>
      <c r="N2611" s="36">
        <f t="shared" si="201"/>
        <v>0.16315519693471314</v>
      </c>
      <c r="O2611" s="36">
        <f t="shared" si="202"/>
        <v>0.16316070393028734</v>
      </c>
      <c r="P2611" s="36">
        <f t="shared" si="203"/>
        <v>5.5069955741948728E-6</v>
      </c>
      <c r="Q2611" s="36">
        <f t="shared" si="204"/>
        <v>0</v>
      </c>
    </row>
    <row r="2612" spans="1:17" x14ac:dyDescent="0.3">
      <c r="A2612" s="29">
        <v>3017431</v>
      </c>
      <c r="B2612" s="1">
        <v>131</v>
      </c>
      <c r="C2612" s="1" t="s">
        <v>24</v>
      </c>
      <c r="D2612" s="1" t="s">
        <v>22</v>
      </c>
      <c r="E2612" s="1" t="s">
        <v>23</v>
      </c>
      <c r="F2612" s="47">
        <v>1857</v>
      </c>
      <c r="G2612" s="34">
        <v>1321.79</v>
      </c>
      <c r="H2612" s="1" t="s">
        <v>216</v>
      </c>
      <c r="I2612" s="34">
        <v>4.1640999999999996E-3</v>
      </c>
      <c r="J2612" s="34">
        <v>205.00747999999999</v>
      </c>
      <c r="K2612" s="35" t="str">
        <f t="shared" si="200"/>
        <v>Loonse en Drunense Duinen &amp; Leemkuilen_H91E0C</v>
      </c>
      <c r="L2612" s="36">
        <f>VLOOKUP(D2612,DATA!A:F,5,FALSE)</f>
        <v>6.9280917156857415E-3</v>
      </c>
      <c r="M2612" s="37">
        <f>VLOOKUP(D2612,DATA!A:F,6,FALSE)</f>
        <v>2282</v>
      </c>
      <c r="N2612" s="36">
        <f t="shared" si="201"/>
        <v>0.12892263046314426</v>
      </c>
      <c r="O2612" s="36">
        <f t="shared" si="202"/>
        <v>0.12892634504488942</v>
      </c>
      <c r="P2612" s="36">
        <f t="shared" si="203"/>
        <v>3.7145817451678109E-6</v>
      </c>
      <c r="Q2612" s="36">
        <f t="shared" si="204"/>
        <v>0</v>
      </c>
    </row>
    <row r="2613" spans="1:17" x14ac:dyDescent="0.3">
      <c r="A2613" s="29">
        <v>3017432</v>
      </c>
      <c r="B2613" s="1">
        <v>131</v>
      </c>
      <c r="C2613" s="1" t="s">
        <v>24</v>
      </c>
      <c r="D2613" s="1" t="s">
        <v>22</v>
      </c>
      <c r="E2613" s="1" t="s">
        <v>23</v>
      </c>
      <c r="F2613" s="47">
        <v>1857</v>
      </c>
      <c r="G2613" s="34">
        <v>1678.7</v>
      </c>
      <c r="H2613" s="1" t="s">
        <v>216</v>
      </c>
      <c r="I2613" s="34">
        <v>5.9655999999999997E-3</v>
      </c>
      <c r="J2613" s="34">
        <v>7269.7964000000002</v>
      </c>
      <c r="K2613" s="35" t="str">
        <f t="shared" si="200"/>
        <v>Loonse en Drunense Duinen &amp; Leemkuilen_H91E0C</v>
      </c>
      <c r="L2613" s="36">
        <f>VLOOKUP(D2613,DATA!A:F,5,FALSE)</f>
        <v>6.9280917156857415E-3</v>
      </c>
      <c r="M2613" s="37">
        <f>VLOOKUP(D2613,DATA!A:F,6,FALSE)</f>
        <v>2282</v>
      </c>
      <c r="N2613" s="36">
        <f t="shared" si="201"/>
        <v>1.5072179506969929</v>
      </c>
      <c r="O2613" s="36">
        <f t="shared" si="202"/>
        <v>1.5072793066809624</v>
      </c>
      <c r="P2613" s="36">
        <f t="shared" si="203"/>
        <v>6.1355983969502148E-5</v>
      </c>
      <c r="Q2613" s="36">
        <f t="shared" si="204"/>
        <v>0</v>
      </c>
    </row>
    <row r="2614" spans="1:17" x14ac:dyDescent="0.3">
      <c r="A2614" s="29">
        <v>3017434</v>
      </c>
      <c r="B2614" s="1">
        <v>131</v>
      </c>
      <c r="C2614" s="1" t="s">
        <v>24</v>
      </c>
      <c r="D2614" s="1" t="s">
        <v>22</v>
      </c>
      <c r="E2614" s="1" t="s">
        <v>23</v>
      </c>
      <c r="F2614" s="47">
        <v>1857</v>
      </c>
      <c r="G2614" s="34">
        <v>1778.43</v>
      </c>
      <c r="H2614" s="1" t="s">
        <v>216</v>
      </c>
      <c r="I2614" s="34">
        <v>6.9378E-3</v>
      </c>
      <c r="J2614" s="34">
        <v>2644.2754</v>
      </c>
      <c r="K2614" s="35" t="str">
        <f t="shared" si="200"/>
        <v>Loonse en Drunense Duinen &amp; Leemkuilen_H91E0C</v>
      </c>
      <c r="L2614" s="36">
        <f>VLOOKUP(D2614,DATA!A:F,5,FALSE)</f>
        <v>6.9280917156857415E-3</v>
      </c>
      <c r="M2614" s="37">
        <f>VLOOKUP(D2614,DATA!A:F,6,FALSE)</f>
        <v>2282</v>
      </c>
      <c r="N2614" s="36">
        <f t="shared" si="201"/>
        <v>2.9633189782658493</v>
      </c>
      <c r="O2614" s="36">
        <f t="shared" si="202"/>
        <v>2.9634571946602071</v>
      </c>
      <c r="P2614" s="36">
        <f t="shared" si="203"/>
        <v>1.3821639435773747E-4</v>
      </c>
      <c r="Q2614" s="36">
        <f t="shared" si="204"/>
        <v>0</v>
      </c>
    </row>
    <row r="2615" spans="1:17" x14ac:dyDescent="0.3">
      <c r="A2615" s="29">
        <v>3018961</v>
      </c>
      <c r="B2615" s="1">
        <v>131</v>
      </c>
      <c r="C2615" s="1" t="s">
        <v>24</v>
      </c>
      <c r="D2615" s="1" t="s">
        <v>22</v>
      </c>
      <c r="E2615" s="1" t="s">
        <v>23</v>
      </c>
      <c r="F2615" s="47">
        <v>1857</v>
      </c>
      <c r="G2615" s="34">
        <v>1313.94</v>
      </c>
      <c r="H2615" s="1" t="s">
        <v>216</v>
      </c>
      <c r="I2615" s="34">
        <v>4.3667000000000003E-3</v>
      </c>
      <c r="J2615" s="34">
        <v>1166.1605</v>
      </c>
      <c r="K2615" s="35" t="str">
        <f t="shared" si="200"/>
        <v>Loonse en Drunense Duinen &amp; Leemkuilen_H91E0C</v>
      </c>
      <c r="L2615" s="36">
        <f>VLOOKUP(D2615,DATA!A:F,5,FALSE)</f>
        <v>6.9280917156857415E-3</v>
      </c>
      <c r="M2615" s="37">
        <f>VLOOKUP(D2615,DATA!A:F,6,FALSE)</f>
        <v>2282</v>
      </c>
      <c r="N2615" s="36">
        <f t="shared" si="201"/>
        <v>0.12210669181758332</v>
      </c>
      <c r="O2615" s="36">
        <f t="shared" si="202"/>
        <v>0.1221103814438415</v>
      </c>
      <c r="P2615" s="36">
        <f t="shared" si="203"/>
        <v>3.6896262581714856E-6</v>
      </c>
      <c r="Q2615" s="36">
        <f t="shared" si="204"/>
        <v>0</v>
      </c>
    </row>
    <row r="2616" spans="1:17" x14ac:dyDescent="0.3">
      <c r="A2616" s="29">
        <v>3018964</v>
      </c>
      <c r="B2616" s="1">
        <v>131</v>
      </c>
      <c r="C2616" s="1" t="s">
        <v>24</v>
      </c>
      <c r="D2616" s="1" t="s">
        <v>22</v>
      </c>
      <c r="E2616" s="1" t="s">
        <v>23</v>
      </c>
      <c r="F2616" s="47">
        <v>1857</v>
      </c>
      <c r="G2616" s="34">
        <v>1596.01</v>
      </c>
      <c r="H2616" s="1" t="s">
        <v>216</v>
      </c>
      <c r="I2616" s="34">
        <v>5.6392999999999999E-3</v>
      </c>
      <c r="J2616" s="34">
        <v>671.33234000000004</v>
      </c>
      <c r="K2616" s="35" t="str">
        <f t="shared" si="200"/>
        <v>Loonse en Drunense Duinen &amp; Leemkuilen_H91E0C</v>
      </c>
      <c r="L2616" s="36">
        <f>VLOOKUP(D2616,DATA!A:F,5,FALSE)</f>
        <v>6.9280917156857415E-3</v>
      </c>
      <c r="M2616" s="37">
        <f>VLOOKUP(D2616,DATA!A:F,6,FALSE)</f>
        <v>2282</v>
      </c>
      <c r="N2616" s="36">
        <f t="shared" si="201"/>
        <v>0.85553895913614864</v>
      </c>
      <c r="O2616" s="36">
        <f t="shared" si="202"/>
        <v>0.85557209935813461</v>
      </c>
      <c r="P2616" s="36">
        <f t="shared" si="203"/>
        <v>3.3140221985972218E-5</v>
      </c>
      <c r="Q2616" s="36">
        <f t="shared" si="204"/>
        <v>0</v>
      </c>
    </row>
    <row r="2617" spans="1:17" x14ac:dyDescent="0.3">
      <c r="A2617" s="29">
        <v>3020490</v>
      </c>
      <c r="B2617" s="1">
        <v>131</v>
      </c>
      <c r="C2617" s="1" t="s">
        <v>24</v>
      </c>
      <c r="D2617" s="1" t="s">
        <v>22</v>
      </c>
      <c r="E2617" s="1" t="s">
        <v>23</v>
      </c>
      <c r="F2617" s="47">
        <v>1857</v>
      </c>
      <c r="G2617" s="34">
        <v>1358.53</v>
      </c>
      <c r="H2617" s="1" t="s">
        <v>216</v>
      </c>
      <c r="I2617" s="34">
        <v>4.6067E-3</v>
      </c>
      <c r="J2617" s="34">
        <v>2550.9652999999998</v>
      </c>
      <c r="K2617" s="35" t="str">
        <f t="shared" si="200"/>
        <v>Loonse en Drunense Duinen &amp; Leemkuilen_H91E0C</v>
      </c>
      <c r="L2617" s="36">
        <f>VLOOKUP(D2617,DATA!A:F,5,FALSE)</f>
        <v>6.9280917156857415E-3</v>
      </c>
      <c r="M2617" s="37">
        <f>VLOOKUP(D2617,DATA!A:F,6,FALSE)</f>
        <v>2282</v>
      </c>
      <c r="N2617" s="36">
        <f t="shared" si="201"/>
        <v>0.16623075568586398</v>
      </c>
      <c r="O2617" s="36">
        <f t="shared" si="202"/>
        <v>0.1662360523119368</v>
      </c>
      <c r="P2617" s="36">
        <f t="shared" si="203"/>
        <v>5.2966260728204428E-6</v>
      </c>
      <c r="Q2617" s="36">
        <f t="shared" si="204"/>
        <v>0</v>
      </c>
    </row>
    <row r="2618" spans="1:17" x14ac:dyDescent="0.3">
      <c r="A2618" s="29">
        <v>3022020</v>
      </c>
      <c r="B2618" s="1">
        <v>131</v>
      </c>
      <c r="C2618" s="1" t="s">
        <v>24</v>
      </c>
      <c r="D2618" s="1" t="s">
        <v>22</v>
      </c>
      <c r="E2618" s="1" t="s">
        <v>23</v>
      </c>
      <c r="F2618" s="47">
        <v>1857</v>
      </c>
      <c r="G2618" s="34">
        <v>1740.87</v>
      </c>
      <c r="H2618" s="1" t="s">
        <v>216</v>
      </c>
      <c r="I2618" s="34">
        <v>6.5179000000000001E-3</v>
      </c>
      <c r="J2618" s="34">
        <v>4244.2150000000001</v>
      </c>
      <c r="K2618" s="35" t="str">
        <f t="shared" si="200"/>
        <v>Loonse en Drunense Duinen &amp; Leemkuilen_H91E0C</v>
      </c>
      <c r="L2618" s="36">
        <f>VLOOKUP(D2618,DATA!A:F,5,FALSE)</f>
        <v>6.9280917156857415E-3</v>
      </c>
      <c r="M2618" s="37">
        <f>VLOOKUP(D2618,DATA!A:F,6,FALSE)</f>
        <v>2282</v>
      </c>
      <c r="N2618" s="36">
        <f t="shared" si="201"/>
        <v>2.2999868904654335</v>
      </c>
      <c r="O2618" s="36">
        <f t="shared" si="202"/>
        <v>2.3000883635024363</v>
      </c>
      <c r="P2618" s="36">
        <f t="shared" si="203"/>
        <v>1.014730370028083E-4</v>
      </c>
      <c r="Q2618" s="36">
        <f t="shared" si="204"/>
        <v>0</v>
      </c>
    </row>
    <row r="2619" spans="1:17" x14ac:dyDescent="0.3">
      <c r="A2619" s="29">
        <v>3023548</v>
      </c>
      <c r="B2619" s="1">
        <v>131</v>
      </c>
      <c r="C2619" s="1" t="s">
        <v>24</v>
      </c>
      <c r="D2619" s="1" t="s">
        <v>49</v>
      </c>
      <c r="E2619" s="1" t="s">
        <v>50</v>
      </c>
      <c r="F2619" s="47">
        <v>1429</v>
      </c>
      <c r="G2619" s="34">
        <v>1261.21</v>
      </c>
      <c r="H2619" s="1" t="s">
        <v>216</v>
      </c>
      <c r="I2619" s="34">
        <v>4.3223999999999997E-3</v>
      </c>
      <c r="J2619" s="34">
        <v>827.822</v>
      </c>
      <c r="K2619" s="35" t="str">
        <f t="shared" si="200"/>
        <v>Loonse en Drunense Duinen &amp; Leemkuilen_H9160A</v>
      </c>
      <c r="L2619" s="36">
        <f>VLOOKUP(D2619,DATA!A:F,5,FALSE)</f>
        <v>7.6478934523803643E-3</v>
      </c>
      <c r="M2619" s="37">
        <f>VLOOKUP(D2619,DATA!A:F,6,FALSE)</f>
        <v>1814</v>
      </c>
      <c r="N2619" s="36">
        <f t="shared" si="201"/>
        <v>1.4376506875652397</v>
      </c>
      <c r="O2619" s="36">
        <f t="shared" si="202"/>
        <v>1.4376975298617056</v>
      </c>
      <c r="P2619" s="36">
        <f t="shared" si="203"/>
        <v>4.6842296465898769E-5</v>
      </c>
      <c r="Q2619" s="36">
        <f t="shared" si="204"/>
        <v>0</v>
      </c>
    </row>
    <row r="2620" spans="1:17" x14ac:dyDescent="0.3">
      <c r="A2620" s="29">
        <v>3026608</v>
      </c>
      <c r="B2620" s="1">
        <v>131</v>
      </c>
      <c r="C2620" s="1" t="s">
        <v>24</v>
      </c>
      <c r="D2620" s="1" t="s">
        <v>22</v>
      </c>
      <c r="E2620" s="1" t="s">
        <v>23</v>
      </c>
      <c r="F2620" s="47">
        <v>1857</v>
      </c>
      <c r="G2620" s="34">
        <v>1784.23</v>
      </c>
      <c r="H2620" s="1" t="s">
        <v>216</v>
      </c>
      <c r="I2620" s="34">
        <v>6.9407000000000002E-3</v>
      </c>
      <c r="J2620" s="34">
        <v>4737.7437</v>
      </c>
      <c r="K2620" s="35" t="str">
        <f t="shared" si="200"/>
        <v>Loonse en Drunense Duinen &amp; Leemkuilen_H91E0C</v>
      </c>
      <c r="L2620" s="36">
        <f>VLOOKUP(D2620,DATA!A:F,5,FALSE)</f>
        <v>6.9280917156857415E-3</v>
      </c>
      <c r="M2620" s="37">
        <f>VLOOKUP(D2620,DATA!A:F,6,FALSE)</f>
        <v>2282</v>
      </c>
      <c r="N2620" s="36">
        <f t="shared" si="201"/>
        <v>3.0810750862513645</v>
      </c>
      <c r="O2620" s="36">
        <f t="shared" si="202"/>
        <v>3.0812186806734481</v>
      </c>
      <c r="P2620" s="36">
        <f t="shared" si="203"/>
        <v>1.4359442208355944E-4</v>
      </c>
      <c r="Q2620" s="36">
        <f t="shared" si="204"/>
        <v>0</v>
      </c>
    </row>
    <row r="2621" spans="1:17" x14ac:dyDescent="0.3">
      <c r="A2621" s="29">
        <v>3028138</v>
      </c>
      <c r="B2621" s="1">
        <v>131</v>
      </c>
      <c r="C2621" s="1" t="s">
        <v>24</v>
      </c>
      <c r="D2621" s="1" t="s">
        <v>22</v>
      </c>
      <c r="E2621" s="1" t="s">
        <v>23</v>
      </c>
      <c r="F2621" s="47">
        <v>1857</v>
      </c>
      <c r="G2621" s="34">
        <v>1665.94</v>
      </c>
      <c r="H2621" s="1" t="s">
        <v>216</v>
      </c>
      <c r="I2621" s="34">
        <v>6.0870000000000004E-3</v>
      </c>
      <c r="J2621" s="34">
        <v>2402.2646</v>
      </c>
      <c r="K2621" s="35" t="str">
        <f t="shared" si="200"/>
        <v>Loonse en Drunense Duinen &amp; Leemkuilen_H91E0C</v>
      </c>
      <c r="L2621" s="36">
        <f>VLOOKUP(D2621,DATA!A:F,5,FALSE)</f>
        <v>6.9280917156857415E-3</v>
      </c>
      <c r="M2621" s="37">
        <f>VLOOKUP(D2621,DATA!A:F,6,FALSE)</f>
        <v>2282</v>
      </c>
      <c r="N2621" s="36">
        <f t="shared" si="201"/>
        <v>1.3814575246950214</v>
      </c>
      <c r="O2621" s="36">
        <f t="shared" si="202"/>
        <v>1.3815149789173224</v>
      </c>
      <c r="P2621" s="36">
        <f t="shared" si="203"/>
        <v>5.7454222301078772E-5</v>
      </c>
      <c r="Q2621" s="36">
        <f t="shared" si="204"/>
        <v>0</v>
      </c>
    </row>
    <row r="2622" spans="1:17" x14ac:dyDescent="0.3">
      <c r="A2622" s="29">
        <v>3029664</v>
      </c>
      <c r="B2622" s="1">
        <v>131</v>
      </c>
      <c r="C2622" s="1" t="s">
        <v>24</v>
      </c>
      <c r="D2622" s="1" t="s">
        <v>49</v>
      </c>
      <c r="E2622" s="1" t="s">
        <v>50</v>
      </c>
      <c r="F2622" s="47">
        <v>1429</v>
      </c>
      <c r="G2622" s="34">
        <v>1327.82</v>
      </c>
      <c r="H2622" s="1" t="s">
        <v>216</v>
      </c>
      <c r="I2622" s="34">
        <v>4.2671000000000002E-3</v>
      </c>
      <c r="J2622" s="34">
        <v>4730.6049999999996</v>
      </c>
      <c r="K2622" s="35" t="str">
        <f t="shared" si="200"/>
        <v>Loonse en Drunense Duinen &amp; Leemkuilen_H9160A</v>
      </c>
      <c r="L2622" s="36">
        <f>VLOOKUP(D2622,DATA!A:F,5,FALSE)</f>
        <v>7.6478934523803643E-3</v>
      </c>
      <c r="M2622" s="37">
        <f>VLOOKUP(D2622,DATA!A:F,6,FALSE)</f>
        <v>1814</v>
      </c>
      <c r="N2622" s="36">
        <f t="shared" si="201"/>
        <v>2.370097250903799</v>
      </c>
      <c r="O2622" s="36">
        <f t="shared" si="202"/>
        <v>2.3701727654163616</v>
      </c>
      <c r="P2622" s="36">
        <f t="shared" si="203"/>
        <v>7.5514512562602221E-5</v>
      </c>
      <c r="Q2622" s="36">
        <f t="shared" si="204"/>
        <v>0</v>
      </c>
    </row>
    <row r="2623" spans="1:17" x14ac:dyDescent="0.3">
      <c r="A2623" s="29">
        <v>3029666</v>
      </c>
      <c r="B2623" s="1">
        <v>131</v>
      </c>
      <c r="C2623" s="1" t="s">
        <v>24</v>
      </c>
      <c r="D2623" s="1" t="s">
        <v>22</v>
      </c>
      <c r="E2623" s="1" t="s">
        <v>23</v>
      </c>
      <c r="F2623" s="47">
        <v>1857</v>
      </c>
      <c r="G2623" s="34">
        <v>1767.42</v>
      </c>
      <c r="H2623" s="1" t="s">
        <v>216</v>
      </c>
      <c r="I2623" s="34">
        <v>6.7038999999999996E-3</v>
      </c>
      <c r="J2623" s="34">
        <v>141.03897000000001</v>
      </c>
      <c r="K2623" s="35" t="str">
        <f t="shared" si="200"/>
        <v>Loonse en Drunense Duinen &amp; Leemkuilen_H91E0C</v>
      </c>
      <c r="L2623" s="36">
        <f>VLOOKUP(D2623,DATA!A:F,5,FALSE)</f>
        <v>6.9280917156857415E-3</v>
      </c>
      <c r="M2623" s="37">
        <f>VLOOKUP(D2623,DATA!A:F,6,FALSE)</f>
        <v>2282</v>
      </c>
      <c r="N2623" s="36">
        <f t="shared" si="201"/>
        <v>2.7516763553068282</v>
      </c>
      <c r="O2623" s="36">
        <f t="shared" si="202"/>
        <v>2.7518006435822633</v>
      </c>
      <c r="P2623" s="36">
        <f t="shared" si="203"/>
        <v>1.2428827543509158E-4</v>
      </c>
      <c r="Q2623" s="36">
        <f t="shared" si="204"/>
        <v>0</v>
      </c>
    </row>
    <row r="2624" spans="1:17" x14ac:dyDescent="0.3">
      <c r="A2624" s="29">
        <v>3034253</v>
      </c>
      <c r="B2624" s="1">
        <v>131</v>
      </c>
      <c r="C2624" s="1" t="s">
        <v>24</v>
      </c>
      <c r="D2624" s="1" t="s">
        <v>22</v>
      </c>
      <c r="E2624" s="1" t="s">
        <v>23</v>
      </c>
      <c r="F2624" s="47">
        <v>1857</v>
      </c>
      <c r="G2624" s="34">
        <v>1588.21</v>
      </c>
      <c r="H2624" s="1" t="s">
        <v>216</v>
      </c>
      <c r="I2624" s="34">
        <v>5.5532999999999997E-3</v>
      </c>
      <c r="J2624" s="34">
        <v>2.8995937999999999</v>
      </c>
      <c r="K2624" s="35" t="str">
        <f t="shared" si="200"/>
        <v>Loonse en Drunense Duinen &amp; Leemkuilen_H91E0C</v>
      </c>
      <c r="L2624" s="36">
        <f>VLOOKUP(D2624,DATA!A:F,5,FALSE)</f>
        <v>6.9280917156857415E-3</v>
      </c>
      <c r="M2624" s="37">
        <f>VLOOKUP(D2624,DATA!A:F,6,FALSE)</f>
        <v>2282</v>
      </c>
      <c r="N2624" s="36">
        <f t="shared" si="201"/>
        <v>0.81089832284652796</v>
      </c>
      <c r="O2624" s="36">
        <f t="shared" si="202"/>
        <v>0.81092926876250881</v>
      </c>
      <c r="P2624" s="36">
        <f t="shared" si="203"/>
        <v>3.0945915980851169E-5</v>
      </c>
      <c r="Q2624" s="36">
        <f t="shared" si="204"/>
        <v>0</v>
      </c>
    </row>
    <row r="2625" spans="1:17" x14ac:dyDescent="0.3">
      <c r="A2625" s="29">
        <v>3034256</v>
      </c>
      <c r="B2625" s="1">
        <v>131</v>
      </c>
      <c r="C2625" s="1" t="s">
        <v>24</v>
      </c>
      <c r="D2625" s="1" t="s">
        <v>49</v>
      </c>
      <c r="E2625" s="1" t="s">
        <v>50</v>
      </c>
      <c r="F2625" s="47">
        <v>1429</v>
      </c>
      <c r="G2625" s="34">
        <v>1340.62</v>
      </c>
      <c r="H2625" s="1" t="s">
        <v>216</v>
      </c>
      <c r="I2625" s="34">
        <v>4.8663999999999999E-3</v>
      </c>
      <c r="J2625" s="34">
        <v>241.60419999999999</v>
      </c>
      <c r="K2625" s="35" t="str">
        <f t="shared" si="200"/>
        <v>Loonse en Drunense Duinen &amp; Leemkuilen_H9160A</v>
      </c>
      <c r="L2625" s="36">
        <f>VLOOKUP(D2625,DATA!A:F,5,FALSE)</f>
        <v>7.6478934523803643E-3</v>
      </c>
      <c r="M2625" s="37">
        <f>VLOOKUP(D2625,DATA!A:F,6,FALSE)</f>
        <v>1814</v>
      </c>
      <c r="N2625" s="36">
        <f t="shared" si="201"/>
        <v>2.6074936391704817</v>
      </c>
      <c r="O2625" s="36">
        <f t="shared" si="202"/>
        <v>2.6075881553356739</v>
      </c>
      <c r="P2625" s="36">
        <f t="shared" si="203"/>
        <v>9.45161651921822E-5</v>
      </c>
      <c r="Q2625" s="36">
        <f t="shared" si="204"/>
        <v>0</v>
      </c>
    </row>
    <row r="2626" spans="1:17" x14ac:dyDescent="0.3">
      <c r="A2626" s="29">
        <v>3034256</v>
      </c>
      <c r="B2626" s="1">
        <v>131</v>
      </c>
      <c r="C2626" s="1" t="s">
        <v>24</v>
      </c>
      <c r="D2626" s="1" t="s">
        <v>22</v>
      </c>
      <c r="E2626" s="1" t="s">
        <v>23</v>
      </c>
      <c r="F2626" s="47">
        <v>1857</v>
      </c>
      <c r="G2626" s="34">
        <v>1340.62</v>
      </c>
      <c r="H2626" s="1" t="s">
        <v>216</v>
      </c>
      <c r="I2626" s="34">
        <v>4.8663999999999999E-3</v>
      </c>
      <c r="J2626" s="34">
        <v>254.61084</v>
      </c>
      <c r="K2626" s="35" t="str">
        <f t="shared" si="200"/>
        <v>Loonse en Drunense Duinen &amp; Leemkuilen_H91E0C</v>
      </c>
      <c r="L2626" s="36">
        <f>VLOOKUP(D2626,DATA!A:F,5,FALSE)</f>
        <v>6.9280917156857415E-3</v>
      </c>
      <c r="M2626" s="37">
        <f>VLOOKUP(D2626,DATA!A:F,6,FALSE)</f>
        <v>2282</v>
      </c>
      <c r="N2626" s="36">
        <f t="shared" si="201"/>
        <v>0.14686132775074348</v>
      </c>
      <c r="O2626" s="36">
        <f t="shared" si="202"/>
        <v>0.14686627197205471</v>
      </c>
      <c r="P2626" s="36">
        <f t="shared" si="203"/>
        <v>4.9442213112260713E-6</v>
      </c>
      <c r="Q2626" s="36">
        <f t="shared" si="204"/>
        <v>0</v>
      </c>
    </row>
    <row r="2627" spans="1:17" x14ac:dyDescent="0.3">
      <c r="A2627" s="29">
        <v>3034258</v>
      </c>
      <c r="B2627" s="1">
        <v>131</v>
      </c>
      <c r="C2627" s="1" t="s">
        <v>24</v>
      </c>
      <c r="D2627" s="1" t="s">
        <v>22</v>
      </c>
      <c r="E2627" s="1" t="s">
        <v>23</v>
      </c>
      <c r="F2627" s="47">
        <v>1857</v>
      </c>
      <c r="G2627" s="34">
        <v>1464.89</v>
      </c>
      <c r="H2627" s="1" t="s">
        <v>216</v>
      </c>
      <c r="I2627" s="34">
        <v>5.7533999999999997E-3</v>
      </c>
      <c r="J2627" s="34">
        <v>1618.884</v>
      </c>
      <c r="K2627" s="35" t="str">
        <f t="shared" ref="K2627:K2690" si="205">_xlfn.CONCAT(C2627,"_",D2627)</f>
        <v>Loonse en Drunense Duinen &amp; Leemkuilen_H91E0C</v>
      </c>
      <c r="L2627" s="36">
        <f>VLOOKUP(D2627,DATA!A:F,5,FALSE)</f>
        <v>6.9280917156857415E-3</v>
      </c>
      <c r="M2627" s="37">
        <f>VLOOKUP(D2627,DATA!A:F,6,FALSE)</f>
        <v>2282</v>
      </c>
      <c r="N2627" s="36">
        <f t="shared" ref="N2627:N2690" si="206">100/(1+EXP(-L2627*(G2627-M2627)))</f>
        <v>0.34669294033957909</v>
      </c>
      <c r="O2627" s="36">
        <f t="shared" ref="O2627:O2690" si="207">100/(1+EXP(-L2627*((G2627+I2627)-M2627)))</f>
        <v>0.3467067119112538</v>
      </c>
      <c r="P2627" s="36">
        <f t="shared" ref="P2627:P2690" si="208">O2627-N2627</f>
        <v>1.3771571674703331E-5</v>
      </c>
      <c r="Q2627" s="36">
        <f t="shared" ref="Q2627:Q2690" si="209">IF(AND(H2627&lt;&gt;"below",I2627&gt;=0.005),J2627*P2627/100,0)</f>
        <v>0</v>
      </c>
    </row>
    <row r="2628" spans="1:17" x14ac:dyDescent="0.3">
      <c r="A2628" s="29">
        <v>3034259</v>
      </c>
      <c r="B2628" s="1">
        <v>131</v>
      </c>
      <c r="C2628" s="1" t="s">
        <v>24</v>
      </c>
      <c r="D2628" s="1" t="s">
        <v>22</v>
      </c>
      <c r="E2628" s="1" t="s">
        <v>23</v>
      </c>
      <c r="F2628" s="47">
        <v>1857</v>
      </c>
      <c r="G2628" s="34">
        <v>1167.6600000000001</v>
      </c>
      <c r="H2628" s="1" t="s">
        <v>216</v>
      </c>
      <c r="I2628" s="34">
        <v>4.8424000000000002E-3</v>
      </c>
      <c r="J2628" s="34">
        <v>10.961850999999999</v>
      </c>
      <c r="K2628" s="35" t="str">
        <f t="shared" si="205"/>
        <v>Loonse en Drunense Duinen &amp; Leemkuilen_H91E0C</v>
      </c>
      <c r="L2628" s="36">
        <f>VLOOKUP(D2628,DATA!A:F,5,FALSE)</f>
        <v>6.9280917156857415E-3</v>
      </c>
      <c r="M2628" s="37">
        <f>VLOOKUP(D2628,DATA!A:F,6,FALSE)</f>
        <v>2282</v>
      </c>
      <c r="N2628" s="36">
        <f t="shared" si="206"/>
        <v>4.4355294925912225E-2</v>
      </c>
      <c r="O2628" s="36">
        <f t="shared" si="207"/>
        <v>4.4356782348470555E-2</v>
      </c>
      <c r="P2628" s="36">
        <f t="shared" si="208"/>
        <v>1.4874225583300094E-6</v>
      </c>
      <c r="Q2628" s="36">
        <f t="shared" si="209"/>
        <v>0</v>
      </c>
    </row>
    <row r="2629" spans="1:17" x14ac:dyDescent="0.3">
      <c r="A2629" s="29">
        <v>3035781</v>
      </c>
      <c r="B2629" s="1">
        <v>131</v>
      </c>
      <c r="C2629" s="1" t="s">
        <v>24</v>
      </c>
      <c r="D2629" s="1" t="s">
        <v>49</v>
      </c>
      <c r="E2629" s="1" t="s">
        <v>50</v>
      </c>
      <c r="F2629" s="47">
        <v>1429</v>
      </c>
      <c r="G2629" s="34">
        <v>1315.94</v>
      </c>
      <c r="H2629" s="1" t="s">
        <v>216</v>
      </c>
      <c r="I2629" s="34">
        <v>4.3325999999999998E-3</v>
      </c>
      <c r="J2629" s="34">
        <v>46.40504</v>
      </c>
      <c r="K2629" s="35" t="str">
        <f t="shared" si="205"/>
        <v>Loonse en Drunense Duinen &amp; Leemkuilen_H9160A</v>
      </c>
      <c r="L2629" s="36">
        <f>VLOOKUP(D2629,DATA!A:F,5,FALSE)</f>
        <v>7.6478934523803643E-3</v>
      </c>
      <c r="M2629" s="37">
        <f>VLOOKUP(D2629,DATA!A:F,6,FALSE)</f>
        <v>1814</v>
      </c>
      <c r="N2629" s="36">
        <f t="shared" si="206"/>
        <v>2.168714521065163</v>
      </c>
      <c r="O2629" s="36">
        <f t="shared" si="207"/>
        <v>2.1687848246474539</v>
      </c>
      <c r="P2629" s="36">
        <f t="shared" si="208"/>
        <v>7.0303582290875966E-5</v>
      </c>
      <c r="Q2629" s="36">
        <f t="shared" si="209"/>
        <v>0</v>
      </c>
    </row>
    <row r="2630" spans="1:17" x14ac:dyDescent="0.3">
      <c r="A2630" s="29">
        <v>3035785</v>
      </c>
      <c r="B2630" s="1">
        <v>131</v>
      </c>
      <c r="C2630" s="1" t="s">
        <v>24</v>
      </c>
      <c r="D2630" s="1" t="s">
        <v>22</v>
      </c>
      <c r="E2630" s="1" t="s">
        <v>23</v>
      </c>
      <c r="F2630" s="47">
        <v>1857</v>
      </c>
      <c r="G2630" s="34">
        <v>1531.69</v>
      </c>
      <c r="H2630" s="1" t="s">
        <v>216</v>
      </c>
      <c r="I2630" s="34">
        <v>5.7158E-3</v>
      </c>
      <c r="J2630" s="34">
        <v>857.61176</v>
      </c>
      <c r="K2630" s="35" t="str">
        <f t="shared" si="205"/>
        <v>Loonse en Drunense Duinen &amp; Leemkuilen_H91E0C</v>
      </c>
      <c r="L2630" s="36">
        <f>VLOOKUP(D2630,DATA!A:F,5,FALSE)</f>
        <v>6.9280917156857415E-3</v>
      </c>
      <c r="M2630" s="37">
        <f>VLOOKUP(D2630,DATA!A:F,6,FALSE)</f>
        <v>2282</v>
      </c>
      <c r="N2630" s="36">
        <f t="shared" si="206"/>
        <v>0.54960386448912646</v>
      </c>
      <c r="O2630" s="36">
        <f t="shared" si="207"/>
        <v>0.54962550938256305</v>
      </c>
      <c r="P2630" s="36">
        <f t="shared" si="208"/>
        <v>2.1644893436589818E-5</v>
      </c>
      <c r="Q2630" s="36">
        <f t="shared" si="209"/>
        <v>0</v>
      </c>
    </row>
    <row r="2631" spans="1:17" x14ac:dyDescent="0.3">
      <c r="A2631" s="29">
        <v>3035787</v>
      </c>
      <c r="B2631" s="1">
        <v>131</v>
      </c>
      <c r="C2631" s="1" t="s">
        <v>24</v>
      </c>
      <c r="D2631" s="1" t="s">
        <v>22</v>
      </c>
      <c r="E2631" s="1" t="s">
        <v>23</v>
      </c>
      <c r="F2631" s="47">
        <v>1857</v>
      </c>
      <c r="G2631" s="34">
        <v>1426.49</v>
      </c>
      <c r="H2631" s="1" t="s">
        <v>216</v>
      </c>
      <c r="I2631" s="34">
        <v>5.6769999999999998E-3</v>
      </c>
      <c r="J2631" s="34">
        <v>495.00830000000002</v>
      </c>
      <c r="K2631" s="35" t="str">
        <f t="shared" si="205"/>
        <v>Loonse en Drunense Duinen &amp; Leemkuilen_H91E0C</v>
      </c>
      <c r="L2631" s="36">
        <f>VLOOKUP(D2631,DATA!A:F,5,FALSE)</f>
        <v>6.9280917156857415E-3</v>
      </c>
      <c r="M2631" s="37">
        <f>VLOOKUP(D2631,DATA!A:F,6,FALSE)</f>
        <v>2282</v>
      </c>
      <c r="N2631" s="36">
        <f t="shared" si="206"/>
        <v>0.26592410225503638</v>
      </c>
      <c r="O2631" s="36">
        <f t="shared" si="207"/>
        <v>0.26593453364755287</v>
      </c>
      <c r="P2631" s="36">
        <f t="shared" si="208"/>
        <v>1.0431392516496718E-5</v>
      </c>
      <c r="Q2631" s="36">
        <f t="shared" si="209"/>
        <v>0</v>
      </c>
    </row>
    <row r="2632" spans="1:17" x14ac:dyDescent="0.3">
      <c r="A2632" s="29">
        <v>3035788</v>
      </c>
      <c r="B2632" s="1">
        <v>131</v>
      </c>
      <c r="C2632" s="1" t="s">
        <v>24</v>
      </c>
      <c r="D2632" s="1" t="s">
        <v>22</v>
      </c>
      <c r="E2632" s="1" t="s">
        <v>23</v>
      </c>
      <c r="F2632" s="47">
        <v>1857</v>
      </c>
      <c r="G2632" s="34">
        <v>1331.2</v>
      </c>
      <c r="H2632" s="1" t="s">
        <v>216</v>
      </c>
      <c r="I2632" s="34">
        <v>5.3264000000000002E-3</v>
      </c>
      <c r="J2632" s="34">
        <v>3303.4148</v>
      </c>
      <c r="K2632" s="35" t="str">
        <f t="shared" si="205"/>
        <v>Loonse en Drunense Duinen &amp; Leemkuilen_H91E0C</v>
      </c>
      <c r="L2632" s="36">
        <f>VLOOKUP(D2632,DATA!A:F,5,FALSE)</f>
        <v>6.9280917156857415E-3</v>
      </c>
      <c r="M2632" s="37">
        <f>VLOOKUP(D2632,DATA!A:F,6,FALSE)</f>
        <v>2282</v>
      </c>
      <c r="N2632" s="36">
        <f t="shared" si="206"/>
        <v>0.1375956013679806</v>
      </c>
      <c r="O2632" s="36">
        <f t="shared" si="207"/>
        <v>0.13760067199850323</v>
      </c>
      <c r="P2632" s="36">
        <f t="shared" si="208"/>
        <v>5.0706305226300152E-6</v>
      </c>
      <c r="Q2632" s="36">
        <f t="shared" si="209"/>
        <v>0</v>
      </c>
    </row>
    <row r="2633" spans="1:17" x14ac:dyDescent="0.3">
      <c r="A2633" s="29">
        <v>3037314</v>
      </c>
      <c r="B2633" s="1">
        <v>131</v>
      </c>
      <c r="C2633" s="1" t="s">
        <v>24</v>
      </c>
      <c r="D2633" s="1" t="s">
        <v>22</v>
      </c>
      <c r="E2633" s="1" t="s">
        <v>23</v>
      </c>
      <c r="F2633" s="47">
        <v>1857</v>
      </c>
      <c r="G2633" s="34">
        <v>1746.97</v>
      </c>
      <c r="H2633" s="1" t="s">
        <v>216</v>
      </c>
      <c r="I2633" s="34">
        <v>6.9747999999999998E-3</v>
      </c>
      <c r="J2633" s="34">
        <v>2083.2584999999999</v>
      </c>
      <c r="K2633" s="35" t="str">
        <f t="shared" si="205"/>
        <v>Loonse en Drunense Duinen &amp; Leemkuilen_H91E0C</v>
      </c>
      <c r="L2633" s="36">
        <f>VLOOKUP(D2633,DATA!A:F,5,FALSE)</f>
        <v>6.9280917156857415E-3</v>
      </c>
      <c r="M2633" s="37">
        <f>VLOOKUP(D2633,DATA!A:F,6,FALSE)</f>
        <v>2282</v>
      </c>
      <c r="N2633" s="36">
        <f t="shared" si="206"/>
        <v>2.3968908967530553</v>
      </c>
      <c r="O2633" s="36">
        <f t="shared" si="207"/>
        <v>2.397003945901512</v>
      </c>
      <c r="P2633" s="36">
        <f t="shared" si="208"/>
        <v>1.1304914845666758E-4</v>
      </c>
      <c r="Q2633" s="36">
        <f t="shared" si="209"/>
        <v>0</v>
      </c>
    </row>
    <row r="2634" spans="1:17" x14ac:dyDescent="0.3">
      <c r="A2634" s="29">
        <v>3037315</v>
      </c>
      <c r="B2634" s="1">
        <v>131</v>
      </c>
      <c r="C2634" s="1" t="s">
        <v>24</v>
      </c>
      <c r="D2634" s="1" t="s">
        <v>22</v>
      </c>
      <c r="E2634" s="1" t="s">
        <v>23</v>
      </c>
      <c r="F2634" s="47">
        <v>1857</v>
      </c>
      <c r="G2634" s="34">
        <v>1724.43</v>
      </c>
      <c r="H2634" s="1" t="s">
        <v>216</v>
      </c>
      <c r="I2634" s="34">
        <v>7.1716000000000002E-3</v>
      </c>
      <c r="J2634" s="34">
        <v>2506.634</v>
      </c>
      <c r="K2634" s="35" t="str">
        <f t="shared" si="205"/>
        <v>Loonse en Drunense Duinen &amp; Leemkuilen_H91E0C</v>
      </c>
      <c r="L2634" s="36">
        <f>VLOOKUP(D2634,DATA!A:F,5,FALSE)</f>
        <v>6.9280917156857415E-3</v>
      </c>
      <c r="M2634" s="37">
        <f>VLOOKUP(D2634,DATA!A:F,6,FALSE)</f>
        <v>2282</v>
      </c>
      <c r="N2634" s="36">
        <f t="shared" si="206"/>
        <v>2.0574855317487852</v>
      </c>
      <c r="O2634" s="36">
        <f t="shared" si="207"/>
        <v>2.0575856580265475</v>
      </c>
      <c r="P2634" s="36">
        <f t="shared" si="208"/>
        <v>1.0012627776223582E-4</v>
      </c>
      <c r="Q2634" s="36">
        <f t="shared" si="209"/>
        <v>0</v>
      </c>
    </row>
    <row r="2635" spans="1:17" x14ac:dyDescent="0.3">
      <c r="A2635" s="29">
        <v>3037316</v>
      </c>
      <c r="B2635" s="1">
        <v>131</v>
      </c>
      <c r="C2635" s="1" t="s">
        <v>24</v>
      </c>
      <c r="D2635" s="1" t="s">
        <v>22</v>
      </c>
      <c r="E2635" s="1" t="s">
        <v>23</v>
      </c>
      <c r="F2635" s="47">
        <v>1857</v>
      </c>
      <c r="G2635" s="34">
        <v>1716.68</v>
      </c>
      <c r="H2635" s="1" t="s">
        <v>216</v>
      </c>
      <c r="I2635" s="34">
        <v>7.4241000000000003E-3</v>
      </c>
      <c r="J2635" s="34">
        <v>2909.1848</v>
      </c>
      <c r="K2635" s="35" t="str">
        <f t="shared" si="205"/>
        <v>Loonse en Drunense Duinen &amp; Leemkuilen_H91E0C</v>
      </c>
      <c r="L2635" s="36">
        <f>VLOOKUP(D2635,DATA!A:F,5,FALSE)</f>
        <v>6.9280917156857415E-3</v>
      </c>
      <c r="M2635" s="37">
        <f>VLOOKUP(D2635,DATA!A:F,6,FALSE)</f>
        <v>2282</v>
      </c>
      <c r="N2635" s="36">
        <f t="shared" si="206"/>
        <v>1.9520265229141802</v>
      </c>
      <c r="O2635" s="36">
        <f t="shared" si="207"/>
        <v>1.952124967652842</v>
      </c>
      <c r="P2635" s="36">
        <f t="shared" si="208"/>
        <v>9.8444738661829234E-5</v>
      </c>
      <c r="Q2635" s="36">
        <f t="shared" si="209"/>
        <v>0</v>
      </c>
    </row>
    <row r="2636" spans="1:17" x14ac:dyDescent="0.3">
      <c r="A2636" s="29">
        <v>3037317</v>
      </c>
      <c r="B2636" s="1">
        <v>131</v>
      </c>
      <c r="C2636" s="1" t="s">
        <v>24</v>
      </c>
      <c r="D2636" s="1" t="s">
        <v>22</v>
      </c>
      <c r="E2636" s="1" t="s">
        <v>23</v>
      </c>
      <c r="F2636" s="47">
        <v>1857</v>
      </c>
      <c r="G2636" s="34">
        <v>1442.98</v>
      </c>
      <c r="H2636" s="1" t="s">
        <v>216</v>
      </c>
      <c r="I2636" s="34">
        <v>5.7850999999999996E-3</v>
      </c>
      <c r="J2636" s="34">
        <v>7986.0492999999997</v>
      </c>
      <c r="K2636" s="35" t="str">
        <f t="shared" si="205"/>
        <v>Loonse en Drunense Duinen &amp; Leemkuilen_H91E0C</v>
      </c>
      <c r="L2636" s="36">
        <f>VLOOKUP(D2636,DATA!A:F,5,FALSE)</f>
        <v>6.9280917156857415E-3</v>
      </c>
      <c r="M2636" s="37">
        <f>VLOOKUP(D2636,DATA!A:F,6,FALSE)</f>
        <v>2282</v>
      </c>
      <c r="N2636" s="36">
        <f t="shared" si="206"/>
        <v>0.29801189010129647</v>
      </c>
      <c r="O2636" s="36">
        <f t="shared" si="207"/>
        <v>0.29802379897146442</v>
      </c>
      <c r="P2636" s="36">
        <f t="shared" si="208"/>
        <v>1.190887016794262E-5</v>
      </c>
      <c r="Q2636" s="36">
        <f t="shared" si="209"/>
        <v>0</v>
      </c>
    </row>
    <row r="2637" spans="1:17" x14ac:dyDescent="0.3">
      <c r="A2637" s="29">
        <v>3037318</v>
      </c>
      <c r="B2637" s="1">
        <v>131</v>
      </c>
      <c r="C2637" s="1" t="s">
        <v>24</v>
      </c>
      <c r="D2637" s="1" t="s">
        <v>22</v>
      </c>
      <c r="E2637" s="1" t="s">
        <v>23</v>
      </c>
      <c r="F2637" s="47">
        <v>1857</v>
      </c>
      <c r="G2637" s="34">
        <v>1382.59</v>
      </c>
      <c r="H2637" s="1" t="s">
        <v>216</v>
      </c>
      <c r="I2637" s="34">
        <v>5.5813E-3</v>
      </c>
      <c r="J2637" s="34">
        <v>1147.9141999999999</v>
      </c>
      <c r="K2637" s="35" t="str">
        <f t="shared" si="205"/>
        <v>Loonse en Drunense Duinen &amp; Leemkuilen_H91E0C</v>
      </c>
      <c r="L2637" s="36">
        <f>VLOOKUP(D2637,DATA!A:F,5,FALSE)</f>
        <v>6.9280917156857415E-3</v>
      </c>
      <c r="M2637" s="37">
        <f>VLOOKUP(D2637,DATA!A:F,6,FALSE)</f>
        <v>2282</v>
      </c>
      <c r="N2637" s="36">
        <f t="shared" si="206"/>
        <v>0.19632379811097297</v>
      </c>
      <c r="O2637" s="36">
        <f t="shared" si="207"/>
        <v>0.19633137475432802</v>
      </c>
      <c r="P2637" s="36">
        <f t="shared" si="208"/>
        <v>7.5766433550450429E-6</v>
      </c>
      <c r="Q2637" s="36">
        <f t="shared" si="209"/>
        <v>0</v>
      </c>
    </row>
    <row r="2638" spans="1:17" x14ac:dyDescent="0.3">
      <c r="A2638" s="29">
        <v>3038841</v>
      </c>
      <c r="B2638" s="1">
        <v>131</v>
      </c>
      <c r="C2638" s="1" t="s">
        <v>24</v>
      </c>
      <c r="D2638" s="1" t="s">
        <v>22</v>
      </c>
      <c r="E2638" s="1" t="s">
        <v>23</v>
      </c>
      <c r="F2638" s="47">
        <v>1857</v>
      </c>
      <c r="G2638" s="34">
        <v>1760.94</v>
      </c>
      <c r="H2638" s="1" t="s">
        <v>216</v>
      </c>
      <c r="I2638" s="34">
        <v>7.0531999999999999E-3</v>
      </c>
      <c r="J2638" s="34">
        <v>879.79003999999998</v>
      </c>
      <c r="K2638" s="35" t="str">
        <f t="shared" si="205"/>
        <v>Loonse en Drunense Duinen &amp; Leemkuilen_H91E0C</v>
      </c>
      <c r="L2638" s="36">
        <f>VLOOKUP(D2638,DATA!A:F,5,FALSE)</f>
        <v>6.9280917156857415E-3</v>
      </c>
      <c r="M2638" s="37">
        <f>VLOOKUP(D2638,DATA!A:F,6,FALSE)</f>
        <v>2282</v>
      </c>
      <c r="N2638" s="36">
        <f t="shared" si="206"/>
        <v>2.6340564248936742</v>
      </c>
      <c r="O2638" s="36">
        <f t="shared" si="207"/>
        <v>2.6341817511393608</v>
      </c>
      <c r="P2638" s="36">
        <f t="shared" si="208"/>
        <v>1.2532624568661888E-4</v>
      </c>
      <c r="Q2638" s="36">
        <f t="shared" si="209"/>
        <v>0</v>
      </c>
    </row>
    <row r="2639" spans="1:17" x14ac:dyDescent="0.3">
      <c r="A2639" s="29">
        <v>3038845</v>
      </c>
      <c r="B2639" s="1">
        <v>131</v>
      </c>
      <c r="C2639" s="1" t="s">
        <v>24</v>
      </c>
      <c r="D2639" s="1" t="s">
        <v>22</v>
      </c>
      <c r="E2639" s="1" t="s">
        <v>23</v>
      </c>
      <c r="F2639" s="47">
        <v>1857</v>
      </c>
      <c r="G2639" s="34">
        <v>1713.75</v>
      </c>
      <c r="H2639" s="1" t="s">
        <v>216</v>
      </c>
      <c r="I2639" s="34">
        <v>7.4704000000000003E-3</v>
      </c>
      <c r="J2639" s="34">
        <v>5376.3334999999997</v>
      </c>
      <c r="K2639" s="35" t="str">
        <f t="shared" si="205"/>
        <v>Loonse en Drunense Duinen &amp; Leemkuilen_H91E0C</v>
      </c>
      <c r="L2639" s="36">
        <f>VLOOKUP(D2639,DATA!A:F,5,FALSE)</f>
        <v>6.9280917156857415E-3</v>
      </c>
      <c r="M2639" s="37">
        <f>VLOOKUP(D2639,DATA!A:F,6,FALSE)</f>
        <v>2282</v>
      </c>
      <c r="N2639" s="36">
        <f t="shared" si="206"/>
        <v>1.9135518010303125</v>
      </c>
      <c r="O2639" s="36">
        <f t="shared" si="207"/>
        <v>1.9136489453755423</v>
      </c>
      <c r="P2639" s="36">
        <f t="shared" si="208"/>
        <v>9.7144345229782658E-5</v>
      </c>
      <c r="Q2639" s="36">
        <f t="shared" si="209"/>
        <v>0</v>
      </c>
    </row>
    <row r="2640" spans="1:17" x14ac:dyDescent="0.3">
      <c r="A2640" s="29">
        <v>3038846</v>
      </c>
      <c r="B2640" s="1">
        <v>131</v>
      </c>
      <c r="C2640" s="1" t="s">
        <v>24</v>
      </c>
      <c r="D2640" s="1" t="s">
        <v>22</v>
      </c>
      <c r="E2640" s="1" t="s">
        <v>23</v>
      </c>
      <c r="F2640" s="47">
        <v>1857</v>
      </c>
      <c r="G2640" s="34">
        <v>1671.9</v>
      </c>
      <c r="H2640" s="1" t="s">
        <v>216</v>
      </c>
      <c r="I2640" s="34">
        <v>7.4222000000000003E-3</v>
      </c>
      <c r="J2640" s="34">
        <v>7321.2380000000003</v>
      </c>
      <c r="K2640" s="35" t="str">
        <f t="shared" si="205"/>
        <v>Loonse en Drunense Duinen &amp; Leemkuilen_H91E0C</v>
      </c>
      <c r="L2640" s="36">
        <f>VLOOKUP(D2640,DATA!A:F,5,FALSE)</f>
        <v>6.9280917156857415E-3</v>
      </c>
      <c r="M2640" s="37">
        <f>VLOOKUP(D2640,DATA!A:F,6,FALSE)</f>
        <v>2282</v>
      </c>
      <c r="N2640" s="36">
        <f t="shared" si="206"/>
        <v>1.4388559967603609</v>
      </c>
      <c r="O2640" s="36">
        <f t="shared" si="207"/>
        <v>1.4389289223908828</v>
      </c>
      <c r="P2640" s="36">
        <f t="shared" si="208"/>
        <v>7.2925630521858409E-5</v>
      </c>
      <c r="Q2640" s="36">
        <f t="shared" si="209"/>
        <v>0</v>
      </c>
    </row>
    <row r="2641" spans="1:17" x14ac:dyDescent="0.3">
      <c r="A2641" s="29">
        <v>3040375</v>
      </c>
      <c r="B2641" s="1">
        <v>131</v>
      </c>
      <c r="C2641" s="1" t="s">
        <v>24</v>
      </c>
      <c r="D2641" s="1" t="s">
        <v>22</v>
      </c>
      <c r="E2641" s="1" t="s">
        <v>23</v>
      </c>
      <c r="F2641" s="47">
        <v>1857</v>
      </c>
      <c r="G2641" s="34">
        <v>1584.19</v>
      </c>
      <c r="H2641" s="1" t="s">
        <v>216</v>
      </c>
      <c r="I2641" s="34">
        <v>6.6797999999999996E-3</v>
      </c>
      <c r="J2641" s="34">
        <v>6148.9287000000004</v>
      </c>
      <c r="K2641" s="35" t="str">
        <f t="shared" si="205"/>
        <v>Loonse en Drunense Duinen &amp; Leemkuilen_H91E0C</v>
      </c>
      <c r="L2641" s="36">
        <f>VLOOKUP(D2641,DATA!A:F,5,FALSE)</f>
        <v>6.9280917156857415E-3</v>
      </c>
      <c r="M2641" s="37">
        <f>VLOOKUP(D2641,DATA!A:F,6,FALSE)</f>
        <v>2282</v>
      </c>
      <c r="N2641" s="36">
        <f t="shared" si="206"/>
        <v>0.78880133563831856</v>
      </c>
      <c r="O2641" s="36">
        <f t="shared" si="207"/>
        <v>0.78883755287511059</v>
      </c>
      <c r="P2641" s="36">
        <f t="shared" si="208"/>
        <v>3.6217236792035479E-5</v>
      </c>
      <c r="Q2641" s="36">
        <f t="shared" si="209"/>
        <v>0</v>
      </c>
    </row>
    <row r="2642" spans="1:17" x14ac:dyDescent="0.3">
      <c r="A2642" s="29">
        <v>3040376</v>
      </c>
      <c r="B2642" s="1">
        <v>131</v>
      </c>
      <c r="C2642" s="1" t="s">
        <v>24</v>
      </c>
      <c r="D2642" s="1" t="s">
        <v>22</v>
      </c>
      <c r="E2642" s="1" t="s">
        <v>23</v>
      </c>
      <c r="F2642" s="47">
        <v>1857</v>
      </c>
      <c r="G2642" s="34">
        <v>1669.69</v>
      </c>
      <c r="H2642" s="1" t="s">
        <v>216</v>
      </c>
      <c r="I2642" s="34">
        <v>7.5383999999999998E-3</v>
      </c>
      <c r="J2642" s="34">
        <v>1547.7795000000001</v>
      </c>
      <c r="K2642" s="35" t="str">
        <f t="shared" si="205"/>
        <v>Loonse en Drunense Duinen &amp; Leemkuilen_H91E0C</v>
      </c>
      <c r="L2642" s="36">
        <f>VLOOKUP(D2642,DATA!A:F,5,FALSE)</f>
        <v>6.9280917156857415E-3</v>
      </c>
      <c r="M2642" s="37">
        <f>VLOOKUP(D2642,DATA!A:F,6,FALSE)</f>
        <v>2282</v>
      </c>
      <c r="N2642" s="36">
        <f t="shared" si="206"/>
        <v>1.4173032110812402</v>
      </c>
      <c r="O2642" s="36">
        <f t="shared" si="207"/>
        <v>1.4173761849365685</v>
      </c>
      <c r="P2642" s="36">
        <f t="shared" si="208"/>
        <v>7.2973855328228865E-5</v>
      </c>
      <c r="Q2642" s="36">
        <f t="shared" si="209"/>
        <v>0</v>
      </c>
    </row>
    <row r="2643" spans="1:17" x14ac:dyDescent="0.3">
      <c r="A2643" s="29">
        <v>3041903</v>
      </c>
      <c r="B2643" s="1">
        <v>131</v>
      </c>
      <c r="C2643" s="1" t="s">
        <v>24</v>
      </c>
      <c r="D2643" s="1" t="s">
        <v>22</v>
      </c>
      <c r="E2643" s="1" t="s">
        <v>23</v>
      </c>
      <c r="F2643" s="47">
        <v>1857</v>
      </c>
      <c r="G2643" s="34">
        <v>1710.77</v>
      </c>
      <c r="H2643" s="1" t="s">
        <v>216</v>
      </c>
      <c r="I2643" s="34">
        <v>7.3908000000000003E-3</v>
      </c>
      <c r="J2643" s="34">
        <v>5145.5722999999998</v>
      </c>
      <c r="K2643" s="35" t="str">
        <f t="shared" si="205"/>
        <v>Loonse en Drunense Duinen &amp; Leemkuilen_H91E0C</v>
      </c>
      <c r="L2643" s="36">
        <f>VLOOKUP(D2643,DATA!A:F,5,FALSE)</f>
        <v>6.9280917156857415E-3</v>
      </c>
      <c r="M2643" s="37">
        <f>VLOOKUP(D2643,DATA!A:F,6,FALSE)</f>
        <v>2282</v>
      </c>
      <c r="N2643" s="36">
        <f t="shared" si="206"/>
        <v>1.8751834153324811</v>
      </c>
      <c r="O2643" s="36">
        <f t="shared" si="207"/>
        <v>1.8752776343110327</v>
      </c>
      <c r="P2643" s="36">
        <f t="shared" si="208"/>
        <v>9.4218978551552368E-5</v>
      </c>
      <c r="Q2643" s="36">
        <f t="shared" si="209"/>
        <v>0</v>
      </c>
    </row>
    <row r="2644" spans="1:17" x14ac:dyDescent="0.3">
      <c r="A2644" s="29">
        <v>3041904</v>
      </c>
      <c r="B2644" s="1">
        <v>131</v>
      </c>
      <c r="C2644" s="1" t="s">
        <v>24</v>
      </c>
      <c r="D2644" s="1" t="s">
        <v>22</v>
      </c>
      <c r="E2644" s="1" t="s">
        <v>23</v>
      </c>
      <c r="F2644" s="47">
        <v>1857</v>
      </c>
      <c r="G2644" s="34">
        <v>1437.65</v>
      </c>
      <c r="H2644" s="1" t="s">
        <v>216</v>
      </c>
      <c r="I2644" s="34">
        <v>5.7888999999999996E-3</v>
      </c>
      <c r="J2644" s="34">
        <v>3631.1084000000001</v>
      </c>
      <c r="K2644" s="35" t="str">
        <f t="shared" si="205"/>
        <v>Loonse en Drunense Duinen &amp; Leemkuilen_H91E0C</v>
      </c>
      <c r="L2644" s="36">
        <f>VLOOKUP(D2644,DATA!A:F,5,FALSE)</f>
        <v>6.9280917156857415E-3</v>
      </c>
      <c r="M2644" s="37">
        <f>VLOOKUP(D2644,DATA!A:F,6,FALSE)</f>
        <v>2282</v>
      </c>
      <c r="N2644" s="36">
        <f t="shared" si="206"/>
        <v>0.28723902284876085</v>
      </c>
      <c r="O2644" s="36">
        <f t="shared" si="207"/>
        <v>0.28725051000470975</v>
      </c>
      <c r="P2644" s="36">
        <f t="shared" si="208"/>
        <v>1.1487155948897154E-5</v>
      </c>
      <c r="Q2644" s="36">
        <f t="shared" si="209"/>
        <v>0</v>
      </c>
    </row>
    <row r="2645" spans="1:17" x14ac:dyDescent="0.3">
      <c r="A2645" s="29">
        <v>3043434</v>
      </c>
      <c r="B2645" s="1">
        <v>131</v>
      </c>
      <c r="C2645" s="1" t="s">
        <v>24</v>
      </c>
      <c r="D2645" s="1" t="s">
        <v>22</v>
      </c>
      <c r="E2645" s="1" t="s">
        <v>23</v>
      </c>
      <c r="F2645" s="47">
        <v>1857</v>
      </c>
      <c r="G2645" s="34">
        <v>1476.42</v>
      </c>
      <c r="H2645" s="1" t="s">
        <v>216</v>
      </c>
      <c r="I2645" s="34">
        <v>6.3409E-3</v>
      </c>
      <c r="J2645" s="34">
        <v>657.69880000000001</v>
      </c>
      <c r="K2645" s="35" t="str">
        <f t="shared" si="205"/>
        <v>Loonse en Drunense Duinen &amp; Leemkuilen_H91E0C</v>
      </c>
      <c r="L2645" s="36">
        <f>VLOOKUP(D2645,DATA!A:F,5,FALSE)</f>
        <v>6.9280917156857415E-3</v>
      </c>
      <c r="M2645" s="37">
        <f>VLOOKUP(D2645,DATA!A:F,6,FALSE)</f>
        <v>2282</v>
      </c>
      <c r="N2645" s="36">
        <f t="shared" si="206"/>
        <v>0.37541501698274066</v>
      </c>
      <c r="O2645" s="36">
        <f t="shared" si="207"/>
        <v>0.37543144753519825</v>
      </c>
      <c r="P2645" s="36">
        <f t="shared" si="208"/>
        <v>1.6430552457591396E-5</v>
      </c>
      <c r="Q2645" s="36">
        <f t="shared" si="209"/>
        <v>0</v>
      </c>
    </row>
    <row r="2646" spans="1:17" x14ac:dyDescent="0.3">
      <c r="A2646" s="29">
        <v>3046490</v>
      </c>
      <c r="B2646" s="1">
        <v>131</v>
      </c>
      <c r="C2646" s="1" t="s">
        <v>24</v>
      </c>
      <c r="D2646" s="1" t="s">
        <v>22</v>
      </c>
      <c r="E2646" s="1" t="s">
        <v>23</v>
      </c>
      <c r="F2646" s="47">
        <v>1857</v>
      </c>
      <c r="G2646" s="34">
        <v>1758.22</v>
      </c>
      <c r="H2646" s="1" t="s">
        <v>216</v>
      </c>
      <c r="I2646" s="34">
        <v>7.7828000000000003E-3</v>
      </c>
      <c r="J2646" s="34">
        <v>162.38782</v>
      </c>
      <c r="K2646" s="35" t="str">
        <f t="shared" si="205"/>
        <v>Loonse en Drunense Duinen &amp; Leemkuilen_H91E0C</v>
      </c>
      <c r="L2646" s="36">
        <f>VLOOKUP(D2646,DATA!A:F,5,FALSE)</f>
        <v>6.9280917156857415E-3</v>
      </c>
      <c r="M2646" s="37">
        <f>VLOOKUP(D2646,DATA!A:F,6,FALSE)</f>
        <v>2282</v>
      </c>
      <c r="N2646" s="36">
        <f t="shared" si="206"/>
        <v>2.5861556318679586</v>
      </c>
      <c r="O2646" s="36">
        <f t="shared" si="207"/>
        <v>2.5862914744541223</v>
      </c>
      <c r="P2646" s="36">
        <f t="shared" si="208"/>
        <v>1.358425861637258E-4</v>
      </c>
      <c r="Q2646" s="36">
        <f t="shared" si="209"/>
        <v>0</v>
      </c>
    </row>
    <row r="2647" spans="1:17" x14ac:dyDescent="0.3">
      <c r="A2647" s="29">
        <v>3046493</v>
      </c>
      <c r="B2647" s="1">
        <v>131</v>
      </c>
      <c r="C2647" s="1" t="s">
        <v>24</v>
      </c>
      <c r="D2647" s="1" t="s">
        <v>25</v>
      </c>
      <c r="E2647" s="1" t="s">
        <v>23</v>
      </c>
      <c r="F2647" s="47">
        <v>1857</v>
      </c>
      <c r="G2647" s="34">
        <v>1255.6600000000001</v>
      </c>
      <c r="H2647" s="1" t="s">
        <v>216</v>
      </c>
      <c r="I2647" s="34">
        <v>5.3236000000000004E-3</v>
      </c>
      <c r="J2647" s="34">
        <v>6356.4883</v>
      </c>
      <c r="K2647" s="35" t="str">
        <f t="shared" si="205"/>
        <v>Loonse en Drunense Duinen &amp; Leemkuilen_ZGH91E0C</v>
      </c>
      <c r="L2647" s="36">
        <f>VLOOKUP(D2647,DATA!A:F,5,FALSE)</f>
        <v>6.9280917156857415E-3</v>
      </c>
      <c r="M2647" s="37">
        <f>VLOOKUP(D2647,DATA!A:F,6,FALSE)</f>
        <v>2282</v>
      </c>
      <c r="N2647" s="36">
        <f t="shared" si="206"/>
        <v>8.1575724459236387E-2</v>
      </c>
      <c r="O2647" s="36">
        <f t="shared" si="207"/>
        <v>8.1578730767817728E-2</v>
      </c>
      <c r="P2647" s="36">
        <f t="shared" si="208"/>
        <v>3.0063085813408774E-6</v>
      </c>
      <c r="Q2647" s="36">
        <f t="shared" si="209"/>
        <v>0</v>
      </c>
    </row>
    <row r="2648" spans="1:17" x14ac:dyDescent="0.3">
      <c r="A2648" s="29">
        <v>3048021</v>
      </c>
      <c r="B2648" s="1">
        <v>131</v>
      </c>
      <c r="C2648" s="1" t="s">
        <v>24</v>
      </c>
      <c r="D2648" s="1" t="s">
        <v>25</v>
      </c>
      <c r="E2648" s="1" t="s">
        <v>23</v>
      </c>
      <c r="F2648" s="47">
        <v>1857</v>
      </c>
      <c r="G2648" s="34">
        <v>1377.87</v>
      </c>
      <c r="H2648" s="1" t="s">
        <v>216</v>
      </c>
      <c r="I2648" s="34">
        <v>5.7348E-3</v>
      </c>
      <c r="J2648" s="34">
        <v>2001.2108000000001</v>
      </c>
      <c r="K2648" s="35" t="str">
        <f t="shared" si="205"/>
        <v>Loonse en Drunense Duinen &amp; Leemkuilen_ZGH91E0C</v>
      </c>
      <c r="L2648" s="36">
        <f>VLOOKUP(D2648,DATA!A:F,5,FALSE)</f>
        <v>6.9280917156857415E-3</v>
      </c>
      <c r="M2648" s="37">
        <f>VLOOKUP(D2648,DATA!A:F,6,FALSE)</f>
        <v>2282</v>
      </c>
      <c r="N2648" s="36">
        <f t="shared" si="206"/>
        <v>0.19001972776725259</v>
      </c>
      <c r="O2648" s="36">
        <f t="shared" si="207"/>
        <v>0.19002726328610986</v>
      </c>
      <c r="P2648" s="36">
        <f t="shared" si="208"/>
        <v>7.5355188572656662E-6</v>
      </c>
      <c r="Q2648" s="36">
        <f t="shared" si="209"/>
        <v>0</v>
      </c>
    </row>
    <row r="2649" spans="1:17" x14ac:dyDescent="0.3">
      <c r="A2649" s="29">
        <v>3048022</v>
      </c>
      <c r="B2649" s="1">
        <v>131</v>
      </c>
      <c r="C2649" s="1" t="s">
        <v>24</v>
      </c>
      <c r="D2649" s="1" t="s">
        <v>22</v>
      </c>
      <c r="E2649" s="1" t="s">
        <v>23</v>
      </c>
      <c r="F2649" s="47">
        <v>1857</v>
      </c>
      <c r="G2649" s="34">
        <v>1527.73</v>
      </c>
      <c r="H2649" s="1" t="s">
        <v>216</v>
      </c>
      <c r="I2649" s="34">
        <v>6.8310999999999997E-3</v>
      </c>
      <c r="J2649" s="34">
        <v>1283.5907999999999</v>
      </c>
      <c r="K2649" s="35" t="str">
        <f t="shared" si="205"/>
        <v>Loonse en Drunense Duinen &amp; Leemkuilen_H91E0C</v>
      </c>
      <c r="L2649" s="36">
        <f>VLOOKUP(D2649,DATA!A:F,5,FALSE)</f>
        <v>6.9280917156857415E-3</v>
      </c>
      <c r="M2649" s="37">
        <f>VLOOKUP(D2649,DATA!A:F,6,FALSE)</f>
        <v>2282</v>
      </c>
      <c r="N2649" s="36">
        <f t="shared" si="206"/>
        <v>0.53480985672826298</v>
      </c>
      <c r="O2649" s="36">
        <f t="shared" si="207"/>
        <v>0.53483503262556409</v>
      </c>
      <c r="P2649" s="36">
        <f t="shared" si="208"/>
        <v>2.5175897301110695E-5</v>
      </c>
      <c r="Q2649" s="36">
        <f t="shared" si="209"/>
        <v>0</v>
      </c>
    </row>
    <row r="2650" spans="1:17" x14ac:dyDescent="0.3">
      <c r="A2650" s="29">
        <v>3048022</v>
      </c>
      <c r="B2650" s="1">
        <v>131</v>
      </c>
      <c r="C2650" s="1" t="s">
        <v>24</v>
      </c>
      <c r="D2650" s="1" t="s">
        <v>25</v>
      </c>
      <c r="E2650" s="1" t="s">
        <v>23</v>
      </c>
      <c r="F2650" s="47">
        <v>1857</v>
      </c>
      <c r="G2650" s="34">
        <v>1527.73</v>
      </c>
      <c r="H2650" s="1" t="s">
        <v>216</v>
      </c>
      <c r="I2650" s="34">
        <v>6.8310999999999997E-3</v>
      </c>
      <c r="J2650" s="34">
        <v>466.55313000000001</v>
      </c>
      <c r="K2650" s="35" t="str">
        <f t="shared" si="205"/>
        <v>Loonse en Drunense Duinen &amp; Leemkuilen_ZGH91E0C</v>
      </c>
      <c r="L2650" s="36">
        <f>VLOOKUP(D2650,DATA!A:F,5,FALSE)</f>
        <v>6.9280917156857415E-3</v>
      </c>
      <c r="M2650" s="37">
        <f>VLOOKUP(D2650,DATA!A:F,6,FALSE)</f>
        <v>2282</v>
      </c>
      <c r="N2650" s="36">
        <f t="shared" si="206"/>
        <v>0.53480985672826298</v>
      </c>
      <c r="O2650" s="36">
        <f t="shared" si="207"/>
        <v>0.53483503262556409</v>
      </c>
      <c r="P2650" s="36">
        <f t="shared" si="208"/>
        <v>2.5175897301110695E-5</v>
      </c>
      <c r="Q2650" s="36">
        <f t="shared" si="209"/>
        <v>0</v>
      </c>
    </row>
    <row r="2651" spans="1:17" x14ac:dyDescent="0.3">
      <c r="A2651" s="29">
        <v>3049547</v>
      </c>
      <c r="B2651" s="1">
        <v>131</v>
      </c>
      <c r="C2651" s="1" t="s">
        <v>24</v>
      </c>
      <c r="D2651" s="1" t="s">
        <v>22</v>
      </c>
      <c r="E2651" s="1" t="s">
        <v>23</v>
      </c>
      <c r="F2651" s="47">
        <v>1857</v>
      </c>
      <c r="G2651" s="34">
        <v>1767.23</v>
      </c>
      <c r="H2651" s="1" t="s">
        <v>216</v>
      </c>
      <c r="I2651" s="34">
        <v>7.6407000000000003E-3</v>
      </c>
      <c r="J2651" s="34">
        <v>8395.1419999999998</v>
      </c>
      <c r="K2651" s="35" t="str">
        <f t="shared" si="205"/>
        <v>Loonse en Drunense Duinen &amp; Leemkuilen_H91E0C</v>
      </c>
      <c r="L2651" s="36">
        <f>VLOOKUP(D2651,DATA!A:F,5,FALSE)</f>
        <v>6.9280917156857415E-3</v>
      </c>
      <c r="M2651" s="37">
        <f>VLOOKUP(D2651,DATA!A:F,6,FALSE)</f>
        <v>2282</v>
      </c>
      <c r="N2651" s="36">
        <f t="shared" si="206"/>
        <v>2.7481560800909044</v>
      </c>
      <c r="O2651" s="36">
        <f t="shared" si="207"/>
        <v>2.748297560686213</v>
      </c>
      <c r="P2651" s="36">
        <f t="shared" si="208"/>
        <v>1.4148059530860735E-4</v>
      </c>
      <c r="Q2651" s="36">
        <f t="shared" si="209"/>
        <v>0</v>
      </c>
    </row>
    <row r="2652" spans="1:17" x14ac:dyDescent="0.3">
      <c r="A2652" s="29">
        <v>3049548</v>
      </c>
      <c r="B2652" s="1">
        <v>131</v>
      </c>
      <c r="C2652" s="1" t="s">
        <v>24</v>
      </c>
      <c r="D2652" s="1" t="s">
        <v>22</v>
      </c>
      <c r="E2652" s="1" t="s">
        <v>23</v>
      </c>
      <c r="F2652" s="47">
        <v>1857</v>
      </c>
      <c r="G2652" s="34">
        <v>1681.92</v>
      </c>
      <c r="H2652" s="1" t="s">
        <v>216</v>
      </c>
      <c r="I2652" s="34">
        <v>7.0155E-3</v>
      </c>
      <c r="J2652" s="34">
        <v>1532.7203</v>
      </c>
      <c r="K2652" s="35" t="str">
        <f t="shared" si="205"/>
        <v>Loonse en Drunense Duinen &amp; Leemkuilen_H91E0C</v>
      </c>
      <c r="L2652" s="36">
        <f>VLOOKUP(D2652,DATA!A:F,5,FALSE)</f>
        <v>6.9280917156857415E-3</v>
      </c>
      <c r="M2652" s="37">
        <f>VLOOKUP(D2652,DATA!A:F,6,FALSE)</f>
        <v>2282</v>
      </c>
      <c r="N2652" s="36">
        <f t="shared" si="206"/>
        <v>1.5406956455113909</v>
      </c>
      <c r="O2652" s="36">
        <f t="shared" si="207"/>
        <v>1.5407693775266831</v>
      </c>
      <c r="P2652" s="36">
        <f t="shared" si="208"/>
        <v>7.3732015292149455E-5</v>
      </c>
      <c r="Q2652" s="36">
        <f t="shared" si="209"/>
        <v>0</v>
      </c>
    </row>
    <row r="2653" spans="1:17" x14ac:dyDescent="0.3">
      <c r="A2653" s="29">
        <v>3049551</v>
      </c>
      <c r="B2653" s="1">
        <v>131</v>
      </c>
      <c r="C2653" s="1" t="s">
        <v>24</v>
      </c>
      <c r="D2653" s="1" t="s">
        <v>22</v>
      </c>
      <c r="E2653" s="1" t="s">
        <v>23</v>
      </c>
      <c r="F2653" s="47">
        <v>1857</v>
      </c>
      <c r="G2653" s="34">
        <v>1642.91</v>
      </c>
      <c r="H2653" s="1" t="s">
        <v>216</v>
      </c>
      <c r="I2653" s="34">
        <v>7.4947E-3</v>
      </c>
      <c r="J2653" s="34">
        <v>3642.0164</v>
      </c>
      <c r="K2653" s="35" t="str">
        <f t="shared" si="205"/>
        <v>Loonse en Drunense Duinen &amp; Leemkuilen_H91E0C</v>
      </c>
      <c r="L2653" s="36">
        <f>VLOOKUP(D2653,DATA!A:F,5,FALSE)</f>
        <v>6.9280917156857415E-3</v>
      </c>
      <c r="M2653" s="37">
        <f>VLOOKUP(D2653,DATA!A:F,6,FALSE)</f>
        <v>2282</v>
      </c>
      <c r="N2653" s="36">
        <f t="shared" si="206"/>
        <v>1.1801299550021527</v>
      </c>
      <c r="O2653" s="36">
        <f t="shared" si="207"/>
        <v>1.1801905104197494</v>
      </c>
      <c r="P2653" s="36">
        <f t="shared" si="208"/>
        <v>6.0555417596752648E-5</v>
      </c>
      <c r="Q2653" s="36">
        <f t="shared" si="209"/>
        <v>0</v>
      </c>
    </row>
    <row r="2654" spans="1:17" x14ac:dyDescent="0.3">
      <c r="A2654" s="29">
        <v>3049551</v>
      </c>
      <c r="B2654" s="1">
        <v>131</v>
      </c>
      <c r="C2654" s="1" t="s">
        <v>24</v>
      </c>
      <c r="D2654" s="1" t="s">
        <v>25</v>
      </c>
      <c r="E2654" s="1" t="s">
        <v>23</v>
      </c>
      <c r="F2654" s="47">
        <v>1857</v>
      </c>
      <c r="G2654" s="34">
        <v>1642.91</v>
      </c>
      <c r="H2654" s="1" t="s">
        <v>216</v>
      </c>
      <c r="I2654" s="34">
        <v>7.4947E-3</v>
      </c>
      <c r="J2654" s="34">
        <v>6357.9834000000001</v>
      </c>
      <c r="K2654" s="35" t="str">
        <f t="shared" si="205"/>
        <v>Loonse en Drunense Duinen &amp; Leemkuilen_ZGH91E0C</v>
      </c>
      <c r="L2654" s="36">
        <f>VLOOKUP(D2654,DATA!A:F,5,FALSE)</f>
        <v>6.9280917156857415E-3</v>
      </c>
      <c r="M2654" s="37">
        <f>VLOOKUP(D2654,DATA!A:F,6,FALSE)</f>
        <v>2282</v>
      </c>
      <c r="N2654" s="36">
        <f t="shared" si="206"/>
        <v>1.1801299550021527</v>
      </c>
      <c r="O2654" s="36">
        <f t="shared" si="207"/>
        <v>1.1801905104197494</v>
      </c>
      <c r="P2654" s="36">
        <f t="shared" si="208"/>
        <v>6.0555417596752648E-5</v>
      </c>
      <c r="Q2654" s="36">
        <f t="shared" si="209"/>
        <v>0</v>
      </c>
    </row>
    <row r="2655" spans="1:17" x14ac:dyDescent="0.3">
      <c r="A2655" s="29">
        <v>3049555</v>
      </c>
      <c r="B2655" s="1">
        <v>131</v>
      </c>
      <c r="C2655" s="1" t="s">
        <v>24</v>
      </c>
      <c r="D2655" s="1" t="s">
        <v>22</v>
      </c>
      <c r="E2655" s="1" t="s">
        <v>23</v>
      </c>
      <c r="F2655" s="47">
        <v>1857</v>
      </c>
      <c r="G2655" s="34">
        <v>1736.18</v>
      </c>
      <c r="H2655" s="1" t="s">
        <v>216</v>
      </c>
      <c r="I2655" s="34">
        <v>8.1992000000000002E-3</v>
      </c>
      <c r="J2655" s="34">
        <v>28.392417999999999</v>
      </c>
      <c r="K2655" s="35" t="str">
        <f t="shared" si="205"/>
        <v>Loonse en Drunense Duinen &amp; Leemkuilen_H91E0C</v>
      </c>
      <c r="L2655" s="36">
        <f>VLOOKUP(D2655,DATA!A:F,5,FALSE)</f>
        <v>6.9280917156857415E-3</v>
      </c>
      <c r="M2655" s="37">
        <f>VLOOKUP(D2655,DATA!A:F,6,FALSE)</f>
        <v>2282</v>
      </c>
      <c r="N2655" s="36">
        <f t="shared" si="206"/>
        <v>2.22809344302323</v>
      </c>
      <c r="O2655" s="36">
        <f t="shared" si="207"/>
        <v>2.2282171927869636</v>
      </c>
      <c r="P2655" s="36">
        <f t="shared" si="208"/>
        <v>1.2374976373363822E-4</v>
      </c>
      <c r="Q2655" s="36">
        <f t="shared" si="209"/>
        <v>0</v>
      </c>
    </row>
    <row r="2656" spans="1:17" x14ac:dyDescent="0.3">
      <c r="A2656" s="29">
        <v>3049558</v>
      </c>
      <c r="B2656" s="1">
        <v>131</v>
      </c>
      <c r="C2656" s="1" t="s">
        <v>24</v>
      </c>
      <c r="D2656" s="1" t="s">
        <v>22</v>
      </c>
      <c r="E2656" s="1" t="s">
        <v>23</v>
      </c>
      <c r="F2656" s="47">
        <v>1857</v>
      </c>
      <c r="G2656" s="34">
        <v>1285.28</v>
      </c>
      <c r="H2656" s="1" t="s">
        <v>216</v>
      </c>
      <c r="I2656" s="34">
        <v>5.7511999999999997E-3</v>
      </c>
      <c r="J2656" s="34">
        <v>88.820830000000001</v>
      </c>
      <c r="K2656" s="35" t="str">
        <f t="shared" si="205"/>
        <v>Loonse en Drunense Duinen &amp; Leemkuilen_H91E0C</v>
      </c>
      <c r="L2656" s="36">
        <f>VLOOKUP(D2656,DATA!A:F,5,FALSE)</f>
        <v>6.9280917156857415E-3</v>
      </c>
      <c r="M2656" s="37">
        <f>VLOOKUP(D2656,DATA!A:F,6,FALSE)</f>
        <v>2282</v>
      </c>
      <c r="N2656" s="36">
        <f t="shared" si="206"/>
        <v>0.10013867763110217</v>
      </c>
      <c r="O2656" s="36">
        <f t="shared" si="207"/>
        <v>0.100142663724508</v>
      </c>
      <c r="P2656" s="36">
        <f t="shared" si="208"/>
        <v>3.9860934058361108E-6</v>
      </c>
      <c r="Q2656" s="36">
        <f t="shared" si="209"/>
        <v>0</v>
      </c>
    </row>
    <row r="2657" spans="1:17" x14ac:dyDescent="0.3">
      <c r="A2657" s="29">
        <v>3051076</v>
      </c>
      <c r="B2657" s="1">
        <v>131</v>
      </c>
      <c r="C2657" s="1" t="s">
        <v>24</v>
      </c>
      <c r="D2657" s="1" t="s">
        <v>22</v>
      </c>
      <c r="E2657" s="1" t="s">
        <v>23</v>
      </c>
      <c r="F2657" s="47">
        <v>1857</v>
      </c>
      <c r="G2657" s="34">
        <v>1693.67</v>
      </c>
      <c r="H2657" s="1" t="s">
        <v>216</v>
      </c>
      <c r="I2657" s="34">
        <v>7.0565000000000003E-3</v>
      </c>
      <c r="J2657" s="34">
        <v>8359.8009999999995</v>
      </c>
      <c r="K2657" s="35" t="str">
        <f t="shared" si="205"/>
        <v>Loonse en Drunense Duinen &amp; Leemkuilen_H91E0C</v>
      </c>
      <c r="L2657" s="36">
        <f>VLOOKUP(D2657,DATA!A:F,5,FALSE)</f>
        <v>6.9280917156857415E-3</v>
      </c>
      <c r="M2657" s="37">
        <f>VLOOKUP(D2657,DATA!A:F,6,FALSE)</f>
        <v>2282</v>
      </c>
      <c r="N2657" s="36">
        <f t="shared" si="206"/>
        <v>1.6691813476178665</v>
      </c>
      <c r="O2657" s="36">
        <f t="shared" si="207"/>
        <v>1.6692615904805159</v>
      </c>
      <c r="P2657" s="36">
        <f t="shared" si="208"/>
        <v>8.0242862649404501E-5</v>
      </c>
      <c r="Q2657" s="36">
        <f t="shared" si="209"/>
        <v>0</v>
      </c>
    </row>
    <row r="2658" spans="1:17" x14ac:dyDescent="0.3">
      <c r="A2658" s="29">
        <v>3051077</v>
      </c>
      <c r="B2658" s="1">
        <v>131</v>
      </c>
      <c r="C2658" s="1" t="s">
        <v>24</v>
      </c>
      <c r="D2658" s="1" t="s">
        <v>22</v>
      </c>
      <c r="E2658" s="1" t="s">
        <v>23</v>
      </c>
      <c r="F2658" s="47">
        <v>1857</v>
      </c>
      <c r="G2658" s="34">
        <v>1496.68</v>
      </c>
      <c r="H2658" s="1" t="s">
        <v>216</v>
      </c>
      <c r="I2658" s="34">
        <v>6.0064000000000003E-3</v>
      </c>
      <c r="J2658" s="34">
        <v>1205.6274000000001</v>
      </c>
      <c r="K2658" s="35" t="str">
        <f t="shared" si="205"/>
        <v>Loonse en Drunense Duinen &amp; Leemkuilen_H91E0C</v>
      </c>
      <c r="L2658" s="36">
        <f>VLOOKUP(D2658,DATA!A:F,5,FALSE)</f>
        <v>6.9280917156857415E-3</v>
      </c>
      <c r="M2658" s="37">
        <f>VLOOKUP(D2658,DATA!A:F,6,FALSE)</f>
        <v>2282</v>
      </c>
      <c r="N2658" s="36">
        <f t="shared" si="206"/>
        <v>0.4317426552306759</v>
      </c>
      <c r="O2658" s="36">
        <f t="shared" si="207"/>
        <v>0.43176054409217512</v>
      </c>
      <c r="P2658" s="36">
        <f t="shared" si="208"/>
        <v>1.7888861499226749E-5</v>
      </c>
      <c r="Q2658" s="36">
        <f t="shared" si="209"/>
        <v>0</v>
      </c>
    </row>
    <row r="2659" spans="1:17" x14ac:dyDescent="0.3">
      <c r="A2659" s="29">
        <v>3051079</v>
      </c>
      <c r="B2659" s="1">
        <v>131</v>
      </c>
      <c r="C2659" s="1" t="s">
        <v>24</v>
      </c>
      <c r="D2659" s="1" t="s">
        <v>22</v>
      </c>
      <c r="E2659" s="1" t="s">
        <v>23</v>
      </c>
      <c r="F2659" s="47">
        <v>1857</v>
      </c>
      <c r="G2659" s="34">
        <v>1409.11</v>
      </c>
      <c r="H2659" s="1" t="s">
        <v>216</v>
      </c>
      <c r="I2659" s="34">
        <v>5.8459999999999996E-3</v>
      </c>
      <c r="J2659" s="34">
        <v>5555.8109999999997</v>
      </c>
      <c r="K2659" s="35" t="str">
        <f t="shared" si="205"/>
        <v>Loonse en Drunense Duinen &amp; Leemkuilen_H91E0C</v>
      </c>
      <c r="L2659" s="36">
        <f>VLOOKUP(D2659,DATA!A:F,5,FALSE)</f>
        <v>6.9280917156857415E-3</v>
      </c>
      <c r="M2659" s="37">
        <f>VLOOKUP(D2659,DATA!A:F,6,FALSE)</f>
        <v>2282</v>
      </c>
      <c r="N2659" s="36">
        <f t="shared" si="206"/>
        <v>0.23582792856932489</v>
      </c>
      <c r="O2659" s="36">
        <f t="shared" si="207"/>
        <v>0.23583745765061467</v>
      </c>
      <c r="P2659" s="36">
        <f t="shared" si="208"/>
        <v>9.5290812897885768E-6</v>
      </c>
      <c r="Q2659" s="36">
        <f t="shared" si="209"/>
        <v>0</v>
      </c>
    </row>
    <row r="2660" spans="1:17" x14ac:dyDescent="0.3">
      <c r="A2660" s="29">
        <v>3051079</v>
      </c>
      <c r="B2660" s="1">
        <v>131</v>
      </c>
      <c r="C2660" s="1" t="s">
        <v>24</v>
      </c>
      <c r="D2660" s="1" t="s">
        <v>25</v>
      </c>
      <c r="E2660" s="1" t="s">
        <v>23</v>
      </c>
      <c r="F2660" s="47">
        <v>1857</v>
      </c>
      <c r="G2660" s="34">
        <v>1409.11</v>
      </c>
      <c r="H2660" s="1" t="s">
        <v>216</v>
      </c>
      <c r="I2660" s="34">
        <v>5.8459999999999996E-3</v>
      </c>
      <c r="J2660" s="34">
        <v>1960.8312000000001</v>
      </c>
      <c r="K2660" s="35" t="str">
        <f t="shared" si="205"/>
        <v>Loonse en Drunense Duinen &amp; Leemkuilen_ZGH91E0C</v>
      </c>
      <c r="L2660" s="36">
        <f>VLOOKUP(D2660,DATA!A:F,5,FALSE)</f>
        <v>6.9280917156857415E-3</v>
      </c>
      <c r="M2660" s="37">
        <f>VLOOKUP(D2660,DATA!A:F,6,FALSE)</f>
        <v>2282</v>
      </c>
      <c r="N2660" s="36">
        <f t="shared" si="206"/>
        <v>0.23582792856932489</v>
      </c>
      <c r="O2660" s="36">
        <f t="shared" si="207"/>
        <v>0.23583745765061467</v>
      </c>
      <c r="P2660" s="36">
        <f t="shared" si="208"/>
        <v>9.5290812897885768E-6</v>
      </c>
      <c r="Q2660" s="36">
        <f t="shared" si="209"/>
        <v>0</v>
      </c>
    </row>
    <row r="2661" spans="1:17" x14ac:dyDescent="0.3">
      <c r="A2661" s="29">
        <v>3051087</v>
      </c>
      <c r="B2661" s="1">
        <v>131</v>
      </c>
      <c r="C2661" s="1" t="s">
        <v>24</v>
      </c>
      <c r="D2661" s="1" t="s">
        <v>22</v>
      </c>
      <c r="E2661" s="1" t="s">
        <v>23</v>
      </c>
      <c r="F2661" s="47">
        <v>1857</v>
      </c>
      <c r="G2661" s="34">
        <v>1383.11</v>
      </c>
      <c r="H2661" s="1" t="s">
        <v>216</v>
      </c>
      <c r="I2661" s="34">
        <v>6.0980000000000001E-3</v>
      </c>
      <c r="J2661" s="34">
        <v>71.733220000000003</v>
      </c>
      <c r="K2661" s="35" t="str">
        <f t="shared" si="205"/>
        <v>Loonse en Drunense Duinen &amp; Leemkuilen_H91E0C</v>
      </c>
      <c r="L2661" s="36">
        <f>VLOOKUP(D2661,DATA!A:F,5,FALSE)</f>
        <v>6.9280917156857415E-3</v>
      </c>
      <c r="M2661" s="37">
        <f>VLOOKUP(D2661,DATA!A:F,6,FALSE)</f>
        <v>2282</v>
      </c>
      <c r="N2661" s="36">
        <f t="shared" si="206"/>
        <v>0.19703095522032435</v>
      </c>
      <c r="O2661" s="36">
        <f t="shared" si="207"/>
        <v>0.19703926306006525</v>
      </c>
      <c r="P2661" s="36">
        <f t="shared" si="208"/>
        <v>8.3078397409008797E-6</v>
      </c>
      <c r="Q2661" s="36">
        <f t="shared" si="209"/>
        <v>0</v>
      </c>
    </row>
    <row r="2662" spans="1:17" x14ac:dyDescent="0.3">
      <c r="A2662" s="29">
        <v>3052604</v>
      </c>
      <c r="B2662" s="1">
        <v>131</v>
      </c>
      <c r="C2662" s="1" t="s">
        <v>24</v>
      </c>
      <c r="D2662" s="1" t="s">
        <v>49</v>
      </c>
      <c r="E2662" s="1" t="s">
        <v>50</v>
      </c>
      <c r="F2662" s="47">
        <v>1429</v>
      </c>
      <c r="G2662" s="34">
        <v>1312.85</v>
      </c>
      <c r="H2662" s="1" t="s">
        <v>216</v>
      </c>
      <c r="I2662" s="34">
        <v>4.7569999999999999E-3</v>
      </c>
      <c r="J2662" s="34">
        <v>75.54589</v>
      </c>
      <c r="K2662" s="35" t="str">
        <f t="shared" si="205"/>
        <v>Loonse en Drunense Duinen &amp; Leemkuilen_H9160A</v>
      </c>
      <c r="L2662" s="36">
        <f>VLOOKUP(D2662,DATA!A:F,5,FALSE)</f>
        <v>7.6478934523803643E-3</v>
      </c>
      <c r="M2662" s="37">
        <f>VLOOKUP(D2662,DATA!A:F,6,FALSE)</f>
        <v>1814</v>
      </c>
      <c r="N2662" s="36">
        <f t="shared" si="206"/>
        <v>2.1191376667805901</v>
      </c>
      <c r="O2662" s="36">
        <f t="shared" si="207"/>
        <v>2.1192131307253153</v>
      </c>
      <c r="P2662" s="36">
        <f t="shared" si="208"/>
        <v>7.5463944725129295E-5</v>
      </c>
      <c r="Q2662" s="36">
        <f t="shared" si="209"/>
        <v>0</v>
      </c>
    </row>
    <row r="2663" spans="1:17" x14ac:dyDescent="0.3">
      <c r="A2663" s="29">
        <v>3052604</v>
      </c>
      <c r="B2663" s="1">
        <v>131</v>
      </c>
      <c r="C2663" s="1" t="s">
        <v>24</v>
      </c>
      <c r="D2663" s="1" t="s">
        <v>22</v>
      </c>
      <c r="E2663" s="1" t="s">
        <v>23</v>
      </c>
      <c r="F2663" s="47">
        <v>1857</v>
      </c>
      <c r="G2663" s="34">
        <v>1312.85</v>
      </c>
      <c r="H2663" s="1" t="s">
        <v>216</v>
      </c>
      <c r="I2663" s="34">
        <v>4.7569999999999999E-3</v>
      </c>
      <c r="J2663" s="34">
        <v>192.23322999999999</v>
      </c>
      <c r="K2663" s="35" t="str">
        <f t="shared" si="205"/>
        <v>Loonse en Drunense Duinen &amp; Leemkuilen_H91E0C</v>
      </c>
      <c r="L2663" s="36">
        <f>VLOOKUP(D2663,DATA!A:F,5,FALSE)</f>
        <v>6.9280917156857415E-3</v>
      </c>
      <c r="M2663" s="37">
        <f>VLOOKUP(D2663,DATA!A:F,6,FALSE)</f>
        <v>2282</v>
      </c>
      <c r="N2663" s="36">
        <f t="shared" si="206"/>
        <v>0.12118917470512794</v>
      </c>
      <c r="O2663" s="36">
        <f t="shared" si="207"/>
        <v>0.12119316395380615</v>
      </c>
      <c r="P2663" s="36">
        <f t="shared" si="208"/>
        <v>3.98924867821282E-6</v>
      </c>
      <c r="Q2663" s="36">
        <f t="shared" si="209"/>
        <v>0</v>
      </c>
    </row>
    <row r="2664" spans="1:17" x14ac:dyDescent="0.3">
      <c r="A2664" s="29">
        <v>3052605</v>
      </c>
      <c r="B2664" s="1">
        <v>131</v>
      </c>
      <c r="C2664" s="1" t="s">
        <v>24</v>
      </c>
      <c r="D2664" s="1" t="s">
        <v>22</v>
      </c>
      <c r="E2664" s="1" t="s">
        <v>23</v>
      </c>
      <c r="F2664" s="47">
        <v>1857</v>
      </c>
      <c r="G2664" s="34">
        <v>1600.27</v>
      </c>
      <c r="H2664" s="1" t="s">
        <v>216</v>
      </c>
      <c r="I2664" s="34">
        <v>6.2931000000000003E-3</v>
      </c>
      <c r="J2664" s="34">
        <v>2569.4169999999999</v>
      </c>
      <c r="K2664" s="35" t="str">
        <f t="shared" si="205"/>
        <v>Loonse en Drunense Duinen &amp; Leemkuilen_H91E0C</v>
      </c>
      <c r="L2664" s="36">
        <f>VLOOKUP(D2664,DATA!A:F,5,FALSE)</f>
        <v>6.9280917156857415E-3</v>
      </c>
      <c r="M2664" s="37">
        <f>VLOOKUP(D2664,DATA!A:F,6,FALSE)</f>
        <v>2282</v>
      </c>
      <c r="N2664" s="36">
        <f t="shared" si="206"/>
        <v>0.88093960556662654</v>
      </c>
      <c r="O2664" s="36">
        <f t="shared" si="207"/>
        <v>0.88097767626765888</v>
      </c>
      <c r="P2664" s="36">
        <f t="shared" si="208"/>
        <v>3.8070701032344445E-5</v>
      </c>
      <c r="Q2664" s="36">
        <f t="shared" si="209"/>
        <v>0</v>
      </c>
    </row>
    <row r="2665" spans="1:17" x14ac:dyDescent="0.3">
      <c r="A2665" s="29">
        <v>3052606</v>
      </c>
      <c r="B2665" s="1">
        <v>131</v>
      </c>
      <c r="C2665" s="1" t="s">
        <v>24</v>
      </c>
      <c r="D2665" s="1" t="s">
        <v>22</v>
      </c>
      <c r="E2665" s="1" t="s">
        <v>23</v>
      </c>
      <c r="F2665" s="47">
        <v>1857</v>
      </c>
      <c r="G2665" s="34">
        <v>1679.96</v>
      </c>
      <c r="H2665" s="1" t="s">
        <v>216</v>
      </c>
      <c r="I2665" s="34">
        <v>6.9214999999999997E-3</v>
      </c>
      <c r="J2665" s="34">
        <v>3302.1981999999998</v>
      </c>
      <c r="K2665" s="35" t="str">
        <f t="shared" si="205"/>
        <v>Loonse en Drunense Duinen &amp; Leemkuilen_H91E0C</v>
      </c>
      <c r="L2665" s="36">
        <f>VLOOKUP(D2665,DATA!A:F,5,FALSE)</f>
        <v>6.9280917156857415E-3</v>
      </c>
      <c r="M2665" s="37">
        <f>VLOOKUP(D2665,DATA!A:F,6,FALSE)</f>
        <v>2282</v>
      </c>
      <c r="N2665" s="36">
        <f t="shared" si="206"/>
        <v>1.5202317526211069</v>
      </c>
      <c r="O2665" s="36">
        <f t="shared" si="207"/>
        <v>1.5203035454001721</v>
      </c>
      <c r="P2665" s="36">
        <f t="shared" si="208"/>
        <v>7.1792779065216195E-5</v>
      </c>
      <c r="Q2665" s="36">
        <f t="shared" si="209"/>
        <v>0</v>
      </c>
    </row>
    <row r="2666" spans="1:17" x14ac:dyDescent="0.3">
      <c r="A2666" s="29">
        <v>3052607</v>
      </c>
      <c r="B2666" s="1">
        <v>131</v>
      </c>
      <c r="C2666" s="1" t="s">
        <v>24</v>
      </c>
      <c r="D2666" s="1" t="s">
        <v>22</v>
      </c>
      <c r="E2666" s="1" t="s">
        <v>23</v>
      </c>
      <c r="F2666" s="47">
        <v>1857</v>
      </c>
      <c r="G2666" s="34">
        <v>1401.84</v>
      </c>
      <c r="H2666" s="1" t="s">
        <v>216</v>
      </c>
      <c r="I2666" s="34">
        <v>5.4462E-3</v>
      </c>
      <c r="J2666" s="34">
        <v>1824.4368999999999</v>
      </c>
      <c r="K2666" s="35" t="str">
        <f t="shared" si="205"/>
        <v>Loonse en Drunense Duinen &amp; Leemkuilen_H91E0C</v>
      </c>
      <c r="L2666" s="36">
        <f>VLOOKUP(D2666,DATA!A:F,5,FALSE)</f>
        <v>6.9280917156857415E-3</v>
      </c>
      <c r="M2666" s="37">
        <f>VLOOKUP(D2666,DATA!A:F,6,FALSE)</f>
        <v>2282</v>
      </c>
      <c r="N2666" s="36">
        <f t="shared" si="206"/>
        <v>0.22427008027331444</v>
      </c>
      <c r="O2666" s="36">
        <f t="shared" si="207"/>
        <v>0.22427852356169567</v>
      </c>
      <c r="P2666" s="36">
        <f t="shared" si="208"/>
        <v>8.4432883812324278E-6</v>
      </c>
      <c r="Q2666" s="36">
        <f t="shared" si="209"/>
        <v>0</v>
      </c>
    </row>
    <row r="2667" spans="1:17" x14ac:dyDescent="0.3">
      <c r="A2667" s="29">
        <v>3052608</v>
      </c>
      <c r="B2667" s="1">
        <v>131</v>
      </c>
      <c r="C2667" s="1" t="s">
        <v>24</v>
      </c>
      <c r="D2667" s="1" t="s">
        <v>22</v>
      </c>
      <c r="E2667" s="1" t="s">
        <v>23</v>
      </c>
      <c r="F2667" s="47">
        <v>1857</v>
      </c>
      <c r="G2667" s="34">
        <v>1275.82</v>
      </c>
      <c r="H2667" s="1" t="s">
        <v>216</v>
      </c>
      <c r="I2667" s="34">
        <v>5.1625999999999998E-3</v>
      </c>
      <c r="J2667" s="34">
        <v>1446.6672000000001</v>
      </c>
      <c r="K2667" s="35" t="str">
        <f t="shared" si="205"/>
        <v>Loonse en Drunense Duinen &amp; Leemkuilen_H91E0C</v>
      </c>
      <c r="L2667" s="36">
        <f>VLOOKUP(D2667,DATA!A:F,5,FALSE)</f>
        <v>6.9280917156857415E-3</v>
      </c>
      <c r="M2667" s="37">
        <f>VLOOKUP(D2667,DATA!A:F,6,FALSE)</f>
        <v>2282</v>
      </c>
      <c r="N2667" s="36">
        <f t="shared" si="206"/>
        <v>9.3792020411633897E-2</v>
      </c>
      <c r="O2667" s="36">
        <f t="shared" si="207"/>
        <v>9.3795371981091599E-2</v>
      </c>
      <c r="P2667" s="36">
        <f t="shared" si="208"/>
        <v>3.3515694577018751E-6</v>
      </c>
      <c r="Q2667" s="36">
        <f t="shared" si="209"/>
        <v>0</v>
      </c>
    </row>
    <row r="2668" spans="1:17" x14ac:dyDescent="0.3">
      <c r="A2668" s="29">
        <v>3054132</v>
      </c>
      <c r="B2668" s="1">
        <v>131</v>
      </c>
      <c r="C2668" s="1" t="s">
        <v>24</v>
      </c>
      <c r="D2668" s="1" t="s">
        <v>22</v>
      </c>
      <c r="E2668" s="1" t="s">
        <v>23</v>
      </c>
      <c r="F2668" s="47">
        <v>1857</v>
      </c>
      <c r="G2668" s="34">
        <v>1291.9000000000001</v>
      </c>
      <c r="H2668" s="1" t="s">
        <v>216</v>
      </c>
      <c r="I2668" s="34">
        <v>4.4860000000000004E-3</v>
      </c>
      <c r="J2668" s="34">
        <v>385.0172</v>
      </c>
      <c r="K2668" s="35" t="str">
        <f t="shared" si="205"/>
        <v>Loonse en Drunense Duinen &amp; Leemkuilen_H91E0C</v>
      </c>
      <c r="L2668" s="36">
        <f>VLOOKUP(D2668,DATA!A:F,5,FALSE)</f>
        <v>6.9280917156857415E-3</v>
      </c>
      <c r="M2668" s="37">
        <f>VLOOKUP(D2668,DATA!A:F,6,FALSE)</f>
        <v>2282</v>
      </c>
      <c r="N2668" s="36">
        <f t="shared" si="206"/>
        <v>0.10483345759596281</v>
      </c>
      <c r="O2668" s="36">
        <f t="shared" si="207"/>
        <v>0.10483671239378978</v>
      </c>
      <c r="P2668" s="36">
        <f t="shared" si="208"/>
        <v>3.254797826965361E-6</v>
      </c>
      <c r="Q2668" s="36">
        <f t="shared" si="209"/>
        <v>0</v>
      </c>
    </row>
    <row r="2669" spans="1:17" x14ac:dyDescent="0.3">
      <c r="A2669" s="29">
        <v>3054133</v>
      </c>
      <c r="B2669" s="1">
        <v>131</v>
      </c>
      <c r="C2669" s="1" t="s">
        <v>24</v>
      </c>
      <c r="D2669" s="1" t="s">
        <v>22</v>
      </c>
      <c r="E2669" s="1" t="s">
        <v>23</v>
      </c>
      <c r="F2669" s="47">
        <v>1857</v>
      </c>
      <c r="G2669" s="34">
        <v>1563.2</v>
      </c>
      <c r="H2669" s="1" t="s">
        <v>216</v>
      </c>
      <c r="I2669" s="34">
        <v>6.0521000000000004E-3</v>
      </c>
      <c r="J2669" s="34">
        <v>650.524</v>
      </c>
      <c r="K2669" s="35" t="str">
        <f t="shared" si="205"/>
        <v>Loonse en Drunense Duinen &amp; Leemkuilen_H91E0C</v>
      </c>
      <c r="L2669" s="36">
        <f>VLOOKUP(D2669,DATA!A:F,5,FALSE)</f>
        <v>6.9280917156857415E-3</v>
      </c>
      <c r="M2669" s="37">
        <f>VLOOKUP(D2669,DATA!A:F,6,FALSE)</f>
        <v>2282</v>
      </c>
      <c r="N2669" s="36">
        <f t="shared" si="206"/>
        <v>0.68277269285771292</v>
      </c>
      <c r="O2669" s="36">
        <f t="shared" si="207"/>
        <v>0.68280112629958478</v>
      </c>
      <c r="P2669" s="36">
        <f t="shared" si="208"/>
        <v>2.8433441871866805E-5</v>
      </c>
      <c r="Q2669" s="36">
        <f t="shared" si="209"/>
        <v>0</v>
      </c>
    </row>
    <row r="2670" spans="1:17" x14ac:dyDescent="0.3">
      <c r="A2670" s="29">
        <v>3054134</v>
      </c>
      <c r="B2670" s="1">
        <v>131</v>
      </c>
      <c r="C2670" s="1" t="s">
        <v>24</v>
      </c>
      <c r="D2670" s="1" t="s">
        <v>22</v>
      </c>
      <c r="E2670" s="1" t="s">
        <v>23</v>
      </c>
      <c r="F2670" s="47">
        <v>1857</v>
      </c>
      <c r="G2670" s="34">
        <v>1582.77</v>
      </c>
      <c r="H2670" s="1" t="s">
        <v>216</v>
      </c>
      <c r="I2670" s="34">
        <v>6.2927E-3</v>
      </c>
      <c r="J2670" s="34">
        <v>2190.1891999999998</v>
      </c>
      <c r="K2670" s="35" t="str">
        <f t="shared" si="205"/>
        <v>Loonse en Drunense Duinen &amp; Leemkuilen_H91E0C</v>
      </c>
      <c r="L2670" s="36">
        <f>VLOOKUP(D2670,DATA!A:F,5,FALSE)</f>
        <v>6.9280917156857415E-3</v>
      </c>
      <c r="M2670" s="37">
        <f>VLOOKUP(D2670,DATA!A:F,6,FALSE)</f>
        <v>2282</v>
      </c>
      <c r="N2670" s="36">
        <f t="shared" si="206"/>
        <v>0.78113956185064459</v>
      </c>
      <c r="O2670" s="36">
        <f t="shared" si="207"/>
        <v>0.78117335143451705</v>
      </c>
      <c r="P2670" s="36">
        <f t="shared" si="208"/>
        <v>3.3789583872456674E-5</v>
      </c>
      <c r="Q2670" s="36">
        <f t="shared" si="209"/>
        <v>0</v>
      </c>
    </row>
    <row r="2671" spans="1:17" x14ac:dyDescent="0.3">
      <c r="A2671" s="29">
        <v>3054136</v>
      </c>
      <c r="B2671" s="1">
        <v>131</v>
      </c>
      <c r="C2671" s="1" t="s">
        <v>24</v>
      </c>
      <c r="D2671" s="1" t="s">
        <v>22</v>
      </c>
      <c r="E2671" s="1" t="s">
        <v>23</v>
      </c>
      <c r="F2671" s="47">
        <v>1857</v>
      </c>
      <c r="G2671" s="34">
        <v>1272.8699999999999</v>
      </c>
      <c r="H2671" s="1" t="s">
        <v>216</v>
      </c>
      <c r="I2671" s="34">
        <v>5.0889000000000004E-3</v>
      </c>
      <c r="J2671" s="34">
        <v>641.24243000000001</v>
      </c>
      <c r="K2671" s="35" t="str">
        <f t="shared" si="205"/>
        <v>Loonse en Drunense Duinen &amp; Leemkuilen_H91E0C</v>
      </c>
      <c r="L2671" s="36">
        <f>VLOOKUP(D2671,DATA!A:F,5,FALSE)</f>
        <v>6.9280917156857415E-3</v>
      </c>
      <c r="M2671" s="37">
        <f>VLOOKUP(D2671,DATA!A:F,6,FALSE)</f>
        <v>2282</v>
      </c>
      <c r="N2671" s="36">
        <f t="shared" si="206"/>
        <v>9.1896310927190208E-2</v>
      </c>
      <c r="O2671" s="36">
        <f t="shared" si="207"/>
        <v>9.1899547936737228E-2</v>
      </c>
      <c r="P2671" s="36">
        <f t="shared" si="208"/>
        <v>3.2370095470191096E-6</v>
      </c>
      <c r="Q2671" s="36">
        <f t="shared" si="209"/>
        <v>0</v>
      </c>
    </row>
    <row r="2672" spans="1:17" x14ac:dyDescent="0.3">
      <c r="A2672" s="29">
        <v>3054137</v>
      </c>
      <c r="B2672" s="1">
        <v>131</v>
      </c>
      <c r="C2672" s="1" t="s">
        <v>24</v>
      </c>
      <c r="D2672" s="1" t="s">
        <v>22</v>
      </c>
      <c r="E2672" s="1" t="s">
        <v>23</v>
      </c>
      <c r="F2672" s="47">
        <v>1857</v>
      </c>
      <c r="G2672" s="34">
        <v>1711.57</v>
      </c>
      <c r="H2672" s="1" t="s">
        <v>216</v>
      </c>
      <c r="I2672" s="34">
        <v>7.6476000000000001E-3</v>
      </c>
      <c r="J2672" s="34">
        <v>10000</v>
      </c>
      <c r="K2672" s="35" t="str">
        <f t="shared" si="205"/>
        <v>Loonse en Drunense Duinen &amp; Leemkuilen_H91E0C</v>
      </c>
      <c r="L2672" s="36">
        <f>VLOOKUP(D2672,DATA!A:F,5,FALSE)</f>
        <v>6.9280917156857415E-3</v>
      </c>
      <c r="M2672" s="37">
        <f>VLOOKUP(D2672,DATA!A:F,6,FALSE)</f>
        <v>2282</v>
      </c>
      <c r="N2672" s="36">
        <f t="shared" si="206"/>
        <v>1.8854089271615457</v>
      </c>
      <c r="O2672" s="36">
        <f t="shared" si="207"/>
        <v>1.8855069413664904</v>
      </c>
      <c r="P2672" s="36">
        <f t="shared" si="208"/>
        <v>9.8014204944707473E-5</v>
      </c>
      <c r="Q2672" s="36">
        <f t="shared" si="209"/>
        <v>0</v>
      </c>
    </row>
    <row r="2673" spans="1:17" x14ac:dyDescent="0.3">
      <c r="A2673" s="29">
        <v>3054145</v>
      </c>
      <c r="B2673" s="1">
        <v>131</v>
      </c>
      <c r="C2673" s="1" t="s">
        <v>24</v>
      </c>
      <c r="D2673" s="1" t="s">
        <v>22</v>
      </c>
      <c r="E2673" s="1" t="s">
        <v>23</v>
      </c>
      <c r="F2673" s="47">
        <v>1857</v>
      </c>
      <c r="G2673" s="34">
        <v>1600.17</v>
      </c>
      <c r="H2673" s="1" t="s">
        <v>216</v>
      </c>
      <c r="I2673" s="34">
        <v>6.9243999999999998E-3</v>
      </c>
      <c r="J2673" s="34">
        <v>4035.0947000000001</v>
      </c>
      <c r="K2673" s="35" t="str">
        <f t="shared" si="205"/>
        <v>Loonse en Drunense Duinen &amp; Leemkuilen_H91E0C</v>
      </c>
      <c r="L2673" s="36">
        <f>VLOOKUP(D2673,DATA!A:F,5,FALSE)</f>
        <v>6.9280917156857415E-3</v>
      </c>
      <c r="M2673" s="37">
        <f>VLOOKUP(D2673,DATA!A:F,6,FALSE)</f>
        <v>2282</v>
      </c>
      <c r="N2673" s="36">
        <f t="shared" si="206"/>
        <v>0.88033486492390833</v>
      </c>
      <c r="O2673" s="36">
        <f t="shared" si="207"/>
        <v>0.88037672632288644</v>
      </c>
      <c r="P2673" s="36">
        <f t="shared" si="208"/>
        <v>4.1861398978104702E-5</v>
      </c>
      <c r="Q2673" s="36">
        <f t="shared" si="209"/>
        <v>0</v>
      </c>
    </row>
    <row r="2674" spans="1:17" x14ac:dyDescent="0.3">
      <c r="A2674" s="29">
        <v>3055662</v>
      </c>
      <c r="B2674" s="1">
        <v>131</v>
      </c>
      <c r="C2674" s="1" t="s">
        <v>24</v>
      </c>
      <c r="D2674" s="1" t="s">
        <v>22</v>
      </c>
      <c r="E2674" s="1" t="s">
        <v>23</v>
      </c>
      <c r="F2674" s="47">
        <v>1857</v>
      </c>
      <c r="G2674" s="34">
        <v>1562</v>
      </c>
      <c r="H2674" s="1" t="s">
        <v>216</v>
      </c>
      <c r="I2674" s="34">
        <v>5.8377999999999998E-3</v>
      </c>
      <c r="J2674" s="34">
        <v>2714.5598</v>
      </c>
      <c r="K2674" s="35" t="str">
        <f t="shared" si="205"/>
        <v>Loonse en Drunense Duinen &amp; Leemkuilen_H91E0C</v>
      </c>
      <c r="L2674" s="36">
        <f>VLOOKUP(D2674,DATA!A:F,5,FALSE)</f>
        <v>6.9280917156857415E-3</v>
      </c>
      <c r="M2674" s="37">
        <f>VLOOKUP(D2674,DATA!A:F,6,FALSE)</f>
        <v>2282</v>
      </c>
      <c r="N2674" s="36">
        <f t="shared" si="206"/>
        <v>0.67715812795368535</v>
      </c>
      <c r="O2674" s="36">
        <f t="shared" si="207"/>
        <v>0.67718533057382968</v>
      </c>
      <c r="P2674" s="36">
        <f t="shared" si="208"/>
        <v>2.7202620144328726E-5</v>
      </c>
      <c r="Q2674" s="36">
        <f t="shared" si="209"/>
        <v>0</v>
      </c>
    </row>
    <row r="2675" spans="1:17" x14ac:dyDescent="0.3">
      <c r="A2675" s="29">
        <v>3055664</v>
      </c>
      <c r="B2675" s="1">
        <v>131</v>
      </c>
      <c r="C2675" s="1" t="s">
        <v>24</v>
      </c>
      <c r="D2675" s="1" t="s">
        <v>22</v>
      </c>
      <c r="E2675" s="1" t="s">
        <v>23</v>
      </c>
      <c r="F2675" s="47">
        <v>1857</v>
      </c>
      <c r="G2675" s="34">
        <v>1772.34</v>
      </c>
      <c r="H2675" s="1" t="s">
        <v>216</v>
      </c>
      <c r="I2675" s="34">
        <v>7.7123000000000001E-3</v>
      </c>
      <c r="J2675" s="34">
        <v>10000</v>
      </c>
      <c r="K2675" s="35" t="str">
        <f t="shared" si="205"/>
        <v>Loonse en Drunense Duinen &amp; Leemkuilen_H91E0C</v>
      </c>
      <c r="L2675" s="36">
        <f>VLOOKUP(D2675,DATA!A:F,5,FALSE)</f>
        <v>6.9280917156857415E-3</v>
      </c>
      <c r="M2675" s="37">
        <f>VLOOKUP(D2675,DATA!A:F,6,FALSE)</f>
        <v>2282</v>
      </c>
      <c r="N2675" s="36">
        <f t="shared" si="206"/>
        <v>2.8443735925553346</v>
      </c>
      <c r="O2675" s="36">
        <f t="shared" si="207"/>
        <v>2.8445212526286849</v>
      </c>
      <c r="P2675" s="36">
        <f t="shared" si="208"/>
        <v>1.4766007335031972E-4</v>
      </c>
      <c r="Q2675" s="36">
        <f t="shared" si="209"/>
        <v>0</v>
      </c>
    </row>
    <row r="2676" spans="1:17" x14ac:dyDescent="0.3">
      <c r="A2676" s="29">
        <v>3055665</v>
      </c>
      <c r="B2676" s="1">
        <v>131</v>
      </c>
      <c r="C2676" s="1" t="s">
        <v>24</v>
      </c>
      <c r="D2676" s="1" t="s">
        <v>22</v>
      </c>
      <c r="E2676" s="1" t="s">
        <v>23</v>
      </c>
      <c r="F2676" s="47">
        <v>1857</v>
      </c>
      <c r="G2676" s="34">
        <v>1592.37</v>
      </c>
      <c r="H2676" s="1" t="s">
        <v>216</v>
      </c>
      <c r="I2676" s="34">
        <v>6.5757999999999997E-3</v>
      </c>
      <c r="J2676" s="34">
        <v>9309.5010000000002</v>
      </c>
      <c r="K2676" s="35" t="str">
        <f t="shared" si="205"/>
        <v>Loonse en Drunense Duinen &amp; Leemkuilen_H91E0C</v>
      </c>
      <c r="L2676" s="36">
        <f>VLOOKUP(D2676,DATA!A:F,5,FALSE)</f>
        <v>6.9280917156857415E-3</v>
      </c>
      <c r="M2676" s="37">
        <f>VLOOKUP(D2676,DATA!A:F,6,FALSE)</f>
        <v>2282</v>
      </c>
      <c r="N2676" s="36">
        <f t="shared" si="206"/>
        <v>0.83441130731458268</v>
      </c>
      <c r="O2676" s="36">
        <f t="shared" si="207"/>
        <v>0.83444900486467466</v>
      </c>
      <c r="P2676" s="36">
        <f t="shared" si="208"/>
        <v>3.7697550091975174E-5</v>
      </c>
      <c r="Q2676" s="36">
        <f t="shared" si="209"/>
        <v>0</v>
      </c>
    </row>
    <row r="2677" spans="1:17" x14ac:dyDescent="0.3">
      <c r="A2677" s="29">
        <v>3055666</v>
      </c>
      <c r="B2677" s="1">
        <v>131</v>
      </c>
      <c r="C2677" s="1" t="s">
        <v>24</v>
      </c>
      <c r="D2677" s="1" t="s">
        <v>22</v>
      </c>
      <c r="E2677" s="1" t="s">
        <v>23</v>
      </c>
      <c r="F2677" s="47">
        <v>1857</v>
      </c>
      <c r="G2677" s="34">
        <v>1375.17</v>
      </c>
      <c r="H2677" s="1" t="s">
        <v>216</v>
      </c>
      <c r="I2677" s="34">
        <v>5.5312E-3</v>
      </c>
      <c r="J2677" s="34">
        <v>3756.9250000000002</v>
      </c>
      <c r="K2677" s="35" t="str">
        <f t="shared" si="205"/>
        <v>Loonse en Drunense Duinen &amp; Leemkuilen_H91E0C</v>
      </c>
      <c r="L2677" s="36">
        <f>VLOOKUP(D2677,DATA!A:F,5,FALSE)</f>
        <v>6.9280917156857415E-3</v>
      </c>
      <c r="M2677" s="37">
        <f>VLOOKUP(D2677,DATA!A:F,6,FALSE)</f>
        <v>2282</v>
      </c>
      <c r="N2677" s="36">
        <f t="shared" si="206"/>
        <v>0.18650485380855142</v>
      </c>
      <c r="O2677" s="36">
        <f t="shared" si="207"/>
        <v>0.1865119876045033</v>
      </c>
      <c r="P2677" s="36">
        <f t="shared" si="208"/>
        <v>7.1337959518802396E-6</v>
      </c>
      <c r="Q2677" s="36">
        <f t="shared" si="209"/>
        <v>0</v>
      </c>
    </row>
    <row r="2678" spans="1:17" x14ac:dyDescent="0.3">
      <c r="A2678" s="29">
        <v>3057192</v>
      </c>
      <c r="B2678" s="1">
        <v>131</v>
      </c>
      <c r="C2678" s="1" t="s">
        <v>24</v>
      </c>
      <c r="D2678" s="1" t="s">
        <v>22</v>
      </c>
      <c r="E2678" s="1" t="s">
        <v>23</v>
      </c>
      <c r="F2678" s="47">
        <v>1857</v>
      </c>
      <c r="G2678" s="34">
        <v>1320.91</v>
      </c>
      <c r="H2678" s="1" t="s">
        <v>216</v>
      </c>
      <c r="I2678" s="34">
        <v>4.9661999999999996E-3</v>
      </c>
      <c r="J2678" s="34">
        <v>7143.9260000000004</v>
      </c>
      <c r="K2678" s="35" t="str">
        <f t="shared" si="205"/>
        <v>Loonse en Drunense Duinen &amp; Leemkuilen_H91E0C</v>
      </c>
      <c r="L2678" s="36">
        <f>VLOOKUP(D2678,DATA!A:F,5,FALSE)</f>
        <v>6.9280917156857415E-3</v>
      </c>
      <c r="M2678" s="37">
        <f>VLOOKUP(D2678,DATA!A:F,6,FALSE)</f>
        <v>2282</v>
      </c>
      <c r="N2678" s="36">
        <f t="shared" si="206"/>
        <v>0.12814002048072964</v>
      </c>
      <c r="O2678" s="36">
        <f t="shared" si="207"/>
        <v>0.12814442372940568</v>
      </c>
      <c r="P2678" s="36">
        <f t="shared" si="208"/>
        <v>4.4032486760381406E-6</v>
      </c>
      <c r="Q2678" s="36">
        <f t="shared" si="209"/>
        <v>0</v>
      </c>
    </row>
    <row r="2679" spans="1:17" x14ac:dyDescent="0.3">
      <c r="A2679" s="29">
        <v>3057199</v>
      </c>
      <c r="B2679" s="1">
        <v>131</v>
      </c>
      <c r="C2679" s="1" t="s">
        <v>24</v>
      </c>
      <c r="D2679" s="1" t="s">
        <v>22</v>
      </c>
      <c r="E2679" s="1" t="s">
        <v>23</v>
      </c>
      <c r="F2679" s="47">
        <v>1857</v>
      </c>
      <c r="G2679" s="34">
        <v>1684.66</v>
      </c>
      <c r="H2679" s="1" t="s">
        <v>216</v>
      </c>
      <c r="I2679" s="34">
        <v>7.9836000000000004E-3</v>
      </c>
      <c r="J2679" s="34">
        <v>2280.2273</v>
      </c>
      <c r="K2679" s="35" t="str">
        <f t="shared" si="205"/>
        <v>Loonse en Drunense Duinen &amp; Leemkuilen_H91E0C</v>
      </c>
      <c r="L2679" s="36">
        <f>VLOOKUP(D2679,DATA!A:F,5,FALSE)</f>
        <v>6.9280917156857415E-3</v>
      </c>
      <c r="M2679" s="37">
        <f>VLOOKUP(D2679,DATA!A:F,6,FALSE)</f>
        <v>2282</v>
      </c>
      <c r="N2679" s="36">
        <f t="shared" si="206"/>
        <v>1.569758496659853</v>
      </c>
      <c r="O2679" s="36">
        <f t="shared" si="207"/>
        <v>1.5698439610945965</v>
      </c>
      <c r="P2679" s="36">
        <f t="shared" si="208"/>
        <v>8.5464434743443007E-5</v>
      </c>
      <c r="Q2679" s="36">
        <f t="shared" si="209"/>
        <v>0</v>
      </c>
    </row>
    <row r="2680" spans="1:17" x14ac:dyDescent="0.3">
      <c r="A2680" s="29">
        <v>3057200</v>
      </c>
      <c r="B2680" s="1">
        <v>131</v>
      </c>
      <c r="C2680" s="1" t="s">
        <v>24</v>
      </c>
      <c r="D2680" s="1" t="s">
        <v>22</v>
      </c>
      <c r="E2680" s="1" t="s">
        <v>23</v>
      </c>
      <c r="F2680" s="47">
        <v>1857</v>
      </c>
      <c r="G2680" s="34">
        <v>1397.98</v>
      </c>
      <c r="H2680" s="1" t="s">
        <v>216</v>
      </c>
      <c r="I2680" s="34">
        <v>6.1662000000000002E-3</v>
      </c>
      <c r="J2680" s="34">
        <v>111.874855</v>
      </c>
      <c r="K2680" s="35" t="str">
        <f t="shared" si="205"/>
        <v>Loonse en Drunense Duinen &amp; Leemkuilen_H91E0C</v>
      </c>
      <c r="L2680" s="36">
        <f>VLOOKUP(D2680,DATA!A:F,5,FALSE)</f>
        <v>6.9280917156857415E-3</v>
      </c>
      <c r="M2680" s="37">
        <f>VLOOKUP(D2680,DATA!A:F,6,FALSE)</f>
        <v>2282</v>
      </c>
      <c r="N2680" s="36">
        <f t="shared" si="206"/>
        <v>0.21836495951889129</v>
      </c>
      <c r="O2680" s="36">
        <f t="shared" si="207"/>
        <v>0.21837426789744441</v>
      </c>
      <c r="P2680" s="36">
        <f t="shared" si="208"/>
        <v>9.3083785531189456E-6</v>
      </c>
      <c r="Q2680" s="36">
        <f t="shared" si="209"/>
        <v>0</v>
      </c>
    </row>
    <row r="2681" spans="1:17" x14ac:dyDescent="0.3">
      <c r="A2681" s="29">
        <v>3057203</v>
      </c>
      <c r="B2681" s="1">
        <v>131</v>
      </c>
      <c r="C2681" s="1" t="s">
        <v>24</v>
      </c>
      <c r="D2681" s="1" t="s">
        <v>22</v>
      </c>
      <c r="E2681" s="1" t="s">
        <v>23</v>
      </c>
      <c r="F2681" s="47">
        <v>1857</v>
      </c>
      <c r="G2681" s="34">
        <v>1714.94</v>
      </c>
      <c r="H2681" s="1" t="s">
        <v>216</v>
      </c>
      <c r="I2681" s="34">
        <v>8.0938E-3</v>
      </c>
      <c r="J2681" s="34">
        <v>2604.8310000000001</v>
      </c>
      <c r="K2681" s="35" t="str">
        <f t="shared" si="205"/>
        <v>Loonse en Drunense Duinen &amp; Leemkuilen_H91E0C</v>
      </c>
      <c r="L2681" s="36">
        <f>VLOOKUP(D2681,DATA!A:F,5,FALSE)</f>
        <v>6.9280917156857415E-3</v>
      </c>
      <c r="M2681" s="37">
        <f>VLOOKUP(D2681,DATA!A:F,6,FALSE)</f>
        <v>2282</v>
      </c>
      <c r="N2681" s="36">
        <f t="shared" si="206"/>
        <v>1.9290875614052969</v>
      </c>
      <c r="O2681" s="36">
        <f t="shared" si="207"/>
        <v>1.9291936503087159</v>
      </c>
      <c r="P2681" s="36">
        <f t="shared" si="208"/>
        <v>1.0608890341901045E-4</v>
      </c>
      <c r="Q2681" s="36">
        <f t="shared" si="209"/>
        <v>0</v>
      </c>
    </row>
    <row r="2682" spans="1:17" x14ac:dyDescent="0.3">
      <c r="A2682" s="29">
        <v>3058722</v>
      </c>
      <c r="B2682" s="1">
        <v>131</v>
      </c>
      <c r="C2682" s="1" t="s">
        <v>24</v>
      </c>
      <c r="D2682" s="1" t="s">
        <v>22</v>
      </c>
      <c r="E2682" s="1" t="s">
        <v>23</v>
      </c>
      <c r="F2682" s="47">
        <v>1857</v>
      </c>
      <c r="G2682" s="34">
        <v>1570.03</v>
      </c>
      <c r="H2682" s="1" t="s">
        <v>216</v>
      </c>
      <c r="I2682" s="34">
        <v>6.2648000000000001E-3</v>
      </c>
      <c r="J2682" s="34">
        <v>9306.5540000000001</v>
      </c>
      <c r="K2682" s="35" t="str">
        <f t="shared" si="205"/>
        <v>Loonse en Drunense Duinen &amp; Leemkuilen_H91E0C</v>
      </c>
      <c r="L2682" s="36">
        <f>VLOOKUP(D2682,DATA!A:F,5,FALSE)</f>
        <v>6.9280917156857415E-3</v>
      </c>
      <c r="M2682" s="37">
        <f>VLOOKUP(D2682,DATA!A:F,6,FALSE)</f>
        <v>2282</v>
      </c>
      <c r="N2682" s="36">
        <f t="shared" si="206"/>
        <v>0.71562055270935709</v>
      </c>
      <c r="O2682" s="36">
        <f t="shared" si="207"/>
        <v>0.71565139125299015</v>
      </c>
      <c r="P2682" s="36">
        <f t="shared" si="208"/>
        <v>3.0838543633060489E-5</v>
      </c>
      <c r="Q2682" s="36">
        <f t="shared" si="209"/>
        <v>0</v>
      </c>
    </row>
    <row r="2683" spans="1:17" x14ac:dyDescent="0.3">
      <c r="A2683" s="29">
        <v>3058723</v>
      </c>
      <c r="B2683" s="1">
        <v>131</v>
      </c>
      <c r="C2683" s="1" t="s">
        <v>24</v>
      </c>
      <c r="D2683" s="1" t="s">
        <v>22</v>
      </c>
      <c r="E2683" s="1" t="s">
        <v>23</v>
      </c>
      <c r="F2683" s="47">
        <v>1857</v>
      </c>
      <c r="G2683" s="34">
        <v>1428.13</v>
      </c>
      <c r="H2683" s="1" t="s">
        <v>216</v>
      </c>
      <c r="I2683" s="34">
        <v>5.5275999999999997E-3</v>
      </c>
      <c r="J2683" s="34">
        <v>4037.8525</v>
      </c>
      <c r="K2683" s="35" t="str">
        <f t="shared" si="205"/>
        <v>Loonse en Drunense Duinen &amp; Leemkuilen_H91E0C</v>
      </c>
      <c r="L2683" s="36">
        <f>VLOOKUP(D2683,DATA!A:F,5,FALSE)</f>
        <v>6.9280917156857415E-3</v>
      </c>
      <c r="M2683" s="37">
        <f>VLOOKUP(D2683,DATA!A:F,6,FALSE)</f>
        <v>2282</v>
      </c>
      <c r="N2683" s="36">
        <f t="shared" si="206"/>
        <v>0.26895460811312971</v>
      </c>
      <c r="O2683" s="36">
        <f t="shared" si="207"/>
        <v>0.2689648804172512</v>
      </c>
      <c r="P2683" s="36">
        <f t="shared" si="208"/>
        <v>1.0272304121483611E-5</v>
      </c>
      <c r="Q2683" s="36">
        <f t="shared" si="209"/>
        <v>0</v>
      </c>
    </row>
    <row r="2684" spans="1:17" x14ac:dyDescent="0.3">
      <c r="A2684" s="29">
        <v>3058729</v>
      </c>
      <c r="B2684" s="1">
        <v>131</v>
      </c>
      <c r="C2684" s="1" t="s">
        <v>24</v>
      </c>
      <c r="D2684" s="1" t="s">
        <v>22</v>
      </c>
      <c r="E2684" s="1" t="s">
        <v>23</v>
      </c>
      <c r="F2684" s="47">
        <v>1857</v>
      </c>
      <c r="G2684" s="34">
        <v>1623.41</v>
      </c>
      <c r="H2684" s="1" t="s">
        <v>216</v>
      </c>
      <c r="I2684" s="34">
        <v>7.5157000000000002E-3</v>
      </c>
      <c r="J2684" s="34">
        <v>1483.828</v>
      </c>
      <c r="K2684" s="35" t="str">
        <f t="shared" si="205"/>
        <v>Loonse en Drunense Duinen &amp; Leemkuilen_H91E0C</v>
      </c>
      <c r="L2684" s="36">
        <f>VLOOKUP(D2684,DATA!A:F,5,FALSE)</f>
        <v>6.9280917156857415E-3</v>
      </c>
      <c r="M2684" s="37">
        <f>VLOOKUP(D2684,DATA!A:F,6,FALSE)</f>
        <v>2282</v>
      </c>
      <c r="N2684" s="36">
        <f t="shared" si="206"/>
        <v>1.0325373433032632</v>
      </c>
      <c r="O2684" s="36">
        <f t="shared" si="207"/>
        <v>1.0325905531908421</v>
      </c>
      <c r="P2684" s="36">
        <f t="shared" si="208"/>
        <v>5.3209887578953285E-5</v>
      </c>
      <c r="Q2684" s="36">
        <f t="shared" si="209"/>
        <v>0</v>
      </c>
    </row>
    <row r="2685" spans="1:17" x14ac:dyDescent="0.3">
      <c r="A2685" s="29">
        <v>3058733</v>
      </c>
      <c r="B2685" s="1">
        <v>131</v>
      </c>
      <c r="C2685" s="1" t="s">
        <v>24</v>
      </c>
      <c r="D2685" s="1" t="s">
        <v>22</v>
      </c>
      <c r="E2685" s="1" t="s">
        <v>23</v>
      </c>
      <c r="F2685" s="47">
        <v>1857</v>
      </c>
      <c r="G2685" s="34">
        <v>1363.52</v>
      </c>
      <c r="H2685" s="1" t="s">
        <v>216</v>
      </c>
      <c r="I2685" s="34">
        <v>6.1679999999999999E-3</v>
      </c>
      <c r="J2685" s="34">
        <v>1338.2026000000001</v>
      </c>
      <c r="K2685" s="35" t="str">
        <f t="shared" si="205"/>
        <v>Loonse en Drunense Duinen &amp; Leemkuilen_H91E0C</v>
      </c>
      <c r="L2685" s="36">
        <f>VLOOKUP(D2685,DATA!A:F,5,FALSE)</f>
        <v>6.9280917156857415E-3</v>
      </c>
      <c r="M2685" s="37">
        <f>VLOOKUP(D2685,DATA!A:F,6,FALSE)</f>
        <v>2282</v>
      </c>
      <c r="N2685" s="36">
        <f t="shared" si="206"/>
        <v>0.17206797876145014</v>
      </c>
      <c r="O2685" s="36">
        <f t="shared" si="207"/>
        <v>0.17207531915546623</v>
      </c>
      <c r="P2685" s="36">
        <f t="shared" si="208"/>
        <v>7.3403940160921E-6</v>
      </c>
      <c r="Q2685" s="36">
        <f t="shared" si="209"/>
        <v>0</v>
      </c>
    </row>
    <row r="2686" spans="1:17" x14ac:dyDescent="0.3">
      <c r="A2686" s="29">
        <v>3060247</v>
      </c>
      <c r="B2686" s="1">
        <v>131</v>
      </c>
      <c r="C2686" s="1" t="s">
        <v>24</v>
      </c>
      <c r="D2686" s="1" t="s">
        <v>22</v>
      </c>
      <c r="E2686" s="1" t="s">
        <v>23</v>
      </c>
      <c r="F2686" s="47">
        <v>1857</v>
      </c>
      <c r="G2686" s="34">
        <v>1709.59</v>
      </c>
      <c r="H2686" s="1" t="s">
        <v>216</v>
      </c>
      <c r="I2686" s="34">
        <v>4.2921000000000001E-3</v>
      </c>
      <c r="J2686" s="34">
        <v>468.18709999999999</v>
      </c>
      <c r="K2686" s="35" t="str">
        <f t="shared" si="205"/>
        <v>Loonse en Drunense Duinen &amp; Leemkuilen_H91E0C</v>
      </c>
      <c r="L2686" s="36">
        <f>VLOOKUP(D2686,DATA!A:F,5,FALSE)</f>
        <v>6.9280917156857415E-3</v>
      </c>
      <c r="M2686" s="37">
        <f>VLOOKUP(D2686,DATA!A:F,6,FALSE)</f>
        <v>2282</v>
      </c>
      <c r="N2686" s="36">
        <f t="shared" si="206"/>
        <v>1.8602000090417086</v>
      </c>
      <c r="O2686" s="36">
        <f t="shared" si="207"/>
        <v>1.8602542958723818</v>
      </c>
      <c r="P2686" s="36">
        <f t="shared" si="208"/>
        <v>5.4286830673211384E-5</v>
      </c>
      <c r="Q2686" s="36">
        <f t="shared" si="209"/>
        <v>0</v>
      </c>
    </row>
    <row r="2687" spans="1:17" x14ac:dyDescent="0.3">
      <c r="A2687" s="29">
        <v>3060249</v>
      </c>
      <c r="B2687" s="1">
        <v>131</v>
      </c>
      <c r="C2687" s="1" t="s">
        <v>24</v>
      </c>
      <c r="D2687" s="1" t="s">
        <v>22</v>
      </c>
      <c r="E2687" s="1" t="s">
        <v>23</v>
      </c>
      <c r="F2687" s="47">
        <v>1857</v>
      </c>
      <c r="G2687" s="34">
        <v>1401.18</v>
      </c>
      <c r="H2687" s="1" t="s">
        <v>216</v>
      </c>
      <c r="I2687" s="34">
        <v>4.9224000000000004E-3</v>
      </c>
      <c r="J2687" s="34">
        <v>2678.6986999999999</v>
      </c>
      <c r="K2687" s="35" t="str">
        <f t="shared" si="205"/>
        <v>Loonse en Drunense Duinen &amp; Leemkuilen_H91E0C</v>
      </c>
      <c r="L2687" s="36">
        <f>VLOOKUP(D2687,DATA!A:F,5,FALSE)</f>
        <v>6.9280917156857415E-3</v>
      </c>
      <c r="M2687" s="37">
        <f>VLOOKUP(D2687,DATA!A:F,6,FALSE)</f>
        <v>2282</v>
      </c>
      <c r="N2687" s="36">
        <f t="shared" si="206"/>
        <v>0.22324922136424455</v>
      </c>
      <c r="O2687" s="36">
        <f t="shared" si="207"/>
        <v>0.2232568179284469</v>
      </c>
      <c r="P2687" s="36">
        <f t="shared" si="208"/>
        <v>7.596564202350109E-6</v>
      </c>
      <c r="Q2687" s="36">
        <f t="shared" si="209"/>
        <v>0</v>
      </c>
    </row>
    <row r="2688" spans="1:17" x14ac:dyDescent="0.3">
      <c r="A2688" s="29">
        <v>3060250</v>
      </c>
      <c r="B2688" s="1">
        <v>131</v>
      </c>
      <c r="C2688" s="1" t="s">
        <v>24</v>
      </c>
      <c r="D2688" s="1" t="s">
        <v>22</v>
      </c>
      <c r="E2688" s="1" t="s">
        <v>23</v>
      </c>
      <c r="F2688" s="47">
        <v>1857</v>
      </c>
      <c r="G2688" s="34">
        <v>1270.0999999999999</v>
      </c>
      <c r="H2688" s="1" t="s">
        <v>216</v>
      </c>
      <c r="I2688" s="34">
        <v>4.7517000000000002E-3</v>
      </c>
      <c r="J2688" s="34">
        <v>274.74475000000001</v>
      </c>
      <c r="K2688" s="35" t="str">
        <f t="shared" si="205"/>
        <v>Loonse en Drunense Duinen &amp; Leemkuilen_H91E0C</v>
      </c>
      <c r="L2688" s="36">
        <f>VLOOKUP(D2688,DATA!A:F,5,FALSE)</f>
        <v>6.9280917156857415E-3</v>
      </c>
      <c r="M2688" s="37">
        <f>VLOOKUP(D2688,DATA!A:F,6,FALSE)</f>
        <v>2282</v>
      </c>
      <c r="N2688" s="36">
        <f t="shared" si="206"/>
        <v>9.0151135019314682E-2</v>
      </c>
      <c r="O2688" s="36">
        <f t="shared" si="207"/>
        <v>9.0154100187136502E-2</v>
      </c>
      <c r="P2688" s="36">
        <f t="shared" si="208"/>
        <v>2.9651678218195476E-6</v>
      </c>
      <c r="Q2688" s="36">
        <f t="shared" si="209"/>
        <v>0</v>
      </c>
    </row>
    <row r="2689" spans="1:17" x14ac:dyDescent="0.3">
      <c r="A2689" s="29">
        <v>3060251</v>
      </c>
      <c r="B2689" s="1">
        <v>131</v>
      </c>
      <c r="C2689" s="1" t="s">
        <v>24</v>
      </c>
      <c r="D2689" s="1" t="s">
        <v>22</v>
      </c>
      <c r="E2689" s="1" t="s">
        <v>23</v>
      </c>
      <c r="F2689" s="47">
        <v>1857</v>
      </c>
      <c r="G2689" s="34">
        <v>1575.76</v>
      </c>
      <c r="H2689" s="1" t="s">
        <v>216</v>
      </c>
      <c r="I2689" s="34">
        <v>6.3632000000000003E-3</v>
      </c>
      <c r="J2689" s="34">
        <v>8666.2049999999999</v>
      </c>
      <c r="K2689" s="35" t="str">
        <f t="shared" si="205"/>
        <v>Loonse en Drunense Duinen &amp; Leemkuilen_H91E0C</v>
      </c>
      <c r="L2689" s="36">
        <f>VLOOKUP(D2689,DATA!A:F,5,FALSE)</f>
        <v>6.9280917156857415E-3</v>
      </c>
      <c r="M2689" s="37">
        <f>VLOOKUP(D2689,DATA!A:F,6,FALSE)</f>
        <v>2282</v>
      </c>
      <c r="N2689" s="36">
        <f t="shared" si="206"/>
        <v>0.74438492896921127</v>
      </c>
      <c r="O2689" s="36">
        <f t="shared" si="207"/>
        <v>0.7444175014839336</v>
      </c>
      <c r="P2689" s="36">
        <f t="shared" si="208"/>
        <v>3.2572514722328805E-5</v>
      </c>
      <c r="Q2689" s="36">
        <f t="shared" si="209"/>
        <v>0</v>
      </c>
    </row>
    <row r="2690" spans="1:17" x14ac:dyDescent="0.3">
      <c r="A2690" s="29">
        <v>3060253</v>
      </c>
      <c r="B2690" s="1">
        <v>131</v>
      </c>
      <c r="C2690" s="1" t="s">
        <v>24</v>
      </c>
      <c r="D2690" s="1" t="s">
        <v>22</v>
      </c>
      <c r="E2690" s="1" t="s">
        <v>23</v>
      </c>
      <c r="F2690" s="47">
        <v>1857</v>
      </c>
      <c r="G2690" s="34">
        <v>1676.16</v>
      </c>
      <c r="H2690" s="1" t="s">
        <v>216</v>
      </c>
      <c r="I2690" s="34">
        <v>7.3707E-3</v>
      </c>
      <c r="J2690" s="34">
        <v>1011.575</v>
      </c>
      <c r="K2690" s="35" t="str">
        <f t="shared" si="205"/>
        <v>Loonse en Drunense Duinen &amp; Leemkuilen_H91E0C</v>
      </c>
      <c r="L2690" s="36">
        <f>VLOOKUP(D2690,DATA!A:F,5,FALSE)</f>
        <v>6.9280917156857415E-3</v>
      </c>
      <c r="M2690" s="37">
        <f>VLOOKUP(D2690,DATA!A:F,6,FALSE)</f>
        <v>2282</v>
      </c>
      <c r="N2690" s="36">
        <f t="shared" si="206"/>
        <v>1.4813163627527579</v>
      </c>
      <c r="O2690" s="36">
        <f t="shared" si="207"/>
        <v>1.4813908873339294</v>
      </c>
      <c r="P2690" s="36">
        <f t="shared" si="208"/>
        <v>7.4524581171520055E-5</v>
      </c>
      <c r="Q2690" s="36">
        <f t="shared" si="209"/>
        <v>0</v>
      </c>
    </row>
    <row r="2691" spans="1:17" x14ac:dyDescent="0.3">
      <c r="A2691" s="29">
        <v>3060260</v>
      </c>
      <c r="B2691" s="1">
        <v>131</v>
      </c>
      <c r="C2691" s="1" t="s">
        <v>24</v>
      </c>
      <c r="D2691" s="1" t="s">
        <v>22</v>
      </c>
      <c r="E2691" s="1" t="s">
        <v>23</v>
      </c>
      <c r="F2691" s="47">
        <v>1857</v>
      </c>
      <c r="G2691" s="34">
        <v>1375.92</v>
      </c>
      <c r="H2691" s="1" t="s">
        <v>216</v>
      </c>
      <c r="I2691" s="34">
        <v>6.1915E-3</v>
      </c>
      <c r="J2691" s="34">
        <v>1191.8616</v>
      </c>
      <c r="K2691" s="35" t="str">
        <f t="shared" ref="K2691:K2754" si="210">_xlfn.CONCAT(C2691,"_",D2691)</f>
        <v>Loonse en Drunense Duinen &amp; Leemkuilen_H91E0C</v>
      </c>
      <c r="L2691" s="36">
        <f>VLOOKUP(D2691,DATA!A:F,5,FALSE)</f>
        <v>6.9280917156857415E-3</v>
      </c>
      <c r="M2691" s="37">
        <f>VLOOKUP(D2691,DATA!A:F,6,FALSE)</f>
        <v>2282</v>
      </c>
      <c r="N2691" s="36">
        <f t="shared" ref="N2691:N2754" si="211">100/(1+EXP(-L2691*(G2691-M2691)))</f>
        <v>0.18747464642873232</v>
      </c>
      <c r="O2691" s="36">
        <f t="shared" ref="O2691:O2754" si="212">100/(1+EXP(-L2691*((G2691+I2691)-M2691)))</f>
        <v>0.18748267330137411</v>
      </c>
      <c r="P2691" s="36">
        <f t="shared" ref="P2691:P2754" si="213">O2691-N2691</f>
        <v>8.0268726417864755E-6</v>
      </c>
      <c r="Q2691" s="36">
        <f t="shared" ref="Q2691:Q2754" si="214">IF(AND(H2691&lt;&gt;"below",I2691&gt;=0.005),J2691*P2691/100,0)</f>
        <v>0</v>
      </c>
    </row>
    <row r="2692" spans="1:17" x14ac:dyDescent="0.3">
      <c r="A2692" s="29">
        <v>3061778</v>
      </c>
      <c r="B2692" s="1">
        <v>131</v>
      </c>
      <c r="C2692" s="1" t="s">
        <v>24</v>
      </c>
      <c r="D2692" s="1" t="s">
        <v>22</v>
      </c>
      <c r="E2692" s="1" t="s">
        <v>23</v>
      </c>
      <c r="F2692" s="47">
        <v>1857</v>
      </c>
      <c r="G2692" s="34">
        <v>1523.97</v>
      </c>
      <c r="H2692" s="1" t="s">
        <v>216</v>
      </c>
      <c r="I2692" s="34">
        <v>4.3917000000000001E-3</v>
      </c>
      <c r="J2692" s="34">
        <v>1148.9404</v>
      </c>
      <c r="K2692" s="35" t="str">
        <f t="shared" si="210"/>
        <v>Loonse en Drunense Duinen &amp; Leemkuilen_H91E0C</v>
      </c>
      <c r="L2692" s="36">
        <f>VLOOKUP(D2692,DATA!A:F,5,FALSE)</f>
        <v>6.9280917156857415E-3</v>
      </c>
      <c r="M2692" s="37">
        <f>VLOOKUP(D2692,DATA!A:F,6,FALSE)</f>
        <v>2282</v>
      </c>
      <c r="N2692" s="36">
        <f t="shared" si="211"/>
        <v>0.52112981583984141</v>
      </c>
      <c r="O2692" s="36">
        <f t="shared" si="212"/>
        <v>0.52114558939532207</v>
      </c>
      <c r="P2692" s="36">
        <f t="shared" si="213"/>
        <v>1.5773555480658175E-5</v>
      </c>
      <c r="Q2692" s="36">
        <f t="shared" si="214"/>
        <v>0</v>
      </c>
    </row>
    <row r="2693" spans="1:17" x14ac:dyDescent="0.3">
      <c r="A2693" s="29">
        <v>3061780</v>
      </c>
      <c r="B2693" s="1">
        <v>131</v>
      </c>
      <c r="C2693" s="1" t="s">
        <v>24</v>
      </c>
      <c r="D2693" s="1" t="s">
        <v>22</v>
      </c>
      <c r="E2693" s="1" t="s">
        <v>23</v>
      </c>
      <c r="F2693" s="47">
        <v>1857</v>
      </c>
      <c r="G2693" s="34">
        <v>1465.87</v>
      </c>
      <c r="H2693" s="1" t="s">
        <v>216</v>
      </c>
      <c r="I2693" s="34">
        <v>5.4757E-3</v>
      </c>
      <c r="J2693" s="34">
        <v>138.83323999999999</v>
      </c>
      <c r="K2693" s="35" t="str">
        <f t="shared" si="210"/>
        <v>Loonse en Drunense Duinen &amp; Leemkuilen_H91E0C</v>
      </c>
      <c r="L2693" s="36">
        <f>VLOOKUP(D2693,DATA!A:F,5,FALSE)</f>
        <v>6.9280917156857415E-3</v>
      </c>
      <c r="M2693" s="37">
        <f>VLOOKUP(D2693,DATA!A:F,6,FALSE)</f>
        <v>2282</v>
      </c>
      <c r="N2693" s="36">
        <f t="shared" si="211"/>
        <v>0.34904658730935545</v>
      </c>
      <c r="O2693" s="36">
        <f t="shared" si="212"/>
        <v>0.34905978282327504</v>
      </c>
      <c r="P2693" s="36">
        <f t="shared" si="213"/>
        <v>1.3195513919594948E-5</v>
      </c>
      <c r="Q2693" s="36">
        <f t="shared" si="214"/>
        <v>0</v>
      </c>
    </row>
    <row r="2694" spans="1:17" x14ac:dyDescent="0.3">
      <c r="A2694" s="29">
        <v>3061783</v>
      </c>
      <c r="B2694" s="1">
        <v>131</v>
      </c>
      <c r="C2694" s="1" t="s">
        <v>24</v>
      </c>
      <c r="D2694" s="1" t="s">
        <v>22</v>
      </c>
      <c r="E2694" s="1" t="s">
        <v>23</v>
      </c>
      <c r="F2694" s="47">
        <v>1857</v>
      </c>
      <c r="G2694" s="34">
        <v>1686.37</v>
      </c>
      <c r="H2694" s="1" t="s">
        <v>216</v>
      </c>
      <c r="I2694" s="34">
        <v>7.4768999999999999E-3</v>
      </c>
      <c r="J2694" s="34">
        <v>143.48587000000001</v>
      </c>
      <c r="K2694" s="35" t="str">
        <f t="shared" si="210"/>
        <v>Loonse en Drunense Duinen &amp; Leemkuilen_H91E0C</v>
      </c>
      <c r="L2694" s="36">
        <f>VLOOKUP(D2694,DATA!A:F,5,FALSE)</f>
        <v>6.9280917156857415E-3</v>
      </c>
      <c r="M2694" s="37">
        <f>VLOOKUP(D2694,DATA!A:F,6,FALSE)</f>
        <v>2282</v>
      </c>
      <c r="N2694" s="36">
        <f t="shared" si="211"/>
        <v>1.5881689712737468</v>
      </c>
      <c r="O2694" s="36">
        <f t="shared" si="212"/>
        <v>1.5882499349296977</v>
      </c>
      <c r="P2694" s="36">
        <f t="shared" si="213"/>
        <v>8.0963655950894164E-5</v>
      </c>
      <c r="Q2694" s="36">
        <f t="shared" si="214"/>
        <v>0</v>
      </c>
    </row>
    <row r="2695" spans="1:17" x14ac:dyDescent="0.3">
      <c r="A2695" s="29">
        <v>3061790</v>
      </c>
      <c r="B2695" s="1">
        <v>131</v>
      </c>
      <c r="C2695" s="1" t="s">
        <v>24</v>
      </c>
      <c r="D2695" s="1" t="s">
        <v>22</v>
      </c>
      <c r="E2695" s="1" t="s">
        <v>23</v>
      </c>
      <c r="F2695" s="47">
        <v>1857</v>
      </c>
      <c r="G2695" s="34">
        <v>1663.69</v>
      </c>
      <c r="H2695" s="1" t="s">
        <v>216</v>
      </c>
      <c r="I2695" s="34">
        <v>7.8501000000000005E-3</v>
      </c>
      <c r="J2695" s="34">
        <v>5260.8056999999999</v>
      </c>
      <c r="K2695" s="35" t="str">
        <f t="shared" si="210"/>
        <v>Loonse en Drunense Duinen &amp; Leemkuilen_H91E0C</v>
      </c>
      <c r="L2695" s="36">
        <f>VLOOKUP(D2695,DATA!A:F,5,FALSE)</f>
        <v>6.9280917156857415E-3</v>
      </c>
      <c r="M2695" s="37">
        <f>VLOOKUP(D2695,DATA!A:F,6,FALSE)</f>
        <v>2282</v>
      </c>
      <c r="N2695" s="36">
        <f t="shared" si="211"/>
        <v>1.3603807316514547</v>
      </c>
      <c r="O2695" s="36">
        <f t="shared" si="212"/>
        <v>1.3604537130472731</v>
      </c>
      <c r="P2695" s="36">
        <f t="shared" si="213"/>
        <v>7.2981395818461081E-5</v>
      </c>
      <c r="Q2695" s="36">
        <f t="shared" si="214"/>
        <v>0</v>
      </c>
    </row>
    <row r="2696" spans="1:17" x14ac:dyDescent="0.3">
      <c r="A2696" s="29">
        <v>3061791</v>
      </c>
      <c r="B2696" s="1">
        <v>131</v>
      </c>
      <c r="C2696" s="1" t="s">
        <v>24</v>
      </c>
      <c r="D2696" s="1" t="s">
        <v>22</v>
      </c>
      <c r="E2696" s="1" t="s">
        <v>23</v>
      </c>
      <c r="F2696" s="47">
        <v>1857</v>
      </c>
      <c r="G2696" s="34">
        <v>1617.78</v>
      </c>
      <c r="H2696" s="1" t="s">
        <v>216</v>
      </c>
      <c r="I2696" s="34">
        <v>7.5133999999999999E-3</v>
      </c>
      <c r="J2696" s="34">
        <v>3170.3427999999999</v>
      </c>
      <c r="K2696" s="35" t="str">
        <f t="shared" si="210"/>
        <v>Loonse en Drunense Duinen &amp; Leemkuilen_H91E0C</v>
      </c>
      <c r="L2696" s="36">
        <f>VLOOKUP(D2696,DATA!A:F,5,FALSE)</f>
        <v>6.9280917156857415E-3</v>
      </c>
      <c r="M2696" s="37">
        <f>VLOOKUP(D2696,DATA!A:F,6,FALSE)</f>
        <v>2282</v>
      </c>
      <c r="N2696" s="36">
        <f t="shared" si="211"/>
        <v>0.99343079631645159</v>
      </c>
      <c r="O2696" s="36">
        <f t="shared" si="212"/>
        <v>0.99348199547790383</v>
      </c>
      <c r="P2696" s="36">
        <f t="shared" si="213"/>
        <v>5.1199161452242237E-5</v>
      </c>
      <c r="Q2696" s="36">
        <f t="shared" si="214"/>
        <v>0</v>
      </c>
    </row>
    <row r="2697" spans="1:17" x14ac:dyDescent="0.3">
      <c r="A2697" s="29">
        <v>3063305</v>
      </c>
      <c r="B2697" s="1">
        <v>131</v>
      </c>
      <c r="C2697" s="1" t="s">
        <v>24</v>
      </c>
      <c r="D2697" s="1" t="s">
        <v>22</v>
      </c>
      <c r="E2697" s="1" t="s">
        <v>23</v>
      </c>
      <c r="F2697" s="47">
        <v>1857</v>
      </c>
      <c r="G2697" s="34">
        <v>1416.63</v>
      </c>
      <c r="H2697" s="1" t="s">
        <v>216</v>
      </c>
      <c r="I2697" s="34">
        <v>2.8127E-3</v>
      </c>
      <c r="J2697" s="34">
        <v>2531.759</v>
      </c>
      <c r="K2697" s="35" t="str">
        <f t="shared" si="210"/>
        <v>Loonse en Drunense Duinen &amp; Leemkuilen_H91E0C</v>
      </c>
      <c r="L2697" s="36">
        <f>VLOOKUP(D2697,DATA!A:F,5,FALSE)</f>
        <v>6.9280917156857415E-3</v>
      </c>
      <c r="M2697" s="37">
        <f>VLOOKUP(D2697,DATA!A:F,6,FALSE)</f>
        <v>2282</v>
      </c>
      <c r="N2697" s="36">
        <f t="shared" si="211"/>
        <v>0.24840874606534041</v>
      </c>
      <c r="O2697" s="36">
        <f t="shared" si="212"/>
        <v>0.2484135747402432</v>
      </c>
      <c r="P2697" s="36">
        <f t="shared" si="213"/>
        <v>4.8286749027848241E-6</v>
      </c>
      <c r="Q2697" s="36">
        <f t="shared" si="214"/>
        <v>0</v>
      </c>
    </row>
    <row r="2698" spans="1:17" x14ac:dyDescent="0.3">
      <c r="A2698" s="29">
        <v>3063307</v>
      </c>
      <c r="B2698" s="1">
        <v>131</v>
      </c>
      <c r="C2698" s="1" t="s">
        <v>24</v>
      </c>
      <c r="D2698" s="1" t="s">
        <v>22</v>
      </c>
      <c r="E2698" s="1" t="s">
        <v>23</v>
      </c>
      <c r="F2698" s="47">
        <v>1857</v>
      </c>
      <c r="G2698" s="34">
        <v>1199.81</v>
      </c>
      <c r="H2698" s="1" t="s">
        <v>216</v>
      </c>
      <c r="I2698" s="34">
        <v>3.9359E-3</v>
      </c>
      <c r="J2698" s="34">
        <v>1851.0535</v>
      </c>
      <c r="K2698" s="35" t="str">
        <f t="shared" si="210"/>
        <v>Loonse en Drunense Duinen &amp; Leemkuilen_H91E0C</v>
      </c>
      <c r="L2698" s="36">
        <f>VLOOKUP(D2698,DATA!A:F,5,FALSE)</f>
        <v>6.9280917156857415E-3</v>
      </c>
      <c r="M2698" s="37">
        <f>VLOOKUP(D2698,DATA!A:F,6,FALSE)</f>
        <v>2282</v>
      </c>
      <c r="N2698" s="36">
        <f t="shared" si="211"/>
        <v>5.5415513544738906E-2</v>
      </c>
      <c r="O2698" s="36">
        <f t="shared" si="212"/>
        <v>5.5417023813459601E-2</v>
      </c>
      <c r="P2698" s="36">
        <f t="shared" si="213"/>
        <v>1.5102687206947074E-6</v>
      </c>
      <c r="Q2698" s="36">
        <f t="shared" si="214"/>
        <v>0</v>
      </c>
    </row>
    <row r="2699" spans="1:17" x14ac:dyDescent="0.3">
      <c r="A2699" s="29">
        <v>3063309</v>
      </c>
      <c r="B2699" s="1">
        <v>131</v>
      </c>
      <c r="C2699" s="1" t="s">
        <v>24</v>
      </c>
      <c r="D2699" s="1" t="s">
        <v>22</v>
      </c>
      <c r="E2699" s="1" t="s">
        <v>23</v>
      </c>
      <c r="F2699" s="47">
        <v>1857</v>
      </c>
      <c r="G2699" s="34">
        <v>1616.26</v>
      </c>
      <c r="H2699" s="1" t="s">
        <v>216</v>
      </c>
      <c r="I2699" s="34">
        <v>6.5204E-3</v>
      </c>
      <c r="J2699" s="34">
        <v>2363.4258</v>
      </c>
      <c r="K2699" s="35" t="str">
        <f t="shared" si="210"/>
        <v>Loonse en Drunense Duinen &amp; Leemkuilen_H91E0C</v>
      </c>
      <c r="L2699" s="36">
        <f>VLOOKUP(D2699,DATA!A:F,5,FALSE)</f>
        <v>6.9280917156857415E-3</v>
      </c>
      <c r="M2699" s="37">
        <f>VLOOKUP(D2699,DATA!A:F,6,FALSE)</f>
        <v>2282</v>
      </c>
      <c r="N2699" s="36">
        <f t="shared" si="211"/>
        <v>0.98312647627533067</v>
      </c>
      <c r="O2699" s="36">
        <f t="shared" si="212"/>
        <v>0.98317045231189137</v>
      </c>
      <c r="P2699" s="36">
        <f t="shared" si="213"/>
        <v>4.3976036560700038E-5</v>
      </c>
      <c r="Q2699" s="36">
        <f t="shared" si="214"/>
        <v>0</v>
      </c>
    </row>
    <row r="2700" spans="1:17" x14ac:dyDescent="0.3">
      <c r="A2700" s="29">
        <v>3063318</v>
      </c>
      <c r="B2700" s="1">
        <v>131</v>
      </c>
      <c r="C2700" s="1" t="s">
        <v>24</v>
      </c>
      <c r="D2700" s="1" t="s">
        <v>49</v>
      </c>
      <c r="E2700" s="1" t="s">
        <v>50</v>
      </c>
      <c r="F2700" s="47">
        <v>1429</v>
      </c>
      <c r="G2700" s="34">
        <v>1270.74</v>
      </c>
      <c r="H2700" s="1" t="s">
        <v>216</v>
      </c>
      <c r="I2700" s="34">
        <v>5.7828999999999997E-3</v>
      </c>
      <c r="J2700" s="34">
        <v>1542.8523</v>
      </c>
      <c r="K2700" s="35" t="str">
        <f t="shared" si="210"/>
        <v>Loonse en Drunense Duinen &amp; Leemkuilen_H9160A</v>
      </c>
      <c r="L2700" s="36">
        <f>VLOOKUP(D2700,DATA!A:F,5,FALSE)</f>
        <v>7.6478934523803643E-3</v>
      </c>
      <c r="M2700" s="37">
        <f>VLOOKUP(D2700,DATA!A:F,6,FALSE)</f>
        <v>1814</v>
      </c>
      <c r="N2700" s="36">
        <f t="shared" si="211"/>
        <v>1.544667035235229</v>
      </c>
      <c r="O2700" s="36">
        <f t="shared" si="212"/>
        <v>1.5447342974157072</v>
      </c>
      <c r="P2700" s="36">
        <f t="shared" si="213"/>
        <v>6.7262180478255829E-5</v>
      </c>
      <c r="Q2700" s="36">
        <f t="shared" si="214"/>
        <v>0</v>
      </c>
    </row>
    <row r="2701" spans="1:17" x14ac:dyDescent="0.3">
      <c r="A2701" s="29">
        <v>3063320</v>
      </c>
      <c r="B2701" s="1">
        <v>131</v>
      </c>
      <c r="C2701" s="1" t="s">
        <v>24</v>
      </c>
      <c r="D2701" s="1" t="s">
        <v>49</v>
      </c>
      <c r="E2701" s="1" t="s">
        <v>50</v>
      </c>
      <c r="F2701" s="47">
        <v>1429</v>
      </c>
      <c r="G2701" s="34">
        <v>1358.2</v>
      </c>
      <c r="H2701" s="1" t="s">
        <v>216</v>
      </c>
      <c r="I2701" s="34">
        <v>6.2059000000000003E-3</v>
      </c>
      <c r="J2701" s="34">
        <v>307.85516000000001</v>
      </c>
      <c r="K2701" s="35" t="str">
        <f t="shared" si="210"/>
        <v>Loonse en Drunense Duinen &amp; Leemkuilen_H9160A</v>
      </c>
      <c r="L2701" s="36">
        <f>VLOOKUP(D2701,DATA!A:F,5,FALSE)</f>
        <v>7.6478934523803643E-3</v>
      </c>
      <c r="M2701" s="37">
        <f>VLOOKUP(D2701,DATA!A:F,6,FALSE)</f>
        <v>1814</v>
      </c>
      <c r="N2701" s="36">
        <f t="shared" si="211"/>
        <v>2.9715808413234028</v>
      </c>
      <c r="O2701" s="36">
        <f t="shared" si="212"/>
        <v>2.9717176906930098</v>
      </c>
      <c r="P2701" s="36">
        <f t="shared" si="213"/>
        <v>1.3684936960700611E-4</v>
      </c>
      <c r="Q2701" s="36">
        <f t="shared" si="214"/>
        <v>0</v>
      </c>
    </row>
    <row r="2702" spans="1:17" x14ac:dyDescent="0.3">
      <c r="A2702" s="29">
        <v>3064835</v>
      </c>
      <c r="B2702" s="1">
        <v>131</v>
      </c>
      <c r="C2702" s="1" t="s">
        <v>24</v>
      </c>
      <c r="D2702" s="1" t="s">
        <v>22</v>
      </c>
      <c r="E2702" s="1" t="s">
        <v>23</v>
      </c>
      <c r="F2702" s="47">
        <v>1857</v>
      </c>
      <c r="G2702" s="34">
        <v>1621.61</v>
      </c>
      <c r="H2702" s="1" t="s">
        <v>216</v>
      </c>
      <c r="I2702" s="34">
        <v>3.6043999999999998E-3</v>
      </c>
      <c r="J2702" s="34">
        <v>953.67737</v>
      </c>
      <c r="K2702" s="35" t="str">
        <f t="shared" si="210"/>
        <v>Loonse en Drunense Duinen &amp; Leemkuilen_H91E0C</v>
      </c>
      <c r="L2702" s="36">
        <f>VLOOKUP(D2702,DATA!A:F,5,FALSE)</f>
        <v>6.9280917156857415E-3</v>
      </c>
      <c r="M2702" s="37">
        <f>VLOOKUP(D2702,DATA!A:F,6,FALSE)</f>
        <v>2282</v>
      </c>
      <c r="N2702" s="36">
        <f t="shared" si="211"/>
        <v>1.0198714804924263</v>
      </c>
      <c r="O2702" s="36">
        <f t="shared" si="212"/>
        <v>1.0198966888982661</v>
      </c>
      <c r="P2702" s="36">
        <f t="shared" si="213"/>
        <v>2.5208405839860504E-5</v>
      </c>
      <c r="Q2702" s="36">
        <f t="shared" si="214"/>
        <v>0</v>
      </c>
    </row>
    <row r="2703" spans="1:17" x14ac:dyDescent="0.3">
      <c r="A2703" s="29">
        <v>3064839</v>
      </c>
      <c r="B2703" s="1">
        <v>131</v>
      </c>
      <c r="C2703" s="1" t="s">
        <v>24</v>
      </c>
      <c r="D2703" s="1" t="s">
        <v>22</v>
      </c>
      <c r="E2703" s="1" t="s">
        <v>23</v>
      </c>
      <c r="F2703" s="47">
        <v>1857</v>
      </c>
      <c r="G2703" s="34">
        <v>1764.17</v>
      </c>
      <c r="H2703" s="1" t="s">
        <v>216</v>
      </c>
      <c r="I2703" s="34">
        <v>7.7716E-3</v>
      </c>
      <c r="J2703" s="34">
        <v>613.42870000000005</v>
      </c>
      <c r="K2703" s="35" t="str">
        <f t="shared" si="210"/>
        <v>Loonse en Drunense Duinen &amp; Leemkuilen_H91E0C</v>
      </c>
      <c r="L2703" s="36">
        <f>VLOOKUP(D2703,DATA!A:F,5,FALSE)</f>
        <v>6.9280917156857415E-3</v>
      </c>
      <c r="M2703" s="37">
        <f>VLOOKUP(D2703,DATA!A:F,6,FALSE)</f>
        <v>2282</v>
      </c>
      <c r="N2703" s="36">
        <f t="shared" si="211"/>
        <v>2.692060409237917</v>
      </c>
      <c r="O2703" s="36">
        <f t="shared" si="212"/>
        <v>2.6922014576522546</v>
      </c>
      <c r="P2703" s="36">
        <f t="shared" si="213"/>
        <v>1.4104841433759674E-4</v>
      </c>
      <c r="Q2703" s="36">
        <f t="shared" si="214"/>
        <v>0</v>
      </c>
    </row>
    <row r="2704" spans="1:17" x14ac:dyDescent="0.3">
      <c r="A2704" s="29">
        <v>3064841</v>
      </c>
      <c r="B2704" s="1">
        <v>131</v>
      </c>
      <c r="C2704" s="1" t="s">
        <v>24</v>
      </c>
      <c r="D2704" s="1" t="s">
        <v>22</v>
      </c>
      <c r="E2704" s="1" t="s">
        <v>23</v>
      </c>
      <c r="F2704" s="47">
        <v>1857</v>
      </c>
      <c r="G2704" s="34">
        <v>1495.81</v>
      </c>
      <c r="H2704" s="1" t="s">
        <v>216</v>
      </c>
      <c r="I2704" s="34">
        <v>6.1368999999999998E-3</v>
      </c>
      <c r="J2704" s="34">
        <v>24.429165000000001</v>
      </c>
      <c r="K2704" s="35" t="str">
        <f t="shared" si="210"/>
        <v>Loonse en Drunense Duinen &amp; Leemkuilen_H91E0C</v>
      </c>
      <c r="L2704" s="36">
        <f>VLOOKUP(D2704,DATA!A:F,5,FALSE)</f>
        <v>6.9280917156857415E-3</v>
      </c>
      <c r="M2704" s="37">
        <f>VLOOKUP(D2704,DATA!A:F,6,FALSE)</f>
        <v>2282</v>
      </c>
      <c r="N2704" s="36">
        <f t="shared" si="211"/>
        <v>0.42915931368433624</v>
      </c>
      <c r="O2704" s="36">
        <f t="shared" si="212"/>
        <v>0.42917748232954206</v>
      </c>
      <c r="P2704" s="36">
        <f t="shared" si="213"/>
        <v>1.816864520581829E-5</v>
      </c>
      <c r="Q2704" s="36">
        <f t="shared" si="214"/>
        <v>0</v>
      </c>
    </row>
    <row r="2705" spans="1:17" x14ac:dyDescent="0.3">
      <c r="A2705" s="29">
        <v>3064843</v>
      </c>
      <c r="B2705" s="1">
        <v>131</v>
      </c>
      <c r="C2705" s="1" t="s">
        <v>24</v>
      </c>
      <c r="D2705" s="1" t="s">
        <v>22</v>
      </c>
      <c r="E2705" s="1" t="s">
        <v>23</v>
      </c>
      <c r="F2705" s="47">
        <v>1857</v>
      </c>
      <c r="G2705" s="34">
        <v>1612.97</v>
      </c>
      <c r="H2705" s="1" t="s">
        <v>216</v>
      </c>
      <c r="I2705" s="34">
        <v>7.221E-3</v>
      </c>
      <c r="J2705" s="34">
        <v>7140.82</v>
      </c>
      <c r="K2705" s="35" t="str">
        <f t="shared" si="210"/>
        <v>Loonse en Drunense Duinen &amp; Leemkuilen_H91E0C</v>
      </c>
      <c r="L2705" s="36">
        <f>VLOOKUP(D2705,DATA!A:F,5,FALSE)</f>
        <v>6.9280917156857415E-3</v>
      </c>
      <c r="M2705" s="37">
        <f>VLOOKUP(D2705,DATA!A:F,6,FALSE)</f>
        <v>2282</v>
      </c>
      <c r="N2705" s="36">
        <f t="shared" si="211"/>
        <v>0.96118407108323389</v>
      </c>
      <c r="O2705" s="36">
        <f t="shared" si="212"/>
        <v>0.96123169593449864</v>
      </c>
      <c r="P2705" s="36">
        <f t="shared" si="213"/>
        <v>4.7624851264749246E-5</v>
      </c>
      <c r="Q2705" s="36">
        <f t="shared" si="214"/>
        <v>0</v>
      </c>
    </row>
    <row r="2706" spans="1:17" x14ac:dyDescent="0.3">
      <c r="A2706" s="29">
        <v>3064848</v>
      </c>
      <c r="B2706" s="1">
        <v>131</v>
      </c>
      <c r="C2706" s="1" t="s">
        <v>24</v>
      </c>
      <c r="D2706" s="1" t="s">
        <v>22</v>
      </c>
      <c r="E2706" s="1" t="s">
        <v>23</v>
      </c>
      <c r="F2706" s="47">
        <v>1857</v>
      </c>
      <c r="G2706" s="34">
        <v>1663.81</v>
      </c>
      <c r="H2706" s="1" t="s">
        <v>216</v>
      </c>
      <c r="I2706" s="34">
        <v>7.8255000000000009E-3</v>
      </c>
      <c r="J2706" s="34">
        <v>249.93102999999999</v>
      </c>
      <c r="K2706" s="35" t="str">
        <f t="shared" si="210"/>
        <v>Loonse en Drunense Duinen &amp; Leemkuilen_H91E0C</v>
      </c>
      <c r="L2706" s="36">
        <f>VLOOKUP(D2706,DATA!A:F,5,FALSE)</f>
        <v>6.9280917156857415E-3</v>
      </c>
      <c r="M2706" s="37">
        <f>VLOOKUP(D2706,DATA!A:F,6,FALSE)</f>
        <v>2282</v>
      </c>
      <c r="N2706" s="36">
        <f t="shared" si="211"/>
        <v>1.361496778337653</v>
      </c>
      <c r="O2706" s="36">
        <f t="shared" si="212"/>
        <v>1.3615695898862401</v>
      </c>
      <c r="P2706" s="36">
        <f t="shared" si="213"/>
        <v>7.2811548587070618E-5</v>
      </c>
      <c r="Q2706" s="36">
        <f t="shared" si="214"/>
        <v>0</v>
      </c>
    </row>
    <row r="2707" spans="1:17" x14ac:dyDescent="0.3">
      <c r="A2707" s="29">
        <v>3064848</v>
      </c>
      <c r="B2707" s="1">
        <v>131</v>
      </c>
      <c r="C2707" s="1" t="s">
        <v>24</v>
      </c>
      <c r="D2707" s="1" t="s">
        <v>25</v>
      </c>
      <c r="E2707" s="1" t="s">
        <v>23</v>
      </c>
      <c r="F2707" s="47">
        <v>1857</v>
      </c>
      <c r="G2707" s="34">
        <v>1663.81</v>
      </c>
      <c r="H2707" s="1" t="s">
        <v>216</v>
      </c>
      <c r="I2707" s="34">
        <v>7.8255000000000009E-3</v>
      </c>
      <c r="J2707" s="34">
        <v>81.428190000000001</v>
      </c>
      <c r="K2707" s="35" t="str">
        <f t="shared" si="210"/>
        <v>Loonse en Drunense Duinen &amp; Leemkuilen_ZGH91E0C</v>
      </c>
      <c r="L2707" s="36">
        <f>VLOOKUP(D2707,DATA!A:F,5,FALSE)</f>
        <v>6.9280917156857415E-3</v>
      </c>
      <c r="M2707" s="37">
        <f>VLOOKUP(D2707,DATA!A:F,6,FALSE)</f>
        <v>2282</v>
      </c>
      <c r="N2707" s="36">
        <f t="shared" si="211"/>
        <v>1.361496778337653</v>
      </c>
      <c r="O2707" s="36">
        <f t="shared" si="212"/>
        <v>1.3615695898862401</v>
      </c>
      <c r="P2707" s="36">
        <f t="shared" si="213"/>
        <v>7.2811548587070618E-5</v>
      </c>
      <c r="Q2707" s="36">
        <f t="shared" si="214"/>
        <v>0</v>
      </c>
    </row>
    <row r="2708" spans="1:17" x14ac:dyDescent="0.3">
      <c r="A2708" s="29">
        <v>3066364</v>
      </c>
      <c r="B2708" s="1">
        <v>131</v>
      </c>
      <c r="C2708" s="1" t="s">
        <v>24</v>
      </c>
      <c r="D2708" s="1" t="s">
        <v>22</v>
      </c>
      <c r="E2708" s="1" t="s">
        <v>23</v>
      </c>
      <c r="F2708" s="47">
        <v>1857</v>
      </c>
      <c r="G2708" s="34">
        <v>1492.28</v>
      </c>
      <c r="H2708" s="1" t="s">
        <v>216</v>
      </c>
      <c r="I2708" s="34">
        <v>3.4635E-3</v>
      </c>
      <c r="J2708" s="34">
        <v>550.30695000000003</v>
      </c>
      <c r="K2708" s="35" t="str">
        <f t="shared" si="210"/>
        <v>Loonse en Drunense Duinen &amp; Leemkuilen_H91E0C</v>
      </c>
      <c r="L2708" s="36">
        <f>VLOOKUP(D2708,DATA!A:F,5,FALSE)</f>
        <v>6.9280917156857415E-3</v>
      </c>
      <c r="M2708" s="37">
        <f>VLOOKUP(D2708,DATA!A:F,6,FALSE)</f>
        <v>2282</v>
      </c>
      <c r="N2708" s="36">
        <f t="shared" si="211"/>
        <v>0.41883445026185379</v>
      </c>
      <c r="O2708" s="36">
        <f t="shared" si="212"/>
        <v>0.41884445840685081</v>
      </c>
      <c r="P2708" s="36">
        <f t="shared" si="213"/>
        <v>1.0008144997020185E-5</v>
      </c>
      <c r="Q2708" s="36">
        <f t="shared" si="214"/>
        <v>0</v>
      </c>
    </row>
    <row r="2709" spans="1:17" x14ac:dyDescent="0.3">
      <c r="A2709" s="29">
        <v>3066369</v>
      </c>
      <c r="B2709" s="1">
        <v>131</v>
      </c>
      <c r="C2709" s="1" t="s">
        <v>24</v>
      </c>
      <c r="D2709" s="1" t="s">
        <v>22</v>
      </c>
      <c r="E2709" s="1" t="s">
        <v>23</v>
      </c>
      <c r="F2709" s="47">
        <v>1857</v>
      </c>
      <c r="G2709" s="34">
        <v>1444.82</v>
      </c>
      <c r="H2709" s="1" t="s">
        <v>216</v>
      </c>
      <c r="I2709" s="34">
        <v>5.6743999999999996E-3</v>
      </c>
      <c r="J2709" s="34">
        <v>137.31003999999999</v>
      </c>
      <c r="K2709" s="35" t="str">
        <f t="shared" si="210"/>
        <v>Loonse en Drunense Duinen &amp; Leemkuilen_H91E0C</v>
      </c>
      <c r="L2709" s="36">
        <f>VLOOKUP(D2709,DATA!A:F,5,FALSE)</f>
        <v>6.9280917156857415E-3</v>
      </c>
      <c r="M2709" s="37">
        <f>VLOOKUP(D2709,DATA!A:F,6,FALSE)</f>
        <v>2282</v>
      </c>
      <c r="N2709" s="36">
        <f t="shared" si="211"/>
        <v>0.30182363057693129</v>
      </c>
      <c r="O2709" s="36">
        <f t="shared" si="212"/>
        <v>0.30183546051616117</v>
      </c>
      <c r="P2709" s="36">
        <f t="shared" si="213"/>
        <v>1.1829939229879294E-5</v>
      </c>
      <c r="Q2709" s="36">
        <f t="shared" si="214"/>
        <v>0</v>
      </c>
    </row>
    <row r="2710" spans="1:17" x14ac:dyDescent="0.3">
      <c r="A2710" s="29">
        <v>3066370</v>
      </c>
      <c r="B2710" s="1">
        <v>131</v>
      </c>
      <c r="C2710" s="1" t="s">
        <v>24</v>
      </c>
      <c r="D2710" s="1" t="s">
        <v>22</v>
      </c>
      <c r="E2710" s="1" t="s">
        <v>23</v>
      </c>
      <c r="F2710" s="47">
        <v>1857</v>
      </c>
      <c r="G2710" s="34">
        <v>1408.39</v>
      </c>
      <c r="H2710" s="1" t="s">
        <v>216</v>
      </c>
      <c r="I2710" s="34">
        <v>5.6686000000000002E-3</v>
      </c>
      <c r="J2710" s="34">
        <v>2867.6122999999998</v>
      </c>
      <c r="K2710" s="35" t="str">
        <f t="shared" si="210"/>
        <v>Loonse en Drunense Duinen &amp; Leemkuilen_H91E0C</v>
      </c>
      <c r="L2710" s="36">
        <f>VLOOKUP(D2710,DATA!A:F,5,FALSE)</f>
        <v>6.9280917156857415E-3</v>
      </c>
      <c r="M2710" s="37">
        <f>VLOOKUP(D2710,DATA!A:F,6,FALSE)</f>
        <v>2282</v>
      </c>
      <c r="N2710" s="36">
        <f t="shared" si="211"/>
        <v>0.23465724821381989</v>
      </c>
      <c r="O2710" s="36">
        <f t="shared" si="212"/>
        <v>0.23466644236416426</v>
      </c>
      <c r="P2710" s="36">
        <f t="shared" si="213"/>
        <v>9.1941503443659922E-6</v>
      </c>
      <c r="Q2710" s="36">
        <f t="shared" si="214"/>
        <v>0</v>
      </c>
    </row>
    <row r="2711" spans="1:17" x14ac:dyDescent="0.3">
      <c r="A2711" s="29">
        <v>3066371</v>
      </c>
      <c r="B2711" s="1">
        <v>131</v>
      </c>
      <c r="C2711" s="1" t="s">
        <v>24</v>
      </c>
      <c r="D2711" s="1" t="s">
        <v>22</v>
      </c>
      <c r="E2711" s="1" t="s">
        <v>23</v>
      </c>
      <c r="F2711" s="47">
        <v>1857</v>
      </c>
      <c r="G2711" s="34">
        <v>1282.6199999999999</v>
      </c>
      <c r="H2711" s="1" t="s">
        <v>216</v>
      </c>
      <c r="I2711" s="34">
        <v>5.3255999999999998E-3</v>
      </c>
      <c r="J2711" s="34">
        <v>2761.2732000000001</v>
      </c>
      <c r="K2711" s="35" t="str">
        <f t="shared" si="210"/>
        <v>Loonse en Drunense Duinen &amp; Leemkuilen_H91E0C</v>
      </c>
      <c r="L2711" s="36">
        <f>VLOOKUP(D2711,DATA!A:F,5,FALSE)</f>
        <v>6.9280917156857415E-3</v>
      </c>
      <c r="M2711" s="37">
        <f>VLOOKUP(D2711,DATA!A:F,6,FALSE)</f>
        <v>2282</v>
      </c>
      <c r="N2711" s="36">
        <f t="shared" si="211"/>
        <v>9.8311947708834765E-2</v>
      </c>
      <c r="O2711" s="36">
        <f t="shared" si="212"/>
        <v>9.8315571551178579E-2</v>
      </c>
      <c r="P2711" s="36">
        <f t="shared" si="213"/>
        <v>3.6238423438139655E-6</v>
      </c>
      <c r="Q2711" s="36">
        <f t="shared" si="214"/>
        <v>0</v>
      </c>
    </row>
    <row r="2712" spans="1:17" x14ac:dyDescent="0.3">
      <c r="A2712" s="29">
        <v>3066376</v>
      </c>
      <c r="B2712" s="1">
        <v>131</v>
      </c>
      <c r="C2712" s="1" t="s">
        <v>24</v>
      </c>
      <c r="D2712" s="1" t="s">
        <v>49</v>
      </c>
      <c r="E2712" s="1" t="s">
        <v>50</v>
      </c>
      <c r="F2712" s="47">
        <v>1429</v>
      </c>
      <c r="G2712" s="34">
        <v>1331.34</v>
      </c>
      <c r="H2712" s="1" t="s">
        <v>216</v>
      </c>
      <c r="I2712" s="34">
        <v>5.9794999999999996E-3</v>
      </c>
      <c r="J2712" s="34">
        <v>8018.7426999999998</v>
      </c>
      <c r="K2712" s="35" t="str">
        <f t="shared" si="210"/>
        <v>Loonse en Drunense Duinen &amp; Leemkuilen_H9160A</v>
      </c>
      <c r="L2712" s="36">
        <f>VLOOKUP(D2712,DATA!A:F,5,FALSE)</f>
        <v>7.6478934523803643E-3</v>
      </c>
      <c r="M2712" s="37">
        <f>VLOOKUP(D2712,DATA!A:F,6,FALSE)</f>
        <v>1814</v>
      </c>
      <c r="N2712" s="36">
        <f t="shared" si="211"/>
        <v>2.4331946690220336</v>
      </c>
      <c r="O2712" s="36">
        <f t="shared" si="212"/>
        <v>2.433303235334606</v>
      </c>
      <c r="P2712" s="36">
        <f t="shared" si="213"/>
        <v>1.0856631257238902E-4</v>
      </c>
      <c r="Q2712" s="36">
        <f t="shared" si="214"/>
        <v>0</v>
      </c>
    </row>
    <row r="2713" spans="1:17" x14ac:dyDescent="0.3">
      <c r="A2713" s="29">
        <v>3066378</v>
      </c>
      <c r="B2713" s="1">
        <v>131</v>
      </c>
      <c r="C2713" s="1" t="s">
        <v>24</v>
      </c>
      <c r="D2713" s="1" t="s">
        <v>22</v>
      </c>
      <c r="E2713" s="1" t="s">
        <v>23</v>
      </c>
      <c r="F2713" s="47">
        <v>1857</v>
      </c>
      <c r="G2713" s="34">
        <v>1573.2</v>
      </c>
      <c r="H2713" s="1" t="s">
        <v>216</v>
      </c>
      <c r="I2713" s="34">
        <v>7.2673E-3</v>
      </c>
      <c r="J2713" s="34">
        <v>756.99066000000005</v>
      </c>
      <c r="K2713" s="35" t="str">
        <f t="shared" si="210"/>
        <v>Loonse en Drunense Duinen &amp; Leemkuilen_H91E0C</v>
      </c>
      <c r="L2713" s="36">
        <f>VLOOKUP(D2713,DATA!A:F,5,FALSE)</f>
        <v>6.9280917156857415E-3</v>
      </c>
      <c r="M2713" s="37">
        <f>VLOOKUP(D2713,DATA!A:F,6,FALSE)</f>
        <v>2282</v>
      </c>
      <c r="N2713" s="36">
        <f t="shared" si="211"/>
        <v>0.73139468005771546</v>
      </c>
      <c r="O2713" s="36">
        <f t="shared" si="212"/>
        <v>0.73143123627141515</v>
      </c>
      <c r="P2713" s="36">
        <f t="shared" si="213"/>
        <v>3.6556213699689977E-5</v>
      </c>
      <c r="Q2713" s="36">
        <f t="shared" si="214"/>
        <v>0</v>
      </c>
    </row>
    <row r="2714" spans="1:17" x14ac:dyDescent="0.3">
      <c r="A2714" s="29">
        <v>3066380</v>
      </c>
      <c r="B2714" s="1">
        <v>131</v>
      </c>
      <c r="C2714" s="1" t="s">
        <v>24</v>
      </c>
      <c r="D2714" s="1" t="s">
        <v>22</v>
      </c>
      <c r="E2714" s="1" t="s">
        <v>23</v>
      </c>
      <c r="F2714" s="47">
        <v>1857</v>
      </c>
      <c r="G2714" s="34">
        <v>1177.01</v>
      </c>
      <c r="H2714" s="1" t="s">
        <v>216</v>
      </c>
      <c r="I2714" s="34">
        <v>5.3950999999999999E-3</v>
      </c>
      <c r="J2714" s="34">
        <v>574.62879999999996</v>
      </c>
      <c r="K2714" s="35" t="str">
        <f t="shared" si="210"/>
        <v>Loonse en Drunense Duinen &amp; Leemkuilen_H91E0C</v>
      </c>
      <c r="L2714" s="36">
        <f>VLOOKUP(D2714,DATA!A:F,5,FALSE)</f>
        <v>6.9280917156857415E-3</v>
      </c>
      <c r="M2714" s="37">
        <f>VLOOKUP(D2714,DATA!A:F,6,FALSE)</f>
        <v>2282</v>
      </c>
      <c r="N2714" s="36">
        <f t="shared" si="211"/>
        <v>4.73222253551027E-2</v>
      </c>
      <c r="O2714" s="36">
        <f t="shared" si="212"/>
        <v>4.7323993349274285E-2</v>
      </c>
      <c r="P2714" s="36">
        <f t="shared" si="213"/>
        <v>1.7679941715850744E-6</v>
      </c>
      <c r="Q2714" s="36">
        <f t="shared" si="214"/>
        <v>0</v>
      </c>
    </row>
    <row r="2715" spans="1:17" x14ac:dyDescent="0.3">
      <c r="A2715" s="29">
        <v>3067893</v>
      </c>
      <c r="B2715" s="1">
        <v>131</v>
      </c>
      <c r="C2715" s="1" t="s">
        <v>24</v>
      </c>
      <c r="D2715" s="1" t="s">
        <v>22</v>
      </c>
      <c r="E2715" s="1" t="s">
        <v>23</v>
      </c>
      <c r="F2715" s="47">
        <v>1857</v>
      </c>
      <c r="G2715" s="34">
        <v>1446.47</v>
      </c>
      <c r="H2715" s="1" t="s">
        <v>216</v>
      </c>
      <c r="I2715" s="34">
        <v>2.7634999999999999E-3</v>
      </c>
      <c r="J2715" s="34">
        <v>4576.1986999999999</v>
      </c>
      <c r="K2715" s="35" t="str">
        <f t="shared" si="210"/>
        <v>Loonse en Drunense Duinen &amp; Leemkuilen_H91E0C</v>
      </c>
      <c r="L2715" s="36">
        <f>VLOOKUP(D2715,DATA!A:F,5,FALSE)</f>
        <v>6.9280917156857415E-3</v>
      </c>
      <c r="M2715" s="37">
        <f>VLOOKUP(D2715,DATA!A:F,6,FALSE)</f>
        <v>2282</v>
      </c>
      <c r="N2715" s="36">
        <f t="shared" si="211"/>
        <v>0.30528308494940248</v>
      </c>
      <c r="O2715" s="36">
        <f t="shared" si="212"/>
        <v>0.30528891204463054</v>
      </c>
      <c r="P2715" s="36">
        <f t="shared" si="213"/>
        <v>5.827095228061463E-6</v>
      </c>
      <c r="Q2715" s="36">
        <f t="shared" si="214"/>
        <v>0</v>
      </c>
    </row>
    <row r="2716" spans="1:17" x14ac:dyDescent="0.3">
      <c r="A2716" s="29">
        <v>3067896</v>
      </c>
      <c r="B2716" s="1">
        <v>131</v>
      </c>
      <c r="C2716" s="1" t="s">
        <v>24</v>
      </c>
      <c r="D2716" s="1" t="s">
        <v>22</v>
      </c>
      <c r="E2716" s="1" t="s">
        <v>23</v>
      </c>
      <c r="F2716" s="47">
        <v>1857</v>
      </c>
      <c r="G2716" s="34">
        <v>1540.61</v>
      </c>
      <c r="H2716" s="1" t="s">
        <v>216</v>
      </c>
      <c r="I2716" s="34">
        <v>5.8497999999999996E-3</v>
      </c>
      <c r="J2716" s="34">
        <v>3023.1262000000002</v>
      </c>
      <c r="K2716" s="35" t="str">
        <f t="shared" si="210"/>
        <v>Loonse en Drunense Duinen &amp; Leemkuilen_H91E0C</v>
      </c>
      <c r="L2716" s="36">
        <f>VLOOKUP(D2716,DATA!A:F,5,FALSE)</f>
        <v>6.9280917156857415E-3</v>
      </c>
      <c r="M2716" s="37">
        <f>VLOOKUP(D2716,DATA!A:F,6,FALSE)</f>
        <v>2282</v>
      </c>
      <c r="N2716" s="36">
        <f t="shared" si="211"/>
        <v>0.58443528136544542</v>
      </c>
      <c r="O2716" s="36">
        <f t="shared" si="212"/>
        <v>0.58445882937230664</v>
      </c>
      <c r="P2716" s="36">
        <f t="shared" si="213"/>
        <v>2.3548006861218163E-5</v>
      </c>
      <c r="Q2716" s="36">
        <f t="shared" si="214"/>
        <v>0</v>
      </c>
    </row>
    <row r="2717" spans="1:17" x14ac:dyDescent="0.3">
      <c r="A2717" s="29">
        <v>3067898</v>
      </c>
      <c r="B2717" s="1">
        <v>131</v>
      </c>
      <c r="C2717" s="1" t="s">
        <v>24</v>
      </c>
      <c r="D2717" s="1" t="s">
        <v>22</v>
      </c>
      <c r="E2717" s="1" t="s">
        <v>23</v>
      </c>
      <c r="F2717" s="47">
        <v>1857</v>
      </c>
      <c r="G2717" s="34">
        <v>1700.54</v>
      </c>
      <c r="H2717" s="1" t="s">
        <v>216</v>
      </c>
      <c r="I2717" s="34">
        <v>7.3077999999999997E-3</v>
      </c>
      <c r="J2717" s="34">
        <v>1235.9576</v>
      </c>
      <c r="K2717" s="35" t="str">
        <f t="shared" si="210"/>
        <v>Loonse en Drunense Duinen &amp; Leemkuilen_H91E0C</v>
      </c>
      <c r="L2717" s="36">
        <f>VLOOKUP(D2717,DATA!A:F,5,FALSE)</f>
        <v>6.9280917156857415E-3</v>
      </c>
      <c r="M2717" s="37">
        <f>VLOOKUP(D2717,DATA!A:F,6,FALSE)</f>
        <v>2282</v>
      </c>
      <c r="N2717" s="36">
        <f t="shared" si="211"/>
        <v>1.7491254892068893</v>
      </c>
      <c r="O2717" s="36">
        <f t="shared" si="212"/>
        <v>1.749212499029662</v>
      </c>
      <c r="P2717" s="36">
        <f t="shared" si="213"/>
        <v>8.7009822772765588E-5</v>
      </c>
      <c r="Q2717" s="36">
        <f t="shared" si="214"/>
        <v>0</v>
      </c>
    </row>
    <row r="2718" spans="1:17" x14ac:dyDescent="0.3">
      <c r="A2718" s="29">
        <v>3067899</v>
      </c>
      <c r="B2718" s="1">
        <v>131</v>
      </c>
      <c r="C2718" s="1" t="s">
        <v>24</v>
      </c>
      <c r="D2718" s="1" t="s">
        <v>22</v>
      </c>
      <c r="E2718" s="1" t="s">
        <v>23</v>
      </c>
      <c r="F2718" s="47">
        <v>1857</v>
      </c>
      <c r="G2718" s="34">
        <v>1681.72</v>
      </c>
      <c r="H2718" s="1" t="s">
        <v>216</v>
      </c>
      <c r="I2718" s="34">
        <v>7.3540000000000003E-3</v>
      </c>
      <c r="J2718" s="34">
        <v>5113.0280000000002</v>
      </c>
      <c r="K2718" s="35" t="str">
        <f t="shared" si="210"/>
        <v>Loonse en Drunense Duinen &amp; Leemkuilen_H91E0C</v>
      </c>
      <c r="L2718" s="36">
        <f>VLOOKUP(D2718,DATA!A:F,5,FALSE)</f>
        <v>6.9280917156857415E-3</v>
      </c>
      <c r="M2718" s="37">
        <f>VLOOKUP(D2718,DATA!A:F,6,FALSE)</f>
        <v>2282</v>
      </c>
      <c r="N2718" s="36">
        <f t="shared" si="211"/>
        <v>1.5385951311327821</v>
      </c>
      <c r="O2718" s="36">
        <f t="shared" si="212"/>
        <v>1.5386723171014476</v>
      </c>
      <c r="P2718" s="36">
        <f t="shared" si="213"/>
        <v>7.7185968665460791E-5</v>
      </c>
      <c r="Q2718" s="36">
        <f t="shared" si="214"/>
        <v>0</v>
      </c>
    </row>
    <row r="2719" spans="1:17" x14ac:dyDescent="0.3">
      <c r="A2719" s="29">
        <v>3067900</v>
      </c>
      <c r="B2719" s="1">
        <v>131</v>
      </c>
      <c r="C2719" s="1" t="s">
        <v>24</v>
      </c>
      <c r="D2719" s="1" t="s">
        <v>22</v>
      </c>
      <c r="E2719" s="1" t="s">
        <v>23</v>
      </c>
      <c r="F2719" s="47">
        <v>1857</v>
      </c>
      <c r="G2719" s="34">
        <v>1302.24</v>
      </c>
      <c r="H2719" s="1" t="s">
        <v>216</v>
      </c>
      <c r="I2719" s="34">
        <v>5.3080000000000002E-3</v>
      </c>
      <c r="J2719" s="34">
        <v>4176.4629999999997</v>
      </c>
      <c r="K2719" s="35" t="str">
        <f t="shared" si="210"/>
        <v>Loonse en Drunense Duinen &amp; Leemkuilen_H91E0C</v>
      </c>
      <c r="L2719" s="36">
        <f>VLOOKUP(D2719,DATA!A:F,5,FALSE)</f>
        <v>6.9280917156857415E-3</v>
      </c>
      <c r="M2719" s="37">
        <f>VLOOKUP(D2719,DATA!A:F,6,FALSE)</f>
        <v>2282</v>
      </c>
      <c r="N2719" s="36">
        <f t="shared" si="211"/>
        <v>0.1126101202866653</v>
      </c>
      <c r="O2719" s="36">
        <f t="shared" si="212"/>
        <v>0.11261425685875431</v>
      </c>
      <c r="P2719" s="36">
        <f t="shared" si="213"/>
        <v>4.1365720890168545E-6</v>
      </c>
      <c r="Q2719" s="36">
        <f t="shared" si="214"/>
        <v>0</v>
      </c>
    </row>
    <row r="2720" spans="1:17" x14ac:dyDescent="0.3">
      <c r="A2720" s="29">
        <v>3067901</v>
      </c>
      <c r="B2720" s="1">
        <v>131</v>
      </c>
      <c r="C2720" s="1" t="s">
        <v>24</v>
      </c>
      <c r="D2720" s="1" t="s">
        <v>22</v>
      </c>
      <c r="E2720" s="1" t="s">
        <v>23</v>
      </c>
      <c r="F2720" s="47">
        <v>1857</v>
      </c>
      <c r="G2720" s="34">
        <v>1661.77</v>
      </c>
      <c r="H2720" s="1" t="s">
        <v>216</v>
      </c>
      <c r="I2720" s="34">
        <v>7.5494999999999998E-3</v>
      </c>
      <c r="J2720" s="34">
        <v>8655.5229999999992</v>
      </c>
      <c r="K2720" s="35" t="str">
        <f t="shared" si="210"/>
        <v>Loonse en Drunense Duinen &amp; Leemkuilen_H91E0C</v>
      </c>
      <c r="L2720" s="36">
        <f>VLOOKUP(D2720,DATA!A:F,5,FALSE)</f>
        <v>6.9280917156857415E-3</v>
      </c>
      <c r="M2720" s="37">
        <f>VLOOKUP(D2720,DATA!A:F,6,FALSE)</f>
        <v>2282</v>
      </c>
      <c r="N2720" s="36">
        <f t="shared" si="211"/>
        <v>1.3426462085360686</v>
      </c>
      <c r="O2720" s="36">
        <f t="shared" si="212"/>
        <v>1.3427154926907767</v>
      </c>
      <c r="P2720" s="36">
        <f t="shared" si="213"/>
        <v>6.9284154708082468E-5</v>
      </c>
      <c r="Q2720" s="36">
        <f t="shared" si="214"/>
        <v>0</v>
      </c>
    </row>
    <row r="2721" spans="1:17" x14ac:dyDescent="0.3">
      <c r="A2721" s="29">
        <v>3067902</v>
      </c>
      <c r="B2721" s="1">
        <v>131</v>
      </c>
      <c r="C2721" s="1" t="s">
        <v>24</v>
      </c>
      <c r="D2721" s="1" t="s">
        <v>22</v>
      </c>
      <c r="E2721" s="1" t="s">
        <v>23</v>
      </c>
      <c r="F2721" s="47">
        <v>1857</v>
      </c>
      <c r="G2721" s="34">
        <v>1442.87</v>
      </c>
      <c r="H2721" s="1" t="s">
        <v>216</v>
      </c>
      <c r="I2721" s="34">
        <v>6.1563E-3</v>
      </c>
      <c r="J2721" s="34">
        <v>500.41528</v>
      </c>
      <c r="K2721" s="35" t="str">
        <f t="shared" si="210"/>
        <v>Loonse en Drunense Duinen &amp; Leemkuilen_H91E0C</v>
      </c>
      <c r="L2721" s="36">
        <f>VLOOKUP(D2721,DATA!A:F,5,FALSE)</f>
        <v>6.9280917156857415E-3</v>
      </c>
      <c r="M2721" s="37">
        <f>VLOOKUP(D2721,DATA!A:F,6,FALSE)</f>
        <v>2282</v>
      </c>
      <c r="N2721" s="36">
        <f t="shared" si="211"/>
        <v>0.29778554076019992</v>
      </c>
      <c r="O2721" s="36">
        <f t="shared" si="212"/>
        <v>0.29779820418048081</v>
      </c>
      <c r="P2721" s="36">
        <f t="shared" si="213"/>
        <v>1.2663420280889515E-5</v>
      </c>
      <c r="Q2721" s="36">
        <f t="shared" si="214"/>
        <v>0</v>
      </c>
    </row>
    <row r="2722" spans="1:17" x14ac:dyDescent="0.3">
      <c r="A2722" s="29">
        <v>3067905</v>
      </c>
      <c r="B2722" s="1">
        <v>131</v>
      </c>
      <c r="C2722" s="1" t="s">
        <v>24</v>
      </c>
      <c r="D2722" s="1" t="s">
        <v>49</v>
      </c>
      <c r="E2722" s="1" t="s">
        <v>50</v>
      </c>
      <c r="F2722" s="47">
        <v>1429</v>
      </c>
      <c r="G2722" s="34">
        <v>1227.55</v>
      </c>
      <c r="H2722" s="1" t="s">
        <v>216</v>
      </c>
      <c r="I2722" s="34">
        <v>5.5271000000000001E-3</v>
      </c>
      <c r="J2722" s="34">
        <v>182.92274</v>
      </c>
      <c r="K2722" s="35" t="str">
        <f t="shared" si="210"/>
        <v>Loonse en Drunense Duinen &amp; Leemkuilen_H9160A</v>
      </c>
      <c r="L2722" s="36">
        <f>VLOOKUP(D2722,DATA!A:F,5,FALSE)</f>
        <v>7.6478934523803643E-3</v>
      </c>
      <c r="M2722" s="37">
        <f>VLOOKUP(D2722,DATA!A:F,6,FALSE)</f>
        <v>1814</v>
      </c>
      <c r="N2722" s="36">
        <f t="shared" si="211"/>
        <v>1.1149956324216492</v>
      </c>
      <c r="O2722" s="36">
        <f t="shared" si="212"/>
        <v>1.1150422394838375</v>
      </c>
      <c r="P2722" s="36">
        <f t="shared" si="213"/>
        <v>4.6607062188286363E-5</v>
      </c>
      <c r="Q2722" s="36">
        <f t="shared" si="214"/>
        <v>0</v>
      </c>
    </row>
    <row r="2723" spans="1:17" x14ac:dyDescent="0.3">
      <c r="A2723" s="29">
        <v>3067908</v>
      </c>
      <c r="B2723" s="1">
        <v>131</v>
      </c>
      <c r="C2723" s="1" t="s">
        <v>24</v>
      </c>
      <c r="D2723" s="1" t="s">
        <v>22</v>
      </c>
      <c r="E2723" s="1" t="s">
        <v>23</v>
      </c>
      <c r="F2723" s="47">
        <v>1857</v>
      </c>
      <c r="G2723" s="34">
        <v>1354.57</v>
      </c>
      <c r="H2723" s="1" t="s">
        <v>216</v>
      </c>
      <c r="I2723" s="34">
        <v>6.2687999999999997E-3</v>
      </c>
      <c r="J2723" s="34">
        <v>40.944299999999998</v>
      </c>
      <c r="K2723" s="35" t="str">
        <f t="shared" si="210"/>
        <v>Loonse en Drunense Duinen &amp; Leemkuilen_H91E0C</v>
      </c>
      <c r="L2723" s="36">
        <f>VLOOKUP(D2723,DATA!A:F,5,FALSE)</f>
        <v>6.9280917156857415E-3</v>
      </c>
      <c r="M2723" s="37">
        <f>VLOOKUP(D2723,DATA!A:F,6,FALSE)</f>
        <v>2282</v>
      </c>
      <c r="N2723" s="36">
        <f t="shared" si="211"/>
        <v>0.16173944258085374</v>
      </c>
      <c r="O2723" s="36">
        <f t="shared" si="212"/>
        <v>0.16174645584814182</v>
      </c>
      <c r="P2723" s="36">
        <f t="shared" si="213"/>
        <v>7.0132672880807156E-6</v>
      </c>
      <c r="Q2723" s="36">
        <f t="shared" si="214"/>
        <v>0</v>
      </c>
    </row>
    <row r="2724" spans="1:17" x14ac:dyDescent="0.3">
      <c r="A2724" s="29">
        <v>3067910</v>
      </c>
      <c r="B2724" s="1">
        <v>131</v>
      </c>
      <c r="C2724" s="1" t="s">
        <v>24</v>
      </c>
      <c r="D2724" s="1" t="s">
        <v>22</v>
      </c>
      <c r="E2724" s="1" t="s">
        <v>23</v>
      </c>
      <c r="F2724" s="47">
        <v>1857</v>
      </c>
      <c r="G2724" s="34">
        <v>1289.6300000000001</v>
      </c>
      <c r="H2724" s="1" t="s">
        <v>216</v>
      </c>
      <c r="I2724" s="34">
        <v>5.9002999999999998E-3</v>
      </c>
      <c r="J2724" s="34">
        <v>649.28989999999999</v>
      </c>
      <c r="K2724" s="35" t="str">
        <f t="shared" si="210"/>
        <v>Loonse en Drunense Duinen &amp; Leemkuilen_H91E0C</v>
      </c>
      <c r="L2724" s="36">
        <f>VLOOKUP(D2724,DATA!A:F,5,FALSE)</f>
        <v>6.9280917156857415E-3</v>
      </c>
      <c r="M2724" s="37">
        <f>VLOOKUP(D2724,DATA!A:F,6,FALSE)</f>
        <v>2282</v>
      </c>
      <c r="N2724" s="36">
        <f t="shared" si="211"/>
        <v>0.10319935083765192</v>
      </c>
      <c r="O2724" s="36">
        <f t="shared" si="212"/>
        <v>0.10320356513451916</v>
      </c>
      <c r="P2724" s="36">
        <f t="shared" si="213"/>
        <v>4.2142968672415071E-6</v>
      </c>
      <c r="Q2724" s="36">
        <f t="shared" si="214"/>
        <v>0</v>
      </c>
    </row>
    <row r="2725" spans="1:17" x14ac:dyDescent="0.3">
      <c r="A2725" s="29">
        <v>3069422</v>
      </c>
      <c r="B2725" s="1">
        <v>131</v>
      </c>
      <c r="C2725" s="1" t="s">
        <v>24</v>
      </c>
      <c r="D2725" s="1" t="s">
        <v>22</v>
      </c>
      <c r="E2725" s="1" t="s">
        <v>23</v>
      </c>
      <c r="F2725" s="47">
        <v>1857</v>
      </c>
      <c r="G2725" s="34">
        <v>1497.11</v>
      </c>
      <c r="H2725" s="1" t="s">
        <v>216</v>
      </c>
      <c r="I2725" s="34">
        <v>2.9967000000000001E-3</v>
      </c>
      <c r="J2725" s="34">
        <v>2328.4290000000001</v>
      </c>
      <c r="K2725" s="35" t="str">
        <f t="shared" si="210"/>
        <v>Loonse en Drunense Duinen &amp; Leemkuilen_H91E0C</v>
      </c>
      <c r="L2725" s="36">
        <f>VLOOKUP(D2725,DATA!A:F,5,FALSE)</f>
        <v>6.9280917156857415E-3</v>
      </c>
      <c r="M2725" s="37">
        <f>VLOOKUP(D2725,DATA!A:F,6,FALSE)</f>
        <v>2282</v>
      </c>
      <c r="N2725" s="36">
        <f t="shared" si="211"/>
        <v>0.43302519078514817</v>
      </c>
      <c r="O2725" s="36">
        <f t="shared" si="212"/>
        <v>0.43303414216195557</v>
      </c>
      <c r="P2725" s="36">
        <f t="shared" si="213"/>
        <v>8.9513768073978817E-6</v>
      </c>
      <c r="Q2725" s="36">
        <f t="shared" si="214"/>
        <v>0</v>
      </c>
    </row>
    <row r="2726" spans="1:17" x14ac:dyDescent="0.3">
      <c r="A2726" s="29">
        <v>3069427</v>
      </c>
      <c r="B2726" s="1">
        <v>131</v>
      </c>
      <c r="C2726" s="1" t="s">
        <v>24</v>
      </c>
      <c r="D2726" s="1" t="s">
        <v>22</v>
      </c>
      <c r="E2726" s="1" t="s">
        <v>23</v>
      </c>
      <c r="F2726" s="47">
        <v>1857</v>
      </c>
      <c r="G2726" s="34">
        <v>1695.92</v>
      </c>
      <c r="H2726" s="1" t="s">
        <v>216</v>
      </c>
      <c r="I2726" s="34">
        <v>7.3264999999999997E-3</v>
      </c>
      <c r="J2726" s="34">
        <v>4998.5829999999996</v>
      </c>
      <c r="K2726" s="35" t="str">
        <f t="shared" si="210"/>
        <v>Loonse en Drunense Duinen &amp; Leemkuilen_H91E0C</v>
      </c>
      <c r="L2726" s="36">
        <f>VLOOKUP(D2726,DATA!A:F,5,FALSE)</f>
        <v>6.9280917156857415E-3</v>
      </c>
      <c r="M2726" s="37">
        <f>VLOOKUP(D2726,DATA!A:F,6,FALSE)</f>
        <v>2282</v>
      </c>
      <c r="N2726" s="36">
        <f t="shared" si="211"/>
        <v>1.6949602715844896</v>
      </c>
      <c r="O2726" s="36">
        <f t="shared" si="212"/>
        <v>1.6950448493363317</v>
      </c>
      <c r="P2726" s="36">
        <f t="shared" si="213"/>
        <v>8.4577751842118687E-5</v>
      </c>
      <c r="Q2726" s="36">
        <f t="shared" si="214"/>
        <v>0</v>
      </c>
    </row>
    <row r="2727" spans="1:17" x14ac:dyDescent="0.3">
      <c r="A2727" s="29">
        <v>3069428</v>
      </c>
      <c r="B2727" s="1">
        <v>131</v>
      </c>
      <c r="C2727" s="1" t="s">
        <v>24</v>
      </c>
      <c r="D2727" s="1" t="s">
        <v>22</v>
      </c>
      <c r="E2727" s="1" t="s">
        <v>23</v>
      </c>
      <c r="F2727" s="47">
        <v>1857</v>
      </c>
      <c r="G2727" s="34">
        <v>1725.44</v>
      </c>
      <c r="H2727" s="1" t="s">
        <v>216</v>
      </c>
      <c r="I2727" s="34">
        <v>7.7910000000000002E-3</v>
      </c>
      <c r="J2727" s="34">
        <v>8571.0460000000003</v>
      </c>
      <c r="K2727" s="35" t="str">
        <f t="shared" si="210"/>
        <v>Loonse en Drunense Duinen &amp; Leemkuilen_H91E0C</v>
      </c>
      <c r="L2727" s="36">
        <f>VLOOKUP(D2727,DATA!A:F,5,FALSE)</f>
        <v>6.9280917156857415E-3</v>
      </c>
      <c r="M2727" s="37">
        <f>VLOOKUP(D2727,DATA!A:F,6,FALSE)</f>
        <v>2282</v>
      </c>
      <c r="N2727" s="36">
        <f t="shared" si="211"/>
        <v>2.0716337140648355</v>
      </c>
      <c r="O2727" s="36">
        <f t="shared" si="212"/>
        <v>2.0717432204763497</v>
      </c>
      <c r="P2727" s="36">
        <f t="shared" si="213"/>
        <v>1.0950641151419305E-4</v>
      </c>
      <c r="Q2727" s="36">
        <f t="shared" si="214"/>
        <v>0</v>
      </c>
    </row>
    <row r="2728" spans="1:17" x14ac:dyDescent="0.3">
      <c r="A2728" s="29">
        <v>3069429</v>
      </c>
      <c r="B2728" s="1">
        <v>131</v>
      </c>
      <c r="C2728" s="1" t="s">
        <v>24</v>
      </c>
      <c r="D2728" s="1" t="s">
        <v>22</v>
      </c>
      <c r="E2728" s="1" t="s">
        <v>23</v>
      </c>
      <c r="F2728" s="47">
        <v>1857</v>
      </c>
      <c r="G2728" s="34">
        <v>1491.81</v>
      </c>
      <c r="H2728" s="1" t="s">
        <v>216</v>
      </c>
      <c r="I2728" s="34">
        <v>6.1668000000000001E-3</v>
      </c>
      <c r="J2728" s="34">
        <v>1572.2626</v>
      </c>
      <c r="K2728" s="35" t="str">
        <f t="shared" si="210"/>
        <v>Loonse en Drunense Duinen &amp; Leemkuilen_H91E0C</v>
      </c>
      <c r="L2728" s="36">
        <f>VLOOKUP(D2728,DATA!A:F,5,FALSE)</f>
        <v>6.9280917156857415E-3</v>
      </c>
      <c r="M2728" s="37">
        <f>VLOOKUP(D2728,DATA!A:F,6,FALSE)</f>
        <v>2282</v>
      </c>
      <c r="N2728" s="36">
        <f t="shared" si="211"/>
        <v>0.41747854259155076</v>
      </c>
      <c r="O2728" s="36">
        <f t="shared" si="212"/>
        <v>0.4174963049229779</v>
      </c>
      <c r="P2728" s="36">
        <f t="shared" si="213"/>
        <v>1.7762331427140232E-5</v>
      </c>
      <c r="Q2728" s="36">
        <f t="shared" si="214"/>
        <v>0</v>
      </c>
    </row>
    <row r="2729" spans="1:17" x14ac:dyDescent="0.3">
      <c r="A2729" s="29">
        <v>3069430</v>
      </c>
      <c r="B2729" s="1">
        <v>131</v>
      </c>
      <c r="C2729" s="1" t="s">
        <v>24</v>
      </c>
      <c r="D2729" s="1" t="s">
        <v>22</v>
      </c>
      <c r="E2729" s="1" t="s">
        <v>23</v>
      </c>
      <c r="F2729" s="47">
        <v>1857</v>
      </c>
      <c r="G2729" s="34">
        <v>1712.62</v>
      </c>
      <c r="H2729" s="1" t="s">
        <v>216</v>
      </c>
      <c r="I2729" s="34">
        <v>7.9564000000000006E-3</v>
      </c>
      <c r="J2729" s="34">
        <v>1649.9640999999999</v>
      </c>
      <c r="K2729" s="35" t="str">
        <f t="shared" si="210"/>
        <v>Loonse en Drunense Duinen &amp; Leemkuilen_H91E0C</v>
      </c>
      <c r="L2729" s="36">
        <f>VLOOKUP(D2729,DATA!A:F,5,FALSE)</f>
        <v>6.9280917156857415E-3</v>
      </c>
      <c r="M2729" s="37">
        <f>VLOOKUP(D2729,DATA!A:F,6,FALSE)</f>
        <v>2282</v>
      </c>
      <c r="N2729" s="36">
        <f t="shared" si="211"/>
        <v>1.8989129418198485</v>
      </c>
      <c r="O2729" s="36">
        <f t="shared" si="212"/>
        <v>1.8990156300399916</v>
      </c>
      <c r="P2729" s="36">
        <f t="shared" si="213"/>
        <v>1.0268822014314338E-4</v>
      </c>
      <c r="Q2729" s="36">
        <f t="shared" si="214"/>
        <v>0</v>
      </c>
    </row>
    <row r="2730" spans="1:17" x14ac:dyDescent="0.3">
      <c r="A2730" s="29">
        <v>3069438</v>
      </c>
      <c r="B2730" s="1">
        <v>131</v>
      </c>
      <c r="C2730" s="1" t="s">
        <v>24</v>
      </c>
      <c r="D2730" s="1" t="s">
        <v>22</v>
      </c>
      <c r="E2730" s="1" t="s">
        <v>23</v>
      </c>
      <c r="F2730" s="47">
        <v>1857</v>
      </c>
      <c r="G2730" s="34">
        <v>1325.48</v>
      </c>
      <c r="H2730" s="1" t="s">
        <v>216</v>
      </c>
      <c r="I2730" s="34">
        <v>6.0552000000000002E-3</v>
      </c>
      <c r="J2730" s="34">
        <v>3779.2937000000002</v>
      </c>
      <c r="K2730" s="35" t="str">
        <f t="shared" si="210"/>
        <v>Loonse en Drunense Duinen &amp; Leemkuilen_H91E0C</v>
      </c>
      <c r="L2730" s="36">
        <f>VLOOKUP(D2730,DATA!A:F,5,FALSE)</f>
        <v>6.9280917156857415E-3</v>
      </c>
      <c r="M2730" s="37">
        <f>VLOOKUP(D2730,DATA!A:F,6,FALSE)</f>
        <v>2282</v>
      </c>
      <c r="N2730" s="36">
        <f t="shared" si="211"/>
        <v>0.13225656839879779</v>
      </c>
      <c r="O2730" s="36">
        <f t="shared" si="212"/>
        <v>0.13226210946951686</v>
      </c>
      <c r="P2730" s="36">
        <f t="shared" si="213"/>
        <v>5.541070719067287E-6</v>
      </c>
      <c r="Q2730" s="36">
        <f t="shared" si="214"/>
        <v>0</v>
      </c>
    </row>
    <row r="2731" spans="1:17" x14ac:dyDescent="0.3">
      <c r="A2731" s="29">
        <v>3069439</v>
      </c>
      <c r="B2731" s="1">
        <v>131</v>
      </c>
      <c r="C2731" s="1" t="s">
        <v>24</v>
      </c>
      <c r="D2731" s="1" t="s">
        <v>22</v>
      </c>
      <c r="E2731" s="1" t="s">
        <v>23</v>
      </c>
      <c r="F2731" s="47">
        <v>1857</v>
      </c>
      <c r="G2731" s="34">
        <v>1277.9100000000001</v>
      </c>
      <c r="H2731" s="1" t="s">
        <v>216</v>
      </c>
      <c r="I2731" s="34">
        <v>5.7901999999999997E-3</v>
      </c>
      <c r="J2731" s="34">
        <v>56.535243999999999</v>
      </c>
      <c r="K2731" s="35" t="str">
        <f t="shared" si="210"/>
        <v>Loonse en Drunense Duinen &amp; Leemkuilen_H91E0C</v>
      </c>
      <c r="L2731" s="36">
        <f>VLOOKUP(D2731,DATA!A:F,5,FALSE)</f>
        <v>6.9280917156857415E-3</v>
      </c>
      <c r="M2731" s="37">
        <f>VLOOKUP(D2731,DATA!A:F,6,FALSE)</f>
        <v>2282</v>
      </c>
      <c r="N2731" s="36">
        <f t="shared" si="211"/>
        <v>9.5158680033954599E-2</v>
      </c>
      <c r="O2731" s="36">
        <f t="shared" si="212"/>
        <v>9.5162493771753551E-2</v>
      </c>
      <c r="P2731" s="36">
        <f t="shared" si="213"/>
        <v>3.8137377989522214E-6</v>
      </c>
      <c r="Q2731" s="36">
        <f t="shared" si="214"/>
        <v>0</v>
      </c>
    </row>
    <row r="2732" spans="1:17" x14ac:dyDescent="0.3">
      <c r="A2732" s="29">
        <v>3070951</v>
      </c>
      <c r="B2732" s="1">
        <v>131</v>
      </c>
      <c r="C2732" s="1" t="s">
        <v>24</v>
      </c>
      <c r="D2732" s="1" t="s">
        <v>22</v>
      </c>
      <c r="E2732" s="1" t="s">
        <v>23</v>
      </c>
      <c r="F2732" s="47">
        <v>1857</v>
      </c>
      <c r="G2732" s="34">
        <v>1350.48</v>
      </c>
      <c r="H2732" s="1" t="s">
        <v>216</v>
      </c>
      <c r="I2732" s="34">
        <v>2.4258999999999999E-3</v>
      </c>
      <c r="J2732" s="34">
        <v>5904.0033999999996</v>
      </c>
      <c r="K2732" s="35" t="str">
        <f t="shared" si="210"/>
        <v>Loonse en Drunense Duinen &amp; Leemkuilen_H91E0C</v>
      </c>
      <c r="L2732" s="36">
        <f>VLOOKUP(D2732,DATA!A:F,5,FALSE)</f>
        <v>6.9280917156857415E-3</v>
      </c>
      <c r="M2732" s="37">
        <f>VLOOKUP(D2732,DATA!A:F,6,FALSE)</f>
        <v>2282</v>
      </c>
      <c r="N2732" s="36">
        <f t="shared" si="211"/>
        <v>0.15722783853950187</v>
      </c>
      <c r="O2732" s="36">
        <f t="shared" si="212"/>
        <v>0.15723047691275613</v>
      </c>
      <c r="P2732" s="36">
        <f t="shared" si="213"/>
        <v>2.6383732542600846E-6</v>
      </c>
      <c r="Q2732" s="36">
        <f t="shared" si="214"/>
        <v>0</v>
      </c>
    </row>
    <row r="2733" spans="1:17" x14ac:dyDescent="0.3">
      <c r="A2733" s="29">
        <v>3070954</v>
      </c>
      <c r="B2733" s="1">
        <v>131</v>
      </c>
      <c r="C2733" s="1" t="s">
        <v>24</v>
      </c>
      <c r="D2733" s="1" t="s">
        <v>22</v>
      </c>
      <c r="E2733" s="1" t="s">
        <v>23</v>
      </c>
      <c r="F2733" s="47">
        <v>1857</v>
      </c>
      <c r="G2733" s="34">
        <v>1569.25</v>
      </c>
      <c r="H2733" s="1" t="s">
        <v>216</v>
      </c>
      <c r="I2733" s="34">
        <v>5.5506000000000002E-3</v>
      </c>
      <c r="J2733" s="34">
        <v>5977.8306000000002</v>
      </c>
      <c r="K2733" s="35" t="str">
        <f t="shared" si="210"/>
        <v>Loonse en Drunense Duinen &amp; Leemkuilen_H91E0C</v>
      </c>
      <c r="L2733" s="36">
        <f>VLOOKUP(D2733,DATA!A:F,5,FALSE)</f>
        <v>6.9280917156857415E-3</v>
      </c>
      <c r="M2733" s="37">
        <f>VLOOKUP(D2733,DATA!A:F,6,FALSE)</f>
        <v>2282</v>
      </c>
      <c r="N2733" s="36">
        <f t="shared" si="211"/>
        <v>0.71179128441753492</v>
      </c>
      <c r="O2733" s="36">
        <f t="shared" si="212"/>
        <v>0.7118184620820126</v>
      </c>
      <c r="P2733" s="36">
        <f t="shared" si="213"/>
        <v>2.7177664477684438E-5</v>
      </c>
      <c r="Q2733" s="36">
        <f t="shared" si="214"/>
        <v>0</v>
      </c>
    </row>
    <row r="2734" spans="1:17" x14ac:dyDescent="0.3">
      <c r="A2734" s="29">
        <v>3070957</v>
      </c>
      <c r="B2734" s="1">
        <v>131</v>
      </c>
      <c r="C2734" s="1" t="s">
        <v>24</v>
      </c>
      <c r="D2734" s="1" t="s">
        <v>22</v>
      </c>
      <c r="E2734" s="1" t="s">
        <v>23</v>
      </c>
      <c r="F2734" s="47">
        <v>1857</v>
      </c>
      <c r="G2734" s="34">
        <v>1726.38</v>
      </c>
      <c r="H2734" s="1" t="s">
        <v>216</v>
      </c>
      <c r="I2734" s="34">
        <v>7.6781000000000002E-3</v>
      </c>
      <c r="J2734" s="34">
        <v>67.444649999999996</v>
      </c>
      <c r="K2734" s="35" t="str">
        <f t="shared" si="210"/>
        <v>Loonse en Drunense Duinen &amp; Leemkuilen_H91E0C</v>
      </c>
      <c r="L2734" s="36">
        <f>VLOOKUP(D2734,DATA!A:F,5,FALSE)</f>
        <v>6.9280917156857415E-3</v>
      </c>
      <c r="M2734" s="37">
        <f>VLOOKUP(D2734,DATA!A:F,6,FALSE)</f>
        <v>2282</v>
      </c>
      <c r="N2734" s="36">
        <f t="shared" si="211"/>
        <v>2.0848868636773439</v>
      </c>
      <c r="O2734" s="36">
        <f t="shared" si="212"/>
        <v>2.0849954588911999</v>
      </c>
      <c r="P2734" s="36">
        <f t="shared" si="213"/>
        <v>1.0859521385597759E-4</v>
      </c>
      <c r="Q2734" s="36">
        <f t="shared" si="214"/>
        <v>0</v>
      </c>
    </row>
    <row r="2735" spans="1:17" x14ac:dyDescent="0.3">
      <c r="A2735" s="29">
        <v>3070958</v>
      </c>
      <c r="B2735" s="1">
        <v>131</v>
      </c>
      <c r="C2735" s="1" t="s">
        <v>24</v>
      </c>
      <c r="D2735" s="1" t="s">
        <v>22</v>
      </c>
      <c r="E2735" s="1" t="s">
        <v>23</v>
      </c>
      <c r="F2735" s="47">
        <v>1857</v>
      </c>
      <c r="G2735" s="34">
        <v>1537.62</v>
      </c>
      <c r="H2735" s="1" t="s">
        <v>216</v>
      </c>
      <c r="I2735" s="34">
        <v>6.5427999999999997E-3</v>
      </c>
      <c r="J2735" s="34">
        <v>4763.3710000000001</v>
      </c>
      <c r="K2735" s="35" t="str">
        <f t="shared" si="210"/>
        <v>Loonse en Drunense Duinen &amp; Leemkuilen_H91E0C</v>
      </c>
      <c r="L2735" s="36">
        <f>VLOOKUP(D2735,DATA!A:F,5,FALSE)</f>
        <v>6.9280917156857415E-3</v>
      </c>
      <c r="M2735" s="37">
        <f>VLOOKUP(D2735,DATA!A:F,6,FALSE)</f>
        <v>2282</v>
      </c>
      <c r="N2735" s="36">
        <f t="shared" si="211"/>
        <v>0.57252184010759977</v>
      </c>
      <c r="O2735" s="36">
        <f t="shared" si="212"/>
        <v>0.57254764401569957</v>
      </c>
      <c r="P2735" s="36">
        <f t="shared" si="213"/>
        <v>2.5803908099808481E-5</v>
      </c>
      <c r="Q2735" s="36">
        <f t="shared" si="214"/>
        <v>0</v>
      </c>
    </row>
    <row r="2736" spans="1:17" x14ac:dyDescent="0.3">
      <c r="A2736" s="29">
        <v>3070959</v>
      </c>
      <c r="B2736" s="1">
        <v>131</v>
      </c>
      <c r="C2736" s="1" t="s">
        <v>24</v>
      </c>
      <c r="D2736" s="1" t="s">
        <v>22</v>
      </c>
      <c r="E2736" s="1" t="s">
        <v>23</v>
      </c>
      <c r="F2736" s="47">
        <v>1857</v>
      </c>
      <c r="G2736" s="34">
        <v>1424.82</v>
      </c>
      <c r="H2736" s="1" t="s">
        <v>216</v>
      </c>
      <c r="I2736" s="34">
        <v>5.8713000000000003E-3</v>
      </c>
      <c r="J2736" s="34">
        <v>5980.2089999999998</v>
      </c>
      <c r="K2736" s="35" t="str">
        <f t="shared" si="210"/>
        <v>Loonse en Drunense Duinen &amp; Leemkuilen_H91E0C</v>
      </c>
      <c r="L2736" s="36">
        <f>VLOOKUP(D2736,DATA!A:F,5,FALSE)</f>
        <v>6.9280917156857415E-3</v>
      </c>
      <c r="M2736" s="37">
        <f>VLOOKUP(D2736,DATA!A:F,6,FALSE)</f>
        <v>2282</v>
      </c>
      <c r="N2736" s="36">
        <f t="shared" si="211"/>
        <v>0.26287315498260055</v>
      </c>
      <c r="O2736" s="36">
        <f t="shared" si="212"/>
        <v>0.26288381995601623</v>
      </c>
      <c r="P2736" s="36">
        <f t="shared" si="213"/>
        <v>1.0664973415674961E-5</v>
      </c>
      <c r="Q2736" s="36">
        <f t="shared" si="214"/>
        <v>0</v>
      </c>
    </row>
    <row r="2737" spans="1:17" x14ac:dyDescent="0.3">
      <c r="A2737" s="29">
        <v>3070968</v>
      </c>
      <c r="B2737" s="1">
        <v>131</v>
      </c>
      <c r="C2737" s="1" t="s">
        <v>24</v>
      </c>
      <c r="D2737" s="1" t="s">
        <v>22</v>
      </c>
      <c r="E2737" s="1" t="s">
        <v>23</v>
      </c>
      <c r="F2737" s="47">
        <v>1857</v>
      </c>
      <c r="G2737" s="34">
        <v>1427.92</v>
      </c>
      <c r="H2737" s="1" t="s">
        <v>216</v>
      </c>
      <c r="I2737" s="34">
        <v>6.4576E-3</v>
      </c>
      <c r="J2737" s="34">
        <v>1695.4423999999999</v>
      </c>
      <c r="K2737" s="35" t="str">
        <f t="shared" si="210"/>
        <v>Loonse en Drunense Duinen &amp; Leemkuilen_H91E0C</v>
      </c>
      <c r="L2737" s="36">
        <f>VLOOKUP(D2737,DATA!A:F,5,FALSE)</f>
        <v>6.9280917156857415E-3</v>
      </c>
      <c r="M2737" s="37">
        <f>VLOOKUP(D2737,DATA!A:F,6,FALSE)</f>
        <v>2282</v>
      </c>
      <c r="N2737" s="36">
        <f t="shared" si="211"/>
        <v>0.2685646409014612</v>
      </c>
      <c r="O2737" s="36">
        <f t="shared" si="212"/>
        <v>0.26857662417116529</v>
      </c>
      <c r="P2737" s="36">
        <f t="shared" si="213"/>
        <v>1.1983269704085586E-5</v>
      </c>
      <c r="Q2737" s="36">
        <f t="shared" si="214"/>
        <v>0</v>
      </c>
    </row>
    <row r="2738" spans="1:17" x14ac:dyDescent="0.3">
      <c r="A2738" s="29">
        <v>3072480</v>
      </c>
      <c r="B2738" s="1">
        <v>131</v>
      </c>
      <c r="C2738" s="1" t="s">
        <v>24</v>
      </c>
      <c r="D2738" s="1" t="s">
        <v>22</v>
      </c>
      <c r="E2738" s="1" t="s">
        <v>23</v>
      </c>
      <c r="F2738" s="47">
        <v>1857</v>
      </c>
      <c r="G2738" s="34">
        <v>1551.89</v>
      </c>
      <c r="H2738" s="1" t="s">
        <v>216</v>
      </c>
      <c r="I2738" s="34">
        <v>3.0385E-3</v>
      </c>
      <c r="J2738" s="34">
        <v>5128.3374000000003</v>
      </c>
      <c r="K2738" s="35" t="str">
        <f t="shared" si="210"/>
        <v>Loonse en Drunense Duinen &amp; Leemkuilen_H91E0C</v>
      </c>
      <c r="L2738" s="36">
        <f>VLOOKUP(D2738,DATA!A:F,5,FALSE)</f>
        <v>6.9280917156857415E-3</v>
      </c>
      <c r="M2738" s="37">
        <f>VLOOKUP(D2738,DATA!A:F,6,FALSE)</f>
        <v>2282</v>
      </c>
      <c r="N2738" s="36">
        <f t="shared" si="211"/>
        <v>0.63164023723705831</v>
      </c>
      <c r="O2738" s="36">
        <f t="shared" si="212"/>
        <v>0.63165345005015205</v>
      </c>
      <c r="P2738" s="36">
        <f t="shared" si="213"/>
        <v>1.3212813093743669E-5</v>
      </c>
      <c r="Q2738" s="36">
        <f t="shared" si="214"/>
        <v>0</v>
      </c>
    </row>
    <row r="2739" spans="1:17" x14ac:dyDescent="0.3">
      <c r="A2739" s="29">
        <v>3072485</v>
      </c>
      <c r="B2739" s="1">
        <v>131</v>
      </c>
      <c r="C2739" s="1" t="s">
        <v>24</v>
      </c>
      <c r="D2739" s="1" t="s">
        <v>22</v>
      </c>
      <c r="E2739" s="1" t="s">
        <v>23</v>
      </c>
      <c r="F2739" s="47">
        <v>1857</v>
      </c>
      <c r="G2739" s="34">
        <v>1691.15</v>
      </c>
      <c r="H2739" s="1" t="s">
        <v>216</v>
      </c>
      <c r="I2739" s="34">
        <v>7.2928999999999997E-3</v>
      </c>
      <c r="J2739" s="34">
        <v>129.55502000000001</v>
      </c>
      <c r="K2739" s="35" t="str">
        <f t="shared" si="210"/>
        <v>Loonse en Drunense Duinen &amp; Leemkuilen_H91E0C</v>
      </c>
      <c r="L2739" s="36">
        <f>VLOOKUP(D2739,DATA!A:F,5,FALSE)</f>
        <v>6.9280917156857415E-3</v>
      </c>
      <c r="M2739" s="37">
        <f>VLOOKUP(D2739,DATA!A:F,6,FALSE)</f>
        <v>2282</v>
      </c>
      <c r="N2739" s="36">
        <f t="shared" si="211"/>
        <v>1.6407663767102392</v>
      </c>
      <c r="O2739" s="36">
        <f t="shared" si="212"/>
        <v>1.6408479196533705</v>
      </c>
      <c r="P2739" s="36">
        <f t="shared" si="213"/>
        <v>8.1542943131340806E-5</v>
      </c>
      <c r="Q2739" s="36">
        <f t="shared" si="214"/>
        <v>0</v>
      </c>
    </row>
    <row r="2740" spans="1:17" x14ac:dyDescent="0.3">
      <c r="A2740" s="29">
        <v>3072486</v>
      </c>
      <c r="B2740" s="1">
        <v>131</v>
      </c>
      <c r="C2740" s="1" t="s">
        <v>24</v>
      </c>
      <c r="D2740" s="1" t="s">
        <v>22</v>
      </c>
      <c r="E2740" s="1" t="s">
        <v>23</v>
      </c>
      <c r="F2740" s="47">
        <v>1857</v>
      </c>
      <c r="G2740" s="34">
        <v>1708.5</v>
      </c>
      <c r="H2740" s="1" t="s">
        <v>216</v>
      </c>
      <c r="I2740" s="34">
        <v>7.4942999999999997E-3</v>
      </c>
      <c r="J2740" s="34">
        <v>9817.5820000000003</v>
      </c>
      <c r="K2740" s="35" t="str">
        <f t="shared" si="210"/>
        <v>Loonse en Drunense Duinen &amp; Leemkuilen_H91E0C</v>
      </c>
      <c r="L2740" s="36">
        <f>VLOOKUP(D2740,DATA!A:F,5,FALSE)</f>
        <v>6.9280917156857415E-3</v>
      </c>
      <c r="M2740" s="37">
        <f>VLOOKUP(D2740,DATA!A:F,6,FALSE)</f>
        <v>2282</v>
      </c>
      <c r="N2740" s="36">
        <f t="shared" si="211"/>
        <v>1.8464637985403216</v>
      </c>
      <c r="O2740" s="36">
        <f t="shared" si="212"/>
        <v>1.8465579012889155</v>
      </c>
      <c r="P2740" s="36">
        <f t="shared" si="213"/>
        <v>9.4102748593893892E-5</v>
      </c>
      <c r="Q2740" s="36">
        <f t="shared" si="214"/>
        <v>0</v>
      </c>
    </row>
    <row r="2741" spans="1:17" x14ac:dyDescent="0.3">
      <c r="A2741" s="29">
        <v>3072487</v>
      </c>
      <c r="B2741" s="1">
        <v>131</v>
      </c>
      <c r="C2741" s="1" t="s">
        <v>24</v>
      </c>
      <c r="D2741" s="1" t="s">
        <v>22</v>
      </c>
      <c r="E2741" s="1" t="s">
        <v>23</v>
      </c>
      <c r="F2741" s="47">
        <v>1857</v>
      </c>
      <c r="G2741" s="34">
        <v>1329.05</v>
      </c>
      <c r="H2741" s="1" t="s">
        <v>216</v>
      </c>
      <c r="I2741" s="34">
        <v>5.4133000000000002E-3</v>
      </c>
      <c r="J2741" s="34">
        <v>4257.5110000000004</v>
      </c>
      <c r="K2741" s="35" t="str">
        <f t="shared" si="210"/>
        <v>Loonse en Drunense Duinen &amp; Leemkuilen_H91E0C</v>
      </c>
      <c r="L2741" s="36">
        <f>VLOOKUP(D2741,DATA!A:F,5,FALSE)</f>
        <v>6.9280917156857415E-3</v>
      </c>
      <c r="M2741" s="37">
        <f>VLOOKUP(D2741,DATA!A:F,6,FALSE)</f>
        <v>2282</v>
      </c>
      <c r="N2741" s="36">
        <f t="shared" si="211"/>
        <v>0.13556400694006587</v>
      </c>
      <c r="O2741" s="36">
        <f t="shared" si="212"/>
        <v>0.13556908431338704</v>
      </c>
      <c r="P2741" s="36">
        <f t="shared" si="213"/>
        <v>5.077373321171752E-6</v>
      </c>
      <c r="Q2741" s="36">
        <f t="shared" si="214"/>
        <v>0</v>
      </c>
    </row>
    <row r="2742" spans="1:17" x14ac:dyDescent="0.3">
      <c r="A2742" s="29">
        <v>3072491</v>
      </c>
      <c r="B2742" s="1">
        <v>131</v>
      </c>
      <c r="C2742" s="1" t="s">
        <v>24</v>
      </c>
      <c r="D2742" s="1" t="s">
        <v>49</v>
      </c>
      <c r="E2742" s="1" t="s">
        <v>50</v>
      </c>
      <c r="F2742" s="47">
        <v>1429</v>
      </c>
      <c r="G2742" s="34">
        <v>1323.69</v>
      </c>
      <c r="H2742" s="1" t="s">
        <v>216</v>
      </c>
      <c r="I2742" s="34">
        <v>5.7437E-3</v>
      </c>
      <c r="J2742" s="34">
        <v>109.96957</v>
      </c>
      <c r="K2742" s="35" t="str">
        <f t="shared" si="210"/>
        <v>Loonse en Drunense Duinen &amp; Leemkuilen_H9160A</v>
      </c>
      <c r="L2742" s="36">
        <f>VLOOKUP(D2742,DATA!A:F,5,FALSE)</f>
        <v>7.6478934523803643E-3</v>
      </c>
      <c r="M2742" s="37">
        <f>VLOOKUP(D2742,DATA!A:F,6,FALSE)</f>
        <v>1814</v>
      </c>
      <c r="N2742" s="36">
        <f t="shared" si="211"/>
        <v>2.2980992656337897</v>
      </c>
      <c r="O2742" s="36">
        <f t="shared" si="212"/>
        <v>2.2981978968694441</v>
      </c>
      <c r="P2742" s="36">
        <f t="shared" si="213"/>
        <v>9.8631235654345062E-5</v>
      </c>
      <c r="Q2742" s="36">
        <f t="shared" si="214"/>
        <v>0</v>
      </c>
    </row>
    <row r="2743" spans="1:17" x14ac:dyDescent="0.3">
      <c r="A2743" s="29">
        <v>3072494</v>
      </c>
      <c r="B2743" s="1">
        <v>131</v>
      </c>
      <c r="C2743" s="1" t="s">
        <v>24</v>
      </c>
      <c r="D2743" s="1" t="s">
        <v>22</v>
      </c>
      <c r="E2743" s="1" t="s">
        <v>23</v>
      </c>
      <c r="F2743" s="47">
        <v>1857</v>
      </c>
      <c r="G2743" s="34">
        <v>1636.81</v>
      </c>
      <c r="H2743" s="1" t="s">
        <v>216</v>
      </c>
      <c r="I2743" s="34">
        <v>7.8423999999999994E-3</v>
      </c>
      <c r="J2743" s="34">
        <v>4423.0010000000002</v>
      </c>
      <c r="K2743" s="35" t="str">
        <f t="shared" si="210"/>
        <v>Loonse en Drunense Duinen &amp; Leemkuilen_H91E0C</v>
      </c>
      <c r="L2743" s="36">
        <f>VLOOKUP(D2743,DATA!A:F,5,FALSE)</f>
        <v>6.9280917156857415E-3</v>
      </c>
      <c r="M2743" s="37">
        <f>VLOOKUP(D2743,DATA!A:F,6,FALSE)</f>
        <v>2282</v>
      </c>
      <c r="N2743" s="36">
        <f t="shared" si="211"/>
        <v>1.1318479723973311</v>
      </c>
      <c r="O2743" s="36">
        <f t="shared" si="212"/>
        <v>1.131908774509057</v>
      </c>
      <c r="P2743" s="36">
        <f t="shared" si="213"/>
        <v>6.0802111725877239E-5</v>
      </c>
      <c r="Q2743" s="36">
        <f t="shared" si="214"/>
        <v>0</v>
      </c>
    </row>
    <row r="2744" spans="1:17" x14ac:dyDescent="0.3">
      <c r="A2744" s="29">
        <v>3072495</v>
      </c>
      <c r="B2744" s="1">
        <v>131</v>
      </c>
      <c r="C2744" s="1" t="s">
        <v>24</v>
      </c>
      <c r="D2744" s="1" t="s">
        <v>22</v>
      </c>
      <c r="E2744" s="1" t="s">
        <v>23</v>
      </c>
      <c r="F2744" s="47">
        <v>1857</v>
      </c>
      <c r="G2744" s="34">
        <v>1432.99</v>
      </c>
      <c r="H2744" s="1" t="s">
        <v>216</v>
      </c>
      <c r="I2744" s="34">
        <v>6.5031999999999998E-3</v>
      </c>
      <c r="J2744" s="34">
        <v>2573.0837000000001</v>
      </c>
      <c r="K2744" s="35" t="str">
        <f t="shared" si="210"/>
        <v>Loonse en Drunense Duinen &amp; Leemkuilen_H91E0C</v>
      </c>
      <c r="L2744" s="36">
        <f>VLOOKUP(D2744,DATA!A:F,5,FALSE)</f>
        <v>6.9280917156857415E-3</v>
      </c>
      <c r="M2744" s="37">
        <f>VLOOKUP(D2744,DATA!A:F,6,FALSE)</f>
        <v>2282</v>
      </c>
      <c r="N2744" s="36">
        <f t="shared" si="211"/>
        <v>0.27813901759911974</v>
      </c>
      <c r="O2744" s="36">
        <f t="shared" si="212"/>
        <v>0.27815151451248188</v>
      </c>
      <c r="P2744" s="36">
        <f t="shared" si="213"/>
        <v>1.2496913362136652E-5</v>
      </c>
      <c r="Q2744" s="36">
        <f t="shared" si="214"/>
        <v>0</v>
      </c>
    </row>
    <row r="2745" spans="1:17" x14ac:dyDescent="0.3">
      <c r="A2745" s="29">
        <v>3074009</v>
      </c>
      <c r="B2745" s="1">
        <v>131</v>
      </c>
      <c r="C2745" s="1" t="s">
        <v>24</v>
      </c>
      <c r="D2745" s="1" t="s">
        <v>22</v>
      </c>
      <c r="E2745" s="1" t="s">
        <v>23</v>
      </c>
      <c r="F2745" s="47">
        <v>1857</v>
      </c>
      <c r="G2745" s="34">
        <v>1322.01</v>
      </c>
      <c r="H2745" s="1" t="s">
        <v>216</v>
      </c>
      <c r="I2745" s="34">
        <v>2.2637E-3</v>
      </c>
      <c r="J2745" s="34">
        <v>3955.2302</v>
      </c>
      <c r="K2745" s="35" t="str">
        <f t="shared" si="210"/>
        <v>Loonse en Drunense Duinen &amp; Leemkuilen_H91E0C</v>
      </c>
      <c r="L2745" s="36">
        <f>VLOOKUP(D2745,DATA!A:F,5,FALSE)</f>
        <v>6.9280917156857415E-3</v>
      </c>
      <c r="M2745" s="37">
        <f>VLOOKUP(D2745,DATA!A:F,6,FALSE)</f>
        <v>2282</v>
      </c>
      <c r="N2745" s="36">
        <f t="shared" si="211"/>
        <v>0.1291190276946925</v>
      </c>
      <c r="O2745" s="36">
        <f t="shared" si="212"/>
        <v>0.12912105008522623</v>
      </c>
      <c r="P2745" s="36">
        <f t="shared" si="213"/>
        <v>2.0223905337346526E-6</v>
      </c>
      <c r="Q2745" s="36">
        <f t="shared" si="214"/>
        <v>0</v>
      </c>
    </row>
    <row r="2746" spans="1:17" x14ac:dyDescent="0.3">
      <c r="A2746" s="29">
        <v>3074010</v>
      </c>
      <c r="B2746" s="1">
        <v>131</v>
      </c>
      <c r="C2746" s="1" t="s">
        <v>24</v>
      </c>
      <c r="D2746" s="1" t="s">
        <v>22</v>
      </c>
      <c r="E2746" s="1" t="s">
        <v>23</v>
      </c>
      <c r="F2746" s="47">
        <v>1857</v>
      </c>
      <c r="G2746" s="34">
        <v>1673.29</v>
      </c>
      <c r="H2746" s="1" t="s">
        <v>216</v>
      </c>
      <c r="I2746" s="34">
        <v>3.5492000000000002E-3</v>
      </c>
      <c r="J2746" s="34">
        <v>450.76373000000001</v>
      </c>
      <c r="K2746" s="35" t="str">
        <f t="shared" si="210"/>
        <v>Loonse en Drunense Duinen &amp; Leemkuilen_H91E0C</v>
      </c>
      <c r="L2746" s="36">
        <f>VLOOKUP(D2746,DATA!A:F,5,FALSE)</f>
        <v>6.9280917156857415E-3</v>
      </c>
      <c r="M2746" s="37">
        <f>VLOOKUP(D2746,DATA!A:F,6,FALSE)</f>
        <v>2282</v>
      </c>
      <c r="N2746" s="36">
        <f t="shared" si="211"/>
        <v>1.4525769362303713</v>
      </c>
      <c r="O2746" s="36">
        <f t="shared" si="212"/>
        <v>1.4526121355040476</v>
      </c>
      <c r="P2746" s="36">
        <f t="shared" si="213"/>
        <v>3.51992736762341E-5</v>
      </c>
      <c r="Q2746" s="36">
        <f t="shared" si="214"/>
        <v>0</v>
      </c>
    </row>
    <row r="2747" spans="1:17" x14ac:dyDescent="0.3">
      <c r="A2747" s="29">
        <v>3074012</v>
      </c>
      <c r="B2747" s="1">
        <v>131</v>
      </c>
      <c r="C2747" s="1" t="s">
        <v>24</v>
      </c>
      <c r="D2747" s="1" t="s">
        <v>22</v>
      </c>
      <c r="E2747" s="1" t="s">
        <v>23</v>
      </c>
      <c r="F2747" s="47">
        <v>1857</v>
      </c>
      <c r="G2747" s="34">
        <v>1766.52</v>
      </c>
      <c r="H2747" s="1" t="s">
        <v>216</v>
      </c>
      <c r="I2747" s="34">
        <v>5.5062000000000002E-3</v>
      </c>
      <c r="J2747" s="34">
        <v>3746.3667</v>
      </c>
      <c r="K2747" s="35" t="str">
        <f t="shared" si="210"/>
        <v>Loonse en Drunense Duinen &amp; Leemkuilen_H91E0C</v>
      </c>
      <c r="L2747" s="36">
        <f>VLOOKUP(D2747,DATA!A:F,5,FALSE)</f>
        <v>6.9280917156857415E-3</v>
      </c>
      <c r="M2747" s="37">
        <f>VLOOKUP(D2747,DATA!A:F,6,FALSE)</f>
        <v>2282</v>
      </c>
      <c r="N2747" s="36">
        <f t="shared" si="211"/>
        <v>2.7350400596022353</v>
      </c>
      <c r="O2747" s="36">
        <f t="shared" si="212"/>
        <v>2.7351415426601289</v>
      </c>
      <c r="P2747" s="36">
        <f t="shared" si="213"/>
        <v>1.0148305789359213E-4</v>
      </c>
      <c r="Q2747" s="36">
        <f t="shared" si="214"/>
        <v>0</v>
      </c>
    </row>
    <row r="2748" spans="1:17" x14ac:dyDescent="0.3">
      <c r="A2748" s="29">
        <v>3074014</v>
      </c>
      <c r="B2748" s="1">
        <v>131</v>
      </c>
      <c r="C2748" s="1" t="s">
        <v>24</v>
      </c>
      <c r="D2748" s="1" t="s">
        <v>22</v>
      </c>
      <c r="E2748" s="1" t="s">
        <v>23</v>
      </c>
      <c r="F2748" s="47">
        <v>1857</v>
      </c>
      <c r="G2748" s="34">
        <v>1783.09</v>
      </c>
      <c r="H2748" s="1" t="s">
        <v>216</v>
      </c>
      <c r="I2748" s="34">
        <v>7.953E-3</v>
      </c>
      <c r="J2748" s="34">
        <v>149.77042</v>
      </c>
      <c r="K2748" s="35" t="str">
        <f t="shared" si="210"/>
        <v>Loonse en Drunense Duinen &amp; Leemkuilen_H91E0C</v>
      </c>
      <c r="L2748" s="36">
        <f>VLOOKUP(D2748,DATA!A:F,5,FALSE)</f>
        <v>6.9280917156857415E-3</v>
      </c>
      <c r="M2748" s="37">
        <f>VLOOKUP(D2748,DATA!A:F,6,FALSE)</f>
        <v>2282</v>
      </c>
      <c r="N2748" s="36">
        <f t="shared" si="211"/>
        <v>3.0575776368000929</v>
      </c>
      <c r="O2748" s="36">
        <f t="shared" si="212"/>
        <v>3.0577409597459133</v>
      </c>
      <c r="P2748" s="36">
        <f t="shared" si="213"/>
        <v>1.6332294582044327E-4</v>
      </c>
      <c r="Q2748" s="36">
        <f t="shared" si="214"/>
        <v>0</v>
      </c>
    </row>
    <row r="2749" spans="1:17" x14ac:dyDescent="0.3">
      <c r="A2749" s="29">
        <v>3074015</v>
      </c>
      <c r="B2749" s="1">
        <v>131</v>
      </c>
      <c r="C2749" s="1" t="s">
        <v>24</v>
      </c>
      <c r="D2749" s="1" t="s">
        <v>22</v>
      </c>
      <c r="E2749" s="1" t="s">
        <v>23</v>
      </c>
      <c r="F2749" s="47">
        <v>1857</v>
      </c>
      <c r="G2749" s="34">
        <v>1758.51</v>
      </c>
      <c r="H2749" s="1" t="s">
        <v>216</v>
      </c>
      <c r="I2749" s="34">
        <v>8.0129999999999993E-3</v>
      </c>
      <c r="J2749" s="34">
        <v>4889.3486000000003</v>
      </c>
      <c r="K2749" s="35" t="str">
        <f t="shared" si="210"/>
        <v>Loonse en Drunense Duinen &amp; Leemkuilen_H91E0C</v>
      </c>
      <c r="L2749" s="36">
        <f>VLOOKUP(D2749,DATA!A:F,5,FALSE)</f>
        <v>6.9280917156857415E-3</v>
      </c>
      <c r="M2749" s="37">
        <f>VLOOKUP(D2749,DATA!A:F,6,FALSE)</f>
        <v>2282</v>
      </c>
      <c r="N2749" s="36">
        <f t="shared" si="211"/>
        <v>2.5912220465260156</v>
      </c>
      <c r="O2749" s="36">
        <f t="shared" si="212"/>
        <v>2.591362173881584</v>
      </c>
      <c r="P2749" s="36">
        <f t="shared" si="213"/>
        <v>1.4012735556834244E-4</v>
      </c>
      <c r="Q2749" s="36">
        <f t="shared" si="214"/>
        <v>0</v>
      </c>
    </row>
    <row r="2750" spans="1:17" x14ac:dyDescent="0.3">
      <c r="A2750" s="29">
        <v>3074016</v>
      </c>
      <c r="B2750" s="1">
        <v>131</v>
      </c>
      <c r="C2750" s="1" t="s">
        <v>24</v>
      </c>
      <c r="D2750" s="1" t="s">
        <v>22</v>
      </c>
      <c r="E2750" s="1" t="s">
        <v>23</v>
      </c>
      <c r="F2750" s="47">
        <v>1857</v>
      </c>
      <c r="G2750" s="34">
        <v>1349.32</v>
      </c>
      <c r="H2750" s="1" t="s">
        <v>216</v>
      </c>
      <c r="I2750" s="34">
        <v>5.4080999999999999E-3</v>
      </c>
      <c r="J2750" s="34">
        <v>1499.3530000000001</v>
      </c>
      <c r="K2750" s="35" t="str">
        <f t="shared" si="210"/>
        <v>Loonse en Drunense Duinen &amp; Leemkuilen_H91E0C</v>
      </c>
      <c r="L2750" s="36">
        <f>VLOOKUP(D2750,DATA!A:F,5,FALSE)</f>
        <v>6.9280917156857415E-3</v>
      </c>
      <c r="M2750" s="37">
        <f>VLOOKUP(D2750,DATA!A:F,6,FALSE)</f>
        <v>2282</v>
      </c>
      <c r="N2750" s="36">
        <f t="shared" si="211"/>
        <v>0.15597129018923878</v>
      </c>
      <c r="O2750" s="36">
        <f t="shared" si="212"/>
        <v>0.15597712508650066</v>
      </c>
      <c r="P2750" s="36">
        <f t="shared" si="213"/>
        <v>5.8348972618860184E-6</v>
      </c>
      <c r="Q2750" s="36">
        <f t="shared" si="214"/>
        <v>0</v>
      </c>
    </row>
    <row r="2751" spans="1:17" x14ac:dyDescent="0.3">
      <c r="A2751" s="29">
        <v>3074017</v>
      </c>
      <c r="B2751" s="1">
        <v>131</v>
      </c>
      <c r="C2751" s="1" t="s">
        <v>24</v>
      </c>
      <c r="D2751" s="1" t="s">
        <v>22</v>
      </c>
      <c r="E2751" s="1" t="s">
        <v>23</v>
      </c>
      <c r="F2751" s="47">
        <v>1857</v>
      </c>
      <c r="G2751" s="34">
        <v>1242.97</v>
      </c>
      <c r="H2751" s="1" t="s">
        <v>216</v>
      </c>
      <c r="I2751" s="34">
        <v>5.1749999999999999E-3</v>
      </c>
      <c r="J2751" s="34">
        <v>123.83895</v>
      </c>
      <c r="K2751" s="35" t="str">
        <f t="shared" si="210"/>
        <v>Loonse en Drunense Duinen &amp; Leemkuilen_H91E0C</v>
      </c>
      <c r="L2751" s="36">
        <f>VLOOKUP(D2751,DATA!A:F,5,FALSE)</f>
        <v>6.9280917156857415E-3</v>
      </c>
      <c r="M2751" s="37">
        <f>VLOOKUP(D2751,DATA!A:F,6,FALSE)</f>
        <v>2282</v>
      </c>
      <c r="N2751" s="36">
        <f t="shared" si="211"/>
        <v>7.4715151197845664E-2</v>
      </c>
      <c r="O2751" s="36">
        <f t="shared" si="212"/>
        <v>7.471782799727357E-2</v>
      </c>
      <c r="P2751" s="36">
        <f t="shared" si="213"/>
        <v>2.6767994279058849E-6</v>
      </c>
      <c r="Q2751" s="36">
        <f t="shared" si="214"/>
        <v>0</v>
      </c>
    </row>
    <row r="2752" spans="1:17" x14ac:dyDescent="0.3">
      <c r="A2752" s="29">
        <v>3074024</v>
      </c>
      <c r="B2752" s="1">
        <v>131</v>
      </c>
      <c r="C2752" s="1" t="s">
        <v>24</v>
      </c>
      <c r="D2752" s="1" t="s">
        <v>22</v>
      </c>
      <c r="E2752" s="1" t="s">
        <v>23</v>
      </c>
      <c r="F2752" s="47">
        <v>1857</v>
      </c>
      <c r="G2752" s="34">
        <v>1391.94</v>
      </c>
      <c r="H2752" s="1" t="s">
        <v>216</v>
      </c>
      <c r="I2752" s="34">
        <v>6.3772000000000004E-3</v>
      </c>
      <c r="J2752" s="34">
        <v>950.13620000000003</v>
      </c>
      <c r="K2752" s="35" t="str">
        <f t="shared" si="210"/>
        <v>Loonse en Drunense Duinen &amp; Leemkuilen_H91E0C</v>
      </c>
      <c r="L2752" s="36">
        <f>VLOOKUP(D2752,DATA!A:F,5,FALSE)</f>
        <v>6.9280917156857415E-3</v>
      </c>
      <c r="M2752" s="37">
        <f>VLOOKUP(D2752,DATA!A:F,6,FALSE)</f>
        <v>2282</v>
      </c>
      <c r="N2752" s="36">
        <f t="shared" si="211"/>
        <v>0.20943461912495687</v>
      </c>
      <c r="O2752" s="36">
        <f t="shared" si="212"/>
        <v>0.20944385315267958</v>
      </c>
      <c r="P2752" s="36">
        <f t="shared" si="213"/>
        <v>9.2340277227098699E-6</v>
      </c>
      <c r="Q2752" s="36">
        <f t="shared" si="214"/>
        <v>0</v>
      </c>
    </row>
    <row r="2753" spans="1:17" x14ac:dyDescent="0.3">
      <c r="A2753" s="29">
        <v>3074025</v>
      </c>
      <c r="B2753" s="1">
        <v>131</v>
      </c>
      <c r="C2753" s="1" t="s">
        <v>24</v>
      </c>
      <c r="D2753" s="1" t="s">
        <v>22</v>
      </c>
      <c r="E2753" s="1" t="s">
        <v>23</v>
      </c>
      <c r="F2753" s="47">
        <v>1857</v>
      </c>
      <c r="G2753" s="34">
        <v>1563.47</v>
      </c>
      <c r="H2753" s="1" t="s">
        <v>216</v>
      </c>
      <c r="I2753" s="34">
        <v>7.2337E-3</v>
      </c>
      <c r="J2753" s="34">
        <v>509.24700000000001</v>
      </c>
      <c r="K2753" s="35" t="str">
        <f t="shared" si="210"/>
        <v>Loonse en Drunense Duinen &amp; Leemkuilen_H91E0C</v>
      </c>
      <c r="L2753" s="36">
        <f>VLOOKUP(D2753,DATA!A:F,5,FALSE)</f>
        <v>6.9280917156857415E-3</v>
      </c>
      <c r="M2753" s="37">
        <f>VLOOKUP(D2753,DATA!A:F,6,FALSE)</f>
        <v>2282</v>
      </c>
      <c r="N2753" s="36">
        <f t="shared" si="211"/>
        <v>0.68404232768278828</v>
      </c>
      <c r="O2753" s="36">
        <f t="shared" si="212"/>
        <v>0.68407637531118792</v>
      </c>
      <c r="P2753" s="36">
        <f t="shared" si="213"/>
        <v>3.4047628399647145E-5</v>
      </c>
      <c r="Q2753" s="36">
        <f t="shared" si="214"/>
        <v>0</v>
      </c>
    </row>
    <row r="2754" spans="1:17" x14ac:dyDescent="0.3">
      <c r="A2754" s="29">
        <v>3075538</v>
      </c>
      <c r="B2754" s="1">
        <v>131</v>
      </c>
      <c r="C2754" s="1" t="s">
        <v>24</v>
      </c>
      <c r="D2754" s="1" t="s">
        <v>22</v>
      </c>
      <c r="E2754" s="1" t="s">
        <v>23</v>
      </c>
      <c r="F2754" s="47">
        <v>1857</v>
      </c>
      <c r="G2754" s="34">
        <v>1616.97</v>
      </c>
      <c r="H2754" s="1" t="s">
        <v>216</v>
      </c>
      <c r="I2754" s="34">
        <v>3.0990000000000002E-3</v>
      </c>
      <c r="J2754" s="34">
        <v>7155.0820000000003</v>
      </c>
      <c r="K2754" s="35" t="str">
        <f t="shared" si="210"/>
        <v>Loonse en Drunense Duinen &amp; Leemkuilen_H91E0C</v>
      </c>
      <c r="L2754" s="36">
        <f>VLOOKUP(D2754,DATA!A:F,5,FALSE)</f>
        <v>6.9280917156857415E-3</v>
      </c>
      <c r="M2754" s="37">
        <f>VLOOKUP(D2754,DATA!A:F,6,FALSE)</f>
        <v>2282</v>
      </c>
      <c r="N2754" s="36">
        <f t="shared" si="211"/>
        <v>0.98792644157978904</v>
      </c>
      <c r="O2754" s="36">
        <f t="shared" si="212"/>
        <v>0.98794744318739325</v>
      </c>
      <c r="P2754" s="36">
        <f t="shared" si="213"/>
        <v>2.100160760420966E-5</v>
      </c>
      <c r="Q2754" s="36">
        <f t="shared" si="214"/>
        <v>0</v>
      </c>
    </row>
    <row r="2755" spans="1:17" x14ac:dyDescent="0.3">
      <c r="A2755" s="29">
        <v>3075539</v>
      </c>
      <c r="B2755" s="1">
        <v>131</v>
      </c>
      <c r="C2755" s="1" t="s">
        <v>24</v>
      </c>
      <c r="D2755" s="1" t="s">
        <v>22</v>
      </c>
      <c r="E2755" s="1" t="s">
        <v>23</v>
      </c>
      <c r="F2755" s="47">
        <v>1857</v>
      </c>
      <c r="G2755" s="34">
        <v>1449.96</v>
      </c>
      <c r="H2755" s="1" t="s">
        <v>216</v>
      </c>
      <c r="I2755" s="34">
        <v>2.8869999999999998E-3</v>
      </c>
      <c r="J2755" s="34">
        <v>1226.9038</v>
      </c>
      <c r="K2755" s="35" t="str">
        <f t="shared" ref="K2755:K2818" si="215">_xlfn.CONCAT(C2755,"_",D2755)</f>
        <v>Loonse en Drunense Duinen &amp; Leemkuilen_H91E0C</v>
      </c>
      <c r="L2755" s="36">
        <f>VLOOKUP(D2755,DATA!A:F,5,FALSE)</f>
        <v>6.9280917156857415E-3</v>
      </c>
      <c r="M2755" s="37">
        <f>VLOOKUP(D2755,DATA!A:F,6,FALSE)</f>
        <v>2282</v>
      </c>
      <c r="N2755" s="36">
        <f t="shared" ref="N2755:N2818" si="216">100/(1+EXP(-L2755*(G2755-M2755)))</f>
        <v>0.31273113327299062</v>
      </c>
      <c r="O2755" s="36">
        <f t="shared" ref="O2755:O2818" si="217">100/(1+EXP(-L2755*((G2755+I2755)-M2755)))</f>
        <v>0.31273736883417247</v>
      </c>
      <c r="P2755" s="36">
        <f t="shared" ref="P2755:P2818" si="218">O2755-N2755</f>
        <v>6.235561181844318E-6</v>
      </c>
      <c r="Q2755" s="36">
        <f t="shared" ref="Q2755:Q2818" si="219">IF(AND(H2755&lt;&gt;"below",I2755&gt;=0.005),J2755*P2755/100,0)</f>
        <v>0</v>
      </c>
    </row>
    <row r="2756" spans="1:17" x14ac:dyDescent="0.3">
      <c r="A2756" s="29">
        <v>3075542</v>
      </c>
      <c r="B2756" s="1">
        <v>131</v>
      </c>
      <c r="C2756" s="1" t="s">
        <v>24</v>
      </c>
      <c r="D2756" s="1" t="s">
        <v>22</v>
      </c>
      <c r="E2756" s="1" t="s">
        <v>23</v>
      </c>
      <c r="F2756" s="47">
        <v>1857</v>
      </c>
      <c r="G2756" s="34">
        <v>1734.47</v>
      </c>
      <c r="H2756" s="1" t="s">
        <v>216</v>
      </c>
      <c r="I2756" s="34">
        <v>7.3638000000000002E-3</v>
      </c>
      <c r="J2756" s="34">
        <v>482.94717000000003</v>
      </c>
      <c r="K2756" s="35" t="str">
        <f t="shared" si="215"/>
        <v>Loonse en Drunense Duinen &amp; Leemkuilen_H91E0C</v>
      </c>
      <c r="L2756" s="36">
        <f>VLOOKUP(D2756,DATA!A:F,5,FALSE)</f>
        <v>6.9280917156857415E-3</v>
      </c>
      <c r="M2756" s="37">
        <f>VLOOKUP(D2756,DATA!A:F,6,FALSE)</f>
        <v>2282</v>
      </c>
      <c r="N2756" s="36">
        <f t="shared" si="216"/>
        <v>2.2024308115113338</v>
      </c>
      <c r="O2756" s="36">
        <f t="shared" si="217"/>
        <v>2.2025407010974338</v>
      </c>
      <c r="P2756" s="36">
        <f t="shared" si="218"/>
        <v>1.0988958610003152E-4</v>
      </c>
      <c r="Q2756" s="36">
        <f t="shared" si="219"/>
        <v>0</v>
      </c>
    </row>
    <row r="2757" spans="1:17" x14ac:dyDescent="0.3">
      <c r="A2757" s="29">
        <v>3075543</v>
      </c>
      <c r="B2757" s="1">
        <v>131</v>
      </c>
      <c r="C2757" s="1" t="s">
        <v>24</v>
      </c>
      <c r="D2757" s="1" t="s">
        <v>22</v>
      </c>
      <c r="E2757" s="1" t="s">
        <v>23</v>
      </c>
      <c r="F2757" s="47">
        <v>1857</v>
      </c>
      <c r="G2757" s="34">
        <v>1773.8</v>
      </c>
      <c r="H2757" s="1" t="s">
        <v>216</v>
      </c>
      <c r="I2757" s="34">
        <v>7.9728999999999998E-3</v>
      </c>
      <c r="J2757" s="34">
        <v>6540.6436000000003</v>
      </c>
      <c r="K2757" s="35" t="str">
        <f t="shared" si="215"/>
        <v>Loonse en Drunense Duinen &amp; Leemkuilen_H91E0C</v>
      </c>
      <c r="L2757" s="36">
        <f>VLOOKUP(D2757,DATA!A:F,5,FALSE)</f>
        <v>6.9280917156857415E-3</v>
      </c>
      <c r="M2757" s="37">
        <f>VLOOKUP(D2757,DATA!A:F,6,FALSE)</f>
        <v>2282</v>
      </c>
      <c r="N2757" s="36">
        <f t="shared" si="216"/>
        <v>2.8724598460198982</v>
      </c>
      <c r="O2757" s="36">
        <f t="shared" si="217"/>
        <v>2.8726139584282167</v>
      </c>
      <c r="P2757" s="36">
        <f t="shared" si="218"/>
        <v>1.5411240831841866E-4</v>
      </c>
      <c r="Q2757" s="36">
        <f t="shared" si="219"/>
        <v>0</v>
      </c>
    </row>
    <row r="2758" spans="1:17" x14ac:dyDescent="0.3">
      <c r="A2758" s="29">
        <v>3075544</v>
      </c>
      <c r="B2758" s="1">
        <v>131</v>
      </c>
      <c r="C2758" s="1" t="s">
        <v>24</v>
      </c>
      <c r="D2758" s="1" t="s">
        <v>22</v>
      </c>
      <c r="E2758" s="1" t="s">
        <v>23</v>
      </c>
      <c r="F2758" s="47">
        <v>1857</v>
      </c>
      <c r="G2758" s="34">
        <v>1428.49</v>
      </c>
      <c r="H2758" s="1" t="s">
        <v>216</v>
      </c>
      <c r="I2758" s="34">
        <v>5.6382000000000003E-3</v>
      </c>
      <c r="J2758" s="34">
        <v>5929.6025</v>
      </c>
      <c r="K2758" s="35" t="str">
        <f t="shared" si="215"/>
        <v>Loonse en Drunense Duinen &amp; Leemkuilen_H91E0C</v>
      </c>
      <c r="L2758" s="36">
        <f>VLOOKUP(D2758,DATA!A:F,5,FALSE)</f>
        <v>6.9280917156857415E-3</v>
      </c>
      <c r="M2758" s="37">
        <f>VLOOKUP(D2758,DATA!A:F,6,FALSE)</f>
        <v>2282</v>
      </c>
      <c r="N2758" s="36">
        <f t="shared" si="216"/>
        <v>0.26962443762107313</v>
      </c>
      <c r="O2758" s="36">
        <f t="shared" si="217"/>
        <v>0.26963494148891376</v>
      </c>
      <c r="P2758" s="36">
        <f t="shared" si="218"/>
        <v>1.0503867840627734E-5</v>
      </c>
      <c r="Q2758" s="36">
        <f t="shared" si="219"/>
        <v>0</v>
      </c>
    </row>
    <row r="2759" spans="1:17" x14ac:dyDescent="0.3">
      <c r="A2759" s="29">
        <v>3075552</v>
      </c>
      <c r="B2759" s="1">
        <v>131</v>
      </c>
      <c r="C2759" s="1" t="s">
        <v>24</v>
      </c>
      <c r="D2759" s="1" t="s">
        <v>22</v>
      </c>
      <c r="E2759" s="1" t="s">
        <v>23</v>
      </c>
      <c r="F2759" s="47">
        <v>1857</v>
      </c>
      <c r="G2759" s="34">
        <v>1611.92</v>
      </c>
      <c r="H2759" s="1" t="s">
        <v>216</v>
      </c>
      <c r="I2759" s="34">
        <v>7.6525999999999999E-3</v>
      </c>
      <c r="J2759" s="34">
        <v>514.42031408617095</v>
      </c>
      <c r="K2759" s="35" t="str">
        <f t="shared" si="215"/>
        <v>Loonse en Drunense Duinen &amp; Leemkuilen_H91E0C</v>
      </c>
      <c r="L2759" s="36">
        <f>VLOOKUP(D2759,DATA!A:F,5,FALSE)</f>
        <v>6.9280917156857415E-3</v>
      </c>
      <c r="M2759" s="37">
        <f>VLOOKUP(D2759,DATA!A:F,6,FALSE)</f>
        <v>2282</v>
      </c>
      <c r="N2759" s="36">
        <f t="shared" si="216"/>
        <v>0.95428379432438482</v>
      </c>
      <c r="O2759" s="36">
        <f t="shared" si="217"/>
        <v>0.95433390695257714</v>
      </c>
      <c r="P2759" s="36">
        <f t="shared" si="218"/>
        <v>5.0112628192322539E-5</v>
      </c>
      <c r="Q2759" s="36">
        <f t="shared" si="219"/>
        <v>0</v>
      </c>
    </row>
    <row r="2760" spans="1:17" x14ac:dyDescent="0.3">
      <c r="A2760" s="29">
        <v>3075553</v>
      </c>
      <c r="B2760" s="1">
        <v>131</v>
      </c>
      <c r="C2760" s="1" t="s">
        <v>24</v>
      </c>
      <c r="D2760" s="1" t="s">
        <v>22</v>
      </c>
      <c r="E2760" s="1" t="s">
        <v>23</v>
      </c>
      <c r="F2760" s="47">
        <v>1857</v>
      </c>
      <c r="G2760" s="34">
        <v>1621.41</v>
      </c>
      <c r="H2760" s="1" t="s">
        <v>216</v>
      </c>
      <c r="I2760" s="34">
        <v>7.7714000000000004E-3</v>
      </c>
      <c r="J2760" s="34">
        <v>1653.8280999999999</v>
      </c>
      <c r="K2760" s="35" t="str">
        <f t="shared" si="215"/>
        <v>Loonse en Drunense Duinen &amp; Leemkuilen_H91E0C</v>
      </c>
      <c r="L2760" s="36">
        <f>VLOOKUP(D2760,DATA!A:F,5,FALSE)</f>
        <v>6.9280917156857415E-3</v>
      </c>
      <c r="M2760" s="37">
        <f>VLOOKUP(D2760,DATA!A:F,6,FALSE)</f>
        <v>2282</v>
      </c>
      <c r="N2760" s="36">
        <f t="shared" si="216"/>
        <v>1.0184736890755011</v>
      </c>
      <c r="O2760" s="36">
        <f t="shared" si="217"/>
        <v>1.0185279676339696</v>
      </c>
      <c r="P2760" s="36">
        <f t="shared" si="218"/>
        <v>5.4278558468512372E-5</v>
      </c>
      <c r="Q2760" s="36">
        <f t="shared" si="219"/>
        <v>0</v>
      </c>
    </row>
    <row r="2761" spans="1:17" x14ac:dyDescent="0.3">
      <c r="A2761" s="29">
        <v>3075554</v>
      </c>
      <c r="B2761" s="1">
        <v>131</v>
      </c>
      <c r="C2761" s="1" t="s">
        <v>24</v>
      </c>
      <c r="D2761" s="1" t="s">
        <v>22</v>
      </c>
      <c r="E2761" s="1" t="s">
        <v>23</v>
      </c>
      <c r="F2761" s="47">
        <v>1857</v>
      </c>
      <c r="G2761" s="34">
        <v>1781.21</v>
      </c>
      <c r="H2761" s="1" t="s">
        <v>216</v>
      </c>
      <c r="I2761" s="34">
        <v>9.1365999999999999E-3</v>
      </c>
      <c r="J2761" s="34">
        <v>3330.4160000000002</v>
      </c>
      <c r="K2761" s="35" t="str">
        <f t="shared" si="215"/>
        <v>Loonse en Drunense Duinen &amp; Leemkuilen_H91E0C</v>
      </c>
      <c r="L2761" s="36">
        <f>VLOOKUP(D2761,DATA!A:F,5,FALSE)</f>
        <v>6.9280917156857415E-3</v>
      </c>
      <c r="M2761" s="37">
        <f>VLOOKUP(D2761,DATA!A:F,6,FALSE)</f>
        <v>2282</v>
      </c>
      <c r="N2761" s="36">
        <f t="shared" si="216"/>
        <v>3.019206075218559</v>
      </c>
      <c r="O2761" s="36">
        <f t="shared" si="217"/>
        <v>3.0193914239625421</v>
      </c>
      <c r="P2761" s="36">
        <f t="shared" si="218"/>
        <v>1.8534874398312695E-4</v>
      </c>
      <c r="Q2761" s="36">
        <f t="shared" si="219"/>
        <v>0</v>
      </c>
    </row>
    <row r="2762" spans="1:17" x14ac:dyDescent="0.3">
      <c r="A2762" s="29">
        <v>3077067</v>
      </c>
      <c r="B2762" s="1">
        <v>131</v>
      </c>
      <c r="C2762" s="1" t="s">
        <v>24</v>
      </c>
      <c r="D2762" s="1" t="s">
        <v>22</v>
      </c>
      <c r="E2762" s="1" t="s">
        <v>23</v>
      </c>
      <c r="F2762" s="47">
        <v>1857</v>
      </c>
      <c r="G2762" s="34">
        <v>1317.25</v>
      </c>
      <c r="H2762" s="1" t="s">
        <v>216</v>
      </c>
      <c r="I2762" s="34">
        <v>2.1741E-3</v>
      </c>
      <c r="J2762" s="34">
        <v>115.50218</v>
      </c>
      <c r="K2762" s="35" t="str">
        <f t="shared" si="215"/>
        <v>Loonse en Drunense Duinen &amp; Leemkuilen_H91E0C</v>
      </c>
      <c r="L2762" s="36">
        <f>VLOOKUP(D2762,DATA!A:F,5,FALSE)</f>
        <v>6.9280917156857415E-3</v>
      </c>
      <c r="M2762" s="37">
        <f>VLOOKUP(D2762,DATA!A:F,6,FALSE)</f>
        <v>2282</v>
      </c>
      <c r="N2762" s="36">
        <f t="shared" si="216"/>
        <v>0.12493565498103101</v>
      </c>
      <c r="O2762" s="36">
        <f t="shared" si="217"/>
        <v>0.12493753447041515</v>
      </c>
      <c r="P2762" s="36">
        <f t="shared" si="218"/>
        <v>1.8794893841406202E-6</v>
      </c>
      <c r="Q2762" s="36">
        <f t="shared" si="219"/>
        <v>0</v>
      </c>
    </row>
    <row r="2763" spans="1:17" x14ac:dyDescent="0.3">
      <c r="A2763" s="29">
        <v>3077071</v>
      </c>
      <c r="B2763" s="1">
        <v>131</v>
      </c>
      <c r="C2763" s="1" t="s">
        <v>24</v>
      </c>
      <c r="D2763" s="1" t="s">
        <v>22</v>
      </c>
      <c r="E2763" s="1" t="s">
        <v>23</v>
      </c>
      <c r="F2763" s="47">
        <v>1857</v>
      </c>
      <c r="G2763" s="34">
        <v>1728.74</v>
      </c>
      <c r="H2763" s="1" t="s">
        <v>216</v>
      </c>
      <c r="I2763" s="34">
        <v>6.5088000000000003E-3</v>
      </c>
      <c r="J2763" s="34">
        <v>7509.7084999999997</v>
      </c>
      <c r="K2763" s="35" t="str">
        <f t="shared" si="215"/>
        <v>Loonse en Drunense Duinen &amp; Leemkuilen_H91E0C</v>
      </c>
      <c r="L2763" s="36">
        <f>VLOOKUP(D2763,DATA!A:F,5,FALSE)</f>
        <v>6.9280917156857415E-3</v>
      </c>
      <c r="M2763" s="37">
        <f>VLOOKUP(D2763,DATA!A:F,6,FALSE)</f>
        <v>2282</v>
      </c>
      <c r="N2763" s="36">
        <f t="shared" si="216"/>
        <v>2.118527474886982</v>
      </c>
      <c r="O2763" s="36">
        <f t="shared" si="217"/>
        <v>2.1186209849882305</v>
      </c>
      <c r="P2763" s="36">
        <f t="shared" si="218"/>
        <v>9.3510101248472921E-5</v>
      </c>
      <c r="Q2763" s="36">
        <f t="shared" si="219"/>
        <v>0</v>
      </c>
    </row>
    <row r="2764" spans="1:17" x14ac:dyDescent="0.3">
      <c r="A2764" s="29">
        <v>3077072</v>
      </c>
      <c r="B2764" s="1">
        <v>131</v>
      </c>
      <c r="C2764" s="1" t="s">
        <v>24</v>
      </c>
      <c r="D2764" s="1" t="s">
        <v>22</v>
      </c>
      <c r="E2764" s="1" t="s">
        <v>23</v>
      </c>
      <c r="F2764" s="47">
        <v>1857</v>
      </c>
      <c r="G2764" s="34">
        <v>1672.11</v>
      </c>
      <c r="H2764" s="1" t="s">
        <v>216</v>
      </c>
      <c r="I2764" s="34">
        <v>6.8573999999999996E-3</v>
      </c>
      <c r="J2764" s="34">
        <v>2024.0387000000001</v>
      </c>
      <c r="K2764" s="35" t="str">
        <f t="shared" si="215"/>
        <v>Loonse en Drunense Duinen &amp; Leemkuilen_H91E0C</v>
      </c>
      <c r="L2764" s="36">
        <f>VLOOKUP(D2764,DATA!A:F,5,FALSE)</f>
        <v>6.9280917156857415E-3</v>
      </c>
      <c r="M2764" s="37">
        <f>VLOOKUP(D2764,DATA!A:F,6,FALSE)</f>
        <v>2282</v>
      </c>
      <c r="N2764" s="36">
        <f t="shared" si="216"/>
        <v>1.4409207248092335</v>
      </c>
      <c r="O2764" s="36">
        <f t="shared" si="217"/>
        <v>1.4409881962301279</v>
      </c>
      <c r="P2764" s="36">
        <f t="shared" si="218"/>
        <v>6.7471420894360534E-5</v>
      </c>
      <c r="Q2764" s="36">
        <f t="shared" si="219"/>
        <v>0</v>
      </c>
    </row>
    <row r="2765" spans="1:17" x14ac:dyDescent="0.3">
      <c r="A2765" s="29">
        <v>3077073</v>
      </c>
      <c r="B2765" s="1">
        <v>131</v>
      </c>
      <c r="C2765" s="1" t="s">
        <v>24</v>
      </c>
      <c r="D2765" s="1" t="s">
        <v>22</v>
      </c>
      <c r="E2765" s="1" t="s">
        <v>23</v>
      </c>
      <c r="F2765" s="47">
        <v>1857</v>
      </c>
      <c r="G2765" s="34">
        <v>1549.89</v>
      </c>
      <c r="H2765" s="1" t="s">
        <v>216</v>
      </c>
      <c r="I2765" s="34">
        <v>6.3810000000000004E-3</v>
      </c>
      <c r="J2765" s="34">
        <v>5813.2579999999998</v>
      </c>
      <c r="K2765" s="35" t="str">
        <f t="shared" si="215"/>
        <v>Loonse en Drunense Duinen &amp; Leemkuilen_H91E0C</v>
      </c>
      <c r="L2765" s="36">
        <f>VLOOKUP(D2765,DATA!A:F,5,FALSE)</f>
        <v>6.9280917156857415E-3</v>
      </c>
      <c r="M2765" s="37">
        <f>VLOOKUP(D2765,DATA!A:F,6,FALSE)</f>
        <v>2282</v>
      </c>
      <c r="N2765" s="36">
        <f t="shared" si="216"/>
        <v>0.62300262060009237</v>
      </c>
      <c r="O2765" s="36">
        <f t="shared" si="217"/>
        <v>0.62302999140676774</v>
      </c>
      <c r="P2765" s="36">
        <f t="shared" si="218"/>
        <v>2.7370806675364179E-5</v>
      </c>
      <c r="Q2765" s="36">
        <f t="shared" si="219"/>
        <v>0</v>
      </c>
    </row>
    <row r="2766" spans="1:17" x14ac:dyDescent="0.3">
      <c r="A2766" s="29">
        <v>3077073</v>
      </c>
      <c r="B2766" s="1">
        <v>131</v>
      </c>
      <c r="C2766" s="1" t="s">
        <v>24</v>
      </c>
      <c r="D2766" s="1" t="s">
        <v>25</v>
      </c>
      <c r="E2766" s="1" t="s">
        <v>23</v>
      </c>
      <c r="F2766" s="47">
        <v>1857</v>
      </c>
      <c r="G2766" s="34">
        <v>1549.89</v>
      </c>
      <c r="H2766" s="1" t="s">
        <v>216</v>
      </c>
      <c r="I2766" s="34">
        <v>6.3810000000000004E-3</v>
      </c>
      <c r="J2766" s="34">
        <v>239.94213999999999</v>
      </c>
      <c r="K2766" s="35" t="str">
        <f t="shared" si="215"/>
        <v>Loonse en Drunense Duinen &amp; Leemkuilen_ZGH91E0C</v>
      </c>
      <c r="L2766" s="36">
        <f>VLOOKUP(D2766,DATA!A:F,5,FALSE)</f>
        <v>6.9280917156857415E-3</v>
      </c>
      <c r="M2766" s="37">
        <f>VLOOKUP(D2766,DATA!A:F,6,FALSE)</f>
        <v>2282</v>
      </c>
      <c r="N2766" s="36">
        <f t="shared" si="216"/>
        <v>0.62300262060009237</v>
      </c>
      <c r="O2766" s="36">
        <f t="shared" si="217"/>
        <v>0.62302999140676774</v>
      </c>
      <c r="P2766" s="36">
        <f t="shared" si="218"/>
        <v>2.7370806675364179E-5</v>
      </c>
      <c r="Q2766" s="36">
        <f t="shared" si="219"/>
        <v>0</v>
      </c>
    </row>
    <row r="2767" spans="1:17" x14ac:dyDescent="0.3">
      <c r="A2767" s="29">
        <v>3077079</v>
      </c>
      <c r="B2767" s="1">
        <v>131</v>
      </c>
      <c r="C2767" s="1" t="s">
        <v>24</v>
      </c>
      <c r="D2767" s="1" t="s">
        <v>22</v>
      </c>
      <c r="E2767" s="1" t="s">
        <v>23</v>
      </c>
      <c r="F2767" s="47">
        <v>1857</v>
      </c>
      <c r="G2767" s="34">
        <v>1734.53</v>
      </c>
      <c r="H2767" s="1" t="s">
        <v>216</v>
      </c>
      <c r="I2767" s="34">
        <v>8.1621999999999997E-3</v>
      </c>
      <c r="J2767" s="34">
        <v>1638.9196999999999</v>
      </c>
      <c r="K2767" s="35" t="str">
        <f t="shared" si="215"/>
        <v>Loonse en Drunense Duinen &amp; Leemkuilen_H91E0C</v>
      </c>
      <c r="L2767" s="36">
        <f>VLOOKUP(D2767,DATA!A:F,5,FALSE)</f>
        <v>6.9280917156857415E-3</v>
      </c>
      <c r="M2767" s="37">
        <f>VLOOKUP(D2767,DATA!A:F,6,FALSE)</f>
        <v>2282</v>
      </c>
      <c r="N2767" s="36">
        <f t="shared" si="216"/>
        <v>2.2033263443264084</v>
      </c>
      <c r="O2767" s="36">
        <f t="shared" si="217"/>
        <v>2.2034481971253754</v>
      </c>
      <c r="P2767" s="36">
        <f t="shared" si="218"/>
        <v>1.2185279896703705E-4</v>
      </c>
      <c r="Q2767" s="36">
        <f t="shared" si="219"/>
        <v>0</v>
      </c>
    </row>
    <row r="2768" spans="1:17" x14ac:dyDescent="0.3">
      <c r="A2768" s="29">
        <v>3077080</v>
      </c>
      <c r="B2768" s="1">
        <v>131</v>
      </c>
      <c r="C2768" s="1" t="s">
        <v>24</v>
      </c>
      <c r="D2768" s="1" t="s">
        <v>22</v>
      </c>
      <c r="E2768" s="1" t="s">
        <v>23</v>
      </c>
      <c r="F2768" s="47">
        <v>1857</v>
      </c>
      <c r="G2768" s="34">
        <v>1742.04</v>
      </c>
      <c r="H2768" s="1" t="s">
        <v>216</v>
      </c>
      <c r="I2768" s="34">
        <v>8.5491000000000004E-3</v>
      </c>
      <c r="J2768" s="34">
        <v>4393.4960000000001</v>
      </c>
      <c r="K2768" s="35" t="str">
        <f t="shared" si="215"/>
        <v>Loonse en Drunense Duinen &amp; Leemkuilen_H91E0C</v>
      </c>
      <c r="L2768" s="36">
        <f>VLOOKUP(D2768,DATA!A:F,5,FALSE)</f>
        <v>6.9280917156857415E-3</v>
      </c>
      <c r="M2768" s="37">
        <f>VLOOKUP(D2768,DATA!A:F,6,FALSE)</f>
        <v>2282</v>
      </c>
      <c r="N2768" s="36">
        <f t="shared" si="216"/>
        <v>2.3182720830897514</v>
      </c>
      <c r="O2768" s="36">
        <f t="shared" si="217"/>
        <v>2.3184062125044158</v>
      </c>
      <c r="P2768" s="36">
        <f t="shared" si="218"/>
        <v>1.3412941466439676E-4</v>
      </c>
      <c r="Q2768" s="36">
        <f t="shared" si="219"/>
        <v>0</v>
      </c>
    </row>
    <row r="2769" spans="1:17" x14ac:dyDescent="0.3">
      <c r="A2769" s="29">
        <v>3077082</v>
      </c>
      <c r="B2769" s="1">
        <v>131</v>
      </c>
      <c r="C2769" s="1" t="s">
        <v>24</v>
      </c>
      <c r="D2769" s="1" t="s">
        <v>22</v>
      </c>
      <c r="E2769" s="1" t="s">
        <v>23</v>
      </c>
      <c r="F2769" s="47">
        <v>1857</v>
      </c>
      <c r="G2769" s="34">
        <v>1615.56</v>
      </c>
      <c r="H2769" s="1" t="s">
        <v>216</v>
      </c>
      <c r="I2769" s="34">
        <v>7.8136000000000004E-3</v>
      </c>
      <c r="J2769" s="34">
        <v>29.692003999999901</v>
      </c>
      <c r="K2769" s="35" t="str">
        <f t="shared" si="215"/>
        <v>Loonse en Drunense Duinen &amp; Leemkuilen_H91E0C</v>
      </c>
      <c r="L2769" s="36">
        <f>VLOOKUP(D2769,DATA!A:F,5,FALSE)</f>
        <v>6.9280917156857415E-3</v>
      </c>
      <c r="M2769" s="37">
        <f>VLOOKUP(D2769,DATA!A:F,6,FALSE)</f>
        <v>2282</v>
      </c>
      <c r="N2769" s="36">
        <f t="shared" si="216"/>
        <v>0.97841672187083872</v>
      </c>
      <c r="O2769" s="36">
        <f t="shared" si="217"/>
        <v>0.97846917000714451</v>
      </c>
      <c r="P2769" s="36">
        <f t="shared" si="218"/>
        <v>5.2448136305782711E-5</v>
      </c>
      <c r="Q2769" s="36">
        <f t="shared" si="219"/>
        <v>0</v>
      </c>
    </row>
    <row r="2770" spans="1:17" x14ac:dyDescent="0.3">
      <c r="A2770" s="29">
        <v>3077084</v>
      </c>
      <c r="B2770" s="1">
        <v>131</v>
      </c>
      <c r="C2770" s="1" t="s">
        <v>24</v>
      </c>
      <c r="D2770" s="1" t="s">
        <v>22</v>
      </c>
      <c r="E2770" s="1" t="s">
        <v>23</v>
      </c>
      <c r="F2770" s="47">
        <v>1857</v>
      </c>
      <c r="G2770" s="34">
        <v>1660.15</v>
      </c>
      <c r="H2770" s="1" t="s">
        <v>216</v>
      </c>
      <c r="I2770" s="34">
        <v>8.0503999999999992E-3</v>
      </c>
      <c r="J2770" s="34">
        <v>4194.2704999999996</v>
      </c>
      <c r="K2770" s="35" t="str">
        <f t="shared" si="215"/>
        <v>Loonse en Drunense Duinen &amp; Leemkuilen_H91E0C</v>
      </c>
      <c r="L2770" s="36">
        <f>VLOOKUP(D2770,DATA!A:F,5,FALSE)</f>
        <v>6.9280917156857415E-3</v>
      </c>
      <c r="M2770" s="37">
        <f>VLOOKUP(D2770,DATA!A:F,6,FALSE)</f>
        <v>2282</v>
      </c>
      <c r="N2770" s="36">
        <f t="shared" si="216"/>
        <v>1.3278602356850415</v>
      </c>
      <c r="O2770" s="36">
        <f t="shared" si="217"/>
        <v>1.3279333142128003</v>
      </c>
      <c r="P2770" s="36">
        <f t="shared" si="218"/>
        <v>7.3078527758729805E-5</v>
      </c>
      <c r="Q2770" s="36">
        <f t="shared" si="219"/>
        <v>0</v>
      </c>
    </row>
    <row r="2771" spans="1:17" x14ac:dyDescent="0.3">
      <c r="A2771" s="29">
        <v>3078593</v>
      </c>
      <c r="B2771" s="1">
        <v>131</v>
      </c>
      <c r="C2771" s="1" t="s">
        <v>24</v>
      </c>
      <c r="D2771" s="1" t="s">
        <v>22</v>
      </c>
      <c r="E2771" s="1" t="s">
        <v>23</v>
      </c>
      <c r="F2771" s="47">
        <v>1857</v>
      </c>
      <c r="G2771" s="34">
        <v>1113.06</v>
      </c>
      <c r="H2771" s="1" t="s">
        <v>216</v>
      </c>
      <c r="I2771" s="34">
        <v>7.1140000000000005E-4</v>
      </c>
      <c r="J2771" s="34">
        <v>1303.2266999999999</v>
      </c>
      <c r="K2771" s="35" t="str">
        <f t="shared" si="215"/>
        <v>Loonse en Drunense Duinen &amp; Leemkuilen_H91E0C</v>
      </c>
      <c r="L2771" s="36">
        <f>VLOOKUP(D2771,DATA!A:F,5,FALSE)</f>
        <v>6.9280917156857415E-3</v>
      </c>
      <c r="M2771" s="37">
        <f>VLOOKUP(D2771,DATA!A:F,6,FALSE)</f>
        <v>2282</v>
      </c>
      <c r="N2771" s="36">
        <f t="shared" si="216"/>
        <v>3.0389525508443378E-2</v>
      </c>
      <c r="O2771" s="36">
        <f t="shared" si="217"/>
        <v>3.0389675242461126E-2</v>
      </c>
      <c r="P2771" s="36">
        <f t="shared" si="218"/>
        <v>1.4973401774726058E-7</v>
      </c>
      <c r="Q2771" s="36">
        <f t="shared" si="219"/>
        <v>0</v>
      </c>
    </row>
    <row r="2772" spans="1:17" x14ac:dyDescent="0.3">
      <c r="A2772" s="29">
        <v>3078597</v>
      </c>
      <c r="B2772" s="1">
        <v>131</v>
      </c>
      <c r="C2772" s="1" t="s">
        <v>24</v>
      </c>
      <c r="D2772" s="1" t="s">
        <v>22</v>
      </c>
      <c r="E2772" s="1" t="s">
        <v>23</v>
      </c>
      <c r="F2772" s="47">
        <v>1857</v>
      </c>
      <c r="G2772" s="34">
        <v>1774.88</v>
      </c>
      <c r="H2772" s="1" t="s">
        <v>216</v>
      </c>
      <c r="I2772" s="34">
        <v>3.7900999999999998E-3</v>
      </c>
      <c r="J2772" s="34">
        <v>389.80907999999999</v>
      </c>
      <c r="K2772" s="35" t="str">
        <f t="shared" si="215"/>
        <v>Loonse en Drunense Duinen &amp; Leemkuilen_H91E0C</v>
      </c>
      <c r="L2772" s="36">
        <f>VLOOKUP(D2772,DATA!A:F,5,FALSE)</f>
        <v>6.9280917156857415E-3</v>
      </c>
      <c r="M2772" s="37">
        <f>VLOOKUP(D2772,DATA!A:F,6,FALSE)</f>
        <v>2282</v>
      </c>
      <c r="N2772" s="36">
        <f t="shared" si="216"/>
        <v>2.8934089687420861</v>
      </c>
      <c r="O2772" s="36">
        <f t="shared" si="217"/>
        <v>2.8934827469667752</v>
      </c>
      <c r="P2772" s="36">
        <f t="shared" si="218"/>
        <v>7.3778224689124983E-5</v>
      </c>
      <c r="Q2772" s="36">
        <f t="shared" si="219"/>
        <v>0</v>
      </c>
    </row>
    <row r="2773" spans="1:17" x14ac:dyDescent="0.3">
      <c r="A2773" s="29">
        <v>3078598</v>
      </c>
      <c r="B2773" s="1">
        <v>131</v>
      </c>
      <c r="C2773" s="1" t="s">
        <v>24</v>
      </c>
      <c r="D2773" s="1" t="s">
        <v>22</v>
      </c>
      <c r="E2773" s="1" t="s">
        <v>23</v>
      </c>
      <c r="F2773" s="47">
        <v>1857</v>
      </c>
      <c r="G2773" s="34">
        <v>1758.89</v>
      </c>
      <c r="H2773" s="1" t="s">
        <v>216</v>
      </c>
      <c r="I2773" s="34">
        <v>4.2427999999999997E-3</v>
      </c>
      <c r="J2773" s="34">
        <v>2997.1052</v>
      </c>
      <c r="K2773" s="35" t="str">
        <f t="shared" si="215"/>
        <v>Loonse en Drunense Duinen &amp; Leemkuilen_H91E0C</v>
      </c>
      <c r="L2773" s="36">
        <f>VLOOKUP(D2773,DATA!A:F,5,FALSE)</f>
        <v>6.9280917156857415E-3</v>
      </c>
      <c r="M2773" s="37">
        <f>VLOOKUP(D2773,DATA!A:F,6,FALSE)</f>
        <v>2282</v>
      </c>
      <c r="N2773" s="36">
        <f t="shared" si="216"/>
        <v>2.5978754228514536</v>
      </c>
      <c r="O2773" s="36">
        <f t="shared" si="217"/>
        <v>2.5979498033339294</v>
      </c>
      <c r="P2773" s="36">
        <f t="shared" si="218"/>
        <v>7.4380482475877585E-5</v>
      </c>
      <c r="Q2773" s="36">
        <f t="shared" si="219"/>
        <v>0</v>
      </c>
    </row>
    <row r="2774" spans="1:17" x14ac:dyDescent="0.3">
      <c r="A2774" s="29">
        <v>3078601</v>
      </c>
      <c r="B2774" s="1">
        <v>131</v>
      </c>
      <c r="C2774" s="1" t="s">
        <v>24</v>
      </c>
      <c r="D2774" s="1" t="s">
        <v>22</v>
      </c>
      <c r="E2774" s="1" t="s">
        <v>23</v>
      </c>
      <c r="F2774" s="47">
        <v>1857</v>
      </c>
      <c r="G2774" s="34">
        <v>1715.99</v>
      </c>
      <c r="H2774" s="1" t="s">
        <v>216</v>
      </c>
      <c r="I2774" s="34">
        <v>7.3663000000000001E-3</v>
      </c>
      <c r="J2774" s="34">
        <v>1244.787</v>
      </c>
      <c r="K2774" s="35" t="str">
        <f t="shared" si="215"/>
        <v>Loonse en Drunense Duinen &amp; Leemkuilen_H91E0C</v>
      </c>
      <c r="L2774" s="36">
        <f>VLOOKUP(D2774,DATA!A:F,5,FALSE)</f>
        <v>6.9280917156857415E-3</v>
      </c>
      <c r="M2774" s="37">
        <f>VLOOKUP(D2774,DATA!A:F,6,FALSE)</f>
        <v>2282</v>
      </c>
      <c r="N2774" s="36">
        <f t="shared" si="216"/>
        <v>1.94289822400569</v>
      </c>
      <c r="O2774" s="36">
        <f t="shared" si="217"/>
        <v>1.9429954545654173</v>
      </c>
      <c r="P2774" s="36">
        <f t="shared" si="218"/>
        <v>9.7230559727323751E-5</v>
      </c>
      <c r="Q2774" s="36">
        <f t="shared" si="219"/>
        <v>0</v>
      </c>
    </row>
    <row r="2775" spans="1:17" x14ac:dyDescent="0.3">
      <c r="A2775" s="29">
        <v>3078601</v>
      </c>
      <c r="B2775" s="1">
        <v>131</v>
      </c>
      <c r="C2775" s="1" t="s">
        <v>24</v>
      </c>
      <c r="D2775" s="1" t="s">
        <v>25</v>
      </c>
      <c r="E2775" s="1" t="s">
        <v>23</v>
      </c>
      <c r="F2775" s="47">
        <v>1857</v>
      </c>
      <c r="G2775" s="34">
        <v>1715.99</v>
      </c>
      <c r="H2775" s="1" t="s">
        <v>216</v>
      </c>
      <c r="I2775" s="34">
        <v>7.3663000000000001E-3</v>
      </c>
      <c r="J2775" s="34">
        <v>3640.5344</v>
      </c>
      <c r="K2775" s="35" t="str">
        <f t="shared" si="215"/>
        <v>Loonse en Drunense Duinen &amp; Leemkuilen_ZGH91E0C</v>
      </c>
      <c r="L2775" s="36">
        <f>VLOOKUP(D2775,DATA!A:F,5,FALSE)</f>
        <v>6.9280917156857415E-3</v>
      </c>
      <c r="M2775" s="37">
        <f>VLOOKUP(D2775,DATA!A:F,6,FALSE)</f>
        <v>2282</v>
      </c>
      <c r="N2775" s="36">
        <f t="shared" si="216"/>
        <v>1.94289822400569</v>
      </c>
      <c r="O2775" s="36">
        <f t="shared" si="217"/>
        <v>1.9429954545654173</v>
      </c>
      <c r="P2775" s="36">
        <f t="shared" si="218"/>
        <v>9.7230559727323751E-5</v>
      </c>
      <c r="Q2775" s="36">
        <f t="shared" si="219"/>
        <v>0</v>
      </c>
    </row>
    <row r="2776" spans="1:17" x14ac:dyDescent="0.3">
      <c r="A2776" s="29">
        <v>3078607</v>
      </c>
      <c r="B2776" s="1">
        <v>131</v>
      </c>
      <c r="C2776" s="1" t="s">
        <v>24</v>
      </c>
      <c r="D2776" s="1" t="s">
        <v>49</v>
      </c>
      <c r="E2776" s="1" t="s">
        <v>50</v>
      </c>
      <c r="F2776" s="47">
        <v>1429</v>
      </c>
      <c r="G2776" s="34">
        <v>1241.31</v>
      </c>
      <c r="H2776" s="1" t="s">
        <v>216</v>
      </c>
      <c r="I2776" s="34">
        <v>5.4006000000000002E-3</v>
      </c>
      <c r="J2776" s="34">
        <v>1802.7263</v>
      </c>
      <c r="K2776" s="35" t="str">
        <f t="shared" si="215"/>
        <v>Loonse en Drunense Duinen &amp; Leemkuilen_H9160A</v>
      </c>
      <c r="L2776" s="36">
        <f>VLOOKUP(D2776,DATA!A:F,5,FALSE)</f>
        <v>7.6478934523803643E-3</v>
      </c>
      <c r="M2776" s="37">
        <f>VLOOKUP(D2776,DATA!A:F,6,FALSE)</f>
        <v>1814</v>
      </c>
      <c r="N2776" s="36">
        <f t="shared" si="216"/>
        <v>1.2371977426297178</v>
      </c>
      <c r="O2776" s="36">
        <f t="shared" si="217"/>
        <v>1.2372482116774988</v>
      </c>
      <c r="P2776" s="36">
        <f t="shared" si="218"/>
        <v>5.0469047780943299E-5</v>
      </c>
      <c r="Q2776" s="36">
        <f t="shared" si="219"/>
        <v>0</v>
      </c>
    </row>
    <row r="2777" spans="1:17" x14ac:dyDescent="0.3">
      <c r="A2777" s="29">
        <v>3078607</v>
      </c>
      <c r="B2777" s="1">
        <v>131</v>
      </c>
      <c r="C2777" s="1" t="s">
        <v>24</v>
      </c>
      <c r="D2777" s="1" t="s">
        <v>22</v>
      </c>
      <c r="E2777" s="1" t="s">
        <v>23</v>
      </c>
      <c r="F2777" s="47">
        <v>1857</v>
      </c>
      <c r="G2777" s="34">
        <v>1241.31</v>
      </c>
      <c r="H2777" s="1" t="s">
        <v>216</v>
      </c>
      <c r="I2777" s="34">
        <v>5.4006000000000002E-3</v>
      </c>
      <c r="J2777" s="34">
        <v>178.33860999999999</v>
      </c>
      <c r="K2777" s="35" t="str">
        <f t="shared" si="215"/>
        <v>Loonse en Drunense Duinen &amp; Leemkuilen_H91E0C</v>
      </c>
      <c r="L2777" s="36">
        <f>VLOOKUP(D2777,DATA!A:F,5,FALSE)</f>
        <v>6.9280917156857415E-3</v>
      </c>
      <c r="M2777" s="37">
        <f>VLOOKUP(D2777,DATA!A:F,6,FALSE)</f>
        <v>2282</v>
      </c>
      <c r="N2777" s="36">
        <f t="shared" si="216"/>
        <v>7.3861432950293238E-2</v>
      </c>
      <c r="O2777" s="36">
        <f t="shared" si="217"/>
        <v>7.3864194549107032E-2</v>
      </c>
      <c r="P2777" s="36">
        <f t="shared" si="218"/>
        <v>2.7615988137941194E-6</v>
      </c>
      <c r="Q2777" s="36">
        <f t="shared" si="219"/>
        <v>0</v>
      </c>
    </row>
    <row r="2778" spans="1:17" x14ac:dyDescent="0.3">
      <c r="A2778" s="29">
        <v>3078608</v>
      </c>
      <c r="B2778" s="1">
        <v>131</v>
      </c>
      <c r="C2778" s="1" t="s">
        <v>24</v>
      </c>
      <c r="D2778" s="1" t="s">
        <v>22</v>
      </c>
      <c r="E2778" s="1" t="s">
        <v>23</v>
      </c>
      <c r="F2778" s="47">
        <v>1857</v>
      </c>
      <c r="G2778" s="34">
        <v>1629.77</v>
      </c>
      <c r="H2778" s="1" t="s">
        <v>216</v>
      </c>
      <c r="I2778" s="34">
        <v>7.5382000000000001E-3</v>
      </c>
      <c r="J2778" s="34">
        <v>5446.9560000000001</v>
      </c>
      <c r="K2778" s="35" t="str">
        <f t="shared" si="215"/>
        <v>Loonse en Drunense Duinen &amp; Leemkuilen_H91E0C</v>
      </c>
      <c r="L2778" s="36">
        <f>VLOOKUP(D2778,DATA!A:F,5,FALSE)</f>
        <v>6.9280917156857415E-3</v>
      </c>
      <c r="M2778" s="37">
        <f>VLOOKUP(D2778,DATA!A:F,6,FALSE)</f>
        <v>2282</v>
      </c>
      <c r="N2778" s="36">
        <f t="shared" si="216"/>
        <v>1.0785492474770599</v>
      </c>
      <c r="O2778" s="36">
        <f t="shared" si="217"/>
        <v>1.0786049689819717</v>
      </c>
      <c r="P2778" s="36">
        <f t="shared" si="218"/>
        <v>5.5721504911732112E-5</v>
      </c>
      <c r="Q2778" s="36">
        <f t="shared" si="219"/>
        <v>0</v>
      </c>
    </row>
    <row r="2779" spans="1:17" x14ac:dyDescent="0.3">
      <c r="A2779" s="29">
        <v>3078609</v>
      </c>
      <c r="B2779" s="1">
        <v>131</v>
      </c>
      <c r="C2779" s="1" t="s">
        <v>24</v>
      </c>
      <c r="D2779" s="1" t="s">
        <v>22</v>
      </c>
      <c r="E2779" s="1" t="s">
        <v>23</v>
      </c>
      <c r="F2779" s="47">
        <v>1857</v>
      </c>
      <c r="G2779" s="34">
        <v>1571.21</v>
      </c>
      <c r="H2779" s="1" t="s">
        <v>216</v>
      </c>
      <c r="I2779" s="34">
        <v>7.1675000000000003E-3</v>
      </c>
      <c r="J2779" s="34">
        <v>8215.9770000000008</v>
      </c>
      <c r="K2779" s="35" t="str">
        <f t="shared" si="215"/>
        <v>Loonse en Drunense Duinen &amp; Leemkuilen_H91E0C</v>
      </c>
      <c r="L2779" s="36">
        <f>VLOOKUP(D2779,DATA!A:F,5,FALSE)</f>
        <v>6.9280917156857415E-3</v>
      </c>
      <c r="M2779" s="37">
        <f>VLOOKUP(D2779,DATA!A:F,6,FALSE)</f>
        <v>2282</v>
      </c>
      <c r="N2779" s="36">
        <f t="shared" si="216"/>
        <v>0.72145245549230086</v>
      </c>
      <c r="O2779" s="36">
        <f t="shared" si="217"/>
        <v>0.72148802313543881</v>
      </c>
      <c r="P2779" s="36">
        <f t="shared" si="218"/>
        <v>3.5567643137945915E-5</v>
      </c>
      <c r="Q2779" s="36">
        <f t="shared" si="219"/>
        <v>0</v>
      </c>
    </row>
    <row r="2780" spans="1:17" x14ac:dyDescent="0.3">
      <c r="A2780" s="29">
        <v>3078613</v>
      </c>
      <c r="B2780" s="1">
        <v>131</v>
      </c>
      <c r="C2780" s="1" t="s">
        <v>24</v>
      </c>
      <c r="D2780" s="1" t="s">
        <v>22</v>
      </c>
      <c r="E2780" s="1" t="s">
        <v>23</v>
      </c>
      <c r="F2780" s="47">
        <v>1857</v>
      </c>
      <c r="G2780" s="34">
        <v>1359.97</v>
      </c>
      <c r="H2780" s="1" t="s">
        <v>216</v>
      </c>
      <c r="I2780" s="34">
        <v>6.2789999999999999E-3</v>
      </c>
      <c r="J2780" s="34">
        <v>174.3038</v>
      </c>
      <c r="K2780" s="35" t="str">
        <f t="shared" si="215"/>
        <v>Loonse en Drunense Duinen &amp; Leemkuilen_H91E0C</v>
      </c>
      <c r="L2780" s="36">
        <f>VLOOKUP(D2780,DATA!A:F,5,FALSE)</f>
        <v>6.9280917156857415E-3</v>
      </c>
      <c r="M2780" s="37">
        <f>VLOOKUP(D2780,DATA!A:F,6,FALSE)</f>
        <v>2282</v>
      </c>
      <c r="N2780" s="36">
        <f t="shared" si="216"/>
        <v>0.16789465058250982</v>
      </c>
      <c r="O2780" s="36">
        <f t="shared" si="217"/>
        <v>0.16790194214521462</v>
      </c>
      <c r="P2780" s="36">
        <f t="shared" si="218"/>
        <v>7.2915627047920317E-6</v>
      </c>
      <c r="Q2780" s="36">
        <f t="shared" si="219"/>
        <v>0</v>
      </c>
    </row>
    <row r="2781" spans="1:17" x14ac:dyDescent="0.3">
      <c r="A2781" s="29">
        <v>3080127</v>
      </c>
      <c r="B2781" s="1">
        <v>131</v>
      </c>
      <c r="C2781" s="1" t="s">
        <v>24</v>
      </c>
      <c r="D2781" s="1" t="s">
        <v>22</v>
      </c>
      <c r="E2781" s="1" t="s">
        <v>23</v>
      </c>
      <c r="F2781" s="47">
        <v>1857</v>
      </c>
      <c r="G2781" s="34">
        <v>1784.21</v>
      </c>
      <c r="H2781" s="1" t="s">
        <v>216</v>
      </c>
      <c r="I2781" s="34">
        <v>3.9719000000000004E-3</v>
      </c>
      <c r="J2781" s="34">
        <v>4916.933</v>
      </c>
      <c r="K2781" s="35" t="str">
        <f t="shared" si="215"/>
        <v>Loonse en Drunense Duinen &amp; Leemkuilen_H91E0C</v>
      </c>
      <c r="L2781" s="36">
        <f>VLOOKUP(D2781,DATA!A:F,5,FALSE)</f>
        <v>6.9280917156857415E-3</v>
      </c>
      <c r="M2781" s="37">
        <f>VLOOKUP(D2781,DATA!A:F,6,FALSE)</f>
        <v>2282</v>
      </c>
      <c r="N2781" s="36">
        <f t="shared" si="216"/>
        <v>3.0806613474420441</v>
      </c>
      <c r="O2781" s="36">
        <f t="shared" si="217"/>
        <v>3.0807435096199796</v>
      </c>
      <c r="P2781" s="36">
        <f t="shared" si="218"/>
        <v>8.2162177935440894E-5</v>
      </c>
      <c r="Q2781" s="36">
        <f t="shared" si="219"/>
        <v>0</v>
      </c>
    </row>
    <row r="2782" spans="1:17" x14ac:dyDescent="0.3">
      <c r="A2782" s="29">
        <v>3080129</v>
      </c>
      <c r="B2782" s="1">
        <v>131</v>
      </c>
      <c r="C2782" s="1" t="s">
        <v>24</v>
      </c>
      <c r="D2782" s="1" t="s">
        <v>22</v>
      </c>
      <c r="E2782" s="1" t="s">
        <v>23</v>
      </c>
      <c r="F2782" s="47">
        <v>1857</v>
      </c>
      <c r="G2782" s="34">
        <v>1333.18</v>
      </c>
      <c r="H2782" s="1" t="s">
        <v>216</v>
      </c>
      <c r="I2782" s="34">
        <v>3.5639999999999999E-3</v>
      </c>
      <c r="J2782" s="34">
        <v>907.49339999999995</v>
      </c>
      <c r="K2782" s="35" t="str">
        <f t="shared" si="215"/>
        <v>Loonse en Drunense Duinen &amp; Leemkuilen_H91E0C</v>
      </c>
      <c r="L2782" s="36">
        <f>VLOOKUP(D2782,DATA!A:F,5,FALSE)</f>
        <v>6.9280917156857415E-3</v>
      </c>
      <c r="M2782" s="37">
        <f>VLOOKUP(D2782,DATA!A:F,6,FALSE)</f>
        <v>2282</v>
      </c>
      <c r="N2782" s="36">
        <f t="shared" si="216"/>
        <v>0.13949344000006567</v>
      </c>
      <c r="O2782" s="36">
        <f t="shared" si="217"/>
        <v>0.13949687957059864</v>
      </c>
      <c r="P2782" s="36">
        <f t="shared" si="218"/>
        <v>3.4395705329759441E-6</v>
      </c>
      <c r="Q2782" s="36">
        <f t="shared" si="219"/>
        <v>0</v>
      </c>
    </row>
    <row r="2783" spans="1:17" x14ac:dyDescent="0.3">
      <c r="A2783" s="29">
        <v>3080130</v>
      </c>
      <c r="B2783" s="1">
        <v>131</v>
      </c>
      <c r="C2783" s="1" t="s">
        <v>24</v>
      </c>
      <c r="D2783" s="1" t="s">
        <v>25</v>
      </c>
      <c r="E2783" s="1" t="s">
        <v>23</v>
      </c>
      <c r="F2783" s="47">
        <v>1857</v>
      </c>
      <c r="G2783" s="34">
        <v>1413.76</v>
      </c>
      <c r="H2783" s="1" t="s">
        <v>216</v>
      </c>
      <c r="I2783" s="34">
        <v>5.0873999999999997E-3</v>
      </c>
      <c r="J2783" s="34">
        <v>2681.0408000000002</v>
      </c>
      <c r="K2783" s="35" t="str">
        <f t="shared" si="215"/>
        <v>Loonse en Drunense Duinen &amp; Leemkuilen_ZGH91E0C</v>
      </c>
      <c r="L2783" s="36">
        <f>VLOOKUP(D2783,DATA!A:F,5,FALSE)</f>
        <v>6.9280917156857415E-3</v>
      </c>
      <c r="M2783" s="37">
        <f>VLOOKUP(D2783,DATA!A:F,6,FALSE)</f>
        <v>2282</v>
      </c>
      <c r="N2783" s="36">
        <f t="shared" si="216"/>
        <v>0.24353017135754085</v>
      </c>
      <c r="O2783" s="36">
        <f t="shared" si="217"/>
        <v>0.24353873406243323</v>
      </c>
      <c r="P2783" s="36">
        <f t="shared" si="218"/>
        <v>8.5627048923841986E-6</v>
      </c>
      <c r="Q2783" s="36">
        <f t="shared" si="219"/>
        <v>0</v>
      </c>
    </row>
    <row r="2784" spans="1:17" x14ac:dyDescent="0.3">
      <c r="A2784" s="29">
        <v>3080131</v>
      </c>
      <c r="B2784" s="1">
        <v>131</v>
      </c>
      <c r="C2784" s="1" t="s">
        <v>24</v>
      </c>
      <c r="D2784" s="1" t="s">
        <v>25</v>
      </c>
      <c r="E2784" s="1" t="s">
        <v>23</v>
      </c>
      <c r="F2784" s="47">
        <v>1857</v>
      </c>
      <c r="G2784" s="34">
        <v>1297.27</v>
      </c>
      <c r="H2784" s="1" t="s">
        <v>216</v>
      </c>
      <c r="I2784" s="34">
        <v>5.0318999999999997E-3</v>
      </c>
      <c r="J2784" s="34">
        <v>2447.5097999999998</v>
      </c>
      <c r="K2784" s="35" t="str">
        <f t="shared" si="215"/>
        <v>Loonse en Drunense Duinen &amp; Leemkuilen_ZGH91E0C</v>
      </c>
      <c r="L2784" s="36">
        <f>VLOOKUP(D2784,DATA!A:F,5,FALSE)</f>
        <v>6.9280917156857415E-3</v>
      </c>
      <c r="M2784" s="37">
        <f>VLOOKUP(D2784,DATA!A:F,6,FALSE)</f>
        <v>2282</v>
      </c>
      <c r="N2784" s="36">
        <f t="shared" si="216"/>
        <v>0.10880280218086619</v>
      </c>
      <c r="O2784" s="36">
        <f t="shared" si="217"/>
        <v>0.10880659114489684</v>
      </c>
      <c r="P2784" s="36">
        <f t="shared" si="218"/>
        <v>3.7889640306515426E-6</v>
      </c>
      <c r="Q2784" s="36">
        <f t="shared" si="219"/>
        <v>0</v>
      </c>
    </row>
    <row r="2785" spans="1:17" x14ac:dyDescent="0.3">
      <c r="A2785" s="29">
        <v>3080137</v>
      </c>
      <c r="B2785" s="1">
        <v>131</v>
      </c>
      <c r="C2785" s="1" t="s">
        <v>24</v>
      </c>
      <c r="D2785" s="1" t="s">
        <v>22</v>
      </c>
      <c r="E2785" s="1" t="s">
        <v>23</v>
      </c>
      <c r="F2785" s="47">
        <v>1857</v>
      </c>
      <c r="G2785" s="34">
        <v>1388.64</v>
      </c>
      <c r="H2785" s="1" t="s">
        <v>216</v>
      </c>
      <c r="I2785" s="34">
        <v>5.8634999999999998E-3</v>
      </c>
      <c r="J2785" s="34">
        <v>2496.2224000000001</v>
      </c>
      <c r="K2785" s="35" t="str">
        <f t="shared" si="215"/>
        <v>Loonse en Drunense Duinen &amp; Leemkuilen_H91E0C</v>
      </c>
      <c r="L2785" s="36">
        <f>VLOOKUP(D2785,DATA!A:F,5,FALSE)</f>
        <v>6.9280917156857415E-3</v>
      </c>
      <c r="M2785" s="37">
        <f>VLOOKUP(D2785,DATA!A:F,6,FALSE)</f>
        <v>2282</v>
      </c>
      <c r="N2785" s="36">
        <f t="shared" si="216"/>
        <v>0.20471038983233134</v>
      </c>
      <c r="O2785" s="36">
        <f t="shared" si="217"/>
        <v>0.2047186888993372</v>
      </c>
      <c r="P2785" s="36">
        <f t="shared" si="218"/>
        <v>8.2990670058624705E-6</v>
      </c>
      <c r="Q2785" s="36">
        <f t="shared" si="219"/>
        <v>0</v>
      </c>
    </row>
    <row r="2786" spans="1:17" x14ac:dyDescent="0.3">
      <c r="A2786" s="29">
        <v>3080138</v>
      </c>
      <c r="B2786" s="1">
        <v>131</v>
      </c>
      <c r="C2786" s="1" t="s">
        <v>24</v>
      </c>
      <c r="D2786" s="1" t="s">
        <v>22</v>
      </c>
      <c r="E2786" s="1" t="s">
        <v>23</v>
      </c>
      <c r="F2786" s="47">
        <v>1857</v>
      </c>
      <c r="G2786" s="34">
        <v>1379.55</v>
      </c>
      <c r="H2786" s="1" t="s">
        <v>216</v>
      </c>
      <c r="I2786" s="34">
        <v>5.9947999999999998E-3</v>
      </c>
      <c r="J2786" s="34">
        <v>254.70883000000001</v>
      </c>
      <c r="K2786" s="35" t="str">
        <f t="shared" si="215"/>
        <v>Loonse en Drunense Duinen &amp; Leemkuilen_H91E0C</v>
      </c>
      <c r="L2786" s="36">
        <f>VLOOKUP(D2786,DATA!A:F,5,FALSE)</f>
        <v>6.9280917156857415E-3</v>
      </c>
      <c r="M2786" s="37">
        <f>VLOOKUP(D2786,DATA!A:F,6,FALSE)</f>
        <v>2282</v>
      </c>
      <c r="N2786" s="36">
        <f t="shared" si="216"/>
        <v>0.19224004883850843</v>
      </c>
      <c r="O2786" s="36">
        <f t="shared" si="217"/>
        <v>0.19224801786898421</v>
      </c>
      <c r="P2786" s="36">
        <f t="shared" si="218"/>
        <v>7.9690304757851216E-6</v>
      </c>
      <c r="Q2786" s="36">
        <f t="shared" si="219"/>
        <v>0</v>
      </c>
    </row>
    <row r="2787" spans="1:17" x14ac:dyDescent="0.3">
      <c r="A2787" s="29">
        <v>3080142</v>
      </c>
      <c r="B2787" s="1">
        <v>131</v>
      </c>
      <c r="C2787" s="1" t="s">
        <v>24</v>
      </c>
      <c r="D2787" s="1" t="s">
        <v>22</v>
      </c>
      <c r="E2787" s="1" t="s">
        <v>23</v>
      </c>
      <c r="F2787" s="47">
        <v>1857</v>
      </c>
      <c r="G2787" s="34">
        <v>1535.14</v>
      </c>
      <c r="H2787" s="1" t="s">
        <v>216</v>
      </c>
      <c r="I2787" s="34">
        <v>7.5731000000000001E-3</v>
      </c>
      <c r="J2787" s="34">
        <v>6865.3734999999997</v>
      </c>
      <c r="K2787" s="35" t="str">
        <f t="shared" si="215"/>
        <v>Loonse en Drunense Duinen &amp; Leemkuilen_H91E0C</v>
      </c>
      <c r="L2787" s="36">
        <f>VLOOKUP(D2787,DATA!A:F,5,FALSE)</f>
        <v>6.9280917156857415E-3</v>
      </c>
      <c r="M2787" s="37">
        <f>VLOOKUP(D2787,DATA!A:F,6,FALSE)</f>
        <v>2282</v>
      </c>
      <c r="N2787" s="36">
        <f t="shared" si="216"/>
        <v>0.56282387671637257</v>
      </c>
      <c r="O2787" s="36">
        <f t="shared" si="217"/>
        <v>0.5628532410317959</v>
      </c>
      <c r="P2787" s="36">
        <f t="shared" si="218"/>
        <v>2.9364315423330289E-5</v>
      </c>
      <c r="Q2787" s="36">
        <f t="shared" si="219"/>
        <v>0</v>
      </c>
    </row>
    <row r="2788" spans="1:17" x14ac:dyDescent="0.3">
      <c r="A2788" s="29">
        <v>3081651</v>
      </c>
      <c r="B2788" s="1">
        <v>131</v>
      </c>
      <c r="C2788" s="1" t="s">
        <v>24</v>
      </c>
      <c r="D2788" s="1" t="s">
        <v>22</v>
      </c>
      <c r="E2788" s="1" t="s">
        <v>23</v>
      </c>
      <c r="F2788" s="47">
        <v>1857</v>
      </c>
      <c r="G2788" s="34">
        <v>1340.02</v>
      </c>
      <c r="H2788" s="1" t="s">
        <v>216</v>
      </c>
      <c r="I2788" s="34">
        <v>7.8089999999999995E-4</v>
      </c>
      <c r="J2788" s="34">
        <v>1388.8327999999999</v>
      </c>
      <c r="K2788" s="35" t="str">
        <f t="shared" si="215"/>
        <v>Loonse en Drunense Duinen &amp; Leemkuilen_H91E0C</v>
      </c>
      <c r="L2788" s="36">
        <f>VLOOKUP(D2788,DATA!A:F,5,FALSE)</f>
        <v>6.9280917156857415E-3</v>
      </c>
      <c r="M2788" s="37">
        <f>VLOOKUP(D2788,DATA!A:F,6,FALSE)</f>
        <v>2282</v>
      </c>
      <c r="N2788" s="36">
        <f t="shared" si="216"/>
        <v>0.14625300458059731</v>
      </c>
      <c r="O2788" s="36">
        <f t="shared" si="217"/>
        <v>0.14625379467572894</v>
      </c>
      <c r="P2788" s="36">
        <f t="shared" si="218"/>
        <v>7.9009513162531242E-7</v>
      </c>
      <c r="Q2788" s="36">
        <f t="shared" si="219"/>
        <v>0</v>
      </c>
    </row>
    <row r="2789" spans="1:17" x14ac:dyDescent="0.3">
      <c r="A2789" s="29">
        <v>3081651</v>
      </c>
      <c r="B2789" s="1">
        <v>131</v>
      </c>
      <c r="C2789" s="1" t="s">
        <v>24</v>
      </c>
      <c r="D2789" s="1" t="s">
        <v>25</v>
      </c>
      <c r="E2789" s="1" t="s">
        <v>23</v>
      </c>
      <c r="F2789" s="47">
        <v>1857</v>
      </c>
      <c r="G2789" s="34">
        <v>1340.02</v>
      </c>
      <c r="H2789" s="1" t="s">
        <v>216</v>
      </c>
      <c r="I2789" s="34">
        <v>7.8089999999999995E-4</v>
      </c>
      <c r="J2789" s="34">
        <v>190.02762999999999</v>
      </c>
      <c r="K2789" s="35" t="str">
        <f t="shared" si="215"/>
        <v>Loonse en Drunense Duinen &amp; Leemkuilen_ZGH91E0C</v>
      </c>
      <c r="L2789" s="36">
        <f>VLOOKUP(D2789,DATA!A:F,5,FALSE)</f>
        <v>6.9280917156857415E-3</v>
      </c>
      <c r="M2789" s="37">
        <f>VLOOKUP(D2789,DATA!A:F,6,FALSE)</f>
        <v>2282</v>
      </c>
      <c r="N2789" s="36">
        <f t="shared" si="216"/>
        <v>0.14625300458059731</v>
      </c>
      <c r="O2789" s="36">
        <f t="shared" si="217"/>
        <v>0.14625379467572894</v>
      </c>
      <c r="P2789" s="36">
        <f t="shared" si="218"/>
        <v>7.9009513162531242E-7</v>
      </c>
      <c r="Q2789" s="36">
        <f t="shared" si="219"/>
        <v>0</v>
      </c>
    </row>
    <row r="2790" spans="1:17" x14ac:dyDescent="0.3">
      <c r="A2790" s="29">
        <v>3081652</v>
      </c>
      <c r="B2790" s="1">
        <v>131</v>
      </c>
      <c r="C2790" s="1" t="s">
        <v>24</v>
      </c>
      <c r="D2790" s="1" t="s">
        <v>22</v>
      </c>
      <c r="E2790" s="1" t="s">
        <v>23</v>
      </c>
      <c r="F2790" s="47">
        <v>1857</v>
      </c>
      <c r="G2790" s="34">
        <v>1175.9000000000001</v>
      </c>
      <c r="H2790" s="1" t="s">
        <v>216</v>
      </c>
      <c r="I2790" s="34">
        <v>8.4711200000000002E-4</v>
      </c>
      <c r="J2790" s="34">
        <v>1788.5396000000001</v>
      </c>
      <c r="K2790" s="35" t="str">
        <f t="shared" si="215"/>
        <v>Loonse en Drunense Duinen &amp; Leemkuilen_H91E0C</v>
      </c>
      <c r="L2790" s="36">
        <f>VLOOKUP(D2790,DATA!A:F,5,FALSE)</f>
        <v>6.9280917156857415E-3</v>
      </c>
      <c r="M2790" s="37">
        <f>VLOOKUP(D2790,DATA!A:F,6,FALSE)</f>
        <v>2282</v>
      </c>
      <c r="N2790" s="36">
        <f t="shared" si="216"/>
        <v>4.6959874790083331E-2</v>
      </c>
      <c r="O2790" s="36">
        <f t="shared" si="217"/>
        <v>4.6960150262851823E-2</v>
      </c>
      <c r="P2790" s="36">
        <f t="shared" si="218"/>
        <v>2.7547276849199109E-7</v>
      </c>
      <c r="Q2790" s="36">
        <f t="shared" si="219"/>
        <v>0</v>
      </c>
    </row>
    <row r="2791" spans="1:17" x14ac:dyDescent="0.3">
      <c r="A2791" s="29">
        <v>3081657</v>
      </c>
      <c r="B2791" s="1">
        <v>131</v>
      </c>
      <c r="C2791" s="1" t="s">
        <v>24</v>
      </c>
      <c r="D2791" s="1" t="s">
        <v>22</v>
      </c>
      <c r="E2791" s="1" t="s">
        <v>23</v>
      </c>
      <c r="F2791" s="47">
        <v>1857</v>
      </c>
      <c r="G2791" s="34">
        <v>1479.27</v>
      </c>
      <c r="H2791" s="1" t="s">
        <v>216</v>
      </c>
      <c r="I2791" s="34">
        <v>3.6992000000000001E-3</v>
      </c>
      <c r="J2791" s="34">
        <v>2297.7049999999999</v>
      </c>
      <c r="K2791" s="35" t="str">
        <f t="shared" si="215"/>
        <v>Loonse en Drunense Duinen &amp; Leemkuilen_H91E0C</v>
      </c>
      <c r="L2791" s="36">
        <f>VLOOKUP(D2791,DATA!A:F,5,FALSE)</f>
        <v>6.9280917156857415E-3</v>
      </c>
      <c r="M2791" s="37">
        <f>VLOOKUP(D2791,DATA!A:F,6,FALSE)</f>
        <v>2282</v>
      </c>
      <c r="N2791" s="36">
        <f t="shared" si="216"/>
        <v>0.38287261179880672</v>
      </c>
      <c r="O2791" s="36">
        <f t="shared" si="217"/>
        <v>0.38288238676531783</v>
      </c>
      <c r="P2791" s="36">
        <f t="shared" si="218"/>
        <v>9.774966511111316E-6</v>
      </c>
      <c r="Q2791" s="36">
        <f t="shared" si="219"/>
        <v>0</v>
      </c>
    </row>
    <row r="2792" spans="1:17" x14ac:dyDescent="0.3">
      <c r="A2792" s="29">
        <v>3081659</v>
      </c>
      <c r="B2792" s="1">
        <v>131</v>
      </c>
      <c r="C2792" s="1" t="s">
        <v>24</v>
      </c>
      <c r="D2792" s="1" t="s">
        <v>25</v>
      </c>
      <c r="E2792" s="1" t="s">
        <v>23</v>
      </c>
      <c r="F2792" s="47">
        <v>1857</v>
      </c>
      <c r="G2792" s="34">
        <v>1486.59</v>
      </c>
      <c r="H2792" s="1" t="s">
        <v>216</v>
      </c>
      <c r="I2792" s="34">
        <v>5.5570999999999997E-3</v>
      </c>
      <c r="J2792" s="34">
        <v>7199.4624000000003</v>
      </c>
      <c r="K2792" s="35" t="str">
        <f t="shared" si="215"/>
        <v>Loonse en Drunense Duinen &amp; Leemkuilen_ZGH91E0C</v>
      </c>
      <c r="L2792" s="36">
        <f>VLOOKUP(D2792,DATA!A:F,5,FALSE)</f>
        <v>6.9280917156857415E-3</v>
      </c>
      <c r="M2792" s="37">
        <f>VLOOKUP(D2792,DATA!A:F,6,FALSE)</f>
        <v>2282</v>
      </c>
      <c r="N2792" s="36">
        <f t="shared" si="216"/>
        <v>0.40271004125717036</v>
      </c>
      <c r="O2792" s="36">
        <f t="shared" si="217"/>
        <v>0.40272548349060278</v>
      </c>
      <c r="P2792" s="36">
        <f t="shared" si="218"/>
        <v>1.5442233432416685E-5</v>
      </c>
      <c r="Q2792" s="36">
        <f t="shared" si="219"/>
        <v>0</v>
      </c>
    </row>
    <row r="2793" spans="1:17" x14ac:dyDescent="0.3">
      <c r="A2793" s="29">
        <v>3081666</v>
      </c>
      <c r="B2793" s="1">
        <v>131</v>
      </c>
      <c r="C2793" s="1" t="s">
        <v>24</v>
      </c>
      <c r="D2793" s="1" t="s">
        <v>49</v>
      </c>
      <c r="E2793" s="1" t="s">
        <v>50</v>
      </c>
      <c r="F2793" s="47">
        <v>1429</v>
      </c>
      <c r="G2793" s="34">
        <v>1340.67</v>
      </c>
      <c r="H2793" s="1" t="s">
        <v>216</v>
      </c>
      <c r="I2793" s="34">
        <v>5.6540999999999996E-3</v>
      </c>
      <c r="J2793" s="34">
        <v>2217.3586</v>
      </c>
      <c r="K2793" s="35" t="str">
        <f t="shared" si="215"/>
        <v>Loonse en Drunense Duinen &amp; Leemkuilen_H9160A</v>
      </c>
      <c r="L2793" s="36">
        <f>VLOOKUP(D2793,DATA!A:F,5,FALSE)</f>
        <v>7.6478934523803643E-3</v>
      </c>
      <c r="M2793" s="37">
        <f>VLOOKUP(D2793,DATA!A:F,6,FALSE)</f>
        <v>1814</v>
      </c>
      <c r="N2793" s="36">
        <f t="shared" si="216"/>
        <v>2.6084649077526425</v>
      </c>
      <c r="O2793" s="36">
        <f t="shared" si="217"/>
        <v>2.6085747629032667</v>
      </c>
      <c r="P2793" s="36">
        <f t="shared" si="218"/>
        <v>1.0985515062422735E-4</v>
      </c>
      <c r="Q2793" s="36">
        <f t="shared" si="219"/>
        <v>0</v>
      </c>
    </row>
    <row r="2794" spans="1:17" x14ac:dyDescent="0.3">
      <c r="A2794" s="29">
        <v>3081667</v>
      </c>
      <c r="B2794" s="1">
        <v>131</v>
      </c>
      <c r="C2794" s="1" t="s">
        <v>24</v>
      </c>
      <c r="D2794" s="1" t="s">
        <v>22</v>
      </c>
      <c r="E2794" s="1" t="s">
        <v>23</v>
      </c>
      <c r="F2794" s="47">
        <v>1857</v>
      </c>
      <c r="G2794" s="34">
        <v>1430.36</v>
      </c>
      <c r="H2794" s="1" t="s">
        <v>216</v>
      </c>
      <c r="I2794" s="34">
        <v>6.0296999999999998E-3</v>
      </c>
      <c r="J2794" s="34">
        <v>5659.1229999999996</v>
      </c>
      <c r="K2794" s="35" t="str">
        <f t="shared" si="215"/>
        <v>Loonse en Drunense Duinen &amp; Leemkuilen_H91E0C</v>
      </c>
      <c r="L2794" s="36">
        <f>VLOOKUP(D2794,DATA!A:F,5,FALSE)</f>
        <v>6.9280917156857415E-3</v>
      </c>
      <c r="M2794" s="37">
        <f>VLOOKUP(D2794,DATA!A:F,6,FALSE)</f>
        <v>2282</v>
      </c>
      <c r="N2794" s="36">
        <f t="shared" si="216"/>
        <v>0.27313068834235071</v>
      </c>
      <c r="O2794" s="36">
        <f t="shared" si="217"/>
        <v>0.27314206726223622</v>
      </c>
      <c r="P2794" s="36">
        <f t="shared" si="218"/>
        <v>1.1378919885507432E-5</v>
      </c>
      <c r="Q2794" s="36">
        <f t="shared" si="219"/>
        <v>0</v>
      </c>
    </row>
    <row r="2795" spans="1:17" x14ac:dyDescent="0.3">
      <c r="A2795" s="29">
        <v>3081670</v>
      </c>
      <c r="B2795" s="1">
        <v>131</v>
      </c>
      <c r="C2795" s="1" t="s">
        <v>24</v>
      </c>
      <c r="D2795" s="1" t="s">
        <v>22</v>
      </c>
      <c r="E2795" s="1" t="s">
        <v>23</v>
      </c>
      <c r="F2795" s="47">
        <v>1857</v>
      </c>
      <c r="G2795" s="34">
        <v>1764.88</v>
      </c>
      <c r="H2795" s="1" t="s">
        <v>216</v>
      </c>
      <c r="I2795" s="34">
        <v>9.6897000000000007E-3</v>
      </c>
      <c r="J2795" s="34">
        <v>4806.4570000000003</v>
      </c>
      <c r="K2795" s="35" t="str">
        <f t="shared" si="215"/>
        <v>Loonse en Drunense Duinen &amp; Leemkuilen_H91E0C</v>
      </c>
      <c r="L2795" s="36">
        <f>VLOOKUP(D2795,DATA!A:F,5,FALSE)</f>
        <v>6.9280917156857415E-3</v>
      </c>
      <c r="M2795" s="37">
        <f>VLOOKUP(D2795,DATA!A:F,6,FALSE)</f>
        <v>2282</v>
      </c>
      <c r="N2795" s="36">
        <f t="shared" si="216"/>
        <v>2.7049760507056995</v>
      </c>
      <c r="O2795" s="36">
        <f t="shared" si="217"/>
        <v>2.7051527325003293</v>
      </c>
      <c r="P2795" s="36">
        <f t="shared" si="218"/>
        <v>1.7668179462981826E-4</v>
      </c>
      <c r="Q2795" s="36">
        <f t="shared" si="219"/>
        <v>0</v>
      </c>
    </row>
    <row r="2796" spans="1:17" x14ac:dyDescent="0.3">
      <c r="A2796" s="29">
        <v>3083181</v>
      </c>
      <c r="B2796" s="1">
        <v>131</v>
      </c>
      <c r="C2796" s="1" t="s">
        <v>24</v>
      </c>
      <c r="D2796" s="1" t="s">
        <v>25</v>
      </c>
      <c r="E2796" s="1" t="s">
        <v>23</v>
      </c>
      <c r="F2796" s="47">
        <v>1857</v>
      </c>
      <c r="G2796" s="34">
        <v>1438.15</v>
      </c>
      <c r="H2796" s="1" t="s">
        <v>216</v>
      </c>
      <c r="I2796" s="34">
        <v>8.6819999999999996E-4</v>
      </c>
      <c r="J2796" s="34">
        <v>3390.4553000000001</v>
      </c>
      <c r="K2796" s="35" t="str">
        <f t="shared" si="215"/>
        <v>Loonse en Drunense Duinen &amp; Leemkuilen_ZGH91E0C</v>
      </c>
      <c r="L2796" s="36">
        <f>VLOOKUP(D2796,DATA!A:F,5,FALSE)</f>
        <v>6.9280917156857415E-3</v>
      </c>
      <c r="M2796" s="37">
        <f>VLOOKUP(D2796,DATA!A:F,6,FALSE)</f>
        <v>2282</v>
      </c>
      <c r="N2796" s="36">
        <f t="shared" si="216"/>
        <v>0.28823288444975687</v>
      </c>
      <c r="O2796" s="36">
        <f t="shared" si="217"/>
        <v>0.28823461316972843</v>
      </c>
      <c r="P2796" s="36">
        <f t="shared" si="218"/>
        <v>1.728719971560988E-6</v>
      </c>
      <c r="Q2796" s="36">
        <f t="shared" si="219"/>
        <v>0</v>
      </c>
    </row>
    <row r="2797" spans="1:17" x14ac:dyDescent="0.3">
      <c r="A2797" s="29">
        <v>3083186</v>
      </c>
      <c r="B2797" s="1">
        <v>131</v>
      </c>
      <c r="C2797" s="1" t="s">
        <v>24</v>
      </c>
      <c r="D2797" s="1" t="s">
        <v>22</v>
      </c>
      <c r="E2797" s="1" t="s">
        <v>23</v>
      </c>
      <c r="F2797" s="47">
        <v>1857</v>
      </c>
      <c r="G2797" s="34">
        <v>1709.9</v>
      </c>
      <c r="H2797" s="1" t="s">
        <v>216</v>
      </c>
      <c r="I2797" s="34">
        <v>3.9481000000000004E-3</v>
      </c>
      <c r="J2797" s="34">
        <v>2401.3883999999998</v>
      </c>
      <c r="K2797" s="35" t="str">
        <f t="shared" si="215"/>
        <v>Loonse en Drunense Duinen &amp; Leemkuilen_H91E0C</v>
      </c>
      <c r="L2797" s="36">
        <f>VLOOKUP(D2797,DATA!A:F,5,FALSE)</f>
        <v>6.9280917156857415E-3</v>
      </c>
      <c r="M2797" s="37">
        <f>VLOOKUP(D2797,DATA!A:F,6,FALSE)</f>
        <v>2282</v>
      </c>
      <c r="N2797" s="36">
        <f t="shared" si="216"/>
        <v>1.8641249146458412</v>
      </c>
      <c r="O2797" s="36">
        <f t="shared" si="217"/>
        <v>1.8641749538393129</v>
      </c>
      <c r="P2797" s="36">
        <f t="shared" si="218"/>
        <v>5.003919347168484E-5</v>
      </c>
      <c r="Q2797" s="36">
        <f t="shared" si="219"/>
        <v>0</v>
      </c>
    </row>
    <row r="2798" spans="1:17" x14ac:dyDescent="0.3">
      <c r="A2798" s="29">
        <v>3083188</v>
      </c>
      <c r="B2798" s="1">
        <v>131</v>
      </c>
      <c r="C2798" s="1" t="s">
        <v>24</v>
      </c>
      <c r="D2798" s="1" t="s">
        <v>25</v>
      </c>
      <c r="E2798" s="1" t="s">
        <v>23</v>
      </c>
      <c r="F2798" s="47">
        <v>1857</v>
      </c>
      <c r="G2798" s="34">
        <v>1462.19</v>
      </c>
      <c r="H2798" s="1" t="s">
        <v>216</v>
      </c>
      <c r="I2798" s="34">
        <v>4.7266000000000001E-3</v>
      </c>
      <c r="J2798" s="34">
        <v>4313.7730000000001</v>
      </c>
      <c r="K2798" s="35" t="str">
        <f t="shared" si="215"/>
        <v>Loonse en Drunense Duinen &amp; Leemkuilen_ZGH91E0C</v>
      </c>
      <c r="L2798" s="36">
        <f>VLOOKUP(D2798,DATA!A:F,5,FALSE)</f>
        <v>6.9280917156857415E-3</v>
      </c>
      <c r="M2798" s="37">
        <f>VLOOKUP(D2798,DATA!A:F,6,FALSE)</f>
        <v>2282</v>
      </c>
      <c r="N2798" s="36">
        <f t="shared" si="216"/>
        <v>0.34028989733190956</v>
      </c>
      <c r="O2798" s="36">
        <f t="shared" si="217"/>
        <v>0.34030100283447223</v>
      </c>
      <c r="P2798" s="36">
        <f t="shared" si="218"/>
        <v>1.11055025626694E-5</v>
      </c>
      <c r="Q2798" s="36">
        <f t="shared" si="219"/>
        <v>0</v>
      </c>
    </row>
    <row r="2799" spans="1:17" x14ac:dyDescent="0.3">
      <c r="A2799" s="29">
        <v>3083195</v>
      </c>
      <c r="B2799" s="1">
        <v>131</v>
      </c>
      <c r="C2799" s="1" t="s">
        <v>24</v>
      </c>
      <c r="D2799" s="1" t="s">
        <v>22</v>
      </c>
      <c r="E2799" s="1" t="s">
        <v>23</v>
      </c>
      <c r="F2799" s="47">
        <v>1857</v>
      </c>
      <c r="G2799" s="34">
        <v>1199.98</v>
      </c>
      <c r="H2799" s="1" t="s">
        <v>216</v>
      </c>
      <c r="I2799" s="34">
        <v>4.9611999999999998E-3</v>
      </c>
      <c r="J2799" s="34">
        <v>12.115285999999999</v>
      </c>
      <c r="K2799" s="35" t="str">
        <f t="shared" si="215"/>
        <v>Loonse en Drunense Duinen &amp; Leemkuilen_H91E0C</v>
      </c>
      <c r="L2799" s="36">
        <f>VLOOKUP(D2799,DATA!A:F,5,FALSE)</f>
        <v>6.9280917156857415E-3</v>
      </c>
      <c r="M2799" s="37">
        <f>VLOOKUP(D2799,DATA!A:F,6,FALSE)</f>
        <v>2282</v>
      </c>
      <c r="N2799" s="36">
        <f t="shared" si="216"/>
        <v>5.5480782802051522E-2</v>
      </c>
      <c r="O2799" s="36">
        <f t="shared" si="217"/>
        <v>5.5482688742742127E-2</v>
      </c>
      <c r="P2799" s="36">
        <f t="shared" si="218"/>
        <v>1.9059406906052345E-6</v>
      </c>
      <c r="Q2799" s="36">
        <f t="shared" si="219"/>
        <v>0</v>
      </c>
    </row>
    <row r="2800" spans="1:17" x14ac:dyDescent="0.3">
      <c r="A2800" s="29">
        <v>3083197</v>
      </c>
      <c r="B2800" s="1">
        <v>131</v>
      </c>
      <c r="C2800" s="1" t="s">
        <v>24</v>
      </c>
      <c r="D2800" s="1" t="s">
        <v>22</v>
      </c>
      <c r="E2800" s="1" t="s">
        <v>23</v>
      </c>
      <c r="F2800" s="47">
        <v>1857</v>
      </c>
      <c r="G2800" s="34">
        <v>1711.72</v>
      </c>
      <c r="H2800" s="1" t="s">
        <v>216</v>
      </c>
      <c r="I2800" s="34">
        <v>7.5445E-3</v>
      </c>
      <c r="J2800" s="34">
        <v>7107.0286912924003</v>
      </c>
      <c r="K2800" s="35" t="str">
        <f t="shared" si="215"/>
        <v>Loonse en Drunense Duinen &amp; Leemkuilen_H91E0C</v>
      </c>
      <c r="L2800" s="36">
        <f>VLOOKUP(D2800,DATA!A:F,5,FALSE)</f>
        <v>6.9280917156857415E-3</v>
      </c>
      <c r="M2800" s="37">
        <f>VLOOKUP(D2800,DATA!A:F,6,FALSE)</f>
        <v>2282</v>
      </c>
      <c r="N2800" s="36">
        <f t="shared" si="216"/>
        <v>1.8873322899651994</v>
      </c>
      <c r="O2800" s="36">
        <f t="shared" si="217"/>
        <v>1.8874290795144983</v>
      </c>
      <c r="P2800" s="36">
        <f t="shared" si="218"/>
        <v>9.6789549298925692E-5</v>
      </c>
      <c r="Q2800" s="36">
        <f t="shared" si="219"/>
        <v>0</v>
      </c>
    </row>
    <row r="2801" spans="1:17" x14ac:dyDescent="0.3">
      <c r="A2801" s="29">
        <v>3083200</v>
      </c>
      <c r="B2801" s="1">
        <v>131</v>
      </c>
      <c r="C2801" s="1" t="s">
        <v>24</v>
      </c>
      <c r="D2801" s="1" t="s">
        <v>22</v>
      </c>
      <c r="E2801" s="1" t="s">
        <v>23</v>
      </c>
      <c r="F2801" s="47">
        <v>1857</v>
      </c>
      <c r="G2801" s="34">
        <v>1266.49</v>
      </c>
      <c r="H2801" s="1" t="s">
        <v>216</v>
      </c>
      <c r="I2801" s="34">
        <v>5.9985999999999998E-3</v>
      </c>
      <c r="J2801" s="34">
        <v>60.282730000000001</v>
      </c>
      <c r="K2801" s="35" t="str">
        <f t="shared" si="215"/>
        <v>Loonse en Drunense Duinen &amp; Leemkuilen_H91E0C</v>
      </c>
      <c r="L2801" s="36">
        <f>VLOOKUP(D2801,DATA!A:F,5,FALSE)</f>
        <v>6.9280917156857415E-3</v>
      </c>
      <c r="M2801" s="37">
        <f>VLOOKUP(D2801,DATA!A:F,6,FALSE)</f>
        <v>2282</v>
      </c>
      <c r="N2801" s="36">
        <f t="shared" si="216"/>
        <v>8.7926338075218977E-2</v>
      </c>
      <c r="O2801" s="36">
        <f t="shared" si="217"/>
        <v>8.7929989055598679E-2</v>
      </c>
      <c r="P2801" s="36">
        <f t="shared" si="218"/>
        <v>3.6509803797019069E-6</v>
      </c>
      <c r="Q2801" s="36">
        <f t="shared" si="219"/>
        <v>0</v>
      </c>
    </row>
    <row r="2802" spans="1:17" x14ac:dyDescent="0.3">
      <c r="A2802" s="29">
        <v>3083201</v>
      </c>
      <c r="B2802" s="1">
        <v>131</v>
      </c>
      <c r="C2802" s="1" t="s">
        <v>24</v>
      </c>
      <c r="D2802" s="1" t="s">
        <v>25</v>
      </c>
      <c r="E2802" s="1" t="s">
        <v>23</v>
      </c>
      <c r="F2802" s="47">
        <v>1857</v>
      </c>
      <c r="G2802" s="34">
        <v>1275.79</v>
      </c>
      <c r="H2802" s="1" t="s">
        <v>216</v>
      </c>
      <c r="I2802" s="34">
        <v>6.0311000000000002E-3</v>
      </c>
      <c r="J2802" s="34">
        <v>4216.5060000000003</v>
      </c>
      <c r="K2802" s="35" t="str">
        <f t="shared" si="215"/>
        <v>Loonse en Drunense Duinen &amp; Leemkuilen_ZGH91E0C</v>
      </c>
      <c r="L2802" s="36">
        <f>VLOOKUP(D2802,DATA!A:F,5,FALSE)</f>
        <v>6.9280917156857415E-3</v>
      </c>
      <c r="M2802" s="37">
        <f>VLOOKUP(D2802,DATA!A:F,6,FALSE)</f>
        <v>2282</v>
      </c>
      <c r="N2802" s="36">
        <f t="shared" si="216"/>
        <v>9.3772546723860428E-2</v>
      </c>
      <c r="O2802" s="36">
        <f t="shared" si="217"/>
        <v>9.377646132470073E-2</v>
      </c>
      <c r="P2802" s="36">
        <f t="shared" si="218"/>
        <v>3.9146008403018184E-6</v>
      </c>
      <c r="Q2802" s="36">
        <f t="shared" si="219"/>
        <v>0</v>
      </c>
    </row>
    <row r="2803" spans="1:17" x14ac:dyDescent="0.3">
      <c r="A2803" s="29">
        <v>3084709</v>
      </c>
      <c r="B2803" s="1">
        <v>131</v>
      </c>
      <c r="C2803" s="1" t="s">
        <v>24</v>
      </c>
      <c r="D2803" s="1" t="s">
        <v>25</v>
      </c>
      <c r="E2803" s="1" t="s">
        <v>23</v>
      </c>
      <c r="F2803" s="47">
        <v>1857</v>
      </c>
      <c r="G2803" s="34">
        <v>1415.89</v>
      </c>
      <c r="H2803" s="1" t="s">
        <v>216</v>
      </c>
      <c r="I2803" s="34">
        <v>7.7470000000000002E-4</v>
      </c>
      <c r="J2803" s="34">
        <v>1797.0875000000001</v>
      </c>
      <c r="K2803" s="35" t="str">
        <f t="shared" si="215"/>
        <v>Loonse en Drunense Duinen &amp; Leemkuilen_ZGH91E0C</v>
      </c>
      <c r="L2803" s="36">
        <f>VLOOKUP(D2803,DATA!A:F,5,FALSE)</f>
        <v>6.9280917156857415E-3</v>
      </c>
      <c r="M2803" s="37">
        <f>VLOOKUP(D2803,DATA!A:F,6,FALSE)</f>
        <v>2282</v>
      </c>
      <c r="N2803" s="36">
        <f t="shared" si="216"/>
        <v>0.24714160551974956</v>
      </c>
      <c r="O2803" s="36">
        <f t="shared" si="217"/>
        <v>0.24714292870166568</v>
      </c>
      <c r="P2803" s="36">
        <f t="shared" si="218"/>
        <v>1.3231819161185765E-6</v>
      </c>
      <c r="Q2803" s="36">
        <f t="shared" si="219"/>
        <v>0</v>
      </c>
    </row>
    <row r="2804" spans="1:17" x14ac:dyDescent="0.3">
      <c r="A2804" s="29">
        <v>3084712</v>
      </c>
      <c r="B2804" s="1">
        <v>131</v>
      </c>
      <c r="C2804" s="1" t="s">
        <v>24</v>
      </c>
      <c r="D2804" s="1" t="s">
        <v>22</v>
      </c>
      <c r="E2804" s="1" t="s">
        <v>23</v>
      </c>
      <c r="F2804" s="47">
        <v>1857</v>
      </c>
      <c r="G2804" s="34">
        <v>1417.5</v>
      </c>
      <c r="H2804" s="1" t="s">
        <v>216</v>
      </c>
      <c r="I2804" s="34">
        <v>1.9556999999999999E-3</v>
      </c>
      <c r="J2804" s="34">
        <v>328.51285000000001</v>
      </c>
      <c r="K2804" s="35" t="str">
        <f t="shared" si="215"/>
        <v>Loonse en Drunense Duinen &amp; Leemkuilen_H91E0C</v>
      </c>
      <c r="L2804" s="36">
        <f>VLOOKUP(D2804,DATA!A:F,5,FALSE)</f>
        <v>6.9280917156857415E-3</v>
      </c>
      <c r="M2804" s="37">
        <f>VLOOKUP(D2804,DATA!A:F,6,FALSE)</f>
        <v>2282</v>
      </c>
      <c r="N2804" s="36">
        <f t="shared" si="216"/>
        <v>0.24990678317896628</v>
      </c>
      <c r="O2804" s="36">
        <f t="shared" si="217"/>
        <v>0.24991016079397729</v>
      </c>
      <c r="P2804" s="36">
        <f t="shared" si="218"/>
        <v>3.3776150110131908E-6</v>
      </c>
      <c r="Q2804" s="36">
        <f t="shared" si="219"/>
        <v>0</v>
      </c>
    </row>
    <row r="2805" spans="1:17" x14ac:dyDescent="0.3">
      <c r="A2805" s="29">
        <v>3084713</v>
      </c>
      <c r="B2805" s="1">
        <v>131</v>
      </c>
      <c r="C2805" s="1" t="s">
        <v>24</v>
      </c>
      <c r="D2805" s="1" t="s">
        <v>22</v>
      </c>
      <c r="E2805" s="1" t="s">
        <v>23</v>
      </c>
      <c r="F2805" s="47">
        <v>1857</v>
      </c>
      <c r="G2805" s="34">
        <v>1596.01</v>
      </c>
      <c r="H2805" s="1" t="s">
        <v>216</v>
      </c>
      <c r="I2805" s="34">
        <v>3.0588999999999998E-3</v>
      </c>
      <c r="J2805" s="34">
        <v>5434.6293999999998</v>
      </c>
      <c r="K2805" s="35" t="str">
        <f t="shared" si="215"/>
        <v>Loonse en Drunense Duinen &amp; Leemkuilen_H91E0C</v>
      </c>
      <c r="L2805" s="36">
        <f>VLOOKUP(D2805,DATA!A:F,5,FALSE)</f>
        <v>6.9280917156857415E-3</v>
      </c>
      <c r="M2805" s="37">
        <f>VLOOKUP(D2805,DATA!A:F,6,FALSE)</f>
        <v>2282</v>
      </c>
      <c r="N2805" s="36">
        <f t="shared" si="216"/>
        <v>0.85553895913614864</v>
      </c>
      <c r="O2805" s="36">
        <f t="shared" si="217"/>
        <v>0.85555693507898001</v>
      </c>
      <c r="P2805" s="36">
        <f t="shared" si="218"/>
        <v>1.7975942831371938E-5</v>
      </c>
      <c r="Q2805" s="36">
        <f t="shared" si="219"/>
        <v>0</v>
      </c>
    </row>
    <row r="2806" spans="1:17" x14ac:dyDescent="0.3">
      <c r="A2806" s="29">
        <v>3084714</v>
      </c>
      <c r="B2806" s="1">
        <v>131</v>
      </c>
      <c r="C2806" s="1" t="s">
        <v>24</v>
      </c>
      <c r="D2806" s="1" t="s">
        <v>22</v>
      </c>
      <c r="E2806" s="1" t="s">
        <v>23</v>
      </c>
      <c r="F2806" s="47">
        <v>1857</v>
      </c>
      <c r="G2806" s="34">
        <v>1719.78</v>
      </c>
      <c r="H2806" s="1" t="s">
        <v>216</v>
      </c>
      <c r="I2806" s="34">
        <v>3.6638E-3</v>
      </c>
      <c r="J2806" s="34">
        <v>9561.973</v>
      </c>
      <c r="K2806" s="35" t="str">
        <f t="shared" si="215"/>
        <v>Loonse en Drunense Duinen &amp; Leemkuilen_H91E0C</v>
      </c>
      <c r="L2806" s="36">
        <f>VLOOKUP(D2806,DATA!A:F,5,FALSE)</f>
        <v>6.9280917156857415E-3</v>
      </c>
      <c r="M2806" s="37">
        <f>VLOOKUP(D2806,DATA!A:F,6,FALSE)</f>
        <v>2282</v>
      </c>
      <c r="N2806" s="36">
        <f t="shared" si="216"/>
        <v>1.9935589863601093</v>
      </c>
      <c r="O2806" s="36">
        <f t="shared" si="217"/>
        <v>1.9936085809596302</v>
      </c>
      <c r="P2806" s="36">
        <f t="shared" si="218"/>
        <v>4.9594599520919047E-5</v>
      </c>
      <c r="Q2806" s="36">
        <f t="shared" si="219"/>
        <v>0</v>
      </c>
    </row>
    <row r="2807" spans="1:17" x14ac:dyDescent="0.3">
      <c r="A2807" s="29">
        <v>3084716</v>
      </c>
      <c r="B2807" s="1">
        <v>131</v>
      </c>
      <c r="C2807" s="1" t="s">
        <v>24</v>
      </c>
      <c r="D2807" s="1" t="s">
        <v>25</v>
      </c>
      <c r="E2807" s="1" t="s">
        <v>23</v>
      </c>
      <c r="F2807" s="47">
        <v>1857</v>
      </c>
      <c r="G2807" s="34">
        <v>1249.32</v>
      </c>
      <c r="H2807" s="1" t="s">
        <v>216</v>
      </c>
      <c r="I2807" s="34">
        <v>3.2006000000000001E-3</v>
      </c>
      <c r="J2807" s="34">
        <v>12.984889000000001</v>
      </c>
      <c r="K2807" s="35" t="str">
        <f t="shared" si="215"/>
        <v>Loonse en Drunense Duinen &amp; Leemkuilen_ZGH91E0C</v>
      </c>
      <c r="L2807" s="36">
        <f>VLOOKUP(D2807,DATA!A:F,5,FALSE)</f>
        <v>6.9280917156857415E-3</v>
      </c>
      <c r="M2807" s="37">
        <f>VLOOKUP(D2807,DATA!A:F,6,FALSE)</f>
        <v>2282</v>
      </c>
      <c r="N2807" s="36">
        <f t="shared" si="216"/>
        <v>7.8072874450708069E-2</v>
      </c>
      <c r="O2807" s="36">
        <f t="shared" si="217"/>
        <v>7.8074604310114398E-2</v>
      </c>
      <c r="P2807" s="36">
        <f t="shared" si="218"/>
        <v>1.7298594063297479E-6</v>
      </c>
      <c r="Q2807" s="36">
        <f t="shared" si="219"/>
        <v>0</v>
      </c>
    </row>
    <row r="2808" spans="1:17" x14ac:dyDescent="0.3">
      <c r="A2808" s="29">
        <v>3084717</v>
      </c>
      <c r="B2808" s="1">
        <v>131</v>
      </c>
      <c r="C2808" s="1" t="s">
        <v>24</v>
      </c>
      <c r="D2808" s="1" t="s">
        <v>25</v>
      </c>
      <c r="E2808" s="1" t="s">
        <v>23</v>
      </c>
      <c r="F2808" s="47">
        <v>1857</v>
      </c>
      <c r="G2808" s="34">
        <v>1324.27</v>
      </c>
      <c r="H2808" s="1" t="s">
        <v>216</v>
      </c>
      <c r="I2808" s="34">
        <v>4.4774999999999997E-3</v>
      </c>
      <c r="J2808" s="34">
        <v>1240.9744000000001</v>
      </c>
      <c r="K2808" s="35" t="str">
        <f t="shared" si="215"/>
        <v>Loonse en Drunense Duinen &amp; Leemkuilen_ZGH91E0C</v>
      </c>
      <c r="L2808" s="36">
        <f>VLOOKUP(D2808,DATA!A:F,5,FALSE)</f>
        <v>6.9280917156857415E-3</v>
      </c>
      <c r="M2808" s="37">
        <f>VLOOKUP(D2808,DATA!A:F,6,FALSE)</f>
        <v>2282</v>
      </c>
      <c r="N2808" s="36">
        <f t="shared" si="216"/>
        <v>0.1311539449887911</v>
      </c>
      <c r="O2808" s="36">
        <f t="shared" si="217"/>
        <v>0.13115800818066553</v>
      </c>
      <c r="P2808" s="36">
        <f t="shared" si="218"/>
        <v>4.0631918744316042E-6</v>
      </c>
      <c r="Q2808" s="36">
        <f t="shared" si="219"/>
        <v>0</v>
      </c>
    </row>
    <row r="2809" spans="1:17" x14ac:dyDescent="0.3">
      <c r="A2809" s="29">
        <v>3084725</v>
      </c>
      <c r="B2809" s="1">
        <v>131</v>
      </c>
      <c r="C2809" s="1" t="s">
        <v>24</v>
      </c>
      <c r="D2809" s="1" t="s">
        <v>22</v>
      </c>
      <c r="E2809" s="1" t="s">
        <v>23</v>
      </c>
      <c r="F2809" s="47">
        <v>1857</v>
      </c>
      <c r="G2809" s="34">
        <v>1356.36</v>
      </c>
      <c r="H2809" s="1" t="s">
        <v>216</v>
      </c>
      <c r="I2809" s="34">
        <v>5.6515000000000003E-3</v>
      </c>
      <c r="J2809" s="34">
        <v>916.00836000000004</v>
      </c>
      <c r="K2809" s="35" t="str">
        <f t="shared" si="215"/>
        <v>Loonse en Drunense Duinen &amp; Leemkuilen_H91E0C</v>
      </c>
      <c r="L2809" s="36">
        <f>VLOOKUP(D2809,DATA!A:F,5,FALSE)</f>
        <v>6.9280917156857415E-3</v>
      </c>
      <c r="M2809" s="37">
        <f>VLOOKUP(D2809,DATA!A:F,6,FALSE)</f>
        <v>2282</v>
      </c>
      <c r="N2809" s="36">
        <f t="shared" si="216"/>
        <v>0.16375440304718938</v>
      </c>
      <c r="O2809" s="36">
        <f t="shared" si="217"/>
        <v>0.16376080433068854</v>
      </c>
      <c r="P2809" s="36">
        <f t="shared" si="218"/>
        <v>6.401283499157806E-6</v>
      </c>
      <c r="Q2809" s="36">
        <f t="shared" si="219"/>
        <v>0</v>
      </c>
    </row>
    <row r="2810" spans="1:17" x14ac:dyDescent="0.3">
      <c r="A2810" s="29">
        <v>3084729</v>
      </c>
      <c r="B2810" s="1">
        <v>131</v>
      </c>
      <c r="C2810" s="1" t="s">
        <v>24</v>
      </c>
      <c r="D2810" s="1" t="s">
        <v>25</v>
      </c>
      <c r="E2810" s="1" t="s">
        <v>23</v>
      </c>
      <c r="F2810" s="47">
        <v>1857</v>
      </c>
      <c r="G2810" s="34">
        <v>1183.28</v>
      </c>
      <c r="H2810" s="1" t="s">
        <v>216</v>
      </c>
      <c r="I2810" s="34">
        <v>5.6866E-3</v>
      </c>
      <c r="J2810" s="34">
        <v>1569.3725999999999</v>
      </c>
      <c r="K2810" s="35" t="str">
        <f t="shared" si="215"/>
        <v>Loonse en Drunense Duinen &amp; Leemkuilen_ZGH91E0C</v>
      </c>
      <c r="L2810" s="36">
        <f>VLOOKUP(D2810,DATA!A:F,5,FALSE)</f>
        <v>6.9280917156857415E-3</v>
      </c>
      <c r="M2810" s="37">
        <f>VLOOKUP(D2810,DATA!A:F,6,FALSE)</f>
        <v>2282</v>
      </c>
      <c r="N2810" s="36">
        <f t="shared" si="216"/>
        <v>4.9422124667674754E-2</v>
      </c>
      <c r="O2810" s="36">
        <f t="shared" si="217"/>
        <v>4.9424070841274176E-2</v>
      </c>
      <c r="P2810" s="36">
        <f t="shared" si="218"/>
        <v>1.9461735994222296E-6</v>
      </c>
      <c r="Q2810" s="36">
        <f t="shared" si="219"/>
        <v>0</v>
      </c>
    </row>
    <row r="2811" spans="1:17" x14ac:dyDescent="0.3">
      <c r="A2811" s="29">
        <v>3084730</v>
      </c>
      <c r="B2811" s="1">
        <v>131</v>
      </c>
      <c r="C2811" s="1" t="s">
        <v>24</v>
      </c>
      <c r="D2811" s="1" t="s">
        <v>25</v>
      </c>
      <c r="E2811" s="1" t="s">
        <v>23</v>
      </c>
      <c r="F2811" s="47">
        <v>1857</v>
      </c>
      <c r="G2811" s="34">
        <v>1422.31</v>
      </c>
      <c r="H2811" s="1" t="s">
        <v>216</v>
      </c>
      <c r="I2811" s="34">
        <v>6.6213000000000001E-3</v>
      </c>
      <c r="J2811" s="34">
        <v>750.31650000000002</v>
      </c>
      <c r="K2811" s="35" t="str">
        <f t="shared" si="215"/>
        <v>Loonse en Drunense Duinen &amp; Leemkuilen_ZGH91E0C</v>
      </c>
      <c r="L2811" s="36">
        <f>VLOOKUP(D2811,DATA!A:F,5,FALSE)</f>
        <v>6.9280917156857415E-3</v>
      </c>
      <c r="M2811" s="37">
        <f>VLOOKUP(D2811,DATA!A:F,6,FALSE)</f>
        <v>2282</v>
      </c>
      <c r="N2811" s="36">
        <f t="shared" si="216"/>
        <v>0.25835314379364638</v>
      </c>
      <c r="O2811" s="36">
        <f t="shared" si="217"/>
        <v>0.25836496487180771</v>
      </c>
      <c r="P2811" s="36">
        <f t="shared" si="218"/>
        <v>1.1821078161333709E-5</v>
      </c>
      <c r="Q2811" s="36">
        <f t="shared" si="219"/>
        <v>0</v>
      </c>
    </row>
    <row r="2812" spans="1:17" x14ac:dyDescent="0.3">
      <c r="A2812" s="29">
        <v>3086239</v>
      </c>
      <c r="B2812" s="1">
        <v>131</v>
      </c>
      <c r="C2812" s="1" t="s">
        <v>24</v>
      </c>
      <c r="D2812" s="1" t="s">
        <v>25</v>
      </c>
      <c r="E2812" s="1" t="s">
        <v>23</v>
      </c>
      <c r="F2812" s="47">
        <v>1857</v>
      </c>
      <c r="G2812" s="34">
        <v>1460.85</v>
      </c>
      <c r="H2812" s="1" t="s">
        <v>216</v>
      </c>
      <c r="I2812" s="34">
        <v>8.3279999999999997E-4</v>
      </c>
      <c r="J2812" s="34">
        <v>2367.6583999999998</v>
      </c>
      <c r="K2812" s="35" t="str">
        <f t="shared" si="215"/>
        <v>Loonse en Drunense Duinen &amp; Leemkuilen_ZGH91E0C</v>
      </c>
      <c r="L2812" s="36">
        <f>VLOOKUP(D2812,DATA!A:F,5,FALSE)</f>
        <v>6.9280917156857415E-3</v>
      </c>
      <c r="M2812" s="37">
        <f>VLOOKUP(D2812,DATA!A:F,6,FALSE)</f>
        <v>2282</v>
      </c>
      <c r="N2812" s="36">
        <f t="shared" si="216"/>
        <v>0.33715598819342357</v>
      </c>
      <c r="O2812" s="36">
        <f t="shared" si="217"/>
        <v>0.33715792693419216</v>
      </c>
      <c r="P2812" s="36">
        <f t="shared" si="218"/>
        <v>1.9387407685922398E-6</v>
      </c>
      <c r="Q2812" s="36">
        <f t="shared" si="219"/>
        <v>0</v>
      </c>
    </row>
    <row r="2813" spans="1:17" x14ac:dyDescent="0.3">
      <c r="A2813" s="29">
        <v>3086241</v>
      </c>
      <c r="B2813" s="1">
        <v>131</v>
      </c>
      <c r="C2813" s="1" t="s">
        <v>24</v>
      </c>
      <c r="D2813" s="1" t="s">
        <v>22</v>
      </c>
      <c r="E2813" s="1" t="s">
        <v>23</v>
      </c>
      <c r="F2813" s="47">
        <v>1857</v>
      </c>
      <c r="G2813" s="34">
        <v>1766.85</v>
      </c>
      <c r="H2813" s="1" t="s">
        <v>216</v>
      </c>
      <c r="I2813" s="34">
        <v>2.6036000000000002E-3</v>
      </c>
      <c r="J2813" s="34">
        <v>978.70219999999995</v>
      </c>
      <c r="K2813" s="35" t="str">
        <f t="shared" si="215"/>
        <v>Loonse en Drunense Duinen &amp; Leemkuilen_H91E0C</v>
      </c>
      <c r="L2813" s="36">
        <f>VLOOKUP(D2813,DATA!A:F,5,FALSE)</f>
        <v>6.9280917156857415E-3</v>
      </c>
      <c r="M2813" s="37">
        <f>VLOOKUP(D2813,DATA!A:F,6,FALSE)</f>
        <v>2282</v>
      </c>
      <c r="N2813" s="36">
        <f t="shared" si="216"/>
        <v>2.7411286539091093</v>
      </c>
      <c r="O2813" s="36">
        <f t="shared" si="217"/>
        <v>2.7411767434065242</v>
      </c>
      <c r="P2813" s="36">
        <f t="shared" si="218"/>
        <v>4.808949741486046E-5</v>
      </c>
      <c r="Q2813" s="36">
        <f t="shared" si="219"/>
        <v>0</v>
      </c>
    </row>
    <row r="2814" spans="1:17" x14ac:dyDescent="0.3">
      <c r="A2814" s="29">
        <v>3086242</v>
      </c>
      <c r="B2814" s="1">
        <v>131</v>
      </c>
      <c r="C2814" s="1" t="s">
        <v>24</v>
      </c>
      <c r="D2814" s="1" t="s">
        <v>22</v>
      </c>
      <c r="E2814" s="1" t="s">
        <v>23</v>
      </c>
      <c r="F2814" s="47">
        <v>1857</v>
      </c>
      <c r="G2814" s="34">
        <v>1451.93</v>
      </c>
      <c r="H2814" s="1" t="s">
        <v>216</v>
      </c>
      <c r="I2814" s="34">
        <v>2.0506999999999999E-3</v>
      </c>
      <c r="J2814" s="34">
        <v>390.98705999999999</v>
      </c>
      <c r="K2814" s="35" t="str">
        <f t="shared" si="215"/>
        <v>Loonse en Drunense Duinen &amp; Leemkuilen_H91E0C</v>
      </c>
      <c r="L2814" s="36">
        <f>VLOOKUP(D2814,DATA!A:F,5,FALSE)</f>
        <v>6.9280917156857415E-3</v>
      </c>
      <c r="M2814" s="37">
        <f>VLOOKUP(D2814,DATA!A:F,6,FALSE)</f>
        <v>2282</v>
      </c>
      <c r="N2814" s="36">
        <f t="shared" si="216"/>
        <v>0.31701503083958221</v>
      </c>
      <c r="O2814" s="36">
        <f t="shared" si="217"/>
        <v>0.31701952056430244</v>
      </c>
      <c r="P2814" s="36">
        <f t="shared" si="218"/>
        <v>4.4897247202246859E-6</v>
      </c>
      <c r="Q2814" s="36">
        <f t="shared" si="219"/>
        <v>0</v>
      </c>
    </row>
    <row r="2815" spans="1:17" x14ac:dyDescent="0.3">
      <c r="A2815" s="29">
        <v>3086243</v>
      </c>
      <c r="B2815" s="1">
        <v>131</v>
      </c>
      <c r="C2815" s="1" t="s">
        <v>24</v>
      </c>
      <c r="D2815" s="1" t="s">
        <v>22</v>
      </c>
      <c r="E2815" s="1" t="s">
        <v>23</v>
      </c>
      <c r="F2815" s="47">
        <v>1857</v>
      </c>
      <c r="G2815" s="34">
        <v>1734.24</v>
      </c>
      <c r="H2815" s="1" t="s">
        <v>216</v>
      </c>
      <c r="I2815" s="34">
        <v>3.5427000000000002E-3</v>
      </c>
      <c r="J2815" s="34">
        <v>3027.047</v>
      </c>
      <c r="K2815" s="35" t="str">
        <f t="shared" si="215"/>
        <v>Loonse en Drunense Duinen &amp; Leemkuilen_H91E0C</v>
      </c>
      <c r="L2815" s="36">
        <f>VLOOKUP(D2815,DATA!A:F,5,FALSE)</f>
        <v>6.9280917156857415E-3</v>
      </c>
      <c r="M2815" s="37">
        <f>VLOOKUP(D2815,DATA!A:F,6,FALSE)</f>
        <v>2282</v>
      </c>
      <c r="N2815" s="36">
        <f t="shared" si="216"/>
        <v>2.1990012305573776</v>
      </c>
      <c r="O2815" s="36">
        <f t="shared" si="217"/>
        <v>2.1990540169353663</v>
      </c>
      <c r="P2815" s="36">
        <f t="shared" si="218"/>
        <v>5.2786377988667255E-5</v>
      </c>
      <c r="Q2815" s="36">
        <f t="shared" si="219"/>
        <v>0</v>
      </c>
    </row>
    <row r="2816" spans="1:17" x14ac:dyDescent="0.3">
      <c r="A2816" s="29">
        <v>3086244</v>
      </c>
      <c r="B2816" s="1">
        <v>131</v>
      </c>
      <c r="C2816" s="1" t="s">
        <v>24</v>
      </c>
      <c r="D2816" s="1" t="s">
        <v>22</v>
      </c>
      <c r="E2816" s="1" t="s">
        <v>23</v>
      </c>
      <c r="F2816" s="47">
        <v>1857</v>
      </c>
      <c r="G2816" s="34">
        <v>1378.59</v>
      </c>
      <c r="H2816" s="1" t="s">
        <v>216</v>
      </c>
      <c r="I2816" s="34">
        <v>2.6424E-3</v>
      </c>
      <c r="J2816" s="34">
        <v>16.372302999999999</v>
      </c>
      <c r="K2816" s="35" t="str">
        <f t="shared" si="215"/>
        <v>Loonse en Drunense Duinen &amp; Leemkuilen_H91E0C</v>
      </c>
      <c r="L2816" s="36">
        <f>VLOOKUP(D2816,DATA!A:F,5,FALSE)</f>
        <v>6.9280917156857415E-3</v>
      </c>
      <c r="M2816" s="37">
        <f>VLOOKUP(D2816,DATA!A:F,6,FALSE)</f>
        <v>2282</v>
      </c>
      <c r="N2816" s="36">
        <f t="shared" si="216"/>
        <v>0.19096814249424893</v>
      </c>
      <c r="O2816" s="36">
        <f t="shared" si="217"/>
        <v>0.19097163186338945</v>
      </c>
      <c r="P2816" s="36">
        <f t="shared" si="218"/>
        <v>3.4893691405191163E-6</v>
      </c>
      <c r="Q2816" s="36">
        <f t="shared" si="219"/>
        <v>0</v>
      </c>
    </row>
    <row r="2817" spans="1:17" x14ac:dyDescent="0.3">
      <c r="A2817" s="29">
        <v>3086246</v>
      </c>
      <c r="B2817" s="1">
        <v>131</v>
      </c>
      <c r="C2817" s="1" t="s">
        <v>24</v>
      </c>
      <c r="D2817" s="1" t="s">
        <v>25</v>
      </c>
      <c r="E2817" s="1" t="s">
        <v>23</v>
      </c>
      <c r="F2817" s="47">
        <v>1857</v>
      </c>
      <c r="G2817" s="34">
        <v>1417.43</v>
      </c>
      <c r="H2817" s="1" t="s">
        <v>216</v>
      </c>
      <c r="I2817" s="34">
        <v>3.7009999999999999E-3</v>
      </c>
      <c r="J2817" s="34">
        <v>3685.4697000000001</v>
      </c>
      <c r="K2817" s="35" t="str">
        <f t="shared" si="215"/>
        <v>Loonse en Drunense Duinen &amp; Leemkuilen_ZGH91E0C</v>
      </c>
      <c r="L2817" s="36">
        <f>VLOOKUP(D2817,DATA!A:F,5,FALSE)</f>
        <v>6.9280917156857415E-3</v>
      </c>
      <c r="M2817" s="37">
        <f>VLOOKUP(D2817,DATA!A:F,6,FALSE)</f>
        <v>2282</v>
      </c>
      <c r="N2817" s="36">
        <f t="shared" si="216"/>
        <v>0.24978591882245238</v>
      </c>
      <c r="O2817" s="36">
        <f t="shared" si="217"/>
        <v>0.24979230763347526</v>
      </c>
      <c r="P2817" s="36">
        <f t="shared" si="218"/>
        <v>6.3888110228838002E-6</v>
      </c>
      <c r="Q2817" s="36">
        <f t="shared" si="219"/>
        <v>0</v>
      </c>
    </row>
    <row r="2818" spans="1:17" x14ac:dyDescent="0.3">
      <c r="A2818" s="29">
        <v>3086255</v>
      </c>
      <c r="B2818" s="1">
        <v>131</v>
      </c>
      <c r="C2818" s="1" t="s">
        <v>24</v>
      </c>
      <c r="D2818" s="1" t="s">
        <v>22</v>
      </c>
      <c r="E2818" s="1" t="s">
        <v>23</v>
      </c>
      <c r="F2818" s="47">
        <v>1857</v>
      </c>
      <c r="G2818" s="34">
        <v>1557.94</v>
      </c>
      <c r="H2818" s="1" t="s">
        <v>216</v>
      </c>
      <c r="I2818" s="34">
        <v>6.3673999999999996E-3</v>
      </c>
      <c r="J2818" s="34">
        <v>717.39559999999994</v>
      </c>
      <c r="K2818" s="35" t="str">
        <f t="shared" si="215"/>
        <v>Loonse en Drunense Duinen &amp; Leemkuilen_H91E0C</v>
      </c>
      <c r="L2818" s="36">
        <f>VLOOKUP(D2818,DATA!A:F,5,FALSE)</f>
        <v>6.9280917156857415E-3</v>
      </c>
      <c r="M2818" s="37">
        <f>VLOOKUP(D2818,DATA!A:F,6,FALSE)</f>
        <v>2282</v>
      </c>
      <c r="N2818" s="36">
        <f t="shared" si="216"/>
        <v>0.65850005191596428</v>
      </c>
      <c r="O2818" s="36">
        <f t="shared" si="217"/>
        <v>0.65852891028223259</v>
      </c>
      <c r="P2818" s="36">
        <f t="shared" si="218"/>
        <v>2.8858366268313951E-5</v>
      </c>
      <c r="Q2818" s="36">
        <f t="shared" si="219"/>
        <v>0</v>
      </c>
    </row>
    <row r="2819" spans="1:17" x14ac:dyDescent="0.3">
      <c r="A2819" s="29">
        <v>3086259</v>
      </c>
      <c r="B2819" s="1">
        <v>131</v>
      </c>
      <c r="C2819" s="1" t="s">
        <v>24</v>
      </c>
      <c r="D2819" s="1" t="s">
        <v>25</v>
      </c>
      <c r="E2819" s="1" t="s">
        <v>23</v>
      </c>
      <c r="F2819" s="47">
        <v>1857</v>
      </c>
      <c r="G2819" s="34">
        <v>1318.85</v>
      </c>
      <c r="H2819" s="1" t="s">
        <v>216</v>
      </c>
      <c r="I2819" s="34">
        <v>6.1558999999999997E-3</v>
      </c>
      <c r="J2819" s="34">
        <v>6747.7259999999997</v>
      </c>
      <c r="K2819" s="35" t="str">
        <f t="shared" ref="K2819:K2882" si="220">_xlfn.CONCAT(C2819,"_",D2819)</f>
        <v>Loonse en Drunense Duinen &amp; Leemkuilen_ZGH91E0C</v>
      </c>
      <c r="L2819" s="36">
        <f>VLOOKUP(D2819,DATA!A:F,5,FALSE)</f>
        <v>6.9280917156857415E-3</v>
      </c>
      <c r="M2819" s="37">
        <f>VLOOKUP(D2819,DATA!A:F,6,FALSE)</f>
        <v>2282</v>
      </c>
      <c r="N2819" s="36">
        <f t="shared" ref="N2819:N2882" si="221">100/(1+EXP(-L2819*(G2819-M2819)))</f>
        <v>0.12632650506862936</v>
      </c>
      <c r="O2819" s="36">
        <f t="shared" ref="O2819:O2882" si="222">100/(1+EXP(-L2819*((G2819+I2819)-M2819)))</f>
        <v>0.12633188603066048</v>
      </c>
      <c r="P2819" s="36">
        <f t="shared" ref="P2819:P2882" si="223">O2819-N2819</f>
        <v>5.3809620311207063E-6</v>
      </c>
      <c r="Q2819" s="36">
        <f t="shared" ref="Q2819:Q2882" si="224">IF(AND(H2819&lt;&gt;"below",I2819&gt;=0.005),J2819*P2819/100,0)</f>
        <v>0</v>
      </c>
    </row>
    <row r="2820" spans="1:17" x14ac:dyDescent="0.3">
      <c r="A2820" s="29">
        <v>3087767</v>
      </c>
      <c r="B2820" s="1">
        <v>131</v>
      </c>
      <c r="C2820" s="1" t="s">
        <v>24</v>
      </c>
      <c r="D2820" s="1" t="s">
        <v>25</v>
      </c>
      <c r="E2820" s="1" t="s">
        <v>23</v>
      </c>
      <c r="F2820" s="47">
        <v>1857</v>
      </c>
      <c r="G2820" s="34">
        <v>1311.26</v>
      </c>
      <c r="H2820" s="1" t="s">
        <v>216</v>
      </c>
      <c r="I2820" s="34">
        <v>6.6989999999999997E-4</v>
      </c>
      <c r="J2820" s="34">
        <v>1555.1551999999999</v>
      </c>
      <c r="K2820" s="35" t="str">
        <f t="shared" si="220"/>
        <v>Loonse en Drunense Duinen &amp; Leemkuilen_ZGH91E0C</v>
      </c>
      <c r="L2820" s="36">
        <f>VLOOKUP(D2820,DATA!A:F,5,FALSE)</f>
        <v>6.9280917156857415E-3</v>
      </c>
      <c r="M2820" s="37">
        <f>VLOOKUP(D2820,DATA!A:F,6,FALSE)</f>
        <v>2282</v>
      </c>
      <c r="N2820" s="36">
        <f t="shared" si="221"/>
        <v>0.1198631125405818</v>
      </c>
      <c r="O2820" s="36">
        <f t="shared" si="222"/>
        <v>0.11986366817519398</v>
      </c>
      <c r="P2820" s="36">
        <f t="shared" si="223"/>
        <v>5.5563461218155474E-7</v>
      </c>
      <c r="Q2820" s="36">
        <f t="shared" si="224"/>
        <v>0</v>
      </c>
    </row>
    <row r="2821" spans="1:17" x14ac:dyDescent="0.3">
      <c r="A2821" s="29">
        <v>3087769</v>
      </c>
      <c r="B2821" s="1">
        <v>131</v>
      </c>
      <c r="C2821" s="1" t="s">
        <v>24</v>
      </c>
      <c r="D2821" s="1" t="s">
        <v>22</v>
      </c>
      <c r="E2821" s="1" t="s">
        <v>23</v>
      </c>
      <c r="F2821" s="47">
        <v>1857</v>
      </c>
      <c r="G2821" s="34">
        <v>1737.46</v>
      </c>
      <c r="H2821" s="1" t="s">
        <v>216</v>
      </c>
      <c r="I2821" s="34">
        <v>1.4732090000000001E-3</v>
      </c>
      <c r="J2821" s="34">
        <v>795.17200000000003</v>
      </c>
      <c r="K2821" s="35" t="str">
        <f t="shared" si="220"/>
        <v>Loonse en Drunense Duinen &amp; Leemkuilen_H91E0C</v>
      </c>
      <c r="L2821" s="36">
        <f>VLOOKUP(D2821,DATA!A:F,5,FALSE)</f>
        <v>6.9280917156857415E-3</v>
      </c>
      <c r="M2821" s="37">
        <f>VLOOKUP(D2821,DATA!A:F,6,FALSE)</f>
        <v>2282</v>
      </c>
      <c r="N2821" s="36">
        <f t="shared" si="221"/>
        <v>2.2474939006499386</v>
      </c>
      <c r="O2821" s="36">
        <f t="shared" si="222"/>
        <v>2.2475163243115244</v>
      </c>
      <c r="P2821" s="36">
        <f t="shared" si="223"/>
        <v>2.2423661585779797E-5</v>
      </c>
      <c r="Q2821" s="36">
        <f t="shared" si="224"/>
        <v>0</v>
      </c>
    </row>
    <row r="2822" spans="1:17" x14ac:dyDescent="0.3">
      <c r="A2822" s="29">
        <v>3087770</v>
      </c>
      <c r="B2822" s="1">
        <v>131</v>
      </c>
      <c r="C2822" s="1" t="s">
        <v>24</v>
      </c>
      <c r="D2822" s="1" t="s">
        <v>22</v>
      </c>
      <c r="E2822" s="1" t="s">
        <v>23</v>
      </c>
      <c r="F2822" s="47">
        <v>1857</v>
      </c>
      <c r="G2822" s="34">
        <v>1560.56</v>
      </c>
      <c r="H2822" s="1" t="s">
        <v>216</v>
      </c>
      <c r="I2822" s="34">
        <v>2.2184000000000001E-3</v>
      </c>
      <c r="J2822" s="34">
        <v>6555.393</v>
      </c>
      <c r="K2822" s="35" t="str">
        <f t="shared" si="220"/>
        <v>Loonse en Drunense Duinen &amp; Leemkuilen_H91E0C</v>
      </c>
      <c r="L2822" s="36">
        <f>VLOOKUP(D2822,DATA!A:F,5,FALSE)</f>
        <v>6.9280917156857415E-3</v>
      </c>
      <c r="M2822" s="37">
        <f>VLOOKUP(D2822,DATA!A:F,6,FALSE)</f>
        <v>2282</v>
      </c>
      <c r="N2822" s="36">
        <f t="shared" si="221"/>
        <v>0.67048114926778546</v>
      </c>
      <c r="O2822" s="36">
        <f t="shared" si="222"/>
        <v>0.67049138506518968</v>
      </c>
      <c r="P2822" s="36">
        <f t="shared" si="223"/>
        <v>1.0235797404223312E-5</v>
      </c>
      <c r="Q2822" s="36">
        <f t="shared" si="224"/>
        <v>0</v>
      </c>
    </row>
    <row r="2823" spans="1:17" x14ac:dyDescent="0.3">
      <c r="A2823" s="29">
        <v>3087771</v>
      </c>
      <c r="B2823" s="1">
        <v>131</v>
      </c>
      <c r="C2823" s="1" t="s">
        <v>24</v>
      </c>
      <c r="D2823" s="1" t="s">
        <v>22</v>
      </c>
      <c r="E2823" s="1" t="s">
        <v>23</v>
      </c>
      <c r="F2823" s="47">
        <v>1857</v>
      </c>
      <c r="G2823" s="34">
        <v>1587.8</v>
      </c>
      <c r="H2823" s="1" t="s">
        <v>216</v>
      </c>
      <c r="I2823" s="34">
        <v>2.5539E-3</v>
      </c>
      <c r="J2823" s="34">
        <v>4430.8149999999996</v>
      </c>
      <c r="K2823" s="35" t="str">
        <f t="shared" si="220"/>
        <v>Loonse en Drunense Duinen &amp; Leemkuilen_H91E0C</v>
      </c>
      <c r="L2823" s="36">
        <f>VLOOKUP(D2823,DATA!A:F,5,FALSE)</f>
        <v>6.9280917156857415E-3</v>
      </c>
      <c r="M2823" s="37">
        <f>VLOOKUP(D2823,DATA!A:F,6,FALSE)</f>
        <v>2282</v>
      </c>
      <c r="N2823" s="36">
        <f t="shared" si="221"/>
        <v>0.80861681919056694</v>
      </c>
      <c r="O2823" s="36">
        <f t="shared" si="222"/>
        <v>0.80863101100792067</v>
      </c>
      <c r="P2823" s="36">
        <f t="shared" si="223"/>
        <v>1.419181735373698E-5</v>
      </c>
      <c r="Q2823" s="36">
        <f t="shared" si="224"/>
        <v>0</v>
      </c>
    </row>
    <row r="2824" spans="1:17" x14ac:dyDescent="0.3">
      <c r="A2824" s="29">
        <v>3087772</v>
      </c>
      <c r="B2824" s="1">
        <v>131</v>
      </c>
      <c r="C2824" s="1" t="s">
        <v>24</v>
      </c>
      <c r="D2824" s="1" t="s">
        <v>22</v>
      </c>
      <c r="E2824" s="1" t="s">
        <v>23</v>
      </c>
      <c r="F2824" s="47">
        <v>1857</v>
      </c>
      <c r="G2824" s="34">
        <v>1392.18</v>
      </c>
      <c r="H2824" s="1" t="s">
        <v>216</v>
      </c>
      <c r="I2824" s="34">
        <v>2.5206999999999999E-3</v>
      </c>
      <c r="J2824" s="34">
        <v>2683.9879999999998</v>
      </c>
      <c r="K2824" s="35" t="str">
        <f t="shared" si="220"/>
        <v>Loonse en Drunense Duinen &amp; Leemkuilen_H91E0C</v>
      </c>
      <c r="L2824" s="36">
        <f>VLOOKUP(D2824,DATA!A:F,5,FALSE)</f>
        <v>6.9280917156857415E-3</v>
      </c>
      <c r="M2824" s="37">
        <f>VLOOKUP(D2824,DATA!A:F,6,FALSE)</f>
        <v>2282</v>
      </c>
      <c r="N2824" s="36">
        <f t="shared" si="221"/>
        <v>0.20978241339349593</v>
      </c>
      <c r="O2824" s="36">
        <f t="shared" si="222"/>
        <v>0.20978606930448146</v>
      </c>
      <c r="P2824" s="36">
        <f t="shared" si="223"/>
        <v>3.6559109855283101E-6</v>
      </c>
      <c r="Q2824" s="36">
        <f t="shared" si="224"/>
        <v>0</v>
      </c>
    </row>
    <row r="2825" spans="1:17" x14ac:dyDescent="0.3">
      <c r="A2825" s="29">
        <v>3087774</v>
      </c>
      <c r="B2825" s="1">
        <v>131</v>
      </c>
      <c r="C2825" s="1" t="s">
        <v>24</v>
      </c>
      <c r="D2825" s="1" t="s">
        <v>25</v>
      </c>
      <c r="E2825" s="1" t="s">
        <v>23</v>
      </c>
      <c r="F2825" s="47">
        <v>1857</v>
      </c>
      <c r="G2825" s="34">
        <v>1299.3499999999999</v>
      </c>
      <c r="H2825" s="1" t="s">
        <v>216</v>
      </c>
      <c r="I2825" s="34">
        <v>3.1185000000000002E-3</v>
      </c>
      <c r="J2825" s="34">
        <v>77.763220000000004</v>
      </c>
      <c r="K2825" s="35" t="str">
        <f t="shared" si="220"/>
        <v>Loonse en Drunense Duinen &amp; Leemkuilen_ZGH91E0C</v>
      </c>
      <c r="L2825" s="36">
        <f>VLOOKUP(D2825,DATA!A:F,5,FALSE)</f>
        <v>6.9280917156857415E-3</v>
      </c>
      <c r="M2825" s="37">
        <f>VLOOKUP(D2825,DATA!A:F,6,FALSE)</f>
        <v>2282</v>
      </c>
      <c r="N2825" s="36">
        <f t="shared" si="221"/>
        <v>0.11038030573576778</v>
      </c>
      <c r="O2825" s="36">
        <f t="shared" si="222"/>
        <v>0.11038268792364495</v>
      </c>
      <c r="P2825" s="36">
        <f t="shared" si="223"/>
        <v>2.3821878771673743E-6</v>
      </c>
      <c r="Q2825" s="36">
        <f t="shared" si="224"/>
        <v>0</v>
      </c>
    </row>
    <row r="2826" spans="1:17" x14ac:dyDescent="0.3">
      <c r="A2826" s="29">
        <v>3087784</v>
      </c>
      <c r="B2826" s="1">
        <v>131</v>
      </c>
      <c r="C2826" s="1" t="s">
        <v>24</v>
      </c>
      <c r="D2826" s="1" t="s">
        <v>22</v>
      </c>
      <c r="E2826" s="1" t="s">
        <v>23</v>
      </c>
      <c r="F2826" s="47">
        <v>1857</v>
      </c>
      <c r="G2826" s="34">
        <v>1539.08</v>
      </c>
      <c r="H2826" s="1" t="s">
        <v>216</v>
      </c>
      <c r="I2826" s="34">
        <v>6.3197000000000001E-3</v>
      </c>
      <c r="J2826" s="34">
        <v>7.1716695000000001</v>
      </c>
      <c r="K2826" s="35" t="str">
        <f t="shared" si="220"/>
        <v>Loonse en Drunense Duinen &amp; Leemkuilen_H91E0C</v>
      </c>
      <c r="L2826" s="36">
        <f>VLOOKUP(D2826,DATA!A:F,5,FALSE)</f>
        <v>6.9280917156857415E-3</v>
      </c>
      <c r="M2826" s="37">
        <f>VLOOKUP(D2826,DATA!A:F,6,FALSE)</f>
        <v>2282</v>
      </c>
      <c r="N2826" s="36">
        <f t="shared" si="221"/>
        <v>0.57830863365407847</v>
      </c>
      <c r="O2826" s="36">
        <f t="shared" si="222"/>
        <v>0.57833380812265411</v>
      </c>
      <c r="P2826" s="36">
        <f t="shared" si="223"/>
        <v>2.517446857563943E-5</v>
      </c>
      <c r="Q2826" s="36">
        <f t="shared" si="224"/>
        <v>0</v>
      </c>
    </row>
    <row r="2827" spans="1:17" x14ac:dyDescent="0.3">
      <c r="A2827" s="29">
        <v>3087787</v>
      </c>
      <c r="B2827" s="1">
        <v>131</v>
      </c>
      <c r="C2827" s="1" t="s">
        <v>24</v>
      </c>
      <c r="D2827" s="1" t="s">
        <v>25</v>
      </c>
      <c r="E2827" s="1" t="s">
        <v>23</v>
      </c>
      <c r="F2827" s="47">
        <v>1857</v>
      </c>
      <c r="G2827" s="34">
        <v>1305.1600000000001</v>
      </c>
      <c r="H2827" s="1" t="s">
        <v>216</v>
      </c>
      <c r="I2827" s="34">
        <v>5.8994E-3</v>
      </c>
      <c r="J2827" s="34">
        <v>7451.6436000000003</v>
      </c>
      <c r="K2827" s="35" t="str">
        <f t="shared" si="220"/>
        <v>Loonse en Drunense Duinen &amp; Leemkuilen_ZGH91E0C</v>
      </c>
      <c r="L2827" s="36">
        <f>VLOOKUP(D2827,DATA!A:F,5,FALSE)</f>
        <v>6.9280917156857415E-3</v>
      </c>
      <c r="M2827" s="37">
        <f>VLOOKUP(D2827,DATA!A:F,6,FALSE)</f>
        <v>2282</v>
      </c>
      <c r="N2827" s="36">
        <f t="shared" si="221"/>
        <v>0.11490878099897367</v>
      </c>
      <c r="O2827" s="36">
        <f t="shared" si="222"/>
        <v>0.11491347220185148</v>
      </c>
      <c r="P2827" s="36">
        <f t="shared" si="223"/>
        <v>4.6912028778128834E-6</v>
      </c>
      <c r="Q2827" s="36">
        <f t="shared" si="224"/>
        <v>0</v>
      </c>
    </row>
    <row r="2828" spans="1:17" x14ac:dyDescent="0.3">
      <c r="A2828" s="29">
        <v>3089298</v>
      </c>
      <c r="B2828" s="1">
        <v>131</v>
      </c>
      <c r="C2828" s="1" t="s">
        <v>24</v>
      </c>
      <c r="D2828" s="1" t="s">
        <v>22</v>
      </c>
      <c r="E2828" s="1" t="s">
        <v>23</v>
      </c>
      <c r="F2828" s="47">
        <v>1857</v>
      </c>
      <c r="G2828" s="34">
        <v>1352.56</v>
      </c>
      <c r="H2828" s="1" t="s">
        <v>216</v>
      </c>
      <c r="I2828" s="34">
        <v>8.6720000000000005E-4</v>
      </c>
      <c r="J2828" s="34">
        <v>478.6234</v>
      </c>
      <c r="K2828" s="35" t="str">
        <f t="shared" si="220"/>
        <v>Loonse en Drunense Duinen &amp; Leemkuilen_H91E0C</v>
      </c>
      <c r="L2828" s="36">
        <f>VLOOKUP(D2828,DATA!A:F,5,FALSE)</f>
        <v>6.9280917156857415E-3</v>
      </c>
      <c r="M2828" s="37">
        <f>VLOOKUP(D2828,DATA!A:F,6,FALSE)</f>
        <v>2282</v>
      </c>
      <c r="N2828" s="36">
        <f t="shared" si="221"/>
        <v>0.15950632299572948</v>
      </c>
      <c r="O2828" s="36">
        <f t="shared" si="222"/>
        <v>0.15950727979056264</v>
      </c>
      <c r="P2828" s="36">
        <f t="shared" si="223"/>
        <v>9.5679483316790659E-7</v>
      </c>
      <c r="Q2828" s="36">
        <f t="shared" si="224"/>
        <v>0</v>
      </c>
    </row>
    <row r="2829" spans="1:17" x14ac:dyDescent="0.3">
      <c r="A2829" s="29">
        <v>3089299</v>
      </c>
      <c r="B2829" s="1">
        <v>131</v>
      </c>
      <c r="C2829" s="1" t="s">
        <v>24</v>
      </c>
      <c r="D2829" s="1" t="s">
        <v>22</v>
      </c>
      <c r="E2829" s="1" t="s">
        <v>23</v>
      </c>
      <c r="F2829" s="47">
        <v>1857</v>
      </c>
      <c r="G2829" s="34">
        <v>1699.45</v>
      </c>
      <c r="H2829" s="1" t="s">
        <v>216</v>
      </c>
      <c r="I2829" s="34">
        <v>1.576687E-3</v>
      </c>
      <c r="J2829" s="34">
        <v>7213.1</v>
      </c>
      <c r="K2829" s="35" t="str">
        <f t="shared" si="220"/>
        <v>Loonse en Drunense Duinen &amp; Leemkuilen_H91E0C</v>
      </c>
      <c r="L2829" s="36">
        <f>VLOOKUP(D2829,DATA!A:F,5,FALSE)</f>
        <v>6.9280917156857415E-3</v>
      </c>
      <c r="M2829" s="37">
        <f>VLOOKUP(D2829,DATA!A:F,6,FALSE)</f>
        <v>2282</v>
      </c>
      <c r="N2829" s="36">
        <f t="shared" si="221"/>
        <v>1.7361949721797127</v>
      </c>
      <c r="O2829" s="36">
        <f t="shared" si="222"/>
        <v>1.7362136082129411</v>
      </c>
      <c r="P2829" s="36">
        <f t="shared" si="223"/>
        <v>1.8636033228380811E-5</v>
      </c>
      <c r="Q2829" s="36">
        <f t="shared" si="224"/>
        <v>0</v>
      </c>
    </row>
    <row r="2830" spans="1:17" x14ac:dyDescent="0.3">
      <c r="A2830" s="29">
        <v>3089300</v>
      </c>
      <c r="B2830" s="1">
        <v>131</v>
      </c>
      <c r="C2830" s="1" t="s">
        <v>24</v>
      </c>
      <c r="D2830" s="1" t="s">
        <v>22</v>
      </c>
      <c r="E2830" s="1" t="s">
        <v>23</v>
      </c>
      <c r="F2830" s="47">
        <v>1857</v>
      </c>
      <c r="G2830" s="34">
        <v>1700.22</v>
      </c>
      <c r="H2830" s="1" t="s">
        <v>216</v>
      </c>
      <c r="I2830" s="34">
        <v>2.5799E-3</v>
      </c>
      <c r="J2830" s="34">
        <v>8444.8279999999995</v>
      </c>
      <c r="K2830" s="35" t="str">
        <f t="shared" si="220"/>
        <v>Loonse en Drunense Duinen &amp; Leemkuilen_H91E0C</v>
      </c>
      <c r="L2830" s="36">
        <f>VLOOKUP(D2830,DATA!A:F,5,FALSE)</f>
        <v>6.9280917156857415E-3</v>
      </c>
      <c r="M2830" s="37">
        <f>VLOOKUP(D2830,DATA!A:F,6,FALSE)</f>
        <v>2282</v>
      </c>
      <c r="N2830" s="36">
        <f t="shared" si="221"/>
        <v>1.7453195968712689</v>
      </c>
      <c r="O2830" s="36">
        <f t="shared" si="222"/>
        <v>1.7453502481402334</v>
      </c>
      <c r="P2830" s="36">
        <f t="shared" si="223"/>
        <v>3.0651268964509981E-5</v>
      </c>
      <c r="Q2830" s="36">
        <f t="shared" si="224"/>
        <v>0</v>
      </c>
    </row>
    <row r="2831" spans="1:17" x14ac:dyDescent="0.3">
      <c r="A2831" s="29">
        <v>3089316</v>
      </c>
      <c r="B2831" s="1">
        <v>131</v>
      </c>
      <c r="C2831" s="1" t="s">
        <v>24</v>
      </c>
      <c r="D2831" s="1" t="s">
        <v>25</v>
      </c>
      <c r="E2831" s="1" t="s">
        <v>23</v>
      </c>
      <c r="F2831" s="47">
        <v>1857</v>
      </c>
      <c r="G2831" s="34">
        <v>1251.83</v>
      </c>
      <c r="H2831" s="1" t="s">
        <v>216</v>
      </c>
      <c r="I2831" s="34">
        <v>5.4711999999999998E-3</v>
      </c>
      <c r="J2831" s="34">
        <v>1105.3925999999999</v>
      </c>
      <c r="K2831" s="35" t="str">
        <f t="shared" si="220"/>
        <v>Loonse en Drunense Duinen &amp; Leemkuilen_ZGH91E0C</v>
      </c>
      <c r="L2831" s="36">
        <f>VLOOKUP(D2831,DATA!A:F,5,FALSE)</f>
        <v>6.9280917156857415E-3</v>
      </c>
      <c r="M2831" s="37">
        <f>VLOOKUP(D2831,DATA!A:F,6,FALSE)</f>
        <v>2282</v>
      </c>
      <c r="N2831" s="36">
        <f t="shared" si="221"/>
        <v>7.9441308680334444E-2</v>
      </c>
      <c r="O2831" s="36">
        <f t="shared" si="222"/>
        <v>7.9444317565967038E-2</v>
      </c>
      <c r="P2831" s="36">
        <f t="shared" si="223"/>
        <v>3.0088856325938274E-6</v>
      </c>
      <c r="Q2831" s="36">
        <f t="shared" si="224"/>
        <v>0</v>
      </c>
    </row>
    <row r="2832" spans="1:17" x14ac:dyDescent="0.3">
      <c r="A2832" s="29">
        <v>3089317</v>
      </c>
      <c r="B2832" s="1">
        <v>131</v>
      </c>
      <c r="C2832" s="1" t="s">
        <v>24</v>
      </c>
      <c r="D2832" s="1" t="s">
        <v>25</v>
      </c>
      <c r="E2832" s="1" t="s">
        <v>23</v>
      </c>
      <c r="F2832" s="47">
        <v>1857</v>
      </c>
      <c r="G2832" s="34">
        <v>1306.6099999999999</v>
      </c>
      <c r="H2832" s="1" t="s">
        <v>216</v>
      </c>
      <c r="I2832" s="34">
        <v>5.8478999999999996E-3</v>
      </c>
      <c r="J2832" s="34">
        <v>888.63430000000005</v>
      </c>
      <c r="K2832" s="35" t="str">
        <f t="shared" si="220"/>
        <v>Loonse en Drunense Duinen &amp; Leemkuilen_ZGH91E0C</v>
      </c>
      <c r="L2832" s="36">
        <f>VLOOKUP(D2832,DATA!A:F,5,FALSE)</f>
        <v>6.9280917156857415E-3</v>
      </c>
      <c r="M2832" s="37">
        <f>VLOOKUP(D2832,DATA!A:F,6,FALSE)</f>
        <v>2282</v>
      </c>
      <c r="N2832" s="36">
        <f t="shared" si="221"/>
        <v>0.1160675949351557</v>
      </c>
      <c r="O2832" s="36">
        <f t="shared" si="222"/>
        <v>0.11607229202600929</v>
      </c>
      <c r="P2832" s="36">
        <f t="shared" si="223"/>
        <v>4.6970908535864941E-6</v>
      </c>
      <c r="Q2832" s="36">
        <f t="shared" si="224"/>
        <v>0</v>
      </c>
    </row>
    <row r="2833" spans="1:17" x14ac:dyDescent="0.3">
      <c r="A2833" s="29">
        <v>3090827</v>
      </c>
      <c r="B2833" s="1">
        <v>131</v>
      </c>
      <c r="C2833" s="1" t="s">
        <v>24</v>
      </c>
      <c r="D2833" s="1" t="s">
        <v>22</v>
      </c>
      <c r="E2833" s="1" t="s">
        <v>23</v>
      </c>
      <c r="F2833" s="47">
        <v>1857</v>
      </c>
      <c r="G2833" s="34">
        <v>1461.83</v>
      </c>
      <c r="H2833" s="1" t="s">
        <v>216</v>
      </c>
      <c r="I2833" s="34">
        <v>9.8130000000000005E-4</v>
      </c>
      <c r="J2833" s="34">
        <v>4619.3630000000003</v>
      </c>
      <c r="K2833" s="35" t="str">
        <f t="shared" si="220"/>
        <v>Loonse en Drunense Duinen &amp; Leemkuilen_H91E0C</v>
      </c>
      <c r="L2833" s="36">
        <f>VLOOKUP(D2833,DATA!A:F,5,FALSE)</f>
        <v>6.9280917156857415E-3</v>
      </c>
      <c r="M2833" s="37">
        <f>VLOOKUP(D2833,DATA!A:F,6,FALSE)</f>
        <v>2282</v>
      </c>
      <c r="N2833" s="36">
        <f t="shared" si="221"/>
        <v>0.33944511074724143</v>
      </c>
      <c r="O2833" s="36">
        <f t="shared" si="222"/>
        <v>0.33944741065147094</v>
      </c>
      <c r="P2833" s="36">
        <f t="shared" si="223"/>
        <v>2.2999042295079875E-6</v>
      </c>
      <c r="Q2833" s="36">
        <f t="shared" si="224"/>
        <v>0</v>
      </c>
    </row>
    <row r="2834" spans="1:17" x14ac:dyDescent="0.3">
      <c r="A2834" s="29">
        <v>3090828</v>
      </c>
      <c r="B2834" s="1">
        <v>131</v>
      </c>
      <c r="C2834" s="1" t="s">
        <v>24</v>
      </c>
      <c r="D2834" s="1" t="s">
        <v>22</v>
      </c>
      <c r="E2834" s="1" t="s">
        <v>23</v>
      </c>
      <c r="F2834" s="47">
        <v>1857</v>
      </c>
      <c r="G2834" s="34">
        <v>1677.85</v>
      </c>
      <c r="H2834" s="1" t="s">
        <v>216</v>
      </c>
      <c r="I2834" s="34">
        <v>2.2636000000000002E-3</v>
      </c>
      <c r="J2834" s="34">
        <v>8466.5370000000003</v>
      </c>
      <c r="K2834" s="35" t="str">
        <f t="shared" si="220"/>
        <v>Loonse en Drunense Duinen &amp; Leemkuilen_H91E0C</v>
      </c>
      <c r="L2834" s="36">
        <f>VLOOKUP(D2834,DATA!A:F,5,FALSE)</f>
        <v>6.9280917156857415E-3</v>
      </c>
      <c r="M2834" s="37">
        <f>VLOOKUP(D2834,DATA!A:F,6,FALSE)</f>
        <v>2282</v>
      </c>
      <c r="N2834" s="36">
        <f t="shared" si="221"/>
        <v>1.4985008246405229</v>
      </c>
      <c r="O2834" s="36">
        <f t="shared" si="222"/>
        <v>1.498523972798824</v>
      </c>
      <c r="P2834" s="36">
        <f t="shared" si="223"/>
        <v>2.3148158301067312E-5</v>
      </c>
      <c r="Q2834" s="36">
        <f t="shared" si="224"/>
        <v>0</v>
      </c>
    </row>
    <row r="2835" spans="1:17" x14ac:dyDescent="0.3">
      <c r="A2835" s="29">
        <v>3090829</v>
      </c>
      <c r="B2835" s="1">
        <v>131</v>
      </c>
      <c r="C2835" s="1" t="s">
        <v>24</v>
      </c>
      <c r="D2835" s="1" t="s">
        <v>22</v>
      </c>
      <c r="E2835" s="1" t="s">
        <v>23</v>
      </c>
      <c r="F2835" s="47">
        <v>1857</v>
      </c>
      <c r="G2835" s="34">
        <v>1693.34</v>
      </c>
      <c r="H2835" s="1" t="s">
        <v>216</v>
      </c>
      <c r="I2835" s="34">
        <v>2.6140999999999998E-3</v>
      </c>
      <c r="J2835" s="34">
        <v>7664.3289999999997</v>
      </c>
      <c r="K2835" s="35" t="str">
        <f t="shared" si="220"/>
        <v>Loonse en Drunense Duinen &amp; Leemkuilen_H91E0C</v>
      </c>
      <c r="L2835" s="36">
        <f>VLOOKUP(D2835,DATA!A:F,5,FALSE)</f>
        <v>6.9280917156857415E-3</v>
      </c>
      <c r="M2835" s="37">
        <f>VLOOKUP(D2835,DATA!A:F,6,FALSE)</f>
        <v>2282</v>
      </c>
      <c r="N2835" s="36">
        <f t="shared" si="221"/>
        <v>1.6654329906936984</v>
      </c>
      <c r="O2835" s="36">
        <f t="shared" si="222"/>
        <v>1.6654626508202948</v>
      </c>
      <c r="P2835" s="36">
        <f t="shared" si="223"/>
        <v>2.9660126596331438E-5</v>
      </c>
      <c r="Q2835" s="36">
        <f t="shared" si="224"/>
        <v>0</v>
      </c>
    </row>
    <row r="2836" spans="1:17" x14ac:dyDescent="0.3">
      <c r="A2836" s="29">
        <v>3090831</v>
      </c>
      <c r="B2836" s="1">
        <v>131</v>
      </c>
      <c r="C2836" s="1" t="s">
        <v>24</v>
      </c>
      <c r="D2836" s="1" t="s">
        <v>25</v>
      </c>
      <c r="E2836" s="1" t="s">
        <v>23</v>
      </c>
      <c r="F2836" s="47">
        <v>1857</v>
      </c>
      <c r="G2836" s="34">
        <v>1114.3800000000001</v>
      </c>
      <c r="H2836" s="1" t="s">
        <v>216</v>
      </c>
      <c r="I2836" s="34">
        <v>2.1318000000000001E-3</v>
      </c>
      <c r="J2836" s="34">
        <v>284.21539999999999</v>
      </c>
      <c r="K2836" s="35" t="str">
        <f t="shared" si="220"/>
        <v>Loonse en Drunense Duinen &amp; Leemkuilen_ZGH91E0C</v>
      </c>
      <c r="L2836" s="36">
        <f>VLOOKUP(D2836,DATA!A:F,5,FALSE)</f>
        <v>6.9280917156857415E-3</v>
      </c>
      <c r="M2836" s="37">
        <f>VLOOKUP(D2836,DATA!A:F,6,FALSE)</f>
        <v>2282</v>
      </c>
      <c r="N2836" s="36">
        <f t="shared" si="221"/>
        <v>3.0668629217963709E-2</v>
      </c>
      <c r="O2836" s="36">
        <f t="shared" si="222"/>
        <v>3.0669082036757691E-2</v>
      </c>
      <c r="P2836" s="36">
        <f t="shared" si="223"/>
        <v>4.5281879398201275E-7</v>
      </c>
      <c r="Q2836" s="36">
        <f t="shared" si="224"/>
        <v>0</v>
      </c>
    </row>
    <row r="2837" spans="1:17" x14ac:dyDescent="0.3">
      <c r="A2837" s="29">
        <v>3090845</v>
      </c>
      <c r="B2837" s="1">
        <v>131</v>
      </c>
      <c r="C2837" s="1" t="s">
        <v>24</v>
      </c>
      <c r="D2837" s="1" t="s">
        <v>25</v>
      </c>
      <c r="E2837" s="1" t="s">
        <v>23</v>
      </c>
      <c r="F2837" s="47">
        <v>1857</v>
      </c>
      <c r="G2837" s="34">
        <v>1278.3900000000001</v>
      </c>
      <c r="H2837" s="1" t="s">
        <v>216</v>
      </c>
      <c r="I2837" s="34">
        <v>5.5934000000000001E-3</v>
      </c>
      <c r="J2837" s="34">
        <v>2584.8751999999999</v>
      </c>
      <c r="K2837" s="35" t="str">
        <f t="shared" si="220"/>
        <v>Loonse en Drunense Duinen &amp; Leemkuilen_ZGH91E0C</v>
      </c>
      <c r="L2837" s="36">
        <f>VLOOKUP(D2837,DATA!A:F,5,FALSE)</f>
        <v>6.9280917156857415E-3</v>
      </c>
      <c r="M2837" s="37">
        <f>VLOOKUP(D2837,DATA!A:F,6,FALSE)</f>
        <v>2282</v>
      </c>
      <c r="N2837" s="36">
        <f t="shared" si="221"/>
        <v>9.5475352826944068E-2</v>
      </c>
      <c r="O2837" s="36">
        <f t="shared" si="222"/>
        <v>9.547904918756521E-2</v>
      </c>
      <c r="P2837" s="36">
        <f t="shared" si="223"/>
        <v>3.6963606211415367E-6</v>
      </c>
      <c r="Q2837" s="36">
        <f t="shared" si="224"/>
        <v>0</v>
      </c>
    </row>
    <row r="2838" spans="1:17" x14ac:dyDescent="0.3">
      <c r="A2838" s="29">
        <v>3092357</v>
      </c>
      <c r="B2838" s="1">
        <v>131</v>
      </c>
      <c r="C2838" s="1" t="s">
        <v>24</v>
      </c>
      <c r="D2838" s="1" t="s">
        <v>22</v>
      </c>
      <c r="E2838" s="1" t="s">
        <v>23</v>
      </c>
      <c r="F2838" s="47">
        <v>1857</v>
      </c>
      <c r="G2838" s="34">
        <v>1520.09</v>
      </c>
      <c r="H2838" s="1" t="s">
        <v>216</v>
      </c>
      <c r="I2838" s="34">
        <v>1.1094E-3</v>
      </c>
      <c r="J2838" s="34">
        <v>509.28043000000002</v>
      </c>
      <c r="K2838" s="35" t="str">
        <f t="shared" si="220"/>
        <v>Loonse en Drunense Duinen &amp; Leemkuilen_H91E0C</v>
      </c>
      <c r="L2838" s="36">
        <f>VLOOKUP(D2838,DATA!A:F,5,FALSE)</f>
        <v>6.9280917156857415E-3</v>
      </c>
      <c r="M2838" s="37">
        <f>VLOOKUP(D2838,DATA!A:F,6,FALSE)</f>
        <v>2282</v>
      </c>
      <c r="N2838" s="36">
        <f t="shared" si="221"/>
        <v>0.50737806189777179</v>
      </c>
      <c r="O2838" s="36">
        <f t="shared" si="222"/>
        <v>0.50738194184664742</v>
      </c>
      <c r="P2838" s="36">
        <f t="shared" si="223"/>
        <v>3.8799488756291467E-6</v>
      </c>
      <c r="Q2838" s="36">
        <f t="shared" si="224"/>
        <v>0</v>
      </c>
    </row>
    <row r="2839" spans="1:17" x14ac:dyDescent="0.3">
      <c r="A2839" s="29">
        <v>3092358</v>
      </c>
      <c r="B2839" s="1">
        <v>131</v>
      </c>
      <c r="C2839" s="1" t="s">
        <v>24</v>
      </c>
      <c r="D2839" s="1" t="s">
        <v>22</v>
      </c>
      <c r="E2839" s="1" t="s">
        <v>23</v>
      </c>
      <c r="F2839" s="47">
        <v>1857</v>
      </c>
      <c r="G2839" s="34">
        <v>1670.75</v>
      </c>
      <c r="H2839" s="1" t="s">
        <v>216</v>
      </c>
      <c r="I2839" s="34">
        <v>2.3892000000000002E-3</v>
      </c>
      <c r="J2839" s="34">
        <v>2047.3887999999999</v>
      </c>
      <c r="K2839" s="35" t="str">
        <f t="shared" si="220"/>
        <v>Loonse en Drunense Duinen &amp; Leemkuilen_H91E0C</v>
      </c>
      <c r="L2839" s="36">
        <f>VLOOKUP(D2839,DATA!A:F,5,FALSE)</f>
        <v>6.9280917156857415E-3</v>
      </c>
      <c r="M2839" s="37">
        <f>VLOOKUP(D2839,DATA!A:F,6,FALSE)</f>
        <v>2282</v>
      </c>
      <c r="N2839" s="36">
        <f t="shared" si="221"/>
        <v>1.4276007454228625</v>
      </c>
      <c r="O2839" s="36">
        <f t="shared" si="222"/>
        <v>1.4276240387603807</v>
      </c>
      <c r="P2839" s="36">
        <f t="shared" si="223"/>
        <v>2.3293337518159873E-5</v>
      </c>
      <c r="Q2839" s="36">
        <f t="shared" si="224"/>
        <v>0</v>
      </c>
    </row>
    <row r="2840" spans="1:17" x14ac:dyDescent="0.3">
      <c r="A2840" s="29">
        <v>3092359</v>
      </c>
      <c r="B2840" s="1">
        <v>131</v>
      </c>
      <c r="C2840" s="1" t="s">
        <v>24</v>
      </c>
      <c r="D2840" s="1" t="s">
        <v>22</v>
      </c>
      <c r="E2840" s="1" t="s">
        <v>23</v>
      </c>
      <c r="F2840" s="47">
        <v>1857</v>
      </c>
      <c r="G2840" s="34">
        <v>1288.25</v>
      </c>
      <c r="H2840" s="1" t="s">
        <v>216</v>
      </c>
      <c r="I2840" s="34">
        <v>1.8016E-3</v>
      </c>
      <c r="J2840" s="34">
        <v>3692.5819999999999</v>
      </c>
      <c r="K2840" s="35" t="str">
        <f t="shared" si="220"/>
        <v>Loonse en Drunense Duinen &amp; Leemkuilen_H91E0C</v>
      </c>
      <c r="L2840" s="36">
        <f>VLOOKUP(D2840,DATA!A:F,5,FALSE)</f>
        <v>6.9280917156857415E-3</v>
      </c>
      <c r="M2840" s="37">
        <f>VLOOKUP(D2840,DATA!A:F,6,FALSE)</f>
        <v>2282</v>
      </c>
      <c r="N2840" s="36">
        <f t="shared" si="221"/>
        <v>0.10221839132212766</v>
      </c>
      <c r="O2840" s="36">
        <f t="shared" si="222"/>
        <v>0.10221966588009562</v>
      </c>
      <c r="P2840" s="36">
        <f t="shared" si="223"/>
        <v>1.2745579679590557E-6</v>
      </c>
      <c r="Q2840" s="36">
        <f t="shared" si="224"/>
        <v>0</v>
      </c>
    </row>
    <row r="2841" spans="1:17" x14ac:dyDescent="0.3">
      <c r="A2841" s="29">
        <v>3092361</v>
      </c>
      <c r="B2841" s="1">
        <v>131</v>
      </c>
      <c r="C2841" s="1" t="s">
        <v>24</v>
      </c>
      <c r="D2841" s="1" t="s">
        <v>25</v>
      </c>
      <c r="E2841" s="1" t="s">
        <v>23</v>
      </c>
      <c r="F2841" s="47">
        <v>1857</v>
      </c>
      <c r="G2841" s="34">
        <v>1183.44</v>
      </c>
      <c r="H2841" s="1" t="s">
        <v>216</v>
      </c>
      <c r="I2841" s="34">
        <v>2.2731000000000001E-3</v>
      </c>
      <c r="J2841" s="34">
        <v>1489.1327000000001</v>
      </c>
      <c r="K2841" s="35" t="str">
        <f t="shared" si="220"/>
        <v>Loonse en Drunense Duinen &amp; Leemkuilen_ZGH91E0C</v>
      </c>
      <c r="L2841" s="36">
        <f>VLOOKUP(D2841,DATA!A:F,5,FALSE)</f>
        <v>6.9280917156857415E-3</v>
      </c>
      <c r="M2841" s="37">
        <f>VLOOKUP(D2841,DATA!A:F,6,FALSE)</f>
        <v>2282</v>
      </c>
      <c r="N2841" s="36">
        <f t="shared" si="221"/>
        <v>4.9476912084329951E-2</v>
      </c>
      <c r="O2841" s="36">
        <f t="shared" si="222"/>
        <v>4.947769087949181E-2</v>
      </c>
      <c r="P2841" s="36">
        <f t="shared" si="223"/>
        <v>7.7879516185985764E-7</v>
      </c>
      <c r="Q2841" s="36">
        <f t="shared" si="224"/>
        <v>0</v>
      </c>
    </row>
    <row r="2842" spans="1:17" x14ac:dyDescent="0.3">
      <c r="A2842" s="29">
        <v>3093886</v>
      </c>
      <c r="B2842" s="1">
        <v>131</v>
      </c>
      <c r="C2842" s="1" t="s">
        <v>24</v>
      </c>
      <c r="D2842" s="1" t="s">
        <v>22</v>
      </c>
      <c r="E2842" s="1" t="s">
        <v>23</v>
      </c>
      <c r="F2842" s="47">
        <v>1857</v>
      </c>
      <c r="G2842" s="34">
        <v>1548.65</v>
      </c>
      <c r="H2842" s="1" t="s">
        <v>216</v>
      </c>
      <c r="I2842" s="34">
        <v>1.2068000000000001E-3</v>
      </c>
      <c r="J2842" s="34">
        <v>5884.3535000000002</v>
      </c>
      <c r="K2842" s="35" t="str">
        <f t="shared" si="220"/>
        <v>Loonse en Drunense Duinen &amp; Leemkuilen_H91E0C</v>
      </c>
      <c r="L2842" s="36">
        <f>VLOOKUP(D2842,DATA!A:F,5,FALSE)</f>
        <v>6.9280917156857415E-3</v>
      </c>
      <c r="M2842" s="37">
        <f>VLOOKUP(D2842,DATA!A:F,6,FALSE)</f>
        <v>2282</v>
      </c>
      <c r="N2842" s="36">
        <f t="shared" si="221"/>
        <v>0.6177063512677321</v>
      </c>
      <c r="O2842" s="36">
        <f t="shared" si="222"/>
        <v>0.61771148391956421</v>
      </c>
      <c r="P2842" s="36">
        <f t="shared" si="223"/>
        <v>5.1326518321070935E-6</v>
      </c>
      <c r="Q2842" s="36">
        <f t="shared" si="224"/>
        <v>0</v>
      </c>
    </row>
    <row r="2843" spans="1:17" x14ac:dyDescent="0.3">
      <c r="A2843" s="29">
        <v>3093887</v>
      </c>
      <c r="B2843" s="1">
        <v>131</v>
      </c>
      <c r="C2843" s="1" t="s">
        <v>24</v>
      </c>
      <c r="D2843" s="1" t="s">
        <v>22</v>
      </c>
      <c r="E2843" s="1" t="s">
        <v>23</v>
      </c>
      <c r="F2843" s="47">
        <v>1857</v>
      </c>
      <c r="G2843" s="34">
        <v>1366.83</v>
      </c>
      <c r="H2843" s="1" t="s">
        <v>216</v>
      </c>
      <c r="I2843" s="34">
        <v>1.7501000000000001E-3</v>
      </c>
      <c r="J2843" s="34">
        <v>3862.5918000000001</v>
      </c>
      <c r="K2843" s="35" t="str">
        <f t="shared" si="220"/>
        <v>Loonse en Drunense Duinen &amp; Leemkuilen_H91E0C</v>
      </c>
      <c r="L2843" s="36">
        <f>VLOOKUP(D2843,DATA!A:F,5,FALSE)</f>
        <v>6.9280917156857415E-3</v>
      </c>
      <c r="M2843" s="37">
        <f>VLOOKUP(D2843,DATA!A:F,6,FALSE)</f>
        <v>2282</v>
      </c>
      <c r="N2843" s="36">
        <f t="shared" si="221"/>
        <v>0.17605240280898543</v>
      </c>
      <c r="O2843" s="36">
        <f t="shared" si="222"/>
        <v>0.17605453367338592</v>
      </c>
      <c r="P2843" s="36">
        <f t="shared" si="223"/>
        <v>2.130864400484711E-6</v>
      </c>
      <c r="Q2843" s="36">
        <f t="shared" si="224"/>
        <v>0</v>
      </c>
    </row>
    <row r="2844" spans="1:17" x14ac:dyDescent="0.3">
      <c r="A2844" s="29">
        <v>3093889</v>
      </c>
      <c r="B2844" s="1">
        <v>131</v>
      </c>
      <c r="C2844" s="1" t="s">
        <v>24</v>
      </c>
      <c r="D2844" s="1" t="s">
        <v>25</v>
      </c>
      <c r="E2844" s="1" t="s">
        <v>23</v>
      </c>
      <c r="F2844" s="47">
        <v>1857</v>
      </c>
      <c r="G2844" s="34">
        <v>1069.8900000000001</v>
      </c>
      <c r="H2844" s="1" t="s">
        <v>216</v>
      </c>
      <c r="I2844" s="34">
        <v>1.9624E-3</v>
      </c>
      <c r="J2844" s="34">
        <v>2105.6682000000001</v>
      </c>
      <c r="K2844" s="35" t="str">
        <f t="shared" si="220"/>
        <v>Loonse en Drunense Duinen &amp; Leemkuilen_ZGH91E0C</v>
      </c>
      <c r="L2844" s="36">
        <f>VLOOKUP(D2844,DATA!A:F,5,FALSE)</f>
        <v>6.9280917156857415E-3</v>
      </c>
      <c r="M2844" s="37">
        <f>VLOOKUP(D2844,DATA!A:F,6,FALSE)</f>
        <v>2282</v>
      </c>
      <c r="N2844" s="36">
        <f t="shared" si="221"/>
        <v>2.2535477277397631E-2</v>
      </c>
      <c r="O2844" s="36">
        <f t="shared" si="222"/>
        <v>2.2535783595733168E-2</v>
      </c>
      <c r="P2844" s="36">
        <f t="shared" si="223"/>
        <v>3.0631833553701471E-7</v>
      </c>
      <c r="Q2844" s="36">
        <f t="shared" si="224"/>
        <v>0</v>
      </c>
    </row>
    <row r="2845" spans="1:17" x14ac:dyDescent="0.3">
      <c r="A2845" s="29">
        <v>3095415</v>
      </c>
      <c r="B2845" s="1">
        <v>131</v>
      </c>
      <c r="C2845" s="1" t="s">
        <v>24</v>
      </c>
      <c r="D2845" s="1" t="s">
        <v>22</v>
      </c>
      <c r="E2845" s="1" t="s">
        <v>23</v>
      </c>
      <c r="F2845" s="47">
        <v>1857</v>
      </c>
      <c r="G2845" s="34">
        <v>1749.24</v>
      </c>
      <c r="H2845" s="1" t="s">
        <v>216</v>
      </c>
      <c r="I2845" s="34">
        <v>1.3063E-3</v>
      </c>
      <c r="J2845" s="34">
        <v>0.44354945000000001</v>
      </c>
      <c r="K2845" s="35" t="str">
        <f t="shared" si="220"/>
        <v>Loonse en Drunense Duinen &amp; Leemkuilen_H91E0C</v>
      </c>
      <c r="L2845" s="36">
        <f>VLOOKUP(D2845,DATA!A:F,5,FALSE)</f>
        <v>6.9280917156857415E-3</v>
      </c>
      <c r="M2845" s="37">
        <f>VLOOKUP(D2845,DATA!A:F,6,FALSE)</f>
        <v>2282</v>
      </c>
      <c r="N2845" s="36">
        <f t="shared" si="221"/>
        <v>2.43395947524701</v>
      </c>
      <c r="O2845" s="36">
        <f t="shared" si="222"/>
        <v>2.4339809669311085</v>
      </c>
      <c r="P2845" s="36">
        <f t="shared" si="223"/>
        <v>2.1491684098595698E-5</v>
      </c>
      <c r="Q2845" s="36">
        <f t="shared" si="224"/>
        <v>0</v>
      </c>
    </row>
    <row r="2846" spans="1:17" x14ac:dyDescent="0.3">
      <c r="A2846" s="29">
        <v>3095416</v>
      </c>
      <c r="B2846" s="1">
        <v>131</v>
      </c>
      <c r="C2846" s="1" t="s">
        <v>24</v>
      </c>
      <c r="D2846" s="1" t="s">
        <v>22</v>
      </c>
      <c r="E2846" s="1" t="s">
        <v>23</v>
      </c>
      <c r="F2846" s="47">
        <v>1857</v>
      </c>
      <c r="G2846" s="34">
        <v>1502.93</v>
      </c>
      <c r="H2846" s="1" t="s">
        <v>216</v>
      </c>
      <c r="I2846" s="34">
        <v>1.2095540000000001E-3</v>
      </c>
      <c r="J2846" s="34">
        <v>3440.3915999999999</v>
      </c>
      <c r="K2846" s="35" t="str">
        <f t="shared" si="220"/>
        <v>Loonse en Drunense Duinen &amp; Leemkuilen_H91E0C</v>
      </c>
      <c r="L2846" s="36">
        <f>VLOOKUP(D2846,DATA!A:F,5,FALSE)</f>
        <v>6.9280917156857415E-3</v>
      </c>
      <c r="M2846" s="37">
        <f>VLOOKUP(D2846,DATA!A:F,6,FALSE)</f>
        <v>2282</v>
      </c>
      <c r="N2846" s="36">
        <f t="shared" si="221"/>
        <v>0.45076189143133699</v>
      </c>
      <c r="O2846" s="36">
        <f t="shared" si="222"/>
        <v>0.45076565176018696</v>
      </c>
      <c r="P2846" s="36">
        <f t="shared" si="223"/>
        <v>3.7603288499665766E-6</v>
      </c>
      <c r="Q2846" s="36">
        <f t="shared" si="224"/>
        <v>0</v>
      </c>
    </row>
    <row r="2847" spans="1:17" x14ac:dyDescent="0.3">
      <c r="A2847" s="29">
        <v>3193334</v>
      </c>
      <c r="B2847" s="1">
        <v>132</v>
      </c>
      <c r="C2847" s="1" t="s">
        <v>20</v>
      </c>
      <c r="D2847" s="1" t="s">
        <v>36</v>
      </c>
      <c r="E2847" s="1" t="s">
        <v>37</v>
      </c>
      <c r="F2847" s="47">
        <v>1357</v>
      </c>
      <c r="G2847" s="34">
        <v>1262.22</v>
      </c>
      <c r="H2847" s="1" t="s">
        <v>216</v>
      </c>
      <c r="I2847" s="34">
        <v>7.3122999999999999E-3</v>
      </c>
      <c r="J2847" s="34">
        <v>272.80483199999998</v>
      </c>
      <c r="K2847" s="35" t="str">
        <f t="shared" si="220"/>
        <v>Vlijmens Ven, Moerputten &amp; Bossche Broek_H6510A</v>
      </c>
      <c r="L2847" s="36">
        <f>VLOOKUP(D2847,DATA!A:F,5,FALSE)</f>
        <v>6.9939168151221861E-3</v>
      </c>
      <c r="M2847" s="37">
        <f>VLOOKUP(D2847,DATA!A:F,6,FALSE)</f>
        <v>1778</v>
      </c>
      <c r="N2847" s="36">
        <f t="shared" si="221"/>
        <v>2.6408074953188891</v>
      </c>
      <c r="O2847" s="36">
        <f t="shared" si="222"/>
        <v>2.640938987124573</v>
      </c>
      <c r="P2847" s="36">
        <f t="shared" si="223"/>
        <v>1.3149180568383656E-4</v>
      </c>
      <c r="Q2847" s="36">
        <f t="shared" si="224"/>
        <v>0</v>
      </c>
    </row>
    <row r="2848" spans="1:17" x14ac:dyDescent="0.3">
      <c r="A2848" s="29">
        <v>3194837</v>
      </c>
      <c r="B2848" s="1">
        <v>132</v>
      </c>
      <c r="C2848" s="1" t="s">
        <v>20</v>
      </c>
      <c r="D2848" s="1" t="s">
        <v>36</v>
      </c>
      <c r="E2848" s="1" t="s">
        <v>37</v>
      </c>
      <c r="F2848" s="47">
        <v>1357</v>
      </c>
      <c r="G2848" s="34">
        <v>1237.03</v>
      </c>
      <c r="H2848" s="1" t="s">
        <v>216</v>
      </c>
      <c r="I2848" s="34">
        <v>4.9233000000000002E-3</v>
      </c>
      <c r="J2848" s="34">
        <v>932.55053999999996</v>
      </c>
      <c r="K2848" s="35" t="str">
        <f t="shared" si="220"/>
        <v>Vlijmens Ven, Moerputten &amp; Bossche Broek_H6510A</v>
      </c>
      <c r="L2848" s="36">
        <f>VLOOKUP(D2848,DATA!A:F,5,FALSE)</f>
        <v>6.9939168151221861E-3</v>
      </c>
      <c r="M2848" s="37">
        <f>VLOOKUP(D2848,DATA!A:F,6,FALSE)</f>
        <v>1778</v>
      </c>
      <c r="N2848" s="36">
        <f t="shared" si="221"/>
        <v>2.2237229639209066</v>
      </c>
      <c r="O2848" s="36">
        <f t="shared" si="222"/>
        <v>2.2237978322404262</v>
      </c>
      <c r="P2848" s="36">
        <f t="shared" si="223"/>
        <v>7.486831951952766E-5</v>
      </c>
      <c r="Q2848" s="36">
        <f t="shared" si="224"/>
        <v>0</v>
      </c>
    </row>
    <row r="2849" spans="1:17" x14ac:dyDescent="0.3">
      <c r="A2849" s="29">
        <v>3194862</v>
      </c>
      <c r="B2849" s="1">
        <v>132</v>
      </c>
      <c r="C2849" s="1" t="s">
        <v>20</v>
      </c>
      <c r="D2849" s="1" t="s">
        <v>36</v>
      </c>
      <c r="E2849" s="1" t="s">
        <v>37</v>
      </c>
      <c r="F2849" s="47">
        <v>1357</v>
      </c>
      <c r="G2849" s="34">
        <v>1260.57</v>
      </c>
      <c r="H2849" s="1" t="s">
        <v>216</v>
      </c>
      <c r="I2849" s="34">
        <v>7.1825999999999999E-3</v>
      </c>
      <c r="J2849" s="34">
        <v>1398.8686399999999</v>
      </c>
      <c r="K2849" s="35" t="str">
        <f t="shared" si="220"/>
        <v>Vlijmens Ven, Moerputten &amp; Bossche Broek_H6510A</v>
      </c>
      <c r="L2849" s="36">
        <f>VLOOKUP(D2849,DATA!A:F,5,FALSE)</f>
        <v>6.9939168151221861E-3</v>
      </c>
      <c r="M2849" s="37">
        <f>VLOOKUP(D2849,DATA!A:F,6,FALSE)</f>
        <v>1778</v>
      </c>
      <c r="N2849" s="36">
        <f t="shared" si="221"/>
        <v>2.6112990545205377</v>
      </c>
      <c r="O2849" s="36">
        <f t="shared" si="222"/>
        <v>2.6114268094500668</v>
      </c>
      <c r="P2849" s="36">
        <f t="shared" si="223"/>
        <v>1.2775492952910028E-4</v>
      </c>
      <c r="Q2849" s="36">
        <f t="shared" si="224"/>
        <v>0</v>
      </c>
    </row>
    <row r="2850" spans="1:17" x14ac:dyDescent="0.3">
      <c r="A2850" s="29">
        <v>3194864</v>
      </c>
      <c r="B2850" s="1">
        <v>132</v>
      </c>
      <c r="C2850" s="1" t="s">
        <v>20</v>
      </c>
      <c r="D2850" s="1" t="s">
        <v>45</v>
      </c>
      <c r="E2850" s="1" t="s">
        <v>46</v>
      </c>
      <c r="F2850" s="47">
        <v>1214</v>
      </c>
      <c r="G2850" s="34">
        <v>1089.8599999999999</v>
      </c>
      <c r="H2850" s="1" t="s">
        <v>216</v>
      </c>
      <c r="I2850" s="34">
        <v>6.6620000000000004E-3</v>
      </c>
      <c r="J2850" s="34">
        <v>1.57268648</v>
      </c>
      <c r="K2850" s="35" t="str">
        <f t="shared" si="220"/>
        <v>Vlijmens Ven, Moerputten &amp; Bossche Broek_H7140A</v>
      </c>
      <c r="L2850" s="36">
        <f>VLOOKUP(D2850,DATA!A:F,5,FALSE)</f>
        <v>2.0590482371793287E-2</v>
      </c>
      <c r="M2850" s="37">
        <f>VLOOKUP(D2850,DATA!A:F,6,FALSE)</f>
        <v>1357</v>
      </c>
      <c r="N2850" s="36">
        <f t="shared" si="221"/>
        <v>0.40679434549908638</v>
      </c>
      <c r="O2850" s="36">
        <f t="shared" si="222"/>
        <v>0.40684992380605778</v>
      </c>
      <c r="P2850" s="36">
        <f t="shared" si="223"/>
        <v>5.5578306971393321E-5</v>
      </c>
      <c r="Q2850" s="36">
        <f t="shared" si="224"/>
        <v>0</v>
      </c>
    </row>
    <row r="2851" spans="1:17" x14ac:dyDescent="0.3">
      <c r="A2851" s="29">
        <v>3196391</v>
      </c>
      <c r="B2851" s="1">
        <v>132</v>
      </c>
      <c r="C2851" s="1" t="s">
        <v>20</v>
      </c>
      <c r="D2851" s="1" t="s">
        <v>36</v>
      </c>
      <c r="E2851" s="1" t="s">
        <v>37</v>
      </c>
      <c r="F2851" s="47">
        <v>1357</v>
      </c>
      <c r="G2851" s="34">
        <v>1196.33</v>
      </c>
      <c r="H2851" s="1" t="s">
        <v>216</v>
      </c>
      <c r="I2851" s="34">
        <v>6.7698999999999997E-3</v>
      </c>
      <c r="J2851" s="34">
        <v>34.995709599999998</v>
      </c>
      <c r="K2851" s="35" t="str">
        <f t="shared" si="220"/>
        <v>Vlijmens Ven, Moerputten &amp; Bossche Broek_H6510A</v>
      </c>
      <c r="L2851" s="36">
        <f>VLOOKUP(D2851,DATA!A:F,5,FALSE)</f>
        <v>6.9939168151221861E-3</v>
      </c>
      <c r="M2851" s="37">
        <f>VLOOKUP(D2851,DATA!A:F,6,FALSE)</f>
        <v>1778</v>
      </c>
      <c r="N2851" s="36">
        <f t="shared" si="221"/>
        <v>1.6821190180964527</v>
      </c>
      <c r="O2851" s="36">
        <f t="shared" si="222"/>
        <v>1.6821973253302174</v>
      </c>
      <c r="P2851" s="36">
        <f t="shared" si="223"/>
        <v>7.8307233764673967E-5</v>
      </c>
      <c r="Q2851" s="36">
        <f t="shared" si="224"/>
        <v>0</v>
      </c>
    </row>
    <row r="2852" spans="1:17" x14ac:dyDescent="0.3">
      <c r="A2852" s="29">
        <v>3196393</v>
      </c>
      <c r="B2852" s="1">
        <v>132</v>
      </c>
      <c r="C2852" s="1" t="s">
        <v>20</v>
      </c>
      <c r="D2852" s="1" t="s">
        <v>45</v>
      </c>
      <c r="E2852" s="1" t="s">
        <v>46</v>
      </c>
      <c r="F2852" s="47">
        <v>1214</v>
      </c>
      <c r="G2852" s="34">
        <v>1116.55</v>
      </c>
      <c r="H2852" s="1" t="s">
        <v>216</v>
      </c>
      <c r="I2852" s="34">
        <v>6.8700999999999996E-3</v>
      </c>
      <c r="J2852" s="34">
        <v>406.44749999999999</v>
      </c>
      <c r="K2852" s="35" t="str">
        <f t="shared" si="220"/>
        <v>Vlijmens Ven, Moerputten &amp; Bossche Broek_H7140A</v>
      </c>
      <c r="L2852" s="36">
        <f>VLOOKUP(D2852,DATA!A:F,5,FALSE)</f>
        <v>2.0590482371793287E-2</v>
      </c>
      <c r="M2852" s="37">
        <f>VLOOKUP(D2852,DATA!A:F,6,FALSE)</f>
        <v>1357</v>
      </c>
      <c r="N2852" s="36">
        <f t="shared" si="221"/>
        <v>0.70267356566068118</v>
      </c>
      <c r="O2852" s="36">
        <f t="shared" si="222"/>
        <v>0.70277227336164649</v>
      </c>
      <c r="P2852" s="36">
        <f t="shared" si="223"/>
        <v>9.8707700965317002E-5</v>
      </c>
      <c r="Q2852" s="36">
        <f t="shared" si="224"/>
        <v>0</v>
      </c>
    </row>
    <row r="2853" spans="1:17" x14ac:dyDescent="0.3">
      <c r="A2853" s="29">
        <v>3197920</v>
      </c>
      <c r="B2853" s="1">
        <v>132</v>
      </c>
      <c r="C2853" s="1" t="s">
        <v>20</v>
      </c>
      <c r="D2853" s="1" t="s">
        <v>36</v>
      </c>
      <c r="E2853" s="1" t="s">
        <v>37</v>
      </c>
      <c r="F2853" s="47">
        <v>1357</v>
      </c>
      <c r="G2853" s="34">
        <v>1148.98</v>
      </c>
      <c r="H2853" s="1" t="s">
        <v>216</v>
      </c>
      <c r="I2853" s="34">
        <v>6.7470999999999998E-3</v>
      </c>
      <c r="J2853" s="34">
        <v>743.39200000000005</v>
      </c>
      <c r="K2853" s="35" t="str">
        <f t="shared" si="220"/>
        <v>Vlijmens Ven, Moerputten &amp; Bossche Broek_H6510A</v>
      </c>
      <c r="L2853" s="36">
        <f>VLOOKUP(D2853,DATA!A:F,5,FALSE)</f>
        <v>6.9939168151221861E-3</v>
      </c>
      <c r="M2853" s="37">
        <f>VLOOKUP(D2853,DATA!A:F,6,FALSE)</f>
        <v>1778</v>
      </c>
      <c r="N2853" s="36">
        <f t="shared" si="221"/>
        <v>1.2136662266890463</v>
      </c>
      <c r="O2853" s="36">
        <f t="shared" si="222"/>
        <v>1.2137228041876229</v>
      </c>
      <c r="P2853" s="36">
        <f t="shared" si="223"/>
        <v>5.6577498576571017E-5</v>
      </c>
      <c r="Q2853" s="36">
        <f t="shared" si="224"/>
        <v>0</v>
      </c>
    </row>
    <row r="2854" spans="1:17" x14ac:dyDescent="0.3">
      <c r="A2854" s="29">
        <v>3197922</v>
      </c>
      <c r="B2854" s="1">
        <v>132</v>
      </c>
      <c r="C2854" s="1" t="s">
        <v>20</v>
      </c>
      <c r="D2854" s="1" t="s">
        <v>45</v>
      </c>
      <c r="E2854" s="1" t="s">
        <v>46</v>
      </c>
      <c r="F2854" s="47">
        <v>1214</v>
      </c>
      <c r="G2854" s="34">
        <v>1086.74</v>
      </c>
      <c r="H2854" s="1" t="s">
        <v>216</v>
      </c>
      <c r="I2854" s="34">
        <v>6.7457000000000003E-3</v>
      </c>
      <c r="J2854" s="34">
        <v>320.96141999999998</v>
      </c>
      <c r="K2854" s="35" t="str">
        <f t="shared" si="220"/>
        <v>Vlijmens Ven, Moerputten &amp; Bossche Broek_H7140A</v>
      </c>
      <c r="L2854" s="36">
        <f>VLOOKUP(D2854,DATA!A:F,5,FALSE)</f>
        <v>2.0590482371793287E-2</v>
      </c>
      <c r="M2854" s="37">
        <f>VLOOKUP(D2854,DATA!A:F,6,FALSE)</f>
        <v>1357</v>
      </c>
      <c r="N2854" s="36">
        <f t="shared" si="221"/>
        <v>0.3815792675521662</v>
      </c>
      <c r="O2854" s="36">
        <f t="shared" si="222"/>
        <v>0.38163206925125426</v>
      </c>
      <c r="P2854" s="36">
        <f t="shared" si="223"/>
        <v>5.2801699088056431E-5</v>
      </c>
      <c r="Q2854" s="36">
        <f t="shared" si="224"/>
        <v>0</v>
      </c>
    </row>
    <row r="2855" spans="1:17" x14ac:dyDescent="0.3">
      <c r="A2855" s="29">
        <v>3199449</v>
      </c>
      <c r="B2855" s="1">
        <v>132</v>
      </c>
      <c r="C2855" s="1" t="s">
        <v>20</v>
      </c>
      <c r="D2855" s="1" t="s">
        <v>36</v>
      </c>
      <c r="E2855" s="1" t="s">
        <v>37</v>
      </c>
      <c r="F2855" s="47">
        <v>1357</v>
      </c>
      <c r="G2855" s="34">
        <v>1093.69</v>
      </c>
      <c r="H2855" s="1" t="s">
        <v>216</v>
      </c>
      <c r="I2855" s="34">
        <v>6.3610999999999997E-3</v>
      </c>
      <c r="J2855" s="34">
        <v>1090.9973600000001</v>
      </c>
      <c r="K2855" s="35" t="str">
        <f t="shared" si="220"/>
        <v>Vlijmens Ven, Moerputten &amp; Bossche Broek_H6510A</v>
      </c>
      <c r="L2855" s="36">
        <f>VLOOKUP(D2855,DATA!A:F,5,FALSE)</f>
        <v>6.9939168151221861E-3</v>
      </c>
      <c r="M2855" s="37">
        <f>VLOOKUP(D2855,DATA!A:F,6,FALSE)</f>
        <v>1778</v>
      </c>
      <c r="N2855" s="36">
        <f t="shared" si="221"/>
        <v>0.82766391195241196</v>
      </c>
      <c r="O2855" s="36">
        <f t="shared" si="222"/>
        <v>0.82770042993264614</v>
      </c>
      <c r="P2855" s="36">
        <f t="shared" si="223"/>
        <v>3.6517980234185288E-5</v>
      </c>
      <c r="Q2855" s="36">
        <f t="shared" si="224"/>
        <v>0</v>
      </c>
    </row>
    <row r="2856" spans="1:17" x14ac:dyDescent="0.3">
      <c r="A2856" s="29">
        <v>3199450</v>
      </c>
      <c r="B2856" s="1">
        <v>132</v>
      </c>
      <c r="C2856" s="1" t="s">
        <v>20</v>
      </c>
      <c r="D2856" s="1" t="s">
        <v>45</v>
      </c>
      <c r="E2856" s="1" t="s">
        <v>46</v>
      </c>
      <c r="F2856" s="47">
        <v>1214</v>
      </c>
      <c r="G2856" s="34">
        <v>1130.05</v>
      </c>
      <c r="H2856" s="1" t="s">
        <v>216</v>
      </c>
      <c r="I2856" s="34">
        <v>6.8808999999999997E-3</v>
      </c>
      <c r="J2856" s="34">
        <v>8.4218569999999993</v>
      </c>
      <c r="K2856" s="35" t="str">
        <f t="shared" si="220"/>
        <v>Vlijmens Ven, Moerputten &amp; Bossche Broek_H7140A</v>
      </c>
      <c r="L2856" s="36">
        <f>VLOOKUP(D2856,DATA!A:F,5,FALSE)</f>
        <v>2.0590482371793287E-2</v>
      </c>
      <c r="M2856" s="37">
        <f>VLOOKUP(D2856,DATA!A:F,6,FALSE)</f>
        <v>1357</v>
      </c>
      <c r="N2856" s="36">
        <f t="shared" si="221"/>
        <v>0.92575977162585887</v>
      </c>
      <c r="O2856" s="36">
        <f t="shared" si="222"/>
        <v>0.92588972902732758</v>
      </c>
      <c r="P2856" s="36">
        <f t="shared" si="223"/>
        <v>1.2995740146870549E-4</v>
      </c>
      <c r="Q2856" s="36">
        <f t="shared" si="224"/>
        <v>0</v>
      </c>
    </row>
    <row r="2857" spans="1:17" x14ac:dyDescent="0.3">
      <c r="A2857" s="29">
        <v>3199451</v>
      </c>
      <c r="B2857" s="1">
        <v>132</v>
      </c>
      <c r="C2857" s="1" t="s">
        <v>20</v>
      </c>
      <c r="D2857" s="1" t="s">
        <v>45</v>
      </c>
      <c r="E2857" s="1" t="s">
        <v>46</v>
      </c>
      <c r="F2857" s="47">
        <v>1214</v>
      </c>
      <c r="G2857" s="34">
        <v>1076.49</v>
      </c>
      <c r="H2857" s="1" t="s">
        <v>216</v>
      </c>
      <c r="I2857" s="34">
        <v>6.6746000000000002E-3</v>
      </c>
      <c r="J2857" s="34">
        <v>439.78729999999899</v>
      </c>
      <c r="K2857" s="35" t="str">
        <f t="shared" si="220"/>
        <v>Vlijmens Ven, Moerputten &amp; Bossche Broek_H7140A</v>
      </c>
      <c r="L2857" s="36">
        <f>VLOOKUP(D2857,DATA!A:F,5,FALSE)</f>
        <v>2.0590482371793287E-2</v>
      </c>
      <c r="M2857" s="37">
        <f>VLOOKUP(D2857,DATA!A:F,6,FALSE)</f>
        <v>1357</v>
      </c>
      <c r="N2857" s="36">
        <f t="shared" si="221"/>
        <v>0.30920127860985752</v>
      </c>
      <c r="O2857" s="36">
        <f t="shared" si="222"/>
        <v>0.3092436446409676</v>
      </c>
      <c r="P2857" s="36">
        <f t="shared" si="223"/>
        <v>4.2366031110074864E-5</v>
      </c>
      <c r="Q2857" s="36">
        <f t="shared" si="224"/>
        <v>0</v>
      </c>
    </row>
    <row r="2858" spans="1:17" x14ac:dyDescent="0.3">
      <c r="A2858" s="29">
        <v>3200979</v>
      </c>
      <c r="B2858" s="1">
        <v>132</v>
      </c>
      <c r="C2858" s="1" t="s">
        <v>20</v>
      </c>
      <c r="D2858" s="1" t="s">
        <v>45</v>
      </c>
      <c r="E2858" s="1" t="s">
        <v>46</v>
      </c>
      <c r="F2858" s="47">
        <v>1214</v>
      </c>
      <c r="G2858" s="34">
        <v>1075.01</v>
      </c>
      <c r="H2858" s="1" t="s">
        <v>216</v>
      </c>
      <c r="I2858" s="34">
        <v>6.6246999999999999E-3</v>
      </c>
      <c r="J2858" s="34">
        <v>525.19417727760003</v>
      </c>
      <c r="K2858" s="35" t="str">
        <f t="shared" si="220"/>
        <v>Vlijmens Ven, Moerputten &amp; Bossche Broek_H7140A</v>
      </c>
      <c r="L2858" s="36">
        <f>VLOOKUP(D2858,DATA!A:F,5,FALSE)</f>
        <v>2.0590482371793287E-2</v>
      </c>
      <c r="M2858" s="37">
        <f>VLOOKUP(D2858,DATA!A:F,6,FALSE)</f>
        <v>1357</v>
      </c>
      <c r="N2858" s="36">
        <f t="shared" si="221"/>
        <v>0.2999486660392206</v>
      </c>
      <c r="O2858" s="36">
        <f t="shared" si="222"/>
        <v>0.29998946080992739</v>
      </c>
      <c r="P2858" s="36">
        <f t="shared" si="223"/>
        <v>4.0794770706786831E-5</v>
      </c>
      <c r="Q2858" s="36">
        <f t="shared" si="224"/>
        <v>0</v>
      </c>
    </row>
    <row r="2859" spans="1:17" x14ac:dyDescent="0.3">
      <c r="A2859" s="29">
        <v>3200980</v>
      </c>
      <c r="B2859" s="1">
        <v>132</v>
      </c>
      <c r="C2859" s="1" t="s">
        <v>20</v>
      </c>
      <c r="D2859" s="1" t="s">
        <v>45</v>
      </c>
      <c r="E2859" s="1" t="s">
        <v>46</v>
      </c>
      <c r="F2859" s="47">
        <v>1214</v>
      </c>
      <c r="G2859" s="34">
        <v>1035.52</v>
      </c>
      <c r="H2859" s="1" t="s">
        <v>216</v>
      </c>
      <c r="I2859" s="34">
        <v>6.4703E-3</v>
      </c>
      <c r="J2859" s="34">
        <v>261.20839999999998</v>
      </c>
      <c r="K2859" s="35" t="str">
        <f t="shared" si="220"/>
        <v>Vlijmens Ven, Moerputten &amp; Bossche Broek_H7140A</v>
      </c>
      <c r="L2859" s="36">
        <f>VLOOKUP(D2859,DATA!A:F,5,FALSE)</f>
        <v>2.0590482371793287E-2</v>
      </c>
      <c r="M2859" s="37">
        <f>VLOOKUP(D2859,DATA!A:F,6,FALSE)</f>
        <v>1357</v>
      </c>
      <c r="N2859" s="36">
        <f t="shared" si="221"/>
        <v>0.13324158216560772</v>
      </c>
      <c r="O2859" s="36">
        <f t="shared" si="222"/>
        <v>0.13325931101398444</v>
      </c>
      <c r="P2859" s="36">
        <f t="shared" si="223"/>
        <v>1.7728848376724615E-5</v>
      </c>
      <c r="Q2859" s="36">
        <f t="shared" si="224"/>
        <v>0</v>
      </c>
    </row>
    <row r="2860" spans="1:17" x14ac:dyDescent="0.3">
      <c r="A2860" s="29">
        <v>3202507</v>
      </c>
      <c r="B2860" s="1">
        <v>132</v>
      </c>
      <c r="C2860" s="1" t="s">
        <v>20</v>
      </c>
      <c r="D2860" s="1" t="s">
        <v>36</v>
      </c>
      <c r="E2860" s="1" t="s">
        <v>37</v>
      </c>
      <c r="F2860" s="47">
        <v>1357</v>
      </c>
      <c r="G2860" s="34">
        <v>1066.3</v>
      </c>
      <c r="H2860" s="1" t="s">
        <v>216</v>
      </c>
      <c r="I2860" s="34">
        <v>6.2113999999999997E-3</v>
      </c>
      <c r="J2860" s="34">
        <v>1141.5064</v>
      </c>
      <c r="K2860" s="35" t="str">
        <f t="shared" si="220"/>
        <v>Vlijmens Ven, Moerputten &amp; Bossche Broek_H6510A</v>
      </c>
      <c r="L2860" s="36">
        <f>VLOOKUP(D2860,DATA!A:F,5,FALSE)</f>
        <v>6.9939168151221861E-3</v>
      </c>
      <c r="M2860" s="37">
        <f>VLOOKUP(D2860,DATA!A:F,6,FALSE)</f>
        <v>1778</v>
      </c>
      <c r="N2860" s="36">
        <f t="shared" si="221"/>
        <v>0.68436247937586214</v>
      </c>
      <c r="O2860" s="36">
        <f t="shared" si="222"/>
        <v>0.68439200663192357</v>
      </c>
      <c r="P2860" s="36">
        <f t="shared" si="223"/>
        <v>2.9527256061423479E-5</v>
      </c>
      <c r="Q2860" s="36">
        <f t="shared" si="224"/>
        <v>0</v>
      </c>
    </row>
    <row r="2861" spans="1:17" x14ac:dyDescent="0.3">
      <c r="A2861" s="29">
        <v>3202508</v>
      </c>
      <c r="B2861" s="1">
        <v>132</v>
      </c>
      <c r="C2861" s="1" t="s">
        <v>20</v>
      </c>
      <c r="D2861" s="1" t="s">
        <v>45</v>
      </c>
      <c r="E2861" s="1" t="s">
        <v>46</v>
      </c>
      <c r="F2861" s="47">
        <v>1214</v>
      </c>
      <c r="G2861" s="34">
        <v>1081.5999999999999</v>
      </c>
      <c r="H2861" s="1" t="s">
        <v>216</v>
      </c>
      <c r="I2861" s="34">
        <v>6.6192000000000004E-3</v>
      </c>
      <c r="J2861" s="34">
        <v>247.1533</v>
      </c>
      <c r="K2861" s="35" t="str">
        <f t="shared" si="220"/>
        <v>Vlijmens Ven, Moerputten &amp; Bossche Broek_H7140A</v>
      </c>
      <c r="L2861" s="36">
        <f>VLOOKUP(D2861,DATA!A:F,5,FALSE)</f>
        <v>2.0590482371793287E-2</v>
      </c>
      <c r="M2861" s="37">
        <f>VLOOKUP(D2861,DATA!A:F,6,FALSE)</f>
        <v>1357</v>
      </c>
      <c r="N2861" s="36">
        <f t="shared" si="221"/>
        <v>0.34338999415897697</v>
      </c>
      <c r="O2861" s="36">
        <f t="shared" si="222"/>
        <v>0.34343663809201797</v>
      </c>
      <c r="P2861" s="36">
        <f t="shared" si="223"/>
        <v>4.6643933040990682E-5</v>
      </c>
      <c r="Q2861" s="36">
        <f t="shared" si="224"/>
        <v>0</v>
      </c>
    </row>
    <row r="2862" spans="1:17" x14ac:dyDescent="0.3">
      <c r="A2862" s="29">
        <v>3202509</v>
      </c>
      <c r="B2862" s="1">
        <v>132</v>
      </c>
      <c r="C2862" s="1" t="s">
        <v>20</v>
      </c>
      <c r="D2862" s="1" t="s">
        <v>45</v>
      </c>
      <c r="E2862" s="1" t="s">
        <v>46</v>
      </c>
      <c r="F2862" s="47">
        <v>1214</v>
      </c>
      <c r="G2862" s="34">
        <v>1026.24</v>
      </c>
      <c r="H2862" s="1" t="s">
        <v>216</v>
      </c>
      <c r="I2862" s="34">
        <v>6.3886000000000004E-3</v>
      </c>
      <c r="J2862" s="34">
        <v>450.86376077599999</v>
      </c>
      <c r="K2862" s="35" t="str">
        <f t="shared" si="220"/>
        <v>Vlijmens Ven, Moerputten &amp; Bossche Broek_H7140A</v>
      </c>
      <c r="L2862" s="36">
        <f>VLOOKUP(D2862,DATA!A:F,5,FALSE)</f>
        <v>2.0590482371793287E-2</v>
      </c>
      <c r="M2862" s="37">
        <f>VLOOKUP(D2862,DATA!A:F,6,FALSE)</f>
        <v>1357</v>
      </c>
      <c r="N2862" s="36">
        <f t="shared" si="221"/>
        <v>0.11009195703955392</v>
      </c>
      <c r="O2862" s="36">
        <f t="shared" si="222"/>
        <v>0.11010642402102698</v>
      </c>
      <c r="P2862" s="36">
        <f t="shared" si="223"/>
        <v>1.4466981473060248E-5</v>
      </c>
      <c r="Q2862" s="36">
        <f t="shared" si="224"/>
        <v>0</v>
      </c>
    </row>
    <row r="2863" spans="1:17" x14ac:dyDescent="0.3">
      <c r="A2863" s="29">
        <v>3202510</v>
      </c>
      <c r="B2863" s="1">
        <v>132</v>
      </c>
      <c r="C2863" s="1" t="s">
        <v>20</v>
      </c>
      <c r="D2863" s="1" t="s">
        <v>45</v>
      </c>
      <c r="E2863" s="1" t="s">
        <v>46</v>
      </c>
      <c r="F2863" s="47">
        <v>1214</v>
      </c>
      <c r="G2863" s="34">
        <v>1026.8800000000001</v>
      </c>
      <c r="H2863" s="1" t="s">
        <v>216</v>
      </c>
      <c r="I2863" s="34">
        <v>6.4159000000000004E-3</v>
      </c>
      <c r="J2863" s="34">
        <v>100.12783</v>
      </c>
      <c r="K2863" s="35" t="str">
        <f t="shared" si="220"/>
        <v>Vlijmens Ven, Moerputten &amp; Bossche Broek_H7140A</v>
      </c>
      <c r="L2863" s="36">
        <f>VLOOKUP(D2863,DATA!A:F,5,FALSE)</f>
        <v>2.0590482371793287E-2</v>
      </c>
      <c r="M2863" s="37">
        <f>VLOOKUP(D2863,DATA!A:F,6,FALSE)</f>
        <v>1357</v>
      </c>
      <c r="N2863" s="36">
        <f t="shared" si="221"/>
        <v>0.11155071099566155</v>
      </c>
      <c r="O2863" s="36">
        <f t="shared" si="222"/>
        <v>0.1115654320984055</v>
      </c>
      <c r="P2863" s="36">
        <f t="shared" si="223"/>
        <v>1.4721102743947556E-5</v>
      </c>
      <c r="Q2863" s="36">
        <f t="shared" si="224"/>
        <v>0</v>
      </c>
    </row>
    <row r="2864" spans="1:17" x14ac:dyDescent="0.3">
      <c r="A2864" s="29">
        <v>3204036</v>
      </c>
      <c r="B2864" s="1">
        <v>132</v>
      </c>
      <c r="C2864" s="1" t="s">
        <v>20</v>
      </c>
      <c r="D2864" s="1" t="s">
        <v>45</v>
      </c>
      <c r="E2864" s="1" t="s">
        <v>46</v>
      </c>
      <c r="F2864" s="47">
        <v>1214</v>
      </c>
      <c r="G2864" s="34">
        <v>1089.93</v>
      </c>
      <c r="H2864" s="1" t="s">
        <v>216</v>
      </c>
      <c r="I2864" s="34">
        <v>6.4856999999999996E-3</v>
      </c>
      <c r="J2864" s="34">
        <v>190.07963000000001</v>
      </c>
      <c r="K2864" s="35" t="str">
        <f t="shared" si="220"/>
        <v>Vlijmens Ven, Moerputten &amp; Bossche Broek_H7140A</v>
      </c>
      <c r="L2864" s="36">
        <f>VLOOKUP(D2864,DATA!A:F,5,FALSE)</f>
        <v>2.0590482371793287E-2</v>
      </c>
      <c r="M2864" s="37">
        <f>VLOOKUP(D2864,DATA!A:F,6,FALSE)</f>
        <v>1357</v>
      </c>
      <c r="N2864" s="36">
        <f t="shared" si="221"/>
        <v>0.40737870438301721</v>
      </c>
      <c r="O2864" s="36">
        <f t="shared" si="222"/>
        <v>0.40743288920185822</v>
      </c>
      <c r="P2864" s="36">
        <f t="shared" si="223"/>
        <v>5.4184818841007676E-5</v>
      </c>
      <c r="Q2864" s="36">
        <f t="shared" si="224"/>
        <v>0</v>
      </c>
    </row>
    <row r="2865" spans="1:17" x14ac:dyDescent="0.3">
      <c r="A2865" s="29">
        <v>3204037</v>
      </c>
      <c r="B2865" s="1">
        <v>132</v>
      </c>
      <c r="C2865" s="1" t="s">
        <v>20</v>
      </c>
      <c r="D2865" s="1" t="s">
        <v>45</v>
      </c>
      <c r="E2865" s="1" t="s">
        <v>46</v>
      </c>
      <c r="F2865" s="47">
        <v>1214</v>
      </c>
      <c r="G2865" s="34">
        <v>1029.9100000000001</v>
      </c>
      <c r="H2865" s="1" t="s">
        <v>216</v>
      </c>
      <c r="I2865" s="34">
        <v>6.3449999999999999E-3</v>
      </c>
      <c r="J2865" s="34">
        <v>104.31348</v>
      </c>
      <c r="K2865" s="35" t="str">
        <f t="shared" si="220"/>
        <v>Vlijmens Ven, Moerputten &amp; Bossche Broek_H7140A</v>
      </c>
      <c r="L2865" s="36">
        <f>VLOOKUP(D2865,DATA!A:F,5,FALSE)</f>
        <v>2.0590482371793287E-2</v>
      </c>
      <c r="M2865" s="37">
        <f>VLOOKUP(D2865,DATA!A:F,6,FALSE)</f>
        <v>1357</v>
      </c>
      <c r="N2865" s="36">
        <f t="shared" si="221"/>
        <v>0.11872342713602686</v>
      </c>
      <c r="O2865" s="36">
        <f t="shared" si="222"/>
        <v>0.11873892054407306</v>
      </c>
      <c r="P2865" s="36">
        <f t="shared" si="223"/>
        <v>1.5493408046199364E-5</v>
      </c>
      <c r="Q2865" s="36">
        <f t="shared" si="224"/>
        <v>0</v>
      </c>
    </row>
    <row r="2866" spans="1:17" x14ac:dyDescent="0.3">
      <c r="A2866" s="29">
        <v>3204037</v>
      </c>
      <c r="B2866" s="1">
        <v>132</v>
      </c>
      <c r="C2866" s="1" t="s">
        <v>20</v>
      </c>
      <c r="D2866" s="1" t="s">
        <v>31</v>
      </c>
      <c r="E2866" s="1" t="s">
        <v>32</v>
      </c>
      <c r="F2866" s="47">
        <v>1786</v>
      </c>
      <c r="G2866" s="34">
        <v>1029.9100000000001</v>
      </c>
      <c r="H2866" s="1" t="s">
        <v>216</v>
      </c>
      <c r="I2866" s="34">
        <v>6.3449999999999999E-3</v>
      </c>
      <c r="J2866" s="34">
        <v>278.94436999999999</v>
      </c>
      <c r="K2866" s="35" t="str">
        <f t="shared" si="220"/>
        <v>Vlijmens Ven, Moerputten &amp; Bossche Broek_Lg03</v>
      </c>
      <c r="L2866" s="36">
        <f>VLOOKUP(D2866,DATA!A:F,5,FALSE)</f>
        <v>6.9280917156857415E-3</v>
      </c>
      <c r="M2866" s="37">
        <f>VLOOKUP(D2866,DATA!A:F,6,FALSE)</f>
        <v>2211</v>
      </c>
      <c r="N2866" s="36">
        <f t="shared" si="221"/>
        <v>2.7936839026021742E-2</v>
      </c>
      <c r="O2866" s="36">
        <f t="shared" si="222"/>
        <v>2.7938066778205459E-2</v>
      </c>
      <c r="P2866" s="36">
        <f t="shared" si="223"/>
        <v>1.2277521837175676E-6</v>
      </c>
      <c r="Q2866" s="36">
        <f t="shared" si="224"/>
        <v>0</v>
      </c>
    </row>
    <row r="2867" spans="1:17" x14ac:dyDescent="0.3">
      <c r="A2867" s="29">
        <v>3204039</v>
      </c>
      <c r="B2867" s="1">
        <v>132</v>
      </c>
      <c r="C2867" s="1" t="s">
        <v>20</v>
      </c>
      <c r="D2867" s="1" t="s">
        <v>45</v>
      </c>
      <c r="E2867" s="1" t="s">
        <v>46</v>
      </c>
      <c r="F2867" s="47">
        <v>1214</v>
      </c>
      <c r="G2867" s="34">
        <v>1039.58</v>
      </c>
      <c r="H2867" s="1" t="s">
        <v>216</v>
      </c>
      <c r="I2867" s="34">
        <v>6.4704000000000003E-3</v>
      </c>
      <c r="J2867" s="34">
        <v>2399.4245999999998</v>
      </c>
      <c r="K2867" s="35" t="str">
        <f t="shared" si="220"/>
        <v>Vlijmens Ven, Moerputten &amp; Bossche Broek_H7140A</v>
      </c>
      <c r="L2867" s="36">
        <f>VLOOKUP(D2867,DATA!A:F,5,FALSE)</f>
        <v>2.0590482371793287E-2</v>
      </c>
      <c r="M2867" s="37">
        <f>VLOOKUP(D2867,DATA!A:F,6,FALSE)</f>
        <v>1357</v>
      </c>
      <c r="N2867" s="36">
        <f t="shared" si="221"/>
        <v>0.14484222958920664</v>
      </c>
      <c r="O2867" s="36">
        <f t="shared" si="222"/>
        <v>0.14486150005449164</v>
      </c>
      <c r="P2867" s="36">
        <f t="shared" si="223"/>
        <v>1.9270465284992877E-5</v>
      </c>
      <c r="Q2867" s="36">
        <f t="shared" si="224"/>
        <v>0</v>
      </c>
    </row>
    <row r="2868" spans="1:17" x14ac:dyDescent="0.3">
      <c r="A2868" s="29">
        <v>3205565</v>
      </c>
      <c r="B2868" s="1">
        <v>132</v>
      </c>
      <c r="C2868" s="1" t="s">
        <v>20</v>
      </c>
      <c r="D2868" s="1" t="s">
        <v>36</v>
      </c>
      <c r="E2868" s="1" t="s">
        <v>37</v>
      </c>
      <c r="F2868" s="47">
        <v>1357</v>
      </c>
      <c r="G2868" s="34">
        <v>1043.95</v>
      </c>
      <c r="H2868" s="1" t="s">
        <v>216</v>
      </c>
      <c r="I2868" s="34">
        <v>6.0547999999999999E-3</v>
      </c>
      <c r="J2868" s="34">
        <v>1171.7659200000001</v>
      </c>
      <c r="K2868" s="35" t="str">
        <f t="shared" si="220"/>
        <v>Vlijmens Ven, Moerputten &amp; Bossche Broek_H6510A</v>
      </c>
      <c r="L2868" s="36">
        <f>VLOOKUP(D2868,DATA!A:F,5,FALSE)</f>
        <v>6.9939168151221861E-3</v>
      </c>
      <c r="M2868" s="37">
        <f>VLOOKUP(D2868,DATA!A:F,6,FALSE)</f>
        <v>1778</v>
      </c>
      <c r="N2868" s="36">
        <f t="shared" si="221"/>
        <v>0.58590901025429343</v>
      </c>
      <c r="O2868" s="36">
        <f t="shared" si="222"/>
        <v>0.58593367675114405</v>
      </c>
      <c r="P2868" s="36">
        <f t="shared" si="223"/>
        <v>2.4666496850622721E-5</v>
      </c>
      <c r="Q2868" s="36">
        <f t="shared" si="224"/>
        <v>0</v>
      </c>
    </row>
    <row r="2869" spans="1:17" x14ac:dyDescent="0.3">
      <c r="A2869" s="29">
        <v>3205566</v>
      </c>
      <c r="B2869" s="1">
        <v>132</v>
      </c>
      <c r="C2869" s="1" t="s">
        <v>20</v>
      </c>
      <c r="D2869" s="1" t="s">
        <v>45</v>
      </c>
      <c r="E2869" s="1" t="s">
        <v>46</v>
      </c>
      <c r="F2869" s="47">
        <v>1214</v>
      </c>
      <c r="G2869" s="34">
        <v>1063.03</v>
      </c>
      <c r="H2869" s="1" t="s">
        <v>216</v>
      </c>
      <c r="I2869" s="34">
        <v>6.4593999999999997E-3</v>
      </c>
      <c r="J2869" s="34">
        <v>590.11425999999994</v>
      </c>
      <c r="K2869" s="35" t="str">
        <f t="shared" si="220"/>
        <v>Vlijmens Ven, Moerputten &amp; Bossche Broek_H7140A</v>
      </c>
      <c r="L2869" s="36">
        <f>VLOOKUP(D2869,DATA!A:F,5,FALSE)</f>
        <v>2.0590482371793287E-2</v>
      </c>
      <c r="M2869" s="37">
        <f>VLOOKUP(D2869,DATA!A:F,6,FALSE)</f>
        <v>1357</v>
      </c>
      <c r="N2869" s="36">
        <f t="shared" si="221"/>
        <v>0.23453229211088431</v>
      </c>
      <c r="O2869" s="36">
        <f t="shared" si="222"/>
        <v>0.23456341431429514</v>
      </c>
      <c r="P2869" s="36">
        <f t="shared" si="223"/>
        <v>3.1122203410838267E-5</v>
      </c>
      <c r="Q2869" s="36">
        <f t="shared" si="224"/>
        <v>0</v>
      </c>
    </row>
    <row r="2870" spans="1:17" x14ac:dyDescent="0.3">
      <c r="A2870" s="29">
        <v>3205566</v>
      </c>
      <c r="B2870" s="1">
        <v>132</v>
      </c>
      <c r="C2870" s="1" t="s">
        <v>20</v>
      </c>
      <c r="D2870" s="1" t="s">
        <v>31</v>
      </c>
      <c r="E2870" s="1" t="s">
        <v>32</v>
      </c>
      <c r="F2870" s="47">
        <v>1786</v>
      </c>
      <c r="G2870" s="34">
        <v>1063.03</v>
      </c>
      <c r="H2870" s="1" t="s">
        <v>216</v>
      </c>
      <c r="I2870" s="34">
        <v>6.4593999999999997E-3</v>
      </c>
      <c r="J2870" s="34">
        <v>34.234679999999997</v>
      </c>
      <c r="K2870" s="35" t="str">
        <f t="shared" si="220"/>
        <v>Vlijmens Ven, Moerputten &amp; Bossche Broek_Lg03</v>
      </c>
      <c r="L2870" s="36">
        <f>VLOOKUP(D2870,DATA!A:F,5,FALSE)</f>
        <v>6.9280917156857415E-3</v>
      </c>
      <c r="M2870" s="37">
        <f>VLOOKUP(D2870,DATA!A:F,6,FALSE)</f>
        <v>2211</v>
      </c>
      <c r="N2870" s="36">
        <f t="shared" si="221"/>
        <v>3.5139735616238114E-2</v>
      </c>
      <c r="O2870" s="36">
        <f t="shared" si="222"/>
        <v>3.5141307648198339E-2</v>
      </c>
      <c r="P2870" s="36">
        <f t="shared" si="223"/>
        <v>1.5720319602244293E-6</v>
      </c>
      <c r="Q2870" s="36">
        <f t="shared" si="224"/>
        <v>0</v>
      </c>
    </row>
    <row r="2871" spans="1:17" x14ac:dyDescent="0.3">
      <c r="A2871" s="29">
        <v>3205567</v>
      </c>
      <c r="B2871" s="1">
        <v>132</v>
      </c>
      <c r="C2871" s="1" t="s">
        <v>20</v>
      </c>
      <c r="D2871" s="1" t="s">
        <v>31</v>
      </c>
      <c r="E2871" s="1" t="s">
        <v>32</v>
      </c>
      <c r="F2871" s="47">
        <v>1786</v>
      </c>
      <c r="G2871" s="34">
        <v>1022.26</v>
      </c>
      <c r="H2871" s="1" t="s">
        <v>216</v>
      </c>
      <c r="I2871" s="34">
        <v>6.3081999999999999E-3</v>
      </c>
      <c r="J2871" s="34">
        <v>73.648709999999994</v>
      </c>
      <c r="K2871" s="35" t="str">
        <f t="shared" si="220"/>
        <v>Vlijmens Ven, Moerputten &amp; Bossche Broek_Lg03</v>
      </c>
      <c r="L2871" s="36">
        <f>VLOOKUP(D2871,DATA!A:F,5,FALSE)</f>
        <v>6.9280917156857415E-3</v>
      </c>
      <c r="M2871" s="37">
        <f>VLOOKUP(D2871,DATA!A:F,6,FALSE)</f>
        <v>2211</v>
      </c>
      <c r="N2871" s="36">
        <f t="shared" si="221"/>
        <v>2.6495124435943325E-2</v>
      </c>
      <c r="O2871" s="36">
        <f t="shared" si="222"/>
        <v>2.64962820917354E-2</v>
      </c>
      <c r="P2871" s="36">
        <f t="shared" si="223"/>
        <v>1.1576557920750519E-6</v>
      </c>
      <c r="Q2871" s="36">
        <f t="shared" si="224"/>
        <v>0</v>
      </c>
    </row>
    <row r="2872" spans="1:17" x14ac:dyDescent="0.3">
      <c r="A2872" s="29">
        <v>3205570</v>
      </c>
      <c r="B2872" s="1">
        <v>132</v>
      </c>
      <c r="C2872" s="1" t="s">
        <v>20</v>
      </c>
      <c r="D2872" s="1" t="s">
        <v>26</v>
      </c>
      <c r="E2872" s="1" t="s">
        <v>27</v>
      </c>
      <c r="F2872" s="47">
        <v>2143</v>
      </c>
      <c r="G2872" s="34">
        <v>1252.8699999999999</v>
      </c>
      <c r="H2872" s="1" t="s">
        <v>216</v>
      </c>
      <c r="I2872" s="34">
        <v>7.3206E-3</v>
      </c>
      <c r="J2872" s="34">
        <v>1277.9484</v>
      </c>
      <c r="K2872" s="35" t="str">
        <f t="shared" si="220"/>
        <v>Vlijmens Ven, Moerputten &amp; Bossche Broek_H3150baz</v>
      </c>
      <c r="L2872" s="36" t="e">
        <f>VLOOKUP(D2872,DATA!A:F,5,FALSE)</f>
        <v>#N/A</v>
      </c>
      <c r="M2872" s="37" t="e">
        <f>VLOOKUP(D2872,DATA!A:F,6,FALSE)</f>
        <v>#N/A</v>
      </c>
      <c r="N2872" s="36" t="e">
        <f t="shared" si="221"/>
        <v>#N/A</v>
      </c>
      <c r="O2872" s="36" t="e">
        <f t="shared" si="222"/>
        <v>#N/A</v>
      </c>
      <c r="P2872" s="36" t="e">
        <f t="shared" si="223"/>
        <v>#N/A</v>
      </c>
      <c r="Q2872" s="36">
        <f t="shared" si="224"/>
        <v>0</v>
      </c>
    </row>
    <row r="2873" spans="1:17" x14ac:dyDescent="0.3">
      <c r="A2873" s="29">
        <v>3207093</v>
      </c>
      <c r="B2873" s="1">
        <v>132</v>
      </c>
      <c r="C2873" s="1" t="s">
        <v>20</v>
      </c>
      <c r="D2873" s="1" t="s">
        <v>36</v>
      </c>
      <c r="E2873" s="1" t="s">
        <v>37</v>
      </c>
      <c r="F2873" s="47">
        <v>1357</v>
      </c>
      <c r="G2873" s="34">
        <v>1071.24</v>
      </c>
      <c r="H2873" s="1" t="s">
        <v>216</v>
      </c>
      <c r="I2873" s="34">
        <v>6.0644999999999996E-3</v>
      </c>
      <c r="J2873" s="34">
        <v>106.18493599999999</v>
      </c>
      <c r="K2873" s="35" t="str">
        <f t="shared" si="220"/>
        <v>Vlijmens Ven, Moerputten &amp; Bossche Broek_H6510A</v>
      </c>
      <c r="L2873" s="36">
        <f>VLOOKUP(D2873,DATA!A:F,5,FALSE)</f>
        <v>6.9939168151221861E-3</v>
      </c>
      <c r="M2873" s="37">
        <f>VLOOKUP(D2873,DATA!A:F,6,FALSE)</f>
        <v>1778</v>
      </c>
      <c r="N2873" s="36">
        <f t="shared" si="221"/>
        <v>0.70824998456009358</v>
      </c>
      <c r="O2873" s="36">
        <f t="shared" si="222"/>
        <v>0.70827981257020578</v>
      </c>
      <c r="P2873" s="36">
        <f t="shared" si="223"/>
        <v>2.9828010112198378E-5</v>
      </c>
      <c r="Q2873" s="36">
        <f t="shared" si="224"/>
        <v>0</v>
      </c>
    </row>
    <row r="2874" spans="1:17" x14ac:dyDescent="0.3">
      <c r="A2874" s="29">
        <v>3207095</v>
      </c>
      <c r="B2874" s="1">
        <v>132</v>
      </c>
      <c r="C2874" s="1" t="s">
        <v>20</v>
      </c>
      <c r="D2874" s="1" t="s">
        <v>45</v>
      </c>
      <c r="E2874" s="1" t="s">
        <v>46</v>
      </c>
      <c r="F2874" s="47">
        <v>1214</v>
      </c>
      <c r="G2874" s="34">
        <v>1024.8</v>
      </c>
      <c r="H2874" s="1" t="s">
        <v>216</v>
      </c>
      <c r="I2874" s="34">
        <v>6.2424000000000004E-3</v>
      </c>
      <c r="J2874" s="34">
        <v>89.044380000000004</v>
      </c>
      <c r="K2874" s="35" t="str">
        <f t="shared" si="220"/>
        <v>Vlijmens Ven, Moerputten &amp; Bossche Broek_H7140A</v>
      </c>
      <c r="L2874" s="36">
        <f>VLOOKUP(D2874,DATA!A:F,5,FALSE)</f>
        <v>2.0590482371793287E-2</v>
      </c>
      <c r="M2874" s="37">
        <f>VLOOKUP(D2874,DATA!A:F,6,FALSE)</f>
        <v>1357</v>
      </c>
      <c r="N2874" s="36">
        <f t="shared" si="221"/>
        <v>0.10687905402726094</v>
      </c>
      <c r="O2874" s="36">
        <f t="shared" si="222"/>
        <v>0.10689277781996509</v>
      </c>
      <c r="P2874" s="36">
        <f t="shared" si="223"/>
        <v>1.3723792704145588E-5</v>
      </c>
      <c r="Q2874" s="36">
        <f t="shared" si="224"/>
        <v>0</v>
      </c>
    </row>
    <row r="2875" spans="1:17" x14ac:dyDescent="0.3">
      <c r="A2875" s="29">
        <v>3207095</v>
      </c>
      <c r="B2875" s="1">
        <v>132</v>
      </c>
      <c r="C2875" s="1" t="s">
        <v>20</v>
      </c>
      <c r="D2875" s="1" t="s">
        <v>31</v>
      </c>
      <c r="E2875" s="1" t="s">
        <v>32</v>
      </c>
      <c r="F2875" s="47">
        <v>1786</v>
      </c>
      <c r="G2875" s="34">
        <v>1024.8</v>
      </c>
      <c r="H2875" s="1" t="s">
        <v>216</v>
      </c>
      <c r="I2875" s="34">
        <v>6.2424000000000004E-3</v>
      </c>
      <c r="J2875" s="34">
        <v>147.85590999999999</v>
      </c>
      <c r="K2875" s="35" t="str">
        <f t="shared" si="220"/>
        <v>Vlijmens Ven, Moerputten &amp; Bossche Broek_Lg03</v>
      </c>
      <c r="L2875" s="36">
        <f>VLOOKUP(D2875,DATA!A:F,5,FALSE)</f>
        <v>6.9280917156857415E-3</v>
      </c>
      <c r="M2875" s="37">
        <f>VLOOKUP(D2875,DATA!A:F,6,FALSE)</f>
        <v>2211</v>
      </c>
      <c r="N2875" s="36">
        <f t="shared" si="221"/>
        <v>2.696536815538763E-2</v>
      </c>
      <c r="O2875" s="36">
        <f t="shared" si="222"/>
        <v>2.6966534062193705E-2</v>
      </c>
      <c r="P2875" s="36">
        <f t="shared" si="223"/>
        <v>1.1659068060755617E-6</v>
      </c>
      <c r="Q2875" s="36">
        <f t="shared" si="224"/>
        <v>0</v>
      </c>
    </row>
    <row r="2876" spans="1:17" x14ac:dyDescent="0.3">
      <c r="A2876" s="29">
        <v>3207099</v>
      </c>
      <c r="B2876" s="1">
        <v>132</v>
      </c>
      <c r="C2876" s="1" t="s">
        <v>20</v>
      </c>
      <c r="D2876" s="1" t="s">
        <v>26</v>
      </c>
      <c r="E2876" s="1" t="s">
        <v>27</v>
      </c>
      <c r="F2876" s="47">
        <v>2143</v>
      </c>
      <c r="G2876" s="34">
        <v>1277.27</v>
      </c>
      <c r="H2876" s="1" t="s">
        <v>216</v>
      </c>
      <c r="I2876" s="34">
        <v>7.2873E-3</v>
      </c>
      <c r="J2876" s="34">
        <v>44.65925</v>
      </c>
      <c r="K2876" s="35" t="str">
        <f t="shared" si="220"/>
        <v>Vlijmens Ven, Moerputten &amp; Bossche Broek_H3150baz</v>
      </c>
      <c r="L2876" s="36" t="e">
        <f>VLOOKUP(D2876,DATA!A:F,5,FALSE)</f>
        <v>#N/A</v>
      </c>
      <c r="M2876" s="37" t="e">
        <f>VLOOKUP(D2876,DATA!A:F,6,FALSE)</f>
        <v>#N/A</v>
      </c>
      <c r="N2876" s="36" t="e">
        <f t="shared" si="221"/>
        <v>#N/A</v>
      </c>
      <c r="O2876" s="36" t="e">
        <f t="shared" si="222"/>
        <v>#N/A</v>
      </c>
      <c r="P2876" s="36" t="e">
        <f t="shared" si="223"/>
        <v>#N/A</v>
      </c>
      <c r="Q2876" s="36">
        <f t="shared" si="224"/>
        <v>0</v>
      </c>
    </row>
    <row r="2877" spans="1:17" x14ac:dyDescent="0.3">
      <c r="A2877" s="29">
        <v>3208623</v>
      </c>
      <c r="B2877" s="1">
        <v>132</v>
      </c>
      <c r="C2877" s="1" t="s">
        <v>20</v>
      </c>
      <c r="D2877" s="1" t="s">
        <v>36</v>
      </c>
      <c r="E2877" s="1" t="s">
        <v>37</v>
      </c>
      <c r="F2877" s="47">
        <v>1357</v>
      </c>
      <c r="G2877" s="34">
        <v>1071.23</v>
      </c>
      <c r="H2877" s="1" t="s">
        <v>216</v>
      </c>
      <c r="I2877" s="34">
        <v>6.1825999999999999E-3</v>
      </c>
      <c r="J2877" s="34">
        <v>729.178</v>
      </c>
      <c r="K2877" s="35" t="str">
        <f t="shared" si="220"/>
        <v>Vlijmens Ven, Moerputten &amp; Bossche Broek_H6510A</v>
      </c>
      <c r="L2877" s="36">
        <f>VLOOKUP(D2877,DATA!A:F,5,FALSE)</f>
        <v>6.9939168151221861E-3</v>
      </c>
      <c r="M2877" s="37">
        <f>VLOOKUP(D2877,DATA!A:F,6,FALSE)</f>
        <v>1778</v>
      </c>
      <c r="N2877" s="36">
        <f t="shared" si="221"/>
        <v>0.70820080266834384</v>
      </c>
      <c r="O2877" s="36">
        <f t="shared" si="222"/>
        <v>0.70823120946457196</v>
      </c>
      <c r="P2877" s="36">
        <f t="shared" si="223"/>
        <v>3.0406796228121813E-5</v>
      </c>
      <c r="Q2877" s="36">
        <f t="shared" si="224"/>
        <v>0</v>
      </c>
    </row>
    <row r="2878" spans="1:17" x14ac:dyDescent="0.3">
      <c r="A2878" s="29">
        <v>3208624</v>
      </c>
      <c r="B2878" s="1">
        <v>132</v>
      </c>
      <c r="C2878" s="1" t="s">
        <v>20</v>
      </c>
      <c r="D2878" s="1" t="s">
        <v>45</v>
      </c>
      <c r="E2878" s="1" t="s">
        <v>46</v>
      </c>
      <c r="F2878" s="47">
        <v>1214</v>
      </c>
      <c r="G2878" s="34">
        <v>1066.05</v>
      </c>
      <c r="H2878" s="1" t="s">
        <v>216</v>
      </c>
      <c r="I2878" s="34">
        <v>6.3934999999999999E-3</v>
      </c>
      <c r="J2878" s="34">
        <v>423.85815000000002</v>
      </c>
      <c r="K2878" s="35" t="str">
        <f t="shared" si="220"/>
        <v>Vlijmens Ven, Moerputten &amp; Bossche Broek_H7140A</v>
      </c>
      <c r="L2878" s="36">
        <f>VLOOKUP(D2878,DATA!A:F,5,FALSE)</f>
        <v>2.0590482371793287E-2</v>
      </c>
      <c r="M2878" s="37">
        <f>VLOOKUP(D2878,DATA!A:F,6,FALSE)</f>
        <v>1357</v>
      </c>
      <c r="N2878" s="36">
        <f t="shared" si="221"/>
        <v>0.24954171186342414</v>
      </c>
      <c r="O2878" s="36">
        <f t="shared" si="222"/>
        <v>0.2495744830135998</v>
      </c>
      <c r="P2878" s="36">
        <f t="shared" si="223"/>
        <v>3.2771150175664454E-5</v>
      </c>
      <c r="Q2878" s="36">
        <f t="shared" si="224"/>
        <v>0</v>
      </c>
    </row>
    <row r="2879" spans="1:17" x14ac:dyDescent="0.3">
      <c r="A2879" s="29">
        <v>3208624</v>
      </c>
      <c r="B2879" s="1">
        <v>132</v>
      </c>
      <c r="C2879" s="1" t="s">
        <v>20</v>
      </c>
      <c r="D2879" s="1" t="s">
        <v>31</v>
      </c>
      <c r="E2879" s="1" t="s">
        <v>32</v>
      </c>
      <c r="F2879" s="47">
        <v>1786</v>
      </c>
      <c r="G2879" s="34">
        <v>1066.05</v>
      </c>
      <c r="H2879" s="1" t="s">
        <v>216</v>
      </c>
      <c r="I2879" s="34">
        <v>6.3934999999999999E-3</v>
      </c>
      <c r="J2879" s="34">
        <v>113.63402600000001</v>
      </c>
      <c r="K2879" s="35" t="str">
        <f t="shared" si="220"/>
        <v>Vlijmens Ven, Moerputten &amp; Bossche Broek_Lg03</v>
      </c>
      <c r="L2879" s="36">
        <f>VLOOKUP(D2879,DATA!A:F,5,FALSE)</f>
        <v>6.9280917156857415E-3</v>
      </c>
      <c r="M2879" s="37">
        <f>VLOOKUP(D2879,DATA!A:F,6,FALSE)</f>
        <v>2211</v>
      </c>
      <c r="N2879" s="36">
        <f t="shared" si="221"/>
        <v>3.588243738027555E-2</v>
      </c>
      <c r="O2879" s="36">
        <f t="shared" si="222"/>
        <v>3.5884026248872977E-2</v>
      </c>
      <c r="P2879" s="36">
        <f t="shared" si="223"/>
        <v>1.5888685974269068E-6</v>
      </c>
      <c r="Q2879" s="36">
        <f t="shared" si="224"/>
        <v>0</v>
      </c>
    </row>
    <row r="2880" spans="1:17" x14ac:dyDescent="0.3">
      <c r="A2880" s="29">
        <v>3210151</v>
      </c>
      <c r="B2880" s="1">
        <v>132</v>
      </c>
      <c r="C2880" s="1" t="s">
        <v>20</v>
      </c>
      <c r="D2880" s="1" t="s">
        <v>36</v>
      </c>
      <c r="E2880" s="1" t="s">
        <v>37</v>
      </c>
      <c r="F2880" s="47">
        <v>1357</v>
      </c>
      <c r="G2880" s="34">
        <v>1121.1600000000001</v>
      </c>
      <c r="H2880" s="1" t="s">
        <v>216</v>
      </c>
      <c r="I2880" s="34">
        <v>6.2931999999999997E-3</v>
      </c>
      <c r="J2880" s="34">
        <v>1176.5806399999999</v>
      </c>
      <c r="K2880" s="35" t="str">
        <f t="shared" si="220"/>
        <v>Vlijmens Ven, Moerputten &amp; Bossche Broek_H6510A</v>
      </c>
      <c r="L2880" s="36">
        <f>VLOOKUP(D2880,DATA!A:F,5,FALSE)</f>
        <v>6.9939168151221861E-3</v>
      </c>
      <c r="M2880" s="37">
        <f>VLOOKUP(D2880,DATA!A:F,6,FALSE)</f>
        <v>1778</v>
      </c>
      <c r="N2880" s="36">
        <f t="shared" si="221"/>
        <v>1.001223914810613</v>
      </c>
      <c r="O2880" s="36">
        <f t="shared" si="222"/>
        <v>1.0012675425191067</v>
      </c>
      <c r="P2880" s="36">
        <f t="shared" si="223"/>
        <v>4.3627708493643169E-5</v>
      </c>
      <c r="Q2880" s="36">
        <f t="shared" si="224"/>
        <v>0</v>
      </c>
    </row>
    <row r="2881" spans="1:17" x14ac:dyDescent="0.3">
      <c r="A2881" s="29">
        <v>3210153</v>
      </c>
      <c r="B2881" s="1">
        <v>132</v>
      </c>
      <c r="C2881" s="1" t="s">
        <v>20</v>
      </c>
      <c r="D2881" s="1" t="s">
        <v>45</v>
      </c>
      <c r="E2881" s="1" t="s">
        <v>46</v>
      </c>
      <c r="F2881" s="47">
        <v>1214</v>
      </c>
      <c r="G2881" s="34">
        <v>1032.78</v>
      </c>
      <c r="H2881" s="1" t="s">
        <v>216</v>
      </c>
      <c r="I2881" s="34">
        <v>6.2211000000000002E-3</v>
      </c>
      <c r="J2881" s="34">
        <v>42.580123999999998</v>
      </c>
      <c r="K2881" s="35" t="str">
        <f t="shared" si="220"/>
        <v>Vlijmens Ven, Moerputten &amp; Bossche Broek_H7140A</v>
      </c>
      <c r="L2881" s="36">
        <f>VLOOKUP(D2881,DATA!A:F,5,FALSE)</f>
        <v>2.0590482371793287E-2</v>
      </c>
      <c r="M2881" s="37">
        <f>VLOOKUP(D2881,DATA!A:F,6,FALSE)</f>
        <v>1357</v>
      </c>
      <c r="N2881" s="36">
        <f t="shared" si="221"/>
        <v>0.12594169474157327</v>
      </c>
      <c r="O2881" s="36">
        <f t="shared" si="222"/>
        <v>0.12595780801139983</v>
      </c>
      <c r="P2881" s="36">
        <f t="shared" si="223"/>
        <v>1.6113269826562027E-5</v>
      </c>
      <c r="Q2881" s="36">
        <f t="shared" si="224"/>
        <v>0</v>
      </c>
    </row>
    <row r="2882" spans="1:17" x14ac:dyDescent="0.3">
      <c r="A2882" s="29">
        <v>3213202</v>
      </c>
      <c r="B2882" s="1">
        <v>132</v>
      </c>
      <c r="C2882" s="1" t="s">
        <v>20</v>
      </c>
      <c r="D2882" s="1" t="s">
        <v>31</v>
      </c>
      <c r="E2882" s="1" t="s">
        <v>32</v>
      </c>
      <c r="F2882" s="47">
        <v>1786</v>
      </c>
      <c r="G2882" s="34">
        <v>1171.32</v>
      </c>
      <c r="H2882" s="1" t="s">
        <v>216</v>
      </c>
      <c r="I2882" s="34">
        <v>5.9988000000000003E-3</v>
      </c>
      <c r="J2882" s="34">
        <v>60.991039999999998</v>
      </c>
      <c r="K2882" s="35" t="str">
        <f t="shared" si="220"/>
        <v>Vlijmens Ven, Moerputten &amp; Bossche Broek_Lg03</v>
      </c>
      <c r="L2882" s="36">
        <f>VLOOKUP(D2882,DATA!A:F,5,FALSE)</f>
        <v>6.9280917156857415E-3</v>
      </c>
      <c r="M2882" s="37">
        <f>VLOOKUP(D2882,DATA!A:F,6,FALSE)</f>
        <v>2211</v>
      </c>
      <c r="N2882" s="36">
        <f t="shared" si="221"/>
        <v>7.4379695622692199E-2</v>
      </c>
      <c r="O2882" s="36">
        <f t="shared" si="222"/>
        <v>7.4382784625280043E-2</v>
      </c>
      <c r="P2882" s="36">
        <f t="shared" si="223"/>
        <v>3.0890025878443916E-6</v>
      </c>
      <c r="Q2882" s="36">
        <f t="shared" si="224"/>
        <v>0</v>
      </c>
    </row>
    <row r="2883" spans="1:17" x14ac:dyDescent="0.3">
      <c r="A2883" s="29">
        <v>3213209</v>
      </c>
      <c r="B2883" s="1">
        <v>132</v>
      </c>
      <c r="C2883" s="1" t="s">
        <v>20</v>
      </c>
      <c r="D2883" s="1" t="s">
        <v>36</v>
      </c>
      <c r="E2883" s="1" t="s">
        <v>37</v>
      </c>
      <c r="F2883" s="47">
        <v>1357</v>
      </c>
      <c r="G2883" s="34">
        <v>1119</v>
      </c>
      <c r="H2883" s="1" t="s">
        <v>216</v>
      </c>
      <c r="I2883" s="34">
        <v>6.2500000000000003E-3</v>
      </c>
      <c r="J2883" s="34">
        <v>1181.7912799999999</v>
      </c>
      <c r="K2883" s="35" t="str">
        <f t="shared" ref="K2883:K2946" si="225">_xlfn.CONCAT(C2883,"_",D2883)</f>
        <v>Vlijmens Ven, Moerputten &amp; Bossche Broek_H6510A</v>
      </c>
      <c r="L2883" s="36">
        <f>VLOOKUP(D2883,DATA!A:F,5,FALSE)</f>
        <v>6.9939168151221861E-3</v>
      </c>
      <c r="M2883" s="37">
        <f>VLOOKUP(D2883,DATA!A:F,6,FALSE)</f>
        <v>1778</v>
      </c>
      <c r="N2883" s="36">
        <f t="shared" ref="N2883:N2946" si="226">100/(1+EXP(-L2883*(G2883-M2883)))</f>
        <v>0.98636030930981267</v>
      </c>
      <c r="O2883" s="36">
        <f t="shared" ref="O2883:O2946" si="227">100/(1+EXP(-L2883*((G2883+I2883)-M2883)))</f>
        <v>0.98640300070990194</v>
      </c>
      <c r="P2883" s="36">
        <f t="shared" ref="P2883:P2946" si="228">O2883-N2883</f>
        <v>4.2691400089278631E-5</v>
      </c>
      <c r="Q2883" s="36">
        <f t="shared" ref="Q2883:Q2946" si="229">IF(AND(H2883&lt;&gt;"below",I2883&gt;=0.005),J2883*P2883/100,0)</f>
        <v>0</v>
      </c>
    </row>
    <row r="2884" spans="1:17" x14ac:dyDescent="0.3">
      <c r="A2884" s="29">
        <v>3213209</v>
      </c>
      <c r="B2884" s="1">
        <v>132</v>
      </c>
      <c r="C2884" s="1" t="s">
        <v>20</v>
      </c>
      <c r="D2884" s="1" t="s">
        <v>47</v>
      </c>
      <c r="E2884" s="1" t="s">
        <v>48</v>
      </c>
      <c r="F2884" s="47">
        <v>1214</v>
      </c>
      <c r="G2884" s="34">
        <v>1119</v>
      </c>
      <c r="H2884" s="1" t="s">
        <v>216</v>
      </c>
      <c r="I2884" s="34">
        <v>6.2500000000000003E-3</v>
      </c>
      <c r="J2884" s="34">
        <v>442.73615000000001</v>
      </c>
      <c r="K2884" s="35" t="str">
        <f t="shared" si="225"/>
        <v>Vlijmens Ven, Moerputten &amp; Bossche Broek_Lg06</v>
      </c>
      <c r="L2884" s="36">
        <f>VLOOKUP(D2884,DATA!A:F,5,FALSE)</f>
        <v>7.6478934523803643E-3</v>
      </c>
      <c r="M2884" s="37">
        <f>VLOOKUP(D2884,DATA!A:F,6,FALSE)</f>
        <v>2099</v>
      </c>
      <c r="N2884" s="36">
        <f t="shared" si="226"/>
        <v>5.5558367986620609E-2</v>
      </c>
      <c r="O2884" s="36">
        <f t="shared" si="227"/>
        <v>5.5561022227539773E-2</v>
      </c>
      <c r="P2884" s="36">
        <f t="shared" si="228"/>
        <v>2.6542409191643301E-6</v>
      </c>
      <c r="Q2884" s="36">
        <f t="shared" si="229"/>
        <v>0</v>
      </c>
    </row>
    <row r="2885" spans="1:17" x14ac:dyDescent="0.3">
      <c r="A2885" s="29">
        <v>3213211</v>
      </c>
      <c r="B2885" s="1">
        <v>132</v>
      </c>
      <c r="C2885" s="1" t="s">
        <v>20</v>
      </c>
      <c r="D2885" s="1" t="s">
        <v>45</v>
      </c>
      <c r="E2885" s="1" t="s">
        <v>46</v>
      </c>
      <c r="F2885" s="47">
        <v>1214</v>
      </c>
      <c r="G2885" s="34">
        <v>1030.96</v>
      </c>
      <c r="H2885" s="1" t="s">
        <v>216</v>
      </c>
      <c r="I2885" s="34">
        <v>6.1484E-3</v>
      </c>
      <c r="J2885" s="34">
        <v>74.08793</v>
      </c>
      <c r="K2885" s="35" t="str">
        <f t="shared" si="225"/>
        <v>Vlijmens Ven, Moerputten &amp; Bossche Broek_H7140A</v>
      </c>
      <c r="L2885" s="36">
        <f>VLOOKUP(D2885,DATA!A:F,5,FALSE)</f>
        <v>2.0590482371793287E-2</v>
      </c>
      <c r="M2885" s="37">
        <f>VLOOKUP(D2885,DATA!A:F,6,FALSE)</f>
        <v>1357</v>
      </c>
      <c r="N2885" s="36">
        <f t="shared" si="226"/>
        <v>0.1213150287601146</v>
      </c>
      <c r="O2885" s="36">
        <f t="shared" si="227"/>
        <v>0.12133036940017414</v>
      </c>
      <c r="P2885" s="36">
        <f t="shared" si="228"/>
        <v>1.5340640059535726E-5</v>
      </c>
      <c r="Q2885" s="36">
        <f t="shared" si="229"/>
        <v>0</v>
      </c>
    </row>
    <row r="2886" spans="1:17" x14ac:dyDescent="0.3">
      <c r="A2886" s="29">
        <v>3214731</v>
      </c>
      <c r="B2886" s="1">
        <v>132</v>
      </c>
      <c r="C2886" s="1" t="s">
        <v>20</v>
      </c>
      <c r="D2886" s="1" t="s">
        <v>31</v>
      </c>
      <c r="E2886" s="1" t="s">
        <v>32</v>
      </c>
      <c r="F2886" s="47">
        <v>1786</v>
      </c>
      <c r="G2886" s="34">
        <v>1195.3499999999999</v>
      </c>
      <c r="H2886" s="1" t="s">
        <v>216</v>
      </c>
      <c r="I2886" s="34">
        <v>5.9987E-3</v>
      </c>
      <c r="J2886" s="34">
        <v>175.78644</v>
      </c>
      <c r="K2886" s="35" t="str">
        <f t="shared" si="225"/>
        <v>Vlijmens Ven, Moerputten &amp; Bossche Broek_Lg03</v>
      </c>
      <c r="L2886" s="36">
        <f>VLOOKUP(D2886,DATA!A:F,5,FALSE)</f>
        <v>6.9280917156857415E-3</v>
      </c>
      <c r="M2886" s="37">
        <f>VLOOKUP(D2886,DATA!A:F,6,FALSE)</f>
        <v>2211</v>
      </c>
      <c r="N2886" s="36">
        <f t="shared" si="226"/>
        <v>8.7841171655204928E-2</v>
      </c>
      <c r="O2886" s="36">
        <f t="shared" si="227"/>
        <v>8.7844819163120147E-2</v>
      </c>
      <c r="P2886" s="36">
        <f t="shared" si="228"/>
        <v>3.6475079152192835E-6</v>
      </c>
      <c r="Q2886" s="36">
        <f t="shared" si="229"/>
        <v>0</v>
      </c>
    </row>
    <row r="2887" spans="1:17" x14ac:dyDescent="0.3">
      <c r="A2887" s="29">
        <v>3214738</v>
      </c>
      <c r="B2887" s="1">
        <v>132</v>
      </c>
      <c r="C2887" s="1" t="s">
        <v>20</v>
      </c>
      <c r="D2887" s="1" t="s">
        <v>36</v>
      </c>
      <c r="E2887" s="1" t="s">
        <v>37</v>
      </c>
      <c r="F2887" s="47">
        <v>1357</v>
      </c>
      <c r="G2887" s="34">
        <v>1146.67</v>
      </c>
      <c r="H2887" s="1" t="s">
        <v>216</v>
      </c>
      <c r="I2887" s="34">
        <v>6.2002999999999997E-3</v>
      </c>
      <c r="J2887" s="34">
        <v>815.54624000000001</v>
      </c>
      <c r="K2887" s="35" t="str">
        <f t="shared" si="225"/>
        <v>Vlijmens Ven, Moerputten &amp; Bossche Broek_H6510A</v>
      </c>
      <c r="L2887" s="36">
        <f>VLOOKUP(D2887,DATA!A:F,5,FALSE)</f>
        <v>6.9939168151221861E-3</v>
      </c>
      <c r="M2887" s="37">
        <f>VLOOKUP(D2887,DATA!A:F,6,FALSE)</f>
        <v>1778</v>
      </c>
      <c r="N2887" s="36">
        <f t="shared" si="226"/>
        <v>1.1944481659790844</v>
      </c>
      <c r="O2887" s="36">
        <f t="shared" si="227"/>
        <v>1.1944993448868719</v>
      </c>
      <c r="P2887" s="36">
        <f t="shared" si="228"/>
        <v>5.1178907787496897E-5</v>
      </c>
      <c r="Q2887" s="36">
        <f t="shared" si="229"/>
        <v>0</v>
      </c>
    </row>
    <row r="2888" spans="1:17" x14ac:dyDescent="0.3">
      <c r="A2888" s="29">
        <v>3214740</v>
      </c>
      <c r="B2888" s="1">
        <v>132</v>
      </c>
      <c r="C2888" s="1" t="s">
        <v>20</v>
      </c>
      <c r="D2888" s="1" t="s">
        <v>45</v>
      </c>
      <c r="E2888" s="1" t="s">
        <v>46</v>
      </c>
      <c r="F2888" s="47">
        <v>1214</v>
      </c>
      <c r="G2888" s="34">
        <v>1065.0899999999999</v>
      </c>
      <c r="H2888" s="1" t="s">
        <v>216</v>
      </c>
      <c r="I2888" s="34">
        <v>6.2436000000000002E-3</v>
      </c>
      <c r="J2888" s="34">
        <v>11.897117</v>
      </c>
      <c r="K2888" s="35" t="str">
        <f t="shared" si="225"/>
        <v>Vlijmens Ven, Moerputten &amp; Bossche Broek_H7140A</v>
      </c>
      <c r="L2888" s="36">
        <f>VLOOKUP(D2888,DATA!A:F,5,FALSE)</f>
        <v>2.0590482371793287E-2</v>
      </c>
      <c r="M2888" s="37">
        <f>VLOOKUP(D2888,DATA!A:F,6,FALSE)</f>
        <v>1357</v>
      </c>
      <c r="N2888" s="36">
        <f t="shared" si="226"/>
        <v>0.24466943715415246</v>
      </c>
      <c r="O2888" s="36">
        <f t="shared" si="227"/>
        <v>0.24470081659551635</v>
      </c>
      <c r="P2888" s="36">
        <f t="shared" si="228"/>
        <v>3.1379441363887928E-5</v>
      </c>
      <c r="Q2888" s="36">
        <f t="shared" si="229"/>
        <v>0</v>
      </c>
    </row>
    <row r="2889" spans="1:17" x14ac:dyDescent="0.3">
      <c r="A2889" s="29">
        <v>3214741</v>
      </c>
      <c r="B2889" s="1">
        <v>132</v>
      </c>
      <c r="C2889" s="1" t="s">
        <v>20</v>
      </c>
      <c r="D2889" s="1" t="s">
        <v>45</v>
      </c>
      <c r="E2889" s="1" t="s">
        <v>46</v>
      </c>
      <c r="F2889" s="47">
        <v>1214</v>
      </c>
      <c r="G2889" s="34">
        <v>1021.38</v>
      </c>
      <c r="H2889" s="1" t="s">
        <v>216</v>
      </c>
      <c r="I2889" s="34">
        <v>6.1050999999999996E-3</v>
      </c>
      <c r="J2889" s="34">
        <v>9.5063773999999999</v>
      </c>
      <c r="K2889" s="35" t="str">
        <f t="shared" si="225"/>
        <v>Vlijmens Ven, Moerputten &amp; Bossche Broek_H7140A</v>
      </c>
      <c r="L2889" s="36">
        <f>VLOOKUP(D2889,DATA!A:F,5,FALSE)</f>
        <v>2.0590482371793287E-2</v>
      </c>
      <c r="M2889" s="37">
        <f>VLOOKUP(D2889,DATA!A:F,6,FALSE)</f>
        <v>1357</v>
      </c>
      <c r="N2889" s="36">
        <f t="shared" si="226"/>
        <v>9.9618818413635485E-2</v>
      </c>
      <c r="O2889" s="36">
        <f t="shared" si="227"/>
        <v>9.9631329501590732E-2</v>
      </c>
      <c r="P2889" s="36">
        <f t="shared" si="228"/>
        <v>1.2511087955247024E-5</v>
      </c>
      <c r="Q2889" s="36">
        <f t="shared" si="229"/>
        <v>0</v>
      </c>
    </row>
    <row r="2890" spans="1:17" x14ac:dyDescent="0.3">
      <c r="A2890" s="29">
        <v>3216259</v>
      </c>
      <c r="B2890" s="1">
        <v>132</v>
      </c>
      <c r="C2890" s="1" t="s">
        <v>20</v>
      </c>
      <c r="D2890" s="1" t="s">
        <v>31</v>
      </c>
      <c r="E2890" s="1" t="s">
        <v>32</v>
      </c>
      <c r="F2890" s="47">
        <v>1786</v>
      </c>
      <c r="G2890" s="34">
        <v>1225.7</v>
      </c>
      <c r="H2890" s="1" t="s">
        <v>216</v>
      </c>
      <c r="I2890" s="34">
        <v>6.0502000000000004E-3</v>
      </c>
      <c r="J2890" s="34">
        <v>99.668396000000001</v>
      </c>
      <c r="K2890" s="35" t="str">
        <f t="shared" si="225"/>
        <v>Vlijmens Ven, Moerputten &amp; Bossche Broek_Lg03</v>
      </c>
      <c r="L2890" s="36">
        <f>VLOOKUP(D2890,DATA!A:F,5,FALSE)</f>
        <v>6.9280917156857415E-3</v>
      </c>
      <c r="M2890" s="37">
        <f>VLOOKUP(D2890,DATA!A:F,6,FALSE)</f>
        <v>2211</v>
      </c>
      <c r="N2890" s="36">
        <f t="shared" si="226"/>
        <v>0.1083744505643115</v>
      </c>
      <c r="O2890" s="36">
        <f t="shared" si="227"/>
        <v>0.10837898839649719</v>
      </c>
      <c r="P2890" s="36">
        <f t="shared" si="228"/>
        <v>4.5378321856942572E-6</v>
      </c>
      <c r="Q2890" s="36">
        <f t="shared" si="229"/>
        <v>0</v>
      </c>
    </row>
    <row r="2891" spans="1:17" x14ac:dyDescent="0.3">
      <c r="A2891" s="29">
        <v>3216267</v>
      </c>
      <c r="B2891" s="1">
        <v>132</v>
      </c>
      <c r="C2891" s="1" t="s">
        <v>20</v>
      </c>
      <c r="D2891" s="1" t="s">
        <v>36</v>
      </c>
      <c r="E2891" s="1" t="s">
        <v>37</v>
      </c>
      <c r="F2891" s="47">
        <v>1357</v>
      </c>
      <c r="G2891" s="34">
        <v>1092.03</v>
      </c>
      <c r="H2891" s="1" t="s">
        <v>216</v>
      </c>
      <c r="I2891" s="34">
        <v>6.0861999999999999E-3</v>
      </c>
      <c r="J2891" s="34">
        <v>65.885080000000002</v>
      </c>
      <c r="K2891" s="35" t="str">
        <f t="shared" si="225"/>
        <v>Vlijmens Ven, Moerputten &amp; Bossche Broek_H6510A</v>
      </c>
      <c r="L2891" s="36">
        <f>VLOOKUP(D2891,DATA!A:F,5,FALSE)</f>
        <v>6.9939168151221861E-3</v>
      </c>
      <c r="M2891" s="37">
        <f>VLOOKUP(D2891,DATA!A:F,6,FALSE)</f>
        <v>1778</v>
      </c>
      <c r="N2891" s="36">
        <f t="shared" si="226"/>
        <v>0.81818854611297698</v>
      </c>
      <c r="O2891" s="36">
        <f t="shared" si="227"/>
        <v>0.81822308920468978</v>
      </c>
      <c r="P2891" s="36">
        <f t="shared" si="228"/>
        <v>3.454309171280201E-5</v>
      </c>
      <c r="Q2891" s="36">
        <f t="shared" si="229"/>
        <v>0</v>
      </c>
    </row>
    <row r="2892" spans="1:17" x14ac:dyDescent="0.3">
      <c r="A2892" s="29">
        <v>3216269</v>
      </c>
      <c r="B2892" s="1">
        <v>132</v>
      </c>
      <c r="C2892" s="1" t="s">
        <v>20</v>
      </c>
      <c r="D2892" s="1" t="s">
        <v>45</v>
      </c>
      <c r="E2892" s="1" t="s">
        <v>46</v>
      </c>
      <c r="F2892" s="47">
        <v>1214</v>
      </c>
      <c r="G2892" s="34">
        <v>1039.8800000000001</v>
      </c>
      <c r="H2892" s="1" t="s">
        <v>216</v>
      </c>
      <c r="I2892" s="34">
        <v>6.0980000000000001E-3</v>
      </c>
      <c r="J2892" s="34">
        <v>293.29291999999998</v>
      </c>
      <c r="K2892" s="35" t="str">
        <f t="shared" si="225"/>
        <v>Vlijmens Ven, Moerputten &amp; Bossche Broek_H7140A</v>
      </c>
      <c r="L2892" s="36">
        <f>VLOOKUP(D2892,DATA!A:F,5,FALSE)</f>
        <v>2.0590482371793287E-2</v>
      </c>
      <c r="M2892" s="37">
        <f>VLOOKUP(D2892,DATA!A:F,6,FALSE)</f>
        <v>1357</v>
      </c>
      <c r="N2892" s="36">
        <f t="shared" si="226"/>
        <v>0.14573840210766043</v>
      </c>
      <c r="O2892" s="36">
        <f t="shared" si="227"/>
        <v>0.14575667560755265</v>
      </c>
      <c r="P2892" s="36">
        <f t="shared" si="228"/>
        <v>1.8273499892224043E-5</v>
      </c>
      <c r="Q2892" s="36">
        <f t="shared" si="229"/>
        <v>0</v>
      </c>
    </row>
    <row r="2893" spans="1:17" x14ac:dyDescent="0.3">
      <c r="A2893" s="29">
        <v>3217789</v>
      </c>
      <c r="B2893" s="1">
        <v>132</v>
      </c>
      <c r="C2893" s="1" t="s">
        <v>20</v>
      </c>
      <c r="D2893" s="1" t="s">
        <v>31</v>
      </c>
      <c r="E2893" s="1" t="s">
        <v>32</v>
      </c>
      <c r="F2893" s="47">
        <v>1786</v>
      </c>
      <c r="G2893" s="34">
        <v>1140.0999999999999</v>
      </c>
      <c r="H2893" s="1" t="s">
        <v>216</v>
      </c>
      <c r="I2893" s="34">
        <v>5.7831999999999996E-3</v>
      </c>
      <c r="J2893" s="34">
        <v>1.4376992</v>
      </c>
      <c r="K2893" s="35" t="str">
        <f t="shared" si="225"/>
        <v>Vlijmens Ven, Moerputten &amp; Bossche Broek_Lg03</v>
      </c>
      <c r="L2893" s="36">
        <f>VLOOKUP(D2893,DATA!A:F,5,FALSE)</f>
        <v>6.9280917156857415E-3</v>
      </c>
      <c r="M2893" s="37">
        <f>VLOOKUP(D2893,DATA!A:F,6,FALSE)</f>
        <v>2211</v>
      </c>
      <c r="N2893" s="36">
        <f t="shared" si="226"/>
        <v>5.9921337097502081E-2</v>
      </c>
      <c r="O2893" s="36">
        <f t="shared" si="227"/>
        <v>5.992373654754745E-2</v>
      </c>
      <c r="P2893" s="36">
        <f t="shared" si="228"/>
        <v>2.3994500453691781E-6</v>
      </c>
      <c r="Q2893" s="36">
        <f t="shared" si="229"/>
        <v>0</v>
      </c>
    </row>
    <row r="2894" spans="1:17" x14ac:dyDescent="0.3">
      <c r="A2894" s="29">
        <v>3217796</v>
      </c>
      <c r="B2894" s="1">
        <v>132</v>
      </c>
      <c r="C2894" s="1" t="s">
        <v>20</v>
      </c>
      <c r="D2894" s="1" t="s">
        <v>36</v>
      </c>
      <c r="E2894" s="1" t="s">
        <v>37</v>
      </c>
      <c r="F2894" s="47">
        <v>1357</v>
      </c>
      <c r="G2894" s="34">
        <v>1230.52</v>
      </c>
      <c r="H2894" s="1" t="s">
        <v>216</v>
      </c>
      <c r="I2894" s="34">
        <v>6.4134999999999999E-3</v>
      </c>
      <c r="J2894" s="34">
        <v>1209.5868800000001</v>
      </c>
      <c r="K2894" s="35" t="str">
        <f t="shared" si="225"/>
        <v>Vlijmens Ven, Moerputten &amp; Bossche Broek_H6510A</v>
      </c>
      <c r="L2894" s="36">
        <f>VLOOKUP(D2894,DATA!A:F,5,FALSE)</f>
        <v>6.9939168151221861E-3</v>
      </c>
      <c r="M2894" s="37">
        <f>VLOOKUP(D2894,DATA!A:F,6,FALSE)</f>
        <v>1778</v>
      </c>
      <c r="N2894" s="36">
        <f t="shared" si="226"/>
        <v>2.1268513794022725</v>
      </c>
      <c r="O2894" s="36">
        <f t="shared" si="227"/>
        <v>2.126944753322094</v>
      </c>
      <c r="P2894" s="36">
        <f t="shared" si="228"/>
        <v>9.3373919821448936E-5</v>
      </c>
      <c r="Q2894" s="36">
        <f t="shared" si="229"/>
        <v>0</v>
      </c>
    </row>
    <row r="2895" spans="1:17" x14ac:dyDescent="0.3">
      <c r="A2895" s="29">
        <v>3219317</v>
      </c>
      <c r="B2895" s="1">
        <v>132</v>
      </c>
      <c r="C2895" s="1" t="s">
        <v>20</v>
      </c>
      <c r="D2895" s="1" t="s">
        <v>31</v>
      </c>
      <c r="E2895" s="1" t="s">
        <v>32</v>
      </c>
      <c r="F2895" s="47">
        <v>1786</v>
      </c>
      <c r="G2895" s="34">
        <v>1139.81</v>
      </c>
      <c r="H2895" s="1" t="s">
        <v>216</v>
      </c>
      <c r="I2895" s="34">
        <v>5.7080999999999998E-3</v>
      </c>
      <c r="J2895" s="34">
        <v>140.07153</v>
      </c>
      <c r="K2895" s="35" t="str">
        <f t="shared" si="225"/>
        <v>Vlijmens Ven, Moerputten &amp; Bossche Broek_Lg03</v>
      </c>
      <c r="L2895" s="36">
        <f>VLOOKUP(D2895,DATA!A:F,5,FALSE)</f>
        <v>6.9280917156857415E-3</v>
      </c>
      <c r="M2895" s="37">
        <f>VLOOKUP(D2895,DATA!A:F,6,FALSE)</f>
        <v>2211</v>
      </c>
      <c r="N2895" s="36">
        <f t="shared" si="226"/>
        <v>5.9801139130094237E-2</v>
      </c>
      <c r="O2895" s="36">
        <f t="shared" si="227"/>
        <v>5.9803502672748934E-2</v>
      </c>
      <c r="P2895" s="36">
        <f t="shared" si="228"/>
        <v>2.3635426546972371E-6</v>
      </c>
      <c r="Q2895" s="36">
        <f t="shared" si="229"/>
        <v>0</v>
      </c>
    </row>
    <row r="2896" spans="1:17" x14ac:dyDescent="0.3">
      <c r="A2896" s="29">
        <v>3220844</v>
      </c>
      <c r="B2896" s="1">
        <v>132</v>
      </c>
      <c r="C2896" s="1" t="s">
        <v>20</v>
      </c>
      <c r="D2896" s="1" t="s">
        <v>31</v>
      </c>
      <c r="E2896" s="1" t="s">
        <v>32</v>
      </c>
      <c r="F2896" s="47">
        <v>1786</v>
      </c>
      <c r="G2896" s="34">
        <v>1030.3499999999999</v>
      </c>
      <c r="H2896" s="1" t="s">
        <v>216</v>
      </c>
      <c r="I2896" s="34">
        <v>5.0568999999999996E-3</v>
      </c>
      <c r="J2896" s="34">
        <v>22.03829</v>
      </c>
      <c r="K2896" s="35" t="str">
        <f t="shared" si="225"/>
        <v>Vlijmens Ven, Moerputten &amp; Bossche Broek_Lg03</v>
      </c>
      <c r="L2896" s="36">
        <f>VLOOKUP(D2896,DATA!A:F,5,FALSE)</f>
        <v>6.9280917156857415E-3</v>
      </c>
      <c r="M2896" s="37">
        <f>VLOOKUP(D2896,DATA!A:F,6,FALSE)</f>
        <v>2211</v>
      </c>
      <c r="N2896" s="36">
        <f t="shared" si="226"/>
        <v>2.8022106611623552E-2</v>
      </c>
      <c r="O2896" s="36">
        <f t="shared" si="227"/>
        <v>2.8023088098874865E-2</v>
      </c>
      <c r="P2896" s="36">
        <f t="shared" si="228"/>
        <v>9.8148725131280701E-7</v>
      </c>
      <c r="Q2896" s="36">
        <f t="shared" si="229"/>
        <v>0</v>
      </c>
    </row>
    <row r="2897" spans="1:17" x14ac:dyDescent="0.3">
      <c r="A2897" s="29">
        <v>3220846</v>
      </c>
      <c r="B2897" s="1">
        <v>132</v>
      </c>
      <c r="C2897" s="1" t="s">
        <v>20</v>
      </c>
      <c r="D2897" s="1" t="s">
        <v>31</v>
      </c>
      <c r="E2897" s="1" t="s">
        <v>32</v>
      </c>
      <c r="F2897" s="47">
        <v>1786</v>
      </c>
      <c r="G2897" s="34">
        <v>1107.21</v>
      </c>
      <c r="H2897" s="1" t="s">
        <v>216</v>
      </c>
      <c r="I2897" s="34">
        <v>5.5252000000000001E-3</v>
      </c>
      <c r="J2897" s="34">
        <v>244.43039999999999</v>
      </c>
      <c r="K2897" s="35" t="str">
        <f t="shared" si="225"/>
        <v>Vlijmens Ven, Moerputten &amp; Bossche Broek_Lg03</v>
      </c>
      <c r="L2897" s="36">
        <f>VLOOKUP(D2897,DATA!A:F,5,FALSE)</f>
        <v>6.9280917156857415E-3</v>
      </c>
      <c r="M2897" s="37">
        <f>VLOOKUP(D2897,DATA!A:F,6,FALSE)</f>
        <v>2211</v>
      </c>
      <c r="N2897" s="36">
        <f t="shared" si="226"/>
        <v>4.7717100048324364E-2</v>
      </c>
      <c r="O2897" s="36">
        <f t="shared" si="227"/>
        <v>4.7718925778928813E-2</v>
      </c>
      <c r="P2897" s="36">
        <f t="shared" si="228"/>
        <v>1.8257306044489052E-6</v>
      </c>
      <c r="Q2897" s="36">
        <f t="shared" si="229"/>
        <v>0</v>
      </c>
    </row>
    <row r="2898" spans="1:17" x14ac:dyDescent="0.3">
      <c r="A2898" s="29">
        <v>3222373</v>
      </c>
      <c r="B2898" s="1">
        <v>132</v>
      </c>
      <c r="C2898" s="1" t="s">
        <v>20</v>
      </c>
      <c r="D2898" s="1" t="s">
        <v>31</v>
      </c>
      <c r="E2898" s="1" t="s">
        <v>32</v>
      </c>
      <c r="F2898" s="47">
        <v>1786</v>
      </c>
      <c r="G2898" s="34">
        <v>1035.93</v>
      </c>
      <c r="H2898" s="1" t="s">
        <v>216</v>
      </c>
      <c r="I2898" s="34">
        <v>5.0959000000000004E-3</v>
      </c>
      <c r="J2898" s="34">
        <v>72.652820000000006</v>
      </c>
      <c r="K2898" s="35" t="str">
        <f t="shared" si="225"/>
        <v>Vlijmens Ven, Moerputten &amp; Bossche Broek_Lg03</v>
      </c>
      <c r="L2898" s="36">
        <f>VLOOKUP(D2898,DATA!A:F,5,FALSE)</f>
        <v>6.9280917156857415E-3</v>
      </c>
      <c r="M2898" s="37">
        <f>VLOOKUP(D2898,DATA!A:F,6,FALSE)</f>
        <v>2211</v>
      </c>
      <c r="N2898" s="36">
        <f t="shared" si="226"/>
        <v>2.9126296538217987E-2</v>
      </c>
      <c r="O2898" s="36">
        <f t="shared" si="227"/>
        <v>2.9127324556745254E-2</v>
      </c>
      <c r="P2898" s="36">
        <f t="shared" si="228"/>
        <v>1.0280185272666664E-6</v>
      </c>
      <c r="Q2898" s="36">
        <f t="shared" si="229"/>
        <v>0</v>
      </c>
    </row>
    <row r="2899" spans="1:17" x14ac:dyDescent="0.3">
      <c r="A2899" s="29">
        <v>3222374</v>
      </c>
      <c r="B2899" s="1">
        <v>132</v>
      </c>
      <c r="C2899" s="1" t="s">
        <v>20</v>
      </c>
      <c r="D2899" s="1" t="s">
        <v>31</v>
      </c>
      <c r="E2899" s="1" t="s">
        <v>32</v>
      </c>
      <c r="F2899" s="47">
        <v>1786</v>
      </c>
      <c r="G2899" s="34">
        <v>1085.1600000000001</v>
      </c>
      <c r="H2899" s="1" t="s">
        <v>216</v>
      </c>
      <c r="I2899" s="34">
        <v>5.3781999999999996E-3</v>
      </c>
      <c r="J2899" s="34">
        <v>283.33294999999998</v>
      </c>
      <c r="K2899" s="35" t="str">
        <f t="shared" si="225"/>
        <v>Vlijmens Ven, Moerputten &amp; Bossche Broek_Lg03</v>
      </c>
      <c r="L2899" s="36">
        <f>VLOOKUP(D2899,DATA!A:F,5,FALSE)</f>
        <v>6.9280917156857415E-3</v>
      </c>
      <c r="M2899" s="37">
        <f>VLOOKUP(D2899,DATA!A:F,6,FALSE)</f>
        <v>2211</v>
      </c>
      <c r="N2899" s="36">
        <f t="shared" si="226"/>
        <v>4.0959878118035219E-2</v>
      </c>
      <c r="O2899" s="36">
        <f t="shared" si="227"/>
        <v>4.0961403713517197E-2</v>
      </c>
      <c r="P2899" s="36">
        <f t="shared" si="228"/>
        <v>1.5255954819784479E-6</v>
      </c>
      <c r="Q2899" s="36">
        <f t="shared" si="229"/>
        <v>0</v>
      </c>
    </row>
    <row r="2900" spans="1:17" x14ac:dyDescent="0.3">
      <c r="A2900" s="29">
        <v>3222375</v>
      </c>
      <c r="B2900" s="1">
        <v>132</v>
      </c>
      <c r="C2900" s="1" t="s">
        <v>20</v>
      </c>
      <c r="D2900" s="1" t="s">
        <v>31</v>
      </c>
      <c r="E2900" s="1" t="s">
        <v>32</v>
      </c>
      <c r="F2900" s="47">
        <v>1786</v>
      </c>
      <c r="G2900" s="34">
        <v>1121.8399999999999</v>
      </c>
      <c r="H2900" s="1" t="s">
        <v>216</v>
      </c>
      <c r="I2900" s="34">
        <v>5.6306999999999998E-3</v>
      </c>
      <c r="J2900" s="34">
        <v>152.79712000000001</v>
      </c>
      <c r="K2900" s="35" t="str">
        <f t="shared" si="225"/>
        <v>Vlijmens Ven, Moerputten &amp; Bossche Broek_Lg03</v>
      </c>
      <c r="L2900" s="36">
        <f>VLOOKUP(D2900,DATA!A:F,5,FALSE)</f>
        <v>6.9280917156857415E-3</v>
      </c>
      <c r="M2900" s="37">
        <f>VLOOKUP(D2900,DATA!A:F,6,FALSE)</f>
        <v>2211</v>
      </c>
      <c r="N2900" s="36">
        <f t="shared" si="226"/>
        <v>5.280452602393354E-2</v>
      </c>
      <c r="O2900" s="36">
        <f t="shared" si="227"/>
        <v>5.2806584881204099E-2</v>
      </c>
      <c r="P2900" s="36">
        <f t="shared" si="228"/>
        <v>2.0588572705593222E-6</v>
      </c>
      <c r="Q2900" s="36">
        <f t="shared" si="229"/>
        <v>0</v>
      </c>
    </row>
    <row r="2901" spans="1:17" x14ac:dyDescent="0.3">
      <c r="A2901" s="29">
        <v>3223902</v>
      </c>
      <c r="B2901" s="1">
        <v>132</v>
      </c>
      <c r="C2901" s="1" t="s">
        <v>20</v>
      </c>
      <c r="D2901" s="1" t="s">
        <v>31</v>
      </c>
      <c r="E2901" s="1" t="s">
        <v>32</v>
      </c>
      <c r="F2901" s="47">
        <v>1786</v>
      </c>
      <c r="G2901" s="34">
        <v>1016.8</v>
      </c>
      <c r="H2901" s="1" t="s">
        <v>216</v>
      </c>
      <c r="I2901" s="34">
        <v>4.9785000000000003E-3</v>
      </c>
      <c r="J2901" s="34">
        <v>154.88660999999999</v>
      </c>
      <c r="K2901" s="35" t="str">
        <f t="shared" si="225"/>
        <v>Vlijmens Ven, Moerputten &amp; Bossche Broek_Lg03</v>
      </c>
      <c r="L2901" s="36">
        <f>VLOOKUP(D2901,DATA!A:F,5,FALSE)</f>
        <v>6.9280917156857415E-3</v>
      </c>
      <c r="M2901" s="37">
        <f>VLOOKUP(D2901,DATA!A:F,6,FALSE)</f>
        <v>2211</v>
      </c>
      <c r="N2901" s="36">
        <f t="shared" si="226"/>
        <v>2.5511853492846057E-2</v>
      </c>
      <c r="O2901" s="36">
        <f t="shared" si="227"/>
        <v>2.5512733225732602E-2</v>
      </c>
      <c r="P2901" s="36">
        <f t="shared" si="228"/>
        <v>8.7973288654535908E-7</v>
      </c>
      <c r="Q2901" s="36">
        <f t="shared" si="229"/>
        <v>0</v>
      </c>
    </row>
    <row r="2902" spans="1:17" x14ac:dyDescent="0.3">
      <c r="A2902" s="29">
        <v>3223903</v>
      </c>
      <c r="B2902" s="1">
        <v>132</v>
      </c>
      <c r="C2902" s="1" t="s">
        <v>20</v>
      </c>
      <c r="D2902" s="1" t="s">
        <v>31</v>
      </c>
      <c r="E2902" s="1" t="s">
        <v>32</v>
      </c>
      <c r="F2902" s="47">
        <v>1786</v>
      </c>
      <c r="G2902" s="34">
        <v>1044.32</v>
      </c>
      <c r="H2902" s="1" t="s">
        <v>216</v>
      </c>
      <c r="I2902" s="34">
        <v>5.1649E-3</v>
      </c>
      <c r="J2902" s="34">
        <v>16.491447000000001</v>
      </c>
      <c r="K2902" s="35" t="str">
        <f t="shared" si="225"/>
        <v>Vlijmens Ven, Moerputten &amp; Bossche Broek_Lg03</v>
      </c>
      <c r="L2902" s="36">
        <f>VLOOKUP(D2902,DATA!A:F,5,FALSE)</f>
        <v>6.9280917156857415E-3</v>
      </c>
      <c r="M2902" s="37">
        <f>VLOOKUP(D2902,DATA!A:F,6,FALSE)</f>
        <v>2211</v>
      </c>
      <c r="N2902" s="36">
        <f t="shared" si="226"/>
        <v>3.0868945699105053E-2</v>
      </c>
      <c r="O2902" s="36">
        <f t="shared" si="227"/>
        <v>3.0870049958302153E-2</v>
      </c>
      <c r="P2902" s="36">
        <f t="shared" si="228"/>
        <v>1.104259197099583E-6</v>
      </c>
      <c r="Q2902" s="36">
        <f t="shared" si="229"/>
        <v>0</v>
      </c>
    </row>
    <row r="2903" spans="1:17" x14ac:dyDescent="0.3">
      <c r="A2903" s="29">
        <v>3223904</v>
      </c>
      <c r="B2903" s="1">
        <v>132</v>
      </c>
      <c r="C2903" s="1" t="s">
        <v>20</v>
      </c>
      <c r="D2903" s="1" t="s">
        <v>31</v>
      </c>
      <c r="E2903" s="1" t="s">
        <v>32</v>
      </c>
      <c r="F2903" s="47">
        <v>1786</v>
      </c>
      <c r="G2903" s="34">
        <v>1101.83</v>
      </c>
      <c r="H2903" s="1" t="s">
        <v>216</v>
      </c>
      <c r="I2903" s="34">
        <v>5.5158000000000004E-3</v>
      </c>
      <c r="J2903" s="34">
        <v>370.77843999999999</v>
      </c>
      <c r="K2903" s="35" t="str">
        <f t="shared" si="225"/>
        <v>Vlijmens Ven, Moerputten &amp; Bossche Broek_Lg03</v>
      </c>
      <c r="L2903" s="36">
        <f>VLOOKUP(D2903,DATA!A:F,5,FALSE)</f>
        <v>6.9280917156857415E-3</v>
      </c>
      <c r="M2903" s="37">
        <f>VLOOKUP(D2903,DATA!A:F,6,FALSE)</f>
        <v>2211</v>
      </c>
      <c r="N2903" s="36">
        <f t="shared" si="226"/>
        <v>4.5972075151458215E-2</v>
      </c>
      <c r="O2903" s="36">
        <f t="shared" si="227"/>
        <v>4.5973831152774793E-2</v>
      </c>
      <c r="P2903" s="36">
        <f t="shared" si="228"/>
        <v>1.7560013165773825E-6</v>
      </c>
      <c r="Q2903" s="36">
        <f t="shared" si="229"/>
        <v>0</v>
      </c>
    </row>
    <row r="2904" spans="1:17" x14ac:dyDescent="0.3">
      <c r="A2904" s="29">
        <v>3223905</v>
      </c>
      <c r="B2904" s="1">
        <v>132</v>
      </c>
      <c r="C2904" s="1" t="s">
        <v>20</v>
      </c>
      <c r="D2904" s="1" t="s">
        <v>31</v>
      </c>
      <c r="E2904" s="1" t="s">
        <v>32</v>
      </c>
      <c r="F2904" s="47">
        <v>1786</v>
      </c>
      <c r="G2904" s="34">
        <v>1110.28</v>
      </c>
      <c r="H2904" s="1" t="s">
        <v>216</v>
      </c>
      <c r="I2904" s="34">
        <v>5.6455999999999998E-3</v>
      </c>
      <c r="J2904" s="34">
        <v>146.11475999999999</v>
      </c>
      <c r="K2904" s="35" t="str">
        <f t="shared" si="225"/>
        <v>Vlijmens Ven, Moerputten &amp; Bossche Broek_Lg03</v>
      </c>
      <c r="L2904" s="36">
        <f>VLOOKUP(D2904,DATA!A:F,5,FALSE)</f>
        <v>6.9280917156857415E-3</v>
      </c>
      <c r="M2904" s="37">
        <f>VLOOKUP(D2904,DATA!A:F,6,FALSE)</f>
        <v>2211</v>
      </c>
      <c r="N2904" s="36">
        <f t="shared" si="226"/>
        <v>4.8742376663592761E-2</v>
      </c>
      <c r="O2904" s="36">
        <f t="shared" si="227"/>
        <v>4.8744282243576027E-2</v>
      </c>
      <c r="P2904" s="36">
        <f t="shared" si="228"/>
        <v>1.9055799832662368E-6</v>
      </c>
      <c r="Q2904" s="36">
        <f t="shared" si="229"/>
        <v>0</v>
      </c>
    </row>
    <row r="2905" spans="1:17" x14ac:dyDescent="0.3">
      <c r="A2905" s="29">
        <v>3223909</v>
      </c>
      <c r="B2905" s="1">
        <v>132</v>
      </c>
      <c r="C2905" s="1" t="s">
        <v>20</v>
      </c>
      <c r="D2905" s="1" t="s">
        <v>31</v>
      </c>
      <c r="E2905" s="1" t="s">
        <v>32</v>
      </c>
      <c r="F2905" s="47">
        <v>1786</v>
      </c>
      <c r="G2905" s="34">
        <v>1058.1099999999999</v>
      </c>
      <c r="H2905" s="1" t="s">
        <v>216</v>
      </c>
      <c r="I2905" s="34">
        <v>5.6043999999999998E-3</v>
      </c>
      <c r="J2905" s="34">
        <v>291.85379999999998</v>
      </c>
      <c r="K2905" s="35" t="str">
        <f t="shared" si="225"/>
        <v>Vlijmens Ven, Moerputten &amp; Bossche Broek_Lg03</v>
      </c>
      <c r="L2905" s="36">
        <f>VLOOKUP(D2905,DATA!A:F,5,FALSE)</f>
        <v>6.9280917156857415E-3</v>
      </c>
      <c r="M2905" s="37">
        <f>VLOOKUP(D2905,DATA!A:F,6,FALSE)</f>
        <v>2211</v>
      </c>
      <c r="N2905" s="36">
        <f t="shared" si="226"/>
        <v>3.3962539024457075E-2</v>
      </c>
      <c r="O2905" s="36">
        <f t="shared" si="227"/>
        <v>3.3963857292749471E-2</v>
      </c>
      <c r="P2905" s="36">
        <f t="shared" si="228"/>
        <v>1.318268292395397E-6</v>
      </c>
      <c r="Q2905" s="36">
        <f t="shared" si="229"/>
        <v>0</v>
      </c>
    </row>
    <row r="2906" spans="1:17" x14ac:dyDescent="0.3">
      <c r="A2906" s="29">
        <v>3225431</v>
      </c>
      <c r="B2906" s="1">
        <v>132</v>
      </c>
      <c r="C2906" s="1" t="s">
        <v>20</v>
      </c>
      <c r="D2906" s="1" t="s">
        <v>31</v>
      </c>
      <c r="E2906" s="1" t="s">
        <v>32</v>
      </c>
      <c r="F2906" s="47">
        <v>1786</v>
      </c>
      <c r="G2906" s="34">
        <v>1034.68</v>
      </c>
      <c r="H2906" s="1" t="s">
        <v>216</v>
      </c>
      <c r="I2906" s="34">
        <v>5.0363999999999999E-3</v>
      </c>
      <c r="J2906" s="34">
        <v>314.03113000000002</v>
      </c>
      <c r="K2906" s="35" t="str">
        <f t="shared" si="225"/>
        <v>Vlijmens Ven, Moerputten &amp; Bossche Broek_Lg03</v>
      </c>
      <c r="L2906" s="36">
        <f>VLOOKUP(D2906,DATA!A:F,5,FALSE)</f>
        <v>6.9280917156857415E-3</v>
      </c>
      <c r="M2906" s="37">
        <f>VLOOKUP(D2906,DATA!A:F,6,FALSE)</f>
        <v>2211</v>
      </c>
      <c r="N2906" s="36">
        <f t="shared" si="226"/>
        <v>2.8875221045480029E-2</v>
      </c>
      <c r="O2906" s="36">
        <f t="shared" si="227"/>
        <v>2.8876228304840587E-2</v>
      </c>
      <c r="P2906" s="36">
        <f t="shared" si="228"/>
        <v>1.0072593605581215E-6</v>
      </c>
      <c r="Q2906" s="36">
        <f t="shared" si="229"/>
        <v>0</v>
      </c>
    </row>
    <row r="2907" spans="1:17" x14ac:dyDescent="0.3">
      <c r="A2907" s="29">
        <v>3225432</v>
      </c>
      <c r="B2907" s="1">
        <v>132</v>
      </c>
      <c r="C2907" s="1" t="s">
        <v>20</v>
      </c>
      <c r="D2907" s="1" t="s">
        <v>31</v>
      </c>
      <c r="E2907" s="1" t="s">
        <v>32</v>
      </c>
      <c r="F2907" s="47">
        <v>1786</v>
      </c>
      <c r="G2907" s="34">
        <v>1085.8800000000001</v>
      </c>
      <c r="H2907" s="1" t="s">
        <v>216</v>
      </c>
      <c r="I2907" s="34">
        <v>5.3295E-3</v>
      </c>
      <c r="J2907" s="34">
        <v>327.67343</v>
      </c>
      <c r="K2907" s="35" t="str">
        <f t="shared" si="225"/>
        <v>Vlijmens Ven, Moerputten &amp; Bossche Broek_Lg03</v>
      </c>
      <c r="L2907" s="36">
        <f>VLOOKUP(D2907,DATA!A:F,5,FALSE)</f>
        <v>6.9280917156857415E-3</v>
      </c>
      <c r="M2907" s="37">
        <f>VLOOKUP(D2907,DATA!A:F,6,FALSE)</f>
        <v>2211</v>
      </c>
      <c r="N2907" s="36">
        <f t="shared" si="226"/>
        <v>4.1164621370362052E-2</v>
      </c>
      <c r="O2907" s="36">
        <f t="shared" si="227"/>
        <v>4.1166140704929063E-2</v>
      </c>
      <c r="P2907" s="36">
        <f t="shared" si="228"/>
        <v>1.5193345670114211E-6</v>
      </c>
      <c r="Q2907" s="36">
        <f t="shared" si="229"/>
        <v>0</v>
      </c>
    </row>
    <row r="2908" spans="1:17" x14ac:dyDescent="0.3">
      <c r="A2908" s="29">
        <v>3225433</v>
      </c>
      <c r="B2908" s="1">
        <v>132</v>
      </c>
      <c r="C2908" s="1" t="s">
        <v>20</v>
      </c>
      <c r="D2908" s="1" t="s">
        <v>31</v>
      </c>
      <c r="E2908" s="1" t="s">
        <v>32</v>
      </c>
      <c r="F2908" s="47">
        <v>1786</v>
      </c>
      <c r="G2908" s="34">
        <v>1106.95</v>
      </c>
      <c r="H2908" s="1" t="s">
        <v>216</v>
      </c>
      <c r="I2908" s="34">
        <v>5.5614000000000002E-3</v>
      </c>
      <c r="J2908" s="34">
        <v>377.69855000000001</v>
      </c>
      <c r="K2908" s="35" t="str">
        <f t="shared" si="225"/>
        <v>Vlijmens Ven, Moerputten &amp; Bossche Broek_Lg03</v>
      </c>
      <c r="L2908" s="36">
        <f>VLOOKUP(D2908,DATA!A:F,5,FALSE)</f>
        <v>6.9280917156857415E-3</v>
      </c>
      <c r="M2908" s="37">
        <f>VLOOKUP(D2908,DATA!A:F,6,FALSE)</f>
        <v>2211</v>
      </c>
      <c r="N2908" s="36">
        <f t="shared" si="226"/>
        <v>4.7631265323402144E-2</v>
      </c>
      <c r="O2908" s="36">
        <f t="shared" si="227"/>
        <v>4.7633099711944245E-2</v>
      </c>
      <c r="P2908" s="36">
        <f t="shared" si="228"/>
        <v>1.8343885421004402E-6</v>
      </c>
      <c r="Q2908" s="36">
        <f t="shared" si="229"/>
        <v>0</v>
      </c>
    </row>
    <row r="2909" spans="1:17" x14ac:dyDescent="0.3">
      <c r="A2909" s="29">
        <v>3225437</v>
      </c>
      <c r="B2909" s="1">
        <v>132</v>
      </c>
      <c r="C2909" s="1" t="s">
        <v>20</v>
      </c>
      <c r="D2909" s="1" t="s">
        <v>31</v>
      </c>
      <c r="E2909" s="1" t="s">
        <v>32</v>
      </c>
      <c r="F2909" s="47">
        <v>1786</v>
      </c>
      <c r="G2909" s="34">
        <v>1068.5999999999999</v>
      </c>
      <c r="H2909" s="1" t="s">
        <v>216</v>
      </c>
      <c r="I2909" s="34">
        <v>5.6668999999999999E-3</v>
      </c>
      <c r="J2909" s="34">
        <v>770.46410000000003</v>
      </c>
      <c r="K2909" s="35" t="str">
        <f t="shared" si="225"/>
        <v>Vlijmens Ven, Moerputten &amp; Bossche Broek_Lg03</v>
      </c>
      <c r="L2909" s="36">
        <f>VLOOKUP(D2909,DATA!A:F,5,FALSE)</f>
        <v>6.9280917156857415E-3</v>
      </c>
      <c r="M2909" s="37">
        <f>VLOOKUP(D2909,DATA!A:F,6,FALSE)</f>
        <v>2211</v>
      </c>
      <c r="N2909" s="36">
        <f t="shared" si="226"/>
        <v>3.6521758442040704E-2</v>
      </c>
      <c r="O2909" s="36">
        <f t="shared" si="227"/>
        <v>3.6523191820043266E-2</v>
      </c>
      <c r="P2909" s="36">
        <f t="shared" si="228"/>
        <v>1.4333780025618803E-6</v>
      </c>
      <c r="Q2909" s="36">
        <f t="shared" si="229"/>
        <v>0</v>
      </c>
    </row>
    <row r="2910" spans="1:17" x14ac:dyDescent="0.3">
      <c r="A2910" s="29">
        <v>3225438</v>
      </c>
      <c r="B2910" s="1">
        <v>132</v>
      </c>
      <c r="C2910" s="1" t="s">
        <v>20</v>
      </c>
      <c r="D2910" s="1" t="s">
        <v>31</v>
      </c>
      <c r="E2910" s="1" t="s">
        <v>32</v>
      </c>
      <c r="F2910" s="47">
        <v>1786</v>
      </c>
      <c r="G2910" s="34">
        <v>1069.52</v>
      </c>
      <c r="H2910" s="1" t="s">
        <v>216</v>
      </c>
      <c r="I2910" s="34">
        <v>5.6251000000000001E-3</v>
      </c>
      <c r="J2910" s="34">
        <v>323.33524</v>
      </c>
      <c r="K2910" s="35" t="str">
        <f t="shared" si="225"/>
        <v>Vlijmens Ven, Moerputten &amp; Bossche Broek_Lg03</v>
      </c>
      <c r="L2910" s="36">
        <f>VLOOKUP(D2910,DATA!A:F,5,FALSE)</f>
        <v>6.9280917156857415E-3</v>
      </c>
      <c r="M2910" s="37">
        <f>VLOOKUP(D2910,DATA!A:F,6,FALSE)</f>
        <v>2211</v>
      </c>
      <c r="N2910" s="36">
        <f t="shared" si="226"/>
        <v>3.6755200056497329E-2</v>
      </c>
      <c r="O2910" s="36">
        <f t="shared" si="227"/>
        <v>3.6756631952471114E-2</v>
      </c>
      <c r="P2910" s="36">
        <f t="shared" si="228"/>
        <v>1.4318959737844028E-6</v>
      </c>
      <c r="Q2910" s="36">
        <f t="shared" si="229"/>
        <v>0</v>
      </c>
    </row>
    <row r="2911" spans="1:17" x14ac:dyDescent="0.3">
      <c r="A2911" s="29">
        <v>3225441</v>
      </c>
      <c r="B2911" s="1">
        <v>132</v>
      </c>
      <c r="C2911" s="1" t="s">
        <v>20</v>
      </c>
      <c r="D2911" s="1" t="s">
        <v>36</v>
      </c>
      <c r="E2911" s="1" t="s">
        <v>37</v>
      </c>
      <c r="F2911" s="47">
        <v>1357</v>
      </c>
      <c r="G2911" s="34">
        <v>1218.58</v>
      </c>
      <c r="H2911" s="1" t="s">
        <v>216</v>
      </c>
      <c r="I2911" s="34">
        <v>6.1549999999999999E-3</v>
      </c>
      <c r="J2911" s="34">
        <v>1223.48776</v>
      </c>
      <c r="K2911" s="35" t="str">
        <f t="shared" si="225"/>
        <v>Vlijmens Ven, Moerputten &amp; Bossche Broek_H6510A</v>
      </c>
      <c r="L2911" s="36">
        <f>VLOOKUP(D2911,DATA!A:F,5,FALSE)</f>
        <v>6.9939168151221861E-3</v>
      </c>
      <c r="M2911" s="37">
        <f>VLOOKUP(D2911,DATA!A:F,6,FALSE)</f>
        <v>1778</v>
      </c>
      <c r="N2911" s="36">
        <f t="shared" si="226"/>
        <v>1.9597965928108125</v>
      </c>
      <c r="O2911" s="36">
        <f t="shared" si="227"/>
        <v>1.95987930560704</v>
      </c>
      <c r="P2911" s="36">
        <f t="shared" si="228"/>
        <v>8.2712796227513152E-5</v>
      </c>
      <c r="Q2911" s="36">
        <f t="shared" si="229"/>
        <v>0</v>
      </c>
    </row>
    <row r="2912" spans="1:17" x14ac:dyDescent="0.3">
      <c r="A2912" s="29">
        <v>3226961</v>
      </c>
      <c r="B2912" s="1">
        <v>132</v>
      </c>
      <c r="C2912" s="1" t="s">
        <v>20</v>
      </c>
      <c r="D2912" s="1" t="s">
        <v>31</v>
      </c>
      <c r="E2912" s="1" t="s">
        <v>32</v>
      </c>
      <c r="F2912" s="47">
        <v>1786</v>
      </c>
      <c r="G2912" s="34">
        <v>1067.74</v>
      </c>
      <c r="H2912" s="1" t="s">
        <v>216</v>
      </c>
      <c r="I2912" s="34">
        <v>5.1596999999999997E-3</v>
      </c>
      <c r="J2912" s="34">
        <v>266.72622999999999</v>
      </c>
      <c r="K2912" s="35" t="str">
        <f t="shared" si="225"/>
        <v>Vlijmens Ven, Moerputten &amp; Bossche Broek_Lg03</v>
      </c>
      <c r="L2912" s="36">
        <f>VLOOKUP(D2912,DATA!A:F,5,FALSE)</f>
        <v>6.9280917156857415E-3</v>
      </c>
      <c r="M2912" s="37">
        <f>VLOOKUP(D2912,DATA!A:F,6,FALSE)</f>
        <v>2211</v>
      </c>
      <c r="N2912" s="36">
        <f t="shared" si="226"/>
        <v>3.6304881737656558E-2</v>
      </c>
      <c r="O2912" s="36">
        <f t="shared" si="227"/>
        <v>3.6306179075730777E-2</v>
      </c>
      <c r="P2912" s="36">
        <f t="shared" si="228"/>
        <v>1.2973380742187235E-6</v>
      </c>
      <c r="Q2912" s="36">
        <f t="shared" si="229"/>
        <v>0</v>
      </c>
    </row>
    <row r="2913" spans="1:17" x14ac:dyDescent="0.3">
      <c r="A2913" s="29">
        <v>3226962</v>
      </c>
      <c r="B2913" s="1">
        <v>132</v>
      </c>
      <c r="C2913" s="1" t="s">
        <v>20</v>
      </c>
      <c r="D2913" s="1" t="s">
        <v>31</v>
      </c>
      <c r="E2913" s="1" t="s">
        <v>32</v>
      </c>
      <c r="F2913" s="47">
        <v>1786</v>
      </c>
      <c r="G2913" s="34">
        <v>1106.53</v>
      </c>
      <c r="H2913" s="1" t="s">
        <v>216</v>
      </c>
      <c r="I2913" s="34">
        <v>5.4485000000000002E-3</v>
      </c>
      <c r="J2913" s="34">
        <v>119.38124999999999</v>
      </c>
      <c r="K2913" s="35" t="str">
        <f t="shared" si="225"/>
        <v>Vlijmens Ven, Moerputten &amp; Bossche Broek_Lg03</v>
      </c>
      <c r="L2913" s="36">
        <f>VLOOKUP(D2913,DATA!A:F,5,FALSE)</f>
        <v>6.9280917156857415E-3</v>
      </c>
      <c r="M2913" s="37">
        <f>VLOOKUP(D2913,DATA!A:F,6,FALSE)</f>
        <v>2211</v>
      </c>
      <c r="N2913" s="36">
        <f t="shared" si="226"/>
        <v>4.7492935116115562E-2</v>
      </c>
      <c r="O2913" s="36">
        <f t="shared" si="227"/>
        <v>4.7494727047907775E-2</v>
      </c>
      <c r="P2913" s="36">
        <f t="shared" si="228"/>
        <v>1.7919317922138189E-6</v>
      </c>
      <c r="Q2913" s="36">
        <f t="shared" si="229"/>
        <v>0</v>
      </c>
    </row>
    <row r="2914" spans="1:17" x14ac:dyDescent="0.3">
      <c r="A2914" s="29">
        <v>3226963</v>
      </c>
      <c r="B2914" s="1">
        <v>132</v>
      </c>
      <c r="C2914" s="1" t="s">
        <v>20</v>
      </c>
      <c r="D2914" s="1" t="s">
        <v>31</v>
      </c>
      <c r="E2914" s="1" t="s">
        <v>32</v>
      </c>
      <c r="F2914" s="47">
        <v>1786</v>
      </c>
      <c r="G2914" s="34">
        <v>1106.95</v>
      </c>
      <c r="H2914" s="1" t="s">
        <v>216</v>
      </c>
      <c r="I2914" s="34">
        <v>5.5875999999999999E-3</v>
      </c>
      <c r="J2914" s="34">
        <v>108.585594</v>
      </c>
      <c r="K2914" s="35" t="str">
        <f t="shared" si="225"/>
        <v>Vlijmens Ven, Moerputten &amp; Bossche Broek_Lg03</v>
      </c>
      <c r="L2914" s="36">
        <f>VLOOKUP(D2914,DATA!A:F,5,FALSE)</f>
        <v>6.9280917156857415E-3</v>
      </c>
      <c r="M2914" s="37">
        <f>VLOOKUP(D2914,DATA!A:F,6,FALSE)</f>
        <v>2211</v>
      </c>
      <c r="N2914" s="36">
        <f t="shared" si="226"/>
        <v>4.7631265323402144E-2</v>
      </c>
      <c r="O2914" s="36">
        <f t="shared" si="227"/>
        <v>4.7633108353996423E-2</v>
      </c>
      <c r="P2914" s="36">
        <f t="shared" si="228"/>
        <v>1.843030594278483E-6</v>
      </c>
      <c r="Q2914" s="36">
        <f t="shared" si="229"/>
        <v>0</v>
      </c>
    </row>
    <row r="2915" spans="1:17" x14ac:dyDescent="0.3">
      <c r="A2915" s="29">
        <v>3226966</v>
      </c>
      <c r="B2915" s="1">
        <v>132</v>
      </c>
      <c r="C2915" s="1" t="s">
        <v>20</v>
      </c>
      <c r="D2915" s="1" t="s">
        <v>31</v>
      </c>
      <c r="E2915" s="1" t="s">
        <v>32</v>
      </c>
      <c r="F2915" s="47">
        <v>1786</v>
      </c>
      <c r="G2915" s="34">
        <v>1085.43</v>
      </c>
      <c r="H2915" s="1" t="s">
        <v>216</v>
      </c>
      <c r="I2915" s="34">
        <v>5.6807000000000003E-3</v>
      </c>
      <c r="J2915" s="34">
        <v>585.08574999999996</v>
      </c>
      <c r="K2915" s="35" t="str">
        <f t="shared" si="225"/>
        <v>Vlijmens Ven, Moerputten &amp; Bossche Broek_Lg03</v>
      </c>
      <c r="L2915" s="36">
        <f>VLOOKUP(D2915,DATA!A:F,5,FALSE)</f>
        <v>6.9280917156857415E-3</v>
      </c>
      <c r="M2915" s="37">
        <f>VLOOKUP(D2915,DATA!A:F,6,FALSE)</f>
        <v>2211</v>
      </c>
      <c r="N2915" s="36">
        <f t="shared" si="226"/>
        <v>4.1036537276567385E-2</v>
      </c>
      <c r="O2915" s="36">
        <f t="shared" si="227"/>
        <v>4.1038151696360117E-2</v>
      </c>
      <c r="P2915" s="36">
        <f t="shared" si="228"/>
        <v>1.6144197927323023E-6</v>
      </c>
      <c r="Q2915" s="36">
        <f t="shared" si="229"/>
        <v>0</v>
      </c>
    </row>
    <row r="2916" spans="1:17" x14ac:dyDescent="0.3">
      <c r="A2916" s="29">
        <v>3226967</v>
      </c>
      <c r="B2916" s="1">
        <v>132</v>
      </c>
      <c r="C2916" s="1" t="s">
        <v>20</v>
      </c>
      <c r="D2916" s="1" t="s">
        <v>31</v>
      </c>
      <c r="E2916" s="1" t="s">
        <v>32</v>
      </c>
      <c r="F2916" s="47">
        <v>1786</v>
      </c>
      <c r="G2916" s="34">
        <v>1052.24</v>
      </c>
      <c r="H2916" s="1" t="s">
        <v>216</v>
      </c>
      <c r="I2916" s="34">
        <v>5.5386999999999997E-3</v>
      </c>
      <c r="J2916" s="34">
        <v>786.82550000000003</v>
      </c>
      <c r="K2916" s="35" t="str">
        <f t="shared" si="225"/>
        <v>Vlijmens Ven, Moerputten &amp; Bossche Broek_Lg03</v>
      </c>
      <c r="L2916" s="36">
        <f>VLOOKUP(D2916,DATA!A:F,5,FALSE)</f>
        <v>6.9280917156857415E-3</v>
      </c>
      <c r="M2916" s="37">
        <f>VLOOKUP(D2916,DATA!A:F,6,FALSE)</f>
        <v>2211</v>
      </c>
      <c r="N2916" s="36">
        <f t="shared" si="226"/>
        <v>3.2609503369354642E-2</v>
      </c>
      <c r="O2916" s="36">
        <f t="shared" si="227"/>
        <v>3.2610754297425736E-2</v>
      </c>
      <c r="P2916" s="36">
        <f t="shared" si="228"/>
        <v>1.2509280710934489E-6</v>
      </c>
      <c r="Q2916" s="36">
        <f t="shared" si="229"/>
        <v>0</v>
      </c>
    </row>
    <row r="2917" spans="1:17" x14ac:dyDescent="0.3">
      <c r="A2917" s="29">
        <v>3226968</v>
      </c>
      <c r="B2917" s="1">
        <v>132</v>
      </c>
      <c r="C2917" s="1" t="s">
        <v>20</v>
      </c>
      <c r="D2917" s="1" t="s">
        <v>31</v>
      </c>
      <c r="E2917" s="1" t="s">
        <v>32</v>
      </c>
      <c r="F2917" s="47">
        <v>1786</v>
      </c>
      <c r="G2917" s="34">
        <v>1104.76</v>
      </c>
      <c r="H2917" s="1" t="s">
        <v>216</v>
      </c>
      <c r="I2917" s="34">
        <v>5.5840000000000004E-3</v>
      </c>
      <c r="J2917" s="34">
        <v>91.004329999999996</v>
      </c>
      <c r="K2917" s="35" t="str">
        <f t="shared" si="225"/>
        <v>Vlijmens Ven, Moerputten &amp; Bossche Broek_Lg03</v>
      </c>
      <c r="L2917" s="36">
        <f>VLOOKUP(D2917,DATA!A:F,5,FALSE)</f>
        <v>6.9280917156857415E-3</v>
      </c>
      <c r="M2917" s="37">
        <f>VLOOKUP(D2917,DATA!A:F,6,FALSE)</f>
        <v>2211</v>
      </c>
      <c r="N2917" s="36">
        <f t="shared" si="226"/>
        <v>4.6914370305589363E-2</v>
      </c>
      <c r="O2917" s="36">
        <f t="shared" si="227"/>
        <v>4.6916184440279063E-2</v>
      </c>
      <c r="P2917" s="36">
        <f t="shared" si="228"/>
        <v>1.8141346896996535E-6</v>
      </c>
      <c r="Q2917" s="36">
        <f t="shared" si="229"/>
        <v>0</v>
      </c>
    </row>
    <row r="2918" spans="1:17" x14ac:dyDescent="0.3">
      <c r="A2918" s="29">
        <v>3228460</v>
      </c>
      <c r="B2918" s="1">
        <v>132</v>
      </c>
      <c r="C2918" s="1" t="s">
        <v>20</v>
      </c>
      <c r="D2918" s="1" t="s">
        <v>31</v>
      </c>
      <c r="E2918" s="1" t="s">
        <v>32</v>
      </c>
      <c r="F2918" s="47">
        <v>1786</v>
      </c>
      <c r="G2918" s="34">
        <v>1062.56</v>
      </c>
      <c r="H2918" s="1" t="s">
        <v>216</v>
      </c>
      <c r="I2918" s="34">
        <v>1.1177E-4</v>
      </c>
      <c r="J2918" s="34">
        <v>47.779339999999998</v>
      </c>
      <c r="K2918" s="35" t="str">
        <f t="shared" si="225"/>
        <v>Vlijmens Ven, Moerputten &amp; Bossche Broek_Lg03</v>
      </c>
      <c r="L2918" s="36">
        <f>VLOOKUP(D2918,DATA!A:F,5,FALSE)</f>
        <v>6.9280917156857415E-3</v>
      </c>
      <c r="M2918" s="37">
        <f>VLOOKUP(D2918,DATA!A:F,6,FALSE)</f>
        <v>2211</v>
      </c>
      <c r="N2918" s="36">
        <f t="shared" si="226"/>
        <v>3.5025539600541902E-2</v>
      </c>
      <c r="O2918" s="36">
        <f t="shared" si="227"/>
        <v>3.5025566713177803E-2</v>
      </c>
      <c r="P2918" s="36">
        <f t="shared" si="228"/>
        <v>2.7112635900272686E-8</v>
      </c>
      <c r="Q2918" s="36">
        <f t="shared" si="229"/>
        <v>0</v>
      </c>
    </row>
    <row r="2919" spans="1:17" x14ac:dyDescent="0.3">
      <c r="A2919" s="29">
        <v>3228491</v>
      </c>
      <c r="B2919" s="1">
        <v>132</v>
      </c>
      <c r="C2919" s="1" t="s">
        <v>20</v>
      </c>
      <c r="D2919" s="1" t="s">
        <v>31</v>
      </c>
      <c r="E2919" s="1" t="s">
        <v>32</v>
      </c>
      <c r="F2919" s="47">
        <v>1786</v>
      </c>
      <c r="G2919" s="34">
        <v>1104.9100000000001</v>
      </c>
      <c r="H2919" s="1" t="s">
        <v>216</v>
      </c>
      <c r="I2919" s="34">
        <v>5.4701000000000003E-3</v>
      </c>
      <c r="J2919" s="34">
        <v>238.36150000000001</v>
      </c>
      <c r="K2919" s="35" t="str">
        <f t="shared" si="225"/>
        <v>Vlijmens Ven, Moerputten &amp; Bossche Broek_Lg03</v>
      </c>
      <c r="L2919" s="36">
        <f>VLOOKUP(D2919,DATA!A:F,5,FALSE)</f>
        <v>6.9280917156857415E-3</v>
      </c>
      <c r="M2919" s="37">
        <f>VLOOKUP(D2919,DATA!A:F,6,FALSE)</f>
        <v>2211</v>
      </c>
      <c r="N2919" s="36">
        <f t="shared" si="226"/>
        <v>4.6963126798018853E-2</v>
      </c>
      <c r="O2919" s="36">
        <f t="shared" si="227"/>
        <v>4.6964905774121053E-2</v>
      </c>
      <c r="P2919" s="36">
        <f t="shared" si="228"/>
        <v>1.7789761021999584E-6</v>
      </c>
      <c r="Q2919" s="36">
        <f t="shared" si="229"/>
        <v>0</v>
      </c>
    </row>
    <row r="2920" spans="1:17" x14ac:dyDescent="0.3">
      <c r="A2920" s="29">
        <v>3228494</v>
      </c>
      <c r="B2920" s="1">
        <v>132</v>
      </c>
      <c r="C2920" s="1" t="s">
        <v>20</v>
      </c>
      <c r="D2920" s="1" t="s">
        <v>31</v>
      </c>
      <c r="E2920" s="1" t="s">
        <v>32</v>
      </c>
      <c r="F2920" s="47">
        <v>1786</v>
      </c>
      <c r="G2920" s="34">
        <v>1100.46</v>
      </c>
      <c r="H2920" s="1" t="s">
        <v>216</v>
      </c>
      <c r="I2920" s="34">
        <v>5.6794000000000002E-3</v>
      </c>
      <c r="J2920" s="34">
        <v>226.86349999999999</v>
      </c>
      <c r="K2920" s="35" t="str">
        <f t="shared" si="225"/>
        <v>Vlijmens Ven, Moerputten &amp; Bossche Broek_Lg03</v>
      </c>
      <c r="L2920" s="36">
        <f>VLOOKUP(D2920,DATA!A:F,5,FALSE)</f>
        <v>6.9280917156857415E-3</v>
      </c>
      <c r="M2920" s="37">
        <f>VLOOKUP(D2920,DATA!A:F,6,FALSE)</f>
        <v>2211</v>
      </c>
      <c r="N2920" s="36">
        <f t="shared" si="226"/>
        <v>4.5537993858795457E-2</v>
      </c>
      <c r="O2920" s="36">
        <f t="shared" si="227"/>
        <v>4.5539784879894324E-2</v>
      </c>
      <c r="P2920" s="36">
        <f t="shared" si="228"/>
        <v>1.7910210988666964E-6</v>
      </c>
      <c r="Q2920" s="36">
        <f t="shared" si="229"/>
        <v>0</v>
      </c>
    </row>
    <row r="2921" spans="1:17" x14ac:dyDescent="0.3">
      <c r="A2921" s="29">
        <v>3228495</v>
      </c>
      <c r="B2921" s="1">
        <v>132</v>
      </c>
      <c r="C2921" s="1" t="s">
        <v>20</v>
      </c>
      <c r="D2921" s="1" t="s">
        <v>31</v>
      </c>
      <c r="E2921" s="1" t="s">
        <v>32</v>
      </c>
      <c r="F2921" s="47">
        <v>1786</v>
      </c>
      <c r="G2921" s="34">
        <v>1058.3599999999999</v>
      </c>
      <c r="H2921" s="1" t="s">
        <v>216</v>
      </c>
      <c r="I2921" s="34">
        <v>5.5824000000000004E-3</v>
      </c>
      <c r="J2921" s="34">
        <v>1097.3982000000001</v>
      </c>
      <c r="K2921" s="35" t="str">
        <f t="shared" si="225"/>
        <v>Vlijmens Ven, Moerputten &amp; Bossche Broek_Lg03</v>
      </c>
      <c r="L2921" s="36">
        <f>VLOOKUP(D2921,DATA!A:F,5,FALSE)</f>
        <v>6.9280917156857415E-3</v>
      </c>
      <c r="M2921" s="37">
        <f>VLOOKUP(D2921,DATA!A:F,6,FALSE)</f>
        <v>2211</v>
      </c>
      <c r="N2921" s="36">
        <f t="shared" si="226"/>
        <v>3.4021393862313433E-2</v>
      </c>
      <c r="O2921" s="36">
        <f t="shared" si="227"/>
        <v>3.4022709230390281E-2</v>
      </c>
      <c r="P2921" s="36">
        <f t="shared" si="228"/>
        <v>1.315368076848511E-6</v>
      </c>
      <c r="Q2921" s="36">
        <f t="shared" si="229"/>
        <v>0</v>
      </c>
    </row>
    <row r="2922" spans="1:17" x14ac:dyDescent="0.3">
      <c r="A2922" s="29">
        <v>3228496</v>
      </c>
      <c r="B2922" s="1">
        <v>132</v>
      </c>
      <c r="C2922" s="1" t="s">
        <v>20</v>
      </c>
      <c r="D2922" s="1" t="s">
        <v>31</v>
      </c>
      <c r="E2922" s="1" t="s">
        <v>32</v>
      </c>
      <c r="F2922" s="47">
        <v>1786</v>
      </c>
      <c r="G2922" s="34">
        <v>1082.46</v>
      </c>
      <c r="H2922" s="1" t="s">
        <v>216</v>
      </c>
      <c r="I2922" s="34">
        <v>5.5583000000000004E-3</v>
      </c>
      <c r="J2922" s="34">
        <v>554.51556000000005</v>
      </c>
      <c r="K2922" s="35" t="str">
        <f t="shared" si="225"/>
        <v>Vlijmens Ven, Moerputten &amp; Bossche Broek_Lg03</v>
      </c>
      <c r="L2922" s="36">
        <f>VLOOKUP(D2922,DATA!A:F,5,FALSE)</f>
        <v>6.9280917156857415E-3</v>
      </c>
      <c r="M2922" s="37">
        <f>VLOOKUP(D2922,DATA!A:F,6,FALSE)</f>
        <v>2211</v>
      </c>
      <c r="N2922" s="36">
        <f t="shared" si="226"/>
        <v>4.0201115667607014E-2</v>
      </c>
      <c r="O2922" s="36">
        <f t="shared" si="227"/>
        <v>4.0202663156165011E-2</v>
      </c>
      <c r="P2922" s="36">
        <f t="shared" si="228"/>
        <v>1.5474885579971898E-6</v>
      </c>
      <c r="Q2922" s="36">
        <f t="shared" si="229"/>
        <v>0</v>
      </c>
    </row>
    <row r="2923" spans="1:17" x14ac:dyDescent="0.3">
      <c r="A2923" s="29">
        <v>3228499</v>
      </c>
      <c r="B2923" s="1">
        <v>132</v>
      </c>
      <c r="C2923" s="1" t="s">
        <v>20</v>
      </c>
      <c r="D2923" s="1" t="s">
        <v>36</v>
      </c>
      <c r="E2923" s="1" t="s">
        <v>37</v>
      </c>
      <c r="F2923" s="47">
        <v>1357</v>
      </c>
      <c r="G2923" s="34">
        <v>1281.95</v>
      </c>
      <c r="H2923" s="1" t="s">
        <v>216</v>
      </c>
      <c r="I2923" s="34">
        <v>6.2077E-3</v>
      </c>
      <c r="J2923" s="34">
        <v>1243.00568</v>
      </c>
      <c r="K2923" s="35" t="str">
        <f t="shared" si="225"/>
        <v>Vlijmens Ven, Moerputten &amp; Bossche Broek_H6510A</v>
      </c>
      <c r="L2923" s="36">
        <f>VLOOKUP(D2923,DATA!A:F,5,FALSE)</f>
        <v>6.9939168151221861E-3</v>
      </c>
      <c r="M2923" s="37">
        <f>VLOOKUP(D2923,DATA!A:F,6,FALSE)</f>
        <v>1778</v>
      </c>
      <c r="N2923" s="36">
        <f t="shared" si="226"/>
        <v>3.0197525387131812</v>
      </c>
      <c r="O2923" s="36">
        <f t="shared" si="227"/>
        <v>3.0198796882213093</v>
      </c>
      <c r="P2923" s="36">
        <f t="shared" si="228"/>
        <v>1.2714950812808823E-4</v>
      </c>
      <c r="Q2923" s="36">
        <f t="shared" si="229"/>
        <v>0</v>
      </c>
    </row>
    <row r="2924" spans="1:17" x14ac:dyDescent="0.3">
      <c r="A2924" s="29">
        <v>3229996</v>
      </c>
      <c r="B2924" s="1">
        <v>132</v>
      </c>
      <c r="C2924" s="1" t="s">
        <v>20</v>
      </c>
      <c r="D2924" s="1" t="s">
        <v>31</v>
      </c>
      <c r="E2924" s="1" t="s">
        <v>32</v>
      </c>
      <c r="F2924" s="47">
        <v>1786</v>
      </c>
      <c r="G2924" s="34">
        <v>1076.02</v>
      </c>
      <c r="H2924" s="1" t="s">
        <v>216</v>
      </c>
      <c r="I2924" s="34">
        <v>3.3490000000000001E-4</v>
      </c>
      <c r="J2924" s="34">
        <v>74.795554999999993</v>
      </c>
      <c r="K2924" s="35" t="str">
        <f t="shared" si="225"/>
        <v>Vlijmens Ven, Moerputten &amp; Bossche Broek_Lg03</v>
      </c>
      <c r="L2924" s="36">
        <f>VLOOKUP(D2924,DATA!A:F,5,FALSE)</f>
        <v>6.9280917156857415E-3</v>
      </c>
      <c r="M2924" s="37">
        <f>VLOOKUP(D2924,DATA!A:F,6,FALSE)</f>
        <v>2211</v>
      </c>
      <c r="N2924" s="36">
        <f t="shared" si="226"/>
        <v>3.8447565575489596E-2</v>
      </c>
      <c r="O2924" s="36">
        <f t="shared" si="227"/>
        <v>3.8447654748025639E-2</v>
      </c>
      <c r="P2924" s="36">
        <f t="shared" si="228"/>
        <v>8.917253604273645E-8</v>
      </c>
      <c r="Q2924" s="36">
        <f t="shared" si="229"/>
        <v>0</v>
      </c>
    </row>
    <row r="2925" spans="1:17" x14ac:dyDescent="0.3">
      <c r="A2925" s="29">
        <v>3230020</v>
      </c>
      <c r="B2925" s="1">
        <v>132</v>
      </c>
      <c r="C2925" s="1" t="s">
        <v>20</v>
      </c>
      <c r="D2925" s="1" t="s">
        <v>31</v>
      </c>
      <c r="E2925" s="1" t="s">
        <v>32</v>
      </c>
      <c r="F2925" s="47">
        <v>1786</v>
      </c>
      <c r="G2925" s="34">
        <v>1101.08</v>
      </c>
      <c r="H2925" s="1" t="s">
        <v>216</v>
      </c>
      <c r="I2925" s="34">
        <v>5.3346000000000001E-3</v>
      </c>
      <c r="J2925" s="34">
        <v>105.264656</v>
      </c>
      <c r="K2925" s="35" t="str">
        <f t="shared" si="225"/>
        <v>Vlijmens Ven, Moerputten &amp; Bossche Broek_Lg03</v>
      </c>
      <c r="L2925" s="36">
        <f>VLOOKUP(D2925,DATA!A:F,5,FALSE)</f>
        <v>6.9280917156857415E-3</v>
      </c>
      <c r="M2925" s="37">
        <f>VLOOKUP(D2925,DATA!A:F,6,FALSE)</f>
        <v>2211</v>
      </c>
      <c r="N2925" s="36">
        <f t="shared" si="226"/>
        <v>4.5733929579394428E-2</v>
      </c>
      <c r="O2925" s="36">
        <f t="shared" si="227"/>
        <v>4.5735619099484912E-2</v>
      </c>
      <c r="P2925" s="36">
        <f t="shared" si="228"/>
        <v>1.6895200904837315E-6</v>
      </c>
      <c r="Q2925" s="36">
        <f t="shared" si="229"/>
        <v>0</v>
      </c>
    </row>
    <row r="2926" spans="1:17" x14ac:dyDescent="0.3">
      <c r="A2926" s="29">
        <v>3230021</v>
      </c>
      <c r="B2926" s="1">
        <v>132</v>
      </c>
      <c r="C2926" s="1" t="s">
        <v>20</v>
      </c>
      <c r="D2926" s="1" t="s">
        <v>31</v>
      </c>
      <c r="E2926" s="1" t="s">
        <v>32</v>
      </c>
      <c r="F2926" s="47">
        <v>1786</v>
      </c>
      <c r="G2926" s="34">
        <v>1094.17</v>
      </c>
      <c r="H2926" s="1" t="s">
        <v>216</v>
      </c>
      <c r="I2926" s="34">
        <v>5.4117000000000002E-3</v>
      </c>
      <c r="J2926" s="34">
        <v>239.88878</v>
      </c>
      <c r="K2926" s="35" t="str">
        <f t="shared" si="225"/>
        <v>Vlijmens Ven, Moerputten &amp; Bossche Broek_Lg03</v>
      </c>
      <c r="L2926" s="36">
        <f>VLOOKUP(D2926,DATA!A:F,5,FALSE)</f>
        <v>6.9280917156857415E-3</v>
      </c>
      <c r="M2926" s="37">
        <f>VLOOKUP(D2926,DATA!A:F,6,FALSE)</f>
        <v>2211</v>
      </c>
      <c r="N2926" s="36">
        <f t="shared" si="226"/>
        <v>4.3597016927010311E-2</v>
      </c>
      <c r="O2926" s="36">
        <f t="shared" si="227"/>
        <v>4.3598650817216276E-2</v>
      </c>
      <c r="P2926" s="36">
        <f t="shared" si="228"/>
        <v>1.6338902059653826E-6</v>
      </c>
      <c r="Q2926" s="36">
        <f t="shared" si="229"/>
        <v>0</v>
      </c>
    </row>
    <row r="2927" spans="1:17" x14ac:dyDescent="0.3">
      <c r="A2927" s="29">
        <v>3230025</v>
      </c>
      <c r="B2927" s="1">
        <v>132</v>
      </c>
      <c r="C2927" s="1" t="s">
        <v>20</v>
      </c>
      <c r="D2927" s="1" t="s">
        <v>31</v>
      </c>
      <c r="E2927" s="1" t="s">
        <v>32</v>
      </c>
      <c r="F2927" s="47">
        <v>1786</v>
      </c>
      <c r="G2927" s="34">
        <v>1061.18</v>
      </c>
      <c r="H2927" s="1" t="s">
        <v>216</v>
      </c>
      <c r="I2927" s="34">
        <v>5.4755999999999997E-3</v>
      </c>
      <c r="J2927" s="34">
        <v>1381.2391</v>
      </c>
      <c r="K2927" s="35" t="str">
        <f t="shared" si="225"/>
        <v>Vlijmens Ven, Moerputten &amp; Bossche Broek_Lg03</v>
      </c>
      <c r="L2927" s="36">
        <f>VLOOKUP(D2927,DATA!A:F,5,FALSE)</f>
        <v>6.9280917156857415E-3</v>
      </c>
      <c r="M2927" s="37">
        <f>VLOOKUP(D2927,DATA!A:F,6,FALSE)</f>
        <v>2211</v>
      </c>
      <c r="N2927" s="36">
        <f t="shared" si="226"/>
        <v>3.4692379935920795E-2</v>
      </c>
      <c r="O2927" s="36">
        <f t="shared" si="227"/>
        <v>3.4693695575638152E-2</v>
      </c>
      <c r="P2927" s="36">
        <f t="shared" si="228"/>
        <v>1.3156397173572087E-6</v>
      </c>
      <c r="Q2927" s="36">
        <f t="shared" si="229"/>
        <v>0</v>
      </c>
    </row>
    <row r="2928" spans="1:17" x14ac:dyDescent="0.3">
      <c r="A2928" s="29">
        <v>3231518</v>
      </c>
      <c r="B2928" s="1">
        <v>132</v>
      </c>
      <c r="C2928" s="1" t="s">
        <v>20</v>
      </c>
      <c r="D2928" s="1" t="s">
        <v>31</v>
      </c>
      <c r="E2928" s="1" t="s">
        <v>32</v>
      </c>
      <c r="F2928" s="47">
        <v>1786</v>
      </c>
      <c r="G2928" s="34">
        <v>1066.19</v>
      </c>
      <c r="H2928" s="1" t="s">
        <v>216</v>
      </c>
      <c r="I2928" s="34">
        <v>1.027E-4</v>
      </c>
      <c r="J2928" s="34">
        <v>283.21361999999999</v>
      </c>
      <c r="K2928" s="35" t="str">
        <f t="shared" si="225"/>
        <v>Vlijmens Ven, Moerputten &amp; Bossche Broek_Lg03</v>
      </c>
      <c r="L2928" s="36">
        <f>VLOOKUP(D2928,DATA!A:F,5,FALSE)</f>
        <v>6.9280917156857415E-3</v>
      </c>
      <c r="M2928" s="37">
        <f>VLOOKUP(D2928,DATA!A:F,6,FALSE)</f>
        <v>2211</v>
      </c>
      <c r="N2928" s="36">
        <f t="shared" si="226"/>
        <v>3.5917245312148224E-2</v>
      </c>
      <c r="O2928" s="36">
        <f t="shared" si="227"/>
        <v>3.5917270858637912E-2</v>
      </c>
      <c r="P2928" s="36">
        <f t="shared" si="228"/>
        <v>2.5546489687555685E-8</v>
      </c>
      <c r="Q2928" s="36">
        <f t="shared" si="229"/>
        <v>0</v>
      </c>
    </row>
    <row r="2929" spans="1:17" x14ac:dyDescent="0.3">
      <c r="A2929" s="29">
        <v>3231523</v>
      </c>
      <c r="B2929" s="1">
        <v>132</v>
      </c>
      <c r="C2929" s="1" t="s">
        <v>20</v>
      </c>
      <c r="D2929" s="1" t="s">
        <v>31</v>
      </c>
      <c r="E2929" s="1" t="s">
        <v>32</v>
      </c>
      <c r="F2929" s="47">
        <v>1786</v>
      </c>
      <c r="G2929" s="34">
        <v>1153.8399999999999</v>
      </c>
      <c r="H2929" s="1" t="s">
        <v>216</v>
      </c>
      <c r="I2929" s="34">
        <v>2.2819E-4</v>
      </c>
      <c r="J2929" s="34">
        <v>196.45847000000001</v>
      </c>
      <c r="K2929" s="35" t="str">
        <f t="shared" si="225"/>
        <v>Vlijmens Ven, Moerputten &amp; Bossche Broek_Lg03</v>
      </c>
      <c r="L2929" s="36">
        <f>VLOOKUP(D2929,DATA!A:F,5,FALSE)</f>
        <v>6.9280917156857415E-3</v>
      </c>
      <c r="M2929" s="37">
        <f>VLOOKUP(D2929,DATA!A:F,6,FALSE)</f>
        <v>2211</v>
      </c>
      <c r="N2929" s="36">
        <f t="shared" si="226"/>
        <v>6.5901736533659758E-2</v>
      </c>
      <c r="O2929" s="36">
        <f t="shared" si="227"/>
        <v>6.5901840650537502E-2</v>
      </c>
      <c r="P2929" s="36">
        <f t="shared" si="228"/>
        <v>1.0411687774436462E-7</v>
      </c>
      <c r="Q2929" s="36">
        <f t="shared" si="229"/>
        <v>0</v>
      </c>
    </row>
    <row r="2930" spans="1:17" x14ac:dyDescent="0.3">
      <c r="A2930" s="29">
        <v>3231524</v>
      </c>
      <c r="B2930" s="1">
        <v>132</v>
      </c>
      <c r="C2930" s="1" t="s">
        <v>20</v>
      </c>
      <c r="D2930" s="1" t="s">
        <v>31</v>
      </c>
      <c r="E2930" s="1" t="s">
        <v>32</v>
      </c>
      <c r="F2930" s="47">
        <v>1786</v>
      </c>
      <c r="G2930" s="34">
        <v>1099.8</v>
      </c>
      <c r="H2930" s="1" t="s">
        <v>216</v>
      </c>
      <c r="I2930" s="34">
        <v>2.8699999999999998E-4</v>
      </c>
      <c r="J2930" s="34">
        <v>291.38574</v>
      </c>
      <c r="K2930" s="35" t="str">
        <f t="shared" si="225"/>
        <v>Vlijmens Ven, Moerputten &amp; Bossche Broek_Lg03</v>
      </c>
      <c r="L2930" s="36">
        <f>VLOOKUP(D2930,DATA!A:F,5,FALSE)</f>
        <v>6.9280917156857415E-3</v>
      </c>
      <c r="M2930" s="37">
        <f>VLOOKUP(D2930,DATA!A:F,6,FALSE)</f>
        <v>2211</v>
      </c>
      <c r="N2930" s="36">
        <f t="shared" si="226"/>
        <v>4.5330339041745306E-2</v>
      </c>
      <c r="O2930" s="36">
        <f t="shared" si="227"/>
        <v>4.5330429134115412E-2</v>
      </c>
      <c r="P2930" s="36">
        <f t="shared" si="228"/>
        <v>9.009237010582094E-8</v>
      </c>
      <c r="Q2930" s="36">
        <f t="shared" si="229"/>
        <v>0</v>
      </c>
    </row>
    <row r="2931" spans="1:17" x14ac:dyDescent="0.3">
      <c r="A2931" s="29">
        <v>3231525</v>
      </c>
      <c r="B2931" s="1">
        <v>132</v>
      </c>
      <c r="C2931" s="1" t="s">
        <v>20</v>
      </c>
      <c r="D2931" s="1" t="s">
        <v>31</v>
      </c>
      <c r="E2931" s="1" t="s">
        <v>32</v>
      </c>
      <c r="F2931" s="47">
        <v>1786</v>
      </c>
      <c r="G2931" s="34">
        <v>1104.8599999999999</v>
      </c>
      <c r="H2931" s="1" t="s">
        <v>216</v>
      </c>
      <c r="I2931" s="34">
        <v>3.4150000000000001E-4</v>
      </c>
      <c r="J2931" s="34">
        <v>169.94005999999999</v>
      </c>
      <c r="K2931" s="35" t="str">
        <f t="shared" si="225"/>
        <v>Vlijmens Ven, Moerputten &amp; Bossche Broek_Lg03</v>
      </c>
      <c r="L2931" s="36">
        <f>VLOOKUP(D2931,DATA!A:F,5,FALSE)</f>
        <v>6.9280917156857415E-3</v>
      </c>
      <c r="M2931" s="37">
        <f>VLOOKUP(D2931,DATA!A:F,6,FALSE)</f>
        <v>2211</v>
      </c>
      <c r="N2931" s="36">
        <f t="shared" si="226"/>
        <v>4.6946869009012578E-2</v>
      </c>
      <c r="O2931" s="36">
        <f t="shared" si="227"/>
        <v>4.694698003062938E-2</v>
      </c>
      <c r="P2931" s="36">
        <f t="shared" si="228"/>
        <v>1.1102161680265343E-7</v>
      </c>
      <c r="Q2931" s="36">
        <f t="shared" si="229"/>
        <v>0</v>
      </c>
    </row>
    <row r="2932" spans="1:17" x14ac:dyDescent="0.3">
      <c r="A2932" s="29">
        <v>3231549</v>
      </c>
      <c r="B2932" s="1">
        <v>132</v>
      </c>
      <c r="C2932" s="1" t="s">
        <v>20</v>
      </c>
      <c r="D2932" s="1" t="s">
        <v>31</v>
      </c>
      <c r="E2932" s="1" t="s">
        <v>32</v>
      </c>
      <c r="F2932" s="47">
        <v>1786</v>
      </c>
      <c r="G2932" s="34">
        <v>1082.43</v>
      </c>
      <c r="H2932" s="1" t="s">
        <v>216</v>
      </c>
      <c r="I2932" s="34">
        <v>5.2599999999999999E-3</v>
      </c>
      <c r="J2932" s="34">
        <v>211.85579999999999</v>
      </c>
      <c r="K2932" s="35" t="str">
        <f t="shared" si="225"/>
        <v>Vlijmens Ven, Moerputten &amp; Bossche Broek_Lg03</v>
      </c>
      <c r="L2932" s="36">
        <f>VLOOKUP(D2932,DATA!A:F,5,FALSE)</f>
        <v>6.9280917156857415E-3</v>
      </c>
      <c r="M2932" s="37">
        <f>VLOOKUP(D2932,DATA!A:F,6,FALSE)</f>
        <v>2211</v>
      </c>
      <c r="N2932" s="36">
        <f t="shared" si="226"/>
        <v>4.0192764383332122E-2</v>
      </c>
      <c r="O2932" s="36">
        <f t="shared" si="227"/>
        <v>4.0194228516457667E-2</v>
      </c>
      <c r="P2932" s="36">
        <f t="shared" si="228"/>
        <v>1.4641331255449419E-6</v>
      </c>
      <c r="Q2932" s="36">
        <f t="shared" si="229"/>
        <v>0</v>
      </c>
    </row>
    <row r="2933" spans="1:17" x14ac:dyDescent="0.3">
      <c r="A2933" s="29">
        <v>3231550</v>
      </c>
      <c r="B2933" s="1">
        <v>132</v>
      </c>
      <c r="C2933" s="1" t="s">
        <v>20</v>
      </c>
      <c r="D2933" s="1" t="s">
        <v>31</v>
      </c>
      <c r="E2933" s="1" t="s">
        <v>32</v>
      </c>
      <c r="F2933" s="47">
        <v>1786</v>
      </c>
      <c r="G2933" s="34">
        <v>1103.05</v>
      </c>
      <c r="H2933" s="1" t="s">
        <v>216</v>
      </c>
      <c r="I2933" s="34">
        <v>5.4348E-3</v>
      </c>
      <c r="J2933" s="34">
        <v>261.72318000000001</v>
      </c>
      <c r="K2933" s="35" t="str">
        <f t="shared" si="225"/>
        <v>Vlijmens Ven, Moerputten &amp; Bossche Broek_Lg03</v>
      </c>
      <c r="L2933" s="36">
        <f>VLOOKUP(D2933,DATA!A:F,5,FALSE)</f>
        <v>6.9280917156857415E-3</v>
      </c>
      <c r="M2933" s="37">
        <f>VLOOKUP(D2933,DATA!A:F,6,FALSE)</f>
        <v>2211</v>
      </c>
      <c r="N2933" s="36">
        <f t="shared" si="226"/>
        <v>4.6362109497726726E-2</v>
      </c>
      <c r="O2933" s="36">
        <f t="shared" si="227"/>
        <v>4.6363854384125158E-2</v>
      </c>
      <c r="P2933" s="36">
        <f t="shared" si="228"/>
        <v>1.7448863984317886E-6</v>
      </c>
      <c r="Q2933" s="36">
        <f t="shared" si="229"/>
        <v>0</v>
      </c>
    </row>
    <row r="2934" spans="1:17" x14ac:dyDescent="0.3">
      <c r="A2934" s="29">
        <v>3231552</v>
      </c>
      <c r="B2934" s="1">
        <v>132</v>
      </c>
      <c r="C2934" s="1" t="s">
        <v>20</v>
      </c>
      <c r="D2934" s="1" t="s">
        <v>31</v>
      </c>
      <c r="E2934" s="1" t="s">
        <v>32</v>
      </c>
      <c r="F2934" s="47">
        <v>1786</v>
      </c>
      <c r="G2934" s="34">
        <v>1075.54</v>
      </c>
      <c r="H2934" s="1" t="s">
        <v>216</v>
      </c>
      <c r="I2934" s="34">
        <v>5.5021000000000002E-3</v>
      </c>
      <c r="J2934" s="34">
        <v>632.38810000000001</v>
      </c>
      <c r="K2934" s="35" t="str">
        <f t="shared" si="225"/>
        <v>Vlijmens Ven, Moerputten &amp; Bossche Broek_Lg03</v>
      </c>
      <c r="L2934" s="36">
        <f>VLOOKUP(D2934,DATA!A:F,5,FALSE)</f>
        <v>6.9280917156857415E-3</v>
      </c>
      <c r="M2934" s="37">
        <f>VLOOKUP(D2934,DATA!A:F,6,FALSE)</f>
        <v>2211</v>
      </c>
      <c r="N2934" s="36">
        <f t="shared" si="226"/>
        <v>3.8319970081076113E-2</v>
      </c>
      <c r="O2934" s="36">
        <f t="shared" si="227"/>
        <v>3.8321430270124204E-2</v>
      </c>
      <c r="P2934" s="36">
        <f t="shared" si="228"/>
        <v>1.4601890480914204E-6</v>
      </c>
      <c r="Q2934" s="36">
        <f t="shared" si="229"/>
        <v>0</v>
      </c>
    </row>
    <row r="2935" spans="1:17" x14ac:dyDescent="0.3">
      <c r="A2935" s="29">
        <v>3231554</v>
      </c>
      <c r="B2935" s="1">
        <v>132</v>
      </c>
      <c r="C2935" s="1" t="s">
        <v>20</v>
      </c>
      <c r="D2935" s="1" t="s">
        <v>31</v>
      </c>
      <c r="E2935" s="1" t="s">
        <v>32</v>
      </c>
      <c r="F2935" s="47">
        <v>1786</v>
      </c>
      <c r="G2935" s="34">
        <v>1118.05</v>
      </c>
      <c r="H2935" s="1" t="s">
        <v>216</v>
      </c>
      <c r="I2935" s="34">
        <v>5.4961000000000003E-3</v>
      </c>
      <c r="J2935" s="34">
        <v>1286.8557000000001</v>
      </c>
      <c r="K2935" s="35" t="str">
        <f t="shared" si="225"/>
        <v>Vlijmens Ven, Moerputten &amp; Bossche Broek_Lg03</v>
      </c>
      <c r="L2935" s="36">
        <f>VLOOKUP(D2935,DATA!A:F,5,FALSE)</f>
        <v>6.9280917156857415E-3</v>
      </c>
      <c r="M2935" s="37">
        <f>VLOOKUP(D2935,DATA!A:F,6,FALSE)</f>
        <v>2211</v>
      </c>
      <c r="N2935" s="36">
        <f t="shared" si="226"/>
        <v>5.1436761667572939E-2</v>
      </c>
      <c r="O2935" s="36">
        <f t="shared" si="227"/>
        <v>5.143871927988803E-2</v>
      </c>
      <c r="P2935" s="36">
        <f t="shared" si="228"/>
        <v>1.9576123150913394E-6</v>
      </c>
      <c r="Q2935" s="36">
        <f t="shared" si="229"/>
        <v>0</v>
      </c>
    </row>
    <row r="2936" spans="1:17" x14ac:dyDescent="0.3">
      <c r="A2936" s="29">
        <v>3231557</v>
      </c>
      <c r="B2936" s="1">
        <v>132</v>
      </c>
      <c r="C2936" s="1" t="s">
        <v>20</v>
      </c>
      <c r="D2936" s="1" t="s">
        <v>36</v>
      </c>
      <c r="E2936" s="1" t="s">
        <v>37</v>
      </c>
      <c r="F2936" s="47">
        <v>1357</v>
      </c>
      <c r="G2936" s="34">
        <v>1282.3399999999999</v>
      </c>
      <c r="H2936" s="1" t="s">
        <v>216</v>
      </c>
      <c r="I2936" s="34">
        <v>6.0365000000000002E-3</v>
      </c>
      <c r="J2936" s="34">
        <v>123.956176</v>
      </c>
      <c r="K2936" s="35" t="str">
        <f t="shared" si="225"/>
        <v>Vlijmens Ven, Moerputten &amp; Bossche Broek_H6510A</v>
      </c>
      <c r="L2936" s="36">
        <f>VLOOKUP(D2936,DATA!A:F,5,FALSE)</f>
        <v>6.9939168151221861E-3</v>
      </c>
      <c r="M2936" s="37">
        <f>VLOOKUP(D2936,DATA!A:F,6,FALSE)</f>
        <v>1778</v>
      </c>
      <c r="N2936" s="36">
        <f t="shared" si="226"/>
        <v>3.0277508135791171</v>
      </c>
      <c r="O2936" s="36">
        <f t="shared" si="227"/>
        <v>3.0278747736678344</v>
      </c>
      <c r="P2936" s="36">
        <f t="shared" si="228"/>
        <v>1.2396008871728981E-4</v>
      </c>
      <c r="Q2936" s="36">
        <f t="shared" si="229"/>
        <v>0</v>
      </c>
    </row>
    <row r="2937" spans="1:17" x14ac:dyDescent="0.3">
      <c r="A2937" s="29">
        <v>3233048</v>
      </c>
      <c r="B2937" s="1">
        <v>132</v>
      </c>
      <c r="C2937" s="1" t="s">
        <v>20</v>
      </c>
      <c r="D2937" s="1" t="s">
        <v>31</v>
      </c>
      <c r="E2937" s="1" t="s">
        <v>32</v>
      </c>
      <c r="F2937" s="47">
        <v>1786</v>
      </c>
      <c r="G2937" s="34">
        <v>1071.23</v>
      </c>
      <c r="H2937" s="1" t="s">
        <v>216</v>
      </c>
      <c r="I2937" s="34">
        <v>1.0399999999999999E-4</v>
      </c>
      <c r="J2937" s="34">
        <v>271.6207</v>
      </c>
      <c r="K2937" s="35" t="str">
        <f t="shared" si="225"/>
        <v>Vlijmens Ven, Moerputten &amp; Bossche Broek_Lg03</v>
      </c>
      <c r="L2937" s="36">
        <f>VLOOKUP(D2937,DATA!A:F,5,FALSE)</f>
        <v>6.9280917156857415E-3</v>
      </c>
      <c r="M2937" s="37">
        <f>VLOOKUP(D2937,DATA!A:F,6,FALSE)</f>
        <v>2211</v>
      </c>
      <c r="N2937" s="36">
        <f t="shared" si="226"/>
        <v>3.7193066902872676E-2</v>
      </c>
      <c r="O2937" s="36">
        <f t="shared" si="227"/>
        <v>3.7193093691320955E-2</v>
      </c>
      <c r="P2937" s="36">
        <f t="shared" si="228"/>
        <v>2.6788448279080335E-8</v>
      </c>
      <c r="Q2937" s="36">
        <f t="shared" si="229"/>
        <v>0</v>
      </c>
    </row>
    <row r="2938" spans="1:17" x14ac:dyDescent="0.3">
      <c r="A2938" s="29">
        <v>3233051</v>
      </c>
      <c r="B2938" s="1">
        <v>132</v>
      </c>
      <c r="C2938" s="1" t="s">
        <v>20</v>
      </c>
      <c r="D2938" s="1" t="s">
        <v>31</v>
      </c>
      <c r="E2938" s="1" t="s">
        <v>32</v>
      </c>
      <c r="F2938" s="47">
        <v>1786</v>
      </c>
      <c r="G2938" s="34">
        <v>1123.6400000000001</v>
      </c>
      <c r="H2938" s="1" t="s">
        <v>216</v>
      </c>
      <c r="I2938" s="34">
        <v>1.563E-4</v>
      </c>
      <c r="J2938" s="34">
        <v>292.27483999999998</v>
      </c>
      <c r="K2938" s="35" t="str">
        <f t="shared" si="225"/>
        <v>Vlijmens Ven, Moerputten &amp; Bossche Broek_Lg03</v>
      </c>
      <c r="L2938" s="36">
        <f>VLOOKUP(D2938,DATA!A:F,5,FALSE)</f>
        <v>6.9280917156857415E-3</v>
      </c>
      <c r="M2938" s="37">
        <f>VLOOKUP(D2938,DATA!A:F,6,FALSE)</f>
        <v>2211</v>
      </c>
      <c r="N2938" s="36">
        <f t="shared" si="226"/>
        <v>5.3466797087056157E-2</v>
      </c>
      <c r="O2938" s="36">
        <f t="shared" si="227"/>
        <v>5.3466854953226985E-2</v>
      </c>
      <c r="P2938" s="36">
        <f t="shared" si="228"/>
        <v>5.7866170827258756E-8</v>
      </c>
      <c r="Q2938" s="36">
        <f t="shared" si="229"/>
        <v>0</v>
      </c>
    </row>
    <row r="2939" spans="1:17" x14ac:dyDescent="0.3">
      <c r="A2939" s="29">
        <v>3233052</v>
      </c>
      <c r="B2939" s="1">
        <v>132</v>
      </c>
      <c r="C2939" s="1" t="s">
        <v>20</v>
      </c>
      <c r="D2939" s="1" t="s">
        <v>31</v>
      </c>
      <c r="E2939" s="1" t="s">
        <v>32</v>
      </c>
      <c r="F2939" s="47">
        <v>1786</v>
      </c>
      <c r="G2939" s="34">
        <v>1112.75</v>
      </c>
      <c r="H2939" s="1" t="s">
        <v>216</v>
      </c>
      <c r="I2939" s="34">
        <v>2.0756E-4</v>
      </c>
      <c r="J2939" s="34">
        <v>677.96704</v>
      </c>
      <c r="K2939" s="35" t="str">
        <f t="shared" si="225"/>
        <v>Vlijmens Ven, Moerputten &amp; Bossche Broek_Lg03</v>
      </c>
      <c r="L2939" s="36">
        <f>VLOOKUP(D2939,DATA!A:F,5,FALSE)</f>
        <v>6.9280917156857415E-3</v>
      </c>
      <c r="M2939" s="37">
        <f>VLOOKUP(D2939,DATA!A:F,6,FALSE)</f>
        <v>2211</v>
      </c>
      <c r="N2939" s="36">
        <f t="shared" si="226"/>
        <v>4.9583235512459689E-2</v>
      </c>
      <c r="O2939" s="36">
        <f t="shared" si="227"/>
        <v>4.9583306777588536E-2</v>
      </c>
      <c r="P2939" s="36">
        <f t="shared" si="228"/>
        <v>7.1265128846753623E-8</v>
      </c>
      <c r="Q2939" s="36">
        <f t="shared" si="229"/>
        <v>0</v>
      </c>
    </row>
    <row r="2940" spans="1:17" x14ac:dyDescent="0.3">
      <c r="A2940" s="29">
        <v>3233053</v>
      </c>
      <c r="B2940" s="1">
        <v>132</v>
      </c>
      <c r="C2940" s="1" t="s">
        <v>20</v>
      </c>
      <c r="D2940" s="1" t="s">
        <v>31</v>
      </c>
      <c r="E2940" s="1" t="s">
        <v>32</v>
      </c>
      <c r="F2940" s="47">
        <v>1786</v>
      </c>
      <c r="G2940" s="34">
        <v>1095.8499999999999</v>
      </c>
      <c r="H2940" s="1" t="s">
        <v>216</v>
      </c>
      <c r="I2940" s="34">
        <v>2.2017E-4</v>
      </c>
      <c r="J2940" s="34">
        <v>741.24530000000004</v>
      </c>
      <c r="K2940" s="35" t="str">
        <f t="shared" si="225"/>
        <v>Vlijmens Ven, Moerputten &amp; Bossche Broek_Lg03</v>
      </c>
      <c r="L2940" s="36">
        <f>VLOOKUP(D2940,DATA!A:F,5,FALSE)</f>
        <v>6.9280917156857415E-3</v>
      </c>
      <c r="M2940" s="37">
        <f>VLOOKUP(D2940,DATA!A:F,6,FALSE)</f>
        <v>2211</v>
      </c>
      <c r="N2940" s="36">
        <f t="shared" si="226"/>
        <v>4.4107190498642763E-2</v>
      </c>
      <c r="O2940" s="36">
        <f t="shared" si="227"/>
        <v>4.4107257748272788E-2</v>
      </c>
      <c r="P2940" s="36">
        <f t="shared" si="228"/>
        <v>6.7249630024412976E-8</v>
      </c>
      <c r="Q2940" s="36">
        <f t="shared" si="229"/>
        <v>0</v>
      </c>
    </row>
    <row r="2941" spans="1:17" x14ac:dyDescent="0.3">
      <c r="A2941" s="29">
        <v>3233054</v>
      </c>
      <c r="B2941" s="1">
        <v>132</v>
      </c>
      <c r="C2941" s="1" t="s">
        <v>20</v>
      </c>
      <c r="D2941" s="1" t="s">
        <v>31</v>
      </c>
      <c r="E2941" s="1" t="s">
        <v>32</v>
      </c>
      <c r="F2941" s="47">
        <v>1786</v>
      </c>
      <c r="G2941" s="34">
        <v>1110.2</v>
      </c>
      <c r="H2941" s="1" t="s">
        <v>216</v>
      </c>
      <c r="I2941" s="34">
        <v>2.8889999999999997E-4</v>
      </c>
      <c r="J2941" s="34">
        <v>492.58184999999997</v>
      </c>
      <c r="K2941" s="35" t="str">
        <f t="shared" si="225"/>
        <v>Vlijmens Ven, Moerputten &amp; Bossche Broek_Lg03</v>
      </c>
      <c r="L2941" s="36">
        <f>VLOOKUP(D2941,DATA!A:F,5,FALSE)</f>
        <v>6.9280917156857415E-3</v>
      </c>
      <c r="M2941" s="37">
        <f>VLOOKUP(D2941,DATA!A:F,6,FALSE)</f>
        <v>2211</v>
      </c>
      <c r="N2941" s="36">
        <f t="shared" si="226"/>
        <v>4.8715381973296591E-2</v>
      </c>
      <c r="O2941" s="36">
        <f t="shared" si="227"/>
        <v>4.871547943098288E-2</v>
      </c>
      <c r="P2941" s="36">
        <f t="shared" si="228"/>
        <v>9.7457686289159629E-8</v>
      </c>
      <c r="Q2941" s="36">
        <f t="shared" si="229"/>
        <v>0</v>
      </c>
    </row>
    <row r="2942" spans="1:17" x14ac:dyDescent="0.3">
      <c r="A2942" s="29">
        <v>3233078</v>
      </c>
      <c r="B2942" s="1">
        <v>132</v>
      </c>
      <c r="C2942" s="1" t="s">
        <v>20</v>
      </c>
      <c r="D2942" s="1" t="s">
        <v>31</v>
      </c>
      <c r="E2942" s="1" t="s">
        <v>32</v>
      </c>
      <c r="F2942" s="47">
        <v>1786</v>
      </c>
      <c r="G2942" s="34">
        <v>1088.29</v>
      </c>
      <c r="H2942" s="1" t="s">
        <v>216</v>
      </c>
      <c r="I2942" s="34">
        <v>5.2174999999999999E-3</v>
      </c>
      <c r="J2942" s="34">
        <v>247.72658000000001</v>
      </c>
      <c r="K2942" s="35" t="str">
        <f t="shared" si="225"/>
        <v>Vlijmens Ven, Moerputten &amp; Bossche Broek_Lg03</v>
      </c>
      <c r="L2942" s="36">
        <f>VLOOKUP(D2942,DATA!A:F,5,FALSE)</f>
        <v>6.9280917156857415E-3</v>
      </c>
      <c r="M2942" s="37">
        <f>VLOOKUP(D2942,DATA!A:F,6,FALSE)</f>
        <v>2211</v>
      </c>
      <c r="N2942" s="36">
        <f t="shared" si="226"/>
        <v>4.1857414641389194E-2</v>
      </c>
      <c r="O2942" s="36">
        <f t="shared" si="227"/>
        <v>4.1858927068684375E-2</v>
      </c>
      <c r="P2942" s="36">
        <f t="shared" si="228"/>
        <v>1.5124272951805295E-6</v>
      </c>
      <c r="Q2942" s="36">
        <f t="shared" si="229"/>
        <v>0</v>
      </c>
    </row>
    <row r="2943" spans="1:17" x14ac:dyDescent="0.3">
      <c r="A2943" s="29">
        <v>3233079</v>
      </c>
      <c r="B2943" s="1">
        <v>132</v>
      </c>
      <c r="C2943" s="1" t="s">
        <v>20</v>
      </c>
      <c r="D2943" s="1" t="s">
        <v>31</v>
      </c>
      <c r="E2943" s="1" t="s">
        <v>32</v>
      </c>
      <c r="F2943" s="47">
        <v>1786</v>
      </c>
      <c r="G2943" s="34">
        <v>1089.1199999999999</v>
      </c>
      <c r="H2943" s="1" t="s">
        <v>216</v>
      </c>
      <c r="I2943" s="34">
        <v>5.2890999999999997E-3</v>
      </c>
      <c r="J2943" s="34">
        <v>71.974106000000006</v>
      </c>
      <c r="K2943" s="35" t="str">
        <f t="shared" si="225"/>
        <v>Vlijmens Ven, Moerputten &amp; Bossche Broek_Lg03</v>
      </c>
      <c r="L2943" s="36">
        <f>VLOOKUP(D2943,DATA!A:F,5,FALSE)</f>
        <v>6.9280917156857415E-3</v>
      </c>
      <c r="M2943" s="37">
        <f>VLOOKUP(D2943,DATA!A:F,6,FALSE)</f>
        <v>2211</v>
      </c>
      <c r="N2943" s="36">
        <f t="shared" si="226"/>
        <v>4.2098699746886542E-2</v>
      </c>
      <c r="O2943" s="36">
        <f t="shared" si="227"/>
        <v>4.2100241763911188E-2</v>
      </c>
      <c r="P2943" s="36">
        <f t="shared" si="228"/>
        <v>1.542017024645792E-6</v>
      </c>
      <c r="Q2943" s="36">
        <f t="shared" si="229"/>
        <v>0</v>
      </c>
    </row>
    <row r="2944" spans="1:17" x14ac:dyDescent="0.3">
      <c r="A2944" s="29">
        <v>3233080</v>
      </c>
      <c r="B2944" s="1">
        <v>132</v>
      </c>
      <c r="C2944" s="1" t="s">
        <v>20</v>
      </c>
      <c r="D2944" s="1" t="s">
        <v>31</v>
      </c>
      <c r="E2944" s="1" t="s">
        <v>32</v>
      </c>
      <c r="F2944" s="47">
        <v>1786</v>
      </c>
      <c r="G2944" s="34">
        <v>1145.58</v>
      </c>
      <c r="H2944" s="1" t="s">
        <v>216</v>
      </c>
      <c r="I2944" s="34">
        <v>5.6037999999999999E-3</v>
      </c>
      <c r="J2944" s="34">
        <v>283.55972000000003</v>
      </c>
      <c r="K2944" s="35" t="str">
        <f t="shared" si="225"/>
        <v>Vlijmens Ven, Moerputten &amp; Bossche Broek_Lg03</v>
      </c>
      <c r="L2944" s="36">
        <f>VLOOKUP(D2944,DATA!A:F,5,FALSE)</f>
        <v>6.9280917156857415E-3</v>
      </c>
      <c r="M2944" s="37">
        <f>VLOOKUP(D2944,DATA!A:F,6,FALSE)</f>
        <v>2211</v>
      </c>
      <c r="N2944" s="36">
        <f t="shared" si="226"/>
        <v>6.2238601457832395E-2</v>
      </c>
      <c r="O2944" s="36">
        <f t="shared" si="227"/>
        <v>6.224101632984063E-2</v>
      </c>
      <c r="P2944" s="36">
        <f t="shared" si="228"/>
        <v>2.4148720082356467E-6</v>
      </c>
      <c r="Q2944" s="36">
        <f t="shared" si="229"/>
        <v>0</v>
      </c>
    </row>
    <row r="2945" spans="1:17" x14ac:dyDescent="0.3">
      <c r="A2945" s="29">
        <v>3233081</v>
      </c>
      <c r="B2945" s="1">
        <v>132</v>
      </c>
      <c r="C2945" s="1" t="s">
        <v>20</v>
      </c>
      <c r="D2945" s="1" t="s">
        <v>31</v>
      </c>
      <c r="E2945" s="1" t="s">
        <v>32</v>
      </c>
      <c r="F2945" s="47">
        <v>1786</v>
      </c>
      <c r="G2945" s="34">
        <v>1118.74</v>
      </c>
      <c r="H2945" s="1" t="s">
        <v>216</v>
      </c>
      <c r="I2945" s="34">
        <v>5.5896000000000001E-3</v>
      </c>
      <c r="J2945" s="34">
        <v>329.1123</v>
      </c>
      <c r="K2945" s="35" t="str">
        <f t="shared" si="225"/>
        <v>Vlijmens Ven, Moerputten &amp; Bossche Broek_Lg03</v>
      </c>
      <c r="L2945" s="36">
        <f>VLOOKUP(D2945,DATA!A:F,5,FALSE)</f>
        <v>6.9280917156857415E-3</v>
      </c>
      <c r="M2945" s="37">
        <f>VLOOKUP(D2945,DATA!A:F,6,FALSE)</f>
        <v>2211</v>
      </c>
      <c r="N2945" s="36">
        <f t="shared" si="226"/>
        <v>5.168311037243202E-2</v>
      </c>
      <c r="O2945" s="36">
        <f t="shared" si="227"/>
        <v>5.1685110818680033E-2</v>
      </c>
      <c r="P2945" s="36">
        <f t="shared" si="228"/>
        <v>2.000446248012766E-6</v>
      </c>
      <c r="Q2945" s="36">
        <f t="shared" si="229"/>
        <v>0</v>
      </c>
    </row>
    <row r="2946" spans="1:17" x14ac:dyDescent="0.3">
      <c r="A2946" s="29">
        <v>3233082</v>
      </c>
      <c r="B2946" s="1">
        <v>132</v>
      </c>
      <c r="C2946" s="1" t="s">
        <v>20</v>
      </c>
      <c r="D2946" s="1" t="s">
        <v>31</v>
      </c>
      <c r="E2946" s="1" t="s">
        <v>32</v>
      </c>
      <c r="F2946" s="47">
        <v>1786</v>
      </c>
      <c r="G2946" s="34">
        <v>1080.3900000000001</v>
      </c>
      <c r="H2946" s="1" t="s">
        <v>216</v>
      </c>
      <c r="I2946" s="34">
        <v>5.4310000000000001E-3</v>
      </c>
      <c r="J2946" s="34">
        <v>370.30554000000001</v>
      </c>
      <c r="K2946" s="35" t="str">
        <f t="shared" si="225"/>
        <v>Vlijmens Ven, Moerputten &amp; Bossche Broek_Lg03</v>
      </c>
      <c r="L2946" s="36">
        <f>VLOOKUP(D2946,DATA!A:F,5,FALSE)</f>
        <v>6.9280917156857415E-3</v>
      </c>
      <c r="M2946" s="37">
        <f>VLOOKUP(D2946,DATA!A:F,6,FALSE)</f>
        <v>2211</v>
      </c>
      <c r="N2946" s="36">
        <f t="shared" si="226"/>
        <v>3.9628926647344284E-2</v>
      </c>
      <c r="O2946" s="36">
        <f t="shared" si="227"/>
        <v>3.9630417180923513E-2</v>
      </c>
      <c r="P2946" s="36">
        <f t="shared" si="228"/>
        <v>1.4905335792292362E-6</v>
      </c>
      <c r="Q2946" s="36">
        <f t="shared" si="229"/>
        <v>0</v>
      </c>
    </row>
    <row r="2947" spans="1:17" x14ac:dyDescent="0.3">
      <c r="A2947" s="29">
        <v>3234576</v>
      </c>
      <c r="B2947" s="1">
        <v>132</v>
      </c>
      <c r="C2947" s="1" t="s">
        <v>20</v>
      </c>
      <c r="D2947" s="1" t="s">
        <v>31</v>
      </c>
      <c r="E2947" s="1" t="s">
        <v>32</v>
      </c>
      <c r="F2947" s="47">
        <v>1786</v>
      </c>
      <c r="G2947" s="34">
        <v>1065.24</v>
      </c>
      <c r="H2947" s="1" t="s">
        <v>216</v>
      </c>
      <c r="I2947" s="34">
        <v>9.4179999999999996E-5</v>
      </c>
      <c r="J2947" s="34">
        <v>9.9238359999999997</v>
      </c>
      <c r="K2947" s="35" t="str">
        <f t="shared" ref="K2947:K3010" si="230">_xlfn.CONCAT(C2947,"_",D2947)</f>
        <v>Vlijmens Ven, Moerputten &amp; Bossche Broek_Lg03</v>
      </c>
      <c r="L2947" s="36">
        <f>VLOOKUP(D2947,DATA!A:F,5,FALSE)</f>
        <v>6.9280917156857415E-3</v>
      </c>
      <c r="M2947" s="37">
        <f>VLOOKUP(D2947,DATA!A:F,6,FALSE)</f>
        <v>2211</v>
      </c>
      <c r="N2947" s="36">
        <f t="shared" ref="N2947:N3010" si="231">100/(1+EXP(-L2947*(G2947-M2947)))</f>
        <v>3.5681709552689692E-2</v>
      </c>
      <c r="O2947" s="36">
        <f t="shared" ref="O2947:O3010" si="232">100/(1+EXP(-L2947*((G2947+I2947)-M2947)))</f>
        <v>3.5681732826265689E-2</v>
      </c>
      <c r="P2947" s="36">
        <f t="shared" ref="P2947:P3010" si="233">O2947-N2947</f>
        <v>2.327357599696267E-8</v>
      </c>
      <c r="Q2947" s="36">
        <f t="shared" ref="Q2947:Q3010" si="234">IF(AND(H2947&lt;&gt;"below",I2947&gt;=0.005),J2947*P2947/100,0)</f>
        <v>0</v>
      </c>
    </row>
    <row r="2948" spans="1:17" x14ac:dyDescent="0.3">
      <c r="A2948" s="29">
        <v>3234577</v>
      </c>
      <c r="B2948" s="1">
        <v>132</v>
      </c>
      <c r="C2948" s="1" t="s">
        <v>20</v>
      </c>
      <c r="D2948" s="1" t="s">
        <v>31</v>
      </c>
      <c r="E2948" s="1" t="s">
        <v>32</v>
      </c>
      <c r="F2948" s="47">
        <v>1786</v>
      </c>
      <c r="G2948" s="34">
        <v>1075.5999999999999</v>
      </c>
      <c r="H2948" s="1" t="s">
        <v>216</v>
      </c>
      <c r="I2948" s="34">
        <v>1.0451E-4</v>
      </c>
      <c r="J2948" s="34">
        <v>187.94905</v>
      </c>
      <c r="K2948" s="35" t="str">
        <f t="shared" si="230"/>
        <v>Vlijmens Ven, Moerputten &amp; Bossche Broek_Lg03</v>
      </c>
      <c r="L2948" s="36">
        <f>VLOOKUP(D2948,DATA!A:F,5,FALSE)</f>
        <v>6.9280917156857415E-3</v>
      </c>
      <c r="M2948" s="37">
        <f>VLOOKUP(D2948,DATA!A:F,6,FALSE)</f>
        <v>2211</v>
      </c>
      <c r="N2948" s="36">
        <f t="shared" si="231"/>
        <v>3.833589634049378E-2</v>
      </c>
      <c r="O2948" s="36">
        <f t="shared" si="232"/>
        <v>3.8335924087155096E-2</v>
      </c>
      <c r="P2948" s="36">
        <f t="shared" si="233"/>
        <v>2.7746661315775079E-8</v>
      </c>
      <c r="Q2948" s="36">
        <f t="shared" si="234"/>
        <v>0</v>
      </c>
    </row>
    <row r="2949" spans="1:17" x14ac:dyDescent="0.3">
      <c r="A2949" s="29">
        <v>3234580</v>
      </c>
      <c r="B2949" s="1">
        <v>132</v>
      </c>
      <c r="C2949" s="1" t="s">
        <v>20</v>
      </c>
      <c r="D2949" s="1" t="s">
        <v>31</v>
      </c>
      <c r="E2949" s="1" t="s">
        <v>32</v>
      </c>
      <c r="F2949" s="47">
        <v>1786</v>
      </c>
      <c r="G2949" s="34">
        <v>1079</v>
      </c>
      <c r="H2949" s="1" t="s">
        <v>216</v>
      </c>
      <c r="I2949" s="34">
        <v>1.5572000000000001E-4</v>
      </c>
      <c r="J2949" s="34">
        <v>677.52139999999997</v>
      </c>
      <c r="K2949" s="35" t="str">
        <f t="shared" si="230"/>
        <v>Vlijmens Ven, Moerputten &amp; Bossche Broek_Lg03</v>
      </c>
      <c r="L2949" s="36">
        <f>VLOOKUP(D2949,DATA!A:F,5,FALSE)</f>
        <v>6.9280917156857415E-3</v>
      </c>
      <c r="M2949" s="37">
        <f>VLOOKUP(D2949,DATA!A:F,6,FALSE)</f>
        <v>2211</v>
      </c>
      <c r="N2949" s="36">
        <f t="shared" si="231"/>
        <v>3.9249278935090205E-2</v>
      </c>
      <c r="O2949" s="36">
        <f t="shared" si="232"/>
        <v>3.9249321262281325E-2</v>
      </c>
      <c r="P2949" s="36">
        <f t="shared" si="233"/>
        <v>4.2327191120128393E-8</v>
      </c>
      <c r="Q2949" s="36">
        <f t="shared" si="234"/>
        <v>0</v>
      </c>
    </row>
    <row r="2950" spans="1:17" x14ac:dyDescent="0.3">
      <c r="A2950" s="29">
        <v>3234581</v>
      </c>
      <c r="B2950" s="1">
        <v>132</v>
      </c>
      <c r="C2950" s="1" t="s">
        <v>20</v>
      </c>
      <c r="D2950" s="1" t="s">
        <v>31</v>
      </c>
      <c r="E2950" s="1" t="s">
        <v>32</v>
      </c>
      <c r="F2950" s="47">
        <v>1786</v>
      </c>
      <c r="G2950" s="34">
        <v>1078.1199999999999</v>
      </c>
      <c r="H2950" s="1" t="s">
        <v>216</v>
      </c>
      <c r="I2950" s="34">
        <v>2.0489E-4</v>
      </c>
      <c r="J2950" s="34">
        <v>229.8124</v>
      </c>
      <c r="K2950" s="35" t="str">
        <f t="shared" si="230"/>
        <v>Vlijmens Ven, Moerputten &amp; Bossche Broek_Lg03</v>
      </c>
      <c r="L2950" s="36">
        <f>VLOOKUP(D2950,DATA!A:F,5,FALSE)</f>
        <v>6.9280917156857415E-3</v>
      </c>
      <c r="M2950" s="37">
        <f>VLOOKUP(D2950,DATA!A:F,6,FALSE)</f>
        <v>2211</v>
      </c>
      <c r="N2950" s="36">
        <f t="shared" si="231"/>
        <v>3.9010808076835581E-2</v>
      </c>
      <c r="O2950" s="36">
        <f t="shared" si="232"/>
        <v>3.9010863430986129E-2</v>
      </c>
      <c r="P2950" s="36">
        <f t="shared" si="233"/>
        <v>5.5354150547970438E-8</v>
      </c>
      <c r="Q2950" s="36">
        <f t="shared" si="234"/>
        <v>0</v>
      </c>
    </row>
    <row r="2951" spans="1:17" x14ac:dyDescent="0.3">
      <c r="A2951" s="29">
        <v>3234582</v>
      </c>
      <c r="B2951" s="1">
        <v>132</v>
      </c>
      <c r="C2951" s="1" t="s">
        <v>20</v>
      </c>
      <c r="D2951" s="1" t="s">
        <v>31</v>
      </c>
      <c r="E2951" s="1" t="s">
        <v>32</v>
      </c>
      <c r="F2951" s="47">
        <v>1786</v>
      </c>
      <c r="G2951" s="34">
        <v>1106.81</v>
      </c>
      <c r="H2951" s="1" t="s">
        <v>216</v>
      </c>
      <c r="I2951" s="34">
        <v>2.2101999999999999E-4</v>
      </c>
      <c r="J2951" s="34">
        <v>480.77686</v>
      </c>
      <c r="K2951" s="35" t="str">
        <f t="shared" si="230"/>
        <v>Vlijmens Ven, Moerputten &amp; Bossche Broek_Lg03</v>
      </c>
      <c r="L2951" s="36">
        <f>VLOOKUP(D2951,DATA!A:F,5,FALSE)</f>
        <v>6.9280917156857415E-3</v>
      </c>
      <c r="M2951" s="37">
        <f>VLOOKUP(D2951,DATA!A:F,6,FALSE)</f>
        <v>2211</v>
      </c>
      <c r="N2951" s="36">
        <f t="shared" si="231"/>
        <v>4.7585110565977098E-2</v>
      </c>
      <c r="O2951" s="36">
        <f t="shared" si="232"/>
        <v>4.7585183395909919E-2</v>
      </c>
      <c r="P2951" s="36">
        <f t="shared" si="233"/>
        <v>7.2829932820650534E-8</v>
      </c>
      <c r="Q2951" s="36">
        <f t="shared" si="234"/>
        <v>0</v>
      </c>
    </row>
    <row r="2952" spans="1:17" x14ac:dyDescent="0.3">
      <c r="A2952" s="29">
        <v>3234583</v>
      </c>
      <c r="B2952" s="1">
        <v>132</v>
      </c>
      <c r="C2952" s="1" t="s">
        <v>20</v>
      </c>
      <c r="D2952" s="1" t="s">
        <v>31</v>
      </c>
      <c r="E2952" s="1" t="s">
        <v>32</v>
      </c>
      <c r="F2952" s="47">
        <v>1786</v>
      </c>
      <c r="G2952" s="34">
        <v>1125.8</v>
      </c>
      <c r="H2952" s="1" t="s">
        <v>216</v>
      </c>
      <c r="I2952" s="34">
        <v>2.9329999999999997E-4</v>
      </c>
      <c r="J2952" s="34">
        <v>297.24200000000002</v>
      </c>
      <c r="K2952" s="35" t="str">
        <f t="shared" si="230"/>
        <v>Vlijmens Ven, Moerputten &amp; Bossche Broek_Lg03</v>
      </c>
      <c r="L2952" s="36">
        <f>VLOOKUP(D2952,DATA!A:F,5,FALSE)</f>
        <v>6.9280917156857415E-3</v>
      </c>
      <c r="M2952" s="37">
        <f>VLOOKUP(D2952,DATA!A:F,6,FALSE)</f>
        <v>2211</v>
      </c>
      <c r="N2952" s="36">
        <f t="shared" si="231"/>
        <v>5.4272489682906919E-2</v>
      </c>
      <c r="O2952" s="36">
        <f t="shared" si="232"/>
        <v>5.4272599905369728E-2</v>
      </c>
      <c r="P2952" s="36">
        <f t="shared" si="233"/>
        <v>1.1022246280967263E-7</v>
      </c>
      <c r="Q2952" s="36">
        <f t="shared" si="234"/>
        <v>0</v>
      </c>
    </row>
    <row r="2953" spans="1:17" x14ac:dyDescent="0.3">
      <c r="A2953" s="29">
        <v>3234608</v>
      </c>
      <c r="B2953" s="1">
        <v>132</v>
      </c>
      <c r="C2953" s="1" t="s">
        <v>20</v>
      </c>
      <c r="D2953" s="1" t="s">
        <v>31</v>
      </c>
      <c r="E2953" s="1" t="s">
        <v>32</v>
      </c>
      <c r="F2953" s="47">
        <v>1786</v>
      </c>
      <c r="G2953" s="34">
        <v>1083.3</v>
      </c>
      <c r="H2953" s="1" t="s">
        <v>216</v>
      </c>
      <c r="I2953" s="34">
        <v>5.2715000000000001E-3</v>
      </c>
      <c r="J2953" s="34">
        <v>50.150024000000002</v>
      </c>
      <c r="K2953" s="35" t="str">
        <f t="shared" si="230"/>
        <v>Vlijmens Ven, Moerputten &amp; Bossche Broek_Lg03</v>
      </c>
      <c r="L2953" s="36">
        <f>VLOOKUP(D2953,DATA!A:F,5,FALSE)</f>
        <v>6.9280917156857415E-3</v>
      </c>
      <c r="M2953" s="37">
        <f>VLOOKUP(D2953,DATA!A:F,6,FALSE)</f>
        <v>2211</v>
      </c>
      <c r="N2953" s="36">
        <f t="shared" si="231"/>
        <v>4.0435657167001711E-2</v>
      </c>
      <c r="O2953" s="36">
        <f t="shared" si="232"/>
        <v>4.0437133365039499E-2</v>
      </c>
      <c r="P2953" s="36">
        <f t="shared" si="233"/>
        <v>1.4761980377878126E-6</v>
      </c>
      <c r="Q2953" s="36">
        <f t="shared" si="234"/>
        <v>0</v>
      </c>
    </row>
    <row r="2954" spans="1:17" x14ac:dyDescent="0.3">
      <c r="A2954" s="29">
        <v>3234609</v>
      </c>
      <c r="B2954" s="1">
        <v>132</v>
      </c>
      <c r="C2954" s="1" t="s">
        <v>20</v>
      </c>
      <c r="D2954" s="1" t="s">
        <v>31</v>
      </c>
      <c r="E2954" s="1" t="s">
        <v>32</v>
      </c>
      <c r="F2954" s="47">
        <v>1786</v>
      </c>
      <c r="G2954" s="34">
        <v>1155.28</v>
      </c>
      <c r="H2954" s="1" t="s">
        <v>216</v>
      </c>
      <c r="I2954" s="34">
        <v>5.5681999999999997E-3</v>
      </c>
      <c r="J2954" s="34">
        <v>270.16327000000001</v>
      </c>
      <c r="K2954" s="35" t="str">
        <f t="shared" si="230"/>
        <v>Vlijmens Ven, Moerputten &amp; Bossche Broek_Lg03</v>
      </c>
      <c r="L2954" s="36">
        <f>VLOOKUP(D2954,DATA!A:F,5,FALSE)</f>
        <v>6.9280917156857415E-3</v>
      </c>
      <c r="M2954" s="37">
        <f>VLOOKUP(D2954,DATA!A:F,6,FALSE)</f>
        <v>2211</v>
      </c>
      <c r="N2954" s="36">
        <f t="shared" si="231"/>
        <v>6.6562052756847331E-2</v>
      </c>
      <c r="O2954" s="36">
        <f t="shared" si="232"/>
        <v>6.6564618861449362E-2</v>
      </c>
      <c r="P2954" s="36">
        <f t="shared" si="233"/>
        <v>2.5661046020308831E-6</v>
      </c>
      <c r="Q2954" s="36">
        <f t="shared" si="234"/>
        <v>0</v>
      </c>
    </row>
    <row r="2955" spans="1:17" x14ac:dyDescent="0.3">
      <c r="A2955" s="29">
        <v>3234617</v>
      </c>
      <c r="B2955" s="1">
        <v>132</v>
      </c>
      <c r="C2955" s="1" t="s">
        <v>20</v>
      </c>
      <c r="D2955" s="1" t="s">
        <v>36</v>
      </c>
      <c r="E2955" s="1" t="s">
        <v>37</v>
      </c>
      <c r="F2955" s="47">
        <v>1357</v>
      </c>
      <c r="G2955" s="34">
        <v>1157.6600000000001</v>
      </c>
      <c r="H2955" s="1" t="s">
        <v>216</v>
      </c>
      <c r="I2955" s="34">
        <v>5.7835999999999999E-3</v>
      </c>
      <c r="J2955" s="34">
        <v>85.849559999999997</v>
      </c>
      <c r="K2955" s="35" t="str">
        <f t="shared" si="230"/>
        <v>Vlijmens Ven, Moerputten &amp; Bossche Broek_H6510A</v>
      </c>
      <c r="L2955" s="36">
        <f>VLOOKUP(D2955,DATA!A:F,5,FALSE)</f>
        <v>6.9939168151221861E-3</v>
      </c>
      <c r="M2955" s="37">
        <f>VLOOKUP(D2955,DATA!A:F,6,FALSE)</f>
        <v>1778</v>
      </c>
      <c r="N2955" s="36">
        <f t="shared" si="231"/>
        <v>1.288647988772105</v>
      </c>
      <c r="O2955" s="36">
        <f t="shared" si="232"/>
        <v>1.2886994439008821</v>
      </c>
      <c r="P2955" s="36">
        <f t="shared" si="233"/>
        <v>5.1455128777133652E-5</v>
      </c>
      <c r="Q2955" s="36">
        <f t="shared" si="234"/>
        <v>0</v>
      </c>
    </row>
    <row r="2956" spans="1:17" x14ac:dyDescent="0.3">
      <c r="A2956" s="29">
        <v>3236105</v>
      </c>
      <c r="B2956" s="1">
        <v>132</v>
      </c>
      <c r="C2956" s="1" t="s">
        <v>20</v>
      </c>
      <c r="D2956" s="1" t="s">
        <v>31</v>
      </c>
      <c r="E2956" s="1" t="s">
        <v>32</v>
      </c>
      <c r="F2956" s="47">
        <v>1786</v>
      </c>
      <c r="G2956" s="34">
        <v>1065.93</v>
      </c>
      <c r="H2956" s="1" t="s">
        <v>216</v>
      </c>
      <c r="I2956" s="34">
        <v>8.5179999999999994E-5</v>
      </c>
      <c r="J2956" s="34">
        <v>322.68563999999998</v>
      </c>
      <c r="K2956" s="35" t="str">
        <f t="shared" si="230"/>
        <v>Vlijmens Ven, Moerputten &amp; Bossche Broek_Lg03</v>
      </c>
      <c r="L2956" s="36">
        <f>VLOOKUP(D2956,DATA!A:F,5,FALSE)</f>
        <v>6.9280917156857415E-3</v>
      </c>
      <c r="M2956" s="37">
        <f>VLOOKUP(D2956,DATA!A:F,6,FALSE)</f>
        <v>2211</v>
      </c>
      <c r="N2956" s="36">
        <f t="shared" si="231"/>
        <v>3.5852628850327202E-2</v>
      </c>
      <c r="O2956" s="36">
        <f t="shared" si="232"/>
        <v>3.5852650000633604E-2</v>
      </c>
      <c r="P2956" s="36">
        <f t="shared" si="233"/>
        <v>2.1150306402095698E-8</v>
      </c>
      <c r="Q2956" s="36">
        <f t="shared" si="234"/>
        <v>0</v>
      </c>
    </row>
    <row r="2957" spans="1:17" x14ac:dyDescent="0.3">
      <c r="A2957" s="29">
        <v>3236106</v>
      </c>
      <c r="B2957" s="1">
        <v>132</v>
      </c>
      <c r="C2957" s="1" t="s">
        <v>20</v>
      </c>
      <c r="D2957" s="1" t="s">
        <v>31</v>
      </c>
      <c r="E2957" s="1" t="s">
        <v>32</v>
      </c>
      <c r="F2957" s="47">
        <v>1786</v>
      </c>
      <c r="G2957" s="34">
        <v>1071.79</v>
      </c>
      <c r="H2957" s="1" t="s">
        <v>216</v>
      </c>
      <c r="I2957" s="34">
        <v>9.4419999999999994E-5</v>
      </c>
      <c r="J2957" s="34">
        <v>517.64233000000002</v>
      </c>
      <c r="K2957" s="35" t="str">
        <f t="shared" si="230"/>
        <v>Vlijmens Ven, Moerputten &amp; Bossche Broek_Lg03</v>
      </c>
      <c r="L2957" s="36">
        <f>VLOOKUP(D2957,DATA!A:F,5,FALSE)</f>
        <v>6.9280917156857415E-3</v>
      </c>
      <c r="M2957" s="37">
        <f>VLOOKUP(D2957,DATA!A:F,6,FALSE)</f>
        <v>2211</v>
      </c>
      <c r="N2957" s="36">
        <f t="shared" si="231"/>
        <v>3.7337592311720583E-2</v>
      </c>
      <c r="O2957" s="36">
        <f t="shared" si="232"/>
        <v>3.7337616727010803E-2</v>
      </c>
      <c r="P2957" s="36">
        <f t="shared" si="233"/>
        <v>2.4415290220125563E-8</v>
      </c>
      <c r="Q2957" s="36">
        <f t="shared" si="234"/>
        <v>0</v>
      </c>
    </row>
    <row r="2958" spans="1:17" x14ac:dyDescent="0.3">
      <c r="A2958" s="29">
        <v>3236107</v>
      </c>
      <c r="B2958" s="1">
        <v>132</v>
      </c>
      <c r="C2958" s="1" t="s">
        <v>20</v>
      </c>
      <c r="D2958" s="1" t="s">
        <v>31</v>
      </c>
      <c r="E2958" s="1" t="s">
        <v>32</v>
      </c>
      <c r="F2958" s="47">
        <v>1786</v>
      </c>
      <c r="G2958" s="34">
        <v>1072.44</v>
      </c>
      <c r="H2958" s="1" t="s">
        <v>216</v>
      </c>
      <c r="I2958" s="34">
        <v>1.0475E-4</v>
      </c>
      <c r="J2958" s="34">
        <v>291.97149999999999</v>
      </c>
      <c r="K2958" s="35" t="str">
        <f t="shared" si="230"/>
        <v>Vlijmens Ven, Moerputten &amp; Bossche Broek_Lg03</v>
      </c>
      <c r="L2958" s="36">
        <f>VLOOKUP(D2958,DATA!A:F,5,FALSE)</f>
        <v>6.9280917156857415E-3</v>
      </c>
      <c r="M2958" s="37">
        <f>VLOOKUP(D2958,DATA!A:F,6,FALSE)</f>
        <v>2211</v>
      </c>
      <c r="N2958" s="36">
        <f t="shared" si="231"/>
        <v>3.7506049138037359E-2</v>
      </c>
      <c r="O2958" s="36">
        <f t="shared" si="232"/>
        <v>3.7506076346638759E-2</v>
      </c>
      <c r="P2958" s="36">
        <f t="shared" si="233"/>
        <v>2.7208601399708598E-8</v>
      </c>
      <c r="Q2958" s="36">
        <f t="shared" si="234"/>
        <v>0</v>
      </c>
    </row>
    <row r="2959" spans="1:17" x14ac:dyDescent="0.3">
      <c r="A2959" s="29">
        <v>3236109</v>
      </c>
      <c r="B2959" s="1">
        <v>132</v>
      </c>
      <c r="C2959" s="1" t="s">
        <v>20</v>
      </c>
      <c r="D2959" s="1" t="s">
        <v>31</v>
      </c>
      <c r="E2959" s="1" t="s">
        <v>32</v>
      </c>
      <c r="F2959" s="47">
        <v>1786</v>
      </c>
      <c r="G2959" s="34">
        <v>1061.5</v>
      </c>
      <c r="H2959" s="1" t="s">
        <v>216</v>
      </c>
      <c r="I2959" s="34">
        <v>1.2564999999999999E-4</v>
      </c>
      <c r="J2959" s="34">
        <v>505.94162</v>
      </c>
      <c r="K2959" s="35" t="str">
        <f t="shared" si="230"/>
        <v>Vlijmens Ven, Moerputten &amp; Bossche Broek_Lg03</v>
      </c>
      <c r="L2959" s="36">
        <f>VLOOKUP(D2959,DATA!A:F,5,FALSE)</f>
        <v>6.9280917156857415E-3</v>
      </c>
      <c r="M2959" s="37">
        <f>VLOOKUP(D2959,DATA!A:F,6,FALSE)</f>
        <v>2211</v>
      </c>
      <c r="N2959" s="36">
        <f t="shared" si="231"/>
        <v>3.4769351121328847E-2</v>
      </c>
      <c r="O2959" s="36">
        <f t="shared" si="232"/>
        <v>3.4769381378050364E-2</v>
      </c>
      <c r="P2959" s="36">
        <f t="shared" si="233"/>
        <v>3.0256721517130103E-8</v>
      </c>
      <c r="Q2959" s="36">
        <f t="shared" si="234"/>
        <v>0</v>
      </c>
    </row>
    <row r="2960" spans="1:17" x14ac:dyDescent="0.3">
      <c r="A2960" s="29">
        <v>3236110</v>
      </c>
      <c r="B2960" s="1">
        <v>132</v>
      </c>
      <c r="C2960" s="1" t="s">
        <v>20</v>
      </c>
      <c r="D2960" s="1" t="s">
        <v>31</v>
      </c>
      <c r="E2960" s="1" t="s">
        <v>32</v>
      </c>
      <c r="F2960" s="47">
        <v>1786</v>
      </c>
      <c r="G2960" s="34">
        <v>1074.53</v>
      </c>
      <c r="H2960" s="1" t="s">
        <v>216</v>
      </c>
      <c r="I2960" s="34">
        <v>1.6012000000000001E-4</v>
      </c>
      <c r="J2960" s="34">
        <v>737.66200000000003</v>
      </c>
      <c r="K2960" s="35" t="str">
        <f t="shared" si="230"/>
        <v>Vlijmens Ven, Moerputten &amp; Bossche Broek_Lg03</v>
      </c>
      <c r="L2960" s="36">
        <f>VLOOKUP(D2960,DATA!A:F,5,FALSE)</f>
        <v>6.9280917156857415E-3</v>
      </c>
      <c r="M2960" s="37">
        <f>VLOOKUP(D2960,DATA!A:F,6,FALSE)</f>
        <v>2211</v>
      </c>
      <c r="N2960" s="36">
        <f t="shared" si="231"/>
        <v>3.805286859990481E-2</v>
      </c>
      <c r="O2960" s="36">
        <f t="shared" si="232"/>
        <v>3.8052910796903129E-2</v>
      </c>
      <c r="P2960" s="36">
        <f t="shared" si="233"/>
        <v>4.2196998319143919E-8</v>
      </c>
      <c r="Q2960" s="36">
        <f t="shared" si="234"/>
        <v>0</v>
      </c>
    </row>
    <row r="2961" spans="1:17" x14ac:dyDescent="0.3">
      <c r="A2961" s="29">
        <v>3236111</v>
      </c>
      <c r="B2961" s="1">
        <v>132</v>
      </c>
      <c r="C2961" s="1" t="s">
        <v>20</v>
      </c>
      <c r="D2961" s="1" t="s">
        <v>31</v>
      </c>
      <c r="E2961" s="1" t="s">
        <v>32</v>
      </c>
      <c r="F2961" s="47">
        <v>1786</v>
      </c>
      <c r="G2961" s="34">
        <v>1083.8599999999999</v>
      </c>
      <c r="H2961" s="1" t="s">
        <v>216</v>
      </c>
      <c r="I2961" s="34">
        <v>2.0808999999999999E-4</v>
      </c>
      <c r="J2961" s="34">
        <v>774.82839999999999</v>
      </c>
      <c r="K2961" s="35" t="str">
        <f t="shared" si="230"/>
        <v>Vlijmens Ven, Moerputten &amp; Bossche Broek_Lg03</v>
      </c>
      <c r="L2961" s="36">
        <f>VLOOKUP(D2961,DATA!A:F,5,FALSE)</f>
        <v>6.9280917156857415E-3</v>
      </c>
      <c r="M2961" s="37">
        <f>VLOOKUP(D2961,DATA!A:F,6,FALSE)</f>
        <v>2211</v>
      </c>
      <c r="N2961" s="36">
        <f t="shared" si="231"/>
        <v>4.0592777567853011E-2</v>
      </c>
      <c r="O2961" s="36">
        <f t="shared" si="232"/>
        <v>4.0592836065391519E-2</v>
      </c>
      <c r="P2961" s="36">
        <f t="shared" si="233"/>
        <v>5.8497538507618074E-8</v>
      </c>
      <c r="Q2961" s="36">
        <f t="shared" si="234"/>
        <v>0</v>
      </c>
    </row>
    <row r="2962" spans="1:17" x14ac:dyDescent="0.3">
      <c r="A2962" s="29">
        <v>3236112</v>
      </c>
      <c r="B2962" s="1">
        <v>132</v>
      </c>
      <c r="C2962" s="1" t="s">
        <v>20</v>
      </c>
      <c r="D2962" s="1" t="s">
        <v>31</v>
      </c>
      <c r="E2962" s="1" t="s">
        <v>32</v>
      </c>
      <c r="F2962" s="47">
        <v>1786</v>
      </c>
      <c r="G2962" s="34">
        <v>1106.78</v>
      </c>
      <c r="H2962" s="1" t="s">
        <v>216</v>
      </c>
      <c r="I2962" s="34">
        <v>2.2282000000000001E-4</v>
      </c>
      <c r="J2962" s="34">
        <v>531.18460000000005</v>
      </c>
      <c r="K2962" s="35" t="str">
        <f t="shared" si="230"/>
        <v>Vlijmens Ven, Moerputten &amp; Bossche Broek_Lg03</v>
      </c>
      <c r="L2962" s="36">
        <f>VLOOKUP(D2962,DATA!A:F,5,FALSE)</f>
        <v>6.9280917156857415E-3</v>
      </c>
      <c r="M2962" s="37">
        <f>VLOOKUP(D2962,DATA!A:F,6,FALSE)</f>
        <v>2211</v>
      </c>
      <c r="N2962" s="36">
        <f t="shared" si="231"/>
        <v>4.757522607820789E-2</v>
      </c>
      <c r="O2962" s="36">
        <f t="shared" si="232"/>
        <v>4.7575299486028108E-2</v>
      </c>
      <c r="P2962" s="36">
        <f t="shared" si="233"/>
        <v>7.3407820218307496E-8</v>
      </c>
      <c r="Q2962" s="36">
        <f t="shared" si="234"/>
        <v>0</v>
      </c>
    </row>
    <row r="2963" spans="1:17" x14ac:dyDescent="0.3">
      <c r="A2963" s="29">
        <v>3236126</v>
      </c>
      <c r="B2963" s="1">
        <v>132</v>
      </c>
      <c r="C2963" s="1" t="s">
        <v>20</v>
      </c>
      <c r="D2963" s="1" t="s">
        <v>36</v>
      </c>
      <c r="E2963" s="1" t="s">
        <v>37</v>
      </c>
      <c r="F2963" s="47">
        <v>1357</v>
      </c>
      <c r="G2963" s="34">
        <v>1115.69</v>
      </c>
      <c r="H2963" s="1" t="s">
        <v>216</v>
      </c>
      <c r="I2963" s="34">
        <v>2.2222000000000001E-3</v>
      </c>
      <c r="J2963" s="34">
        <v>111.99995999999901</v>
      </c>
      <c r="K2963" s="35" t="str">
        <f t="shared" si="230"/>
        <v>Vlijmens Ven, Moerputten &amp; Bossche Broek_H6510A</v>
      </c>
      <c r="L2963" s="36">
        <f>VLOOKUP(D2963,DATA!A:F,5,FALSE)</f>
        <v>6.9939168151221861E-3</v>
      </c>
      <c r="M2963" s="37">
        <f>VLOOKUP(D2963,DATA!A:F,6,FALSE)</f>
        <v>1778</v>
      </c>
      <c r="N2963" s="36">
        <f t="shared" si="231"/>
        <v>0.96400607094998181</v>
      </c>
      <c r="O2963" s="36">
        <f t="shared" si="232"/>
        <v>0.96402090909970894</v>
      </c>
      <c r="P2963" s="36">
        <f t="shared" si="233"/>
        <v>1.4838149727136596E-5</v>
      </c>
      <c r="Q2963" s="36">
        <f t="shared" si="234"/>
        <v>0</v>
      </c>
    </row>
    <row r="2964" spans="1:17" x14ac:dyDescent="0.3">
      <c r="A2964" s="29">
        <v>3236133</v>
      </c>
      <c r="B2964" s="1">
        <v>132</v>
      </c>
      <c r="C2964" s="1" t="s">
        <v>20</v>
      </c>
      <c r="D2964" s="1" t="s">
        <v>31</v>
      </c>
      <c r="E2964" s="1" t="s">
        <v>32</v>
      </c>
      <c r="F2964" s="47">
        <v>1786</v>
      </c>
      <c r="G2964" s="34">
        <v>1092.03</v>
      </c>
      <c r="H2964" s="1" t="s">
        <v>216</v>
      </c>
      <c r="I2964" s="34">
        <v>4.7777000000000002E-3</v>
      </c>
      <c r="J2964" s="34">
        <v>58.595073999999997</v>
      </c>
      <c r="K2964" s="35" t="str">
        <f t="shared" si="230"/>
        <v>Vlijmens Ven, Moerputten &amp; Bossche Broek_Lg03</v>
      </c>
      <c r="L2964" s="36">
        <f>VLOOKUP(D2964,DATA!A:F,5,FALSE)</f>
        <v>6.9280917156857415E-3</v>
      </c>
      <c r="M2964" s="37">
        <f>VLOOKUP(D2964,DATA!A:F,6,FALSE)</f>
        <v>2211</v>
      </c>
      <c r="N2964" s="36">
        <f t="shared" si="231"/>
        <v>4.2955686109898111E-2</v>
      </c>
      <c r="O2964" s="36">
        <f t="shared" si="232"/>
        <v>4.2957107370613284E-2</v>
      </c>
      <c r="P2964" s="36">
        <f t="shared" si="233"/>
        <v>1.4212607151731227E-6</v>
      </c>
      <c r="Q2964" s="36">
        <f t="shared" si="234"/>
        <v>0</v>
      </c>
    </row>
    <row r="2965" spans="1:17" x14ac:dyDescent="0.3">
      <c r="A2965" s="29">
        <v>3236138</v>
      </c>
      <c r="B2965" s="1">
        <v>132</v>
      </c>
      <c r="C2965" s="1" t="s">
        <v>20</v>
      </c>
      <c r="D2965" s="1" t="s">
        <v>31</v>
      </c>
      <c r="E2965" s="1" t="s">
        <v>32</v>
      </c>
      <c r="F2965" s="47">
        <v>1786</v>
      </c>
      <c r="G2965" s="34">
        <v>1159.4000000000001</v>
      </c>
      <c r="H2965" s="1" t="s">
        <v>216</v>
      </c>
      <c r="I2965" s="34">
        <v>5.5094000000000002E-3</v>
      </c>
      <c r="J2965" s="34">
        <v>28.321262000000001</v>
      </c>
      <c r="K2965" s="35" t="str">
        <f t="shared" si="230"/>
        <v>Vlijmens Ven, Moerputten &amp; Bossche Broek_Lg03</v>
      </c>
      <c r="L2965" s="36">
        <f>VLOOKUP(D2965,DATA!A:F,5,FALSE)</f>
        <v>6.9280917156857415E-3</v>
      </c>
      <c r="M2965" s="37">
        <f>VLOOKUP(D2965,DATA!A:F,6,FALSE)</f>
        <v>2211</v>
      </c>
      <c r="N2965" s="36">
        <f t="shared" si="231"/>
        <v>6.8488037962743539E-2</v>
      </c>
      <c r="O2965" s="36">
        <f t="shared" si="232"/>
        <v>6.8490650385109181E-2</v>
      </c>
      <c r="P2965" s="36">
        <f t="shared" si="233"/>
        <v>2.6124223656415202E-6</v>
      </c>
      <c r="Q2965" s="36">
        <f t="shared" si="234"/>
        <v>0</v>
      </c>
    </row>
    <row r="2966" spans="1:17" x14ac:dyDescent="0.3">
      <c r="A2966" s="29">
        <v>3236147</v>
      </c>
      <c r="B2966" s="1">
        <v>132</v>
      </c>
      <c r="C2966" s="1" t="s">
        <v>20</v>
      </c>
      <c r="D2966" s="1" t="s">
        <v>36</v>
      </c>
      <c r="E2966" s="1" t="s">
        <v>37</v>
      </c>
      <c r="F2966" s="47">
        <v>1357</v>
      </c>
      <c r="G2966" s="34">
        <v>1204.24</v>
      </c>
      <c r="H2966" s="1" t="s">
        <v>216</v>
      </c>
      <c r="I2966" s="34">
        <v>5.8311999999999999E-3</v>
      </c>
      <c r="J2966" s="34">
        <v>462.78757000000002</v>
      </c>
      <c r="K2966" s="35" t="str">
        <f t="shared" si="230"/>
        <v>Vlijmens Ven, Moerputten &amp; Bossche Broek_H6510A</v>
      </c>
      <c r="L2966" s="36">
        <f>VLOOKUP(D2966,DATA!A:F,5,FALSE)</f>
        <v>6.9939168151221861E-3</v>
      </c>
      <c r="M2966" s="37">
        <f>VLOOKUP(D2966,DATA!A:F,6,FALSE)</f>
        <v>1778</v>
      </c>
      <c r="N2966" s="36">
        <f t="shared" si="231"/>
        <v>1.7760998350835062</v>
      </c>
      <c r="O2966" s="36">
        <f t="shared" si="232"/>
        <v>1.7761709845240763</v>
      </c>
      <c r="P2966" s="36">
        <f t="shared" si="233"/>
        <v>7.1149440570072997E-5</v>
      </c>
      <c r="Q2966" s="36">
        <f t="shared" si="234"/>
        <v>0</v>
      </c>
    </row>
    <row r="2967" spans="1:17" x14ac:dyDescent="0.3">
      <c r="A2967" s="29">
        <v>3237633</v>
      </c>
      <c r="B2967" s="1">
        <v>132</v>
      </c>
      <c r="C2967" s="1" t="s">
        <v>20</v>
      </c>
      <c r="D2967" s="1" t="s">
        <v>31</v>
      </c>
      <c r="E2967" s="1" t="s">
        <v>32</v>
      </c>
      <c r="F2967" s="47">
        <v>1786</v>
      </c>
      <c r="G2967" s="34">
        <v>1066.0999999999999</v>
      </c>
      <c r="H2967" s="1" t="s">
        <v>216</v>
      </c>
      <c r="I2967" s="34">
        <v>7.5870000000000004E-5</v>
      </c>
      <c r="J2967" s="34">
        <v>1017.0097</v>
      </c>
      <c r="K2967" s="35" t="str">
        <f t="shared" si="230"/>
        <v>Vlijmens Ven, Moerputten &amp; Bossche Broek_Lg03</v>
      </c>
      <c r="L2967" s="36">
        <f>VLOOKUP(D2967,DATA!A:F,5,FALSE)</f>
        <v>6.9280917156857415E-3</v>
      </c>
      <c r="M2967" s="37">
        <f>VLOOKUP(D2967,DATA!A:F,6,FALSE)</f>
        <v>2211</v>
      </c>
      <c r="N2967" s="36">
        <f t="shared" si="231"/>
        <v>3.5894864911811285E-2</v>
      </c>
      <c r="O2967" s="36">
        <f t="shared" si="232"/>
        <v>3.5894883772616598E-2</v>
      </c>
      <c r="P2967" s="36">
        <f t="shared" si="233"/>
        <v>1.8860805313380968E-8</v>
      </c>
      <c r="Q2967" s="36">
        <f t="shared" si="234"/>
        <v>0</v>
      </c>
    </row>
    <row r="2968" spans="1:17" x14ac:dyDescent="0.3">
      <c r="A2968" s="29">
        <v>3237634</v>
      </c>
      <c r="B2968" s="1">
        <v>132</v>
      </c>
      <c r="C2968" s="1" t="s">
        <v>20</v>
      </c>
      <c r="D2968" s="1" t="s">
        <v>31</v>
      </c>
      <c r="E2968" s="1" t="s">
        <v>32</v>
      </c>
      <c r="F2968" s="47">
        <v>1786</v>
      </c>
      <c r="G2968" s="34">
        <v>1058.67</v>
      </c>
      <c r="H2968" s="1" t="s">
        <v>216</v>
      </c>
      <c r="I2968" s="34">
        <v>8.5500000000000005E-5</v>
      </c>
      <c r="J2968" s="34">
        <v>724.15359294977998</v>
      </c>
      <c r="K2968" s="35" t="str">
        <f t="shared" si="230"/>
        <v>Vlijmens Ven, Moerputten &amp; Bossche Broek_Lg03</v>
      </c>
      <c r="L2968" s="36">
        <f>VLOOKUP(D2968,DATA!A:F,5,FALSE)</f>
        <v>6.9280917156857415E-3</v>
      </c>
      <c r="M2968" s="37">
        <f>VLOOKUP(D2968,DATA!A:F,6,FALSE)</f>
        <v>2211</v>
      </c>
      <c r="N2968" s="36">
        <f t="shared" si="231"/>
        <v>3.4094515478431675E-2</v>
      </c>
      <c r="O2968" s="36">
        <f t="shared" si="232"/>
        <v>3.4094535667501001E-2</v>
      </c>
      <c r="P2968" s="36">
        <f t="shared" si="233"/>
        <v>2.0189069326048692E-8</v>
      </c>
      <c r="Q2968" s="36">
        <f t="shared" si="234"/>
        <v>0</v>
      </c>
    </row>
    <row r="2969" spans="1:17" x14ac:dyDescent="0.3">
      <c r="A2969" s="29">
        <v>3237635</v>
      </c>
      <c r="B2969" s="1">
        <v>132</v>
      </c>
      <c r="C2969" s="1" t="s">
        <v>20</v>
      </c>
      <c r="D2969" s="1" t="s">
        <v>31</v>
      </c>
      <c r="E2969" s="1" t="s">
        <v>32</v>
      </c>
      <c r="F2969" s="47">
        <v>1786</v>
      </c>
      <c r="G2969" s="34">
        <v>1059.05</v>
      </c>
      <c r="H2969" s="1" t="s">
        <v>216</v>
      </c>
      <c r="I2969" s="34">
        <v>9.6319999999999999E-5</v>
      </c>
      <c r="J2969" s="34">
        <v>847.37810000000002</v>
      </c>
      <c r="K2969" s="35" t="str">
        <f t="shared" si="230"/>
        <v>Vlijmens Ven, Moerputten &amp; Bossche Broek_Lg03</v>
      </c>
      <c r="L2969" s="36">
        <f>VLOOKUP(D2969,DATA!A:F,5,FALSE)</f>
        <v>6.9280917156857415E-3</v>
      </c>
      <c r="M2969" s="37">
        <f>VLOOKUP(D2969,DATA!A:F,6,FALSE)</f>
        <v>2211</v>
      </c>
      <c r="N2969" s="36">
        <f t="shared" si="231"/>
        <v>3.4184362785593794E-2</v>
      </c>
      <c r="O2969" s="36">
        <f t="shared" si="232"/>
        <v>3.4184385589500203E-2</v>
      </c>
      <c r="P2969" s="36">
        <f t="shared" si="233"/>
        <v>2.2803906409019081E-8</v>
      </c>
      <c r="Q2969" s="36">
        <f t="shared" si="234"/>
        <v>0</v>
      </c>
    </row>
    <row r="2970" spans="1:17" x14ac:dyDescent="0.3">
      <c r="A2970" s="29">
        <v>3237638</v>
      </c>
      <c r="B2970" s="1">
        <v>132</v>
      </c>
      <c r="C2970" s="1" t="s">
        <v>20</v>
      </c>
      <c r="D2970" s="1" t="s">
        <v>31</v>
      </c>
      <c r="E2970" s="1" t="s">
        <v>32</v>
      </c>
      <c r="F2970" s="47">
        <v>1786</v>
      </c>
      <c r="G2970" s="34">
        <v>1055.8599999999999</v>
      </c>
      <c r="H2970" s="1" t="s">
        <v>216</v>
      </c>
      <c r="I2970" s="34">
        <v>1.2710999999999999E-4</v>
      </c>
      <c r="J2970" s="34">
        <v>1168.7629999999999</v>
      </c>
      <c r="K2970" s="35" t="str">
        <f t="shared" si="230"/>
        <v>Vlijmens Ven, Moerputten &amp; Bossche Broek_Lg03</v>
      </c>
      <c r="L2970" s="36">
        <f>VLOOKUP(D2970,DATA!A:F,5,FALSE)</f>
        <v>6.9280917156857415E-3</v>
      </c>
      <c r="M2970" s="37">
        <f>VLOOKUP(D2970,DATA!A:F,6,FALSE)</f>
        <v>2211</v>
      </c>
      <c r="N2970" s="36">
        <f t="shared" si="231"/>
        <v>3.3437404566021969E-2</v>
      </c>
      <c r="O2970" s="36">
        <f t="shared" si="232"/>
        <v>3.3437434002161773E-2</v>
      </c>
      <c r="P2970" s="36">
        <f t="shared" si="233"/>
        <v>2.9436139803440398E-8</v>
      </c>
      <c r="Q2970" s="36">
        <f t="shared" si="234"/>
        <v>0</v>
      </c>
    </row>
    <row r="2971" spans="1:17" x14ac:dyDescent="0.3">
      <c r="A2971" s="29">
        <v>3237639</v>
      </c>
      <c r="B2971" s="1">
        <v>132</v>
      </c>
      <c r="C2971" s="1" t="s">
        <v>20</v>
      </c>
      <c r="D2971" s="1" t="s">
        <v>31</v>
      </c>
      <c r="E2971" s="1" t="s">
        <v>32</v>
      </c>
      <c r="F2971" s="47">
        <v>1786</v>
      </c>
      <c r="G2971" s="34">
        <v>1060.6400000000001</v>
      </c>
      <c r="H2971" s="1" t="s">
        <v>216</v>
      </c>
      <c r="I2971" s="34">
        <v>1.6786000000000001E-4</v>
      </c>
      <c r="J2971" s="34">
        <v>1067.2491</v>
      </c>
      <c r="K2971" s="35" t="str">
        <f t="shared" si="230"/>
        <v>Vlijmens Ven, Moerputten &amp; Bossche Broek_Lg03</v>
      </c>
      <c r="L2971" s="36">
        <f>VLOOKUP(D2971,DATA!A:F,5,FALSE)</f>
        <v>6.9280917156857415E-3</v>
      </c>
      <c r="M2971" s="37">
        <f>VLOOKUP(D2971,DATA!A:F,6,FALSE)</f>
        <v>2211</v>
      </c>
      <c r="N2971" s="36">
        <f t="shared" si="231"/>
        <v>3.456287711753387E-2</v>
      </c>
      <c r="O2971" s="36">
        <f t="shared" si="232"/>
        <v>3.4562917298544493E-2</v>
      </c>
      <c r="P2971" s="36">
        <f t="shared" si="233"/>
        <v>4.0181010622919455E-8</v>
      </c>
      <c r="Q2971" s="36">
        <f t="shared" si="234"/>
        <v>0</v>
      </c>
    </row>
    <row r="2972" spans="1:17" x14ac:dyDescent="0.3">
      <c r="A2972" s="29">
        <v>3237640</v>
      </c>
      <c r="B2972" s="1">
        <v>132</v>
      </c>
      <c r="C2972" s="1" t="s">
        <v>20</v>
      </c>
      <c r="D2972" s="1" t="s">
        <v>31</v>
      </c>
      <c r="E2972" s="1" t="s">
        <v>32</v>
      </c>
      <c r="F2972" s="47">
        <v>1786</v>
      </c>
      <c r="G2972" s="34">
        <v>1076.42</v>
      </c>
      <c r="H2972" s="1" t="s">
        <v>216</v>
      </c>
      <c r="I2972" s="34">
        <v>2.0997E-4</v>
      </c>
      <c r="J2972" s="34">
        <v>327.21875</v>
      </c>
      <c r="K2972" s="35" t="str">
        <f t="shared" si="230"/>
        <v>Vlijmens Ven, Moerputten &amp; Bossche Broek_Lg03</v>
      </c>
      <c r="L2972" s="36">
        <f>VLOOKUP(D2972,DATA!A:F,5,FALSE)</f>
        <v>6.9280917156857415E-3</v>
      </c>
      <c r="M2972" s="37">
        <f>VLOOKUP(D2972,DATA!A:F,6,FALSE)</f>
        <v>2211</v>
      </c>
      <c r="N2972" s="36">
        <f t="shared" si="231"/>
        <v>3.8554219514626925E-2</v>
      </c>
      <c r="O2972" s="36">
        <f t="shared" si="232"/>
        <v>3.8554275577536989E-2</v>
      </c>
      <c r="P2972" s="36">
        <f t="shared" si="233"/>
        <v>5.6062910064325067E-8</v>
      </c>
      <c r="Q2972" s="36">
        <f t="shared" si="234"/>
        <v>0</v>
      </c>
    </row>
    <row r="2973" spans="1:17" x14ac:dyDescent="0.3">
      <c r="A2973" s="29">
        <v>3237641</v>
      </c>
      <c r="B2973" s="1">
        <v>132</v>
      </c>
      <c r="C2973" s="1" t="s">
        <v>20</v>
      </c>
      <c r="D2973" s="1" t="s">
        <v>31</v>
      </c>
      <c r="E2973" s="1" t="s">
        <v>32</v>
      </c>
      <c r="F2973" s="47">
        <v>1786</v>
      </c>
      <c r="G2973" s="34">
        <v>1088.01</v>
      </c>
      <c r="H2973" s="1" t="s">
        <v>216</v>
      </c>
      <c r="I2973" s="34">
        <v>2.2337999999999999E-4</v>
      </c>
      <c r="J2973" s="34">
        <v>517.03229999999996</v>
      </c>
      <c r="K2973" s="35" t="str">
        <f t="shared" si="230"/>
        <v>Vlijmens Ven, Moerputten &amp; Bossche Broek_Lg03</v>
      </c>
      <c r="L2973" s="36">
        <f>VLOOKUP(D2973,DATA!A:F,5,FALSE)</f>
        <v>6.9280917156857415E-3</v>
      </c>
      <c r="M2973" s="37">
        <f>VLOOKUP(D2973,DATA!A:F,6,FALSE)</f>
        <v>2211</v>
      </c>
      <c r="N2973" s="36">
        <f t="shared" si="231"/>
        <v>4.1776329473295917E-2</v>
      </c>
      <c r="O2973" s="36">
        <f t="shared" si="232"/>
        <v>4.17763940992638E-2</v>
      </c>
      <c r="P2973" s="36">
        <f t="shared" si="233"/>
        <v>6.462596788270325E-8</v>
      </c>
      <c r="Q2973" s="36">
        <f t="shared" si="234"/>
        <v>0</v>
      </c>
    </row>
    <row r="2974" spans="1:17" x14ac:dyDescent="0.3">
      <c r="A2974" s="29">
        <v>3237654</v>
      </c>
      <c r="B2974" s="1">
        <v>132</v>
      </c>
      <c r="C2974" s="1" t="s">
        <v>20</v>
      </c>
      <c r="D2974" s="1" t="s">
        <v>36</v>
      </c>
      <c r="E2974" s="1" t="s">
        <v>37</v>
      </c>
      <c r="F2974" s="47">
        <v>1357</v>
      </c>
      <c r="G2974" s="34">
        <v>1111.3399999999999</v>
      </c>
      <c r="H2974" s="1" t="s">
        <v>216</v>
      </c>
      <c r="I2974" s="34">
        <v>2.0498999999999999E-3</v>
      </c>
      <c r="J2974" s="34">
        <v>371.43731999999898</v>
      </c>
      <c r="K2974" s="35" t="str">
        <f t="shared" si="230"/>
        <v>Vlijmens Ven, Moerputten &amp; Bossche Broek_H6510A</v>
      </c>
      <c r="L2974" s="36">
        <f>VLOOKUP(D2974,DATA!A:F,5,FALSE)</f>
        <v>6.9939168151221861E-3</v>
      </c>
      <c r="M2974" s="37">
        <f>VLOOKUP(D2974,DATA!A:F,6,FALSE)</f>
        <v>1778</v>
      </c>
      <c r="N2974" s="36">
        <f t="shared" si="231"/>
        <v>0.93538944764932674</v>
      </c>
      <c r="O2974" s="36">
        <f t="shared" si="232"/>
        <v>0.93540273282176201</v>
      </c>
      <c r="P2974" s="36">
        <f t="shared" si="233"/>
        <v>1.3285172435262282E-5</v>
      </c>
      <c r="Q2974" s="36">
        <f t="shared" si="234"/>
        <v>0</v>
      </c>
    </row>
    <row r="2975" spans="1:17" x14ac:dyDescent="0.3">
      <c r="A2975" s="29">
        <v>3237655</v>
      </c>
      <c r="B2975" s="1">
        <v>132</v>
      </c>
      <c r="C2975" s="1" t="s">
        <v>20</v>
      </c>
      <c r="D2975" s="1" t="s">
        <v>36</v>
      </c>
      <c r="E2975" s="1" t="s">
        <v>37</v>
      </c>
      <c r="F2975" s="47">
        <v>1357</v>
      </c>
      <c r="G2975" s="34">
        <v>1234.3499999999999</v>
      </c>
      <c r="H2975" s="1" t="s">
        <v>216</v>
      </c>
      <c r="I2975" s="34">
        <v>2.4437E-3</v>
      </c>
      <c r="J2975" s="34">
        <v>607.04718000000003</v>
      </c>
      <c r="K2975" s="35" t="str">
        <f t="shared" si="230"/>
        <v>Vlijmens Ven, Moerputten &amp; Bossche Broek_H6510A</v>
      </c>
      <c r="L2975" s="36">
        <f>VLOOKUP(D2975,DATA!A:F,5,FALSE)</f>
        <v>6.9939168151221861E-3</v>
      </c>
      <c r="M2975" s="37">
        <f>VLOOKUP(D2975,DATA!A:F,6,FALSE)</f>
        <v>1778</v>
      </c>
      <c r="N2975" s="36">
        <f t="shared" si="231"/>
        <v>2.1833319255383246</v>
      </c>
      <c r="O2975" s="36">
        <f t="shared" si="232"/>
        <v>2.1833684265188631</v>
      </c>
      <c r="P2975" s="36">
        <f t="shared" si="233"/>
        <v>3.6500980538534122E-5</v>
      </c>
      <c r="Q2975" s="36">
        <f t="shared" si="234"/>
        <v>0</v>
      </c>
    </row>
    <row r="2976" spans="1:17" x14ac:dyDescent="0.3">
      <c r="A2976" s="29">
        <v>3237656</v>
      </c>
      <c r="B2976" s="1">
        <v>132</v>
      </c>
      <c r="C2976" s="1" t="s">
        <v>20</v>
      </c>
      <c r="D2976" s="1" t="s">
        <v>36</v>
      </c>
      <c r="E2976" s="1" t="s">
        <v>37</v>
      </c>
      <c r="F2976" s="47">
        <v>1357</v>
      </c>
      <c r="G2976" s="34">
        <v>1193.3900000000001</v>
      </c>
      <c r="H2976" s="1" t="s">
        <v>216</v>
      </c>
      <c r="I2976" s="34">
        <v>2.4689E-3</v>
      </c>
      <c r="J2976" s="34">
        <v>18.988724999999999</v>
      </c>
      <c r="K2976" s="35" t="str">
        <f t="shared" si="230"/>
        <v>Vlijmens Ven, Moerputten &amp; Bossche Broek_H6510A</v>
      </c>
      <c r="L2976" s="36">
        <f>VLOOKUP(D2976,DATA!A:F,5,FALSE)</f>
        <v>6.9939168151221861E-3</v>
      </c>
      <c r="M2976" s="37">
        <f>VLOOKUP(D2976,DATA!A:F,6,FALSE)</f>
        <v>1778</v>
      </c>
      <c r="N2976" s="36">
        <f t="shared" si="231"/>
        <v>1.6484486105618827</v>
      </c>
      <c r="O2976" s="36">
        <f t="shared" si="232"/>
        <v>1.6484766058032232</v>
      </c>
      <c r="P2976" s="36">
        <f t="shared" si="233"/>
        <v>2.7995241340450505E-5</v>
      </c>
      <c r="Q2976" s="36">
        <f t="shared" si="234"/>
        <v>0</v>
      </c>
    </row>
    <row r="2977" spans="1:17" x14ac:dyDescent="0.3">
      <c r="A2977" s="29">
        <v>3237662</v>
      </c>
      <c r="B2977" s="1">
        <v>132</v>
      </c>
      <c r="C2977" s="1" t="s">
        <v>20</v>
      </c>
      <c r="D2977" s="1" t="s">
        <v>31</v>
      </c>
      <c r="E2977" s="1" t="s">
        <v>32</v>
      </c>
      <c r="F2977" s="47">
        <v>1786</v>
      </c>
      <c r="G2977" s="34">
        <v>1087.02</v>
      </c>
      <c r="H2977" s="1" t="s">
        <v>216</v>
      </c>
      <c r="I2977" s="34">
        <v>4.6892000000000001E-3</v>
      </c>
      <c r="J2977" s="34">
        <v>326.26666</v>
      </c>
      <c r="K2977" s="35" t="str">
        <f t="shared" si="230"/>
        <v>Vlijmens Ven, Moerputten &amp; Bossche Broek_Lg03</v>
      </c>
      <c r="L2977" s="36">
        <f>VLOOKUP(D2977,DATA!A:F,5,FALSE)</f>
        <v>6.9280917156857415E-3</v>
      </c>
      <c r="M2977" s="37">
        <f>VLOOKUP(D2977,DATA!A:F,6,FALSE)</f>
        <v>2211</v>
      </c>
      <c r="N2977" s="36">
        <f t="shared" si="231"/>
        <v>4.1490892418268241E-2</v>
      </c>
      <c r="O2977" s="36">
        <f t="shared" si="232"/>
        <v>4.1492239804109571E-2</v>
      </c>
      <c r="P2977" s="36">
        <f t="shared" si="233"/>
        <v>1.3473858413298734E-6</v>
      </c>
      <c r="Q2977" s="36">
        <f t="shared" si="234"/>
        <v>0</v>
      </c>
    </row>
    <row r="2978" spans="1:17" x14ac:dyDescent="0.3">
      <c r="A2978" s="29">
        <v>3237675</v>
      </c>
      <c r="B2978" s="1">
        <v>132</v>
      </c>
      <c r="C2978" s="1" t="s">
        <v>20</v>
      </c>
      <c r="D2978" s="1" t="s">
        <v>36</v>
      </c>
      <c r="E2978" s="1" t="s">
        <v>37</v>
      </c>
      <c r="F2978" s="47">
        <v>1357</v>
      </c>
      <c r="G2978" s="34">
        <v>1226.3599999999999</v>
      </c>
      <c r="H2978" s="1" t="s">
        <v>216</v>
      </c>
      <c r="I2978" s="34">
        <v>5.8567999999999997E-3</v>
      </c>
      <c r="J2978" s="34">
        <v>926.64239999999995</v>
      </c>
      <c r="K2978" s="35" t="str">
        <f t="shared" si="230"/>
        <v>Vlijmens Ven, Moerputten &amp; Bossche Broek_H6510A</v>
      </c>
      <c r="L2978" s="36">
        <f>VLOOKUP(D2978,DATA!A:F,5,FALSE)</f>
        <v>6.9939168151221861E-3</v>
      </c>
      <c r="M2978" s="37">
        <f>VLOOKUP(D2978,DATA!A:F,6,FALSE)</f>
        <v>1778</v>
      </c>
      <c r="N2978" s="36">
        <f t="shared" si="231"/>
        <v>2.0671235224432949</v>
      </c>
      <c r="O2978" s="36">
        <f t="shared" si="232"/>
        <v>2.0672064472223779</v>
      </c>
      <c r="P2978" s="36">
        <f t="shared" si="233"/>
        <v>8.2924779083004552E-5</v>
      </c>
      <c r="Q2978" s="36">
        <f t="shared" si="234"/>
        <v>0</v>
      </c>
    </row>
    <row r="2979" spans="1:17" x14ac:dyDescent="0.3">
      <c r="A2979" s="29">
        <v>3239162</v>
      </c>
      <c r="B2979" s="1">
        <v>132</v>
      </c>
      <c r="C2979" s="1" t="s">
        <v>20</v>
      </c>
      <c r="D2979" s="1" t="s">
        <v>31</v>
      </c>
      <c r="E2979" s="1" t="s">
        <v>32</v>
      </c>
      <c r="F2979" s="47">
        <v>1786</v>
      </c>
      <c r="G2979" s="34">
        <v>1069.97</v>
      </c>
      <c r="H2979" s="1" t="s">
        <v>216</v>
      </c>
      <c r="I2979" s="34">
        <v>6.7869999999999999E-5</v>
      </c>
      <c r="J2979" s="34">
        <v>145.80950000000001</v>
      </c>
      <c r="K2979" s="35" t="str">
        <f t="shared" si="230"/>
        <v>Vlijmens Ven, Moerputten &amp; Bossche Broek_Lg03</v>
      </c>
      <c r="L2979" s="36">
        <f>VLOOKUP(D2979,DATA!A:F,5,FALSE)</f>
        <v>6.9280917156857415E-3</v>
      </c>
      <c r="M2979" s="37">
        <f>VLOOKUP(D2979,DATA!A:F,6,FALSE)</f>
        <v>2211</v>
      </c>
      <c r="N2979" s="36">
        <f t="shared" si="231"/>
        <v>3.686992608045029E-2</v>
      </c>
      <c r="O2979" s="36">
        <f t="shared" si="232"/>
        <v>3.6869943410655019E-2</v>
      </c>
      <c r="P2979" s="36">
        <f t="shared" si="233"/>
        <v>1.7330204729604226E-8</v>
      </c>
      <c r="Q2979" s="36">
        <f t="shared" si="234"/>
        <v>0</v>
      </c>
    </row>
    <row r="2980" spans="1:17" x14ac:dyDescent="0.3">
      <c r="A2980" s="29">
        <v>3239163</v>
      </c>
      <c r="B2980" s="1">
        <v>132</v>
      </c>
      <c r="C2980" s="1" t="s">
        <v>20</v>
      </c>
      <c r="D2980" s="1" t="s">
        <v>31</v>
      </c>
      <c r="E2980" s="1" t="s">
        <v>32</v>
      </c>
      <c r="F2980" s="47">
        <v>1786</v>
      </c>
      <c r="G2980" s="34">
        <v>1087.44</v>
      </c>
      <c r="H2980" s="1" t="s">
        <v>216</v>
      </c>
      <c r="I2980" s="34">
        <v>7.9369999999999994E-5</v>
      </c>
      <c r="J2980" s="34">
        <v>733.51881100643902</v>
      </c>
      <c r="K2980" s="35" t="str">
        <f t="shared" si="230"/>
        <v>Vlijmens Ven, Moerputten &amp; Bossche Broek_Lg03</v>
      </c>
      <c r="L2980" s="36">
        <f>VLOOKUP(D2980,DATA!A:F,5,FALSE)</f>
        <v>6.9280917156857415E-3</v>
      </c>
      <c r="M2980" s="37">
        <f>VLOOKUP(D2980,DATA!A:F,6,FALSE)</f>
        <v>2211</v>
      </c>
      <c r="N2980" s="36">
        <f t="shared" si="231"/>
        <v>4.1611748065242642E-2</v>
      </c>
      <c r="O2980" s="36">
        <f t="shared" si="232"/>
        <v>4.1611770937305372E-2</v>
      </c>
      <c r="P2980" s="36">
        <f t="shared" si="233"/>
        <v>2.2872062729883957E-8</v>
      </c>
      <c r="Q2980" s="36">
        <f t="shared" si="234"/>
        <v>0</v>
      </c>
    </row>
    <row r="2981" spans="1:17" x14ac:dyDescent="0.3">
      <c r="A2981" s="29">
        <v>3239164</v>
      </c>
      <c r="B2981" s="1">
        <v>132</v>
      </c>
      <c r="C2981" s="1" t="s">
        <v>20</v>
      </c>
      <c r="D2981" s="1" t="s">
        <v>31</v>
      </c>
      <c r="E2981" s="1" t="s">
        <v>32</v>
      </c>
      <c r="F2981" s="47">
        <v>1786</v>
      </c>
      <c r="G2981" s="34">
        <v>1067.52</v>
      </c>
      <c r="H2981" s="1" t="s">
        <v>216</v>
      </c>
      <c r="I2981" s="34">
        <v>8.6520000000000005E-5</v>
      </c>
      <c r="J2981" s="34">
        <v>592.61530000000005</v>
      </c>
      <c r="K2981" s="35" t="str">
        <f t="shared" si="230"/>
        <v>Vlijmens Ven, Moerputten &amp; Bossche Broek_Lg03</v>
      </c>
      <c r="L2981" s="36">
        <f>VLOOKUP(D2981,DATA!A:F,5,FALSE)</f>
        <v>6.9280917156857415E-3</v>
      </c>
      <c r="M2981" s="37">
        <f>VLOOKUP(D2981,DATA!A:F,6,FALSE)</f>
        <v>2211</v>
      </c>
      <c r="N2981" s="36">
        <f t="shared" si="231"/>
        <v>3.6249608749051275E-2</v>
      </c>
      <c r="O2981" s="36">
        <f t="shared" si="232"/>
        <v>3.6249630469867115E-2</v>
      </c>
      <c r="P2981" s="36">
        <f t="shared" si="233"/>
        <v>2.1720815840398089E-8</v>
      </c>
      <c r="Q2981" s="36">
        <f t="shared" si="234"/>
        <v>0</v>
      </c>
    </row>
    <row r="2982" spans="1:17" x14ac:dyDescent="0.3">
      <c r="A2982" s="29">
        <v>3239165</v>
      </c>
      <c r="B2982" s="1">
        <v>132</v>
      </c>
      <c r="C2982" s="1" t="s">
        <v>20</v>
      </c>
      <c r="D2982" s="1" t="s">
        <v>31</v>
      </c>
      <c r="E2982" s="1" t="s">
        <v>32</v>
      </c>
      <c r="F2982" s="47">
        <v>1786</v>
      </c>
      <c r="G2982" s="34">
        <v>1117.99</v>
      </c>
      <c r="H2982" s="1" t="s">
        <v>216</v>
      </c>
      <c r="I2982" s="34">
        <v>1.0187E-4</v>
      </c>
      <c r="J2982" s="34">
        <v>492.2346</v>
      </c>
      <c r="K2982" s="35" t="str">
        <f t="shared" si="230"/>
        <v>Vlijmens Ven, Moerputten &amp; Bossche Broek_Lg03</v>
      </c>
      <c r="L2982" s="36">
        <f>VLOOKUP(D2982,DATA!A:F,5,FALSE)</f>
        <v>6.9280917156857415E-3</v>
      </c>
      <c r="M2982" s="37">
        <f>VLOOKUP(D2982,DATA!A:F,6,FALSE)</f>
        <v>2211</v>
      </c>
      <c r="N2982" s="36">
        <f t="shared" si="231"/>
        <v>5.1415395585913466E-2</v>
      </c>
      <c r="O2982" s="36">
        <f t="shared" si="232"/>
        <v>5.141543185444044E-2</v>
      </c>
      <c r="P2982" s="36">
        <f t="shared" si="233"/>
        <v>3.6268526973359805E-8</v>
      </c>
      <c r="Q2982" s="36">
        <f t="shared" si="234"/>
        <v>0</v>
      </c>
    </row>
    <row r="2983" spans="1:17" x14ac:dyDescent="0.3">
      <c r="A2983" s="29">
        <v>3239167</v>
      </c>
      <c r="B2983" s="1">
        <v>132</v>
      </c>
      <c r="C2983" s="1" t="s">
        <v>20</v>
      </c>
      <c r="D2983" s="1" t="s">
        <v>31</v>
      </c>
      <c r="E2983" s="1" t="s">
        <v>32</v>
      </c>
      <c r="F2983" s="47">
        <v>1786</v>
      </c>
      <c r="G2983" s="34">
        <v>1051.74</v>
      </c>
      <c r="H2983" s="1" t="s">
        <v>216</v>
      </c>
      <c r="I2983" s="34">
        <v>1.1682E-4</v>
      </c>
      <c r="J2983" s="34">
        <v>66.032325999999998</v>
      </c>
      <c r="K2983" s="35" t="str">
        <f t="shared" si="230"/>
        <v>Vlijmens Ven, Moerputten &amp; Bossche Broek_Lg03</v>
      </c>
      <c r="L2983" s="36">
        <f>VLOOKUP(D2983,DATA!A:F,5,FALSE)</f>
        <v>6.9280917156857415E-3</v>
      </c>
      <c r="M2983" s="37">
        <f>VLOOKUP(D2983,DATA!A:F,6,FALSE)</f>
        <v>2211</v>
      </c>
      <c r="N2983" s="36">
        <f t="shared" si="231"/>
        <v>3.2496774624399309E-2</v>
      </c>
      <c r="O2983" s="36">
        <f t="shared" si="232"/>
        <v>3.2496800916791982E-2</v>
      </c>
      <c r="P2983" s="36">
        <f t="shared" si="233"/>
        <v>2.6292392672766507E-8</v>
      </c>
      <c r="Q2983" s="36">
        <f t="shared" si="234"/>
        <v>0</v>
      </c>
    </row>
    <row r="2984" spans="1:17" x14ac:dyDescent="0.3">
      <c r="A2984" s="29">
        <v>3239168</v>
      </c>
      <c r="B2984" s="1">
        <v>132</v>
      </c>
      <c r="C2984" s="1" t="s">
        <v>20</v>
      </c>
      <c r="D2984" s="1" t="s">
        <v>31</v>
      </c>
      <c r="E2984" s="1" t="s">
        <v>32</v>
      </c>
      <c r="F2984" s="47">
        <v>1786</v>
      </c>
      <c r="G2984" s="34">
        <v>1053.83</v>
      </c>
      <c r="H2984" s="1" t="s">
        <v>216</v>
      </c>
      <c r="I2984" s="34">
        <v>1.2731999999999999E-4</v>
      </c>
      <c r="J2984" s="34">
        <v>313.91552999999999</v>
      </c>
      <c r="K2984" s="35" t="str">
        <f t="shared" si="230"/>
        <v>Vlijmens Ven, Moerputten &amp; Bossche Broek_Lg03</v>
      </c>
      <c r="L2984" s="36">
        <f>VLOOKUP(D2984,DATA!A:F,5,FALSE)</f>
        <v>6.9280917156857415E-3</v>
      </c>
      <c r="M2984" s="37">
        <f>VLOOKUP(D2984,DATA!A:F,6,FALSE)</f>
        <v>2211</v>
      </c>
      <c r="N2984" s="36">
        <f t="shared" si="231"/>
        <v>3.2970585454379801E-2</v>
      </c>
      <c r="O2984" s="36">
        <f t="shared" si="232"/>
        <v>3.2970614527650717E-2</v>
      </c>
      <c r="P2984" s="36">
        <f t="shared" si="233"/>
        <v>2.9073270915724869E-8</v>
      </c>
      <c r="Q2984" s="36">
        <f t="shared" si="234"/>
        <v>0</v>
      </c>
    </row>
    <row r="2985" spans="1:17" x14ac:dyDescent="0.3">
      <c r="A2985" s="29">
        <v>3239169</v>
      </c>
      <c r="B2985" s="1">
        <v>132</v>
      </c>
      <c r="C2985" s="1" t="s">
        <v>20</v>
      </c>
      <c r="D2985" s="1" t="s">
        <v>31</v>
      </c>
      <c r="E2985" s="1" t="s">
        <v>32</v>
      </c>
      <c r="F2985" s="47">
        <v>1786</v>
      </c>
      <c r="G2985" s="34">
        <v>1058.8900000000001</v>
      </c>
      <c r="H2985" s="1" t="s">
        <v>216</v>
      </c>
      <c r="I2985" s="34">
        <v>1.6972999999999999E-4</v>
      </c>
      <c r="J2985" s="34">
        <v>1031.6476</v>
      </c>
      <c r="K2985" s="35" t="str">
        <f t="shared" si="230"/>
        <v>Vlijmens Ven, Moerputten &amp; Bossche Broek_Lg03</v>
      </c>
      <c r="L2985" s="36">
        <f>VLOOKUP(D2985,DATA!A:F,5,FALSE)</f>
        <v>6.9280917156857415E-3</v>
      </c>
      <c r="M2985" s="37">
        <f>VLOOKUP(D2985,DATA!A:F,6,FALSE)</f>
        <v>2211</v>
      </c>
      <c r="N2985" s="36">
        <f t="shared" si="231"/>
        <v>3.4146503527961357E-2</v>
      </c>
      <c r="O2985" s="36">
        <f t="shared" si="232"/>
        <v>3.4146543667318528E-2</v>
      </c>
      <c r="P2985" s="36">
        <f t="shared" si="233"/>
        <v>4.013935717139816E-8</v>
      </c>
      <c r="Q2985" s="36">
        <f t="shared" si="234"/>
        <v>0</v>
      </c>
    </row>
    <row r="2986" spans="1:17" x14ac:dyDescent="0.3">
      <c r="A2986" s="29">
        <v>3239170</v>
      </c>
      <c r="B2986" s="1">
        <v>132</v>
      </c>
      <c r="C2986" s="1" t="s">
        <v>20</v>
      </c>
      <c r="D2986" s="1" t="s">
        <v>31</v>
      </c>
      <c r="E2986" s="1" t="s">
        <v>32</v>
      </c>
      <c r="F2986" s="47">
        <v>1786</v>
      </c>
      <c r="G2986" s="34">
        <v>1074</v>
      </c>
      <c r="H2986" s="1" t="s">
        <v>216</v>
      </c>
      <c r="I2986" s="34">
        <v>2.1175999999999999E-4</v>
      </c>
      <c r="J2986" s="34">
        <v>387.01089999999999</v>
      </c>
      <c r="K2986" s="35" t="str">
        <f t="shared" si="230"/>
        <v>Vlijmens Ven, Moerputten &amp; Bossche Broek_Lg03</v>
      </c>
      <c r="L2986" s="36">
        <f>VLOOKUP(D2986,DATA!A:F,5,FALSE)</f>
        <v>6.9280917156857415E-3</v>
      </c>
      <c r="M2986" s="37">
        <f>VLOOKUP(D2986,DATA!A:F,6,FALSE)</f>
        <v>2211</v>
      </c>
      <c r="N2986" s="36">
        <f t="shared" si="231"/>
        <v>3.7913451798177608E-2</v>
      </c>
      <c r="O2986" s="36">
        <f t="shared" si="232"/>
        <v>3.7913507399678359E-2</v>
      </c>
      <c r="P2986" s="36">
        <f t="shared" si="233"/>
        <v>5.56015007507904E-8</v>
      </c>
      <c r="Q2986" s="36">
        <f t="shared" si="234"/>
        <v>0</v>
      </c>
    </row>
    <row r="2987" spans="1:17" x14ac:dyDescent="0.3">
      <c r="A2987" s="29">
        <v>3239184</v>
      </c>
      <c r="B2987" s="1">
        <v>132</v>
      </c>
      <c r="C2987" s="1" t="s">
        <v>20</v>
      </c>
      <c r="D2987" s="1" t="s">
        <v>36</v>
      </c>
      <c r="E2987" s="1" t="s">
        <v>37</v>
      </c>
      <c r="F2987" s="47">
        <v>1357</v>
      </c>
      <c r="G2987" s="34">
        <v>1204.6600000000001</v>
      </c>
      <c r="H2987" s="1" t="s">
        <v>216</v>
      </c>
      <c r="I2987" s="34">
        <v>2.2285E-3</v>
      </c>
      <c r="J2987" s="34">
        <v>630.83748000000003</v>
      </c>
      <c r="K2987" s="35" t="str">
        <f t="shared" si="230"/>
        <v>Vlijmens Ven, Moerputten &amp; Bossche Broek_H6510A</v>
      </c>
      <c r="L2987" s="36">
        <f>VLOOKUP(D2987,DATA!A:F,5,FALSE)</f>
        <v>6.9939168151221861E-3</v>
      </c>
      <c r="M2987" s="37">
        <f>VLOOKUP(D2987,DATA!A:F,6,FALSE)</f>
        <v>1778</v>
      </c>
      <c r="N2987" s="36">
        <f t="shared" si="231"/>
        <v>1.78123163393285</v>
      </c>
      <c r="O2987" s="36">
        <f t="shared" si="232"/>
        <v>1.7812589018049447</v>
      </c>
      <c r="P2987" s="36">
        <f t="shared" si="233"/>
        <v>2.7267872094727252E-5</v>
      </c>
      <c r="Q2987" s="36">
        <f t="shared" si="234"/>
        <v>0</v>
      </c>
    </row>
    <row r="2988" spans="1:17" x14ac:dyDescent="0.3">
      <c r="A2988" s="29">
        <v>3239188</v>
      </c>
      <c r="B2988" s="1">
        <v>132</v>
      </c>
      <c r="C2988" s="1" t="s">
        <v>20</v>
      </c>
      <c r="D2988" s="1" t="s">
        <v>36</v>
      </c>
      <c r="E2988" s="1" t="s">
        <v>37</v>
      </c>
      <c r="F2988" s="47">
        <v>1357</v>
      </c>
      <c r="G2988" s="34">
        <v>1196.97</v>
      </c>
      <c r="H2988" s="1" t="s">
        <v>216</v>
      </c>
      <c r="I2988" s="34">
        <v>2.8701E-3</v>
      </c>
      <c r="J2988" s="34">
        <v>261.95334000000003</v>
      </c>
      <c r="K2988" s="35" t="str">
        <f t="shared" si="230"/>
        <v>Vlijmens Ven, Moerputten &amp; Bossche Broek_H6510A</v>
      </c>
      <c r="L2988" s="36">
        <f>VLOOKUP(D2988,DATA!A:F,5,FALSE)</f>
        <v>6.9939168151221861E-3</v>
      </c>
      <c r="M2988" s="37">
        <f>VLOOKUP(D2988,DATA!A:F,6,FALSE)</f>
        <v>1778</v>
      </c>
      <c r="N2988" s="36">
        <f t="shared" si="231"/>
        <v>1.6895377424079392</v>
      </c>
      <c r="O2988" s="36">
        <f t="shared" si="232"/>
        <v>1.6895710842307248</v>
      </c>
      <c r="P2988" s="36">
        <f t="shared" si="233"/>
        <v>3.3341822785581954E-5</v>
      </c>
      <c r="Q2988" s="36">
        <f t="shared" si="234"/>
        <v>0</v>
      </c>
    </row>
    <row r="2989" spans="1:17" x14ac:dyDescent="0.3">
      <c r="A2989" s="29">
        <v>3239192</v>
      </c>
      <c r="B2989" s="1">
        <v>132</v>
      </c>
      <c r="C2989" s="1" t="s">
        <v>20</v>
      </c>
      <c r="D2989" s="1" t="s">
        <v>31</v>
      </c>
      <c r="E2989" s="1" t="s">
        <v>32</v>
      </c>
      <c r="F2989" s="47">
        <v>1786</v>
      </c>
      <c r="G2989" s="34">
        <v>1085.58</v>
      </c>
      <c r="H2989" s="1" t="s">
        <v>216</v>
      </c>
      <c r="I2989" s="34">
        <v>4.5950000000000001E-3</v>
      </c>
      <c r="J2989" s="34">
        <v>325.99695000000003</v>
      </c>
      <c r="K2989" s="35" t="str">
        <f t="shared" si="230"/>
        <v>Vlijmens Ven, Moerputten &amp; Bossche Broek_Lg03</v>
      </c>
      <c r="L2989" s="36">
        <f>VLOOKUP(D2989,DATA!A:F,5,FALSE)</f>
        <v>6.9280917156857415E-3</v>
      </c>
      <c r="M2989" s="37">
        <f>VLOOKUP(D2989,DATA!A:F,6,FALSE)</f>
        <v>2211</v>
      </c>
      <c r="N2989" s="36">
        <f t="shared" si="231"/>
        <v>4.1079187649727011E-2</v>
      </c>
      <c r="O2989" s="36">
        <f t="shared" si="232"/>
        <v>4.1080494872053265E-2</v>
      </c>
      <c r="P2989" s="36">
        <f t="shared" si="233"/>
        <v>1.307222326253632E-6</v>
      </c>
      <c r="Q2989" s="36">
        <f t="shared" si="234"/>
        <v>0</v>
      </c>
    </row>
    <row r="2990" spans="1:17" x14ac:dyDescent="0.3">
      <c r="A2990" s="29">
        <v>3239193</v>
      </c>
      <c r="B2990" s="1">
        <v>132</v>
      </c>
      <c r="C2990" s="1" t="s">
        <v>20</v>
      </c>
      <c r="D2990" s="1" t="s">
        <v>31</v>
      </c>
      <c r="E2990" s="1" t="s">
        <v>32</v>
      </c>
      <c r="F2990" s="47">
        <v>1786</v>
      </c>
      <c r="G2990" s="34">
        <v>1188.81</v>
      </c>
      <c r="H2990" s="1" t="s">
        <v>216</v>
      </c>
      <c r="I2990" s="34">
        <v>5.2354000000000003E-3</v>
      </c>
      <c r="J2990" s="34">
        <v>190.04060000000001</v>
      </c>
      <c r="K2990" s="35" t="str">
        <f t="shared" si="230"/>
        <v>Vlijmens Ven, Moerputten &amp; Bossche Broek_Lg03</v>
      </c>
      <c r="L2990" s="36">
        <f>VLOOKUP(D2990,DATA!A:F,5,FALSE)</f>
        <v>6.9280917156857415E-3</v>
      </c>
      <c r="M2990" s="37">
        <f>VLOOKUP(D2990,DATA!A:F,6,FALSE)</f>
        <v>2211</v>
      </c>
      <c r="N2990" s="36">
        <f t="shared" si="231"/>
        <v>8.3953200736880326E-2</v>
      </c>
      <c r="O2990" s="36">
        <f t="shared" si="232"/>
        <v>8.3956243329876001E-2</v>
      </c>
      <c r="P2990" s="36">
        <f t="shared" si="233"/>
        <v>3.0425929956751085E-6</v>
      </c>
      <c r="Q2990" s="36">
        <f t="shared" si="234"/>
        <v>0</v>
      </c>
    </row>
    <row r="2991" spans="1:17" x14ac:dyDescent="0.3">
      <c r="A2991" s="29">
        <v>3240691</v>
      </c>
      <c r="B2991" s="1">
        <v>132</v>
      </c>
      <c r="C2991" s="1" t="s">
        <v>20</v>
      </c>
      <c r="D2991" s="1" t="s">
        <v>31</v>
      </c>
      <c r="E2991" s="1" t="s">
        <v>32</v>
      </c>
      <c r="F2991" s="47">
        <v>1786</v>
      </c>
      <c r="G2991" s="34">
        <v>1145.76</v>
      </c>
      <c r="H2991" s="1" t="s">
        <v>216</v>
      </c>
      <c r="I2991" s="34">
        <v>7.5049999999999995E-5</v>
      </c>
      <c r="J2991" s="34">
        <v>1130.3062</v>
      </c>
      <c r="K2991" s="35" t="str">
        <f t="shared" si="230"/>
        <v>Vlijmens Ven, Moerputten &amp; Bossche Broek_Lg03</v>
      </c>
      <c r="L2991" s="36">
        <f>VLOOKUP(D2991,DATA!A:F,5,FALSE)</f>
        <v>6.9280917156857415E-3</v>
      </c>
      <c r="M2991" s="37">
        <f>VLOOKUP(D2991,DATA!A:F,6,FALSE)</f>
        <v>2211</v>
      </c>
      <c r="N2991" s="36">
        <f t="shared" si="231"/>
        <v>6.2316216529247348E-2</v>
      </c>
      <c r="O2991" s="36">
        <f t="shared" si="232"/>
        <v>6.2316248910585792E-2</v>
      </c>
      <c r="P2991" s="36">
        <f t="shared" si="233"/>
        <v>3.2381338443965291E-8</v>
      </c>
      <c r="Q2991" s="36">
        <f t="shared" si="234"/>
        <v>0</v>
      </c>
    </row>
    <row r="2992" spans="1:17" x14ac:dyDescent="0.3">
      <c r="A2992" s="29">
        <v>3240692</v>
      </c>
      <c r="B2992" s="1">
        <v>132</v>
      </c>
      <c r="C2992" s="1" t="s">
        <v>20</v>
      </c>
      <c r="D2992" s="1" t="s">
        <v>31</v>
      </c>
      <c r="E2992" s="1" t="s">
        <v>32</v>
      </c>
      <c r="F2992" s="47">
        <v>1786</v>
      </c>
      <c r="G2992" s="34">
        <v>1224.98</v>
      </c>
      <c r="H2992" s="1" t="s">
        <v>216</v>
      </c>
      <c r="I2992" s="34">
        <v>9.0779999999999995E-5</v>
      </c>
      <c r="J2992" s="34">
        <v>689.57145830604895</v>
      </c>
      <c r="K2992" s="35" t="str">
        <f t="shared" si="230"/>
        <v>Vlijmens Ven, Moerputten &amp; Bossche Broek_Lg03</v>
      </c>
      <c r="L2992" s="36">
        <f>VLOOKUP(D2992,DATA!A:F,5,FALSE)</f>
        <v>6.9280917156857415E-3</v>
      </c>
      <c r="M2992" s="37">
        <f>VLOOKUP(D2992,DATA!A:F,6,FALSE)</f>
        <v>2211</v>
      </c>
      <c r="N2992" s="36">
        <f t="shared" si="231"/>
        <v>0.1078357818821645</v>
      </c>
      <c r="O2992" s="36">
        <f t="shared" si="232"/>
        <v>0.1078358496304419</v>
      </c>
      <c r="P2992" s="36">
        <f t="shared" si="233"/>
        <v>6.7748277404744428E-8</v>
      </c>
      <c r="Q2992" s="36">
        <f t="shared" si="234"/>
        <v>0</v>
      </c>
    </row>
    <row r="2993" spans="1:17" x14ac:dyDescent="0.3">
      <c r="A2993" s="29">
        <v>3240693</v>
      </c>
      <c r="B2993" s="1">
        <v>132</v>
      </c>
      <c r="C2993" s="1" t="s">
        <v>20</v>
      </c>
      <c r="D2993" s="1" t="s">
        <v>31</v>
      </c>
      <c r="E2993" s="1" t="s">
        <v>32</v>
      </c>
      <c r="F2993" s="47">
        <v>1786</v>
      </c>
      <c r="G2993" s="34">
        <v>1250.04</v>
      </c>
      <c r="H2993" s="1" t="s">
        <v>216</v>
      </c>
      <c r="I2993" s="34">
        <v>1.0241E-4</v>
      </c>
      <c r="J2993" s="34">
        <v>702.52966000000004</v>
      </c>
      <c r="K2993" s="35" t="str">
        <f t="shared" si="230"/>
        <v>Vlijmens Ven, Moerputten &amp; Bossche Broek_Lg03</v>
      </c>
      <c r="L2993" s="36">
        <f>VLOOKUP(D2993,DATA!A:F,5,FALSE)</f>
        <v>6.9280917156857415E-3</v>
      </c>
      <c r="M2993" s="37">
        <f>VLOOKUP(D2993,DATA!A:F,6,FALSE)</f>
        <v>2211</v>
      </c>
      <c r="N2993" s="36">
        <f t="shared" si="231"/>
        <v>0.12825533393853128</v>
      </c>
      <c r="O2993" s="36">
        <f t="shared" si="232"/>
        <v>0.1282554248197664</v>
      </c>
      <c r="P2993" s="36">
        <f t="shared" si="233"/>
        <v>9.088123512079882E-8</v>
      </c>
      <c r="Q2993" s="36">
        <f t="shared" si="234"/>
        <v>0</v>
      </c>
    </row>
    <row r="2994" spans="1:17" x14ac:dyDescent="0.3">
      <c r="A2994" s="29">
        <v>3240694</v>
      </c>
      <c r="B2994" s="1">
        <v>132</v>
      </c>
      <c r="C2994" s="1" t="s">
        <v>20</v>
      </c>
      <c r="D2994" s="1" t="s">
        <v>31</v>
      </c>
      <c r="E2994" s="1" t="s">
        <v>32</v>
      </c>
      <c r="F2994" s="47">
        <v>1786</v>
      </c>
      <c r="G2994" s="34">
        <v>1194.6300000000001</v>
      </c>
      <c r="H2994" s="1" t="s">
        <v>216</v>
      </c>
      <c r="I2994" s="34">
        <v>1.0904E-4</v>
      </c>
      <c r="J2994" s="34">
        <v>210.22797</v>
      </c>
      <c r="K2994" s="35" t="str">
        <f t="shared" si="230"/>
        <v>Vlijmens Ven, Moerputten &amp; Bossche Broek_Lg03</v>
      </c>
      <c r="L2994" s="36">
        <f>VLOOKUP(D2994,DATA!A:F,5,FALSE)</f>
        <v>6.9280917156857415E-3</v>
      </c>
      <c r="M2994" s="37">
        <f>VLOOKUP(D2994,DATA!A:F,6,FALSE)</f>
        <v>2211</v>
      </c>
      <c r="N2994" s="36">
        <f t="shared" si="231"/>
        <v>8.7404473098442848E-2</v>
      </c>
      <c r="O2994" s="36">
        <f t="shared" si="232"/>
        <v>8.7404539069514037E-2</v>
      </c>
      <c r="P2994" s="36">
        <f t="shared" si="233"/>
        <v>6.5971071189219188E-8</v>
      </c>
      <c r="Q2994" s="36">
        <f t="shared" si="234"/>
        <v>0</v>
      </c>
    </row>
    <row r="2995" spans="1:17" x14ac:dyDescent="0.3">
      <c r="A2995" s="29">
        <v>3240695</v>
      </c>
      <c r="B2995" s="1">
        <v>132</v>
      </c>
      <c r="C2995" s="1" t="s">
        <v>20</v>
      </c>
      <c r="D2995" s="1" t="s">
        <v>31</v>
      </c>
      <c r="E2995" s="1" t="s">
        <v>32</v>
      </c>
      <c r="F2995" s="47">
        <v>1786</v>
      </c>
      <c r="G2995" s="34">
        <v>1074.6500000000001</v>
      </c>
      <c r="H2995" s="1" t="s">
        <v>216</v>
      </c>
      <c r="I2995" s="34">
        <v>1.0836E-4</v>
      </c>
      <c r="J2995" s="34">
        <v>123.10769000000001</v>
      </c>
      <c r="K2995" s="35" t="str">
        <f t="shared" si="230"/>
        <v>Vlijmens Ven, Moerputten &amp; Bossche Broek_Lg03</v>
      </c>
      <c r="L2995" s="36">
        <f>VLOOKUP(D2995,DATA!A:F,5,FALSE)</f>
        <v>6.9280917156857415E-3</v>
      </c>
      <c r="M2995" s="37">
        <f>VLOOKUP(D2995,DATA!A:F,6,FALSE)</f>
        <v>2211</v>
      </c>
      <c r="N2995" s="36">
        <f t="shared" si="231"/>
        <v>3.8084505752398932E-2</v>
      </c>
      <c r="O2995" s="36">
        <f t="shared" si="232"/>
        <v>3.8084534332626409E-2</v>
      </c>
      <c r="P2995" s="36">
        <f t="shared" si="233"/>
        <v>2.8580227476315834E-8</v>
      </c>
      <c r="Q2995" s="36">
        <f t="shared" si="234"/>
        <v>0</v>
      </c>
    </row>
    <row r="2996" spans="1:17" x14ac:dyDescent="0.3">
      <c r="A2996" s="29">
        <v>3240696</v>
      </c>
      <c r="B2996" s="1">
        <v>132</v>
      </c>
      <c r="C2996" s="1" t="s">
        <v>20</v>
      </c>
      <c r="D2996" s="1" t="s">
        <v>31</v>
      </c>
      <c r="E2996" s="1" t="s">
        <v>32</v>
      </c>
      <c r="F2996" s="47">
        <v>1786</v>
      </c>
      <c r="G2996" s="34">
        <v>1055.0999999999999</v>
      </c>
      <c r="H2996" s="1" t="s">
        <v>216</v>
      </c>
      <c r="I2996" s="34">
        <v>1.1711E-4</v>
      </c>
      <c r="J2996" s="34">
        <v>1422.3329000000001</v>
      </c>
      <c r="K2996" s="35" t="str">
        <f t="shared" si="230"/>
        <v>Vlijmens Ven, Moerputten &amp; Bossche Broek_Lg03</v>
      </c>
      <c r="L2996" s="36">
        <f>VLOOKUP(D2996,DATA!A:F,5,FALSE)</f>
        <v>6.9280917156857415E-3</v>
      </c>
      <c r="M2996" s="37">
        <f>VLOOKUP(D2996,DATA!A:F,6,FALSE)</f>
        <v>2211</v>
      </c>
      <c r="N2996" s="36">
        <f t="shared" si="231"/>
        <v>3.3261866039922212E-2</v>
      </c>
      <c r="O2996" s="36">
        <f t="shared" si="232"/>
        <v>3.3261893017932573E-2</v>
      </c>
      <c r="P2996" s="36">
        <f t="shared" si="233"/>
        <v>2.6978010360390048E-8</v>
      </c>
      <c r="Q2996" s="36">
        <f t="shared" si="234"/>
        <v>0</v>
      </c>
    </row>
    <row r="2997" spans="1:17" x14ac:dyDescent="0.3">
      <c r="A2997" s="29">
        <v>3240697</v>
      </c>
      <c r="B2997" s="1">
        <v>132</v>
      </c>
      <c r="C2997" s="1" t="s">
        <v>20</v>
      </c>
      <c r="D2997" s="1" t="s">
        <v>31</v>
      </c>
      <c r="E2997" s="1" t="s">
        <v>32</v>
      </c>
      <c r="F2997" s="47">
        <v>1786</v>
      </c>
      <c r="G2997" s="34">
        <v>1057.48</v>
      </c>
      <c r="H2997" s="1" t="s">
        <v>216</v>
      </c>
      <c r="I2997" s="34">
        <v>1.2765000000000001E-4</v>
      </c>
      <c r="J2997" s="34">
        <v>962.46410000000003</v>
      </c>
      <c r="K2997" s="35" t="str">
        <f t="shared" si="230"/>
        <v>Vlijmens Ven, Moerputten &amp; Bossche Broek_Lg03</v>
      </c>
      <c r="L2997" s="36">
        <f>VLOOKUP(D2997,DATA!A:F,5,FALSE)</f>
        <v>6.9280917156857415E-3</v>
      </c>
      <c r="M2997" s="37">
        <f>VLOOKUP(D2997,DATA!A:F,6,FALSE)</f>
        <v>2211</v>
      </c>
      <c r="N2997" s="36">
        <f t="shared" si="231"/>
        <v>3.3814675855104281E-2</v>
      </c>
      <c r="O2997" s="36">
        <f t="shared" si="232"/>
        <v>3.3814705749720876E-2</v>
      </c>
      <c r="P2997" s="36">
        <f t="shared" si="233"/>
        <v>2.9894616594694501E-8</v>
      </c>
      <c r="Q2997" s="36">
        <f t="shared" si="234"/>
        <v>0</v>
      </c>
    </row>
    <row r="2998" spans="1:17" x14ac:dyDescent="0.3">
      <c r="A2998" s="29">
        <v>3240698</v>
      </c>
      <c r="B2998" s="1">
        <v>132</v>
      </c>
      <c r="C2998" s="1" t="s">
        <v>20</v>
      </c>
      <c r="D2998" s="1" t="s">
        <v>31</v>
      </c>
      <c r="E2998" s="1" t="s">
        <v>32</v>
      </c>
      <c r="F2998" s="47">
        <v>1786</v>
      </c>
      <c r="G2998" s="34">
        <v>1071.83</v>
      </c>
      <c r="H2998" s="1" t="s">
        <v>216</v>
      </c>
      <c r="I2998" s="34">
        <v>1.7321E-4</v>
      </c>
      <c r="J2998" s="34">
        <v>340.61727999999999</v>
      </c>
      <c r="K2998" s="35" t="str">
        <f t="shared" si="230"/>
        <v>Vlijmens Ven, Moerputten &amp; Bossche Broek_Lg03</v>
      </c>
      <c r="L2998" s="36">
        <f>VLOOKUP(D2998,DATA!A:F,5,FALSE)</f>
        <v>6.9280917156857415E-3</v>
      </c>
      <c r="M2998" s="37">
        <f>VLOOKUP(D2998,DATA!A:F,6,FALSE)</f>
        <v>2211</v>
      </c>
      <c r="N2998" s="36">
        <f t="shared" si="231"/>
        <v>3.7347937011154228E-2</v>
      </c>
      <c r="O2998" s="36">
        <f t="shared" si="232"/>
        <v>3.7347981812518347E-2</v>
      </c>
      <c r="P2998" s="36">
        <f t="shared" si="233"/>
        <v>4.4801364118551845E-8</v>
      </c>
      <c r="Q2998" s="36">
        <f t="shared" si="234"/>
        <v>0</v>
      </c>
    </row>
    <row r="2999" spans="1:17" x14ac:dyDescent="0.3">
      <c r="A2999" s="29">
        <v>3240699</v>
      </c>
      <c r="B2999" s="1">
        <v>132</v>
      </c>
      <c r="C2999" s="1" t="s">
        <v>20</v>
      </c>
      <c r="D2999" s="1" t="s">
        <v>31</v>
      </c>
      <c r="E2999" s="1" t="s">
        <v>32</v>
      </c>
      <c r="F2999" s="47">
        <v>1786</v>
      </c>
      <c r="G2999" s="34">
        <v>1077.96</v>
      </c>
      <c r="H2999" s="1" t="s">
        <v>216</v>
      </c>
      <c r="I2999" s="34">
        <v>2.1319000000000001E-4</v>
      </c>
      <c r="J2999" s="34">
        <v>631.21795999999995</v>
      </c>
      <c r="K2999" s="35" t="str">
        <f t="shared" si="230"/>
        <v>Vlijmens Ven, Moerputten &amp; Bossche Broek_Lg03</v>
      </c>
      <c r="L2999" s="36">
        <f>VLOOKUP(D2999,DATA!A:F,5,FALSE)</f>
        <v>6.9280917156857415E-3</v>
      </c>
      <c r="M2999" s="37">
        <f>VLOOKUP(D2999,DATA!A:F,6,FALSE)</f>
        <v>2211</v>
      </c>
      <c r="N2999" s="36">
        <f t="shared" si="231"/>
        <v>3.8967605603981534E-2</v>
      </c>
      <c r="O2999" s="36">
        <f t="shared" si="232"/>
        <v>3.8967663136744671E-2</v>
      </c>
      <c r="P2999" s="36">
        <f t="shared" si="233"/>
        <v>5.75327631369138E-8</v>
      </c>
      <c r="Q2999" s="36">
        <f t="shared" si="234"/>
        <v>0</v>
      </c>
    </row>
    <row r="3000" spans="1:17" x14ac:dyDescent="0.3">
      <c r="A3000" s="29">
        <v>3240710</v>
      </c>
      <c r="B3000" s="1">
        <v>132</v>
      </c>
      <c r="C3000" s="1" t="s">
        <v>20</v>
      </c>
      <c r="D3000" s="1" t="s">
        <v>31</v>
      </c>
      <c r="E3000" s="1" t="s">
        <v>32</v>
      </c>
      <c r="F3000" s="47">
        <v>1786</v>
      </c>
      <c r="G3000" s="34">
        <v>1192.18</v>
      </c>
      <c r="H3000" s="1" t="s">
        <v>216</v>
      </c>
      <c r="I3000" s="34">
        <v>1.6796000000000001E-3</v>
      </c>
      <c r="J3000" s="34">
        <v>37.975757999999999</v>
      </c>
      <c r="K3000" s="35" t="str">
        <f t="shared" si="230"/>
        <v>Vlijmens Ven, Moerputten &amp; Bossche Broek_Lg03</v>
      </c>
      <c r="L3000" s="36">
        <f>VLOOKUP(D3000,DATA!A:F,5,FALSE)</f>
        <v>6.9280917156857415E-3</v>
      </c>
      <c r="M3000" s="37">
        <f>VLOOKUP(D3000,DATA!A:F,6,FALSE)</f>
        <v>2211</v>
      </c>
      <c r="N3000" s="36">
        <f t="shared" si="231"/>
        <v>8.5934669195970828E-2</v>
      </c>
      <c r="O3000" s="36">
        <f t="shared" si="232"/>
        <v>8.593566831459902E-2</v>
      </c>
      <c r="P3000" s="36">
        <f t="shared" si="233"/>
        <v>9.9911862819213049E-7</v>
      </c>
      <c r="Q3000" s="36">
        <f t="shared" si="234"/>
        <v>0</v>
      </c>
    </row>
    <row r="3001" spans="1:17" x14ac:dyDescent="0.3">
      <c r="A3001" s="29">
        <v>3240712</v>
      </c>
      <c r="B3001" s="1">
        <v>132</v>
      </c>
      <c r="C3001" s="1" t="s">
        <v>20</v>
      </c>
      <c r="D3001" s="1" t="s">
        <v>36</v>
      </c>
      <c r="E3001" s="1" t="s">
        <v>37</v>
      </c>
      <c r="F3001" s="47">
        <v>1357</v>
      </c>
      <c r="G3001" s="34">
        <v>1156.28</v>
      </c>
      <c r="H3001" s="1" t="s">
        <v>216</v>
      </c>
      <c r="I3001" s="34">
        <v>1.8181E-3</v>
      </c>
      <c r="J3001" s="34">
        <v>26.533169999999998</v>
      </c>
      <c r="K3001" s="35" t="str">
        <f t="shared" si="230"/>
        <v>Vlijmens Ven, Moerputten &amp; Bossche Broek_H6510A</v>
      </c>
      <c r="L3001" s="36">
        <f>VLOOKUP(D3001,DATA!A:F,5,FALSE)</f>
        <v>6.9939168151221861E-3</v>
      </c>
      <c r="M3001" s="37">
        <f>VLOOKUP(D3001,DATA!A:F,6,FALSE)</f>
        <v>1778</v>
      </c>
      <c r="N3001" s="36">
        <f t="shared" si="231"/>
        <v>1.2764282879039779</v>
      </c>
      <c r="O3001" s="36">
        <f t="shared" si="232"/>
        <v>1.2764443114340469</v>
      </c>
      <c r="P3001" s="36">
        <f t="shared" si="233"/>
        <v>1.6023530069020353E-5</v>
      </c>
      <c r="Q3001" s="36">
        <f t="shared" si="234"/>
        <v>0</v>
      </c>
    </row>
    <row r="3002" spans="1:17" x14ac:dyDescent="0.3">
      <c r="A3002" s="29">
        <v>3240716</v>
      </c>
      <c r="B3002" s="1">
        <v>132</v>
      </c>
      <c r="C3002" s="1" t="s">
        <v>20</v>
      </c>
      <c r="D3002" s="1" t="s">
        <v>36</v>
      </c>
      <c r="E3002" s="1" t="s">
        <v>37</v>
      </c>
      <c r="F3002" s="47">
        <v>1357</v>
      </c>
      <c r="G3002" s="34">
        <v>1261.48</v>
      </c>
      <c r="H3002" s="1" t="s">
        <v>216</v>
      </c>
      <c r="I3002" s="34">
        <v>2.6974E-3</v>
      </c>
      <c r="J3002" s="34">
        <v>656.20421999999996</v>
      </c>
      <c r="K3002" s="35" t="str">
        <f t="shared" si="230"/>
        <v>Vlijmens Ven, Moerputten &amp; Bossche Broek_H6510A</v>
      </c>
      <c r="L3002" s="36">
        <f>VLOOKUP(D3002,DATA!A:F,5,FALSE)</f>
        <v>6.9939168151221861E-3</v>
      </c>
      <c r="M3002" s="37">
        <f>VLOOKUP(D3002,DATA!A:F,6,FALSE)</f>
        <v>1778</v>
      </c>
      <c r="N3002" s="36">
        <f t="shared" si="231"/>
        <v>2.6275334976562816</v>
      </c>
      <c r="O3002" s="36">
        <f t="shared" si="232"/>
        <v>2.6275817650811808</v>
      </c>
      <c r="P3002" s="36">
        <f t="shared" si="233"/>
        <v>4.8267424899162137E-5</v>
      </c>
      <c r="Q3002" s="36">
        <f t="shared" si="234"/>
        <v>0</v>
      </c>
    </row>
    <row r="3003" spans="1:17" x14ac:dyDescent="0.3">
      <c r="A3003" s="29">
        <v>3240719</v>
      </c>
      <c r="B3003" s="1">
        <v>132</v>
      </c>
      <c r="C3003" s="1" t="s">
        <v>20</v>
      </c>
      <c r="D3003" s="1" t="s">
        <v>36</v>
      </c>
      <c r="E3003" s="1" t="s">
        <v>37</v>
      </c>
      <c r="F3003" s="47">
        <v>1357</v>
      </c>
      <c r="G3003" s="34">
        <v>1256.8800000000001</v>
      </c>
      <c r="H3003" s="1" t="s">
        <v>216</v>
      </c>
      <c r="I3003" s="34">
        <v>3.9693999999999997E-3</v>
      </c>
      <c r="J3003" s="34">
        <v>516.10315000000003</v>
      </c>
      <c r="K3003" s="35" t="str">
        <f t="shared" si="230"/>
        <v>Vlijmens Ven, Moerputten &amp; Bossche Broek_H6510A</v>
      </c>
      <c r="L3003" s="36">
        <f>VLOOKUP(D3003,DATA!A:F,5,FALSE)</f>
        <v>6.9939168151221861E-3</v>
      </c>
      <c r="M3003" s="37">
        <f>VLOOKUP(D3003,DATA!A:F,6,FALSE)</f>
        <v>1778</v>
      </c>
      <c r="N3003" s="36">
        <f t="shared" si="231"/>
        <v>2.5464641232907246</v>
      </c>
      <c r="O3003" s="36">
        <f t="shared" si="232"/>
        <v>2.5465330180539993</v>
      </c>
      <c r="P3003" s="36">
        <f t="shared" si="233"/>
        <v>6.8894763274762738E-5</v>
      </c>
      <c r="Q3003" s="36">
        <f t="shared" si="234"/>
        <v>0</v>
      </c>
    </row>
    <row r="3004" spans="1:17" x14ac:dyDescent="0.3">
      <c r="A3004" s="29">
        <v>3240719</v>
      </c>
      <c r="B3004" s="1">
        <v>132</v>
      </c>
      <c r="C3004" s="1" t="s">
        <v>20</v>
      </c>
      <c r="D3004" s="1" t="s">
        <v>18</v>
      </c>
      <c r="E3004" s="1" t="s">
        <v>19</v>
      </c>
      <c r="F3004" s="47">
        <v>2143</v>
      </c>
      <c r="G3004" s="34">
        <v>1256.8800000000001</v>
      </c>
      <c r="H3004" s="1" t="s">
        <v>216</v>
      </c>
      <c r="I3004" s="34">
        <v>3.9693999999999997E-3</v>
      </c>
      <c r="J3004" s="34">
        <v>477.61219999999997</v>
      </c>
      <c r="K3004" s="35" t="str">
        <f t="shared" si="230"/>
        <v>Vlijmens Ven, Moerputten &amp; Bossche Broek_Lg02</v>
      </c>
      <c r="L3004" s="36" t="e">
        <f>VLOOKUP(D3004,DATA!A:F,5,FALSE)</f>
        <v>#N/A</v>
      </c>
      <c r="M3004" s="37" t="e">
        <f>VLOOKUP(D3004,DATA!A:F,6,FALSE)</f>
        <v>#N/A</v>
      </c>
      <c r="N3004" s="36" t="e">
        <f t="shared" si="231"/>
        <v>#N/A</v>
      </c>
      <c r="O3004" s="36" t="e">
        <f t="shared" si="232"/>
        <v>#N/A</v>
      </c>
      <c r="P3004" s="36" t="e">
        <f t="shared" si="233"/>
        <v>#N/A</v>
      </c>
      <c r="Q3004" s="36">
        <f t="shared" si="234"/>
        <v>0</v>
      </c>
    </row>
    <row r="3005" spans="1:17" x14ac:dyDescent="0.3">
      <c r="A3005" s="29">
        <v>3240721</v>
      </c>
      <c r="B3005" s="1">
        <v>132</v>
      </c>
      <c r="C3005" s="1" t="s">
        <v>20</v>
      </c>
      <c r="D3005" s="1" t="s">
        <v>31</v>
      </c>
      <c r="E3005" s="1" t="s">
        <v>32</v>
      </c>
      <c r="F3005" s="47">
        <v>1786</v>
      </c>
      <c r="G3005" s="34">
        <v>1255.42</v>
      </c>
      <c r="H3005" s="1" t="s">
        <v>216</v>
      </c>
      <c r="I3005" s="34">
        <v>4.9662999999999999E-3</v>
      </c>
      <c r="J3005" s="34">
        <v>261.37139999999999</v>
      </c>
      <c r="K3005" s="35" t="str">
        <f t="shared" si="230"/>
        <v>Vlijmens Ven, Moerputten &amp; Bossche Broek_Lg03</v>
      </c>
      <c r="L3005" s="36">
        <f>VLOOKUP(D3005,DATA!A:F,5,FALSE)</f>
        <v>6.9280917156857415E-3</v>
      </c>
      <c r="M3005" s="37">
        <f>VLOOKUP(D3005,DATA!A:F,6,FALSE)</f>
        <v>2211</v>
      </c>
      <c r="N3005" s="36">
        <f t="shared" si="231"/>
        <v>0.13311953727859802</v>
      </c>
      <c r="O3005" s="36">
        <f t="shared" si="232"/>
        <v>0.13312411150139239</v>
      </c>
      <c r="P3005" s="36">
        <f t="shared" si="233"/>
        <v>4.5742227943734726E-6</v>
      </c>
      <c r="Q3005" s="36">
        <f t="shared" si="234"/>
        <v>0</v>
      </c>
    </row>
    <row r="3006" spans="1:17" x14ac:dyDescent="0.3">
      <c r="A3006" s="29">
        <v>3242221</v>
      </c>
      <c r="B3006" s="1">
        <v>132</v>
      </c>
      <c r="C3006" s="1" t="s">
        <v>20</v>
      </c>
      <c r="D3006" s="1" t="s">
        <v>31</v>
      </c>
      <c r="E3006" s="1" t="s">
        <v>32</v>
      </c>
      <c r="F3006" s="47">
        <v>1786</v>
      </c>
      <c r="G3006" s="34">
        <v>1335.9</v>
      </c>
      <c r="H3006" s="1" t="s">
        <v>216</v>
      </c>
      <c r="I3006" s="34">
        <v>8.7739999999999997E-5</v>
      </c>
      <c r="J3006" s="34">
        <v>578.43520000000001</v>
      </c>
      <c r="K3006" s="35" t="str">
        <f t="shared" si="230"/>
        <v>Vlijmens Ven, Moerputten &amp; Bossche Broek_Lg03</v>
      </c>
      <c r="L3006" s="36">
        <f>VLOOKUP(D3006,DATA!A:F,5,FALSE)</f>
        <v>6.9280917156857415E-3</v>
      </c>
      <c r="M3006" s="37">
        <f>VLOOKUP(D3006,DATA!A:F,6,FALSE)</f>
        <v>2211</v>
      </c>
      <c r="N3006" s="36">
        <f t="shared" si="231"/>
        <v>0.23225297186807853</v>
      </c>
      <c r="O3006" s="36">
        <f t="shared" si="232"/>
        <v>0.23225311272001906</v>
      </c>
      <c r="P3006" s="36">
        <f t="shared" si="233"/>
        <v>1.4085194052770866E-7</v>
      </c>
      <c r="Q3006" s="36">
        <f t="shared" si="234"/>
        <v>0</v>
      </c>
    </row>
    <row r="3007" spans="1:17" x14ac:dyDescent="0.3">
      <c r="A3007" s="29">
        <v>3242222</v>
      </c>
      <c r="B3007" s="1">
        <v>132</v>
      </c>
      <c r="C3007" s="1" t="s">
        <v>20</v>
      </c>
      <c r="D3007" s="1" t="s">
        <v>31</v>
      </c>
      <c r="E3007" s="1" t="s">
        <v>32</v>
      </c>
      <c r="F3007" s="47">
        <v>1786</v>
      </c>
      <c r="G3007" s="34">
        <v>1394.56</v>
      </c>
      <c r="H3007" s="1" t="s">
        <v>216</v>
      </c>
      <c r="I3007" s="34">
        <v>1.0255999999999999E-4</v>
      </c>
      <c r="J3007" s="34">
        <v>508.73806999999999</v>
      </c>
      <c r="K3007" s="35" t="str">
        <f t="shared" si="230"/>
        <v>Vlijmens Ven, Moerputten &amp; Bossche Broek_Lg03</v>
      </c>
      <c r="L3007" s="36">
        <f>VLOOKUP(D3007,DATA!A:F,5,FALSE)</f>
        <v>6.9280917156857415E-3</v>
      </c>
      <c r="M3007" s="37">
        <f>VLOOKUP(D3007,DATA!A:F,6,FALSE)</f>
        <v>2211</v>
      </c>
      <c r="N3007" s="36">
        <f t="shared" si="231"/>
        <v>0.34830034968255619</v>
      </c>
      <c r="O3007" s="36">
        <f t="shared" si="232"/>
        <v>0.34830059630376053</v>
      </c>
      <c r="P3007" s="36">
        <f t="shared" si="233"/>
        <v>2.4662120434726376E-7</v>
      </c>
      <c r="Q3007" s="36">
        <f t="shared" si="234"/>
        <v>0</v>
      </c>
    </row>
    <row r="3008" spans="1:17" x14ac:dyDescent="0.3">
      <c r="A3008" s="29">
        <v>3242223</v>
      </c>
      <c r="B3008" s="1">
        <v>132</v>
      </c>
      <c r="C3008" s="1" t="s">
        <v>20</v>
      </c>
      <c r="D3008" s="1" t="s">
        <v>31</v>
      </c>
      <c r="E3008" s="1" t="s">
        <v>32</v>
      </c>
      <c r="F3008" s="47">
        <v>1786</v>
      </c>
      <c r="G3008" s="34">
        <v>1412.86</v>
      </c>
      <c r="H3008" s="1" t="s">
        <v>216</v>
      </c>
      <c r="I3008" s="34">
        <v>1.1632E-4</v>
      </c>
      <c r="J3008" s="34">
        <v>200.58457999999999</v>
      </c>
      <c r="K3008" s="35" t="str">
        <f t="shared" si="230"/>
        <v>Vlijmens Ven, Moerputten &amp; Bossche Broek_Lg03</v>
      </c>
      <c r="L3008" s="36">
        <f>VLOOKUP(D3008,DATA!A:F,5,FALSE)</f>
        <v>6.9280917156857415E-3</v>
      </c>
      <c r="M3008" s="37">
        <f>VLOOKUP(D3008,DATA!A:F,6,FALSE)</f>
        <v>2211</v>
      </c>
      <c r="N3008" s="36">
        <f t="shared" si="231"/>
        <v>0.39519470455936945</v>
      </c>
      <c r="O3008" s="36">
        <f t="shared" si="232"/>
        <v>0.39519502177866983</v>
      </c>
      <c r="P3008" s="36">
        <f t="shared" si="233"/>
        <v>3.1721930038308699E-7</v>
      </c>
      <c r="Q3008" s="36">
        <f t="shared" si="234"/>
        <v>0</v>
      </c>
    </row>
    <row r="3009" spans="1:17" x14ac:dyDescent="0.3">
      <c r="A3009" s="29">
        <v>3242226</v>
      </c>
      <c r="B3009" s="1">
        <v>132</v>
      </c>
      <c r="C3009" s="1" t="s">
        <v>20</v>
      </c>
      <c r="D3009" s="1" t="s">
        <v>31</v>
      </c>
      <c r="E3009" s="1" t="s">
        <v>32</v>
      </c>
      <c r="F3009" s="47">
        <v>1786</v>
      </c>
      <c r="G3009" s="34">
        <v>1050.01</v>
      </c>
      <c r="H3009" s="1" t="s">
        <v>216</v>
      </c>
      <c r="I3009" s="34">
        <v>1.1691E-4</v>
      </c>
      <c r="J3009" s="34">
        <v>50.957332999999998</v>
      </c>
      <c r="K3009" s="35" t="str">
        <f t="shared" si="230"/>
        <v>Vlijmens Ven, Moerputten &amp; Bossche Broek_Lg03</v>
      </c>
      <c r="L3009" s="36">
        <f>VLOOKUP(D3009,DATA!A:F,5,FALSE)</f>
        <v>6.9280917156857415E-3</v>
      </c>
      <c r="M3009" s="37">
        <f>VLOOKUP(D3009,DATA!A:F,6,FALSE)</f>
        <v>2211</v>
      </c>
      <c r="N3009" s="36">
        <f t="shared" si="231"/>
        <v>3.2109730502126274E-2</v>
      </c>
      <c r="O3009" s="36">
        <f t="shared" si="232"/>
        <v>3.2109756501485988E-2</v>
      </c>
      <c r="P3009" s="36">
        <f t="shared" si="233"/>
        <v>2.5999359713757553E-8</v>
      </c>
      <c r="Q3009" s="36">
        <f t="shared" si="234"/>
        <v>0</v>
      </c>
    </row>
    <row r="3010" spans="1:17" x14ac:dyDescent="0.3">
      <c r="A3010" s="29">
        <v>3242227</v>
      </c>
      <c r="B3010" s="1">
        <v>132</v>
      </c>
      <c r="C3010" s="1" t="s">
        <v>20</v>
      </c>
      <c r="D3010" s="1" t="s">
        <v>31</v>
      </c>
      <c r="E3010" s="1" t="s">
        <v>32</v>
      </c>
      <c r="F3010" s="47">
        <v>1786</v>
      </c>
      <c r="G3010" s="34">
        <v>1059.05</v>
      </c>
      <c r="H3010" s="1" t="s">
        <v>216</v>
      </c>
      <c r="I3010" s="34">
        <v>1.2742999999999999E-4</v>
      </c>
      <c r="J3010" s="34">
        <v>738.06129999999996</v>
      </c>
      <c r="K3010" s="35" t="str">
        <f t="shared" si="230"/>
        <v>Vlijmens Ven, Moerputten &amp; Bossche Broek_Lg03</v>
      </c>
      <c r="L3010" s="36">
        <f>VLOOKUP(D3010,DATA!A:F,5,FALSE)</f>
        <v>6.9280917156857415E-3</v>
      </c>
      <c r="M3010" s="37">
        <f>VLOOKUP(D3010,DATA!A:F,6,FALSE)</f>
        <v>2211</v>
      </c>
      <c r="N3010" s="36">
        <f t="shared" si="231"/>
        <v>3.4184362785593794E-2</v>
      </c>
      <c r="O3010" s="36">
        <f t="shared" si="232"/>
        <v>3.4184392954843254E-2</v>
      </c>
      <c r="P3010" s="36">
        <f t="shared" si="233"/>
        <v>3.0169249459754965E-8</v>
      </c>
      <c r="Q3010" s="36">
        <f t="shared" si="234"/>
        <v>0</v>
      </c>
    </row>
    <row r="3011" spans="1:17" x14ac:dyDescent="0.3">
      <c r="A3011" s="29">
        <v>3242228</v>
      </c>
      <c r="B3011" s="1">
        <v>132</v>
      </c>
      <c r="C3011" s="1" t="s">
        <v>20</v>
      </c>
      <c r="D3011" s="1" t="s">
        <v>31</v>
      </c>
      <c r="E3011" s="1" t="s">
        <v>32</v>
      </c>
      <c r="F3011" s="47">
        <v>1786</v>
      </c>
      <c r="G3011" s="34">
        <v>1113.3699999999999</v>
      </c>
      <c r="H3011" s="1" t="s">
        <v>216</v>
      </c>
      <c r="I3011" s="34">
        <v>1.8280999999999999E-4</v>
      </c>
      <c r="J3011" s="34">
        <v>310.36583999999999</v>
      </c>
      <c r="K3011" s="35" t="str">
        <f t="shared" ref="K3011:K3074" si="235">_xlfn.CONCAT(C3011,"_",D3011)</f>
        <v>Vlijmens Ven, Moerputten &amp; Bossche Broek_Lg03</v>
      </c>
      <c r="L3011" s="36">
        <f>VLOOKUP(D3011,DATA!A:F,5,FALSE)</f>
        <v>6.9280917156857415E-3</v>
      </c>
      <c r="M3011" s="37">
        <f>VLOOKUP(D3011,DATA!A:F,6,FALSE)</f>
        <v>2211</v>
      </c>
      <c r="N3011" s="36">
        <f t="shared" ref="N3011:N3074" si="236">100/(1+EXP(-L3011*(G3011-M3011)))</f>
        <v>4.9796567969282793E-2</v>
      </c>
      <c r="O3011" s="36">
        <f t="shared" ref="O3011:O3074" si="237">100/(1+EXP(-L3011*((G3011+I3011)-M3011)))</f>
        <v>4.9796631006487402E-2</v>
      </c>
      <c r="P3011" s="36">
        <f t="shared" ref="P3011:P3074" si="238">O3011-N3011</f>
        <v>6.3037204608984432E-8</v>
      </c>
      <c r="Q3011" s="36">
        <f t="shared" ref="Q3011:Q3074" si="239">IF(AND(H3011&lt;&gt;"below",I3011&gt;=0.005),J3011*P3011/100,0)</f>
        <v>0</v>
      </c>
    </row>
    <row r="3012" spans="1:17" x14ac:dyDescent="0.3">
      <c r="A3012" s="29">
        <v>3242240</v>
      </c>
      <c r="B3012" s="1">
        <v>132</v>
      </c>
      <c r="C3012" s="1" t="s">
        <v>20</v>
      </c>
      <c r="D3012" s="1" t="s">
        <v>31</v>
      </c>
      <c r="E3012" s="1" t="s">
        <v>32</v>
      </c>
      <c r="F3012" s="47">
        <v>1786</v>
      </c>
      <c r="G3012" s="34">
        <v>1322.32</v>
      </c>
      <c r="H3012" s="1" t="s">
        <v>216</v>
      </c>
      <c r="I3012" s="34">
        <v>1.8636E-3</v>
      </c>
      <c r="J3012" s="34">
        <v>295.28969999999998</v>
      </c>
      <c r="K3012" s="35" t="str">
        <f t="shared" si="235"/>
        <v>Vlijmens Ven, Moerputten &amp; Bossche Broek_Lg03</v>
      </c>
      <c r="L3012" s="36">
        <f>VLOOKUP(D3012,DATA!A:F,5,FALSE)</f>
        <v>6.9280917156857415E-3</v>
      </c>
      <c r="M3012" s="37">
        <f>VLOOKUP(D3012,DATA!A:F,6,FALSE)</f>
        <v>2211</v>
      </c>
      <c r="N3012" s="36">
        <f t="shared" si="236"/>
        <v>0.21144232310376745</v>
      </c>
      <c r="O3012" s="36">
        <f t="shared" si="237"/>
        <v>0.21144504732133404</v>
      </c>
      <c r="P3012" s="36">
        <f t="shared" si="238"/>
        <v>2.724217566585363E-6</v>
      </c>
      <c r="Q3012" s="36">
        <f t="shared" si="239"/>
        <v>0</v>
      </c>
    </row>
    <row r="3013" spans="1:17" x14ac:dyDescent="0.3">
      <c r="A3013" s="29">
        <v>3242249</v>
      </c>
      <c r="B3013" s="1">
        <v>132</v>
      </c>
      <c r="C3013" s="1" t="s">
        <v>20</v>
      </c>
      <c r="D3013" s="1" t="s">
        <v>36</v>
      </c>
      <c r="E3013" s="1" t="s">
        <v>37</v>
      </c>
      <c r="F3013" s="47">
        <v>1357</v>
      </c>
      <c r="G3013" s="34">
        <v>1280.47</v>
      </c>
      <c r="H3013" s="1" t="s">
        <v>216</v>
      </c>
      <c r="I3013" s="34">
        <v>3.4049000000000002E-3</v>
      </c>
      <c r="J3013" s="34">
        <v>386.33337</v>
      </c>
      <c r="K3013" s="35" t="str">
        <f t="shared" si="235"/>
        <v>Vlijmens Ven, Moerputten &amp; Bossche Broek_H6510A</v>
      </c>
      <c r="L3013" s="36">
        <f>VLOOKUP(D3013,DATA!A:F,5,FALSE)</f>
        <v>6.9939168151221861E-3</v>
      </c>
      <c r="M3013" s="37">
        <f>VLOOKUP(D3013,DATA!A:F,6,FALSE)</f>
        <v>1778</v>
      </c>
      <c r="N3013" s="36">
        <f t="shared" si="236"/>
        <v>2.9895859543512024</v>
      </c>
      <c r="O3013" s="36">
        <f t="shared" si="237"/>
        <v>2.9896550195217393</v>
      </c>
      <c r="P3013" s="36">
        <f t="shared" si="238"/>
        <v>6.9065170536841691E-5</v>
      </c>
      <c r="Q3013" s="36">
        <f t="shared" si="239"/>
        <v>0</v>
      </c>
    </row>
    <row r="3014" spans="1:17" x14ac:dyDescent="0.3">
      <c r="A3014" s="29">
        <v>3243749</v>
      </c>
      <c r="B3014" s="1">
        <v>132</v>
      </c>
      <c r="C3014" s="1" t="s">
        <v>20</v>
      </c>
      <c r="D3014" s="1" t="s">
        <v>31</v>
      </c>
      <c r="E3014" s="1" t="s">
        <v>32</v>
      </c>
      <c r="F3014" s="47">
        <v>1786</v>
      </c>
      <c r="G3014" s="34">
        <v>1308.8699999999999</v>
      </c>
      <c r="H3014" s="1" t="s">
        <v>216</v>
      </c>
      <c r="I3014" s="34">
        <v>7.6390000000000006E-5</v>
      </c>
      <c r="J3014" s="34">
        <v>173.84486000000001</v>
      </c>
      <c r="K3014" s="35" t="str">
        <f t="shared" si="235"/>
        <v>Vlijmens Ven, Moerputten &amp; Bossche Broek_Lg03</v>
      </c>
      <c r="L3014" s="36">
        <f>VLOOKUP(D3014,DATA!A:F,5,FALSE)</f>
        <v>6.9280917156857415E-3</v>
      </c>
      <c r="M3014" s="37">
        <f>VLOOKUP(D3014,DATA!A:F,6,FALSE)</f>
        <v>2211</v>
      </c>
      <c r="N3014" s="36">
        <f t="shared" si="236"/>
        <v>0.19266589372085194</v>
      </c>
      <c r="O3014" s="36">
        <f t="shared" si="237"/>
        <v>0.19266599549033064</v>
      </c>
      <c r="P3014" s="36">
        <f t="shared" si="238"/>
        <v>1.0176947870532693E-7</v>
      </c>
      <c r="Q3014" s="36">
        <f t="shared" si="239"/>
        <v>0</v>
      </c>
    </row>
    <row r="3015" spans="1:17" x14ac:dyDescent="0.3">
      <c r="A3015" s="29">
        <v>3243750</v>
      </c>
      <c r="B3015" s="1">
        <v>132</v>
      </c>
      <c r="C3015" s="1" t="s">
        <v>20</v>
      </c>
      <c r="D3015" s="1" t="s">
        <v>31</v>
      </c>
      <c r="E3015" s="1" t="s">
        <v>32</v>
      </c>
      <c r="F3015" s="47">
        <v>1786</v>
      </c>
      <c r="G3015" s="34">
        <v>1607.67</v>
      </c>
      <c r="H3015" s="1" t="s">
        <v>216</v>
      </c>
      <c r="I3015" s="34">
        <v>1.1051E-4</v>
      </c>
      <c r="J3015" s="34">
        <v>236.14095</v>
      </c>
      <c r="K3015" s="35" t="str">
        <f t="shared" si="235"/>
        <v>Vlijmens Ven, Moerputten &amp; Bossche Broek_Lg03</v>
      </c>
      <c r="L3015" s="36">
        <f>VLOOKUP(D3015,DATA!A:F,5,FALSE)</f>
        <v>6.9280917156857415E-3</v>
      </c>
      <c r="M3015" s="37">
        <f>VLOOKUP(D3015,DATA!A:F,6,FALSE)</f>
        <v>2211</v>
      </c>
      <c r="N3015" s="36">
        <f t="shared" si="236"/>
        <v>1.5069094390428182</v>
      </c>
      <c r="O3015" s="36">
        <f t="shared" si="237"/>
        <v>1.506910575382798</v>
      </c>
      <c r="P3015" s="36">
        <f t="shared" si="238"/>
        <v>1.1363399798902662E-6</v>
      </c>
      <c r="Q3015" s="36">
        <f t="shared" si="239"/>
        <v>0</v>
      </c>
    </row>
    <row r="3016" spans="1:17" x14ac:dyDescent="0.3">
      <c r="A3016" s="29">
        <v>3243754</v>
      </c>
      <c r="B3016" s="1">
        <v>132</v>
      </c>
      <c r="C3016" s="1" t="s">
        <v>20</v>
      </c>
      <c r="D3016" s="1" t="s">
        <v>31</v>
      </c>
      <c r="E3016" s="1" t="s">
        <v>32</v>
      </c>
      <c r="F3016" s="47">
        <v>1786</v>
      </c>
      <c r="G3016" s="34">
        <v>1144.77</v>
      </c>
      <c r="H3016" s="1" t="s">
        <v>216</v>
      </c>
      <c r="I3016" s="34">
        <v>1.1632E-4</v>
      </c>
      <c r="J3016" s="34">
        <v>190.39671000000001</v>
      </c>
      <c r="K3016" s="35" t="str">
        <f t="shared" si="235"/>
        <v>Vlijmens Ven, Moerputten &amp; Bossche Broek_Lg03</v>
      </c>
      <c r="L3016" s="36">
        <f>VLOOKUP(D3016,DATA!A:F,5,FALSE)</f>
        <v>6.9280917156857415E-3</v>
      </c>
      <c r="M3016" s="37">
        <f>VLOOKUP(D3016,DATA!A:F,6,FALSE)</f>
        <v>2211</v>
      </c>
      <c r="N3016" s="36">
        <f t="shared" si="236"/>
        <v>6.1890527449123135E-2</v>
      </c>
      <c r="O3016" s="36">
        <f t="shared" si="237"/>
        <v>6.1890577294342337E-2</v>
      </c>
      <c r="P3016" s="36">
        <f t="shared" si="238"/>
        <v>4.9845219202149238E-8</v>
      </c>
      <c r="Q3016" s="36">
        <f t="shared" si="239"/>
        <v>0</v>
      </c>
    </row>
    <row r="3017" spans="1:17" x14ac:dyDescent="0.3">
      <c r="A3017" s="29">
        <v>3243755</v>
      </c>
      <c r="B3017" s="1">
        <v>132</v>
      </c>
      <c r="C3017" s="1" t="s">
        <v>20</v>
      </c>
      <c r="D3017" s="1" t="s">
        <v>31</v>
      </c>
      <c r="E3017" s="1" t="s">
        <v>32</v>
      </c>
      <c r="F3017" s="47">
        <v>1786</v>
      </c>
      <c r="G3017" s="34">
        <v>1132.3900000000001</v>
      </c>
      <c r="H3017" s="1" t="s">
        <v>216</v>
      </c>
      <c r="I3017" s="34">
        <v>1.2585999999999999E-4</v>
      </c>
      <c r="J3017" s="34">
        <v>467.19330000000002</v>
      </c>
      <c r="K3017" s="35" t="str">
        <f t="shared" si="235"/>
        <v>Vlijmens Ven, Moerputten &amp; Bossche Broek_Lg03</v>
      </c>
      <c r="L3017" s="36">
        <f>VLOOKUP(D3017,DATA!A:F,5,FALSE)</f>
        <v>6.9280917156857415E-3</v>
      </c>
      <c r="M3017" s="37">
        <f>VLOOKUP(D3017,DATA!A:F,6,FALSE)</f>
        <v>2211</v>
      </c>
      <c r="N3017" s="36">
        <f t="shared" si="236"/>
        <v>5.6806356776109533E-2</v>
      </c>
      <c r="O3017" s="36">
        <f t="shared" si="237"/>
        <v>5.6806406281410496E-2</v>
      </c>
      <c r="P3017" s="36">
        <f t="shared" si="238"/>
        <v>4.9505300962759957E-8</v>
      </c>
      <c r="Q3017" s="36">
        <f t="shared" si="239"/>
        <v>0</v>
      </c>
    </row>
    <row r="3018" spans="1:17" x14ac:dyDescent="0.3">
      <c r="A3018" s="29">
        <v>3243756</v>
      </c>
      <c r="B3018" s="1">
        <v>132</v>
      </c>
      <c r="C3018" s="1" t="s">
        <v>20</v>
      </c>
      <c r="D3018" s="1" t="s">
        <v>31</v>
      </c>
      <c r="E3018" s="1" t="s">
        <v>32</v>
      </c>
      <c r="F3018" s="47">
        <v>1786</v>
      </c>
      <c r="G3018" s="34">
        <v>1077.44</v>
      </c>
      <c r="H3018" s="1" t="s">
        <v>216</v>
      </c>
      <c r="I3018" s="34">
        <v>1.2944000000000001E-4</v>
      </c>
      <c r="J3018" s="34">
        <v>163.09903</v>
      </c>
      <c r="K3018" s="35" t="str">
        <f t="shared" si="235"/>
        <v>Vlijmens Ven, Moerputten &amp; Bossche Broek_Lg03</v>
      </c>
      <c r="L3018" s="36">
        <f>VLOOKUP(D3018,DATA!A:F,5,FALSE)</f>
        <v>6.9280917156857415E-3</v>
      </c>
      <c r="M3018" s="37">
        <f>VLOOKUP(D3018,DATA!A:F,6,FALSE)</f>
        <v>2211</v>
      </c>
      <c r="N3018" s="36">
        <f t="shared" si="236"/>
        <v>3.8827527590877889E-2</v>
      </c>
      <c r="O3018" s="36">
        <f t="shared" si="237"/>
        <v>3.8827562396820926E-2</v>
      </c>
      <c r="P3018" s="36">
        <f t="shared" si="238"/>
        <v>3.4805943037452547E-8</v>
      </c>
      <c r="Q3018" s="36">
        <f t="shared" si="239"/>
        <v>0</v>
      </c>
    </row>
    <row r="3019" spans="1:17" x14ac:dyDescent="0.3">
      <c r="A3019" s="29">
        <v>3243757</v>
      </c>
      <c r="B3019" s="1">
        <v>132</v>
      </c>
      <c r="C3019" s="1" t="s">
        <v>20</v>
      </c>
      <c r="D3019" s="1" t="s">
        <v>31</v>
      </c>
      <c r="E3019" s="1" t="s">
        <v>32</v>
      </c>
      <c r="F3019" s="47">
        <v>1786</v>
      </c>
      <c r="G3019" s="34">
        <v>1166.28</v>
      </c>
      <c r="H3019" s="1" t="s">
        <v>216</v>
      </c>
      <c r="I3019" s="34">
        <v>1.9652999999999999E-4</v>
      </c>
      <c r="J3019" s="34">
        <v>193.77852999999999</v>
      </c>
      <c r="K3019" s="35" t="str">
        <f t="shared" si="235"/>
        <v>Vlijmens Ven, Moerputten &amp; Bossche Broek_Lg03</v>
      </c>
      <c r="L3019" s="36">
        <f>VLOOKUP(D3019,DATA!A:F,5,FALSE)</f>
        <v>6.9280917156857415E-3</v>
      </c>
      <c r="M3019" s="37">
        <f>VLOOKUP(D3019,DATA!A:F,6,FALSE)</f>
        <v>2211</v>
      </c>
      <c r="N3019" s="36">
        <f t="shared" si="236"/>
        <v>7.1829189882717637E-2</v>
      </c>
      <c r="O3019" s="36">
        <f t="shared" si="237"/>
        <v>7.1829287613569437E-2</v>
      </c>
      <c r="P3019" s="36">
        <f t="shared" si="238"/>
        <v>9.7730851800204022E-8</v>
      </c>
      <c r="Q3019" s="36">
        <f t="shared" si="239"/>
        <v>0</v>
      </c>
    </row>
    <row r="3020" spans="1:17" x14ac:dyDescent="0.3">
      <c r="A3020" s="29">
        <v>3245287</v>
      </c>
      <c r="B3020" s="1">
        <v>132</v>
      </c>
      <c r="C3020" s="1" t="s">
        <v>20</v>
      </c>
      <c r="D3020" s="1" t="s">
        <v>31</v>
      </c>
      <c r="E3020" s="1" t="s">
        <v>32</v>
      </c>
      <c r="F3020" s="47">
        <v>1786</v>
      </c>
      <c r="G3020" s="34">
        <v>1150.3399999999999</v>
      </c>
      <c r="H3020" s="1" t="s">
        <v>216</v>
      </c>
      <c r="I3020" s="34">
        <v>1.9238E-4</v>
      </c>
      <c r="J3020" s="34">
        <v>304.13080000000002</v>
      </c>
      <c r="K3020" s="35" t="str">
        <f t="shared" si="235"/>
        <v>Vlijmens Ven, Moerputten &amp; Bossche Broek_Lg03</v>
      </c>
      <c r="L3020" s="36">
        <f>VLOOKUP(D3020,DATA!A:F,5,FALSE)</f>
        <v>6.9280917156857415E-3</v>
      </c>
      <c r="M3020" s="37">
        <f>VLOOKUP(D3020,DATA!A:F,6,FALSE)</f>
        <v>2211</v>
      </c>
      <c r="N3020" s="36">
        <f t="shared" si="236"/>
        <v>6.4323964442179346E-2</v>
      </c>
      <c r="O3020" s="36">
        <f t="shared" si="237"/>
        <v>6.4324050119760279E-2</v>
      </c>
      <c r="P3020" s="36">
        <f t="shared" si="238"/>
        <v>8.5677580932697062E-8</v>
      </c>
      <c r="Q3020" s="36">
        <f t="shared" si="239"/>
        <v>0</v>
      </c>
    </row>
    <row r="3021" spans="1:17" x14ac:dyDescent="0.3">
      <c r="A3021" s="29">
        <v>3246816</v>
      </c>
      <c r="B3021" s="1">
        <v>132</v>
      </c>
      <c r="C3021" s="1" t="s">
        <v>20</v>
      </c>
      <c r="D3021" s="1" t="s">
        <v>31</v>
      </c>
      <c r="E3021" s="1" t="s">
        <v>32</v>
      </c>
      <c r="F3021" s="47">
        <v>1786</v>
      </c>
      <c r="G3021" s="34">
        <v>1055.55</v>
      </c>
      <c r="H3021" s="1" t="s">
        <v>216</v>
      </c>
      <c r="I3021" s="34">
        <v>1.8322999999999999E-4</v>
      </c>
      <c r="J3021" s="34">
        <v>226.99867</v>
      </c>
      <c r="K3021" s="35" t="str">
        <f t="shared" si="235"/>
        <v>Vlijmens Ven, Moerputten &amp; Bossche Broek_Lg03</v>
      </c>
      <c r="L3021" s="36">
        <f>VLOOKUP(D3021,DATA!A:F,5,FALSE)</f>
        <v>6.9280917156857415E-3</v>
      </c>
      <c r="M3021" s="37">
        <f>VLOOKUP(D3021,DATA!A:F,6,FALSE)</f>
        <v>2211</v>
      </c>
      <c r="N3021" s="36">
        <f t="shared" si="236"/>
        <v>3.33656917681215E-2</v>
      </c>
      <c r="O3021" s="36">
        <f t="shared" si="237"/>
        <v>3.336573410956787E-2</v>
      </c>
      <c r="P3021" s="36">
        <f t="shared" si="238"/>
        <v>4.2341446369886793E-8</v>
      </c>
      <c r="Q3021" s="36">
        <f t="shared" si="239"/>
        <v>0</v>
      </c>
    </row>
    <row r="3022" spans="1:17" x14ac:dyDescent="0.3">
      <c r="A3022" s="29">
        <v>3248347</v>
      </c>
      <c r="B3022" s="1">
        <v>132</v>
      </c>
      <c r="C3022" s="1" t="s">
        <v>20</v>
      </c>
      <c r="D3022" s="1" t="s">
        <v>31</v>
      </c>
      <c r="E3022" s="1" t="s">
        <v>32</v>
      </c>
      <c r="F3022" s="47">
        <v>1786</v>
      </c>
      <c r="G3022" s="34">
        <v>1034.18</v>
      </c>
      <c r="H3022" s="1" t="s">
        <v>216</v>
      </c>
      <c r="I3022" s="34">
        <v>2.0879000000000001E-4</v>
      </c>
      <c r="J3022" s="34">
        <v>0.81644874999999995</v>
      </c>
      <c r="K3022" s="35" t="str">
        <f t="shared" si="235"/>
        <v>Vlijmens Ven, Moerputten &amp; Bossche Broek_Lg03</v>
      </c>
      <c r="L3022" s="36">
        <f>VLOOKUP(D3022,DATA!A:F,5,FALSE)</f>
        <v>6.9280917156857415E-3</v>
      </c>
      <c r="M3022" s="37">
        <f>VLOOKUP(D3022,DATA!A:F,6,FALSE)</f>
        <v>2211</v>
      </c>
      <c r="N3022" s="36">
        <f t="shared" si="236"/>
        <v>2.8775397734324415E-2</v>
      </c>
      <c r="O3022" s="36">
        <f t="shared" si="237"/>
        <v>2.8775439346458008E-2</v>
      </c>
      <c r="P3022" s="36">
        <f t="shared" si="238"/>
        <v>4.1612133593049716E-8</v>
      </c>
      <c r="Q3022" s="36">
        <f t="shared" si="239"/>
        <v>0</v>
      </c>
    </row>
    <row r="3023" spans="1:17" x14ac:dyDescent="0.3">
      <c r="A3023" s="29">
        <v>3249875</v>
      </c>
      <c r="B3023" s="1">
        <v>132</v>
      </c>
      <c r="C3023" s="1" t="s">
        <v>20</v>
      </c>
      <c r="D3023" s="1" t="s">
        <v>31</v>
      </c>
      <c r="E3023" s="1" t="s">
        <v>32</v>
      </c>
      <c r="F3023" s="47">
        <v>1786</v>
      </c>
      <c r="G3023" s="34">
        <v>1042.49</v>
      </c>
      <c r="H3023" s="1" t="s">
        <v>216</v>
      </c>
      <c r="I3023" s="34">
        <v>1.8547999999999999E-4</v>
      </c>
      <c r="J3023" s="34">
        <v>47.819912000000002</v>
      </c>
      <c r="K3023" s="35" t="str">
        <f t="shared" si="235"/>
        <v>Vlijmens Ven, Moerputten &amp; Bossche Broek_Lg03</v>
      </c>
      <c r="L3023" s="36">
        <f>VLOOKUP(D3023,DATA!A:F,5,FALSE)</f>
        <v>6.9280917156857415E-3</v>
      </c>
      <c r="M3023" s="37">
        <f>VLOOKUP(D3023,DATA!A:F,6,FALSE)</f>
        <v>2211</v>
      </c>
      <c r="N3023" s="36">
        <f t="shared" si="236"/>
        <v>3.0480165669542557E-2</v>
      </c>
      <c r="O3023" s="36">
        <f t="shared" si="237"/>
        <v>3.0480204825326571E-2</v>
      </c>
      <c r="P3023" s="36">
        <f t="shared" si="238"/>
        <v>3.9155784014449635E-8</v>
      </c>
      <c r="Q3023" s="36">
        <f t="shared" si="239"/>
        <v>0</v>
      </c>
    </row>
    <row r="3024" spans="1:17" x14ac:dyDescent="0.3">
      <c r="A3024" s="29">
        <v>3251405</v>
      </c>
      <c r="B3024" s="1">
        <v>132</v>
      </c>
      <c r="C3024" s="1" t="s">
        <v>20</v>
      </c>
      <c r="D3024" s="1" t="s">
        <v>31</v>
      </c>
      <c r="E3024" s="1" t="s">
        <v>32</v>
      </c>
      <c r="F3024" s="47">
        <v>1786</v>
      </c>
      <c r="G3024" s="34">
        <v>1077.25</v>
      </c>
      <c r="H3024" s="1" t="s">
        <v>216</v>
      </c>
      <c r="I3024" s="34">
        <v>1.8667999999999999E-4</v>
      </c>
      <c r="J3024" s="34">
        <v>277.94592</v>
      </c>
      <c r="K3024" s="35" t="str">
        <f t="shared" si="235"/>
        <v>Vlijmens Ven, Moerputten &amp; Bossche Broek_Lg03</v>
      </c>
      <c r="L3024" s="36">
        <f>VLOOKUP(D3024,DATA!A:F,5,FALSE)</f>
        <v>6.9280917156857415E-3</v>
      </c>
      <c r="M3024" s="37">
        <f>VLOOKUP(D3024,DATA!A:F,6,FALSE)</f>
        <v>2211</v>
      </c>
      <c r="N3024" s="36">
        <f t="shared" si="236"/>
        <v>3.8776470893148868E-2</v>
      </c>
      <c r="O3024" s="36">
        <f t="shared" si="237"/>
        <v>3.8776521024746533E-2</v>
      </c>
      <c r="P3024" s="36">
        <f t="shared" si="238"/>
        <v>5.013159766475983E-8</v>
      </c>
      <c r="Q3024" s="36">
        <f t="shared" si="239"/>
        <v>0</v>
      </c>
    </row>
    <row r="3025" spans="1:17" x14ac:dyDescent="0.3">
      <c r="A3025" s="29">
        <v>3255998</v>
      </c>
      <c r="B3025" s="1">
        <v>132</v>
      </c>
      <c r="C3025" s="1" t="s">
        <v>20</v>
      </c>
      <c r="D3025" s="1" t="s">
        <v>31</v>
      </c>
      <c r="E3025" s="1" t="s">
        <v>32</v>
      </c>
      <c r="F3025" s="47">
        <v>1786</v>
      </c>
      <c r="G3025" s="34">
        <v>1168.17</v>
      </c>
      <c r="H3025" s="1" t="s">
        <v>216</v>
      </c>
      <c r="I3025" s="34">
        <v>3.815E-4</v>
      </c>
      <c r="J3025" s="34">
        <v>139.85577000000001</v>
      </c>
      <c r="K3025" s="35" t="str">
        <f t="shared" si="235"/>
        <v>Vlijmens Ven, Moerputten &amp; Bossche Broek_Lg03</v>
      </c>
      <c r="L3025" s="36">
        <f>VLOOKUP(D3025,DATA!A:F,5,FALSE)</f>
        <v>6.9280917156857415E-3</v>
      </c>
      <c r="M3025" s="37">
        <f>VLOOKUP(D3025,DATA!A:F,6,FALSE)</f>
        <v>2211</v>
      </c>
      <c r="N3025" s="36">
        <f t="shared" si="236"/>
        <v>7.2775223731977173E-2</v>
      </c>
      <c r="O3025" s="36">
        <f t="shared" si="237"/>
        <v>7.2775415942039304E-2</v>
      </c>
      <c r="P3025" s="36">
        <f t="shared" si="238"/>
        <v>1.922100621304379E-7</v>
      </c>
      <c r="Q3025" s="36">
        <f t="shared" si="239"/>
        <v>0</v>
      </c>
    </row>
    <row r="3026" spans="1:17" x14ac:dyDescent="0.3">
      <c r="A3026" s="29">
        <v>3257527</v>
      </c>
      <c r="B3026" s="1">
        <v>132</v>
      </c>
      <c r="C3026" s="1" t="s">
        <v>20</v>
      </c>
      <c r="D3026" s="1" t="s">
        <v>31</v>
      </c>
      <c r="E3026" s="1" t="s">
        <v>32</v>
      </c>
      <c r="F3026" s="47">
        <v>1786</v>
      </c>
      <c r="G3026" s="34">
        <v>1164.99</v>
      </c>
      <c r="H3026" s="1" t="s">
        <v>216</v>
      </c>
      <c r="I3026" s="34">
        <v>3.2749999999999999E-4</v>
      </c>
      <c r="J3026" s="34">
        <v>169.21803</v>
      </c>
      <c r="K3026" s="35" t="str">
        <f t="shared" si="235"/>
        <v>Vlijmens Ven, Moerputten &amp; Bossche Broek_Lg03</v>
      </c>
      <c r="L3026" s="36">
        <f>VLOOKUP(D3026,DATA!A:F,5,FALSE)</f>
        <v>6.9280917156857415E-3</v>
      </c>
      <c r="M3026" s="37">
        <f>VLOOKUP(D3026,DATA!A:F,6,FALSE)</f>
        <v>2211</v>
      </c>
      <c r="N3026" s="36">
        <f t="shared" si="236"/>
        <v>7.1190550393446905E-2</v>
      </c>
      <c r="O3026" s="36">
        <f t="shared" si="237"/>
        <v>7.1190711806439155E-2</v>
      </c>
      <c r="P3026" s="36">
        <f t="shared" si="238"/>
        <v>1.6141299225003181E-7</v>
      </c>
      <c r="Q3026" s="36">
        <f t="shared" si="239"/>
        <v>0</v>
      </c>
    </row>
    <row r="3027" spans="1:17" x14ac:dyDescent="0.3">
      <c r="A3027" s="29">
        <v>3257528</v>
      </c>
      <c r="B3027" s="1">
        <v>132</v>
      </c>
      <c r="C3027" s="1" t="s">
        <v>20</v>
      </c>
      <c r="D3027" s="1" t="s">
        <v>31</v>
      </c>
      <c r="E3027" s="1" t="s">
        <v>32</v>
      </c>
      <c r="F3027" s="47">
        <v>1786</v>
      </c>
      <c r="G3027" s="34">
        <v>1127.6500000000001</v>
      </c>
      <c r="H3027" s="1" t="s">
        <v>216</v>
      </c>
      <c r="I3027" s="34">
        <v>3.7500000000000001E-4</v>
      </c>
      <c r="J3027" s="34">
        <v>46.253599999999999</v>
      </c>
      <c r="K3027" s="35" t="str">
        <f t="shared" si="235"/>
        <v>Vlijmens Ven, Moerputten &amp; Bossche Broek_Lg03</v>
      </c>
      <c r="L3027" s="36">
        <f>VLOOKUP(D3027,DATA!A:F,5,FALSE)</f>
        <v>6.9280917156857415E-3</v>
      </c>
      <c r="M3027" s="37">
        <f>VLOOKUP(D3027,DATA!A:F,6,FALSE)</f>
        <v>2211</v>
      </c>
      <c r="N3027" s="36">
        <f t="shared" si="236"/>
        <v>5.4972190589963589E-2</v>
      </c>
      <c r="O3027" s="36">
        <f t="shared" si="237"/>
        <v>5.4972333331279578E-2</v>
      </c>
      <c r="P3027" s="36">
        <f t="shared" si="238"/>
        <v>1.4274131598934758E-7</v>
      </c>
      <c r="Q3027" s="36">
        <f t="shared" si="239"/>
        <v>0</v>
      </c>
    </row>
    <row r="3028" spans="1:17" x14ac:dyDescent="0.3">
      <c r="A3028" s="29">
        <v>3259055</v>
      </c>
      <c r="B3028" s="1">
        <v>132</v>
      </c>
      <c r="C3028" s="1" t="s">
        <v>20</v>
      </c>
      <c r="D3028" s="1" t="s">
        <v>31</v>
      </c>
      <c r="E3028" s="1" t="s">
        <v>32</v>
      </c>
      <c r="F3028" s="47">
        <v>1786</v>
      </c>
      <c r="G3028" s="34">
        <v>1173.32</v>
      </c>
      <c r="H3028" s="1" t="s">
        <v>216</v>
      </c>
      <c r="I3028" s="34">
        <v>2.4600000000000002E-4</v>
      </c>
      <c r="J3028" s="34">
        <v>57.318069999999999</v>
      </c>
      <c r="K3028" s="35" t="str">
        <f t="shared" si="235"/>
        <v>Vlijmens Ven, Moerputten &amp; Bossche Broek_Lg03</v>
      </c>
      <c r="L3028" s="36">
        <f>VLOOKUP(D3028,DATA!A:F,5,FALSE)</f>
        <v>6.9280917156857415E-3</v>
      </c>
      <c r="M3028" s="37">
        <f>VLOOKUP(D3028,DATA!A:F,6,FALSE)</f>
        <v>2211</v>
      </c>
      <c r="N3028" s="36">
        <f t="shared" si="236"/>
        <v>7.5416704974477541E-2</v>
      </c>
      <c r="O3028" s="36">
        <f t="shared" si="237"/>
        <v>7.5416833411138015E-2</v>
      </c>
      <c r="P3028" s="36">
        <f t="shared" si="238"/>
        <v>1.2843666047368529E-7</v>
      </c>
      <c r="Q3028" s="36">
        <f t="shared" si="239"/>
        <v>0</v>
      </c>
    </row>
    <row r="3029" spans="1:17" x14ac:dyDescent="0.3">
      <c r="A3029" s="29">
        <v>3262116</v>
      </c>
      <c r="B3029" s="1">
        <v>132</v>
      </c>
      <c r="C3029" s="1" t="s">
        <v>20</v>
      </c>
      <c r="D3029" s="1" t="s">
        <v>31</v>
      </c>
      <c r="E3029" s="1" t="s">
        <v>32</v>
      </c>
      <c r="F3029" s="47">
        <v>1786</v>
      </c>
      <c r="G3029" s="34">
        <v>1089.83</v>
      </c>
      <c r="H3029" s="1" t="s">
        <v>216</v>
      </c>
      <c r="I3029" s="34">
        <v>3.57E-4</v>
      </c>
      <c r="J3029" s="34">
        <v>189.39474000000001</v>
      </c>
      <c r="K3029" s="35" t="str">
        <f t="shared" si="235"/>
        <v>Vlijmens Ven, Moerputten &amp; Bossche Broek_Lg03</v>
      </c>
      <c r="L3029" s="36">
        <f>VLOOKUP(D3029,DATA!A:F,5,FALSE)</f>
        <v>6.9280917156857415E-3</v>
      </c>
      <c r="M3029" s="37">
        <f>VLOOKUP(D3029,DATA!A:F,6,FALSE)</f>
        <v>2211</v>
      </c>
      <c r="N3029" s="36">
        <f t="shared" si="236"/>
        <v>4.2306203263103338E-2</v>
      </c>
      <c r="O3029" s="36">
        <f t="shared" si="237"/>
        <v>4.2306307856113057E-2</v>
      </c>
      <c r="P3029" s="36">
        <f t="shared" si="238"/>
        <v>1.0459300971848995E-7</v>
      </c>
      <c r="Q3029" s="36">
        <f t="shared" si="239"/>
        <v>0</v>
      </c>
    </row>
    <row r="3030" spans="1:17" x14ac:dyDescent="0.3">
      <c r="A3030" s="29">
        <v>3266707</v>
      </c>
      <c r="B3030" s="1">
        <v>132</v>
      </c>
      <c r="C3030" s="1" t="s">
        <v>20</v>
      </c>
      <c r="D3030" s="1" t="s">
        <v>31</v>
      </c>
      <c r="E3030" s="1" t="s">
        <v>32</v>
      </c>
      <c r="F3030" s="47">
        <v>1786</v>
      </c>
      <c r="G3030" s="34">
        <v>1412.05</v>
      </c>
      <c r="H3030" s="1" t="s">
        <v>216</v>
      </c>
      <c r="I3030" s="34">
        <v>5.4799999999999998E-4</v>
      </c>
      <c r="J3030" s="34">
        <v>173.15384</v>
      </c>
      <c r="K3030" s="35" t="str">
        <f t="shared" si="235"/>
        <v>Vlijmens Ven, Moerputten &amp; Bossche Broek_Lg03</v>
      </c>
      <c r="L3030" s="36">
        <f>VLOOKUP(D3030,DATA!A:F,5,FALSE)</f>
        <v>6.9280917156857415E-3</v>
      </c>
      <c r="M3030" s="37">
        <f>VLOOKUP(D3030,DATA!A:F,6,FALSE)</f>
        <v>2211</v>
      </c>
      <c r="N3030" s="36">
        <f t="shared" si="236"/>
        <v>0.39299187116214762</v>
      </c>
      <c r="O3030" s="36">
        <f t="shared" si="237"/>
        <v>0.39299335733206942</v>
      </c>
      <c r="P3030" s="36">
        <f t="shared" si="238"/>
        <v>1.4861699217938451E-6</v>
      </c>
      <c r="Q3030" s="36">
        <f t="shared" si="239"/>
        <v>0</v>
      </c>
    </row>
    <row r="3031" spans="1:17" x14ac:dyDescent="0.3">
      <c r="A3031" s="29">
        <v>3268236</v>
      </c>
      <c r="B3031" s="1">
        <v>132</v>
      </c>
      <c r="C3031" s="1" t="s">
        <v>20</v>
      </c>
      <c r="D3031" s="1" t="s">
        <v>31</v>
      </c>
      <c r="E3031" s="1" t="s">
        <v>32</v>
      </c>
      <c r="F3031" s="47">
        <v>1786</v>
      </c>
      <c r="G3031" s="34">
        <v>1503.66</v>
      </c>
      <c r="H3031" s="1" t="s">
        <v>216</v>
      </c>
      <c r="I3031" s="34">
        <v>5.6990000000000003E-4</v>
      </c>
      <c r="J3031" s="34">
        <v>237.53064000000001</v>
      </c>
      <c r="K3031" s="35" t="str">
        <f t="shared" si="235"/>
        <v>Vlijmens Ven, Moerputten &amp; Bossche Broek_Lg03</v>
      </c>
      <c r="L3031" s="36">
        <f>VLOOKUP(D3031,DATA!A:F,5,FALSE)</f>
        <v>6.9280917156857415E-3</v>
      </c>
      <c r="M3031" s="37">
        <f>VLOOKUP(D3031,DATA!A:F,6,FALSE)</f>
        <v>2211</v>
      </c>
      <c r="N3031" s="36">
        <f t="shared" si="236"/>
        <v>0.73877535721548049</v>
      </c>
      <c r="O3031" s="36">
        <f t="shared" si="237"/>
        <v>0.73877825259274343</v>
      </c>
      <c r="P3031" s="36">
        <f t="shared" si="238"/>
        <v>2.8953772629458641E-6</v>
      </c>
      <c r="Q3031" s="36">
        <f t="shared" si="239"/>
        <v>0</v>
      </c>
    </row>
    <row r="3032" spans="1:17" x14ac:dyDescent="0.3">
      <c r="A3032" s="29">
        <v>1910543</v>
      </c>
      <c r="B3032" s="1">
        <v>136</v>
      </c>
      <c r="C3032" s="1" t="s">
        <v>14</v>
      </c>
      <c r="D3032" s="1" t="s">
        <v>41</v>
      </c>
      <c r="E3032" s="1" t="s">
        <v>42</v>
      </c>
      <c r="F3032" s="47">
        <v>1071</v>
      </c>
      <c r="G3032" s="34">
        <v>1060.96</v>
      </c>
      <c r="H3032" s="1" t="s">
        <v>217</v>
      </c>
      <c r="I3032" s="34">
        <v>4.9973999999999999E-3</v>
      </c>
      <c r="J3032" s="34">
        <v>266.17293999999998</v>
      </c>
      <c r="K3032" s="35" t="str">
        <f t="shared" si="235"/>
        <v>Leenderbos, Groote Heide &amp; De Plateaux_H4010A</v>
      </c>
      <c r="L3032" s="36">
        <f>VLOOKUP(D3032,DATA!A:F,5,FALSE)</f>
        <v>1.3726988247862192E-2</v>
      </c>
      <c r="M3032" s="37">
        <f>VLOOKUP(D3032,DATA!A:F,6,FALSE)</f>
        <v>1285.5</v>
      </c>
      <c r="N3032" s="36">
        <f t="shared" si="236"/>
        <v>4.3845058917832445</v>
      </c>
      <c r="O3032" s="36">
        <f t="shared" si="237"/>
        <v>4.3847934871571468</v>
      </c>
      <c r="P3032" s="36">
        <f t="shared" si="238"/>
        <v>2.8759537390232737E-4</v>
      </c>
      <c r="Q3032" s="36">
        <f t="shared" si="239"/>
        <v>0</v>
      </c>
    </row>
    <row r="3033" spans="1:17" x14ac:dyDescent="0.3">
      <c r="A3033" s="29">
        <v>1912073</v>
      </c>
      <c r="B3033" s="1">
        <v>136</v>
      </c>
      <c r="C3033" s="1" t="s">
        <v>14</v>
      </c>
      <c r="D3033" s="1" t="s">
        <v>41</v>
      </c>
      <c r="E3033" s="1" t="s">
        <v>42</v>
      </c>
      <c r="F3033" s="47">
        <v>1071</v>
      </c>
      <c r="G3033" s="34">
        <v>1035.54</v>
      </c>
      <c r="H3033" s="1" t="s">
        <v>217</v>
      </c>
      <c r="I3033" s="34">
        <v>4.9395000000000003E-3</v>
      </c>
      <c r="J3033" s="34">
        <v>729.88196000000005</v>
      </c>
      <c r="K3033" s="35" t="str">
        <f t="shared" si="235"/>
        <v>Leenderbos, Groote Heide &amp; De Plateaux_H4010A</v>
      </c>
      <c r="L3033" s="36">
        <f>VLOOKUP(D3033,DATA!A:F,5,FALSE)</f>
        <v>1.3726988247862192E-2</v>
      </c>
      <c r="M3033" s="37">
        <f>VLOOKUP(D3033,DATA!A:F,6,FALSE)</f>
        <v>1285.5</v>
      </c>
      <c r="N3033" s="36">
        <f t="shared" si="236"/>
        <v>3.1334549829065788</v>
      </c>
      <c r="O3033" s="36">
        <f t="shared" si="237"/>
        <v>3.1336607942569272</v>
      </c>
      <c r="P3033" s="36">
        <f t="shared" si="238"/>
        <v>2.0581135034847264E-4</v>
      </c>
      <c r="Q3033" s="36">
        <f t="shared" si="239"/>
        <v>0</v>
      </c>
    </row>
    <row r="3034" spans="1:17" x14ac:dyDescent="0.3">
      <c r="A3034" s="29">
        <v>1916658</v>
      </c>
      <c r="B3034" s="1">
        <v>136</v>
      </c>
      <c r="C3034" s="1" t="s">
        <v>14</v>
      </c>
      <c r="D3034" s="1" t="s">
        <v>36</v>
      </c>
      <c r="E3034" s="1" t="s">
        <v>37</v>
      </c>
      <c r="F3034" s="47">
        <v>1357</v>
      </c>
      <c r="G3034" s="34">
        <v>1305.25</v>
      </c>
      <c r="H3034" s="1" t="s">
        <v>217</v>
      </c>
      <c r="I3034" s="34">
        <v>6.1181999999999999E-3</v>
      </c>
      <c r="J3034" s="34">
        <v>6217.8696</v>
      </c>
      <c r="K3034" s="35" t="str">
        <f t="shared" si="235"/>
        <v>Leenderbos, Groote Heide &amp; De Plateaux_H6510A</v>
      </c>
      <c r="L3034" s="36">
        <f>VLOOKUP(D3034,DATA!A:F,5,FALSE)</f>
        <v>6.9939168151221861E-3</v>
      </c>
      <c r="M3034" s="37">
        <f>VLOOKUP(D3034,DATA!A:F,6,FALSE)</f>
        <v>1778</v>
      </c>
      <c r="N3034" s="36">
        <f t="shared" si="236"/>
        <v>3.5353163783810451</v>
      </c>
      <c r="O3034" s="36">
        <f t="shared" si="237"/>
        <v>3.5354623099986635</v>
      </c>
      <c r="P3034" s="36">
        <f t="shared" si="238"/>
        <v>1.4593161761844442E-4</v>
      </c>
      <c r="Q3034" s="36">
        <f t="shared" si="239"/>
        <v>9.0738376886855005E-3</v>
      </c>
    </row>
    <row r="3035" spans="1:17" x14ac:dyDescent="0.3">
      <c r="A3035" s="29">
        <v>1918194</v>
      </c>
      <c r="B3035" s="1">
        <v>136</v>
      </c>
      <c r="C3035" s="1" t="s">
        <v>14</v>
      </c>
      <c r="D3035" s="1" t="s">
        <v>41</v>
      </c>
      <c r="E3035" s="1" t="s">
        <v>42</v>
      </c>
      <c r="F3035" s="47">
        <v>1071</v>
      </c>
      <c r="G3035" s="34">
        <v>1013.54</v>
      </c>
      <c r="H3035" s="1" t="s">
        <v>217</v>
      </c>
      <c r="I3035" s="34">
        <v>3.8625E-3</v>
      </c>
      <c r="J3035" s="34">
        <v>261.86623499999899</v>
      </c>
      <c r="K3035" s="35" t="str">
        <f t="shared" si="235"/>
        <v>Leenderbos, Groote Heide &amp; De Plateaux_H4010A</v>
      </c>
      <c r="L3035" s="36">
        <f>VLOOKUP(D3035,DATA!A:F,5,FALSE)</f>
        <v>1.3726988247862192E-2</v>
      </c>
      <c r="M3035" s="37">
        <f>VLOOKUP(D3035,DATA!A:F,6,FALSE)</f>
        <v>1285.5</v>
      </c>
      <c r="N3035" s="36">
        <f t="shared" si="236"/>
        <v>2.3357746676585815</v>
      </c>
      <c r="O3035" s="36">
        <f t="shared" si="237"/>
        <v>2.335895621922651</v>
      </c>
      <c r="P3035" s="36">
        <f t="shared" si="238"/>
        <v>1.2095426406943943E-4</v>
      </c>
      <c r="Q3035" s="36">
        <f t="shared" si="239"/>
        <v>0</v>
      </c>
    </row>
    <row r="3036" spans="1:17" x14ac:dyDescent="0.3">
      <c r="A3036" s="29">
        <v>1918194</v>
      </c>
      <c r="B3036" s="1">
        <v>136</v>
      </c>
      <c r="C3036" s="1" t="s">
        <v>14</v>
      </c>
      <c r="D3036" s="1" t="s">
        <v>43</v>
      </c>
      <c r="E3036" s="1" t="s">
        <v>44</v>
      </c>
      <c r="F3036" s="47">
        <v>1071</v>
      </c>
      <c r="G3036" s="34">
        <v>1013.54</v>
      </c>
      <c r="H3036" s="1" t="s">
        <v>217</v>
      </c>
      <c r="I3036" s="34">
        <v>3.8625E-3</v>
      </c>
      <c r="J3036" s="34">
        <v>122.20424300000001</v>
      </c>
      <c r="K3036" s="35" t="str">
        <f t="shared" si="235"/>
        <v>Leenderbos, Groote Heide &amp; De Plateaux_H7150</v>
      </c>
      <c r="L3036" s="36">
        <f>VLOOKUP(D3036,DATA!A:F,5,FALSE)</f>
        <v>1.3726988247862192E-2</v>
      </c>
      <c r="M3036" s="37">
        <f>VLOOKUP(D3036,DATA!A:F,6,FALSE)</f>
        <v>1285.5</v>
      </c>
      <c r="N3036" s="36">
        <f t="shared" si="236"/>
        <v>2.3357746676585815</v>
      </c>
      <c r="O3036" s="36">
        <f t="shared" si="237"/>
        <v>2.335895621922651</v>
      </c>
      <c r="P3036" s="36">
        <f t="shared" si="238"/>
        <v>1.2095426406943943E-4</v>
      </c>
      <c r="Q3036" s="36">
        <f t="shared" si="239"/>
        <v>0</v>
      </c>
    </row>
    <row r="3037" spans="1:17" x14ac:dyDescent="0.3">
      <c r="A3037" s="29">
        <v>1925831</v>
      </c>
      <c r="B3037" s="1">
        <v>136</v>
      </c>
      <c r="C3037" s="1" t="s">
        <v>14</v>
      </c>
      <c r="D3037" s="1" t="s">
        <v>36</v>
      </c>
      <c r="E3037" s="1" t="s">
        <v>37</v>
      </c>
      <c r="F3037" s="47">
        <v>1357</v>
      </c>
      <c r="G3037" s="34">
        <v>1293.8900000000001</v>
      </c>
      <c r="H3037" s="1" t="s">
        <v>217</v>
      </c>
      <c r="I3037" s="34">
        <v>6.2293000000000001E-3</v>
      </c>
      <c r="J3037" s="34">
        <v>2907.3135000000002</v>
      </c>
      <c r="K3037" s="35" t="str">
        <f t="shared" si="235"/>
        <v>Leenderbos, Groote Heide &amp; De Plateaux_H6510A</v>
      </c>
      <c r="L3037" s="36">
        <f>VLOOKUP(D3037,DATA!A:F,5,FALSE)</f>
        <v>6.9939168151221861E-3</v>
      </c>
      <c r="M3037" s="37">
        <f>VLOOKUP(D3037,DATA!A:F,6,FALSE)</f>
        <v>1778</v>
      </c>
      <c r="N3037" s="36">
        <f t="shared" si="236"/>
        <v>3.274141530207038</v>
      </c>
      <c r="O3037" s="36">
        <f t="shared" si="237"/>
        <v>3.274279507808735</v>
      </c>
      <c r="P3037" s="36">
        <f t="shared" si="238"/>
        <v>1.3797760169698137E-4</v>
      </c>
      <c r="Q3037" s="36">
        <f t="shared" si="239"/>
        <v>4.0114414411125685E-3</v>
      </c>
    </row>
    <row r="3038" spans="1:17" x14ac:dyDescent="0.3">
      <c r="A3038" s="29">
        <v>1942660</v>
      </c>
      <c r="B3038" s="1">
        <v>136</v>
      </c>
      <c r="C3038" s="1" t="s">
        <v>14</v>
      </c>
      <c r="D3038" s="1" t="s">
        <v>41</v>
      </c>
      <c r="E3038" s="1" t="s">
        <v>42</v>
      </c>
      <c r="F3038" s="47">
        <v>1071</v>
      </c>
      <c r="G3038" s="34">
        <v>1051.0999999999999</v>
      </c>
      <c r="H3038" s="1" t="s">
        <v>217</v>
      </c>
      <c r="I3038" s="34">
        <v>5.1276000000000004E-3</v>
      </c>
      <c r="J3038" s="34">
        <v>264.41253999999998</v>
      </c>
      <c r="K3038" s="35" t="str">
        <f t="shared" si="235"/>
        <v>Leenderbos, Groote Heide &amp; De Plateaux_H4010A</v>
      </c>
      <c r="L3038" s="36">
        <f>VLOOKUP(D3038,DATA!A:F,5,FALSE)</f>
        <v>1.3726988247862192E-2</v>
      </c>
      <c r="M3038" s="37">
        <f>VLOOKUP(D3038,DATA!A:F,6,FALSE)</f>
        <v>1285.5</v>
      </c>
      <c r="N3038" s="36">
        <f t="shared" si="236"/>
        <v>3.8508525295556844</v>
      </c>
      <c r="O3038" s="36">
        <f t="shared" si="237"/>
        <v>3.851113148411077</v>
      </c>
      <c r="P3038" s="36">
        <f t="shared" si="238"/>
        <v>2.6061885539263585E-4</v>
      </c>
      <c r="Q3038" s="36">
        <f t="shared" si="239"/>
        <v>6.8910893526259536E-4</v>
      </c>
    </row>
    <row r="3039" spans="1:17" x14ac:dyDescent="0.3">
      <c r="A3039" s="29">
        <v>1942660</v>
      </c>
      <c r="B3039" s="1">
        <v>136</v>
      </c>
      <c r="C3039" s="1" t="s">
        <v>14</v>
      </c>
      <c r="D3039" s="1" t="s">
        <v>43</v>
      </c>
      <c r="E3039" s="1" t="s">
        <v>44</v>
      </c>
      <c r="F3039" s="47">
        <v>1071</v>
      </c>
      <c r="G3039" s="34">
        <v>1051.0999999999999</v>
      </c>
      <c r="H3039" s="1" t="s">
        <v>217</v>
      </c>
      <c r="I3039" s="34">
        <v>5.1276000000000004E-3</v>
      </c>
      <c r="J3039" s="34">
        <v>290.01922999999999</v>
      </c>
      <c r="K3039" s="35" t="str">
        <f t="shared" si="235"/>
        <v>Leenderbos, Groote Heide &amp; De Plateaux_H7150</v>
      </c>
      <c r="L3039" s="36">
        <f>VLOOKUP(D3039,DATA!A:F,5,FALSE)</f>
        <v>1.3726988247862192E-2</v>
      </c>
      <c r="M3039" s="37">
        <f>VLOOKUP(D3039,DATA!A:F,6,FALSE)</f>
        <v>1285.5</v>
      </c>
      <c r="N3039" s="36">
        <f t="shared" si="236"/>
        <v>3.8508525295556844</v>
      </c>
      <c r="O3039" s="36">
        <f t="shared" si="237"/>
        <v>3.851113148411077</v>
      </c>
      <c r="P3039" s="36">
        <f t="shared" si="238"/>
        <v>2.6061885539263585E-4</v>
      </c>
      <c r="Q3039" s="36">
        <f t="shared" si="239"/>
        <v>7.5584479764453591E-4</v>
      </c>
    </row>
    <row r="3040" spans="1:17" x14ac:dyDescent="0.3">
      <c r="A3040" s="29">
        <v>1947245</v>
      </c>
      <c r="B3040" s="1">
        <v>136</v>
      </c>
      <c r="C3040" s="1" t="s">
        <v>14</v>
      </c>
      <c r="D3040" s="1" t="s">
        <v>43</v>
      </c>
      <c r="E3040" s="1" t="s">
        <v>44</v>
      </c>
      <c r="F3040" s="47">
        <v>1071</v>
      </c>
      <c r="G3040" s="34">
        <v>1008.73</v>
      </c>
      <c r="H3040" s="1" t="s">
        <v>217</v>
      </c>
      <c r="I3040" s="34">
        <v>5.0356999999999997E-3</v>
      </c>
      <c r="J3040" s="34">
        <v>332.53390000000002</v>
      </c>
      <c r="K3040" s="35" t="str">
        <f t="shared" si="235"/>
        <v>Leenderbos, Groote Heide &amp; De Plateaux_H7150</v>
      </c>
      <c r="L3040" s="36">
        <f>VLOOKUP(D3040,DATA!A:F,5,FALSE)</f>
        <v>1.3726988247862192E-2</v>
      </c>
      <c r="M3040" s="37">
        <f>VLOOKUP(D3040,DATA!A:F,6,FALSE)</f>
        <v>1285.5</v>
      </c>
      <c r="N3040" s="36">
        <f t="shared" si="236"/>
        <v>2.1898002425921201</v>
      </c>
      <c r="O3040" s="36">
        <f t="shared" si="237"/>
        <v>2.1899483027163793</v>
      </c>
      <c r="P3040" s="36">
        <f t="shared" si="238"/>
        <v>1.4806012425916393E-4</v>
      </c>
      <c r="Q3040" s="36">
        <f t="shared" si="239"/>
        <v>4.9235010554384397E-4</v>
      </c>
    </row>
    <row r="3041" spans="1:17" x14ac:dyDescent="0.3">
      <c r="A3041" s="29">
        <v>1961000</v>
      </c>
      <c r="B3041" s="1">
        <v>136</v>
      </c>
      <c r="C3041" s="1" t="s">
        <v>14</v>
      </c>
      <c r="D3041" s="1" t="s">
        <v>39</v>
      </c>
      <c r="E3041" s="1" t="s">
        <v>40</v>
      </c>
      <c r="F3041" s="47">
        <v>1429</v>
      </c>
      <c r="G3041" s="34">
        <v>1409.74</v>
      </c>
      <c r="H3041" s="1" t="s">
        <v>217</v>
      </c>
      <c r="I3041" s="34">
        <v>7.1840000000000003E-3</v>
      </c>
      <c r="J3041" s="34">
        <v>223.88668999999999</v>
      </c>
      <c r="K3041" s="35" t="str">
        <f t="shared" si="235"/>
        <v>Leenderbos, Groote Heide &amp; De Plateaux_H7210</v>
      </c>
      <c r="L3041" s="36">
        <f>VLOOKUP(D3041,DATA!A:F,5,FALSE)</f>
        <v>7.6478934523803643E-3</v>
      </c>
      <c r="M3041" s="37">
        <f>VLOOKUP(D3041,DATA!A:F,6,FALSE)</f>
        <v>1814</v>
      </c>
      <c r="N3041" s="36">
        <f t="shared" si="236"/>
        <v>4.3449368371001755</v>
      </c>
      <c r="O3041" s="36">
        <f t="shared" si="237"/>
        <v>4.3451651920746368</v>
      </c>
      <c r="P3041" s="36">
        <f t="shared" si="238"/>
        <v>2.2835497446127562E-4</v>
      </c>
      <c r="Q3041" s="36">
        <f t="shared" si="239"/>
        <v>5.1125639377169524E-4</v>
      </c>
    </row>
    <row r="3042" spans="1:17" x14ac:dyDescent="0.3">
      <c r="A3042" s="29">
        <v>1961001</v>
      </c>
      <c r="B3042" s="1">
        <v>136</v>
      </c>
      <c r="C3042" s="1" t="s">
        <v>14</v>
      </c>
      <c r="D3042" s="1" t="s">
        <v>39</v>
      </c>
      <c r="E3042" s="1" t="s">
        <v>40</v>
      </c>
      <c r="F3042" s="47">
        <v>1429</v>
      </c>
      <c r="G3042" s="34">
        <v>1421.92</v>
      </c>
      <c r="H3042" s="1" t="s">
        <v>217</v>
      </c>
      <c r="I3042" s="34">
        <v>7.0821E-3</v>
      </c>
      <c r="J3042" s="34">
        <v>1115.8634999999999</v>
      </c>
      <c r="K3042" s="35" t="str">
        <f t="shared" si="235"/>
        <v>Leenderbos, Groote Heide &amp; De Plateaux_H7210</v>
      </c>
      <c r="L3042" s="36">
        <f>VLOOKUP(D3042,DATA!A:F,5,FALSE)</f>
        <v>7.6478934523803643E-3</v>
      </c>
      <c r="M3042" s="37">
        <f>VLOOKUP(D3042,DATA!A:F,6,FALSE)</f>
        <v>1814</v>
      </c>
      <c r="N3042" s="36">
        <f t="shared" si="236"/>
        <v>4.7489790937554917</v>
      </c>
      <c r="O3042" s="36">
        <f t="shared" si="237"/>
        <v>4.7492241041021677</v>
      </c>
      <c r="P3042" s="36">
        <f t="shared" si="238"/>
        <v>2.4501034667601118E-4</v>
      </c>
      <c r="Q3042" s="36">
        <f t="shared" si="239"/>
        <v>2.7339810297810716E-3</v>
      </c>
    </row>
    <row r="3043" spans="1:17" x14ac:dyDescent="0.3">
      <c r="A3043" s="29">
        <v>1993155</v>
      </c>
      <c r="B3043" s="1">
        <v>136</v>
      </c>
      <c r="C3043" s="1" t="s">
        <v>14</v>
      </c>
      <c r="D3043" s="1" t="s">
        <v>51</v>
      </c>
      <c r="E3043" s="1" t="s">
        <v>52</v>
      </c>
      <c r="F3043" s="47">
        <v>1000</v>
      </c>
      <c r="G3043" s="34">
        <v>973.03</v>
      </c>
      <c r="H3043" s="1" t="s">
        <v>217</v>
      </c>
      <c r="I3043" s="34">
        <v>4.8564999999999997E-3</v>
      </c>
      <c r="J3043" s="34">
        <v>292.16300000000001</v>
      </c>
      <c r="K3043" s="35" t="str">
        <f t="shared" si="235"/>
        <v>Leenderbos, Groote Heide &amp; De Plateaux_Lg09</v>
      </c>
      <c r="L3043" s="36">
        <f>VLOOKUP(D3043,DATA!A:F,5,FALSE)</f>
        <v>8.4126827976184013E-3</v>
      </c>
      <c r="M3043" s="37">
        <f>VLOOKUP(D3043,DATA!A:F,6,FALSE)</f>
        <v>1350</v>
      </c>
      <c r="N3043" s="36">
        <f t="shared" si="236"/>
        <v>4.0259032487908835</v>
      </c>
      <c r="O3043" s="36">
        <f t="shared" si="237"/>
        <v>4.0260611129104182</v>
      </c>
      <c r="P3043" s="36">
        <f t="shared" si="238"/>
        <v>1.5786411953477852E-4</v>
      </c>
      <c r="Q3043" s="36">
        <f t="shared" si="239"/>
        <v>0</v>
      </c>
    </row>
    <row r="3044" spans="1:17" x14ac:dyDescent="0.3">
      <c r="A3044" s="29">
        <v>1993156</v>
      </c>
      <c r="B3044" s="1">
        <v>136</v>
      </c>
      <c r="C3044" s="1" t="s">
        <v>14</v>
      </c>
      <c r="D3044" s="1" t="s">
        <v>51</v>
      </c>
      <c r="E3044" s="1" t="s">
        <v>52</v>
      </c>
      <c r="F3044" s="47">
        <v>1000</v>
      </c>
      <c r="G3044" s="34">
        <v>999.92</v>
      </c>
      <c r="H3044" s="1" t="s">
        <v>217</v>
      </c>
      <c r="I3044" s="34">
        <v>4.7613999999999998E-3</v>
      </c>
      <c r="J3044" s="34">
        <v>293.43353000000002</v>
      </c>
      <c r="K3044" s="35" t="str">
        <f t="shared" si="235"/>
        <v>Leenderbos, Groote Heide &amp; De Plateaux_Lg09</v>
      </c>
      <c r="L3044" s="36">
        <f>VLOOKUP(D3044,DATA!A:F,5,FALSE)</f>
        <v>8.4126827976184013E-3</v>
      </c>
      <c r="M3044" s="37">
        <f>VLOOKUP(D3044,DATA!A:F,6,FALSE)</f>
        <v>1350</v>
      </c>
      <c r="N3044" s="36">
        <f t="shared" si="236"/>
        <v>4.9968041485421777</v>
      </c>
      <c r="O3044" s="36">
        <f t="shared" si="237"/>
        <v>4.9969943034561446</v>
      </c>
      <c r="P3044" s="36">
        <f t="shared" si="238"/>
        <v>1.901549139669001E-4</v>
      </c>
      <c r="Q3044" s="36">
        <f t="shared" si="239"/>
        <v>0</v>
      </c>
    </row>
    <row r="3045" spans="1:17" x14ac:dyDescent="0.3">
      <c r="A3045" s="29">
        <v>1994685</v>
      </c>
      <c r="B3045" s="1">
        <v>136</v>
      </c>
      <c r="C3045" s="1" t="s">
        <v>14</v>
      </c>
      <c r="D3045" s="1" t="s">
        <v>51</v>
      </c>
      <c r="E3045" s="1" t="s">
        <v>52</v>
      </c>
      <c r="F3045" s="47">
        <v>1000</v>
      </c>
      <c r="G3045" s="34">
        <v>961.9</v>
      </c>
      <c r="H3045" s="1" t="s">
        <v>217</v>
      </c>
      <c r="I3045" s="34">
        <v>4.7746999999999998E-3</v>
      </c>
      <c r="J3045" s="34">
        <v>643.79899999999998</v>
      </c>
      <c r="K3045" s="35" t="str">
        <f t="shared" si="235"/>
        <v>Leenderbos, Groote Heide &amp; De Plateaux_Lg09</v>
      </c>
      <c r="L3045" s="36">
        <f>VLOOKUP(D3045,DATA!A:F,5,FALSE)</f>
        <v>8.4126827976184013E-3</v>
      </c>
      <c r="M3045" s="37">
        <f>VLOOKUP(D3045,DATA!A:F,6,FALSE)</f>
        <v>1350</v>
      </c>
      <c r="N3045" s="36">
        <f t="shared" si="236"/>
        <v>3.6792948206397345</v>
      </c>
      <c r="O3045" s="36">
        <f t="shared" si="237"/>
        <v>3.6794371757056252</v>
      </c>
      <c r="P3045" s="36">
        <f t="shared" si="238"/>
        <v>1.4235506589077573E-4</v>
      </c>
      <c r="Q3045" s="36">
        <f t="shared" si="239"/>
        <v>0</v>
      </c>
    </row>
    <row r="3046" spans="1:17" x14ac:dyDescent="0.3">
      <c r="A3046" s="29">
        <v>1994686</v>
      </c>
      <c r="B3046" s="1">
        <v>136</v>
      </c>
      <c r="C3046" s="1" t="s">
        <v>14</v>
      </c>
      <c r="D3046" s="1" t="s">
        <v>51</v>
      </c>
      <c r="E3046" s="1" t="s">
        <v>52</v>
      </c>
      <c r="F3046" s="47">
        <v>1000</v>
      </c>
      <c r="G3046" s="34">
        <v>975.05</v>
      </c>
      <c r="H3046" s="1" t="s">
        <v>217</v>
      </c>
      <c r="I3046" s="34">
        <v>4.7117000000000001E-3</v>
      </c>
      <c r="J3046" s="34">
        <v>934.80700000000002</v>
      </c>
      <c r="K3046" s="35" t="str">
        <f t="shared" si="235"/>
        <v>Leenderbos, Groote Heide &amp; De Plateaux_Lg09</v>
      </c>
      <c r="L3046" s="36">
        <f>VLOOKUP(D3046,DATA!A:F,5,FALSE)</f>
        <v>8.4126827976184013E-3</v>
      </c>
      <c r="M3046" s="37">
        <f>VLOOKUP(D3046,DATA!A:F,6,FALSE)</f>
        <v>1350</v>
      </c>
      <c r="N3046" s="36">
        <f t="shared" si="236"/>
        <v>4.0920790239411593</v>
      </c>
      <c r="O3046" s="36">
        <f t="shared" si="237"/>
        <v>4.0922345913206764</v>
      </c>
      <c r="P3046" s="36">
        <f t="shared" si="238"/>
        <v>1.5556737951705202E-4</v>
      </c>
      <c r="Q3046" s="36">
        <f t="shared" si="239"/>
        <v>0</v>
      </c>
    </row>
    <row r="3047" spans="1:17" x14ac:dyDescent="0.3">
      <c r="A3047" s="29">
        <v>1996213</v>
      </c>
      <c r="B3047" s="1">
        <v>136</v>
      </c>
      <c r="C3047" s="1" t="s">
        <v>14</v>
      </c>
      <c r="D3047" s="1" t="s">
        <v>51</v>
      </c>
      <c r="E3047" s="1" t="s">
        <v>52</v>
      </c>
      <c r="F3047" s="47">
        <v>1000</v>
      </c>
      <c r="G3047" s="34">
        <v>972.27</v>
      </c>
      <c r="H3047" s="1" t="s">
        <v>217</v>
      </c>
      <c r="I3047" s="34">
        <v>4.9329999999999999E-3</v>
      </c>
      <c r="J3047" s="34">
        <v>698.04944</v>
      </c>
      <c r="K3047" s="35" t="str">
        <f t="shared" si="235"/>
        <v>Leenderbos, Groote Heide &amp; De Plateaux_Lg09</v>
      </c>
      <c r="L3047" s="36">
        <f>VLOOKUP(D3047,DATA!A:F,5,FALSE)</f>
        <v>8.4126827976184013E-3</v>
      </c>
      <c r="M3047" s="37">
        <f>VLOOKUP(D3047,DATA!A:F,6,FALSE)</f>
        <v>1350</v>
      </c>
      <c r="N3047" s="36">
        <f t="shared" si="236"/>
        <v>4.0012718373919283</v>
      </c>
      <c r="O3047" s="36">
        <f t="shared" si="237"/>
        <v>4.0014312480874441</v>
      </c>
      <c r="P3047" s="36">
        <f t="shared" si="238"/>
        <v>1.5941069551583809E-4</v>
      </c>
      <c r="Q3047" s="36">
        <f t="shared" si="239"/>
        <v>0</v>
      </c>
    </row>
    <row r="3048" spans="1:17" x14ac:dyDescent="0.3">
      <c r="A3048" s="29">
        <v>1996214</v>
      </c>
      <c r="B3048" s="1">
        <v>136</v>
      </c>
      <c r="C3048" s="1" t="s">
        <v>14</v>
      </c>
      <c r="D3048" s="1" t="s">
        <v>51</v>
      </c>
      <c r="E3048" s="1" t="s">
        <v>52</v>
      </c>
      <c r="F3048" s="47">
        <v>1000</v>
      </c>
      <c r="G3048" s="34">
        <v>938.06</v>
      </c>
      <c r="H3048" s="1" t="s">
        <v>217</v>
      </c>
      <c r="I3048" s="34">
        <v>4.6870000000000002E-3</v>
      </c>
      <c r="J3048" s="34">
        <v>1797.3716999999999</v>
      </c>
      <c r="K3048" s="35" t="str">
        <f t="shared" si="235"/>
        <v>Leenderbos, Groote Heide &amp; De Plateaux_Lg09</v>
      </c>
      <c r="L3048" s="36">
        <f>VLOOKUP(D3048,DATA!A:F,5,FALSE)</f>
        <v>8.4126827976184013E-3</v>
      </c>
      <c r="M3048" s="37">
        <f>VLOOKUP(D3048,DATA!A:F,6,FALSE)</f>
        <v>1350</v>
      </c>
      <c r="N3048" s="36">
        <f t="shared" si="236"/>
        <v>3.0309358984254025</v>
      </c>
      <c r="O3048" s="36">
        <f t="shared" si="237"/>
        <v>3.0310517888265829</v>
      </c>
      <c r="P3048" s="36">
        <f t="shared" si="238"/>
        <v>1.1589040118042959E-4</v>
      </c>
      <c r="Q3048" s="36">
        <f t="shared" si="239"/>
        <v>0</v>
      </c>
    </row>
    <row r="3049" spans="1:17" x14ac:dyDescent="0.3">
      <c r="A3049" s="29">
        <v>1999273</v>
      </c>
      <c r="B3049" s="1">
        <v>136</v>
      </c>
      <c r="C3049" s="1" t="s">
        <v>14</v>
      </c>
      <c r="D3049" s="1" t="s">
        <v>51</v>
      </c>
      <c r="E3049" s="1" t="s">
        <v>52</v>
      </c>
      <c r="F3049" s="47">
        <v>1000</v>
      </c>
      <c r="G3049" s="34">
        <v>957.83</v>
      </c>
      <c r="H3049" s="1" t="s">
        <v>217</v>
      </c>
      <c r="I3049" s="34">
        <v>4.7491E-3</v>
      </c>
      <c r="J3049" s="34">
        <v>3521.8384000000001</v>
      </c>
      <c r="K3049" s="35" t="str">
        <f t="shared" si="235"/>
        <v>Leenderbos, Groote Heide &amp; De Plateaux_Lg09</v>
      </c>
      <c r="L3049" s="36">
        <f>VLOOKUP(D3049,DATA!A:F,5,FALSE)</f>
        <v>8.4126827976184013E-3</v>
      </c>
      <c r="M3049" s="37">
        <f>VLOOKUP(D3049,DATA!A:F,6,FALSE)</f>
        <v>1350</v>
      </c>
      <c r="N3049" s="36">
        <f t="shared" si="236"/>
        <v>3.5598581941779761</v>
      </c>
      <c r="O3049" s="36">
        <f t="shared" si="237"/>
        <v>3.5599953595308405</v>
      </c>
      <c r="P3049" s="36">
        <f t="shared" si="238"/>
        <v>1.371653528643435E-4</v>
      </c>
      <c r="Q3049" s="36">
        <f t="shared" si="239"/>
        <v>0</v>
      </c>
    </row>
    <row r="3050" spans="1:17" x14ac:dyDescent="0.3">
      <c r="A3050" s="29">
        <v>2000800</v>
      </c>
      <c r="B3050" s="1">
        <v>136</v>
      </c>
      <c r="C3050" s="1" t="s">
        <v>14</v>
      </c>
      <c r="D3050" s="1" t="s">
        <v>51</v>
      </c>
      <c r="E3050" s="1" t="s">
        <v>52</v>
      </c>
      <c r="F3050" s="47">
        <v>1000</v>
      </c>
      <c r="G3050" s="34">
        <v>991.25</v>
      </c>
      <c r="H3050" s="1" t="s">
        <v>217</v>
      </c>
      <c r="I3050" s="34">
        <v>5.1189E-3</v>
      </c>
      <c r="J3050" s="34">
        <v>313.52096999999998</v>
      </c>
      <c r="K3050" s="35" t="str">
        <f t="shared" si="235"/>
        <v>Leenderbos, Groote Heide &amp; De Plateaux_Lg09</v>
      </c>
      <c r="L3050" s="36">
        <f>VLOOKUP(D3050,DATA!A:F,5,FALSE)</f>
        <v>8.4126827976184013E-3</v>
      </c>
      <c r="M3050" s="37">
        <f>VLOOKUP(D3050,DATA!A:F,6,FALSE)</f>
        <v>1350</v>
      </c>
      <c r="N3050" s="36">
        <f t="shared" si="236"/>
        <v>4.6617065624619798</v>
      </c>
      <c r="O3050" s="36">
        <f t="shared" si="237"/>
        <v>4.6618979580601518</v>
      </c>
      <c r="P3050" s="36">
        <f t="shared" si="238"/>
        <v>1.9139559817205054E-4</v>
      </c>
      <c r="Q3050" s="36">
        <f t="shared" si="239"/>
        <v>6.0006533592631508E-4</v>
      </c>
    </row>
    <row r="3051" spans="1:17" x14ac:dyDescent="0.3">
      <c r="A3051" s="29">
        <v>2002327</v>
      </c>
      <c r="B3051" s="1">
        <v>136</v>
      </c>
      <c r="C3051" s="1" t="s">
        <v>14</v>
      </c>
      <c r="D3051" s="1" t="s">
        <v>51</v>
      </c>
      <c r="E3051" s="1" t="s">
        <v>52</v>
      </c>
      <c r="F3051" s="47">
        <v>1000</v>
      </c>
      <c r="G3051" s="34">
        <v>966.18</v>
      </c>
      <c r="H3051" s="1" t="s">
        <v>217</v>
      </c>
      <c r="I3051" s="34">
        <v>5.1286999999999999E-3</v>
      </c>
      <c r="J3051" s="34">
        <v>173.99323999999999</v>
      </c>
      <c r="K3051" s="35" t="str">
        <f t="shared" si="235"/>
        <v>Leenderbos, Groote Heide &amp; De Plateaux_Lg09</v>
      </c>
      <c r="L3051" s="36">
        <f>VLOOKUP(D3051,DATA!A:F,5,FALSE)</f>
        <v>8.4126827976184013E-3</v>
      </c>
      <c r="M3051" s="37">
        <f>VLOOKUP(D3051,DATA!A:F,6,FALSE)</f>
        <v>1350</v>
      </c>
      <c r="N3051" s="36">
        <f t="shared" si="236"/>
        <v>3.8090483614955977</v>
      </c>
      <c r="O3051" s="36">
        <f t="shared" si="237"/>
        <v>3.8092064503212826</v>
      </c>
      <c r="P3051" s="36">
        <f t="shared" si="238"/>
        <v>1.5808882568491001E-4</v>
      </c>
      <c r="Q3051" s="36">
        <f t="shared" si="239"/>
        <v>2.750638698871271E-4</v>
      </c>
    </row>
    <row r="3052" spans="1:17" x14ac:dyDescent="0.3">
      <c r="A3052" s="29">
        <v>2002331</v>
      </c>
      <c r="B3052" s="1">
        <v>136</v>
      </c>
      <c r="C3052" s="1" t="s">
        <v>14</v>
      </c>
      <c r="D3052" s="1" t="s">
        <v>51</v>
      </c>
      <c r="E3052" s="1" t="s">
        <v>52</v>
      </c>
      <c r="F3052" s="47">
        <v>1000</v>
      </c>
      <c r="G3052" s="34">
        <v>970.13</v>
      </c>
      <c r="H3052" s="1" t="s">
        <v>217</v>
      </c>
      <c r="I3052" s="34">
        <v>4.8986000000000003E-3</v>
      </c>
      <c r="J3052" s="34">
        <v>3287.9987999999998</v>
      </c>
      <c r="K3052" s="35" t="str">
        <f t="shared" si="235"/>
        <v>Leenderbos, Groote Heide &amp; De Plateaux_Lg09</v>
      </c>
      <c r="L3052" s="36">
        <f>VLOOKUP(D3052,DATA!A:F,5,FALSE)</f>
        <v>8.4126827976184013E-3</v>
      </c>
      <c r="M3052" s="37">
        <f>VLOOKUP(D3052,DATA!A:F,6,FALSE)</f>
        <v>1350</v>
      </c>
      <c r="N3052" s="36">
        <f t="shared" si="236"/>
        <v>3.932688515906305</v>
      </c>
      <c r="O3052" s="36">
        <f t="shared" si="237"/>
        <v>3.9328442127913315</v>
      </c>
      <c r="P3052" s="36">
        <f t="shared" si="238"/>
        <v>1.5569688502647949E-4</v>
      </c>
      <c r="Q3052" s="36">
        <f t="shared" si="239"/>
        <v>0</v>
      </c>
    </row>
    <row r="3053" spans="1:17" x14ac:dyDescent="0.3">
      <c r="A3053" s="29">
        <v>2003856</v>
      </c>
      <c r="B3053" s="1">
        <v>136</v>
      </c>
      <c r="C3053" s="1" t="s">
        <v>14</v>
      </c>
      <c r="D3053" s="1" t="s">
        <v>51</v>
      </c>
      <c r="E3053" s="1" t="s">
        <v>52</v>
      </c>
      <c r="F3053" s="47">
        <v>1000</v>
      </c>
      <c r="G3053" s="34">
        <v>957.83</v>
      </c>
      <c r="H3053" s="1" t="s">
        <v>217</v>
      </c>
      <c r="I3053" s="34">
        <v>4.9950000000000003E-3</v>
      </c>
      <c r="J3053" s="34">
        <v>147.44506999999999</v>
      </c>
      <c r="K3053" s="35" t="str">
        <f t="shared" si="235"/>
        <v>Leenderbos, Groote Heide &amp; De Plateaux_Lg09</v>
      </c>
      <c r="L3053" s="36">
        <f>VLOOKUP(D3053,DATA!A:F,5,FALSE)</f>
        <v>8.4126827976184013E-3</v>
      </c>
      <c r="M3053" s="37">
        <f>VLOOKUP(D3053,DATA!A:F,6,FALSE)</f>
        <v>1350</v>
      </c>
      <c r="N3053" s="36">
        <f t="shared" si="236"/>
        <v>3.5598581941779761</v>
      </c>
      <c r="O3053" s="36">
        <f t="shared" si="237"/>
        <v>3.5600024618488542</v>
      </c>
      <c r="P3053" s="36">
        <f t="shared" si="238"/>
        <v>1.4426767087805104E-4</v>
      </c>
      <c r="Q3053" s="36">
        <f t="shared" si="239"/>
        <v>0</v>
      </c>
    </row>
    <row r="3054" spans="1:17" x14ac:dyDescent="0.3">
      <c r="A3054" s="29">
        <v>2009970</v>
      </c>
      <c r="B3054" s="1">
        <v>136</v>
      </c>
      <c r="C3054" s="1" t="s">
        <v>14</v>
      </c>
      <c r="D3054" s="1" t="s">
        <v>51</v>
      </c>
      <c r="E3054" s="1" t="s">
        <v>52</v>
      </c>
      <c r="F3054" s="47">
        <v>1000</v>
      </c>
      <c r="G3054" s="34">
        <v>996.62</v>
      </c>
      <c r="H3054" s="1" t="s">
        <v>217</v>
      </c>
      <c r="I3054" s="34">
        <v>5.2941000000000004E-3</v>
      </c>
      <c r="J3054" s="34">
        <v>3121.3969999999999</v>
      </c>
      <c r="K3054" s="35" t="str">
        <f t="shared" si="235"/>
        <v>Leenderbos, Groote Heide &amp; De Plateaux_Lg09</v>
      </c>
      <c r="L3054" s="36">
        <f>VLOOKUP(D3054,DATA!A:F,5,FALSE)</f>
        <v>8.4126827976184013E-3</v>
      </c>
      <c r="M3054" s="37">
        <f>VLOOKUP(D3054,DATA!A:F,6,FALSE)</f>
        <v>1350</v>
      </c>
      <c r="N3054" s="36">
        <f t="shared" si="236"/>
        <v>4.8666496720344217</v>
      </c>
      <c r="O3054" s="36">
        <f t="shared" si="237"/>
        <v>4.8668558765922629</v>
      </c>
      <c r="P3054" s="36">
        <f t="shared" si="238"/>
        <v>2.0620455784126079E-4</v>
      </c>
      <c r="Q3054" s="36">
        <f t="shared" si="239"/>
        <v>6.4364628823203795E-3</v>
      </c>
    </row>
    <row r="3055" spans="1:17" x14ac:dyDescent="0.3">
      <c r="A3055" s="29">
        <v>2009971</v>
      </c>
      <c r="B3055" s="1">
        <v>136</v>
      </c>
      <c r="C3055" s="1" t="s">
        <v>14</v>
      </c>
      <c r="D3055" s="1" t="s">
        <v>51</v>
      </c>
      <c r="E3055" s="1" t="s">
        <v>52</v>
      </c>
      <c r="F3055" s="47">
        <v>1000</v>
      </c>
      <c r="G3055" s="34">
        <v>998.22</v>
      </c>
      <c r="H3055" s="1" t="s">
        <v>217</v>
      </c>
      <c r="I3055" s="34">
        <v>5.1803999999999999E-3</v>
      </c>
      <c r="J3055" s="34">
        <v>2210.4142999999999</v>
      </c>
      <c r="K3055" s="35" t="str">
        <f t="shared" si="235"/>
        <v>Leenderbos, Groote Heide &amp; De Plateaux_Lg09</v>
      </c>
      <c r="L3055" s="36">
        <f>VLOOKUP(D3055,DATA!A:F,5,FALSE)</f>
        <v>8.4126827976184013E-3</v>
      </c>
      <c r="M3055" s="37">
        <f>VLOOKUP(D3055,DATA!A:F,6,FALSE)</f>
        <v>1350</v>
      </c>
      <c r="N3055" s="36">
        <f t="shared" si="236"/>
        <v>4.929348178637043</v>
      </c>
      <c r="O3055" s="36">
        <f t="shared" si="237"/>
        <v>4.929552419344402</v>
      </c>
      <c r="P3055" s="36">
        <f t="shared" si="238"/>
        <v>2.0424070735902689E-4</v>
      </c>
      <c r="Q3055" s="36">
        <f t="shared" si="239"/>
        <v>4.5145658018850825E-3</v>
      </c>
    </row>
    <row r="3056" spans="1:17" x14ac:dyDescent="0.3">
      <c r="A3056" s="29">
        <v>2011496</v>
      </c>
      <c r="B3056" s="1">
        <v>136</v>
      </c>
      <c r="C3056" s="1" t="s">
        <v>14</v>
      </c>
      <c r="D3056" s="1" t="s">
        <v>41</v>
      </c>
      <c r="E3056" s="1" t="s">
        <v>42</v>
      </c>
      <c r="F3056" s="47">
        <v>1071</v>
      </c>
      <c r="G3056" s="34">
        <v>1016.51</v>
      </c>
      <c r="H3056" s="1" t="s">
        <v>217</v>
      </c>
      <c r="I3056" s="34">
        <v>5.7409999999999996E-3</v>
      </c>
      <c r="J3056" s="34">
        <v>9125.61</v>
      </c>
      <c r="K3056" s="35" t="str">
        <f t="shared" si="235"/>
        <v>Leenderbos, Groote Heide &amp; De Plateaux_H4010A</v>
      </c>
      <c r="L3056" s="36">
        <f>VLOOKUP(D3056,DATA!A:F,5,FALSE)</f>
        <v>1.3726988247862192E-2</v>
      </c>
      <c r="M3056" s="37">
        <f>VLOOKUP(D3056,DATA!A:F,6,FALSE)</f>
        <v>1285.5</v>
      </c>
      <c r="N3056" s="36">
        <f t="shared" si="236"/>
        <v>2.4306076135993053</v>
      </c>
      <c r="O3056" s="36">
        <f t="shared" si="237"/>
        <v>2.4307945128429913</v>
      </c>
      <c r="P3056" s="36">
        <f t="shared" si="238"/>
        <v>1.8689924368597843E-4</v>
      </c>
      <c r="Q3056" s="36">
        <f t="shared" si="239"/>
        <v>1.7055696071732018E-2</v>
      </c>
    </row>
    <row r="3057" spans="1:17" x14ac:dyDescent="0.3">
      <c r="A3057" s="29">
        <v>2011500</v>
      </c>
      <c r="B3057" s="1">
        <v>136</v>
      </c>
      <c r="C3057" s="1" t="s">
        <v>14</v>
      </c>
      <c r="D3057" s="1" t="s">
        <v>51</v>
      </c>
      <c r="E3057" s="1" t="s">
        <v>52</v>
      </c>
      <c r="F3057" s="47">
        <v>1000</v>
      </c>
      <c r="G3057" s="34">
        <v>933.77</v>
      </c>
      <c r="H3057" s="1" t="s">
        <v>217</v>
      </c>
      <c r="I3057" s="34">
        <v>5.0752000000000002E-3</v>
      </c>
      <c r="J3057" s="34">
        <v>13.706633</v>
      </c>
      <c r="K3057" s="35" t="str">
        <f t="shared" si="235"/>
        <v>Leenderbos, Groote Heide &amp; De Plateaux_Lg09</v>
      </c>
      <c r="L3057" s="36">
        <f>VLOOKUP(D3057,DATA!A:F,5,FALSE)</f>
        <v>8.4126827976184013E-3</v>
      </c>
      <c r="M3057" s="37">
        <f>VLOOKUP(D3057,DATA!A:F,6,FALSE)</f>
        <v>1350</v>
      </c>
      <c r="N3057" s="36">
        <f t="shared" si="236"/>
        <v>2.9266428783430842</v>
      </c>
      <c r="O3057" s="36">
        <f t="shared" si="237"/>
        <v>2.9267641798467401</v>
      </c>
      <c r="P3057" s="36">
        <f t="shared" si="238"/>
        <v>1.2130150365585735E-4</v>
      </c>
      <c r="Q3057" s="36">
        <f t="shared" si="239"/>
        <v>1.6626351929589948E-5</v>
      </c>
    </row>
    <row r="3058" spans="1:17" x14ac:dyDescent="0.3">
      <c r="A3058" s="29">
        <v>2016096</v>
      </c>
      <c r="B3058" s="1">
        <v>136</v>
      </c>
      <c r="C3058" s="1" t="s">
        <v>14</v>
      </c>
      <c r="D3058" s="1" t="s">
        <v>51</v>
      </c>
      <c r="E3058" s="1" t="s">
        <v>52</v>
      </c>
      <c r="F3058" s="47">
        <v>1000</v>
      </c>
      <c r="G3058" s="34">
        <v>977.11</v>
      </c>
      <c r="H3058" s="1" t="s">
        <v>217</v>
      </c>
      <c r="I3058" s="34">
        <v>5.0359000000000003E-3</v>
      </c>
      <c r="J3058" s="34">
        <v>291.12533999999999</v>
      </c>
      <c r="K3058" s="35" t="str">
        <f t="shared" si="235"/>
        <v>Leenderbos, Groote Heide &amp; De Plateaux_Lg09</v>
      </c>
      <c r="L3058" s="36">
        <f>VLOOKUP(D3058,DATA!A:F,5,FALSE)</f>
        <v>8.4126827976184013E-3</v>
      </c>
      <c r="M3058" s="37">
        <f>VLOOKUP(D3058,DATA!A:F,6,FALSE)</f>
        <v>1350</v>
      </c>
      <c r="N3058" s="36">
        <f t="shared" si="236"/>
        <v>4.1606370474365626</v>
      </c>
      <c r="O3058" s="36">
        <f t="shared" si="237"/>
        <v>4.1608059840546003</v>
      </c>
      <c r="P3058" s="36">
        <f t="shared" si="238"/>
        <v>1.6893661803774052E-4</v>
      </c>
      <c r="Q3058" s="36">
        <f t="shared" si="239"/>
        <v>4.9181730364687346E-4</v>
      </c>
    </row>
    <row r="3059" spans="1:17" x14ac:dyDescent="0.3">
      <c r="A3059" s="29">
        <v>2017625</v>
      </c>
      <c r="B3059" s="1">
        <v>136</v>
      </c>
      <c r="C3059" s="1" t="s">
        <v>14</v>
      </c>
      <c r="D3059" s="1" t="s">
        <v>51</v>
      </c>
      <c r="E3059" s="1" t="s">
        <v>52</v>
      </c>
      <c r="F3059" s="47">
        <v>1000</v>
      </c>
      <c r="G3059" s="34">
        <v>991.06</v>
      </c>
      <c r="H3059" s="1" t="s">
        <v>217</v>
      </c>
      <c r="I3059" s="34">
        <v>5.0892999999999997E-3</v>
      </c>
      <c r="J3059" s="34">
        <v>1400.3405</v>
      </c>
      <c r="K3059" s="35" t="str">
        <f t="shared" si="235"/>
        <v>Leenderbos, Groote Heide &amp; De Plateaux_Lg09</v>
      </c>
      <c r="L3059" s="36">
        <f>VLOOKUP(D3059,DATA!A:F,5,FALSE)</f>
        <v>8.4126827976184013E-3</v>
      </c>
      <c r="M3059" s="37">
        <f>VLOOKUP(D3059,DATA!A:F,6,FALSE)</f>
        <v>1350</v>
      </c>
      <c r="N3059" s="36">
        <f t="shared" si="236"/>
        <v>4.6546077498287541</v>
      </c>
      <c r="O3059" s="36">
        <f t="shared" si="237"/>
        <v>4.6547977630391779</v>
      </c>
      <c r="P3059" s="36">
        <f t="shared" si="238"/>
        <v>1.9001321042377839E-4</v>
      </c>
      <c r="Q3059" s="36">
        <f t="shared" si="239"/>
        <v>2.6608319409143905E-3</v>
      </c>
    </row>
    <row r="3060" spans="1:17" x14ac:dyDescent="0.3">
      <c r="A3060" s="29">
        <v>2019141</v>
      </c>
      <c r="B3060" s="1">
        <v>136</v>
      </c>
      <c r="C3060" s="1" t="s">
        <v>14</v>
      </c>
      <c r="D3060" s="1" t="s">
        <v>51</v>
      </c>
      <c r="E3060" s="1" t="s">
        <v>52</v>
      </c>
      <c r="F3060" s="47">
        <v>1000</v>
      </c>
      <c r="G3060" s="34">
        <v>949.86</v>
      </c>
      <c r="H3060" s="1" t="s">
        <v>217</v>
      </c>
      <c r="I3060" s="34">
        <v>5.5821000000000004E-3</v>
      </c>
      <c r="J3060" s="34">
        <v>873.20525999999995</v>
      </c>
      <c r="K3060" s="35" t="str">
        <f t="shared" si="235"/>
        <v>Leenderbos, Groote Heide &amp; De Plateaux_Lg09</v>
      </c>
      <c r="L3060" s="36">
        <f>VLOOKUP(D3060,DATA!A:F,5,FALSE)</f>
        <v>8.4126827976184013E-3</v>
      </c>
      <c r="M3060" s="37">
        <f>VLOOKUP(D3060,DATA!A:F,6,FALSE)</f>
        <v>1350</v>
      </c>
      <c r="N3060" s="36">
        <f t="shared" si="236"/>
        <v>3.3367019896038848</v>
      </c>
      <c r="O3060" s="36">
        <f t="shared" si="237"/>
        <v>3.3368534575275399</v>
      </c>
      <c r="P3060" s="36">
        <f t="shared" si="238"/>
        <v>1.5146792365516859E-4</v>
      </c>
      <c r="Q3060" s="36">
        <f t="shared" si="239"/>
        <v>1.3226258765697164E-3</v>
      </c>
    </row>
    <row r="3061" spans="1:17" x14ac:dyDescent="0.3">
      <c r="A3061" s="29">
        <v>2019149</v>
      </c>
      <c r="B3061" s="1">
        <v>136</v>
      </c>
      <c r="C3061" s="1" t="s">
        <v>14</v>
      </c>
      <c r="D3061" s="1" t="s">
        <v>51</v>
      </c>
      <c r="E3061" s="1" t="s">
        <v>52</v>
      </c>
      <c r="F3061" s="47">
        <v>1000</v>
      </c>
      <c r="G3061" s="34">
        <v>975.61</v>
      </c>
      <c r="H3061" s="1" t="s">
        <v>217</v>
      </c>
      <c r="I3061" s="34">
        <v>5.0435000000000002E-3</v>
      </c>
      <c r="J3061" s="34">
        <v>285.06787000000003</v>
      </c>
      <c r="K3061" s="35" t="str">
        <f t="shared" si="235"/>
        <v>Leenderbos, Groote Heide &amp; De Plateaux_Lg09</v>
      </c>
      <c r="L3061" s="36">
        <f>VLOOKUP(D3061,DATA!A:F,5,FALSE)</f>
        <v>8.4126827976184013E-3</v>
      </c>
      <c r="M3061" s="37">
        <f>VLOOKUP(D3061,DATA!A:F,6,FALSE)</f>
        <v>1350</v>
      </c>
      <c r="N3061" s="36">
        <f t="shared" si="236"/>
        <v>4.1106083882739295</v>
      </c>
      <c r="O3061" s="36">
        <f t="shared" si="237"/>
        <v>4.1107756327038558</v>
      </c>
      <c r="P3061" s="36">
        <f t="shared" si="238"/>
        <v>1.672444299263276E-4</v>
      </c>
      <c r="Q3061" s="36">
        <f t="shared" si="239"/>
        <v>4.7676013408462471E-4</v>
      </c>
    </row>
    <row r="3062" spans="1:17" x14ac:dyDescent="0.3">
      <c r="A3062" s="29">
        <v>2019153</v>
      </c>
      <c r="B3062" s="1">
        <v>136</v>
      </c>
      <c r="C3062" s="1" t="s">
        <v>14</v>
      </c>
      <c r="D3062" s="1" t="s">
        <v>51</v>
      </c>
      <c r="E3062" s="1" t="s">
        <v>52</v>
      </c>
      <c r="F3062" s="47">
        <v>1000</v>
      </c>
      <c r="G3062" s="34">
        <v>950.41</v>
      </c>
      <c r="H3062" s="1" t="s">
        <v>217</v>
      </c>
      <c r="I3062" s="34">
        <v>5.0679000000000002E-3</v>
      </c>
      <c r="J3062" s="34">
        <v>584.49890000000005</v>
      </c>
      <c r="K3062" s="35" t="str">
        <f t="shared" si="235"/>
        <v>Leenderbos, Groote Heide &amp; De Plateaux_Lg09</v>
      </c>
      <c r="L3062" s="36">
        <f>VLOOKUP(D3062,DATA!A:F,5,FALSE)</f>
        <v>8.4126827976184013E-3</v>
      </c>
      <c r="M3062" s="37">
        <f>VLOOKUP(D3062,DATA!A:F,6,FALSE)</f>
        <v>1350</v>
      </c>
      <c r="N3062" s="36">
        <f t="shared" si="236"/>
        <v>3.3516579447698045</v>
      </c>
      <c r="O3062" s="36">
        <f t="shared" si="237"/>
        <v>3.3517960548211323</v>
      </c>
      <c r="P3062" s="36">
        <f t="shared" si="238"/>
        <v>1.3811005132779997E-4</v>
      </c>
      <c r="Q3062" s="36">
        <f t="shared" si="239"/>
        <v>8.0725173080042618E-4</v>
      </c>
    </row>
    <row r="3063" spans="1:17" x14ac:dyDescent="0.3">
      <c r="A3063" s="29">
        <v>2020670</v>
      </c>
      <c r="B3063" s="1">
        <v>136</v>
      </c>
      <c r="C3063" s="1" t="s">
        <v>14</v>
      </c>
      <c r="D3063" s="1" t="s">
        <v>51</v>
      </c>
      <c r="E3063" s="1" t="s">
        <v>52</v>
      </c>
      <c r="F3063" s="47">
        <v>1000</v>
      </c>
      <c r="G3063" s="34">
        <v>952.79</v>
      </c>
      <c r="H3063" s="1" t="s">
        <v>217</v>
      </c>
      <c r="I3063" s="34">
        <v>5.6144000000000003E-3</v>
      </c>
      <c r="J3063" s="34">
        <v>70.739199999999997</v>
      </c>
      <c r="K3063" s="35" t="str">
        <f t="shared" si="235"/>
        <v>Leenderbos, Groote Heide &amp; De Plateaux_Lg09</v>
      </c>
      <c r="L3063" s="36">
        <f>VLOOKUP(D3063,DATA!A:F,5,FALSE)</f>
        <v>8.4126827976184013E-3</v>
      </c>
      <c r="M3063" s="37">
        <f>VLOOKUP(D3063,DATA!A:F,6,FALSE)</f>
        <v>1350</v>
      </c>
      <c r="N3063" s="36">
        <f t="shared" si="236"/>
        <v>3.41712552728925</v>
      </c>
      <c r="O3063" s="36">
        <f t="shared" si="237"/>
        <v>3.4172814137797225</v>
      </c>
      <c r="P3063" s="36">
        <f t="shared" si="238"/>
        <v>1.5588649047248992E-4</v>
      </c>
      <c r="Q3063" s="36">
        <f t="shared" si="239"/>
        <v>1.1027285626831559E-4</v>
      </c>
    </row>
    <row r="3064" spans="1:17" x14ac:dyDescent="0.3">
      <c r="A3064" s="29">
        <v>2020674</v>
      </c>
      <c r="B3064" s="1">
        <v>136</v>
      </c>
      <c r="C3064" s="1" t="s">
        <v>14</v>
      </c>
      <c r="D3064" s="1" t="s">
        <v>51</v>
      </c>
      <c r="E3064" s="1" t="s">
        <v>52</v>
      </c>
      <c r="F3064" s="47">
        <v>1000</v>
      </c>
      <c r="G3064" s="34">
        <v>940.7</v>
      </c>
      <c r="H3064" s="1" t="s">
        <v>217</v>
      </c>
      <c r="I3064" s="34">
        <v>5.3274000000000004E-3</v>
      </c>
      <c r="J3064" s="34">
        <v>1162.2574</v>
      </c>
      <c r="K3064" s="35" t="str">
        <f t="shared" si="235"/>
        <v>Leenderbos, Groote Heide &amp; De Plateaux_Lg09</v>
      </c>
      <c r="L3064" s="36">
        <f>VLOOKUP(D3064,DATA!A:F,5,FALSE)</f>
        <v>8.4126827976184013E-3</v>
      </c>
      <c r="M3064" s="37">
        <f>VLOOKUP(D3064,DATA!A:F,6,FALSE)</f>
        <v>1350</v>
      </c>
      <c r="N3064" s="36">
        <f t="shared" si="236"/>
        <v>3.096896488560072</v>
      </c>
      <c r="O3064" s="36">
        <f t="shared" si="237"/>
        <v>3.0970309888825915</v>
      </c>
      <c r="P3064" s="36">
        <f t="shared" si="238"/>
        <v>1.3450032251949295E-4</v>
      </c>
      <c r="Q3064" s="36">
        <f t="shared" si="239"/>
        <v>1.5632399515066733E-3</v>
      </c>
    </row>
    <row r="3065" spans="1:17" x14ac:dyDescent="0.3">
      <c r="A3065" s="29">
        <v>2020681</v>
      </c>
      <c r="B3065" s="1">
        <v>136</v>
      </c>
      <c r="C3065" s="1" t="s">
        <v>14</v>
      </c>
      <c r="D3065" s="1" t="s">
        <v>51</v>
      </c>
      <c r="E3065" s="1" t="s">
        <v>52</v>
      </c>
      <c r="F3065" s="47">
        <v>1000</v>
      </c>
      <c r="G3065" s="34">
        <v>949.51</v>
      </c>
      <c r="H3065" s="1" t="s">
        <v>217</v>
      </c>
      <c r="I3065" s="34">
        <v>5.1140999999999999E-3</v>
      </c>
      <c r="J3065" s="34">
        <v>5193.5586000000003</v>
      </c>
      <c r="K3065" s="35" t="str">
        <f t="shared" si="235"/>
        <v>Leenderbos, Groote Heide &amp; De Plateaux_Lg09</v>
      </c>
      <c r="L3065" s="36">
        <f>VLOOKUP(D3065,DATA!A:F,5,FALSE)</f>
        <v>8.4126827976184013E-3</v>
      </c>
      <c r="M3065" s="37">
        <f>VLOOKUP(D3065,DATA!A:F,6,FALSE)</f>
        <v>1350</v>
      </c>
      <c r="N3065" s="36">
        <f t="shared" si="236"/>
        <v>3.3272181330864128</v>
      </c>
      <c r="O3065" s="36">
        <f t="shared" si="237"/>
        <v>3.3273565209296549</v>
      </c>
      <c r="P3065" s="36">
        <f t="shared" si="238"/>
        <v>1.3838784324216036E-4</v>
      </c>
      <c r="Q3065" s="36">
        <f t="shared" si="239"/>
        <v>7.1872537340577384E-3</v>
      </c>
    </row>
    <row r="3066" spans="1:17" x14ac:dyDescent="0.3">
      <c r="A3066" s="29">
        <v>2020683</v>
      </c>
      <c r="B3066" s="1">
        <v>136</v>
      </c>
      <c r="C3066" s="1" t="s">
        <v>14</v>
      </c>
      <c r="D3066" s="1" t="s">
        <v>51</v>
      </c>
      <c r="E3066" s="1" t="s">
        <v>52</v>
      </c>
      <c r="F3066" s="47">
        <v>1000</v>
      </c>
      <c r="G3066" s="34">
        <v>992.36</v>
      </c>
      <c r="H3066" s="1" t="s">
        <v>217</v>
      </c>
      <c r="I3066" s="34">
        <v>5.2017000000000001E-3</v>
      </c>
      <c r="J3066" s="34">
        <v>2136.0495999999998</v>
      </c>
      <c r="K3066" s="35" t="str">
        <f t="shared" si="235"/>
        <v>Leenderbos, Groote Heide &amp; De Plateaux_Lg09</v>
      </c>
      <c r="L3066" s="36">
        <f>VLOOKUP(D3066,DATA!A:F,5,FALSE)</f>
        <v>8.4126827976184013E-3</v>
      </c>
      <c r="M3066" s="37">
        <f>VLOOKUP(D3066,DATA!A:F,6,FALSE)</f>
        <v>1350</v>
      </c>
      <c r="N3066" s="36">
        <f t="shared" si="236"/>
        <v>4.7033847876505659</v>
      </c>
      <c r="O3066" s="36">
        <f t="shared" si="237"/>
        <v>4.7035809322746642</v>
      </c>
      <c r="P3066" s="36">
        <f t="shared" si="238"/>
        <v>1.9614462409833777E-4</v>
      </c>
      <c r="Q3066" s="36">
        <f t="shared" si="239"/>
        <v>4.1897464584740472E-3</v>
      </c>
    </row>
    <row r="3067" spans="1:17" x14ac:dyDescent="0.3">
      <c r="A3067" s="29">
        <v>2022210</v>
      </c>
      <c r="B3067" s="1">
        <v>136</v>
      </c>
      <c r="C3067" s="1" t="s">
        <v>14</v>
      </c>
      <c r="D3067" s="1" t="s">
        <v>51</v>
      </c>
      <c r="E3067" s="1" t="s">
        <v>52</v>
      </c>
      <c r="F3067" s="47">
        <v>1000</v>
      </c>
      <c r="G3067" s="34">
        <v>937.44</v>
      </c>
      <c r="H3067" s="1" t="s">
        <v>217</v>
      </c>
      <c r="I3067" s="34">
        <v>5.0778999999999998E-3</v>
      </c>
      <c r="J3067" s="34">
        <v>5257.0649999999996</v>
      </c>
      <c r="K3067" s="35" t="str">
        <f t="shared" si="235"/>
        <v>Leenderbos, Groote Heide &amp; De Plateaux_Lg09</v>
      </c>
      <c r="L3067" s="36">
        <f>VLOOKUP(D3067,DATA!A:F,5,FALSE)</f>
        <v>8.4126827976184013E-3</v>
      </c>
      <c r="M3067" s="37">
        <f>VLOOKUP(D3067,DATA!A:F,6,FALSE)</f>
        <v>1350</v>
      </c>
      <c r="N3067" s="36">
        <f t="shared" si="236"/>
        <v>3.0156436084325162</v>
      </c>
      <c r="O3067" s="36">
        <f t="shared" si="237"/>
        <v>3.0157685506120906</v>
      </c>
      <c r="P3067" s="36">
        <f t="shared" si="238"/>
        <v>1.2494217957437215E-4</v>
      </c>
      <c r="Q3067" s="36">
        <f t="shared" si="239"/>
        <v>6.5682915926414667E-3</v>
      </c>
    </row>
    <row r="3068" spans="1:17" x14ac:dyDescent="0.3">
      <c r="A3068" s="29">
        <v>2022211</v>
      </c>
      <c r="B3068" s="1">
        <v>136</v>
      </c>
      <c r="C3068" s="1" t="s">
        <v>14</v>
      </c>
      <c r="D3068" s="1" t="s">
        <v>51</v>
      </c>
      <c r="E3068" s="1" t="s">
        <v>52</v>
      </c>
      <c r="F3068" s="47">
        <v>1000</v>
      </c>
      <c r="G3068" s="34">
        <v>956.72</v>
      </c>
      <c r="H3068" s="1" t="s">
        <v>217</v>
      </c>
      <c r="I3068" s="34">
        <v>5.1530999999999999E-3</v>
      </c>
      <c r="J3068" s="34">
        <v>5261.8180000000002</v>
      </c>
      <c r="K3068" s="35" t="str">
        <f t="shared" si="235"/>
        <v>Leenderbos, Groote Heide &amp; De Plateaux_Lg09</v>
      </c>
      <c r="L3068" s="36">
        <f>VLOOKUP(D3068,DATA!A:F,5,FALSE)</f>
        <v>8.4126827976184013E-3</v>
      </c>
      <c r="M3068" s="37">
        <f>VLOOKUP(D3068,DATA!A:F,6,FALSE)</f>
        <v>1350</v>
      </c>
      <c r="N3068" s="36">
        <f t="shared" si="236"/>
        <v>3.5279379950079925</v>
      </c>
      <c r="O3068" s="36">
        <f t="shared" si="237"/>
        <v>3.5280855433517115</v>
      </c>
      <c r="P3068" s="36">
        <f t="shared" si="238"/>
        <v>1.4754834371899506E-4</v>
      </c>
      <c r="Q3068" s="36">
        <f t="shared" si="239"/>
        <v>7.7637253085079518E-3</v>
      </c>
    </row>
    <row r="3069" spans="1:17" x14ac:dyDescent="0.3">
      <c r="A3069" s="29">
        <v>2022212</v>
      </c>
      <c r="B3069" s="1">
        <v>136</v>
      </c>
      <c r="C3069" s="1" t="s">
        <v>14</v>
      </c>
      <c r="D3069" s="1" t="s">
        <v>51</v>
      </c>
      <c r="E3069" s="1" t="s">
        <v>52</v>
      </c>
      <c r="F3069" s="47">
        <v>1000</v>
      </c>
      <c r="G3069" s="34">
        <v>933.73</v>
      </c>
      <c r="H3069" s="1" t="s">
        <v>217</v>
      </c>
      <c r="I3069" s="34">
        <v>5.0226000000000003E-3</v>
      </c>
      <c r="J3069" s="34">
        <v>7111.4174999999996</v>
      </c>
      <c r="K3069" s="35" t="str">
        <f t="shared" si="235"/>
        <v>Leenderbos, Groote Heide &amp; De Plateaux_Lg09</v>
      </c>
      <c r="L3069" s="36">
        <f>VLOOKUP(D3069,DATA!A:F,5,FALSE)</f>
        <v>8.4126827976184013E-3</v>
      </c>
      <c r="M3069" s="37">
        <f>VLOOKUP(D3069,DATA!A:F,6,FALSE)</f>
        <v>1350</v>
      </c>
      <c r="N3069" s="36">
        <f t="shared" si="236"/>
        <v>2.9256870156918682</v>
      </c>
      <c r="O3069" s="36">
        <f t="shared" si="237"/>
        <v>2.9258070219611279</v>
      </c>
      <c r="P3069" s="36">
        <f t="shared" si="238"/>
        <v>1.2000626925967595E-4</v>
      </c>
      <c r="Q3069" s="36">
        <f t="shared" si="239"/>
        <v>8.5341468332297155E-3</v>
      </c>
    </row>
    <row r="3070" spans="1:17" x14ac:dyDescent="0.3">
      <c r="A3070" s="29">
        <v>2023732</v>
      </c>
      <c r="B3070" s="1">
        <v>136</v>
      </c>
      <c r="C3070" s="1" t="s">
        <v>14</v>
      </c>
      <c r="D3070" s="1" t="s">
        <v>51</v>
      </c>
      <c r="E3070" s="1" t="s">
        <v>52</v>
      </c>
      <c r="F3070" s="47">
        <v>1000</v>
      </c>
      <c r="G3070" s="34">
        <v>960.44</v>
      </c>
      <c r="H3070" s="1" t="s">
        <v>217</v>
      </c>
      <c r="I3070" s="34">
        <v>5.4257000000000003E-3</v>
      </c>
      <c r="J3070" s="34">
        <v>1604.7311</v>
      </c>
      <c r="K3070" s="35" t="str">
        <f t="shared" si="235"/>
        <v>Leenderbos, Groote Heide &amp; De Plateaux_Lg09</v>
      </c>
      <c r="L3070" s="36">
        <f>VLOOKUP(D3070,DATA!A:F,5,FALSE)</f>
        <v>8.4126827976184013E-3</v>
      </c>
      <c r="M3070" s="37">
        <f>VLOOKUP(D3070,DATA!A:F,6,FALSE)</f>
        <v>1350</v>
      </c>
      <c r="N3070" s="36">
        <f t="shared" si="236"/>
        <v>3.6360133177034011</v>
      </c>
      <c r="O3070" s="36">
        <f t="shared" si="237"/>
        <v>3.6361732513008072</v>
      </c>
      <c r="P3070" s="36">
        <f t="shared" si="238"/>
        <v>1.5993359740607005E-4</v>
      </c>
      <c r="Q3070" s="36">
        <f t="shared" si="239"/>
        <v>2.5665041769239992E-3</v>
      </c>
    </row>
    <row r="3071" spans="1:17" x14ac:dyDescent="0.3">
      <c r="A3071" s="29">
        <v>2023740</v>
      </c>
      <c r="B3071" s="1">
        <v>136</v>
      </c>
      <c r="C3071" s="1" t="s">
        <v>14</v>
      </c>
      <c r="D3071" s="1" t="s">
        <v>51</v>
      </c>
      <c r="E3071" s="1" t="s">
        <v>52</v>
      </c>
      <c r="F3071" s="47">
        <v>1000</v>
      </c>
      <c r="G3071" s="34">
        <v>953.86</v>
      </c>
      <c r="H3071" s="1" t="s">
        <v>217</v>
      </c>
      <c r="I3071" s="34">
        <v>5.0917000000000002E-3</v>
      </c>
      <c r="J3071" s="34">
        <v>2526.9816999999998</v>
      </c>
      <c r="K3071" s="35" t="str">
        <f t="shared" si="235"/>
        <v>Leenderbos, Groote Heide &amp; De Plateaux_Lg09</v>
      </c>
      <c r="L3071" s="36">
        <f>VLOOKUP(D3071,DATA!A:F,5,FALSE)</f>
        <v>8.4126827976184013E-3</v>
      </c>
      <c r="M3071" s="37">
        <f>VLOOKUP(D3071,DATA!A:F,6,FALSE)</f>
        <v>1350</v>
      </c>
      <c r="N3071" s="36">
        <f t="shared" si="236"/>
        <v>3.4469588286031603</v>
      </c>
      <c r="O3071" s="36">
        <f t="shared" si="237"/>
        <v>3.4471013920001803</v>
      </c>
      <c r="P3071" s="36">
        <f t="shared" si="238"/>
        <v>1.4256339702001242E-4</v>
      </c>
      <c r="Q3071" s="36">
        <f t="shared" si="239"/>
        <v>3.6025509535940587E-3</v>
      </c>
    </row>
    <row r="3072" spans="1:17" x14ac:dyDescent="0.3">
      <c r="A3072" s="29">
        <v>2023741</v>
      </c>
      <c r="B3072" s="1">
        <v>136</v>
      </c>
      <c r="C3072" s="1" t="s">
        <v>14</v>
      </c>
      <c r="D3072" s="1" t="s">
        <v>51</v>
      </c>
      <c r="E3072" s="1" t="s">
        <v>52</v>
      </c>
      <c r="F3072" s="47">
        <v>1000</v>
      </c>
      <c r="G3072" s="34">
        <v>996.24</v>
      </c>
      <c r="H3072" s="1" t="s">
        <v>217</v>
      </c>
      <c r="I3072" s="34">
        <v>5.2271000000000001E-3</v>
      </c>
      <c r="J3072" s="34">
        <v>4164.5330000000004</v>
      </c>
      <c r="K3072" s="35" t="str">
        <f t="shared" si="235"/>
        <v>Leenderbos, Groote Heide &amp; De Plateaux_Lg09</v>
      </c>
      <c r="L3072" s="36">
        <f>VLOOKUP(D3072,DATA!A:F,5,FALSE)</f>
        <v>8.4126827976184013E-3</v>
      </c>
      <c r="M3072" s="37">
        <f>VLOOKUP(D3072,DATA!A:F,6,FALSE)</f>
        <v>1350</v>
      </c>
      <c r="N3072" s="36">
        <f t="shared" si="236"/>
        <v>4.8518703519431012</v>
      </c>
      <c r="O3072" s="36">
        <f t="shared" si="237"/>
        <v>4.8520733600531658</v>
      </c>
      <c r="P3072" s="36">
        <f t="shared" si="238"/>
        <v>2.0300811006457309E-4</v>
      </c>
      <c r="Q3072" s="36">
        <f t="shared" si="239"/>
        <v>8.4543397363154686E-3</v>
      </c>
    </row>
    <row r="3073" spans="1:17" x14ac:dyDescent="0.3">
      <c r="A3073" s="29">
        <v>2025268</v>
      </c>
      <c r="B3073" s="1">
        <v>136</v>
      </c>
      <c r="C3073" s="1" t="s">
        <v>14</v>
      </c>
      <c r="D3073" s="1" t="s">
        <v>51</v>
      </c>
      <c r="E3073" s="1" t="s">
        <v>52</v>
      </c>
      <c r="F3073" s="47">
        <v>1000</v>
      </c>
      <c r="G3073" s="34">
        <v>963.07</v>
      </c>
      <c r="H3073" s="1" t="s">
        <v>217</v>
      </c>
      <c r="I3073" s="34">
        <v>5.2386000000000004E-3</v>
      </c>
      <c r="J3073" s="34">
        <v>4568.174</v>
      </c>
      <c r="K3073" s="35" t="str">
        <f t="shared" si="235"/>
        <v>Leenderbos, Groote Heide &amp; De Plateaux_Lg09</v>
      </c>
      <c r="L3073" s="36">
        <f>VLOOKUP(D3073,DATA!A:F,5,FALSE)</f>
        <v>8.4126827976184013E-3</v>
      </c>
      <c r="M3073" s="37">
        <f>VLOOKUP(D3073,DATA!A:F,6,FALSE)</f>
        <v>1350</v>
      </c>
      <c r="N3073" s="36">
        <f t="shared" si="236"/>
        <v>3.714336562860773</v>
      </c>
      <c r="O3073" s="36">
        <f t="shared" si="237"/>
        <v>3.7144941792928088</v>
      </c>
      <c r="P3073" s="36">
        <f t="shared" si="238"/>
        <v>1.576164320358231E-4</v>
      </c>
      <c r="Q3073" s="36">
        <f t="shared" si="239"/>
        <v>7.2001928679881408E-3</v>
      </c>
    </row>
    <row r="3074" spans="1:17" x14ac:dyDescent="0.3">
      <c r="A3074" s="29">
        <v>2026796</v>
      </c>
      <c r="B3074" s="1">
        <v>136</v>
      </c>
      <c r="C3074" s="1" t="s">
        <v>14</v>
      </c>
      <c r="D3074" s="1" t="s">
        <v>51</v>
      </c>
      <c r="E3074" s="1" t="s">
        <v>52</v>
      </c>
      <c r="F3074" s="47">
        <v>1000</v>
      </c>
      <c r="G3074" s="34">
        <v>961.93</v>
      </c>
      <c r="H3074" s="1" t="s">
        <v>217</v>
      </c>
      <c r="I3074" s="34">
        <v>5.2367000000000004E-3</v>
      </c>
      <c r="J3074" s="34">
        <v>2851.4832000000001</v>
      </c>
      <c r="K3074" s="35" t="str">
        <f t="shared" si="235"/>
        <v>Leenderbos, Groote Heide &amp; De Plateaux_Lg09</v>
      </c>
      <c r="L3074" s="36">
        <f>VLOOKUP(D3074,DATA!A:F,5,FALSE)</f>
        <v>8.4126827976184013E-3</v>
      </c>
      <c r="M3074" s="37">
        <f>VLOOKUP(D3074,DATA!A:F,6,FALSE)</f>
        <v>1350</v>
      </c>
      <c r="N3074" s="36">
        <f t="shared" si="236"/>
        <v>3.6801893421387915</v>
      </c>
      <c r="O3074" s="36">
        <f t="shared" si="237"/>
        <v>3.6803455082711167</v>
      </c>
      <c r="P3074" s="36">
        <f t="shared" si="238"/>
        <v>1.5616613232527499E-4</v>
      </c>
      <c r="Q3074" s="36">
        <f t="shared" si="239"/>
        <v>4.4530510273449861E-3</v>
      </c>
    </row>
    <row r="3075" spans="1:17" x14ac:dyDescent="0.3">
      <c r="A3075" s="29">
        <v>2028325</v>
      </c>
      <c r="B3075" s="1">
        <v>136</v>
      </c>
      <c r="C3075" s="1" t="s">
        <v>14</v>
      </c>
      <c r="D3075" s="1" t="s">
        <v>51</v>
      </c>
      <c r="E3075" s="1" t="s">
        <v>52</v>
      </c>
      <c r="F3075" s="47">
        <v>1000</v>
      </c>
      <c r="G3075" s="34">
        <v>955.74</v>
      </c>
      <c r="H3075" s="1" t="s">
        <v>217</v>
      </c>
      <c r="I3075" s="34">
        <v>5.1977999999999998E-3</v>
      </c>
      <c r="J3075" s="34">
        <v>2444.0106999999998</v>
      </c>
      <c r="K3075" s="35" t="str">
        <f t="shared" ref="K3075:K3138" si="240">_xlfn.CONCAT(C3075,"_",D3075)</f>
        <v>Leenderbos, Groote Heide &amp; De Plateaux_Lg09</v>
      </c>
      <c r="L3075" s="36">
        <f>VLOOKUP(D3075,DATA!A:F,5,FALSE)</f>
        <v>8.4126827976184013E-3</v>
      </c>
      <c r="M3075" s="37">
        <f>VLOOKUP(D3075,DATA!A:F,6,FALSE)</f>
        <v>1350</v>
      </c>
      <c r="N3075" s="36">
        <f t="shared" ref="N3075:N3138" si="241">100/(1+EXP(-L3075*(G3075-M3075)))</f>
        <v>3.4999855445332471</v>
      </c>
      <c r="O3075" s="36">
        <f t="shared" ref="O3075:O3138" si="242">100/(1+EXP(-L3075*((G3075+I3075)-M3075)))</f>
        <v>3.5001332363859645</v>
      </c>
      <c r="P3075" s="36">
        <f t="shared" ref="P3075:P3138" si="243">O3075-N3075</f>
        <v>1.4769185271745755E-4</v>
      </c>
      <c r="Q3075" s="36">
        <f t="shared" ref="Q3075:Q3138" si="244">IF(AND(H3075&lt;&gt;"below",I3075&gt;=0.005),J3075*P3075/100,0)</f>
        <v>3.6096046834429032E-3</v>
      </c>
    </row>
    <row r="3076" spans="1:17" x14ac:dyDescent="0.3">
      <c r="A3076" s="29">
        <v>2029845</v>
      </c>
      <c r="B3076" s="1">
        <v>136</v>
      </c>
      <c r="C3076" s="1" t="s">
        <v>14</v>
      </c>
      <c r="D3076" s="1" t="s">
        <v>51</v>
      </c>
      <c r="E3076" s="1" t="s">
        <v>52</v>
      </c>
      <c r="F3076" s="47">
        <v>1000</v>
      </c>
      <c r="G3076" s="34">
        <v>954.44</v>
      </c>
      <c r="H3076" s="1" t="s">
        <v>217</v>
      </c>
      <c r="I3076" s="34">
        <v>5.6981999999999996E-3</v>
      </c>
      <c r="J3076" s="34">
        <v>72.173649999999995</v>
      </c>
      <c r="K3076" s="35" t="str">
        <f t="shared" si="240"/>
        <v>Leenderbos, Groote Heide &amp; De Plateaux_Lg09</v>
      </c>
      <c r="L3076" s="36">
        <f>VLOOKUP(D3076,DATA!A:F,5,FALSE)</f>
        <v>8.4126827976184013E-3</v>
      </c>
      <c r="M3076" s="37">
        <f>VLOOKUP(D3076,DATA!A:F,6,FALSE)</f>
        <v>1350</v>
      </c>
      <c r="N3076" s="36">
        <f t="shared" si="241"/>
        <v>3.4632349647755198</v>
      </c>
      <c r="O3076" s="36">
        <f t="shared" si="242"/>
        <v>3.4633952363818774</v>
      </c>
      <c r="P3076" s="36">
        <f t="shared" si="243"/>
        <v>1.6027160635756488E-4</v>
      </c>
      <c r="Q3076" s="36">
        <f t="shared" si="244"/>
        <v>1.1567386822188661E-4</v>
      </c>
    </row>
    <row r="3077" spans="1:17" x14ac:dyDescent="0.3">
      <c r="A3077" s="29">
        <v>2029853</v>
      </c>
      <c r="B3077" s="1">
        <v>136</v>
      </c>
      <c r="C3077" s="1" t="s">
        <v>14</v>
      </c>
      <c r="D3077" s="1" t="s">
        <v>41</v>
      </c>
      <c r="E3077" s="1" t="s">
        <v>42</v>
      </c>
      <c r="F3077" s="47">
        <v>1071</v>
      </c>
      <c r="G3077" s="34">
        <v>1070.33</v>
      </c>
      <c r="H3077" s="1" t="s">
        <v>217</v>
      </c>
      <c r="I3077" s="34">
        <v>5.6622E-3</v>
      </c>
      <c r="J3077" s="34">
        <v>1210.1364000000001</v>
      </c>
      <c r="K3077" s="35" t="str">
        <f t="shared" si="240"/>
        <v>Leenderbos, Groote Heide &amp; De Plateaux_H4010A</v>
      </c>
      <c r="L3077" s="36">
        <f>VLOOKUP(D3077,DATA!A:F,5,FALSE)</f>
        <v>1.3726988247862192E-2</v>
      </c>
      <c r="M3077" s="37">
        <f>VLOOKUP(D3077,DATA!A:F,6,FALSE)</f>
        <v>1285.5</v>
      </c>
      <c r="N3077" s="36">
        <f t="shared" si="241"/>
        <v>4.9564942233572049</v>
      </c>
      <c r="O3077" s="36">
        <f t="shared" si="242"/>
        <v>4.9568603848952844</v>
      </c>
      <c r="P3077" s="36">
        <f t="shared" si="243"/>
        <v>3.6616153807944585E-4</v>
      </c>
      <c r="Q3077" s="36">
        <f t="shared" si="244"/>
        <v>4.4310540550992353E-3</v>
      </c>
    </row>
    <row r="3078" spans="1:17" x14ac:dyDescent="0.3">
      <c r="A3078" s="29">
        <v>2031315</v>
      </c>
      <c r="B3078" s="1">
        <v>136</v>
      </c>
      <c r="C3078" s="1" t="s">
        <v>14</v>
      </c>
      <c r="D3078" s="1" t="s">
        <v>28</v>
      </c>
      <c r="E3078" s="1" t="s">
        <v>29</v>
      </c>
      <c r="F3078" s="47">
        <v>1786</v>
      </c>
      <c r="G3078" s="34">
        <v>1721.58</v>
      </c>
      <c r="H3078" s="1" t="s">
        <v>217</v>
      </c>
      <c r="I3078" s="34">
        <v>9.0741999999999993E-3</v>
      </c>
      <c r="J3078" s="34">
        <v>72.600750000000005</v>
      </c>
      <c r="K3078" s="35" t="str">
        <f t="shared" si="240"/>
        <v>Leenderbos, Groote Heide &amp; De Plateaux_H91D0</v>
      </c>
      <c r="L3078" s="36">
        <f>VLOOKUP(D3078,DATA!A:F,5,FALSE)</f>
        <v>6.9280917156857415E-3</v>
      </c>
      <c r="M3078" s="37">
        <f>VLOOKUP(D3078,DATA!A:F,6,FALSE)</f>
        <v>2211</v>
      </c>
      <c r="N3078" s="36">
        <f t="shared" si="241"/>
        <v>3.258590972416914</v>
      </c>
      <c r="O3078" s="36">
        <f t="shared" si="242"/>
        <v>3.2587891602529493</v>
      </c>
      <c r="P3078" s="36">
        <f t="shared" si="243"/>
        <v>1.9818783603531287E-4</v>
      </c>
      <c r="Q3078" s="36">
        <f t="shared" si="244"/>
        <v>1.4388585537040743E-4</v>
      </c>
    </row>
    <row r="3079" spans="1:17" x14ac:dyDescent="0.3">
      <c r="A3079" s="29">
        <v>2031316</v>
      </c>
      <c r="B3079" s="1">
        <v>136</v>
      </c>
      <c r="C3079" s="1" t="s">
        <v>14</v>
      </c>
      <c r="D3079" s="1" t="s">
        <v>28</v>
      </c>
      <c r="E3079" s="1" t="s">
        <v>29</v>
      </c>
      <c r="F3079" s="47">
        <v>1786</v>
      </c>
      <c r="G3079" s="34">
        <v>1729.97</v>
      </c>
      <c r="H3079" s="1" t="s">
        <v>217</v>
      </c>
      <c r="I3079" s="34">
        <v>8.9960000000000005E-3</v>
      </c>
      <c r="J3079" s="34">
        <v>54.540478</v>
      </c>
      <c r="K3079" s="35" t="str">
        <f t="shared" si="240"/>
        <v>Leenderbos, Groote Heide &amp; De Plateaux_H91D0</v>
      </c>
      <c r="L3079" s="36">
        <f>VLOOKUP(D3079,DATA!A:F,5,FALSE)</f>
        <v>6.9280917156857415E-3</v>
      </c>
      <c r="M3079" s="37">
        <f>VLOOKUP(D3079,DATA!A:F,6,FALSE)</f>
        <v>2211</v>
      </c>
      <c r="N3079" s="36">
        <f t="shared" si="241"/>
        <v>3.4468929501132499</v>
      </c>
      <c r="O3079" s="36">
        <f t="shared" si="242"/>
        <v>3.4471003792335191</v>
      </c>
      <c r="P3079" s="36">
        <f t="shared" si="243"/>
        <v>2.0742912026916471E-4</v>
      </c>
      <c r="Q3079" s="36">
        <f t="shared" si="244"/>
        <v>1.1313283370599732E-4</v>
      </c>
    </row>
    <row r="3080" spans="1:17" x14ac:dyDescent="0.3">
      <c r="A3080" s="29">
        <v>2031381</v>
      </c>
      <c r="B3080" s="1">
        <v>136</v>
      </c>
      <c r="C3080" s="1" t="s">
        <v>14</v>
      </c>
      <c r="D3080" s="1" t="s">
        <v>51</v>
      </c>
      <c r="E3080" s="1" t="s">
        <v>52</v>
      </c>
      <c r="F3080" s="47">
        <v>1000</v>
      </c>
      <c r="G3080" s="34">
        <v>990.88</v>
      </c>
      <c r="H3080" s="1" t="s">
        <v>217</v>
      </c>
      <c r="I3080" s="34">
        <v>5.3796E-3</v>
      </c>
      <c r="J3080" s="34">
        <v>233.42271</v>
      </c>
      <c r="K3080" s="35" t="str">
        <f t="shared" si="240"/>
        <v>Leenderbos, Groote Heide &amp; De Plateaux_Lg09</v>
      </c>
      <c r="L3080" s="36">
        <f>VLOOKUP(D3080,DATA!A:F,5,FALSE)</f>
        <v>8.4126827976184013E-3</v>
      </c>
      <c r="M3080" s="37">
        <f>VLOOKUP(D3080,DATA!A:F,6,FALSE)</f>
        <v>1350</v>
      </c>
      <c r="N3080" s="36">
        <f t="shared" si="241"/>
        <v>4.6478920446071061</v>
      </c>
      <c r="O3080" s="36">
        <f t="shared" si="242"/>
        <v>4.6480926209661604</v>
      </c>
      <c r="P3080" s="36">
        <f t="shared" si="243"/>
        <v>2.0057635905423865E-4</v>
      </c>
      <c r="Q3080" s="36">
        <f t="shared" si="244"/>
        <v>4.6819077292373424E-4</v>
      </c>
    </row>
    <row r="3081" spans="1:17" x14ac:dyDescent="0.3">
      <c r="A3081" s="29">
        <v>2032909</v>
      </c>
      <c r="B3081" s="1">
        <v>136</v>
      </c>
      <c r="C3081" s="1" t="s">
        <v>14</v>
      </c>
      <c r="D3081" s="1" t="s">
        <v>51</v>
      </c>
      <c r="E3081" s="1" t="s">
        <v>52</v>
      </c>
      <c r="F3081" s="47">
        <v>1000</v>
      </c>
      <c r="G3081" s="34">
        <v>948.93</v>
      </c>
      <c r="H3081" s="1" t="s">
        <v>217</v>
      </c>
      <c r="I3081" s="34">
        <v>5.2906999999999997E-3</v>
      </c>
      <c r="J3081" s="34">
        <v>587.62919999999997</v>
      </c>
      <c r="K3081" s="35" t="str">
        <f t="shared" si="240"/>
        <v>Leenderbos, Groote Heide &amp; De Plateaux_Lg09</v>
      </c>
      <c r="L3081" s="36">
        <f>VLOOKUP(D3081,DATA!A:F,5,FALSE)</f>
        <v>8.4126827976184013E-3</v>
      </c>
      <c r="M3081" s="37">
        <f>VLOOKUP(D3081,DATA!A:F,6,FALSE)</f>
        <v>1350</v>
      </c>
      <c r="N3081" s="36">
        <f t="shared" si="241"/>
        <v>3.3115593059308517</v>
      </c>
      <c r="O3081" s="36">
        <f t="shared" si="242"/>
        <v>3.3117018219781906</v>
      </c>
      <c r="P3081" s="36">
        <f t="shared" si="243"/>
        <v>1.4251604733894752E-4</v>
      </c>
      <c r="Q3081" s="36">
        <f t="shared" si="244"/>
        <v>8.3746590884947844E-4</v>
      </c>
    </row>
    <row r="3082" spans="1:17" x14ac:dyDescent="0.3">
      <c r="A3082" s="29">
        <v>2032957</v>
      </c>
      <c r="B3082" s="1">
        <v>138</v>
      </c>
      <c r="C3082" s="1" t="s">
        <v>38</v>
      </c>
      <c r="D3082" s="1" t="s">
        <v>41</v>
      </c>
      <c r="E3082" s="1" t="s">
        <v>42</v>
      </c>
      <c r="F3082" s="47">
        <v>1071</v>
      </c>
      <c r="G3082" s="34">
        <v>1065.05</v>
      </c>
      <c r="H3082" s="1" t="s">
        <v>217</v>
      </c>
      <c r="I3082" s="34">
        <v>4.354E-5</v>
      </c>
      <c r="J3082" s="34">
        <v>1144.2998</v>
      </c>
      <c r="K3082" s="35" t="str">
        <f t="shared" si="240"/>
        <v>Weerter- en Budelerbergen &amp; Ringselven_H4010A</v>
      </c>
      <c r="L3082" s="36">
        <f>VLOOKUP(D3082,DATA!A:F,5,FALSE)</f>
        <v>1.3726988247862192E-2</v>
      </c>
      <c r="M3082" s="37">
        <f>VLOOKUP(D3082,DATA!A:F,6,FALSE)</f>
        <v>1285.5</v>
      </c>
      <c r="N3082" s="36">
        <f t="shared" si="241"/>
        <v>4.6259950654935587</v>
      </c>
      <c r="O3082" s="36">
        <f t="shared" si="242"/>
        <v>4.6259977024259147</v>
      </c>
      <c r="P3082" s="36">
        <f t="shared" si="243"/>
        <v>2.6369323560260227E-6</v>
      </c>
      <c r="Q3082" s="36">
        <f t="shared" si="244"/>
        <v>0</v>
      </c>
    </row>
    <row r="3083" spans="1:17" x14ac:dyDescent="0.3">
      <c r="A3083" s="29">
        <v>2034439</v>
      </c>
      <c r="B3083" s="1">
        <v>136</v>
      </c>
      <c r="C3083" s="1" t="s">
        <v>14</v>
      </c>
      <c r="D3083" s="1" t="s">
        <v>41</v>
      </c>
      <c r="E3083" s="1" t="s">
        <v>42</v>
      </c>
      <c r="F3083" s="47">
        <v>1071</v>
      </c>
      <c r="G3083" s="34">
        <v>1027.52</v>
      </c>
      <c r="H3083" s="1" t="s">
        <v>217</v>
      </c>
      <c r="I3083" s="34">
        <v>5.6606E-3</v>
      </c>
      <c r="J3083" s="34">
        <v>387.22516000000002</v>
      </c>
      <c r="K3083" s="35" t="str">
        <f t="shared" si="240"/>
        <v>Leenderbos, Groote Heide &amp; De Plateaux_H4010A</v>
      </c>
      <c r="L3083" s="36">
        <f>VLOOKUP(D3083,DATA!A:F,5,FALSE)</f>
        <v>1.3726988247862192E-2</v>
      </c>
      <c r="M3083" s="37">
        <f>VLOOKUP(D3083,DATA!A:F,6,FALSE)</f>
        <v>1285.5</v>
      </c>
      <c r="N3083" s="36">
        <f t="shared" si="241"/>
        <v>2.8160006085988241</v>
      </c>
      <c r="O3083" s="36">
        <f t="shared" si="242"/>
        <v>2.8162132663238357</v>
      </c>
      <c r="P3083" s="36">
        <f t="shared" si="243"/>
        <v>2.126577250116668E-4</v>
      </c>
      <c r="Q3083" s="36">
        <f t="shared" si="244"/>
        <v>8.2346421592878678E-4</v>
      </c>
    </row>
    <row r="3084" spans="1:17" x14ac:dyDescent="0.3">
      <c r="A3084" s="29">
        <v>2037496</v>
      </c>
      <c r="B3084" s="1">
        <v>136</v>
      </c>
      <c r="C3084" s="1" t="s">
        <v>14</v>
      </c>
      <c r="D3084" s="1" t="s">
        <v>51</v>
      </c>
      <c r="E3084" s="1" t="s">
        <v>52</v>
      </c>
      <c r="F3084" s="47">
        <v>1000</v>
      </c>
      <c r="G3084" s="34">
        <v>994.21</v>
      </c>
      <c r="H3084" s="1" t="s">
        <v>217</v>
      </c>
      <c r="I3084" s="34">
        <v>5.6077000000000002E-3</v>
      </c>
      <c r="J3084" s="34">
        <v>5.4002347000000004</v>
      </c>
      <c r="K3084" s="35" t="str">
        <f t="shared" si="240"/>
        <v>Leenderbos, Groote Heide &amp; De Plateaux_Lg09</v>
      </c>
      <c r="L3084" s="36">
        <f>VLOOKUP(D3084,DATA!A:F,5,FALSE)</f>
        <v>8.4126827976184013E-3</v>
      </c>
      <c r="M3084" s="37">
        <f>VLOOKUP(D3084,DATA!A:F,6,FALSE)</f>
        <v>1350</v>
      </c>
      <c r="N3084" s="36">
        <f t="shared" si="241"/>
        <v>4.7736366590968213</v>
      </c>
      <c r="O3084" s="36">
        <f t="shared" si="242"/>
        <v>4.7738511135708022</v>
      </c>
      <c r="P3084" s="36">
        <f t="shared" si="243"/>
        <v>2.1445447398082962E-4</v>
      </c>
      <c r="Q3084" s="36">
        <f t="shared" si="244"/>
        <v>1.1581044919615233E-5</v>
      </c>
    </row>
    <row r="3085" spans="1:17" x14ac:dyDescent="0.3">
      <c r="A3085" s="29">
        <v>2039024</v>
      </c>
      <c r="B3085" s="1">
        <v>136</v>
      </c>
      <c r="C3085" s="1" t="s">
        <v>14</v>
      </c>
      <c r="D3085" s="1" t="s">
        <v>51</v>
      </c>
      <c r="E3085" s="1" t="s">
        <v>52</v>
      </c>
      <c r="F3085" s="47">
        <v>1000</v>
      </c>
      <c r="G3085" s="34">
        <v>936.59</v>
      </c>
      <c r="H3085" s="1" t="s">
        <v>217</v>
      </c>
      <c r="I3085" s="34">
        <v>5.4136000000000002E-3</v>
      </c>
      <c r="J3085" s="34">
        <v>2740.5662000000002</v>
      </c>
      <c r="K3085" s="35" t="str">
        <f t="shared" si="240"/>
        <v>Leenderbos, Groote Heide &amp; De Plateaux_Lg09</v>
      </c>
      <c r="L3085" s="36">
        <f>VLOOKUP(D3085,DATA!A:F,5,FALSE)</f>
        <v>8.4126827976184013E-3</v>
      </c>
      <c r="M3085" s="37">
        <f>VLOOKUP(D3085,DATA!A:F,6,FALSE)</f>
        <v>1350</v>
      </c>
      <c r="N3085" s="36">
        <f t="shared" si="241"/>
        <v>2.9947998215567662</v>
      </c>
      <c r="O3085" s="36">
        <f t="shared" si="242"/>
        <v>2.9949321315933437</v>
      </c>
      <c r="P3085" s="36">
        <f t="shared" si="243"/>
        <v>1.3231003657754314E-4</v>
      </c>
      <c r="Q3085" s="36">
        <f t="shared" si="244"/>
        <v>3.6260441416517846E-3</v>
      </c>
    </row>
    <row r="3086" spans="1:17" x14ac:dyDescent="0.3">
      <c r="A3086" s="29">
        <v>2040554</v>
      </c>
      <c r="B3086" s="1">
        <v>136</v>
      </c>
      <c r="C3086" s="1" t="s">
        <v>14</v>
      </c>
      <c r="D3086" s="1" t="s">
        <v>51</v>
      </c>
      <c r="E3086" s="1" t="s">
        <v>52</v>
      </c>
      <c r="F3086" s="47">
        <v>1000</v>
      </c>
      <c r="G3086" s="34">
        <v>977.12</v>
      </c>
      <c r="H3086" s="1" t="s">
        <v>217</v>
      </c>
      <c r="I3086" s="34">
        <v>5.6205999999999999E-3</v>
      </c>
      <c r="J3086" s="34">
        <v>819.84685999999999</v>
      </c>
      <c r="K3086" s="35" t="str">
        <f t="shared" si="240"/>
        <v>Leenderbos, Groote Heide &amp; De Plateaux_Lg09</v>
      </c>
      <c r="L3086" s="36">
        <f>VLOOKUP(D3086,DATA!A:F,5,FALSE)</f>
        <v>8.4126827976184013E-3</v>
      </c>
      <c r="M3086" s="37">
        <f>VLOOKUP(D3086,DATA!A:F,6,FALSE)</f>
        <v>1350</v>
      </c>
      <c r="N3086" s="36">
        <f t="shared" si="241"/>
        <v>4.1609725184587578</v>
      </c>
      <c r="O3086" s="36">
        <f t="shared" si="242"/>
        <v>4.1611610846599092</v>
      </c>
      <c r="P3086" s="36">
        <f t="shared" si="243"/>
        <v>1.8856620115137446E-4</v>
      </c>
      <c r="Q3086" s="36">
        <f t="shared" si="244"/>
        <v>1.5459540791608272E-3</v>
      </c>
    </row>
    <row r="3087" spans="1:17" x14ac:dyDescent="0.3">
      <c r="A3087" s="29">
        <v>2042083</v>
      </c>
      <c r="B3087" s="1">
        <v>136</v>
      </c>
      <c r="C3087" s="1" t="s">
        <v>14</v>
      </c>
      <c r="D3087" s="1" t="s">
        <v>51</v>
      </c>
      <c r="E3087" s="1" t="s">
        <v>52</v>
      </c>
      <c r="F3087" s="47">
        <v>1000</v>
      </c>
      <c r="G3087" s="34">
        <v>959.73</v>
      </c>
      <c r="H3087" s="1" t="s">
        <v>217</v>
      </c>
      <c r="I3087" s="34">
        <v>5.4586000000000001E-3</v>
      </c>
      <c r="J3087" s="34">
        <v>194.47978000000001</v>
      </c>
      <c r="K3087" s="35" t="str">
        <f t="shared" si="240"/>
        <v>Leenderbos, Groote Heide &amp; De Plateaux_Lg09</v>
      </c>
      <c r="L3087" s="36">
        <f>VLOOKUP(D3087,DATA!A:F,5,FALSE)</f>
        <v>8.4126827976184013E-3</v>
      </c>
      <c r="M3087" s="37">
        <f>VLOOKUP(D3087,DATA!A:F,6,FALSE)</f>
        <v>1350</v>
      </c>
      <c r="N3087" s="36">
        <f t="shared" si="241"/>
        <v>3.6151429183262165</v>
      </c>
      <c r="O3087" s="36">
        <f t="shared" si="242"/>
        <v>3.6153029328172361</v>
      </c>
      <c r="P3087" s="36">
        <f t="shared" si="243"/>
        <v>1.6001449101965548E-4</v>
      </c>
      <c r="Q3087" s="36">
        <f t="shared" si="244"/>
        <v>3.1119583010314573E-4</v>
      </c>
    </row>
    <row r="3088" spans="1:17" x14ac:dyDescent="0.3">
      <c r="A3088" s="29">
        <v>2043612</v>
      </c>
      <c r="B3088" s="1">
        <v>136</v>
      </c>
      <c r="C3088" s="1" t="s">
        <v>14</v>
      </c>
      <c r="D3088" s="1" t="s">
        <v>51</v>
      </c>
      <c r="E3088" s="1" t="s">
        <v>52</v>
      </c>
      <c r="F3088" s="47">
        <v>1000</v>
      </c>
      <c r="G3088" s="34">
        <v>943.64</v>
      </c>
      <c r="H3088" s="1" t="s">
        <v>217</v>
      </c>
      <c r="I3088" s="34">
        <v>5.4009000000000001E-3</v>
      </c>
      <c r="J3088" s="34">
        <v>452.46213</v>
      </c>
      <c r="K3088" s="35" t="str">
        <f t="shared" si="240"/>
        <v>Leenderbos, Groote Heide &amp; De Plateaux_Lg09</v>
      </c>
      <c r="L3088" s="36">
        <f>VLOOKUP(D3088,DATA!A:F,5,FALSE)</f>
        <v>8.4126827976184013E-3</v>
      </c>
      <c r="M3088" s="37">
        <f>VLOOKUP(D3088,DATA!A:F,6,FALSE)</f>
        <v>1350</v>
      </c>
      <c r="N3088" s="36">
        <f t="shared" si="241"/>
        <v>3.1719880930071338</v>
      </c>
      <c r="O3088" s="36">
        <f t="shared" si="242"/>
        <v>3.172127647060127</v>
      </c>
      <c r="P3088" s="36">
        <f t="shared" si="243"/>
        <v>1.395540529931516E-4</v>
      </c>
      <c r="Q3088" s="36">
        <f t="shared" si="244"/>
        <v>6.3142924067414248E-4</v>
      </c>
    </row>
    <row r="3089" spans="1:17" x14ac:dyDescent="0.3">
      <c r="A3089" s="29">
        <v>2045130</v>
      </c>
      <c r="B3089" s="1">
        <v>136</v>
      </c>
      <c r="C3089" s="1" t="s">
        <v>14</v>
      </c>
      <c r="D3089" s="1" t="s">
        <v>51</v>
      </c>
      <c r="E3089" s="1" t="s">
        <v>52</v>
      </c>
      <c r="F3089" s="47">
        <v>1000</v>
      </c>
      <c r="G3089" s="34">
        <v>953.12</v>
      </c>
      <c r="H3089" s="1" t="s">
        <v>217</v>
      </c>
      <c r="I3089" s="34">
        <v>5.7441999999999997E-3</v>
      </c>
      <c r="J3089" s="34">
        <v>21.031807000000001</v>
      </c>
      <c r="K3089" s="35" t="str">
        <f t="shared" si="240"/>
        <v>Leenderbos, Groote Heide &amp; De Plateaux_Lg09</v>
      </c>
      <c r="L3089" s="36">
        <f>VLOOKUP(D3089,DATA!A:F,5,FALSE)</f>
        <v>8.4126827976184013E-3</v>
      </c>
      <c r="M3089" s="37">
        <f>VLOOKUP(D3089,DATA!A:F,6,FALSE)</f>
        <v>1350</v>
      </c>
      <c r="N3089" s="36">
        <f t="shared" si="241"/>
        <v>3.4262997914059174</v>
      </c>
      <c r="O3089" s="36">
        <f t="shared" si="242"/>
        <v>3.4264596949437625</v>
      </c>
      <c r="P3089" s="36">
        <f t="shared" si="243"/>
        <v>1.5990353784500755E-4</v>
      </c>
      <c r="Q3089" s="36">
        <f t="shared" si="244"/>
        <v>3.3630603465733949E-5</v>
      </c>
    </row>
    <row r="3090" spans="1:17" x14ac:dyDescent="0.3">
      <c r="A3090" s="29">
        <v>2046657</v>
      </c>
      <c r="B3090" s="1">
        <v>136</v>
      </c>
      <c r="C3090" s="1" t="s">
        <v>14</v>
      </c>
      <c r="D3090" s="1" t="s">
        <v>51</v>
      </c>
      <c r="E3090" s="1" t="s">
        <v>52</v>
      </c>
      <c r="F3090" s="47">
        <v>1000</v>
      </c>
      <c r="G3090" s="34">
        <v>971.48</v>
      </c>
      <c r="H3090" s="1" t="s">
        <v>217</v>
      </c>
      <c r="I3090" s="34">
        <v>5.9791999999999996E-3</v>
      </c>
      <c r="J3090" s="34">
        <v>622.06433000000004</v>
      </c>
      <c r="K3090" s="35" t="str">
        <f t="shared" si="240"/>
        <v>Leenderbos, Groote Heide &amp; De Plateaux_Lg09</v>
      </c>
      <c r="L3090" s="36">
        <f>VLOOKUP(D3090,DATA!A:F,5,FALSE)</f>
        <v>8.4126827976184013E-3</v>
      </c>
      <c r="M3090" s="37">
        <f>VLOOKUP(D3090,DATA!A:F,6,FALSE)</f>
        <v>1350</v>
      </c>
      <c r="N3090" s="36">
        <f t="shared" si="241"/>
        <v>3.9758212448090919</v>
      </c>
      <c r="O3090" s="36">
        <f t="shared" si="242"/>
        <v>3.9760132863138962</v>
      </c>
      <c r="P3090" s="36">
        <f t="shared" si="243"/>
        <v>1.920415048042301E-4</v>
      </c>
      <c r="Q3090" s="36">
        <f t="shared" si="244"/>
        <v>1.1946217001823519E-3</v>
      </c>
    </row>
    <row r="3091" spans="1:17" x14ac:dyDescent="0.3">
      <c r="A3091" s="29">
        <v>2046671</v>
      </c>
      <c r="B3091" s="1">
        <v>136</v>
      </c>
      <c r="C3091" s="1" t="s">
        <v>14</v>
      </c>
      <c r="D3091" s="1" t="s">
        <v>51</v>
      </c>
      <c r="E3091" s="1" t="s">
        <v>52</v>
      </c>
      <c r="F3091" s="47">
        <v>1000</v>
      </c>
      <c r="G3091" s="34">
        <v>984.46</v>
      </c>
      <c r="H3091" s="1" t="s">
        <v>217</v>
      </c>
      <c r="I3091" s="34">
        <v>5.5494000000000003E-3</v>
      </c>
      <c r="J3091" s="34">
        <v>161.14716000000001</v>
      </c>
      <c r="K3091" s="35" t="str">
        <f t="shared" si="240"/>
        <v>Leenderbos, Groote Heide &amp; De Plateaux_Lg09</v>
      </c>
      <c r="L3091" s="36">
        <f>VLOOKUP(D3091,DATA!A:F,5,FALSE)</f>
        <v>8.4126827976184013E-3</v>
      </c>
      <c r="M3091" s="37">
        <f>VLOOKUP(D3091,DATA!A:F,6,FALSE)</f>
        <v>1350</v>
      </c>
      <c r="N3091" s="36">
        <f t="shared" si="241"/>
        <v>4.4143079593399861</v>
      </c>
      <c r="O3091" s="36">
        <f t="shared" si="242"/>
        <v>4.414504949849376</v>
      </c>
      <c r="P3091" s="36">
        <f t="shared" si="243"/>
        <v>1.9699050938992713E-4</v>
      </c>
      <c r="Q3091" s="36">
        <f t="shared" si="244"/>
        <v>3.1744461135140093E-4</v>
      </c>
    </row>
    <row r="3092" spans="1:17" x14ac:dyDescent="0.3">
      <c r="A3092" s="29">
        <v>2048185</v>
      </c>
      <c r="B3092" s="1">
        <v>136</v>
      </c>
      <c r="C3092" s="1" t="s">
        <v>14</v>
      </c>
      <c r="D3092" s="1" t="s">
        <v>51</v>
      </c>
      <c r="E3092" s="1" t="s">
        <v>52</v>
      </c>
      <c r="F3092" s="47">
        <v>1000</v>
      </c>
      <c r="G3092" s="34">
        <v>953.79</v>
      </c>
      <c r="H3092" s="1" t="s">
        <v>217</v>
      </c>
      <c r="I3092" s="34">
        <v>5.9528000000000003E-3</v>
      </c>
      <c r="J3092" s="34">
        <v>4982.3029999999999</v>
      </c>
      <c r="K3092" s="35" t="str">
        <f t="shared" si="240"/>
        <v>Leenderbos, Groote Heide &amp; De Plateaux_Lg09</v>
      </c>
      <c r="L3092" s="36">
        <f>VLOOKUP(D3092,DATA!A:F,5,FALSE)</f>
        <v>8.4126827976184013E-3</v>
      </c>
      <c r="M3092" s="37">
        <f>VLOOKUP(D3092,DATA!A:F,6,FALSE)</f>
        <v>1350</v>
      </c>
      <c r="N3092" s="36">
        <f t="shared" si="241"/>
        <v>3.4449994626752631</v>
      </c>
      <c r="O3092" s="36">
        <f t="shared" si="242"/>
        <v>3.4451660453610882</v>
      </c>
      <c r="P3092" s="36">
        <f t="shared" si="243"/>
        <v>1.665826858250341E-4</v>
      </c>
      <c r="Q3092" s="36">
        <f t="shared" si="244"/>
        <v>8.2996541533412477E-3</v>
      </c>
    </row>
    <row r="3093" spans="1:17" x14ac:dyDescent="0.3">
      <c r="A3093" s="29">
        <v>2048196</v>
      </c>
      <c r="B3093" s="1">
        <v>136</v>
      </c>
      <c r="C3093" s="1" t="s">
        <v>14</v>
      </c>
      <c r="D3093" s="1" t="s">
        <v>51</v>
      </c>
      <c r="E3093" s="1" t="s">
        <v>52</v>
      </c>
      <c r="F3093" s="47">
        <v>1000</v>
      </c>
      <c r="G3093" s="34">
        <v>977.9</v>
      </c>
      <c r="H3093" s="1" t="s">
        <v>217</v>
      </c>
      <c r="I3093" s="34">
        <v>5.6417999999999998E-3</v>
      </c>
      <c r="J3093" s="34">
        <v>581.39342999999997</v>
      </c>
      <c r="K3093" s="35" t="str">
        <f t="shared" si="240"/>
        <v>Leenderbos, Groote Heide &amp; De Plateaux_Lg09</v>
      </c>
      <c r="L3093" s="36">
        <f>VLOOKUP(D3093,DATA!A:F,5,FALSE)</f>
        <v>8.4126827976184013E-3</v>
      </c>
      <c r="M3093" s="37">
        <f>VLOOKUP(D3093,DATA!A:F,6,FALSE)</f>
        <v>1350</v>
      </c>
      <c r="N3093" s="36">
        <f t="shared" si="241"/>
        <v>4.1872191204507656</v>
      </c>
      <c r="O3093" s="36">
        <f t="shared" si="242"/>
        <v>4.1874095396689208</v>
      </c>
      <c r="P3093" s="36">
        <f t="shared" si="243"/>
        <v>1.9041921815521334E-4</v>
      </c>
      <c r="Q3093" s="36">
        <f t="shared" si="244"/>
        <v>1.1070848238117776E-3</v>
      </c>
    </row>
    <row r="3094" spans="1:17" x14ac:dyDescent="0.3">
      <c r="A3094" s="29">
        <v>2048200</v>
      </c>
      <c r="B3094" s="1">
        <v>136</v>
      </c>
      <c r="C3094" s="1" t="s">
        <v>14</v>
      </c>
      <c r="D3094" s="1" t="s">
        <v>41</v>
      </c>
      <c r="E3094" s="1" t="s">
        <v>42</v>
      </c>
      <c r="F3094" s="47">
        <v>1071</v>
      </c>
      <c r="G3094" s="34">
        <v>1004.9</v>
      </c>
      <c r="H3094" s="1" t="s">
        <v>217</v>
      </c>
      <c r="I3094" s="34">
        <v>5.6128000000000003E-3</v>
      </c>
      <c r="J3094" s="34">
        <v>2532.9281999999998</v>
      </c>
      <c r="K3094" s="35" t="str">
        <f t="shared" si="240"/>
        <v>Leenderbos, Groote Heide &amp; De Plateaux_H4010A</v>
      </c>
      <c r="L3094" s="36">
        <f>VLOOKUP(D3094,DATA!A:F,5,FALSE)</f>
        <v>1.3726988247862192E-2</v>
      </c>
      <c r="M3094" s="37">
        <f>VLOOKUP(D3094,DATA!A:F,6,FALSE)</f>
        <v>1285.5</v>
      </c>
      <c r="N3094" s="36">
        <f t="shared" si="241"/>
        <v>2.0799796789724052</v>
      </c>
      <c r="O3094" s="36">
        <f t="shared" si="242"/>
        <v>2.0801366073376948</v>
      </c>
      <c r="P3094" s="36">
        <f t="shared" si="243"/>
        <v>1.5692836528957699E-4</v>
      </c>
      <c r="Q3094" s="36">
        <f t="shared" si="244"/>
        <v>3.9748828182187071E-3</v>
      </c>
    </row>
    <row r="3095" spans="1:17" x14ac:dyDescent="0.3">
      <c r="A3095" s="29">
        <v>2049713</v>
      </c>
      <c r="B3095" s="1">
        <v>136</v>
      </c>
      <c r="C3095" s="1" t="s">
        <v>14</v>
      </c>
      <c r="D3095" s="1" t="s">
        <v>51</v>
      </c>
      <c r="E3095" s="1" t="s">
        <v>52</v>
      </c>
      <c r="F3095" s="47">
        <v>1000</v>
      </c>
      <c r="G3095" s="34">
        <v>948.71</v>
      </c>
      <c r="H3095" s="1" t="s">
        <v>217</v>
      </c>
      <c r="I3095" s="34">
        <v>5.8878000000000003E-3</v>
      </c>
      <c r="J3095" s="34">
        <v>256.65042</v>
      </c>
      <c r="K3095" s="35" t="str">
        <f t="shared" si="240"/>
        <v>Leenderbos, Groote Heide &amp; De Plateaux_Lg09</v>
      </c>
      <c r="L3095" s="36">
        <f>VLOOKUP(D3095,DATA!A:F,5,FALSE)</f>
        <v>8.4126827976184013E-3</v>
      </c>
      <c r="M3095" s="37">
        <f>VLOOKUP(D3095,DATA!A:F,6,FALSE)</f>
        <v>1350</v>
      </c>
      <c r="N3095" s="36">
        <f t="shared" si="241"/>
        <v>3.3056383878766136</v>
      </c>
      <c r="O3095" s="36">
        <f t="shared" si="242"/>
        <v>3.305796714555417</v>
      </c>
      <c r="P3095" s="36">
        <f t="shared" si="243"/>
        <v>1.5832667880344431E-4</v>
      </c>
      <c r="Q3095" s="36">
        <f t="shared" si="244"/>
        <v>4.0634608612109081E-4</v>
      </c>
    </row>
    <row r="3096" spans="1:17" x14ac:dyDescent="0.3">
      <c r="A3096" s="29">
        <v>2049715</v>
      </c>
      <c r="B3096" s="1">
        <v>136</v>
      </c>
      <c r="C3096" s="1" t="s">
        <v>14</v>
      </c>
      <c r="D3096" s="1" t="s">
        <v>51</v>
      </c>
      <c r="E3096" s="1" t="s">
        <v>52</v>
      </c>
      <c r="F3096" s="47">
        <v>1000</v>
      </c>
      <c r="G3096" s="34">
        <v>938.99</v>
      </c>
      <c r="H3096" s="1" t="s">
        <v>217</v>
      </c>
      <c r="I3096" s="34">
        <v>5.8266000000000004E-3</v>
      </c>
      <c r="J3096" s="34">
        <v>3706.8993999999998</v>
      </c>
      <c r="K3096" s="35" t="str">
        <f t="shared" si="240"/>
        <v>Leenderbos, Groote Heide &amp; De Plateaux_Lg09</v>
      </c>
      <c r="L3096" s="36">
        <f>VLOOKUP(D3096,DATA!A:F,5,FALSE)</f>
        <v>8.4126827976184013E-3</v>
      </c>
      <c r="M3096" s="37">
        <f>VLOOKUP(D3096,DATA!A:F,6,FALSE)</f>
        <v>1350</v>
      </c>
      <c r="N3096" s="36">
        <f t="shared" si="241"/>
        <v>3.0540152744809186</v>
      </c>
      <c r="O3096" s="36">
        <f t="shared" si="242"/>
        <v>3.0541604056666762</v>
      </c>
      <c r="P3096" s="36">
        <f t="shared" si="243"/>
        <v>1.4513118575765205E-4</v>
      </c>
      <c r="Q3096" s="36">
        <f t="shared" si="244"/>
        <v>5.3798670540632886E-3</v>
      </c>
    </row>
    <row r="3097" spans="1:17" x14ac:dyDescent="0.3">
      <c r="A3097" s="29">
        <v>2049731</v>
      </c>
      <c r="B3097" s="1">
        <v>136</v>
      </c>
      <c r="C3097" s="1" t="s">
        <v>14</v>
      </c>
      <c r="D3097" s="1" t="s">
        <v>22</v>
      </c>
      <c r="E3097" s="1" t="s">
        <v>23</v>
      </c>
      <c r="F3097" s="47">
        <v>1857</v>
      </c>
      <c r="G3097" s="34">
        <v>1794.04</v>
      </c>
      <c r="H3097" s="1" t="s">
        <v>217</v>
      </c>
      <c r="I3097" s="34">
        <v>8.1387999999999999E-3</v>
      </c>
      <c r="J3097" s="34">
        <v>3469.806</v>
      </c>
      <c r="K3097" s="35" t="str">
        <f t="shared" si="240"/>
        <v>Leenderbos, Groote Heide &amp; De Plateaux_H91E0C</v>
      </c>
      <c r="L3097" s="36">
        <f>VLOOKUP(D3097,DATA!A:F,5,FALSE)</f>
        <v>6.9280917156857415E-3</v>
      </c>
      <c r="M3097" s="37">
        <f>VLOOKUP(D3097,DATA!A:F,6,FALSE)</f>
        <v>2282</v>
      </c>
      <c r="N3097" s="36">
        <f t="shared" si="241"/>
        <v>3.2906288097807073</v>
      </c>
      <c r="O3097" s="36">
        <f t="shared" si="242"/>
        <v>3.2908082554155675</v>
      </c>
      <c r="P3097" s="36">
        <f t="shared" si="243"/>
        <v>1.7944563486027576E-4</v>
      </c>
      <c r="Q3097" s="36">
        <f t="shared" si="244"/>
        <v>6.2264154051199401E-3</v>
      </c>
    </row>
    <row r="3098" spans="1:17" x14ac:dyDescent="0.3">
      <c r="A3098" s="29">
        <v>2051241</v>
      </c>
      <c r="B3098" s="1">
        <v>136</v>
      </c>
      <c r="C3098" s="1" t="s">
        <v>14</v>
      </c>
      <c r="D3098" s="1" t="s">
        <v>51</v>
      </c>
      <c r="E3098" s="1" t="s">
        <v>52</v>
      </c>
      <c r="F3098" s="47">
        <v>1000</v>
      </c>
      <c r="G3098" s="34">
        <v>940.35</v>
      </c>
      <c r="H3098" s="1" t="s">
        <v>217</v>
      </c>
      <c r="I3098" s="34">
        <v>5.8828999999999999E-3</v>
      </c>
      <c r="J3098" s="34">
        <v>2243.1794</v>
      </c>
      <c r="K3098" s="35" t="str">
        <f t="shared" si="240"/>
        <v>Leenderbos, Groote Heide &amp; De Plateaux_Lg09</v>
      </c>
      <c r="L3098" s="36">
        <f>VLOOKUP(D3098,DATA!A:F,5,FALSE)</f>
        <v>8.4126827976184013E-3</v>
      </c>
      <c r="M3098" s="37">
        <f>VLOOKUP(D3098,DATA!A:F,6,FALSE)</f>
        <v>1350</v>
      </c>
      <c r="N3098" s="36">
        <f t="shared" si="241"/>
        <v>3.0880724527940679</v>
      </c>
      <c r="O3098" s="36">
        <f t="shared" si="242"/>
        <v>3.0882205683851978</v>
      </c>
      <c r="P3098" s="36">
        <f t="shared" si="243"/>
        <v>1.4811559112981598E-4</v>
      </c>
      <c r="Q3098" s="36">
        <f t="shared" si="244"/>
        <v>3.3224984284122593E-3</v>
      </c>
    </row>
    <row r="3099" spans="1:17" x14ac:dyDescent="0.3">
      <c r="A3099" s="29">
        <v>2051255</v>
      </c>
      <c r="B3099" s="1">
        <v>136</v>
      </c>
      <c r="C3099" s="1" t="s">
        <v>14</v>
      </c>
      <c r="D3099" s="1" t="s">
        <v>41</v>
      </c>
      <c r="E3099" s="1" t="s">
        <v>42</v>
      </c>
      <c r="F3099" s="47">
        <v>1071</v>
      </c>
      <c r="G3099" s="34">
        <v>1063.6500000000001</v>
      </c>
      <c r="H3099" s="1" t="s">
        <v>217</v>
      </c>
      <c r="I3099" s="34">
        <v>5.8252E-3</v>
      </c>
      <c r="J3099" s="34">
        <v>30.834284</v>
      </c>
      <c r="K3099" s="35" t="str">
        <f t="shared" si="240"/>
        <v>Leenderbos, Groote Heide &amp; De Plateaux_H4010A</v>
      </c>
      <c r="L3099" s="36">
        <f>VLOOKUP(D3099,DATA!A:F,5,FALSE)</f>
        <v>1.3726988247862192E-2</v>
      </c>
      <c r="M3099" s="37">
        <f>VLOOKUP(D3099,DATA!A:F,6,FALSE)</f>
        <v>1285.5</v>
      </c>
      <c r="N3099" s="36">
        <f t="shared" si="241"/>
        <v>4.5419417879274251</v>
      </c>
      <c r="O3099" s="36">
        <f t="shared" si="242"/>
        <v>4.5422884896892786</v>
      </c>
      <c r="P3099" s="36">
        <f t="shared" si="243"/>
        <v>3.4670176185347401E-4</v>
      </c>
      <c r="Q3099" s="36">
        <f t="shared" si="244"/>
        <v>1.0690300588290385E-4</v>
      </c>
    </row>
    <row r="3100" spans="1:17" x14ac:dyDescent="0.3">
      <c r="A3100" s="29">
        <v>2052771</v>
      </c>
      <c r="B3100" s="1">
        <v>136</v>
      </c>
      <c r="C3100" s="1" t="s">
        <v>14</v>
      </c>
      <c r="D3100" s="1" t="s">
        <v>51</v>
      </c>
      <c r="E3100" s="1" t="s">
        <v>52</v>
      </c>
      <c r="F3100" s="47">
        <v>1000</v>
      </c>
      <c r="G3100" s="34">
        <v>965.58</v>
      </c>
      <c r="H3100" s="1" t="s">
        <v>217</v>
      </c>
      <c r="I3100" s="34">
        <v>6.0546000000000003E-3</v>
      </c>
      <c r="J3100" s="34">
        <v>0.17016434999999999</v>
      </c>
      <c r="K3100" s="35" t="str">
        <f t="shared" si="240"/>
        <v>Leenderbos, Groote Heide &amp; De Plateaux_Lg09</v>
      </c>
      <c r="L3100" s="36">
        <f>VLOOKUP(D3100,DATA!A:F,5,FALSE)</f>
        <v>8.4126827976184013E-3</v>
      </c>
      <c r="M3100" s="37">
        <f>VLOOKUP(D3100,DATA!A:F,6,FALSE)</f>
        <v>1350</v>
      </c>
      <c r="N3100" s="36">
        <f t="shared" si="241"/>
        <v>3.7905971810288777</v>
      </c>
      <c r="O3100" s="36">
        <f t="shared" si="242"/>
        <v>3.7907829423738479</v>
      </c>
      <c r="P3100" s="36">
        <f t="shared" si="243"/>
        <v>1.8576134497028107E-4</v>
      </c>
      <c r="Q3100" s="36">
        <f t="shared" si="244"/>
        <v>3.1609958521993645E-7</v>
      </c>
    </row>
    <row r="3101" spans="1:17" x14ac:dyDescent="0.3">
      <c r="A3101" s="29">
        <v>2052788</v>
      </c>
      <c r="B3101" s="1">
        <v>136</v>
      </c>
      <c r="C3101" s="1" t="s">
        <v>14</v>
      </c>
      <c r="D3101" s="1" t="s">
        <v>41</v>
      </c>
      <c r="E3101" s="1" t="s">
        <v>42</v>
      </c>
      <c r="F3101" s="47">
        <v>1071</v>
      </c>
      <c r="G3101" s="34">
        <v>1054.8599999999999</v>
      </c>
      <c r="H3101" s="1" t="s">
        <v>217</v>
      </c>
      <c r="I3101" s="34">
        <v>5.8611000000000002E-3</v>
      </c>
      <c r="J3101" s="34">
        <v>4748.3599999999997</v>
      </c>
      <c r="K3101" s="35" t="str">
        <f t="shared" si="240"/>
        <v>Leenderbos, Groote Heide &amp; De Plateaux_H4010A</v>
      </c>
      <c r="L3101" s="36">
        <f>VLOOKUP(D3101,DATA!A:F,5,FALSE)</f>
        <v>1.3726988247862192E-2</v>
      </c>
      <c r="M3101" s="37">
        <f>VLOOKUP(D3101,DATA!A:F,6,FALSE)</f>
        <v>1285.5</v>
      </c>
      <c r="N3101" s="36">
        <f t="shared" si="241"/>
        <v>4.0465730729014151</v>
      </c>
      <c r="O3101" s="36">
        <f t="shared" si="242"/>
        <v>4.0468854781539054</v>
      </c>
      <c r="P3101" s="36">
        <f t="shared" si="243"/>
        <v>3.1240525249032203E-4</v>
      </c>
      <c r="Q3101" s="36">
        <f t="shared" si="244"/>
        <v>1.4834126047149454E-2</v>
      </c>
    </row>
    <row r="3102" spans="1:17" x14ac:dyDescent="0.3">
      <c r="A3102" s="29">
        <v>2054301</v>
      </c>
      <c r="B3102" s="1">
        <v>136</v>
      </c>
      <c r="C3102" s="1" t="s">
        <v>14</v>
      </c>
      <c r="D3102" s="1" t="s">
        <v>51</v>
      </c>
      <c r="E3102" s="1" t="s">
        <v>52</v>
      </c>
      <c r="F3102" s="47">
        <v>1000</v>
      </c>
      <c r="G3102" s="34">
        <v>940.97</v>
      </c>
      <c r="H3102" s="1" t="s">
        <v>217</v>
      </c>
      <c r="I3102" s="34">
        <v>5.9163999999999996E-3</v>
      </c>
      <c r="J3102" s="34">
        <v>2152.4854</v>
      </c>
      <c r="K3102" s="35" t="str">
        <f t="shared" si="240"/>
        <v>Leenderbos, Groote Heide &amp; De Plateaux_Lg09</v>
      </c>
      <c r="L3102" s="36">
        <f>VLOOKUP(D3102,DATA!A:F,5,FALSE)</f>
        <v>8.4126827976184013E-3</v>
      </c>
      <c r="M3102" s="37">
        <f>VLOOKUP(D3102,DATA!A:F,6,FALSE)</f>
        <v>1350</v>
      </c>
      <c r="N3102" s="36">
        <f t="shared" si="241"/>
        <v>3.1037202745460344</v>
      </c>
      <c r="O3102" s="36">
        <f t="shared" si="242"/>
        <v>3.1038699642245522</v>
      </c>
      <c r="P3102" s="36">
        <f t="shared" si="243"/>
        <v>1.496896785178059E-4</v>
      </c>
      <c r="Q3102" s="36">
        <f t="shared" si="244"/>
        <v>3.2220484754027084E-3</v>
      </c>
    </row>
    <row r="3103" spans="1:17" x14ac:dyDescent="0.3">
      <c r="A3103" s="29">
        <v>2054313</v>
      </c>
      <c r="B3103" s="1">
        <v>136</v>
      </c>
      <c r="C3103" s="1" t="s">
        <v>14</v>
      </c>
      <c r="D3103" s="1" t="s">
        <v>41</v>
      </c>
      <c r="E3103" s="1" t="s">
        <v>42</v>
      </c>
      <c r="F3103" s="47">
        <v>1071</v>
      </c>
      <c r="G3103" s="34">
        <v>1024.8900000000001</v>
      </c>
      <c r="H3103" s="1" t="s">
        <v>217</v>
      </c>
      <c r="I3103" s="34">
        <v>5.8202000000000002E-3</v>
      </c>
      <c r="J3103" s="34">
        <v>270.33679999999998</v>
      </c>
      <c r="K3103" s="35" t="str">
        <f t="shared" si="240"/>
        <v>Leenderbos, Groote Heide &amp; De Plateaux_H4010A</v>
      </c>
      <c r="L3103" s="36">
        <f>VLOOKUP(D3103,DATA!A:F,5,FALSE)</f>
        <v>1.3726988247862192E-2</v>
      </c>
      <c r="M3103" s="37">
        <f>VLOOKUP(D3103,DATA!A:F,6,FALSE)</f>
        <v>1285.5</v>
      </c>
      <c r="N3103" s="36">
        <f t="shared" si="241"/>
        <v>2.7188654348697274</v>
      </c>
      <c r="O3103" s="36">
        <f t="shared" si="242"/>
        <v>2.719076757455654</v>
      </c>
      <c r="P3103" s="36">
        <f t="shared" si="243"/>
        <v>2.113225859265988E-4</v>
      </c>
      <c r="Q3103" s="36">
        <f t="shared" si="244"/>
        <v>5.7128271647121753E-4</v>
      </c>
    </row>
    <row r="3104" spans="1:17" x14ac:dyDescent="0.3">
      <c r="A3104" s="29">
        <v>2054313</v>
      </c>
      <c r="B3104" s="1">
        <v>136</v>
      </c>
      <c r="C3104" s="1" t="s">
        <v>14</v>
      </c>
      <c r="D3104" s="1" t="s">
        <v>59</v>
      </c>
      <c r="E3104" s="1" t="s">
        <v>60</v>
      </c>
      <c r="F3104" s="47">
        <v>1071</v>
      </c>
      <c r="G3104" s="34">
        <v>1024.8900000000001</v>
      </c>
      <c r="H3104" s="1" t="s">
        <v>217</v>
      </c>
      <c r="I3104" s="34">
        <v>5.8202000000000002E-3</v>
      </c>
      <c r="J3104" s="34">
        <v>3240.808</v>
      </c>
      <c r="K3104" s="35" t="str">
        <f t="shared" si="240"/>
        <v>Leenderbos, Groote Heide &amp; De Plateaux_H9190</v>
      </c>
      <c r="L3104" s="36">
        <f>VLOOKUP(D3104,DATA!A:F,5,FALSE)</f>
        <v>1.3726988247862192E-2</v>
      </c>
      <c r="M3104" s="37">
        <f>VLOOKUP(D3104,DATA!A:F,6,FALSE)</f>
        <v>1285.5</v>
      </c>
      <c r="N3104" s="36">
        <f t="shared" si="241"/>
        <v>2.7188654348697274</v>
      </c>
      <c r="O3104" s="36">
        <f t="shared" si="242"/>
        <v>2.719076757455654</v>
      </c>
      <c r="P3104" s="36">
        <f t="shared" si="243"/>
        <v>2.113225859265988E-4</v>
      </c>
      <c r="Q3104" s="36">
        <f t="shared" si="244"/>
        <v>6.8485592705160884E-3</v>
      </c>
    </row>
    <row r="3105" spans="1:17" x14ac:dyDescent="0.3">
      <c r="A3105" s="29">
        <v>2054365</v>
      </c>
      <c r="B3105" s="1">
        <v>138</v>
      </c>
      <c r="C3105" s="1" t="s">
        <v>38</v>
      </c>
      <c r="D3105" s="1" t="s">
        <v>28</v>
      </c>
      <c r="E3105" s="1" t="s">
        <v>29</v>
      </c>
      <c r="F3105" s="47">
        <v>1786</v>
      </c>
      <c r="G3105" s="34">
        <v>1772.72</v>
      </c>
      <c r="H3105" s="1" t="s">
        <v>217</v>
      </c>
      <c r="I3105" s="34">
        <v>1.5773999999999999E-4</v>
      </c>
      <c r="J3105" s="34">
        <v>510.38733000000002</v>
      </c>
      <c r="K3105" s="35" t="str">
        <f t="shared" si="240"/>
        <v>Weerter- en Budelerbergen &amp; Ringselven_H91D0</v>
      </c>
      <c r="L3105" s="36">
        <f>VLOOKUP(D3105,DATA!A:F,5,FALSE)</f>
        <v>6.9280917156857415E-3</v>
      </c>
      <c r="M3105" s="37">
        <f>VLOOKUP(D3105,DATA!A:F,6,FALSE)</f>
        <v>2211</v>
      </c>
      <c r="N3105" s="36">
        <f t="shared" si="241"/>
        <v>4.580634446313872</v>
      </c>
      <c r="O3105" s="36">
        <f t="shared" si="242"/>
        <v>4.5806392229024935</v>
      </c>
      <c r="P3105" s="36">
        <f t="shared" si="243"/>
        <v>4.7765886215245246E-6</v>
      </c>
      <c r="Q3105" s="36">
        <f t="shared" si="244"/>
        <v>0</v>
      </c>
    </row>
    <row r="3106" spans="1:17" x14ac:dyDescent="0.3">
      <c r="A3106" s="29">
        <v>2055833</v>
      </c>
      <c r="B3106" s="1">
        <v>136</v>
      </c>
      <c r="C3106" s="1" t="s">
        <v>14</v>
      </c>
      <c r="D3106" s="1" t="s">
        <v>41</v>
      </c>
      <c r="E3106" s="1" t="s">
        <v>42</v>
      </c>
      <c r="F3106" s="47">
        <v>1071</v>
      </c>
      <c r="G3106" s="34">
        <v>1028.69</v>
      </c>
      <c r="H3106" s="1" t="s">
        <v>217</v>
      </c>
      <c r="I3106" s="34">
        <v>6.3566999999999999E-3</v>
      </c>
      <c r="J3106" s="34">
        <v>1528.47647861667</v>
      </c>
      <c r="K3106" s="35" t="str">
        <f t="shared" si="240"/>
        <v>Leenderbos, Groote Heide &amp; De Plateaux_H4010A</v>
      </c>
      <c r="L3106" s="36">
        <f>VLOOKUP(D3106,DATA!A:F,5,FALSE)</f>
        <v>1.3726988247862192E-2</v>
      </c>
      <c r="M3106" s="37">
        <f>VLOOKUP(D3106,DATA!A:F,6,FALSE)</f>
        <v>1285.5</v>
      </c>
      <c r="N3106" s="36">
        <f t="shared" si="241"/>
        <v>2.8602882809705905</v>
      </c>
      <c r="O3106" s="36">
        <f t="shared" si="242"/>
        <v>2.860530736145845</v>
      </c>
      <c r="P3106" s="36">
        <f t="shared" si="243"/>
        <v>2.4245517525445237E-4</v>
      </c>
      <c r="Q3106" s="36">
        <f t="shared" si="244"/>
        <v>3.7058703249531295E-3</v>
      </c>
    </row>
    <row r="3107" spans="1:17" x14ac:dyDescent="0.3">
      <c r="A3107" s="29">
        <v>2055895</v>
      </c>
      <c r="B3107" s="1">
        <v>138</v>
      </c>
      <c r="C3107" s="1" t="s">
        <v>38</v>
      </c>
      <c r="D3107" s="1" t="s">
        <v>28</v>
      </c>
      <c r="E3107" s="1" t="s">
        <v>29</v>
      </c>
      <c r="F3107" s="47">
        <v>1786</v>
      </c>
      <c r="G3107" s="34">
        <v>1739.84</v>
      </c>
      <c r="H3107" s="1" t="s">
        <v>217</v>
      </c>
      <c r="I3107" s="34">
        <v>1.4641E-4</v>
      </c>
      <c r="J3107" s="34">
        <v>109.149925</v>
      </c>
      <c r="K3107" s="35" t="str">
        <f t="shared" si="240"/>
        <v>Weerter- en Budelerbergen &amp; Ringselven_H91D0</v>
      </c>
      <c r="L3107" s="36">
        <f>VLOOKUP(D3107,DATA!A:F,5,FALSE)</f>
        <v>6.9280917156857415E-3</v>
      </c>
      <c r="M3107" s="37">
        <f>VLOOKUP(D3107,DATA!A:F,6,FALSE)</f>
        <v>2211</v>
      </c>
      <c r="N3107" s="36">
        <f t="shared" si="241"/>
        <v>3.6818561654100939</v>
      </c>
      <c r="O3107" s="36">
        <f t="shared" si="242"/>
        <v>3.6818597625679454</v>
      </c>
      <c r="P3107" s="36">
        <f t="shared" si="243"/>
        <v>3.5971578515869851E-6</v>
      </c>
      <c r="Q3107" s="36">
        <f t="shared" si="244"/>
        <v>0</v>
      </c>
    </row>
    <row r="3108" spans="1:17" x14ac:dyDescent="0.3">
      <c r="A3108" s="29">
        <v>2057359</v>
      </c>
      <c r="B3108" s="1">
        <v>136</v>
      </c>
      <c r="C3108" s="1" t="s">
        <v>14</v>
      </c>
      <c r="D3108" s="1" t="s">
        <v>51</v>
      </c>
      <c r="E3108" s="1" t="s">
        <v>52</v>
      </c>
      <c r="F3108" s="47">
        <v>1000</v>
      </c>
      <c r="G3108" s="34">
        <v>951.77</v>
      </c>
      <c r="H3108" s="1" t="s">
        <v>217</v>
      </c>
      <c r="I3108" s="34">
        <v>5.9841E-3</v>
      </c>
      <c r="J3108" s="34">
        <v>347.51452999999998</v>
      </c>
      <c r="K3108" s="35" t="str">
        <f t="shared" si="240"/>
        <v>Leenderbos, Groote Heide &amp; De Plateaux_Lg09</v>
      </c>
      <c r="L3108" s="36">
        <f>VLOOKUP(D3108,DATA!A:F,5,FALSE)</f>
        <v>8.4126827976184013E-3</v>
      </c>
      <c r="M3108" s="37">
        <f>VLOOKUP(D3108,DATA!A:F,6,FALSE)</f>
        <v>1350</v>
      </c>
      <c r="N3108" s="36">
        <f t="shared" si="241"/>
        <v>3.3889182888899398</v>
      </c>
      <c r="O3108" s="36">
        <f t="shared" si="242"/>
        <v>3.3890831171178641</v>
      </c>
      <c r="P3108" s="36">
        <f t="shared" si="243"/>
        <v>1.648282279242963E-4</v>
      </c>
      <c r="Q3108" s="36">
        <f t="shared" si="244"/>
        <v>5.7280204157844703E-4</v>
      </c>
    </row>
    <row r="3109" spans="1:17" x14ac:dyDescent="0.3">
      <c r="A3109" s="29">
        <v>2057360</v>
      </c>
      <c r="B3109" s="1">
        <v>136</v>
      </c>
      <c r="C3109" s="1" t="s">
        <v>14</v>
      </c>
      <c r="D3109" s="1" t="s">
        <v>41</v>
      </c>
      <c r="E3109" s="1" t="s">
        <v>42</v>
      </c>
      <c r="F3109" s="47">
        <v>1071</v>
      </c>
      <c r="G3109" s="34">
        <v>1052.23</v>
      </c>
      <c r="H3109" s="1" t="s">
        <v>217</v>
      </c>
      <c r="I3109" s="34">
        <v>6.4901999999999998E-3</v>
      </c>
      <c r="J3109" s="34">
        <v>5505.7206999999999</v>
      </c>
      <c r="K3109" s="35" t="str">
        <f t="shared" si="240"/>
        <v>Leenderbos, Groote Heide &amp; De Plateaux_H4010A</v>
      </c>
      <c r="L3109" s="36">
        <f>VLOOKUP(D3109,DATA!A:F,5,FALSE)</f>
        <v>1.3726988247862192E-2</v>
      </c>
      <c r="M3109" s="37">
        <f>VLOOKUP(D3109,DATA!A:F,6,FALSE)</f>
        <v>1285.5</v>
      </c>
      <c r="N3109" s="36">
        <f t="shared" si="241"/>
        <v>3.9086977265690384</v>
      </c>
      <c r="O3109" s="36">
        <f t="shared" si="242"/>
        <v>3.9090323584702866</v>
      </c>
      <c r="P3109" s="36">
        <f t="shared" si="243"/>
        <v>3.3463190124827236E-4</v>
      </c>
      <c r="Q3109" s="36">
        <f t="shared" si="244"/>
        <v>1.842389785582969E-2</v>
      </c>
    </row>
    <row r="3110" spans="1:17" x14ac:dyDescent="0.3">
      <c r="A3110" s="29">
        <v>2057360</v>
      </c>
      <c r="B3110" s="1">
        <v>136</v>
      </c>
      <c r="C3110" s="1" t="s">
        <v>14</v>
      </c>
      <c r="D3110" s="1" t="s">
        <v>43</v>
      </c>
      <c r="E3110" s="1" t="s">
        <v>44</v>
      </c>
      <c r="F3110" s="47">
        <v>1071</v>
      </c>
      <c r="G3110" s="34">
        <v>1052.23</v>
      </c>
      <c r="H3110" s="1" t="s">
        <v>217</v>
      </c>
      <c r="I3110" s="34">
        <v>6.4901999999999998E-3</v>
      </c>
      <c r="J3110" s="34">
        <v>281.29586999999998</v>
      </c>
      <c r="K3110" s="35" t="str">
        <f t="shared" si="240"/>
        <v>Leenderbos, Groote Heide &amp; De Plateaux_H7150</v>
      </c>
      <c r="L3110" s="36">
        <f>VLOOKUP(D3110,DATA!A:F,5,FALSE)</f>
        <v>1.3726988247862192E-2</v>
      </c>
      <c r="M3110" s="37">
        <f>VLOOKUP(D3110,DATA!A:F,6,FALSE)</f>
        <v>1285.5</v>
      </c>
      <c r="N3110" s="36">
        <f t="shared" si="241"/>
        <v>3.9086977265690384</v>
      </c>
      <c r="O3110" s="36">
        <f t="shared" si="242"/>
        <v>3.9090323584702866</v>
      </c>
      <c r="P3110" s="36">
        <f t="shared" si="243"/>
        <v>3.3463190124827236E-4</v>
      </c>
      <c r="Q3110" s="36">
        <f t="shared" si="244"/>
        <v>9.4130571791386857E-4</v>
      </c>
    </row>
    <row r="3111" spans="1:17" x14ac:dyDescent="0.3">
      <c r="A3111" s="29">
        <v>2057371</v>
      </c>
      <c r="B3111" s="1">
        <v>136</v>
      </c>
      <c r="C3111" s="1" t="s">
        <v>14</v>
      </c>
      <c r="D3111" s="1" t="s">
        <v>41</v>
      </c>
      <c r="E3111" s="1" t="s">
        <v>42</v>
      </c>
      <c r="F3111" s="47">
        <v>1071</v>
      </c>
      <c r="G3111" s="34">
        <v>1009.05</v>
      </c>
      <c r="H3111" s="1" t="s">
        <v>217</v>
      </c>
      <c r="I3111" s="34">
        <v>5.8237000000000002E-3</v>
      </c>
      <c r="J3111" s="34">
        <v>380.99941999999999</v>
      </c>
      <c r="K3111" s="35" t="str">
        <f t="shared" si="240"/>
        <v>Leenderbos, Groote Heide &amp; De Plateaux_H4010A</v>
      </c>
      <c r="L3111" s="36">
        <f>VLOOKUP(D3111,DATA!A:F,5,FALSE)</f>
        <v>1.3726988247862192E-2</v>
      </c>
      <c r="M3111" s="37">
        <f>VLOOKUP(D3111,DATA!A:F,6,FALSE)</f>
        <v>1285.5</v>
      </c>
      <c r="N3111" s="36">
        <f t="shared" si="241"/>
        <v>2.1992283868503795</v>
      </c>
      <c r="O3111" s="36">
        <f t="shared" si="242"/>
        <v>2.1994003373595543</v>
      </c>
      <c r="P3111" s="36">
        <f t="shared" si="243"/>
        <v>1.7195050917484522E-4</v>
      </c>
      <c r="Q3111" s="36">
        <f t="shared" si="244"/>
        <v>6.5513044264320711E-4</v>
      </c>
    </row>
    <row r="3112" spans="1:17" x14ac:dyDescent="0.3">
      <c r="A3112" s="29">
        <v>2057371</v>
      </c>
      <c r="B3112" s="1">
        <v>136</v>
      </c>
      <c r="C3112" s="1" t="s">
        <v>14</v>
      </c>
      <c r="D3112" s="1" t="s">
        <v>59</v>
      </c>
      <c r="E3112" s="1" t="s">
        <v>60</v>
      </c>
      <c r="F3112" s="47">
        <v>1071</v>
      </c>
      <c r="G3112" s="34">
        <v>1009.05</v>
      </c>
      <c r="H3112" s="1" t="s">
        <v>217</v>
      </c>
      <c r="I3112" s="34">
        <v>5.8237000000000002E-3</v>
      </c>
      <c r="J3112" s="34">
        <v>918.69024999999999</v>
      </c>
      <c r="K3112" s="35" t="str">
        <f t="shared" si="240"/>
        <v>Leenderbos, Groote Heide &amp; De Plateaux_H9190</v>
      </c>
      <c r="L3112" s="36">
        <f>VLOOKUP(D3112,DATA!A:F,5,FALSE)</f>
        <v>1.3726988247862192E-2</v>
      </c>
      <c r="M3112" s="37">
        <f>VLOOKUP(D3112,DATA!A:F,6,FALSE)</f>
        <v>1285.5</v>
      </c>
      <c r="N3112" s="36">
        <f t="shared" si="241"/>
        <v>2.1992283868503795</v>
      </c>
      <c r="O3112" s="36">
        <f t="shared" si="242"/>
        <v>2.1994003373595543</v>
      </c>
      <c r="P3112" s="36">
        <f t="shared" si="243"/>
        <v>1.7195050917484522E-4</v>
      </c>
      <c r="Q3112" s="36">
        <f t="shared" si="244"/>
        <v>1.5796925626146586E-3</v>
      </c>
    </row>
    <row r="3113" spans="1:17" x14ac:dyDescent="0.3">
      <c r="A3113" s="29">
        <v>2058889</v>
      </c>
      <c r="B3113" s="1">
        <v>136</v>
      </c>
      <c r="C3113" s="1" t="s">
        <v>14</v>
      </c>
      <c r="D3113" s="1" t="s">
        <v>41</v>
      </c>
      <c r="E3113" s="1" t="s">
        <v>42</v>
      </c>
      <c r="F3113" s="47">
        <v>1071</v>
      </c>
      <c r="G3113" s="34">
        <v>1033.06</v>
      </c>
      <c r="H3113" s="1" t="s">
        <v>217</v>
      </c>
      <c r="I3113" s="34">
        <v>6.4354E-3</v>
      </c>
      <c r="J3113" s="34">
        <v>325.92554000000001</v>
      </c>
      <c r="K3113" s="35" t="str">
        <f t="shared" si="240"/>
        <v>Leenderbos, Groote Heide &amp; De Plateaux_H4010A</v>
      </c>
      <c r="L3113" s="36">
        <f>VLOOKUP(D3113,DATA!A:F,5,FALSE)</f>
        <v>1.3726988247862192E-2</v>
      </c>
      <c r="M3113" s="37">
        <f>VLOOKUP(D3113,DATA!A:F,6,FALSE)</f>
        <v>1285.5</v>
      </c>
      <c r="N3113" s="36">
        <f t="shared" si="241"/>
        <v>3.0317578831475984</v>
      </c>
      <c r="O3113" s="36">
        <f t="shared" si="242"/>
        <v>3.0320175956552564</v>
      </c>
      <c r="P3113" s="36">
        <f t="shared" si="243"/>
        <v>2.5971250765799425E-4</v>
      </c>
      <c r="Q3113" s="36">
        <f t="shared" si="244"/>
        <v>8.464693930318591E-4</v>
      </c>
    </row>
    <row r="3114" spans="1:17" x14ac:dyDescent="0.3">
      <c r="A3114" s="29">
        <v>2060427</v>
      </c>
      <c r="B3114" s="1">
        <v>136</v>
      </c>
      <c r="C3114" s="1" t="s">
        <v>14</v>
      </c>
      <c r="D3114" s="1" t="s">
        <v>51</v>
      </c>
      <c r="E3114" s="1" t="s">
        <v>52</v>
      </c>
      <c r="F3114" s="47">
        <v>1000</v>
      </c>
      <c r="G3114" s="34">
        <v>945.81</v>
      </c>
      <c r="H3114" s="1" t="s">
        <v>217</v>
      </c>
      <c r="I3114" s="34">
        <v>5.7505999999999998E-3</v>
      </c>
      <c r="J3114" s="34">
        <v>96.509680000000003</v>
      </c>
      <c r="K3114" s="35" t="str">
        <f t="shared" si="240"/>
        <v>Leenderbos, Groote Heide &amp; De Plateaux_Lg09</v>
      </c>
      <c r="L3114" s="36">
        <f>VLOOKUP(D3114,DATA!A:F,5,FALSE)</f>
        <v>8.4126827976184013E-3</v>
      </c>
      <c r="M3114" s="37">
        <f>VLOOKUP(D3114,DATA!A:F,6,FALSE)</f>
        <v>1350</v>
      </c>
      <c r="N3114" s="36">
        <f t="shared" si="241"/>
        <v>3.2285394797027167</v>
      </c>
      <c r="O3114" s="36">
        <f t="shared" si="242"/>
        <v>3.2286906306586127</v>
      </c>
      <c r="P3114" s="36">
        <f t="shared" si="243"/>
        <v>1.5115095589601779E-4</v>
      </c>
      <c r="Q3114" s="36">
        <f t="shared" si="244"/>
        <v>1.4587530385218791E-4</v>
      </c>
    </row>
    <row r="3115" spans="1:17" x14ac:dyDescent="0.3">
      <c r="A3115" s="29">
        <v>2074161</v>
      </c>
      <c r="B3115" s="1">
        <v>136</v>
      </c>
      <c r="C3115" s="1" t="s">
        <v>14</v>
      </c>
      <c r="D3115" s="1" t="s">
        <v>41</v>
      </c>
      <c r="E3115" s="1" t="s">
        <v>42</v>
      </c>
      <c r="F3115" s="47">
        <v>1071</v>
      </c>
      <c r="G3115" s="34">
        <v>1008.93</v>
      </c>
      <c r="H3115" s="1" t="s">
        <v>217</v>
      </c>
      <c r="I3115" s="34">
        <v>6.8903999999999997E-3</v>
      </c>
      <c r="J3115" s="34">
        <v>1397.5797</v>
      </c>
      <c r="K3115" s="35" t="str">
        <f t="shared" si="240"/>
        <v>Leenderbos, Groote Heide &amp; De Plateaux_H4010A</v>
      </c>
      <c r="L3115" s="36">
        <f>VLOOKUP(D3115,DATA!A:F,5,FALSE)</f>
        <v>1.3726988247862192E-2</v>
      </c>
      <c r="M3115" s="37">
        <f>VLOOKUP(D3115,DATA!A:F,6,FALSE)</f>
        <v>1285.5</v>
      </c>
      <c r="N3115" s="36">
        <f t="shared" si="241"/>
        <v>2.1956881917405693</v>
      </c>
      <c r="O3115" s="36">
        <f t="shared" si="242"/>
        <v>2.1958913189025902</v>
      </c>
      <c r="P3115" s="36">
        <f t="shared" si="243"/>
        <v>2.0312716202086634E-4</v>
      </c>
      <c r="Q3115" s="36">
        <f t="shared" si="244"/>
        <v>2.8388639815897375E-3</v>
      </c>
    </row>
    <row r="3116" spans="1:17" x14ac:dyDescent="0.3">
      <c r="A3116" s="29">
        <v>2078767</v>
      </c>
      <c r="B3116" s="1">
        <v>136</v>
      </c>
      <c r="C3116" s="1" t="s">
        <v>14</v>
      </c>
      <c r="D3116" s="1" t="s">
        <v>51</v>
      </c>
      <c r="E3116" s="1" t="s">
        <v>52</v>
      </c>
      <c r="F3116" s="47">
        <v>1000</v>
      </c>
      <c r="G3116" s="34">
        <v>966.64</v>
      </c>
      <c r="H3116" s="1" t="s">
        <v>217</v>
      </c>
      <c r="I3116" s="34">
        <v>6.0699999999999999E-3</v>
      </c>
      <c r="J3116" s="34">
        <v>135.19333</v>
      </c>
      <c r="K3116" s="35" t="str">
        <f t="shared" si="240"/>
        <v>Leenderbos, Groote Heide &amp; De Plateaux_Lg09</v>
      </c>
      <c r="L3116" s="36">
        <f>VLOOKUP(D3116,DATA!A:F,5,FALSE)</f>
        <v>8.4126827976184013E-3</v>
      </c>
      <c r="M3116" s="37">
        <f>VLOOKUP(D3116,DATA!A:F,6,FALSE)</f>
        <v>1350</v>
      </c>
      <c r="N3116" s="36">
        <f t="shared" si="241"/>
        <v>3.8232526509113147</v>
      </c>
      <c r="O3116" s="36">
        <f t="shared" si="242"/>
        <v>3.8234404253747041</v>
      </c>
      <c r="P3116" s="36">
        <f t="shared" si="243"/>
        <v>1.8777446338935633E-4</v>
      </c>
      <c r="Q3116" s="36">
        <f t="shared" si="244"/>
        <v>2.538585499457017E-4</v>
      </c>
    </row>
    <row r="3117" spans="1:17" x14ac:dyDescent="0.3">
      <c r="A3117" s="29">
        <v>2080296</v>
      </c>
      <c r="B3117" s="1">
        <v>136</v>
      </c>
      <c r="C3117" s="1" t="s">
        <v>14</v>
      </c>
      <c r="D3117" s="1" t="s">
        <v>51</v>
      </c>
      <c r="E3117" s="1" t="s">
        <v>52</v>
      </c>
      <c r="F3117" s="47">
        <v>1000</v>
      </c>
      <c r="G3117" s="34">
        <v>941.23</v>
      </c>
      <c r="H3117" s="1" t="s">
        <v>217</v>
      </c>
      <c r="I3117" s="34">
        <v>6.0409000000000001E-3</v>
      </c>
      <c r="J3117" s="34">
        <v>399.42003999999997</v>
      </c>
      <c r="K3117" s="35" t="str">
        <f t="shared" si="240"/>
        <v>Leenderbos, Groote Heide &amp; De Plateaux_Lg09</v>
      </c>
      <c r="L3117" s="36">
        <f>VLOOKUP(D3117,DATA!A:F,5,FALSE)</f>
        <v>8.4126827976184013E-3</v>
      </c>
      <c r="M3117" s="37">
        <f>VLOOKUP(D3117,DATA!A:F,6,FALSE)</f>
        <v>1350</v>
      </c>
      <c r="N3117" s="36">
        <f t="shared" si="241"/>
        <v>3.1103050819320006</v>
      </c>
      <c r="O3117" s="36">
        <f t="shared" si="242"/>
        <v>3.110458235489078</v>
      </c>
      <c r="P3117" s="36">
        <f t="shared" si="243"/>
        <v>1.5315355707734568E-4</v>
      </c>
      <c r="Q3117" s="36">
        <f t="shared" si="244"/>
        <v>6.117259989397569E-4</v>
      </c>
    </row>
    <row r="3118" spans="1:17" x14ac:dyDescent="0.3">
      <c r="A3118" s="29">
        <v>2083334</v>
      </c>
      <c r="B3118" s="1">
        <v>136</v>
      </c>
      <c r="C3118" s="1" t="s">
        <v>14</v>
      </c>
      <c r="D3118" s="1" t="s">
        <v>41</v>
      </c>
      <c r="E3118" s="1" t="s">
        <v>42</v>
      </c>
      <c r="F3118" s="47">
        <v>1071</v>
      </c>
      <c r="G3118" s="34">
        <v>1061.05</v>
      </c>
      <c r="H3118" s="1" t="s">
        <v>217</v>
      </c>
      <c r="I3118" s="34">
        <v>7.5589999999999997E-3</v>
      </c>
      <c r="J3118" s="34">
        <v>648.60969999999998</v>
      </c>
      <c r="K3118" s="35" t="str">
        <f t="shared" si="240"/>
        <v>Leenderbos, Groote Heide &amp; De Plateaux_H4010A</v>
      </c>
      <c r="L3118" s="36">
        <f>VLOOKUP(D3118,DATA!A:F,5,FALSE)</f>
        <v>1.3726988247862192E-2</v>
      </c>
      <c r="M3118" s="37">
        <f>VLOOKUP(D3118,DATA!A:F,6,FALSE)</f>
        <v>1285.5</v>
      </c>
      <c r="N3118" s="36">
        <f t="shared" si="241"/>
        <v>4.3896880594711263</v>
      </c>
      <c r="O3118" s="36">
        <f t="shared" si="242"/>
        <v>4.3901235698962102</v>
      </c>
      <c r="P3118" s="36">
        <f t="shared" si="243"/>
        <v>4.3551042508394033E-4</v>
      </c>
      <c r="Q3118" s="36">
        <f t="shared" si="244"/>
        <v>2.8247628616056702E-3</v>
      </c>
    </row>
    <row r="3119" spans="1:17" x14ac:dyDescent="0.3">
      <c r="A3119" s="29">
        <v>2083355</v>
      </c>
      <c r="B3119" s="1">
        <v>136</v>
      </c>
      <c r="C3119" s="1" t="s">
        <v>14</v>
      </c>
      <c r="D3119" s="1" t="s">
        <v>41</v>
      </c>
      <c r="E3119" s="1" t="s">
        <v>42</v>
      </c>
      <c r="F3119" s="47">
        <v>1071</v>
      </c>
      <c r="G3119" s="34">
        <v>1015.15</v>
      </c>
      <c r="H3119" s="1" t="s">
        <v>217</v>
      </c>
      <c r="I3119" s="34">
        <v>6.3670999999999997E-3</v>
      </c>
      <c r="J3119" s="34">
        <v>1182.1249</v>
      </c>
      <c r="K3119" s="35" t="str">
        <f t="shared" si="240"/>
        <v>Leenderbos, Groote Heide &amp; De Plateaux_H4010A</v>
      </c>
      <c r="L3119" s="36">
        <f>VLOOKUP(D3119,DATA!A:F,5,FALSE)</f>
        <v>1.3726988247862192E-2</v>
      </c>
      <c r="M3119" s="37">
        <f>VLOOKUP(D3119,DATA!A:F,6,FALSE)</f>
        <v>1285.5</v>
      </c>
      <c r="N3119" s="36">
        <f t="shared" si="241"/>
        <v>2.3867252151722824</v>
      </c>
      <c r="O3119" s="36">
        <f t="shared" si="242"/>
        <v>2.3869288473051258</v>
      </c>
      <c r="P3119" s="36">
        <f t="shared" si="243"/>
        <v>2.0363213284335657E-4</v>
      </c>
      <c r="Q3119" s="36">
        <f t="shared" si="244"/>
        <v>2.407186146742396E-3</v>
      </c>
    </row>
    <row r="3120" spans="1:17" x14ac:dyDescent="0.3">
      <c r="A3120" s="29">
        <v>2083355</v>
      </c>
      <c r="B3120" s="1">
        <v>136</v>
      </c>
      <c r="C3120" s="1" t="s">
        <v>14</v>
      </c>
      <c r="D3120" s="1" t="s">
        <v>43</v>
      </c>
      <c r="E3120" s="1" t="s">
        <v>44</v>
      </c>
      <c r="F3120" s="47">
        <v>1071</v>
      </c>
      <c r="G3120" s="34">
        <v>1015.15</v>
      </c>
      <c r="H3120" s="1" t="s">
        <v>217</v>
      </c>
      <c r="I3120" s="34">
        <v>6.3670999999999997E-3</v>
      </c>
      <c r="J3120" s="34">
        <v>294.868304805805</v>
      </c>
      <c r="K3120" s="35" t="str">
        <f t="shared" si="240"/>
        <v>Leenderbos, Groote Heide &amp; De Plateaux_H7150</v>
      </c>
      <c r="L3120" s="36">
        <f>VLOOKUP(D3120,DATA!A:F,5,FALSE)</f>
        <v>1.3726988247862192E-2</v>
      </c>
      <c r="M3120" s="37">
        <f>VLOOKUP(D3120,DATA!A:F,6,FALSE)</f>
        <v>1285.5</v>
      </c>
      <c r="N3120" s="36">
        <f t="shared" si="241"/>
        <v>2.3867252151722824</v>
      </c>
      <c r="O3120" s="36">
        <f t="shared" si="242"/>
        <v>2.3869288473051258</v>
      </c>
      <c r="P3120" s="36">
        <f t="shared" si="243"/>
        <v>2.0363213284335657E-4</v>
      </c>
      <c r="Q3120" s="36">
        <f t="shared" si="244"/>
        <v>6.0044661815511035E-4</v>
      </c>
    </row>
    <row r="3121" spans="1:17" x14ac:dyDescent="0.3">
      <c r="A3121" s="29">
        <v>2084884</v>
      </c>
      <c r="B3121" s="1">
        <v>136</v>
      </c>
      <c r="C3121" s="1" t="s">
        <v>14</v>
      </c>
      <c r="D3121" s="1" t="s">
        <v>43</v>
      </c>
      <c r="E3121" s="1" t="s">
        <v>44</v>
      </c>
      <c r="F3121" s="47">
        <v>1071</v>
      </c>
      <c r="G3121" s="34">
        <v>1031.44</v>
      </c>
      <c r="H3121" s="1" t="s">
        <v>217</v>
      </c>
      <c r="I3121" s="34">
        <v>6.659E-3</v>
      </c>
      <c r="J3121" s="34">
        <v>646.75084929917796</v>
      </c>
      <c r="K3121" s="35" t="str">
        <f t="shared" si="240"/>
        <v>Leenderbos, Groote Heide &amp; De Plateaux_H7150</v>
      </c>
      <c r="L3121" s="36">
        <f>VLOOKUP(D3121,DATA!A:F,5,FALSE)</f>
        <v>1.3726988247862192E-2</v>
      </c>
      <c r="M3121" s="37">
        <f>VLOOKUP(D3121,DATA!A:F,6,FALSE)</f>
        <v>1285.5</v>
      </c>
      <c r="N3121" s="36">
        <f t="shared" si="241"/>
        <v>2.9670608944627634</v>
      </c>
      <c r="O3121" s="36">
        <f t="shared" si="242"/>
        <v>2.9673240718638554</v>
      </c>
      <c r="P3121" s="36">
        <f t="shared" si="243"/>
        <v>2.6317740109194077E-4</v>
      </c>
      <c r="Q3121" s="36">
        <f t="shared" si="244"/>
        <v>1.7021020767256309E-3</v>
      </c>
    </row>
    <row r="3122" spans="1:17" x14ac:dyDescent="0.3">
      <c r="A3122" s="29">
        <v>2086428</v>
      </c>
      <c r="B3122" s="1">
        <v>136</v>
      </c>
      <c r="C3122" s="1" t="s">
        <v>14</v>
      </c>
      <c r="D3122" s="1" t="s">
        <v>22</v>
      </c>
      <c r="E3122" s="1" t="s">
        <v>23</v>
      </c>
      <c r="F3122" s="47">
        <v>1857</v>
      </c>
      <c r="G3122" s="34">
        <v>1843.5</v>
      </c>
      <c r="H3122" s="1" t="s">
        <v>217</v>
      </c>
      <c r="I3122" s="34">
        <v>1.02281E-2</v>
      </c>
      <c r="J3122" s="34">
        <v>9799.4339999999993</v>
      </c>
      <c r="K3122" s="35" t="str">
        <f t="shared" si="240"/>
        <v>Leenderbos, Groote Heide &amp; De Plateaux_H91E0C</v>
      </c>
      <c r="L3122" s="36">
        <f>VLOOKUP(D3122,DATA!A:F,5,FALSE)</f>
        <v>6.9280917156857415E-3</v>
      </c>
      <c r="M3122" s="37">
        <f>VLOOKUP(D3122,DATA!A:F,6,FALSE)</f>
        <v>2282</v>
      </c>
      <c r="N3122" s="36">
        <f t="shared" si="241"/>
        <v>4.5739771507602436</v>
      </c>
      <c r="O3122" s="36">
        <f t="shared" si="242"/>
        <v>4.5742864532301599</v>
      </c>
      <c r="P3122" s="36">
        <f t="shared" si="243"/>
        <v>3.0930246991633936E-4</v>
      </c>
      <c r="Q3122" s="36">
        <f t="shared" si="244"/>
        <v>3.0309891399821529E-2</v>
      </c>
    </row>
    <row r="3123" spans="1:17" x14ac:dyDescent="0.3">
      <c r="A3123" s="29">
        <v>2087957</v>
      </c>
      <c r="B3123" s="1">
        <v>136</v>
      </c>
      <c r="C3123" s="1" t="s">
        <v>14</v>
      </c>
      <c r="D3123" s="1" t="s">
        <v>22</v>
      </c>
      <c r="E3123" s="1" t="s">
        <v>23</v>
      </c>
      <c r="F3123" s="47">
        <v>1857</v>
      </c>
      <c r="G3123" s="34">
        <v>1855.1</v>
      </c>
      <c r="H3123" s="1" t="s">
        <v>217</v>
      </c>
      <c r="I3123" s="34">
        <v>9.9404999999999997E-3</v>
      </c>
      <c r="J3123" s="34">
        <v>9939.3520000000008</v>
      </c>
      <c r="K3123" s="35" t="str">
        <f t="shared" si="240"/>
        <v>Leenderbos, Groote Heide &amp; De Plateaux_H91E0C</v>
      </c>
      <c r="L3123" s="36">
        <f>VLOOKUP(D3123,DATA!A:F,5,FALSE)</f>
        <v>6.9280917156857415E-3</v>
      </c>
      <c r="M3123" s="37">
        <f>VLOOKUP(D3123,DATA!A:F,6,FALSE)</f>
        <v>2282</v>
      </c>
      <c r="N3123" s="36">
        <f t="shared" si="241"/>
        <v>4.9378430575738967</v>
      </c>
      <c r="O3123" s="36">
        <f t="shared" si="242"/>
        <v>4.938166338649431</v>
      </c>
      <c r="P3123" s="36">
        <f t="shared" si="243"/>
        <v>3.2328107553425411E-4</v>
      </c>
      <c r="Q3123" s="36">
        <f t="shared" si="244"/>
        <v>3.2132044046735399E-2</v>
      </c>
    </row>
    <row r="3124" spans="1:17" x14ac:dyDescent="0.3">
      <c r="A3124" s="29">
        <v>2089487</v>
      </c>
      <c r="B3124" s="1">
        <v>136</v>
      </c>
      <c r="C3124" s="1" t="s">
        <v>14</v>
      </c>
      <c r="D3124" s="1" t="s">
        <v>22</v>
      </c>
      <c r="E3124" s="1" t="s">
        <v>23</v>
      </c>
      <c r="F3124" s="47">
        <v>1857</v>
      </c>
      <c r="G3124" s="34">
        <v>1827.78</v>
      </c>
      <c r="H3124" s="1" t="s">
        <v>217</v>
      </c>
      <c r="I3124" s="34">
        <v>9.4109999999999992E-3</v>
      </c>
      <c r="J3124" s="34">
        <v>7590.4889999999996</v>
      </c>
      <c r="K3124" s="35" t="str">
        <f t="shared" si="240"/>
        <v>Leenderbos, Groote Heide &amp; De Plateaux_H91E0C</v>
      </c>
      <c r="L3124" s="36">
        <f>VLOOKUP(D3124,DATA!A:F,5,FALSE)</f>
        <v>6.9280917156857415E-3</v>
      </c>
      <c r="M3124" s="37">
        <f>VLOOKUP(D3124,DATA!A:F,6,FALSE)</f>
        <v>2282</v>
      </c>
      <c r="N3124" s="36">
        <f t="shared" si="241"/>
        <v>4.1214477242444296</v>
      </c>
      <c r="O3124" s="36">
        <f t="shared" si="242"/>
        <v>4.1217053763264726</v>
      </c>
      <c r="P3124" s="36">
        <f t="shared" si="243"/>
        <v>2.5765208204298062E-4</v>
      </c>
      <c r="Q3124" s="36">
        <f t="shared" si="244"/>
        <v>1.9557052945743419E-2</v>
      </c>
    </row>
    <row r="3125" spans="1:17" x14ac:dyDescent="0.3">
      <c r="A3125" s="29">
        <v>2092544</v>
      </c>
      <c r="B3125" s="1">
        <v>136</v>
      </c>
      <c r="C3125" s="1" t="s">
        <v>14</v>
      </c>
      <c r="D3125" s="1" t="s">
        <v>22</v>
      </c>
      <c r="E3125" s="1" t="s">
        <v>23</v>
      </c>
      <c r="F3125" s="47">
        <v>1857</v>
      </c>
      <c r="G3125" s="34">
        <v>1815.17</v>
      </c>
      <c r="H3125" s="1" t="s">
        <v>217</v>
      </c>
      <c r="I3125" s="34">
        <v>1.0390099999999999E-2</v>
      </c>
      <c r="J3125" s="34">
        <v>9973.6509999999998</v>
      </c>
      <c r="K3125" s="35" t="str">
        <f t="shared" si="240"/>
        <v>Leenderbos, Groote Heide &amp; De Plateaux_H91E0C</v>
      </c>
      <c r="L3125" s="36">
        <f>VLOOKUP(D3125,DATA!A:F,5,FALSE)</f>
        <v>6.9280917156857415E-3</v>
      </c>
      <c r="M3125" s="37">
        <f>VLOOKUP(D3125,DATA!A:F,6,FALSE)</f>
        <v>2282</v>
      </c>
      <c r="N3125" s="36">
        <f t="shared" si="241"/>
        <v>3.7897310086804485</v>
      </c>
      <c r="O3125" s="36">
        <f t="shared" si="242"/>
        <v>3.7899934774385202</v>
      </c>
      <c r="P3125" s="36">
        <f t="shared" si="243"/>
        <v>2.6246875807167669E-4</v>
      </c>
      <c r="Q3125" s="36">
        <f t="shared" si="244"/>
        <v>2.6177717914103362E-2</v>
      </c>
    </row>
    <row r="3126" spans="1:17" x14ac:dyDescent="0.3">
      <c r="A3126" s="29">
        <v>2092545</v>
      </c>
      <c r="B3126" s="1">
        <v>136</v>
      </c>
      <c r="C3126" s="1" t="s">
        <v>14</v>
      </c>
      <c r="D3126" s="1" t="s">
        <v>22</v>
      </c>
      <c r="E3126" s="1" t="s">
        <v>23</v>
      </c>
      <c r="F3126" s="47">
        <v>1857</v>
      </c>
      <c r="G3126" s="34">
        <v>1799.42</v>
      </c>
      <c r="H3126" s="1" t="s">
        <v>217</v>
      </c>
      <c r="I3126" s="34">
        <v>9.3854999999999997E-3</v>
      </c>
      <c r="J3126" s="34">
        <v>7337.7139999999999</v>
      </c>
      <c r="K3126" s="35" t="str">
        <f t="shared" si="240"/>
        <v>Leenderbos, Groote Heide &amp; De Plateaux_H91E0C</v>
      </c>
      <c r="L3126" s="36">
        <f>VLOOKUP(D3126,DATA!A:F,5,FALSE)</f>
        <v>6.9280917156857415E-3</v>
      </c>
      <c r="M3126" s="37">
        <f>VLOOKUP(D3126,DATA!A:F,6,FALSE)</f>
        <v>2282</v>
      </c>
      <c r="N3126" s="36">
        <f t="shared" si="241"/>
        <v>3.4113323124688533</v>
      </c>
      <c r="O3126" s="36">
        <f t="shared" si="242"/>
        <v>3.4115465691642815</v>
      </c>
      <c r="P3126" s="36">
        <f t="shared" si="243"/>
        <v>2.1425669542818326E-4</v>
      </c>
      <c r="Q3126" s="36">
        <f t="shared" si="244"/>
        <v>1.5721543536371164E-2</v>
      </c>
    </row>
    <row r="3127" spans="1:17" x14ac:dyDescent="0.3">
      <c r="A3127" s="29">
        <v>2098624</v>
      </c>
      <c r="B3127" s="1">
        <v>136</v>
      </c>
      <c r="C3127" s="1" t="s">
        <v>14</v>
      </c>
      <c r="D3127" s="1" t="s">
        <v>41</v>
      </c>
      <c r="E3127" s="1" t="s">
        <v>42</v>
      </c>
      <c r="F3127" s="47">
        <v>1071</v>
      </c>
      <c r="G3127" s="34">
        <v>1041.51</v>
      </c>
      <c r="H3127" s="1" t="s">
        <v>217</v>
      </c>
      <c r="I3127" s="34">
        <v>7.7318999999999999E-3</v>
      </c>
      <c r="J3127" s="34">
        <v>2855.7633999999998</v>
      </c>
      <c r="K3127" s="35" t="str">
        <f t="shared" si="240"/>
        <v>Leenderbos, Groote Heide &amp; De Plateaux_H4010A</v>
      </c>
      <c r="L3127" s="36">
        <f>VLOOKUP(D3127,DATA!A:F,5,FALSE)</f>
        <v>1.3726988247862192E-2</v>
      </c>
      <c r="M3127" s="37">
        <f>VLOOKUP(D3127,DATA!A:F,6,FALSE)</f>
        <v>1285.5</v>
      </c>
      <c r="N3127" s="36">
        <f t="shared" si="241"/>
        <v>3.3919802499141638</v>
      </c>
      <c r="O3127" s="36">
        <f t="shared" si="242"/>
        <v>3.3923280658443162</v>
      </c>
      <c r="P3127" s="36">
        <f t="shared" si="243"/>
        <v>3.4781593015242862E-4</v>
      </c>
      <c r="Q3127" s="36">
        <f t="shared" si="244"/>
        <v>9.9328000326626194E-3</v>
      </c>
    </row>
    <row r="3128" spans="1:17" x14ac:dyDescent="0.3">
      <c r="A3128" s="29">
        <v>2098624</v>
      </c>
      <c r="B3128" s="1">
        <v>136</v>
      </c>
      <c r="C3128" s="1" t="s">
        <v>14</v>
      </c>
      <c r="D3128" s="1" t="s">
        <v>43</v>
      </c>
      <c r="E3128" s="1" t="s">
        <v>44</v>
      </c>
      <c r="F3128" s="47">
        <v>1071</v>
      </c>
      <c r="G3128" s="34">
        <v>1041.51</v>
      </c>
      <c r="H3128" s="1" t="s">
        <v>217</v>
      </c>
      <c r="I3128" s="34">
        <v>7.7318999999999999E-3</v>
      </c>
      <c r="J3128" s="34">
        <v>3232.8773999999999</v>
      </c>
      <c r="K3128" s="35" t="str">
        <f t="shared" si="240"/>
        <v>Leenderbos, Groote Heide &amp; De Plateaux_H7150</v>
      </c>
      <c r="L3128" s="36">
        <f>VLOOKUP(D3128,DATA!A:F,5,FALSE)</f>
        <v>1.3726988247862192E-2</v>
      </c>
      <c r="M3128" s="37">
        <f>VLOOKUP(D3128,DATA!A:F,6,FALSE)</f>
        <v>1285.5</v>
      </c>
      <c r="N3128" s="36">
        <f t="shared" si="241"/>
        <v>3.3919802499141638</v>
      </c>
      <c r="O3128" s="36">
        <f t="shared" si="242"/>
        <v>3.3923280658443162</v>
      </c>
      <c r="P3128" s="36">
        <f t="shared" si="243"/>
        <v>3.4781593015242862E-4</v>
      </c>
      <c r="Q3128" s="36">
        <f t="shared" si="244"/>
        <v>1.124446259949765E-2</v>
      </c>
    </row>
    <row r="3129" spans="1:17" x14ac:dyDescent="0.3">
      <c r="A3129" s="29">
        <v>2098644</v>
      </c>
      <c r="B3129" s="1">
        <v>136</v>
      </c>
      <c r="C3129" s="1" t="s">
        <v>14</v>
      </c>
      <c r="D3129" s="1" t="s">
        <v>51</v>
      </c>
      <c r="E3129" s="1" t="s">
        <v>52</v>
      </c>
      <c r="F3129" s="47">
        <v>1000</v>
      </c>
      <c r="G3129" s="34">
        <v>952.89</v>
      </c>
      <c r="H3129" s="1" t="s">
        <v>217</v>
      </c>
      <c r="I3129" s="34">
        <v>6.3898999999999996E-3</v>
      </c>
      <c r="J3129" s="34">
        <v>1176.1432</v>
      </c>
      <c r="K3129" s="35" t="str">
        <f t="shared" si="240"/>
        <v>Leenderbos, Groote Heide &amp; De Plateaux_Lg09</v>
      </c>
      <c r="L3129" s="36">
        <f>VLOOKUP(D3129,DATA!A:F,5,FALSE)</f>
        <v>8.4126827976184013E-3</v>
      </c>
      <c r="M3129" s="37">
        <f>VLOOKUP(D3129,DATA!A:F,6,FALSE)</f>
        <v>1350</v>
      </c>
      <c r="N3129" s="36">
        <f t="shared" si="241"/>
        <v>3.4199031021673285</v>
      </c>
      <c r="O3129" s="36">
        <f t="shared" si="242"/>
        <v>3.4200806604305085</v>
      </c>
      <c r="P3129" s="36">
        <f t="shared" si="243"/>
        <v>1.775582631799999E-4</v>
      </c>
      <c r="Q3129" s="36">
        <f t="shared" si="244"/>
        <v>2.0883394384296726E-3</v>
      </c>
    </row>
    <row r="3130" spans="1:17" x14ac:dyDescent="0.3">
      <c r="A3130" s="29">
        <v>2100153</v>
      </c>
      <c r="B3130" s="1">
        <v>136</v>
      </c>
      <c r="C3130" s="1" t="s">
        <v>14</v>
      </c>
      <c r="D3130" s="1" t="s">
        <v>41</v>
      </c>
      <c r="E3130" s="1" t="s">
        <v>42</v>
      </c>
      <c r="F3130" s="47">
        <v>1071</v>
      </c>
      <c r="G3130" s="34">
        <v>1010.91</v>
      </c>
      <c r="H3130" s="1" t="s">
        <v>217</v>
      </c>
      <c r="I3130" s="34">
        <v>7.5643999999999998E-3</v>
      </c>
      <c r="J3130" s="34">
        <v>3703.0073000000002</v>
      </c>
      <c r="K3130" s="35" t="str">
        <f t="shared" si="240"/>
        <v>Leenderbos, Groote Heide &amp; De Plateaux_H4010A</v>
      </c>
      <c r="L3130" s="36">
        <f>VLOOKUP(D3130,DATA!A:F,5,FALSE)</f>
        <v>1.3726988247862192E-2</v>
      </c>
      <c r="M3130" s="37">
        <f>VLOOKUP(D3130,DATA!A:F,6,FALSE)</f>
        <v>1285.5</v>
      </c>
      <c r="N3130" s="36">
        <f t="shared" si="241"/>
        <v>2.2548200838703716</v>
      </c>
      <c r="O3130" s="36">
        <f t="shared" si="242"/>
        <v>2.2550489484182372</v>
      </c>
      <c r="P3130" s="36">
        <f t="shared" si="243"/>
        <v>2.2886454786563704E-4</v>
      </c>
      <c r="Q3130" s="36">
        <f t="shared" si="244"/>
        <v>8.474870914576535E-3</v>
      </c>
    </row>
    <row r="3131" spans="1:17" x14ac:dyDescent="0.3">
      <c r="A3131" s="29">
        <v>2100153</v>
      </c>
      <c r="B3131" s="1">
        <v>136</v>
      </c>
      <c r="C3131" s="1" t="s">
        <v>14</v>
      </c>
      <c r="D3131" s="1" t="s">
        <v>43</v>
      </c>
      <c r="E3131" s="1" t="s">
        <v>44</v>
      </c>
      <c r="F3131" s="47">
        <v>1071</v>
      </c>
      <c r="G3131" s="34">
        <v>1010.91</v>
      </c>
      <c r="H3131" s="1" t="s">
        <v>217</v>
      </c>
      <c r="I3131" s="34">
        <v>7.5643999999999998E-3</v>
      </c>
      <c r="J3131" s="34">
        <v>388.34555</v>
      </c>
      <c r="K3131" s="35" t="str">
        <f t="shared" si="240"/>
        <v>Leenderbos, Groote Heide &amp; De Plateaux_H7150</v>
      </c>
      <c r="L3131" s="36">
        <f>VLOOKUP(D3131,DATA!A:F,5,FALSE)</f>
        <v>1.3726988247862192E-2</v>
      </c>
      <c r="M3131" s="37">
        <f>VLOOKUP(D3131,DATA!A:F,6,FALSE)</f>
        <v>1285.5</v>
      </c>
      <c r="N3131" s="36">
        <f t="shared" si="241"/>
        <v>2.2548200838703716</v>
      </c>
      <c r="O3131" s="36">
        <f t="shared" si="242"/>
        <v>2.2550489484182372</v>
      </c>
      <c r="P3131" s="36">
        <f t="shared" si="243"/>
        <v>2.2886454786563704E-4</v>
      </c>
      <c r="Q3131" s="36">
        <f t="shared" si="244"/>
        <v>8.8878528716382149E-4</v>
      </c>
    </row>
    <row r="3132" spans="1:17" x14ac:dyDescent="0.3">
      <c r="A3132" s="29">
        <v>2104742</v>
      </c>
      <c r="B3132" s="1">
        <v>136</v>
      </c>
      <c r="C3132" s="1" t="s">
        <v>14</v>
      </c>
      <c r="D3132" s="1" t="s">
        <v>41</v>
      </c>
      <c r="E3132" s="1" t="s">
        <v>42</v>
      </c>
      <c r="F3132" s="47">
        <v>1071</v>
      </c>
      <c r="G3132" s="34">
        <v>1063.3900000000001</v>
      </c>
      <c r="H3132" s="1" t="s">
        <v>217</v>
      </c>
      <c r="I3132" s="34">
        <v>7.9164999999999999E-3</v>
      </c>
      <c r="J3132" s="34">
        <v>694.27790000000005</v>
      </c>
      <c r="K3132" s="35" t="str">
        <f t="shared" si="240"/>
        <v>Leenderbos, Groote Heide &amp; De Plateaux_H4010A</v>
      </c>
      <c r="L3132" s="36">
        <f>VLOOKUP(D3132,DATA!A:F,5,FALSE)</f>
        <v>1.3726988247862192E-2</v>
      </c>
      <c r="M3132" s="37">
        <f>VLOOKUP(D3132,DATA!A:F,6,FALSE)</f>
        <v>1285.5</v>
      </c>
      <c r="N3132" s="36">
        <f t="shared" si="241"/>
        <v>4.5264928624507847</v>
      </c>
      <c r="O3132" s="36">
        <f t="shared" si="242"/>
        <v>4.5269625128061914</v>
      </c>
      <c r="P3132" s="36">
        <f t="shared" si="243"/>
        <v>4.696503554066922E-4</v>
      </c>
      <c r="Q3132" s="36">
        <f t="shared" si="244"/>
        <v>3.2606786248601193E-3</v>
      </c>
    </row>
    <row r="3133" spans="1:17" x14ac:dyDescent="0.3">
      <c r="A3133" s="29">
        <v>2104742</v>
      </c>
      <c r="B3133" s="1">
        <v>136</v>
      </c>
      <c r="C3133" s="1" t="s">
        <v>14</v>
      </c>
      <c r="D3133" s="1" t="s">
        <v>59</v>
      </c>
      <c r="E3133" s="1" t="s">
        <v>60</v>
      </c>
      <c r="F3133" s="47">
        <v>1071</v>
      </c>
      <c r="G3133" s="34">
        <v>1063.3900000000001</v>
      </c>
      <c r="H3133" s="1" t="s">
        <v>217</v>
      </c>
      <c r="I3133" s="34">
        <v>7.9164999999999999E-3</v>
      </c>
      <c r="J3133" s="34">
        <v>1176.3562999999999</v>
      </c>
      <c r="K3133" s="35" t="str">
        <f t="shared" si="240"/>
        <v>Leenderbos, Groote Heide &amp; De Plateaux_H9190</v>
      </c>
      <c r="L3133" s="36">
        <f>VLOOKUP(D3133,DATA!A:F,5,FALSE)</f>
        <v>1.3726988247862192E-2</v>
      </c>
      <c r="M3133" s="37">
        <f>VLOOKUP(D3133,DATA!A:F,6,FALSE)</f>
        <v>1285.5</v>
      </c>
      <c r="N3133" s="36">
        <f t="shared" si="241"/>
        <v>4.5264928624507847</v>
      </c>
      <c r="O3133" s="36">
        <f t="shared" si="242"/>
        <v>4.5269625128061914</v>
      </c>
      <c r="P3133" s="36">
        <f t="shared" si="243"/>
        <v>4.696503554066922E-4</v>
      </c>
      <c r="Q3133" s="36">
        <f t="shared" si="244"/>
        <v>5.5247615437990141E-3</v>
      </c>
    </row>
    <row r="3134" spans="1:17" x14ac:dyDescent="0.3">
      <c r="A3134" s="29">
        <v>2106269</v>
      </c>
      <c r="B3134" s="1">
        <v>136</v>
      </c>
      <c r="C3134" s="1" t="s">
        <v>14</v>
      </c>
      <c r="D3134" s="1" t="s">
        <v>41</v>
      </c>
      <c r="E3134" s="1" t="s">
        <v>42</v>
      </c>
      <c r="F3134" s="47">
        <v>1071</v>
      </c>
      <c r="G3134" s="34">
        <v>1056.6600000000001</v>
      </c>
      <c r="H3134" s="1" t="s">
        <v>217</v>
      </c>
      <c r="I3134" s="34">
        <v>7.9845000000000003E-3</v>
      </c>
      <c r="J3134" s="34">
        <v>3651.4504597482801</v>
      </c>
      <c r="K3134" s="35" t="str">
        <f t="shared" si="240"/>
        <v>Leenderbos, Groote Heide &amp; De Plateaux_H4010A</v>
      </c>
      <c r="L3134" s="36">
        <f>VLOOKUP(D3134,DATA!A:F,5,FALSE)</f>
        <v>1.3726988247862192E-2</v>
      </c>
      <c r="M3134" s="37">
        <f>VLOOKUP(D3134,DATA!A:F,6,FALSE)</f>
        <v>1285.5</v>
      </c>
      <c r="N3134" s="36">
        <f t="shared" si="241"/>
        <v>4.1436090258329674</v>
      </c>
      <c r="O3134" s="36">
        <f t="shared" si="242"/>
        <v>4.1440443819579649</v>
      </c>
      <c r="P3134" s="36">
        <f t="shared" si="243"/>
        <v>4.3535612499745469E-4</v>
      </c>
      <c r="Q3134" s="36">
        <f t="shared" si="244"/>
        <v>1.5896813227761857E-2</v>
      </c>
    </row>
    <row r="3135" spans="1:17" x14ac:dyDescent="0.3">
      <c r="A3135" s="29">
        <v>2106288</v>
      </c>
      <c r="B3135" s="1">
        <v>136</v>
      </c>
      <c r="C3135" s="1" t="s">
        <v>14</v>
      </c>
      <c r="D3135" s="1" t="s">
        <v>41</v>
      </c>
      <c r="E3135" s="1" t="s">
        <v>42</v>
      </c>
      <c r="F3135" s="47">
        <v>1071</v>
      </c>
      <c r="G3135" s="34">
        <v>1027.78</v>
      </c>
      <c r="H3135" s="1" t="s">
        <v>217</v>
      </c>
      <c r="I3135" s="34">
        <v>7.0524000000000003E-3</v>
      </c>
      <c r="J3135" s="34">
        <v>3708.4587000000001</v>
      </c>
      <c r="K3135" s="35" t="str">
        <f t="shared" si="240"/>
        <v>Leenderbos, Groote Heide &amp; De Plateaux_H4010A</v>
      </c>
      <c r="L3135" s="36">
        <f>VLOOKUP(D3135,DATA!A:F,5,FALSE)</f>
        <v>1.3726988247862192E-2</v>
      </c>
      <c r="M3135" s="37">
        <f>VLOOKUP(D3135,DATA!A:F,6,FALSE)</f>
        <v>1285.5</v>
      </c>
      <c r="N3135" s="36">
        <f t="shared" si="241"/>
        <v>2.8257844100443301</v>
      </c>
      <c r="O3135" s="36">
        <f t="shared" si="242"/>
        <v>2.8260502511292787</v>
      </c>
      <c r="P3135" s="36">
        <f t="shared" si="243"/>
        <v>2.6584108494853709E-4</v>
      </c>
      <c r="Q3135" s="36">
        <f t="shared" si="244"/>
        <v>9.8586068429484149E-3</v>
      </c>
    </row>
    <row r="3136" spans="1:17" x14ac:dyDescent="0.3">
      <c r="A3136" s="29">
        <v>2107799</v>
      </c>
      <c r="B3136" s="1">
        <v>136</v>
      </c>
      <c r="C3136" s="1" t="s">
        <v>14</v>
      </c>
      <c r="D3136" s="1" t="s">
        <v>41</v>
      </c>
      <c r="E3136" s="1" t="s">
        <v>42</v>
      </c>
      <c r="F3136" s="47">
        <v>1071</v>
      </c>
      <c r="G3136" s="34">
        <v>1040.98</v>
      </c>
      <c r="H3136" s="1" t="s">
        <v>217</v>
      </c>
      <c r="I3136" s="34">
        <v>7.8683999999999994E-3</v>
      </c>
      <c r="J3136" s="34">
        <v>1789.6455000000001</v>
      </c>
      <c r="K3136" s="35" t="str">
        <f t="shared" si="240"/>
        <v>Leenderbos, Groote Heide &amp; De Plateaux_H4010A</v>
      </c>
      <c r="L3136" s="36">
        <f>VLOOKUP(D3136,DATA!A:F,5,FALSE)</f>
        <v>1.3726988247862192E-2</v>
      </c>
      <c r="M3136" s="37">
        <f>VLOOKUP(D3136,DATA!A:F,6,FALSE)</f>
        <v>1285.5</v>
      </c>
      <c r="N3136" s="36">
        <f t="shared" si="241"/>
        <v>3.3682202972996698</v>
      </c>
      <c r="O3136" s="36">
        <f t="shared" si="242"/>
        <v>3.3685718610045225</v>
      </c>
      <c r="P3136" s="36">
        <f t="shared" si="243"/>
        <v>3.5156370485278643E-4</v>
      </c>
      <c r="Q3136" s="36">
        <f t="shared" si="244"/>
        <v>6.2917440235311737E-3</v>
      </c>
    </row>
    <row r="3137" spans="1:17" x14ac:dyDescent="0.3">
      <c r="A3137" s="29">
        <v>2109346</v>
      </c>
      <c r="B3137" s="1">
        <v>136</v>
      </c>
      <c r="C3137" s="1" t="s">
        <v>14</v>
      </c>
      <c r="D3137" s="1" t="s">
        <v>41</v>
      </c>
      <c r="E3137" s="1" t="s">
        <v>42</v>
      </c>
      <c r="F3137" s="47">
        <v>1071</v>
      </c>
      <c r="G3137" s="34">
        <v>1019.78</v>
      </c>
      <c r="H3137" s="1" t="s">
        <v>217</v>
      </c>
      <c r="I3137" s="34">
        <v>7.0318999999999998E-3</v>
      </c>
      <c r="J3137" s="34">
        <v>2692.1806999999999</v>
      </c>
      <c r="K3137" s="35" t="str">
        <f t="shared" si="240"/>
        <v>Leenderbos, Groote Heide &amp; De Plateaux_H4010A</v>
      </c>
      <c r="L3137" s="36">
        <f>VLOOKUP(D3137,DATA!A:F,5,FALSE)</f>
        <v>1.3726988247862192E-2</v>
      </c>
      <c r="M3137" s="37">
        <f>VLOOKUP(D3137,DATA!A:F,6,FALSE)</f>
        <v>1285.5</v>
      </c>
      <c r="N3137" s="36">
        <f t="shared" si="241"/>
        <v>2.5393629851764192</v>
      </c>
      <c r="O3137" s="36">
        <f t="shared" si="242"/>
        <v>2.5396018883255733</v>
      </c>
      <c r="P3137" s="36">
        <f t="shared" si="243"/>
        <v>2.389031491540905E-4</v>
      </c>
      <c r="Q3137" s="36">
        <f t="shared" si="244"/>
        <v>6.4317044732186378E-3</v>
      </c>
    </row>
    <row r="3138" spans="1:17" x14ac:dyDescent="0.3">
      <c r="A3138" s="29">
        <v>2113931</v>
      </c>
      <c r="B3138" s="1">
        <v>136</v>
      </c>
      <c r="C3138" s="1" t="s">
        <v>14</v>
      </c>
      <c r="D3138" s="1" t="s">
        <v>51</v>
      </c>
      <c r="E3138" s="1" t="s">
        <v>52</v>
      </c>
      <c r="F3138" s="47">
        <v>1000</v>
      </c>
      <c r="G3138" s="34">
        <v>998.92</v>
      </c>
      <c r="H3138" s="1" t="s">
        <v>217</v>
      </c>
      <c r="I3138" s="34">
        <v>6.8573999999999996E-3</v>
      </c>
      <c r="J3138" s="34">
        <v>1408.7216000000001</v>
      </c>
      <c r="K3138" s="35" t="str">
        <f t="shared" si="240"/>
        <v>Leenderbos, Groote Heide &amp; De Plateaux_Lg09</v>
      </c>
      <c r="L3138" s="36">
        <f>VLOOKUP(D3138,DATA!A:F,5,FALSE)</f>
        <v>8.4126827976184013E-3</v>
      </c>
      <c r="M3138" s="37">
        <f>VLOOKUP(D3138,DATA!A:F,6,FALSE)</f>
        <v>1350</v>
      </c>
      <c r="N3138" s="36">
        <f t="shared" si="241"/>
        <v>4.9570189636322386</v>
      </c>
      <c r="O3138" s="36">
        <f t="shared" si="242"/>
        <v>4.9572907614166226</v>
      </c>
      <c r="P3138" s="36">
        <f t="shared" si="243"/>
        <v>2.7179778438402025E-4</v>
      </c>
      <c r="Q3138" s="36">
        <f t="shared" si="244"/>
        <v>3.8288740969391207E-3</v>
      </c>
    </row>
    <row r="3139" spans="1:17" x14ac:dyDescent="0.3">
      <c r="A3139" s="29">
        <v>2113933</v>
      </c>
      <c r="B3139" s="1">
        <v>136</v>
      </c>
      <c r="C3139" s="1" t="s">
        <v>14</v>
      </c>
      <c r="D3139" s="1" t="s">
        <v>41</v>
      </c>
      <c r="E3139" s="1" t="s">
        <v>42</v>
      </c>
      <c r="F3139" s="47">
        <v>1071</v>
      </c>
      <c r="G3139" s="34">
        <v>1054.93</v>
      </c>
      <c r="H3139" s="1" t="s">
        <v>217</v>
      </c>
      <c r="I3139" s="34">
        <v>7.4107000000000001E-3</v>
      </c>
      <c r="J3139" s="34">
        <v>466.51990000000001</v>
      </c>
      <c r="K3139" s="35" t="str">
        <f t="shared" ref="K3139:K3202" si="245">_xlfn.CONCAT(C3139,"_",D3139)</f>
        <v>Leenderbos, Groote Heide &amp; De Plateaux_H4010A</v>
      </c>
      <c r="L3139" s="36">
        <f>VLOOKUP(D3139,DATA!A:F,5,FALSE)</f>
        <v>1.3726988247862192E-2</v>
      </c>
      <c r="M3139" s="37">
        <f>VLOOKUP(D3139,DATA!A:F,6,FALSE)</f>
        <v>1285.5</v>
      </c>
      <c r="N3139" s="36">
        <f t="shared" ref="N3139:N3202" si="246">100/(1+EXP(-L3139*(G3139-M3139)))</f>
        <v>4.0503056858280306</v>
      </c>
      <c r="O3139" s="36">
        <f t="shared" ref="O3139:O3202" si="247">100/(1+EXP(-L3139*((G3139+I3139)-M3139)))</f>
        <v>4.0507010398778274</v>
      </c>
      <c r="P3139" s="36">
        <f t="shared" ref="P3139:P3202" si="248">O3139-N3139</f>
        <v>3.9535404979673672E-4</v>
      </c>
      <c r="Q3139" s="36">
        <f t="shared" ref="Q3139:Q3202" si="249">IF(AND(H3139&lt;&gt;"below",I3139&gt;=0.005),J3139*P3139/100,0)</f>
        <v>1.8444053177576864E-3</v>
      </c>
    </row>
    <row r="3140" spans="1:17" x14ac:dyDescent="0.3">
      <c r="A3140" s="29">
        <v>2115460</v>
      </c>
      <c r="B3140" s="1">
        <v>136</v>
      </c>
      <c r="C3140" s="1" t="s">
        <v>14</v>
      </c>
      <c r="D3140" s="1" t="s">
        <v>51</v>
      </c>
      <c r="E3140" s="1" t="s">
        <v>52</v>
      </c>
      <c r="F3140" s="47">
        <v>1000</v>
      </c>
      <c r="G3140" s="34">
        <v>997.08</v>
      </c>
      <c r="H3140" s="1" t="s">
        <v>217</v>
      </c>
      <c r="I3140" s="34">
        <v>6.9154999999999998E-3</v>
      </c>
      <c r="J3140" s="34">
        <v>5651.7889999999998</v>
      </c>
      <c r="K3140" s="35" t="str">
        <f t="shared" si="245"/>
        <v>Leenderbos, Groote Heide &amp; De Plateaux_Lg09</v>
      </c>
      <c r="L3140" s="36">
        <f>VLOOKUP(D3140,DATA!A:F,5,FALSE)</f>
        <v>8.4126827976184013E-3</v>
      </c>
      <c r="M3140" s="37">
        <f>VLOOKUP(D3140,DATA!A:F,6,FALSE)</f>
        <v>1350</v>
      </c>
      <c r="N3140" s="36">
        <f t="shared" si="246"/>
        <v>4.8845975816864193</v>
      </c>
      <c r="O3140" s="36">
        <f t="shared" si="247"/>
        <v>4.8848678836113697</v>
      </c>
      <c r="P3140" s="36">
        <f t="shared" si="248"/>
        <v>2.7030192495036687E-4</v>
      </c>
      <c r="Q3140" s="36">
        <f t="shared" si="249"/>
        <v>1.5276894461133091E-2</v>
      </c>
    </row>
    <row r="3141" spans="1:17" x14ac:dyDescent="0.3">
      <c r="A3141" s="29">
        <v>2115461</v>
      </c>
      <c r="B3141" s="1">
        <v>136</v>
      </c>
      <c r="C3141" s="1" t="s">
        <v>14</v>
      </c>
      <c r="D3141" s="1" t="s">
        <v>51</v>
      </c>
      <c r="E3141" s="1" t="s">
        <v>52</v>
      </c>
      <c r="F3141" s="47">
        <v>1000</v>
      </c>
      <c r="G3141" s="34">
        <v>972.1</v>
      </c>
      <c r="H3141" s="1" t="s">
        <v>217</v>
      </c>
      <c r="I3141" s="34">
        <v>6.8351000000000002E-3</v>
      </c>
      <c r="J3141" s="34">
        <v>10000</v>
      </c>
      <c r="K3141" s="35" t="str">
        <f t="shared" si="245"/>
        <v>Leenderbos, Groote Heide &amp; De Plateaux_Lg09</v>
      </c>
      <c r="L3141" s="36">
        <f>VLOOKUP(D3141,DATA!A:F,5,FALSE)</f>
        <v>8.4126827976184013E-3</v>
      </c>
      <c r="M3141" s="37">
        <f>VLOOKUP(D3141,DATA!A:F,6,FALSE)</f>
        <v>1350</v>
      </c>
      <c r="N3141" s="36">
        <f t="shared" si="246"/>
        <v>3.9957819771329706</v>
      </c>
      <c r="O3141" s="36">
        <f t="shared" si="247"/>
        <v>3.9960025656868465</v>
      </c>
      <c r="P3141" s="36">
        <f t="shared" si="248"/>
        <v>2.2058855387596665E-4</v>
      </c>
      <c r="Q3141" s="36">
        <f t="shared" si="249"/>
        <v>2.2058855387596665E-2</v>
      </c>
    </row>
    <row r="3142" spans="1:17" x14ac:dyDescent="0.3">
      <c r="A3142" s="29">
        <v>2116972</v>
      </c>
      <c r="B3142" s="1">
        <v>136</v>
      </c>
      <c r="C3142" s="1" t="s">
        <v>14</v>
      </c>
      <c r="D3142" s="1" t="s">
        <v>41</v>
      </c>
      <c r="E3142" s="1" t="s">
        <v>42</v>
      </c>
      <c r="F3142" s="47">
        <v>1071</v>
      </c>
      <c r="G3142" s="34">
        <v>1013.94</v>
      </c>
      <c r="H3142" s="1" t="s">
        <v>217</v>
      </c>
      <c r="I3142" s="34">
        <v>7.6239999999999997E-3</v>
      </c>
      <c r="J3142" s="34">
        <v>446.89044000000001</v>
      </c>
      <c r="K3142" s="35" t="str">
        <f t="shared" si="245"/>
        <v>Leenderbos, Groote Heide &amp; De Plateaux_H4010A</v>
      </c>
      <c r="L3142" s="36">
        <f>VLOOKUP(D3142,DATA!A:F,5,FALSE)</f>
        <v>1.3726988247862192E-2</v>
      </c>
      <c r="M3142" s="37">
        <f>VLOOKUP(D3142,DATA!A:F,6,FALSE)</f>
        <v>1285.5</v>
      </c>
      <c r="N3142" s="36">
        <f t="shared" si="246"/>
        <v>2.3483331949717403</v>
      </c>
      <c r="O3142" s="36">
        <f t="shared" si="247"/>
        <v>2.3485731993616783</v>
      </c>
      <c r="P3142" s="36">
        <f t="shared" si="248"/>
        <v>2.4000438993798667E-4</v>
      </c>
      <c r="Q3142" s="36">
        <f t="shared" si="249"/>
        <v>1.0725566742131843E-3</v>
      </c>
    </row>
    <row r="3143" spans="1:17" x14ac:dyDescent="0.3">
      <c r="A3143" s="29">
        <v>2118518</v>
      </c>
      <c r="B3143" s="1">
        <v>136</v>
      </c>
      <c r="C3143" s="1" t="s">
        <v>14</v>
      </c>
      <c r="D3143" s="1" t="s">
        <v>51</v>
      </c>
      <c r="E3143" s="1" t="s">
        <v>52</v>
      </c>
      <c r="F3143" s="47">
        <v>1000</v>
      </c>
      <c r="G3143" s="34">
        <v>975.27</v>
      </c>
      <c r="H3143" s="1" t="s">
        <v>217</v>
      </c>
      <c r="I3143" s="34">
        <v>6.8774999999999999E-3</v>
      </c>
      <c r="J3143" s="34">
        <v>6.7864630000000004</v>
      </c>
      <c r="K3143" s="35" t="str">
        <f t="shared" si="245"/>
        <v>Leenderbos, Groote Heide &amp; De Plateaux_Lg09</v>
      </c>
      <c r="L3143" s="36">
        <f>VLOOKUP(D3143,DATA!A:F,5,FALSE)</f>
        <v>8.4126827976184013E-3</v>
      </c>
      <c r="M3143" s="37">
        <f>VLOOKUP(D3143,DATA!A:F,6,FALSE)</f>
        <v>1350</v>
      </c>
      <c r="N3143" s="36">
        <f t="shared" si="246"/>
        <v>4.0993488616986529</v>
      </c>
      <c r="O3143" s="36">
        <f t="shared" si="247"/>
        <v>4.0995763259132918</v>
      </c>
      <c r="P3143" s="36">
        <f t="shared" si="248"/>
        <v>2.274642146389283E-4</v>
      </c>
      <c r="Q3143" s="36">
        <f t="shared" si="249"/>
        <v>1.5436774764711455E-5</v>
      </c>
    </row>
    <row r="3144" spans="1:17" x14ac:dyDescent="0.3">
      <c r="A3144" s="29">
        <v>2120051</v>
      </c>
      <c r="B3144" s="1">
        <v>136</v>
      </c>
      <c r="C3144" s="1" t="s">
        <v>14</v>
      </c>
      <c r="D3144" s="1" t="s">
        <v>41</v>
      </c>
      <c r="E3144" s="1" t="s">
        <v>42</v>
      </c>
      <c r="F3144" s="47">
        <v>1071</v>
      </c>
      <c r="G3144" s="34">
        <v>1021.85</v>
      </c>
      <c r="H3144" s="1" t="s">
        <v>217</v>
      </c>
      <c r="I3144" s="34">
        <v>7.1383000000000002E-3</v>
      </c>
      <c r="J3144" s="34">
        <v>2714.4591999999998</v>
      </c>
      <c r="K3144" s="35" t="str">
        <f t="shared" si="245"/>
        <v>Leenderbos, Groote Heide &amp; De Plateaux_H4010A</v>
      </c>
      <c r="L3144" s="36">
        <f>VLOOKUP(D3144,DATA!A:F,5,FALSE)</f>
        <v>1.3726988247862192E-2</v>
      </c>
      <c r="M3144" s="37">
        <f>VLOOKUP(D3144,DATA!A:F,6,FALSE)</f>
        <v>1285.5</v>
      </c>
      <c r="N3144" s="36">
        <f t="shared" si="246"/>
        <v>2.6106428244048216</v>
      </c>
      <c r="O3144" s="36">
        <f t="shared" si="247"/>
        <v>2.6108919676871691</v>
      </c>
      <c r="P3144" s="36">
        <f t="shared" si="248"/>
        <v>2.4914328234748595E-4</v>
      </c>
      <c r="Q3144" s="36">
        <f t="shared" si="249"/>
        <v>6.7628927488633077E-3</v>
      </c>
    </row>
    <row r="3145" spans="1:17" x14ac:dyDescent="0.3">
      <c r="A3145" s="29">
        <v>2120052</v>
      </c>
      <c r="B3145" s="1">
        <v>136</v>
      </c>
      <c r="C3145" s="1" t="s">
        <v>14</v>
      </c>
      <c r="D3145" s="1" t="s">
        <v>41</v>
      </c>
      <c r="E3145" s="1" t="s">
        <v>42</v>
      </c>
      <c r="F3145" s="47">
        <v>1071</v>
      </c>
      <c r="G3145" s="34">
        <v>1039.5899999999999</v>
      </c>
      <c r="H3145" s="1" t="s">
        <v>217</v>
      </c>
      <c r="I3145" s="34">
        <v>7.3742E-3</v>
      </c>
      <c r="J3145" s="34">
        <v>3416.0351999999998</v>
      </c>
      <c r="K3145" s="35" t="str">
        <f t="shared" si="245"/>
        <v>Leenderbos, Groote Heide &amp; De Plateaux_H4010A</v>
      </c>
      <c r="L3145" s="36">
        <f>VLOOKUP(D3145,DATA!A:F,5,FALSE)</f>
        <v>1.3726988247862192E-2</v>
      </c>
      <c r="M3145" s="37">
        <f>VLOOKUP(D3145,DATA!A:F,6,FALSE)</f>
        <v>1285.5</v>
      </c>
      <c r="N3145" s="36">
        <f t="shared" si="246"/>
        <v>3.3066671324466821</v>
      </c>
      <c r="O3145" s="36">
        <f t="shared" si="247"/>
        <v>3.3069907989156353</v>
      </c>
      <c r="P3145" s="36">
        <f t="shared" si="248"/>
        <v>3.2366646895320983E-4</v>
      </c>
      <c r="Q3145" s="36">
        <f t="shared" si="249"/>
        <v>1.1056560510038718E-2</v>
      </c>
    </row>
    <row r="3146" spans="1:17" x14ac:dyDescent="0.3">
      <c r="A3146" s="29">
        <v>2120052</v>
      </c>
      <c r="B3146" s="1">
        <v>136</v>
      </c>
      <c r="C3146" s="1" t="s">
        <v>14</v>
      </c>
      <c r="D3146" s="1" t="s">
        <v>43</v>
      </c>
      <c r="E3146" s="1" t="s">
        <v>44</v>
      </c>
      <c r="F3146" s="47">
        <v>1071</v>
      </c>
      <c r="G3146" s="34">
        <v>1039.5899999999999</v>
      </c>
      <c r="H3146" s="1" t="s">
        <v>217</v>
      </c>
      <c r="I3146" s="34">
        <v>7.3742E-3</v>
      </c>
      <c r="J3146" s="34">
        <v>2369.7297050462898</v>
      </c>
      <c r="K3146" s="35" t="str">
        <f t="shared" si="245"/>
        <v>Leenderbos, Groote Heide &amp; De Plateaux_H7150</v>
      </c>
      <c r="L3146" s="36">
        <f>VLOOKUP(D3146,DATA!A:F,5,FALSE)</f>
        <v>1.3726988247862192E-2</v>
      </c>
      <c r="M3146" s="37">
        <f>VLOOKUP(D3146,DATA!A:F,6,FALSE)</f>
        <v>1285.5</v>
      </c>
      <c r="N3146" s="36">
        <f t="shared" si="246"/>
        <v>3.3066671324466821</v>
      </c>
      <c r="O3146" s="36">
        <f t="shared" si="247"/>
        <v>3.3069907989156353</v>
      </c>
      <c r="P3146" s="36">
        <f t="shared" si="248"/>
        <v>3.2366646895320983E-4</v>
      </c>
      <c r="Q3146" s="36">
        <f t="shared" si="249"/>
        <v>7.670020460058641E-3</v>
      </c>
    </row>
    <row r="3147" spans="1:17" x14ac:dyDescent="0.3">
      <c r="A3147" s="29">
        <v>2121576</v>
      </c>
      <c r="B3147" s="1">
        <v>136</v>
      </c>
      <c r="C3147" s="1" t="s">
        <v>14</v>
      </c>
      <c r="D3147" s="1" t="s">
        <v>51</v>
      </c>
      <c r="E3147" s="1" t="s">
        <v>52</v>
      </c>
      <c r="F3147" s="47">
        <v>1000</v>
      </c>
      <c r="G3147" s="34">
        <v>961.27</v>
      </c>
      <c r="H3147" s="1" t="s">
        <v>217</v>
      </c>
      <c r="I3147" s="34">
        <v>6.8795999999999996E-3</v>
      </c>
      <c r="J3147" s="34">
        <v>1618.5917999999999</v>
      </c>
      <c r="K3147" s="35" t="str">
        <f t="shared" si="245"/>
        <v>Leenderbos, Groote Heide &amp; De Plateaux_Lg09</v>
      </c>
      <c r="L3147" s="36">
        <f>VLOOKUP(D3147,DATA!A:F,5,FALSE)</f>
        <v>8.4126827976184013E-3</v>
      </c>
      <c r="M3147" s="37">
        <f>VLOOKUP(D3147,DATA!A:F,6,FALSE)</f>
        <v>1350</v>
      </c>
      <c r="N3147" s="36">
        <f t="shared" si="246"/>
        <v>3.660558107459301</v>
      </c>
      <c r="O3147" s="36">
        <f t="shared" si="247"/>
        <v>3.6607622158134152</v>
      </c>
      <c r="P3147" s="36">
        <f t="shared" si="248"/>
        <v>2.0410835411421857E-4</v>
      </c>
      <c r="Q3147" s="36">
        <f t="shared" si="249"/>
        <v>3.303681082807704E-3</v>
      </c>
    </row>
    <row r="3148" spans="1:17" x14ac:dyDescent="0.3">
      <c r="A3148" s="29">
        <v>2123105</v>
      </c>
      <c r="B3148" s="1">
        <v>136</v>
      </c>
      <c r="C3148" s="1" t="s">
        <v>14</v>
      </c>
      <c r="D3148" s="1" t="s">
        <v>51</v>
      </c>
      <c r="E3148" s="1" t="s">
        <v>52</v>
      </c>
      <c r="F3148" s="47">
        <v>1000</v>
      </c>
      <c r="G3148" s="34">
        <v>985.52</v>
      </c>
      <c r="H3148" s="1" t="s">
        <v>217</v>
      </c>
      <c r="I3148" s="34">
        <v>7.0530000000000002E-3</v>
      </c>
      <c r="J3148" s="34">
        <v>2.6918994999999999</v>
      </c>
      <c r="K3148" s="35" t="str">
        <f t="shared" si="245"/>
        <v>Leenderbos, Groote Heide &amp; De Plateaux_Lg09</v>
      </c>
      <c r="L3148" s="36">
        <f>VLOOKUP(D3148,DATA!A:F,5,FALSE)</f>
        <v>8.4126827976184013E-3</v>
      </c>
      <c r="M3148" s="37">
        <f>VLOOKUP(D3148,DATA!A:F,6,FALSE)</f>
        <v>1350</v>
      </c>
      <c r="N3148" s="36">
        <f t="shared" si="246"/>
        <v>4.4520879673438687</v>
      </c>
      <c r="O3148" s="36">
        <f t="shared" si="247"/>
        <v>4.4523403764814189</v>
      </c>
      <c r="P3148" s="36">
        <f t="shared" si="248"/>
        <v>2.5240913755020244E-4</v>
      </c>
      <c r="Q3148" s="36">
        <f t="shared" si="249"/>
        <v>6.7946003116682117E-6</v>
      </c>
    </row>
    <row r="3149" spans="1:17" x14ac:dyDescent="0.3">
      <c r="A3149" s="29">
        <v>2124634</v>
      </c>
      <c r="B3149" s="1">
        <v>136</v>
      </c>
      <c r="C3149" s="1" t="s">
        <v>14</v>
      </c>
      <c r="D3149" s="1" t="s">
        <v>51</v>
      </c>
      <c r="E3149" s="1" t="s">
        <v>52</v>
      </c>
      <c r="F3149" s="47">
        <v>1000</v>
      </c>
      <c r="G3149" s="34">
        <v>984.36</v>
      </c>
      <c r="H3149" s="1" t="s">
        <v>217</v>
      </c>
      <c r="I3149" s="34">
        <v>7.1203000000000004E-3</v>
      </c>
      <c r="J3149" s="34">
        <v>8709.5550000000003</v>
      </c>
      <c r="K3149" s="35" t="str">
        <f t="shared" si="245"/>
        <v>Leenderbos, Groote Heide &amp; De Plateaux_Lg09</v>
      </c>
      <c r="L3149" s="36">
        <f>VLOOKUP(D3149,DATA!A:F,5,FALSE)</f>
        <v>8.4126827976184013E-3</v>
      </c>
      <c r="M3149" s="37">
        <f>VLOOKUP(D3149,DATA!A:F,6,FALSE)</f>
        <v>1350</v>
      </c>
      <c r="N3149" s="36">
        <f t="shared" si="246"/>
        <v>4.4107596335641208</v>
      </c>
      <c r="O3149" s="36">
        <f t="shared" si="247"/>
        <v>4.4110121950173413</v>
      </c>
      <c r="P3149" s="36">
        <f t="shared" si="248"/>
        <v>2.5256145322050116E-4</v>
      </c>
      <c r="Q3149" s="36">
        <f t="shared" si="249"/>
        <v>2.1996978677038821E-2</v>
      </c>
    </row>
    <row r="3150" spans="1:17" x14ac:dyDescent="0.3">
      <c r="A3150" s="29">
        <v>2127692</v>
      </c>
      <c r="B3150" s="1">
        <v>136</v>
      </c>
      <c r="C3150" s="1" t="s">
        <v>14</v>
      </c>
      <c r="D3150" s="1" t="s">
        <v>51</v>
      </c>
      <c r="E3150" s="1" t="s">
        <v>52</v>
      </c>
      <c r="F3150" s="47">
        <v>1000</v>
      </c>
      <c r="G3150" s="34">
        <v>983.96</v>
      </c>
      <c r="H3150" s="1" t="s">
        <v>217</v>
      </c>
      <c r="I3150" s="34">
        <v>7.2066999999999999E-3</v>
      </c>
      <c r="J3150" s="34">
        <v>9621.8960000000006</v>
      </c>
      <c r="K3150" s="35" t="str">
        <f t="shared" si="245"/>
        <v>Leenderbos, Groote Heide &amp; De Plateaux_Lg09</v>
      </c>
      <c r="L3150" s="36">
        <f>VLOOKUP(D3150,DATA!A:F,5,FALSE)</f>
        <v>8.4126827976184013E-3</v>
      </c>
      <c r="M3150" s="37">
        <f>VLOOKUP(D3150,DATA!A:F,6,FALSE)</f>
        <v>1350</v>
      </c>
      <c r="N3150" s="36">
        <f t="shared" si="246"/>
        <v>4.396593518914071</v>
      </c>
      <c r="O3150" s="36">
        <f t="shared" si="247"/>
        <v>4.3968483618781145</v>
      </c>
      <c r="P3150" s="36">
        <f t="shared" si="248"/>
        <v>2.5484296404343354E-4</v>
      </c>
      <c r="Q3150" s="36">
        <f t="shared" si="249"/>
        <v>2.452072496357657E-2</v>
      </c>
    </row>
    <row r="3151" spans="1:17" x14ac:dyDescent="0.3">
      <c r="A3151" s="29">
        <v>2130749</v>
      </c>
      <c r="B3151" s="1">
        <v>136</v>
      </c>
      <c r="C3151" s="1" t="s">
        <v>14</v>
      </c>
      <c r="D3151" s="1" t="s">
        <v>51</v>
      </c>
      <c r="E3151" s="1" t="s">
        <v>52</v>
      </c>
      <c r="F3151" s="47">
        <v>1000</v>
      </c>
      <c r="G3151" s="34">
        <v>943.55</v>
      </c>
      <c r="H3151" s="1" t="s">
        <v>217</v>
      </c>
      <c r="I3151" s="34">
        <v>6.9569999999999996E-3</v>
      </c>
      <c r="J3151" s="34">
        <v>21.929065999999999</v>
      </c>
      <c r="K3151" s="35" t="str">
        <f t="shared" si="245"/>
        <v>Leenderbos, Groote Heide &amp; De Plateaux_Lg09</v>
      </c>
      <c r="L3151" s="36">
        <f>VLOOKUP(D3151,DATA!A:F,5,FALSE)</f>
        <v>8.4126827976184013E-3</v>
      </c>
      <c r="M3151" s="37">
        <f>VLOOKUP(D3151,DATA!A:F,6,FALSE)</f>
        <v>1350</v>
      </c>
      <c r="N3151" s="36">
        <f t="shared" si="246"/>
        <v>3.1696634535105459</v>
      </c>
      <c r="O3151" s="36">
        <f t="shared" si="247"/>
        <v>3.1698430893610348</v>
      </c>
      <c r="P3151" s="36">
        <f t="shared" si="248"/>
        <v>1.7963585048885733E-4</v>
      </c>
      <c r="Q3151" s="36">
        <f t="shared" si="249"/>
        <v>3.939246421336285E-5</v>
      </c>
    </row>
    <row r="3152" spans="1:17" x14ac:dyDescent="0.3">
      <c r="A3152" s="29">
        <v>2130750</v>
      </c>
      <c r="B3152" s="1">
        <v>136</v>
      </c>
      <c r="C3152" s="1" t="s">
        <v>14</v>
      </c>
      <c r="D3152" s="1" t="s">
        <v>51</v>
      </c>
      <c r="E3152" s="1" t="s">
        <v>52</v>
      </c>
      <c r="F3152" s="47">
        <v>1000</v>
      </c>
      <c r="G3152" s="34">
        <v>933.21</v>
      </c>
      <c r="H3152" s="1" t="s">
        <v>217</v>
      </c>
      <c r="I3152" s="34">
        <v>6.8934E-3</v>
      </c>
      <c r="J3152" s="34">
        <v>2315.085</v>
      </c>
      <c r="K3152" s="35" t="str">
        <f t="shared" si="245"/>
        <v>Leenderbos, Groote Heide &amp; De Plateaux_Lg09</v>
      </c>
      <c r="L3152" s="36">
        <f>VLOOKUP(D3152,DATA!A:F,5,FALSE)</f>
        <v>8.4126827976184013E-3</v>
      </c>
      <c r="M3152" s="37">
        <f>VLOOKUP(D3152,DATA!A:F,6,FALSE)</f>
        <v>1350</v>
      </c>
      <c r="N3152" s="36">
        <f t="shared" si="246"/>
        <v>2.9132883220605663</v>
      </c>
      <c r="O3152" s="36">
        <f t="shared" si="247"/>
        <v>2.9134523519955469</v>
      </c>
      <c r="P3152" s="36">
        <f t="shared" si="248"/>
        <v>1.6402993498054741E-4</v>
      </c>
      <c r="Q3152" s="36">
        <f t="shared" si="249"/>
        <v>3.797432420244406E-3</v>
      </c>
    </row>
    <row r="3153" spans="1:17" x14ac:dyDescent="0.3">
      <c r="A3153" s="29">
        <v>2132280</v>
      </c>
      <c r="B3153" s="1">
        <v>136</v>
      </c>
      <c r="C3153" s="1" t="s">
        <v>14</v>
      </c>
      <c r="D3153" s="1" t="s">
        <v>51</v>
      </c>
      <c r="E3153" s="1" t="s">
        <v>52</v>
      </c>
      <c r="F3153" s="47">
        <v>1000</v>
      </c>
      <c r="G3153" s="34">
        <v>960.57</v>
      </c>
      <c r="H3153" s="1" t="s">
        <v>217</v>
      </c>
      <c r="I3153" s="34">
        <v>7.1209000000000003E-3</v>
      </c>
      <c r="J3153" s="34">
        <v>3692.7537000000002</v>
      </c>
      <c r="K3153" s="35" t="str">
        <f t="shared" si="245"/>
        <v>Leenderbos, Groote Heide &amp; De Plateaux_Lg09</v>
      </c>
      <c r="L3153" s="36">
        <f>VLOOKUP(D3153,DATA!A:F,5,FALSE)</f>
        <v>8.4126827976184013E-3</v>
      </c>
      <c r="M3153" s="37">
        <f>VLOOKUP(D3153,DATA!A:F,6,FALSE)</f>
        <v>1350</v>
      </c>
      <c r="N3153" s="36">
        <f t="shared" si="246"/>
        <v>3.639847195943827</v>
      </c>
      <c r="O3153" s="36">
        <f t="shared" si="247"/>
        <v>3.6400573133807068</v>
      </c>
      <c r="P3153" s="36">
        <f t="shared" si="248"/>
        <v>2.1011743687981976E-4</v>
      </c>
      <c r="Q3153" s="36">
        <f t="shared" si="249"/>
        <v>7.7591194247247095E-3</v>
      </c>
    </row>
    <row r="3154" spans="1:17" x14ac:dyDescent="0.3">
      <c r="A3154" s="29">
        <v>2133807</v>
      </c>
      <c r="B3154" s="1">
        <v>136</v>
      </c>
      <c r="C3154" s="1" t="s">
        <v>14</v>
      </c>
      <c r="D3154" s="1" t="s">
        <v>51</v>
      </c>
      <c r="E3154" s="1" t="s">
        <v>52</v>
      </c>
      <c r="F3154" s="47">
        <v>1000</v>
      </c>
      <c r="G3154" s="34">
        <v>976.56</v>
      </c>
      <c r="H3154" s="1" t="s">
        <v>217</v>
      </c>
      <c r="I3154" s="34">
        <v>7.2646999999999998E-3</v>
      </c>
      <c r="J3154" s="34">
        <v>2989.0886</v>
      </c>
      <c r="K3154" s="35" t="str">
        <f t="shared" si="245"/>
        <v>Leenderbos, Groote Heide &amp; De Plateaux_Lg09</v>
      </c>
      <c r="L3154" s="36">
        <f>VLOOKUP(D3154,DATA!A:F,5,FALSE)</f>
        <v>8.4126827976184013E-3</v>
      </c>
      <c r="M3154" s="37">
        <f>VLOOKUP(D3154,DATA!A:F,6,FALSE)</f>
        <v>1350</v>
      </c>
      <c r="N3154" s="36">
        <f t="shared" si="246"/>
        <v>4.1422259351070903</v>
      </c>
      <c r="O3154" s="36">
        <f t="shared" si="247"/>
        <v>4.1424686103615764</v>
      </c>
      <c r="P3154" s="36">
        <f t="shared" si="248"/>
        <v>2.4267525448617988E-4</v>
      </c>
      <c r="Q3154" s="36">
        <f t="shared" si="249"/>
        <v>7.2537783668673913E-3</v>
      </c>
    </row>
    <row r="3155" spans="1:17" x14ac:dyDescent="0.3">
      <c r="A3155" s="29">
        <v>2133809</v>
      </c>
      <c r="B3155" s="1">
        <v>136</v>
      </c>
      <c r="C3155" s="1" t="s">
        <v>14</v>
      </c>
      <c r="D3155" s="1" t="s">
        <v>41</v>
      </c>
      <c r="E3155" s="1" t="s">
        <v>42</v>
      </c>
      <c r="F3155" s="47">
        <v>1071</v>
      </c>
      <c r="G3155" s="34">
        <v>1001.19</v>
      </c>
      <c r="H3155" s="1" t="s">
        <v>217</v>
      </c>
      <c r="I3155" s="34">
        <v>7.4248999999999999E-3</v>
      </c>
      <c r="J3155" s="34">
        <v>904.66003000000001</v>
      </c>
      <c r="K3155" s="35" t="str">
        <f t="shared" si="245"/>
        <v>Leenderbos, Groote Heide &amp; De Plateaux_H4010A</v>
      </c>
      <c r="L3155" s="36">
        <f>VLOOKUP(D3155,DATA!A:F,5,FALSE)</f>
        <v>1.3726988247862192E-2</v>
      </c>
      <c r="M3155" s="37">
        <f>VLOOKUP(D3155,DATA!A:F,6,FALSE)</f>
        <v>1285.5</v>
      </c>
      <c r="N3155" s="36">
        <f t="shared" si="246"/>
        <v>1.9787479264508998</v>
      </c>
      <c r="O3155" s="36">
        <f t="shared" si="247"/>
        <v>1.9789456224341195</v>
      </c>
      <c r="P3155" s="36">
        <f t="shared" si="248"/>
        <v>1.9769598321972559E-4</v>
      </c>
      <c r="Q3155" s="36">
        <f t="shared" si="249"/>
        <v>1.7884765411043647E-3</v>
      </c>
    </row>
    <row r="3156" spans="1:17" x14ac:dyDescent="0.3">
      <c r="A3156" s="29">
        <v>2136865</v>
      </c>
      <c r="B3156" s="1">
        <v>136</v>
      </c>
      <c r="C3156" s="1" t="s">
        <v>14</v>
      </c>
      <c r="D3156" s="1" t="s">
        <v>51</v>
      </c>
      <c r="E3156" s="1" t="s">
        <v>52</v>
      </c>
      <c r="F3156" s="47">
        <v>1000</v>
      </c>
      <c r="G3156" s="34">
        <v>977.31</v>
      </c>
      <c r="H3156" s="1" t="s">
        <v>217</v>
      </c>
      <c r="I3156" s="34">
        <v>7.3023999999999997E-3</v>
      </c>
      <c r="J3156" s="34">
        <v>2746.5056</v>
      </c>
      <c r="K3156" s="35" t="str">
        <f t="shared" si="245"/>
        <v>Leenderbos, Groote Heide &amp; De Plateaux_Lg09</v>
      </c>
      <c r="L3156" s="36">
        <f>VLOOKUP(D3156,DATA!A:F,5,FALSE)</f>
        <v>8.4126827976184013E-3</v>
      </c>
      <c r="M3156" s="37">
        <f>VLOOKUP(D3156,DATA!A:F,6,FALSE)</f>
        <v>1350</v>
      </c>
      <c r="N3156" s="36">
        <f t="shared" si="246"/>
        <v>4.1673513860916964</v>
      </c>
      <c r="O3156" s="36">
        <f t="shared" si="247"/>
        <v>4.1675967360412853</v>
      </c>
      <c r="P3156" s="36">
        <f t="shared" si="248"/>
        <v>2.4534994958891332E-4</v>
      </c>
      <c r="Q3156" s="36">
        <f t="shared" si="249"/>
        <v>6.7385501050566806E-3</v>
      </c>
    </row>
    <row r="3157" spans="1:17" x14ac:dyDescent="0.3">
      <c r="A3157" s="29">
        <v>2138395</v>
      </c>
      <c r="B3157" s="1">
        <v>136</v>
      </c>
      <c r="C3157" s="1" t="s">
        <v>14</v>
      </c>
      <c r="D3157" s="1" t="s">
        <v>51</v>
      </c>
      <c r="E3157" s="1" t="s">
        <v>52</v>
      </c>
      <c r="F3157" s="47">
        <v>1000</v>
      </c>
      <c r="G3157" s="34">
        <v>989.06</v>
      </c>
      <c r="H3157" s="1" t="s">
        <v>217</v>
      </c>
      <c r="I3157" s="34">
        <v>7.4555999999999997E-3</v>
      </c>
      <c r="J3157" s="34">
        <v>2310.8586</v>
      </c>
      <c r="K3157" s="35" t="str">
        <f t="shared" si="245"/>
        <v>Leenderbos, Groote Heide &amp; De Plateaux_Lg09</v>
      </c>
      <c r="L3157" s="36">
        <f>VLOOKUP(D3157,DATA!A:F,5,FALSE)</f>
        <v>8.4126827976184013E-3</v>
      </c>
      <c r="M3157" s="37">
        <f>VLOOKUP(D3157,DATA!A:F,6,FALSE)</f>
        <v>1350</v>
      </c>
      <c r="N3157" s="36">
        <f t="shared" si="246"/>
        <v>4.5805046706839789</v>
      </c>
      <c r="O3157" s="36">
        <f t="shared" si="247"/>
        <v>4.5807788154327582</v>
      </c>
      <c r="P3157" s="36">
        <f t="shared" si="248"/>
        <v>2.7414474877929251E-4</v>
      </c>
      <c r="Q3157" s="36">
        <f t="shared" si="249"/>
        <v>6.3350975036146765E-3</v>
      </c>
    </row>
    <row r="3158" spans="1:17" x14ac:dyDescent="0.3">
      <c r="A3158" s="29">
        <v>2139923</v>
      </c>
      <c r="B3158" s="1">
        <v>136</v>
      </c>
      <c r="C3158" s="1" t="s">
        <v>14</v>
      </c>
      <c r="D3158" s="1" t="s">
        <v>43</v>
      </c>
      <c r="E3158" s="1" t="s">
        <v>44</v>
      </c>
      <c r="F3158" s="47">
        <v>1071</v>
      </c>
      <c r="G3158" s="34">
        <v>1022.85</v>
      </c>
      <c r="H3158" s="1" t="s">
        <v>217</v>
      </c>
      <c r="I3158" s="34">
        <v>7.6882000000000001E-3</v>
      </c>
      <c r="J3158" s="34">
        <v>2524.1677</v>
      </c>
      <c r="K3158" s="35" t="str">
        <f t="shared" si="245"/>
        <v>Leenderbos, Groote Heide &amp; De Plateaux_H7150</v>
      </c>
      <c r="L3158" s="36">
        <f>VLOOKUP(D3158,DATA!A:F,5,FALSE)</f>
        <v>1.3726988247862192E-2</v>
      </c>
      <c r="M3158" s="37">
        <f>VLOOKUP(D3158,DATA!A:F,6,FALSE)</f>
        <v>1285.5</v>
      </c>
      <c r="N3158" s="36">
        <f t="shared" si="246"/>
        <v>2.6457714959572773</v>
      </c>
      <c r="O3158" s="36">
        <f t="shared" si="247"/>
        <v>2.6460433456155883</v>
      </c>
      <c r="P3158" s="36">
        <f t="shared" si="248"/>
        <v>2.7184965831095198E-4</v>
      </c>
      <c r="Q3158" s="36">
        <f t="shared" si="249"/>
        <v>6.8619412676454153E-3</v>
      </c>
    </row>
    <row r="3159" spans="1:17" x14ac:dyDescent="0.3">
      <c r="A3159" s="29">
        <v>2139924</v>
      </c>
      <c r="B3159" s="1">
        <v>136</v>
      </c>
      <c r="C3159" s="1" t="s">
        <v>14</v>
      </c>
      <c r="D3159" s="1" t="s">
        <v>41</v>
      </c>
      <c r="E3159" s="1" t="s">
        <v>42</v>
      </c>
      <c r="F3159" s="47">
        <v>1071</v>
      </c>
      <c r="G3159" s="34">
        <v>1002.62</v>
      </c>
      <c r="H3159" s="1" t="s">
        <v>217</v>
      </c>
      <c r="I3159" s="34">
        <v>7.5192000000000002E-3</v>
      </c>
      <c r="J3159" s="34">
        <v>2883.2563</v>
      </c>
      <c r="K3159" s="35" t="str">
        <f t="shared" si="245"/>
        <v>Leenderbos, Groote Heide &amp; De Plateaux_H4010A</v>
      </c>
      <c r="L3159" s="36">
        <f>VLOOKUP(D3159,DATA!A:F,5,FALSE)</f>
        <v>1.3726988247862192E-2</v>
      </c>
      <c r="M3159" s="37">
        <f>VLOOKUP(D3159,DATA!A:F,6,FALSE)</f>
        <v>1285.5</v>
      </c>
      <c r="N3159" s="36">
        <f t="shared" si="246"/>
        <v>2.0171824215710195</v>
      </c>
      <c r="O3159" s="36">
        <f t="shared" si="247"/>
        <v>2.0173864372317376</v>
      </c>
      <c r="P3159" s="36">
        <f t="shared" si="248"/>
        <v>2.0401566071814869E-4</v>
      </c>
      <c r="Q3159" s="36">
        <f t="shared" si="249"/>
        <v>5.8822943906426473E-3</v>
      </c>
    </row>
    <row r="3160" spans="1:17" x14ac:dyDescent="0.3">
      <c r="A3160" s="29">
        <v>2141455</v>
      </c>
      <c r="B3160" s="1">
        <v>136</v>
      </c>
      <c r="C3160" s="1" t="s">
        <v>14</v>
      </c>
      <c r="D3160" s="1" t="s">
        <v>41</v>
      </c>
      <c r="E3160" s="1" t="s">
        <v>42</v>
      </c>
      <c r="F3160" s="47">
        <v>1071</v>
      </c>
      <c r="G3160" s="34">
        <v>1030.83</v>
      </c>
      <c r="H3160" s="1" t="s">
        <v>217</v>
      </c>
      <c r="I3160" s="34">
        <v>7.8557999999999996E-3</v>
      </c>
      <c r="J3160" s="34">
        <v>4001.002</v>
      </c>
      <c r="K3160" s="35" t="str">
        <f t="shared" si="245"/>
        <v>Leenderbos, Groote Heide &amp; De Plateaux_H4010A</v>
      </c>
      <c r="L3160" s="36">
        <f>VLOOKUP(D3160,DATA!A:F,5,FALSE)</f>
        <v>1.3726988247862192E-2</v>
      </c>
      <c r="M3160" s="37">
        <f>VLOOKUP(D3160,DATA!A:F,6,FALSE)</f>
        <v>1285.5</v>
      </c>
      <c r="N3160" s="36">
        <f t="shared" si="246"/>
        <v>2.943048183208723</v>
      </c>
      <c r="O3160" s="36">
        <f t="shared" si="247"/>
        <v>2.9433562264882682</v>
      </c>
      <c r="P3160" s="36">
        <f t="shared" si="248"/>
        <v>3.080432795452559E-4</v>
      </c>
      <c r="Q3160" s="36">
        <f t="shared" si="249"/>
        <v>1.2324817775471279E-2</v>
      </c>
    </row>
    <row r="3161" spans="1:17" x14ac:dyDescent="0.3">
      <c r="A3161" s="29">
        <v>2141455</v>
      </c>
      <c r="B3161" s="1">
        <v>136</v>
      </c>
      <c r="C3161" s="1" t="s">
        <v>14</v>
      </c>
      <c r="D3161" s="1" t="s">
        <v>43</v>
      </c>
      <c r="E3161" s="1" t="s">
        <v>44</v>
      </c>
      <c r="F3161" s="47">
        <v>1071</v>
      </c>
      <c r="G3161" s="34">
        <v>1030.83</v>
      </c>
      <c r="H3161" s="1" t="s">
        <v>217</v>
      </c>
      <c r="I3161" s="34">
        <v>7.8557999999999996E-3</v>
      </c>
      <c r="J3161" s="34">
        <v>3053.2908000000002</v>
      </c>
      <c r="K3161" s="35" t="str">
        <f t="shared" si="245"/>
        <v>Leenderbos, Groote Heide &amp; De Plateaux_H7150</v>
      </c>
      <c r="L3161" s="36">
        <f>VLOOKUP(D3161,DATA!A:F,5,FALSE)</f>
        <v>1.3726988247862192E-2</v>
      </c>
      <c r="M3161" s="37">
        <f>VLOOKUP(D3161,DATA!A:F,6,FALSE)</f>
        <v>1285.5</v>
      </c>
      <c r="N3161" s="36">
        <f t="shared" si="246"/>
        <v>2.943048183208723</v>
      </c>
      <c r="O3161" s="36">
        <f t="shared" si="247"/>
        <v>2.9433562264882682</v>
      </c>
      <c r="P3161" s="36">
        <f t="shared" si="248"/>
        <v>3.080432795452559E-4</v>
      </c>
      <c r="Q3161" s="36">
        <f t="shared" si="249"/>
        <v>9.4054571143735808E-3</v>
      </c>
    </row>
    <row r="3162" spans="1:17" x14ac:dyDescent="0.3">
      <c r="A3162" s="29">
        <v>2142981</v>
      </c>
      <c r="B3162" s="1">
        <v>136</v>
      </c>
      <c r="C3162" s="1" t="s">
        <v>14</v>
      </c>
      <c r="D3162" s="1" t="s">
        <v>43</v>
      </c>
      <c r="E3162" s="1" t="s">
        <v>44</v>
      </c>
      <c r="F3162" s="47">
        <v>1071</v>
      </c>
      <c r="G3162" s="34">
        <v>1062.5999999999999</v>
      </c>
      <c r="H3162" s="1" t="s">
        <v>217</v>
      </c>
      <c r="I3162" s="34">
        <v>8.0820000000000006E-3</v>
      </c>
      <c r="J3162" s="34">
        <v>689.68224999999995</v>
      </c>
      <c r="K3162" s="35" t="str">
        <f t="shared" si="245"/>
        <v>Leenderbos, Groote Heide &amp; De Plateaux_H7150</v>
      </c>
      <c r="L3162" s="36">
        <f>VLOOKUP(D3162,DATA!A:F,5,FALSE)</f>
        <v>1.3726988247862192E-2</v>
      </c>
      <c r="M3162" s="37">
        <f>VLOOKUP(D3162,DATA!A:F,6,FALSE)</f>
        <v>1285.5</v>
      </c>
      <c r="N3162" s="36">
        <f t="shared" si="246"/>
        <v>4.4798584548685483</v>
      </c>
      <c r="O3162" s="36">
        <f t="shared" si="247"/>
        <v>4.4803332161461862</v>
      </c>
      <c r="P3162" s="36">
        <f t="shared" si="248"/>
        <v>4.7476127763790288E-4</v>
      </c>
      <c r="Q3162" s="36">
        <f t="shared" si="249"/>
        <v>3.274344261741835E-3</v>
      </c>
    </row>
    <row r="3163" spans="1:17" x14ac:dyDescent="0.3">
      <c r="A3163" s="29">
        <v>2142982</v>
      </c>
      <c r="B3163" s="1">
        <v>136</v>
      </c>
      <c r="C3163" s="1" t="s">
        <v>14</v>
      </c>
      <c r="D3163" s="1" t="s">
        <v>41</v>
      </c>
      <c r="E3163" s="1" t="s">
        <v>42</v>
      </c>
      <c r="F3163" s="47">
        <v>1071</v>
      </c>
      <c r="G3163" s="34">
        <v>1022.61</v>
      </c>
      <c r="H3163" s="1" t="s">
        <v>217</v>
      </c>
      <c r="I3163" s="34">
        <v>7.7397000000000004E-3</v>
      </c>
      <c r="J3163" s="34">
        <v>118.9542</v>
      </c>
      <c r="K3163" s="35" t="str">
        <f t="shared" si="245"/>
        <v>Leenderbos, Groote Heide &amp; De Plateaux_H4010A</v>
      </c>
      <c r="L3163" s="36">
        <f>VLOOKUP(D3163,DATA!A:F,5,FALSE)</f>
        <v>1.3726988247862192E-2</v>
      </c>
      <c r="M3163" s="37">
        <f>VLOOKUP(D3163,DATA!A:F,6,FALSE)</f>
        <v>1285.5</v>
      </c>
      <c r="N3163" s="36">
        <f t="shared" si="246"/>
        <v>2.6372989045978508</v>
      </c>
      <c r="O3163" s="36">
        <f t="shared" si="247"/>
        <v>2.637571722717277</v>
      </c>
      <c r="P3163" s="36">
        <f t="shared" si="248"/>
        <v>2.7281811942625467E-4</v>
      </c>
      <c r="Q3163" s="36">
        <f t="shared" si="249"/>
        <v>3.2452861141854582E-4</v>
      </c>
    </row>
    <row r="3164" spans="1:17" x14ac:dyDescent="0.3">
      <c r="A3164" s="29">
        <v>2144512</v>
      </c>
      <c r="B3164" s="1">
        <v>136</v>
      </c>
      <c r="C3164" s="1" t="s">
        <v>14</v>
      </c>
      <c r="D3164" s="1" t="s">
        <v>51</v>
      </c>
      <c r="E3164" s="1" t="s">
        <v>52</v>
      </c>
      <c r="F3164" s="47">
        <v>1000</v>
      </c>
      <c r="G3164" s="34">
        <v>944.6</v>
      </c>
      <c r="H3164" s="1" t="s">
        <v>217</v>
      </c>
      <c r="I3164" s="34">
        <v>7.2217000000000002E-3</v>
      </c>
      <c r="J3164" s="34">
        <v>83.490973999999994</v>
      </c>
      <c r="K3164" s="35" t="str">
        <f t="shared" si="245"/>
        <v>Leenderbos, Groote Heide &amp; De Plateaux_Lg09</v>
      </c>
      <c r="L3164" s="36">
        <f>VLOOKUP(D3164,DATA!A:F,5,FALSE)</f>
        <v>8.4126827976184013E-3</v>
      </c>
      <c r="M3164" s="37">
        <f>VLOOKUP(D3164,DATA!A:F,6,FALSE)</f>
        <v>1350</v>
      </c>
      <c r="N3164" s="36">
        <f t="shared" si="246"/>
        <v>3.1968870708229762</v>
      </c>
      <c r="O3164" s="36">
        <f t="shared" si="247"/>
        <v>3.1970750903365732</v>
      </c>
      <c r="P3164" s="36">
        <f t="shared" si="248"/>
        <v>1.880195135970375E-4</v>
      </c>
      <c r="Q3164" s="36">
        <f t="shared" si="249"/>
        <v>1.5697932321222902E-4</v>
      </c>
    </row>
    <row r="3165" spans="1:17" x14ac:dyDescent="0.3">
      <c r="A3165" s="29">
        <v>2144513</v>
      </c>
      <c r="B3165" s="1">
        <v>136</v>
      </c>
      <c r="C3165" s="1" t="s">
        <v>14</v>
      </c>
      <c r="D3165" s="1" t="s">
        <v>41</v>
      </c>
      <c r="E3165" s="1" t="s">
        <v>42</v>
      </c>
      <c r="F3165" s="47">
        <v>1071</v>
      </c>
      <c r="G3165" s="34">
        <v>1050.57</v>
      </c>
      <c r="H3165" s="1" t="s">
        <v>217</v>
      </c>
      <c r="I3165" s="34">
        <v>7.9559000000000001E-3</v>
      </c>
      <c r="J3165" s="34">
        <v>2617.701</v>
      </c>
      <c r="K3165" s="35" t="str">
        <f t="shared" si="245"/>
        <v>Leenderbos, Groote Heide &amp; De Plateaux_H4010A</v>
      </c>
      <c r="L3165" s="36">
        <f>VLOOKUP(D3165,DATA!A:F,5,FALSE)</f>
        <v>1.3726988247862192E-2</v>
      </c>
      <c r="M3165" s="37">
        <f>VLOOKUP(D3165,DATA!A:F,6,FALSE)</f>
        <v>1285.5</v>
      </c>
      <c r="N3165" s="36">
        <f t="shared" si="246"/>
        <v>3.8240055241522288</v>
      </c>
      <c r="O3165" s="36">
        <f t="shared" si="247"/>
        <v>3.8244071962601756</v>
      </c>
      <c r="P3165" s="36">
        <f t="shared" si="248"/>
        <v>4.016721079467267E-4</v>
      </c>
      <c r="Q3165" s="36">
        <f t="shared" si="249"/>
        <v>1.0514574786442545E-2</v>
      </c>
    </row>
    <row r="3166" spans="1:17" x14ac:dyDescent="0.3">
      <c r="A3166" s="29">
        <v>2144513</v>
      </c>
      <c r="B3166" s="1">
        <v>136</v>
      </c>
      <c r="C3166" s="1" t="s">
        <v>14</v>
      </c>
      <c r="D3166" s="1" t="s">
        <v>43</v>
      </c>
      <c r="E3166" s="1" t="s">
        <v>44</v>
      </c>
      <c r="F3166" s="47">
        <v>1071</v>
      </c>
      <c r="G3166" s="34">
        <v>1050.57</v>
      </c>
      <c r="H3166" s="1" t="s">
        <v>217</v>
      </c>
      <c r="I3166" s="34">
        <v>7.9559000000000001E-3</v>
      </c>
      <c r="J3166" s="34">
        <v>1537.9575</v>
      </c>
      <c r="K3166" s="35" t="str">
        <f t="shared" si="245"/>
        <v>Leenderbos, Groote Heide &amp; De Plateaux_H7150</v>
      </c>
      <c r="L3166" s="36">
        <f>VLOOKUP(D3166,DATA!A:F,5,FALSE)</f>
        <v>1.3726988247862192E-2</v>
      </c>
      <c r="M3166" s="37">
        <f>VLOOKUP(D3166,DATA!A:F,6,FALSE)</f>
        <v>1285.5</v>
      </c>
      <c r="N3166" s="36">
        <f t="shared" si="246"/>
        <v>3.8240055241522288</v>
      </c>
      <c r="O3166" s="36">
        <f t="shared" si="247"/>
        <v>3.8244071962601756</v>
      </c>
      <c r="P3166" s="36">
        <f t="shared" si="248"/>
        <v>4.016721079467267E-4</v>
      </c>
      <c r="Q3166" s="36">
        <f t="shared" si="249"/>
        <v>6.1775463095747798E-3</v>
      </c>
    </row>
    <row r="3167" spans="1:17" x14ac:dyDescent="0.3">
      <c r="A3167" s="29">
        <v>2146041</v>
      </c>
      <c r="B3167" s="1">
        <v>136</v>
      </c>
      <c r="C3167" s="1" t="s">
        <v>14</v>
      </c>
      <c r="D3167" s="1" t="s">
        <v>41</v>
      </c>
      <c r="E3167" s="1" t="s">
        <v>42</v>
      </c>
      <c r="F3167" s="47">
        <v>1071</v>
      </c>
      <c r="G3167" s="34">
        <v>1031.57</v>
      </c>
      <c r="H3167" s="1" t="s">
        <v>217</v>
      </c>
      <c r="I3167" s="34">
        <v>7.8917999999999992E-3</v>
      </c>
      <c r="J3167" s="34">
        <v>810.42394999999999</v>
      </c>
      <c r="K3167" s="35" t="str">
        <f t="shared" si="245"/>
        <v>Leenderbos, Groote Heide &amp; De Plateaux_H4010A</v>
      </c>
      <c r="L3167" s="36">
        <f>VLOOKUP(D3167,DATA!A:F,5,FALSE)</f>
        <v>1.3726988247862192E-2</v>
      </c>
      <c r="M3167" s="37">
        <f>VLOOKUP(D3167,DATA!A:F,6,FALSE)</f>
        <v>1285.5</v>
      </c>
      <c r="N3167" s="36">
        <f t="shared" si="246"/>
        <v>2.9722028557676237</v>
      </c>
      <c r="O3167" s="36">
        <f t="shared" si="247"/>
        <v>2.9725152824208054</v>
      </c>
      <c r="P3167" s="36">
        <f t="shared" si="248"/>
        <v>3.1242665318176321E-4</v>
      </c>
      <c r="Q3167" s="36">
        <f t="shared" si="249"/>
        <v>2.531980423568446E-3</v>
      </c>
    </row>
    <row r="3168" spans="1:17" x14ac:dyDescent="0.3">
      <c r="A3168" s="29">
        <v>2146041</v>
      </c>
      <c r="B3168" s="1">
        <v>136</v>
      </c>
      <c r="C3168" s="1" t="s">
        <v>14</v>
      </c>
      <c r="D3168" s="1" t="s">
        <v>43</v>
      </c>
      <c r="E3168" s="1" t="s">
        <v>44</v>
      </c>
      <c r="F3168" s="47">
        <v>1071</v>
      </c>
      <c r="G3168" s="34">
        <v>1031.57</v>
      </c>
      <c r="H3168" s="1" t="s">
        <v>217</v>
      </c>
      <c r="I3168" s="34">
        <v>7.8917999999999992E-3</v>
      </c>
      <c r="J3168" s="34">
        <v>4052.7995999999998</v>
      </c>
      <c r="K3168" s="35" t="str">
        <f t="shared" si="245"/>
        <v>Leenderbos, Groote Heide &amp; De Plateaux_H7150</v>
      </c>
      <c r="L3168" s="36">
        <f>VLOOKUP(D3168,DATA!A:F,5,FALSE)</f>
        <v>1.3726988247862192E-2</v>
      </c>
      <c r="M3168" s="37">
        <f>VLOOKUP(D3168,DATA!A:F,6,FALSE)</f>
        <v>1285.5</v>
      </c>
      <c r="N3168" s="36">
        <f t="shared" si="246"/>
        <v>2.9722028557676237</v>
      </c>
      <c r="O3168" s="36">
        <f t="shared" si="247"/>
        <v>2.9725152824208054</v>
      </c>
      <c r="P3168" s="36">
        <f t="shared" si="248"/>
        <v>3.1242665318176321E-4</v>
      </c>
      <c r="Q3168" s="36">
        <f t="shared" si="249"/>
        <v>1.2662026150443886E-2</v>
      </c>
    </row>
    <row r="3169" spans="1:17" x14ac:dyDescent="0.3">
      <c r="A3169" s="29">
        <v>2149098</v>
      </c>
      <c r="B3169" s="1">
        <v>136</v>
      </c>
      <c r="C3169" s="1" t="s">
        <v>14</v>
      </c>
      <c r="D3169" s="1" t="s">
        <v>51</v>
      </c>
      <c r="E3169" s="1" t="s">
        <v>52</v>
      </c>
      <c r="F3169" s="47">
        <v>1000</v>
      </c>
      <c r="G3169" s="34">
        <v>953.68</v>
      </c>
      <c r="H3169" s="1" t="s">
        <v>217</v>
      </c>
      <c r="I3169" s="34">
        <v>7.3898000000000002E-3</v>
      </c>
      <c r="J3169" s="34">
        <v>1841.2588000000001</v>
      </c>
      <c r="K3169" s="35" t="str">
        <f t="shared" si="245"/>
        <v>Leenderbos, Groote Heide &amp; De Plateaux_Lg09</v>
      </c>
      <c r="L3169" s="36">
        <f>VLOOKUP(D3169,DATA!A:F,5,FALSE)</f>
        <v>8.4126827976184013E-3</v>
      </c>
      <c r="M3169" s="37">
        <f>VLOOKUP(D3169,DATA!A:F,6,FALSE)</f>
        <v>1350</v>
      </c>
      <c r="N3169" s="36">
        <f t="shared" si="246"/>
        <v>3.4419226288888374</v>
      </c>
      <c r="O3169" s="36">
        <f t="shared" si="247"/>
        <v>3.4421292475210818</v>
      </c>
      <c r="P3169" s="36">
        <f t="shared" si="248"/>
        <v>2.0661863224447075E-4</v>
      </c>
      <c r="Q3169" s="36">
        <f t="shared" si="249"/>
        <v>3.8043837486409554E-3</v>
      </c>
    </row>
    <row r="3170" spans="1:17" x14ac:dyDescent="0.3">
      <c r="A3170" s="29">
        <v>2150627</v>
      </c>
      <c r="B3170" s="1">
        <v>136</v>
      </c>
      <c r="C3170" s="1" t="s">
        <v>14</v>
      </c>
      <c r="D3170" s="1" t="s">
        <v>43</v>
      </c>
      <c r="E3170" s="1" t="s">
        <v>44</v>
      </c>
      <c r="F3170" s="47">
        <v>1071</v>
      </c>
      <c r="G3170" s="34">
        <v>1007.91</v>
      </c>
      <c r="H3170" s="1" t="s">
        <v>217</v>
      </c>
      <c r="I3170" s="34">
        <v>7.7169999999999999E-3</v>
      </c>
      <c r="J3170" s="34">
        <v>5366.7025999999996</v>
      </c>
      <c r="K3170" s="35" t="str">
        <f t="shared" si="245"/>
        <v>Leenderbos, Groote Heide &amp; De Plateaux_H7150</v>
      </c>
      <c r="L3170" s="36">
        <f>VLOOKUP(D3170,DATA!A:F,5,FALSE)</f>
        <v>1.3726988247862192E-2</v>
      </c>
      <c r="M3170" s="37">
        <f>VLOOKUP(D3170,DATA!A:F,6,FALSE)</f>
        <v>1285.5</v>
      </c>
      <c r="N3170" s="36">
        <f t="shared" si="246"/>
        <v>2.1658206237649895</v>
      </c>
      <c r="O3170" s="36">
        <f t="shared" si="247"/>
        <v>2.1660450940510332</v>
      </c>
      <c r="P3170" s="36">
        <f t="shared" si="248"/>
        <v>2.2447028604366537E-4</v>
      </c>
      <c r="Q3170" s="36">
        <f t="shared" si="249"/>
        <v>1.2046652677332825E-2</v>
      </c>
    </row>
    <row r="3171" spans="1:17" x14ac:dyDescent="0.3">
      <c r="A3171" s="29">
        <v>2181211</v>
      </c>
      <c r="B3171" s="1">
        <v>136</v>
      </c>
      <c r="C3171" s="1" t="s">
        <v>14</v>
      </c>
      <c r="D3171" s="1" t="s">
        <v>59</v>
      </c>
      <c r="E3171" s="1" t="s">
        <v>60</v>
      </c>
      <c r="F3171" s="47">
        <v>1071</v>
      </c>
      <c r="G3171" s="34">
        <v>1042.77</v>
      </c>
      <c r="H3171" s="1" t="s">
        <v>217</v>
      </c>
      <c r="I3171" s="34">
        <v>8.1618999999999997E-3</v>
      </c>
      <c r="J3171" s="34">
        <v>868.04390000000001</v>
      </c>
      <c r="K3171" s="35" t="str">
        <f t="shared" si="245"/>
        <v>Leenderbos, Groote Heide &amp; De Plateaux_H9190</v>
      </c>
      <c r="L3171" s="36">
        <f>VLOOKUP(D3171,DATA!A:F,5,FALSE)</f>
        <v>1.3726988247862192E-2</v>
      </c>
      <c r="M3171" s="37">
        <f>VLOOKUP(D3171,DATA!A:F,6,FALSE)</f>
        <v>1285.5</v>
      </c>
      <c r="N3171" s="36">
        <f t="shared" si="246"/>
        <v>3.4491171355173686</v>
      </c>
      <c r="O3171" s="36">
        <f t="shared" si="247"/>
        <v>3.4494902596810628</v>
      </c>
      <c r="P3171" s="36">
        <f t="shared" si="248"/>
        <v>3.7312416369417178E-4</v>
      </c>
      <c r="Q3171" s="36">
        <f t="shared" si="249"/>
        <v>3.2388815423732729E-3</v>
      </c>
    </row>
    <row r="3172" spans="1:17" x14ac:dyDescent="0.3">
      <c r="A3172" s="29">
        <v>2182740</v>
      </c>
      <c r="B3172" s="1">
        <v>136</v>
      </c>
      <c r="C3172" s="1" t="s">
        <v>14</v>
      </c>
      <c r="D3172" s="1" t="s">
        <v>59</v>
      </c>
      <c r="E3172" s="1" t="s">
        <v>60</v>
      </c>
      <c r="F3172" s="47">
        <v>1071</v>
      </c>
      <c r="G3172" s="34">
        <v>1019.63</v>
      </c>
      <c r="H3172" s="1" t="s">
        <v>217</v>
      </c>
      <c r="I3172" s="34">
        <v>7.7242999999999999E-3</v>
      </c>
      <c r="J3172" s="34">
        <v>7.7619815000000001</v>
      </c>
      <c r="K3172" s="35" t="str">
        <f t="shared" si="245"/>
        <v>Leenderbos, Groote Heide &amp; De Plateaux_H9190</v>
      </c>
      <c r="L3172" s="36">
        <f>VLOOKUP(D3172,DATA!A:F,5,FALSE)</f>
        <v>1.3726988247862192E-2</v>
      </c>
      <c r="M3172" s="37">
        <f>VLOOKUP(D3172,DATA!A:F,6,FALSE)</f>
        <v>1285.5</v>
      </c>
      <c r="N3172" s="36">
        <f t="shared" si="246"/>
        <v>2.534272066066392</v>
      </c>
      <c r="O3172" s="36">
        <f t="shared" si="247"/>
        <v>2.5345339816984995</v>
      </c>
      <c r="P3172" s="36">
        <f t="shared" si="248"/>
        <v>2.6191563210753444E-4</v>
      </c>
      <c r="Q3172" s="36">
        <f t="shared" si="249"/>
        <v>2.0329842909794881E-5</v>
      </c>
    </row>
    <row r="3173" spans="1:17" x14ac:dyDescent="0.3">
      <c r="A3173" s="29">
        <v>2182744</v>
      </c>
      <c r="B3173" s="1">
        <v>136</v>
      </c>
      <c r="C3173" s="1" t="s">
        <v>14</v>
      </c>
      <c r="D3173" s="1" t="s">
        <v>28</v>
      </c>
      <c r="E3173" s="1" t="s">
        <v>29</v>
      </c>
      <c r="F3173" s="47">
        <v>1786</v>
      </c>
      <c r="G3173" s="34">
        <v>1722.8</v>
      </c>
      <c r="H3173" s="1" t="s">
        <v>217</v>
      </c>
      <c r="I3173" s="34">
        <v>1.3613E-2</v>
      </c>
      <c r="J3173" s="34">
        <v>604.86379999999997</v>
      </c>
      <c r="K3173" s="35" t="str">
        <f t="shared" si="245"/>
        <v>Leenderbos, Groote Heide &amp; De Plateaux_H91D0</v>
      </c>
      <c r="L3173" s="36">
        <f>VLOOKUP(D3173,DATA!A:F,5,FALSE)</f>
        <v>6.9280917156857415E-3</v>
      </c>
      <c r="M3173" s="37">
        <f>VLOOKUP(D3173,DATA!A:F,6,FALSE)</f>
        <v>2211</v>
      </c>
      <c r="N3173" s="36">
        <f t="shared" si="246"/>
        <v>3.285341496318988</v>
      </c>
      <c r="O3173" s="36">
        <f t="shared" si="247"/>
        <v>3.2856411774704899</v>
      </c>
      <c r="P3173" s="36">
        <f t="shared" si="248"/>
        <v>2.9968115150191821E-4</v>
      </c>
      <c r="Q3173" s="36">
        <f t="shared" si="249"/>
        <v>1.8126628008582595E-3</v>
      </c>
    </row>
    <row r="3174" spans="1:17" x14ac:dyDescent="0.3">
      <c r="A3174" s="29">
        <v>2201093</v>
      </c>
      <c r="B3174" s="1">
        <v>136</v>
      </c>
      <c r="C3174" s="1" t="s">
        <v>14</v>
      </c>
      <c r="D3174" s="1" t="s">
        <v>51</v>
      </c>
      <c r="E3174" s="1" t="s">
        <v>52</v>
      </c>
      <c r="F3174" s="47">
        <v>1000</v>
      </c>
      <c r="G3174" s="34">
        <v>930.09</v>
      </c>
      <c r="H3174" s="1" t="s">
        <v>217</v>
      </c>
      <c r="I3174" s="34">
        <v>8.1113000000000001E-3</v>
      </c>
      <c r="J3174" s="34">
        <v>11.607632000000001</v>
      </c>
      <c r="K3174" s="35" t="str">
        <f t="shared" si="245"/>
        <v>Leenderbos, Groote Heide &amp; De Plateaux_Lg09</v>
      </c>
      <c r="L3174" s="36">
        <f>VLOOKUP(D3174,DATA!A:F,5,FALSE)</f>
        <v>8.4126827976184013E-3</v>
      </c>
      <c r="M3174" s="37">
        <f>VLOOKUP(D3174,DATA!A:F,6,FALSE)</f>
        <v>1350</v>
      </c>
      <c r="N3174" s="36">
        <f t="shared" si="246"/>
        <v>2.8399597646618511</v>
      </c>
      <c r="O3174" s="36">
        <f t="shared" si="247"/>
        <v>2.8401480596790525</v>
      </c>
      <c r="P3174" s="36">
        <f t="shared" si="248"/>
        <v>1.8829501720141195E-4</v>
      </c>
      <c r="Q3174" s="36">
        <f t="shared" si="249"/>
        <v>2.1856592671076596E-5</v>
      </c>
    </row>
    <row r="3175" spans="1:17" x14ac:dyDescent="0.3">
      <c r="A3175" s="29">
        <v>2202623</v>
      </c>
      <c r="B3175" s="1">
        <v>136</v>
      </c>
      <c r="C3175" s="1" t="s">
        <v>14</v>
      </c>
      <c r="D3175" s="1" t="s">
        <v>51</v>
      </c>
      <c r="E3175" s="1" t="s">
        <v>52</v>
      </c>
      <c r="F3175" s="47">
        <v>1000</v>
      </c>
      <c r="G3175" s="34">
        <v>969.86</v>
      </c>
      <c r="H3175" s="1" t="s">
        <v>217</v>
      </c>
      <c r="I3175" s="34">
        <v>8.5536999999999992E-3</v>
      </c>
      <c r="J3175" s="34">
        <v>2983.2617</v>
      </c>
      <c r="K3175" s="35" t="str">
        <f t="shared" si="245"/>
        <v>Leenderbos, Groote Heide &amp; De Plateaux_Lg09</v>
      </c>
      <c r="L3175" s="36">
        <f>VLOOKUP(D3175,DATA!A:F,5,FALSE)</f>
        <v>8.4126827976184013E-3</v>
      </c>
      <c r="M3175" s="37">
        <f>VLOOKUP(D3175,DATA!A:F,6,FALSE)</f>
        <v>1350</v>
      </c>
      <c r="N3175" s="36">
        <f t="shared" si="246"/>
        <v>3.924115984651483</v>
      </c>
      <c r="O3175" s="36">
        <f t="shared" si="247"/>
        <v>3.9243872904978194</v>
      </c>
      <c r="P3175" s="36">
        <f t="shared" si="248"/>
        <v>2.7130584633638932E-4</v>
      </c>
      <c r="Q3175" s="36">
        <f t="shared" si="249"/>
        <v>8.0937634036143558E-3</v>
      </c>
    </row>
    <row r="3176" spans="1:17" x14ac:dyDescent="0.3">
      <c r="A3176" s="29">
        <v>2205681</v>
      </c>
      <c r="B3176" s="1">
        <v>136</v>
      </c>
      <c r="C3176" s="1" t="s">
        <v>14</v>
      </c>
      <c r="D3176" s="1" t="s">
        <v>51</v>
      </c>
      <c r="E3176" s="1" t="s">
        <v>52</v>
      </c>
      <c r="F3176" s="47">
        <v>1000</v>
      </c>
      <c r="G3176" s="34">
        <v>948.98</v>
      </c>
      <c r="H3176" s="1" t="s">
        <v>217</v>
      </c>
      <c r="I3176" s="34">
        <v>8.4758999999999998E-3</v>
      </c>
      <c r="J3176" s="34">
        <v>36.650433</v>
      </c>
      <c r="K3176" s="35" t="str">
        <f t="shared" si="245"/>
        <v>Leenderbos, Groote Heide &amp; De Plateaux_Lg09</v>
      </c>
      <c r="L3176" s="36">
        <f>VLOOKUP(D3176,DATA!A:F,5,FALSE)</f>
        <v>8.4126827976184013E-3</v>
      </c>
      <c r="M3176" s="37">
        <f>VLOOKUP(D3176,DATA!A:F,6,FALSE)</f>
        <v>1350</v>
      </c>
      <c r="N3176" s="36">
        <f t="shared" si="246"/>
        <v>3.3129063968355208</v>
      </c>
      <c r="O3176" s="36">
        <f t="shared" si="247"/>
        <v>3.3131348054435557</v>
      </c>
      <c r="P3176" s="36">
        <f t="shared" si="248"/>
        <v>2.2840860803485796E-4</v>
      </c>
      <c r="Q3176" s="36">
        <f t="shared" si="249"/>
        <v>8.3712743854048237E-5</v>
      </c>
    </row>
    <row r="3177" spans="1:17" x14ac:dyDescent="0.3">
      <c r="A3177" s="29">
        <v>2211797</v>
      </c>
      <c r="B3177" s="1">
        <v>136</v>
      </c>
      <c r="C3177" s="1" t="s">
        <v>14</v>
      </c>
      <c r="D3177" s="1" t="s">
        <v>41</v>
      </c>
      <c r="E3177" s="1" t="s">
        <v>42</v>
      </c>
      <c r="F3177" s="47">
        <v>1071</v>
      </c>
      <c r="G3177" s="34">
        <v>1038.9100000000001</v>
      </c>
      <c r="H3177" s="1" t="s">
        <v>217</v>
      </c>
      <c r="I3177" s="34">
        <v>9.2723000000000007E-3</v>
      </c>
      <c r="J3177" s="34">
        <v>54.237816000000002</v>
      </c>
      <c r="K3177" s="35" t="str">
        <f t="shared" si="245"/>
        <v>Leenderbos, Groote Heide &amp; De Plateaux_H4010A</v>
      </c>
      <c r="L3177" s="36">
        <f>VLOOKUP(D3177,DATA!A:F,5,FALSE)</f>
        <v>1.3726988247862192E-2</v>
      </c>
      <c r="M3177" s="37">
        <f>VLOOKUP(D3177,DATA!A:F,6,FALSE)</f>
        <v>1285.5</v>
      </c>
      <c r="N3177" s="36">
        <f t="shared" si="246"/>
        <v>3.2769518901788572</v>
      </c>
      <c r="O3177" s="36">
        <f t="shared" si="247"/>
        <v>3.2773553391419354</v>
      </c>
      <c r="P3177" s="36">
        <f t="shared" si="248"/>
        <v>4.0344896307820122E-4</v>
      </c>
      <c r="Q3177" s="36">
        <f t="shared" si="249"/>
        <v>2.1882190624826272E-4</v>
      </c>
    </row>
    <row r="3178" spans="1:17" x14ac:dyDescent="0.3">
      <c r="A3178" s="29">
        <v>2213326</v>
      </c>
      <c r="B3178" s="1">
        <v>136</v>
      </c>
      <c r="C3178" s="1" t="s">
        <v>14</v>
      </c>
      <c r="D3178" s="1" t="s">
        <v>41</v>
      </c>
      <c r="E3178" s="1" t="s">
        <v>42</v>
      </c>
      <c r="F3178" s="47">
        <v>1071</v>
      </c>
      <c r="G3178" s="34">
        <v>1056.03</v>
      </c>
      <c r="H3178" s="1" t="s">
        <v>217</v>
      </c>
      <c r="I3178" s="34">
        <v>9.5181999999999992E-3</v>
      </c>
      <c r="J3178" s="34">
        <v>1655.1172999999999</v>
      </c>
      <c r="K3178" s="35" t="str">
        <f t="shared" si="245"/>
        <v>Leenderbos, Groote Heide &amp; De Plateaux_H4010A</v>
      </c>
      <c r="L3178" s="36">
        <f>VLOOKUP(D3178,DATA!A:F,5,FALSE)</f>
        <v>1.3726988247862192E-2</v>
      </c>
      <c r="M3178" s="37">
        <f>VLOOKUP(D3178,DATA!A:F,6,FALSE)</f>
        <v>1285.5</v>
      </c>
      <c r="N3178" s="36">
        <f t="shared" si="246"/>
        <v>4.1093957939963017</v>
      </c>
      <c r="O3178" s="36">
        <f t="shared" si="247"/>
        <v>4.1099106788959556</v>
      </c>
      <c r="P3178" s="36">
        <f t="shared" si="248"/>
        <v>5.1488489965390016E-4</v>
      </c>
      <c r="Q3178" s="36">
        <f t="shared" si="249"/>
        <v>8.5219490492593405E-3</v>
      </c>
    </row>
    <row r="3179" spans="1:17" x14ac:dyDescent="0.3">
      <c r="A3179" s="29">
        <v>2213330</v>
      </c>
      <c r="B3179" s="1">
        <v>136</v>
      </c>
      <c r="C3179" s="1" t="s">
        <v>14</v>
      </c>
      <c r="D3179" s="1" t="s">
        <v>51</v>
      </c>
      <c r="E3179" s="1" t="s">
        <v>52</v>
      </c>
      <c r="F3179" s="47">
        <v>1000</v>
      </c>
      <c r="G3179" s="34">
        <v>948.24</v>
      </c>
      <c r="H3179" s="1" t="s">
        <v>217</v>
      </c>
      <c r="I3179" s="34">
        <v>8.2626999999999996E-3</v>
      </c>
      <c r="J3179" s="34">
        <v>301.79223999999999</v>
      </c>
      <c r="K3179" s="35" t="str">
        <f t="shared" si="245"/>
        <v>Leenderbos, Groote Heide &amp; De Plateaux_Lg09</v>
      </c>
      <c r="L3179" s="36">
        <f>VLOOKUP(D3179,DATA!A:F,5,FALSE)</f>
        <v>8.4126827976184013E-3</v>
      </c>
      <c r="M3179" s="37">
        <f>VLOOKUP(D3179,DATA!A:F,6,FALSE)</f>
        <v>1350</v>
      </c>
      <c r="N3179" s="36">
        <f t="shared" si="246"/>
        <v>3.293023389109266</v>
      </c>
      <c r="O3179" s="36">
        <f t="shared" si="247"/>
        <v>3.2932447613802296</v>
      </c>
      <c r="P3179" s="36">
        <f t="shared" si="248"/>
        <v>2.2137227096363787E-4</v>
      </c>
      <c r="Q3179" s="36">
        <f t="shared" si="249"/>
        <v>6.6808433528003225E-4</v>
      </c>
    </row>
    <row r="3180" spans="1:17" x14ac:dyDescent="0.3">
      <c r="A3180" s="29">
        <v>2214856</v>
      </c>
      <c r="B3180" s="1">
        <v>136</v>
      </c>
      <c r="C3180" s="1" t="s">
        <v>14</v>
      </c>
      <c r="D3180" s="1" t="s">
        <v>41</v>
      </c>
      <c r="E3180" s="1" t="s">
        <v>42</v>
      </c>
      <c r="F3180" s="47">
        <v>1071</v>
      </c>
      <c r="G3180" s="34">
        <v>1003.55</v>
      </c>
      <c r="H3180" s="1" t="s">
        <v>217</v>
      </c>
      <c r="I3180" s="34">
        <v>9.0673999999999998E-3</v>
      </c>
      <c r="J3180" s="34">
        <v>506.38663000000003</v>
      </c>
      <c r="K3180" s="35" t="str">
        <f t="shared" si="245"/>
        <v>Leenderbos, Groote Heide &amp; De Plateaux_H4010A</v>
      </c>
      <c r="L3180" s="36">
        <f>VLOOKUP(D3180,DATA!A:F,5,FALSE)</f>
        <v>1.3726988247862192E-2</v>
      </c>
      <c r="M3180" s="37">
        <f>VLOOKUP(D3180,DATA!A:F,6,FALSE)</f>
        <v>1285.5</v>
      </c>
      <c r="N3180" s="36">
        <f t="shared" si="246"/>
        <v>2.0425696821980579</v>
      </c>
      <c r="O3180" s="36">
        <f t="shared" si="247"/>
        <v>2.0428187388960053</v>
      </c>
      <c r="P3180" s="36">
        <f t="shared" si="248"/>
        <v>2.4905669794739183E-4</v>
      </c>
      <c r="Q3180" s="36">
        <f t="shared" si="249"/>
        <v>1.2611898195250767E-3</v>
      </c>
    </row>
    <row r="3181" spans="1:17" x14ac:dyDescent="0.3">
      <c r="A3181" s="29">
        <v>2246930</v>
      </c>
      <c r="B3181" s="1">
        <v>136</v>
      </c>
      <c r="C3181" s="1" t="s">
        <v>14</v>
      </c>
      <c r="D3181" s="1" t="s">
        <v>22</v>
      </c>
      <c r="E3181" s="1" t="s">
        <v>23</v>
      </c>
      <c r="F3181" s="47">
        <v>1857</v>
      </c>
      <c r="G3181" s="34">
        <v>1806.47</v>
      </c>
      <c r="H3181" s="1" t="s">
        <v>217</v>
      </c>
      <c r="I3181" s="34">
        <v>1.9699000000000001E-2</v>
      </c>
      <c r="J3181" s="34">
        <v>8426.8529999999992</v>
      </c>
      <c r="K3181" s="35" t="str">
        <f t="shared" si="245"/>
        <v>Leenderbos, Groote Heide &amp; De Plateaux_H91E0C</v>
      </c>
      <c r="L3181" s="36">
        <f>VLOOKUP(D3181,DATA!A:F,5,FALSE)</f>
        <v>6.9280917156857415E-3</v>
      </c>
      <c r="M3181" s="37">
        <f>VLOOKUP(D3181,DATA!A:F,6,FALSE)</f>
        <v>2282</v>
      </c>
      <c r="N3181" s="36">
        <f t="shared" si="246"/>
        <v>3.5759821470960085</v>
      </c>
      <c r="O3181" s="36">
        <f t="shared" si="247"/>
        <v>3.5764527622316704</v>
      </c>
      <c r="P3181" s="36">
        <f t="shared" si="248"/>
        <v>4.7061513566193369E-4</v>
      </c>
      <c r="Q3181" s="36">
        <f t="shared" si="249"/>
        <v>3.9658045677981722E-2</v>
      </c>
    </row>
    <row r="3182" spans="1:17" x14ac:dyDescent="0.3">
      <c r="A3182" s="29">
        <v>2248459</v>
      </c>
      <c r="B3182" s="1">
        <v>136</v>
      </c>
      <c r="C3182" s="1" t="s">
        <v>14</v>
      </c>
      <c r="D3182" s="1" t="s">
        <v>22</v>
      </c>
      <c r="E3182" s="1" t="s">
        <v>23</v>
      </c>
      <c r="F3182" s="47">
        <v>1857</v>
      </c>
      <c r="G3182" s="34">
        <v>1804.76</v>
      </c>
      <c r="H3182" s="1" t="s">
        <v>217</v>
      </c>
      <c r="I3182" s="34">
        <v>1.9871E-2</v>
      </c>
      <c r="J3182" s="34">
        <v>1533.9603</v>
      </c>
      <c r="K3182" s="35" t="str">
        <f t="shared" si="245"/>
        <v>Leenderbos, Groote Heide &amp; De Plateaux_H91E0C</v>
      </c>
      <c r="L3182" s="36">
        <f>VLOOKUP(D3182,DATA!A:F,5,FALSE)</f>
        <v>6.9280917156857415E-3</v>
      </c>
      <c r="M3182" s="37">
        <f>VLOOKUP(D3182,DATA!A:F,6,FALSE)</f>
        <v>2282</v>
      </c>
      <c r="N3182" s="36">
        <f t="shared" si="246"/>
        <v>3.5353562247606911</v>
      </c>
      <c r="O3182" s="36">
        <f t="shared" si="247"/>
        <v>3.5358257538214599</v>
      </c>
      <c r="P3182" s="36">
        <f t="shared" si="248"/>
        <v>4.6952906076880296E-4</v>
      </c>
      <c r="Q3182" s="36">
        <f t="shared" si="249"/>
        <v>7.2023893891563114E-3</v>
      </c>
    </row>
    <row r="3183" spans="1:17" x14ac:dyDescent="0.3">
      <c r="A3183" s="29">
        <v>2248489</v>
      </c>
      <c r="B3183" s="1">
        <v>136</v>
      </c>
      <c r="C3183" s="1" t="s">
        <v>14</v>
      </c>
      <c r="D3183" s="1" t="s">
        <v>41</v>
      </c>
      <c r="E3183" s="1" t="s">
        <v>42</v>
      </c>
      <c r="F3183" s="47">
        <v>1071</v>
      </c>
      <c r="G3183" s="34">
        <v>1033.72</v>
      </c>
      <c r="H3183" s="1" t="s">
        <v>217</v>
      </c>
      <c r="I3183" s="34">
        <v>1.06427E-2</v>
      </c>
      <c r="J3183" s="34">
        <v>1067.0721000000001</v>
      </c>
      <c r="K3183" s="35" t="str">
        <f t="shared" si="245"/>
        <v>Leenderbos, Groote Heide &amp; De Plateaux_H4010A</v>
      </c>
      <c r="L3183" s="36">
        <f>VLOOKUP(D3183,DATA!A:F,5,FALSE)</f>
        <v>1.3726988247862192E-2</v>
      </c>
      <c r="M3183" s="37">
        <f>VLOOKUP(D3183,DATA!A:F,6,FALSE)</f>
        <v>1285.5</v>
      </c>
      <c r="N3183" s="36">
        <f t="shared" si="246"/>
        <v>3.0585059389277824</v>
      </c>
      <c r="O3183" s="36">
        <f t="shared" si="247"/>
        <v>3.0589391264139372</v>
      </c>
      <c r="P3183" s="36">
        <f t="shared" si="248"/>
        <v>4.3318748615472913E-4</v>
      </c>
      <c r="Q3183" s="36">
        <f t="shared" si="249"/>
        <v>4.622422805448478E-3</v>
      </c>
    </row>
    <row r="3184" spans="1:17" x14ac:dyDescent="0.3">
      <c r="A3184" s="29">
        <v>2250018</v>
      </c>
      <c r="B3184" s="1">
        <v>136</v>
      </c>
      <c r="C3184" s="1" t="s">
        <v>14</v>
      </c>
      <c r="D3184" s="1" t="s">
        <v>41</v>
      </c>
      <c r="E3184" s="1" t="s">
        <v>42</v>
      </c>
      <c r="F3184" s="47">
        <v>1071</v>
      </c>
      <c r="G3184" s="34">
        <v>1067.3599999999999</v>
      </c>
      <c r="H3184" s="1" t="s">
        <v>217</v>
      </c>
      <c r="I3184" s="34">
        <v>1.10428E-2</v>
      </c>
      <c r="J3184" s="34">
        <v>29.010881000000001</v>
      </c>
      <c r="K3184" s="35" t="str">
        <f t="shared" si="245"/>
        <v>Leenderbos, Groote Heide &amp; De Plateaux_H4010A</v>
      </c>
      <c r="L3184" s="36">
        <f>VLOOKUP(D3184,DATA!A:F,5,FALSE)</f>
        <v>1.3726988247862192E-2</v>
      </c>
      <c r="M3184" s="37">
        <f>VLOOKUP(D3184,DATA!A:F,6,FALSE)</f>
        <v>1285.5</v>
      </c>
      <c r="N3184" s="36">
        <f t="shared" si="246"/>
        <v>4.7679267760919632</v>
      </c>
      <c r="O3184" s="36">
        <f t="shared" si="247"/>
        <v>4.7686151066688396</v>
      </c>
      <c r="P3184" s="36">
        <f t="shared" si="248"/>
        <v>6.8833057687633925E-4</v>
      </c>
      <c r="Q3184" s="36">
        <f t="shared" si="249"/>
        <v>1.996907645442083E-4</v>
      </c>
    </row>
    <row r="3185" spans="1:17" x14ac:dyDescent="0.3">
      <c r="A3185" s="29">
        <v>2251550</v>
      </c>
      <c r="B3185" s="1">
        <v>136</v>
      </c>
      <c r="C3185" s="1" t="s">
        <v>14</v>
      </c>
      <c r="D3185" s="1" t="s">
        <v>43</v>
      </c>
      <c r="E3185" s="1" t="s">
        <v>44</v>
      </c>
      <c r="F3185" s="47">
        <v>1071</v>
      </c>
      <c r="G3185" s="34">
        <v>1031.6500000000001</v>
      </c>
      <c r="H3185" s="1" t="s">
        <v>217</v>
      </c>
      <c r="I3185" s="34">
        <v>1.02875E-2</v>
      </c>
      <c r="J3185" s="34">
        <v>749.96924000000001</v>
      </c>
      <c r="K3185" s="35" t="str">
        <f t="shared" si="245"/>
        <v>Leenderbos, Groote Heide &amp; De Plateaux_H7150</v>
      </c>
      <c r="L3185" s="36">
        <f>VLOOKUP(D3185,DATA!A:F,5,FALSE)</f>
        <v>1.3726988247862192E-2</v>
      </c>
      <c r="M3185" s="37">
        <f>VLOOKUP(D3185,DATA!A:F,6,FALSE)</f>
        <v>1285.5</v>
      </c>
      <c r="N3185" s="36">
        <f t="shared" si="246"/>
        <v>2.9753714320629943</v>
      </c>
      <c r="O3185" s="36">
        <f t="shared" si="247"/>
        <v>2.9757791286989561</v>
      </c>
      <c r="P3185" s="36">
        <f t="shared" si="248"/>
        <v>4.0769663596185168E-4</v>
      </c>
      <c r="Q3185" s="36">
        <f t="shared" si="249"/>
        <v>3.0575993622286657E-3</v>
      </c>
    </row>
    <row r="3186" spans="1:17" x14ac:dyDescent="0.3">
      <c r="A3186" s="29">
        <v>2253079</v>
      </c>
      <c r="B3186" s="1">
        <v>136</v>
      </c>
      <c r="C3186" s="1" t="s">
        <v>14</v>
      </c>
      <c r="D3186" s="1" t="s">
        <v>43</v>
      </c>
      <c r="E3186" s="1" t="s">
        <v>44</v>
      </c>
      <c r="F3186" s="47">
        <v>1071</v>
      </c>
      <c r="G3186" s="34">
        <v>1051.4000000000001</v>
      </c>
      <c r="H3186" s="1" t="s">
        <v>217</v>
      </c>
      <c r="I3186" s="34">
        <v>1.04517E-2</v>
      </c>
      <c r="J3186" s="34">
        <v>292.82616999999999</v>
      </c>
      <c r="K3186" s="35" t="str">
        <f t="shared" si="245"/>
        <v>Leenderbos, Groote Heide &amp; De Plateaux_H7150</v>
      </c>
      <c r="L3186" s="36">
        <f>VLOOKUP(D3186,DATA!A:F,5,FALSE)</f>
        <v>1.3726988247862192E-2</v>
      </c>
      <c r="M3186" s="37">
        <f>VLOOKUP(D3186,DATA!A:F,6,FALSE)</f>
        <v>1285.5</v>
      </c>
      <c r="N3186" s="36">
        <f t="shared" si="246"/>
        <v>3.866129047489665</v>
      </c>
      <c r="O3186" s="36">
        <f t="shared" si="247"/>
        <v>3.8666623132739932</v>
      </c>
      <c r="P3186" s="36">
        <f t="shared" si="248"/>
        <v>5.3326578432821847E-4</v>
      </c>
      <c r="Q3186" s="36">
        <f t="shared" si="249"/>
        <v>1.5615417721687825E-3</v>
      </c>
    </row>
    <row r="3187" spans="1:17" x14ac:dyDescent="0.3">
      <c r="A3187" s="29">
        <v>2272960</v>
      </c>
      <c r="B3187" s="1">
        <v>136</v>
      </c>
      <c r="C3187" s="1" t="s">
        <v>14</v>
      </c>
      <c r="D3187" s="1" t="s">
        <v>41</v>
      </c>
      <c r="E3187" s="1" t="s">
        <v>42</v>
      </c>
      <c r="F3187" s="47">
        <v>1071</v>
      </c>
      <c r="G3187" s="34">
        <v>1016.23</v>
      </c>
      <c r="H3187" s="1" t="s">
        <v>217</v>
      </c>
      <c r="I3187" s="34">
        <v>9.9702999999999996E-3</v>
      </c>
      <c r="J3187" s="34">
        <v>465.77044999999998</v>
      </c>
      <c r="K3187" s="35" t="str">
        <f t="shared" si="245"/>
        <v>Leenderbos, Groote Heide &amp; De Plateaux_H4010A</v>
      </c>
      <c r="L3187" s="36">
        <f>VLOOKUP(D3187,DATA!A:F,5,FALSE)</f>
        <v>1.3726988247862192E-2</v>
      </c>
      <c r="M3187" s="37">
        <f>VLOOKUP(D3187,DATA!A:F,6,FALSE)</f>
        <v>1285.5</v>
      </c>
      <c r="N3187" s="36">
        <f t="shared" si="246"/>
        <v>2.4215091535229556</v>
      </c>
      <c r="O3187" s="36">
        <f t="shared" si="247"/>
        <v>2.4218325624326624</v>
      </c>
      <c r="P3187" s="36">
        <f t="shared" si="248"/>
        <v>3.2340890970683489E-4</v>
      </c>
      <c r="Q3187" s="36">
        <f t="shared" si="249"/>
        <v>1.5063431340816185E-3</v>
      </c>
    </row>
    <row r="3188" spans="1:17" x14ac:dyDescent="0.3">
      <c r="A3188" s="29">
        <v>2282174</v>
      </c>
      <c r="B3188" s="1">
        <v>137</v>
      </c>
      <c r="C3188" s="1" t="s">
        <v>30</v>
      </c>
      <c r="D3188" s="1" t="s">
        <v>41</v>
      </c>
      <c r="E3188" s="1" t="s">
        <v>42</v>
      </c>
      <c r="F3188" s="47">
        <v>1071</v>
      </c>
      <c r="G3188" s="34">
        <v>1036.97</v>
      </c>
      <c r="H3188" s="1" t="s">
        <v>217</v>
      </c>
      <c r="I3188" s="34">
        <v>7.4330000000000004E-3</v>
      </c>
      <c r="J3188" s="34">
        <v>1723.2479000000001</v>
      </c>
      <c r="K3188" s="35" t="str">
        <f t="shared" si="245"/>
        <v>Strabrechtse Heide &amp; Beuven_H4010A</v>
      </c>
      <c r="L3188" s="36">
        <f>VLOOKUP(D3188,DATA!A:F,5,FALSE)</f>
        <v>1.3726988247862192E-2</v>
      </c>
      <c r="M3188" s="37">
        <f>VLOOKUP(D3188,DATA!A:F,6,FALSE)</f>
        <v>1285.5</v>
      </c>
      <c r="N3188" s="36">
        <f t="shared" si="246"/>
        <v>3.1935873597427844</v>
      </c>
      <c r="O3188" s="36">
        <f t="shared" si="247"/>
        <v>3.1939028188451295</v>
      </c>
      <c r="P3188" s="36">
        <f t="shared" si="248"/>
        <v>3.1545910234509478E-4</v>
      </c>
      <c r="Q3188" s="36">
        <f t="shared" si="249"/>
        <v>5.4361423565206964E-3</v>
      </c>
    </row>
    <row r="3189" spans="1:17" x14ac:dyDescent="0.3">
      <c r="A3189" s="29">
        <v>2283699</v>
      </c>
      <c r="B3189" s="1">
        <v>137</v>
      </c>
      <c r="C3189" s="1" t="s">
        <v>30</v>
      </c>
      <c r="D3189" s="1" t="s">
        <v>41</v>
      </c>
      <c r="E3189" s="1" t="s">
        <v>42</v>
      </c>
      <c r="F3189" s="47">
        <v>1071</v>
      </c>
      <c r="G3189" s="34">
        <v>1053.76</v>
      </c>
      <c r="H3189" s="1" t="s">
        <v>217</v>
      </c>
      <c r="I3189" s="34">
        <v>7.9393999999999992E-3</v>
      </c>
      <c r="J3189" s="34">
        <v>2252.63</v>
      </c>
      <c r="K3189" s="35" t="str">
        <f t="shared" si="245"/>
        <v>Strabrechtse Heide &amp; Beuven_H4010A</v>
      </c>
      <c r="L3189" s="36">
        <f>VLOOKUP(D3189,DATA!A:F,5,FALSE)</f>
        <v>1.3726988247862192E-2</v>
      </c>
      <c r="M3189" s="37">
        <f>VLOOKUP(D3189,DATA!A:F,6,FALSE)</f>
        <v>1285.5</v>
      </c>
      <c r="N3189" s="36">
        <f t="shared" si="246"/>
        <v>3.9883487370023736</v>
      </c>
      <c r="O3189" s="36">
        <f t="shared" si="247"/>
        <v>3.9887660883184539</v>
      </c>
      <c r="P3189" s="36">
        <f t="shared" si="248"/>
        <v>4.1735131608033882E-4</v>
      </c>
      <c r="Q3189" s="36">
        <f t="shared" si="249"/>
        <v>9.401380951420537E-3</v>
      </c>
    </row>
    <row r="3190" spans="1:17" x14ac:dyDescent="0.3">
      <c r="A3190" s="29">
        <v>2285228</v>
      </c>
      <c r="B3190" s="1">
        <v>137</v>
      </c>
      <c r="C3190" s="1" t="s">
        <v>30</v>
      </c>
      <c r="D3190" s="1" t="s">
        <v>41</v>
      </c>
      <c r="E3190" s="1" t="s">
        <v>42</v>
      </c>
      <c r="F3190" s="47">
        <v>1071</v>
      </c>
      <c r="G3190" s="34">
        <v>1038.72</v>
      </c>
      <c r="H3190" s="1" t="s">
        <v>217</v>
      </c>
      <c r="I3190" s="34">
        <v>7.9354999999999998E-3</v>
      </c>
      <c r="J3190" s="34">
        <v>1353.0152499999999</v>
      </c>
      <c r="K3190" s="35" t="str">
        <f t="shared" si="245"/>
        <v>Strabrechtse Heide &amp; Beuven_H4010A</v>
      </c>
      <c r="L3190" s="36">
        <f>VLOOKUP(D3190,DATA!A:F,5,FALSE)</f>
        <v>1.3726988247862192E-2</v>
      </c>
      <c r="M3190" s="37">
        <f>VLOOKUP(D3190,DATA!A:F,6,FALSE)</f>
        <v>1285.5</v>
      </c>
      <c r="N3190" s="36">
        <f t="shared" si="246"/>
        <v>3.2686953186237888</v>
      </c>
      <c r="O3190" s="36">
        <f t="shared" si="247"/>
        <v>3.2690397582839577</v>
      </c>
      <c r="P3190" s="36">
        <f t="shared" si="248"/>
        <v>3.444396601688382E-4</v>
      </c>
      <c r="Q3190" s="36">
        <f t="shared" si="249"/>
        <v>4.6603211291325565E-3</v>
      </c>
    </row>
    <row r="3191" spans="1:17" x14ac:dyDescent="0.3">
      <c r="A3191" s="29">
        <v>2286755</v>
      </c>
      <c r="B3191" s="1">
        <v>137</v>
      </c>
      <c r="C3191" s="1" t="s">
        <v>30</v>
      </c>
      <c r="D3191" s="1" t="s">
        <v>41</v>
      </c>
      <c r="E3191" s="1" t="s">
        <v>42</v>
      </c>
      <c r="F3191" s="47">
        <v>1071</v>
      </c>
      <c r="G3191" s="34">
        <v>1067.42</v>
      </c>
      <c r="H3191" s="1" t="s">
        <v>217</v>
      </c>
      <c r="I3191" s="34">
        <v>8.1528E-3</v>
      </c>
      <c r="J3191" s="34">
        <v>928.76179999999999</v>
      </c>
      <c r="K3191" s="35" t="str">
        <f t="shared" si="245"/>
        <v>Strabrechtse Heide &amp; Beuven_H4010A</v>
      </c>
      <c r="L3191" s="36">
        <f>VLOOKUP(D3191,DATA!A:F,5,FALSE)</f>
        <v>1.3726988247862192E-2</v>
      </c>
      <c r="M3191" s="37">
        <f>VLOOKUP(D3191,DATA!A:F,6,FALSE)</f>
        <v>1285.5</v>
      </c>
      <c r="N3191" s="36">
        <f t="shared" si="246"/>
        <v>4.7716678916753859</v>
      </c>
      <c r="O3191" s="36">
        <f t="shared" si="247"/>
        <v>4.772176449592922</v>
      </c>
      <c r="P3191" s="36">
        <f t="shared" si="248"/>
        <v>5.0855791753612323E-4</v>
      </c>
      <c r="Q3191" s="36">
        <f t="shared" si="249"/>
        <v>4.7232916689510136E-3</v>
      </c>
    </row>
    <row r="3192" spans="1:17" x14ac:dyDescent="0.3">
      <c r="A3192" s="29">
        <v>2288292</v>
      </c>
      <c r="B3192" s="1">
        <v>137</v>
      </c>
      <c r="C3192" s="1" t="s">
        <v>30</v>
      </c>
      <c r="D3192" s="1" t="s">
        <v>41</v>
      </c>
      <c r="E3192" s="1" t="s">
        <v>42</v>
      </c>
      <c r="F3192" s="47">
        <v>1071</v>
      </c>
      <c r="G3192" s="34">
        <v>1059.1400000000001</v>
      </c>
      <c r="H3192" s="1" t="s">
        <v>217</v>
      </c>
      <c r="I3192" s="34">
        <v>7.6030999999999998E-3</v>
      </c>
      <c r="J3192" s="34">
        <v>405.66782000000001</v>
      </c>
      <c r="K3192" s="35" t="str">
        <f t="shared" si="245"/>
        <v>Strabrechtse Heide &amp; Beuven_H4010A</v>
      </c>
      <c r="L3192" s="36">
        <f>VLOOKUP(D3192,DATA!A:F,5,FALSE)</f>
        <v>1.3726988247862192E-2</v>
      </c>
      <c r="M3192" s="37">
        <f>VLOOKUP(D3192,DATA!A:F,6,FALSE)</f>
        <v>1285.5</v>
      </c>
      <c r="N3192" s="36">
        <f t="shared" si="246"/>
        <v>4.2809554533813783</v>
      </c>
      <c r="O3192" s="36">
        <f t="shared" si="247"/>
        <v>4.2813831400872191</v>
      </c>
      <c r="P3192" s="36">
        <f t="shared" si="248"/>
        <v>4.2768670584081292E-4</v>
      </c>
      <c r="Q3192" s="36">
        <f t="shared" si="249"/>
        <v>1.7349873360142385E-3</v>
      </c>
    </row>
    <row r="3193" spans="1:17" x14ac:dyDescent="0.3">
      <c r="A3193" s="29">
        <v>2288292</v>
      </c>
      <c r="B3193" s="1">
        <v>137</v>
      </c>
      <c r="C3193" s="1" t="s">
        <v>30</v>
      </c>
      <c r="D3193" s="1" t="s">
        <v>43</v>
      </c>
      <c r="E3193" s="1" t="s">
        <v>44</v>
      </c>
      <c r="F3193" s="47">
        <v>1071</v>
      </c>
      <c r="G3193" s="34">
        <v>1059.1400000000001</v>
      </c>
      <c r="H3193" s="1" t="s">
        <v>217</v>
      </c>
      <c r="I3193" s="34">
        <v>7.6030999999999998E-3</v>
      </c>
      <c r="J3193" s="34">
        <v>1073.146</v>
      </c>
      <c r="K3193" s="35" t="str">
        <f t="shared" si="245"/>
        <v>Strabrechtse Heide &amp; Beuven_H7150</v>
      </c>
      <c r="L3193" s="36">
        <f>VLOOKUP(D3193,DATA!A:F,5,FALSE)</f>
        <v>1.3726988247862192E-2</v>
      </c>
      <c r="M3193" s="37">
        <f>VLOOKUP(D3193,DATA!A:F,6,FALSE)</f>
        <v>1285.5</v>
      </c>
      <c r="N3193" s="36">
        <f t="shared" si="246"/>
        <v>4.2809554533813783</v>
      </c>
      <c r="O3193" s="36">
        <f t="shared" si="247"/>
        <v>4.2813831400872191</v>
      </c>
      <c r="P3193" s="36">
        <f t="shared" si="248"/>
        <v>4.2768670584081292E-4</v>
      </c>
      <c r="Q3193" s="36">
        <f t="shared" si="249"/>
        <v>4.5897027762624495E-3</v>
      </c>
    </row>
    <row r="3194" spans="1:17" x14ac:dyDescent="0.3">
      <c r="A3194" s="29">
        <v>2291342</v>
      </c>
      <c r="B3194" s="1">
        <v>137</v>
      </c>
      <c r="C3194" s="1" t="s">
        <v>30</v>
      </c>
      <c r="D3194" s="1" t="s">
        <v>41</v>
      </c>
      <c r="E3194" s="1" t="s">
        <v>42</v>
      </c>
      <c r="F3194" s="47">
        <v>1071</v>
      </c>
      <c r="G3194" s="34">
        <v>1066.3900000000001</v>
      </c>
      <c r="H3194" s="1" t="s">
        <v>217</v>
      </c>
      <c r="I3194" s="34">
        <v>8.2196000000000005E-3</v>
      </c>
      <c r="J3194" s="34">
        <v>262.97616499999998</v>
      </c>
      <c r="K3194" s="35" t="str">
        <f t="shared" si="245"/>
        <v>Strabrechtse Heide &amp; Beuven_H4010A</v>
      </c>
      <c r="L3194" s="36">
        <f>VLOOKUP(D3194,DATA!A:F,5,FALSE)</f>
        <v>1.3726988247862192E-2</v>
      </c>
      <c r="M3194" s="37">
        <f>VLOOKUP(D3194,DATA!A:F,6,FALSE)</f>
        <v>1285.5</v>
      </c>
      <c r="N3194" s="36">
        <f t="shared" si="246"/>
        <v>4.7078307658185201</v>
      </c>
      <c r="O3194" s="36">
        <f t="shared" si="247"/>
        <v>4.7083369705444289</v>
      </c>
      <c r="P3194" s="36">
        <f t="shared" si="248"/>
        <v>5.0620472590878762E-4</v>
      </c>
      <c r="Q3194" s="36">
        <f t="shared" si="249"/>
        <v>1.331197775243691E-3</v>
      </c>
    </row>
    <row r="3195" spans="1:17" x14ac:dyDescent="0.3">
      <c r="A3195" s="29">
        <v>2291346</v>
      </c>
      <c r="B3195" s="1">
        <v>137</v>
      </c>
      <c r="C3195" s="1" t="s">
        <v>30</v>
      </c>
      <c r="D3195" s="1" t="s">
        <v>41</v>
      </c>
      <c r="E3195" s="1" t="s">
        <v>42</v>
      </c>
      <c r="F3195" s="47">
        <v>1071</v>
      </c>
      <c r="G3195" s="34">
        <v>1051.55</v>
      </c>
      <c r="H3195" s="1" t="s">
        <v>217</v>
      </c>
      <c r="I3195" s="34">
        <v>7.7968000000000004E-3</v>
      </c>
      <c r="J3195" s="34">
        <v>5557.9260000000004</v>
      </c>
      <c r="K3195" s="35" t="str">
        <f t="shared" si="245"/>
        <v>Strabrechtse Heide &amp; Beuven_H4010A</v>
      </c>
      <c r="L3195" s="36">
        <f>VLOOKUP(D3195,DATA!A:F,5,FALSE)</f>
        <v>1.3726988247862192E-2</v>
      </c>
      <c r="M3195" s="37">
        <f>VLOOKUP(D3195,DATA!A:F,6,FALSE)</f>
        <v>1285.5</v>
      </c>
      <c r="N3195" s="36">
        <f t="shared" si="246"/>
        <v>3.8737891024233688</v>
      </c>
      <c r="O3195" s="36">
        <f t="shared" si="247"/>
        <v>3.8741876598376996</v>
      </c>
      <c r="P3195" s="36">
        <f t="shared" si="248"/>
        <v>3.9855741433081349E-4</v>
      </c>
      <c r="Q3195" s="36">
        <f t="shared" si="249"/>
        <v>2.2151526156020011E-2</v>
      </c>
    </row>
    <row r="3196" spans="1:17" x14ac:dyDescent="0.3">
      <c r="A3196" s="29">
        <v>2292870</v>
      </c>
      <c r="B3196" s="1">
        <v>137</v>
      </c>
      <c r="C3196" s="1" t="s">
        <v>30</v>
      </c>
      <c r="D3196" s="1" t="s">
        <v>41</v>
      </c>
      <c r="E3196" s="1" t="s">
        <v>42</v>
      </c>
      <c r="F3196" s="47">
        <v>1071</v>
      </c>
      <c r="G3196" s="34">
        <v>1065.95</v>
      </c>
      <c r="H3196" s="1" t="s">
        <v>217</v>
      </c>
      <c r="I3196" s="34">
        <v>8.2673999999999994E-3</v>
      </c>
      <c r="J3196" s="34">
        <v>1920.0155</v>
      </c>
      <c r="K3196" s="35" t="str">
        <f t="shared" si="245"/>
        <v>Strabrechtse Heide &amp; Beuven_H4010A</v>
      </c>
      <c r="L3196" s="36">
        <f>VLOOKUP(D3196,DATA!A:F,5,FALSE)</f>
        <v>1.3726988247862192E-2</v>
      </c>
      <c r="M3196" s="37">
        <f>VLOOKUP(D3196,DATA!A:F,6,FALSE)</f>
        <v>1285.5</v>
      </c>
      <c r="N3196" s="36">
        <f t="shared" si="246"/>
        <v>4.6808087186316172</v>
      </c>
      <c r="O3196" s="36">
        <f t="shared" si="247"/>
        <v>4.6813150884262917</v>
      </c>
      <c r="P3196" s="36">
        <f t="shared" si="248"/>
        <v>5.063697946745549E-4</v>
      </c>
      <c r="Q3196" s="36">
        <f t="shared" si="249"/>
        <v>9.7223785450696286E-3</v>
      </c>
    </row>
    <row r="3197" spans="1:17" x14ac:dyDescent="0.3">
      <c r="A3197" s="29">
        <v>2292880</v>
      </c>
      <c r="B3197" s="1">
        <v>137</v>
      </c>
      <c r="C3197" s="1" t="s">
        <v>30</v>
      </c>
      <c r="D3197" s="1" t="s">
        <v>41</v>
      </c>
      <c r="E3197" s="1" t="s">
        <v>42</v>
      </c>
      <c r="F3197" s="47">
        <v>1071</v>
      </c>
      <c r="G3197" s="34">
        <v>1027.56</v>
      </c>
      <c r="H3197" s="1" t="s">
        <v>217</v>
      </c>
      <c r="I3197" s="34">
        <v>7.2307999999999999E-3</v>
      </c>
      <c r="J3197" s="34">
        <v>1317.1476</v>
      </c>
      <c r="K3197" s="35" t="str">
        <f t="shared" si="245"/>
        <v>Strabrechtse Heide &amp; Beuven_H4010A</v>
      </c>
      <c r="L3197" s="36">
        <f>VLOOKUP(D3197,DATA!A:F,5,FALSE)</f>
        <v>1.3726988247862192E-2</v>
      </c>
      <c r="M3197" s="37">
        <f>VLOOKUP(D3197,DATA!A:F,6,FALSE)</f>
        <v>1285.5</v>
      </c>
      <c r="N3197" s="36">
        <f t="shared" si="246"/>
        <v>2.8175036650249758</v>
      </c>
      <c r="O3197" s="36">
        <f t="shared" si="247"/>
        <v>2.8177754556613333</v>
      </c>
      <c r="P3197" s="36">
        <f t="shared" si="248"/>
        <v>2.7179063635740519E-4</v>
      </c>
      <c r="Q3197" s="36">
        <f t="shared" si="249"/>
        <v>3.5798838438062894E-3</v>
      </c>
    </row>
    <row r="3198" spans="1:17" x14ac:dyDescent="0.3">
      <c r="A3198" s="29">
        <v>2294363</v>
      </c>
      <c r="B3198" s="1">
        <v>136</v>
      </c>
      <c r="C3198" s="1" t="s">
        <v>14</v>
      </c>
      <c r="D3198" s="1" t="s">
        <v>41</v>
      </c>
      <c r="E3198" s="1" t="s">
        <v>42</v>
      </c>
      <c r="F3198" s="47">
        <v>1071</v>
      </c>
      <c r="G3198" s="34">
        <v>1018.02</v>
      </c>
      <c r="H3198" s="1" t="s">
        <v>217</v>
      </c>
      <c r="I3198" s="34">
        <v>1.1184400000000001E-2</v>
      </c>
      <c r="J3198" s="34">
        <v>168.73473000000001</v>
      </c>
      <c r="K3198" s="35" t="str">
        <f t="shared" si="245"/>
        <v>Leenderbos, Groote Heide &amp; De Plateaux_H4010A</v>
      </c>
      <c r="L3198" s="36">
        <f>VLOOKUP(D3198,DATA!A:F,5,FALSE)</f>
        <v>1.3726988247862192E-2</v>
      </c>
      <c r="M3198" s="37">
        <f>VLOOKUP(D3198,DATA!A:F,6,FALSE)</f>
        <v>1285.5</v>
      </c>
      <c r="N3198" s="36">
        <f t="shared" si="246"/>
        <v>2.4802517983459342</v>
      </c>
      <c r="O3198" s="36">
        <f t="shared" si="247"/>
        <v>2.4806231693415097</v>
      </c>
      <c r="P3198" s="36">
        <f t="shared" si="248"/>
        <v>3.7137099557549291E-4</v>
      </c>
      <c r="Q3198" s="36">
        <f t="shared" si="249"/>
        <v>6.2663184668261995E-4</v>
      </c>
    </row>
    <row r="3199" spans="1:17" x14ac:dyDescent="0.3">
      <c r="A3199" s="29">
        <v>2294400</v>
      </c>
      <c r="B3199" s="1">
        <v>137</v>
      </c>
      <c r="C3199" s="1" t="s">
        <v>30</v>
      </c>
      <c r="D3199" s="1" t="s">
        <v>41</v>
      </c>
      <c r="E3199" s="1" t="s">
        <v>42</v>
      </c>
      <c r="F3199" s="47">
        <v>1071</v>
      </c>
      <c r="G3199" s="34">
        <v>1050.8</v>
      </c>
      <c r="H3199" s="1" t="s">
        <v>217</v>
      </c>
      <c r="I3199" s="34">
        <v>8.2287000000000003E-3</v>
      </c>
      <c r="J3199" s="34">
        <v>1747.8667</v>
      </c>
      <c r="K3199" s="35" t="str">
        <f t="shared" si="245"/>
        <v>Strabrechtse Heide &amp; Beuven_H4010A</v>
      </c>
      <c r="L3199" s="36">
        <f>VLOOKUP(D3199,DATA!A:F,5,FALSE)</f>
        <v>1.3726988247862192E-2</v>
      </c>
      <c r="M3199" s="37">
        <f>VLOOKUP(D3199,DATA!A:F,6,FALSE)</f>
        <v>1285.5</v>
      </c>
      <c r="N3199" s="36">
        <f t="shared" si="246"/>
        <v>3.8356339664172086</v>
      </c>
      <c r="O3199" s="36">
        <f t="shared" si="247"/>
        <v>3.8360506251284745</v>
      </c>
      <c r="P3199" s="36">
        <f t="shared" si="248"/>
        <v>4.1665871126594922E-4</v>
      </c>
      <c r="Q3199" s="36">
        <f t="shared" si="249"/>
        <v>7.2826388668666749E-3</v>
      </c>
    </row>
    <row r="3200" spans="1:17" x14ac:dyDescent="0.3">
      <c r="A3200" s="29">
        <v>2294404</v>
      </c>
      <c r="B3200" s="1">
        <v>137</v>
      </c>
      <c r="C3200" s="1" t="s">
        <v>30</v>
      </c>
      <c r="D3200" s="1" t="s">
        <v>41</v>
      </c>
      <c r="E3200" s="1" t="s">
        <v>42</v>
      </c>
      <c r="F3200" s="47">
        <v>1071</v>
      </c>
      <c r="G3200" s="34">
        <v>1061.76</v>
      </c>
      <c r="H3200" s="1" t="s">
        <v>217</v>
      </c>
      <c r="I3200" s="34">
        <v>8.0246999999999992E-3</v>
      </c>
      <c r="J3200" s="34">
        <v>8196.3410000000003</v>
      </c>
      <c r="K3200" s="35" t="str">
        <f t="shared" si="245"/>
        <v>Strabrechtse Heide &amp; Beuven_H4010A</v>
      </c>
      <c r="L3200" s="36">
        <f>VLOOKUP(D3200,DATA!A:F,5,FALSE)</f>
        <v>1.3726988247862192E-2</v>
      </c>
      <c r="M3200" s="37">
        <f>VLOOKUP(D3200,DATA!A:F,6,FALSE)</f>
        <v>1285.5</v>
      </c>
      <c r="N3200" s="36">
        <f t="shared" si="246"/>
        <v>4.4307749623405401</v>
      </c>
      <c r="O3200" s="36">
        <f t="shared" si="247"/>
        <v>4.4312414322402462</v>
      </c>
      <c r="P3200" s="36">
        <f t="shared" si="248"/>
        <v>4.664698997061123E-4</v>
      </c>
      <c r="Q3200" s="36">
        <f t="shared" si="249"/>
        <v>3.8233463642270961E-2</v>
      </c>
    </row>
    <row r="3201" spans="1:17" x14ac:dyDescent="0.3">
      <c r="A3201" s="29">
        <v>2295938</v>
      </c>
      <c r="B3201" s="1">
        <v>137</v>
      </c>
      <c r="C3201" s="1" t="s">
        <v>30</v>
      </c>
      <c r="D3201" s="1" t="s">
        <v>41</v>
      </c>
      <c r="E3201" s="1" t="s">
        <v>42</v>
      </c>
      <c r="F3201" s="47">
        <v>1071</v>
      </c>
      <c r="G3201" s="34">
        <v>1055.08</v>
      </c>
      <c r="H3201" s="1" t="s">
        <v>217</v>
      </c>
      <c r="I3201" s="34">
        <v>7.4952999999999999E-3</v>
      </c>
      <c r="J3201" s="34">
        <v>1635.6531</v>
      </c>
      <c r="K3201" s="35" t="str">
        <f t="shared" si="245"/>
        <v>Strabrechtse Heide &amp; Beuven_H4010A</v>
      </c>
      <c r="L3201" s="36">
        <f>VLOOKUP(D3201,DATA!A:F,5,FALSE)</f>
        <v>1.3726988247862192E-2</v>
      </c>
      <c r="M3201" s="37">
        <f>VLOOKUP(D3201,DATA!A:F,6,FALSE)</f>
        <v>1285.5</v>
      </c>
      <c r="N3201" s="36">
        <f t="shared" si="246"/>
        <v>4.058315249467813</v>
      </c>
      <c r="O3201" s="36">
        <f t="shared" si="247"/>
        <v>4.0587158743609564</v>
      </c>
      <c r="P3201" s="36">
        <f t="shared" si="248"/>
        <v>4.0062489314340866E-4</v>
      </c>
      <c r="Q3201" s="36">
        <f t="shared" si="249"/>
        <v>6.5528334840718513E-3</v>
      </c>
    </row>
    <row r="3202" spans="1:17" x14ac:dyDescent="0.3">
      <c r="A3202" s="29">
        <v>2295941</v>
      </c>
      <c r="B3202" s="1">
        <v>137</v>
      </c>
      <c r="C3202" s="1" t="s">
        <v>30</v>
      </c>
      <c r="D3202" s="1" t="s">
        <v>41</v>
      </c>
      <c r="E3202" s="1" t="s">
        <v>42</v>
      </c>
      <c r="F3202" s="47">
        <v>1071</v>
      </c>
      <c r="G3202" s="34">
        <v>1014.87</v>
      </c>
      <c r="H3202" s="1" t="s">
        <v>217</v>
      </c>
      <c r="I3202" s="34">
        <v>7.1697000000000002E-3</v>
      </c>
      <c r="J3202" s="34">
        <v>561.27674999999999</v>
      </c>
      <c r="K3202" s="35" t="str">
        <f t="shared" si="245"/>
        <v>Strabrechtse Heide &amp; Beuven_H4010A</v>
      </c>
      <c r="L3202" s="36">
        <f>VLOOKUP(D3202,DATA!A:F,5,FALSE)</f>
        <v>1.3726988247862192E-2</v>
      </c>
      <c r="M3202" s="37">
        <f>VLOOKUP(D3202,DATA!A:F,6,FALSE)</f>
        <v>1285.5</v>
      </c>
      <c r="N3202" s="36">
        <f t="shared" si="246"/>
        <v>2.3777870163167503</v>
      </c>
      <c r="O3202" s="36">
        <f t="shared" si="247"/>
        <v>2.378015480539986</v>
      </c>
      <c r="P3202" s="36">
        <f t="shared" si="248"/>
        <v>2.28464223235747E-4</v>
      </c>
      <c r="Q3202" s="36">
        <f t="shared" si="249"/>
        <v>1.2823165670903455E-3</v>
      </c>
    </row>
    <row r="3203" spans="1:17" x14ac:dyDescent="0.3">
      <c r="A3203" s="29">
        <v>2297458</v>
      </c>
      <c r="B3203" s="1">
        <v>137</v>
      </c>
      <c r="C3203" s="1" t="s">
        <v>30</v>
      </c>
      <c r="D3203" s="1" t="s">
        <v>41</v>
      </c>
      <c r="E3203" s="1" t="s">
        <v>42</v>
      </c>
      <c r="F3203" s="47">
        <v>1071</v>
      </c>
      <c r="G3203" s="34">
        <v>1051.54</v>
      </c>
      <c r="H3203" s="1" t="s">
        <v>217</v>
      </c>
      <c r="I3203" s="34">
        <v>8.2705999999999995E-3</v>
      </c>
      <c r="J3203" s="34">
        <v>1860.91175</v>
      </c>
      <c r="K3203" s="35" t="str">
        <f t="shared" ref="K3203:K3266" si="250">_xlfn.CONCAT(C3203,"_",D3203)</f>
        <v>Strabrechtse Heide &amp; Beuven_H4010A</v>
      </c>
      <c r="L3203" s="36">
        <f>VLOOKUP(D3203,DATA!A:F,5,FALSE)</f>
        <v>1.3726988247862192E-2</v>
      </c>
      <c r="M3203" s="37">
        <f>VLOOKUP(D3203,DATA!A:F,6,FALSE)</f>
        <v>1285.5</v>
      </c>
      <c r="N3203" s="36">
        <f t="shared" ref="N3203:N3266" si="251">100/(1+EXP(-L3203*(G3203-M3203)))</f>
        <v>3.8732779792630931</v>
      </c>
      <c r="O3203" s="36">
        <f t="shared" ref="O3203:O3266" si="252">100/(1+EXP(-L3203*((G3203+I3203)-M3203)))</f>
        <v>3.8737007041550151</v>
      </c>
      <c r="P3203" s="36">
        <f t="shared" ref="P3203:P3266" si="253">O3203-N3203</f>
        <v>4.2272489192196616E-4</v>
      </c>
      <c r="Q3203" s="36">
        <f t="shared" ref="Q3203:Q3266" si="254">IF(AND(H3203&lt;&gt;"below",I3203&gt;=0.005),J3203*P3203/100,0)</f>
        <v>7.8665371839506688E-3</v>
      </c>
    </row>
    <row r="3204" spans="1:17" x14ac:dyDescent="0.3">
      <c r="A3204" s="29">
        <v>2297461</v>
      </c>
      <c r="B3204" s="1">
        <v>137</v>
      </c>
      <c r="C3204" s="1" t="s">
        <v>30</v>
      </c>
      <c r="D3204" s="1" t="s">
        <v>41</v>
      </c>
      <c r="E3204" s="1" t="s">
        <v>42</v>
      </c>
      <c r="F3204" s="47">
        <v>1071</v>
      </c>
      <c r="G3204" s="34">
        <v>1008.6</v>
      </c>
      <c r="H3204" s="1" t="s">
        <v>217</v>
      </c>
      <c r="I3204" s="34">
        <v>7.7584999999999998E-3</v>
      </c>
      <c r="J3204" s="34">
        <v>536.02620000000002</v>
      </c>
      <c r="K3204" s="35" t="str">
        <f t="shared" si="250"/>
        <v>Strabrechtse Heide &amp; Beuven_H4010A</v>
      </c>
      <c r="L3204" s="36">
        <f>VLOOKUP(D3204,DATA!A:F,5,FALSE)</f>
        <v>1.3726988247862192E-2</v>
      </c>
      <c r="M3204" s="37">
        <f>VLOOKUP(D3204,DATA!A:F,6,FALSE)</f>
        <v>1285.5</v>
      </c>
      <c r="N3204" s="36">
        <f t="shared" si="251"/>
        <v>2.1859813559049206</v>
      </c>
      <c r="O3204" s="36">
        <f t="shared" si="252"/>
        <v>2.1862090871902824</v>
      </c>
      <c r="P3204" s="36">
        <f t="shared" si="253"/>
        <v>2.2773128536179854E-4</v>
      </c>
      <c r="Q3204" s="36">
        <f t="shared" si="254"/>
        <v>1.220699355136005E-3</v>
      </c>
    </row>
    <row r="3205" spans="1:17" x14ac:dyDescent="0.3">
      <c r="A3205" s="29">
        <v>2297465</v>
      </c>
      <c r="B3205" s="1">
        <v>137</v>
      </c>
      <c r="C3205" s="1" t="s">
        <v>30</v>
      </c>
      <c r="D3205" s="1" t="s">
        <v>41</v>
      </c>
      <c r="E3205" s="1" t="s">
        <v>42</v>
      </c>
      <c r="F3205" s="47">
        <v>1071</v>
      </c>
      <c r="G3205" s="34">
        <v>1035.21</v>
      </c>
      <c r="H3205" s="1" t="s">
        <v>217</v>
      </c>
      <c r="I3205" s="34">
        <v>7.7444000000000002E-3</v>
      </c>
      <c r="J3205" s="34">
        <v>2514.4274999999998</v>
      </c>
      <c r="K3205" s="35" t="str">
        <f t="shared" si="250"/>
        <v>Strabrechtse Heide &amp; Beuven_H4010A</v>
      </c>
      <c r="L3205" s="36">
        <f>VLOOKUP(D3205,DATA!A:F,5,FALSE)</f>
        <v>1.3726988247862192E-2</v>
      </c>
      <c r="M3205" s="37">
        <f>VLOOKUP(D3205,DATA!A:F,6,FALSE)</f>
        <v>1285.5</v>
      </c>
      <c r="N3205" s="36">
        <f t="shared" si="251"/>
        <v>3.1197346485232273</v>
      </c>
      <c r="O3205" s="36">
        <f t="shared" si="252"/>
        <v>3.1200559684492255</v>
      </c>
      <c r="P3205" s="36">
        <f t="shared" si="253"/>
        <v>3.2131992599815362E-4</v>
      </c>
      <c r="Q3205" s="36">
        <f t="shared" si="254"/>
        <v>8.079356582277224E-3</v>
      </c>
    </row>
    <row r="3206" spans="1:17" x14ac:dyDescent="0.3">
      <c r="A3206" s="29">
        <v>2297465</v>
      </c>
      <c r="B3206" s="1">
        <v>137</v>
      </c>
      <c r="C3206" s="1" t="s">
        <v>30</v>
      </c>
      <c r="D3206" s="1" t="s">
        <v>43</v>
      </c>
      <c r="E3206" s="1" t="s">
        <v>44</v>
      </c>
      <c r="F3206" s="47">
        <v>1071</v>
      </c>
      <c r="G3206" s="34">
        <v>1035.21</v>
      </c>
      <c r="H3206" s="1" t="s">
        <v>217</v>
      </c>
      <c r="I3206" s="34">
        <v>7.7444000000000002E-3</v>
      </c>
      <c r="J3206" s="34">
        <v>3.5802474000000002</v>
      </c>
      <c r="K3206" s="35" t="str">
        <f t="shared" si="250"/>
        <v>Strabrechtse Heide &amp; Beuven_H7150</v>
      </c>
      <c r="L3206" s="36">
        <f>VLOOKUP(D3206,DATA!A:F,5,FALSE)</f>
        <v>1.3726988247862192E-2</v>
      </c>
      <c r="M3206" s="37">
        <f>VLOOKUP(D3206,DATA!A:F,6,FALSE)</f>
        <v>1285.5</v>
      </c>
      <c r="N3206" s="36">
        <f t="shared" si="251"/>
        <v>3.1197346485232273</v>
      </c>
      <c r="O3206" s="36">
        <f t="shared" si="252"/>
        <v>3.1200559684492255</v>
      </c>
      <c r="P3206" s="36">
        <f t="shared" si="253"/>
        <v>3.2131992599815362E-4</v>
      </c>
      <c r="Q3206" s="36">
        <f t="shared" si="254"/>
        <v>1.1504048296230818E-5</v>
      </c>
    </row>
    <row r="3207" spans="1:17" x14ac:dyDescent="0.3">
      <c r="A3207" s="29">
        <v>2298993</v>
      </c>
      <c r="B3207" s="1">
        <v>137</v>
      </c>
      <c r="C3207" s="1" t="s">
        <v>30</v>
      </c>
      <c r="D3207" s="1" t="s">
        <v>41</v>
      </c>
      <c r="E3207" s="1" t="s">
        <v>42</v>
      </c>
      <c r="F3207" s="47">
        <v>1071</v>
      </c>
      <c r="G3207" s="34">
        <v>1034.76</v>
      </c>
      <c r="H3207" s="1" t="s">
        <v>217</v>
      </c>
      <c r="I3207" s="34">
        <v>7.8332000000000002E-3</v>
      </c>
      <c r="J3207" s="34">
        <v>1640.3136</v>
      </c>
      <c r="K3207" s="35" t="str">
        <f t="shared" si="250"/>
        <v>Strabrechtse Heide &amp; Beuven_H4010A</v>
      </c>
      <c r="L3207" s="36">
        <f>VLOOKUP(D3207,DATA!A:F,5,FALSE)</f>
        <v>1.3726988247862192E-2</v>
      </c>
      <c r="M3207" s="37">
        <f>VLOOKUP(D3207,DATA!A:F,6,FALSE)</f>
        <v>1285.5</v>
      </c>
      <c r="N3207" s="36">
        <f t="shared" si="251"/>
        <v>3.1011187700420497</v>
      </c>
      <c r="O3207" s="36">
        <f t="shared" si="252"/>
        <v>3.1014418972593503</v>
      </c>
      <c r="P3207" s="36">
        <f t="shared" si="253"/>
        <v>3.2312721730054506E-4</v>
      </c>
      <c r="Q3207" s="36">
        <f t="shared" si="254"/>
        <v>5.3002996906823929E-3</v>
      </c>
    </row>
    <row r="3208" spans="1:17" x14ac:dyDescent="0.3">
      <c r="A3208" s="29">
        <v>2300522</v>
      </c>
      <c r="B3208" s="1">
        <v>137</v>
      </c>
      <c r="C3208" s="1" t="s">
        <v>30</v>
      </c>
      <c r="D3208" s="1" t="s">
        <v>41</v>
      </c>
      <c r="E3208" s="1" t="s">
        <v>42</v>
      </c>
      <c r="F3208" s="47">
        <v>1071</v>
      </c>
      <c r="G3208" s="34">
        <v>1012.99</v>
      </c>
      <c r="H3208" s="1" t="s">
        <v>217</v>
      </c>
      <c r="I3208" s="34">
        <v>7.7827E-3</v>
      </c>
      <c r="J3208" s="34">
        <v>2692.6772000000001</v>
      </c>
      <c r="K3208" s="35" t="str">
        <f t="shared" si="250"/>
        <v>Strabrechtse Heide &amp; Beuven_H4010A</v>
      </c>
      <c r="L3208" s="36">
        <f>VLOOKUP(D3208,DATA!A:F,5,FALSE)</f>
        <v>1.3726988247862192E-2</v>
      </c>
      <c r="M3208" s="37">
        <f>VLOOKUP(D3208,DATA!A:F,6,FALSE)</f>
        <v>1285.5</v>
      </c>
      <c r="N3208" s="36">
        <f t="shared" si="251"/>
        <v>2.3186136786254807</v>
      </c>
      <c r="O3208" s="36">
        <f t="shared" si="252"/>
        <v>2.3188556521682031</v>
      </c>
      <c r="P3208" s="36">
        <f t="shared" si="253"/>
        <v>2.4197354272237348E-4</v>
      </c>
      <c r="Q3208" s="36">
        <f t="shared" si="254"/>
        <v>6.5155664149176111E-3</v>
      </c>
    </row>
    <row r="3209" spans="1:17" x14ac:dyDescent="0.3">
      <c r="A3209" s="29">
        <v>2300523</v>
      </c>
      <c r="B3209" s="1">
        <v>137</v>
      </c>
      <c r="C3209" s="1" t="s">
        <v>30</v>
      </c>
      <c r="D3209" s="1" t="s">
        <v>41</v>
      </c>
      <c r="E3209" s="1" t="s">
        <v>42</v>
      </c>
      <c r="F3209" s="47">
        <v>1071</v>
      </c>
      <c r="G3209" s="34">
        <v>1066.3900000000001</v>
      </c>
      <c r="H3209" s="1" t="s">
        <v>217</v>
      </c>
      <c r="I3209" s="34">
        <v>7.8230000000000001E-3</v>
      </c>
      <c r="J3209" s="34">
        <v>1383.3916999999999</v>
      </c>
      <c r="K3209" s="35" t="str">
        <f t="shared" si="250"/>
        <v>Strabrechtse Heide &amp; Beuven_H4010A</v>
      </c>
      <c r="L3209" s="36">
        <f>VLOOKUP(D3209,DATA!A:F,5,FALSE)</f>
        <v>1.3726988247862192E-2</v>
      </c>
      <c r="M3209" s="37">
        <f>VLOOKUP(D3209,DATA!A:F,6,FALSE)</f>
        <v>1285.5</v>
      </c>
      <c r="N3209" s="36">
        <f t="shared" si="251"/>
        <v>4.7078307658185201</v>
      </c>
      <c r="O3209" s="36">
        <f t="shared" si="252"/>
        <v>4.708312544713614</v>
      </c>
      <c r="P3209" s="36">
        <f t="shared" si="253"/>
        <v>4.8177889509393168E-4</v>
      </c>
      <c r="Q3209" s="36">
        <f t="shared" si="254"/>
        <v>6.664889247081157E-3</v>
      </c>
    </row>
    <row r="3210" spans="1:17" x14ac:dyDescent="0.3">
      <c r="A3210" s="29">
        <v>2302051</v>
      </c>
      <c r="B3210" s="1">
        <v>137</v>
      </c>
      <c r="C3210" s="1" t="s">
        <v>30</v>
      </c>
      <c r="D3210" s="1" t="s">
        <v>41</v>
      </c>
      <c r="E3210" s="1" t="s">
        <v>42</v>
      </c>
      <c r="F3210" s="47">
        <v>1071</v>
      </c>
      <c r="G3210" s="34">
        <v>1036.6300000000001</v>
      </c>
      <c r="H3210" s="1" t="s">
        <v>217</v>
      </c>
      <c r="I3210" s="34">
        <v>7.7517000000000003E-3</v>
      </c>
      <c r="J3210" s="34">
        <v>3163.06</v>
      </c>
      <c r="K3210" s="35" t="str">
        <f t="shared" si="250"/>
        <v>Strabrechtse Heide &amp; Beuven_H4010A</v>
      </c>
      <c r="L3210" s="36">
        <f>VLOOKUP(D3210,DATA!A:F,5,FALSE)</f>
        <v>1.3726988247862192E-2</v>
      </c>
      <c r="M3210" s="37">
        <f>VLOOKUP(D3210,DATA!A:F,6,FALSE)</f>
        <v>1285.5</v>
      </c>
      <c r="N3210" s="36">
        <f t="shared" si="251"/>
        <v>3.1791898088676609</v>
      </c>
      <c r="O3210" s="36">
        <f t="shared" si="252"/>
        <v>3.1795173599400606</v>
      </c>
      <c r="P3210" s="36">
        <f t="shared" si="253"/>
        <v>3.2755107239967884E-4</v>
      </c>
      <c r="Q3210" s="36">
        <f t="shared" si="254"/>
        <v>1.0360636950645281E-2</v>
      </c>
    </row>
    <row r="3211" spans="1:17" x14ac:dyDescent="0.3">
      <c r="A3211" s="29">
        <v>2302053</v>
      </c>
      <c r="B3211" s="1">
        <v>137</v>
      </c>
      <c r="C3211" s="1" t="s">
        <v>30</v>
      </c>
      <c r="D3211" s="1" t="s">
        <v>41</v>
      </c>
      <c r="E3211" s="1" t="s">
        <v>42</v>
      </c>
      <c r="F3211" s="47">
        <v>1071</v>
      </c>
      <c r="G3211" s="34">
        <v>1009.78</v>
      </c>
      <c r="H3211" s="1" t="s">
        <v>217</v>
      </c>
      <c r="I3211" s="34">
        <v>7.5151999999999997E-3</v>
      </c>
      <c r="J3211" s="34">
        <v>2826.4263000000001</v>
      </c>
      <c r="K3211" s="35" t="str">
        <f t="shared" si="250"/>
        <v>Strabrechtse Heide &amp; Beuven_H4010A</v>
      </c>
      <c r="L3211" s="36">
        <f>VLOOKUP(D3211,DATA!A:F,5,FALSE)</f>
        <v>1.3726988247862192E-2</v>
      </c>
      <c r="M3211" s="37">
        <f>VLOOKUP(D3211,DATA!A:F,6,FALSE)</f>
        <v>1285.5</v>
      </c>
      <c r="N3211" s="36">
        <f t="shared" si="251"/>
        <v>2.2208850898695172</v>
      </c>
      <c r="O3211" s="36">
        <f t="shared" si="252"/>
        <v>2.2211091215317271</v>
      </c>
      <c r="P3211" s="36">
        <f t="shared" si="253"/>
        <v>2.2403166220996695E-4</v>
      </c>
      <c r="Q3211" s="36">
        <f t="shared" si="254"/>
        <v>6.3320898210296669E-3</v>
      </c>
    </row>
    <row r="3212" spans="1:17" x14ac:dyDescent="0.3">
      <c r="A3212" s="29">
        <v>2302053</v>
      </c>
      <c r="B3212" s="1">
        <v>137</v>
      </c>
      <c r="C3212" s="1" t="s">
        <v>30</v>
      </c>
      <c r="D3212" s="1" t="s">
        <v>43</v>
      </c>
      <c r="E3212" s="1" t="s">
        <v>44</v>
      </c>
      <c r="F3212" s="47">
        <v>1071</v>
      </c>
      <c r="G3212" s="34">
        <v>1009.78</v>
      </c>
      <c r="H3212" s="1" t="s">
        <v>217</v>
      </c>
      <c r="I3212" s="34">
        <v>7.5151999999999997E-3</v>
      </c>
      <c r="J3212" s="34">
        <v>1247.7184999999999</v>
      </c>
      <c r="K3212" s="35" t="str">
        <f t="shared" si="250"/>
        <v>Strabrechtse Heide &amp; Beuven_H7150</v>
      </c>
      <c r="L3212" s="36">
        <f>VLOOKUP(D3212,DATA!A:F,5,FALSE)</f>
        <v>1.3726988247862192E-2</v>
      </c>
      <c r="M3212" s="37">
        <f>VLOOKUP(D3212,DATA!A:F,6,FALSE)</f>
        <v>1285.5</v>
      </c>
      <c r="N3212" s="36">
        <f t="shared" si="251"/>
        <v>2.2208850898695172</v>
      </c>
      <c r="O3212" s="36">
        <f t="shared" si="252"/>
        <v>2.2211091215317271</v>
      </c>
      <c r="P3212" s="36">
        <f t="shared" si="253"/>
        <v>2.2403166220996695E-4</v>
      </c>
      <c r="Q3212" s="36">
        <f t="shared" si="254"/>
        <v>2.7952844952512661E-3</v>
      </c>
    </row>
    <row r="3213" spans="1:17" x14ac:dyDescent="0.3">
      <c r="A3213" s="29">
        <v>2303570</v>
      </c>
      <c r="B3213" s="1">
        <v>137</v>
      </c>
      <c r="C3213" s="1" t="s">
        <v>30</v>
      </c>
      <c r="D3213" s="1" t="s">
        <v>43</v>
      </c>
      <c r="E3213" s="1" t="s">
        <v>44</v>
      </c>
      <c r="F3213" s="47">
        <v>1071</v>
      </c>
      <c r="G3213" s="34">
        <v>1042.17</v>
      </c>
      <c r="H3213" s="1" t="s">
        <v>217</v>
      </c>
      <c r="I3213" s="34">
        <v>8.711E-3</v>
      </c>
      <c r="J3213" s="34">
        <v>708.51306</v>
      </c>
      <c r="K3213" s="35" t="str">
        <f t="shared" si="250"/>
        <v>Strabrechtse Heide &amp; Beuven_H7150</v>
      </c>
      <c r="L3213" s="36">
        <f>VLOOKUP(D3213,DATA!A:F,5,FALSE)</f>
        <v>1.3726988247862192E-2</v>
      </c>
      <c r="M3213" s="37">
        <f>VLOOKUP(D3213,DATA!A:F,6,FALSE)</f>
        <v>1285.5</v>
      </c>
      <c r="N3213" s="36">
        <f t="shared" si="251"/>
        <v>3.4217942633931058</v>
      </c>
      <c r="O3213" s="36">
        <f t="shared" si="252"/>
        <v>3.4221894484287123</v>
      </c>
      <c r="P3213" s="36">
        <f t="shared" si="253"/>
        <v>3.9518503560653784E-4</v>
      </c>
      <c r="Q3213" s="36">
        <f t="shared" si="254"/>
        <v>2.7999375884379708E-3</v>
      </c>
    </row>
    <row r="3214" spans="1:17" x14ac:dyDescent="0.3">
      <c r="A3214" s="29">
        <v>2305099</v>
      </c>
      <c r="B3214" s="1">
        <v>137</v>
      </c>
      <c r="C3214" s="1" t="s">
        <v>30</v>
      </c>
      <c r="D3214" s="1" t="s">
        <v>43</v>
      </c>
      <c r="E3214" s="1" t="s">
        <v>44</v>
      </c>
      <c r="F3214" s="47">
        <v>1071</v>
      </c>
      <c r="G3214" s="34">
        <v>1060.22</v>
      </c>
      <c r="H3214" s="1" t="s">
        <v>217</v>
      </c>
      <c r="I3214" s="34">
        <v>8.7931999999999993E-3</v>
      </c>
      <c r="J3214" s="34">
        <v>12.641397</v>
      </c>
      <c r="K3214" s="35" t="str">
        <f t="shared" si="250"/>
        <v>Strabrechtse Heide &amp; Beuven_H7150</v>
      </c>
      <c r="L3214" s="36">
        <f>VLOOKUP(D3214,DATA!A:F,5,FALSE)</f>
        <v>1.3726988247862192E-2</v>
      </c>
      <c r="M3214" s="37">
        <f>VLOOKUP(D3214,DATA!A:F,6,FALSE)</f>
        <v>1285.5</v>
      </c>
      <c r="N3214" s="36">
        <f t="shared" si="251"/>
        <v>4.3421177387801251</v>
      </c>
      <c r="O3214" s="36">
        <f t="shared" si="252"/>
        <v>4.3426191205106193</v>
      </c>
      <c r="P3214" s="36">
        <f t="shared" si="253"/>
        <v>5.013817304941881E-4</v>
      </c>
      <c r="Q3214" s="36">
        <f t="shared" si="254"/>
        <v>6.3381655037240373E-5</v>
      </c>
    </row>
    <row r="3215" spans="1:17" x14ac:dyDescent="0.3">
      <c r="A3215" s="29">
        <v>2306632</v>
      </c>
      <c r="B3215" s="1">
        <v>137</v>
      </c>
      <c r="C3215" s="1" t="s">
        <v>30</v>
      </c>
      <c r="D3215" s="1" t="s">
        <v>41</v>
      </c>
      <c r="E3215" s="1" t="s">
        <v>42</v>
      </c>
      <c r="F3215" s="47">
        <v>1071</v>
      </c>
      <c r="G3215" s="34">
        <v>1026.6300000000001</v>
      </c>
      <c r="H3215" s="1" t="s">
        <v>217</v>
      </c>
      <c r="I3215" s="34">
        <v>8.3175999999999996E-3</v>
      </c>
      <c r="J3215" s="34">
        <v>4377.8829999999998</v>
      </c>
      <c r="K3215" s="35" t="str">
        <f t="shared" si="250"/>
        <v>Strabrechtse Heide &amp; Beuven_H4010A</v>
      </c>
      <c r="L3215" s="36">
        <f>VLOOKUP(D3215,DATA!A:F,5,FALSE)</f>
        <v>1.3726988247862192E-2</v>
      </c>
      <c r="M3215" s="37">
        <f>VLOOKUP(D3215,DATA!A:F,6,FALSE)</f>
        <v>1285.5</v>
      </c>
      <c r="N3215" s="36">
        <f t="shared" si="251"/>
        <v>2.7827583046226962</v>
      </c>
      <c r="O3215" s="36">
        <f t="shared" si="252"/>
        <v>2.7830672029015067</v>
      </c>
      <c r="P3215" s="36">
        <f t="shared" si="253"/>
        <v>3.0889827881042109E-4</v>
      </c>
      <c r="Q3215" s="36">
        <f t="shared" si="254"/>
        <v>1.3523205235334027E-2</v>
      </c>
    </row>
    <row r="3216" spans="1:17" x14ac:dyDescent="0.3">
      <c r="A3216" s="29">
        <v>2308160</v>
      </c>
      <c r="B3216" s="1">
        <v>137</v>
      </c>
      <c r="C3216" s="1" t="s">
        <v>30</v>
      </c>
      <c r="D3216" s="1" t="s">
        <v>41</v>
      </c>
      <c r="E3216" s="1" t="s">
        <v>42</v>
      </c>
      <c r="F3216" s="47">
        <v>1071</v>
      </c>
      <c r="G3216" s="34">
        <v>1008.49</v>
      </c>
      <c r="H3216" s="1" t="s">
        <v>217</v>
      </c>
      <c r="I3216" s="34">
        <v>8.2664999999999995E-3</v>
      </c>
      <c r="J3216" s="34">
        <v>2429.4470000000001</v>
      </c>
      <c r="K3216" s="35" t="str">
        <f t="shared" si="250"/>
        <v>Strabrechtse Heide &amp; Beuven_H4010A</v>
      </c>
      <c r="L3216" s="36">
        <f>VLOOKUP(D3216,DATA!A:F,5,FALSE)</f>
        <v>1.3726988247862192E-2</v>
      </c>
      <c r="M3216" s="37">
        <f>VLOOKUP(D3216,DATA!A:F,6,FALSE)</f>
        <v>1285.5</v>
      </c>
      <c r="N3216" s="36">
        <f t="shared" si="251"/>
        <v>2.182755076447938</v>
      </c>
      <c r="O3216" s="36">
        <f t="shared" si="252"/>
        <v>2.1829973694832026</v>
      </c>
      <c r="P3216" s="36">
        <f t="shared" si="253"/>
        <v>2.4229303526457358E-4</v>
      </c>
      <c r="Q3216" s="36">
        <f t="shared" si="254"/>
        <v>5.8863808764441248E-3</v>
      </c>
    </row>
    <row r="3217" spans="1:17" x14ac:dyDescent="0.3">
      <c r="A3217" s="29">
        <v>2308160</v>
      </c>
      <c r="B3217" s="1">
        <v>137</v>
      </c>
      <c r="C3217" s="1" t="s">
        <v>30</v>
      </c>
      <c r="D3217" s="1" t="s">
        <v>43</v>
      </c>
      <c r="E3217" s="1" t="s">
        <v>44</v>
      </c>
      <c r="F3217" s="47">
        <v>1071</v>
      </c>
      <c r="G3217" s="34">
        <v>1008.49</v>
      </c>
      <c r="H3217" s="1" t="s">
        <v>217</v>
      </c>
      <c r="I3217" s="34">
        <v>8.2664999999999995E-3</v>
      </c>
      <c r="J3217" s="34">
        <v>526.37665000000004</v>
      </c>
      <c r="K3217" s="35" t="str">
        <f t="shared" si="250"/>
        <v>Strabrechtse Heide &amp; Beuven_H7150</v>
      </c>
      <c r="L3217" s="36">
        <f>VLOOKUP(D3217,DATA!A:F,5,FALSE)</f>
        <v>1.3726988247862192E-2</v>
      </c>
      <c r="M3217" s="37">
        <f>VLOOKUP(D3217,DATA!A:F,6,FALSE)</f>
        <v>1285.5</v>
      </c>
      <c r="N3217" s="36">
        <f t="shared" si="251"/>
        <v>2.182755076447938</v>
      </c>
      <c r="O3217" s="36">
        <f t="shared" si="252"/>
        <v>2.1829973694832026</v>
      </c>
      <c r="P3217" s="36">
        <f t="shared" si="253"/>
        <v>2.4229303526457358E-4</v>
      </c>
      <c r="Q3217" s="36">
        <f t="shared" si="254"/>
        <v>1.2753739622089811E-3</v>
      </c>
    </row>
    <row r="3218" spans="1:17" x14ac:dyDescent="0.3">
      <c r="A3218" s="29">
        <v>2308171</v>
      </c>
      <c r="B3218" s="1">
        <v>137</v>
      </c>
      <c r="C3218" s="1" t="s">
        <v>30</v>
      </c>
      <c r="D3218" s="1" t="s">
        <v>41</v>
      </c>
      <c r="E3218" s="1" t="s">
        <v>42</v>
      </c>
      <c r="F3218" s="47">
        <v>1071</v>
      </c>
      <c r="G3218" s="34">
        <v>1047.56</v>
      </c>
      <c r="H3218" s="1" t="s">
        <v>217</v>
      </c>
      <c r="I3218" s="34">
        <v>7.4824999999999996E-3</v>
      </c>
      <c r="J3218" s="34">
        <v>119.91867999999999</v>
      </c>
      <c r="K3218" s="35" t="str">
        <f t="shared" si="250"/>
        <v>Strabrechtse Heide &amp; Beuven_H4010A</v>
      </c>
      <c r="L3218" s="36">
        <f>VLOOKUP(D3218,DATA!A:F,5,FALSE)</f>
        <v>1.3726988247862192E-2</v>
      </c>
      <c r="M3218" s="37">
        <f>VLOOKUP(D3218,DATA!A:F,6,FALSE)</f>
        <v>1285.5</v>
      </c>
      <c r="N3218" s="36">
        <f t="shared" si="251"/>
        <v>3.674912118902002</v>
      </c>
      <c r="O3218" s="36">
        <f t="shared" si="252"/>
        <v>3.675275723212998</v>
      </c>
      <c r="P3218" s="36">
        <f t="shared" si="253"/>
        <v>3.6360431099602408E-4</v>
      </c>
      <c r="Q3218" s="36">
        <f t="shared" si="254"/>
        <v>4.3602949016952693E-4</v>
      </c>
    </row>
    <row r="3219" spans="1:17" x14ac:dyDescent="0.3">
      <c r="A3219" s="29">
        <v>2308172</v>
      </c>
      <c r="B3219" s="1">
        <v>137</v>
      </c>
      <c r="C3219" s="1" t="s">
        <v>30</v>
      </c>
      <c r="D3219" s="1" t="s">
        <v>41</v>
      </c>
      <c r="E3219" s="1" t="s">
        <v>42</v>
      </c>
      <c r="F3219" s="47">
        <v>1071</v>
      </c>
      <c r="G3219" s="34">
        <v>1029.5</v>
      </c>
      <c r="H3219" s="1" t="s">
        <v>217</v>
      </c>
      <c r="I3219" s="34">
        <v>7.4038999999999997E-3</v>
      </c>
      <c r="J3219" s="34">
        <v>658.18809999999996</v>
      </c>
      <c r="K3219" s="35" t="str">
        <f t="shared" si="250"/>
        <v>Strabrechtse Heide &amp; Beuven_H4010A</v>
      </c>
      <c r="L3219" s="36">
        <f>VLOOKUP(D3219,DATA!A:F,5,FALSE)</f>
        <v>1.3726988247862192E-2</v>
      </c>
      <c r="M3219" s="37">
        <f>VLOOKUP(D3219,DATA!A:F,6,FALSE)</f>
        <v>1285.5</v>
      </c>
      <c r="N3219" s="36">
        <f t="shared" si="251"/>
        <v>2.8913442222559302</v>
      </c>
      <c r="O3219" s="36">
        <f t="shared" si="252"/>
        <v>2.8916295962151985</v>
      </c>
      <c r="P3219" s="36">
        <f t="shared" si="253"/>
        <v>2.8537395926830911E-4</v>
      </c>
      <c r="Q3219" s="36">
        <f t="shared" si="254"/>
        <v>1.8782974404028573E-3</v>
      </c>
    </row>
    <row r="3220" spans="1:17" x14ac:dyDescent="0.3">
      <c r="A3220" s="29">
        <v>2309696</v>
      </c>
      <c r="B3220" s="1">
        <v>137</v>
      </c>
      <c r="C3220" s="1" t="s">
        <v>30</v>
      </c>
      <c r="D3220" s="1" t="s">
        <v>41</v>
      </c>
      <c r="E3220" s="1" t="s">
        <v>42</v>
      </c>
      <c r="F3220" s="47">
        <v>1071</v>
      </c>
      <c r="G3220" s="34">
        <v>1037.27</v>
      </c>
      <c r="H3220" s="1" t="s">
        <v>217</v>
      </c>
      <c r="I3220" s="34">
        <v>7.9959000000000002E-3</v>
      </c>
      <c r="J3220" s="34">
        <v>3478.9777279913401</v>
      </c>
      <c r="K3220" s="35" t="str">
        <f t="shared" si="250"/>
        <v>Strabrechtse Heide &amp; Beuven_H4010A</v>
      </c>
      <c r="L3220" s="36">
        <f>VLOOKUP(D3220,DATA!A:F,5,FALSE)</f>
        <v>1.3726988247862192E-2</v>
      </c>
      <c r="M3220" s="37">
        <f>VLOOKUP(D3220,DATA!A:F,6,FALSE)</f>
        <v>1285.5</v>
      </c>
      <c r="N3220" s="36">
        <f t="shared" si="251"/>
        <v>3.2063434256345063</v>
      </c>
      <c r="O3220" s="36">
        <f t="shared" si="252"/>
        <v>3.2066840861938251</v>
      </c>
      <c r="P3220" s="36">
        <f t="shared" si="253"/>
        <v>3.4066055931880612E-4</v>
      </c>
      <c r="Q3220" s="36">
        <f t="shared" si="254"/>
        <v>1.1851504986751993E-2</v>
      </c>
    </row>
    <row r="3221" spans="1:17" x14ac:dyDescent="0.3">
      <c r="A3221" s="29">
        <v>2309696</v>
      </c>
      <c r="B3221" s="1">
        <v>137</v>
      </c>
      <c r="C3221" s="1" t="s">
        <v>30</v>
      </c>
      <c r="D3221" s="1" t="s">
        <v>43</v>
      </c>
      <c r="E3221" s="1" t="s">
        <v>44</v>
      </c>
      <c r="F3221" s="47">
        <v>1071</v>
      </c>
      <c r="G3221" s="34">
        <v>1037.27</v>
      </c>
      <c r="H3221" s="1" t="s">
        <v>217</v>
      </c>
      <c r="I3221" s="34">
        <v>7.9959000000000002E-3</v>
      </c>
      <c r="J3221" s="34">
        <v>3.8780039999999998</v>
      </c>
      <c r="K3221" s="35" t="str">
        <f t="shared" si="250"/>
        <v>Strabrechtse Heide &amp; Beuven_H7150</v>
      </c>
      <c r="L3221" s="36">
        <f>VLOOKUP(D3221,DATA!A:F,5,FALSE)</f>
        <v>1.3726988247862192E-2</v>
      </c>
      <c r="M3221" s="37">
        <f>VLOOKUP(D3221,DATA!A:F,6,FALSE)</f>
        <v>1285.5</v>
      </c>
      <c r="N3221" s="36">
        <f t="shared" si="251"/>
        <v>3.2063434256345063</v>
      </c>
      <c r="O3221" s="36">
        <f t="shared" si="252"/>
        <v>3.2066840861938251</v>
      </c>
      <c r="P3221" s="36">
        <f t="shared" si="253"/>
        <v>3.4066055931880612E-4</v>
      </c>
      <c r="Q3221" s="36">
        <f t="shared" si="254"/>
        <v>1.3210830116805673E-5</v>
      </c>
    </row>
    <row r="3222" spans="1:17" x14ac:dyDescent="0.3">
      <c r="A3222" s="29">
        <v>2309698</v>
      </c>
      <c r="B3222" s="1">
        <v>137</v>
      </c>
      <c r="C3222" s="1" t="s">
        <v>30</v>
      </c>
      <c r="D3222" s="1" t="s">
        <v>41</v>
      </c>
      <c r="E3222" s="1" t="s">
        <v>42</v>
      </c>
      <c r="F3222" s="47">
        <v>1071</v>
      </c>
      <c r="G3222" s="34">
        <v>1004.53</v>
      </c>
      <c r="H3222" s="1" t="s">
        <v>217</v>
      </c>
      <c r="I3222" s="34">
        <v>7.4939999999999998E-3</v>
      </c>
      <c r="J3222" s="34">
        <v>554.66475794626501</v>
      </c>
      <c r="K3222" s="35" t="str">
        <f t="shared" si="250"/>
        <v>Strabrechtse Heide &amp; Beuven_H4010A</v>
      </c>
      <c r="L3222" s="36">
        <f>VLOOKUP(D3222,DATA!A:F,5,FALSE)</f>
        <v>1.3726988247862192E-2</v>
      </c>
      <c r="M3222" s="37">
        <f>VLOOKUP(D3222,DATA!A:F,6,FALSE)</f>
        <v>1285.5</v>
      </c>
      <c r="N3222" s="36">
        <f t="shared" si="251"/>
        <v>2.0696603628293957</v>
      </c>
      <c r="O3222" s="36">
        <f t="shared" si="252"/>
        <v>2.0698688727424202</v>
      </c>
      <c r="P3222" s="36">
        <f t="shared" si="253"/>
        <v>2.0850991302445721E-4</v>
      </c>
      <c r="Q3222" s="36">
        <f t="shared" si="254"/>
        <v>1.1565310043710733E-3</v>
      </c>
    </row>
    <row r="3223" spans="1:17" x14ac:dyDescent="0.3">
      <c r="A3223" s="29">
        <v>2309706</v>
      </c>
      <c r="B3223" s="1">
        <v>137</v>
      </c>
      <c r="C3223" s="1" t="s">
        <v>30</v>
      </c>
      <c r="D3223" s="1" t="s">
        <v>31</v>
      </c>
      <c r="E3223" s="1" t="s">
        <v>32</v>
      </c>
      <c r="F3223" s="47">
        <v>1786</v>
      </c>
      <c r="G3223" s="34">
        <v>1744.24</v>
      </c>
      <c r="H3223" s="1" t="s">
        <v>217</v>
      </c>
      <c r="I3223" s="34">
        <v>1.04808E-2</v>
      </c>
      <c r="J3223" s="34">
        <v>51.181835</v>
      </c>
      <c r="K3223" s="35" t="str">
        <f t="shared" si="250"/>
        <v>Strabrechtse Heide &amp; Beuven_Lg03</v>
      </c>
      <c r="L3223" s="36">
        <f>VLOOKUP(D3223,DATA!A:F,5,FALSE)</f>
        <v>6.9280917156857415E-3</v>
      </c>
      <c r="M3223" s="37">
        <f>VLOOKUP(D3223,DATA!A:F,6,FALSE)</f>
        <v>2211</v>
      </c>
      <c r="N3223" s="36">
        <f t="shared" si="251"/>
        <v>3.7914996461117707</v>
      </c>
      <c r="O3223" s="36">
        <f t="shared" si="252"/>
        <v>3.791764524849909</v>
      </c>
      <c r="P3223" s="36">
        <f t="shared" si="253"/>
        <v>2.6487873813829665E-4</v>
      </c>
      <c r="Q3223" s="36">
        <f t="shared" si="254"/>
        <v>1.3556979870402508E-4</v>
      </c>
    </row>
    <row r="3224" spans="1:17" x14ac:dyDescent="0.3">
      <c r="A3224" s="29">
        <v>2311225</v>
      </c>
      <c r="B3224" s="1">
        <v>137</v>
      </c>
      <c r="C3224" s="1" t="s">
        <v>30</v>
      </c>
      <c r="D3224" s="1" t="s">
        <v>41</v>
      </c>
      <c r="E3224" s="1" t="s">
        <v>42</v>
      </c>
      <c r="F3224" s="47">
        <v>1071</v>
      </c>
      <c r="G3224" s="34">
        <v>1048.6400000000001</v>
      </c>
      <c r="H3224" s="1" t="s">
        <v>217</v>
      </c>
      <c r="I3224" s="34">
        <v>7.9296999999999996E-3</v>
      </c>
      <c r="J3224" s="34">
        <v>948.26215000000002</v>
      </c>
      <c r="K3224" s="35" t="str">
        <f t="shared" si="250"/>
        <v>Strabrechtse Heide &amp; Beuven_H4010A</v>
      </c>
      <c r="L3224" s="36">
        <f>VLOOKUP(D3224,DATA!A:F,5,FALSE)</f>
        <v>1.3726988247862192E-2</v>
      </c>
      <c r="M3224" s="37">
        <f>VLOOKUP(D3224,DATA!A:F,6,FALSE)</f>
        <v>1285.5</v>
      </c>
      <c r="N3224" s="36">
        <f t="shared" si="251"/>
        <v>3.7277530303965105</v>
      </c>
      <c r="O3224" s="36">
        <f t="shared" si="252"/>
        <v>3.7281436932642937</v>
      </c>
      <c r="P3224" s="36">
        <f t="shared" si="253"/>
        <v>3.9066286778322024E-4</v>
      </c>
      <c r="Q3224" s="36">
        <f t="shared" si="254"/>
        <v>3.7045081092928218E-3</v>
      </c>
    </row>
    <row r="3225" spans="1:17" x14ac:dyDescent="0.3">
      <c r="A3225" s="29">
        <v>2311227</v>
      </c>
      <c r="B3225" s="1">
        <v>137</v>
      </c>
      <c r="C3225" s="1" t="s">
        <v>30</v>
      </c>
      <c r="D3225" s="1" t="s">
        <v>41</v>
      </c>
      <c r="E3225" s="1" t="s">
        <v>42</v>
      </c>
      <c r="F3225" s="47">
        <v>1071</v>
      </c>
      <c r="G3225" s="34">
        <v>1060.33</v>
      </c>
      <c r="H3225" s="1" t="s">
        <v>217</v>
      </c>
      <c r="I3225" s="34">
        <v>7.9708000000000001E-3</v>
      </c>
      <c r="J3225" s="34">
        <v>772.18303292920996</v>
      </c>
      <c r="K3225" s="35" t="str">
        <f t="shared" si="250"/>
        <v>Strabrechtse Heide &amp; Beuven_H4010A</v>
      </c>
      <c r="L3225" s="36">
        <f>VLOOKUP(D3225,DATA!A:F,5,FALSE)</f>
        <v>1.3726988247862192E-2</v>
      </c>
      <c r="M3225" s="37">
        <f>VLOOKUP(D3225,DATA!A:F,6,FALSE)</f>
        <v>1285.5</v>
      </c>
      <c r="N3225" s="36">
        <f t="shared" si="251"/>
        <v>4.3483938370669106</v>
      </c>
      <c r="O3225" s="36">
        <f t="shared" si="252"/>
        <v>4.3488489508681143</v>
      </c>
      <c r="P3225" s="36">
        <f t="shared" si="253"/>
        <v>4.5511380120366596E-4</v>
      </c>
      <c r="Q3225" s="36">
        <f t="shared" si="254"/>
        <v>3.5143115534138829E-3</v>
      </c>
    </row>
    <row r="3226" spans="1:17" x14ac:dyDescent="0.3">
      <c r="A3226" s="29">
        <v>2312754</v>
      </c>
      <c r="B3226" s="1">
        <v>137</v>
      </c>
      <c r="C3226" s="1" t="s">
        <v>30</v>
      </c>
      <c r="D3226" s="1" t="s">
        <v>41</v>
      </c>
      <c r="E3226" s="1" t="s">
        <v>42</v>
      </c>
      <c r="F3226" s="47">
        <v>1071</v>
      </c>
      <c r="G3226" s="34">
        <v>1035.1500000000001</v>
      </c>
      <c r="H3226" s="1" t="s">
        <v>217</v>
      </c>
      <c r="I3226" s="34">
        <v>8.0871999999999993E-3</v>
      </c>
      <c r="J3226" s="34">
        <v>1762.682</v>
      </c>
      <c r="K3226" s="35" t="str">
        <f t="shared" si="250"/>
        <v>Strabrechtse Heide &amp; Beuven_H4010A</v>
      </c>
      <c r="L3226" s="36">
        <f>VLOOKUP(D3226,DATA!A:F,5,FALSE)</f>
        <v>1.3726988247862192E-2</v>
      </c>
      <c r="M3226" s="37">
        <f>VLOOKUP(D3226,DATA!A:F,6,FALSE)</f>
        <v>1285.5</v>
      </c>
      <c r="N3226" s="36">
        <f t="shared" si="251"/>
        <v>3.1172462965620729</v>
      </c>
      <c r="O3226" s="36">
        <f t="shared" si="252"/>
        <v>3.1175815811886944</v>
      </c>
      <c r="P3226" s="36">
        <f t="shared" si="253"/>
        <v>3.3528462662157921E-4</v>
      </c>
      <c r="Q3226" s="36">
        <f t="shared" si="254"/>
        <v>5.9100017622257849E-3</v>
      </c>
    </row>
    <row r="3227" spans="1:17" x14ac:dyDescent="0.3">
      <c r="A3227" s="29">
        <v>2312756</v>
      </c>
      <c r="B3227" s="1">
        <v>137</v>
      </c>
      <c r="C3227" s="1" t="s">
        <v>30</v>
      </c>
      <c r="D3227" s="1" t="s">
        <v>41</v>
      </c>
      <c r="E3227" s="1" t="s">
        <v>42</v>
      </c>
      <c r="F3227" s="47">
        <v>1071</v>
      </c>
      <c r="G3227" s="34">
        <v>1007.18</v>
      </c>
      <c r="H3227" s="1" t="s">
        <v>217</v>
      </c>
      <c r="I3227" s="34">
        <v>7.6686000000000002E-3</v>
      </c>
      <c r="J3227" s="34">
        <v>4161.7831362688003</v>
      </c>
      <c r="K3227" s="35" t="str">
        <f t="shared" si="250"/>
        <v>Strabrechtse Heide &amp; Beuven_H4010A</v>
      </c>
      <c r="L3227" s="36">
        <f>VLOOKUP(D3227,DATA!A:F,5,FALSE)</f>
        <v>1.3726988247862192E-2</v>
      </c>
      <c r="M3227" s="37">
        <f>VLOOKUP(D3227,DATA!A:F,6,FALSE)</f>
        <v>1285.5</v>
      </c>
      <c r="N3227" s="36">
        <f t="shared" si="251"/>
        <v>2.1446890979155206</v>
      </c>
      <c r="O3227" s="36">
        <f t="shared" si="252"/>
        <v>2.144910031617866</v>
      </c>
      <c r="P3227" s="36">
        <f t="shared" si="253"/>
        <v>2.2093370234532728E-4</v>
      </c>
      <c r="Q3227" s="36">
        <f t="shared" si="254"/>
        <v>9.1947815665421369E-3</v>
      </c>
    </row>
    <row r="3228" spans="1:17" x14ac:dyDescent="0.3">
      <c r="A3228" s="29">
        <v>2312757</v>
      </c>
      <c r="B3228" s="1">
        <v>137</v>
      </c>
      <c r="C3228" s="1" t="s">
        <v>30</v>
      </c>
      <c r="D3228" s="1" t="s">
        <v>41</v>
      </c>
      <c r="E3228" s="1" t="s">
        <v>42</v>
      </c>
      <c r="F3228" s="47">
        <v>1071</v>
      </c>
      <c r="G3228" s="34">
        <v>1033.75</v>
      </c>
      <c r="H3228" s="1" t="s">
        <v>217</v>
      </c>
      <c r="I3228" s="34">
        <v>7.7803000000000004E-3</v>
      </c>
      <c r="J3228" s="34">
        <v>4793.866</v>
      </c>
      <c r="K3228" s="35" t="str">
        <f t="shared" si="250"/>
        <v>Strabrechtse Heide &amp; Beuven_H4010A</v>
      </c>
      <c r="L3228" s="36">
        <f>VLOOKUP(D3228,DATA!A:F,5,FALSE)</f>
        <v>1.3726988247862192E-2</v>
      </c>
      <c r="M3228" s="37">
        <f>VLOOKUP(D3228,DATA!A:F,6,FALSE)</f>
        <v>1285.5</v>
      </c>
      <c r="N3228" s="36">
        <f t="shared" si="251"/>
        <v>3.0597271746766168</v>
      </c>
      <c r="O3228" s="36">
        <f t="shared" si="252"/>
        <v>3.0600439711356957</v>
      </c>
      <c r="P3228" s="36">
        <f t="shared" si="253"/>
        <v>3.1679645907889409E-4</v>
      </c>
      <c r="Q3228" s="36">
        <f t="shared" si="254"/>
        <v>1.5186797740987017E-2</v>
      </c>
    </row>
    <row r="3229" spans="1:17" x14ac:dyDescent="0.3">
      <c r="A3229" s="29">
        <v>2314284</v>
      </c>
      <c r="B3229" s="1">
        <v>137</v>
      </c>
      <c r="C3229" s="1" t="s">
        <v>30</v>
      </c>
      <c r="D3229" s="1" t="s">
        <v>41</v>
      </c>
      <c r="E3229" s="1" t="s">
        <v>42</v>
      </c>
      <c r="F3229" s="47">
        <v>1071</v>
      </c>
      <c r="G3229" s="34">
        <v>1004.75</v>
      </c>
      <c r="H3229" s="1" t="s">
        <v>217</v>
      </c>
      <c r="I3229" s="34">
        <v>7.7425000000000003E-3</v>
      </c>
      <c r="J3229" s="34">
        <v>32.0268175</v>
      </c>
      <c r="K3229" s="35" t="str">
        <f t="shared" si="250"/>
        <v>Strabrechtse Heide &amp; Beuven_H4010A</v>
      </c>
      <c r="L3229" s="36">
        <f>VLOOKUP(D3229,DATA!A:F,5,FALSE)</f>
        <v>1.3726988247862192E-2</v>
      </c>
      <c r="M3229" s="37">
        <f>VLOOKUP(D3229,DATA!A:F,6,FALSE)</f>
        <v>1285.5</v>
      </c>
      <c r="N3229" s="36">
        <f t="shared" si="251"/>
        <v>2.0757901167092889</v>
      </c>
      <c r="O3229" s="36">
        <f t="shared" si="252"/>
        <v>2.076006165635671</v>
      </c>
      <c r="P3229" s="36">
        <f t="shared" si="253"/>
        <v>2.1604892638205087E-4</v>
      </c>
      <c r="Q3229" s="36">
        <f t="shared" si="254"/>
        <v>6.9193595363088785E-5</v>
      </c>
    </row>
    <row r="3230" spans="1:17" x14ac:dyDescent="0.3">
      <c r="A3230" s="29">
        <v>2314285</v>
      </c>
      <c r="B3230" s="1">
        <v>137</v>
      </c>
      <c r="C3230" s="1" t="s">
        <v>30</v>
      </c>
      <c r="D3230" s="1" t="s">
        <v>41</v>
      </c>
      <c r="E3230" s="1" t="s">
        <v>42</v>
      </c>
      <c r="F3230" s="47">
        <v>1071</v>
      </c>
      <c r="G3230" s="34">
        <v>1048.71</v>
      </c>
      <c r="H3230" s="1" t="s">
        <v>217</v>
      </c>
      <c r="I3230" s="34">
        <v>7.9941000000000005E-3</v>
      </c>
      <c r="J3230" s="34">
        <v>1467.30838629446</v>
      </c>
      <c r="K3230" s="35" t="str">
        <f t="shared" si="250"/>
        <v>Strabrechtse Heide &amp; Beuven_H4010A</v>
      </c>
      <c r="L3230" s="36">
        <f>VLOOKUP(D3230,DATA!A:F,5,FALSE)</f>
        <v>1.3726988247862192E-2</v>
      </c>
      <c r="M3230" s="37">
        <f>VLOOKUP(D3230,DATA!A:F,6,FALSE)</f>
        <v>1285.5</v>
      </c>
      <c r="N3230" s="36">
        <f t="shared" si="251"/>
        <v>3.7312029950835499</v>
      </c>
      <c r="O3230" s="36">
        <f t="shared" si="252"/>
        <v>3.7315971811884139</v>
      </c>
      <c r="P3230" s="36">
        <f t="shared" si="253"/>
        <v>3.9418610486396943E-4</v>
      </c>
      <c r="Q3230" s="36">
        <f t="shared" si="254"/>
        <v>5.7839257742764985E-3</v>
      </c>
    </row>
    <row r="3231" spans="1:17" x14ac:dyDescent="0.3">
      <c r="A3231" s="29">
        <v>2315800</v>
      </c>
      <c r="B3231" s="1">
        <v>137</v>
      </c>
      <c r="C3231" s="1" t="s">
        <v>30</v>
      </c>
      <c r="D3231" s="1" t="s">
        <v>43</v>
      </c>
      <c r="E3231" s="1" t="s">
        <v>44</v>
      </c>
      <c r="F3231" s="47">
        <v>1071</v>
      </c>
      <c r="G3231" s="34">
        <v>1016.59</v>
      </c>
      <c r="H3231" s="1" t="s">
        <v>217</v>
      </c>
      <c r="I3231" s="34">
        <v>9.0340000000000004E-3</v>
      </c>
      <c r="J3231" s="34">
        <v>3610.9828765245002</v>
      </c>
      <c r="K3231" s="35" t="str">
        <f t="shared" si="250"/>
        <v>Strabrechtse Heide &amp; Beuven_H7150</v>
      </c>
      <c r="L3231" s="36">
        <f>VLOOKUP(D3231,DATA!A:F,5,FALSE)</f>
        <v>1.3726988247862192E-2</v>
      </c>
      <c r="M3231" s="37">
        <f>VLOOKUP(D3231,DATA!A:F,6,FALSE)</f>
        <v>1285.5</v>
      </c>
      <c r="N3231" s="36">
        <f t="shared" si="251"/>
        <v>2.433213290655535</v>
      </c>
      <c r="O3231" s="36">
        <f t="shared" si="252"/>
        <v>2.4335077078352869</v>
      </c>
      <c r="P3231" s="36">
        <f t="shared" si="253"/>
        <v>2.9441717975187132E-4</v>
      </c>
      <c r="Q3231" s="36">
        <f t="shared" si="254"/>
        <v>1.0631353946386431E-2</v>
      </c>
    </row>
    <row r="3232" spans="1:17" x14ac:dyDescent="0.3">
      <c r="A3232" s="29">
        <v>2315815</v>
      </c>
      <c r="B3232" s="1">
        <v>137</v>
      </c>
      <c r="C3232" s="1" t="s">
        <v>30</v>
      </c>
      <c r="D3232" s="1" t="s">
        <v>41</v>
      </c>
      <c r="E3232" s="1" t="s">
        <v>42</v>
      </c>
      <c r="F3232" s="47">
        <v>1071</v>
      </c>
      <c r="G3232" s="34">
        <v>1013.78</v>
      </c>
      <c r="H3232" s="1" t="s">
        <v>217</v>
      </c>
      <c r="I3232" s="34">
        <v>7.7488000000000001E-3</v>
      </c>
      <c r="J3232" s="34">
        <v>547.64880000000005</v>
      </c>
      <c r="K3232" s="35" t="str">
        <f t="shared" si="250"/>
        <v>Strabrechtse Heide &amp; Beuven_H4010A</v>
      </c>
      <c r="L3232" s="36">
        <f>VLOOKUP(D3232,DATA!A:F,5,FALSE)</f>
        <v>1.3726988247862192E-2</v>
      </c>
      <c r="M3232" s="37">
        <f>VLOOKUP(D3232,DATA!A:F,6,FALSE)</f>
        <v>1285.5</v>
      </c>
      <c r="N3232" s="36">
        <f t="shared" si="251"/>
        <v>2.3433018955854479</v>
      </c>
      <c r="O3232" s="36">
        <f t="shared" si="252"/>
        <v>2.3435453188086472</v>
      </c>
      <c r="P3232" s="36">
        <f t="shared" si="253"/>
        <v>2.4342322319936827E-4</v>
      </c>
      <c r="Q3232" s="36">
        <f t="shared" si="254"/>
        <v>1.3331043607726621E-3</v>
      </c>
    </row>
    <row r="3233" spans="1:17" x14ac:dyDescent="0.3">
      <c r="A3233" s="29">
        <v>2315817</v>
      </c>
      <c r="B3233" s="1">
        <v>137</v>
      </c>
      <c r="C3233" s="1" t="s">
        <v>30</v>
      </c>
      <c r="D3233" s="1" t="s">
        <v>41</v>
      </c>
      <c r="E3233" s="1" t="s">
        <v>42</v>
      </c>
      <c r="F3233" s="47">
        <v>1071</v>
      </c>
      <c r="G3233" s="34">
        <v>1001.08</v>
      </c>
      <c r="H3233" s="1" t="s">
        <v>217</v>
      </c>
      <c r="I3233" s="34">
        <v>7.3705999999999997E-3</v>
      </c>
      <c r="J3233" s="34">
        <v>2385.0981499999998</v>
      </c>
      <c r="K3233" s="35" t="str">
        <f t="shared" si="250"/>
        <v>Strabrechtse Heide &amp; Beuven_H4010A</v>
      </c>
      <c r="L3233" s="36">
        <f>VLOOKUP(D3233,DATA!A:F,5,FALSE)</f>
        <v>1.3726988247862192E-2</v>
      </c>
      <c r="M3233" s="37">
        <f>VLOOKUP(D3233,DATA!A:F,6,FALSE)</f>
        <v>1285.5</v>
      </c>
      <c r="N3233" s="36">
        <f t="shared" si="251"/>
        <v>1.975821323624797</v>
      </c>
      <c r="O3233" s="36">
        <f t="shared" si="252"/>
        <v>1.9760172893355705</v>
      </c>
      <c r="P3233" s="36">
        <f t="shared" si="253"/>
        <v>1.9596571077351577E-4</v>
      </c>
      <c r="Q3233" s="36">
        <f t="shared" si="254"/>
        <v>4.6739745422934749E-3</v>
      </c>
    </row>
    <row r="3234" spans="1:17" x14ac:dyDescent="0.3">
      <c r="A3234" s="29">
        <v>2315818</v>
      </c>
      <c r="B3234" s="1">
        <v>137</v>
      </c>
      <c r="C3234" s="1" t="s">
        <v>30</v>
      </c>
      <c r="D3234" s="1" t="s">
        <v>41</v>
      </c>
      <c r="E3234" s="1" t="s">
        <v>42</v>
      </c>
      <c r="F3234" s="47">
        <v>1071</v>
      </c>
      <c r="G3234" s="34">
        <v>1018.72</v>
      </c>
      <c r="H3234" s="1" t="s">
        <v>217</v>
      </c>
      <c r="I3234" s="34">
        <v>7.4465E-3</v>
      </c>
      <c r="J3234" s="34">
        <v>3108.2698</v>
      </c>
      <c r="K3234" s="35" t="str">
        <f t="shared" si="250"/>
        <v>Strabrechtse Heide &amp; Beuven_H4010A</v>
      </c>
      <c r="L3234" s="36">
        <f>VLOOKUP(D3234,DATA!A:F,5,FALSE)</f>
        <v>1.3726988247862192E-2</v>
      </c>
      <c r="M3234" s="37">
        <f>VLOOKUP(D3234,DATA!A:F,6,FALSE)</f>
        <v>1285.5</v>
      </c>
      <c r="N3234" s="36">
        <f t="shared" si="251"/>
        <v>2.5035995933723671</v>
      </c>
      <c r="O3234" s="36">
        <f t="shared" si="252"/>
        <v>2.5038491114379573</v>
      </c>
      <c r="P3234" s="36">
        <f t="shared" si="253"/>
        <v>2.4951806559014855E-4</v>
      </c>
      <c r="Q3234" s="36">
        <f t="shared" si="254"/>
        <v>7.7556946782827794E-3</v>
      </c>
    </row>
    <row r="3235" spans="1:17" x14ac:dyDescent="0.3">
      <c r="A3235" s="29">
        <v>2315819</v>
      </c>
      <c r="B3235" s="1">
        <v>137</v>
      </c>
      <c r="C3235" s="1" t="s">
        <v>30</v>
      </c>
      <c r="D3235" s="1" t="s">
        <v>41</v>
      </c>
      <c r="E3235" s="1" t="s">
        <v>42</v>
      </c>
      <c r="F3235" s="47">
        <v>1071</v>
      </c>
      <c r="G3235" s="34">
        <v>1054.93</v>
      </c>
      <c r="H3235" s="1" t="s">
        <v>217</v>
      </c>
      <c r="I3235" s="34">
        <v>7.6725999999999999E-3</v>
      </c>
      <c r="J3235" s="34">
        <v>2731.5079999999998</v>
      </c>
      <c r="K3235" s="35" t="str">
        <f t="shared" si="250"/>
        <v>Strabrechtse Heide &amp; Beuven_H4010A</v>
      </c>
      <c r="L3235" s="36">
        <f>VLOOKUP(D3235,DATA!A:F,5,FALSE)</f>
        <v>1.3726988247862192E-2</v>
      </c>
      <c r="M3235" s="37">
        <f>VLOOKUP(D3235,DATA!A:F,6,FALSE)</f>
        <v>1285.5</v>
      </c>
      <c r="N3235" s="36">
        <f t="shared" si="251"/>
        <v>4.0503056858280306</v>
      </c>
      <c r="O3235" s="36">
        <f t="shared" si="252"/>
        <v>4.0507150126788645</v>
      </c>
      <c r="P3235" s="36">
        <f t="shared" si="253"/>
        <v>4.0932685083383546E-4</v>
      </c>
      <c r="Q3235" s="36">
        <f t="shared" si="254"/>
        <v>1.1180795676674283E-2</v>
      </c>
    </row>
    <row r="3236" spans="1:17" x14ac:dyDescent="0.3">
      <c r="A3236" s="29">
        <v>2317342</v>
      </c>
      <c r="B3236" s="1">
        <v>137</v>
      </c>
      <c r="C3236" s="1" t="s">
        <v>30</v>
      </c>
      <c r="D3236" s="1" t="s">
        <v>41</v>
      </c>
      <c r="E3236" s="1" t="s">
        <v>42</v>
      </c>
      <c r="F3236" s="47">
        <v>1071</v>
      </c>
      <c r="G3236" s="34">
        <v>1065.56</v>
      </c>
      <c r="H3236" s="1" t="s">
        <v>217</v>
      </c>
      <c r="I3236" s="34">
        <v>8.2933E-3</v>
      </c>
      <c r="J3236" s="34">
        <v>258.91525954629998</v>
      </c>
      <c r="K3236" s="35" t="str">
        <f t="shared" si="250"/>
        <v>Strabrechtse Heide &amp; Beuven_H4010A</v>
      </c>
      <c r="L3236" s="36">
        <f>VLOOKUP(D3236,DATA!A:F,5,FALSE)</f>
        <v>1.3726988247862192E-2</v>
      </c>
      <c r="M3236" s="37">
        <f>VLOOKUP(D3236,DATA!A:F,6,FALSE)</f>
        <v>1285.5</v>
      </c>
      <c r="N3236" s="36">
        <f t="shared" si="251"/>
        <v>4.6569807138180446</v>
      </c>
      <c r="O3236" s="36">
        <f t="shared" si="252"/>
        <v>4.6574862106009647</v>
      </c>
      <c r="P3236" s="36">
        <f t="shared" si="253"/>
        <v>5.054967829201118E-4</v>
      </c>
      <c r="Q3236" s="36">
        <f t="shared" si="254"/>
        <v>1.3088083074958041E-3</v>
      </c>
    </row>
    <row r="3237" spans="1:17" x14ac:dyDescent="0.3">
      <c r="A3237" s="29">
        <v>2317344</v>
      </c>
      <c r="B3237" s="1">
        <v>137</v>
      </c>
      <c r="C3237" s="1" t="s">
        <v>30</v>
      </c>
      <c r="D3237" s="1" t="s">
        <v>41</v>
      </c>
      <c r="E3237" s="1" t="s">
        <v>42</v>
      </c>
      <c r="F3237" s="47">
        <v>1071</v>
      </c>
      <c r="G3237" s="34">
        <v>1005.97</v>
      </c>
      <c r="H3237" s="1" t="s">
        <v>217</v>
      </c>
      <c r="I3237" s="34">
        <v>7.6565000000000001E-3</v>
      </c>
      <c r="J3237" s="34">
        <v>1566.6487999999999</v>
      </c>
      <c r="K3237" s="35" t="str">
        <f t="shared" si="250"/>
        <v>Strabrechtse Heide &amp; Beuven_H4010A</v>
      </c>
      <c r="L3237" s="36">
        <f>VLOOKUP(D3237,DATA!A:F,5,FALSE)</f>
        <v>1.3726988247862192E-2</v>
      </c>
      <c r="M3237" s="37">
        <f>VLOOKUP(D3237,DATA!A:F,6,FALSE)</f>
        <v>1285.5</v>
      </c>
      <c r="N3237" s="36">
        <f t="shared" si="251"/>
        <v>2.1101062237163757</v>
      </c>
      <c r="O3237" s="36">
        <f t="shared" si="252"/>
        <v>2.1103233285955034</v>
      </c>
      <c r="P3237" s="36">
        <f t="shared" si="253"/>
        <v>2.1710487912773857E-4</v>
      </c>
      <c r="Q3237" s="36">
        <f t="shared" si="254"/>
        <v>3.4012709835961668E-3</v>
      </c>
    </row>
    <row r="3238" spans="1:17" x14ac:dyDescent="0.3">
      <c r="A3238" s="29">
        <v>2317345</v>
      </c>
      <c r="B3238" s="1">
        <v>137</v>
      </c>
      <c r="C3238" s="1" t="s">
        <v>30</v>
      </c>
      <c r="D3238" s="1" t="s">
        <v>41</v>
      </c>
      <c r="E3238" s="1" t="s">
        <v>42</v>
      </c>
      <c r="F3238" s="47">
        <v>1071</v>
      </c>
      <c r="G3238" s="34">
        <v>1005.78</v>
      </c>
      <c r="H3238" s="1" t="s">
        <v>217</v>
      </c>
      <c r="I3238" s="34">
        <v>7.3600000000000002E-3</v>
      </c>
      <c r="J3238" s="34">
        <v>206.64775</v>
      </c>
      <c r="K3238" s="35" t="str">
        <f t="shared" si="250"/>
        <v>Strabrechtse Heide &amp; Beuven_H4010A</v>
      </c>
      <c r="L3238" s="36">
        <f>VLOOKUP(D3238,DATA!A:F,5,FALSE)</f>
        <v>1.3726988247862192E-2</v>
      </c>
      <c r="M3238" s="37">
        <f>VLOOKUP(D3238,DATA!A:F,6,FALSE)</f>
        <v>1285.5</v>
      </c>
      <c r="N3238" s="36">
        <f t="shared" si="251"/>
        <v>2.1047256487781874</v>
      </c>
      <c r="O3238" s="36">
        <f t="shared" si="252"/>
        <v>2.1049338250912988</v>
      </c>
      <c r="P3238" s="36">
        <f t="shared" si="253"/>
        <v>2.0817631311143003E-4</v>
      </c>
      <c r="Q3238" s="36">
        <f t="shared" si="254"/>
        <v>4.3019166707772521E-4</v>
      </c>
    </row>
    <row r="3239" spans="1:17" x14ac:dyDescent="0.3">
      <c r="A3239" s="29">
        <v>2318858</v>
      </c>
      <c r="B3239" s="1">
        <v>137</v>
      </c>
      <c r="C3239" s="1" t="s">
        <v>30</v>
      </c>
      <c r="D3239" s="1" t="s">
        <v>41</v>
      </c>
      <c r="E3239" s="1" t="s">
        <v>42</v>
      </c>
      <c r="F3239" s="47">
        <v>1071</v>
      </c>
      <c r="G3239" s="34">
        <v>1057.49</v>
      </c>
      <c r="H3239" s="1" t="s">
        <v>217</v>
      </c>
      <c r="I3239" s="34">
        <v>9.3358E-3</v>
      </c>
      <c r="J3239" s="34">
        <v>1072.6881000000001</v>
      </c>
      <c r="K3239" s="35" t="str">
        <f t="shared" si="250"/>
        <v>Strabrechtse Heide &amp; Beuven_H4010A</v>
      </c>
      <c r="L3239" s="36">
        <f>VLOOKUP(D3239,DATA!A:F,5,FALSE)</f>
        <v>1.3726988247862192E-2</v>
      </c>
      <c r="M3239" s="37">
        <f>VLOOKUP(D3239,DATA!A:F,6,FALSE)</f>
        <v>1285.5</v>
      </c>
      <c r="N3239" s="36">
        <f t="shared" si="251"/>
        <v>4.1890998117184939</v>
      </c>
      <c r="O3239" s="36">
        <f t="shared" si="252"/>
        <v>4.1896141962813784</v>
      </c>
      <c r="P3239" s="36">
        <f t="shared" si="253"/>
        <v>5.1438456288455114E-4</v>
      </c>
      <c r="Q3239" s="36">
        <f t="shared" si="254"/>
        <v>5.5177419942995971E-3</v>
      </c>
    </row>
    <row r="3240" spans="1:17" x14ac:dyDescent="0.3">
      <c r="A3240" s="29">
        <v>2318858</v>
      </c>
      <c r="B3240" s="1">
        <v>137</v>
      </c>
      <c r="C3240" s="1" t="s">
        <v>30</v>
      </c>
      <c r="D3240" s="1" t="s">
        <v>43</v>
      </c>
      <c r="E3240" s="1" t="s">
        <v>44</v>
      </c>
      <c r="F3240" s="47">
        <v>1071</v>
      </c>
      <c r="G3240" s="34">
        <v>1057.49</v>
      </c>
      <c r="H3240" s="1" t="s">
        <v>217</v>
      </c>
      <c r="I3240" s="34">
        <v>9.3358E-3</v>
      </c>
      <c r="J3240" s="34">
        <v>2314.8319999999999</v>
      </c>
      <c r="K3240" s="35" t="str">
        <f t="shared" si="250"/>
        <v>Strabrechtse Heide &amp; Beuven_H7150</v>
      </c>
      <c r="L3240" s="36">
        <f>VLOOKUP(D3240,DATA!A:F,5,FALSE)</f>
        <v>1.3726988247862192E-2</v>
      </c>
      <c r="M3240" s="37">
        <f>VLOOKUP(D3240,DATA!A:F,6,FALSE)</f>
        <v>1285.5</v>
      </c>
      <c r="N3240" s="36">
        <f t="shared" si="251"/>
        <v>4.1890998117184939</v>
      </c>
      <c r="O3240" s="36">
        <f t="shared" si="252"/>
        <v>4.1896141962813784</v>
      </c>
      <c r="P3240" s="36">
        <f t="shared" si="253"/>
        <v>5.1438456288455114E-4</v>
      </c>
      <c r="Q3240" s="36">
        <f t="shared" si="254"/>
        <v>1.1907138464711713E-2</v>
      </c>
    </row>
    <row r="3241" spans="1:17" x14ac:dyDescent="0.3">
      <c r="A3241" s="29">
        <v>2318861</v>
      </c>
      <c r="B3241" s="1">
        <v>137</v>
      </c>
      <c r="C3241" s="1" t="s">
        <v>30</v>
      </c>
      <c r="D3241" s="1" t="s">
        <v>41</v>
      </c>
      <c r="E3241" s="1" t="s">
        <v>42</v>
      </c>
      <c r="F3241" s="47">
        <v>1071</v>
      </c>
      <c r="G3241" s="34">
        <v>1010.39</v>
      </c>
      <c r="H3241" s="1" t="s">
        <v>217</v>
      </c>
      <c r="I3241" s="34">
        <v>8.8147E-3</v>
      </c>
      <c r="J3241" s="34">
        <v>853.80769999999995</v>
      </c>
      <c r="K3241" s="35" t="str">
        <f t="shared" si="250"/>
        <v>Strabrechtse Heide &amp; Beuven_H4010A</v>
      </c>
      <c r="L3241" s="36">
        <f>VLOOKUP(D3241,DATA!A:F,5,FALSE)</f>
        <v>1.3726988247862192E-2</v>
      </c>
      <c r="M3241" s="37">
        <f>VLOOKUP(D3241,DATA!A:F,6,FALSE)</f>
        <v>1285.5</v>
      </c>
      <c r="N3241" s="36">
        <f t="shared" si="251"/>
        <v>2.2391415147752647</v>
      </c>
      <c r="O3241" s="36">
        <f t="shared" si="252"/>
        <v>2.2394063979938545</v>
      </c>
      <c r="P3241" s="36">
        <f t="shared" si="253"/>
        <v>2.6488321858986197E-4</v>
      </c>
      <c r="Q3241" s="36">
        <f t="shared" si="254"/>
        <v>2.2615933163280728E-3</v>
      </c>
    </row>
    <row r="3242" spans="1:17" x14ac:dyDescent="0.3">
      <c r="A3242" s="29">
        <v>2318863</v>
      </c>
      <c r="B3242" s="1">
        <v>137</v>
      </c>
      <c r="C3242" s="1" t="s">
        <v>30</v>
      </c>
      <c r="D3242" s="1" t="s">
        <v>41</v>
      </c>
      <c r="E3242" s="1" t="s">
        <v>42</v>
      </c>
      <c r="F3242" s="47">
        <v>1071</v>
      </c>
      <c r="G3242" s="34">
        <v>1065.04</v>
      </c>
      <c r="H3242" s="1" t="s">
        <v>217</v>
      </c>
      <c r="I3242" s="34">
        <v>8.9707999999999993E-3</v>
      </c>
      <c r="J3242" s="34">
        <v>2268.3206</v>
      </c>
      <c r="K3242" s="35" t="str">
        <f t="shared" si="250"/>
        <v>Strabrechtse Heide &amp; Beuven_H4010A</v>
      </c>
      <c r="L3242" s="36">
        <f>VLOOKUP(D3242,DATA!A:F,5,FALSE)</f>
        <v>1.3726988247862192E-2</v>
      </c>
      <c r="M3242" s="37">
        <f>VLOOKUP(D3242,DATA!A:F,6,FALSE)</f>
        <v>1285.5</v>
      </c>
      <c r="N3242" s="36">
        <f t="shared" si="251"/>
        <v>4.6253894689369757</v>
      </c>
      <c r="O3242" s="36">
        <f t="shared" si="252"/>
        <v>4.6259327340133387</v>
      </c>
      <c r="P3242" s="36">
        <f t="shared" si="253"/>
        <v>5.43265076363042E-4</v>
      </c>
      <c r="Q3242" s="36">
        <f t="shared" si="254"/>
        <v>1.2322993639748613E-2</v>
      </c>
    </row>
    <row r="3243" spans="1:17" x14ac:dyDescent="0.3">
      <c r="A3243" s="29">
        <v>2320390</v>
      </c>
      <c r="B3243" s="1">
        <v>137</v>
      </c>
      <c r="C3243" s="1" t="s">
        <v>30</v>
      </c>
      <c r="D3243" s="1" t="s">
        <v>41</v>
      </c>
      <c r="E3243" s="1" t="s">
        <v>42</v>
      </c>
      <c r="F3243" s="47">
        <v>1071</v>
      </c>
      <c r="G3243" s="34">
        <v>1040.6300000000001</v>
      </c>
      <c r="H3243" s="1" t="s">
        <v>217</v>
      </c>
      <c r="I3243" s="34">
        <v>9.0015000000000008E-3</v>
      </c>
      <c r="J3243" s="34">
        <v>1848.1325999999999</v>
      </c>
      <c r="K3243" s="35" t="str">
        <f t="shared" si="250"/>
        <v>Strabrechtse Heide &amp; Beuven_H4010A</v>
      </c>
      <c r="L3243" s="36">
        <f>VLOOKUP(D3243,DATA!A:F,5,FALSE)</f>
        <v>1.3726988247862192E-2</v>
      </c>
      <c r="M3243" s="37">
        <f>VLOOKUP(D3243,DATA!A:F,6,FALSE)</f>
        <v>1285.5</v>
      </c>
      <c r="N3243" s="36">
        <f t="shared" si="251"/>
        <v>3.3526179106885645</v>
      </c>
      <c r="O3243" s="36">
        <f t="shared" si="252"/>
        <v>3.3530183063248939</v>
      </c>
      <c r="P3243" s="36">
        <f t="shared" si="253"/>
        <v>4.0039563632943143E-4</v>
      </c>
      <c r="Q3243" s="36">
        <f t="shared" si="254"/>
        <v>7.3998422839816657E-3</v>
      </c>
    </row>
    <row r="3244" spans="1:17" x14ac:dyDescent="0.3">
      <c r="A3244" s="29">
        <v>2320401</v>
      </c>
      <c r="B3244" s="1">
        <v>137</v>
      </c>
      <c r="C3244" s="1" t="s">
        <v>30</v>
      </c>
      <c r="D3244" s="1" t="s">
        <v>41</v>
      </c>
      <c r="E3244" s="1" t="s">
        <v>42</v>
      </c>
      <c r="F3244" s="47">
        <v>1071</v>
      </c>
      <c r="G3244" s="34">
        <v>1040.31</v>
      </c>
      <c r="H3244" s="1" t="s">
        <v>217</v>
      </c>
      <c r="I3244" s="34">
        <v>8.1008E-3</v>
      </c>
      <c r="J3244" s="34">
        <v>1605.6937499999999</v>
      </c>
      <c r="K3244" s="35" t="str">
        <f t="shared" si="250"/>
        <v>Strabrechtse Heide &amp; Beuven_H4010A</v>
      </c>
      <c r="L3244" s="36">
        <f>VLOOKUP(D3244,DATA!A:F,5,FALSE)</f>
        <v>1.3726988247862192E-2</v>
      </c>
      <c r="M3244" s="37">
        <f>VLOOKUP(D3244,DATA!A:F,6,FALSE)</f>
        <v>1285.5</v>
      </c>
      <c r="N3244" s="36">
        <f t="shared" si="251"/>
        <v>3.3384139416082008</v>
      </c>
      <c r="O3244" s="36">
        <f t="shared" si="252"/>
        <v>3.3387727972750758</v>
      </c>
      <c r="P3244" s="36">
        <f t="shared" si="253"/>
        <v>3.5885566687499093E-4</v>
      </c>
      <c r="Q3244" s="36">
        <f t="shared" si="254"/>
        <v>5.7621230145325497E-3</v>
      </c>
    </row>
    <row r="3245" spans="1:17" x14ac:dyDescent="0.3">
      <c r="A3245" s="29">
        <v>2320402</v>
      </c>
      <c r="B3245" s="1">
        <v>137</v>
      </c>
      <c r="C3245" s="1" t="s">
        <v>30</v>
      </c>
      <c r="D3245" s="1" t="s">
        <v>41</v>
      </c>
      <c r="E3245" s="1" t="s">
        <v>42</v>
      </c>
      <c r="F3245" s="47">
        <v>1071</v>
      </c>
      <c r="G3245" s="34">
        <v>1024.0899999999999</v>
      </c>
      <c r="H3245" s="1" t="s">
        <v>217</v>
      </c>
      <c r="I3245" s="34">
        <v>7.7567000000000001E-3</v>
      </c>
      <c r="J3245" s="34">
        <v>2599.6284999999998</v>
      </c>
      <c r="K3245" s="35" t="str">
        <f t="shared" si="250"/>
        <v>Strabrechtse Heide &amp; Beuven_H4010A</v>
      </c>
      <c r="L3245" s="36">
        <f>VLOOKUP(D3245,DATA!A:F,5,FALSE)</f>
        <v>1.3726988247862192E-2</v>
      </c>
      <c r="M3245" s="37">
        <f>VLOOKUP(D3245,DATA!A:F,6,FALSE)</f>
        <v>1285.5</v>
      </c>
      <c r="N3245" s="36">
        <f t="shared" si="251"/>
        <v>2.6899700736021734</v>
      </c>
      <c r="O3245" s="36">
        <f t="shared" si="252"/>
        <v>2.6902488006972454</v>
      </c>
      <c r="P3245" s="36">
        <f t="shared" si="253"/>
        <v>2.7872709507192894E-4</v>
      </c>
      <c r="Q3245" s="36">
        <f t="shared" si="254"/>
        <v>7.2458690007119594E-3</v>
      </c>
    </row>
    <row r="3246" spans="1:17" x14ac:dyDescent="0.3">
      <c r="A3246" s="29">
        <v>2320405</v>
      </c>
      <c r="B3246" s="1">
        <v>137</v>
      </c>
      <c r="C3246" s="1" t="s">
        <v>30</v>
      </c>
      <c r="D3246" s="1" t="s">
        <v>41</v>
      </c>
      <c r="E3246" s="1" t="s">
        <v>42</v>
      </c>
      <c r="F3246" s="47">
        <v>1071</v>
      </c>
      <c r="G3246" s="34">
        <v>1041.47</v>
      </c>
      <c r="H3246" s="1" t="s">
        <v>217</v>
      </c>
      <c r="I3246" s="34">
        <v>7.5905E-3</v>
      </c>
      <c r="J3246" s="34">
        <v>3737.1122999999998</v>
      </c>
      <c r="K3246" s="35" t="str">
        <f t="shared" si="250"/>
        <v>Strabrechtse Heide &amp; Beuven_H4010A</v>
      </c>
      <c r="L3246" s="36">
        <f>VLOOKUP(D3246,DATA!A:F,5,FALSE)</f>
        <v>1.3726988247862192E-2</v>
      </c>
      <c r="M3246" s="37">
        <f>VLOOKUP(D3246,DATA!A:F,6,FALSE)</f>
        <v>1285.5</v>
      </c>
      <c r="N3246" s="36">
        <f t="shared" si="251"/>
        <v>3.3901814178966498</v>
      </c>
      <c r="O3246" s="36">
        <f t="shared" si="252"/>
        <v>3.3905226979796912</v>
      </c>
      <c r="P3246" s="36">
        <f t="shared" si="253"/>
        <v>3.4128008304135093E-4</v>
      </c>
      <c r="Q3246" s="36">
        <f t="shared" si="254"/>
        <v>1.2754019960788539E-2</v>
      </c>
    </row>
    <row r="3247" spans="1:17" x14ac:dyDescent="0.3">
      <c r="A3247" s="29">
        <v>2320408</v>
      </c>
      <c r="B3247" s="1">
        <v>137</v>
      </c>
      <c r="C3247" s="1" t="s">
        <v>30</v>
      </c>
      <c r="D3247" s="1" t="s">
        <v>31</v>
      </c>
      <c r="E3247" s="1" t="s">
        <v>32</v>
      </c>
      <c r="F3247" s="47">
        <v>1786</v>
      </c>
      <c r="G3247" s="34">
        <v>1776.81</v>
      </c>
      <c r="H3247" s="1" t="s">
        <v>217</v>
      </c>
      <c r="I3247" s="34">
        <v>1.1200399999999999E-2</v>
      </c>
      <c r="J3247" s="34">
        <v>4.8603229999999997E-3</v>
      </c>
      <c r="K3247" s="35" t="str">
        <f t="shared" si="250"/>
        <v>Strabrechtse Heide &amp; Beuven_Lg03</v>
      </c>
      <c r="L3247" s="36">
        <f>VLOOKUP(D3247,DATA!A:F,5,FALSE)</f>
        <v>6.9280917156857415E-3</v>
      </c>
      <c r="M3247" s="37">
        <f>VLOOKUP(D3247,DATA!A:F,6,FALSE)</f>
        <v>2211</v>
      </c>
      <c r="N3247" s="36">
        <f t="shared" si="251"/>
        <v>4.7060915627893909</v>
      </c>
      <c r="O3247" s="36">
        <f t="shared" si="252"/>
        <v>4.7064395697558146</v>
      </c>
      <c r="P3247" s="36">
        <f t="shared" si="253"/>
        <v>3.4800696642367512E-4</v>
      </c>
      <c r="Q3247" s="36">
        <f t="shared" si="254"/>
        <v>1.6914262630692159E-8</v>
      </c>
    </row>
    <row r="3248" spans="1:17" x14ac:dyDescent="0.3">
      <c r="A3248" s="29">
        <v>2321914</v>
      </c>
      <c r="B3248" s="1">
        <v>137</v>
      </c>
      <c r="C3248" s="1" t="s">
        <v>30</v>
      </c>
      <c r="D3248" s="1" t="s">
        <v>43</v>
      </c>
      <c r="E3248" s="1" t="s">
        <v>44</v>
      </c>
      <c r="F3248" s="47">
        <v>1071</v>
      </c>
      <c r="G3248" s="34">
        <v>1053.4100000000001</v>
      </c>
      <c r="H3248" s="1" t="s">
        <v>217</v>
      </c>
      <c r="I3248" s="34">
        <v>9.3565000000000002E-3</v>
      </c>
      <c r="J3248" s="34">
        <v>2989.5686000000001</v>
      </c>
      <c r="K3248" s="35" t="str">
        <f t="shared" si="250"/>
        <v>Strabrechtse Heide &amp; Beuven_H7150</v>
      </c>
      <c r="L3248" s="36">
        <f>VLOOKUP(D3248,DATA!A:F,5,FALSE)</f>
        <v>1.3726988247862192E-2</v>
      </c>
      <c r="M3248" s="37">
        <f>VLOOKUP(D3248,DATA!A:F,6,FALSE)</f>
        <v>1285.5</v>
      </c>
      <c r="N3248" s="36">
        <f t="shared" si="251"/>
        <v>3.9699917862286913</v>
      </c>
      <c r="O3248" s="36">
        <f t="shared" si="252"/>
        <v>3.9704814646128446</v>
      </c>
      <c r="P3248" s="36">
        <f t="shared" si="253"/>
        <v>4.8967838415325815E-4</v>
      </c>
      <c r="Q3248" s="36">
        <f t="shared" si="254"/>
        <v>1.4639271213633183E-2</v>
      </c>
    </row>
    <row r="3249" spans="1:17" x14ac:dyDescent="0.3">
      <c r="A3249" s="29">
        <v>2321916</v>
      </c>
      <c r="B3249" s="1">
        <v>137</v>
      </c>
      <c r="C3249" s="1" t="s">
        <v>30</v>
      </c>
      <c r="D3249" s="1" t="s">
        <v>41</v>
      </c>
      <c r="E3249" s="1" t="s">
        <v>42</v>
      </c>
      <c r="F3249" s="47">
        <v>1071</v>
      </c>
      <c r="G3249" s="34">
        <v>1046.5</v>
      </c>
      <c r="H3249" s="1" t="s">
        <v>217</v>
      </c>
      <c r="I3249" s="34">
        <v>9.3269000000000008E-3</v>
      </c>
      <c r="J3249" s="34">
        <v>3439.9746</v>
      </c>
      <c r="K3249" s="35" t="str">
        <f t="shared" si="250"/>
        <v>Strabrechtse Heide &amp; Beuven_H4010A</v>
      </c>
      <c r="L3249" s="36">
        <f>VLOOKUP(D3249,DATA!A:F,5,FALSE)</f>
        <v>1.3726988247862192E-2</v>
      </c>
      <c r="M3249" s="37">
        <f>VLOOKUP(D3249,DATA!A:F,6,FALSE)</f>
        <v>1285.5</v>
      </c>
      <c r="N3249" s="36">
        <f t="shared" si="251"/>
        <v>3.6237507315784629</v>
      </c>
      <c r="O3249" s="36">
        <f t="shared" si="252"/>
        <v>3.624197895447935</v>
      </c>
      <c r="P3249" s="36">
        <f t="shared" si="253"/>
        <v>4.4716386947207809E-4</v>
      </c>
      <c r="Q3249" s="36">
        <f t="shared" si="254"/>
        <v>1.538232353021664E-2</v>
      </c>
    </row>
    <row r="3250" spans="1:17" x14ac:dyDescent="0.3">
      <c r="A3250" s="29">
        <v>2321931</v>
      </c>
      <c r="B3250" s="1">
        <v>137</v>
      </c>
      <c r="C3250" s="1" t="s">
        <v>30</v>
      </c>
      <c r="D3250" s="1" t="s">
        <v>41</v>
      </c>
      <c r="E3250" s="1" t="s">
        <v>42</v>
      </c>
      <c r="F3250" s="47">
        <v>1071</v>
      </c>
      <c r="G3250" s="34">
        <v>1040.26</v>
      </c>
      <c r="H3250" s="1" t="s">
        <v>217</v>
      </c>
      <c r="I3250" s="34">
        <v>8.0546000000000003E-3</v>
      </c>
      <c r="J3250" s="34">
        <v>1250.51585</v>
      </c>
      <c r="K3250" s="35" t="str">
        <f t="shared" si="250"/>
        <v>Strabrechtse Heide &amp; Beuven_H4010A</v>
      </c>
      <c r="L3250" s="36">
        <f>VLOOKUP(D3250,DATA!A:F,5,FALSE)</f>
        <v>1.3726988247862192E-2</v>
      </c>
      <c r="M3250" s="37">
        <f>VLOOKUP(D3250,DATA!A:F,6,FALSE)</f>
        <v>1285.5</v>
      </c>
      <c r="N3250" s="36">
        <f t="shared" si="251"/>
        <v>3.33619982603848</v>
      </c>
      <c r="O3250" s="36">
        <f t="shared" si="252"/>
        <v>3.3365564065197764</v>
      </c>
      <c r="P3250" s="36">
        <f t="shared" si="253"/>
        <v>3.5658048129638686E-4</v>
      </c>
      <c r="Q3250" s="36">
        <f t="shared" si="254"/>
        <v>4.4590954366176029E-3</v>
      </c>
    </row>
    <row r="3251" spans="1:17" x14ac:dyDescent="0.3">
      <c r="A3251" s="29">
        <v>2321932</v>
      </c>
      <c r="B3251" s="1">
        <v>137</v>
      </c>
      <c r="C3251" s="1" t="s">
        <v>30</v>
      </c>
      <c r="D3251" s="1" t="s">
        <v>41</v>
      </c>
      <c r="E3251" s="1" t="s">
        <v>42</v>
      </c>
      <c r="F3251" s="47">
        <v>1071</v>
      </c>
      <c r="G3251" s="34">
        <v>1016.63</v>
      </c>
      <c r="H3251" s="1" t="s">
        <v>217</v>
      </c>
      <c r="I3251" s="34">
        <v>7.3838000000000003E-3</v>
      </c>
      <c r="J3251" s="34">
        <v>625.99805000000003</v>
      </c>
      <c r="K3251" s="35" t="str">
        <f t="shared" si="250"/>
        <v>Strabrechtse Heide &amp; Beuven_H4010A</v>
      </c>
      <c r="L3251" s="36">
        <f>VLOOKUP(D3251,DATA!A:F,5,FALSE)</f>
        <v>1.3726988247862192E-2</v>
      </c>
      <c r="M3251" s="37">
        <f>VLOOKUP(D3251,DATA!A:F,6,FALSE)</f>
        <v>1285.5</v>
      </c>
      <c r="N3251" s="36">
        <f t="shared" si="251"/>
        <v>2.4345171503726366</v>
      </c>
      <c r="O3251" s="36">
        <f t="shared" si="252"/>
        <v>2.4347579108308017</v>
      </c>
      <c r="P3251" s="36">
        <f t="shared" si="253"/>
        <v>2.4076045816512348E-4</v>
      </c>
      <c r="Q3251" s="36">
        <f t="shared" si="254"/>
        <v>1.5071557732847388E-3</v>
      </c>
    </row>
    <row r="3252" spans="1:17" x14ac:dyDescent="0.3">
      <c r="A3252" s="29">
        <v>2321936</v>
      </c>
      <c r="B3252" s="1">
        <v>137</v>
      </c>
      <c r="C3252" s="1" t="s">
        <v>30</v>
      </c>
      <c r="D3252" s="1" t="s">
        <v>41</v>
      </c>
      <c r="E3252" s="1" t="s">
        <v>42</v>
      </c>
      <c r="F3252" s="47">
        <v>1071</v>
      </c>
      <c r="G3252" s="34">
        <v>1039.54</v>
      </c>
      <c r="H3252" s="1" t="s">
        <v>217</v>
      </c>
      <c r="I3252" s="34">
        <v>7.6857999999999996E-3</v>
      </c>
      <c r="J3252" s="34">
        <v>118.850655</v>
      </c>
      <c r="K3252" s="35" t="str">
        <f t="shared" si="250"/>
        <v>Strabrechtse Heide &amp; Beuven_H4010A</v>
      </c>
      <c r="L3252" s="36">
        <f>VLOOKUP(D3252,DATA!A:F,5,FALSE)</f>
        <v>1.3726988247862192E-2</v>
      </c>
      <c r="M3252" s="37">
        <f>VLOOKUP(D3252,DATA!A:F,6,FALSE)</f>
        <v>1285.5</v>
      </c>
      <c r="N3252" s="36">
        <f t="shared" si="251"/>
        <v>3.3044733523217786</v>
      </c>
      <c r="O3252" s="36">
        <f t="shared" si="252"/>
        <v>3.3048104799721609</v>
      </c>
      <c r="P3252" s="36">
        <f t="shared" si="253"/>
        <v>3.371276503822962E-4</v>
      </c>
      <c r="Q3252" s="36">
        <f t="shared" si="254"/>
        <v>4.0067842066546905E-4</v>
      </c>
    </row>
    <row r="3253" spans="1:17" x14ac:dyDescent="0.3">
      <c r="A3253" s="29">
        <v>2323444</v>
      </c>
      <c r="B3253" s="1">
        <v>137</v>
      </c>
      <c r="C3253" s="1" t="s">
        <v>30</v>
      </c>
      <c r="D3253" s="1" t="s">
        <v>41</v>
      </c>
      <c r="E3253" s="1" t="s">
        <v>42</v>
      </c>
      <c r="F3253" s="47">
        <v>1071</v>
      </c>
      <c r="G3253" s="34">
        <v>1069.8399999999999</v>
      </c>
      <c r="H3253" s="1" t="s">
        <v>217</v>
      </c>
      <c r="I3253" s="34">
        <v>9.5815999999999991E-3</v>
      </c>
      <c r="J3253" s="34">
        <v>836.90575999999999</v>
      </c>
      <c r="K3253" s="35" t="str">
        <f t="shared" si="250"/>
        <v>Strabrechtse Heide &amp; Beuven_H4010A</v>
      </c>
      <c r="L3253" s="36">
        <f>VLOOKUP(D3253,DATA!A:F,5,FALSE)</f>
        <v>1.3726988247862192E-2</v>
      </c>
      <c r="M3253" s="37">
        <f>VLOOKUP(D3253,DATA!A:F,6,FALSE)</f>
        <v>1285.5</v>
      </c>
      <c r="N3253" s="36">
        <f t="shared" si="251"/>
        <v>4.9249039810866808</v>
      </c>
      <c r="O3253" s="36">
        <f t="shared" si="252"/>
        <v>4.9255198717017157</v>
      </c>
      <c r="P3253" s="36">
        <f t="shared" si="253"/>
        <v>6.158906150348642E-4</v>
      </c>
      <c r="Q3253" s="36">
        <f t="shared" si="254"/>
        <v>5.1544240325262052E-3</v>
      </c>
    </row>
    <row r="3254" spans="1:17" x14ac:dyDescent="0.3">
      <c r="A3254" s="29">
        <v>2323444</v>
      </c>
      <c r="B3254" s="1">
        <v>137</v>
      </c>
      <c r="C3254" s="1" t="s">
        <v>30</v>
      </c>
      <c r="D3254" s="1" t="s">
        <v>43</v>
      </c>
      <c r="E3254" s="1" t="s">
        <v>44</v>
      </c>
      <c r="F3254" s="47">
        <v>1071</v>
      </c>
      <c r="G3254" s="34">
        <v>1069.8399999999999</v>
      </c>
      <c r="H3254" s="1" t="s">
        <v>217</v>
      </c>
      <c r="I3254" s="34">
        <v>9.5815999999999991E-3</v>
      </c>
      <c r="J3254" s="34">
        <v>18.968498</v>
      </c>
      <c r="K3254" s="35" t="str">
        <f t="shared" si="250"/>
        <v>Strabrechtse Heide &amp; Beuven_H7150</v>
      </c>
      <c r="L3254" s="36">
        <f>VLOOKUP(D3254,DATA!A:F,5,FALSE)</f>
        <v>1.3726988247862192E-2</v>
      </c>
      <c r="M3254" s="37">
        <f>VLOOKUP(D3254,DATA!A:F,6,FALSE)</f>
        <v>1285.5</v>
      </c>
      <c r="N3254" s="36">
        <f t="shared" si="251"/>
        <v>4.9249039810866808</v>
      </c>
      <c r="O3254" s="36">
        <f t="shared" si="252"/>
        <v>4.9255198717017157</v>
      </c>
      <c r="P3254" s="36">
        <f t="shared" si="253"/>
        <v>6.158906150348642E-4</v>
      </c>
      <c r="Q3254" s="36">
        <f t="shared" si="254"/>
        <v>1.1682519899507592E-4</v>
      </c>
    </row>
    <row r="3255" spans="1:17" x14ac:dyDescent="0.3">
      <c r="A3255" s="29">
        <v>2323449</v>
      </c>
      <c r="B3255" s="1">
        <v>137</v>
      </c>
      <c r="C3255" s="1" t="s">
        <v>30</v>
      </c>
      <c r="D3255" s="1" t="s">
        <v>41</v>
      </c>
      <c r="E3255" s="1" t="s">
        <v>42</v>
      </c>
      <c r="F3255" s="47">
        <v>1071</v>
      </c>
      <c r="G3255" s="34">
        <v>1008.3</v>
      </c>
      <c r="H3255" s="1" t="s">
        <v>217</v>
      </c>
      <c r="I3255" s="34">
        <v>8.7562999999999998E-3</v>
      </c>
      <c r="J3255" s="34">
        <v>572.63679999999999</v>
      </c>
      <c r="K3255" s="35" t="str">
        <f t="shared" si="250"/>
        <v>Strabrechtse Heide &amp; Beuven_H4010A</v>
      </c>
      <c r="L3255" s="36">
        <f>VLOOKUP(D3255,DATA!A:F,5,FALSE)</f>
        <v>1.3726988247862192E-2</v>
      </c>
      <c r="M3255" s="37">
        <f>VLOOKUP(D3255,DATA!A:F,6,FALSE)</f>
        <v>1285.5</v>
      </c>
      <c r="N3255" s="36">
        <f t="shared" si="251"/>
        <v>2.1771933738238798</v>
      </c>
      <c r="O3255" s="36">
        <f t="shared" si="252"/>
        <v>2.1774493844439688</v>
      </c>
      <c r="P3255" s="36">
        <f t="shared" si="253"/>
        <v>2.5601062008906439E-4</v>
      </c>
      <c r="Q3255" s="36">
        <f t="shared" si="254"/>
        <v>1.4660110225381752E-3</v>
      </c>
    </row>
    <row r="3256" spans="1:17" x14ac:dyDescent="0.3">
      <c r="A3256" s="29">
        <v>2323459</v>
      </c>
      <c r="B3256" s="1">
        <v>137</v>
      </c>
      <c r="C3256" s="1" t="s">
        <v>30</v>
      </c>
      <c r="D3256" s="1" t="s">
        <v>41</v>
      </c>
      <c r="E3256" s="1" t="s">
        <v>42</v>
      </c>
      <c r="F3256" s="47">
        <v>1071</v>
      </c>
      <c r="G3256" s="34">
        <v>1005.11</v>
      </c>
      <c r="H3256" s="1" t="s">
        <v>217</v>
      </c>
      <c r="I3256" s="34">
        <v>7.9521000000000001E-3</v>
      </c>
      <c r="J3256" s="34">
        <v>475.89760000000001</v>
      </c>
      <c r="K3256" s="35" t="str">
        <f t="shared" si="250"/>
        <v>Strabrechtse Heide &amp; Beuven_H4010A</v>
      </c>
      <c r="L3256" s="36">
        <f>VLOOKUP(D3256,DATA!A:F,5,FALSE)</f>
        <v>1.3726988247862192E-2</v>
      </c>
      <c r="M3256" s="37">
        <f>VLOOKUP(D3256,DATA!A:F,6,FALSE)</f>
        <v>1285.5</v>
      </c>
      <c r="N3256" s="36">
        <f t="shared" si="251"/>
        <v>2.0858589730067805</v>
      </c>
      <c r="O3256" s="36">
        <f t="shared" si="252"/>
        <v>2.0860819243893074</v>
      </c>
      <c r="P3256" s="36">
        <f t="shared" si="253"/>
        <v>2.2295138252692581E-4</v>
      </c>
      <c r="Q3256" s="36">
        <f t="shared" si="254"/>
        <v>1.0610202786124595E-3</v>
      </c>
    </row>
    <row r="3257" spans="1:17" x14ac:dyDescent="0.3">
      <c r="A3257" s="29">
        <v>2324973</v>
      </c>
      <c r="B3257" s="1">
        <v>137</v>
      </c>
      <c r="C3257" s="1" t="s">
        <v>30</v>
      </c>
      <c r="D3257" s="1" t="s">
        <v>41</v>
      </c>
      <c r="E3257" s="1" t="s">
        <v>42</v>
      </c>
      <c r="F3257" s="47">
        <v>1071</v>
      </c>
      <c r="G3257" s="34">
        <v>1023.6</v>
      </c>
      <c r="H3257" s="1" t="s">
        <v>217</v>
      </c>
      <c r="I3257" s="34">
        <v>9.3611000000000007E-3</v>
      </c>
      <c r="J3257" s="34">
        <v>175.90233000000001</v>
      </c>
      <c r="K3257" s="35" t="str">
        <f t="shared" si="250"/>
        <v>Strabrechtse Heide &amp; Beuven_H4010A</v>
      </c>
      <c r="L3257" s="36">
        <f>VLOOKUP(D3257,DATA!A:F,5,FALSE)</f>
        <v>1.3726988247862192E-2</v>
      </c>
      <c r="M3257" s="37">
        <f>VLOOKUP(D3257,DATA!A:F,6,FALSE)</f>
        <v>1285.5</v>
      </c>
      <c r="N3257" s="36">
        <f t="shared" si="251"/>
        <v>2.672419352866187</v>
      </c>
      <c r="O3257" s="36">
        <f t="shared" si="252"/>
        <v>2.6727536010796613</v>
      </c>
      <c r="P3257" s="36">
        <f t="shared" si="253"/>
        <v>3.3424821347427525E-4</v>
      </c>
      <c r="Q3257" s="36">
        <f t="shared" si="254"/>
        <v>5.8795039548462417E-4</v>
      </c>
    </row>
    <row r="3258" spans="1:17" x14ac:dyDescent="0.3">
      <c r="A3258" s="29">
        <v>2324973</v>
      </c>
      <c r="B3258" s="1">
        <v>137</v>
      </c>
      <c r="C3258" s="1" t="s">
        <v>30</v>
      </c>
      <c r="D3258" s="1" t="s">
        <v>43</v>
      </c>
      <c r="E3258" s="1" t="s">
        <v>44</v>
      </c>
      <c r="F3258" s="47">
        <v>1071</v>
      </c>
      <c r="G3258" s="34">
        <v>1023.6</v>
      </c>
      <c r="H3258" s="1" t="s">
        <v>217</v>
      </c>
      <c r="I3258" s="34">
        <v>9.3611000000000007E-3</v>
      </c>
      <c r="J3258" s="34">
        <v>2093.1885000000002</v>
      </c>
      <c r="K3258" s="35" t="str">
        <f t="shared" si="250"/>
        <v>Strabrechtse Heide &amp; Beuven_H7150</v>
      </c>
      <c r="L3258" s="36">
        <f>VLOOKUP(D3258,DATA!A:F,5,FALSE)</f>
        <v>1.3726988247862192E-2</v>
      </c>
      <c r="M3258" s="37">
        <f>VLOOKUP(D3258,DATA!A:F,6,FALSE)</f>
        <v>1285.5</v>
      </c>
      <c r="N3258" s="36">
        <f t="shared" si="251"/>
        <v>2.672419352866187</v>
      </c>
      <c r="O3258" s="36">
        <f t="shared" si="252"/>
        <v>2.6727536010796613</v>
      </c>
      <c r="P3258" s="36">
        <f t="shared" si="253"/>
        <v>3.3424821347427525E-4</v>
      </c>
      <c r="Q3258" s="36">
        <f t="shared" si="254"/>
        <v>6.9964451658989799E-3</v>
      </c>
    </row>
    <row r="3259" spans="1:17" x14ac:dyDescent="0.3">
      <c r="A3259" s="29">
        <v>2324974</v>
      </c>
      <c r="B3259" s="1">
        <v>137</v>
      </c>
      <c r="C3259" s="1" t="s">
        <v>30</v>
      </c>
      <c r="D3259" s="1" t="s">
        <v>41</v>
      </c>
      <c r="E3259" s="1" t="s">
        <v>42</v>
      </c>
      <c r="F3259" s="47">
        <v>1071</v>
      </c>
      <c r="G3259" s="34">
        <v>1015.77</v>
      </c>
      <c r="H3259" s="1" t="s">
        <v>217</v>
      </c>
      <c r="I3259" s="34">
        <v>9.2038999999999992E-3</v>
      </c>
      <c r="J3259" s="34">
        <v>42.729393000000002</v>
      </c>
      <c r="K3259" s="35" t="str">
        <f t="shared" si="250"/>
        <v>Strabrechtse Heide &amp; Beuven_H4010A</v>
      </c>
      <c r="L3259" s="36">
        <f>VLOOKUP(D3259,DATA!A:F,5,FALSE)</f>
        <v>1.3726988247862192E-2</v>
      </c>
      <c r="M3259" s="37">
        <f>VLOOKUP(D3259,DATA!A:F,6,FALSE)</f>
        <v>1285.5</v>
      </c>
      <c r="N3259" s="36">
        <f t="shared" si="251"/>
        <v>2.4066337392086554</v>
      </c>
      <c r="O3259" s="36">
        <f t="shared" si="252"/>
        <v>2.4069304979817776</v>
      </c>
      <c r="P3259" s="36">
        <f t="shared" si="253"/>
        <v>2.9675877312218546E-4</v>
      </c>
      <c r="Q3259" s="36">
        <f t="shared" si="254"/>
        <v>1.2680322242935701E-4</v>
      </c>
    </row>
    <row r="3260" spans="1:17" x14ac:dyDescent="0.3">
      <c r="A3260" s="29">
        <v>2326515</v>
      </c>
      <c r="B3260" s="1">
        <v>137</v>
      </c>
      <c r="C3260" s="1" t="s">
        <v>30</v>
      </c>
      <c r="D3260" s="1" t="s">
        <v>41</v>
      </c>
      <c r="E3260" s="1" t="s">
        <v>42</v>
      </c>
      <c r="F3260" s="47">
        <v>1071</v>
      </c>
      <c r="G3260" s="34">
        <v>1069.17</v>
      </c>
      <c r="H3260" s="1" t="s">
        <v>217</v>
      </c>
      <c r="I3260" s="34">
        <v>8.5059000000000003E-3</v>
      </c>
      <c r="J3260" s="34">
        <v>278.38909999999998</v>
      </c>
      <c r="K3260" s="35" t="str">
        <f t="shared" si="250"/>
        <v>Strabrechtse Heide &amp; Beuven_H4010A</v>
      </c>
      <c r="L3260" s="36">
        <f>VLOOKUP(D3260,DATA!A:F,5,FALSE)</f>
        <v>1.3726988247862192E-2</v>
      </c>
      <c r="M3260" s="37">
        <f>VLOOKUP(D3260,DATA!A:F,6,FALSE)</f>
        <v>1285.5</v>
      </c>
      <c r="N3260" s="36">
        <f t="shared" si="251"/>
        <v>4.8820180474257846</v>
      </c>
      <c r="O3260" s="36">
        <f t="shared" si="252"/>
        <v>4.8825602735293678</v>
      </c>
      <c r="P3260" s="36">
        <f t="shared" si="253"/>
        <v>5.4222610358323209E-4</v>
      </c>
      <c r="Q3260" s="36">
        <f t="shared" si="254"/>
        <v>1.5094983697304277E-3</v>
      </c>
    </row>
    <row r="3261" spans="1:17" x14ac:dyDescent="0.3">
      <c r="A3261" s="29">
        <v>2326517</v>
      </c>
      <c r="B3261" s="1">
        <v>137</v>
      </c>
      <c r="C3261" s="1" t="s">
        <v>30</v>
      </c>
      <c r="D3261" s="1" t="s">
        <v>41</v>
      </c>
      <c r="E3261" s="1" t="s">
        <v>42</v>
      </c>
      <c r="F3261" s="47">
        <v>1071</v>
      </c>
      <c r="G3261" s="34">
        <v>1065.6400000000001</v>
      </c>
      <c r="H3261" s="1" t="s">
        <v>217</v>
      </c>
      <c r="I3261" s="34">
        <v>8.2237999999999999E-3</v>
      </c>
      <c r="J3261" s="34">
        <v>1835.3837479593001</v>
      </c>
      <c r="K3261" s="35" t="str">
        <f t="shared" si="250"/>
        <v>Strabrechtse Heide &amp; Beuven_H4010A</v>
      </c>
      <c r="L3261" s="36">
        <f>VLOOKUP(D3261,DATA!A:F,5,FALSE)</f>
        <v>1.3726988247862192E-2</v>
      </c>
      <c r="M3261" s="37">
        <f>VLOOKUP(D3261,DATA!A:F,6,FALSE)</f>
        <v>1285.5</v>
      </c>
      <c r="N3261" s="36">
        <f t="shared" si="251"/>
        <v>4.6618590851091621</v>
      </c>
      <c r="O3261" s="36">
        <f t="shared" si="252"/>
        <v>4.6623608448940503</v>
      </c>
      <c r="P3261" s="36">
        <f t="shared" si="253"/>
        <v>5.017597848882005E-4</v>
      </c>
      <c r="Q3261" s="36">
        <f t="shared" si="254"/>
        <v>9.2092175456335752E-3</v>
      </c>
    </row>
    <row r="3262" spans="1:17" x14ac:dyDescent="0.3">
      <c r="A3262" s="29">
        <v>2328043</v>
      </c>
      <c r="B3262" s="1">
        <v>137</v>
      </c>
      <c r="C3262" s="1" t="s">
        <v>30</v>
      </c>
      <c r="D3262" s="1" t="s">
        <v>41</v>
      </c>
      <c r="E3262" s="1" t="s">
        <v>42</v>
      </c>
      <c r="F3262" s="47">
        <v>1071</v>
      </c>
      <c r="G3262" s="34">
        <v>1002.5</v>
      </c>
      <c r="H3262" s="1" t="s">
        <v>217</v>
      </c>
      <c r="I3262" s="34">
        <v>8.1779999999999995E-3</v>
      </c>
      <c r="J3262" s="34">
        <v>1754.3425</v>
      </c>
      <c r="K3262" s="35" t="str">
        <f t="shared" si="250"/>
        <v>Strabrechtse Heide &amp; Beuven_H4010A</v>
      </c>
      <c r="L3262" s="36">
        <f>VLOOKUP(D3262,DATA!A:F,5,FALSE)</f>
        <v>1.3726988247862192E-2</v>
      </c>
      <c r="M3262" s="37">
        <f>VLOOKUP(D3262,DATA!A:F,6,FALSE)</f>
        <v>1285.5</v>
      </c>
      <c r="N3262" s="36">
        <f t="shared" si="251"/>
        <v>2.0139292394154764</v>
      </c>
      <c r="O3262" s="36">
        <f t="shared" si="252"/>
        <v>2.0141507805183134</v>
      </c>
      <c r="P3262" s="36">
        <f t="shared" si="253"/>
        <v>2.2154110283700845E-4</v>
      </c>
      <c r="Q3262" s="36">
        <f t="shared" si="254"/>
        <v>3.8865897220383451E-3</v>
      </c>
    </row>
    <row r="3263" spans="1:17" x14ac:dyDescent="0.3">
      <c r="A3263" s="29">
        <v>2328051</v>
      </c>
      <c r="B3263" s="1">
        <v>137</v>
      </c>
      <c r="C3263" s="1" t="s">
        <v>30</v>
      </c>
      <c r="D3263" s="1" t="s">
        <v>41</v>
      </c>
      <c r="E3263" s="1" t="s">
        <v>42</v>
      </c>
      <c r="F3263" s="47">
        <v>1071</v>
      </c>
      <c r="G3263" s="34">
        <v>1029.07</v>
      </c>
      <c r="H3263" s="1" t="s">
        <v>217</v>
      </c>
      <c r="I3263" s="34">
        <v>7.5192999999999996E-3</v>
      </c>
      <c r="J3263" s="34">
        <v>181.92318499999999</v>
      </c>
      <c r="K3263" s="35" t="str">
        <f t="shared" si="250"/>
        <v>Strabrechtse Heide &amp; Beuven_H4010A</v>
      </c>
      <c r="L3263" s="36">
        <f>VLOOKUP(D3263,DATA!A:F,5,FALSE)</f>
        <v>1.3726988247862192E-2</v>
      </c>
      <c r="M3263" s="37">
        <f>VLOOKUP(D3263,DATA!A:F,6,FALSE)</f>
        <v>1285.5</v>
      </c>
      <c r="N3263" s="36">
        <f t="shared" si="251"/>
        <v>2.8748172133417254</v>
      </c>
      <c r="O3263" s="36">
        <f t="shared" si="252"/>
        <v>2.8751054278805381</v>
      </c>
      <c r="P3263" s="36">
        <f t="shared" si="253"/>
        <v>2.8821453881278103E-4</v>
      </c>
      <c r="Q3263" s="36">
        <f t="shared" si="254"/>
        <v>5.2432906864127238E-4</v>
      </c>
    </row>
    <row r="3264" spans="1:17" x14ac:dyDescent="0.3">
      <c r="A3264" s="29">
        <v>2328053</v>
      </c>
      <c r="B3264" s="1">
        <v>137</v>
      </c>
      <c r="C3264" s="1" t="s">
        <v>30</v>
      </c>
      <c r="D3264" s="1" t="s">
        <v>41</v>
      </c>
      <c r="E3264" s="1" t="s">
        <v>42</v>
      </c>
      <c r="F3264" s="47">
        <v>1071</v>
      </c>
      <c r="G3264" s="34">
        <v>1026.17</v>
      </c>
      <c r="H3264" s="1" t="s">
        <v>217</v>
      </c>
      <c r="I3264" s="34">
        <v>7.3007000000000002E-3</v>
      </c>
      <c r="J3264" s="34">
        <v>365.11250000000001</v>
      </c>
      <c r="K3264" s="35" t="str">
        <f t="shared" si="250"/>
        <v>Strabrechtse Heide &amp; Beuven_H4010A</v>
      </c>
      <c r="L3264" s="36">
        <f>VLOOKUP(D3264,DATA!A:F,5,FALSE)</f>
        <v>1.3726988247862192E-2</v>
      </c>
      <c r="M3264" s="37">
        <f>VLOOKUP(D3264,DATA!A:F,6,FALSE)</f>
        <v>1285.5</v>
      </c>
      <c r="N3264" s="36">
        <f t="shared" si="251"/>
        <v>2.7657266234780788</v>
      </c>
      <c r="O3264" s="36">
        <f t="shared" si="252"/>
        <v>2.7659961422047954</v>
      </c>
      <c r="P3264" s="36">
        <f t="shared" si="253"/>
        <v>2.6951872671654442E-4</v>
      </c>
      <c r="Q3264" s="36">
        <f t="shared" si="254"/>
        <v>9.8404656108294327E-4</v>
      </c>
    </row>
    <row r="3265" spans="1:17" x14ac:dyDescent="0.3">
      <c r="A3265" s="29">
        <v>2329558</v>
      </c>
      <c r="B3265" s="1">
        <v>137</v>
      </c>
      <c r="C3265" s="1" t="s">
        <v>30</v>
      </c>
      <c r="D3265" s="1" t="s">
        <v>41</v>
      </c>
      <c r="E3265" s="1" t="s">
        <v>42</v>
      </c>
      <c r="F3265" s="47">
        <v>1071</v>
      </c>
      <c r="G3265" s="34">
        <v>1065.21</v>
      </c>
      <c r="H3265" s="1" t="s">
        <v>217</v>
      </c>
      <c r="I3265" s="34">
        <v>9.7344000000000007E-3</v>
      </c>
      <c r="J3265" s="34">
        <v>461.05297999999999</v>
      </c>
      <c r="K3265" s="35" t="str">
        <f t="shared" si="250"/>
        <v>Strabrechtse Heide &amp; Beuven_H4010A</v>
      </c>
      <c r="L3265" s="36">
        <f>VLOOKUP(D3265,DATA!A:F,5,FALSE)</f>
        <v>1.3726988247862192E-2</v>
      </c>
      <c r="M3265" s="37">
        <f>VLOOKUP(D3265,DATA!A:F,6,FALSE)</f>
        <v>1285.5</v>
      </c>
      <c r="N3265" s="36">
        <f t="shared" si="251"/>
        <v>4.635694876445994</v>
      </c>
      <c r="O3265" s="36">
        <f t="shared" si="252"/>
        <v>4.6362856369704009</v>
      </c>
      <c r="P3265" s="36">
        <f t="shared" si="253"/>
        <v>5.9076052440687477E-4</v>
      </c>
      <c r="Q3265" s="36">
        <f t="shared" si="254"/>
        <v>2.7237190024415239E-3</v>
      </c>
    </row>
    <row r="3266" spans="1:17" x14ac:dyDescent="0.3">
      <c r="A3266" s="29">
        <v>2329569</v>
      </c>
      <c r="B3266" s="1">
        <v>137</v>
      </c>
      <c r="C3266" s="1" t="s">
        <v>30</v>
      </c>
      <c r="D3266" s="1" t="s">
        <v>41</v>
      </c>
      <c r="E3266" s="1" t="s">
        <v>42</v>
      </c>
      <c r="F3266" s="47">
        <v>1071</v>
      </c>
      <c r="G3266" s="34">
        <v>1038.48</v>
      </c>
      <c r="H3266" s="1" t="s">
        <v>217</v>
      </c>
      <c r="I3266" s="34">
        <v>8.7554E-3</v>
      </c>
      <c r="J3266" s="34">
        <v>574.14715999999999</v>
      </c>
      <c r="K3266" s="35" t="str">
        <f t="shared" si="250"/>
        <v>Strabrechtse Heide &amp; Beuven_H4010A</v>
      </c>
      <c r="L3266" s="36">
        <f>VLOOKUP(D3266,DATA!A:F,5,FALSE)</f>
        <v>1.3726988247862192E-2</v>
      </c>
      <c r="M3266" s="37">
        <f>VLOOKUP(D3266,DATA!A:F,6,FALSE)</f>
        <v>1285.5</v>
      </c>
      <c r="N3266" s="36">
        <f t="shared" si="251"/>
        <v>3.2582946923049994</v>
      </c>
      <c r="O3266" s="36">
        <f t="shared" si="252"/>
        <v>3.2586735531738422</v>
      </c>
      <c r="P3266" s="36">
        <f t="shared" si="253"/>
        <v>3.788608688428674E-4</v>
      </c>
      <c r="Q3266" s="36">
        <f t="shared" si="254"/>
        <v>2.175218918812648E-3</v>
      </c>
    </row>
    <row r="3267" spans="1:17" x14ac:dyDescent="0.3">
      <c r="A3267" s="29">
        <v>2329570</v>
      </c>
      <c r="B3267" s="1">
        <v>137</v>
      </c>
      <c r="C3267" s="1" t="s">
        <v>30</v>
      </c>
      <c r="D3267" s="1" t="s">
        <v>41</v>
      </c>
      <c r="E3267" s="1" t="s">
        <v>42</v>
      </c>
      <c r="F3267" s="47">
        <v>1071</v>
      </c>
      <c r="G3267" s="34">
        <v>1033.07</v>
      </c>
      <c r="H3267" s="1" t="s">
        <v>217</v>
      </c>
      <c r="I3267" s="34">
        <v>8.6376000000000005E-3</v>
      </c>
      <c r="J3267" s="34">
        <v>3917.8304826816002</v>
      </c>
      <c r="K3267" s="35" t="str">
        <f t="shared" ref="K3267:K3330" si="255">_xlfn.CONCAT(C3267,"_",D3267)</f>
        <v>Strabrechtse Heide &amp; Beuven_H4010A</v>
      </c>
      <c r="L3267" s="36">
        <f>VLOOKUP(D3267,DATA!A:F,5,FALSE)</f>
        <v>1.3726988247862192E-2</v>
      </c>
      <c r="M3267" s="37">
        <f>VLOOKUP(D3267,DATA!A:F,6,FALSE)</f>
        <v>1285.5</v>
      </c>
      <c r="N3267" s="36">
        <f t="shared" ref="N3267:N3330" si="256">100/(1+EXP(-L3267*(G3267-M3267)))</f>
        <v>3.0321614609773331</v>
      </c>
      <c r="O3267" s="36">
        <f t="shared" ref="O3267:O3330" si="257">100/(1+EXP(-L3267*((G3267+I3267)-M3267)))</f>
        <v>3.0325100972536836</v>
      </c>
      <c r="P3267" s="36">
        <f t="shared" ref="P3267:P3330" si="258">O3267-N3267</f>
        <v>3.4863627635051131E-4</v>
      </c>
      <c r="Q3267" s="36">
        <f t="shared" ref="Q3267:Q3330" si="259">IF(AND(H3267&lt;&gt;"below",I3267&gt;=0.005),J3267*P3267/100,0)</f>
        <v>1.3658978308546394E-2</v>
      </c>
    </row>
    <row r="3268" spans="1:17" x14ac:dyDescent="0.3">
      <c r="A3268" s="29">
        <v>2329581</v>
      </c>
      <c r="B3268" s="1">
        <v>137</v>
      </c>
      <c r="C3268" s="1" t="s">
        <v>30</v>
      </c>
      <c r="D3268" s="1" t="s">
        <v>41</v>
      </c>
      <c r="E3268" s="1" t="s">
        <v>42</v>
      </c>
      <c r="F3268" s="47">
        <v>1071</v>
      </c>
      <c r="G3268" s="34">
        <v>1007.94</v>
      </c>
      <c r="H3268" s="1" t="s">
        <v>217</v>
      </c>
      <c r="I3268" s="34">
        <v>7.1021000000000001E-3</v>
      </c>
      <c r="J3268" s="34">
        <v>1846.0160000000001</v>
      </c>
      <c r="K3268" s="35" t="str">
        <f t="shared" si="255"/>
        <v>Strabrechtse Heide &amp; Beuven_H4010A</v>
      </c>
      <c r="L3268" s="36">
        <f>VLOOKUP(D3268,DATA!A:F,5,FALSE)</f>
        <v>1.3726988247862192E-2</v>
      </c>
      <c r="M3268" s="37">
        <f>VLOOKUP(D3268,DATA!A:F,6,FALSE)</f>
        <v>1285.5</v>
      </c>
      <c r="N3268" s="36">
        <f t="shared" si="256"/>
        <v>2.1666933844212104</v>
      </c>
      <c r="O3268" s="36">
        <f t="shared" si="257"/>
        <v>2.1669000492092589</v>
      </c>
      <c r="P3268" s="36">
        <f t="shared" si="258"/>
        <v>2.0666478804853838E-4</v>
      </c>
      <c r="Q3268" s="36">
        <f t="shared" si="259"/>
        <v>3.8150650537421065E-3</v>
      </c>
    </row>
    <row r="3269" spans="1:17" x14ac:dyDescent="0.3">
      <c r="A3269" s="29">
        <v>2329582</v>
      </c>
      <c r="B3269" s="1">
        <v>137</v>
      </c>
      <c r="C3269" s="1" t="s">
        <v>30</v>
      </c>
      <c r="D3269" s="1" t="s">
        <v>41</v>
      </c>
      <c r="E3269" s="1" t="s">
        <v>42</v>
      </c>
      <c r="F3269" s="47">
        <v>1071</v>
      </c>
      <c r="G3269" s="34">
        <v>1039.3399999999999</v>
      </c>
      <c r="H3269" s="1" t="s">
        <v>217</v>
      </c>
      <c r="I3269" s="34">
        <v>7.5995000000000004E-3</v>
      </c>
      <c r="J3269" s="34">
        <v>142.88964999999999</v>
      </c>
      <c r="K3269" s="35" t="str">
        <f t="shared" si="255"/>
        <v>Strabrechtse Heide &amp; Beuven_H4010A</v>
      </c>
      <c r="L3269" s="36">
        <f>VLOOKUP(D3269,DATA!A:F,5,FALSE)</f>
        <v>1.3726988247862192E-2</v>
      </c>
      <c r="M3269" s="37">
        <f>VLOOKUP(D3269,DATA!A:F,6,FALSE)</f>
        <v>1285.5</v>
      </c>
      <c r="N3269" s="36">
        <f t="shared" si="256"/>
        <v>3.2957122808580501</v>
      </c>
      <c r="O3269" s="36">
        <f t="shared" si="257"/>
        <v>3.2960447692299932</v>
      </c>
      <c r="P3269" s="36">
        <f t="shared" si="258"/>
        <v>3.324883719431071E-4</v>
      </c>
      <c r="Q3269" s="36">
        <f t="shared" si="259"/>
        <v>4.7509147096020385E-4</v>
      </c>
    </row>
    <row r="3270" spans="1:17" x14ac:dyDescent="0.3">
      <c r="A3270" s="29">
        <v>2331097</v>
      </c>
      <c r="B3270" s="1">
        <v>137</v>
      </c>
      <c r="C3270" s="1" t="s">
        <v>30</v>
      </c>
      <c r="D3270" s="1" t="s">
        <v>41</v>
      </c>
      <c r="E3270" s="1" t="s">
        <v>42</v>
      </c>
      <c r="F3270" s="47">
        <v>1071</v>
      </c>
      <c r="G3270" s="34">
        <v>1014.58</v>
      </c>
      <c r="H3270" s="1" t="s">
        <v>217</v>
      </c>
      <c r="I3270" s="34">
        <v>8.7983999999999996E-3</v>
      </c>
      <c r="J3270" s="34">
        <v>5684.808</v>
      </c>
      <c r="K3270" s="35" t="str">
        <f t="shared" si="255"/>
        <v>Strabrechtse Heide &amp; Beuven_H4010A</v>
      </c>
      <c r="L3270" s="36">
        <f>VLOOKUP(D3270,DATA!A:F,5,FALSE)</f>
        <v>1.3726988247862192E-2</v>
      </c>
      <c r="M3270" s="37">
        <f>VLOOKUP(D3270,DATA!A:F,6,FALSE)</f>
        <v>1285.5</v>
      </c>
      <c r="N3270" s="36">
        <f t="shared" si="256"/>
        <v>2.3685640260710414</v>
      </c>
      <c r="O3270" s="36">
        <f t="shared" si="257"/>
        <v>2.3688433310991384</v>
      </c>
      <c r="P3270" s="36">
        <f t="shared" si="258"/>
        <v>2.7930502809692115E-4</v>
      </c>
      <c r="Q3270" s="36">
        <f t="shared" si="259"/>
        <v>1.5877954581656022E-2</v>
      </c>
    </row>
    <row r="3271" spans="1:17" x14ac:dyDescent="0.3">
      <c r="A3271" s="29">
        <v>2331097</v>
      </c>
      <c r="B3271" s="1">
        <v>137</v>
      </c>
      <c r="C3271" s="1" t="s">
        <v>30</v>
      </c>
      <c r="D3271" s="1" t="s">
        <v>43</v>
      </c>
      <c r="E3271" s="1" t="s">
        <v>44</v>
      </c>
      <c r="F3271" s="47">
        <v>1071</v>
      </c>
      <c r="G3271" s="34">
        <v>1014.58</v>
      </c>
      <c r="H3271" s="1" t="s">
        <v>217</v>
      </c>
      <c r="I3271" s="34">
        <v>8.7983999999999996E-3</v>
      </c>
      <c r="J3271" s="34">
        <v>1002.7644</v>
      </c>
      <c r="K3271" s="35" t="str">
        <f t="shared" si="255"/>
        <v>Strabrechtse Heide &amp; Beuven_H7150</v>
      </c>
      <c r="L3271" s="36">
        <f>VLOOKUP(D3271,DATA!A:F,5,FALSE)</f>
        <v>1.3726988247862192E-2</v>
      </c>
      <c r="M3271" s="37">
        <f>VLOOKUP(D3271,DATA!A:F,6,FALSE)</f>
        <v>1285.5</v>
      </c>
      <c r="N3271" s="36">
        <f t="shared" si="256"/>
        <v>2.3685640260710414</v>
      </c>
      <c r="O3271" s="36">
        <f t="shared" si="257"/>
        <v>2.3688433310991384</v>
      </c>
      <c r="P3271" s="36">
        <f t="shared" si="258"/>
        <v>2.7930502809692115E-4</v>
      </c>
      <c r="Q3271" s="36">
        <f t="shared" si="259"/>
        <v>2.8007713891659231E-3</v>
      </c>
    </row>
    <row r="3272" spans="1:17" x14ac:dyDescent="0.3">
      <c r="A3272" s="29">
        <v>2331111</v>
      </c>
      <c r="B3272" s="1">
        <v>137</v>
      </c>
      <c r="C3272" s="1" t="s">
        <v>30</v>
      </c>
      <c r="D3272" s="1" t="s">
        <v>41</v>
      </c>
      <c r="E3272" s="1" t="s">
        <v>42</v>
      </c>
      <c r="F3272" s="47">
        <v>1071</v>
      </c>
      <c r="G3272" s="34">
        <v>1042.57</v>
      </c>
      <c r="H3272" s="1" t="s">
        <v>217</v>
      </c>
      <c r="I3272" s="34">
        <v>7.5979000000000003E-3</v>
      </c>
      <c r="J3272" s="34">
        <v>2545.5002500000001</v>
      </c>
      <c r="K3272" s="35" t="str">
        <f t="shared" si="255"/>
        <v>Strabrechtse Heide &amp; Beuven_H4010A</v>
      </c>
      <c r="L3272" s="36">
        <f>VLOOKUP(D3272,DATA!A:F,5,FALSE)</f>
        <v>1.3726988247862192E-2</v>
      </c>
      <c r="M3272" s="37">
        <f>VLOOKUP(D3272,DATA!A:F,6,FALSE)</f>
        <v>1285.5</v>
      </c>
      <c r="N3272" s="36">
        <f t="shared" si="256"/>
        <v>3.43998621628629</v>
      </c>
      <c r="O3272" s="36">
        <f t="shared" si="257"/>
        <v>3.4403326689830895</v>
      </c>
      <c r="P3272" s="36">
        <f t="shared" si="258"/>
        <v>3.4645269679955959E-4</v>
      </c>
      <c r="Q3272" s="36">
        <f t="shared" si="259"/>
        <v>8.8189542631645305E-3</v>
      </c>
    </row>
    <row r="3273" spans="1:17" x14ac:dyDescent="0.3">
      <c r="A3273" s="29">
        <v>2332625</v>
      </c>
      <c r="B3273" s="1">
        <v>137</v>
      </c>
      <c r="C3273" s="1" t="s">
        <v>30</v>
      </c>
      <c r="D3273" s="1" t="s">
        <v>41</v>
      </c>
      <c r="E3273" s="1" t="s">
        <v>42</v>
      </c>
      <c r="F3273" s="47">
        <v>1071</v>
      </c>
      <c r="G3273" s="34">
        <v>1047.8599999999999</v>
      </c>
      <c r="H3273" s="1" t="s">
        <v>217</v>
      </c>
      <c r="I3273" s="34">
        <v>9.0313000000000008E-3</v>
      </c>
      <c r="J3273" s="34">
        <v>1390.5347999999999</v>
      </c>
      <c r="K3273" s="35" t="str">
        <f t="shared" si="255"/>
        <v>Strabrechtse Heide &amp; Beuven_H4010A</v>
      </c>
      <c r="L3273" s="36">
        <f>VLOOKUP(D3273,DATA!A:F,5,FALSE)</f>
        <v>1.3726988247862192E-2</v>
      </c>
      <c r="M3273" s="37">
        <f>VLOOKUP(D3273,DATA!A:F,6,FALSE)</f>
        <v>1285.5</v>
      </c>
      <c r="N3273" s="36">
        <f t="shared" si="256"/>
        <v>3.6895174556076933</v>
      </c>
      <c r="O3273" s="36">
        <f t="shared" si="257"/>
        <v>3.6899580039717907</v>
      </c>
      <c r="P3273" s="36">
        <f t="shared" si="258"/>
        <v>4.4054836409745946E-4</v>
      </c>
      <c r="Q3273" s="36">
        <f t="shared" si="259"/>
        <v>6.1259783136058789E-3</v>
      </c>
    </row>
    <row r="3274" spans="1:17" x14ac:dyDescent="0.3">
      <c r="A3274" s="29">
        <v>2332639</v>
      </c>
      <c r="B3274" s="1">
        <v>137</v>
      </c>
      <c r="C3274" s="1" t="s">
        <v>30</v>
      </c>
      <c r="D3274" s="1" t="s">
        <v>41</v>
      </c>
      <c r="E3274" s="1" t="s">
        <v>42</v>
      </c>
      <c r="F3274" s="47">
        <v>1071</v>
      </c>
      <c r="G3274" s="34">
        <v>1021.76</v>
      </c>
      <c r="H3274" s="1" t="s">
        <v>217</v>
      </c>
      <c r="I3274" s="34">
        <v>7.4838999999999999E-3</v>
      </c>
      <c r="J3274" s="34">
        <v>3216.9917</v>
      </c>
      <c r="K3274" s="35" t="str">
        <f t="shared" si="255"/>
        <v>Strabrechtse Heide &amp; Beuven_H4010A</v>
      </c>
      <c r="L3274" s="36">
        <f>VLOOKUP(D3274,DATA!A:F,5,FALSE)</f>
        <v>1.3726988247862192E-2</v>
      </c>
      <c r="M3274" s="37">
        <f>VLOOKUP(D3274,DATA!A:F,6,FALSE)</f>
        <v>1285.5</v>
      </c>
      <c r="N3274" s="36">
        <f t="shared" si="256"/>
        <v>2.6075035991128375</v>
      </c>
      <c r="O3274" s="36">
        <f t="shared" si="257"/>
        <v>2.607764499544011</v>
      </c>
      <c r="P3274" s="36">
        <f t="shared" si="258"/>
        <v>2.6090043117354966E-4</v>
      </c>
      <c r="Q3274" s="36">
        <f t="shared" si="259"/>
        <v>8.393145216117304E-3</v>
      </c>
    </row>
    <row r="3275" spans="1:17" x14ac:dyDescent="0.3">
      <c r="A3275" s="29">
        <v>2334117</v>
      </c>
      <c r="B3275" s="1">
        <v>136</v>
      </c>
      <c r="C3275" s="1" t="s">
        <v>14</v>
      </c>
      <c r="D3275" s="1" t="s">
        <v>41</v>
      </c>
      <c r="E3275" s="1" t="s">
        <v>42</v>
      </c>
      <c r="F3275" s="47">
        <v>1071</v>
      </c>
      <c r="G3275" s="34">
        <v>1042.1500000000001</v>
      </c>
      <c r="H3275" s="1" t="s">
        <v>217</v>
      </c>
      <c r="I3275" s="34">
        <v>1.3193399999999999E-2</v>
      </c>
      <c r="J3275" s="34">
        <v>1115.3894</v>
      </c>
      <c r="K3275" s="35" t="str">
        <f t="shared" si="255"/>
        <v>Leenderbos, Groote Heide &amp; De Plateaux_H4010A</v>
      </c>
      <c r="L3275" s="36">
        <f>VLOOKUP(D3275,DATA!A:F,5,FALSE)</f>
        <v>1.3726988247862192E-2</v>
      </c>
      <c r="M3275" s="37">
        <f>VLOOKUP(D3275,DATA!A:F,6,FALSE)</f>
        <v>1285.5</v>
      </c>
      <c r="N3275" s="36">
        <f t="shared" si="256"/>
        <v>3.4208871057809302</v>
      </c>
      <c r="O3275" s="36">
        <f t="shared" si="257"/>
        <v>3.4214855043989751</v>
      </c>
      <c r="P3275" s="36">
        <f t="shared" si="258"/>
        <v>5.9839861804489303E-4</v>
      </c>
      <c r="Q3275" s="36">
        <f t="shared" si="259"/>
        <v>6.6744747554192243E-3</v>
      </c>
    </row>
    <row r="3276" spans="1:17" x14ac:dyDescent="0.3">
      <c r="A3276" s="29">
        <v>2334117</v>
      </c>
      <c r="B3276" s="1">
        <v>136</v>
      </c>
      <c r="C3276" s="1" t="s">
        <v>14</v>
      </c>
      <c r="D3276" s="1" t="s">
        <v>43</v>
      </c>
      <c r="E3276" s="1" t="s">
        <v>44</v>
      </c>
      <c r="F3276" s="47">
        <v>1071</v>
      </c>
      <c r="G3276" s="34">
        <v>1042.1500000000001</v>
      </c>
      <c r="H3276" s="1" t="s">
        <v>217</v>
      </c>
      <c r="I3276" s="34">
        <v>1.3193399999999999E-2</v>
      </c>
      <c r="J3276" s="34">
        <v>2724.6876999999999</v>
      </c>
      <c r="K3276" s="35" t="str">
        <f t="shared" si="255"/>
        <v>Leenderbos, Groote Heide &amp; De Plateaux_H7150</v>
      </c>
      <c r="L3276" s="36">
        <f>VLOOKUP(D3276,DATA!A:F,5,FALSE)</f>
        <v>1.3726988247862192E-2</v>
      </c>
      <c r="M3276" s="37">
        <f>VLOOKUP(D3276,DATA!A:F,6,FALSE)</f>
        <v>1285.5</v>
      </c>
      <c r="N3276" s="36">
        <f t="shared" si="256"/>
        <v>3.4208871057809302</v>
      </c>
      <c r="O3276" s="36">
        <f t="shared" si="257"/>
        <v>3.4214855043989751</v>
      </c>
      <c r="P3276" s="36">
        <f t="shared" si="258"/>
        <v>5.9839861804489303E-4</v>
      </c>
      <c r="Q3276" s="36">
        <f t="shared" si="259"/>
        <v>1.630449354283918E-2</v>
      </c>
    </row>
    <row r="3277" spans="1:17" x14ac:dyDescent="0.3">
      <c r="A3277" s="29">
        <v>2334169</v>
      </c>
      <c r="B3277" s="1">
        <v>137</v>
      </c>
      <c r="C3277" s="1" t="s">
        <v>30</v>
      </c>
      <c r="D3277" s="1" t="s">
        <v>41</v>
      </c>
      <c r="E3277" s="1" t="s">
        <v>42</v>
      </c>
      <c r="F3277" s="47">
        <v>1071</v>
      </c>
      <c r="G3277" s="34">
        <v>1013.32</v>
      </c>
      <c r="H3277" s="1" t="s">
        <v>217</v>
      </c>
      <c r="I3277" s="34">
        <v>7.5580999999999999E-3</v>
      </c>
      <c r="J3277" s="34">
        <v>1919.136</v>
      </c>
      <c r="K3277" s="35" t="str">
        <f t="shared" si="255"/>
        <v>Strabrechtse Heide &amp; Beuven_H4010A</v>
      </c>
      <c r="L3277" s="36">
        <f>VLOOKUP(D3277,DATA!A:F,5,FALSE)</f>
        <v>1.3726988247862192E-2</v>
      </c>
      <c r="M3277" s="37">
        <f>VLOOKUP(D3277,DATA!A:F,6,FALSE)</f>
        <v>1285.5</v>
      </c>
      <c r="N3277" s="36">
        <f t="shared" si="256"/>
        <v>2.3288954447872938</v>
      </c>
      <c r="O3277" s="36">
        <f t="shared" si="257"/>
        <v>2.3291314521033217</v>
      </c>
      <c r="P3277" s="36">
        <f t="shared" si="258"/>
        <v>2.3600731602790859E-4</v>
      </c>
      <c r="Q3277" s="36">
        <f t="shared" si="259"/>
        <v>4.5293013645253642E-3</v>
      </c>
    </row>
    <row r="3278" spans="1:17" x14ac:dyDescent="0.3">
      <c r="A3278" s="29">
        <v>2335697</v>
      </c>
      <c r="B3278" s="1">
        <v>137</v>
      </c>
      <c r="C3278" s="1" t="s">
        <v>30</v>
      </c>
      <c r="D3278" s="1" t="s">
        <v>41</v>
      </c>
      <c r="E3278" s="1" t="s">
        <v>42</v>
      </c>
      <c r="F3278" s="47">
        <v>1071</v>
      </c>
      <c r="G3278" s="34">
        <v>1012.86</v>
      </c>
      <c r="H3278" s="1" t="s">
        <v>217</v>
      </c>
      <c r="I3278" s="34">
        <v>7.6121000000000001E-3</v>
      </c>
      <c r="J3278" s="34">
        <v>883.08180000000004</v>
      </c>
      <c r="K3278" s="35" t="str">
        <f t="shared" si="255"/>
        <v>Strabrechtse Heide &amp; Beuven_H4010A</v>
      </c>
      <c r="L3278" s="36">
        <f>VLOOKUP(D3278,DATA!A:F,5,FALSE)</f>
        <v>1.3726988247862192E-2</v>
      </c>
      <c r="M3278" s="37">
        <f>VLOOKUP(D3278,DATA!A:F,6,FALSE)</f>
        <v>1285.5</v>
      </c>
      <c r="N3278" s="36">
        <f t="shared" si="256"/>
        <v>2.3145754646020356</v>
      </c>
      <c r="O3278" s="36">
        <f t="shared" si="257"/>
        <v>2.3148117312936343</v>
      </c>
      <c r="P3278" s="36">
        <f t="shared" si="258"/>
        <v>2.3626669159870772E-4</v>
      </c>
      <c r="Q3278" s="36">
        <f t="shared" si="259"/>
        <v>2.0864281529703169E-3</v>
      </c>
    </row>
    <row r="3279" spans="1:17" x14ac:dyDescent="0.3">
      <c r="A3279" s="29">
        <v>2335699</v>
      </c>
      <c r="B3279" s="1">
        <v>137</v>
      </c>
      <c r="C3279" s="1" t="s">
        <v>30</v>
      </c>
      <c r="D3279" s="1" t="s">
        <v>41</v>
      </c>
      <c r="E3279" s="1" t="s">
        <v>42</v>
      </c>
      <c r="F3279" s="47">
        <v>1071</v>
      </c>
      <c r="G3279" s="34">
        <v>1029.31</v>
      </c>
      <c r="H3279" s="1" t="s">
        <v>217</v>
      </c>
      <c r="I3279" s="34">
        <v>7.5151999999999997E-3</v>
      </c>
      <c r="J3279" s="34">
        <v>379.54311999999999</v>
      </c>
      <c r="K3279" s="35" t="str">
        <f t="shared" si="255"/>
        <v>Strabrechtse Heide &amp; Beuven_H4010A</v>
      </c>
      <c r="L3279" s="36">
        <f>VLOOKUP(D3279,DATA!A:F,5,FALSE)</f>
        <v>1.3726988247862192E-2</v>
      </c>
      <c r="M3279" s="37">
        <f>VLOOKUP(D3279,DATA!A:F,6,FALSE)</f>
        <v>1285.5</v>
      </c>
      <c r="N3279" s="36">
        <f t="shared" si="256"/>
        <v>2.8840302537154225</v>
      </c>
      <c r="O3279" s="36">
        <f t="shared" si="257"/>
        <v>2.8843192068279038</v>
      </c>
      <c r="P3279" s="36">
        <f t="shared" si="258"/>
        <v>2.8895311248122724E-4</v>
      </c>
      <c r="Q3279" s="36">
        <f t="shared" si="259"/>
        <v>1.0967016584483593E-3</v>
      </c>
    </row>
    <row r="3280" spans="1:17" x14ac:dyDescent="0.3">
      <c r="A3280" s="29">
        <v>2337176</v>
      </c>
      <c r="B3280" s="1">
        <v>136</v>
      </c>
      <c r="C3280" s="1" t="s">
        <v>14</v>
      </c>
      <c r="D3280" s="1" t="s">
        <v>43</v>
      </c>
      <c r="E3280" s="1" t="s">
        <v>44</v>
      </c>
      <c r="F3280" s="47">
        <v>1071</v>
      </c>
      <c r="G3280" s="34">
        <v>1054.46</v>
      </c>
      <c r="H3280" s="1" t="s">
        <v>217</v>
      </c>
      <c r="I3280" s="34">
        <v>1.31057E-2</v>
      </c>
      <c r="J3280" s="34">
        <v>3470.97627528251</v>
      </c>
      <c r="K3280" s="35" t="str">
        <f t="shared" si="255"/>
        <v>Leenderbos, Groote Heide &amp; De Plateaux_H7150</v>
      </c>
      <c r="L3280" s="36">
        <f>VLOOKUP(D3280,DATA!A:F,5,FALSE)</f>
        <v>1.3726988247862192E-2</v>
      </c>
      <c r="M3280" s="37">
        <f>VLOOKUP(D3280,DATA!A:F,6,FALSE)</f>
        <v>1285.5</v>
      </c>
      <c r="N3280" s="36">
        <f t="shared" si="256"/>
        <v>4.0253069849030831</v>
      </c>
      <c r="O3280" s="36">
        <f t="shared" si="257"/>
        <v>4.0260020526608793</v>
      </c>
      <c r="P3280" s="36">
        <f t="shared" si="258"/>
        <v>6.9506775779615282E-4</v>
      </c>
      <c r="Q3280" s="36">
        <f t="shared" si="259"/>
        <v>2.4125636970242562E-2</v>
      </c>
    </row>
    <row r="3281" spans="1:17" x14ac:dyDescent="0.3">
      <c r="A3281" s="29">
        <v>2337212</v>
      </c>
      <c r="B3281" s="1">
        <v>137</v>
      </c>
      <c r="C3281" s="1" t="s">
        <v>30</v>
      </c>
      <c r="D3281" s="1" t="s">
        <v>41</v>
      </c>
      <c r="E3281" s="1" t="s">
        <v>42</v>
      </c>
      <c r="F3281" s="47">
        <v>1071</v>
      </c>
      <c r="G3281" s="34">
        <v>1019.66</v>
      </c>
      <c r="H3281" s="1" t="s">
        <v>217</v>
      </c>
      <c r="I3281" s="34">
        <v>9.0112999999999999E-3</v>
      </c>
      <c r="J3281" s="34">
        <v>2321.9749999999999</v>
      </c>
      <c r="K3281" s="35" t="str">
        <f t="shared" si="255"/>
        <v>Strabrechtse Heide &amp; Beuven_H4010A</v>
      </c>
      <c r="L3281" s="36">
        <f>VLOOKUP(D3281,DATA!A:F,5,FALSE)</f>
        <v>1.3726988247862192E-2</v>
      </c>
      <c r="M3281" s="37">
        <f>VLOOKUP(D3281,DATA!A:F,6,FALSE)</f>
        <v>1285.5</v>
      </c>
      <c r="N3281" s="36">
        <f t="shared" si="256"/>
        <v>2.5352894539869348</v>
      </c>
      <c r="O3281" s="36">
        <f t="shared" si="257"/>
        <v>2.5355951312641412</v>
      </c>
      <c r="P3281" s="36">
        <f t="shared" si="258"/>
        <v>3.0567727720631765E-4</v>
      </c>
      <c r="Q3281" s="36">
        <f t="shared" si="259"/>
        <v>7.0977499574113945E-3</v>
      </c>
    </row>
    <row r="3282" spans="1:17" x14ac:dyDescent="0.3">
      <c r="A3282" s="29">
        <v>2337212</v>
      </c>
      <c r="B3282" s="1">
        <v>137</v>
      </c>
      <c r="C3282" s="1" t="s">
        <v>30</v>
      </c>
      <c r="D3282" s="1" t="s">
        <v>43</v>
      </c>
      <c r="E3282" s="1" t="s">
        <v>44</v>
      </c>
      <c r="F3282" s="47">
        <v>1071</v>
      </c>
      <c r="G3282" s="34">
        <v>1019.66</v>
      </c>
      <c r="H3282" s="1" t="s">
        <v>217</v>
      </c>
      <c r="I3282" s="34">
        <v>9.0112999999999999E-3</v>
      </c>
      <c r="J3282" s="34">
        <v>1668.4747</v>
      </c>
      <c r="K3282" s="35" t="str">
        <f t="shared" si="255"/>
        <v>Strabrechtse Heide &amp; Beuven_H7150</v>
      </c>
      <c r="L3282" s="36">
        <f>VLOOKUP(D3282,DATA!A:F,5,FALSE)</f>
        <v>1.3726988247862192E-2</v>
      </c>
      <c r="M3282" s="37">
        <f>VLOOKUP(D3282,DATA!A:F,6,FALSE)</f>
        <v>1285.5</v>
      </c>
      <c r="N3282" s="36">
        <f t="shared" si="256"/>
        <v>2.5352894539869348</v>
      </c>
      <c r="O3282" s="36">
        <f t="shared" si="257"/>
        <v>2.5355951312641412</v>
      </c>
      <c r="P3282" s="36">
        <f t="shared" si="258"/>
        <v>3.0567727720631765E-4</v>
      </c>
      <c r="Q3282" s="36">
        <f t="shared" si="259"/>
        <v>5.1001480338362772E-3</v>
      </c>
    </row>
    <row r="3283" spans="1:17" x14ac:dyDescent="0.3">
      <c r="A3283" s="29">
        <v>2337227</v>
      </c>
      <c r="B3283" s="1">
        <v>137</v>
      </c>
      <c r="C3283" s="1" t="s">
        <v>30</v>
      </c>
      <c r="D3283" s="1" t="s">
        <v>41</v>
      </c>
      <c r="E3283" s="1" t="s">
        <v>42</v>
      </c>
      <c r="F3283" s="47">
        <v>1071</v>
      </c>
      <c r="G3283" s="34">
        <v>1037.0999999999999</v>
      </c>
      <c r="H3283" s="1" t="s">
        <v>217</v>
      </c>
      <c r="I3283" s="34">
        <v>7.7321999999999998E-3</v>
      </c>
      <c r="J3283" s="34">
        <v>1801.7582</v>
      </c>
      <c r="K3283" s="35" t="str">
        <f t="shared" si="255"/>
        <v>Strabrechtse Heide &amp; Beuven_H4010A</v>
      </c>
      <c r="L3283" s="36">
        <f>VLOOKUP(D3283,DATA!A:F,5,FALSE)</f>
        <v>1.3726988247862192E-2</v>
      </c>
      <c r="M3283" s="37">
        <f>VLOOKUP(D3283,DATA!A:F,6,FALSE)</f>
        <v>1285.5</v>
      </c>
      <c r="N3283" s="36">
        <f t="shared" si="256"/>
        <v>3.1991089519440492</v>
      </c>
      <c r="O3283" s="36">
        <f t="shared" si="257"/>
        <v>3.1994376584502322</v>
      </c>
      <c r="P3283" s="36">
        <f t="shared" si="258"/>
        <v>3.2870650618299635E-4</v>
      </c>
      <c r="Q3283" s="36">
        <f t="shared" si="259"/>
        <v>5.9224964290856439E-3</v>
      </c>
    </row>
    <row r="3284" spans="1:17" x14ac:dyDescent="0.3">
      <c r="A3284" s="29">
        <v>2337228</v>
      </c>
      <c r="B3284" s="1">
        <v>137</v>
      </c>
      <c r="C3284" s="1" t="s">
        <v>30</v>
      </c>
      <c r="D3284" s="1" t="s">
        <v>41</v>
      </c>
      <c r="E3284" s="1" t="s">
        <v>42</v>
      </c>
      <c r="F3284" s="47">
        <v>1071</v>
      </c>
      <c r="G3284" s="34">
        <v>1044.02</v>
      </c>
      <c r="H3284" s="1" t="s">
        <v>217</v>
      </c>
      <c r="I3284" s="34">
        <v>7.7603000000000004E-3</v>
      </c>
      <c r="J3284" s="34">
        <v>929.94899999999996</v>
      </c>
      <c r="K3284" s="35" t="str">
        <f t="shared" si="255"/>
        <v>Strabrechtse Heide &amp; Beuven_H4010A</v>
      </c>
      <c r="L3284" s="36">
        <f>VLOOKUP(D3284,DATA!A:F,5,FALSE)</f>
        <v>1.3726988247862192E-2</v>
      </c>
      <c r="M3284" s="37">
        <f>VLOOKUP(D3284,DATA!A:F,6,FALSE)</f>
        <v>1285.5</v>
      </c>
      <c r="N3284" s="36">
        <f t="shared" si="256"/>
        <v>3.5067170184763619</v>
      </c>
      <c r="O3284" s="36">
        <f t="shared" si="257"/>
        <v>3.5070774917625345</v>
      </c>
      <c r="P3284" s="36">
        <f t="shared" si="258"/>
        <v>3.6047328617261343E-4</v>
      </c>
      <c r="Q3284" s="36">
        <f t="shared" si="259"/>
        <v>3.3522177200293567E-3</v>
      </c>
    </row>
    <row r="3285" spans="1:17" x14ac:dyDescent="0.3">
      <c r="A3285" s="29">
        <v>2338755</v>
      </c>
      <c r="B3285" s="1">
        <v>137</v>
      </c>
      <c r="C3285" s="1" t="s">
        <v>30</v>
      </c>
      <c r="D3285" s="1" t="s">
        <v>41</v>
      </c>
      <c r="E3285" s="1" t="s">
        <v>42</v>
      </c>
      <c r="F3285" s="47">
        <v>1071</v>
      </c>
      <c r="G3285" s="34">
        <v>1011.64</v>
      </c>
      <c r="H3285" s="1" t="s">
        <v>217</v>
      </c>
      <c r="I3285" s="34">
        <v>7.7518999999999999E-3</v>
      </c>
      <c r="J3285" s="34">
        <v>3327.8022500000002</v>
      </c>
      <c r="K3285" s="35" t="str">
        <f t="shared" si="255"/>
        <v>Strabrechtse Heide &amp; Beuven_H4010A</v>
      </c>
      <c r="L3285" s="36">
        <f>VLOOKUP(D3285,DATA!A:F,5,FALSE)</f>
        <v>1.3726988247862192E-2</v>
      </c>
      <c r="M3285" s="37">
        <f>VLOOKUP(D3285,DATA!A:F,6,FALSE)</f>
        <v>1285.5</v>
      </c>
      <c r="N3285" s="36">
        <f t="shared" si="256"/>
        <v>2.2770114756664164</v>
      </c>
      <c r="O3285" s="36">
        <f t="shared" si="257"/>
        <v>2.277248267890879</v>
      </c>
      <c r="P3285" s="36">
        <f t="shared" si="258"/>
        <v>2.3679222446260084E-4</v>
      </c>
      <c r="Q3285" s="36">
        <f t="shared" si="259"/>
        <v>7.8799769734914822E-3</v>
      </c>
    </row>
    <row r="3286" spans="1:17" x14ac:dyDescent="0.3">
      <c r="A3286" s="29">
        <v>2338756</v>
      </c>
      <c r="B3286" s="1">
        <v>137</v>
      </c>
      <c r="C3286" s="1" t="s">
        <v>30</v>
      </c>
      <c r="D3286" s="1" t="s">
        <v>41</v>
      </c>
      <c r="E3286" s="1" t="s">
        <v>42</v>
      </c>
      <c r="F3286" s="47">
        <v>1071</v>
      </c>
      <c r="G3286" s="34">
        <v>1043.8800000000001</v>
      </c>
      <c r="H3286" s="1" t="s">
        <v>217</v>
      </c>
      <c r="I3286" s="34">
        <v>7.7298999999999996E-3</v>
      </c>
      <c r="J3286" s="34">
        <v>1072.0815</v>
      </c>
      <c r="K3286" s="35" t="str">
        <f t="shared" si="255"/>
        <v>Strabrechtse Heide &amp; Beuven_H4010A</v>
      </c>
      <c r="L3286" s="36">
        <f>VLOOKUP(D3286,DATA!A:F,5,FALSE)</f>
        <v>1.3726988247862192E-2</v>
      </c>
      <c r="M3286" s="37">
        <f>VLOOKUP(D3286,DATA!A:F,6,FALSE)</f>
        <v>1285.5</v>
      </c>
      <c r="N3286" s="36">
        <f t="shared" si="256"/>
        <v>3.5002200149913891</v>
      </c>
      <c r="O3286" s="36">
        <f t="shared" si="257"/>
        <v>3.5005784349891149</v>
      </c>
      <c r="P3286" s="36">
        <f t="shared" si="258"/>
        <v>3.5841999772578959E-4</v>
      </c>
      <c r="Q3286" s="36">
        <f t="shared" si="259"/>
        <v>3.8425544879186107E-3</v>
      </c>
    </row>
    <row r="3287" spans="1:17" x14ac:dyDescent="0.3">
      <c r="A3287" s="29">
        <v>2338757</v>
      </c>
      <c r="B3287" s="1">
        <v>137</v>
      </c>
      <c r="C3287" s="1" t="s">
        <v>30</v>
      </c>
      <c r="D3287" s="1" t="s">
        <v>41</v>
      </c>
      <c r="E3287" s="1" t="s">
        <v>42</v>
      </c>
      <c r="F3287" s="47">
        <v>1071</v>
      </c>
      <c r="G3287" s="34">
        <v>1017.55</v>
      </c>
      <c r="H3287" s="1" t="s">
        <v>217</v>
      </c>
      <c r="I3287" s="34">
        <v>7.3794999999999998E-3</v>
      </c>
      <c r="J3287" s="34">
        <v>1.9338824999999999</v>
      </c>
      <c r="K3287" s="35" t="str">
        <f t="shared" si="255"/>
        <v>Strabrechtse Heide &amp; Beuven_H4010A</v>
      </c>
      <c r="L3287" s="36">
        <f>VLOOKUP(D3287,DATA!A:F,5,FALSE)</f>
        <v>1.3726988247862192E-2</v>
      </c>
      <c r="M3287" s="37">
        <f>VLOOKUP(D3287,DATA!A:F,6,FALSE)</f>
        <v>1285.5</v>
      </c>
      <c r="N3287" s="36">
        <f t="shared" si="256"/>
        <v>2.4646946308071396</v>
      </c>
      <c r="O3287" s="36">
        <f t="shared" si="257"/>
        <v>2.4649381583452907</v>
      </c>
      <c r="P3287" s="36">
        <f t="shared" si="258"/>
        <v>2.4352753815115591E-4</v>
      </c>
      <c r="Q3287" s="36">
        <f t="shared" si="259"/>
        <v>4.7095364429860279E-6</v>
      </c>
    </row>
    <row r="3288" spans="1:17" x14ac:dyDescent="0.3">
      <c r="A3288" s="29">
        <v>2340261</v>
      </c>
      <c r="B3288" s="1">
        <v>137</v>
      </c>
      <c r="C3288" s="1" t="s">
        <v>30</v>
      </c>
      <c r="D3288" s="1" t="s">
        <v>41</v>
      </c>
      <c r="E3288" s="1" t="s">
        <v>42</v>
      </c>
      <c r="F3288" s="47">
        <v>1071</v>
      </c>
      <c r="G3288" s="34">
        <v>1038.73</v>
      </c>
      <c r="H3288" s="1" t="s">
        <v>217</v>
      </c>
      <c r="I3288" s="34">
        <v>9.5876999999999993E-3</v>
      </c>
      <c r="J3288" s="34">
        <v>936.5059</v>
      </c>
      <c r="K3288" s="35" t="str">
        <f t="shared" si="255"/>
        <v>Strabrechtse Heide &amp; Beuven_H4010A</v>
      </c>
      <c r="L3288" s="36">
        <f>VLOOKUP(D3288,DATA!A:F,5,FALSE)</f>
        <v>1.3726988247862192E-2</v>
      </c>
      <c r="M3288" s="37">
        <f>VLOOKUP(D3288,DATA!A:F,6,FALSE)</f>
        <v>1285.5</v>
      </c>
      <c r="N3288" s="36">
        <f t="shared" si="256"/>
        <v>3.2691293734682185</v>
      </c>
      <c r="O3288" s="36">
        <f t="shared" si="257"/>
        <v>3.2695455845250452</v>
      </c>
      <c r="P3288" s="36">
        <f t="shared" si="258"/>
        <v>4.1621105682665416E-4</v>
      </c>
      <c r="Q3288" s="36">
        <f t="shared" si="259"/>
        <v>3.897841103633969E-3</v>
      </c>
    </row>
    <row r="3289" spans="1:17" x14ac:dyDescent="0.3">
      <c r="A3289" s="29">
        <v>2340261</v>
      </c>
      <c r="B3289" s="1">
        <v>137</v>
      </c>
      <c r="C3289" s="1" t="s">
        <v>30</v>
      </c>
      <c r="D3289" s="1" t="s">
        <v>43</v>
      </c>
      <c r="E3289" s="1" t="s">
        <v>44</v>
      </c>
      <c r="F3289" s="47">
        <v>1071</v>
      </c>
      <c r="G3289" s="34">
        <v>1038.73</v>
      </c>
      <c r="H3289" s="1" t="s">
        <v>217</v>
      </c>
      <c r="I3289" s="34">
        <v>9.5876999999999993E-3</v>
      </c>
      <c r="J3289" s="34">
        <v>2795.6848</v>
      </c>
      <c r="K3289" s="35" t="str">
        <f t="shared" si="255"/>
        <v>Strabrechtse Heide &amp; Beuven_H7150</v>
      </c>
      <c r="L3289" s="36">
        <f>VLOOKUP(D3289,DATA!A:F,5,FALSE)</f>
        <v>1.3726988247862192E-2</v>
      </c>
      <c r="M3289" s="37">
        <f>VLOOKUP(D3289,DATA!A:F,6,FALSE)</f>
        <v>1285.5</v>
      </c>
      <c r="N3289" s="36">
        <f t="shared" si="256"/>
        <v>3.2691293734682185</v>
      </c>
      <c r="O3289" s="36">
        <f t="shared" si="257"/>
        <v>3.2695455845250452</v>
      </c>
      <c r="P3289" s="36">
        <f t="shared" si="258"/>
        <v>4.1621105682665416E-4</v>
      </c>
      <c r="Q3289" s="36">
        <f t="shared" si="259"/>
        <v>1.1635949251622132E-2</v>
      </c>
    </row>
    <row r="3290" spans="1:17" x14ac:dyDescent="0.3">
      <c r="A3290" s="29">
        <v>2340271</v>
      </c>
      <c r="B3290" s="1">
        <v>137</v>
      </c>
      <c r="C3290" s="1" t="s">
        <v>30</v>
      </c>
      <c r="D3290" s="1" t="s">
        <v>41</v>
      </c>
      <c r="E3290" s="1" t="s">
        <v>42</v>
      </c>
      <c r="F3290" s="47">
        <v>1071</v>
      </c>
      <c r="G3290" s="34">
        <v>1036.08</v>
      </c>
      <c r="H3290" s="1" t="s">
        <v>217</v>
      </c>
      <c r="I3290" s="34">
        <v>8.9128000000000002E-3</v>
      </c>
      <c r="J3290" s="34">
        <v>6481.1970000000001</v>
      </c>
      <c r="K3290" s="35" t="str">
        <f t="shared" si="255"/>
        <v>Strabrechtse Heide &amp; Beuven_H4010A</v>
      </c>
      <c r="L3290" s="36">
        <f>VLOOKUP(D3290,DATA!A:F,5,FALSE)</f>
        <v>1.3726988247862192E-2</v>
      </c>
      <c r="M3290" s="37">
        <f>VLOOKUP(D3290,DATA!A:F,6,FALSE)</f>
        <v>1285.5</v>
      </c>
      <c r="N3290" s="36">
        <f t="shared" si="256"/>
        <v>3.1560324734503498</v>
      </c>
      <c r="O3290" s="36">
        <f t="shared" si="257"/>
        <v>3.1564064362048234</v>
      </c>
      <c r="P3290" s="36">
        <f t="shared" si="258"/>
        <v>3.7396275447365568E-4</v>
      </c>
      <c r="Q3290" s="36">
        <f t="shared" si="259"/>
        <v>2.4237262824063938E-2</v>
      </c>
    </row>
    <row r="3291" spans="1:17" x14ac:dyDescent="0.3">
      <c r="A3291" s="29">
        <v>2340285</v>
      </c>
      <c r="B3291" s="1">
        <v>137</v>
      </c>
      <c r="C3291" s="1" t="s">
        <v>30</v>
      </c>
      <c r="D3291" s="1" t="s">
        <v>41</v>
      </c>
      <c r="E3291" s="1" t="s">
        <v>42</v>
      </c>
      <c r="F3291" s="47">
        <v>1071</v>
      </c>
      <c r="G3291" s="34">
        <v>1031.97</v>
      </c>
      <c r="H3291" s="1" t="s">
        <v>217</v>
      </c>
      <c r="I3291" s="34">
        <v>7.7365000000000003E-3</v>
      </c>
      <c r="J3291" s="34">
        <v>728.76900000000001</v>
      </c>
      <c r="K3291" s="35" t="str">
        <f t="shared" si="255"/>
        <v>Strabrechtse Heide &amp; Beuven_H4010A</v>
      </c>
      <c r="L3291" s="36">
        <f>VLOOKUP(D3291,DATA!A:F,5,FALSE)</f>
        <v>1.3726988247862192E-2</v>
      </c>
      <c r="M3291" s="37">
        <f>VLOOKUP(D3291,DATA!A:F,6,FALSE)</f>
        <v>1285.5</v>
      </c>
      <c r="N3291" s="36">
        <f t="shared" si="256"/>
        <v>2.9880785111711976</v>
      </c>
      <c r="O3291" s="36">
        <f t="shared" si="257"/>
        <v>2.988386374942706</v>
      </c>
      <c r="P3291" s="36">
        <f t="shared" si="258"/>
        <v>3.0786377150837652E-4</v>
      </c>
      <c r="Q3291" s="36">
        <f t="shared" si="259"/>
        <v>2.2436157289838802E-3</v>
      </c>
    </row>
    <row r="3292" spans="1:17" x14ac:dyDescent="0.3">
      <c r="A3292" s="29">
        <v>2341789</v>
      </c>
      <c r="B3292" s="1">
        <v>137</v>
      </c>
      <c r="C3292" s="1" t="s">
        <v>30</v>
      </c>
      <c r="D3292" s="1" t="s">
        <v>43</v>
      </c>
      <c r="E3292" s="1" t="s">
        <v>44</v>
      </c>
      <c r="F3292" s="47">
        <v>1071</v>
      </c>
      <c r="G3292" s="34">
        <v>1027.57</v>
      </c>
      <c r="H3292" s="1" t="s">
        <v>217</v>
      </c>
      <c r="I3292" s="34">
        <v>9.5542999999999999E-3</v>
      </c>
      <c r="J3292" s="34">
        <v>701.74540000000002</v>
      </c>
      <c r="K3292" s="35" t="str">
        <f t="shared" si="255"/>
        <v>Strabrechtse Heide &amp; Beuven_H7150</v>
      </c>
      <c r="L3292" s="36">
        <f>VLOOKUP(D3292,DATA!A:F,5,FALSE)</f>
        <v>1.3726988247862192E-2</v>
      </c>
      <c r="M3292" s="37">
        <f>VLOOKUP(D3292,DATA!A:F,6,FALSE)</f>
        <v>1285.5</v>
      </c>
      <c r="N3292" s="36">
        <f t="shared" si="256"/>
        <v>2.817879550834486</v>
      </c>
      <c r="O3292" s="36">
        <f t="shared" si="257"/>
        <v>2.8182387288994044</v>
      </c>
      <c r="P3292" s="36">
        <f t="shared" si="258"/>
        <v>3.5917806491836402E-4</v>
      </c>
      <c r="Q3292" s="36">
        <f t="shared" si="259"/>
        <v>2.5205155483736335E-3</v>
      </c>
    </row>
    <row r="3293" spans="1:17" x14ac:dyDescent="0.3">
      <c r="A3293" s="29">
        <v>2343318</v>
      </c>
      <c r="B3293" s="1">
        <v>137</v>
      </c>
      <c r="C3293" s="1" t="s">
        <v>30</v>
      </c>
      <c r="D3293" s="1" t="s">
        <v>41</v>
      </c>
      <c r="E3293" s="1" t="s">
        <v>42</v>
      </c>
      <c r="F3293" s="47">
        <v>1071</v>
      </c>
      <c r="G3293" s="34">
        <v>1009.06</v>
      </c>
      <c r="H3293" s="1" t="s">
        <v>217</v>
      </c>
      <c r="I3293" s="34">
        <v>9.6483999999999997E-3</v>
      </c>
      <c r="J3293" s="34">
        <v>2066.5106999999998</v>
      </c>
      <c r="K3293" s="35" t="str">
        <f t="shared" si="255"/>
        <v>Strabrechtse Heide &amp; Beuven_H4010A</v>
      </c>
      <c r="L3293" s="36">
        <f>VLOOKUP(D3293,DATA!A:F,5,FALSE)</f>
        <v>1.3726988247862192E-2</v>
      </c>
      <c r="M3293" s="37">
        <f>VLOOKUP(D3293,DATA!A:F,6,FALSE)</f>
        <v>1285.5</v>
      </c>
      <c r="N3293" s="36">
        <f t="shared" si="256"/>
        <v>2.1995236548437633</v>
      </c>
      <c r="O3293" s="36">
        <f t="shared" si="257"/>
        <v>2.1998085779456211</v>
      </c>
      <c r="P3293" s="36">
        <f t="shared" si="258"/>
        <v>2.8492310185779246E-4</v>
      </c>
      <c r="Q3293" s="36">
        <f t="shared" si="259"/>
        <v>5.8879663866631795E-3</v>
      </c>
    </row>
    <row r="3294" spans="1:17" x14ac:dyDescent="0.3">
      <c r="A3294" s="29">
        <v>2343319</v>
      </c>
      <c r="B3294" s="1">
        <v>137</v>
      </c>
      <c r="C3294" s="1" t="s">
        <v>30</v>
      </c>
      <c r="D3294" s="1" t="s">
        <v>41</v>
      </c>
      <c r="E3294" s="1" t="s">
        <v>42</v>
      </c>
      <c r="F3294" s="47">
        <v>1071</v>
      </c>
      <c r="G3294" s="34">
        <v>1001.92</v>
      </c>
      <c r="H3294" s="1" t="s">
        <v>217</v>
      </c>
      <c r="I3294" s="34">
        <v>9.5031999999999998E-3</v>
      </c>
      <c r="J3294" s="34">
        <v>2358.0070000000001</v>
      </c>
      <c r="K3294" s="35" t="str">
        <f t="shared" si="255"/>
        <v>Strabrechtse Heide &amp; Beuven_H4010A</v>
      </c>
      <c r="L3294" s="36">
        <f>VLOOKUP(D3294,DATA!A:F,5,FALSE)</f>
        <v>1.3726988247862192E-2</v>
      </c>
      <c r="M3294" s="37">
        <f>VLOOKUP(D3294,DATA!A:F,6,FALSE)</f>
        <v>1285.5</v>
      </c>
      <c r="N3294" s="36">
        <f t="shared" si="256"/>
        <v>1.9982778294856853</v>
      </c>
      <c r="O3294" s="36">
        <f t="shared" si="257"/>
        <v>1.9985333124248545</v>
      </c>
      <c r="P3294" s="36">
        <f t="shared" si="258"/>
        <v>2.5548293916921594E-4</v>
      </c>
      <c r="Q3294" s="36">
        <f t="shared" si="259"/>
        <v>6.0243055894158536E-3</v>
      </c>
    </row>
    <row r="3295" spans="1:17" x14ac:dyDescent="0.3">
      <c r="A3295" s="29">
        <v>2343319</v>
      </c>
      <c r="B3295" s="1">
        <v>137</v>
      </c>
      <c r="C3295" s="1" t="s">
        <v>30</v>
      </c>
      <c r="D3295" s="1" t="s">
        <v>43</v>
      </c>
      <c r="E3295" s="1" t="s">
        <v>44</v>
      </c>
      <c r="F3295" s="47">
        <v>1071</v>
      </c>
      <c r="G3295" s="34">
        <v>1001.92</v>
      </c>
      <c r="H3295" s="1" t="s">
        <v>217</v>
      </c>
      <c r="I3295" s="34">
        <v>9.5031999999999998E-3</v>
      </c>
      <c r="J3295" s="34">
        <v>385.36059999999998</v>
      </c>
      <c r="K3295" s="35" t="str">
        <f t="shared" si="255"/>
        <v>Strabrechtse Heide &amp; Beuven_H7150</v>
      </c>
      <c r="L3295" s="36">
        <f>VLOOKUP(D3295,DATA!A:F,5,FALSE)</f>
        <v>1.3726988247862192E-2</v>
      </c>
      <c r="M3295" s="37">
        <f>VLOOKUP(D3295,DATA!A:F,6,FALSE)</f>
        <v>1285.5</v>
      </c>
      <c r="N3295" s="36">
        <f t="shared" si="256"/>
        <v>1.9982778294856853</v>
      </c>
      <c r="O3295" s="36">
        <f t="shared" si="257"/>
        <v>1.9985333124248545</v>
      </c>
      <c r="P3295" s="36">
        <f t="shared" si="258"/>
        <v>2.5548293916921594E-4</v>
      </c>
      <c r="Q3295" s="36">
        <f t="shared" si="259"/>
        <v>9.8453058728012553E-4</v>
      </c>
    </row>
    <row r="3296" spans="1:17" x14ac:dyDescent="0.3">
      <c r="A3296" s="29">
        <v>2344847</v>
      </c>
      <c r="B3296" s="1">
        <v>137</v>
      </c>
      <c r="C3296" s="1" t="s">
        <v>30</v>
      </c>
      <c r="D3296" s="1" t="s">
        <v>41</v>
      </c>
      <c r="E3296" s="1" t="s">
        <v>42</v>
      </c>
      <c r="F3296" s="47">
        <v>1071</v>
      </c>
      <c r="G3296" s="34">
        <v>1029.82</v>
      </c>
      <c r="H3296" s="1" t="s">
        <v>217</v>
      </c>
      <c r="I3296" s="34">
        <v>9.7573999999999994E-3</v>
      </c>
      <c r="J3296" s="34">
        <v>196.67626999999999</v>
      </c>
      <c r="K3296" s="35" t="str">
        <f t="shared" si="255"/>
        <v>Strabrechtse Heide &amp; Beuven_H4010A</v>
      </c>
      <c r="L3296" s="36">
        <f>VLOOKUP(D3296,DATA!A:F,5,FALSE)</f>
        <v>1.3726988247862192E-2</v>
      </c>
      <c r="M3296" s="37">
        <f>VLOOKUP(D3296,DATA!A:F,6,FALSE)</f>
        <v>1285.5</v>
      </c>
      <c r="N3296" s="36">
        <f t="shared" si="256"/>
        <v>2.9037031815947829</v>
      </c>
      <c r="O3296" s="36">
        <f t="shared" si="257"/>
        <v>2.904080833477114</v>
      </c>
      <c r="P3296" s="36">
        <f t="shared" si="258"/>
        <v>3.7765188233107594E-4</v>
      </c>
      <c r="Q3296" s="36">
        <f t="shared" si="259"/>
        <v>7.4275163575354924E-4</v>
      </c>
    </row>
    <row r="3297" spans="1:17" x14ac:dyDescent="0.3">
      <c r="A3297" s="29">
        <v>2344847</v>
      </c>
      <c r="B3297" s="1">
        <v>137</v>
      </c>
      <c r="C3297" s="1" t="s">
        <v>30</v>
      </c>
      <c r="D3297" s="1" t="s">
        <v>43</v>
      </c>
      <c r="E3297" s="1" t="s">
        <v>44</v>
      </c>
      <c r="F3297" s="47">
        <v>1071</v>
      </c>
      <c r="G3297" s="34">
        <v>1029.82</v>
      </c>
      <c r="H3297" s="1" t="s">
        <v>217</v>
      </c>
      <c r="I3297" s="34">
        <v>9.7573999999999994E-3</v>
      </c>
      <c r="J3297" s="34">
        <v>1995.3503000000001</v>
      </c>
      <c r="K3297" s="35" t="str">
        <f t="shared" si="255"/>
        <v>Strabrechtse Heide &amp; Beuven_H7150</v>
      </c>
      <c r="L3297" s="36">
        <f>VLOOKUP(D3297,DATA!A:F,5,FALSE)</f>
        <v>1.3726988247862192E-2</v>
      </c>
      <c r="M3297" s="37">
        <f>VLOOKUP(D3297,DATA!A:F,6,FALSE)</f>
        <v>1285.5</v>
      </c>
      <c r="N3297" s="36">
        <f t="shared" si="256"/>
        <v>2.9037031815947829</v>
      </c>
      <c r="O3297" s="36">
        <f t="shared" si="257"/>
        <v>2.904080833477114</v>
      </c>
      <c r="P3297" s="36">
        <f t="shared" si="258"/>
        <v>3.7765188233107594E-4</v>
      </c>
      <c r="Q3297" s="36">
        <f t="shared" si="259"/>
        <v>7.5354779670487714E-3</v>
      </c>
    </row>
    <row r="3298" spans="1:17" x14ac:dyDescent="0.3">
      <c r="A3298" s="29">
        <v>2346376</v>
      </c>
      <c r="B3298" s="1">
        <v>137</v>
      </c>
      <c r="C3298" s="1" t="s">
        <v>30</v>
      </c>
      <c r="D3298" s="1" t="s">
        <v>41</v>
      </c>
      <c r="E3298" s="1" t="s">
        <v>42</v>
      </c>
      <c r="F3298" s="47">
        <v>1071</v>
      </c>
      <c r="G3298" s="34">
        <v>1003.54</v>
      </c>
      <c r="H3298" s="1" t="s">
        <v>217</v>
      </c>
      <c r="I3298" s="34">
        <v>9.7216000000000004E-3</v>
      </c>
      <c r="J3298" s="34">
        <v>2512.7837</v>
      </c>
      <c r="K3298" s="35" t="str">
        <f t="shared" si="255"/>
        <v>Strabrechtse Heide &amp; Beuven_H4010A</v>
      </c>
      <c r="L3298" s="36">
        <f>VLOOKUP(D3298,DATA!A:F,5,FALSE)</f>
        <v>1.3726988247862192E-2</v>
      </c>
      <c r="M3298" s="37">
        <f>VLOOKUP(D3298,DATA!A:F,6,FALSE)</f>
        <v>1285.5</v>
      </c>
      <c r="N3298" s="36">
        <f t="shared" si="256"/>
        <v>2.0422950440022807</v>
      </c>
      <c r="O3298" s="36">
        <f t="shared" si="257"/>
        <v>2.0425620357813501</v>
      </c>
      <c r="P3298" s="36">
        <f t="shared" si="258"/>
        <v>2.6699177906941429E-4</v>
      </c>
      <c r="Q3298" s="36">
        <f t="shared" si="259"/>
        <v>6.7089259047962537E-3</v>
      </c>
    </row>
    <row r="3299" spans="1:17" x14ac:dyDescent="0.3">
      <c r="A3299" s="29">
        <v>2347905</v>
      </c>
      <c r="B3299" s="1">
        <v>137</v>
      </c>
      <c r="C3299" s="1" t="s">
        <v>30</v>
      </c>
      <c r="D3299" s="1" t="s">
        <v>41</v>
      </c>
      <c r="E3299" s="1" t="s">
        <v>42</v>
      </c>
      <c r="F3299" s="47">
        <v>1071</v>
      </c>
      <c r="G3299" s="34">
        <v>1001.14</v>
      </c>
      <c r="H3299" s="1" t="s">
        <v>217</v>
      </c>
      <c r="I3299" s="34">
        <v>9.7132999999999994E-3</v>
      </c>
      <c r="J3299" s="34">
        <v>6084.4204</v>
      </c>
      <c r="K3299" s="35" t="str">
        <f t="shared" si="255"/>
        <v>Strabrechtse Heide &amp; Beuven_H4010A</v>
      </c>
      <c r="L3299" s="36">
        <f>VLOOKUP(D3299,DATA!A:F,5,FALSE)</f>
        <v>1.3726988247862192E-2</v>
      </c>
      <c r="M3299" s="37">
        <f>VLOOKUP(D3299,DATA!A:F,6,FALSE)</f>
        <v>1285.5</v>
      </c>
      <c r="N3299" s="36">
        <f t="shared" si="256"/>
        <v>1.9774171262722129</v>
      </c>
      <c r="O3299" s="36">
        <f t="shared" si="257"/>
        <v>1.9776755868469431</v>
      </c>
      <c r="P3299" s="36">
        <f t="shared" si="258"/>
        <v>2.5846057473022377E-4</v>
      </c>
      <c r="Q3299" s="36">
        <f t="shared" si="259"/>
        <v>1.5725827934842979E-2</v>
      </c>
    </row>
    <row r="3300" spans="1:17" x14ac:dyDescent="0.3">
      <c r="A3300" s="29">
        <v>2347931</v>
      </c>
      <c r="B3300" s="1">
        <v>137</v>
      </c>
      <c r="C3300" s="1" t="s">
        <v>30</v>
      </c>
      <c r="D3300" s="1" t="s">
        <v>41</v>
      </c>
      <c r="E3300" s="1" t="s">
        <v>42</v>
      </c>
      <c r="F3300" s="47">
        <v>1071</v>
      </c>
      <c r="G3300" s="34">
        <v>1011.06</v>
      </c>
      <c r="H3300" s="1" t="s">
        <v>217</v>
      </c>
      <c r="I3300" s="34">
        <v>7.3239000000000004E-3</v>
      </c>
      <c r="J3300" s="34">
        <v>3323.4585000000002</v>
      </c>
      <c r="K3300" s="35" t="str">
        <f t="shared" si="255"/>
        <v>Strabrechtse Heide &amp; Beuven_H4010A</v>
      </c>
      <c r="L3300" s="36">
        <f>VLOOKUP(D3300,DATA!A:F,5,FALSE)</f>
        <v>1.3726988247862192E-2</v>
      </c>
      <c r="M3300" s="37">
        <f>VLOOKUP(D3300,DATA!A:F,6,FALSE)</f>
        <v>1285.5</v>
      </c>
      <c r="N3300" s="36">
        <f t="shared" si="256"/>
        <v>2.2593626449485025</v>
      </c>
      <c r="O3300" s="36">
        <f t="shared" si="257"/>
        <v>2.2595846687953354</v>
      </c>
      <c r="P3300" s="36">
        <f t="shared" si="258"/>
        <v>2.2202384683289722E-4</v>
      </c>
      <c r="Q3300" s="36">
        <f t="shared" si="259"/>
        <v>7.378870409594904E-3</v>
      </c>
    </row>
    <row r="3301" spans="1:17" x14ac:dyDescent="0.3">
      <c r="A3301" s="29">
        <v>2349433</v>
      </c>
      <c r="B3301" s="1">
        <v>137</v>
      </c>
      <c r="C3301" s="1" t="s">
        <v>30</v>
      </c>
      <c r="D3301" s="1" t="s">
        <v>41</v>
      </c>
      <c r="E3301" s="1" t="s">
        <v>42</v>
      </c>
      <c r="F3301" s="47">
        <v>1071</v>
      </c>
      <c r="G3301" s="34">
        <v>1060.3699999999999</v>
      </c>
      <c r="H3301" s="1" t="s">
        <v>217</v>
      </c>
      <c r="I3301" s="34">
        <v>1.0362100000000001E-2</v>
      </c>
      <c r="J3301" s="34">
        <v>308.93786999999998</v>
      </c>
      <c r="K3301" s="35" t="str">
        <f t="shared" si="255"/>
        <v>Strabrechtse Heide &amp; Beuven_H4010A</v>
      </c>
      <c r="L3301" s="36">
        <f>VLOOKUP(D3301,DATA!A:F,5,FALSE)</f>
        <v>1.3726988247862192E-2</v>
      </c>
      <c r="M3301" s="37">
        <f>VLOOKUP(D3301,DATA!A:F,6,FALSE)</f>
        <v>1285.5</v>
      </c>
      <c r="N3301" s="36">
        <f t="shared" si="256"/>
        <v>4.3506782007984093</v>
      </c>
      <c r="O3301" s="36">
        <f t="shared" si="257"/>
        <v>4.3512701577124844</v>
      </c>
      <c r="P3301" s="36">
        <f t="shared" si="258"/>
        <v>5.9195691407509798E-4</v>
      </c>
      <c r="Q3301" s="36">
        <f t="shared" si="259"/>
        <v>1.8287790816613378E-3</v>
      </c>
    </row>
    <row r="3302" spans="1:17" x14ac:dyDescent="0.3">
      <c r="A3302" s="29">
        <v>2349434</v>
      </c>
      <c r="B3302" s="1">
        <v>137</v>
      </c>
      <c r="C3302" s="1" t="s">
        <v>30</v>
      </c>
      <c r="D3302" s="1" t="s">
        <v>41</v>
      </c>
      <c r="E3302" s="1" t="s">
        <v>42</v>
      </c>
      <c r="F3302" s="47">
        <v>1071</v>
      </c>
      <c r="G3302" s="34">
        <v>1028.47</v>
      </c>
      <c r="H3302" s="1" t="s">
        <v>217</v>
      </c>
      <c r="I3302" s="34">
        <v>1.0008400000000001E-2</v>
      </c>
      <c r="J3302" s="34">
        <v>2158.4245999999998</v>
      </c>
      <c r="K3302" s="35" t="str">
        <f t="shared" si="255"/>
        <v>Strabrechtse Heide &amp; Beuven_H4010A</v>
      </c>
      <c r="L3302" s="36">
        <f>VLOOKUP(D3302,DATA!A:F,5,FALSE)</f>
        <v>1.3726988247862192E-2</v>
      </c>
      <c r="M3302" s="37">
        <f>VLOOKUP(D3302,DATA!A:F,6,FALSE)</f>
        <v>1285.5</v>
      </c>
      <c r="N3302" s="36">
        <f t="shared" si="256"/>
        <v>2.8519093924437291</v>
      </c>
      <c r="O3302" s="36">
        <f t="shared" si="257"/>
        <v>2.8522900531422746</v>
      </c>
      <c r="P3302" s="36">
        <f t="shared" si="258"/>
        <v>3.8066069854547635E-4</v>
      </c>
      <c r="Q3302" s="36">
        <f t="shared" si="259"/>
        <v>8.2162741599374027E-3</v>
      </c>
    </row>
    <row r="3303" spans="1:17" x14ac:dyDescent="0.3">
      <c r="A3303" s="29">
        <v>2349436</v>
      </c>
      <c r="B3303" s="1">
        <v>137</v>
      </c>
      <c r="C3303" s="1" t="s">
        <v>30</v>
      </c>
      <c r="D3303" s="1" t="s">
        <v>41</v>
      </c>
      <c r="E3303" s="1" t="s">
        <v>42</v>
      </c>
      <c r="F3303" s="47">
        <v>1071</v>
      </c>
      <c r="G3303" s="34">
        <v>1041.17</v>
      </c>
      <c r="H3303" s="1" t="s">
        <v>217</v>
      </c>
      <c r="I3303" s="34">
        <v>1.00692E-2</v>
      </c>
      <c r="J3303" s="34">
        <v>7132.8383999999996</v>
      </c>
      <c r="K3303" s="35" t="str">
        <f t="shared" si="255"/>
        <v>Strabrechtse Heide &amp; Beuven_H4010A</v>
      </c>
      <c r="L3303" s="36">
        <f>VLOOKUP(D3303,DATA!A:F,5,FALSE)</f>
        <v>1.3726988247862192E-2</v>
      </c>
      <c r="M3303" s="37">
        <f>VLOOKUP(D3303,DATA!A:F,6,FALSE)</f>
        <v>1285.5</v>
      </c>
      <c r="N3303" s="36">
        <f t="shared" si="256"/>
        <v>3.3767194885256546</v>
      </c>
      <c r="O3303" s="36">
        <f t="shared" si="257"/>
        <v>3.3771704869026671</v>
      </c>
      <c r="P3303" s="36">
        <f t="shared" si="258"/>
        <v>4.5099837701245704E-4</v>
      </c>
      <c r="Q3303" s="36">
        <f t="shared" si="259"/>
        <v>3.2168985418921305E-2</v>
      </c>
    </row>
    <row r="3304" spans="1:17" x14ac:dyDescent="0.3">
      <c r="A3304" s="29">
        <v>2349437</v>
      </c>
      <c r="B3304" s="1">
        <v>137</v>
      </c>
      <c r="C3304" s="1" t="s">
        <v>30</v>
      </c>
      <c r="D3304" s="1" t="s">
        <v>41</v>
      </c>
      <c r="E3304" s="1" t="s">
        <v>42</v>
      </c>
      <c r="F3304" s="47">
        <v>1071</v>
      </c>
      <c r="G3304" s="34">
        <v>1003.43</v>
      </c>
      <c r="H3304" s="1" t="s">
        <v>217</v>
      </c>
      <c r="I3304" s="34">
        <v>9.7152999999999996E-3</v>
      </c>
      <c r="J3304" s="34">
        <v>831.54160000000002</v>
      </c>
      <c r="K3304" s="35" t="str">
        <f t="shared" si="255"/>
        <v>Strabrechtse Heide &amp; Beuven_H4010A</v>
      </c>
      <c r="L3304" s="36">
        <f>VLOOKUP(D3304,DATA!A:F,5,FALSE)</f>
        <v>1.3726988247862192E-2</v>
      </c>
      <c r="M3304" s="37">
        <f>VLOOKUP(D3304,DATA!A:F,6,FALSE)</f>
        <v>1285.5</v>
      </c>
      <c r="N3304" s="36">
        <f t="shared" si="256"/>
        <v>2.0392764092290876</v>
      </c>
      <c r="O3304" s="36">
        <f t="shared" si="257"/>
        <v>2.0395428418123327</v>
      </c>
      <c r="P3304" s="36">
        <f t="shared" si="258"/>
        <v>2.6643258324510199E-4</v>
      </c>
      <c r="Q3304" s="36">
        <f t="shared" si="259"/>
        <v>2.215497765637653E-3</v>
      </c>
    </row>
    <row r="3305" spans="1:17" x14ac:dyDescent="0.3">
      <c r="A3305" s="29">
        <v>2349449</v>
      </c>
      <c r="B3305" s="1">
        <v>137</v>
      </c>
      <c r="C3305" s="1" t="s">
        <v>30</v>
      </c>
      <c r="D3305" s="1" t="s">
        <v>41</v>
      </c>
      <c r="E3305" s="1" t="s">
        <v>42</v>
      </c>
      <c r="F3305" s="47">
        <v>1071</v>
      </c>
      <c r="G3305" s="34">
        <v>1019.45</v>
      </c>
      <c r="H3305" s="1" t="s">
        <v>217</v>
      </c>
      <c r="I3305" s="34">
        <v>8.9435999999999995E-3</v>
      </c>
      <c r="J3305" s="34">
        <v>1463.17</v>
      </c>
      <c r="K3305" s="35" t="str">
        <f t="shared" si="255"/>
        <v>Strabrechtse Heide &amp; Beuven_H4010A</v>
      </c>
      <c r="L3305" s="36">
        <f>VLOOKUP(D3305,DATA!A:F,5,FALSE)</f>
        <v>1.3726988247862192E-2</v>
      </c>
      <c r="M3305" s="37">
        <f>VLOOKUP(D3305,DATA!A:F,6,FALSE)</f>
        <v>1285.5</v>
      </c>
      <c r="N3305" s="36">
        <f t="shared" si="256"/>
        <v>2.5281760841943339</v>
      </c>
      <c r="O3305" s="36">
        <f t="shared" si="257"/>
        <v>2.5284786357231002</v>
      </c>
      <c r="P3305" s="36">
        <f t="shared" si="258"/>
        <v>3.0255152876623725E-4</v>
      </c>
      <c r="Q3305" s="36">
        <f t="shared" si="259"/>
        <v>4.4268432034489545E-3</v>
      </c>
    </row>
    <row r="3306" spans="1:17" x14ac:dyDescent="0.3">
      <c r="A3306" s="29">
        <v>2349457</v>
      </c>
      <c r="B3306" s="1">
        <v>137</v>
      </c>
      <c r="C3306" s="1" t="s">
        <v>30</v>
      </c>
      <c r="D3306" s="1" t="s">
        <v>41</v>
      </c>
      <c r="E3306" s="1" t="s">
        <v>42</v>
      </c>
      <c r="F3306" s="47">
        <v>1071</v>
      </c>
      <c r="G3306" s="34">
        <v>1004.57</v>
      </c>
      <c r="H3306" s="1" t="s">
        <v>217</v>
      </c>
      <c r="I3306" s="34">
        <v>7.9434999999999992E-3</v>
      </c>
      <c r="J3306" s="34">
        <v>1824.17785</v>
      </c>
      <c r="K3306" s="35" t="str">
        <f t="shared" si="255"/>
        <v>Strabrechtse Heide &amp; Beuven_H4010A</v>
      </c>
      <c r="L3306" s="36">
        <f>VLOOKUP(D3306,DATA!A:F,5,FALSE)</f>
        <v>1.3726988247862192E-2</v>
      </c>
      <c r="M3306" s="37">
        <f>VLOOKUP(D3306,DATA!A:F,6,FALSE)</f>
        <v>1285.5</v>
      </c>
      <c r="N3306" s="36">
        <f t="shared" si="256"/>
        <v>2.0707735441139654</v>
      </c>
      <c r="O3306" s="36">
        <f t="shared" si="257"/>
        <v>2.0709946777418664</v>
      </c>
      <c r="P3306" s="36">
        <f t="shared" si="258"/>
        <v>2.2113362790099345E-4</v>
      </c>
      <c r="Q3306" s="36">
        <f t="shared" si="259"/>
        <v>4.0338706590713428E-3</v>
      </c>
    </row>
    <row r="3307" spans="1:17" x14ac:dyDescent="0.3">
      <c r="A3307" s="29">
        <v>2349460</v>
      </c>
      <c r="B3307" s="1">
        <v>137</v>
      </c>
      <c r="C3307" s="1" t="s">
        <v>30</v>
      </c>
      <c r="D3307" s="1" t="s">
        <v>41</v>
      </c>
      <c r="E3307" s="1" t="s">
        <v>42</v>
      </c>
      <c r="F3307" s="47">
        <v>1071</v>
      </c>
      <c r="G3307" s="34">
        <v>1013.32</v>
      </c>
      <c r="H3307" s="1" t="s">
        <v>217</v>
      </c>
      <c r="I3307" s="34">
        <v>7.4412999999999997E-3</v>
      </c>
      <c r="J3307" s="34">
        <v>2332.80735</v>
      </c>
      <c r="K3307" s="35" t="str">
        <f t="shared" si="255"/>
        <v>Strabrechtse Heide &amp; Beuven_H4010A</v>
      </c>
      <c r="L3307" s="36">
        <f>VLOOKUP(D3307,DATA!A:F,5,FALSE)</f>
        <v>1.3726988247862192E-2</v>
      </c>
      <c r="M3307" s="37">
        <f>VLOOKUP(D3307,DATA!A:F,6,FALSE)</f>
        <v>1285.5</v>
      </c>
      <c r="N3307" s="36">
        <f t="shared" si="256"/>
        <v>2.3288954447872938</v>
      </c>
      <c r="O3307" s="36">
        <f t="shared" si="257"/>
        <v>2.3291278047585098</v>
      </c>
      <c r="P3307" s="36">
        <f t="shared" si="258"/>
        <v>2.3235997121595631E-4</v>
      </c>
      <c r="Q3307" s="36">
        <f t="shared" si="259"/>
        <v>5.4205104869837128E-3</v>
      </c>
    </row>
    <row r="3308" spans="1:17" x14ac:dyDescent="0.3">
      <c r="A3308" s="29">
        <v>2350959</v>
      </c>
      <c r="B3308" s="1">
        <v>137</v>
      </c>
      <c r="C3308" s="1" t="s">
        <v>30</v>
      </c>
      <c r="D3308" s="1" t="s">
        <v>22</v>
      </c>
      <c r="E3308" s="1" t="s">
        <v>23</v>
      </c>
      <c r="F3308" s="47">
        <v>1857</v>
      </c>
      <c r="G3308" s="34">
        <v>1802.11</v>
      </c>
      <c r="H3308" s="1" t="s">
        <v>217</v>
      </c>
      <c r="I3308" s="34">
        <v>1.5956000000000001E-2</v>
      </c>
      <c r="J3308" s="34">
        <v>6723.6742999999997</v>
      </c>
      <c r="K3308" s="35" t="str">
        <f t="shared" si="255"/>
        <v>Strabrechtse Heide &amp; Beuven_H91E0C</v>
      </c>
      <c r="L3308" s="36">
        <f>VLOOKUP(D3308,DATA!A:F,5,FALSE)</f>
        <v>6.9280917156857415E-3</v>
      </c>
      <c r="M3308" s="37">
        <f>VLOOKUP(D3308,DATA!A:F,6,FALSE)</f>
        <v>2282</v>
      </c>
      <c r="N3308" s="36">
        <f t="shared" si="256"/>
        <v>3.4732750894406723</v>
      </c>
      <c r="O3308" s="36">
        <f t="shared" si="257"/>
        <v>3.473645724711464</v>
      </c>
      <c r="P3308" s="36">
        <f t="shared" si="258"/>
        <v>3.7063527079173042E-4</v>
      </c>
      <c r="Q3308" s="36">
        <f t="shared" si="259"/>
        <v>2.4920308448958983E-2</v>
      </c>
    </row>
    <row r="3309" spans="1:17" x14ac:dyDescent="0.3">
      <c r="A3309" s="29">
        <v>2350964</v>
      </c>
      <c r="B3309" s="1">
        <v>137</v>
      </c>
      <c r="C3309" s="1" t="s">
        <v>30</v>
      </c>
      <c r="D3309" s="1" t="s">
        <v>41</v>
      </c>
      <c r="E3309" s="1" t="s">
        <v>42</v>
      </c>
      <c r="F3309" s="47">
        <v>1071</v>
      </c>
      <c r="G3309" s="34">
        <v>1042.04</v>
      </c>
      <c r="H3309" s="1" t="s">
        <v>217</v>
      </c>
      <c r="I3309" s="34">
        <v>1.00401E-2</v>
      </c>
      <c r="J3309" s="34">
        <v>3118.8712999999998</v>
      </c>
      <c r="K3309" s="35" t="str">
        <f t="shared" si="255"/>
        <v>Strabrechtse Heide &amp; Beuven_H4010A</v>
      </c>
      <c r="L3309" s="36">
        <f>VLOOKUP(D3309,DATA!A:F,5,FALSE)</f>
        <v>1.3726988247862192E-2</v>
      </c>
      <c r="M3309" s="37">
        <f>VLOOKUP(D3309,DATA!A:F,6,FALSE)</f>
        <v>1285.5</v>
      </c>
      <c r="N3309" s="36">
        <f t="shared" si="256"/>
        <v>3.4159018841170954</v>
      </c>
      <c r="O3309" s="36">
        <f t="shared" si="257"/>
        <v>3.416356612643813</v>
      </c>
      <c r="P3309" s="36">
        <f t="shared" si="258"/>
        <v>4.547285267175738E-4</v>
      </c>
      <c r="Q3309" s="36">
        <f t="shared" si="259"/>
        <v>1.4182397512707241E-2</v>
      </c>
    </row>
    <row r="3310" spans="1:17" x14ac:dyDescent="0.3">
      <c r="A3310" s="29">
        <v>2350985</v>
      </c>
      <c r="B3310" s="1">
        <v>137</v>
      </c>
      <c r="C3310" s="1" t="s">
        <v>30</v>
      </c>
      <c r="D3310" s="1" t="s">
        <v>41</v>
      </c>
      <c r="E3310" s="1" t="s">
        <v>42</v>
      </c>
      <c r="F3310" s="47">
        <v>1071</v>
      </c>
      <c r="G3310" s="34">
        <v>1010.49</v>
      </c>
      <c r="H3310" s="1" t="s">
        <v>217</v>
      </c>
      <c r="I3310" s="34">
        <v>8.0912999999999992E-3</v>
      </c>
      <c r="J3310" s="34">
        <v>1690.8308</v>
      </c>
      <c r="K3310" s="35" t="str">
        <f t="shared" si="255"/>
        <v>Strabrechtse Heide &amp; Beuven_H4010A</v>
      </c>
      <c r="L3310" s="36">
        <f>VLOOKUP(D3310,DATA!A:F,5,FALSE)</f>
        <v>1.3726988247862192E-2</v>
      </c>
      <c r="M3310" s="37">
        <f>VLOOKUP(D3310,DATA!A:F,6,FALSE)</f>
        <v>1285.5</v>
      </c>
      <c r="N3310" s="36">
        <f t="shared" si="256"/>
        <v>2.2421483287823989</v>
      </c>
      <c r="O3310" s="36">
        <f t="shared" si="257"/>
        <v>2.2423917915706206</v>
      </c>
      <c r="P3310" s="36">
        <f t="shared" si="258"/>
        <v>2.4346278822173772E-4</v>
      </c>
      <c r="Q3310" s="36">
        <f t="shared" si="259"/>
        <v>4.1165438097919135E-3</v>
      </c>
    </row>
    <row r="3311" spans="1:17" x14ac:dyDescent="0.3">
      <c r="A3311" s="29">
        <v>2352489</v>
      </c>
      <c r="B3311" s="1">
        <v>137</v>
      </c>
      <c r="C3311" s="1" t="s">
        <v>30</v>
      </c>
      <c r="D3311" s="1" t="s">
        <v>28</v>
      </c>
      <c r="E3311" s="1" t="s">
        <v>29</v>
      </c>
      <c r="F3311" s="47">
        <v>1786</v>
      </c>
      <c r="G3311" s="34">
        <v>1722</v>
      </c>
      <c r="H3311" s="1" t="s">
        <v>217</v>
      </c>
      <c r="I3311" s="34">
        <v>1.5436999999999999E-2</v>
      </c>
      <c r="J3311" s="34">
        <v>590.70214999999996</v>
      </c>
      <c r="K3311" s="35" t="str">
        <f t="shared" si="255"/>
        <v>Strabrechtse Heide &amp; Beuven_H91D0</v>
      </c>
      <c r="L3311" s="36">
        <f>VLOOKUP(D3311,DATA!A:F,5,FALSE)</f>
        <v>6.9280917156857415E-3</v>
      </c>
      <c r="M3311" s="37">
        <f>VLOOKUP(D3311,DATA!A:F,6,FALSE)</f>
        <v>2211</v>
      </c>
      <c r="N3311" s="36">
        <f t="shared" si="256"/>
        <v>3.267776327465751</v>
      </c>
      <c r="O3311" s="36">
        <f t="shared" si="257"/>
        <v>3.2681144092192502</v>
      </c>
      <c r="P3311" s="36">
        <f t="shared" si="258"/>
        <v>3.3808175349925307E-4</v>
      </c>
      <c r="Q3311" s="36">
        <f t="shared" si="259"/>
        <v>1.9970561866777879E-3</v>
      </c>
    </row>
    <row r="3312" spans="1:17" x14ac:dyDescent="0.3">
      <c r="A3312" s="29">
        <v>2352496</v>
      </c>
      <c r="B3312" s="1">
        <v>137</v>
      </c>
      <c r="C3312" s="1" t="s">
        <v>30</v>
      </c>
      <c r="D3312" s="1" t="s">
        <v>43</v>
      </c>
      <c r="E3312" s="1" t="s">
        <v>44</v>
      </c>
      <c r="F3312" s="47">
        <v>1071</v>
      </c>
      <c r="G3312" s="34">
        <v>1036.47</v>
      </c>
      <c r="H3312" s="1" t="s">
        <v>217</v>
      </c>
      <c r="I3312" s="34">
        <v>9.9611999999999999E-3</v>
      </c>
      <c r="J3312" s="34">
        <v>1050.2716</v>
      </c>
      <c r="K3312" s="35" t="str">
        <f t="shared" si="255"/>
        <v>Strabrechtse Heide &amp; Beuven_H7150</v>
      </c>
      <c r="L3312" s="36">
        <f>VLOOKUP(D3312,DATA!A:F,5,FALSE)</f>
        <v>1.3726988247862192E-2</v>
      </c>
      <c r="M3312" s="37">
        <f>VLOOKUP(D3312,DATA!A:F,6,FALSE)</f>
        <v>1285.5</v>
      </c>
      <c r="N3312" s="36">
        <f t="shared" si="256"/>
        <v>3.1724362316478265</v>
      </c>
      <c r="O3312" s="36">
        <f t="shared" si="257"/>
        <v>3.172856287109898</v>
      </c>
      <c r="P3312" s="36">
        <f t="shared" si="258"/>
        <v>4.2005546207146693E-4</v>
      </c>
      <c r="Q3312" s="36">
        <f t="shared" si="259"/>
        <v>4.411723222385389E-3</v>
      </c>
    </row>
    <row r="3313" spans="1:17" x14ac:dyDescent="0.3">
      <c r="A3313" s="29">
        <v>2355559</v>
      </c>
      <c r="B3313" s="1">
        <v>137</v>
      </c>
      <c r="C3313" s="1" t="s">
        <v>30</v>
      </c>
      <c r="D3313" s="1" t="s">
        <v>41</v>
      </c>
      <c r="E3313" s="1" t="s">
        <v>42</v>
      </c>
      <c r="F3313" s="47">
        <v>1071</v>
      </c>
      <c r="G3313" s="34">
        <v>1012.13</v>
      </c>
      <c r="H3313" s="1" t="s">
        <v>217</v>
      </c>
      <c r="I3313" s="34">
        <v>9.5884000000000004E-3</v>
      </c>
      <c r="J3313" s="34">
        <v>1800.4567999999999</v>
      </c>
      <c r="K3313" s="35" t="str">
        <f t="shared" si="255"/>
        <v>Strabrechtse Heide &amp; Beuven_H4010A</v>
      </c>
      <c r="L3313" s="36">
        <f>VLOOKUP(D3313,DATA!A:F,5,FALSE)</f>
        <v>1.3726988247862192E-2</v>
      </c>
      <c r="M3313" s="37">
        <f>VLOOKUP(D3313,DATA!A:F,6,FALSE)</f>
        <v>1285.5</v>
      </c>
      <c r="N3313" s="36">
        <f t="shared" si="256"/>
        <v>2.292026566598202</v>
      </c>
      <c r="O3313" s="36">
        <f t="shared" si="257"/>
        <v>2.2923213468115815</v>
      </c>
      <c r="P3313" s="36">
        <f t="shared" si="258"/>
        <v>2.9478021337947524E-4</v>
      </c>
      <c r="Q3313" s="36">
        <f t="shared" si="259"/>
        <v>5.3073903968452714E-3</v>
      </c>
    </row>
    <row r="3314" spans="1:17" x14ac:dyDescent="0.3">
      <c r="A3314" s="29">
        <v>2357087</v>
      </c>
      <c r="B3314" s="1">
        <v>137</v>
      </c>
      <c r="C3314" s="1" t="s">
        <v>30</v>
      </c>
      <c r="D3314" s="1" t="s">
        <v>41</v>
      </c>
      <c r="E3314" s="1" t="s">
        <v>42</v>
      </c>
      <c r="F3314" s="47">
        <v>1071</v>
      </c>
      <c r="G3314" s="34">
        <v>1003.82</v>
      </c>
      <c r="H3314" s="1" t="s">
        <v>217</v>
      </c>
      <c r="I3314" s="34">
        <v>9.6048000000000001E-3</v>
      </c>
      <c r="J3314" s="34">
        <v>1947.4680000000001</v>
      </c>
      <c r="K3314" s="35" t="str">
        <f t="shared" si="255"/>
        <v>Strabrechtse Heide &amp; Beuven_H4010A</v>
      </c>
      <c r="L3314" s="36">
        <f>VLOOKUP(D3314,DATA!A:F,5,FALSE)</f>
        <v>1.3726988247862192E-2</v>
      </c>
      <c r="M3314" s="37">
        <f>VLOOKUP(D3314,DATA!A:F,6,FALSE)</f>
        <v>1285.5</v>
      </c>
      <c r="N3314" s="36">
        <f t="shared" si="256"/>
        <v>2.0499985975954127</v>
      </c>
      <c r="O3314" s="36">
        <f t="shared" si="257"/>
        <v>2.0502633555727576</v>
      </c>
      <c r="P3314" s="36">
        <f t="shared" si="258"/>
        <v>2.6475797734493156E-4</v>
      </c>
      <c r="Q3314" s="36">
        <f t="shared" si="259"/>
        <v>5.1560768862397924E-3</v>
      </c>
    </row>
    <row r="3315" spans="1:17" x14ac:dyDescent="0.3">
      <c r="A3315" s="29">
        <v>2358603</v>
      </c>
      <c r="B3315" s="1">
        <v>137</v>
      </c>
      <c r="C3315" s="1" t="s">
        <v>30</v>
      </c>
      <c r="D3315" s="1" t="s">
        <v>22</v>
      </c>
      <c r="E3315" s="1" t="s">
        <v>23</v>
      </c>
      <c r="F3315" s="47">
        <v>1857</v>
      </c>
      <c r="G3315" s="34">
        <v>1817.37</v>
      </c>
      <c r="H3315" s="1" t="s">
        <v>217</v>
      </c>
      <c r="I3315" s="34">
        <v>1.6891E-2</v>
      </c>
      <c r="J3315" s="34">
        <v>4655.5263999999997</v>
      </c>
      <c r="K3315" s="35" t="str">
        <f t="shared" si="255"/>
        <v>Strabrechtse Heide &amp; Beuven_H91E0C</v>
      </c>
      <c r="L3315" s="36">
        <f>VLOOKUP(D3315,DATA!A:F,5,FALSE)</f>
        <v>6.9280917156857415E-3</v>
      </c>
      <c r="M3315" s="37">
        <f>VLOOKUP(D3315,DATA!A:F,6,FALSE)</f>
        <v>2282</v>
      </c>
      <c r="N3315" s="36">
        <f t="shared" si="256"/>
        <v>3.8456974039951821</v>
      </c>
      <c r="O3315" s="36">
        <f t="shared" si="257"/>
        <v>3.8461301531998773</v>
      </c>
      <c r="P3315" s="36">
        <f t="shared" si="258"/>
        <v>4.3274920469515976E-4</v>
      </c>
      <c r="Q3315" s="36">
        <f t="shared" si="259"/>
        <v>2.0146753470373202E-2</v>
      </c>
    </row>
    <row r="3316" spans="1:17" x14ac:dyDescent="0.3">
      <c r="A3316" s="29">
        <v>2358617</v>
      </c>
      <c r="B3316" s="1">
        <v>137</v>
      </c>
      <c r="C3316" s="1" t="s">
        <v>30</v>
      </c>
      <c r="D3316" s="1" t="s">
        <v>41</v>
      </c>
      <c r="E3316" s="1" t="s">
        <v>42</v>
      </c>
      <c r="F3316" s="47">
        <v>1071</v>
      </c>
      <c r="G3316" s="34">
        <v>1011.88</v>
      </c>
      <c r="H3316" s="1" t="s">
        <v>217</v>
      </c>
      <c r="I3316" s="34">
        <v>9.6115999999999997E-3</v>
      </c>
      <c r="J3316" s="34">
        <v>341.22147000000001</v>
      </c>
      <c r="K3316" s="35" t="str">
        <f t="shared" si="255"/>
        <v>Strabrechtse Heide &amp; Beuven_H4010A</v>
      </c>
      <c r="L3316" s="36">
        <f>VLOOKUP(D3316,DATA!A:F,5,FALSE)</f>
        <v>1.3726988247862192E-2</v>
      </c>
      <c r="M3316" s="37">
        <f>VLOOKUP(D3316,DATA!A:F,6,FALSE)</f>
        <v>1285.5</v>
      </c>
      <c r="N3316" s="36">
        <f t="shared" si="256"/>
        <v>2.2843537636479505</v>
      </c>
      <c r="O3316" s="36">
        <f t="shared" si="257"/>
        <v>2.2846482910874029</v>
      </c>
      <c r="P3316" s="36">
        <f t="shared" si="258"/>
        <v>2.9452743945235227E-4</v>
      </c>
      <c r="Q3316" s="36">
        <f t="shared" si="259"/>
        <v>1.0049908584526764E-3</v>
      </c>
    </row>
    <row r="3317" spans="1:17" x14ac:dyDescent="0.3">
      <c r="A3317" s="29">
        <v>2360132</v>
      </c>
      <c r="B3317" s="1">
        <v>137</v>
      </c>
      <c r="C3317" s="1" t="s">
        <v>30</v>
      </c>
      <c r="D3317" s="1" t="s">
        <v>28</v>
      </c>
      <c r="E3317" s="1" t="s">
        <v>29</v>
      </c>
      <c r="F3317" s="47">
        <v>1786</v>
      </c>
      <c r="G3317" s="34">
        <v>1768.2</v>
      </c>
      <c r="H3317" s="1" t="s">
        <v>217</v>
      </c>
      <c r="I3317" s="34">
        <v>1.6455999999999998E-2</v>
      </c>
      <c r="J3317" s="34">
        <v>1168.4774</v>
      </c>
      <c r="K3317" s="35" t="str">
        <f t="shared" si="255"/>
        <v>Strabrechtse Heide &amp; Beuven_H91D0</v>
      </c>
      <c r="L3317" s="36">
        <f>VLOOKUP(D3317,DATA!A:F,5,FALSE)</f>
        <v>6.9280917156857415E-3</v>
      </c>
      <c r="M3317" s="37">
        <f>VLOOKUP(D3317,DATA!A:F,6,FALSE)</f>
        <v>2211</v>
      </c>
      <c r="N3317" s="36">
        <f t="shared" si="256"/>
        <v>4.4456928789967121</v>
      </c>
      <c r="O3317" s="36">
        <f t="shared" si="257"/>
        <v>4.4461772188294022</v>
      </c>
      <c r="P3317" s="36">
        <f t="shared" si="258"/>
        <v>4.8433983269013936E-4</v>
      </c>
      <c r="Q3317" s="36">
        <f t="shared" si="259"/>
        <v>5.6594014841820908E-3</v>
      </c>
    </row>
    <row r="3318" spans="1:17" x14ac:dyDescent="0.3">
      <c r="A3318" s="29">
        <v>2361660</v>
      </c>
      <c r="B3318" s="1">
        <v>137</v>
      </c>
      <c r="C3318" s="1" t="s">
        <v>30</v>
      </c>
      <c r="D3318" s="1" t="s">
        <v>22</v>
      </c>
      <c r="E3318" s="1" t="s">
        <v>23</v>
      </c>
      <c r="F3318" s="47">
        <v>1857</v>
      </c>
      <c r="G3318" s="34">
        <v>1788.13</v>
      </c>
      <c r="H3318" s="1" t="s">
        <v>217</v>
      </c>
      <c r="I3318" s="34">
        <v>1.6955999999999999E-2</v>
      </c>
      <c r="J3318" s="34">
        <v>3730.2878000000001</v>
      </c>
      <c r="K3318" s="35" t="str">
        <f t="shared" si="255"/>
        <v>Strabrechtse Heide &amp; Beuven_H91E0C</v>
      </c>
      <c r="L3318" s="36">
        <f>VLOOKUP(D3318,DATA!A:F,5,FALSE)</f>
        <v>6.9280917156857415E-3</v>
      </c>
      <c r="M3318" s="37">
        <f>VLOOKUP(D3318,DATA!A:F,6,FALSE)</f>
        <v>2282</v>
      </c>
      <c r="N3318" s="36">
        <f t="shared" si="256"/>
        <v>3.1627903557882004</v>
      </c>
      <c r="O3318" s="36">
        <f t="shared" si="257"/>
        <v>3.1631501660989172</v>
      </c>
      <c r="P3318" s="36">
        <f t="shared" si="258"/>
        <v>3.5981031071674607E-4</v>
      </c>
      <c r="Q3318" s="36">
        <f t="shared" si="259"/>
        <v>1.3421960123808871E-2</v>
      </c>
    </row>
    <row r="3319" spans="1:17" x14ac:dyDescent="0.3">
      <c r="A3319" s="29">
        <v>2364727</v>
      </c>
      <c r="B3319" s="1">
        <v>137</v>
      </c>
      <c r="C3319" s="1" t="s">
        <v>30</v>
      </c>
      <c r="D3319" s="1" t="s">
        <v>41</v>
      </c>
      <c r="E3319" s="1" t="s">
        <v>42</v>
      </c>
      <c r="F3319" s="47">
        <v>1071</v>
      </c>
      <c r="G3319" s="34">
        <v>1029.6199999999999</v>
      </c>
      <c r="H3319" s="1" t="s">
        <v>217</v>
      </c>
      <c r="I3319" s="34">
        <v>1.01671E-2</v>
      </c>
      <c r="J3319" s="34">
        <v>15.0829</v>
      </c>
      <c r="K3319" s="35" t="str">
        <f t="shared" si="255"/>
        <v>Strabrechtse Heide &amp; Beuven_H4010A</v>
      </c>
      <c r="L3319" s="36">
        <f>VLOOKUP(D3319,DATA!A:F,5,FALSE)</f>
        <v>1.3726988247862192E-2</v>
      </c>
      <c r="M3319" s="37">
        <f>VLOOKUP(D3319,DATA!A:F,6,FALSE)</f>
        <v>1285.5</v>
      </c>
      <c r="N3319" s="36">
        <f t="shared" si="256"/>
        <v>2.8959728397304403</v>
      </c>
      <c r="O3319" s="36">
        <f t="shared" si="257"/>
        <v>2.8963653333795607</v>
      </c>
      <c r="P3319" s="36">
        <f t="shared" si="258"/>
        <v>3.9249364912041784E-4</v>
      </c>
      <c r="Q3319" s="36">
        <f t="shared" si="259"/>
        <v>5.9199424603183505E-5</v>
      </c>
    </row>
    <row r="3320" spans="1:17" x14ac:dyDescent="0.3">
      <c r="A3320" s="29">
        <v>2364727</v>
      </c>
      <c r="B3320" s="1">
        <v>137</v>
      </c>
      <c r="C3320" s="1" t="s">
        <v>30</v>
      </c>
      <c r="D3320" s="1" t="s">
        <v>43</v>
      </c>
      <c r="E3320" s="1" t="s">
        <v>44</v>
      </c>
      <c r="F3320" s="47">
        <v>1071</v>
      </c>
      <c r="G3320" s="34">
        <v>1029.6199999999999</v>
      </c>
      <c r="H3320" s="1" t="s">
        <v>217</v>
      </c>
      <c r="I3320" s="34">
        <v>1.01671E-2</v>
      </c>
      <c r="J3320" s="34">
        <v>3425.9663</v>
      </c>
      <c r="K3320" s="35" t="str">
        <f t="shared" si="255"/>
        <v>Strabrechtse Heide &amp; Beuven_H7150</v>
      </c>
      <c r="L3320" s="36">
        <f>VLOOKUP(D3320,DATA!A:F,5,FALSE)</f>
        <v>1.3726988247862192E-2</v>
      </c>
      <c r="M3320" s="37">
        <f>VLOOKUP(D3320,DATA!A:F,6,FALSE)</f>
        <v>1285.5</v>
      </c>
      <c r="N3320" s="36">
        <f t="shared" si="256"/>
        <v>2.8959728397304403</v>
      </c>
      <c r="O3320" s="36">
        <f t="shared" si="257"/>
        <v>2.8963653333795607</v>
      </c>
      <c r="P3320" s="36">
        <f t="shared" si="258"/>
        <v>3.9249364912041784E-4</v>
      </c>
      <c r="Q3320" s="36">
        <f t="shared" si="259"/>
        <v>1.3446700148505762E-2</v>
      </c>
    </row>
    <row r="3321" spans="1:17" x14ac:dyDescent="0.3">
      <c r="A3321" s="29">
        <v>2366246</v>
      </c>
      <c r="B3321" s="1">
        <v>137</v>
      </c>
      <c r="C3321" s="1" t="s">
        <v>30</v>
      </c>
      <c r="D3321" s="1" t="s">
        <v>22</v>
      </c>
      <c r="E3321" s="1" t="s">
        <v>23</v>
      </c>
      <c r="F3321" s="47">
        <v>1857</v>
      </c>
      <c r="G3321" s="34">
        <v>1850.27</v>
      </c>
      <c r="H3321" s="1" t="s">
        <v>217</v>
      </c>
      <c r="I3321" s="34">
        <v>1.7146000000000002E-2</v>
      </c>
      <c r="J3321" s="34">
        <v>2485.5608000000002</v>
      </c>
      <c r="K3321" s="35" t="str">
        <f t="shared" si="255"/>
        <v>Strabrechtse Heide &amp; Beuven_H91E0C</v>
      </c>
      <c r="L3321" s="36">
        <f>VLOOKUP(D3321,DATA!A:F,5,FALSE)</f>
        <v>6.9280917156857415E-3</v>
      </c>
      <c r="M3321" s="37">
        <f>VLOOKUP(D3321,DATA!A:F,6,FALSE)</f>
        <v>2282</v>
      </c>
      <c r="N3321" s="36">
        <f t="shared" si="256"/>
        <v>4.7831161167507714</v>
      </c>
      <c r="O3321" s="36">
        <f t="shared" si="257"/>
        <v>4.7836571508819894</v>
      </c>
      <c r="P3321" s="36">
        <f t="shared" si="258"/>
        <v>5.4103413121797672E-4</v>
      </c>
      <c r="Q3321" s="36">
        <f t="shared" si="259"/>
        <v>1.3447732280174594E-2</v>
      </c>
    </row>
    <row r="3322" spans="1:17" x14ac:dyDescent="0.3">
      <c r="A3322" s="29">
        <v>2367776</v>
      </c>
      <c r="B3322" s="1">
        <v>137</v>
      </c>
      <c r="C3322" s="1" t="s">
        <v>30</v>
      </c>
      <c r="D3322" s="1" t="s">
        <v>28</v>
      </c>
      <c r="E3322" s="1" t="s">
        <v>29</v>
      </c>
      <c r="F3322" s="47">
        <v>1786</v>
      </c>
      <c r="G3322" s="34">
        <v>1778.21</v>
      </c>
      <c r="H3322" s="1" t="s">
        <v>217</v>
      </c>
      <c r="I3322" s="34">
        <v>1.6596E-2</v>
      </c>
      <c r="J3322" s="34">
        <v>1614.1346000000001</v>
      </c>
      <c r="K3322" s="35" t="str">
        <f t="shared" si="255"/>
        <v>Strabrechtse Heide &amp; Beuven_H91D0</v>
      </c>
      <c r="L3322" s="36">
        <f>VLOOKUP(D3322,DATA!A:F,5,FALSE)</f>
        <v>6.9280917156857415E-3</v>
      </c>
      <c r="M3322" s="37">
        <f>VLOOKUP(D3322,DATA!A:F,6,FALSE)</f>
        <v>2211</v>
      </c>
      <c r="N3322" s="36">
        <f t="shared" si="256"/>
        <v>4.749780945097406</v>
      </c>
      <c r="O3322" s="36">
        <f t="shared" si="257"/>
        <v>4.7503011557175645</v>
      </c>
      <c r="P3322" s="36">
        <f t="shared" si="258"/>
        <v>5.2021062015850106E-4</v>
      </c>
      <c r="Q3322" s="36">
        <f t="shared" si="259"/>
        <v>8.3968996128529413E-3</v>
      </c>
    </row>
    <row r="3323" spans="1:17" x14ac:dyDescent="0.3">
      <c r="A3323" s="29">
        <v>2369315</v>
      </c>
      <c r="B3323" s="1">
        <v>137</v>
      </c>
      <c r="C3323" s="1" t="s">
        <v>30</v>
      </c>
      <c r="D3323" s="1" t="s">
        <v>41</v>
      </c>
      <c r="E3323" s="1" t="s">
        <v>42</v>
      </c>
      <c r="F3323" s="47">
        <v>1071</v>
      </c>
      <c r="G3323" s="34">
        <v>1027.45</v>
      </c>
      <c r="H3323" s="1" t="s">
        <v>217</v>
      </c>
      <c r="I3323" s="34">
        <v>1.0023199999999999E-2</v>
      </c>
      <c r="J3323" s="34">
        <v>1888.45356934856</v>
      </c>
      <c r="K3323" s="35" t="str">
        <f t="shared" si="255"/>
        <v>Strabrechtse Heide &amp; Beuven_H4010A</v>
      </c>
      <c r="L3323" s="36">
        <f>VLOOKUP(D3323,DATA!A:F,5,FALSE)</f>
        <v>1.3726988247862192E-2</v>
      </c>
      <c r="M3323" s="37">
        <f>VLOOKUP(D3323,DATA!A:F,6,FALSE)</f>
        <v>1285.5</v>
      </c>
      <c r="N3323" s="36">
        <f t="shared" si="256"/>
        <v>2.8133721331676855</v>
      </c>
      <c r="O3323" s="36">
        <f t="shared" si="257"/>
        <v>2.8137483546143045</v>
      </c>
      <c r="P3323" s="36">
        <f t="shared" si="258"/>
        <v>3.7622144661897394E-4</v>
      </c>
      <c r="Q3323" s="36">
        <f t="shared" si="259"/>
        <v>7.104767337330801E-3</v>
      </c>
    </row>
    <row r="3324" spans="1:17" x14ac:dyDescent="0.3">
      <c r="A3324" s="29">
        <v>2370844</v>
      </c>
      <c r="B3324" s="1">
        <v>137</v>
      </c>
      <c r="C3324" s="1" t="s">
        <v>30</v>
      </c>
      <c r="D3324" s="1" t="s">
        <v>41</v>
      </c>
      <c r="E3324" s="1" t="s">
        <v>42</v>
      </c>
      <c r="F3324" s="47">
        <v>1071</v>
      </c>
      <c r="G3324" s="34">
        <v>1035.58</v>
      </c>
      <c r="H3324" s="1" t="s">
        <v>217</v>
      </c>
      <c r="I3324" s="34">
        <v>1.0264000000000001E-2</v>
      </c>
      <c r="J3324" s="34">
        <v>1703.5793044315999</v>
      </c>
      <c r="K3324" s="35" t="str">
        <f t="shared" si="255"/>
        <v>Strabrechtse Heide &amp; Beuven_H4010A</v>
      </c>
      <c r="L3324" s="36">
        <f>VLOOKUP(D3324,DATA!A:F,5,FALSE)</f>
        <v>1.3726988247862192E-2</v>
      </c>
      <c r="M3324" s="37">
        <f>VLOOKUP(D3324,DATA!A:F,6,FALSE)</f>
        <v>1285.5</v>
      </c>
      <c r="N3324" s="36">
        <f t="shared" si="256"/>
        <v>3.1351220162450923</v>
      </c>
      <c r="O3324" s="36">
        <f t="shared" si="257"/>
        <v>3.1355499153375779</v>
      </c>
      <c r="P3324" s="36">
        <f t="shared" si="258"/>
        <v>4.278990924855286E-4</v>
      </c>
      <c r="Q3324" s="36">
        <f t="shared" si="259"/>
        <v>7.2896003834340964E-3</v>
      </c>
    </row>
    <row r="3325" spans="1:17" x14ac:dyDescent="0.3">
      <c r="A3325" s="29">
        <v>2372374</v>
      </c>
      <c r="B3325" s="1">
        <v>137</v>
      </c>
      <c r="C3325" s="1" t="s">
        <v>30</v>
      </c>
      <c r="D3325" s="1" t="s">
        <v>41</v>
      </c>
      <c r="E3325" s="1" t="s">
        <v>42</v>
      </c>
      <c r="F3325" s="47">
        <v>1071</v>
      </c>
      <c r="G3325" s="34">
        <v>1047.69</v>
      </c>
      <c r="H3325" s="1" t="s">
        <v>217</v>
      </c>
      <c r="I3325" s="34">
        <v>1.0411800000000001E-2</v>
      </c>
      <c r="J3325" s="34">
        <v>658.73900000000003</v>
      </c>
      <c r="K3325" s="35" t="str">
        <f t="shared" si="255"/>
        <v>Strabrechtse Heide &amp; Beuven_H4010A</v>
      </c>
      <c r="L3325" s="36">
        <f>VLOOKUP(D3325,DATA!A:F,5,FALSE)</f>
        <v>1.3726988247862192E-2</v>
      </c>
      <c r="M3325" s="37">
        <f>VLOOKUP(D3325,DATA!A:F,6,FALSE)</f>
        <v>1285.5</v>
      </c>
      <c r="N3325" s="36">
        <f t="shared" si="256"/>
        <v>3.6812342578942516</v>
      </c>
      <c r="O3325" s="36">
        <f t="shared" si="257"/>
        <v>3.681741055078473</v>
      </c>
      <c r="P3325" s="36">
        <f t="shared" si="258"/>
        <v>5.0679718422141917E-4</v>
      </c>
      <c r="Q3325" s="36">
        <f t="shared" si="259"/>
        <v>3.3384707033683346E-3</v>
      </c>
    </row>
    <row r="3326" spans="1:17" x14ac:dyDescent="0.3">
      <c r="A3326" s="29">
        <v>2375427</v>
      </c>
      <c r="B3326" s="1">
        <v>137</v>
      </c>
      <c r="C3326" s="1" t="s">
        <v>30</v>
      </c>
      <c r="D3326" s="1" t="s">
        <v>41</v>
      </c>
      <c r="E3326" s="1" t="s">
        <v>42</v>
      </c>
      <c r="F3326" s="47">
        <v>1071</v>
      </c>
      <c r="G3326" s="34">
        <v>1023.85</v>
      </c>
      <c r="H3326" s="1" t="s">
        <v>217</v>
      </c>
      <c r="I3326" s="34">
        <v>1.03029E-2</v>
      </c>
      <c r="J3326" s="34">
        <v>326.74785000000003</v>
      </c>
      <c r="K3326" s="35" t="str">
        <f t="shared" si="255"/>
        <v>Strabrechtse Heide &amp; Beuven_H4010A</v>
      </c>
      <c r="L3326" s="36">
        <f>VLOOKUP(D3326,DATA!A:F,5,FALSE)</f>
        <v>1.3726988247862192E-2</v>
      </c>
      <c r="M3326" s="37">
        <f>VLOOKUP(D3326,DATA!A:F,6,FALSE)</f>
        <v>1285.5</v>
      </c>
      <c r="N3326" s="36">
        <f t="shared" si="256"/>
        <v>2.681359842789746</v>
      </c>
      <c r="O3326" s="36">
        <f t="shared" si="257"/>
        <v>2.6817289180572499</v>
      </c>
      <c r="P3326" s="36">
        <f t="shared" si="258"/>
        <v>3.6907526750384889E-4</v>
      </c>
      <c r="Q3326" s="36">
        <f t="shared" si="259"/>
        <v>1.205945501450575E-3</v>
      </c>
    </row>
    <row r="3327" spans="1:17" x14ac:dyDescent="0.3">
      <c r="A3327" s="29">
        <v>2376962</v>
      </c>
      <c r="B3327" s="1">
        <v>137</v>
      </c>
      <c r="C3327" s="1" t="s">
        <v>30</v>
      </c>
      <c r="D3327" s="1" t="s">
        <v>41</v>
      </c>
      <c r="E3327" s="1" t="s">
        <v>42</v>
      </c>
      <c r="F3327" s="47">
        <v>1071</v>
      </c>
      <c r="G3327" s="34">
        <v>1009.96</v>
      </c>
      <c r="H3327" s="1" t="s">
        <v>217</v>
      </c>
      <c r="I3327" s="34">
        <v>1.0200000000000001E-2</v>
      </c>
      <c r="J3327" s="34">
        <v>327.99585000000002</v>
      </c>
      <c r="K3327" s="35" t="str">
        <f t="shared" si="255"/>
        <v>Strabrechtse Heide &amp; Beuven_H4010A</v>
      </c>
      <c r="L3327" s="36">
        <f>VLOOKUP(D3327,DATA!A:F,5,FALSE)</f>
        <v>1.3726988247862192E-2</v>
      </c>
      <c r="M3327" s="37">
        <f>VLOOKUP(D3327,DATA!A:F,6,FALSE)</f>
        <v>1285.5</v>
      </c>
      <c r="N3327" s="36">
        <f t="shared" si="256"/>
        <v>2.2262570495811858</v>
      </c>
      <c r="O3327" s="36">
        <f t="shared" si="257"/>
        <v>2.2265618405068053</v>
      </c>
      <c r="P3327" s="36">
        <f t="shared" si="258"/>
        <v>3.047909256195247E-4</v>
      </c>
      <c r="Q3327" s="36">
        <f t="shared" si="259"/>
        <v>9.9970158720862783E-4</v>
      </c>
    </row>
    <row r="3328" spans="1:17" x14ac:dyDescent="0.3">
      <c r="A3328" s="29">
        <v>2384608</v>
      </c>
      <c r="B3328" s="1">
        <v>137</v>
      </c>
      <c r="C3328" s="1" t="s">
        <v>30</v>
      </c>
      <c r="D3328" s="1" t="s">
        <v>41</v>
      </c>
      <c r="E3328" s="1" t="s">
        <v>42</v>
      </c>
      <c r="F3328" s="47">
        <v>1071</v>
      </c>
      <c r="G3328" s="34">
        <v>1053.19</v>
      </c>
      <c r="H3328" s="1" t="s">
        <v>217</v>
      </c>
      <c r="I3328" s="34">
        <v>1.06436E-2</v>
      </c>
      <c r="J3328" s="34">
        <v>3021.3117999999999</v>
      </c>
      <c r="K3328" s="35" t="str">
        <f t="shared" si="255"/>
        <v>Strabrechtse Heide &amp; Beuven_H4010A</v>
      </c>
      <c r="L3328" s="36">
        <f>VLOOKUP(D3328,DATA!A:F,5,FALSE)</f>
        <v>1.3726988247862192E-2</v>
      </c>
      <c r="M3328" s="37">
        <f>VLOOKUP(D3328,DATA!A:F,6,FALSE)</f>
        <v>1285.5</v>
      </c>
      <c r="N3328" s="36">
        <f t="shared" si="256"/>
        <v>3.9584946175372173</v>
      </c>
      <c r="O3328" s="36">
        <f t="shared" si="257"/>
        <v>3.9590501149477766</v>
      </c>
      <c r="P3328" s="36">
        <f t="shared" si="258"/>
        <v>5.5549741055926916E-4</v>
      </c>
      <c r="Q3328" s="36">
        <f t="shared" si="259"/>
        <v>1.6783308813921646E-2</v>
      </c>
    </row>
    <row r="3329" spans="1:17" x14ac:dyDescent="0.3">
      <c r="A3329" s="29">
        <v>2384609</v>
      </c>
      <c r="B3329" s="1">
        <v>137</v>
      </c>
      <c r="C3329" s="1" t="s">
        <v>30</v>
      </c>
      <c r="D3329" s="1" t="s">
        <v>41</v>
      </c>
      <c r="E3329" s="1" t="s">
        <v>42</v>
      </c>
      <c r="F3329" s="47">
        <v>1071</v>
      </c>
      <c r="G3329" s="34">
        <v>1048.2</v>
      </c>
      <c r="H3329" s="1" t="s">
        <v>217</v>
      </c>
      <c r="I3329" s="34">
        <v>1.0456399999999999E-2</v>
      </c>
      <c r="J3329" s="34">
        <v>911.10360000000003</v>
      </c>
      <c r="K3329" s="35" t="str">
        <f t="shared" si="255"/>
        <v>Strabrechtse Heide &amp; Beuven_H4010A</v>
      </c>
      <c r="L3329" s="36">
        <f>VLOOKUP(D3329,DATA!A:F,5,FALSE)</f>
        <v>1.3726988247862192E-2</v>
      </c>
      <c r="M3329" s="37">
        <f>VLOOKUP(D3329,DATA!A:F,6,FALSE)</f>
        <v>1285.5</v>
      </c>
      <c r="N3329" s="36">
        <f t="shared" si="256"/>
        <v>3.7061376543784985</v>
      </c>
      <c r="O3329" s="36">
        <f t="shared" si="257"/>
        <v>3.706649933269893</v>
      </c>
      <c r="P3329" s="36">
        <f t="shared" si="258"/>
        <v>5.122788913944909E-4</v>
      </c>
      <c r="Q3329" s="36">
        <f t="shared" si="259"/>
        <v>4.667391421535297E-3</v>
      </c>
    </row>
    <row r="3330" spans="1:17" x14ac:dyDescent="0.3">
      <c r="A3330" s="29">
        <v>2386138</v>
      </c>
      <c r="B3330" s="1">
        <v>137</v>
      </c>
      <c r="C3330" s="1" t="s">
        <v>30</v>
      </c>
      <c r="D3330" s="1" t="s">
        <v>41</v>
      </c>
      <c r="E3330" s="1" t="s">
        <v>42</v>
      </c>
      <c r="F3330" s="47">
        <v>1071</v>
      </c>
      <c r="G3330" s="34">
        <v>1051.46</v>
      </c>
      <c r="H3330" s="1" t="s">
        <v>217</v>
      </c>
      <c r="I3330" s="34">
        <v>1.05935E-2</v>
      </c>
      <c r="J3330" s="34">
        <v>2599.27411577364</v>
      </c>
      <c r="K3330" s="35" t="str">
        <f t="shared" si="255"/>
        <v>Strabrechtse Heide &amp; Beuven_H4010A</v>
      </c>
      <c r="L3330" s="36">
        <f>VLOOKUP(D3330,DATA!A:F,5,FALSE)</f>
        <v>1.3726988247862192E-2</v>
      </c>
      <c r="M3330" s="37">
        <f>VLOOKUP(D3330,DATA!A:F,6,FALSE)</f>
        <v>1285.5</v>
      </c>
      <c r="N3330" s="36">
        <f t="shared" si="256"/>
        <v>3.8691913233661364</v>
      </c>
      <c r="O3330" s="36">
        <f t="shared" si="257"/>
        <v>3.8697322354296393</v>
      </c>
      <c r="P3330" s="36">
        <f t="shared" si="258"/>
        <v>5.4091206350292964E-4</v>
      </c>
      <c r="Q3330" s="36">
        <f t="shared" si="259"/>
        <v>1.4059787255728724E-2</v>
      </c>
    </row>
    <row r="3331" spans="1:17" x14ac:dyDescent="0.3">
      <c r="A3331" s="29">
        <v>2387667</v>
      </c>
      <c r="B3331" s="1">
        <v>137</v>
      </c>
      <c r="C3331" s="1" t="s">
        <v>30</v>
      </c>
      <c r="D3331" s="1" t="s">
        <v>41</v>
      </c>
      <c r="E3331" s="1" t="s">
        <v>42</v>
      </c>
      <c r="F3331" s="47">
        <v>1071</v>
      </c>
      <c r="G3331" s="34">
        <v>1005.26</v>
      </c>
      <c r="H3331" s="1" t="s">
        <v>217</v>
      </c>
      <c r="I3331" s="34">
        <v>1.01902E-2</v>
      </c>
      <c r="J3331" s="34">
        <v>659.11824999999999</v>
      </c>
      <c r="K3331" s="35" t="str">
        <f t="shared" ref="K3331:K3394" si="260">_xlfn.CONCAT(C3331,"_",D3331)</f>
        <v>Strabrechtse Heide &amp; Beuven_H4010A</v>
      </c>
      <c r="L3331" s="36">
        <f>VLOOKUP(D3331,DATA!A:F,5,FALSE)</f>
        <v>1.3726988247862192E-2</v>
      </c>
      <c r="M3331" s="37">
        <f>VLOOKUP(D3331,DATA!A:F,6,FALSE)</f>
        <v>1285.5</v>
      </c>
      <c r="N3331" s="36">
        <f t="shared" ref="N3331:N3394" si="261">100/(1+EXP(-L3331*(G3331-M3331)))</f>
        <v>2.0900684234723546</v>
      </c>
      <c r="O3331" s="36">
        <f t="shared" ref="O3331:O3394" si="262">100/(1+EXP(-L3331*((G3331+I3331)-M3331)))</f>
        <v>2.0903546924757679</v>
      </c>
      <c r="P3331" s="36">
        <f t="shared" ref="P3331:P3394" si="263">O3331-N3331</f>
        <v>2.8626900341333084E-4</v>
      </c>
      <c r="Q3331" s="36">
        <f t="shared" ref="Q3331:Q3394" si="264">IF(AND(H3331&lt;&gt;"below",I3331&gt;=0.005),J3331*P3331/100,0)</f>
        <v>1.8868512455903863E-3</v>
      </c>
    </row>
    <row r="3332" spans="1:17" x14ac:dyDescent="0.3">
      <c r="A3332" s="29">
        <v>2387670</v>
      </c>
      <c r="B3332" s="1">
        <v>137</v>
      </c>
      <c r="C3332" s="1" t="s">
        <v>30</v>
      </c>
      <c r="D3332" s="1" t="s">
        <v>41</v>
      </c>
      <c r="E3332" s="1" t="s">
        <v>42</v>
      </c>
      <c r="F3332" s="47">
        <v>1071</v>
      </c>
      <c r="G3332" s="34">
        <v>1022.36</v>
      </c>
      <c r="H3332" s="1" t="s">
        <v>217</v>
      </c>
      <c r="I3332" s="34">
        <v>1.0055100000000001E-2</v>
      </c>
      <c r="J3332" s="34">
        <v>1888.0429999999999</v>
      </c>
      <c r="K3332" s="35" t="str">
        <f t="shared" si="260"/>
        <v>Strabrechtse Heide &amp; Beuven_H4010A</v>
      </c>
      <c r="L3332" s="36">
        <f>VLOOKUP(D3332,DATA!A:F,5,FALSE)</f>
        <v>1.3726988247862192E-2</v>
      </c>
      <c r="M3332" s="37">
        <f>VLOOKUP(D3332,DATA!A:F,6,FALSE)</f>
        <v>1285.5</v>
      </c>
      <c r="N3332" s="36">
        <f t="shared" si="261"/>
        <v>2.6285013595787712</v>
      </c>
      <c r="O3332" s="36">
        <f t="shared" si="262"/>
        <v>2.6288546485766497</v>
      </c>
      <c r="P3332" s="36">
        <f t="shared" si="263"/>
        <v>3.5328899787856471E-4</v>
      </c>
      <c r="Q3332" s="36">
        <f t="shared" si="264"/>
        <v>6.6702481942163896E-3</v>
      </c>
    </row>
    <row r="3333" spans="1:17" x14ac:dyDescent="0.3">
      <c r="A3333" s="29">
        <v>2390725</v>
      </c>
      <c r="B3333" s="1">
        <v>137</v>
      </c>
      <c r="C3333" s="1" t="s">
        <v>30</v>
      </c>
      <c r="D3333" s="1" t="s">
        <v>41</v>
      </c>
      <c r="E3333" s="1" t="s">
        <v>42</v>
      </c>
      <c r="F3333" s="47">
        <v>1071</v>
      </c>
      <c r="G3333" s="34">
        <v>1005.57</v>
      </c>
      <c r="H3333" s="1" t="s">
        <v>217</v>
      </c>
      <c r="I3333" s="34">
        <v>1.0273600000000001E-2</v>
      </c>
      <c r="J3333" s="34">
        <v>4256.7150372526903</v>
      </c>
      <c r="K3333" s="35" t="str">
        <f t="shared" si="260"/>
        <v>Strabrechtse Heide &amp; Beuven_H4010A</v>
      </c>
      <c r="L3333" s="36">
        <f>VLOOKUP(D3333,DATA!A:F,5,FALSE)</f>
        <v>1.3726988247862192E-2</v>
      </c>
      <c r="M3333" s="37">
        <f>VLOOKUP(D3333,DATA!A:F,6,FALSE)</f>
        <v>1285.5</v>
      </c>
      <c r="N3333" s="36">
        <f t="shared" si="261"/>
        <v>2.0987943161824463</v>
      </c>
      <c r="O3333" s="36">
        <f t="shared" si="262"/>
        <v>2.0990841073684647</v>
      </c>
      <c r="P3333" s="36">
        <f t="shared" si="263"/>
        <v>2.897911860184621E-4</v>
      </c>
      <c r="Q3333" s="36">
        <f t="shared" si="264"/>
        <v>1.2335584991880793E-2</v>
      </c>
    </row>
    <row r="3334" spans="1:17" x14ac:dyDescent="0.3">
      <c r="A3334" s="29">
        <v>2392252</v>
      </c>
      <c r="B3334" s="1">
        <v>137</v>
      </c>
      <c r="C3334" s="1" t="s">
        <v>30</v>
      </c>
      <c r="D3334" s="1" t="s">
        <v>41</v>
      </c>
      <c r="E3334" s="1" t="s">
        <v>42</v>
      </c>
      <c r="F3334" s="47">
        <v>1071</v>
      </c>
      <c r="G3334" s="34">
        <v>1029.54</v>
      </c>
      <c r="H3334" s="1" t="s">
        <v>217</v>
      </c>
      <c r="I3334" s="34">
        <v>1.06473E-2</v>
      </c>
      <c r="J3334" s="34">
        <v>333.56157999999999</v>
      </c>
      <c r="K3334" s="35" t="str">
        <f t="shared" si="260"/>
        <v>Strabrechtse Heide &amp; Beuven_H4010A</v>
      </c>
      <c r="L3334" s="36">
        <f>VLOOKUP(D3334,DATA!A:F,5,FALSE)</f>
        <v>1.3726988247862192E-2</v>
      </c>
      <c r="M3334" s="37">
        <f>VLOOKUP(D3334,DATA!A:F,6,FALSE)</f>
        <v>1285.5</v>
      </c>
      <c r="N3334" s="36">
        <f t="shared" si="261"/>
        <v>2.8928862966800315</v>
      </c>
      <c r="O3334" s="36">
        <f t="shared" si="262"/>
        <v>2.8932969043563377</v>
      </c>
      <c r="P3334" s="36">
        <f t="shared" si="263"/>
        <v>4.10607676306185E-4</v>
      </c>
      <c r="Q3334" s="36">
        <f t="shared" si="264"/>
        <v>1.3696294526881964E-3</v>
      </c>
    </row>
    <row r="3335" spans="1:17" x14ac:dyDescent="0.3">
      <c r="A3335" s="29">
        <v>2402814</v>
      </c>
      <c r="B3335" s="1">
        <v>135</v>
      </c>
      <c r="C3335" s="1" t="s">
        <v>34</v>
      </c>
      <c r="D3335" s="1" t="s">
        <v>28</v>
      </c>
      <c r="E3335" s="1" t="s">
        <v>29</v>
      </c>
      <c r="F3335" s="47">
        <v>1786</v>
      </c>
      <c r="G3335" s="34">
        <v>1775.46</v>
      </c>
      <c r="H3335" s="1" t="s">
        <v>217</v>
      </c>
      <c r="I3335" s="34">
        <v>2.1451000000000001E-2</v>
      </c>
      <c r="J3335" s="34">
        <v>6856.7285000000002</v>
      </c>
      <c r="K3335" s="35" t="str">
        <f t="shared" si="260"/>
        <v>Kempenland-West_H91D0</v>
      </c>
      <c r="L3335" s="36">
        <f>VLOOKUP(D3335,DATA!A:F,5,FALSE)</f>
        <v>6.9280917156857415E-3</v>
      </c>
      <c r="M3335" s="37">
        <f>VLOOKUP(D3335,DATA!A:F,6,FALSE)</f>
        <v>2211</v>
      </c>
      <c r="N3335" s="36">
        <f t="shared" si="261"/>
        <v>4.6643245092598198</v>
      </c>
      <c r="O3335" s="36">
        <f t="shared" si="262"/>
        <v>4.6649854075648038</v>
      </c>
      <c r="P3335" s="36">
        <f t="shared" si="263"/>
        <v>6.6089830498405888E-4</v>
      </c>
      <c r="Q3335" s="36">
        <f t="shared" si="264"/>
        <v>4.5316002433858887E-2</v>
      </c>
    </row>
    <row r="3336" spans="1:17" x14ac:dyDescent="0.3">
      <c r="A3336" s="29">
        <v>2404344</v>
      </c>
      <c r="B3336" s="1">
        <v>135</v>
      </c>
      <c r="C3336" s="1" t="s">
        <v>34</v>
      </c>
      <c r="D3336" s="1" t="s">
        <v>28</v>
      </c>
      <c r="E3336" s="1" t="s">
        <v>29</v>
      </c>
      <c r="F3336" s="47">
        <v>1786</v>
      </c>
      <c r="G3336" s="34">
        <v>1778.65</v>
      </c>
      <c r="H3336" s="1" t="s">
        <v>217</v>
      </c>
      <c r="I3336" s="34">
        <v>2.1144E-2</v>
      </c>
      <c r="J3336" s="34">
        <v>6247.5815000000002</v>
      </c>
      <c r="K3336" s="35" t="str">
        <f t="shared" si="260"/>
        <v>Kempenland-West_H91D0</v>
      </c>
      <c r="L3336" s="36">
        <f>VLOOKUP(D3336,DATA!A:F,5,FALSE)</f>
        <v>6.9280917156857415E-3</v>
      </c>
      <c r="M3336" s="37">
        <f>VLOOKUP(D3336,DATA!A:F,6,FALSE)</f>
        <v>2211</v>
      </c>
      <c r="N3336" s="36">
        <f t="shared" si="261"/>
        <v>4.7635913053301975</v>
      </c>
      <c r="O3336" s="36">
        <f t="shared" si="262"/>
        <v>4.7642559156207662</v>
      </c>
      <c r="P3336" s="36">
        <f t="shared" si="263"/>
        <v>6.6461029056874565E-4</v>
      </c>
      <c r="Q3336" s="36">
        <f t="shared" si="264"/>
        <v>4.15220695606692E-2</v>
      </c>
    </row>
    <row r="3337" spans="1:17" x14ac:dyDescent="0.3">
      <c r="A3337" s="29">
        <v>2405844</v>
      </c>
      <c r="B3337" s="1">
        <v>135</v>
      </c>
      <c r="C3337" s="1" t="s">
        <v>34</v>
      </c>
      <c r="D3337" s="1" t="s">
        <v>33</v>
      </c>
      <c r="E3337" s="1" t="s">
        <v>29</v>
      </c>
      <c r="F3337" s="47">
        <v>1786</v>
      </c>
      <c r="G3337" s="34">
        <v>1742.3</v>
      </c>
      <c r="H3337" s="1" t="s">
        <v>217</v>
      </c>
      <c r="I3337" s="34">
        <v>1.2042000000000001E-2</v>
      </c>
      <c r="J3337" s="34">
        <v>509.54649999999998</v>
      </c>
      <c r="K3337" s="35" t="str">
        <f t="shared" si="260"/>
        <v>Kempenland-West_ZGH91D0</v>
      </c>
      <c r="L3337" s="36">
        <f>VLOOKUP(D3337,DATA!A:F,5,FALSE)</f>
        <v>6.9280917156857415E-3</v>
      </c>
      <c r="M3337" s="37">
        <f>VLOOKUP(D3337,DATA!A:F,6,FALSE)</f>
        <v>2211</v>
      </c>
      <c r="N3337" s="36">
        <f t="shared" si="261"/>
        <v>3.7427754800146888</v>
      </c>
      <c r="O3337" s="36">
        <f t="shared" si="262"/>
        <v>3.743076057275295</v>
      </c>
      <c r="P3337" s="36">
        <f t="shared" si="263"/>
        <v>3.0057726060617185E-4</v>
      </c>
      <c r="Q3337" s="36">
        <f t="shared" si="264"/>
        <v>1.5315809112146272E-3</v>
      </c>
    </row>
    <row r="3338" spans="1:17" x14ac:dyDescent="0.3">
      <c r="A3338" s="29">
        <v>2405869</v>
      </c>
      <c r="B3338" s="1">
        <v>135</v>
      </c>
      <c r="C3338" s="1" t="s">
        <v>34</v>
      </c>
      <c r="D3338" s="1" t="s">
        <v>22</v>
      </c>
      <c r="E3338" s="1" t="s">
        <v>23</v>
      </c>
      <c r="F3338" s="47">
        <v>1857</v>
      </c>
      <c r="G3338" s="34">
        <v>1807.99</v>
      </c>
      <c r="H3338" s="1" t="s">
        <v>217</v>
      </c>
      <c r="I3338" s="34">
        <v>2.0368000000000001E-2</v>
      </c>
      <c r="J3338" s="34">
        <v>3861.8717999999999</v>
      </c>
      <c r="K3338" s="35" t="str">
        <f t="shared" si="260"/>
        <v>Kempenland-West_H91E0C</v>
      </c>
      <c r="L3338" s="36">
        <f>VLOOKUP(D3338,DATA!A:F,5,FALSE)</f>
        <v>6.9280917156857415E-3</v>
      </c>
      <c r="M3338" s="37">
        <f>VLOOKUP(D3338,DATA!A:F,6,FALSE)</f>
        <v>2282</v>
      </c>
      <c r="N3338" s="36">
        <f t="shared" si="261"/>
        <v>3.6124711606966682</v>
      </c>
      <c r="O3338" s="36">
        <f t="shared" si="262"/>
        <v>3.612962538662023</v>
      </c>
      <c r="P3338" s="36">
        <f t="shared" si="263"/>
        <v>4.9137796535481115E-4</v>
      </c>
      <c r="Q3338" s="36">
        <f t="shared" si="264"/>
        <v>1.8976387075451222E-2</v>
      </c>
    </row>
    <row r="3339" spans="1:17" x14ac:dyDescent="0.3">
      <c r="A3339" s="29">
        <v>2405872</v>
      </c>
      <c r="B3339" s="1">
        <v>135</v>
      </c>
      <c r="C3339" s="1" t="s">
        <v>34</v>
      </c>
      <c r="D3339" s="1" t="s">
        <v>22</v>
      </c>
      <c r="E3339" s="1" t="s">
        <v>23</v>
      </c>
      <c r="F3339" s="47">
        <v>1857</v>
      </c>
      <c r="G3339" s="34">
        <v>1825.77</v>
      </c>
      <c r="H3339" s="1" t="s">
        <v>217</v>
      </c>
      <c r="I3339" s="34">
        <v>2.2180999999999999E-2</v>
      </c>
      <c r="J3339" s="34">
        <v>2268.6347999999998</v>
      </c>
      <c r="K3339" s="35" t="str">
        <f t="shared" si="260"/>
        <v>Kempenland-West_H91E0C</v>
      </c>
      <c r="L3339" s="36">
        <f>VLOOKUP(D3339,DATA!A:F,5,FALSE)</f>
        <v>6.9280917156857415E-3</v>
      </c>
      <c r="M3339" s="37">
        <f>VLOOKUP(D3339,DATA!A:F,6,FALSE)</f>
        <v>2282</v>
      </c>
      <c r="N3339" s="36">
        <f t="shared" si="261"/>
        <v>4.0667702833030086</v>
      </c>
      <c r="O3339" s="36">
        <f t="shared" si="262"/>
        <v>4.0673698591269734</v>
      </c>
      <c r="P3339" s="36">
        <f t="shared" si="263"/>
        <v>5.9957582396474862E-4</v>
      </c>
      <c r="Q3339" s="36">
        <f t="shared" si="264"/>
        <v>1.3602185794851025E-2</v>
      </c>
    </row>
    <row r="3340" spans="1:17" x14ac:dyDescent="0.3">
      <c r="A3340" s="29">
        <v>2407391</v>
      </c>
      <c r="B3340" s="1">
        <v>135</v>
      </c>
      <c r="C3340" s="1" t="s">
        <v>34</v>
      </c>
      <c r="D3340" s="1" t="s">
        <v>81</v>
      </c>
      <c r="E3340" s="1" t="s">
        <v>42</v>
      </c>
      <c r="F3340" s="47">
        <v>1071</v>
      </c>
      <c r="G3340" s="34">
        <v>1045.1099999999999</v>
      </c>
      <c r="H3340" s="1" t="s">
        <v>217</v>
      </c>
      <c r="I3340" s="34">
        <v>9.3185999999999998E-3</v>
      </c>
      <c r="J3340" s="34">
        <v>1751.9272000000001</v>
      </c>
      <c r="K3340" s="35" t="str">
        <f t="shared" si="260"/>
        <v>Kempenland-West_ZGH4010A</v>
      </c>
      <c r="L3340" s="36">
        <f>VLOOKUP(D3340,DATA!A:F,5,FALSE)</f>
        <v>1.3726988247862192E-2</v>
      </c>
      <c r="M3340" s="37">
        <f>VLOOKUP(D3340,DATA!A:F,6,FALSE)</f>
        <v>1285.5</v>
      </c>
      <c r="N3340" s="36">
        <f t="shared" si="261"/>
        <v>3.5576997546523201</v>
      </c>
      <c r="O3340" s="36">
        <f t="shared" si="262"/>
        <v>3.5581386779024529</v>
      </c>
      <c r="P3340" s="36">
        <f t="shared" si="263"/>
        <v>4.3892325013272782E-4</v>
      </c>
      <c r="Q3340" s="36">
        <f t="shared" si="264"/>
        <v>7.6896158061992952E-3</v>
      </c>
    </row>
    <row r="3341" spans="1:17" x14ac:dyDescent="0.3">
      <c r="A3341" s="29">
        <v>2408901</v>
      </c>
      <c r="B3341" s="1">
        <v>135</v>
      </c>
      <c r="C3341" s="1" t="s">
        <v>34</v>
      </c>
      <c r="D3341" s="1" t="s">
        <v>22</v>
      </c>
      <c r="E3341" s="1" t="s">
        <v>23</v>
      </c>
      <c r="F3341" s="47">
        <v>1857</v>
      </c>
      <c r="G3341" s="34">
        <v>1827.56</v>
      </c>
      <c r="H3341" s="1" t="s">
        <v>217</v>
      </c>
      <c r="I3341" s="34">
        <v>1.2755000000000001E-2</v>
      </c>
      <c r="J3341" s="34">
        <v>1527.3351</v>
      </c>
      <c r="K3341" s="35" t="str">
        <f t="shared" si="260"/>
        <v>Kempenland-West_H91E0C</v>
      </c>
      <c r="L3341" s="36">
        <f>VLOOKUP(D3341,DATA!A:F,5,FALSE)</f>
        <v>6.9280917156857415E-3</v>
      </c>
      <c r="M3341" s="37">
        <f>VLOOKUP(D3341,DATA!A:F,6,FALSE)</f>
        <v>2282</v>
      </c>
      <c r="N3341" s="36">
        <f t="shared" si="261"/>
        <v>4.115429007500027</v>
      </c>
      <c r="O3341" s="36">
        <f t="shared" si="262"/>
        <v>4.1157777264470301</v>
      </c>
      <c r="P3341" s="36">
        <f t="shared" si="263"/>
        <v>3.4871894700305717E-4</v>
      </c>
      <c r="Q3341" s="36">
        <f t="shared" si="264"/>
        <v>5.3261068779280911E-3</v>
      </c>
    </row>
    <row r="3342" spans="1:17" x14ac:dyDescent="0.3">
      <c r="A3342" s="29">
        <v>2408920</v>
      </c>
      <c r="B3342" s="1">
        <v>135</v>
      </c>
      <c r="C3342" s="1" t="s">
        <v>34</v>
      </c>
      <c r="D3342" s="1" t="s">
        <v>81</v>
      </c>
      <c r="E3342" s="1" t="s">
        <v>42</v>
      </c>
      <c r="F3342" s="47">
        <v>1071</v>
      </c>
      <c r="G3342" s="34">
        <v>1034.6300000000001</v>
      </c>
      <c r="H3342" s="1" t="s">
        <v>217</v>
      </c>
      <c r="I3342" s="34">
        <v>9.4021E-3</v>
      </c>
      <c r="J3342" s="34">
        <v>7.5371030000000001</v>
      </c>
      <c r="K3342" s="35" t="str">
        <f t="shared" si="260"/>
        <v>Kempenland-West_ZGH4010A</v>
      </c>
      <c r="L3342" s="36">
        <f>VLOOKUP(D3342,DATA!A:F,5,FALSE)</f>
        <v>1.3726988247862192E-2</v>
      </c>
      <c r="M3342" s="37">
        <f>VLOOKUP(D3342,DATA!A:F,6,FALSE)</f>
        <v>1285.5</v>
      </c>
      <c r="N3342" s="36">
        <f t="shared" si="261"/>
        <v>3.0957608978930202</v>
      </c>
      <c r="O3342" s="36">
        <f t="shared" si="262"/>
        <v>3.0961480990128294</v>
      </c>
      <c r="P3342" s="36">
        <f t="shared" si="263"/>
        <v>3.8720111980916627E-4</v>
      </c>
      <c r="Q3342" s="36">
        <f t="shared" si="264"/>
        <v>2.9183747217170264E-5</v>
      </c>
    </row>
    <row r="3343" spans="1:17" x14ac:dyDescent="0.3">
      <c r="A3343" s="29">
        <v>2410429</v>
      </c>
      <c r="B3343" s="1">
        <v>135</v>
      </c>
      <c r="C3343" s="1" t="s">
        <v>34</v>
      </c>
      <c r="D3343" s="1" t="s">
        <v>22</v>
      </c>
      <c r="E3343" s="1" t="s">
        <v>23</v>
      </c>
      <c r="F3343" s="47">
        <v>1857</v>
      </c>
      <c r="G3343" s="34">
        <v>1802.1</v>
      </c>
      <c r="H3343" s="1" t="s">
        <v>217</v>
      </c>
      <c r="I3343" s="34">
        <v>1.22752E-2</v>
      </c>
      <c r="J3343" s="34">
        <v>3433.5427</v>
      </c>
      <c r="K3343" s="35" t="str">
        <f t="shared" si="260"/>
        <v>Kempenland-West_H91E0C</v>
      </c>
      <c r="L3343" s="36">
        <f>VLOOKUP(D3343,DATA!A:F,5,FALSE)</f>
        <v>6.9280917156857415E-3</v>
      </c>
      <c r="M3343" s="37">
        <f>VLOOKUP(D3343,DATA!A:F,6,FALSE)</f>
        <v>2282</v>
      </c>
      <c r="N3343" s="36">
        <f t="shared" si="261"/>
        <v>3.4730428230442669</v>
      </c>
      <c r="O3343" s="36">
        <f t="shared" si="262"/>
        <v>3.4733279367822001</v>
      </c>
      <c r="P3343" s="36">
        <f t="shared" si="263"/>
        <v>2.8511373793316253E-4</v>
      </c>
      <c r="Q3343" s="36">
        <f t="shared" si="264"/>
        <v>9.7895019355012328E-3</v>
      </c>
    </row>
    <row r="3344" spans="1:17" x14ac:dyDescent="0.3">
      <c r="A3344" s="29">
        <v>2410437</v>
      </c>
      <c r="B3344" s="1">
        <v>135</v>
      </c>
      <c r="C3344" s="1" t="s">
        <v>34</v>
      </c>
      <c r="D3344" s="1" t="s">
        <v>41</v>
      </c>
      <c r="E3344" s="1" t="s">
        <v>42</v>
      </c>
      <c r="F3344" s="47">
        <v>1071</v>
      </c>
      <c r="G3344" s="34">
        <v>1056.33</v>
      </c>
      <c r="H3344" s="1" t="s">
        <v>217</v>
      </c>
      <c r="I3344" s="34">
        <v>7.7085000000000001E-3</v>
      </c>
      <c r="J3344" s="34">
        <v>583.7758</v>
      </c>
      <c r="K3344" s="35" t="str">
        <f t="shared" si="260"/>
        <v>Kempenland-West_H4010A</v>
      </c>
      <c r="L3344" s="36">
        <f>VLOOKUP(D3344,DATA!A:F,5,FALSE)</f>
        <v>1.3726988247862192E-2</v>
      </c>
      <c r="M3344" s="37">
        <f>VLOOKUP(D3344,DATA!A:F,6,FALSE)</f>
        <v>1285.5</v>
      </c>
      <c r="N3344" s="36">
        <f t="shared" si="261"/>
        <v>4.1256539558785281</v>
      </c>
      <c r="O3344" s="36">
        <f t="shared" si="262"/>
        <v>4.1260725194547661</v>
      </c>
      <c r="P3344" s="36">
        <f t="shared" si="263"/>
        <v>4.1856357623792917E-4</v>
      </c>
      <c r="Q3344" s="36">
        <f t="shared" si="264"/>
        <v>2.4434728656915813E-3</v>
      </c>
    </row>
    <row r="3345" spans="1:17" x14ac:dyDescent="0.3">
      <c r="A3345" s="29">
        <v>2410439</v>
      </c>
      <c r="B3345" s="1">
        <v>135</v>
      </c>
      <c r="C3345" s="1" t="s">
        <v>34</v>
      </c>
      <c r="D3345" s="1" t="s">
        <v>28</v>
      </c>
      <c r="E3345" s="1" t="s">
        <v>29</v>
      </c>
      <c r="F3345" s="47">
        <v>1786</v>
      </c>
      <c r="G3345" s="34">
        <v>1762.26</v>
      </c>
      <c r="H3345" s="1" t="s">
        <v>217</v>
      </c>
      <c r="I3345" s="34">
        <v>1.4593999999999999E-2</v>
      </c>
      <c r="J3345" s="34">
        <v>993.86084000000005</v>
      </c>
      <c r="K3345" s="35" t="str">
        <f t="shared" si="260"/>
        <v>Kempenland-West_H91D0</v>
      </c>
      <c r="L3345" s="36">
        <f>VLOOKUP(D3345,DATA!A:F,5,FALSE)</f>
        <v>6.9280917156857415E-3</v>
      </c>
      <c r="M3345" s="37">
        <f>VLOOKUP(D3345,DATA!A:F,6,FALSE)</f>
        <v>2211</v>
      </c>
      <c r="N3345" s="36">
        <f t="shared" si="261"/>
        <v>4.2741141925300017</v>
      </c>
      <c r="O3345" s="36">
        <f t="shared" si="262"/>
        <v>4.2745278906658539</v>
      </c>
      <c r="P3345" s="36">
        <f t="shared" si="263"/>
        <v>4.1369813585223625E-4</v>
      </c>
      <c r="Q3345" s="36">
        <f t="shared" si="264"/>
        <v>4.1115837680453767E-3</v>
      </c>
    </row>
    <row r="3346" spans="1:17" x14ac:dyDescent="0.3">
      <c r="A3346" s="29">
        <v>2410449</v>
      </c>
      <c r="B3346" s="1">
        <v>135</v>
      </c>
      <c r="C3346" s="1" t="s">
        <v>34</v>
      </c>
      <c r="D3346" s="1" t="s">
        <v>81</v>
      </c>
      <c r="E3346" s="1" t="s">
        <v>42</v>
      </c>
      <c r="F3346" s="47">
        <v>1071</v>
      </c>
      <c r="G3346" s="34">
        <v>1043.28</v>
      </c>
      <c r="H3346" s="1" t="s">
        <v>217</v>
      </c>
      <c r="I3346" s="34">
        <v>9.4441999999999998E-3</v>
      </c>
      <c r="J3346" s="34">
        <v>1133.1959999999999</v>
      </c>
      <c r="K3346" s="35" t="str">
        <f t="shared" si="260"/>
        <v>Kempenland-West_ZGH4010A</v>
      </c>
      <c r="L3346" s="36">
        <f>VLOOKUP(D3346,DATA!A:F,5,FALSE)</f>
        <v>1.3726988247862192E-2</v>
      </c>
      <c r="M3346" s="37">
        <f>VLOOKUP(D3346,DATA!A:F,6,FALSE)</f>
        <v>1285.5</v>
      </c>
      <c r="N3346" s="36">
        <f t="shared" si="261"/>
        <v>3.4725068808134973</v>
      </c>
      <c r="O3346" s="36">
        <f t="shared" si="262"/>
        <v>3.4729414518480946</v>
      </c>
      <c r="P3346" s="36">
        <f t="shared" si="263"/>
        <v>4.3457103459720869E-4</v>
      </c>
      <c r="Q3346" s="36">
        <f t="shared" si="264"/>
        <v>4.9245415812141846E-3</v>
      </c>
    </row>
    <row r="3347" spans="1:17" x14ac:dyDescent="0.3">
      <c r="A3347" s="29">
        <v>2411978</v>
      </c>
      <c r="B3347" s="1">
        <v>135</v>
      </c>
      <c r="C3347" s="1" t="s">
        <v>34</v>
      </c>
      <c r="D3347" s="1" t="s">
        <v>86</v>
      </c>
      <c r="E3347" s="1" t="s">
        <v>44</v>
      </c>
      <c r="F3347" s="47">
        <v>1071</v>
      </c>
      <c r="G3347" s="34">
        <v>1061.21</v>
      </c>
      <c r="H3347" s="1" t="s">
        <v>217</v>
      </c>
      <c r="I3347" s="34">
        <v>9.8253000000000004E-3</v>
      </c>
      <c r="J3347" s="34">
        <v>1127.9132999999999</v>
      </c>
      <c r="K3347" s="35" t="str">
        <f t="shared" si="260"/>
        <v>Kempenland-West_ZGH7150</v>
      </c>
      <c r="L3347" s="36">
        <f>VLOOKUP(D3347,DATA!A:F,5,FALSE)</f>
        <v>1.3726988247862192E-2</v>
      </c>
      <c r="M3347" s="37">
        <f>VLOOKUP(D3347,DATA!A:F,6,FALSE)</f>
        <v>1285.5</v>
      </c>
      <c r="N3347" s="36">
        <f t="shared" si="261"/>
        <v>4.3989152340131801</v>
      </c>
      <c r="O3347" s="36">
        <f t="shared" si="262"/>
        <v>4.3994824601127362</v>
      </c>
      <c r="P3347" s="36">
        <f t="shared" si="263"/>
        <v>5.6722609955617287E-4</v>
      </c>
      <c r="Q3347" s="36">
        <f t="shared" si="264"/>
        <v>6.3978186179653139E-3</v>
      </c>
    </row>
    <row r="3348" spans="1:17" x14ac:dyDescent="0.3">
      <c r="A3348" s="29">
        <v>2413503</v>
      </c>
      <c r="B3348" s="1">
        <v>135</v>
      </c>
      <c r="C3348" s="1" t="s">
        <v>34</v>
      </c>
      <c r="D3348" s="1" t="s">
        <v>41</v>
      </c>
      <c r="E3348" s="1" t="s">
        <v>42</v>
      </c>
      <c r="F3348" s="47">
        <v>1071</v>
      </c>
      <c r="G3348" s="34">
        <v>1037.0899999999999</v>
      </c>
      <c r="H3348" s="1" t="s">
        <v>217</v>
      </c>
      <c r="I3348" s="34">
        <v>8.7354000000000008E-3</v>
      </c>
      <c r="J3348" s="34">
        <v>864.29705999999999</v>
      </c>
      <c r="K3348" s="35" t="str">
        <f t="shared" si="260"/>
        <v>Kempenland-West_H4010A</v>
      </c>
      <c r="L3348" s="36">
        <f>VLOOKUP(D3348,DATA!A:F,5,FALSE)</f>
        <v>1.3726988247862192E-2</v>
      </c>
      <c r="M3348" s="37">
        <f>VLOOKUP(D3348,DATA!A:F,6,FALSE)</f>
        <v>1285.5</v>
      </c>
      <c r="N3348" s="36">
        <f t="shared" si="261"/>
        <v>3.1986838865515046</v>
      </c>
      <c r="O3348" s="36">
        <f t="shared" si="262"/>
        <v>3.199055195157825</v>
      </c>
      <c r="P3348" s="36">
        <f t="shared" si="263"/>
        <v>3.7130860632039742E-4</v>
      </c>
      <c r="Q3348" s="36">
        <f t="shared" si="264"/>
        <v>3.2092093679541691E-3</v>
      </c>
    </row>
    <row r="3349" spans="1:17" x14ac:dyDescent="0.3">
      <c r="A3349" s="29">
        <v>2413505</v>
      </c>
      <c r="B3349" s="1">
        <v>135</v>
      </c>
      <c r="C3349" s="1" t="s">
        <v>34</v>
      </c>
      <c r="D3349" s="1" t="s">
        <v>41</v>
      </c>
      <c r="E3349" s="1" t="s">
        <v>42</v>
      </c>
      <c r="F3349" s="47">
        <v>1071</v>
      </c>
      <c r="G3349" s="34">
        <v>1055.93</v>
      </c>
      <c r="H3349" s="1" t="s">
        <v>217</v>
      </c>
      <c r="I3349" s="34">
        <v>9.2785000000000003E-3</v>
      </c>
      <c r="J3349" s="34">
        <v>3839.13</v>
      </c>
      <c r="K3349" s="35" t="str">
        <f t="shared" si="260"/>
        <v>Kempenland-West_H4010A</v>
      </c>
      <c r="L3349" s="36">
        <f>VLOOKUP(D3349,DATA!A:F,5,FALSE)</f>
        <v>1.3726988247862192E-2</v>
      </c>
      <c r="M3349" s="37">
        <f>VLOOKUP(D3349,DATA!A:F,6,FALSE)</f>
        <v>1285.5</v>
      </c>
      <c r="N3349" s="36">
        <f t="shared" si="261"/>
        <v>4.1039900468504378</v>
      </c>
      <c r="O3349" s="36">
        <f t="shared" si="262"/>
        <v>4.1044913324829873</v>
      </c>
      <c r="P3349" s="36">
        <f t="shared" si="263"/>
        <v>5.0128563254947522E-4</v>
      </c>
      <c r="Q3349" s="36">
        <f t="shared" si="264"/>
        <v>1.9245007104896669E-2</v>
      </c>
    </row>
    <row r="3350" spans="1:17" x14ac:dyDescent="0.3">
      <c r="A3350" s="29">
        <v>2413505</v>
      </c>
      <c r="B3350" s="1">
        <v>135</v>
      </c>
      <c r="C3350" s="1" t="s">
        <v>34</v>
      </c>
      <c r="D3350" s="1" t="s">
        <v>81</v>
      </c>
      <c r="E3350" s="1" t="s">
        <v>42</v>
      </c>
      <c r="F3350" s="47">
        <v>1071</v>
      </c>
      <c r="G3350" s="34">
        <v>1055.93</v>
      </c>
      <c r="H3350" s="1" t="s">
        <v>217</v>
      </c>
      <c r="I3350" s="34">
        <v>9.2785000000000003E-3</v>
      </c>
      <c r="J3350" s="34">
        <v>2605.9672999999998</v>
      </c>
      <c r="K3350" s="35" t="str">
        <f t="shared" si="260"/>
        <v>Kempenland-West_ZGH4010A</v>
      </c>
      <c r="L3350" s="36">
        <f>VLOOKUP(D3350,DATA!A:F,5,FALSE)</f>
        <v>1.3726988247862192E-2</v>
      </c>
      <c r="M3350" s="37">
        <f>VLOOKUP(D3350,DATA!A:F,6,FALSE)</f>
        <v>1285.5</v>
      </c>
      <c r="N3350" s="36">
        <f t="shared" si="261"/>
        <v>4.1039900468504378</v>
      </c>
      <c r="O3350" s="36">
        <f t="shared" si="262"/>
        <v>4.1044913324829873</v>
      </c>
      <c r="P3350" s="36">
        <f t="shared" si="263"/>
        <v>5.0128563254947522E-4</v>
      </c>
      <c r="Q3350" s="36">
        <f t="shared" si="264"/>
        <v>1.3063339663837478E-2</v>
      </c>
    </row>
    <row r="3351" spans="1:17" x14ac:dyDescent="0.3">
      <c r="A3351" s="29">
        <v>2413507</v>
      </c>
      <c r="B3351" s="1">
        <v>135</v>
      </c>
      <c r="C3351" s="1" t="s">
        <v>34</v>
      </c>
      <c r="D3351" s="1" t="s">
        <v>41</v>
      </c>
      <c r="E3351" s="1" t="s">
        <v>42</v>
      </c>
      <c r="F3351" s="47">
        <v>1071</v>
      </c>
      <c r="G3351" s="34">
        <v>1025.3699999999999</v>
      </c>
      <c r="H3351" s="1" t="s">
        <v>217</v>
      </c>
      <c r="I3351" s="34">
        <v>9.3927999999999998E-3</v>
      </c>
      <c r="J3351" s="34">
        <v>565.55489999999998</v>
      </c>
      <c r="K3351" s="35" t="str">
        <f t="shared" si="260"/>
        <v>Kempenland-West_H4010A</v>
      </c>
      <c r="L3351" s="36">
        <f>VLOOKUP(D3351,DATA!A:F,5,FALSE)</f>
        <v>1.3726988247862192E-2</v>
      </c>
      <c r="M3351" s="37">
        <f>VLOOKUP(D3351,DATA!A:F,6,FALSE)</f>
        <v>1285.5</v>
      </c>
      <c r="N3351" s="36">
        <f t="shared" si="261"/>
        <v>2.7363472429125979</v>
      </c>
      <c r="O3351" s="36">
        <f t="shared" si="262"/>
        <v>2.7366904202393303</v>
      </c>
      <c r="P3351" s="36">
        <f t="shared" si="263"/>
        <v>3.4317732673239121E-4</v>
      </c>
      <c r="Q3351" s="36">
        <f t="shared" si="264"/>
        <v>1.9408561870240481E-3</v>
      </c>
    </row>
    <row r="3352" spans="1:17" x14ac:dyDescent="0.3">
      <c r="A3352" s="29">
        <v>2413507</v>
      </c>
      <c r="B3352" s="1">
        <v>135</v>
      </c>
      <c r="C3352" s="1" t="s">
        <v>34</v>
      </c>
      <c r="D3352" s="1" t="s">
        <v>43</v>
      </c>
      <c r="E3352" s="1" t="s">
        <v>44</v>
      </c>
      <c r="F3352" s="47">
        <v>1071</v>
      </c>
      <c r="G3352" s="34">
        <v>1025.3699999999999</v>
      </c>
      <c r="H3352" s="1" t="s">
        <v>217</v>
      </c>
      <c r="I3352" s="34">
        <v>9.3927999999999998E-3</v>
      </c>
      <c r="J3352" s="34">
        <v>1536.3064999999999</v>
      </c>
      <c r="K3352" s="35" t="str">
        <f t="shared" si="260"/>
        <v>Kempenland-West_H7150</v>
      </c>
      <c r="L3352" s="36">
        <f>VLOOKUP(D3352,DATA!A:F,5,FALSE)</f>
        <v>1.3726988247862192E-2</v>
      </c>
      <c r="M3352" s="37">
        <f>VLOOKUP(D3352,DATA!A:F,6,FALSE)</f>
        <v>1285.5</v>
      </c>
      <c r="N3352" s="36">
        <f t="shared" si="261"/>
        <v>2.7363472429125979</v>
      </c>
      <c r="O3352" s="36">
        <f t="shared" si="262"/>
        <v>2.7366904202393303</v>
      </c>
      <c r="P3352" s="36">
        <f t="shared" si="263"/>
        <v>3.4317732673239121E-4</v>
      </c>
      <c r="Q3352" s="36">
        <f t="shared" si="264"/>
        <v>5.2722555771159627E-3</v>
      </c>
    </row>
    <row r="3353" spans="1:17" x14ac:dyDescent="0.3">
      <c r="A3353" s="29">
        <v>2413507</v>
      </c>
      <c r="B3353" s="1">
        <v>135</v>
      </c>
      <c r="C3353" s="1" t="s">
        <v>34</v>
      </c>
      <c r="D3353" s="1" t="s">
        <v>86</v>
      </c>
      <c r="E3353" s="1" t="s">
        <v>44</v>
      </c>
      <c r="F3353" s="47">
        <v>1071</v>
      </c>
      <c r="G3353" s="34">
        <v>1025.3699999999999</v>
      </c>
      <c r="H3353" s="1" t="s">
        <v>217</v>
      </c>
      <c r="I3353" s="34">
        <v>9.3927999999999998E-3</v>
      </c>
      <c r="J3353" s="34">
        <v>550.85015999999996</v>
      </c>
      <c r="K3353" s="35" t="str">
        <f t="shared" si="260"/>
        <v>Kempenland-West_ZGH7150</v>
      </c>
      <c r="L3353" s="36">
        <f>VLOOKUP(D3353,DATA!A:F,5,FALSE)</f>
        <v>1.3726988247862192E-2</v>
      </c>
      <c r="M3353" s="37">
        <f>VLOOKUP(D3353,DATA!A:F,6,FALSE)</f>
        <v>1285.5</v>
      </c>
      <c r="N3353" s="36">
        <f t="shared" si="261"/>
        <v>2.7363472429125979</v>
      </c>
      <c r="O3353" s="36">
        <f t="shared" si="262"/>
        <v>2.7366904202393303</v>
      </c>
      <c r="P3353" s="36">
        <f t="shared" si="263"/>
        <v>3.4317732673239121E-4</v>
      </c>
      <c r="Q3353" s="36">
        <f t="shared" si="264"/>
        <v>1.8903928533890995E-3</v>
      </c>
    </row>
    <row r="3354" spans="1:17" x14ac:dyDescent="0.3">
      <c r="A3354" s="29">
        <v>2415019</v>
      </c>
      <c r="B3354" s="1">
        <v>135</v>
      </c>
      <c r="C3354" s="1" t="s">
        <v>34</v>
      </c>
      <c r="D3354" s="1" t="s">
        <v>33</v>
      </c>
      <c r="E3354" s="1" t="s">
        <v>29</v>
      </c>
      <c r="F3354" s="47">
        <v>1786</v>
      </c>
      <c r="G3354" s="34">
        <v>1724.65</v>
      </c>
      <c r="H3354" s="1" t="s">
        <v>217</v>
      </c>
      <c r="I3354" s="34">
        <v>1.294E-2</v>
      </c>
      <c r="J3354" s="34">
        <v>9245.8529999999992</v>
      </c>
      <c r="K3354" s="35" t="str">
        <f t="shared" si="260"/>
        <v>Kempenland-West_ZGH91D0</v>
      </c>
      <c r="L3354" s="36">
        <f>VLOOKUP(D3354,DATA!A:F,5,FALSE)</f>
        <v>6.9280917156857415E-3</v>
      </c>
      <c r="M3354" s="37">
        <f>VLOOKUP(D3354,DATA!A:F,6,FALSE)</f>
        <v>2211</v>
      </c>
      <c r="N3354" s="36">
        <f t="shared" si="261"/>
        <v>3.3263109629098855</v>
      </c>
      <c r="O3354" s="36">
        <f t="shared" si="262"/>
        <v>3.3265992579796548</v>
      </c>
      <c r="P3354" s="36">
        <f t="shared" si="263"/>
        <v>2.8829506976935093E-4</v>
      </c>
      <c r="Q3354" s="36">
        <f t="shared" si="264"/>
        <v>2.6655338357121625E-2</v>
      </c>
    </row>
    <row r="3355" spans="1:17" x14ac:dyDescent="0.3">
      <c r="A3355" s="29">
        <v>2415025</v>
      </c>
      <c r="B3355" s="1">
        <v>135</v>
      </c>
      <c r="C3355" s="1" t="s">
        <v>34</v>
      </c>
      <c r="D3355" s="1" t="s">
        <v>41</v>
      </c>
      <c r="E3355" s="1" t="s">
        <v>42</v>
      </c>
      <c r="F3355" s="47">
        <v>1071</v>
      </c>
      <c r="G3355" s="34">
        <v>1054.8399999999999</v>
      </c>
      <c r="H3355" s="1" t="s">
        <v>217</v>
      </c>
      <c r="I3355" s="34">
        <v>8.3748E-3</v>
      </c>
      <c r="J3355" s="34">
        <v>80.634590000000003</v>
      </c>
      <c r="K3355" s="35" t="str">
        <f t="shared" si="260"/>
        <v>Kempenland-West_H4010A</v>
      </c>
      <c r="L3355" s="36">
        <f>VLOOKUP(D3355,DATA!A:F,5,FALSE)</f>
        <v>1.3726988247862192E-2</v>
      </c>
      <c r="M3355" s="37">
        <f>VLOOKUP(D3355,DATA!A:F,6,FALSE)</f>
        <v>1285.5</v>
      </c>
      <c r="N3355" s="36">
        <f t="shared" si="261"/>
        <v>4.045507217366727</v>
      </c>
      <c r="O3355" s="36">
        <f t="shared" si="262"/>
        <v>4.0459535009838685</v>
      </c>
      <c r="P3355" s="36">
        <f t="shared" si="263"/>
        <v>4.4628361714149634E-4</v>
      </c>
      <c r="Q3355" s="36">
        <f t="shared" si="264"/>
        <v>3.5985896491921529E-4</v>
      </c>
    </row>
    <row r="3356" spans="1:17" x14ac:dyDescent="0.3">
      <c r="A3356" s="29">
        <v>2415033</v>
      </c>
      <c r="B3356" s="1">
        <v>135</v>
      </c>
      <c r="C3356" s="1" t="s">
        <v>34</v>
      </c>
      <c r="D3356" s="1" t="s">
        <v>41</v>
      </c>
      <c r="E3356" s="1" t="s">
        <v>42</v>
      </c>
      <c r="F3356" s="47">
        <v>1071</v>
      </c>
      <c r="G3356" s="34">
        <v>1011.05</v>
      </c>
      <c r="H3356" s="1" t="s">
        <v>217</v>
      </c>
      <c r="I3356" s="34">
        <v>8.7410999999999999E-3</v>
      </c>
      <c r="J3356" s="34">
        <v>404.0403</v>
      </c>
      <c r="K3356" s="35" t="str">
        <f t="shared" si="260"/>
        <v>Kempenland-West_H4010A</v>
      </c>
      <c r="L3356" s="36">
        <f>VLOOKUP(D3356,DATA!A:F,5,FALSE)</f>
        <v>1.3726988247862192E-2</v>
      </c>
      <c r="M3356" s="37">
        <f>VLOOKUP(D3356,DATA!A:F,6,FALSE)</f>
        <v>1285.5</v>
      </c>
      <c r="N3356" s="36">
        <f t="shared" si="261"/>
        <v>2.2590595296109863</v>
      </c>
      <c r="O3356" s="36">
        <f t="shared" si="262"/>
        <v>2.2593244835727284</v>
      </c>
      <c r="P3356" s="36">
        <f t="shared" si="263"/>
        <v>2.6495396174208707E-4</v>
      </c>
      <c r="Q3356" s="36">
        <f t="shared" si="264"/>
        <v>1.0705207818846138E-3</v>
      </c>
    </row>
    <row r="3357" spans="1:17" x14ac:dyDescent="0.3">
      <c r="A3357" s="29">
        <v>2415034</v>
      </c>
      <c r="B3357" s="1">
        <v>135</v>
      </c>
      <c r="C3357" s="1" t="s">
        <v>34</v>
      </c>
      <c r="D3357" s="1" t="s">
        <v>41</v>
      </c>
      <c r="E3357" s="1" t="s">
        <v>42</v>
      </c>
      <c r="F3357" s="47">
        <v>1071</v>
      </c>
      <c r="G3357" s="34">
        <v>1015</v>
      </c>
      <c r="H3357" s="1" t="s">
        <v>217</v>
      </c>
      <c r="I3357" s="34">
        <v>9.0212999999999995E-3</v>
      </c>
      <c r="J3357" s="34">
        <v>853.24414000000002</v>
      </c>
      <c r="K3357" s="35" t="str">
        <f t="shared" si="260"/>
        <v>Kempenland-West_H4010A</v>
      </c>
      <c r="L3357" s="36">
        <f>VLOOKUP(D3357,DATA!A:F,5,FALSE)</f>
        <v>1.3726988247862192E-2</v>
      </c>
      <c r="M3357" s="37">
        <f>VLOOKUP(D3357,DATA!A:F,6,FALSE)</f>
        <v>1285.5</v>
      </c>
      <c r="N3357" s="36">
        <f t="shared" si="261"/>
        <v>2.3819328256853982</v>
      </c>
      <c r="O3357" s="36">
        <f t="shared" si="262"/>
        <v>2.3822207840582386</v>
      </c>
      <c r="P3357" s="36">
        <f t="shared" si="263"/>
        <v>2.8795837284034675E-4</v>
      </c>
      <c r="Q3357" s="36">
        <f t="shared" si="264"/>
        <v>2.4569879418996103E-3</v>
      </c>
    </row>
    <row r="3358" spans="1:17" x14ac:dyDescent="0.3">
      <c r="A3358" s="29">
        <v>2415034</v>
      </c>
      <c r="B3358" s="1">
        <v>135</v>
      </c>
      <c r="C3358" s="1" t="s">
        <v>34</v>
      </c>
      <c r="D3358" s="1" t="s">
        <v>81</v>
      </c>
      <c r="E3358" s="1" t="s">
        <v>42</v>
      </c>
      <c r="F3358" s="47">
        <v>1071</v>
      </c>
      <c r="G3358" s="34">
        <v>1015</v>
      </c>
      <c r="H3358" s="1" t="s">
        <v>217</v>
      </c>
      <c r="I3358" s="34">
        <v>9.0212999999999995E-3</v>
      </c>
      <c r="J3358" s="34">
        <v>3310.9389999999999</v>
      </c>
      <c r="K3358" s="35" t="str">
        <f t="shared" si="260"/>
        <v>Kempenland-West_ZGH4010A</v>
      </c>
      <c r="L3358" s="36">
        <f>VLOOKUP(D3358,DATA!A:F,5,FALSE)</f>
        <v>1.3726988247862192E-2</v>
      </c>
      <c r="M3358" s="37">
        <f>VLOOKUP(D3358,DATA!A:F,6,FALSE)</f>
        <v>1285.5</v>
      </c>
      <c r="N3358" s="36">
        <f t="shared" si="261"/>
        <v>2.3819328256853982</v>
      </c>
      <c r="O3358" s="36">
        <f t="shared" si="262"/>
        <v>2.3822207840582386</v>
      </c>
      <c r="P3358" s="36">
        <f t="shared" si="263"/>
        <v>2.8795837284034675E-4</v>
      </c>
      <c r="Q3358" s="36">
        <f t="shared" si="264"/>
        <v>9.5341260701364491E-3</v>
      </c>
    </row>
    <row r="3359" spans="1:17" x14ac:dyDescent="0.3">
      <c r="A3359" s="29">
        <v>2415035</v>
      </c>
      <c r="B3359" s="1">
        <v>135</v>
      </c>
      <c r="C3359" s="1" t="s">
        <v>34</v>
      </c>
      <c r="D3359" s="1" t="s">
        <v>86</v>
      </c>
      <c r="E3359" s="1" t="s">
        <v>44</v>
      </c>
      <c r="F3359" s="47">
        <v>1071</v>
      </c>
      <c r="G3359" s="34">
        <v>1011.56</v>
      </c>
      <c r="H3359" s="1" t="s">
        <v>217</v>
      </c>
      <c r="I3359" s="34">
        <v>9.1988999999999994E-3</v>
      </c>
      <c r="J3359" s="34">
        <v>67.373729999999995</v>
      </c>
      <c r="K3359" s="35" t="str">
        <f t="shared" si="260"/>
        <v>Kempenland-West_ZGH7150</v>
      </c>
      <c r="L3359" s="36">
        <f>VLOOKUP(D3359,DATA!A:F,5,FALSE)</f>
        <v>1.3726988247862192E-2</v>
      </c>
      <c r="M3359" s="37">
        <f>VLOOKUP(D3359,DATA!A:F,6,FALSE)</f>
        <v>1285.5</v>
      </c>
      <c r="N3359" s="36">
        <f t="shared" si="261"/>
        <v>2.274569172224183</v>
      </c>
      <c r="O3359" s="36">
        <f t="shared" si="262"/>
        <v>2.2748498732984928</v>
      </c>
      <c r="P3359" s="36">
        <f t="shared" si="263"/>
        <v>2.8070107430977487E-4</v>
      </c>
      <c r="Q3359" s="36">
        <f t="shared" si="264"/>
        <v>1.8911878391256708E-4</v>
      </c>
    </row>
    <row r="3360" spans="1:17" x14ac:dyDescent="0.3">
      <c r="A3360" s="29">
        <v>2416547</v>
      </c>
      <c r="B3360" s="1">
        <v>135</v>
      </c>
      <c r="C3360" s="1" t="s">
        <v>34</v>
      </c>
      <c r="D3360" s="1" t="s">
        <v>22</v>
      </c>
      <c r="E3360" s="1" t="s">
        <v>23</v>
      </c>
      <c r="F3360" s="47">
        <v>1857</v>
      </c>
      <c r="G3360" s="34">
        <v>1789.65</v>
      </c>
      <c r="H3360" s="1" t="s">
        <v>217</v>
      </c>
      <c r="I3360" s="34">
        <v>1.2814000000000001E-2</v>
      </c>
      <c r="J3360" s="34">
        <v>3054.4564999999998</v>
      </c>
      <c r="K3360" s="35" t="str">
        <f t="shared" si="260"/>
        <v>Kempenland-West_H91E0C</v>
      </c>
      <c r="L3360" s="36">
        <f>VLOOKUP(D3360,DATA!A:F,5,FALSE)</f>
        <v>6.9280917156857415E-3</v>
      </c>
      <c r="M3360" s="37">
        <f>VLOOKUP(D3360,DATA!A:F,6,FALSE)</f>
        <v>2282</v>
      </c>
      <c r="N3360" s="36">
        <f t="shared" si="261"/>
        <v>3.1952029073137238</v>
      </c>
      <c r="O3360" s="36">
        <f t="shared" si="262"/>
        <v>3.1954775143844212</v>
      </c>
      <c r="P3360" s="36">
        <f t="shared" si="263"/>
        <v>2.7460707069737467E-4</v>
      </c>
      <c r="Q3360" s="36">
        <f t="shared" si="264"/>
        <v>8.3877535203755547E-3</v>
      </c>
    </row>
    <row r="3361" spans="1:17" x14ac:dyDescent="0.3">
      <c r="A3361" s="29">
        <v>2416555</v>
      </c>
      <c r="B3361" s="1">
        <v>135</v>
      </c>
      <c r="C3361" s="1" t="s">
        <v>34</v>
      </c>
      <c r="D3361" s="1" t="s">
        <v>43</v>
      </c>
      <c r="E3361" s="1" t="s">
        <v>44</v>
      </c>
      <c r="F3361" s="47">
        <v>1071</v>
      </c>
      <c r="G3361" s="34">
        <v>1060.48</v>
      </c>
      <c r="H3361" s="1" t="s">
        <v>217</v>
      </c>
      <c r="I3361" s="34">
        <v>8.4782E-3</v>
      </c>
      <c r="J3361" s="34">
        <v>1104.4414999999999</v>
      </c>
      <c r="K3361" s="35" t="str">
        <f t="shared" si="260"/>
        <v>Kempenland-West_H7150</v>
      </c>
      <c r="L3361" s="36">
        <f>VLOOKUP(D3361,DATA!A:F,5,FALSE)</f>
        <v>1.3726988247862192E-2</v>
      </c>
      <c r="M3361" s="37">
        <f>VLOOKUP(D3361,DATA!A:F,6,FALSE)</f>
        <v>1285.5</v>
      </c>
      <c r="N3361" s="36">
        <f t="shared" si="261"/>
        <v>4.3569661088084191</v>
      </c>
      <c r="O3361" s="36">
        <f t="shared" si="262"/>
        <v>4.3574511063245751</v>
      </c>
      <c r="P3361" s="36">
        <f t="shared" si="263"/>
        <v>4.8499751615604936E-4</v>
      </c>
      <c r="Q3361" s="36">
        <f t="shared" si="264"/>
        <v>5.3565138423966128E-3</v>
      </c>
    </row>
    <row r="3362" spans="1:17" x14ac:dyDescent="0.3">
      <c r="A3362" s="29">
        <v>2416558</v>
      </c>
      <c r="B3362" s="1">
        <v>135</v>
      </c>
      <c r="C3362" s="1" t="s">
        <v>34</v>
      </c>
      <c r="D3362" s="1" t="s">
        <v>41</v>
      </c>
      <c r="E3362" s="1" t="s">
        <v>42</v>
      </c>
      <c r="F3362" s="47">
        <v>1071</v>
      </c>
      <c r="G3362" s="34">
        <v>1016.6</v>
      </c>
      <c r="H3362" s="1" t="s">
        <v>217</v>
      </c>
      <c r="I3362" s="34">
        <v>8.2558000000000006E-3</v>
      </c>
      <c r="J3362" s="34">
        <v>103.81315600000001</v>
      </c>
      <c r="K3362" s="35" t="str">
        <f t="shared" si="260"/>
        <v>Kempenland-West_H4010A</v>
      </c>
      <c r="L3362" s="36">
        <f>VLOOKUP(D3362,DATA!A:F,5,FALSE)</f>
        <v>1.3726988247862192E-2</v>
      </c>
      <c r="M3362" s="37">
        <f>VLOOKUP(D3362,DATA!A:F,6,FALSE)</f>
        <v>1285.5</v>
      </c>
      <c r="N3362" s="36">
        <f t="shared" si="261"/>
        <v>2.4335391917368039</v>
      </c>
      <c r="O3362" s="36">
        <f t="shared" si="262"/>
        <v>2.4338082812250392</v>
      </c>
      <c r="P3362" s="36">
        <f t="shared" si="263"/>
        <v>2.6908948823534118E-4</v>
      </c>
      <c r="Q3362" s="36">
        <f t="shared" si="264"/>
        <v>2.7935029020135642E-4</v>
      </c>
    </row>
    <row r="3363" spans="1:17" x14ac:dyDescent="0.3">
      <c r="A3363" s="29">
        <v>2416565</v>
      </c>
      <c r="B3363" s="1">
        <v>135</v>
      </c>
      <c r="C3363" s="1" t="s">
        <v>34</v>
      </c>
      <c r="D3363" s="1" t="s">
        <v>41</v>
      </c>
      <c r="E3363" s="1" t="s">
        <v>42</v>
      </c>
      <c r="F3363" s="47">
        <v>1071</v>
      </c>
      <c r="G3363" s="34">
        <v>1024.47</v>
      </c>
      <c r="H3363" s="1" t="s">
        <v>217</v>
      </c>
      <c r="I3363" s="34">
        <v>9.4290999999999993E-3</v>
      </c>
      <c r="J3363" s="34">
        <v>2399.2811999999999</v>
      </c>
      <c r="K3363" s="35" t="str">
        <f t="shared" si="260"/>
        <v>Kempenland-West_H4010A</v>
      </c>
      <c r="L3363" s="36">
        <f>VLOOKUP(D3363,DATA!A:F,5,FALSE)</f>
        <v>1.3726988247862192E-2</v>
      </c>
      <c r="M3363" s="37">
        <f>VLOOKUP(D3363,DATA!A:F,6,FALSE)</f>
        <v>1285.5</v>
      </c>
      <c r="N3363" s="36">
        <f t="shared" si="261"/>
        <v>2.7036579478817062</v>
      </c>
      <c r="O3363" s="36">
        <f t="shared" si="262"/>
        <v>2.7039984504163144</v>
      </c>
      <c r="P3363" s="36">
        <f t="shared" si="263"/>
        <v>3.4050253460815583E-4</v>
      </c>
      <c r="Q3363" s="36">
        <f t="shared" si="264"/>
        <v>8.1696132983769768E-3</v>
      </c>
    </row>
    <row r="3364" spans="1:17" x14ac:dyDescent="0.3">
      <c r="A3364" s="29">
        <v>2416565</v>
      </c>
      <c r="B3364" s="1">
        <v>135</v>
      </c>
      <c r="C3364" s="1" t="s">
        <v>34</v>
      </c>
      <c r="D3364" s="1" t="s">
        <v>43</v>
      </c>
      <c r="E3364" s="1" t="s">
        <v>44</v>
      </c>
      <c r="F3364" s="47">
        <v>1071</v>
      </c>
      <c r="G3364" s="34">
        <v>1024.47</v>
      </c>
      <c r="H3364" s="1" t="s">
        <v>217</v>
      </c>
      <c r="I3364" s="34">
        <v>9.4290999999999993E-3</v>
      </c>
      <c r="J3364" s="34">
        <v>2345.6662999999999</v>
      </c>
      <c r="K3364" s="35" t="str">
        <f t="shared" si="260"/>
        <v>Kempenland-West_H7150</v>
      </c>
      <c r="L3364" s="36">
        <f>VLOOKUP(D3364,DATA!A:F,5,FALSE)</f>
        <v>1.3726988247862192E-2</v>
      </c>
      <c r="M3364" s="37">
        <f>VLOOKUP(D3364,DATA!A:F,6,FALSE)</f>
        <v>1285.5</v>
      </c>
      <c r="N3364" s="36">
        <f t="shared" si="261"/>
        <v>2.7036579478817062</v>
      </c>
      <c r="O3364" s="36">
        <f t="shared" si="262"/>
        <v>2.7039984504163144</v>
      </c>
      <c r="P3364" s="36">
        <f t="shared" si="263"/>
        <v>3.4050253460815583E-4</v>
      </c>
      <c r="Q3364" s="36">
        <f t="shared" si="264"/>
        <v>7.9870532049493483E-3</v>
      </c>
    </row>
    <row r="3365" spans="1:17" x14ac:dyDescent="0.3">
      <c r="A3365" s="29">
        <v>2418086</v>
      </c>
      <c r="B3365" s="1">
        <v>135</v>
      </c>
      <c r="C3365" s="1" t="s">
        <v>34</v>
      </c>
      <c r="D3365" s="1" t="s">
        <v>41</v>
      </c>
      <c r="E3365" s="1" t="s">
        <v>42</v>
      </c>
      <c r="F3365" s="47">
        <v>1071</v>
      </c>
      <c r="G3365" s="34">
        <v>1002.61</v>
      </c>
      <c r="H3365" s="1" t="s">
        <v>217</v>
      </c>
      <c r="I3365" s="34">
        <v>8.1442000000000007E-3</v>
      </c>
      <c r="J3365" s="34">
        <v>7019.893</v>
      </c>
      <c r="K3365" s="35" t="str">
        <f t="shared" si="260"/>
        <v>Kempenland-West_H4010A</v>
      </c>
      <c r="L3365" s="36">
        <f>VLOOKUP(D3365,DATA!A:F,5,FALSE)</f>
        <v>1.3726988247862192E-2</v>
      </c>
      <c r="M3365" s="37">
        <f>VLOOKUP(D3365,DATA!A:F,6,FALSE)</f>
        <v>1285.5</v>
      </c>
      <c r="N3365" s="36">
        <f t="shared" si="261"/>
        <v>2.0169111265923312</v>
      </c>
      <c r="O3365" s="36">
        <f t="shared" si="262"/>
        <v>2.0171320719480925</v>
      </c>
      <c r="P3365" s="36">
        <f t="shared" si="263"/>
        <v>2.2094535576133723E-4</v>
      </c>
      <c r="Q3365" s="36">
        <f t="shared" si="264"/>
        <v>1.5510127562915208E-2</v>
      </c>
    </row>
    <row r="3366" spans="1:17" x14ac:dyDescent="0.3">
      <c r="A3366" s="29">
        <v>2418092</v>
      </c>
      <c r="B3366" s="1">
        <v>135</v>
      </c>
      <c r="C3366" s="1" t="s">
        <v>34</v>
      </c>
      <c r="D3366" s="1" t="s">
        <v>41</v>
      </c>
      <c r="E3366" s="1" t="s">
        <v>42</v>
      </c>
      <c r="F3366" s="47">
        <v>1071</v>
      </c>
      <c r="G3366" s="34">
        <v>1012.25</v>
      </c>
      <c r="H3366" s="1" t="s">
        <v>217</v>
      </c>
      <c r="I3366" s="34">
        <v>8.9727999999999995E-3</v>
      </c>
      <c r="J3366" s="34">
        <v>1883.0145</v>
      </c>
      <c r="K3366" s="35" t="str">
        <f t="shared" si="260"/>
        <v>Kempenland-West_H4010A</v>
      </c>
      <c r="L3366" s="36">
        <f>VLOOKUP(D3366,DATA!A:F,5,FALSE)</f>
        <v>1.3726988247862192E-2</v>
      </c>
      <c r="M3366" s="37">
        <f>VLOOKUP(D3366,DATA!A:F,6,FALSE)</f>
        <v>1285.5</v>
      </c>
      <c r="N3366" s="36">
        <f t="shared" si="261"/>
        <v>2.2957184458903348</v>
      </c>
      <c r="O3366" s="36">
        <f t="shared" si="262"/>
        <v>2.2959947332314448</v>
      </c>
      <c r="P3366" s="36">
        <f t="shared" si="263"/>
        <v>2.7628734110995978E-4</v>
      </c>
      <c r="Q3366" s="36">
        <f t="shared" si="264"/>
        <v>5.2025306947650037E-3</v>
      </c>
    </row>
    <row r="3367" spans="1:17" x14ac:dyDescent="0.3">
      <c r="A3367" s="29">
        <v>2418092</v>
      </c>
      <c r="B3367" s="1">
        <v>135</v>
      </c>
      <c r="C3367" s="1" t="s">
        <v>34</v>
      </c>
      <c r="D3367" s="1" t="s">
        <v>81</v>
      </c>
      <c r="E3367" s="1" t="s">
        <v>42</v>
      </c>
      <c r="F3367" s="47">
        <v>1071</v>
      </c>
      <c r="G3367" s="34">
        <v>1012.25</v>
      </c>
      <c r="H3367" s="1" t="s">
        <v>217</v>
      </c>
      <c r="I3367" s="34">
        <v>8.9727999999999995E-3</v>
      </c>
      <c r="J3367" s="34">
        <v>703.95514000000003</v>
      </c>
      <c r="K3367" s="35" t="str">
        <f t="shared" si="260"/>
        <v>Kempenland-West_ZGH4010A</v>
      </c>
      <c r="L3367" s="36">
        <f>VLOOKUP(D3367,DATA!A:F,5,FALSE)</f>
        <v>1.3726988247862192E-2</v>
      </c>
      <c r="M3367" s="37">
        <f>VLOOKUP(D3367,DATA!A:F,6,FALSE)</f>
        <v>1285.5</v>
      </c>
      <c r="N3367" s="36">
        <f t="shared" si="261"/>
        <v>2.2957184458903348</v>
      </c>
      <c r="O3367" s="36">
        <f t="shared" si="262"/>
        <v>2.2959947332314448</v>
      </c>
      <c r="P3367" s="36">
        <f t="shared" si="263"/>
        <v>2.7628734110995978E-4</v>
      </c>
      <c r="Q3367" s="36">
        <f t="shared" si="264"/>
        <v>1.9449389389128951E-3</v>
      </c>
    </row>
    <row r="3368" spans="1:17" x14ac:dyDescent="0.3">
      <c r="A3368" s="29">
        <v>2418092</v>
      </c>
      <c r="B3368" s="1">
        <v>135</v>
      </c>
      <c r="C3368" s="1" t="s">
        <v>34</v>
      </c>
      <c r="D3368" s="1" t="s">
        <v>86</v>
      </c>
      <c r="E3368" s="1" t="s">
        <v>44</v>
      </c>
      <c r="F3368" s="47">
        <v>1071</v>
      </c>
      <c r="G3368" s="34">
        <v>1012.25</v>
      </c>
      <c r="H3368" s="1" t="s">
        <v>217</v>
      </c>
      <c r="I3368" s="34">
        <v>8.9727999999999995E-3</v>
      </c>
      <c r="J3368" s="34">
        <v>238.96682999999999</v>
      </c>
      <c r="K3368" s="35" t="str">
        <f t="shared" si="260"/>
        <v>Kempenland-West_ZGH7150</v>
      </c>
      <c r="L3368" s="36">
        <f>VLOOKUP(D3368,DATA!A:F,5,FALSE)</f>
        <v>1.3726988247862192E-2</v>
      </c>
      <c r="M3368" s="37">
        <f>VLOOKUP(D3368,DATA!A:F,6,FALSE)</f>
        <v>1285.5</v>
      </c>
      <c r="N3368" s="36">
        <f t="shared" si="261"/>
        <v>2.2957184458903348</v>
      </c>
      <c r="O3368" s="36">
        <f t="shared" si="262"/>
        <v>2.2959947332314448</v>
      </c>
      <c r="P3368" s="36">
        <f t="shared" si="263"/>
        <v>2.7628734110995978E-4</v>
      </c>
      <c r="Q3368" s="36">
        <f t="shared" si="264"/>
        <v>6.6023510074175772E-4</v>
      </c>
    </row>
    <row r="3369" spans="1:17" x14ac:dyDescent="0.3">
      <c r="A3369" s="29">
        <v>2418094</v>
      </c>
      <c r="B3369" s="1">
        <v>135</v>
      </c>
      <c r="C3369" s="1" t="s">
        <v>34</v>
      </c>
      <c r="D3369" s="1" t="s">
        <v>41</v>
      </c>
      <c r="E3369" s="1" t="s">
        <v>42</v>
      </c>
      <c r="F3369" s="47">
        <v>1071</v>
      </c>
      <c r="G3369" s="34">
        <v>1014.69</v>
      </c>
      <c r="H3369" s="1" t="s">
        <v>217</v>
      </c>
      <c r="I3369" s="34">
        <v>9.4856999999999997E-3</v>
      </c>
      <c r="J3369" s="34">
        <v>565.09699999999998</v>
      </c>
      <c r="K3369" s="35" t="str">
        <f t="shared" si="260"/>
        <v>Kempenland-West_H4010A</v>
      </c>
      <c r="L3369" s="36">
        <f>VLOOKUP(D3369,DATA!A:F,5,FALSE)</f>
        <v>1.3726988247862192E-2</v>
      </c>
      <c r="M3369" s="37">
        <f>VLOOKUP(D3369,DATA!A:F,6,FALSE)</f>
        <v>1285.5</v>
      </c>
      <c r="N3369" s="36">
        <f t="shared" si="261"/>
        <v>2.3720582854208994</v>
      </c>
      <c r="O3369" s="36">
        <f t="shared" si="262"/>
        <v>2.3723598435707474</v>
      </c>
      <c r="P3369" s="36">
        <f t="shared" si="263"/>
        <v>3.0155814984800244E-4</v>
      </c>
      <c r="Q3369" s="36">
        <f t="shared" si="264"/>
        <v>1.7040960580465665E-3</v>
      </c>
    </row>
    <row r="3370" spans="1:17" x14ac:dyDescent="0.3">
      <c r="A3370" s="29">
        <v>2418094</v>
      </c>
      <c r="B3370" s="1">
        <v>135</v>
      </c>
      <c r="C3370" s="1" t="s">
        <v>34</v>
      </c>
      <c r="D3370" s="1" t="s">
        <v>43</v>
      </c>
      <c r="E3370" s="1" t="s">
        <v>44</v>
      </c>
      <c r="F3370" s="47">
        <v>1071</v>
      </c>
      <c r="G3370" s="34">
        <v>1014.69</v>
      </c>
      <c r="H3370" s="1" t="s">
        <v>217</v>
      </c>
      <c r="I3370" s="34">
        <v>9.4856999999999997E-3</v>
      </c>
      <c r="J3370" s="34">
        <v>336.58264000000003</v>
      </c>
      <c r="K3370" s="35" t="str">
        <f t="shared" si="260"/>
        <v>Kempenland-West_H7150</v>
      </c>
      <c r="L3370" s="36">
        <f>VLOOKUP(D3370,DATA!A:F,5,FALSE)</f>
        <v>1.3726988247862192E-2</v>
      </c>
      <c r="M3370" s="37">
        <f>VLOOKUP(D3370,DATA!A:F,6,FALSE)</f>
        <v>1285.5</v>
      </c>
      <c r="N3370" s="36">
        <f t="shared" si="261"/>
        <v>2.3720582854208994</v>
      </c>
      <c r="O3370" s="36">
        <f t="shared" si="262"/>
        <v>2.3723598435707474</v>
      </c>
      <c r="P3370" s="36">
        <f t="shared" si="263"/>
        <v>3.0155814984800244E-4</v>
      </c>
      <c r="Q3370" s="36">
        <f t="shared" si="264"/>
        <v>1.0149923818935627E-3</v>
      </c>
    </row>
    <row r="3371" spans="1:17" x14ac:dyDescent="0.3">
      <c r="A3371" s="29">
        <v>2419621</v>
      </c>
      <c r="B3371" s="1">
        <v>135</v>
      </c>
      <c r="C3371" s="1" t="s">
        <v>34</v>
      </c>
      <c r="D3371" s="1" t="s">
        <v>41</v>
      </c>
      <c r="E3371" s="1" t="s">
        <v>42</v>
      </c>
      <c r="F3371" s="47">
        <v>1071</v>
      </c>
      <c r="G3371" s="34">
        <v>1016.43</v>
      </c>
      <c r="H3371" s="1" t="s">
        <v>217</v>
      </c>
      <c r="I3371" s="34">
        <v>9.0390000000000002E-3</v>
      </c>
      <c r="J3371" s="34">
        <v>3580.2289999999998</v>
      </c>
      <c r="K3371" s="35" t="str">
        <f t="shared" si="260"/>
        <v>Kempenland-West_H4010A</v>
      </c>
      <c r="L3371" s="36">
        <f>VLOOKUP(D3371,DATA!A:F,5,FALSE)</f>
        <v>1.3726988247862192E-2</v>
      </c>
      <c r="M3371" s="37">
        <f>VLOOKUP(D3371,DATA!A:F,6,FALSE)</f>
        <v>1285.5</v>
      </c>
      <c r="N3371" s="36">
        <f t="shared" si="261"/>
        <v>2.428004657468152</v>
      </c>
      <c r="O3371" s="36">
        <f t="shared" si="262"/>
        <v>2.4282986227115542</v>
      </c>
      <c r="P3371" s="36">
        <f t="shared" si="263"/>
        <v>2.9396524340219443E-4</v>
      </c>
      <c r="Q3371" s="36">
        <f t="shared" si="264"/>
        <v>1.0524628894205952E-2</v>
      </c>
    </row>
    <row r="3372" spans="1:17" x14ac:dyDescent="0.3">
      <c r="A3372" s="29">
        <v>2419621</v>
      </c>
      <c r="B3372" s="1">
        <v>135</v>
      </c>
      <c r="C3372" s="1" t="s">
        <v>34</v>
      </c>
      <c r="D3372" s="1" t="s">
        <v>43</v>
      </c>
      <c r="E3372" s="1" t="s">
        <v>44</v>
      </c>
      <c r="F3372" s="47">
        <v>1071</v>
      </c>
      <c r="G3372" s="34">
        <v>1016.43</v>
      </c>
      <c r="H3372" s="1" t="s">
        <v>217</v>
      </c>
      <c r="I3372" s="34">
        <v>9.0390000000000002E-3</v>
      </c>
      <c r="J3372" s="34">
        <v>79.976249999999993</v>
      </c>
      <c r="K3372" s="35" t="str">
        <f t="shared" si="260"/>
        <v>Kempenland-West_H7150</v>
      </c>
      <c r="L3372" s="36">
        <f>VLOOKUP(D3372,DATA!A:F,5,FALSE)</f>
        <v>1.3726988247862192E-2</v>
      </c>
      <c r="M3372" s="37">
        <f>VLOOKUP(D3372,DATA!A:F,6,FALSE)</f>
        <v>1285.5</v>
      </c>
      <c r="N3372" s="36">
        <f t="shared" si="261"/>
        <v>2.428004657468152</v>
      </c>
      <c r="O3372" s="36">
        <f t="shared" si="262"/>
        <v>2.4282986227115542</v>
      </c>
      <c r="P3372" s="36">
        <f t="shared" si="263"/>
        <v>2.9396524340219443E-4</v>
      </c>
      <c r="Q3372" s="36">
        <f t="shared" si="264"/>
        <v>2.3510237797644753E-4</v>
      </c>
    </row>
    <row r="3373" spans="1:17" x14ac:dyDescent="0.3">
      <c r="A3373" s="29">
        <v>2419621</v>
      </c>
      <c r="B3373" s="1">
        <v>135</v>
      </c>
      <c r="C3373" s="1" t="s">
        <v>34</v>
      </c>
      <c r="D3373" s="1" t="s">
        <v>86</v>
      </c>
      <c r="E3373" s="1" t="s">
        <v>44</v>
      </c>
      <c r="F3373" s="47">
        <v>1071</v>
      </c>
      <c r="G3373" s="34">
        <v>1016.43</v>
      </c>
      <c r="H3373" s="1" t="s">
        <v>217</v>
      </c>
      <c r="I3373" s="34">
        <v>9.0390000000000002E-3</v>
      </c>
      <c r="J3373" s="34">
        <v>2521.6904</v>
      </c>
      <c r="K3373" s="35" t="str">
        <f t="shared" si="260"/>
        <v>Kempenland-West_ZGH7150</v>
      </c>
      <c r="L3373" s="36">
        <f>VLOOKUP(D3373,DATA!A:F,5,FALSE)</f>
        <v>1.3726988247862192E-2</v>
      </c>
      <c r="M3373" s="37">
        <f>VLOOKUP(D3373,DATA!A:F,6,FALSE)</f>
        <v>1285.5</v>
      </c>
      <c r="N3373" s="36">
        <f t="shared" si="261"/>
        <v>2.428004657468152</v>
      </c>
      <c r="O3373" s="36">
        <f t="shared" si="262"/>
        <v>2.4282986227115542</v>
      </c>
      <c r="P3373" s="36">
        <f t="shared" si="263"/>
        <v>2.9396524340219443E-4</v>
      </c>
      <c r="Q3373" s="36">
        <f t="shared" si="264"/>
        <v>7.4128933222097704E-3</v>
      </c>
    </row>
    <row r="3374" spans="1:17" x14ac:dyDescent="0.3">
      <c r="A3374" s="29">
        <v>2419623</v>
      </c>
      <c r="B3374" s="1">
        <v>135</v>
      </c>
      <c r="C3374" s="1" t="s">
        <v>34</v>
      </c>
      <c r="D3374" s="1" t="s">
        <v>41</v>
      </c>
      <c r="E3374" s="1" t="s">
        <v>42</v>
      </c>
      <c r="F3374" s="47">
        <v>1071</v>
      </c>
      <c r="G3374" s="34">
        <v>1018.29</v>
      </c>
      <c r="H3374" s="1" t="s">
        <v>217</v>
      </c>
      <c r="I3374" s="34">
        <v>9.3773999999999993E-3</v>
      </c>
      <c r="J3374" s="34">
        <v>8.3287735000000005</v>
      </c>
      <c r="K3374" s="35" t="str">
        <f t="shared" si="260"/>
        <v>Kempenland-West_H4010A</v>
      </c>
      <c r="L3374" s="36">
        <f>VLOOKUP(D3374,DATA!A:F,5,FALSE)</f>
        <v>1.3726988247862192E-2</v>
      </c>
      <c r="M3374" s="37">
        <f>VLOOKUP(D3374,DATA!A:F,6,FALSE)</f>
        <v>1285.5</v>
      </c>
      <c r="N3374" s="36">
        <f t="shared" si="261"/>
        <v>2.4892321312031669</v>
      </c>
      <c r="O3374" s="36">
        <f t="shared" si="262"/>
        <v>2.4895445968224066</v>
      </c>
      <c r="P3374" s="36">
        <f t="shared" si="263"/>
        <v>3.1246561923969907E-4</v>
      </c>
      <c r="Q3374" s="36">
        <f t="shared" si="264"/>
        <v>2.602455369184696E-5</v>
      </c>
    </row>
    <row r="3375" spans="1:17" x14ac:dyDescent="0.3">
      <c r="A3375" s="29">
        <v>2419632</v>
      </c>
      <c r="B3375" s="1">
        <v>135</v>
      </c>
      <c r="C3375" s="1" t="s">
        <v>34</v>
      </c>
      <c r="D3375" s="1" t="s">
        <v>22</v>
      </c>
      <c r="E3375" s="1" t="s">
        <v>23</v>
      </c>
      <c r="F3375" s="47">
        <v>1857</v>
      </c>
      <c r="G3375" s="34">
        <v>1843.56</v>
      </c>
      <c r="H3375" s="1" t="s">
        <v>217</v>
      </c>
      <c r="I3375" s="34">
        <v>2.0978E-2</v>
      </c>
      <c r="J3375" s="34">
        <v>149.25899999999999</v>
      </c>
      <c r="K3375" s="35" t="str">
        <f t="shared" si="260"/>
        <v>Kempenland-West_H91E0C</v>
      </c>
      <c r="L3375" s="36">
        <f>VLOOKUP(D3375,DATA!A:F,5,FALSE)</f>
        <v>6.9280917156857415E-3</v>
      </c>
      <c r="M3375" s="37">
        <f>VLOOKUP(D3375,DATA!A:F,6,FALSE)</f>
        <v>2282</v>
      </c>
      <c r="N3375" s="36">
        <f t="shared" si="261"/>
        <v>4.5757918627235714</v>
      </c>
      <c r="O3375" s="36">
        <f t="shared" si="262"/>
        <v>4.5764265082270619</v>
      </c>
      <c r="P3375" s="36">
        <f t="shared" si="263"/>
        <v>6.3464550349046078E-4</v>
      </c>
      <c r="Q3375" s="36">
        <f t="shared" si="264"/>
        <v>9.4726553205482682E-4</v>
      </c>
    </row>
    <row r="3376" spans="1:17" x14ac:dyDescent="0.3">
      <c r="A3376" s="29">
        <v>2421142</v>
      </c>
      <c r="B3376" s="1">
        <v>135</v>
      </c>
      <c r="C3376" s="1" t="s">
        <v>34</v>
      </c>
      <c r="D3376" s="1" t="s">
        <v>41</v>
      </c>
      <c r="E3376" s="1" t="s">
        <v>42</v>
      </c>
      <c r="F3376" s="47">
        <v>1071</v>
      </c>
      <c r="G3376" s="34">
        <v>1013.42</v>
      </c>
      <c r="H3376" s="1" t="s">
        <v>217</v>
      </c>
      <c r="I3376" s="34">
        <v>8.0777999999999996E-3</v>
      </c>
      <c r="J3376" s="34">
        <v>1543.866</v>
      </c>
      <c r="K3376" s="35" t="str">
        <f t="shared" si="260"/>
        <v>Kempenland-West_H4010A</v>
      </c>
      <c r="L3376" s="36">
        <f>VLOOKUP(D3376,DATA!A:F,5,FALSE)</f>
        <v>1.3726988247862192E-2</v>
      </c>
      <c r="M3376" s="37">
        <f>VLOOKUP(D3376,DATA!A:F,6,FALSE)</f>
        <v>1285.5</v>
      </c>
      <c r="N3376" s="36">
        <f t="shared" si="261"/>
        <v>2.3320199091185931</v>
      </c>
      <c r="O3376" s="36">
        <f t="shared" si="262"/>
        <v>2.3322724756343978</v>
      </c>
      <c r="P3376" s="36">
        <f t="shared" si="263"/>
        <v>2.5256651580463085E-4</v>
      </c>
      <c r="Q3376" s="36">
        <f t="shared" si="264"/>
        <v>3.899288564892322E-3</v>
      </c>
    </row>
    <row r="3377" spans="1:17" x14ac:dyDescent="0.3">
      <c r="A3377" s="29">
        <v>2421149</v>
      </c>
      <c r="B3377" s="1">
        <v>135</v>
      </c>
      <c r="C3377" s="1" t="s">
        <v>34</v>
      </c>
      <c r="D3377" s="1" t="s">
        <v>41</v>
      </c>
      <c r="E3377" s="1" t="s">
        <v>42</v>
      </c>
      <c r="F3377" s="47">
        <v>1071</v>
      </c>
      <c r="G3377" s="34">
        <v>1013.39</v>
      </c>
      <c r="H3377" s="1" t="s">
        <v>217</v>
      </c>
      <c r="I3377" s="34">
        <v>8.8012000000000003E-3</v>
      </c>
      <c r="J3377" s="34">
        <v>4169.6587</v>
      </c>
      <c r="K3377" s="35" t="str">
        <f t="shared" si="260"/>
        <v>Kempenland-West_H4010A</v>
      </c>
      <c r="L3377" s="36">
        <f>VLOOKUP(D3377,DATA!A:F,5,FALSE)</f>
        <v>1.3726988247862192E-2</v>
      </c>
      <c r="M3377" s="37">
        <f>VLOOKUP(D3377,DATA!A:F,6,FALSE)</f>
        <v>1285.5</v>
      </c>
      <c r="N3377" s="36">
        <f t="shared" si="261"/>
        <v>2.331082140433983</v>
      </c>
      <c r="O3377" s="36">
        <f t="shared" si="262"/>
        <v>2.3313572185976184</v>
      </c>
      <c r="P3377" s="36">
        <f t="shared" si="263"/>
        <v>2.7507816363536719E-4</v>
      </c>
      <c r="Q3377" s="36">
        <f t="shared" si="264"/>
        <v>1.1469820581822323E-2</v>
      </c>
    </row>
    <row r="3378" spans="1:17" x14ac:dyDescent="0.3">
      <c r="A3378" s="29">
        <v>2421149</v>
      </c>
      <c r="B3378" s="1">
        <v>135</v>
      </c>
      <c r="C3378" s="1" t="s">
        <v>34</v>
      </c>
      <c r="D3378" s="1" t="s">
        <v>43</v>
      </c>
      <c r="E3378" s="1" t="s">
        <v>44</v>
      </c>
      <c r="F3378" s="47">
        <v>1071</v>
      </c>
      <c r="G3378" s="34">
        <v>1013.39</v>
      </c>
      <c r="H3378" s="1" t="s">
        <v>217</v>
      </c>
      <c r="I3378" s="34">
        <v>8.8012000000000003E-3</v>
      </c>
      <c r="J3378" s="34">
        <v>1057.5996</v>
      </c>
      <c r="K3378" s="35" t="str">
        <f t="shared" si="260"/>
        <v>Kempenland-West_H7150</v>
      </c>
      <c r="L3378" s="36">
        <f>VLOOKUP(D3378,DATA!A:F,5,FALSE)</f>
        <v>1.3726988247862192E-2</v>
      </c>
      <c r="M3378" s="37">
        <f>VLOOKUP(D3378,DATA!A:F,6,FALSE)</f>
        <v>1285.5</v>
      </c>
      <c r="N3378" s="36">
        <f t="shared" si="261"/>
        <v>2.331082140433983</v>
      </c>
      <c r="O3378" s="36">
        <f t="shared" si="262"/>
        <v>2.3313572185976184</v>
      </c>
      <c r="P3378" s="36">
        <f t="shared" si="263"/>
        <v>2.7507816363536719E-4</v>
      </c>
      <c r="Q3378" s="36">
        <f t="shared" si="264"/>
        <v>2.9092255582949889E-3</v>
      </c>
    </row>
    <row r="3379" spans="1:17" x14ac:dyDescent="0.3">
      <c r="A3379" s="29">
        <v>2421150</v>
      </c>
      <c r="B3379" s="1">
        <v>135</v>
      </c>
      <c r="C3379" s="1" t="s">
        <v>34</v>
      </c>
      <c r="D3379" s="1" t="s">
        <v>41</v>
      </c>
      <c r="E3379" s="1" t="s">
        <v>42</v>
      </c>
      <c r="F3379" s="47">
        <v>1071</v>
      </c>
      <c r="G3379" s="34">
        <v>1021.71</v>
      </c>
      <c r="H3379" s="1" t="s">
        <v>217</v>
      </c>
      <c r="I3379" s="34">
        <v>9.1377999999999997E-3</v>
      </c>
      <c r="J3379" s="34">
        <v>1314.7141999999999</v>
      </c>
      <c r="K3379" s="35" t="str">
        <f t="shared" si="260"/>
        <v>Kempenland-West_H4010A</v>
      </c>
      <c r="L3379" s="36">
        <f>VLOOKUP(D3379,DATA!A:F,5,FALSE)</f>
        <v>1.3726988247862192E-2</v>
      </c>
      <c r="M3379" s="37">
        <f>VLOOKUP(D3379,DATA!A:F,6,FALSE)</f>
        <v>1285.5</v>
      </c>
      <c r="N3379" s="36">
        <f t="shared" si="261"/>
        <v>2.6057611728027754</v>
      </c>
      <c r="O3379" s="36">
        <f t="shared" si="262"/>
        <v>2.6060795270183252</v>
      </c>
      <c r="P3379" s="36">
        <f t="shared" si="263"/>
        <v>3.1835421554982091E-4</v>
      </c>
      <c r="Q3379" s="36">
        <f t="shared" si="264"/>
        <v>4.1854480781321028E-3</v>
      </c>
    </row>
    <row r="3380" spans="1:17" x14ac:dyDescent="0.3">
      <c r="A3380" s="29">
        <v>2421150</v>
      </c>
      <c r="B3380" s="1">
        <v>135</v>
      </c>
      <c r="C3380" s="1" t="s">
        <v>34</v>
      </c>
      <c r="D3380" s="1" t="s">
        <v>43</v>
      </c>
      <c r="E3380" s="1" t="s">
        <v>44</v>
      </c>
      <c r="F3380" s="47">
        <v>1071</v>
      </c>
      <c r="G3380" s="34">
        <v>1021.71</v>
      </c>
      <c r="H3380" s="1" t="s">
        <v>217</v>
      </c>
      <c r="I3380" s="34">
        <v>9.1377999999999997E-3</v>
      </c>
      <c r="J3380" s="34">
        <v>1487.1090999999999</v>
      </c>
      <c r="K3380" s="35" t="str">
        <f t="shared" si="260"/>
        <v>Kempenland-West_H7150</v>
      </c>
      <c r="L3380" s="36">
        <f>VLOOKUP(D3380,DATA!A:F,5,FALSE)</f>
        <v>1.3726988247862192E-2</v>
      </c>
      <c r="M3380" s="37">
        <f>VLOOKUP(D3380,DATA!A:F,6,FALSE)</f>
        <v>1285.5</v>
      </c>
      <c r="N3380" s="36">
        <f t="shared" si="261"/>
        <v>2.6057611728027754</v>
      </c>
      <c r="O3380" s="36">
        <f t="shared" si="262"/>
        <v>2.6060795270183252</v>
      </c>
      <c r="P3380" s="36">
        <f t="shared" si="263"/>
        <v>3.1835421554982091E-4</v>
      </c>
      <c r="Q3380" s="36">
        <f t="shared" si="264"/>
        <v>4.734274509675002E-3</v>
      </c>
    </row>
    <row r="3381" spans="1:17" x14ac:dyDescent="0.3">
      <c r="A3381" s="29">
        <v>2421150</v>
      </c>
      <c r="B3381" s="1">
        <v>135</v>
      </c>
      <c r="C3381" s="1" t="s">
        <v>34</v>
      </c>
      <c r="D3381" s="1" t="s">
        <v>86</v>
      </c>
      <c r="E3381" s="1" t="s">
        <v>44</v>
      </c>
      <c r="F3381" s="47">
        <v>1071</v>
      </c>
      <c r="G3381" s="34">
        <v>1021.71</v>
      </c>
      <c r="H3381" s="1" t="s">
        <v>217</v>
      </c>
      <c r="I3381" s="34">
        <v>9.1377999999999997E-3</v>
      </c>
      <c r="J3381" s="34">
        <v>2613.4101999999998</v>
      </c>
      <c r="K3381" s="35" t="str">
        <f t="shared" si="260"/>
        <v>Kempenland-West_ZGH7150</v>
      </c>
      <c r="L3381" s="36">
        <f>VLOOKUP(D3381,DATA!A:F,5,FALSE)</f>
        <v>1.3726988247862192E-2</v>
      </c>
      <c r="M3381" s="37">
        <f>VLOOKUP(D3381,DATA!A:F,6,FALSE)</f>
        <v>1285.5</v>
      </c>
      <c r="N3381" s="36">
        <f t="shared" si="261"/>
        <v>2.6057611728027754</v>
      </c>
      <c r="O3381" s="36">
        <f t="shared" si="262"/>
        <v>2.6060795270183252</v>
      </c>
      <c r="P3381" s="36">
        <f t="shared" si="263"/>
        <v>3.1835421554982091E-4</v>
      </c>
      <c r="Q3381" s="36">
        <f t="shared" si="264"/>
        <v>8.3199015413090056E-3</v>
      </c>
    </row>
    <row r="3382" spans="1:17" x14ac:dyDescent="0.3">
      <c r="A3382" s="29">
        <v>2422671</v>
      </c>
      <c r="B3382" s="1">
        <v>135</v>
      </c>
      <c r="C3382" s="1" t="s">
        <v>34</v>
      </c>
      <c r="D3382" s="1" t="s">
        <v>41</v>
      </c>
      <c r="E3382" s="1" t="s">
        <v>42</v>
      </c>
      <c r="F3382" s="47">
        <v>1071</v>
      </c>
      <c r="G3382" s="34">
        <v>1034.82</v>
      </c>
      <c r="H3382" s="1" t="s">
        <v>217</v>
      </c>
      <c r="I3382" s="34">
        <v>7.7847000000000003E-3</v>
      </c>
      <c r="J3382" s="34">
        <v>1016.0452</v>
      </c>
      <c r="K3382" s="35" t="str">
        <f t="shared" si="260"/>
        <v>Kempenland-West_H4010A</v>
      </c>
      <c r="L3382" s="36">
        <f>VLOOKUP(D3382,DATA!A:F,5,FALSE)</f>
        <v>1.3726988247862192E-2</v>
      </c>
      <c r="M3382" s="37">
        <f>VLOOKUP(D3382,DATA!A:F,6,FALSE)</f>
        <v>1285.5</v>
      </c>
      <c r="N3382" s="36">
        <f t="shared" si="261"/>
        <v>3.1035946605607805</v>
      </c>
      <c r="O3382" s="36">
        <f t="shared" si="262"/>
        <v>3.103916035175367</v>
      </c>
      <c r="P3382" s="36">
        <f t="shared" si="263"/>
        <v>3.213746145864782E-4</v>
      </c>
      <c r="Q3382" s="36">
        <f t="shared" si="264"/>
        <v>3.2653113455244115E-3</v>
      </c>
    </row>
    <row r="3383" spans="1:17" x14ac:dyDescent="0.3">
      <c r="A3383" s="29">
        <v>2422679</v>
      </c>
      <c r="B3383" s="1">
        <v>135</v>
      </c>
      <c r="C3383" s="1" t="s">
        <v>34</v>
      </c>
      <c r="D3383" s="1" t="s">
        <v>41</v>
      </c>
      <c r="E3383" s="1" t="s">
        <v>42</v>
      </c>
      <c r="F3383" s="47">
        <v>1071</v>
      </c>
      <c r="G3383" s="34">
        <v>1014.66</v>
      </c>
      <c r="H3383" s="1" t="s">
        <v>217</v>
      </c>
      <c r="I3383" s="34">
        <v>9.0345000000000009E-3</v>
      </c>
      <c r="J3383" s="34">
        <v>5807.4233000000004</v>
      </c>
      <c r="K3383" s="35" t="str">
        <f t="shared" si="260"/>
        <v>Kempenland-West_H4010A</v>
      </c>
      <c r="L3383" s="36">
        <f>VLOOKUP(D3383,DATA!A:F,5,FALSE)</f>
        <v>1.3726988247862192E-2</v>
      </c>
      <c r="M3383" s="37">
        <f>VLOOKUP(D3383,DATA!A:F,6,FALSE)</f>
        <v>1285.5</v>
      </c>
      <c r="N3383" s="36">
        <f t="shared" si="261"/>
        <v>2.3711048070908238</v>
      </c>
      <c r="O3383" s="36">
        <f t="shared" si="262"/>
        <v>2.3713919077322325</v>
      </c>
      <c r="P3383" s="36">
        <f t="shared" si="263"/>
        <v>2.8710064140868852E-4</v>
      </c>
      <c r="Q3383" s="36">
        <f t="shared" si="264"/>
        <v>1.6673149543617628E-2</v>
      </c>
    </row>
    <row r="3384" spans="1:17" x14ac:dyDescent="0.3">
      <c r="A3384" s="29">
        <v>2422679</v>
      </c>
      <c r="B3384" s="1">
        <v>135</v>
      </c>
      <c r="C3384" s="1" t="s">
        <v>34</v>
      </c>
      <c r="D3384" s="1" t="s">
        <v>43</v>
      </c>
      <c r="E3384" s="1" t="s">
        <v>44</v>
      </c>
      <c r="F3384" s="47">
        <v>1071</v>
      </c>
      <c r="G3384" s="34">
        <v>1014.66</v>
      </c>
      <c r="H3384" s="1" t="s">
        <v>217</v>
      </c>
      <c r="I3384" s="34">
        <v>9.0345000000000009E-3</v>
      </c>
      <c r="J3384" s="34">
        <v>961.67957000000001</v>
      </c>
      <c r="K3384" s="35" t="str">
        <f t="shared" si="260"/>
        <v>Kempenland-West_H7150</v>
      </c>
      <c r="L3384" s="36">
        <f>VLOOKUP(D3384,DATA!A:F,5,FALSE)</f>
        <v>1.3726988247862192E-2</v>
      </c>
      <c r="M3384" s="37">
        <f>VLOOKUP(D3384,DATA!A:F,6,FALSE)</f>
        <v>1285.5</v>
      </c>
      <c r="N3384" s="36">
        <f t="shared" si="261"/>
        <v>2.3711048070908238</v>
      </c>
      <c r="O3384" s="36">
        <f t="shared" si="262"/>
        <v>2.3713919077322325</v>
      </c>
      <c r="P3384" s="36">
        <f t="shared" si="263"/>
        <v>2.8710064140868852E-4</v>
      </c>
      <c r="Q3384" s="36">
        <f t="shared" si="264"/>
        <v>2.7609882137663178E-3</v>
      </c>
    </row>
    <row r="3385" spans="1:17" x14ac:dyDescent="0.3">
      <c r="A3385" s="29">
        <v>2422684</v>
      </c>
      <c r="B3385" s="1">
        <v>135</v>
      </c>
      <c r="C3385" s="1" t="s">
        <v>34</v>
      </c>
      <c r="D3385" s="1" t="s">
        <v>22</v>
      </c>
      <c r="E3385" s="1" t="s">
        <v>23</v>
      </c>
      <c r="F3385" s="47">
        <v>1857</v>
      </c>
      <c r="G3385" s="34">
        <v>1851.59</v>
      </c>
      <c r="H3385" s="1" t="s">
        <v>217</v>
      </c>
      <c r="I3385" s="34">
        <v>2.0031E-2</v>
      </c>
      <c r="J3385" s="34">
        <v>6014.0749999999998</v>
      </c>
      <c r="K3385" s="35" t="str">
        <f t="shared" si="260"/>
        <v>Kempenland-West_H91E0C</v>
      </c>
      <c r="L3385" s="36">
        <f>VLOOKUP(D3385,DATA!A:F,5,FALSE)</f>
        <v>6.9280917156857415E-3</v>
      </c>
      <c r="M3385" s="37">
        <f>VLOOKUP(D3385,DATA!A:F,6,FALSE)</f>
        <v>2282</v>
      </c>
      <c r="N3385" s="36">
        <f t="shared" si="261"/>
        <v>4.8249385206757234</v>
      </c>
      <c r="O3385" s="36">
        <f t="shared" si="262"/>
        <v>4.8255758419801911</v>
      </c>
      <c r="P3385" s="36">
        <f t="shared" si="263"/>
        <v>6.373213044676973E-4</v>
      </c>
      <c r="Q3385" s="36">
        <f t="shared" si="264"/>
        <v>3.8328981241665665E-2</v>
      </c>
    </row>
    <row r="3386" spans="1:17" x14ac:dyDescent="0.3">
      <c r="A3386" s="29">
        <v>2424192</v>
      </c>
      <c r="B3386" s="1">
        <v>135</v>
      </c>
      <c r="C3386" s="1" t="s">
        <v>34</v>
      </c>
      <c r="D3386" s="1" t="s">
        <v>33</v>
      </c>
      <c r="E3386" s="1" t="s">
        <v>29</v>
      </c>
      <c r="F3386" s="47">
        <v>1786</v>
      </c>
      <c r="G3386" s="34">
        <v>1732.29</v>
      </c>
      <c r="H3386" s="1" t="s">
        <v>217</v>
      </c>
      <c r="I3386" s="34">
        <v>1.2677000000000001E-2</v>
      </c>
      <c r="J3386" s="34">
        <v>0.15186954</v>
      </c>
      <c r="K3386" s="35" t="str">
        <f t="shared" si="260"/>
        <v>Kempenland-West_ZGH91D0</v>
      </c>
      <c r="L3386" s="36">
        <f>VLOOKUP(D3386,DATA!A:F,5,FALSE)</f>
        <v>6.9280917156857415E-3</v>
      </c>
      <c r="M3386" s="37">
        <f>VLOOKUP(D3386,DATA!A:F,6,FALSE)</f>
        <v>2211</v>
      </c>
      <c r="N3386" s="36">
        <f t="shared" si="261"/>
        <v>3.5007879029802229</v>
      </c>
      <c r="O3386" s="36">
        <f t="shared" si="262"/>
        <v>3.5010846165590999</v>
      </c>
      <c r="P3386" s="36">
        <f t="shared" si="263"/>
        <v>2.9671357887695038E-4</v>
      </c>
      <c r="Q3386" s="36">
        <f t="shared" si="264"/>
        <v>4.5061754735796173E-7</v>
      </c>
    </row>
    <row r="3387" spans="1:17" x14ac:dyDescent="0.3">
      <c r="A3387" s="29">
        <v>2424208</v>
      </c>
      <c r="B3387" s="1">
        <v>135</v>
      </c>
      <c r="C3387" s="1" t="s">
        <v>34</v>
      </c>
      <c r="D3387" s="1" t="s">
        <v>41</v>
      </c>
      <c r="E3387" s="1" t="s">
        <v>42</v>
      </c>
      <c r="F3387" s="47">
        <v>1071</v>
      </c>
      <c r="G3387" s="34">
        <v>1029.3699999999999</v>
      </c>
      <c r="H3387" s="1" t="s">
        <v>217</v>
      </c>
      <c r="I3387" s="34">
        <v>9.1847999999999999E-3</v>
      </c>
      <c r="J3387" s="34">
        <v>4754.0309016207402</v>
      </c>
      <c r="K3387" s="35" t="str">
        <f t="shared" si="260"/>
        <v>Kempenland-West_H4010A</v>
      </c>
      <c r="L3387" s="36">
        <f>VLOOKUP(D3387,DATA!A:F,5,FALSE)</f>
        <v>1.3726988247862192E-2</v>
      </c>
      <c r="M3387" s="37">
        <f>VLOOKUP(D3387,DATA!A:F,6,FALSE)</f>
        <v>1285.5</v>
      </c>
      <c r="N3387" s="36">
        <f t="shared" si="261"/>
        <v>2.8863379864692549</v>
      </c>
      <c r="O3387" s="36">
        <f t="shared" si="262"/>
        <v>2.8866914122934908</v>
      </c>
      <c r="P3387" s="36">
        <f t="shared" si="263"/>
        <v>3.5342582423592006E-4</v>
      </c>
      <c r="Q3387" s="36">
        <f t="shared" si="264"/>
        <v>1.6801972898483442E-2</v>
      </c>
    </row>
    <row r="3388" spans="1:17" x14ac:dyDescent="0.3">
      <c r="A3388" s="29">
        <v>2424208</v>
      </c>
      <c r="B3388" s="1">
        <v>135</v>
      </c>
      <c r="C3388" s="1" t="s">
        <v>34</v>
      </c>
      <c r="D3388" s="1" t="s">
        <v>43</v>
      </c>
      <c r="E3388" s="1" t="s">
        <v>44</v>
      </c>
      <c r="F3388" s="47">
        <v>1071</v>
      </c>
      <c r="G3388" s="34">
        <v>1029.3699999999999</v>
      </c>
      <c r="H3388" s="1" t="s">
        <v>217</v>
      </c>
      <c r="I3388" s="34">
        <v>9.1847999999999999E-3</v>
      </c>
      <c r="J3388" s="34">
        <v>1161.9722473770601</v>
      </c>
      <c r="K3388" s="35" t="str">
        <f t="shared" si="260"/>
        <v>Kempenland-West_H7150</v>
      </c>
      <c r="L3388" s="36">
        <f>VLOOKUP(D3388,DATA!A:F,5,FALSE)</f>
        <v>1.3726988247862192E-2</v>
      </c>
      <c r="M3388" s="37">
        <f>VLOOKUP(D3388,DATA!A:F,6,FALSE)</f>
        <v>1285.5</v>
      </c>
      <c r="N3388" s="36">
        <f t="shared" si="261"/>
        <v>2.8863379864692549</v>
      </c>
      <c r="O3388" s="36">
        <f t="shared" si="262"/>
        <v>2.8866914122934908</v>
      </c>
      <c r="P3388" s="36">
        <f t="shared" si="263"/>
        <v>3.5342582423592006E-4</v>
      </c>
      <c r="Q3388" s="36">
        <f t="shared" si="264"/>
        <v>4.1067099926850184E-3</v>
      </c>
    </row>
    <row r="3389" spans="1:17" x14ac:dyDescent="0.3">
      <c r="A3389" s="29">
        <v>2424212</v>
      </c>
      <c r="B3389" s="1">
        <v>135</v>
      </c>
      <c r="C3389" s="1" t="s">
        <v>34</v>
      </c>
      <c r="D3389" s="1" t="s">
        <v>22</v>
      </c>
      <c r="E3389" s="1" t="s">
        <v>23</v>
      </c>
      <c r="F3389" s="47">
        <v>1857</v>
      </c>
      <c r="G3389" s="34">
        <v>1806.52</v>
      </c>
      <c r="H3389" s="1" t="s">
        <v>217</v>
      </c>
      <c r="I3389" s="34">
        <v>1.9483E-2</v>
      </c>
      <c r="J3389" s="34">
        <v>2337.1709999999998</v>
      </c>
      <c r="K3389" s="35" t="str">
        <f t="shared" si="260"/>
        <v>Kempenland-West_H91E0C</v>
      </c>
      <c r="L3389" s="36">
        <f>VLOOKUP(D3389,DATA!A:F,5,FALSE)</f>
        <v>6.9280917156857415E-3</v>
      </c>
      <c r="M3389" s="37">
        <f>VLOOKUP(D3389,DATA!A:F,6,FALSE)</f>
        <v>2282</v>
      </c>
      <c r="N3389" s="36">
        <f t="shared" si="261"/>
        <v>3.5771767788129285</v>
      </c>
      <c r="O3389" s="36">
        <f t="shared" si="262"/>
        <v>3.5776423830446205</v>
      </c>
      <c r="P3389" s="36">
        <f t="shared" si="263"/>
        <v>4.6560423169195175E-4</v>
      </c>
      <c r="Q3389" s="36">
        <f t="shared" si="264"/>
        <v>1.0881967077877103E-2</v>
      </c>
    </row>
    <row r="3390" spans="1:17" x14ac:dyDescent="0.3">
      <c r="A3390" s="29">
        <v>2425731</v>
      </c>
      <c r="B3390" s="1">
        <v>135</v>
      </c>
      <c r="C3390" s="1" t="s">
        <v>34</v>
      </c>
      <c r="D3390" s="1" t="s">
        <v>41</v>
      </c>
      <c r="E3390" s="1" t="s">
        <v>42</v>
      </c>
      <c r="F3390" s="47">
        <v>1071</v>
      </c>
      <c r="G3390" s="34">
        <v>1023.86</v>
      </c>
      <c r="H3390" s="1" t="s">
        <v>217</v>
      </c>
      <c r="I3390" s="34">
        <v>8.1442000000000007E-3</v>
      </c>
      <c r="J3390" s="34">
        <v>857.59320000000002</v>
      </c>
      <c r="K3390" s="35" t="str">
        <f t="shared" si="260"/>
        <v>Kempenland-West_H4010A</v>
      </c>
      <c r="L3390" s="36">
        <f>VLOOKUP(D3390,DATA!A:F,5,FALSE)</f>
        <v>1.3726988247862192E-2</v>
      </c>
      <c r="M3390" s="37">
        <f>VLOOKUP(D3390,DATA!A:F,6,FALSE)</f>
        <v>1285.5</v>
      </c>
      <c r="N3390" s="36">
        <f t="shared" si="261"/>
        <v>2.6817180667280041</v>
      </c>
      <c r="O3390" s="36">
        <f t="shared" si="262"/>
        <v>2.6820098458528761</v>
      </c>
      <c r="P3390" s="36">
        <f t="shared" si="263"/>
        <v>2.9177912487199364E-4</v>
      </c>
      <c r="Q3390" s="36">
        <f t="shared" si="264"/>
        <v>2.5022779339217262E-3</v>
      </c>
    </row>
    <row r="3391" spans="1:17" x14ac:dyDescent="0.3">
      <c r="A3391" s="29">
        <v>2425737</v>
      </c>
      <c r="B3391" s="1">
        <v>135</v>
      </c>
      <c r="C3391" s="1" t="s">
        <v>34</v>
      </c>
      <c r="D3391" s="1" t="s">
        <v>41</v>
      </c>
      <c r="E3391" s="1" t="s">
        <v>42</v>
      </c>
      <c r="F3391" s="47">
        <v>1071</v>
      </c>
      <c r="G3391" s="34">
        <v>1025.55</v>
      </c>
      <c r="H3391" s="1" t="s">
        <v>217</v>
      </c>
      <c r="I3391" s="34">
        <v>8.8555999999999999E-3</v>
      </c>
      <c r="J3391" s="34">
        <v>1732.1507872663401</v>
      </c>
      <c r="K3391" s="35" t="str">
        <f t="shared" si="260"/>
        <v>Kempenland-West_H4010A</v>
      </c>
      <c r="L3391" s="36">
        <f>VLOOKUP(D3391,DATA!A:F,5,FALSE)</f>
        <v>1.3726988247862192E-2</v>
      </c>
      <c r="M3391" s="37">
        <f>VLOOKUP(D3391,DATA!A:F,6,FALSE)</f>
        <v>1285.5</v>
      </c>
      <c r="N3391" s="36">
        <f t="shared" si="261"/>
        <v>2.7429310455424827</v>
      </c>
      <c r="O3391" s="36">
        <f t="shared" si="262"/>
        <v>2.7432553510089925</v>
      </c>
      <c r="P3391" s="36">
        <f t="shared" si="263"/>
        <v>3.2430546650985548E-4</v>
      </c>
      <c r="Q3391" s="36">
        <f t="shared" si="264"/>
        <v>5.6174596912982391E-3</v>
      </c>
    </row>
    <row r="3392" spans="1:17" x14ac:dyDescent="0.3">
      <c r="A3392" s="29">
        <v>2425737</v>
      </c>
      <c r="B3392" s="1">
        <v>135</v>
      </c>
      <c r="C3392" s="1" t="s">
        <v>34</v>
      </c>
      <c r="D3392" s="1" t="s">
        <v>43</v>
      </c>
      <c r="E3392" s="1" t="s">
        <v>44</v>
      </c>
      <c r="F3392" s="47">
        <v>1071</v>
      </c>
      <c r="G3392" s="34">
        <v>1025.55</v>
      </c>
      <c r="H3392" s="1" t="s">
        <v>217</v>
      </c>
      <c r="I3392" s="34">
        <v>8.8555999999999999E-3</v>
      </c>
      <c r="J3392" s="34">
        <v>856.26031870522399</v>
      </c>
      <c r="K3392" s="35" t="str">
        <f t="shared" si="260"/>
        <v>Kempenland-West_H7150</v>
      </c>
      <c r="L3392" s="36">
        <f>VLOOKUP(D3392,DATA!A:F,5,FALSE)</f>
        <v>1.3726988247862192E-2</v>
      </c>
      <c r="M3392" s="37">
        <f>VLOOKUP(D3392,DATA!A:F,6,FALSE)</f>
        <v>1285.5</v>
      </c>
      <c r="N3392" s="36">
        <f t="shared" si="261"/>
        <v>2.7429310455424827</v>
      </c>
      <c r="O3392" s="36">
        <f t="shared" si="262"/>
        <v>2.7432553510089925</v>
      </c>
      <c r="P3392" s="36">
        <f t="shared" si="263"/>
        <v>3.2430546650985548E-4</v>
      </c>
      <c r="Q3392" s="36">
        <f t="shared" si="264"/>
        <v>2.7768990211157517E-3</v>
      </c>
    </row>
    <row r="3393" spans="1:17" x14ac:dyDescent="0.3">
      <c r="A3393" s="29">
        <v>2427260</v>
      </c>
      <c r="B3393" s="1">
        <v>135</v>
      </c>
      <c r="C3393" s="1" t="s">
        <v>34</v>
      </c>
      <c r="D3393" s="1" t="s">
        <v>41</v>
      </c>
      <c r="E3393" s="1" t="s">
        <v>42</v>
      </c>
      <c r="F3393" s="47">
        <v>1071</v>
      </c>
      <c r="G3393" s="34">
        <v>1047.42</v>
      </c>
      <c r="H3393" s="1" t="s">
        <v>217</v>
      </c>
      <c r="I3393" s="34">
        <v>8.5240999999999997E-3</v>
      </c>
      <c r="J3393" s="34">
        <v>399.22739999999999</v>
      </c>
      <c r="K3393" s="35" t="str">
        <f t="shared" si="260"/>
        <v>Kempenland-West_H4010A</v>
      </c>
      <c r="L3393" s="36">
        <f>VLOOKUP(D3393,DATA!A:F,5,FALSE)</f>
        <v>1.3726988247862192E-2</v>
      </c>
      <c r="M3393" s="37">
        <f>VLOOKUP(D3393,DATA!A:F,6,FALSE)</f>
        <v>1285.5</v>
      </c>
      <c r="N3393" s="36">
        <f t="shared" si="261"/>
        <v>3.6681153411299547</v>
      </c>
      <c r="O3393" s="36">
        <f t="shared" si="262"/>
        <v>3.6685288267235014</v>
      </c>
      <c r="P3393" s="36">
        <f t="shared" si="263"/>
        <v>4.13485593546703E-4</v>
      </c>
      <c r="Q3393" s="36">
        <f t="shared" si="264"/>
        <v>1.6507477844910701E-3</v>
      </c>
    </row>
    <row r="3394" spans="1:17" x14ac:dyDescent="0.3">
      <c r="A3394" s="29">
        <v>2427264</v>
      </c>
      <c r="B3394" s="1">
        <v>135</v>
      </c>
      <c r="C3394" s="1" t="s">
        <v>34</v>
      </c>
      <c r="D3394" s="1" t="s">
        <v>41</v>
      </c>
      <c r="E3394" s="1" t="s">
        <v>42</v>
      </c>
      <c r="F3394" s="47">
        <v>1071</v>
      </c>
      <c r="G3394" s="34">
        <v>1006.2</v>
      </c>
      <c r="H3394" s="1" t="s">
        <v>217</v>
      </c>
      <c r="I3394" s="34">
        <v>8.6225999999999994E-3</v>
      </c>
      <c r="J3394" s="34">
        <v>745.76604999999995</v>
      </c>
      <c r="K3394" s="35" t="str">
        <f t="shared" si="260"/>
        <v>Kempenland-West_H4010A</v>
      </c>
      <c r="L3394" s="36">
        <f>VLOOKUP(D3394,DATA!A:F,5,FALSE)</f>
        <v>1.3726988247862192E-2</v>
      </c>
      <c r="M3394" s="37">
        <f>VLOOKUP(D3394,DATA!A:F,6,FALSE)</f>
        <v>1285.5</v>
      </c>
      <c r="N3394" s="36">
        <f t="shared" si="261"/>
        <v>2.1166375601500604</v>
      </c>
      <c r="O3394" s="36">
        <f t="shared" si="262"/>
        <v>2.1168828013847416</v>
      </c>
      <c r="P3394" s="36">
        <f t="shared" si="263"/>
        <v>2.4524123468117054E-4</v>
      </c>
      <c r="Q3394" s="36">
        <f t="shared" si="264"/>
        <v>1.8289258688529955E-3</v>
      </c>
    </row>
    <row r="3395" spans="1:17" x14ac:dyDescent="0.3">
      <c r="A3395" s="29">
        <v>2427265</v>
      </c>
      <c r="B3395" s="1">
        <v>135</v>
      </c>
      <c r="C3395" s="1" t="s">
        <v>34</v>
      </c>
      <c r="D3395" s="1" t="s">
        <v>41</v>
      </c>
      <c r="E3395" s="1" t="s">
        <v>42</v>
      </c>
      <c r="F3395" s="47">
        <v>1071</v>
      </c>
      <c r="G3395" s="34">
        <v>1015.57</v>
      </c>
      <c r="H3395" s="1" t="s">
        <v>217</v>
      </c>
      <c r="I3395" s="34">
        <v>8.7971000000000004E-3</v>
      </c>
      <c r="J3395" s="34">
        <v>2175.5216999999998</v>
      </c>
      <c r="K3395" s="35" t="str">
        <f t="shared" ref="K3395:K3458" si="265">_xlfn.CONCAT(C3395,"_",D3395)</f>
        <v>Kempenland-West_H4010A</v>
      </c>
      <c r="L3395" s="36">
        <f>VLOOKUP(D3395,DATA!A:F,5,FALSE)</f>
        <v>1.3726988247862192E-2</v>
      </c>
      <c r="M3395" s="37">
        <f>VLOOKUP(D3395,DATA!A:F,6,FALSE)</f>
        <v>1285.5</v>
      </c>
      <c r="N3395" s="36">
        <f t="shared" ref="N3395:N3458" si="266">100/(1+EXP(-L3395*(G3395-M3395)))</f>
        <v>2.4001940012797944</v>
      </c>
      <c r="O3395" s="36">
        <f t="shared" ref="O3395:O3458" si="267">100/(1+EXP(-L3395*((G3395+I3395)-M3395)))</f>
        <v>2.40047690265245</v>
      </c>
      <c r="P3395" s="36">
        <f t="shared" ref="P3395:P3458" si="268">O3395-N3395</f>
        <v>2.8290137265551962E-4</v>
      </c>
      <c r="Q3395" s="36">
        <f t="shared" ref="Q3395:Q3458" si="269">IF(AND(H3395&lt;&gt;"below",I3395&gt;=0.005),J3395*P3395/100,0)</f>
        <v>6.1545807517186949E-3</v>
      </c>
    </row>
    <row r="3396" spans="1:17" x14ac:dyDescent="0.3">
      <c r="A3396" s="29">
        <v>2427265</v>
      </c>
      <c r="B3396" s="1">
        <v>135</v>
      </c>
      <c r="C3396" s="1" t="s">
        <v>34</v>
      </c>
      <c r="D3396" s="1" t="s">
        <v>43</v>
      </c>
      <c r="E3396" s="1" t="s">
        <v>44</v>
      </c>
      <c r="F3396" s="47">
        <v>1071</v>
      </c>
      <c r="G3396" s="34">
        <v>1015.57</v>
      </c>
      <c r="H3396" s="1" t="s">
        <v>217</v>
      </c>
      <c r="I3396" s="34">
        <v>8.7971000000000004E-3</v>
      </c>
      <c r="J3396" s="34">
        <v>245.41030000000001</v>
      </c>
      <c r="K3396" s="35" t="str">
        <f t="shared" si="265"/>
        <v>Kempenland-West_H7150</v>
      </c>
      <c r="L3396" s="36">
        <f>VLOOKUP(D3396,DATA!A:F,5,FALSE)</f>
        <v>1.3726988247862192E-2</v>
      </c>
      <c r="M3396" s="37">
        <f>VLOOKUP(D3396,DATA!A:F,6,FALSE)</f>
        <v>1285.5</v>
      </c>
      <c r="N3396" s="36">
        <f t="shared" si="266"/>
        <v>2.4001940012797944</v>
      </c>
      <c r="O3396" s="36">
        <f t="shared" si="267"/>
        <v>2.40047690265245</v>
      </c>
      <c r="P3396" s="36">
        <f t="shared" si="268"/>
        <v>2.8290137265551962E-4</v>
      </c>
      <c r="Q3396" s="36">
        <f t="shared" si="269"/>
        <v>6.9426910733802873E-4</v>
      </c>
    </row>
    <row r="3397" spans="1:17" x14ac:dyDescent="0.3">
      <c r="A3397" s="29">
        <v>2427266</v>
      </c>
      <c r="B3397" s="1">
        <v>135</v>
      </c>
      <c r="C3397" s="1" t="s">
        <v>34</v>
      </c>
      <c r="D3397" s="1" t="s">
        <v>41</v>
      </c>
      <c r="E3397" s="1" t="s">
        <v>42</v>
      </c>
      <c r="F3397" s="47">
        <v>1071</v>
      </c>
      <c r="G3397" s="34">
        <v>1013.61</v>
      </c>
      <c r="H3397" s="1" t="s">
        <v>217</v>
      </c>
      <c r="I3397" s="34">
        <v>8.9049000000000003E-3</v>
      </c>
      <c r="J3397" s="34">
        <v>184.87746999999999</v>
      </c>
      <c r="K3397" s="35" t="str">
        <f t="shared" si="265"/>
        <v>Kempenland-West_H4010A</v>
      </c>
      <c r="L3397" s="36">
        <f>VLOOKUP(D3397,DATA!A:F,5,FALSE)</f>
        <v>1.3726988247862192E-2</v>
      </c>
      <c r="M3397" s="37">
        <f>VLOOKUP(D3397,DATA!A:F,6,FALSE)</f>
        <v>1285.5</v>
      </c>
      <c r="N3397" s="36">
        <f t="shared" si="266"/>
        <v>2.3379676678758852</v>
      </c>
      <c r="O3397" s="36">
        <f t="shared" si="267"/>
        <v>2.3382467897483101</v>
      </c>
      <c r="P3397" s="36">
        <f t="shared" si="268"/>
        <v>2.7912187242495889E-4</v>
      </c>
      <c r="Q3397" s="36">
        <f t="shared" si="269"/>
        <v>5.1603345595589158E-4</v>
      </c>
    </row>
    <row r="3398" spans="1:17" x14ac:dyDescent="0.3">
      <c r="A3398" s="29">
        <v>2427266</v>
      </c>
      <c r="B3398" s="1">
        <v>135</v>
      </c>
      <c r="C3398" s="1" t="s">
        <v>34</v>
      </c>
      <c r="D3398" s="1" t="s">
        <v>43</v>
      </c>
      <c r="E3398" s="1" t="s">
        <v>44</v>
      </c>
      <c r="F3398" s="47">
        <v>1071</v>
      </c>
      <c r="G3398" s="34">
        <v>1013.61</v>
      </c>
      <c r="H3398" s="1" t="s">
        <v>217</v>
      </c>
      <c r="I3398" s="34">
        <v>8.9049000000000003E-3</v>
      </c>
      <c r="J3398" s="34">
        <v>1783.4232999999999</v>
      </c>
      <c r="K3398" s="35" t="str">
        <f t="shared" si="265"/>
        <v>Kempenland-West_H7150</v>
      </c>
      <c r="L3398" s="36">
        <f>VLOOKUP(D3398,DATA!A:F,5,FALSE)</f>
        <v>1.3726988247862192E-2</v>
      </c>
      <c r="M3398" s="37">
        <f>VLOOKUP(D3398,DATA!A:F,6,FALSE)</f>
        <v>1285.5</v>
      </c>
      <c r="N3398" s="36">
        <f t="shared" si="266"/>
        <v>2.3379676678758852</v>
      </c>
      <c r="O3398" s="36">
        <f t="shared" si="267"/>
        <v>2.3382467897483101</v>
      </c>
      <c r="P3398" s="36">
        <f t="shared" si="268"/>
        <v>2.7912187242495889E-4</v>
      </c>
      <c r="Q3398" s="36">
        <f t="shared" si="269"/>
        <v>4.9779245082229914E-3</v>
      </c>
    </row>
    <row r="3399" spans="1:17" x14ac:dyDescent="0.3">
      <c r="A3399" s="29">
        <v>2427274</v>
      </c>
      <c r="B3399" s="1">
        <v>135</v>
      </c>
      <c r="C3399" s="1" t="s">
        <v>34</v>
      </c>
      <c r="D3399" s="1" t="s">
        <v>22</v>
      </c>
      <c r="E3399" s="1" t="s">
        <v>23</v>
      </c>
      <c r="F3399" s="47">
        <v>1857</v>
      </c>
      <c r="G3399" s="34">
        <v>1827.47</v>
      </c>
      <c r="H3399" s="1" t="s">
        <v>217</v>
      </c>
      <c r="I3399" s="34">
        <v>2.1479999999999999E-2</v>
      </c>
      <c r="J3399" s="34">
        <v>6108.4804999999997</v>
      </c>
      <c r="K3399" s="35" t="str">
        <f t="shared" si="265"/>
        <v>Kempenland-West_H91E0C</v>
      </c>
      <c r="L3399" s="36">
        <f>VLOOKUP(D3399,DATA!A:F,5,FALSE)</f>
        <v>6.9280917156857415E-3</v>
      </c>
      <c r="M3399" s="37">
        <f>VLOOKUP(D3399,DATA!A:F,6,FALSE)</f>
        <v>2282</v>
      </c>
      <c r="N3399" s="36">
        <f t="shared" si="266"/>
        <v>4.1129692305232597</v>
      </c>
      <c r="O3399" s="36">
        <f t="shared" si="267"/>
        <v>4.1135561694225462</v>
      </c>
      <c r="P3399" s="36">
        <f t="shared" si="268"/>
        <v>5.8693889928651544E-4</v>
      </c>
      <c r="Q3399" s="36">
        <f t="shared" si="269"/>
        <v>3.5853048209831428E-2</v>
      </c>
    </row>
    <row r="3400" spans="1:17" x14ac:dyDescent="0.3">
      <c r="A3400" s="29">
        <v>2428794</v>
      </c>
      <c r="B3400" s="1">
        <v>135</v>
      </c>
      <c r="C3400" s="1" t="s">
        <v>34</v>
      </c>
      <c r="D3400" s="1" t="s">
        <v>41</v>
      </c>
      <c r="E3400" s="1" t="s">
        <v>42</v>
      </c>
      <c r="F3400" s="47">
        <v>1071</v>
      </c>
      <c r="G3400" s="34">
        <v>1004.84</v>
      </c>
      <c r="H3400" s="1" t="s">
        <v>217</v>
      </c>
      <c r="I3400" s="34">
        <v>8.5915000000000002E-3</v>
      </c>
      <c r="J3400" s="34">
        <v>1611.2001</v>
      </c>
      <c r="K3400" s="35" t="str">
        <f t="shared" si="265"/>
        <v>Kempenland-West_H4010A</v>
      </c>
      <c r="L3400" s="36">
        <f>VLOOKUP(D3400,DATA!A:F,5,FALSE)</f>
        <v>1.3726988247862192E-2</v>
      </c>
      <c r="M3400" s="37">
        <f>VLOOKUP(D3400,DATA!A:F,6,FALSE)</f>
        <v>1285.5</v>
      </c>
      <c r="N3400" s="36">
        <f t="shared" si="266"/>
        <v>2.0783028618433046</v>
      </c>
      <c r="O3400" s="36">
        <f t="shared" si="267"/>
        <v>2.0785428868933282</v>
      </c>
      <c r="P3400" s="36">
        <f t="shared" si="268"/>
        <v>2.4002505002362895E-4</v>
      </c>
      <c r="Q3400" s="36">
        <f t="shared" si="269"/>
        <v>3.8672838460057594E-3</v>
      </c>
    </row>
    <row r="3401" spans="1:17" x14ac:dyDescent="0.3">
      <c r="A3401" s="29">
        <v>2428794</v>
      </c>
      <c r="B3401" s="1">
        <v>135</v>
      </c>
      <c r="C3401" s="1" t="s">
        <v>34</v>
      </c>
      <c r="D3401" s="1" t="s">
        <v>43</v>
      </c>
      <c r="E3401" s="1" t="s">
        <v>44</v>
      </c>
      <c r="F3401" s="47">
        <v>1071</v>
      </c>
      <c r="G3401" s="34">
        <v>1004.84</v>
      </c>
      <c r="H3401" s="1" t="s">
        <v>217</v>
      </c>
      <c r="I3401" s="34">
        <v>8.5915000000000002E-3</v>
      </c>
      <c r="J3401" s="34">
        <v>76.557850000000002</v>
      </c>
      <c r="K3401" s="35" t="str">
        <f t="shared" si="265"/>
        <v>Kempenland-West_H7150</v>
      </c>
      <c r="L3401" s="36">
        <f>VLOOKUP(D3401,DATA!A:F,5,FALSE)</f>
        <v>1.3726988247862192E-2</v>
      </c>
      <c r="M3401" s="37">
        <f>VLOOKUP(D3401,DATA!A:F,6,FALSE)</f>
        <v>1285.5</v>
      </c>
      <c r="N3401" s="36">
        <f t="shared" si="266"/>
        <v>2.0783028618433046</v>
      </c>
      <c r="O3401" s="36">
        <f t="shared" si="267"/>
        <v>2.0785428868933282</v>
      </c>
      <c r="P3401" s="36">
        <f t="shared" si="268"/>
        <v>2.4002505002362895E-4</v>
      </c>
      <c r="Q3401" s="36">
        <f t="shared" si="269"/>
        <v>1.8375801775951482E-4</v>
      </c>
    </row>
    <row r="3402" spans="1:17" x14ac:dyDescent="0.3">
      <c r="A3402" s="29">
        <v>2428795</v>
      </c>
      <c r="B3402" s="1">
        <v>135</v>
      </c>
      <c r="C3402" s="1" t="s">
        <v>34</v>
      </c>
      <c r="D3402" s="1" t="s">
        <v>43</v>
      </c>
      <c r="E3402" s="1" t="s">
        <v>44</v>
      </c>
      <c r="F3402" s="47">
        <v>1071</v>
      </c>
      <c r="G3402" s="34">
        <v>1018.17</v>
      </c>
      <c r="H3402" s="1" t="s">
        <v>217</v>
      </c>
      <c r="I3402" s="34">
        <v>8.9295999999999993E-3</v>
      </c>
      <c r="J3402" s="34">
        <v>4606.1752999999999</v>
      </c>
      <c r="K3402" s="35" t="str">
        <f t="shared" si="265"/>
        <v>Kempenland-West_H7150</v>
      </c>
      <c r="L3402" s="36">
        <f>VLOOKUP(D3402,DATA!A:F,5,FALSE)</f>
        <v>1.3726988247862192E-2</v>
      </c>
      <c r="M3402" s="37">
        <f>VLOOKUP(D3402,DATA!A:F,6,FALSE)</f>
        <v>1285.5</v>
      </c>
      <c r="N3402" s="36">
        <f t="shared" si="266"/>
        <v>2.4852369670187491</v>
      </c>
      <c r="O3402" s="36">
        <f t="shared" si="267"/>
        <v>2.4855340451860708</v>
      </c>
      <c r="P3402" s="36">
        <f t="shared" si="268"/>
        <v>2.9707816732171821E-4</v>
      </c>
      <c r="Q3402" s="36">
        <f t="shared" si="269"/>
        <v>1.3683941164865656E-2</v>
      </c>
    </row>
    <row r="3403" spans="1:17" x14ac:dyDescent="0.3">
      <c r="A3403" s="29">
        <v>2428798</v>
      </c>
      <c r="B3403" s="1">
        <v>135</v>
      </c>
      <c r="C3403" s="1" t="s">
        <v>34</v>
      </c>
      <c r="D3403" s="1" t="s">
        <v>41</v>
      </c>
      <c r="E3403" s="1" t="s">
        <v>42</v>
      </c>
      <c r="F3403" s="47">
        <v>1071</v>
      </c>
      <c r="G3403" s="34">
        <v>1016.07</v>
      </c>
      <c r="H3403" s="1" t="s">
        <v>217</v>
      </c>
      <c r="I3403" s="34">
        <v>9.6039000000000003E-3</v>
      </c>
      <c r="J3403" s="34">
        <v>251.18360999999999</v>
      </c>
      <c r="K3403" s="35" t="str">
        <f t="shared" si="265"/>
        <v>Kempenland-West_H4010A</v>
      </c>
      <c r="L3403" s="36">
        <f>VLOOKUP(D3403,DATA!A:F,5,FALSE)</f>
        <v>1.3726988247862192E-2</v>
      </c>
      <c r="M3403" s="37">
        <f>VLOOKUP(D3403,DATA!A:F,6,FALSE)</f>
        <v>1285.5</v>
      </c>
      <c r="N3403" s="36">
        <f t="shared" si="266"/>
        <v>2.4163249541850211</v>
      </c>
      <c r="O3403" s="36">
        <f t="shared" si="267"/>
        <v>2.4166358269270853</v>
      </c>
      <c r="P3403" s="36">
        <f t="shared" si="268"/>
        <v>3.1087274206420545E-4</v>
      </c>
      <c r="Q3403" s="36">
        <f t="shared" si="269"/>
        <v>7.8086137602285976E-4</v>
      </c>
    </row>
    <row r="3404" spans="1:17" x14ac:dyDescent="0.3">
      <c r="A3404" s="29">
        <v>2430328</v>
      </c>
      <c r="B3404" s="1">
        <v>135</v>
      </c>
      <c r="C3404" s="1" t="s">
        <v>34</v>
      </c>
      <c r="D3404" s="1" t="s">
        <v>28</v>
      </c>
      <c r="E3404" s="1" t="s">
        <v>29</v>
      </c>
      <c r="F3404" s="47">
        <v>1786</v>
      </c>
      <c r="G3404" s="34">
        <v>1783.46</v>
      </c>
      <c r="H3404" s="1" t="s">
        <v>217</v>
      </c>
      <c r="I3404" s="34">
        <v>1.8981000000000001E-2</v>
      </c>
      <c r="J3404" s="34">
        <v>8924.2039999999997</v>
      </c>
      <c r="K3404" s="35" t="str">
        <f t="shared" si="265"/>
        <v>Kempenland-West_H91D0</v>
      </c>
      <c r="L3404" s="36">
        <f>VLOOKUP(D3404,DATA!A:F,5,FALSE)</f>
        <v>6.9280917156857415E-3</v>
      </c>
      <c r="M3404" s="37">
        <f>VLOOKUP(D3404,DATA!A:F,6,FALSE)</f>
        <v>2211</v>
      </c>
      <c r="N3404" s="36">
        <f t="shared" si="266"/>
        <v>4.917071409116538</v>
      </c>
      <c r="O3404" s="36">
        <f t="shared" si="267"/>
        <v>4.9176862567842328</v>
      </c>
      <c r="P3404" s="36">
        <f t="shared" si="268"/>
        <v>6.148476676948178E-4</v>
      </c>
      <c r="Q3404" s="36">
        <f t="shared" si="269"/>
        <v>5.4870260154327638E-2</v>
      </c>
    </row>
    <row r="3405" spans="1:17" x14ac:dyDescent="0.3">
      <c r="A3405" s="29">
        <v>2431858</v>
      </c>
      <c r="B3405" s="1">
        <v>135</v>
      </c>
      <c r="C3405" s="1" t="s">
        <v>34</v>
      </c>
      <c r="D3405" s="1" t="s">
        <v>22</v>
      </c>
      <c r="E3405" s="1" t="s">
        <v>23</v>
      </c>
      <c r="F3405" s="47">
        <v>1857</v>
      </c>
      <c r="G3405" s="34">
        <v>1851.86</v>
      </c>
      <c r="H3405" s="1" t="s">
        <v>217</v>
      </c>
      <c r="I3405" s="34">
        <v>1.9987999999999999E-2</v>
      </c>
      <c r="J3405" s="34">
        <v>3475.6929</v>
      </c>
      <c r="K3405" s="35" t="str">
        <f t="shared" si="265"/>
        <v>Kempenland-West_H91E0C</v>
      </c>
      <c r="L3405" s="36">
        <f>VLOOKUP(D3405,DATA!A:F,5,FALSE)</f>
        <v>6.9280917156857415E-3</v>
      </c>
      <c r="M3405" s="37">
        <f>VLOOKUP(D3405,DATA!A:F,6,FALSE)</f>
        <v>2282</v>
      </c>
      <c r="N3405" s="36">
        <f t="shared" si="266"/>
        <v>4.8335357669209813</v>
      </c>
      <c r="O3405" s="36">
        <f t="shared" si="267"/>
        <v>4.8341727956272438</v>
      </c>
      <c r="P3405" s="36">
        <f t="shared" si="268"/>
        <v>6.3702870626247687E-4</v>
      </c>
      <c r="Q3405" s="36">
        <f t="shared" si="269"/>
        <v>2.2141161514526764E-2</v>
      </c>
    </row>
    <row r="3406" spans="1:17" x14ac:dyDescent="0.3">
      <c r="A3406" s="29">
        <v>2434917</v>
      </c>
      <c r="B3406" s="1">
        <v>135</v>
      </c>
      <c r="C3406" s="1" t="s">
        <v>34</v>
      </c>
      <c r="D3406" s="1" t="s">
        <v>22</v>
      </c>
      <c r="E3406" s="1" t="s">
        <v>23</v>
      </c>
      <c r="F3406" s="47">
        <v>1857</v>
      </c>
      <c r="G3406" s="34">
        <v>1817.57</v>
      </c>
      <c r="H3406" s="1" t="s">
        <v>217</v>
      </c>
      <c r="I3406" s="34">
        <v>1.9826E-2</v>
      </c>
      <c r="J3406" s="34">
        <v>839.02620000000002</v>
      </c>
      <c r="K3406" s="35" t="str">
        <f t="shared" si="265"/>
        <v>Kempenland-West_H91E0C</v>
      </c>
      <c r="L3406" s="36">
        <f>VLOOKUP(D3406,DATA!A:F,5,FALSE)</f>
        <v>6.9280917156857415E-3</v>
      </c>
      <c r="M3406" s="37">
        <f>VLOOKUP(D3406,DATA!A:F,6,FALSE)</f>
        <v>2282</v>
      </c>
      <c r="N3406" s="36">
        <f t="shared" si="266"/>
        <v>3.8508244264059059</v>
      </c>
      <c r="O3406" s="36">
        <f t="shared" si="267"/>
        <v>3.8513330254533975</v>
      </c>
      <c r="P3406" s="36">
        <f t="shared" si="268"/>
        <v>5.085990474915647E-4</v>
      </c>
      <c r="Q3406" s="36">
        <f t="shared" si="269"/>
        <v>4.267279261404671E-3</v>
      </c>
    </row>
    <row r="3407" spans="1:17" x14ac:dyDescent="0.3">
      <c r="A3407" s="29">
        <v>2451716</v>
      </c>
      <c r="B3407" s="1">
        <v>135</v>
      </c>
      <c r="C3407" s="1" t="s">
        <v>34</v>
      </c>
      <c r="D3407" s="1" t="s">
        <v>22</v>
      </c>
      <c r="E3407" s="1" t="s">
        <v>23</v>
      </c>
      <c r="F3407" s="47">
        <v>1857</v>
      </c>
      <c r="G3407" s="34">
        <v>1817.72</v>
      </c>
      <c r="H3407" s="1" t="s">
        <v>217</v>
      </c>
      <c r="I3407" s="34">
        <v>1.3667E-2</v>
      </c>
      <c r="J3407" s="34">
        <v>4409.5829999999996</v>
      </c>
      <c r="K3407" s="35" t="str">
        <f t="shared" si="265"/>
        <v>Kempenland-West_H91E0C</v>
      </c>
      <c r="L3407" s="36">
        <f>VLOOKUP(D3407,DATA!A:F,5,FALSE)</f>
        <v>6.9280917156857415E-3</v>
      </c>
      <c r="M3407" s="37">
        <f>VLOOKUP(D3407,DATA!A:F,6,FALSE)</f>
        <v>2282</v>
      </c>
      <c r="N3407" s="36">
        <f t="shared" si="266"/>
        <v>3.8546739985549734</v>
      </c>
      <c r="O3407" s="36">
        <f t="shared" si="267"/>
        <v>3.8550249294703947</v>
      </c>
      <c r="P3407" s="36">
        <f t="shared" si="268"/>
        <v>3.5093091542126587E-4</v>
      </c>
      <c r="Q3407" s="36">
        <f t="shared" si="269"/>
        <v>1.5474589988160516E-2</v>
      </c>
    </row>
    <row r="3408" spans="1:17" x14ac:dyDescent="0.3">
      <c r="A3408" s="29">
        <v>2463976</v>
      </c>
      <c r="B3408" s="1">
        <v>135</v>
      </c>
      <c r="C3408" s="1" t="s">
        <v>34</v>
      </c>
      <c r="D3408" s="1" t="s">
        <v>41</v>
      </c>
      <c r="E3408" s="1" t="s">
        <v>42</v>
      </c>
      <c r="F3408" s="47">
        <v>1071</v>
      </c>
      <c r="G3408" s="34">
        <v>1062.06</v>
      </c>
      <c r="H3408" s="1" t="s">
        <v>217</v>
      </c>
      <c r="I3408" s="34">
        <v>1.10402E-2</v>
      </c>
      <c r="J3408" s="34">
        <v>111.04642</v>
      </c>
      <c r="K3408" s="35" t="str">
        <f t="shared" si="265"/>
        <v>Kempenland-West_H4010A</v>
      </c>
      <c r="L3408" s="36">
        <f>VLOOKUP(D3408,DATA!A:F,5,FALSE)</f>
        <v>1.3726988247862192E-2</v>
      </c>
      <c r="M3408" s="37">
        <f>VLOOKUP(D3408,DATA!A:F,6,FALSE)</f>
        <v>1285.5</v>
      </c>
      <c r="N3408" s="36">
        <f t="shared" si="266"/>
        <v>4.4482456264867025</v>
      </c>
      <c r="O3408" s="36">
        <f t="shared" si="267"/>
        <v>4.4488898100056709</v>
      </c>
      <c r="P3408" s="36">
        <f t="shared" si="268"/>
        <v>6.4418351896833315E-4</v>
      </c>
      <c r="Q3408" s="36">
        <f t="shared" si="269"/>
        <v>7.153427360443548E-4</v>
      </c>
    </row>
    <row r="3409" spans="1:17" x14ac:dyDescent="0.3">
      <c r="A3409" s="29">
        <v>2470090</v>
      </c>
      <c r="B3409" s="1">
        <v>135</v>
      </c>
      <c r="C3409" s="1" t="s">
        <v>34</v>
      </c>
      <c r="D3409" s="1" t="s">
        <v>41</v>
      </c>
      <c r="E3409" s="1" t="s">
        <v>42</v>
      </c>
      <c r="F3409" s="47">
        <v>1071</v>
      </c>
      <c r="G3409" s="34">
        <v>1068.3800000000001</v>
      </c>
      <c r="H3409" s="1" t="s">
        <v>217</v>
      </c>
      <c r="I3409" s="34">
        <v>1.1928599999999999E-2</v>
      </c>
      <c r="J3409" s="34">
        <v>2257.5176000000001</v>
      </c>
      <c r="K3409" s="35" t="str">
        <f t="shared" si="265"/>
        <v>Kempenland-West_H4010A</v>
      </c>
      <c r="L3409" s="36">
        <f>VLOOKUP(D3409,DATA!A:F,5,FALSE)</f>
        <v>1.3726988247862192E-2</v>
      </c>
      <c r="M3409" s="37">
        <f>VLOOKUP(D3409,DATA!A:F,6,FALSE)</f>
        <v>1285.5</v>
      </c>
      <c r="N3409" s="36">
        <f t="shared" si="266"/>
        <v>4.8319061995141706</v>
      </c>
      <c r="O3409" s="36">
        <f t="shared" si="267"/>
        <v>4.8326592198826006</v>
      </c>
      <c r="P3409" s="36">
        <f t="shared" si="268"/>
        <v>7.5302036843005737E-4</v>
      </c>
      <c r="Q3409" s="36">
        <f t="shared" si="269"/>
        <v>1.699956734889339E-2</v>
      </c>
    </row>
    <row r="3410" spans="1:17" x14ac:dyDescent="0.3">
      <c r="A3410" s="29">
        <v>2470090</v>
      </c>
      <c r="B3410" s="1">
        <v>135</v>
      </c>
      <c r="C3410" s="1" t="s">
        <v>34</v>
      </c>
      <c r="D3410" s="1" t="s">
        <v>43</v>
      </c>
      <c r="E3410" s="1" t="s">
        <v>44</v>
      </c>
      <c r="F3410" s="47">
        <v>1071</v>
      </c>
      <c r="G3410" s="34">
        <v>1068.3800000000001</v>
      </c>
      <c r="H3410" s="1" t="s">
        <v>217</v>
      </c>
      <c r="I3410" s="34">
        <v>1.1928599999999999E-2</v>
      </c>
      <c r="J3410" s="34">
        <v>32.299598400000001</v>
      </c>
      <c r="K3410" s="35" t="str">
        <f t="shared" si="265"/>
        <v>Kempenland-West_H7150</v>
      </c>
      <c r="L3410" s="36">
        <f>VLOOKUP(D3410,DATA!A:F,5,FALSE)</f>
        <v>1.3726988247862192E-2</v>
      </c>
      <c r="M3410" s="37">
        <f>VLOOKUP(D3410,DATA!A:F,6,FALSE)</f>
        <v>1285.5</v>
      </c>
      <c r="N3410" s="36">
        <f t="shared" si="266"/>
        <v>4.8319061995141706</v>
      </c>
      <c r="O3410" s="36">
        <f t="shared" si="267"/>
        <v>4.8326592198826006</v>
      </c>
      <c r="P3410" s="36">
        <f t="shared" si="268"/>
        <v>7.5302036843005737E-4</v>
      </c>
      <c r="Q3410" s="36">
        <f t="shared" si="269"/>
        <v>2.4322255487310891E-4</v>
      </c>
    </row>
    <row r="3411" spans="1:17" x14ac:dyDescent="0.3">
      <c r="A3411" s="29">
        <v>2471598</v>
      </c>
      <c r="B3411" s="1">
        <v>135</v>
      </c>
      <c r="C3411" s="1" t="s">
        <v>34</v>
      </c>
      <c r="D3411" s="1" t="s">
        <v>22</v>
      </c>
      <c r="E3411" s="1" t="s">
        <v>23</v>
      </c>
      <c r="F3411" s="47">
        <v>1857</v>
      </c>
      <c r="G3411" s="34">
        <v>1831.28</v>
      </c>
      <c r="H3411" s="1" t="s">
        <v>217</v>
      </c>
      <c r="I3411" s="34">
        <v>1.5044999999999999E-2</v>
      </c>
      <c r="J3411" s="34">
        <v>4951.0990000000002</v>
      </c>
      <c r="K3411" s="35" t="str">
        <f t="shared" si="265"/>
        <v>Kempenland-West_H91E0C</v>
      </c>
      <c r="L3411" s="36">
        <f>VLOOKUP(D3411,DATA!A:F,5,FALSE)</f>
        <v>6.9280917156857415E-3</v>
      </c>
      <c r="M3411" s="37">
        <f>VLOOKUP(D3411,DATA!A:F,6,FALSE)</f>
        <v>2282</v>
      </c>
      <c r="N3411" s="36">
        <f t="shared" si="266"/>
        <v>4.2183401710060906</v>
      </c>
      <c r="O3411" s="36">
        <f t="shared" si="267"/>
        <v>4.2187613342891384</v>
      </c>
      <c r="P3411" s="36">
        <f t="shared" si="268"/>
        <v>4.2116328304775408E-4</v>
      </c>
      <c r="Q3411" s="36">
        <f t="shared" si="269"/>
        <v>2.0852211095344523E-2</v>
      </c>
    </row>
    <row r="3412" spans="1:17" x14ac:dyDescent="0.3">
      <c r="A3412" s="29">
        <v>2471620</v>
      </c>
      <c r="B3412" s="1">
        <v>135</v>
      </c>
      <c r="C3412" s="1" t="s">
        <v>34</v>
      </c>
      <c r="D3412" s="1" t="s">
        <v>43</v>
      </c>
      <c r="E3412" s="1" t="s">
        <v>44</v>
      </c>
      <c r="F3412" s="47">
        <v>1071</v>
      </c>
      <c r="G3412" s="34">
        <v>1027.6600000000001</v>
      </c>
      <c r="H3412" s="1" t="s">
        <v>217</v>
      </c>
      <c r="I3412" s="34">
        <v>1.1685900000000001E-2</v>
      </c>
      <c r="J3412" s="34">
        <v>30.6322908</v>
      </c>
      <c r="K3412" s="35" t="str">
        <f t="shared" si="265"/>
        <v>Kempenland-West_H7150</v>
      </c>
      <c r="L3412" s="36">
        <f>VLOOKUP(D3412,DATA!A:F,5,FALSE)</f>
        <v>1.3726988247862192E-2</v>
      </c>
      <c r="M3412" s="37">
        <f>VLOOKUP(D3412,DATA!A:F,6,FALSE)</f>
        <v>1285.5</v>
      </c>
      <c r="N3412" s="36">
        <f t="shared" si="266"/>
        <v>2.8212647150167989</v>
      </c>
      <c r="O3412" s="36">
        <f t="shared" si="267"/>
        <v>2.8217045455504044</v>
      </c>
      <c r="P3412" s="36">
        <f t="shared" si="268"/>
        <v>4.3983053360552304E-4</v>
      </c>
      <c r="Q3412" s="36">
        <f t="shared" si="269"/>
        <v>1.3473016808123554E-4</v>
      </c>
    </row>
    <row r="3413" spans="1:17" x14ac:dyDescent="0.3">
      <c r="A3413" s="29">
        <v>2479268</v>
      </c>
      <c r="B3413" s="1">
        <v>135</v>
      </c>
      <c r="C3413" s="1" t="s">
        <v>34</v>
      </c>
      <c r="D3413" s="1" t="s">
        <v>41</v>
      </c>
      <c r="E3413" s="1" t="s">
        <v>42</v>
      </c>
      <c r="F3413" s="47">
        <v>1071</v>
      </c>
      <c r="G3413" s="34">
        <v>1062.01</v>
      </c>
      <c r="H3413" s="1" t="s">
        <v>217</v>
      </c>
      <c r="I3413" s="34">
        <v>1.34801E-2</v>
      </c>
      <c r="J3413" s="34">
        <v>157.17992000000001</v>
      </c>
      <c r="K3413" s="35" t="str">
        <f t="shared" si="265"/>
        <v>Kempenland-West_H4010A</v>
      </c>
      <c r="L3413" s="36">
        <f>VLOOKUP(D3413,DATA!A:F,5,FALSE)</f>
        <v>1.3726988247862192E-2</v>
      </c>
      <c r="M3413" s="37">
        <f>VLOOKUP(D3413,DATA!A:F,6,FALSE)</f>
        <v>1285.5</v>
      </c>
      <c r="N3413" s="36">
        <f t="shared" si="266"/>
        <v>4.4453292948008896</v>
      </c>
      <c r="O3413" s="36">
        <f t="shared" si="267"/>
        <v>4.4461153641144175</v>
      </c>
      <c r="P3413" s="36">
        <f t="shared" si="268"/>
        <v>7.8606931352798171E-4</v>
      </c>
      <c r="Q3413" s="36">
        <f t="shared" si="269"/>
        <v>1.2355431181478309E-3</v>
      </c>
    </row>
    <row r="3414" spans="1:17" x14ac:dyDescent="0.3">
      <c r="A3414" s="29">
        <v>2480798</v>
      </c>
      <c r="B3414" s="1">
        <v>135</v>
      </c>
      <c r="C3414" s="1" t="s">
        <v>34</v>
      </c>
      <c r="D3414" s="1" t="s">
        <v>41</v>
      </c>
      <c r="E3414" s="1" t="s">
        <v>42</v>
      </c>
      <c r="F3414" s="47">
        <v>1071</v>
      </c>
      <c r="G3414" s="34">
        <v>1022.66</v>
      </c>
      <c r="H3414" s="1" t="s">
        <v>217</v>
      </c>
      <c r="I3414" s="34">
        <v>1.30814E-2</v>
      </c>
      <c r="J3414" s="34">
        <v>1448.82548</v>
      </c>
      <c r="K3414" s="35" t="str">
        <f t="shared" si="265"/>
        <v>Kempenland-West_H4010A</v>
      </c>
      <c r="L3414" s="36">
        <f>VLOOKUP(D3414,DATA!A:F,5,FALSE)</f>
        <v>1.3726988247862192E-2</v>
      </c>
      <c r="M3414" s="37">
        <f>VLOOKUP(D3414,DATA!A:F,6,FALSE)</f>
        <v>1285.5</v>
      </c>
      <c r="N3414" s="36">
        <f t="shared" si="266"/>
        <v>2.6390618481955244</v>
      </c>
      <c r="O3414" s="36">
        <f t="shared" si="267"/>
        <v>2.6395232727917919</v>
      </c>
      <c r="P3414" s="36">
        <f t="shared" si="268"/>
        <v>4.6142459626752341E-4</v>
      </c>
      <c r="Q3414" s="36">
        <f t="shared" si="269"/>
        <v>6.6852371217110086E-3</v>
      </c>
    </row>
    <row r="3415" spans="1:17" x14ac:dyDescent="0.3">
      <c r="A3415" s="29">
        <v>2480799</v>
      </c>
      <c r="B3415" s="1">
        <v>135</v>
      </c>
      <c r="C3415" s="1" t="s">
        <v>34</v>
      </c>
      <c r="D3415" s="1" t="s">
        <v>41</v>
      </c>
      <c r="E3415" s="1" t="s">
        <v>42</v>
      </c>
      <c r="F3415" s="47">
        <v>1071</v>
      </c>
      <c r="G3415" s="34">
        <v>1031.26</v>
      </c>
      <c r="H3415" s="1" t="s">
        <v>217</v>
      </c>
      <c r="I3415" s="34">
        <v>1.3601E-2</v>
      </c>
      <c r="J3415" s="34">
        <v>224.44499999999999</v>
      </c>
      <c r="K3415" s="35" t="str">
        <f t="shared" si="265"/>
        <v>Kempenland-West_H4010A</v>
      </c>
      <c r="L3415" s="36">
        <f>VLOOKUP(D3415,DATA!A:F,5,FALSE)</f>
        <v>1.3726988247862192E-2</v>
      </c>
      <c r="M3415" s="37">
        <f>VLOOKUP(D3415,DATA!A:F,6,FALSE)</f>
        <v>1285.5</v>
      </c>
      <c r="N3415" s="36">
        <f t="shared" si="266"/>
        <v>2.9599554903311591</v>
      </c>
      <c r="O3415" s="36">
        <f t="shared" si="267"/>
        <v>2.9604918059093852</v>
      </c>
      <c r="P3415" s="36">
        <f t="shared" si="268"/>
        <v>5.3631557822608755E-4</v>
      </c>
      <c r="Q3415" s="36">
        <f t="shared" si="269"/>
        <v>1.2037334995495422E-3</v>
      </c>
    </row>
    <row r="3416" spans="1:17" x14ac:dyDescent="0.3">
      <c r="A3416" s="29">
        <v>2480799</v>
      </c>
      <c r="B3416" s="1">
        <v>135</v>
      </c>
      <c r="C3416" s="1" t="s">
        <v>34</v>
      </c>
      <c r="D3416" s="1" t="s">
        <v>43</v>
      </c>
      <c r="E3416" s="1" t="s">
        <v>44</v>
      </c>
      <c r="F3416" s="47">
        <v>1071</v>
      </c>
      <c r="G3416" s="34">
        <v>1031.26</v>
      </c>
      <c r="H3416" s="1" t="s">
        <v>217</v>
      </c>
      <c r="I3416" s="34">
        <v>1.3601E-2</v>
      </c>
      <c r="J3416" s="34">
        <v>8794.01</v>
      </c>
      <c r="K3416" s="35" t="str">
        <f t="shared" si="265"/>
        <v>Kempenland-West_H7150</v>
      </c>
      <c r="L3416" s="36">
        <f>VLOOKUP(D3416,DATA!A:F,5,FALSE)</f>
        <v>1.3726988247862192E-2</v>
      </c>
      <c r="M3416" s="37">
        <f>VLOOKUP(D3416,DATA!A:F,6,FALSE)</f>
        <v>1285.5</v>
      </c>
      <c r="N3416" s="36">
        <f t="shared" si="266"/>
        <v>2.9599554903311591</v>
      </c>
      <c r="O3416" s="36">
        <f t="shared" si="267"/>
        <v>2.9604918059093852</v>
      </c>
      <c r="P3416" s="36">
        <f t="shared" si="268"/>
        <v>5.3631557822608755E-4</v>
      </c>
      <c r="Q3416" s="36">
        <f t="shared" si="269"/>
        <v>4.7163645580759965E-2</v>
      </c>
    </row>
    <row r="3417" spans="1:17" x14ac:dyDescent="0.3">
      <c r="A3417" s="29">
        <v>2482327</v>
      </c>
      <c r="B3417" s="1">
        <v>135</v>
      </c>
      <c r="C3417" s="1" t="s">
        <v>34</v>
      </c>
      <c r="D3417" s="1" t="s">
        <v>41</v>
      </c>
      <c r="E3417" s="1" t="s">
        <v>42</v>
      </c>
      <c r="F3417" s="47">
        <v>1071</v>
      </c>
      <c r="G3417" s="34">
        <v>1056.01</v>
      </c>
      <c r="H3417" s="1" t="s">
        <v>217</v>
      </c>
      <c r="I3417" s="34">
        <v>1.3576400000000001E-2</v>
      </c>
      <c r="J3417" s="34">
        <v>669.34756000000004</v>
      </c>
      <c r="K3417" s="35" t="str">
        <f t="shared" si="265"/>
        <v>Kempenland-West_H4010A</v>
      </c>
      <c r="L3417" s="36">
        <f>VLOOKUP(D3417,DATA!A:F,5,FALSE)</f>
        <v>1.3726988247862192E-2</v>
      </c>
      <c r="M3417" s="37">
        <f>VLOOKUP(D3417,DATA!A:F,6,FALSE)</f>
        <v>1285.5</v>
      </c>
      <c r="N3417" s="36">
        <f t="shared" si="266"/>
        <v>4.1083140996255807</v>
      </c>
      <c r="O3417" s="36">
        <f t="shared" si="267"/>
        <v>4.109048345685224</v>
      </c>
      <c r="P3417" s="36">
        <f t="shared" si="268"/>
        <v>7.3424605964333978E-4</v>
      </c>
      <c r="Q3417" s="36">
        <f t="shared" si="269"/>
        <v>4.9146580846188394E-3</v>
      </c>
    </row>
    <row r="3418" spans="1:17" x14ac:dyDescent="0.3">
      <c r="A3418" s="29">
        <v>2482327</v>
      </c>
      <c r="B3418" s="1">
        <v>135</v>
      </c>
      <c r="C3418" s="1" t="s">
        <v>34</v>
      </c>
      <c r="D3418" s="1" t="s">
        <v>43</v>
      </c>
      <c r="E3418" s="1" t="s">
        <v>44</v>
      </c>
      <c r="F3418" s="47">
        <v>1071</v>
      </c>
      <c r="G3418" s="34">
        <v>1056.01</v>
      </c>
      <c r="H3418" s="1" t="s">
        <v>217</v>
      </c>
      <c r="I3418" s="34">
        <v>1.3576400000000001E-2</v>
      </c>
      <c r="J3418" s="34">
        <v>6653.2619999999997</v>
      </c>
      <c r="K3418" s="35" t="str">
        <f t="shared" si="265"/>
        <v>Kempenland-West_H7150</v>
      </c>
      <c r="L3418" s="36">
        <f>VLOOKUP(D3418,DATA!A:F,5,FALSE)</f>
        <v>1.3726988247862192E-2</v>
      </c>
      <c r="M3418" s="37">
        <f>VLOOKUP(D3418,DATA!A:F,6,FALSE)</f>
        <v>1285.5</v>
      </c>
      <c r="N3418" s="36">
        <f t="shared" si="266"/>
        <v>4.1083140996255807</v>
      </c>
      <c r="O3418" s="36">
        <f t="shared" si="267"/>
        <v>4.109048345685224</v>
      </c>
      <c r="P3418" s="36">
        <f t="shared" si="268"/>
        <v>7.3424605964333978E-4</v>
      </c>
      <c r="Q3418" s="36">
        <f t="shared" si="269"/>
        <v>4.8851314072747662E-2</v>
      </c>
    </row>
    <row r="3419" spans="1:17" x14ac:dyDescent="0.3">
      <c r="A3419" s="29">
        <v>2482328</v>
      </c>
      <c r="B3419" s="1">
        <v>135</v>
      </c>
      <c r="C3419" s="1" t="s">
        <v>34</v>
      </c>
      <c r="D3419" s="1" t="s">
        <v>41</v>
      </c>
      <c r="E3419" s="1" t="s">
        <v>42</v>
      </c>
      <c r="F3419" s="47">
        <v>1071</v>
      </c>
      <c r="G3419" s="34">
        <v>1062.93</v>
      </c>
      <c r="H3419" s="1" t="s">
        <v>217</v>
      </c>
      <c r="I3419" s="34">
        <v>1.3714499999999999E-2</v>
      </c>
      <c r="J3419" s="34">
        <v>796.67084</v>
      </c>
      <c r="K3419" s="35" t="str">
        <f t="shared" si="265"/>
        <v>Kempenland-West_H4010A</v>
      </c>
      <c r="L3419" s="36">
        <f>VLOOKUP(D3419,DATA!A:F,5,FALSE)</f>
        <v>1.3726988247862192E-2</v>
      </c>
      <c r="M3419" s="37">
        <f>VLOOKUP(D3419,DATA!A:F,6,FALSE)</f>
        <v>1285.5</v>
      </c>
      <c r="N3419" s="36">
        <f t="shared" si="266"/>
        <v>4.4992827002398093</v>
      </c>
      <c r="O3419" s="36">
        <f t="shared" si="267"/>
        <v>4.5000916887575713</v>
      </c>
      <c r="P3419" s="36">
        <f t="shared" si="268"/>
        <v>8.0898851776201042E-4</v>
      </c>
      <c r="Q3419" s="36">
        <f t="shared" si="269"/>
        <v>6.4449756199581572E-3</v>
      </c>
    </row>
    <row r="3420" spans="1:17" x14ac:dyDescent="0.3">
      <c r="A3420" s="29">
        <v>2482328</v>
      </c>
      <c r="B3420" s="1">
        <v>135</v>
      </c>
      <c r="C3420" s="1" t="s">
        <v>34</v>
      </c>
      <c r="D3420" s="1" t="s">
        <v>43</v>
      </c>
      <c r="E3420" s="1" t="s">
        <v>44</v>
      </c>
      <c r="F3420" s="47">
        <v>1071</v>
      </c>
      <c r="G3420" s="34">
        <v>1062.93</v>
      </c>
      <c r="H3420" s="1" t="s">
        <v>217</v>
      </c>
      <c r="I3420" s="34">
        <v>1.3714499999999999E-2</v>
      </c>
      <c r="J3420" s="34">
        <v>1635.1369999999999</v>
      </c>
      <c r="K3420" s="35" t="str">
        <f t="shared" si="265"/>
        <v>Kempenland-West_H7150</v>
      </c>
      <c r="L3420" s="36">
        <f>VLOOKUP(D3420,DATA!A:F,5,FALSE)</f>
        <v>1.3726988247862192E-2</v>
      </c>
      <c r="M3420" s="37">
        <f>VLOOKUP(D3420,DATA!A:F,6,FALSE)</f>
        <v>1285.5</v>
      </c>
      <c r="N3420" s="36">
        <f t="shared" si="266"/>
        <v>4.4992827002398093</v>
      </c>
      <c r="O3420" s="36">
        <f t="shared" si="267"/>
        <v>4.5000916887575713</v>
      </c>
      <c r="P3420" s="36">
        <f t="shared" si="268"/>
        <v>8.0898851776201042E-4</v>
      </c>
      <c r="Q3420" s="36">
        <f t="shared" si="269"/>
        <v>1.3228070579678205E-2</v>
      </c>
    </row>
    <row r="3421" spans="1:17" x14ac:dyDescent="0.3">
      <c r="A3421" s="29">
        <v>2483831</v>
      </c>
      <c r="B3421" s="1">
        <v>135</v>
      </c>
      <c r="C3421" s="1" t="s">
        <v>34</v>
      </c>
      <c r="D3421" s="1" t="s">
        <v>22</v>
      </c>
      <c r="E3421" s="1" t="s">
        <v>23</v>
      </c>
      <c r="F3421" s="47">
        <v>1857</v>
      </c>
      <c r="G3421" s="34">
        <v>1816.55</v>
      </c>
      <c r="H3421" s="1" t="s">
        <v>217</v>
      </c>
      <c r="I3421" s="34">
        <v>1.5861E-2</v>
      </c>
      <c r="J3421" s="34">
        <v>5923.2479999999996</v>
      </c>
      <c r="K3421" s="35" t="str">
        <f t="shared" si="265"/>
        <v>Kempenland-West_H91E0C</v>
      </c>
      <c r="L3421" s="36">
        <f>VLOOKUP(D3421,DATA!A:F,5,FALSE)</f>
        <v>6.9280917156857415E-3</v>
      </c>
      <c r="M3421" s="37">
        <f>VLOOKUP(D3421,DATA!A:F,6,FALSE)</f>
        <v>2282</v>
      </c>
      <c r="N3421" s="36">
        <f t="shared" si="266"/>
        <v>3.8247450463341988</v>
      </c>
      <c r="O3421" s="36">
        <f t="shared" si="267"/>
        <v>3.8251492796154793</v>
      </c>
      <c r="P3421" s="36">
        <f t="shared" si="268"/>
        <v>4.04233281280586E-4</v>
      </c>
      <c r="Q3421" s="36">
        <f t="shared" si="269"/>
        <v>2.3943739748786684E-2</v>
      </c>
    </row>
    <row r="3422" spans="1:17" x14ac:dyDescent="0.3">
      <c r="A3422" s="29">
        <v>2483856</v>
      </c>
      <c r="B3422" s="1">
        <v>135</v>
      </c>
      <c r="C3422" s="1" t="s">
        <v>34</v>
      </c>
      <c r="D3422" s="1" t="s">
        <v>41</v>
      </c>
      <c r="E3422" s="1" t="s">
        <v>42</v>
      </c>
      <c r="F3422" s="47">
        <v>1071</v>
      </c>
      <c r="G3422" s="34">
        <v>1041.03</v>
      </c>
      <c r="H3422" s="1" t="s">
        <v>217</v>
      </c>
      <c r="I3422" s="34">
        <v>1.32254E-2</v>
      </c>
      <c r="J3422" s="34">
        <v>179.922608</v>
      </c>
      <c r="K3422" s="35" t="str">
        <f t="shared" si="265"/>
        <v>Kempenland-West_H4010A</v>
      </c>
      <c r="L3422" s="36">
        <f>VLOOKUP(D3422,DATA!A:F,5,FALSE)</f>
        <v>1.3726988247862192E-2</v>
      </c>
      <c r="M3422" s="37">
        <f>VLOOKUP(D3422,DATA!A:F,6,FALSE)</f>
        <v>1285.5</v>
      </c>
      <c r="N3422" s="36">
        <f t="shared" si="266"/>
        <v>3.3704549227320015</v>
      </c>
      <c r="O3422" s="36">
        <f t="shared" si="267"/>
        <v>3.3710462382834185</v>
      </c>
      <c r="P3422" s="36">
        <f t="shared" si="268"/>
        <v>5.9131555141700431E-4</v>
      </c>
      <c r="Q3422" s="36">
        <f t="shared" si="269"/>
        <v>1.0639103616190552E-3</v>
      </c>
    </row>
    <row r="3423" spans="1:17" x14ac:dyDescent="0.3">
      <c r="A3423" s="29">
        <v>2483856</v>
      </c>
      <c r="B3423" s="1">
        <v>135</v>
      </c>
      <c r="C3423" s="1" t="s">
        <v>34</v>
      </c>
      <c r="D3423" s="1" t="s">
        <v>43</v>
      </c>
      <c r="E3423" s="1" t="s">
        <v>44</v>
      </c>
      <c r="F3423" s="47">
        <v>1071</v>
      </c>
      <c r="G3423" s="34">
        <v>1041.03</v>
      </c>
      <c r="H3423" s="1" t="s">
        <v>217</v>
      </c>
      <c r="I3423" s="34">
        <v>1.32254E-2</v>
      </c>
      <c r="J3423" s="34">
        <v>117.50360000000001</v>
      </c>
      <c r="K3423" s="35" t="str">
        <f t="shared" si="265"/>
        <v>Kempenland-West_H7150</v>
      </c>
      <c r="L3423" s="36">
        <f>VLOOKUP(D3423,DATA!A:F,5,FALSE)</f>
        <v>1.3726988247862192E-2</v>
      </c>
      <c r="M3423" s="37">
        <f>VLOOKUP(D3423,DATA!A:F,6,FALSE)</f>
        <v>1285.5</v>
      </c>
      <c r="N3423" s="36">
        <f t="shared" si="266"/>
        <v>3.3704549227320015</v>
      </c>
      <c r="O3423" s="36">
        <f t="shared" si="267"/>
        <v>3.3710462382834185</v>
      </c>
      <c r="P3423" s="36">
        <f t="shared" si="268"/>
        <v>5.9131555141700431E-4</v>
      </c>
      <c r="Q3423" s="36">
        <f t="shared" si="269"/>
        <v>6.9481706027483116E-4</v>
      </c>
    </row>
    <row r="3424" spans="1:17" x14ac:dyDescent="0.3">
      <c r="A3424" s="29">
        <v>2483857</v>
      </c>
      <c r="B3424" s="1">
        <v>135</v>
      </c>
      <c r="C3424" s="1" t="s">
        <v>34</v>
      </c>
      <c r="D3424" s="1" t="s">
        <v>41</v>
      </c>
      <c r="E3424" s="1" t="s">
        <v>42</v>
      </c>
      <c r="F3424" s="47">
        <v>1071</v>
      </c>
      <c r="G3424" s="34">
        <v>1053.08</v>
      </c>
      <c r="H3424" s="1" t="s">
        <v>217</v>
      </c>
      <c r="I3424" s="34">
        <v>1.36203E-2</v>
      </c>
      <c r="J3424" s="34">
        <v>495.82702531315999</v>
      </c>
      <c r="K3424" s="35" t="str">
        <f t="shared" si="265"/>
        <v>Kempenland-West_H4010A</v>
      </c>
      <c r="L3424" s="36">
        <f>VLOOKUP(D3424,DATA!A:F,5,FALSE)</f>
        <v>1.3726988247862192E-2</v>
      </c>
      <c r="M3424" s="37">
        <f>VLOOKUP(D3424,DATA!A:F,6,FALSE)</f>
        <v>1285.5</v>
      </c>
      <c r="N3424" s="36">
        <f t="shared" si="266"/>
        <v>3.9527580110453888</v>
      </c>
      <c r="O3424" s="36">
        <f t="shared" si="267"/>
        <v>3.9534678902454345</v>
      </c>
      <c r="P3424" s="36">
        <f t="shared" si="268"/>
        <v>7.0987920004572658E-4</v>
      </c>
      <c r="Q3424" s="36">
        <f t="shared" si="269"/>
        <v>3.5197729209035821E-3</v>
      </c>
    </row>
    <row r="3425" spans="1:17" x14ac:dyDescent="0.3">
      <c r="A3425" s="29">
        <v>2483857</v>
      </c>
      <c r="B3425" s="1">
        <v>135</v>
      </c>
      <c r="C3425" s="1" t="s">
        <v>34</v>
      </c>
      <c r="D3425" s="1" t="s">
        <v>43</v>
      </c>
      <c r="E3425" s="1" t="s">
        <v>44</v>
      </c>
      <c r="F3425" s="47">
        <v>1071</v>
      </c>
      <c r="G3425" s="34">
        <v>1053.08</v>
      </c>
      <c r="H3425" s="1" t="s">
        <v>217</v>
      </c>
      <c r="I3425" s="34">
        <v>1.36203E-2</v>
      </c>
      <c r="J3425" s="34">
        <v>6862.6610000000001</v>
      </c>
      <c r="K3425" s="35" t="str">
        <f t="shared" si="265"/>
        <v>Kempenland-West_H7150</v>
      </c>
      <c r="L3425" s="36">
        <f>VLOOKUP(D3425,DATA!A:F,5,FALSE)</f>
        <v>1.3726988247862192E-2</v>
      </c>
      <c r="M3425" s="37">
        <f>VLOOKUP(D3425,DATA!A:F,6,FALSE)</f>
        <v>1285.5</v>
      </c>
      <c r="N3425" s="36">
        <f t="shared" si="266"/>
        <v>3.9527580110453888</v>
      </c>
      <c r="O3425" s="36">
        <f t="shared" si="267"/>
        <v>3.9534678902454345</v>
      </c>
      <c r="P3425" s="36">
        <f t="shared" si="268"/>
        <v>7.0987920004572658E-4</v>
      </c>
      <c r="Q3425" s="36">
        <f t="shared" si="269"/>
        <v>4.8716603008650064E-2</v>
      </c>
    </row>
    <row r="3426" spans="1:17" x14ac:dyDescent="0.3">
      <c r="A3426" s="29">
        <v>2485385</v>
      </c>
      <c r="B3426" s="1">
        <v>135</v>
      </c>
      <c r="C3426" s="1" t="s">
        <v>34</v>
      </c>
      <c r="D3426" s="1" t="s">
        <v>41</v>
      </c>
      <c r="E3426" s="1" t="s">
        <v>42</v>
      </c>
      <c r="F3426" s="47">
        <v>1071</v>
      </c>
      <c r="G3426" s="34">
        <v>1025.6600000000001</v>
      </c>
      <c r="H3426" s="1" t="s">
        <v>217</v>
      </c>
      <c r="I3426" s="34">
        <v>1.31488E-2</v>
      </c>
      <c r="J3426" s="34">
        <v>48.257724000000003</v>
      </c>
      <c r="K3426" s="35" t="str">
        <f t="shared" si="265"/>
        <v>Kempenland-West_H4010A</v>
      </c>
      <c r="L3426" s="36">
        <f>VLOOKUP(D3426,DATA!A:F,5,FALSE)</f>
        <v>1.3726988247862192E-2</v>
      </c>
      <c r="M3426" s="37">
        <f>VLOOKUP(D3426,DATA!A:F,6,FALSE)</f>
        <v>1285.5</v>
      </c>
      <c r="N3426" s="36">
        <f t="shared" si="266"/>
        <v>2.7469620561439818</v>
      </c>
      <c r="O3426" s="36">
        <f t="shared" si="267"/>
        <v>2.7474442861822856</v>
      </c>
      <c r="P3426" s="36">
        <f t="shared" si="268"/>
        <v>4.8223003830383249E-4</v>
      </c>
      <c r="Q3426" s="36">
        <f t="shared" si="269"/>
        <v>2.3271324092975779E-4</v>
      </c>
    </row>
    <row r="3427" spans="1:17" x14ac:dyDescent="0.3">
      <c r="A3427" s="29">
        <v>2485385</v>
      </c>
      <c r="B3427" s="1">
        <v>135</v>
      </c>
      <c r="C3427" s="1" t="s">
        <v>34</v>
      </c>
      <c r="D3427" s="1" t="s">
        <v>43</v>
      </c>
      <c r="E3427" s="1" t="s">
        <v>44</v>
      </c>
      <c r="F3427" s="47">
        <v>1071</v>
      </c>
      <c r="G3427" s="34">
        <v>1025.6600000000001</v>
      </c>
      <c r="H3427" s="1" t="s">
        <v>217</v>
      </c>
      <c r="I3427" s="34">
        <v>1.31488E-2</v>
      </c>
      <c r="J3427" s="34">
        <v>3107.9821999999999</v>
      </c>
      <c r="K3427" s="35" t="str">
        <f t="shared" si="265"/>
        <v>Kempenland-West_H7150</v>
      </c>
      <c r="L3427" s="36">
        <f>VLOOKUP(D3427,DATA!A:F,5,FALSE)</f>
        <v>1.3726988247862192E-2</v>
      </c>
      <c r="M3427" s="37">
        <f>VLOOKUP(D3427,DATA!A:F,6,FALSE)</f>
        <v>1285.5</v>
      </c>
      <c r="N3427" s="36">
        <f t="shared" si="266"/>
        <v>2.7469620561439818</v>
      </c>
      <c r="O3427" s="36">
        <f t="shared" si="267"/>
        <v>2.7474442861822856</v>
      </c>
      <c r="P3427" s="36">
        <f t="shared" si="268"/>
        <v>4.8223003830383249E-4</v>
      </c>
      <c r="Q3427" s="36">
        <f t="shared" si="269"/>
        <v>1.4987623753536294E-2</v>
      </c>
    </row>
    <row r="3428" spans="1:17" x14ac:dyDescent="0.3">
      <c r="A3428" s="29">
        <v>2485386</v>
      </c>
      <c r="B3428" s="1">
        <v>135</v>
      </c>
      <c r="C3428" s="1" t="s">
        <v>34</v>
      </c>
      <c r="D3428" s="1" t="s">
        <v>41</v>
      </c>
      <c r="E3428" s="1" t="s">
        <v>42</v>
      </c>
      <c r="F3428" s="47">
        <v>1071</v>
      </c>
      <c r="G3428" s="34">
        <v>1045.56</v>
      </c>
      <c r="H3428" s="1" t="s">
        <v>217</v>
      </c>
      <c r="I3428" s="34">
        <v>1.3647299999999999E-2</v>
      </c>
      <c r="J3428" s="34">
        <v>3467.4649456423499</v>
      </c>
      <c r="K3428" s="35" t="str">
        <f t="shared" si="265"/>
        <v>Kempenland-West_H4010A</v>
      </c>
      <c r="L3428" s="36">
        <f>VLOOKUP(D3428,DATA!A:F,5,FALSE)</f>
        <v>1.3726988247862192E-2</v>
      </c>
      <c r="M3428" s="37">
        <f>VLOOKUP(D3428,DATA!A:F,6,FALSE)</f>
        <v>1285.5</v>
      </c>
      <c r="N3428" s="36">
        <f t="shared" si="266"/>
        <v>3.5789552359245622</v>
      </c>
      <c r="O3428" s="36">
        <f t="shared" si="267"/>
        <v>3.5796017647131317</v>
      </c>
      <c r="P3428" s="36">
        <f t="shared" si="268"/>
        <v>6.4652878856952256E-4</v>
      </c>
      <c r="Q3428" s="36">
        <f t="shared" si="269"/>
        <v>2.241815910713434E-2</v>
      </c>
    </row>
    <row r="3429" spans="1:17" x14ac:dyDescent="0.3">
      <c r="A3429" s="29">
        <v>2485386</v>
      </c>
      <c r="B3429" s="1">
        <v>135</v>
      </c>
      <c r="C3429" s="1" t="s">
        <v>34</v>
      </c>
      <c r="D3429" s="1" t="s">
        <v>43</v>
      </c>
      <c r="E3429" s="1" t="s">
        <v>44</v>
      </c>
      <c r="F3429" s="47">
        <v>1071</v>
      </c>
      <c r="G3429" s="34">
        <v>1045.56</v>
      </c>
      <c r="H3429" s="1" t="s">
        <v>217</v>
      </c>
      <c r="I3429" s="34">
        <v>1.3647299999999999E-2</v>
      </c>
      <c r="J3429" s="34">
        <v>905.62419999999997</v>
      </c>
      <c r="K3429" s="35" t="str">
        <f t="shared" si="265"/>
        <v>Kempenland-West_H7150</v>
      </c>
      <c r="L3429" s="36">
        <f>VLOOKUP(D3429,DATA!A:F,5,FALSE)</f>
        <v>1.3726988247862192E-2</v>
      </c>
      <c r="M3429" s="37">
        <f>VLOOKUP(D3429,DATA!A:F,6,FALSE)</f>
        <v>1285.5</v>
      </c>
      <c r="N3429" s="36">
        <f t="shared" si="266"/>
        <v>3.5789552359245622</v>
      </c>
      <c r="O3429" s="36">
        <f t="shared" si="267"/>
        <v>3.5796017647131317</v>
      </c>
      <c r="P3429" s="36">
        <f t="shared" si="268"/>
        <v>6.4652878856952256E-4</v>
      </c>
      <c r="Q3429" s="36">
        <f t="shared" si="269"/>
        <v>5.8551211692524294E-3</v>
      </c>
    </row>
    <row r="3430" spans="1:17" x14ac:dyDescent="0.3">
      <c r="A3430" s="29">
        <v>2486915</v>
      </c>
      <c r="B3430" s="1">
        <v>135</v>
      </c>
      <c r="C3430" s="1" t="s">
        <v>34</v>
      </c>
      <c r="D3430" s="1" t="s">
        <v>41</v>
      </c>
      <c r="E3430" s="1" t="s">
        <v>42</v>
      </c>
      <c r="F3430" s="47">
        <v>1071</v>
      </c>
      <c r="G3430" s="34">
        <v>1036.6099999999999</v>
      </c>
      <c r="H3430" s="1" t="s">
        <v>217</v>
      </c>
      <c r="I3430" s="34">
        <v>1.32809E-2</v>
      </c>
      <c r="J3430" s="34">
        <v>2071.6012999999998</v>
      </c>
      <c r="K3430" s="35" t="str">
        <f t="shared" si="265"/>
        <v>Kempenland-West_H4010A</v>
      </c>
      <c r="L3430" s="36">
        <f>VLOOKUP(D3430,DATA!A:F,5,FALSE)</f>
        <v>1.3726988247862192E-2</v>
      </c>
      <c r="M3430" s="37">
        <f>VLOOKUP(D3430,DATA!A:F,6,FALSE)</f>
        <v>1285.5</v>
      </c>
      <c r="N3430" s="36">
        <f t="shared" si="266"/>
        <v>3.1783448518767869</v>
      </c>
      <c r="O3430" s="36">
        <f t="shared" si="267"/>
        <v>3.1789059171110252</v>
      </c>
      <c r="P3430" s="36">
        <f t="shared" si="268"/>
        <v>5.6106523423826715E-4</v>
      </c>
      <c r="Q3430" s="36">
        <f t="shared" si="269"/>
        <v>1.1623034686327987E-2</v>
      </c>
    </row>
    <row r="3431" spans="1:17" x14ac:dyDescent="0.3">
      <c r="A3431" s="29">
        <v>2488443</v>
      </c>
      <c r="B3431" s="1">
        <v>135</v>
      </c>
      <c r="C3431" s="1" t="s">
        <v>34</v>
      </c>
      <c r="D3431" s="1" t="s">
        <v>41</v>
      </c>
      <c r="E3431" s="1" t="s">
        <v>42</v>
      </c>
      <c r="F3431" s="47">
        <v>1071</v>
      </c>
      <c r="G3431" s="34">
        <v>1024.74</v>
      </c>
      <c r="H3431" s="1" t="s">
        <v>217</v>
      </c>
      <c r="I3431" s="34">
        <v>1.30951E-2</v>
      </c>
      <c r="J3431" s="34">
        <v>278.15219999999999</v>
      </c>
      <c r="K3431" s="35" t="str">
        <f t="shared" si="265"/>
        <v>Kempenland-West_H4010A</v>
      </c>
      <c r="L3431" s="36">
        <f>VLOOKUP(D3431,DATA!A:F,5,FALSE)</f>
        <v>1.3726988247862192E-2</v>
      </c>
      <c r="M3431" s="37">
        <f>VLOOKUP(D3431,DATA!A:F,6,FALSE)</f>
        <v>1285.5</v>
      </c>
      <c r="N3431" s="36">
        <f t="shared" si="266"/>
        <v>2.713424668088841</v>
      </c>
      <c r="O3431" s="36">
        <f t="shared" si="267"/>
        <v>2.7138992286920729</v>
      </c>
      <c r="P3431" s="36">
        <f t="shared" si="268"/>
        <v>4.7456060323192162E-4</v>
      </c>
      <c r="Q3431" s="36">
        <f t="shared" si="269"/>
        <v>1.320000758222861E-3</v>
      </c>
    </row>
    <row r="3432" spans="1:17" x14ac:dyDescent="0.3">
      <c r="A3432" s="29">
        <v>2488444</v>
      </c>
      <c r="B3432" s="1">
        <v>135</v>
      </c>
      <c r="C3432" s="1" t="s">
        <v>34</v>
      </c>
      <c r="D3432" s="1" t="s">
        <v>41</v>
      </c>
      <c r="E3432" s="1" t="s">
        <v>42</v>
      </c>
      <c r="F3432" s="47">
        <v>1071</v>
      </c>
      <c r="G3432" s="34">
        <v>1017.83</v>
      </c>
      <c r="H3432" s="1" t="s">
        <v>217</v>
      </c>
      <c r="I3432" s="34">
        <v>1.2768399999999999E-2</v>
      </c>
      <c r="J3432" s="34">
        <v>4406.3013000000001</v>
      </c>
      <c r="K3432" s="35" t="str">
        <f t="shared" si="265"/>
        <v>Kempenland-West_H4010A</v>
      </c>
      <c r="L3432" s="36">
        <f>VLOOKUP(D3432,DATA!A:F,5,FALSE)</f>
        <v>1.3726988247862192E-2</v>
      </c>
      <c r="M3432" s="37">
        <f>VLOOKUP(D3432,DATA!A:F,6,FALSE)</f>
        <v>1285.5</v>
      </c>
      <c r="N3432" s="36">
        <f t="shared" si="266"/>
        <v>2.4739512399573544</v>
      </c>
      <c r="O3432" s="36">
        <f t="shared" si="267"/>
        <v>2.4743741613789227</v>
      </c>
      <c r="P3432" s="36">
        <f t="shared" si="268"/>
        <v>4.2292142156830081E-4</v>
      </c>
      <c r="Q3432" s="36">
        <f t="shared" si="269"/>
        <v>1.8635192096542519E-2</v>
      </c>
    </row>
    <row r="3433" spans="1:17" x14ac:dyDescent="0.3">
      <c r="A3433" s="29">
        <v>2489971</v>
      </c>
      <c r="B3433" s="1">
        <v>135</v>
      </c>
      <c r="C3433" s="1" t="s">
        <v>34</v>
      </c>
      <c r="D3433" s="1" t="s">
        <v>41</v>
      </c>
      <c r="E3433" s="1" t="s">
        <v>42</v>
      </c>
      <c r="F3433" s="47">
        <v>1071</v>
      </c>
      <c r="G3433" s="34">
        <v>1056.05</v>
      </c>
      <c r="H3433" s="1" t="s">
        <v>217</v>
      </c>
      <c r="I3433" s="34">
        <v>1.2855200000000001E-2</v>
      </c>
      <c r="J3433" s="34">
        <v>2617.0889000000002</v>
      </c>
      <c r="K3433" s="35" t="str">
        <f t="shared" si="265"/>
        <v>Kempenland-West_H4010A</v>
      </c>
      <c r="L3433" s="36">
        <f>VLOOKUP(D3433,DATA!A:F,5,FALSE)</f>
        <v>1.3726988247862192E-2</v>
      </c>
      <c r="M3433" s="37">
        <f>VLOOKUP(D3433,DATA!A:F,6,FALSE)</f>
        <v>1285.5</v>
      </c>
      <c r="N3433" s="36">
        <f t="shared" si="266"/>
        <v>4.1104777609622936</v>
      </c>
      <c r="O3433" s="36">
        <f t="shared" si="267"/>
        <v>4.111173349995048</v>
      </c>
      <c r="P3433" s="36">
        <f t="shared" si="268"/>
        <v>6.9558903275446227E-4</v>
      </c>
      <c r="Q3433" s="36">
        <f t="shared" si="269"/>
        <v>1.8204183365834396E-2</v>
      </c>
    </row>
    <row r="3434" spans="1:17" x14ac:dyDescent="0.3">
      <c r="A3434" s="29">
        <v>2489973</v>
      </c>
      <c r="B3434" s="1">
        <v>135</v>
      </c>
      <c r="C3434" s="1" t="s">
        <v>34</v>
      </c>
      <c r="D3434" s="1" t="s">
        <v>41</v>
      </c>
      <c r="E3434" s="1" t="s">
        <v>42</v>
      </c>
      <c r="F3434" s="47">
        <v>1071</v>
      </c>
      <c r="G3434" s="34">
        <v>1014.53</v>
      </c>
      <c r="H3434" s="1" t="s">
        <v>217</v>
      </c>
      <c r="I3434" s="34">
        <v>1.2689600000000001E-2</v>
      </c>
      <c r="J3434" s="34">
        <v>7010.7183000000005</v>
      </c>
      <c r="K3434" s="35" t="str">
        <f t="shared" si="265"/>
        <v>Kempenland-West_H4010A</v>
      </c>
      <c r="L3434" s="36">
        <f>VLOOKUP(D3434,DATA!A:F,5,FALSE)</f>
        <v>1.3726988247862192E-2</v>
      </c>
      <c r="M3434" s="37">
        <f>VLOOKUP(D3434,DATA!A:F,6,FALSE)</f>
        <v>1285.5</v>
      </c>
      <c r="N3434" s="36">
        <f t="shared" si="266"/>
        <v>2.3669773871645736</v>
      </c>
      <c r="O3434" s="36">
        <f t="shared" si="267"/>
        <v>2.3673799651968657</v>
      </c>
      <c r="P3434" s="36">
        <f t="shared" si="268"/>
        <v>4.025780322920447E-4</v>
      </c>
      <c r="Q3434" s="36">
        <f t="shared" si="269"/>
        <v>2.8223611781678287E-2</v>
      </c>
    </row>
    <row r="3435" spans="1:17" x14ac:dyDescent="0.3">
      <c r="A3435" s="29">
        <v>2489973</v>
      </c>
      <c r="B3435" s="1">
        <v>135</v>
      </c>
      <c r="C3435" s="1" t="s">
        <v>34</v>
      </c>
      <c r="D3435" s="1" t="s">
        <v>43</v>
      </c>
      <c r="E3435" s="1" t="s">
        <v>44</v>
      </c>
      <c r="F3435" s="47">
        <v>1071</v>
      </c>
      <c r="G3435" s="34">
        <v>1014.53</v>
      </c>
      <c r="H3435" s="1" t="s">
        <v>217</v>
      </c>
      <c r="I3435" s="34">
        <v>1.2689600000000001E-2</v>
      </c>
      <c r="J3435" s="34">
        <v>65.169229999999999</v>
      </c>
      <c r="K3435" s="35" t="str">
        <f t="shared" si="265"/>
        <v>Kempenland-West_H7150</v>
      </c>
      <c r="L3435" s="36">
        <f>VLOOKUP(D3435,DATA!A:F,5,FALSE)</f>
        <v>1.3726988247862192E-2</v>
      </c>
      <c r="M3435" s="37">
        <f>VLOOKUP(D3435,DATA!A:F,6,FALSE)</f>
        <v>1285.5</v>
      </c>
      <c r="N3435" s="36">
        <f t="shared" si="266"/>
        <v>2.3669773871645736</v>
      </c>
      <c r="O3435" s="36">
        <f t="shared" si="267"/>
        <v>2.3673799651968657</v>
      </c>
      <c r="P3435" s="36">
        <f t="shared" si="268"/>
        <v>4.025780322920447E-4</v>
      </c>
      <c r="Q3435" s="36">
        <f t="shared" si="269"/>
        <v>2.623570037938769E-4</v>
      </c>
    </row>
    <row r="3436" spans="1:17" x14ac:dyDescent="0.3">
      <c r="A3436" s="29">
        <v>2491500</v>
      </c>
      <c r="B3436" s="1">
        <v>135</v>
      </c>
      <c r="C3436" s="1" t="s">
        <v>34</v>
      </c>
      <c r="D3436" s="1" t="s">
        <v>41</v>
      </c>
      <c r="E3436" s="1" t="s">
        <v>42</v>
      </c>
      <c r="F3436" s="47">
        <v>1071</v>
      </c>
      <c r="G3436" s="34">
        <v>1015.32</v>
      </c>
      <c r="H3436" s="1" t="s">
        <v>217</v>
      </c>
      <c r="I3436" s="34">
        <v>1.23073E-2</v>
      </c>
      <c r="J3436" s="34">
        <v>1659.0319</v>
      </c>
      <c r="K3436" s="35" t="str">
        <f t="shared" si="265"/>
        <v>Kempenland-West_H4010A</v>
      </c>
      <c r="L3436" s="36">
        <f>VLOOKUP(D3436,DATA!A:F,5,FALSE)</f>
        <v>1.3726988247862192E-2</v>
      </c>
      <c r="M3436" s="37">
        <f>VLOOKUP(D3436,DATA!A:F,6,FALSE)</f>
        <v>1285.5</v>
      </c>
      <c r="N3436" s="36">
        <f t="shared" si="266"/>
        <v>2.3921679616087501</v>
      </c>
      <c r="O3436" s="36">
        <f t="shared" si="267"/>
        <v>2.392562463705469</v>
      </c>
      <c r="P3436" s="36">
        <f t="shared" si="268"/>
        <v>3.9450209671887393E-4</v>
      </c>
      <c r="Q3436" s="36">
        <f t="shared" si="269"/>
        <v>6.5449156307349722E-3</v>
      </c>
    </row>
    <row r="3437" spans="1:17" x14ac:dyDescent="0.3">
      <c r="A3437" s="29">
        <v>2491501</v>
      </c>
      <c r="B3437" s="1">
        <v>135</v>
      </c>
      <c r="C3437" s="1" t="s">
        <v>34</v>
      </c>
      <c r="D3437" s="1" t="s">
        <v>41</v>
      </c>
      <c r="E3437" s="1" t="s">
        <v>42</v>
      </c>
      <c r="F3437" s="47">
        <v>1071</v>
      </c>
      <c r="G3437" s="34">
        <v>1010.72</v>
      </c>
      <c r="H3437" s="1" t="s">
        <v>217</v>
      </c>
      <c r="I3437" s="34">
        <v>1.28518E-2</v>
      </c>
      <c r="J3437" s="34">
        <v>3002.49</v>
      </c>
      <c r="K3437" s="35" t="str">
        <f t="shared" si="265"/>
        <v>Kempenland-West_H4010A</v>
      </c>
      <c r="L3437" s="36">
        <f>VLOOKUP(D3437,DATA!A:F,5,FALSE)</f>
        <v>1.3726988247862192E-2</v>
      </c>
      <c r="M3437" s="37">
        <f>VLOOKUP(D3437,DATA!A:F,6,FALSE)</f>
        <v>1285.5</v>
      </c>
      <c r="N3437" s="36">
        <f t="shared" si="266"/>
        <v>2.2490789801809217</v>
      </c>
      <c r="O3437" s="36">
        <f t="shared" si="267"/>
        <v>2.2494668637388906</v>
      </c>
      <c r="P3437" s="36">
        <f t="shared" si="268"/>
        <v>3.878835579689266E-4</v>
      </c>
      <c r="Q3437" s="36">
        <f t="shared" si="269"/>
        <v>1.1646165039661222E-2</v>
      </c>
    </row>
    <row r="3438" spans="1:17" x14ac:dyDescent="0.3">
      <c r="A3438" s="29">
        <v>2491501</v>
      </c>
      <c r="B3438" s="1">
        <v>135</v>
      </c>
      <c r="C3438" s="1" t="s">
        <v>34</v>
      </c>
      <c r="D3438" s="1" t="s">
        <v>43</v>
      </c>
      <c r="E3438" s="1" t="s">
        <v>44</v>
      </c>
      <c r="F3438" s="47">
        <v>1071</v>
      </c>
      <c r="G3438" s="34">
        <v>1010.72</v>
      </c>
      <c r="H3438" s="1" t="s">
        <v>217</v>
      </c>
      <c r="I3438" s="34">
        <v>1.28518E-2</v>
      </c>
      <c r="J3438" s="34">
        <v>397.57171499999998</v>
      </c>
      <c r="K3438" s="35" t="str">
        <f t="shared" si="265"/>
        <v>Kempenland-West_H7150</v>
      </c>
      <c r="L3438" s="36">
        <f>VLOOKUP(D3438,DATA!A:F,5,FALSE)</f>
        <v>1.3726988247862192E-2</v>
      </c>
      <c r="M3438" s="37">
        <f>VLOOKUP(D3438,DATA!A:F,6,FALSE)</f>
        <v>1285.5</v>
      </c>
      <c r="N3438" s="36">
        <f t="shared" si="266"/>
        <v>2.2490789801809217</v>
      </c>
      <c r="O3438" s="36">
        <f t="shared" si="267"/>
        <v>2.2494668637388906</v>
      </c>
      <c r="P3438" s="36">
        <f t="shared" si="268"/>
        <v>3.878835579689266E-4</v>
      </c>
      <c r="Q3438" s="36">
        <f t="shared" si="269"/>
        <v>1.5421153136200806E-3</v>
      </c>
    </row>
    <row r="3439" spans="1:17" x14ac:dyDescent="0.3">
      <c r="A3439" s="29">
        <v>2491502</v>
      </c>
      <c r="B3439" s="1">
        <v>135</v>
      </c>
      <c r="C3439" s="1" t="s">
        <v>34</v>
      </c>
      <c r="D3439" s="1" t="s">
        <v>41</v>
      </c>
      <c r="E3439" s="1" t="s">
        <v>42</v>
      </c>
      <c r="F3439" s="47">
        <v>1071</v>
      </c>
      <c r="G3439" s="34">
        <v>1013.93</v>
      </c>
      <c r="H3439" s="1" t="s">
        <v>217</v>
      </c>
      <c r="I3439" s="34">
        <v>1.2282700000000001E-2</v>
      </c>
      <c r="J3439" s="34">
        <v>299.62234000000001</v>
      </c>
      <c r="K3439" s="35" t="str">
        <f t="shared" si="265"/>
        <v>Kempenland-West_H4010A</v>
      </c>
      <c r="L3439" s="36">
        <f>VLOOKUP(D3439,DATA!A:F,5,FALSE)</f>
        <v>1.3726988247862192E-2</v>
      </c>
      <c r="M3439" s="37">
        <f>VLOOKUP(D3439,DATA!A:F,6,FALSE)</f>
        <v>1285.5</v>
      </c>
      <c r="N3439" s="36">
        <f t="shared" si="266"/>
        <v>2.3480184301191156</v>
      </c>
      <c r="O3439" s="36">
        <f t="shared" si="267"/>
        <v>2.3484050521175819</v>
      </c>
      <c r="P3439" s="36">
        <f t="shared" si="268"/>
        <v>3.8662199846628553E-4</v>
      </c>
      <c r="Q3439" s="36">
        <f t="shared" si="269"/>
        <v>1.1584058787594488E-3</v>
      </c>
    </row>
    <row r="3440" spans="1:17" x14ac:dyDescent="0.3">
      <c r="A3440" s="29">
        <v>2493029</v>
      </c>
      <c r="B3440" s="1">
        <v>135</v>
      </c>
      <c r="C3440" s="1" t="s">
        <v>34</v>
      </c>
      <c r="D3440" s="1" t="s">
        <v>41</v>
      </c>
      <c r="E3440" s="1" t="s">
        <v>42</v>
      </c>
      <c r="F3440" s="47">
        <v>1071</v>
      </c>
      <c r="G3440" s="34">
        <v>1046.27</v>
      </c>
      <c r="H3440" s="1" t="s">
        <v>217</v>
      </c>
      <c r="I3440" s="34">
        <v>1.20248E-2</v>
      </c>
      <c r="J3440" s="34">
        <v>4431.4956000000002</v>
      </c>
      <c r="K3440" s="35" t="str">
        <f t="shared" si="265"/>
        <v>Kempenland-West_H4010A</v>
      </c>
      <c r="L3440" s="36">
        <f>VLOOKUP(D3440,DATA!A:F,5,FALSE)</f>
        <v>1.3726988247862192E-2</v>
      </c>
      <c r="M3440" s="37">
        <f>VLOOKUP(D3440,DATA!A:F,6,FALSE)</f>
        <v>1285.5</v>
      </c>
      <c r="N3440" s="36">
        <f t="shared" si="266"/>
        <v>3.612740520426847</v>
      </c>
      <c r="O3440" s="36">
        <f t="shared" si="267"/>
        <v>3.6133153548666312</v>
      </c>
      <c r="P3440" s="36">
        <f t="shared" si="268"/>
        <v>5.748344397842331E-4</v>
      </c>
      <c r="Q3440" s="36">
        <f t="shared" si="269"/>
        <v>2.5473762906322941E-2</v>
      </c>
    </row>
    <row r="3441" spans="1:17" x14ac:dyDescent="0.3">
      <c r="A3441" s="29">
        <v>2493030</v>
      </c>
      <c r="B3441" s="1">
        <v>135</v>
      </c>
      <c r="C3441" s="1" t="s">
        <v>34</v>
      </c>
      <c r="D3441" s="1" t="s">
        <v>41</v>
      </c>
      <c r="E3441" s="1" t="s">
        <v>42</v>
      </c>
      <c r="F3441" s="47">
        <v>1071</v>
      </c>
      <c r="G3441" s="34">
        <v>1015.47</v>
      </c>
      <c r="H3441" s="1" t="s">
        <v>217</v>
      </c>
      <c r="I3441" s="34">
        <v>1.27501E-2</v>
      </c>
      <c r="J3441" s="34">
        <v>5474.3190000000004</v>
      </c>
      <c r="K3441" s="35" t="str">
        <f t="shared" si="265"/>
        <v>Kempenland-West_H4010A</v>
      </c>
      <c r="L3441" s="36">
        <f>VLOOKUP(D3441,DATA!A:F,5,FALSE)</f>
        <v>1.3726988247862192E-2</v>
      </c>
      <c r="M3441" s="37">
        <f>VLOOKUP(D3441,DATA!A:F,6,FALSE)</f>
        <v>1285.5</v>
      </c>
      <c r="N3441" s="36">
        <f t="shared" si="266"/>
        <v>2.3969804382834852</v>
      </c>
      <c r="O3441" s="36">
        <f t="shared" si="267"/>
        <v>2.3973899372216874</v>
      </c>
      <c r="P3441" s="36">
        <f t="shared" si="268"/>
        <v>4.0949893820219074E-4</v>
      </c>
      <c r="Q3441" s="36">
        <f t="shared" si="269"/>
        <v>2.2417278178800789E-2</v>
      </c>
    </row>
    <row r="3442" spans="1:17" x14ac:dyDescent="0.3">
      <c r="A3442" s="29">
        <v>2493031</v>
      </c>
      <c r="B3442" s="1">
        <v>135</v>
      </c>
      <c r="C3442" s="1" t="s">
        <v>34</v>
      </c>
      <c r="D3442" s="1" t="s">
        <v>41</v>
      </c>
      <c r="E3442" s="1" t="s">
        <v>42</v>
      </c>
      <c r="F3442" s="47">
        <v>1071</v>
      </c>
      <c r="G3442" s="34">
        <v>1025.33</v>
      </c>
      <c r="H3442" s="1" t="s">
        <v>217</v>
      </c>
      <c r="I3442" s="34">
        <v>1.2763399999999999E-2</v>
      </c>
      <c r="J3442" s="34">
        <v>5498.1112999999996</v>
      </c>
      <c r="K3442" s="35" t="str">
        <f t="shared" si="265"/>
        <v>Kempenland-West_H4010A</v>
      </c>
      <c r="L3442" s="36">
        <f>VLOOKUP(D3442,DATA!A:F,5,FALSE)</f>
        <v>1.3726988247862192E-2</v>
      </c>
      <c r="M3442" s="37">
        <f>VLOOKUP(D3442,DATA!A:F,6,FALSE)</f>
        <v>1285.5</v>
      </c>
      <c r="N3442" s="36">
        <f t="shared" si="266"/>
        <v>2.7348862626960284</v>
      </c>
      <c r="O3442" s="36">
        <f t="shared" si="267"/>
        <v>2.7353523571925509</v>
      </c>
      <c r="P3442" s="36">
        <f t="shared" si="268"/>
        <v>4.6609449652246226E-4</v>
      </c>
      <c r="Q3442" s="36">
        <f t="shared" si="269"/>
        <v>2.5626394181979602E-2</v>
      </c>
    </row>
    <row r="3443" spans="1:17" x14ac:dyDescent="0.3">
      <c r="A3443" s="29">
        <v>2493031</v>
      </c>
      <c r="B3443" s="1">
        <v>135</v>
      </c>
      <c r="C3443" s="1" t="s">
        <v>34</v>
      </c>
      <c r="D3443" s="1" t="s">
        <v>43</v>
      </c>
      <c r="E3443" s="1" t="s">
        <v>44</v>
      </c>
      <c r="F3443" s="47">
        <v>1071</v>
      </c>
      <c r="G3443" s="34">
        <v>1025.33</v>
      </c>
      <c r="H3443" s="1" t="s">
        <v>217</v>
      </c>
      <c r="I3443" s="34">
        <v>1.2763399999999999E-2</v>
      </c>
      <c r="J3443" s="34">
        <v>880.8528</v>
      </c>
      <c r="K3443" s="35" t="str">
        <f t="shared" si="265"/>
        <v>Kempenland-West_H7150</v>
      </c>
      <c r="L3443" s="36">
        <f>VLOOKUP(D3443,DATA!A:F,5,FALSE)</f>
        <v>1.3726988247862192E-2</v>
      </c>
      <c r="M3443" s="37">
        <f>VLOOKUP(D3443,DATA!A:F,6,FALSE)</f>
        <v>1285.5</v>
      </c>
      <c r="N3443" s="36">
        <f t="shared" si="266"/>
        <v>2.7348862626960284</v>
      </c>
      <c r="O3443" s="36">
        <f t="shared" si="267"/>
        <v>2.7353523571925509</v>
      </c>
      <c r="P3443" s="36">
        <f t="shared" si="268"/>
        <v>4.6609449652246226E-4</v>
      </c>
      <c r="Q3443" s="36">
        <f t="shared" si="269"/>
        <v>4.1056064232640119E-3</v>
      </c>
    </row>
    <row r="3444" spans="1:17" x14ac:dyDescent="0.3">
      <c r="A3444" s="29">
        <v>2494558</v>
      </c>
      <c r="B3444" s="1">
        <v>135</v>
      </c>
      <c r="C3444" s="1" t="s">
        <v>34</v>
      </c>
      <c r="D3444" s="1" t="s">
        <v>41</v>
      </c>
      <c r="E3444" s="1" t="s">
        <v>42</v>
      </c>
      <c r="F3444" s="47">
        <v>1071</v>
      </c>
      <c r="G3444" s="34">
        <v>1002.17</v>
      </c>
      <c r="H3444" s="1" t="s">
        <v>217</v>
      </c>
      <c r="I3444" s="34">
        <v>1.17038E-2</v>
      </c>
      <c r="J3444" s="34">
        <v>6209.9616818032</v>
      </c>
      <c r="K3444" s="35" t="str">
        <f t="shared" si="265"/>
        <v>Kempenland-West_H4010A</v>
      </c>
      <c r="L3444" s="36">
        <f>VLOOKUP(D3444,DATA!A:F,5,FALSE)</f>
        <v>1.3726988247862192E-2</v>
      </c>
      <c r="M3444" s="37">
        <f>VLOOKUP(D3444,DATA!A:F,6,FALSE)</f>
        <v>1285.5</v>
      </c>
      <c r="N3444" s="36">
        <f t="shared" si="266"/>
        <v>2.0050094623707291</v>
      </c>
      <c r="O3444" s="36">
        <f t="shared" si="267"/>
        <v>2.005325148822152</v>
      </c>
      <c r="P3444" s="36">
        <f t="shared" si="268"/>
        <v>3.1568645142288076E-4</v>
      </c>
      <c r="Q3444" s="36">
        <f t="shared" si="269"/>
        <v>1.9604007668005168E-2</v>
      </c>
    </row>
    <row r="3445" spans="1:17" x14ac:dyDescent="0.3">
      <c r="A3445" s="29">
        <v>2494558</v>
      </c>
      <c r="B3445" s="1">
        <v>135</v>
      </c>
      <c r="C3445" s="1" t="s">
        <v>34</v>
      </c>
      <c r="D3445" s="1" t="s">
        <v>43</v>
      </c>
      <c r="E3445" s="1" t="s">
        <v>44</v>
      </c>
      <c r="F3445" s="47">
        <v>1071</v>
      </c>
      <c r="G3445" s="34">
        <v>1002.17</v>
      </c>
      <c r="H3445" s="1" t="s">
        <v>217</v>
      </c>
      <c r="I3445" s="34">
        <v>1.17038E-2</v>
      </c>
      <c r="J3445" s="34">
        <v>2177.1367</v>
      </c>
      <c r="K3445" s="35" t="str">
        <f t="shared" si="265"/>
        <v>Kempenland-West_H7150</v>
      </c>
      <c r="L3445" s="36">
        <f>VLOOKUP(D3445,DATA!A:F,5,FALSE)</f>
        <v>1.3726988247862192E-2</v>
      </c>
      <c r="M3445" s="37">
        <f>VLOOKUP(D3445,DATA!A:F,6,FALSE)</f>
        <v>1285.5</v>
      </c>
      <c r="N3445" s="36">
        <f t="shared" si="266"/>
        <v>2.0050094623707291</v>
      </c>
      <c r="O3445" s="36">
        <f t="shared" si="267"/>
        <v>2.005325148822152</v>
      </c>
      <c r="P3445" s="36">
        <f t="shared" si="268"/>
        <v>3.1568645142288076E-4</v>
      </c>
      <c r="Q3445" s="36">
        <f t="shared" si="269"/>
        <v>6.8729255908552087E-3</v>
      </c>
    </row>
    <row r="3446" spans="1:17" x14ac:dyDescent="0.3">
      <c r="A3446" s="29">
        <v>2494559</v>
      </c>
      <c r="B3446" s="1">
        <v>135</v>
      </c>
      <c r="C3446" s="1" t="s">
        <v>34</v>
      </c>
      <c r="D3446" s="1" t="s">
        <v>41</v>
      </c>
      <c r="E3446" s="1" t="s">
        <v>42</v>
      </c>
      <c r="F3446" s="47">
        <v>1071</v>
      </c>
      <c r="G3446" s="34">
        <v>1010.77</v>
      </c>
      <c r="H3446" s="1" t="s">
        <v>217</v>
      </c>
      <c r="I3446" s="34">
        <v>1.2962400000000001E-2</v>
      </c>
      <c r="J3446" s="34">
        <v>7227.3379999999997</v>
      </c>
      <c r="K3446" s="35" t="str">
        <f t="shared" si="265"/>
        <v>Kempenland-West_H4010A</v>
      </c>
      <c r="L3446" s="36">
        <f>VLOOKUP(D3446,DATA!A:F,5,FALSE)</f>
        <v>1.3726988247862192E-2</v>
      </c>
      <c r="M3446" s="37">
        <f>VLOOKUP(D3446,DATA!A:F,6,FALSE)</f>
        <v>1285.5</v>
      </c>
      <c r="N3446" s="36">
        <f t="shared" si="266"/>
        <v>2.2505884108577199</v>
      </c>
      <c r="O3446" s="36">
        <f t="shared" si="267"/>
        <v>2.2509798892626631</v>
      </c>
      <c r="P3446" s="36">
        <f t="shared" si="268"/>
        <v>3.9147840494324626E-4</v>
      </c>
      <c r="Q3446" s="36">
        <f t="shared" si="269"/>
        <v>2.8293467522257115E-2</v>
      </c>
    </row>
    <row r="3447" spans="1:17" x14ac:dyDescent="0.3">
      <c r="A3447" s="29">
        <v>2494560</v>
      </c>
      <c r="B3447" s="1">
        <v>135</v>
      </c>
      <c r="C3447" s="1" t="s">
        <v>34</v>
      </c>
      <c r="D3447" s="1" t="s">
        <v>41</v>
      </c>
      <c r="E3447" s="1" t="s">
        <v>42</v>
      </c>
      <c r="F3447" s="47">
        <v>1071</v>
      </c>
      <c r="G3447" s="34">
        <v>1012.58</v>
      </c>
      <c r="H3447" s="1" t="s">
        <v>217</v>
      </c>
      <c r="I3447" s="34">
        <v>1.24154E-2</v>
      </c>
      <c r="J3447" s="34">
        <v>791.07680000000005</v>
      </c>
      <c r="K3447" s="35" t="str">
        <f t="shared" si="265"/>
        <v>Kempenland-West_H4010A</v>
      </c>
      <c r="L3447" s="36">
        <f>VLOOKUP(D3447,DATA!A:F,5,FALSE)</f>
        <v>1.3726988247862192E-2</v>
      </c>
      <c r="M3447" s="37">
        <f>VLOOKUP(D3447,DATA!A:F,6,FALSE)</f>
        <v>1285.5</v>
      </c>
      <c r="N3447" s="36">
        <f t="shared" si="266"/>
        <v>2.3059010810863585</v>
      </c>
      <c r="O3447" s="36">
        <f t="shared" si="267"/>
        <v>2.306285036047707</v>
      </c>
      <c r="P3447" s="36">
        <f t="shared" si="268"/>
        <v>3.8395496134846496E-4</v>
      </c>
      <c r="Q3447" s="36">
        <f t="shared" si="269"/>
        <v>3.0373786216766735E-3</v>
      </c>
    </row>
    <row r="3448" spans="1:17" x14ac:dyDescent="0.3">
      <c r="A3448" s="29">
        <v>2496088</v>
      </c>
      <c r="B3448" s="1">
        <v>135</v>
      </c>
      <c r="C3448" s="1" t="s">
        <v>34</v>
      </c>
      <c r="D3448" s="1" t="s">
        <v>41</v>
      </c>
      <c r="E3448" s="1" t="s">
        <v>42</v>
      </c>
      <c r="F3448" s="47">
        <v>1071</v>
      </c>
      <c r="G3448" s="34">
        <v>1011.38</v>
      </c>
      <c r="H3448" s="1" t="s">
        <v>217</v>
      </c>
      <c r="I3448" s="34">
        <v>1.25512E-2</v>
      </c>
      <c r="J3448" s="34">
        <v>6121.3442381483701</v>
      </c>
      <c r="K3448" s="35" t="str">
        <f t="shared" si="265"/>
        <v>Kempenland-West_H4010A</v>
      </c>
      <c r="L3448" s="36">
        <f>VLOOKUP(D3448,DATA!A:F,5,FALSE)</f>
        <v>1.3726988247862192E-2</v>
      </c>
      <c r="M3448" s="37">
        <f>VLOOKUP(D3448,DATA!A:F,6,FALSE)</f>
        <v>1285.5</v>
      </c>
      <c r="N3448" s="36">
        <f t="shared" si="266"/>
        <v>2.2690833407931228</v>
      </c>
      <c r="O3448" s="36">
        <f t="shared" si="267"/>
        <v>2.2694654422084009</v>
      </c>
      <c r="P3448" s="36">
        <f t="shared" si="268"/>
        <v>3.8210141527805774E-4</v>
      </c>
      <c r="Q3448" s="36">
        <f t="shared" si="269"/>
        <v>2.3389742968006763E-2</v>
      </c>
    </row>
    <row r="3449" spans="1:17" x14ac:dyDescent="0.3">
      <c r="A3449" s="29">
        <v>2496088</v>
      </c>
      <c r="B3449" s="1">
        <v>135</v>
      </c>
      <c r="C3449" s="1" t="s">
        <v>34</v>
      </c>
      <c r="D3449" s="1" t="s">
        <v>43</v>
      </c>
      <c r="E3449" s="1" t="s">
        <v>44</v>
      </c>
      <c r="F3449" s="47">
        <v>1071</v>
      </c>
      <c r="G3449" s="34">
        <v>1011.38</v>
      </c>
      <c r="H3449" s="1" t="s">
        <v>217</v>
      </c>
      <c r="I3449" s="34">
        <v>1.25512E-2</v>
      </c>
      <c r="J3449" s="34">
        <v>32.499115000000003</v>
      </c>
      <c r="K3449" s="35" t="str">
        <f t="shared" si="265"/>
        <v>Kempenland-West_H7150</v>
      </c>
      <c r="L3449" s="36">
        <f>VLOOKUP(D3449,DATA!A:F,5,FALSE)</f>
        <v>1.3726988247862192E-2</v>
      </c>
      <c r="M3449" s="37">
        <f>VLOOKUP(D3449,DATA!A:F,6,FALSE)</f>
        <v>1285.5</v>
      </c>
      <c r="N3449" s="36">
        <f t="shared" si="266"/>
        <v>2.2690833407931228</v>
      </c>
      <c r="O3449" s="36">
        <f t="shared" si="267"/>
        <v>2.2694654422084009</v>
      </c>
      <c r="P3449" s="36">
        <f t="shared" si="268"/>
        <v>3.8210141527805774E-4</v>
      </c>
      <c r="Q3449" s="36">
        <f t="shared" si="269"/>
        <v>1.2417957836784359E-4</v>
      </c>
    </row>
    <row r="3450" spans="1:17" x14ac:dyDescent="0.3">
      <c r="A3450" s="29">
        <v>2496089</v>
      </c>
      <c r="B3450" s="1">
        <v>135</v>
      </c>
      <c r="C3450" s="1" t="s">
        <v>34</v>
      </c>
      <c r="D3450" s="1" t="s">
        <v>41</v>
      </c>
      <c r="E3450" s="1" t="s">
        <v>42</v>
      </c>
      <c r="F3450" s="47">
        <v>1071</v>
      </c>
      <c r="G3450" s="34">
        <v>1040</v>
      </c>
      <c r="H3450" s="1" t="s">
        <v>217</v>
      </c>
      <c r="I3450" s="34">
        <v>1.3355799999999999E-2</v>
      </c>
      <c r="J3450" s="34">
        <v>5897.6319999999996</v>
      </c>
      <c r="K3450" s="35" t="str">
        <f t="shared" si="265"/>
        <v>Kempenland-West_H4010A</v>
      </c>
      <c r="L3450" s="36">
        <f>VLOOKUP(D3450,DATA!A:F,5,FALSE)</f>
        <v>1.3726988247862192E-2</v>
      </c>
      <c r="M3450" s="37">
        <f>VLOOKUP(D3450,DATA!A:F,6,FALSE)</f>
        <v>1285.5</v>
      </c>
      <c r="N3450" s="36">
        <f t="shared" si="266"/>
        <v>3.3247092611295352</v>
      </c>
      <c r="O3450" s="36">
        <f t="shared" si="267"/>
        <v>3.3252985815536062</v>
      </c>
      <c r="P3450" s="36">
        <f t="shared" si="268"/>
        <v>5.8932042407100482E-4</v>
      </c>
      <c r="Q3450" s="36">
        <f t="shared" si="269"/>
        <v>3.4755949912547282E-2</v>
      </c>
    </row>
    <row r="3451" spans="1:17" x14ac:dyDescent="0.3">
      <c r="A3451" s="29">
        <v>2497617</v>
      </c>
      <c r="B3451" s="1">
        <v>135</v>
      </c>
      <c r="C3451" s="1" t="s">
        <v>34</v>
      </c>
      <c r="D3451" s="1" t="s">
        <v>41</v>
      </c>
      <c r="E3451" s="1" t="s">
        <v>42</v>
      </c>
      <c r="F3451" s="47">
        <v>1071</v>
      </c>
      <c r="G3451" s="34">
        <v>1020.1</v>
      </c>
      <c r="H3451" s="1" t="s">
        <v>217</v>
      </c>
      <c r="I3451" s="34">
        <v>1.3174E-2</v>
      </c>
      <c r="J3451" s="34">
        <v>948.91830000000004</v>
      </c>
      <c r="K3451" s="35" t="str">
        <f t="shared" si="265"/>
        <v>Kempenland-West_H4010A</v>
      </c>
      <c r="L3451" s="36">
        <f>VLOOKUP(D3451,DATA!A:F,5,FALSE)</f>
        <v>1.3726988247862192E-2</v>
      </c>
      <c r="M3451" s="37">
        <f>VLOOKUP(D3451,DATA!A:F,6,FALSE)</f>
        <v>1285.5</v>
      </c>
      <c r="N3451" s="36">
        <f t="shared" si="266"/>
        <v>2.550256923733436</v>
      </c>
      <c r="O3451" s="36">
        <f t="shared" si="267"/>
        <v>2.5507063876387783</v>
      </c>
      <c r="P3451" s="36">
        <f t="shared" si="268"/>
        <v>4.4946390534228442E-4</v>
      </c>
      <c r="Q3451" s="36">
        <f t="shared" si="269"/>
        <v>4.2650452496876146E-3</v>
      </c>
    </row>
    <row r="3452" spans="1:17" x14ac:dyDescent="0.3">
      <c r="A3452" s="29">
        <v>2499146</v>
      </c>
      <c r="B3452" s="1">
        <v>135</v>
      </c>
      <c r="C3452" s="1" t="s">
        <v>34</v>
      </c>
      <c r="D3452" s="1" t="s">
        <v>41</v>
      </c>
      <c r="E3452" s="1" t="s">
        <v>42</v>
      </c>
      <c r="F3452" s="47">
        <v>1071</v>
      </c>
      <c r="G3452" s="34">
        <v>1009.21</v>
      </c>
      <c r="H3452" s="1" t="s">
        <v>217</v>
      </c>
      <c r="I3452" s="34">
        <v>1.2518700000000001E-2</v>
      </c>
      <c r="J3452" s="34">
        <v>3047.6937177322102</v>
      </c>
      <c r="K3452" s="35" t="str">
        <f t="shared" si="265"/>
        <v>Kempenland-West_H4010A</v>
      </c>
      <c r="L3452" s="36">
        <f>VLOOKUP(D3452,DATA!A:F,5,FALSE)</f>
        <v>1.3726988247862192E-2</v>
      </c>
      <c r="M3452" s="37">
        <f>VLOOKUP(D3452,DATA!A:F,6,FALSE)</f>
        <v>1285.5</v>
      </c>
      <c r="N3452" s="36">
        <f t="shared" si="266"/>
        <v>2.2039573275733684</v>
      </c>
      <c r="O3452" s="36">
        <f t="shared" si="267"/>
        <v>2.2043277477443661</v>
      </c>
      <c r="P3452" s="36">
        <f t="shared" si="268"/>
        <v>3.7042017099775393E-4</v>
      </c>
      <c r="Q3452" s="36">
        <f t="shared" si="269"/>
        <v>1.1289272280711457E-2</v>
      </c>
    </row>
    <row r="3453" spans="1:17" x14ac:dyDescent="0.3">
      <c r="A3453" s="29">
        <v>2499146</v>
      </c>
      <c r="B3453" s="1">
        <v>135</v>
      </c>
      <c r="C3453" s="1" t="s">
        <v>34</v>
      </c>
      <c r="D3453" s="1" t="s">
        <v>43</v>
      </c>
      <c r="E3453" s="1" t="s">
        <v>44</v>
      </c>
      <c r="F3453" s="47">
        <v>1071</v>
      </c>
      <c r="G3453" s="34">
        <v>1009.21</v>
      </c>
      <c r="H3453" s="1" t="s">
        <v>217</v>
      </c>
      <c r="I3453" s="34">
        <v>1.2518700000000001E-2</v>
      </c>
      <c r="J3453" s="34">
        <v>960.52355</v>
      </c>
      <c r="K3453" s="35" t="str">
        <f t="shared" si="265"/>
        <v>Kempenland-West_H7150</v>
      </c>
      <c r="L3453" s="36">
        <f>VLOOKUP(D3453,DATA!A:F,5,FALSE)</f>
        <v>1.3726988247862192E-2</v>
      </c>
      <c r="M3453" s="37">
        <f>VLOOKUP(D3453,DATA!A:F,6,FALSE)</f>
        <v>1285.5</v>
      </c>
      <c r="N3453" s="36">
        <f t="shared" si="266"/>
        <v>2.2039573275733684</v>
      </c>
      <c r="O3453" s="36">
        <f t="shared" si="267"/>
        <v>2.2043277477443661</v>
      </c>
      <c r="P3453" s="36">
        <f t="shared" si="268"/>
        <v>3.7042017099775393E-4</v>
      </c>
      <c r="Q3453" s="36">
        <f t="shared" si="269"/>
        <v>3.5579729763836965E-3</v>
      </c>
    </row>
    <row r="3454" spans="1:17" x14ac:dyDescent="0.3">
      <c r="A3454" s="29">
        <v>2500674</v>
      </c>
      <c r="B3454" s="1">
        <v>135</v>
      </c>
      <c r="C3454" s="1" t="s">
        <v>34</v>
      </c>
      <c r="D3454" s="1" t="s">
        <v>41</v>
      </c>
      <c r="E3454" s="1" t="s">
        <v>42</v>
      </c>
      <c r="F3454" s="47">
        <v>1071</v>
      </c>
      <c r="G3454" s="34">
        <v>1048.0999999999999</v>
      </c>
      <c r="H3454" s="1" t="s">
        <v>217</v>
      </c>
      <c r="I3454" s="34">
        <v>1.2356499999999999E-2</v>
      </c>
      <c r="J3454" s="34">
        <v>661.62145789190402</v>
      </c>
      <c r="K3454" s="35" t="str">
        <f t="shared" si="265"/>
        <v>Kempenland-West_H4010A</v>
      </c>
      <c r="L3454" s="36">
        <f>VLOOKUP(D3454,DATA!A:F,5,FALSE)</f>
        <v>1.3726988247862192E-2</v>
      </c>
      <c r="M3454" s="37">
        <f>VLOOKUP(D3454,DATA!A:F,6,FALSE)</f>
        <v>1285.5</v>
      </c>
      <c r="N3454" s="36">
        <f t="shared" si="266"/>
        <v>3.7012419019217613</v>
      </c>
      <c r="O3454" s="36">
        <f t="shared" si="267"/>
        <v>3.7018465086804655</v>
      </c>
      <c r="P3454" s="36">
        <f t="shared" si="268"/>
        <v>6.0460675870421809E-4</v>
      </c>
      <c r="Q3454" s="36">
        <f t="shared" si="269"/>
        <v>4.000208051451834E-3</v>
      </c>
    </row>
    <row r="3455" spans="1:17" x14ac:dyDescent="0.3">
      <c r="A3455" s="29">
        <v>2500674</v>
      </c>
      <c r="B3455" s="1">
        <v>135</v>
      </c>
      <c r="C3455" s="1" t="s">
        <v>34</v>
      </c>
      <c r="D3455" s="1" t="s">
        <v>43</v>
      </c>
      <c r="E3455" s="1" t="s">
        <v>44</v>
      </c>
      <c r="F3455" s="47">
        <v>1071</v>
      </c>
      <c r="G3455" s="34">
        <v>1048.0999999999999</v>
      </c>
      <c r="H3455" s="1" t="s">
        <v>217</v>
      </c>
      <c r="I3455" s="34">
        <v>1.2356499999999999E-2</v>
      </c>
      <c r="J3455" s="34">
        <v>2171.7266376326302</v>
      </c>
      <c r="K3455" s="35" t="str">
        <f t="shared" si="265"/>
        <v>Kempenland-West_H7150</v>
      </c>
      <c r="L3455" s="36">
        <f>VLOOKUP(D3455,DATA!A:F,5,FALSE)</f>
        <v>1.3726988247862192E-2</v>
      </c>
      <c r="M3455" s="37">
        <f>VLOOKUP(D3455,DATA!A:F,6,FALSE)</f>
        <v>1285.5</v>
      </c>
      <c r="N3455" s="36">
        <f t="shared" si="266"/>
        <v>3.7012419019217613</v>
      </c>
      <c r="O3455" s="36">
        <f t="shared" si="267"/>
        <v>3.7018465086804655</v>
      </c>
      <c r="P3455" s="36">
        <f t="shared" si="268"/>
        <v>6.0460675870421809E-4</v>
      </c>
      <c r="Q3455" s="36">
        <f t="shared" si="269"/>
        <v>1.3130406031706746E-2</v>
      </c>
    </row>
    <row r="3456" spans="1:17" x14ac:dyDescent="0.3">
      <c r="A3456" s="29">
        <v>2500675</v>
      </c>
      <c r="B3456" s="1">
        <v>135</v>
      </c>
      <c r="C3456" s="1" t="s">
        <v>34</v>
      </c>
      <c r="D3456" s="1" t="s">
        <v>43</v>
      </c>
      <c r="E3456" s="1" t="s">
        <v>44</v>
      </c>
      <c r="F3456" s="47">
        <v>1071</v>
      </c>
      <c r="G3456" s="34">
        <v>1022.42</v>
      </c>
      <c r="H3456" s="1" t="s">
        <v>217</v>
      </c>
      <c r="I3456" s="34">
        <v>1.29842E-2</v>
      </c>
      <c r="J3456" s="34">
        <v>402.99995000000001</v>
      </c>
      <c r="K3456" s="35" t="str">
        <f t="shared" si="265"/>
        <v>Kempenland-West_H7150</v>
      </c>
      <c r="L3456" s="36">
        <f>VLOOKUP(D3456,DATA!A:F,5,FALSE)</f>
        <v>1.3726988247862192E-2</v>
      </c>
      <c r="M3456" s="37">
        <f>VLOOKUP(D3456,DATA!A:F,6,FALSE)</f>
        <v>1285.5</v>
      </c>
      <c r="N3456" s="36">
        <f t="shared" si="266"/>
        <v>2.6306101626513634</v>
      </c>
      <c r="O3456" s="36">
        <f t="shared" si="267"/>
        <v>2.6310667312802791</v>
      </c>
      <c r="P3456" s="36">
        <f t="shared" si="268"/>
        <v>4.5656862891574335E-4</v>
      </c>
      <c r="Q3456" s="36">
        <f t="shared" si="269"/>
        <v>1.8399713462461311E-3</v>
      </c>
    </row>
    <row r="3457" spans="1:17" x14ac:dyDescent="0.3">
      <c r="A3457" s="29">
        <v>2502204</v>
      </c>
      <c r="B3457" s="1">
        <v>135</v>
      </c>
      <c r="C3457" s="1" t="s">
        <v>34</v>
      </c>
      <c r="D3457" s="1" t="s">
        <v>41</v>
      </c>
      <c r="E3457" s="1" t="s">
        <v>42</v>
      </c>
      <c r="F3457" s="47">
        <v>1071</v>
      </c>
      <c r="G3457" s="34">
        <v>1060.55</v>
      </c>
      <c r="H3457" s="1" t="s">
        <v>217</v>
      </c>
      <c r="I3457" s="34">
        <v>1.34009E-2</v>
      </c>
      <c r="J3457" s="34">
        <v>250.99307450260801</v>
      </c>
      <c r="K3457" s="35" t="str">
        <f t="shared" si="265"/>
        <v>Kempenland-West_H4010A</v>
      </c>
      <c r="L3457" s="36">
        <f>VLOOKUP(D3457,DATA!A:F,5,FALSE)</f>
        <v>1.3726988247862192E-2</v>
      </c>
      <c r="M3457" s="37">
        <f>VLOOKUP(D3457,DATA!A:F,6,FALSE)</f>
        <v>1285.5</v>
      </c>
      <c r="N3457" s="36">
        <f t="shared" si="266"/>
        <v>4.3609720199194424</v>
      </c>
      <c r="O3457" s="36">
        <f t="shared" si="267"/>
        <v>4.3617393180560207</v>
      </c>
      <c r="P3457" s="36">
        <f t="shared" si="268"/>
        <v>7.6729813657827606E-4</v>
      </c>
      <c r="Q3457" s="36">
        <f t="shared" si="269"/>
        <v>1.9258651835990354E-3</v>
      </c>
    </row>
    <row r="3458" spans="1:17" x14ac:dyDescent="0.3">
      <c r="A3458" s="29">
        <v>2502204</v>
      </c>
      <c r="B3458" s="1">
        <v>135</v>
      </c>
      <c r="C3458" s="1" t="s">
        <v>34</v>
      </c>
      <c r="D3458" s="1" t="s">
        <v>43</v>
      </c>
      <c r="E3458" s="1" t="s">
        <v>44</v>
      </c>
      <c r="F3458" s="47">
        <v>1071</v>
      </c>
      <c r="G3458" s="34">
        <v>1060.55</v>
      </c>
      <c r="H3458" s="1" t="s">
        <v>217</v>
      </c>
      <c r="I3458" s="34">
        <v>1.34009E-2</v>
      </c>
      <c r="J3458" s="34">
        <v>1531.04450111815</v>
      </c>
      <c r="K3458" s="35" t="str">
        <f t="shared" si="265"/>
        <v>Kempenland-West_H7150</v>
      </c>
      <c r="L3458" s="36">
        <f>VLOOKUP(D3458,DATA!A:F,5,FALSE)</f>
        <v>1.3726988247862192E-2</v>
      </c>
      <c r="M3458" s="37">
        <f>VLOOKUP(D3458,DATA!A:F,6,FALSE)</f>
        <v>1285.5</v>
      </c>
      <c r="N3458" s="36">
        <f t="shared" si="266"/>
        <v>4.3609720199194424</v>
      </c>
      <c r="O3458" s="36">
        <f t="shared" si="267"/>
        <v>4.3617393180560207</v>
      </c>
      <c r="P3458" s="36">
        <f t="shared" si="268"/>
        <v>7.6729813657827606E-4</v>
      </c>
      <c r="Q3458" s="36">
        <f t="shared" si="269"/>
        <v>1.1747675927263728E-2</v>
      </c>
    </row>
    <row r="3459" spans="1:17" x14ac:dyDescent="0.3">
      <c r="A3459" s="29">
        <v>2519016</v>
      </c>
      <c r="B3459" s="1">
        <v>135</v>
      </c>
      <c r="C3459" s="1" t="s">
        <v>34</v>
      </c>
      <c r="D3459" s="1" t="s">
        <v>25</v>
      </c>
      <c r="E3459" s="1" t="s">
        <v>23</v>
      </c>
      <c r="F3459" s="47">
        <v>1857</v>
      </c>
      <c r="G3459" s="34">
        <v>1793.13</v>
      </c>
      <c r="H3459" s="1" t="s">
        <v>217</v>
      </c>
      <c r="I3459" s="34">
        <v>1.8700999999999999E-2</v>
      </c>
      <c r="J3459" s="34">
        <v>3020.0817999999999</v>
      </c>
      <c r="K3459" s="35" t="str">
        <f t="shared" ref="K3459:K3522" si="270">_xlfn.CONCAT(C3459,"_",D3459)</f>
        <v>Kempenland-West_ZGH91E0C</v>
      </c>
      <c r="L3459" s="36">
        <f>VLOOKUP(D3459,DATA!A:F,5,FALSE)</f>
        <v>6.9280917156857415E-3</v>
      </c>
      <c r="M3459" s="37">
        <f>VLOOKUP(D3459,DATA!A:F,6,FALSE)</f>
        <v>2282</v>
      </c>
      <c r="N3459" s="36">
        <f t="shared" ref="N3459:N3522" si="271">100/(1+EXP(-L3459*(G3459-M3459)))</f>
        <v>3.2706244802050879</v>
      </c>
      <c r="O3459" s="36">
        <f t="shared" ref="O3459:O3522" si="272">100/(1+EXP(-L3459*((G3459+I3459)-M3459)))</f>
        <v>3.271034395213436</v>
      </c>
      <c r="P3459" s="36">
        <f t="shared" ref="P3459:P3522" si="273">O3459-N3459</f>
        <v>4.0991500834808292E-4</v>
      </c>
      <c r="Q3459" s="36">
        <f t="shared" ref="Q3459:Q3522" si="274">IF(AND(H3459&lt;&gt;"below",I3459&gt;=0.005),J3459*P3459/100,0)</f>
        <v>1.2379768562588933E-2</v>
      </c>
    </row>
    <row r="3460" spans="1:17" x14ac:dyDescent="0.3">
      <c r="A3460" s="29">
        <v>2520496</v>
      </c>
      <c r="B3460" s="1">
        <v>135</v>
      </c>
      <c r="C3460" s="1" t="s">
        <v>34</v>
      </c>
      <c r="D3460" s="1" t="s">
        <v>41</v>
      </c>
      <c r="E3460" s="1" t="s">
        <v>42</v>
      </c>
      <c r="F3460" s="47">
        <v>1071</v>
      </c>
      <c r="G3460" s="34">
        <v>1019.49</v>
      </c>
      <c r="H3460" s="1" t="s">
        <v>217</v>
      </c>
      <c r="I3460" s="34">
        <v>5.0972999999999999E-3</v>
      </c>
      <c r="J3460" s="34">
        <v>5563.7456000000002</v>
      </c>
      <c r="K3460" s="35" t="str">
        <f t="shared" si="270"/>
        <v>Kempenland-West_H4010A</v>
      </c>
      <c r="L3460" s="36">
        <f>VLOOKUP(D3460,DATA!A:F,5,FALSE)</f>
        <v>1.3726988247862192E-2</v>
      </c>
      <c r="M3460" s="37">
        <f>VLOOKUP(D3460,DATA!A:F,6,FALSE)</f>
        <v>1285.5</v>
      </c>
      <c r="N3460" s="36">
        <f t="shared" si="271"/>
        <v>2.5295295113026048</v>
      </c>
      <c r="O3460" s="36">
        <f t="shared" si="272"/>
        <v>2.5297020325917705</v>
      </c>
      <c r="P3460" s="36">
        <f t="shared" si="273"/>
        <v>1.7252128916567244E-4</v>
      </c>
      <c r="Q3460" s="36">
        <f t="shared" si="274"/>
        <v>9.5986456350183776E-3</v>
      </c>
    </row>
    <row r="3461" spans="1:17" x14ac:dyDescent="0.3">
      <c r="A3461" s="29">
        <v>2520496</v>
      </c>
      <c r="B3461" s="1">
        <v>135</v>
      </c>
      <c r="C3461" s="1" t="s">
        <v>34</v>
      </c>
      <c r="D3461" s="1" t="s">
        <v>43</v>
      </c>
      <c r="E3461" s="1" t="s">
        <v>44</v>
      </c>
      <c r="F3461" s="47">
        <v>1071</v>
      </c>
      <c r="G3461" s="34">
        <v>1019.49</v>
      </c>
      <c r="H3461" s="1" t="s">
        <v>217</v>
      </c>
      <c r="I3461" s="34">
        <v>5.0972999999999999E-3</v>
      </c>
      <c r="J3461" s="34">
        <v>2838.7809999999999</v>
      </c>
      <c r="K3461" s="35" t="str">
        <f t="shared" si="270"/>
        <v>Kempenland-West_H7150</v>
      </c>
      <c r="L3461" s="36">
        <f>VLOOKUP(D3461,DATA!A:F,5,FALSE)</f>
        <v>1.3726988247862192E-2</v>
      </c>
      <c r="M3461" s="37">
        <f>VLOOKUP(D3461,DATA!A:F,6,FALSE)</f>
        <v>1285.5</v>
      </c>
      <c r="N3461" s="36">
        <f t="shared" si="271"/>
        <v>2.5295295113026048</v>
      </c>
      <c r="O3461" s="36">
        <f t="shared" si="272"/>
        <v>2.5297020325917705</v>
      </c>
      <c r="P3461" s="36">
        <f t="shared" si="273"/>
        <v>1.7252128916567244E-4</v>
      </c>
      <c r="Q3461" s="36">
        <f t="shared" si="274"/>
        <v>4.8975015777901676E-3</v>
      </c>
    </row>
    <row r="3462" spans="1:17" x14ac:dyDescent="0.3">
      <c r="A3462" s="29">
        <v>2522025</v>
      </c>
      <c r="B3462" s="1">
        <v>135</v>
      </c>
      <c r="C3462" s="1" t="s">
        <v>34</v>
      </c>
      <c r="D3462" s="1" t="s">
        <v>41</v>
      </c>
      <c r="E3462" s="1" t="s">
        <v>42</v>
      </c>
      <c r="F3462" s="47">
        <v>1071</v>
      </c>
      <c r="G3462" s="34">
        <v>1049.24</v>
      </c>
      <c r="H3462" s="1" t="s">
        <v>217</v>
      </c>
      <c r="I3462" s="34">
        <v>5.1831000000000004E-3</v>
      </c>
      <c r="J3462" s="34">
        <v>5846.7578297401597</v>
      </c>
      <c r="K3462" s="35" t="str">
        <f t="shared" si="270"/>
        <v>Kempenland-West_H4010A</v>
      </c>
      <c r="L3462" s="36">
        <f>VLOOKUP(D3462,DATA!A:F,5,FALSE)</f>
        <v>1.3726988247862192E-2</v>
      </c>
      <c r="M3462" s="37">
        <f>VLOOKUP(D3462,DATA!A:F,6,FALSE)</f>
        <v>1285.5</v>
      </c>
      <c r="N3462" s="36">
        <f t="shared" si="271"/>
        <v>3.7574239206574043</v>
      </c>
      <c r="O3462" s="36">
        <f t="shared" si="272"/>
        <v>3.7576812187539961</v>
      </c>
      <c r="P3462" s="36">
        <f t="shared" si="273"/>
        <v>2.5729809659180702E-4</v>
      </c>
      <c r="Q3462" s="36">
        <f t="shared" si="274"/>
        <v>1.5043596608253875E-2</v>
      </c>
    </row>
    <row r="3463" spans="1:17" x14ac:dyDescent="0.3">
      <c r="A3463" s="29">
        <v>2522025</v>
      </c>
      <c r="B3463" s="1">
        <v>135</v>
      </c>
      <c r="C3463" s="1" t="s">
        <v>34</v>
      </c>
      <c r="D3463" s="1" t="s">
        <v>43</v>
      </c>
      <c r="E3463" s="1" t="s">
        <v>44</v>
      </c>
      <c r="F3463" s="47">
        <v>1071</v>
      </c>
      <c r="G3463" s="34">
        <v>1049.24</v>
      </c>
      <c r="H3463" s="1" t="s">
        <v>217</v>
      </c>
      <c r="I3463" s="34">
        <v>5.1831000000000004E-3</v>
      </c>
      <c r="J3463" s="34">
        <v>1050.4766999999999</v>
      </c>
      <c r="K3463" s="35" t="str">
        <f t="shared" si="270"/>
        <v>Kempenland-West_H7150</v>
      </c>
      <c r="L3463" s="36">
        <f>VLOOKUP(D3463,DATA!A:F,5,FALSE)</f>
        <v>1.3726988247862192E-2</v>
      </c>
      <c r="M3463" s="37">
        <f>VLOOKUP(D3463,DATA!A:F,6,FALSE)</f>
        <v>1285.5</v>
      </c>
      <c r="N3463" s="36">
        <f t="shared" si="271"/>
        <v>3.7574239206574043</v>
      </c>
      <c r="O3463" s="36">
        <f t="shared" si="272"/>
        <v>3.7576812187539961</v>
      </c>
      <c r="P3463" s="36">
        <f t="shared" si="273"/>
        <v>2.5729809659180702E-4</v>
      </c>
      <c r="Q3463" s="36">
        <f t="shared" si="274"/>
        <v>2.7028565542404266E-3</v>
      </c>
    </row>
    <row r="3464" spans="1:17" x14ac:dyDescent="0.3">
      <c r="A3464" s="29">
        <v>2522074</v>
      </c>
      <c r="B3464" s="1">
        <v>135</v>
      </c>
      <c r="C3464" s="1" t="s">
        <v>34</v>
      </c>
      <c r="D3464" s="1" t="s">
        <v>25</v>
      </c>
      <c r="E3464" s="1" t="s">
        <v>23</v>
      </c>
      <c r="F3464" s="47">
        <v>1857</v>
      </c>
      <c r="G3464" s="34">
        <v>1793.18</v>
      </c>
      <c r="H3464" s="1" t="s">
        <v>217</v>
      </c>
      <c r="I3464" s="34">
        <v>1.8842999999999999E-2</v>
      </c>
      <c r="J3464" s="34">
        <v>2635.9182000000001</v>
      </c>
      <c r="K3464" s="35" t="str">
        <f t="shared" si="270"/>
        <v>Kempenland-West_ZGH91E0C</v>
      </c>
      <c r="L3464" s="36">
        <f>VLOOKUP(D3464,DATA!A:F,5,FALSE)</f>
        <v>6.9280917156857415E-3</v>
      </c>
      <c r="M3464" s="37">
        <f>VLOOKUP(D3464,DATA!A:F,6,FALSE)</f>
        <v>2282</v>
      </c>
      <c r="N3464" s="36">
        <f t="shared" si="271"/>
        <v>3.2717205620933667</v>
      </c>
      <c r="O3464" s="36">
        <f t="shared" si="272"/>
        <v>3.272133723584064</v>
      </c>
      <c r="P3464" s="36">
        <f t="shared" si="273"/>
        <v>4.1316149069725583E-4</v>
      </c>
      <c r="Q3464" s="36">
        <f t="shared" si="274"/>
        <v>1.0890598928680273E-2</v>
      </c>
    </row>
    <row r="3465" spans="1:17" x14ac:dyDescent="0.3">
      <c r="A3465" s="29">
        <v>2531205</v>
      </c>
      <c r="B3465" s="1">
        <v>135</v>
      </c>
      <c r="C3465" s="1" t="s">
        <v>34</v>
      </c>
      <c r="D3465" s="1" t="s">
        <v>41</v>
      </c>
      <c r="E3465" s="1" t="s">
        <v>42</v>
      </c>
      <c r="F3465" s="47">
        <v>1071</v>
      </c>
      <c r="G3465" s="34">
        <v>1011.39</v>
      </c>
      <c r="H3465" s="1" t="s">
        <v>217</v>
      </c>
      <c r="I3465" s="34">
        <v>5.6487000000000004E-3</v>
      </c>
      <c r="J3465" s="34">
        <v>6437.8620000000001</v>
      </c>
      <c r="K3465" s="35" t="str">
        <f t="shared" si="270"/>
        <v>Kempenland-West_H4010A</v>
      </c>
      <c r="L3465" s="36">
        <f>VLOOKUP(D3465,DATA!A:F,5,FALSE)</f>
        <v>1.3726988247862192E-2</v>
      </c>
      <c r="M3465" s="37">
        <f>VLOOKUP(D3465,DATA!A:F,6,FALSE)</f>
        <v>1285.5</v>
      </c>
      <c r="N3465" s="36">
        <f t="shared" si="271"/>
        <v>2.2693877698741569</v>
      </c>
      <c r="O3465" s="36">
        <f t="shared" si="272"/>
        <v>2.2695597503613318</v>
      </c>
      <c r="P3465" s="36">
        <f t="shared" si="273"/>
        <v>1.7198048717492753E-4</v>
      </c>
      <c r="Q3465" s="36">
        <f t="shared" si="274"/>
        <v>1.1071866431249532E-2</v>
      </c>
    </row>
    <row r="3466" spans="1:17" x14ac:dyDescent="0.3">
      <c r="A3466" s="29">
        <v>2531205</v>
      </c>
      <c r="B3466" s="1">
        <v>135</v>
      </c>
      <c r="C3466" s="1" t="s">
        <v>34</v>
      </c>
      <c r="D3466" s="1" t="s">
        <v>81</v>
      </c>
      <c r="E3466" s="1" t="s">
        <v>42</v>
      </c>
      <c r="F3466" s="47">
        <v>1071</v>
      </c>
      <c r="G3466" s="34">
        <v>1011.39</v>
      </c>
      <c r="H3466" s="1" t="s">
        <v>217</v>
      </c>
      <c r="I3466" s="34">
        <v>5.6487000000000004E-3</v>
      </c>
      <c r="J3466" s="34">
        <v>287.78264999999999</v>
      </c>
      <c r="K3466" s="35" t="str">
        <f t="shared" si="270"/>
        <v>Kempenland-West_ZGH4010A</v>
      </c>
      <c r="L3466" s="36">
        <f>VLOOKUP(D3466,DATA!A:F,5,FALSE)</f>
        <v>1.3726988247862192E-2</v>
      </c>
      <c r="M3466" s="37">
        <f>VLOOKUP(D3466,DATA!A:F,6,FALSE)</f>
        <v>1285.5</v>
      </c>
      <c r="N3466" s="36">
        <f t="shared" si="271"/>
        <v>2.2693877698741569</v>
      </c>
      <c r="O3466" s="36">
        <f t="shared" si="272"/>
        <v>2.2695597503613318</v>
      </c>
      <c r="P3466" s="36">
        <f t="shared" si="273"/>
        <v>1.7198048717492753E-4</v>
      </c>
      <c r="Q3466" s="36">
        <f t="shared" si="274"/>
        <v>4.9493000347491651E-4</v>
      </c>
    </row>
    <row r="3467" spans="1:17" x14ac:dyDescent="0.3">
      <c r="A3467" s="29">
        <v>2531205</v>
      </c>
      <c r="B3467" s="1">
        <v>135</v>
      </c>
      <c r="C3467" s="1" t="s">
        <v>34</v>
      </c>
      <c r="D3467" s="1" t="s">
        <v>43</v>
      </c>
      <c r="E3467" s="1" t="s">
        <v>44</v>
      </c>
      <c r="F3467" s="47">
        <v>1071</v>
      </c>
      <c r="G3467" s="34">
        <v>1011.39</v>
      </c>
      <c r="H3467" s="1" t="s">
        <v>217</v>
      </c>
      <c r="I3467" s="34">
        <v>5.6487000000000004E-3</v>
      </c>
      <c r="J3467" s="34">
        <v>172.66959</v>
      </c>
      <c r="K3467" s="35" t="str">
        <f t="shared" si="270"/>
        <v>Kempenland-West_H7150</v>
      </c>
      <c r="L3467" s="36">
        <f>VLOOKUP(D3467,DATA!A:F,5,FALSE)</f>
        <v>1.3726988247862192E-2</v>
      </c>
      <c r="M3467" s="37">
        <f>VLOOKUP(D3467,DATA!A:F,6,FALSE)</f>
        <v>1285.5</v>
      </c>
      <c r="N3467" s="36">
        <f t="shared" si="271"/>
        <v>2.2693877698741569</v>
      </c>
      <c r="O3467" s="36">
        <f t="shared" si="272"/>
        <v>2.2695597503613318</v>
      </c>
      <c r="P3467" s="36">
        <f t="shared" si="273"/>
        <v>1.7198048717492753E-4</v>
      </c>
      <c r="Q3467" s="36">
        <f t="shared" si="274"/>
        <v>2.9695800208494994E-4</v>
      </c>
    </row>
    <row r="3468" spans="1:17" x14ac:dyDescent="0.3">
      <c r="A3468" s="29">
        <v>2532734</v>
      </c>
      <c r="B3468" s="1">
        <v>135</v>
      </c>
      <c r="C3468" s="1" t="s">
        <v>34</v>
      </c>
      <c r="D3468" s="1" t="s">
        <v>41</v>
      </c>
      <c r="E3468" s="1" t="s">
        <v>42</v>
      </c>
      <c r="F3468" s="47">
        <v>1071</v>
      </c>
      <c r="G3468" s="34">
        <v>1035.5</v>
      </c>
      <c r="H3468" s="1" t="s">
        <v>217</v>
      </c>
      <c r="I3468" s="34">
        <v>5.7194000000000004E-3</v>
      </c>
      <c r="J3468" s="34">
        <v>40.984180000000002</v>
      </c>
      <c r="K3468" s="35" t="str">
        <f t="shared" si="270"/>
        <v>Kempenland-West_H4010A</v>
      </c>
      <c r="L3468" s="36">
        <f>VLOOKUP(D3468,DATA!A:F,5,FALSE)</f>
        <v>1.3726988247862192E-2</v>
      </c>
      <c r="M3468" s="37">
        <f>VLOOKUP(D3468,DATA!A:F,6,FALSE)</f>
        <v>1285.5</v>
      </c>
      <c r="N3468" s="36">
        <f t="shared" si="271"/>
        <v>3.1317888073180451</v>
      </c>
      <c r="O3468" s="36">
        <f t="shared" si="272"/>
        <v>3.1320269928956948</v>
      </c>
      <c r="P3468" s="36">
        <f t="shared" si="273"/>
        <v>2.381855776496522E-4</v>
      </c>
      <c r="Q3468" s="36">
        <f t="shared" si="274"/>
        <v>9.7618405877973239E-5</v>
      </c>
    </row>
    <row r="3469" spans="1:17" x14ac:dyDescent="0.3">
      <c r="A3469" s="29">
        <v>2532734</v>
      </c>
      <c r="B3469" s="1">
        <v>135</v>
      </c>
      <c r="C3469" s="1" t="s">
        <v>34</v>
      </c>
      <c r="D3469" s="1" t="s">
        <v>81</v>
      </c>
      <c r="E3469" s="1" t="s">
        <v>42</v>
      </c>
      <c r="F3469" s="47">
        <v>1071</v>
      </c>
      <c r="G3469" s="34">
        <v>1035.5</v>
      </c>
      <c r="H3469" s="1" t="s">
        <v>217</v>
      </c>
      <c r="I3469" s="34">
        <v>5.7194000000000004E-3</v>
      </c>
      <c r="J3469" s="34">
        <v>2498.1408499999998</v>
      </c>
      <c r="K3469" s="35" t="str">
        <f t="shared" si="270"/>
        <v>Kempenland-West_ZGH4010A</v>
      </c>
      <c r="L3469" s="36">
        <f>VLOOKUP(D3469,DATA!A:F,5,FALSE)</f>
        <v>1.3726988247862192E-2</v>
      </c>
      <c r="M3469" s="37">
        <f>VLOOKUP(D3469,DATA!A:F,6,FALSE)</f>
        <v>1285.5</v>
      </c>
      <c r="N3469" s="36">
        <f t="shared" si="271"/>
        <v>3.1317888073180451</v>
      </c>
      <c r="O3469" s="36">
        <f t="shared" si="272"/>
        <v>3.1320269928956948</v>
      </c>
      <c r="P3469" s="36">
        <f t="shared" si="273"/>
        <v>2.381855776496522E-4</v>
      </c>
      <c r="Q3469" s="36">
        <f t="shared" si="274"/>
        <v>5.9502112140744313E-3</v>
      </c>
    </row>
    <row r="3470" spans="1:17" x14ac:dyDescent="0.3">
      <c r="A3470" s="29">
        <v>2532734</v>
      </c>
      <c r="B3470" s="1">
        <v>135</v>
      </c>
      <c r="C3470" s="1" t="s">
        <v>34</v>
      </c>
      <c r="D3470" s="1" t="s">
        <v>43</v>
      </c>
      <c r="E3470" s="1" t="s">
        <v>44</v>
      </c>
      <c r="F3470" s="47">
        <v>1071</v>
      </c>
      <c r="G3470" s="34">
        <v>1035.5</v>
      </c>
      <c r="H3470" s="1" t="s">
        <v>217</v>
      </c>
      <c r="I3470" s="34">
        <v>5.7194000000000004E-3</v>
      </c>
      <c r="J3470" s="34">
        <v>1498.8845099999901</v>
      </c>
      <c r="K3470" s="35" t="str">
        <f t="shared" si="270"/>
        <v>Kempenland-West_H7150</v>
      </c>
      <c r="L3470" s="36">
        <f>VLOOKUP(D3470,DATA!A:F,5,FALSE)</f>
        <v>1.3726988247862192E-2</v>
      </c>
      <c r="M3470" s="37">
        <f>VLOOKUP(D3470,DATA!A:F,6,FALSE)</f>
        <v>1285.5</v>
      </c>
      <c r="N3470" s="36">
        <f t="shared" si="271"/>
        <v>3.1317888073180451</v>
      </c>
      <c r="O3470" s="36">
        <f t="shared" si="272"/>
        <v>3.1320269928956948</v>
      </c>
      <c r="P3470" s="36">
        <f t="shared" si="273"/>
        <v>2.381855776496522E-4</v>
      </c>
      <c r="Q3470" s="36">
        <f t="shared" si="274"/>
        <v>3.5701267284446352E-3</v>
      </c>
    </row>
    <row r="3471" spans="1:17" x14ac:dyDescent="0.3">
      <c r="A3471" s="29">
        <v>2535793</v>
      </c>
      <c r="B3471" s="1">
        <v>135</v>
      </c>
      <c r="C3471" s="1" t="s">
        <v>34</v>
      </c>
      <c r="D3471" s="1" t="s">
        <v>41</v>
      </c>
      <c r="E3471" s="1" t="s">
        <v>42</v>
      </c>
      <c r="F3471" s="47">
        <v>1071</v>
      </c>
      <c r="G3471" s="34">
        <v>1035.04</v>
      </c>
      <c r="H3471" s="1" t="s">
        <v>217</v>
      </c>
      <c r="I3471" s="34">
        <v>5.7919E-3</v>
      </c>
      <c r="J3471" s="34">
        <v>1550.0491</v>
      </c>
      <c r="K3471" s="35" t="str">
        <f t="shared" si="270"/>
        <v>Kempenland-West_H4010A</v>
      </c>
      <c r="L3471" s="36">
        <f>VLOOKUP(D3471,DATA!A:F,5,FALSE)</f>
        <v>1.3726988247862192E-2</v>
      </c>
      <c r="M3471" s="37">
        <f>VLOOKUP(D3471,DATA!A:F,6,FALSE)</f>
        <v>1285.5</v>
      </c>
      <c r="N3471" s="36">
        <f t="shared" si="271"/>
        <v>3.112689306077526</v>
      </c>
      <c r="O3471" s="36">
        <f t="shared" si="272"/>
        <v>3.1129290873063074</v>
      </c>
      <c r="P3471" s="36">
        <f t="shared" si="273"/>
        <v>2.3978122878132169E-4</v>
      </c>
      <c r="Q3471" s="36">
        <f t="shared" si="274"/>
        <v>3.7167267786938174E-3</v>
      </c>
    </row>
    <row r="3472" spans="1:17" x14ac:dyDescent="0.3">
      <c r="A3472" s="29">
        <v>2538847</v>
      </c>
      <c r="B3472" s="1">
        <v>135</v>
      </c>
      <c r="C3472" s="1" t="s">
        <v>34</v>
      </c>
      <c r="D3472" s="1" t="s">
        <v>43</v>
      </c>
      <c r="E3472" s="1" t="s">
        <v>44</v>
      </c>
      <c r="F3472" s="47">
        <v>1071</v>
      </c>
      <c r="G3472" s="34">
        <v>1039.72</v>
      </c>
      <c r="H3472" s="1" t="s">
        <v>217</v>
      </c>
      <c r="I3472" s="34">
        <v>5.3150999999999997E-3</v>
      </c>
      <c r="J3472" s="34">
        <v>815.39930000000004</v>
      </c>
      <c r="K3472" s="35" t="str">
        <f t="shared" si="270"/>
        <v>Kempenland-West_H7150</v>
      </c>
      <c r="L3472" s="36">
        <f>VLOOKUP(D3472,DATA!A:F,5,FALSE)</f>
        <v>1.3726988247862192E-2</v>
      </c>
      <c r="M3472" s="37">
        <f>VLOOKUP(D3472,DATA!A:F,6,FALSE)</f>
        <v>1285.5</v>
      </c>
      <c r="N3472" s="36">
        <f t="shared" si="271"/>
        <v>3.3123775456212154</v>
      </c>
      <c r="O3472" s="36">
        <f t="shared" si="272"/>
        <v>3.3126112205980895</v>
      </c>
      <c r="P3472" s="36">
        <f t="shared" si="273"/>
        <v>2.3367497687409866E-4</v>
      </c>
      <c r="Q3472" s="36">
        <f t="shared" si="274"/>
        <v>1.9053841257065623E-3</v>
      </c>
    </row>
    <row r="3473" spans="1:17" x14ac:dyDescent="0.3">
      <c r="A3473" s="29">
        <v>2543434</v>
      </c>
      <c r="B3473" s="1">
        <v>135</v>
      </c>
      <c r="C3473" s="1" t="s">
        <v>34</v>
      </c>
      <c r="D3473" s="1" t="s">
        <v>43</v>
      </c>
      <c r="E3473" s="1" t="s">
        <v>44</v>
      </c>
      <c r="F3473" s="47">
        <v>1071</v>
      </c>
      <c r="G3473" s="34">
        <v>1003.45</v>
      </c>
      <c r="H3473" s="1" t="s">
        <v>217</v>
      </c>
      <c r="I3473" s="34">
        <v>5.2101999999999999E-3</v>
      </c>
      <c r="J3473" s="34">
        <v>5840.3622999999998</v>
      </c>
      <c r="K3473" s="35" t="str">
        <f t="shared" si="270"/>
        <v>Kempenland-West_H7150</v>
      </c>
      <c r="L3473" s="36">
        <f>VLOOKUP(D3473,DATA!A:F,5,FALSE)</f>
        <v>1.3726988247862192E-2</v>
      </c>
      <c r="M3473" s="37">
        <f>VLOOKUP(D3473,DATA!A:F,6,FALSE)</f>
        <v>1285.5</v>
      </c>
      <c r="N3473" s="36">
        <f t="shared" si="271"/>
        <v>2.0398249267725177</v>
      </c>
      <c r="O3473" s="36">
        <f t="shared" si="272"/>
        <v>2.0399678447957221</v>
      </c>
      <c r="P3473" s="36">
        <f t="shared" si="273"/>
        <v>1.4291802320443026E-4</v>
      </c>
      <c r="Q3473" s="36">
        <f t="shared" si="274"/>
        <v>8.3469303471367957E-3</v>
      </c>
    </row>
    <row r="3474" spans="1:17" x14ac:dyDescent="0.3">
      <c r="A3474" s="29">
        <v>2543437</v>
      </c>
      <c r="B3474" s="1">
        <v>135</v>
      </c>
      <c r="C3474" s="1" t="s">
        <v>34</v>
      </c>
      <c r="D3474" s="1" t="s">
        <v>41</v>
      </c>
      <c r="E3474" s="1" t="s">
        <v>42</v>
      </c>
      <c r="F3474" s="47">
        <v>1071</v>
      </c>
      <c r="G3474" s="34">
        <v>1034.69</v>
      </c>
      <c r="H3474" s="1" t="s">
        <v>217</v>
      </c>
      <c r="I3474" s="34">
        <v>5.6889999999999996E-3</v>
      </c>
      <c r="J3474" s="34">
        <v>329.649</v>
      </c>
      <c r="K3474" s="35" t="str">
        <f t="shared" si="270"/>
        <v>Kempenland-West_H4010A</v>
      </c>
      <c r="L3474" s="36">
        <f>VLOOKUP(D3474,DATA!A:F,5,FALSE)</f>
        <v>1.3726988247862192E-2</v>
      </c>
      <c r="M3474" s="37">
        <f>VLOOKUP(D3474,DATA!A:F,6,FALSE)</f>
        <v>1285.5</v>
      </c>
      <c r="N3474" s="36">
        <f t="shared" si="271"/>
        <v>3.0982326475335</v>
      </c>
      <c r="O3474" s="36">
        <f t="shared" si="272"/>
        <v>3.0984671097285825</v>
      </c>
      <c r="P3474" s="36">
        <f t="shared" si="273"/>
        <v>2.3446219508249655E-4</v>
      </c>
      <c r="Q3474" s="36">
        <f t="shared" si="274"/>
        <v>7.7290228146749906E-4</v>
      </c>
    </row>
    <row r="3475" spans="1:17" x14ac:dyDescent="0.3">
      <c r="A3475" s="29">
        <v>2544963</v>
      </c>
      <c r="B3475" s="1">
        <v>135</v>
      </c>
      <c r="C3475" s="1" t="s">
        <v>34</v>
      </c>
      <c r="D3475" s="1" t="s">
        <v>43</v>
      </c>
      <c r="E3475" s="1" t="s">
        <v>44</v>
      </c>
      <c r="F3475" s="47">
        <v>1071</v>
      </c>
      <c r="G3475" s="34">
        <v>1006.88</v>
      </c>
      <c r="H3475" s="1" t="s">
        <v>217</v>
      </c>
      <c r="I3475" s="34">
        <v>5.1136999999999997E-3</v>
      </c>
      <c r="J3475" s="34">
        <v>881.90419999999995</v>
      </c>
      <c r="K3475" s="35" t="str">
        <f t="shared" si="270"/>
        <v>Kempenland-West_H7150</v>
      </c>
      <c r="L3475" s="36">
        <f>VLOOKUP(D3475,DATA!A:F,5,FALSE)</f>
        <v>1.3726988247862192E-2</v>
      </c>
      <c r="M3475" s="37">
        <f>VLOOKUP(D3475,DATA!A:F,6,FALSE)</f>
        <v>1285.5</v>
      </c>
      <c r="N3475" s="36">
        <f t="shared" si="271"/>
        <v>2.1360634919411883</v>
      </c>
      <c r="O3475" s="36">
        <f t="shared" si="272"/>
        <v>2.1362102364767592</v>
      </c>
      <c r="P3475" s="36">
        <f t="shared" si="273"/>
        <v>1.4674453557095291E-4</v>
      </c>
      <c r="Q3475" s="36">
        <f t="shared" si="274"/>
        <v>1.2941462224707275E-3</v>
      </c>
    </row>
    <row r="3476" spans="1:17" x14ac:dyDescent="0.3">
      <c r="A3476" s="29">
        <v>2544964</v>
      </c>
      <c r="B3476" s="1">
        <v>135</v>
      </c>
      <c r="C3476" s="1" t="s">
        <v>34</v>
      </c>
      <c r="D3476" s="1" t="s">
        <v>43</v>
      </c>
      <c r="E3476" s="1" t="s">
        <v>44</v>
      </c>
      <c r="F3476" s="47">
        <v>1071</v>
      </c>
      <c r="G3476" s="34">
        <v>1010.44</v>
      </c>
      <c r="H3476" s="1" t="s">
        <v>217</v>
      </c>
      <c r="I3476" s="34">
        <v>5.2902000000000001E-3</v>
      </c>
      <c r="J3476" s="34">
        <v>260.29633000000001</v>
      </c>
      <c r="K3476" s="35" t="str">
        <f t="shared" si="270"/>
        <v>Kempenland-West_H7150</v>
      </c>
      <c r="L3476" s="36">
        <f>VLOOKUP(D3476,DATA!A:F,5,FALSE)</f>
        <v>1.3726988247862192E-2</v>
      </c>
      <c r="M3476" s="37">
        <f>VLOOKUP(D3476,DATA!A:F,6,FALSE)</f>
        <v>1285.5</v>
      </c>
      <c r="N3476" s="36">
        <f t="shared" si="271"/>
        <v>2.2406444289679661</v>
      </c>
      <c r="O3476" s="36">
        <f t="shared" si="272"/>
        <v>2.2408035009486102</v>
      </c>
      <c r="P3476" s="36">
        <f t="shared" si="273"/>
        <v>1.5907198064413208E-4</v>
      </c>
      <c r="Q3476" s="36">
        <f t="shared" si="274"/>
        <v>4.140585276749862E-4</v>
      </c>
    </row>
    <row r="3477" spans="1:17" x14ac:dyDescent="0.3">
      <c r="A3477" s="29">
        <v>2546492</v>
      </c>
      <c r="B3477" s="1">
        <v>135</v>
      </c>
      <c r="C3477" s="1" t="s">
        <v>34</v>
      </c>
      <c r="D3477" s="1" t="s">
        <v>43</v>
      </c>
      <c r="E3477" s="1" t="s">
        <v>44</v>
      </c>
      <c r="F3477" s="47">
        <v>1071</v>
      </c>
      <c r="G3477" s="34">
        <v>1011.84</v>
      </c>
      <c r="H3477" s="1" t="s">
        <v>217</v>
      </c>
      <c r="I3477" s="34">
        <v>5.2420000000000001E-3</v>
      </c>
      <c r="J3477" s="34">
        <v>2950.7440000000001</v>
      </c>
      <c r="K3477" s="35" t="str">
        <f t="shared" si="270"/>
        <v>Kempenland-West_H7150</v>
      </c>
      <c r="L3477" s="36">
        <f>VLOOKUP(D3477,DATA!A:F,5,FALSE)</f>
        <v>1.3726988247862192E-2</v>
      </c>
      <c r="M3477" s="37">
        <f>VLOOKUP(D3477,DATA!A:F,6,FALSE)</f>
        <v>1285.5</v>
      </c>
      <c r="N3477" s="36">
        <f t="shared" si="271"/>
        <v>2.2831284452815939</v>
      </c>
      <c r="O3477" s="36">
        <f t="shared" si="272"/>
        <v>2.2832889866977473</v>
      </c>
      <c r="P3477" s="36">
        <f t="shared" si="273"/>
        <v>1.6054141615340356E-4</v>
      </c>
      <c r="Q3477" s="36">
        <f t="shared" si="274"/>
        <v>4.7371662046615864E-3</v>
      </c>
    </row>
    <row r="3478" spans="1:17" x14ac:dyDescent="0.3">
      <c r="A3478" s="29">
        <v>2546493</v>
      </c>
      <c r="B3478" s="1">
        <v>135</v>
      </c>
      <c r="C3478" s="1" t="s">
        <v>34</v>
      </c>
      <c r="D3478" s="1" t="s">
        <v>41</v>
      </c>
      <c r="E3478" s="1" t="s">
        <v>42</v>
      </c>
      <c r="F3478" s="47">
        <v>1071</v>
      </c>
      <c r="G3478" s="34">
        <v>1003.77</v>
      </c>
      <c r="H3478" s="1" t="s">
        <v>217</v>
      </c>
      <c r="I3478" s="34">
        <v>5.2845000000000001E-3</v>
      </c>
      <c r="J3478" s="34">
        <v>3845.4508000000001</v>
      </c>
      <c r="K3478" s="35" t="str">
        <f t="shared" si="270"/>
        <v>Kempenland-West_H4010A</v>
      </c>
      <c r="L3478" s="36">
        <f>VLOOKUP(D3478,DATA!A:F,5,FALSE)</f>
        <v>1.3726988247862192E-2</v>
      </c>
      <c r="M3478" s="37">
        <f>VLOOKUP(D3478,DATA!A:F,6,FALSE)</f>
        <v>1285.5</v>
      </c>
      <c r="N3478" s="36">
        <f t="shared" si="271"/>
        <v>2.0486208795245102</v>
      </c>
      <c r="O3478" s="36">
        <f t="shared" si="272"/>
        <v>2.0487664476939007</v>
      </c>
      <c r="P3478" s="36">
        <f t="shared" si="273"/>
        <v>1.4556816939048645E-4</v>
      </c>
      <c r="Q3478" s="36">
        <f t="shared" si="274"/>
        <v>5.5977523343718159E-3</v>
      </c>
    </row>
    <row r="3479" spans="1:17" x14ac:dyDescent="0.3">
      <c r="A3479" s="29">
        <v>2548020</v>
      </c>
      <c r="B3479" s="1">
        <v>135</v>
      </c>
      <c r="C3479" s="1" t="s">
        <v>34</v>
      </c>
      <c r="D3479" s="1" t="s">
        <v>41</v>
      </c>
      <c r="E3479" s="1" t="s">
        <v>42</v>
      </c>
      <c r="F3479" s="47">
        <v>1071</v>
      </c>
      <c r="G3479" s="34">
        <v>1035.8599999999999</v>
      </c>
      <c r="H3479" s="1" t="s">
        <v>217</v>
      </c>
      <c r="I3479" s="34">
        <v>5.1985E-3</v>
      </c>
      <c r="J3479" s="34">
        <v>18.392187</v>
      </c>
      <c r="K3479" s="35" t="str">
        <f t="shared" si="270"/>
        <v>Kempenland-West_H4010A</v>
      </c>
      <c r="L3479" s="36">
        <f>VLOOKUP(D3479,DATA!A:F,5,FALSE)</f>
        <v>1.3726988247862192E-2</v>
      </c>
      <c r="M3479" s="37">
        <f>VLOOKUP(D3479,DATA!A:F,6,FALSE)</f>
        <v>1285.5</v>
      </c>
      <c r="N3479" s="36">
        <f t="shared" si="271"/>
        <v>3.146815301162059</v>
      </c>
      <c r="O3479" s="36">
        <f t="shared" si="272"/>
        <v>3.147032798021062</v>
      </c>
      <c r="P3479" s="36">
        <f t="shared" si="273"/>
        <v>2.1749685900296356E-4</v>
      </c>
      <c r="Q3479" s="36">
        <f t="shared" si="274"/>
        <v>4.000242902695139E-5</v>
      </c>
    </row>
    <row r="3480" spans="1:17" x14ac:dyDescent="0.3">
      <c r="A3480" s="29">
        <v>2548020</v>
      </c>
      <c r="B3480" s="1">
        <v>135</v>
      </c>
      <c r="C3480" s="1" t="s">
        <v>34</v>
      </c>
      <c r="D3480" s="1" t="s">
        <v>43</v>
      </c>
      <c r="E3480" s="1" t="s">
        <v>44</v>
      </c>
      <c r="F3480" s="47">
        <v>1071</v>
      </c>
      <c r="G3480" s="34">
        <v>1035.8599999999999</v>
      </c>
      <c r="H3480" s="1" t="s">
        <v>217</v>
      </c>
      <c r="I3480" s="34">
        <v>5.1985E-3</v>
      </c>
      <c r="J3480" s="34">
        <v>1799.54216779018</v>
      </c>
      <c r="K3480" s="35" t="str">
        <f t="shared" si="270"/>
        <v>Kempenland-West_H7150</v>
      </c>
      <c r="L3480" s="36">
        <f>VLOOKUP(D3480,DATA!A:F,5,FALSE)</f>
        <v>1.3726988247862192E-2</v>
      </c>
      <c r="M3480" s="37">
        <f>VLOOKUP(D3480,DATA!A:F,6,FALSE)</f>
        <v>1285.5</v>
      </c>
      <c r="N3480" s="36">
        <f t="shared" si="271"/>
        <v>3.146815301162059</v>
      </c>
      <c r="O3480" s="36">
        <f t="shared" si="272"/>
        <v>3.147032798021062</v>
      </c>
      <c r="P3480" s="36">
        <f t="shared" si="273"/>
        <v>2.1749685900296356E-4</v>
      </c>
      <c r="Q3480" s="36">
        <f t="shared" si="274"/>
        <v>3.9139476913774814E-3</v>
      </c>
    </row>
    <row r="3481" spans="1:17" x14ac:dyDescent="0.3">
      <c r="A3481" s="29">
        <v>2548021</v>
      </c>
      <c r="B3481" s="1">
        <v>135</v>
      </c>
      <c r="C3481" s="1" t="s">
        <v>34</v>
      </c>
      <c r="D3481" s="1" t="s">
        <v>43</v>
      </c>
      <c r="E3481" s="1" t="s">
        <v>44</v>
      </c>
      <c r="F3481" s="47">
        <v>1071</v>
      </c>
      <c r="G3481" s="34">
        <v>1018.48</v>
      </c>
      <c r="H3481" s="1" t="s">
        <v>217</v>
      </c>
      <c r="I3481" s="34">
        <v>5.1795000000000001E-3</v>
      </c>
      <c r="J3481" s="34">
        <v>2.0590972999999999</v>
      </c>
      <c r="K3481" s="35" t="str">
        <f t="shared" si="270"/>
        <v>Kempenland-West_H7150</v>
      </c>
      <c r="L3481" s="36">
        <f>VLOOKUP(D3481,DATA!A:F,5,FALSE)</f>
        <v>1.3726988247862192E-2</v>
      </c>
      <c r="M3481" s="37">
        <f>VLOOKUP(D3481,DATA!A:F,6,FALSE)</f>
        <v>1285.5</v>
      </c>
      <c r="N3481" s="36">
        <f t="shared" si="271"/>
        <v>2.4955706105126008</v>
      </c>
      <c r="O3481" s="36">
        <f t="shared" si="272"/>
        <v>2.4957436208189918</v>
      </c>
      <c r="P3481" s="36">
        <f t="shared" si="273"/>
        <v>1.7301030639105264E-4</v>
      </c>
      <c r="Q3481" s="36">
        <f t="shared" si="274"/>
        <v>3.5624505476198922E-6</v>
      </c>
    </row>
    <row r="3482" spans="1:17" x14ac:dyDescent="0.3">
      <c r="A3482" s="29">
        <v>2549549</v>
      </c>
      <c r="B3482" s="1">
        <v>135</v>
      </c>
      <c r="C3482" s="1" t="s">
        <v>34</v>
      </c>
      <c r="D3482" s="1" t="s">
        <v>43</v>
      </c>
      <c r="E3482" s="1" t="s">
        <v>44</v>
      </c>
      <c r="F3482" s="47">
        <v>1071</v>
      </c>
      <c r="G3482" s="34">
        <v>1003.29</v>
      </c>
      <c r="H3482" s="1" t="s">
        <v>217</v>
      </c>
      <c r="I3482" s="34">
        <v>5.0518000000000004E-3</v>
      </c>
      <c r="J3482" s="34">
        <v>0.28011340000000001</v>
      </c>
      <c r="K3482" s="35" t="str">
        <f t="shared" si="270"/>
        <v>Kempenland-West_H7150</v>
      </c>
      <c r="L3482" s="36">
        <f>VLOOKUP(D3482,DATA!A:F,5,FALSE)</f>
        <v>1.3726988247862192E-2</v>
      </c>
      <c r="M3482" s="37">
        <f>VLOOKUP(D3482,DATA!A:F,6,FALSE)</f>
        <v>1285.5</v>
      </c>
      <c r="N3482" s="36">
        <f t="shared" si="271"/>
        <v>2.035440828399683</v>
      </c>
      <c r="O3482" s="36">
        <f t="shared" si="272"/>
        <v>2.0355791096590141</v>
      </c>
      <c r="P3482" s="36">
        <f t="shared" si="273"/>
        <v>1.3828125933113E-4</v>
      </c>
      <c r="Q3482" s="36">
        <f t="shared" si="274"/>
        <v>3.8734433707524552E-7</v>
      </c>
    </row>
    <row r="3483" spans="1:17" x14ac:dyDescent="0.3">
      <c r="A3483" s="29">
        <v>2551078</v>
      </c>
      <c r="B3483" s="1">
        <v>135</v>
      </c>
      <c r="C3483" s="1" t="s">
        <v>34</v>
      </c>
      <c r="D3483" s="1" t="s">
        <v>43</v>
      </c>
      <c r="E3483" s="1" t="s">
        <v>44</v>
      </c>
      <c r="F3483" s="47">
        <v>1071</v>
      </c>
      <c r="G3483" s="34">
        <v>1057.9100000000001</v>
      </c>
      <c r="H3483" s="1" t="s">
        <v>217</v>
      </c>
      <c r="I3483" s="34">
        <v>5.2861000000000002E-3</v>
      </c>
      <c r="J3483" s="34">
        <v>95.639619999999994</v>
      </c>
      <c r="K3483" s="35" t="str">
        <f t="shared" si="270"/>
        <v>Kempenland-West_H7150</v>
      </c>
      <c r="L3483" s="36">
        <f>VLOOKUP(D3483,DATA!A:F,5,FALSE)</f>
        <v>1.3726988247862192E-2</v>
      </c>
      <c r="M3483" s="37">
        <f>VLOOKUP(D3483,DATA!A:F,6,FALSE)</f>
        <v>1285.5</v>
      </c>
      <c r="N3483" s="36">
        <f t="shared" si="271"/>
        <v>4.2123008558431376</v>
      </c>
      <c r="O3483" s="36">
        <f t="shared" si="272"/>
        <v>4.2125936444610321</v>
      </c>
      <c r="P3483" s="36">
        <f t="shared" si="273"/>
        <v>2.9278861789450161E-4</v>
      </c>
      <c r="Q3483" s="36">
        <f t="shared" si="274"/>
        <v>2.8002192155755329E-4</v>
      </c>
    </row>
    <row r="3484" spans="1:17" x14ac:dyDescent="0.3">
      <c r="A3484" s="29">
        <v>2551079</v>
      </c>
      <c r="B3484" s="1">
        <v>135</v>
      </c>
      <c r="C3484" s="1" t="s">
        <v>34</v>
      </c>
      <c r="D3484" s="1" t="s">
        <v>43</v>
      </c>
      <c r="E3484" s="1" t="s">
        <v>44</v>
      </c>
      <c r="F3484" s="47">
        <v>1071</v>
      </c>
      <c r="G3484" s="34">
        <v>1011.53</v>
      </c>
      <c r="H3484" s="1" t="s">
        <v>217</v>
      </c>
      <c r="I3484" s="34">
        <v>5.1456000000000002E-3</v>
      </c>
      <c r="J3484" s="34">
        <v>1478.4599356652</v>
      </c>
      <c r="K3484" s="35" t="str">
        <f t="shared" si="270"/>
        <v>Kempenland-West_H7150</v>
      </c>
      <c r="L3484" s="36">
        <f>VLOOKUP(D3484,DATA!A:F,5,FALSE)</f>
        <v>1.3726988247862192E-2</v>
      </c>
      <c r="M3484" s="37">
        <f>VLOOKUP(D3484,DATA!A:F,6,FALSE)</f>
        <v>1285.5</v>
      </c>
      <c r="N3484" s="36">
        <f t="shared" si="271"/>
        <v>2.2736539682317956</v>
      </c>
      <c r="O3484" s="36">
        <f t="shared" si="272"/>
        <v>2.2738109184613577</v>
      </c>
      <c r="P3484" s="36">
        <f t="shared" si="273"/>
        <v>1.5695022956219162E-4</v>
      </c>
      <c r="Q3484" s="36">
        <f t="shared" si="274"/>
        <v>2.3204462630115621E-3</v>
      </c>
    </row>
    <row r="3485" spans="1:17" x14ac:dyDescent="0.3">
      <c r="A3485" s="29">
        <v>2552607</v>
      </c>
      <c r="B3485" s="1">
        <v>135</v>
      </c>
      <c r="C3485" s="1" t="s">
        <v>34</v>
      </c>
      <c r="D3485" s="1" t="s">
        <v>43</v>
      </c>
      <c r="E3485" s="1" t="s">
        <v>44</v>
      </c>
      <c r="F3485" s="47">
        <v>1071</v>
      </c>
      <c r="G3485" s="34">
        <v>1029.5899999999999</v>
      </c>
      <c r="H3485" s="1" t="s">
        <v>217</v>
      </c>
      <c r="I3485" s="34">
        <v>5.2011999999999996E-3</v>
      </c>
      <c r="J3485" s="34">
        <v>2446.9212325949902</v>
      </c>
      <c r="K3485" s="35" t="str">
        <f t="shared" si="270"/>
        <v>Kempenland-West_H7150</v>
      </c>
      <c r="L3485" s="36">
        <f>VLOOKUP(D3485,DATA!A:F,5,FALSE)</f>
        <v>1.3726988247862192E-2</v>
      </c>
      <c r="M3485" s="37">
        <f>VLOOKUP(D3485,DATA!A:F,6,FALSE)</f>
        <v>1285.5</v>
      </c>
      <c r="N3485" s="36">
        <f t="shared" si="271"/>
        <v>2.8948150118564775</v>
      </c>
      <c r="O3485" s="36">
        <f t="shared" si="272"/>
        <v>2.8950157161475705</v>
      </c>
      <c r="P3485" s="36">
        <f t="shared" si="273"/>
        <v>2.0070429109297905E-4</v>
      </c>
      <c r="Q3485" s="36">
        <f t="shared" si="274"/>
        <v>4.9110759134833601E-3</v>
      </c>
    </row>
    <row r="3486" spans="1:17" x14ac:dyDescent="0.3">
      <c r="A3486" s="29">
        <v>2552608</v>
      </c>
      <c r="B3486" s="1">
        <v>135</v>
      </c>
      <c r="C3486" s="1" t="s">
        <v>34</v>
      </c>
      <c r="D3486" s="1" t="s">
        <v>43</v>
      </c>
      <c r="E3486" s="1" t="s">
        <v>44</v>
      </c>
      <c r="F3486" s="47">
        <v>1071</v>
      </c>
      <c r="G3486" s="34">
        <v>1003.91</v>
      </c>
      <c r="H3486" s="1" t="s">
        <v>217</v>
      </c>
      <c r="I3486" s="34">
        <v>5.1636E-3</v>
      </c>
      <c r="J3486" s="34">
        <v>690.83352831460002</v>
      </c>
      <c r="K3486" s="35" t="str">
        <f t="shared" si="270"/>
        <v>Kempenland-West_H7150</v>
      </c>
      <c r="L3486" s="36">
        <f>VLOOKUP(D3486,DATA!A:F,5,FALSE)</f>
        <v>1.3726988247862192E-2</v>
      </c>
      <c r="M3486" s="37">
        <f>VLOOKUP(D3486,DATA!A:F,6,FALSE)</f>
        <v>1285.5</v>
      </c>
      <c r="N3486" s="36">
        <f t="shared" si="271"/>
        <v>2.0524807764620543</v>
      </c>
      <c r="O3486" s="36">
        <f t="shared" si="272"/>
        <v>2.0526232765567101</v>
      </c>
      <c r="P3486" s="36">
        <f t="shared" si="273"/>
        <v>1.4250009465577307E-4</v>
      </c>
      <c r="Q3486" s="36">
        <f t="shared" si="274"/>
        <v>9.8443843176212196E-4</v>
      </c>
    </row>
    <row r="3487" spans="1:17" x14ac:dyDescent="0.3">
      <c r="A3487" s="29">
        <v>2554137</v>
      </c>
      <c r="B3487" s="1">
        <v>135</v>
      </c>
      <c r="C3487" s="1" t="s">
        <v>34</v>
      </c>
      <c r="D3487" s="1" t="s">
        <v>41</v>
      </c>
      <c r="E3487" s="1" t="s">
        <v>42</v>
      </c>
      <c r="F3487" s="47">
        <v>1071</v>
      </c>
      <c r="G3487" s="34">
        <v>1001.78</v>
      </c>
      <c r="H3487" s="1" t="s">
        <v>217</v>
      </c>
      <c r="I3487" s="34">
        <v>5.1139999999999996E-3</v>
      </c>
      <c r="J3487" s="34">
        <v>16.424198000000001</v>
      </c>
      <c r="K3487" s="35" t="str">
        <f t="shared" si="270"/>
        <v>Kempenland-West_H4010A</v>
      </c>
      <c r="L3487" s="36">
        <f>VLOOKUP(D3487,DATA!A:F,5,FALSE)</f>
        <v>1.3726988247862192E-2</v>
      </c>
      <c r="M3487" s="37">
        <f>VLOOKUP(D3487,DATA!A:F,6,FALSE)</f>
        <v>1285.5</v>
      </c>
      <c r="N3487" s="36">
        <f t="shared" si="271"/>
        <v>1.9945177909550718</v>
      </c>
      <c r="O3487" s="36">
        <f t="shared" si="272"/>
        <v>1.9946550177454385</v>
      </c>
      <c r="P3487" s="36">
        <f t="shared" si="273"/>
        <v>1.3722679036676233E-4</v>
      </c>
      <c r="Q3487" s="36">
        <f t="shared" si="274"/>
        <v>2.2538399758881972E-5</v>
      </c>
    </row>
    <row r="3488" spans="1:17" x14ac:dyDescent="0.3">
      <c r="A3488" s="29">
        <v>2554137</v>
      </c>
      <c r="B3488" s="1">
        <v>135</v>
      </c>
      <c r="C3488" s="1" t="s">
        <v>34</v>
      </c>
      <c r="D3488" s="1" t="s">
        <v>43</v>
      </c>
      <c r="E3488" s="1" t="s">
        <v>44</v>
      </c>
      <c r="F3488" s="47">
        <v>1071</v>
      </c>
      <c r="G3488" s="34">
        <v>1001.78</v>
      </c>
      <c r="H3488" s="1" t="s">
        <v>217</v>
      </c>
      <c r="I3488" s="34">
        <v>5.1139999999999996E-3</v>
      </c>
      <c r="J3488" s="34">
        <v>3388.1311602230398</v>
      </c>
      <c r="K3488" s="35" t="str">
        <f t="shared" si="270"/>
        <v>Kempenland-West_H7150</v>
      </c>
      <c r="L3488" s="36">
        <f>VLOOKUP(D3488,DATA!A:F,5,FALSE)</f>
        <v>1.3726988247862192E-2</v>
      </c>
      <c r="M3488" s="37">
        <f>VLOOKUP(D3488,DATA!A:F,6,FALSE)</f>
        <v>1285.5</v>
      </c>
      <c r="N3488" s="36">
        <f t="shared" si="271"/>
        <v>1.9945177909550718</v>
      </c>
      <c r="O3488" s="36">
        <f t="shared" si="272"/>
        <v>1.9946550177454385</v>
      </c>
      <c r="P3488" s="36">
        <f t="shared" si="273"/>
        <v>1.3722679036676233E-4</v>
      </c>
      <c r="Q3488" s="36">
        <f t="shared" si="274"/>
        <v>4.649423644590223E-3</v>
      </c>
    </row>
    <row r="3489" spans="1:17" x14ac:dyDescent="0.3">
      <c r="A3489" s="29">
        <v>2633611</v>
      </c>
      <c r="B3489" s="1">
        <v>134</v>
      </c>
      <c r="C3489" s="1" t="s">
        <v>35</v>
      </c>
      <c r="D3489" s="1" t="s">
        <v>22</v>
      </c>
      <c r="E3489" s="1" t="s">
        <v>23</v>
      </c>
      <c r="F3489" s="47">
        <v>1857</v>
      </c>
      <c r="G3489" s="34">
        <v>1806.71</v>
      </c>
      <c r="H3489" s="1" t="s">
        <v>217</v>
      </c>
      <c r="I3489" s="34">
        <v>1.6770000000000001E-4</v>
      </c>
      <c r="J3489" s="34">
        <v>4924.7323999999999</v>
      </c>
      <c r="K3489" s="35" t="str">
        <f t="shared" si="270"/>
        <v>Regte Heide &amp; Riels Laag_H91E0C</v>
      </c>
      <c r="L3489" s="36">
        <f>VLOOKUP(D3489,DATA!A:F,5,FALSE)</f>
        <v>6.9280917156857415E-3</v>
      </c>
      <c r="M3489" s="37">
        <f>VLOOKUP(D3489,DATA!A:F,6,FALSE)</f>
        <v>2282</v>
      </c>
      <c r="N3489" s="36">
        <f t="shared" si="271"/>
        <v>3.5817198849491847</v>
      </c>
      <c r="O3489" s="36">
        <f t="shared" si="272"/>
        <v>3.5817238972909968</v>
      </c>
      <c r="P3489" s="36">
        <f t="shared" si="273"/>
        <v>4.0123418121318366E-6</v>
      </c>
      <c r="Q3489" s="36">
        <f t="shared" si="274"/>
        <v>0</v>
      </c>
    </row>
    <row r="3490" spans="1:17" x14ac:dyDescent="0.3">
      <c r="A3490" s="29">
        <v>2664196</v>
      </c>
      <c r="B3490" s="1">
        <v>134</v>
      </c>
      <c r="C3490" s="1" t="s">
        <v>35</v>
      </c>
      <c r="D3490" s="1" t="s">
        <v>41</v>
      </c>
      <c r="E3490" s="1" t="s">
        <v>42</v>
      </c>
      <c r="F3490" s="47">
        <v>1071</v>
      </c>
      <c r="G3490" s="34">
        <v>1058.8499999999999</v>
      </c>
      <c r="H3490" s="1" t="s">
        <v>217</v>
      </c>
      <c r="I3490" s="34">
        <v>1.5986E-4</v>
      </c>
      <c r="J3490" s="34">
        <v>398.89789999999999</v>
      </c>
      <c r="K3490" s="35" t="str">
        <f t="shared" si="270"/>
        <v>Regte Heide &amp; Riels Laag_H4010A</v>
      </c>
      <c r="L3490" s="36">
        <f>VLOOKUP(D3490,DATA!A:F,5,FALSE)</f>
        <v>1.3726988247862192E-2</v>
      </c>
      <c r="M3490" s="37">
        <f>VLOOKUP(D3490,DATA!A:F,6,FALSE)</f>
        <v>1285.5</v>
      </c>
      <c r="N3490" s="36">
        <f t="shared" si="271"/>
        <v>4.2646729170791922</v>
      </c>
      <c r="O3490" s="36">
        <f t="shared" si="272"/>
        <v>4.2646818763664172</v>
      </c>
      <c r="P3490" s="36">
        <f t="shared" si="273"/>
        <v>8.9592872249966149E-6</v>
      </c>
      <c r="Q3490" s="36">
        <f t="shared" si="274"/>
        <v>0</v>
      </c>
    </row>
    <row r="3491" spans="1:17" x14ac:dyDescent="0.3">
      <c r="A3491" s="29">
        <v>2664196</v>
      </c>
      <c r="B3491" s="1">
        <v>134</v>
      </c>
      <c r="C3491" s="1" t="s">
        <v>35</v>
      </c>
      <c r="D3491" s="1" t="s">
        <v>43</v>
      </c>
      <c r="E3491" s="1" t="s">
        <v>44</v>
      </c>
      <c r="F3491" s="47">
        <v>1071</v>
      </c>
      <c r="G3491" s="34">
        <v>1058.8499999999999</v>
      </c>
      <c r="H3491" s="1" t="s">
        <v>217</v>
      </c>
      <c r="I3491" s="34">
        <v>1.5986E-4</v>
      </c>
      <c r="J3491" s="34">
        <v>1566.6842999999999</v>
      </c>
      <c r="K3491" s="35" t="str">
        <f t="shared" si="270"/>
        <v>Regte Heide &amp; Riels Laag_H7150</v>
      </c>
      <c r="L3491" s="36">
        <f>VLOOKUP(D3491,DATA!A:F,5,FALSE)</f>
        <v>1.3726988247862192E-2</v>
      </c>
      <c r="M3491" s="37">
        <f>VLOOKUP(D3491,DATA!A:F,6,FALSE)</f>
        <v>1285.5</v>
      </c>
      <c r="N3491" s="36">
        <f t="shared" si="271"/>
        <v>4.2646729170791922</v>
      </c>
      <c r="O3491" s="36">
        <f t="shared" si="272"/>
        <v>4.2646818763664172</v>
      </c>
      <c r="P3491" s="36">
        <f t="shared" si="273"/>
        <v>8.9592872249966149E-6</v>
      </c>
      <c r="Q3491" s="36">
        <f t="shared" si="274"/>
        <v>0</v>
      </c>
    </row>
    <row r="3492" spans="1:17" x14ac:dyDescent="0.3">
      <c r="A3492" s="29">
        <v>2681017</v>
      </c>
      <c r="B3492" s="1">
        <v>134</v>
      </c>
      <c r="C3492" s="1" t="s">
        <v>35</v>
      </c>
      <c r="D3492" s="1" t="s">
        <v>41</v>
      </c>
      <c r="E3492" s="1" t="s">
        <v>42</v>
      </c>
      <c r="F3492" s="47">
        <v>1071</v>
      </c>
      <c r="G3492" s="34">
        <v>1022.9</v>
      </c>
      <c r="H3492" s="1" t="s">
        <v>217</v>
      </c>
      <c r="I3492" s="34">
        <v>2.9310000000000002E-4</v>
      </c>
      <c r="J3492" s="34">
        <v>1180.1666</v>
      </c>
      <c r="K3492" s="35" t="str">
        <f t="shared" si="270"/>
        <v>Regte Heide &amp; Riels Laag_H4010A</v>
      </c>
      <c r="L3492" s="36">
        <f>VLOOKUP(D3492,DATA!A:F,5,FALSE)</f>
        <v>1.3726988247862192E-2</v>
      </c>
      <c r="M3492" s="37">
        <f>VLOOKUP(D3492,DATA!A:F,6,FALSE)</f>
        <v>1285.5</v>
      </c>
      <c r="N3492" s="36">
        <f t="shared" si="271"/>
        <v>2.6475399491821356</v>
      </c>
      <c r="O3492" s="36">
        <f t="shared" si="272"/>
        <v>2.6475503192443073</v>
      </c>
      <c r="P3492" s="36">
        <f t="shared" si="273"/>
        <v>1.0370062171638494E-5</v>
      </c>
      <c r="Q3492" s="36">
        <f t="shared" si="274"/>
        <v>0</v>
      </c>
    </row>
    <row r="3493" spans="1:17" x14ac:dyDescent="0.3">
      <c r="A3493" s="29">
        <v>2682547</v>
      </c>
      <c r="B3493" s="1">
        <v>134</v>
      </c>
      <c r="C3493" s="1" t="s">
        <v>35</v>
      </c>
      <c r="D3493" s="1" t="s">
        <v>41</v>
      </c>
      <c r="E3493" s="1" t="s">
        <v>42</v>
      </c>
      <c r="F3493" s="47">
        <v>1071</v>
      </c>
      <c r="G3493" s="34">
        <v>1017.41</v>
      </c>
      <c r="H3493" s="1" t="s">
        <v>217</v>
      </c>
      <c r="I3493" s="34">
        <v>5.0739999999999997E-4</v>
      </c>
      <c r="J3493" s="34">
        <v>976.43975999999998</v>
      </c>
      <c r="K3493" s="35" t="str">
        <f t="shared" si="270"/>
        <v>Regte Heide &amp; Riels Laag_H4010A</v>
      </c>
      <c r="L3493" s="36">
        <f>VLOOKUP(D3493,DATA!A:F,5,FALSE)</f>
        <v>1.3726988247862192E-2</v>
      </c>
      <c r="M3493" s="37">
        <f>VLOOKUP(D3493,DATA!A:F,6,FALSE)</f>
        <v>1285.5</v>
      </c>
      <c r="N3493" s="36">
        <f t="shared" si="271"/>
        <v>2.4600789945729109</v>
      </c>
      <c r="O3493" s="36">
        <f t="shared" si="272"/>
        <v>2.4600957077346131</v>
      </c>
      <c r="P3493" s="36">
        <f t="shared" si="273"/>
        <v>1.6713161702153201E-5</v>
      </c>
      <c r="Q3493" s="36">
        <f t="shared" si="274"/>
        <v>0</v>
      </c>
    </row>
    <row r="3494" spans="1:17" x14ac:dyDescent="0.3">
      <c r="A3494" s="29">
        <v>2682547</v>
      </c>
      <c r="B3494" s="1">
        <v>134</v>
      </c>
      <c r="C3494" s="1" t="s">
        <v>35</v>
      </c>
      <c r="D3494" s="1" t="s">
        <v>43</v>
      </c>
      <c r="E3494" s="1" t="s">
        <v>44</v>
      </c>
      <c r="F3494" s="47">
        <v>1071</v>
      </c>
      <c r="G3494" s="34">
        <v>1017.41</v>
      </c>
      <c r="H3494" s="1" t="s">
        <v>217</v>
      </c>
      <c r="I3494" s="34">
        <v>5.0739999999999997E-4</v>
      </c>
      <c r="J3494" s="34">
        <v>136.5694</v>
      </c>
      <c r="K3494" s="35" t="str">
        <f t="shared" si="270"/>
        <v>Regte Heide &amp; Riels Laag_H7150</v>
      </c>
      <c r="L3494" s="36">
        <f>VLOOKUP(D3494,DATA!A:F,5,FALSE)</f>
        <v>1.3726988247862192E-2</v>
      </c>
      <c r="M3494" s="37">
        <f>VLOOKUP(D3494,DATA!A:F,6,FALSE)</f>
        <v>1285.5</v>
      </c>
      <c r="N3494" s="36">
        <f t="shared" si="271"/>
        <v>2.4600789945729109</v>
      </c>
      <c r="O3494" s="36">
        <f t="shared" si="272"/>
        <v>2.4600957077346131</v>
      </c>
      <c r="P3494" s="36">
        <f t="shared" si="273"/>
        <v>1.6713161702153201E-5</v>
      </c>
      <c r="Q3494" s="36">
        <f t="shared" si="274"/>
        <v>0</v>
      </c>
    </row>
    <row r="3495" spans="1:17" x14ac:dyDescent="0.3">
      <c r="A3495" s="29">
        <v>2682549</v>
      </c>
      <c r="B3495" s="1">
        <v>134</v>
      </c>
      <c r="C3495" s="1" t="s">
        <v>35</v>
      </c>
      <c r="D3495" s="1" t="s">
        <v>43</v>
      </c>
      <c r="E3495" s="1" t="s">
        <v>44</v>
      </c>
      <c r="F3495" s="47">
        <v>1071</v>
      </c>
      <c r="G3495" s="34">
        <v>1024.3499999999999</v>
      </c>
      <c r="H3495" s="1" t="s">
        <v>217</v>
      </c>
      <c r="I3495" s="34">
        <v>1.2474000000000001E-3</v>
      </c>
      <c r="J3495" s="34">
        <v>2509.0659999999998</v>
      </c>
      <c r="K3495" s="35" t="str">
        <f t="shared" si="270"/>
        <v>Regte Heide &amp; Riels Laag_H7150</v>
      </c>
      <c r="L3495" s="36">
        <f>VLOOKUP(D3495,DATA!A:F,5,FALSE)</f>
        <v>1.3726988247862192E-2</v>
      </c>
      <c r="M3495" s="37">
        <f>VLOOKUP(D3495,DATA!A:F,6,FALSE)</f>
        <v>1285.5</v>
      </c>
      <c r="N3495" s="36">
        <f t="shared" si="271"/>
        <v>2.6993281617122045</v>
      </c>
      <c r="O3495" s="36">
        <f t="shared" si="272"/>
        <v>2.6993731351455645</v>
      </c>
      <c r="P3495" s="36">
        <f t="shared" si="273"/>
        <v>4.4973433360073756E-5</v>
      </c>
      <c r="Q3495" s="36">
        <f t="shared" si="274"/>
        <v>0</v>
      </c>
    </row>
    <row r="3496" spans="1:17" x14ac:dyDescent="0.3">
      <c r="A3496" s="29">
        <v>2684075</v>
      </c>
      <c r="B3496" s="1">
        <v>134</v>
      </c>
      <c r="C3496" s="1" t="s">
        <v>35</v>
      </c>
      <c r="D3496" s="1" t="s">
        <v>41</v>
      </c>
      <c r="E3496" s="1" t="s">
        <v>42</v>
      </c>
      <c r="F3496" s="47">
        <v>1071</v>
      </c>
      <c r="G3496" s="34">
        <v>1054.1400000000001</v>
      </c>
      <c r="H3496" s="1" t="s">
        <v>217</v>
      </c>
      <c r="I3496" s="34">
        <v>2.8870000000000002E-4</v>
      </c>
      <c r="J3496" s="34">
        <v>6284.3813</v>
      </c>
      <c r="K3496" s="35" t="str">
        <f t="shared" si="270"/>
        <v>Regte Heide &amp; Riels Laag_H4010A</v>
      </c>
      <c r="L3496" s="36">
        <f>VLOOKUP(D3496,DATA!A:F,5,FALSE)</f>
        <v>1.3726988247862192E-2</v>
      </c>
      <c r="M3496" s="37">
        <f>VLOOKUP(D3496,DATA!A:F,6,FALSE)</f>
        <v>1285.5</v>
      </c>
      <c r="N3496" s="36">
        <f t="shared" si="271"/>
        <v>4.0083712476182223</v>
      </c>
      <c r="O3496" s="36">
        <f t="shared" si="272"/>
        <v>4.0083864960133209</v>
      </c>
      <c r="P3496" s="36">
        <f t="shared" si="273"/>
        <v>1.5248395098588219E-5</v>
      </c>
      <c r="Q3496" s="36">
        <f t="shared" si="274"/>
        <v>0</v>
      </c>
    </row>
    <row r="3497" spans="1:17" x14ac:dyDescent="0.3">
      <c r="A3497" s="29">
        <v>2684075</v>
      </c>
      <c r="B3497" s="1">
        <v>134</v>
      </c>
      <c r="C3497" s="1" t="s">
        <v>35</v>
      </c>
      <c r="D3497" s="1" t="s">
        <v>43</v>
      </c>
      <c r="E3497" s="1" t="s">
        <v>44</v>
      </c>
      <c r="F3497" s="47">
        <v>1071</v>
      </c>
      <c r="G3497" s="34">
        <v>1054.1400000000001</v>
      </c>
      <c r="H3497" s="1" t="s">
        <v>217</v>
      </c>
      <c r="I3497" s="34">
        <v>2.8870000000000002E-4</v>
      </c>
      <c r="J3497" s="34">
        <v>2051.2424000000001</v>
      </c>
      <c r="K3497" s="35" t="str">
        <f t="shared" si="270"/>
        <v>Regte Heide &amp; Riels Laag_H7150</v>
      </c>
      <c r="L3497" s="36">
        <f>VLOOKUP(D3497,DATA!A:F,5,FALSE)</f>
        <v>1.3726988247862192E-2</v>
      </c>
      <c r="M3497" s="37">
        <f>VLOOKUP(D3497,DATA!A:F,6,FALSE)</f>
        <v>1285.5</v>
      </c>
      <c r="N3497" s="36">
        <f t="shared" si="271"/>
        <v>4.0083712476182223</v>
      </c>
      <c r="O3497" s="36">
        <f t="shared" si="272"/>
        <v>4.0083864960133209</v>
      </c>
      <c r="P3497" s="36">
        <f t="shared" si="273"/>
        <v>1.5248395098588219E-5</v>
      </c>
      <c r="Q3497" s="36">
        <f t="shared" si="274"/>
        <v>0</v>
      </c>
    </row>
    <row r="3498" spans="1:17" x14ac:dyDescent="0.3">
      <c r="A3498" s="29">
        <v>2684077</v>
      </c>
      <c r="B3498" s="1">
        <v>134</v>
      </c>
      <c r="C3498" s="1" t="s">
        <v>35</v>
      </c>
      <c r="D3498" s="1" t="s">
        <v>43</v>
      </c>
      <c r="E3498" s="1" t="s">
        <v>44</v>
      </c>
      <c r="F3498" s="47">
        <v>1071</v>
      </c>
      <c r="G3498" s="34">
        <v>1009.43</v>
      </c>
      <c r="H3498" s="1" t="s">
        <v>217</v>
      </c>
      <c r="I3498" s="34">
        <v>9.8090000000000004E-4</v>
      </c>
      <c r="J3498" s="34">
        <v>134.44817</v>
      </c>
      <c r="K3498" s="35" t="str">
        <f t="shared" si="270"/>
        <v>Regte Heide &amp; Riels Laag_H7150</v>
      </c>
      <c r="L3498" s="36">
        <f>VLOOKUP(D3498,DATA!A:F,5,FALSE)</f>
        <v>1.3726988247862192E-2</v>
      </c>
      <c r="M3498" s="37">
        <f>VLOOKUP(D3498,DATA!A:F,6,FALSE)</f>
        <v>1285.5</v>
      </c>
      <c r="N3498" s="36">
        <f t="shared" si="271"/>
        <v>2.210475853439422</v>
      </c>
      <c r="O3498" s="36">
        <f t="shared" si="272"/>
        <v>2.2105049593304451</v>
      </c>
      <c r="P3498" s="36">
        <f t="shared" si="273"/>
        <v>2.9105891023117891E-5</v>
      </c>
      <c r="Q3498" s="36">
        <f t="shared" si="274"/>
        <v>0</v>
      </c>
    </row>
    <row r="3499" spans="1:17" x14ac:dyDescent="0.3">
      <c r="A3499" s="29">
        <v>2684078</v>
      </c>
      <c r="B3499" s="1">
        <v>134</v>
      </c>
      <c r="C3499" s="1" t="s">
        <v>35</v>
      </c>
      <c r="D3499" s="1" t="s">
        <v>43</v>
      </c>
      <c r="E3499" s="1" t="s">
        <v>44</v>
      </c>
      <c r="F3499" s="47">
        <v>1071</v>
      </c>
      <c r="G3499" s="34">
        <v>1025.31</v>
      </c>
      <c r="H3499" s="1" t="s">
        <v>217</v>
      </c>
      <c r="I3499" s="34">
        <v>1.8487E-3</v>
      </c>
      <c r="J3499" s="34">
        <v>9.3835619999999995</v>
      </c>
      <c r="K3499" s="35" t="str">
        <f t="shared" si="270"/>
        <v>Regte Heide &amp; Riels Laag_H7150</v>
      </c>
      <c r="L3499" s="36">
        <f>VLOOKUP(D3499,DATA!A:F,5,FALSE)</f>
        <v>1.3726988247862192E-2</v>
      </c>
      <c r="M3499" s="37">
        <f>VLOOKUP(D3499,DATA!A:F,6,FALSE)</f>
        <v>1285.5</v>
      </c>
      <c r="N3499" s="36">
        <f t="shared" si="271"/>
        <v>2.7341560569056305</v>
      </c>
      <c r="O3499" s="36">
        <f t="shared" si="272"/>
        <v>2.7342235455291979</v>
      </c>
      <c r="P3499" s="36">
        <f t="shared" si="273"/>
        <v>6.7488623567424355E-5</v>
      </c>
      <c r="Q3499" s="36">
        <f t="shared" si="274"/>
        <v>0</v>
      </c>
    </row>
    <row r="3500" spans="1:17" x14ac:dyDescent="0.3">
      <c r="A3500" s="29">
        <v>2685605</v>
      </c>
      <c r="B3500" s="1">
        <v>134</v>
      </c>
      <c r="C3500" s="1" t="s">
        <v>35</v>
      </c>
      <c r="D3500" s="1" t="s">
        <v>41</v>
      </c>
      <c r="E3500" s="1" t="s">
        <v>42</v>
      </c>
      <c r="F3500" s="47">
        <v>1071</v>
      </c>
      <c r="G3500" s="34">
        <v>1036.77</v>
      </c>
      <c r="H3500" s="1" t="s">
        <v>217</v>
      </c>
      <c r="I3500" s="34">
        <v>4.7110000000000001E-4</v>
      </c>
      <c r="J3500" s="34">
        <v>606.78405999999995</v>
      </c>
      <c r="K3500" s="35" t="str">
        <f t="shared" si="270"/>
        <v>Regte Heide &amp; Riels Laag_H4010A</v>
      </c>
      <c r="L3500" s="36">
        <f>VLOOKUP(D3500,DATA!A:F,5,FALSE)</f>
        <v>1.3726988247862192E-2</v>
      </c>
      <c r="M3500" s="37">
        <f>VLOOKUP(D3500,DATA!A:F,6,FALSE)</f>
        <v>1285.5</v>
      </c>
      <c r="N3500" s="36">
        <f t="shared" si="271"/>
        <v>3.1851105937803825</v>
      </c>
      <c r="O3500" s="36">
        <f t="shared" si="272"/>
        <v>3.185130535212803</v>
      </c>
      <c r="P3500" s="36">
        <f t="shared" si="273"/>
        <v>1.9941432420456096E-5</v>
      </c>
      <c r="Q3500" s="36">
        <f t="shared" si="274"/>
        <v>0</v>
      </c>
    </row>
    <row r="3501" spans="1:17" x14ac:dyDescent="0.3">
      <c r="A3501" s="29">
        <v>2685607</v>
      </c>
      <c r="B3501" s="1">
        <v>134</v>
      </c>
      <c r="C3501" s="1" t="s">
        <v>35</v>
      </c>
      <c r="D3501" s="1" t="s">
        <v>43</v>
      </c>
      <c r="E3501" s="1" t="s">
        <v>44</v>
      </c>
      <c r="F3501" s="47">
        <v>1071</v>
      </c>
      <c r="G3501" s="34">
        <v>1002.72</v>
      </c>
      <c r="H3501" s="1" t="s">
        <v>217</v>
      </c>
      <c r="I3501" s="34">
        <v>1.1800000000000001E-3</v>
      </c>
      <c r="J3501" s="34">
        <v>5296.2606999999998</v>
      </c>
      <c r="K3501" s="35" t="str">
        <f t="shared" si="270"/>
        <v>Regte Heide &amp; Riels Laag_H7150</v>
      </c>
      <c r="L3501" s="36">
        <f>VLOOKUP(D3501,DATA!A:F,5,FALSE)</f>
        <v>1.3726988247862192E-2</v>
      </c>
      <c r="M3501" s="37">
        <f>VLOOKUP(D3501,DATA!A:F,6,FALSE)</f>
        <v>1285.5</v>
      </c>
      <c r="N3501" s="36">
        <f t="shared" si="271"/>
        <v>2.0198973378324827</v>
      </c>
      <c r="O3501" s="36">
        <f t="shared" si="272"/>
        <v>2.0199293951981705</v>
      </c>
      <c r="P3501" s="36">
        <f t="shared" si="273"/>
        <v>3.2057365687787609E-5</v>
      </c>
      <c r="Q3501" s="36">
        <f t="shared" si="274"/>
        <v>0</v>
      </c>
    </row>
    <row r="3502" spans="1:17" x14ac:dyDescent="0.3">
      <c r="A3502" s="29">
        <v>2687130</v>
      </c>
      <c r="B3502" s="1">
        <v>134</v>
      </c>
      <c r="C3502" s="1" t="s">
        <v>35</v>
      </c>
      <c r="D3502" s="1" t="s">
        <v>43</v>
      </c>
      <c r="E3502" s="1" t="s">
        <v>44</v>
      </c>
      <c r="F3502" s="47">
        <v>1071</v>
      </c>
      <c r="G3502" s="34">
        <v>1049.1300000000001</v>
      </c>
      <c r="H3502" s="1" t="s">
        <v>217</v>
      </c>
      <c r="I3502" s="34">
        <v>1.3519000000000001E-4</v>
      </c>
      <c r="J3502" s="34">
        <v>2659.7289073081502</v>
      </c>
      <c r="K3502" s="35" t="str">
        <f t="shared" si="270"/>
        <v>Regte Heide &amp; Riels Laag_H7150</v>
      </c>
      <c r="L3502" s="36">
        <f>VLOOKUP(D3502,DATA!A:F,5,FALSE)</f>
        <v>1.3726988247862192E-2</v>
      </c>
      <c r="M3502" s="37">
        <f>VLOOKUP(D3502,DATA!A:F,6,FALSE)</f>
        <v>1285.5</v>
      </c>
      <c r="N3502" s="36">
        <f t="shared" si="271"/>
        <v>3.7519673201400416</v>
      </c>
      <c r="O3502" s="36">
        <f t="shared" si="272"/>
        <v>3.7519740216259856</v>
      </c>
      <c r="P3502" s="36">
        <f t="shared" si="273"/>
        <v>6.7014859439495922E-6</v>
      </c>
      <c r="Q3502" s="36">
        <f t="shared" si="274"/>
        <v>0</v>
      </c>
    </row>
    <row r="3503" spans="1:17" x14ac:dyDescent="0.3">
      <c r="A3503" s="29">
        <v>2687134</v>
      </c>
      <c r="B3503" s="1">
        <v>134</v>
      </c>
      <c r="C3503" s="1" t="s">
        <v>35</v>
      </c>
      <c r="D3503" s="1" t="s">
        <v>41</v>
      </c>
      <c r="E3503" s="1" t="s">
        <v>42</v>
      </c>
      <c r="F3503" s="47">
        <v>1071</v>
      </c>
      <c r="G3503" s="34">
        <v>1042.92</v>
      </c>
      <c r="H3503" s="1" t="s">
        <v>217</v>
      </c>
      <c r="I3503" s="34">
        <v>6.3009999999999997E-4</v>
      </c>
      <c r="J3503" s="34">
        <v>5.1012415999999996E-3</v>
      </c>
      <c r="K3503" s="35" t="str">
        <f t="shared" si="270"/>
        <v>Regte Heide &amp; Riels Laag_H4010A</v>
      </c>
      <c r="L3503" s="36">
        <f>VLOOKUP(D3503,DATA!A:F,5,FALSE)</f>
        <v>1.3726988247862192E-2</v>
      </c>
      <c r="M3503" s="37">
        <f>VLOOKUP(D3503,DATA!A:F,6,FALSE)</f>
        <v>1285.5</v>
      </c>
      <c r="N3503" s="36">
        <f t="shared" si="271"/>
        <v>3.4559806575711751</v>
      </c>
      <c r="O3503" s="36">
        <f t="shared" si="272"/>
        <v>3.4560095166967919</v>
      </c>
      <c r="P3503" s="36">
        <f t="shared" si="273"/>
        <v>2.885912561678694E-5</v>
      </c>
      <c r="Q3503" s="36">
        <f t="shared" si="274"/>
        <v>0</v>
      </c>
    </row>
    <row r="3504" spans="1:17" x14ac:dyDescent="0.3">
      <c r="A3504" s="29">
        <v>2687134</v>
      </c>
      <c r="B3504" s="1">
        <v>134</v>
      </c>
      <c r="C3504" s="1" t="s">
        <v>35</v>
      </c>
      <c r="D3504" s="1" t="s">
        <v>43</v>
      </c>
      <c r="E3504" s="1" t="s">
        <v>44</v>
      </c>
      <c r="F3504" s="47">
        <v>1071</v>
      </c>
      <c r="G3504" s="34">
        <v>1042.92</v>
      </c>
      <c r="H3504" s="1" t="s">
        <v>217</v>
      </c>
      <c r="I3504" s="34">
        <v>6.3009999999999997E-4</v>
      </c>
      <c r="J3504" s="34">
        <v>1036.5898</v>
      </c>
      <c r="K3504" s="35" t="str">
        <f t="shared" si="270"/>
        <v>Regte Heide &amp; Riels Laag_H7150</v>
      </c>
      <c r="L3504" s="36">
        <f>VLOOKUP(D3504,DATA!A:F,5,FALSE)</f>
        <v>1.3726988247862192E-2</v>
      </c>
      <c r="M3504" s="37">
        <f>VLOOKUP(D3504,DATA!A:F,6,FALSE)</f>
        <v>1285.5</v>
      </c>
      <c r="N3504" s="36">
        <f t="shared" si="271"/>
        <v>3.4559806575711751</v>
      </c>
      <c r="O3504" s="36">
        <f t="shared" si="272"/>
        <v>3.4560095166967919</v>
      </c>
      <c r="P3504" s="36">
        <f t="shared" si="273"/>
        <v>2.885912561678694E-5</v>
      </c>
      <c r="Q3504" s="36">
        <f t="shared" si="274"/>
        <v>0</v>
      </c>
    </row>
    <row r="3505" spans="1:17" x14ac:dyDescent="0.3">
      <c r="A3505" s="29">
        <v>2688660</v>
      </c>
      <c r="B3505" s="1">
        <v>134</v>
      </c>
      <c r="C3505" s="1" t="s">
        <v>35</v>
      </c>
      <c r="D3505" s="1" t="s">
        <v>43</v>
      </c>
      <c r="E3505" s="1" t="s">
        <v>44</v>
      </c>
      <c r="F3505" s="47">
        <v>1071</v>
      </c>
      <c r="G3505" s="34">
        <v>1041.68</v>
      </c>
      <c r="H3505" s="1" t="s">
        <v>217</v>
      </c>
      <c r="I3505" s="34">
        <v>1.4134999999999999E-4</v>
      </c>
      <c r="J3505" s="34">
        <v>1786.2065996451499</v>
      </c>
      <c r="K3505" s="35" t="str">
        <f t="shared" si="270"/>
        <v>Regte Heide &amp; Riels Laag_H7150</v>
      </c>
      <c r="L3505" s="36">
        <f>VLOOKUP(D3505,DATA!A:F,5,FALSE)</f>
        <v>1.3726988247862192E-2</v>
      </c>
      <c r="M3505" s="37">
        <f>VLOOKUP(D3505,DATA!A:F,6,FALSE)</f>
        <v>1285.5</v>
      </c>
      <c r="N3505" s="36">
        <f t="shared" si="271"/>
        <v>3.3996355654077055</v>
      </c>
      <c r="O3505" s="36">
        <f t="shared" si="272"/>
        <v>3.3996419375079001</v>
      </c>
      <c r="P3505" s="36">
        <f t="shared" si="273"/>
        <v>6.3721001946070999E-6</v>
      </c>
      <c r="Q3505" s="36">
        <f t="shared" si="274"/>
        <v>0</v>
      </c>
    </row>
    <row r="3506" spans="1:17" x14ac:dyDescent="0.3">
      <c r="A3506" s="29">
        <v>2688664</v>
      </c>
      <c r="B3506" s="1">
        <v>134</v>
      </c>
      <c r="C3506" s="1" t="s">
        <v>35</v>
      </c>
      <c r="D3506" s="1" t="s">
        <v>41</v>
      </c>
      <c r="E3506" s="1" t="s">
        <v>42</v>
      </c>
      <c r="F3506" s="47">
        <v>1071</v>
      </c>
      <c r="G3506" s="34">
        <v>1021.45</v>
      </c>
      <c r="H3506" s="1" t="s">
        <v>217</v>
      </c>
      <c r="I3506" s="34">
        <v>7.4339999999999996E-4</v>
      </c>
      <c r="J3506" s="34">
        <v>443.7944</v>
      </c>
      <c r="K3506" s="35" t="str">
        <f t="shared" si="270"/>
        <v>Regte Heide &amp; Riels Laag_H4010A</v>
      </c>
      <c r="L3506" s="36">
        <f>VLOOKUP(D3506,DATA!A:F,5,FALSE)</f>
        <v>1.3726988247862192E-2</v>
      </c>
      <c r="M3506" s="37">
        <f>VLOOKUP(D3506,DATA!A:F,6,FALSE)</f>
        <v>1285.5</v>
      </c>
      <c r="N3506" s="36">
        <f t="shared" si="271"/>
        <v>2.5967188077983936</v>
      </c>
      <c r="O3506" s="36">
        <f t="shared" si="272"/>
        <v>2.5967446184179854</v>
      </c>
      <c r="P3506" s="36">
        <f t="shared" si="273"/>
        <v>2.581061959183728E-5</v>
      </c>
      <c r="Q3506" s="36">
        <f t="shared" si="274"/>
        <v>0</v>
      </c>
    </row>
    <row r="3507" spans="1:17" x14ac:dyDescent="0.3">
      <c r="A3507" s="29">
        <v>2688664</v>
      </c>
      <c r="B3507" s="1">
        <v>134</v>
      </c>
      <c r="C3507" s="1" t="s">
        <v>35</v>
      </c>
      <c r="D3507" s="1" t="s">
        <v>43</v>
      </c>
      <c r="E3507" s="1" t="s">
        <v>44</v>
      </c>
      <c r="F3507" s="47">
        <v>1071</v>
      </c>
      <c r="G3507" s="34">
        <v>1021.45</v>
      </c>
      <c r="H3507" s="1" t="s">
        <v>217</v>
      </c>
      <c r="I3507" s="34">
        <v>7.4339999999999996E-4</v>
      </c>
      <c r="J3507" s="34">
        <v>2360.1558</v>
      </c>
      <c r="K3507" s="35" t="str">
        <f t="shared" si="270"/>
        <v>Regte Heide &amp; Riels Laag_H7150</v>
      </c>
      <c r="L3507" s="36">
        <f>VLOOKUP(D3507,DATA!A:F,5,FALSE)</f>
        <v>1.3726988247862192E-2</v>
      </c>
      <c r="M3507" s="37">
        <f>VLOOKUP(D3507,DATA!A:F,6,FALSE)</f>
        <v>1285.5</v>
      </c>
      <c r="N3507" s="36">
        <f t="shared" si="271"/>
        <v>2.5967188077983936</v>
      </c>
      <c r="O3507" s="36">
        <f t="shared" si="272"/>
        <v>2.5967446184179854</v>
      </c>
      <c r="P3507" s="36">
        <f t="shared" si="273"/>
        <v>2.581061959183728E-5</v>
      </c>
      <c r="Q3507" s="36">
        <f t="shared" si="274"/>
        <v>0</v>
      </c>
    </row>
    <row r="3508" spans="1:17" x14ac:dyDescent="0.3">
      <c r="A3508" s="29">
        <v>2688665</v>
      </c>
      <c r="B3508" s="1">
        <v>134</v>
      </c>
      <c r="C3508" s="1" t="s">
        <v>35</v>
      </c>
      <c r="D3508" s="1" t="s">
        <v>41</v>
      </c>
      <c r="E3508" s="1" t="s">
        <v>42</v>
      </c>
      <c r="F3508" s="47">
        <v>1071</v>
      </c>
      <c r="G3508" s="34">
        <v>1066.04</v>
      </c>
      <c r="H3508" s="1" t="s">
        <v>217</v>
      </c>
      <c r="I3508" s="34">
        <v>1.1816999999999999E-3</v>
      </c>
      <c r="J3508" s="34">
        <v>244.78785721510499</v>
      </c>
      <c r="K3508" s="35" t="str">
        <f t="shared" si="270"/>
        <v>Regte Heide &amp; Riels Laag_H4010A</v>
      </c>
      <c r="L3508" s="36">
        <f>VLOOKUP(D3508,DATA!A:F,5,FALSE)</f>
        <v>1.3726988247862192E-2</v>
      </c>
      <c r="M3508" s="37">
        <f>VLOOKUP(D3508,DATA!A:F,6,FALSE)</f>
        <v>1285.5</v>
      </c>
      <c r="N3508" s="36">
        <f t="shared" si="271"/>
        <v>4.6863239302727067</v>
      </c>
      <c r="O3508" s="36">
        <f t="shared" si="272"/>
        <v>4.6863963860824285</v>
      </c>
      <c r="P3508" s="36">
        <f t="shared" si="273"/>
        <v>7.2455809721816422E-5</v>
      </c>
      <c r="Q3508" s="36">
        <f t="shared" si="274"/>
        <v>0</v>
      </c>
    </row>
    <row r="3509" spans="1:17" x14ac:dyDescent="0.3">
      <c r="A3509" s="29">
        <v>2688665</v>
      </c>
      <c r="B3509" s="1">
        <v>134</v>
      </c>
      <c r="C3509" s="1" t="s">
        <v>35</v>
      </c>
      <c r="D3509" s="1" t="s">
        <v>43</v>
      </c>
      <c r="E3509" s="1" t="s">
        <v>44</v>
      </c>
      <c r="F3509" s="47">
        <v>1071</v>
      </c>
      <c r="G3509" s="34">
        <v>1066.04</v>
      </c>
      <c r="H3509" s="1" t="s">
        <v>217</v>
      </c>
      <c r="I3509" s="34">
        <v>1.1816999999999999E-3</v>
      </c>
      <c r="J3509" s="34">
        <v>1311.6169792907999</v>
      </c>
      <c r="K3509" s="35" t="str">
        <f t="shared" si="270"/>
        <v>Regte Heide &amp; Riels Laag_H7150</v>
      </c>
      <c r="L3509" s="36">
        <f>VLOOKUP(D3509,DATA!A:F,5,FALSE)</f>
        <v>1.3726988247862192E-2</v>
      </c>
      <c r="M3509" s="37">
        <f>VLOOKUP(D3509,DATA!A:F,6,FALSE)</f>
        <v>1285.5</v>
      </c>
      <c r="N3509" s="36">
        <f t="shared" si="271"/>
        <v>4.6863239302727067</v>
      </c>
      <c r="O3509" s="36">
        <f t="shared" si="272"/>
        <v>4.6863963860824285</v>
      </c>
      <c r="P3509" s="36">
        <f t="shared" si="273"/>
        <v>7.2455809721816422E-5</v>
      </c>
      <c r="Q3509" s="36">
        <f t="shared" si="274"/>
        <v>0</v>
      </c>
    </row>
    <row r="3510" spans="1:17" x14ac:dyDescent="0.3">
      <c r="A3510" s="29">
        <v>2690188</v>
      </c>
      <c r="B3510" s="1">
        <v>134</v>
      </c>
      <c r="C3510" s="1" t="s">
        <v>35</v>
      </c>
      <c r="D3510" s="1" t="s">
        <v>41</v>
      </c>
      <c r="E3510" s="1" t="s">
        <v>42</v>
      </c>
      <c r="F3510" s="47">
        <v>1071</v>
      </c>
      <c r="G3510" s="34">
        <v>1031.8599999999999</v>
      </c>
      <c r="H3510" s="1" t="s">
        <v>217</v>
      </c>
      <c r="I3510" s="34">
        <v>1.3029E-4</v>
      </c>
      <c r="J3510" s="34">
        <v>45.292361999999997</v>
      </c>
      <c r="K3510" s="35" t="str">
        <f t="shared" si="270"/>
        <v>Regte Heide &amp; Riels Laag_H4010A</v>
      </c>
      <c r="L3510" s="36">
        <f>VLOOKUP(D3510,DATA!A:F,5,FALSE)</f>
        <v>1.3726988247862192E-2</v>
      </c>
      <c r="M3510" s="37">
        <f>VLOOKUP(D3510,DATA!A:F,6,FALSE)</f>
        <v>1285.5</v>
      </c>
      <c r="N3510" s="36">
        <f t="shared" si="271"/>
        <v>2.983704531157326</v>
      </c>
      <c r="O3510" s="36">
        <f t="shared" si="272"/>
        <v>2.9837097082651751</v>
      </c>
      <c r="P3510" s="36">
        <f t="shared" si="273"/>
        <v>5.1771078490858713E-6</v>
      </c>
      <c r="Q3510" s="36">
        <f t="shared" si="274"/>
        <v>0</v>
      </c>
    </row>
    <row r="3511" spans="1:17" x14ac:dyDescent="0.3">
      <c r="A3511" s="29">
        <v>2690188</v>
      </c>
      <c r="B3511" s="1">
        <v>134</v>
      </c>
      <c r="C3511" s="1" t="s">
        <v>35</v>
      </c>
      <c r="D3511" s="1" t="s">
        <v>43</v>
      </c>
      <c r="E3511" s="1" t="s">
        <v>44</v>
      </c>
      <c r="F3511" s="47">
        <v>1071</v>
      </c>
      <c r="G3511" s="34">
        <v>1031.8599999999999</v>
      </c>
      <c r="H3511" s="1" t="s">
        <v>217</v>
      </c>
      <c r="I3511" s="34">
        <v>1.3029E-4</v>
      </c>
      <c r="J3511" s="34">
        <v>807.70672000000002</v>
      </c>
      <c r="K3511" s="35" t="str">
        <f t="shared" si="270"/>
        <v>Regte Heide &amp; Riels Laag_H7150</v>
      </c>
      <c r="L3511" s="36">
        <f>VLOOKUP(D3511,DATA!A:F,5,FALSE)</f>
        <v>1.3726988247862192E-2</v>
      </c>
      <c r="M3511" s="37">
        <f>VLOOKUP(D3511,DATA!A:F,6,FALSE)</f>
        <v>1285.5</v>
      </c>
      <c r="N3511" s="36">
        <f t="shared" si="271"/>
        <v>2.983704531157326</v>
      </c>
      <c r="O3511" s="36">
        <f t="shared" si="272"/>
        <v>2.9837097082651751</v>
      </c>
      <c r="P3511" s="36">
        <f t="shared" si="273"/>
        <v>5.1771078490858713E-6</v>
      </c>
      <c r="Q3511" s="36">
        <f t="shared" si="274"/>
        <v>0</v>
      </c>
    </row>
    <row r="3512" spans="1:17" x14ac:dyDescent="0.3">
      <c r="A3512" s="29">
        <v>2690192</v>
      </c>
      <c r="B3512" s="1">
        <v>134</v>
      </c>
      <c r="C3512" s="1" t="s">
        <v>35</v>
      </c>
      <c r="D3512" s="1" t="s">
        <v>41</v>
      </c>
      <c r="E3512" s="1" t="s">
        <v>42</v>
      </c>
      <c r="F3512" s="47">
        <v>1071</v>
      </c>
      <c r="G3512" s="34">
        <v>1025.32</v>
      </c>
      <c r="H3512" s="1" t="s">
        <v>217</v>
      </c>
      <c r="I3512" s="34">
        <v>6.0320000000000003E-4</v>
      </c>
      <c r="J3512" s="34">
        <v>462.49950000000001</v>
      </c>
      <c r="K3512" s="35" t="str">
        <f t="shared" si="270"/>
        <v>Regte Heide &amp; Riels Laag_H4010A</v>
      </c>
      <c r="L3512" s="36">
        <f>VLOOKUP(D3512,DATA!A:F,5,FALSE)</f>
        <v>1.3726988247862192E-2</v>
      </c>
      <c r="M3512" s="37">
        <f>VLOOKUP(D3512,DATA!A:F,6,FALSE)</f>
        <v>1285.5</v>
      </c>
      <c r="N3512" s="36">
        <f t="shared" si="271"/>
        <v>2.734521136112491</v>
      </c>
      <c r="O3512" s="36">
        <f t="shared" si="272"/>
        <v>2.7345431592052578</v>
      </c>
      <c r="P3512" s="36">
        <f t="shared" si="273"/>
        <v>2.2023092766776386E-5</v>
      </c>
      <c r="Q3512" s="36">
        <f t="shared" si="274"/>
        <v>0</v>
      </c>
    </row>
    <row r="3513" spans="1:17" x14ac:dyDescent="0.3">
      <c r="A3513" s="29">
        <v>2690192</v>
      </c>
      <c r="B3513" s="1">
        <v>134</v>
      </c>
      <c r="C3513" s="1" t="s">
        <v>35</v>
      </c>
      <c r="D3513" s="1" t="s">
        <v>43</v>
      </c>
      <c r="E3513" s="1" t="s">
        <v>44</v>
      </c>
      <c r="F3513" s="47">
        <v>1071</v>
      </c>
      <c r="G3513" s="34">
        <v>1025.32</v>
      </c>
      <c r="H3513" s="1" t="s">
        <v>217</v>
      </c>
      <c r="I3513" s="34">
        <v>6.0320000000000003E-4</v>
      </c>
      <c r="J3513" s="34">
        <v>462.49950000000001</v>
      </c>
      <c r="K3513" s="35" t="str">
        <f t="shared" si="270"/>
        <v>Regte Heide &amp; Riels Laag_H7150</v>
      </c>
      <c r="L3513" s="36">
        <f>VLOOKUP(D3513,DATA!A:F,5,FALSE)</f>
        <v>1.3726988247862192E-2</v>
      </c>
      <c r="M3513" s="37">
        <f>VLOOKUP(D3513,DATA!A:F,6,FALSE)</f>
        <v>1285.5</v>
      </c>
      <c r="N3513" s="36">
        <f t="shared" si="271"/>
        <v>2.734521136112491</v>
      </c>
      <c r="O3513" s="36">
        <f t="shared" si="272"/>
        <v>2.7345431592052578</v>
      </c>
      <c r="P3513" s="36">
        <f t="shared" si="273"/>
        <v>2.2023092766776386E-5</v>
      </c>
      <c r="Q3513" s="36">
        <f t="shared" si="274"/>
        <v>0</v>
      </c>
    </row>
    <row r="3514" spans="1:17" x14ac:dyDescent="0.3">
      <c r="A3514" s="29">
        <v>2691718</v>
      </c>
      <c r="B3514" s="1">
        <v>134</v>
      </c>
      <c r="C3514" s="1" t="s">
        <v>35</v>
      </c>
      <c r="D3514" s="1" t="s">
        <v>41</v>
      </c>
      <c r="E3514" s="1" t="s">
        <v>42</v>
      </c>
      <c r="F3514" s="47">
        <v>1071</v>
      </c>
      <c r="G3514" s="34">
        <v>1019.62</v>
      </c>
      <c r="H3514" s="1" t="s">
        <v>217</v>
      </c>
      <c r="I3514" s="34">
        <v>1.3469999999999999E-4</v>
      </c>
      <c r="J3514" s="34">
        <v>1474.7956199999901</v>
      </c>
      <c r="K3514" s="35" t="str">
        <f t="shared" si="270"/>
        <v>Regte Heide &amp; Riels Laag_H4010A</v>
      </c>
      <c r="L3514" s="36">
        <f>VLOOKUP(D3514,DATA!A:F,5,FALSE)</f>
        <v>1.3726988247862192E-2</v>
      </c>
      <c r="M3514" s="37">
        <f>VLOOKUP(D3514,DATA!A:F,6,FALSE)</f>
        <v>1285.5</v>
      </c>
      <c r="N3514" s="36">
        <f t="shared" si="271"/>
        <v>2.5339330251349641</v>
      </c>
      <c r="O3514" s="36">
        <f t="shared" si="272"/>
        <v>2.5339375917227627</v>
      </c>
      <c r="P3514" s="36">
        <f t="shared" si="273"/>
        <v>4.56658779857122E-6</v>
      </c>
      <c r="Q3514" s="36">
        <f t="shared" si="274"/>
        <v>0</v>
      </c>
    </row>
    <row r="3515" spans="1:17" x14ac:dyDescent="0.3">
      <c r="A3515" s="29">
        <v>2691718</v>
      </c>
      <c r="B3515" s="1">
        <v>134</v>
      </c>
      <c r="C3515" s="1" t="s">
        <v>35</v>
      </c>
      <c r="D3515" s="1" t="s">
        <v>43</v>
      </c>
      <c r="E3515" s="1" t="s">
        <v>44</v>
      </c>
      <c r="F3515" s="47">
        <v>1071</v>
      </c>
      <c r="G3515" s="34">
        <v>1019.62</v>
      </c>
      <c r="H3515" s="1" t="s">
        <v>217</v>
      </c>
      <c r="I3515" s="34">
        <v>1.3469999999999999E-4</v>
      </c>
      <c r="J3515" s="34">
        <v>63.333769799999999</v>
      </c>
      <c r="K3515" s="35" t="str">
        <f t="shared" si="270"/>
        <v>Regte Heide &amp; Riels Laag_H7150</v>
      </c>
      <c r="L3515" s="36">
        <f>VLOOKUP(D3515,DATA!A:F,5,FALSE)</f>
        <v>1.3726988247862192E-2</v>
      </c>
      <c r="M3515" s="37">
        <f>VLOOKUP(D3515,DATA!A:F,6,FALSE)</f>
        <v>1285.5</v>
      </c>
      <c r="N3515" s="36">
        <f t="shared" si="271"/>
        <v>2.5339330251349641</v>
      </c>
      <c r="O3515" s="36">
        <f t="shared" si="272"/>
        <v>2.5339375917227627</v>
      </c>
      <c r="P3515" s="36">
        <f t="shared" si="273"/>
        <v>4.56658779857122E-6</v>
      </c>
      <c r="Q3515" s="36">
        <f t="shared" si="274"/>
        <v>0</v>
      </c>
    </row>
    <row r="3516" spans="1:17" x14ac:dyDescent="0.3">
      <c r="A3516" s="29">
        <v>2691721</v>
      </c>
      <c r="B3516" s="1">
        <v>134</v>
      </c>
      <c r="C3516" s="1" t="s">
        <v>35</v>
      </c>
      <c r="D3516" s="1" t="s">
        <v>41</v>
      </c>
      <c r="E3516" s="1" t="s">
        <v>42</v>
      </c>
      <c r="F3516" s="47">
        <v>1071</v>
      </c>
      <c r="G3516" s="34">
        <v>1046.77</v>
      </c>
      <c r="H3516" s="1" t="s">
        <v>217</v>
      </c>
      <c r="I3516" s="34">
        <v>3.9659999999999999E-4</v>
      </c>
      <c r="J3516" s="34">
        <v>4673.9555663799001</v>
      </c>
      <c r="K3516" s="35" t="str">
        <f t="shared" si="270"/>
        <v>Regte Heide &amp; Riels Laag_H4010A</v>
      </c>
      <c r="L3516" s="36">
        <f>VLOOKUP(D3516,DATA!A:F,5,FALSE)</f>
        <v>1.3726988247862192E-2</v>
      </c>
      <c r="M3516" s="37">
        <f>VLOOKUP(D3516,DATA!A:F,6,FALSE)</f>
        <v>1285.5</v>
      </c>
      <c r="N3516" s="36">
        <f t="shared" si="271"/>
        <v>3.6367169695580341</v>
      </c>
      <c r="O3516" s="36">
        <f t="shared" si="272"/>
        <v>3.6367360483186375</v>
      </c>
      <c r="P3516" s="36">
        <f t="shared" si="273"/>
        <v>1.9078760603363776E-5</v>
      </c>
      <c r="Q3516" s="36">
        <f t="shared" si="274"/>
        <v>0</v>
      </c>
    </row>
    <row r="3517" spans="1:17" x14ac:dyDescent="0.3">
      <c r="A3517" s="29">
        <v>2691721</v>
      </c>
      <c r="B3517" s="1">
        <v>134</v>
      </c>
      <c r="C3517" s="1" t="s">
        <v>35</v>
      </c>
      <c r="D3517" s="1" t="s">
        <v>43</v>
      </c>
      <c r="E3517" s="1" t="s">
        <v>44</v>
      </c>
      <c r="F3517" s="47">
        <v>1071</v>
      </c>
      <c r="G3517" s="34">
        <v>1046.77</v>
      </c>
      <c r="H3517" s="1" t="s">
        <v>217</v>
      </c>
      <c r="I3517" s="34">
        <v>3.9659999999999999E-4</v>
      </c>
      <c r="J3517" s="34">
        <v>342.24338</v>
      </c>
      <c r="K3517" s="35" t="str">
        <f t="shared" si="270"/>
        <v>Regte Heide &amp; Riels Laag_H7150</v>
      </c>
      <c r="L3517" s="36">
        <f>VLOOKUP(D3517,DATA!A:F,5,FALSE)</f>
        <v>1.3726988247862192E-2</v>
      </c>
      <c r="M3517" s="37">
        <f>VLOOKUP(D3517,DATA!A:F,6,FALSE)</f>
        <v>1285.5</v>
      </c>
      <c r="N3517" s="36">
        <f t="shared" si="271"/>
        <v>3.6367169695580341</v>
      </c>
      <c r="O3517" s="36">
        <f t="shared" si="272"/>
        <v>3.6367360483186375</v>
      </c>
      <c r="P3517" s="36">
        <f t="shared" si="273"/>
        <v>1.9078760603363776E-5</v>
      </c>
      <c r="Q3517" s="36">
        <f t="shared" si="274"/>
        <v>0</v>
      </c>
    </row>
    <row r="3518" spans="1:17" x14ac:dyDescent="0.3">
      <c r="A3518" s="29">
        <v>2691722</v>
      </c>
      <c r="B3518" s="1">
        <v>134</v>
      </c>
      <c r="C3518" s="1" t="s">
        <v>35</v>
      </c>
      <c r="D3518" s="1" t="s">
        <v>41</v>
      </c>
      <c r="E3518" s="1" t="s">
        <v>42</v>
      </c>
      <c r="F3518" s="47">
        <v>1071</v>
      </c>
      <c r="G3518" s="34">
        <v>1014</v>
      </c>
      <c r="H3518" s="1" t="s">
        <v>217</v>
      </c>
      <c r="I3518" s="34">
        <v>7.0509999999999995E-4</v>
      </c>
      <c r="J3518" s="34">
        <v>1264.09793830222</v>
      </c>
      <c r="K3518" s="35" t="str">
        <f t="shared" si="270"/>
        <v>Regte Heide &amp; Riels Laag_H4010A</v>
      </c>
      <c r="L3518" s="36">
        <f>VLOOKUP(D3518,DATA!A:F,5,FALSE)</f>
        <v>1.3726988247862192E-2</v>
      </c>
      <c r="M3518" s="37">
        <f>VLOOKUP(D3518,DATA!A:F,6,FALSE)</f>
        <v>1285.5</v>
      </c>
      <c r="N3518" s="36">
        <f t="shared" si="271"/>
        <v>2.3502226490697349</v>
      </c>
      <c r="O3518" s="36">
        <f t="shared" si="272"/>
        <v>2.3502448621222904</v>
      </c>
      <c r="P3518" s="36">
        <f t="shared" si="273"/>
        <v>2.2213052555564161E-5</v>
      </c>
      <c r="Q3518" s="36">
        <f t="shared" si="274"/>
        <v>0</v>
      </c>
    </row>
    <row r="3519" spans="1:17" x14ac:dyDescent="0.3">
      <c r="A3519" s="29">
        <v>2691722</v>
      </c>
      <c r="B3519" s="1">
        <v>134</v>
      </c>
      <c r="C3519" s="1" t="s">
        <v>35</v>
      </c>
      <c r="D3519" s="1" t="s">
        <v>43</v>
      </c>
      <c r="E3519" s="1" t="s">
        <v>44</v>
      </c>
      <c r="F3519" s="47">
        <v>1071</v>
      </c>
      <c r="G3519" s="34">
        <v>1014</v>
      </c>
      <c r="H3519" s="1" t="s">
        <v>217</v>
      </c>
      <c r="I3519" s="34">
        <v>7.0509999999999995E-4</v>
      </c>
      <c r="J3519" s="34">
        <v>710.40620000000001</v>
      </c>
      <c r="K3519" s="35" t="str">
        <f t="shared" si="270"/>
        <v>Regte Heide &amp; Riels Laag_H7150</v>
      </c>
      <c r="L3519" s="36">
        <f>VLOOKUP(D3519,DATA!A:F,5,FALSE)</f>
        <v>1.3726988247862192E-2</v>
      </c>
      <c r="M3519" s="37">
        <f>VLOOKUP(D3519,DATA!A:F,6,FALSE)</f>
        <v>1285.5</v>
      </c>
      <c r="N3519" s="36">
        <f t="shared" si="271"/>
        <v>2.3502226490697349</v>
      </c>
      <c r="O3519" s="36">
        <f t="shared" si="272"/>
        <v>2.3502448621222904</v>
      </c>
      <c r="P3519" s="36">
        <f t="shared" si="273"/>
        <v>2.2213052555564161E-5</v>
      </c>
      <c r="Q3519" s="36">
        <f t="shared" si="274"/>
        <v>0</v>
      </c>
    </row>
    <row r="3520" spans="1:17" x14ac:dyDescent="0.3">
      <c r="A3520" s="29">
        <v>2691723</v>
      </c>
      <c r="B3520" s="1">
        <v>134</v>
      </c>
      <c r="C3520" s="1" t="s">
        <v>35</v>
      </c>
      <c r="D3520" s="1" t="s">
        <v>41</v>
      </c>
      <c r="E3520" s="1" t="s">
        <v>42</v>
      </c>
      <c r="F3520" s="47">
        <v>1071</v>
      </c>
      <c r="G3520" s="34">
        <v>1046.53</v>
      </c>
      <c r="H3520" s="1" t="s">
        <v>217</v>
      </c>
      <c r="I3520" s="34">
        <v>1.1156E-3</v>
      </c>
      <c r="J3520" s="34">
        <v>502.42250000000001</v>
      </c>
      <c r="K3520" s="35" t="str">
        <f t="shared" si="270"/>
        <v>Regte Heide &amp; Riels Laag_H4010A</v>
      </c>
      <c r="L3520" s="36">
        <f>VLOOKUP(D3520,DATA!A:F,5,FALSE)</f>
        <v>1.3726988247862192E-2</v>
      </c>
      <c r="M3520" s="37">
        <f>VLOOKUP(D3520,DATA!A:F,6,FALSE)</f>
        <v>1285.5</v>
      </c>
      <c r="N3520" s="36">
        <f t="shared" si="271"/>
        <v>3.6251892247259052</v>
      </c>
      <c r="O3520" s="36">
        <f t="shared" si="272"/>
        <v>3.6252427280876387</v>
      </c>
      <c r="P3520" s="36">
        <f t="shared" si="273"/>
        <v>5.3503361733486798E-5</v>
      </c>
      <c r="Q3520" s="36">
        <f t="shared" si="274"/>
        <v>0</v>
      </c>
    </row>
    <row r="3521" spans="1:17" x14ac:dyDescent="0.3">
      <c r="A3521" s="29">
        <v>2691723</v>
      </c>
      <c r="B3521" s="1">
        <v>134</v>
      </c>
      <c r="C3521" s="1" t="s">
        <v>35</v>
      </c>
      <c r="D3521" s="1" t="s">
        <v>43</v>
      </c>
      <c r="E3521" s="1" t="s">
        <v>44</v>
      </c>
      <c r="F3521" s="47">
        <v>1071</v>
      </c>
      <c r="G3521" s="34">
        <v>1046.53</v>
      </c>
      <c r="H3521" s="1" t="s">
        <v>217</v>
      </c>
      <c r="I3521" s="34">
        <v>1.1156E-3</v>
      </c>
      <c r="J3521" s="34">
        <v>1399.1599000000001</v>
      </c>
      <c r="K3521" s="35" t="str">
        <f t="shared" si="270"/>
        <v>Regte Heide &amp; Riels Laag_H7150</v>
      </c>
      <c r="L3521" s="36">
        <f>VLOOKUP(D3521,DATA!A:F,5,FALSE)</f>
        <v>1.3726988247862192E-2</v>
      </c>
      <c r="M3521" s="37">
        <f>VLOOKUP(D3521,DATA!A:F,6,FALSE)</f>
        <v>1285.5</v>
      </c>
      <c r="N3521" s="36">
        <f t="shared" si="271"/>
        <v>3.6251892247259052</v>
      </c>
      <c r="O3521" s="36">
        <f t="shared" si="272"/>
        <v>3.6252427280876387</v>
      </c>
      <c r="P3521" s="36">
        <f t="shared" si="273"/>
        <v>5.3503361733486798E-5</v>
      </c>
      <c r="Q3521" s="36">
        <f t="shared" si="274"/>
        <v>0</v>
      </c>
    </row>
    <row r="3522" spans="1:17" x14ac:dyDescent="0.3">
      <c r="A3522" s="29">
        <v>2693250</v>
      </c>
      <c r="B3522" s="1">
        <v>134</v>
      </c>
      <c r="C3522" s="1" t="s">
        <v>35</v>
      </c>
      <c r="D3522" s="1" t="s">
        <v>41</v>
      </c>
      <c r="E3522" s="1" t="s">
        <v>42</v>
      </c>
      <c r="F3522" s="47">
        <v>1071</v>
      </c>
      <c r="G3522" s="34">
        <v>1029.23</v>
      </c>
      <c r="H3522" s="1" t="s">
        <v>217</v>
      </c>
      <c r="I3522" s="34">
        <v>6.0260000000000001E-4</v>
      </c>
      <c r="J3522" s="34">
        <v>1659.09178719548</v>
      </c>
      <c r="K3522" s="35" t="str">
        <f t="shared" si="270"/>
        <v>Regte Heide &amp; Riels Laag_H4010A</v>
      </c>
      <c r="L3522" s="36">
        <f>VLOOKUP(D3522,DATA!A:F,5,FALSE)</f>
        <v>1.3726988247862192E-2</v>
      </c>
      <c r="M3522" s="37">
        <f>VLOOKUP(D3522,DATA!A:F,6,FALSE)</f>
        <v>1285.5</v>
      </c>
      <c r="N3522" s="36">
        <f t="shared" si="271"/>
        <v>2.8809560614979182</v>
      </c>
      <c r="O3522" s="36">
        <f t="shared" si="272"/>
        <v>2.8809792059612649</v>
      </c>
      <c r="P3522" s="36">
        <f t="shared" si="273"/>
        <v>2.314446334672482E-5</v>
      </c>
      <c r="Q3522" s="36">
        <f t="shared" si="274"/>
        <v>0</v>
      </c>
    </row>
    <row r="3523" spans="1:17" x14ac:dyDescent="0.3">
      <c r="A3523" s="29">
        <v>2693250</v>
      </c>
      <c r="B3523" s="1">
        <v>134</v>
      </c>
      <c r="C3523" s="1" t="s">
        <v>35</v>
      </c>
      <c r="D3523" s="1" t="s">
        <v>43</v>
      </c>
      <c r="E3523" s="1" t="s">
        <v>44</v>
      </c>
      <c r="F3523" s="47">
        <v>1071</v>
      </c>
      <c r="G3523" s="34">
        <v>1029.23</v>
      </c>
      <c r="H3523" s="1" t="s">
        <v>217</v>
      </c>
      <c r="I3523" s="34">
        <v>6.0260000000000001E-4</v>
      </c>
      <c r="J3523" s="34">
        <v>305.3956</v>
      </c>
      <c r="K3523" s="35" t="str">
        <f t="shared" ref="K3523:K3586" si="275">_xlfn.CONCAT(C3523,"_",D3523)</f>
        <v>Regte Heide &amp; Riels Laag_H7150</v>
      </c>
      <c r="L3523" s="36">
        <f>VLOOKUP(D3523,DATA!A:F,5,FALSE)</f>
        <v>1.3726988247862192E-2</v>
      </c>
      <c r="M3523" s="37">
        <f>VLOOKUP(D3523,DATA!A:F,6,FALSE)</f>
        <v>1285.5</v>
      </c>
      <c r="N3523" s="36">
        <f t="shared" ref="N3523:N3586" si="276">100/(1+EXP(-L3523*(G3523-M3523)))</f>
        <v>2.8809560614979182</v>
      </c>
      <c r="O3523" s="36">
        <f t="shared" ref="O3523:O3586" si="277">100/(1+EXP(-L3523*((G3523+I3523)-M3523)))</f>
        <v>2.8809792059612649</v>
      </c>
      <c r="P3523" s="36">
        <f t="shared" ref="P3523:P3586" si="278">O3523-N3523</f>
        <v>2.314446334672482E-5</v>
      </c>
      <c r="Q3523" s="36">
        <f t="shared" ref="Q3523:Q3586" si="279">IF(AND(H3523&lt;&gt;"below",I3523&gt;=0.005),J3523*P3523/100,0)</f>
        <v>0</v>
      </c>
    </row>
    <row r="3524" spans="1:17" x14ac:dyDescent="0.3">
      <c r="A3524" s="29">
        <v>2694776</v>
      </c>
      <c r="B3524" s="1">
        <v>134</v>
      </c>
      <c r="C3524" s="1" t="s">
        <v>35</v>
      </c>
      <c r="D3524" s="1" t="s">
        <v>41</v>
      </c>
      <c r="E3524" s="1" t="s">
        <v>42</v>
      </c>
      <c r="F3524" s="47">
        <v>1071</v>
      </c>
      <c r="G3524" s="34">
        <v>1024.18</v>
      </c>
      <c r="H3524" s="1" t="s">
        <v>217</v>
      </c>
      <c r="I3524" s="34">
        <v>1.3333999999999999E-4</v>
      </c>
      <c r="J3524" s="34">
        <v>1058.8093799999999</v>
      </c>
      <c r="K3524" s="35" t="str">
        <f t="shared" si="275"/>
        <v>Regte Heide &amp; Riels Laag_H4010A</v>
      </c>
      <c r="L3524" s="36">
        <f>VLOOKUP(D3524,DATA!A:F,5,FALSE)</f>
        <v>1.3726988247862192E-2</v>
      </c>
      <c r="M3524" s="37">
        <f>VLOOKUP(D3524,DATA!A:F,6,FALSE)</f>
        <v>1285.5</v>
      </c>
      <c r="N3524" s="36">
        <f t="shared" si="276"/>
        <v>2.6932058364333664</v>
      </c>
      <c r="O3524" s="36">
        <f t="shared" si="277"/>
        <v>2.6932106332023231</v>
      </c>
      <c r="P3524" s="36">
        <f t="shared" si="278"/>
        <v>4.7967689567052219E-6</v>
      </c>
      <c r="Q3524" s="36">
        <f t="shared" si="279"/>
        <v>0</v>
      </c>
    </row>
    <row r="3525" spans="1:17" x14ac:dyDescent="0.3">
      <c r="A3525" s="29">
        <v>2694780</v>
      </c>
      <c r="B3525" s="1">
        <v>134</v>
      </c>
      <c r="C3525" s="1" t="s">
        <v>35</v>
      </c>
      <c r="D3525" s="1" t="s">
        <v>41</v>
      </c>
      <c r="E3525" s="1" t="s">
        <v>42</v>
      </c>
      <c r="F3525" s="47">
        <v>1071</v>
      </c>
      <c r="G3525" s="34">
        <v>1005.51</v>
      </c>
      <c r="H3525" s="1" t="s">
        <v>217</v>
      </c>
      <c r="I3525" s="34">
        <v>6.7029999999999998E-4</v>
      </c>
      <c r="J3525" s="34">
        <v>4852.2594371795903</v>
      </c>
      <c r="K3525" s="35" t="str">
        <f t="shared" si="275"/>
        <v>Regte Heide &amp; Riels Laag_H4010A</v>
      </c>
      <c r="L3525" s="36">
        <f>VLOOKUP(D3525,DATA!A:F,5,FALSE)</f>
        <v>1.3726988247862192E-2</v>
      </c>
      <c r="M3525" s="37">
        <f>VLOOKUP(D3525,DATA!A:F,6,FALSE)</f>
        <v>1285.5</v>
      </c>
      <c r="N3525" s="36">
        <f t="shared" si="276"/>
        <v>2.0971026560989268</v>
      </c>
      <c r="O3525" s="36">
        <f t="shared" si="277"/>
        <v>2.0971215473895963</v>
      </c>
      <c r="P3525" s="36">
        <f t="shared" si="278"/>
        <v>1.8891290669564853E-5</v>
      </c>
      <c r="Q3525" s="36">
        <f t="shared" si="279"/>
        <v>0</v>
      </c>
    </row>
    <row r="3526" spans="1:17" x14ac:dyDescent="0.3">
      <c r="A3526" s="29">
        <v>2694781</v>
      </c>
      <c r="B3526" s="1">
        <v>134</v>
      </c>
      <c r="C3526" s="1" t="s">
        <v>35</v>
      </c>
      <c r="D3526" s="1" t="s">
        <v>41</v>
      </c>
      <c r="E3526" s="1" t="s">
        <v>42</v>
      </c>
      <c r="F3526" s="47">
        <v>1071</v>
      </c>
      <c r="G3526" s="34">
        <v>1033</v>
      </c>
      <c r="H3526" s="1" t="s">
        <v>217</v>
      </c>
      <c r="I3526" s="34">
        <v>1.0642E-3</v>
      </c>
      <c r="J3526" s="34">
        <v>208.83581599999999</v>
      </c>
      <c r="K3526" s="35" t="str">
        <f t="shared" si="275"/>
        <v>Regte Heide &amp; Riels Laag_H4010A</v>
      </c>
      <c r="L3526" s="36">
        <f>VLOOKUP(D3526,DATA!A:F,5,FALSE)</f>
        <v>1.3726988247862192E-2</v>
      </c>
      <c r="M3526" s="37">
        <f>VLOOKUP(D3526,DATA!A:F,6,FALSE)</f>
        <v>1285.5</v>
      </c>
      <c r="N3526" s="36">
        <f t="shared" si="276"/>
        <v>3.0293375087185059</v>
      </c>
      <c r="O3526" s="36">
        <f t="shared" si="277"/>
        <v>3.0293804217822062</v>
      </c>
      <c r="P3526" s="36">
        <f t="shared" si="278"/>
        <v>4.2913063700300569E-5</v>
      </c>
      <c r="Q3526" s="36">
        <f t="shared" si="279"/>
        <v>0</v>
      </c>
    </row>
    <row r="3527" spans="1:17" x14ac:dyDescent="0.3">
      <c r="A3527" s="29">
        <v>2696308</v>
      </c>
      <c r="B3527" s="1">
        <v>134</v>
      </c>
      <c r="C3527" s="1" t="s">
        <v>35</v>
      </c>
      <c r="D3527" s="1" t="s">
        <v>41</v>
      </c>
      <c r="E3527" s="1" t="s">
        <v>42</v>
      </c>
      <c r="F3527" s="47">
        <v>1071</v>
      </c>
      <c r="G3527" s="34">
        <v>1023.59</v>
      </c>
      <c r="H3527" s="1" t="s">
        <v>217</v>
      </c>
      <c r="I3527" s="34">
        <v>5.7180000000000002E-4</v>
      </c>
      <c r="J3527" s="34">
        <v>1057.2354399999999</v>
      </c>
      <c r="K3527" s="35" t="str">
        <f t="shared" si="275"/>
        <v>Regte Heide &amp; Riels Laag_H4010A</v>
      </c>
      <c r="L3527" s="36">
        <f>VLOOKUP(D3527,DATA!A:F,5,FALSE)</f>
        <v>1.3726988247862192E-2</v>
      </c>
      <c r="M3527" s="37">
        <f>VLOOKUP(D3527,DATA!A:F,6,FALSE)</f>
        <v>1285.5</v>
      </c>
      <c r="N3527" s="36">
        <f t="shared" si="276"/>
        <v>2.6720623369453826</v>
      </c>
      <c r="O3527" s="36">
        <f t="shared" si="277"/>
        <v>2.6720827498653477</v>
      </c>
      <c r="P3527" s="36">
        <f t="shared" si="278"/>
        <v>2.0412919965018261E-5</v>
      </c>
      <c r="Q3527" s="36">
        <f t="shared" si="279"/>
        <v>0</v>
      </c>
    </row>
    <row r="3528" spans="1:17" x14ac:dyDescent="0.3">
      <c r="A3528" s="29">
        <v>2696309</v>
      </c>
      <c r="B3528" s="1">
        <v>134</v>
      </c>
      <c r="C3528" s="1" t="s">
        <v>35</v>
      </c>
      <c r="D3528" s="1" t="s">
        <v>41</v>
      </c>
      <c r="E3528" s="1" t="s">
        <v>42</v>
      </c>
      <c r="F3528" s="47">
        <v>1071</v>
      </c>
      <c r="G3528" s="34">
        <v>1003.97</v>
      </c>
      <c r="H3528" s="1" t="s">
        <v>217</v>
      </c>
      <c r="I3528" s="34">
        <v>8.3759999999999998E-4</v>
      </c>
      <c r="J3528" s="34">
        <v>1785.69185235846</v>
      </c>
      <c r="K3528" s="35" t="str">
        <f t="shared" si="275"/>
        <v>Regte Heide &amp; Riels Laag_H4010A</v>
      </c>
      <c r="L3528" s="36">
        <f>VLOOKUP(D3528,DATA!A:F,5,FALSE)</f>
        <v>1.3726988247862192E-2</v>
      </c>
      <c r="M3528" s="37">
        <f>VLOOKUP(D3528,DATA!A:F,6,FALSE)</f>
        <v>1285.5</v>
      </c>
      <c r="N3528" s="36">
        <f t="shared" si="276"/>
        <v>2.0541371968436057</v>
      </c>
      <c r="O3528" s="36">
        <f t="shared" si="277"/>
        <v>2.0541603297322841</v>
      </c>
      <c r="P3528" s="36">
        <f t="shared" si="278"/>
        <v>2.3132888678389918E-5</v>
      </c>
      <c r="Q3528" s="36">
        <f t="shared" si="279"/>
        <v>0</v>
      </c>
    </row>
    <row r="3529" spans="1:17" x14ac:dyDescent="0.3">
      <c r="A3529" s="29">
        <v>2697838</v>
      </c>
      <c r="B3529" s="1">
        <v>134</v>
      </c>
      <c r="C3529" s="1" t="s">
        <v>35</v>
      </c>
      <c r="D3529" s="1" t="s">
        <v>41</v>
      </c>
      <c r="E3529" s="1" t="s">
        <v>42</v>
      </c>
      <c r="F3529" s="47">
        <v>1071</v>
      </c>
      <c r="G3529" s="34">
        <v>1007.18</v>
      </c>
      <c r="H3529" s="1" t="s">
        <v>217</v>
      </c>
      <c r="I3529" s="34">
        <v>6.5260000000000003E-4</v>
      </c>
      <c r="J3529" s="34">
        <v>82.433279999999996</v>
      </c>
      <c r="K3529" s="35" t="str">
        <f t="shared" si="275"/>
        <v>Regte Heide &amp; Riels Laag_H4010A</v>
      </c>
      <c r="L3529" s="36">
        <f>VLOOKUP(D3529,DATA!A:F,5,FALSE)</f>
        <v>1.3726988247862192E-2</v>
      </c>
      <c r="M3529" s="37">
        <f>VLOOKUP(D3529,DATA!A:F,6,FALSE)</f>
        <v>1285.5</v>
      </c>
      <c r="N3529" s="36">
        <f t="shared" si="276"/>
        <v>2.1446890979155206</v>
      </c>
      <c r="O3529" s="36">
        <f t="shared" si="277"/>
        <v>2.144707898568718</v>
      </c>
      <c r="P3529" s="36">
        <f t="shared" si="278"/>
        <v>1.8800653197370565E-5</v>
      </c>
      <c r="Q3529" s="36">
        <f t="shared" si="279"/>
        <v>0</v>
      </c>
    </row>
    <row r="3530" spans="1:17" x14ac:dyDescent="0.3">
      <c r="A3530" s="29">
        <v>2699367</v>
      </c>
      <c r="B3530" s="1">
        <v>134</v>
      </c>
      <c r="C3530" s="1" t="s">
        <v>35</v>
      </c>
      <c r="D3530" s="1" t="s">
        <v>41</v>
      </c>
      <c r="E3530" s="1" t="s">
        <v>42</v>
      </c>
      <c r="F3530" s="47">
        <v>1071</v>
      </c>
      <c r="G3530" s="34">
        <v>1008.01</v>
      </c>
      <c r="H3530" s="1" t="s">
        <v>217</v>
      </c>
      <c r="I3530" s="34">
        <v>8.0259999999999999E-4</v>
      </c>
      <c r="J3530" s="34">
        <v>3307.27218196592</v>
      </c>
      <c r="K3530" s="35" t="str">
        <f t="shared" si="275"/>
        <v>Regte Heide &amp; Riels Laag_H4010A</v>
      </c>
      <c r="L3530" s="36">
        <f>VLOOKUP(D3530,DATA!A:F,5,FALSE)</f>
        <v>1.3726988247862192E-2</v>
      </c>
      <c r="M3530" s="37">
        <f>VLOOKUP(D3530,DATA!A:F,6,FALSE)</f>
        <v>1285.5</v>
      </c>
      <c r="N3530" s="36">
        <f t="shared" si="276"/>
        <v>2.1687311635814277</v>
      </c>
      <c r="O3530" s="36">
        <f t="shared" si="277"/>
        <v>2.1687545390385319</v>
      </c>
      <c r="P3530" s="36">
        <f t="shared" si="278"/>
        <v>2.3375457104179986E-5</v>
      </c>
      <c r="Q3530" s="36">
        <f t="shared" si="279"/>
        <v>0</v>
      </c>
    </row>
    <row r="3531" spans="1:17" x14ac:dyDescent="0.3">
      <c r="A3531" s="29">
        <v>2700896</v>
      </c>
      <c r="B3531" s="1">
        <v>134</v>
      </c>
      <c r="C3531" s="1" t="s">
        <v>35</v>
      </c>
      <c r="D3531" s="1" t="s">
        <v>41</v>
      </c>
      <c r="E3531" s="1" t="s">
        <v>42</v>
      </c>
      <c r="F3531" s="47">
        <v>1071</v>
      </c>
      <c r="G3531" s="34">
        <v>1069.44</v>
      </c>
      <c r="H3531" s="1" t="s">
        <v>217</v>
      </c>
      <c r="I3531" s="34">
        <v>6.7100000000000005E-4</v>
      </c>
      <c r="J3531" s="34">
        <v>159.71304000000001</v>
      </c>
      <c r="K3531" s="35" t="str">
        <f t="shared" si="275"/>
        <v>Regte Heide &amp; Riels Laag_H4010A</v>
      </c>
      <c r="L3531" s="36">
        <f>VLOOKUP(D3531,DATA!A:F,5,FALSE)</f>
        <v>1.3726988247862192E-2</v>
      </c>
      <c r="M3531" s="37">
        <f>VLOOKUP(D3531,DATA!A:F,6,FALSE)</f>
        <v>1285.5</v>
      </c>
      <c r="N3531" s="36">
        <f t="shared" si="276"/>
        <v>4.8992576548557007</v>
      </c>
      <c r="O3531" s="36">
        <f t="shared" si="277"/>
        <v>4.8993005703158046</v>
      </c>
      <c r="P3531" s="36">
        <f t="shared" si="278"/>
        <v>4.2915460103820635E-5</v>
      </c>
      <c r="Q3531" s="36">
        <f t="shared" si="279"/>
        <v>0</v>
      </c>
    </row>
    <row r="3532" spans="1:17" x14ac:dyDescent="0.3">
      <c r="A3532" s="29">
        <v>2713126</v>
      </c>
      <c r="B3532" s="1">
        <v>134</v>
      </c>
      <c r="C3532" s="1" t="s">
        <v>35</v>
      </c>
      <c r="D3532" s="1" t="s">
        <v>45</v>
      </c>
      <c r="E3532" s="1" t="s">
        <v>46</v>
      </c>
      <c r="F3532" s="47">
        <v>1214</v>
      </c>
      <c r="G3532" s="34">
        <v>1189.9100000000001</v>
      </c>
      <c r="H3532" s="1" t="s">
        <v>217</v>
      </c>
      <c r="I3532" s="34">
        <v>1.8175999999999999E-4</v>
      </c>
      <c r="J3532" s="34">
        <v>51.372302999999903</v>
      </c>
      <c r="K3532" s="35" t="str">
        <f t="shared" si="275"/>
        <v>Regte Heide &amp; Riels Laag_H7140A</v>
      </c>
      <c r="L3532" s="36">
        <f>VLOOKUP(D3532,DATA!A:F,5,FALSE)</f>
        <v>2.0590482371793287E-2</v>
      </c>
      <c r="M3532" s="37">
        <f>VLOOKUP(D3532,DATA!A:F,6,FALSE)</f>
        <v>1357</v>
      </c>
      <c r="N3532" s="36">
        <f t="shared" si="276"/>
        <v>3.1054528340128686</v>
      </c>
      <c r="O3532" s="36">
        <f t="shared" si="277"/>
        <v>3.1054640953477159</v>
      </c>
      <c r="P3532" s="36">
        <f t="shared" si="278"/>
        <v>1.1261334847301185E-5</v>
      </c>
      <c r="Q3532" s="36">
        <f t="shared" si="279"/>
        <v>0</v>
      </c>
    </row>
    <row r="3533" spans="1:17" x14ac:dyDescent="0.3">
      <c r="A3533" s="29">
        <v>2806482</v>
      </c>
      <c r="B3533" s="1">
        <v>133</v>
      </c>
      <c r="C3533" s="1" t="s">
        <v>17</v>
      </c>
      <c r="D3533" s="1" t="s">
        <v>25</v>
      </c>
      <c r="E3533" s="1" t="s">
        <v>23</v>
      </c>
      <c r="F3533" s="47">
        <v>1857</v>
      </c>
      <c r="G3533" s="34">
        <v>1828.14</v>
      </c>
      <c r="H3533" s="1" t="s">
        <v>217</v>
      </c>
      <c r="I3533" s="34">
        <v>2.0291E-2</v>
      </c>
      <c r="J3533" s="34">
        <v>4315.7610000000004</v>
      </c>
      <c r="K3533" s="35" t="str">
        <f t="shared" si="275"/>
        <v>Kampina &amp; Oisterwijkse Vennen_ZGH91E0C</v>
      </c>
      <c r="L3533" s="36">
        <f>VLOOKUP(D3533,DATA!A:F,5,FALSE)</f>
        <v>6.9280917156857415E-3</v>
      </c>
      <c r="M3533" s="37">
        <f>VLOOKUP(D3533,DATA!A:F,6,FALSE)</f>
        <v>2282</v>
      </c>
      <c r="N3533" s="36">
        <f t="shared" si="276"/>
        <v>4.1313147076723915</v>
      </c>
      <c r="O3533" s="36">
        <f t="shared" si="277"/>
        <v>4.1318715216567412</v>
      </c>
      <c r="P3533" s="36">
        <f t="shared" si="278"/>
        <v>5.568139843497022E-4</v>
      </c>
      <c r="Q3533" s="36">
        <f t="shared" si="279"/>
        <v>2.4030760779110552E-2</v>
      </c>
    </row>
    <row r="3534" spans="1:17" x14ac:dyDescent="0.3">
      <c r="A3534" s="29">
        <v>2806484</v>
      </c>
      <c r="B3534" s="1">
        <v>133</v>
      </c>
      <c r="C3534" s="1" t="s">
        <v>17</v>
      </c>
      <c r="D3534" s="1" t="s">
        <v>25</v>
      </c>
      <c r="E3534" s="1" t="s">
        <v>23</v>
      </c>
      <c r="F3534" s="47">
        <v>1857</v>
      </c>
      <c r="G3534" s="34">
        <v>1815.85</v>
      </c>
      <c r="H3534" s="1" t="s">
        <v>217</v>
      </c>
      <c r="I3534" s="34">
        <v>2.1347999999999999E-2</v>
      </c>
      <c r="J3534" s="34">
        <v>7489.3603999999996</v>
      </c>
      <c r="K3534" s="35" t="str">
        <f t="shared" si="275"/>
        <v>Kampina &amp; Oisterwijkse Vennen_ZGH91E0C</v>
      </c>
      <c r="L3534" s="36">
        <f>VLOOKUP(D3534,DATA!A:F,5,FALSE)</f>
        <v>6.9280917156857415E-3</v>
      </c>
      <c r="M3534" s="37">
        <f>VLOOKUP(D3534,DATA!A:F,6,FALSE)</f>
        <v>2282</v>
      </c>
      <c r="N3534" s="36">
        <f t="shared" si="276"/>
        <v>3.8069456526691239</v>
      </c>
      <c r="O3534" s="36">
        <f t="shared" si="277"/>
        <v>3.8074873053355236</v>
      </c>
      <c r="P3534" s="36">
        <f t="shared" si="278"/>
        <v>5.4165266639971676E-4</v>
      </c>
      <c r="Q3534" s="36">
        <f t="shared" si="279"/>
        <v>4.0566320302884484E-2</v>
      </c>
    </row>
    <row r="3535" spans="1:17" x14ac:dyDescent="0.3">
      <c r="A3535" s="29">
        <v>2806485</v>
      </c>
      <c r="B3535" s="1">
        <v>133</v>
      </c>
      <c r="C3535" s="1" t="s">
        <v>17</v>
      </c>
      <c r="D3535" s="1" t="s">
        <v>25</v>
      </c>
      <c r="E3535" s="1" t="s">
        <v>23</v>
      </c>
      <c r="F3535" s="47">
        <v>1857</v>
      </c>
      <c r="G3535" s="34">
        <v>1843.73</v>
      </c>
      <c r="H3535" s="1" t="s">
        <v>217</v>
      </c>
      <c r="I3535" s="34">
        <v>2.2426000000000001E-2</v>
      </c>
      <c r="J3535" s="34">
        <v>8958.9889999999996</v>
      </c>
      <c r="K3535" s="35" t="str">
        <f t="shared" si="275"/>
        <v>Kampina &amp; Oisterwijkse Vennen_ZGH91E0C</v>
      </c>
      <c r="L3535" s="36">
        <f>VLOOKUP(D3535,DATA!A:F,5,FALSE)</f>
        <v>6.9280917156857415E-3</v>
      </c>
      <c r="M3535" s="37">
        <f>VLOOKUP(D3535,DATA!A:F,6,FALSE)</f>
        <v>2282</v>
      </c>
      <c r="N3535" s="36">
        <f t="shared" si="276"/>
        <v>4.5809372697294153</v>
      </c>
      <c r="O3535" s="36">
        <f t="shared" si="277"/>
        <v>4.581616450817446</v>
      </c>
      <c r="P3535" s="36">
        <f t="shared" si="278"/>
        <v>6.7918108803066701E-4</v>
      </c>
      <c r="Q3535" s="36">
        <f t="shared" si="279"/>
        <v>6.0847758966747774E-2</v>
      </c>
    </row>
    <row r="3536" spans="1:17" x14ac:dyDescent="0.3">
      <c r="A3536" s="29">
        <v>2808015</v>
      </c>
      <c r="B3536" s="1">
        <v>133</v>
      </c>
      <c r="C3536" s="1" t="s">
        <v>17</v>
      </c>
      <c r="D3536" s="1" t="s">
        <v>25</v>
      </c>
      <c r="E3536" s="1" t="s">
        <v>23</v>
      </c>
      <c r="F3536" s="47">
        <v>1857</v>
      </c>
      <c r="G3536" s="34">
        <v>1794.13</v>
      </c>
      <c r="H3536" s="1" t="s">
        <v>217</v>
      </c>
      <c r="I3536" s="34">
        <v>2.2082000000000001E-2</v>
      </c>
      <c r="J3536" s="34">
        <v>5688.19</v>
      </c>
      <c r="K3536" s="35" t="str">
        <f t="shared" si="275"/>
        <v>Kampina &amp; Oisterwijkse Vennen_ZGH91E0C</v>
      </c>
      <c r="L3536" s="36">
        <f>VLOOKUP(D3536,DATA!A:F,5,FALSE)</f>
        <v>6.9280917156857415E-3</v>
      </c>
      <c r="M3536" s="37">
        <f>VLOOKUP(D3536,DATA!A:F,6,FALSE)</f>
        <v>2282</v>
      </c>
      <c r="N3536" s="36">
        <f t="shared" si="276"/>
        <v>3.2926136707139824</v>
      </c>
      <c r="O3536" s="36">
        <f t="shared" si="277"/>
        <v>3.2931008440270242</v>
      </c>
      <c r="P3536" s="36">
        <f t="shared" si="278"/>
        <v>4.871733130418221E-4</v>
      </c>
      <c r="Q3536" s="36">
        <f t="shared" si="279"/>
        <v>2.7711343675113617E-2</v>
      </c>
    </row>
    <row r="3537" spans="1:17" x14ac:dyDescent="0.3">
      <c r="A3537" s="29">
        <v>2818719</v>
      </c>
      <c r="B3537" s="1">
        <v>133</v>
      </c>
      <c r="C3537" s="1" t="s">
        <v>17</v>
      </c>
      <c r="D3537" s="1" t="s">
        <v>43</v>
      </c>
      <c r="E3537" s="1" t="s">
        <v>44</v>
      </c>
      <c r="F3537" s="47">
        <v>1071</v>
      </c>
      <c r="G3537" s="34">
        <v>1050.33</v>
      </c>
      <c r="H3537" s="1" t="s">
        <v>217</v>
      </c>
      <c r="I3537" s="34">
        <v>1.2302799999999999E-2</v>
      </c>
      <c r="J3537" s="34">
        <v>749.15509999999995</v>
      </c>
      <c r="K3537" s="35" t="str">
        <f t="shared" si="275"/>
        <v>Kampina &amp; Oisterwijkse Vennen_H7150</v>
      </c>
      <c r="L3537" s="36">
        <f>VLOOKUP(D3537,DATA!A:F,5,FALSE)</f>
        <v>1.3726988247862192E-2</v>
      </c>
      <c r="M3537" s="37">
        <f>VLOOKUP(D3537,DATA!A:F,6,FALSE)</f>
        <v>1285.5</v>
      </c>
      <c r="N3537" s="36">
        <f t="shared" si="276"/>
        <v>3.8119075922308729</v>
      </c>
      <c r="O3537" s="36">
        <f t="shared" si="277"/>
        <v>3.8125268575776294</v>
      </c>
      <c r="P3537" s="36">
        <f t="shared" si="278"/>
        <v>6.1926534675649236E-4</v>
      </c>
      <c r="Q3537" s="36">
        <f t="shared" si="279"/>
        <v>4.6392579277589469E-3</v>
      </c>
    </row>
    <row r="3538" spans="1:17" x14ac:dyDescent="0.3">
      <c r="A3538" s="29">
        <v>2823301</v>
      </c>
      <c r="B3538" s="1">
        <v>133</v>
      </c>
      <c r="C3538" s="1" t="s">
        <v>17</v>
      </c>
      <c r="D3538" s="1" t="s">
        <v>90</v>
      </c>
      <c r="E3538" s="1" t="s">
        <v>91</v>
      </c>
      <c r="F3538" s="47">
        <v>1071</v>
      </c>
      <c r="G3538" s="34">
        <v>1011.76</v>
      </c>
      <c r="H3538" s="1" t="s">
        <v>217</v>
      </c>
      <c r="I3538" s="34">
        <v>9.9319999999999999E-3</v>
      </c>
      <c r="J3538" s="34">
        <v>813.06650000000002</v>
      </c>
      <c r="K3538" s="35" t="str">
        <f t="shared" si="275"/>
        <v>Kampina &amp; Oisterwijkse Vennen_Lg04</v>
      </c>
      <c r="L3538" s="36">
        <f>VLOOKUP(D3538,DATA!A:F,5,FALSE)</f>
        <v>1.3726988247862192E-2</v>
      </c>
      <c r="M3538" s="37">
        <f>VLOOKUP(D3538,DATA!A:F,6,FALSE)</f>
        <v>1285.5</v>
      </c>
      <c r="N3538" s="36">
        <f t="shared" si="276"/>
        <v>2.2806797339512168</v>
      </c>
      <c r="O3538" s="36">
        <f t="shared" si="277"/>
        <v>2.280983601951978</v>
      </c>
      <c r="P3538" s="36">
        <f t="shared" si="278"/>
        <v>3.0386800076120934E-4</v>
      </c>
      <c r="Q3538" s="36">
        <f t="shared" si="279"/>
        <v>2.470648918409138E-3</v>
      </c>
    </row>
    <row r="3539" spans="1:17" x14ac:dyDescent="0.3">
      <c r="A3539" s="29">
        <v>2823311</v>
      </c>
      <c r="B3539" s="1">
        <v>133</v>
      </c>
      <c r="C3539" s="1" t="s">
        <v>17</v>
      </c>
      <c r="D3539" s="1" t="s">
        <v>81</v>
      </c>
      <c r="E3539" s="1" t="s">
        <v>42</v>
      </c>
      <c r="F3539" s="47">
        <v>1071</v>
      </c>
      <c r="G3539" s="34">
        <v>1070.9000000000001</v>
      </c>
      <c r="H3539" s="1" t="s">
        <v>217</v>
      </c>
      <c r="I3539" s="34">
        <v>1.33229E-2</v>
      </c>
      <c r="J3539" s="34">
        <v>1732.1777</v>
      </c>
      <c r="K3539" s="35" t="str">
        <f t="shared" si="275"/>
        <v>Kampina &amp; Oisterwijkse Vennen_ZGH4010A</v>
      </c>
      <c r="L3539" s="36">
        <f>VLOOKUP(D3539,DATA!A:F,5,FALSE)</f>
        <v>1.3726988247862192E-2</v>
      </c>
      <c r="M3539" s="37">
        <f>VLOOKUP(D3539,DATA!A:F,6,FALSE)</f>
        <v>1285.5</v>
      </c>
      <c r="N3539" s="36">
        <f t="shared" si="276"/>
        <v>4.9934837068140956</v>
      </c>
      <c r="O3539" s="36">
        <f t="shared" si="277"/>
        <v>4.9943514012401016</v>
      </c>
      <c r="P3539" s="36">
        <f t="shared" si="278"/>
        <v>8.6769442600598268E-4</v>
      </c>
      <c r="Q3539" s="36">
        <f t="shared" si="279"/>
        <v>1.5030009351418632E-2</v>
      </c>
    </row>
    <row r="3540" spans="1:17" x14ac:dyDescent="0.3">
      <c r="A3540" s="29">
        <v>2824829</v>
      </c>
      <c r="B3540" s="1">
        <v>133</v>
      </c>
      <c r="C3540" s="1" t="s">
        <v>17</v>
      </c>
      <c r="D3540" s="1" t="s">
        <v>90</v>
      </c>
      <c r="E3540" s="1" t="s">
        <v>91</v>
      </c>
      <c r="F3540" s="47">
        <v>1071</v>
      </c>
      <c r="G3540" s="34">
        <v>1040.8900000000001</v>
      </c>
      <c r="H3540" s="1" t="s">
        <v>217</v>
      </c>
      <c r="I3540" s="34">
        <v>1.04101E-2</v>
      </c>
      <c r="J3540" s="34">
        <v>644.42880000000002</v>
      </c>
      <c r="K3540" s="35" t="str">
        <f t="shared" si="275"/>
        <v>Kampina &amp; Oisterwijkse Vennen_Lg04</v>
      </c>
      <c r="L3540" s="36">
        <f>VLOOKUP(D3540,DATA!A:F,5,FALSE)</f>
        <v>1.3726988247862192E-2</v>
      </c>
      <c r="M3540" s="37">
        <f>VLOOKUP(D3540,DATA!A:F,6,FALSE)</f>
        <v>1285.5</v>
      </c>
      <c r="N3540" s="36">
        <f t="shared" si="276"/>
        <v>3.364201574444313</v>
      </c>
      <c r="O3540" s="36">
        <f t="shared" si="277"/>
        <v>3.3646661743901181</v>
      </c>
      <c r="P3540" s="36">
        <f t="shared" si="278"/>
        <v>4.6459994580505537E-4</v>
      </c>
      <c r="Q3540" s="36">
        <f t="shared" si="279"/>
        <v>2.9940158555521691E-3</v>
      </c>
    </row>
    <row r="3541" spans="1:17" x14ac:dyDescent="0.3">
      <c r="A3541" s="29">
        <v>2824830</v>
      </c>
      <c r="B3541" s="1">
        <v>133</v>
      </c>
      <c r="C3541" s="1" t="s">
        <v>17</v>
      </c>
      <c r="D3541" s="1" t="s">
        <v>90</v>
      </c>
      <c r="E3541" s="1" t="s">
        <v>91</v>
      </c>
      <c r="F3541" s="47">
        <v>1071</v>
      </c>
      <c r="G3541" s="34">
        <v>1005.76</v>
      </c>
      <c r="H3541" s="1" t="s">
        <v>217</v>
      </c>
      <c r="I3541" s="34">
        <v>9.8431999999999999E-3</v>
      </c>
      <c r="J3541" s="34">
        <v>549.61559999999997</v>
      </c>
      <c r="K3541" s="35" t="str">
        <f t="shared" si="275"/>
        <v>Kampina &amp; Oisterwijkse Vennen_Lg04</v>
      </c>
      <c r="L3541" s="36">
        <f>VLOOKUP(D3541,DATA!A:F,5,FALSE)</f>
        <v>1.3726988247862192E-2</v>
      </c>
      <c r="M3541" s="37">
        <f>VLOOKUP(D3541,DATA!A:F,6,FALSE)</f>
        <v>1285.5</v>
      </c>
      <c r="N3541" s="36">
        <f t="shared" si="276"/>
        <v>2.1041600540226106</v>
      </c>
      <c r="O3541" s="36">
        <f t="shared" si="277"/>
        <v>2.1044383985492532</v>
      </c>
      <c r="P3541" s="36">
        <f t="shared" si="278"/>
        <v>2.7834452664254883E-4</v>
      </c>
      <c r="Q3541" s="36">
        <f t="shared" si="279"/>
        <v>1.5298249401736045E-3</v>
      </c>
    </row>
    <row r="3542" spans="1:17" x14ac:dyDescent="0.3">
      <c r="A3542" s="29">
        <v>2826359</v>
      </c>
      <c r="B3542" s="1">
        <v>133</v>
      </c>
      <c r="C3542" s="1" t="s">
        <v>17</v>
      </c>
      <c r="D3542" s="1" t="s">
        <v>90</v>
      </c>
      <c r="E3542" s="1" t="s">
        <v>91</v>
      </c>
      <c r="F3542" s="47">
        <v>1071</v>
      </c>
      <c r="G3542" s="34">
        <v>1018.14</v>
      </c>
      <c r="H3542" s="1" t="s">
        <v>217</v>
      </c>
      <c r="I3542" s="34">
        <v>9.9146000000000008E-3</v>
      </c>
      <c r="J3542" s="34">
        <v>1673.7715000000001</v>
      </c>
      <c r="K3542" s="35" t="str">
        <f t="shared" si="275"/>
        <v>Kampina &amp; Oisterwijkse Vennen_Lg04</v>
      </c>
      <c r="L3542" s="36">
        <f>VLOOKUP(D3542,DATA!A:F,5,FALSE)</f>
        <v>1.3726988247862192E-2</v>
      </c>
      <c r="M3542" s="37">
        <f>VLOOKUP(D3542,DATA!A:F,6,FALSE)</f>
        <v>1285.5</v>
      </c>
      <c r="N3542" s="36">
        <f t="shared" si="276"/>
        <v>2.4842391527388878</v>
      </c>
      <c r="O3542" s="36">
        <f t="shared" si="277"/>
        <v>2.4845688738542222</v>
      </c>
      <c r="P3542" s="36">
        <f t="shared" si="278"/>
        <v>3.2972111533435822E-4</v>
      </c>
      <c r="Q3542" s="36">
        <f t="shared" si="279"/>
        <v>5.5187780579486175E-3</v>
      </c>
    </row>
    <row r="3543" spans="1:17" x14ac:dyDescent="0.3">
      <c r="A3543" s="29">
        <v>2827887</v>
      </c>
      <c r="B3543" s="1">
        <v>133</v>
      </c>
      <c r="C3543" s="1" t="s">
        <v>17</v>
      </c>
      <c r="D3543" s="1" t="s">
        <v>90</v>
      </c>
      <c r="E3543" s="1" t="s">
        <v>91</v>
      </c>
      <c r="F3543" s="47">
        <v>1071</v>
      </c>
      <c r="G3543" s="34">
        <v>1040.46</v>
      </c>
      <c r="H3543" s="1" t="s">
        <v>217</v>
      </c>
      <c r="I3543" s="34">
        <v>1.02462E-2</v>
      </c>
      <c r="J3543" s="34">
        <v>809.61170000000004</v>
      </c>
      <c r="K3543" s="35" t="str">
        <f t="shared" si="275"/>
        <v>Kampina &amp; Oisterwijkse Vennen_Lg04</v>
      </c>
      <c r="L3543" s="36">
        <f>VLOOKUP(D3543,DATA!A:F,5,FALSE)</f>
        <v>1.3726988247862192E-2</v>
      </c>
      <c r="M3543" s="37">
        <f>VLOOKUP(D3543,DATA!A:F,6,FALSE)</f>
        <v>1285.5</v>
      </c>
      <c r="N3543" s="36">
        <f t="shared" si="276"/>
        <v>3.3450648035619057</v>
      </c>
      <c r="O3543" s="36">
        <f t="shared" si="277"/>
        <v>3.3455195770712116</v>
      </c>
      <c r="P3543" s="36">
        <f t="shared" si="278"/>
        <v>4.5477350930589466E-4</v>
      </c>
      <c r="Q3543" s="36">
        <f t="shared" si="279"/>
        <v>3.6818995398411121E-3</v>
      </c>
    </row>
    <row r="3544" spans="1:17" x14ac:dyDescent="0.3">
      <c r="A3544" s="29">
        <v>2829422</v>
      </c>
      <c r="B3544" s="1">
        <v>133</v>
      </c>
      <c r="C3544" s="1" t="s">
        <v>17</v>
      </c>
      <c r="D3544" s="1" t="s">
        <v>22</v>
      </c>
      <c r="E3544" s="1" t="s">
        <v>23</v>
      </c>
      <c r="F3544" s="47">
        <v>1857</v>
      </c>
      <c r="G3544" s="34">
        <v>1805.46</v>
      </c>
      <c r="H3544" s="1" t="s">
        <v>217</v>
      </c>
      <c r="I3544" s="34">
        <v>2.3105000000000001E-2</v>
      </c>
      <c r="J3544" s="34">
        <v>97.723770000000002</v>
      </c>
      <c r="K3544" s="35" t="str">
        <f t="shared" si="275"/>
        <v>Kampina &amp; Oisterwijkse Vennen_H91E0C</v>
      </c>
      <c r="L3544" s="36">
        <f>VLOOKUP(D3544,DATA!A:F,5,FALSE)</f>
        <v>6.9280917156857415E-3</v>
      </c>
      <c r="M3544" s="37">
        <f>VLOOKUP(D3544,DATA!A:F,6,FALSE)</f>
        <v>2282</v>
      </c>
      <c r="N3544" s="36">
        <f t="shared" si="276"/>
        <v>3.5519326887562279</v>
      </c>
      <c r="O3544" s="36">
        <f t="shared" si="277"/>
        <v>3.552481104795818</v>
      </c>
      <c r="P3544" s="36">
        <f t="shared" si="278"/>
        <v>5.4841603959010499E-4</v>
      </c>
      <c r="Q3544" s="36">
        <f t="shared" si="279"/>
        <v>5.359328291721432E-4</v>
      </c>
    </row>
    <row r="3545" spans="1:17" x14ac:dyDescent="0.3">
      <c r="A3545" s="29">
        <v>2829427</v>
      </c>
      <c r="B3545" s="1">
        <v>133</v>
      </c>
      <c r="C3545" s="1" t="s">
        <v>17</v>
      </c>
      <c r="D3545" s="1" t="s">
        <v>81</v>
      </c>
      <c r="E3545" s="1" t="s">
        <v>42</v>
      </c>
      <c r="F3545" s="47">
        <v>1071</v>
      </c>
      <c r="G3545" s="34">
        <v>1068.5899999999999</v>
      </c>
      <c r="H3545" s="1" t="s">
        <v>217</v>
      </c>
      <c r="I3545" s="34">
        <v>1.3327200000000001E-2</v>
      </c>
      <c r="J3545" s="34">
        <v>7039.4530000000004</v>
      </c>
      <c r="K3545" s="35" t="str">
        <f t="shared" si="275"/>
        <v>Kampina &amp; Oisterwijkse Vennen_ZGH4010A</v>
      </c>
      <c r="L3545" s="36">
        <f>VLOOKUP(D3545,DATA!A:F,5,FALSE)</f>
        <v>1.3726988247862192E-2</v>
      </c>
      <c r="M3545" s="37">
        <f>VLOOKUP(D3545,DATA!A:F,6,FALSE)</f>
        <v>1285.5</v>
      </c>
      <c r="N3545" s="36">
        <f t="shared" si="276"/>
        <v>4.8451792259910142</v>
      </c>
      <c r="O3545" s="36">
        <f t="shared" si="277"/>
        <v>4.8460227368838211</v>
      </c>
      <c r="P3545" s="36">
        <f t="shared" si="278"/>
        <v>8.4351089280687575E-4</v>
      </c>
      <c r="Q3545" s="36">
        <f t="shared" si="279"/>
        <v>5.9378552849020404E-2</v>
      </c>
    </row>
    <row r="3546" spans="1:17" x14ac:dyDescent="0.3">
      <c r="A3546" s="29">
        <v>2829427</v>
      </c>
      <c r="B3546" s="1">
        <v>133</v>
      </c>
      <c r="C3546" s="1" t="s">
        <v>17</v>
      </c>
      <c r="D3546" s="1" t="s">
        <v>86</v>
      </c>
      <c r="E3546" s="1" t="s">
        <v>44</v>
      </c>
      <c r="F3546" s="47">
        <v>1071</v>
      </c>
      <c r="G3546" s="34">
        <v>1068.5899999999999</v>
      </c>
      <c r="H3546" s="1" t="s">
        <v>217</v>
      </c>
      <c r="I3546" s="34">
        <v>1.3327200000000001E-2</v>
      </c>
      <c r="J3546" s="34">
        <v>790.26775999999995</v>
      </c>
      <c r="K3546" s="35" t="str">
        <f t="shared" si="275"/>
        <v>Kampina &amp; Oisterwijkse Vennen_ZGH7150</v>
      </c>
      <c r="L3546" s="36">
        <f>VLOOKUP(D3546,DATA!A:F,5,FALSE)</f>
        <v>1.3726988247862192E-2</v>
      </c>
      <c r="M3546" s="37">
        <f>VLOOKUP(D3546,DATA!A:F,6,FALSE)</f>
        <v>1285.5</v>
      </c>
      <c r="N3546" s="36">
        <f t="shared" si="276"/>
        <v>4.8451792259910142</v>
      </c>
      <c r="O3546" s="36">
        <f t="shared" si="277"/>
        <v>4.8460227368838211</v>
      </c>
      <c r="P3546" s="36">
        <f t="shared" si="278"/>
        <v>8.4351089280687575E-4</v>
      </c>
      <c r="Q3546" s="36">
        <f t="shared" si="279"/>
        <v>6.6659946379408978E-3</v>
      </c>
    </row>
    <row r="3547" spans="1:17" x14ac:dyDescent="0.3">
      <c r="A3547" s="29">
        <v>2830951</v>
      </c>
      <c r="B3547" s="1">
        <v>133</v>
      </c>
      <c r="C3547" s="1" t="s">
        <v>17</v>
      </c>
      <c r="D3547" s="1" t="s">
        <v>22</v>
      </c>
      <c r="E3547" s="1" t="s">
        <v>23</v>
      </c>
      <c r="F3547" s="47">
        <v>1857</v>
      </c>
      <c r="G3547" s="34">
        <v>1819.16</v>
      </c>
      <c r="H3547" s="1" t="s">
        <v>217</v>
      </c>
      <c r="I3547" s="34">
        <v>2.3581000000000001E-2</v>
      </c>
      <c r="J3547" s="34">
        <v>758.75810000000001</v>
      </c>
      <c r="K3547" s="35" t="str">
        <f t="shared" si="275"/>
        <v>Kampina &amp; Oisterwijkse Vennen_H91E0C</v>
      </c>
      <c r="L3547" s="36">
        <f>VLOOKUP(D3547,DATA!A:F,5,FALSE)</f>
        <v>6.9280917156857415E-3</v>
      </c>
      <c r="M3547" s="37">
        <f>VLOOKUP(D3547,DATA!A:F,6,FALSE)</f>
        <v>2282</v>
      </c>
      <c r="N3547" s="36">
        <f t="shared" si="276"/>
        <v>3.8918183085877787</v>
      </c>
      <c r="O3547" s="36">
        <f t="shared" si="277"/>
        <v>3.8924294215263902</v>
      </c>
      <c r="P3547" s="36">
        <f t="shared" si="278"/>
        <v>6.1111293861149107E-4</v>
      </c>
      <c r="Q3547" s="36">
        <f t="shared" si="279"/>
        <v>4.6368689218627161E-3</v>
      </c>
    </row>
    <row r="3548" spans="1:17" x14ac:dyDescent="0.3">
      <c r="A3548" s="29">
        <v>2830956</v>
      </c>
      <c r="B3548" s="1">
        <v>133</v>
      </c>
      <c r="C3548" s="1" t="s">
        <v>17</v>
      </c>
      <c r="D3548" s="1" t="s">
        <v>81</v>
      </c>
      <c r="E3548" s="1" t="s">
        <v>42</v>
      </c>
      <c r="F3548" s="47">
        <v>1071</v>
      </c>
      <c r="G3548" s="34">
        <v>1050.54</v>
      </c>
      <c r="H3548" s="1" t="s">
        <v>217</v>
      </c>
      <c r="I3548" s="34">
        <v>1.32426E-2</v>
      </c>
      <c r="J3548" s="34">
        <v>7438.18</v>
      </c>
      <c r="K3548" s="35" t="str">
        <f t="shared" si="275"/>
        <v>Kampina &amp; Oisterwijkse Vennen_ZGH4010A</v>
      </c>
      <c r="L3548" s="36">
        <f>VLOOKUP(D3548,DATA!A:F,5,FALSE)</f>
        <v>1.3726988247862192E-2</v>
      </c>
      <c r="M3548" s="37">
        <f>VLOOKUP(D3548,DATA!A:F,6,FALSE)</f>
        <v>1285.5</v>
      </c>
      <c r="N3548" s="36">
        <f t="shared" si="276"/>
        <v>3.8224912687533976</v>
      </c>
      <c r="O3548" s="36">
        <f t="shared" si="277"/>
        <v>3.8231596203723486</v>
      </c>
      <c r="P3548" s="36">
        <f t="shared" si="278"/>
        <v>6.6835161895095752E-4</v>
      </c>
      <c r="Q3548" s="36">
        <f t="shared" si="279"/>
        <v>4.9713196450486337E-2</v>
      </c>
    </row>
    <row r="3549" spans="1:17" x14ac:dyDescent="0.3">
      <c r="A3549" s="29">
        <v>2830956</v>
      </c>
      <c r="B3549" s="1">
        <v>133</v>
      </c>
      <c r="C3549" s="1" t="s">
        <v>17</v>
      </c>
      <c r="D3549" s="1" t="s">
        <v>86</v>
      </c>
      <c r="E3549" s="1" t="s">
        <v>44</v>
      </c>
      <c r="F3549" s="47">
        <v>1071</v>
      </c>
      <c r="G3549" s="34">
        <v>1050.54</v>
      </c>
      <c r="H3549" s="1" t="s">
        <v>217</v>
      </c>
      <c r="I3549" s="34">
        <v>1.32426E-2</v>
      </c>
      <c r="J3549" s="34">
        <v>209.44232</v>
      </c>
      <c r="K3549" s="35" t="str">
        <f t="shared" si="275"/>
        <v>Kampina &amp; Oisterwijkse Vennen_ZGH7150</v>
      </c>
      <c r="L3549" s="36">
        <f>VLOOKUP(D3549,DATA!A:F,5,FALSE)</f>
        <v>1.3726988247862192E-2</v>
      </c>
      <c r="M3549" s="37">
        <f>VLOOKUP(D3549,DATA!A:F,6,FALSE)</f>
        <v>1285.5</v>
      </c>
      <c r="N3549" s="36">
        <f t="shared" si="276"/>
        <v>3.8224912687533976</v>
      </c>
      <c r="O3549" s="36">
        <f t="shared" si="277"/>
        <v>3.8231596203723486</v>
      </c>
      <c r="P3549" s="36">
        <f t="shared" si="278"/>
        <v>6.6835161895095752E-4</v>
      </c>
      <c r="Q3549" s="36">
        <f t="shared" si="279"/>
        <v>1.399811136488445E-3</v>
      </c>
    </row>
    <row r="3550" spans="1:17" x14ac:dyDescent="0.3">
      <c r="A3550" s="29">
        <v>2832485</v>
      </c>
      <c r="B3550" s="1">
        <v>133</v>
      </c>
      <c r="C3550" s="1" t="s">
        <v>17</v>
      </c>
      <c r="D3550" s="1" t="s">
        <v>41</v>
      </c>
      <c r="E3550" s="1" t="s">
        <v>42</v>
      </c>
      <c r="F3550" s="47">
        <v>1071</v>
      </c>
      <c r="G3550" s="34">
        <v>1032.56</v>
      </c>
      <c r="H3550" s="1" t="s">
        <v>217</v>
      </c>
      <c r="I3550" s="34">
        <v>1.2945999999999999E-2</v>
      </c>
      <c r="J3550" s="34">
        <v>1745.1323</v>
      </c>
      <c r="K3550" s="35" t="str">
        <f t="shared" si="275"/>
        <v>Kampina &amp; Oisterwijkse Vennen_H4010A</v>
      </c>
      <c r="L3550" s="36">
        <f>VLOOKUP(D3550,DATA!A:F,5,FALSE)</f>
        <v>1.3726988247862192E-2</v>
      </c>
      <c r="M3550" s="37">
        <f>VLOOKUP(D3550,DATA!A:F,6,FALSE)</f>
        <v>1285.5</v>
      </c>
      <c r="N3550" s="36">
        <f t="shared" si="276"/>
        <v>3.0116452080599805</v>
      </c>
      <c r="O3550" s="36">
        <f t="shared" si="277"/>
        <v>3.0121643313696018</v>
      </c>
      <c r="P3550" s="36">
        <f t="shared" si="278"/>
        <v>5.1912330962133879E-4</v>
      </c>
      <c r="Q3550" s="36">
        <f t="shared" si="279"/>
        <v>9.0593885530309906E-3</v>
      </c>
    </row>
    <row r="3551" spans="1:17" x14ac:dyDescent="0.3">
      <c r="A3551" s="29">
        <v>2832485</v>
      </c>
      <c r="B3551" s="1">
        <v>133</v>
      </c>
      <c r="C3551" s="1" t="s">
        <v>17</v>
      </c>
      <c r="D3551" s="1" t="s">
        <v>81</v>
      </c>
      <c r="E3551" s="1" t="s">
        <v>42</v>
      </c>
      <c r="F3551" s="47">
        <v>1071</v>
      </c>
      <c r="G3551" s="34">
        <v>1032.56</v>
      </c>
      <c r="H3551" s="1" t="s">
        <v>217</v>
      </c>
      <c r="I3551" s="34">
        <v>1.2945999999999999E-2</v>
      </c>
      <c r="J3551" s="34">
        <v>1441.2902999999999</v>
      </c>
      <c r="K3551" s="35" t="str">
        <f t="shared" si="275"/>
        <v>Kampina &amp; Oisterwijkse Vennen_ZGH4010A</v>
      </c>
      <c r="L3551" s="36">
        <f>VLOOKUP(D3551,DATA!A:F,5,FALSE)</f>
        <v>1.3726988247862192E-2</v>
      </c>
      <c r="M3551" s="37">
        <f>VLOOKUP(D3551,DATA!A:F,6,FALSE)</f>
        <v>1285.5</v>
      </c>
      <c r="N3551" s="36">
        <f t="shared" si="276"/>
        <v>3.0116452080599805</v>
      </c>
      <c r="O3551" s="36">
        <f t="shared" si="277"/>
        <v>3.0121643313696018</v>
      </c>
      <c r="P3551" s="36">
        <f t="shared" si="278"/>
        <v>5.1912330962133879E-4</v>
      </c>
      <c r="Q3551" s="36">
        <f t="shared" si="279"/>
        <v>7.4820739066113221E-3</v>
      </c>
    </row>
    <row r="3552" spans="1:17" x14ac:dyDescent="0.3">
      <c r="A3552" s="29">
        <v>2832485</v>
      </c>
      <c r="B3552" s="1">
        <v>133</v>
      </c>
      <c r="C3552" s="1" t="s">
        <v>17</v>
      </c>
      <c r="D3552" s="1" t="s">
        <v>86</v>
      </c>
      <c r="E3552" s="1" t="s">
        <v>44</v>
      </c>
      <c r="F3552" s="47">
        <v>1071</v>
      </c>
      <c r="G3552" s="34">
        <v>1032.56</v>
      </c>
      <c r="H3552" s="1" t="s">
        <v>217</v>
      </c>
      <c r="I3552" s="34">
        <v>1.2945999999999999E-2</v>
      </c>
      <c r="J3552" s="34">
        <v>6272.89</v>
      </c>
      <c r="K3552" s="35" t="str">
        <f t="shared" si="275"/>
        <v>Kampina &amp; Oisterwijkse Vennen_ZGH7150</v>
      </c>
      <c r="L3552" s="36">
        <f>VLOOKUP(D3552,DATA!A:F,5,FALSE)</f>
        <v>1.3726988247862192E-2</v>
      </c>
      <c r="M3552" s="37">
        <f>VLOOKUP(D3552,DATA!A:F,6,FALSE)</f>
        <v>1285.5</v>
      </c>
      <c r="N3552" s="36">
        <f t="shared" si="276"/>
        <v>3.0116452080599805</v>
      </c>
      <c r="O3552" s="36">
        <f t="shared" si="277"/>
        <v>3.0121643313696018</v>
      </c>
      <c r="P3552" s="36">
        <f t="shared" si="278"/>
        <v>5.1912330962133879E-4</v>
      </c>
      <c r="Q3552" s="36">
        <f t="shared" si="279"/>
        <v>3.2564034176906002E-2</v>
      </c>
    </row>
    <row r="3553" spans="1:17" x14ac:dyDescent="0.3">
      <c r="A3553" s="29">
        <v>2832486</v>
      </c>
      <c r="B3553" s="1">
        <v>133</v>
      </c>
      <c r="C3553" s="1" t="s">
        <v>17</v>
      </c>
      <c r="D3553" s="1" t="s">
        <v>81</v>
      </c>
      <c r="E3553" s="1" t="s">
        <v>42</v>
      </c>
      <c r="F3553" s="47">
        <v>1071</v>
      </c>
      <c r="G3553" s="34">
        <v>1052.58</v>
      </c>
      <c r="H3553" s="1" t="s">
        <v>217</v>
      </c>
      <c r="I3553" s="34">
        <v>1.3491100000000001E-2</v>
      </c>
      <c r="J3553" s="34">
        <v>6602.4120000000003</v>
      </c>
      <c r="K3553" s="35" t="str">
        <f t="shared" si="275"/>
        <v>Kampina &amp; Oisterwijkse Vennen_ZGH4010A</v>
      </c>
      <c r="L3553" s="36">
        <f>VLOOKUP(D3553,DATA!A:F,5,FALSE)</f>
        <v>1.3726988247862192E-2</v>
      </c>
      <c r="M3553" s="37">
        <f>VLOOKUP(D3553,DATA!A:F,6,FALSE)</f>
        <v>1285.5</v>
      </c>
      <c r="N3553" s="36">
        <f t="shared" si="276"/>
        <v>3.926782847461828</v>
      </c>
      <c r="O3553" s="36">
        <f t="shared" si="277"/>
        <v>3.9274815605823816</v>
      </c>
      <c r="P3553" s="36">
        <f t="shared" si="278"/>
        <v>6.9871312055358459E-4</v>
      </c>
      <c r="Q3553" s="36">
        <f t="shared" si="279"/>
        <v>4.6131918917004341E-2</v>
      </c>
    </row>
    <row r="3554" spans="1:17" x14ac:dyDescent="0.3">
      <c r="A3554" s="29">
        <v>2834013</v>
      </c>
      <c r="B3554" s="1">
        <v>133</v>
      </c>
      <c r="C3554" s="1" t="s">
        <v>17</v>
      </c>
      <c r="D3554" s="1" t="s">
        <v>41</v>
      </c>
      <c r="E3554" s="1" t="s">
        <v>42</v>
      </c>
      <c r="F3554" s="47">
        <v>1071</v>
      </c>
      <c r="G3554" s="34">
        <v>1050.9000000000001</v>
      </c>
      <c r="H3554" s="1" t="s">
        <v>217</v>
      </c>
      <c r="I3554" s="34">
        <v>1.3017300000000001E-2</v>
      </c>
      <c r="J3554" s="34">
        <v>3661.4380000000001</v>
      </c>
      <c r="K3554" s="35" t="str">
        <f t="shared" si="275"/>
        <v>Kampina &amp; Oisterwijkse Vennen_H4010A</v>
      </c>
      <c r="L3554" s="36">
        <f>VLOOKUP(D3554,DATA!A:F,5,FALSE)</f>
        <v>1.3726988247862192E-2</v>
      </c>
      <c r="M3554" s="37">
        <f>VLOOKUP(D3554,DATA!A:F,6,FALSE)</f>
        <v>1285.5</v>
      </c>
      <c r="N3554" s="36">
        <f t="shared" si="276"/>
        <v>3.8407003937850521</v>
      </c>
      <c r="O3554" s="36">
        <f t="shared" si="277"/>
        <v>3.8413603782583827</v>
      </c>
      <c r="P3554" s="36">
        <f t="shared" si="278"/>
        <v>6.5998447333059929E-4</v>
      </c>
      <c r="Q3554" s="36">
        <f t="shared" si="279"/>
        <v>2.4164922300626432E-2</v>
      </c>
    </row>
    <row r="3555" spans="1:17" x14ac:dyDescent="0.3">
      <c r="A3555" s="29">
        <v>2834013</v>
      </c>
      <c r="B3555" s="1">
        <v>133</v>
      </c>
      <c r="C3555" s="1" t="s">
        <v>17</v>
      </c>
      <c r="D3555" s="1" t="s">
        <v>81</v>
      </c>
      <c r="E3555" s="1" t="s">
        <v>42</v>
      </c>
      <c r="F3555" s="47">
        <v>1071</v>
      </c>
      <c r="G3555" s="34">
        <v>1050.9000000000001</v>
      </c>
      <c r="H3555" s="1" t="s">
        <v>217</v>
      </c>
      <c r="I3555" s="34">
        <v>1.3017300000000001E-2</v>
      </c>
      <c r="J3555" s="34">
        <v>6178.0703000000003</v>
      </c>
      <c r="K3555" s="35" t="str">
        <f t="shared" si="275"/>
        <v>Kampina &amp; Oisterwijkse Vennen_ZGH4010A</v>
      </c>
      <c r="L3555" s="36">
        <f>VLOOKUP(D3555,DATA!A:F,5,FALSE)</f>
        <v>1.3726988247862192E-2</v>
      </c>
      <c r="M3555" s="37">
        <f>VLOOKUP(D3555,DATA!A:F,6,FALSE)</f>
        <v>1285.5</v>
      </c>
      <c r="N3555" s="36">
        <f t="shared" si="276"/>
        <v>3.8407003937850521</v>
      </c>
      <c r="O3555" s="36">
        <f t="shared" si="277"/>
        <v>3.8413603782583827</v>
      </c>
      <c r="P3555" s="36">
        <f t="shared" si="278"/>
        <v>6.5998447333059929E-4</v>
      </c>
      <c r="Q3555" s="36">
        <f t="shared" si="279"/>
        <v>4.0774304731449176E-2</v>
      </c>
    </row>
    <row r="3556" spans="1:17" x14ac:dyDescent="0.3">
      <c r="A3556" s="29">
        <v>2834013</v>
      </c>
      <c r="B3556" s="1">
        <v>133</v>
      </c>
      <c r="C3556" s="1" t="s">
        <v>17</v>
      </c>
      <c r="D3556" s="1" t="s">
        <v>86</v>
      </c>
      <c r="E3556" s="1" t="s">
        <v>44</v>
      </c>
      <c r="F3556" s="47">
        <v>1071</v>
      </c>
      <c r="G3556" s="34">
        <v>1050.9000000000001</v>
      </c>
      <c r="H3556" s="1" t="s">
        <v>217</v>
      </c>
      <c r="I3556" s="34">
        <v>1.3017300000000001E-2</v>
      </c>
      <c r="J3556" s="34">
        <v>135.52906999999999</v>
      </c>
      <c r="K3556" s="35" t="str">
        <f t="shared" si="275"/>
        <v>Kampina &amp; Oisterwijkse Vennen_ZGH7150</v>
      </c>
      <c r="L3556" s="36">
        <f>VLOOKUP(D3556,DATA!A:F,5,FALSE)</f>
        <v>1.3726988247862192E-2</v>
      </c>
      <c r="M3556" s="37">
        <f>VLOOKUP(D3556,DATA!A:F,6,FALSE)</f>
        <v>1285.5</v>
      </c>
      <c r="N3556" s="36">
        <f t="shared" si="276"/>
        <v>3.8407003937850521</v>
      </c>
      <c r="O3556" s="36">
        <f t="shared" si="277"/>
        <v>3.8413603782583827</v>
      </c>
      <c r="P3556" s="36">
        <f t="shared" si="278"/>
        <v>6.5998447333059929E-4</v>
      </c>
      <c r="Q3556" s="36">
        <f t="shared" si="279"/>
        <v>8.9447081884935916E-4</v>
      </c>
    </row>
    <row r="3557" spans="1:17" x14ac:dyDescent="0.3">
      <c r="A3557" s="29">
        <v>2834014</v>
      </c>
      <c r="B3557" s="1">
        <v>133</v>
      </c>
      <c r="C3557" s="1" t="s">
        <v>17</v>
      </c>
      <c r="D3557" s="1" t="s">
        <v>81</v>
      </c>
      <c r="E3557" s="1" t="s">
        <v>42</v>
      </c>
      <c r="F3557" s="47">
        <v>1071</v>
      </c>
      <c r="G3557" s="34">
        <v>1005.43</v>
      </c>
      <c r="H3557" s="1" t="s">
        <v>217</v>
      </c>
      <c r="I3557" s="34">
        <v>1.27416E-2</v>
      </c>
      <c r="J3557" s="34">
        <v>1695.8092999999999</v>
      </c>
      <c r="K3557" s="35" t="str">
        <f t="shared" si="275"/>
        <v>Kampina &amp; Oisterwijkse Vennen_ZGH4010A</v>
      </c>
      <c r="L3557" s="36">
        <f>VLOOKUP(D3557,DATA!A:F,5,FALSE)</f>
        <v>1.3726988247862192E-2</v>
      </c>
      <c r="M3557" s="37">
        <f>VLOOKUP(D3557,DATA!A:F,6,FALSE)</f>
        <v>1285.5</v>
      </c>
      <c r="N3557" s="36">
        <f t="shared" si="276"/>
        <v>2.0948491847562778</v>
      </c>
      <c r="O3557" s="36">
        <f t="shared" si="277"/>
        <v>2.0952079364175433</v>
      </c>
      <c r="P3557" s="36">
        <f t="shared" si="278"/>
        <v>3.5875166126553282E-4</v>
      </c>
      <c r="Q3557" s="36">
        <f t="shared" si="279"/>
        <v>6.0837440356454027E-3</v>
      </c>
    </row>
    <row r="3558" spans="1:17" x14ac:dyDescent="0.3">
      <c r="A3558" s="29">
        <v>2834014</v>
      </c>
      <c r="B3558" s="1">
        <v>133</v>
      </c>
      <c r="C3558" s="1" t="s">
        <v>17</v>
      </c>
      <c r="D3558" s="1" t="s">
        <v>86</v>
      </c>
      <c r="E3558" s="1" t="s">
        <v>44</v>
      </c>
      <c r="F3558" s="47">
        <v>1071</v>
      </c>
      <c r="G3558" s="34">
        <v>1005.43</v>
      </c>
      <c r="H3558" s="1" t="s">
        <v>217</v>
      </c>
      <c r="I3558" s="34">
        <v>1.27416E-2</v>
      </c>
      <c r="J3558" s="34">
        <v>8303.9850000000006</v>
      </c>
      <c r="K3558" s="35" t="str">
        <f t="shared" si="275"/>
        <v>Kampina &amp; Oisterwijkse Vennen_ZGH7150</v>
      </c>
      <c r="L3558" s="36">
        <f>VLOOKUP(D3558,DATA!A:F,5,FALSE)</f>
        <v>1.3726988247862192E-2</v>
      </c>
      <c r="M3558" s="37">
        <f>VLOOKUP(D3558,DATA!A:F,6,FALSE)</f>
        <v>1285.5</v>
      </c>
      <c r="N3558" s="36">
        <f t="shared" si="276"/>
        <v>2.0948491847562778</v>
      </c>
      <c r="O3558" s="36">
        <f t="shared" si="277"/>
        <v>2.0952079364175433</v>
      </c>
      <c r="P3558" s="36">
        <f t="shared" si="278"/>
        <v>3.5875166126553282E-4</v>
      </c>
      <c r="Q3558" s="36">
        <f t="shared" si="279"/>
        <v>2.9790684138740659E-2</v>
      </c>
    </row>
    <row r="3559" spans="1:17" x14ac:dyDescent="0.3">
      <c r="A3559" s="29">
        <v>2834015</v>
      </c>
      <c r="B3559" s="1">
        <v>133</v>
      </c>
      <c r="C3559" s="1" t="s">
        <v>17</v>
      </c>
      <c r="D3559" s="1" t="s">
        <v>81</v>
      </c>
      <c r="E3559" s="1" t="s">
        <v>42</v>
      </c>
      <c r="F3559" s="47">
        <v>1071</v>
      </c>
      <c r="G3559" s="34">
        <v>1025.6400000000001</v>
      </c>
      <c r="H3559" s="1" t="s">
        <v>217</v>
      </c>
      <c r="I3559" s="34">
        <v>1.3239900000000001E-2</v>
      </c>
      <c r="J3559" s="34">
        <v>10000</v>
      </c>
      <c r="K3559" s="35" t="str">
        <f t="shared" si="275"/>
        <v>Kampina &amp; Oisterwijkse Vennen_ZGH4010A</v>
      </c>
      <c r="L3559" s="36">
        <f>VLOOKUP(D3559,DATA!A:F,5,FALSE)</f>
        <v>1.3726988247862192E-2</v>
      </c>
      <c r="M3559" s="37">
        <f>VLOOKUP(D3559,DATA!A:F,6,FALSE)</f>
        <v>1285.5</v>
      </c>
      <c r="N3559" s="36">
        <f t="shared" si="276"/>
        <v>2.7462287171892834</v>
      </c>
      <c r="O3559" s="36">
        <f t="shared" si="277"/>
        <v>2.7467141626229976</v>
      </c>
      <c r="P3559" s="36">
        <f t="shared" si="278"/>
        <v>4.8544543371420446E-4</v>
      </c>
      <c r="Q3559" s="36">
        <f t="shared" si="279"/>
        <v>4.8544543371420446E-2</v>
      </c>
    </row>
    <row r="3560" spans="1:17" x14ac:dyDescent="0.3">
      <c r="A3560" s="29">
        <v>2835543</v>
      </c>
      <c r="B3560" s="1">
        <v>133</v>
      </c>
      <c r="C3560" s="1" t="s">
        <v>17</v>
      </c>
      <c r="D3560" s="1" t="s">
        <v>81</v>
      </c>
      <c r="E3560" s="1" t="s">
        <v>42</v>
      </c>
      <c r="F3560" s="47">
        <v>1071</v>
      </c>
      <c r="G3560" s="34">
        <v>1022.09</v>
      </c>
      <c r="H3560" s="1" t="s">
        <v>217</v>
      </c>
      <c r="I3560" s="34">
        <v>1.28597E-2</v>
      </c>
      <c r="J3560" s="34">
        <v>302.47985999999997</v>
      </c>
      <c r="K3560" s="35" t="str">
        <f t="shared" si="275"/>
        <v>Kampina &amp; Oisterwijkse Vennen_ZGH4010A</v>
      </c>
      <c r="L3560" s="36">
        <f>VLOOKUP(D3560,DATA!A:F,5,FALSE)</f>
        <v>1.3726988247862192E-2</v>
      </c>
      <c r="M3560" s="37">
        <f>VLOOKUP(D3560,DATA!A:F,6,FALSE)</f>
        <v>1285.5</v>
      </c>
      <c r="N3560" s="36">
        <f t="shared" si="276"/>
        <v>2.6190320839614207</v>
      </c>
      <c r="O3560" s="36">
        <f t="shared" si="277"/>
        <v>2.6194823377015775</v>
      </c>
      <c r="P3560" s="36">
        <f t="shared" si="278"/>
        <v>4.5025374015672526E-4</v>
      </c>
      <c r="Q3560" s="36">
        <f t="shared" si="279"/>
        <v>1.3619268828708262E-3</v>
      </c>
    </row>
    <row r="3561" spans="1:17" x14ac:dyDescent="0.3">
      <c r="A3561" s="29">
        <v>2835543</v>
      </c>
      <c r="B3561" s="1">
        <v>133</v>
      </c>
      <c r="C3561" s="1" t="s">
        <v>17</v>
      </c>
      <c r="D3561" s="1" t="s">
        <v>86</v>
      </c>
      <c r="E3561" s="1" t="s">
        <v>44</v>
      </c>
      <c r="F3561" s="47">
        <v>1071</v>
      </c>
      <c r="G3561" s="34">
        <v>1022.09</v>
      </c>
      <c r="H3561" s="1" t="s">
        <v>217</v>
      </c>
      <c r="I3561" s="34">
        <v>1.28597E-2</v>
      </c>
      <c r="J3561" s="34">
        <v>9697.5205000000005</v>
      </c>
      <c r="K3561" s="35" t="str">
        <f t="shared" si="275"/>
        <v>Kampina &amp; Oisterwijkse Vennen_ZGH7150</v>
      </c>
      <c r="L3561" s="36">
        <f>VLOOKUP(D3561,DATA!A:F,5,FALSE)</f>
        <v>1.3726988247862192E-2</v>
      </c>
      <c r="M3561" s="37">
        <f>VLOOKUP(D3561,DATA!A:F,6,FALSE)</f>
        <v>1285.5</v>
      </c>
      <c r="N3561" s="36">
        <f t="shared" si="276"/>
        <v>2.6190320839614207</v>
      </c>
      <c r="O3561" s="36">
        <f t="shared" si="277"/>
        <v>2.6194823377015775</v>
      </c>
      <c r="P3561" s="36">
        <f t="shared" si="278"/>
        <v>4.5025374015672526E-4</v>
      </c>
      <c r="Q3561" s="36">
        <f t="shared" si="279"/>
        <v>4.3663448753715167E-2</v>
      </c>
    </row>
    <row r="3562" spans="1:17" x14ac:dyDescent="0.3">
      <c r="A3562" s="29">
        <v>2837069</v>
      </c>
      <c r="B3562" s="1">
        <v>133</v>
      </c>
      <c r="C3562" s="1" t="s">
        <v>17</v>
      </c>
      <c r="D3562" s="1" t="s">
        <v>22</v>
      </c>
      <c r="E3562" s="1" t="s">
        <v>23</v>
      </c>
      <c r="F3562" s="47">
        <v>1857</v>
      </c>
      <c r="G3562" s="34">
        <v>1807.61</v>
      </c>
      <c r="H3562" s="1" t="s">
        <v>217</v>
      </c>
      <c r="I3562" s="34">
        <v>2.435E-2</v>
      </c>
      <c r="J3562" s="34">
        <v>5350.1490000000003</v>
      </c>
      <c r="K3562" s="35" t="str">
        <f t="shared" si="275"/>
        <v>Kampina &amp; Oisterwijkse Vennen_H91E0C</v>
      </c>
      <c r="L3562" s="36">
        <f>VLOOKUP(D3562,DATA!A:F,5,FALSE)</f>
        <v>6.9280917156857415E-3</v>
      </c>
      <c r="M3562" s="37">
        <f>VLOOKUP(D3562,DATA!A:F,6,FALSE)</f>
        <v>2282</v>
      </c>
      <c r="N3562" s="36">
        <f t="shared" si="276"/>
        <v>3.6033154479596061</v>
      </c>
      <c r="O3562" s="36">
        <f t="shared" si="277"/>
        <v>3.6039014659751678</v>
      </c>
      <c r="P3562" s="36">
        <f t="shared" si="278"/>
        <v>5.8601801556168454E-4</v>
      </c>
      <c r="Q3562" s="36">
        <f t="shared" si="279"/>
        <v>3.1352836999393313E-2</v>
      </c>
    </row>
    <row r="3563" spans="1:17" x14ac:dyDescent="0.3">
      <c r="A3563" s="29">
        <v>2837072</v>
      </c>
      <c r="B3563" s="1">
        <v>133</v>
      </c>
      <c r="C3563" s="1" t="s">
        <v>17</v>
      </c>
      <c r="D3563" s="1" t="s">
        <v>41</v>
      </c>
      <c r="E3563" s="1" t="s">
        <v>42</v>
      </c>
      <c r="F3563" s="47">
        <v>1071</v>
      </c>
      <c r="G3563" s="34">
        <v>1070.1099999999999</v>
      </c>
      <c r="H3563" s="1" t="s">
        <v>217</v>
      </c>
      <c r="I3563" s="34">
        <v>1.3665099999999999E-2</v>
      </c>
      <c r="J3563" s="34">
        <v>1304.1953000000001</v>
      </c>
      <c r="K3563" s="35" t="str">
        <f t="shared" si="275"/>
        <v>Kampina &amp; Oisterwijkse Vennen_H4010A</v>
      </c>
      <c r="L3563" s="36">
        <f>VLOOKUP(D3563,DATA!A:F,5,FALSE)</f>
        <v>1.3726988247862192E-2</v>
      </c>
      <c r="M3563" s="37">
        <f>VLOOKUP(D3563,DATA!A:F,6,FALSE)</f>
        <v>1285.5</v>
      </c>
      <c r="N3563" s="36">
        <f t="shared" si="276"/>
        <v>4.9422871605100909</v>
      </c>
      <c r="O3563" s="36">
        <f t="shared" si="277"/>
        <v>4.9431684936866294</v>
      </c>
      <c r="P3563" s="36">
        <f t="shared" si="278"/>
        <v>8.8133317653849019E-4</v>
      </c>
      <c r="Q3563" s="36">
        <f t="shared" si="279"/>
        <v>1.1494305865755693E-2</v>
      </c>
    </row>
    <row r="3564" spans="1:17" x14ac:dyDescent="0.3">
      <c r="A3564" s="29">
        <v>2837072</v>
      </c>
      <c r="B3564" s="1">
        <v>133</v>
      </c>
      <c r="C3564" s="1" t="s">
        <v>17</v>
      </c>
      <c r="D3564" s="1" t="s">
        <v>81</v>
      </c>
      <c r="E3564" s="1" t="s">
        <v>42</v>
      </c>
      <c r="F3564" s="47">
        <v>1071</v>
      </c>
      <c r="G3564" s="34">
        <v>1070.1099999999999</v>
      </c>
      <c r="H3564" s="1" t="s">
        <v>217</v>
      </c>
      <c r="I3564" s="34">
        <v>1.3665099999999999E-2</v>
      </c>
      <c r="J3564" s="34">
        <v>3681.5327000000002</v>
      </c>
      <c r="K3564" s="35" t="str">
        <f t="shared" si="275"/>
        <v>Kampina &amp; Oisterwijkse Vennen_ZGH4010A</v>
      </c>
      <c r="L3564" s="36">
        <f>VLOOKUP(D3564,DATA!A:F,5,FALSE)</f>
        <v>1.3726988247862192E-2</v>
      </c>
      <c r="M3564" s="37">
        <f>VLOOKUP(D3564,DATA!A:F,6,FALSE)</f>
        <v>1285.5</v>
      </c>
      <c r="N3564" s="36">
        <f t="shared" si="276"/>
        <v>4.9422871605100909</v>
      </c>
      <c r="O3564" s="36">
        <f t="shared" si="277"/>
        <v>4.9431684936866294</v>
      </c>
      <c r="P3564" s="36">
        <f t="shared" si="278"/>
        <v>8.8133317653849019E-4</v>
      </c>
      <c r="Q3564" s="36">
        <f t="shared" si="279"/>
        <v>3.2446569090213241E-2</v>
      </c>
    </row>
    <row r="3565" spans="1:17" x14ac:dyDescent="0.3">
      <c r="A3565" s="29">
        <v>2837072</v>
      </c>
      <c r="B3565" s="1">
        <v>133</v>
      </c>
      <c r="C3565" s="1" t="s">
        <v>17</v>
      </c>
      <c r="D3565" s="1" t="s">
        <v>86</v>
      </c>
      <c r="E3565" s="1" t="s">
        <v>44</v>
      </c>
      <c r="F3565" s="47">
        <v>1071</v>
      </c>
      <c r="G3565" s="34">
        <v>1070.1099999999999</v>
      </c>
      <c r="H3565" s="1" t="s">
        <v>217</v>
      </c>
      <c r="I3565" s="34">
        <v>1.3665099999999999E-2</v>
      </c>
      <c r="J3565" s="34">
        <v>5014.2719999999999</v>
      </c>
      <c r="K3565" s="35" t="str">
        <f t="shared" si="275"/>
        <v>Kampina &amp; Oisterwijkse Vennen_ZGH7150</v>
      </c>
      <c r="L3565" s="36">
        <f>VLOOKUP(D3565,DATA!A:F,5,FALSE)</f>
        <v>1.3726988247862192E-2</v>
      </c>
      <c r="M3565" s="37">
        <f>VLOOKUP(D3565,DATA!A:F,6,FALSE)</f>
        <v>1285.5</v>
      </c>
      <c r="N3565" s="36">
        <f t="shared" si="276"/>
        <v>4.9422871605100909</v>
      </c>
      <c r="O3565" s="36">
        <f t="shared" si="277"/>
        <v>4.9431684936866294</v>
      </c>
      <c r="P3565" s="36">
        <f t="shared" si="278"/>
        <v>8.8133317653849019E-4</v>
      </c>
      <c r="Q3565" s="36">
        <f t="shared" si="279"/>
        <v>4.4192442697880079E-2</v>
      </c>
    </row>
    <row r="3566" spans="1:17" x14ac:dyDescent="0.3">
      <c r="A3566" s="29">
        <v>2838602</v>
      </c>
      <c r="B3566" s="1">
        <v>133</v>
      </c>
      <c r="C3566" s="1" t="s">
        <v>17</v>
      </c>
      <c r="D3566" s="1" t="s">
        <v>41</v>
      </c>
      <c r="E3566" s="1" t="s">
        <v>42</v>
      </c>
      <c r="F3566" s="47">
        <v>1071</v>
      </c>
      <c r="G3566" s="34">
        <v>1052.22</v>
      </c>
      <c r="H3566" s="1" t="s">
        <v>217</v>
      </c>
      <c r="I3566" s="34">
        <v>1.34574E-2</v>
      </c>
      <c r="J3566" s="34">
        <v>13.236872</v>
      </c>
      <c r="K3566" s="35" t="str">
        <f t="shared" si="275"/>
        <v>Kampina &amp; Oisterwijkse Vennen_H4010A</v>
      </c>
      <c r="L3566" s="36">
        <f>VLOOKUP(D3566,DATA!A:F,5,FALSE)</f>
        <v>1.3726988247862192E-2</v>
      </c>
      <c r="M3566" s="37">
        <f>VLOOKUP(D3566,DATA!A:F,6,FALSE)</f>
        <v>1285.5</v>
      </c>
      <c r="N3566" s="36">
        <f t="shared" si="276"/>
        <v>3.9081821846903146</v>
      </c>
      <c r="O3566" s="36">
        <f t="shared" si="277"/>
        <v>3.9088759851951806</v>
      </c>
      <c r="P3566" s="36">
        <f t="shared" si="278"/>
        <v>6.9380050486600453E-4</v>
      </c>
      <c r="Q3566" s="36">
        <f t="shared" si="279"/>
        <v>9.183748476446679E-5</v>
      </c>
    </row>
    <row r="3567" spans="1:17" x14ac:dyDescent="0.3">
      <c r="A3567" s="29">
        <v>2838602</v>
      </c>
      <c r="B3567" s="1">
        <v>133</v>
      </c>
      <c r="C3567" s="1" t="s">
        <v>17</v>
      </c>
      <c r="D3567" s="1" t="s">
        <v>81</v>
      </c>
      <c r="E3567" s="1" t="s">
        <v>42</v>
      </c>
      <c r="F3567" s="47">
        <v>1071</v>
      </c>
      <c r="G3567" s="34">
        <v>1052.22</v>
      </c>
      <c r="H3567" s="1" t="s">
        <v>217</v>
      </c>
      <c r="I3567" s="34">
        <v>1.34574E-2</v>
      </c>
      <c r="J3567" s="34">
        <v>9986.7630000000008</v>
      </c>
      <c r="K3567" s="35" t="str">
        <f t="shared" si="275"/>
        <v>Kampina &amp; Oisterwijkse Vennen_ZGH4010A</v>
      </c>
      <c r="L3567" s="36">
        <f>VLOOKUP(D3567,DATA!A:F,5,FALSE)</f>
        <v>1.3726988247862192E-2</v>
      </c>
      <c r="M3567" s="37">
        <f>VLOOKUP(D3567,DATA!A:F,6,FALSE)</f>
        <v>1285.5</v>
      </c>
      <c r="N3567" s="36">
        <f t="shared" si="276"/>
        <v>3.9081821846903146</v>
      </c>
      <c r="O3567" s="36">
        <f t="shared" si="277"/>
        <v>3.9088759851951806</v>
      </c>
      <c r="P3567" s="36">
        <f t="shared" si="278"/>
        <v>6.9380050486600453E-4</v>
      </c>
      <c r="Q3567" s="36">
        <f t="shared" si="279"/>
        <v>6.9288212113771341E-2</v>
      </c>
    </row>
    <row r="3568" spans="1:17" x14ac:dyDescent="0.3">
      <c r="A3568" s="29">
        <v>2838603</v>
      </c>
      <c r="B3568" s="1">
        <v>133</v>
      </c>
      <c r="C3568" s="1" t="s">
        <v>17</v>
      </c>
      <c r="D3568" s="1" t="s">
        <v>41</v>
      </c>
      <c r="E3568" s="1" t="s">
        <v>42</v>
      </c>
      <c r="F3568" s="47">
        <v>1071</v>
      </c>
      <c r="G3568" s="34">
        <v>1039.96</v>
      </c>
      <c r="H3568" s="1" t="s">
        <v>217</v>
      </c>
      <c r="I3568" s="34">
        <v>1.3514200000000001E-2</v>
      </c>
      <c r="J3568" s="34">
        <v>62.313625000000002</v>
      </c>
      <c r="K3568" s="35" t="str">
        <f t="shared" si="275"/>
        <v>Kampina &amp; Oisterwijkse Vennen_H4010A</v>
      </c>
      <c r="L3568" s="36">
        <f>VLOOKUP(D3568,DATA!A:F,5,FALSE)</f>
        <v>1.3726988247862192E-2</v>
      </c>
      <c r="M3568" s="37">
        <f>VLOOKUP(D3568,DATA!A:F,6,FALSE)</f>
        <v>1285.5</v>
      </c>
      <c r="N3568" s="36">
        <f t="shared" si="276"/>
        <v>3.3229448771181431</v>
      </c>
      <c r="O3568" s="36">
        <f t="shared" si="277"/>
        <v>3.323540881921315</v>
      </c>
      <c r="P3568" s="36">
        <f t="shared" si="278"/>
        <v>5.9600480317190119E-4</v>
      </c>
      <c r="Q3568" s="36">
        <f t="shared" si="279"/>
        <v>3.7139219803052661E-4</v>
      </c>
    </row>
    <row r="3569" spans="1:17" x14ac:dyDescent="0.3">
      <c r="A3569" s="29">
        <v>2838603</v>
      </c>
      <c r="B3569" s="1">
        <v>133</v>
      </c>
      <c r="C3569" s="1" t="s">
        <v>17</v>
      </c>
      <c r="D3569" s="1" t="s">
        <v>81</v>
      </c>
      <c r="E3569" s="1" t="s">
        <v>42</v>
      </c>
      <c r="F3569" s="47">
        <v>1071</v>
      </c>
      <c r="G3569" s="34">
        <v>1039.96</v>
      </c>
      <c r="H3569" s="1" t="s">
        <v>217</v>
      </c>
      <c r="I3569" s="34">
        <v>1.3514200000000001E-2</v>
      </c>
      <c r="J3569" s="34">
        <v>9735.6389999999992</v>
      </c>
      <c r="K3569" s="35" t="str">
        <f t="shared" si="275"/>
        <v>Kampina &amp; Oisterwijkse Vennen_ZGH4010A</v>
      </c>
      <c r="L3569" s="36">
        <f>VLOOKUP(D3569,DATA!A:F,5,FALSE)</f>
        <v>1.3726988247862192E-2</v>
      </c>
      <c r="M3569" s="37">
        <f>VLOOKUP(D3569,DATA!A:F,6,FALSE)</f>
        <v>1285.5</v>
      </c>
      <c r="N3569" s="36">
        <f t="shared" si="276"/>
        <v>3.3229448771181431</v>
      </c>
      <c r="O3569" s="36">
        <f t="shared" si="277"/>
        <v>3.323540881921315</v>
      </c>
      <c r="P3569" s="36">
        <f t="shared" si="278"/>
        <v>5.9600480317190119E-4</v>
      </c>
      <c r="Q3569" s="36">
        <f t="shared" si="279"/>
        <v>5.8024876059476843E-2</v>
      </c>
    </row>
    <row r="3570" spans="1:17" x14ac:dyDescent="0.3">
      <c r="A3570" s="29">
        <v>2840131</v>
      </c>
      <c r="B3570" s="1">
        <v>133</v>
      </c>
      <c r="C3570" s="1" t="s">
        <v>17</v>
      </c>
      <c r="D3570" s="1" t="s">
        <v>81</v>
      </c>
      <c r="E3570" s="1" t="s">
        <v>42</v>
      </c>
      <c r="F3570" s="47">
        <v>1071</v>
      </c>
      <c r="G3570" s="34">
        <v>1025.8499999999999</v>
      </c>
      <c r="H3570" s="1" t="s">
        <v>217</v>
      </c>
      <c r="I3570" s="34">
        <v>1.30838E-2</v>
      </c>
      <c r="J3570" s="34">
        <v>10000</v>
      </c>
      <c r="K3570" s="35" t="str">
        <f t="shared" si="275"/>
        <v>Kampina &amp; Oisterwijkse Vennen_ZGH4010A</v>
      </c>
      <c r="L3570" s="36">
        <f>VLOOKUP(D3570,DATA!A:F,5,FALSE)</f>
        <v>1.3726988247862192E-2</v>
      </c>
      <c r="M3570" s="37">
        <f>VLOOKUP(D3570,DATA!A:F,6,FALSE)</f>
        <v>1285.5</v>
      </c>
      <c r="N3570" s="36">
        <f t="shared" si="276"/>
        <v>2.7539382737114231</v>
      </c>
      <c r="O3570" s="36">
        <f t="shared" si="277"/>
        <v>2.7544193037917815</v>
      </c>
      <c r="P3570" s="36">
        <f t="shared" si="278"/>
        <v>4.8103008035838002E-4</v>
      </c>
      <c r="Q3570" s="36">
        <f t="shared" si="279"/>
        <v>4.8103008035838002E-2</v>
      </c>
    </row>
    <row r="3571" spans="1:17" x14ac:dyDescent="0.3">
      <c r="A3571" s="29">
        <v>2841620</v>
      </c>
      <c r="B3571" s="1">
        <v>133</v>
      </c>
      <c r="C3571" s="1" t="s">
        <v>17</v>
      </c>
      <c r="D3571" s="1" t="s">
        <v>22</v>
      </c>
      <c r="E3571" s="1" t="s">
        <v>23</v>
      </c>
      <c r="F3571" s="47">
        <v>1857</v>
      </c>
      <c r="G3571" s="34">
        <v>1802.76</v>
      </c>
      <c r="H3571" s="1" t="s">
        <v>217</v>
      </c>
      <c r="I3571" s="34">
        <v>1.1572799999999999E-2</v>
      </c>
      <c r="J3571" s="34">
        <v>2109.9712</v>
      </c>
      <c r="K3571" s="35" t="str">
        <f t="shared" si="275"/>
        <v>Kampina &amp; Oisterwijkse Vennen_H91E0C</v>
      </c>
      <c r="L3571" s="36">
        <f>VLOOKUP(D3571,DATA!A:F,5,FALSE)</f>
        <v>6.9280917156857415E-3</v>
      </c>
      <c r="M3571" s="37">
        <f>VLOOKUP(D3571,DATA!A:F,6,FALSE)</f>
        <v>2282</v>
      </c>
      <c r="N3571" s="36">
        <f t="shared" si="276"/>
        <v>3.488404565863771</v>
      </c>
      <c r="O3571" s="36">
        <f t="shared" si="277"/>
        <v>3.488674510444393</v>
      </c>
      <c r="P3571" s="36">
        <f t="shared" si="278"/>
        <v>2.6994458062201687E-4</v>
      </c>
      <c r="Q3571" s="36">
        <f t="shared" si="279"/>
        <v>5.6957529070853366E-3</v>
      </c>
    </row>
    <row r="3572" spans="1:17" x14ac:dyDescent="0.3">
      <c r="A3572" s="29">
        <v>2841620</v>
      </c>
      <c r="B3572" s="1">
        <v>133</v>
      </c>
      <c r="C3572" s="1" t="s">
        <v>17</v>
      </c>
      <c r="D3572" s="1" t="s">
        <v>25</v>
      </c>
      <c r="E3572" s="1" t="s">
        <v>23</v>
      </c>
      <c r="F3572" s="47">
        <v>1857</v>
      </c>
      <c r="G3572" s="34">
        <v>1802.76</v>
      </c>
      <c r="H3572" s="1" t="s">
        <v>217</v>
      </c>
      <c r="I3572" s="34">
        <v>1.1572799999999999E-2</v>
      </c>
      <c r="J3572" s="34">
        <v>4226.7295000000004</v>
      </c>
      <c r="K3572" s="35" t="str">
        <f t="shared" si="275"/>
        <v>Kampina &amp; Oisterwijkse Vennen_ZGH91E0C</v>
      </c>
      <c r="L3572" s="36">
        <f>VLOOKUP(D3572,DATA!A:F,5,FALSE)</f>
        <v>6.9280917156857415E-3</v>
      </c>
      <c r="M3572" s="37">
        <f>VLOOKUP(D3572,DATA!A:F,6,FALSE)</f>
        <v>2282</v>
      </c>
      <c r="N3572" s="36">
        <f t="shared" si="276"/>
        <v>3.488404565863771</v>
      </c>
      <c r="O3572" s="36">
        <f t="shared" si="277"/>
        <v>3.488674510444393</v>
      </c>
      <c r="P3572" s="36">
        <f t="shared" si="278"/>
        <v>2.6994458062201687E-4</v>
      </c>
      <c r="Q3572" s="36">
        <f t="shared" si="279"/>
        <v>1.1409827222802071E-2</v>
      </c>
    </row>
    <row r="3573" spans="1:17" x14ac:dyDescent="0.3">
      <c r="A3573" s="29">
        <v>2844676</v>
      </c>
      <c r="B3573" s="1">
        <v>133</v>
      </c>
      <c r="C3573" s="1" t="s">
        <v>17</v>
      </c>
      <c r="D3573" s="1" t="s">
        <v>22</v>
      </c>
      <c r="E3573" s="1" t="s">
        <v>23</v>
      </c>
      <c r="F3573" s="47">
        <v>1857</v>
      </c>
      <c r="G3573" s="34">
        <v>1841.81</v>
      </c>
      <c r="H3573" s="1" t="s">
        <v>217</v>
      </c>
      <c r="I3573" s="34">
        <v>1.21496E-2</v>
      </c>
      <c r="J3573" s="34">
        <v>3828.5873999999999</v>
      </c>
      <c r="K3573" s="35" t="str">
        <f t="shared" si="275"/>
        <v>Kampina &amp; Oisterwijkse Vennen_H91E0C</v>
      </c>
      <c r="L3573" s="36">
        <f>VLOOKUP(D3573,DATA!A:F,5,FALSE)</f>
        <v>6.9280917156857415E-3</v>
      </c>
      <c r="M3573" s="37">
        <f>VLOOKUP(D3573,DATA!A:F,6,FALSE)</f>
        <v>2282</v>
      </c>
      <c r="N3573" s="36">
        <f t="shared" si="276"/>
        <v>4.5231433650590223</v>
      </c>
      <c r="O3573" s="36">
        <f t="shared" si="277"/>
        <v>4.5235068870586268</v>
      </c>
      <c r="P3573" s="36">
        <f t="shared" si="278"/>
        <v>3.6352199960454357E-4</v>
      </c>
      <c r="Q3573" s="36">
        <f t="shared" si="279"/>
        <v>1.3917757473087605E-2</v>
      </c>
    </row>
    <row r="3574" spans="1:17" x14ac:dyDescent="0.3">
      <c r="A3574" s="29">
        <v>2846240</v>
      </c>
      <c r="B3574" s="1">
        <v>133</v>
      </c>
      <c r="C3574" s="1" t="s">
        <v>17</v>
      </c>
      <c r="D3574" s="1" t="s">
        <v>41</v>
      </c>
      <c r="E3574" s="1" t="s">
        <v>42</v>
      </c>
      <c r="F3574" s="47">
        <v>1071</v>
      </c>
      <c r="G3574" s="34">
        <v>1050.03</v>
      </c>
      <c r="H3574" s="1" t="s">
        <v>217</v>
      </c>
      <c r="I3574" s="34">
        <v>1.15856E-2</v>
      </c>
      <c r="J3574" s="34">
        <v>8874.5499999999993</v>
      </c>
      <c r="K3574" s="35" t="str">
        <f t="shared" si="275"/>
        <v>Kampina &amp; Oisterwijkse Vennen_H4010A</v>
      </c>
      <c r="L3574" s="36">
        <f>VLOOKUP(D3574,DATA!A:F,5,FALSE)</f>
        <v>1.3726988247862192E-2</v>
      </c>
      <c r="M3574" s="37">
        <f>VLOOKUP(D3574,DATA!A:F,6,FALSE)</f>
        <v>1285.5</v>
      </c>
      <c r="N3574" s="36">
        <f t="shared" si="276"/>
        <v>3.7968368616532868</v>
      </c>
      <c r="O3574" s="36">
        <f t="shared" si="277"/>
        <v>3.7974178092948643</v>
      </c>
      <c r="P3574" s="36">
        <f t="shared" si="278"/>
        <v>5.8094764157745615E-4</v>
      </c>
      <c r="Q3574" s="36">
        <f t="shared" si="279"/>
        <v>5.1556488925612126E-2</v>
      </c>
    </row>
    <row r="3575" spans="1:17" x14ac:dyDescent="0.3">
      <c r="A3575" s="29">
        <v>2847736</v>
      </c>
      <c r="B3575" s="1">
        <v>133</v>
      </c>
      <c r="C3575" s="1" t="s">
        <v>17</v>
      </c>
      <c r="D3575" s="1" t="s">
        <v>22</v>
      </c>
      <c r="E3575" s="1" t="s">
        <v>23</v>
      </c>
      <c r="F3575" s="47">
        <v>1857</v>
      </c>
      <c r="G3575" s="34">
        <v>1812.39</v>
      </c>
      <c r="H3575" s="1" t="s">
        <v>217</v>
      </c>
      <c r="I3575" s="34">
        <v>1.17503E-2</v>
      </c>
      <c r="J3575" s="34">
        <v>4574.8289999999997</v>
      </c>
      <c r="K3575" s="35" t="str">
        <f t="shared" si="275"/>
        <v>Kampina &amp; Oisterwijkse Vennen_H91E0C</v>
      </c>
      <c r="L3575" s="36">
        <f>VLOOKUP(D3575,DATA!A:F,5,FALSE)</f>
        <v>6.9280917156857415E-3</v>
      </c>
      <c r="M3575" s="37">
        <f>VLOOKUP(D3575,DATA!A:F,6,FALSE)</f>
        <v>2282</v>
      </c>
      <c r="N3575" s="36">
        <f t="shared" si="276"/>
        <v>3.7201282025822251</v>
      </c>
      <c r="O3575" s="36">
        <f t="shared" si="277"/>
        <v>3.7204197924006115</v>
      </c>
      <c r="P3575" s="36">
        <f t="shared" si="278"/>
        <v>2.9158981838639519E-4</v>
      </c>
      <c r="Q3575" s="36">
        <f t="shared" si="279"/>
        <v>1.3339735572588138E-2</v>
      </c>
    </row>
    <row r="3576" spans="1:17" x14ac:dyDescent="0.3">
      <c r="A3576" s="29">
        <v>2847764</v>
      </c>
      <c r="B3576" s="1">
        <v>133</v>
      </c>
      <c r="C3576" s="1" t="s">
        <v>17</v>
      </c>
      <c r="D3576" s="1" t="s">
        <v>41</v>
      </c>
      <c r="E3576" s="1" t="s">
        <v>42</v>
      </c>
      <c r="F3576" s="47">
        <v>1071</v>
      </c>
      <c r="G3576" s="34">
        <v>1061.1500000000001</v>
      </c>
      <c r="H3576" s="1" t="s">
        <v>217</v>
      </c>
      <c r="I3576" s="34">
        <v>1.0204100000000001E-2</v>
      </c>
      <c r="J3576" s="34">
        <v>1545.4844000000001</v>
      </c>
      <c r="K3576" s="35" t="str">
        <f t="shared" si="275"/>
        <v>Kampina &amp; Oisterwijkse Vennen_H4010A</v>
      </c>
      <c r="L3576" s="36">
        <f>VLOOKUP(D3576,DATA!A:F,5,FALSE)</f>
        <v>1.3726988247862192E-2</v>
      </c>
      <c r="M3576" s="37">
        <f>VLOOKUP(D3576,DATA!A:F,6,FALSE)</f>
        <v>1285.5</v>
      </c>
      <c r="N3576" s="36">
        <f t="shared" si="276"/>
        <v>4.3954528772182933</v>
      </c>
      <c r="O3576" s="36">
        <f t="shared" si="277"/>
        <v>4.3960415309308472</v>
      </c>
      <c r="P3576" s="36">
        <f t="shared" si="278"/>
        <v>5.8865371255389931E-4</v>
      </c>
      <c r="Q3576" s="36">
        <f t="shared" si="279"/>
        <v>9.097551297541355E-3</v>
      </c>
    </row>
    <row r="3577" spans="1:17" x14ac:dyDescent="0.3">
      <c r="A3577" s="29">
        <v>2849263</v>
      </c>
      <c r="B3577" s="1">
        <v>133</v>
      </c>
      <c r="C3577" s="1" t="s">
        <v>17</v>
      </c>
      <c r="D3577" s="1" t="s">
        <v>22</v>
      </c>
      <c r="E3577" s="1" t="s">
        <v>23</v>
      </c>
      <c r="F3577" s="47">
        <v>1857</v>
      </c>
      <c r="G3577" s="34">
        <v>1805.82</v>
      </c>
      <c r="H3577" s="1" t="s">
        <v>217</v>
      </c>
      <c r="I3577" s="34">
        <v>1.16756E-2</v>
      </c>
      <c r="J3577" s="34">
        <v>497.01679999999999</v>
      </c>
      <c r="K3577" s="35" t="str">
        <f t="shared" si="275"/>
        <v>Kampina &amp; Oisterwijkse Vennen_H91E0C</v>
      </c>
      <c r="L3577" s="36">
        <f>VLOOKUP(D3577,DATA!A:F,5,FALSE)</f>
        <v>6.9280917156857415E-3</v>
      </c>
      <c r="M3577" s="37">
        <f>VLOOKUP(D3577,DATA!A:F,6,FALSE)</f>
        <v>2282</v>
      </c>
      <c r="N3577" s="36">
        <f t="shared" si="276"/>
        <v>3.5604868526671871</v>
      </c>
      <c r="O3577" s="36">
        <f t="shared" si="277"/>
        <v>3.5607646151248358</v>
      </c>
      <c r="P3577" s="36">
        <f t="shared" si="278"/>
        <v>2.7776245764865592E-4</v>
      </c>
      <c r="Q3577" s="36">
        <f t="shared" si="279"/>
        <v>1.3805260786067051E-3</v>
      </c>
    </row>
    <row r="3578" spans="1:17" x14ac:dyDescent="0.3">
      <c r="A3578" s="29">
        <v>2849293</v>
      </c>
      <c r="B3578" s="1">
        <v>133</v>
      </c>
      <c r="C3578" s="1" t="s">
        <v>17</v>
      </c>
      <c r="D3578" s="1" t="s">
        <v>41</v>
      </c>
      <c r="E3578" s="1" t="s">
        <v>42</v>
      </c>
      <c r="F3578" s="47">
        <v>1071</v>
      </c>
      <c r="G3578" s="34">
        <v>1044.57</v>
      </c>
      <c r="H3578" s="1" t="s">
        <v>217</v>
      </c>
      <c r="I3578" s="34">
        <v>1.02039E-2</v>
      </c>
      <c r="J3578" s="34">
        <v>27.267430999999998</v>
      </c>
      <c r="K3578" s="35" t="str">
        <f t="shared" si="275"/>
        <v>Kampina &amp; Oisterwijkse Vennen_H4010A</v>
      </c>
      <c r="L3578" s="36">
        <f>VLOOKUP(D3578,DATA!A:F,5,FALSE)</f>
        <v>1.3726988247862192E-2</v>
      </c>
      <c r="M3578" s="37">
        <f>VLOOKUP(D3578,DATA!A:F,6,FALSE)</f>
        <v>1285.5</v>
      </c>
      <c r="N3578" s="36">
        <f t="shared" si="276"/>
        <v>3.5323536413150909</v>
      </c>
      <c r="O3578" s="36">
        <f t="shared" si="277"/>
        <v>3.5328309678543635</v>
      </c>
      <c r="P3578" s="36">
        <f t="shared" si="278"/>
        <v>4.7732653927257118E-4</v>
      </c>
      <c r="Q3578" s="36">
        <f t="shared" si="279"/>
        <v>1.3015468474083624E-4</v>
      </c>
    </row>
    <row r="3579" spans="1:17" x14ac:dyDescent="0.3">
      <c r="A3579" s="29">
        <v>2849298</v>
      </c>
      <c r="B3579" s="1">
        <v>133</v>
      </c>
      <c r="C3579" s="1" t="s">
        <v>17</v>
      </c>
      <c r="D3579" s="1" t="s">
        <v>41</v>
      </c>
      <c r="E3579" s="1" t="s">
        <v>42</v>
      </c>
      <c r="F3579" s="47">
        <v>1071</v>
      </c>
      <c r="G3579" s="34">
        <v>1028.78</v>
      </c>
      <c r="H3579" s="1" t="s">
        <v>217</v>
      </c>
      <c r="I3579" s="34">
        <v>1.12414E-2</v>
      </c>
      <c r="J3579" s="34">
        <v>5363.1530000000002</v>
      </c>
      <c r="K3579" s="35" t="str">
        <f t="shared" si="275"/>
        <v>Kampina &amp; Oisterwijkse Vennen_H4010A</v>
      </c>
      <c r="L3579" s="36">
        <f>VLOOKUP(D3579,DATA!A:F,5,FALSE)</f>
        <v>1.3726988247862192E-2</v>
      </c>
      <c r="M3579" s="37">
        <f>VLOOKUP(D3579,DATA!A:F,6,FALSE)</f>
        <v>1285.5</v>
      </c>
      <c r="N3579" s="36">
        <f t="shared" si="276"/>
        <v>2.8637228901803962</v>
      </c>
      <c r="O3579" s="36">
        <f t="shared" si="277"/>
        <v>2.8641521692341096</v>
      </c>
      <c r="P3579" s="36">
        <f t="shared" si="278"/>
        <v>4.2927905371348274E-4</v>
      </c>
      <c r="Q3579" s="36">
        <f t="shared" si="279"/>
        <v>2.3022892447606261E-2</v>
      </c>
    </row>
    <row r="3580" spans="1:17" x14ac:dyDescent="0.3">
      <c r="A3580" s="29">
        <v>2849298</v>
      </c>
      <c r="B3580" s="1">
        <v>133</v>
      </c>
      <c r="C3580" s="1" t="s">
        <v>17</v>
      </c>
      <c r="D3580" s="1" t="s">
        <v>43</v>
      </c>
      <c r="E3580" s="1" t="s">
        <v>44</v>
      </c>
      <c r="F3580" s="47">
        <v>1071</v>
      </c>
      <c r="G3580" s="34">
        <v>1028.78</v>
      </c>
      <c r="H3580" s="1" t="s">
        <v>217</v>
      </c>
      <c r="I3580" s="34">
        <v>1.12414E-2</v>
      </c>
      <c r="J3580" s="34">
        <v>1776.9066</v>
      </c>
      <c r="K3580" s="35" t="str">
        <f t="shared" si="275"/>
        <v>Kampina &amp; Oisterwijkse Vennen_H7150</v>
      </c>
      <c r="L3580" s="36">
        <f>VLOOKUP(D3580,DATA!A:F,5,FALSE)</f>
        <v>1.3726988247862192E-2</v>
      </c>
      <c r="M3580" s="37">
        <f>VLOOKUP(D3580,DATA!A:F,6,FALSE)</f>
        <v>1285.5</v>
      </c>
      <c r="N3580" s="36">
        <f t="shared" si="276"/>
        <v>2.8637228901803962</v>
      </c>
      <c r="O3580" s="36">
        <f t="shared" si="277"/>
        <v>2.8641521692341096</v>
      </c>
      <c r="P3580" s="36">
        <f t="shared" si="278"/>
        <v>4.2927905371348274E-4</v>
      </c>
      <c r="Q3580" s="36">
        <f t="shared" si="279"/>
        <v>7.6278878378524193E-3</v>
      </c>
    </row>
    <row r="3581" spans="1:17" x14ac:dyDescent="0.3">
      <c r="A3581" s="29">
        <v>2849303</v>
      </c>
      <c r="B3581" s="1">
        <v>133</v>
      </c>
      <c r="C3581" s="1" t="s">
        <v>17</v>
      </c>
      <c r="D3581" s="1" t="s">
        <v>22</v>
      </c>
      <c r="E3581" s="1" t="s">
        <v>23</v>
      </c>
      <c r="F3581" s="47">
        <v>1857</v>
      </c>
      <c r="G3581" s="34">
        <v>1794.11</v>
      </c>
      <c r="H3581" s="1" t="s">
        <v>217</v>
      </c>
      <c r="I3581" s="34">
        <v>2.4659E-2</v>
      </c>
      <c r="J3581" s="34">
        <v>915.23900000000003</v>
      </c>
      <c r="K3581" s="35" t="str">
        <f t="shared" si="275"/>
        <v>Kampina &amp; Oisterwijkse Vennen_H91E0C</v>
      </c>
      <c r="L3581" s="36">
        <f>VLOOKUP(D3581,DATA!A:F,5,FALSE)</f>
        <v>6.9280917156857415E-3</v>
      </c>
      <c r="M3581" s="37">
        <f>VLOOKUP(D3581,DATA!A:F,6,FALSE)</f>
        <v>2282</v>
      </c>
      <c r="N3581" s="36">
        <f t="shared" si="276"/>
        <v>3.2921724905881207</v>
      </c>
      <c r="O3581" s="36">
        <f t="shared" si="277"/>
        <v>3.2927164518253185</v>
      </c>
      <c r="P3581" s="36">
        <f t="shared" si="278"/>
        <v>5.4396123719779865E-4</v>
      </c>
      <c r="Q3581" s="36">
        <f t="shared" si="279"/>
        <v>4.9785453877167606E-3</v>
      </c>
    </row>
    <row r="3582" spans="1:17" x14ac:dyDescent="0.3">
      <c r="A3582" s="29">
        <v>2849304</v>
      </c>
      <c r="B3582" s="1">
        <v>133</v>
      </c>
      <c r="C3582" s="1" t="s">
        <v>17</v>
      </c>
      <c r="D3582" s="1" t="s">
        <v>22</v>
      </c>
      <c r="E3582" s="1" t="s">
        <v>23</v>
      </c>
      <c r="F3582" s="47">
        <v>1857</v>
      </c>
      <c r="G3582" s="34">
        <v>1828.79</v>
      </c>
      <c r="H3582" s="1" t="s">
        <v>217</v>
      </c>
      <c r="I3582" s="34">
        <v>2.5847999999999999E-2</v>
      </c>
      <c r="J3582" s="34">
        <v>482.35169999999999</v>
      </c>
      <c r="K3582" s="35" t="str">
        <f t="shared" si="275"/>
        <v>Kampina &amp; Oisterwijkse Vennen_H91E0C</v>
      </c>
      <c r="L3582" s="36">
        <f>VLOOKUP(D3582,DATA!A:F,5,FALSE)</f>
        <v>6.9280917156857415E-3</v>
      </c>
      <c r="M3582" s="37">
        <f>VLOOKUP(D3582,DATA!A:F,6,FALSE)</f>
        <v>2282</v>
      </c>
      <c r="N3582" s="36">
        <f t="shared" si="276"/>
        <v>4.1491873720763648</v>
      </c>
      <c r="O3582" s="36">
        <f t="shared" si="277"/>
        <v>4.149899626375892</v>
      </c>
      <c r="P3582" s="36">
        <f t="shared" si="278"/>
        <v>7.122542995272596E-4</v>
      </c>
      <c r="Q3582" s="36">
        <f t="shared" si="279"/>
        <v>3.4355707220928289E-3</v>
      </c>
    </row>
    <row r="3583" spans="1:17" x14ac:dyDescent="0.3">
      <c r="A3583" s="29">
        <v>2850792</v>
      </c>
      <c r="B3583" s="1">
        <v>133</v>
      </c>
      <c r="C3583" s="1" t="s">
        <v>17</v>
      </c>
      <c r="D3583" s="1" t="s">
        <v>22</v>
      </c>
      <c r="E3583" s="1" t="s">
        <v>23</v>
      </c>
      <c r="F3583" s="47">
        <v>1857</v>
      </c>
      <c r="G3583" s="34">
        <v>1802.83</v>
      </c>
      <c r="H3583" s="1" t="s">
        <v>217</v>
      </c>
      <c r="I3583" s="34">
        <v>1.1554200000000001E-2</v>
      </c>
      <c r="J3583" s="34">
        <v>15.89269</v>
      </c>
      <c r="K3583" s="35" t="str">
        <f t="shared" si="275"/>
        <v>Kampina &amp; Oisterwijkse Vennen_H91E0C</v>
      </c>
      <c r="L3583" s="36">
        <f>VLOOKUP(D3583,DATA!A:F,5,FALSE)</f>
        <v>6.9280917156857415E-3</v>
      </c>
      <c r="M3583" s="37">
        <f>VLOOKUP(D3583,DATA!A:F,6,FALSE)</f>
        <v>2282</v>
      </c>
      <c r="N3583" s="36">
        <f t="shared" si="276"/>
        <v>3.4900376778790583</v>
      </c>
      <c r="O3583" s="36">
        <f t="shared" si="277"/>
        <v>3.4903073101936695</v>
      </c>
      <c r="P3583" s="36">
        <f t="shared" si="278"/>
        <v>2.6963231461119008E-4</v>
      </c>
      <c r="Q3583" s="36">
        <f t="shared" si="279"/>
        <v>4.2851827900981149E-5</v>
      </c>
    </row>
    <row r="3584" spans="1:17" x14ac:dyDescent="0.3">
      <c r="A3584" s="29">
        <v>2850822</v>
      </c>
      <c r="B3584" s="1">
        <v>133</v>
      </c>
      <c r="C3584" s="1" t="s">
        <v>17</v>
      </c>
      <c r="D3584" s="1" t="s">
        <v>41</v>
      </c>
      <c r="E3584" s="1" t="s">
        <v>42</v>
      </c>
      <c r="F3584" s="47">
        <v>1071</v>
      </c>
      <c r="G3584" s="34">
        <v>1016.67</v>
      </c>
      <c r="H3584" s="1" t="s">
        <v>217</v>
      </c>
      <c r="I3584" s="34">
        <v>9.7059999999999994E-3</v>
      </c>
      <c r="J3584" s="34">
        <v>3482.1743000000001</v>
      </c>
      <c r="K3584" s="35" t="str">
        <f t="shared" si="275"/>
        <v>Kampina &amp; Oisterwijkse Vennen_H4010A</v>
      </c>
      <c r="L3584" s="36">
        <f>VLOOKUP(D3584,DATA!A:F,5,FALSE)</f>
        <v>1.3726988247862192E-2</v>
      </c>
      <c r="M3584" s="37">
        <f>VLOOKUP(D3584,DATA!A:F,6,FALSE)</f>
        <v>1285.5</v>
      </c>
      <c r="N3584" s="36">
        <f t="shared" si="276"/>
        <v>2.4358216913318009</v>
      </c>
      <c r="O3584" s="36">
        <f t="shared" si="277"/>
        <v>2.4361383409406767</v>
      </c>
      <c r="P3584" s="36">
        <f t="shared" si="278"/>
        <v>3.166496088757853E-4</v>
      </c>
      <c r="Q3584" s="36">
        <f t="shared" si="279"/>
        <v>1.1026291301323115E-2</v>
      </c>
    </row>
    <row r="3585" spans="1:17" x14ac:dyDescent="0.3">
      <c r="A3585" s="29">
        <v>2852350</v>
      </c>
      <c r="B3585" s="1">
        <v>133</v>
      </c>
      <c r="C3585" s="1" t="s">
        <v>17</v>
      </c>
      <c r="D3585" s="1" t="s">
        <v>41</v>
      </c>
      <c r="E3585" s="1" t="s">
        <v>42</v>
      </c>
      <c r="F3585" s="47">
        <v>1071</v>
      </c>
      <c r="G3585" s="34">
        <v>1043.94</v>
      </c>
      <c r="H3585" s="1" t="s">
        <v>217</v>
      </c>
      <c r="I3585" s="34">
        <v>9.9085000000000006E-3</v>
      </c>
      <c r="J3585" s="34">
        <v>2.4453860000000001</v>
      </c>
      <c r="K3585" s="35" t="str">
        <f t="shared" si="275"/>
        <v>Kampina &amp; Oisterwijkse Vennen_H4010A</v>
      </c>
      <c r="L3585" s="36">
        <f>VLOOKUP(D3585,DATA!A:F,5,FALSE)</f>
        <v>1.3726988247862192E-2</v>
      </c>
      <c r="M3585" s="37">
        <f>VLOOKUP(D3585,DATA!A:F,6,FALSE)</f>
        <v>1285.5</v>
      </c>
      <c r="N3585" s="36">
        <f t="shared" si="276"/>
        <v>3.5030030233658627</v>
      </c>
      <c r="O3585" s="36">
        <f t="shared" si="277"/>
        <v>3.5034628191150317</v>
      </c>
      <c r="P3585" s="36">
        <f t="shared" si="278"/>
        <v>4.5979574916898969E-4</v>
      </c>
      <c r="Q3585" s="36">
        <f t="shared" si="279"/>
        <v>1.1243780878773592E-5</v>
      </c>
    </row>
    <row r="3586" spans="1:17" x14ac:dyDescent="0.3">
      <c r="A3586" s="29">
        <v>2852351</v>
      </c>
      <c r="B3586" s="1">
        <v>133</v>
      </c>
      <c r="C3586" s="1" t="s">
        <v>17</v>
      </c>
      <c r="D3586" s="1" t="s">
        <v>41</v>
      </c>
      <c r="E3586" s="1" t="s">
        <v>42</v>
      </c>
      <c r="F3586" s="47">
        <v>1071</v>
      </c>
      <c r="G3586" s="34">
        <v>1019.91</v>
      </c>
      <c r="H3586" s="1" t="s">
        <v>217</v>
      </c>
      <c r="I3586" s="34">
        <v>1.00537E-2</v>
      </c>
      <c r="J3586" s="34">
        <v>2322.4940000000001</v>
      </c>
      <c r="K3586" s="35" t="str">
        <f t="shared" si="275"/>
        <v>Kampina &amp; Oisterwijkse Vennen_H4010A</v>
      </c>
      <c r="L3586" s="36">
        <f>VLOOKUP(D3586,DATA!A:F,5,FALSE)</f>
        <v>1.3726988247862192E-2</v>
      </c>
      <c r="M3586" s="37">
        <f>VLOOKUP(D3586,DATA!A:F,6,FALSE)</f>
        <v>1285.5</v>
      </c>
      <c r="N3586" s="36">
        <f t="shared" si="276"/>
        <v>2.5437831707839766</v>
      </c>
      <c r="O3586" s="36">
        <f t="shared" si="277"/>
        <v>2.5441253229276866</v>
      </c>
      <c r="P3586" s="36">
        <f t="shared" si="278"/>
        <v>3.4215214370991731E-4</v>
      </c>
      <c r="Q3586" s="36">
        <f t="shared" si="279"/>
        <v>7.9464630085342072E-3</v>
      </c>
    </row>
    <row r="3587" spans="1:17" x14ac:dyDescent="0.3">
      <c r="A3587" s="29">
        <v>2852356</v>
      </c>
      <c r="B3587" s="1">
        <v>133</v>
      </c>
      <c r="C3587" s="1" t="s">
        <v>17</v>
      </c>
      <c r="D3587" s="1" t="s">
        <v>41</v>
      </c>
      <c r="E3587" s="1" t="s">
        <v>42</v>
      </c>
      <c r="F3587" s="47">
        <v>1071</v>
      </c>
      <c r="G3587" s="34">
        <v>1028.46</v>
      </c>
      <c r="H3587" s="1" t="s">
        <v>217</v>
      </c>
      <c r="I3587" s="34">
        <v>1.1304399999999999E-2</v>
      </c>
      <c r="J3587" s="34">
        <v>4520.0923000000003</v>
      </c>
      <c r="K3587" s="35" t="str">
        <f t="shared" ref="K3587:K3650" si="280">_xlfn.CONCAT(C3587,"_",D3587)</f>
        <v>Kampina &amp; Oisterwijkse Vennen_H4010A</v>
      </c>
      <c r="L3587" s="36">
        <f>VLOOKUP(D3587,DATA!A:F,5,FALSE)</f>
        <v>1.3726988247862192E-2</v>
      </c>
      <c r="M3587" s="37">
        <f>VLOOKUP(D3587,DATA!A:F,6,FALSE)</f>
        <v>1285.5</v>
      </c>
      <c r="N3587" s="36">
        <f t="shared" ref="N3587:N3650" si="281">100/(1+EXP(-L3587*(G3587-M3587)))</f>
        <v>2.851529100480759</v>
      </c>
      <c r="O3587" s="36">
        <f t="shared" ref="O3587:O3650" si="282">100/(1+EXP(-L3587*((G3587+I3587)-M3587)))</f>
        <v>2.8519590013567191</v>
      </c>
      <c r="P3587" s="36">
        <f t="shared" ref="P3587:P3650" si="283">O3587-N3587</f>
        <v>4.2990087596006532E-4</v>
      </c>
      <c r="Q3587" s="36">
        <f t="shared" ref="Q3587:Q3650" si="284">IF(AND(H3587&lt;&gt;"below",I3587&gt;=0.005),J3587*P3587/100,0)</f>
        <v>1.9431916391903465E-2</v>
      </c>
    </row>
    <row r="3588" spans="1:17" x14ac:dyDescent="0.3">
      <c r="A3588" s="29">
        <v>2852356</v>
      </c>
      <c r="B3588" s="1">
        <v>133</v>
      </c>
      <c r="C3588" s="1" t="s">
        <v>17</v>
      </c>
      <c r="D3588" s="1" t="s">
        <v>43</v>
      </c>
      <c r="E3588" s="1" t="s">
        <v>44</v>
      </c>
      <c r="F3588" s="47">
        <v>1071</v>
      </c>
      <c r="G3588" s="34">
        <v>1028.46</v>
      </c>
      <c r="H3588" s="1" t="s">
        <v>217</v>
      </c>
      <c r="I3588" s="34">
        <v>1.1304399999999999E-2</v>
      </c>
      <c r="J3588" s="34">
        <v>84.707220000000007</v>
      </c>
      <c r="K3588" s="35" t="str">
        <f t="shared" si="280"/>
        <v>Kampina &amp; Oisterwijkse Vennen_H7150</v>
      </c>
      <c r="L3588" s="36">
        <f>VLOOKUP(D3588,DATA!A:F,5,FALSE)</f>
        <v>1.3726988247862192E-2</v>
      </c>
      <c r="M3588" s="37">
        <f>VLOOKUP(D3588,DATA!A:F,6,FALSE)</f>
        <v>1285.5</v>
      </c>
      <c r="N3588" s="36">
        <f t="shared" si="281"/>
        <v>2.851529100480759</v>
      </c>
      <c r="O3588" s="36">
        <f t="shared" si="282"/>
        <v>2.8519590013567191</v>
      </c>
      <c r="P3588" s="36">
        <f t="shared" si="283"/>
        <v>4.2990087596006532E-4</v>
      </c>
      <c r="Q3588" s="36">
        <f t="shared" si="284"/>
        <v>3.6415708078141968E-4</v>
      </c>
    </row>
    <row r="3589" spans="1:17" x14ac:dyDescent="0.3">
      <c r="A3589" s="29">
        <v>2853886</v>
      </c>
      <c r="B3589" s="1">
        <v>133</v>
      </c>
      <c r="C3589" s="1" t="s">
        <v>17</v>
      </c>
      <c r="D3589" s="1" t="s">
        <v>51</v>
      </c>
      <c r="E3589" s="1" t="s">
        <v>52</v>
      </c>
      <c r="F3589" s="47">
        <v>1000</v>
      </c>
      <c r="G3589" s="34">
        <v>995.18</v>
      </c>
      <c r="H3589" s="1" t="s">
        <v>217</v>
      </c>
      <c r="I3589" s="34">
        <v>1.1090300000000001E-2</v>
      </c>
      <c r="J3589" s="34">
        <v>1433.9784999999999</v>
      </c>
      <c r="K3589" s="35" t="str">
        <f t="shared" si="280"/>
        <v>Kampina &amp; Oisterwijkse Vennen_Lg09</v>
      </c>
      <c r="L3589" s="36">
        <f>VLOOKUP(D3589,DATA!A:F,5,FALSE)</f>
        <v>8.4126827976184013E-3</v>
      </c>
      <c r="M3589" s="37">
        <f>VLOOKUP(D3589,DATA!A:F,6,FALSE)</f>
        <v>1350</v>
      </c>
      <c r="N3589" s="36">
        <f t="shared" si="281"/>
        <v>4.8108686417976765</v>
      </c>
      <c r="O3589" s="36">
        <f t="shared" si="282"/>
        <v>4.8112959163042328</v>
      </c>
      <c r="P3589" s="36">
        <f t="shared" si="283"/>
        <v>4.2727450655632992E-4</v>
      </c>
      <c r="Q3589" s="36">
        <f t="shared" si="284"/>
        <v>6.1270245599988615E-3</v>
      </c>
    </row>
    <row r="3590" spans="1:17" x14ac:dyDescent="0.3">
      <c r="A3590" s="29">
        <v>2855411</v>
      </c>
      <c r="B3590" s="1">
        <v>133</v>
      </c>
      <c r="C3590" s="1" t="s">
        <v>17</v>
      </c>
      <c r="D3590" s="1" t="s">
        <v>41</v>
      </c>
      <c r="E3590" s="1" t="s">
        <v>42</v>
      </c>
      <c r="F3590" s="47">
        <v>1071</v>
      </c>
      <c r="G3590" s="34">
        <v>1043.76</v>
      </c>
      <c r="H3590" s="1" t="s">
        <v>217</v>
      </c>
      <c r="I3590" s="34">
        <v>1.09078E-2</v>
      </c>
      <c r="J3590" s="34">
        <v>2410.5014999999999</v>
      </c>
      <c r="K3590" s="35" t="str">
        <f t="shared" si="280"/>
        <v>Kampina &amp; Oisterwijkse Vennen_H4010A</v>
      </c>
      <c r="L3590" s="36">
        <f>VLOOKUP(D3590,DATA!A:F,5,FALSE)</f>
        <v>1.3726988247862192E-2</v>
      </c>
      <c r="M3590" s="37">
        <f>VLOOKUP(D3590,DATA!A:F,6,FALSE)</f>
        <v>1285.5</v>
      </c>
      <c r="N3590" s="36">
        <f t="shared" si="281"/>
        <v>3.4946603893282351</v>
      </c>
      <c r="O3590" s="36">
        <f t="shared" si="282"/>
        <v>3.4951653981800535</v>
      </c>
      <c r="P3590" s="36">
        <f t="shared" si="283"/>
        <v>5.0500885181836708E-4</v>
      </c>
      <c r="Q3590" s="36">
        <f t="shared" si="284"/>
        <v>1.2173245948214515E-2</v>
      </c>
    </row>
    <row r="3591" spans="1:17" x14ac:dyDescent="0.3">
      <c r="A3591" s="29">
        <v>2855411</v>
      </c>
      <c r="B3591" s="1">
        <v>133</v>
      </c>
      <c r="C3591" s="1" t="s">
        <v>17</v>
      </c>
      <c r="D3591" s="1" t="s">
        <v>43</v>
      </c>
      <c r="E3591" s="1" t="s">
        <v>44</v>
      </c>
      <c r="F3591" s="47">
        <v>1071</v>
      </c>
      <c r="G3591" s="34">
        <v>1043.76</v>
      </c>
      <c r="H3591" s="1" t="s">
        <v>217</v>
      </c>
      <c r="I3591" s="34">
        <v>1.09078E-2</v>
      </c>
      <c r="J3591" s="34">
        <v>1219.1651999999999</v>
      </c>
      <c r="K3591" s="35" t="str">
        <f t="shared" si="280"/>
        <v>Kampina &amp; Oisterwijkse Vennen_H7150</v>
      </c>
      <c r="L3591" s="36">
        <f>VLOOKUP(D3591,DATA!A:F,5,FALSE)</f>
        <v>1.3726988247862192E-2</v>
      </c>
      <c r="M3591" s="37">
        <f>VLOOKUP(D3591,DATA!A:F,6,FALSE)</f>
        <v>1285.5</v>
      </c>
      <c r="N3591" s="36">
        <f t="shared" si="281"/>
        <v>3.4946603893282351</v>
      </c>
      <c r="O3591" s="36">
        <f t="shared" si="282"/>
        <v>3.4951653981800535</v>
      </c>
      <c r="P3591" s="36">
        <f t="shared" si="283"/>
        <v>5.0500885181836708E-4</v>
      </c>
      <c r="Q3591" s="36">
        <f t="shared" si="284"/>
        <v>6.1568921782890985E-3</v>
      </c>
    </row>
    <row r="3592" spans="1:17" x14ac:dyDescent="0.3">
      <c r="A3592" s="29">
        <v>2855412</v>
      </c>
      <c r="B3592" s="1">
        <v>133</v>
      </c>
      <c r="C3592" s="1" t="s">
        <v>17</v>
      </c>
      <c r="D3592" s="1" t="s">
        <v>41</v>
      </c>
      <c r="E3592" s="1" t="s">
        <v>42</v>
      </c>
      <c r="F3592" s="47">
        <v>1071</v>
      </c>
      <c r="G3592" s="34">
        <v>1041.51</v>
      </c>
      <c r="H3592" s="1" t="s">
        <v>217</v>
      </c>
      <c r="I3592" s="34">
        <v>1.1057900000000001E-2</v>
      </c>
      <c r="J3592" s="34">
        <v>439.21465999999998</v>
      </c>
      <c r="K3592" s="35" t="str">
        <f t="shared" si="280"/>
        <v>Kampina &amp; Oisterwijkse Vennen_H4010A</v>
      </c>
      <c r="L3592" s="36">
        <f>VLOOKUP(D3592,DATA!A:F,5,FALSE)</f>
        <v>1.3726988247862192E-2</v>
      </c>
      <c r="M3592" s="37">
        <f>VLOOKUP(D3592,DATA!A:F,6,FALSE)</f>
        <v>1285.5</v>
      </c>
      <c r="N3592" s="36">
        <f t="shared" si="281"/>
        <v>3.3919802499141638</v>
      </c>
      <c r="O3592" s="36">
        <f t="shared" si="282"/>
        <v>3.3924776949947812</v>
      </c>
      <c r="P3592" s="36">
        <f t="shared" si="283"/>
        <v>4.9744508061744241E-4</v>
      </c>
      <c r="Q3592" s="36">
        <f t="shared" si="284"/>
        <v>2.1848517195206256E-3</v>
      </c>
    </row>
    <row r="3593" spans="1:17" x14ac:dyDescent="0.3">
      <c r="A3593" s="29">
        <v>2855412</v>
      </c>
      <c r="B3593" s="1">
        <v>133</v>
      </c>
      <c r="C3593" s="1" t="s">
        <v>17</v>
      </c>
      <c r="D3593" s="1" t="s">
        <v>43</v>
      </c>
      <c r="E3593" s="1" t="s">
        <v>44</v>
      </c>
      <c r="F3593" s="47">
        <v>1071</v>
      </c>
      <c r="G3593" s="34">
        <v>1041.51</v>
      </c>
      <c r="H3593" s="1" t="s">
        <v>217</v>
      </c>
      <c r="I3593" s="34">
        <v>1.1057900000000001E-2</v>
      </c>
      <c r="J3593" s="34">
        <v>2331.643</v>
      </c>
      <c r="K3593" s="35" t="str">
        <f t="shared" si="280"/>
        <v>Kampina &amp; Oisterwijkse Vennen_H7150</v>
      </c>
      <c r="L3593" s="36">
        <f>VLOOKUP(D3593,DATA!A:F,5,FALSE)</f>
        <v>1.3726988247862192E-2</v>
      </c>
      <c r="M3593" s="37">
        <f>VLOOKUP(D3593,DATA!A:F,6,FALSE)</f>
        <v>1285.5</v>
      </c>
      <c r="N3593" s="36">
        <f t="shared" si="281"/>
        <v>3.3919802499141638</v>
      </c>
      <c r="O3593" s="36">
        <f t="shared" si="282"/>
        <v>3.3924776949947812</v>
      </c>
      <c r="P3593" s="36">
        <f t="shared" si="283"/>
        <v>4.9744508061744241E-4</v>
      </c>
      <c r="Q3593" s="36">
        <f t="shared" si="284"/>
        <v>1.1598643401060952E-2</v>
      </c>
    </row>
    <row r="3594" spans="1:17" x14ac:dyDescent="0.3">
      <c r="A3594" s="29">
        <v>2855412</v>
      </c>
      <c r="B3594" s="1">
        <v>133</v>
      </c>
      <c r="C3594" s="1" t="s">
        <v>17</v>
      </c>
      <c r="D3594" s="1" t="s">
        <v>90</v>
      </c>
      <c r="E3594" s="1" t="s">
        <v>91</v>
      </c>
      <c r="F3594" s="47">
        <v>1071</v>
      </c>
      <c r="G3594" s="34">
        <v>1041.51</v>
      </c>
      <c r="H3594" s="1" t="s">
        <v>217</v>
      </c>
      <c r="I3594" s="34">
        <v>1.1057900000000001E-2</v>
      </c>
      <c r="J3594" s="34">
        <v>1805.155</v>
      </c>
      <c r="K3594" s="35" t="str">
        <f t="shared" si="280"/>
        <v>Kampina &amp; Oisterwijkse Vennen_Lg04</v>
      </c>
      <c r="L3594" s="36">
        <f>VLOOKUP(D3594,DATA!A:F,5,FALSE)</f>
        <v>1.3726988247862192E-2</v>
      </c>
      <c r="M3594" s="37">
        <f>VLOOKUP(D3594,DATA!A:F,6,FALSE)</f>
        <v>1285.5</v>
      </c>
      <c r="N3594" s="36">
        <f t="shared" si="281"/>
        <v>3.3919802499141638</v>
      </c>
      <c r="O3594" s="36">
        <f t="shared" si="282"/>
        <v>3.3924776949947812</v>
      </c>
      <c r="P3594" s="36">
        <f t="shared" si="283"/>
        <v>4.9744508061744241E-4</v>
      </c>
      <c r="Q3594" s="36">
        <f t="shared" si="284"/>
        <v>8.9796547450197925E-3</v>
      </c>
    </row>
    <row r="3595" spans="1:17" x14ac:dyDescent="0.3">
      <c r="A3595" s="29">
        <v>2855414</v>
      </c>
      <c r="B3595" s="1">
        <v>133</v>
      </c>
      <c r="C3595" s="1" t="s">
        <v>17</v>
      </c>
      <c r="D3595" s="1" t="s">
        <v>51</v>
      </c>
      <c r="E3595" s="1" t="s">
        <v>52</v>
      </c>
      <c r="F3595" s="47">
        <v>1000</v>
      </c>
      <c r="G3595" s="34">
        <v>990.82</v>
      </c>
      <c r="H3595" s="1" t="s">
        <v>217</v>
      </c>
      <c r="I3595" s="34">
        <v>1.09082E-2</v>
      </c>
      <c r="J3595" s="34">
        <v>219.84334999999999</v>
      </c>
      <c r="K3595" s="35" t="str">
        <f t="shared" si="280"/>
        <v>Kampina &amp; Oisterwijkse Vennen_Lg09</v>
      </c>
      <c r="L3595" s="36">
        <f>VLOOKUP(D3595,DATA!A:F,5,FALSE)</f>
        <v>8.4126827976184013E-3</v>
      </c>
      <c r="M3595" s="37">
        <f>VLOOKUP(D3595,DATA!A:F,6,FALSE)</f>
        <v>1350</v>
      </c>
      <c r="N3595" s="36">
        <f t="shared" si="281"/>
        <v>4.6456555251605494</v>
      </c>
      <c r="O3595" s="36">
        <f t="shared" si="282"/>
        <v>4.6460620556944336</v>
      </c>
      <c r="P3595" s="36">
        <f t="shared" si="283"/>
        <v>4.0653053388428617E-4</v>
      </c>
      <c r="Q3595" s="36">
        <f t="shared" si="284"/>
        <v>8.9373034446409985E-4</v>
      </c>
    </row>
    <row r="3596" spans="1:17" x14ac:dyDescent="0.3">
      <c r="A3596" s="29">
        <v>2855415</v>
      </c>
      <c r="B3596" s="1">
        <v>133</v>
      </c>
      <c r="C3596" s="1" t="s">
        <v>17</v>
      </c>
      <c r="D3596" s="1" t="s">
        <v>41</v>
      </c>
      <c r="E3596" s="1" t="s">
        <v>42</v>
      </c>
      <c r="F3596" s="47">
        <v>1071</v>
      </c>
      <c r="G3596" s="34">
        <v>1044.08</v>
      </c>
      <c r="H3596" s="1" t="s">
        <v>217</v>
      </c>
      <c r="I3596" s="34">
        <v>1.18922E-2</v>
      </c>
      <c r="J3596" s="34">
        <v>2444.7541999999999</v>
      </c>
      <c r="K3596" s="35" t="str">
        <f t="shared" si="280"/>
        <v>Kampina &amp; Oisterwijkse Vennen_H4010A</v>
      </c>
      <c r="L3596" s="36">
        <f>VLOOKUP(D3596,DATA!A:F,5,FALSE)</f>
        <v>1.3726988247862192E-2</v>
      </c>
      <c r="M3596" s="37">
        <f>VLOOKUP(D3596,DATA!A:F,6,FALSE)</f>
        <v>1285.5</v>
      </c>
      <c r="N3596" s="36">
        <f t="shared" si="281"/>
        <v>3.5095050047200016</v>
      </c>
      <c r="O3596" s="36">
        <f t="shared" si="282"/>
        <v>3.5100578464621943</v>
      </c>
      <c r="P3596" s="36">
        <f t="shared" si="283"/>
        <v>5.5284174219272231E-4</v>
      </c>
      <c r="Q3596" s="36">
        <f t="shared" si="284"/>
        <v>1.3515621711609751E-2</v>
      </c>
    </row>
    <row r="3597" spans="1:17" x14ac:dyDescent="0.3">
      <c r="A3597" s="29">
        <v>2856939</v>
      </c>
      <c r="B3597" s="1">
        <v>133</v>
      </c>
      <c r="C3597" s="1" t="s">
        <v>17</v>
      </c>
      <c r="D3597" s="1" t="s">
        <v>51</v>
      </c>
      <c r="E3597" s="1" t="s">
        <v>52</v>
      </c>
      <c r="F3597" s="47">
        <v>1000</v>
      </c>
      <c r="G3597" s="34">
        <v>998.13</v>
      </c>
      <c r="H3597" s="1" t="s">
        <v>217</v>
      </c>
      <c r="I3597" s="34">
        <v>1.0018600000000001E-2</v>
      </c>
      <c r="J3597" s="34">
        <v>8196.2739999999994</v>
      </c>
      <c r="K3597" s="35" t="str">
        <f t="shared" si="280"/>
        <v>Kampina &amp; Oisterwijkse Vennen_Lg09</v>
      </c>
      <c r="L3597" s="36">
        <f>VLOOKUP(D3597,DATA!A:F,5,FALSE)</f>
        <v>8.4126827976184013E-3</v>
      </c>
      <c r="M3597" s="37">
        <f>VLOOKUP(D3597,DATA!A:F,6,FALSE)</f>
        <v>1350</v>
      </c>
      <c r="N3597" s="36">
        <f t="shared" si="281"/>
        <v>4.9258011492037079</v>
      </c>
      <c r="O3597" s="36">
        <f t="shared" si="282"/>
        <v>4.9261958769005485</v>
      </c>
      <c r="P3597" s="36">
        <f t="shared" si="283"/>
        <v>3.9472769684056885E-4</v>
      </c>
      <c r="Q3597" s="36">
        <f t="shared" si="284"/>
        <v>3.2352963586942368E-2</v>
      </c>
    </row>
    <row r="3598" spans="1:17" x14ac:dyDescent="0.3">
      <c r="A3598" s="29">
        <v>2856940</v>
      </c>
      <c r="B3598" s="1">
        <v>133</v>
      </c>
      <c r="C3598" s="1" t="s">
        <v>17</v>
      </c>
      <c r="D3598" s="1" t="s">
        <v>43</v>
      </c>
      <c r="E3598" s="1" t="s">
        <v>44</v>
      </c>
      <c r="F3598" s="47">
        <v>1071</v>
      </c>
      <c r="G3598" s="34">
        <v>1019.08</v>
      </c>
      <c r="H3598" s="1" t="s">
        <v>217</v>
      </c>
      <c r="I3598" s="34">
        <v>1.05183E-2</v>
      </c>
      <c r="J3598" s="34">
        <v>914.05340000000001</v>
      </c>
      <c r="K3598" s="35" t="str">
        <f t="shared" si="280"/>
        <v>Kampina &amp; Oisterwijkse Vennen_H7150</v>
      </c>
      <c r="L3598" s="36">
        <f>VLOOKUP(D3598,DATA!A:F,5,FALSE)</f>
        <v>1.3726988247862192E-2</v>
      </c>
      <c r="M3598" s="37">
        <f>VLOOKUP(D3598,DATA!A:F,6,FALSE)</f>
        <v>1285.5</v>
      </c>
      <c r="N3598" s="36">
        <f t="shared" si="281"/>
        <v>2.5156902775669803</v>
      </c>
      <c r="O3598" s="36">
        <f t="shared" si="282"/>
        <v>2.5160443910663144</v>
      </c>
      <c r="P3598" s="36">
        <f t="shared" si="283"/>
        <v>3.5411349933411884E-4</v>
      </c>
      <c r="Q3598" s="36">
        <f t="shared" si="284"/>
        <v>3.2367864805224905E-3</v>
      </c>
    </row>
    <row r="3599" spans="1:17" x14ac:dyDescent="0.3">
      <c r="A3599" s="29">
        <v>2856940</v>
      </c>
      <c r="B3599" s="1">
        <v>133</v>
      </c>
      <c r="C3599" s="1" t="s">
        <v>17</v>
      </c>
      <c r="D3599" s="1" t="s">
        <v>86</v>
      </c>
      <c r="E3599" s="1" t="s">
        <v>44</v>
      </c>
      <c r="F3599" s="47">
        <v>1071</v>
      </c>
      <c r="G3599" s="34">
        <v>1019.08</v>
      </c>
      <c r="H3599" s="1" t="s">
        <v>217</v>
      </c>
      <c r="I3599" s="34">
        <v>1.05183E-2</v>
      </c>
      <c r="J3599" s="34">
        <v>972.3365</v>
      </c>
      <c r="K3599" s="35" t="str">
        <f t="shared" si="280"/>
        <v>Kampina &amp; Oisterwijkse Vennen_ZGH7150</v>
      </c>
      <c r="L3599" s="36">
        <f>VLOOKUP(D3599,DATA!A:F,5,FALSE)</f>
        <v>1.3726988247862192E-2</v>
      </c>
      <c r="M3599" s="37">
        <f>VLOOKUP(D3599,DATA!A:F,6,FALSE)</f>
        <v>1285.5</v>
      </c>
      <c r="N3599" s="36">
        <f t="shared" si="281"/>
        <v>2.5156902775669803</v>
      </c>
      <c r="O3599" s="36">
        <f t="shared" si="282"/>
        <v>2.5160443910663144</v>
      </c>
      <c r="P3599" s="36">
        <f t="shared" si="283"/>
        <v>3.5411349933411884E-4</v>
      </c>
      <c r="Q3599" s="36">
        <f t="shared" si="284"/>
        <v>3.4431748054528943E-3</v>
      </c>
    </row>
    <row r="3600" spans="1:17" x14ac:dyDescent="0.3">
      <c r="A3600" s="29">
        <v>2856941</v>
      </c>
      <c r="B3600" s="1">
        <v>133</v>
      </c>
      <c r="C3600" s="1" t="s">
        <v>17</v>
      </c>
      <c r="D3600" s="1" t="s">
        <v>41</v>
      </c>
      <c r="E3600" s="1" t="s">
        <v>42</v>
      </c>
      <c r="F3600" s="47">
        <v>1071</v>
      </c>
      <c r="G3600" s="34">
        <v>1013.5</v>
      </c>
      <c r="H3600" s="1" t="s">
        <v>217</v>
      </c>
      <c r="I3600" s="34">
        <v>1.0615400000000001E-2</v>
      </c>
      <c r="J3600" s="34">
        <v>1027.1222</v>
      </c>
      <c r="K3600" s="35" t="str">
        <f t="shared" si="280"/>
        <v>Kampina &amp; Oisterwijkse Vennen_H4010A</v>
      </c>
      <c r="L3600" s="36">
        <f>VLOOKUP(D3600,DATA!A:F,5,FALSE)</f>
        <v>1.3726988247862192E-2</v>
      </c>
      <c r="M3600" s="37">
        <f>VLOOKUP(D3600,DATA!A:F,6,FALSE)</f>
        <v>1285.5</v>
      </c>
      <c r="N3600" s="36">
        <f t="shared" si="281"/>
        <v>2.3345224262820046</v>
      </c>
      <c r="O3600" s="36">
        <f t="shared" si="282"/>
        <v>2.3348546884685604</v>
      </c>
      <c r="P3600" s="36">
        <f t="shared" si="283"/>
        <v>3.3226218655579842E-4</v>
      </c>
      <c r="Q3600" s="36">
        <f t="shared" si="284"/>
        <v>3.412738680320021E-3</v>
      </c>
    </row>
    <row r="3601" spans="1:17" x14ac:dyDescent="0.3">
      <c r="A3601" s="29">
        <v>2856941</v>
      </c>
      <c r="B3601" s="1">
        <v>133</v>
      </c>
      <c r="C3601" s="1" t="s">
        <v>17</v>
      </c>
      <c r="D3601" s="1" t="s">
        <v>43</v>
      </c>
      <c r="E3601" s="1" t="s">
        <v>44</v>
      </c>
      <c r="F3601" s="47">
        <v>1071</v>
      </c>
      <c r="G3601" s="34">
        <v>1013.5</v>
      </c>
      <c r="H3601" s="1" t="s">
        <v>217</v>
      </c>
      <c r="I3601" s="34">
        <v>1.0615400000000001E-2</v>
      </c>
      <c r="J3601" s="34">
        <v>5225.9679999999998</v>
      </c>
      <c r="K3601" s="35" t="str">
        <f t="shared" si="280"/>
        <v>Kampina &amp; Oisterwijkse Vennen_H7150</v>
      </c>
      <c r="L3601" s="36">
        <f>VLOOKUP(D3601,DATA!A:F,5,FALSE)</f>
        <v>1.3726988247862192E-2</v>
      </c>
      <c r="M3601" s="37">
        <f>VLOOKUP(D3601,DATA!A:F,6,FALSE)</f>
        <v>1285.5</v>
      </c>
      <c r="N3601" s="36">
        <f t="shared" si="281"/>
        <v>2.3345224262820046</v>
      </c>
      <c r="O3601" s="36">
        <f t="shared" si="282"/>
        <v>2.3348546884685604</v>
      </c>
      <c r="P3601" s="36">
        <f t="shared" si="283"/>
        <v>3.3226218655579842E-4</v>
      </c>
      <c r="Q3601" s="36">
        <f t="shared" si="284"/>
        <v>1.7363915545506328E-2</v>
      </c>
    </row>
    <row r="3602" spans="1:17" x14ac:dyDescent="0.3">
      <c r="A3602" s="29">
        <v>2856941</v>
      </c>
      <c r="B3602" s="1">
        <v>133</v>
      </c>
      <c r="C3602" s="1" t="s">
        <v>17</v>
      </c>
      <c r="D3602" s="1" t="s">
        <v>90</v>
      </c>
      <c r="E3602" s="1" t="s">
        <v>91</v>
      </c>
      <c r="F3602" s="47">
        <v>1071</v>
      </c>
      <c r="G3602" s="34">
        <v>1013.5</v>
      </c>
      <c r="H3602" s="1" t="s">
        <v>217</v>
      </c>
      <c r="I3602" s="34">
        <v>1.0615400000000001E-2</v>
      </c>
      <c r="J3602" s="34">
        <v>107.69652600000001</v>
      </c>
      <c r="K3602" s="35" t="str">
        <f t="shared" si="280"/>
        <v>Kampina &amp; Oisterwijkse Vennen_Lg04</v>
      </c>
      <c r="L3602" s="36">
        <f>VLOOKUP(D3602,DATA!A:F,5,FALSE)</f>
        <v>1.3726988247862192E-2</v>
      </c>
      <c r="M3602" s="37">
        <f>VLOOKUP(D3602,DATA!A:F,6,FALSE)</f>
        <v>1285.5</v>
      </c>
      <c r="N3602" s="36">
        <f t="shared" si="281"/>
        <v>2.3345224262820046</v>
      </c>
      <c r="O3602" s="36">
        <f t="shared" si="282"/>
        <v>2.3348546884685604</v>
      </c>
      <c r="P3602" s="36">
        <f t="shared" si="283"/>
        <v>3.3226218655579842E-4</v>
      </c>
      <c r="Q3602" s="36">
        <f t="shared" si="284"/>
        <v>3.5783483213223396E-4</v>
      </c>
    </row>
    <row r="3603" spans="1:17" x14ac:dyDescent="0.3">
      <c r="A3603" s="29">
        <v>2856942</v>
      </c>
      <c r="B3603" s="1">
        <v>133</v>
      </c>
      <c r="C3603" s="1" t="s">
        <v>17</v>
      </c>
      <c r="D3603" s="1" t="s">
        <v>41</v>
      </c>
      <c r="E3603" s="1" t="s">
        <v>42</v>
      </c>
      <c r="F3603" s="47">
        <v>1071</v>
      </c>
      <c r="G3603" s="34">
        <v>1016.46</v>
      </c>
      <c r="H3603" s="1" t="s">
        <v>217</v>
      </c>
      <c r="I3603" s="34">
        <v>1.0847000000000001E-2</v>
      </c>
      <c r="J3603" s="34">
        <v>5663.1826000000001</v>
      </c>
      <c r="K3603" s="35" t="str">
        <f t="shared" si="280"/>
        <v>Kampina &amp; Oisterwijkse Vennen_H4010A</v>
      </c>
      <c r="L3603" s="36">
        <f>VLOOKUP(D3603,DATA!A:F,5,FALSE)</f>
        <v>1.3726988247862192E-2</v>
      </c>
      <c r="M3603" s="37">
        <f>VLOOKUP(D3603,DATA!A:F,6,FALSE)</f>
        <v>1285.5</v>
      </c>
      <c r="N3603" s="36">
        <f t="shared" si="281"/>
        <v>2.428980447329899</v>
      </c>
      <c r="O3603" s="36">
        <f t="shared" si="282"/>
        <v>2.4293333545357165</v>
      </c>
      <c r="P3603" s="36">
        <f t="shared" si="283"/>
        <v>3.5290720581748758E-4</v>
      </c>
      <c r="Q3603" s="36">
        <f t="shared" si="284"/>
        <v>1.9985779474002145E-2</v>
      </c>
    </row>
    <row r="3604" spans="1:17" x14ac:dyDescent="0.3">
      <c r="A3604" s="29">
        <v>2856942</v>
      </c>
      <c r="B3604" s="1">
        <v>133</v>
      </c>
      <c r="C3604" s="1" t="s">
        <v>17</v>
      </c>
      <c r="D3604" s="1" t="s">
        <v>43</v>
      </c>
      <c r="E3604" s="1" t="s">
        <v>44</v>
      </c>
      <c r="F3604" s="47">
        <v>1071</v>
      </c>
      <c r="G3604" s="34">
        <v>1016.46</v>
      </c>
      <c r="H3604" s="1" t="s">
        <v>217</v>
      </c>
      <c r="I3604" s="34">
        <v>1.0847000000000001E-2</v>
      </c>
      <c r="J3604" s="34">
        <v>908.77719999999999</v>
      </c>
      <c r="K3604" s="35" t="str">
        <f t="shared" si="280"/>
        <v>Kampina &amp; Oisterwijkse Vennen_H7150</v>
      </c>
      <c r="L3604" s="36">
        <f>VLOOKUP(D3604,DATA!A:F,5,FALSE)</f>
        <v>1.3726988247862192E-2</v>
      </c>
      <c r="M3604" s="37">
        <f>VLOOKUP(D3604,DATA!A:F,6,FALSE)</f>
        <v>1285.5</v>
      </c>
      <c r="N3604" s="36">
        <f t="shared" si="281"/>
        <v>2.428980447329899</v>
      </c>
      <c r="O3604" s="36">
        <f t="shared" si="282"/>
        <v>2.4293333545357165</v>
      </c>
      <c r="P3604" s="36">
        <f t="shared" si="283"/>
        <v>3.5290720581748758E-4</v>
      </c>
      <c r="Q3604" s="36">
        <f t="shared" si="284"/>
        <v>3.2071402236264006E-3</v>
      </c>
    </row>
    <row r="3605" spans="1:17" x14ac:dyDescent="0.3">
      <c r="A3605" s="29">
        <v>2856942</v>
      </c>
      <c r="B3605" s="1">
        <v>133</v>
      </c>
      <c r="C3605" s="1" t="s">
        <v>17</v>
      </c>
      <c r="D3605" s="1" t="s">
        <v>90</v>
      </c>
      <c r="E3605" s="1" t="s">
        <v>91</v>
      </c>
      <c r="F3605" s="47">
        <v>1071</v>
      </c>
      <c r="G3605" s="34">
        <v>1016.46</v>
      </c>
      <c r="H3605" s="1" t="s">
        <v>217</v>
      </c>
      <c r="I3605" s="34">
        <v>1.0847000000000001E-2</v>
      </c>
      <c r="J3605" s="34">
        <v>438.1533</v>
      </c>
      <c r="K3605" s="35" t="str">
        <f t="shared" si="280"/>
        <v>Kampina &amp; Oisterwijkse Vennen_Lg04</v>
      </c>
      <c r="L3605" s="36">
        <f>VLOOKUP(D3605,DATA!A:F,5,FALSE)</f>
        <v>1.3726988247862192E-2</v>
      </c>
      <c r="M3605" s="37">
        <f>VLOOKUP(D3605,DATA!A:F,6,FALSE)</f>
        <v>1285.5</v>
      </c>
      <c r="N3605" s="36">
        <f t="shared" si="281"/>
        <v>2.428980447329899</v>
      </c>
      <c r="O3605" s="36">
        <f t="shared" si="282"/>
        <v>2.4293333545357165</v>
      </c>
      <c r="P3605" s="36">
        <f t="shared" si="283"/>
        <v>3.5290720581748758E-4</v>
      </c>
      <c r="Q3605" s="36">
        <f t="shared" si="284"/>
        <v>1.5462745682271136E-3</v>
      </c>
    </row>
    <row r="3606" spans="1:17" x14ac:dyDescent="0.3">
      <c r="A3606" s="29">
        <v>2856943</v>
      </c>
      <c r="B3606" s="1">
        <v>133</v>
      </c>
      <c r="C3606" s="1" t="s">
        <v>17</v>
      </c>
      <c r="D3606" s="1" t="s">
        <v>51</v>
      </c>
      <c r="E3606" s="1" t="s">
        <v>52</v>
      </c>
      <c r="F3606" s="47">
        <v>1000</v>
      </c>
      <c r="G3606" s="34">
        <v>990.04</v>
      </c>
      <c r="H3606" s="1" t="s">
        <v>217</v>
      </c>
      <c r="I3606" s="34">
        <v>1.0747899999999999E-2</v>
      </c>
      <c r="J3606" s="34">
        <v>1068.5182</v>
      </c>
      <c r="K3606" s="35" t="str">
        <f t="shared" si="280"/>
        <v>Kampina &amp; Oisterwijkse Vennen_Lg09</v>
      </c>
      <c r="L3606" s="36">
        <f>VLOOKUP(D3606,DATA!A:F,5,FALSE)</f>
        <v>8.4126827976184013E-3</v>
      </c>
      <c r="M3606" s="37">
        <f>VLOOKUP(D3606,DATA!A:F,6,FALSE)</f>
        <v>1350</v>
      </c>
      <c r="N3606" s="36">
        <f t="shared" si="281"/>
        <v>4.6166737844992394</v>
      </c>
      <c r="O3606" s="36">
        <f t="shared" si="282"/>
        <v>4.6170719628136627</v>
      </c>
      <c r="P3606" s="36">
        <f t="shared" si="283"/>
        <v>3.981783144233475E-4</v>
      </c>
      <c r="Q3606" s="36">
        <f t="shared" si="284"/>
        <v>4.2546077580666933E-3</v>
      </c>
    </row>
    <row r="3607" spans="1:17" x14ac:dyDescent="0.3">
      <c r="A3607" s="29">
        <v>2856944</v>
      </c>
      <c r="B3607" s="1">
        <v>133</v>
      </c>
      <c r="C3607" s="1" t="s">
        <v>17</v>
      </c>
      <c r="D3607" s="1" t="s">
        <v>51</v>
      </c>
      <c r="E3607" s="1" t="s">
        <v>52</v>
      </c>
      <c r="F3607" s="47">
        <v>1000</v>
      </c>
      <c r="G3607" s="34">
        <v>992.54</v>
      </c>
      <c r="H3607" s="1" t="s">
        <v>217</v>
      </c>
      <c r="I3607" s="34">
        <v>1.10642E-2</v>
      </c>
      <c r="J3607" s="34">
        <v>1265.2670000000001</v>
      </c>
      <c r="K3607" s="35" t="str">
        <f t="shared" si="280"/>
        <v>Kampina &amp; Oisterwijkse Vennen_Lg09</v>
      </c>
      <c r="L3607" s="36">
        <f>VLOOKUP(D3607,DATA!A:F,5,FALSE)</f>
        <v>8.4126827976184013E-3</v>
      </c>
      <c r="M3607" s="37">
        <f>VLOOKUP(D3607,DATA!A:F,6,FALSE)</f>
        <v>1350</v>
      </c>
      <c r="N3607" s="36">
        <f t="shared" si="281"/>
        <v>4.7101767131693109</v>
      </c>
      <c r="O3607" s="36">
        <f t="shared" si="282"/>
        <v>4.7105945017469963</v>
      </c>
      <c r="P3607" s="36">
        <f t="shared" si="283"/>
        <v>4.1778857768548505E-4</v>
      </c>
      <c r="Q3607" s="36">
        <f t="shared" si="284"/>
        <v>5.2861410032238069E-3</v>
      </c>
    </row>
    <row r="3608" spans="1:17" x14ac:dyDescent="0.3">
      <c r="A3608" s="29">
        <v>2858461</v>
      </c>
      <c r="B3608" s="1">
        <v>133</v>
      </c>
      <c r="C3608" s="1" t="s">
        <v>17</v>
      </c>
      <c r="D3608" s="1" t="s">
        <v>33</v>
      </c>
      <c r="E3608" s="1" t="s">
        <v>29</v>
      </c>
      <c r="F3608" s="47">
        <v>1786</v>
      </c>
      <c r="G3608" s="34">
        <v>1764.68</v>
      </c>
      <c r="H3608" s="1" t="s">
        <v>217</v>
      </c>
      <c r="I3608" s="34">
        <v>1.4333E-2</v>
      </c>
      <c r="J3608" s="34">
        <v>106.410415</v>
      </c>
      <c r="K3608" s="35" t="str">
        <f t="shared" si="280"/>
        <v>Kampina &amp; Oisterwijkse Vennen_ZGH91D0</v>
      </c>
      <c r="L3608" s="36">
        <f>VLOOKUP(D3608,DATA!A:F,5,FALSE)</f>
        <v>6.9280917156857415E-3</v>
      </c>
      <c r="M3608" s="37">
        <f>VLOOKUP(D3608,DATA!A:F,6,FALSE)</f>
        <v>2211</v>
      </c>
      <c r="N3608" s="36">
        <f t="shared" si="281"/>
        <v>4.343239417573252</v>
      </c>
      <c r="O3608" s="36">
        <f t="shared" si="282"/>
        <v>4.3436519896760419</v>
      </c>
      <c r="P3608" s="36">
        <f t="shared" si="283"/>
        <v>4.1257210278988765E-4</v>
      </c>
      <c r="Q3608" s="36">
        <f t="shared" si="284"/>
        <v>4.3901968675294603E-4</v>
      </c>
    </row>
    <row r="3609" spans="1:17" x14ac:dyDescent="0.3">
      <c r="A3609" s="29">
        <v>2858467</v>
      </c>
      <c r="B3609" s="1">
        <v>133</v>
      </c>
      <c r="C3609" s="1" t="s">
        <v>17</v>
      </c>
      <c r="D3609" s="1" t="s">
        <v>51</v>
      </c>
      <c r="E3609" s="1" t="s">
        <v>52</v>
      </c>
      <c r="F3609" s="47">
        <v>1000</v>
      </c>
      <c r="G3609" s="34">
        <v>999.91</v>
      </c>
      <c r="H3609" s="1" t="s">
        <v>217</v>
      </c>
      <c r="I3609" s="34">
        <v>9.8895000000000007E-3</v>
      </c>
      <c r="J3609" s="34">
        <v>928.27480000000003</v>
      </c>
      <c r="K3609" s="35" t="str">
        <f t="shared" si="280"/>
        <v>Kampina &amp; Oisterwijkse Vennen_Lg09</v>
      </c>
      <c r="L3609" s="36">
        <f>VLOOKUP(D3609,DATA!A:F,5,FALSE)</f>
        <v>8.4126827976184013E-3</v>
      </c>
      <c r="M3609" s="37">
        <f>VLOOKUP(D3609,DATA!A:F,6,FALSE)</f>
        <v>1350</v>
      </c>
      <c r="N3609" s="36">
        <f t="shared" si="281"/>
        <v>4.9964048032084003</v>
      </c>
      <c r="O3609" s="36">
        <f t="shared" si="282"/>
        <v>4.9967997356110168</v>
      </c>
      <c r="P3609" s="36">
        <f t="shared" si="283"/>
        <v>3.9493240261645468E-4</v>
      </c>
      <c r="Q3609" s="36">
        <f t="shared" si="284"/>
        <v>3.6660579705230893E-3</v>
      </c>
    </row>
    <row r="3610" spans="1:17" x14ac:dyDescent="0.3">
      <c r="A3610" s="29">
        <v>2858469</v>
      </c>
      <c r="B3610" s="1">
        <v>133</v>
      </c>
      <c r="C3610" s="1" t="s">
        <v>17</v>
      </c>
      <c r="D3610" s="1" t="s">
        <v>41</v>
      </c>
      <c r="E3610" s="1" t="s">
        <v>42</v>
      </c>
      <c r="F3610" s="47">
        <v>1071</v>
      </c>
      <c r="G3610" s="34">
        <v>1003.98</v>
      </c>
      <c r="H3610" s="1" t="s">
        <v>217</v>
      </c>
      <c r="I3610" s="34">
        <v>1.0382499999999999E-2</v>
      </c>
      <c r="J3610" s="34">
        <v>3728.944</v>
      </c>
      <c r="K3610" s="35" t="str">
        <f t="shared" si="280"/>
        <v>Kampina &amp; Oisterwijkse Vennen_H4010A</v>
      </c>
      <c r="L3610" s="36">
        <f>VLOOKUP(D3610,DATA!A:F,5,FALSE)</f>
        <v>1.3726988247862192E-2</v>
      </c>
      <c r="M3610" s="37">
        <f>VLOOKUP(D3610,DATA!A:F,6,FALSE)</f>
        <v>1285.5</v>
      </c>
      <c r="N3610" s="36">
        <f t="shared" si="281"/>
        <v>2.0544133941180447</v>
      </c>
      <c r="O3610" s="36">
        <f t="shared" si="282"/>
        <v>2.0547001944090963</v>
      </c>
      <c r="P3610" s="36">
        <f t="shared" si="283"/>
        <v>2.8680029105165872E-4</v>
      </c>
      <c r="Q3610" s="36">
        <f t="shared" si="284"/>
        <v>1.0694622245153364E-2</v>
      </c>
    </row>
    <row r="3611" spans="1:17" x14ac:dyDescent="0.3">
      <c r="A3611" s="29">
        <v>2858469</v>
      </c>
      <c r="B3611" s="1">
        <v>133</v>
      </c>
      <c r="C3611" s="1" t="s">
        <v>17</v>
      </c>
      <c r="D3611" s="1" t="s">
        <v>86</v>
      </c>
      <c r="E3611" s="1" t="s">
        <v>44</v>
      </c>
      <c r="F3611" s="47">
        <v>1071</v>
      </c>
      <c r="G3611" s="34">
        <v>1003.98</v>
      </c>
      <c r="H3611" s="1" t="s">
        <v>217</v>
      </c>
      <c r="I3611" s="34">
        <v>1.0382499999999999E-2</v>
      </c>
      <c r="J3611" s="34">
        <v>4104.8159999999998</v>
      </c>
      <c r="K3611" s="35" t="str">
        <f t="shared" si="280"/>
        <v>Kampina &amp; Oisterwijkse Vennen_ZGH7150</v>
      </c>
      <c r="L3611" s="36">
        <f>VLOOKUP(D3611,DATA!A:F,5,FALSE)</f>
        <v>1.3726988247862192E-2</v>
      </c>
      <c r="M3611" s="37">
        <f>VLOOKUP(D3611,DATA!A:F,6,FALSE)</f>
        <v>1285.5</v>
      </c>
      <c r="N3611" s="36">
        <f t="shared" si="281"/>
        <v>2.0544133941180447</v>
      </c>
      <c r="O3611" s="36">
        <f t="shared" si="282"/>
        <v>2.0547001944090963</v>
      </c>
      <c r="P3611" s="36">
        <f t="shared" si="283"/>
        <v>2.8680029105165872E-4</v>
      </c>
      <c r="Q3611" s="36">
        <f t="shared" si="284"/>
        <v>1.1772624235135054E-2</v>
      </c>
    </row>
    <row r="3612" spans="1:17" x14ac:dyDescent="0.3">
      <c r="A3612" s="29">
        <v>2858470</v>
      </c>
      <c r="B3612" s="1">
        <v>133</v>
      </c>
      <c r="C3612" s="1" t="s">
        <v>17</v>
      </c>
      <c r="D3612" s="1" t="s">
        <v>51</v>
      </c>
      <c r="E3612" s="1" t="s">
        <v>52</v>
      </c>
      <c r="F3612" s="47">
        <v>1000</v>
      </c>
      <c r="G3612" s="34">
        <v>999.56</v>
      </c>
      <c r="H3612" s="1" t="s">
        <v>217</v>
      </c>
      <c r="I3612" s="34">
        <v>1.05395E-2</v>
      </c>
      <c r="J3612" s="34">
        <v>2708.5770000000002</v>
      </c>
      <c r="K3612" s="35" t="str">
        <f t="shared" si="280"/>
        <v>Kampina &amp; Oisterwijkse Vennen_Lg09</v>
      </c>
      <c r="L3612" s="36">
        <f>VLOOKUP(D3612,DATA!A:F,5,FALSE)</f>
        <v>8.4126827976184013E-3</v>
      </c>
      <c r="M3612" s="37">
        <f>VLOOKUP(D3612,DATA!A:F,6,FALSE)</f>
        <v>1350</v>
      </c>
      <c r="N3612" s="36">
        <f t="shared" si="281"/>
        <v>4.9824467516377</v>
      </c>
      <c r="O3612" s="36">
        <f t="shared" si="282"/>
        <v>4.9828665283734539</v>
      </c>
      <c r="P3612" s="36">
        <f t="shared" si="283"/>
        <v>4.1977673575388508E-4</v>
      </c>
      <c r="Q3612" s="36">
        <f t="shared" si="284"/>
        <v>1.1369976115980509E-2</v>
      </c>
    </row>
    <row r="3613" spans="1:17" x14ac:dyDescent="0.3">
      <c r="A3613" s="29">
        <v>2858471</v>
      </c>
      <c r="B3613" s="1">
        <v>133</v>
      </c>
      <c r="C3613" s="1" t="s">
        <v>17</v>
      </c>
      <c r="D3613" s="1" t="s">
        <v>51</v>
      </c>
      <c r="E3613" s="1" t="s">
        <v>52</v>
      </c>
      <c r="F3613" s="47">
        <v>1000</v>
      </c>
      <c r="G3613" s="34">
        <v>987.8</v>
      </c>
      <c r="H3613" s="1" t="s">
        <v>217</v>
      </c>
      <c r="I3613" s="34">
        <v>1.06164E-2</v>
      </c>
      <c r="J3613" s="34">
        <v>1640.6487999999999</v>
      </c>
      <c r="K3613" s="35" t="str">
        <f t="shared" si="280"/>
        <v>Kampina &amp; Oisterwijkse Vennen_Lg09</v>
      </c>
      <c r="L3613" s="36">
        <f>VLOOKUP(D3613,DATA!A:F,5,FALSE)</f>
        <v>8.4126827976184013E-3</v>
      </c>
      <c r="M3613" s="37">
        <f>VLOOKUP(D3613,DATA!A:F,6,FALSE)</f>
        <v>1350</v>
      </c>
      <c r="N3613" s="36">
        <f t="shared" si="281"/>
        <v>4.5343978068612119</v>
      </c>
      <c r="O3613" s="36">
        <f t="shared" si="282"/>
        <v>4.5347844372244737</v>
      </c>
      <c r="P3613" s="36">
        <f t="shared" si="283"/>
        <v>3.8663036326180844E-4</v>
      </c>
      <c r="Q3613" s="36">
        <f t="shared" si="284"/>
        <v>6.3432464152905011E-3</v>
      </c>
    </row>
    <row r="3614" spans="1:17" x14ac:dyDescent="0.3">
      <c r="A3614" s="29">
        <v>2858472</v>
      </c>
      <c r="B3614" s="1">
        <v>133</v>
      </c>
      <c r="C3614" s="1" t="s">
        <v>17</v>
      </c>
      <c r="D3614" s="1" t="s">
        <v>51</v>
      </c>
      <c r="E3614" s="1" t="s">
        <v>52</v>
      </c>
      <c r="F3614" s="47">
        <v>1000</v>
      </c>
      <c r="G3614" s="34">
        <v>998.54</v>
      </c>
      <c r="H3614" s="1" t="s">
        <v>217</v>
      </c>
      <c r="I3614" s="34">
        <v>1.0895699999999999E-2</v>
      </c>
      <c r="J3614" s="34">
        <v>2586.8413</v>
      </c>
      <c r="K3614" s="35" t="str">
        <f t="shared" si="280"/>
        <v>Kampina &amp; Oisterwijkse Vennen_Lg09</v>
      </c>
      <c r="L3614" s="36">
        <f>VLOOKUP(D3614,DATA!A:F,5,FALSE)</f>
        <v>8.4126827976184013E-3</v>
      </c>
      <c r="M3614" s="37">
        <f>VLOOKUP(D3614,DATA!A:F,6,FALSE)</f>
        <v>1350</v>
      </c>
      <c r="N3614" s="36">
        <f t="shared" si="281"/>
        <v>4.9419794614227461</v>
      </c>
      <c r="O3614" s="36">
        <f t="shared" si="282"/>
        <v>4.9424100844904659</v>
      </c>
      <c r="P3614" s="36">
        <f t="shared" si="283"/>
        <v>4.3062306771979308E-4</v>
      </c>
      <c r="Q3614" s="36">
        <f t="shared" si="284"/>
        <v>1.1139535363102575E-2</v>
      </c>
    </row>
    <row r="3615" spans="1:17" x14ac:dyDescent="0.3">
      <c r="A3615" s="29">
        <v>2859996</v>
      </c>
      <c r="B3615" s="1">
        <v>133</v>
      </c>
      <c r="C3615" s="1" t="s">
        <v>17</v>
      </c>
      <c r="D3615" s="1" t="s">
        <v>41</v>
      </c>
      <c r="E3615" s="1" t="s">
        <v>42</v>
      </c>
      <c r="F3615" s="47">
        <v>1071</v>
      </c>
      <c r="G3615" s="34">
        <v>1006.53</v>
      </c>
      <c r="H3615" s="1" t="s">
        <v>217</v>
      </c>
      <c r="I3615" s="34">
        <v>9.7958000000000003E-3</v>
      </c>
      <c r="J3615" s="34">
        <v>2138.9553000000001</v>
      </c>
      <c r="K3615" s="35" t="str">
        <f t="shared" si="280"/>
        <v>Kampina &amp; Oisterwijkse Vennen_H4010A</v>
      </c>
      <c r="L3615" s="36">
        <f>VLOOKUP(D3615,DATA!A:F,5,FALSE)</f>
        <v>1.3726988247862192E-2</v>
      </c>
      <c r="M3615" s="37">
        <f>VLOOKUP(D3615,DATA!A:F,6,FALSE)</f>
        <v>1285.5</v>
      </c>
      <c r="N3615" s="36">
        <f t="shared" si="281"/>
        <v>2.1260431681470444</v>
      </c>
      <c r="O3615" s="36">
        <f t="shared" si="282"/>
        <v>2.1263229904676164</v>
      </c>
      <c r="P3615" s="36">
        <f t="shared" si="283"/>
        <v>2.7982232057199852E-4</v>
      </c>
      <c r="Q3615" s="36">
        <f t="shared" si="284"/>
        <v>5.9852743564577527E-3</v>
      </c>
    </row>
    <row r="3616" spans="1:17" x14ac:dyDescent="0.3">
      <c r="A3616" s="29">
        <v>2859998</v>
      </c>
      <c r="B3616" s="1">
        <v>133</v>
      </c>
      <c r="C3616" s="1" t="s">
        <v>17</v>
      </c>
      <c r="D3616" s="1" t="s">
        <v>86</v>
      </c>
      <c r="E3616" s="1" t="s">
        <v>44</v>
      </c>
      <c r="F3616" s="47">
        <v>1071</v>
      </c>
      <c r="G3616" s="34">
        <v>1039.3900000000001</v>
      </c>
      <c r="H3616" s="1" t="s">
        <v>217</v>
      </c>
      <c r="I3616" s="34">
        <v>1.0714E-2</v>
      </c>
      <c r="J3616" s="34">
        <v>2.0181222000000001</v>
      </c>
      <c r="K3616" s="35" t="str">
        <f t="shared" si="280"/>
        <v>Kampina &amp; Oisterwijkse Vennen_ZGH7150</v>
      </c>
      <c r="L3616" s="36">
        <f>VLOOKUP(D3616,DATA!A:F,5,FALSE)</f>
        <v>1.3726988247862192E-2</v>
      </c>
      <c r="M3616" s="37">
        <f>VLOOKUP(D3616,DATA!A:F,6,FALSE)</f>
        <v>1285.5</v>
      </c>
      <c r="N3616" s="36">
        <f t="shared" si="281"/>
        <v>3.2979004430374639</v>
      </c>
      <c r="O3616" s="36">
        <f t="shared" si="282"/>
        <v>3.2983695049588575</v>
      </c>
      <c r="P3616" s="36">
        <f t="shared" si="283"/>
        <v>4.6906192139362091E-4</v>
      </c>
      <c r="Q3616" s="36">
        <f t="shared" si="284"/>
        <v>9.4662427673912122E-6</v>
      </c>
    </row>
    <row r="3617" spans="1:17" x14ac:dyDescent="0.3">
      <c r="A3617" s="29">
        <v>2859999</v>
      </c>
      <c r="B3617" s="1">
        <v>133</v>
      </c>
      <c r="C3617" s="1" t="s">
        <v>17</v>
      </c>
      <c r="D3617" s="1" t="s">
        <v>51</v>
      </c>
      <c r="E3617" s="1" t="s">
        <v>52</v>
      </c>
      <c r="F3617" s="47">
        <v>1000</v>
      </c>
      <c r="G3617" s="34">
        <v>979.05</v>
      </c>
      <c r="H3617" s="1" t="s">
        <v>217</v>
      </c>
      <c r="I3617" s="34">
        <v>1.0132800000000001E-2</v>
      </c>
      <c r="J3617" s="34">
        <v>3041.7285000000002</v>
      </c>
      <c r="K3617" s="35" t="str">
        <f t="shared" si="280"/>
        <v>Kampina &amp; Oisterwijkse Vennen_Lg09</v>
      </c>
      <c r="L3617" s="36">
        <f>VLOOKUP(D3617,DATA!A:F,5,FALSE)</f>
        <v>8.4126827976184013E-3</v>
      </c>
      <c r="M3617" s="37">
        <f>VLOOKUP(D3617,DATA!A:F,6,FALSE)</f>
        <v>1350</v>
      </c>
      <c r="N3617" s="36">
        <f t="shared" si="281"/>
        <v>4.2262049915555435</v>
      </c>
      <c r="O3617" s="36">
        <f t="shared" si="282"/>
        <v>4.2265500385000001</v>
      </c>
      <c r="P3617" s="36">
        <f t="shared" si="283"/>
        <v>3.4504694445658401E-4</v>
      </c>
      <c r="Q3617" s="36">
        <f t="shared" si="284"/>
        <v>1.0495391247915088E-2</v>
      </c>
    </row>
    <row r="3618" spans="1:17" x14ac:dyDescent="0.3">
      <c r="A3618" s="29">
        <v>2860000</v>
      </c>
      <c r="B3618" s="1">
        <v>133</v>
      </c>
      <c r="C3618" s="1" t="s">
        <v>17</v>
      </c>
      <c r="D3618" s="1" t="s">
        <v>51</v>
      </c>
      <c r="E3618" s="1" t="s">
        <v>52</v>
      </c>
      <c r="F3618" s="47">
        <v>1000</v>
      </c>
      <c r="G3618" s="34">
        <v>993.03</v>
      </c>
      <c r="H3618" s="1" t="s">
        <v>217</v>
      </c>
      <c r="I3618" s="34">
        <v>1.05621E-2</v>
      </c>
      <c r="J3618" s="34">
        <v>1103.6014</v>
      </c>
      <c r="K3618" s="35" t="str">
        <f t="shared" si="280"/>
        <v>Kampina &amp; Oisterwijkse Vennen_Lg09</v>
      </c>
      <c r="L3618" s="36">
        <f>VLOOKUP(D3618,DATA!A:F,5,FALSE)</f>
        <v>8.4126827976184013E-3</v>
      </c>
      <c r="M3618" s="37">
        <f>VLOOKUP(D3618,DATA!A:F,6,FALSE)</f>
        <v>1350</v>
      </c>
      <c r="N3618" s="36">
        <f t="shared" si="281"/>
        <v>4.7287131075798197</v>
      </c>
      <c r="O3618" s="36">
        <f t="shared" si="282"/>
        <v>4.7291134275509163</v>
      </c>
      <c r="P3618" s="36">
        <f t="shared" si="283"/>
        <v>4.0031997109668538E-4</v>
      </c>
      <c r="Q3618" s="36">
        <f t="shared" si="284"/>
        <v>4.417936805502615E-3</v>
      </c>
    </row>
    <row r="3619" spans="1:17" x14ac:dyDescent="0.3">
      <c r="A3619" s="29">
        <v>2860001</v>
      </c>
      <c r="B3619" s="1">
        <v>133</v>
      </c>
      <c r="C3619" s="1" t="s">
        <v>17</v>
      </c>
      <c r="D3619" s="1" t="s">
        <v>51</v>
      </c>
      <c r="E3619" s="1" t="s">
        <v>52</v>
      </c>
      <c r="F3619" s="47">
        <v>1000</v>
      </c>
      <c r="G3619" s="34">
        <v>992.84</v>
      </c>
      <c r="H3619" s="1" t="s">
        <v>217</v>
      </c>
      <c r="I3619" s="34">
        <v>1.07245E-2</v>
      </c>
      <c r="J3619" s="34">
        <v>4676.2163</v>
      </c>
      <c r="K3619" s="35" t="str">
        <f t="shared" si="280"/>
        <v>Kampina &amp; Oisterwijkse Vennen_Lg09</v>
      </c>
      <c r="L3619" s="36">
        <f>VLOOKUP(D3619,DATA!A:F,5,FALSE)</f>
        <v>8.4126827976184013E-3</v>
      </c>
      <c r="M3619" s="37">
        <f>VLOOKUP(D3619,DATA!A:F,6,FALSE)</f>
        <v>1350</v>
      </c>
      <c r="N3619" s="36">
        <f t="shared" si="281"/>
        <v>4.7215173111368225</v>
      </c>
      <c r="O3619" s="36">
        <f t="shared" si="282"/>
        <v>4.7219231986845775</v>
      </c>
      <c r="P3619" s="36">
        <f t="shared" si="283"/>
        <v>4.058875477550572E-4</v>
      </c>
      <c r="Q3619" s="36">
        <f t="shared" si="284"/>
        <v>1.8980179667792269E-2</v>
      </c>
    </row>
    <row r="3620" spans="1:17" x14ac:dyDescent="0.3">
      <c r="A3620" s="29">
        <v>2860002</v>
      </c>
      <c r="B3620" s="1">
        <v>133</v>
      </c>
      <c r="C3620" s="1" t="s">
        <v>17</v>
      </c>
      <c r="D3620" s="1" t="s">
        <v>41</v>
      </c>
      <c r="E3620" s="1" t="s">
        <v>42</v>
      </c>
      <c r="F3620" s="47">
        <v>1071</v>
      </c>
      <c r="G3620" s="34">
        <v>1001.1</v>
      </c>
      <c r="H3620" s="1" t="s">
        <v>217</v>
      </c>
      <c r="I3620" s="34">
        <v>1.1069499999999999E-2</v>
      </c>
      <c r="J3620" s="34">
        <v>161.18680000000001</v>
      </c>
      <c r="K3620" s="35" t="str">
        <f t="shared" si="280"/>
        <v>Kampina &amp; Oisterwijkse Vennen_H4010A</v>
      </c>
      <c r="L3620" s="36">
        <f>VLOOKUP(D3620,DATA!A:F,5,FALSE)</f>
        <v>1.3726988247862192E-2</v>
      </c>
      <c r="M3620" s="37">
        <f>VLOOKUP(D3620,DATA!A:F,6,FALSE)</f>
        <v>1285.5</v>
      </c>
      <c r="N3620" s="36">
        <f t="shared" si="281"/>
        <v>1.9763531175826095</v>
      </c>
      <c r="O3620" s="36">
        <f t="shared" si="282"/>
        <v>1.9766475125336467</v>
      </c>
      <c r="P3620" s="36">
        <f t="shared" si="283"/>
        <v>2.9439495103722457E-4</v>
      </c>
      <c r="Q3620" s="36">
        <f t="shared" si="284"/>
        <v>4.7452580093846909E-4</v>
      </c>
    </row>
    <row r="3621" spans="1:17" x14ac:dyDescent="0.3">
      <c r="A3621" s="29">
        <v>2860003</v>
      </c>
      <c r="B3621" s="1">
        <v>133</v>
      </c>
      <c r="C3621" s="1" t="s">
        <v>17</v>
      </c>
      <c r="D3621" s="1" t="s">
        <v>41</v>
      </c>
      <c r="E3621" s="1" t="s">
        <v>42</v>
      </c>
      <c r="F3621" s="47">
        <v>1071</v>
      </c>
      <c r="G3621" s="34">
        <v>1037.8800000000001</v>
      </c>
      <c r="H3621" s="1" t="s">
        <v>217</v>
      </c>
      <c r="I3621" s="34">
        <v>1.18789E-2</v>
      </c>
      <c r="J3621" s="34">
        <v>92.038319999999999</v>
      </c>
      <c r="K3621" s="35" t="str">
        <f t="shared" si="280"/>
        <v>Kampina &amp; Oisterwijkse Vennen_H4010A</v>
      </c>
      <c r="L3621" s="36">
        <f>VLOOKUP(D3621,DATA!A:F,5,FALSE)</f>
        <v>1.3726988247862192E-2</v>
      </c>
      <c r="M3621" s="37">
        <f>VLOOKUP(D3621,DATA!A:F,6,FALSE)</f>
        <v>1285.5</v>
      </c>
      <c r="N3621" s="36">
        <f t="shared" si="281"/>
        <v>3.2324328501528443</v>
      </c>
      <c r="O3621" s="36">
        <f t="shared" si="282"/>
        <v>3.2329429367848359</v>
      </c>
      <c r="P3621" s="36">
        <f t="shared" si="283"/>
        <v>5.1008663199159088E-4</v>
      </c>
      <c r="Q3621" s="36">
        <f t="shared" si="284"/>
        <v>4.6947516662964277E-4</v>
      </c>
    </row>
    <row r="3622" spans="1:17" x14ac:dyDescent="0.3">
      <c r="A3622" s="29">
        <v>2861525</v>
      </c>
      <c r="B3622" s="1">
        <v>133</v>
      </c>
      <c r="C3622" s="1" t="s">
        <v>17</v>
      </c>
      <c r="D3622" s="1" t="s">
        <v>41</v>
      </c>
      <c r="E3622" s="1" t="s">
        <v>42</v>
      </c>
      <c r="F3622" s="47">
        <v>1071</v>
      </c>
      <c r="G3622" s="34">
        <v>1003.27</v>
      </c>
      <c r="H3622" s="1" t="s">
        <v>217</v>
      </c>
      <c r="I3622" s="34">
        <v>9.9507999999999992E-3</v>
      </c>
      <c r="J3622" s="34">
        <v>116.13293</v>
      </c>
      <c r="K3622" s="35" t="str">
        <f t="shared" si="280"/>
        <v>Kampina &amp; Oisterwijkse Vennen_H4010A</v>
      </c>
      <c r="L3622" s="36">
        <f>VLOOKUP(D3622,DATA!A:F,5,FALSE)</f>
        <v>1.3726988247862192E-2</v>
      </c>
      <c r="M3622" s="37">
        <f>VLOOKUP(D3622,DATA!A:F,6,FALSE)</f>
        <v>1285.5</v>
      </c>
      <c r="N3622" s="36">
        <f t="shared" si="281"/>
        <v>2.0348934652698936</v>
      </c>
      <c r="O3622" s="36">
        <f t="shared" si="282"/>
        <v>2.0351657823023857</v>
      </c>
      <c r="P3622" s="36">
        <f t="shared" si="283"/>
        <v>2.723170324920865E-4</v>
      </c>
      <c r="Q3622" s="36">
        <f t="shared" si="284"/>
        <v>3.1624974872211209E-4</v>
      </c>
    </row>
    <row r="3623" spans="1:17" x14ac:dyDescent="0.3">
      <c r="A3623" s="29">
        <v>2861528</v>
      </c>
      <c r="B3623" s="1">
        <v>133</v>
      </c>
      <c r="C3623" s="1" t="s">
        <v>17</v>
      </c>
      <c r="D3623" s="1" t="s">
        <v>51</v>
      </c>
      <c r="E3623" s="1" t="s">
        <v>52</v>
      </c>
      <c r="F3623" s="47">
        <v>1000</v>
      </c>
      <c r="G3623" s="34">
        <v>981.74</v>
      </c>
      <c r="H3623" s="1" t="s">
        <v>217</v>
      </c>
      <c r="I3623" s="34">
        <v>1.0332600000000001E-2</v>
      </c>
      <c r="J3623" s="34">
        <v>4843.1396000000004</v>
      </c>
      <c r="K3623" s="35" t="str">
        <f t="shared" si="280"/>
        <v>Kampina &amp; Oisterwijkse Vennen_Lg09</v>
      </c>
      <c r="L3623" s="36">
        <f>VLOOKUP(D3623,DATA!A:F,5,FALSE)</f>
        <v>8.4126827976184013E-3</v>
      </c>
      <c r="M3623" s="37">
        <f>VLOOKUP(D3623,DATA!A:F,6,FALSE)</f>
        <v>1350</v>
      </c>
      <c r="N3623" s="36">
        <f t="shared" si="281"/>
        <v>4.318757350892624</v>
      </c>
      <c r="O3623" s="36">
        <f t="shared" si="282"/>
        <v>4.3191165597089283</v>
      </c>
      <c r="P3623" s="36">
        <f t="shared" si="283"/>
        <v>3.5920881630424617E-4</v>
      </c>
      <c r="Q3623" s="36">
        <f t="shared" si="284"/>
        <v>1.7396984429122204E-2</v>
      </c>
    </row>
    <row r="3624" spans="1:17" x14ac:dyDescent="0.3">
      <c r="A3624" s="29">
        <v>2861530</v>
      </c>
      <c r="B3624" s="1">
        <v>133</v>
      </c>
      <c r="C3624" s="1" t="s">
        <v>17</v>
      </c>
      <c r="D3624" s="1" t="s">
        <v>51</v>
      </c>
      <c r="E3624" s="1" t="s">
        <v>52</v>
      </c>
      <c r="F3624" s="47">
        <v>1000</v>
      </c>
      <c r="G3624" s="34">
        <v>996.82</v>
      </c>
      <c r="H3624" s="1" t="s">
        <v>217</v>
      </c>
      <c r="I3624" s="34">
        <v>1.0862200000000001E-2</v>
      </c>
      <c r="J3624" s="34">
        <v>2495.4802</v>
      </c>
      <c r="K3624" s="35" t="str">
        <f t="shared" si="280"/>
        <v>Kampina &amp; Oisterwijkse Vennen_Lg09</v>
      </c>
      <c r="L3624" s="36">
        <f>VLOOKUP(D3624,DATA!A:F,5,FALSE)</f>
        <v>8.4126827976184013E-3</v>
      </c>
      <c r="M3624" s="37">
        <f>VLOOKUP(D3624,DATA!A:F,6,FALSE)</f>
        <v>1350</v>
      </c>
      <c r="N3624" s="36">
        <f t="shared" si="281"/>
        <v>4.8744454095044052</v>
      </c>
      <c r="O3624" s="36">
        <f t="shared" si="282"/>
        <v>4.8748691428385218</v>
      </c>
      <c r="P3624" s="36">
        <f t="shared" si="283"/>
        <v>4.2373333411660496E-4</v>
      </c>
      <c r="Q3624" s="36">
        <f t="shared" si="284"/>
        <v>1.0574181453679721E-2</v>
      </c>
    </row>
    <row r="3625" spans="1:17" x14ac:dyDescent="0.3">
      <c r="A3625" s="29">
        <v>2861531</v>
      </c>
      <c r="B3625" s="1">
        <v>133</v>
      </c>
      <c r="C3625" s="1" t="s">
        <v>17</v>
      </c>
      <c r="D3625" s="1" t="s">
        <v>41</v>
      </c>
      <c r="E3625" s="1" t="s">
        <v>42</v>
      </c>
      <c r="F3625" s="47">
        <v>1071</v>
      </c>
      <c r="G3625" s="34">
        <v>1016.62</v>
      </c>
      <c r="H3625" s="1" t="s">
        <v>217</v>
      </c>
      <c r="I3625" s="34">
        <v>1.13761E-2</v>
      </c>
      <c r="J3625" s="34">
        <v>4330.83</v>
      </c>
      <c r="K3625" s="35" t="str">
        <f t="shared" si="280"/>
        <v>Kampina &amp; Oisterwijkse Vennen_H4010A</v>
      </c>
      <c r="L3625" s="36">
        <f>VLOOKUP(D3625,DATA!A:F,5,FALSE)</f>
        <v>1.3726988247862192E-2</v>
      </c>
      <c r="M3625" s="37">
        <f>VLOOKUP(D3625,DATA!A:F,6,FALSE)</f>
        <v>1285.5</v>
      </c>
      <c r="N3625" s="36">
        <f t="shared" si="281"/>
        <v>2.4341911215900871</v>
      </c>
      <c r="O3625" s="36">
        <f t="shared" si="282"/>
        <v>2.4345620185259742</v>
      </c>
      <c r="P3625" s="36">
        <f t="shared" si="283"/>
        <v>3.7089693588709949E-4</v>
      </c>
      <c r="Q3625" s="36">
        <f t="shared" si="284"/>
        <v>1.606291576847927E-2</v>
      </c>
    </row>
    <row r="3626" spans="1:17" x14ac:dyDescent="0.3">
      <c r="A3626" s="29">
        <v>2863038</v>
      </c>
      <c r="B3626" s="1">
        <v>133</v>
      </c>
      <c r="C3626" s="1" t="s">
        <v>17</v>
      </c>
      <c r="D3626" s="1" t="s">
        <v>31</v>
      </c>
      <c r="E3626" s="1" t="s">
        <v>32</v>
      </c>
      <c r="F3626" s="47">
        <v>1786</v>
      </c>
      <c r="G3626" s="34">
        <v>1717.4</v>
      </c>
      <c r="H3626" s="1" t="s">
        <v>217</v>
      </c>
      <c r="I3626" s="34">
        <v>1.3854999999999999E-2</v>
      </c>
      <c r="J3626" s="34">
        <v>108.05526999999999</v>
      </c>
      <c r="K3626" s="35" t="str">
        <f t="shared" si="280"/>
        <v>Kampina &amp; Oisterwijkse Vennen_Lg03</v>
      </c>
      <c r="L3626" s="36">
        <f>VLOOKUP(D3626,DATA!A:F,5,FALSE)</f>
        <v>6.9280917156857415E-3</v>
      </c>
      <c r="M3626" s="37">
        <f>VLOOKUP(D3626,DATA!A:F,6,FALSE)</f>
        <v>2211</v>
      </c>
      <c r="N3626" s="36">
        <f t="shared" si="281"/>
        <v>3.1685245263058563</v>
      </c>
      <c r="O3626" s="36">
        <f t="shared" si="282"/>
        <v>3.1688190452969129</v>
      </c>
      <c r="P3626" s="36">
        <f t="shared" si="283"/>
        <v>2.9451899105659152E-4</v>
      </c>
      <c r="Q3626" s="36">
        <f t="shared" si="284"/>
        <v>3.1824329098747577E-4</v>
      </c>
    </row>
    <row r="3627" spans="1:17" x14ac:dyDescent="0.3">
      <c r="A3627" s="29">
        <v>2863054</v>
      </c>
      <c r="B3627" s="1">
        <v>133</v>
      </c>
      <c r="C3627" s="1" t="s">
        <v>17</v>
      </c>
      <c r="D3627" s="1" t="s">
        <v>41</v>
      </c>
      <c r="E3627" s="1" t="s">
        <v>42</v>
      </c>
      <c r="F3627" s="47">
        <v>1071</v>
      </c>
      <c r="G3627" s="34">
        <v>1038.8499999999999</v>
      </c>
      <c r="H3627" s="1" t="s">
        <v>217</v>
      </c>
      <c r="I3627" s="34">
        <v>1.01543E-2</v>
      </c>
      <c r="J3627" s="34">
        <v>8045.1260000000002</v>
      </c>
      <c r="K3627" s="35" t="str">
        <f t="shared" si="280"/>
        <v>Kampina &amp; Oisterwijkse Vennen_H4010A</v>
      </c>
      <c r="L3627" s="36">
        <f>VLOOKUP(D3627,DATA!A:F,5,FALSE)</f>
        <v>1.3726988247862192E-2</v>
      </c>
      <c r="M3627" s="37">
        <f>VLOOKUP(D3627,DATA!A:F,6,FALSE)</f>
        <v>1285.5</v>
      </c>
      <c r="N3627" s="36">
        <f t="shared" si="281"/>
        <v>3.2743423773611893</v>
      </c>
      <c r="O3627" s="36">
        <f t="shared" si="282"/>
        <v>3.2747838657822173</v>
      </c>
      <c r="P3627" s="36">
        <f t="shared" si="283"/>
        <v>4.4148842102798014E-4</v>
      </c>
      <c r="Q3627" s="36">
        <f t="shared" si="284"/>
        <v>3.5518299747111494E-2</v>
      </c>
    </row>
    <row r="3628" spans="1:17" x14ac:dyDescent="0.3">
      <c r="A3628" s="29">
        <v>2863056</v>
      </c>
      <c r="B3628" s="1">
        <v>133</v>
      </c>
      <c r="C3628" s="1" t="s">
        <v>17</v>
      </c>
      <c r="D3628" s="1" t="s">
        <v>41</v>
      </c>
      <c r="E3628" s="1" t="s">
        <v>42</v>
      </c>
      <c r="F3628" s="47">
        <v>1071</v>
      </c>
      <c r="G3628" s="34">
        <v>1012.36</v>
      </c>
      <c r="H3628" s="1" t="s">
        <v>217</v>
      </c>
      <c r="I3628" s="34">
        <v>1.0167000000000001E-2</v>
      </c>
      <c r="J3628" s="34">
        <v>191.31479499999901</v>
      </c>
      <c r="K3628" s="35" t="str">
        <f t="shared" si="280"/>
        <v>Kampina &amp; Oisterwijkse Vennen_H4010A</v>
      </c>
      <c r="L3628" s="36">
        <f>VLOOKUP(D3628,DATA!A:F,5,FALSE)</f>
        <v>1.3726988247862192E-2</v>
      </c>
      <c r="M3628" s="37">
        <f>VLOOKUP(D3628,DATA!A:F,6,FALSE)</f>
        <v>1285.5</v>
      </c>
      <c r="N3628" s="36">
        <f t="shared" si="281"/>
        <v>2.2991077694261075</v>
      </c>
      <c r="O3628" s="36">
        <f t="shared" si="282"/>
        <v>2.299421281922815</v>
      </c>
      <c r="P3628" s="36">
        <f t="shared" si="283"/>
        <v>3.1351249670752424E-4</v>
      </c>
      <c r="Q3628" s="36">
        <f t="shared" si="284"/>
        <v>5.9979579037537862E-4</v>
      </c>
    </row>
    <row r="3629" spans="1:17" x14ac:dyDescent="0.3">
      <c r="A3629" s="29">
        <v>2863056</v>
      </c>
      <c r="B3629" s="1">
        <v>133</v>
      </c>
      <c r="C3629" s="1" t="s">
        <v>17</v>
      </c>
      <c r="D3629" s="1" t="s">
        <v>43</v>
      </c>
      <c r="E3629" s="1" t="s">
        <v>44</v>
      </c>
      <c r="F3629" s="47">
        <v>1071</v>
      </c>
      <c r="G3629" s="34">
        <v>1012.36</v>
      </c>
      <c r="H3629" s="1" t="s">
        <v>217</v>
      </c>
      <c r="I3629" s="34">
        <v>1.0167000000000001E-2</v>
      </c>
      <c r="J3629" s="34">
        <v>355.29890499999999</v>
      </c>
      <c r="K3629" s="35" t="str">
        <f t="shared" si="280"/>
        <v>Kampina &amp; Oisterwijkse Vennen_H7150</v>
      </c>
      <c r="L3629" s="36">
        <f>VLOOKUP(D3629,DATA!A:F,5,FALSE)</f>
        <v>1.3726988247862192E-2</v>
      </c>
      <c r="M3629" s="37">
        <f>VLOOKUP(D3629,DATA!A:F,6,FALSE)</f>
        <v>1285.5</v>
      </c>
      <c r="N3629" s="36">
        <f t="shared" si="281"/>
        <v>2.2991077694261075</v>
      </c>
      <c r="O3629" s="36">
        <f t="shared" si="282"/>
        <v>2.299421281922815</v>
      </c>
      <c r="P3629" s="36">
        <f t="shared" si="283"/>
        <v>3.1351249670752424E-4</v>
      </c>
      <c r="Q3629" s="36">
        <f t="shared" si="284"/>
        <v>1.1139064678399946E-3</v>
      </c>
    </row>
    <row r="3630" spans="1:17" x14ac:dyDescent="0.3">
      <c r="A3630" s="29">
        <v>2863056</v>
      </c>
      <c r="B3630" s="1">
        <v>133</v>
      </c>
      <c r="C3630" s="1" t="s">
        <v>17</v>
      </c>
      <c r="D3630" s="1" t="s">
        <v>86</v>
      </c>
      <c r="E3630" s="1" t="s">
        <v>44</v>
      </c>
      <c r="F3630" s="47">
        <v>1071</v>
      </c>
      <c r="G3630" s="34">
        <v>1012.36</v>
      </c>
      <c r="H3630" s="1" t="s">
        <v>217</v>
      </c>
      <c r="I3630" s="34">
        <v>1.0167000000000001E-2</v>
      </c>
      <c r="J3630" s="34">
        <v>378.06042000000002</v>
      </c>
      <c r="K3630" s="35" t="str">
        <f t="shared" si="280"/>
        <v>Kampina &amp; Oisterwijkse Vennen_ZGH7150</v>
      </c>
      <c r="L3630" s="36">
        <f>VLOOKUP(D3630,DATA!A:F,5,FALSE)</f>
        <v>1.3726988247862192E-2</v>
      </c>
      <c r="M3630" s="37">
        <f>VLOOKUP(D3630,DATA!A:F,6,FALSE)</f>
        <v>1285.5</v>
      </c>
      <c r="N3630" s="36">
        <f t="shared" si="281"/>
        <v>2.2991077694261075</v>
      </c>
      <c r="O3630" s="36">
        <f t="shared" si="282"/>
        <v>2.299421281922815</v>
      </c>
      <c r="P3630" s="36">
        <f t="shared" si="283"/>
        <v>3.1351249670752424E-4</v>
      </c>
      <c r="Q3630" s="36">
        <f t="shared" si="284"/>
        <v>1.1852666618049523E-3</v>
      </c>
    </row>
    <row r="3631" spans="1:17" x14ac:dyDescent="0.3">
      <c r="A3631" s="29">
        <v>2863057</v>
      </c>
      <c r="B3631" s="1">
        <v>133</v>
      </c>
      <c r="C3631" s="1" t="s">
        <v>17</v>
      </c>
      <c r="D3631" s="1" t="s">
        <v>51</v>
      </c>
      <c r="E3631" s="1" t="s">
        <v>52</v>
      </c>
      <c r="F3631" s="47">
        <v>1000</v>
      </c>
      <c r="G3631" s="34">
        <v>953.48</v>
      </c>
      <c r="H3631" s="1" t="s">
        <v>217</v>
      </c>
      <c r="I3631" s="34">
        <v>9.6299000000000003E-3</v>
      </c>
      <c r="J3631" s="34">
        <v>3963.1289999999999</v>
      </c>
      <c r="K3631" s="35" t="str">
        <f t="shared" si="280"/>
        <v>Kampina &amp; Oisterwijkse Vennen_Lg09</v>
      </c>
      <c r="L3631" s="36">
        <f>VLOOKUP(D3631,DATA!A:F,5,FALSE)</f>
        <v>8.4126827976184013E-3</v>
      </c>
      <c r="M3631" s="37">
        <f>VLOOKUP(D3631,DATA!A:F,6,FALSE)</f>
        <v>1350</v>
      </c>
      <c r="N3631" s="36">
        <f t="shared" si="281"/>
        <v>3.4363351737882297</v>
      </c>
      <c r="O3631" s="36">
        <f t="shared" si="282"/>
        <v>3.4366040063878054</v>
      </c>
      <c r="P3631" s="36">
        <f t="shared" si="283"/>
        <v>2.6883259957566352E-4</v>
      </c>
      <c r="Q3631" s="36">
        <f t="shared" si="284"/>
        <v>1.0654182715236998E-2</v>
      </c>
    </row>
    <row r="3632" spans="1:17" x14ac:dyDescent="0.3">
      <c r="A3632" s="29">
        <v>2863058</v>
      </c>
      <c r="B3632" s="1">
        <v>133</v>
      </c>
      <c r="C3632" s="1" t="s">
        <v>17</v>
      </c>
      <c r="D3632" s="1" t="s">
        <v>51</v>
      </c>
      <c r="E3632" s="1" t="s">
        <v>52</v>
      </c>
      <c r="F3632" s="47">
        <v>1000</v>
      </c>
      <c r="G3632" s="34">
        <v>979.88</v>
      </c>
      <c r="H3632" s="1" t="s">
        <v>217</v>
      </c>
      <c r="I3632" s="34">
        <v>1.04952E-2</v>
      </c>
      <c r="J3632" s="34">
        <v>1480.3543999999999</v>
      </c>
      <c r="K3632" s="35" t="str">
        <f t="shared" si="280"/>
        <v>Kampina &amp; Oisterwijkse Vennen_Lg09</v>
      </c>
      <c r="L3632" s="36">
        <f>VLOOKUP(D3632,DATA!A:F,5,FALSE)</f>
        <v>8.4126827976184013E-3</v>
      </c>
      <c r="M3632" s="37">
        <f>VLOOKUP(D3632,DATA!A:F,6,FALSE)</f>
        <v>1350</v>
      </c>
      <c r="N3632" s="36">
        <f t="shared" si="281"/>
        <v>4.2545579507148945</v>
      </c>
      <c r="O3632" s="36">
        <f t="shared" si="282"/>
        <v>4.2549176299172009</v>
      </c>
      <c r="P3632" s="36">
        <f t="shared" si="283"/>
        <v>3.596792023063955E-4</v>
      </c>
      <c r="Q3632" s="36">
        <f t="shared" si="284"/>
        <v>5.3245268972276268E-3</v>
      </c>
    </row>
    <row r="3633" spans="1:17" x14ac:dyDescent="0.3">
      <c r="A3633" s="29">
        <v>2863059</v>
      </c>
      <c r="B3633" s="1">
        <v>133</v>
      </c>
      <c r="C3633" s="1" t="s">
        <v>17</v>
      </c>
      <c r="D3633" s="1" t="s">
        <v>51</v>
      </c>
      <c r="E3633" s="1" t="s">
        <v>52</v>
      </c>
      <c r="F3633" s="47">
        <v>1000</v>
      </c>
      <c r="G3633" s="34">
        <v>982.24</v>
      </c>
      <c r="H3633" s="1" t="s">
        <v>217</v>
      </c>
      <c r="I3633" s="34">
        <v>1.06312E-2</v>
      </c>
      <c r="J3633" s="34">
        <v>107.51241</v>
      </c>
      <c r="K3633" s="35" t="str">
        <f t="shared" si="280"/>
        <v>Kampina &amp; Oisterwijkse Vennen_Lg09</v>
      </c>
      <c r="L3633" s="36">
        <f>VLOOKUP(D3633,DATA!A:F,5,FALSE)</f>
        <v>8.4126827976184013E-3</v>
      </c>
      <c r="M3633" s="37">
        <f>VLOOKUP(D3633,DATA!A:F,6,FALSE)</f>
        <v>1350</v>
      </c>
      <c r="N3633" s="36">
        <f t="shared" si="281"/>
        <v>4.3361724035235305</v>
      </c>
      <c r="O3633" s="36">
        <f t="shared" si="282"/>
        <v>4.3365434162728738</v>
      </c>
      <c r="P3633" s="36">
        <f t="shared" si="283"/>
        <v>3.7101274934325801E-4</v>
      </c>
      <c r="Q3633" s="36">
        <f t="shared" si="284"/>
        <v>3.9888474822619586E-4</v>
      </c>
    </row>
    <row r="3634" spans="1:17" x14ac:dyDescent="0.3">
      <c r="A3634" s="29">
        <v>2863060</v>
      </c>
      <c r="B3634" s="1">
        <v>133</v>
      </c>
      <c r="C3634" s="1" t="s">
        <v>17</v>
      </c>
      <c r="D3634" s="1" t="s">
        <v>51</v>
      </c>
      <c r="E3634" s="1" t="s">
        <v>52</v>
      </c>
      <c r="F3634" s="47">
        <v>1000</v>
      </c>
      <c r="G3634" s="34">
        <v>997.34</v>
      </c>
      <c r="H3634" s="1" t="s">
        <v>217</v>
      </c>
      <c r="I3634" s="34">
        <v>1.09774E-2</v>
      </c>
      <c r="J3634" s="34">
        <v>5617.2790000000005</v>
      </c>
      <c r="K3634" s="35" t="str">
        <f t="shared" si="280"/>
        <v>Kampina &amp; Oisterwijkse Vennen_Lg09</v>
      </c>
      <c r="L3634" s="36">
        <f>VLOOKUP(D3634,DATA!A:F,5,FALSE)</f>
        <v>8.4126827976184013E-3</v>
      </c>
      <c r="M3634" s="37">
        <f>VLOOKUP(D3634,DATA!A:F,6,FALSE)</f>
        <v>1350</v>
      </c>
      <c r="N3634" s="36">
        <f t="shared" si="281"/>
        <v>4.8947698101432415</v>
      </c>
      <c r="O3634" s="36">
        <f t="shared" si="282"/>
        <v>4.8951997312506084</v>
      </c>
      <c r="P3634" s="36">
        <f t="shared" si="283"/>
        <v>4.2992110736683742E-4</v>
      </c>
      <c r="Q3634" s="36">
        <f t="shared" si="284"/>
        <v>2.4149868080684814E-2</v>
      </c>
    </row>
    <row r="3635" spans="1:17" x14ac:dyDescent="0.3">
      <c r="A3635" s="29">
        <v>2864566</v>
      </c>
      <c r="B3635" s="1">
        <v>133</v>
      </c>
      <c r="C3635" s="1" t="s">
        <v>17</v>
      </c>
      <c r="D3635" s="1" t="s">
        <v>31</v>
      </c>
      <c r="E3635" s="1" t="s">
        <v>32</v>
      </c>
      <c r="F3635" s="47">
        <v>1786</v>
      </c>
      <c r="G3635" s="34">
        <v>1774.86</v>
      </c>
      <c r="H3635" s="1" t="s">
        <v>217</v>
      </c>
      <c r="I3635" s="34">
        <v>1.4191E-2</v>
      </c>
      <c r="J3635" s="34">
        <v>7.0452920000000002E-2</v>
      </c>
      <c r="K3635" s="35" t="str">
        <f t="shared" si="280"/>
        <v>Kampina &amp; Oisterwijkse Vennen_Lg03</v>
      </c>
      <c r="L3635" s="36">
        <f>VLOOKUP(D3635,DATA!A:F,5,FALSE)</f>
        <v>6.9280917156857415E-3</v>
      </c>
      <c r="M3635" s="37">
        <f>VLOOKUP(D3635,DATA!A:F,6,FALSE)</f>
        <v>2211</v>
      </c>
      <c r="N3635" s="36">
        <f t="shared" si="281"/>
        <v>4.6458747465008852</v>
      </c>
      <c r="O3635" s="36">
        <f t="shared" si="282"/>
        <v>4.646310311503651</v>
      </c>
      <c r="P3635" s="36">
        <f t="shared" si="283"/>
        <v>4.3556500276586974E-4</v>
      </c>
      <c r="Q3635" s="36">
        <f t="shared" si="284"/>
        <v>3.0686826294663602E-7</v>
      </c>
    </row>
    <row r="3636" spans="1:17" x14ac:dyDescent="0.3">
      <c r="A3636" s="29">
        <v>2864583</v>
      </c>
      <c r="B3636" s="1">
        <v>133</v>
      </c>
      <c r="C3636" s="1" t="s">
        <v>17</v>
      </c>
      <c r="D3636" s="1" t="s">
        <v>41</v>
      </c>
      <c r="E3636" s="1" t="s">
        <v>42</v>
      </c>
      <c r="F3636" s="47">
        <v>1071</v>
      </c>
      <c r="G3636" s="34">
        <v>1033.98</v>
      </c>
      <c r="H3636" s="1" t="s">
        <v>217</v>
      </c>
      <c r="I3636" s="34">
        <v>1.0319399999999999E-2</v>
      </c>
      <c r="J3636" s="34">
        <v>296.7688</v>
      </c>
      <c r="K3636" s="35" t="str">
        <f t="shared" si="280"/>
        <v>Kampina &amp; Oisterwijkse Vennen_H4010A</v>
      </c>
      <c r="L3636" s="36">
        <f>VLOOKUP(D3636,DATA!A:F,5,FALSE)</f>
        <v>1.3726988247862192E-2</v>
      </c>
      <c r="M3636" s="37">
        <f>VLOOKUP(D3636,DATA!A:F,6,FALSE)</f>
        <v>1285.5</v>
      </c>
      <c r="N3636" s="36">
        <f t="shared" si="281"/>
        <v>3.0691056832656227</v>
      </c>
      <c r="O3636" s="36">
        <f t="shared" si="282"/>
        <v>3.0695271202482268</v>
      </c>
      <c r="P3636" s="36">
        <f t="shared" si="283"/>
        <v>4.2143698260410645E-4</v>
      </c>
      <c r="Q3636" s="36">
        <f t="shared" si="284"/>
        <v>1.2506934760304156E-3</v>
      </c>
    </row>
    <row r="3637" spans="1:17" x14ac:dyDescent="0.3">
      <c r="A3637" s="29">
        <v>2864586</v>
      </c>
      <c r="B3637" s="1">
        <v>133</v>
      </c>
      <c r="C3637" s="1" t="s">
        <v>17</v>
      </c>
      <c r="D3637" s="1" t="s">
        <v>51</v>
      </c>
      <c r="E3637" s="1" t="s">
        <v>52</v>
      </c>
      <c r="F3637" s="47">
        <v>1000</v>
      </c>
      <c r="G3637" s="34">
        <v>975.55</v>
      </c>
      <c r="H3637" s="1" t="s">
        <v>217</v>
      </c>
      <c r="I3637" s="34">
        <v>1.0238199999999999E-2</v>
      </c>
      <c r="J3637" s="34">
        <v>4461.4546</v>
      </c>
      <c r="K3637" s="35" t="str">
        <f t="shared" si="280"/>
        <v>Kampina &amp; Oisterwijkse Vennen_Lg09</v>
      </c>
      <c r="L3637" s="36">
        <f>VLOOKUP(D3637,DATA!A:F,5,FALSE)</f>
        <v>8.4126827976184013E-3</v>
      </c>
      <c r="M3637" s="37">
        <f>VLOOKUP(D3637,DATA!A:F,6,FALSE)</f>
        <v>1350</v>
      </c>
      <c r="N3637" s="36">
        <f t="shared" si="281"/>
        <v>4.1086192643640125</v>
      </c>
      <c r="O3637" s="36">
        <f t="shared" si="282"/>
        <v>4.1089586166347534</v>
      </c>
      <c r="P3637" s="36">
        <f t="shared" si="283"/>
        <v>3.3935227074088914E-4</v>
      </c>
      <c r="Q3637" s="36">
        <f t="shared" si="284"/>
        <v>1.5140047493173854E-2</v>
      </c>
    </row>
    <row r="3638" spans="1:17" x14ac:dyDescent="0.3">
      <c r="A3638" s="29">
        <v>2864589</v>
      </c>
      <c r="B3638" s="1">
        <v>133</v>
      </c>
      <c r="C3638" s="1" t="s">
        <v>17</v>
      </c>
      <c r="D3638" s="1" t="s">
        <v>41</v>
      </c>
      <c r="E3638" s="1" t="s">
        <v>42</v>
      </c>
      <c r="F3638" s="47">
        <v>1071</v>
      </c>
      <c r="G3638" s="34">
        <v>1015.79</v>
      </c>
      <c r="H3638" s="1" t="s">
        <v>217</v>
      </c>
      <c r="I3638" s="34">
        <v>1.13031E-2</v>
      </c>
      <c r="J3638" s="34">
        <v>78.791330000000002</v>
      </c>
      <c r="K3638" s="35" t="str">
        <f t="shared" si="280"/>
        <v>Kampina &amp; Oisterwijkse Vennen_H4010A</v>
      </c>
      <c r="L3638" s="36">
        <f>VLOOKUP(D3638,DATA!A:F,5,FALSE)</f>
        <v>1.3726988247862192E-2</v>
      </c>
      <c r="M3638" s="37">
        <f>VLOOKUP(D3638,DATA!A:F,6,FALSE)</f>
        <v>1285.5</v>
      </c>
      <c r="N3638" s="36">
        <f t="shared" si="281"/>
        <v>2.4072786390999887</v>
      </c>
      <c r="O3638" s="36">
        <f t="shared" si="282"/>
        <v>2.4076431820406126</v>
      </c>
      <c r="P3638" s="36">
        <f t="shared" si="283"/>
        <v>3.6454294062382431E-4</v>
      </c>
      <c r="Q3638" s="36">
        <f t="shared" si="284"/>
        <v>2.8722823133862149E-4</v>
      </c>
    </row>
    <row r="3639" spans="1:17" x14ac:dyDescent="0.3">
      <c r="A3639" s="29">
        <v>2864589</v>
      </c>
      <c r="B3639" s="1">
        <v>133</v>
      </c>
      <c r="C3639" s="1" t="s">
        <v>17</v>
      </c>
      <c r="D3639" s="1" t="s">
        <v>43</v>
      </c>
      <c r="E3639" s="1" t="s">
        <v>44</v>
      </c>
      <c r="F3639" s="47">
        <v>1071</v>
      </c>
      <c r="G3639" s="34">
        <v>1015.79</v>
      </c>
      <c r="H3639" s="1" t="s">
        <v>217</v>
      </c>
      <c r="I3639" s="34">
        <v>1.13031E-2</v>
      </c>
      <c r="J3639" s="34">
        <v>155.90004999999999</v>
      </c>
      <c r="K3639" s="35" t="str">
        <f t="shared" si="280"/>
        <v>Kampina &amp; Oisterwijkse Vennen_H7150</v>
      </c>
      <c r="L3639" s="36">
        <f>VLOOKUP(D3639,DATA!A:F,5,FALSE)</f>
        <v>1.3726988247862192E-2</v>
      </c>
      <c r="M3639" s="37">
        <f>VLOOKUP(D3639,DATA!A:F,6,FALSE)</f>
        <v>1285.5</v>
      </c>
      <c r="N3639" s="36">
        <f t="shared" si="281"/>
        <v>2.4072786390999887</v>
      </c>
      <c r="O3639" s="36">
        <f t="shared" si="282"/>
        <v>2.4076431820406126</v>
      </c>
      <c r="P3639" s="36">
        <f t="shared" si="283"/>
        <v>3.6454294062382431E-4</v>
      </c>
      <c r="Q3639" s="36">
        <f t="shared" si="284"/>
        <v>5.6832262670401237E-4</v>
      </c>
    </row>
    <row r="3640" spans="1:17" x14ac:dyDescent="0.3">
      <c r="A3640" s="29">
        <v>2866106</v>
      </c>
      <c r="B3640" s="1">
        <v>133</v>
      </c>
      <c r="C3640" s="1" t="s">
        <v>17</v>
      </c>
      <c r="D3640" s="1" t="s">
        <v>28</v>
      </c>
      <c r="E3640" s="1" t="s">
        <v>29</v>
      </c>
      <c r="F3640" s="47">
        <v>1786</v>
      </c>
      <c r="G3640" s="34">
        <v>1716.66</v>
      </c>
      <c r="H3640" s="1" t="s">
        <v>217</v>
      </c>
      <c r="I3640" s="34">
        <v>1.4674E-2</v>
      </c>
      <c r="J3640" s="34">
        <v>4151.3149999999996</v>
      </c>
      <c r="K3640" s="35" t="str">
        <f t="shared" si="280"/>
        <v>Kampina &amp; Oisterwijkse Vennen_H91D0</v>
      </c>
      <c r="L3640" s="36">
        <f>VLOOKUP(D3640,DATA!A:F,5,FALSE)</f>
        <v>6.9280917156857415E-3</v>
      </c>
      <c r="M3640" s="37">
        <f>VLOOKUP(D3640,DATA!A:F,6,FALSE)</f>
        <v>2211</v>
      </c>
      <c r="N3640" s="36">
        <f t="shared" si="281"/>
        <v>3.1528325894447806</v>
      </c>
      <c r="O3640" s="36">
        <f t="shared" si="282"/>
        <v>3.1531430244312393</v>
      </c>
      <c r="P3640" s="36">
        <f t="shared" si="283"/>
        <v>3.1043498645866308E-4</v>
      </c>
      <c r="Q3640" s="36">
        <f t="shared" si="284"/>
        <v>1.2887134158106448E-2</v>
      </c>
    </row>
    <row r="3641" spans="1:17" x14ac:dyDescent="0.3">
      <c r="A3641" s="29">
        <v>2866112</v>
      </c>
      <c r="B3641" s="1">
        <v>133</v>
      </c>
      <c r="C3641" s="1" t="s">
        <v>17</v>
      </c>
      <c r="D3641" s="1" t="s">
        <v>41</v>
      </c>
      <c r="E3641" s="1" t="s">
        <v>42</v>
      </c>
      <c r="F3641" s="47">
        <v>1071</v>
      </c>
      <c r="G3641" s="34">
        <v>1039.79</v>
      </c>
      <c r="H3641" s="1" t="s">
        <v>217</v>
      </c>
      <c r="I3641" s="34">
        <v>1.0187699999999999E-2</v>
      </c>
      <c r="J3641" s="34">
        <v>8.8635929999999998</v>
      </c>
      <c r="K3641" s="35" t="str">
        <f t="shared" si="280"/>
        <v>Kampina &amp; Oisterwijkse Vennen_H4010A</v>
      </c>
      <c r="L3641" s="36">
        <f>VLOOKUP(D3641,DATA!A:F,5,FALSE)</f>
        <v>1.3726988247862192E-2</v>
      </c>
      <c r="M3641" s="37">
        <f>VLOOKUP(D3641,DATA!A:F,6,FALSE)</f>
        <v>1285.5</v>
      </c>
      <c r="N3641" s="36">
        <f t="shared" si="281"/>
        <v>3.3154563270395658</v>
      </c>
      <c r="O3641" s="36">
        <f t="shared" si="282"/>
        <v>3.3159046387948519</v>
      </c>
      <c r="P3641" s="36">
        <f t="shared" si="283"/>
        <v>4.4831175528603495E-4</v>
      </c>
      <c r="Q3641" s="36">
        <f t="shared" si="284"/>
        <v>3.9736529359710119E-5</v>
      </c>
    </row>
    <row r="3642" spans="1:17" x14ac:dyDescent="0.3">
      <c r="A3642" s="29">
        <v>2866115</v>
      </c>
      <c r="B3642" s="1">
        <v>133</v>
      </c>
      <c r="C3642" s="1" t="s">
        <v>17</v>
      </c>
      <c r="D3642" s="1" t="s">
        <v>51</v>
      </c>
      <c r="E3642" s="1" t="s">
        <v>52</v>
      </c>
      <c r="F3642" s="47">
        <v>1000</v>
      </c>
      <c r="G3642" s="34">
        <v>955.57</v>
      </c>
      <c r="H3642" s="1" t="s">
        <v>217</v>
      </c>
      <c r="I3642" s="34">
        <v>9.6872999999999994E-3</v>
      </c>
      <c r="J3642" s="34">
        <v>2625.6116000000002</v>
      </c>
      <c r="K3642" s="35" t="str">
        <f t="shared" si="280"/>
        <v>Kampina &amp; Oisterwijkse Vennen_Lg09</v>
      </c>
      <c r="L3642" s="36">
        <f>VLOOKUP(D3642,DATA!A:F,5,FALSE)</f>
        <v>8.4126827976184013E-3</v>
      </c>
      <c r="M3642" s="37">
        <f>VLOOKUP(D3642,DATA!A:F,6,FALSE)</f>
        <v>1350</v>
      </c>
      <c r="N3642" s="36">
        <f t="shared" si="281"/>
        <v>3.4951584225831813</v>
      </c>
      <c r="O3642" s="36">
        <f t="shared" si="282"/>
        <v>3.4954333193871805</v>
      </c>
      <c r="P3642" s="36">
        <f t="shared" si="283"/>
        <v>2.7489680399916949E-4</v>
      </c>
      <c r="Q3642" s="36">
        <f t="shared" si="284"/>
        <v>7.217722373831459E-3</v>
      </c>
    </row>
    <row r="3643" spans="1:17" x14ac:dyDescent="0.3">
      <c r="A3643" s="29">
        <v>2866116</v>
      </c>
      <c r="B3643" s="1">
        <v>133</v>
      </c>
      <c r="C3643" s="1" t="s">
        <v>17</v>
      </c>
      <c r="D3643" s="1" t="s">
        <v>51</v>
      </c>
      <c r="E3643" s="1" t="s">
        <v>52</v>
      </c>
      <c r="F3643" s="47">
        <v>1000</v>
      </c>
      <c r="G3643" s="34">
        <v>978.63</v>
      </c>
      <c r="H3643" s="1" t="s">
        <v>217</v>
      </c>
      <c r="I3643" s="34">
        <v>1.04308E-2</v>
      </c>
      <c r="J3643" s="34">
        <v>73.15258</v>
      </c>
      <c r="K3643" s="35" t="str">
        <f t="shared" si="280"/>
        <v>Kampina &amp; Oisterwijkse Vennen_Lg09</v>
      </c>
      <c r="L3643" s="36">
        <f>VLOOKUP(D3643,DATA!A:F,5,FALSE)</f>
        <v>8.4126827976184013E-3</v>
      </c>
      <c r="M3643" s="37">
        <f>VLOOKUP(D3643,DATA!A:F,6,FALSE)</f>
        <v>1350</v>
      </c>
      <c r="N3643" s="36">
        <f t="shared" si="281"/>
        <v>4.2119266168450604</v>
      </c>
      <c r="O3643" s="36">
        <f t="shared" si="282"/>
        <v>4.2122806645768396</v>
      </c>
      <c r="P3643" s="36">
        <f t="shared" si="283"/>
        <v>3.5404773177916127E-4</v>
      </c>
      <c r="Q3643" s="36">
        <f t="shared" si="284"/>
        <v>2.5899505022793638E-4</v>
      </c>
    </row>
    <row r="3644" spans="1:17" x14ac:dyDescent="0.3">
      <c r="A3644" s="29">
        <v>2866118</v>
      </c>
      <c r="B3644" s="1">
        <v>133</v>
      </c>
      <c r="C3644" s="1" t="s">
        <v>17</v>
      </c>
      <c r="D3644" s="1" t="s">
        <v>51</v>
      </c>
      <c r="E3644" s="1" t="s">
        <v>52</v>
      </c>
      <c r="F3644" s="47">
        <v>1000</v>
      </c>
      <c r="G3644" s="34">
        <v>982.88</v>
      </c>
      <c r="H3644" s="1" t="s">
        <v>217</v>
      </c>
      <c r="I3644" s="34">
        <v>1.0817800000000001E-2</v>
      </c>
      <c r="J3644" s="34">
        <v>87.910570000000007</v>
      </c>
      <c r="K3644" s="35" t="str">
        <f t="shared" si="280"/>
        <v>Kampina &amp; Oisterwijkse Vennen_Lg09</v>
      </c>
      <c r="L3644" s="36">
        <f>VLOOKUP(D3644,DATA!A:F,5,FALSE)</f>
        <v>8.4126827976184013E-3</v>
      </c>
      <c r="M3644" s="37">
        <f>VLOOKUP(D3644,DATA!A:F,6,FALSE)</f>
        <v>1350</v>
      </c>
      <c r="N3644" s="36">
        <f t="shared" si="281"/>
        <v>4.3585615119398886</v>
      </c>
      <c r="O3644" s="36">
        <f t="shared" si="282"/>
        <v>4.3589408974852706</v>
      </c>
      <c r="P3644" s="36">
        <f t="shared" si="283"/>
        <v>3.7938554538197167E-4</v>
      </c>
      <c r="Q3644" s="36">
        <f t="shared" si="284"/>
        <v>3.3351999544290004E-4</v>
      </c>
    </row>
    <row r="3645" spans="1:17" x14ac:dyDescent="0.3">
      <c r="A3645" s="29">
        <v>2867642</v>
      </c>
      <c r="B3645" s="1">
        <v>133</v>
      </c>
      <c r="C3645" s="1" t="s">
        <v>17</v>
      </c>
      <c r="D3645" s="1" t="s">
        <v>51</v>
      </c>
      <c r="E3645" s="1" t="s">
        <v>52</v>
      </c>
      <c r="F3645" s="47">
        <v>1000</v>
      </c>
      <c r="G3645" s="34">
        <v>972.12</v>
      </c>
      <c r="H3645" s="1" t="s">
        <v>217</v>
      </c>
      <c r="I3645" s="34">
        <v>9.7663999999999997E-3</v>
      </c>
      <c r="J3645" s="34">
        <v>308.66079999999999</v>
      </c>
      <c r="K3645" s="35" t="str">
        <f t="shared" si="280"/>
        <v>Kampina &amp; Oisterwijkse Vennen_Lg09</v>
      </c>
      <c r="L3645" s="36">
        <f>VLOOKUP(D3645,DATA!A:F,5,FALSE)</f>
        <v>8.4126827976184013E-3</v>
      </c>
      <c r="M3645" s="37">
        <f>VLOOKUP(D3645,DATA!A:F,6,FALSE)</f>
        <v>1350</v>
      </c>
      <c r="N3645" s="36">
        <f t="shared" si="281"/>
        <v>3.9964274681818681</v>
      </c>
      <c r="O3645" s="36">
        <f t="shared" si="282"/>
        <v>3.9967427106845514</v>
      </c>
      <c r="P3645" s="36">
        <f t="shared" si="283"/>
        <v>3.1524250268333276E-4</v>
      </c>
      <c r="Q3645" s="36">
        <f t="shared" si="284"/>
        <v>9.7303003072239625E-4</v>
      </c>
    </row>
    <row r="3646" spans="1:17" x14ac:dyDescent="0.3">
      <c r="A3646" s="29">
        <v>2867643</v>
      </c>
      <c r="B3646" s="1">
        <v>133</v>
      </c>
      <c r="C3646" s="1" t="s">
        <v>17</v>
      </c>
      <c r="D3646" s="1" t="s">
        <v>51</v>
      </c>
      <c r="E3646" s="1" t="s">
        <v>52</v>
      </c>
      <c r="F3646" s="47">
        <v>1000</v>
      </c>
      <c r="G3646" s="34">
        <v>950.71</v>
      </c>
      <c r="H3646" s="1" t="s">
        <v>217</v>
      </c>
      <c r="I3646" s="34">
        <v>9.4503999999999994E-3</v>
      </c>
      <c r="J3646" s="34">
        <v>787.72455000000002</v>
      </c>
      <c r="K3646" s="35" t="str">
        <f t="shared" si="280"/>
        <v>Kampina &amp; Oisterwijkse Vennen_Lg09</v>
      </c>
      <c r="L3646" s="36">
        <f>VLOOKUP(D3646,DATA!A:F,5,FALSE)</f>
        <v>8.4126827976184013E-3</v>
      </c>
      <c r="M3646" s="37">
        <f>VLOOKUP(D3646,DATA!A:F,6,FALSE)</f>
        <v>1350</v>
      </c>
      <c r="N3646" s="36">
        <f t="shared" si="281"/>
        <v>3.3598429929128422</v>
      </c>
      <c r="O3646" s="36">
        <f t="shared" si="282"/>
        <v>3.3601011460569654</v>
      </c>
      <c r="P3646" s="36">
        <f t="shared" si="283"/>
        <v>2.5815314412325208E-4</v>
      </c>
      <c r="Q3646" s="36">
        <f t="shared" si="284"/>
        <v>2.0335356928557389E-3</v>
      </c>
    </row>
    <row r="3647" spans="1:17" x14ac:dyDescent="0.3">
      <c r="A3647" s="29">
        <v>2867644</v>
      </c>
      <c r="B3647" s="1">
        <v>133</v>
      </c>
      <c r="C3647" s="1" t="s">
        <v>17</v>
      </c>
      <c r="D3647" s="1" t="s">
        <v>51</v>
      </c>
      <c r="E3647" s="1" t="s">
        <v>52</v>
      </c>
      <c r="F3647" s="47">
        <v>1000</v>
      </c>
      <c r="G3647" s="34">
        <v>984.89</v>
      </c>
      <c r="H3647" s="1" t="s">
        <v>217</v>
      </c>
      <c r="I3647" s="34">
        <v>1.0368499999999999E-2</v>
      </c>
      <c r="J3647" s="34">
        <v>7511.0219999999999</v>
      </c>
      <c r="K3647" s="35" t="str">
        <f t="shared" si="280"/>
        <v>Kampina &amp; Oisterwijkse Vennen_Lg09</v>
      </c>
      <c r="L3647" s="36">
        <f>VLOOKUP(D3647,DATA!A:F,5,FALSE)</f>
        <v>8.4126827976184013E-3</v>
      </c>
      <c r="M3647" s="37">
        <f>VLOOKUP(D3647,DATA!A:F,6,FALSE)</f>
        <v>1350</v>
      </c>
      <c r="N3647" s="36">
        <f t="shared" si="281"/>
        <v>4.4295968076809533</v>
      </c>
      <c r="O3647" s="36">
        <f t="shared" si="282"/>
        <v>4.4299660872879114</v>
      </c>
      <c r="P3647" s="36">
        <f t="shared" si="283"/>
        <v>3.6927960695809503E-4</v>
      </c>
      <c r="Q3647" s="36">
        <f t="shared" si="284"/>
        <v>2.7736672520136049E-2</v>
      </c>
    </row>
    <row r="3648" spans="1:17" x14ac:dyDescent="0.3">
      <c r="A3648" s="29">
        <v>2867646</v>
      </c>
      <c r="B3648" s="1">
        <v>133</v>
      </c>
      <c r="C3648" s="1" t="s">
        <v>17</v>
      </c>
      <c r="D3648" s="1" t="s">
        <v>51</v>
      </c>
      <c r="E3648" s="1" t="s">
        <v>52</v>
      </c>
      <c r="F3648" s="47">
        <v>1000</v>
      </c>
      <c r="G3648" s="34">
        <v>980.91</v>
      </c>
      <c r="H3648" s="1" t="s">
        <v>217</v>
      </c>
      <c r="I3648" s="34">
        <v>1.0682499999999999E-2</v>
      </c>
      <c r="J3648" s="34">
        <v>1839.8988999999999</v>
      </c>
      <c r="K3648" s="35" t="str">
        <f t="shared" si="280"/>
        <v>Kampina &amp; Oisterwijkse Vennen_Lg09</v>
      </c>
      <c r="L3648" s="36">
        <f>VLOOKUP(D3648,DATA!A:F,5,FALSE)</f>
        <v>8.4126827976184013E-3</v>
      </c>
      <c r="M3648" s="37">
        <f>VLOOKUP(D3648,DATA!A:F,6,FALSE)</f>
        <v>1350</v>
      </c>
      <c r="N3648" s="36">
        <f t="shared" si="281"/>
        <v>4.2899957277308083</v>
      </c>
      <c r="O3648" s="36">
        <f t="shared" si="282"/>
        <v>4.2903647388487629</v>
      </c>
      <c r="P3648" s="36">
        <f t="shared" si="283"/>
        <v>3.6901111795462072E-4</v>
      </c>
      <c r="Q3648" s="36">
        <f t="shared" si="284"/>
        <v>6.7894315001247683E-3</v>
      </c>
    </row>
    <row r="3649" spans="1:17" x14ac:dyDescent="0.3">
      <c r="A3649" s="29">
        <v>2867647</v>
      </c>
      <c r="B3649" s="1">
        <v>133</v>
      </c>
      <c r="C3649" s="1" t="s">
        <v>17</v>
      </c>
      <c r="D3649" s="1" t="s">
        <v>43</v>
      </c>
      <c r="E3649" s="1" t="s">
        <v>44</v>
      </c>
      <c r="F3649" s="47">
        <v>1071</v>
      </c>
      <c r="G3649" s="34">
        <v>1070.49</v>
      </c>
      <c r="H3649" s="1" t="s">
        <v>217</v>
      </c>
      <c r="I3649" s="34">
        <v>1.1928100000000001E-2</v>
      </c>
      <c r="J3649" s="34">
        <v>2.0502824999999998</v>
      </c>
      <c r="K3649" s="35" t="str">
        <f t="shared" si="280"/>
        <v>Kampina &amp; Oisterwijkse Vennen_H7150</v>
      </c>
      <c r="L3649" s="36">
        <f>VLOOKUP(D3649,DATA!A:F,5,FALSE)</f>
        <v>1.3726988247862192E-2</v>
      </c>
      <c r="M3649" s="37">
        <f>VLOOKUP(D3649,DATA!A:F,6,FALSE)</f>
        <v>1285.5</v>
      </c>
      <c r="N3649" s="36">
        <f t="shared" si="281"/>
        <v>4.9668509373019099</v>
      </c>
      <c r="O3649" s="36">
        <f t="shared" si="282"/>
        <v>4.9676238577614296</v>
      </c>
      <c r="P3649" s="36">
        <f t="shared" si="283"/>
        <v>7.7292045951971033E-4</v>
      </c>
      <c r="Q3649" s="36">
        <f t="shared" si="284"/>
        <v>1.5847052920452203E-5</v>
      </c>
    </row>
    <row r="3650" spans="1:17" x14ac:dyDescent="0.3">
      <c r="A3650" s="29">
        <v>2869172</v>
      </c>
      <c r="B3650" s="1">
        <v>133</v>
      </c>
      <c r="C3650" s="1" t="s">
        <v>17</v>
      </c>
      <c r="D3650" s="1" t="s">
        <v>51</v>
      </c>
      <c r="E3650" s="1" t="s">
        <v>52</v>
      </c>
      <c r="F3650" s="47">
        <v>1000</v>
      </c>
      <c r="G3650" s="34">
        <v>973.56</v>
      </c>
      <c r="H3650" s="1" t="s">
        <v>217</v>
      </c>
      <c r="I3650" s="34">
        <v>9.7411000000000008E-3</v>
      </c>
      <c r="J3650" s="34">
        <v>2136.1428000000001</v>
      </c>
      <c r="K3650" s="35" t="str">
        <f t="shared" si="280"/>
        <v>Kampina &amp; Oisterwijkse Vennen_Lg09</v>
      </c>
      <c r="L3650" s="36">
        <f>VLOOKUP(D3650,DATA!A:F,5,FALSE)</f>
        <v>8.4126827976184013E-3</v>
      </c>
      <c r="M3650" s="37">
        <f>VLOOKUP(D3650,DATA!A:F,6,FALSE)</f>
        <v>1350</v>
      </c>
      <c r="N3650" s="36">
        <f t="shared" si="281"/>
        <v>4.0431663248950676</v>
      </c>
      <c r="O3650" s="36">
        <f t="shared" si="282"/>
        <v>4.0434842731079019</v>
      </c>
      <c r="P3650" s="36">
        <f t="shared" si="283"/>
        <v>3.1794821283437358E-4</v>
      </c>
      <c r="Q3650" s="36">
        <f t="shared" si="284"/>
        <v>6.7918278561901468E-3</v>
      </c>
    </row>
    <row r="3651" spans="1:17" x14ac:dyDescent="0.3">
      <c r="A3651" s="29">
        <v>2869173</v>
      </c>
      <c r="B3651" s="1">
        <v>133</v>
      </c>
      <c r="C3651" s="1" t="s">
        <v>17</v>
      </c>
      <c r="D3651" s="1" t="s">
        <v>51</v>
      </c>
      <c r="E3651" s="1" t="s">
        <v>52</v>
      </c>
      <c r="F3651" s="47">
        <v>1000</v>
      </c>
      <c r="G3651" s="34">
        <v>993.01</v>
      </c>
      <c r="H3651" s="1" t="s">
        <v>217</v>
      </c>
      <c r="I3651" s="34">
        <v>1.0279E-2</v>
      </c>
      <c r="J3651" s="34">
        <v>9370.7289999999994</v>
      </c>
      <c r="K3651" s="35" t="str">
        <f t="shared" ref="K3651:K3714" si="285">_xlfn.CONCAT(C3651,"_",D3651)</f>
        <v>Kampina &amp; Oisterwijkse Vennen_Lg09</v>
      </c>
      <c r="L3651" s="36">
        <f>VLOOKUP(D3651,DATA!A:F,5,FALSE)</f>
        <v>8.4126827976184013E-3</v>
      </c>
      <c r="M3651" s="37">
        <f>VLOOKUP(D3651,DATA!A:F,6,FALSE)</f>
        <v>1350</v>
      </c>
      <c r="N3651" s="36">
        <f t="shared" ref="N3651:N3714" si="286">100/(1+EXP(-L3651*(G3651-M3651)))</f>
        <v>4.7279551647880371</v>
      </c>
      <c r="O3651" s="36">
        <f t="shared" ref="O3651:O3714" si="287">100/(1+EXP(-L3651*((G3651+I3651)-M3651)))</f>
        <v>4.7283446950637389</v>
      </c>
      <c r="P3651" s="36">
        <f t="shared" ref="P3651:P3714" si="288">O3651-N3651</f>
        <v>3.8953027570176602E-4</v>
      </c>
      <c r="Q3651" s="36">
        <f t="shared" ref="Q3651:Q3714" si="289">IF(AND(H3651&lt;&gt;"below",I3651&gt;=0.005),J3651*P3651/100,0)</f>
        <v>3.6501826508965343E-2</v>
      </c>
    </row>
    <row r="3652" spans="1:17" x14ac:dyDescent="0.3">
      <c r="A3652" s="29">
        <v>2869174</v>
      </c>
      <c r="B3652" s="1">
        <v>133</v>
      </c>
      <c r="C3652" s="1" t="s">
        <v>17</v>
      </c>
      <c r="D3652" s="1" t="s">
        <v>51</v>
      </c>
      <c r="E3652" s="1" t="s">
        <v>52</v>
      </c>
      <c r="F3652" s="47">
        <v>1000</v>
      </c>
      <c r="G3652" s="34">
        <v>979.41</v>
      </c>
      <c r="H3652" s="1" t="s">
        <v>217</v>
      </c>
      <c r="I3652" s="34">
        <v>1.0420199999999999E-2</v>
      </c>
      <c r="J3652" s="34">
        <v>1861.6135999999999</v>
      </c>
      <c r="K3652" s="35" t="str">
        <f t="shared" si="285"/>
        <v>Kampina &amp; Oisterwijkse Vennen_Lg09</v>
      </c>
      <c r="L3652" s="36">
        <f>VLOOKUP(D3652,DATA!A:F,5,FALSE)</f>
        <v>8.4126827976184013E-3</v>
      </c>
      <c r="M3652" s="37">
        <f>VLOOKUP(D3652,DATA!A:F,6,FALSE)</f>
        <v>1350</v>
      </c>
      <c r="N3652" s="36">
        <f t="shared" si="286"/>
        <v>4.2384804130491256</v>
      </c>
      <c r="O3652" s="36">
        <f t="shared" si="287"/>
        <v>4.2388362321027389</v>
      </c>
      <c r="P3652" s="36">
        <f t="shared" si="288"/>
        <v>3.5581905361325994E-4</v>
      </c>
      <c r="Q3652" s="36">
        <f t="shared" si="289"/>
        <v>6.623975893455738E-3</v>
      </c>
    </row>
    <row r="3653" spans="1:17" x14ac:dyDescent="0.3">
      <c r="A3653" s="29">
        <v>2870700</v>
      </c>
      <c r="B3653" s="1">
        <v>133</v>
      </c>
      <c r="C3653" s="1" t="s">
        <v>17</v>
      </c>
      <c r="D3653" s="1" t="s">
        <v>51</v>
      </c>
      <c r="E3653" s="1" t="s">
        <v>52</v>
      </c>
      <c r="F3653" s="47">
        <v>1000</v>
      </c>
      <c r="G3653" s="34">
        <v>976.83</v>
      </c>
      <c r="H3653" s="1" t="s">
        <v>217</v>
      </c>
      <c r="I3653" s="34">
        <v>9.7803000000000005E-3</v>
      </c>
      <c r="J3653" s="34">
        <v>1753.1814999999999</v>
      </c>
      <c r="K3653" s="35" t="str">
        <f t="shared" si="285"/>
        <v>Kampina &amp; Oisterwijkse Vennen_Lg09</v>
      </c>
      <c r="L3653" s="36">
        <f>VLOOKUP(D3653,DATA!A:F,5,FALSE)</f>
        <v>8.4126827976184013E-3</v>
      </c>
      <c r="M3653" s="37">
        <f>VLOOKUP(D3653,DATA!A:F,6,FALSE)</f>
        <v>1350</v>
      </c>
      <c r="N3653" s="36">
        <f t="shared" si="286"/>
        <v>4.151254356524297</v>
      </c>
      <c r="O3653" s="36">
        <f t="shared" si="287"/>
        <v>4.1515817491190026</v>
      </c>
      <c r="P3653" s="36">
        <f t="shared" si="288"/>
        <v>3.273925947056E-4</v>
      </c>
      <c r="Q3653" s="36">
        <f t="shared" si="289"/>
        <v>5.7397864027485587E-3</v>
      </c>
    </row>
    <row r="3654" spans="1:17" x14ac:dyDescent="0.3">
      <c r="A3654" s="29">
        <v>2870701</v>
      </c>
      <c r="B3654" s="1">
        <v>133</v>
      </c>
      <c r="C3654" s="1" t="s">
        <v>17</v>
      </c>
      <c r="D3654" s="1" t="s">
        <v>51</v>
      </c>
      <c r="E3654" s="1" t="s">
        <v>52</v>
      </c>
      <c r="F3654" s="47">
        <v>1000</v>
      </c>
      <c r="G3654" s="34">
        <v>994.53</v>
      </c>
      <c r="H3654" s="1" t="s">
        <v>217</v>
      </c>
      <c r="I3654" s="34">
        <v>1.0176299999999999E-2</v>
      </c>
      <c r="J3654" s="34">
        <v>7206.3433000000005</v>
      </c>
      <c r="K3654" s="35" t="str">
        <f t="shared" si="285"/>
        <v>Kampina &amp; Oisterwijkse Vennen_Lg09</v>
      </c>
      <c r="L3654" s="36">
        <f>VLOOKUP(D3654,DATA!A:F,5,FALSE)</f>
        <v>8.4126827976184013E-3</v>
      </c>
      <c r="M3654" s="37">
        <f>VLOOKUP(D3654,DATA!A:F,6,FALSE)</f>
        <v>1350</v>
      </c>
      <c r="N3654" s="36">
        <f t="shared" si="286"/>
        <v>4.7858890226092283</v>
      </c>
      <c r="O3654" s="36">
        <f t="shared" si="287"/>
        <v>4.7862791488534677</v>
      </c>
      <c r="P3654" s="36">
        <f t="shared" si="288"/>
        <v>3.9012624423939712E-4</v>
      </c>
      <c r="Q3654" s="36">
        <f t="shared" si="289"/>
        <v>2.8113836463287432E-2</v>
      </c>
    </row>
    <row r="3655" spans="1:17" x14ac:dyDescent="0.3">
      <c r="A3655" s="29">
        <v>2870702</v>
      </c>
      <c r="B3655" s="1">
        <v>133</v>
      </c>
      <c r="C3655" s="1" t="s">
        <v>17</v>
      </c>
      <c r="D3655" s="1" t="s">
        <v>51</v>
      </c>
      <c r="E3655" s="1" t="s">
        <v>52</v>
      </c>
      <c r="F3655" s="47">
        <v>1000</v>
      </c>
      <c r="G3655" s="34">
        <v>985.84</v>
      </c>
      <c r="H3655" s="1" t="s">
        <v>217</v>
      </c>
      <c r="I3655" s="34">
        <v>1.0374599999999999E-2</v>
      </c>
      <c r="J3655" s="34">
        <v>1171.2701</v>
      </c>
      <c r="K3655" s="35" t="str">
        <f t="shared" si="285"/>
        <v>Kampina &amp; Oisterwijkse Vennen_Lg09</v>
      </c>
      <c r="L3655" s="36">
        <f>VLOOKUP(D3655,DATA!A:F,5,FALSE)</f>
        <v>8.4126827976184013E-3</v>
      </c>
      <c r="M3655" s="37">
        <f>VLOOKUP(D3655,DATA!A:F,6,FALSE)</f>
        <v>1350</v>
      </c>
      <c r="N3655" s="36">
        <f t="shared" si="286"/>
        <v>4.4635537054075378</v>
      </c>
      <c r="O3655" s="36">
        <f t="shared" si="287"/>
        <v>4.4639259025056921</v>
      </c>
      <c r="P3655" s="36">
        <f t="shared" si="288"/>
        <v>3.7219709815428104E-4</v>
      </c>
      <c r="Q3655" s="36">
        <f t="shared" si="289"/>
        <v>4.3594333237487451E-3</v>
      </c>
    </row>
    <row r="3656" spans="1:17" x14ac:dyDescent="0.3">
      <c r="A3656" s="29">
        <v>2870703</v>
      </c>
      <c r="B3656" s="1">
        <v>133</v>
      </c>
      <c r="C3656" s="1" t="s">
        <v>17</v>
      </c>
      <c r="D3656" s="1" t="s">
        <v>51</v>
      </c>
      <c r="E3656" s="1" t="s">
        <v>52</v>
      </c>
      <c r="F3656" s="47">
        <v>1000</v>
      </c>
      <c r="G3656" s="34">
        <v>980.54</v>
      </c>
      <c r="H3656" s="1" t="s">
        <v>217</v>
      </c>
      <c r="I3656" s="34">
        <v>1.0482099999999999E-2</v>
      </c>
      <c r="J3656" s="34">
        <v>1616.0449000000001</v>
      </c>
      <c r="K3656" s="35" t="str">
        <f t="shared" si="285"/>
        <v>Kampina &amp; Oisterwijkse Vennen_Lg09</v>
      </c>
      <c r="L3656" s="36">
        <f>VLOOKUP(D3656,DATA!A:F,5,FALSE)</f>
        <v>8.4126827976184013E-3</v>
      </c>
      <c r="M3656" s="37">
        <f>VLOOKUP(D3656,DATA!A:F,6,FALSE)</f>
        <v>1350</v>
      </c>
      <c r="N3656" s="36">
        <f t="shared" si="286"/>
        <v>4.2772333203586514</v>
      </c>
      <c r="O3656" s="36">
        <f t="shared" si="287"/>
        <v>4.2775943796348361</v>
      </c>
      <c r="P3656" s="36">
        <f t="shared" si="288"/>
        <v>3.6105927618468314E-4</v>
      </c>
      <c r="Q3656" s="36">
        <f t="shared" si="289"/>
        <v>5.8348800187594876E-3</v>
      </c>
    </row>
    <row r="3657" spans="1:17" x14ac:dyDescent="0.3">
      <c r="A3657" s="29">
        <v>2872227</v>
      </c>
      <c r="B3657" s="1">
        <v>133</v>
      </c>
      <c r="C3657" s="1" t="s">
        <v>17</v>
      </c>
      <c r="D3657" s="1" t="s">
        <v>41</v>
      </c>
      <c r="E3657" s="1" t="s">
        <v>42</v>
      </c>
      <c r="F3657" s="47">
        <v>1071</v>
      </c>
      <c r="G3657" s="34">
        <v>1064.52</v>
      </c>
      <c r="H3657" s="1" t="s">
        <v>217</v>
      </c>
      <c r="I3657" s="34">
        <v>1.0264300000000001E-2</v>
      </c>
      <c r="J3657" s="34">
        <v>3571.6547999999998</v>
      </c>
      <c r="K3657" s="35" t="str">
        <f t="shared" si="285"/>
        <v>Kampina &amp; Oisterwijkse Vennen_H4010A</v>
      </c>
      <c r="L3657" s="36">
        <f>VLOOKUP(D3657,DATA!A:F,5,FALSE)</f>
        <v>1.3726988247862192E-2</v>
      </c>
      <c r="M3657" s="37">
        <f>VLOOKUP(D3657,DATA!A:F,6,FALSE)</f>
        <v>1285.5</v>
      </c>
      <c r="N3657" s="36">
        <f t="shared" si="286"/>
        <v>4.594002201464285</v>
      </c>
      <c r="O3657" s="36">
        <f t="shared" si="287"/>
        <v>4.594619790049383</v>
      </c>
      <c r="P3657" s="36">
        <f t="shared" si="288"/>
        <v>6.1758858509808334E-4</v>
      </c>
      <c r="Q3657" s="36">
        <f t="shared" si="289"/>
        <v>2.2058132343907778E-2</v>
      </c>
    </row>
    <row r="3658" spans="1:17" x14ac:dyDescent="0.3">
      <c r="A3658" s="29">
        <v>2872230</v>
      </c>
      <c r="B3658" s="1">
        <v>133</v>
      </c>
      <c r="C3658" s="1" t="s">
        <v>17</v>
      </c>
      <c r="D3658" s="1" t="s">
        <v>51</v>
      </c>
      <c r="E3658" s="1" t="s">
        <v>52</v>
      </c>
      <c r="F3658" s="47">
        <v>1000</v>
      </c>
      <c r="G3658" s="34">
        <v>977.51</v>
      </c>
      <c r="H3658" s="1" t="s">
        <v>217</v>
      </c>
      <c r="I3658" s="34">
        <v>9.7465999999999994E-3</v>
      </c>
      <c r="J3658" s="34">
        <v>2791.8330000000001</v>
      </c>
      <c r="K3658" s="35" t="str">
        <f t="shared" si="285"/>
        <v>Kampina &amp; Oisterwijkse Vennen_Lg09</v>
      </c>
      <c r="L3658" s="36">
        <f>VLOOKUP(D3658,DATA!A:F,5,FALSE)</f>
        <v>8.4126827976184013E-3</v>
      </c>
      <c r="M3658" s="37">
        <f>VLOOKUP(D3658,DATA!A:F,6,FALSE)</f>
        <v>1350</v>
      </c>
      <c r="N3658" s="36">
        <f t="shared" si="286"/>
        <v>4.1740760882750987</v>
      </c>
      <c r="O3658" s="36">
        <f t="shared" si="287"/>
        <v>4.1744040682682</v>
      </c>
      <c r="P3658" s="36">
        <f t="shared" si="288"/>
        <v>3.2797999310130166E-4</v>
      </c>
      <c r="Q3658" s="36">
        <f t="shared" si="289"/>
        <v>9.1566536807998634E-3</v>
      </c>
    </row>
    <row r="3659" spans="1:17" x14ac:dyDescent="0.3">
      <c r="A3659" s="29">
        <v>2872231</v>
      </c>
      <c r="B3659" s="1">
        <v>133</v>
      </c>
      <c r="C3659" s="1" t="s">
        <v>17</v>
      </c>
      <c r="D3659" s="1" t="s">
        <v>51</v>
      </c>
      <c r="E3659" s="1" t="s">
        <v>52</v>
      </c>
      <c r="F3659" s="47">
        <v>1000</v>
      </c>
      <c r="G3659" s="34">
        <v>998.42</v>
      </c>
      <c r="H3659" s="1" t="s">
        <v>217</v>
      </c>
      <c r="I3659" s="34">
        <v>1.03626E-2</v>
      </c>
      <c r="J3659" s="34">
        <v>7267.7370000000001</v>
      </c>
      <c r="K3659" s="35" t="str">
        <f t="shared" si="285"/>
        <v>Kampina &amp; Oisterwijkse Vennen_Lg09</v>
      </c>
      <c r="L3659" s="36">
        <f>VLOOKUP(D3659,DATA!A:F,5,FALSE)</f>
        <v>8.4126827976184013E-3</v>
      </c>
      <c r="M3659" s="37">
        <f>VLOOKUP(D3659,DATA!A:F,6,FALSE)</f>
        <v>1350</v>
      </c>
      <c r="N3659" s="36">
        <f t="shared" si="286"/>
        <v>4.9372391385543501</v>
      </c>
      <c r="O3659" s="36">
        <f t="shared" si="287"/>
        <v>4.9376483190234666</v>
      </c>
      <c r="P3659" s="36">
        <f t="shared" si="288"/>
        <v>4.0918046911642136E-4</v>
      </c>
      <c r="Q3659" s="36">
        <f t="shared" si="289"/>
        <v>2.9738160350747733E-2</v>
      </c>
    </row>
    <row r="3660" spans="1:17" x14ac:dyDescent="0.3">
      <c r="A3660" s="29">
        <v>2872232</v>
      </c>
      <c r="B3660" s="1">
        <v>133</v>
      </c>
      <c r="C3660" s="1" t="s">
        <v>17</v>
      </c>
      <c r="D3660" s="1" t="s">
        <v>51</v>
      </c>
      <c r="E3660" s="1" t="s">
        <v>52</v>
      </c>
      <c r="F3660" s="47">
        <v>1000</v>
      </c>
      <c r="G3660" s="34">
        <v>980.9</v>
      </c>
      <c r="H3660" s="1" t="s">
        <v>217</v>
      </c>
      <c r="I3660" s="34">
        <v>1.0370900000000001E-2</v>
      </c>
      <c r="J3660" s="34">
        <v>5613.2879999999996</v>
      </c>
      <c r="K3660" s="35" t="str">
        <f t="shared" si="285"/>
        <v>Kampina &amp; Oisterwijkse Vennen_Lg09</v>
      </c>
      <c r="L3660" s="36">
        <f>VLOOKUP(D3660,DATA!A:F,5,FALSE)</f>
        <v>8.4126827976184013E-3</v>
      </c>
      <c r="M3660" s="37">
        <f>VLOOKUP(D3660,DATA!A:F,6,FALSE)</f>
        <v>1350</v>
      </c>
      <c r="N3660" s="36">
        <f t="shared" si="286"/>
        <v>4.2896503200355536</v>
      </c>
      <c r="O3660" s="36">
        <f t="shared" si="287"/>
        <v>4.29000853941315</v>
      </c>
      <c r="P3660" s="36">
        <f t="shared" si="288"/>
        <v>3.5821937759639155E-4</v>
      </c>
      <c r="Q3660" s="36">
        <f t="shared" si="289"/>
        <v>2.0107885336292933E-2</v>
      </c>
    </row>
    <row r="3661" spans="1:17" x14ac:dyDescent="0.3">
      <c r="A3661" s="29">
        <v>2872233</v>
      </c>
      <c r="B3661" s="1">
        <v>133</v>
      </c>
      <c r="C3661" s="1" t="s">
        <v>17</v>
      </c>
      <c r="D3661" s="1" t="s">
        <v>51</v>
      </c>
      <c r="E3661" s="1" t="s">
        <v>52</v>
      </c>
      <c r="F3661" s="47">
        <v>1000</v>
      </c>
      <c r="G3661" s="34">
        <v>977.9</v>
      </c>
      <c r="H3661" s="1" t="s">
        <v>217</v>
      </c>
      <c r="I3661" s="34">
        <v>1.05174E-2</v>
      </c>
      <c r="J3661" s="34">
        <v>729.23737000000006</v>
      </c>
      <c r="K3661" s="35" t="str">
        <f t="shared" si="285"/>
        <v>Kampina &amp; Oisterwijkse Vennen_Lg09</v>
      </c>
      <c r="L3661" s="36">
        <f>VLOOKUP(D3661,DATA!A:F,5,FALSE)</f>
        <v>8.4126827976184013E-3</v>
      </c>
      <c r="M3661" s="37">
        <f>VLOOKUP(D3661,DATA!A:F,6,FALSE)</f>
        <v>1350</v>
      </c>
      <c r="N3661" s="36">
        <f t="shared" si="286"/>
        <v>4.1872191204507656</v>
      </c>
      <c r="O3661" s="36">
        <f t="shared" si="287"/>
        <v>4.1875741051575224</v>
      </c>
      <c r="P3661" s="36">
        <f t="shared" si="288"/>
        <v>3.5498470675676685E-4</v>
      </c>
      <c r="Q3661" s="36">
        <f t="shared" si="289"/>
        <v>2.5886811394552588E-3</v>
      </c>
    </row>
    <row r="3662" spans="1:17" x14ac:dyDescent="0.3">
      <c r="A3662" s="29">
        <v>2872234</v>
      </c>
      <c r="B3662" s="1">
        <v>133</v>
      </c>
      <c r="C3662" s="1" t="s">
        <v>17</v>
      </c>
      <c r="D3662" s="1" t="s">
        <v>41</v>
      </c>
      <c r="E3662" s="1" t="s">
        <v>42</v>
      </c>
      <c r="F3662" s="47">
        <v>1071</v>
      </c>
      <c r="G3662" s="34">
        <v>1034.2</v>
      </c>
      <c r="H3662" s="1" t="s">
        <v>217</v>
      </c>
      <c r="I3662" s="34">
        <v>1.12824E-2</v>
      </c>
      <c r="J3662" s="34">
        <v>2878.1453940220799</v>
      </c>
      <c r="K3662" s="35" t="str">
        <f t="shared" si="285"/>
        <v>Kampina &amp; Oisterwijkse Vennen_H4010A</v>
      </c>
      <c r="L3662" s="36">
        <f>VLOOKUP(D3662,DATA!A:F,5,FALSE)</f>
        <v>1.3726988247862192E-2</v>
      </c>
      <c r="M3662" s="37">
        <f>VLOOKUP(D3662,DATA!A:F,6,FALSE)</f>
        <v>1285.5</v>
      </c>
      <c r="N3662" s="36">
        <f t="shared" si="286"/>
        <v>3.0781024742371024</v>
      </c>
      <c r="O3662" s="36">
        <f t="shared" si="287"/>
        <v>3.0785645501148178</v>
      </c>
      <c r="P3662" s="36">
        <f t="shared" si="288"/>
        <v>4.6207587771540659E-4</v>
      </c>
      <c r="Q3662" s="36">
        <f t="shared" si="289"/>
        <v>1.3299215591353074E-2</v>
      </c>
    </row>
    <row r="3663" spans="1:17" x14ac:dyDescent="0.3">
      <c r="A3663" s="29">
        <v>2872234</v>
      </c>
      <c r="B3663" s="1">
        <v>133</v>
      </c>
      <c r="C3663" s="1" t="s">
        <v>17</v>
      </c>
      <c r="D3663" s="1" t="s">
        <v>43</v>
      </c>
      <c r="E3663" s="1" t="s">
        <v>44</v>
      </c>
      <c r="F3663" s="47">
        <v>1071</v>
      </c>
      <c r="G3663" s="34">
        <v>1034.2</v>
      </c>
      <c r="H3663" s="1" t="s">
        <v>217</v>
      </c>
      <c r="I3663" s="34">
        <v>1.12824E-2</v>
      </c>
      <c r="J3663" s="34">
        <v>329.76830000000001</v>
      </c>
      <c r="K3663" s="35" t="str">
        <f t="shared" si="285"/>
        <v>Kampina &amp; Oisterwijkse Vennen_H7150</v>
      </c>
      <c r="L3663" s="36">
        <f>VLOOKUP(D3663,DATA!A:F,5,FALSE)</f>
        <v>1.3726988247862192E-2</v>
      </c>
      <c r="M3663" s="37">
        <f>VLOOKUP(D3663,DATA!A:F,6,FALSE)</f>
        <v>1285.5</v>
      </c>
      <c r="N3663" s="36">
        <f t="shared" si="286"/>
        <v>3.0781024742371024</v>
      </c>
      <c r="O3663" s="36">
        <f t="shared" si="287"/>
        <v>3.0785645501148178</v>
      </c>
      <c r="P3663" s="36">
        <f t="shared" si="288"/>
        <v>4.6207587771540659E-4</v>
      </c>
      <c r="Q3663" s="36">
        <f t="shared" si="289"/>
        <v>1.5237797666521752E-3</v>
      </c>
    </row>
    <row r="3664" spans="1:17" x14ac:dyDescent="0.3">
      <c r="A3664" s="29">
        <v>2872234</v>
      </c>
      <c r="B3664" s="1">
        <v>133</v>
      </c>
      <c r="C3664" s="1" t="s">
        <v>17</v>
      </c>
      <c r="D3664" s="1" t="s">
        <v>86</v>
      </c>
      <c r="E3664" s="1" t="s">
        <v>44</v>
      </c>
      <c r="F3664" s="47">
        <v>1071</v>
      </c>
      <c r="G3664" s="34">
        <v>1034.2</v>
      </c>
      <c r="H3664" s="1" t="s">
        <v>217</v>
      </c>
      <c r="I3664" s="34">
        <v>1.12824E-2</v>
      </c>
      <c r="J3664" s="34">
        <v>862.50274999999999</v>
      </c>
      <c r="K3664" s="35" t="str">
        <f t="shared" si="285"/>
        <v>Kampina &amp; Oisterwijkse Vennen_ZGH7150</v>
      </c>
      <c r="L3664" s="36">
        <f>VLOOKUP(D3664,DATA!A:F,5,FALSE)</f>
        <v>1.3726988247862192E-2</v>
      </c>
      <c r="M3664" s="37">
        <f>VLOOKUP(D3664,DATA!A:F,6,FALSE)</f>
        <v>1285.5</v>
      </c>
      <c r="N3664" s="36">
        <f t="shared" si="286"/>
        <v>3.0781024742371024</v>
      </c>
      <c r="O3664" s="36">
        <f t="shared" si="287"/>
        <v>3.0785645501148178</v>
      </c>
      <c r="P3664" s="36">
        <f t="shared" si="288"/>
        <v>4.6207587771540659E-4</v>
      </c>
      <c r="Q3664" s="36">
        <f t="shared" si="289"/>
        <v>3.9854171523820191E-3</v>
      </c>
    </row>
    <row r="3665" spans="1:17" x14ac:dyDescent="0.3">
      <c r="A3665" s="29">
        <v>2873756</v>
      </c>
      <c r="B3665" s="1">
        <v>133</v>
      </c>
      <c r="C3665" s="1" t="s">
        <v>17</v>
      </c>
      <c r="D3665" s="1" t="s">
        <v>41</v>
      </c>
      <c r="E3665" s="1" t="s">
        <v>42</v>
      </c>
      <c r="F3665" s="47">
        <v>1071</v>
      </c>
      <c r="G3665" s="34">
        <v>1043.51</v>
      </c>
      <c r="H3665" s="1" t="s">
        <v>217</v>
      </c>
      <c r="I3665" s="34">
        <v>1.0145700000000001E-2</v>
      </c>
      <c r="J3665" s="34">
        <v>47.119356326361597</v>
      </c>
      <c r="K3665" s="35" t="str">
        <f t="shared" si="285"/>
        <v>Kampina &amp; Oisterwijkse Vennen_H4010A</v>
      </c>
      <c r="L3665" s="36">
        <f>VLOOKUP(D3665,DATA!A:F,5,FALSE)</f>
        <v>1.3726988247862192E-2</v>
      </c>
      <c r="M3665" s="37">
        <f>VLOOKUP(D3665,DATA!A:F,6,FALSE)</f>
        <v>1285.5</v>
      </c>
      <c r="N3665" s="36">
        <f t="shared" si="286"/>
        <v>3.4831051589643343</v>
      </c>
      <c r="O3665" s="36">
        <f t="shared" si="287"/>
        <v>3.4835733847657253</v>
      </c>
      <c r="P3665" s="36">
        <f t="shared" si="288"/>
        <v>4.6822580139105341E-4</v>
      </c>
      <c r="Q3665" s="36">
        <f t="shared" si="289"/>
        <v>2.2062498376941263E-4</v>
      </c>
    </row>
    <row r="3666" spans="1:17" x14ac:dyDescent="0.3">
      <c r="A3666" s="29">
        <v>2873759</v>
      </c>
      <c r="B3666" s="1">
        <v>133</v>
      </c>
      <c r="C3666" s="1" t="s">
        <v>17</v>
      </c>
      <c r="D3666" s="1" t="s">
        <v>51</v>
      </c>
      <c r="E3666" s="1" t="s">
        <v>52</v>
      </c>
      <c r="F3666" s="47">
        <v>1000</v>
      </c>
      <c r="G3666" s="34">
        <v>985.96</v>
      </c>
      <c r="H3666" s="1" t="s">
        <v>217</v>
      </c>
      <c r="I3666" s="34">
        <v>9.9714000000000001E-3</v>
      </c>
      <c r="J3666" s="34">
        <v>6910.7389999999996</v>
      </c>
      <c r="K3666" s="35" t="str">
        <f t="shared" si="285"/>
        <v>Kampina &amp; Oisterwijkse Vennen_Lg09</v>
      </c>
      <c r="L3666" s="36">
        <f>VLOOKUP(D3666,DATA!A:F,5,FALSE)</f>
        <v>8.4126827976184013E-3</v>
      </c>
      <c r="M3666" s="37">
        <f>VLOOKUP(D3666,DATA!A:F,6,FALSE)</f>
        <v>1350</v>
      </c>
      <c r="N3666" s="36">
        <f t="shared" si="286"/>
        <v>4.4678606101027398</v>
      </c>
      <c r="O3666" s="36">
        <f t="shared" si="287"/>
        <v>4.4682186705578184</v>
      </c>
      <c r="P3666" s="36">
        <f t="shared" si="288"/>
        <v>3.5806045507857931E-4</v>
      </c>
      <c r="Q3666" s="36">
        <f t="shared" si="289"/>
        <v>2.4744623512692861E-2</v>
      </c>
    </row>
    <row r="3667" spans="1:17" x14ac:dyDescent="0.3">
      <c r="A3667" s="29">
        <v>2873760</v>
      </c>
      <c r="B3667" s="1">
        <v>133</v>
      </c>
      <c r="C3667" s="1" t="s">
        <v>17</v>
      </c>
      <c r="D3667" s="1" t="s">
        <v>51</v>
      </c>
      <c r="E3667" s="1" t="s">
        <v>52</v>
      </c>
      <c r="F3667" s="47">
        <v>1000</v>
      </c>
      <c r="G3667" s="34">
        <v>986.13</v>
      </c>
      <c r="H3667" s="1" t="s">
        <v>217</v>
      </c>
      <c r="I3667" s="34">
        <v>1.0334100000000001E-2</v>
      </c>
      <c r="J3667" s="34">
        <v>5257.9390000000003</v>
      </c>
      <c r="K3667" s="35" t="str">
        <f t="shared" si="285"/>
        <v>Kampina &amp; Oisterwijkse Vennen_Lg09</v>
      </c>
      <c r="L3667" s="36">
        <f>VLOOKUP(D3667,DATA!A:F,5,FALSE)</f>
        <v>8.4126827976184013E-3</v>
      </c>
      <c r="M3667" s="37">
        <f>VLOOKUP(D3667,DATA!A:F,6,FALSE)</f>
        <v>1350</v>
      </c>
      <c r="N3667" s="36">
        <f t="shared" si="286"/>
        <v>4.47396884003222</v>
      </c>
      <c r="O3667" s="36">
        <f t="shared" si="287"/>
        <v>4.4743404086717504</v>
      </c>
      <c r="P3667" s="36">
        <f t="shared" si="288"/>
        <v>3.7156863953047292E-4</v>
      </c>
      <c r="Q3667" s="36">
        <f t="shared" si="289"/>
        <v>1.9536852409642154E-2</v>
      </c>
    </row>
    <row r="3668" spans="1:17" x14ac:dyDescent="0.3">
      <c r="A3668" s="29">
        <v>2873761</v>
      </c>
      <c r="B3668" s="1">
        <v>133</v>
      </c>
      <c r="C3668" s="1" t="s">
        <v>17</v>
      </c>
      <c r="D3668" s="1" t="s">
        <v>51</v>
      </c>
      <c r="E3668" s="1" t="s">
        <v>52</v>
      </c>
      <c r="F3668" s="47">
        <v>1000</v>
      </c>
      <c r="G3668" s="34">
        <v>978.01</v>
      </c>
      <c r="H3668" s="1" t="s">
        <v>217</v>
      </c>
      <c r="I3668" s="34">
        <v>1.03946E-2</v>
      </c>
      <c r="J3668" s="34">
        <v>3011.9883</v>
      </c>
      <c r="K3668" s="35" t="str">
        <f t="shared" si="285"/>
        <v>Kampina &amp; Oisterwijkse Vennen_Lg09</v>
      </c>
      <c r="L3668" s="36">
        <f>VLOOKUP(D3668,DATA!A:F,5,FALSE)</f>
        <v>8.4126827976184013E-3</v>
      </c>
      <c r="M3668" s="37">
        <f>VLOOKUP(D3668,DATA!A:F,6,FALSE)</f>
        <v>1350</v>
      </c>
      <c r="N3668" s="36">
        <f t="shared" si="286"/>
        <v>4.1909332791794291</v>
      </c>
      <c r="O3668" s="36">
        <f t="shared" si="287"/>
        <v>4.1912844165473899</v>
      </c>
      <c r="P3668" s="36">
        <f t="shared" si="288"/>
        <v>3.5113736796077433E-4</v>
      </c>
      <c r="Q3668" s="36">
        <f t="shared" si="289"/>
        <v>1.0576216439906472E-2</v>
      </c>
    </row>
    <row r="3669" spans="1:17" x14ac:dyDescent="0.3">
      <c r="A3669" s="29">
        <v>2873762</v>
      </c>
      <c r="B3669" s="1">
        <v>133</v>
      </c>
      <c r="C3669" s="1" t="s">
        <v>17</v>
      </c>
      <c r="D3669" s="1" t="s">
        <v>51</v>
      </c>
      <c r="E3669" s="1" t="s">
        <v>52</v>
      </c>
      <c r="F3669" s="47">
        <v>1000</v>
      </c>
      <c r="G3669" s="34">
        <v>976.29</v>
      </c>
      <c r="H3669" s="1" t="s">
        <v>217</v>
      </c>
      <c r="I3669" s="34">
        <v>1.0532400000000001E-2</v>
      </c>
      <c r="J3669" s="34">
        <v>2.8371271999999998</v>
      </c>
      <c r="K3669" s="35" t="str">
        <f t="shared" si="285"/>
        <v>Kampina &amp; Oisterwijkse Vennen_Lg09</v>
      </c>
      <c r="L3669" s="36">
        <f>VLOOKUP(D3669,DATA!A:F,5,FALSE)</f>
        <v>8.4126827976184013E-3</v>
      </c>
      <c r="M3669" s="37">
        <f>VLOOKUP(D3669,DATA!A:F,6,FALSE)</f>
        <v>1350</v>
      </c>
      <c r="N3669" s="36">
        <f t="shared" si="286"/>
        <v>4.1332163025634321</v>
      </c>
      <c r="O3669" s="36">
        <f t="shared" si="287"/>
        <v>4.1335674065813128</v>
      </c>
      <c r="P3669" s="36">
        <f t="shared" si="288"/>
        <v>3.5110401788074341E-4</v>
      </c>
      <c r="Q3669" s="36">
        <f t="shared" si="289"/>
        <v>9.9612675915874348E-6</v>
      </c>
    </row>
    <row r="3670" spans="1:17" x14ac:dyDescent="0.3">
      <c r="A3670" s="29">
        <v>2875285</v>
      </c>
      <c r="B3670" s="1">
        <v>133</v>
      </c>
      <c r="C3670" s="1" t="s">
        <v>17</v>
      </c>
      <c r="D3670" s="1" t="s">
        <v>41</v>
      </c>
      <c r="E3670" s="1" t="s">
        <v>42</v>
      </c>
      <c r="F3670" s="47">
        <v>1071</v>
      </c>
      <c r="G3670" s="34">
        <v>1054.9000000000001</v>
      </c>
      <c r="H3670" s="1" t="s">
        <v>217</v>
      </c>
      <c r="I3670" s="34">
        <v>1.01554E-2</v>
      </c>
      <c r="J3670" s="34">
        <v>7623.474056946</v>
      </c>
      <c r="K3670" s="35" t="str">
        <f t="shared" si="285"/>
        <v>Kampina &amp; Oisterwijkse Vennen_H4010A</v>
      </c>
      <c r="L3670" s="36">
        <f>VLOOKUP(D3670,DATA!A:F,5,FALSE)</f>
        <v>1.3726988247862192E-2</v>
      </c>
      <c r="M3670" s="37">
        <f>VLOOKUP(D3670,DATA!A:F,6,FALSE)</f>
        <v>1285.5</v>
      </c>
      <c r="N3670" s="36">
        <f t="shared" si="286"/>
        <v>4.0487055909469891</v>
      </c>
      <c r="O3670" s="36">
        <f t="shared" si="287"/>
        <v>4.0492471766001357</v>
      </c>
      <c r="P3670" s="36">
        <f t="shared" si="288"/>
        <v>5.4158565314654794E-4</v>
      </c>
      <c r="Q3670" s="36">
        <f t="shared" si="289"/>
        <v>4.1287641763768625E-2</v>
      </c>
    </row>
    <row r="3671" spans="1:17" x14ac:dyDescent="0.3">
      <c r="A3671" s="29">
        <v>2875285</v>
      </c>
      <c r="B3671" s="1">
        <v>133</v>
      </c>
      <c r="C3671" s="1" t="s">
        <v>17</v>
      </c>
      <c r="D3671" s="1" t="s">
        <v>43</v>
      </c>
      <c r="E3671" s="1" t="s">
        <v>44</v>
      </c>
      <c r="F3671" s="47">
        <v>1071</v>
      </c>
      <c r="G3671" s="34">
        <v>1054.9000000000001</v>
      </c>
      <c r="H3671" s="1" t="s">
        <v>217</v>
      </c>
      <c r="I3671" s="34">
        <v>1.01554E-2</v>
      </c>
      <c r="J3671" s="34">
        <v>689.64149999999995</v>
      </c>
      <c r="K3671" s="35" t="str">
        <f t="shared" si="285"/>
        <v>Kampina &amp; Oisterwijkse Vennen_H7150</v>
      </c>
      <c r="L3671" s="36">
        <f>VLOOKUP(D3671,DATA!A:F,5,FALSE)</f>
        <v>1.3726988247862192E-2</v>
      </c>
      <c r="M3671" s="37">
        <f>VLOOKUP(D3671,DATA!A:F,6,FALSE)</f>
        <v>1285.5</v>
      </c>
      <c r="N3671" s="36">
        <f t="shared" si="286"/>
        <v>4.0487055909469891</v>
      </c>
      <c r="O3671" s="36">
        <f t="shared" si="287"/>
        <v>4.0492471766001357</v>
      </c>
      <c r="P3671" s="36">
        <f t="shared" si="288"/>
        <v>5.4158565314654794E-4</v>
      </c>
      <c r="Q3671" s="36">
        <f t="shared" si="289"/>
        <v>3.7349994221446501E-3</v>
      </c>
    </row>
    <row r="3672" spans="1:17" x14ac:dyDescent="0.3">
      <c r="A3672" s="29">
        <v>2875288</v>
      </c>
      <c r="B3672" s="1">
        <v>133</v>
      </c>
      <c r="C3672" s="1" t="s">
        <v>17</v>
      </c>
      <c r="D3672" s="1" t="s">
        <v>51</v>
      </c>
      <c r="E3672" s="1" t="s">
        <v>52</v>
      </c>
      <c r="F3672" s="47">
        <v>1000</v>
      </c>
      <c r="G3672" s="34">
        <v>953.05</v>
      </c>
      <c r="H3672" s="1" t="s">
        <v>217</v>
      </c>
      <c r="I3672" s="34">
        <v>9.3462000000000007E-3</v>
      </c>
      <c r="J3672" s="34">
        <v>2191.5994000000001</v>
      </c>
      <c r="K3672" s="35" t="str">
        <f t="shared" si="285"/>
        <v>Kampina &amp; Oisterwijkse Vennen_Lg09</v>
      </c>
      <c r="L3672" s="36">
        <f>VLOOKUP(D3672,DATA!A:F,5,FALSE)</f>
        <v>8.4126827976184013E-3</v>
      </c>
      <c r="M3672" s="37">
        <f>VLOOKUP(D3672,DATA!A:F,6,FALSE)</f>
        <v>1350</v>
      </c>
      <c r="N3672" s="36">
        <f t="shared" si="286"/>
        <v>3.4243517522737106</v>
      </c>
      <c r="O3672" s="36">
        <f t="shared" si="287"/>
        <v>3.4246117870840367</v>
      </c>
      <c r="P3672" s="36">
        <f t="shared" si="288"/>
        <v>2.6003481032610409E-4</v>
      </c>
      <c r="Q3672" s="36">
        <f t="shared" si="289"/>
        <v>5.6989213428980355E-3</v>
      </c>
    </row>
    <row r="3673" spans="1:17" x14ac:dyDescent="0.3">
      <c r="A3673" s="29">
        <v>2875289</v>
      </c>
      <c r="B3673" s="1">
        <v>133</v>
      </c>
      <c r="C3673" s="1" t="s">
        <v>17</v>
      </c>
      <c r="D3673" s="1" t="s">
        <v>51</v>
      </c>
      <c r="E3673" s="1" t="s">
        <v>52</v>
      </c>
      <c r="F3673" s="47">
        <v>1000</v>
      </c>
      <c r="G3673" s="34">
        <v>976.32</v>
      </c>
      <c r="H3673" s="1" t="s">
        <v>217</v>
      </c>
      <c r="I3673" s="34">
        <v>1.0087799999999999E-2</v>
      </c>
      <c r="J3673" s="34">
        <v>529.88103999999998</v>
      </c>
      <c r="K3673" s="35" t="str">
        <f t="shared" si="285"/>
        <v>Kampina &amp; Oisterwijkse Vennen_Lg09</v>
      </c>
      <c r="L3673" s="36">
        <f>VLOOKUP(D3673,DATA!A:F,5,FALSE)</f>
        <v>8.4126827976184013E-3</v>
      </c>
      <c r="M3673" s="37">
        <f>VLOOKUP(D3673,DATA!A:F,6,FALSE)</f>
        <v>1350</v>
      </c>
      <c r="N3673" s="36">
        <f t="shared" si="286"/>
        <v>4.1342164461022417</v>
      </c>
      <c r="O3673" s="36">
        <f t="shared" si="287"/>
        <v>4.1345528063925361</v>
      </c>
      <c r="P3673" s="36">
        <f t="shared" si="288"/>
        <v>3.3636029029437964E-4</v>
      </c>
      <c r="Q3673" s="36">
        <f t="shared" si="289"/>
        <v>1.7823094043588777E-3</v>
      </c>
    </row>
    <row r="3674" spans="1:17" x14ac:dyDescent="0.3">
      <c r="A3674" s="29">
        <v>2875290</v>
      </c>
      <c r="B3674" s="1">
        <v>133</v>
      </c>
      <c r="C3674" s="1" t="s">
        <v>17</v>
      </c>
      <c r="D3674" s="1" t="s">
        <v>51</v>
      </c>
      <c r="E3674" s="1" t="s">
        <v>52</v>
      </c>
      <c r="F3674" s="47">
        <v>1000</v>
      </c>
      <c r="G3674" s="34">
        <v>974.5</v>
      </c>
      <c r="H3674" s="1" t="s">
        <v>217</v>
      </c>
      <c r="I3674" s="34">
        <v>1.02825E-2</v>
      </c>
      <c r="J3674" s="34">
        <v>5412.7407000000003</v>
      </c>
      <c r="K3674" s="35" t="str">
        <f t="shared" si="285"/>
        <v>Kampina &amp; Oisterwijkse Vennen_Lg09</v>
      </c>
      <c r="L3674" s="36">
        <f>VLOOKUP(D3674,DATA!A:F,5,FALSE)</f>
        <v>8.4126827976184013E-3</v>
      </c>
      <c r="M3674" s="37">
        <f>VLOOKUP(D3674,DATA!A:F,6,FALSE)</f>
        <v>1350</v>
      </c>
      <c r="N3674" s="36">
        <f t="shared" si="286"/>
        <v>4.0739583898150435</v>
      </c>
      <c r="O3674" s="36">
        <f t="shared" si="287"/>
        <v>4.0742964574523164</v>
      </c>
      <c r="P3674" s="36">
        <f t="shared" si="288"/>
        <v>3.3806763727284306E-4</v>
      </c>
      <c r="Q3674" s="36">
        <f t="shared" si="289"/>
        <v>1.8298724596195547E-2</v>
      </c>
    </row>
    <row r="3675" spans="1:17" x14ac:dyDescent="0.3">
      <c r="A3675" s="29">
        <v>2875291</v>
      </c>
      <c r="B3675" s="1">
        <v>133</v>
      </c>
      <c r="C3675" s="1" t="s">
        <v>17</v>
      </c>
      <c r="D3675" s="1" t="s">
        <v>51</v>
      </c>
      <c r="E3675" s="1" t="s">
        <v>52</v>
      </c>
      <c r="F3675" s="47">
        <v>1000</v>
      </c>
      <c r="G3675" s="34">
        <v>972.71</v>
      </c>
      <c r="H3675" s="1" t="s">
        <v>217</v>
      </c>
      <c r="I3675" s="34">
        <v>1.04154E-2</v>
      </c>
      <c r="J3675" s="34">
        <v>4976.1120000000001</v>
      </c>
      <c r="K3675" s="35" t="str">
        <f t="shared" si="285"/>
        <v>Kampina &amp; Oisterwijkse Vennen_Lg09</v>
      </c>
      <c r="L3675" s="36">
        <f>VLOOKUP(D3675,DATA!A:F,5,FALSE)</f>
        <v>8.4126827976184013E-3</v>
      </c>
      <c r="M3675" s="37">
        <f>VLOOKUP(D3675,DATA!A:F,6,FALSE)</f>
        <v>1350</v>
      </c>
      <c r="N3675" s="36">
        <f t="shared" si="286"/>
        <v>4.0155144717558295</v>
      </c>
      <c r="O3675" s="36">
        <f t="shared" si="287"/>
        <v>4.015852202193817</v>
      </c>
      <c r="P3675" s="36">
        <f t="shared" si="288"/>
        <v>3.3773043798746016E-4</v>
      </c>
      <c r="Q3675" s="36">
        <f t="shared" si="289"/>
        <v>1.6805844852346562E-2</v>
      </c>
    </row>
    <row r="3676" spans="1:17" x14ac:dyDescent="0.3">
      <c r="A3676" s="29">
        <v>2875292</v>
      </c>
      <c r="B3676" s="1">
        <v>133</v>
      </c>
      <c r="C3676" s="1" t="s">
        <v>17</v>
      </c>
      <c r="D3676" s="1" t="s">
        <v>41</v>
      </c>
      <c r="E3676" s="1" t="s">
        <v>42</v>
      </c>
      <c r="F3676" s="47">
        <v>1071</v>
      </c>
      <c r="G3676" s="34">
        <v>1041.18</v>
      </c>
      <c r="H3676" s="1" t="s">
        <v>217</v>
      </c>
      <c r="I3676" s="34">
        <v>1.12944E-2</v>
      </c>
      <c r="J3676" s="34">
        <v>2034.5980346743199</v>
      </c>
      <c r="K3676" s="35" t="str">
        <f t="shared" si="285"/>
        <v>Kampina &amp; Oisterwijkse Vennen_H4010A</v>
      </c>
      <c r="L3676" s="36">
        <f>VLOOKUP(D3676,DATA!A:F,5,FALSE)</f>
        <v>1.3726988247862192E-2</v>
      </c>
      <c r="M3676" s="37">
        <f>VLOOKUP(D3676,DATA!A:F,6,FALSE)</f>
        <v>1285.5</v>
      </c>
      <c r="N3676" s="36">
        <f t="shared" si="286"/>
        <v>3.3771673872437931</v>
      </c>
      <c r="O3676" s="36">
        <f t="shared" si="287"/>
        <v>3.3776733309185243</v>
      </c>
      <c r="P3676" s="36">
        <f t="shared" si="288"/>
        <v>5.0594367473122404E-4</v>
      </c>
      <c r="Q3676" s="36">
        <f t="shared" si="289"/>
        <v>1.0293920062640518E-2</v>
      </c>
    </row>
    <row r="3677" spans="1:17" x14ac:dyDescent="0.3">
      <c r="A3677" s="29">
        <v>2875292</v>
      </c>
      <c r="B3677" s="1">
        <v>133</v>
      </c>
      <c r="C3677" s="1" t="s">
        <v>17</v>
      </c>
      <c r="D3677" s="1" t="s">
        <v>43</v>
      </c>
      <c r="E3677" s="1" t="s">
        <v>44</v>
      </c>
      <c r="F3677" s="47">
        <v>1071</v>
      </c>
      <c r="G3677" s="34">
        <v>1041.18</v>
      </c>
      <c r="H3677" s="1" t="s">
        <v>217</v>
      </c>
      <c r="I3677" s="34">
        <v>1.12944E-2</v>
      </c>
      <c r="J3677" s="34">
        <v>3563.0945516922302</v>
      </c>
      <c r="K3677" s="35" t="str">
        <f t="shared" si="285"/>
        <v>Kampina &amp; Oisterwijkse Vennen_H7150</v>
      </c>
      <c r="L3677" s="36">
        <f>VLOOKUP(D3677,DATA!A:F,5,FALSE)</f>
        <v>1.3726988247862192E-2</v>
      </c>
      <c r="M3677" s="37">
        <f>VLOOKUP(D3677,DATA!A:F,6,FALSE)</f>
        <v>1285.5</v>
      </c>
      <c r="N3677" s="36">
        <f t="shared" si="286"/>
        <v>3.3771673872437931</v>
      </c>
      <c r="O3677" s="36">
        <f t="shared" si="287"/>
        <v>3.3776733309185243</v>
      </c>
      <c r="P3677" s="36">
        <f t="shared" si="288"/>
        <v>5.0594367473122404E-4</v>
      </c>
      <c r="Q3677" s="36">
        <f t="shared" si="289"/>
        <v>1.8027251508979703E-2</v>
      </c>
    </row>
    <row r="3678" spans="1:17" x14ac:dyDescent="0.3">
      <c r="A3678" s="29">
        <v>2875292</v>
      </c>
      <c r="B3678" s="1">
        <v>133</v>
      </c>
      <c r="C3678" s="1" t="s">
        <v>17</v>
      </c>
      <c r="D3678" s="1" t="s">
        <v>86</v>
      </c>
      <c r="E3678" s="1" t="s">
        <v>44</v>
      </c>
      <c r="F3678" s="47">
        <v>1071</v>
      </c>
      <c r="G3678" s="34">
        <v>1041.18</v>
      </c>
      <c r="H3678" s="1" t="s">
        <v>217</v>
      </c>
      <c r="I3678" s="34">
        <v>1.12944E-2</v>
      </c>
      <c r="J3678" s="34">
        <v>1678.3287</v>
      </c>
      <c r="K3678" s="35" t="str">
        <f t="shared" si="285"/>
        <v>Kampina &amp; Oisterwijkse Vennen_ZGH7150</v>
      </c>
      <c r="L3678" s="36">
        <f>VLOOKUP(D3678,DATA!A:F,5,FALSE)</f>
        <v>1.3726988247862192E-2</v>
      </c>
      <c r="M3678" s="37">
        <f>VLOOKUP(D3678,DATA!A:F,6,FALSE)</f>
        <v>1285.5</v>
      </c>
      <c r="N3678" s="36">
        <f t="shared" si="286"/>
        <v>3.3771673872437931</v>
      </c>
      <c r="O3678" s="36">
        <f t="shared" si="287"/>
        <v>3.3776733309185243</v>
      </c>
      <c r="P3678" s="36">
        <f t="shared" si="288"/>
        <v>5.0594367473122404E-4</v>
      </c>
      <c r="Q3678" s="36">
        <f t="shared" si="289"/>
        <v>8.4913978988487814E-3</v>
      </c>
    </row>
    <row r="3679" spans="1:17" x14ac:dyDescent="0.3">
      <c r="A3679" s="29">
        <v>2876814</v>
      </c>
      <c r="B3679" s="1">
        <v>133</v>
      </c>
      <c r="C3679" s="1" t="s">
        <v>17</v>
      </c>
      <c r="D3679" s="1" t="s">
        <v>41</v>
      </c>
      <c r="E3679" s="1" t="s">
        <v>42</v>
      </c>
      <c r="F3679" s="47">
        <v>1071</v>
      </c>
      <c r="G3679" s="34">
        <v>1012.27</v>
      </c>
      <c r="H3679" s="1" t="s">
        <v>217</v>
      </c>
      <c r="I3679" s="34">
        <v>9.7862999999999995E-3</v>
      </c>
      <c r="J3679" s="34">
        <v>1709.0702000000001</v>
      </c>
      <c r="K3679" s="35" t="str">
        <f t="shared" si="285"/>
        <v>Kampina &amp; Oisterwijkse Vennen_H4010A</v>
      </c>
      <c r="L3679" s="36">
        <f>VLOOKUP(D3679,DATA!A:F,5,FALSE)</f>
        <v>1.3726988247862192E-2</v>
      </c>
      <c r="M3679" s="37">
        <f>VLOOKUP(D3679,DATA!A:F,6,FALSE)</f>
        <v>1285.5</v>
      </c>
      <c r="N3679" s="36">
        <f t="shared" si="286"/>
        <v>2.2963343234158984</v>
      </c>
      <c r="O3679" s="36">
        <f t="shared" si="287"/>
        <v>2.2966357403121034</v>
      </c>
      <c r="P3679" s="36">
        <f t="shared" si="288"/>
        <v>3.014168962049979E-4</v>
      </c>
      <c r="Q3679" s="36">
        <f t="shared" si="289"/>
        <v>5.1514263508045501E-3</v>
      </c>
    </row>
    <row r="3680" spans="1:17" x14ac:dyDescent="0.3">
      <c r="A3680" s="29">
        <v>2876817</v>
      </c>
      <c r="B3680" s="1">
        <v>133</v>
      </c>
      <c r="C3680" s="1" t="s">
        <v>17</v>
      </c>
      <c r="D3680" s="1" t="s">
        <v>51</v>
      </c>
      <c r="E3680" s="1" t="s">
        <v>52</v>
      </c>
      <c r="F3680" s="47">
        <v>1000</v>
      </c>
      <c r="G3680" s="34">
        <v>969.64</v>
      </c>
      <c r="H3680" s="1" t="s">
        <v>217</v>
      </c>
      <c r="I3680" s="34">
        <v>9.7952000000000004E-3</v>
      </c>
      <c r="J3680" s="34">
        <v>2146.587</v>
      </c>
      <c r="K3680" s="35" t="str">
        <f t="shared" si="285"/>
        <v>Kampina &amp; Oisterwijkse Vennen_Lg09</v>
      </c>
      <c r="L3680" s="36">
        <f>VLOOKUP(D3680,DATA!A:F,5,FALSE)</f>
        <v>8.4126827976184013E-3</v>
      </c>
      <c r="M3680" s="37">
        <f>VLOOKUP(D3680,DATA!A:F,6,FALSE)</f>
        <v>1350</v>
      </c>
      <c r="N3680" s="36">
        <f t="shared" si="286"/>
        <v>3.9171442138541446</v>
      </c>
      <c r="O3680" s="36">
        <f t="shared" si="287"/>
        <v>3.9174543695616939</v>
      </c>
      <c r="P3680" s="36">
        <f t="shared" si="288"/>
        <v>3.1015570754933108E-4</v>
      </c>
      <c r="Q3680" s="36">
        <f t="shared" si="289"/>
        <v>6.6577620980119599E-3</v>
      </c>
    </row>
    <row r="3681" spans="1:17" x14ac:dyDescent="0.3">
      <c r="A3681" s="29">
        <v>2876818</v>
      </c>
      <c r="B3681" s="1">
        <v>133</v>
      </c>
      <c r="C3681" s="1" t="s">
        <v>17</v>
      </c>
      <c r="D3681" s="1" t="s">
        <v>51</v>
      </c>
      <c r="E3681" s="1" t="s">
        <v>52</v>
      </c>
      <c r="F3681" s="47">
        <v>1000</v>
      </c>
      <c r="G3681" s="34">
        <v>976.17</v>
      </c>
      <c r="H3681" s="1" t="s">
        <v>217</v>
      </c>
      <c r="I3681" s="34">
        <v>1.0170200000000001E-2</v>
      </c>
      <c r="J3681" s="34">
        <v>6056.59</v>
      </c>
      <c r="K3681" s="35" t="str">
        <f t="shared" si="285"/>
        <v>Kampina &amp; Oisterwijkse Vennen_Lg09</v>
      </c>
      <c r="L3681" s="36">
        <f>VLOOKUP(D3681,DATA!A:F,5,FALSE)</f>
        <v>8.4126827976184013E-3</v>
      </c>
      <c r="M3681" s="37">
        <f>VLOOKUP(D3681,DATA!A:F,6,FALSE)</f>
        <v>1350</v>
      </c>
      <c r="N3681" s="36">
        <f t="shared" si="286"/>
        <v>4.1292180431632541</v>
      </c>
      <c r="O3681" s="36">
        <f t="shared" si="287"/>
        <v>4.1295567587157267</v>
      </c>
      <c r="P3681" s="36">
        <f t="shared" si="288"/>
        <v>3.3871555247255714E-4</v>
      </c>
      <c r="Q3681" s="36">
        <f t="shared" si="289"/>
        <v>2.0514612279497649E-2</v>
      </c>
    </row>
    <row r="3682" spans="1:17" x14ac:dyDescent="0.3">
      <c r="A3682" s="29">
        <v>2876819</v>
      </c>
      <c r="B3682" s="1">
        <v>133</v>
      </c>
      <c r="C3682" s="1" t="s">
        <v>17</v>
      </c>
      <c r="D3682" s="1" t="s">
        <v>51</v>
      </c>
      <c r="E3682" s="1" t="s">
        <v>52</v>
      </c>
      <c r="F3682" s="47">
        <v>1000</v>
      </c>
      <c r="G3682" s="34">
        <v>974.46</v>
      </c>
      <c r="H3682" s="1" t="s">
        <v>217</v>
      </c>
      <c r="I3682" s="34">
        <v>1.03421E-2</v>
      </c>
      <c r="J3682" s="34">
        <v>4718.4740000000002</v>
      </c>
      <c r="K3682" s="35" t="str">
        <f t="shared" si="285"/>
        <v>Kampina &amp; Oisterwijkse Vennen_Lg09</v>
      </c>
      <c r="L3682" s="36">
        <f>VLOOKUP(D3682,DATA!A:F,5,FALSE)</f>
        <v>8.4126827976184013E-3</v>
      </c>
      <c r="M3682" s="37">
        <f>VLOOKUP(D3682,DATA!A:F,6,FALSE)</f>
        <v>1350</v>
      </c>
      <c r="N3682" s="36">
        <f t="shared" si="286"/>
        <v>4.0726435268251553</v>
      </c>
      <c r="O3682" s="36">
        <f t="shared" si="287"/>
        <v>4.0729834489836749</v>
      </c>
      <c r="P3682" s="36">
        <f t="shared" si="288"/>
        <v>3.3992215851963437E-4</v>
      </c>
      <c r="Q3682" s="36">
        <f t="shared" si="289"/>
        <v>1.6039138669987733E-2</v>
      </c>
    </row>
    <row r="3683" spans="1:17" x14ac:dyDescent="0.3">
      <c r="A3683" s="29">
        <v>2876820</v>
      </c>
      <c r="B3683" s="1">
        <v>133</v>
      </c>
      <c r="C3683" s="1" t="s">
        <v>17</v>
      </c>
      <c r="D3683" s="1" t="s">
        <v>51</v>
      </c>
      <c r="E3683" s="1" t="s">
        <v>52</v>
      </c>
      <c r="F3683" s="47">
        <v>1000</v>
      </c>
      <c r="G3683" s="34">
        <v>976.65</v>
      </c>
      <c r="H3683" s="1" t="s">
        <v>217</v>
      </c>
      <c r="I3683" s="34">
        <v>1.04663E-2</v>
      </c>
      <c r="J3683" s="34">
        <v>2708.4164999999998</v>
      </c>
      <c r="K3683" s="35" t="str">
        <f t="shared" si="285"/>
        <v>Kampina &amp; Oisterwijkse Vennen_Lg09</v>
      </c>
      <c r="L3683" s="36">
        <f>VLOOKUP(D3683,DATA!A:F,5,FALSE)</f>
        <v>8.4126827976184013E-3</v>
      </c>
      <c r="M3683" s="37">
        <f>VLOOKUP(D3683,DATA!A:F,6,FALSE)</f>
        <v>1350</v>
      </c>
      <c r="N3683" s="36">
        <f t="shared" si="286"/>
        <v>4.1452333195095497</v>
      </c>
      <c r="O3683" s="36">
        <f t="shared" si="287"/>
        <v>4.1455831904903437</v>
      </c>
      <c r="P3683" s="36">
        <f t="shared" si="288"/>
        <v>3.4987098079408696E-4</v>
      </c>
      <c r="Q3683" s="36">
        <f t="shared" si="289"/>
        <v>9.4759633725388821E-3</v>
      </c>
    </row>
    <row r="3684" spans="1:17" x14ac:dyDescent="0.3">
      <c r="A3684" s="29">
        <v>2878340</v>
      </c>
      <c r="B3684" s="1">
        <v>133</v>
      </c>
      <c r="C3684" s="1" t="s">
        <v>17</v>
      </c>
      <c r="D3684" s="1" t="s">
        <v>28</v>
      </c>
      <c r="E3684" s="1" t="s">
        <v>29</v>
      </c>
      <c r="F3684" s="47">
        <v>1786</v>
      </c>
      <c r="G3684" s="34">
        <v>1745.85</v>
      </c>
      <c r="H3684" s="1" t="s">
        <v>217</v>
      </c>
      <c r="I3684" s="34">
        <v>1.7111000000000001E-2</v>
      </c>
      <c r="J3684" s="34">
        <v>2723.8564000000001</v>
      </c>
      <c r="K3684" s="35" t="str">
        <f t="shared" si="285"/>
        <v>Kampina &amp; Oisterwijkse Vennen_H91D0</v>
      </c>
      <c r="L3684" s="36">
        <f>VLOOKUP(D3684,DATA!A:F,5,FALSE)</f>
        <v>6.9280917156857415E-3</v>
      </c>
      <c r="M3684" s="37">
        <f>VLOOKUP(D3684,DATA!A:F,6,FALSE)</f>
        <v>2211</v>
      </c>
      <c r="N3684" s="36">
        <f t="shared" si="286"/>
        <v>3.8323977970127543</v>
      </c>
      <c r="O3684" s="36">
        <f t="shared" si="287"/>
        <v>3.8328347273080592</v>
      </c>
      <c r="P3684" s="36">
        <f t="shared" si="288"/>
        <v>4.3693029530489369E-4</v>
      </c>
      <c r="Q3684" s="36">
        <f t="shared" si="289"/>
        <v>1.1901353812201247E-2</v>
      </c>
    </row>
    <row r="3685" spans="1:17" x14ac:dyDescent="0.3">
      <c r="A3685" s="29">
        <v>2878340</v>
      </c>
      <c r="B3685" s="1">
        <v>133</v>
      </c>
      <c r="C3685" s="1" t="s">
        <v>17</v>
      </c>
      <c r="D3685" s="1" t="s">
        <v>33</v>
      </c>
      <c r="E3685" s="1" t="s">
        <v>29</v>
      </c>
      <c r="F3685" s="47">
        <v>1786</v>
      </c>
      <c r="G3685" s="34">
        <v>1745.85</v>
      </c>
      <c r="H3685" s="1" t="s">
        <v>217</v>
      </c>
      <c r="I3685" s="34">
        <v>1.7111000000000001E-2</v>
      </c>
      <c r="J3685" s="34">
        <v>1883.6669999999999</v>
      </c>
      <c r="K3685" s="35" t="str">
        <f t="shared" si="285"/>
        <v>Kampina &amp; Oisterwijkse Vennen_ZGH91D0</v>
      </c>
      <c r="L3685" s="36">
        <f>VLOOKUP(D3685,DATA!A:F,5,FALSE)</f>
        <v>6.9280917156857415E-3</v>
      </c>
      <c r="M3685" s="37">
        <f>VLOOKUP(D3685,DATA!A:F,6,FALSE)</f>
        <v>2211</v>
      </c>
      <c r="N3685" s="36">
        <f t="shared" si="286"/>
        <v>3.8323977970127543</v>
      </c>
      <c r="O3685" s="36">
        <f t="shared" si="287"/>
        <v>3.8328347273080592</v>
      </c>
      <c r="P3685" s="36">
        <f t="shared" si="288"/>
        <v>4.3693029530489369E-4</v>
      </c>
      <c r="Q3685" s="36">
        <f t="shared" si="289"/>
        <v>8.2303117856608304E-3</v>
      </c>
    </row>
    <row r="3686" spans="1:17" x14ac:dyDescent="0.3">
      <c r="A3686" s="29">
        <v>2878343</v>
      </c>
      <c r="B3686" s="1">
        <v>133</v>
      </c>
      <c r="C3686" s="1" t="s">
        <v>17</v>
      </c>
      <c r="D3686" s="1" t="s">
        <v>41</v>
      </c>
      <c r="E3686" s="1" t="s">
        <v>42</v>
      </c>
      <c r="F3686" s="47">
        <v>1071</v>
      </c>
      <c r="G3686" s="34">
        <v>1027.3599999999999</v>
      </c>
      <c r="H3686" s="1" t="s">
        <v>217</v>
      </c>
      <c r="I3686" s="34">
        <v>9.8338999999999996E-3</v>
      </c>
      <c r="J3686" s="34">
        <v>4791.0254000000004</v>
      </c>
      <c r="K3686" s="35" t="str">
        <f t="shared" si="285"/>
        <v>Kampina &amp; Oisterwijkse Vennen_H4010A</v>
      </c>
      <c r="L3686" s="36">
        <f>VLOOKUP(D3686,DATA!A:F,5,FALSE)</f>
        <v>1.3726988247862192E-2</v>
      </c>
      <c r="M3686" s="37">
        <f>VLOOKUP(D3686,DATA!A:F,6,FALSE)</f>
        <v>1285.5</v>
      </c>
      <c r="N3686" s="36">
        <f t="shared" si="286"/>
        <v>2.8099961652594021</v>
      </c>
      <c r="O3686" s="36">
        <f t="shared" si="287"/>
        <v>2.8103648507457795</v>
      </c>
      <c r="P3686" s="36">
        <f t="shared" si="288"/>
        <v>3.6868548637736254E-4</v>
      </c>
      <c r="Q3686" s="36">
        <f t="shared" si="289"/>
        <v>1.766381529845298E-2</v>
      </c>
    </row>
    <row r="3687" spans="1:17" x14ac:dyDescent="0.3">
      <c r="A3687" s="29">
        <v>2878343</v>
      </c>
      <c r="B3687" s="1">
        <v>133</v>
      </c>
      <c r="C3687" s="1" t="s">
        <v>17</v>
      </c>
      <c r="D3687" s="1" t="s">
        <v>43</v>
      </c>
      <c r="E3687" s="1" t="s">
        <v>44</v>
      </c>
      <c r="F3687" s="47">
        <v>1071</v>
      </c>
      <c r="G3687" s="34">
        <v>1027.3599999999999</v>
      </c>
      <c r="H3687" s="1" t="s">
        <v>217</v>
      </c>
      <c r="I3687" s="34">
        <v>9.8338999999999996E-3</v>
      </c>
      <c r="J3687" s="34">
        <v>1323.8829000000001</v>
      </c>
      <c r="K3687" s="35" t="str">
        <f t="shared" si="285"/>
        <v>Kampina &amp; Oisterwijkse Vennen_H7150</v>
      </c>
      <c r="L3687" s="36">
        <f>VLOOKUP(D3687,DATA!A:F,5,FALSE)</f>
        <v>1.3726988247862192E-2</v>
      </c>
      <c r="M3687" s="37">
        <f>VLOOKUP(D3687,DATA!A:F,6,FALSE)</f>
        <v>1285.5</v>
      </c>
      <c r="N3687" s="36">
        <f t="shared" si="286"/>
        <v>2.8099961652594021</v>
      </c>
      <c r="O3687" s="36">
        <f t="shared" si="287"/>
        <v>2.8103648507457795</v>
      </c>
      <c r="P3687" s="36">
        <f t="shared" si="288"/>
        <v>3.6868548637736254E-4</v>
      </c>
      <c r="Q3687" s="36">
        <f t="shared" si="289"/>
        <v>4.8809641089317323E-3</v>
      </c>
    </row>
    <row r="3688" spans="1:17" x14ac:dyDescent="0.3">
      <c r="A3688" s="29">
        <v>2878345</v>
      </c>
      <c r="B3688" s="1">
        <v>133</v>
      </c>
      <c r="C3688" s="1" t="s">
        <v>17</v>
      </c>
      <c r="D3688" s="1" t="s">
        <v>51</v>
      </c>
      <c r="E3688" s="1" t="s">
        <v>52</v>
      </c>
      <c r="F3688" s="47">
        <v>1000</v>
      </c>
      <c r="G3688" s="34">
        <v>972.11</v>
      </c>
      <c r="H3688" s="1" t="s">
        <v>217</v>
      </c>
      <c r="I3688" s="34">
        <v>9.3323E-3</v>
      </c>
      <c r="J3688" s="34">
        <v>142.84102999999999</v>
      </c>
      <c r="K3688" s="35" t="str">
        <f t="shared" si="285"/>
        <v>Kampina &amp; Oisterwijkse Vennen_Lg09</v>
      </c>
      <c r="L3688" s="36">
        <f>VLOOKUP(D3688,DATA!A:F,5,FALSE)</f>
        <v>8.4126827976184013E-3</v>
      </c>
      <c r="M3688" s="37">
        <f>VLOOKUP(D3688,DATA!A:F,6,FALSE)</f>
        <v>1350</v>
      </c>
      <c r="N3688" s="36">
        <f t="shared" si="286"/>
        <v>3.9961047101666463</v>
      </c>
      <c r="O3688" s="36">
        <f t="shared" si="287"/>
        <v>3.9964059168508346</v>
      </c>
      <c r="P3688" s="36">
        <f t="shared" si="288"/>
        <v>3.0120668418831542E-4</v>
      </c>
      <c r="Q3688" s="36">
        <f t="shared" si="289"/>
        <v>4.3024673012343688E-4</v>
      </c>
    </row>
    <row r="3689" spans="1:17" x14ac:dyDescent="0.3">
      <c r="A3689" s="29">
        <v>2878346</v>
      </c>
      <c r="B3689" s="1">
        <v>133</v>
      </c>
      <c r="C3689" s="1" t="s">
        <v>17</v>
      </c>
      <c r="D3689" s="1" t="s">
        <v>51</v>
      </c>
      <c r="E3689" s="1" t="s">
        <v>52</v>
      </c>
      <c r="F3689" s="47">
        <v>1000</v>
      </c>
      <c r="G3689" s="34">
        <v>958.29</v>
      </c>
      <c r="H3689" s="1" t="s">
        <v>217</v>
      </c>
      <c r="I3689" s="34">
        <v>9.4059E-3</v>
      </c>
      <c r="J3689" s="34">
        <v>477.66660000000002</v>
      </c>
      <c r="K3689" s="35" t="str">
        <f t="shared" si="285"/>
        <v>Kampina &amp; Oisterwijkse Vennen_Lg09</v>
      </c>
      <c r="L3689" s="36">
        <f>VLOOKUP(D3689,DATA!A:F,5,FALSE)</f>
        <v>8.4126827976184013E-3</v>
      </c>
      <c r="M3689" s="37">
        <f>VLOOKUP(D3689,DATA!A:F,6,FALSE)</f>
        <v>1350</v>
      </c>
      <c r="N3689" s="36">
        <f t="shared" si="286"/>
        <v>3.5731677492835474</v>
      </c>
      <c r="O3689" s="36">
        <f t="shared" si="287"/>
        <v>3.5734403971674125</v>
      </c>
      <c r="P3689" s="36">
        <f t="shared" si="288"/>
        <v>2.7264788386505145E-4</v>
      </c>
      <c r="Q3689" s="36">
        <f t="shared" si="289"/>
        <v>1.3023478768301399E-3</v>
      </c>
    </row>
    <row r="3690" spans="1:17" x14ac:dyDescent="0.3">
      <c r="A3690" s="29">
        <v>2878347</v>
      </c>
      <c r="B3690" s="1">
        <v>133</v>
      </c>
      <c r="C3690" s="1" t="s">
        <v>17</v>
      </c>
      <c r="D3690" s="1" t="s">
        <v>51</v>
      </c>
      <c r="E3690" s="1" t="s">
        <v>52</v>
      </c>
      <c r="F3690" s="47">
        <v>1000</v>
      </c>
      <c r="G3690" s="34">
        <v>977.54</v>
      </c>
      <c r="H3690" s="1" t="s">
        <v>217</v>
      </c>
      <c r="I3690" s="34">
        <v>1.0046599999999999E-2</v>
      </c>
      <c r="J3690" s="34">
        <v>3456.1550000000002</v>
      </c>
      <c r="K3690" s="35" t="str">
        <f t="shared" si="285"/>
        <v>Kampina &amp; Oisterwijkse Vennen_Lg09</v>
      </c>
      <c r="L3690" s="36">
        <f>VLOOKUP(D3690,DATA!A:F,5,FALSE)</f>
        <v>8.4126827976184013E-3</v>
      </c>
      <c r="M3690" s="37">
        <f>VLOOKUP(D3690,DATA!A:F,6,FALSE)</f>
        <v>1350</v>
      </c>
      <c r="N3690" s="36">
        <f t="shared" si="286"/>
        <v>4.1750856883512668</v>
      </c>
      <c r="O3690" s="36">
        <f t="shared" si="287"/>
        <v>4.17542384215648</v>
      </c>
      <c r="P3690" s="36">
        <f t="shared" si="288"/>
        <v>3.3815380521318161E-4</v>
      </c>
      <c r="Q3690" s="36">
        <f t="shared" si="289"/>
        <v>1.1687119646565637E-2</v>
      </c>
    </row>
    <row r="3691" spans="1:17" x14ac:dyDescent="0.3">
      <c r="A3691" s="29">
        <v>2878348</v>
      </c>
      <c r="B3691" s="1">
        <v>133</v>
      </c>
      <c r="C3691" s="1" t="s">
        <v>17</v>
      </c>
      <c r="D3691" s="1" t="s">
        <v>51</v>
      </c>
      <c r="E3691" s="1" t="s">
        <v>52</v>
      </c>
      <c r="F3691" s="47">
        <v>1000</v>
      </c>
      <c r="G3691" s="34">
        <v>974.92</v>
      </c>
      <c r="H3691" s="1" t="s">
        <v>217</v>
      </c>
      <c r="I3691" s="34">
        <v>1.0234500000000001E-2</v>
      </c>
      <c r="J3691" s="34">
        <v>4890.5370000000003</v>
      </c>
      <c r="K3691" s="35" t="str">
        <f t="shared" si="285"/>
        <v>Kampina &amp; Oisterwijkse Vennen_Lg09</v>
      </c>
      <c r="L3691" s="36">
        <f>VLOOKUP(D3691,DATA!A:F,5,FALSE)</f>
        <v>8.4126827976184013E-3</v>
      </c>
      <c r="M3691" s="37">
        <f>VLOOKUP(D3691,DATA!A:F,6,FALSE)</f>
        <v>1350</v>
      </c>
      <c r="N3691" s="36">
        <f t="shared" si="286"/>
        <v>4.0877890137913111</v>
      </c>
      <c r="O3691" s="36">
        <f t="shared" si="287"/>
        <v>4.0881265968834777</v>
      </c>
      <c r="P3691" s="36">
        <f t="shared" si="288"/>
        <v>3.3758309216658233E-4</v>
      </c>
      <c r="Q3691" s="36">
        <f t="shared" si="289"/>
        <v>1.6509626028150811E-2</v>
      </c>
    </row>
    <row r="3692" spans="1:17" x14ac:dyDescent="0.3">
      <c r="A3692" s="29">
        <v>2878349</v>
      </c>
      <c r="B3692" s="1">
        <v>133</v>
      </c>
      <c r="C3692" s="1" t="s">
        <v>17</v>
      </c>
      <c r="D3692" s="1" t="s">
        <v>51</v>
      </c>
      <c r="E3692" s="1" t="s">
        <v>52</v>
      </c>
      <c r="F3692" s="47">
        <v>1000</v>
      </c>
      <c r="G3692" s="34">
        <v>974.21</v>
      </c>
      <c r="H3692" s="1" t="s">
        <v>217</v>
      </c>
      <c r="I3692" s="34">
        <v>1.0348700000000001E-2</v>
      </c>
      <c r="J3692" s="34">
        <v>7360.1772000000001</v>
      </c>
      <c r="K3692" s="35" t="str">
        <f t="shared" si="285"/>
        <v>Kampina &amp; Oisterwijkse Vennen_Lg09</v>
      </c>
      <c r="L3692" s="36">
        <f>VLOOKUP(D3692,DATA!A:F,5,FALSE)</f>
        <v>8.4126827976184013E-3</v>
      </c>
      <c r="M3692" s="37">
        <f>VLOOKUP(D3692,DATA!A:F,6,FALSE)</f>
        <v>1350</v>
      </c>
      <c r="N3692" s="36">
        <f t="shared" si="286"/>
        <v>4.0644348351804469</v>
      </c>
      <c r="O3692" s="36">
        <f t="shared" si="287"/>
        <v>4.0647743177516862</v>
      </c>
      <c r="P3692" s="36">
        <f t="shared" si="288"/>
        <v>3.3948257123928016E-4</v>
      </c>
      <c r="Q3692" s="36">
        <f t="shared" si="289"/>
        <v>2.4986518806327254E-2</v>
      </c>
    </row>
    <row r="3693" spans="1:17" x14ac:dyDescent="0.3">
      <c r="A3693" s="29">
        <v>2878350</v>
      </c>
      <c r="B3693" s="1">
        <v>133</v>
      </c>
      <c r="C3693" s="1" t="s">
        <v>17</v>
      </c>
      <c r="D3693" s="1" t="s">
        <v>51</v>
      </c>
      <c r="E3693" s="1" t="s">
        <v>52</v>
      </c>
      <c r="F3693" s="47">
        <v>1000</v>
      </c>
      <c r="G3693" s="34">
        <v>984.91</v>
      </c>
      <c r="H3693" s="1" t="s">
        <v>217</v>
      </c>
      <c r="I3693" s="34">
        <v>1.0570700000000001E-2</v>
      </c>
      <c r="J3693" s="34">
        <v>3416.723</v>
      </c>
      <c r="K3693" s="35" t="str">
        <f t="shared" si="285"/>
        <v>Kampina &amp; Oisterwijkse Vennen_Lg09</v>
      </c>
      <c r="L3693" s="36">
        <f>VLOOKUP(D3693,DATA!A:F,5,FALSE)</f>
        <v>8.4126827976184013E-3</v>
      </c>
      <c r="M3693" s="37">
        <f>VLOOKUP(D3693,DATA!A:F,6,FALSE)</f>
        <v>1350</v>
      </c>
      <c r="N3693" s="36">
        <f t="shared" si="286"/>
        <v>4.430309144552683</v>
      </c>
      <c r="O3693" s="36">
        <f t="shared" si="287"/>
        <v>4.4306856836476394</v>
      </c>
      <c r="P3693" s="36">
        <f t="shared" si="288"/>
        <v>3.7653909495638516E-4</v>
      </c>
      <c r="Q3693" s="36">
        <f t="shared" si="289"/>
        <v>1.2865297861366651E-2</v>
      </c>
    </row>
    <row r="3694" spans="1:17" x14ac:dyDescent="0.3">
      <c r="A3694" s="29">
        <v>2879868</v>
      </c>
      <c r="B3694" s="1">
        <v>133</v>
      </c>
      <c r="C3694" s="1" t="s">
        <v>17</v>
      </c>
      <c r="D3694" s="1" t="s">
        <v>28</v>
      </c>
      <c r="E3694" s="1" t="s">
        <v>29</v>
      </c>
      <c r="F3694" s="47">
        <v>1786</v>
      </c>
      <c r="G3694" s="34">
        <v>1756.24</v>
      </c>
      <c r="H3694" s="1" t="s">
        <v>217</v>
      </c>
      <c r="I3694" s="34">
        <v>1.7090999999999999E-2</v>
      </c>
      <c r="J3694" s="34">
        <v>3045.4657999999999</v>
      </c>
      <c r="K3694" s="35" t="str">
        <f t="shared" si="285"/>
        <v>Kampina &amp; Oisterwijkse Vennen_H91D0</v>
      </c>
      <c r="L3694" s="36">
        <f>VLOOKUP(D3694,DATA!A:F,5,FALSE)</f>
        <v>6.9280917156857415E-3</v>
      </c>
      <c r="M3694" s="37">
        <f>VLOOKUP(D3694,DATA!A:F,6,FALSE)</f>
        <v>2211</v>
      </c>
      <c r="N3694" s="36">
        <f t="shared" si="286"/>
        <v>4.1066895251693438</v>
      </c>
      <c r="O3694" s="36">
        <f t="shared" si="287"/>
        <v>4.1071558460742565</v>
      </c>
      <c r="P3694" s="36">
        <f t="shared" si="288"/>
        <v>4.6632090491272038E-4</v>
      </c>
      <c r="Q3694" s="36">
        <f t="shared" si="289"/>
        <v>1.4201643677367419E-2</v>
      </c>
    </row>
    <row r="3695" spans="1:17" x14ac:dyDescent="0.3">
      <c r="A3695" s="29">
        <v>2879868</v>
      </c>
      <c r="B3695" s="1">
        <v>133</v>
      </c>
      <c r="C3695" s="1" t="s">
        <v>17</v>
      </c>
      <c r="D3695" s="1" t="s">
        <v>33</v>
      </c>
      <c r="E3695" s="1" t="s">
        <v>29</v>
      </c>
      <c r="F3695" s="47">
        <v>1786</v>
      </c>
      <c r="G3695" s="34">
        <v>1756.24</v>
      </c>
      <c r="H3695" s="1" t="s">
        <v>217</v>
      </c>
      <c r="I3695" s="34">
        <v>1.7090999999999999E-2</v>
      </c>
      <c r="J3695" s="34">
        <v>1066.1215</v>
      </c>
      <c r="K3695" s="35" t="str">
        <f t="shared" si="285"/>
        <v>Kampina &amp; Oisterwijkse Vennen_ZGH91D0</v>
      </c>
      <c r="L3695" s="36">
        <f>VLOOKUP(D3695,DATA!A:F,5,FALSE)</f>
        <v>6.9280917156857415E-3</v>
      </c>
      <c r="M3695" s="37">
        <f>VLOOKUP(D3695,DATA!A:F,6,FALSE)</f>
        <v>2211</v>
      </c>
      <c r="N3695" s="36">
        <f t="shared" si="286"/>
        <v>4.1066895251693438</v>
      </c>
      <c r="O3695" s="36">
        <f t="shared" si="287"/>
        <v>4.1071558460742565</v>
      </c>
      <c r="P3695" s="36">
        <f t="shared" si="288"/>
        <v>4.6632090491272038E-4</v>
      </c>
      <c r="Q3695" s="36">
        <f t="shared" si="289"/>
        <v>4.9715474262690676E-3</v>
      </c>
    </row>
    <row r="3696" spans="1:17" x14ac:dyDescent="0.3">
      <c r="A3696" s="29">
        <v>2879874</v>
      </c>
      <c r="B3696" s="1">
        <v>133</v>
      </c>
      <c r="C3696" s="1" t="s">
        <v>17</v>
      </c>
      <c r="D3696" s="1" t="s">
        <v>51</v>
      </c>
      <c r="E3696" s="1" t="s">
        <v>52</v>
      </c>
      <c r="F3696" s="47">
        <v>1000</v>
      </c>
      <c r="G3696" s="34">
        <v>968.44</v>
      </c>
      <c r="H3696" s="1" t="s">
        <v>217</v>
      </c>
      <c r="I3696" s="34">
        <v>9.4119000000000008E-3</v>
      </c>
      <c r="J3696" s="34">
        <v>6354.1972999999998</v>
      </c>
      <c r="K3696" s="35" t="str">
        <f t="shared" si="285"/>
        <v>Kampina &amp; Oisterwijkse Vennen_Lg09</v>
      </c>
      <c r="L3696" s="36">
        <f>VLOOKUP(D3696,DATA!A:F,5,FALSE)</f>
        <v>8.4126827976184013E-3</v>
      </c>
      <c r="M3696" s="37">
        <f>VLOOKUP(D3696,DATA!A:F,6,FALSE)</f>
        <v>1350</v>
      </c>
      <c r="N3696" s="36">
        <f t="shared" si="286"/>
        <v>3.8793250582727219</v>
      </c>
      <c r="O3696" s="36">
        <f t="shared" si="287"/>
        <v>3.8796203155844942</v>
      </c>
      <c r="P3696" s="36">
        <f t="shared" si="288"/>
        <v>2.9525731177226788E-4</v>
      </c>
      <c r="Q3696" s="36">
        <f t="shared" si="289"/>
        <v>1.8761232132686028E-2</v>
      </c>
    </row>
    <row r="3697" spans="1:17" x14ac:dyDescent="0.3">
      <c r="A3697" s="29">
        <v>2879876</v>
      </c>
      <c r="B3697" s="1">
        <v>133</v>
      </c>
      <c r="C3697" s="1" t="s">
        <v>17</v>
      </c>
      <c r="D3697" s="1" t="s">
        <v>51</v>
      </c>
      <c r="E3697" s="1" t="s">
        <v>52</v>
      </c>
      <c r="F3697" s="47">
        <v>1000</v>
      </c>
      <c r="G3697" s="34">
        <v>971.91</v>
      </c>
      <c r="H3697" s="1" t="s">
        <v>217</v>
      </c>
      <c r="I3697" s="34">
        <v>9.9962999999999996E-3</v>
      </c>
      <c r="J3697" s="34">
        <v>2449.7087000000001</v>
      </c>
      <c r="K3697" s="35" t="str">
        <f t="shared" si="285"/>
        <v>Kampina &amp; Oisterwijkse Vennen_Lg09</v>
      </c>
      <c r="L3697" s="36">
        <f>VLOOKUP(D3697,DATA!A:F,5,FALSE)</f>
        <v>8.4126827976184013E-3</v>
      </c>
      <c r="M3697" s="37">
        <f>VLOOKUP(D3697,DATA!A:F,6,FALSE)</f>
        <v>1350</v>
      </c>
      <c r="N3697" s="36">
        <f t="shared" si="286"/>
        <v>3.9896547936492093</v>
      </c>
      <c r="O3697" s="36">
        <f t="shared" si="287"/>
        <v>3.9899769331271124</v>
      </c>
      <c r="P3697" s="36">
        <f t="shared" si="288"/>
        <v>3.2213947790316055E-4</v>
      </c>
      <c r="Q3697" s="36">
        <f t="shared" si="289"/>
        <v>7.8914788163283022E-3</v>
      </c>
    </row>
    <row r="3698" spans="1:17" x14ac:dyDescent="0.3">
      <c r="A3698" s="29">
        <v>2879877</v>
      </c>
      <c r="B3698" s="1">
        <v>133</v>
      </c>
      <c r="C3698" s="1" t="s">
        <v>17</v>
      </c>
      <c r="D3698" s="1" t="s">
        <v>51</v>
      </c>
      <c r="E3698" s="1" t="s">
        <v>52</v>
      </c>
      <c r="F3698" s="47">
        <v>1000</v>
      </c>
      <c r="G3698" s="34">
        <v>969.13</v>
      </c>
      <c r="H3698" s="1" t="s">
        <v>217</v>
      </c>
      <c r="I3698" s="34">
        <v>1.0109399999999999E-2</v>
      </c>
      <c r="J3698" s="34">
        <v>4530.9516999999996</v>
      </c>
      <c r="K3698" s="35" t="str">
        <f t="shared" si="285"/>
        <v>Kampina &amp; Oisterwijkse Vennen_Lg09</v>
      </c>
      <c r="L3698" s="36">
        <f>VLOOKUP(D3698,DATA!A:F,5,FALSE)</f>
        <v>8.4126827976184013E-3</v>
      </c>
      <c r="M3698" s="37">
        <f>VLOOKUP(D3698,DATA!A:F,6,FALSE)</f>
        <v>1350</v>
      </c>
      <c r="N3698" s="36">
        <f t="shared" si="286"/>
        <v>3.9010280504376236</v>
      </c>
      <c r="O3698" s="36">
        <f t="shared" si="287"/>
        <v>3.9013468918589784</v>
      </c>
      <c r="P3698" s="36">
        <f t="shared" si="288"/>
        <v>3.1884142135485405E-4</v>
      </c>
      <c r="Q3698" s="36">
        <f t="shared" si="289"/>
        <v>1.4446550801181922E-2</v>
      </c>
    </row>
    <row r="3699" spans="1:17" x14ac:dyDescent="0.3">
      <c r="A3699" s="29">
        <v>2879878</v>
      </c>
      <c r="B3699" s="1">
        <v>133</v>
      </c>
      <c r="C3699" s="1" t="s">
        <v>17</v>
      </c>
      <c r="D3699" s="1" t="s">
        <v>51</v>
      </c>
      <c r="E3699" s="1" t="s">
        <v>52</v>
      </c>
      <c r="F3699" s="47">
        <v>1000</v>
      </c>
      <c r="G3699" s="34">
        <v>987.51</v>
      </c>
      <c r="H3699" s="1" t="s">
        <v>217</v>
      </c>
      <c r="I3699" s="34">
        <v>1.0507300000000001E-2</v>
      </c>
      <c r="J3699" s="34">
        <v>7988.0244000000002</v>
      </c>
      <c r="K3699" s="35" t="str">
        <f t="shared" si="285"/>
        <v>Kampina &amp; Oisterwijkse Vennen_Lg09</v>
      </c>
      <c r="L3699" s="36">
        <f>VLOOKUP(D3699,DATA!A:F,5,FALSE)</f>
        <v>8.4126827976184013E-3</v>
      </c>
      <c r="M3699" s="37">
        <f>VLOOKUP(D3699,DATA!A:F,6,FALSE)</f>
        <v>1350</v>
      </c>
      <c r="N3699" s="36">
        <f t="shared" si="286"/>
        <v>4.5238486591605191</v>
      </c>
      <c r="O3699" s="36">
        <f t="shared" si="287"/>
        <v>4.5242304680855714</v>
      </c>
      <c r="P3699" s="36">
        <f t="shared" si="288"/>
        <v>3.8180892505224051E-4</v>
      </c>
      <c r="Q3699" s="36">
        <f t="shared" si="289"/>
        <v>3.0498990094550687E-2</v>
      </c>
    </row>
    <row r="3700" spans="1:17" x14ac:dyDescent="0.3">
      <c r="A3700" s="29">
        <v>2881401</v>
      </c>
      <c r="B3700" s="1">
        <v>133</v>
      </c>
      <c r="C3700" s="1" t="s">
        <v>17</v>
      </c>
      <c r="D3700" s="1" t="s">
        <v>41</v>
      </c>
      <c r="E3700" s="1" t="s">
        <v>42</v>
      </c>
      <c r="F3700" s="47">
        <v>1071</v>
      </c>
      <c r="G3700" s="34">
        <v>1032.8900000000001</v>
      </c>
      <c r="H3700" s="1" t="s">
        <v>217</v>
      </c>
      <c r="I3700" s="34">
        <v>9.8860000000000007E-3</v>
      </c>
      <c r="J3700" s="34">
        <v>1011.9544</v>
      </c>
      <c r="K3700" s="35" t="str">
        <f t="shared" si="285"/>
        <v>Kampina &amp; Oisterwijkse Vennen_H4010A</v>
      </c>
      <c r="L3700" s="36">
        <f>VLOOKUP(D3700,DATA!A:F,5,FALSE)</f>
        <v>1.3726988247862192E-2</v>
      </c>
      <c r="M3700" s="37">
        <f>VLOOKUP(D3700,DATA!A:F,6,FALSE)</f>
        <v>1285.5</v>
      </c>
      <c r="N3700" s="36">
        <f t="shared" si="286"/>
        <v>3.0249050165327538</v>
      </c>
      <c r="O3700" s="36">
        <f t="shared" si="287"/>
        <v>3.0253031195867384</v>
      </c>
      <c r="P3700" s="36">
        <f t="shared" si="288"/>
        <v>3.9810305398457757E-4</v>
      </c>
      <c r="Q3700" s="36">
        <f t="shared" si="289"/>
        <v>4.0286213713313082E-3</v>
      </c>
    </row>
    <row r="3701" spans="1:17" x14ac:dyDescent="0.3">
      <c r="A3701" s="29">
        <v>2881402</v>
      </c>
      <c r="B3701" s="1">
        <v>133</v>
      </c>
      <c r="C3701" s="1" t="s">
        <v>17</v>
      </c>
      <c r="D3701" s="1" t="s">
        <v>90</v>
      </c>
      <c r="E3701" s="1" t="s">
        <v>91</v>
      </c>
      <c r="F3701" s="47">
        <v>1071</v>
      </c>
      <c r="G3701" s="34">
        <v>1053.0999999999999</v>
      </c>
      <c r="H3701" s="1" t="s">
        <v>217</v>
      </c>
      <c r="I3701" s="34">
        <v>1.01967E-2</v>
      </c>
      <c r="J3701" s="34">
        <v>129.03438</v>
      </c>
      <c r="K3701" s="35" t="str">
        <f t="shared" si="285"/>
        <v>Kampina &amp; Oisterwijkse Vennen_Lg04</v>
      </c>
      <c r="L3701" s="36">
        <f>VLOOKUP(D3701,DATA!A:F,5,FALSE)</f>
        <v>1.3726988247862192E-2</v>
      </c>
      <c r="M3701" s="37">
        <f>VLOOKUP(D3701,DATA!A:F,6,FALSE)</f>
        <v>1285.5</v>
      </c>
      <c r="N3701" s="36">
        <f t="shared" si="286"/>
        <v>3.9538004371703175</v>
      </c>
      <c r="O3701" s="36">
        <f t="shared" si="287"/>
        <v>3.954332003941385</v>
      </c>
      <c r="P3701" s="36">
        <f t="shared" si="288"/>
        <v>5.3156677106747097E-4</v>
      </c>
      <c r="Q3701" s="36">
        <f t="shared" si="289"/>
        <v>6.8590388733293052E-4</v>
      </c>
    </row>
    <row r="3702" spans="1:17" x14ac:dyDescent="0.3">
      <c r="A3702" s="29">
        <v>2881403</v>
      </c>
      <c r="B3702" s="1">
        <v>133</v>
      </c>
      <c r="C3702" s="1" t="s">
        <v>17</v>
      </c>
      <c r="D3702" s="1" t="s">
        <v>51</v>
      </c>
      <c r="E3702" s="1" t="s">
        <v>52</v>
      </c>
      <c r="F3702" s="47">
        <v>1000</v>
      </c>
      <c r="G3702" s="34">
        <v>998.41</v>
      </c>
      <c r="H3702" s="1" t="s">
        <v>217</v>
      </c>
      <c r="I3702" s="34">
        <v>9.7310999999999995E-3</v>
      </c>
      <c r="J3702" s="34">
        <v>682.6893</v>
      </c>
      <c r="K3702" s="35" t="str">
        <f t="shared" si="285"/>
        <v>Kampina &amp; Oisterwijkse Vennen_Lg09</v>
      </c>
      <c r="L3702" s="36">
        <f>VLOOKUP(D3702,DATA!A:F,5,FALSE)</f>
        <v>8.4126827976184013E-3</v>
      </c>
      <c r="M3702" s="37">
        <f>VLOOKUP(D3702,DATA!A:F,6,FALSE)</f>
        <v>1350</v>
      </c>
      <c r="N3702" s="36">
        <f t="shared" si="286"/>
        <v>4.9368443062884033</v>
      </c>
      <c r="O3702" s="36">
        <f t="shared" si="287"/>
        <v>4.9372285211230436</v>
      </c>
      <c r="P3702" s="36">
        <f t="shared" si="288"/>
        <v>3.8421483464023964E-4</v>
      </c>
      <c r="Q3702" s="36">
        <f t="shared" si="289"/>
        <v>2.6229935651016097E-3</v>
      </c>
    </row>
    <row r="3703" spans="1:17" x14ac:dyDescent="0.3">
      <c r="A3703" s="29">
        <v>2881405</v>
      </c>
      <c r="B3703" s="1">
        <v>133</v>
      </c>
      <c r="C3703" s="1" t="s">
        <v>17</v>
      </c>
      <c r="D3703" s="1" t="s">
        <v>51</v>
      </c>
      <c r="E3703" s="1" t="s">
        <v>52</v>
      </c>
      <c r="F3703" s="47">
        <v>1000</v>
      </c>
      <c r="G3703" s="34">
        <v>976.8</v>
      </c>
      <c r="H3703" s="1" t="s">
        <v>217</v>
      </c>
      <c r="I3703" s="34">
        <v>9.8993999999999992E-3</v>
      </c>
      <c r="J3703" s="34">
        <v>127.61622</v>
      </c>
      <c r="K3703" s="35" t="str">
        <f t="shared" si="285"/>
        <v>Kampina &amp; Oisterwijkse Vennen_Lg09</v>
      </c>
      <c r="L3703" s="36">
        <f>VLOOKUP(D3703,DATA!A:F,5,FALSE)</f>
        <v>8.4126827976184013E-3</v>
      </c>
      <c r="M3703" s="37">
        <f>VLOOKUP(D3703,DATA!A:F,6,FALSE)</f>
        <v>1350</v>
      </c>
      <c r="N3703" s="36">
        <f t="shared" si="286"/>
        <v>4.1502502696409556</v>
      </c>
      <c r="O3703" s="36">
        <f t="shared" si="287"/>
        <v>4.1505815725427651</v>
      </c>
      <c r="P3703" s="36">
        <f t="shared" si="288"/>
        <v>3.3130290180949373E-4</v>
      </c>
      <c r="Q3703" s="36">
        <f t="shared" si="289"/>
        <v>4.2279624003958751E-4</v>
      </c>
    </row>
    <row r="3704" spans="1:17" x14ac:dyDescent="0.3">
      <c r="A3704" s="29">
        <v>2881406</v>
      </c>
      <c r="B3704" s="1">
        <v>133</v>
      </c>
      <c r="C3704" s="1" t="s">
        <v>17</v>
      </c>
      <c r="D3704" s="1" t="s">
        <v>51</v>
      </c>
      <c r="E3704" s="1" t="s">
        <v>52</v>
      </c>
      <c r="F3704" s="47">
        <v>1000</v>
      </c>
      <c r="G3704" s="34">
        <v>960.22</v>
      </c>
      <c r="H3704" s="1" t="s">
        <v>217</v>
      </c>
      <c r="I3704" s="34">
        <v>9.7943000000000006E-3</v>
      </c>
      <c r="J3704" s="34">
        <v>460.90190000000001</v>
      </c>
      <c r="K3704" s="35" t="str">
        <f t="shared" si="285"/>
        <v>Kampina &amp; Oisterwijkse Vennen_Lg09</v>
      </c>
      <c r="L3704" s="36">
        <f>VLOOKUP(D3704,DATA!A:F,5,FALSE)</f>
        <v>8.4126827976184013E-3</v>
      </c>
      <c r="M3704" s="37">
        <f>VLOOKUP(D3704,DATA!A:F,6,FALSE)</f>
        <v>1350</v>
      </c>
      <c r="N3704" s="36">
        <f t="shared" si="286"/>
        <v>3.6295340669658946</v>
      </c>
      <c r="O3704" s="36">
        <f t="shared" si="287"/>
        <v>3.6298222838014516</v>
      </c>
      <c r="P3704" s="36">
        <f t="shared" si="288"/>
        <v>2.8821683555690925E-4</v>
      </c>
      <c r="Q3704" s="36">
        <f t="shared" si="289"/>
        <v>1.3283968712016702E-3</v>
      </c>
    </row>
    <row r="3705" spans="1:17" x14ac:dyDescent="0.3">
      <c r="A3705" s="29">
        <v>2881407</v>
      </c>
      <c r="B3705" s="1">
        <v>133</v>
      </c>
      <c r="C3705" s="1" t="s">
        <v>17</v>
      </c>
      <c r="D3705" s="1" t="s">
        <v>51</v>
      </c>
      <c r="E3705" s="1" t="s">
        <v>52</v>
      </c>
      <c r="F3705" s="47">
        <v>1000</v>
      </c>
      <c r="G3705" s="34">
        <v>971.55</v>
      </c>
      <c r="H3705" s="1" t="s">
        <v>217</v>
      </c>
      <c r="I3705" s="34">
        <v>1.01262E-2</v>
      </c>
      <c r="J3705" s="34">
        <v>1330.6841999999999</v>
      </c>
      <c r="K3705" s="35" t="str">
        <f t="shared" si="285"/>
        <v>Kampina &amp; Oisterwijkse Vennen_Lg09</v>
      </c>
      <c r="L3705" s="36">
        <f>VLOOKUP(D3705,DATA!A:F,5,FALSE)</f>
        <v>8.4126827976184013E-3</v>
      </c>
      <c r="M3705" s="37">
        <f>VLOOKUP(D3705,DATA!A:F,6,FALSE)</f>
        <v>1350</v>
      </c>
      <c r="N3705" s="36">
        <f t="shared" si="286"/>
        <v>3.9780700804531071</v>
      </c>
      <c r="O3705" s="36">
        <f t="shared" si="287"/>
        <v>3.9783954979511882</v>
      </c>
      <c r="P3705" s="36">
        <f t="shared" si="288"/>
        <v>3.2541749808112641E-4</v>
      </c>
      <c r="Q3705" s="36">
        <f t="shared" si="289"/>
        <v>4.3302792310008524E-3</v>
      </c>
    </row>
    <row r="3706" spans="1:17" x14ac:dyDescent="0.3">
      <c r="A3706" s="29">
        <v>2882931</v>
      </c>
      <c r="B3706" s="1">
        <v>133</v>
      </c>
      <c r="C3706" s="1" t="s">
        <v>17</v>
      </c>
      <c r="D3706" s="1" t="s">
        <v>51</v>
      </c>
      <c r="E3706" s="1" t="s">
        <v>52</v>
      </c>
      <c r="F3706" s="47">
        <v>1000</v>
      </c>
      <c r="G3706" s="34">
        <v>994.74</v>
      </c>
      <c r="H3706" s="1" t="s">
        <v>217</v>
      </c>
      <c r="I3706" s="34">
        <v>9.5638000000000008E-3</v>
      </c>
      <c r="J3706" s="34">
        <v>646.45807000000002</v>
      </c>
      <c r="K3706" s="35" t="str">
        <f t="shared" si="285"/>
        <v>Kampina &amp; Oisterwijkse Vennen_Lg09</v>
      </c>
      <c r="L3706" s="36">
        <f>VLOOKUP(D3706,DATA!A:F,5,FALSE)</f>
        <v>8.4126827976184013E-3</v>
      </c>
      <c r="M3706" s="37">
        <f>VLOOKUP(D3706,DATA!A:F,6,FALSE)</f>
        <v>1350</v>
      </c>
      <c r="N3706" s="36">
        <f t="shared" si="286"/>
        <v>4.7939458615326807</v>
      </c>
      <c r="O3706" s="36">
        <f t="shared" si="287"/>
        <v>4.7943130918151597</v>
      </c>
      <c r="P3706" s="36">
        <f t="shared" si="288"/>
        <v>3.6723028247909184E-4</v>
      </c>
      <c r="Q3706" s="36">
        <f t="shared" si="289"/>
        <v>2.3739897965698851E-3</v>
      </c>
    </row>
    <row r="3707" spans="1:17" x14ac:dyDescent="0.3">
      <c r="A3707" s="29">
        <v>2882932</v>
      </c>
      <c r="B3707" s="1">
        <v>133</v>
      </c>
      <c r="C3707" s="1" t="s">
        <v>17</v>
      </c>
      <c r="D3707" s="1" t="s">
        <v>51</v>
      </c>
      <c r="E3707" s="1" t="s">
        <v>52</v>
      </c>
      <c r="F3707" s="47">
        <v>1000</v>
      </c>
      <c r="G3707" s="34">
        <v>974.46</v>
      </c>
      <c r="H3707" s="1" t="s">
        <v>217</v>
      </c>
      <c r="I3707" s="34">
        <v>9.5677999999999996E-3</v>
      </c>
      <c r="J3707" s="34">
        <v>1.1952670000000001</v>
      </c>
      <c r="K3707" s="35" t="str">
        <f t="shared" si="285"/>
        <v>Kampina &amp; Oisterwijkse Vennen_Lg09</v>
      </c>
      <c r="L3707" s="36">
        <f>VLOOKUP(D3707,DATA!A:F,5,FALSE)</f>
        <v>8.4126827976184013E-3</v>
      </c>
      <c r="M3707" s="37">
        <f>VLOOKUP(D3707,DATA!A:F,6,FALSE)</f>
        <v>1350</v>
      </c>
      <c r="N3707" s="36">
        <f t="shared" si="286"/>
        <v>4.0726435268251553</v>
      </c>
      <c r="O3707" s="36">
        <f t="shared" si="287"/>
        <v>4.0729579984990272</v>
      </c>
      <c r="P3707" s="36">
        <f t="shared" si="288"/>
        <v>3.1447167387188557E-4</v>
      </c>
      <c r="Q3707" s="36">
        <f t="shared" si="289"/>
        <v>3.7587761421382709E-6</v>
      </c>
    </row>
    <row r="3708" spans="1:17" x14ac:dyDescent="0.3">
      <c r="A3708" s="29">
        <v>2882935</v>
      </c>
      <c r="B3708" s="1">
        <v>133</v>
      </c>
      <c r="C3708" s="1" t="s">
        <v>17</v>
      </c>
      <c r="D3708" s="1" t="s">
        <v>51</v>
      </c>
      <c r="E3708" s="1" t="s">
        <v>52</v>
      </c>
      <c r="F3708" s="47">
        <v>1000</v>
      </c>
      <c r="G3708" s="34">
        <v>951.63</v>
      </c>
      <c r="H3708" s="1" t="s">
        <v>217</v>
      </c>
      <c r="I3708" s="34">
        <v>9.6649000000000006E-3</v>
      </c>
      <c r="J3708" s="34">
        <v>52.878070000000001</v>
      </c>
      <c r="K3708" s="35" t="str">
        <f t="shared" si="285"/>
        <v>Kampina &amp; Oisterwijkse Vennen_Lg09</v>
      </c>
      <c r="L3708" s="36">
        <f>VLOOKUP(D3708,DATA!A:F,5,FALSE)</f>
        <v>8.4126827976184013E-3</v>
      </c>
      <c r="M3708" s="37">
        <f>VLOOKUP(D3708,DATA!A:F,6,FALSE)</f>
        <v>1350</v>
      </c>
      <c r="N3708" s="36">
        <f t="shared" si="286"/>
        <v>3.3850642846250349</v>
      </c>
      <c r="O3708" s="36">
        <f t="shared" si="287"/>
        <v>3.3853302098463129</v>
      </c>
      <c r="P3708" s="36">
        <f t="shared" si="288"/>
        <v>2.6592522127799612E-4</v>
      </c>
      <c r="Q3708" s="36">
        <f t="shared" si="289"/>
        <v>1.4061612465503367E-4</v>
      </c>
    </row>
    <row r="3709" spans="1:17" x14ac:dyDescent="0.3">
      <c r="A3709" s="29">
        <v>2884461</v>
      </c>
      <c r="B3709" s="1">
        <v>133</v>
      </c>
      <c r="C3709" s="1" t="s">
        <v>17</v>
      </c>
      <c r="D3709" s="1" t="s">
        <v>51</v>
      </c>
      <c r="E3709" s="1" t="s">
        <v>52</v>
      </c>
      <c r="F3709" s="47">
        <v>1000</v>
      </c>
      <c r="G3709" s="34">
        <v>977.08</v>
      </c>
      <c r="H3709" s="1" t="s">
        <v>217</v>
      </c>
      <c r="I3709" s="34">
        <v>9.4766E-3</v>
      </c>
      <c r="J3709" s="34">
        <v>875.34893999999997</v>
      </c>
      <c r="K3709" s="35" t="str">
        <f t="shared" si="285"/>
        <v>Kampina &amp; Oisterwijkse Vennen_Lg09</v>
      </c>
      <c r="L3709" s="36">
        <f>VLOOKUP(D3709,DATA!A:F,5,FALSE)</f>
        <v>8.4126827976184013E-3</v>
      </c>
      <c r="M3709" s="37">
        <f>VLOOKUP(D3709,DATA!A:F,6,FALSE)</f>
        <v>1350</v>
      </c>
      <c r="N3709" s="36">
        <f t="shared" si="286"/>
        <v>4.1596307895988032</v>
      </c>
      <c r="O3709" s="36">
        <f t="shared" si="287"/>
        <v>4.1599486278757869</v>
      </c>
      <c r="P3709" s="36">
        <f t="shared" si="288"/>
        <v>3.1783827698372846E-4</v>
      </c>
      <c r="Q3709" s="36">
        <f t="shared" si="289"/>
        <v>2.782193988491331E-3</v>
      </c>
    </row>
    <row r="3710" spans="1:17" x14ac:dyDescent="0.3">
      <c r="A3710" s="29">
        <v>2884463</v>
      </c>
      <c r="B3710" s="1">
        <v>133</v>
      </c>
      <c r="C3710" s="1" t="s">
        <v>17</v>
      </c>
      <c r="D3710" s="1" t="s">
        <v>51</v>
      </c>
      <c r="E3710" s="1" t="s">
        <v>52</v>
      </c>
      <c r="F3710" s="47">
        <v>1000</v>
      </c>
      <c r="G3710" s="34">
        <v>995.32</v>
      </c>
      <c r="H3710" s="1" t="s">
        <v>217</v>
      </c>
      <c r="I3710" s="34">
        <v>1.00187E-2</v>
      </c>
      <c r="J3710" s="34">
        <v>260.40213</v>
      </c>
      <c r="K3710" s="35" t="str">
        <f t="shared" si="285"/>
        <v>Kampina &amp; Oisterwijkse Vennen_Lg09</v>
      </c>
      <c r="L3710" s="36">
        <f>VLOOKUP(D3710,DATA!A:F,5,FALSE)</f>
        <v>8.4126827976184013E-3</v>
      </c>
      <c r="M3710" s="37">
        <f>VLOOKUP(D3710,DATA!A:F,6,FALSE)</f>
        <v>1350</v>
      </c>
      <c r="N3710" s="36">
        <f t="shared" si="286"/>
        <v>4.8162650471787538</v>
      </c>
      <c r="O3710" s="36">
        <f t="shared" si="287"/>
        <v>4.816651445780896</v>
      </c>
      <c r="P3710" s="36">
        <f t="shared" si="288"/>
        <v>3.8639860214217947E-4</v>
      </c>
      <c r="Q3710" s="36">
        <f t="shared" si="289"/>
        <v>1.006190190268461E-3</v>
      </c>
    </row>
    <row r="3711" spans="1:17" x14ac:dyDescent="0.3">
      <c r="A3711" s="29">
        <v>2885991</v>
      </c>
      <c r="B3711" s="1">
        <v>133</v>
      </c>
      <c r="C3711" s="1" t="s">
        <v>17</v>
      </c>
      <c r="D3711" s="1" t="s">
        <v>51</v>
      </c>
      <c r="E3711" s="1" t="s">
        <v>52</v>
      </c>
      <c r="F3711" s="47">
        <v>1000</v>
      </c>
      <c r="G3711" s="34">
        <v>973.18</v>
      </c>
      <c r="H3711" s="1" t="s">
        <v>217</v>
      </c>
      <c r="I3711" s="34">
        <v>9.6596000000000008E-3</v>
      </c>
      <c r="J3711" s="34">
        <v>3355.6921000000002</v>
      </c>
      <c r="K3711" s="35" t="str">
        <f t="shared" si="285"/>
        <v>Kampina &amp; Oisterwijkse Vennen_Lg09</v>
      </c>
      <c r="L3711" s="36">
        <f>VLOOKUP(D3711,DATA!A:F,5,FALSE)</f>
        <v>8.4126827976184013E-3</v>
      </c>
      <c r="M3711" s="37">
        <f>VLOOKUP(D3711,DATA!A:F,6,FALSE)</f>
        <v>1350</v>
      </c>
      <c r="N3711" s="36">
        <f t="shared" si="286"/>
        <v>4.030781847660915</v>
      </c>
      <c r="O3711" s="36">
        <f t="shared" si="287"/>
        <v>4.0310962104485206</v>
      </c>
      <c r="P3711" s="36">
        <f t="shared" si="288"/>
        <v>3.1436278760565983E-4</v>
      </c>
      <c r="Q3711" s="36">
        <f t="shared" si="289"/>
        <v>1.0549047229022907E-2</v>
      </c>
    </row>
    <row r="3712" spans="1:17" x14ac:dyDescent="0.3">
      <c r="A3712" s="29">
        <v>2885992</v>
      </c>
      <c r="B3712" s="1">
        <v>133</v>
      </c>
      <c r="C3712" s="1" t="s">
        <v>17</v>
      </c>
      <c r="D3712" s="1" t="s">
        <v>43</v>
      </c>
      <c r="E3712" s="1" t="s">
        <v>44</v>
      </c>
      <c r="F3712" s="47">
        <v>1071</v>
      </c>
      <c r="G3712" s="34">
        <v>1022.13</v>
      </c>
      <c r="H3712" s="1" t="s">
        <v>217</v>
      </c>
      <c r="I3712" s="34">
        <v>1.0288500000000001E-2</v>
      </c>
      <c r="J3712" s="34">
        <v>240.33238</v>
      </c>
      <c r="K3712" s="35" t="str">
        <f t="shared" si="285"/>
        <v>Kampina &amp; Oisterwijkse Vennen_H7150</v>
      </c>
      <c r="L3712" s="36">
        <f>VLOOKUP(D3712,DATA!A:F,5,FALSE)</f>
        <v>1.3726988247862192E-2</v>
      </c>
      <c r="M3712" s="37">
        <f>VLOOKUP(D3712,DATA!A:F,6,FALSE)</f>
        <v>1285.5</v>
      </c>
      <c r="N3712" s="36">
        <f t="shared" si="286"/>
        <v>2.6204328420800849</v>
      </c>
      <c r="O3712" s="36">
        <f t="shared" si="287"/>
        <v>2.620793252433347</v>
      </c>
      <c r="P3712" s="36">
        <f t="shared" si="288"/>
        <v>3.6041035326217497E-4</v>
      </c>
      <c r="Q3712" s="36">
        <f t="shared" si="289"/>
        <v>8.6618277976139278E-4</v>
      </c>
    </row>
    <row r="3713" spans="1:17" x14ac:dyDescent="0.3">
      <c r="A3713" s="29">
        <v>2885992</v>
      </c>
      <c r="B3713" s="1">
        <v>133</v>
      </c>
      <c r="C3713" s="1" t="s">
        <v>17</v>
      </c>
      <c r="D3713" s="1" t="s">
        <v>86</v>
      </c>
      <c r="E3713" s="1" t="s">
        <v>44</v>
      </c>
      <c r="F3713" s="47">
        <v>1071</v>
      </c>
      <c r="G3713" s="34">
        <v>1022.13</v>
      </c>
      <c r="H3713" s="1" t="s">
        <v>217</v>
      </c>
      <c r="I3713" s="34">
        <v>1.0288500000000001E-2</v>
      </c>
      <c r="J3713" s="34">
        <v>600.96857</v>
      </c>
      <c r="K3713" s="35" t="str">
        <f t="shared" si="285"/>
        <v>Kampina &amp; Oisterwijkse Vennen_ZGH7150</v>
      </c>
      <c r="L3713" s="36">
        <f>VLOOKUP(D3713,DATA!A:F,5,FALSE)</f>
        <v>1.3726988247862192E-2</v>
      </c>
      <c r="M3713" s="37">
        <f>VLOOKUP(D3713,DATA!A:F,6,FALSE)</f>
        <v>1285.5</v>
      </c>
      <c r="N3713" s="36">
        <f t="shared" si="286"/>
        <v>2.6204328420800849</v>
      </c>
      <c r="O3713" s="36">
        <f t="shared" si="287"/>
        <v>2.620793252433347</v>
      </c>
      <c r="P3713" s="36">
        <f t="shared" si="288"/>
        <v>3.6041035326217497E-4</v>
      </c>
      <c r="Q3713" s="36">
        <f t="shared" si="289"/>
        <v>2.1659529461316414E-3</v>
      </c>
    </row>
    <row r="3714" spans="1:17" x14ac:dyDescent="0.3">
      <c r="A3714" s="29">
        <v>2887518</v>
      </c>
      <c r="B3714" s="1">
        <v>133</v>
      </c>
      <c r="C3714" s="1" t="s">
        <v>17</v>
      </c>
      <c r="D3714" s="1" t="s">
        <v>41</v>
      </c>
      <c r="E3714" s="1" t="s">
        <v>42</v>
      </c>
      <c r="F3714" s="47">
        <v>1071</v>
      </c>
      <c r="G3714" s="34">
        <v>1069.42</v>
      </c>
      <c r="H3714" s="1" t="s">
        <v>217</v>
      </c>
      <c r="I3714" s="34">
        <v>1.01896E-2</v>
      </c>
      <c r="J3714" s="34">
        <v>678.92579999999998</v>
      </c>
      <c r="K3714" s="35" t="str">
        <f t="shared" si="285"/>
        <v>Kampina &amp; Oisterwijkse Vennen_H4010A</v>
      </c>
      <c r="L3714" s="36">
        <f>VLOOKUP(D3714,DATA!A:F,5,FALSE)</f>
        <v>1.3726988247862192E-2</v>
      </c>
      <c r="M3714" s="37">
        <f>VLOOKUP(D3714,DATA!A:F,6,FALSE)</f>
        <v>1285.5</v>
      </c>
      <c r="N3714" s="36">
        <f t="shared" si="286"/>
        <v>4.8979786692083911</v>
      </c>
      <c r="O3714" s="36">
        <f t="shared" si="287"/>
        <v>4.8986302472388017</v>
      </c>
      <c r="P3714" s="36">
        <f t="shared" si="288"/>
        <v>6.5157803041060447E-4</v>
      </c>
      <c r="Q3714" s="36">
        <f t="shared" si="289"/>
        <v>4.42373135558944E-3</v>
      </c>
    </row>
    <row r="3715" spans="1:17" x14ac:dyDescent="0.3">
      <c r="A3715" s="29">
        <v>2887518</v>
      </c>
      <c r="B3715" s="1">
        <v>133</v>
      </c>
      <c r="C3715" s="1" t="s">
        <v>17</v>
      </c>
      <c r="D3715" s="1" t="s">
        <v>90</v>
      </c>
      <c r="E3715" s="1" t="s">
        <v>91</v>
      </c>
      <c r="F3715" s="47">
        <v>1071</v>
      </c>
      <c r="G3715" s="34">
        <v>1069.42</v>
      </c>
      <c r="H3715" s="1" t="s">
        <v>217</v>
      </c>
      <c r="I3715" s="34">
        <v>1.01896E-2</v>
      </c>
      <c r="J3715" s="34">
        <v>683.1499</v>
      </c>
      <c r="K3715" s="35" t="str">
        <f t="shared" ref="K3715:K3778" si="290">_xlfn.CONCAT(C3715,"_",D3715)</f>
        <v>Kampina &amp; Oisterwijkse Vennen_Lg04</v>
      </c>
      <c r="L3715" s="36">
        <f>VLOOKUP(D3715,DATA!A:F,5,FALSE)</f>
        <v>1.3726988247862192E-2</v>
      </c>
      <c r="M3715" s="37">
        <f>VLOOKUP(D3715,DATA!A:F,6,FALSE)</f>
        <v>1285.5</v>
      </c>
      <c r="N3715" s="36">
        <f t="shared" ref="N3715:N3778" si="291">100/(1+EXP(-L3715*(G3715-M3715)))</f>
        <v>4.8979786692083911</v>
      </c>
      <c r="O3715" s="36">
        <f t="shared" ref="O3715:O3778" si="292">100/(1+EXP(-L3715*((G3715+I3715)-M3715)))</f>
        <v>4.8986302472388017</v>
      </c>
      <c r="P3715" s="36">
        <f t="shared" ref="P3715:P3778" si="293">O3715-N3715</f>
        <v>6.5157803041060447E-4</v>
      </c>
      <c r="Q3715" s="36">
        <f t="shared" ref="Q3715:Q3778" si="294">IF(AND(H3715&lt;&gt;"below",I3715&gt;=0.005),J3715*P3715/100,0)</f>
        <v>4.4512546631720138E-3</v>
      </c>
    </row>
    <row r="3716" spans="1:17" x14ac:dyDescent="0.3">
      <c r="A3716" s="29">
        <v>2887519</v>
      </c>
      <c r="B3716" s="1">
        <v>133</v>
      </c>
      <c r="C3716" s="1" t="s">
        <v>17</v>
      </c>
      <c r="D3716" s="1" t="s">
        <v>51</v>
      </c>
      <c r="E3716" s="1" t="s">
        <v>52</v>
      </c>
      <c r="F3716" s="47">
        <v>1000</v>
      </c>
      <c r="G3716" s="34">
        <v>972.38</v>
      </c>
      <c r="H3716" s="1" t="s">
        <v>217</v>
      </c>
      <c r="I3716" s="34">
        <v>9.3227999999999991E-3</v>
      </c>
      <c r="J3716" s="34">
        <v>2311.5731999999998</v>
      </c>
      <c r="K3716" s="35" t="str">
        <f t="shared" si="290"/>
        <v>Kampina &amp; Oisterwijkse Vennen_Lg09</v>
      </c>
      <c r="L3716" s="36">
        <f>VLOOKUP(D3716,DATA!A:F,5,FALSE)</f>
        <v>8.4126827976184013E-3</v>
      </c>
      <c r="M3716" s="37">
        <f>VLOOKUP(D3716,DATA!A:F,6,FALSE)</f>
        <v>1350</v>
      </c>
      <c r="N3716" s="36">
        <f t="shared" si="291"/>
        <v>4.0048279508635813</v>
      </c>
      <c r="O3716" s="36">
        <f t="shared" si="292"/>
        <v>4.0051294803603854</v>
      </c>
      <c r="P3716" s="36">
        <f t="shared" si="293"/>
        <v>3.0152949680406493E-4</v>
      </c>
      <c r="Q3716" s="36">
        <f t="shared" si="294"/>
        <v>6.970075038217621E-3</v>
      </c>
    </row>
    <row r="3717" spans="1:17" x14ac:dyDescent="0.3">
      <c r="A3717" s="29">
        <v>2887520</v>
      </c>
      <c r="B3717" s="1">
        <v>133</v>
      </c>
      <c r="C3717" s="1" t="s">
        <v>17</v>
      </c>
      <c r="D3717" s="1" t="s">
        <v>51</v>
      </c>
      <c r="E3717" s="1" t="s">
        <v>52</v>
      </c>
      <c r="F3717" s="47">
        <v>1000</v>
      </c>
      <c r="G3717" s="34">
        <v>966.53</v>
      </c>
      <c r="H3717" s="1" t="s">
        <v>217</v>
      </c>
      <c r="I3717" s="34">
        <v>9.3927999999999998E-3</v>
      </c>
      <c r="J3717" s="34">
        <v>506.40424000000002</v>
      </c>
      <c r="K3717" s="35" t="str">
        <f t="shared" si="290"/>
        <v>Kampina &amp; Oisterwijkse Vennen_Lg09</v>
      </c>
      <c r="L3717" s="36">
        <f>VLOOKUP(D3717,DATA!A:F,5,FALSE)</f>
        <v>8.4126827976184013E-3</v>
      </c>
      <c r="M3717" s="37">
        <f>VLOOKUP(D3717,DATA!A:F,6,FALSE)</f>
        <v>1350</v>
      </c>
      <c r="N3717" s="36">
        <f t="shared" si="291"/>
        <v>3.8198513527056455</v>
      </c>
      <c r="O3717" s="36">
        <f t="shared" si="292"/>
        <v>3.8201416729654398</v>
      </c>
      <c r="P3717" s="36">
        <f t="shared" si="293"/>
        <v>2.9032025979436327E-4</v>
      </c>
      <c r="Q3717" s="36">
        <f t="shared" si="294"/>
        <v>1.470194105177671E-3</v>
      </c>
    </row>
    <row r="3718" spans="1:17" x14ac:dyDescent="0.3">
      <c r="A3718" s="29">
        <v>2887521</v>
      </c>
      <c r="B3718" s="1">
        <v>133</v>
      </c>
      <c r="C3718" s="1" t="s">
        <v>17</v>
      </c>
      <c r="D3718" s="1" t="s">
        <v>43</v>
      </c>
      <c r="E3718" s="1" t="s">
        <v>44</v>
      </c>
      <c r="F3718" s="47">
        <v>1071</v>
      </c>
      <c r="G3718" s="34">
        <v>1035.21</v>
      </c>
      <c r="H3718" s="1" t="s">
        <v>217</v>
      </c>
      <c r="I3718" s="34">
        <v>1.0412299999999999E-2</v>
      </c>
      <c r="J3718" s="34">
        <v>1712.4757</v>
      </c>
      <c r="K3718" s="35" t="str">
        <f t="shared" si="290"/>
        <v>Kampina &amp; Oisterwijkse Vennen_H7150</v>
      </c>
      <c r="L3718" s="36">
        <f>VLOOKUP(D3718,DATA!A:F,5,FALSE)</f>
        <v>1.3726988247862192E-2</v>
      </c>
      <c r="M3718" s="37">
        <f>VLOOKUP(D3718,DATA!A:F,6,FALSE)</f>
        <v>1285.5</v>
      </c>
      <c r="N3718" s="36">
        <f t="shared" si="291"/>
        <v>3.1197346485232273</v>
      </c>
      <c r="O3718" s="36">
        <f t="shared" si="292"/>
        <v>3.1201666686806826</v>
      </c>
      <c r="P3718" s="36">
        <f t="shared" si="293"/>
        <v>4.3202015745524847E-4</v>
      </c>
      <c r="Q3718" s="36">
        <f t="shared" si="294"/>
        <v>7.3982402155228673E-3</v>
      </c>
    </row>
    <row r="3719" spans="1:17" x14ac:dyDescent="0.3">
      <c r="A3719" s="29">
        <v>2887522</v>
      </c>
      <c r="B3719" s="1">
        <v>133</v>
      </c>
      <c r="C3719" s="1" t="s">
        <v>17</v>
      </c>
      <c r="D3719" s="1" t="s">
        <v>51</v>
      </c>
      <c r="E3719" s="1" t="s">
        <v>52</v>
      </c>
      <c r="F3719" s="47">
        <v>1000</v>
      </c>
      <c r="G3719" s="34">
        <v>980.85</v>
      </c>
      <c r="H3719" s="1" t="s">
        <v>217</v>
      </c>
      <c r="I3719" s="34">
        <v>9.8226000000000008E-3</v>
      </c>
      <c r="J3719" s="34">
        <v>893.09839999999997</v>
      </c>
      <c r="K3719" s="35" t="str">
        <f t="shared" si="290"/>
        <v>Kampina &amp; Oisterwijkse Vennen_Lg09</v>
      </c>
      <c r="L3719" s="36">
        <f>VLOOKUP(D3719,DATA!A:F,5,FALSE)</f>
        <v>8.4126827976184013E-3</v>
      </c>
      <c r="M3719" s="37">
        <f>VLOOKUP(D3719,DATA!A:F,6,FALSE)</f>
        <v>1350</v>
      </c>
      <c r="N3719" s="36">
        <f t="shared" si="291"/>
        <v>4.2879236799832583</v>
      </c>
      <c r="O3719" s="36">
        <f t="shared" si="292"/>
        <v>4.28826282946868</v>
      </c>
      <c r="P3719" s="36">
        <f t="shared" si="293"/>
        <v>3.3914948542168588E-4</v>
      </c>
      <c r="Q3719" s="36">
        <f t="shared" si="294"/>
        <v>3.0289386279093102E-3</v>
      </c>
    </row>
    <row r="3720" spans="1:17" x14ac:dyDescent="0.3">
      <c r="A3720" s="29">
        <v>2887524</v>
      </c>
      <c r="B3720" s="1">
        <v>133</v>
      </c>
      <c r="C3720" s="1" t="s">
        <v>17</v>
      </c>
      <c r="D3720" s="1" t="s">
        <v>43</v>
      </c>
      <c r="E3720" s="1" t="s">
        <v>44</v>
      </c>
      <c r="F3720" s="47">
        <v>1071</v>
      </c>
      <c r="G3720" s="34">
        <v>1009.46</v>
      </c>
      <c r="H3720" s="1" t="s">
        <v>217</v>
      </c>
      <c r="I3720" s="34">
        <v>1.04116E-2</v>
      </c>
      <c r="J3720" s="34">
        <v>319.66208</v>
      </c>
      <c r="K3720" s="35" t="str">
        <f t="shared" si="290"/>
        <v>Kampina &amp; Oisterwijkse Vennen_H7150</v>
      </c>
      <c r="L3720" s="36">
        <f>VLOOKUP(D3720,DATA!A:F,5,FALSE)</f>
        <v>1.3726988247862192E-2</v>
      </c>
      <c r="M3720" s="37">
        <f>VLOOKUP(D3720,DATA!A:F,6,FALSE)</f>
        <v>1285.5</v>
      </c>
      <c r="N3720" s="36">
        <f t="shared" si="291"/>
        <v>2.2113662020735885</v>
      </c>
      <c r="O3720" s="36">
        <f t="shared" si="292"/>
        <v>2.2116752824591139</v>
      </c>
      <c r="P3720" s="36">
        <f t="shared" si="293"/>
        <v>3.0908038552546202E-4</v>
      </c>
      <c r="Q3720" s="36">
        <f t="shared" si="294"/>
        <v>9.8801278924271082E-4</v>
      </c>
    </row>
    <row r="3721" spans="1:17" x14ac:dyDescent="0.3">
      <c r="A3721" s="29">
        <v>2887524</v>
      </c>
      <c r="B3721" s="1">
        <v>133</v>
      </c>
      <c r="C3721" s="1" t="s">
        <v>17</v>
      </c>
      <c r="D3721" s="1" t="s">
        <v>90</v>
      </c>
      <c r="E3721" s="1" t="s">
        <v>91</v>
      </c>
      <c r="F3721" s="47">
        <v>1071</v>
      </c>
      <c r="G3721" s="34">
        <v>1009.46</v>
      </c>
      <c r="H3721" s="1" t="s">
        <v>217</v>
      </c>
      <c r="I3721" s="34">
        <v>1.04116E-2</v>
      </c>
      <c r="J3721" s="34">
        <v>1047.2128</v>
      </c>
      <c r="K3721" s="35" t="str">
        <f t="shared" si="290"/>
        <v>Kampina &amp; Oisterwijkse Vennen_Lg04</v>
      </c>
      <c r="L3721" s="36">
        <f>VLOOKUP(D3721,DATA!A:F,5,FALSE)</f>
        <v>1.3726988247862192E-2</v>
      </c>
      <c r="M3721" s="37">
        <f>VLOOKUP(D3721,DATA!A:F,6,FALSE)</f>
        <v>1285.5</v>
      </c>
      <c r="N3721" s="36">
        <f t="shared" si="291"/>
        <v>2.2113662020735885</v>
      </c>
      <c r="O3721" s="36">
        <f t="shared" si="292"/>
        <v>2.2116752824591139</v>
      </c>
      <c r="P3721" s="36">
        <f t="shared" si="293"/>
        <v>3.0908038552546202E-4</v>
      </c>
      <c r="Q3721" s="36">
        <f t="shared" si="294"/>
        <v>3.2367293595119855E-3</v>
      </c>
    </row>
    <row r="3722" spans="1:17" x14ac:dyDescent="0.3">
      <c r="A3722" s="29">
        <v>2889041</v>
      </c>
      <c r="B3722" s="1">
        <v>133</v>
      </c>
      <c r="C3722" s="1" t="s">
        <v>17</v>
      </c>
      <c r="D3722" s="1" t="s">
        <v>25</v>
      </c>
      <c r="E3722" s="1" t="s">
        <v>23</v>
      </c>
      <c r="F3722" s="47">
        <v>1857</v>
      </c>
      <c r="G3722" s="34">
        <v>1818.34</v>
      </c>
      <c r="H3722" s="1" t="s">
        <v>217</v>
      </c>
      <c r="I3722" s="34">
        <v>1.7579000000000001E-2</v>
      </c>
      <c r="J3722" s="34">
        <v>3511.3517999999999</v>
      </c>
      <c r="K3722" s="35" t="str">
        <f t="shared" si="290"/>
        <v>Kampina &amp; Oisterwijkse Vennen_ZGH91E0C</v>
      </c>
      <c r="L3722" s="36">
        <f>VLOOKUP(D3722,DATA!A:F,5,FALSE)</f>
        <v>6.9280917156857415E-3</v>
      </c>
      <c r="M3722" s="37">
        <f>VLOOKUP(D3722,DATA!A:F,6,FALSE)</f>
        <v>2282</v>
      </c>
      <c r="N3722" s="36">
        <f t="shared" si="291"/>
        <v>3.8706247873154784</v>
      </c>
      <c r="O3722" s="36">
        <f t="shared" si="292"/>
        <v>3.8710779659083974</v>
      </c>
      <c r="P3722" s="36">
        <f t="shared" si="293"/>
        <v>4.531785929189347E-4</v>
      </c>
      <c r="Q3722" s="36">
        <f t="shared" si="294"/>
        <v>1.5912694679673683E-2</v>
      </c>
    </row>
    <row r="3723" spans="1:17" x14ac:dyDescent="0.3">
      <c r="A3723" s="29">
        <v>2889049</v>
      </c>
      <c r="B3723" s="1">
        <v>133</v>
      </c>
      <c r="C3723" s="1" t="s">
        <v>17</v>
      </c>
      <c r="D3723" s="1" t="s">
        <v>43</v>
      </c>
      <c r="E3723" s="1" t="s">
        <v>44</v>
      </c>
      <c r="F3723" s="47">
        <v>1071</v>
      </c>
      <c r="G3723" s="34">
        <v>1041.81</v>
      </c>
      <c r="H3723" s="1" t="s">
        <v>217</v>
      </c>
      <c r="I3723" s="34">
        <v>1.03374E-2</v>
      </c>
      <c r="J3723" s="34">
        <v>1117.1287</v>
      </c>
      <c r="K3723" s="35" t="str">
        <f t="shared" si="290"/>
        <v>Kampina &amp; Oisterwijkse Vennen_H7150</v>
      </c>
      <c r="L3723" s="36">
        <f>VLOOKUP(D3723,DATA!A:F,5,FALSE)</f>
        <v>1.3726988247862192E-2</v>
      </c>
      <c r="M3723" s="37">
        <f>VLOOKUP(D3723,DATA!A:F,6,FALSE)</f>
        <v>1285.5</v>
      </c>
      <c r="N3723" s="36">
        <f t="shared" si="291"/>
        <v>3.4055008748790323</v>
      </c>
      <c r="O3723" s="36">
        <f t="shared" si="292"/>
        <v>3.4059676940567774</v>
      </c>
      <c r="P3723" s="36">
        <f t="shared" si="293"/>
        <v>4.6681917774504811E-4</v>
      </c>
      <c r="Q3723" s="36">
        <f t="shared" si="294"/>
        <v>5.214971011693945E-3</v>
      </c>
    </row>
    <row r="3724" spans="1:17" x14ac:dyDescent="0.3">
      <c r="A3724" s="29">
        <v>2889049</v>
      </c>
      <c r="B3724" s="1">
        <v>133</v>
      </c>
      <c r="C3724" s="1" t="s">
        <v>17</v>
      </c>
      <c r="D3724" s="1" t="s">
        <v>86</v>
      </c>
      <c r="E3724" s="1" t="s">
        <v>44</v>
      </c>
      <c r="F3724" s="47">
        <v>1071</v>
      </c>
      <c r="G3724" s="34">
        <v>1041.81</v>
      </c>
      <c r="H3724" s="1" t="s">
        <v>217</v>
      </c>
      <c r="I3724" s="34">
        <v>1.03374E-2</v>
      </c>
      <c r="J3724" s="34">
        <v>2851.6792</v>
      </c>
      <c r="K3724" s="35" t="str">
        <f t="shared" si="290"/>
        <v>Kampina &amp; Oisterwijkse Vennen_ZGH7150</v>
      </c>
      <c r="L3724" s="36">
        <f>VLOOKUP(D3724,DATA!A:F,5,FALSE)</f>
        <v>1.3726988247862192E-2</v>
      </c>
      <c r="M3724" s="37">
        <f>VLOOKUP(D3724,DATA!A:F,6,FALSE)</f>
        <v>1285.5</v>
      </c>
      <c r="N3724" s="36">
        <f t="shared" si="291"/>
        <v>3.4055008748790323</v>
      </c>
      <c r="O3724" s="36">
        <f t="shared" si="292"/>
        <v>3.4059676940567774</v>
      </c>
      <c r="P3724" s="36">
        <f t="shared" si="293"/>
        <v>4.6681917774504811E-4</v>
      </c>
      <c r="Q3724" s="36">
        <f t="shared" si="294"/>
        <v>1.3312185393366567E-2</v>
      </c>
    </row>
    <row r="3725" spans="1:17" x14ac:dyDescent="0.3">
      <c r="A3725" s="29">
        <v>2889050</v>
      </c>
      <c r="B3725" s="1">
        <v>133</v>
      </c>
      <c r="C3725" s="1" t="s">
        <v>17</v>
      </c>
      <c r="D3725" s="1" t="s">
        <v>43</v>
      </c>
      <c r="E3725" s="1" t="s">
        <v>44</v>
      </c>
      <c r="F3725" s="47">
        <v>1071</v>
      </c>
      <c r="G3725" s="34">
        <v>1058.9000000000001</v>
      </c>
      <c r="H3725" s="1" t="s">
        <v>217</v>
      </c>
      <c r="I3725" s="34">
        <v>1.0707899999999999E-2</v>
      </c>
      <c r="J3725" s="34">
        <v>213.20869999999999</v>
      </c>
      <c r="K3725" s="35" t="str">
        <f t="shared" si="290"/>
        <v>Kampina &amp; Oisterwijkse Vennen_H7150</v>
      </c>
      <c r="L3725" s="36">
        <f>VLOOKUP(D3725,DATA!A:F,5,FALSE)</f>
        <v>1.3726988247862192E-2</v>
      </c>
      <c r="M3725" s="37">
        <f>VLOOKUP(D3725,DATA!A:F,6,FALSE)</f>
        <v>1285.5</v>
      </c>
      <c r="N3725" s="36">
        <f t="shared" si="291"/>
        <v>4.2674760232726463</v>
      </c>
      <c r="O3725" s="36">
        <f t="shared" si="292"/>
        <v>4.2680765597074428</v>
      </c>
      <c r="P3725" s="36">
        <f t="shared" si="293"/>
        <v>6.0053643479651697E-4</v>
      </c>
      <c r="Q3725" s="36">
        <f t="shared" si="294"/>
        <v>1.2803959256560016E-3</v>
      </c>
    </row>
    <row r="3726" spans="1:17" x14ac:dyDescent="0.3">
      <c r="A3726" s="29">
        <v>2889050</v>
      </c>
      <c r="B3726" s="1">
        <v>133</v>
      </c>
      <c r="C3726" s="1" t="s">
        <v>17</v>
      </c>
      <c r="D3726" s="1" t="s">
        <v>90</v>
      </c>
      <c r="E3726" s="1" t="s">
        <v>91</v>
      </c>
      <c r="F3726" s="47">
        <v>1071</v>
      </c>
      <c r="G3726" s="34">
        <v>1058.9000000000001</v>
      </c>
      <c r="H3726" s="1" t="s">
        <v>217</v>
      </c>
      <c r="I3726" s="34">
        <v>1.0707899999999999E-2</v>
      </c>
      <c r="J3726" s="34">
        <v>241.33841000000001</v>
      </c>
      <c r="K3726" s="35" t="str">
        <f t="shared" si="290"/>
        <v>Kampina &amp; Oisterwijkse Vennen_Lg04</v>
      </c>
      <c r="L3726" s="36">
        <f>VLOOKUP(D3726,DATA!A:F,5,FALSE)</f>
        <v>1.3726988247862192E-2</v>
      </c>
      <c r="M3726" s="37">
        <f>VLOOKUP(D3726,DATA!A:F,6,FALSE)</f>
        <v>1285.5</v>
      </c>
      <c r="N3726" s="36">
        <f t="shared" si="291"/>
        <v>4.2674760232726463</v>
      </c>
      <c r="O3726" s="36">
        <f t="shared" si="292"/>
        <v>4.2680765597074428</v>
      </c>
      <c r="P3726" s="36">
        <f t="shared" si="293"/>
        <v>6.0053643479651697E-4</v>
      </c>
      <c r="Q3726" s="36">
        <f t="shared" si="294"/>
        <v>1.4493250832086008E-3</v>
      </c>
    </row>
    <row r="3727" spans="1:17" x14ac:dyDescent="0.3">
      <c r="A3727" s="29">
        <v>2889051</v>
      </c>
      <c r="B3727" s="1">
        <v>133</v>
      </c>
      <c r="C3727" s="1" t="s">
        <v>17</v>
      </c>
      <c r="D3727" s="1" t="s">
        <v>43</v>
      </c>
      <c r="E3727" s="1" t="s">
        <v>44</v>
      </c>
      <c r="F3727" s="47">
        <v>1071</v>
      </c>
      <c r="G3727" s="34">
        <v>1016.24</v>
      </c>
      <c r="H3727" s="1" t="s">
        <v>217</v>
      </c>
      <c r="I3727" s="34">
        <v>1.02565E-2</v>
      </c>
      <c r="J3727" s="34">
        <v>2372.8292999999999</v>
      </c>
      <c r="K3727" s="35" t="str">
        <f t="shared" si="290"/>
        <v>Kampina &amp; Oisterwijkse Vennen_H7150</v>
      </c>
      <c r="L3727" s="36">
        <f>VLOOKUP(D3727,DATA!A:F,5,FALSE)</f>
        <v>1.3726988247862192E-2</v>
      </c>
      <c r="M3727" s="37">
        <f>VLOOKUP(D3727,DATA!A:F,6,FALSE)</f>
        <v>1285.5</v>
      </c>
      <c r="N3727" s="36">
        <f t="shared" si="291"/>
        <v>2.4218335258813024</v>
      </c>
      <c r="O3727" s="36">
        <f t="shared" si="292"/>
        <v>2.4221662624075155</v>
      </c>
      <c r="P3727" s="36">
        <f t="shared" si="293"/>
        <v>3.3273652621312877E-4</v>
      </c>
      <c r="Q3727" s="36">
        <f t="shared" si="294"/>
        <v>7.8952697857872997E-3</v>
      </c>
    </row>
    <row r="3728" spans="1:17" x14ac:dyDescent="0.3">
      <c r="A3728" s="29">
        <v>2889051</v>
      </c>
      <c r="B3728" s="1">
        <v>133</v>
      </c>
      <c r="C3728" s="1" t="s">
        <v>17</v>
      </c>
      <c r="D3728" s="1" t="s">
        <v>90</v>
      </c>
      <c r="E3728" s="1" t="s">
        <v>91</v>
      </c>
      <c r="F3728" s="47">
        <v>1071</v>
      </c>
      <c r="G3728" s="34">
        <v>1016.24</v>
      </c>
      <c r="H3728" s="1" t="s">
        <v>217</v>
      </c>
      <c r="I3728" s="34">
        <v>1.02565E-2</v>
      </c>
      <c r="J3728" s="34">
        <v>357.2978</v>
      </c>
      <c r="K3728" s="35" t="str">
        <f t="shared" si="290"/>
        <v>Kampina &amp; Oisterwijkse Vennen_Lg04</v>
      </c>
      <c r="L3728" s="36">
        <f>VLOOKUP(D3728,DATA!A:F,5,FALSE)</f>
        <v>1.3726988247862192E-2</v>
      </c>
      <c r="M3728" s="37">
        <f>VLOOKUP(D3728,DATA!A:F,6,FALSE)</f>
        <v>1285.5</v>
      </c>
      <c r="N3728" s="36">
        <f t="shared" si="291"/>
        <v>2.4218335258813024</v>
      </c>
      <c r="O3728" s="36">
        <f t="shared" si="292"/>
        <v>2.4221662624075155</v>
      </c>
      <c r="P3728" s="36">
        <f t="shared" si="293"/>
        <v>3.3273652621312877E-4</v>
      </c>
      <c r="Q3728" s="36">
        <f t="shared" si="294"/>
        <v>1.1888602879559325E-3</v>
      </c>
    </row>
    <row r="3729" spans="1:17" x14ac:dyDescent="0.3">
      <c r="A3729" s="29">
        <v>2889052</v>
      </c>
      <c r="B3729" s="1">
        <v>133</v>
      </c>
      <c r="C3729" s="1" t="s">
        <v>17</v>
      </c>
      <c r="D3729" s="1" t="s">
        <v>43</v>
      </c>
      <c r="E3729" s="1" t="s">
        <v>44</v>
      </c>
      <c r="F3729" s="47">
        <v>1071</v>
      </c>
      <c r="G3729" s="34">
        <v>1035.21</v>
      </c>
      <c r="H3729" s="1" t="s">
        <v>217</v>
      </c>
      <c r="I3729" s="34">
        <v>1.05839E-2</v>
      </c>
      <c r="J3729" s="34">
        <v>1801.5208</v>
      </c>
      <c r="K3729" s="35" t="str">
        <f t="shared" si="290"/>
        <v>Kampina &amp; Oisterwijkse Vennen_H7150</v>
      </c>
      <c r="L3729" s="36">
        <f>VLOOKUP(D3729,DATA!A:F,5,FALSE)</f>
        <v>1.3726988247862192E-2</v>
      </c>
      <c r="M3729" s="37">
        <f>VLOOKUP(D3729,DATA!A:F,6,FALSE)</f>
        <v>1285.5</v>
      </c>
      <c r="N3729" s="36">
        <f t="shared" si="291"/>
        <v>3.1197346485232273</v>
      </c>
      <c r="O3729" s="36">
        <f t="shared" si="292"/>
        <v>3.1201737890775574</v>
      </c>
      <c r="P3729" s="36">
        <f t="shared" si="293"/>
        <v>4.3914055433003085E-4</v>
      </c>
      <c r="Q3729" s="36">
        <f t="shared" si="294"/>
        <v>7.9112084274908061E-3</v>
      </c>
    </row>
    <row r="3730" spans="1:17" x14ac:dyDescent="0.3">
      <c r="A3730" s="29">
        <v>2889052</v>
      </c>
      <c r="B3730" s="1">
        <v>133</v>
      </c>
      <c r="C3730" s="1" t="s">
        <v>17</v>
      </c>
      <c r="D3730" s="1" t="s">
        <v>90</v>
      </c>
      <c r="E3730" s="1" t="s">
        <v>91</v>
      </c>
      <c r="F3730" s="47">
        <v>1071</v>
      </c>
      <c r="G3730" s="34">
        <v>1035.21</v>
      </c>
      <c r="H3730" s="1" t="s">
        <v>217</v>
      </c>
      <c r="I3730" s="34">
        <v>1.05839E-2</v>
      </c>
      <c r="J3730" s="34">
        <v>3101.7644</v>
      </c>
      <c r="K3730" s="35" t="str">
        <f t="shared" si="290"/>
        <v>Kampina &amp; Oisterwijkse Vennen_Lg04</v>
      </c>
      <c r="L3730" s="36">
        <f>VLOOKUP(D3730,DATA!A:F,5,FALSE)</f>
        <v>1.3726988247862192E-2</v>
      </c>
      <c r="M3730" s="37">
        <f>VLOOKUP(D3730,DATA!A:F,6,FALSE)</f>
        <v>1285.5</v>
      </c>
      <c r="N3730" s="36">
        <f t="shared" si="291"/>
        <v>3.1197346485232273</v>
      </c>
      <c r="O3730" s="36">
        <f t="shared" si="292"/>
        <v>3.1201737890775574</v>
      </c>
      <c r="P3730" s="36">
        <f t="shared" si="293"/>
        <v>4.3914055433003085E-4</v>
      </c>
      <c r="Q3730" s="36">
        <f t="shared" si="294"/>
        <v>1.3621105380171557E-2</v>
      </c>
    </row>
    <row r="3731" spans="1:17" x14ac:dyDescent="0.3">
      <c r="A3731" s="29">
        <v>2889053</v>
      </c>
      <c r="B3731" s="1">
        <v>133</v>
      </c>
      <c r="C3731" s="1" t="s">
        <v>17</v>
      </c>
      <c r="D3731" s="1" t="s">
        <v>43</v>
      </c>
      <c r="E3731" s="1" t="s">
        <v>44</v>
      </c>
      <c r="F3731" s="47">
        <v>1071</v>
      </c>
      <c r="G3731" s="34">
        <v>1061.3399999999999</v>
      </c>
      <c r="H3731" s="1" t="s">
        <v>217</v>
      </c>
      <c r="I3731" s="34">
        <v>1.0976100000000001E-2</v>
      </c>
      <c r="J3731" s="34">
        <v>709.66283999999996</v>
      </c>
      <c r="K3731" s="35" t="str">
        <f t="shared" si="290"/>
        <v>Kampina &amp; Oisterwijkse Vennen_H7150</v>
      </c>
      <c r="L3731" s="36">
        <f>VLOOKUP(D3731,DATA!A:F,5,FALSE)</f>
        <v>1.3726988247862192E-2</v>
      </c>
      <c r="M3731" s="37">
        <f>VLOOKUP(D3731,DATA!A:F,6,FALSE)</f>
        <v>1285.5</v>
      </c>
      <c r="N3731" s="36">
        <f t="shared" si="291"/>
        <v>4.4064259348826695</v>
      </c>
      <c r="O3731" s="36">
        <f t="shared" si="292"/>
        <v>4.407060634629743</v>
      </c>
      <c r="P3731" s="36">
        <f t="shared" si="293"/>
        <v>6.3469974707341947E-4</v>
      </c>
      <c r="Q3731" s="36">
        <f t="shared" si="294"/>
        <v>4.5042282505540453E-3</v>
      </c>
    </row>
    <row r="3732" spans="1:17" x14ac:dyDescent="0.3">
      <c r="A3732" s="29">
        <v>2890578</v>
      </c>
      <c r="B3732" s="1">
        <v>133</v>
      </c>
      <c r="C3732" s="1" t="s">
        <v>17</v>
      </c>
      <c r="D3732" s="1" t="s">
        <v>43</v>
      </c>
      <c r="E3732" s="1" t="s">
        <v>44</v>
      </c>
      <c r="F3732" s="47">
        <v>1071</v>
      </c>
      <c r="G3732" s="34">
        <v>1055</v>
      </c>
      <c r="H3732" s="1" t="s">
        <v>217</v>
      </c>
      <c r="I3732" s="34">
        <v>1.0328499999999999E-2</v>
      </c>
      <c r="J3732" s="34">
        <v>156.97004999999999</v>
      </c>
      <c r="K3732" s="35" t="str">
        <f t="shared" si="290"/>
        <v>Kampina &amp; Oisterwijkse Vennen_H7150</v>
      </c>
      <c r="L3732" s="36">
        <f>VLOOKUP(D3732,DATA!A:F,5,FALSE)</f>
        <v>1.3726988247862192E-2</v>
      </c>
      <c r="M3732" s="37">
        <f>VLOOKUP(D3732,DATA!A:F,6,FALSE)</f>
        <v>1285.5</v>
      </c>
      <c r="N3732" s="36">
        <f t="shared" si="291"/>
        <v>4.0540415962989522</v>
      </c>
      <c r="O3732" s="36">
        <f t="shared" si="292"/>
        <v>4.0545931092209528</v>
      </c>
      <c r="P3732" s="36">
        <f t="shared" si="293"/>
        <v>5.5151292200061874E-4</v>
      </c>
      <c r="Q3732" s="36">
        <f t="shared" si="294"/>
        <v>8.6571010942083221E-4</v>
      </c>
    </row>
    <row r="3733" spans="1:17" x14ac:dyDescent="0.3">
      <c r="A3733" s="29">
        <v>2890578</v>
      </c>
      <c r="B3733" s="1">
        <v>133</v>
      </c>
      <c r="C3733" s="1" t="s">
        <v>17</v>
      </c>
      <c r="D3733" s="1" t="s">
        <v>90</v>
      </c>
      <c r="E3733" s="1" t="s">
        <v>91</v>
      </c>
      <c r="F3733" s="47">
        <v>1071</v>
      </c>
      <c r="G3733" s="34">
        <v>1055</v>
      </c>
      <c r="H3733" s="1" t="s">
        <v>217</v>
      </c>
      <c r="I3733" s="34">
        <v>1.0328499999999999E-2</v>
      </c>
      <c r="J3733" s="34">
        <v>6.7824844999999998</v>
      </c>
      <c r="K3733" s="35" t="str">
        <f t="shared" si="290"/>
        <v>Kampina &amp; Oisterwijkse Vennen_Lg04</v>
      </c>
      <c r="L3733" s="36">
        <f>VLOOKUP(D3733,DATA!A:F,5,FALSE)</f>
        <v>1.3726988247862192E-2</v>
      </c>
      <c r="M3733" s="37">
        <f>VLOOKUP(D3733,DATA!A:F,6,FALSE)</f>
        <v>1285.5</v>
      </c>
      <c r="N3733" s="36">
        <f t="shared" si="291"/>
        <v>4.0540415962989522</v>
      </c>
      <c r="O3733" s="36">
        <f t="shared" si="292"/>
        <v>4.0545931092209528</v>
      </c>
      <c r="P3733" s="36">
        <f t="shared" si="293"/>
        <v>5.5151292200061874E-4</v>
      </c>
      <c r="Q3733" s="36">
        <f t="shared" si="294"/>
        <v>3.7406278450189054E-5</v>
      </c>
    </row>
    <row r="3734" spans="1:17" x14ac:dyDescent="0.3">
      <c r="A3734" s="29">
        <v>2890580</v>
      </c>
      <c r="B3734" s="1">
        <v>133</v>
      </c>
      <c r="C3734" s="1" t="s">
        <v>17</v>
      </c>
      <c r="D3734" s="1" t="s">
        <v>90</v>
      </c>
      <c r="E3734" s="1" t="s">
        <v>91</v>
      </c>
      <c r="F3734" s="47">
        <v>1071</v>
      </c>
      <c r="G3734" s="34">
        <v>1001.46</v>
      </c>
      <c r="H3734" s="1" t="s">
        <v>217</v>
      </c>
      <c r="I3734" s="34">
        <v>1.01423E-2</v>
      </c>
      <c r="J3734" s="34">
        <v>32.527484999999999</v>
      </c>
      <c r="K3734" s="35" t="str">
        <f t="shared" si="290"/>
        <v>Kampina &amp; Oisterwijkse Vennen_Lg04</v>
      </c>
      <c r="L3734" s="36">
        <f>VLOOKUP(D3734,DATA!A:F,5,FALSE)</f>
        <v>1.3726988247862192E-2</v>
      </c>
      <c r="M3734" s="37">
        <f>VLOOKUP(D3734,DATA!A:F,6,FALSE)</f>
        <v>1285.5</v>
      </c>
      <c r="N3734" s="36">
        <f t="shared" si="291"/>
        <v>1.9859494252855985</v>
      </c>
      <c r="O3734" s="36">
        <f t="shared" si="292"/>
        <v>1.9862204427436523</v>
      </c>
      <c r="P3734" s="36">
        <f t="shared" si="293"/>
        <v>2.7101745805380162E-4</v>
      </c>
      <c r="Q3734" s="36">
        <f t="shared" si="294"/>
        <v>8.8155163015831599E-5</v>
      </c>
    </row>
    <row r="3735" spans="1:17" x14ac:dyDescent="0.3">
      <c r="A3735" s="29">
        <v>2890582</v>
      </c>
      <c r="B3735" s="1">
        <v>133</v>
      </c>
      <c r="C3735" s="1" t="s">
        <v>17</v>
      </c>
      <c r="D3735" s="1" t="s">
        <v>43</v>
      </c>
      <c r="E3735" s="1" t="s">
        <v>44</v>
      </c>
      <c r="F3735" s="47">
        <v>1071</v>
      </c>
      <c r="G3735" s="34">
        <v>1048.81</v>
      </c>
      <c r="H3735" s="1" t="s">
        <v>217</v>
      </c>
      <c r="I3735" s="34">
        <v>1.0802600000000001E-2</v>
      </c>
      <c r="J3735" s="34">
        <v>1377.4854</v>
      </c>
      <c r="K3735" s="35" t="str">
        <f t="shared" si="290"/>
        <v>Kampina &amp; Oisterwijkse Vennen_H7150</v>
      </c>
      <c r="L3735" s="36">
        <f>VLOOKUP(D3735,DATA!A:F,5,FALSE)</f>
        <v>1.3726988247862192E-2</v>
      </c>
      <c r="M3735" s="37">
        <f>VLOOKUP(D3735,DATA!A:F,6,FALSE)</f>
        <v>1285.5</v>
      </c>
      <c r="N3735" s="36">
        <f t="shared" si="291"/>
        <v>3.7361368404891477</v>
      </c>
      <c r="O3735" s="36">
        <f t="shared" si="292"/>
        <v>3.7366701992242799</v>
      </c>
      <c r="P3735" s="36">
        <f t="shared" si="293"/>
        <v>5.3335873513216114E-4</v>
      </c>
      <c r="Q3735" s="36">
        <f t="shared" si="294"/>
        <v>7.3469387060701909E-3</v>
      </c>
    </row>
    <row r="3736" spans="1:17" x14ac:dyDescent="0.3">
      <c r="A3736" s="29">
        <v>2890582</v>
      </c>
      <c r="B3736" s="1">
        <v>133</v>
      </c>
      <c r="C3736" s="1" t="s">
        <v>17</v>
      </c>
      <c r="D3736" s="1" t="s">
        <v>90</v>
      </c>
      <c r="E3736" s="1" t="s">
        <v>91</v>
      </c>
      <c r="F3736" s="47">
        <v>1071</v>
      </c>
      <c r="G3736" s="34">
        <v>1048.81</v>
      </c>
      <c r="H3736" s="1" t="s">
        <v>217</v>
      </c>
      <c r="I3736" s="34">
        <v>1.0802600000000001E-2</v>
      </c>
      <c r="J3736" s="34">
        <v>130.20493999999999</v>
      </c>
      <c r="K3736" s="35" t="str">
        <f t="shared" si="290"/>
        <v>Kampina &amp; Oisterwijkse Vennen_Lg04</v>
      </c>
      <c r="L3736" s="36">
        <f>VLOOKUP(D3736,DATA!A:F,5,FALSE)</f>
        <v>1.3726988247862192E-2</v>
      </c>
      <c r="M3736" s="37">
        <f>VLOOKUP(D3736,DATA!A:F,6,FALSE)</f>
        <v>1285.5</v>
      </c>
      <c r="N3736" s="36">
        <f t="shared" si="291"/>
        <v>3.7361368404891477</v>
      </c>
      <c r="O3736" s="36">
        <f t="shared" si="292"/>
        <v>3.7366701992242799</v>
      </c>
      <c r="P3736" s="36">
        <f t="shared" si="293"/>
        <v>5.3335873513216114E-4</v>
      </c>
      <c r="Q3736" s="36">
        <f t="shared" si="294"/>
        <v>6.944594210635893E-4</v>
      </c>
    </row>
    <row r="3737" spans="1:17" x14ac:dyDescent="0.3">
      <c r="A3737" s="29">
        <v>2890591</v>
      </c>
      <c r="B3737" s="1">
        <v>133</v>
      </c>
      <c r="C3737" s="1" t="s">
        <v>17</v>
      </c>
      <c r="D3737" s="1" t="s">
        <v>31</v>
      </c>
      <c r="E3737" s="1" t="s">
        <v>32</v>
      </c>
      <c r="F3737" s="47">
        <v>1786</v>
      </c>
      <c r="G3737" s="34">
        <v>1779.24</v>
      </c>
      <c r="H3737" s="1" t="s">
        <v>217</v>
      </c>
      <c r="I3737" s="34">
        <v>2.3233E-2</v>
      </c>
      <c r="J3737" s="34">
        <v>312.07429999999999</v>
      </c>
      <c r="K3737" s="35" t="str">
        <f t="shared" si="290"/>
        <v>Kampina &amp; Oisterwijkse Vennen_Lg03</v>
      </c>
      <c r="L3737" s="36">
        <f>VLOOKUP(D3737,DATA!A:F,5,FALSE)</f>
        <v>6.9280917156857415E-3</v>
      </c>
      <c r="M3737" s="37">
        <f>VLOOKUP(D3737,DATA!A:F,6,FALSE)</f>
        <v>2211</v>
      </c>
      <c r="N3737" s="36">
        <f t="shared" si="291"/>
        <v>4.7821696203715387</v>
      </c>
      <c r="O3737" s="36">
        <f t="shared" si="292"/>
        <v>4.7829026031784387</v>
      </c>
      <c r="P3737" s="36">
        <f t="shared" si="293"/>
        <v>7.3298280690003992E-4</v>
      </c>
      <c r="Q3737" s="36">
        <f t="shared" si="294"/>
        <v>2.2874509637536514E-3</v>
      </c>
    </row>
    <row r="3738" spans="1:17" x14ac:dyDescent="0.3">
      <c r="A3738" s="29">
        <v>2892104</v>
      </c>
      <c r="B3738" s="1">
        <v>133</v>
      </c>
      <c r="C3738" s="1" t="s">
        <v>17</v>
      </c>
      <c r="D3738" s="1" t="s">
        <v>41</v>
      </c>
      <c r="E3738" s="1" t="s">
        <v>42</v>
      </c>
      <c r="F3738" s="47">
        <v>1071</v>
      </c>
      <c r="G3738" s="34">
        <v>1046.3900000000001</v>
      </c>
      <c r="H3738" s="1" t="s">
        <v>217</v>
      </c>
      <c r="I3738" s="34">
        <v>9.9042000000000002E-3</v>
      </c>
      <c r="J3738" s="34">
        <v>1279.006674</v>
      </c>
      <c r="K3738" s="35" t="str">
        <f t="shared" si="290"/>
        <v>Kampina &amp; Oisterwijkse Vennen_H4010A</v>
      </c>
      <c r="L3738" s="36">
        <f>VLOOKUP(D3738,DATA!A:F,5,FALSE)</f>
        <v>1.3726988247862192E-2</v>
      </c>
      <c r="M3738" s="37">
        <f>VLOOKUP(D3738,DATA!A:F,6,FALSE)</f>
        <v>1285.5</v>
      </c>
      <c r="N3738" s="36">
        <f t="shared" si="291"/>
        <v>3.6184809552100012</v>
      </c>
      <c r="O3738" s="36">
        <f t="shared" si="292"/>
        <v>3.6189551339818209</v>
      </c>
      <c r="P3738" s="36">
        <f t="shared" si="293"/>
        <v>4.7417877181965551E-4</v>
      </c>
      <c r="Q3738" s="36">
        <f t="shared" si="294"/>
        <v>6.0647781382646253E-3</v>
      </c>
    </row>
    <row r="3739" spans="1:17" x14ac:dyDescent="0.3">
      <c r="A3739" s="29">
        <v>2892104</v>
      </c>
      <c r="B3739" s="1">
        <v>133</v>
      </c>
      <c r="C3739" s="1" t="s">
        <v>17</v>
      </c>
      <c r="D3739" s="1" t="s">
        <v>43</v>
      </c>
      <c r="E3739" s="1" t="s">
        <v>44</v>
      </c>
      <c r="F3739" s="47">
        <v>1071</v>
      </c>
      <c r="G3739" s="34">
        <v>1046.3900000000001</v>
      </c>
      <c r="H3739" s="1" t="s">
        <v>217</v>
      </c>
      <c r="I3739" s="34">
        <v>9.9042000000000002E-3</v>
      </c>
      <c r="J3739" s="34">
        <v>1606.6024</v>
      </c>
      <c r="K3739" s="35" t="str">
        <f t="shared" si="290"/>
        <v>Kampina &amp; Oisterwijkse Vennen_H7150</v>
      </c>
      <c r="L3739" s="36">
        <f>VLOOKUP(D3739,DATA!A:F,5,FALSE)</f>
        <v>1.3726988247862192E-2</v>
      </c>
      <c r="M3739" s="37">
        <f>VLOOKUP(D3739,DATA!A:F,6,FALSE)</f>
        <v>1285.5</v>
      </c>
      <c r="N3739" s="36">
        <f t="shared" si="291"/>
        <v>3.6184809552100012</v>
      </c>
      <c r="O3739" s="36">
        <f t="shared" si="292"/>
        <v>3.6189551339818209</v>
      </c>
      <c r="P3739" s="36">
        <f t="shared" si="293"/>
        <v>4.7417877181965551E-4</v>
      </c>
      <c r="Q3739" s="36">
        <f t="shared" si="294"/>
        <v>7.6181675283451093E-3</v>
      </c>
    </row>
    <row r="3740" spans="1:17" x14ac:dyDescent="0.3">
      <c r="A3740" s="29">
        <v>2892111</v>
      </c>
      <c r="B3740" s="1">
        <v>133</v>
      </c>
      <c r="C3740" s="1" t="s">
        <v>17</v>
      </c>
      <c r="D3740" s="1" t="s">
        <v>43</v>
      </c>
      <c r="E3740" s="1" t="s">
        <v>44</v>
      </c>
      <c r="F3740" s="47">
        <v>1071</v>
      </c>
      <c r="G3740" s="34">
        <v>1068.1300000000001</v>
      </c>
      <c r="H3740" s="1" t="s">
        <v>217</v>
      </c>
      <c r="I3740" s="34">
        <v>1.10352E-2</v>
      </c>
      <c r="J3740" s="34">
        <v>1414.2467999999999</v>
      </c>
      <c r="K3740" s="35" t="str">
        <f t="shared" si="290"/>
        <v>Kampina &amp; Oisterwijkse Vennen_H7150</v>
      </c>
      <c r="L3740" s="36">
        <f>VLOOKUP(D3740,DATA!A:F,5,FALSE)</f>
        <v>1.3726988247862192E-2</v>
      </c>
      <c r="M3740" s="37">
        <f>VLOOKUP(D3740,DATA!A:F,6,FALSE)</f>
        <v>1285.5</v>
      </c>
      <c r="N3740" s="36">
        <f t="shared" si="291"/>
        <v>4.8161499789608593</v>
      </c>
      <c r="O3740" s="36">
        <f t="shared" si="292"/>
        <v>4.8168444409273983</v>
      </c>
      <c r="P3740" s="36">
        <f t="shared" si="293"/>
        <v>6.9446196653899506E-4</v>
      </c>
      <c r="Q3740" s="36">
        <f t="shared" si="294"/>
        <v>9.8214061389948065E-3</v>
      </c>
    </row>
    <row r="3741" spans="1:17" x14ac:dyDescent="0.3">
      <c r="A3741" s="29">
        <v>2892111</v>
      </c>
      <c r="B3741" s="1">
        <v>133</v>
      </c>
      <c r="C3741" s="1" t="s">
        <v>17</v>
      </c>
      <c r="D3741" s="1" t="s">
        <v>90</v>
      </c>
      <c r="E3741" s="1" t="s">
        <v>91</v>
      </c>
      <c r="F3741" s="47">
        <v>1071</v>
      </c>
      <c r="G3741" s="34">
        <v>1068.1300000000001</v>
      </c>
      <c r="H3741" s="1" t="s">
        <v>217</v>
      </c>
      <c r="I3741" s="34">
        <v>1.10352E-2</v>
      </c>
      <c r="J3741" s="34">
        <v>606.80520000000001</v>
      </c>
      <c r="K3741" s="35" t="str">
        <f t="shared" si="290"/>
        <v>Kampina &amp; Oisterwijkse Vennen_Lg04</v>
      </c>
      <c r="L3741" s="36">
        <f>VLOOKUP(D3741,DATA!A:F,5,FALSE)</f>
        <v>1.3726988247862192E-2</v>
      </c>
      <c r="M3741" s="37">
        <f>VLOOKUP(D3741,DATA!A:F,6,FALSE)</f>
        <v>1285.5</v>
      </c>
      <c r="N3741" s="36">
        <f t="shared" si="291"/>
        <v>4.8161499789608593</v>
      </c>
      <c r="O3741" s="36">
        <f t="shared" si="292"/>
        <v>4.8168444409273983</v>
      </c>
      <c r="P3741" s="36">
        <f t="shared" si="293"/>
        <v>6.9446196653899506E-4</v>
      </c>
      <c r="Q3741" s="36">
        <f t="shared" si="294"/>
        <v>4.2140313249808816E-3</v>
      </c>
    </row>
    <row r="3742" spans="1:17" x14ac:dyDescent="0.3">
      <c r="A3742" s="29">
        <v>2893628</v>
      </c>
      <c r="B3742" s="1">
        <v>133</v>
      </c>
      <c r="C3742" s="1" t="s">
        <v>17</v>
      </c>
      <c r="D3742" s="1" t="s">
        <v>25</v>
      </c>
      <c r="E3742" s="1" t="s">
        <v>23</v>
      </c>
      <c r="F3742" s="47">
        <v>1857</v>
      </c>
      <c r="G3742" s="34">
        <v>1817.87</v>
      </c>
      <c r="H3742" s="1" t="s">
        <v>217</v>
      </c>
      <c r="I3742" s="34">
        <v>1.7363E-2</v>
      </c>
      <c r="J3742" s="34">
        <v>9147.6749999999993</v>
      </c>
      <c r="K3742" s="35" t="str">
        <f t="shared" si="290"/>
        <v>Kampina &amp; Oisterwijkse Vennen_ZGH91E0C</v>
      </c>
      <c r="L3742" s="36">
        <f>VLOOKUP(D3742,DATA!A:F,5,FALSE)</f>
        <v>6.9280917156857415E-3</v>
      </c>
      <c r="M3742" s="37">
        <f>VLOOKUP(D3742,DATA!A:F,6,FALSE)</f>
        <v>2282</v>
      </c>
      <c r="N3742" s="36">
        <f t="shared" si="291"/>
        <v>3.858527264588786</v>
      </c>
      <c r="O3742" s="36">
        <f t="shared" si="292"/>
        <v>3.8589735316603639</v>
      </c>
      <c r="P3742" s="36">
        <f t="shared" si="293"/>
        <v>4.4626707157791046E-4</v>
      </c>
      <c r="Q3742" s="36">
        <f t="shared" si="294"/>
        <v>4.082306133996462E-2</v>
      </c>
    </row>
    <row r="3743" spans="1:17" x14ac:dyDescent="0.3">
      <c r="A3743" s="29">
        <v>2893634</v>
      </c>
      <c r="B3743" s="1">
        <v>133</v>
      </c>
      <c r="C3743" s="1" t="s">
        <v>17</v>
      </c>
      <c r="D3743" s="1" t="s">
        <v>41</v>
      </c>
      <c r="E3743" s="1" t="s">
        <v>42</v>
      </c>
      <c r="F3743" s="47">
        <v>1071</v>
      </c>
      <c r="G3743" s="34">
        <v>1011.66</v>
      </c>
      <c r="H3743" s="1" t="s">
        <v>217</v>
      </c>
      <c r="I3743" s="34">
        <v>9.6383000000000007E-3</v>
      </c>
      <c r="J3743" s="34">
        <v>635.71307768618999</v>
      </c>
      <c r="K3743" s="35" t="str">
        <f t="shared" si="290"/>
        <v>Kampina &amp; Oisterwijkse Vennen_H4010A</v>
      </c>
      <c r="L3743" s="36">
        <f>VLOOKUP(D3743,DATA!A:F,5,FALSE)</f>
        <v>1.3726988247862192E-2</v>
      </c>
      <c r="M3743" s="37">
        <f>VLOOKUP(D3743,DATA!A:F,6,FALSE)</f>
        <v>1285.5</v>
      </c>
      <c r="N3743" s="36">
        <f t="shared" si="291"/>
        <v>2.2776224516208292</v>
      </c>
      <c r="O3743" s="36">
        <f t="shared" si="292"/>
        <v>2.2779169472699023</v>
      </c>
      <c r="P3743" s="36">
        <f t="shared" si="293"/>
        <v>2.944956490731343E-4</v>
      </c>
      <c r="Q3743" s="36">
        <f t="shared" si="294"/>
        <v>1.8721473543747437E-3</v>
      </c>
    </row>
    <row r="3744" spans="1:17" x14ac:dyDescent="0.3">
      <c r="A3744" s="29">
        <v>2893634</v>
      </c>
      <c r="B3744" s="1">
        <v>133</v>
      </c>
      <c r="C3744" s="1" t="s">
        <v>17</v>
      </c>
      <c r="D3744" s="1" t="s">
        <v>43</v>
      </c>
      <c r="E3744" s="1" t="s">
        <v>44</v>
      </c>
      <c r="F3744" s="47">
        <v>1071</v>
      </c>
      <c r="G3744" s="34">
        <v>1011.66</v>
      </c>
      <c r="H3744" s="1" t="s">
        <v>217</v>
      </c>
      <c r="I3744" s="34">
        <v>9.6383000000000007E-3</v>
      </c>
      <c r="J3744" s="34">
        <v>768.07230000000004</v>
      </c>
      <c r="K3744" s="35" t="str">
        <f t="shared" si="290"/>
        <v>Kampina &amp; Oisterwijkse Vennen_H7150</v>
      </c>
      <c r="L3744" s="36">
        <f>VLOOKUP(D3744,DATA!A:F,5,FALSE)</f>
        <v>1.3726988247862192E-2</v>
      </c>
      <c r="M3744" s="37">
        <f>VLOOKUP(D3744,DATA!A:F,6,FALSE)</f>
        <v>1285.5</v>
      </c>
      <c r="N3744" s="36">
        <f t="shared" si="291"/>
        <v>2.2776224516208292</v>
      </c>
      <c r="O3744" s="36">
        <f t="shared" si="292"/>
        <v>2.2779169472699023</v>
      </c>
      <c r="P3744" s="36">
        <f t="shared" si="293"/>
        <v>2.944956490731343E-4</v>
      </c>
      <c r="Q3744" s="36">
        <f t="shared" si="294"/>
        <v>2.2619395052359513E-3</v>
      </c>
    </row>
    <row r="3745" spans="1:17" x14ac:dyDescent="0.3">
      <c r="A3745" s="29">
        <v>2895155</v>
      </c>
      <c r="B3745" s="1">
        <v>133</v>
      </c>
      <c r="C3745" s="1" t="s">
        <v>17</v>
      </c>
      <c r="D3745" s="1" t="s">
        <v>25</v>
      </c>
      <c r="E3745" s="1" t="s">
        <v>23</v>
      </c>
      <c r="F3745" s="47">
        <v>1857</v>
      </c>
      <c r="G3745" s="34">
        <v>1789.73</v>
      </c>
      <c r="H3745" s="1" t="s">
        <v>217</v>
      </c>
      <c r="I3745" s="34">
        <v>1.6552000000000001E-2</v>
      </c>
      <c r="J3745" s="34">
        <v>1095.9943000000001</v>
      </c>
      <c r="K3745" s="35" t="str">
        <f t="shared" si="290"/>
        <v>Kampina &amp; Oisterwijkse Vennen_ZGH91E0C</v>
      </c>
      <c r="L3745" s="36">
        <f>VLOOKUP(D3745,DATA!A:F,5,FALSE)</f>
        <v>6.9280917156857415E-3</v>
      </c>
      <c r="M3745" s="37">
        <f>VLOOKUP(D3745,DATA!A:F,6,FALSE)</f>
        <v>2282</v>
      </c>
      <c r="N3745" s="36">
        <f t="shared" si="291"/>
        <v>3.1969176999217637</v>
      </c>
      <c r="O3745" s="36">
        <f t="shared" si="292"/>
        <v>3.1972726016033355</v>
      </c>
      <c r="P3745" s="36">
        <f t="shared" si="293"/>
        <v>3.5490168157181756E-4</v>
      </c>
      <c r="Q3745" s="36">
        <f t="shared" si="294"/>
        <v>3.8897022006312708E-3</v>
      </c>
    </row>
    <row r="3746" spans="1:17" x14ac:dyDescent="0.3">
      <c r="A3746" s="29">
        <v>2895162</v>
      </c>
      <c r="B3746" s="1">
        <v>133</v>
      </c>
      <c r="C3746" s="1" t="s">
        <v>17</v>
      </c>
      <c r="D3746" s="1" t="s">
        <v>41</v>
      </c>
      <c r="E3746" s="1" t="s">
        <v>42</v>
      </c>
      <c r="F3746" s="47">
        <v>1071</v>
      </c>
      <c r="G3746" s="34">
        <v>1048.96</v>
      </c>
      <c r="H3746" s="1" t="s">
        <v>217</v>
      </c>
      <c r="I3746" s="34">
        <v>9.9235E-3</v>
      </c>
      <c r="J3746" s="34">
        <v>70.679036999999994</v>
      </c>
      <c r="K3746" s="35" t="str">
        <f t="shared" si="290"/>
        <v>Kampina &amp; Oisterwijkse Vennen_H4010A</v>
      </c>
      <c r="L3746" s="36">
        <f>VLOOKUP(D3746,DATA!A:F,5,FALSE)</f>
        <v>1.3726988247862192E-2</v>
      </c>
      <c r="M3746" s="37">
        <f>VLOOKUP(D3746,DATA!A:F,6,FALSE)</f>
        <v>1285.5</v>
      </c>
      <c r="N3746" s="36">
        <f t="shared" si="291"/>
        <v>3.7435493682372969</v>
      </c>
      <c r="O3746" s="36">
        <f t="shared" si="292"/>
        <v>3.7440402545347014</v>
      </c>
      <c r="P3746" s="36">
        <f t="shared" si="293"/>
        <v>4.9088629740445811E-4</v>
      </c>
      <c r="Q3746" s="36">
        <f t="shared" si="294"/>
        <v>3.4695370777042695E-4</v>
      </c>
    </row>
    <row r="3747" spans="1:17" x14ac:dyDescent="0.3">
      <c r="A3747" s="29">
        <v>2895163</v>
      </c>
      <c r="B3747" s="1">
        <v>133</v>
      </c>
      <c r="C3747" s="1" t="s">
        <v>17</v>
      </c>
      <c r="D3747" s="1" t="s">
        <v>90</v>
      </c>
      <c r="E3747" s="1" t="s">
        <v>91</v>
      </c>
      <c r="F3747" s="47">
        <v>1071</v>
      </c>
      <c r="G3747" s="34">
        <v>1004.08</v>
      </c>
      <c r="H3747" s="1" t="s">
        <v>217</v>
      </c>
      <c r="I3747" s="34">
        <v>9.6253999999999992E-3</v>
      </c>
      <c r="J3747" s="34">
        <v>109.63581000000001</v>
      </c>
      <c r="K3747" s="35" t="str">
        <f t="shared" si="290"/>
        <v>Kampina &amp; Oisterwijkse Vennen_Lg04</v>
      </c>
      <c r="L3747" s="36">
        <f>VLOOKUP(D3747,DATA!A:F,5,FALSE)</f>
        <v>1.3726988247862192E-2</v>
      </c>
      <c r="M3747" s="37">
        <f>VLOOKUP(D3747,DATA!A:F,6,FALSE)</f>
        <v>1285.5</v>
      </c>
      <c r="N3747" s="36">
        <f t="shared" si="291"/>
        <v>2.0571773673164038</v>
      </c>
      <c r="O3747" s="36">
        <f t="shared" si="292"/>
        <v>2.0574436027849408</v>
      </c>
      <c r="P3747" s="36">
        <f t="shared" si="293"/>
        <v>2.6623546853699054E-4</v>
      </c>
      <c r="Q3747" s="36">
        <f t="shared" si="294"/>
        <v>2.9188941243782471E-4</v>
      </c>
    </row>
    <row r="3748" spans="1:17" x14ac:dyDescent="0.3">
      <c r="A3748" s="29">
        <v>2896692</v>
      </c>
      <c r="B3748" s="1">
        <v>133</v>
      </c>
      <c r="C3748" s="1" t="s">
        <v>17</v>
      </c>
      <c r="D3748" s="1" t="s">
        <v>41</v>
      </c>
      <c r="E3748" s="1" t="s">
        <v>42</v>
      </c>
      <c r="F3748" s="47">
        <v>1071</v>
      </c>
      <c r="G3748" s="34">
        <v>1047.95</v>
      </c>
      <c r="H3748" s="1" t="s">
        <v>217</v>
      </c>
      <c r="I3748" s="34">
        <v>9.9888000000000008E-3</v>
      </c>
      <c r="J3748" s="34">
        <v>161.28854000000001</v>
      </c>
      <c r="K3748" s="35" t="str">
        <f t="shared" si="290"/>
        <v>Kampina &amp; Oisterwijkse Vennen_H4010A</v>
      </c>
      <c r="L3748" s="36">
        <f>VLOOKUP(D3748,DATA!A:F,5,FALSE)</f>
        <v>1.3726988247862192E-2</v>
      </c>
      <c r="M3748" s="37">
        <f>VLOOKUP(D3748,DATA!A:F,6,FALSE)</f>
        <v>1285.5</v>
      </c>
      <c r="N3748" s="36">
        <f t="shared" si="291"/>
        <v>3.693909931530444</v>
      </c>
      <c r="O3748" s="36">
        <f t="shared" si="292"/>
        <v>3.6943977477177508</v>
      </c>
      <c r="P3748" s="36">
        <f t="shared" si="293"/>
        <v>4.8781618730675547E-4</v>
      </c>
      <c r="Q3748" s="36">
        <f t="shared" si="294"/>
        <v>7.8679160639073126E-4</v>
      </c>
    </row>
    <row r="3749" spans="1:17" x14ac:dyDescent="0.3">
      <c r="A3749" s="29">
        <v>2896692</v>
      </c>
      <c r="B3749" s="1">
        <v>133</v>
      </c>
      <c r="C3749" s="1" t="s">
        <v>17</v>
      </c>
      <c r="D3749" s="1" t="s">
        <v>43</v>
      </c>
      <c r="E3749" s="1" t="s">
        <v>44</v>
      </c>
      <c r="F3749" s="47">
        <v>1071</v>
      </c>
      <c r="G3749" s="34">
        <v>1047.95</v>
      </c>
      <c r="H3749" s="1" t="s">
        <v>217</v>
      </c>
      <c r="I3749" s="34">
        <v>9.9888000000000008E-3</v>
      </c>
      <c r="J3749" s="34">
        <v>1043.9332999999999</v>
      </c>
      <c r="K3749" s="35" t="str">
        <f t="shared" si="290"/>
        <v>Kampina &amp; Oisterwijkse Vennen_H7150</v>
      </c>
      <c r="L3749" s="36">
        <f>VLOOKUP(D3749,DATA!A:F,5,FALSE)</f>
        <v>1.3726988247862192E-2</v>
      </c>
      <c r="M3749" s="37">
        <f>VLOOKUP(D3749,DATA!A:F,6,FALSE)</f>
        <v>1285.5</v>
      </c>
      <c r="N3749" s="36">
        <f t="shared" si="291"/>
        <v>3.693909931530444</v>
      </c>
      <c r="O3749" s="36">
        <f t="shared" si="292"/>
        <v>3.6943977477177508</v>
      </c>
      <c r="P3749" s="36">
        <f t="shared" si="293"/>
        <v>4.8781618730675547E-4</v>
      </c>
      <c r="Q3749" s="36">
        <f t="shared" si="294"/>
        <v>5.0924756220855931E-3</v>
      </c>
    </row>
    <row r="3750" spans="1:17" x14ac:dyDescent="0.3">
      <c r="A3750" s="29">
        <v>2896693</v>
      </c>
      <c r="B3750" s="1">
        <v>133</v>
      </c>
      <c r="C3750" s="1" t="s">
        <v>17</v>
      </c>
      <c r="D3750" s="1" t="s">
        <v>43</v>
      </c>
      <c r="E3750" s="1" t="s">
        <v>44</v>
      </c>
      <c r="F3750" s="47">
        <v>1071</v>
      </c>
      <c r="G3750" s="34">
        <v>1057.1099999999999</v>
      </c>
      <c r="H3750" s="1" t="s">
        <v>217</v>
      </c>
      <c r="I3750" s="34">
        <v>1.01513E-2</v>
      </c>
      <c r="J3750" s="34">
        <v>1325.9912999999999</v>
      </c>
      <c r="K3750" s="35" t="str">
        <f t="shared" si="290"/>
        <v>Kampina &amp; Oisterwijkse Vennen_H7150</v>
      </c>
      <c r="L3750" s="36">
        <f>VLOOKUP(D3750,DATA!A:F,5,FALSE)</f>
        <v>1.3726988247862192E-2</v>
      </c>
      <c r="M3750" s="37">
        <f>VLOOKUP(D3750,DATA!A:F,6,FALSE)</f>
        <v>1285.5</v>
      </c>
      <c r="N3750" s="36">
        <f t="shared" si="291"/>
        <v>4.1682137312504235</v>
      </c>
      <c r="O3750" s="36">
        <f t="shared" si="292"/>
        <v>4.1687703838277157</v>
      </c>
      <c r="P3750" s="36">
        <f t="shared" si="293"/>
        <v>5.5665257729220485E-4</v>
      </c>
      <c r="Q3750" s="36">
        <f t="shared" si="294"/>
        <v>7.3811647461204111E-3</v>
      </c>
    </row>
    <row r="3751" spans="1:17" x14ac:dyDescent="0.3">
      <c r="A3751" s="29">
        <v>2896693</v>
      </c>
      <c r="B3751" s="1">
        <v>133</v>
      </c>
      <c r="C3751" s="1" t="s">
        <v>17</v>
      </c>
      <c r="D3751" s="1" t="s">
        <v>90</v>
      </c>
      <c r="E3751" s="1" t="s">
        <v>91</v>
      </c>
      <c r="F3751" s="47">
        <v>1071</v>
      </c>
      <c r="G3751" s="34">
        <v>1057.1099999999999</v>
      </c>
      <c r="H3751" s="1" t="s">
        <v>217</v>
      </c>
      <c r="I3751" s="34">
        <v>1.01513E-2</v>
      </c>
      <c r="J3751" s="34">
        <v>528.05939999999998</v>
      </c>
      <c r="K3751" s="35" t="str">
        <f t="shared" si="290"/>
        <v>Kampina &amp; Oisterwijkse Vennen_Lg04</v>
      </c>
      <c r="L3751" s="36">
        <f>VLOOKUP(D3751,DATA!A:F,5,FALSE)</f>
        <v>1.3726988247862192E-2</v>
      </c>
      <c r="M3751" s="37">
        <f>VLOOKUP(D3751,DATA!A:F,6,FALSE)</f>
        <v>1285.5</v>
      </c>
      <c r="N3751" s="36">
        <f t="shared" si="291"/>
        <v>4.1682137312504235</v>
      </c>
      <c r="O3751" s="36">
        <f t="shared" si="292"/>
        <v>4.1687703838277157</v>
      </c>
      <c r="P3751" s="36">
        <f t="shared" si="293"/>
        <v>5.5665257729220485E-4</v>
      </c>
      <c r="Q3751" s="36">
        <f t="shared" si="294"/>
        <v>2.9394562597337532E-3</v>
      </c>
    </row>
    <row r="3752" spans="1:17" x14ac:dyDescent="0.3">
      <c r="A3752" s="29">
        <v>2898219</v>
      </c>
      <c r="B3752" s="1">
        <v>133</v>
      </c>
      <c r="C3752" s="1" t="s">
        <v>17</v>
      </c>
      <c r="D3752" s="1" t="s">
        <v>90</v>
      </c>
      <c r="E3752" s="1" t="s">
        <v>91</v>
      </c>
      <c r="F3752" s="47">
        <v>1071</v>
      </c>
      <c r="G3752" s="34">
        <v>1008.11</v>
      </c>
      <c r="H3752" s="1" t="s">
        <v>217</v>
      </c>
      <c r="I3752" s="34">
        <v>9.2311000000000008E-3</v>
      </c>
      <c r="J3752" s="34">
        <v>542.87099999999998</v>
      </c>
      <c r="K3752" s="35" t="str">
        <f t="shared" si="290"/>
        <v>Kampina &amp; Oisterwijkse Vennen_Lg04</v>
      </c>
      <c r="L3752" s="36">
        <f>VLOOKUP(D3752,DATA!A:F,5,FALSE)</f>
        <v>1.3726988247862192E-2</v>
      </c>
      <c r="M3752" s="37">
        <f>VLOOKUP(D3752,DATA!A:F,6,FALSE)</f>
        <v>1285.5</v>
      </c>
      <c r="N3752" s="36">
        <f t="shared" si="291"/>
        <v>2.1716455279085465</v>
      </c>
      <c r="O3752" s="36">
        <f t="shared" si="292"/>
        <v>2.1719147487795443</v>
      </c>
      <c r="P3752" s="36">
        <f t="shared" si="293"/>
        <v>2.6922087099778835E-4</v>
      </c>
      <c r="Q3752" s="36">
        <f t="shared" si="294"/>
        <v>1.4615220345944036E-3</v>
      </c>
    </row>
    <row r="3753" spans="1:17" x14ac:dyDescent="0.3">
      <c r="A3753" s="29">
        <v>2898221</v>
      </c>
      <c r="B3753" s="1">
        <v>133</v>
      </c>
      <c r="C3753" s="1" t="s">
        <v>17</v>
      </c>
      <c r="D3753" s="1" t="s">
        <v>41</v>
      </c>
      <c r="E3753" s="1" t="s">
        <v>42</v>
      </c>
      <c r="F3753" s="47">
        <v>1071</v>
      </c>
      <c r="G3753" s="34">
        <v>1012.09</v>
      </c>
      <c r="H3753" s="1" t="s">
        <v>217</v>
      </c>
      <c r="I3753" s="34">
        <v>9.6272000000000007E-3</v>
      </c>
      <c r="J3753" s="34">
        <v>2322.761</v>
      </c>
      <c r="K3753" s="35" t="str">
        <f t="shared" si="290"/>
        <v>Kampina &amp; Oisterwijkse Vennen_H4010A</v>
      </c>
      <c r="L3753" s="36">
        <f>VLOOKUP(D3753,DATA!A:F,5,FALSE)</f>
        <v>1.3726988247862192E-2</v>
      </c>
      <c r="M3753" s="37">
        <f>VLOOKUP(D3753,DATA!A:F,6,FALSE)</f>
        <v>1285.5</v>
      </c>
      <c r="N3753" s="36">
        <f t="shared" si="291"/>
        <v>2.2907972290560727</v>
      </c>
      <c r="O3753" s="36">
        <f t="shared" si="292"/>
        <v>2.2910930471653548</v>
      </c>
      <c r="P3753" s="36">
        <f t="shared" si="293"/>
        <v>2.9581810928203112E-4</v>
      </c>
      <c r="Q3753" s="36">
        <f t="shared" si="294"/>
        <v>6.8711476733403984E-3</v>
      </c>
    </row>
    <row r="3754" spans="1:17" x14ac:dyDescent="0.3">
      <c r="A3754" s="29">
        <v>2898221</v>
      </c>
      <c r="B3754" s="1">
        <v>133</v>
      </c>
      <c r="C3754" s="1" t="s">
        <v>17</v>
      </c>
      <c r="D3754" s="1" t="s">
        <v>90</v>
      </c>
      <c r="E3754" s="1" t="s">
        <v>91</v>
      </c>
      <c r="F3754" s="47">
        <v>1071</v>
      </c>
      <c r="G3754" s="34">
        <v>1012.09</v>
      </c>
      <c r="H3754" s="1" t="s">
        <v>217</v>
      </c>
      <c r="I3754" s="34">
        <v>9.6272000000000007E-3</v>
      </c>
      <c r="J3754" s="34">
        <v>1388.0546999999999</v>
      </c>
      <c r="K3754" s="35" t="str">
        <f t="shared" si="290"/>
        <v>Kampina &amp; Oisterwijkse Vennen_Lg04</v>
      </c>
      <c r="L3754" s="36">
        <f>VLOOKUP(D3754,DATA!A:F,5,FALSE)</f>
        <v>1.3726988247862192E-2</v>
      </c>
      <c r="M3754" s="37">
        <f>VLOOKUP(D3754,DATA!A:F,6,FALSE)</f>
        <v>1285.5</v>
      </c>
      <c r="N3754" s="36">
        <f t="shared" si="291"/>
        <v>2.2907972290560727</v>
      </c>
      <c r="O3754" s="36">
        <f t="shared" si="292"/>
        <v>2.2910930471653548</v>
      </c>
      <c r="P3754" s="36">
        <f t="shared" si="293"/>
        <v>2.9581810928203112E-4</v>
      </c>
      <c r="Q3754" s="36">
        <f t="shared" si="294"/>
        <v>4.1061171693403684E-3</v>
      </c>
    </row>
    <row r="3755" spans="1:17" x14ac:dyDescent="0.3">
      <c r="A3755" s="29">
        <v>2898222</v>
      </c>
      <c r="B3755" s="1">
        <v>133</v>
      </c>
      <c r="C3755" s="1" t="s">
        <v>17</v>
      </c>
      <c r="D3755" s="1" t="s">
        <v>43</v>
      </c>
      <c r="E3755" s="1" t="s">
        <v>44</v>
      </c>
      <c r="F3755" s="47">
        <v>1071</v>
      </c>
      <c r="G3755" s="34">
        <v>1063.5</v>
      </c>
      <c r="H3755" s="1" t="s">
        <v>217</v>
      </c>
      <c r="I3755" s="34">
        <v>1.01286E-2</v>
      </c>
      <c r="J3755" s="34">
        <v>437.06885</v>
      </c>
      <c r="K3755" s="35" t="str">
        <f t="shared" si="290"/>
        <v>Kampina &amp; Oisterwijkse Vennen_H7150</v>
      </c>
      <c r="L3755" s="36">
        <f>VLOOKUP(D3755,DATA!A:F,5,FALSE)</f>
        <v>1.3726988247862192E-2</v>
      </c>
      <c r="M3755" s="37">
        <f>VLOOKUP(D3755,DATA!A:F,6,FALSE)</f>
        <v>1285.5</v>
      </c>
      <c r="N3755" s="36">
        <f t="shared" si="291"/>
        <v>4.5330228279269802</v>
      </c>
      <c r="O3755" s="36">
        <f t="shared" si="292"/>
        <v>4.5336245462186655</v>
      </c>
      <c r="P3755" s="36">
        <f t="shared" si="293"/>
        <v>6.0171829168531588E-4</v>
      </c>
      <c r="Q3755" s="36">
        <f t="shared" si="294"/>
        <v>2.6299232177086555E-3</v>
      </c>
    </row>
    <row r="3756" spans="1:17" x14ac:dyDescent="0.3">
      <c r="A3756" s="29">
        <v>2899749</v>
      </c>
      <c r="B3756" s="1">
        <v>133</v>
      </c>
      <c r="C3756" s="1" t="s">
        <v>17</v>
      </c>
      <c r="D3756" s="1" t="s">
        <v>43</v>
      </c>
      <c r="E3756" s="1" t="s">
        <v>44</v>
      </c>
      <c r="F3756" s="47">
        <v>1071</v>
      </c>
      <c r="G3756" s="34">
        <v>1046.18</v>
      </c>
      <c r="H3756" s="1" t="s">
        <v>217</v>
      </c>
      <c r="I3756" s="34">
        <v>9.7050999999999995E-3</v>
      </c>
      <c r="J3756" s="34">
        <v>881.45060000000001</v>
      </c>
      <c r="K3756" s="35" t="str">
        <f t="shared" si="290"/>
        <v>Kampina &amp; Oisterwijkse Vennen_H7150</v>
      </c>
      <c r="L3756" s="36">
        <f>VLOOKUP(D3756,DATA!A:F,5,FALSE)</f>
        <v>1.3726988247862192E-2</v>
      </c>
      <c r="M3756" s="37">
        <f>VLOOKUP(D3756,DATA!A:F,6,FALSE)</f>
        <v>1285.5</v>
      </c>
      <c r="N3756" s="36">
        <f t="shared" si="291"/>
        <v>3.6084409476567347</v>
      </c>
      <c r="O3756" s="36">
        <f t="shared" si="292"/>
        <v>3.6089043526667988</v>
      </c>
      <c r="P3756" s="36">
        <f t="shared" si="293"/>
        <v>4.6340501006403301E-4</v>
      </c>
      <c r="Q3756" s="36">
        <f t="shared" si="294"/>
        <v>4.084686241639479E-3</v>
      </c>
    </row>
    <row r="3757" spans="1:17" x14ac:dyDescent="0.3">
      <c r="A3757" s="29">
        <v>2899749</v>
      </c>
      <c r="B3757" s="1">
        <v>133</v>
      </c>
      <c r="C3757" s="1" t="s">
        <v>17</v>
      </c>
      <c r="D3757" s="1" t="s">
        <v>90</v>
      </c>
      <c r="E3757" s="1" t="s">
        <v>91</v>
      </c>
      <c r="F3757" s="47">
        <v>1071</v>
      </c>
      <c r="G3757" s="34">
        <v>1046.18</v>
      </c>
      <c r="H3757" s="1" t="s">
        <v>217</v>
      </c>
      <c r="I3757" s="34">
        <v>9.7050999999999995E-3</v>
      </c>
      <c r="J3757" s="34">
        <v>2045.8413</v>
      </c>
      <c r="K3757" s="35" t="str">
        <f t="shared" si="290"/>
        <v>Kampina &amp; Oisterwijkse Vennen_Lg04</v>
      </c>
      <c r="L3757" s="36">
        <f>VLOOKUP(D3757,DATA!A:F,5,FALSE)</f>
        <v>1.3726988247862192E-2</v>
      </c>
      <c r="M3757" s="37">
        <f>VLOOKUP(D3757,DATA!A:F,6,FALSE)</f>
        <v>1285.5</v>
      </c>
      <c r="N3757" s="36">
        <f t="shared" si="291"/>
        <v>3.6084409476567347</v>
      </c>
      <c r="O3757" s="36">
        <f t="shared" si="292"/>
        <v>3.6089043526667988</v>
      </c>
      <c r="P3757" s="36">
        <f t="shared" si="293"/>
        <v>4.6340501006403301E-4</v>
      </c>
      <c r="Q3757" s="36">
        <f t="shared" si="294"/>
        <v>9.4805310821591444E-3</v>
      </c>
    </row>
    <row r="3758" spans="1:17" x14ac:dyDescent="0.3">
      <c r="A3758" s="29">
        <v>2899751</v>
      </c>
      <c r="B3758" s="1">
        <v>133</v>
      </c>
      <c r="C3758" s="1" t="s">
        <v>17</v>
      </c>
      <c r="D3758" s="1" t="s">
        <v>41</v>
      </c>
      <c r="E3758" s="1" t="s">
        <v>42</v>
      </c>
      <c r="F3758" s="47">
        <v>1071</v>
      </c>
      <c r="G3758" s="34">
        <v>1022.54</v>
      </c>
      <c r="H3758" s="1" t="s">
        <v>217</v>
      </c>
      <c r="I3758" s="34">
        <v>9.6690999999999999E-3</v>
      </c>
      <c r="J3758" s="34">
        <v>1012.7449</v>
      </c>
      <c r="K3758" s="35" t="str">
        <f t="shared" si="290"/>
        <v>Kampina &amp; Oisterwijkse Vennen_H4010A</v>
      </c>
      <c r="L3758" s="36">
        <f>VLOOKUP(D3758,DATA!A:F,5,FALSE)</f>
        <v>1.3726988247862192E-2</v>
      </c>
      <c r="M3758" s="37">
        <f>VLOOKUP(D3758,DATA!A:F,6,FALSE)</f>
        <v>1285.5</v>
      </c>
      <c r="N3758" s="36">
        <f t="shared" si="291"/>
        <v>2.6348327083484935</v>
      </c>
      <c r="O3758" s="36">
        <f t="shared" si="292"/>
        <v>2.6351732304280917</v>
      </c>
      <c r="P3758" s="36">
        <f t="shared" si="293"/>
        <v>3.4052207959822667E-4</v>
      </c>
      <c r="Q3758" s="36">
        <f t="shared" si="294"/>
        <v>3.448619994504981E-3</v>
      </c>
    </row>
    <row r="3759" spans="1:17" x14ac:dyDescent="0.3">
      <c r="A3759" s="29">
        <v>2899751</v>
      </c>
      <c r="B3759" s="1">
        <v>133</v>
      </c>
      <c r="C3759" s="1" t="s">
        <v>17</v>
      </c>
      <c r="D3759" s="1" t="s">
        <v>86</v>
      </c>
      <c r="E3759" s="1" t="s">
        <v>44</v>
      </c>
      <c r="F3759" s="47">
        <v>1071</v>
      </c>
      <c r="G3759" s="34">
        <v>1022.54</v>
      </c>
      <c r="H3759" s="1" t="s">
        <v>217</v>
      </c>
      <c r="I3759" s="34">
        <v>9.6690999999999999E-3</v>
      </c>
      <c r="J3759" s="34">
        <v>458.0976</v>
      </c>
      <c r="K3759" s="35" t="str">
        <f t="shared" si="290"/>
        <v>Kampina &amp; Oisterwijkse Vennen_ZGH7150</v>
      </c>
      <c r="L3759" s="36">
        <f>VLOOKUP(D3759,DATA!A:F,5,FALSE)</f>
        <v>1.3726988247862192E-2</v>
      </c>
      <c r="M3759" s="37">
        <f>VLOOKUP(D3759,DATA!A:F,6,FALSE)</f>
        <v>1285.5</v>
      </c>
      <c r="N3759" s="36">
        <f t="shared" si="291"/>
        <v>2.6348327083484935</v>
      </c>
      <c r="O3759" s="36">
        <f t="shared" si="292"/>
        <v>2.6351732304280917</v>
      </c>
      <c r="P3759" s="36">
        <f t="shared" si="293"/>
        <v>3.4052207959822667E-4</v>
      </c>
      <c r="Q3759" s="36">
        <f t="shared" si="294"/>
        <v>1.559923474109566E-3</v>
      </c>
    </row>
    <row r="3760" spans="1:17" x14ac:dyDescent="0.3">
      <c r="A3760" s="29">
        <v>2899751</v>
      </c>
      <c r="B3760" s="1">
        <v>133</v>
      </c>
      <c r="C3760" s="1" t="s">
        <v>17</v>
      </c>
      <c r="D3760" s="1" t="s">
        <v>90</v>
      </c>
      <c r="E3760" s="1" t="s">
        <v>91</v>
      </c>
      <c r="F3760" s="47">
        <v>1071</v>
      </c>
      <c r="G3760" s="34">
        <v>1022.54</v>
      </c>
      <c r="H3760" s="1" t="s">
        <v>217</v>
      </c>
      <c r="I3760" s="34">
        <v>9.6690999999999999E-3</v>
      </c>
      <c r="J3760" s="34">
        <v>156.53851</v>
      </c>
      <c r="K3760" s="35" t="str">
        <f t="shared" si="290"/>
        <v>Kampina &amp; Oisterwijkse Vennen_Lg04</v>
      </c>
      <c r="L3760" s="36">
        <f>VLOOKUP(D3760,DATA!A:F,5,FALSE)</f>
        <v>1.3726988247862192E-2</v>
      </c>
      <c r="M3760" s="37">
        <f>VLOOKUP(D3760,DATA!A:F,6,FALSE)</f>
        <v>1285.5</v>
      </c>
      <c r="N3760" s="36">
        <f t="shared" si="291"/>
        <v>2.6348327083484935</v>
      </c>
      <c r="O3760" s="36">
        <f t="shared" si="292"/>
        <v>2.6351732304280917</v>
      </c>
      <c r="P3760" s="36">
        <f t="shared" si="293"/>
        <v>3.4052207959822667E-4</v>
      </c>
      <c r="Q3760" s="36">
        <f t="shared" si="294"/>
        <v>5.3304818962407799E-4</v>
      </c>
    </row>
    <row r="3761" spans="1:17" x14ac:dyDescent="0.3">
      <c r="A3761" s="29">
        <v>2899752</v>
      </c>
      <c r="B3761" s="1">
        <v>133</v>
      </c>
      <c r="C3761" s="1" t="s">
        <v>17</v>
      </c>
      <c r="D3761" s="1" t="s">
        <v>43</v>
      </c>
      <c r="E3761" s="1" t="s">
        <v>44</v>
      </c>
      <c r="F3761" s="47">
        <v>1071</v>
      </c>
      <c r="G3761" s="34">
        <v>1036.6099999999999</v>
      </c>
      <c r="H3761" s="1" t="s">
        <v>217</v>
      </c>
      <c r="I3761" s="34">
        <v>9.7815000000000003E-3</v>
      </c>
      <c r="J3761" s="34">
        <v>1662.4960000000001</v>
      </c>
      <c r="K3761" s="35" t="str">
        <f t="shared" si="290"/>
        <v>Kampina &amp; Oisterwijkse Vennen_H7150</v>
      </c>
      <c r="L3761" s="36">
        <f>VLOOKUP(D3761,DATA!A:F,5,FALSE)</f>
        <v>1.3726988247862192E-2</v>
      </c>
      <c r="M3761" s="37">
        <f>VLOOKUP(D3761,DATA!A:F,6,FALSE)</f>
        <v>1285.5</v>
      </c>
      <c r="N3761" s="36">
        <f t="shared" si="291"/>
        <v>3.1783448518767869</v>
      </c>
      <c r="O3761" s="36">
        <f t="shared" si="292"/>
        <v>3.1787580720767727</v>
      </c>
      <c r="P3761" s="36">
        <f t="shared" si="293"/>
        <v>4.1322019998579762E-4</v>
      </c>
      <c r="Q3761" s="36">
        <f t="shared" si="294"/>
        <v>6.8697692959558861E-3</v>
      </c>
    </row>
    <row r="3762" spans="1:17" x14ac:dyDescent="0.3">
      <c r="A3762" s="29">
        <v>2901280</v>
      </c>
      <c r="B3762" s="1">
        <v>133</v>
      </c>
      <c r="C3762" s="1" t="s">
        <v>17</v>
      </c>
      <c r="D3762" s="1" t="s">
        <v>41</v>
      </c>
      <c r="E3762" s="1" t="s">
        <v>42</v>
      </c>
      <c r="F3762" s="47">
        <v>1071</v>
      </c>
      <c r="G3762" s="34">
        <v>1006.13</v>
      </c>
      <c r="H3762" s="1" t="s">
        <v>217</v>
      </c>
      <c r="I3762" s="34">
        <v>9.3895000000000003E-3</v>
      </c>
      <c r="J3762" s="34">
        <v>425.86362000000003</v>
      </c>
      <c r="K3762" s="35" t="str">
        <f t="shared" si="290"/>
        <v>Kampina &amp; Oisterwijkse Vennen_H4010A</v>
      </c>
      <c r="L3762" s="36">
        <f>VLOOKUP(D3762,DATA!A:F,5,FALSE)</f>
        <v>1.3726988247862192E-2</v>
      </c>
      <c r="M3762" s="37">
        <f>VLOOKUP(D3762,DATA!A:F,6,FALSE)</f>
        <v>1285.5</v>
      </c>
      <c r="N3762" s="36">
        <f t="shared" si="291"/>
        <v>2.1146476710595543</v>
      </c>
      <c r="O3762" s="36">
        <f t="shared" si="292"/>
        <v>2.1149144799270627</v>
      </c>
      <c r="P3762" s="36">
        <f t="shared" si="293"/>
        <v>2.6680886750840571E-4</v>
      </c>
      <c r="Q3762" s="36">
        <f t="shared" si="294"/>
        <v>1.1362419016523004E-3</v>
      </c>
    </row>
    <row r="3763" spans="1:17" x14ac:dyDescent="0.3">
      <c r="A3763" s="29">
        <v>2901280</v>
      </c>
      <c r="B3763" s="1">
        <v>133</v>
      </c>
      <c r="C3763" s="1" t="s">
        <v>17</v>
      </c>
      <c r="D3763" s="1" t="s">
        <v>86</v>
      </c>
      <c r="E3763" s="1" t="s">
        <v>44</v>
      </c>
      <c r="F3763" s="47">
        <v>1071</v>
      </c>
      <c r="G3763" s="34">
        <v>1006.13</v>
      </c>
      <c r="H3763" s="1" t="s">
        <v>217</v>
      </c>
      <c r="I3763" s="34">
        <v>9.3895000000000003E-3</v>
      </c>
      <c r="J3763" s="34">
        <v>1887.5305000000001</v>
      </c>
      <c r="K3763" s="35" t="str">
        <f t="shared" si="290"/>
        <v>Kampina &amp; Oisterwijkse Vennen_ZGH7150</v>
      </c>
      <c r="L3763" s="36">
        <f>VLOOKUP(D3763,DATA!A:F,5,FALSE)</f>
        <v>1.3726988247862192E-2</v>
      </c>
      <c r="M3763" s="37">
        <f>VLOOKUP(D3763,DATA!A:F,6,FALSE)</f>
        <v>1285.5</v>
      </c>
      <c r="N3763" s="36">
        <f t="shared" si="291"/>
        <v>2.1146476710595543</v>
      </c>
      <c r="O3763" s="36">
        <f t="shared" si="292"/>
        <v>2.1149144799270627</v>
      </c>
      <c r="P3763" s="36">
        <f t="shared" si="293"/>
        <v>2.6680886750840571E-4</v>
      </c>
      <c r="Q3763" s="36">
        <f t="shared" si="294"/>
        <v>5.0360987509257479E-3</v>
      </c>
    </row>
    <row r="3764" spans="1:17" x14ac:dyDescent="0.3">
      <c r="A3764" s="29">
        <v>2901281</v>
      </c>
      <c r="B3764" s="1">
        <v>133</v>
      </c>
      <c r="C3764" s="1" t="s">
        <v>17</v>
      </c>
      <c r="D3764" s="1" t="s">
        <v>43</v>
      </c>
      <c r="E3764" s="1" t="s">
        <v>44</v>
      </c>
      <c r="F3764" s="47">
        <v>1071</v>
      </c>
      <c r="G3764" s="34">
        <v>1004.84</v>
      </c>
      <c r="H3764" s="1" t="s">
        <v>217</v>
      </c>
      <c r="I3764" s="34">
        <v>9.4015999999999995E-3</v>
      </c>
      <c r="J3764" s="34">
        <v>66.797989999999999</v>
      </c>
      <c r="K3764" s="35" t="str">
        <f t="shared" si="290"/>
        <v>Kampina &amp; Oisterwijkse Vennen_H7150</v>
      </c>
      <c r="L3764" s="36">
        <f>VLOOKUP(D3764,DATA!A:F,5,FALSE)</f>
        <v>1.3726988247862192E-2</v>
      </c>
      <c r="M3764" s="37">
        <f>VLOOKUP(D3764,DATA!A:F,6,FALSE)</f>
        <v>1285.5</v>
      </c>
      <c r="N3764" s="36">
        <f t="shared" si="291"/>
        <v>2.0783028618433046</v>
      </c>
      <c r="O3764" s="36">
        <f t="shared" si="292"/>
        <v>2.0785655204635782</v>
      </c>
      <c r="P3764" s="36">
        <f t="shared" si="293"/>
        <v>2.6265862027363696E-4</v>
      </c>
      <c r="Q3764" s="36">
        <f t="shared" si="294"/>
        <v>1.7545067890452199E-4</v>
      </c>
    </row>
    <row r="3765" spans="1:17" x14ac:dyDescent="0.3">
      <c r="A3765" s="29">
        <v>2901281</v>
      </c>
      <c r="B3765" s="1">
        <v>133</v>
      </c>
      <c r="C3765" s="1" t="s">
        <v>17</v>
      </c>
      <c r="D3765" s="1" t="s">
        <v>90</v>
      </c>
      <c r="E3765" s="1" t="s">
        <v>91</v>
      </c>
      <c r="F3765" s="47">
        <v>1071</v>
      </c>
      <c r="G3765" s="34">
        <v>1004.84</v>
      </c>
      <c r="H3765" s="1" t="s">
        <v>217</v>
      </c>
      <c r="I3765" s="34">
        <v>9.4015999999999995E-3</v>
      </c>
      <c r="J3765" s="34">
        <v>1242.5945999999999</v>
      </c>
      <c r="K3765" s="35" t="str">
        <f t="shared" si="290"/>
        <v>Kampina &amp; Oisterwijkse Vennen_Lg04</v>
      </c>
      <c r="L3765" s="36">
        <f>VLOOKUP(D3765,DATA!A:F,5,FALSE)</f>
        <v>1.3726988247862192E-2</v>
      </c>
      <c r="M3765" s="37">
        <f>VLOOKUP(D3765,DATA!A:F,6,FALSE)</f>
        <v>1285.5</v>
      </c>
      <c r="N3765" s="36">
        <f t="shared" si="291"/>
        <v>2.0783028618433046</v>
      </c>
      <c r="O3765" s="36">
        <f t="shared" si="292"/>
        <v>2.0785655204635782</v>
      </c>
      <c r="P3765" s="36">
        <f t="shared" si="293"/>
        <v>2.6265862027363696E-4</v>
      </c>
      <c r="Q3765" s="36">
        <f t="shared" si="294"/>
        <v>3.2637818319547181E-3</v>
      </c>
    </row>
    <row r="3766" spans="1:17" x14ac:dyDescent="0.3">
      <c r="A3766" s="29">
        <v>2901282</v>
      </c>
      <c r="B3766" s="1">
        <v>133</v>
      </c>
      <c r="C3766" s="1" t="s">
        <v>17</v>
      </c>
      <c r="D3766" s="1" t="s">
        <v>90</v>
      </c>
      <c r="E3766" s="1" t="s">
        <v>91</v>
      </c>
      <c r="F3766" s="47">
        <v>1071</v>
      </c>
      <c r="G3766" s="34">
        <v>1038.77</v>
      </c>
      <c r="H3766" s="1" t="s">
        <v>217</v>
      </c>
      <c r="I3766" s="34">
        <v>9.8490000000000001E-3</v>
      </c>
      <c r="J3766" s="34">
        <v>6603.3603999999996</v>
      </c>
      <c r="K3766" s="35" t="str">
        <f t="shared" si="290"/>
        <v>Kampina &amp; Oisterwijkse Vennen_Lg04</v>
      </c>
      <c r="L3766" s="36">
        <f>VLOOKUP(D3766,DATA!A:F,5,FALSE)</f>
        <v>1.3726988247862192E-2</v>
      </c>
      <c r="M3766" s="37">
        <f>VLOOKUP(D3766,DATA!A:F,6,FALSE)</f>
        <v>1285.5</v>
      </c>
      <c r="N3766" s="36">
        <f t="shared" si="291"/>
        <v>3.2708661498178309</v>
      </c>
      <c r="O3766" s="36">
        <f t="shared" si="292"/>
        <v>3.2712939243332206</v>
      </c>
      <c r="P3766" s="36">
        <f t="shared" si="293"/>
        <v>4.2777451538977829E-4</v>
      </c>
      <c r="Q3766" s="36">
        <f t="shared" si="294"/>
        <v>2.8247492950540524E-2</v>
      </c>
    </row>
    <row r="3767" spans="1:17" x14ac:dyDescent="0.3">
      <c r="A3767" s="29">
        <v>2901283</v>
      </c>
      <c r="B3767" s="1">
        <v>133</v>
      </c>
      <c r="C3767" s="1" t="s">
        <v>17</v>
      </c>
      <c r="D3767" s="1" t="s">
        <v>43</v>
      </c>
      <c r="E3767" s="1" t="s">
        <v>44</v>
      </c>
      <c r="F3767" s="47">
        <v>1071</v>
      </c>
      <c r="G3767" s="34">
        <v>1068.21</v>
      </c>
      <c r="H3767" s="1" t="s">
        <v>217</v>
      </c>
      <c r="I3767" s="34">
        <v>1.04341E-2</v>
      </c>
      <c r="J3767" s="34">
        <v>891.71010000000001</v>
      </c>
      <c r="K3767" s="35" t="str">
        <f t="shared" si="290"/>
        <v>Kampina &amp; Oisterwijkse Vennen_H7150</v>
      </c>
      <c r="L3767" s="36">
        <f>VLOOKUP(D3767,DATA!A:F,5,FALSE)</f>
        <v>1.3726988247862192E-2</v>
      </c>
      <c r="M3767" s="37">
        <f>VLOOKUP(D3767,DATA!A:F,6,FALSE)</f>
        <v>1285.5</v>
      </c>
      <c r="N3767" s="36">
        <f t="shared" si="291"/>
        <v>4.8211866550434079</v>
      </c>
      <c r="O3767" s="36">
        <f t="shared" si="292"/>
        <v>4.8218439383329645</v>
      </c>
      <c r="P3767" s="36">
        <f t="shared" si="293"/>
        <v>6.5728328955660942E-4</v>
      </c>
      <c r="Q3767" s="36">
        <f t="shared" si="294"/>
        <v>5.8610614785885315E-3</v>
      </c>
    </row>
    <row r="3768" spans="1:17" x14ac:dyDescent="0.3">
      <c r="A3768" s="29">
        <v>2901283</v>
      </c>
      <c r="B3768" s="1">
        <v>133</v>
      </c>
      <c r="C3768" s="1" t="s">
        <v>17</v>
      </c>
      <c r="D3768" s="1" t="s">
        <v>90</v>
      </c>
      <c r="E3768" s="1" t="s">
        <v>91</v>
      </c>
      <c r="F3768" s="47">
        <v>1071</v>
      </c>
      <c r="G3768" s="34">
        <v>1068.21</v>
      </c>
      <c r="H3768" s="1" t="s">
        <v>217</v>
      </c>
      <c r="I3768" s="34">
        <v>1.04341E-2</v>
      </c>
      <c r="J3768" s="34">
        <v>51.559570000000001</v>
      </c>
      <c r="K3768" s="35" t="str">
        <f t="shared" si="290"/>
        <v>Kampina &amp; Oisterwijkse Vennen_Lg04</v>
      </c>
      <c r="L3768" s="36">
        <f>VLOOKUP(D3768,DATA!A:F,5,FALSE)</f>
        <v>1.3726988247862192E-2</v>
      </c>
      <c r="M3768" s="37">
        <f>VLOOKUP(D3768,DATA!A:F,6,FALSE)</f>
        <v>1285.5</v>
      </c>
      <c r="N3768" s="36">
        <f t="shared" si="291"/>
        <v>4.8211866550434079</v>
      </c>
      <c r="O3768" s="36">
        <f t="shared" si="292"/>
        <v>4.8218439383329645</v>
      </c>
      <c r="P3768" s="36">
        <f t="shared" si="293"/>
        <v>6.5728328955660942E-4</v>
      </c>
      <c r="Q3768" s="36">
        <f t="shared" si="294"/>
        <v>3.3889243777724271E-4</v>
      </c>
    </row>
    <row r="3769" spans="1:17" x14ac:dyDescent="0.3">
      <c r="A3769" s="29">
        <v>2902807</v>
      </c>
      <c r="B3769" s="1">
        <v>133</v>
      </c>
      <c r="C3769" s="1" t="s">
        <v>17</v>
      </c>
      <c r="D3769" s="1" t="s">
        <v>41</v>
      </c>
      <c r="E3769" s="1" t="s">
        <v>42</v>
      </c>
      <c r="F3769" s="47">
        <v>1071</v>
      </c>
      <c r="G3769" s="34">
        <v>1001.05</v>
      </c>
      <c r="H3769" s="1" t="s">
        <v>217</v>
      </c>
      <c r="I3769" s="34">
        <v>9.0744999999999992E-3</v>
      </c>
      <c r="J3769" s="34">
        <v>781.05255</v>
      </c>
      <c r="K3769" s="35" t="str">
        <f t="shared" si="290"/>
        <v>Kampina &amp; Oisterwijkse Vennen_H4010A</v>
      </c>
      <c r="L3769" s="36">
        <f>VLOOKUP(D3769,DATA!A:F,5,FALSE)</f>
        <v>1.3726988247862192E-2</v>
      </c>
      <c r="M3769" s="37">
        <f>VLOOKUP(D3769,DATA!A:F,6,FALSE)</f>
        <v>1285.5</v>
      </c>
      <c r="N3769" s="36">
        <f t="shared" si="291"/>
        <v>1.9750238955721813</v>
      </c>
      <c r="O3769" s="36">
        <f t="shared" si="292"/>
        <v>1.9752650709942596</v>
      </c>
      <c r="P3769" s="36">
        <f t="shared" si="293"/>
        <v>2.4117542207835463E-4</v>
      </c>
      <c r="Q3769" s="36">
        <f t="shared" si="294"/>
        <v>1.8837067841162519E-3</v>
      </c>
    </row>
    <row r="3770" spans="1:17" x14ac:dyDescent="0.3">
      <c r="A3770" s="29">
        <v>2902807</v>
      </c>
      <c r="B3770" s="1">
        <v>133</v>
      </c>
      <c r="C3770" s="1" t="s">
        <v>17</v>
      </c>
      <c r="D3770" s="1" t="s">
        <v>43</v>
      </c>
      <c r="E3770" s="1" t="s">
        <v>44</v>
      </c>
      <c r="F3770" s="47">
        <v>1071</v>
      </c>
      <c r="G3770" s="34">
        <v>1001.05</v>
      </c>
      <c r="H3770" s="1" t="s">
        <v>217</v>
      </c>
      <c r="I3770" s="34">
        <v>9.0744999999999992E-3</v>
      </c>
      <c r="J3770" s="34">
        <v>5234.2437</v>
      </c>
      <c r="K3770" s="35" t="str">
        <f t="shared" si="290"/>
        <v>Kampina &amp; Oisterwijkse Vennen_H7150</v>
      </c>
      <c r="L3770" s="36">
        <f>VLOOKUP(D3770,DATA!A:F,5,FALSE)</f>
        <v>1.3726988247862192E-2</v>
      </c>
      <c r="M3770" s="37">
        <f>VLOOKUP(D3770,DATA!A:F,6,FALSE)</f>
        <v>1285.5</v>
      </c>
      <c r="N3770" s="36">
        <f t="shared" si="291"/>
        <v>1.9750238955721813</v>
      </c>
      <c r="O3770" s="36">
        <f t="shared" si="292"/>
        <v>1.9752650709942596</v>
      </c>
      <c r="P3770" s="36">
        <f t="shared" si="293"/>
        <v>2.4117542207835463E-4</v>
      </c>
      <c r="Q3770" s="36">
        <f t="shared" si="294"/>
        <v>1.2623709336084685E-2</v>
      </c>
    </row>
    <row r="3771" spans="1:17" x14ac:dyDescent="0.3">
      <c r="A3771" s="29">
        <v>2902807</v>
      </c>
      <c r="B3771" s="1">
        <v>133</v>
      </c>
      <c r="C3771" s="1" t="s">
        <v>17</v>
      </c>
      <c r="D3771" s="1" t="s">
        <v>90</v>
      </c>
      <c r="E3771" s="1" t="s">
        <v>91</v>
      </c>
      <c r="F3771" s="47">
        <v>1071</v>
      </c>
      <c r="G3771" s="34">
        <v>1001.05</v>
      </c>
      <c r="H3771" s="1" t="s">
        <v>217</v>
      </c>
      <c r="I3771" s="34">
        <v>9.0744999999999992E-3</v>
      </c>
      <c r="J3771" s="34">
        <v>520.80259999999998</v>
      </c>
      <c r="K3771" s="35" t="str">
        <f t="shared" si="290"/>
        <v>Kampina &amp; Oisterwijkse Vennen_Lg04</v>
      </c>
      <c r="L3771" s="36">
        <f>VLOOKUP(D3771,DATA!A:F,5,FALSE)</f>
        <v>1.3726988247862192E-2</v>
      </c>
      <c r="M3771" s="37">
        <f>VLOOKUP(D3771,DATA!A:F,6,FALSE)</f>
        <v>1285.5</v>
      </c>
      <c r="N3771" s="36">
        <f t="shared" si="291"/>
        <v>1.9750238955721813</v>
      </c>
      <c r="O3771" s="36">
        <f t="shared" si="292"/>
        <v>1.9752650709942596</v>
      </c>
      <c r="P3771" s="36">
        <f t="shared" si="293"/>
        <v>2.4117542207835463E-4</v>
      </c>
      <c r="Q3771" s="36">
        <f t="shared" si="294"/>
        <v>1.256047868745045E-3</v>
      </c>
    </row>
    <row r="3772" spans="1:17" x14ac:dyDescent="0.3">
      <c r="A3772" s="29">
        <v>2904335</v>
      </c>
      <c r="B3772" s="1">
        <v>133</v>
      </c>
      <c r="C3772" s="1" t="s">
        <v>17</v>
      </c>
      <c r="D3772" s="1" t="s">
        <v>43</v>
      </c>
      <c r="E3772" s="1" t="s">
        <v>44</v>
      </c>
      <c r="F3772" s="47">
        <v>1071</v>
      </c>
      <c r="G3772" s="34">
        <v>1064.99</v>
      </c>
      <c r="H3772" s="1" t="s">
        <v>217</v>
      </c>
      <c r="I3772" s="34">
        <v>9.6179999999999998E-3</v>
      </c>
      <c r="J3772" s="34">
        <v>6198.2563</v>
      </c>
      <c r="K3772" s="35" t="str">
        <f t="shared" si="290"/>
        <v>Kampina &amp; Oisterwijkse Vennen_H7150</v>
      </c>
      <c r="L3772" s="36">
        <f>VLOOKUP(D3772,DATA!A:F,5,FALSE)</f>
        <v>1.3726988247862192E-2</v>
      </c>
      <c r="M3772" s="37">
        <f>VLOOKUP(D3772,DATA!A:F,6,FALSE)</f>
        <v>1285.5</v>
      </c>
      <c r="N3772" s="36">
        <f t="shared" si="291"/>
        <v>4.6223626175154955</v>
      </c>
      <c r="O3772" s="36">
        <f t="shared" si="292"/>
        <v>4.6229447162109354</v>
      </c>
      <c r="P3772" s="36">
        <f t="shared" si="293"/>
        <v>5.8209869543990322E-4</v>
      </c>
      <c r="Q3772" s="36">
        <f t="shared" si="294"/>
        <v>3.607996906232161E-2</v>
      </c>
    </row>
    <row r="3773" spans="1:17" x14ac:dyDescent="0.3">
      <c r="A3773" s="29">
        <v>2904335</v>
      </c>
      <c r="B3773" s="1">
        <v>133</v>
      </c>
      <c r="C3773" s="1" t="s">
        <v>17</v>
      </c>
      <c r="D3773" s="1" t="s">
        <v>90</v>
      </c>
      <c r="E3773" s="1" t="s">
        <v>91</v>
      </c>
      <c r="F3773" s="47">
        <v>1071</v>
      </c>
      <c r="G3773" s="34">
        <v>1064.99</v>
      </c>
      <c r="H3773" s="1" t="s">
        <v>217</v>
      </c>
      <c r="I3773" s="34">
        <v>9.6179999999999998E-3</v>
      </c>
      <c r="J3773" s="34">
        <v>472.24400000000003</v>
      </c>
      <c r="K3773" s="35" t="str">
        <f t="shared" si="290"/>
        <v>Kampina &amp; Oisterwijkse Vennen_Lg04</v>
      </c>
      <c r="L3773" s="36">
        <f>VLOOKUP(D3773,DATA!A:F,5,FALSE)</f>
        <v>1.3726988247862192E-2</v>
      </c>
      <c r="M3773" s="37">
        <f>VLOOKUP(D3773,DATA!A:F,6,FALSE)</f>
        <v>1285.5</v>
      </c>
      <c r="N3773" s="36">
        <f t="shared" si="291"/>
        <v>4.6223626175154955</v>
      </c>
      <c r="O3773" s="36">
        <f t="shared" si="292"/>
        <v>4.6229447162109354</v>
      </c>
      <c r="P3773" s="36">
        <f t="shared" si="293"/>
        <v>5.8209869543990322E-4</v>
      </c>
      <c r="Q3773" s="36">
        <f t="shared" si="294"/>
        <v>2.7489261632932167E-3</v>
      </c>
    </row>
    <row r="3774" spans="1:17" x14ac:dyDescent="0.3">
      <c r="A3774" s="29">
        <v>2904336</v>
      </c>
      <c r="B3774" s="1">
        <v>133</v>
      </c>
      <c r="C3774" s="1" t="s">
        <v>17</v>
      </c>
      <c r="D3774" s="1" t="s">
        <v>41</v>
      </c>
      <c r="E3774" s="1" t="s">
        <v>42</v>
      </c>
      <c r="F3774" s="47">
        <v>1071</v>
      </c>
      <c r="G3774" s="34">
        <v>1031.1500000000001</v>
      </c>
      <c r="H3774" s="1" t="s">
        <v>217</v>
      </c>
      <c r="I3774" s="34">
        <v>9.4844000000000005E-3</v>
      </c>
      <c r="J3774" s="34">
        <v>124.98228</v>
      </c>
      <c r="K3774" s="35" t="str">
        <f t="shared" si="290"/>
        <v>Kampina &amp; Oisterwijkse Vennen_H4010A</v>
      </c>
      <c r="L3774" s="36">
        <f>VLOOKUP(D3774,DATA!A:F,5,FALSE)</f>
        <v>1.3726988247862192E-2</v>
      </c>
      <c r="M3774" s="37">
        <f>VLOOKUP(D3774,DATA!A:F,6,FALSE)</f>
        <v>1285.5</v>
      </c>
      <c r="N3774" s="36">
        <f t="shared" si="291"/>
        <v>2.9556214228734681</v>
      </c>
      <c r="O3774" s="36">
        <f t="shared" si="292"/>
        <v>2.9559948715397582</v>
      </c>
      <c r="P3774" s="36">
        <f t="shared" si="293"/>
        <v>3.7344866629007711E-4</v>
      </c>
      <c r="Q3774" s="36">
        <f t="shared" si="294"/>
        <v>4.6674465775892979E-4</v>
      </c>
    </row>
    <row r="3775" spans="1:17" x14ac:dyDescent="0.3">
      <c r="A3775" s="29">
        <v>2904336</v>
      </c>
      <c r="B3775" s="1">
        <v>133</v>
      </c>
      <c r="C3775" s="1" t="s">
        <v>17</v>
      </c>
      <c r="D3775" s="1" t="s">
        <v>43</v>
      </c>
      <c r="E3775" s="1" t="s">
        <v>44</v>
      </c>
      <c r="F3775" s="47">
        <v>1071</v>
      </c>
      <c r="G3775" s="34">
        <v>1031.1500000000001</v>
      </c>
      <c r="H3775" s="1" t="s">
        <v>217</v>
      </c>
      <c r="I3775" s="34">
        <v>9.4844000000000005E-3</v>
      </c>
      <c r="J3775" s="34">
        <v>87.463650000000001</v>
      </c>
      <c r="K3775" s="35" t="str">
        <f t="shared" si="290"/>
        <v>Kampina &amp; Oisterwijkse Vennen_H7150</v>
      </c>
      <c r="L3775" s="36">
        <f>VLOOKUP(D3775,DATA!A:F,5,FALSE)</f>
        <v>1.3726988247862192E-2</v>
      </c>
      <c r="M3775" s="37">
        <f>VLOOKUP(D3775,DATA!A:F,6,FALSE)</f>
        <v>1285.5</v>
      </c>
      <c r="N3775" s="36">
        <f t="shared" si="291"/>
        <v>2.9556214228734681</v>
      </c>
      <c r="O3775" s="36">
        <f t="shared" si="292"/>
        <v>2.9559948715397582</v>
      </c>
      <c r="P3775" s="36">
        <f t="shared" si="293"/>
        <v>3.7344866629007711E-4</v>
      </c>
      <c r="Q3775" s="36">
        <f t="shared" si="294"/>
        <v>3.2663183441362107E-4</v>
      </c>
    </row>
    <row r="3776" spans="1:17" x14ac:dyDescent="0.3">
      <c r="A3776" s="29">
        <v>2904336</v>
      </c>
      <c r="B3776" s="1">
        <v>133</v>
      </c>
      <c r="C3776" s="1" t="s">
        <v>17</v>
      </c>
      <c r="D3776" s="1" t="s">
        <v>90</v>
      </c>
      <c r="E3776" s="1" t="s">
        <v>91</v>
      </c>
      <c r="F3776" s="47">
        <v>1071</v>
      </c>
      <c r="G3776" s="34">
        <v>1031.1500000000001</v>
      </c>
      <c r="H3776" s="1" t="s">
        <v>217</v>
      </c>
      <c r="I3776" s="34">
        <v>9.4844000000000005E-3</v>
      </c>
      <c r="J3776" s="34">
        <v>309.7088</v>
      </c>
      <c r="K3776" s="35" t="str">
        <f t="shared" si="290"/>
        <v>Kampina &amp; Oisterwijkse Vennen_Lg04</v>
      </c>
      <c r="L3776" s="36">
        <f>VLOOKUP(D3776,DATA!A:F,5,FALSE)</f>
        <v>1.3726988247862192E-2</v>
      </c>
      <c r="M3776" s="37">
        <f>VLOOKUP(D3776,DATA!A:F,6,FALSE)</f>
        <v>1285.5</v>
      </c>
      <c r="N3776" s="36">
        <f t="shared" si="291"/>
        <v>2.9556214228734681</v>
      </c>
      <c r="O3776" s="36">
        <f t="shared" si="292"/>
        <v>2.9559948715397582</v>
      </c>
      <c r="P3776" s="36">
        <f t="shared" si="293"/>
        <v>3.7344866629007711E-4</v>
      </c>
      <c r="Q3776" s="36">
        <f t="shared" si="294"/>
        <v>1.1566033829830023E-3</v>
      </c>
    </row>
    <row r="3777" spans="1:17" x14ac:dyDescent="0.3">
      <c r="A3777" s="29">
        <v>2904338</v>
      </c>
      <c r="B3777" s="1">
        <v>133</v>
      </c>
      <c r="C3777" s="1" t="s">
        <v>17</v>
      </c>
      <c r="D3777" s="1" t="s">
        <v>41</v>
      </c>
      <c r="E3777" s="1" t="s">
        <v>42</v>
      </c>
      <c r="F3777" s="47">
        <v>1071</v>
      </c>
      <c r="G3777" s="34">
        <v>1049.99</v>
      </c>
      <c r="H3777" s="1" t="s">
        <v>217</v>
      </c>
      <c r="I3777" s="34">
        <v>9.9453000000000007E-3</v>
      </c>
      <c r="J3777" s="34">
        <v>651.35486000000003</v>
      </c>
      <c r="K3777" s="35" t="str">
        <f t="shared" si="290"/>
        <v>Kampina &amp; Oisterwijkse Vennen_H4010A</v>
      </c>
      <c r="L3777" s="36">
        <f>VLOOKUP(D3777,DATA!A:F,5,FALSE)</f>
        <v>1.3726988247862192E-2</v>
      </c>
      <c r="M3777" s="37">
        <f>VLOOKUP(D3777,DATA!A:F,6,FALSE)</f>
        <v>1285.5</v>
      </c>
      <c r="N3777" s="36">
        <f t="shared" si="291"/>
        <v>3.7948317601241013</v>
      </c>
      <c r="O3777" s="36">
        <f t="shared" si="292"/>
        <v>3.7953301985032426</v>
      </c>
      <c r="P3777" s="36">
        <f t="shared" si="293"/>
        <v>4.9843837914131939E-4</v>
      </c>
      <c r="Q3777" s="36">
        <f t="shared" si="294"/>
        <v>3.2466026066422103E-3</v>
      </c>
    </row>
    <row r="3778" spans="1:17" x14ac:dyDescent="0.3">
      <c r="A3778" s="29">
        <v>2904338</v>
      </c>
      <c r="B3778" s="1">
        <v>133</v>
      </c>
      <c r="C3778" s="1" t="s">
        <v>17</v>
      </c>
      <c r="D3778" s="1" t="s">
        <v>43</v>
      </c>
      <c r="E3778" s="1" t="s">
        <v>44</v>
      </c>
      <c r="F3778" s="47">
        <v>1071</v>
      </c>
      <c r="G3778" s="34">
        <v>1049.99</v>
      </c>
      <c r="H3778" s="1" t="s">
        <v>217</v>
      </c>
      <c r="I3778" s="34">
        <v>9.9453000000000007E-3</v>
      </c>
      <c r="J3778" s="34">
        <v>94.591149999999999</v>
      </c>
      <c r="K3778" s="35" t="str">
        <f t="shared" si="290"/>
        <v>Kampina &amp; Oisterwijkse Vennen_H7150</v>
      </c>
      <c r="L3778" s="36">
        <f>VLOOKUP(D3778,DATA!A:F,5,FALSE)</f>
        <v>1.3726988247862192E-2</v>
      </c>
      <c r="M3778" s="37">
        <f>VLOOKUP(D3778,DATA!A:F,6,FALSE)</f>
        <v>1285.5</v>
      </c>
      <c r="N3778" s="36">
        <f t="shared" si="291"/>
        <v>3.7948317601241013</v>
      </c>
      <c r="O3778" s="36">
        <f t="shared" si="292"/>
        <v>3.7953301985032426</v>
      </c>
      <c r="P3778" s="36">
        <f t="shared" si="293"/>
        <v>4.9843837914131939E-4</v>
      </c>
      <c r="Q3778" s="36">
        <f t="shared" si="294"/>
        <v>4.7147859487113412E-4</v>
      </c>
    </row>
    <row r="3779" spans="1:17" x14ac:dyDescent="0.3">
      <c r="A3779" s="29">
        <v>2904338</v>
      </c>
      <c r="B3779" s="1">
        <v>133</v>
      </c>
      <c r="C3779" s="1" t="s">
        <v>17</v>
      </c>
      <c r="D3779" s="1" t="s">
        <v>86</v>
      </c>
      <c r="E3779" s="1" t="s">
        <v>44</v>
      </c>
      <c r="F3779" s="47">
        <v>1071</v>
      </c>
      <c r="G3779" s="34">
        <v>1049.99</v>
      </c>
      <c r="H3779" s="1" t="s">
        <v>217</v>
      </c>
      <c r="I3779" s="34">
        <v>9.9453000000000007E-3</v>
      </c>
      <c r="J3779" s="34">
        <v>8.9556470000000008</v>
      </c>
      <c r="K3779" s="35" t="str">
        <f t="shared" ref="K3779:K3842" si="295">_xlfn.CONCAT(C3779,"_",D3779)</f>
        <v>Kampina &amp; Oisterwijkse Vennen_ZGH7150</v>
      </c>
      <c r="L3779" s="36">
        <f>VLOOKUP(D3779,DATA!A:F,5,FALSE)</f>
        <v>1.3726988247862192E-2</v>
      </c>
      <c r="M3779" s="37">
        <f>VLOOKUP(D3779,DATA!A:F,6,FALSE)</f>
        <v>1285.5</v>
      </c>
      <c r="N3779" s="36">
        <f t="shared" ref="N3779:N3842" si="296">100/(1+EXP(-L3779*(G3779-M3779)))</f>
        <v>3.7948317601241013</v>
      </c>
      <c r="O3779" s="36">
        <f t="shared" ref="O3779:O3842" si="297">100/(1+EXP(-L3779*((G3779+I3779)-M3779)))</f>
        <v>3.7953301985032426</v>
      </c>
      <c r="P3779" s="36">
        <f t="shared" ref="P3779:P3842" si="298">O3779-N3779</f>
        <v>4.9843837914131939E-4</v>
      </c>
      <c r="Q3779" s="36">
        <f t="shared" ref="Q3779:Q3842" si="299">IF(AND(H3779&lt;&gt;"below",I3779&gt;=0.005),J3779*P3779/100,0)</f>
        <v>4.4638381748418204E-5</v>
      </c>
    </row>
    <row r="3780" spans="1:17" x14ac:dyDescent="0.3">
      <c r="A3780" s="29">
        <v>2905869</v>
      </c>
      <c r="B3780" s="1">
        <v>133</v>
      </c>
      <c r="C3780" s="1" t="s">
        <v>17</v>
      </c>
      <c r="D3780" s="1" t="s">
        <v>43</v>
      </c>
      <c r="E3780" s="1" t="s">
        <v>44</v>
      </c>
      <c r="F3780" s="47">
        <v>1071</v>
      </c>
      <c r="G3780" s="34">
        <v>1012.82</v>
      </c>
      <c r="H3780" s="1" t="s">
        <v>217</v>
      </c>
      <c r="I3780" s="34">
        <v>9.4917000000000005E-3</v>
      </c>
      <c r="J3780" s="34">
        <v>215.17041</v>
      </c>
      <c r="K3780" s="35" t="str">
        <f t="shared" si="295"/>
        <v>Kampina &amp; Oisterwijkse Vennen_H7150</v>
      </c>
      <c r="L3780" s="36">
        <f>VLOOKUP(D3780,DATA!A:F,5,FALSE)</f>
        <v>1.3726988247862192E-2</v>
      </c>
      <c r="M3780" s="37">
        <f>VLOOKUP(D3780,DATA!A:F,6,FALSE)</f>
        <v>1285.5</v>
      </c>
      <c r="N3780" s="36">
        <f t="shared" si="296"/>
        <v>2.3133343192111111</v>
      </c>
      <c r="O3780" s="36">
        <f t="shared" si="297"/>
        <v>2.3136287748909248</v>
      </c>
      <c r="P3780" s="36">
        <f t="shared" si="298"/>
        <v>2.944556798136766E-4</v>
      </c>
      <c r="Q3780" s="36">
        <f t="shared" si="299"/>
        <v>6.3358149352337519E-4</v>
      </c>
    </row>
    <row r="3781" spans="1:17" x14ac:dyDescent="0.3">
      <c r="A3781" s="29">
        <v>2905869</v>
      </c>
      <c r="B3781" s="1">
        <v>133</v>
      </c>
      <c r="C3781" s="1" t="s">
        <v>17</v>
      </c>
      <c r="D3781" s="1" t="s">
        <v>90</v>
      </c>
      <c r="E3781" s="1" t="s">
        <v>91</v>
      </c>
      <c r="F3781" s="47">
        <v>1071</v>
      </c>
      <c r="G3781" s="34">
        <v>1012.82</v>
      </c>
      <c r="H3781" s="1" t="s">
        <v>217</v>
      </c>
      <c r="I3781" s="34">
        <v>9.4917000000000005E-3</v>
      </c>
      <c r="J3781" s="34">
        <v>398.41570000000002</v>
      </c>
      <c r="K3781" s="35" t="str">
        <f t="shared" si="295"/>
        <v>Kampina &amp; Oisterwijkse Vennen_Lg04</v>
      </c>
      <c r="L3781" s="36">
        <f>VLOOKUP(D3781,DATA!A:F,5,FALSE)</f>
        <v>1.3726988247862192E-2</v>
      </c>
      <c r="M3781" s="37">
        <f>VLOOKUP(D3781,DATA!A:F,6,FALSE)</f>
        <v>1285.5</v>
      </c>
      <c r="N3781" s="36">
        <f t="shared" si="296"/>
        <v>2.3133343192111111</v>
      </c>
      <c r="O3781" s="36">
        <f t="shared" si="297"/>
        <v>2.3136287748909248</v>
      </c>
      <c r="P3781" s="36">
        <f t="shared" si="298"/>
        <v>2.944556798136766E-4</v>
      </c>
      <c r="Q3781" s="36">
        <f t="shared" si="299"/>
        <v>1.1731576579194184E-3</v>
      </c>
    </row>
    <row r="3782" spans="1:17" x14ac:dyDescent="0.3">
      <c r="A3782" s="29">
        <v>2905870</v>
      </c>
      <c r="B3782" s="1">
        <v>133</v>
      </c>
      <c r="C3782" s="1" t="s">
        <v>17</v>
      </c>
      <c r="D3782" s="1" t="s">
        <v>59</v>
      </c>
      <c r="E3782" s="1" t="s">
        <v>60</v>
      </c>
      <c r="F3782" s="47">
        <v>1071</v>
      </c>
      <c r="G3782" s="34">
        <v>1042.33</v>
      </c>
      <c r="H3782" s="1" t="s">
        <v>217</v>
      </c>
      <c r="I3782" s="34">
        <v>9.8752000000000006E-3</v>
      </c>
      <c r="J3782" s="34">
        <v>167.26107999999999</v>
      </c>
      <c r="K3782" s="35" t="str">
        <f t="shared" si="295"/>
        <v>Kampina &amp; Oisterwijkse Vennen_H9190</v>
      </c>
      <c r="L3782" s="36">
        <f>VLOOKUP(D3782,DATA!A:F,5,FALSE)</f>
        <v>1.3726988247862192E-2</v>
      </c>
      <c r="M3782" s="37">
        <f>VLOOKUP(D3782,DATA!A:F,6,FALSE)</f>
        <v>1285.5</v>
      </c>
      <c r="N3782" s="36">
        <f t="shared" si="296"/>
        <v>3.4290598822112615</v>
      </c>
      <c r="O3782" s="36">
        <f t="shared" si="297"/>
        <v>3.4295088034036252</v>
      </c>
      <c r="P3782" s="36">
        <f t="shared" si="298"/>
        <v>4.4892119236372707E-4</v>
      </c>
      <c r="Q3782" s="36">
        <f t="shared" si="299"/>
        <v>7.5087043469644751E-4</v>
      </c>
    </row>
    <row r="3783" spans="1:17" x14ac:dyDescent="0.3">
      <c r="A3783" s="29">
        <v>2908927</v>
      </c>
      <c r="B3783" s="1">
        <v>133</v>
      </c>
      <c r="C3783" s="1" t="s">
        <v>17</v>
      </c>
      <c r="D3783" s="1" t="s">
        <v>90</v>
      </c>
      <c r="E3783" s="1" t="s">
        <v>91</v>
      </c>
      <c r="F3783" s="47">
        <v>1071</v>
      </c>
      <c r="G3783" s="34">
        <v>1043.52</v>
      </c>
      <c r="H3783" s="1" t="s">
        <v>217</v>
      </c>
      <c r="I3783" s="34">
        <v>9.7482999999999997E-3</v>
      </c>
      <c r="J3783" s="34">
        <v>605.8288</v>
      </c>
      <c r="K3783" s="35" t="str">
        <f t="shared" si="295"/>
        <v>Kampina &amp; Oisterwijkse Vennen_Lg04</v>
      </c>
      <c r="L3783" s="36">
        <f>VLOOKUP(D3783,DATA!A:F,5,FALSE)</f>
        <v>1.3726988247862192E-2</v>
      </c>
      <c r="M3783" s="37">
        <f>VLOOKUP(D3783,DATA!A:F,6,FALSE)</f>
        <v>1285.5</v>
      </c>
      <c r="N3783" s="36">
        <f t="shared" si="296"/>
        <v>3.4835666602562787</v>
      </c>
      <c r="O3783" s="36">
        <f t="shared" si="297"/>
        <v>3.4840166022943215</v>
      </c>
      <c r="P3783" s="36">
        <f t="shared" si="298"/>
        <v>4.4994203804282762E-4</v>
      </c>
      <c r="Q3783" s="36">
        <f t="shared" si="299"/>
        <v>2.725878449770406E-3</v>
      </c>
    </row>
    <row r="3784" spans="1:17" x14ac:dyDescent="0.3">
      <c r="A3784" s="29">
        <v>2910455</v>
      </c>
      <c r="B3784" s="1">
        <v>133</v>
      </c>
      <c r="C3784" s="1" t="s">
        <v>17</v>
      </c>
      <c r="D3784" s="1" t="s">
        <v>90</v>
      </c>
      <c r="E3784" s="1" t="s">
        <v>91</v>
      </c>
      <c r="F3784" s="47">
        <v>1071</v>
      </c>
      <c r="G3784" s="34">
        <v>1033.07</v>
      </c>
      <c r="H3784" s="1" t="s">
        <v>217</v>
      </c>
      <c r="I3784" s="34">
        <v>9.4636000000000008E-3</v>
      </c>
      <c r="J3784" s="34">
        <v>328.01990000000001</v>
      </c>
      <c r="K3784" s="35" t="str">
        <f t="shared" si="295"/>
        <v>Kampina &amp; Oisterwijkse Vennen_Lg04</v>
      </c>
      <c r="L3784" s="36">
        <f>VLOOKUP(D3784,DATA!A:F,5,FALSE)</f>
        <v>1.3726988247862192E-2</v>
      </c>
      <c r="M3784" s="37">
        <f>VLOOKUP(D3784,DATA!A:F,6,FALSE)</f>
        <v>1285.5</v>
      </c>
      <c r="N3784" s="36">
        <f t="shared" si="296"/>
        <v>3.0321614609773331</v>
      </c>
      <c r="O3784" s="36">
        <f t="shared" si="297"/>
        <v>3.0325434388225312</v>
      </c>
      <c r="P3784" s="36">
        <f t="shared" si="298"/>
        <v>3.8197784519811151E-4</v>
      </c>
      <c r="Q3784" s="36">
        <f t="shared" si="299"/>
        <v>1.2529633458410003E-3</v>
      </c>
    </row>
    <row r="3785" spans="1:17" x14ac:dyDescent="0.3">
      <c r="A3785" s="29">
        <v>2916558</v>
      </c>
      <c r="B3785" s="1">
        <v>133</v>
      </c>
      <c r="C3785" s="1" t="s">
        <v>17</v>
      </c>
      <c r="D3785" s="1" t="s">
        <v>41</v>
      </c>
      <c r="E3785" s="1" t="s">
        <v>42</v>
      </c>
      <c r="F3785" s="47">
        <v>1071</v>
      </c>
      <c r="G3785" s="34">
        <v>1054.1600000000001</v>
      </c>
      <c r="H3785" s="1" t="s">
        <v>217</v>
      </c>
      <c r="I3785" s="34">
        <v>8.0154000000000006E-3</v>
      </c>
      <c r="J3785" s="34">
        <v>4401.8696190983001</v>
      </c>
      <c r="K3785" s="35" t="str">
        <f t="shared" si="295"/>
        <v>Kampina &amp; Oisterwijkse Vennen_H4010A</v>
      </c>
      <c r="L3785" s="36">
        <f>VLOOKUP(D3785,DATA!A:F,5,FALSE)</f>
        <v>1.3726988247862192E-2</v>
      </c>
      <c r="M3785" s="37">
        <f>VLOOKUP(D3785,DATA!A:F,6,FALSE)</f>
        <v>1285.5</v>
      </c>
      <c r="N3785" s="36">
        <f t="shared" si="296"/>
        <v>4.0094277278945647</v>
      </c>
      <c r="O3785" s="36">
        <f t="shared" si="297"/>
        <v>4.0098512083863955</v>
      </c>
      <c r="P3785" s="36">
        <f t="shared" si="298"/>
        <v>4.2348049183082992E-4</v>
      </c>
      <c r="Q3785" s="36">
        <f t="shared" si="299"/>
        <v>1.8641059112709361E-2</v>
      </c>
    </row>
    <row r="3786" spans="1:17" x14ac:dyDescent="0.3">
      <c r="A3786" s="29">
        <v>2916558</v>
      </c>
      <c r="B3786" s="1">
        <v>133</v>
      </c>
      <c r="C3786" s="1" t="s">
        <v>17</v>
      </c>
      <c r="D3786" s="1" t="s">
        <v>43</v>
      </c>
      <c r="E3786" s="1" t="s">
        <v>44</v>
      </c>
      <c r="F3786" s="47">
        <v>1071</v>
      </c>
      <c r="G3786" s="34">
        <v>1054.1600000000001</v>
      </c>
      <c r="H3786" s="1" t="s">
        <v>217</v>
      </c>
      <c r="I3786" s="34">
        <v>8.0154000000000006E-3</v>
      </c>
      <c r="J3786" s="34">
        <v>164.27034</v>
      </c>
      <c r="K3786" s="35" t="str">
        <f t="shared" si="295"/>
        <v>Kampina &amp; Oisterwijkse Vennen_H7150</v>
      </c>
      <c r="L3786" s="36">
        <f>VLOOKUP(D3786,DATA!A:F,5,FALSE)</f>
        <v>1.3726988247862192E-2</v>
      </c>
      <c r="M3786" s="37">
        <f>VLOOKUP(D3786,DATA!A:F,6,FALSE)</f>
        <v>1285.5</v>
      </c>
      <c r="N3786" s="36">
        <f t="shared" si="296"/>
        <v>4.0094277278945647</v>
      </c>
      <c r="O3786" s="36">
        <f t="shared" si="297"/>
        <v>4.0098512083863955</v>
      </c>
      <c r="P3786" s="36">
        <f t="shared" si="298"/>
        <v>4.2348049183082992E-4</v>
      </c>
      <c r="Q3786" s="36">
        <f t="shared" si="299"/>
        <v>6.9565284376417653E-4</v>
      </c>
    </row>
    <row r="3787" spans="1:17" x14ac:dyDescent="0.3">
      <c r="A3787" s="29">
        <v>2918099</v>
      </c>
      <c r="B3787" s="1">
        <v>133</v>
      </c>
      <c r="C3787" s="1" t="s">
        <v>17</v>
      </c>
      <c r="D3787" s="1" t="s">
        <v>90</v>
      </c>
      <c r="E3787" s="1" t="s">
        <v>91</v>
      </c>
      <c r="F3787" s="47">
        <v>1071</v>
      </c>
      <c r="G3787" s="34">
        <v>1014.3</v>
      </c>
      <c r="H3787" s="1" t="s">
        <v>217</v>
      </c>
      <c r="I3787" s="34">
        <v>8.8191999999999993E-3</v>
      </c>
      <c r="J3787" s="34">
        <v>599.04016000000001</v>
      </c>
      <c r="K3787" s="35" t="str">
        <f t="shared" si="295"/>
        <v>Kampina &amp; Oisterwijkse Vennen_Lg04</v>
      </c>
      <c r="L3787" s="36">
        <f>VLOOKUP(D3787,DATA!A:F,5,FALSE)</f>
        <v>1.3726988247862192E-2</v>
      </c>
      <c r="M3787" s="37">
        <f>VLOOKUP(D3787,DATA!A:F,6,FALSE)</f>
        <v>1285.5</v>
      </c>
      <c r="N3787" s="36">
        <f t="shared" si="296"/>
        <v>2.359692196067817</v>
      </c>
      <c r="O3787" s="36">
        <f t="shared" si="297"/>
        <v>2.3599711381234907</v>
      </c>
      <c r="P3787" s="36">
        <f t="shared" si="298"/>
        <v>2.7894205567369212E-4</v>
      </c>
      <c r="Q3787" s="36">
        <f t="shared" si="299"/>
        <v>1.6709749366149746E-3</v>
      </c>
    </row>
    <row r="3788" spans="1:17" x14ac:dyDescent="0.3">
      <c r="A3788" s="29">
        <v>2928791</v>
      </c>
      <c r="B3788" s="1">
        <v>133</v>
      </c>
      <c r="C3788" s="1" t="s">
        <v>17</v>
      </c>
      <c r="D3788" s="1" t="s">
        <v>31</v>
      </c>
      <c r="E3788" s="1" t="s">
        <v>32</v>
      </c>
      <c r="F3788" s="47">
        <v>1786</v>
      </c>
      <c r="G3788" s="34">
        <v>1770.63</v>
      </c>
      <c r="H3788" s="1" t="s">
        <v>217</v>
      </c>
      <c r="I3788" s="34">
        <v>1.4449999999999999E-2</v>
      </c>
      <c r="J3788" s="34">
        <v>282.1807</v>
      </c>
      <c r="K3788" s="35" t="str">
        <f t="shared" si="295"/>
        <v>Kampina &amp; Oisterwijkse Vennen_Lg03</v>
      </c>
      <c r="L3788" s="36">
        <f>VLOOKUP(D3788,DATA!A:F,5,FALSE)</f>
        <v>6.9280917156857415E-3</v>
      </c>
      <c r="M3788" s="37">
        <f>VLOOKUP(D3788,DATA!A:F,6,FALSE)</f>
        <v>2211</v>
      </c>
      <c r="N3788" s="36">
        <f t="shared" si="296"/>
        <v>4.5177609359973312</v>
      </c>
      <c r="O3788" s="36">
        <f t="shared" si="297"/>
        <v>4.5181928000845417</v>
      </c>
      <c r="P3788" s="36">
        <f t="shared" si="298"/>
        <v>4.3186408721052061E-4</v>
      </c>
      <c r="Q3788" s="36">
        <f t="shared" si="299"/>
        <v>1.2186371043392576E-3</v>
      </c>
    </row>
    <row r="3789" spans="1:17" x14ac:dyDescent="0.3">
      <c r="A3789" s="29">
        <v>3012847</v>
      </c>
      <c r="B3789" s="1">
        <v>131</v>
      </c>
      <c r="C3789" s="1" t="s">
        <v>24</v>
      </c>
      <c r="D3789" s="1" t="s">
        <v>49</v>
      </c>
      <c r="E3789" s="1" t="s">
        <v>50</v>
      </c>
      <c r="F3789" s="47">
        <v>1429</v>
      </c>
      <c r="G3789" s="34">
        <v>1380.92</v>
      </c>
      <c r="H3789" s="1" t="s">
        <v>217</v>
      </c>
      <c r="I3789" s="34">
        <v>4.9297000000000004E-3</v>
      </c>
      <c r="J3789" s="34">
        <v>260.66647</v>
      </c>
      <c r="K3789" s="35" t="str">
        <f t="shared" si="295"/>
        <v>Loonse en Drunense Duinen &amp; Leemkuilen_H9160A</v>
      </c>
      <c r="L3789" s="36">
        <f>VLOOKUP(D3789,DATA!A:F,5,FALSE)</f>
        <v>7.6478934523803643E-3</v>
      </c>
      <c r="M3789" s="37">
        <f>VLOOKUP(D3789,DATA!A:F,6,FALSE)</f>
        <v>1814</v>
      </c>
      <c r="N3789" s="36">
        <f t="shared" si="296"/>
        <v>3.5156727021920449</v>
      </c>
      <c r="O3789" s="36">
        <f t="shared" si="297"/>
        <v>3.5158005917661268</v>
      </c>
      <c r="P3789" s="36">
        <f t="shared" si="298"/>
        <v>1.2788957408194079E-4</v>
      </c>
      <c r="Q3789" s="36">
        <f t="shared" si="299"/>
        <v>0</v>
      </c>
    </row>
    <row r="3790" spans="1:17" x14ac:dyDescent="0.3">
      <c r="A3790" s="29">
        <v>3015904</v>
      </c>
      <c r="B3790" s="1">
        <v>131</v>
      </c>
      <c r="C3790" s="1" t="s">
        <v>24</v>
      </c>
      <c r="D3790" s="1" t="s">
        <v>22</v>
      </c>
      <c r="E3790" s="1" t="s">
        <v>23</v>
      </c>
      <c r="F3790" s="47">
        <v>1857</v>
      </c>
      <c r="G3790" s="34">
        <v>1837.32</v>
      </c>
      <c r="H3790" s="1" t="s">
        <v>217</v>
      </c>
      <c r="I3790" s="34">
        <v>7.2722999999999998E-3</v>
      </c>
      <c r="J3790" s="34">
        <v>3393.4802</v>
      </c>
      <c r="K3790" s="35" t="str">
        <f t="shared" si="295"/>
        <v>Loonse en Drunense Duinen &amp; Leemkuilen_H91E0C</v>
      </c>
      <c r="L3790" s="36">
        <f>VLOOKUP(D3790,DATA!A:F,5,FALSE)</f>
        <v>6.9280917156857415E-3</v>
      </c>
      <c r="M3790" s="37">
        <f>VLOOKUP(D3790,DATA!A:F,6,FALSE)</f>
        <v>2282</v>
      </c>
      <c r="N3790" s="36">
        <f t="shared" si="296"/>
        <v>4.3906899411742835</v>
      </c>
      <c r="O3790" s="36">
        <f t="shared" si="297"/>
        <v>4.3909014499289443</v>
      </c>
      <c r="P3790" s="36">
        <f t="shared" si="298"/>
        <v>2.1150875466080521E-4</v>
      </c>
      <c r="Q3790" s="36">
        <f t="shared" si="299"/>
        <v>7.1775077106810015E-3</v>
      </c>
    </row>
    <row r="3791" spans="1:17" x14ac:dyDescent="0.3">
      <c r="A3791" s="29">
        <v>3018962</v>
      </c>
      <c r="B3791" s="1">
        <v>131</v>
      </c>
      <c r="C3791" s="1" t="s">
        <v>24</v>
      </c>
      <c r="D3791" s="1" t="s">
        <v>22</v>
      </c>
      <c r="E3791" s="1" t="s">
        <v>23</v>
      </c>
      <c r="F3791" s="47">
        <v>1857</v>
      </c>
      <c r="G3791" s="34">
        <v>1847.59</v>
      </c>
      <c r="H3791" s="1" t="s">
        <v>217</v>
      </c>
      <c r="I3791" s="34">
        <v>7.3447E-3</v>
      </c>
      <c r="J3791" s="34">
        <v>10000</v>
      </c>
      <c r="K3791" s="35" t="str">
        <f t="shared" si="295"/>
        <v>Loonse en Drunense Duinen &amp; Leemkuilen_H91E0C</v>
      </c>
      <c r="L3791" s="36">
        <f>VLOOKUP(D3791,DATA!A:F,5,FALSE)</f>
        <v>6.9280917156857415E-3</v>
      </c>
      <c r="M3791" s="37">
        <f>VLOOKUP(D3791,DATA!A:F,6,FALSE)</f>
        <v>2282</v>
      </c>
      <c r="N3791" s="36">
        <f t="shared" si="296"/>
        <v>4.6992609129740508</v>
      </c>
      <c r="O3791" s="36">
        <f t="shared" si="297"/>
        <v>4.6994888020608725</v>
      </c>
      <c r="P3791" s="36">
        <f t="shared" si="298"/>
        <v>2.2788908682169762E-4</v>
      </c>
      <c r="Q3791" s="36">
        <f t="shared" si="299"/>
        <v>2.2788908682169762E-2</v>
      </c>
    </row>
    <row r="3792" spans="1:17" x14ac:dyDescent="0.3">
      <c r="A3792" s="29">
        <v>3026606</v>
      </c>
      <c r="B3792" s="1">
        <v>131</v>
      </c>
      <c r="C3792" s="1" t="s">
        <v>24</v>
      </c>
      <c r="D3792" s="1" t="s">
        <v>49</v>
      </c>
      <c r="E3792" s="1" t="s">
        <v>50</v>
      </c>
      <c r="F3792" s="47">
        <v>1429</v>
      </c>
      <c r="G3792" s="34">
        <v>1360.96</v>
      </c>
      <c r="H3792" s="1" t="s">
        <v>217</v>
      </c>
      <c r="I3792" s="34">
        <v>4.4657000000000004E-3</v>
      </c>
      <c r="J3792" s="34">
        <v>3043.9436000000001</v>
      </c>
      <c r="K3792" s="35" t="str">
        <f t="shared" si="295"/>
        <v>Loonse en Drunense Duinen &amp; Leemkuilen_H9160A</v>
      </c>
      <c r="L3792" s="36">
        <f>VLOOKUP(D3792,DATA!A:F,5,FALSE)</f>
        <v>7.6478934523803643E-3</v>
      </c>
      <c r="M3792" s="37">
        <f>VLOOKUP(D3792,DATA!A:F,6,FALSE)</f>
        <v>1814</v>
      </c>
      <c r="N3792" s="36">
        <f t="shared" si="296"/>
        <v>3.0330495154024293</v>
      </c>
      <c r="O3792" s="36">
        <f t="shared" si="297"/>
        <v>3.0331499634680421</v>
      </c>
      <c r="P3792" s="36">
        <f t="shared" si="298"/>
        <v>1.0044806561282371E-4</v>
      </c>
      <c r="Q3792" s="36">
        <f t="shared" si="299"/>
        <v>0</v>
      </c>
    </row>
    <row r="3793" spans="1:17" x14ac:dyDescent="0.3">
      <c r="A3793" s="29">
        <v>3028136</v>
      </c>
      <c r="B3793" s="1">
        <v>131</v>
      </c>
      <c r="C3793" s="1" t="s">
        <v>24</v>
      </c>
      <c r="D3793" s="1" t="s">
        <v>22</v>
      </c>
      <c r="E3793" s="1" t="s">
        <v>23</v>
      </c>
      <c r="F3793" s="47">
        <v>1857</v>
      </c>
      <c r="G3793" s="34">
        <v>1818.67</v>
      </c>
      <c r="H3793" s="1" t="s">
        <v>217</v>
      </c>
      <c r="I3793" s="34">
        <v>6.8370999999999996E-3</v>
      </c>
      <c r="J3793" s="34">
        <v>4725.9660000000003</v>
      </c>
      <c r="K3793" s="35" t="str">
        <f t="shared" si="295"/>
        <v>Loonse en Drunense Duinen &amp; Leemkuilen_H91E0C</v>
      </c>
      <c r="L3793" s="36">
        <f>VLOOKUP(D3793,DATA!A:F,5,FALSE)</f>
        <v>6.9280917156857415E-3</v>
      </c>
      <c r="M3793" s="37">
        <f>VLOOKUP(D3793,DATA!A:F,6,FALSE)</f>
        <v>2282</v>
      </c>
      <c r="N3793" s="36">
        <f t="shared" si="296"/>
        <v>3.8791405360556941</v>
      </c>
      <c r="O3793" s="36">
        <f t="shared" si="297"/>
        <v>3.8793171594421416</v>
      </c>
      <c r="P3793" s="36">
        <f t="shared" si="298"/>
        <v>1.7662338644752751E-4</v>
      </c>
      <c r="Q3793" s="36">
        <f t="shared" si="299"/>
        <v>8.3471611915587589E-3</v>
      </c>
    </row>
    <row r="3794" spans="1:17" x14ac:dyDescent="0.3">
      <c r="A3794" s="29">
        <v>3031194</v>
      </c>
      <c r="B3794" s="1">
        <v>131</v>
      </c>
      <c r="C3794" s="1" t="s">
        <v>24</v>
      </c>
      <c r="D3794" s="1" t="s">
        <v>22</v>
      </c>
      <c r="E3794" s="1" t="s">
        <v>23</v>
      </c>
      <c r="F3794" s="47">
        <v>1857</v>
      </c>
      <c r="G3794" s="34">
        <v>1787.93</v>
      </c>
      <c r="H3794" s="1" t="s">
        <v>217</v>
      </c>
      <c r="I3794" s="34">
        <v>6.4831999999999997E-3</v>
      </c>
      <c r="J3794" s="34">
        <v>822.70135000000005</v>
      </c>
      <c r="K3794" s="35" t="str">
        <f t="shared" si="295"/>
        <v>Loonse en Drunense Duinen &amp; Leemkuilen_H91E0C</v>
      </c>
      <c r="L3794" s="36">
        <f>VLOOKUP(D3794,DATA!A:F,5,FALSE)</f>
        <v>6.9280917156857415E-3</v>
      </c>
      <c r="M3794" s="37">
        <f>VLOOKUP(D3794,DATA!A:F,6,FALSE)</f>
        <v>2282</v>
      </c>
      <c r="N3794" s="36">
        <f t="shared" si="296"/>
        <v>3.1585492952864107</v>
      </c>
      <c r="O3794" s="36">
        <f t="shared" si="297"/>
        <v>3.1586866871868784</v>
      </c>
      <c r="P3794" s="36">
        <f t="shared" si="298"/>
        <v>1.3739190046768712E-4</v>
      </c>
      <c r="Q3794" s="36">
        <f t="shared" si="299"/>
        <v>1.1303250199383183E-3</v>
      </c>
    </row>
    <row r="3795" spans="1:17" x14ac:dyDescent="0.3">
      <c r="A3795" s="29">
        <v>3032723</v>
      </c>
      <c r="B3795" s="1">
        <v>131</v>
      </c>
      <c r="C3795" s="1" t="s">
        <v>24</v>
      </c>
      <c r="D3795" s="1" t="s">
        <v>22</v>
      </c>
      <c r="E3795" s="1" t="s">
        <v>23</v>
      </c>
      <c r="F3795" s="47">
        <v>1857</v>
      </c>
      <c r="G3795" s="34">
        <v>1818.79</v>
      </c>
      <c r="H3795" s="1" t="s">
        <v>217</v>
      </c>
      <c r="I3795" s="34">
        <v>6.9467000000000001E-3</v>
      </c>
      <c r="J3795" s="34">
        <v>2416.0713000000001</v>
      </c>
      <c r="K3795" s="35" t="str">
        <f t="shared" si="295"/>
        <v>Loonse en Drunense Duinen &amp; Leemkuilen_H91E0C</v>
      </c>
      <c r="L3795" s="36">
        <f>VLOOKUP(D3795,DATA!A:F,5,FALSE)</f>
        <v>6.9280917156857415E-3</v>
      </c>
      <c r="M3795" s="37">
        <f>VLOOKUP(D3795,DATA!A:F,6,FALSE)</f>
        <v>2282</v>
      </c>
      <c r="N3795" s="36">
        <f t="shared" si="296"/>
        <v>3.8822416274398153</v>
      </c>
      <c r="O3795" s="36">
        <f t="shared" si="297"/>
        <v>3.8824212198617576</v>
      </c>
      <c r="P3795" s="36">
        <f t="shared" si="298"/>
        <v>1.7959242194232061E-4</v>
      </c>
      <c r="Q3795" s="36">
        <f t="shared" si="299"/>
        <v>4.339080963523311E-3</v>
      </c>
    </row>
    <row r="3796" spans="1:17" x14ac:dyDescent="0.3">
      <c r="A3796" s="29">
        <v>3034252</v>
      </c>
      <c r="B3796" s="1">
        <v>131</v>
      </c>
      <c r="C3796" s="1" t="s">
        <v>24</v>
      </c>
      <c r="D3796" s="1" t="s">
        <v>49</v>
      </c>
      <c r="E3796" s="1" t="s">
        <v>50</v>
      </c>
      <c r="F3796" s="47">
        <v>1429</v>
      </c>
      <c r="G3796" s="34">
        <v>1382.42</v>
      </c>
      <c r="H3796" s="1" t="s">
        <v>217</v>
      </c>
      <c r="I3796" s="34">
        <v>4.3241E-3</v>
      </c>
      <c r="J3796" s="34">
        <v>65.09836</v>
      </c>
      <c r="K3796" s="35" t="str">
        <f t="shared" si="295"/>
        <v>Loonse en Drunense Duinen &amp; Leemkuilen_H9160A</v>
      </c>
      <c r="L3796" s="36">
        <f>VLOOKUP(D3796,DATA!A:F,5,FALSE)</f>
        <v>7.6478934523803643E-3</v>
      </c>
      <c r="M3796" s="37">
        <f>VLOOKUP(D3796,DATA!A:F,6,FALSE)</f>
        <v>1814</v>
      </c>
      <c r="N3796" s="36">
        <f t="shared" si="296"/>
        <v>3.5547942139542119</v>
      </c>
      <c r="O3796" s="36">
        <f t="shared" si="297"/>
        <v>3.5549075947072581</v>
      </c>
      <c r="P3796" s="36">
        <f t="shared" si="298"/>
        <v>1.1338075304623274E-4</v>
      </c>
      <c r="Q3796" s="36">
        <f t="shared" si="299"/>
        <v>0</v>
      </c>
    </row>
    <row r="3797" spans="1:17" x14ac:dyDescent="0.3">
      <c r="A3797" s="29">
        <v>3038844</v>
      </c>
      <c r="B3797" s="1">
        <v>131</v>
      </c>
      <c r="C3797" s="1" t="s">
        <v>24</v>
      </c>
      <c r="D3797" s="1" t="s">
        <v>22</v>
      </c>
      <c r="E3797" s="1" t="s">
        <v>23</v>
      </c>
      <c r="F3797" s="47">
        <v>1857</v>
      </c>
      <c r="G3797" s="34">
        <v>1814.79</v>
      </c>
      <c r="H3797" s="1" t="s">
        <v>217</v>
      </c>
      <c r="I3797" s="34">
        <v>8.1285000000000003E-3</v>
      </c>
      <c r="J3797" s="34">
        <v>315.15870000000001</v>
      </c>
      <c r="K3797" s="35" t="str">
        <f t="shared" si="295"/>
        <v>Loonse en Drunense Duinen &amp; Leemkuilen_H91E0C</v>
      </c>
      <c r="L3797" s="36">
        <f>VLOOKUP(D3797,DATA!A:F,5,FALSE)</f>
        <v>6.9280917156857415E-3</v>
      </c>
      <c r="M3797" s="37">
        <f>VLOOKUP(D3797,DATA!A:F,6,FALSE)</f>
        <v>2282</v>
      </c>
      <c r="N3797" s="36">
        <f t="shared" si="296"/>
        <v>3.7801436547170697</v>
      </c>
      <c r="O3797" s="36">
        <f t="shared" si="297"/>
        <v>3.7803484916909054</v>
      </c>
      <c r="P3797" s="36">
        <f t="shared" si="298"/>
        <v>2.0483697383566479E-4</v>
      </c>
      <c r="Q3797" s="36">
        <f t="shared" si="299"/>
        <v>6.4556154385982123E-4</v>
      </c>
    </row>
    <row r="3798" spans="1:17" x14ac:dyDescent="0.3">
      <c r="A3798" s="29">
        <v>3040374</v>
      </c>
      <c r="B3798" s="1">
        <v>131</v>
      </c>
      <c r="C3798" s="1" t="s">
        <v>24</v>
      </c>
      <c r="D3798" s="1" t="s">
        <v>22</v>
      </c>
      <c r="E3798" s="1" t="s">
        <v>23</v>
      </c>
      <c r="F3798" s="47">
        <v>1857</v>
      </c>
      <c r="G3798" s="34">
        <v>1800.84</v>
      </c>
      <c r="H3798" s="1" t="s">
        <v>217</v>
      </c>
      <c r="I3798" s="34">
        <v>8.1248999999999991E-3</v>
      </c>
      <c r="J3798" s="34">
        <v>6425.6396000000004</v>
      </c>
      <c r="K3798" s="35" t="str">
        <f t="shared" si="295"/>
        <v>Loonse en Drunense Duinen &amp; Leemkuilen_H91E0C</v>
      </c>
      <c r="L3798" s="36">
        <f>VLOOKUP(D3798,DATA!A:F,5,FALSE)</f>
        <v>6.9280917156857415E-3</v>
      </c>
      <c r="M3798" s="37">
        <f>VLOOKUP(D3798,DATA!A:F,6,FALSE)</f>
        <v>2282</v>
      </c>
      <c r="N3798" s="36">
        <f t="shared" si="296"/>
        <v>3.4438967628920123</v>
      </c>
      <c r="O3798" s="36">
        <f t="shared" si="297"/>
        <v>3.4440839486872195</v>
      </c>
      <c r="P3798" s="36">
        <f t="shared" si="298"/>
        <v>1.871857952071565E-4</v>
      </c>
      <c r="Q3798" s="36">
        <f t="shared" si="299"/>
        <v>1.2027884582405952E-2</v>
      </c>
    </row>
    <row r="3799" spans="1:17" x14ac:dyDescent="0.3">
      <c r="A3799" s="29">
        <v>3043432</v>
      </c>
      <c r="B3799" s="1">
        <v>131</v>
      </c>
      <c r="C3799" s="1" t="s">
        <v>24</v>
      </c>
      <c r="D3799" s="1" t="s">
        <v>22</v>
      </c>
      <c r="E3799" s="1" t="s">
        <v>23</v>
      </c>
      <c r="F3799" s="47">
        <v>1857</v>
      </c>
      <c r="G3799" s="34">
        <v>1836.23</v>
      </c>
      <c r="H3799" s="1" t="s">
        <v>217</v>
      </c>
      <c r="I3799" s="34">
        <v>8.3129999999999992E-3</v>
      </c>
      <c r="J3799" s="34">
        <v>4679.1714000000002</v>
      </c>
      <c r="K3799" s="35" t="str">
        <f t="shared" si="295"/>
        <v>Loonse en Drunense Duinen &amp; Leemkuilen_H91E0C</v>
      </c>
      <c r="L3799" s="36">
        <f>VLOOKUP(D3799,DATA!A:F,5,FALSE)</f>
        <v>6.9280917156857415E-3</v>
      </c>
      <c r="M3799" s="37">
        <f>VLOOKUP(D3799,DATA!A:F,6,FALSE)</f>
        <v>2282</v>
      </c>
      <c r="N3799" s="36">
        <f t="shared" si="296"/>
        <v>4.3590978933571076</v>
      </c>
      <c r="O3799" s="36">
        <f t="shared" si="297"/>
        <v>4.3593380104688464</v>
      </c>
      <c r="P3799" s="36">
        <f t="shared" si="298"/>
        <v>2.4011711173876904E-4</v>
      </c>
      <c r="Q3799" s="36">
        <f t="shared" si="299"/>
        <v>1.1235491218986524E-2</v>
      </c>
    </row>
    <row r="3800" spans="1:17" x14ac:dyDescent="0.3">
      <c r="A3800" s="29">
        <v>3046489</v>
      </c>
      <c r="B3800" s="1">
        <v>131</v>
      </c>
      <c r="C3800" s="1" t="s">
        <v>24</v>
      </c>
      <c r="D3800" s="1" t="s">
        <v>22</v>
      </c>
      <c r="E3800" s="1" t="s">
        <v>23</v>
      </c>
      <c r="F3800" s="47">
        <v>1857</v>
      </c>
      <c r="G3800" s="34">
        <v>1846.76</v>
      </c>
      <c r="H3800" s="1" t="s">
        <v>217</v>
      </c>
      <c r="I3800" s="34">
        <v>8.1440999999999996E-3</v>
      </c>
      <c r="J3800" s="34">
        <v>8616.4619999999995</v>
      </c>
      <c r="K3800" s="35" t="str">
        <f t="shared" si="295"/>
        <v>Loonse en Drunense Duinen &amp; Leemkuilen_H91E0C</v>
      </c>
      <c r="L3800" s="36">
        <f>VLOOKUP(D3800,DATA!A:F,5,FALSE)</f>
        <v>6.9280917156857415E-3</v>
      </c>
      <c r="M3800" s="37">
        <f>VLOOKUP(D3800,DATA!A:F,6,FALSE)</f>
        <v>2282</v>
      </c>
      <c r="N3800" s="36">
        <f t="shared" si="296"/>
        <v>4.6735755021600136</v>
      </c>
      <c r="O3800" s="36">
        <f t="shared" si="297"/>
        <v>4.6738268819736266</v>
      </c>
      <c r="P3800" s="36">
        <f t="shared" si="298"/>
        <v>2.5137981361300632E-4</v>
      </c>
      <c r="Q3800" s="36">
        <f t="shared" si="299"/>
        <v>2.1660046115635514E-2</v>
      </c>
    </row>
    <row r="3801" spans="1:17" x14ac:dyDescent="0.3">
      <c r="A3801" s="29">
        <v>3048017</v>
      </c>
      <c r="B3801" s="1">
        <v>131</v>
      </c>
      <c r="C3801" s="1" t="s">
        <v>24</v>
      </c>
      <c r="D3801" s="1" t="s">
        <v>22</v>
      </c>
      <c r="E3801" s="1" t="s">
        <v>23</v>
      </c>
      <c r="F3801" s="47">
        <v>1857</v>
      </c>
      <c r="G3801" s="34">
        <v>1821.72</v>
      </c>
      <c r="H3801" s="1" t="s">
        <v>217</v>
      </c>
      <c r="I3801" s="34">
        <v>7.9032000000000008E-3</v>
      </c>
      <c r="J3801" s="34">
        <v>1078.8605</v>
      </c>
      <c r="K3801" s="35" t="str">
        <f t="shared" si="295"/>
        <v>Loonse en Drunense Duinen &amp; Leemkuilen_H91E0C</v>
      </c>
      <c r="L3801" s="36">
        <f>VLOOKUP(D3801,DATA!A:F,5,FALSE)</f>
        <v>6.9280917156857415E-3</v>
      </c>
      <c r="M3801" s="37">
        <f>VLOOKUP(D3801,DATA!A:F,6,FALSE)</f>
        <v>2282</v>
      </c>
      <c r="N3801" s="36">
        <f t="shared" si="296"/>
        <v>3.9587021437537877</v>
      </c>
      <c r="O3801" s="36">
        <f t="shared" si="297"/>
        <v>3.9589103234621001</v>
      </c>
      <c r="P3801" s="36">
        <f t="shared" si="298"/>
        <v>2.0817970831243926E-4</v>
      </c>
      <c r="Q3801" s="36">
        <f t="shared" si="299"/>
        <v>2.2459686419981236E-3</v>
      </c>
    </row>
    <row r="3802" spans="1:17" x14ac:dyDescent="0.3">
      <c r="A3802" s="29">
        <v>3048019</v>
      </c>
      <c r="B3802" s="1">
        <v>131</v>
      </c>
      <c r="C3802" s="1" t="s">
        <v>24</v>
      </c>
      <c r="D3802" s="1" t="s">
        <v>49</v>
      </c>
      <c r="E3802" s="1" t="s">
        <v>50</v>
      </c>
      <c r="F3802" s="47">
        <v>1429</v>
      </c>
      <c r="G3802" s="34">
        <v>1375.7</v>
      </c>
      <c r="H3802" s="1" t="s">
        <v>217</v>
      </c>
      <c r="I3802" s="34">
        <v>5.3473000000000001E-3</v>
      </c>
      <c r="J3802" s="34">
        <v>453.85388</v>
      </c>
      <c r="K3802" s="35" t="str">
        <f t="shared" si="295"/>
        <v>Loonse en Drunense Duinen &amp; Leemkuilen_H9160A</v>
      </c>
      <c r="L3802" s="36">
        <f>VLOOKUP(D3802,DATA!A:F,5,FALSE)</f>
        <v>7.6478934523803643E-3</v>
      </c>
      <c r="M3802" s="37">
        <f>VLOOKUP(D3802,DATA!A:F,6,FALSE)</f>
        <v>1814</v>
      </c>
      <c r="N3802" s="36">
        <f t="shared" si="296"/>
        <v>3.3827389150693796</v>
      </c>
      <c r="O3802" s="36">
        <f t="shared" si="297"/>
        <v>3.3828725770400636</v>
      </c>
      <c r="P3802" s="36">
        <f t="shared" si="298"/>
        <v>1.3366197068398478E-4</v>
      </c>
      <c r="Q3802" s="36">
        <f t="shared" si="299"/>
        <v>6.0663004003372746E-4</v>
      </c>
    </row>
    <row r="3803" spans="1:17" x14ac:dyDescent="0.3">
      <c r="A3803" s="29">
        <v>3051080</v>
      </c>
      <c r="B3803" s="1">
        <v>131</v>
      </c>
      <c r="C3803" s="1" t="s">
        <v>24</v>
      </c>
      <c r="D3803" s="1" t="s">
        <v>22</v>
      </c>
      <c r="E3803" s="1" t="s">
        <v>23</v>
      </c>
      <c r="F3803" s="47">
        <v>1857</v>
      </c>
      <c r="G3803" s="34">
        <v>1837.56</v>
      </c>
      <c r="H3803" s="1" t="s">
        <v>217</v>
      </c>
      <c r="I3803" s="34">
        <v>9.1275000000000002E-3</v>
      </c>
      <c r="J3803" s="34">
        <v>5109.585</v>
      </c>
      <c r="K3803" s="35" t="str">
        <f t="shared" si="295"/>
        <v>Loonse en Drunense Duinen &amp; Leemkuilen_H91E0C</v>
      </c>
      <c r="L3803" s="36">
        <f>VLOOKUP(D3803,DATA!A:F,5,FALSE)</f>
        <v>6.9280917156857415E-3</v>
      </c>
      <c r="M3803" s="37">
        <f>VLOOKUP(D3803,DATA!A:F,6,FALSE)</f>
        <v>2282</v>
      </c>
      <c r="N3803" s="36">
        <f t="shared" si="296"/>
        <v>4.3976752755901733</v>
      </c>
      <c r="O3803" s="36">
        <f t="shared" si="297"/>
        <v>4.3979411457549267</v>
      </c>
      <c r="P3803" s="36">
        <f t="shared" si="298"/>
        <v>2.6587016475332348E-4</v>
      </c>
      <c r="Q3803" s="36">
        <f t="shared" si="299"/>
        <v>1.3584862057711105E-2</v>
      </c>
    </row>
    <row r="3804" spans="1:17" x14ac:dyDescent="0.3">
      <c r="A3804" s="29">
        <v>3051086</v>
      </c>
      <c r="B3804" s="1">
        <v>131</v>
      </c>
      <c r="C3804" s="1" t="s">
        <v>24</v>
      </c>
      <c r="D3804" s="1" t="s">
        <v>49</v>
      </c>
      <c r="E3804" s="1" t="s">
        <v>50</v>
      </c>
      <c r="F3804" s="47">
        <v>1429</v>
      </c>
      <c r="G3804" s="34">
        <v>1387.58</v>
      </c>
      <c r="H3804" s="1" t="s">
        <v>217</v>
      </c>
      <c r="I3804" s="34">
        <v>6.1072000000000001E-3</v>
      </c>
      <c r="J3804" s="34">
        <v>3343.1895</v>
      </c>
      <c r="K3804" s="35" t="str">
        <f t="shared" si="295"/>
        <v>Loonse en Drunense Duinen &amp; Leemkuilen_H9160A</v>
      </c>
      <c r="L3804" s="36">
        <f>VLOOKUP(D3804,DATA!A:F,5,FALSE)</f>
        <v>7.6478934523803643E-3</v>
      </c>
      <c r="M3804" s="37">
        <f>VLOOKUP(D3804,DATA!A:F,6,FALSE)</f>
        <v>1814</v>
      </c>
      <c r="N3804" s="36">
        <f t="shared" si="296"/>
        <v>3.6925986347804347</v>
      </c>
      <c r="O3804" s="36">
        <f t="shared" si="297"/>
        <v>3.6927647407093263</v>
      </c>
      <c r="P3804" s="36">
        <f t="shared" si="298"/>
        <v>1.6610592889154674E-4</v>
      </c>
      <c r="Q3804" s="36">
        <f t="shared" si="299"/>
        <v>5.5532359735796562E-3</v>
      </c>
    </row>
    <row r="3805" spans="1:17" x14ac:dyDescent="0.3">
      <c r="A3805" s="29">
        <v>3052615</v>
      </c>
      <c r="B3805" s="1">
        <v>131</v>
      </c>
      <c r="C3805" s="1" t="s">
        <v>24</v>
      </c>
      <c r="D3805" s="1" t="s">
        <v>49</v>
      </c>
      <c r="E3805" s="1" t="s">
        <v>50</v>
      </c>
      <c r="F3805" s="47">
        <v>1429</v>
      </c>
      <c r="G3805" s="34">
        <v>1369.37</v>
      </c>
      <c r="H3805" s="1" t="s">
        <v>217</v>
      </c>
      <c r="I3805" s="34">
        <v>6.0511000000000002E-3</v>
      </c>
      <c r="J3805" s="34">
        <v>1028.2929999999999</v>
      </c>
      <c r="K3805" s="35" t="str">
        <f t="shared" si="295"/>
        <v>Loonse en Drunense Duinen &amp; Leemkuilen_H9160A</v>
      </c>
      <c r="L3805" s="36">
        <f>VLOOKUP(D3805,DATA!A:F,5,FALSE)</f>
        <v>7.6478934523803643E-3</v>
      </c>
      <c r="M3805" s="37">
        <f>VLOOKUP(D3805,DATA!A:F,6,FALSE)</f>
        <v>1814</v>
      </c>
      <c r="N3805" s="36">
        <f t="shared" si="296"/>
        <v>3.2280377360376358</v>
      </c>
      <c r="O3805" s="36">
        <f t="shared" si="297"/>
        <v>3.2281823045492541</v>
      </c>
      <c r="P3805" s="36">
        <f t="shared" si="298"/>
        <v>1.4456851161837037E-4</v>
      </c>
      <c r="Q3805" s="36">
        <f t="shared" si="299"/>
        <v>1.4865878851758891E-3</v>
      </c>
    </row>
    <row r="3806" spans="1:17" x14ac:dyDescent="0.3">
      <c r="A3806" s="29">
        <v>3052616</v>
      </c>
      <c r="B3806" s="1">
        <v>131</v>
      </c>
      <c r="C3806" s="1" t="s">
        <v>24</v>
      </c>
      <c r="D3806" s="1" t="s">
        <v>22</v>
      </c>
      <c r="E3806" s="1" t="s">
        <v>23</v>
      </c>
      <c r="F3806" s="47">
        <v>1857</v>
      </c>
      <c r="G3806" s="34">
        <v>1802.71</v>
      </c>
      <c r="H3806" s="1" t="s">
        <v>217</v>
      </c>
      <c r="I3806" s="34">
        <v>8.5809000000000007E-3</v>
      </c>
      <c r="J3806" s="34">
        <v>6730.6859999999997</v>
      </c>
      <c r="K3806" s="35" t="str">
        <f t="shared" si="295"/>
        <v>Loonse en Drunense Duinen &amp; Leemkuilen_H91E0C</v>
      </c>
      <c r="L3806" s="36">
        <f>VLOOKUP(D3806,DATA!A:F,5,FALSE)</f>
        <v>6.9280917156857415E-3</v>
      </c>
      <c r="M3806" s="37">
        <f>VLOOKUP(D3806,DATA!A:F,6,FALSE)</f>
        <v>2282</v>
      </c>
      <c r="N3806" s="36">
        <f t="shared" si="296"/>
        <v>3.487238508267668</v>
      </c>
      <c r="O3806" s="36">
        <f t="shared" si="297"/>
        <v>3.4874385980316838</v>
      </c>
      <c r="P3806" s="36">
        <f t="shared" si="298"/>
        <v>2.0008976401575396E-4</v>
      </c>
      <c r="Q3806" s="36">
        <f t="shared" si="299"/>
        <v>1.3467413734041389E-2</v>
      </c>
    </row>
    <row r="3807" spans="1:17" x14ac:dyDescent="0.3">
      <c r="A3807" s="29">
        <v>3054135</v>
      </c>
      <c r="B3807" s="1">
        <v>131</v>
      </c>
      <c r="C3807" s="1" t="s">
        <v>24</v>
      </c>
      <c r="D3807" s="1" t="s">
        <v>22</v>
      </c>
      <c r="E3807" s="1" t="s">
        <v>23</v>
      </c>
      <c r="F3807" s="47">
        <v>1857</v>
      </c>
      <c r="G3807" s="34">
        <v>1808.35</v>
      </c>
      <c r="H3807" s="1" t="s">
        <v>217</v>
      </c>
      <c r="I3807" s="34">
        <v>8.0479999999999996E-3</v>
      </c>
      <c r="J3807" s="34">
        <v>9999.5205000000005</v>
      </c>
      <c r="K3807" s="35" t="str">
        <f t="shared" si="295"/>
        <v>Loonse en Drunense Duinen &amp; Leemkuilen_H91E0C</v>
      </c>
      <c r="L3807" s="36">
        <f>VLOOKUP(D3807,DATA!A:F,5,FALSE)</f>
        <v>6.9280917156857415E-3</v>
      </c>
      <c r="M3807" s="37">
        <f>VLOOKUP(D3807,DATA!A:F,6,FALSE)</f>
        <v>2282</v>
      </c>
      <c r="N3807" s="36">
        <f t="shared" si="296"/>
        <v>3.6211656462376611</v>
      </c>
      <c r="O3807" s="36">
        <f t="shared" si="297"/>
        <v>3.6213602462609016</v>
      </c>
      <c r="P3807" s="36">
        <f t="shared" si="298"/>
        <v>1.9460002324045433E-4</v>
      </c>
      <c r="Q3807" s="36">
        <f t="shared" si="299"/>
        <v>1.9459069216933998E-2</v>
      </c>
    </row>
    <row r="3808" spans="1:17" x14ac:dyDescent="0.3">
      <c r="A3808" s="29">
        <v>3055670</v>
      </c>
      <c r="B3808" s="1">
        <v>131</v>
      </c>
      <c r="C3808" s="1" t="s">
        <v>24</v>
      </c>
      <c r="D3808" s="1" t="s">
        <v>22</v>
      </c>
      <c r="E3808" s="1" t="s">
        <v>23</v>
      </c>
      <c r="F3808" s="47">
        <v>1857</v>
      </c>
      <c r="G3808" s="34">
        <v>1807.57</v>
      </c>
      <c r="H3808" s="1" t="s">
        <v>217</v>
      </c>
      <c r="I3808" s="34">
        <v>8.9411000000000004E-3</v>
      </c>
      <c r="J3808" s="34">
        <v>1356.3347000000001</v>
      </c>
      <c r="K3808" s="35" t="str">
        <f t="shared" si="295"/>
        <v>Loonse en Drunense Duinen &amp; Leemkuilen_H91E0C</v>
      </c>
      <c r="L3808" s="36">
        <f>VLOOKUP(D3808,DATA!A:F,5,FALSE)</f>
        <v>6.9280917156857415E-3</v>
      </c>
      <c r="M3808" s="37">
        <f>VLOOKUP(D3808,DATA!A:F,6,FALSE)</f>
        <v>2282</v>
      </c>
      <c r="N3808" s="36">
        <f t="shared" si="296"/>
        <v>3.60235298912963</v>
      </c>
      <c r="O3808" s="36">
        <f t="shared" si="297"/>
        <v>3.6025681036676978</v>
      </c>
      <c r="P3808" s="36">
        <f t="shared" si="298"/>
        <v>2.1511453806777325E-4</v>
      </c>
      <c r="Q3808" s="36">
        <f t="shared" si="299"/>
        <v>2.9176731245579186E-3</v>
      </c>
    </row>
    <row r="3809" spans="1:17" x14ac:dyDescent="0.3">
      <c r="A3809" s="29">
        <v>3055671</v>
      </c>
      <c r="B3809" s="1">
        <v>131</v>
      </c>
      <c r="C3809" s="1" t="s">
        <v>24</v>
      </c>
      <c r="D3809" s="1" t="s">
        <v>22</v>
      </c>
      <c r="E3809" s="1" t="s">
        <v>23</v>
      </c>
      <c r="F3809" s="47">
        <v>1857</v>
      </c>
      <c r="G3809" s="34">
        <v>1799.99</v>
      </c>
      <c r="H3809" s="1" t="s">
        <v>217</v>
      </c>
      <c r="I3809" s="34">
        <v>9.0662E-3</v>
      </c>
      <c r="J3809" s="34">
        <v>3583.0216999999998</v>
      </c>
      <c r="K3809" s="35" t="str">
        <f t="shared" si="295"/>
        <v>Loonse en Drunense Duinen &amp; Leemkuilen_H91E0C</v>
      </c>
      <c r="L3809" s="36">
        <f>VLOOKUP(D3809,DATA!A:F,5,FALSE)</f>
        <v>6.9280917156857415E-3</v>
      </c>
      <c r="M3809" s="37">
        <f>VLOOKUP(D3809,DATA!A:F,6,FALSE)</f>
        <v>2282</v>
      </c>
      <c r="N3809" s="36">
        <f t="shared" si="296"/>
        <v>3.4243681178986911</v>
      </c>
      <c r="O3809" s="36">
        <f t="shared" si="297"/>
        <v>3.4245758480953543</v>
      </c>
      <c r="P3809" s="36">
        <f t="shared" si="298"/>
        <v>2.077301966632028E-4</v>
      </c>
      <c r="Q3809" s="36">
        <f t="shared" si="299"/>
        <v>7.4430180238952313E-3</v>
      </c>
    </row>
    <row r="3810" spans="1:17" x14ac:dyDescent="0.3">
      <c r="A3810" s="29">
        <v>3057190</v>
      </c>
      <c r="B3810" s="1">
        <v>131</v>
      </c>
      <c r="C3810" s="1" t="s">
        <v>24</v>
      </c>
      <c r="D3810" s="1" t="s">
        <v>22</v>
      </c>
      <c r="E3810" s="1" t="s">
        <v>23</v>
      </c>
      <c r="F3810" s="47">
        <v>1857</v>
      </c>
      <c r="G3810" s="34">
        <v>1787.76</v>
      </c>
      <c r="H3810" s="1" t="s">
        <v>217</v>
      </c>
      <c r="I3810" s="34">
        <v>6.6546000000000001E-3</v>
      </c>
      <c r="J3810" s="34">
        <v>5569.6459999999997</v>
      </c>
      <c r="K3810" s="35" t="str">
        <f t="shared" si="295"/>
        <v>Loonse en Drunense Duinen &amp; Leemkuilen_H91E0C</v>
      </c>
      <c r="L3810" s="36">
        <f>VLOOKUP(D3810,DATA!A:F,5,FALSE)</f>
        <v>6.9280917156857415E-3</v>
      </c>
      <c r="M3810" s="37">
        <f>VLOOKUP(D3810,DATA!A:F,6,FALSE)</f>
        <v>2282</v>
      </c>
      <c r="N3810" s="36">
        <f t="shared" si="296"/>
        <v>3.1549487198293114</v>
      </c>
      <c r="O3810" s="36">
        <f t="shared" si="297"/>
        <v>3.1550895885925598</v>
      </c>
      <c r="P3810" s="36">
        <f t="shared" si="298"/>
        <v>1.4086876324848063E-4</v>
      </c>
      <c r="Q3810" s="36">
        <f t="shared" si="299"/>
        <v>7.84589143751847E-3</v>
      </c>
    </row>
    <row r="3811" spans="1:17" x14ac:dyDescent="0.3">
      <c r="A3811" s="29">
        <v>3057195</v>
      </c>
      <c r="B3811" s="1">
        <v>131</v>
      </c>
      <c r="C3811" s="1" t="s">
        <v>24</v>
      </c>
      <c r="D3811" s="1" t="s">
        <v>22</v>
      </c>
      <c r="E3811" s="1" t="s">
        <v>23</v>
      </c>
      <c r="F3811" s="47">
        <v>1857</v>
      </c>
      <c r="G3811" s="34">
        <v>1820.45</v>
      </c>
      <c r="H3811" s="1" t="s">
        <v>217</v>
      </c>
      <c r="I3811" s="34">
        <v>8.5730000000000008E-3</v>
      </c>
      <c r="J3811" s="34">
        <v>8885.1319999999996</v>
      </c>
      <c r="K3811" s="35" t="str">
        <f t="shared" si="295"/>
        <v>Loonse en Drunense Duinen &amp; Leemkuilen_H91E0C</v>
      </c>
      <c r="L3811" s="36">
        <f>VLOOKUP(D3811,DATA!A:F,5,FALSE)</f>
        <v>6.9280917156857415E-3</v>
      </c>
      <c r="M3811" s="37">
        <f>VLOOKUP(D3811,DATA!A:F,6,FALSE)</f>
        <v>2282</v>
      </c>
      <c r="N3811" s="36">
        <f t="shared" si="296"/>
        <v>3.9253848573929964</v>
      </c>
      <c r="O3811" s="36">
        <f t="shared" si="297"/>
        <v>3.9256088580195767</v>
      </c>
      <c r="P3811" s="36">
        <f t="shared" si="298"/>
        <v>2.2400062658034514E-4</v>
      </c>
      <c r="Q3811" s="36">
        <f t="shared" si="299"/>
        <v>1.9902751352490752E-2</v>
      </c>
    </row>
    <row r="3812" spans="1:17" x14ac:dyDescent="0.3">
      <c r="A3812" s="29">
        <v>3058719</v>
      </c>
      <c r="B3812" s="1">
        <v>131</v>
      </c>
      <c r="C3812" s="1" t="s">
        <v>24</v>
      </c>
      <c r="D3812" s="1" t="s">
        <v>22</v>
      </c>
      <c r="E3812" s="1" t="s">
        <v>23</v>
      </c>
      <c r="F3812" s="47">
        <v>1857</v>
      </c>
      <c r="G3812" s="34">
        <v>1855.91</v>
      </c>
      <c r="H3812" s="1" t="s">
        <v>217</v>
      </c>
      <c r="I3812" s="34">
        <v>5.4476999999999998E-3</v>
      </c>
      <c r="J3812" s="34">
        <v>303.51297</v>
      </c>
      <c r="K3812" s="35" t="str">
        <f t="shared" si="295"/>
        <v>Loonse en Drunense Duinen &amp; Leemkuilen_H91E0C</v>
      </c>
      <c r="L3812" s="36">
        <f>VLOOKUP(D3812,DATA!A:F,5,FALSE)</f>
        <v>6.9280917156857415E-3</v>
      </c>
      <c r="M3812" s="37">
        <f>VLOOKUP(D3812,DATA!A:F,6,FALSE)</f>
        <v>2282</v>
      </c>
      <c r="N3812" s="36">
        <f t="shared" si="296"/>
        <v>4.9642514567636393</v>
      </c>
      <c r="O3812" s="36">
        <f t="shared" si="297"/>
        <v>4.9644295202881263</v>
      </c>
      <c r="P3812" s="36">
        <f t="shared" si="298"/>
        <v>1.7806352448701546E-4</v>
      </c>
      <c r="Q3812" s="36">
        <f t="shared" si="299"/>
        <v>5.4044589165721786E-4</v>
      </c>
    </row>
    <row r="3813" spans="1:17" x14ac:dyDescent="0.3">
      <c r="A3813" s="29">
        <v>3058720</v>
      </c>
      <c r="B3813" s="1">
        <v>131</v>
      </c>
      <c r="C3813" s="1" t="s">
        <v>24</v>
      </c>
      <c r="D3813" s="1" t="s">
        <v>22</v>
      </c>
      <c r="E3813" s="1" t="s">
        <v>23</v>
      </c>
      <c r="F3813" s="47">
        <v>1857</v>
      </c>
      <c r="G3813" s="34">
        <v>1787.55</v>
      </c>
      <c r="H3813" s="1" t="s">
        <v>217</v>
      </c>
      <c r="I3813" s="34">
        <v>6.9303000000000003E-3</v>
      </c>
      <c r="J3813" s="34">
        <v>1148.6857</v>
      </c>
      <c r="K3813" s="35" t="str">
        <f t="shared" si="295"/>
        <v>Loonse en Drunense Duinen &amp; Leemkuilen_H91E0C</v>
      </c>
      <c r="L3813" s="36">
        <f>VLOOKUP(D3813,DATA!A:F,5,FALSE)</f>
        <v>6.9280917156857415E-3</v>
      </c>
      <c r="M3813" s="37">
        <f>VLOOKUP(D3813,DATA!A:F,6,FALSE)</f>
        <v>2282</v>
      </c>
      <c r="N3813" s="36">
        <f t="shared" si="296"/>
        <v>3.1505064320162881</v>
      </c>
      <c r="O3813" s="36">
        <f t="shared" si="297"/>
        <v>3.1506529372558796</v>
      </c>
      <c r="P3813" s="36">
        <f t="shared" si="298"/>
        <v>1.4650523959147677E-4</v>
      </c>
      <c r="Q3813" s="36">
        <f t="shared" si="299"/>
        <v>1.682884736938032E-3</v>
      </c>
    </row>
    <row r="3814" spans="1:17" x14ac:dyDescent="0.3">
      <c r="A3814" s="29">
        <v>3058732</v>
      </c>
      <c r="B3814" s="1">
        <v>131</v>
      </c>
      <c r="C3814" s="1" t="s">
        <v>24</v>
      </c>
      <c r="D3814" s="1" t="s">
        <v>22</v>
      </c>
      <c r="E3814" s="1" t="s">
        <v>23</v>
      </c>
      <c r="F3814" s="47">
        <v>1857</v>
      </c>
      <c r="G3814" s="34">
        <v>1831.3</v>
      </c>
      <c r="H3814" s="1" t="s">
        <v>217</v>
      </c>
      <c r="I3814" s="34">
        <v>9.2163999999999996E-3</v>
      </c>
      <c r="J3814" s="34">
        <v>1865.4016999999999</v>
      </c>
      <c r="K3814" s="35" t="str">
        <f t="shared" si="295"/>
        <v>Loonse en Drunense Duinen &amp; Leemkuilen_H91E0C</v>
      </c>
      <c r="L3814" s="36">
        <f>VLOOKUP(D3814,DATA!A:F,5,FALSE)</f>
        <v>6.9280917156857415E-3</v>
      </c>
      <c r="M3814" s="37">
        <f>VLOOKUP(D3814,DATA!A:F,6,FALSE)</f>
        <v>2282</v>
      </c>
      <c r="N3814" s="36">
        <f t="shared" si="296"/>
        <v>4.2189000512351065</v>
      </c>
      <c r="O3814" s="36">
        <f t="shared" si="297"/>
        <v>4.2191580791518035</v>
      </c>
      <c r="P3814" s="36">
        <f t="shared" si="298"/>
        <v>2.5802791669704561E-4</v>
      </c>
      <c r="Q3814" s="36">
        <f t="shared" si="299"/>
        <v>4.8132571445412727E-3</v>
      </c>
    </row>
    <row r="3815" spans="1:17" x14ac:dyDescent="0.3">
      <c r="A3815" s="29">
        <v>3060248</v>
      </c>
      <c r="B3815" s="1">
        <v>131</v>
      </c>
      <c r="C3815" s="1" t="s">
        <v>24</v>
      </c>
      <c r="D3815" s="1" t="s">
        <v>22</v>
      </c>
      <c r="E3815" s="1" t="s">
        <v>23</v>
      </c>
      <c r="F3815" s="47">
        <v>1857</v>
      </c>
      <c r="G3815" s="34">
        <v>1840.47</v>
      </c>
      <c r="H3815" s="1" t="s">
        <v>217</v>
      </c>
      <c r="I3815" s="34">
        <v>5.6074999999999996E-3</v>
      </c>
      <c r="J3815" s="34">
        <v>1388.2035000000001</v>
      </c>
      <c r="K3815" s="35" t="str">
        <f t="shared" si="295"/>
        <v>Loonse en Drunense Duinen &amp; Leemkuilen_H91E0C</v>
      </c>
      <c r="L3815" s="36">
        <f>VLOOKUP(D3815,DATA!A:F,5,FALSE)</f>
        <v>6.9280917156857415E-3</v>
      </c>
      <c r="M3815" s="37">
        <f>VLOOKUP(D3815,DATA!A:F,6,FALSE)</f>
        <v>2282</v>
      </c>
      <c r="N3815" s="36">
        <f t="shared" si="296"/>
        <v>4.4832202799797169</v>
      </c>
      <c r="O3815" s="36">
        <f t="shared" si="297"/>
        <v>4.4833866443576582</v>
      </c>
      <c r="P3815" s="36">
        <f t="shared" si="298"/>
        <v>1.663643779412638E-4</v>
      </c>
      <c r="Q3815" s="36">
        <f t="shared" si="299"/>
        <v>2.3094761173338522E-3</v>
      </c>
    </row>
    <row r="3816" spans="1:17" x14ac:dyDescent="0.3">
      <c r="A3816" s="29">
        <v>3060249</v>
      </c>
      <c r="B3816" s="1">
        <v>131</v>
      </c>
      <c r="C3816" s="1" t="s">
        <v>24</v>
      </c>
      <c r="D3816" s="1" t="s">
        <v>49</v>
      </c>
      <c r="E3816" s="1" t="s">
        <v>50</v>
      </c>
      <c r="F3816" s="47">
        <v>1429</v>
      </c>
      <c r="G3816" s="34">
        <v>1401.18</v>
      </c>
      <c r="H3816" s="1" t="s">
        <v>217</v>
      </c>
      <c r="I3816" s="34">
        <v>4.9224000000000004E-3</v>
      </c>
      <c r="J3816" s="34">
        <v>2296.8571999999999</v>
      </c>
      <c r="K3816" s="35" t="str">
        <f t="shared" si="295"/>
        <v>Loonse en Drunense Duinen &amp; Leemkuilen_H9160A</v>
      </c>
      <c r="L3816" s="36">
        <f>VLOOKUP(D3816,DATA!A:F,5,FALSE)</f>
        <v>7.6478934523803643E-3</v>
      </c>
      <c r="M3816" s="37">
        <f>VLOOKUP(D3816,DATA!A:F,6,FALSE)</f>
        <v>1814</v>
      </c>
      <c r="N3816" s="36">
        <f t="shared" si="296"/>
        <v>4.08083815555272</v>
      </c>
      <c r="O3816" s="36">
        <f t="shared" si="297"/>
        <v>4.0809855160182487</v>
      </c>
      <c r="P3816" s="36">
        <f t="shared" si="298"/>
        <v>1.4736046552865645E-4</v>
      </c>
      <c r="Q3816" s="36">
        <f t="shared" si="299"/>
        <v>0</v>
      </c>
    </row>
    <row r="3817" spans="1:17" x14ac:dyDescent="0.3">
      <c r="A3817" s="29">
        <v>3060260</v>
      </c>
      <c r="B3817" s="1">
        <v>131</v>
      </c>
      <c r="C3817" s="1" t="s">
        <v>24</v>
      </c>
      <c r="D3817" s="1" t="s">
        <v>49</v>
      </c>
      <c r="E3817" s="1" t="s">
        <v>50</v>
      </c>
      <c r="F3817" s="47">
        <v>1429</v>
      </c>
      <c r="G3817" s="34">
        <v>1375.92</v>
      </c>
      <c r="H3817" s="1" t="s">
        <v>217</v>
      </c>
      <c r="I3817" s="34">
        <v>6.1915E-3</v>
      </c>
      <c r="J3817" s="34">
        <v>3704.4749000000002</v>
      </c>
      <c r="K3817" s="35" t="str">
        <f t="shared" si="295"/>
        <v>Loonse en Drunense Duinen &amp; Leemkuilen_H9160A</v>
      </c>
      <c r="L3817" s="36">
        <f>VLOOKUP(D3817,DATA!A:F,5,FALSE)</f>
        <v>7.6478934523803643E-3</v>
      </c>
      <c r="M3817" s="37">
        <f>VLOOKUP(D3817,DATA!A:F,6,FALSE)</f>
        <v>1814</v>
      </c>
      <c r="N3817" s="36">
        <f t="shared" si="296"/>
        <v>3.3882422808898514</v>
      </c>
      <c r="O3817" s="36">
        <f t="shared" si="297"/>
        <v>3.3883972880404243</v>
      </c>
      <c r="P3817" s="36">
        <f t="shared" si="298"/>
        <v>1.550071505729278E-4</v>
      </c>
      <c r="Q3817" s="36">
        <f t="shared" si="299"/>
        <v>5.7422009861793164E-3</v>
      </c>
    </row>
    <row r="3818" spans="1:17" x14ac:dyDescent="0.3">
      <c r="A3818" s="29">
        <v>3060261</v>
      </c>
      <c r="B3818" s="1">
        <v>131</v>
      </c>
      <c r="C3818" s="1" t="s">
        <v>24</v>
      </c>
      <c r="D3818" s="1" t="s">
        <v>22</v>
      </c>
      <c r="E3818" s="1" t="s">
        <v>23</v>
      </c>
      <c r="F3818" s="47">
        <v>1857</v>
      </c>
      <c r="G3818" s="34">
        <v>1820.14</v>
      </c>
      <c r="H3818" s="1" t="s">
        <v>217</v>
      </c>
      <c r="I3818" s="34">
        <v>9.0050000000000009E-3</v>
      </c>
      <c r="J3818" s="34">
        <v>10000</v>
      </c>
      <c r="K3818" s="35" t="str">
        <f t="shared" si="295"/>
        <v>Loonse en Drunense Duinen &amp; Leemkuilen_H91E0C</v>
      </c>
      <c r="L3818" s="36">
        <f>VLOOKUP(D3818,DATA!A:F,5,FALSE)</f>
        <v>6.9280917156857415E-3</v>
      </c>
      <c r="M3818" s="37">
        <f>VLOOKUP(D3818,DATA!A:F,6,FALSE)</f>
        <v>2282</v>
      </c>
      <c r="N3818" s="36">
        <f t="shared" si="296"/>
        <v>3.917293218210717</v>
      </c>
      <c r="O3818" s="36">
        <f t="shared" si="297"/>
        <v>3.917528041486058</v>
      </c>
      <c r="P3818" s="36">
        <f t="shared" si="298"/>
        <v>2.3482327534107839E-4</v>
      </c>
      <c r="Q3818" s="36">
        <f t="shared" si="299"/>
        <v>2.3482327534107839E-2</v>
      </c>
    </row>
    <row r="3819" spans="1:17" x14ac:dyDescent="0.3">
      <c r="A3819" s="29">
        <v>3061777</v>
      </c>
      <c r="B3819" s="1">
        <v>131</v>
      </c>
      <c r="C3819" s="1" t="s">
        <v>24</v>
      </c>
      <c r="D3819" s="1" t="s">
        <v>22</v>
      </c>
      <c r="E3819" s="1" t="s">
        <v>23</v>
      </c>
      <c r="F3819" s="47">
        <v>1857</v>
      </c>
      <c r="G3819" s="34">
        <v>1815.75</v>
      </c>
      <c r="H3819" s="1" t="s">
        <v>217</v>
      </c>
      <c r="I3819" s="34">
        <v>4.9982999999999998E-3</v>
      </c>
      <c r="J3819" s="34">
        <v>824.39829999999995</v>
      </c>
      <c r="K3819" s="35" t="str">
        <f t="shared" si="295"/>
        <v>Loonse en Drunense Duinen &amp; Leemkuilen_H91E0C</v>
      </c>
      <c r="L3819" s="36">
        <f>VLOOKUP(D3819,DATA!A:F,5,FALSE)</f>
        <v>6.9280917156857415E-3</v>
      </c>
      <c r="M3819" s="37">
        <f>VLOOKUP(D3819,DATA!A:F,6,FALSE)</f>
        <v>2282</v>
      </c>
      <c r="N3819" s="36">
        <f t="shared" si="296"/>
        <v>3.804409385279178</v>
      </c>
      <c r="O3819" s="36">
        <f t="shared" si="297"/>
        <v>3.8045361169920269</v>
      </c>
      <c r="P3819" s="36">
        <f t="shared" si="298"/>
        <v>1.2673171284882656E-4</v>
      </c>
      <c r="Q3819" s="36">
        <f t="shared" si="299"/>
        <v>0</v>
      </c>
    </row>
    <row r="3820" spans="1:17" x14ac:dyDescent="0.3">
      <c r="A3820" s="29">
        <v>3066367</v>
      </c>
      <c r="B3820" s="1">
        <v>131</v>
      </c>
      <c r="C3820" s="1" t="s">
        <v>24</v>
      </c>
      <c r="D3820" s="1" t="s">
        <v>22</v>
      </c>
      <c r="E3820" s="1" t="s">
        <v>23</v>
      </c>
      <c r="F3820" s="47">
        <v>1857</v>
      </c>
      <c r="G3820" s="34">
        <v>1830.12</v>
      </c>
      <c r="H3820" s="1" t="s">
        <v>217</v>
      </c>
      <c r="I3820" s="34">
        <v>8.0315999999999999E-3</v>
      </c>
      <c r="J3820" s="34">
        <v>8934.6749999999993</v>
      </c>
      <c r="K3820" s="35" t="str">
        <f t="shared" si="295"/>
        <v>Loonse en Drunense Duinen &amp; Leemkuilen_H91E0C</v>
      </c>
      <c r="L3820" s="36">
        <f>VLOOKUP(D3820,DATA!A:F,5,FALSE)</f>
        <v>6.9280917156857415E-3</v>
      </c>
      <c r="M3820" s="37">
        <f>VLOOKUP(D3820,DATA!A:F,6,FALSE)</f>
        <v>2282</v>
      </c>
      <c r="N3820" s="36">
        <f t="shared" si="296"/>
        <v>4.1859883831248714</v>
      </c>
      <c r="O3820" s="36">
        <f t="shared" si="297"/>
        <v>4.186211562374675</v>
      </c>
      <c r="P3820" s="36">
        <f t="shared" si="298"/>
        <v>2.2317924980352899E-4</v>
      </c>
      <c r="Q3820" s="36">
        <f t="shared" si="299"/>
        <v>1.9940340637383452E-2</v>
      </c>
    </row>
    <row r="3821" spans="1:17" x14ac:dyDescent="0.3">
      <c r="A3821" s="29">
        <v>3066372</v>
      </c>
      <c r="B3821" s="1">
        <v>131</v>
      </c>
      <c r="C3821" s="1" t="s">
        <v>24</v>
      </c>
      <c r="D3821" s="1" t="s">
        <v>22</v>
      </c>
      <c r="E3821" s="1" t="s">
        <v>23</v>
      </c>
      <c r="F3821" s="47">
        <v>1857</v>
      </c>
      <c r="G3821" s="34">
        <v>1841.99</v>
      </c>
      <c r="H3821" s="1" t="s">
        <v>217</v>
      </c>
      <c r="I3821" s="34">
        <v>9.1377999999999997E-3</v>
      </c>
      <c r="J3821" s="34">
        <v>5336.7790000000005</v>
      </c>
      <c r="K3821" s="35" t="str">
        <f t="shared" si="295"/>
        <v>Loonse en Drunense Duinen &amp; Leemkuilen_H91E0C</v>
      </c>
      <c r="L3821" s="36">
        <f>VLOOKUP(D3821,DATA!A:F,5,FALSE)</f>
        <v>6.9280917156857415E-3</v>
      </c>
      <c r="M3821" s="37">
        <f>VLOOKUP(D3821,DATA!A:F,6,FALSE)</f>
        <v>2282</v>
      </c>
      <c r="N3821" s="36">
        <f t="shared" si="296"/>
        <v>4.5285319025731203</v>
      </c>
      <c r="O3821" s="36">
        <f t="shared" si="297"/>
        <v>4.528805617707472</v>
      </c>
      <c r="P3821" s="36">
        <f t="shared" si="298"/>
        <v>2.7371513435170414E-4</v>
      </c>
      <c r="Q3821" s="36">
        <f t="shared" si="299"/>
        <v>1.4607571809903535E-2</v>
      </c>
    </row>
    <row r="3822" spans="1:17" x14ac:dyDescent="0.3">
      <c r="A3822" s="29">
        <v>3069425</v>
      </c>
      <c r="B3822" s="1">
        <v>131</v>
      </c>
      <c r="C3822" s="1" t="s">
        <v>24</v>
      </c>
      <c r="D3822" s="1" t="s">
        <v>22</v>
      </c>
      <c r="E3822" s="1" t="s">
        <v>23</v>
      </c>
      <c r="F3822" s="47">
        <v>1857</v>
      </c>
      <c r="G3822" s="34">
        <v>1824.69</v>
      </c>
      <c r="H3822" s="1" t="s">
        <v>217</v>
      </c>
      <c r="I3822" s="34">
        <v>7.7917000000000004E-3</v>
      </c>
      <c r="J3822" s="34">
        <v>9999.9979999999996</v>
      </c>
      <c r="K3822" s="35" t="str">
        <f t="shared" si="295"/>
        <v>Loonse en Drunense Duinen &amp; Leemkuilen_H91E0C</v>
      </c>
      <c r="L3822" s="36">
        <f>VLOOKUP(D3822,DATA!A:F,5,FALSE)</f>
        <v>6.9280917156857415E-3</v>
      </c>
      <c r="M3822" s="37">
        <f>VLOOKUP(D3822,DATA!A:F,6,FALSE)</f>
        <v>2282</v>
      </c>
      <c r="N3822" s="36">
        <f t="shared" si="296"/>
        <v>4.0376789240905575</v>
      </c>
      <c r="O3822" s="36">
        <f t="shared" si="297"/>
        <v>4.0378880891562403</v>
      </c>
      <c r="P3822" s="36">
        <f t="shared" si="298"/>
        <v>2.0916506568280369E-4</v>
      </c>
      <c r="Q3822" s="36">
        <f t="shared" si="299"/>
        <v>2.0916502384979056E-2</v>
      </c>
    </row>
    <row r="3823" spans="1:17" x14ac:dyDescent="0.3">
      <c r="A3823" s="29">
        <v>3069436</v>
      </c>
      <c r="B3823" s="1">
        <v>131</v>
      </c>
      <c r="C3823" s="1" t="s">
        <v>24</v>
      </c>
      <c r="D3823" s="1" t="s">
        <v>22</v>
      </c>
      <c r="E3823" s="1" t="s">
        <v>23</v>
      </c>
      <c r="F3823" s="47">
        <v>1857</v>
      </c>
      <c r="G3823" s="34">
        <v>1821.35</v>
      </c>
      <c r="H3823" s="1" t="s">
        <v>217</v>
      </c>
      <c r="I3823" s="34">
        <v>9.6339000000000008E-3</v>
      </c>
      <c r="J3823" s="34">
        <v>8780.2250000000004</v>
      </c>
      <c r="K3823" s="35" t="str">
        <f t="shared" si="295"/>
        <v>Loonse en Drunense Duinen &amp; Leemkuilen_H91E0C</v>
      </c>
      <c r="L3823" s="36">
        <f>VLOOKUP(D3823,DATA!A:F,5,FALSE)</f>
        <v>6.9280917156857415E-3</v>
      </c>
      <c r="M3823" s="37">
        <f>VLOOKUP(D3823,DATA!A:F,6,FALSE)</f>
        <v>2282</v>
      </c>
      <c r="N3823" s="36">
        <f t="shared" si="296"/>
        <v>3.9489676426052358</v>
      </c>
      <c r="O3823" s="36">
        <f t="shared" si="297"/>
        <v>3.949220814051948</v>
      </c>
      <c r="P3823" s="36">
        <f t="shared" si="298"/>
        <v>2.5317144671221925E-4</v>
      </c>
      <c r="Q3823" s="36">
        <f t="shared" si="299"/>
        <v>2.2229022657087955E-2</v>
      </c>
    </row>
    <row r="3824" spans="1:17" x14ac:dyDescent="0.3">
      <c r="A3824" s="29">
        <v>3072484</v>
      </c>
      <c r="B3824" s="1">
        <v>131</v>
      </c>
      <c r="C3824" s="1" t="s">
        <v>24</v>
      </c>
      <c r="D3824" s="1" t="s">
        <v>22</v>
      </c>
      <c r="E3824" s="1" t="s">
        <v>23</v>
      </c>
      <c r="F3824" s="47">
        <v>1857</v>
      </c>
      <c r="G3824" s="34">
        <v>1831.9</v>
      </c>
      <c r="H3824" s="1" t="s">
        <v>217</v>
      </c>
      <c r="I3824" s="34">
        <v>8.1416000000000006E-3</v>
      </c>
      <c r="J3824" s="34">
        <v>216.76983999999999</v>
      </c>
      <c r="K3824" s="35" t="str">
        <f t="shared" si="295"/>
        <v>Loonse en Drunense Duinen &amp; Leemkuilen_H91E0C</v>
      </c>
      <c r="L3824" s="36">
        <f>VLOOKUP(D3824,DATA!A:F,5,FALSE)</f>
        <v>6.9280917156857415E-3</v>
      </c>
      <c r="M3824" s="37">
        <f>VLOOKUP(D3824,DATA!A:F,6,FALSE)</f>
        <v>2282</v>
      </c>
      <c r="N3824" s="36">
        <f t="shared" si="296"/>
        <v>4.2357295267811201</v>
      </c>
      <c r="O3824" s="36">
        <f t="shared" si="297"/>
        <v>4.235958332210422</v>
      </c>
      <c r="P3824" s="36">
        <f t="shared" si="298"/>
        <v>2.2880542930181491E-4</v>
      </c>
      <c r="Q3824" s="36">
        <f t="shared" si="299"/>
        <v>4.9598116300885733E-4</v>
      </c>
    </row>
    <row r="3825" spans="1:17" x14ac:dyDescent="0.3">
      <c r="A3825" s="29">
        <v>3075549</v>
      </c>
      <c r="B3825" s="1">
        <v>131</v>
      </c>
      <c r="C3825" s="1" t="s">
        <v>24</v>
      </c>
      <c r="D3825" s="1" t="s">
        <v>49</v>
      </c>
      <c r="E3825" s="1" t="s">
        <v>50</v>
      </c>
      <c r="F3825" s="47">
        <v>1429</v>
      </c>
      <c r="G3825" s="34">
        <v>1380.07</v>
      </c>
      <c r="H3825" s="1" t="s">
        <v>217</v>
      </c>
      <c r="I3825" s="34">
        <v>5.9096000000000001E-3</v>
      </c>
      <c r="J3825" s="34">
        <v>3414.502</v>
      </c>
      <c r="K3825" s="35" t="str">
        <f t="shared" si="295"/>
        <v>Loonse en Drunense Duinen &amp; Leemkuilen_H9160A</v>
      </c>
      <c r="L3825" s="36">
        <f>VLOOKUP(D3825,DATA!A:F,5,FALSE)</f>
        <v>7.6478934523803643E-3</v>
      </c>
      <c r="M3825" s="37">
        <f>VLOOKUP(D3825,DATA!A:F,6,FALSE)</f>
        <v>1814</v>
      </c>
      <c r="N3825" s="36">
        <f t="shared" si="296"/>
        <v>3.4936883302578661</v>
      </c>
      <c r="O3825" s="36">
        <f t="shared" si="297"/>
        <v>3.4938407176091415</v>
      </c>
      <c r="P3825" s="36">
        <f t="shared" si="298"/>
        <v>1.5238735127542924E-4</v>
      </c>
      <c r="Q3825" s="36">
        <f t="shared" si="299"/>
        <v>5.2032691570465571E-3</v>
      </c>
    </row>
    <row r="3826" spans="1:17" x14ac:dyDescent="0.3">
      <c r="A3826" s="29">
        <v>3077068</v>
      </c>
      <c r="B3826" s="1">
        <v>131</v>
      </c>
      <c r="C3826" s="1" t="s">
        <v>24</v>
      </c>
      <c r="D3826" s="1" t="s">
        <v>22</v>
      </c>
      <c r="E3826" s="1" t="s">
        <v>23</v>
      </c>
      <c r="F3826" s="47">
        <v>1857</v>
      </c>
      <c r="G3826" s="34">
        <v>1840.33</v>
      </c>
      <c r="H3826" s="1" t="s">
        <v>217</v>
      </c>
      <c r="I3826" s="34">
        <v>3.9087999999999996E-3</v>
      </c>
      <c r="J3826" s="34">
        <v>4344.8810000000003</v>
      </c>
      <c r="K3826" s="35" t="str">
        <f t="shared" si="295"/>
        <v>Loonse en Drunense Duinen &amp; Leemkuilen_H91E0C</v>
      </c>
      <c r="L3826" s="36">
        <f>VLOOKUP(D3826,DATA!A:F,5,FALSE)</f>
        <v>6.9280917156857415E-3</v>
      </c>
      <c r="M3826" s="37">
        <f>VLOOKUP(D3826,DATA!A:F,6,FALSE)</f>
        <v>2282</v>
      </c>
      <c r="N3826" s="36">
        <f t="shared" si="296"/>
        <v>4.4790686399638897</v>
      </c>
      <c r="O3826" s="36">
        <f t="shared" si="297"/>
        <v>4.4791845040119647</v>
      </c>
      <c r="P3826" s="36">
        <f t="shared" si="298"/>
        <v>1.1586404807495398E-4</v>
      </c>
      <c r="Q3826" s="36">
        <f t="shared" si="299"/>
        <v>0</v>
      </c>
    </row>
    <row r="3827" spans="1:17" x14ac:dyDescent="0.3">
      <c r="A3827" s="29">
        <v>3078599</v>
      </c>
      <c r="B3827" s="1">
        <v>131</v>
      </c>
      <c r="C3827" s="1" t="s">
        <v>24</v>
      </c>
      <c r="D3827" s="1" t="s">
        <v>22</v>
      </c>
      <c r="E3827" s="1" t="s">
        <v>23</v>
      </c>
      <c r="F3827" s="47">
        <v>1857</v>
      </c>
      <c r="G3827" s="34">
        <v>1811.69</v>
      </c>
      <c r="H3827" s="1" t="s">
        <v>217</v>
      </c>
      <c r="I3827" s="34">
        <v>5.4546000000000004E-3</v>
      </c>
      <c r="J3827" s="34">
        <v>8158.9970000000003</v>
      </c>
      <c r="K3827" s="35" t="str">
        <f t="shared" si="295"/>
        <v>Loonse en Drunense Duinen &amp; Leemkuilen_H91E0C</v>
      </c>
      <c r="L3827" s="36">
        <f>VLOOKUP(D3827,DATA!A:F,5,FALSE)</f>
        <v>6.9280917156857415E-3</v>
      </c>
      <c r="M3827" s="37">
        <f>VLOOKUP(D3827,DATA!A:F,6,FALSE)</f>
        <v>2282</v>
      </c>
      <c r="N3827" s="36">
        <f t="shared" si="296"/>
        <v>3.702796924810595</v>
      </c>
      <c r="O3827" s="36">
        <f t="shared" si="297"/>
        <v>3.7029316744781822</v>
      </c>
      <c r="P3827" s="36">
        <f t="shared" si="298"/>
        <v>1.3474966758719731E-4</v>
      </c>
      <c r="Q3827" s="36">
        <f t="shared" si="299"/>
        <v>1.09942213359494E-2</v>
      </c>
    </row>
    <row r="3828" spans="1:17" x14ac:dyDescent="0.3">
      <c r="A3828" s="29">
        <v>3080128</v>
      </c>
      <c r="B3828" s="1">
        <v>131</v>
      </c>
      <c r="C3828" s="1" t="s">
        <v>24</v>
      </c>
      <c r="D3828" s="1" t="s">
        <v>22</v>
      </c>
      <c r="E3828" s="1" t="s">
        <v>23</v>
      </c>
      <c r="F3828" s="47">
        <v>1857</v>
      </c>
      <c r="G3828" s="34">
        <v>1853.4</v>
      </c>
      <c r="H3828" s="1" t="s">
        <v>217</v>
      </c>
      <c r="I3828" s="34">
        <v>5.1580000000000003E-3</v>
      </c>
      <c r="J3828" s="34">
        <v>9423.98</v>
      </c>
      <c r="K3828" s="35" t="str">
        <f t="shared" si="295"/>
        <v>Loonse en Drunense Duinen &amp; Leemkuilen_H91E0C</v>
      </c>
      <c r="L3828" s="36">
        <f>VLOOKUP(D3828,DATA!A:F,5,FALSE)</f>
        <v>6.9280917156857415E-3</v>
      </c>
      <c r="M3828" s="37">
        <f>VLOOKUP(D3828,DATA!A:F,6,FALSE)</f>
        <v>2282</v>
      </c>
      <c r="N3828" s="36">
        <f t="shared" si="296"/>
        <v>4.8828505324854392</v>
      </c>
      <c r="O3828" s="36">
        <f t="shared" si="297"/>
        <v>4.8830165042552869</v>
      </c>
      <c r="P3828" s="36">
        <f t="shared" si="298"/>
        <v>1.6597176984767259E-4</v>
      </c>
      <c r="Q3828" s="36">
        <f t="shared" si="299"/>
        <v>1.5641146396090697E-2</v>
      </c>
    </row>
    <row r="3829" spans="1:17" x14ac:dyDescent="0.3">
      <c r="A3829" s="29">
        <v>3080137</v>
      </c>
      <c r="B3829" s="1">
        <v>131</v>
      </c>
      <c r="C3829" s="1" t="s">
        <v>24</v>
      </c>
      <c r="D3829" s="1" t="s">
        <v>49</v>
      </c>
      <c r="E3829" s="1" t="s">
        <v>50</v>
      </c>
      <c r="F3829" s="47">
        <v>1429</v>
      </c>
      <c r="G3829" s="34">
        <v>1388.64</v>
      </c>
      <c r="H3829" s="1" t="s">
        <v>217</v>
      </c>
      <c r="I3829" s="34">
        <v>5.8634999999999998E-3</v>
      </c>
      <c r="J3829" s="34">
        <v>972.50419999999997</v>
      </c>
      <c r="K3829" s="35" t="str">
        <f t="shared" si="295"/>
        <v>Loonse en Drunense Duinen &amp; Leemkuilen_H9160A</v>
      </c>
      <c r="L3829" s="36">
        <f>VLOOKUP(D3829,DATA!A:F,5,FALSE)</f>
        <v>7.6478934523803643E-3</v>
      </c>
      <c r="M3829" s="37">
        <f>VLOOKUP(D3829,DATA!A:F,6,FALSE)</f>
        <v>1814</v>
      </c>
      <c r="N3829" s="36">
        <f t="shared" si="296"/>
        <v>3.7215367672154116</v>
      </c>
      <c r="O3829" s="36">
        <f t="shared" si="297"/>
        <v>3.7216974462578185</v>
      </c>
      <c r="P3829" s="36">
        <f t="shared" si="298"/>
        <v>1.6067904240690822E-4</v>
      </c>
      <c r="Q3829" s="36">
        <f t="shared" si="299"/>
        <v>1.5626104359269634E-3</v>
      </c>
    </row>
    <row r="3830" spans="1:17" x14ac:dyDescent="0.3">
      <c r="A3830" s="29">
        <v>3080141</v>
      </c>
      <c r="B3830" s="1">
        <v>131</v>
      </c>
      <c r="C3830" s="1" t="s">
        <v>24</v>
      </c>
      <c r="D3830" s="1" t="s">
        <v>22</v>
      </c>
      <c r="E3830" s="1" t="s">
        <v>23</v>
      </c>
      <c r="F3830" s="47">
        <v>1857</v>
      </c>
      <c r="G3830" s="34">
        <v>1841.68</v>
      </c>
      <c r="H3830" s="1" t="s">
        <v>217</v>
      </c>
      <c r="I3830" s="34">
        <v>1.0167600000000001E-2</v>
      </c>
      <c r="J3830" s="34">
        <v>730.79250000000002</v>
      </c>
      <c r="K3830" s="35" t="str">
        <f t="shared" si="295"/>
        <v>Loonse en Drunense Duinen &amp; Leemkuilen_H91E0C</v>
      </c>
      <c r="L3830" s="36">
        <f>VLOOKUP(D3830,DATA!A:F,5,FALSE)</f>
        <v>6.9280917156857415E-3</v>
      </c>
      <c r="M3830" s="37">
        <f>VLOOKUP(D3830,DATA!A:F,6,FALSE)</f>
        <v>2282</v>
      </c>
      <c r="N3830" s="36">
        <f t="shared" si="296"/>
        <v>4.5192554428078404</v>
      </c>
      <c r="O3830" s="36">
        <f t="shared" si="297"/>
        <v>4.5195594113784736</v>
      </c>
      <c r="P3830" s="36">
        <f t="shared" si="298"/>
        <v>3.0396857063319516E-4</v>
      </c>
      <c r="Q3830" s="36">
        <f t="shared" si="299"/>
        <v>2.2213795165445926E-3</v>
      </c>
    </row>
    <row r="3831" spans="1:17" x14ac:dyDescent="0.3">
      <c r="A3831" s="29">
        <v>3081655</v>
      </c>
      <c r="B3831" s="1">
        <v>131</v>
      </c>
      <c r="C3831" s="1" t="s">
        <v>24</v>
      </c>
      <c r="D3831" s="1" t="s">
        <v>22</v>
      </c>
      <c r="E3831" s="1" t="s">
        <v>23</v>
      </c>
      <c r="F3831" s="47">
        <v>1857</v>
      </c>
      <c r="G3831" s="34">
        <v>1838.35</v>
      </c>
      <c r="H3831" s="1" t="s">
        <v>217</v>
      </c>
      <c r="I3831" s="34">
        <v>3.8915999999999998E-3</v>
      </c>
      <c r="J3831" s="34">
        <v>1051.4141</v>
      </c>
      <c r="K3831" s="35" t="str">
        <f t="shared" si="295"/>
        <v>Loonse en Drunense Duinen &amp; Leemkuilen_H91E0C</v>
      </c>
      <c r="L3831" s="36">
        <f>VLOOKUP(D3831,DATA!A:F,5,FALSE)</f>
        <v>6.9280917156857415E-3</v>
      </c>
      <c r="M3831" s="37">
        <f>VLOOKUP(D3831,DATA!A:F,6,FALSE)</f>
        <v>2282</v>
      </c>
      <c r="N3831" s="36">
        <f t="shared" si="296"/>
        <v>4.4207436268381324</v>
      </c>
      <c r="O3831" s="36">
        <f t="shared" si="297"/>
        <v>4.4208575484541157</v>
      </c>
      <c r="P3831" s="36">
        <f t="shared" si="298"/>
        <v>1.1392161598333672E-4</v>
      </c>
      <c r="Q3831" s="36">
        <f t="shared" si="299"/>
        <v>0</v>
      </c>
    </row>
    <row r="3832" spans="1:17" x14ac:dyDescent="0.3">
      <c r="A3832" s="29">
        <v>3083199</v>
      </c>
      <c r="B3832" s="1">
        <v>131</v>
      </c>
      <c r="C3832" s="1" t="s">
        <v>24</v>
      </c>
      <c r="D3832" s="1" t="s">
        <v>22</v>
      </c>
      <c r="E3832" s="1" t="s">
        <v>23</v>
      </c>
      <c r="F3832" s="47">
        <v>1857</v>
      </c>
      <c r="G3832" s="34">
        <v>1821.13</v>
      </c>
      <c r="H3832" s="1" t="s">
        <v>217</v>
      </c>
      <c r="I3832" s="34">
        <v>1.0016799999999999E-2</v>
      </c>
      <c r="J3832" s="34">
        <v>10.473312</v>
      </c>
      <c r="K3832" s="35" t="str">
        <f t="shared" si="295"/>
        <v>Loonse en Drunense Duinen &amp; Leemkuilen_H91E0C</v>
      </c>
      <c r="L3832" s="36">
        <f>VLOOKUP(D3832,DATA!A:F,5,FALSE)</f>
        <v>6.9280917156857415E-3</v>
      </c>
      <c r="M3832" s="37">
        <f>VLOOKUP(D3832,DATA!A:F,6,FALSE)</f>
        <v>2282</v>
      </c>
      <c r="N3832" s="36">
        <f t="shared" si="296"/>
        <v>3.9431904464615068</v>
      </c>
      <c r="O3832" s="36">
        <f t="shared" si="297"/>
        <v>3.9434533112546561</v>
      </c>
      <c r="P3832" s="36">
        <f t="shared" si="298"/>
        <v>2.6286479314929778E-4</v>
      </c>
      <c r="Q3832" s="36">
        <f t="shared" si="299"/>
        <v>2.7530649924680581E-5</v>
      </c>
    </row>
    <row r="3833" spans="1:17" x14ac:dyDescent="0.3">
      <c r="A3833" s="29">
        <v>3096944</v>
      </c>
      <c r="B3833" s="1">
        <v>131</v>
      </c>
      <c r="C3833" s="1" t="s">
        <v>24</v>
      </c>
      <c r="D3833" s="1" t="s">
        <v>22</v>
      </c>
      <c r="E3833" s="1" t="s">
        <v>23</v>
      </c>
      <c r="F3833" s="47">
        <v>1857</v>
      </c>
      <c r="G3833" s="34">
        <v>1806.02</v>
      </c>
      <c r="H3833" s="1" t="s">
        <v>217</v>
      </c>
      <c r="I3833" s="34">
        <v>1.4274999999999999E-3</v>
      </c>
      <c r="J3833" s="34">
        <v>647.36400000000003</v>
      </c>
      <c r="K3833" s="35" t="str">
        <f t="shared" si="295"/>
        <v>Loonse en Drunense Duinen &amp; Leemkuilen_H91E0C</v>
      </c>
      <c r="L3833" s="36">
        <f>VLOOKUP(D3833,DATA!A:F,5,FALSE)</f>
        <v>6.9280917156857415E-3</v>
      </c>
      <c r="M3833" s="37">
        <f>VLOOKUP(D3833,DATA!A:F,6,FALSE)</f>
        <v>2282</v>
      </c>
      <c r="N3833" s="36">
        <f t="shared" si="296"/>
        <v>3.5652477355447694</v>
      </c>
      <c r="O3833" s="36">
        <f t="shared" si="297"/>
        <v>3.5652817383714339</v>
      </c>
      <c r="P3833" s="36">
        <f t="shared" si="298"/>
        <v>3.400282666454757E-5</v>
      </c>
      <c r="Q3833" s="36">
        <f t="shared" si="299"/>
        <v>0</v>
      </c>
    </row>
    <row r="3834" spans="1:17" x14ac:dyDescent="0.3">
      <c r="A3834" s="29">
        <v>3113764</v>
      </c>
      <c r="B3834" s="1">
        <v>131</v>
      </c>
      <c r="C3834" s="1" t="s">
        <v>24</v>
      </c>
      <c r="D3834" s="1" t="s">
        <v>59</v>
      </c>
      <c r="E3834" s="1" t="s">
        <v>60</v>
      </c>
      <c r="F3834" s="47">
        <v>1071</v>
      </c>
      <c r="G3834" s="34">
        <v>1065.17</v>
      </c>
      <c r="H3834" s="1" t="s">
        <v>217</v>
      </c>
      <c r="I3834" s="34">
        <v>3.3970000000000002E-4</v>
      </c>
      <c r="J3834" s="34">
        <v>379.57416000000001</v>
      </c>
      <c r="K3834" s="35" t="str">
        <f t="shared" si="295"/>
        <v>Loonse en Drunense Duinen &amp; Leemkuilen_H9190</v>
      </c>
      <c r="L3834" s="36">
        <f>VLOOKUP(D3834,DATA!A:F,5,FALSE)</f>
        <v>1.3726988247862192E-2</v>
      </c>
      <c r="M3834" s="37">
        <f>VLOOKUP(D3834,DATA!A:F,6,FALSE)</f>
        <v>1285.5</v>
      </c>
      <c r="N3834" s="36">
        <f t="shared" si="296"/>
        <v>4.6332681111793832</v>
      </c>
      <c r="O3834" s="36">
        <f t="shared" si="297"/>
        <v>4.6332887153937516</v>
      </c>
      <c r="P3834" s="36">
        <f t="shared" si="298"/>
        <v>2.060421436844706E-5</v>
      </c>
      <c r="Q3834" s="36">
        <f t="shared" si="299"/>
        <v>0</v>
      </c>
    </row>
    <row r="3835" spans="1:17" x14ac:dyDescent="0.3">
      <c r="A3835" s="29">
        <v>3122938</v>
      </c>
      <c r="B3835" s="1">
        <v>131</v>
      </c>
      <c r="C3835" s="1" t="s">
        <v>24</v>
      </c>
      <c r="D3835" s="1" t="s">
        <v>59</v>
      </c>
      <c r="E3835" s="1" t="s">
        <v>60</v>
      </c>
      <c r="F3835" s="47">
        <v>1071</v>
      </c>
      <c r="G3835" s="34">
        <v>1064.73</v>
      </c>
      <c r="H3835" s="1" t="s">
        <v>217</v>
      </c>
      <c r="I3835" s="34">
        <v>1.5962999999999999E-4</v>
      </c>
      <c r="J3835" s="34">
        <v>15.98185</v>
      </c>
      <c r="K3835" s="35" t="str">
        <f t="shared" si="295"/>
        <v>Loonse en Drunense Duinen &amp; Leemkuilen_H9190</v>
      </c>
      <c r="L3835" s="36">
        <f>VLOOKUP(D3835,DATA!A:F,5,FALSE)</f>
        <v>1.3726988247862192E-2</v>
      </c>
      <c r="M3835" s="37">
        <f>VLOOKUP(D3835,DATA!A:F,6,FALSE)</f>
        <v>1285.5</v>
      </c>
      <c r="N3835" s="36">
        <f t="shared" si="296"/>
        <v>4.606653349992154</v>
      </c>
      <c r="O3835" s="36">
        <f t="shared" si="297"/>
        <v>4.6066629792723894</v>
      </c>
      <c r="P3835" s="36">
        <f t="shared" si="298"/>
        <v>9.6292802354014384E-6</v>
      </c>
      <c r="Q3835" s="36">
        <f t="shared" si="299"/>
        <v>0</v>
      </c>
    </row>
    <row r="3836" spans="1:17" x14ac:dyDescent="0.3">
      <c r="A3836" s="29">
        <v>3194838</v>
      </c>
      <c r="B3836" s="1">
        <v>132</v>
      </c>
      <c r="C3836" s="1" t="s">
        <v>20</v>
      </c>
      <c r="D3836" s="1" t="s">
        <v>36</v>
      </c>
      <c r="E3836" s="1" t="s">
        <v>37</v>
      </c>
      <c r="F3836" s="47">
        <v>1357</v>
      </c>
      <c r="G3836" s="34">
        <v>1347.4</v>
      </c>
      <c r="H3836" s="1" t="s">
        <v>217</v>
      </c>
      <c r="I3836" s="34">
        <v>5.3141999999999998E-3</v>
      </c>
      <c r="J3836" s="34">
        <v>793.33825999999999</v>
      </c>
      <c r="K3836" s="35" t="str">
        <f t="shared" si="295"/>
        <v>Vlijmens Ven, Moerputten &amp; Bossche Broek_H6510A</v>
      </c>
      <c r="L3836" s="36">
        <f>VLOOKUP(D3836,DATA!A:F,5,FALSE)</f>
        <v>6.9939168151221861E-3</v>
      </c>
      <c r="M3836" s="37">
        <f>VLOOKUP(D3836,DATA!A:F,6,FALSE)</f>
        <v>1778</v>
      </c>
      <c r="N3836" s="36">
        <f t="shared" si="296"/>
        <v>4.6905434700096418</v>
      </c>
      <c r="O3836" s="36">
        <f t="shared" si="297"/>
        <v>4.6907096293768307</v>
      </c>
      <c r="P3836" s="36">
        <f t="shared" si="298"/>
        <v>1.6615936718888946E-4</v>
      </c>
      <c r="Q3836" s="36">
        <f t="shared" si="299"/>
        <v>1.3182058324833464E-3</v>
      </c>
    </row>
    <row r="3837" spans="1:17" x14ac:dyDescent="0.3">
      <c r="A3837" s="29">
        <v>3196366</v>
      </c>
      <c r="B3837" s="1">
        <v>132</v>
      </c>
      <c r="C3837" s="1" t="s">
        <v>20</v>
      </c>
      <c r="D3837" s="1" t="s">
        <v>36</v>
      </c>
      <c r="E3837" s="1" t="s">
        <v>37</v>
      </c>
      <c r="F3837" s="47">
        <v>1357</v>
      </c>
      <c r="G3837" s="34">
        <v>1299.5999999999999</v>
      </c>
      <c r="H3837" s="1" t="s">
        <v>217</v>
      </c>
      <c r="I3837" s="34">
        <v>5.0695000000000002E-3</v>
      </c>
      <c r="J3837" s="34">
        <v>772.57349999999997</v>
      </c>
      <c r="K3837" s="35" t="str">
        <f t="shared" si="295"/>
        <v>Vlijmens Ven, Moerputten &amp; Bossche Broek_H6510A</v>
      </c>
      <c r="L3837" s="36">
        <f>VLOOKUP(D3837,DATA!A:F,5,FALSE)</f>
        <v>6.9939168151221861E-3</v>
      </c>
      <c r="M3837" s="37">
        <f>VLOOKUP(D3837,DATA!A:F,6,FALSE)</f>
        <v>1778</v>
      </c>
      <c r="N3837" s="36">
        <f t="shared" si="296"/>
        <v>3.4030015941667249</v>
      </c>
      <c r="O3837" s="36">
        <f t="shared" si="297"/>
        <v>3.4031181458497621</v>
      </c>
      <c r="P3837" s="36">
        <f t="shared" si="298"/>
        <v>1.1655168303725816E-4</v>
      </c>
      <c r="Q3837" s="36">
        <f t="shared" si="299"/>
        <v>9.0044741694985167E-4</v>
      </c>
    </row>
    <row r="3838" spans="1:17" x14ac:dyDescent="0.3">
      <c r="A3838" s="29">
        <v>3196367</v>
      </c>
      <c r="B3838" s="1">
        <v>132</v>
      </c>
      <c r="C3838" s="1" t="s">
        <v>20</v>
      </c>
      <c r="D3838" s="1" t="s">
        <v>36</v>
      </c>
      <c r="E3838" s="1" t="s">
        <v>37</v>
      </c>
      <c r="F3838" s="47">
        <v>1357</v>
      </c>
      <c r="G3838" s="34">
        <v>1322.8</v>
      </c>
      <c r="H3838" s="1" t="s">
        <v>217</v>
      </c>
      <c r="I3838" s="34">
        <v>5.1872000000000003E-3</v>
      </c>
      <c r="J3838" s="34">
        <v>1057.9612999999999</v>
      </c>
      <c r="K3838" s="35" t="str">
        <f t="shared" si="295"/>
        <v>Vlijmens Ven, Moerputten &amp; Bossche Broek_H6510A</v>
      </c>
      <c r="L3838" s="36">
        <f>VLOOKUP(D3838,DATA!A:F,5,FALSE)</f>
        <v>6.9939168151221861E-3</v>
      </c>
      <c r="M3838" s="37">
        <f>VLOOKUP(D3838,DATA!A:F,6,FALSE)</f>
        <v>1778</v>
      </c>
      <c r="N3838" s="36">
        <f t="shared" si="296"/>
        <v>3.9786387779362307</v>
      </c>
      <c r="O3838" s="36">
        <f t="shared" si="297"/>
        <v>3.978777377887071</v>
      </c>
      <c r="P3838" s="36">
        <f t="shared" si="298"/>
        <v>1.385999508403124E-4</v>
      </c>
      <c r="Q3838" s="36">
        <f t="shared" si="299"/>
        <v>1.4663338417095298E-3</v>
      </c>
    </row>
    <row r="3839" spans="1:17" x14ac:dyDescent="0.3">
      <c r="A3839" s="29">
        <v>3220854</v>
      </c>
      <c r="B3839" s="1">
        <v>132</v>
      </c>
      <c r="C3839" s="1" t="s">
        <v>20</v>
      </c>
      <c r="D3839" s="1" t="s">
        <v>36</v>
      </c>
      <c r="E3839" s="1" t="s">
        <v>37</v>
      </c>
      <c r="F3839" s="47">
        <v>1357</v>
      </c>
      <c r="G3839" s="34">
        <v>1297.1400000000001</v>
      </c>
      <c r="H3839" s="1" t="s">
        <v>217</v>
      </c>
      <c r="I3839" s="34">
        <v>6.5167000000000003E-3</v>
      </c>
      <c r="J3839" s="34">
        <v>1441.8075200000001</v>
      </c>
      <c r="K3839" s="35" t="str">
        <f t="shared" si="295"/>
        <v>Vlijmens Ven, Moerputten &amp; Bossche Broek_H6510A</v>
      </c>
      <c r="L3839" s="36">
        <f>VLOOKUP(D3839,DATA!A:F,5,FALSE)</f>
        <v>6.9939168151221861E-3</v>
      </c>
      <c r="M3839" s="37">
        <f>VLOOKUP(D3839,DATA!A:F,6,FALSE)</f>
        <v>1778</v>
      </c>
      <c r="N3839" s="36">
        <f t="shared" si="296"/>
        <v>3.3468964275117039</v>
      </c>
      <c r="O3839" s="36">
        <f t="shared" si="297"/>
        <v>3.3470438675728986</v>
      </c>
      <c r="P3839" s="36">
        <f t="shared" si="298"/>
        <v>1.4744006119471464E-4</v>
      </c>
      <c r="Q3839" s="36">
        <f t="shared" si="299"/>
        <v>2.1258018897979975E-3</v>
      </c>
    </row>
    <row r="3840" spans="1:17" x14ac:dyDescent="0.3">
      <c r="A3840" s="29">
        <v>3223912</v>
      </c>
      <c r="B3840" s="1">
        <v>132</v>
      </c>
      <c r="C3840" s="1" t="s">
        <v>20</v>
      </c>
      <c r="D3840" s="1" t="s">
        <v>36</v>
      </c>
      <c r="E3840" s="1" t="s">
        <v>37</v>
      </c>
      <c r="F3840" s="47">
        <v>1357</v>
      </c>
      <c r="G3840" s="34">
        <v>1327.33</v>
      </c>
      <c r="H3840" s="1" t="s">
        <v>217</v>
      </c>
      <c r="I3840" s="34">
        <v>6.3985999999999999E-3</v>
      </c>
      <c r="J3840" s="34">
        <v>1014.18672</v>
      </c>
      <c r="K3840" s="35" t="str">
        <f t="shared" si="295"/>
        <v>Vlijmens Ven, Moerputten &amp; Bossche Broek_H6510A</v>
      </c>
      <c r="L3840" s="36">
        <f>VLOOKUP(D3840,DATA!A:F,5,FALSE)</f>
        <v>6.9939168151221861E-3</v>
      </c>
      <c r="M3840" s="37">
        <f>VLOOKUP(D3840,DATA!A:F,6,FALSE)</f>
        <v>1778</v>
      </c>
      <c r="N3840" s="36">
        <f t="shared" si="296"/>
        <v>4.1014570840027504</v>
      </c>
      <c r="O3840" s="36">
        <f t="shared" si="297"/>
        <v>4.1016331050193502</v>
      </c>
      <c r="P3840" s="36">
        <f t="shared" si="298"/>
        <v>1.7602101659974778E-4</v>
      </c>
      <c r="Q3840" s="36">
        <f t="shared" si="299"/>
        <v>1.7851817747636376E-3</v>
      </c>
    </row>
    <row r="3841" spans="1:17" x14ac:dyDescent="0.3">
      <c r="A3841" s="29">
        <v>3243751</v>
      </c>
      <c r="B3841" s="1">
        <v>132</v>
      </c>
      <c r="C3841" s="1" t="s">
        <v>20</v>
      </c>
      <c r="D3841" s="1" t="s">
        <v>31</v>
      </c>
      <c r="E3841" s="1" t="s">
        <v>32</v>
      </c>
      <c r="F3841" s="47">
        <v>1786</v>
      </c>
      <c r="G3841" s="34">
        <v>1741.7</v>
      </c>
      <c r="H3841" s="1" t="s">
        <v>217</v>
      </c>
      <c r="I3841" s="34">
        <v>1.3975000000000001E-4</v>
      </c>
      <c r="J3841" s="34">
        <v>30.816109000000001</v>
      </c>
      <c r="K3841" s="35" t="str">
        <f t="shared" si="295"/>
        <v>Vlijmens Ven, Moerputten &amp; Bossche Broek_Lg03</v>
      </c>
      <c r="L3841" s="36">
        <f>VLOOKUP(D3841,DATA!A:F,5,FALSE)</f>
        <v>6.9280917156857415E-3</v>
      </c>
      <c r="M3841" s="37">
        <f>VLOOKUP(D3841,DATA!A:F,6,FALSE)</f>
        <v>2211</v>
      </c>
      <c r="N3841" s="36">
        <f t="shared" si="296"/>
        <v>3.7278283749992873</v>
      </c>
      <c r="O3841" s="36">
        <f t="shared" si="297"/>
        <v>3.7278318497393177</v>
      </c>
      <c r="P3841" s="36">
        <f t="shared" si="298"/>
        <v>3.4747400303736242E-6</v>
      </c>
      <c r="Q3841" s="36">
        <f t="shared" si="299"/>
        <v>0</v>
      </c>
    </row>
    <row r="3842" spans="1:17" x14ac:dyDescent="0.3">
      <c r="A3842" s="29">
        <v>1904430</v>
      </c>
      <c r="B3842" s="1">
        <v>136</v>
      </c>
      <c r="C3842" s="1" t="s">
        <v>14</v>
      </c>
      <c r="D3842" s="1" t="s">
        <v>57</v>
      </c>
      <c r="E3842" s="1" t="s">
        <v>58</v>
      </c>
      <c r="F3842" s="47">
        <v>714</v>
      </c>
      <c r="G3842" s="34">
        <v>913.94</v>
      </c>
      <c r="H3842" s="1" t="s">
        <v>218</v>
      </c>
      <c r="I3842" s="34">
        <v>4.1402000000000001E-3</v>
      </c>
      <c r="J3842" s="34">
        <v>257.00317000000001</v>
      </c>
      <c r="K3842" s="35" t="str">
        <f t="shared" si="295"/>
        <v>Leenderbos, Groote Heide &amp; De Plateaux_H3160</v>
      </c>
      <c r="L3842" s="36">
        <f>VLOOKUP(D3842,DATA!A:F,5,FALSE)</f>
        <v>1.0986712608830001E-2</v>
      </c>
      <c r="M3842" s="37">
        <f>VLOOKUP(D3842,DATA!A:F,6,FALSE)</f>
        <v>982</v>
      </c>
      <c r="N3842" s="36">
        <f t="shared" si="296"/>
        <v>32.131052777204225</v>
      </c>
      <c r="O3842" s="36">
        <f t="shared" si="297"/>
        <v>32.132044724695298</v>
      </c>
      <c r="P3842" s="36">
        <f t="shared" si="298"/>
        <v>9.9194749107311964E-4</v>
      </c>
      <c r="Q3842" s="36">
        <f t="shared" si="299"/>
        <v>0</v>
      </c>
    </row>
    <row r="3843" spans="1:17" x14ac:dyDescent="0.3">
      <c r="A3843" s="29">
        <v>1905959</v>
      </c>
      <c r="B3843" s="1">
        <v>136</v>
      </c>
      <c r="C3843" s="1" t="s">
        <v>14</v>
      </c>
      <c r="D3843" s="1" t="s">
        <v>57</v>
      </c>
      <c r="E3843" s="1" t="s">
        <v>58</v>
      </c>
      <c r="F3843" s="47">
        <v>714</v>
      </c>
      <c r="G3843" s="34">
        <v>913.52</v>
      </c>
      <c r="H3843" s="1" t="s">
        <v>218</v>
      </c>
      <c r="I3843" s="34">
        <v>4.2036E-3</v>
      </c>
      <c r="J3843" s="34">
        <v>1343.1666</v>
      </c>
      <c r="K3843" s="35" t="str">
        <f t="shared" ref="K3843:K3906" si="300">_xlfn.CONCAT(C3843,"_",D3843)</f>
        <v>Leenderbos, Groote Heide &amp; De Plateaux_H3160</v>
      </c>
      <c r="L3843" s="36">
        <f>VLOOKUP(D3843,DATA!A:F,5,FALSE)</f>
        <v>1.0986712608830001E-2</v>
      </c>
      <c r="M3843" s="37">
        <f>VLOOKUP(D3843,DATA!A:F,6,FALSE)</f>
        <v>982</v>
      </c>
      <c r="N3843" s="36">
        <f t="shared" ref="N3843:N3906" si="301">100/(1+EXP(-L3843*(G3843-M3843)))</f>
        <v>32.030509183600273</v>
      </c>
      <c r="O3843" s="36">
        <f t="shared" ref="O3843:O3906" si="302">100/(1+EXP(-L3843*((G3843+I3843)-M3843)))</f>
        <v>32.031514657058686</v>
      </c>
      <c r="P3843" s="36">
        <f t="shared" ref="P3843:P3906" si="303">O3843-N3843</f>
        <v>1.0054734584130642E-3</v>
      </c>
      <c r="Q3843" s="36">
        <f t="shared" ref="Q3843:Q3906" si="304">IF(AND(H3843&lt;&gt;"below",I3843&gt;=0.005),J3843*P3843/100,0)</f>
        <v>0</v>
      </c>
    </row>
    <row r="3844" spans="1:17" x14ac:dyDescent="0.3">
      <c r="A3844" s="30">
        <v>1907486</v>
      </c>
      <c r="B3844" s="14">
        <v>136</v>
      </c>
      <c r="C3844" s="14" t="s">
        <v>14</v>
      </c>
      <c r="D3844" s="14" t="s">
        <v>55</v>
      </c>
      <c r="E3844" s="14" t="s">
        <v>56</v>
      </c>
      <c r="F3844" s="48">
        <v>500</v>
      </c>
      <c r="G3844" s="38">
        <v>831.48</v>
      </c>
      <c r="H3844" s="14" t="s">
        <v>218</v>
      </c>
      <c r="I3844" s="38">
        <v>3.9529999999999999E-3</v>
      </c>
      <c r="J3844" s="38">
        <v>121.606606</v>
      </c>
      <c r="K3844" s="39" t="str">
        <f t="shared" si="300"/>
        <v>Leenderbos, Groote Heide &amp; De Plateaux_H3130</v>
      </c>
      <c r="L3844" s="40">
        <f>VLOOKUP(D3844,DATA!A:F,5,FALSE)</f>
        <v>0</v>
      </c>
      <c r="M3844" s="41">
        <f>VLOOKUP(D3844,DATA!A:F,6,FALSE)</f>
        <v>3.5</v>
      </c>
      <c r="N3844" s="40">
        <f t="shared" si="301"/>
        <v>50</v>
      </c>
      <c r="O3844" s="40">
        <f t="shared" si="302"/>
        <v>50</v>
      </c>
      <c r="P3844" s="40">
        <f>J3844/10000*I3844</f>
        <v>4.80710913518E-5</v>
      </c>
      <c r="Q3844" s="40">
        <f>IF(AND(H3844&lt;&gt;"below",I3844&gt;=0.005),M3844*P3844,0)</f>
        <v>0</v>
      </c>
    </row>
    <row r="3845" spans="1:17" x14ac:dyDescent="0.3">
      <c r="A3845" s="29">
        <v>1907488</v>
      </c>
      <c r="B3845" s="1">
        <v>136</v>
      </c>
      <c r="C3845" s="1" t="s">
        <v>14</v>
      </c>
      <c r="D3845" s="1" t="s">
        <v>57</v>
      </c>
      <c r="E3845" s="1" t="s">
        <v>58</v>
      </c>
      <c r="F3845" s="47">
        <v>714</v>
      </c>
      <c r="G3845" s="34">
        <v>894.2</v>
      </c>
      <c r="H3845" s="1" t="s">
        <v>218</v>
      </c>
      <c r="I3845" s="34">
        <v>4.1352999999999997E-3</v>
      </c>
      <c r="J3845" s="34">
        <v>736.77650000000006</v>
      </c>
      <c r="K3845" s="35" t="str">
        <f t="shared" si="300"/>
        <v>Leenderbos, Groote Heide &amp; De Plateaux_H3160</v>
      </c>
      <c r="L3845" s="36">
        <f>VLOOKUP(D3845,DATA!A:F,5,FALSE)</f>
        <v>1.0986712608830001E-2</v>
      </c>
      <c r="M3845" s="37">
        <f>VLOOKUP(D3845,DATA!A:F,6,FALSE)</f>
        <v>982</v>
      </c>
      <c r="N3845" s="36">
        <f t="shared" si="301"/>
        <v>27.595147730225772</v>
      </c>
      <c r="O3845" s="36">
        <f t="shared" si="302"/>
        <v>27.596055508117676</v>
      </c>
      <c r="P3845" s="36">
        <f t="shared" si="303"/>
        <v>9.0777789190354952E-4</v>
      </c>
      <c r="Q3845" s="36">
        <f t="shared" si="304"/>
        <v>0</v>
      </c>
    </row>
    <row r="3846" spans="1:17" x14ac:dyDescent="0.3">
      <c r="A3846" s="30">
        <v>1909016</v>
      </c>
      <c r="B3846" s="14">
        <v>136</v>
      </c>
      <c r="C3846" s="14" t="s">
        <v>14</v>
      </c>
      <c r="D3846" s="14" t="s">
        <v>55</v>
      </c>
      <c r="E3846" s="14" t="s">
        <v>56</v>
      </c>
      <c r="F3846" s="48">
        <v>500</v>
      </c>
      <c r="G3846" s="38">
        <v>827.39</v>
      </c>
      <c r="H3846" s="14" t="s">
        <v>218</v>
      </c>
      <c r="I3846" s="38">
        <v>3.9259000000000004E-3</v>
      </c>
      <c r="J3846" s="38">
        <v>336.03</v>
      </c>
      <c r="K3846" s="39" t="str">
        <f t="shared" si="300"/>
        <v>Leenderbos, Groote Heide &amp; De Plateaux_H3130</v>
      </c>
      <c r="L3846" s="40">
        <f>VLOOKUP(D3846,DATA!A:F,5,FALSE)</f>
        <v>0</v>
      </c>
      <c r="M3846" s="41">
        <f>VLOOKUP(D3846,DATA!A:F,6,FALSE)</f>
        <v>3.5</v>
      </c>
      <c r="N3846" s="40">
        <f t="shared" si="301"/>
        <v>50</v>
      </c>
      <c r="O3846" s="40">
        <f t="shared" si="302"/>
        <v>50</v>
      </c>
      <c r="P3846" s="40">
        <f>J3846/10000*I3846</f>
        <v>1.319220177E-4</v>
      </c>
      <c r="Q3846" s="40">
        <f>IF(AND(H3846&lt;&gt;"below",I3846&gt;=0.005),M3846*P3846,0)</f>
        <v>0</v>
      </c>
    </row>
    <row r="3847" spans="1:17" x14ac:dyDescent="0.3">
      <c r="A3847" s="29">
        <v>1909018</v>
      </c>
      <c r="B3847" s="1">
        <v>136</v>
      </c>
      <c r="C3847" s="1" t="s">
        <v>14</v>
      </c>
      <c r="D3847" s="1" t="s">
        <v>61</v>
      </c>
      <c r="E3847" s="1" t="s">
        <v>62</v>
      </c>
      <c r="F3847" s="47">
        <v>714</v>
      </c>
      <c r="G3847" s="34">
        <v>863.79</v>
      </c>
      <c r="H3847" s="1" t="s">
        <v>218</v>
      </c>
      <c r="I3847" s="34">
        <v>4.0124000000000002E-3</v>
      </c>
      <c r="J3847" s="34">
        <v>640.47850000000005</v>
      </c>
      <c r="K3847" s="35" t="str">
        <f t="shared" si="300"/>
        <v>Leenderbos, Groote Heide &amp; De Plateaux_H2330</v>
      </c>
      <c r="L3847" s="36">
        <f>VLOOKUP(D3847,DATA!A:F,5,FALSE)</f>
        <v>1.0986712608830001E-2</v>
      </c>
      <c r="M3847" s="37">
        <f>VLOOKUP(D3847,DATA!A:F,6,FALSE)</f>
        <v>982</v>
      </c>
      <c r="N3847" s="36">
        <f t="shared" si="301"/>
        <v>21.437726758248161</v>
      </c>
      <c r="O3847" s="36">
        <f t="shared" si="302"/>
        <v>21.438469213403199</v>
      </c>
      <c r="P3847" s="36">
        <f t="shared" si="303"/>
        <v>7.4245515503790216E-4</v>
      </c>
      <c r="Q3847" s="36">
        <f t="shared" si="304"/>
        <v>0</v>
      </c>
    </row>
    <row r="3848" spans="1:17" x14ac:dyDescent="0.3">
      <c r="A3848" s="29">
        <v>1909018</v>
      </c>
      <c r="B3848" s="1">
        <v>136</v>
      </c>
      <c r="C3848" s="1" t="s">
        <v>14</v>
      </c>
      <c r="D3848" s="1" t="s">
        <v>53</v>
      </c>
      <c r="E3848" s="1" t="s">
        <v>54</v>
      </c>
      <c r="F3848" s="47">
        <v>714</v>
      </c>
      <c r="G3848" s="34">
        <v>863.79</v>
      </c>
      <c r="H3848" s="1" t="s">
        <v>218</v>
      </c>
      <c r="I3848" s="34">
        <v>4.0124000000000002E-3</v>
      </c>
      <c r="J3848" s="34">
        <v>140.89019999999999</v>
      </c>
      <c r="K3848" s="35" t="str">
        <f t="shared" si="300"/>
        <v>Leenderbos, Groote Heide &amp; De Plateaux_H4030</v>
      </c>
      <c r="L3848" s="36">
        <f>VLOOKUP(D3848,DATA!A:F,5,FALSE)</f>
        <v>1.0986712608830001E-2</v>
      </c>
      <c r="M3848" s="37">
        <f>VLOOKUP(D3848,DATA!A:F,6,FALSE)</f>
        <v>982</v>
      </c>
      <c r="N3848" s="36">
        <f t="shared" si="301"/>
        <v>21.437726758248161</v>
      </c>
      <c r="O3848" s="36">
        <f t="shared" si="302"/>
        <v>21.438469213403199</v>
      </c>
      <c r="P3848" s="36">
        <f t="shared" si="303"/>
        <v>7.4245515503790216E-4</v>
      </c>
      <c r="Q3848" s="36">
        <f t="shared" si="304"/>
        <v>0</v>
      </c>
    </row>
    <row r="3849" spans="1:17" x14ac:dyDescent="0.3">
      <c r="A3849" s="29">
        <v>1910543</v>
      </c>
      <c r="B3849" s="1">
        <v>136</v>
      </c>
      <c r="C3849" s="1" t="s">
        <v>14</v>
      </c>
      <c r="D3849" s="1" t="s">
        <v>53</v>
      </c>
      <c r="E3849" s="1" t="s">
        <v>54</v>
      </c>
      <c r="F3849" s="47">
        <v>714</v>
      </c>
      <c r="G3849" s="34">
        <v>1060.96</v>
      </c>
      <c r="H3849" s="1" t="s">
        <v>218</v>
      </c>
      <c r="I3849" s="34">
        <v>4.9973999999999999E-3</v>
      </c>
      <c r="J3849" s="34">
        <v>456.76076999999998</v>
      </c>
      <c r="K3849" s="35" t="str">
        <f t="shared" si="300"/>
        <v>Leenderbos, Groote Heide &amp; De Plateaux_H4030</v>
      </c>
      <c r="L3849" s="36">
        <f>VLOOKUP(D3849,DATA!A:F,5,FALSE)</f>
        <v>1.0986712608830001E-2</v>
      </c>
      <c r="M3849" s="37">
        <f>VLOOKUP(D3849,DATA!A:F,6,FALSE)</f>
        <v>982</v>
      </c>
      <c r="N3849" s="36">
        <f t="shared" si="301"/>
        <v>70.422748916094946</v>
      </c>
      <c r="O3849" s="36">
        <f t="shared" si="302"/>
        <v>70.423892525685019</v>
      </c>
      <c r="P3849" s="36">
        <f t="shared" si="303"/>
        <v>1.1436095900734244E-3</v>
      </c>
      <c r="Q3849" s="36">
        <f t="shared" si="304"/>
        <v>0</v>
      </c>
    </row>
    <row r="3850" spans="1:17" x14ac:dyDescent="0.3">
      <c r="A3850" s="30">
        <v>1910545</v>
      </c>
      <c r="B3850" s="14">
        <v>136</v>
      </c>
      <c r="C3850" s="14" t="s">
        <v>14</v>
      </c>
      <c r="D3850" s="14" t="s">
        <v>55</v>
      </c>
      <c r="E3850" s="14" t="s">
        <v>56</v>
      </c>
      <c r="F3850" s="48">
        <v>500</v>
      </c>
      <c r="G3850" s="38">
        <v>832.06</v>
      </c>
      <c r="H3850" s="14" t="s">
        <v>218</v>
      </c>
      <c r="I3850" s="38">
        <v>3.9253999999999999E-3</v>
      </c>
      <c r="J3850" s="38">
        <v>1159.4342999999999</v>
      </c>
      <c r="K3850" s="39" t="str">
        <f t="shared" si="300"/>
        <v>Leenderbos, Groote Heide &amp; De Plateaux_H3130</v>
      </c>
      <c r="L3850" s="40">
        <f>VLOOKUP(D3850,DATA!A:F,5,FALSE)</f>
        <v>0</v>
      </c>
      <c r="M3850" s="41">
        <f>VLOOKUP(D3850,DATA!A:F,6,FALSE)</f>
        <v>3.5</v>
      </c>
      <c r="N3850" s="40">
        <f t="shared" si="301"/>
        <v>50</v>
      </c>
      <c r="O3850" s="40">
        <f t="shared" si="302"/>
        <v>50</v>
      </c>
      <c r="P3850" s="40">
        <f>J3850/10000*I3850</f>
        <v>4.5512434012199996E-4</v>
      </c>
      <c r="Q3850" s="40">
        <f>IF(AND(H3850&lt;&gt;"below",I3850&gt;=0.005),M3850*P3850,0)</f>
        <v>0</v>
      </c>
    </row>
    <row r="3851" spans="1:17" x14ac:dyDescent="0.3">
      <c r="A3851" s="29">
        <v>1910546</v>
      </c>
      <c r="B3851" s="1">
        <v>136</v>
      </c>
      <c r="C3851" s="1" t="s">
        <v>14</v>
      </c>
      <c r="D3851" s="1" t="s">
        <v>61</v>
      </c>
      <c r="E3851" s="1" t="s">
        <v>62</v>
      </c>
      <c r="F3851" s="47">
        <v>714</v>
      </c>
      <c r="G3851" s="34">
        <v>825.85</v>
      </c>
      <c r="H3851" s="1" t="s">
        <v>218</v>
      </c>
      <c r="I3851" s="34">
        <v>3.8949000000000002E-3</v>
      </c>
      <c r="J3851" s="34">
        <v>13.809123</v>
      </c>
      <c r="K3851" s="35" t="str">
        <f t="shared" si="300"/>
        <v>Leenderbos, Groote Heide &amp; De Plateaux_H2330</v>
      </c>
      <c r="L3851" s="36">
        <f>VLOOKUP(D3851,DATA!A:F,5,FALSE)</f>
        <v>1.0986712608830001E-2</v>
      </c>
      <c r="M3851" s="37">
        <f>VLOOKUP(D3851,DATA!A:F,6,FALSE)</f>
        <v>982</v>
      </c>
      <c r="N3851" s="36">
        <f t="shared" si="301"/>
        <v>15.244198756890746</v>
      </c>
      <c r="O3851" s="36">
        <f t="shared" si="302"/>
        <v>15.244751654321359</v>
      </c>
      <c r="P3851" s="36">
        <f t="shared" si="303"/>
        <v>5.5289743061237573E-4</v>
      </c>
      <c r="Q3851" s="36">
        <f t="shared" si="304"/>
        <v>0</v>
      </c>
    </row>
    <row r="3852" spans="1:17" x14ac:dyDescent="0.3">
      <c r="A3852" s="29">
        <v>1910547</v>
      </c>
      <c r="B3852" s="1">
        <v>136</v>
      </c>
      <c r="C3852" s="1" t="s">
        <v>14</v>
      </c>
      <c r="D3852" s="1" t="s">
        <v>61</v>
      </c>
      <c r="E3852" s="1" t="s">
        <v>62</v>
      </c>
      <c r="F3852" s="47">
        <v>714</v>
      </c>
      <c r="G3852" s="34">
        <v>844.73</v>
      </c>
      <c r="H3852" s="1" t="s">
        <v>218</v>
      </c>
      <c r="I3852" s="34">
        <v>3.9256999999999998E-3</v>
      </c>
      <c r="J3852" s="34">
        <v>525.24279999999999</v>
      </c>
      <c r="K3852" s="35" t="str">
        <f t="shared" si="300"/>
        <v>Leenderbos, Groote Heide &amp; De Plateaux_H2330</v>
      </c>
      <c r="L3852" s="36">
        <f>VLOOKUP(D3852,DATA!A:F,5,FALSE)</f>
        <v>1.0986712608830001E-2</v>
      </c>
      <c r="M3852" s="37">
        <f>VLOOKUP(D3852,DATA!A:F,6,FALSE)</f>
        <v>982</v>
      </c>
      <c r="N3852" s="36">
        <f t="shared" si="301"/>
        <v>18.121371249551448</v>
      </c>
      <c r="O3852" s="36">
        <f t="shared" si="302"/>
        <v>18.122011209009788</v>
      </c>
      <c r="P3852" s="36">
        <f t="shared" si="303"/>
        <v>6.3995945833994483E-4</v>
      </c>
      <c r="Q3852" s="36">
        <f t="shared" si="304"/>
        <v>0</v>
      </c>
    </row>
    <row r="3853" spans="1:17" x14ac:dyDescent="0.3">
      <c r="A3853" s="29">
        <v>1910547</v>
      </c>
      <c r="B3853" s="1">
        <v>136</v>
      </c>
      <c r="C3853" s="1" t="s">
        <v>14</v>
      </c>
      <c r="D3853" s="1" t="s">
        <v>57</v>
      </c>
      <c r="E3853" s="1" t="s">
        <v>58</v>
      </c>
      <c r="F3853" s="47">
        <v>714</v>
      </c>
      <c r="G3853" s="34">
        <v>844.73</v>
      </c>
      <c r="H3853" s="1" t="s">
        <v>218</v>
      </c>
      <c r="I3853" s="34">
        <v>3.9256999999999998E-3</v>
      </c>
      <c r="J3853" s="34">
        <v>61.429718000000001</v>
      </c>
      <c r="K3853" s="35" t="str">
        <f t="shared" si="300"/>
        <v>Leenderbos, Groote Heide &amp; De Plateaux_H3160</v>
      </c>
      <c r="L3853" s="36">
        <f>VLOOKUP(D3853,DATA!A:F,5,FALSE)</f>
        <v>1.0986712608830001E-2</v>
      </c>
      <c r="M3853" s="37">
        <f>VLOOKUP(D3853,DATA!A:F,6,FALSE)</f>
        <v>982</v>
      </c>
      <c r="N3853" s="36">
        <f t="shared" si="301"/>
        <v>18.121371249551448</v>
      </c>
      <c r="O3853" s="36">
        <f t="shared" si="302"/>
        <v>18.122011209009788</v>
      </c>
      <c r="P3853" s="36">
        <f t="shared" si="303"/>
        <v>6.3995945833994483E-4</v>
      </c>
      <c r="Q3853" s="36">
        <f t="shared" si="304"/>
        <v>0</v>
      </c>
    </row>
    <row r="3854" spans="1:17" x14ac:dyDescent="0.3">
      <c r="A3854" s="29">
        <v>1910547</v>
      </c>
      <c r="B3854" s="1">
        <v>136</v>
      </c>
      <c r="C3854" s="1" t="s">
        <v>14</v>
      </c>
      <c r="D3854" s="1" t="s">
        <v>53</v>
      </c>
      <c r="E3854" s="1" t="s">
        <v>54</v>
      </c>
      <c r="F3854" s="47">
        <v>714</v>
      </c>
      <c r="G3854" s="34">
        <v>844.73</v>
      </c>
      <c r="H3854" s="1" t="s">
        <v>218</v>
      </c>
      <c r="I3854" s="34">
        <v>3.9256999999999998E-3</v>
      </c>
      <c r="J3854" s="34">
        <v>101.60907</v>
      </c>
      <c r="K3854" s="35" t="str">
        <f t="shared" si="300"/>
        <v>Leenderbos, Groote Heide &amp; De Plateaux_H4030</v>
      </c>
      <c r="L3854" s="36">
        <f>VLOOKUP(D3854,DATA!A:F,5,FALSE)</f>
        <v>1.0986712608830001E-2</v>
      </c>
      <c r="M3854" s="37">
        <f>VLOOKUP(D3854,DATA!A:F,6,FALSE)</f>
        <v>982</v>
      </c>
      <c r="N3854" s="36">
        <f t="shared" si="301"/>
        <v>18.121371249551448</v>
      </c>
      <c r="O3854" s="36">
        <f t="shared" si="302"/>
        <v>18.122011209009788</v>
      </c>
      <c r="P3854" s="36">
        <f t="shared" si="303"/>
        <v>6.3995945833994483E-4</v>
      </c>
      <c r="Q3854" s="36">
        <f t="shared" si="304"/>
        <v>0</v>
      </c>
    </row>
    <row r="3855" spans="1:17" x14ac:dyDescent="0.3">
      <c r="A3855" s="29">
        <v>1912073</v>
      </c>
      <c r="B3855" s="1">
        <v>136</v>
      </c>
      <c r="C3855" s="1" t="s">
        <v>14</v>
      </c>
      <c r="D3855" s="1" t="s">
        <v>53</v>
      </c>
      <c r="E3855" s="1" t="s">
        <v>54</v>
      </c>
      <c r="F3855" s="47">
        <v>714</v>
      </c>
      <c r="G3855" s="34">
        <v>1035.54</v>
      </c>
      <c r="H3855" s="1" t="s">
        <v>218</v>
      </c>
      <c r="I3855" s="34">
        <v>4.9395000000000003E-3</v>
      </c>
      <c r="J3855" s="34">
        <v>494.20728000000003</v>
      </c>
      <c r="K3855" s="35" t="str">
        <f t="shared" si="300"/>
        <v>Leenderbos, Groote Heide &amp; De Plateaux_H4030</v>
      </c>
      <c r="L3855" s="36">
        <f>VLOOKUP(D3855,DATA!A:F,5,FALSE)</f>
        <v>1.0986712608830001E-2</v>
      </c>
      <c r="M3855" s="37">
        <f>VLOOKUP(D3855,DATA!A:F,6,FALSE)</f>
        <v>982</v>
      </c>
      <c r="N3855" s="36">
        <f t="shared" si="301"/>
        <v>64.295859955158718</v>
      </c>
      <c r="O3855" s="36">
        <f t="shared" si="302"/>
        <v>64.297105757008467</v>
      </c>
      <c r="P3855" s="36">
        <f t="shared" si="303"/>
        <v>1.2458018497483181E-3</v>
      </c>
      <c r="Q3855" s="36">
        <f t="shared" si="304"/>
        <v>0</v>
      </c>
    </row>
    <row r="3856" spans="1:17" x14ac:dyDescent="0.3">
      <c r="A3856" s="29">
        <v>1912075</v>
      </c>
      <c r="B3856" s="1">
        <v>136</v>
      </c>
      <c r="C3856" s="1" t="s">
        <v>14</v>
      </c>
      <c r="D3856" s="1" t="s">
        <v>53</v>
      </c>
      <c r="E3856" s="1" t="s">
        <v>54</v>
      </c>
      <c r="F3856" s="47">
        <v>714</v>
      </c>
      <c r="G3856" s="34">
        <v>829.28</v>
      </c>
      <c r="H3856" s="1" t="s">
        <v>218</v>
      </c>
      <c r="I3856" s="34">
        <v>3.8860000000000001E-3</v>
      </c>
      <c r="J3856" s="34">
        <v>148.20230000000001</v>
      </c>
      <c r="K3856" s="35" t="str">
        <f t="shared" si="300"/>
        <v>Leenderbos, Groote Heide &amp; De Plateaux_H4030</v>
      </c>
      <c r="L3856" s="36">
        <f>VLOOKUP(D3856,DATA!A:F,5,FALSE)</f>
        <v>1.0986712608830001E-2</v>
      </c>
      <c r="M3856" s="37">
        <f>VLOOKUP(D3856,DATA!A:F,6,FALSE)</f>
        <v>982</v>
      </c>
      <c r="N3856" s="36">
        <f t="shared" si="301"/>
        <v>15.737497045340026</v>
      </c>
      <c r="O3856" s="36">
        <f t="shared" si="302"/>
        <v>15.738063215440505</v>
      </c>
      <c r="P3856" s="36">
        <f t="shared" si="303"/>
        <v>5.661701004786579E-4</v>
      </c>
      <c r="Q3856" s="36">
        <f t="shared" si="304"/>
        <v>0</v>
      </c>
    </row>
    <row r="3857" spans="1:17" x14ac:dyDescent="0.3">
      <c r="A3857" s="29">
        <v>1912076</v>
      </c>
      <c r="B3857" s="1">
        <v>136</v>
      </c>
      <c r="C3857" s="1" t="s">
        <v>14</v>
      </c>
      <c r="D3857" s="1" t="s">
        <v>61</v>
      </c>
      <c r="E3857" s="1" t="s">
        <v>62</v>
      </c>
      <c r="F3857" s="47">
        <v>714</v>
      </c>
      <c r="G3857" s="34">
        <v>829.4</v>
      </c>
      <c r="H3857" s="1" t="s">
        <v>218</v>
      </c>
      <c r="I3857" s="34">
        <v>3.9014000000000002E-3</v>
      </c>
      <c r="J3857" s="34">
        <v>704.89275999999995</v>
      </c>
      <c r="K3857" s="35" t="str">
        <f t="shared" si="300"/>
        <v>Leenderbos, Groote Heide &amp; De Plateaux_H2330</v>
      </c>
      <c r="L3857" s="36">
        <f>VLOOKUP(D3857,DATA!A:F,5,FALSE)</f>
        <v>1.0986712608830001E-2</v>
      </c>
      <c r="M3857" s="37">
        <f>VLOOKUP(D3857,DATA!A:F,6,FALSE)</f>
        <v>982</v>
      </c>
      <c r="N3857" s="36">
        <f t="shared" si="301"/>
        <v>15.754988067406989</v>
      </c>
      <c r="O3857" s="36">
        <f t="shared" si="302"/>
        <v>15.755556994863717</v>
      </c>
      <c r="P3857" s="36">
        <f t="shared" si="303"/>
        <v>5.6892745672776357E-4</v>
      </c>
      <c r="Q3857" s="36">
        <f t="shared" si="304"/>
        <v>0</v>
      </c>
    </row>
    <row r="3858" spans="1:17" x14ac:dyDescent="0.3">
      <c r="A3858" s="29">
        <v>1912077</v>
      </c>
      <c r="B3858" s="1">
        <v>136</v>
      </c>
      <c r="C3858" s="1" t="s">
        <v>14</v>
      </c>
      <c r="D3858" s="1" t="s">
        <v>57</v>
      </c>
      <c r="E3858" s="1" t="s">
        <v>58</v>
      </c>
      <c r="F3858" s="47">
        <v>714</v>
      </c>
      <c r="G3858" s="34">
        <v>846.38</v>
      </c>
      <c r="H3858" s="1" t="s">
        <v>218</v>
      </c>
      <c r="I3858" s="34">
        <v>3.9430999999999997E-3</v>
      </c>
      <c r="J3858" s="34">
        <v>445.93691999999999</v>
      </c>
      <c r="K3858" s="35" t="str">
        <f t="shared" si="300"/>
        <v>Leenderbos, Groote Heide &amp; De Plateaux_H3160</v>
      </c>
      <c r="L3858" s="36">
        <f>VLOOKUP(D3858,DATA!A:F,5,FALSE)</f>
        <v>1.0986712608830001E-2</v>
      </c>
      <c r="M3858" s="37">
        <f>VLOOKUP(D3858,DATA!A:F,6,FALSE)</f>
        <v>982</v>
      </c>
      <c r="N3858" s="36">
        <f t="shared" si="301"/>
        <v>18.391903113532639</v>
      </c>
      <c r="O3858" s="36">
        <f t="shared" si="302"/>
        <v>18.392553350150592</v>
      </c>
      <c r="P3858" s="36">
        <f t="shared" si="303"/>
        <v>6.502366179539365E-4</v>
      </c>
      <c r="Q3858" s="36">
        <f t="shared" si="304"/>
        <v>0</v>
      </c>
    </row>
    <row r="3859" spans="1:17" x14ac:dyDescent="0.3">
      <c r="A3859" s="29">
        <v>1912077</v>
      </c>
      <c r="B3859" s="1">
        <v>136</v>
      </c>
      <c r="C3859" s="1" t="s">
        <v>14</v>
      </c>
      <c r="D3859" s="1" t="s">
        <v>53</v>
      </c>
      <c r="E3859" s="1" t="s">
        <v>54</v>
      </c>
      <c r="F3859" s="47">
        <v>714</v>
      </c>
      <c r="G3859" s="34">
        <v>846.38</v>
      </c>
      <c r="H3859" s="1" t="s">
        <v>218</v>
      </c>
      <c r="I3859" s="34">
        <v>3.9430999999999997E-3</v>
      </c>
      <c r="J3859" s="34">
        <v>71.702366999999995</v>
      </c>
      <c r="K3859" s="35" t="str">
        <f t="shared" si="300"/>
        <v>Leenderbos, Groote Heide &amp; De Plateaux_H4030</v>
      </c>
      <c r="L3859" s="36">
        <f>VLOOKUP(D3859,DATA!A:F,5,FALSE)</f>
        <v>1.0986712608830001E-2</v>
      </c>
      <c r="M3859" s="37">
        <f>VLOOKUP(D3859,DATA!A:F,6,FALSE)</f>
        <v>982</v>
      </c>
      <c r="N3859" s="36">
        <f t="shared" si="301"/>
        <v>18.391903113532639</v>
      </c>
      <c r="O3859" s="36">
        <f t="shared" si="302"/>
        <v>18.392553350150592</v>
      </c>
      <c r="P3859" s="36">
        <f t="shared" si="303"/>
        <v>6.502366179539365E-4</v>
      </c>
      <c r="Q3859" s="36">
        <f t="shared" si="304"/>
        <v>0</v>
      </c>
    </row>
    <row r="3860" spans="1:17" x14ac:dyDescent="0.3">
      <c r="A3860" s="29">
        <v>1913601</v>
      </c>
      <c r="B3860" s="1">
        <v>136</v>
      </c>
      <c r="C3860" s="1" t="s">
        <v>14</v>
      </c>
      <c r="D3860" s="1" t="s">
        <v>53</v>
      </c>
      <c r="E3860" s="1" t="s">
        <v>54</v>
      </c>
      <c r="F3860" s="47">
        <v>714</v>
      </c>
      <c r="G3860" s="34">
        <v>1381.52</v>
      </c>
      <c r="H3860" s="1" t="s">
        <v>218</v>
      </c>
      <c r="I3860" s="34">
        <v>6.3930999999999997E-3</v>
      </c>
      <c r="J3860" s="34">
        <v>8.5106950000000001</v>
      </c>
      <c r="K3860" s="35" t="str">
        <f t="shared" si="300"/>
        <v>Leenderbos, Groote Heide &amp; De Plateaux_H4030</v>
      </c>
      <c r="L3860" s="36">
        <f>VLOOKUP(D3860,DATA!A:F,5,FALSE)</f>
        <v>1.0986712608830001E-2</v>
      </c>
      <c r="M3860" s="37">
        <f>VLOOKUP(D3860,DATA!A:F,6,FALSE)</f>
        <v>982</v>
      </c>
      <c r="N3860" s="36">
        <f t="shared" si="301"/>
        <v>98.774404212343654</v>
      </c>
      <c r="O3860" s="36">
        <f t="shared" si="302"/>
        <v>98.774489239188199</v>
      </c>
      <c r="P3860" s="36">
        <f t="shared" si="303"/>
        <v>8.5026844544699998E-5</v>
      </c>
      <c r="Q3860" s="36">
        <f t="shared" si="304"/>
        <v>7.2363754073235557E-6</v>
      </c>
    </row>
    <row r="3861" spans="1:17" x14ac:dyDescent="0.3">
      <c r="A3861" s="29">
        <v>1913603</v>
      </c>
      <c r="B3861" s="1">
        <v>136</v>
      </c>
      <c r="C3861" s="1" t="s">
        <v>14</v>
      </c>
      <c r="D3861" s="1" t="s">
        <v>53</v>
      </c>
      <c r="E3861" s="1" t="s">
        <v>54</v>
      </c>
      <c r="F3861" s="47">
        <v>714</v>
      </c>
      <c r="G3861" s="34">
        <v>835.77</v>
      </c>
      <c r="H3861" s="1" t="s">
        <v>218</v>
      </c>
      <c r="I3861" s="34">
        <v>3.9458999999999996E-3</v>
      </c>
      <c r="J3861" s="34">
        <v>261.62966999999998</v>
      </c>
      <c r="K3861" s="35" t="str">
        <f t="shared" si="300"/>
        <v>Leenderbos, Groote Heide &amp; De Plateaux_H4030</v>
      </c>
      <c r="L3861" s="36">
        <f>VLOOKUP(D3861,DATA!A:F,5,FALSE)</f>
        <v>1.0986712608830001E-2</v>
      </c>
      <c r="M3861" s="37">
        <f>VLOOKUP(D3861,DATA!A:F,6,FALSE)</f>
        <v>982</v>
      </c>
      <c r="N3861" s="36">
        <f t="shared" si="301"/>
        <v>16.706300521529663</v>
      </c>
      <c r="O3861" s="36">
        <f t="shared" si="302"/>
        <v>16.706903792668548</v>
      </c>
      <c r="P3861" s="36">
        <f t="shared" si="303"/>
        <v>6.0327113888547501E-4</v>
      </c>
      <c r="Q3861" s="36">
        <f t="shared" si="304"/>
        <v>0</v>
      </c>
    </row>
    <row r="3862" spans="1:17" x14ac:dyDescent="0.3">
      <c r="A3862" s="30">
        <v>1913604</v>
      </c>
      <c r="B3862" s="14">
        <v>136</v>
      </c>
      <c r="C3862" s="14" t="s">
        <v>14</v>
      </c>
      <c r="D3862" s="14" t="s">
        <v>55</v>
      </c>
      <c r="E3862" s="14" t="s">
        <v>56</v>
      </c>
      <c r="F3862" s="48">
        <v>500</v>
      </c>
      <c r="G3862" s="38">
        <v>830.92</v>
      </c>
      <c r="H3862" s="14" t="s">
        <v>218</v>
      </c>
      <c r="I3862" s="38">
        <v>3.9056E-3</v>
      </c>
      <c r="J3862" s="38">
        <v>219.19698</v>
      </c>
      <c r="K3862" s="39" t="str">
        <f t="shared" si="300"/>
        <v>Leenderbos, Groote Heide &amp; De Plateaux_H3130</v>
      </c>
      <c r="L3862" s="40">
        <f>VLOOKUP(D3862,DATA!A:F,5,FALSE)</f>
        <v>0</v>
      </c>
      <c r="M3862" s="41">
        <f>VLOOKUP(D3862,DATA!A:F,6,FALSE)</f>
        <v>3.5</v>
      </c>
      <c r="N3862" s="40">
        <f t="shared" si="301"/>
        <v>50</v>
      </c>
      <c r="O3862" s="40">
        <f t="shared" si="302"/>
        <v>50</v>
      </c>
      <c r="P3862" s="40">
        <f>J3862/10000*I3862</f>
        <v>8.5609572508800011E-5</v>
      </c>
      <c r="Q3862" s="40">
        <f>IF(AND(H3862&lt;&gt;"below",I3862&gt;=0.005),M3862*P3862,0)</f>
        <v>0</v>
      </c>
    </row>
    <row r="3863" spans="1:17" x14ac:dyDescent="0.3">
      <c r="A3863" s="29">
        <v>1913605</v>
      </c>
      <c r="B3863" s="1">
        <v>136</v>
      </c>
      <c r="C3863" s="1" t="s">
        <v>14</v>
      </c>
      <c r="D3863" s="1" t="s">
        <v>57</v>
      </c>
      <c r="E3863" s="1" t="s">
        <v>58</v>
      </c>
      <c r="F3863" s="47">
        <v>714</v>
      </c>
      <c r="G3863" s="34">
        <v>845.75</v>
      </c>
      <c r="H3863" s="1" t="s">
        <v>218</v>
      </c>
      <c r="I3863" s="34">
        <v>3.9550000000000002E-3</v>
      </c>
      <c r="J3863" s="34">
        <v>17.413345</v>
      </c>
      <c r="K3863" s="35" t="str">
        <f t="shared" si="300"/>
        <v>Leenderbos, Groote Heide &amp; De Plateaux_H3160</v>
      </c>
      <c r="L3863" s="36">
        <f>VLOOKUP(D3863,DATA!A:F,5,FALSE)</f>
        <v>1.0986712608830001E-2</v>
      </c>
      <c r="M3863" s="37">
        <f>VLOOKUP(D3863,DATA!A:F,6,FALSE)</f>
        <v>982</v>
      </c>
      <c r="N3863" s="36">
        <f t="shared" si="301"/>
        <v>18.288241635983258</v>
      </c>
      <c r="O3863" s="36">
        <f t="shared" si="302"/>
        <v>18.28889098284214</v>
      </c>
      <c r="P3863" s="36">
        <f t="shared" si="303"/>
        <v>6.4934685888218269E-4</v>
      </c>
      <c r="Q3863" s="36">
        <f t="shared" si="304"/>
        <v>0</v>
      </c>
    </row>
    <row r="3864" spans="1:17" x14ac:dyDescent="0.3">
      <c r="A3864" s="29">
        <v>1913605</v>
      </c>
      <c r="B3864" s="1">
        <v>136</v>
      </c>
      <c r="C3864" s="1" t="s">
        <v>14</v>
      </c>
      <c r="D3864" s="1" t="s">
        <v>53</v>
      </c>
      <c r="E3864" s="1" t="s">
        <v>54</v>
      </c>
      <c r="F3864" s="47">
        <v>714</v>
      </c>
      <c r="G3864" s="34">
        <v>845.75</v>
      </c>
      <c r="H3864" s="1" t="s">
        <v>218</v>
      </c>
      <c r="I3864" s="34">
        <v>3.9550000000000002E-3</v>
      </c>
      <c r="J3864" s="34">
        <v>138.53652599999899</v>
      </c>
      <c r="K3864" s="35" t="str">
        <f t="shared" si="300"/>
        <v>Leenderbos, Groote Heide &amp; De Plateaux_H4030</v>
      </c>
      <c r="L3864" s="36">
        <f>VLOOKUP(D3864,DATA!A:F,5,FALSE)</f>
        <v>1.0986712608830001E-2</v>
      </c>
      <c r="M3864" s="37">
        <f>VLOOKUP(D3864,DATA!A:F,6,FALSE)</f>
        <v>982</v>
      </c>
      <c r="N3864" s="36">
        <f t="shared" si="301"/>
        <v>18.288241635983258</v>
      </c>
      <c r="O3864" s="36">
        <f t="shared" si="302"/>
        <v>18.28889098284214</v>
      </c>
      <c r="P3864" s="36">
        <f t="shared" si="303"/>
        <v>6.4934685888218269E-4</v>
      </c>
      <c r="Q3864" s="36">
        <f t="shared" si="304"/>
        <v>0</v>
      </c>
    </row>
    <row r="3865" spans="1:17" x14ac:dyDescent="0.3">
      <c r="A3865" s="29">
        <v>1913606</v>
      </c>
      <c r="B3865" s="1">
        <v>136</v>
      </c>
      <c r="C3865" s="1" t="s">
        <v>14</v>
      </c>
      <c r="D3865" s="1" t="s">
        <v>53</v>
      </c>
      <c r="E3865" s="1" t="s">
        <v>54</v>
      </c>
      <c r="F3865" s="47">
        <v>714</v>
      </c>
      <c r="G3865" s="34">
        <v>983.87</v>
      </c>
      <c r="H3865" s="1" t="s">
        <v>218</v>
      </c>
      <c r="I3865" s="34">
        <v>3.9890999999999998E-3</v>
      </c>
      <c r="J3865" s="34">
        <v>19.617562499999998</v>
      </c>
      <c r="K3865" s="35" t="str">
        <f t="shared" si="300"/>
        <v>Leenderbos, Groote Heide &amp; De Plateaux_H4030</v>
      </c>
      <c r="L3865" s="36">
        <f>VLOOKUP(D3865,DATA!A:F,5,FALSE)</f>
        <v>1.0986712608830001E-2</v>
      </c>
      <c r="M3865" s="37">
        <f>VLOOKUP(D3865,DATA!A:F,6,FALSE)</f>
        <v>982</v>
      </c>
      <c r="N3865" s="36">
        <f t="shared" si="301"/>
        <v>50.513610748190828</v>
      </c>
      <c r="O3865" s="36">
        <f t="shared" si="302"/>
        <v>50.514706309711613</v>
      </c>
      <c r="P3865" s="36">
        <f t="shared" si="303"/>
        <v>1.0955615207848268E-3</v>
      </c>
      <c r="Q3865" s="36">
        <f t="shared" si="304"/>
        <v>0</v>
      </c>
    </row>
    <row r="3866" spans="1:17" x14ac:dyDescent="0.3">
      <c r="A3866" s="29">
        <v>1915130</v>
      </c>
      <c r="B3866" s="1">
        <v>136</v>
      </c>
      <c r="C3866" s="1" t="s">
        <v>14</v>
      </c>
      <c r="D3866" s="1" t="s">
        <v>36</v>
      </c>
      <c r="E3866" s="1" t="s">
        <v>37</v>
      </c>
      <c r="F3866" s="47">
        <v>1357</v>
      </c>
      <c r="G3866" s="34">
        <v>1567.72</v>
      </c>
      <c r="H3866" s="1" t="s">
        <v>218</v>
      </c>
      <c r="I3866" s="34">
        <v>7.4644000000000004E-3</v>
      </c>
      <c r="J3866" s="34">
        <v>865.85910000000001</v>
      </c>
      <c r="K3866" s="35" t="str">
        <f t="shared" si="300"/>
        <v>Leenderbos, Groote Heide &amp; De Plateaux_H6510A</v>
      </c>
      <c r="L3866" s="36">
        <f>VLOOKUP(D3866,DATA!A:F,5,FALSE)</f>
        <v>6.9939168151221861E-3</v>
      </c>
      <c r="M3866" s="37">
        <f>VLOOKUP(D3866,DATA!A:F,6,FALSE)</f>
        <v>1778</v>
      </c>
      <c r="N3866" s="36">
        <f t="shared" si="301"/>
        <v>18.683915353946464</v>
      </c>
      <c r="O3866" s="36">
        <f t="shared" si="302"/>
        <v>18.684708524928389</v>
      </c>
      <c r="P3866" s="36">
        <f t="shared" si="303"/>
        <v>7.9317098192532853E-4</v>
      </c>
      <c r="Q3866" s="36">
        <f t="shared" si="304"/>
        <v>6.8677431255598116E-3</v>
      </c>
    </row>
    <row r="3867" spans="1:17" x14ac:dyDescent="0.3">
      <c r="A3867" s="29">
        <v>1915131</v>
      </c>
      <c r="B3867" s="1">
        <v>136</v>
      </c>
      <c r="C3867" s="1" t="s">
        <v>14</v>
      </c>
      <c r="D3867" s="1" t="s">
        <v>53</v>
      </c>
      <c r="E3867" s="1" t="s">
        <v>54</v>
      </c>
      <c r="F3867" s="47">
        <v>714</v>
      </c>
      <c r="G3867" s="34">
        <v>1368.5</v>
      </c>
      <c r="H3867" s="1" t="s">
        <v>218</v>
      </c>
      <c r="I3867" s="34">
        <v>6.3984999999999997E-3</v>
      </c>
      <c r="J3867" s="34">
        <v>218.01356999999999</v>
      </c>
      <c r="K3867" s="35" t="str">
        <f t="shared" si="300"/>
        <v>Leenderbos, Groote Heide &amp; De Plateaux_H4030</v>
      </c>
      <c r="L3867" s="36">
        <f>VLOOKUP(D3867,DATA!A:F,5,FALSE)</f>
        <v>1.0986712608830001E-2</v>
      </c>
      <c r="M3867" s="37">
        <f>VLOOKUP(D3867,DATA!A:F,6,FALSE)</f>
        <v>982</v>
      </c>
      <c r="N3867" s="36">
        <f t="shared" si="301"/>
        <v>98.588587346712274</v>
      </c>
      <c r="O3867" s="36">
        <f t="shared" si="302"/>
        <v>98.588685163130236</v>
      </c>
      <c r="P3867" s="36">
        <f t="shared" si="303"/>
        <v>9.7816417962803826E-5</v>
      </c>
      <c r="Q3867" s="36">
        <f t="shared" si="304"/>
        <v>2.1325306484682986E-4</v>
      </c>
    </row>
    <row r="3868" spans="1:17" x14ac:dyDescent="0.3">
      <c r="A3868" s="29">
        <v>1915132</v>
      </c>
      <c r="B3868" s="1">
        <v>136</v>
      </c>
      <c r="C3868" s="1" t="s">
        <v>14</v>
      </c>
      <c r="D3868" s="1" t="s">
        <v>53</v>
      </c>
      <c r="E3868" s="1" t="s">
        <v>54</v>
      </c>
      <c r="F3868" s="47">
        <v>714</v>
      </c>
      <c r="G3868" s="34">
        <v>1010.92</v>
      </c>
      <c r="H3868" s="1" t="s">
        <v>218</v>
      </c>
      <c r="I3868" s="34">
        <v>4.8098000000000004E-3</v>
      </c>
      <c r="J3868" s="34">
        <v>384.32504</v>
      </c>
      <c r="K3868" s="35" t="str">
        <f t="shared" si="300"/>
        <v>Leenderbos, Groote Heide &amp; De Plateaux_H4030</v>
      </c>
      <c r="L3868" s="36">
        <f>VLOOKUP(D3868,DATA!A:F,5,FALSE)</f>
        <v>1.0986712608830001E-2</v>
      </c>
      <c r="M3868" s="37">
        <f>VLOOKUP(D3868,DATA!A:F,6,FALSE)</f>
        <v>982</v>
      </c>
      <c r="N3868" s="36">
        <f t="shared" si="301"/>
        <v>57.877233297365322</v>
      </c>
      <c r="O3868" s="36">
        <f t="shared" si="302"/>
        <v>57.878521599200909</v>
      </c>
      <c r="P3868" s="36">
        <f t="shared" si="303"/>
        <v>1.2883018355864806E-3</v>
      </c>
      <c r="Q3868" s="36">
        <f t="shared" si="304"/>
        <v>0</v>
      </c>
    </row>
    <row r="3869" spans="1:17" x14ac:dyDescent="0.3">
      <c r="A3869" s="30">
        <v>1915133</v>
      </c>
      <c r="B3869" s="14">
        <v>136</v>
      </c>
      <c r="C3869" s="14" t="s">
        <v>14</v>
      </c>
      <c r="D3869" s="14" t="s">
        <v>55</v>
      </c>
      <c r="E3869" s="14" t="s">
        <v>56</v>
      </c>
      <c r="F3869" s="48">
        <v>500</v>
      </c>
      <c r="G3869" s="38">
        <v>840.73</v>
      </c>
      <c r="H3869" s="14" t="s">
        <v>218</v>
      </c>
      <c r="I3869" s="38">
        <v>3.9629000000000001E-3</v>
      </c>
      <c r="J3869" s="38">
        <v>2322.6350000000002</v>
      </c>
      <c r="K3869" s="39" t="str">
        <f t="shared" si="300"/>
        <v>Leenderbos, Groote Heide &amp; De Plateaux_H3130</v>
      </c>
      <c r="L3869" s="40">
        <f>VLOOKUP(D3869,DATA!A:F,5,FALSE)</f>
        <v>0</v>
      </c>
      <c r="M3869" s="41">
        <f>VLOOKUP(D3869,DATA!A:F,6,FALSE)</f>
        <v>3.5</v>
      </c>
      <c r="N3869" s="40">
        <f t="shared" si="301"/>
        <v>50</v>
      </c>
      <c r="O3869" s="40">
        <f t="shared" si="302"/>
        <v>50</v>
      </c>
      <c r="P3869" s="40">
        <f>J3869/10000*I3869</f>
        <v>9.2043702415000011E-4</v>
      </c>
      <c r="Q3869" s="40">
        <f>IF(AND(H3869&lt;&gt;"below",I3869&gt;=0.005),M3869*P3869,0)</f>
        <v>0</v>
      </c>
    </row>
    <row r="3870" spans="1:17" x14ac:dyDescent="0.3">
      <c r="A3870" s="29">
        <v>1915134</v>
      </c>
      <c r="B3870" s="1">
        <v>136</v>
      </c>
      <c r="C3870" s="1" t="s">
        <v>14</v>
      </c>
      <c r="D3870" s="1" t="s">
        <v>53</v>
      </c>
      <c r="E3870" s="1" t="s">
        <v>54</v>
      </c>
      <c r="F3870" s="47">
        <v>714</v>
      </c>
      <c r="G3870" s="34">
        <v>839.65</v>
      </c>
      <c r="H3870" s="1" t="s">
        <v>218</v>
      </c>
      <c r="I3870" s="34">
        <v>3.9836999999999997E-3</v>
      </c>
      <c r="J3870" s="34">
        <v>15.451159499999999</v>
      </c>
      <c r="K3870" s="35" t="str">
        <f t="shared" si="300"/>
        <v>Leenderbos, Groote Heide &amp; De Plateaux_H4030</v>
      </c>
      <c r="L3870" s="36">
        <f>VLOOKUP(D3870,DATA!A:F,5,FALSE)</f>
        <v>1.0986712608830001E-2</v>
      </c>
      <c r="M3870" s="37">
        <f>VLOOKUP(D3870,DATA!A:F,6,FALSE)</f>
        <v>982</v>
      </c>
      <c r="N3870" s="36">
        <f t="shared" si="301"/>
        <v>17.307935593651603</v>
      </c>
      <c r="O3870" s="36">
        <f t="shared" si="302"/>
        <v>17.308562019556128</v>
      </c>
      <c r="P3870" s="36">
        <f t="shared" si="303"/>
        <v>6.2642590452455238E-4</v>
      </c>
      <c r="Q3870" s="36">
        <f t="shared" si="304"/>
        <v>0</v>
      </c>
    </row>
    <row r="3871" spans="1:17" x14ac:dyDescent="0.3">
      <c r="A3871" s="30">
        <v>1915135</v>
      </c>
      <c r="B3871" s="14">
        <v>136</v>
      </c>
      <c r="C3871" s="14" t="s">
        <v>14</v>
      </c>
      <c r="D3871" s="14" t="s">
        <v>55</v>
      </c>
      <c r="E3871" s="14" t="s">
        <v>56</v>
      </c>
      <c r="F3871" s="48">
        <v>500</v>
      </c>
      <c r="G3871" s="38">
        <v>852.49</v>
      </c>
      <c r="H3871" s="14" t="s">
        <v>218</v>
      </c>
      <c r="I3871" s="38">
        <v>3.8825999999999999E-3</v>
      </c>
      <c r="J3871" s="38">
        <v>1846.385</v>
      </c>
      <c r="K3871" s="39" t="str">
        <f t="shared" si="300"/>
        <v>Leenderbos, Groote Heide &amp; De Plateaux_H3130</v>
      </c>
      <c r="L3871" s="40">
        <f>VLOOKUP(D3871,DATA!A:F,5,FALSE)</f>
        <v>0</v>
      </c>
      <c r="M3871" s="41">
        <f>VLOOKUP(D3871,DATA!A:F,6,FALSE)</f>
        <v>3.5</v>
      </c>
      <c r="N3871" s="40">
        <f t="shared" si="301"/>
        <v>50</v>
      </c>
      <c r="O3871" s="40">
        <f t="shared" si="302"/>
        <v>50</v>
      </c>
      <c r="P3871" s="40">
        <f>J3871/10000*I3871</f>
        <v>7.1687744010000005E-4</v>
      </c>
      <c r="Q3871" s="40">
        <f>IF(AND(H3871&lt;&gt;"below",I3871&gt;=0.005),M3871*P3871,0)</f>
        <v>0</v>
      </c>
    </row>
    <row r="3872" spans="1:17" x14ac:dyDescent="0.3">
      <c r="A3872" s="29">
        <v>1915135</v>
      </c>
      <c r="B3872" s="1">
        <v>136</v>
      </c>
      <c r="C3872" s="1" t="s">
        <v>14</v>
      </c>
      <c r="D3872" s="1" t="s">
        <v>53</v>
      </c>
      <c r="E3872" s="1" t="s">
        <v>54</v>
      </c>
      <c r="F3872" s="47">
        <v>714</v>
      </c>
      <c r="G3872" s="34">
        <v>852.49</v>
      </c>
      <c r="H3872" s="1" t="s">
        <v>218</v>
      </c>
      <c r="I3872" s="34">
        <v>3.8825999999999999E-3</v>
      </c>
      <c r="J3872" s="34">
        <v>1209.6820499999999</v>
      </c>
      <c r="K3872" s="35" t="str">
        <f t="shared" si="300"/>
        <v>Leenderbos, Groote Heide &amp; De Plateaux_H4030</v>
      </c>
      <c r="L3872" s="36">
        <f>VLOOKUP(D3872,DATA!A:F,5,FALSE)</f>
        <v>1.0986712608830001E-2</v>
      </c>
      <c r="M3872" s="37">
        <f>VLOOKUP(D3872,DATA!A:F,6,FALSE)</f>
        <v>982</v>
      </c>
      <c r="N3872" s="36">
        <f t="shared" si="301"/>
        <v>19.420905554555212</v>
      </c>
      <c r="O3872" s="36">
        <f t="shared" si="302"/>
        <v>19.421573110915695</v>
      </c>
      <c r="P3872" s="36">
        <f t="shared" si="303"/>
        <v>6.6755636048299039E-4</v>
      </c>
      <c r="Q3872" s="36">
        <f t="shared" si="304"/>
        <v>0</v>
      </c>
    </row>
    <row r="3873" spans="1:17" x14ac:dyDescent="0.3">
      <c r="A3873" s="29">
        <v>1916661</v>
      </c>
      <c r="B3873" s="1">
        <v>136</v>
      </c>
      <c r="C3873" s="1" t="s">
        <v>14</v>
      </c>
      <c r="D3873" s="1" t="s">
        <v>53</v>
      </c>
      <c r="E3873" s="1" t="s">
        <v>54</v>
      </c>
      <c r="F3873" s="47">
        <v>714</v>
      </c>
      <c r="G3873" s="34">
        <v>948.07</v>
      </c>
      <c r="H3873" s="1" t="s">
        <v>218</v>
      </c>
      <c r="I3873" s="34">
        <v>4.5152999999999999E-3</v>
      </c>
      <c r="J3873" s="34">
        <v>241.13216</v>
      </c>
      <c r="K3873" s="35" t="str">
        <f t="shared" si="300"/>
        <v>Leenderbos, Groote Heide &amp; De Plateaux_H4030</v>
      </c>
      <c r="L3873" s="36">
        <f>VLOOKUP(D3873,DATA!A:F,5,FALSE)</f>
        <v>1.0986712608830001E-2</v>
      </c>
      <c r="M3873" s="37">
        <f>VLOOKUP(D3873,DATA!A:F,6,FALSE)</f>
        <v>982</v>
      </c>
      <c r="N3873" s="36">
        <f t="shared" si="301"/>
        <v>40.786964989763092</v>
      </c>
      <c r="O3873" s="36">
        <f t="shared" si="302"/>
        <v>40.788163095289804</v>
      </c>
      <c r="P3873" s="36">
        <f t="shared" si="303"/>
        <v>1.1981055267114016E-3</v>
      </c>
      <c r="Q3873" s="36">
        <f t="shared" si="304"/>
        <v>0</v>
      </c>
    </row>
    <row r="3874" spans="1:17" x14ac:dyDescent="0.3">
      <c r="A3874" s="30">
        <v>1916663</v>
      </c>
      <c r="B3874" s="14">
        <v>136</v>
      </c>
      <c r="C3874" s="14" t="s">
        <v>14</v>
      </c>
      <c r="D3874" s="14" t="s">
        <v>55</v>
      </c>
      <c r="E3874" s="14" t="s">
        <v>56</v>
      </c>
      <c r="F3874" s="48">
        <v>500</v>
      </c>
      <c r="G3874" s="38">
        <v>823.13</v>
      </c>
      <c r="H3874" s="14" t="s">
        <v>218</v>
      </c>
      <c r="I3874" s="38">
        <v>3.8240000000000001E-3</v>
      </c>
      <c r="J3874" s="38">
        <v>2465.6828999999998</v>
      </c>
      <c r="K3874" s="39" t="str">
        <f t="shared" si="300"/>
        <v>Leenderbos, Groote Heide &amp; De Plateaux_H3130</v>
      </c>
      <c r="L3874" s="40">
        <f>VLOOKUP(D3874,DATA!A:F,5,FALSE)</f>
        <v>0</v>
      </c>
      <c r="M3874" s="41">
        <f>VLOOKUP(D3874,DATA!A:F,6,FALSE)</f>
        <v>3.5</v>
      </c>
      <c r="N3874" s="40">
        <f t="shared" si="301"/>
        <v>50</v>
      </c>
      <c r="O3874" s="40">
        <f t="shared" si="302"/>
        <v>50</v>
      </c>
      <c r="P3874" s="40">
        <f>J3874/10000*I3874</f>
        <v>9.4287714095999992E-4</v>
      </c>
      <c r="Q3874" s="40">
        <f>IF(AND(H3874&lt;&gt;"below",I3874&gt;=0.005),M3874*P3874,0)</f>
        <v>0</v>
      </c>
    </row>
    <row r="3875" spans="1:17" x14ac:dyDescent="0.3">
      <c r="A3875" s="29">
        <v>1916663</v>
      </c>
      <c r="B3875" s="1">
        <v>136</v>
      </c>
      <c r="C3875" s="1" t="s">
        <v>14</v>
      </c>
      <c r="D3875" s="1" t="s">
        <v>53</v>
      </c>
      <c r="E3875" s="1" t="s">
        <v>54</v>
      </c>
      <c r="F3875" s="47">
        <v>714</v>
      </c>
      <c r="G3875" s="34">
        <v>823.13</v>
      </c>
      <c r="H3875" s="1" t="s">
        <v>218</v>
      </c>
      <c r="I3875" s="34">
        <v>3.8240000000000001E-3</v>
      </c>
      <c r="J3875" s="34">
        <v>1016.31344999999</v>
      </c>
      <c r="K3875" s="35" t="str">
        <f t="shared" si="300"/>
        <v>Leenderbos, Groote Heide &amp; De Plateaux_H4030</v>
      </c>
      <c r="L3875" s="36">
        <f>VLOOKUP(D3875,DATA!A:F,5,FALSE)</f>
        <v>1.0986712608830001E-2</v>
      </c>
      <c r="M3875" s="37">
        <f>VLOOKUP(D3875,DATA!A:F,6,FALSE)</f>
        <v>982</v>
      </c>
      <c r="N3875" s="36">
        <f t="shared" si="301"/>
        <v>14.862086263498632</v>
      </c>
      <c r="O3875" s="36">
        <f t="shared" si="302"/>
        <v>14.862617875578358</v>
      </c>
      <c r="P3875" s="36">
        <f t="shared" si="303"/>
        <v>5.3161207972607372E-4</v>
      </c>
      <c r="Q3875" s="36">
        <f t="shared" si="304"/>
        <v>0</v>
      </c>
    </row>
    <row r="3876" spans="1:17" x14ac:dyDescent="0.3">
      <c r="A3876" s="29">
        <v>1916664</v>
      </c>
      <c r="B3876" s="1">
        <v>136</v>
      </c>
      <c r="C3876" s="1" t="s">
        <v>14</v>
      </c>
      <c r="D3876" s="1" t="s">
        <v>53</v>
      </c>
      <c r="E3876" s="1" t="s">
        <v>54</v>
      </c>
      <c r="F3876" s="47">
        <v>714</v>
      </c>
      <c r="G3876" s="34">
        <v>963.83</v>
      </c>
      <c r="H3876" s="1" t="s">
        <v>218</v>
      </c>
      <c r="I3876" s="34">
        <v>3.8509E-3</v>
      </c>
      <c r="J3876" s="34">
        <v>963.43709999999896</v>
      </c>
      <c r="K3876" s="35" t="str">
        <f t="shared" si="300"/>
        <v>Leenderbos, Groote Heide &amp; De Plateaux_H4030</v>
      </c>
      <c r="L3876" s="36">
        <f>VLOOKUP(D3876,DATA!A:F,5,FALSE)</f>
        <v>1.0986712608830001E-2</v>
      </c>
      <c r="M3876" s="37">
        <f>VLOOKUP(D3876,DATA!A:F,6,FALSE)</f>
        <v>982</v>
      </c>
      <c r="N3876" s="36">
        <f t="shared" si="301"/>
        <v>45.025793993849746</v>
      </c>
      <c r="O3876" s="36">
        <f t="shared" si="302"/>
        <v>45.026841246009916</v>
      </c>
      <c r="P3876" s="36">
        <f t="shared" si="303"/>
        <v>1.0472521601698759E-3</v>
      </c>
      <c r="Q3876" s="36">
        <f t="shared" si="304"/>
        <v>0</v>
      </c>
    </row>
    <row r="3877" spans="1:17" x14ac:dyDescent="0.3">
      <c r="A3877" s="29">
        <v>1918188</v>
      </c>
      <c r="B3877" s="1">
        <v>136</v>
      </c>
      <c r="C3877" s="1" t="s">
        <v>14</v>
      </c>
      <c r="D3877" s="1" t="s">
        <v>36</v>
      </c>
      <c r="E3877" s="1" t="s">
        <v>37</v>
      </c>
      <c r="F3877" s="47">
        <v>1357</v>
      </c>
      <c r="G3877" s="34">
        <v>1592.62</v>
      </c>
      <c r="H3877" s="1" t="s">
        <v>218</v>
      </c>
      <c r="I3877" s="34">
        <v>7.6816999999999996E-3</v>
      </c>
      <c r="J3877" s="34">
        <v>693.72889999999995</v>
      </c>
      <c r="K3877" s="35" t="str">
        <f t="shared" si="300"/>
        <v>Leenderbos, Groote Heide &amp; De Plateaux_H6510A</v>
      </c>
      <c r="L3877" s="36">
        <f>VLOOKUP(D3877,DATA!A:F,5,FALSE)</f>
        <v>6.9939168151221861E-3</v>
      </c>
      <c r="M3877" s="37">
        <f>VLOOKUP(D3877,DATA!A:F,6,FALSE)</f>
        <v>1778</v>
      </c>
      <c r="N3877" s="36">
        <f t="shared" si="301"/>
        <v>21.474920378059728</v>
      </c>
      <c r="O3877" s="36">
        <f t="shared" si="302"/>
        <v>21.47582637015422</v>
      </c>
      <c r="P3877" s="36">
        <f t="shared" si="303"/>
        <v>9.0599209449138129E-4</v>
      </c>
      <c r="Q3877" s="36">
        <f t="shared" si="304"/>
        <v>6.285128991202019E-3</v>
      </c>
    </row>
    <row r="3878" spans="1:17" x14ac:dyDescent="0.3">
      <c r="A3878" s="29">
        <v>1918190</v>
      </c>
      <c r="B3878" s="1">
        <v>136</v>
      </c>
      <c r="C3878" s="1" t="s">
        <v>14</v>
      </c>
      <c r="D3878" s="1" t="s">
        <v>53</v>
      </c>
      <c r="E3878" s="1" t="s">
        <v>54</v>
      </c>
      <c r="F3878" s="47">
        <v>714</v>
      </c>
      <c r="G3878" s="34">
        <v>1236.68</v>
      </c>
      <c r="H3878" s="1" t="s">
        <v>218</v>
      </c>
      <c r="I3878" s="34">
        <v>5.9351999999999999E-3</v>
      </c>
      <c r="J3878" s="34">
        <v>123.81771999999999</v>
      </c>
      <c r="K3878" s="35" t="str">
        <f t="shared" si="300"/>
        <v>Leenderbos, Groote Heide &amp; De Plateaux_H4030</v>
      </c>
      <c r="L3878" s="36">
        <f>VLOOKUP(D3878,DATA!A:F,5,FALSE)</f>
        <v>1.0986712608830001E-2</v>
      </c>
      <c r="M3878" s="37">
        <f>VLOOKUP(D3878,DATA!A:F,6,FALSE)</f>
        <v>982</v>
      </c>
      <c r="N3878" s="36">
        <f t="shared" si="301"/>
        <v>94.25728469939645</v>
      </c>
      <c r="O3878" s="36">
        <f t="shared" si="302"/>
        <v>94.257637657209656</v>
      </c>
      <c r="P3878" s="36">
        <f t="shared" si="303"/>
        <v>3.5295781320598962E-4</v>
      </c>
      <c r="Q3878" s="36">
        <f t="shared" si="304"/>
        <v>4.3702431687351522E-4</v>
      </c>
    </row>
    <row r="3879" spans="1:17" x14ac:dyDescent="0.3">
      <c r="A3879" s="30">
        <v>1918192</v>
      </c>
      <c r="B3879" s="14">
        <v>136</v>
      </c>
      <c r="C3879" s="14" t="s">
        <v>14</v>
      </c>
      <c r="D3879" s="14" t="s">
        <v>55</v>
      </c>
      <c r="E3879" s="14" t="s">
        <v>56</v>
      </c>
      <c r="F3879" s="48">
        <v>500</v>
      </c>
      <c r="G3879" s="38">
        <v>831.39</v>
      </c>
      <c r="H3879" s="14" t="s">
        <v>218</v>
      </c>
      <c r="I3879" s="38">
        <v>3.9547999999999996E-3</v>
      </c>
      <c r="J3879" s="38">
        <v>237.54230000000001</v>
      </c>
      <c r="K3879" s="39" t="str">
        <f t="shared" si="300"/>
        <v>Leenderbos, Groote Heide &amp; De Plateaux_H3130</v>
      </c>
      <c r="L3879" s="40">
        <f>VLOOKUP(D3879,DATA!A:F,5,FALSE)</f>
        <v>0</v>
      </c>
      <c r="M3879" s="41">
        <f>VLOOKUP(D3879,DATA!A:F,6,FALSE)</f>
        <v>3.5</v>
      </c>
      <c r="N3879" s="40">
        <f t="shared" si="301"/>
        <v>50</v>
      </c>
      <c r="O3879" s="40">
        <f t="shared" si="302"/>
        <v>50</v>
      </c>
      <c r="P3879" s="40">
        <f>J3879/10000*I3879</f>
        <v>9.3943228803999989E-5</v>
      </c>
      <c r="Q3879" s="40">
        <f>IF(AND(H3879&lt;&gt;"below",I3879&gt;=0.005),M3879*P3879,0)</f>
        <v>0</v>
      </c>
    </row>
    <row r="3880" spans="1:17" x14ac:dyDescent="0.3">
      <c r="A3880" s="29">
        <v>1918192</v>
      </c>
      <c r="B3880" s="1">
        <v>136</v>
      </c>
      <c r="C3880" s="1" t="s">
        <v>14</v>
      </c>
      <c r="D3880" s="1" t="s">
        <v>53</v>
      </c>
      <c r="E3880" s="1" t="s">
        <v>54</v>
      </c>
      <c r="F3880" s="47">
        <v>714</v>
      </c>
      <c r="G3880" s="34">
        <v>831.39</v>
      </c>
      <c r="H3880" s="1" t="s">
        <v>218</v>
      </c>
      <c r="I3880" s="34">
        <v>3.9547999999999996E-3</v>
      </c>
      <c r="J3880" s="34">
        <v>1102.9711499999901</v>
      </c>
      <c r="K3880" s="35" t="str">
        <f t="shared" si="300"/>
        <v>Leenderbos, Groote Heide &amp; De Plateaux_H4030</v>
      </c>
      <c r="L3880" s="36">
        <f>VLOOKUP(D3880,DATA!A:F,5,FALSE)</f>
        <v>1.0986712608830001E-2</v>
      </c>
      <c r="M3880" s="37">
        <f>VLOOKUP(D3880,DATA!A:F,6,FALSE)</f>
        <v>982</v>
      </c>
      <c r="N3880" s="36">
        <f t="shared" si="301"/>
        <v>16.047355880716943</v>
      </c>
      <c r="O3880" s="36">
        <f t="shared" si="302"/>
        <v>16.047941258936955</v>
      </c>
      <c r="P3880" s="36">
        <f t="shared" si="303"/>
        <v>5.8537822001270001E-4</v>
      </c>
      <c r="Q3880" s="36">
        <f t="shared" si="304"/>
        <v>0</v>
      </c>
    </row>
    <row r="3881" spans="1:17" x14ac:dyDescent="0.3">
      <c r="A3881" s="30">
        <v>1918193</v>
      </c>
      <c r="B3881" s="14">
        <v>136</v>
      </c>
      <c r="C3881" s="14" t="s">
        <v>14</v>
      </c>
      <c r="D3881" s="14" t="s">
        <v>55</v>
      </c>
      <c r="E3881" s="14" t="s">
        <v>56</v>
      </c>
      <c r="F3881" s="48">
        <v>500</v>
      </c>
      <c r="G3881" s="38">
        <v>827.03</v>
      </c>
      <c r="H3881" s="14" t="s">
        <v>218</v>
      </c>
      <c r="I3881" s="38">
        <v>3.7214000000000001E-3</v>
      </c>
      <c r="J3881" s="38">
        <v>8258.652</v>
      </c>
      <c r="K3881" s="39" t="str">
        <f t="shared" si="300"/>
        <v>Leenderbos, Groote Heide &amp; De Plateaux_H3130</v>
      </c>
      <c r="L3881" s="40">
        <f>VLOOKUP(D3881,DATA!A:F,5,FALSE)</f>
        <v>0</v>
      </c>
      <c r="M3881" s="41">
        <f>VLOOKUP(D3881,DATA!A:F,6,FALSE)</f>
        <v>3.5</v>
      </c>
      <c r="N3881" s="40">
        <f t="shared" si="301"/>
        <v>50</v>
      </c>
      <c r="O3881" s="40">
        <f t="shared" si="302"/>
        <v>50</v>
      </c>
      <c r="P3881" s="40">
        <f>J3881/10000*I3881</f>
        <v>3.0733747552799998E-3</v>
      </c>
      <c r="Q3881" s="40">
        <f>IF(AND(H3881&lt;&gt;"below",I3881&gt;=0.005),M3881*P3881,0)</f>
        <v>0</v>
      </c>
    </row>
    <row r="3882" spans="1:17" x14ac:dyDescent="0.3">
      <c r="A3882" s="29">
        <v>1918193</v>
      </c>
      <c r="B3882" s="1">
        <v>136</v>
      </c>
      <c r="C3882" s="1" t="s">
        <v>14</v>
      </c>
      <c r="D3882" s="1" t="s">
        <v>53</v>
      </c>
      <c r="E3882" s="1" t="s">
        <v>54</v>
      </c>
      <c r="F3882" s="47">
        <v>714</v>
      </c>
      <c r="G3882" s="34">
        <v>827.03</v>
      </c>
      <c r="H3882" s="1" t="s">
        <v>218</v>
      </c>
      <c r="I3882" s="34">
        <v>3.7214000000000001E-3</v>
      </c>
      <c r="J3882" s="34">
        <v>261.202214999999</v>
      </c>
      <c r="K3882" s="35" t="str">
        <f t="shared" si="300"/>
        <v>Leenderbos, Groote Heide &amp; De Plateaux_H4030</v>
      </c>
      <c r="L3882" s="36">
        <f>VLOOKUP(D3882,DATA!A:F,5,FALSE)</f>
        <v>1.0986712608830001E-2</v>
      </c>
      <c r="M3882" s="37">
        <f>VLOOKUP(D3882,DATA!A:F,6,FALSE)</f>
        <v>982</v>
      </c>
      <c r="N3882" s="36">
        <f t="shared" si="301"/>
        <v>15.412458021761097</v>
      </c>
      <c r="O3882" s="36">
        <f t="shared" si="302"/>
        <v>15.412991060252274</v>
      </c>
      <c r="P3882" s="36">
        <f t="shared" si="303"/>
        <v>5.3303849117725122E-4</v>
      </c>
      <c r="Q3882" s="36">
        <f t="shared" si="304"/>
        <v>0</v>
      </c>
    </row>
    <row r="3883" spans="1:17" x14ac:dyDescent="0.3">
      <c r="A3883" s="29">
        <v>1918194</v>
      </c>
      <c r="B3883" s="1">
        <v>136</v>
      </c>
      <c r="C3883" s="1" t="s">
        <v>14</v>
      </c>
      <c r="D3883" s="1" t="s">
        <v>53</v>
      </c>
      <c r="E3883" s="1" t="s">
        <v>54</v>
      </c>
      <c r="F3883" s="47">
        <v>714</v>
      </c>
      <c r="G3883" s="34">
        <v>1013.54</v>
      </c>
      <c r="H3883" s="1" t="s">
        <v>218</v>
      </c>
      <c r="I3883" s="34">
        <v>3.8625E-3</v>
      </c>
      <c r="J3883" s="34">
        <v>261.86623499999899</v>
      </c>
      <c r="K3883" s="35" t="str">
        <f t="shared" si="300"/>
        <v>Leenderbos, Groote Heide &amp; De Plateaux_H4030</v>
      </c>
      <c r="L3883" s="36">
        <f>VLOOKUP(D3883,DATA!A:F,5,FALSE)</f>
        <v>1.0986712608830001E-2</v>
      </c>
      <c r="M3883" s="37">
        <f>VLOOKUP(D3883,DATA!A:F,6,FALSE)</f>
        <v>982</v>
      </c>
      <c r="N3883" s="36">
        <f t="shared" si="301"/>
        <v>58.577365656862824</v>
      </c>
      <c r="O3883" s="36">
        <f t="shared" si="302"/>
        <v>58.578395336745345</v>
      </c>
      <c r="P3883" s="36">
        <f t="shared" si="303"/>
        <v>1.0296798825208953E-3</v>
      </c>
      <c r="Q3883" s="36">
        <f t="shared" si="304"/>
        <v>0</v>
      </c>
    </row>
    <row r="3884" spans="1:17" x14ac:dyDescent="0.3">
      <c r="A3884" s="30">
        <v>1919720</v>
      </c>
      <c r="B3884" s="14">
        <v>136</v>
      </c>
      <c r="C3884" s="14" t="s">
        <v>14</v>
      </c>
      <c r="D3884" s="14" t="s">
        <v>55</v>
      </c>
      <c r="E3884" s="14" t="s">
        <v>56</v>
      </c>
      <c r="F3884" s="48">
        <v>500</v>
      </c>
      <c r="G3884" s="38">
        <v>846.82</v>
      </c>
      <c r="H3884" s="14" t="s">
        <v>218</v>
      </c>
      <c r="I3884" s="38">
        <v>4.0628000000000001E-3</v>
      </c>
      <c r="J3884" s="38">
        <v>64.793816000000007</v>
      </c>
      <c r="K3884" s="39" t="str">
        <f t="shared" si="300"/>
        <v>Leenderbos, Groote Heide &amp; De Plateaux_H3130</v>
      </c>
      <c r="L3884" s="40">
        <f>VLOOKUP(D3884,DATA!A:F,5,FALSE)</f>
        <v>0</v>
      </c>
      <c r="M3884" s="41">
        <f>VLOOKUP(D3884,DATA!A:F,6,FALSE)</f>
        <v>3.5</v>
      </c>
      <c r="N3884" s="40">
        <f t="shared" si="301"/>
        <v>50</v>
      </c>
      <c r="O3884" s="40">
        <f t="shared" si="302"/>
        <v>50</v>
      </c>
      <c r="P3884" s="40">
        <f>J3884/10000*I3884</f>
        <v>2.6324431564480001E-5</v>
      </c>
      <c r="Q3884" s="40">
        <f>IF(AND(H3884&lt;&gt;"below",I3884&gt;=0.005),M3884*P3884,0)</f>
        <v>0</v>
      </c>
    </row>
    <row r="3885" spans="1:17" x14ac:dyDescent="0.3">
      <c r="A3885" s="29">
        <v>1919720</v>
      </c>
      <c r="B3885" s="1">
        <v>136</v>
      </c>
      <c r="C3885" s="1" t="s">
        <v>14</v>
      </c>
      <c r="D3885" s="1" t="s">
        <v>53</v>
      </c>
      <c r="E3885" s="1" t="s">
        <v>54</v>
      </c>
      <c r="F3885" s="47">
        <v>714</v>
      </c>
      <c r="G3885" s="34">
        <v>846.82</v>
      </c>
      <c r="H3885" s="1" t="s">
        <v>218</v>
      </c>
      <c r="I3885" s="34">
        <v>4.0628000000000001E-3</v>
      </c>
      <c r="J3885" s="34">
        <v>917.62964999999997</v>
      </c>
      <c r="K3885" s="35" t="str">
        <f t="shared" si="300"/>
        <v>Leenderbos, Groote Heide &amp; De Plateaux_H4030</v>
      </c>
      <c r="L3885" s="36">
        <f>VLOOKUP(D3885,DATA!A:F,5,FALSE)</f>
        <v>1.0986712608830001E-2</v>
      </c>
      <c r="M3885" s="37">
        <f>VLOOKUP(D3885,DATA!A:F,6,FALSE)</f>
        <v>982</v>
      </c>
      <c r="N3885" s="36">
        <f t="shared" si="301"/>
        <v>18.464571182032543</v>
      </c>
      <c r="O3885" s="36">
        <f t="shared" si="302"/>
        <v>18.46524320622423</v>
      </c>
      <c r="P3885" s="36">
        <f t="shared" si="303"/>
        <v>6.7202419168665983E-4</v>
      </c>
      <c r="Q3885" s="36">
        <f t="shared" si="304"/>
        <v>0</v>
      </c>
    </row>
    <row r="3886" spans="1:17" x14ac:dyDescent="0.3">
      <c r="A3886" s="30">
        <v>1919721</v>
      </c>
      <c r="B3886" s="14">
        <v>136</v>
      </c>
      <c r="C3886" s="14" t="s">
        <v>14</v>
      </c>
      <c r="D3886" s="14" t="s">
        <v>55</v>
      </c>
      <c r="E3886" s="14" t="s">
        <v>56</v>
      </c>
      <c r="F3886" s="48">
        <v>500</v>
      </c>
      <c r="G3886" s="38">
        <v>797.39</v>
      </c>
      <c r="H3886" s="14" t="s">
        <v>218</v>
      </c>
      <c r="I3886" s="38">
        <v>3.6508999999999999E-3</v>
      </c>
      <c r="J3886" s="38">
        <v>6062.32</v>
      </c>
      <c r="K3886" s="39" t="str">
        <f t="shared" si="300"/>
        <v>Leenderbos, Groote Heide &amp; De Plateaux_H3130</v>
      </c>
      <c r="L3886" s="40">
        <f>VLOOKUP(D3886,DATA!A:F,5,FALSE)</f>
        <v>0</v>
      </c>
      <c r="M3886" s="41">
        <f>VLOOKUP(D3886,DATA!A:F,6,FALSE)</f>
        <v>3.5</v>
      </c>
      <c r="N3886" s="40">
        <f t="shared" si="301"/>
        <v>50</v>
      </c>
      <c r="O3886" s="40">
        <f t="shared" si="302"/>
        <v>50</v>
      </c>
      <c r="P3886" s="40">
        <f>J3886/10000*I3886</f>
        <v>2.2132924087999999E-3</v>
      </c>
      <c r="Q3886" s="40">
        <f>IF(AND(H3886&lt;&gt;"below",I3886&gt;=0.005),M3886*P3886,0)</f>
        <v>0</v>
      </c>
    </row>
    <row r="3887" spans="1:17" x14ac:dyDescent="0.3">
      <c r="A3887" s="29">
        <v>1919721</v>
      </c>
      <c r="B3887" s="1">
        <v>136</v>
      </c>
      <c r="C3887" s="1" t="s">
        <v>14</v>
      </c>
      <c r="D3887" s="1" t="s">
        <v>53</v>
      </c>
      <c r="E3887" s="1" t="s">
        <v>54</v>
      </c>
      <c r="F3887" s="47">
        <v>714</v>
      </c>
      <c r="G3887" s="34">
        <v>797.39</v>
      </c>
      <c r="H3887" s="1" t="s">
        <v>218</v>
      </c>
      <c r="I3887" s="34">
        <v>3.6508999999999999E-3</v>
      </c>
      <c r="J3887" s="34">
        <v>590.65199999999902</v>
      </c>
      <c r="K3887" s="35" t="str">
        <f t="shared" si="300"/>
        <v>Leenderbos, Groote Heide &amp; De Plateaux_H4030</v>
      </c>
      <c r="L3887" s="36">
        <f>VLOOKUP(D3887,DATA!A:F,5,FALSE)</f>
        <v>1.0986712608830001E-2</v>
      </c>
      <c r="M3887" s="37">
        <f>VLOOKUP(D3887,DATA!A:F,6,FALSE)</f>
        <v>982</v>
      </c>
      <c r="N3887" s="36">
        <f t="shared" si="301"/>
        <v>11.626789348403117</v>
      </c>
      <c r="O3887" s="36">
        <f t="shared" si="302"/>
        <v>11.627201497947549</v>
      </c>
      <c r="P3887" s="36">
        <f t="shared" si="303"/>
        <v>4.1214954443269392E-4</v>
      </c>
      <c r="Q3887" s="36">
        <f t="shared" si="304"/>
        <v>0</v>
      </c>
    </row>
    <row r="3888" spans="1:17" x14ac:dyDescent="0.3">
      <c r="A3888" s="30">
        <v>1919722</v>
      </c>
      <c r="B3888" s="14">
        <v>136</v>
      </c>
      <c r="C3888" s="14" t="s">
        <v>14</v>
      </c>
      <c r="D3888" s="14" t="s">
        <v>55</v>
      </c>
      <c r="E3888" s="14" t="s">
        <v>56</v>
      </c>
      <c r="F3888" s="48">
        <v>500</v>
      </c>
      <c r="G3888" s="38">
        <v>919.65</v>
      </c>
      <c r="H3888" s="14" t="s">
        <v>218</v>
      </c>
      <c r="I3888" s="38">
        <v>3.6267000000000001E-3</v>
      </c>
      <c r="J3888" s="38">
        <v>1408.9137000000001</v>
      </c>
      <c r="K3888" s="39" t="str">
        <f t="shared" si="300"/>
        <v>Leenderbos, Groote Heide &amp; De Plateaux_H3130</v>
      </c>
      <c r="L3888" s="40">
        <f>VLOOKUP(D3888,DATA!A:F,5,FALSE)</f>
        <v>0</v>
      </c>
      <c r="M3888" s="41">
        <f>VLOOKUP(D3888,DATA!A:F,6,FALSE)</f>
        <v>3.5</v>
      </c>
      <c r="N3888" s="40">
        <f t="shared" si="301"/>
        <v>50</v>
      </c>
      <c r="O3888" s="40">
        <f t="shared" si="302"/>
        <v>50</v>
      </c>
      <c r="P3888" s="40">
        <f>J3888/10000*I3888</f>
        <v>5.1097073157900009E-4</v>
      </c>
      <c r="Q3888" s="40">
        <f>IF(AND(H3888&lt;&gt;"below",I3888&gt;=0.005),M3888*P3888,0)</f>
        <v>0</v>
      </c>
    </row>
    <row r="3889" spans="1:17" x14ac:dyDescent="0.3">
      <c r="A3889" s="29">
        <v>1919722</v>
      </c>
      <c r="B3889" s="1">
        <v>136</v>
      </c>
      <c r="C3889" s="1" t="s">
        <v>14</v>
      </c>
      <c r="D3889" s="1" t="s">
        <v>53</v>
      </c>
      <c r="E3889" s="1" t="s">
        <v>54</v>
      </c>
      <c r="F3889" s="47">
        <v>714</v>
      </c>
      <c r="G3889" s="34">
        <v>919.65</v>
      </c>
      <c r="H3889" s="1" t="s">
        <v>218</v>
      </c>
      <c r="I3889" s="34">
        <v>3.6267000000000001E-3</v>
      </c>
      <c r="J3889" s="34">
        <v>1288.66289999999</v>
      </c>
      <c r="K3889" s="35" t="str">
        <f t="shared" si="300"/>
        <v>Leenderbos, Groote Heide &amp; De Plateaux_H4030</v>
      </c>
      <c r="L3889" s="36">
        <f>VLOOKUP(D3889,DATA!A:F,5,FALSE)</f>
        <v>1.0986712608830001E-2</v>
      </c>
      <c r="M3889" s="37">
        <f>VLOOKUP(D3889,DATA!A:F,6,FALSE)</f>
        <v>982</v>
      </c>
      <c r="N3889" s="36">
        <f t="shared" si="301"/>
        <v>33.514147196793779</v>
      </c>
      <c r="O3889" s="36">
        <f t="shared" si="302"/>
        <v>33.515035046930656</v>
      </c>
      <c r="P3889" s="36">
        <f t="shared" si="303"/>
        <v>8.8785013687697756E-4</v>
      </c>
      <c r="Q3889" s="36">
        <f t="shared" si="304"/>
        <v>0</v>
      </c>
    </row>
    <row r="3890" spans="1:17" x14ac:dyDescent="0.3">
      <c r="A3890" s="30">
        <v>1921249</v>
      </c>
      <c r="B3890" s="14">
        <v>136</v>
      </c>
      <c r="C3890" s="14" t="s">
        <v>14</v>
      </c>
      <c r="D3890" s="14" t="s">
        <v>55</v>
      </c>
      <c r="E3890" s="14" t="s">
        <v>56</v>
      </c>
      <c r="F3890" s="48">
        <v>500</v>
      </c>
      <c r="G3890" s="38">
        <v>889.98</v>
      </c>
      <c r="H3890" s="14" t="s">
        <v>218</v>
      </c>
      <c r="I3890" s="38">
        <v>4.1996000000000004E-3</v>
      </c>
      <c r="J3890" s="38">
        <v>1434.3904</v>
      </c>
      <c r="K3890" s="39" t="str">
        <f t="shared" si="300"/>
        <v>Leenderbos, Groote Heide &amp; De Plateaux_H3130</v>
      </c>
      <c r="L3890" s="40">
        <f>VLOOKUP(D3890,DATA!A:F,5,FALSE)</f>
        <v>0</v>
      </c>
      <c r="M3890" s="41">
        <f>VLOOKUP(D3890,DATA!A:F,6,FALSE)</f>
        <v>3.5</v>
      </c>
      <c r="N3890" s="40">
        <f t="shared" si="301"/>
        <v>50</v>
      </c>
      <c r="O3890" s="40">
        <f t="shared" si="302"/>
        <v>50</v>
      </c>
      <c r="P3890" s="40">
        <f>J3890/10000*I3890</f>
        <v>6.0238659238400004E-4</v>
      </c>
      <c r="Q3890" s="40">
        <f>IF(AND(H3890&lt;&gt;"below",I3890&gt;=0.005),M3890*P3890,0)</f>
        <v>0</v>
      </c>
    </row>
    <row r="3891" spans="1:17" x14ac:dyDescent="0.3">
      <c r="A3891" s="29">
        <v>1921249</v>
      </c>
      <c r="B3891" s="1">
        <v>136</v>
      </c>
      <c r="C3891" s="1" t="s">
        <v>14</v>
      </c>
      <c r="D3891" s="1" t="s">
        <v>53</v>
      </c>
      <c r="E3891" s="1" t="s">
        <v>54</v>
      </c>
      <c r="F3891" s="47">
        <v>714</v>
      </c>
      <c r="G3891" s="34">
        <v>889.98</v>
      </c>
      <c r="H3891" s="1" t="s">
        <v>218</v>
      </c>
      <c r="I3891" s="34">
        <v>4.1996000000000004E-3</v>
      </c>
      <c r="J3891" s="34">
        <v>431.72685000000001</v>
      </c>
      <c r="K3891" s="35" t="str">
        <f t="shared" si="300"/>
        <v>Leenderbos, Groote Heide &amp; De Plateaux_H4030</v>
      </c>
      <c r="L3891" s="36">
        <f>VLOOKUP(D3891,DATA!A:F,5,FALSE)</f>
        <v>1.0986712608830001E-2</v>
      </c>
      <c r="M3891" s="37">
        <f>VLOOKUP(D3891,DATA!A:F,6,FALSE)</f>
        <v>982</v>
      </c>
      <c r="N3891" s="36">
        <f t="shared" si="301"/>
        <v>26.678472402948753</v>
      </c>
      <c r="O3891" s="36">
        <f t="shared" si="302"/>
        <v>26.679374956184642</v>
      </c>
      <c r="P3891" s="36">
        <f t="shared" si="303"/>
        <v>9.0255323588905867E-4</v>
      </c>
      <c r="Q3891" s="36">
        <f t="shared" si="304"/>
        <v>0</v>
      </c>
    </row>
    <row r="3892" spans="1:17" x14ac:dyDescent="0.3">
      <c r="A3892" s="30">
        <v>1921250</v>
      </c>
      <c r="B3892" s="14">
        <v>136</v>
      </c>
      <c r="C3892" s="14" t="s">
        <v>14</v>
      </c>
      <c r="D3892" s="14" t="s">
        <v>55</v>
      </c>
      <c r="E3892" s="14" t="s">
        <v>56</v>
      </c>
      <c r="F3892" s="48">
        <v>500</v>
      </c>
      <c r="G3892" s="38">
        <v>819.52</v>
      </c>
      <c r="H3892" s="14" t="s">
        <v>218</v>
      </c>
      <c r="I3892" s="38">
        <v>3.8869E-3</v>
      </c>
      <c r="J3892" s="38">
        <v>3437.3240000000001</v>
      </c>
      <c r="K3892" s="39" t="str">
        <f t="shared" si="300"/>
        <v>Leenderbos, Groote Heide &amp; De Plateaux_H3130</v>
      </c>
      <c r="L3892" s="40">
        <f>VLOOKUP(D3892,DATA!A:F,5,FALSE)</f>
        <v>0</v>
      </c>
      <c r="M3892" s="41">
        <f>VLOOKUP(D3892,DATA!A:F,6,FALSE)</f>
        <v>3.5</v>
      </c>
      <c r="N3892" s="40">
        <f t="shared" si="301"/>
        <v>50</v>
      </c>
      <c r="O3892" s="40">
        <f t="shared" si="302"/>
        <v>50</v>
      </c>
      <c r="P3892" s="40">
        <f>J3892/10000*I3892</f>
        <v>1.3360534655599999E-3</v>
      </c>
      <c r="Q3892" s="40">
        <f>IF(AND(H3892&lt;&gt;"below",I3892&gt;=0.005),M3892*P3892,0)</f>
        <v>0</v>
      </c>
    </row>
    <row r="3893" spans="1:17" x14ac:dyDescent="0.3">
      <c r="A3893" s="29">
        <v>1921250</v>
      </c>
      <c r="B3893" s="1">
        <v>136</v>
      </c>
      <c r="C3893" s="1" t="s">
        <v>14</v>
      </c>
      <c r="D3893" s="1" t="s">
        <v>53</v>
      </c>
      <c r="E3893" s="1" t="s">
        <v>54</v>
      </c>
      <c r="F3893" s="47">
        <v>714</v>
      </c>
      <c r="G3893" s="34">
        <v>819.52</v>
      </c>
      <c r="H3893" s="1" t="s">
        <v>218</v>
      </c>
      <c r="I3893" s="34">
        <v>3.8869E-3</v>
      </c>
      <c r="J3893" s="34">
        <v>984.40144499999997</v>
      </c>
      <c r="K3893" s="35" t="str">
        <f t="shared" si="300"/>
        <v>Leenderbos, Groote Heide &amp; De Plateaux_H4030</v>
      </c>
      <c r="L3893" s="36">
        <f>VLOOKUP(D3893,DATA!A:F,5,FALSE)</f>
        <v>1.0986712608830001E-2</v>
      </c>
      <c r="M3893" s="37">
        <f>VLOOKUP(D3893,DATA!A:F,6,FALSE)</f>
        <v>982</v>
      </c>
      <c r="N3893" s="36">
        <f t="shared" si="301"/>
        <v>14.367193749061551</v>
      </c>
      <c r="O3893" s="36">
        <f t="shared" si="302"/>
        <v>14.367719148815745</v>
      </c>
      <c r="P3893" s="36">
        <f t="shared" si="303"/>
        <v>5.2539975419385598E-4</v>
      </c>
      <c r="Q3893" s="36">
        <f t="shared" si="304"/>
        <v>0</v>
      </c>
    </row>
    <row r="3894" spans="1:17" x14ac:dyDescent="0.3">
      <c r="A3894" s="30">
        <v>1921251</v>
      </c>
      <c r="B3894" s="14">
        <v>136</v>
      </c>
      <c r="C3894" s="14" t="s">
        <v>14</v>
      </c>
      <c r="D3894" s="14" t="s">
        <v>55</v>
      </c>
      <c r="E3894" s="14" t="s">
        <v>56</v>
      </c>
      <c r="F3894" s="48">
        <v>500</v>
      </c>
      <c r="G3894" s="38">
        <v>786.08</v>
      </c>
      <c r="H3894" s="14" t="s">
        <v>218</v>
      </c>
      <c r="I3894" s="38">
        <v>3.4434000000000001E-3</v>
      </c>
      <c r="J3894" s="38">
        <v>3540.9185000000002</v>
      </c>
      <c r="K3894" s="39" t="str">
        <f t="shared" si="300"/>
        <v>Leenderbos, Groote Heide &amp; De Plateaux_H3130</v>
      </c>
      <c r="L3894" s="40">
        <f>VLOOKUP(D3894,DATA!A:F,5,FALSE)</f>
        <v>0</v>
      </c>
      <c r="M3894" s="41">
        <f>VLOOKUP(D3894,DATA!A:F,6,FALSE)</f>
        <v>3.5</v>
      </c>
      <c r="N3894" s="40">
        <f t="shared" si="301"/>
        <v>50</v>
      </c>
      <c r="O3894" s="40">
        <f t="shared" si="302"/>
        <v>50</v>
      </c>
      <c r="P3894" s="40">
        <f>J3894/10000*I3894</f>
        <v>1.2192798762900002E-3</v>
      </c>
      <c r="Q3894" s="40">
        <f>IF(AND(H3894&lt;&gt;"below",I3894&gt;=0.005),M3894*P3894,0)</f>
        <v>0</v>
      </c>
    </row>
    <row r="3895" spans="1:17" x14ac:dyDescent="0.3">
      <c r="A3895" s="29">
        <v>1921251</v>
      </c>
      <c r="B3895" s="1">
        <v>136</v>
      </c>
      <c r="C3895" s="1" t="s">
        <v>14</v>
      </c>
      <c r="D3895" s="1" t="s">
        <v>53</v>
      </c>
      <c r="E3895" s="1" t="s">
        <v>54</v>
      </c>
      <c r="F3895" s="47">
        <v>714</v>
      </c>
      <c r="G3895" s="34">
        <v>786.08</v>
      </c>
      <c r="H3895" s="1" t="s">
        <v>218</v>
      </c>
      <c r="I3895" s="34">
        <v>3.4434000000000001E-3</v>
      </c>
      <c r="J3895" s="34">
        <v>968.86222499999997</v>
      </c>
      <c r="K3895" s="35" t="str">
        <f t="shared" si="300"/>
        <v>Leenderbos, Groote Heide &amp; De Plateaux_H4030</v>
      </c>
      <c r="L3895" s="36">
        <f>VLOOKUP(D3895,DATA!A:F,5,FALSE)</f>
        <v>1.0986712608830001E-2</v>
      </c>
      <c r="M3895" s="37">
        <f>VLOOKUP(D3895,DATA!A:F,6,FALSE)</f>
        <v>982</v>
      </c>
      <c r="N3895" s="36">
        <f t="shared" si="301"/>
        <v>10.40962778932486</v>
      </c>
      <c r="O3895" s="36">
        <f t="shared" si="302"/>
        <v>10.409980613460382</v>
      </c>
      <c r="P3895" s="36">
        <f t="shared" si="303"/>
        <v>3.5282413552195635E-4</v>
      </c>
      <c r="Q3895" s="36">
        <f t="shared" si="304"/>
        <v>0</v>
      </c>
    </row>
    <row r="3896" spans="1:17" x14ac:dyDescent="0.3">
      <c r="A3896" s="30">
        <v>1921252</v>
      </c>
      <c r="B3896" s="14">
        <v>136</v>
      </c>
      <c r="C3896" s="14" t="s">
        <v>14</v>
      </c>
      <c r="D3896" s="14" t="s">
        <v>55</v>
      </c>
      <c r="E3896" s="14" t="s">
        <v>56</v>
      </c>
      <c r="F3896" s="48">
        <v>500</v>
      </c>
      <c r="G3896" s="38">
        <v>961.06</v>
      </c>
      <c r="H3896" s="14" t="s">
        <v>218</v>
      </c>
      <c r="I3896" s="38">
        <v>3.7088999999999998E-3</v>
      </c>
      <c r="J3896" s="38">
        <v>2542.2498000000001</v>
      </c>
      <c r="K3896" s="39" t="str">
        <f t="shared" si="300"/>
        <v>Leenderbos, Groote Heide &amp; De Plateaux_H3130</v>
      </c>
      <c r="L3896" s="40">
        <f>VLOOKUP(D3896,DATA!A:F,5,FALSE)</f>
        <v>0</v>
      </c>
      <c r="M3896" s="41">
        <f>VLOOKUP(D3896,DATA!A:F,6,FALSE)</f>
        <v>3.5</v>
      </c>
      <c r="N3896" s="40">
        <f t="shared" si="301"/>
        <v>50</v>
      </c>
      <c r="O3896" s="40">
        <f t="shared" si="302"/>
        <v>50</v>
      </c>
      <c r="P3896" s="40">
        <f>J3896/10000*I3896</f>
        <v>9.4289502832199993E-4</v>
      </c>
      <c r="Q3896" s="40">
        <f>IF(AND(H3896&lt;&gt;"below",I3896&gt;=0.005),M3896*P3896,0)</f>
        <v>0</v>
      </c>
    </row>
    <row r="3897" spans="1:17" x14ac:dyDescent="0.3">
      <c r="A3897" s="29">
        <v>1921252</v>
      </c>
      <c r="B3897" s="1">
        <v>136</v>
      </c>
      <c r="C3897" s="1" t="s">
        <v>14</v>
      </c>
      <c r="D3897" s="1" t="s">
        <v>53</v>
      </c>
      <c r="E3897" s="1" t="s">
        <v>54</v>
      </c>
      <c r="F3897" s="47">
        <v>714</v>
      </c>
      <c r="G3897" s="34">
        <v>961.06</v>
      </c>
      <c r="H3897" s="1" t="s">
        <v>218</v>
      </c>
      <c r="I3897" s="34">
        <v>3.7088999999999998E-3</v>
      </c>
      <c r="J3897" s="34">
        <v>894.27905999999996</v>
      </c>
      <c r="K3897" s="35" t="str">
        <f t="shared" si="300"/>
        <v>Leenderbos, Groote Heide &amp; De Plateaux_H4030</v>
      </c>
      <c r="L3897" s="36">
        <f>VLOOKUP(D3897,DATA!A:F,5,FALSE)</f>
        <v>1.0986712608830001E-2</v>
      </c>
      <c r="M3897" s="37">
        <f>VLOOKUP(D3897,DATA!A:F,6,FALSE)</f>
        <v>982</v>
      </c>
      <c r="N3897" s="36">
        <f t="shared" si="301"/>
        <v>44.273690736184022</v>
      </c>
      <c r="O3897" s="36">
        <f t="shared" si="302"/>
        <v>44.274696092265934</v>
      </c>
      <c r="P3897" s="36">
        <f t="shared" si="303"/>
        <v>1.0053560819116569E-3</v>
      </c>
      <c r="Q3897" s="36">
        <f t="shared" si="304"/>
        <v>0</v>
      </c>
    </row>
    <row r="3898" spans="1:17" x14ac:dyDescent="0.3">
      <c r="A3898" s="29">
        <v>1922777</v>
      </c>
      <c r="B3898" s="1">
        <v>136</v>
      </c>
      <c r="C3898" s="1" t="s">
        <v>14</v>
      </c>
      <c r="D3898" s="1" t="s">
        <v>53</v>
      </c>
      <c r="E3898" s="1" t="s">
        <v>54</v>
      </c>
      <c r="F3898" s="47">
        <v>714</v>
      </c>
      <c r="G3898" s="34">
        <v>976.83</v>
      </c>
      <c r="H3898" s="1" t="s">
        <v>218</v>
      </c>
      <c r="I3898" s="34">
        <v>4.6960999999999999E-3</v>
      </c>
      <c r="J3898" s="34">
        <v>385.4676</v>
      </c>
      <c r="K3898" s="35" t="str">
        <f t="shared" si="300"/>
        <v>Leenderbos, Groote Heide &amp; De Plateaux_H4030</v>
      </c>
      <c r="L3898" s="36">
        <f>VLOOKUP(D3898,DATA!A:F,5,FALSE)</f>
        <v>1.0986712608830001E-2</v>
      </c>
      <c r="M3898" s="37">
        <f>VLOOKUP(D3898,DATA!A:F,6,FALSE)</f>
        <v>982</v>
      </c>
      <c r="N3898" s="36">
        <f t="shared" si="301"/>
        <v>48.580349070197649</v>
      </c>
      <c r="O3898" s="36">
        <f t="shared" si="302"/>
        <v>48.581637898824326</v>
      </c>
      <c r="P3898" s="36">
        <f t="shared" si="303"/>
        <v>1.2888286266772297E-3</v>
      </c>
      <c r="Q3898" s="36">
        <f t="shared" si="304"/>
        <v>0</v>
      </c>
    </row>
    <row r="3899" spans="1:17" x14ac:dyDescent="0.3">
      <c r="A3899" s="30">
        <v>1922778</v>
      </c>
      <c r="B3899" s="14">
        <v>136</v>
      </c>
      <c r="C3899" s="14" t="s">
        <v>14</v>
      </c>
      <c r="D3899" s="14" t="s">
        <v>55</v>
      </c>
      <c r="E3899" s="14" t="s">
        <v>56</v>
      </c>
      <c r="F3899" s="48">
        <v>500</v>
      </c>
      <c r="G3899" s="38">
        <v>819.86</v>
      </c>
      <c r="H3899" s="14" t="s">
        <v>218</v>
      </c>
      <c r="I3899" s="38">
        <v>3.8766999999999999E-3</v>
      </c>
      <c r="J3899" s="38">
        <v>1160.5690999999999</v>
      </c>
      <c r="K3899" s="39" t="str">
        <f t="shared" si="300"/>
        <v>Leenderbos, Groote Heide &amp; De Plateaux_H3130</v>
      </c>
      <c r="L3899" s="40">
        <f>VLOOKUP(D3899,DATA!A:F,5,FALSE)</f>
        <v>0</v>
      </c>
      <c r="M3899" s="41">
        <f>VLOOKUP(D3899,DATA!A:F,6,FALSE)</f>
        <v>3.5</v>
      </c>
      <c r="N3899" s="40">
        <f t="shared" si="301"/>
        <v>50</v>
      </c>
      <c r="O3899" s="40">
        <f t="shared" si="302"/>
        <v>50</v>
      </c>
      <c r="P3899" s="40">
        <f>J3899/10000*I3899</f>
        <v>4.4991782299699996E-4</v>
      </c>
      <c r="Q3899" s="40">
        <f>IF(AND(H3899&lt;&gt;"below",I3899&gt;=0.005),M3899*P3899,0)</f>
        <v>0</v>
      </c>
    </row>
    <row r="3900" spans="1:17" x14ac:dyDescent="0.3">
      <c r="A3900" s="29">
        <v>1922778</v>
      </c>
      <c r="B3900" s="1">
        <v>136</v>
      </c>
      <c r="C3900" s="1" t="s">
        <v>14</v>
      </c>
      <c r="D3900" s="1" t="s">
        <v>53</v>
      </c>
      <c r="E3900" s="1" t="s">
        <v>54</v>
      </c>
      <c r="F3900" s="47">
        <v>714</v>
      </c>
      <c r="G3900" s="34">
        <v>819.86</v>
      </c>
      <c r="H3900" s="1" t="s">
        <v>218</v>
      </c>
      <c r="I3900" s="34">
        <v>3.8766999999999999E-3</v>
      </c>
      <c r="J3900" s="34">
        <v>1325.9146499999999</v>
      </c>
      <c r="K3900" s="35" t="str">
        <f t="shared" si="300"/>
        <v>Leenderbos, Groote Heide &amp; De Plateaux_H4030</v>
      </c>
      <c r="L3900" s="36">
        <f>VLOOKUP(D3900,DATA!A:F,5,FALSE)</f>
        <v>1.0986712608830001E-2</v>
      </c>
      <c r="M3900" s="37">
        <f>VLOOKUP(D3900,DATA!A:F,6,FALSE)</f>
        <v>982</v>
      </c>
      <c r="N3900" s="36">
        <f t="shared" si="301"/>
        <v>14.413212704485073</v>
      </c>
      <c r="O3900" s="36">
        <f t="shared" si="302"/>
        <v>14.413738121413843</v>
      </c>
      <c r="P3900" s="36">
        <f t="shared" si="303"/>
        <v>5.2541692877028368E-4</v>
      </c>
      <c r="Q3900" s="36">
        <f t="shared" si="304"/>
        <v>0</v>
      </c>
    </row>
    <row r="3901" spans="1:17" x14ac:dyDescent="0.3">
      <c r="A3901" s="30">
        <v>1922779</v>
      </c>
      <c r="B3901" s="14">
        <v>136</v>
      </c>
      <c r="C3901" s="14" t="s">
        <v>14</v>
      </c>
      <c r="D3901" s="14" t="s">
        <v>55</v>
      </c>
      <c r="E3901" s="14" t="s">
        <v>56</v>
      </c>
      <c r="F3901" s="48">
        <v>500</v>
      </c>
      <c r="G3901" s="38">
        <v>789.96</v>
      </c>
      <c r="H3901" s="14" t="s">
        <v>218</v>
      </c>
      <c r="I3901" s="38">
        <v>3.6227E-3</v>
      </c>
      <c r="J3901" s="38">
        <v>7885.91</v>
      </c>
      <c r="K3901" s="39" t="str">
        <f t="shared" si="300"/>
        <v>Leenderbos, Groote Heide &amp; De Plateaux_H3130</v>
      </c>
      <c r="L3901" s="40">
        <f>VLOOKUP(D3901,DATA!A:F,5,FALSE)</f>
        <v>0</v>
      </c>
      <c r="M3901" s="41">
        <f>VLOOKUP(D3901,DATA!A:F,6,FALSE)</f>
        <v>3.5</v>
      </c>
      <c r="N3901" s="40">
        <f t="shared" si="301"/>
        <v>50</v>
      </c>
      <c r="O3901" s="40">
        <f t="shared" si="302"/>
        <v>50</v>
      </c>
      <c r="P3901" s="40">
        <f>J3901/10000*I3901</f>
        <v>2.8568286156999997E-3</v>
      </c>
      <c r="Q3901" s="40">
        <f>IF(AND(H3901&lt;&gt;"below",I3901&gt;=0.005),M3901*P3901,0)</f>
        <v>0</v>
      </c>
    </row>
    <row r="3902" spans="1:17" x14ac:dyDescent="0.3">
      <c r="A3902" s="29">
        <v>1922779</v>
      </c>
      <c r="B3902" s="1">
        <v>136</v>
      </c>
      <c r="C3902" s="1" t="s">
        <v>14</v>
      </c>
      <c r="D3902" s="1" t="s">
        <v>53</v>
      </c>
      <c r="E3902" s="1" t="s">
        <v>54</v>
      </c>
      <c r="F3902" s="47">
        <v>714</v>
      </c>
      <c r="G3902" s="34">
        <v>789.96</v>
      </c>
      <c r="H3902" s="1" t="s">
        <v>218</v>
      </c>
      <c r="I3902" s="34">
        <v>3.6227E-3</v>
      </c>
      <c r="J3902" s="34">
        <v>317.11347000000001</v>
      </c>
      <c r="K3902" s="35" t="str">
        <f t="shared" si="300"/>
        <v>Leenderbos, Groote Heide &amp; De Plateaux_H4030</v>
      </c>
      <c r="L3902" s="36">
        <f>VLOOKUP(D3902,DATA!A:F,5,FALSE)</f>
        <v>1.0986712608830001E-2</v>
      </c>
      <c r="M3902" s="37">
        <f>VLOOKUP(D3902,DATA!A:F,6,FALSE)</f>
        <v>982</v>
      </c>
      <c r="N3902" s="36">
        <f t="shared" si="301"/>
        <v>10.813944025293246</v>
      </c>
      <c r="O3902" s="36">
        <f t="shared" si="302"/>
        <v>10.814327898662976</v>
      </c>
      <c r="P3902" s="36">
        <f t="shared" si="303"/>
        <v>3.8387336972967034E-4</v>
      </c>
      <c r="Q3902" s="36">
        <f t="shared" si="304"/>
        <v>0</v>
      </c>
    </row>
    <row r="3903" spans="1:17" x14ac:dyDescent="0.3">
      <c r="A3903" s="30">
        <v>1922780</v>
      </c>
      <c r="B3903" s="14">
        <v>136</v>
      </c>
      <c r="C3903" s="14" t="s">
        <v>14</v>
      </c>
      <c r="D3903" s="14" t="s">
        <v>55</v>
      </c>
      <c r="E3903" s="14" t="s">
        <v>56</v>
      </c>
      <c r="F3903" s="48">
        <v>500</v>
      </c>
      <c r="G3903" s="38">
        <v>896.5</v>
      </c>
      <c r="H3903" s="14" t="s">
        <v>218</v>
      </c>
      <c r="I3903" s="38">
        <v>3.5504E-3</v>
      </c>
      <c r="J3903" s="38">
        <v>2758.0983999999999</v>
      </c>
      <c r="K3903" s="39" t="str">
        <f t="shared" si="300"/>
        <v>Leenderbos, Groote Heide &amp; De Plateaux_H3130</v>
      </c>
      <c r="L3903" s="40">
        <f>VLOOKUP(D3903,DATA!A:F,5,FALSE)</f>
        <v>0</v>
      </c>
      <c r="M3903" s="41">
        <f>VLOOKUP(D3903,DATA!A:F,6,FALSE)</f>
        <v>3.5</v>
      </c>
      <c r="N3903" s="40">
        <f t="shared" si="301"/>
        <v>50</v>
      </c>
      <c r="O3903" s="40">
        <f t="shared" si="302"/>
        <v>50</v>
      </c>
      <c r="P3903" s="40">
        <f>J3903/10000*I3903</f>
        <v>9.79235255936E-4</v>
      </c>
      <c r="Q3903" s="40">
        <f>IF(AND(H3903&lt;&gt;"below",I3903&gt;=0.005),M3903*P3903,0)</f>
        <v>0</v>
      </c>
    </row>
    <row r="3904" spans="1:17" x14ac:dyDescent="0.3">
      <c r="A3904" s="29">
        <v>1922780</v>
      </c>
      <c r="B3904" s="1">
        <v>136</v>
      </c>
      <c r="C3904" s="1" t="s">
        <v>14</v>
      </c>
      <c r="D3904" s="1" t="s">
        <v>53</v>
      </c>
      <c r="E3904" s="1" t="s">
        <v>54</v>
      </c>
      <c r="F3904" s="47">
        <v>714</v>
      </c>
      <c r="G3904" s="34">
        <v>896.5</v>
      </c>
      <c r="H3904" s="1" t="s">
        <v>218</v>
      </c>
      <c r="I3904" s="34">
        <v>3.5504E-3</v>
      </c>
      <c r="J3904" s="34">
        <v>1086.28521</v>
      </c>
      <c r="K3904" s="35" t="str">
        <f t="shared" si="300"/>
        <v>Leenderbos, Groote Heide &amp; De Plateaux_H4030</v>
      </c>
      <c r="L3904" s="36">
        <f>VLOOKUP(D3904,DATA!A:F,5,FALSE)</f>
        <v>1.0986712608830001E-2</v>
      </c>
      <c r="M3904" s="37">
        <f>VLOOKUP(D3904,DATA!A:F,6,FALSE)</f>
        <v>982</v>
      </c>
      <c r="N3904" s="36">
        <f t="shared" si="301"/>
        <v>28.102884405653114</v>
      </c>
      <c r="O3904" s="36">
        <f t="shared" si="302"/>
        <v>28.103672559724291</v>
      </c>
      <c r="P3904" s="36">
        <f t="shared" si="303"/>
        <v>7.8815407117716063E-4</v>
      </c>
      <c r="Q3904" s="36">
        <f t="shared" si="304"/>
        <v>0</v>
      </c>
    </row>
    <row r="3905" spans="1:17" x14ac:dyDescent="0.3">
      <c r="A3905" s="30">
        <v>1922781</v>
      </c>
      <c r="B3905" s="14">
        <v>136</v>
      </c>
      <c r="C3905" s="14" t="s">
        <v>14</v>
      </c>
      <c r="D3905" s="14" t="s">
        <v>55</v>
      </c>
      <c r="E3905" s="14" t="s">
        <v>56</v>
      </c>
      <c r="F3905" s="48">
        <v>500</v>
      </c>
      <c r="G3905" s="38">
        <v>1000.84</v>
      </c>
      <c r="H3905" s="14" t="s">
        <v>218</v>
      </c>
      <c r="I3905" s="38">
        <v>3.8043E-3</v>
      </c>
      <c r="J3905" s="38">
        <v>2446.9027999999998</v>
      </c>
      <c r="K3905" s="39" t="str">
        <f t="shared" si="300"/>
        <v>Leenderbos, Groote Heide &amp; De Plateaux_H3130</v>
      </c>
      <c r="L3905" s="40">
        <f>VLOOKUP(D3905,DATA!A:F,5,FALSE)</f>
        <v>0</v>
      </c>
      <c r="M3905" s="41">
        <f>VLOOKUP(D3905,DATA!A:F,6,FALSE)</f>
        <v>3.5</v>
      </c>
      <c r="N3905" s="40">
        <f t="shared" si="301"/>
        <v>50</v>
      </c>
      <c r="O3905" s="40">
        <f t="shared" si="302"/>
        <v>50</v>
      </c>
      <c r="P3905" s="40">
        <f>J3905/10000*I3905</f>
        <v>9.3087523220399991E-4</v>
      </c>
      <c r="Q3905" s="40">
        <f>IF(AND(H3905&lt;&gt;"below",I3905&gt;=0.005),M3905*P3905,0)</f>
        <v>0</v>
      </c>
    </row>
    <row r="3906" spans="1:17" x14ac:dyDescent="0.3">
      <c r="A3906" s="29">
        <v>1922781</v>
      </c>
      <c r="B3906" s="1">
        <v>136</v>
      </c>
      <c r="C3906" s="1" t="s">
        <v>14</v>
      </c>
      <c r="D3906" s="1" t="s">
        <v>53</v>
      </c>
      <c r="E3906" s="1" t="s">
        <v>54</v>
      </c>
      <c r="F3906" s="47">
        <v>714</v>
      </c>
      <c r="G3906" s="34">
        <v>1000.84</v>
      </c>
      <c r="H3906" s="1" t="s">
        <v>218</v>
      </c>
      <c r="I3906" s="34">
        <v>3.8043E-3</v>
      </c>
      <c r="J3906" s="34">
        <v>214.84047000000001</v>
      </c>
      <c r="K3906" s="35" t="str">
        <f t="shared" si="300"/>
        <v>Leenderbos, Groote Heide &amp; De Plateaux_H4030</v>
      </c>
      <c r="L3906" s="36">
        <f>VLOOKUP(D3906,DATA!A:F,5,FALSE)</f>
        <v>1.0986712608830001E-2</v>
      </c>
      <c r="M3906" s="37">
        <f>VLOOKUP(D3906,DATA!A:F,6,FALSE)</f>
        <v>982</v>
      </c>
      <c r="N3906" s="36">
        <f t="shared" si="301"/>
        <v>55.156344592614651</v>
      </c>
      <c r="O3906" s="36">
        <f t="shared" si="302"/>
        <v>55.157378396281956</v>
      </c>
      <c r="P3906" s="36">
        <f t="shared" si="303"/>
        <v>1.0338036673047668E-3</v>
      </c>
      <c r="Q3906" s="36">
        <f t="shared" si="304"/>
        <v>0</v>
      </c>
    </row>
    <row r="3907" spans="1:17" x14ac:dyDescent="0.3">
      <c r="A3907" s="29">
        <v>1924306</v>
      </c>
      <c r="B3907" s="1">
        <v>136</v>
      </c>
      <c r="C3907" s="1" t="s">
        <v>14</v>
      </c>
      <c r="D3907" s="1" t="s">
        <v>41</v>
      </c>
      <c r="E3907" s="1" t="s">
        <v>42</v>
      </c>
      <c r="F3907" s="47">
        <v>1071</v>
      </c>
      <c r="G3907" s="34">
        <v>1140.92</v>
      </c>
      <c r="H3907" s="1" t="s">
        <v>218</v>
      </c>
      <c r="I3907" s="34">
        <v>5.4329000000000001E-3</v>
      </c>
      <c r="J3907" s="34">
        <v>3.4210848</v>
      </c>
      <c r="K3907" s="35" t="str">
        <f t="shared" ref="K3907:K3970" si="305">_xlfn.CONCAT(C3907,"_",D3907)</f>
        <v>Leenderbos, Groote Heide &amp; De Plateaux_H4010A</v>
      </c>
      <c r="L3907" s="36">
        <f>VLOOKUP(D3907,DATA!A:F,5,FALSE)</f>
        <v>1.3726988247862192E-2</v>
      </c>
      <c r="M3907" s="37">
        <f>VLOOKUP(D3907,DATA!A:F,6,FALSE)</f>
        <v>1285.5</v>
      </c>
      <c r="N3907" s="36">
        <f t="shared" ref="N3907:N3970" si="306">100/(1+EXP(-L3907*(G3907-M3907)))</f>
        <v>12.082423401868098</v>
      </c>
      <c r="O3907" s="36">
        <f t="shared" ref="O3907:O3970" si="307">100/(1+EXP(-L3907*((G3907+I3907)-M3907)))</f>
        <v>12.083215627725375</v>
      </c>
      <c r="P3907" s="36">
        <f t="shared" ref="P3907:P3970" si="308">O3907-N3907</f>
        <v>7.9222585727656281E-4</v>
      </c>
      <c r="Q3907" s="36">
        <f t="shared" ref="Q3907:Q3970" si="309">IF(AND(H3907&lt;&gt;"below",I3907&gt;=0.005),J3907*P3907/100,0)</f>
        <v>2.7102718384958185E-5</v>
      </c>
    </row>
    <row r="3908" spans="1:17" x14ac:dyDescent="0.3">
      <c r="A3908" s="29">
        <v>1924306</v>
      </c>
      <c r="B3908" s="1">
        <v>136</v>
      </c>
      <c r="C3908" s="1" t="s">
        <v>14</v>
      </c>
      <c r="D3908" s="1" t="s">
        <v>53</v>
      </c>
      <c r="E3908" s="1" t="s">
        <v>54</v>
      </c>
      <c r="F3908" s="47">
        <v>714</v>
      </c>
      <c r="G3908" s="34">
        <v>1140.92</v>
      </c>
      <c r="H3908" s="1" t="s">
        <v>218</v>
      </c>
      <c r="I3908" s="34">
        <v>5.4329000000000001E-3</v>
      </c>
      <c r="J3908" s="34">
        <v>1841.2151368749101</v>
      </c>
      <c r="K3908" s="35" t="str">
        <f t="shared" si="305"/>
        <v>Leenderbos, Groote Heide &amp; De Plateaux_H4030</v>
      </c>
      <c r="L3908" s="36">
        <f>VLOOKUP(D3908,DATA!A:F,5,FALSE)</f>
        <v>1.0986712608830001E-2</v>
      </c>
      <c r="M3908" s="37">
        <f>VLOOKUP(D3908,DATA!A:F,6,FALSE)</f>
        <v>982</v>
      </c>
      <c r="N3908" s="36">
        <f t="shared" si="306"/>
        <v>85.1448632870419</v>
      </c>
      <c r="O3908" s="36">
        <f t="shared" si="307"/>
        <v>85.145618249699041</v>
      </c>
      <c r="P3908" s="36">
        <f t="shared" si="308"/>
        <v>7.5496265714036781E-4</v>
      </c>
      <c r="Q3908" s="36">
        <f t="shared" si="309"/>
        <v>1.390048672102148E-2</v>
      </c>
    </row>
    <row r="3909" spans="1:17" x14ac:dyDescent="0.3">
      <c r="A3909" s="29">
        <v>1924306</v>
      </c>
      <c r="B3909" s="1">
        <v>136</v>
      </c>
      <c r="C3909" s="1" t="s">
        <v>14</v>
      </c>
      <c r="D3909" s="1" t="s">
        <v>43</v>
      </c>
      <c r="E3909" s="1" t="s">
        <v>44</v>
      </c>
      <c r="F3909" s="47">
        <v>1071</v>
      </c>
      <c r="G3909" s="34">
        <v>1140.92</v>
      </c>
      <c r="H3909" s="1" t="s">
        <v>218</v>
      </c>
      <c r="I3909" s="34">
        <v>5.4329000000000001E-3</v>
      </c>
      <c r="J3909" s="34">
        <v>1.5965062400000001</v>
      </c>
      <c r="K3909" s="35" t="str">
        <f t="shared" si="305"/>
        <v>Leenderbos, Groote Heide &amp; De Plateaux_H7150</v>
      </c>
      <c r="L3909" s="36">
        <f>VLOOKUP(D3909,DATA!A:F,5,FALSE)</f>
        <v>1.3726988247862192E-2</v>
      </c>
      <c r="M3909" s="37">
        <f>VLOOKUP(D3909,DATA!A:F,6,FALSE)</f>
        <v>1285.5</v>
      </c>
      <c r="N3909" s="36">
        <f t="shared" si="306"/>
        <v>12.082423401868098</v>
      </c>
      <c r="O3909" s="36">
        <f t="shared" si="307"/>
        <v>12.083215627725375</v>
      </c>
      <c r="P3909" s="36">
        <f t="shared" si="308"/>
        <v>7.9222585727656281E-4</v>
      </c>
      <c r="Q3909" s="36">
        <f t="shared" si="309"/>
        <v>1.2647935246313819E-5</v>
      </c>
    </row>
    <row r="3910" spans="1:17" x14ac:dyDescent="0.3">
      <c r="A3910" s="29">
        <v>1924307</v>
      </c>
      <c r="B3910" s="1">
        <v>136</v>
      </c>
      <c r="C3910" s="1" t="s">
        <v>14</v>
      </c>
      <c r="D3910" s="1" t="s">
        <v>53</v>
      </c>
      <c r="E3910" s="1" t="s">
        <v>54</v>
      </c>
      <c r="F3910" s="47">
        <v>714</v>
      </c>
      <c r="G3910" s="34">
        <v>836.28</v>
      </c>
      <c r="H3910" s="1" t="s">
        <v>218</v>
      </c>
      <c r="I3910" s="34">
        <v>3.9968E-3</v>
      </c>
      <c r="J3910" s="34">
        <v>517.74895500000002</v>
      </c>
      <c r="K3910" s="35" t="str">
        <f t="shared" si="305"/>
        <v>Leenderbos, Groote Heide &amp; De Plateaux_H4030</v>
      </c>
      <c r="L3910" s="36">
        <f>VLOOKUP(D3910,DATA!A:F,5,FALSE)</f>
        <v>1.0986712608830001E-2</v>
      </c>
      <c r="M3910" s="37">
        <f>VLOOKUP(D3910,DATA!A:F,6,FALSE)</f>
        <v>982</v>
      </c>
      <c r="N3910" s="36">
        <f t="shared" si="306"/>
        <v>16.784416555394728</v>
      </c>
      <c r="O3910" s="36">
        <f t="shared" si="307"/>
        <v>16.785029889941079</v>
      </c>
      <c r="P3910" s="36">
        <f t="shared" si="308"/>
        <v>6.133345463510409E-4</v>
      </c>
      <c r="Q3910" s="36">
        <f t="shared" si="309"/>
        <v>0</v>
      </c>
    </row>
    <row r="3911" spans="1:17" x14ac:dyDescent="0.3">
      <c r="A3911" s="30">
        <v>1924308</v>
      </c>
      <c r="B3911" s="14">
        <v>136</v>
      </c>
      <c r="C3911" s="14" t="s">
        <v>14</v>
      </c>
      <c r="D3911" s="14" t="s">
        <v>55</v>
      </c>
      <c r="E3911" s="14" t="s">
        <v>56</v>
      </c>
      <c r="F3911" s="48">
        <v>500</v>
      </c>
      <c r="G3911" s="38">
        <v>789.6</v>
      </c>
      <c r="H3911" s="14" t="s">
        <v>218</v>
      </c>
      <c r="I3911" s="38">
        <v>3.6757000000000001E-3</v>
      </c>
      <c r="J3911" s="38">
        <v>1322.4393</v>
      </c>
      <c r="K3911" s="39" t="str">
        <f t="shared" si="305"/>
        <v>Leenderbos, Groote Heide &amp; De Plateaux_H3130</v>
      </c>
      <c r="L3911" s="40">
        <f>VLOOKUP(D3911,DATA!A:F,5,FALSE)</f>
        <v>0</v>
      </c>
      <c r="M3911" s="41">
        <f>VLOOKUP(D3911,DATA!A:F,6,FALSE)</f>
        <v>3.5</v>
      </c>
      <c r="N3911" s="40">
        <f t="shared" si="306"/>
        <v>50</v>
      </c>
      <c r="O3911" s="40">
        <f t="shared" si="307"/>
        <v>50</v>
      </c>
      <c r="P3911" s="40">
        <f>J3911/10000*I3911</f>
        <v>4.8608901350100006E-4</v>
      </c>
      <c r="Q3911" s="40">
        <f>IF(AND(H3911&lt;&gt;"below",I3911&gt;=0.005),M3911*P3911,0)</f>
        <v>0</v>
      </c>
    </row>
    <row r="3912" spans="1:17" x14ac:dyDescent="0.3">
      <c r="A3912" s="29">
        <v>1924308</v>
      </c>
      <c r="B3912" s="1">
        <v>136</v>
      </c>
      <c r="C3912" s="1" t="s">
        <v>14</v>
      </c>
      <c r="D3912" s="1" t="s">
        <v>53</v>
      </c>
      <c r="E3912" s="1" t="s">
        <v>54</v>
      </c>
      <c r="F3912" s="47">
        <v>714</v>
      </c>
      <c r="G3912" s="34">
        <v>789.6</v>
      </c>
      <c r="H3912" s="1" t="s">
        <v>218</v>
      </c>
      <c r="I3912" s="34">
        <v>3.6757000000000001E-3</v>
      </c>
      <c r="J3912" s="34">
        <v>1301.6341499999901</v>
      </c>
      <c r="K3912" s="35" t="str">
        <f t="shared" si="305"/>
        <v>Leenderbos, Groote Heide &amp; De Plateaux_H4030</v>
      </c>
      <c r="L3912" s="36">
        <f>VLOOKUP(D3912,DATA!A:F,5,FALSE)</f>
        <v>1.0986712608830001E-2</v>
      </c>
      <c r="M3912" s="37">
        <f>VLOOKUP(D3912,DATA!A:F,6,FALSE)</f>
        <v>982</v>
      </c>
      <c r="N3912" s="36">
        <f t="shared" si="306"/>
        <v>10.775856900680305</v>
      </c>
      <c r="O3912" s="36">
        <f t="shared" si="307"/>
        <v>10.776245184151223</v>
      </c>
      <c r="P3912" s="36">
        <f t="shared" si="308"/>
        <v>3.8828347091879323E-4</v>
      </c>
      <c r="Q3912" s="36">
        <f t="shared" si="309"/>
        <v>0</v>
      </c>
    </row>
    <row r="3913" spans="1:17" x14ac:dyDescent="0.3">
      <c r="A3913" s="30">
        <v>1924309</v>
      </c>
      <c r="B3913" s="14">
        <v>136</v>
      </c>
      <c r="C3913" s="14" t="s">
        <v>14</v>
      </c>
      <c r="D3913" s="14" t="s">
        <v>55</v>
      </c>
      <c r="E3913" s="14" t="s">
        <v>56</v>
      </c>
      <c r="F3913" s="48">
        <v>500</v>
      </c>
      <c r="G3913" s="38">
        <v>776.38</v>
      </c>
      <c r="H3913" s="14" t="s">
        <v>218</v>
      </c>
      <c r="I3913" s="38">
        <v>3.4179000000000002E-3</v>
      </c>
      <c r="J3913" s="38">
        <v>6883.3720000000003</v>
      </c>
      <c r="K3913" s="39" t="str">
        <f t="shared" si="305"/>
        <v>Leenderbos, Groote Heide &amp; De Plateaux_H3130</v>
      </c>
      <c r="L3913" s="40">
        <f>VLOOKUP(D3913,DATA!A:F,5,FALSE)</f>
        <v>0</v>
      </c>
      <c r="M3913" s="41">
        <f>VLOOKUP(D3913,DATA!A:F,6,FALSE)</f>
        <v>3.5</v>
      </c>
      <c r="N3913" s="40">
        <f t="shared" si="306"/>
        <v>50</v>
      </c>
      <c r="O3913" s="40">
        <f t="shared" si="307"/>
        <v>50</v>
      </c>
      <c r="P3913" s="40">
        <f>J3913/10000*I3913</f>
        <v>2.3526677158799999E-3</v>
      </c>
      <c r="Q3913" s="40">
        <f>IF(AND(H3913&lt;&gt;"below",I3913&gt;=0.005),M3913*P3913,0)</f>
        <v>0</v>
      </c>
    </row>
    <row r="3914" spans="1:17" x14ac:dyDescent="0.3">
      <c r="A3914" s="29">
        <v>1924309</v>
      </c>
      <c r="B3914" s="1">
        <v>136</v>
      </c>
      <c r="C3914" s="1" t="s">
        <v>14</v>
      </c>
      <c r="D3914" s="1" t="s">
        <v>53</v>
      </c>
      <c r="E3914" s="1" t="s">
        <v>54</v>
      </c>
      <c r="F3914" s="47">
        <v>714</v>
      </c>
      <c r="G3914" s="34">
        <v>776.38</v>
      </c>
      <c r="H3914" s="1" t="s">
        <v>218</v>
      </c>
      <c r="I3914" s="34">
        <v>3.4179000000000002E-3</v>
      </c>
      <c r="J3914" s="34">
        <v>467.49423000000002</v>
      </c>
      <c r="K3914" s="35" t="str">
        <f t="shared" si="305"/>
        <v>Leenderbos, Groote Heide &amp; De Plateaux_H4030</v>
      </c>
      <c r="L3914" s="36">
        <f>VLOOKUP(D3914,DATA!A:F,5,FALSE)</f>
        <v>1.0986712608830001E-2</v>
      </c>
      <c r="M3914" s="37">
        <f>VLOOKUP(D3914,DATA!A:F,6,FALSE)</f>
        <v>982</v>
      </c>
      <c r="N3914" s="36">
        <f t="shared" si="306"/>
        <v>9.456844343480169</v>
      </c>
      <c r="O3914" s="36">
        <f t="shared" si="307"/>
        <v>9.4571658839158115</v>
      </c>
      <c r="P3914" s="36">
        <f t="shared" si="308"/>
        <v>3.2154043564247559E-4</v>
      </c>
      <c r="Q3914" s="36">
        <f t="shared" si="309"/>
        <v>0</v>
      </c>
    </row>
    <row r="3915" spans="1:17" x14ac:dyDescent="0.3">
      <c r="A3915" s="30">
        <v>1924310</v>
      </c>
      <c r="B3915" s="14">
        <v>136</v>
      </c>
      <c r="C3915" s="14" t="s">
        <v>14</v>
      </c>
      <c r="D3915" s="14" t="s">
        <v>55</v>
      </c>
      <c r="E3915" s="14" t="s">
        <v>56</v>
      </c>
      <c r="F3915" s="48">
        <v>500</v>
      </c>
      <c r="G3915" s="38">
        <v>943.33</v>
      </c>
      <c r="H3915" s="14" t="s">
        <v>218</v>
      </c>
      <c r="I3915" s="38">
        <v>3.5828000000000001E-3</v>
      </c>
      <c r="J3915" s="38">
        <v>1023.01794</v>
      </c>
      <c r="K3915" s="39" t="str">
        <f t="shared" si="305"/>
        <v>Leenderbos, Groote Heide &amp; De Plateaux_H3130</v>
      </c>
      <c r="L3915" s="40">
        <f>VLOOKUP(D3915,DATA!A:F,5,FALSE)</f>
        <v>0</v>
      </c>
      <c r="M3915" s="41">
        <f>VLOOKUP(D3915,DATA!A:F,6,FALSE)</f>
        <v>3.5</v>
      </c>
      <c r="N3915" s="40">
        <f t="shared" si="306"/>
        <v>50</v>
      </c>
      <c r="O3915" s="40">
        <f t="shared" si="307"/>
        <v>50</v>
      </c>
      <c r="P3915" s="40">
        <f>J3915/10000*I3915</f>
        <v>3.6652686754320003E-4</v>
      </c>
      <c r="Q3915" s="40">
        <f>IF(AND(H3915&lt;&gt;"below",I3915&gt;=0.005),M3915*P3915,0)</f>
        <v>0</v>
      </c>
    </row>
    <row r="3916" spans="1:17" x14ac:dyDescent="0.3">
      <c r="A3916" s="29">
        <v>1924310</v>
      </c>
      <c r="B3916" s="1">
        <v>136</v>
      </c>
      <c r="C3916" s="1" t="s">
        <v>14</v>
      </c>
      <c r="D3916" s="1" t="s">
        <v>53</v>
      </c>
      <c r="E3916" s="1" t="s">
        <v>54</v>
      </c>
      <c r="F3916" s="47">
        <v>714</v>
      </c>
      <c r="G3916" s="34">
        <v>943.33</v>
      </c>
      <c r="H3916" s="1" t="s">
        <v>218</v>
      </c>
      <c r="I3916" s="34">
        <v>3.5828000000000001E-3</v>
      </c>
      <c r="J3916" s="34">
        <v>1346.5473</v>
      </c>
      <c r="K3916" s="35" t="str">
        <f t="shared" si="305"/>
        <v>Leenderbos, Groote Heide &amp; De Plateaux_H4030</v>
      </c>
      <c r="L3916" s="36">
        <f>VLOOKUP(D3916,DATA!A:F,5,FALSE)</f>
        <v>1.0986712608830001E-2</v>
      </c>
      <c r="M3916" s="37">
        <f>VLOOKUP(D3916,DATA!A:F,6,FALSE)</f>
        <v>982</v>
      </c>
      <c r="N3916" s="36">
        <f t="shared" si="306"/>
        <v>39.535529568227332</v>
      </c>
      <c r="O3916" s="36">
        <f t="shared" si="307"/>
        <v>39.536470547230437</v>
      </c>
      <c r="P3916" s="36">
        <f t="shared" si="308"/>
        <v>9.4097900310430305E-4</v>
      </c>
      <c r="Q3916" s="36">
        <f t="shared" si="309"/>
        <v>0</v>
      </c>
    </row>
    <row r="3917" spans="1:17" x14ac:dyDescent="0.3">
      <c r="A3917" s="30">
        <v>1924311</v>
      </c>
      <c r="B3917" s="14">
        <v>136</v>
      </c>
      <c r="C3917" s="14" t="s">
        <v>14</v>
      </c>
      <c r="D3917" s="14" t="s">
        <v>55</v>
      </c>
      <c r="E3917" s="14" t="s">
        <v>56</v>
      </c>
      <c r="F3917" s="48">
        <v>500</v>
      </c>
      <c r="G3917" s="38">
        <v>1263.67</v>
      </c>
      <c r="H3917" s="14" t="s">
        <v>218</v>
      </c>
      <c r="I3917" s="38">
        <v>4.5738999999999997E-3</v>
      </c>
      <c r="J3917" s="38">
        <v>59.039090000000002</v>
      </c>
      <c r="K3917" s="39" t="str">
        <f t="shared" si="305"/>
        <v>Leenderbos, Groote Heide &amp; De Plateaux_H3130</v>
      </c>
      <c r="L3917" s="40">
        <f>VLOOKUP(D3917,DATA!A:F,5,FALSE)</f>
        <v>0</v>
      </c>
      <c r="M3917" s="41">
        <f>VLOOKUP(D3917,DATA!A:F,6,FALSE)</f>
        <v>3.5</v>
      </c>
      <c r="N3917" s="40">
        <f t="shared" si="306"/>
        <v>50</v>
      </c>
      <c r="O3917" s="40">
        <f t="shared" si="307"/>
        <v>50</v>
      </c>
      <c r="P3917" s="40">
        <f>J3917/10000*I3917</f>
        <v>2.70038893751E-5</v>
      </c>
      <c r="Q3917" s="40">
        <f>IF(AND(H3917&lt;&gt;"below",I3917&gt;=0.005),M3917*P3917,0)</f>
        <v>0</v>
      </c>
    </row>
    <row r="3918" spans="1:17" x14ac:dyDescent="0.3">
      <c r="A3918" s="29">
        <v>1924311</v>
      </c>
      <c r="B3918" s="1">
        <v>136</v>
      </c>
      <c r="C3918" s="1" t="s">
        <v>14</v>
      </c>
      <c r="D3918" s="1" t="s">
        <v>41</v>
      </c>
      <c r="E3918" s="1" t="s">
        <v>42</v>
      </c>
      <c r="F3918" s="47">
        <v>1071</v>
      </c>
      <c r="G3918" s="34">
        <v>1263.67</v>
      </c>
      <c r="H3918" s="1" t="s">
        <v>218</v>
      </c>
      <c r="I3918" s="34">
        <v>4.5738999999999997E-3</v>
      </c>
      <c r="J3918" s="34">
        <v>2.1865010250000001</v>
      </c>
      <c r="K3918" s="35" t="str">
        <f t="shared" si="305"/>
        <v>Leenderbos, Groote Heide &amp; De Plateaux_H4010A</v>
      </c>
      <c r="L3918" s="36">
        <f>VLOOKUP(D3918,DATA!A:F,5,FALSE)</f>
        <v>1.3726988247862192E-2</v>
      </c>
      <c r="M3918" s="37">
        <f>VLOOKUP(D3918,DATA!A:F,6,FALSE)</f>
        <v>1285.5</v>
      </c>
      <c r="N3918" s="36">
        <f t="shared" si="306"/>
        <v>42.564056360303937</v>
      </c>
      <c r="O3918" s="36">
        <f t="shared" si="307"/>
        <v>42.565591297904469</v>
      </c>
      <c r="P3918" s="36">
        <f t="shared" si="308"/>
        <v>1.5349376005318049E-3</v>
      </c>
      <c r="Q3918" s="36">
        <f t="shared" si="309"/>
        <v>0</v>
      </c>
    </row>
    <row r="3919" spans="1:17" x14ac:dyDescent="0.3">
      <c r="A3919" s="29">
        <v>1924311</v>
      </c>
      <c r="B3919" s="1">
        <v>136</v>
      </c>
      <c r="C3919" s="1" t="s">
        <v>14</v>
      </c>
      <c r="D3919" s="1" t="s">
        <v>53</v>
      </c>
      <c r="E3919" s="1" t="s">
        <v>54</v>
      </c>
      <c r="F3919" s="47">
        <v>714</v>
      </c>
      <c r="G3919" s="34">
        <v>1263.67</v>
      </c>
      <c r="H3919" s="1" t="s">
        <v>218</v>
      </c>
      <c r="I3919" s="34">
        <v>4.5738999999999997E-3</v>
      </c>
      <c r="J3919" s="34">
        <v>2.1865010250000001</v>
      </c>
      <c r="K3919" s="35" t="str">
        <f t="shared" si="305"/>
        <v>Leenderbos, Groote Heide &amp; De Plateaux_H4030</v>
      </c>
      <c r="L3919" s="36">
        <f>VLOOKUP(D3919,DATA!A:F,5,FALSE)</f>
        <v>1.0986712608830001E-2</v>
      </c>
      <c r="M3919" s="37">
        <f>VLOOKUP(D3919,DATA!A:F,6,FALSE)</f>
        <v>982</v>
      </c>
      <c r="N3919" s="36">
        <f t="shared" si="306"/>
        <v>95.667058331105153</v>
      </c>
      <c r="O3919" s="36">
        <f t="shared" si="307"/>
        <v>95.66726663132377</v>
      </c>
      <c r="P3919" s="36">
        <f t="shared" si="308"/>
        <v>2.0830021861684145E-4</v>
      </c>
      <c r="Q3919" s="36">
        <f t="shared" si="309"/>
        <v>0</v>
      </c>
    </row>
    <row r="3920" spans="1:17" x14ac:dyDescent="0.3">
      <c r="A3920" s="29">
        <v>1924311</v>
      </c>
      <c r="B3920" s="1">
        <v>136</v>
      </c>
      <c r="C3920" s="1" t="s">
        <v>14</v>
      </c>
      <c r="D3920" s="1" t="s">
        <v>43</v>
      </c>
      <c r="E3920" s="1" t="s">
        <v>44</v>
      </c>
      <c r="F3920" s="47">
        <v>1071</v>
      </c>
      <c r="G3920" s="34">
        <v>1263.67</v>
      </c>
      <c r="H3920" s="1" t="s">
        <v>218</v>
      </c>
      <c r="I3920" s="34">
        <v>4.5738999999999997E-3</v>
      </c>
      <c r="J3920" s="34">
        <v>1.020367145</v>
      </c>
      <c r="K3920" s="35" t="str">
        <f t="shared" si="305"/>
        <v>Leenderbos, Groote Heide &amp; De Plateaux_H7150</v>
      </c>
      <c r="L3920" s="36">
        <f>VLOOKUP(D3920,DATA!A:F,5,FALSE)</f>
        <v>1.3726988247862192E-2</v>
      </c>
      <c r="M3920" s="37">
        <f>VLOOKUP(D3920,DATA!A:F,6,FALSE)</f>
        <v>1285.5</v>
      </c>
      <c r="N3920" s="36">
        <f t="shared" si="306"/>
        <v>42.564056360303937</v>
      </c>
      <c r="O3920" s="36">
        <f t="shared" si="307"/>
        <v>42.565591297904469</v>
      </c>
      <c r="P3920" s="36">
        <f t="shared" si="308"/>
        <v>1.5349376005318049E-3</v>
      </c>
      <c r="Q3920" s="36">
        <f t="shared" si="309"/>
        <v>0</v>
      </c>
    </row>
    <row r="3921" spans="1:17" x14ac:dyDescent="0.3">
      <c r="A3921" s="29">
        <v>1925834</v>
      </c>
      <c r="B3921" s="1">
        <v>136</v>
      </c>
      <c r="C3921" s="1" t="s">
        <v>14</v>
      </c>
      <c r="D3921" s="1" t="s">
        <v>53</v>
      </c>
      <c r="E3921" s="1" t="s">
        <v>54</v>
      </c>
      <c r="F3921" s="47">
        <v>714</v>
      </c>
      <c r="G3921" s="34">
        <v>1515.62</v>
      </c>
      <c r="H3921" s="1" t="s">
        <v>218</v>
      </c>
      <c r="I3921" s="34">
        <v>7.2678999999999999E-3</v>
      </c>
      <c r="J3921" s="34">
        <v>34.243214000000002</v>
      </c>
      <c r="K3921" s="35" t="str">
        <f t="shared" si="305"/>
        <v>Leenderbos, Groote Heide &amp; De Plateaux_H4030</v>
      </c>
      <c r="L3921" s="36">
        <f>VLOOKUP(D3921,DATA!A:F,5,FALSE)</f>
        <v>1.0986712608830001E-2</v>
      </c>
      <c r="M3921" s="37">
        <f>VLOOKUP(D3921,DATA!A:F,6,FALSE)</f>
        <v>982</v>
      </c>
      <c r="N3921" s="36">
        <f t="shared" si="306"/>
        <v>99.716459081503388</v>
      </c>
      <c r="O3921" s="36">
        <f t="shared" si="307"/>
        <v>99.716481657246632</v>
      </c>
      <c r="P3921" s="36">
        <f t="shared" si="308"/>
        <v>2.2575743244601654E-5</v>
      </c>
      <c r="Q3921" s="36">
        <f t="shared" si="309"/>
        <v>7.7306600713394875E-6</v>
      </c>
    </row>
    <row r="3922" spans="1:17" x14ac:dyDescent="0.3">
      <c r="A3922" s="29">
        <v>1925835</v>
      </c>
      <c r="B3922" s="1">
        <v>136</v>
      </c>
      <c r="C3922" s="1" t="s">
        <v>14</v>
      </c>
      <c r="D3922" s="1" t="s">
        <v>53</v>
      </c>
      <c r="E3922" s="1" t="s">
        <v>54</v>
      </c>
      <c r="F3922" s="47">
        <v>714</v>
      </c>
      <c r="G3922" s="34">
        <v>890.67</v>
      </c>
      <c r="H3922" s="1" t="s">
        <v>218</v>
      </c>
      <c r="I3922" s="34">
        <v>4.3277000000000003E-3</v>
      </c>
      <c r="J3922" s="34">
        <v>3435.14439691496</v>
      </c>
      <c r="K3922" s="35" t="str">
        <f t="shared" si="305"/>
        <v>Leenderbos, Groote Heide &amp; De Plateaux_H4030</v>
      </c>
      <c r="L3922" s="36">
        <f>VLOOKUP(D3922,DATA!A:F,5,FALSE)</f>
        <v>1.0986712608830001E-2</v>
      </c>
      <c r="M3922" s="37">
        <f>VLOOKUP(D3922,DATA!A:F,6,FALSE)</f>
        <v>982</v>
      </c>
      <c r="N3922" s="36">
        <f t="shared" si="306"/>
        <v>26.827023455008412</v>
      </c>
      <c r="O3922" s="36">
        <f t="shared" si="307"/>
        <v>26.827956823009021</v>
      </c>
      <c r="P3922" s="36">
        <f t="shared" si="308"/>
        <v>9.333680006093914E-4</v>
      </c>
      <c r="Q3922" s="36">
        <f t="shared" si="309"/>
        <v>0</v>
      </c>
    </row>
    <row r="3923" spans="1:17" x14ac:dyDescent="0.3">
      <c r="A3923" s="30">
        <v>1925836</v>
      </c>
      <c r="B3923" s="14">
        <v>136</v>
      </c>
      <c r="C3923" s="14" t="s">
        <v>14</v>
      </c>
      <c r="D3923" s="14" t="s">
        <v>55</v>
      </c>
      <c r="E3923" s="14" t="s">
        <v>56</v>
      </c>
      <c r="F3923" s="48">
        <v>500</v>
      </c>
      <c r="G3923" s="38">
        <v>801.06</v>
      </c>
      <c r="H3923" s="14" t="s">
        <v>218</v>
      </c>
      <c r="I3923" s="38">
        <v>3.7900999999999998E-3</v>
      </c>
      <c r="J3923" s="38">
        <v>4967.2934999999998</v>
      </c>
      <c r="K3923" s="39" t="str">
        <f t="shared" si="305"/>
        <v>Leenderbos, Groote Heide &amp; De Plateaux_H3130</v>
      </c>
      <c r="L3923" s="40">
        <f>VLOOKUP(D3923,DATA!A:F,5,FALSE)</f>
        <v>0</v>
      </c>
      <c r="M3923" s="41">
        <f>VLOOKUP(D3923,DATA!A:F,6,FALSE)</f>
        <v>3.5</v>
      </c>
      <c r="N3923" s="40">
        <f t="shared" si="306"/>
        <v>50</v>
      </c>
      <c r="O3923" s="40">
        <f t="shared" si="307"/>
        <v>50</v>
      </c>
      <c r="P3923" s="40">
        <f>J3923/10000*I3923</f>
        <v>1.8826539094349997E-3</v>
      </c>
      <c r="Q3923" s="40">
        <f>IF(AND(H3923&lt;&gt;"below",I3923&gt;=0.005),M3923*P3923,0)</f>
        <v>0</v>
      </c>
    </row>
    <row r="3924" spans="1:17" x14ac:dyDescent="0.3">
      <c r="A3924" s="29">
        <v>1925836</v>
      </c>
      <c r="B3924" s="1">
        <v>136</v>
      </c>
      <c r="C3924" s="1" t="s">
        <v>14</v>
      </c>
      <c r="D3924" s="1" t="s">
        <v>53</v>
      </c>
      <c r="E3924" s="1" t="s">
        <v>54</v>
      </c>
      <c r="F3924" s="47">
        <v>714</v>
      </c>
      <c r="G3924" s="34">
        <v>801.06</v>
      </c>
      <c r="H3924" s="1" t="s">
        <v>218</v>
      </c>
      <c r="I3924" s="34">
        <v>3.7900999999999998E-3</v>
      </c>
      <c r="J3924" s="34">
        <v>708.31109999999899</v>
      </c>
      <c r="K3924" s="35" t="str">
        <f t="shared" si="305"/>
        <v>Leenderbos, Groote Heide &amp; De Plateaux_H4030</v>
      </c>
      <c r="L3924" s="36">
        <f>VLOOKUP(D3924,DATA!A:F,5,FALSE)</f>
        <v>1.0986712608830001E-2</v>
      </c>
      <c r="M3924" s="37">
        <f>VLOOKUP(D3924,DATA!A:F,6,FALSE)</f>
        <v>982</v>
      </c>
      <c r="N3924" s="36">
        <f t="shared" si="306"/>
        <v>12.047541823279802</v>
      </c>
      <c r="O3924" s="36">
        <f t="shared" si="307"/>
        <v>12.04798306007468</v>
      </c>
      <c r="P3924" s="36">
        <f t="shared" si="308"/>
        <v>4.4123679487739764E-4</v>
      </c>
      <c r="Q3924" s="36">
        <f t="shared" si="309"/>
        <v>0</v>
      </c>
    </row>
    <row r="3925" spans="1:17" x14ac:dyDescent="0.3">
      <c r="A3925" s="30">
        <v>1925837</v>
      </c>
      <c r="B3925" s="14">
        <v>136</v>
      </c>
      <c r="C3925" s="14" t="s">
        <v>14</v>
      </c>
      <c r="D3925" s="14" t="s">
        <v>55</v>
      </c>
      <c r="E3925" s="14" t="s">
        <v>56</v>
      </c>
      <c r="F3925" s="48">
        <v>500</v>
      </c>
      <c r="G3925" s="38">
        <v>766.69</v>
      </c>
      <c r="H3925" s="14" t="s">
        <v>218</v>
      </c>
      <c r="I3925" s="38">
        <v>3.4834000000000002E-3</v>
      </c>
      <c r="J3925" s="38">
        <v>4925.4233000000004</v>
      </c>
      <c r="K3925" s="39" t="str">
        <f t="shared" si="305"/>
        <v>Leenderbos, Groote Heide &amp; De Plateaux_H3130</v>
      </c>
      <c r="L3925" s="40">
        <f>VLOOKUP(D3925,DATA!A:F,5,FALSE)</f>
        <v>0</v>
      </c>
      <c r="M3925" s="41">
        <f>VLOOKUP(D3925,DATA!A:F,6,FALSE)</f>
        <v>3.5</v>
      </c>
      <c r="N3925" s="40">
        <f t="shared" si="306"/>
        <v>50</v>
      </c>
      <c r="O3925" s="40">
        <f t="shared" si="307"/>
        <v>50</v>
      </c>
      <c r="P3925" s="40">
        <f>J3925/10000*I3925</f>
        <v>1.7157219523220003E-3</v>
      </c>
      <c r="Q3925" s="40">
        <f>IF(AND(H3925&lt;&gt;"below",I3925&gt;=0.005),M3925*P3925,0)</f>
        <v>0</v>
      </c>
    </row>
    <row r="3926" spans="1:17" x14ac:dyDescent="0.3">
      <c r="A3926" s="29">
        <v>1925837</v>
      </c>
      <c r="B3926" s="1">
        <v>136</v>
      </c>
      <c r="C3926" s="1" t="s">
        <v>14</v>
      </c>
      <c r="D3926" s="1" t="s">
        <v>53</v>
      </c>
      <c r="E3926" s="1" t="s">
        <v>54</v>
      </c>
      <c r="F3926" s="47">
        <v>714</v>
      </c>
      <c r="G3926" s="34">
        <v>766.69</v>
      </c>
      <c r="H3926" s="1" t="s">
        <v>218</v>
      </c>
      <c r="I3926" s="34">
        <v>3.4834000000000002E-3</v>
      </c>
      <c r="J3926" s="34">
        <v>761.18650499999899</v>
      </c>
      <c r="K3926" s="35" t="str">
        <f t="shared" si="305"/>
        <v>Leenderbos, Groote Heide &amp; De Plateaux_H4030</v>
      </c>
      <c r="L3926" s="36">
        <f>VLOOKUP(D3926,DATA!A:F,5,FALSE)</f>
        <v>1.0986712608830001E-2</v>
      </c>
      <c r="M3926" s="37">
        <f>VLOOKUP(D3926,DATA!A:F,6,FALSE)</f>
        <v>982</v>
      </c>
      <c r="N3926" s="36">
        <f t="shared" si="306"/>
        <v>8.583775736685773</v>
      </c>
      <c r="O3926" s="36">
        <f t="shared" si="307"/>
        <v>8.5840760534928666</v>
      </c>
      <c r="P3926" s="36">
        <f t="shared" si="308"/>
        <v>3.0031680709363684E-4</v>
      </c>
      <c r="Q3926" s="36">
        <f t="shared" si="309"/>
        <v>0</v>
      </c>
    </row>
    <row r="3927" spans="1:17" x14ac:dyDescent="0.3">
      <c r="A3927" s="30">
        <v>1925838</v>
      </c>
      <c r="B3927" s="14">
        <v>136</v>
      </c>
      <c r="C3927" s="14" t="s">
        <v>14</v>
      </c>
      <c r="D3927" s="14" t="s">
        <v>55</v>
      </c>
      <c r="E3927" s="14" t="s">
        <v>56</v>
      </c>
      <c r="F3927" s="48">
        <v>500</v>
      </c>
      <c r="G3927" s="38">
        <v>905.67</v>
      </c>
      <c r="H3927" s="14" t="s">
        <v>218</v>
      </c>
      <c r="I3927" s="38">
        <v>3.6407000000000002E-3</v>
      </c>
      <c r="J3927" s="38">
        <v>5110.7456000000002</v>
      </c>
      <c r="K3927" s="39" t="str">
        <f t="shared" si="305"/>
        <v>Leenderbos, Groote Heide &amp; De Plateaux_H3130</v>
      </c>
      <c r="L3927" s="40">
        <f>VLOOKUP(D3927,DATA!A:F,5,FALSE)</f>
        <v>0</v>
      </c>
      <c r="M3927" s="41">
        <f>VLOOKUP(D3927,DATA!A:F,6,FALSE)</f>
        <v>3.5</v>
      </c>
      <c r="N3927" s="40">
        <f t="shared" si="306"/>
        <v>50</v>
      </c>
      <c r="O3927" s="40">
        <f t="shared" si="307"/>
        <v>50</v>
      </c>
      <c r="P3927" s="40">
        <f>J3927/10000*I3927</f>
        <v>1.8606691505920004E-3</v>
      </c>
      <c r="Q3927" s="40">
        <f>IF(AND(H3927&lt;&gt;"below",I3927&gt;=0.005),M3927*P3927,0)</f>
        <v>0</v>
      </c>
    </row>
    <row r="3928" spans="1:17" x14ac:dyDescent="0.3">
      <c r="A3928" s="29">
        <v>1925838</v>
      </c>
      <c r="B3928" s="1">
        <v>136</v>
      </c>
      <c r="C3928" s="1" t="s">
        <v>14</v>
      </c>
      <c r="D3928" s="1" t="s">
        <v>53</v>
      </c>
      <c r="E3928" s="1" t="s">
        <v>54</v>
      </c>
      <c r="F3928" s="47">
        <v>714</v>
      </c>
      <c r="G3928" s="34">
        <v>905.67</v>
      </c>
      <c r="H3928" s="1" t="s">
        <v>218</v>
      </c>
      <c r="I3928" s="34">
        <v>3.6407000000000002E-3</v>
      </c>
      <c r="J3928" s="34">
        <v>733.38815999999997</v>
      </c>
      <c r="K3928" s="35" t="str">
        <f t="shared" si="305"/>
        <v>Leenderbos, Groote Heide &amp; De Plateaux_H4030</v>
      </c>
      <c r="L3928" s="36">
        <f>VLOOKUP(D3928,DATA!A:F,5,FALSE)</f>
        <v>1.0986712608830001E-2</v>
      </c>
      <c r="M3928" s="37">
        <f>VLOOKUP(D3928,DATA!A:F,6,FALSE)</f>
        <v>982</v>
      </c>
      <c r="N3928" s="36">
        <f t="shared" si="306"/>
        <v>30.182639817755017</v>
      </c>
      <c r="O3928" s="36">
        <f t="shared" si="307"/>
        <v>30.183482719097967</v>
      </c>
      <c r="P3928" s="36">
        <f t="shared" si="308"/>
        <v>8.4290134294917607E-4</v>
      </c>
      <c r="Q3928" s="36">
        <f t="shared" si="309"/>
        <v>0</v>
      </c>
    </row>
    <row r="3929" spans="1:17" x14ac:dyDescent="0.3">
      <c r="A3929" s="30">
        <v>1925839</v>
      </c>
      <c r="B3929" s="14">
        <v>136</v>
      </c>
      <c r="C3929" s="14" t="s">
        <v>14</v>
      </c>
      <c r="D3929" s="14" t="s">
        <v>55</v>
      </c>
      <c r="E3929" s="14" t="s">
        <v>56</v>
      </c>
      <c r="F3929" s="48">
        <v>500</v>
      </c>
      <c r="G3929" s="38">
        <v>1228.79</v>
      </c>
      <c r="H3929" s="14" t="s">
        <v>218</v>
      </c>
      <c r="I3929" s="38">
        <v>4.4755999999999997E-3</v>
      </c>
      <c r="J3929" s="38">
        <v>3192.056</v>
      </c>
      <c r="K3929" s="39" t="str">
        <f t="shared" si="305"/>
        <v>Leenderbos, Groote Heide &amp; De Plateaux_H3130</v>
      </c>
      <c r="L3929" s="40">
        <f>VLOOKUP(D3929,DATA!A:F,5,FALSE)</f>
        <v>0</v>
      </c>
      <c r="M3929" s="41">
        <f>VLOOKUP(D3929,DATA!A:F,6,FALSE)</f>
        <v>3.5</v>
      </c>
      <c r="N3929" s="40">
        <f t="shared" si="306"/>
        <v>50</v>
      </c>
      <c r="O3929" s="40">
        <f t="shared" si="307"/>
        <v>50</v>
      </c>
      <c r="P3929" s="40">
        <f>J3929/10000*I3929</f>
        <v>1.4286365833599999E-3</v>
      </c>
      <c r="Q3929" s="40">
        <f>IF(AND(H3929&lt;&gt;"below",I3929&gt;=0.005),M3929*P3929,0)</f>
        <v>0</v>
      </c>
    </row>
    <row r="3930" spans="1:17" x14ac:dyDescent="0.3">
      <c r="A3930" s="29">
        <v>1925839</v>
      </c>
      <c r="B3930" s="1">
        <v>136</v>
      </c>
      <c r="C3930" s="1" t="s">
        <v>14</v>
      </c>
      <c r="D3930" s="1" t="s">
        <v>41</v>
      </c>
      <c r="E3930" s="1" t="s">
        <v>42</v>
      </c>
      <c r="F3930" s="47">
        <v>1071</v>
      </c>
      <c r="G3930" s="34">
        <v>1228.79</v>
      </c>
      <c r="H3930" s="1" t="s">
        <v>218</v>
      </c>
      <c r="I3930" s="34">
        <v>4.4755999999999997E-3</v>
      </c>
      <c r="J3930" s="34">
        <v>928.70294999999999</v>
      </c>
      <c r="K3930" s="35" t="str">
        <f t="shared" si="305"/>
        <v>Leenderbos, Groote Heide &amp; De Plateaux_H4010A</v>
      </c>
      <c r="L3930" s="36">
        <f>VLOOKUP(D3930,DATA!A:F,5,FALSE)</f>
        <v>1.3726988247862192E-2</v>
      </c>
      <c r="M3930" s="37">
        <f>VLOOKUP(D3930,DATA!A:F,6,FALSE)</f>
        <v>1285.5</v>
      </c>
      <c r="N3930" s="36">
        <f t="shared" si="306"/>
        <v>31.465242454229948</v>
      </c>
      <c r="O3930" s="36">
        <f t="shared" si="307"/>
        <v>31.466567324746688</v>
      </c>
      <c r="P3930" s="36">
        <f t="shared" si="308"/>
        <v>1.3248705167399066E-3</v>
      </c>
      <c r="Q3930" s="36">
        <f t="shared" si="309"/>
        <v>0</v>
      </c>
    </row>
    <row r="3931" spans="1:17" x14ac:dyDescent="0.3">
      <c r="A3931" s="29">
        <v>1925839</v>
      </c>
      <c r="B3931" s="1">
        <v>136</v>
      </c>
      <c r="C3931" s="1" t="s">
        <v>14</v>
      </c>
      <c r="D3931" s="1" t="s">
        <v>53</v>
      </c>
      <c r="E3931" s="1" t="s">
        <v>54</v>
      </c>
      <c r="F3931" s="47">
        <v>714</v>
      </c>
      <c r="G3931" s="34">
        <v>1228.79</v>
      </c>
      <c r="H3931" s="1" t="s">
        <v>218</v>
      </c>
      <c r="I3931" s="34">
        <v>4.4755999999999997E-3</v>
      </c>
      <c r="J3931" s="34">
        <v>928.70294999999999</v>
      </c>
      <c r="K3931" s="35" t="str">
        <f t="shared" si="305"/>
        <v>Leenderbos, Groote Heide &amp; De Plateaux_H4030</v>
      </c>
      <c r="L3931" s="36">
        <f>VLOOKUP(D3931,DATA!A:F,5,FALSE)</f>
        <v>1.0986712608830001E-2</v>
      </c>
      <c r="M3931" s="37">
        <f>VLOOKUP(D3931,DATA!A:F,6,FALSE)</f>
        <v>982</v>
      </c>
      <c r="N3931" s="36">
        <f t="shared" si="306"/>
        <v>93.769662109901219</v>
      </c>
      <c r="O3931" s="36">
        <f t="shared" si="307"/>
        <v>93.76994937550883</v>
      </c>
      <c r="P3931" s="36">
        <f t="shared" si="308"/>
        <v>2.8726560761072051E-4</v>
      </c>
      <c r="Q3931" s="36">
        <f t="shared" si="309"/>
        <v>0</v>
      </c>
    </row>
    <row r="3932" spans="1:17" x14ac:dyDescent="0.3">
      <c r="A3932" s="29">
        <v>1925839</v>
      </c>
      <c r="B3932" s="1">
        <v>136</v>
      </c>
      <c r="C3932" s="1" t="s">
        <v>14</v>
      </c>
      <c r="D3932" s="1" t="s">
        <v>43</v>
      </c>
      <c r="E3932" s="1" t="s">
        <v>44</v>
      </c>
      <c r="F3932" s="47">
        <v>1071</v>
      </c>
      <c r="G3932" s="34">
        <v>1228.79</v>
      </c>
      <c r="H3932" s="1" t="s">
        <v>218</v>
      </c>
      <c r="I3932" s="34">
        <v>4.4755999999999997E-3</v>
      </c>
      <c r="J3932" s="34">
        <v>433.39470999999998</v>
      </c>
      <c r="K3932" s="35" t="str">
        <f t="shared" si="305"/>
        <v>Leenderbos, Groote Heide &amp; De Plateaux_H7150</v>
      </c>
      <c r="L3932" s="36">
        <f>VLOOKUP(D3932,DATA!A:F,5,FALSE)</f>
        <v>1.3726988247862192E-2</v>
      </c>
      <c r="M3932" s="37">
        <f>VLOOKUP(D3932,DATA!A:F,6,FALSE)</f>
        <v>1285.5</v>
      </c>
      <c r="N3932" s="36">
        <f t="shared" si="306"/>
        <v>31.465242454229948</v>
      </c>
      <c r="O3932" s="36">
        <f t="shared" si="307"/>
        <v>31.466567324746688</v>
      </c>
      <c r="P3932" s="36">
        <f t="shared" si="308"/>
        <v>1.3248705167399066E-3</v>
      </c>
      <c r="Q3932" s="36">
        <f t="shared" si="309"/>
        <v>0</v>
      </c>
    </row>
    <row r="3933" spans="1:17" x14ac:dyDescent="0.3">
      <c r="A3933" s="29">
        <v>1927364</v>
      </c>
      <c r="B3933" s="1">
        <v>136</v>
      </c>
      <c r="C3933" s="1" t="s">
        <v>14</v>
      </c>
      <c r="D3933" s="1" t="s">
        <v>53</v>
      </c>
      <c r="E3933" s="1" t="s">
        <v>54</v>
      </c>
      <c r="F3933" s="47">
        <v>714</v>
      </c>
      <c r="G3933" s="34">
        <v>1236.57</v>
      </c>
      <c r="H3933" s="1" t="s">
        <v>218</v>
      </c>
      <c r="I3933" s="34">
        <v>6.1194999999999999E-3</v>
      </c>
      <c r="J3933" s="34">
        <v>8525.0370000000003</v>
      </c>
      <c r="K3933" s="35" t="str">
        <f t="shared" si="305"/>
        <v>Leenderbos, Groote Heide &amp; De Plateaux_H4030</v>
      </c>
      <c r="L3933" s="36">
        <f>VLOOKUP(D3933,DATA!A:F,5,FALSE)</f>
        <v>1.0986712608830001E-2</v>
      </c>
      <c r="M3933" s="37">
        <f>VLOOKUP(D3933,DATA!A:F,6,FALSE)</f>
        <v>982</v>
      </c>
      <c r="N3933" s="36">
        <f t="shared" si="306"/>
        <v>94.25073946868774</v>
      </c>
      <c r="O3933" s="36">
        <f t="shared" si="307"/>
        <v>94.251103775706454</v>
      </c>
      <c r="P3933" s="36">
        <f t="shared" si="308"/>
        <v>3.6430701871381643E-4</v>
      </c>
      <c r="Q3933" s="36">
        <f t="shared" si="309"/>
        <v>3.1057308138949774E-2</v>
      </c>
    </row>
    <row r="3934" spans="1:17" x14ac:dyDescent="0.3">
      <c r="A3934" s="29">
        <v>1927365</v>
      </c>
      <c r="B3934" s="1">
        <v>136</v>
      </c>
      <c r="C3934" s="1" t="s">
        <v>14</v>
      </c>
      <c r="D3934" s="1" t="s">
        <v>53</v>
      </c>
      <c r="E3934" s="1" t="s">
        <v>54</v>
      </c>
      <c r="F3934" s="47">
        <v>714</v>
      </c>
      <c r="G3934" s="34">
        <v>854.37</v>
      </c>
      <c r="H3934" s="1" t="s">
        <v>218</v>
      </c>
      <c r="I3934" s="34">
        <v>4.1425999999999998E-3</v>
      </c>
      <c r="J3934" s="34">
        <v>2947.7480413482899</v>
      </c>
      <c r="K3934" s="35" t="str">
        <f t="shared" si="305"/>
        <v>Leenderbos, Groote Heide &amp; De Plateaux_H4030</v>
      </c>
      <c r="L3934" s="36">
        <f>VLOOKUP(D3934,DATA!A:F,5,FALSE)</f>
        <v>1.0986712608830001E-2</v>
      </c>
      <c r="M3934" s="37">
        <f>VLOOKUP(D3934,DATA!A:F,6,FALSE)</f>
        <v>982</v>
      </c>
      <c r="N3934" s="36">
        <f t="shared" si="306"/>
        <v>19.746182803985359</v>
      </c>
      <c r="O3934" s="36">
        <f t="shared" si="307"/>
        <v>19.746904070212111</v>
      </c>
      <c r="P3934" s="36">
        <f t="shared" si="308"/>
        <v>7.212662267512826E-4</v>
      </c>
      <c r="Q3934" s="36">
        <f t="shared" si="309"/>
        <v>0</v>
      </c>
    </row>
    <row r="3935" spans="1:17" x14ac:dyDescent="0.3">
      <c r="A3935" s="30">
        <v>1927366</v>
      </c>
      <c r="B3935" s="14">
        <v>136</v>
      </c>
      <c r="C3935" s="14" t="s">
        <v>14</v>
      </c>
      <c r="D3935" s="14" t="s">
        <v>55</v>
      </c>
      <c r="E3935" s="14" t="s">
        <v>56</v>
      </c>
      <c r="F3935" s="48">
        <v>500</v>
      </c>
      <c r="G3935" s="38">
        <v>795.77</v>
      </c>
      <c r="H3935" s="14" t="s">
        <v>218</v>
      </c>
      <c r="I3935" s="38">
        <v>3.7632999999999998E-3</v>
      </c>
      <c r="J3935" s="38">
        <v>4108.2520000000004</v>
      </c>
      <c r="K3935" s="39" t="str">
        <f t="shared" si="305"/>
        <v>Leenderbos, Groote Heide &amp; De Plateaux_H3130</v>
      </c>
      <c r="L3935" s="40">
        <f>VLOOKUP(D3935,DATA!A:F,5,FALSE)</f>
        <v>0</v>
      </c>
      <c r="M3935" s="41">
        <f>VLOOKUP(D3935,DATA!A:F,6,FALSE)</f>
        <v>3.5</v>
      </c>
      <c r="N3935" s="40">
        <f t="shared" si="306"/>
        <v>50</v>
      </c>
      <c r="O3935" s="40">
        <f t="shared" si="307"/>
        <v>50</v>
      </c>
      <c r="P3935" s="40">
        <f>J3935/10000*I3935</f>
        <v>1.5460584751600002E-3</v>
      </c>
      <c r="Q3935" s="40">
        <f>IF(AND(H3935&lt;&gt;"below",I3935&gt;=0.005),M3935*P3935,0)</f>
        <v>0</v>
      </c>
    </row>
    <row r="3936" spans="1:17" x14ac:dyDescent="0.3">
      <c r="A3936" s="29">
        <v>1927366</v>
      </c>
      <c r="B3936" s="1">
        <v>136</v>
      </c>
      <c r="C3936" s="1" t="s">
        <v>14</v>
      </c>
      <c r="D3936" s="1" t="s">
        <v>53</v>
      </c>
      <c r="E3936" s="1" t="s">
        <v>54</v>
      </c>
      <c r="F3936" s="47">
        <v>714</v>
      </c>
      <c r="G3936" s="34">
        <v>795.77</v>
      </c>
      <c r="H3936" s="1" t="s">
        <v>218</v>
      </c>
      <c r="I3936" s="34">
        <v>3.7632999999999998E-3</v>
      </c>
      <c r="J3936" s="34">
        <v>763.38655499999902</v>
      </c>
      <c r="K3936" s="35" t="str">
        <f t="shared" si="305"/>
        <v>Leenderbos, Groote Heide &amp; De Plateaux_H4030</v>
      </c>
      <c r="L3936" s="36">
        <f>VLOOKUP(D3936,DATA!A:F,5,FALSE)</f>
        <v>1.0986712608830001E-2</v>
      </c>
      <c r="M3936" s="37">
        <f>VLOOKUP(D3936,DATA!A:F,6,FALSE)</f>
        <v>982</v>
      </c>
      <c r="N3936" s="36">
        <f t="shared" si="306"/>
        <v>11.445155933407728</v>
      </c>
      <c r="O3936" s="36">
        <f t="shared" si="307"/>
        <v>11.445574994716123</v>
      </c>
      <c r="P3936" s="36">
        <f t="shared" si="308"/>
        <v>4.1906130839564071E-4</v>
      </c>
      <c r="Q3936" s="36">
        <f t="shared" si="309"/>
        <v>0</v>
      </c>
    </row>
    <row r="3937" spans="1:17" x14ac:dyDescent="0.3">
      <c r="A3937" s="30">
        <v>1927367</v>
      </c>
      <c r="B3937" s="14">
        <v>136</v>
      </c>
      <c r="C3937" s="14" t="s">
        <v>14</v>
      </c>
      <c r="D3937" s="14" t="s">
        <v>55</v>
      </c>
      <c r="E3937" s="14" t="s">
        <v>56</v>
      </c>
      <c r="F3937" s="48">
        <v>500</v>
      </c>
      <c r="G3937" s="38">
        <v>792.7</v>
      </c>
      <c r="H3937" s="14" t="s">
        <v>218</v>
      </c>
      <c r="I3937" s="38">
        <v>3.5807E-3</v>
      </c>
      <c r="J3937" s="38">
        <v>4232.7169999999996</v>
      </c>
      <c r="K3937" s="39" t="str">
        <f t="shared" si="305"/>
        <v>Leenderbos, Groote Heide &amp; De Plateaux_H3130</v>
      </c>
      <c r="L3937" s="40">
        <f>VLOOKUP(D3937,DATA!A:F,5,FALSE)</f>
        <v>0</v>
      </c>
      <c r="M3937" s="41">
        <f>VLOOKUP(D3937,DATA!A:F,6,FALSE)</f>
        <v>3.5</v>
      </c>
      <c r="N3937" s="40">
        <f t="shared" si="306"/>
        <v>50</v>
      </c>
      <c r="O3937" s="40">
        <f t="shared" si="307"/>
        <v>50</v>
      </c>
      <c r="P3937" s="40">
        <f>J3937/10000*I3937</f>
        <v>1.5156089761899998E-3</v>
      </c>
      <c r="Q3937" s="40">
        <f>IF(AND(H3937&lt;&gt;"below",I3937&gt;=0.005),M3937*P3937,0)</f>
        <v>0</v>
      </c>
    </row>
    <row r="3938" spans="1:17" x14ac:dyDescent="0.3">
      <c r="A3938" s="29">
        <v>1927367</v>
      </c>
      <c r="B3938" s="1">
        <v>136</v>
      </c>
      <c r="C3938" s="1" t="s">
        <v>14</v>
      </c>
      <c r="D3938" s="1" t="s">
        <v>53</v>
      </c>
      <c r="E3938" s="1" t="s">
        <v>54</v>
      </c>
      <c r="F3938" s="47">
        <v>714</v>
      </c>
      <c r="G3938" s="34">
        <v>792.7</v>
      </c>
      <c r="H3938" s="1" t="s">
        <v>218</v>
      </c>
      <c r="I3938" s="34">
        <v>3.5807E-3</v>
      </c>
      <c r="J3938" s="34">
        <v>865.09244999999999</v>
      </c>
      <c r="K3938" s="35" t="str">
        <f t="shared" si="305"/>
        <v>Leenderbos, Groote Heide &amp; De Plateaux_H4030</v>
      </c>
      <c r="L3938" s="36">
        <f>VLOOKUP(D3938,DATA!A:F,5,FALSE)</f>
        <v>1.0986712608830001E-2</v>
      </c>
      <c r="M3938" s="37">
        <f>VLOOKUP(D3938,DATA!A:F,6,FALSE)</f>
        <v>982</v>
      </c>
      <c r="N3938" s="36">
        <f t="shared" si="306"/>
        <v>11.107722376487583</v>
      </c>
      <c r="O3938" s="36">
        <f t="shared" si="307"/>
        <v>11.10811082315151</v>
      </c>
      <c r="P3938" s="36">
        <f t="shared" si="308"/>
        <v>3.8844666392634508E-4</v>
      </c>
      <c r="Q3938" s="36">
        <f t="shared" si="309"/>
        <v>0</v>
      </c>
    </row>
    <row r="3939" spans="1:17" x14ac:dyDescent="0.3">
      <c r="A3939" s="30">
        <v>1927368</v>
      </c>
      <c r="B3939" s="14">
        <v>136</v>
      </c>
      <c r="C3939" s="14" t="s">
        <v>14</v>
      </c>
      <c r="D3939" s="14" t="s">
        <v>55</v>
      </c>
      <c r="E3939" s="14" t="s">
        <v>56</v>
      </c>
      <c r="F3939" s="48">
        <v>500</v>
      </c>
      <c r="G3939" s="38">
        <v>1134.43</v>
      </c>
      <c r="H3939" s="14" t="s">
        <v>218</v>
      </c>
      <c r="I3939" s="38">
        <v>4.2658000000000001E-3</v>
      </c>
      <c r="J3939" s="38">
        <v>3517.0198</v>
      </c>
      <c r="K3939" s="39" t="str">
        <f t="shared" si="305"/>
        <v>Leenderbos, Groote Heide &amp; De Plateaux_H3130</v>
      </c>
      <c r="L3939" s="40">
        <f>VLOOKUP(D3939,DATA!A:F,5,FALSE)</f>
        <v>0</v>
      </c>
      <c r="M3939" s="41">
        <f>VLOOKUP(D3939,DATA!A:F,6,FALSE)</f>
        <v>3.5</v>
      </c>
      <c r="N3939" s="40">
        <f t="shared" si="306"/>
        <v>50</v>
      </c>
      <c r="O3939" s="40">
        <f t="shared" si="307"/>
        <v>50</v>
      </c>
      <c r="P3939" s="40">
        <f>J3939/10000*I3939</f>
        <v>1.5002903062840002E-3</v>
      </c>
      <c r="Q3939" s="40">
        <f>IF(AND(H3939&lt;&gt;"below",I3939&gt;=0.005),M3939*P3939,0)</f>
        <v>0</v>
      </c>
    </row>
    <row r="3940" spans="1:17" x14ac:dyDescent="0.3">
      <c r="A3940" s="29">
        <v>1927368</v>
      </c>
      <c r="B3940" s="1">
        <v>136</v>
      </c>
      <c r="C3940" s="1" t="s">
        <v>14</v>
      </c>
      <c r="D3940" s="1" t="s">
        <v>41</v>
      </c>
      <c r="E3940" s="1" t="s">
        <v>42</v>
      </c>
      <c r="F3940" s="47">
        <v>1071</v>
      </c>
      <c r="G3940" s="34">
        <v>1134.43</v>
      </c>
      <c r="H3940" s="1" t="s">
        <v>218</v>
      </c>
      <c r="I3940" s="34">
        <v>4.2658000000000001E-3</v>
      </c>
      <c r="J3940" s="34">
        <v>972.44707499999902</v>
      </c>
      <c r="K3940" s="35" t="str">
        <f t="shared" si="305"/>
        <v>Leenderbos, Groote Heide &amp; De Plateaux_H4010A</v>
      </c>
      <c r="L3940" s="36">
        <f>VLOOKUP(D3940,DATA!A:F,5,FALSE)</f>
        <v>1.3726988247862192E-2</v>
      </c>
      <c r="M3940" s="37">
        <f>VLOOKUP(D3940,DATA!A:F,6,FALSE)</f>
        <v>1285.5</v>
      </c>
      <c r="N3940" s="36">
        <f t="shared" si="306"/>
        <v>11.167586160505381</v>
      </c>
      <c r="O3940" s="36">
        <f t="shared" si="307"/>
        <v>11.168167080603876</v>
      </c>
      <c r="P3940" s="36">
        <f t="shared" si="308"/>
        <v>5.8092009849453063E-4</v>
      </c>
      <c r="Q3940" s="36">
        <f t="shared" si="309"/>
        <v>0</v>
      </c>
    </row>
    <row r="3941" spans="1:17" x14ac:dyDescent="0.3">
      <c r="A3941" s="29">
        <v>1927368</v>
      </c>
      <c r="B3941" s="1">
        <v>136</v>
      </c>
      <c r="C3941" s="1" t="s">
        <v>14</v>
      </c>
      <c r="D3941" s="1" t="s">
        <v>53</v>
      </c>
      <c r="E3941" s="1" t="s">
        <v>54</v>
      </c>
      <c r="F3941" s="47">
        <v>714</v>
      </c>
      <c r="G3941" s="34">
        <v>1134.43</v>
      </c>
      <c r="H3941" s="1" t="s">
        <v>218</v>
      </c>
      <c r="I3941" s="34">
        <v>4.2658000000000001E-3</v>
      </c>
      <c r="J3941" s="34">
        <v>972.44707499999902</v>
      </c>
      <c r="K3941" s="35" t="str">
        <f t="shared" si="305"/>
        <v>Leenderbos, Groote Heide &amp; De Plateaux_H4030</v>
      </c>
      <c r="L3941" s="36">
        <f>VLOOKUP(D3941,DATA!A:F,5,FALSE)</f>
        <v>1.0986712608830001E-2</v>
      </c>
      <c r="M3941" s="37">
        <f>VLOOKUP(D3941,DATA!A:F,6,FALSE)</f>
        <v>982</v>
      </c>
      <c r="N3941" s="36">
        <f t="shared" si="306"/>
        <v>84.220205934767009</v>
      </c>
      <c r="O3941" s="36">
        <f t="shared" si="307"/>
        <v>84.220828778242151</v>
      </c>
      <c r="P3941" s="36">
        <f t="shared" si="308"/>
        <v>6.2284347514207639E-4</v>
      </c>
      <c r="Q3941" s="36">
        <f t="shared" si="309"/>
        <v>0</v>
      </c>
    </row>
    <row r="3942" spans="1:17" x14ac:dyDescent="0.3">
      <c r="A3942" s="29">
        <v>1927368</v>
      </c>
      <c r="B3942" s="1">
        <v>136</v>
      </c>
      <c r="C3942" s="1" t="s">
        <v>14</v>
      </c>
      <c r="D3942" s="1" t="s">
        <v>43</v>
      </c>
      <c r="E3942" s="1" t="s">
        <v>44</v>
      </c>
      <c r="F3942" s="47">
        <v>1071</v>
      </c>
      <c r="G3942" s="34">
        <v>1134.43</v>
      </c>
      <c r="H3942" s="1" t="s">
        <v>218</v>
      </c>
      <c r="I3942" s="34">
        <v>4.2658000000000001E-3</v>
      </c>
      <c r="J3942" s="34">
        <v>453.80863499999998</v>
      </c>
      <c r="K3942" s="35" t="str">
        <f t="shared" si="305"/>
        <v>Leenderbos, Groote Heide &amp; De Plateaux_H7150</v>
      </c>
      <c r="L3942" s="36">
        <f>VLOOKUP(D3942,DATA!A:F,5,FALSE)</f>
        <v>1.3726988247862192E-2</v>
      </c>
      <c r="M3942" s="37">
        <f>VLOOKUP(D3942,DATA!A:F,6,FALSE)</f>
        <v>1285.5</v>
      </c>
      <c r="N3942" s="36">
        <f t="shared" si="306"/>
        <v>11.167586160505381</v>
      </c>
      <c r="O3942" s="36">
        <f t="shared" si="307"/>
        <v>11.168167080603876</v>
      </c>
      <c r="P3942" s="36">
        <f t="shared" si="308"/>
        <v>5.8092009849453063E-4</v>
      </c>
      <c r="Q3942" s="36">
        <f t="shared" si="309"/>
        <v>0</v>
      </c>
    </row>
    <row r="3943" spans="1:17" x14ac:dyDescent="0.3">
      <c r="A3943" s="29">
        <v>1927369</v>
      </c>
      <c r="B3943" s="1">
        <v>136</v>
      </c>
      <c r="C3943" s="1" t="s">
        <v>14</v>
      </c>
      <c r="D3943" s="1" t="s">
        <v>41</v>
      </c>
      <c r="E3943" s="1" t="s">
        <v>42</v>
      </c>
      <c r="F3943" s="47">
        <v>1071</v>
      </c>
      <c r="G3943" s="34">
        <v>1629.72</v>
      </c>
      <c r="H3943" s="1" t="s">
        <v>218</v>
      </c>
      <c r="I3943" s="34">
        <v>5.4860999999999998E-3</v>
      </c>
      <c r="J3943" s="34">
        <v>95.310164999999998</v>
      </c>
      <c r="K3943" s="35" t="str">
        <f t="shared" si="305"/>
        <v>Leenderbos, Groote Heide &amp; De Plateaux_H4010A</v>
      </c>
      <c r="L3943" s="36">
        <f>VLOOKUP(D3943,DATA!A:F,5,FALSE)</f>
        <v>1.3726988247862192E-2</v>
      </c>
      <c r="M3943" s="37">
        <f>VLOOKUP(D3943,DATA!A:F,6,FALSE)</f>
        <v>1285.5</v>
      </c>
      <c r="N3943" s="36">
        <f t="shared" si="306"/>
        <v>99.120818919825794</v>
      </c>
      <c r="O3943" s="36">
        <f t="shared" si="307"/>
        <v>99.120884544344506</v>
      </c>
      <c r="P3943" s="36">
        <f t="shared" si="308"/>
        <v>6.5624518711615565E-5</v>
      </c>
      <c r="Q3943" s="36">
        <f t="shared" si="309"/>
        <v>6.2546837064496663E-5</v>
      </c>
    </row>
    <row r="3944" spans="1:17" x14ac:dyDescent="0.3">
      <c r="A3944" s="29">
        <v>1927369</v>
      </c>
      <c r="B3944" s="1">
        <v>136</v>
      </c>
      <c r="C3944" s="1" t="s">
        <v>14</v>
      </c>
      <c r="D3944" s="1" t="s">
        <v>53</v>
      </c>
      <c r="E3944" s="1" t="s">
        <v>54</v>
      </c>
      <c r="F3944" s="47">
        <v>714</v>
      </c>
      <c r="G3944" s="34">
        <v>1629.72</v>
      </c>
      <c r="H3944" s="1" t="s">
        <v>218</v>
      </c>
      <c r="I3944" s="34">
        <v>5.4860999999999998E-3</v>
      </c>
      <c r="J3944" s="34">
        <v>95.310164999999998</v>
      </c>
      <c r="K3944" s="35" t="str">
        <f t="shared" si="305"/>
        <v>Leenderbos, Groote Heide &amp; De Plateaux_H4030</v>
      </c>
      <c r="L3944" s="36">
        <f>VLOOKUP(D3944,DATA!A:F,5,FALSE)</f>
        <v>1.0986712608830001E-2</v>
      </c>
      <c r="M3944" s="37">
        <f>VLOOKUP(D3944,DATA!A:F,6,FALSE)</f>
        <v>982</v>
      </c>
      <c r="N3944" s="36">
        <f t="shared" si="306"/>
        <v>99.918890463022322</v>
      </c>
      <c r="O3944" s="36">
        <f t="shared" si="307"/>
        <v>99.918895347722852</v>
      </c>
      <c r="P3944" s="36">
        <f t="shared" si="308"/>
        <v>4.8847005302832258E-6</v>
      </c>
      <c r="Q3944" s="36">
        <f t="shared" si="309"/>
        <v>4.6556161351688176E-6</v>
      </c>
    </row>
    <row r="3945" spans="1:17" x14ac:dyDescent="0.3">
      <c r="A3945" s="29">
        <v>1927369</v>
      </c>
      <c r="B3945" s="1">
        <v>136</v>
      </c>
      <c r="C3945" s="1" t="s">
        <v>14</v>
      </c>
      <c r="D3945" s="1" t="s">
        <v>43</v>
      </c>
      <c r="E3945" s="1" t="s">
        <v>44</v>
      </c>
      <c r="F3945" s="47">
        <v>1071</v>
      </c>
      <c r="G3945" s="34">
        <v>1629.72</v>
      </c>
      <c r="H3945" s="1" t="s">
        <v>218</v>
      </c>
      <c r="I3945" s="34">
        <v>5.4860999999999998E-3</v>
      </c>
      <c r="J3945" s="34">
        <v>44.478076999999999</v>
      </c>
      <c r="K3945" s="35" t="str">
        <f t="shared" si="305"/>
        <v>Leenderbos, Groote Heide &amp; De Plateaux_H7150</v>
      </c>
      <c r="L3945" s="36">
        <f>VLOOKUP(D3945,DATA!A:F,5,FALSE)</f>
        <v>1.3726988247862192E-2</v>
      </c>
      <c r="M3945" s="37">
        <f>VLOOKUP(D3945,DATA!A:F,6,FALSE)</f>
        <v>1285.5</v>
      </c>
      <c r="N3945" s="36">
        <f t="shared" si="306"/>
        <v>99.120818919825794</v>
      </c>
      <c r="O3945" s="36">
        <f t="shared" si="307"/>
        <v>99.120884544344506</v>
      </c>
      <c r="P3945" s="36">
        <f t="shared" si="308"/>
        <v>6.5624518711615565E-5</v>
      </c>
      <c r="Q3945" s="36">
        <f t="shared" si="309"/>
        <v>2.9188523963431778E-5</v>
      </c>
    </row>
    <row r="3946" spans="1:17" x14ac:dyDescent="0.3">
      <c r="A3946" s="29">
        <v>1928892</v>
      </c>
      <c r="B3946" s="1">
        <v>136</v>
      </c>
      <c r="C3946" s="1" t="s">
        <v>14</v>
      </c>
      <c r="D3946" s="1" t="s">
        <v>53</v>
      </c>
      <c r="E3946" s="1" t="s">
        <v>54</v>
      </c>
      <c r="F3946" s="47">
        <v>714</v>
      </c>
      <c r="G3946" s="34">
        <v>1640.73</v>
      </c>
      <c r="H3946" s="1" t="s">
        <v>218</v>
      </c>
      <c r="I3946" s="34">
        <v>8.1624000000000002E-3</v>
      </c>
      <c r="J3946" s="34">
        <v>2.0960554999999998</v>
      </c>
      <c r="K3946" s="35" t="str">
        <f t="shared" si="305"/>
        <v>Leenderbos, Groote Heide &amp; De Plateaux_H4030</v>
      </c>
      <c r="L3946" s="36">
        <f>VLOOKUP(D3946,DATA!A:F,5,FALSE)</f>
        <v>1.0986712608830001E-2</v>
      </c>
      <c r="M3946" s="37">
        <f>VLOOKUP(D3946,DATA!A:F,6,FALSE)</f>
        <v>982</v>
      </c>
      <c r="N3946" s="36">
        <f t="shared" si="306"/>
        <v>99.928124945370186</v>
      </c>
      <c r="O3946" s="36">
        <f t="shared" si="307"/>
        <v>99.928131386056066</v>
      </c>
      <c r="P3946" s="36">
        <f t="shared" si="308"/>
        <v>6.4406858797383393E-6</v>
      </c>
      <c r="Q3946" s="36">
        <f t="shared" si="309"/>
        <v>1.3500035061997883E-7</v>
      </c>
    </row>
    <row r="3947" spans="1:17" x14ac:dyDescent="0.3">
      <c r="A3947" s="29">
        <v>1928893</v>
      </c>
      <c r="B3947" s="1">
        <v>136</v>
      </c>
      <c r="C3947" s="1" t="s">
        <v>14</v>
      </c>
      <c r="D3947" s="1" t="s">
        <v>53</v>
      </c>
      <c r="E3947" s="1" t="s">
        <v>54</v>
      </c>
      <c r="F3947" s="47">
        <v>714</v>
      </c>
      <c r="G3947" s="34">
        <v>1121.97</v>
      </c>
      <c r="H3947" s="1" t="s">
        <v>218</v>
      </c>
      <c r="I3947" s="34">
        <v>5.4774999999999997E-3</v>
      </c>
      <c r="J3947" s="34">
        <v>8634.2029999999995</v>
      </c>
      <c r="K3947" s="35" t="str">
        <f t="shared" si="305"/>
        <v>Leenderbos, Groote Heide &amp; De Plateaux_H4030</v>
      </c>
      <c r="L3947" s="36">
        <f>VLOOKUP(D3947,DATA!A:F,5,FALSE)</f>
        <v>1.0986712608830001E-2</v>
      </c>
      <c r="M3947" s="37">
        <f>VLOOKUP(D3947,DATA!A:F,6,FALSE)</f>
        <v>982</v>
      </c>
      <c r="N3947" s="36">
        <f t="shared" si="306"/>
        <v>82.314616196721872</v>
      </c>
      <c r="O3947" s="36">
        <f t="shared" si="307"/>
        <v>82.315492255310446</v>
      </c>
      <c r="P3947" s="36">
        <f t="shared" si="308"/>
        <v>8.760585885738692E-4</v>
      </c>
      <c r="Q3947" s="36">
        <f t="shared" si="309"/>
        <v>7.5640676936402668E-2</v>
      </c>
    </row>
    <row r="3948" spans="1:17" x14ac:dyDescent="0.3">
      <c r="A3948" s="30">
        <v>1928894</v>
      </c>
      <c r="B3948" s="14">
        <v>136</v>
      </c>
      <c r="C3948" s="14" t="s">
        <v>14</v>
      </c>
      <c r="D3948" s="14" t="s">
        <v>55</v>
      </c>
      <c r="E3948" s="14" t="s">
        <v>56</v>
      </c>
      <c r="F3948" s="48">
        <v>500</v>
      </c>
      <c r="G3948" s="38">
        <v>820.07</v>
      </c>
      <c r="H3948" s="14" t="s">
        <v>218</v>
      </c>
      <c r="I3948" s="38">
        <v>4.0191999999999997E-3</v>
      </c>
      <c r="J3948" s="38">
        <v>459.12186000000003</v>
      </c>
      <c r="K3948" s="39" t="str">
        <f t="shared" si="305"/>
        <v>Leenderbos, Groote Heide &amp; De Plateaux_H3130</v>
      </c>
      <c r="L3948" s="40">
        <f>VLOOKUP(D3948,DATA!A:F,5,FALSE)</f>
        <v>0</v>
      </c>
      <c r="M3948" s="41">
        <f>VLOOKUP(D3948,DATA!A:F,6,FALSE)</f>
        <v>3.5</v>
      </c>
      <c r="N3948" s="40">
        <f t="shared" si="306"/>
        <v>50</v>
      </c>
      <c r="O3948" s="40">
        <f t="shared" si="307"/>
        <v>50</v>
      </c>
      <c r="P3948" s="40">
        <f>J3948/10000*I3948</f>
        <v>1.8453025797119998E-4</v>
      </c>
      <c r="Q3948" s="40">
        <f>IF(AND(H3948&lt;&gt;"below",I3948&gt;=0.005),M3948*P3948,0)</f>
        <v>0</v>
      </c>
    </row>
    <row r="3949" spans="1:17" x14ac:dyDescent="0.3">
      <c r="A3949" s="29">
        <v>1928894</v>
      </c>
      <c r="B3949" s="1">
        <v>136</v>
      </c>
      <c r="C3949" s="1" t="s">
        <v>14</v>
      </c>
      <c r="D3949" s="1" t="s">
        <v>53</v>
      </c>
      <c r="E3949" s="1" t="s">
        <v>54</v>
      </c>
      <c r="F3949" s="47">
        <v>714</v>
      </c>
      <c r="G3949" s="34">
        <v>820.07</v>
      </c>
      <c r="H3949" s="1" t="s">
        <v>218</v>
      </c>
      <c r="I3949" s="34">
        <v>4.0191999999999997E-3</v>
      </c>
      <c r="J3949" s="34">
        <v>15.330135</v>
      </c>
      <c r="K3949" s="35" t="str">
        <f t="shared" si="305"/>
        <v>Leenderbos, Groote Heide &amp; De Plateaux_H4030</v>
      </c>
      <c r="L3949" s="36">
        <f>VLOOKUP(D3949,DATA!A:F,5,FALSE)</f>
        <v>1.0986712608830001E-2</v>
      </c>
      <c r="M3949" s="37">
        <f>VLOOKUP(D3949,DATA!A:F,6,FALSE)</f>
        <v>982</v>
      </c>
      <c r="N3949" s="36">
        <f t="shared" si="306"/>
        <v>14.441697369443958</v>
      </c>
      <c r="O3949" s="36">
        <f t="shared" si="307"/>
        <v>14.442242994871496</v>
      </c>
      <c r="P3949" s="36">
        <f t="shared" si="308"/>
        <v>5.4562542753799903E-4</v>
      </c>
      <c r="Q3949" s="36">
        <f t="shared" si="309"/>
        <v>0</v>
      </c>
    </row>
    <row r="3950" spans="1:17" x14ac:dyDescent="0.3">
      <c r="A3950" s="30">
        <v>1928895</v>
      </c>
      <c r="B3950" s="14">
        <v>136</v>
      </c>
      <c r="C3950" s="14" t="s">
        <v>14</v>
      </c>
      <c r="D3950" s="14" t="s">
        <v>55</v>
      </c>
      <c r="E3950" s="14" t="s">
        <v>56</v>
      </c>
      <c r="F3950" s="48">
        <v>500</v>
      </c>
      <c r="G3950" s="38">
        <v>799.83</v>
      </c>
      <c r="H3950" s="14" t="s">
        <v>218</v>
      </c>
      <c r="I3950" s="38">
        <v>3.7891999999999999E-3</v>
      </c>
      <c r="J3950" s="38">
        <v>5370.1445000000003</v>
      </c>
      <c r="K3950" s="39" t="str">
        <f t="shared" si="305"/>
        <v>Leenderbos, Groote Heide &amp; De Plateaux_H3130</v>
      </c>
      <c r="L3950" s="40">
        <f>VLOOKUP(D3950,DATA!A:F,5,FALSE)</f>
        <v>0</v>
      </c>
      <c r="M3950" s="41">
        <f>VLOOKUP(D3950,DATA!A:F,6,FALSE)</f>
        <v>3.5</v>
      </c>
      <c r="N3950" s="40">
        <f t="shared" si="306"/>
        <v>50</v>
      </c>
      <c r="O3950" s="40">
        <f t="shared" si="307"/>
        <v>50</v>
      </c>
      <c r="P3950" s="40">
        <f>J3950/10000*I3950</f>
        <v>2.03485515394E-3</v>
      </c>
      <c r="Q3950" s="40">
        <f>IF(AND(H3950&lt;&gt;"below",I3950&gt;=0.005),M3950*P3950,0)</f>
        <v>0</v>
      </c>
    </row>
    <row r="3951" spans="1:17" x14ac:dyDescent="0.3">
      <c r="A3951" s="29">
        <v>1928895</v>
      </c>
      <c r="B3951" s="1">
        <v>136</v>
      </c>
      <c r="C3951" s="1" t="s">
        <v>14</v>
      </c>
      <c r="D3951" s="1" t="s">
        <v>53</v>
      </c>
      <c r="E3951" s="1" t="s">
        <v>54</v>
      </c>
      <c r="F3951" s="47">
        <v>714</v>
      </c>
      <c r="G3951" s="34">
        <v>799.83</v>
      </c>
      <c r="H3951" s="1" t="s">
        <v>218</v>
      </c>
      <c r="I3951" s="34">
        <v>3.7891999999999999E-3</v>
      </c>
      <c r="J3951" s="34">
        <v>452.89166999999998</v>
      </c>
      <c r="K3951" s="35" t="str">
        <f t="shared" si="305"/>
        <v>Leenderbos, Groote Heide &amp; De Plateaux_H4030</v>
      </c>
      <c r="L3951" s="36">
        <f>VLOOKUP(D3951,DATA!A:F,5,FALSE)</f>
        <v>1.0986712608830001E-2</v>
      </c>
      <c r="M3951" s="37">
        <f>VLOOKUP(D3951,DATA!A:F,6,FALSE)</f>
        <v>982</v>
      </c>
      <c r="N3951" s="36">
        <f t="shared" si="306"/>
        <v>11.905082452032683</v>
      </c>
      <c r="O3951" s="36">
        <f t="shared" si="307"/>
        <v>11.905519073858679</v>
      </c>
      <c r="P3951" s="36">
        <f t="shared" si="308"/>
        <v>4.3662182599568666E-4</v>
      </c>
      <c r="Q3951" s="36">
        <f t="shared" si="309"/>
        <v>0</v>
      </c>
    </row>
    <row r="3952" spans="1:17" x14ac:dyDescent="0.3">
      <c r="A3952" s="30">
        <v>1928896</v>
      </c>
      <c r="B3952" s="14">
        <v>136</v>
      </c>
      <c r="C3952" s="14" t="s">
        <v>14</v>
      </c>
      <c r="D3952" s="14" t="s">
        <v>55</v>
      </c>
      <c r="E3952" s="14" t="s">
        <v>56</v>
      </c>
      <c r="F3952" s="48">
        <v>500</v>
      </c>
      <c r="G3952" s="38">
        <v>946.01</v>
      </c>
      <c r="H3952" s="14" t="s">
        <v>218</v>
      </c>
      <c r="I3952" s="38">
        <v>3.8890000000000001E-3</v>
      </c>
      <c r="J3952" s="38">
        <v>1903.0017</v>
      </c>
      <c r="K3952" s="39" t="str">
        <f t="shared" si="305"/>
        <v>Leenderbos, Groote Heide &amp; De Plateaux_H3130</v>
      </c>
      <c r="L3952" s="40">
        <f>VLOOKUP(D3952,DATA!A:F,5,FALSE)</f>
        <v>0</v>
      </c>
      <c r="M3952" s="41">
        <f>VLOOKUP(D3952,DATA!A:F,6,FALSE)</f>
        <v>3.5</v>
      </c>
      <c r="N3952" s="40">
        <f t="shared" si="306"/>
        <v>50</v>
      </c>
      <c r="O3952" s="40">
        <f t="shared" si="307"/>
        <v>50</v>
      </c>
      <c r="P3952" s="40">
        <f>J3952/10000*I3952</f>
        <v>7.4007736112999994E-4</v>
      </c>
      <c r="Q3952" s="40">
        <f>IF(AND(H3952&lt;&gt;"below",I3952&gt;=0.005),M3952*P3952,0)</f>
        <v>0</v>
      </c>
    </row>
    <row r="3953" spans="1:17" x14ac:dyDescent="0.3">
      <c r="A3953" s="29">
        <v>1928896</v>
      </c>
      <c r="B3953" s="1">
        <v>136</v>
      </c>
      <c r="C3953" s="1" t="s">
        <v>14</v>
      </c>
      <c r="D3953" s="1" t="s">
        <v>53</v>
      </c>
      <c r="E3953" s="1" t="s">
        <v>54</v>
      </c>
      <c r="F3953" s="47">
        <v>714</v>
      </c>
      <c r="G3953" s="34">
        <v>946.01</v>
      </c>
      <c r="H3953" s="1" t="s">
        <v>218</v>
      </c>
      <c r="I3953" s="34">
        <v>3.8890000000000001E-3</v>
      </c>
      <c r="J3953" s="34">
        <v>1214.549775</v>
      </c>
      <c r="K3953" s="35" t="str">
        <f t="shared" si="305"/>
        <v>Leenderbos, Groote Heide &amp; De Plateaux_H4030</v>
      </c>
      <c r="L3953" s="36">
        <f>VLOOKUP(D3953,DATA!A:F,5,FALSE)</f>
        <v>1.0986712608830001E-2</v>
      </c>
      <c r="M3953" s="37">
        <f>VLOOKUP(D3953,DATA!A:F,6,FALSE)</f>
        <v>982</v>
      </c>
      <c r="N3953" s="36">
        <f t="shared" si="306"/>
        <v>40.241520485709515</v>
      </c>
      <c r="O3953" s="36">
        <f t="shared" si="307"/>
        <v>40.242547984782703</v>
      </c>
      <c r="P3953" s="36">
        <f t="shared" si="308"/>
        <v>1.0274990731886646E-3</v>
      </c>
      <c r="Q3953" s="36">
        <f t="shared" si="309"/>
        <v>0</v>
      </c>
    </row>
    <row r="3954" spans="1:17" x14ac:dyDescent="0.3">
      <c r="A3954" s="30">
        <v>1928897</v>
      </c>
      <c r="B3954" s="14">
        <v>136</v>
      </c>
      <c r="C3954" s="14" t="s">
        <v>14</v>
      </c>
      <c r="D3954" s="14" t="s">
        <v>55</v>
      </c>
      <c r="E3954" s="14" t="s">
        <v>56</v>
      </c>
      <c r="F3954" s="48">
        <v>500</v>
      </c>
      <c r="G3954" s="38">
        <v>1489.18</v>
      </c>
      <c r="H3954" s="14" t="s">
        <v>218</v>
      </c>
      <c r="I3954" s="38">
        <v>5.2906999999999997E-3</v>
      </c>
      <c r="J3954" s="38">
        <v>1382.8811000000001</v>
      </c>
      <c r="K3954" s="39" t="str">
        <f t="shared" si="305"/>
        <v>Leenderbos, Groote Heide &amp; De Plateaux_H3130</v>
      </c>
      <c r="L3954" s="40">
        <f>VLOOKUP(D3954,DATA!A:F,5,FALSE)</f>
        <v>0</v>
      </c>
      <c r="M3954" s="41">
        <f>VLOOKUP(D3954,DATA!A:F,6,FALSE)</f>
        <v>3.5</v>
      </c>
      <c r="N3954" s="40">
        <f t="shared" si="306"/>
        <v>50</v>
      </c>
      <c r="O3954" s="40">
        <f t="shared" si="307"/>
        <v>50</v>
      </c>
      <c r="P3954" s="40">
        <f>J3954/10000*I3954</f>
        <v>7.316409035770001E-4</v>
      </c>
      <c r="Q3954" s="40">
        <f>IF(AND(H3954&lt;&gt;"below",I3954&gt;=0.005),M3954*P3954,0)</f>
        <v>2.5607431625195003E-3</v>
      </c>
    </row>
    <row r="3955" spans="1:17" x14ac:dyDescent="0.3">
      <c r="A3955" s="29">
        <v>1928897</v>
      </c>
      <c r="B3955" s="1">
        <v>136</v>
      </c>
      <c r="C3955" s="1" t="s">
        <v>14</v>
      </c>
      <c r="D3955" s="1" t="s">
        <v>41</v>
      </c>
      <c r="E3955" s="1" t="s">
        <v>42</v>
      </c>
      <c r="F3955" s="47">
        <v>1071</v>
      </c>
      <c r="G3955" s="34">
        <v>1489.18</v>
      </c>
      <c r="H3955" s="1" t="s">
        <v>218</v>
      </c>
      <c r="I3955" s="34">
        <v>5.2906999999999997E-3</v>
      </c>
      <c r="J3955" s="34">
        <v>1.4275827000000001</v>
      </c>
      <c r="K3955" s="35" t="str">
        <f t="shared" si="305"/>
        <v>Leenderbos, Groote Heide &amp; De Plateaux_H4010A</v>
      </c>
      <c r="L3955" s="36">
        <f>VLOOKUP(D3955,DATA!A:F,5,FALSE)</f>
        <v>1.3726988247862192E-2</v>
      </c>
      <c r="M3955" s="37">
        <f>VLOOKUP(D3955,DATA!A:F,6,FALSE)</f>
        <v>1285.5</v>
      </c>
      <c r="N3955" s="36">
        <f t="shared" si="306"/>
        <v>94.245456851187896</v>
      </c>
      <c r="O3955" s="36">
        <f t="shared" si="307"/>
        <v>94.24585071467142</v>
      </c>
      <c r="P3955" s="36">
        <f t="shared" si="308"/>
        <v>3.9386348352365985E-4</v>
      </c>
      <c r="Q3955" s="36">
        <f t="shared" si="309"/>
        <v>5.6227269524011183E-6</v>
      </c>
    </row>
    <row r="3956" spans="1:17" x14ac:dyDescent="0.3">
      <c r="A3956" s="29">
        <v>1928897</v>
      </c>
      <c r="B3956" s="1">
        <v>136</v>
      </c>
      <c r="C3956" s="1" t="s">
        <v>14</v>
      </c>
      <c r="D3956" s="1" t="s">
        <v>53</v>
      </c>
      <c r="E3956" s="1" t="s">
        <v>54</v>
      </c>
      <c r="F3956" s="47">
        <v>714</v>
      </c>
      <c r="G3956" s="34">
        <v>1489.18</v>
      </c>
      <c r="H3956" s="1" t="s">
        <v>218</v>
      </c>
      <c r="I3956" s="34">
        <v>5.2906999999999997E-3</v>
      </c>
      <c r="J3956" s="34">
        <v>1.4275827000000001</v>
      </c>
      <c r="K3956" s="35" t="str">
        <f t="shared" si="305"/>
        <v>Leenderbos, Groote Heide &amp; De Plateaux_H4030</v>
      </c>
      <c r="L3956" s="36">
        <f>VLOOKUP(D3956,DATA!A:F,5,FALSE)</f>
        <v>1.0986712608830001E-2</v>
      </c>
      <c r="M3956" s="37">
        <f>VLOOKUP(D3956,DATA!A:F,6,FALSE)</f>
        <v>982</v>
      </c>
      <c r="N3956" s="36">
        <f t="shared" si="306"/>
        <v>99.621244899996242</v>
      </c>
      <c r="O3956" s="36">
        <f t="shared" si="307"/>
        <v>99.62126683202608</v>
      </c>
      <c r="P3956" s="36">
        <f t="shared" si="308"/>
        <v>2.1932029838467315E-5</v>
      </c>
      <c r="Q3956" s="36">
        <f t="shared" si="309"/>
        <v>3.1309786373279731E-7</v>
      </c>
    </row>
    <row r="3957" spans="1:17" x14ac:dyDescent="0.3">
      <c r="A3957" s="29">
        <v>1928897</v>
      </c>
      <c r="B3957" s="1">
        <v>136</v>
      </c>
      <c r="C3957" s="1" t="s">
        <v>14</v>
      </c>
      <c r="D3957" s="1" t="s">
        <v>43</v>
      </c>
      <c r="E3957" s="1" t="s">
        <v>44</v>
      </c>
      <c r="F3957" s="47">
        <v>1071</v>
      </c>
      <c r="G3957" s="34">
        <v>1489.18</v>
      </c>
      <c r="H3957" s="1" t="s">
        <v>218</v>
      </c>
      <c r="I3957" s="34">
        <v>5.2906999999999997E-3</v>
      </c>
      <c r="J3957" s="34">
        <v>0.66620526000000002</v>
      </c>
      <c r="K3957" s="35" t="str">
        <f t="shared" si="305"/>
        <v>Leenderbos, Groote Heide &amp; De Plateaux_H7150</v>
      </c>
      <c r="L3957" s="36">
        <f>VLOOKUP(D3957,DATA!A:F,5,FALSE)</f>
        <v>1.3726988247862192E-2</v>
      </c>
      <c r="M3957" s="37">
        <f>VLOOKUP(D3957,DATA!A:F,6,FALSE)</f>
        <v>1285.5</v>
      </c>
      <c r="N3957" s="36">
        <f t="shared" si="306"/>
        <v>94.245456851187896</v>
      </c>
      <c r="O3957" s="36">
        <f t="shared" si="307"/>
        <v>94.24585071467142</v>
      </c>
      <c r="P3957" s="36">
        <f t="shared" si="308"/>
        <v>3.9386348352365985E-4</v>
      </c>
      <c r="Q3957" s="36">
        <f t="shared" si="309"/>
        <v>2.6239392444538551E-6</v>
      </c>
    </row>
    <row r="3958" spans="1:17" x14ac:dyDescent="0.3">
      <c r="A3958" s="29">
        <v>1930422</v>
      </c>
      <c r="B3958" s="1">
        <v>136</v>
      </c>
      <c r="C3958" s="1" t="s">
        <v>14</v>
      </c>
      <c r="D3958" s="1" t="s">
        <v>53</v>
      </c>
      <c r="E3958" s="1" t="s">
        <v>54</v>
      </c>
      <c r="F3958" s="47">
        <v>714</v>
      </c>
      <c r="G3958" s="34">
        <v>1578.88</v>
      </c>
      <c r="H3958" s="1" t="s">
        <v>218</v>
      </c>
      <c r="I3958" s="34">
        <v>7.7384000000000003E-3</v>
      </c>
      <c r="J3958" s="34">
        <v>668.90643</v>
      </c>
      <c r="K3958" s="35" t="str">
        <f t="shared" si="305"/>
        <v>Leenderbos, Groote Heide &amp; De Plateaux_H4030</v>
      </c>
      <c r="L3958" s="36">
        <f>VLOOKUP(D3958,DATA!A:F,5,FALSE)</f>
        <v>1.0986712608830001E-2</v>
      </c>
      <c r="M3958" s="37">
        <f>VLOOKUP(D3958,DATA!A:F,6,FALSE)</f>
        <v>982</v>
      </c>
      <c r="N3958" s="36">
        <f t="shared" si="306"/>
        <v>99.858293449649224</v>
      </c>
      <c r="O3958" s="36">
        <f t="shared" si="307"/>
        <v>99.858305479897652</v>
      </c>
      <c r="P3958" s="36">
        <f t="shared" si="308"/>
        <v>1.2030248427663537E-5</v>
      </c>
      <c r="Q3958" s="36">
        <f t="shared" si="309"/>
        <v>8.0471105277615302E-5</v>
      </c>
    </row>
    <row r="3959" spans="1:17" x14ac:dyDescent="0.3">
      <c r="A3959" s="29">
        <v>1930423</v>
      </c>
      <c r="B3959" s="1">
        <v>136</v>
      </c>
      <c r="C3959" s="1" t="s">
        <v>14</v>
      </c>
      <c r="D3959" s="1" t="s">
        <v>57</v>
      </c>
      <c r="E3959" s="1" t="s">
        <v>58</v>
      </c>
      <c r="F3959" s="47">
        <v>714</v>
      </c>
      <c r="G3959" s="34">
        <v>1079.28</v>
      </c>
      <c r="H3959" s="1" t="s">
        <v>218</v>
      </c>
      <c r="I3959" s="34">
        <v>5.2985999999999997E-3</v>
      </c>
      <c r="J3959" s="34">
        <v>132.08091999999999</v>
      </c>
      <c r="K3959" s="35" t="str">
        <f t="shared" si="305"/>
        <v>Leenderbos, Groote Heide &amp; De Plateaux_H3160</v>
      </c>
      <c r="L3959" s="36">
        <f>VLOOKUP(D3959,DATA!A:F,5,FALSE)</f>
        <v>1.0986712608830001E-2</v>
      </c>
      <c r="M3959" s="37">
        <f>VLOOKUP(D3959,DATA!A:F,6,FALSE)</f>
        <v>982</v>
      </c>
      <c r="N3959" s="36">
        <f t="shared" si="306"/>
        <v>74.436624494116913</v>
      </c>
      <c r="O3959" s="36">
        <f t="shared" si="307"/>
        <v>74.437732207981753</v>
      </c>
      <c r="P3959" s="36">
        <f t="shared" si="308"/>
        <v>1.1077138648403206E-3</v>
      </c>
      <c r="Q3959" s="36">
        <f t="shared" si="309"/>
        <v>1.4630786636486521E-3</v>
      </c>
    </row>
    <row r="3960" spans="1:17" x14ac:dyDescent="0.3">
      <c r="A3960" s="29">
        <v>1930423</v>
      </c>
      <c r="B3960" s="1">
        <v>136</v>
      </c>
      <c r="C3960" s="1" t="s">
        <v>14</v>
      </c>
      <c r="D3960" s="1" t="s">
        <v>53</v>
      </c>
      <c r="E3960" s="1" t="s">
        <v>54</v>
      </c>
      <c r="F3960" s="47">
        <v>714</v>
      </c>
      <c r="G3960" s="34">
        <v>1079.28</v>
      </c>
      <c r="H3960" s="1" t="s">
        <v>218</v>
      </c>
      <c r="I3960" s="34">
        <v>5.2985999999999997E-3</v>
      </c>
      <c r="J3960" s="34">
        <v>4792.6655000000001</v>
      </c>
      <c r="K3960" s="35" t="str">
        <f t="shared" si="305"/>
        <v>Leenderbos, Groote Heide &amp; De Plateaux_H4030</v>
      </c>
      <c r="L3960" s="36">
        <f>VLOOKUP(D3960,DATA!A:F,5,FALSE)</f>
        <v>1.0986712608830001E-2</v>
      </c>
      <c r="M3960" s="37">
        <f>VLOOKUP(D3960,DATA!A:F,6,FALSE)</f>
        <v>982</v>
      </c>
      <c r="N3960" s="36">
        <f t="shared" si="306"/>
        <v>74.436624494116913</v>
      </c>
      <c r="O3960" s="36">
        <f t="shared" si="307"/>
        <v>74.437732207981753</v>
      </c>
      <c r="P3960" s="36">
        <f t="shared" si="308"/>
        <v>1.1077138648403206E-3</v>
      </c>
      <c r="Q3960" s="36">
        <f t="shared" si="309"/>
        <v>5.3089020238918677E-2</v>
      </c>
    </row>
    <row r="3961" spans="1:17" x14ac:dyDescent="0.3">
      <c r="A3961" s="30">
        <v>1930424</v>
      </c>
      <c r="B3961" s="14">
        <v>136</v>
      </c>
      <c r="C3961" s="14" t="s">
        <v>14</v>
      </c>
      <c r="D3961" s="14" t="s">
        <v>55</v>
      </c>
      <c r="E3961" s="14" t="s">
        <v>56</v>
      </c>
      <c r="F3961" s="48">
        <v>500</v>
      </c>
      <c r="G3961" s="38">
        <v>837.41</v>
      </c>
      <c r="H3961" s="14" t="s">
        <v>218</v>
      </c>
      <c r="I3961" s="38">
        <v>4.1181000000000004E-3</v>
      </c>
      <c r="J3961" s="38">
        <v>65.212779999999995</v>
      </c>
      <c r="K3961" s="39" t="str">
        <f t="shared" si="305"/>
        <v>Leenderbos, Groote Heide &amp; De Plateaux_H3130</v>
      </c>
      <c r="L3961" s="40">
        <f>VLOOKUP(D3961,DATA!A:F,5,FALSE)</f>
        <v>0</v>
      </c>
      <c r="M3961" s="41">
        <f>VLOOKUP(D3961,DATA!A:F,6,FALSE)</f>
        <v>3.5</v>
      </c>
      <c r="N3961" s="40">
        <f t="shared" si="306"/>
        <v>50</v>
      </c>
      <c r="O3961" s="40">
        <f t="shared" si="307"/>
        <v>50</v>
      </c>
      <c r="P3961" s="40">
        <f>J3961/10000*I3961</f>
        <v>2.6855274931799999E-5</v>
      </c>
      <c r="Q3961" s="40">
        <f>IF(AND(H3961&lt;&gt;"below",I3961&gt;=0.005),M3961*P3961,0)</f>
        <v>0</v>
      </c>
    </row>
    <row r="3962" spans="1:17" x14ac:dyDescent="0.3">
      <c r="A3962" s="29">
        <v>1930424</v>
      </c>
      <c r="B3962" s="1">
        <v>136</v>
      </c>
      <c r="C3962" s="1" t="s">
        <v>14</v>
      </c>
      <c r="D3962" s="1" t="s">
        <v>53</v>
      </c>
      <c r="E3962" s="1" t="s">
        <v>54</v>
      </c>
      <c r="F3962" s="47">
        <v>714</v>
      </c>
      <c r="G3962" s="34">
        <v>837.41</v>
      </c>
      <c r="H3962" s="1" t="s">
        <v>218</v>
      </c>
      <c r="I3962" s="34">
        <v>4.1181000000000004E-3</v>
      </c>
      <c r="J3962" s="34">
        <v>1.2198921</v>
      </c>
      <c r="K3962" s="35" t="str">
        <f t="shared" si="305"/>
        <v>Leenderbos, Groote Heide &amp; De Plateaux_H4030</v>
      </c>
      <c r="L3962" s="36">
        <f>VLOOKUP(D3962,DATA!A:F,5,FALSE)</f>
        <v>1.0986712608830001E-2</v>
      </c>
      <c r="M3962" s="37">
        <f>VLOOKUP(D3962,DATA!A:F,6,FALSE)</f>
        <v>982</v>
      </c>
      <c r="N3962" s="36">
        <f t="shared" si="306"/>
        <v>16.958535539865363</v>
      </c>
      <c r="O3962" s="36">
        <f t="shared" si="307"/>
        <v>16.959172708648985</v>
      </c>
      <c r="P3962" s="36">
        <f t="shared" si="308"/>
        <v>6.3716878362285456E-4</v>
      </c>
      <c r="Q3962" s="36">
        <f t="shared" si="309"/>
        <v>0</v>
      </c>
    </row>
    <row r="3963" spans="1:17" x14ac:dyDescent="0.3">
      <c r="A3963" s="29">
        <v>1930425</v>
      </c>
      <c r="B3963" s="1">
        <v>136</v>
      </c>
      <c r="C3963" s="1" t="s">
        <v>14</v>
      </c>
      <c r="D3963" s="1" t="s">
        <v>53</v>
      </c>
      <c r="E3963" s="1" t="s">
        <v>54</v>
      </c>
      <c r="F3963" s="47">
        <v>714</v>
      </c>
      <c r="G3963" s="34">
        <v>855.17</v>
      </c>
      <c r="H3963" s="1" t="s">
        <v>218</v>
      </c>
      <c r="I3963" s="34">
        <v>4.0806999999999996E-3</v>
      </c>
      <c r="J3963" s="34">
        <v>1065.7358999999999</v>
      </c>
      <c r="K3963" s="35" t="str">
        <f t="shared" si="305"/>
        <v>Leenderbos, Groote Heide &amp; De Plateaux_H4030</v>
      </c>
      <c r="L3963" s="36">
        <f>VLOOKUP(D3963,DATA!A:F,5,FALSE)</f>
        <v>1.0986712608830001E-2</v>
      </c>
      <c r="M3963" s="37">
        <f>VLOOKUP(D3963,DATA!A:F,6,FALSE)</f>
        <v>982</v>
      </c>
      <c r="N3963" s="36">
        <f t="shared" si="306"/>
        <v>19.885838990507679</v>
      </c>
      <c r="O3963" s="36">
        <f t="shared" si="307"/>
        <v>19.886553259017244</v>
      </c>
      <c r="P3963" s="36">
        <f t="shared" si="308"/>
        <v>7.1426850956513022E-4</v>
      </c>
      <c r="Q3963" s="36">
        <f t="shared" si="309"/>
        <v>0</v>
      </c>
    </row>
    <row r="3964" spans="1:17" x14ac:dyDescent="0.3">
      <c r="A3964" s="30">
        <v>1930426</v>
      </c>
      <c r="B3964" s="14">
        <v>136</v>
      </c>
      <c r="C3964" s="14" t="s">
        <v>14</v>
      </c>
      <c r="D3964" s="14" t="s">
        <v>55</v>
      </c>
      <c r="E3964" s="14" t="s">
        <v>56</v>
      </c>
      <c r="F3964" s="48">
        <v>500</v>
      </c>
      <c r="G3964" s="38">
        <v>1267.6199999999999</v>
      </c>
      <c r="H3964" s="14" t="s">
        <v>218</v>
      </c>
      <c r="I3964" s="38">
        <v>4.9576000000000004E-3</v>
      </c>
      <c r="J3964" s="38">
        <v>671.56150000000002</v>
      </c>
      <c r="K3964" s="39" t="str">
        <f t="shared" si="305"/>
        <v>Leenderbos, Groote Heide &amp; De Plateaux_H3130</v>
      </c>
      <c r="L3964" s="40">
        <f>VLOOKUP(D3964,DATA!A:F,5,FALSE)</f>
        <v>0</v>
      </c>
      <c r="M3964" s="41">
        <f>VLOOKUP(D3964,DATA!A:F,6,FALSE)</f>
        <v>3.5</v>
      </c>
      <c r="N3964" s="40">
        <f t="shared" si="306"/>
        <v>50</v>
      </c>
      <c r="O3964" s="40">
        <f t="shared" si="307"/>
        <v>50</v>
      </c>
      <c r="P3964" s="40">
        <f>J3964/10000*I3964</f>
        <v>3.3293332924E-4</v>
      </c>
      <c r="Q3964" s="40">
        <f>IF(AND(H3964&lt;&gt;"below",I3964&gt;=0.005),M3964*P3964,0)</f>
        <v>0</v>
      </c>
    </row>
    <row r="3965" spans="1:17" x14ac:dyDescent="0.3">
      <c r="A3965" s="29">
        <v>1930426</v>
      </c>
      <c r="B3965" s="1">
        <v>136</v>
      </c>
      <c r="C3965" s="1" t="s">
        <v>14</v>
      </c>
      <c r="D3965" s="1" t="s">
        <v>41</v>
      </c>
      <c r="E3965" s="1" t="s">
        <v>42</v>
      </c>
      <c r="F3965" s="47">
        <v>1071</v>
      </c>
      <c r="G3965" s="34">
        <v>1267.6199999999999</v>
      </c>
      <c r="H3965" s="1" t="s">
        <v>218</v>
      </c>
      <c r="I3965" s="34">
        <v>4.9576000000000004E-3</v>
      </c>
      <c r="J3965" s="34">
        <v>745.01279999999997</v>
      </c>
      <c r="K3965" s="35" t="str">
        <f t="shared" si="305"/>
        <v>Leenderbos, Groote Heide &amp; De Plateaux_H4010A</v>
      </c>
      <c r="L3965" s="36">
        <f>VLOOKUP(D3965,DATA!A:F,5,FALSE)</f>
        <v>1.3726988247862192E-2</v>
      </c>
      <c r="M3965" s="37">
        <f>VLOOKUP(D3965,DATA!A:F,6,FALSE)</f>
        <v>1285.5</v>
      </c>
      <c r="N3965" s="36">
        <f t="shared" si="306"/>
        <v>43.894654402260635</v>
      </c>
      <c r="O3965" s="36">
        <f t="shared" si="307"/>
        <v>43.896330365255366</v>
      </c>
      <c r="P3965" s="36">
        <f t="shared" si="308"/>
        <v>1.6759629947316057E-3</v>
      </c>
      <c r="Q3965" s="36">
        <f t="shared" si="309"/>
        <v>0</v>
      </c>
    </row>
    <row r="3966" spans="1:17" x14ac:dyDescent="0.3">
      <c r="A3966" s="29">
        <v>1930426</v>
      </c>
      <c r="B3966" s="1">
        <v>136</v>
      </c>
      <c r="C3966" s="1" t="s">
        <v>14</v>
      </c>
      <c r="D3966" s="1" t="s">
        <v>53</v>
      </c>
      <c r="E3966" s="1" t="s">
        <v>54</v>
      </c>
      <c r="F3966" s="47">
        <v>714</v>
      </c>
      <c r="G3966" s="34">
        <v>1267.6199999999999</v>
      </c>
      <c r="H3966" s="1" t="s">
        <v>218</v>
      </c>
      <c r="I3966" s="34">
        <v>4.9576000000000004E-3</v>
      </c>
      <c r="J3966" s="34">
        <v>745.01279999999997</v>
      </c>
      <c r="K3966" s="35" t="str">
        <f t="shared" si="305"/>
        <v>Leenderbos, Groote Heide &amp; De Plateaux_H4030</v>
      </c>
      <c r="L3966" s="36">
        <f>VLOOKUP(D3966,DATA!A:F,5,FALSE)</f>
        <v>1.0986712608830001E-2</v>
      </c>
      <c r="M3966" s="37">
        <f>VLOOKUP(D3966,DATA!A:F,6,FALSE)</f>
        <v>982</v>
      </c>
      <c r="N3966" s="36">
        <f t="shared" si="306"/>
        <v>95.84342660473429</v>
      </c>
      <c r="O3966" s="36">
        <f t="shared" si="307"/>
        <v>95.843643587973901</v>
      </c>
      <c r="P3966" s="36">
        <f t="shared" si="308"/>
        <v>2.1698323961061305E-4</v>
      </c>
      <c r="Q3966" s="36">
        <f t="shared" si="309"/>
        <v>0</v>
      </c>
    </row>
    <row r="3967" spans="1:17" x14ac:dyDescent="0.3">
      <c r="A3967" s="29">
        <v>1930426</v>
      </c>
      <c r="B3967" s="1">
        <v>136</v>
      </c>
      <c r="C3967" s="1" t="s">
        <v>14</v>
      </c>
      <c r="D3967" s="1" t="s">
        <v>43</v>
      </c>
      <c r="E3967" s="1" t="s">
        <v>44</v>
      </c>
      <c r="F3967" s="47">
        <v>1071</v>
      </c>
      <c r="G3967" s="34">
        <v>1267.6199999999999</v>
      </c>
      <c r="H3967" s="1" t="s">
        <v>218</v>
      </c>
      <c r="I3967" s="34">
        <v>4.9576000000000004E-3</v>
      </c>
      <c r="J3967" s="34">
        <v>347.67264</v>
      </c>
      <c r="K3967" s="35" t="str">
        <f t="shared" si="305"/>
        <v>Leenderbos, Groote Heide &amp; De Plateaux_H7150</v>
      </c>
      <c r="L3967" s="36">
        <f>VLOOKUP(D3967,DATA!A:F,5,FALSE)</f>
        <v>1.3726988247862192E-2</v>
      </c>
      <c r="M3967" s="37">
        <f>VLOOKUP(D3967,DATA!A:F,6,FALSE)</f>
        <v>1285.5</v>
      </c>
      <c r="N3967" s="36">
        <f t="shared" si="306"/>
        <v>43.894654402260635</v>
      </c>
      <c r="O3967" s="36">
        <f t="shared" si="307"/>
        <v>43.896330365255366</v>
      </c>
      <c r="P3967" s="36">
        <f t="shared" si="308"/>
        <v>1.6759629947316057E-3</v>
      </c>
      <c r="Q3967" s="36">
        <f t="shared" si="309"/>
        <v>0</v>
      </c>
    </row>
    <row r="3968" spans="1:17" x14ac:dyDescent="0.3">
      <c r="A3968" s="29">
        <v>1931952</v>
      </c>
      <c r="B3968" s="1">
        <v>136</v>
      </c>
      <c r="C3968" s="1" t="s">
        <v>14</v>
      </c>
      <c r="D3968" s="1" t="s">
        <v>57</v>
      </c>
      <c r="E3968" s="1" t="s">
        <v>58</v>
      </c>
      <c r="F3968" s="47">
        <v>714</v>
      </c>
      <c r="G3968" s="34">
        <v>955.2</v>
      </c>
      <c r="H3968" s="1" t="s">
        <v>218</v>
      </c>
      <c r="I3968" s="34">
        <v>4.8310999999999996E-3</v>
      </c>
      <c r="J3968" s="34">
        <v>703.83199999999999</v>
      </c>
      <c r="K3968" s="35" t="str">
        <f t="shared" si="305"/>
        <v>Leenderbos, Groote Heide &amp; De Plateaux_H3160</v>
      </c>
      <c r="L3968" s="36">
        <f>VLOOKUP(D3968,DATA!A:F,5,FALSE)</f>
        <v>1.0986712608830001E-2</v>
      </c>
      <c r="M3968" s="37">
        <f>VLOOKUP(D3968,DATA!A:F,6,FALSE)</f>
        <v>982</v>
      </c>
      <c r="N3968" s="36">
        <f t="shared" si="306"/>
        <v>42.691627703872093</v>
      </c>
      <c r="O3968" s="36">
        <f t="shared" si="307"/>
        <v>42.692926306457309</v>
      </c>
      <c r="P3968" s="36">
        <f t="shared" si="308"/>
        <v>1.2986025852157468E-3</v>
      </c>
      <c r="Q3968" s="36">
        <f t="shared" si="309"/>
        <v>0</v>
      </c>
    </row>
    <row r="3969" spans="1:17" x14ac:dyDescent="0.3">
      <c r="A3969" s="29">
        <v>1931952</v>
      </c>
      <c r="B3969" s="1">
        <v>136</v>
      </c>
      <c r="C3969" s="1" t="s">
        <v>14</v>
      </c>
      <c r="D3969" s="1" t="s">
        <v>53</v>
      </c>
      <c r="E3969" s="1" t="s">
        <v>54</v>
      </c>
      <c r="F3969" s="47">
        <v>714</v>
      </c>
      <c r="G3969" s="34">
        <v>955.2</v>
      </c>
      <c r="H3969" s="1" t="s">
        <v>218</v>
      </c>
      <c r="I3969" s="34">
        <v>4.8310999999999996E-3</v>
      </c>
      <c r="J3969" s="34">
        <v>759.57659999999998</v>
      </c>
      <c r="K3969" s="35" t="str">
        <f t="shared" si="305"/>
        <v>Leenderbos, Groote Heide &amp; De Plateaux_H4030</v>
      </c>
      <c r="L3969" s="36">
        <f>VLOOKUP(D3969,DATA!A:F,5,FALSE)</f>
        <v>1.0986712608830001E-2</v>
      </c>
      <c r="M3969" s="37">
        <f>VLOOKUP(D3969,DATA!A:F,6,FALSE)</f>
        <v>982</v>
      </c>
      <c r="N3969" s="36">
        <f t="shared" si="306"/>
        <v>42.691627703872093</v>
      </c>
      <c r="O3969" s="36">
        <f t="shared" si="307"/>
        <v>42.692926306457309</v>
      </c>
      <c r="P3969" s="36">
        <f t="shared" si="308"/>
        <v>1.2986025852157468E-3</v>
      </c>
      <c r="Q3969" s="36">
        <f t="shared" si="309"/>
        <v>0</v>
      </c>
    </row>
    <row r="3970" spans="1:17" x14ac:dyDescent="0.3">
      <c r="A3970" s="29">
        <v>1931954</v>
      </c>
      <c r="B3970" s="1">
        <v>136</v>
      </c>
      <c r="C3970" s="1" t="s">
        <v>14</v>
      </c>
      <c r="D3970" s="1" t="s">
        <v>41</v>
      </c>
      <c r="E3970" s="1" t="s">
        <v>42</v>
      </c>
      <c r="F3970" s="47">
        <v>1071</v>
      </c>
      <c r="G3970" s="34">
        <v>1086.25</v>
      </c>
      <c r="H3970" s="1" t="s">
        <v>218</v>
      </c>
      <c r="I3970" s="34">
        <v>5.0679000000000002E-3</v>
      </c>
      <c r="J3970" s="34">
        <v>365.58346499999999</v>
      </c>
      <c r="K3970" s="35" t="str">
        <f t="shared" si="305"/>
        <v>Leenderbos, Groote Heide &amp; De Plateaux_H4010A</v>
      </c>
      <c r="L3970" s="36">
        <f>VLOOKUP(D3970,DATA!A:F,5,FALSE)</f>
        <v>1.3726988247862192E-2</v>
      </c>
      <c r="M3970" s="37">
        <f>VLOOKUP(D3970,DATA!A:F,6,FALSE)</f>
        <v>1285.5</v>
      </c>
      <c r="N3970" s="36">
        <f t="shared" si="306"/>
        <v>6.0933544789872629</v>
      </c>
      <c r="O3970" s="36">
        <f t="shared" si="307"/>
        <v>6.0937525580489673</v>
      </c>
      <c r="P3970" s="36">
        <f t="shared" si="308"/>
        <v>3.9807906170441498E-4</v>
      </c>
      <c r="Q3970" s="36">
        <f t="shared" si="309"/>
        <v>1.4553112272184885E-3</v>
      </c>
    </row>
    <row r="3971" spans="1:17" x14ac:dyDescent="0.3">
      <c r="A3971" s="29">
        <v>1931954</v>
      </c>
      <c r="B3971" s="1">
        <v>136</v>
      </c>
      <c r="C3971" s="1" t="s">
        <v>14</v>
      </c>
      <c r="D3971" s="1" t="s">
        <v>53</v>
      </c>
      <c r="E3971" s="1" t="s">
        <v>54</v>
      </c>
      <c r="F3971" s="47">
        <v>714</v>
      </c>
      <c r="G3971" s="34">
        <v>1086.25</v>
      </c>
      <c r="H3971" s="1" t="s">
        <v>218</v>
      </c>
      <c r="I3971" s="34">
        <v>5.0679000000000002E-3</v>
      </c>
      <c r="J3971" s="34">
        <v>365.58346499999999</v>
      </c>
      <c r="K3971" s="35" t="str">
        <f t="shared" ref="K3971:K4034" si="310">_xlfn.CONCAT(C3971,"_",D3971)</f>
        <v>Leenderbos, Groote Heide &amp; De Plateaux_H4030</v>
      </c>
      <c r="L3971" s="36">
        <f>VLOOKUP(D3971,DATA!A:F,5,FALSE)</f>
        <v>1.0986712608830001E-2</v>
      </c>
      <c r="M3971" s="37">
        <f>VLOOKUP(D3971,DATA!A:F,6,FALSE)</f>
        <v>982</v>
      </c>
      <c r="N3971" s="36">
        <f t="shared" ref="N3971:N4034" si="311">100/(1+EXP(-L3971*(G3971-M3971)))</f>
        <v>75.866325869573345</v>
      </c>
      <c r="O3971" s="36">
        <f t="shared" ref="O3971:O4034" si="312">100/(1+EXP(-L3971*((G3971+I3971)-M3971)))</f>
        <v>75.867345310447917</v>
      </c>
      <c r="P3971" s="36">
        <f t="shared" ref="P3971:P4034" si="313">O3971-N3971</f>
        <v>1.019440874571842E-3</v>
      </c>
      <c r="Q3971" s="36">
        <f t="shared" ref="Q3971:Q4034" si="314">IF(AND(H3971&lt;&gt;"below",I3971&gt;=0.005),J3971*P3971/100,0)</f>
        <v>3.7269072728860434E-3</v>
      </c>
    </row>
    <row r="3972" spans="1:17" x14ac:dyDescent="0.3">
      <c r="A3972" s="29">
        <v>1931954</v>
      </c>
      <c r="B3972" s="1">
        <v>136</v>
      </c>
      <c r="C3972" s="1" t="s">
        <v>14</v>
      </c>
      <c r="D3972" s="1" t="s">
        <v>43</v>
      </c>
      <c r="E3972" s="1" t="s">
        <v>44</v>
      </c>
      <c r="F3972" s="47">
        <v>1071</v>
      </c>
      <c r="G3972" s="34">
        <v>1086.25</v>
      </c>
      <c r="H3972" s="1" t="s">
        <v>218</v>
      </c>
      <c r="I3972" s="34">
        <v>5.0679000000000002E-3</v>
      </c>
      <c r="J3972" s="34">
        <v>170.605617</v>
      </c>
      <c r="K3972" s="35" t="str">
        <f t="shared" si="310"/>
        <v>Leenderbos, Groote Heide &amp; De Plateaux_H7150</v>
      </c>
      <c r="L3972" s="36">
        <f>VLOOKUP(D3972,DATA!A:F,5,FALSE)</f>
        <v>1.3726988247862192E-2</v>
      </c>
      <c r="M3972" s="37">
        <f>VLOOKUP(D3972,DATA!A:F,6,FALSE)</f>
        <v>1285.5</v>
      </c>
      <c r="N3972" s="36">
        <f t="shared" si="311"/>
        <v>6.0933544789872629</v>
      </c>
      <c r="O3972" s="36">
        <f t="shared" si="312"/>
        <v>6.0937525580489673</v>
      </c>
      <c r="P3972" s="36">
        <f t="shared" si="313"/>
        <v>3.9807906170441498E-4</v>
      </c>
      <c r="Q3972" s="36">
        <f t="shared" si="314"/>
        <v>6.7914523936862781E-4</v>
      </c>
    </row>
    <row r="3973" spans="1:17" x14ac:dyDescent="0.3">
      <c r="A3973" s="29">
        <v>1931955</v>
      </c>
      <c r="B3973" s="1">
        <v>136</v>
      </c>
      <c r="C3973" s="1" t="s">
        <v>14</v>
      </c>
      <c r="D3973" s="1" t="s">
        <v>53</v>
      </c>
      <c r="E3973" s="1" t="s">
        <v>54</v>
      </c>
      <c r="F3973" s="47">
        <v>714</v>
      </c>
      <c r="G3973" s="34">
        <v>1402.79</v>
      </c>
      <c r="H3973" s="1" t="s">
        <v>218</v>
      </c>
      <c r="I3973" s="34">
        <v>6.0752999999999996E-3</v>
      </c>
      <c r="J3973" s="34">
        <v>1262.1686999999999</v>
      </c>
      <c r="K3973" s="35" t="str">
        <f t="shared" si="310"/>
        <v>Leenderbos, Groote Heide &amp; De Plateaux_H4030</v>
      </c>
      <c r="L3973" s="36">
        <f>VLOOKUP(D3973,DATA!A:F,5,FALSE)</f>
        <v>1.0986712608830001E-2</v>
      </c>
      <c r="M3973" s="37">
        <f>VLOOKUP(D3973,DATA!A:F,6,FALSE)</f>
        <v>982</v>
      </c>
      <c r="N3973" s="36">
        <f t="shared" si="311"/>
        <v>99.027322789831175</v>
      </c>
      <c r="O3973" s="36">
        <f t="shared" si="312"/>
        <v>99.027387080072984</v>
      </c>
      <c r="P3973" s="36">
        <f t="shared" si="313"/>
        <v>6.4290241809317195E-5</v>
      </c>
      <c r="Q3973" s="36">
        <f t="shared" si="314"/>
        <v>8.1145130927151533E-4</v>
      </c>
    </row>
    <row r="3974" spans="1:17" x14ac:dyDescent="0.3">
      <c r="A3974" s="30">
        <v>1931956</v>
      </c>
      <c r="B3974" s="14">
        <v>136</v>
      </c>
      <c r="C3974" s="14" t="s">
        <v>14</v>
      </c>
      <c r="D3974" s="14" t="s">
        <v>55</v>
      </c>
      <c r="E3974" s="14" t="s">
        <v>56</v>
      </c>
      <c r="F3974" s="48">
        <v>500</v>
      </c>
      <c r="G3974" s="38">
        <v>1633.55</v>
      </c>
      <c r="H3974" s="14" t="s">
        <v>218</v>
      </c>
      <c r="I3974" s="38">
        <v>6.5728999999999996E-3</v>
      </c>
      <c r="J3974" s="38">
        <v>242.60225</v>
      </c>
      <c r="K3974" s="39" t="str">
        <f t="shared" si="310"/>
        <v>Leenderbos, Groote Heide &amp; De Plateaux_H3130</v>
      </c>
      <c r="L3974" s="40">
        <f>VLOOKUP(D3974,DATA!A:F,5,FALSE)</f>
        <v>0</v>
      </c>
      <c r="M3974" s="41">
        <f>VLOOKUP(D3974,DATA!A:F,6,FALSE)</f>
        <v>3.5</v>
      </c>
      <c r="N3974" s="40">
        <f t="shared" si="311"/>
        <v>50</v>
      </c>
      <c r="O3974" s="40">
        <f t="shared" si="312"/>
        <v>50</v>
      </c>
      <c r="P3974" s="40">
        <f>J3974/10000*I3974</f>
        <v>1.594600329025E-4</v>
      </c>
      <c r="Q3974" s="40">
        <f>IF(AND(H3974&lt;&gt;"below",I3974&gt;=0.005),M3974*P3974,0)</f>
        <v>5.5811011515875006E-4</v>
      </c>
    </row>
    <row r="3975" spans="1:17" x14ac:dyDescent="0.3">
      <c r="A3975" s="29">
        <v>1931956</v>
      </c>
      <c r="B3975" s="1">
        <v>136</v>
      </c>
      <c r="C3975" s="1" t="s">
        <v>14</v>
      </c>
      <c r="D3975" s="1" t="s">
        <v>53</v>
      </c>
      <c r="E3975" s="1" t="s">
        <v>54</v>
      </c>
      <c r="F3975" s="47">
        <v>714</v>
      </c>
      <c r="G3975" s="34">
        <v>1633.55</v>
      </c>
      <c r="H3975" s="1" t="s">
        <v>218</v>
      </c>
      <c r="I3975" s="34">
        <v>6.5728999999999996E-3</v>
      </c>
      <c r="J3975" s="34">
        <v>3003.1786999999999</v>
      </c>
      <c r="K3975" s="35" t="str">
        <f t="shared" si="310"/>
        <v>Leenderbos, Groote Heide &amp; De Plateaux_H4030</v>
      </c>
      <c r="L3975" s="36">
        <f>VLOOKUP(D3975,DATA!A:F,5,FALSE)</f>
        <v>1.0986712608830001E-2</v>
      </c>
      <c r="M3975" s="37">
        <f>VLOOKUP(D3975,DATA!A:F,6,FALSE)</f>
        <v>982</v>
      </c>
      <c r="N3975" s="36">
        <f t="shared" si="311"/>
        <v>99.922230069206933</v>
      </c>
      <c r="O3975" s="36">
        <f t="shared" si="312"/>
        <v>99.922235680758561</v>
      </c>
      <c r="P3975" s="36">
        <f t="shared" si="313"/>
        <v>5.6115516287036371E-6</v>
      </c>
      <c r="Q3975" s="36">
        <f t="shared" si="314"/>
        <v>1.6852492325273072E-4</v>
      </c>
    </row>
    <row r="3976" spans="1:17" x14ac:dyDescent="0.3">
      <c r="A3976" s="29">
        <v>1933481</v>
      </c>
      <c r="B3976" s="1">
        <v>136</v>
      </c>
      <c r="C3976" s="1" t="s">
        <v>14</v>
      </c>
      <c r="D3976" s="1" t="s">
        <v>53</v>
      </c>
      <c r="E3976" s="1" t="s">
        <v>54</v>
      </c>
      <c r="F3976" s="47">
        <v>714</v>
      </c>
      <c r="G3976" s="34">
        <v>1192.98</v>
      </c>
      <c r="H3976" s="1" t="s">
        <v>218</v>
      </c>
      <c r="I3976" s="34">
        <v>5.8777999999999999E-3</v>
      </c>
      <c r="J3976" s="34">
        <v>1275.5650000000001</v>
      </c>
      <c r="K3976" s="35" t="str">
        <f t="shared" si="310"/>
        <v>Leenderbos, Groote Heide &amp; De Plateaux_H4030</v>
      </c>
      <c r="L3976" s="36">
        <f>VLOOKUP(D3976,DATA!A:F,5,FALSE)</f>
        <v>1.0986712608830001E-2</v>
      </c>
      <c r="M3976" s="37">
        <f>VLOOKUP(D3976,DATA!A:F,6,FALSE)</f>
        <v>982</v>
      </c>
      <c r="N3976" s="36">
        <f t="shared" si="311"/>
        <v>91.035495257961259</v>
      </c>
      <c r="O3976" s="36">
        <f t="shared" si="312"/>
        <v>91.036022254934267</v>
      </c>
      <c r="P3976" s="36">
        <f t="shared" si="313"/>
        <v>5.2699697300795378E-4</v>
      </c>
      <c r="Q3976" s="36">
        <f t="shared" si="314"/>
        <v>6.7221889387489063E-3</v>
      </c>
    </row>
    <row r="3977" spans="1:17" x14ac:dyDescent="0.3">
      <c r="A3977" s="29">
        <v>1933482</v>
      </c>
      <c r="B3977" s="1">
        <v>136</v>
      </c>
      <c r="C3977" s="1" t="s">
        <v>14</v>
      </c>
      <c r="D3977" s="1" t="s">
        <v>53</v>
      </c>
      <c r="E3977" s="1" t="s">
        <v>54</v>
      </c>
      <c r="F3977" s="47">
        <v>714</v>
      </c>
      <c r="G3977" s="34">
        <v>1093.8399999999999</v>
      </c>
      <c r="H3977" s="1" t="s">
        <v>218</v>
      </c>
      <c r="I3977" s="34">
        <v>5.4168000000000003E-3</v>
      </c>
      <c r="J3977" s="34">
        <v>2471.34</v>
      </c>
      <c r="K3977" s="35" t="str">
        <f t="shared" si="310"/>
        <v>Leenderbos, Groote Heide &amp; De Plateaux_H4030</v>
      </c>
      <c r="L3977" s="36">
        <f>VLOOKUP(D3977,DATA!A:F,5,FALSE)</f>
        <v>1.0986712608830001E-2</v>
      </c>
      <c r="M3977" s="37">
        <f>VLOOKUP(D3977,DATA!A:F,6,FALSE)</f>
        <v>982</v>
      </c>
      <c r="N3977" s="36">
        <f t="shared" si="311"/>
        <v>77.360040989776351</v>
      </c>
      <c r="O3977" s="36">
        <f t="shared" si="312"/>
        <v>77.361083297176052</v>
      </c>
      <c r="P3977" s="36">
        <f t="shared" si="313"/>
        <v>1.0423073997003485E-3</v>
      </c>
      <c r="Q3977" s="36">
        <f t="shared" si="314"/>
        <v>2.5758959691754596E-2</v>
      </c>
    </row>
    <row r="3978" spans="1:17" x14ac:dyDescent="0.3">
      <c r="A3978" s="29">
        <v>1933484</v>
      </c>
      <c r="B3978" s="1">
        <v>136</v>
      </c>
      <c r="C3978" s="1" t="s">
        <v>14</v>
      </c>
      <c r="D3978" s="1" t="s">
        <v>53</v>
      </c>
      <c r="E3978" s="1" t="s">
        <v>54</v>
      </c>
      <c r="F3978" s="47">
        <v>714</v>
      </c>
      <c r="G3978" s="34">
        <v>1183.8900000000001</v>
      </c>
      <c r="H3978" s="1" t="s">
        <v>218</v>
      </c>
      <c r="I3978" s="34">
        <v>5.3905999999999997E-3</v>
      </c>
      <c r="J3978" s="34">
        <v>189.57892000000001</v>
      </c>
      <c r="K3978" s="35" t="str">
        <f t="shared" si="310"/>
        <v>Leenderbos, Groote Heide &amp; De Plateaux_H4030</v>
      </c>
      <c r="L3978" s="36">
        <f>VLOOKUP(D3978,DATA!A:F,5,FALSE)</f>
        <v>1.0986712608830001E-2</v>
      </c>
      <c r="M3978" s="37">
        <f>VLOOKUP(D3978,DATA!A:F,6,FALSE)</f>
        <v>982</v>
      </c>
      <c r="N3978" s="36">
        <f t="shared" si="311"/>
        <v>90.186381835909472</v>
      </c>
      <c r="O3978" s="36">
        <f t="shared" si="312"/>
        <v>90.186905996849958</v>
      </c>
      <c r="P3978" s="36">
        <f t="shared" si="313"/>
        <v>5.2416094048624018E-4</v>
      </c>
      <c r="Q3978" s="36">
        <f t="shared" si="314"/>
        <v>9.9369865003565692E-4</v>
      </c>
    </row>
    <row r="3979" spans="1:17" x14ac:dyDescent="0.3">
      <c r="A3979" s="30">
        <v>1933485</v>
      </c>
      <c r="B3979" s="14">
        <v>136</v>
      </c>
      <c r="C3979" s="14" t="s">
        <v>14</v>
      </c>
      <c r="D3979" s="14" t="s">
        <v>55</v>
      </c>
      <c r="E3979" s="14" t="s">
        <v>56</v>
      </c>
      <c r="F3979" s="48">
        <v>500</v>
      </c>
      <c r="G3979" s="38">
        <v>1319.88</v>
      </c>
      <c r="H3979" s="14" t="s">
        <v>218</v>
      </c>
      <c r="I3979" s="38">
        <v>5.8561999999999998E-3</v>
      </c>
      <c r="J3979" s="38">
        <v>22.020030999999999</v>
      </c>
      <c r="K3979" s="39" t="str">
        <f t="shared" si="310"/>
        <v>Leenderbos, Groote Heide &amp; De Plateaux_H3130</v>
      </c>
      <c r="L3979" s="40">
        <f>VLOOKUP(D3979,DATA!A:F,5,FALSE)</f>
        <v>0</v>
      </c>
      <c r="M3979" s="41">
        <f>VLOOKUP(D3979,DATA!A:F,6,FALSE)</f>
        <v>3.5</v>
      </c>
      <c r="N3979" s="40">
        <f t="shared" si="311"/>
        <v>50</v>
      </c>
      <c r="O3979" s="40">
        <f t="shared" si="312"/>
        <v>50</v>
      </c>
      <c r="P3979" s="40">
        <f>J3979/10000*I3979</f>
        <v>1.289537055422E-5</v>
      </c>
      <c r="Q3979" s="40">
        <f>IF(AND(H3979&lt;&gt;"below",I3979&gt;=0.005),M3979*P3979,0)</f>
        <v>4.5133796939769998E-5</v>
      </c>
    </row>
    <row r="3980" spans="1:17" x14ac:dyDescent="0.3">
      <c r="A3980" s="29">
        <v>1933485</v>
      </c>
      <c r="B3980" s="1">
        <v>136</v>
      </c>
      <c r="C3980" s="1" t="s">
        <v>14</v>
      </c>
      <c r="D3980" s="1" t="s">
        <v>53</v>
      </c>
      <c r="E3980" s="1" t="s">
        <v>54</v>
      </c>
      <c r="F3980" s="47">
        <v>714</v>
      </c>
      <c r="G3980" s="34">
        <v>1319.88</v>
      </c>
      <c r="H3980" s="1" t="s">
        <v>218</v>
      </c>
      <c r="I3980" s="34">
        <v>5.8561999999999998E-3</v>
      </c>
      <c r="J3980" s="34">
        <v>1042.3877</v>
      </c>
      <c r="K3980" s="35" t="str">
        <f t="shared" si="310"/>
        <v>Leenderbos, Groote Heide &amp; De Plateaux_H4030</v>
      </c>
      <c r="L3980" s="36">
        <f>VLOOKUP(D3980,DATA!A:F,5,FALSE)</f>
        <v>1.0986712608830001E-2</v>
      </c>
      <c r="M3980" s="37">
        <f>VLOOKUP(D3980,DATA!A:F,6,FALSE)</f>
        <v>982</v>
      </c>
      <c r="N3980" s="36">
        <f t="shared" si="311"/>
        <v>97.615834279408659</v>
      </c>
      <c r="O3980" s="36">
        <f t="shared" si="312"/>
        <v>97.61598401569897</v>
      </c>
      <c r="P3980" s="36">
        <f t="shared" si="313"/>
        <v>1.4973629031089786E-4</v>
      </c>
      <c r="Q3980" s="36">
        <f t="shared" si="314"/>
        <v>1.5608326726370911E-3</v>
      </c>
    </row>
    <row r="3981" spans="1:17" x14ac:dyDescent="0.3">
      <c r="A3981" s="30">
        <v>1933486</v>
      </c>
      <c r="B3981" s="14">
        <v>136</v>
      </c>
      <c r="C3981" s="14" t="s">
        <v>14</v>
      </c>
      <c r="D3981" s="14" t="s">
        <v>55</v>
      </c>
      <c r="E3981" s="14" t="s">
        <v>56</v>
      </c>
      <c r="F3981" s="48">
        <v>500</v>
      </c>
      <c r="G3981" s="38">
        <v>1586.6</v>
      </c>
      <c r="H3981" s="14" t="s">
        <v>218</v>
      </c>
      <c r="I3981" s="38">
        <v>6.6236999999999997E-3</v>
      </c>
      <c r="J3981" s="38">
        <v>49.614640000000001</v>
      </c>
      <c r="K3981" s="39" t="str">
        <f t="shared" si="310"/>
        <v>Leenderbos, Groote Heide &amp; De Plateaux_H3130</v>
      </c>
      <c r="L3981" s="40">
        <f>VLOOKUP(D3981,DATA!A:F,5,FALSE)</f>
        <v>0</v>
      </c>
      <c r="M3981" s="41">
        <f>VLOOKUP(D3981,DATA!A:F,6,FALSE)</f>
        <v>3.5</v>
      </c>
      <c r="N3981" s="40">
        <f t="shared" si="311"/>
        <v>50</v>
      </c>
      <c r="O3981" s="40">
        <f t="shared" si="312"/>
        <v>50</v>
      </c>
      <c r="P3981" s="40">
        <f>J3981/10000*I3981</f>
        <v>3.2863249096800004E-5</v>
      </c>
      <c r="Q3981" s="40">
        <f>IF(AND(H3981&lt;&gt;"below",I3981&gt;=0.005),M3981*P3981,0)</f>
        <v>1.1502137183880002E-4</v>
      </c>
    </row>
    <row r="3982" spans="1:17" x14ac:dyDescent="0.3">
      <c r="A3982" s="29">
        <v>1933486</v>
      </c>
      <c r="B3982" s="1">
        <v>136</v>
      </c>
      <c r="C3982" s="1" t="s">
        <v>14</v>
      </c>
      <c r="D3982" s="1" t="s">
        <v>53</v>
      </c>
      <c r="E3982" s="1" t="s">
        <v>54</v>
      </c>
      <c r="F3982" s="47">
        <v>714</v>
      </c>
      <c r="G3982" s="34">
        <v>1586.6</v>
      </c>
      <c r="H3982" s="1" t="s">
        <v>218</v>
      </c>
      <c r="I3982" s="34">
        <v>6.6236999999999997E-3</v>
      </c>
      <c r="J3982" s="34">
        <v>119.0605</v>
      </c>
      <c r="K3982" s="35" t="str">
        <f t="shared" si="310"/>
        <v>Leenderbos, Groote Heide &amp; De Plateaux_H4030</v>
      </c>
      <c r="L3982" s="36">
        <f>VLOOKUP(D3982,DATA!A:F,5,FALSE)</f>
        <v>1.0986712608830001E-2</v>
      </c>
      <c r="M3982" s="37">
        <f>VLOOKUP(D3982,DATA!A:F,6,FALSE)</f>
        <v>982</v>
      </c>
      <c r="N3982" s="36">
        <f t="shared" si="311"/>
        <v>99.869802022795824</v>
      </c>
      <c r="O3982" s="36">
        <f t="shared" si="312"/>
        <v>99.86981148497317</v>
      </c>
      <c r="P3982" s="36">
        <f t="shared" si="313"/>
        <v>9.4621773456537994E-6</v>
      </c>
      <c r="Q3982" s="36">
        <f t="shared" si="314"/>
        <v>1.1265715658622143E-5</v>
      </c>
    </row>
    <row r="3983" spans="1:17" x14ac:dyDescent="0.3">
      <c r="A3983" s="29">
        <v>1935009</v>
      </c>
      <c r="B3983" s="1">
        <v>136</v>
      </c>
      <c r="C3983" s="1" t="s">
        <v>14</v>
      </c>
      <c r="D3983" s="1" t="s">
        <v>53</v>
      </c>
      <c r="E3983" s="1" t="s">
        <v>54</v>
      </c>
      <c r="F3983" s="47">
        <v>714</v>
      </c>
      <c r="G3983" s="34">
        <v>1383.06</v>
      </c>
      <c r="H3983" s="1" t="s">
        <v>218</v>
      </c>
      <c r="I3983" s="34">
        <v>6.7870999999999999E-3</v>
      </c>
      <c r="J3983" s="34">
        <v>2234.0720000000001</v>
      </c>
      <c r="K3983" s="35" t="str">
        <f t="shared" si="310"/>
        <v>Leenderbos, Groote Heide &amp; De Plateaux_H4030</v>
      </c>
      <c r="L3983" s="36">
        <f>VLOOKUP(D3983,DATA!A:F,5,FALSE)</f>
        <v>1.0986712608830001E-2</v>
      </c>
      <c r="M3983" s="37">
        <f>VLOOKUP(D3983,DATA!A:F,6,FALSE)</f>
        <v>982</v>
      </c>
      <c r="N3983" s="36">
        <f t="shared" si="311"/>
        <v>98.794718454356811</v>
      </c>
      <c r="O3983" s="36">
        <f t="shared" si="312"/>
        <v>98.794807243209789</v>
      </c>
      <c r="P3983" s="36">
        <f t="shared" si="313"/>
        <v>8.8788852977472743E-5</v>
      </c>
      <c r="Q3983" s="36">
        <f t="shared" si="314"/>
        <v>1.9836069034908847E-3</v>
      </c>
    </row>
    <row r="3984" spans="1:17" x14ac:dyDescent="0.3">
      <c r="A3984" s="29">
        <v>1935010</v>
      </c>
      <c r="B3984" s="1">
        <v>136</v>
      </c>
      <c r="C3984" s="1" t="s">
        <v>14</v>
      </c>
      <c r="D3984" s="1" t="s">
        <v>53</v>
      </c>
      <c r="E3984" s="1" t="s">
        <v>54</v>
      </c>
      <c r="F3984" s="47">
        <v>714</v>
      </c>
      <c r="G3984" s="34">
        <v>1164</v>
      </c>
      <c r="H3984" s="1" t="s">
        <v>218</v>
      </c>
      <c r="I3984" s="34">
        <v>5.8783999999999998E-3</v>
      </c>
      <c r="J3984" s="34">
        <v>5652.7110000000002</v>
      </c>
      <c r="K3984" s="35" t="str">
        <f t="shared" si="310"/>
        <v>Leenderbos, Groote Heide &amp; De Plateaux_H4030</v>
      </c>
      <c r="L3984" s="36">
        <f>VLOOKUP(D3984,DATA!A:F,5,FALSE)</f>
        <v>1.0986712608830001E-2</v>
      </c>
      <c r="M3984" s="37">
        <f>VLOOKUP(D3984,DATA!A:F,6,FALSE)</f>
        <v>982</v>
      </c>
      <c r="N3984" s="36">
        <f t="shared" si="311"/>
        <v>88.07531516195202</v>
      </c>
      <c r="O3984" s="36">
        <f t="shared" si="312"/>
        <v>88.075993454951799</v>
      </c>
      <c r="P3984" s="36">
        <f t="shared" si="313"/>
        <v>6.7829299977972823E-4</v>
      </c>
      <c r="Q3984" s="36">
        <f t="shared" si="314"/>
        <v>3.8341943010778673E-2</v>
      </c>
    </row>
    <row r="3985" spans="1:17" x14ac:dyDescent="0.3">
      <c r="A3985" s="29">
        <v>1935013</v>
      </c>
      <c r="B3985" s="1">
        <v>136</v>
      </c>
      <c r="C3985" s="1" t="s">
        <v>14</v>
      </c>
      <c r="D3985" s="1" t="s">
        <v>53</v>
      </c>
      <c r="E3985" s="1" t="s">
        <v>54</v>
      </c>
      <c r="F3985" s="47">
        <v>714</v>
      </c>
      <c r="G3985" s="34">
        <v>1176.06</v>
      </c>
      <c r="H3985" s="1" t="s">
        <v>218</v>
      </c>
      <c r="I3985" s="34">
        <v>5.4069000000000001E-3</v>
      </c>
      <c r="J3985" s="34">
        <v>9028.7479999999996</v>
      </c>
      <c r="K3985" s="35" t="str">
        <f t="shared" si="310"/>
        <v>Leenderbos, Groote Heide &amp; De Plateaux_H4030</v>
      </c>
      <c r="L3985" s="36">
        <f>VLOOKUP(D3985,DATA!A:F,5,FALSE)</f>
        <v>1.0986712608830001E-2</v>
      </c>
      <c r="M3985" s="37">
        <f>VLOOKUP(D3985,DATA!A:F,6,FALSE)</f>
        <v>982</v>
      </c>
      <c r="N3985" s="36">
        <f t="shared" si="311"/>
        <v>89.398244537545466</v>
      </c>
      <c r="O3985" s="36">
        <f t="shared" si="312"/>
        <v>89.398807543140819</v>
      </c>
      <c r="P3985" s="36">
        <f t="shared" si="313"/>
        <v>5.6300559535316097E-4</v>
      </c>
      <c r="Q3985" s="36">
        <f t="shared" si="314"/>
        <v>5.0832356430336609E-2</v>
      </c>
    </row>
    <row r="3986" spans="1:17" x14ac:dyDescent="0.3">
      <c r="A3986" s="29">
        <v>1936538</v>
      </c>
      <c r="B3986" s="1">
        <v>136</v>
      </c>
      <c r="C3986" s="1" t="s">
        <v>14</v>
      </c>
      <c r="D3986" s="1" t="s">
        <v>53</v>
      </c>
      <c r="E3986" s="1" t="s">
        <v>54</v>
      </c>
      <c r="F3986" s="47">
        <v>714</v>
      </c>
      <c r="G3986" s="34">
        <v>1429.97</v>
      </c>
      <c r="H3986" s="1" t="s">
        <v>218</v>
      </c>
      <c r="I3986" s="34">
        <v>7.0155E-3</v>
      </c>
      <c r="J3986" s="34">
        <v>4176.9214000000002</v>
      </c>
      <c r="K3986" s="35" t="str">
        <f t="shared" si="310"/>
        <v>Leenderbos, Groote Heide &amp; De Plateaux_H4030</v>
      </c>
      <c r="L3986" s="36">
        <f>VLOOKUP(D3986,DATA!A:F,5,FALSE)</f>
        <v>1.0986712608830001E-2</v>
      </c>
      <c r="M3986" s="37">
        <f>VLOOKUP(D3986,DATA!A:F,6,FALSE)</f>
        <v>982</v>
      </c>
      <c r="N3986" s="36">
        <f t="shared" si="311"/>
        <v>99.276610624612488</v>
      </c>
      <c r="O3986" s="36">
        <f t="shared" si="312"/>
        <v>99.276665976057842</v>
      </c>
      <c r="P3986" s="36">
        <f t="shared" si="313"/>
        <v>5.5351445354290263E-5</v>
      </c>
      <c r="Q3986" s="36">
        <f t="shared" si="314"/>
        <v>2.3119863662126559E-3</v>
      </c>
    </row>
    <row r="3987" spans="1:17" x14ac:dyDescent="0.3">
      <c r="A3987" s="29">
        <v>1936539</v>
      </c>
      <c r="B3987" s="1">
        <v>136</v>
      </c>
      <c r="C3987" s="1" t="s">
        <v>14</v>
      </c>
      <c r="D3987" s="1" t="s">
        <v>53</v>
      </c>
      <c r="E3987" s="1" t="s">
        <v>54</v>
      </c>
      <c r="F3987" s="47">
        <v>714</v>
      </c>
      <c r="G3987" s="34">
        <v>1154.93</v>
      </c>
      <c r="H3987" s="1" t="s">
        <v>218</v>
      </c>
      <c r="I3987" s="34">
        <v>5.6969000000000004E-3</v>
      </c>
      <c r="J3987" s="34">
        <v>6007.7820000000002</v>
      </c>
      <c r="K3987" s="35" t="str">
        <f t="shared" si="310"/>
        <v>Leenderbos, Groote Heide &amp; De Plateaux_H4030</v>
      </c>
      <c r="L3987" s="36">
        <f>VLOOKUP(D3987,DATA!A:F,5,FALSE)</f>
        <v>1.0986712608830001E-2</v>
      </c>
      <c r="M3987" s="37">
        <f>VLOOKUP(D3987,DATA!A:F,6,FALSE)</f>
        <v>982</v>
      </c>
      <c r="N3987" s="36">
        <f t="shared" si="311"/>
        <v>86.988385311838812</v>
      </c>
      <c r="O3987" s="36">
        <f t="shared" si="312"/>
        <v>86.989093728504756</v>
      </c>
      <c r="P3987" s="36">
        <f t="shared" si="313"/>
        <v>7.0841666594390063E-4</v>
      </c>
      <c r="Q3987" s="36">
        <f t="shared" si="314"/>
        <v>4.2560128941577791E-2</v>
      </c>
    </row>
    <row r="3988" spans="1:17" x14ac:dyDescent="0.3">
      <c r="A3988" s="29">
        <v>1936542</v>
      </c>
      <c r="B3988" s="1">
        <v>136</v>
      </c>
      <c r="C3988" s="1" t="s">
        <v>14</v>
      </c>
      <c r="D3988" s="1" t="s">
        <v>53</v>
      </c>
      <c r="E3988" s="1" t="s">
        <v>54</v>
      </c>
      <c r="F3988" s="47">
        <v>714</v>
      </c>
      <c r="G3988" s="34">
        <v>1144.8599999999999</v>
      </c>
      <c r="H3988" s="1" t="s">
        <v>218</v>
      </c>
      <c r="I3988" s="34">
        <v>5.4127000000000003E-3</v>
      </c>
      <c r="J3988" s="34">
        <v>3226.5293000000001</v>
      </c>
      <c r="K3988" s="35" t="str">
        <f t="shared" si="310"/>
        <v>Leenderbos, Groote Heide &amp; De Plateaux_H4030</v>
      </c>
      <c r="L3988" s="36">
        <f>VLOOKUP(D3988,DATA!A:F,5,FALSE)</f>
        <v>1.0986712608830001E-2</v>
      </c>
      <c r="M3988" s="37">
        <f>VLOOKUP(D3988,DATA!A:F,6,FALSE)</f>
        <v>982</v>
      </c>
      <c r="N3988" s="36">
        <f t="shared" si="311"/>
        <v>85.684094427266416</v>
      </c>
      <c r="O3988" s="36">
        <f t="shared" si="312"/>
        <v>85.684823870569687</v>
      </c>
      <c r="P3988" s="36">
        <f t="shared" si="313"/>
        <v>7.2944330327118223E-4</v>
      </c>
      <c r="Q3988" s="36">
        <f t="shared" si="314"/>
        <v>2.3535701906932553E-2</v>
      </c>
    </row>
    <row r="3989" spans="1:17" x14ac:dyDescent="0.3">
      <c r="A3989" s="30">
        <v>1936543</v>
      </c>
      <c r="B3989" s="14">
        <v>136</v>
      </c>
      <c r="C3989" s="14" t="s">
        <v>14</v>
      </c>
      <c r="D3989" s="14" t="s">
        <v>55</v>
      </c>
      <c r="E3989" s="14" t="s">
        <v>56</v>
      </c>
      <c r="F3989" s="48">
        <v>500</v>
      </c>
      <c r="G3989" s="38">
        <v>1109.18</v>
      </c>
      <c r="H3989" s="14" t="s">
        <v>218</v>
      </c>
      <c r="I3989" s="38">
        <v>5.2145000000000004E-3</v>
      </c>
      <c r="J3989" s="38">
        <v>429.48061999999999</v>
      </c>
      <c r="K3989" s="39" t="str">
        <f t="shared" si="310"/>
        <v>Leenderbos, Groote Heide &amp; De Plateaux_H3130</v>
      </c>
      <c r="L3989" s="40">
        <f>VLOOKUP(D3989,DATA!A:F,5,FALSE)</f>
        <v>0</v>
      </c>
      <c r="M3989" s="41">
        <f>VLOOKUP(D3989,DATA!A:F,6,FALSE)</f>
        <v>3.5</v>
      </c>
      <c r="N3989" s="40">
        <f t="shared" si="311"/>
        <v>50</v>
      </c>
      <c r="O3989" s="40">
        <f t="shared" si="312"/>
        <v>50</v>
      </c>
      <c r="P3989" s="40">
        <f>J3989/10000*I3989</f>
        <v>2.2395266929900004E-4</v>
      </c>
      <c r="Q3989" s="40">
        <f>IF(AND(H3989&lt;&gt;"below",I3989&gt;=0.005),M3989*P3989,0)</f>
        <v>7.8383434254650013E-4</v>
      </c>
    </row>
    <row r="3990" spans="1:17" x14ac:dyDescent="0.3">
      <c r="A3990" s="29">
        <v>1936543</v>
      </c>
      <c r="B3990" s="1">
        <v>136</v>
      </c>
      <c r="C3990" s="1" t="s">
        <v>14</v>
      </c>
      <c r="D3990" s="1" t="s">
        <v>41</v>
      </c>
      <c r="E3990" s="1" t="s">
        <v>42</v>
      </c>
      <c r="F3990" s="47">
        <v>1071</v>
      </c>
      <c r="G3990" s="34">
        <v>1109.18</v>
      </c>
      <c r="H3990" s="1" t="s">
        <v>218</v>
      </c>
      <c r="I3990" s="34">
        <v>5.2145000000000004E-3</v>
      </c>
      <c r="J3990" s="34">
        <v>1675.7533000000001</v>
      </c>
      <c r="K3990" s="35" t="str">
        <f t="shared" si="310"/>
        <v>Leenderbos, Groote Heide &amp; De Plateaux_H4010A</v>
      </c>
      <c r="L3990" s="36">
        <f>VLOOKUP(D3990,DATA!A:F,5,FALSE)</f>
        <v>1.3726988247862192E-2</v>
      </c>
      <c r="M3990" s="37">
        <f>VLOOKUP(D3990,DATA!A:F,6,FALSE)</f>
        <v>1285.5</v>
      </c>
      <c r="N3990" s="36">
        <f t="shared" si="311"/>
        <v>8.163456934232741</v>
      </c>
      <c r="O3990" s="36">
        <f t="shared" si="312"/>
        <v>8.1639935835395772</v>
      </c>
      <c r="P3990" s="36">
        <f t="shared" si="313"/>
        <v>5.3664930683616774E-4</v>
      </c>
      <c r="Q3990" s="36">
        <f t="shared" si="314"/>
        <v>8.9929184687342067E-3</v>
      </c>
    </row>
    <row r="3991" spans="1:17" x14ac:dyDescent="0.3">
      <c r="A3991" s="29">
        <v>1936543</v>
      </c>
      <c r="B3991" s="1">
        <v>136</v>
      </c>
      <c r="C3991" s="1" t="s">
        <v>14</v>
      </c>
      <c r="D3991" s="1" t="s">
        <v>53</v>
      </c>
      <c r="E3991" s="1" t="s">
        <v>54</v>
      </c>
      <c r="F3991" s="47">
        <v>714</v>
      </c>
      <c r="G3991" s="34">
        <v>1109.18</v>
      </c>
      <c r="H3991" s="1" t="s">
        <v>218</v>
      </c>
      <c r="I3991" s="34">
        <v>5.2145000000000004E-3</v>
      </c>
      <c r="J3991" s="34">
        <v>3299.3027000000002</v>
      </c>
      <c r="K3991" s="35" t="str">
        <f t="shared" si="310"/>
        <v>Leenderbos, Groote Heide &amp; De Plateaux_H4030</v>
      </c>
      <c r="L3991" s="36">
        <f>VLOOKUP(D3991,DATA!A:F,5,FALSE)</f>
        <v>1.0986712608830001E-2</v>
      </c>
      <c r="M3991" s="37">
        <f>VLOOKUP(D3991,DATA!A:F,6,FALSE)</f>
        <v>982</v>
      </c>
      <c r="N3991" s="36">
        <f t="shared" si="311"/>
        <v>80.175351771585156</v>
      </c>
      <c r="O3991" s="36">
        <f t="shared" si="312"/>
        <v>80.17626235406965</v>
      </c>
      <c r="P3991" s="36">
        <f t="shared" si="313"/>
        <v>9.1058248449371604E-4</v>
      </c>
      <c r="Q3991" s="36">
        <f t="shared" si="314"/>
        <v>3.0042872496628258E-2</v>
      </c>
    </row>
    <row r="3992" spans="1:17" x14ac:dyDescent="0.3">
      <c r="A3992" s="29">
        <v>1938066</v>
      </c>
      <c r="B3992" s="1">
        <v>136</v>
      </c>
      <c r="C3992" s="1" t="s">
        <v>14</v>
      </c>
      <c r="D3992" s="1" t="s">
        <v>53</v>
      </c>
      <c r="E3992" s="1" t="s">
        <v>54</v>
      </c>
      <c r="F3992" s="47">
        <v>714</v>
      </c>
      <c r="G3992" s="34">
        <v>1497.13</v>
      </c>
      <c r="H3992" s="1" t="s">
        <v>218</v>
      </c>
      <c r="I3992" s="34">
        <v>7.4295000000000003E-3</v>
      </c>
      <c r="J3992" s="34">
        <v>90.758570000000006</v>
      </c>
      <c r="K3992" s="35" t="str">
        <f t="shared" si="310"/>
        <v>Leenderbos, Groote Heide &amp; De Plateaux_H4030</v>
      </c>
      <c r="L3992" s="36">
        <f>VLOOKUP(D3992,DATA!A:F,5,FALSE)</f>
        <v>1.0986712608830001E-2</v>
      </c>
      <c r="M3992" s="37">
        <f>VLOOKUP(D3992,DATA!A:F,6,FALSE)</f>
        <v>982</v>
      </c>
      <c r="N3992" s="36">
        <f t="shared" si="311"/>
        <v>99.652813433110637</v>
      </c>
      <c r="O3992" s="36">
        <f t="shared" si="312"/>
        <v>99.652841672950359</v>
      </c>
      <c r="P3992" s="36">
        <f t="shared" si="313"/>
        <v>2.8239839721777571E-5</v>
      </c>
      <c r="Q3992" s="36">
        <f t="shared" si="314"/>
        <v>2.5630074701777306E-5</v>
      </c>
    </row>
    <row r="3993" spans="1:17" x14ac:dyDescent="0.3">
      <c r="A3993" s="29">
        <v>1938067</v>
      </c>
      <c r="B3993" s="1">
        <v>136</v>
      </c>
      <c r="C3993" s="1" t="s">
        <v>14</v>
      </c>
      <c r="D3993" s="1" t="s">
        <v>41</v>
      </c>
      <c r="E3993" s="1" t="s">
        <v>42</v>
      </c>
      <c r="F3993" s="47">
        <v>1071</v>
      </c>
      <c r="G3993" s="34">
        <v>1120.94</v>
      </c>
      <c r="H3993" s="1" t="s">
        <v>218</v>
      </c>
      <c r="I3993" s="34">
        <v>5.5827999999999997E-3</v>
      </c>
      <c r="J3993" s="34">
        <v>165.47537</v>
      </c>
      <c r="K3993" s="35" t="str">
        <f t="shared" si="310"/>
        <v>Leenderbos, Groote Heide &amp; De Plateaux_H4010A</v>
      </c>
      <c r="L3993" s="36">
        <f>VLOOKUP(D3993,DATA!A:F,5,FALSE)</f>
        <v>1.3726988247862192E-2</v>
      </c>
      <c r="M3993" s="37">
        <f>VLOOKUP(D3993,DATA!A:F,6,FALSE)</f>
        <v>1285.5</v>
      </c>
      <c r="N3993" s="36">
        <f t="shared" si="311"/>
        <v>9.4583399848450203</v>
      </c>
      <c r="O3993" s="36">
        <f t="shared" si="312"/>
        <v>9.4589962875563582</v>
      </c>
      <c r="P3993" s="36">
        <f t="shared" si="313"/>
        <v>6.5630271133798601E-4</v>
      </c>
      <c r="Q3993" s="36">
        <f t="shared" si="314"/>
        <v>1.0860193399065644E-3</v>
      </c>
    </row>
    <row r="3994" spans="1:17" x14ac:dyDescent="0.3">
      <c r="A3994" s="29">
        <v>1938067</v>
      </c>
      <c r="B3994" s="1">
        <v>136</v>
      </c>
      <c r="C3994" s="1" t="s">
        <v>14</v>
      </c>
      <c r="D3994" s="1" t="s">
        <v>53</v>
      </c>
      <c r="E3994" s="1" t="s">
        <v>54</v>
      </c>
      <c r="F3994" s="47">
        <v>714</v>
      </c>
      <c r="G3994" s="34">
        <v>1120.94</v>
      </c>
      <c r="H3994" s="1" t="s">
        <v>218</v>
      </c>
      <c r="I3994" s="34">
        <v>5.5827999999999997E-3</v>
      </c>
      <c r="J3994" s="34">
        <v>9612.0720000000001</v>
      </c>
      <c r="K3994" s="35" t="str">
        <f t="shared" si="310"/>
        <v>Leenderbos, Groote Heide &amp; De Plateaux_H4030</v>
      </c>
      <c r="L3994" s="36">
        <f>VLOOKUP(D3994,DATA!A:F,5,FALSE)</f>
        <v>1.0986712608830001E-2</v>
      </c>
      <c r="M3994" s="37">
        <f>VLOOKUP(D3994,DATA!A:F,6,FALSE)</f>
        <v>982</v>
      </c>
      <c r="N3994" s="36">
        <f t="shared" si="311"/>
        <v>82.149274331213434</v>
      </c>
      <c r="O3994" s="36">
        <f t="shared" si="312"/>
        <v>82.15017376847905</v>
      </c>
      <c r="P3994" s="36">
        <f t="shared" si="313"/>
        <v>8.9943726561614312E-4</v>
      </c>
      <c r="Q3994" s="36">
        <f t="shared" si="314"/>
        <v>8.6454557565854934E-2</v>
      </c>
    </row>
    <row r="3995" spans="1:17" x14ac:dyDescent="0.3">
      <c r="A3995" s="29">
        <v>1938071</v>
      </c>
      <c r="B3995" s="1">
        <v>136</v>
      </c>
      <c r="C3995" s="1" t="s">
        <v>14</v>
      </c>
      <c r="D3995" s="1" t="s">
        <v>53</v>
      </c>
      <c r="E3995" s="1" t="s">
        <v>54</v>
      </c>
      <c r="F3995" s="47">
        <v>714</v>
      </c>
      <c r="G3995" s="34">
        <v>1009.32</v>
      </c>
      <c r="H3995" s="1" t="s">
        <v>218</v>
      </c>
      <c r="I3995" s="34">
        <v>4.9084000000000003E-3</v>
      </c>
      <c r="J3995" s="34">
        <v>5969.5659999999998</v>
      </c>
      <c r="K3995" s="35" t="str">
        <f t="shared" si="310"/>
        <v>Leenderbos, Groote Heide &amp; De Plateaux_H4030</v>
      </c>
      <c r="L3995" s="36">
        <f>VLOOKUP(D3995,DATA!A:F,5,FALSE)</f>
        <v>1.0986712608830001E-2</v>
      </c>
      <c r="M3995" s="37">
        <f>VLOOKUP(D3995,DATA!A:F,6,FALSE)</f>
        <v>982</v>
      </c>
      <c r="N3995" s="36">
        <f t="shared" si="311"/>
        <v>57.448089350020872</v>
      </c>
      <c r="O3995" s="36">
        <f t="shared" si="312"/>
        <v>57.449407608647149</v>
      </c>
      <c r="P3995" s="36">
        <f t="shared" si="313"/>
        <v>1.3182586262772134E-3</v>
      </c>
      <c r="Q3995" s="36">
        <f t="shared" si="314"/>
        <v>0</v>
      </c>
    </row>
    <row r="3996" spans="1:17" x14ac:dyDescent="0.3">
      <c r="A3996" s="29">
        <v>1938072</v>
      </c>
      <c r="B3996" s="1">
        <v>136</v>
      </c>
      <c r="C3996" s="1" t="s">
        <v>14</v>
      </c>
      <c r="D3996" s="1" t="s">
        <v>61</v>
      </c>
      <c r="E3996" s="1" t="s">
        <v>62</v>
      </c>
      <c r="F3996" s="47">
        <v>714</v>
      </c>
      <c r="G3996" s="34">
        <v>1187.3800000000001</v>
      </c>
      <c r="H3996" s="1" t="s">
        <v>218</v>
      </c>
      <c r="I3996" s="34">
        <v>5.5515E-3</v>
      </c>
      <c r="J3996" s="34">
        <v>255.42856</v>
      </c>
      <c r="K3996" s="35" t="str">
        <f t="shared" si="310"/>
        <v>Leenderbos, Groote Heide &amp; De Plateaux_H2330</v>
      </c>
      <c r="L3996" s="36">
        <f>VLOOKUP(D3996,DATA!A:F,5,FALSE)</f>
        <v>1.0986712608830001E-2</v>
      </c>
      <c r="M3996" s="37">
        <f>VLOOKUP(D3996,DATA!A:F,6,FALSE)</f>
        <v>982</v>
      </c>
      <c r="N3996" s="36">
        <f t="shared" si="311"/>
        <v>90.52055374601737</v>
      </c>
      <c r="O3996" s="36">
        <f t="shared" si="312"/>
        <v>90.521077102424925</v>
      </c>
      <c r="P3996" s="36">
        <f t="shared" si="313"/>
        <v>5.2335640755529766E-4</v>
      </c>
      <c r="Q3996" s="36">
        <f t="shared" si="314"/>
        <v>1.336801735486228E-3</v>
      </c>
    </row>
    <row r="3997" spans="1:17" x14ac:dyDescent="0.3">
      <c r="A3997" s="29">
        <v>1938072</v>
      </c>
      <c r="B3997" s="1">
        <v>136</v>
      </c>
      <c r="C3997" s="1" t="s">
        <v>14</v>
      </c>
      <c r="D3997" s="1" t="s">
        <v>53</v>
      </c>
      <c r="E3997" s="1" t="s">
        <v>54</v>
      </c>
      <c r="F3997" s="47">
        <v>714</v>
      </c>
      <c r="G3997" s="34">
        <v>1187.3800000000001</v>
      </c>
      <c r="H3997" s="1" t="s">
        <v>218</v>
      </c>
      <c r="I3997" s="34">
        <v>5.5515E-3</v>
      </c>
      <c r="J3997" s="34">
        <v>1620.875</v>
      </c>
      <c r="K3997" s="35" t="str">
        <f t="shared" si="310"/>
        <v>Leenderbos, Groote Heide &amp; De Plateaux_H4030</v>
      </c>
      <c r="L3997" s="36">
        <f>VLOOKUP(D3997,DATA!A:F,5,FALSE)</f>
        <v>1.0986712608830001E-2</v>
      </c>
      <c r="M3997" s="37">
        <f>VLOOKUP(D3997,DATA!A:F,6,FALSE)</f>
        <v>982</v>
      </c>
      <c r="N3997" s="36">
        <f t="shared" si="311"/>
        <v>90.52055374601737</v>
      </c>
      <c r="O3997" s="36">
        <f t="shared" si="312"/>
        <v>90.521077102424925</v>
      </c>
      <c r="P3997" s="36">
        <f t="shared" si="313"/>
        <v>5.2335640755529766E-4</v>
      </c>
      <c r="Q3997" s="36">
        <f t="shared" si="314"/>
        <v>8.4829531709619318E-3</v>
      </c>
    </row>
    <row r="3998" spans="1:17" x14ac:dyDescent="0.3">
      <c r="A3998" s="29">
        <v>1939595</v>
      </c>
      <c r="B3998" s="1">
        <v>136</v>
      </c>
      <c r="C3998" s="1" t="s">
        <v>14</v>
      </c>
      <c r="D3998" s="1" t="s">
        <v>61</v>
      </c>
      <c r="E3998" s="1" t="s">
        <v>62</v>
      </c>
      <c r="F3998" s="47">
        <v>714</v>
      </c>
      <c r="G3998" s="34">
        <v>1510.41</v>
      </c>
      <c r="H3998" s="1" t="s">
        <v>218</v>
      </c>
      <c r="I3998" s="34">
        <v>7.5301999999999999E-3</v>
      </c>
      <c r="J3998" s="34">
        <v>65.615480000000005</v>
      </c>
      <c r="K3998" s="35" t="str">
        <f t="shared" si="310"/>
        <v>Leenderbos, Groote Heide &amp; De Plateaux_H2330</v>
      </c>
      <c r="L3998" s="36">
        <f>VLOOKUP(D3998,DATA!A:F,5,FALSE)</f>
        <v>1.0986712608830001E-2</v>
      </c>
      <c r="M3998" s="37">
        <f>VLOOKUP(D3998,DATA!A:F,6,FALSE)</f>
        <v>982</v>
      </c>
      <c r="N3998" s="36">
        <f t="shared" si="311"/>
        <v>99.699805620450178</v>
      </c>
      <c r="O3998" s="36">
        <f t="shared" si="312"/>
        <v>99.699830380601071</v>
      </c>
      <c r="P3998" s="36">
        <f t="shared" si="313"/>
        <v>2.4760150893143873E-5</v>
      </c>
      <c r="Q3998" s="36">
        <f t="shared" si="314"/>
        <v>1.6246491857260639E-5</v>
      </c>
    </row>
    <row r="3999" spans="1:17" x14ac:dyDescent="0.3">
      <c r="A3999" s="29">
        <v>1939595</v>
      </c>
      <c r="B3999" s="1">
        <v>136</v>
      </c>
      <c r="C3999" s="1" t="s">
        <v>14</v>
      </c>
      <c r="D3999" s="1" t="s">
        <v>53</v>
      </c>
      <c r="E3999" s="1" t="s">
        <v>54</v>
      </c>
      <c r="F3999" s="47">
        <v>714</v>
      </c>
      <c r="G3999" s="34">
        <v>1510.41</v>
      </c>
      <c r="H3999" s="1" t="s">
        <v>218</v>
      </c>
      <c r="I3999" s="34">
        <v>7.5301999999999999E-3</v>
      </c>
      <c r="J3999" s="34">
        <v>49.1736</v>
      </c>
      <c r="K3999" s="35" t="str">
        <f t="shared" si="310"/>
        <v>Leenderbos, Groote Heide &amp; De Plateaux_H4030</v>
      </c>
      <c r="L3999" s="36">
        <f>VLOOKUP(D3999,DATA!A:F,5,FALSE)</f>
        <v>1.0986712608830001E-2</v>
      </c>
      <c r="M3999" s="37">
        <f>VLOOKUP(D3999,DATA!A:F,6,FALSE)</f>
        <v>982</v>
      </c>
      <c r="N3999" s="36">
        <f t="shared" si="311"/>
        <v>99.699805620450178</v>
      </c>
      <c r="O3999" s="36">
        <f t="shared" si="312"/>
        <v>99.699830380601071</v>
      </c>
      <c r="P3999" s="36">
        <f t="shared" si="313"/>
        <v>2.4760150893143873E-5</v>
      </c>
      <c r="Q3999" s="36">
        <f t="shared" si="314"/>
        <v>1.2175457559590997E-5</v>
      </c>
    </row>
    <row r="4000" spans="1:17" x14ac:dyDescent="0.3">
      <c r="A4000" s="29">
        <v>1939596</v>
      </c>
      <c r="B4000" s="1">
        <v>136</v>
      </c>
      <c r="C4000" s="1" t="s">
        <v>14</v>
      </c>
      <c r="D4000" s="1" t="s">
        <v>61</v>
      </c>
      <c r="E4000" s="1" t="s">
        <v>62</v>
      </c>
      <c r="F4000" s="47">
        <v>714</v>
      </c>
      <c r="G4000" s="34">
        <v>1172.98</v>
      </c>
      <c r="H4000" s="1" t="s">
        <v>218</v>
      </c>
      <c r="I4000" s="34">
        <v>5.8396000000000003E-3</v>
      </c>
      <c r="J4000" s="34">
        <v>156.57162</v>
      </c>
      <c r="K4000" s="35" t="str">
        <f t="shared" si="310"/>
        <v>Leenderbos, Groote Heide &amp; De Plateaux_H2330</v>
      </c>
      <c r="L4000" s="36">
        <f>VLOOKUP(D4000,DATA!A:F,5,FALSE)</f>
        <v>1.0986712608830001E-2</v>
      </c>
      <c r="M4000" s="37">
        <f>VLOOKUP(D4000,DATA!A:F,6,FALSE)</f>
        <v>982</v>
      </c>
      <c r="N4000" s="36">
        <f t="shared" si="311"/>
        <v>89.073222945878797</v>
      </c>
      <c r="O4000" s="36">
        <f t="shared" si="312"/>
        <v>89.073847369359456</v>
      </c>
      <c r="P4000" s="36">
        <f t="shared" si="313"/>
        <v>6.2442348065872011E-4</v>
      </c>
      <c r="Q4000" s="36">
        <f t="shared" si="314"/>
        <v>9.7766995932774487E-4</v>
      </c>
    </row>
    <row r="4001" spans="1:17" x14ac:dyDescent="0.3">
      <c r="A4001" s="29">
        <v>1939596</v>
      </c>
      <c r="B4001" s="1">
        <v>136</v>
      </c>
      <c r="C4001" s="1" t="s">
        <v>14</v>
      </c>
      <c r="D4001" s="1" t="s">
        <v>53</v>
      </c>
      <c r="E4001" s="1" t="s">
        <v>54</v>
      </c>
      <c r="F4001" s="47">
        <v>714</v>
      </c>
      <c r="G4001" s="34">
        <v>1172.98</v>
      </c>
      <c r="H4001" s="1" t="s">
        <v>218</v>
      </c>
      <c r="I4001" s="34">
        <v>5.8396000000000003E-3</v>
      </c>
      <c r="J4001" s="34">
        <v>8139.3486000000003</v>
      </c>
      <c r="K4001" s="35" t="str">
        <f t="shared" si="310"/>
        <v>Leenderbos, Groote Heide &amp; De Plateaux_H4030</v>
      </c>
      <c r="L4001" s="36">
        <f>VLOOKUP(D4001,DATA!A:F,5,FALSE)</f>
        <v>1.0986712608830001E-2</v>
      </c>
      <c r="M4001" s="37">
        <f>VLOOKUP(D4001,DATA!A:F,6,FALSE)</f>
        <v>982</v>
      </c>
      <c r="N4001" s="36">
        <f t="shared" si="311"/>
        <v>89.073222945878797</v>
      </c>
      <c r="O4001" s="36">
        <f t="shared" si="312"/>
        <v>89.073847369359456</v>
      </c>
      <c r="P4001" s="36">
        <f t="shared" si="313"/>
        <v>6.2442348065872011E-4</v>
      </c>
      <c r="Q4001" s="36">
        <f t="shared" si="314"/>
        <v>5.0824003831066805E-2</v>
      </c>
    </row>
    <row r="4002" spans="1:17" x14ac:dyDescent="0.3">
      <c r="A4002" s="29">
        <v>1939597</v>
      </c>
      <c r="B4002" s="1">
        <v>136</v>
      </c>
      <c r="C4002" s="1" t="s">
        <v>14</v>
      </c>
      <c r="D4002" s="1" t="s">
        <v>53</v>
      </c>
      <c r="E4002" s="1" t="s">
        <v>54</v>
      </c>
      <c r="F4002" s="47">
        <v>714</v>
      </c>
      <c r="G4002" s="34">
        <v>1126.25</v>
      </c>
      <c r="H4002" s="1" t="s">
        <v>218</v>
      </c>
      <c r="I4002" s="34">
        <v>5.62E-3</v>
      </c>
      <c r="J4002" s="34">
        <v>8285.3009999999995</v>
      </c>
      <c r="K4002" s="35" t="str">
        <f t="shared" si="310"/>
        <v>Leenderbos, Groote Heide &amp; De Plateaux_H4030</v>
      </c>
      <c r="L4002" s="36">
        <f>VLOOKUP(D4002,DATA!A:F,5,FALSE)</f>
        <v>1.0986712608830001E-2</v>
      </c>
      <c r="M4002" s="37">
        <f>VLOOKUP(D4002,DATA!A:F,6,FALSE)</f>
        <v>982</v>
      </c>
      <c r="N4002" s="36">
        <f t="shared" si="311"/>
        <v>82.988794149018844</v>
      </c>
      <c r="O4002" s="36">
        <f t="shared" si="312"/>
        <v>82.98966581437972</v>
      </c>
      <c r="P4002" s="36">
        <f t="shared" si="313"/>
        <v>8.7166536087579516E-4</v>
      </c>
      <c r="Q4002" s="36">
        <f t="shared" si="314"/>
        <v>7.2220098861295851E-2</v>
      </c>
    </row>
    <row r="4003" spans="1:17" x14ac:dyDescent="0.3">
      <c r="A4003" s="29">
        <v>1939600</v>
      </c>
      <c r="B4003" s="1">
        <v>136</v>
      </c>
      <c r="C4003" s="1" t="s">
        <v>14</v>
      </c>
      <c r="D4003" s="1" t="s">
        <v>53</v>
      </c>
      <c r="E4003" s="1" t="s">
        <v>54</v>
      </c>
      <c r="F4003" s="47">
        <v>714</v>
      </c>
      <c r="G4003" s="34">
        <v>1147.57</v>
      </c>
      <c r="H4003" s="1" t="s">
        <v>218</v>
      </c>
      <c r="I4003" s="34">
        <v>5.496E-3</v>
      </c>
      <c r="J4003" s="34">
        <v>283.12990000000002</v>
      </c>
      <c r="K4003" s="35" t="str">
        <f t="shared" si="310"/>
        <v>Leenderbos, Groote Heide &amp; De Plateaux_H4030</v>
      </c>
      <c r="L4003" s="36">
        <f>VLOOKUP(D4003,DATA!A:F,5,FALSE)</f>
        <v>1.0986712608830001E-2</v>
      </c>
      <c r="M4003" s="37">
        <f>VLOOKUP(D4003,DATA!A:F,6,FALSE)</f>
        <v>982</v>
      </c>
      <c r="N4003" s="36">
        <f t="shared" si="311"/>
        <v>86.045449778837238</v>
      </c>
      <c r="O4003" s="36">
        <f t="shared" si="312"/>
        <v>86.046174796835558</v>
      </c>
      <c r="P4003" s="36">
        <f t="shared" si="313"/>
        <v>7.2501799832025426E-4</v>
      </c>
      <c r="Q4003" s="36">
        <f t="shared" si="314"/>
        <v>2.0527427336261379E-3</v>
      </c>
    </row>
    <row r="4004" spans="1:17" x14ac:dyDescent="0.3">
      <c r="A4004" s="29">
        <v>1939601</v>
      </c>
      <c r="B4004" s="1">
        <v>136</v>
      </c>
      <c r="C4004" s="1" t="s">
        <v>14</v>
      </c>
      <c r="D4004" s="1" t="s">
        <v>53</v>
      </c>
      <c r="E4004" s="1" t="s">
        <v>54</v>
      </c>
      <c r="F4004" s="47">
        <v>714</v>
      </c>
      <c r="G4004" s="34">
        <v>930.74</v>
      </c>
      <c r="H4004" s="1" t="s">
        <v>218</v>
      </c>
      <c r="I4004" s="34">
        <v>4.5465999999999996E-3</v>
      </c>
      <c r="J4004" s="34">
        <v>2133.7285000000002</v>
      </c>
      <c r="K4004" s="35" t="str">
        <f t="shared" si="310"/>
        <v>Leenderbos, Groote Heide &amp; De Plateaux_H4030</v>
      </c>
      <c r="L4004" s="36">
        <f>VLOOKUP(D4004,DATA!A:F,5,FALSE)</f>
        <v>1.0986712608830001E-2</v>
      </c>
      <c r="M4004" s="37">
        <f>VLOOKUP(D4004,DATA!A:F,6,FALSE)</f>
        <v>982</v>
      </c>
      <c r="N4004" s="36">
        <f t="shared" si="311"/>
        <v>36.28122458291616</v>
      </c>
      <c r="O4004" s="36">
        <f t="shared" si="312"/>
        <v>36.282379383104114</v>
      </c>
      <c r="P4004" s="36">
        <f t="shared" si="313"/>
        <v>1.1548001879546632E-3</v>
      </c>
      <c r="Q4004" s="36">
        <f t="shared" si="314"/>
        <v>0</v>
      </c>
    </row>
    <row r="4005" spans="1:17" x14ac:dyDescent="0.3">
      <c r="A4005" s="29">
        <v>1939602</v>
      </c>
      <c r="B4005" s="1">
        <v>136</v>
      </c>
      <c r="C4005" s="1" t="s">
        <v>14</v>
      </c>
      <c r="D4005" s="1" t="s">
        <v>61</v>
      </c>
      <c r="E4005" s="1" t="s">
        <v>62</v>
      </c>
      <c r="F4005" s="47">
        <v>714</v>
      </c>
      <c r="G4005" s="34">
        <v>1220.04</v>
      </c>
      <c r="H4005" s="1" t="s">
        <v>218</v>
      </c>
      <c r="I4005" s="34">
        <v>5.7190000000000001E-3</v>
      </c>
      <c r="J4005" s="34">
        <v>288.81502999999998</v>
      </c>
      <c r="K4005" s="35" t="str">
        <f t="shared" si="310"/>
        <v>Leenderbos, Groote Heide &amp; De Plateaux_H2330</v>
      </c>
      <c r="L4005" s="36">
        <f>VLOOKUP(D4005,DATA!A:F,5,FALSE)</f>
        <v>1.0986712608830001E-2</v>
      </c>
      <c r="M4005" s="37">
        <f>VLOOKUP(D4005,DATA!A:F,6,FALSE)</f>
        <v>982</v>
      </c>
      <c r="N4005" s="36">
        <f t="shared" si="311"/>
        <v>93.183833754737876</v>
      </c>
      <c r="O4005" s="36">
        <f t="shared" si="312"/>
        <v>93.184232831854132</v>
      </c>
      <c r="P4005" s="36">
        <f t="shared" si="313"/>
        <v>3.9907711625630782E-4</v>
      </c>
      <c r="Q4005" s="36">
        <f t="shared" si="314"/>
        <v>1.1525946930387903E-3</v>
      </c>
    </row>
    <row r="4006" spans="1:17" x14ac:dyDescent="0.3">
      <c r="A4006" s="29">
        <v>1939602</v>
      </c>
      <c r="B4006" s="1">
        <v>136</v>
      </c>
      <c r="C4006" s="1" t="s">
        <v>14</v>
      </c>
      <c r="D4006" s="1" t="s">
        <v>53</v>
      </c>
      <c r="E4006" s="1" t="s">
        <v>54</v>
      </c>
      <c r="F4006" s="47">
        <v>714</v>
      </c>
      <c r="G4006" s="34">
        <v>1220.04</v>
      </c>
      <c r="H4006" s="1" t="s">
        <v>218</v>
      </c>
      <c r="I4006" s="34">
        <v>5.7190000000000001E-3</v>
      </c>
      <c r="J4006" s="34">
        <v>1349.9493</v>
      </c>
      <c r="K4006" s="35" t="str">
        <f t="shared" si="310"/>
        <v>Leenderbos, Groote Heide &amp; De Plateaux_H4030</v>
      </c>
      <c r="L4006" s="36">
        <f>VLOOKUP(D4006,DATA!A:F,5,FALSE)</f>
        <v>1.0986712608830001E-2</v>
      </c>
      <c r="M4006" s="37">
        <f>VLOOKUP(D4006,DATA!A:F,6,FALSE)</f>
        <v>982</v>
      </c>
      <c r="N4006" s="36">
        <f t="shared" si="311"/>
        <v>93.183833754737876</v>
      </c>
      <c r="O4006" s="36">
        <f t="shared" si="312"/>
        <v>93.184232831854132</v>
      </c>
      <c r="P4006" s="36">
        <f t="shared" si="313"/>
        <v>3.9907711625630782E-4</v>
      </c>
      <c r="Q4006" s="36">
        <f t="shared" si="314"/>
        <v>5.387338737362214E-3</v>
      </c>
    </row>
    <row r="4007" spans="1:17" x14ac:dyDescent="0.3">
      <c r="A4007" s="29">
        <v>1941124</v>
      </c>
      <c r="B4007" s="1">
        <v>136</v>
      </c>
      <c r="C4007" s="1" t="s">
        <v>14</v>
      </c>
      <c r="D4007" s="1" t="s">
        <v>61</v>
      </c>
      <c r="E4007" s="1" t="s">
        <v>62</v>
      </c>
      <c r="F4007" s="47">
        <v>714</v>
      </c>
      <c r="G4007" s="34">
        <v>1165.79</v>
      </c>
      <c r="H4007" s="1" t="s">
        <v>218</v>
      </c>
      <c r="I4007" s="34">
        <v>5.8202999999999996E-3</v>
      </c>
      <c r="J4007" s="34">
        <v>2533.6619000000001</v>
      </c>
      <c r="K4007" s="35" t="str">
        <f t="shared" si="310"/>
        <v>Leenderbos, Groote Heide &amp; De Plateaux_H2330</v>
      </c>
      <c r="L4007" s="36">
        <f>VLOOKUP(D4007,DATA!A:F,5,FALSE)</f>
        <v>1.0986712608830001E-2</v>
      </c>
      <c r="M4007" s="37">
        <f>VLOOKUP(D4007,DATA!A:F,6,FALSE)</f>
        <v>982</v>
      </c>
      <c r="N4007" s="36">
        <f t="shared" si="311"/>
        <v>88.28032190562655</v>
      </c>
      <c r="O4007" s="36">
        <f t="shared" si="312"/>
        <v>88.280983485210911</v>
      </c>
      <c r="P4007" s="36">
        <f t="shared" si="313"/>
        <v>6.6157958436008357E-4</v>
      </c>
      <c r="Q4007" s="36">
        <f t="shared" si="314"/>
        <v>1.6762189867109797E-2</v>
      </c>
    </row>
    <row r="4008" spans="1:17" x14ac:dyDescent="0.3">
      <c r="A4008" s="29">
        <v>1941124</v>
      </c>
      <c r="B4008" s="1">
        <v>136</v>
      </c>
      <c r="C4008" s="1" t="s">
        <v>14</v>
      </c>
      <c r="D4008" s="1" t="s">
        <v>53</v>
      </c>
      <c r="E4008" s="1" t="s">
        <v>54</v>
      </c>
      <c r="F4008" s="47">
        <v>714</v>
      </c>
      <c r="G4008" s="34">
        <v>1165.79</v>
      </c>
      <c r="H4008" s="1" t="s">
        <v>218</v>
      </c>
      <c r="I4008" s="34">
        <v>5.8202999999999996E-3</v>
      </c>
      <c r="J4008" s="34">
        <v>5285.7049999999999</v>
      </c>
      <c r="K4008" s="35" t="str">
        <f t="shared" si="310"/>
        <v>Leenderbos, Groote Heide &amp; De Plateaux_H4030</v>
      </c>
      <c r="L4008" s="36">
        <f>VLOOKUP(D4008,DATA!A:F,5,FALSE)</f>
        <v>1.0986712608830001E-2</v>
      </c>
      <c r="M4008" s="37">
        <f>VLOOKUP(D4008,DATA!A:F,6,FALSE)</f>
        <v>982</v>
      </c>
      <c r="N4008" s="36">
        <f t="shared" si="311"/>
        <v>88.28032190562655</v>
      </c>
      <c r="O4008" s="36">
        <f t="shared" si="312"/>
        <v>88.280983485210911</v>
      </c>
      <c r="P4008" s="36">
        <f t="shared" si="313"/>
        <v>6.6157958436008357E-4</v>
      </c>
      <c r="Q4008" s="36">
        <f t="shared" si="314"/>
        <v>3.4969145169500157E-2</v>
      </c>
    </row>
    <row r="4009" spans="1:17" x14ac:dyDescent="0.3">
      <c r="A4009" s="29">
        <v>1941125</v>
      </c>
      <c r="B4009" s="1">
        <v>136</v>
      </c>
      <c r="C4009" s="1" t="s">
        <v>14</v>
      </c>
      <c r="D4009" s="1" t="s">
        <v>41</v>
      </c>
      <c r="E4009" s="1" t="s">
        <v>42</v>
      </c>
      <c r="F4009" s="47">
        <v>1071</v>
      </c>
      <c r="G4009" s="34">
        <v>1146.1099999999999</v>
      </c>
      <c r="H4009" s="1" t="s">
        <v>218</v>
      </c>
      <c r="I4009" s="34">
        <v>5.7367E-3</v>
      </c>
      <c r="J4009" s="34">
        <v>3168.5657000000001</v>
      </c>
      <c r="K4009" s="35" t="str">
        <f t="shared" si="310"/>
        <v>Leenderbos, Groote Heide &amp; De Plateaux_H4010A</v>
      </c>
      <c r="L4009" s="36">
        <f>VLOOKUP(D4009,DATA!A:F,5,FALSE)</f>
        <v>1.3726988247862192E-2</v>
      </c>
      <c r="M4009" s="37">
        <f>VLOOKUP(D4009,DATA!A:F,6,FALSE)</f>
        <v>1285.5</v>
      </c>
      <c r="N4009" s="36">
        <f t="shared" si="311"/>
        <v>12.859881326881936</v>
      </c>
      <c r="O4009" s="36">
        <f t="shared" si="312"/>
        <v>12.860763807570892</v>
      </c>
      <c r="P4009" s="36">
        <f t="shared" si="313"/>
        <v>8.8248068895602216E-4</v>
      </c>
      <c r="Q4009" s="36">
        <f t="shared" si="314"/>
        <v>2.7961980419384205E-2</v>
      </c>
    </row>
    <row r="4010" spans="1:17" x14ac:dyDescent="0.3">
      <c r="A4010" s="29">
        <v>1941125</v>
      </c>
      <c r="B4010" s="1">
        <v>136</v>
      </c>
      <c r="C4010" s="1" t="s">
        <v>14</v>
      </c>
      <c r="D4010" s="1" t="s">
        <v>53</v>
      </c>
      <c r="E4010" s="1" t="s">
        <v>54</v>
      </c>
      <c r="F4010" s="47">
        <v>714</v>
      </c>
      <c r="G4010" s="34">
        <v>1146.1099999999999</v>
      </c>
      <c r="H4010" s="1" t="s">
        <v>218</v>
      </c>
      <c r="I4010" s="34">
        <v>5.7367E-3</v>
      </c>
      <c r="J4010" s="34">
        <v>1897.9154000000001</v>
      </c>
      <c r="K4010" s="35" t="str">
        <f t="shared" si="310"/>
        <v>Leenderbos, Groote Heide &amp; De Plateaux_H4030</v>
      </c>
      <c r="L4010" s="36">
        <f>VLOOKUP(D4010,DATA!A:F,5,FALSE)</f>
        <v>1.0986712608830001E-2</v>
      </c>
      <c r="M4010" s="37">
        <f>VLOOKUP(D4010,DATA!A:F,6,FALSE)</f>
        <v>982</v>
      </c>
      <c r="N4010" s="36">
        <f t="shared" si="311"/>
        <v>85.851730276920804</v>
      </c>
      <c r="O4010" s="36">
        <f t="shared" si="312"/>
        <v>85.85249582500326</v>
      </c>
      <c r="P4010" s="36">
        <f t="shared" si="313"/>
        <v>7.6554808245532513E-4</v>
      </c>
      <c r="Q4010" s="36">
        <f t="shared" si="314"/>
        <v>1.4529454951324315E-2</v>
      </c>
    </row>
    <row r="4011" spans="1:17" x14ac:dyDescent="0.3">
      <c r="A4011" s="29">
        <v>1941126</v>
      </c>
      <c r="B4011" s="1">
        <v>136</v>
      </c>
      <c r="C4011" s="1" t="s">
        <v>14</v>
      </c>
      <c r="D4011" s="1" t="s">
        <v>53</v>
      </c>
      <c r="E4011" s="1" t="s">
        <v>54</v>
      </c>
      <c r="F4011" s="47">
        <v>714</v>
      </c>
      <c r="G4011" s="34">
        <v>1442.8</v>
      </c>
      <c r="H4011" s="1" t="s">
        <v>218</v>
      </c>
      <c r="I4011" s="34">
        <v>7.2449999999999997E-3</v>
      </c>
      <c r="J4011" s="34">
        <v>1670.5604000000001</v>
      </c>
      <c r="K4011" s="35" t="str">
        <f t="shared" si="310"/>
        <v>Leenderbos, Groote Heide &amp; De Plateaux_H4030</v>
      </c>
      <c r="L4011" s="36">
        <f>VLOOKUP(D4011,DATA!A:F,5,FALSE)</f>
        <v>1.0986712608830001E-2</v>
      </c>
      <c r="M4011" s="37">
        <f>VLOOKUP(D4011,DATA!A:F,6,FALSE)</f>
        <v>982</v>
      </c>
      <c r="N4011" s="36">
        <f t="shared" si="311"/>
        <v>99.371120513978894</v>
      </c>
      <c r="O4011" s="36">
        <f t="shared" si="312"/>
        <v>99.371170255229742</v>
      </c>
      <c r="P4011" s="36">
        <f t="shared" si="313"/>
        <v>4.9741250848001073E-5</v>
      </c>
      <c r="Q4011" s="36">
        <f t="shared" si="314"/>
        <v>8.3095763913137012E-4</v>
      </c>
    </row>
    <row r="4012" spans="1:17" x14ac:dyDescent="0.3">
      <c r="A4012" s="29">
        <v>1941130</v>
      </c>
      <c r="B4012" s="1">
        <v>136</v>
      </c>
      <c r="C4012" s="1" t="s">
        <v>14</v>
      </c>
      <c r="D4012" s="1" t="s">
        <v>53</v>
      </c>
      <c r="E4012" s="1" t="s">
        <v>54</v>
      </c>
      <c r="F4012" s="47">
        <v>714</v>
      </c>
      <c r="G4012" s="34">
        <v>994.47</v>
      </c>
      <c r="H4012" s="1" t="s">
        <v>218</v>
      </c>
      <c r="I4012" s="34">
        <v>4.8815999999999998E-3</v>
      </c>
      <c r="J4012" s="34">
        <v>720.96969999999999</v>
      </c>
      <c r="K4012" s="35" t="str">
        <f t="shared" si="310"/>
        <v>Leenderbos, Groote Heide &amp; De Plateaux_H4030</v>
      </c>
      <c r="L4012" s="36">
        <f>VLOOKUP(D4012,DATA!A:F,5,FALSE)</f>
        <v>1.0986712608830001E-2</v>
      </c>
      <c r="M4012" s="37">
        <f>VLOOKUP(D4012,DATA!A:F,6,FALSE)</f>
        <v>982</v>
      </c>
      <c r="N4012" s="36">
        <f t="shared" si="311"/>
        <v>53.419760202264541</v>
      </c>
      <c r="O4012" s="36">
        <f t="shared" si="312"/>
        <v>53.421094746003597</v>
      </c>
      <c r="P4012" s="36">
        <f t="shared" si="313"/>
        <v>1.3345437390555048E-3</v>
      </c>
      <c r="Q4012" s="36">
        <f t="shared" si="314"/>
        <v>0</v>
      </c>
    </row>
    <row r="4013" spans="1:17" x14ac:dyDescent="0.3">
      <c r="A4013" s="29">
        <v>1941131</v>
      </c>
      <c r="B4013" s="1">
        <v>136</v>
      </c>
      <c r="C4013" s="1" t="s">
        <v>14</v>
      </c>
      <c r="D4013" s="1" t="s">
        <v>53</v>
      </c>
      <c r="E4013" s="1" t="s">
        <v>54</v>
      </c>
      <c r="F4013" s="47">
        <v>714</v>
      </c>
      <c r="G4013" s="34">
        <v>1326.9</v>
      </c>
      <c r="H4013" s="1" t="s">
        <v>218</v>
      </c>
      <c r="I4013" s="34">
        <v>6.3267999999999996E-3</v>
      </c>
      <c r="J4013" s="34">
        <v>28.40476</v>
      </c>
      <c r="K4013" s="35" t="str">
        <f t="shared" si="310"/>
        <v>Leenderbos, Groote Heide &amp; De Plateaux_H4030</v>
      </c>
      <c r="L4013" s="36">
        <f>VLOOKUP(D4013,DATA!A:F,5,FALSE)</f>
        <v>1.0986712608830001E-2</v>
      </c>
      <c r="M4013" s="37">
        <f>VLOOKUP(D4013,DATA!A:F,6,FALSE)</f>
        <v>982</v>
      </c>
      <c r="N4013" s="36">
        <f t="shared" si="311"/>
        <v>97.788891857910741</v>
      </c>
      <c r="O4013" s="36">
        <f t="shared" si="312"/>
        <v>97.789042150287429</v>
      </c>
      <c r="P4013" s="36">
        <f t="shared" si="313"/>
        <v>1.502923766878439E-4</v>
      </c>
      <c r="Q4013" s="36">
        <f t="shared" si="314"/>
        <v>4.2690188896478008E-5</v>
      </c>
    </row>
    <row r="4014" spans="1:17" x14ac:dyDescent="0.3">
      <c r="A4014" s="29">
        <v>1942654</v>
      </c>
      <c r="B4014" s="1">
        <v>136</v>
      </c>
      <c r="C4014" s="1" t="s">
        <v>14</v>
      </c>
      <c r="D4014" s="1" t="s">
        <v>53</v>
      </c>
      <c r="E4014" s="1" t="s">
        <v>54</v>
      </c>
      <c r="F4014" s="47">
        <v>714</v>
      </c>
      <c r="G4014" s="34">
        <v>1264.94</v>
      </c>
      <c r="H4014" s="1" t="s">
        <v>218</v>
      </c>
      <c r="I4014" s="34">
        <v>6.5225999999999999E-3</v>
      </c>
      <c r="J4014" s="34">
        <v>900.43975999999998</v>
      </c>
      <c r="K4014" s="35" t="str">
        <f t="shared" si="310"/>
        <v>Leenderbos, Groote Heide &amp; De Plateaux_H4030</v>
      </c>
      <c r="L4014" s="36">
        <f>VLOOKUP(D4014,DATA!A:F,5,FALSE)</f>
        <v>1.0986712608830001E-2</v>
      </c>
      <c r="M4014" s="37">
        <f>VLOOKUP(D4014,DATA!A:F,6,FALSE)</f>
        <v>982</v>
      </c>
      <c r="N4014" s="36">
        <f t="shared" si="311"/>
        <v>95.724529656032331</v>
      </c>
      <c r="O4014" s="36">
        <f t="shared" si="312"/>
        <v>95.724822935338011</v>
      </c>
      <c r="P4014" s="36">
        <f t="shared" si="313"/>
        <v>2.9327930568001648E-4</v>
      </c>
      <c r="Q4014" s="36">
        <f t="shared" si="314"/>
        <v>2.6408034761948068E-3</v>
      </c>
    </row>
    <row r="4015" spans="1:17" x14ac:dyDescent="0.3">
      <c r="A4015" s="29">
        <v>1942655</v>
      </c>
      <c r="B4015" s="1">
        <v>136</v>
      </c>
      <c r="C4015" s="1" t="s">
        <v>14</v>
      </c>
      <c r="D4015" s="1" t="s">
        <v>53</v>
      </c>
      <c r="E4015" s="1" t="s">
        <v>54</v>
      </c>
      <c r="F4015" s="47">
        <v>714</v>
      </c>
      <c r="G4015" s="34">
        <v>1409.8</v>
      </c>
      <c r="H4015" s="1" t="s">
        <v>218</v>
      </c>
      <c r="I4015" s="34">
        <v>6.9890999999999998E-3</v>
      </c>
      <c r="J4015" s="34">
        <v>4765.6157000000003</v>
      </c>
      <c r="K4015" s="35" t="str">
        <f t="shared" si="310"/>
        <v>Leenderbos, Groote Heide &amp; De Plateaux_H4030</v>
      </c>
      <c r="L4015" s="36">
        <f>VLOOKUP(D4015,DATA!A:F,5,FALSE)</f>
        <v>1.0986712608830001E-2</v>
      </c>
      <c r="M4015" s="37">
        <f>VLOOKUP(D4015,DATA!A:F,6,FALSE)</f>
        <v>982</v>
      </c>
      <c r="N4015" s="36">
        <f t="shared" si="311"/>
        <v>99.098773431737087</v>
      </c>
      <c r="O4015" s="36">
        <f t="shared" si="312"/>
        <v>99.098842008173108</v>
      </c>
      <c r="P4015" s="36">
        <f t="shared" si="313"/>
        <v>6.8576436021317022E-5</v>
      </c>
      <c r="Q4015" s="36">
        <f t="shared" si="314"/>
        <v>3.2680894015323396E-3</v>
      </c>
    </row>
    <row r="4016" spans="1:17" x14ac:dyDescent="0.3">
      <c r="A4016" s="30">
        <v>1942660</v>
      </c>
      <c r="B4016" s="14">
        <v>136</v>
      </c>
      <c r="C4016" s="14" t="s">
        <v>14</v>
      </c>
      <c r="D4016" s="14" t="s">
        <v>55</v>
      </c>
      <c r="E4016" s="14" t="s">
        <v>56</v>
      </c>
      <c r="F4016" s="48">
        <v>500</v>
      </c>
      <c r="G4016" s="38">
        <v>1051.0999999999999</v>
      </c>
      <c r="H4016" s="14" t="s">
        <v>218</v>
      </c>
      <c r="I4016" s="38">
        <v>5.1276000000000004E-3</v>
      </c>
      <c r="J4016" s="38">
        <v>1881.4244000000001</v>
      </c>
      <c r="K4016" s="39" t="str">
        <f t="shared" si="310"/>
        <v>Leenderbos, Groote Heide &amp; De Plateaux_H3130</v>
      </c>
      <c r="L4016" s="40">
        <f>VLOOKUP(D4016,DATA!A:F,5,FALSE)</f>
        <v>0</v>
      </c>
      <c r="M4016" s="41">
        <f>VLOOKUP(D4016,DATA!A:F,6,FALSE)</f>
        <v>3.5</v>
      </c>
      <c r="N4016" s="40">
        <f t="shared" si="311"/>
        <v>50</v>
      </c>
      <c r="O4016" s="40">
        <f t="shared" si="312"/>
        <v>50</v>
      </c>
      <c r="P4016" s="40">
        <f>J4016/10000*I4016</f>
        <v>9.6471917534400023E-4</v>
      </c>
      <c r="Q4016" s="40">
        <f>IF(AND(H4016&lt;&gt;"below",I4016&gt;=0.005),M4016*P4016,0)</f>
        <v>3.376517113704001E-3</v>
      </c>
    </row>
    <row r="4017" spans="1:17" x14ac:dyDescent="0.3">
      <c r="A4017" s="29">
        <v>1942660</v>
      </c>
      <c r="B4017" s="1">
        <v>136</v>
      </c>
      <c r="C4017" s="1" t="s">
        <v>14</v>
      </c>
      <c r="D4017" s="1" t="s">
        <v>53</v>
      </c>
      <c r="E4017" s="1" t="s">
        <v>54</v>
      </c>
      <c r="F4017" s="47">
        <v>714</v>
      </c>
      <c r="G4017" s="34">
        <v>1051.0999999999999</v>
      </c>
      <c r="H4017" s="1" t="s">
        <v>218</v>
      </c>
      <c r="I4017" s="34">
        <v>5.1276000000000004E-3</v>
      </c>
      <c r="J4017" s="34">
        <v>3450.2820000000002</v>
      </c>
      <c r="K4017" s="35" t="str">
        <f t="shared" si="310"/>
        <v>Leenderbos, Groote Heide &amp; De Plateaux_H4030</v>
      </c>
      <c r="L4017" s="36">
        <f>VLOOKUP(D4017,DATA!A:F,5,FALSE)</f>
        <v>1.0986712608830001E-2</v>
      </c>
      <c r="M4017" s="37">
        <f>VLOOKUP(D4017,DATA!A:F,6,FALSE)</f>
        <v>982</v>
      </c>
      <c r="N4017" s="36">
        <f t="shared" si="311"/>
        <v>68.117607632342768</v>
      </c>
      <c r="O4017" s="36">
        <f t="shared" si="312"/>
        <v>68.118831086664244</v>
      </c>
      <c r="P4017" s="36">
        <f t="shared" si="313"/>
        <v>1.2234543214759697E-3</v>
      </c>
      <c r="Q4017" s="36">
        <f t="shared" si="314"/>
        <v>4.2212624232107518E-2</v>
      </c>
    </row>
    <row r="4018" spans="1:17" x14ac:dyDescent="0.3">
      <c r="A4018" s="29">
        <v>1944182</v>
      </c>
      <c r="B4018" s="1">
        <v>136</v>
      </c>
      <c r="C4018" s="1" t="s">
        <v>14</v>
      </c>
      <c r="D4018" s="1" t="s">
        <v>61</v>
      </c>
      <c r="E4018" s="1" t="s">
        <v>62</v>
      </c>
      <c r="F4018" s="47">
        <v>714</v>
      </c>
      <c r="G4018" s="34">
        <v>1058.4000000000001</v>
      </c>
      <c r="H4018" s="1" t="s">
        <v>218</v>
      </c>
      <c r="I4018" s="34">
        <v>5.3873000000000002E-3</v>
      </c>
      <c r="J4018" s="34">
        <v>2.7048652</v>
      </c>
      <c r="K4018" s="35" t="str">
        <f t="shared" si="310"/>
        <v>Leenderbos, Groote Heide &amp; De Plateaux_H2330</v>
      </c>
      <c r="L4018" s="36">
        <f>VLOOKUP(D4018,DATA!A:F,5,FALSE)</f>
        <v>1.0986712608830001E-2</v>
      </c>
      <c r="M4018" s="37">
        <f>VLOOKUP(D4018,DATA!A:F,6,FALSE)</f>
        <v>982</v>
      </c>
      <c r="N4018" s="36">
        <f t="shared" si="311"/>
        <v>69.833564107923848</v>
      </c>
      <c r="O4018" s="36">
        <f t="shared" si="312"/>
        <v>69.834810980394678</v>
      </c>
      <c r="P4018" s="36">
        <f t="shared" si="313"/>
        <v>1.2468724708298851E-3</v>
      </c>
      <c r="Q4018" s="36">
        <f t="shared" si="314"/>
        <v>3.3726219551857714E-5</v>
      </c>
    </row>
    <row r="4019" spans="1:17" x14ac:dyDescent="0.3">
      <c r="A4019" s="29">
        <v>1944182</v>
      </c>
      <c r="B4019" s="1">
        <v>136</v>
      </c>
      <c r="C4019" s="1" t="s">
        <v>14</v>
      </c>
      <c r="D4019" s="1" t="s">
        <v>53</v>
      </c>
      <c r="E4019" s="1" t="s">
        <v>54</v>
      </c>
      <c r="F4019" s="47">
        <v>714</v>
      </c>
      <c r="G4019" s="34">
        <v>1058.4000000000001</v>
      </c>
      <c r="H4019" s="1" t="s">
        <v>218</v>
      </c>
      <c r="I4019" s="34">
        <v>5.3873000000000002E-3</v>
      </c>
      <c r="J4019" s="34">
        <v>45.002450000000003</v>
      </c>
      <c r="K4019" s="35" t="str">
        <f t="shared" si="310"/>
        <v>Leenderbos, Groote Heide &amp; De Plateaux_H4030</v>
      </c>
      <c r="L4019" s="36">
        <f>VLOOKUP(D4019,DATA!A:F,5,FALSE)</f>
        <v>1.0986712608830001E-2</v>
      </c>
      <c r="M4019" s="37">
        <f>VLOOKUP(D4019,DATA!A:F,6,FALSE)</f>
        <v>982</v>
      </c>
      <c r="N4019" s="36">
        <f t="shared" si="311"/>
        <v>69.833564107923848</v>
      </c>
      <c r="O4019" s="36">
        <f t="shared" si="312"/>
        <v>69.834810980394678</v>
      </c>
      <c r="P4019" s="36">
        <f t="shared" si="313"/>
        <v>1.2468724708298851E-3</v>
      </c>
      <c r="Q4019" s="36">
        <f t="shared" si="314"/>
        <v>5.6112316024898364E-4</v>
      </c>
    </row>
    <row r="4020" spans="1:17" x14ac:dyDescent="0.3">
      <c r="A4020" s="29">
        <v>1944185</v>
      </c>
      <c r="B4020" s="1">
        <v>136</v>
      </c>
      <c r="C4020" s="1" t="s">
        <v>14</v>
      </c>
      <c r="D4020" s="1" t="s">
        <v>53</v>
      </c>
      <c r="E4020" s="1" t="s">
        <v>54</v>
      </c>
      <c r="F4020" s="47">
        <v>714</v>
      </c>
      <c r="G4020" s="34">
        <v>1549.52</v>
      </c>
      <c r="H4020" s="1" t="s">
        <v>218</v>
      </c>
      <c r="I4020" s="34">
        <v>7.6610000000000003E-3</v>
      </c>
      <c r="J4020" s="34">
        <v>12.140181999999999</v>
      </c>
      <c r="K4020" s="35" t="str">
        <f t="shared" si="310"/>
        <v>Leenderbos, Groote Heide &amp; De Plateaux_H4030</v>
      </c>
      <c r="L4020" s="36">
        <f>VLOOKUP(D4020,DATA!A:F,5,FALSE)</f>
        <v>1.0986712608830001E-2</v>
      </c>
      <c r="M4020" s="37">
        <f>VLOOKUP(D4020,DATA!A:F,6,FALSE)</f>
        <v>982</v>
      </c>
      <c r="N4020" s="36">
        <f t="shared" si="311"/>
        <v>99.80445530662908</v>
      </c>
      <c r="O4020" s="36">
        <f t="shared" si="312"/>
        <v>99.804471732597548</v>
      </c>
      <c r="P4020" s="36">
        <f t="shared" si="313"/>
        <v>1.6425968468070096E-5</v>
      </c>
      <c r="Q4020" s="36">
        <f t="shared" si="314"/>
        <v>1.9941424672863214E-6</v>
      </c>
    </row>
    <row r="4021" spans="1:17" x14ac:dyDescent="0.3">
      <c r="A4021" s="29">
        <v>1944186</v>
      </c>
      <c r="B4021" s="1">
        <v>136</v>
      </c>
      <c r="C4021" s="1" t="s">
        <v>14</v>
      </c>
      <c r="D4021" s="1" t="s">
        <v>53</v>
      </c>
      <c r="E4021" s="1" t="s">
        <v>54</v>
      </c>
      <c r="F4021" s="47">
        <v>714</v>
      </c>
      <c r="G4021" s="34">
        <v>1355.65</v>
      </c>
      <c r="H4021" s="1" t="s">
        <v>218</v>
      </c>
      <c r="I4021" s="34">
        <v>6.6087000000000003E-3</v>
      </c>
      <c r="J4021" s="34">
        <v>48.07405</v>
      </c>
      <c r="K4021" s="35" t="str">
        <f t="shared" si="310"/>
        <v>Leenderbos, Groote Heide &amp; De Plateaux_H4030</v>
      </c>
      <c r="L4021" s="36">
        <f>VLOOKUP(D4021,DATA!A:F,5,FALSE)</f>
        <v>1.0986712608830001E-2</v>
      </c>
      <c r="M4021" s="37">
        <f>VLOOKUP(D4021,DATA!A:F,6,FALSE)</f>
        <v>982</v>
      </c>
      <c r="N4021" s="36">
        <f t="shared" si="311"/>
        <v>98.378044551346306</v>
      </c>
      <c r="O4021" s="36">
        <f t="shared" si="312"/>
        <v>98.378160403911352</v>
      </c>
      <c r="P4021" s="36">
        <f t="shared" si="313"/>
        <v>1.1585256504531571E-4</v>
      </c>
      <c r="Q4021" s="36">
        <f t="shared" si="314"/>
        <v>5.5695020046167594E-5</v>
      </c>
    </row>
    <row r="4022" spans="1:17" x14ac:dyDescent="0.3">
      <c r="A4022" s="30">
        <v>1944189</v>
      </c>
      <c r="B4022" s="14">
        <v>136</v>
      </c>
      <c r="C4022" s="14" t="s">
        <v>14</v>
      </c>
      <c r="D4022" s="14" t="s">
        <v>55</v>
      </c>
      <c r="E4022" s="14" t="s">
        <v>56</v>
      </c>
      <c r="F4022" s="48">
        <v>500</v>
      </c>
      <c r="G4022" s="38">
        <v>1168.93</v>
      </c>
      <c r="H4022" s="14" t="s">
        <v>218</v>
      </c>
      <c r="I4022" s="38">
        <v>5.5700000000000003E-3</v>
      </c>
      <c r="J4022" s="38">
        <v>52.431137</v>
      </c>
      <c r="K4022" s="39" t="str">
        <f t="shared" si="310"/>
        <v>Leenderbos, Groote Heide &amp; De Plateaux_H3130</v>
      </c>
      <c r="L4022" s="40">
        <f>VLOOKUP(D4022,DATA!A:F,5,FALSE)</f>
        <v>0</v>
      </c>
      <c r="M4022" s="41">
        <f>VLOOKUP(D4022,DATA!A:F,6,FALSE)</f>
        <v>3.5</v>
      </c>
      <c r="N4022" s="40">
        <f t="shared" si="311"/>
        <v>50</v>
      </c>
      <c r="O4022" s="40">
        <f t="shared" si="312"/>
        <v>50</v>
      </c>
      <c r="P4022" s="40">
        <f>J4022/10000*I4022</f>
        <v>2.9204143308999999E-5</v>
      </c>
      <c r="Q4022" s="40">
        <f>IF(AND(H4022&lt;&gt;"below",I4022&gt;=0.005),M4022*P4022,0)</f>
        <v>1.022145015815E-4</v>
      </c>
    </row>
    <row r="4023" spans="1:17" x14ac:dyDescent="0.3">
      <c r="A4023" s="29">
        <v>1944189</v>
      </c>
      <c r="B4023" s="1">
        <v>136</v>
      </c>
      <c r="C4023" s="1" t="s">
        <v>14</v>
      </c>
      <c r="D4023" s="1" t="s">
        <v>53</v>
      </c>
      <c r="E4023" s="1" t="s">
        <v>54</v>
      </c>
      <c r="F4023" s="47">
        <v>714</v>
      </c>
      <c r="G4023" s="34">
        <v>1168.93</v>
      </c>
      <c r="H4023" s="1" t="s">
        <v>218</v>
      </c>
      <c r="I4023" s="34">
        <v>5.5700000000000003E-3</v>
      </c>
      <c r="J4023" s="34">
        <v>623.81322999999998</v>
      </c>
      <c r="K4023" s="35" t="str">
        <f t="shared" si="310"/>
        <v>Leenderbos, Groote Heide &amp; De Plateaux_H4030</v>
      </c>
      <c r="L4023" s="36">
        <f>VLOOKUP(D4023,DATA!A:F,5,FALSE)</f>
        <v>1.0986712608830001E-2</v>
      </c>
      <c r="M4023" s="37">
        <f>VLOOKUP(D4023,DATA!A:F,6,FALSE)</f>
        <v>982</v>
      </c>
      <c r="N4023" s="36">
        <f t="shared" si="311"/>
        <v>88.632560322489695</v>
      </c>
      <c r="O4023" s="36">
        <f t="shared" si="312"/>
        <v>88.633176872976932</v>
      </c>
      <c r="P4023" s="36">
        <f t="shared" si="313"/>
        <v>6.165504872370775E-4</v>
      </c>
      <c r="Q4023" s="36">
        <f t="shared" si="314"/>
        <v>3.846123509014351E-3</v>
      </c>
    </row>
    <row r="4024" spans="1:17" x14ac:dyDescent="0.3">
      <c r="A4024" s="29">
        <v>1944189</v>
      </c>
      <c r="B4024" s="1">
        <v>136</v>
      </c>
      <c r="C4024" s="1" t="s">
        <v>14</v>
      </c>
      <c r="D4024" s="1" t="s">
        <v>43</v>
      </c>
      <c r="E4024" s="1" t="s">
        <v>44</v>
      </c>
      <c r="F4024" s="47">
        <v>1071</v>
      </c>
      <c r="G4024" s="34">
        <v>1168.93</v>
      </c>
      <c r="H4024" s="1" t="s">
        <v>218</v>
      </c>
      <c r="I4024" s="34">
        <v>5.5700000000000003E-3</v>
      </c>
      <c r="J4024" s="34">
        <v>16.011407999999999</v>
      </c>
      <c r="K4024" s="35" t="str">
        <f t="shared" si="310"/>
        <v>Leenderbos, Groote Heide &amp; De Plateaux_H7150</v>
      </c>
      <c r="L4024" s="36">
        <f>VLOOKUP(D4024,DATA!A:F,5,FALSE)</f>
        <v>1.3726988247862192E-2</v>
      </c>
      <c r="M4024" s="37">
        <f>VLOOKUP(D4024,DATA!A:F,6,FALSE)</f>
        <v>1285.5</v>
      </c>
      <c r="N4024" s="36">
        <f t="shared" si="311"/>
        <v>16.795994979073551</v>
      </c>
      <c r="O4024" s="36">
        <f t="shared" si="312"/>
        <v>16.79706352071226</v>
      </c>
      <c r="P4024" s="36">
        <f t="shared" si="313"/>
        <v>1.068541638709064E-3</v>
      </c>
      <c r="Q4024" s="36">
        <f t="shared" si="314"/>
        <v>1.7108856142359418E-4</v>
      </c>
    </row>
    <row r="4025" spans="1:17" x14ac:dyDescent="0.3">
      <c r="A4025" s="29">
        <v>1944258</v>
      </c>
      <c r="B4025" s="1">
        <v>138</v>
      </c>
      <c r="C4025" s="1" t="s">
        <v>38</v>
      </c>
      <c r="D4025" s="1" t="s">
        <v>75</v>
      </c>
      <c r="E4025" s="1" t="s">
        <v>76</v>
      </c>
      <c r="F4025" s="47">
        <v>1071</v>
      </c>
      <c r="G4025" s="34">
        <v>1259.8599999999999</v>
      </c>
      <c r="H4025" s="1" t="s">
        <v>218</v>
      </c>
      <c r="I4025" s="34">
        <v>9.1940000000000004E-7</v>
      </c>
      <c r="J4025" s="34">
        <v>3717.5684000000001</v>
      </c>
      <c r="K4025" s="35" t="str">
        <f t="shared" si="310"/>
        <v>Weerter- en Budelerbergen &amp; Ringselven_Lg13</v>
      </c>
      <c r="L4025" s="36">
        <f>VLOOKUP(D4025,DATA!A:F,5,FALSE)</f>
        <v>8.4126827976184013E-3</v>
      </c>
      <c r="M4025" s="37">
        <f>VLOOKUP(D4025,DATA!A:F,6,FALSE)</f>
        <v>1421</v>
      </c>
      <c r="N4025" s="36">
        <f t="shared" si="311"/>
        <v>20.495313717486724</v>
      </c>
      <c r="O4025" s="36">
        <f t="shared" si="312"/>
        <v>20.495313843520314</v>
      </c>
      <c r="P4025" s="36">
        <f t="shared" si="313"/>
        <v>1.2603359067497877E-7</v>
      </c>
      <c r="Q4025" s="36">
        <f t="shared" si="314"/>
        <v>0</v>
      </c>
    </row>
    <row r="4026" spans="1:17" x14ac:dyDescent="0.3">
      <c r="A4026" s="29">
        <v>1945715</v>
      </c>
      <c r="B4026" s="1">
        <v>136</v>
      </c>
      <c r="C4026" s="1" t="s">
        <v>14</v>
      </c>
      <c r="D4026" s="1" t="s">
        <v>53</v>
      </c>
      <c r="E4026" s="1" t="s">
        <v>54</v>
      </c>
      <c r="F4026" s="47">
        <v>714</v>
      </c>
      <c r="G4026" s="34">
        <v>1283.01</v>
      </c>
      <c r="H4026" s="1" t="s">
        <v>218</v>
      </c>
      <c r="I4026" s="34">
        <v>6.4612000000000003E-3</v>
      </c>
      <c r="J4026" s="34">
        <v>3095.6505999999999</v>
      </c>
      <c r="K4026" s="35" t="str">
        <f t="shared" si="310"/>
        <v>Leenderbos, Groote Heide &amp; De Plateaux_H4030</v>
      </c>
      <c r="L4026" s="36">
        <f>VLOOKUP(D4026,DATA!A:F,5,FALSE)</f>
        <v>1.0986712608830001E-2</v>
      </c>
      <c r="M4026" s="37">
        <f>VLOOKUP(D4026,DATA!A:F,6,FALSE)</f>
        <v>982</v>
      </c>
      <c r="N4026" s="36">
        <f t="shared" si="311"/>
        <v>96.467193408425601</v>
      </c>
      <c r="O4026" s="36">
        <f t="shared" si="312"/>
        <v>96.467435325281073</v>
      </c>
      <c r="P4026" s="36">
        <f t="shared" si="313"/>
        <v>2.419168554723683E-4</v>
      </c>
      <c r="Q4026" s="36">
        <f t="shared" si="314"/>
        <v>7.4889005879315018E-3</v>
      </c>
    </row>
    <row r="4027" spans="1:17" x14ac:dyDescent="0.3">
      <c r="A4027" s="29">
        <v>1945716</v>
      </c>
      <c r="B4027" s="1">
        <v>136</v>
      </c>
      <c r="C4027" s="1" t="s">
        <v>14</v>
      </c>
      <c r="D4027" s="1" t="s">
        <v>53</v>
      </c>
      <c r="E4027" s="1" t="s">
        <v>54</v>
      </c>
      <c r="F4027" s="47">
        <v>714</v>
      </c>
      <c r="G4027" s="34">
        <v>1049.7</v>
      </c>
      <c r="H4027" s="1" t="s">
        <v>218</v>
      </c>
      <c r="I4027" s="34">
        <v>5.1907000000000003E-3</v>
      </c>
      <c r="J4027" s="34">
        <v>217.98727</v>
      </c>
      <c r="K4027" s="35" t="str">
        <f t="shared" si="310"/>
        <v>Leenderbos, Groote Heide &amp; De Plateaux_H4030</v>
      </c>
      <c r="L4027" s="36">
        <f>VLOOKUP(D4027,DATA!A:F,5,FALSE)</f>
        <v>1.0986712608830001E-2</v>
      </c>
      <c r="M4027" s="37">
        <f>VLOOKUP(D4027,DATA!A:F,6,FALSE)</f>
        <v>982</v>
      </c>
      <c r="N4027" s="36">
        <f t="shared" si="311"/>
        <v>67.782634897850102</v>
      </c>
      <c r="O4027" s="36">
        <f t="shared" si="312"/>
        <v>67.783880266001574</v>
      </c>
      <c r="P4027" s="36">
        <f t="shared" si="313"/>
        <v>1.2453681514728032E-3</v>
      </c>
      <c r="Q4027" s="36">
        <f t="shared" si="314"/>
        <v>2.7147440348450286E-3</v>
      </c>
    </row>
    <row r="4028" spans="1:17" x14ac:dyDescent="0.3">
      <c r="A4028" s="30">
        <v>1945718</v>
      </c>
      <c r="B4028" s="14">
        <v>136</v>
      </c>
      <c r="C4028" s="14" t="s">
        <v>14</v>
      </c>
      <c r="D4028" s="14" t="s">
        <v>55</v>
      </c>
      <c r="E4028" s="14" t="s">
        <v>56</v>
      </c>
      <c r="F4028" s="48">
        <v>500</v>
      </c>
      <c r="G4028" s="38">
        <v>967.47</v>
      </c>
      <c r="H4028" s="14" t="s">
        <v>218</v>
      </c>
      <c r="I4028" s="38">
        <v>4.8655E-3</v>
      </c>
      <c r="J4028" s="38">
        <v>1.6140600000000001</v>
      </c>
      <c r="K4028" s="39" t="str">
        <f t="shared" si="310"/>
        <v>Leenderbos, Groote Heide &amp; De Plateaux_H3130</v>
      </c>
      <c r="L4028" s="40">
        <f>VLOOKUP(D4028,DATA!A:F,5,FALSE)</f>
        <v>0</v>
      </c>
      <c r="M4028" s="41">
        <f>VLOOKUP(D4028,DATA!A:F,6,FALSE)</f>
        <v>3.5</v>
      </c>
      <c r="N4028" s="40">
        <f t="shared" si="311"/>
        <v>50</v>
      </c>
      <c r="O4028" s="40">
        <f t="shared" si="312"/>
        <v>50</v>
      </c>
      <c r="P4028" s="40">
        <f>J4028/10000*I4028</f>
        <v>7.85320893E-7</v>
      </c>
      <c r="Q4028" s="40">
        <f>IF(AND(H4028&lt;&gt;"below",I4028&gt;=0.005),M4028*P4028,0)</f>
        <v>0</v>
      </c>
    </row>
    <row r="4029" spans="1:17" x14ac:dyDescent="0.3">
      <c r="A4029" s="29">
        <v>1945718</v>
      </c>
      <c r="B4029" s="1">
        <v>136</v>
      </c>
      <c r="C4029" s="1" t="s">
        <v>14</v>
      </c>
      <c r="D4029" s="1" t="s">
        <v>53</v>
      </c>
      <c r="E4029" s="1" t="s">
        <v>54</v>
      </c>
      <c r="F4029" s="47">
        <v>714</v>
      </c>
      <c r="G4029" s="34">
        <v>967.47</v>
      </c>
      <c r="H4029" s="1" t="s">
        <v>218</v>
      </c>
      <c r="I4029" s="34">
        <v>4.8655E-3</v>
      </c>
      <c r="J4029" s="34">
        <v>300.82429999999999</v>
      </c>
      <c r="K4029" s="35" t="str">
        <f t="shared" si="310"/>
        <v>Leenderbos, Groote Heide &amp; De Plateaux_H4030</v>
      </c>
      <c r="L4029" s="36">
        <f>VLOOKUP(D4029,DATA!A:F,5,FALSE)</f>
        <v>1.0986712608830001E-2</v>
      </c>
      <c r="M4029" s="37">
        <f>VLOOKUP(D4029,DATA!A:F,6,FALSE)</f>
        <v>982</v>
      </c>
      <c r="N4029" s="36">
        <f t="shared" si="311"/>
        <v>46.017530476316814</v>
      </c>
      <c r="O4029" s="36">
        <f t="shared" si="312"/>
        <v>46.018858397266655</v>
      </c>
      <c r="P4029" s="36">
        <f t="shared" si="313"/>
        <v>1.3279209498406885E-3</v>
      </c>
      <c r="Q4029" s="36">
        <f t="shared" si="314"/>
        <v>0</v>
      </c>
    </row>
    <row r="4030" spans="1:17" x14ac:dyDescent="0.3">
      <c r="A4030" s="29">
        <v>1947244</v>
      </c>
      <c r="B4030" s="1">
        <v>136</v>
      </c>
      <c r="C4030" s="1" t="s">
        <v>14</v>
      </c>
      <c r="D4030" s="1" t="s">
        <v>53</v>
      </c>
      <c r="E4030" s="1" t="s">
        <v>54</v>
      </c>
      <c r="F4030" s="47">
        <v>714</v>
      </c>
      <c r="G4030" s="34">
        <v>1008.17</v>
      </c>
      <c r="H4030" s="1" t="s">
        <v>218</v>
      </c>
      <c r="I4030" s="34">
        <v>5.1105999999999999E-3</v>
      </c>
      <c r="J4030" s="34">
        <v>3506.1147000000001</v>
      </c>
      <c r="K4030" s="35" t="str">
        <f t="shared" si="310"/>
        <v>Leenderbos, Groote Heide &amp; De Plateaux_H4030</v>
      </c>
      <c r="L4030" s="36">
        <f>VLOOKUP(D4030,DATA!A:F,5,FALSE)</f>
        <v>1.0986712608830001E-2</v>
      </c>
      <c r="M4030" s="37">
        <f>VLOOKUP(D4030,DATA!A:F,6,FALSE)</f>
        <v>982</v>
      </c>
      <c r="N4030" s="36">
        <f t="shared" si="311"/>
        <v>57.138943543613145</v>
      </c>
      <c r="O4030" s="36">
        <f t="shared" si="312"/>
        <v>57.140318639528019</v>
      </c>
      <c r="P4030" s="36">
        <f t="shared" si="313"/>
        <v>1.3750959148737252E-3</v>
      </c>
      <c r="Q4030" s="36">
        <f t="shared" si="314"/>
        <v>4.8212440010487169E-2</v>
      </c>
    </row>
    <row r="4031" spans="1:17" x14ac:dyDescent="0.3">
      <c r="A4031" s="29">
        <v>1947245</v>
      </c>
      <c r="B4031" s="1">
        <v>136</v>
      </c>
      <c r="C4031" s="1" t="s">
        <v>14</v>
      </c>
      <c r="D4031" s="1" t="s">
        <v>53</v>
      </c>
      <c r="E4031" s="1" t="s">
        <v>54</v>
      </c>
      <c r="F4031" s="47">
        <v>714</v>
      </c>
      <c r="G4031" s="34">
        <v>1008.73</v>
      </c>
      <c r="H4031" s="1" t="s">
        <v>218</v>
      </c>
      <c r="I4031" s="34">
        <v>5.0356999999999997E-3</v>
      </c>
      <c r="J4031" s="34">
        <v>1351.6398999999999</v>
      </c>
      <c r="K4031" s="35" t="str">
        <f t="shared" si="310"/>
        <v>Leenderbos, Groote Heide &amp; De Plateaux_H4030</v>
      </c>
      <c r="L4031" s="36">
        <f>VLOOKUP(D4031,DATA!A:F,5,FALSE)</f>
        <v>1.0986712608830001E-2</v>
      </c>
      <c r="M4031" s="37">
        <f>VLOOKUP(D4031,DATA!A:F,6,FALSE)</f>
        <v>982</v>
      </c>
      <c r="N4031" s="36">
        <f t="shared" si="311"/>
        <v>57.289555270307098</v>
      </c>
      <c r="O4031" s="36">
        <f t="shared" si="312"/>
        <v>57.290909010759059</v>
      </c>
      <c r="P4031" s="36">
        <f t="shared" si="313"/>
        <v>1.3537404519610163E-3</v>
      </c>
      <c r="Q4031" s="36">
        <f t="shared" si="314"/>
        <v>1.8297696091145427E-2</v>
      </c>
    </row>
    <row r="4032" spans="1:17" x14ac:dyDescent="0.3">
      <c r="A4032" s="29">
        <v>1947316</v>
      </c>
      <c r="B4032" s="1">
        <v>138</v>
      </c>
      <c r="C4032" s="1" t="s">
        <v>38</v>
      </c>
      <c r="D4032" s="1" t="s">
        <v>75</v>
      </c>
      <c r="E4032" s="1" t="s">
        <v>76</v>
      </c>
      <c r="F4032" s="47">
        <v>1071</v>
      </c>
      <c r="G4032" s="34">
        <v>1094.1300000000001</v>
      </c>
      <c r="H4032" s="1" t="s">
        <v>218</v>
      </c>
      <c r="I4032" s="34">
        <v>3.1360000000000001E-6</v>
      </c>
      <c r="J4032" s="34">
        <v>202.22603000000001</v>
      </c>
      <c r="K4032" s="35" t="str">
        <f t="shared" si="310"/>
        <v>Weerter- en Budelerbergen &amp; Ringselven_Lg13</v>
      </c>
      <c r="L4032" s="36">
        <f>VLOOKUP(D4032,DATA!A:F,5,FALSE)</f>
        <v>8.4126827976184013E-3</v>
      </c>
      <c r="M4032" s="37">
        <f>VLOOKUP(D4032,DATA!A:F,6,FALSE)</f>
        <v>1421</v>
      </c>
      <c r="N4032" s="36">
        <f t="shared" si="311"/>
        <v>6.009491735691685</v>
      </c>
      <c r="O4032" s="36">
        <f t="shared" si="312"/>
        <v>6.0094918847074874</v>
      </c>
      <c r="P4032" s="36">
        <f t="shared" si="313"/>
        <v>1.4901580236426071E-7</v>
      </c>
      <c r="Q4032" s="36">
        <f t="shared" si="314"/>
        <v>0</v>
      </c>
    </row>
    <row r="4033" spans="1:17" x14ac:dyDescent="0.3">
      <c r="A4033" s="29">
        <v>1948773</v>
      </c>
      <c r="B4033" s="1">
        <v>136</v>
      </c>
      <c r="C4033" s="1" t="s">
        <v>14</v>
      </c>
      <c r="D4033" s="1" t="s">
        <v>53</v>
      </c>
      <c r="E4033" s="1" t="s">
        <v>54</v>
      </c>
      <c r="F4033" s="47">
        <v>714</v>
      </c>
      <c r="G4033" s="34">
        <v>1026.2</v>
      </c>
      <c r="H4033" s="1" t="s">
        <v>218</v>
      </c>
      <c r="I4033" s="34">
        <v>5.2230999999999996E-3</v>
      </c>
      <c r="J4033" s="34">
        <v>6242.634</v>
      </c>
      <c r="K4033" s="35" t="str">
        <f t="shared" si="310"/>
        <v>Leenderbos, Groote Heide &amp; De Plateaux_H4030</v>
      </c>
      <c r="L4033" s="36">
        <f>VLOOKUP(D4033,DATA!A:F,5,FALSE)</f>
        <v>1.0986712608830001E-2</v>
      </c>
      <c r="M4033" s="37">
        <f>VLOOKUP(D4033,DATA!A:F,6,FALSE)</f>
        <v>982</v>
      </c>
      <c r="N4033" s="36">
        <f t="shared" si="311"/>
        <v>61.907235270469954</v>
      </c>
      <c r="O4033" s="36">
        <f t="shared" si="312"/>
        <v>61.90858851737071</v>
      </c>
      <c r="P4033" s="36">
        <f t="shared" si="313"/>
        <v>1.3532469007557779E-3</v>
      </c>
      <c r="Q4033" s="36">
        <f t="shared" si="314"/>
        <v>8.4478251130526441E-2</v>
      </c>
    </row>
    <row r="4034" spans="1:17" x14ac:dyDescent="0.3">
      <c r="A4034" s="29">
        <v>1948774</v>
      </c>
      <c r="B4034" s="1">
        <v>136</v>
      </c>
      <c r="C4034" s="1" t="s">
        <v>14</v>
      </c>
      <c r="D4034" s="1" t="s">
        <v>53</v>
      </c>
      <c r="E4034" s="1" t="s">
        <v>54</v>
      </c>
      <c r="F4034" s="47">
        <v>714</v>
      </c>
      <c r="G4034" s="34">
        <v>1003.2</v>
      </c>
      <c r="H4034" s="1" t="s">
        <v>218</v>
      </c>
      <c r="I4034" s="34">
        <v>5.1145000000000001E-3</v>
      </c>
      <c r="J4034" s="34">
        <v>759.79179999999997</v>
      </c>
      <c r="K4034" s="35" t="str">
        <f t="shared" si="310"/>
        <v>Leenderbos, Groote Heide &amp; De Plateaux_H4030</v>
      </c>
      <c r="L4034" s="36">
        <f>VLOOKUP(D4034,DATA!A:F,5,FALSE)</f>
        <v>1.0986712608830001E-2</v>
      </c>
      <c r="M4034" s="37">
        <f>VLOOKUP(D4034,DATA!A:F,6,FALSE)</f>
        <v>982</v>
      </c>
      <c r="N4034" s="36">
        <f t="shared" si="311"/>
        <v>55.796774642666378</v>
      </c>
      <c r="O4034" s="36">
        <f t="shared" si="312"/>
        <v>55.798160544875806</v>
      </c>
      <c r="P4034" s="36">
        <f t="shared" si="313"/>
        <v>1.3859022094280249E-3</v>
      </c>
      <c r="Q4034" s="36">
        <f t="shared" si="314"/>
        <v>1.052997134325296E-2</v>
      </c>
    </row>
    <row r="4035" spans="1:17" x14ac:dyDescent="0.3">
      <c r="A4035" s="29">
        <v>1948776</v>
      </c>
      <c r="B4035" s="1">
        <v>136</v>
      </c>
      <c r="C4035" s="1" t="s">
        <v>14</v>
      </c>
      <c r="D4035" s="1" t="s">
        <v>53</v>
      </c>
      <c r="E4035" s="1" t="s">
        <v>54</v>
      </c>
      <c r="F4035" s="47">
        <v>714</v>
      </c>
      <c r="G4035" s="34">
        <v>989.24</v>
      </c>
      <c r="H4035" s="1" t="s">
        <v>218</v>
      </c>
      <c r="I4035" s="34">
        <v>4.9737999999999996E-3</v>
      </c>
      <c r="J4035" s="34">
        <v>2942.3352</v>
      </c>
      <c r="K4035" s="35" t="str">
        <f t="shared" ref="K4035:K4098" si="315">_xlfn.CONCAT(C4035,"_",D4035)</f>
        <v>Leenderbos, Groote Heide &amp; De Plateaux_H4030</v>
      </c>
      <c r="L4035" s="36">
        <f>VLOOKUP(D4035,DATA!A:F,5,FALSE)</f>
        <v>1.0986712608830001E-2</v>
      </c>
      <c r="M4035" s="37">
        <f>VLOOKUP(D4035,DATA!A:F,6,FALSE)</f>
        <v>982</v>
      </c>
      <c r="N4035" s="36">
        <f t="shared" ref="N4035:N4098" si="316">100/(1+EXP(-L4035*(G4035-M4035)))</f>
        <v>51.987547122696647</v>
      </c>
      <c r="O4035" s="36">
        <f t="shared" ref="O4035:O4098" si="317">100/(1+EXP(-L4035*((G4035+I4035)-M4035)))</f>
        <v>51.988911105300893</v>
      </c>
      <c r="P4035" s="36">
        <f t="shared" ref="P4035:P4098" si="318">O4035-N4035</f>
        <v>1.3639826042464165E-3</v>
      </c>
      <c r="Q4035" s="36">
        <f t="shared" ref="Q4035:Q4098" si="319">IF(AND(H4035&lt;&gt;"below",I4035&gt;=0.005),J4035*P4035/100,0)</f>
        <v>0</v>
      </c>
    </row>
    <row r="4036" spans="1:17" x14ac:dyDescent="0.3">
      <c r="A4036" s="29">
        <v>1948846</v>
      </c>
      <c r="B4036" s="1">
        <v>138</v>
      </c>
      <c r="C4036" s="1" t="s">
        <v>38</v>
      </c>
      <c r="D4036" s="1" t="s">
        <v>75</v>
      </c>
      <c r="E4036" s="1" t="s">
        <v>76</v>
      </c>
      <c r="F4036" s="47">
        <v>1071</v>
      </c>
      <c r="G4036" s="34">
        <v>1272.28</v>
      </c>
      <c r="H4036" s="1" t="s">
        <v>218</v>
      </c>
      <c r="I4036" s="34">
        <v>2.9170000000000002E-6</v>
      </c>
      <c r="J4036" s="34">
        <v>4632.6170000000002</v>
      </c>
      <c r="K4036" s="35" t="str">
        <f t="shared" si="315"/>
        <v>Weerter- en Budelerbergen &amp; Ringselven_Lg13</v>
      </c>
      <c r="L4036" s="36">
        <f>VLOOKUP(D4036,DATA!A:F,5,FALSE)</f>
        <v>8.4126827976184013E-3</v>
      </c>
      <c r="M4036" s="37">
        <f>VLOOKUP(D4036,DATA!A:F,6,FALSE)</f>
        <v>1421</v>
      </c>
      <c r="N4036" s="36">
        <f t="shared" si="316"/>
        <v>22.250386760811899</v>
      </c>
      <c r="O4036" s="36">
        <f t="shared" si="317"/>
        <v>22.250387185340308</v>
      </c>
      <c r="P4036" s="36">
        <f t="shared" si="318"/>
        <v>4.2452840887108323E-7</v>
      </c>
      <c r="Q4036" s="36">
        <f t="shared" si="319"/>
        <v>0</v>
      </c>
    </row>
    <row r="4037" spans="1:17" x14ac:dyDescent="0.3">
      <c r="A4037" s="29">
        <v>1950301</v>
      </c>
      <c r="B4037" s="1">
        <v>136</v>
      </c>
      <c r="C4037" s="1" t="s">
        <v>14</v>
      </c>
      <c r="D4037" s="1" t="s">
        <v>53</v>
      </c>
      <c r="E4037" s="1" t="s">
        <v>54</v>
      </c>
      <c r="F4037" s="47">
        <v>714</v>
      </c>
      <c r="G4037" s="34">
        <v>1038.76</v>
      </c>
      <c r="H4037" s="1" t="s">
        <v>218</v>
      </c>
      <c r="I4037" s="34">
        <v>5.2075000000000003E-3</v>
      </c>
      <c r="J4037" s="34">
        <v>408.97818000000001</v>
      </c>
      <c r="K4037" s="35" t="str">
        <f t="shared" si="315"/>
        <v>Leenderbos, Groote Heide &amp; De Plateaux_H4030</v>
      </c>
      <c r="L4037" s="36">
        <f>VLOOKUP(D4037,DATA!A:F,5,FALSE)</f>
        <v>1.0986712608830001E-2</v>
      </c>
      <c r="M4037" s="37">
        <f>VLOOKUP(D4037,DATA!A:F,6,FALSE)</f>
        <v>982</v>
      </c>
      <c r="N4037" s="36">
        <f t="shared" si="316"/>
        <v>65.103818838141621</v>
      </c>
      <c r="O4037" s="36">
        <f t="shared" si="317"/>
        <v>65.105118641506309</v>
      </c>
      <c r="P4037" s="36">
        <f t="shared" si="318"/>
        <v>1.2998033646880458E-3</v>
      </c>
      <c r="Q4037" s="36">
        <f t="shared" si="319"/>
        <v>5.3159121444799331E-3</v>
      </c>
    </row>
    <row r="4038" spans="1:17" x14ac:dyDescent="0.3">
      <c r="A4038" s="29">
        <v>1950302</v>
      </c>
      <c r="B4038" s="1">
        <v>136</v>
      </c>
      <c r="C4038" s="1" t="s">
        <v>14</v>
      </c>
      <c r="D4038" s="1" t="s">
        <v>53</v>
      </c>
      <c r="E4038" s="1" t="s">
        <v>54</v>
      </c>
      <c r="F4038" s="47">
        <v>714</v>
      </c>
      <c r="G4038" s="34">
        <v>902.52</v>
      </c>
      <c r="H4038" s="1" t="s">
        <v>218</v>
      </c>
      <c r="I4038" s="34">
        <v>4.6261000000000002E-3</v>
      </c>
      <c r="J4038" s="34">
        <v>9420.8539999999994</v>
      </c>
      <c r="K4038" s="35" t="str">
        <f t="shared" si="315"/>
        <v>Leenderbos, Groote Heide &amp; De Plateaux_H4030</v>
      </c>
      <c r="L4038" s="36">
        <f>VLOOKUP(D4038,DATA!A:F,5,FALSE)</f>
        <v>1.0986712608830001E-2</v>
      </c>
      <c r="M4038" s="37">
        <f>VLOOKUP(D4038,DATA!A:F,6,FALSE)</f>
        <v>982</v>
      </c>
      <c r="N4038" s="36">
        <f t="shared" si="316"/>
        <v>29.458391478726789</v>
      </c>
      <c r="O4038" s="36">
        <f t="shared" si="317"/>
        <v>29.459447667879012</v>
      </c>
      <c r="P4038" s="36">
        <f t="shared" si="318"/>
        <v>1.0561891522229416E-3</v>
      </c>
      <c r="Q4038" s="36">
        <f t="shared" si="319"/>
        <v>0</v>
      </c>
    </row>
    <row r="4039" spans="1:17" x14ac:dyDescent="0.3">
      <c r="A4039" s="29">
        <v>1950304</v>
      </c>
      <c r="B4039" s="1">
        <v>136</v>
      </c>
      <c r="C4039" s="1" t="s">
        <v>14</v>
      </c>
      <c r="D4039" s="1" t="s">
        <v>53</v>
      </c>
      <c r="E4039" s="1" t="s">
        <v>54</v>
      </c>
      <c r="F4039" s="47">
        <v>714</v>
      </c>
      <c r="G4039" s="34">
        <v>993.88</v>
      </c>
      <c r="H4039" s="1" t="s">
        <v>218</v>
      </c>
      <c r="I4039" s="34">
        <v>4.9141000000000002E-3</v>
      </c>
      <c r="J4039" s="34">
        <v>1528.2366</v>
      </c>
      <c r="K4039" s="35" t="str">
        <f t="shared" si="315"/>
        <v>Leenderbos, Groote Heide &amp; De Plateaux_H4030</v>
      </c>
      <c r="L4039" s="36">
        <f>VLOOKUP(D4039,DATA!A:F,5,FALSE)</f>
        <v>1.0986712608830001E-2</v>
      </c>
      <c r="M4039" s="37">
        <f>VLOOKUP(D4039,DATA!A:F,6,FALSE)</f>
        <v>982</v>
      </c>
      <c r="N4039" s="36">
        <f t="shared" si="316"/>
        <v>53.258429066312608</v>
      </c>
      <c r="O4039" s="36">
        <f t="shared" si="317"/>
        <v>53.259773076766749</v>
      </c>
      <c r="P4039" s="36">
        <f t="shared" si="318"/>
        <v>1.344010454140232E-3</v>
      </c>
      <c r="Q4039" s="36">
        <f t="shared" si="319"/>
        <v>0</v>
      </c>
    </row>
    <row r="4040" spans="1:17" x14ac:dyDescent="0.3">
      <c r="A4040" s="29">
        <v>1950307</v>
      </c>
      <c r="B4040" s="1">
        <v>136</v>
      </c>
      <c r="C4040" s="1" t="s">
        <v>14</v>
      </c>
      <c r="D4040" s="1" t="s">
        <v>53</v>
      </c>
      <c r="E4040" s="1" t="s">
        <v>54</v>
      </c>
      <c r="F4040" s="47">
        <v>714</v>
      </c>
      <c r="G4040" s="34">
        <v>1249.8</v>
      </c>
      <c r="H4040" s="1" t="s">
        <v>218</v>
      </c>
      <c r="I4040" s="34">
        <v>5.7597999999999998E-3</v>
      </c>
      <c r="J4040" s="34">
        <v>1281.0044</v>
      </c>
      <c r="K4040" s="35" t="str">
        <f t="shared" si="315"/>
        <v>Leenderbos, Groote Heide &amp; De Plateaux_H4030</v>
      </c>
      <c r="L4040" s="36">
        <f>VLOOKUP(D4040,DATA!A:F,5,FALSE)</f>
        <v>1.0986712608830001E-2</v>
      </c>
      <c r="M4040" s="37">
        <f>VLOOKUP(D4040,DATA!A:F,6,FALSE)</f>
        <v>982</v>
      </c>
      <c r="N4040" s="36">
        <f t="shared" si="316"/>
        <v>94.989552296492917</v>
      </c>
      <c r="O4040" s="36">
        <f t="shared" si="317"/>
        <v>94.989853468898502</v>
      </c>
      <c r="P4040" s="36">
        <f t="shared" si="318"/>
        <v>3.0117240558524827E-4</v>
      </c>
      <c r="Q4040" s="36">
        <f t="shared" si="319"/>
        <v>3.8580317671328764E-3</v>
      </c>
    </row>
    <row r="4041" spans="1:17" x14ac:dyDescent="0.3">
      <c r="A4041" s="29">
        <v>1950375</v>
      </c>
      <c r="B4041" s="1">
        <v>138</v>
      </c>
      <c r="C4041" s="1" t="s">
        <v>38</v>
      </c>
      <c r="D4041" s="1" t="s">
        <v>51</v>
      </c>
      <c r="E4041" s="1" t="s">
        <v>52</v>
      </c>
      <c r="F4041" s="47">
        <v>1000</v>
      </c>
      <c r="G4041" s="34">
        <v>1247.8900000000001</v>
      </c>
      <c r="H4041" s="1" t="s">
        <v>218</v>
      </c>
      <c r="I4041" s="34">
        <v>1.9404999999999999E-6</v>
      </c>
      <c r="J4041" s="34">
        <v>4810.8389999999999</v>
      </c>
      <c r="K4041" s="35" t="str">
        <f t="shared" si="315"/>
        <v>Weerter- en Budelerbergen &amp; Ringselven_Lg09</v>
      </c>
      <c r="L4041" s="36">
        <f>VLOOKUP(D4041,DATA!A:F,5,FALSE)</f>
        <v>8.4126827976184013E-3</v>
      </c>
      <c r="M4041" s="37">
        <f>VLOOKUP(D4041,DATA!A:F,6,FALSE)</f>
        <v>1350</v>
      </c>
      <c r="N4041" s="36">
        <f t="shared" si="316"/>
        <v>29.754433695188652</v>
      </c>
      <c r="O4041" s="36">
        <f t="shared" si="317"/>
        <v>29.754434036396301</v>
      </c>
      <c r="P4041" s="36">
        <f t="shared" si="318"/>
        <v>3.4120764880185561E-7</v>
      </c>
      <c r="Q4041" s="36">
        <f t="shared" si="319"/>
        <v>0</v>
      </c>
    </row>
    <row r="4042" spans="1:17" x14ac:dyDescent="0.3">
      <c r="A4042" s="29">
        <v>1950375</v>
      </c>
      <c r="B4042" s="1">
        <v>138</v>
      </c>
      <c r="C4042" s="1" t="s">
        <v>38</v>
      </c>
      <c r="D4042" s="1" t="s">
        <v>75</v>
      </c>
      <c r="E4042" s="1" t="s">
        <v>76</v>
      </c>
      <c r="F4042" s="47">
        <v>1071</v>
      </c>
      <c r="G4042" s="34">
        <v>1247.8900000000001</v>
      </c>
      <c r="H4042" s="1" t="s">
        <v>218</v>
      </c>
      <c r="I4042" s="34">
        <v>1.9404999999999999E-6</v>
      </c>
      <c r="J4042" s="34">
        <v>2964.3806</v>
      </c>
      <c r="K4042" s="35" t="str">
        <f t="shared" si="315"/>
        <v>Weerter- en Budelerbergen &amp; Ringselven_Lg13</v>
      </c>
      <c r="L4042" s="36">
        <f>VLOOKUP(D4042,DATA!A:F,5,FALSE)</f>
        <v>8.4126827976184013E-3</v>
      </c>
      <c r="M4042" s="37">
        <f>VLOOKUP(D4042,DATA!A:F,6,FALSE)</f>
        <v>1421</v>
      </c>
      <c r="N4042" s="36">
        <f t="shared" si="316"/>
        <v>18.903089071385661</v>
      </c>
      <c r="O4042" s="36">
        <f t="shared" si="317"/>
        <v>18.903089321642092</v>
      </c>
      <c r="P4042" s="36">
        <f t="shared" si="318"/>
        <v>2.5025643068943282E-7</v>
      </c>
      <c r="Q4042" s="36">
        <f t="shared" si="319"/>
        <v>0</v>
      </c>
    </row>
    <row r="4043" spans="1:17" x14ac:dyDescent="0.3">
      <c r="A4043" s="29">
        <v>1950375</v>
      </c>
      <c r="B4043" s="1">
        <v>138</v>
      </c>
      <c r="C4043" s="1" t="s">
        <v>38</v>
      </c>
      <c r="D4043" s="1" t="s">
        <v>89</v>
      </c>
      <c r="E4043" s="1" t="s">
        <v>54</v>
      </c>
      <c r="F4043" s="47">
        <v>714</v>
      </c>
      <c r="G4043" s="34">
        <v>1247.8900000000001</v>
      </c>
      <c r="H4043" s="1" t="s">
        <v>218</v>
      </c>
      <c r="I4043" s="34">
        <v>1.9404999999999999E-6</v>
      </c>
      <c r="J4043" s="34">
        <v>1482.8623</v>
      </c>
      <c r="K4043" s="35" t="str">
        <f t="shared" si="315"/>
        <v>Weerter- en Budelerbergen &amp; Ringselven_L4030</v>
      </c>
      <c r="L4043" s="36">
        <f>VLOOKUP(D4043,DATA!A:F,5,FALSE)</f>
        <v>1.0986712608830001E-2</v>
      </c>
      <c r="M4043" s="37">
        <f>VLOOKUP(D4043,DATA!A:F,6,FALSE)</f>
        <v>982</v>
      </c>
      <c r="N4043" s="36">
        <f t="shared" si="316"/>
        <v>94.888729899168766</v>
      </c>
      <c r="O4043" s="36">
        <f t="shared" si="317"/>
        <v>94.888730002569787</v>
      </c>
      <c r="P4043" s="36">
        <f t="shared" si="318"/>
        <v>1.0340102107875282E-7</v>
      </c>
      <c r="Q4043" s="36">
        <f t="shared" si="319"/>
        <v>0</v>
      </c>
    </row>
    <row r="4044" spans="1:17" x14ac:dyDescent="0.3">
      <c r="A4044" s="29">
        <v>1951831</v>
      </c>
      <c r="B4044" s="1">
        <v>136</v>
      </c>
      <c r="C4044" s="1" t="s">
        <v>14</v>
      </c>
      <c r="D4044" s="1" t="s">
        <v>53</v>
      </c>
      <c r="E4044" s="1" t="s">
        <v>54</v>
      </c>
      <c r="F4044" s="47">
        <v>714</v>
      </c>
      <c r="G4044" s="34">
        <v>998.04</v>
      </c>
      <c r="H4044" s="1" t="s">
        <v>218</v>
      </c>
      <c r="I4044" s="34">
        <v>5.0692999999999997E-3</v>
      </c>
      <c r="J4044" s="34">
        <v>5441.0546999999997</v>
      </c>
      <c r="K4044" s="35" t="str">
        <f t="shared" si="315"/>
        <v>Leenderbos, Groote Heide &amp; De Plateaux_H4030</v>
      </c>
      <c r="L4044" s="36">
        <f>VLOOKUP(D4044,DATA!A:F,5,FALSE)</f>
        <v>1.0986712608830001E-2</v>
      </c>
      <c r="M4044" s="37">
        <f>VLOOKUP(D4044,DATA!A:F,6,FALSE)</f>
        <v>982</v>
      </c>
      <c r="N4044" s="36">
        <f t="shared" si="316"/>
        <v>54.394305209293876</v>
      </c>
      <c r="O4044" s="36">
        <f t="shared" si="317"/>
        <v>54.395686824820004</v>
      </c>
      <c r="P4044" s="36">
        <f t="shared" si="318"/>
        <v>1.3816155261281438E-3</v>
      </c>
      <c r="Q4044" s="36">
        <f t="shared" si="319"/>
        <v>7.5174456520325089E-2</v>
      </c>
    </row>
    <row r="4045" spans="1:17" x14ac:dyDescent="0.3">
      <c r="A4045" s="29">
        <v>1951832</v>
      </c>
      <c r="B4045" s="1">
        <v>136</v>
      </c>
      <c r="C4045" s="1" t="s">
        <v>14</v>
      </c>
      <c r="D4045" s="1" t="s">
        <v>53</v>
      </c>
      <c r="E4045" s="1" t="s">
        <v>54</v>
      </c>
      <c r="F4045" s="47">
        <v>714</v>
      </c>
      <c r="G4045" s="34">
        <v>1138.67</v>
      </c>
      <c r="H4045" s="1" t="s">
        <v>218</v>
      </c>
      <c r="I4045" s="34">
        <v>5.6043000000000004E-3</v>
      </c>
      <c r="J4045" s="34">
        <v>4560.3789999999999</v>
      </c>
      <c r="K4045" s="35" t="str">
        <f t="shared" si="315"/>
        <v>Leenderbos, Groote Heide &amp; De Plateaux_H4030</v>
      </c>
      <c r="L4045" s="36">
        <f>VLOOKUP(D4045,DATA!A:F,5,FALSE)</f>
        <v>1.0986712608830001E-2</v>
      </c>
      <c r="M4045" s="37">
        <f>VLOOKUP(D4045,DATA!A:F,6,FALSE)</f>
        <v>982</v>
      </c>
      <c r="N4045" s="36">
        <f t="shared" si="316"/>
        <v>84.829469852539816</v>
      </c>
      <c r="O4045" s="36">
        <f t="shared" si="317"/>
        <v>84.830262221284983</v>
      </c>
      <c r="P4045" s="36">
        <f t="shared" si="318"/>
        <v>7.9236874516652733E-4</v>
      </c>
      <c r="Q4045" s="36">
        <f t="shared" si="319"/>
        <v>3.6135017857137824E-2</v>
      </c>
    </row>
    <row r="4046" spans="1:17" x14ac:dyDescent="0.3">
      <c r="A4046" s="29">
        <v>1951834</v>
      </c>
      <c r="B4046" s="1">
        <v>136</v>
      </c>
      <c r="C4046" s="1" t="s">
        <v>14</v>
      </c>
      <c r="D4046" s="1" t="s">
        <v>53</v>
      </c>
      <c r="E4046" s="1" t="s">
        <v>54</v>
      </c>
      <c r="F4046" s="47">
        <v>714</v>
      </c>
      <c r="G4046" s="34">
        <v>1062.47</v>
      </c>
      <c r="H4046" s="1" t="s">
        <v>218</v>
      </c>
      <c r="I4046" s="34">
        <v>5.1878000000000002E-3</v>
      </c>
      <c r="J4046" s="34">
        <v>508.84134</v>
      </c>
      <c r="K4046" s="35" t="str">
        <f t="shared" si="315"/>
        <v>Leenderbos, Groote Heide &amp; De Plateaux_H4030</v>
      </c>
      <c r="L4046" s="36">
        <f>VLOOKUP(D4046,DATA!A:F,5,FALSE)</f>
        <v>1.0986712608830001E-2</v>
      </c>
      <c r="M4046" s="37">
        <f>VLOOKUP(D4046,DATA!A:F,6,FALSE)</f>
        <v>982</v>
      </c>
      <c r="N4046" s="36">
        <f t="shared" si="316"/>
        <v>70.767127876902308</v>
      </c>
      <c r="O4046" s="36">
        <f t="shared" si="317"/>
        <v>70.768306972194026</v>
      </c>
      <c r="P4046" s="36">
        <f t="shared" si="318"/>
        <v>1.179095291718113E-3</v>
      </c>
      <c r="Q4046" s="36">
        <f t="shared" si="319"/>
        <v>5.9997242822553551E-3</v>
      </c>
    </row>
    <row r="4047" spans="1:17" x14ac:dyDescent="0.3">
      <c r="A4047" s="29">
        <v>1951905</v>
      </c>
      <c r="B4047" s="1">
        <v>138</v>
      </c>
      <c r="C4047" s="1" t="s">
        <v>38</v>
      </c>
      <c r="D4047" s="1" t="s">
        <v>51</v>
      </c>
      <c r="E4047" s="1" t="s">
        <v>52</v>
      </c>
      <c r="F4047" s="47">
        <v>1000</v>
      </c>
      <c r="G4047" s="34">
        <v>1356.1</v>
      </c>
      <c r="H4047" s="1" t="s">
        <v>218</v>
      </c>
      <c r="I4047" s="34">
        <v>1.0567E-6</v>
      </c>
      <c r="J4047" s="34">
        <v>3415.6986999999999</v>
      </c>
      <c r="K4047" s="35" t="str">
        <f t="shared" si="315"/>
        <v>Weerter- en Budelerbergen &amp; Ringselven_Lg09</v>
      </c>
      <c r="L4047" s="36">
        <f>VLOOKUP(D4047,DATA!A:F,5,FALSE)</f>
        <v>8.4126827976184013E-3</v>
      </c>
      <c r="M4047" s="37">
        <f>VLOOKUP(D4047,DATA!A:F,6,FALSE)</f>
        <v>1350</v>
      </c>
      <c r="N4047" s="36">
        <f t="shared" si="316"/>
        <v>51.282652653174679</v>
      </c>
      <c r="O4047" s="36">
        <f t="shared" si="317"/>
        <v>51.282652875270486</v>
      </c>
      <c r="P4047" s="36">
        <f t="shared" si="318"/>
        <v>2.2209580663457018E-7</v>
      </c>
      <c r="Q4047" s="36">
        <f t="shared" si="319"/>
        <v>0</v>
      </c>
    </row>
    <row r="4048" spans="1:17" x14ac:dyDescent="0.3">
      <c r="A4048" s="29">
        <v>1951905</v>
      </c>
      <c r="B4048" s="1">
        <v>138</v>
      </c>
      <c r="C4048" s="1" t="s">
        <v>38</v>
      </c>
      <c r="D4048" s="1" t="s">
        <v>75</v>
      </c>
      <c r="E4048" s="1" t="s">
        <v>76</v>
      </c>
      <c r="F4048" s="47">
        <v>1071</v>
      </c>
      <c r="G4048" s="34">
        <v>1356.1</v>
      </c>
      <c r="H4048" s="1" t="s">
        <v>218</v>
      </c>
      <c r="I4048" s="34">
        <v>1.0567E-6</v>
      </c>
      <c r="J4048" s="34">
        <v>3773.7694999999999</v>
      </c>
      <c r="K4048" s="35" t="str">
        <f t="shared" si="315"/>
        <v>Weerter- en Budelerbergen &amp; Ringselven_Lg13</v>
      </c>
      <c r="L4048" s="36">
        <f>VLOOKUP(D4048,DATA!A:F,5,FALSE)</f>
        <v>8.4126827976184013E-3</v>
      </c>
      <c r="M4048" s="37">
        <f>VLOOKUP(D4048,DATA!A:F,6,FALSE)</f>
        <v>1421</v>
      </c>
      <c r="N4048" s="36">
        <f t="shared" si="316"/>
        <v>36.679685850092746</v>
      </c>
      <c r="O4048" s="36">
        <f t="shared" si="317"/>
        <v>36.679686056561771</v>
      </c>
      <c r="P4048" s="36">
        <f t="shared" si="318"/>
        <v>2.064690249881096E-7</v>
      </c>
      <c r="Q4048" s="36">
        <f t="shared" si="319"/>
        <v>0</v>
      </c>
    </row>
    <row r="4049" spans="1:17" x14ac:dyDescent="0.3">
      <c r="A4049" s="29">
        <v>1951905</v>
      </c>
      <c r="B4049" s="1">
        <v>138</v>
      </c>
      <c r="C4049" s="1" t="s">
        <v>38</v>
      </c>
      <c r="D4049" s="1" t="s">
        <v>89</v>
      </c>
      <c r="E4049" s="1" t="s">
        <v>54</v>
      </c>
      <c r="F4049" s="47">
        <v>714</v>
      </c>
      <c r="G4049" s="34">
        <v>1356.1</v>
      </c>
      <c r="H4049" s="1" t="s">
        <v>218</v>
      </c>
      <c r="I4049" s="34">
        <v>1.0567E-6</v>
      </c>
      <c r="J4049" s="34">
        <v>1395.8527999999999</v>
      </c>
      <c r="K4049" s="35" t="str">
        <f t="shared" si="315"/>
        <v>Weerter- en Budelerbergen &amp; Ringselven_L4030</v>
      </c>
      <c r="L4049" s="36">
        <f>VLOOKUP(D4049,DATA!A:F,5,FALSE)</f>
        <v>1.0986712608830001E-2</v>
      </c>
      <c r="M4049" s="37">
        <f>VLOOKUP(D4049,DATA!A:F,6,FALSE)</f>
        <v>982</v>
      </c>
      <c r="N4049" s="36">
        <f t="shared" si="316"/>
        <v>98.385914628470175</v>
      </c>
      <c r="O4049" s="36">
        <f t="shared" si="317"/>
        <v>98.385914646906684</v>
      </c>
      <c r="P4049" s="36">
        <f t="shared" si="318"/>
        <v>1.843650920818618E-8</v>
      </c>
      <c r="Q4049" s="36">
        <f t="shared" si="319"/>
        <v>0</v>
      </c>
    </row>
    <row r="4050" spans="1:17" x14ac:dyDescent="0.3">
      <c r="A4050" s="29">
        <v>1953360</v>
      </c>
      <c r="B4050" s="1">
        <v>136</v>
      </c>
      <c r="C4050" s="1" t="s">
        <v>14</v>
      </c>
      <c r="D4050" s="1" t="s">
        <v>53</v>
      </c>
      <c r="E4050" s="1" t="s">
        <v>54</v>
      </c>
      <c r="F4050" s="47">
        <v>714</v>
      </c>
      <c r="G4050" s="34">
        <v>1030.9100000000001</v>
      </c>
      <c r="H4050" s="1" t="s">
        <v>218</v>
      </c>
      <c r="I4050" s="34">
        <v>5.0967E-3</v>
      </c>
      <c r="J4050" s="34">
        <v>2685.8283999999999</v>
      </c>
      <c r="K4050" s="35" t="str">
        <f t="shared" si="315"/>
        <v>Leenderbos, Groote Heide &amp; De Plateaux_H4030</v>
      </c>
      <c r="L4050" s="36">
        <f>VLOOKUP(D4050,DATA!A:F,5,FALSE)</f>
        <v>1.0986712608830001E-2</v>
      </c>
      <c r="M4050" s="37">
        <f>VLOOKUP(D4050,DATA!A:F,6,FALSE)</f>
        <v>982</v>
      </c>
      <c r="N4050" s="36">
        <f t="shared" si="316"/>
        <v>63.119809949325628</v>
      </c>
      <c r="O4050" s="36">
        <f t="shared" si="317"/>
        <v>63.121113453654289</v>
      </c>
      <c r="P4050" s="36">
        <f t="shared" si="318"/>
        <v>1.3035043286606651E-3</v>
      </c>
      <c r="Q4050" s="36">
        <f t="shared" si="319"/>
        <v>3.500988945439748E-2</v>
      </c>
    </row>
    <row r="4051" spans="1:17" x14ac:dyDescent="0.3">
      <c r="A4051" s="29">
        <v>1953433</v>
      </c>
      <c r="B4051" s="1">
        <v>138</v>
      </c>
      <c r="C4051" s="1" t="s">
        <v>38</v>
      </c>
      <c r="D4051" s="1" t="s">
        <v>51</v>
      </c>
      <c r="E4051" s="1" t="s">
        <v>52</v>
      </c>
      <c r="F4051" s="47">
        <v>1000</v>
      </c>
      <c r="G4051" s="34">
        <v>1279.8</v>
      </c>
      <c r="H4051" s="1" t="s">
        <v>218</v>
      </c>
      <c r="I4051" s="34">
        <v>2.287E-5</v>
      </c>
      <c r="J4051" s="34">
        <v>1398.3788</v>
      </c>
      <c r="K4051" s="35" t="str">
        <f t="shared" si="315"/>
        <v>Weerter- en Budelerbergen &amp; Ringselven_Lg09</v>
      </c>
      <c r="L4051" s="36">
        <f>VLOOKUP(D4051,DATA!A:F,5,FALSE)</f>
        <v>8.4126827976184013E-3</v>
      </c>
      <c r="M4051" s="37">
        <f>VLOOKUP(D4051,DATA!A:F,6,FALSE)</f>
        <v>1350</v>
      </c>
      <c r="N4051" s="36">
        <f t="shared" si="316"/>
        <v>35.650400427390508</v>
      </c>
      <c r="O4051" s="36">
        <f t="shared" si="317"/>
        <v>35.650404841173255</v>
      </c>
      <c r="P4051" s="36">
        <f t="shared" si="318"/>
        <v>4.4137827472923163E-6</v>
      </c>
      <c r="Q4051" s="36">
        <f t="shared" si="319"/>
        <v>0</v>
      </c>
    </row>
    <row r="4052" spans="1:17" x14ac:dyDescent="0.3">
      <c r="A4052" s="29">
        <v>1953433</v>
      </c>
      <c r="B4052" s="1">
        <v>138</v>
      </c>
      <c r="C4052" s="1" t="s">
        <v>38</v>
      </c>
      <c r="D4052" s="1" t="s">
        <v>75</v>
      </c>
      <c r="E4052" s="1" t="s">
        <v>76</v>
      </c>
      <c r="F4052" s="47">
        <v>1071</v>
      </c>
      <c r="G4052" s="34">
        <v>1279.8</v>
      </c>
      <c r="H4052" s="1" t="s">
        <v>218</v>
      </c>
      <c r="I4052" s="34">
        <v>2.287E-5</v>
      </c>
      <c r="J4052" s="34">
        <v>2667.7786000000001</v>
      </c>
      <c r="K4052" s="35" t="str">
        <f t="shared" si="315"/>
        <v>Weerter- en Budelerbergen &amp; Ringselven_Lg13</v>
      </c>
      <c r="L4052" s="36">
        <f>VLOOKUP(D4052,DATA!A:F,5,FALSE)</f>
        <v>8.4126827976184013E-3</v>
      </c>
      <c r="M4052" s="37">
        <f>VLOOKUP(D4052,DATA!A:F,6,FALSE)</f>
        <v>1421</v>
      </c>
      <c r="N4052" s="36">
        <f t="shared" si="316"/>
        <v>23.363995577979566</v>
      </c>
      <c r="O4052" s="36">
        <f t="shared" si="317"/>
        <v>23.363999022911706</v>
      </c>
      <c r="P4052" s="36">
        <f t="shared" si="318"/>
        <v>3.444932140439505E-6</v>
      </c>
      <c r="Q4052" s="36">
        <f t="shared" si="319"/>
        <v>0</v>
      </c>
    </row>
    <row r="4053" spans="1:17" x14ac:dyDescent="0.3">
      <c r="A4053" s="29">
        <v>1953433</v>
      </c>
      <c r="B4053" s="1">
        <v>138</v>
      </c>
      <c r="C4053" s="1" t="s">
        <v>38</v>
      </c>
      <c r="D4053" s="1" t="s">
        <v>89</v>
      </c>
      <c r="E4053" s="1" t="s">
        <v>54</v>
      </c>
      <c r="F4053" s="47">
        <v>714</v>
      </c>
      <c r="G4053" s="34">
        <v>1279.8</v>
      </c>
      <c r="H4053" s="1" t="s">
        <v>218</v>
      </c>
      <c r="I4053" s="34">
        <v>2.287E-5</v>
      </c>
      <c r="J4053" s="34">
        <v>1888.5872999999999</v>
      </c>
      <c r="K4053" s="35" t="str">
        <f t="shared" si="315"/>
        <v>Weerter- en Budelerbergen &amp; Ringselven_L4030</v>
      </c>
      <c r="L4053" s="36">
        <f>VLOOKUP(D4053,DATA!A:F,5,FALSE)</f>
        <v>1.0986712608830001E-2</v>
      </c>
      <c r="M4053" s="37">
        <f>VLOOKUP(D4053,DATA!A:F,6,FALSE)</f>
        <v>982</v>
      </c>
      <c r="N4053" s="36">
        <f t="shared" si="316"/>
        <v>96.345012707807896</v>
      </c>
      <c r="O4053" s="36">
        <f t="shared" si="317"/>
        <v>96.3450135926158</v>
      </c>
      <c r="P4053" s="36">
        <f t="shared" si="318"/>
        <v>8.8480790338962834E-7</v>
      </c>
      <c r="Q4053" s="36">
        <f t="shared" si="319"/>
        <v>0</v>
      </c>
    </row>
    <row r="4054" spans="1:17" x14ac:dyDescent="0.3">
      <c r="A4054" s="29">
        <v>1954963</v>
      </c>
      <c r="B4054" s="1">
        <v>138</v>
      </c>
      <c r="C4054" s="1" t="s">
        <v>38</v>
      </c>
      <c r="D4054" s="1" t="s">
        <v>75</v>
      </c>
      <c r="E4054" s="1" t="s">
        <v>76</v>
      </c>
      <c r="F4054" s="47">
        <v>1071</v>
      </c>
      <c r="G4054" s="34">
        <v>1656.51</v>
      </c>
      <c r="H4054" s="1" t="s">
        <v>218</v>
      </c>
      <c r="I4054" s="34">
        <v>2.0460000000000001E-5</v>
      </c>
      <c r="J4054" s="34">
        <v>7044.5550000000003</v>
      </c>
      <c r="K4054" s="35" t="str">
        <f t="shared" si="315"/>
        <v>Weerter- en Budelerbergen &amp; Ringselven_Lg13</v>
      </c>
      <c r="L4054" s="36">
        <f>VLOOKUP(D4054,DATA!A:F,5,FALSE)</f>
        <v>8.4126827976184013E-3</v>
      </c>
      <c r="M4054" s="37">
        <f>VLOOKUP(D4054,DATA!A:F,6,FALSE)</f>
        <v>1421</v>
      </c>
      <c r="N4054" s="36">
        <f t="shared" si="316"/>
        <v>87.88165783275403</v>
      </c>
      <c r="O4054" s="36">
        <f t="shared" si="317"/>
        <v>87.881659665834661</v>
      </c>
      <c r="P4054" s="36">
        <f t="shared" si="318"/>
        <v>1.8330806312860659E-6</v>
      </c>
      <c r="Q4054" s="36">
        <f t="shared" si="319"/>
        <v>0</v>
      </c>
    </row>
    <row r="4055" spans="1:17" x14ac:dyDescent="0.3">
      <c r="A4055" s="29">
        <v>1954963</v>
      </c>
      <c r="B4055" s="1">
        <v>138</v>
      </c>
      <c r="C4055" s="1" t="s">
        <v>38</v>
      </c>
      <c r="D4055" s="1" t="s">
        <v>89</v>
      </c>
      <c r="E4055" s="1" t="s">
        <v>54</v>
      </c>
      <c r="F4055" s="47">
        <v>714</v>
      </c>
      <c r="G4055" s="34">
        <v>1656.51</v>
      </c>
      <c r="H4055" s="1" t="s">
        <v>218</v>
      </c>
      <c r="I4055" s="34">
        <v>2.0460000000000001E-5</v>
      </c>
      <c r="J4055" s="34">
        <v>2221.5587999999998</v>
      </c>
      <c r="K4055" s="35" t="str">
        <f t="shared" si="315"/>
        <v>Weerter- en Budelerbergen &amp; Ringselven_L4030</v>
      </c>
      <c r="L4055" s="36">
        <f>VLOOKUP(D4055,DATA!A:F,5,FALSE)</f>
        <v>1.0986712608830001E-2</v>
      </c>
      <c r="M4055" s="37">
        <f>VLOOKUP(D4055,DATA!A:F,6,FALSE)</f>
        <v>982</v>
      </c>
      <c r="N4055" s="36">
        <f t="shared" si="316"/>
        <v>99.939558657635146</v>
      </c>
      <c r="O4055" s="36">
        <f t="shared" si="317"/>
        <v>99.939558671213419</v>
      </c>
      <c r="P4055" s="36">
        <f t="shared" si="318"/>
        <v>1.3578272728409502E-8</v>
      </c>
      <c r="Q4055" s="36">
        <f t="shared" si="319"/>
        <v>0</v>
      </c>
    </row>
    <row r="4056" spans="1:17" x14ac:dyDescent="0.3">
      <c r="A4056" s="30">
        <v>1956410</v>
      </c>
      <c r="B4056" s="14">
        <v>136</v>
      </c>
      <c r="C4056" s="14" t="s">
        <v>14</v>
      </c>
      <c r="D4056" s="14" t="s">
        <v>55</v>
      </c>
      <c r="E4056" s="14" t="s">
        <v>56</v>
      </c>
      <c r="F4056" s="48">
        <v>500</v>
      </c>
      <c r="G4056" s="38">
        <v>1406.56</v>
      </c>
      <c r="H4056" s="14" t="s">
        <v>218</v>
      </c>
      <c r="I4056" s="38">
        <v>6.9459999999999999E-3</v>
      </c>
      <c r="J4056" s="38">
        <v>1756.0851</v>
      </c>
      <c r="K4056" s="39" t="str">
        <f t="shared" si="315"/>
        <v>Leenderbos, Groote Heide &amp; De Plateaux_H3130</v>
      </c>
      <c r="L4056" s="40">
        <f>VLOOKUP(D4056,DATA!A:F,5,FALSE)</f>
        <v>0</v>
      </c>
      <c r="M4056" s="41">
        <f>VLOOKUP(D4056,DATA!A:F,6,FALSE)</f>
        <v>3.5</v>
      </c>
      <c r="N4056" s="40">
        <f t="shared" si="316"/>
        <v>50</v>
      </c>
      <c r="O4056" s="40">
        <f t="shared" si="317"/>
        <v>50</v>
      </c>
      <c r="P4056" s="40">
        <f>J4056/10000*I4056</f>
        <v>1.21977671046E-3</v>
      </c>
      <c r="Q4056" s="40">
        <f>IF(AND(H4056&lt;&gt;"below",I4056&gt;=0.005),M4056*P4056,0)</f>
        <v>4.2692184866099997E-3</v>
      </c>
    </row>
    <row r="4057" spans="1:17" x14ac:dyDescent="0.3">
      <c r="A4057" s="29">
        <v>1956414</v>
      </c>
      <c r="B4057" s="1">
        <v>136</v>
      </c>
      <c r="C4057" s="1" t="s">
        <v>14</v>
      </c>
      <c r="D4057" s="1" t="s">
        <v>53</v>
      </c>
      <c r="E4057" s="1" t="s">
        <v>54</v>
      </c>
      <c r="F4057" s="47">
        <v>714</v>
      </c>
      <c r="G4057" s="34">
        <v>1263.81</v>
      </c>
      <c r="H4057" s="1" t="s">
        <v>218</v>
      </c>
      <c r="I4057" s="34">
        <v>6.4137999999999999E-3</v>
      </c>
      <c r="J4057" s="34">
        <v>1174.7102</v>
      </c>
      <c r="K4057" s="35" t="str">
        <f t="shared" si="315"/>
        <v>Leenderbos, Groote Heide &amp; De Plateaux_H4030</v>
      </c>
      <c r="L4057" s="36">
        <f>VLOOKUP(D4057,DATA!A:F,5,FALSE)</f>
        <v>1.0986712608830001E-2</v>
      </c>
      <c r="M4057" s="37">
        <f>VLOOKUP(D4057,DATA!A:F,6,FALSE)</f>
        <v>982</v>
      </c>
      <c r="N4057" s="36">
        <f t="shared" si="316"/>
        <v>95.673429748041016</v>
      </c>
      <c r="O4057" s="36">
        <f t="shared" si="317"/>
        <v>95.673721426463914</v>
      </c>
      <c r="P4057" s="36">
        <f t="shared" si="318"/>
        <v>2.9167842289723467E-4</v>
      </c>
      <c r="Q4057" s="36">
        <f t="shared" si="319"/>
        <v>3.4263761849729511E-3</v>
      </c>
    </row>
    <row r="4058" spans="1:17" x14ac:dyDescent="0.3">
      <c r="A4058" s="29">
        <v>1956491</v>
      </c>
      <c r="B4058" s="1">
        <v>138</v>
      </c>
      <c r="C4058" s="1" t="s">
        <v>38</v>
      </c>
      <c r="D4058" s="1" t="s">
        <v>75</v>
      </c>
      <c r="E4058" s="1" t="s">
        <v>76</v>
      </c>
      <c r="F4058" s="47">
        <v>1071</v>
      </c>
      <c r="G4058" s="34">
        <v>1452.1</v>
      </c>
      <c r="H4058" s="1" t="s">
        <v>218</v>
      </c>
      <c r="I4058" s="34">
        <v>4.935E-5</v>
      </c>
      <c r="J4058" s="34">
        <v>6336.2964000000002</v>
      </c>
      <c r="K4058" s="35" t="str">
        <f t="shared" si="315"/>
        <v>Weerter- en Budelerbergen &amp; Ringselven_Lg13</v>
      </c>
      <c r="L4058" s="36">
        <f>VLOOKUP(D4058,DATA!A:F,5,FALSE)</f>
        <v>8.4126827976184013E-3</v>
      </c>
      <c r="M4058" s="37">
        <f>VLOOKUP(D4058,DATA!A:F,6,FALSE)</f>
        <v>1421</v>
      </c>
      <c r="N4058" s="36">
        <f t="shared" si="316"/>
        <v>56.503802959931875</v>
      </c>
      <c r="O4058" s="36">
        <f t="shared" si="317"/>
        <v>56.503813163466084</v>
      </c>
      <c r="P4058" s="36">
        <f t="shared" si="318"/>
        <v>1.020353420955189E-5</v>
      </c>
      <c r="Q4058" s="36">
        <f t="shared" si="319"/>
        <v>0</v>
      </c>
    </row>
    <row r="4059" spans="1:17" x14ac:dyDescent="0.3">
      <c r="A4059" s="29">
        <v>1956492</v>
      </c>
      <c r="B4059" s="1">
        <v>138</v>
      </c>
      <c r="C4059" s="1" t="s">
        <v>38</v>
      </c>
      <c r="D4059" s="1" t="s">
        <v>75</v>
      </c>
      <c r="E4059" s="1" t="s">
        <v>76</v>
      </c>
      <c r="F4059" s="47">
        <v>1071</v>
      </c>
      <c r="G4059" s="34">
        <v>1844.04</v>
      </c>
      <c r="H4059" s="1" t="s">
        <v>218</v>
      </c>
      <c r="I4059" s="34">
        <v>2.1396999999999999E-5</v>
      </c>
      <c r="J4059" s="34">
        <v>9845.1540000000005</v>
      </c>
      <c r="K4059" s="35" t="str">
        <f t="shared" si="315"/>
        <v>Weerter- en Budelerbergen &amp; Ringselven_Lg13</v>
      </c>
      <c r="L4059" s="36">
        <f>VLOOKUP(D4059,DATA!A:F,5,FALSE)</f>
        <v>8.4126827976184013E-3</v>
      </c>
      <c r="M4059" s="37">
        <f>VLOOKUP(D4059,DATA!A:F,6,FALSE)</f>
        <v>1421</v>
      </c>
      <c r="N4059" s="36">
        <f t="shared" si="316"/>
        <v>97.231802157912313</v>
      </c>
      <c r="O4059" s="36">
        <f t="shared" si="317"/>
        <v>97.231802642411239</v>
      </c>
      <c r="P4059" s="36">
        <f t="shared" si="318"/>
        <v>4.8449892631197145E-7</v>
      </c>
      <c r="Q4059" s="36">
        <f t="shared" si="319"/>
        <v>0</v>
      </c>
    </row>
    <row r="4060" spans="1:17" x14ac:dyDescent="0.3">
      <c r="A4060" s="30">
        <v>1957940</v>
      </c>
      <c r="B4060" s="14">
        <v>136</v>
      </c>
      <c r="C4060" s="14" t="s">
        <v>14</v>
      </c>
      <c r="D4060" s="14" t="s">
        <v>55</v>
      </c>
      <c r="E4060" s="14" t="s">
        <v>56</v>
      </c>
      <c r="F4060" s="48">
        <v>500</v>
      </c>
      <c r="G4060" s="38">
        <v>1227.1400000000001</v>
      </c>
      <c r="H4060" s="14" t="s">
        <v>218</v>
      </c>
      <c r="I4060" s="38">
        <v>6.1456000000000002E-3</v>
      </c>
      <c r="J4060" s="38">
        <v>779.11663999999996</v>
      </c>
      <c r="K4060" s="39" t="str">
        <f t="shared" si="315"/>
        <v>Leenderbos, Groote Heide &amp; De Plateaux_H3130</v>
      </c>
      <c r="L4060" s="40">
        <f>VLOOKUP(D4060,DATA!A:F,5,FALSE)</f>
        <v>0</v>
      </c>
      <c r="M4060" s="41">
        <f>VLOOKUP(D4060,DATA!A:F,6,FALSE)</f>
        <v>3.5</v>
      </c>
      <c r="N4060" s="40">
        <f t="shared" si="316"/>
        <v>50</v>
      </c>
      <c r="O4060" s="40">
        <f t="shared" si="317"/>
        <v>50</v>
      </c>
      <c r="P4060" s="40">
        <f>J4060/10000*I4060</f>
        <v>4.7881392227839994E-4</v>
      </c>
      <c r="Q4060" s="40">
        <f>IF(AND(H4060&lt;&gt;"below",I4060&gt;=0.005),M4060*P4060,0)</f>
        <v>1.6758487279743997E-3</v>
      </c>
    </row>
    <row r="4061" spans="1:17" x14ac:dyDescent="0.3">
      <c r="A4061" s="29">
        <v>1957940</v>
      </c>
      <c r="B4061" s="1">
        <v>136</v>
      </c>
      <c r="C4061" s="1" t="s">
        <v>14</v>
      </c>
      <c r="D4061" s="1" t="s">
        <v>53</v>
      </c>
      <c r="E4061" s="1" t="s">
        <v>54</v>
      </c>
      <c r="F4061" s="47">
        <v>714</v>
      </c>
      <c r="G4061" s="34">
        <v>1227.1400000000001</v>
      </c>
      <c r="H4061" s="1" t="s">
        <v>218</v>
      </c>
      <c r="I4061" s="34">
        <v>6.1456000000000002E-3</v>
      </c>
      <c r="J4061" s="34">
        <v>427.44774999999998</v>
      </c>
      <c r="K4061" s="35" t="str">
        <f t="shared" si="315"/>
        <v>Leenderbos, Groote Heide &amp; De Plateaux_H4030</v>
      </c>
      <c r="L4061" s="36">
        <f>VLOOKUP(D4061,DATA!A:F,5,FALSE)</f>
        <v>1.0986712608830001E-2</v>
      </c>
      <c r="M4061" s="37">
        <f>VLOOKUP(D4061,DATA!A:F,6,FALSE)</f>
        <v>982</v>
      </c>
      <c r="N4061" s="36">
        <f t="shared" si="316"/>
        <v>93.662910761959893</v>
      </c>
      <c r="O4061" s="36">
        <f t="shared" si="317"/>
        <v>93.663311514906042</v>
      </c>
      <c r="P4061" s="36">
        <f t="shared" si="318"/>
        <v>4.0075294614894119E-4</v>
      </c>
      <c r="Q4061" s="36">
        <f t="shared" si="319"/>
        <v>1.7130094513723606E-3</v>
      </c>
    </row>
    <row r="4062" spans="1:17" x14ac:dyDescent="0.3">
      <c r="A4062" s="29">
        <v>1957943</v>
      </c>
      <c r="B4062" s="1">
        <v>136</v>
      </c>
      <c r="C4062" s="1" t="s">
        <v>14</v>
      </c>
      <c r="D4062" s="1" t="s">
        <v>53</v>
      </c>
      <c r="E4062" s="1" t="s">
        <v>54</v>
      </c>
      <c r="F4062" s="47">
        <v>714</v>
      </c>
      <c r="G4062" s="34">
        <v>1152.33</v>
      </c>
      <c r="H4062" s="1" t="s">
        <v>218</v>
      </c>
      <c r="I4062" s="34">
        <v>5.7626999999999999E-3</v>
      </c>
      <c r="J4062" s="34">
        <v>2861.1687000000002</v>
      </c>
      <c r="K4062" s="35" t="str">
        <f t="shared" si="315"/>
        <v>Leenderbos, Groote Heide &amp; De Plateaux_H4030</v>
      </c>
      <c r="L4062" s="36">
        <f>VLOOKUP(D4062,DATA!A:F,5,FALSE)</f>
        <v>1.0986712608830001E-2</v>
      </c>
      <c r="M4062" s="37">
        <f>VLOOKUP(D4062,DATA!A:F,6,FALSE)</f>
        <v>982</v>
      </c>
      <c r="N4062" s="36">
        <f t="shared" si="316"/>
        <v>86.66163436366476</v>
      </c>
      <c r="O4062" s="36">
        <f t="shared" si="317"/>
        <v>86.662366198686058</v>
      </c>
      <c r="P4062" s="36">
        <f t="shared" si="318"/>
        <v>7.3183502129836597E-4</v>
      </c>
      <c r="Q4062" s="36">
        <f t="shared" si="319"/>
        <v>2.0939034565027183E-2</v>
      </c>
    </row>
    <row r="4063" spans="1:17" x14ac:dyDescent="0.3">
      <c r="A4063" s="29">
        <v>1958021</v>
      </c>
      <c r="B4063" s="1">
        <v>138</v>
      </c>
      <c r="C4063" s="1" t="s">
        <v>38</v>
      </c>
      <c r="D4063" s="1" t="s">
        <v>75</v>
      </c>
      <c r="E4063" s="1" t="s">
        <v>76</v>
      </c>
      <c r="F4063" s="47">
        <v>1071</v>
      </c>
      <c r="G4063" s="34">
        <v>1823.58</v>
      </c>
      <c r="H4063" s="1" t="s">
        <v>218</v>
      </c>
      <c r="I4063" s="34">
        <v>6.0760000000000001E-5</v>
      </c>
      <c r="J4063" s="34">
        <v>9402.9375</v>
      </c>
      <c r="K4063" s="35" t="str">
        <f t="shared" si="315"/>
        <v>Weerter- en Budelerbergen &amp; Ringselven_Lg13</v>
      </c>
      <c r="L4063" s="36">
        <f>VLOOKUP(D4063,DATA!A:F,5,FALSE)</f>
        <v>8.4126827976184013E-3</v>
      </c>
      <c r="M4063" s="37">
        <f>VLOOKUP(D4063,DATA!A:F,6,FALSE)</f>
        <v>1421</v>
      </c>
      <c r="N4063" s="36">
        <f t="shared" si="316"/>
        <v>96.728874497818694</v>
      </c>
      <c r="O4063" s="36">
        <f t="shared" si="317"/>
        <v>96.728876115174288</v>
      </c>
      <c r="P4063" s="36">
        <f t="shared" si="318"/>
        <v>1.6173555934528849E-6</v>
      </c>
      <c r="Q4063" s="36">
        <f t="shared" si="319"/>
        <v>0</v>
      </c>
    </row>
    <row r="4064" spans="1:17" x14ac:dyDescent="0.3">
      <c r="A4064" s="29">
        <v>1958022</v>
      </c>
      <c r="B4064" s="1">
        <v>138</v>
      </c>
      <c r="C4064" s="1" t="s">
        <v>38</v>
      </c>
      <c r="D4064" s="1" t="s">
        <v>75</v>
      </c>
      <c r="E4064" s="1" t="s">
        <v>76</v>
      </c>
      <c r="F4064" s="47">
        <v>1071</v>
      </c>
      <c r="G4064" s="34">
        <v>1827.32</v>
      </c>
      <c r="H4064" s="1" t="s">
        <v>218</v>
      </c>
      <c r="I4064" s="34">
        <v>1.1045E-5</v>
      </c>
      <c r="J4064" s="34">
        <v>7345.4823999999999</v>
      </c>
      <c r="K4064" s="35" t="str">
        <f t="shared" si="315"/>
        <v>Weerter- en Budelerbergen &amp; Ringselven_Lg13</v>
      </c>
      <c r="L4064" s="36">
        <f>VLOOKUP(D4064,DATA!A:F,5,FALSE)</f>
        <v>8.4126827976184013E-3</v>
      </c>
      <c r="M4064" s="37">
        <f>VLOOKUP(D4064,DATA!A:F,6,FALSE)</f>
        <v>1421</v>
      </c>
      <c r="N4064" s="36">
        <f t="shared" si="316"/>
        <v>96.826978204637228</v>
      </c>
      <c r="O4064" s="36">
        <f t="shared" si="317"/>
        <v>96.826978490113248</v>
      </c>
      <c r="P4064" s="36">
        <f t="shared" si="318"/>
        <v>2.854760197124051E-7</v>
      </c>
      <c r="Q4064" s="36">
        <f t="shared" si="319"/>
        <v>0</v>
      </c>
    </row>
    <row r="4065" spans="1:17" x14ac:dyDescent="0.3">
      <c r="A4065" s="29">
        <v>1958022</v>
      </c>
      <c r="B4065" s="1">
        <v>138</v>
      </c>
      <c r="C4065" s="1" t="s">
        <v>38</v>
      </c>
      <c r="D4065" s="1" t="s">
        <v>89</v>
      </c>
      <c r="E4065" s="1" t="s">
        <v>54</v>
      </c>
      <c r="F4065" s="47">
        <v>714</v>
      </c>
      <c r="G4065" s="34">
        <v>1827.32</v>
      </c>
      <c r="H4065" s="1" t="s">
        <v>218</v>
      </c>
      <c r="I4065" s="34">
        <v>1.1045E-5</v>
      </c>
      <c r="J4065" s="34">
        <v>743.47190000000001</v>
      </c>
      <c r="K4065" s="35" t="str">
        <f t="shared" si="315"/>
        <v>Weerter- en Budelerbergen &amp; Ringselven_L4030</v>
      </c>
      <c r="L4065" s="36">
        <f>VLOOKUP(D4065,DATA!A:F,5,FALSE)</f>
        <v>1.0986712608830001E-2</v>
      </c>
      <c r="M4065" s="37">
        <f>VLOOKUP(D4065,DATA!A:F,6,FALSE)</f>
        <v>982</v>
      </c>
      <c r="N4065" s="36">
        <f t="shared" si="316"/>
        <v>99.990741472924199</v>
      </c>
      <c r="O4065" s="36">
        <f t="shared" si="317"/>
        <v>99.99074147404761</v>
      </c>
      <c r="P4065" s="36">
        <f t="shared" si="318"/>
        <v>1.123410697800864E-9</v>
      </c>
      <c r="Q4065" s="36">
        <f t="shared" si="319"/>
        <v>0</v>
      </c>
    </row>
    <row r="4066" spans="1:17" x14ac:dyDescent="0.3">
      <c r="A4066" s="29">
        <v>1959469</v>
      </c>
      <c r="B4066" s="1">
        <v>136</v>
      </c>
      <c r="C4066" s="1" t="s">
        <v>14</v>
      </c>
      <c r="D4066" s="1" t="s">
        <v>53</v>
      </c>
      <c r="E4066" s="1" t="s">
        <v>54</v>
      </c>
      <c r="F4066" s="47">
        <v>714</v>
      </c>
      <c r="G4066" s="34">
        <v>1390.5</v>
      </c>
      <c r="H4066" s="1" t="s">
        <v>218</v>
      </c>
      <c r="I4066" s="34">
        <v>7.0035999999999996E-3</v>
      </c>
      <c r="J4066" s="34">
        <v>1529.2275</v>
      </c>
      <c r="K4066" s="35" t="str">
        <f t="shared" si="315"/>
        <v>Leenderbos, Groote Heide &amp; De Plateaux_H4030</v>
      </c>
      <c r="L4066" s="36">
        <f>VLOOKUP(D4066,DATA!A:F,5,FALSE)</f>
        <v>1.0986712608830001E-2</v>
      </c>
      <c r="M4066" s="37">
        <f>VLOOKUP(D4066,DATA!A:F,6,FALSE)</f>
        <v>982</v>
      </c>
      <c r="N4066" s="36">
        <f t="shared" si="316"/>
        <v>98.888268718522966</v>
      </c>
      <c r="O4066" s="36">
        <f t="shared" si="317"/>
        <v>98.888353308198816</v>
      </c>
      <c r="P4066" s="36">
        <f t="shared" si="318"/>
        <v>8.4589675850565982E-5</v>
      </c>
      <c r="Q4066" s="36">
        <f t="shared" si="319"/>
        <v>1.293568585267714E-3</v>
      </c>
    </row>
    <row r="4067" spans="1:17" x14ac:dyDescent="0.3">
      <c r="A4067" s="30">
        <v>1959471</v>
      </c>
      <c r="B4067" s="14">
        <v>136</v>
      </c>
      <c r="C4067" s="14" t="s">
        <v>14</v>
      </c>
      <c r="D4067" s="14" t="s">
        <v>55</v>
      </c>
      <c r="E4067" s="14" t="s">
        <v>56</v>
      </c>
      <c r="F4067" s="48">
        <v>500</v>
      </c>
      <c r="G4067" s="38">
        <v>1227.26</v>
      </c>
      <c r="H4067" s="14" t="s">
        <v>218</v>
      </c>
      <c r="I4067" s="38">
        <v>6.2316999999999997E-3</v>
      </c>
      <c r="J4067" s="38">
        <v>144.30987999999999</v>
      </c>
      <c r="K4067" s="39" t="str">
        <f t="shared" si="315"/>
        <v>Leenderbos, Groote Heide &amp; De Plateaux_H3130</v>
      </c>
      <c r="L4067" s="40">
        <f>VLOOKUP(D4067,DATA!A:F,5,FALSE)</f>
        <v>0</v>
      </c>
      <c r="M4067" s="41">
        <f>VLOOKUP(D4067,DATA!A:F,6,FALSE)</f>
        <v>3.5</v>
      </c>
      <c r="N4067" s="40">
        <f t="shared" si="316"/>
        <v>50</v>
      </c>
      <c r="O4067" s="40">
        <f t="shared" si="317"/>
        <v>50</v>
      </c>
      <c r="P4067" s="40">
        <f>J4067/10000*I4067</f>
        <v>8.9929587919599993E-5</v>
      </c>
      <c r="Q4067" s="40">
        <f>IF(AND(H4067&lt;&gt;"below",I4067&gt;=0.005),M4067*P4067,0)</f>
        <v>3.1475355771859995E-4</v>
      </c>
    </row>
    <row r="4068" spans="1:17" x14ac:dyDescent="0.3">
      <c r="A4068" s="29">
        <v>1959471</v>
      </c>
      <c r="B4068" s="1">
        <v>136</v>
      </c>
      <c r="C4068" s="1" t="s">
        <v>14</v>
      </c>
      <c r="D4068" s="1" t="s">
        <v>41</v>
      </c>
      <c r="E4068" s="1" t="s">
        <v>42</v>
      </c>
      <c r="F4068" s="47">
        <v>1071</v>
      </c>
      <c r="G4068" s="34">
        <v>1227.26</v>
      </c>
      <c r="H4068" s="1" t="s">
        <v>218</v>
      </c>
      <c r="I4068" s="34">
        <v>6.2316999999999997E-3</v>
      </c>
      <c r="J4068" s="34">
        <v>1163.6901</v>
      </c>
      <c r="K4068" s="35" t="str">
        <f t="shared" si="315"/>
        <v>Leenderbos, Groote Heide &amp; De Plateaux_H4010A</v>
      </c>
      <c r="L4068" s="36">
        <f>VLOOKUP(D4068,DATA!A:F,5,FALSE)</f>
        <v>1.3726988247862192E-2</v>
      </c>
      <c r="M4068" s="37">
        <f>VLOOKUP(D4068,DATA!A:F,6,FALSE)</f>
        <v>1285.5</v>
      </c>
      <c r="N4068" s="36">
        <f t="shared" si="316"/>
        <v>31.014108569841266</v>
      </c>
      <c r="O4068" s="36">
        <f t="shared" si="317"/>
        <v>31.015938811500245</v>
      </c>
      <c r="P4068" s="36">
        <f t="shared" si="318"/>
        <v>1.8302416589790482E-3</v>
      </c>
      <c r="Q4068" s="36">
        <f t="shared" si="319"/>
        <v>2.1298340991614949E-2</v>
      </c>
    </row>
    <row r="4069" spans="1:17" x14ac:dyDescent="0.3">
      <c r="A4069" s="29">
        <v>1959471</v>
      </c>
      <c r="B4069" s="1">
        <v>136</v>
      </c>
      <c r="C4069" s="1" t="s">
        <v>14</v>
      </c>
      <c r="D4069" s="1" t="s">
        <v>53</v>
      </c>
      <c r="E4069" s="1" t="s">
        <v>54</v>
      </c>
      <c r="F4069" s="47">
        <v>714</v>
      </c>
      <c r="G4069" s="34">
        <v>1227.26</v>
      </c>
      <c r="H4069" s="1" t="s">
        <v>218</v>
      </c>
      <c r="I4069" s="34">
        <v>6.2316999999999997E-3</v>
      </c>
      <c r="J4069" s="34">
        <v>3158.7919999999999</v>
      </c>
      <c r="K4069" s="35" t="str">
        <f t="shared" si="315"/>
        <v>Leenderbos, Groote Heide &amp; De Plateaux_H4030</v>
      </c>
      <c r="L4069" s="36">
        <f>VLOOKUP(D4069,DATA!A:F,5,FALSE)</f>
        <v>1.0986712608830001E-2</v>
      </c>
      <c r="M4069" s="37">
        <f>VLOOKUP(D4069,DATA!A:F,6,FALSE)</f>
        <v>982</v>
      </c>
      <c r="N4069" s="36">
        <f t="shared" si="316"/>
        <v>93.670731657568723</v>
      </c>
      <c r="O4069" s="36">
        <f t="shared" si="317"/>
        <v>93.671137557276225</v>
      </c>
      <c r="P4069" s="36">
        <f t="shared" si="318"/>
        <v>4.0589970750204429E-4</v>
      </c>
      <c r="Q4069" s="36">
        <f t="shared" si="319"/>
        <v>1.2821527488597974E-2</v>
      </c>
    </row>
    <row r="4070" spans="1:17" x14ac:dyDescent="0.3">
      <c r="A4070" s="29">
        <v>1959472</v>
      </c>
      <c r="B4070" s="1">
        <v>136</v>
      </c>
      <c r="C4070" s="1" t="s">
        <v>14</v>
      </c>
      <c r="D4070" s="1" t="s">
        <v>53</v>
      </c>
      <c r="E4070" s="1" t="s">
        <v>54</v>
      </c>
      <c r="F4070" s="47">
        <v>714</v>
      </c>
      <c r="G4070" s="34">
        <v>1339.07</v>
      </c>
      <c r="H4070" s="1" t="s">
        <v>218</v>
      </c>
      <c r="I4070" s="34">
        <v>6.6880999999999998E-3</v>
      </c>
      <c r="J4070" s="34">
        <v>420.76</v>
      </c>
      <c r="K4070" s="35" t="str">
        <f t="shared" si="315"/>
        <v>Leenderbos, Groote Heide &amp; De Plateaux_H4030</v>
      </c>
      <c r="L4070" s="36">
        <f>VLOOKUP(D4070,DATA!A:F,5,FALSE)</f>
        <v>1.0986712608830001E-2</v>
      </c>
      <c r="M4070" s="37">
        <f>VLOOKUP(D4070,DATA!A:F,6,FALSE)</f>
        <v>982</v>
      </c>
      <c r="N4070" s="36">
        <f t="shared" si="316"/>
        <v>98.060254725530626</v>
      </c>
      <c r="O4070" s="36">
        <f t="shared" si="317"/>
        <v>98.060394488752934</v>
      </c>
      <c r="P4070" s="36">
        <f t="shared" si="318"/>
        <v>1.3976322230746518E-4</v>
      </c>
      <c r="Q4070" s="36">
        <f t="shared" si="319"/>
        <v>5.8806773418089051E-4</v>
      </c>
    </row>
    <row r="4071" spans="1:17" x14ac:dyDescent="0.3">
      <c r="A4071" s="29">
        <v>1959549</v>
      </c>
      <c r="B4071" s="1">
        <v>138</v>
      </c>
      <c r="C4071" s="1" t="s">
        <v>38</v>
      </c>
      <c r="D4071" s="1" t="s">
        <v>75</v>
      </c>
      <c r="E4071" s="1" t="s">
        <v>76</v>
      </c>
      <c r="F4071" s="47">
        <v>1071</v>
      </c>
      <c r="G4071" s="34">
        <v>1439.82</v>
      </c>
      <c r="H4071" s="1" t="s">
        <v>218</v>
      </c>
      <c r="I4071" s="34">
        <v>7.9450000000000007E-5</v>
      </c>
      <c r="J4071" s="34">
        <v>5795.9066999999995</v>
      </c>
      <c r="K4071" s="35" t="str">
        <f t="shared" si="315"/>
        <v>Weerter- en Budelerbergen &amp; Ringselven_Lg13</v>
      </c>
      <c r="L4071" s="36">
        <f>VLOOKUP(D4071,DATA!A:F,5,FALSE)</f>
        <v>8.4126827976184013E-3</v>
      </c>
      <c r="M4071" s="37">
        <f>VLOOKUP(D4071,DATA!A:F,6,FALSE)</f>
        <v>1421</v>
      </c>
      <c r="N4071" s="36">
        <f t="shared" si="316"/>
        <v>53.949919536524682</v>
      </c>
      <c r="O4071" s="36">
        <f t="shared" si="317"/>
        <v>53.949936141934501</v>
      </c>
      <c r="P4071" s="36">
        <f t="shared" si="318"/>
        <v>1.6605409818737371E-5</v>
      </c>
      <c r="Q4071" s="36">
        <f t="shared" si="319"/>
        <v>0</v>
      </c>
    </row>
    <row r="4072" spans="1:17" x14ac:dyDescent="0.3">
      <c r="A4072" s="29">
        <v>1959550</v>
      </c>
      <c r="B4072" s="1">
        <v>138</v>
      </c>
      <c r="C4072" s="1" t="s">
        <v>38</v>
      </c>
      <c r="D4072" s="1" t="s">
        <v>75</v>
      </c>
      <c r="E4072" s="1" t="s">
        <v>76</v>
      </c>
      <c r="F4072" s="47">
        <v>1071</v>
      </c>
      <c r="G4072" s="34">
        <v>1861.23</v>
      </c>
      <c r="H4072" s="1" t="s">
        <v>218</v>
      </c>
      <c r="I4072" s="34">
        <v>5.3189999999999997E-5</v>
      </c>
      <c r="J4072" s="34">
        <v>9058.8610000000008</v>
      </c>
      <c r="K4072" s="35" t="str">
        <f t="shared" si="315"/>
        <v>Weerter- en Budelerbergen &amp; Ringselven_Lg13</v>
      </c>
      <c r="L4072" s="36">
        <f>VLOOKUP(D4072,DATA!A:F,5,FALSE)</f>
        <v>8.4126827976184013E-3</v>
      </c>
      <c r="M4072" s="37">
        <f>VLOOKUP(D4072,DATA!A:F,6,FALSE)</f>
        <v>1421</v>
      </c>
      <c r="N4072" s="36">
        <f t="shared" si="316"/>
        <v>97.59556088145402</v>
      </c>
      <c r="O4072" s="36">
        <f t="shared" si="317"/>
        <v>97.595561931499873</v>
      </c>
      <c r="P4072" s="36">
        <f t="shared" si="318"/>
        <v>1.0500458529349999E-6</v>
      </c>
      <c r="Q4072" s="36">
        <f t="shared" si="319"/>
        <v>0</v>
      </c>
    </row>
    <row r="4073" spans="1:17" x14ac:dyDescent="0.3">
      <c r="A4073" s="29">
        <v>1959551</v>
      </c>
      <c r="B4073" s="1">
        <v>138</v>
      </c>
      <c r="C4073" s="1" t="s">
        <v>38</v>
      </c>
      <c r="D4073" s="1" t="s">
        <v>75</v>
      </c>
      <c r="E4073" s="1" t="s">
        <v>76</v>
      </c>
      <c r="F4073" s="47">
        <v>1071</v>
      </c>
      <c r="G4073" s="34">
        <v>1798.03</v>
      </c>
      <c r="H4073" s="1" t="s">
        <v>218</v>
      </c>
      <c r="I4073" s="34">
        <v>9.5170000000000005E-6</v>
      </c>
      <c r="J4073" s="34">
        <v>9013.3320000000003</v>
      </c>
      <c r="K4073" s="35" t="str">
        <f t="shared" si="315"/>
        <v>Weerter- en Budelerbergen &amp; Ringselven_Lg13</v>
      </c>
      <c r="L4073" s="36">
        <f>VLOOKUP(D4073,DATA!A:F,5,FALSE)</f>
        <v>8.4126827976184013E-3</v>
      </c>
      <c r="M4073" s="37">
        <f>VLOOKUP(D4073,DATA!A:F,6,FALSE)</f>
        <v>1421</v>
      </c>
      <c r="N4073" s="36">
        <f t="shared" si="316"/>
        <v>95.976046606368442</v>
      </c>
      <c r="O4073" s="36">
        <f t="shared" si="317"/>
        <v>95.976046915576191</v>
      </c>
      <c r="P4073" s="36">
        <f t="shared" si="318"/>
        <v>3.0920774918286043E-7</v>
      </c>
      <c r="Q4073" s="36">
        <f t="shared" si="319"/>
        <v>0</v>
      </c>
    </row>
    <row r="4074" spans="1:17" x14ac:dyDescent="0.3">
      <c r="A4074" s="29">
        <v>1959551</v>
      </c>
      <c r="B4074" s="1">
        <v>138</v>
      </c>
      <c r="C4074" s="1" t="s">
        <v>38</v>
      </c>
      <c r="D4074" s="1" t="s">
        <v>89</v>
      </c>
      <c r="E4074" s="1" t="s">
        <v>54</v>
      </c>
      <c r="F4074" s="47">
        <v>714</v>
      </c>
      <c r="G4074" s="34">
        <v>1798.03</v>
      </c>
      <c r="H4074" s="1" t="s">
        <v>218</v>
      </c>
      <c r="I4074" s="34">
        <v>9.5170000000000005E-6</v>
      </c>
      <c r="J4074" s="34">
        <v>566.93759999999997</v>
      </c>
      <c r="K4074" s="35" t="str">
        <f t="shared" si="315"/>
        <v>Weerter- en Budelerbergen &amp; Ringselven_L4030</v>
      </c>
      <c r="L4074" s="36">
        <f>VLOOKUP(D4074,DATA!A:F,5,FALSE)</f>
        <v>1.0986712608830001E-2</v>
      </c>
      <c r="M4074" s="37">
        <f>VLOOKUP(D4074,DATA!A:F,6,FALSE)</f>
        <v>982</v>
      </c>
      <c r="N4074" s="36">
        <f t="shared" si="316"/>
        <v>99.9872272928624</v>
      </c>
      <c r="O4074" s="36">
        <f t="shared" si="317"/>
        <v>99.98722729419778</v>
      </c>
      <c r="P4074" s="36">
        <f t="shared" si="318"/>
        <v>1.3353798067328171E-9</v>
      </c>
      <c r="Q4074" s="36">
        <f t="shared" si="319"/>
        <v>0</v>
      </c>
    </row>
    <row r="4075" spans="1:17" x14ac:dyDescent="0.3">
      <c r="A4075" s="29">
        <v>1960998</v>
      </c>
      <c r="B4075" s="1">
        <v>136</v>
      </c>
      <c r="C4075" s="1" t="s">
        <v>14</v>
      </c>
      <c r="D4075" s="1" t="s">
        <v>53</v>
      </c>
      <c r="E4075" s="1" t="s">
        <v>54</v>
      </c>
      <c r="F4075" s="47">
        <v>714</v>
      </c>
      <c r="G4075" s="34">
        <v>1338.9</v>
      </c>
      <c r="H4075" s="1" t="s">
        <v>218</v>
      </c>
      <c r="I4075" s="34">
        <v>6.9496000000000002E-3</v>
      </c>
      <c r="J4075" s="34">
        <v>3042.9436000000001</v>
      </c>
      <c r="K4075" s="35" t="str">
        <f t="shared" si="315"/>
        <v>Leenderbos, Groote Heide &amp; De Plateaux_H4030</v>
      </c>
      <c r="L4075" s="36">
        <f>VLOOKUP(D4075,DATA!A:F,5,FALSE)</f>
        <v>1.0986712608830001E-2</v>
      </c>
      <c r="M4075" s="37">
        <f>VLOOKUP(D4075,DATA!A:F,6,FALSE)</f>
        <v>982</v>
      </c>
      <c r="N4075" s="36">
        <f t="shared" si="316"/>
        <v>98.056698868471003</v>
      </c>
      <c r="O4075" s="36">
        <f t="shared" si="317"/>
        <v>98.056844357085936</v>
      </c>
      <c r="P4075" s="36">
        <f t="shared" si="318"/>
        <v>1.4548861493324239E-4</v>
      </c>
      <c r="Q4075" s="36">
        <f t="shared" si="319"/>
        <v>4.4271364968397437E-3</v>
      </c>
    </row>
    <row r="4076" spans="1:17" x14ac:dyDescent="0.3">
      <c r="A4076" s="30">
        <v>1961000</v>
      </c>
      <c r="B4076" s="14">
        <v>136</v>
      </c>
      <c r="C4076" s="14" t="s">
        <v>14</v>
      </c>
      <c r="D4076" s="14" t="s">
        <v>55</v>
      </c>
      <c r="E4076" s="14" t="s">
        <v>56</v>
      </c>
      <c r="F4076" s="48">
        <v>500</v>
      </c>
      <c r="G4076" s="38">
        <v>1409.74</v>
      </c>
      <c r="H4076" s="14" t="s">
        <v>218</v>
      </c>
      <c r="I4076" s="38">
        <v>7.1840000000000003E-3</v>
      </c>
      <c r="J4076" s="38">
        <v>54.381767000000004</v>
      </c>
      <c r="K4076" s="39" t="str">
        <f t="shared" si="315"/>
        <v>Leenderbos, Groote Heide &amp; De Plateaux_H3130</v>
      </c>
      <c r="L4076" s="40">
        <f>VLOOKUP(D4076,DATA!A:F,5,FALSE)</f>
        <v>0</v>
      </c>
      <c r="M4076" s="41">
        <f>VLOOKUP(D4076,DATA!A:F,6,FALSE)</f>
        <v>3.5</v>
      </c>
      <c r="N4076" s="40">
        <f t="shared" si="316"/>
        <v>50</v>
      </c>
      <c r="O4076" s="40">
        <f t="shared" si="317"/>
        <v>50</v>
      </c>
      <c r="P4076" s="40">
        <f>J4076/10000*I4076</f>
        <v>3.9067861412800002E-5</v>
      </c>
      <c r="Q4076" s="40">
        <f>IF(AND(H4076&lt;&gt;"below",I4076&gt;=0.005),M4076*P4076,0)</f>
        <v>1.3673751494480002E-4</v>
      </c>
    </row>
    <row r="4077" spans="1:17" x14ac:dyDescent="0.3">
      <c r="A4077" s="29">
        <v>1961000</v>
      </c>
      <c r="B4077" s="1">
        <v>136</v>
      </c>
      <c r="C4077" s="1" t="s">
        <v>14</v>
      </c>
      <c r="D4077" s="1" t="s">
        <v>41</v>
      </c>
      <c r="E4077" s="1" t="s">
        <v>42</v>
      </c>
      <c r="F4077" s="47">
        <v>1071</v>
      </c>
      <c r="G4077" s="34">
        <v>1409.74</v>
      </c>
      <c r="H4077" s="1" t="s">
        <v>218</v>
      </c>
      <c r="I4077" s="34">
        <v>7.1840000000000003E-3</v>
      </c>
      <c r="J4077" s="34">
        <v>1228.9458</v>
      </c>
      <c r="K4077" s="35" t="str">
        <f t="shared" si="315"/>
        <v>Leenderbos, Groote Heide &amp; De Plateaux_H4010A</v>
      </c>
      <c r="L4077" s="36">
        <f>VLOOKUP(D4077,DATA!A:F,5,FALSE)</f>
        <v>1.3726988247862192E-2</v>
      </c>
      <c r="M4077" s="37">
        <f>VLOOKUP(D4077,DATA!A:F,6,FALSE)</f>
        <v>1285.5</v>
      </c>
      <c r="N4077" s="36">
        <f t="shared" si="316"/>
        <v>84.624402812201822</v>
      </c>
      <c r="O4077" s="36">
        <f t="shared" si="317"/>
        <v>84.62568589406537</v>
      </c>
      <c r="P4077" s="36">
        <f t="shared" si="318"/>
        <v>1.2830818635478636E-3</v>
      </c>
      <c r="Q4077" s="36">
        <f t="shared" si="319"/>
        <v>1.5768380672633201E-2</v>
      </c>
    </row>
    <row r="4078" spans="1:17" x14ac:dyDescent="0.3">
      <c r="A4078" s="29">
        <v>1961000</v>
      </c>
      <c r="B4078" s="1">
        <v>136</v>
      </c>
      <c r="C4078" s="1" t="s">
        <v>14</v>
      </c>
      <c r="D4078" s="1" t="s">
        <v>53</v>
      </c>
      <c r="E4078" s="1" t="s">
        <v>54</v>
      </c>
      <c r="F4078" s="47">
        <v>714</v>
      </c>
      <c r="G4078" s="34">
        <v>1409.74</v>
      </c>
      <c r="H4078" s="1" t="s">
        <v>218</v>
      </c>
      <c r="I4078" s="34">
        <v>7.1840000000000003E-3</v>
      </c>
      <c r="J4078" s="34">
        <v>2820.9712</v>
      </c>
      <c r="K4078" s="35" t="str">
        <f t="shared" si="315"/>
        <v>Leenderbos, Groote Heide &amp; De Plateaux_H4030</v>
      </c>
      <c r="L4078" s="36">
        <f>VLOOKUP(D4078,DATA!A:F,5,FALSE)</f>
        <v>1.0986712608830001E-2</v>
      </c>
      <c r="M4078" s="37">
        <f>VLOOKUP(D4078,DATA!A:F,6,FALSE)</f>
        <v>982</v>
      </c>
      <c r="N4078" s="36">
        <f t="shared" si="316"/>
        <v>99.098184504214046</v>
      </c>
      <c r="O4078" s="36">
        <f t="shared" si="317"/>
        <v>99.098255038561021</v>
      </c>
      <c r="P4078" s="36">
        <f t="shared" si="318"/>
        <v>7.0534346974682194E-5</v>
      </c>
      <c r="Q4078" s="36">
        <f t="shared" si="319"/>
        <v>1.9897536142638558E-3</v>
      </c>
    </row>
    <row r="4079" spans="1:17" x14ac:dyDescent="0.3">
      <c r="A4079" s="29">
        <v>1961001</v>
      </c>
      <c r="B4079" s="1">
        <v>136</v>
      </c>
      <c r="C4079" s="1" t="s">
        <v>14</v>
      </c>
      <c r="D4079" s="1" t="s">
        <v>41</v>
      </c>
      <c r="E4079" s="1" t="s">
        <v>42</v>
      </c>
      <c r="F4079" s="47">
        <v>1071</v>
      </c>
      <c r="G4079" s="34">
        <v>1421.92</v>
      </c>
      <c r="H4079" s="1" t="s">
        <v>218</v>
      </c>
      <c r="I4079" s="34">
        <v>7.0821E-3</v>
      </c>
      <c r="J4079" s="34">
        <v>194.47939</v>
      </c>
      <c r="K4079" s="35" t="str">
        <f t="shared" si="315"/>
        <v>Leenderbos, Groote Heide &amp; De Plateaux_H4010A</v>
      </c>
      <c r="L4079" s="36">
        <f>VLOOKUP(D4079,DATA!A:F,5,FALSE)</f>
        <v>1.3726988247862192E-2</v>
      </c>
      <c r="M4079" s="37">
        <f>VLOOKUP(D4079,DATA!A:F,6,FALSE)</f>
        <v>1285.5</v>
      </c>
      <c r="N4079" s="36">
        <f t="shared" si="316"/>
        <v>86.676295970429109</v>
      </c>
      <c r="O4079" s="36">
        <f t="shared" si="317"/>
        <v>86.67741862759388</v>
      </c>
      <c r="P4079" s="36">
        <f t="shared" si="318"/>
        <v>1.1226571647711125E-3</v>
      </c>
      <c r="Q4079" s="36">
        <f t="shared" si="319"/>
        <v>2.1833368058381546E-3</v>
      </c>
    </row>
    <row r="4080" spans="1:17" x14ac:dyDescent="0.3">
      <c r="A4080" s="29">
        <v>1961001</v>
      </c>
      <c r="B4080" s="1">
        <v>136</v>
      </c>
      <c r="C4080" s="1" t="s">
        <v>14</v>
      </c>
      <c r="D4080" s="1" t="s">
        <v>53</v>
      </c>
      <c r="E4080" s="1" t="s">
        <v>54</v>
      </c>
      <c r="F4080" s="47">
        <v>714</v>
      </c>
      <c r="G4080" s="34">
        <v>1421.92</v>
      </c>
      <c r="H4080" s="1" t="s">
        <v>218</v>
      </c>
      <c r="I4080" s="34">
        <v>7.0821E-3</v>
      </c>
      <c r="J4080" s="34">
        <v>253.16466</v>
      </c>
      <c r="K4080" s="35" t="str">
        <f t="shared" si="315"/>
        <v>Leenderbos, Groote Heide &amp; De Plateaux_H4030</v>
      </c>
      <c r="L4080" s="36">
        <f>VLOOKUP(D4080,DATA!A:F,5,FALSE)</f>
        <v>1.0986712608830001E-2</v>
      </c>
      <c r="M4080" s="37">
        <f>VLOOKUP(D4080,DATA!A:F,6,FALSE)</f>
        <v>982</v>
      </c>
      <c r="N4080" s="36">
        <f t="shared" si="316"/>
        <v>99.210245640530346</v>
      </c>
      <c r="O4080" s="36">
        <f t="shared" si="317"/>
        <v>99.210306602886931</v>
      </c>
      <c r="P4080" s="36">
        <f t="shared" si="318"/>
        <v>6.0962356585037014E-5</v>
      </c>
      <c r="Q4080" s="36">
        <f t="shared" si="319"/>
        <v>1.5433514277649656E-4</v>
      </c>
    </row>
    <row r="4081" spans="1:17" x14ac:dyDescent="0.3">
      <c r="A4081" s="29">
        <v>1961079</v>
      </c>
      <c r="B4081" s="1">
        <v>138</v>
      </c>
      <c r="C4081" s="1" t="s">
        <v>38</v>
      </c>
      <c r="D4081" s="1" t="s">
        <v>75</v>
      </c>
      <c r="E4081" s="1" t="s">
        <v>76</v>
      </c>
      <c r="F4081" s="47">
        <v>1071</v>
      </c>
      <c r="G4081" s="34">
        <v>1775</v>
      </c>
      <c r="H4081" s="1" t="s">
        <v>218</v>
      </c>
      <c r="I4081" s="34">
        <v>8.8830000000000002E-5</v>
      </c>
      <c r="J4081" s="34">
        <v>10000</v>
      </c>
      <c r="K4081" s="35" t="str">
        <f t="shared" si="315"/>
        <v>Weerter- en Budelerbergen &amp; Ringselven_Lg13</v>
      </c>
      <c r="L4081" s="36">
        <f>VLOOKUP(D4081,DATA!A:F,5,FALSE)</f>
        <v>8.4126827976184013E-3</v>
      </c>
      <c r="M4081" s="37">
        <f>VLOOKUP(D4081,DATA!A:F,6,FALSE)</f>
        <v>1421</v>
      </c>
      <c r="N4081" s="36">
        <f t="shared" si="316"/>
        <v>95.157441999251944</v>
      </c>
      <c r="O4081" s="36">
        <f t="shared" si="317"/>
        <v>95.157445442843368</v>
      </c>
      <c r="P4081" s="36">
        <f t="shared" si="318"/>
        <v>3.4435914244568266E-6</v>
      </c>
      <c r="Q4081" s="36">
        <f t="shared" si="319"/>
        <v>0</v>
      </c>
    </row>
    <row r="4082" spans="1:17" x14ac:dyDescent="0.3">
      <c r="A4082" s="29">
        <v>1961080</v>
      </c>
      <c r="B4082" s="1">
        <v>138</v>
      </c>
      <c r="C4082" s="1" t="s">
        <v>38</v>
      </c>
      <c r="D4082" s="1" t="s">
        <v>75</v>
      </c>
      <c r="E4082" s="1" t="s">
        <v>76</v>
      </c>
      <c r="F4082" s="47">
        <v>1071</v>
      </c>
      <c r="G4082" s="34">
        <v>1830.34</v>
      </c>
      <c r="H4082" s="1" t="s">
        <v>218</v>
      </c>
      <c r="I4082" s="34">
        <v>5.2099999999999999E-5</v>
      </c>
      <c r="J4082" s="34">
        <v>9821.2860000000001</v>
      </c>
      <c r="K4082" s="35" t="str">
        <f t="shared" si="315"/>
        <v>Weerter- en Budelerbergen &amp; Ringselven_Lg13</v>
      </c>
      <c r="L4082" s="36">
        <f>VLOOKUP(D4082,DATA!A:F,5,FALSE)</f>
        <v>8.4126827976184013E-3</v>
      </c>
      <c r="M4082" s="37">
        <f>VLOOKUP(D4082,DATA!A:F,6,FALSE)</f>
        <v>1421</v>
      </c>
      <c r="N4082" s="36">
        <f t="shared" si="316"/>
        <v>96.904113206745279</v>
      </c>
      <c r="O4082" s="36">
        <f t="shared" si="317"/>
        <v>96.904114521665591</v>
      </c>
      <c r="P4082" s="36">
        <f t="shared" si="318"/>
        <v>1.3149203113016483E-6</v>
      </c>
      <c r="Q4082" s="36">
        <f t="shared" si="319"/>
        <v>0</v>
      </c>
    </row>
    <row r="4083" spans="1:17" x14ac:dyDescent="0.3">
      <c r="A4083" s="29">
        <v>1961080</v>
      </c>
      <c r="B4083" s="1">
        <v>138</v>
      </c>
      <c r="C4083" s="1" t="s">
        <v>38</v>
      </c>
      <c r="D4083" s="1" t="s">
        <v>89</v>
      </c>
      <c r="E4083" s="1" t="s">
        <v>54</v>
      </c>
      <c r="F4083" s="47">
        <v>714</v>
      </c>
      <c r="G4083" s="34">
        <v>1830.34</v>
      </c>
      <c r="H4083" s="1" t="s">
        <v>218</v>
      </c>
      <c r="I4083" s="34">
        <v>5.2099999999999999E-5</v>
      </c>
      <c r="J4083" s="34">
        <v>58.062359999999998</v>
      </c>
      <c r="K4083" s="35" t="str">
        <f t="shared" si="315"/>
        <v>Weerter- en Budelerbergen &amp; Ringselven_L4030</v>
      </c>
      <c r="L4083" s="36">
        <f>VLOOKUP(D4083,DATA!A:F,5,FALSE)</f>
        <v>1.0986712608830001E-2</v>
      </c>
      <c r="M4083" s="37">
        <f>VLOOKUP(D4083,DATA!A:F,6,FALSE)</f>
        <v>982</v>
      </c>
      <c r="N4083" s="36">
        <f t="shared" si="316"/>
        <v>99.991043602132791</v>
      </c>
      <c r="O4083" s="36">
        <f t="shared" si="317"/>
        <v>99.99104360725903</v>
      </c>
      <c r="P4083" s="36">
        <f t="shared" si="318"/>
        <v>5.1262389888506732E-9</v>
      </c>
      <c r="Q4083" s="36">
        <f t="shared" si="319"/>
        <v>0</v>
      </c>
    </row>
    <row r="4084" spans="1:17" x14ac:dyDescent="0.3">
      <c r="A4084" s="29">
        <v>1962529</v>
      </c>
      <c r="B4084" s="1">
        <v>136</v>
      </c>
      <c r="C4084" s="1" t="s">
        <v>14</v>
      </c>
      <c r="D4084" s="1" t="s">
        <v>41</v>
      </c>
      <c r="E4084" s="1" t="s">
        <v>42</v>
      </c>
      <c r="F4084" s="47">
        <v>1071</v>
      </c>
      <c r="G4084" s="34">
        <v>1342.93</v>
      </c>
      <c r="H4084" s="1" t="s">
        <v>218</v>
      </c>
      <c r="I4084" s="34">
        <v>6.9224999999999998E-3</v>
      </c>
      <c r="J4084" s="34">
        <v>635.65656000000001</v>
      </c>
      <c r="K4084" s="35" t="str">
        <f t="shared" si="315"/>
        <v>Leenderbos, Groote Heide &amp; De Plateaux_H4010A</v>
      </c>
      <c r="L4084" s="36">
        <f>VLOOKUP(D4084,DATA!A:F,5,FALSE)</f>
        <v>1.3726988247862192E-2</v>
      </c>
      <c r="M4084" s="37">
        <f>VLOOKUP(D4084,DATA!A:F,6,FALSE)</f>
        <v>1285.5</v>
      </c>
      <c r="N4084" s="36">
        <f t="shared" si="316"/>
        <v>68.74749862081832</v>
      </c>
      <c r="O4084" s="36">
        <f t="shared" si="317"/>
        <v>68.749540227945445</v>
      </c>
      <c r="P4084" s="36">
        <f t="shared" si="318"/>
        <v>2.0416071271256442E-3</v>
      </c>
      <c r="Q4084" s="36">
        <f t="shared" si="319"/>
        <v>1.2977609633001697E-2</v>
      </c>
    </row>
    <row r="4085" spans="1:17" x14ac:dyDescent="0.3">
      <c r="A4085" s="29">
        <v>1962529</v>
      </c>
      <c r="B4085" s="1">
        <v>136</v>
      </c>
      <c r="C4085" s="1" t="s">
        <v>14</v>
      </c>
      <c r="D4085" s="1" t="s">
        <v>53</v>
      </c>
      <c r="E4085" s="1" t="s">
        <v>54</v>
      </c>
      <c r="F4085" s="47">
        <v>714</v>
      </c>
      <c r="G4085" s="34">
        <v>1342.93</v>
      </c>
      <c r="H4085" s="1" t="s">
        <v>218</v>
      </c>
      <c r="I4085" s="34">
        <v>6.9224999999999998E-3</v>
      </c>
      <c r="J4085" s="34">
        <v>1965.5048999999999</v>
      </c>
      <c r="K4085" s="35" t="str">
        <f t="shared" si="315"/>
        <v>Leenderbos, Groote Heide &amp; De Plateaux_H4030</v>
      </c>
      <c r="L4085" s="36">
        <f>VLOOKUP(D4085,DATA!A:F,5,FALSE)</f>
        <v>1.0986712608830001E-2</v>
      </c>
      <c r="M4085" s="37">
        <f>VLOOKUP(D4085,DATA!A:F,6,FALSE)</f>
        <v>982</v>
      </c>
      <c r="N4085" s="36">
        <f t="shared" si="316"/>
        <v>98.139298255999364</v>
      </c>
      <c r="O4085" s="36">
        <f t="shared" si="317"/>
        <v>98.139437134347162</v>
      </c>
      <c r="P4085" s="36">
        <f t="shared" si="318"/>
        <v>1.3887834779779951E-4</v>
      </c>
      <c r="Q4085" s="36">
        <f t="shared" si="319"/>
        <v>2.7296607310047911E-3</v>
      </c>
    </row>
    <row r="4086" spans="1:17" x14ac:dyDescent="0.3">
      <c r="A4086" s="29">
        <v>1962607</v>
      </c>
      <c r="B4086" s="1">
        <v>138</v>
      </c>
      <c r="C4086" s="1" t="s">
        <v>38</v>
      </c>
      <c r="D4086" s="1" t="s">
        <v>75</v>
      </c>
      <c r="E4086" s="1" t="s">
        <v>76</v>
      </c>
      <c r="F4086" s="47">
        <v>1071</v>
      </c>
      <c r="G4086" s="34">
        <v>1344.88</v>
      </c>
      <c r="H4086" s="1" t="s">
        <v>218</v>
      </c>
      <c r="I4086" s="34">
        <v>9.3980000000000005E-5</v>
      </c>
      <c r="J4086" s="34">
        <v>5263.38</v>
      </c>
      <c r="K4086" s="35" t="str">
        <f t="shared" si="315"/>
        <v>Weerter- en Budelerbergen &amp; Ringselven_Lg13</v>
      </c>
      <c r="L4086" s="36">
        <f>VLOOKUP(D4086,DATA!A:F,5,FALSE)</f>
        <v>8.4126827976184013E-3</v>
      </c>
      <c r="M4086" s="37">
        <f>VLOOKUP(D4086,DATA!A:F,6,FALSE)</f>
        <v>1421</v>
      </c>
      <c r="N4086" s="36">
        <f t="shared" si="316"/>
        <v>34.516213340190944</v>
      </c>
      <c r="O4086" s="36">
        <f t="shared" si="317"/>
        <v>34.516231210289078</v>
      </c>
      <c r="P4086" s="36">
        <f t="shared" si="318"/>
        <v>1.7870098133698775E-5</v>
      </c>
      <c r="Q4086" s="36">
        <f t="shared" si="319"/>
        <v>0</v>
      </c>
    </row>
    <row r="4087" spans="1:17" x14ac:dyDescent="0.3">
      <c r="A4087" s="29">
        <v>1962608</v>
      </c>
      <c r="B4087" s="1">
        <v>138</v>
      </c>
      <c r="C4087" s="1" t="s">
        <v>38</v>
      </c>
      <c r="D4087" s="1" t="s">
        <v>75</v>
      </c>
      <c r="E4087" s="1" t="s">
        <v>76</v>
      </c>
      <c r="F4087" s="47">
        <v>1071</v>
      </c>
      <c r="G4087" s="34">
        <v>1772.72</v>
      </c>
      <c r="H4087" s="1" t="s">
        <v>218</v>
      </c>
      <c r="I4087" s="34">
        <v>8.8900000000000006E-5</v>
      </c>
      <c r="J4087" s="34">
        <v>9463.3119999999999</v>
      </c>
      <c r="K4087" s="35" t="str">
        <f t="shared" si="315"/>
        <v>Weerter- en Budelerbergen &amp; Ringselven_Lg13</v>
      </c>
      <c r="L4087" s="36">
        <f>VLOOKUP(D4087,DATA!A:F,5,FALSE)</f>
        <v>8.4126827976184013E-3</v>
      </c>
      <c r="M4087" s="37">
        <f>VLOOKUP(D4087,DATA!A:F,6,FALSE)</f>
        <v>1421</v>
      </c>
      <c r="N4087" s="36">
        <f t="shared" si="316"/>
        <v>95.068285789795524</v>
      </c>
      <c r="O4087" s="36">
        <f t="shared" si="317"/>
        <v>95.068289296262023</v>
      </c>
      <c r="P4087" s="36">
        <f t="shared" si="318"/>
        <v>3.506466498492955E-6</v>
      </c>
      <c r="Q4087" s="36">
        <f t="shared" si="319"/>
        <v>0</v>
      </c>
    </row>
    <row r="4088" spans="1:17" x14ac:dyDescent="0.3">
      <c r="A4088" s="29">
        <v>1962609</v>
      </c>
      <c r="B4088" s="1">
        <v>138</v>
      </c>
      <c r="C4088" s="1" t="s">
        <v>38</v>
      </c>
      <c r="D4088" s="1" t="s">
        <v>75</v>
      </c>
      <c r="E4088" s="1" t="s">
        <v>76</v>
      </c>
      <c r="F4088" s="47">
        <v>1071</v>
      </c>
      <c r="G4088" s="34">
        <v>1833.51</v>
      </c>
      <c r="H4088" s="1" t="s">
        <v>218</v>
      </c>
      <c r="I4088" s="34">
        <v>4.1529999999999997E-5</v>
      </c>
      <c r="J4088" s="34">
        <v>8486.0609999999997</v>
      </c>
      <c r="K4088" s="35" t="str">
        <f t="shared" si="315"/>
        <v>Weerter- en Budelerbergen &amp; Ringselven_Lg13</v>
      </c>
      <c r="L4088" s="36">
        <f>VLOOKUP(D4088,DATA!A:F,5,FALSE)</f>
        <v>8.4126827976184013E-3</v>
      </c>
      <c r="M4088" s="37">
        <f>VLOOKUP(D4088,DATA!A:F,6,FALSE)</f>
        <v>1421</v>
      </c>
      <c r="N4088" s="36">
        <f t="shared" si="316"/>
        <v>96.983125918665209</v>
      </c>
      <c r="O4088" s="36">
        <f t="shared" si="317"/>
        <v>96.983126940897847</v>
      </c>
      <c r="P4088" s="36">
        <f t="shared" si="318"/>
        <v>1.0222326380926461E-6</v>
      </c>
      <c r="Q4088" s="36">
        <f t="shared" si="319"/>
        <v>0</v>
      </c>
    </row>
    <row r="4089" spans="1:17" x14ac:dyDescent="0.3">
      <c r="A4089" s="29">
        <v>1962609</v>
      </c>
      <c r="B4089" s="1">
        <v>138</v>
      </c>
      <c r="C4089" s="1" t="s">
        <v>38</v>
      </c>
      <c r="D4089" s="1" t="s">
        <v>89</v>
      </c>
      <c r="E4089" s="1" t="s">
        <v>54</v>
      </c>
      <c r="F4089" s="47">
        <v>714</v>
      </c>
      <c r="G4089" s="34">
        <v>1833.51</v>
      </c>
      <c r="H4089" s="1" t="s">
        <v>218</v>
      </c>
      <c r="I4089" s="34">
        <v>4.1529999999999997E-5</v>
      </c>
      <c r="J4089" s="34">
        <v>625</v>
      </c>
      <c r="K4089" s="35" t="str">
        <f t="shared" si="315"/>
        <v>Weerter- en Budelerbergen &amp; Ringselven_L4030</v>
      </c>
      <c r="L4089" s="36">
        <f>VLOOKUP(D4089,DATA!A:F,5,FALSE)</f>
        <v>1.0986712608830001E-2</v>
      </c>
      <c r="M4089" s="37">
        <f>VLOOKUP(D4089,DATA!A:F,6,FALSE)</f>
        <v>982</v>
      </c>
      <c r="N4089" s="36">
        <f t="shared" si="316"/>
        <v>99.991350138501602</v>
      </c>
      <c r="O4089" s="36">
        <f t="shared" si="317"/>
        <v>99.991350142448013</v>
      </c>
      <c r="P4089" s="36">
        <f t="shared" si="318"/>
        <v>3.9464111978304572E-9</v>
      </c>
      <c r="Q4089" s="36">
        <f t="shared" si="319"/>
        <v>0</v>
      </c>
    </row>
    <row r="4090" spans="1:17" x14ac:dyDescent="0.3">
      <c r="A4090" s="29">
        <v>1964058</v>
      </c>
      <c r="B4090" s="1">
        <v>136</v>
      </c>
      <c r="C4090" s="1" t="s">
        <v>14</v>
      </c>
      <c r="D4090" s="1" t="s">
        <v>53</v>
      </c>
      <c r="E4090" s="1" t="s">
        <v>54</v>
      </c>
      <c r="F4090" s="47">
        <v>714</v>
      </c>
      <c r="G4090" s="34">
        <v>1254.3</v>
      </c>
      <c r="H4090" s="1" t="s">
        <v>218</v>
      </c>
      <c r="I4090" s="34">
        <v>6.4599000000000002E-3</v>
      </c>
      <c r="J4090" s="34">
        <v>2.7750798E-3</v>
      </c>
      <c r="K4090" s="35" t="str">
        <f t="shared" si="315"/>
        <v>Leenderbos, Groote Heide &amp; De Plateaux_H4030</v>
      </c>
      <c r="L4090" s="36">
        <f>VLOOKUP(D4090,DATA!A:F,5,FALSE)</f>
        <v>1.0986712608830001E-2</v>
      </c>
      <c r="M4090" s="37">
        <f>VLOOKUP(D4090,DATA!A:F,6,FALSE)</f>
        <v>982</v>
      </c>
      <c r="N4090" s="36">
        <f t="shared" si="316"/>
        <v>95.219692244940234</v>
      </c>
      <c r="O4090" s="36">
        <f t="shared" si="317"/>
        <v>95.220015289366444</v>
      </c>
      <c r="P4090" s="36">
        <f t="shared" si="318"/>
        <v>3.2304442621011731E-4</v>
      </c>
      <c r="Q4090" s="36">
        <f t="shared" si="319"/>
        <v>8.9647406167828705E-9</v>
      </c>
    </row>
    <row r="4091" spans="1:17" x14ac:dyDescent="0.3">
      <c r="A4091" s="29">
        <v>1964137</v>
      </c>
      <c r="B4091" s="1">
        <v>138</v>
      </c>
      <c r="C4091" s="1" t="s">
        <v>38</v>
      </c>
      <c r="D4091" s="1" t="s">
        <v>75</v>
      </c>
      <c r="E4091" s="1" t="s">
        <v>76</v>
      </c>
      <c r="F4091" s="47">
        <v>1071</v>
      </c>
      <c r="G4091" s="34">
        <v>1417.71</v>
      </c>
      <c r="H4091" s="1" t="s">
        <v>218</v>
      </c>
      <c r="I4091" s="34">
        <v>1.0374000000000001E-4</v>
      </c>
      <c r="J4091" s="34">
        <v>5650.8022000000001</v>
      </c>
      <c r="K4091" s="35" t="str">
        <f t="shared" si="315"/>
        <v>Weerter- en Budelerbergen &amp; Ringselven_Lg13</v>
      </c>
      <c r="L4091" s="36">
        <f>VLOOKUP(D4091,DATA!A:F,5,FALSE)</f>
        <v>8.4126827976184013E-3</v>
      </c>
      <c r="M4091" s="37">
        <f>VLOOKUP(D4091,DATA!A:F,6,FALSE)</f>
        <v>1421</v>
      </c>
      <c r="N4091" s="36">
        <f t="shared" si="316"/>
        <v>49.308101008810837</v>
      </c>
      <c r="O4091" s="36">
        <f t="shared" si="317"/>
        <v>49.308122822925824</v>
      </c>
      <c r="P4091" s="36">
        <f t="shared" si="318"/>
        <v>2.1814114987250832E-5</v>
      </c>
      <c r="Q4091" s="36">
        <f t="shared" si="319"/>
        <v>0</v>
      </c>
    </row>
    <row r="4092" spans="1:17" x14ac:dyDescent="0.3">
      <c r="A4092" s="29">
        <v>1964138</v>
      </c>
      <c r="B4092" s="1">
        <v>138</v>
      </c>
      <c r="C4092" s="1" t="s">
        <v>38</v>
      </c>
      <c r="D4092" s="1" t="s">
        <v>75</v>
      </c>
      <c r="E4092" s="1" t="s">
        <v>76</v>
      </c>
      <c r="F4092" s="47">
        <v>1071</v>
      </c>
      <c r="G4092" s="34">
        <v>1772.25</v>
      </c>
      <c r="H4092" s="1" t="s">
        <v>218</v>
      </c>
      <c r="I4092" s="34">
        <v>7.9909999999999999E-5</v>
      </c>
      <c r="J4092" s="34">
        <v>8907.1190000000006</v>
      </c>
      <c r="K4092" s="35" t="str">
        <f t="shared" si="315"/>
        <v>Weerter- en Budelerbergen &amp; Ringselven_Lg13</v>
      </c>
      <c r="L4092" s="36">
        <f>VLOOKUP(D4092,DATA!A:F,5,FALSE)</f>
        <v>8.4126827976184013E-3</v>
      </c>
      <c r="M4092" s="37">
        <f>VLOOKUP(D4092,DATA!A:F,6,FALSE)</f>
        <v>1421</v>
      </c>
      <c r="N4092" s="36">
        <f t="shared" si="316"/>
        <v>95.049714589873901</v>
      </c>
      <c r="O4092" s="36">
        <f t="shared" si="317"/>
        <v>95.049717753000479</v>
      </c>
      <c r="P4092" s="36">
        <f t="shared" si="318"/>
        <v>3.1631265784426432E-6</v>
      </c>
      <c r="Q4092" s="36">
        <f t="shared" si="319"/>
        <v>0</v>
      </c>
    </row>
    <row r="4093" spans="1:17" x14ac:dyDescent="0.3">
      <c r="A4093" s="29">
        <v>1964139</v>
      </c>
      <c r="B4093" s="1">
        <v>138</v>
      </c>
      <c r="C4093" s="1" t="s">
        <v>38</v>
      </c>
      <c r="D4093" s="1" t="s">
        <v>75</v>
      </c>
      <c r="E4093" s="1" t="s">
        <v>76</v>
      </c>
      <c r="F4093" s="47">
        <v>1071</v>
      </c>
      <c r="G4093" s="34">
        <v>1794.44</v>
      </c>
      <c r="H4093" s="1" t="s">
        <v>218</v>
      </c>
      <c r="I4093" s="34">
        <v>3.0069999999999998E-5</v>
      </c>
      <c r="J4093" s="34">
        <v>8111.7650000000003</v>
      </c>
      <c r="K4093" s="35" t="str">
        <f t="shared" si="315"/>
        <v>Weerter- en Budelerbergen &amp; Ringselven_Lg13</v>
      </c>
      <c r="L4093" s="36">
        <f>VLOOKUP(D4093,DATA!A:F,5,FALSE)</f>
        <v>8.4126827976184013E-3</v>
      </c>
      <c r="M4093" s="37">
        <f>VLOOKUP(D4093,DATA!A:F,6,FALSE)</f>
        <v>1421</v>
      </c>
      <c r="N4093" s="36">
        <f t="shared" si="316"/>
        <v>95.857774064892908</v>
      </c>
      <c r="O4093" s="36">
        <f t="shared" si="317"/>
        <v>95.857775069344513</v>
      </c>
      <c r="P4093" s="36">
        <f t="shared" si="318"/>
        <v>1.0044516045581986E-6</v>
      </c>
      <c r="Q4093" s="36">
        <f t="shared" si="319"/>
        <v>0</v>
      </c>
    </row>
    <row r="4094" spans="1:17" x14ac:dyDescent="0.3">
      <c r="A4094" s="29">
        <v>1964139</v>
      </c>
      <c r="B4094" s="1">
        <v>138</v>
      </c>
      <c r="C4094" s="1" t="s">
        <v>38</v>
      </c>
      <c r="D4094" s="1" t="s">
        <v>89</v>
      </c>
      <c r="E4094" s="1" t="s">
        <v>54</v>
      </c>
      <c r="F4094" s="47">
        <v>714</v>
      </c>
      <c r="G4094" s="34">
        <v>1794.44</v>
      </c>
      <c r="H4094" s="1" t="s">
        <v>218</v>
      </c>
      <c r="I4094" s="34">
        <v>3.0069999999999998E-5</v>
      </c>
      <c r="J4094" s="34">
        <v>625</v>
      </c>
      <c r="K4094" s="35" t="str">
        <f t="shared" si="315"/>
        <v>Weerter- en Budelerbergen &amp; Ringselven_L4030</v>
      </c>
      <c r="L4094" s="36">
        <f>VLOOKUP(D4094,DATA!A:F,5,FALSE)</f>
        <v>1.0986712608830001E-2</v>
      </c>
      <c r="M4094" s="37">
        <f>VLOOKUP(D4094,DATA!A:F,6,FALSE)</f>
        <v>982</v>
      </c>
      <c r="N4094" s="36">
        <f t="shared" si="316"/>
        <v>99.98671350907226</v>
      </c>
      <c r="O4094" s="36">
        <f t="shared" si="317"/>
        <v>99.98671351346114</v>
      </c>
      <c r="P4094" s="36">
        <f t="shared" si="318"/>
        <v>4.3888803702429868E-9</v>
      </c>
      <c r="Q4094" s="36">
        <f t="shared" si="319"/>
        <v>0</v>
      </c>
    </row>
    <row r="4095" spans="1:17" x14ac:dyDescent="0.3">
      <c r="A4095" s="29">
        <v>1965665</v>
      </c>
      <c r="B4095" s="1">
        <v>138</v>
      </c>
      <c r="C4095" s="1" t="s">
        <v>38</v>
      </c>
      <c r="D4095" s="1" t="s">
        <v>75</v>
      </c>
      <c r="E4095" s="1" t="s">
        <v>76</v>
      </c>
      <c r="F4095" s="47">
        <v>1071</v>
      </c>
      <c r="G4095" s="34">
        <v>1210.5999999999999</v>
      </c>
      <c r="H4095" s="1" t="s">
        <v>218</v>
      </c>
      <c r="I4095" s="34">
        <v>1.1266E-4</v>
      </c>
      <c r="J4095" s="34">
        <v>233.43728999999999</v>
      </c>
      <c r="K4095" s="35" t="str">
        <f t="shared" si="315"/>
        <v>Weerter- en Budelerbergen &amp; Ringselven_Lg13</v>
      </c>
      <c r="L4095" s="36">
        <f>VLOOKUP(D4095,DATA!A:F,5,FALSE)</f>
        <v>8.4126827976184013E-3</v>
      </c>
      <c r="M4095" s="37">
        <f>VLOOKUP(D4095,DATA!A:F,6,FALSE)</f>
        <v>1421</v>
      </c>
      <c r="N4095" s="36">
        <f t="shared" si="316"/>
        <v>14.553878961694943</v>
      </c>
      <c r="O4095" s="36">
        <f t="shared" si="317"/>
        <v>14.553890747941388</v>
      </c>
      <c r="P4095" s="36">
        <f t="shared" si="318"/>
        <v>1.1786246444600579E-5</v>
      </c>
      <c r="Q4095" s="36">
        <f t="shared" si="319"/>
        <v>0</v>
      </c>
    </row>
    <row r="4096" spans="1:17" x14ac:dyDescent="0.3">
      <c r="A4096" s="29">
        <v>1965666</v>
      </c>
      <c r="B4096" s="1">
        <v>138</v>
      </c>
      <c r="C4096" s="1" t="s">
        <v>38</v>
      </c>
      <c r="D4096" s="1" t="s">
        <v>75</v>
      </c>
      <c r="E4096" s="1" t="s">
        <v>76</v>
      </c>
      <c r="F4096" s="47">
        <v>1071</v>
      </c>
      <c r="G4096" s="34">
        <v>1510.98</v>
      </c>
      <c r="H4096" s="1" t="s">
        <v>218</v>
      </c>
      <c r="I4096" s="34">
        <v>1.016E-4</v>
      </c>
      <c r="J4096" s="34">
        <v>979.38260000000002</v>
      </c>
      <c r="K4096" s="35" t="str">
        <f t="shared" si="315"/>
        <v>Weerter- en Budelerbergen &amp; Ringselven_Lg13</v>
      </c>
      <c r="L4096" s="36">
        <f>VLOOKUP(D4096,DATA!A:F,5,FALSE)</f>
        <v>8.4126827976184013E-3</v>
      </c>
      <c r="M4096" s="37">
        <f>VLOOKUP(D4096,DATA!A:F,6,FALSE)</f>
        <v>1421</v>
      </c>
      <c r="N4096" s="36">
        <f t="shared" si="316"/>
        <v>68.069622192255238</v>
      </c>
      <c r="O4096" s="36">
        <f t="shared" si="317"/>
        <v>68.069640769681797</v>
      </c>
      <c r="P4096" s="36">
        <f t="shared" si="318"/>
        <v>1.8577426558863408E-5</v>
      </c>
      <c r="Q4096" s="36">
        <f t="shared" si="319"/>
        <v>0</v>
      </c>
    </row>
    <row r="4097" spans="1:17" x14ac:dyDescent="0.3">
      <c r="A4097" s="29">
        <v>1965667</v>
      </c>
      <c r="B4097" s="1">
        <v>138</v>
      </c>
      <c r="C4097" s="1" t="s">
        <v>38</v>
      </c>
      <c r="D4097" s="1" t="s">
        <v>75</v>
      </c>
      <c r="E4097" s="1" t="s">
        <v>76</v>
      </c>
      <c r="F4097" s="47">
        <v>1071</v>
      </c>
      <c r="G4097" s="34">
        <v>1812.55</v>
      </c>
      <c r="H4097" s="1" t="s">
        <v>218</v>
      </c>
      <c r="I4097" s="34">
        <v>7.2819999999999997E-5</v>
      </c>
      <c r="J4097" s="34">
        <v>9786.0069999999996</v>
      </c>
      <c r="K4097" s="35" t="str">
        <f t="shared" si="315"/>
        <v>Weerter- en Budelerbergen &amp; Ringselven_Lg13</v>
      </c>
      <c r="L4097" s="36">
        <f>VLOOKUP(D4097,DATA!A:F,5,FALSE)</f>
        <v>8.4126827976184013E-3</v>
      </c>
      <c r="M4097" s="37">
        <f>VLOOKUP(D4097,DATA!A:F,6,FALSE)</f>
        <v>1421</v>
      </c>
      <c r="N4097" s="36">
        <f t="shared" si="316"/>
        <v>96.422191617759324</v>
      </c>
      <c r="O4097" s="36">
        <f t="shared" si="317"/>
        <v>96.422193731146848</v>
      </c>
      <c r="P4097" s="36">
        <f t="shared" si="318"/>
        <v>2.1133875236500899E-6</v>
      </c>
      <c r="Q4097" s="36">
        <f t="shared" si="319"/>
        <v>0</v>
      </c>
    </row>
    <row r="4098" spans="1:17" x14ac:dyDescent="0.3">
      <c r="A4098" s="29">
        <v>1965668</v>
      </c>
      <c r="B4098" s="1">
        <v>138</v>
      </c>
      <c r="C4098" s="1" t="s">
        <v>38</v>
      </c>
      <c r="D4098" s="1" t="s">
        <v>75</v>
      </c>
      <c r="E4098" s="1" t="s">
        <v>76</v>
      </c>
      <c r="F4098" s="47">
        <v>1071</v>
      </c>
      <c r="G4098" s="34">
        <v>1725.98</v>
      </c>
      <c r="H4098" s="1" t="s">
        <v>218</v>
      </c>
      <c r="I4098" s="34">
        <v>2.722E-5</v>
      </c>
      <c r="J4098" s="34">
        <v>7960.4650000000001</v>
      </c>
      <c r="K4098" s="35" t="str">
        <f t="shared" si="315"/>
        <v>Weerter- en Budelerbergen &amp; Ringselven_Lg13</v>
      </c>
      <c r="L4098" s="36">
        <f>VLOOKUP(D4098,DATA!A:F,5,FALSE)</f>
        <v>8.4126827976184013E-3</v>
      </c>
      <c r="M4098" s="37">
        <f>VLOOKUP(D4098,DATA!A:F,6,FALSE)</f>
        <v>1421</v>
      </c>
      <c r="N4098" s="36">
        <f t="shared" si="316"/>
        <v>92.862120004736653</v>
      </c>
      <c r="O4098" s="36">
        <f t="shared" si="317"/>
        <v>92.862121522592147</v>
      </c>
      <c r="P4098" s="36">
        <f t="shared" si="318"/>
        <v>1.5178554946260192E-6</v>
      </c>
      <c r="Q4098" s="36">
        <f t="shared" si="319"/>
        <v>0</v>
      </c>
    </row>
    <row r="4099" spans="1:17" x14ac:dyDescent="0.3">
      <c r="A4099" s="29">
        <v>1965668</v>
      </c>
      <c r="B4099" s="1">
        <v>138</v>
      </c>
      <c r="C4099" s="1" t="s">
        <v>38</v>
      </c>
      <c r="D4099" s="1" t="s">
        <v>89</v>
      </c>
      <c r="E4099" s="1" t="s">
        <v>54</v>
      </c>
      <c r="F4099" s="47">
        <v>714</v>
      </c>
      <c r="G4099" s="34">
        <v>1725.98</v>
      </c>
      <c r="H4099" s="1" t="s">
        <v>218</v>
      </c>
      <c r="I4099" s="34">
        <v>2.722E-5</v>
      </c>
      <c r="J4099" s="34">
        <v>1746.1654000000001</v>
      </c>
      <c r="K4099" s="35" t="str">
        <f t="shared" ref="K4099:K4162" si="320">_xlfn.CONCAT(C4099,"_",D4099)</f>
        <v>Weerter- en Budelerbergen &amp; Ringselven_L4030</v>
      </c>
      <c r="L4099" s="36">
        <f>VLOOKUP(D4099,DATA!A:F,5,FALSE)</f>
        <v>1.0986712608830001E-2</v>
      </c>
      <c r="M4099" s="37">
        <f>VLOOKUP(D4099,DATA!A:F,6,FALSE)</f>
        <v>982</v>
      </c>
      <c r="N4099" s="36">
        <f t="shared" ref="N4099:N4162" si="321">100/(1+EXP(-L4099*(G4099-M4099)))</f>
        <v>99.971816149403423</v>
      </c>
      <c r="O4099" s="36">
        <f t="shared" ref="O4099:O4162" si="322">100/(1+EXP(-L4099*((G4099+I4099)-M4099)))</f>
        <v>99.971816157829664</v>
      </c>
      <c r="P4099" s="36">
        <f t="shared" ref="P4099:P4162" si="323">O4099-N4099</f>
        <v>8.4262410382507369E-9</v>
      </c>
      <c r="Q4099" s="36">
        <f t="shared" ref="Q4099:Q4162" si="324">IF(AND(H4099&lt;&gt;"below",I4099&gt;=0.005),J4099*P4099/100,0)</f>
        <v>0</v>
      </c>
    </row>
    <row r="4100" spans="1:17" x14ac:dyDescent="0.3">
      <c r="A4100" s="29">
        <v>1967196</v>
      </c>
      <c r="B4100" s="1">
        <v>138</v>
      </c>
      <c r="C4100" s="1" t="s">
        <v>38</v>
      </c>
      <c r="D4100" s="1" t="s">
        <v>75</v>
      </c>
      <c r="E4100" s="1" t="s">
        <v>76</v>
      </c>
      <c r="F4100" s="47">
        <v>1071</v>
      </c>
      <c r="G4100" s="34">
        <v>1654.43</v>
      </c>
      <c r="H4100" s="1" t="s">
        <v>218</v>
      </c>
      <c r="I4100" s="34">
        <v>1.0234E-4</v>
      </c>
      <c r="J4100" s="34">
        <v>9999.9310000000005</v>
      </c>
      <c r="K4100" s="35" t="str">
        <f t="shared" si="320"/>
        <v>Weerter- en Budelerbergen &amp; Ringselven_Lg13</v>
      </c>
      <c r="L4100" s="36">
        <f>VLOOKUP(D4100,DATA!A:F,5,FALSE)</f>
        <v>8.4126827976184013E-3</v>
      </c>
      <c r="M4100" s="37">
        <f>VLOOKUP(D4100,DATA!A:F,6,FALSE)</f>
        <v>1421</v>
      </c>
      <c r="N4100" s="36">
        <f t="shared" si="321"/>
        <v>87.694064876719651</v>
      </c>
      <c r="O4100" s="36">
        <f t="shared" si="322"/>
        <v>87.694074167765606</v>
      </c>
      <c r="P4100" s="36">
        <f t="shared" si="323"/>
        <v>9.2910459557060676E-6</v>
      </c>
      <c r="Q4100" s="36">
        <f t="shared" si="324"/>
        <v>0</v>
      </c>
    </row>
    <row r="4101" spans="1:17" x14ac:dyDescent="0.3">
      <c r="A4101" s="29">
        <v>1967197</v>
      </c>
      <c r="B4101" s="1">
        <v>138</v>
      </c>
      <c r="C4101" s="1" t="s">
        <v>38</v>
      </c>
      <c r="D4101" s="1" t="s">
        <v>75</v>
      </c>
      <c r="E4101" s="1" t="s">
        <v>76</v>
      </c>
      <c r="F4101" s="47">
        <v>1071</v>
      </c>
      <c r="G4101" s="34">
        <v>1780.41</v>
      </c>
      <c r="H4101" s="1" t="s">
        <v>218</v>
      </c>
      <c r="I4101" s="34">
        <v>7.0469999999999994E-5</v>
      </c>
      <c r="J4101" s="34">
        <v>7887.0063</v>
      </c>
      <c r="K4101" s="35" t="str">
        <f t="shared" si="320"/>
        <v>Weerter- en Budelerbergen &amp; Ringselven_Lg13</v>
      </c>
      <c r="L4101" s="36">
        <f>VLOOKUP(D4101,DATA!A:F,5,FALSE)</f>
        <v>8.4126827976184013E-3</v>
      </c>
      <c r="M4101" s="37">
        <f>VLOOKUP(D4101,DATA!A:F,6,FALSE)</f>
        <v>1421</v>
      </c>
      <c r="N4101" s="36">
        <f t="shared" si="321"/>
        <v>95.362908318831273</v>
      </c>
      <c r="O4101" s="36">
        <f t="shared" si="322"/>
        <v>95.362910940415645</v>
      </c>
      <c r="P4101" s="36">
        <f t="shared" si="323"/>
        <v>2.6215843718091492E-6</v>
      </c>
      <c r="Q4101" s="36">
        <f t="shared" si="324"/>
        <v>0</v>
      </c>
    </row>
    <row r="4102" spans="1:17" x14ac:dyDescent="0.3">
      <c r="A4102" s="29">
        <v>1967197</v>
      </c>
      <c r="B4102" s="1">
        <v>138</v>
      </c>
      <c r="C4102" s="1" t="s">
        <v>38</v>
      </c>
      <c r="D4102" s="1" t="s">
        <v>89</v>
      </c>
      <c r="E4102" s="1" t="s">
        <v>54</v>
      </c>
      <c r="F4102" s="47">
        <v>714</v>
      </c>
      <c r="G4102" s="34">
        <v>1780.41</v>
      </c>
      <c r="H4102" s="1" t="s">
        <v>218</v>
      </c>
      <c r="I4102" s="34">
        <v>7.0469999999999994E-5</v>
      </c>
      <c r="J4102" s="34">
        <v>625</v>
      </c>
      <c r="K4102" s="35" t="str">
        <f t="shared" si="320"/>
        <v>Weerter- en Budelerbergen &amp; Ringselven_L4030</v>
      </c>
      <c r="L4102" s="36">
        <f>VLOOKUP(D4102,DATA!A:F,5,FALSE)</f>
        <v>1.0986712608830001E-2</v>
      </c>
      <c r="M4102" s="37">
        <f>VLOOKUP(D4102,DATA!A:F,6,FALSE)</f>
        <v>982</v>
      </c>
      <c r="N4102" s="36">
        <f t="shared" si="321"/>
        <v>99.98449954723084</v>
      </c>
      <c r="O4102" s="36">
        <f t="shared" si="322"/>
        <v>99.984499559229931</v>
      </c>
      <c r="P4102" s="36">
        <f t="shared" si="323"/>
        <v>1.1999091498182679E-8</v>
      </c>
      <c r="Q4102" s="36">
        <f t="shared" si="324"/>
        <v>0</v>
      </c>
    </row>
    <row r="4103" spans="1:17" x14ac:dyDescent="0.3">
      <c r="A4103" s="29">
        <v>1967198</v>
      </c>
      <c r="B4103" s="1">
        <v>138</v>
      </c>
      <c r="C4103" s="1" t="s">
        <v>38</v>
      </c>
      <c r="D4103" s="1" t="s">
        <v>75</v>
      </c>
      <c r="E4103" s="1" t="s">
        <v>76</v>
      </c>
      <c r="F4103" s="47">
        <v>1071</v>
      </c>
      <c r="G4103" s="34">
        <v>1732.61</v>
      </c>
      <c r="H4103" s="1" t="s">
        <v>218</v>
      </c>
      <c r="I4103" s="34">
        <v>1.7716000000000001E-5</v>
      </c>
      <c r="J4103" s="34">
        <v>10000</v>
      </c>
      <c r="K4103" s="35" t="str">
        <f t="shared" si="320"/>
        <v>Weerter- en Budelerbergen &amp; Ringselven_Lg13</v>
      </c>
      <c r="L4103" s="36">
        <f>VLOOKUP(D4103,DATA!A:F,5,FALSE)</f>
        <v>8.4126827976184013E-3</v>
      </c>
      <c r="M4103" s="37">
        <f>VLOOKUP(D4103,DATA!A:F,6,FALSE)</f>
        <v>1421</v>
      </c>
      <c r="N4103" s="36">
        <f t="shared" si="321"/>
        <v>93.223101969594083</v>
      </c>
      <c r="O4103" s="36">
        <f t="shared" si="322"/>
        <v>93.223102911168525</v>
      </c>
      <c r="P4103" s="36">
        <f t="shared" si="323"/>
        <v>9.4157444152642711E-7</v>
      </c>
      <c r="Q4103" s="36">
        <f t="shared" si="324"/>
        <v>0</v>
      </c>
    </row>
    <row r="4104" spans="1:17" x14ac:dyDescent="0.3">
      <c r="A4104" s="29">
        <v>1968724</v>
      </c>
      <c r="B4104" s="1">
        <v>138</v>
      </c>
      <c r="C4104" s="1" t="s">
        <v>38</v>
      </c>
      <c r="D4104" s="1" t="s">
        <v>75</v>
      </c>
      <c r="E4104" s="1" t="s">
        <v>76</v>
      </c>
      <c r="F4104" s="47">
        <v>1071</v>
      </c>
      <c r="G4104" s="34">
        <v>1283.4100000000001</v>
      </c>
      <c r="H4104" s="1" t="s">
        <v>218</v>
      </c>
      <c r="I4104" s="34">
        <v>1.1232E-4</v>
      </c>
      <c r="J4104" s="34">
        <v>1447.3785</v>
      </c>
      <c r="K4104" s="35" t="str">
        <f t="shared" si="320"/>
        <v>Weerter- en Budelerbergen &amp; Ringselven_Lg13</v>
      </c>
      <c r="L4104" s="36">
        <f>VLOOKUP(D4104,DATA!A:F,5,FALSE)</f>
        <v>8.4126827976184013E-3</v>
      </c>
      <c r="M4104" s="37">
        <f>VLOOKUP(D4104,DATA!A:F,6,FALSE)</f>
        <v>1421</v>
      </c>
      <c r="N4104" s="36">
        <f t="shared" si="321"/>
        <v>23.912165823340629</v>
      </c>
      <c r="O4104" s="36">
        <f t="shared" si="322"/>
        <v>23.912183015318821</v>
      </c>
      <c r="P4104" s="36">
        <f t="shared" si="323"/>
        <v>1.7191978191277713E-5</v>
      </c>
      <c r="Q4104" s="36">
        <f t="shared" si="324"/>
        <v>0</v>
      </c>
    </row>
    <row r="4105" spans="1:17" x14ac:dyDescent="0.3">
      <c r="A4105" s="29">
        <v>1968725</v>
      </c>
      <c r="B4105" s="1">
        <v>138</v>
      </c>
      <c r="C4105" s="1" t="s">
        <v>38</v>
      </c>
      <c r="D4105" s="1" t="s">
        <v>75</v>
      </c>
      <c r="E4105" s="1" t="s">
        <v>76</v>
      </c>
      <c r="F4105" s="47">
        <v>1071</v>
      </c>
      <c r="G4105" s="34">
        <v>1789.66</v>
      </c>
      <c r="H4105" s="1" t="s">
        <v>218</v>
      </c>
      <c r="I4105" s="34">
        <v>1.1119E-4</v>
      </c>
      <c r="J4105" s="34">
        <v>9443.7350000000006</v>
      </c>
      <c r="K4105" s="35" t="str">
        <f t="shared" si="320"/>
        <v>Weerter- en Budelerbergen &amp; Ringselven_Lg13</v>
      </c>
      <c r="L4105" s="36">
        <f>VLOOKUP(D4105,DATA!A:F,5,FALSE)</f>
        <v>8.4126827976184013E-3</v>
      </c>
      <c r="M4105" s="37">
        <f>VLOOKUP(D4105,DATA!A:F,6,FALSE)</f>
        <v>1421</v>
      </c>
      <c r="N4105" s="36">
        <f t="shared" si="321"/>
        <v>95.695126585620628</v>
      </c>
      <c r="O4105" s="36">
        <f t="shared" si="322"/>
        <v>95.695130439075399</v>
      </c>
      <c r="P4105" s="36">
        <f t="shared" si="323"/>
        <v>3.8534547712743006E-6</v>
      </c>
      <c r="Q4105" s="36">
        <f t="shared" si="324"/>
        <v>0</v>
      </c>
    </row>
    <row r="4106" spans="1:17" x14ac:dyDescent="0.3">
      <c r="A4106" s="29">
        <v>1968726</v>
      </c>
      <c r="B4106" s="1">
        <v>138</v>
      </c>
      <c r="C4106" s="1" t="s">
        <v>38</v>
      </c>
      <c r="D4106" s="1" t="s">
        <v>75</v>
      </c>
      <c r="E4106" s="1" t="s">
        <v>76</v>
      </c>
      <c r="F4106" s="47">
        <v>1071</v>
      </c>
      <c r="G4106" s="34">
        <v>1709.64</v>
      </c>
      <c r="H4106" s="1" t="s">
        <v>218</v>
      </c>
      <c r="I4106" s="34">
        <v>5.8820000000000003E-5</v>
      </c>
      <c r="J4106" s="34">
        <v>7151.18</v>
      </c>
      <c r="K4106" s="35" t="str">
        <f t="shared" si="320"/>
        <v>Weerter- en Budelerbergen &amp; Ringselven_Lg13</v>
      </c>
      <c r="L4106" s="36">
        <f>VLOOKUP(D4106,DATA!A:F,5,FALSE)</f>
        <v>8.4126827976184013E-3</v>
      </c>
      <c r="M4106" s="37">
        <f>VLOOKUP(D4106,DATA!A:F,6,FALSE)</f>
        <v>1421</v>
      </c>
      <c r="N4106" s="36">
        <f t="shared" si="321"/>
        <v>91.89553101040562</v>
      </c>
      <c r="O4106" s="36">
        <f t="shared" si="322"/>
        <v>91.895534695752744</v>
      </c>
      <c r="P4106" s="36">
        <f t="shared" si="323"/>
        <v>3.6853471243603053E-6</v>
      </c>
      <c r="Q4106" s="36">
        <f t="shared" si="324"/>
        <v>0</v>
      </c>
    </row>
    <row r="4107" spans="1:17" x14ac:dyDescent="0.3">
      <c r="A4107" s="29">
        <v>1968726</v>
      </c>
      <c r="B4107" s="1">
        <v>138</v>
      </c>
      <c r="C4107" s="1" t="s">
        <v>38</v>
      </c>
      <c r="D4107" s="1" t="s">
        <v>89</v>
      </c>
      <c r="E4107" s="1" t="s">
        <v>54</v>
      </c>
      <c r="F4107" s="47">
        <v>714</v>
      </c>
      <c r="G4107" s="34">
        <v>1709.64</v>
      </c>
      <c r="H4107" s="1" t="s">
        <v>218</v>
      </c>
      <c r="I4107" s="34">
        <v>5.8820000000000003E-5</v>
      </c>
      <c r="J4107" s="34">
        <v>1378.8345999999999</v>
      </c>
      <c r="K4107" s="35" t="str">
        <f t="shared" si="320"/>
        <v>Weerter- en Budelerbergen &amp; Ringselven_L4030</v>
      </c>
      <c r="L4107" s="36">
        <f>VLOOKUP(D4107,DATA!A:F,5,FALSE)</f>
        <v>1.0986712608830001E-2</v>
      </c>
      <c r="M4107" s="37">
        <f>VLOOKUP(D4107,DATA!A:F,6,FALSE)</f>
        <v>982</v>
      </c>
      <c r="N4107" s="36">
        <f t="shared" si="321"/>
        <v>99.966275768887598</v>
      </c>
      <c r="O4107" s="36">
        <f t="shared" si="322"/>
        <v>99.966275790674146</v>
      </c>
      <c r="P4107" s="36">
        <f t="shared" si="323"/>
        <v>2.178654767703847E-8</v>
      </c>
      <c r="Q4107" s="36">
        <f t="shared" si="324"/>
        <v>0</v>
      </c>
    </row>
    <row r="4108" spans="1:17" x14ac:dyDescent="0.3">
      <c r="A4108" s="29">
        <v>1968727</v>
      </c>
      <c r="B4108" s="1">
        <v>138</v>
      </c>
      <c r="C4108" s="1" t="s">
        <v>38</v>
      </c>
      <c r="D4108" s="1" t="s">
        <v>75</v>
      </c>
      <c r="E4108" s="1" t="s">
        <v>76</v>
      </c>
      <c r="F4108" s="47">
        <v>1071</v>
      </c>
      <c r="G4108" s="34">
        <v>1708.13</v>
      </c>
      <c r="H4108" s="1" t="s">
        <v>218</v>
      </c>
      <c r="I4108" s="34">
        <v>1.7598999999999999E-5</v>
      </c>
      <c r="J4108" s="34">
        <v>9930.3490000000002</v>
      </c>
      <c r="K4108" s="35" t="str">
        <f t="shared" si="320"/>
        <v>Weerter- en Budelerbergen &amp; Ringselven_Lg13</v>
      </c>
      <c r="L4108" s="36">
        <f>VLOOKUP(D4108,DATA!A:F,5,FALSE)</f>
        <v>8.4126827976184013E-3</v>
      </c>
      <c r="M4108" s="37">
        <f>VLOOKUP(D4108,DATA!A:F,6,FALSE)</f>
        <v>1421</v>
      </c>
      <c r="N4108" s="36">
        <f t="shared" si="321"/>
        <v>91.800417533674306</v>
      </c>
      <c r="O4108" s="36">
        <f t="shared" si="322"/>
        <v>91.800418648119916</v>
      </c>
      <c r="P4108" s="36">
        <f t="shared" si="323"/>
        <v>1.1144456095735222E-6</v>
      </c>
      <c r="Q4108" s="36">
        <f t="shared" si="324"/>
        <v>0</v>
      </c>
    </row>
    <row r="4109" spans="1:17" x14ac:dyDescent="0.3">
      <c r="A4109" s="29">
        <v>1970254</v>
      </c>
      <c r="B4109" s="1">
        <v>138</v>
      </c>
      <c r="C4109" s="1" t="s">
        <v>38</v>
      </c>
      <c r="D4109" s="1" t="s">
        <v>75</v>
      </c>
      <c r="E4109" s="1" t="s">
        <v>76</v>
      </c>
      <c r="F4109" s="47">
        <v>1071</v>
      </c>
      <c r="G4109" s="34">
        <v>1535.5</v>
      </c>
      <c r="H4109" s="1" t="s">
        <v>218</v>
      </c>
      <c r="I4109" s="34">
        <v>1.2719000000000001E-4</v>
      </c>
      <c r="J4109" s="34">
        <v>7429.7563</v>
      </c>
      <c r="K4109" s="35" t="str">
        <f t="shared" si="320"/>
        <v>Weerter- en Budelerbergen &amp; Ringselven_Lg13</v>
      </c>
      <c r="L4109" s="36">
        <f>VLOOKUP(D4109,DATA!A:F,5,FALSE)</f>
        <v>8.4126827976184013E-3</v>
      </c>
      <c r="M4109" s="37">
        <f>VLOOKUP(D4109,DATA!A:F,6,FALSE)</f>
        <v>1421</v>
      </c>
      <c r="N4109" s="36">
        <f t="shared" si="321"/>
        <v>72.377247308828217</v>
      </c>
      <c r="O4109" s="36">
        <f t="shared" si="322"/>
        <v>72.377268701074726</v>
      </c>
      <c r="P4109" s="36">
        <f t="shared" si="323"/>
        <v>2.1392246509321922E-5</v>
      </c>
      <c r="Q4109" s="36">
        <f t="shared" si="324"/>
        <v>0</v>
      </c>
    </row>
    <row r="4110" spans="1:17" x14ac:dyDescent="0.3">
      <c r="A4110" s="29">
        <v>1970255</v>
      </c>
      <c r="B4110" s="1">
        <v>138</v>
      </c>
      <c r="C4110" s="1" t="s">
        <v>38</v>
      </c>
      <c r="D4110" s="1" t="s">
        <v>75</v>
      </c>
      <c r="E4110" s="1" t="s">
        <v>76</v>
      </c>
      <c r="F4110" s="47">
        <v>1071</v>
      </c>
      <c r="G4110" s="34">
        <v>1730.07</v>
      </c>
      <c r="H4110" s="1" t="s">
        <v>218</v>
      </c>
      <c r="I4110" s="34">
        <v>9.8120000000000002E-5</v>
      </c>
      <c r="J4110" s="34">
        <v>9336.2080000000005</v>
      </c>
      <c r="K4110" s="35" t="str">
        <f t="shared" si="320"/>
        <v>Weerter- en Budelerbergen &amp; Ringselven_Lg13</v>
      </c>
      <c r="L4110" s="36">
        <f>VLOOKUP(D4110,DATA!A:F,5,FALSE)</f>
        <v>8.4126827976184013E-3</v>
      </c>
      <c r="M4110" s="37">
        <f>VLOOKUP(D4110,DATA!A:F,6,FALSE)</f>
        <v>1421</v>
      </c>
      <c r="N4110" s="36">
        <f t="shared" si="321"/>
        <v>93.086852180916566</v>
      </c>
      <c r="O4110" s="36">
        <f t="shared" si="322"/>
        <v>93.086857492892349</v>
      </c>
      <c r="P4110" s="36">
        <f t="shared" si="323"/>
        <v>5.3119757836839199E-6</v>
      </c>
      <c r="Q4110" s="36">
        <f t="shared" si="324"/>
        <v>0</v>
      </c>
    </row>
    <row r="4111" spans="1:17" x14ac:dyDescent="0.3">
      <c r="A4111" s="29">
        <v>1970256</v>
      </c>
      <c r="B4111" s="1">
        <v>138</v>
      </c>
      <c r="C4111" s="1" t="s">
        <v>38</v>
      </c>
      <c r="D4111" s="1" t="s">
        <v>51</v>
      </c>
      <c r="E4111" s="1" t="s">
        <v>52</v>
      </c>
      <c r="F4111" s="47">
        <v>1000</v>
      </c>
      <c r="G4111" s="34">
        <v>1620.35</v>
      </c>
      <c r="H4111" s="1" t="s">
        <v>218</v>
      </c>
      <c r="I4111" s="34">
        <v>5.5090000000000003E-5</v>
      </c>
      <c r="J4111" s="34">
        <v>2081.4724000000001</v>
      </c>
      <c r="K4111" s="35" t="str">
        <f t="shared" si="320"/>
        <v>Weerter- en Budelerbergen &amp; Ringselven_Lg09</v>
      </c>
      <c r="L4111" s="36">
        <f>VLOOKUP(D4111,DATA!A:F,5,FALSE)</f>
        <v>8.4126827976184013E-3</v>
      </c>
      <c r="M4111" s="37">
        <f>VLOOKUP(D4111,DATA!A:F,6,FALSE)</f>
        <v>1350</v>
      </c>
      <c r="N4111" s="36">
        <f t="shared" si="321"/>
        <v>90.673191009233349</v>
      </c>
      <c r="O4111" s="36">
        <f t="shared" si="322"/>
        <v>90.673194928629727</v>
      </c>
      <c r="P4111" s="36">
        <f t="shared" si="323"/>
        <v>3.9193963772277129E-6</v>
      </c>
      <c r="Q4111" s="36">
        <f t="shared" si="324"/>
        <v>0</v>
      </c>
    </row>
    <row r="4112" spans="1:17" x14ac:dyDescent="0.3">
      <c r="A4112" s="29">
        <v>1970256</v>
      </c>
      <c r="B4112" s="1">
        <v>138</v>
      </c>
      <c r="C4112" s="1" t="s">
        <v>38</v>
      </c>
      <c r="D4112" s="1" t="s">
        <v>75</v>
      </c>
      <c r="E4112" s="1" t="s">
        <v>76</v>
      </c>
      <c r="F4112" s="47">
        <v>1071</v>
      </c>
      <c r="G4112" s="34">
        <v>1620.35</v>
      </c>
      <c r="H4112" s="1" t="s">
        <v>218</v>
      </c>
      <c r="I4112" s="34">
        <v>5.5090000000000003E-5</v>
      </c>
      <c r="J4112" s="34">
        <v>5209.848</v>
      </c>
      <c r="K4112" s="35" t="str">
        <f t="shared" si="320"/>
        <v>Weerter- en Budelerbergen &amp; Ringselven_Lg13</v>
      </c>
      <c r="L4112" s="36">
        <f>VLOOKUP(D4112,DATA!A:F,5,FALSE)</f>
        <v>8.4126827976184013E-3</v>
      </c>
      <c r="M4112" s="37">
        <f>VLOOKUP(D4112,DATA!A:F,6,FALSE)</f>
        <v>1421</v>
      </c>
      <c r="N4112" s="36">
        <f t="shared" si="321"/>
        <v>84.251593742212606</v>
      </c>
      <c r="O4112" s="36">
        <f t="shared" si="322"/>
        <v>84.251599891459804</v>
      </c>
      <c r="P4112" s="36">
        <f t="shared" si="323"/>
        <v>6.1492471985502561E-6</v>
      </c>
      <c r="Q4112" s="36">
        <f t="shared" si="324"/>
        <v>0</v>
      </c>
    </row>
    <row r="4113" spans="1:17" x14ac:dyDescent="0.3">
      <c r="A4113" s="29">
        <v>1970256</v>
      </c>
      <c r="B4113" s="1">
        <v>138</v>
      </c>
      <c r="C4113" s="1" t="s">
        <v>38</v>
      </c>
      <c r="D4113" s="1" t="s">
        <v>89</v>
      </c>
      <c r="E4113" s="1" t="s">
        <v>54</v>
      </c>
      <c r="F4113" s="47">
        <v>714</v>
      </c>
      <c r="G4113" s="34">
        <v>1620.35</v>
      </c>
      <c r="H4113" s="1" t="s">
        <v>218</v>
      </c>
      <c r="I4113" s="34">
        <v>5.5090000000000003E-5</v>
      </c>
      <c r="J4113" s="34">
        <v>6.3086630000000001</v>
      </c>
      <c r="K4113" s="35" t="str">
        <f t="shared" si="320"/>
        <v>Weerter- en Budelerbergen &amp; Ringselven_L4030</v>
      </c>
      <c r="L4113" s="36">
        <f>VLOOKUP(D4113,DATA!A:F,5,FALSE)</f>
        <v>1.0986712608830001E-2</v>
      </c>
      <c r="M4113" s="37">
        <f>VLOOKUP(D4113,DATA!A:F,6,FALSE)</f>
        <v>982</v>
      </c>
      <c r="N4113" s="36">
        <f t="shared" si="321"/>
        <v>99.910103581441291</v>
      </c>
      <c r="O4113" s="36">
        <f t="shared" si="322"/>
        <v>99.910103635802898</v>
      </c>
      <c r="P4113" s="36">
        <f t="shared" si="323"/>
        <v>5.4361606771635707E-8</v>
      </c>
      <c r="Q4113" s="36">
        <f t="shared" si="324"/>
        <v>0</v>
      </c>
    </row>
    <row r="4114" spans="1:17" x14ac:dyDescent="0.3">
      <c r="A4114" s="29">
        <v>1970257</v>
      </c>
      <c r="B4114" s="1">
        <v>138</v>
      </c>
      <c r="C4114" s="1" t="s">
        <v>38</v>
      </c>
      <c r="D4114" s="1" t="s">
        <v>75</v>
      </c>
      <c r="E4114" s="1" t="s">
        <v>76</v>
      </c>
      <c r="F4114" s="47">
        <v>1071</v>
      </c>
      <c r="G4114" s="34">
        <v>1708.94</v>
      </c>
      <c r="H4114" s="1" t="s">
        <v>218</v>
      </c>
      <c r="I4114" s="34">
        <v>8.7679999999999997E-6</v>
      </c>
      <c r="J4114" s="34">
        <v>8734.7340000000004</v>
      </c>
      <c r="K4114" s="35" t="str">
        <f t="shared" si="320"/>
        <v>Weerter- en Budelerbergen &amp; Ringselven_Lg13</v>
      </c>
      <c r="L4114" s="36">
        <f>VLOOKUP(D4114,DATA!A:F,5,FALSE)</f>
        <v>8.4126827976184013E-3</v>
      </c>
      <c r="M4114" s="37">
        <f>VLOOKUP(D4114,DATA!A:F,6,FALSE)</f>
        <v>1421</v>
      </c>
      <c r="N4114" s="36">
        <f t="shared" si="321"/>
        <v>91.851564392666418</v>
      </c>
      <c r="O4114" s="36">
        <f t="shared" si="322"/>
        <v>91.85156494473857</v>
      </c>
      <c r="P4114" s="36">
        <f t="shared" si="323"/>
        <v>5.5207215154950973E-7</v>
      </c>
      <c r="Q4114" s="36">
        <f t="shared" si="324"/>
        <v>0</v>
      </c>
    </row>
    <row r="4115" spans="1:17" x14ac:dyDescent="0.3">
      <c r="A4115" s="29">
        <v>1971783</v>
      </c>
      <c r="B4115" s="1">
        <v>138</v>
      </c>
      <c r="C4115" s="1" t="s">
        <v>38</v>
      </c>
      <c r="D4115" s="1" t="s">
        <v>75</v>
      </c>
      <c r="E4115" s="1" t="s">
        <v>76</v>
      </c>
      <c r="F4115" s="47">
        <v>1071</v>
      </c>
      <c r="G4115" s="34">
        <v>1769.42</v>
      </c>
      <c r="H4115" s="1" t="s">
        <v>218</v>
      </c>
      <c r="I4115" s="34">
        <v>1.3755000000000001E-4</v>
      </c>
      <c r="J4115" s="34">
        <v>9271.3809999999994</v>
      </c>
      <c r="K4115" s="35" t="str">
        <f t="shared" si="320"/>
        <v>Weerter- en Budelerbergen &amp; Ringselven_Lg13</v>
      </c>
      <c r="L4115" s="36">
        <f>VLOOKUP(D4115,DATA!A:F,5,FALSE)</f>
        <v>8.4126827976184013E-3</v>
      </c>
      <c r="M4115" s="37">
        <f>VLOOKUP(D4115,DATA!A:F,6,FALSE)</f>
        <v>1421</v>
      </c>
      <c r="N4115" s="36">
        <f t="shared" si="321"/>
        <v>94.936483834057256</v>
      </c>
      <c r="O4115" s="36">
        <f t="shared" si="322"/>
        <v>94.936489396687932</v>
      </c>
      <c r="P4115" s="36">
        <f t="shared" si="323"/>
        <v>5.5626306760814259E-6</v>
      </c>
      <c r="Q4115" s="36">
        <f t="shared" si="324"/>
        <v>0</v>
      </c>
    </row>
    <row r="4116" spans="1:17" x14ac:dyDescent="0.3">
      <c r="A4116" s="29">
        <v>1971784</v>
      </c>
      <c r="B4116" s="1">
        <v>138</v>
      </c>
      <c r="C4116" s="1" t="s">
        <v>38</v>
      </c>
      <c r="D4116" s="1" t="s">
        <v>51</v>
      </c>
      <c r="E4116" s="1" t="s">
        <v>52</v>
      </c>
      <c r="F4116" s="47">
        <v>1000</v>
      </c>
      <c r="G4116" s="34">
        <v>1638.16</v>
      </c>
      <c r="H4116" s="1" t="s">
        <v>218</v>
      </c>
      <c r="I4116" s="34">
        <v>9.3789999999999995E-5</v>
      </c>
      <c r="J4116" s="34">
        <v>119.25555</v>
      </c>
      <c r="K4116" s="35" t="str">
        <f t="shared" si="320"/>
        <v>Weerter- en Budelerbergen &amp; Ringselven_Lg09</v>
      </c>
      <c r="L4116" s="36">
        <f>VLOOKUP(D4116,DATA!A:F,5,FALSE)</f>
        <v>8.4126827976184013E-3</v>
      </c>
      <c r="M4116" s="37">
        <f>VLOOKUP(D4116,DATA!A:F,6,FALSE)</f>
        <v>1350</v>
      </c>
      <c r="N4116" s="36">
        <f t="shared" si="321"/>
        <v>91.865405843001696</v>
      </c>
      <c r="O4116" s="36">
        <f t="shared" si="322"/>
        <v>91.865411739291147</v>
      </c>
      <c r="P4116" s="36">
        <f t="shared" si="323"/>
        <v>5.8962894513570063E-6</v>
      </c>
      <c r="Q4116" s="36">
        <f t="shared" si="324"/>
        <v>0</v>
      </c>
    </row>
    <row r="4117" spans="1:17" x14ac:dyDescent="0.3">
      <c r="A4117" s="29">
        <v>1971784</v>
      </c>
      <c r="B4117" s="1">
        <v>138</v>
      </c>
      <c r="C4117" s="1" t="s">
        <v>38</v>
      </c>
      <c r="D4117" s="1" t="s">
        <v>75</v>
      </c>
      <c r="E4117" s="1" t="s">
        <v>76</v>
      </c>
      <c r="F4117" s="47">
        <v>1071</v>
      </c>
      <c r="G4117" s="34">
        <v>1638.16</v>
      </c>
      <c r="H4117" s="1" t="s">
        <v>218</v>
      </c>
      <c r="I4117" s="34">
        <v>9.3789999999999995E-5</v>
      </c>
      <c r="J4117" s="34">
        <v>8473.9699999999993</v>
      </c>
      <c r="K4117" s="35" t="str">
        <f t="shared" si="320"/>
        <v>Weerter- en Budelerbergen &amp; Ringselven_Lg13</v>
      </c>
      <c r="L4117" s="36">
        <f>VLOOKUP(D4117,DATA!A:F,5,FALSE)</f>
        <v>8.4126827976184013E-3</v>
      </c>
      <c r="M4117" s="37">
        <f>VLOOKUP(D4117,DATA!A:F,6,FALSE)</f>
        <v>1421</v>
      </c>
      <c r="N4117" s="36">
        <f t="shared" si="321"/>
        <v>86.139179895027752</v>
      </c>
      <c r="O4117" s="36">
        <f t="shared" si="322"/>
        <v>86.139189315671601</v>
      </c>
      <c r="P4117" s="36">
        <f t="shared" si="323"/>
        <v>9.4206438490118671E-6</v>
      </c>
      <c r="Q4117" s="36">
        <f t="shared" si="324"/>
        <v>0</v>
      </c>
    </row>
    <row r="4118" spans="1:17" x14ac:dyDescent="0.3">
      <c r="A4118" s="29">
        <v>1971784</v>
      </c>
      <c r="B4118" s="1">
        <v>138</v>
      </c>
      <c r="C4118" s="1" t="s">
        <v>38</v>
      </c>
      <c r="D4118" s="1" t="s">
        <v>89</v>
      </c>
      <c r="E4118" s="1" t="s">
        <v>54</v>
      </c>
      <c r="F4118" s="47">
        <v>714</v>
      </c>
      <c r="G4118" s="34">
        <v>1638.16</v>
      </c>
      <c r="H4118" s="1" t="s">
        <v>218</v>
      </c>
      <c r="I4118" s="34">
        <v>9.3789999999999995E-5</v>
      </c>
      <c r="J4118" s="34">
        <v>618.69135000000006</v>
      </c>
      <c r="K4118" s="35" t="str">
        <f t="shared" si="320"/>
        <v>Weerter- en Budelerbergen &amp; Ringselven_L4030</v>
      </c>
      <c r="L4118" s="36">
        <f>VLOOKUP(D4118,DATA!A:F,5,FALSE)</f>
        <v>1.0986712608830001E-2</v>
      </c>
      <c r="M4118" s="37">
        <f>VLOOKUP(D4118,DATA!A:F,6,FALSE)</f>
        <v>982</v>
      </c>
      <c r="N4118" s="36">
        <f t="shared" si="321"/>
        <v>99.9260680905508</v>
      </c>
      <c r="O4118" s="36">
        <f t="shared" si="322"/>
        <v>99.926068166677126</v>
      </c>
      <c r="P4118" s="36">
        <f t="shared" si="323"/>
        <v>7.6126326575831627E-8</v>
      </c>
      <c r="Q4118" s="36">
        <f t="shared" si="324"/>
        <v>0</v>
      </c>
    </row>
    <row r="4119" spans="1:17" x14ac:dyDescent="0.3">
      <c r="A4119" s="29">
        <v>1971785</v>
      </c>
      <c r="B4119" s="1">
        <v>138</v>
      </c>
      <c r="C4119" s="1" t="s">
        <v>38</v>
      </c>
      <c r="D4119" s="1" t="s">
        <v>51</v>
      </c>
      <c r="E4119" s="1" t="s">
        <v>52</v>
      </c>
      <c r="F4119" s="47">
        <v>1000</v>
      </c>
      <c r="G4119" s="34">
        <v>1668.82</v>
      </c>
      <c r="H4119" s="1" t="s">
        <v>218</v>
      </c>
      <c r="I4119" s="34">
        <v>4.5540000000000001E-5</v>
      </c>
      <c r="J4119" s="34">
        <v>454.19344999999998</v>
      </c>
      <c r="K4119" s="35" t="str">
        <f t="shared" si="320"/>
        <v>Weerter- en Budelerbergen &amp; Ringselven_Lg09</v>
      </c>
      <c r="L4119" s="36">
        <f>VLOOKUP(D4119,DATA!A:F,5,FALSE)</f>
        <v>8.4126827976184013E-3</v>
      </c>
      <c r="M4119" s="37">
        <f>VLOOKUP(D4119,DATA!A:F,6,FALSE)</f>
        <v>1350</v>
      </c>
      <c r="N4119" s="36">
        <f t="shared" si="321"/>
        <v>93.596399643702554</v>
      </c>
      <c r="O4119" s="36">
        <f t="shared" si="322"/>
        <v>93.596401939908461</v>
      </c>
      <c r="P4119" s="36">
        <f t="shared" si="323"/>
        <v>2.2962059063047491E-6</v>
      </c>
      <c r="Q4119" s="36">
        <f t="shared" si="324"/>
        <v>0</v>
      </c>
    </row>
    <row r="4120" spans="1:17" x14ac:dyDescent="0.3">
      <c r="A4120" s="29">
        <v>1971785</v>
      </c>
      <c r="B4120" s="1">
        <v>138</v>
      </c>
      <c r="C4120" s="1" t="s">
        <v>38</v>
      </c>
      <c r="D4120" s="1" t="s">
        <v>75</v>
      </c>
      <c r="E4120" s="1" t="s">
        <v>76</v>
      </c>
      <c r="F4120" s="47">
        <v>1071</v>
      </c>
      <c r="G4120" s="34">
        <v>1668.82</v>
      </c>
      <c r="H4120" s="1" t="s">
        <v>218</v>
      </c>
      <c r="I4120" s="34">
        <v>4.5540000000000001E-5</v>
      </c>
      <c r="J4120" s="34">
        <v>8509.2939999999999</v>
      </c>
      <c r="K4120" s="35" t="str">
        <f t="shared" si="320"/>
        <v>Weerter- en Budelerbergen &amp; Ringselven_Lg13</v>
      </c>
      <c r="L4120" s="36">
        <f>VLOOKUP(D4120,DATA!A:F,5,FALSE)</f>
        <v>8.4126827976184013E-3</v>
      </c>
      <c r="M4120" s="37">
        <f>VLOOKUP(D4120,DATA!A:F,6,FALSE)</f>
        <v>1421</v>
      </c>
      <c r="N4120" s="36">
        <f t="shared" si="321"/>
        <v>88.942007149424654</v>
      </c>
      <c r="O4120" s="36">
        <f t="shared" si="322"/>
        <v>88.942010917423033</v>
      </c>
      <c r="P4120" s="36">
        <f t="shared" si="323"/>
        <v>3.7679983790894767E-6</v>
      </c>
      <c r="Q4120" s="36">
        <f t="shared" si="324"/>
        <v>0</v>
      </c>
    </row>
    <row r="4121" spans="1:17" x14ac:dyDescent="0.3">
      <c r="A4121" s="29">
        <v>1973311</v>
      </c>
      <c r="B4121" s="1">
        <v>138</v>
      </c>
      <c r="C4121" s="1" t="s">
        <v>38</v>
      </c>
      <c r="D4121" s="1" t="s">
        <v>75</v>
      </c>
      <c r="E4121" s="1" t="s">
        <v>76</v>
      </c>
      <c r="F4121" s="47">
        <v>1071</v>
      </c>
      <c r="G4121" s="34">
        <v>1234.95</v>
      </c>
      <c r="H4121" s="1" t="s">
        <v>218</v>
      </c>
      <c r="I4121" s="34">
        <v>1.4896000000000001E-4</v>
      </c>
      <c r="J4121" s="34">
        <v>798.06679999999994</v>
      </c>
      <c r="K4121" s="35" t="str">
        <f t="shared" si="320"/>
        <v>Weerter- en Budelerbergen &amp; Ringselven_Lg13</v>
      </c>
      <c r="L4121" s="36">
        <f>VLOOKUP(D4121,DATA!A:F,5,FALSE)</f>
        <v>8.4126827976184013E-3</v>
      </c>
      <c r="M4121" s="37">
        <f>VLOOKUP(D4121,DATA!A:F,6,FALSE)</f>
        <v>1421</v>
      </c>
      <c r="N4121" s="36">
        <f t="shared" si="321"/>
        <v>17.290465910194492</v>
      </c>
      <c r="O4121" s="36">
        <f t="shared" si="322"/>
        <v>17.290483831375482</v>
      </c>
      <c r="P4121" s="36">
        <f t="shared" si="323"/>
        <v>1.7921180990754237E-5</v>
      </c>
      <c r="Q4121" s="36">
        <f t="shared" si="324"/>
        <v>0</v>
      </c>
    </row>
    <row r="4122" spans="1:17" x14ac:dyDescent="0.3">
      <c r="A4122" s="29">
        <v>1973312</v>
      </c>
      <c r="B4122" s="1">
        <v>138</v>
      </c>
      <c r="C4122" s="1" t="s">
        <v>38</v>
      </c>
      <c r="D4122" s="1" t="s">
        <v>75</v>
      </c>
      <c r="E4122" s="1" t="s">
        <v>76</v>
      </c>
      <c r="F4122" s="47">
        <v>1071</v>
      </c>
      <c r="G4122" s="34">
        <v>1663.71</v>
      </c>
      <c r="H4122" s="1" t="s">
        <v>218</v>
      </c>
      <c r="I4122" s="34">
        <v>1.6267000000000001E-4</v>
      </c>
      <c r="J4122" s="34">
        <v>6406.5604999999996</v>
      </c>
      <c r="K4122" s="35" t="str">
        <f t="shared" si="320"/>
        <v>Weerter- en Budelerbergen &amp; Ringselven_Lg13</v>
      </c>
      <c r="L4122" s="36">
        <f>VLOOKUP(D4122,DATA!A:F,5,FALSE)</f>
        <v>8.4126827976184013E-3</v>
      </c>
      <c r="M4122" s="37">
        <f>VLOOKUP(D4122,DATA!A:F,6,FALSE)</f>
        <v>1421</v>
      </c>
      <c r="N4122" s="36">
        <f t="shared" si="321"/>
        <v>88.512072378213759</v>
      </c>
      <c r="O4122" s="36">
        <f t="shared" si="322"/>
        <v>88.512086293301593</v>
      </c>
      <c r="P4122" s="36">
        <f t="shared" si="323"/>
        <v>1.3915087833993312E-5</v>
      </c>
      <c r="Q4122" s="36">
        <f t="shared" si="324"/>
        <v>0</v>
      </c>
    </row>
    <row r="4123" spans="1:17" x14ac:dyDescent="0.3">
      <c r="A4123" s="29">
        <v>1973313</v>
      </c>
      <c r="B4123" s="1">
        <v>138</v>
      </c>
      <c r="C4123" s="1" t="s">
        <v>38</v>
      </c>
      <c r="D4123" s="1" t="s">
        <v>75</v>
      </c>
      <c r="E4123" s="1" t="s">
        <v>76</v>
      </c>
      <c r="F4123" s="47">
        <v>1071</v>
      </c>
      <c r="G4123" s="34">
        <v>1773.47</v>
      </c>
      <c r="H4123" s="1" t="s">
        <v>218</v>
      </c>
      <c r="I4123" s="34">
        <v>1.3783999999999999E-4</v>
      </c>
      <c r="J4123" s="34">
        <v>10000</v>
      </c>
      <c r="K4123" s="35" t="str">
        <f t="shared" si="320"/>
        <v>Weerter- en Budelerbergen &amp; Ringselven_Lg13</v>
      </c>
      <c r="L4123" s="36">
        <f>VLOOKUP(D4123,DATA!A:F,5,FALSE)</f>
        <v>8.4126827976184013E-3</v>
      </c>
      <c r="M4123" s="37">
        <f>VLOOKUP(D4123,DATA!A:F,6,FALSE)</f>
        <v>1421</v>
      </c>
      <c r="N4123" s="36">
        <f t="shared" si="321"/>
        <v>95.097783934579269</v>
      </c>
      <c r="O4123" s="36">
        <f t="shared" si="322"/>
        <v>95.097789340533907</v>
      </c>
      <c r="P4123" s="36">
        <f t="shared" si="323"/>
        <v>5.4059546386042712E-6</v>
      </c>
      <c r="Q4123" s="36">
        <f t="shared" si="324"/>
        <v>0</v>
      </c>
    </row>
    <row r="4124" spans="1:17" x14ac:dyDescent="0.3">
      <c r="A4124" s="29">
        <v>1973314</v>
      </c>
      <c r="B4124" s="1">
        <v>138</v>
      </c>
      <c r="C4124" s="1" t="s">
        <v>38</v>
      </c>
      <c r="D4124" s="1" t="s">
        <v>51</v>
      </c>
      <c r="E4124" s="1" t="s">
        <v>52</v>
      </c>
      <c r="F4124" s="47">
        <v>1000</v>
      </c>
      <c r="G4124" s="34">
        <v>1642.74</v>
      </c>
      <c r="H4124" s="1" t="s">
        <v>218</v>
      </c>
      <c r="I4124" s="34">
        <v>8.4790000000000006E-5</v>
      </c>
      <c r="J4124" s="34">
        <v>1720.0786000000001</v>
      </c>
      <c r="K4124" s="35" t="str">
        <f t="shared" si="320"/>
        <v>Weerter- en Budelerbergen &amp; Ringselven_Lg09</v>
      </c>
      <c r="L4124" s="36">
        <f>VLOOKUP(D4124,DATA!A:F,5,FALSE)</f>
        <v>8.4126827976184013E-3</v>
      </c>
      <c r="M4124" s="37">
        <f>VLOOKUP(D4124,DATA!A:F,6,FALSE)</f>
        <v>1350</v>
      </c>
      <c r="N4124" s="36">
        <f t="shared" si="321"/>
        <v>92.148731173344302</v>
      </c>
      <c r="O4124" s="36">
        <f t="shared" si="322"/>
        <v>92.148736334039697</v>
      </c>
      <c r="P4124" s="36">
        <f t="shared" si="323"/>
        <v>5.1606953945793066E-6</v>
      </c>
      <c r="Q4124" s="36">
        <f t="shared" si="324"/>
        <v>0</v>
      </c>
    </row>
    <row r="4125" spans="1:17" x14ac:dyDescent="0.3">
      <c r="A4125" s="29">
        <v>1973314</v>
      </c>
      <c r="B4125" s="1">
        <v>138</v>
      </c>
      <c r="C4125" s="1" t="s">
        <v>38</v>
      </c>
      <c r="D4125" s="1" t="s">
        <v>75</v>
      </c>
      <c r="E4125" s="1" t="s">
        <v>76</v>
      </c>
      <c r="F4125" s="47">
        <v>1071</v>
      </c>
      <c r="G4125" s="34">
        <v>1642.74</v>
      </c>
      <c r="H4125" s="1" t="s">
        <v>218</v>
      </c>
      <c r="I4125" s="34">
        <v>8.4790000000000006E-5</v>
      </c>
      <c r="J4125" s="34">
        <v>6165.6379999999999</v>
      </c>
      <c r="K4125" s="35" t="str">
        <f t="shared" si="320"/>
        <v>Weerter- en Budelerbergen &amp; Ringselven_Lg13</v>
      </c>
      <c r="L4125" s="36">
        <f>VLOOKUP(D4125,DATA!A:F,5,FALSE)</f>
        <v>8.4126827976184013E-3</v>
      </c>
      <c r="M4125" s="37">
        <f>VLOOKUP(D4125,DATA!A:F,6,FALSE)</f>
        <v>1421</v>
      </c>
      <c r="N4125" s="36">
        <f t="shared" si="321"/>
        <v>86.592840499097889</v>
      </c>
      <c r="O4125" s="36">
        <f t="shared" si="322"/>
        <v>86.592848780384173</v>
      </c>
      <c r="P4125" s="36">
        <f t="shared" si="323"/>
        <v>8.2812862842729373E-6</v>
      </c>
      <c r="Q4125" s="36">
        <f t="shared" si="324"/>
        <v>0</v>
      </c>
    </row>
    <row r="4126" spans="1:17" x14ac:dyDescent="0.3">
      <c r="A4126" s="29">
        <v>1973315</v>
      </c>
      <c r="B4126" s="1">
        <v>138</v>
      </c>
      <c r="C4126" s="1" t="s">
        <v>38</v>
      </c>
      <c r="D4126" s="1" t="s">
        <v>75</v>
      </c>
      <c r="E4126" s="1" t="s">
        <v>76</v>
      </c>
      <c r="F4126" s="47">
        <v>1071</v>
      </c>
      <c r="G4126" s="34">
        <v>1563.48</v>
      </c>
      <c r="H4126" s="1" t="s">
        <v>218</v>
      </c>
      <c r="I4126" s="34">
        <v>3.2969999999999998E-5</v>
      </c>
      <c r="J4126" s="34">
        <v>7141.5479999999998</v>
      </c>
      <c r="K4126" s="35" t="str">
        <f t="shared" si="320"/>
        <v>Weerter- en Budelerbergen &amp; Ringselven_Lg13</v>
      </c>
      <c r="L4126" s="36">
        <f>VLOOKUP(D4126,DATA!A:F,5,FALSE)</f>
        <v>8.4126827976184013E-3</v>
      </c>
      <c r="M4126" s="37">
        <f>VLOOKUP(D4126,DATA!A:F,6,FALSE)</f>
        <v>1421</v>
      </c>
      <c r="N4126" s="36">
        <f t="shared" si="321"/>
        <v>76.828258869863575</v>
      </c>
      <c r="O4126" s="36">
        <f t="shared" si="322"/>
        <v>76.828263807658914</v>
      </c>
      <c r="P4126" s="36">
        <f t="shared" si="323"/>
        <v>4.9377953388329843E-6</v>
      </c>
      <c r="Q4126" s="36">
        <f t="shared" si="324"/>
        <v>0</v>
      </c>
    </row>
    <row r="4127" spans="1:17" x14ac:dyDescent="0.3">
      <c r="A4127" s="29">
        <v>1973315</v>
      </c>
      <c r="B4127" s="1">
        <v>138</v>
      </c>
      <c r="C4127" s="1" t="s">
        <v>38</v>
      </c>
      <c r="D4127" s="1" t="s">
        <v>89</v>
      </c>
      <c r="E4127" s="1" t="s">
        <v>54</v>
      </c>
      <c r="F4127" s="47">
        <v>714</v>
      </c>
      <c r="G4127" s="34">
        <v>1563.48</v>
      </c>
      <c r="H4127" s="1" t="s">
        <v>218</v>
      </c>
      <c r="I4127" s="34">
        <v>3.2969999999999998E-5</v>
      </c>
      <c r="J4127" s="34">
        <v>334.99590000000001</v>
      </c>
      <c r="K4127" s="35" t="str">
        <f t="shared" si="320"/>
        <v>Weerter- en Budelerbergen &amp; Ringselven_L4030</v>
      </c>
      <c r="L4127" s="36">
        <f>VLOOKUP(D4127,DATA!A:F,5,FALSE)</f>
        <v>1.0986712608830001E-2</v>
      </c>
      <c r="M4127" s="37">
        <f>VLOOKUP(D4127,DATA!A:F,6,FALSE)</f>
        <v>982</v>
      </c>
      <c r="N4127" s="36">
        <f t="shared" si="321"/>
        <v>99.832213465641487</v>
      </c>
      <c r="O4127" s="36">
        <f t="shared" si="322"/>
        <v>99.832213526317133</v>
      </c>
      <c r="P4127" s="36">
        <f t="shared" si="323"/>
        <v>6.0675645841001824E-8</v>
      </c>
      <c r="Q4127" s="36">
        <f t="shared" si="324"/>
        <v>0</v>
      </c>
    </row>
    <row r="4128" spans="1:17" x14ac:dyDescent="0.3">
      <c r="A4128" s="29">
        <v>1974840</v>
      </c>
      <c r="B4128" s="1">
        <v>138</v>
      </c>
      <c r="C4128" s="1" t="s">
        <v>38</v>
      </c>
      <c r="D4128" s="1" t="s">
        <v>75</v>
      </c>
      <c r="E4128" s="1" t="s">
        <v>76</v>
      </c>
      <c r="F4128" s="47">
        <v>1071</v>
      </c>
      <c r="G4128" s="34">
        <v>1363.45</v>
      </c>
      <c r="H4128" s="1" t="s">
        <v>218</v>
      </c>
      <c r="I4128" s="34">
        <v>1.5640000000000001E-4</v>
      </c>
      <c r="J4128" s="34">
        <v>7373.5063</v>
      </c>
      <c r="K4128" s="35" t="str">
        <f t="shared" si="320"/>
        <v>Weerter- en Budelerbergen &amp; Ringselven_Lg13</v>
      </c>
      <c r="L4128" s="36">
        <f>VLOOKUP(D4128,DATA!A:F,5,FALSE)</f>
        <v>8.4126827976184013E-3</v>
      </c>
      <c r="M4128" s="37">
        <f>VLOOKUP(D4128,DATA!A:F,6,FALSE)</f>
        <v>1421</v>
      </c>
      <c r="N4128" s="36">
        <f t="shared" si="321"/>
        <v>38.127266796557251</v>
      </c>
      <c r="O4128" s="36">
        <f t="shared" si="322"/>
        <v>38.127297835456055</v>
      </c>
      <c r="P4128" s="36">
        <f t="shared" si="323"/>
        <v>3.1038898804069959E-5</v>
      </c>
      <c r="Q4128" s="36">
        <f t="shared" si="324"/>
        <v>0</v>
      </c>
    </row>
    <row r="4129" spans="1:17" x14ac:dyDescent="0.3">
      <c r="A4129" s="29">
        <v>1974841</v>
      </c>
      <c r="B4129" s="1">
        <v>138</v>
      </c>
      <c r="C4129" s="1" t="s">
        <v>38</v>
      </c>
      <c r="D4129" s="1" t="s">
        <v>75</v>
      </c>
      <c r="E4129" s="1" t="s">
        <v>76</v>
      </c>
      <c r="F4129" s="47">
        <v>1071</v>
      </c>
      <c r="G4129" s="34">
        <v>1804.84</v>
      </c>
      <c r="H4129" s="1" t="s">
        <v>218</v>
      </c>
      <c r="I4129" s="34">
        <v>1.7840999999999999E-4</v>
      </c>
      <c r="J4129" s="34">
        <v>8866.1810000000005</v>
      </c>
      <c r="K4129" s="35" t="str">
        <f t="shared" si="320"/>
        <v>Weerter- en Budelerbergen &amp; Ringselven_Lg13</v>
      </c>
      <c r="L4129" s="36">
        <f>VLOOKUP(D4129,DATA!A:F,5,FALSE)</f>
        <v>8.4126827976184013E-3</v>
      </c>
      <c r="M4129" s="37">
        <f>VLOOKUP(D4129,DATA!A:F,6,FALSE)</f>
        <v>1421</v>
      </c>
      <c r="N4129" s="36">
        <f t="shared" si="321"/>
        <v>96.191568065238457</v>
      </c>
      <c r="O4129" s="36">
        <f t="shared" si="322"/>
        <v>96.191573563641967</v>
      </c>
      <c r="P4129" s="36">
        <f t="shared" si="323"/>
        <v>5.4984035102734197E-6</v>
      </c>
      <c r="Q4129" s="36">
        <f t="shared" si="324"/>
        <v>0</v>
      </c>
    </row>
    <row r="4130" spans="1:17" x14ac:dyDescent="0.3">
      <c r="A4130" s="29">
        <v>1974842</v>
      </c>
      <c r="B4130" s="1">
        <v>138</v>
      </c>
      <c r="C4130" s="1" t="s">
        <v>38</v>
      </c>
      <c r="D4130" s="1" t="s">
        <v>75</v>
      </c>
      <c r="E4130" s="1" t="s">
        <v>76</v>
      </c>
      <c r="F4130" s="47">
        <v>1071</v>
      </c>
      <c r="G4130" s="34">
        <v>1745.62</v>
      </c>
      <c r="H4130" s="1" t="s">
        <v>218</v>
      </c>
      <c r="I4130" s="34">
        <v>1.2939000000000001E-4</v>
      </c>
      <c r="J4130" s="34">
        <v>9207.9869999999992</v>
      </c>
      <c r="K4130" s="35" t="str">
        <f t="shared" si="320"/>
        <v>Weerter- en Budelerbergen &amp; Ringselven_Lg13</v>
      </c>
      <c r="L4130" s="36">
        <f>VLOOKUP(D4130,DATA!A:F,5,FALSE)</f>
        <v>8.4126827976184013E-3</v>
      </c>
      <c r="M4130" s="37">
        <f>VLOOKUP(D4130,DATA!A:F,6,FALSE)</f>
        <v>1421</v>
      </c>
      <c r="N4130" s="36">
        <f t="shared" si="321"/>
        <v>93.882698746749298</v>
      </c>
      <c r="O4130" s="36">
        <f t="shared" si="322"/>
        <v>93.882704998194853</v>
      </c>
      <c r="P4130" s="36">
        <f t="shared" si="323"/>
        <v>6.2514455549944614E-6</v>
      </c>
      <c r="Q4130" s="36">
        <f t="shared" si="324"/>
        <v>0</v>
      </c>
    </row>
    <row r="4131" spans="1:17" x14ac:dyDescent="0.3">
      <c r="A4131" s="29">
        <v>1974843</v>
      </c>
      <c r="B4131" s="1">
        <v>138</v>
      </c>
      <c r="C4131" s="1" t="s">
        <v>38</v>
      </c>
      <c r="D4131" s="1" t="s">
        <v>75</v>
      </c>
      <c r="E4131" s="1" t="s">
        <v>76</v>
      </c>
      <c r="F4131" s="47">
        <v>1071</v>
      </c>
      <c r="G4131" s="34">
        <v>1611.44</v>
      </c>
      <c r="H4131" s="1" t="s">
        <v>218</v>
      </c>
      <c r="I4131" s="34">
        <v>7.3139999999999994E-5</v>
      </c>
      <c r="J4131" s="34">
        <v>8272.7810000000009</v>
      </c>
      <c r="K4131" s="35" t="str">
        <f t="shared" si="320"/>
        <v>Weerter- en Budelerbergen &amp; Ringselven_Lg13</v>
      </c>
      <c r="L4131" s="36">
        <f>VLOOKUP(D4131,DATA!A:F,5,FALSE)</f>
        <v>8.4126827976184013E-3</v>
      </c>
      <c r="M4131" s="37">
        <f>VLOOKUP(D4131,DATA!A:F,6,FALSE)</f>
        <v>1421</v>
      </c>
      <c r="N4131" s="36">
        <f t="shared" si="321"/>
        <v>83.231326328451757</v>
      </c>
      <c r="O4131" s="36">
        <f t="shared" si="322"/>
        <v>83.231334916113099</v>
      </c>
      <c r="P4131" s="36">
        <f t="shared" si="323"/>
        <v>8.5876613411528524E-6</v>
      </c>
      <c r="Q4131" s="36">
        <f t="shared" si="324"/>
        <v>0</v>
      </c>
    </row>
    <row r="4132" spans="1:17" x14ac:dyDescent="0.3">
      <c r="A4132" s="29">
        <v>1974843</v>
      </c>
      <c r="B4132" s="1">
        <v>138</v>
      </c>
      <c r="C4132" s="1" t="s">
        <v>38</v>
      </c>
      <c r="D4132" s="1" t="s">
        <v>89</v>
      </c>
      <c r="E4132" s="1" t="s">
        <v>54</v>
      </c>
      <c r="F4132" s="47">
        <v>714</v>
      </c>
      <c r="G4132" s="34">
        <v>1611.44</v>
      </c>
      <c r="H4132" s="1" t="s">
        <v>218</v>
      </c>
      <c r="I4132" s="34">
        <v>7.3139999999999994E-5</v>
      </c>
      <c r="J4132" s="34">
        <v>242.58774</v>
      </c>
      <c r="K4132" s="35" t="str">
        <f t="shared" si="320"/>
        <v>Weerter- en Budelerbergen &amp; Ringselven_L4030</v>
      </c>
      <c r="L4132" s="36">
        <f>VLOOKUP(D4132,DATA!A:F,5,FALSE)</f>
        <v>1.0986712608830001E-2</v>
      </c>
      <c r="M4132" s="37">
        <f>VLOOKUP(D4132,DATA!A:F,6,FALSE)</f>
        <v>982</v>
      </c>
      <c r="N4132" s="36">
        <f t="shared" si="321"/>
        <v>99.900867507462706</v>
      </c>
      <c r="O4132" s="36">
        <f t="shared" si="322"/>
        <v>99.90086758704345</v>
      </c>
      <c r="P4132" s="36">
        <f t="shared" si="323"/>
        <v>7.9580743772567075E-8</v>
      </c>
      <c r="Q4132" s="36">
        <f t="shared" si="324"/>
        <v>0</v>
      </c>
    </row>
    <row r="4133" spans="1:17" x14ac:dyDescent="0.3">
      <c r="A4133" s="29">
        <v>1976369</v>
      </c>
      <c r="B4133" s="1">
        <v>138</v>
      </c>
      <c r="C4133" s="1" t="s">
        <v>38</v>
      </c>
      <c r="D4133" s="1" t="s">
        <v>75</v>
      </c>
      <c r="E4133" s="1" t="s">
        <v>76</v>
      </c>
      <c r="F4133" s="47">
        <v>1071</v>
      </c>
      <c r="G4133" s="34">
        <v>1228.99</v>
      </c>
      <c r="H4133" s="1" t="s">
        <v>218</v>
      </c>
      <c r="I4133" s="34">
        <v>1.6457E-4</v>
      </c>
      <c r="J4133" s="34">
        <v>1208.4567999999999</v>
      </c>
      <c r="K4133" s="35" t="str">
        <f t="shared" si="320"/>
        <v>Weerter- en Budelerbergen &amp; Ringselven_Lg13</v>
      </c>
      <c r="L4133" s="36">
        <f>VLOOKUP(D4133,DATA!A:F,5,FALSE)</f>
        <v>8.4126827976184013E-3</v>
      </c>
      <c r="M4133" s="37">
        <f>VLOOKUP(D4133,DATA!A:F,6,FALSE)</f>
        <v>1421</v>
      </c>
      <c r="N4133" s="36">
        <f t="shared" si="321"/>
        <v>16.585141843502079</v>
      </c>
      <c r="O4133" s="36">
        <f t="shared" si="322"/>
        <v>16.585160996995182</v>
      </c>
      <c r="P4133" s="36">
        <f t="shared" si="323"/>
        <v>1.9153493102663788E-5</v>
      </c>
      <c r="Q4133" s="36">
        <f t="shared" si="324"/>
        <v>0</v>
      </c>
    </row>
    <row r="4134" spans="1:17" x14ac:dyDescent="0.3">
      <c r="A4134" s="29">
        <v>1976370</v>
      </c>
      <c r="B4134" s="1">
        <v>138</v>
      </c>
      <c r="C4134" s="1" t="s">
        <v>38</v>
      </c>
      <c r="D4134" s="1" t="s">
        <v>75</v>
      </c>
      <c r="E4134" s="1" t="s">
        <v>76</v>
      </c>
      <c r="F4134" s="47">
        <v>1071</v>
      </c>
      <c r="G4134" s="34">
        <v>1547.23</v>
      </c>
      <c r="H4134" s="1" t="s">
        <v>218</v>
      </c>
      <c r="I4134" s="34">
        <v>1.8234999999999999E-4</v>
      </c>
      <c r="J4134" s="34">
        <v>7776.8639999999996</v>
      </c>
      <c r="K4134" s="35" t="str">
        <f t="shared" si="320"/>
        <v>Weerter- en Budelerbergen &amp; Ringselven_Lg13</v>
      </c>
      <c r="L4134" s="36">
        <f>VLOOKUP(D4134,DATA!A:F,5,FALSE)</f>
        <v>8.4126827976184013E-3</v>
      </c>
      <c r="M4134" s="37">
        <f>VLOOKUP(D4134,DATA!A:F,6,FALSE)</f>
        <v>1421</v>
      </c>
      <c r="N4134" s="36">
        <f t="shared" si="321"/>
        <v>74.305976115447024</v>
      </c>
      <c r="O4134" s="36">
        <f t="shared" si="322"/>
        <v>74.306005403869918</v>
      </c>
      <c r="P4134" s="36">
        <f t="shared" si="323"/>
        <v>2.9288422894069299E-5</v>
      </c>
      <c r="Q4134" s="36">
        <f t="shared" si="324"/>
        <v>0</v>
      </c>
    </row>
    <row r="4135" spans="1:17" x14ac:dyDescent="0.3">
      <c r="A4135" s="29">
        <v>1976371</v>
      </c>
      <c r="B4135" s="1">
        <v>138</v>
      </c>
      <c r="C4135" s="1" t="s">
        <v>38</v>
      </c>
      <c r="D4135" s="1" t="s">
        <v>75</v>
      </c>
      <c r="E4135" s="1" t="s">
        <v>76</v>
      </c>
      <c r="F4135" s="47">
        <v>1071</v>
      </c>
      <c r="G4135" s="34">
        <v>1799.77</v>
      </c>
      <c r="H4135" s="1" t="s">
        <v>218</v>
      </c>
      <c r="I4135" s="34">
        <v>1.6918E-4</v>
      </c>
      <c r="J4135" s="34">
        <v>9276.4770000000008</v>
      </c>
      <c r="K4135" s="35" t="str">
        <f t="shared" si="320"/>
        <v>Weerter- en Budelerbergen &amp; Ringselven_Lg13</v>
      </c>
      <c r="L4135" s="36">
        <f>VLOOKUP(D4135,DATA!A:F,5,FALSE)</f>
        <v>8.4126827976184013E-3</v>
      </c>
      <c r="M4135" s="37">
        <f>VLOOKUP(D4135,DATA!A:F,6,FALSE)</f>
        <v>1421</v>
      </c>
      <c r="N4135" s="36">
        <f t="shared" si="321"/>
        <v>96.032200366883131</v>
      </c>
      <c r="O4135" s="36">
        <f t="shared" si="322"/>
        <v>96.032205790011218</v>
      </c>
      <c r="P4135" s="36">
        <f t="shared" si="323"/>
        <v>5.4231280870453702E-6</v>
      </c>
      <c r="Q4135" s="36">
        <f t="shared" si="324"/>
        <v>0</v>
      </c>
    </row>
    <row r="4136" spans="1:17" x14ac:dyDescent="0.3">
      <c r="A4136" s="29">
        <v>1976372</v>
      </c>
      <c r="B4136" s="1">
        <v>138</v>
      </c>
      <c r="C4136" s="1" t="s">
        <v>38</v>
      </c>
      <c r="D4136" s="1" t="s">
        <v>75</v>
      </c>
      <c r="E4136" s="1" t="s">
        <v>76</v>
      </c>
      <c r="F4136" s="47">
        <v>1071</v>
      </c>
      <c r="G4136" s="34">
        <v>1760.38</v>
      </c>
      <c r="H4136" s="1" t="s">
        <v>218</v>
      </c>
      <c r="I4136" s="34">
        <v>1.2032E-4</v>
      </c>
      <c r="J4136" s="34">
        <v>9977.2990000000009</v>
      </c>
      <c r="K4136" s="35" t="str">
        <f t="shared" si="320"/>
        <v>Weerter- en Budelerbergen &amp; Ringselven_Lg13</v>
      </c>
      <c r="L4136" s="36">
        <f>VLOOKUP(D4136,DATA!A:F,5,FALSE)</f>
        <v>8.4126827976184013E-3</v>
      </c>
      <c r="M4136" s="37">
        <f>VLOOKUP(D4136,DATA!A:F,6,FALSE)</f>
        <v>1421</v>
      </c>
      <c r="N4136" s="36">
        <f t="shared" si="321"/>
        <v>94.558151931044122</v>
      </c>
      <c r="O4136" s="36">
        <f t="shared" si="322"/>
        <v>94.558157139602415</v>
      </c>
      <c r="P4136" s="36">
        <f t="shared" si="323"/>
        <v>5.2085582922245521E-6</v>
      </c>
      <c r="Q4136" s="36">
        <f t="shared" si="324"/>
        <v>0</v>
      </c>
    </row>
    <row r="4137" spans="1:17" x14ac:dyDescent="0.3">
      <c r="A4137" s="29">
        <v>1976373</v>
      </c>
      <c r="B4137" s="1">
        <v>138</v>
      </c>
      <c r="C4137" s="1" t="s">
        <v>38</v>
      </c>
      <c r="D4137" s="1" t="s">
        <v>89</v>
      </c>
      <c r="E4137" s="1" t="s">
        <v>54</v>
      </c>
      <c r="F4137" s="47">
        <v>714</v>
      </c>
      <c r="G4137" s="34">
        <v>1317.92</v>
      </c>
      <c r="H4137" s="1" t="s">
        <v>218</v>
      </c>
      <c r="I4137" s="34">
        <v>6.156E-5</v>
      </c>
      <c r="J4137" s="34">
        <v>37.381732999999997</v>
      </c>
      <c r="K4137" s="35" t="str">
        <f t="shared" si="320"/>
        <v>Weerter- en Budelerbergen &amp; Ringselven_L4030</v>
      </c>
      <c r="L4137" s="36">
        <f>VLOOKUP(D4137,DATA!A:F,5,FALSE)</f>
        <v>1.0986712608830001E-2</v>
      </c>
      <c r="M4137" s="37">
        <f>VLOOKUP(D4137,DATA!A:F,6,FALSE)</f>
        <v>982</v>
      </c>
      <c r="N4137" s="36">
        <f t="shared" si="321"/>
        <v>97.565200581373404</v>
      </c>
      <c r="O4137" s="36">
        <f t="shared" si="322"/>
        <v>97.565202188034846</v>
      </c>
      <c r="P4137" s="36">
        <f t="shared" si="323"/>
        <v>1.6066614421106351E-6</v>
      </c>
      <c r="Q4137" s="36">
        <f t="shared" si="324"/>
        <v>0</v>
      </c>
    </row>
    <row r="4138" spans="1:17" x14ac:dyDescent="0.3">
      <c r="A4138" s="29">
        <v>1977899</v>
      </c>
      <c r="B4138" s="1">
        <v>138</v>
      </c>
      <c r="C4138" s="1" t="s">
        <v>38</v>
      </c>
      <c r="D4138" s="1" t="s">
        <v>75</v>
      </c>
      <c r="E4138" s="1" t="s">
        <v>76</v>
      </c>
      <c r="F4138" s="47">
        <v>1071</v>
      </c>
      <c r="G4138" s="34">
        <v>1569.08</v>
      </c>
      <c r="H4138" s="1" t="s">
        <v>218</v>
      </c>
      <c r="I4138" s="34">
        <v>1.7857999999999999E-4</v>
      </c>
      <c r="J4138" s="34">
        <v>6558.2606999999998</v>
      </c>
      <c r="K4138" s="35" t="str">
        <f t="shared" si="320"/>
        <v>Weerter- en Budelerbergen &amp; Ringselven_Lg13</v>
      </c>
      <c r="L4138" s="36">
        <f>VLOOKUP(D4138,DATA!A:F,5,FALSE)</f>
        <v>8.4126827976184013E-3</v>
      </c>
      <c r="M4138" s="37">
        <f>VLOOKUP(D4138,DATA!A:F,6,FALSE)</f>
        <v>1421</v>
      </c>
      <c r="N4138" s="36">
        <f t="shared" si="321"/>
        <v>77.656331079736191</v>
      </c>
      <c r="O4138" s="36">
        <f t="shared" si="322"/>
        <v>77.656357147183712</v>
      </c>
      <c r="P4138" s="36">
        <f t="shared" si="323"/>
        <v>2.6067447521427312E-5</v>
      </c>
      <c r="Q4138" s="36">
        <f t="shared" si="324"/>
        <v>0</v>
      </c>
    </row>
    <row r="4139" spans="1:17" x14ac:dyDescent="0.3">
      <c r="A4139" s="29">
        <v>1977900</v>
      </c>
      <c r="B4139" s="1">
        <v>138</v>
      </c>
      <c r="C4139" s="1" t="s">
        <v>38</v>
      </c>
      <c r="D4139" s="1" t="s">
        <v>75</v>
      </c>
      <c r="E4139" s="1" t="s">
        <v>76</v>
      </c>
      <c r="F4139" s="47">
        <v>1071</v>
      </c>
      <c r="G4139" s="34">
        <v>1754.13</v>
      </c>
      <c r="H4139" s="1" t="s">
        <v>218</v>
      </c>
      <c r="I4139" s="34">
        <v>1.5904E-4</v>
      </c>
      <c r="J4139" s="34">
        <v>10000</v>
      </c>
      <c r="K4139" s="35" t="str">
        <f t="shared" si="320"/>
        <v>Weerter- en Budelerbergen &amp; Ringselven_Lg13</v>
      </c>
      <c r="L4139" s="36">
        <f>VLOOKUP(D4139,DATA!A:F,5,FALSE)</f>
        <v>8.4126827976184013E-3</v>
      </c>
      <c r="M4139" s="37">
        <f>VLOOKUP(D4139,DATA!A:F,6,FALSE)</f>
        <v>1421</v>
      </c>
      <c r="N4139" s="36">
        <f t="shared" si="321"/>
        <v>94.281168768256165</v>
      </c>
      <c r="O4139" s="36">
        <f t="shared" si="322"/>
        <v>94.281175982201731</v>
      </c>
      <c r="P4139" s="36">
        <f t="shared" si="323"/>
        <v>7.2139455653541518E-6</v>
      </c>
      <c r="Q4139" s="36">
        <f t="shared" si="324"/>
        <v>0</v>
      </c>
    </row>
    <row r="4140" spans="1:17" x14ac:dyDescent="0.3">
      <c r="A4140" s="29">
        <v>1977901</v>
      </c>
      <c r="B4140" s="1">
        <v>138</v>
      </c>
      <c r="C4140" s="1" t="s">
        <v>38</v>
      </c>
      <c r="D4140" s="1" t="s">
        <v>75</v>
      </c>
      <c r="E4140" s="1" t="s">
        <v>76</v>
      </c>
      <c r="F4140" s="47">
        <v>1071</v>
      </c>
      <c r="G4140" s="34">
        <v>1538.31</v>
      </c>
      <c r="H4140" s="1" t="s">
        <v>218</v>
      </c>
      <c r="I4140" s="34">
        <v>1.0519E-4</v>
      </c>
      <c r="J4140" s="34">
        <v>723.35973999999999</v>
      </c>
      <c r="K4140" s="35" t="str">
        <f t="shared" si="320"/>
        <v>Weerter- en Budelerbergen &amp; Ringselven_Lg13</v>
      </c>
      <c r="L4140" s="36">
        <f>VLOOKUP(D4140,DATA!A:F,5,FALSE)</f>
        <v>8.4126827976184013E-3</v>
      </c>
      <c r="M4140" s="37">
        <f>VLOOKUP(D4140,DATA!A:F,6,FALSE)</f>
        <v>1421</v>
      </c>
      <c r="N4140" s="36">
        <f t="shared" si="321"/>
        <v>72.847356144342015</v>
      </c>
      <c r="O4140" s="36">
        <f t="shared" si="322"/>
        <v>72.847373648241046</v>
      </c>
      <c r="P4140" s="36">
        <f t="shared" si="323"/>
        <v>1.7503899030657522E-5</v>
      </c>
      <c r="Q4140" s="36">
        <f t="shared" si="324"/>
        <v>0</v>
      </c>
    </row>
    <row r="4141" spans="1:17" x14ac:dyDescent="0.3">
      <c r="A4141" s="29">
        <v>1979429</v>
      </c>
      <c r="B4141" s="1">
        <v>138</v>
      </c>
      <c r="C4141" s="1" t="s">
        <v>38</v>
      </c>
      <c r="D4141" s="1" t="s">
        <v>75</v>
      </c>
      <c r="E4141" s="1" t="s">
        <v>76</v>
      </c>
      <c r="F4141" s="47">
        <v>1071</v>
      </c>
      <c r="G4141" s="34">
        <v>1632.91</v>
      </c>
      <c r="H4141" s="1" t="s">
        <v>218</v>
      </c>
      <c r="I4141" s="34">
        <v>1.7945E-4</v>
      </c>
      <c r="J4141" s="34">
        <v>7717.9759999999997</v>
      </c>
      <c r="K4141" s="35" t="str">
        <f t="shared" si="320"/>
        <v>Weerter- en Budelerbergen &amp; Ringselven_Lg13</v>
      </c>
      <c r="L4141" s="36">
        <f>VLOOKUP(D4141,DATA!A:F,5,FALSE)</f>
        <v>8.4126827976184013E-3</v>
      </c>
      <c r="M4141" s="37">
        <f>VLOOKUP(D4141,DATA!A:F,6,FALSE)</f>
        <v>1421</v>
      </c>
      <c r="N4141" s="36">
        <f t="shared" si="321"/>
        <v>85.60338369845492</v>
      </c>
      <c r="O4141" s="36">
        <f t="shared" si="322"/>
        <v>85.603402303430528</v>
      </c>
      <c r="P4141" s="36">
        <f t="shared" si="323"/>
        <v>1.8604975608127461E-5</v>
      </c>
      <c r="Q4141" s="36">
        <f t="shared" si="324"/>
        <v>0</v>
      </c>
    </row>
    <row r="4142" spans="1:17" x14ac:dyDescent="0.3">
      <c r="A4142" s="29">
        <v>1979430</v>
      </c>
      <c r="B4142" s="1">
        <v>138</v>
      </c>
      <c r="C4142" s="1" t="s">
        <v>38</v>
      </c>
      <c r="D4142" s="1" t="s">
        <v>75</v>
      </c>
      <c r="E4142" s="1" t="s">
        <v>76</v>
      </c>
      <c r="F4142" s="47">
        <v>1071</v>
      </c>
      <c r="G4142" s="34">
        <v>1641.13</v>
      </c>
      <c r="H4142" s="1" t="s">
        <v>218</v>
      </c>
      <c r="I4142" s="34">
        <v>1.4830999999999999E-4</v>
      </c>
      <c r="J4142" s="34">
        <v>2289.2139000000002</v>
      </c>
      <c r="K4142" s="35" t="str">
        <f t="shared" si="320"/>
        <v>Weerter- en Budelerbergen &amp; Ringselven_Lg13</v>
      </c>
      <c r="L4142" s="36">
        <f>VLOOKUP(D4142,DATA!A:F,5,FALSE)</f>
        <v>8.4126827976184013E-3</v>
      </c>
      <c r="M4142" s="37">
        <f>VLOOKUP(D4142,DATA!A:F,6,FALSE)</f>
        <v>1421</v>
      </c>
      <c r="N4142" s="36">
        <f t="shared" si="321"/>
        <v>86.434813854005057</v>
      </c>
      <c r="O4142" s="36">
        <f t="shared" si="322"/>
        <v>86.434828483159023</v>
      </c>
      <c r="P4142" s="36">
        <f t="shared" si="323"/>
        <v>1.4629153966438935E-5</v>
      </c>
      <c r="Q4142" s="36">
        <f t="shared" si="324"/>
        <v>0</v>
      </c>
    </row>
    <row r="4143" spans="1:17" x14ac:dyDescent="0.3">
      <c r="A4143" s="29">
        <v>1979430</v>
      </c>
      <c r="B4143" s="1">
        <v>138</v>
      </c>
      <c r="C4143" s="1" t="s">
        <v>38</v>
      </c>
      <c r="D4143" s="1" t="s">
        <v>89</v>
      </c>
      <c r="E4143" s="1" t="s">
        <v>54</v>
      </c>
      <c r="F4143" s="47">
        <v>714</v>
      </c>
      <c r="G4143" s="34">
        <v>1641.13</v>
      </c>
      <c r="H4143" s="1" t="s">
        <v>218</v>
      </c>
      <c r="I4143" s="34">
        <v>1.4830999999999999E-4</v>
      </c>
      <c r="J4143" s="34">
        <v>332.56621999999999</v>
      </c>
      <c r="K4143" s="35" t="str">
        <f t="shared" si="320"/>
        <v>Weerter- en Budelerbergen &amp; Ringselven_L4030</v>
      </c>
      <c r="L4143" s="36">
        <f>VLOOKUP(D4143,DATA!A:F,5,FALSE)</f>
        <v>1.0986712608830001E-2</v>
      </c>
      <c r="M4143" s="37">
        <f>VLOOKUP(D4143,DATA!A:F,6,FALSE)</f>
        <v>982</v>
      </c>
      <c r="N4143" s="36">
        <f t="shared" si="321"/>
        <v>99.928439895003009</v>
      </c>
      <c r="O4143" s="36">
        <f t="shared" si="322"/>
        <v>99.928440011522341</v>
      </c>
      <c r="P4143" s="36">
        <f t="shared" si="323"/>
        <v>1.1651933107259538E-7</v>
      </c>
      <c r="Q4143" s="36">
        <f t="shared" si="324"/>
        <v>0</v>
      </c>
    </row>
    <row r="4144" spans="1:17" x14ac:dyDescent="0.3">
      <c r="A4144" s="29">
        <v>1980958</v>
      </c>
      <c r="B4144" s="1">
        <v>138</v>
      </c>
      <c r="C4144" s="1" t="s">
        <v>38</v>
      </c>
      <c r="D4144" s="1" t="s">
        <v>75</v>
      </c>
      <c r="E4144" s="1" t="s">
        <v>76</v>
      </c>
      <c r="F4144" s="47">
        <v>1071</v>
      </c>
      <c r="G4144" s="34">
        <v>1615.59</v>
      </c>
      <c r="H4144" s="1" t="s">
        <v>218</v>
      </c>
      <c r="I4144" s="34">
        <v>1.8136000000000001E-4</v>
      </c>
      <c r="J4144" s="34">
        <v>4120.5775999999996</v>
      </c>
      <c r="K4144" s="35" t="str">
        <f t="shared" si="320"/>
        <v>Weerter- en Budelerbergen &amp; Ringselven_Lg13</v>
      </c>
      <c r="L4144" s="36">
        <f>VLOOKUP(D4144,DATA!A:F,5,FALSE)</f>
        <v>8.4126827976184013E-3</v>
      </c>
      <c r="M4144" s="37">
        <f>VLOOKUP(D4144,DATA!A:F,6,FALSE)</f>
        <v>1421</v>
      </c>
      <c r="N4144" s="36">
        <f t="shared" si="321"/>
        <v>83.712957830835421</v>
      </c>
      <c r="O4144" s="36">
        <f t="shared" si="322"/>
        <v>83.712978633104299</v>
      </c>
      <c r="P4144" s="36">
        <f t="shared" si="323"/>
        <v>2.0802268878128416E-5</v>
      </c>
      <c r="Q4144" s="36">
        <f t="shared" si="324"/>
        <v>0</v>
      </c>
    </row>
    <row r="4145" spans="1:17" x14ac:dyDescent="0.3">
      <c r="A4145" s="29">
        <v>1980958</v>
      </c>
      <c r="B4145" s="1">
        <v>138</v>
      </c>
      <c r="C4145" s="1" t="s">
        <v>38</v>
      </c>
      <c r="D4145" s="1" t="s">
        <v>89</v>
      </c>
      <c r="E4145" s="1" t="s">
        <v>54</v>
      </c>
      <c r="F4145" s="47">
        <v>714</v>
      </c>
      <c r="G4145" s="34">
        <v>1615.59</v>
      </c>
      <c r="H4145" s="1" t="s">
        <v>218</v>
      </c>
      <c r="I4145" s="34">
        <v>1.8136000000000001E-4</v>
      </c>
      <c r="J4145" s="34">
        <v>273.08600000000001</v>
      </c>
      <c r="K4145" s="35" t="str">
        <f t="shared" si="320"/>
        <v>Weerter- en Budelerbergen &amp; Ringselven_L4030</v>
      </c>
      <c r="L4145" s="36">
        <f>VLOOKUP(D4145,DATA!A:F,5,FALSE)</f>
        <v>1.0986712608830001E-2</v>
      </c>
      <c r="M4145" s="37">
        <f>VLOOKUP(D4145,DATA!A:F,6,FALSE)</f>
        <v>982</v>
      </c>
      <c r="N4145" s="36">
        <f t="shared" si="321"/>
        <v>99.905281759810848</v>
      </c>
      <c r="O4145" s="36">
        <f t="shared" si="322"/>
        <v>99.905281948362756</v>
      </c>
      <c r="P4145" s="36">
        <f t="shared" si="323"/>
        <v>1.8855190830890933E-7</v>
      </c>
      <c r="Q4145" s="36">
        <f t="shared" si="324"/>
        <v>0</v>
      </c>
    </row>
    <row r="4146" spans="1:17" x14ac:dyDescent="0.3">
      <c r="A4146" s="29">
        <v>1982487</v>
      </c>
      <c r="B4146" s="1">
        <v>138</v>
      </c>
      <c r="C4146" s="1" t="s">
        <v>38</v>
      </c>
      <c r="D4146" s="1" t="s">
        <v>75</v>
      </c>
      <c r="E4146" s="1" t="s">
        <v>76</v>
      </c>
      <c r="F4146" s="47">
        <v>1071</v>
      </c>
      <c r="G4146" s="34">
        <v>1326.28</v>
      </c>
      <c r="H4146" s="1" t="s">
        <v>218</v>
      </c>
      <c r="I4146" s="34">
        <v>1.6631E-4</v>
      </c>
      <c r="J4146" s="34">
        <v>101.27862500000001</v>
      </c>
      <c r="K4146" s="35" t="str">
        <f t="shared" si="320"/>
        <v>Weerter- en Budelerbergen &amp; Ringselven_Lg13</v>
      </c>
      <c r="L4146" s="36">
        <f>VLOOKUP(D4146,DATA!A:F,5,FALSE)</f>
        <v>8.4126827976184013E-3</v>
      </c>
      <c r="M4146" s="37">
        <f>VLOOKUP(D4146,DATA!A:F,6,FALSE)</f>
        <v>1421</v>
      </c>
      <c r="N4146" s="36">
        <f t="shared" si="321"/>
        <v>31.069988411552327</v>
      </c>
      <c r="O4146" s="36">
        <f t="shared" si="322"/>
        <v>31.070018375734946</v>
      </c>
      <c r="P4146" s="36">
        <f t="shared" si="323"/>
        <v>2.996418261957956E-5</v>
      </c>
      <c r="Q4146" s="36">
        <f t="shared" si="324"/>
        <v>0</v>
      </c>
    </row>
    <row r="4147" spans="1:17" x14ac:dyDescent="0.3">
      <c r="A4147" s="29">
        <v>1982487</v>
      </c>
      <c r="B4147" s="1">
        <v>138</v>
      </c>
      <c r="C4147" s="1" t="s">
        <v>38</v>
      </c>
      <c r="D4147" s="1" t="s">
        <v>89</v>
      </c>
      <c r="E4147" s="1" t="s">
        <v>54</v>
      </c>
      <c r="F4147" s="47">
        <v>714</v>
      </c>
      <c r="G4147" s="34">
        <v>1326.28</v>
      </c>
      <c r="H4147" s="1" t="s">
        <v>218</v>
      </c>
      <c r="I4147" s="34">
        <v>1.6631E-4</v>
      </c>
      <c r="J4147" s="34">
        <v>72.662570000000002</v>
      </c>
      <c r="K4147" s="35" t="str">
        <f t="shared" si="320"/>
        <v>Weerter- en Budelerbergen &amp; Ringselven_L4030</v>
      </c>
      <c r="L4147" s="36">
        <f>VLOOKUP(D4147,DATA!A:F,5,FALSE)</f>
        <v>1.0986712608830001E-2</v>
      </c>
      <c r="M4147" s="37">
        <f>VLOOKUP(D4147,DATA!A:F,6,FALSE)</f>
        <v>982</v>
      </c>
      <c r="N4147" s="36">
        <f t="shared" si="321"/>
        <v>97.774115298387855</v>
      </c>
      <c r="O4147" s="36">
        <f t="shared" si="322"/>
        <v>97.77411927499152</v>
      </c>
      <c r="P4147" s="36">
        <f t="shared" si="323"/>
        <v>3.9766036650235037E-6</v>
      </c>
      <c r="Q4147" s="36">
        <f t="shared" si="324"/>
        <v>0</v>
      </c>
    </row>
    <row r="4148" spans="1:17" x14ac:dyDescent="0.3">
      <c r="A4148" s="29">
        <v>1991624</v>
      </c>
      <c r="B4148" s="1">
        <v>136</v>
      </c>
      <c r="C4148" s="1" t="s">
        <v>14</v>
      </c>
      <c r="D4148" s="1" t="s">
        <v>61</v>
      </c>
      <c r="E4148" s="1" t="s">
        <v>62</v>
      </c>
      <c r="F4148" s="47">
        <v>714</v>
      </c>
      <c r="G4148" s="34">
        <v>1650.82</v>
      </c>
      <c r="H4148" s="1" t="s">
        <v>218</v>
      </c>
      <c r="I4148" s="34">
        <v>8.2427999999999998E-3</v>
      </c>
      <c r="J4148" s="34">
        <v>2046.4045000000001</v>
      </c>
      <c r="K4148" s="35" t="str">
        <f t="shared" si="320"/>
        <v>Leenderbos, Groote Heide &amp; De Plateaux_H2330</v>
      </c>
      <c r="L4148" s="36">
        <f>VLOOKUP(D4148,DATA!A:F,5,FALSE)</f>
        <v>1.0986712608830001E-2</v>
      </c>
      <c r="M4148" s="37">
        <f>VLOOKUP(D4148,DATA!A:F,6,FALSE)</f>
        <v>982</v>
      </c>
      <c r="N4148" s="36">
        <f t="shared" si="321"/>
        <v>99.935662108377699</v>
      </c>
      <c r="O4148" s="36">
        <f t="shared" si="322"/>
        <v>99.935667930887206</v>
      </c>
      <c r="P4148" s="36">
        <f t="shared" si="323"/>
        <v>5.8225095074249111E-6</v>
      </c>
      <c r="Q4148" s="36">
        <f t="shared" si="324"/>
        <v>1.1915209657287121E-4</v>
      </c>
    </row>
    <row r="4149" spans="1:17" x14ac:dyDescent="0.3">
      <c r="A4149" s="29">
        <v>1991624</v>
      </c>
      <c r="B4149" s="1">
        <v>136</v>
      </c>
      <c r="C4149" s="1" t="s">
        <v>14</v>
      </c>
      <c r="D4149" s="1" t="s">
        <v>51</v>
      </c>
      <c r="E4149" s="1" t="s">
        <v>52</v>
      </c>
      <c r="F4149" s="47">
        <v>1000</v>
      </c>
      <c r="G4149" s="34">
        <v>1650.82</v>
      </c>
      <c r="H4149" s="1" t="s">
        <v>218</v>
      </c>
      <c r="I4149" s="34">
        <v>8.2427999999999998E-3</v>
      </c>
      <c r="J4149" s="34">
        <v>514.24839999999995</v>
      </c>
      <c r="K4149" s="35" t="str">
        <f t="shared" si="320"/>
        <v>Leenderbos, Groote Heide &amp; De Plateaux_Lg09</v>
      </c>
      <c r="L4149" s="36">
        <f>VLOOKUP(D4149,DATA!A:F,5,FALSE)</f>
        <v>8.4126827976184013E-3</v>
      </c>
      <c r="M4149" s="37">
        <f>VLOOKUP(D4149,DATA!A:F,6,FALSE)</f>
        <v>1350</v>
      </c>
      <c r="N4149" s="36">
        <f t="shared" si="321"/>
        <v>92.626639689474942</v>
      </c>
      <c r="O4149" s="36">
        <f t="shared" si="322"/>
        <v>92.627113274329517</v>
      </c>
      <c r="P4149" s="36">
        <f t="shared" si="323"/>
        <v>4.7358485457493771E-4</v>
      </c>
      <c r="Q4149" s="36">
        <f t="shared" si="324"/>
        <v>2.4354025372939434E-3</v>
      </c>
    </row>
    <row r="4150" spans="1:17" x14ac:dyDescent="0.3">
      <c r="A4150" s="29">
        <v>1991625</v>
      </c>
      <c r="B4150" s="1">
        <v>136</v>
      </c>
      <c r="C4150" s="1" t="s">
        <v>14</v>
      </c>
      <c r="D4150" s="1" t="s">
        <v>61</v>
      </c>
      <c r="E4150" s="1" t="s">
        <v>62</v>
      </c>
      <c r="F4150" s="47">
        <v>714</v>
      </c>
      <c r="G4150" s="34">
        <v>1238.74</v>
      </c>
      <c r="H4150" s="1" t="s">
        <v>218</v>
      </c>
      <c r="I4150" s="34">
        <v>5.9280000000000001E-3</v>
      </c>
      <c r="J4150" s="34">
        <v>403.72455000000002</v>
      </c>
      <c r="K4150" s="35" t="str">
        <f t="shared" si="320"/>
        <v>Leenderbos, Groote Heide &amp; De Plateaux_H2330</v>
      </c>
      <c r="L4150" s="36">
        <f>VLOOKUP(D4150,DATA!A:F,5,FALSE)</f>
        <v>1.0986712608830001E-2</v>
      </c>
      <c r="M4150" s="37">
        <f>VLOOKUP(D4150,DATA!A:F,6,FALSE)</f>
        <v>982</v>
      </c>
      <c r="N4150" s="36">
        <f t="shared" si="321"/>
        <v>94.378573397913726</v>
      </c>
      <c r="O4150" s="36">
        <f t="shared" si="322"/>
        <v>94.378918926003863</v>
      </c>
      <c r="P4150" s="36">
        <f t="shared" si="323"/>
        <v>3.4552809013632668E-4</v>
      </c>
      <c r="Q4150" s="36">
        <f t="shared" si="324"/>
        <v>1.3949817270264794E-3</v>
      </c>
    </row>
    <row r="4151" spans="1:17" x14ac:dyDescent="0.3">
      <c r="A4151" s="29">
        <v>1991625</v>
      </c>
      <c r="B4151" s="1">
        <v>136</v>
      </c>
      <c r="C4151" s="1" t="s">
        <v>14</v>
      </c>
      <c r="D4151" s="1" t="s">
        <v>51</v>
      </c>
      <c r="E4151" s="1" t="s">
        <v>52</v>
      </c>
      <c r="F4151" s="47">
        <v>1000</v>
      </c>
      <c r="G4151" s="34">
        <v>1238.74</v>
      </c>
      <c r="H4151" s="1" t="s">
        <v>218</v>
      </c>
      <c r="I4151" s="34">
        <v>5.9280000000000001E-3</v>
      </c>
      <c r="J4151" s="34">
        <v>613.70899999999995</v>
      </c>
      <c r="K4151" s="35" t="str">
        <f t="shared" si="320"/>
        <v>Leenderbos, Groote Heide &amp; De Plateaux_Lg09</v>
      </c>
      <c r="L4151" s="36">
        <f>VLOOKUP(D4151,DATA!A:F,5,FALSE)</f>
        <v>8.4126827976184013E-3</v>
      </c>
      <c r="M4151" s="37">
        <f>VLOOKUP(D4151,DATA!A:F,6,FALSE)</f>
        <v>1350</v>
      </c>
      <c r="N4151" s="36">
        <f t="shared" si="321"/>
        <v>28.1710025526652</v>
      </c>
      <c r="O4151" s="36">
        <f t="shared" si="322"/>
        <v>28.172011688305165</v>
      </c>
      <c r="P4151" s="36">
        <f t="shared" si="323"/>
        <v>1.0091356399648532E-3</v>
      </c>
      <c r="Q4151" s="36">
        <f t="shared" si="324"/>
        <v>6.1931562446718999E-3</v>
      </c>
    </row>
    <row r="4152" spans="1:17" x14ac:dyDescent="0.3">
      <c r="A4152" s="29">
        <v>1993152</v>
      </c>
      <c r="B4152" s="1">
        <v>136</v>
      </c>
      <c r="C4152" s="1" t="s">
        <v>14</v>
      </c>
      <c r="D4152" s="1" t="s">
        <v>61</v>
      </c>
      <c r="E4152" s="1" t="s">
        <v>62</v>
      </c>
      <c r="F4152" s="47">
        <v>714</v>
      </c>
      <c r="G4152" s="34">
        <v>1580.94</v>
      </c>
      <c r="H4152" s="1" t="s">
        <v>218</v>
      </c>
      <c r="I4152" s="34">
        <v>7.9617000000000004E-3</v>
      </c>
      <c r="J4152" s="34">
        <v>350.64355</v>
      </c>
      <c r="K4152" s="35" t="str">
        <f t="shared" si="320"/>
        <v>Leenderbos, Groote Heide &amp; De Plateaux_H2330</v>
      </c>
      <c r="L4152" s="36">
        <f>VLOOKUP(D4152,DATA!A:F,5,FALSE)</f>
        <v>1.0986712608830001E-2</v>
      </c>
      <c r="M4152" s="37">
        <f>VLOOKUP(D4152,DATA!A:F,6,FALSE)</f>
        <v>982</v>
      </c>
      <c r="N4152" s="36">
        <f t="shared" si="321"/>
        <v>99.861460226629276</v>
      </c>
      <c r="O4152" s="36">
        <f t="shared" si="322"/>
        <v>99.861472327789656</v>
      </c>
      <c r="P4152" s="36">
        <f t="shared" si="323"/>
        <v>1.2101160379529574E-5</v>
      </c>
      <c r="Q4152" s="36">
        <f t="shared" si="324"/>
        <v>4.2431938345975967E-5</v>
      </c>
    </row>
    <row r="4153" spans="1:17" x14ac:dyDescent="0.3">
      <c r="A4153" s="29">
        <v>1993152</v>
      </c>
      <c r="B4153" s="1">
        <v>136</v>
      </c>
      <c r="C4153" s="1" t="s">
        <v>14</v>
      </c>
      <c r="D4153" s="1" t="s">
        <v>51</v>
      </c>
      <c r="E4153" s="1" t="s">
        <v>52</v>
      </c>
      <c r="F4153" s="47">
        <v>1000</v>
      </c>
      <c r="G4153" s="34">
        <v>1580.94</v>
      </c>
      <c r="H4153" s="1" t="s">
        <v>218</v>
      </c>
      <c r="I4153" s="34">
        <v>7.9617000000000004E-3</v>
      </c>
      <c r="J4153" s="34">
        <v>143.60640000000001</v>
      </c>
      <c r="K4153" s="35" t="str">
        <f t="shared" si="320"/>
        <v>Leenderbos, Groote Heide &amp; De Plateaux_Lg09</v>
      </c>
      <c r="L4153" s="36">
        <f>VLOOKUP(D4153,DATA!A:F,5,FALSE)</f>
        <v>8.4126827976184013E-3</v>
      </c>
      <c r="M4153" s="37">
        <f>VLOOKUP(D4153,DATA!A:F,6,FALSE)</f>
        <v>1350</v>
      </c>
      <c r="N4153" s="36">
        <f t="shared" si="321"/>
        <v>87.466216743943562</v>
      </c>
      <c r="O4153" s="36">
        <f t="shared" si="322"/>
        <v>87.466951007455208</v>
      </c>
      <c r="P4153" s="36">
        <f t="shared" si="323"/>
        <v>7.3426351164584958E-4</v>
      </c>
      <c r="Q4153" s="36">
        <f t="shared" si="324"/>
        <v>1.0544493955881853E-3</v>
      </c>
    </row>
    <row r="4154" spans="1:17" x14ac:dyDescent="0.3">
      <c r="A4154" s="29">
        <v>1993153</v>
      </c>
      <c r="B4154" s="1">
        <v>136</v>
      </c>
      <c r="C4154" s="1" t="s">
        <v>14</v>
      </c>
      <c r="D4154" s="1" t="s">
        <v>61</v>
      </c>
      <c r="E4154" s="1" t="s">
        <v>62</v>
      </c>
      <c r="F4154" s="47">
        <v>714</v>
      </c>
      <c r="G4154" s="34">
        <v>1479.59</v>
      </c>
      <c r="H4154" s="1" t="s">
        <v>218</v>
      </c>
      <c r="I4154" s="34">
        <v>7.1329000000000002E-3</v>
      </c>
      <c r="J4154" s="34">
        <v>1022.6763</v>
      </c>
      <c r="K4154" s="35" t="str">
        <f t="shared" si="320"/>
        <v>Leenderbos, Groote Heide &amp; De Plateaux_H2330</v>
      </c>
      <c r="L4154" s="36">
        <f>VLOOKUP(D4154,DATA!A:F,5,FALSE)</f>
        <v>1.0986712608830001E-2</v>
      </c>
      <c r="M4154" s="37">
        <f>VLOOKUP(D4154,DATA!A:F,6,FALSE)</f>
        <v>982</v>
      </c>
      <c r="N4154" s="36">
        <f t="shared" si="321"/>
        <v>99.579337168767481</v>
      </c>
      <c r="O4154" s="36">
        <f t="shared" si="322"/>
        <v>99.57936999495135</v>
      </c>
      <c r="P4154" s="36">
        <f t="shared" si="323"/>
        <v>3.28261838689059E-5</v>
      </c>
      <c r="Q4154" s="36">
        <f t="shared" si="324"/>
        <v>3.3570560262172373E-4</v>
      </c>
    </row>
    <row r="4155" spans="1:17" x14ac:dyDescent="0.3">
      <c r="A4155" s="29">
        <v>1993153</v>
      </c>
      <c r="B4155" s="1">
        <v>136</v>
      </c>
      <c r="C4155" s="1" t="s">
        <v>14</v>
      </c>
      <c r="D4155" s="1" t="s">
        <v>51</v>
      </c>
      <c r="E4155" s="1" t="s">
        <v>52</v>
      </c>
      <c r="F4155" s="47">
        <v>1000</v>
      </c>
      <c r="G4155" s="34">
        <v>1479.59</v>
      </c>
      <c r="H4155" s="1" t="s">
        <v>218</v>
      </c>
      <c r="I4155" s="34">
        <v>7.1329000000000002E-3</v>
      </c>
      <c r="J4155" s="34">
        <v>332.83307000000002</v>
      </c>
      <c r="K4155" s="35" t="str">
        <f t="shared" si="320"/>
        <v>Leenderbos, Groote Heide &amp; De Plateaux_Lg09</v>
      </c>
      <c r="L4155" s="36">
        <f>VLOOKUP(D4155,DATA!A:F,5,FALSE)</f>
        <v>8.4126827976184013E-3</v>
      </c>
      <c r="M4155" s="37">
        <f>VLOOKUP(D4155,DATA!A:F,6,FALSE)</f>
        <v>1350</v>
      </c>
      <c r="N4155" s="36">
        <f t="shared" si="321"/>
        <v>74.841929889841467</v>
      </c>
      <c r="O4155" s="36">
        <f t="shared" si="322"/>
        <v>74.843059728619252</v>
      </c>
      <c r="P4155" s="36">
        <f t="shared" si="323"/>
        <v>1.1298387777856078E-3</v>
      </c>
      <c r="Q4155" s="36">
        <f t="shared" si="324"/>
        <v>3.7604770901543167E-3</v>
      </c>
    </row>
    <row r="4156" spans="1:17" x14ac:dyDescent="0.3">
      <c r="A4156" s="29">
        <v>1993155</v>
      </c>
      <c r="B4156" s="1">
        <v>136</v>
      </c>
      <c r="C4156" s="1" t="s">
        <v>14</v>
      </c>
      <c r="D4156" s="1" t="s">
        <v>61</v>
      </c>
      <c r="E4156" s="1" t="s">
        <v>62</v>
      </c>
      <c r="F4156" s="47">
        <v>714</v>
      </c>
      <c r="G4156" s="34">
        <v>973.03</v>
      </c>
      <c r="H4156" s="1" t="s">
        <v>218</v>
      </c>
      <c r="I4156" s="34">
        <v>4.8564999999999997E-3</v>
      </c>
      <c r="J4156" s="34">
        <v>2762.8310000000001</v>
      </c>
      <c r="K4156" s="35" t="str">
        <f t="shared" si="320"/>
        <v>Leenderbos, Groote Heide &amp; De Plateaux_H2330</v>
      </c>
      <c r="L4156" s="36">
        <f>VLOOKUP(D4156,DATA!A:F,5,FALSE)</f>
        <v>1.0986712608830001E-2</v>
      </c>
      <c r="M4156" s="37">
        <f>VLOOKUP(D4156,DATA!A:F,6,FALSE)</f>
        <v>982</v>
      </c>
      <c r="N4156" s="36">
        <f t="shared" si="321"/>
        <v>47.538221828022735</v>
      </c>
      <c r="O4156" s="36">
        <f t="shared" si="322"/>
        <v>47.539552520394864</v>
      </c>
      <c r="P4156" s="36">
        <f t="shared" si="323"/>
        <v>1.3306923721287944E-3</v>
      </c>
      <c r="Q4156" s="36">
        <f t="shared" si="324"/>
        <v>0</v>
      </c>
    </row>
    <row r="4157" spans="1:17" x14ac:dyDescent="0.3">
      <c r="A4157" s="29">
        <v>1993156</v>
      </c>
      <c r="B4157" s="1">
        <v>136</v>
      </c>
      <c r="C4157" s="1" t="s">
        <v>14</v>
      </c>
      <c r="D4157" s="1" t="s">
        <v>63</v>
      </c>
      <c r="E4157" s="1" t="s">
        <v>64</v>
      </c>
      <c r="F4157" s="47">
        <v>714</v>
      </c>
      <c r="G4157" s="34">
        <v>999.92</v>
      </c>
      <c r="H4157" s="1" t="s">
        <v>218</v>
      </c>
      <c r="I4157" s="34">
        <v>4.7613999999999998E-3</v>
      </c>
      <c r="J4157" s="34">
        <v>802.5204</v>
      </c>
      <c r="K4157" s="35" t="str">
        <f t="shared" si="320"/>
        <v>Leenderbos, Groote Heide &amp; De Plateaux_H2310</v>
      </c>
      <c r="L4157" s="36">
        <f>VLOOKUP(D4157,DATA!A:F,5,FALSE)</f>
        <v>1.0986712608830001E-2</v>
      </c>
      <c r="M4157" s="37">
        <f>VLOOKUP(D4157,DATA!A:F,6,FALSE)</f>
        <v>982</v>
      </c>
      <c r="N4157" s="36">
        <f t="shared" si="321"/>
        <v>54.906209408061777</v>
      </c>
      <c r="O4157" s="36">
        <f t="shared" si="322"/>
        <v>54.907504616076189</v>
      </c>
      <c r="P4157" s="36">
        <f t="shared" si="323"/>
        <v>1.2952080144117417E-3</v>
      </c>
      <c r="Q4157" s="36">
        <f t="shared" si="324"/>
        <v>0</v>
      </c>
    </row>
    <row r="4158" spans="1:17" x14ac:dyDescent="0.3">
      <c r="A4158" s="29">
        <v>1993156</v>
      </c>
      <c r="B4158" s="1">
        <v>136</v>
      </c>
      <c r="C4158" s="1" t="s">
        <v>14</v>
      </c>
      <c r="D4158" s="1" t="s">
        <v>61</v>
      </c>
      <c r="E4158" s="1" t="s">
        <v>62</v>
      </c>
      <c r="F4158" s="47">
        <v>714</v>
      </c>
      <c r="G4158" s="34">
        <v>999.92</v>
      </c>
      <c r="H4158" s="1" t="s">
        <v>218</v>
      </c>
      <c r="I4158" s="34">
        <v>4.7613999999999998E-3</v>
      </c>
      <c r="J4158" s="34">
        <v>2235.4672999999998</v>
      </c>
      <c r="K4158" s="35" t="str">
        <f t="shared" si="320"/>
        <v>Leenderbos, Groote Heide &amp; De Plateaux_H2330</v>
      </c>
      <c r="L4158" s="36">
        <f>VLOOKUP(D4158,DATA!A:F,5,FALSE)</f>
        <v>1.0986712608830001E-2</v>
      </c>
      <c r="M4158" s="37">
        <f>VLOOKUP(D4158,DATA!A:F,6,FALSE)</f>
        <v>982</v>
      </c>
      <c r="N4158" s="36">
        <f t="shared" si="321"/>
        <v>54.906209408061777</v>
      </c>
      <c r="O4158" s="36">
        <f t="shared" si="322"/>
        <v>54.907504616076189</v>
      </c>
      <c r="P4158" s="36">
        <f t="shared" si="323"/>
        <v>1.2952080144117417E-3</v>
      </c>
      <c r="Q4158" s="36">
        <f t="shared" si="324"/>
        <v>0</v>
      </c>
    </row>
    <row r="4159" spans="1:17" x14ac:dyDescent="0.3">
      <c r="A4159" s="29">
        <v>1993157</v>
      </c>
      <c r="B4159" s="1">
        <v>136</v>
      </c>
      <c r="C4159" s="1" t="s">
        <v>14</v>
      </c>
      <c r="D4159" s="1" t="s">
        <v>61</v>
      </c>
      <c r="E4159" s="1" t="s">
        <v>62</v>
      </c>
      <c r="F4159" s="47">
        <v>714</v>
      </c>
      <c r="G4159" s="34">
        <v>994.61</v>
      </c>
      <c r="H4159" s="1" t="s">
        <v>218</v>
      </c>
      <c r="I4159" s="34">
        <v>4.6962999999999996E-3</v>
      </c>
      <c r="J4159" s="34">
        <v>2493.5127000000002</v>
      </c>
      <c r="K4159" s="35" t="str">
        <f t="shared" si="320"/>
        <v>Leenderbos, Groote Heide &amp; De Plateaux_H2330</v>
      </c>
      <c r="L4159" s="36">
        <f>VLOOKUP(D4159,DATA!A:F,5,FALSE)</f>
        <v>1.0986712608830001E-2</v>
      </c>
      <c r="M4159" s="37">
        <f>VLOOKUP(D4159,DATA!A:F,6,FALSE)</f>
        <v>982</v>
      </c>
      <c r="N4159" s="36">
        <f t="shared" si="321"/>
        <v>53.458031793986201</v>
      </c>
      <c r="O4159" s="36">
        <f t="shared" si="322"/>
        <v>53.459315544207222</v>
      </c>
      <c r="P4159" s="36">
        <f t="shared" si="323"/>
        <v>1.2837502210203411E-3</v>
      </c>
      <c r="Q4159" s="36">
        <f t="shared" si="324"/>
        <v>0</v>
      </c>
    </row>
    <row r="4160" spans="1:17" x14ac:dyDescent="0.3">
      <c r="A4160" s="29">
        <v>1993158</v>
      </c>
      <c r="B4160" s="1">
        <v>136</v>
      </c>
      <c r="C4160" s="1" t="s">
        <v>14</v>
      </c>
      <c r="D4160" s="1" t="s">
        <v>61</v>
      </c>
      <c r="E4160" s="1" t="s">
        <v>62</v>
      </c>
      <c r="F4160" s="47">
        <v>714</v>
      </c>
      <c r="G4160" s="34">
        <v>947.6</v>
      </c>
      <c r="H4160" s="1" t="s">
        <v>218</v>
      </c>
      <c r="I4160" s="34">
        <v>4.4941E-3</v>
      </c>
      <c r="J4160" s="34">
        <v>31.249146</v>
      </c>
      <c r="K4160" s="35" t="str">
        <f t="shared" si="320"/>
        <v>Leenderbos, Groote Heide &amp; De Plateaux_H2330</v>
      </c>
      <c r="L4160" s="36">
        <f>VLOOKUP(D4160,DATA!A:F,5,FALSE)</f>
        <v>1.0986712608830001E-2</v>
      </c>
      <c r="M4160" s="37">
        <f>VLOOKUP(D4160,DATA!A:F,6,FALSE)</f>
        <v>982</v>
      </c>
      <c r="N4160" s="36">
        <f t="shared" si="321"/>
        <v>40.662313690925643</v>
      </c>
      <c r="O4160" s="36">
        <f t="shared" si="322"/>
        <v>40.663505029470272</v>
      </c>
      <c r="P4160" s="36">
        <f t="shared" si="323"/>
        <v>1.1913385446291613E-3</v>
      </c>
      <c r="Q4160" s="36">
        <f t="shared" si="324"/>
        <v>0</v>
      </c>
    </row>
    <row r="4161" spans="1:17" x14ac:dyDescent="0.3">
      <c r="A4161" s="29">
        <v>1994682</v>
      </c>
      <c r="B4161" s="1">
        <v>136</v>
      </c>
      <c r="C4161" s="1" t="s">
        <v>14</v>
      </c>
      <c r="D4161" s="1" t="s">
        <v>61</v>
      </c>
      <c r="E4161" s="1" t="s">
        <v>62</v>
      </c>
      <c r="F4161" s="47">
        <v>714</v>
      </c>
      <c r="G4161" s="34">
        <v>1563.78</v>
      </c>
      <c r="H4161" s="1" t="s">
        <v>218</v>
      </c>
      <c r="I4161" s="34">
        <v>7.6855999999999999E-3</v>
      </c>
      <c r="J4161" s="34">
        <v>7260.1836000000003</v>
      </c>
      <c r="K4161" s="35" t="str">
        <f t="shared" si="320"/>
        <v>Leenderbos, Groote Heide &amp; De Plateaux_H2330</v>
      </c>
      <c r="L4161" s="36">
        <f>VLOOKUP(D4161,DATA!A:F,5,FALSE)</f>
        <v>1.0986712608830001E-2</v>
      </c>
      <c r="M4161" s="37">
        <f>VLOOKUP(D4161,DATA!A:F,6,FALSE)</f>
        <v>982</v>
      </c>
      <c r="N4161" s="36">
        <f t="shared" si="321"/>
        <v>99.832764658646269</v>
      </c>
      <c r="O4161" s="36">
        <f t="shared" si="322"/>
        <v>99.832778755702321</v>
      </c>
      <c r="P4161" s="36">
        <f t="shared" si="323"/>
        <v>1.4097056052264634E-5</v>
      </c>
      <c r="Q4161" s="36">
        <f t="shared" si="324"/>
        <v>1.0234721515893245E-3</v>
      </c>
    </row>
    <row r="4162" spans="1:17" x14ac:dyDescent="0.3">
      <c r="A4162" s="29">
        <v>1994682</v>
      </c>
      <c r="B4162" s="1">
        <v>136</v>
      </c>
      <c r="C4162" s="1" t="s">
        <v>14</v>
      </c>
      <c r="D4162" s="1" t="s">
        <v>51</v>
      </c>
      <c r="E4162" s="1" t="s">
        <v>52</v>
      </c>
      <c r="F4162" s="47">
        <v>1000</v>
      </c>
      <c r="G4162" s="34">
        <v>1563.78</v>
      </c>
      <c r="H4162" s="1" t="s">
        <v>218</v>
      </c>
      <c r="I4162" s="34">
        <v>7.6855999999999999E-3</v>
      </c>
      <c r="J4162" s="34">
        <v>1079.7325000000001</v>
      </c>
      <c r="K4162" s="35" t="str">
        <f t="shared" si="320"/>
        <v>Leenderbos, Groote Heide &amp; De Plateaux_Lg09</v>
      </c>
      <c r="L4162" s="36">
        <f>VLOOKUP(D4162,DATA!A:F,5,FALSE)</f>
        <v>8.4126827976184013E-3</v>
      </c>
      <c r="M4162" s="37">
        <f>VLOOKUP(D4162,DATA!A:F,6,FALSE)</f>
        <v>1350</v>
      </c>
      <c r="N4162" s="36">
        <f t="shared" si="321"/>
        <v>85.796177411994279</v>
      </c>
      <c r="O4162" s="36">
        <f t="shared" si="322"/>
        <v>85.796965319826981</v>
      </c>
      <c r="P4162" s="36">
        <f t="shared" si="323"/>
        <v>7.8790783270221709E-4</v>
      </c>
      <c r="Q4162" s="36">
        <f t="shared" si="324"/>
        <v>8.5072969397314673E-3</v>
      </c>
    </row>
    <row r="4163" spans="1:17" x14ac:dyDescent="0.3">
      <c r="A4163" s="29">
        <v>1994683</v>
      </c>
      <c r="B4163" s="1">
        <v>136</v>
      </c>
      <c r="C4163" s="1" t="s">
        <v>14</v>
      </c>
      <c r="D4163" s="1" t="s">
        <v>61</v>
      </c>
      <c r="E4163" s="1" t="s">
        <v>62</v>
      </c>
      <c r="F4163" s="47">
        <v>714</v>
      </c>
      <c r="G4163" s="34">
        <v>1407.89</v>
      </c>
      <c r="H4163" s="1" t="s">
        <v>218</v>
      </c>
      <c r="I4163" s="34">
        <v>6.8592000000000002E-3</v>
      </c>
      <c r="J4163" s="34">
        <v>4144.9624000000003</v>
      </c>
      <c r="K4163" s="35" t="str">
        <f t="shared" ref="K4163:K4226" si="325">_xlfn.CONCAT(C4163,"_",D4163)</f>
        <v>Leenderbos, Groote Heide &amp; De Plateaux_H2330</v>
      </c>
      <c r="L4163" s="36">
        <f>VLOOKUP(D4163,DATA!A:F,5,FALSE)</f>
        <v>1.0986712608830001E-2</v>
      </c>
      <c r="M4163" s="37">
        <f>VLOOKUP(D4163,DATA!A:F,6,FALSE)</f>
        <v>982</v>
      </c>
      <c r="N4163" s="36">
        <f t="shared" ref="N4163:N4226" si="326">100/(1+EXP(-L4163*(G4163-M4163)))</f>
        <v>99.079837567777275</v>
      </c>
      <c r="O4163" s="36">
        <f t="shared" ref="O4163:O4226" si="327">100/(1+EXP(-L4163*((G4163+I4163)-M4163)))</f>
        <v>99.079906270658668</v>
      </c>
      <c r="P4163" s="36">
        <f t="shared" ref="P4163:P4226" si="328">O4163-N4163</f>
        <v>6.8702881392823656E-5</v>
      </c>
      <c r="Q4163" s="36">
        <f t="shared" ref="Q4163:Q4226" si="329">IF(AND(H4163&lt;&gt;"below",I4163&gt;=0.005),J4163*P4163/100,0)</f>
        <v>2.847708601449137E-3</v>
      </c>
    </row>
    <row r="4164" spans="1:17" x14ac:dyDescent="0.3">
      <c r="A4164" s="29">
        <v>1994683</v>
      </c>
      <c r="B4164" s="1">
        <v>136</v>
      </c>
      <c r="C4164" s="1" t="s">
        <v>14</v>
      </c>
      <c r="D4164" s="1" t="s">
        <v>51</v>
      </c>
      <c r="E4164" s="1" t="s">
        <v>52</v>
      </c>
      <c r="F4164" s="47">
        <v>1000</v>
      </c>
      <c r="G4164" s="34">
        <v>1407.89</v>
      </c>
      <c r="H4164" s="1" t="s">
        <v>218</v>
      </c>
      <c r="I4164" s="34">
        <v>6.8592000000000002E-3</v>
      </c>
      <c r="J4164" s="34">
        <v>1500.6599000000001</v>
      </c>
      <c r="K4164" s="35" t="str">
        <f t="shared" si="325"/>
        <v>Leenderbos, Groote Heide &amp; De Plateaux_Lg09</v>
      </c>
      <c r="L4164" s="36">
        <f>VLOOKUP(D4164,DATA!A:F,5,FALSE)</f>
        <v>8.4126827976184013E-3</v>
      </c>
      <c r="M4164" s="37">
        <f>VLOOKUP(D4164,DATA!A:F,6,FALSE)</f>
        <v>1350</v>
      </c>
      <c r="N4164" s="36">
        <f t="shared" si="326"/>
        <v>61.940186107100772</v>
      </c>
      <c r="O4164" s="36">
        <f t="shared" si="327"/>
        <v>61.941546436719179</v>
      </c>
      <c r="P4164" s="36">
        <f t="shared" si="328"/>
        <v>1.3603296184072633E-3</v>
      </c>
      <c r="Q4164" s="36">
        <f t="shared" si="329"/>
        <v>2.041392109126082E-2</v>
      </c>
    </row>
    <row r="4165" spans="1:17" x14ac:dyDescent="0.3">
      <c r="A4165" s="29">
        <v>1994684</v>
      </c>
      <c r="B4165" s="1">
        <v>136</v>
      </c>
      <c r="C4165" s="1" t="s">
        <v>14</v>
      </c>
      <c r="D4165" s="1" t="s">
        <v>61</v>
      </c>
      <c r="E4165" s="1" t="s">
        <v>62</v>
      </c>
      <c r="F4165" s="47">
        <v>714</v>
      </c>
      <c r="G4165" s="34">
        <v>1079.05</v>
      </c>
      <c r="H4165" s="1" t="s">
        <v>218</v>
      </c>
      <c r="I4165" s="34">
        <v>5.3156999999999996E-3</v>
      </c>
      <c r="J4165" s="34">
        <v>516.76660000000004</v>
      </c>
      <c r="K4165" s="35" t="str">
        <f t="shared" si="325"/>
        <v>Leenderbos, Groote Heide &amp; De Plateaux_H2330</v>
      </c>
      <c r="L4165" s="36">
        <f>VLOOKUP(D4165,DATA!A:F,5,FALSE)</f>
        <v>1.0986712608830001E-2</v>
      </c>
      <c r="M4165" s="37">
        <f>VLOOKUP(D4165,DATA!A:F,6,FALSE)</f>
        <v>982</v>
      </c>
      <c r="N4165" s="36">
        <f t="shared" si="326"/>
        <v>74.388510822579207</v>
      </c>
      <c r="O4165" s="36">
        <f t="shared" si="327"/>
        <v>74.389623483249736</v>
      </c>
      <c r="P4165" s="36">
        <f t="shared" si="328"/>
        <v>1.1126606705289532E-3</v>
      </c>
      <c r="Q4165" s="36">
        <f t="shared" si="329"/>
        <v>5.7498587166296741E-3</v>
      </c>
    </row>
    <row r="4166" spans="1:17" x14ac:dyDescent="0.3">
      <c r="A4166" s="29">
        <v>1994684</v>
      </c>
      <c r="B4166" s="1">
        <v>136</v>
      </c>
      <c r="C4166" s="1" t="s">
        <v>14</v>
      </c>
      <c r="D4166" s="1" t="s">
        <v>51</v>
      </c>
      <c r="E4166" s="1" t="s">
        <v>52</v>
      </c>
      <c r="F4166" s="47">
        <v>1000</v>
      </c>
      <c r="G4166" s="34">
        <v>1079.05</v>
      </c>
      <c r="H4166" s="1" t="s">
        <v>218</v>
      </c>
      <c r="I4166" s="34">
        <v>5.3156999999999996E-3</v>
      </c>
      <c r="J4166" s="34">
        <v>689.33405000000005</v>
      </c>
      <c r="K4166" s="35" t="str">
        <f t="shared" si="325"/>
        <v>Leenderbos, Groote Heide &amp; De Plateaux_Lg09</v>
      </c>
      <c r="L4166" s="36">
        <f>VLOOKUP(D4166,DATA!A:F,5,FALSE)</f>
        <v>8.4126827976184013E-3</v>
      </c>
      <c r="M4166" s="37">
        <f>VLOOKUP(D4166,DATA!A:F,6,FALSE)</f>
        <v>1350</v>
      </c>
      <c r="N4166" s="36">
        <f t="shared" si="326"/>
        <v>9.2842093316565215</v>
      </c>
      <c r="O4166" s="36">
        <f t="shared" si="327"/>
        <v>9.2845859753487741</v>
      </c>
      <c r="P4166" s="36">
        <f t="shared" si="328"/>
        <v>3.7664369225254291E-4</v>
      </c>
      <c r="Q4166" s="36">
        <f t="shared" si="329"/>
        <v>2.5963332178739907E-3</v>
      </c>
    </row>
    <row r="4167" spans="1:17" x14ac:dyDescent="0.3">
      <c r="A4167" s="29">
        <v>1994685</v>
      </c>
      <c r="B4167" s="1">
        <v>136</v>
      </c>
      <c r="C4167" s="1" t="s">
        <v>14</v>
      </c>
      <c r="D4167" s="1" t="s">
        <v>63</v>
      </c>
      <c r="E4167" s="1" t="s">
        <v>64</v>
      </c>
      <c r="F4167" s="47">
        <v>714</v>
      </c>
      <c r="G4167" s="34">
        <v>961.9</v>
      </c>
      <c r="H4167" s="1" t="s">
        <v>218</v>
      </c>
      <c r="I4167" s="34">
        <v>4.7746999999999998E-3</v>
      </c>
      <c r="J4167" s="34">
        <v>3.9512893999999998</v>
      </c>
      <c r="K4167" s="35" t="str">
        <f t="shared" si="325"/>
        <v>Leenderbos, Groote Heide &amp; De Plateaux_H2310</v>
      </c>
      <c r="L4167" s="36">
        <f>VLOOKUP(D4167,DATA!A:F,5,FALSE)</f>
        <v>1.0986712608830001E-2</v>
      </c>
      <c r="M4167" s="37">
        <f>VLOOKUP(D4167,DATA!A:F,6,FALSE)</f>
        <v>982</v>
      </c>
      <c r="N4167" s="36">
        <f t="shared" si="326"/>
        <v>44.501504283893411</v>
      </c>
      <c r="O4167" s="36">
        <f t="shared" si="327"/>
        <v>44.502799884103993</v>
      </c>
      <c r="P4167" s="36">
        <f t="shared" si="328"/>
        <v>1.2956002105823927E-3</v>
      </c>
      <c r="Q4167" s="36">
        <f t="shared" si="329"/>
        <v>0</v>
      </c>
    </row>
    <row r="4168" spans="1:17" x14ac:dyDescent="0.3">
      <c r="A4168" s="29">
        <v>1994685</v>
      </c>
      <c r="B4168" s="1">
        <v>136</v>
      </c>
      <c r="C4168" s="1" t="s">
        <v>14</v>
      </c>
      <c r="D4168" s="1" t="s">
        <v>61</v>
      </c>
      <c r="E4168" s="1" t="s">
        <v>62</v>
      </c>
      <c r="F4168" s="47">
        <v>714</v>
      </c>
      <c r="G4168" s="34">
        <v>961.9</v>
      </c>
      <c r="H4168" s="1" t="s">
        <v>218</v>
      </c>
      <c r="I4168" s="34">
        <v>4.7746999999999998E-3</v>
      </c>
      <c r="J4168" s="34">
        <v>6845.2295000000004</v>
      </c>
      <c r="K4168" s="35" t="str">
        <f t="shared" si="325"/>
        <v>Leenderbos, Groote Heide &amp; De Plateaux_H2330</v>
      </c>
      <c r="L4168" s="36">
        <f>VLOOKUP(D4168,DATA!A:F,5,FALSE)</f>
        <v>1.0986712608830001E-2</v>
      </c>
      <c r="M4168" s="37">
        <f>VLOOKUP(D4168,DATA!A:F,6,FALSE)</f>
        <v>982</v>
      </c>
      <c r="N4168" s="36">
        <f t="shared" si="326"/>
        <v>44.501504283893411</v>
      </c>
      <c r="O4168" s="36">
        <f t="shared" si="327"/>
        <v>44.502799884103993</v>
      </c>
      <c r="P4168" s="36">
        <f t="shared" si="328"/>
        <v>1.2956002105823927E-3</v>
      </c>
      <c r="Q4168" s="36">
        <f t="shared" si="329"/>
        <v>0</v>
      </c>
    </row>
    <row r="4169" spans="1:17" x14ac:dyDescent="0.3">
      <c r="A4169" s="29">
        <v>1994686</v>
      </c>
      <c r="B4169" s="1">
        <v>136</v>
      </c>
      <c r="C4169" s="1" t="s">
        <v>14</v>
      </c>
      <c r="D4169" s="1" t="s">
        <v>63</v>
      </c>
      <c r="E4169" s="1" t="s">
        <v>64</v>
      </c>
      <c r="F4169" s="47">
        <v>714</v>
      </c>
      <c r="G4169" s="34">
        <v>975.05</v>
      </c>
      <c r="H4169" s="1" t="s">
        <v>218</v>
      </c>
      <c r="I4169" s="34">
        <v>4.7117000000000001E-3</v>
      </c>
      <c r="J4169" s="34">
        <v>556.11614999999995</v>
      </c>
      <c r="K4169" s="35" t="str">
        <f t="shared" si="325"/>
        <v>Leenderbos, Groote Heide &amp; De Plateaux_H2310</v>
      </c>
      <c r="L4169" s="36">
        <f>VLOOKUP(D4169,DATA!A:F,5,FALSE)</f>
        <v>1.0986712608830001E-2</v>
      </c>
      <c r="M4169" s="37">
        <f>VLOOKUP(D4169,DATA!A:F,6,FALSE)</f>
        <v>982</v>
      </c>
      <c r="N4169" s="36">
        <f t="shared" si="326"/>
        <v>48.091985649201874</v>
      </c>
      <c r="O4169" s="36">
        <f t="shared" si="327"/>
        <v>48.093277918268583</v>
      </c>
      <c r="P4169" s="36">
        <f t="shared" si="328"/>
        <v>1.2922690667096504E-3</v>
      </c>
      <c r="Q4169" s="36">
        <f t="shared" si="329"/>
        <v>0</v>
      </c>
    </row>
    <row r="4170" spans="1:17" x14ac:dyDescent="0.3">
      <c r="A4170" s="29">
        <v>1994686</v>
      </c>
      <c r="B4170" s="1">
        <v>136</v>
      </c>
      <c r="C4170" s="1" t="s">
        <v>14</v>
      </c>
      <c r="D4170" s="1" t="s">
        <v>61</v>
      </c>
      <c r="E4170" s="1" t="s">
        <v>62</v>
      </c>
      <c r="F4170" s="47">
        <v>714</v>
      </c>
      <c r="G4170" s="34">
        <v>975.05</v>
      </c>
      <c r="H4170" s="1" t="s">
        <v>218</v>
      </c>
      <c r="I4170" s="34">
        <v>4.7117000000000001E-3</v>
      </c>
      <c r="J4170" s="34">
        <v>5302.94749527162</v>
      </c>
      <c r="K4170" s="35" t="str">
        <f t="shared" si="325"/>
        <v>Leenderbos, Groote Heide &amp; De Plateaux_H2330</v>
      </c>
      <c r="L4170" s="36">
        <f>VLOOKUP(D4170,DATA!A:F,5,FALSE)</f>
        <v>1.0986712608830001E-2</v>
      </c>
      <c r="M4170" s="37">
        <f>VLOOKUP(D4170,DATA!A:F,6,FALSE)</f>
        <v>982</v>
      </c>
      <c r="N4170" s="36">
        <f t="shared" si="326"/>
        <v>48.091985649201874</v>
      </c>
      <c r="O4170" s="36">
        <f t="shared" si="327"/>
        <v>48.093277918268583</v>
      </c>
      <c r="P4170" s="36">
        <f t="shared" si="328"/>
        <v>1.2922690667096504E-3</v>
      </c>
      <c r="Q4170" s="36">
        <f t="shared" si="329"/>
        <v>0</v>
      </c>
    </row>
    <row r="4171" spans="1:17" x14ac:dyDescent="0.3">
      <c r="A4171" s="29">
        <v>1994687</v>
      </c>
      <c r="B4171" s="1">
        <v>136</v>
      </c>
      <c r="C4171" s="1" t="s">
        <v>14</v>
      </c>
      <c r="D4171" s="1" t="s">
        <v>63</v>
      </c>
      <c r="E4171" s="1" t="s">
        <v>64</v>
      </c>
      <c r="F4171" s="47">
        <v>714</v>
      </c>
      <c r="G4171" s="34">
        <v>907.92</v>
      </c>
      <c r="H4171" s="1" t="s">
        <v>218</v>
      </c>
      <c r="I4171" s="34">
        <v>4.4635999999999999E-3</v>
      </c>
      <c r="J4171" s="34">
        <v>604.14026000000001</v>
      </c>
      <c r="K4171" s="35" t="str">
        <f t="shared" si="325"/>
        <v>Leenderbos, Groote Heide &amp; De Plateaux_H2310</v>
      </c>
      <c r="L4171" s="36">
        <f>VLOOKUP(D4171,DATA!A:F,5,FALSE)</f>
        <v>1.0986712608830001E-2</v>
      </c>
      <c r="M4171" s="37">
        <f>VLOOKUP(D4171,DATA!A:F,6,FALSE)</f>
        <v>982</v>
      </c>
      <c r="N4171" s="36">
        <f t="shared" si="326"/>
        <v>30.706097388140229</v>
      </c>
      <c r="O4171" s="36">
        <f t="shared" si="327"/>
        <v>30.707140850497943</v>
      </c>
      <c r="P4171" s="36">
        <f t="shared" si="328"/>
        <v>1.0434623577140201E-3</v>
      </c>
      <c r="Q4171" s="36">
        <f t="shared" si="329"/>
        <v>0</v>
      </c>
    </row>
    <row r="4172" spans="1:17" x14ac:dyDescent="0.3">
      <c r="A4172" s="29">
        <v>1994687</v>
      </c>
      <c r="B4172" s="1">
        <v>136</v>
      </c>
      <c r="C4172" s="1" t="s">
        <v>14</v>
      </c>
      <c r="D4172" s="1" t="s">
        <v>61</v>
      </c>
      <c r="E4172" s="1" t="s">
        <v>62</v>
      </c>
      <c r="F4172" s="47">
        <v>714</v>
      </c>
      <c r="G4172" s="34">
        <v>907.92</v>
      </c>
      <c r="H4172" s="1" t="s">
        <v>218</v>
      </c>
      <c r="I4172" s="34">
        <v>4.4635999999999999E-3</v>
      </c>
      <c r="J4172" s="34">
        <v>1526.0332000000001</v>
      </c>
      <c r="K4172" s="35" t="str">
        <f t="shared" si="325"/>
        <v>Leenderbos, Groote Heide &amp; De Plateaux_H2330</v>
      </c>
      <c r="L4172" s="36">
        <f>VLOOKUP(D4172,DATA!A:F,5,FALSE)</f>
        <v>1.0986712608830001E-2</v>
      </c>
      <c r="M4172" s="37">
        <f>VLOOKUP(D4172,DATA!A:F,6,FALSE)</f>
        <v>982</v>
      </c>
      <c r="N4172" s="36">
        <f t="shared" si="326"/>
        <v>30.706097388140229</v>
      </c>
      <c r="O4172" s="36">
        <f t="shared" si="327"/>
        <v>30.707140850497943</v>
      </c>
      <c r="P4172" s="36">
        <f t="shared" si="328"/>
        <v>1.0434623577140201E-3</v>
      </c>
      <c r="Q4172" s="36">
        <f t="shared" si="329"/>
        <v>0</v>
      </c>
    </row>
    <row r="4173" spans="1:17" x14ac:dyDescent="0.3">
      <c r="A4173" s="29">
        <v>1994688</v>
      </c>
      <c r="B4173" s="1">
        <v>136</v>
      </c>
      <c r="C4173" s="1" t="s">
        <v>14</v>
      </c>
      <c r="D4173" s="1" t="s">
        <v>61</v>
      </c>
      <c r="E4173" s="1" t="s">
        <v>62</v>
      </c>
      <c r="F4173" s="47">
        <v>714</v>
      </c>
      <c r="G4173" s="34">
        <v>1033.4000000000001</v>
      </c>
      <c r="H4173" s="1" t="s">
        <v>218</v>
      </c>
      <c r="I4173" s="34">
        <v>4.7317000000000001E-3</v>
      </c>
      <c r="J4173" s="34">
        <v>494.63961999999998</v>
      </c>
      <c r="K4173" s="35" t="str">
        <f t="shared" si="325"/>
        <v>Leenderbos, Groote Heide &amp; De Plateaux_H2330</v>
      </c>
      <c r="L4173" s="36">
        <f>VLOOKUP(D4173,DATA!A:F,5,FALSE)</f>
        <v>1.0986712608830001E-2</v>
      </c>
      <c r="M4173" s="37">
        <f>VLOOKUP(D4173,DATA!A:F,6,FALSE)</f>
        <v>982</v>
      </c>
      <c r="N4173" s="36">
        <f t="shared" si="326"/>
        <v>63.754326549568461</v>
      </c>
      <c r="O4173" s="36">
        <f t="shared" si="327"/>
        <v>63.755527839111231</v>
      </c>
      <c r="P4173" s="36">
        <f t="shared" si="328"/>
        <v>1.2012895427702119E-3</v>
      </c>
      <c r="Q4173" s="36">
        <f t="shared" si="329"/>
        <v>0</v>
      </c>
    </row>
    <row r="4174" spans="1:17" x14ac:dyDescent="0.3">
      <c r="A4174" s="29">
        <v>1994688</v>
      </c>
      <c r="B4174" s="1">
        <v>136</v>
      </c>
      <c r="C4174" s="1" t="s">
        <v>14</v>
      </c>
      <c r="D4174" s="1" t="s">
        <v>51</v>
      </c>
      <c r="E4174" s="1" t="s">
        <v>52</v>
      </c>
      <c r="F4174" s="47">
        <v>1000</v>
      </c>
      <c r="G4174" s="34">
        <v>1033.4000000000001</v>
      </c>
      <c r="H4174" s="1" t="s">
        <v>218</v>
      </c>
      <c r="I4174" s="34">
        <v>4.7317000000000001E-3</v>
      </c>
      <c r="J4174" s="34">
        <v>656.92163000000005</v>
      </c>
      <c r="K4174" s="35" t="str">
        <f t="shared" si="325"/>
        <v>Leenderbos, Groote Heide &amp; De Plateaux_Lg09</v>
      </c>
      <c r="L4174" s="36">
        <f>VLOOKUP(D4174,DATA!A:F,5,FALSE)</f>
        <v>8.4126827976184013E-3</v>
      </c>
      <c r="M4174" s="37">
        <f>VLOOKUP(D4174,DATA!A:F,6,FALSE)</f>
        <v>1350</v>
      </c>
      <c r="N4174" s="36">
        <f t="shared" si="326"/>
        <v>6.5164522060426719</v>
      </c>
      <c r="O4174" s="36">
        <f t="shared" si="327"/>
        <v>6.5166947026311819</v>
      </c>
      <c r="P4174" s="36">
        <f t="shared" si="328"/>
        <v>2.4249658850994393E-4</v>
      </c>
      <c r="Q4174" s="36">
        <f t="shared" si="329"/>
        <v>0</v>
      </c>
    </row>
    <row r="4175" spans="1:17" x14ac:dyDescent="0.3">
      <c r="A4175" s="29">
        <v>1994726</v>
      </c>
      <c r="B4175" s="1">
        <v>138</v>
      </c>
      <c r="C4175" s="1" t="s">
        <v>38</v>
      </c>
      <c r="D4175" s="1" t="s">
        <v>75</v>
      </c>
      <c r="E4175" s="1" t="s">
        <v>76</v>
      </c>
      <c r="F4175" s="47">
        <v>1071</v>
      </c>
      <c r="G4175" s="34">
        <v>1615.56</v>
      </c>
      <c r="H4175" s="1" t="s">
        <v>218</v>
      </c>
      <c r="I4175" s="34">
        <v>2.1630000000000001E-5</v>
      </c>
      <c r="J4175" s="34">
        <v>1625.6973</v>
      </c>
      <c r="K4175" s="35" t="str">
        <f t="shared" si="325"/>
        <v>Weerter- en Budelerbergen &amp; Ringselven_Lg13</v>
      </c>
      <c r="L4175" s="36">
        <f>VLOOKUP(D4175,DATA!A:F,5,FALSE)</f>
        <v>8.4126827976184013E-3</v>
      </c>
      <c r="M4175" s="37">
        <f>VLOOKUP(D4175,DATA!A:F,6,FALSE)</f>
        <v>1421</v>
      </c>
      <c r="N4175" s="36">
        <f t="shared" si="326"/>
        <v>83.709516490475607</v>
      </c>
      <c r="O4175" s="36">
        <f t="shared" si="327"/>
        <v>83.709518971892962</v>
      </c>
      <c r="P4175" s="36">
        <f t="shared" si="328"/>
        <v>2.4814173542608842E-6</v>
      </c>
      <c r="Q4175" s="36">
        <f t="shared" si="329"/>
        <v>0</v>
      </c>
    </row>
    <row r="4176" spans="1:17" x14ac:dyDescent="0.3">
      <c r="A4176" s="29">
        <v>1994726</v>
      </c>
      <c r="B4176" s="1">
        <v>138</v>
      </c>
      <c r="C4176" s="1" t="s">
        <v>38</v>
      </c>
      <c r="D4176" s="1" t="s">
        <v>89</v>
      </c>
      <c r="E4176" s="1" t="s">
        <v>54</v>
      </c>
      <c r="F4176" s="47">
        <v>714</v>
      </c>
      <c r="G4176" s="34">
        <v>1615.56</v>
      </c>
      <c r="H4176" s="1" t="s">
        <v>218</v>
      </c>
      <c r="I4176" s="34">
        <v>2.1630000000000001E-5</v>
      </c>
      <c r="J4176" s="34">
        <v>664.32169999999996</v>
      </c>
      <c r="K4176" s="35" t="str">
        <f t="shared" si="325"/>
        <v>Weerter- en Budelerbergen &amp; Ringselven_L4030</v>
      </c>
      <c r="L4176" s="36">
        <f>VLOOKUP(D4176,DATA!A:F,5,FALSE)</f>
        <v>1.0986712608830001E-2</v>
      </c>
      <c r="M4176" s="37">
        <f>VLOOKUP(D4176,DATA!A:F,6,FALSE)</f>
        <v>982</v>
      </c>
      <c r="N4176" s="36">
        <f t="shared" si="326"/>
        <v>99.905250564987753</v>
      </c>
      <c r="O4176" s="36">
        <f t="shared" si="327"/>
        <v>99.905250587482925</v>
      </c>
      <c r="P4176" s="36">
        <f t="shared" si="328"/>
        <v>2.2495171947412018E-8</v>
      </c>
      <c r="Q4176" s="36">
        <f t="shared" si="329"/>
        <v>0</v>
      </c>
    </row>
    <row r="4177" spans="1:17" x14ac:dyDescent="0.3">
      <c r="A4177" s="29">
        <v>1996210</v>
      </c>
      <c r="B4177" s="1">
        <v>136</v>
      </c>
      <c r="C4177" s="1" t="s">
        <v>14</v>
      </c>
      <c r="D4177" s="1" t="s">
        <v>63</v>
      </c>
      <c r="E4177" s="1" t="s">
        <v>64</v>
      </c>
      <c r="F4177" s="47">
        <v>714</v>
      </c>
      <c r="G4177" s="34">
        <v>1535.37</v>
      </c>
      <c r="H4177" s="1" t="s">
        <v>218</v>
      </c>
      <c r="I4177" s="34">
        <v>7.7315999999999999E-3</v>
      </c>
      <c r="J4177" s="34">
        <v>259.25027</v>
      </c>
      <c r="K4177" s="35" t="str">
        <f t="shared" si="325"/>
        <v>Leenderbos, Groote Heide &amp; De Plateaux_H2310</v>
      </c>
      <c r="L4177" s="36">
        <f>VLOOKUP(D4177,DATA!A:F,5,FALSE)</f>
        <v>1.0986712608830001E-2</v>
      </c>
      <c r="M4177" s="37">
        <f>VLOOKUP(D4177,DATA!A:F,6,FALSE)</f>
        <v>982</v>
      </c>
      <c r="N4177" s="36">
        <f t="shared" si="326"/>
        <v>99.771640281121776</v>
      </c>
      <c r="O4177" s="36">
        <f t="shared" si="327"/>
        <v>99.771659633992371</v>
      </c>
      <c r="P4177" s="36">
        <f t="shared" si="328"/>
        <v>1.9352870594957494E-5</v>
      </c>
      <c r="Q4177" s="36">
        <f t="shared" si="329"/>
        <v>5.0172369270177912E-5</v>
      </c>
    </row>
    <row r="4178" spans="1:17" x14ac:dyDescent="0.3">
      <c r="A4178" s="29">
        <v>1996210</v>
      </c>
      <c r="B4178" s="1">
        <v>136</v>
      </c>
      <c r="C4178" s="1" t="s">
        <v>14</v>
      </c>
      <c r="D4178" s="1" t="s">
        <v>61</v>
      </c>
      <c r="E4178" s="1" t="s">
        <v>62</v>
      </c>
      <c r="F4178" s="47">
        <v>714</v>
      </c>
      <c r="G4178" s="34">
        <v>1535.37</v>
      </c>
      <c r="H4178" s="1" t="s">
        <v>218</v>
      </c>
      <c r="I4178" s="34">
        <v>7.7315999999999999E-3</v>
      </c>
      <c r="J4178" s="34">
        <v>865.89044000000001</v>
      </c>
      <c r="K4178" s="35" t="str">
        <f t="shared" si="325"/>
        <v>Leenderbos, Groote Heide &amp; De Plateaux_H2330</v>
      </c>
      <c r="L4178" s="36">
        <f>VLOOKUP(D4178,DATA!A:F,5,FALSE)</f>
        <v>1.0986712608830001E-2</v>
      </c>
      <c r="M4178" s="37">
        <f>VLOOKUP(D4178,DATA!A:F,6,FALSE)</f>
        <v>982</v>
      </c>
      <c r="N4178" s="36">
        <f t="shared" si="326"/>
        <v>99.771640281121776</v>
      </c>
      <c r="O4178" s="36">
        <f t="shared" si="327"/>
        <v>99.771659633992371</v>
      </c>
      <c r="P4178" s="36">
        <f t="shared" si="328"/>
        <v>1.9352870594957494E-5</v>
      </c>
      <c r="Q4178" s="36">
        <f t="shared" si="329"/>
        <v>1.6757465634730805E-4</v>
      </c>
    </row>
    <row r="4179" spans="1:17" x14ac:dyDescent="0.3">
      <c r="A4179" s="29">
        <v>1996210</v>
      </c>
      <c r="B4179" s="1">
        <v>136</v>
      </c>
      <c r="C4179" s="1" t="s">
        <v>14</v>
      </c>
      <c r="D4179" s="1" t="s">
        <v>51</v>
      </c>
      <c r="E4179" s="1" t="s">
        <v>52</v>
      </c>
      <c r="F4179" s="47">
        <v>1000</v>
      </c>
      <c r="G4179" s="34">
        <v>1535.37</v>
      </c>
      <c r="H4179" s="1" t="s">
        <v>218</v>
      </c>
      <c r="I4179" s="34">
        <v>7.7315999999999999E-3</v>
      </c>
      <c r="J4179" s="34">
        <v>78.460380000000001</v>
      </c>
      <c r="K4179" s="35" t="str">
        <f t="shared" si="325"/>
        <v>Leenderbos, Groote Heide &amp; De Plateaux_Lg09</v>
      </c>
      <c r="L4179" s="36">
        <f>VLOOKUP(D4179,DATA!A:F,5,FALSE)</f>
        <v>8.4126827976184013E-3</v>
      </c>
      <c r="M4179" s="37">
        <f>VLOOKUP(D4179,DATA!A:F,6,FALSE)</f>
        <v>1350</v>
      </c>
      <c r="N4179" s="36">
        <f t="shared" si="326"/>
        <v>82.627571076015613</v>
      </c>
      <c r="O4179" s="36">
        <f t="shared" si="327"/>
        <v>82.628504717638094</v>
      </c>
      <c r="P4179" s="36">
        <f t="shared" si="328"/>
        <v>9.3364162248121829E-4</v>
      </c>
      <c r="Q4179" s="36">
        <f t="shared" si="329"/>
        <v>7.3253876483692928E-4</v>
      </c>
    </row>
    <row r="4180" spans="1:17" x14ac:dyDescent="0.3">
      <c r="A4180" s="29">
        <v>1996211</v>
      </c>
      <c r="B4180" s="1">
        <v>136</v>
      </c>
      <c r="C4180" s="1" t="s">
        <v>14</v>
      </c>
      <c r="D4180" s="1" t="s">
        <v>61</v>
      </c>
      <c r="E4180" s="1" t="s">
        <v>62</v>
      </c>
      <c r="F4180" s="47">
        <v>714</v>
      </c>
      <c r="G4180" s="34">
        <v>1436.32</v>
      </c>
      <c r="H4180" s="1" t="s">
        <v>218</v>
      </c>
      <c r="I4180" s="34">
        <v>7.0283000000000003E-3</v>
      </c>
      <c r="J4180" s="34">
        <v>3472.9978000000001</v>
      </c>
      <c r="K4180" s="35" t="str">
        <f t="shared" si="325"/>
        <v>Leenderbos, Groote Heide &amp; De Plateaux_H2330</v>
      </c>
      <c r="L4180" s="36">
        <f>VLOOKUP(D4180,DATA!A:F,5,FALSE)</f>
        <v>1.0986712608830001E-2</v>
      </c>
      <c r="M4180" s="37">
        <f>VLOOKUP(D4180,DATA!A:F,6,FALSE)</f>
        <v>982</v>
      </c>
      <c r="N4180" s="36">
        <f t="shared" si="326"/>
        <v>99.32502908499302</v>
      </c>
      <c r="O4180" s="36">
        <f t="shared" si="327"/>
        <v>99.325080851072428</v>
      </c>
      <c r="P4180" s="36">
        <f t="shared" si="328"/>
        <v>5.1766079408821497E-5</v>
      </c>
      <c r="Q4180" s="36">
        <f t="shared" si="329"/>
        <v>1.7978347990146237E-3</v>
      </c>
    </row>
    <row r="4181" spans="1:17" x14ac:dyDescent="0.3">
      <c r="A4181" s="29">
        <v>1996211</v>
      </c>
      <c r="B4181" s="1">
        <v>136</v>
      </c>
      <c r="C4181" s="1" t="s">
        <v>14</v>
      </c>
      <c r="D4181" s="1" t="s">
        <v>51</v>
      </c>
      <c r="E4181" s="1" t="s">
        <v>52</v>
      </c>
      <c r="F4181" s="47">
        <v>1000</v>
      </c>
      <c r="G4181" s="34">
        <v>1436.32</v>
      </c>
      <c r="H4181" s="1" t="s">
        <v>218</v>
      </c>
      <c r="I4181" s="34">
        <v>7.0283000000000003E-3</v>
      </c>
      <c r="J4181" s="34">
        <v>2.2888920000000001</v>
      </c>
      <c r="K4181" s="35" t="str">
        <f t="shared" si="325"/>
        <v>Leenderbos, Groote Heide &amp; De Plateaux_Lg09</v>
      </c>
      <c r="L4181" s="36">
        <f>VLOOKUP(D4181,DATA!A:F,5,FALSE)</f>
        <v>8.4126827976184013E-3</v>
      </c>
      <c r="M4181" s="37">
        <f>VLOOKUP(D4181,DATA!A:F,6,FALSE)</f>
        <v>1350</v>
      </c>
      <c r="N4181" s="36">
        <f t="shared" si="326"/>
        <v>67.39670514265741</v>
      </c>
      <c r="O4181" s="36">
        <f t="shared" si="327"/>
        <v>67.398004356068057</v>
      </c>
      <c r="P4181" s="36">
        <f t="shared" si="328"/>
        <v>1.2992134106468711E-3</v>
      </c>
      <c r="Q4181" s="36">
        <f t="shared" si="329"/>
        <v>2.9737591819223382E-5</v>
      </c>
    </row>
    <row r="4182" spans="1:17" x14ac:dyDescent="0.3">
      <c r="A4182" s="29">
        <v>1996212</v>
      </c>
      <c r="B4182" s="1">
        <v>136</v>
      </c>
      <c r="C4182" s="1" t="s">
        <v>14</v>
      </c>
      <c r="D4182" s="1" t="s">
        <v>61</v>
      </c>
      <c r="E4182" s="1" t="s">
        <v>62</v>
      </c>
      <c r="F4182" s="47">
        <v>714</v>
      </c>
      <c r="G4182" s="34">
        <v>1261.95</v>
      </c>
      <c r="H4182" s="1" t="s">
        <v>218</v>
      </c>
      <c r="I4182" s="34">
        <v>6.1532999999999996E-3</v>
      </c>
      <c r="J4182" s="34">
        <v>1557.3988999999999</v>
      </c>
      <c r="K4182" s="35" t="str">
        <f t="shared" si="325"/>
        <v>Leenderbos, Groote Heide &amp; De Plateaux_H2330</v>
      </c>
      <c r="L4182" s="36">
        <f>VLOOKUP(D4182,DATA!A:F,5,FALSE)</f>
        <v>1.0986712608830001E-2</v>
      </c>
      <c r="M4182" s="37">
        <f>VLOOKUP(D4182,DATA!A:F,6,FALSE)</f>
        <v>982</v>
      </c>
      <c r="N4182" s="36">
        <f t="shared" si="326"/>
        <v>95.588046420339538</v>
      </c>
      <c r="O4182" s="36">
        <f t="shared" si="327"/>
        <v>95.588331520189755</v>
      </c>
      <c r="P4182" s="36">
        <f t="shared" si="328"/>
        <v>2.8509985021685225E-4</v>
      </c>
      <c r="Q4182" s="36">
        <f t="shared" si="329"/>
        <v>4.4401419311789038E-3</v>
      </c>
    </row>
    <row r="4183" spans="1:17" x14ac:dyDescent="0.3">
      <c r="A4183" s="29">
        <v>1996212</v>
      </c>
      <c r="B4183" s="1">
        <v>136</v>
      </c>
      <c r="C4183" s="1" t="s">
        <v>14</v>
      </c>
      <c r="D4183" s="1" t="s">
        <v>51</v>
      </c>
      <c r="E4183" s="1" t="s">
        <v>52</v>
      </c>
      <c r="F4183" s="47">
        <v>1000</v>
      </c>
      <c r="G4183" s="34">
        <v>1261.95</v>
      </c>
      <c r="H4183" s="1" t="s">
        <v>218</v>
      </c>
      <c r="I4183" s="34">
        <v>6.1532999999999996E-3</v>
      </c>
      <c r="J4183" s="34">
        <v>144.38068000000001</v>
      </c>
      <c r="K4183" s="35" t="str">
        <f t="shared" si="325"/>
        <v>Leenderbos, Groote Heide &amp; De Plateaux_Lg09</v>
      </c>
      <c r="L4183" s="36">
        <f>VLOOKUP(D4183,DATA!A:F,5,FALSE)</f>
        <v>8.4126827976184013E-3</v>
      </c>
      <c r="M4183" s="37">
        <f>VLOOKUP(D4183,DATA!A:F,6,FALSE)</f>
        <v>1350</v>
      </c>
      <c r="N4183" s="36">
        <f t="shared" si="326"/>
        <v>32.284306432092592</v>
      </c>
      <c r="O4183" s="36">
        <f t="shared" si="327"/>
        <v>32.285438121830964</v>
      </c>
      <c r="P4183" s="36">
        <f t="shared" si="328"/>
        <v>1.131689738372188E-3</v>
      </c>
      <c r="Q4183" s="36">
        <f t="shared" si="329"/>
        <v>1.6339413397519862E-3</v>
      </c>
    </row>
    <row r="4184" spans="1:17" x14ac:dyDescent="0.3">
      <c r="A4184" s="29">
        <v>1996213</v>
      </c>
      <c r="B4184" s="1">
        <v>136</v>
      </c>
      <c r="C4184" s="1" t="s">
        <v>14</v>
      </c>
      <c r="D4184" s="1" t="s">
        <v>61</v>
      </c>
      <c r="E4184" s="1" t="s">
        <v>62</v>
      </c>
      <c r="F4184" s="47">
        <v>714</v>
      </c>
      <c r="G4184" s="34">
        <v>972.27</v>
      </c>
      <c r="H4184" s="1" t="s">
        <v>218</v>
      </c>
      <c r="I4184" s="34">
        <v>4.9329999999999999E-3</v>
      </c>
      <c r="J4184" s="34">
        <v>205.46064999999999</v>
      </c>
      <c r="K4184" s="35" t="str">
        <f t="shared" si="325"/>
        <v>Leenderbos, Groote Heide &amp; De Plateaux_H2330</v>
      </c>
      <c r="L4184" s="36">
        <f>VLOOKUP(D4184,DATA!A:F,5,FALSE)</f>
        <v>1.0986712608830001E-2</v>
      </c>
      <c r="M4184" s="37">
        <f>VLOOKUP(D4184,DATA!A:F,6,FALSE)</f>
        <v>982</v>
      </c>
      <c r="N4184" s="36">
        <f t="shared" si="326"/>
        <v>47.33002432776081</v>
      </c>
      <c r="O4184" s="36">
        <f t="shared" si="327"/>
        <v>47.331375402436223</v>
      </c>
      <c r="P4184" s="36">
        <f t="shared" si="328"/>
        <v>1.3510746754121783E-3</v>
      </c>
      <c r="Q4184" s="36">
        <f t="shared" si="329"/>
        <v>0</v>
      </c>
    </row>
    <row r="4185" spans="1:17" x14ac:dyDescent="0.3">
      <c r="A4185" s="29">
        <v>1996214</v>
      </c>
      <c r="B4185" s="1">
        <v>136</v>
      </c>
      <c r="C4185" s="1" t="s">
        <v>14</v>
      </c>
      <c r="D4185" s="1" t="s">
        <v>63</v>
      </c>
      <c r="E4185" s="1" t="s">
        <v>64</v>
      </c>
      <c r="F4185" s="47">
        <v>714</v>
      </c>
      <c r="G4185" s="34">
        <v>938.06</v>
      </c>
      <c r="H4185" s="1" t="s">
        <v>218</v>
      </c>
      <c r="I4185" s="34">
        <v>4.6870000000000002E-3</v>
      </c>
      <c r="J4185" s="34">
        <v>849.15686000000005</v>
      </c>
      <c r="K4185" s="35" t="str">
        <f t="shared" si="325"/>
        <v>Leenderbos, Groote Heide &amp; De Plateaux_H2310</v>
      </c>
      <c r="L4185" s="36">
        <f>VLOOKUP(D4185,DATA!A:F,5,FALSE)</f>
        <v>1.0986712608830001E-2</v>
      </c>
      <c r="M4185" s="37">
        <f>VLOOKUP(D4185,DATA!A:F,6,FALSE)</f>
        <v>982</v>
      </c>
      <c r="N4185" s="36">
        <f t="shared" si="326"/>
        <v>38.160151161969047</v>
      </c>
      <c r="O4185" s="36">
        <f t="shared" si="327"/>
        <v>38.161366351085853</v>
      </c>
      <c r="P4185" s="36">
        <f t="shared" si="328"/>
        <v>1.2151891168059592E-3</v>
      </c>
      <c r="Q4185" s="36">
        <f t="shared" si="329"/>
        <v>0</v>
      </c>
    </row>
    <row r="4186" spans="1:17" x14ac:dyDescent="0.3">
      <c r="A4186" s="29">
        <v>1996214</v>
      </c>
      <c r="B4186" s="1">
        <v>136</v>
      </c>
      <c r="C4186" s="1" t="s">
        <v>14</v>
      </c>
      <c r="D4186" s="1" t="s">
        <v>61</v>
      </c>
      <c r="E4186" s="1" t="s">
        <v>62</v>
      </c>
      <c r="F4186" s="47">
        <v>714</v>
      </c>
      <c r="G4186" s="34">
        <v>938.06</v>
      </c>
      <c r="H4186" s="1" t="s">
        <v>218</v>
      </c>
      <c r="I4186" s="34">
        <v>4.6870000000000002E-3</v>
      </c>
      <c r="J4186" s="34">
        <v>245.582249027036</v>
      </c>
      <c r="K4186" s="35" t="str">
        <f t="shared" si="325"/>
        <v>Leenderbos, Groote Heide &amp; De Plateaux_H2330</v>
      </c>
      <c r="L4186" s="36">
        <f>VLOOKUP(D4186,DATA!A:F,5,FALSE)</f>
        <v>1.0986712608830001E-2</v>
      </c>
      <c r="M4186" s="37">
        <f>VLOOKUP(D4186,DATA!A:F,6,FALSE)</f>
        <v>982</v>
      </c>
      <c r="N4186" s="36">
        <f t="shared" si="326"/>
        <v>38.160151161969047</v>
      </c>
      <c r="O4186" s="36">
        <f t="shared" si="327"/>
        <v>38.161366351085853</v>
      </c>
      <c r="P4186" s="36">
        <f t="shared" si="328"/>
        <v>1.2151891168059592E-3</v>
      </c>
      <c r="Q4186" s="36">
        <f t="shared" si="329"/>
        <v>0</v>
      </c>
    </row>
    <row r="4187" spans="1:17" x14ac:dyDescent="0.3">
      <c r="A4187" s="29">
        <v>1996215</v>
      </c>
      <c r="B4187" s="1">
        <v>136</v>
      </c>
      <c r="C4187" s="1" t="s">
        <v>14</v>
      </c>
      <c r="D4187" s="1" t="s">
        <v>63</v>
      </c>
      <c r="E4187" s="1" t="s">
        <v>64</v>
      </c>
      <c r="F4187" s="47">
        <v>714</v>
      </c>
      <c r="G4187" s="34">
        <v>926.49</v>
      </c>
      <c r="H4187" s="1" t="s">
        <v>218</v>
      </c>
      <c r="I4187" s="34">
        <v>4.5722999999999996E-3</v>
      </c>
      <c r="J4187" s="34">
        <v>1123.8262999999999</v>
      </c>
      <c r="K4187" s="35" t="str">
        <f t="shared" si="325"/>
        <v>Leenderbos, Groote Heide &amp; De Plateaux_H2310</v>
      </c>
      <c r="L4187" s="36">
        <f>VLOOKUP(D4187,DATA!A:F,5,FALSE)</f>
        <v>1.0986712608830001E-2</v>
      </c>
      <c r="M4187" s="37">
        <f>VLOOKUP(D4187,DATA!A:F,6,FALSE)</f>
        <v>982</v>
      </c>
      <c r="N4187" s="36">
        <f t="shared" si="326"/>
        <v>35.208830189487166</v>
      </c>
      <c r="O4187" s="36">
        <f t="shared" si="327"/>
        <v>35.209976159164306</v>
      </c>
      <c r="P4187" s="36">
        <f t="shared" si="328"/>
        <v>1.1459696771396466E-3</v>
      </c>
      <c r="Q4187" s="36">
        <f t="shared" si="329"/>
        <v>0</v>
      </c>
    </row>
    <row r="4188" spans="1:17" x14ac:dyDescent="0.3">
      <c r="A4188" s="29">
        <v>1996215</v>
      </c>
      <c r="B4188" s="1">
        <v>136</v>
      </c>
      <c r="C4188" s="1" t="s">
        <v>14</v>
      </c>
      <c r="D4188" s="1" t="s">
        <v>61</v>
      </c>
      <c r="E4188" s="1" t="s">
        <v>62</v>
      </c>
      <c r="F4188" s="47">
        <v>714</v>
      </c>
      <c r="G4188" s="34">
        <v>926.49</v>
      </c>
      <c r="H4188" s="1" t="s">
        <v>218</v>
      </c>
      <c r="I4188" s="34">
        <v>4.5722999999999996E-3</v>
      </c>
      <c r="J4188" s="34">
        <v>3326.6030000000001</v>
      </c>
      <c r="K4188" s="35" t="str">
        <f t="shared" si="325"/>
        <v>Leenderbos, Groote Heide &amp; De Plateaux_H2330</v>
      </c>
      <c r="L4188" s="36">
        <f>VLOOKUP(D4188,DATA!A:F,5,FALSE)</f>
        <v>1.0986712608830001E-2</v>
      </c>
      <c r="M4188" s="37">
        <f>VLOOKUP(D4188,DATA!A:F,6,FALSE)</f>
        <v>982</v>
      </c>
      <c r="N4188" s="36">
        <f t="shared" si="326"/>
        <v>35.208830189487166</v>
      </c>
      <c r="O4188" s="36">
        <f t="shared" si="327"/>
        <v>35.209976159164306</v>
      </c>
      <c r="P4188" s="36">
        <f t="shared" si="328"/>
        <v>1.1459696771396466E-3</v>
      </c>
      <c r="Q4188" s="36">
        <f t="shared" si="329"/>
        <v>0</v>
      </c>
    </row>
    <row r="4189" spans="1:17" x14ac:dyDescent="0.3">
      <c r="A4189" s="29">
        <v>1996216</v>
      </c>
      <c r="B4189" s="1">
        <v>136</v>
      </c>
      <c r="C4189" s="1" t="s">
        <v>14</v>
      </c>
      <c r="D4189" s="1" t="s">
        <v>63</v>
      </c>
      <c r="E4189" s="1" t="s">
        <v>64</v>
      </c>
      <c r="F4189" s="47">
        <v>714</v>
      </c>
      <c r="G4189" s="34">
        <v>929.74</v>
      </c>
      <c r="H4189" s="1" t="s">
        <v>218</v>
      </c>
      <c r="I4189" s="34">
        <v>4.5501999999999999E-3</v>
      </c>
      <c r="J4189" s="34">
        <v>2567.6122999999998</v>
      </c>
      <c r="K4189" s="35" t="str">
        <f t="shared" si="325"/>
        <v>Leenderbos, Groote Heide &amp; De Plateaux_H2310</v>
      </c>
      <c r="L4189" s="36">
        <f>VLOOKUP(D4189,DATA!A:F,5,FALSE)</f>
        <v>1.0986712608830001E-2</v>
      </c>
      <c r="M4189" s="37">
        <f>VLOOKUP(D4189,DATA!A:F,6,FALSE)</f>
        <v>982</v>
      </c>
      <c r="N4189" s="36">
        <f t="shared" si="326"/>
        <v>36.027619084048943</v>
      </c>
      <c r="O4189" s="36">
        <f t="shared" si="327"/>
        <v>36.028771288001842</v>
      </c>
      <c r="P4189" s="36">
        <f t="shared" si="328"/>
        <v>1.1522039528983896E-3</v>
      </c>
      <c r="Q4189" s="36">
        <f t="shared" si="329"/>
        <v>0</v>
      </c>
    </row>
    <row r="4190" spans="1:17" x14ac:dyDescent="0.3">
      <c r="A4190" s="29">
        <v>1996216</v>
      </c>
      <c r="B4190" s="1">
        <v>136</v>
      </c>
      <c r="C4190" s="1" t="s">
        <v>14</v>
      </c>
      <c r="D4190" s="1" t="s">
        <v>61</v>
      </c>
      <c r="E4190" s="1" t="s">
        <v>62</v>
      </c>
      <c r="F4190" s="47">
        <v>714</v>
      </c>
      <c r="G4190" s="34">
        <v>929.74</v>
      </c>
      <c r="H4190" s="1" t="s">
        <v>218</v>
      </c>
      <c r="I4190" s="34">
        <v>4.5501999999999999E-3</v>
      </c>
      <c r="J4190" s="34">
        <v>4440.8505999999998</v>
      </c>
      <c r="K4190" s="35" t="str">
        <f t="shared" si="325"/>
        <v>Leenderbos, Groote Heide &amp; De Plateaux_H2330</v>
      </c>
      <c r="L4190" s="36">
        <f>VLOOKUP(D4190,DATA!A:F,5,FALSE)</f>
        <v>1.0986712608830001E-2</v>
      </c>
      <c r="M4190" s="37">
        <f>VLOOKUP(D4190,DATA!A:F,6,FALSE)</f>
        <v>982</v>
      </c>
      <c r="N4190" s="36">
        <f t="shared" si="326"/>
        <v>36.027619084048943</v>
      </c>
      <c r="O4190" s="36">
        <f t="shared" si="327"/>
        <v>36.028771288001842</v>
      </c>
      <c r="P4190" s="36">
        <f t="shared" si="328"/>
        <v>1.1522039528983896E-3</v>
      </c>
      <c r="Q4190" s="36">
        <f t="shared" si="329"/>
        <v>0</v>
      </c>
    </row>
    <row r="4191" spans="1:17" x14ac:dyDescent="0.3">
      <c r="A4191" s="29">
        <v>1996254</v>
      </c>
      <c r="B4191" s="1">
        <v>138</v>
      </c>
      <c r="C4191" s="1" t="s">
        <v>38</v>
      </c>
      <c r="D4191" s="1" t="s">
        <v>75</v>
      </c>
      <c r="E4191" s="1" t="s">
        <v>76</v>
      </c>
      <c r="F4191" s="47">
        <v>1071</v>
      </c>
      <c r="G4191" s="34">
        <v>1726.99</v>
      </c>
      <c r="H4191" s="1" t="s">
        <v>218</v>
      </c>
      <c r="I4191" s="34">
        <v>5.6889999999999999E-5</v>
      </c>
      <c r="J4191" s="34">
        <v>1400.008</v>
      </c>
      <c r="K4191" s="35" t="str">
        <f t="shared" si="325"/>
        <v>Weerter- en Budelerbergen &amp; Ringselven_Lg13</v>
      </c>
      <c r="L4191" s="36">
        <f>VLOOKUP(D4191,DATA!A:F,5,FALSE)</f>
        <v>8.4126827976184013E-3</v>
      </c>
      <c r="M4191" s="37">
        <f>VLOOKUP(D4191,DATA!A:F,6,FALSE)</f>
        <v>1421</v>
      </c>
      <c r="N4191" s="36">
        <f t="shared" si="326"/>
        <v>92.918235439416804</v>
      </c>
      <c r="O4191" s="36">
        <f t="shared" si="327"/>
        <v>92.918238588707837</v>
      </c>
      <c r="P4191" s="36">
        <f t="shared" si="328"/>
        <v>3.1492910324004697E-6</v>
      </c>
      <c r="Q4191" s="36">
        <f t="shared" si="329"/>
        <v>0</v>
      </c>
    </row>
    <row r="4192" spans="1:17" x14ac:dyDescent="0.3">
      <c r="A4192" s="29">
        <v>1996255</v>
      </c>
      <c r="B4192" s="1">
        <v>138</v>
      </c>
      <c r="C4192" s="1" t="s">
        <v>38</v>
      </c>
      <c r="D4192" s="1" t="s">
        <v>75</v>
      </c>
      <c r="E4192" s="1" t="s">
        <v>76</v>
      </c>
      <c r="F4192" s="47">
        <v>1071</v>
      </c>
      <c r="G4192" s="34">
        <v>1744.93</v>
      </c>
      <c r="H4192" s="1" t="s">
        <v>218</v>
      </c>
      <c r="I4192" s="34">
        <v>1.5767E-5</v>
      </c>
      <c r="J4192" s="34">
        <v>7931.6752999999999</v>
      </c>
      <c r="K4192" s="35" t="str">
        <f t="shared" si="325"/>
        <v>Weerter- en Budelerbergen &amp; Ringselven_Lg13</v>
      </c>
      <c r="L4192" s="36">
        <f>VLOOKUP(D4192,DATA!A:F,5,FALSE)</f>
        <v>8.4126827976184013E-3</v>
      </c>
      <c r="M4192" s="37">
        <f>VLOOKUP(D4192,DATA!A:F,6,FALSE)</f>
        <v>1421</v>
      </c>
      <c r="N4192" s="36">
        <f t="shared" si="326"/>
        <v>93.849276511057326</v>
      </c>
      <c r="O4192" s="36">
        <f t="shared" si="327"/>
        <v>93.849277276725658</v>
      </c>
      <c r="P4192" s="36">
        <f t="shared" si="328"/>
        <v>7.6566833229207987E-7</v>
      </c>
      <c r="Q4192" s="36">
        <f t="shared" si="329"/>
        <v>0</v>
      </c>
    </row>
    <row r="4193" spans="1:17" x14ac:dyDescent="0.3">
      <c r="A4193" s="29">
        <v>1996255</v>
      </c>
      <c r="B4193" s="1">
        <v>138</v>
      </c>
      <c r="C4193" s="1" t="s">
        <v>38</v>
      </c>
      <c r="D4193" s="1" t="s">
        <v>89</v>
      </c>
      <c r="E4193" s="1" t="s">
        <v>54</v>
      </c>
      <c r="F4193" s="47">
        <v>714</v>
      </c>
      <c r="G4193" s="34">
        <v>1744.93</v>
      </c>
      <c r="H4193" s="1" t="s">
        <v>218</v>
      </c>
      <c r="I4193" s="34">
        <v>1.5767E-5</v>
      </c>
      <c r="J4193" s="34">
        <v>1242.0934999999999</v>
      </c>
      <c r="K4193" s="35" t="str">
        <f t="shared" si="325"/>
        <v>Weerter- en Budelerbergen &amp; Ringselven_L4030</v>
      </c>
      <c r="L4193" s="36">
        <f>VLOOKUP(D4193,DATA!A:F,5,FALSE)</f>
        <v>1.0986712608830001E-2</v>
      </c>
      <c r="M4193" s="37">
        <f>VLOOKUP(D4193,DATA!A:F,6,FALSE)</f>
        <v>982</v>
      </c>
      <c r="N4193" s="36">
        <f t="shared" si="326"/>
        <v>99.977112202457278</v>
      </c>
      <c r="O4193" s="36">
        <f t="shared" si="327"/>
        <v>99.977112206421182</v>
      </c>
      <c r="P4193" s="36">
        <f t="shared" si="328"/>
        <v>3.9639047599848709E-9</v>
      </c>
      <c r="Q4193" s="36">
        <f t="shared" si="329"/>
        <v>0</v>
      </c>
    </row>
    <row r="4194" spans="1:17" x14ac:dyDescent="0.3">
      <c r="A4194" s="29">
        <v>1997739</v>
      </c>
      <c r="B4194" s="1">
        <v>136</v>
      </c>
      <c r="C4194" s="1" t="s">
        <v>14</v>
      </c>
      <c r="D4194" s="1" t="s">
        <v>63</v>
      </c>
      <c r="E4194" s="1" t="s">
        <v>64</v>
      </c>
      <c r="F4194" s="47">
        <v>714</v>
      </c>
      <c r="G4194" s="34">
        <v>1502.07</v>
      </c>
      <c r="H4194" s="1" t="s">
        <v>218</v>
      </c>
      <c r="I4194" s="34">
        <v>7.6981000000000003E-3</v>
      </c>
      <c r="J4194" s="34">
        <v>423.24907999999999</v>
      </c>
      <c r="K4194" s="35" t="str">
        <f t="shared" si="325"/>
        <v>Leenderbos, Groote Heide &amp; De Plateaux_H2310</v>
      </c>
      <c r="L4194" s="36">
        <f>VLOOKUP(D4194,DATA!A:F,5,FALSE)</f>
        <v>1.0986712608830001E-2</v>
      </c>
      <c r="M4194" s="37">
        <f>VLOOKUP(D4194,DATA!A:F,6,FALSE)</f>
        <v>982</v>
      </c>
      <c r="N4194" s="36">
        <f t="shared" si="326"/>
        <v>99.671094209154077</v>
      </c>
      <c r="O4194" s="36">
        <f t="shared" si="327"/>
        <v>99.671121934298299</v>
      </c>
      <c r="P4194" s="36">
        <f t="shared" si="328"/>
        <v>2.772514422133554E-5</v>
      </c>
      <c r="Q4194" s="36">
        <f t="shared" si="329"/>
        <v>1.1734641784547584E-4</v>
      </c>
    </row>
    <row r="4195" spans="1:17" x14ac:dyDescent="0.3">
      <c r="A4195" s="29">
        <v>1997739</v>
      </c>
      <c r="B4195" s="1">
        <v>136</v>
      </c>
      <c r="C4195" s="1" t="s">
        <v>14</v>
      </c>
      <c r="D4195" s="1" t="s">
        <v>61</v>
      </c>
      <c r="E4195" s="1" t="s">
        <v>62</v>
      </c>
      <c r="F4195" s="47">
        <v>714</v>
      </c>
      <c r="G4195" s="34">
        <v>1502.07</v>
      </c>
      <c r="H4195" s="1" t="s">
        <v>218</v>
      </c>
      <c r="I4195" s="34">
        <v>7.6981000000000003E-3</v>
      </c>
      <c r="J4195" s="34">
        <v>215.87099000000001</v>
      </c>
      <c r="K4195" s="35" t="str">
        <f t="shared" si="325"/>
        <v>Leenderbos, Groote Heide &amp; De Plateaux_H2330</v>
      </c>
      <c r="L4195" s="36">
        <f>VLOOKUP(D4195,DATA!A:F,5,FALSE)</f>
        <v>1.0986712608830001E-2</v>
      </c>
      <c r="M4195" s="37">
        <f>VLOOKUP(D4195,DATA!A:F,6,FALSE)</f>
        <v>982</v>
      </c>
      <c r="N4195" s="36">
        <f t="shared" si="326"/>
        <v>99.671094209154077</v>
      </c>
      <c r="O4195" s="36">
        <f t="shared" si="327"/>
        <v>99.671121934298299</v>
      </c>
      <c r="P4195" s="36">
        <f t="shared" si="328"/>
        <v>2.772514422133554E-5</v>
      </c>
      <c r="Q4195" s="36">
        <f t="shared" si="329"/>
        <v>5.9850543309524823E-5</v>
      </c>
    </row>
    <row r="4196" spans="1:17" x14ac:dyDescent="0.3">
      <c r="A4196" s="29">
        <v>1997739</v>
      </c>
      <c r="B4196" s="1">
        <v>136</v>
      </c>
      <c r="C4196" s="1" t="s">
        <v>14</v>
      </c>
      <c r="D4196" s="1" t="s">
        <v>51</v>
      </c>
      <c r="E4196" s="1" t="s">
        <v>52</v>
      </c>
      <c r="F4196" s="47">
        <v>1000</v>
      </c>
      <c r="G4196" s="34">
        <v>1502.07</v>
      </c>
      <c r="H4196" s="1" t="s">
        <v>218</v>
      </c>
      <c r="I4196" s="34">
        <v>7.6981000000000003E-3</v>
      </c>
      <c r="J4196" s="34">
        <v>21.944035</v>
      </c>
      <c r="K4196" s="35" t="str">
        <f t="shared" si="325"/>
        <v>Leenderbos, Groote Heide &amp; De Plateaux_Lg09</v>
      </c>
      <c r="L4196" s="36">
        <f>VLOOKUP(D4196,DATA!A:F,5,FALSE)</f>
        <v>8.4126827976184013E-3</v>
      </c>
      <c r="M4196" s="37">
        <f>VLOOKUP(D4196,DATA!A:F,6,FALSE)</f>
        <v>1350</v>
      </c>
      <c r="N4196" s="36">
        <f t="shared" si="326"/>
        <v>78.233343660597882</v>
      </c>
      <c r="O4196" s="36">
        <f t="shared" si="327"/>
        <v>78.234446452921134</v>
      </c>
      <c r="P4196" s="36">
        <f t="shared" si="328"/>
        <v>1.1027923232518333E-3</v>
      </c>
      <c r="Q4196" s="36">
        <f t="shared" si="329"/>
        <v>2.4199713339169546E-4</v>
      </c>
    </row>
    <row r="4197" spans="1:17" x14ac:dyDescent="0.3">
      <c r="A4197" s="29">
        <v>1997740</v>
      </c>
      <c r="B4197" s="1">
        <v>136</v>
      </c>
      <c r="C4197" s="1" t="s">
        <v>14</v>
      </c>
      <c r="D4197" s="1" t="s">
        <v>61</v>
      </c>
      <c r="E4197" s="1" t="s">
        <v>62</v>
      </c>
      <c r="F4197" s="47">
        <v>714</v>
      </c>
      <c r="G4197" s="34">
        <v>1376.24</v>
      </c>
      <c r="H4197" s="1" t="s">
        <v>218</v>
      </c>
      <c r="I4197" s="34">
        <v>6.8881000000000003E-3</v>
      </c>
      <c r="J4197" s="34">
        <v>6171.4870000000001</v>
      </c>
      <c r="K4197" s="35" t="str">
        <f t="shared" si="325"/>
        <v>Leenderbos, Groote Heide &amp; De Plateaux_H2330</v>
      </c>
      <c r="L4197" s="36">
        <f>VLOOKUP(D4197,DATA!A:F,5,FALSE)</f>
        <v>1.0986712608830001E-2</v>
      </c>
      <c r="M4197" s="37">
        <f>VLOOKUP(D4197,DATA!A:F,6,FALSE)</f>
        <v>982</v>
      </c>
      <c r="N4197" s="36">
        <f t="shared" si="326"/>
        <v>98.702154994276157</v>
      </c>
      <c r="O4197" s="36">
        <f t="shared" si="327"/>
        <v>98.702251933751825</v>
      </c>
      <c r="P4197" s="36">
        <f t="shared" si="328"/>
        <v>9.6939475668023078E-5</v>
      </c>
      <c r="Q4197" s="36">
        <f t="shared" si="329"/>
        <v>5.9826071387202072E-3</v>
      </c>
    </row>
    <row r="4198" spans="1:17" x14ac:dyDescent="0.3">
      <c r="A4198" s="29">
        <v>1997741</v>
      </c>
      <c r="B4198" s="1">
        <v>136</v>
      </c>
      <c r="C4198" s="1" t="s">
        <v>14</v>
      </c>
      <c r="D4198" s="1" t="s">
        <v>61</v>
      </c>
      <c r="E4198" s="1" t="s">
        <v>62</v>
      </c>
      <c r="F4198" s="47">
        <v>714</v>
      </c>
      <c r="G4198" s="34">
        <v>1439.25</v>
      </c>
      <c r="H4198" s="1" t="s">
        <v>218</v>
      </c>
      <c r="I4198" s="34">
        <v>7.1000999999999998E-3</v>
      </c>
      <c r="J4198" s="34">
        <v>6906.4404000000004</v>
      </c>
      <c r="K4198" s="35" t="str">
        <f t="shared" si="325"/>
        <v>Leenderbos, Groote Heide &amp; De Plateaux_H2330</v>
      </c>
      <c r="L4198" s="36">
        <f>VLOOKUP(D4198,DATA!A:F,5,FALSE)</f>
        <v>1.0986712608830001E-2</v>
      </c>
      <c r="M4198" s="37">
        <f>VLOOKUP(D4198,DATA!A:F,6,FALSE)</f>
        <v>982</v>
      </c>
      <c r="N4198" s="36">
        <f t="shared" si="326"/>
        <v>99.346271337440726</v>
      </c>
      <c r="O4198" s="36">
        <f t="shared" si="327"/>
        <v>99.346321997373735</v>
      </c>
      <c r="P4198" s="36">
        <f t="shared" si="328"/>
        <v>5.0659933009455926E-5</v>
      </c>
      <c r="Q4198" s="36">
        <f t="shared" si="329"/>
        <v>3.4987980799779999E-3</v>
      </c>
    </row>
    <row r="4199" spans="1:17" x14ac:dyDescent="0.3">
      <c r="A4199" s="29">
        <v>1997744</v>
      </c>
      <c r="B4199" s="1">
        <v>136</v>
      </c>
      <c r="C4199" s="1" t="s">
        <v>14</v>
      </c>
      <c r="D4199" s="1" t="s">
        <v>63</v>
      </c>
      <c r="E4199" s="1" t="s">
        <v>64</v>
      </c>
      <c r="F4199" s="47">
        <v>714</v>
      </c>
      <c r="G4199" s="34">
        <v>906.1</v>
      </c>
      <c r="H4199" s="1" t="s">
        <v>218</v>
      </c>
      <c r="I4199" s="34">
        <v>4.5471000000000001E-3</v>
      </c>
      <c r="J4199" s="34">
        <v>3082.9969999999998</v>
      </c>
      <c r="K4199" s="35" t="str">
        <f t="shared" si="325"/>
        <v>Leenderbos, Groote Heide &amp; De Plateaux_H2310</v>
      </c>
      <c r="L4199" s="36">
        <f>VLOOKUP(D4199,DATA!A:F,5,FALSE)</f>
        <v>1.0986712608830001E-2</v>
      </c>
      <c r="M4199" s="37">
        <f>VLOOKUP(D4199,DATA!A:F,6,FALSE)</f>
        <v>982</v>
      </c>
      <c r="N4199" s="36">
        <f t="shared" si="326"/>
        <v>30.282286500609107</v>
      </c>
      <c r="O4199" s="36">
        <f t="shared" si="327"/>
        <v>30.283341223439876</v>
      </c>
      <c r="P4199" s="36">
        <f t="shared" si="328"/>
        <v>1.0547228307693501E-3</v>
      </c>
      <c r="Q4199" s="36">
        <f t="shared" si="329"/>
        <v>0</v>
      </c>
    </row>
    <row r="4200" spans="1:17" x14ac:dyDescent="0.3">
      <c r="A4200" s="29">
        <v>1997744</v>
      </c>
      <c r="B4200" s="1">
        <v>136</v>
      </c>
      <c r="C4200" s="1" t="s">
        <v>14</v>
      </c>
      <c r="D4200" s="1" t="s">
        <v>61</v>
      </c>
      <c r="E4200" s="1" t="s">
        <v>62</v>
      </c>
      <c r="F4200" s="47">
        <v>714</v>
      </c>
      <c r="G4200" s="34">
        <v>906.1</v>
      </c>
      <c r="H4200" s="1" t="s">
        <v>218</v>
      </c>
      <c r="I4200" s="34">
        <v>4.5471000000000001E-3</v>
      </c>
      <c r="J4200" s="34">
        <v>1255.7060394898199</v>
      </c>
      <c r="K4200" s="35" t="str">
        <f t="shared" si="325"/>
        <v>Leenderbos, Groote Heide &amp; De Plateaux_H2330</v>
      </c>
      <c r="L4200" s="36">
        <f>VLOOKUP(D4200,DATA!A:F,5,FALSE)</f>
        <v>1.0986712608830001E-2</v>
      </c>
      <c r="M4200" s="37">
        <f>VLOOKUP(D4200,DATA!A:F,6,FALSE)</f>
        <v>982</v>
      </c>
      <c r="N4200" s="36">
        <f t="shared" si="326"/>
        <v>30.282286500609107</v>
      </c>
      <c r="O4200" s="36">
        <f t="shared" si="327"/>
        <v>30.283341223439876</v>
      </c>
      <c r="P4200" s="36">
        <f t="shared" si="328"/>
        <v>1.0547228307693501E-3</v>
      </c>
      <c r="Q4200" s="36">
        <f t="shared" si="329"/>
        <v>0</v>
      </c>
    </row>
    <row r="4201" spans="1:17" x14ac:dyDescent="0.3">
      <c r="A4201" s="29">
        <v>1997745</v>
      </c>
      <c r="B4201" s="1">
        <v>136</v>
      </c>
      <c r="C4201" s="1" t="s">
        <v>14</v>
      </c>
      <c r="D4201" s="1" t="s">
        <v>63</v>
      </c>
      <c r="E4201" s="1" t="s">
        <v>64</v>
      </c>
      <c r="F4201" s="47">
        <v>714</v>
      </c>
      <c r="G4201" s="34">
        <v>883.07</v>
      </c>
      <c r="H4201" s="1" t="s">
        <v>218</v>
      </c>
      <c r="I4201" s="34">
        <v>4.4054999999999997E-3</v>
      </c>
      <c r="J4201" s="34">
        <v>1770.5307493719999</v>
      </c>
      <c r="K4201" s="35" t="str">
        <f t="shared" si="325"/>
        <v>Leenderbos, Groote Heide &amp; De Plateaux_H2310</v>
      </c>
      <c r="L4201" s="36">
        <f>VLOOKUP(D4201,DATA!A:F,5,FALSE)</f>
        <v>1.0986712608830001E-2</v>
      </c>
      <c r="M4201" s="37">
        <f>VLOOKUP(D4201,DATA!A:F,6,FALSE)</f>
        <v>982</v>
      </c>
      <c r="N4201" s="36">
        <f t="shared" si="326"/>
        <v>25.219955880463157</v>
      </c>
      <c r="O4201" s="36">
        <f t="shared" si="327"/>
        <v>25.220868727937628</v>
      </c>
      <c r="P4201" s="36">
        <f t="shared" si="328"/>
        <v>9.1284747447062387E-4</v>
      </c>
      <c r="Q4201" s="36">
        <f t="shared" si="329"/>
        <v>0</v>
      </c>
    </row>
    <row r="4202" spans="1:17" x14ac:dyDescent="0.3">
      <c r="A4202" s="29">
        <v>1997745</v>
      </c>
      <c r="B4202" s="1">
        <v>136</v>
      </c>
      <c r="C4202" s="1" t="s">
        <v>14</v>
      </c>
      <c r="D4202" s="1" t="s">
        <v>61</v>
      </c>
      <c r="E4202" s="1" t="s">
        <v>62</v>
      </c>
      <c r="F4202" s="47">
        <v>714</v>
      </c>
      <c r="G4202" s="34">
        <v>883.07</v>
      </c>
      <c r="H4202" s="1" t="s">
        <v>218</v>
      </c>
      <c r="I4202" s="34">
        <v>4.4054999999999997E-3</v>
      </c>
      <c r="J4202" s="34">
        <v>3254.95950597008</v>
      </c>
      <c r="K4202" s="35" t="str">
        <f t="shared" si="325"/>
        <v>Leenderbos, Groote Heide &amp; De Plateaux_H2330</v>
      </c>
      <c r="L4202" s="36">
        <f>VLOOKUP(D4202,DATA!A:F,5,FALSE)</f>
        <v>1.0986712608830001E-2</v>
      </c>
      <c r="M4202" s="37">
        <f>VLOOKUP(D4202,DATA!A:F,6,FALSE)</f>
        <v>982</v>
      </c>
      <c r="N4202" s="36">
        <f t="shared" si="326"/>
        <v>25.219955880463157</v>
      </c>
      <c r="O4202" s="36">
        <f t="shared" si="327"/>
        <v>25.220868727937628</v>
      </c>
      <c r="P4202" s="36">
        <f t="shared" si="328"/>
        <v>9.1284747447062387E-4</v>
      </c>
      <c r="Q4202" s="36">
        <f t="shared" si="329"/>
        <v>0</v>
      </c>
    </row>
    <row r="4203" spans="1:17" x14ac:dyDescent="0.3">
      <c r="A4203" s="29">
        <v>1997746</v>
      </c>
      <c r="B4203" s="1">
        <v>136</v>
      </c>
      <c r="C4203" s="1" t="s">
        <v>14</v>
      </c>
      <c r="D4203" s="1" t="s">
        <v>63</v>
      </c>
      <c r="E4203" s="1" t="s">
        <v>64</v>
      </c>
      <c r="F4203" s="47">
        <v>714</v>
      </c>
      <c r="G4203" s="34">
        <v>1171.72</v>
      </c>
      <c r="H4203" s="1" t="s">
        <v>218</v>
      </c>
      <c r="I4203" s="34">
        <v>5.3477000000000004E-3</v>
      </c>
      <c r="J4203" s="34">
        <v>2654.8517999999999</v>
      </c>
      <c r="K4203" s="35" t="str">
        <f t="shared" si="325"/>
        <v>Leenderbos, Groote Heide &amp; De Plateaux_H2310</v>
      </c>
      <c r="L4203" s="36">
        <f>VLOOKUP(D4203,DATA!A:F,5,FALSE)</f>
        <v>1.0986712608830001E-2</v>
      </c>
      <c r="M4203" s="37">
        <f>VLOOKUP(D4203,DATA!A:F,6,FALSE)</f>
        <v>982</v>
      </c>
      <c r="N4203" s="36">
        <f t="shared" si="326"/>
        <v>88.93775826973247</v>
      </c>
      <c r="O4203" s="36">
        <f t="shared" si="327"/>
        <v>88.938336304801553</v>
      </c>
      <c r="P4203" s="36">
        <f t="shared" si="328"/>
        <v>5.7803506908271629E-4</v>
      </c>
      <c r="Q4203" s="36">
        <f t="shared" si="329"/>
        <v>1.5345974436173738E-2</v>
      </c>
    </row>
    <row r="4204" spans="1:17" x14ac:dyDescent="0.3">
      <c r="A4204" s="29">
        <v>1997746</v>
      </c>
      <c r="B4204" s="1">
        <v>136</v>
      </c>
      <c r="C4204" s="1" t="s">
        <v>14</v>
      </c>
      <c r="D4204" s="1" t="s">
        <v>61</v>
      </c>
      <c r="E4204" s="1" t="s">
        <v>62</v>
      </c>
      <c r="F4204" s="47">
        <v>714</v>
      </c>
      <c r="G4204" s="34">
        <v>1171.72</v>
      </c>
      <c r="H4204" s="1" t="s">
        <v>218</v>
      </c>
      <c r="I4204" s="34">
        <v>5.3477000000000004E-3</v>
      </c>
      <c r="J4204" s="34">
        <v>1072.5238999999999</v>
      </c>
      <c r="K4204" s="35" t="str">
        <f t="shared" si="325"/>
        <v>Leenderbos, Groote Heide &amp; De Plateaux_H2330</v>
      </c>
      <c r="L4204" s="36">
        <f>VLOOKUP(D4204,DATA!A:F,5,FALSE)</f>
        <v>1.0986712608830001E-2</v>
      </c>
      <c r="M4204" s="37">
        <f>VLOOKUP(D4204,DATA!A:F,6,FALSE)</f>
        <v>982</v>
      </c>
      <c r="N4204" s="36">
        <f t="shared" si="326"/>
        <v>88.93775826973247</v>
      </c>
      <c r="O4204" s="36">
        <f t="shared" si="327"/>
        <v>88.938336304801553</v>
      </c>
      <c r="P4204" s="36">
        <f t="shared" si="328"/>
        <v>5.7803506908271629E-4</v>
      </c>
      <c r="Q4204" s="36">
        <f t="shared" si="329"/>
        <v>6.1995642662936419E-3</v>
      </c>
    </row>
    <row r="4205" spans="1:17" x14ac:dyDescent="0.3">
      <c r="A4205" s="29">
        <v>1997746</v>
      </c>
      <c r="B4205" s="1">
        <v>136</v>
      </c>
      <c r="C4205" s="1" t="s">
        <v>14</v>
      </c>
      <c r="D4205" s="1" t="s">
        <v>51</v>
      </c>
      <c r="E4205" s="1" t="s">
        <v>52</v>
      </c>
      <c r="F4205" s="47">
        <v>1000</v>
      </c>
      <c r="G4205" s="34">
        <v>1171.72</v>
      </c>
      <c r="H4205" s="1" t="s">
        <v>218</v>
      </c>
      <c r="I4205" s="34">
        <v>5.3477000000000004E-3</v>
      </c>
      <c r="J4205" s="34">
        <v>1646.1853000000001</v>
      </c>
      <c r="K4205" s="35" t="str">
        <f t="shared" si="325"/>
        <v>Leenderbos, Groote Heide &amp; De Plateaux_Lg09</v>
      </c>
      <c r="L4205" s="36">
        <f>VLOOKUP(D4205,DATA!A:F,5,FALSE)</f>
        <v>8.4126827976184013E-3</v>
      </c>
      <c r="M4205" s="37">
        <f>VLOOKUP(D4205,DATA!A:F,6,FALSE)</f>
        <v>1350</v>
      </c>
      <c r="N4205" s="36">
        <f t="shared" si="326"/>
        <v>18.245340254983251</v>
      </c>
      <c r="O4205" s="36">
        <f t="shared" si="327"/>
        <v>18.246011331800958</v>
      </c>
      <c r="P4205" s="36">
        <f t="shared" si="328"/>
        <v>6.7107681770650629E-4</v>
      </c>
      <c r="Q4205" s="36">
        <f t="shared" si="329"/>
        <v>1.1047167924792305E-2</v>
      </c>
    </row>
    <row r="4206" spans="1:17" x14ac:dyDescent="0.3">
      <c r="A4206" s="29">
        <v>1997783</v>
      </c>
      <c r="B4206" s="1">
        <v>138</v>
      </c>
      <c r="C4206" s="1" t="s">
        <v>38</v>
      </c>
      <c r="D4206" s="1" t="s">
        <v>75</v>
      </c>
      <c r="E4206" s="1" t="s">
        <v>76</v>
      </c>
      <c r="F4206" s="47">
        <v>1071</v>
      </c>
      <c r="G4206" s="34">
        <v>1866.44</v>
      </c>
      <c r="H4206" s="1" t="s">
        <v>218</v>
      </c>
      <c r="I4206" s="34">
        <v>9.4279999999999999E-5</v>
      </c>
      <c r="J4206" s="34">
        <v>234.51232999999999</v>
      </c>
      <c r="K4206" s="35" t="str">
        <f t="shared" si="325"/>
        <v>Weerter- en Budelerbergen &amp; Ringselven_Lg13</v>
      </c>
      <c r="L4206" s="36">
        <f>VLOOKUP(D4206,DATA!A:F,5,FALSE)</f>
        <v>8.4126827976184013E-3</v>
      </c>
      <c r="M4206" s="37">
        <f>VLOOKUP(D4206,DATA!A:F,6,FALSE)</f>
        <v>1421</v>
      </c>
      <c r="N4206" s="36">
        <f t="shared" si="326"/>
        <v>97.696296093119216</v>
      </c>
      <c r="O4206" s="36">
        <f t="shared" si="327"/>
        <v>97.696297878203339</v>
      </c>
      <c r="P4206" s="36">
        <f t="shared" si="328"/>
        <v>1.785084123184788E-6</v>
      </c>
      <c r="Q4206" s="36">
        <f t="shared" si="329"/>
        <v>0</v>
      </c>
    </row>
    <row r="4207" spans="1:17" x14ac:dyDescent="0.3">
      <c r="A4207" s="29">
        <v>1997784</v>
      </c>
      <c r="B4207" s="1">
        <v>138</v>
      </c>
      <c r="C4207" s="1" t="s">
        <v>38</v>
      </c>
      <c r="D4207" s="1" t="s">
        <v>75</v>
      </c>
      <c r="E4207" s="1" t="s">
        <v>76</v>
      </c>
      <c r="F4207" s="47">
        <v>1071</v>
      </c>
      <c r="G4207" s="34">
        <v>1727.08</v>
      </c>
      <c r="H4207" s="1" t="s">
        <v>218</v>
      </c>
      <c r="I4207" s="34">
        <v>4.9879999999999997E-5</v>
      </c>
      <c r="J4207" s="34">
        <v>8118.1143000000002</v>
      </c>
      <c r="K4207" s="35" t="str">
        <f t="shared" si="325"/>
        <v>Weerter- en Budelerbergen &amp; Ringselven_Lg13</v>
      </c>
      <c r="L4207" s="36">
        <f>VLOOKUP(D4207,DATA!A:F,5,FALSE)</f>
        <v>8.4126827976184013E-3</v>
      </c>
      <c r="M4207" s="37">
        <f>VLOOKUP(D4207,DATA!A:F,6,FALSE)</f>
        <v>1421</v>
      </c>
      <c r="N4207" s="36">
        <f t="shared" si="326"/>
        <v>92.923216001280196</v>
      </c>
      <c r="O4207" s="36">
        <f t="shared" si="327"/>
        <v>92.923218760720815</v>
      </c>
      <c r="P4207" s="36">
        <f t="shared" si="328"/>
        <v>2.759440619115594E-6</v>
      </c>
      <c r="Q4207" s="36">
        <f t="shared" si="329"/>
        <v>0</v>
      </c>
    </row>
    <row r="4208" spans="1:17" x14ac:dyDescent="0.3">
      <c r="A4208" s="29">
        <v>1997785</v>
      </c>
      <c r="B4208" s="1">
        <v>138</v>
      </c>
      <c r="C4208" s="1" t="s">
        <v>38</v>
      </c>
      <c r="D4208" s="1" t="s">
        <v>75</v>
      </c>
      <c r="E4208" s="1" t="s">
        <v>76</v>
      </c>
      <c r="F4208" s="47">
        <v>1071</v>
      </c>
      <c r="G4208" s="34">
        <v>1872.01</v>
      </c>
      <c r="H4208" s="1" t="s">
        <v>218</v>
      </c>
      <c r="I4208" s="34">
        <v>8.9649999999999997E-6</v>
      </c>
      <c r="J4208" s="34">
        <v>8637.643</v>
      </c>
      <c r="K4208" s="35" t="str">
        <f t="shared" si="325"/>
        <v>Weerter- en Budelerbergen &amp; Ringselven_Lg13</v>
      </c>
      <c r="L4208" s="36">
        <f>VLOOKUP(D4208,DATA!A:F,5,FALSE)</f>
        <v>8.4126827976184013E-3</v>
      </c>
      <c r="M4208" s="37">
        <f>VLOOKUP(D4208,DATA!A:F,6,FALSE)</f>
        <v>1421</v>
      </c>
      <c r="N4208" s="36">
        <f t="shared" si="326"/>
        <v>97.799433739275642</v>
      </c>
      <c r="O4208" s="36">
        <f t="shared" si="327"/>
        <v>97.799433901589481</v>
      </c>
      <c r="P4208" s="36">
        <f t="shared" si="328"/>
        <v>1.6231383881404327E-7</v>
      </c>
      <c r="Q4208" s="36">
        <f t="shared" si="329"/>
        <v>0</v>
      </c>
    </row>
    <row r="4209" spans="1:17" x14ac:dyDescent="0.3">
      <c r="A4209" s="29">
        <v>1999268</v>
      </c>
      <c r="B4209" s="1">
        <v>136</v>
      </c>
      <c r="C4209" s="1" t="s">
        <v>14</v>
      </c>
      <c r="D4209" s="1" t="s">
        <v>63</v>
      </c>
      <c r="E4209" s="1" t="s">
        <v>64</v>
      </c>
      <c r="F4209" s="47">
        <v>714</v>
      </c>
      <c r="G4209" s="34">
        <v>1239.8699999999999</v>
      </c>
      <c r="H4209" s="1" t="s">
        <v>218</v>
      </c>
      <c r="I4209" s="34">
        <v>6.3553999999999998E-3</v>
      </c>
      <c r="J4209" s="34">
        <v>321.39263999999997</v>
      </c>
      <c r="K4209" s="35" t="str">
        <f t="shared" si="325"/>
        <v>Leenderbos, Groote Heide &amp; De Plateaux_H2310</v>
      </c>
      <c r="L4209" s="36">
        <f>VLOOKUP(D4209,DATA!A:F,5,FALSE)</f>
        <v>1.0986712608830001E-2</v>
      </c>
      <c r="M4209" s="37">
        <f>VLOOKUP(D4209,DATA!A:F,6,FALSE)</f>
        <v>982</v>
      </c>
      <c r="N4209" s="36">
        <f t="shared" si="326"/>
        <v>94.44407838942405</v>
      </c>
      <c r="O4209" s="36">
        <f t="shared" si="327"/>
        <v>94.444444766269598</v>
      </c>
      <c r="P4209" s="36">
        <f t="shared" si="328"/>
        <v>3.6637684554818861E-4</v>
      </c>
      <c r="Q4209" s="36">
        <f t="shared" si="329"/>
        <v>1.1775082162560457E-3</v>
      </c>
    </row>
    <row r="4210" spans="1:17" x14ac:dyDescent="0.3">
      <c r="A4210" s="29">
        <v>1999268</v>
      </c>
      <c r="B4210" s="1">
        <v>136</v>
      </c>
      <c r="C4210" s="1" t="s">
        <v>14</v>
      </c>
      <c r="D4210" s="1" t="s">
        <v>61</v>
      </c>
      <c r="E4210" s="1" t="s">
        <v>62</v>
      </c>
      <c r="F4210" s="47">
        <v>714</v>
      </c>
      <c r="G4210" s="34">
        <v>1239.8699999999999</v>
      </c>
      <c r="H4210" s="1" t="s">
        <v>218</v>
      </c>
      <c r="I4210" s="34">
        <v>6.3553999999999998E-3</v>
      </c>
      <c r="J4210" s="34">
        <v>4108.8945000000003</v>
      </c>
      <c r="K4210" s="35" t="str">
        <f t="shared" si="325"/>
        <v>Leenderbos, Groote Heide &amp; De Plateaux_H2330</v>
      </c>
      <c r="L4210" s="36">
        <f>VLOOKUP(D4210,DATA!A:F,5,FALSE)</f>
        <v>1.0986712608830001E-2</v>
      </c>
      <c r="M4210" s="37">
        <f>VLOOKUP(D4210,DATA!A:F,6,FALSE)</f>
        <v>982</v>
      </c>
      <c r="N4210" s="36">
        <f t="shared" si="326"/>
        <v>94.44407838942405</v>
      </c>
      <c r="O4210" s="36">
        <f t="shared" si="327"/>
        <v>94.444444766269598</v>
      </c>
      <c r="P4210" s="36">
        <f t="shared" si="328"/>
        <v>3.6637684554818861E-4</v>
      </c>
      <c r="Q4210" s="36">
        <f t="shared" si="329"/>
        <v>1.5054038056003019E-2</v>
      </c>
    </row>
    <row r="4211" spans="1:17" x14ac:dyDescent="0.3">
      <c r="A4211" s="29">
        <v>1999268</v>
      </c>
      <c r="B4211" s="1">
        <v>136</v>
      </c>
      <c r="C4211" s="1" t="s">
        <v>14</v>
      </c>
      <c r="D4211" s="1" t="s">
        <v>51</v>
      </c>
      <c r="E4211" s="1" t="s">
        <v>52</v>
      </c>
      <c r="F4211" s="47">
        <v>1000</v>
      </c>
      <c r="G4211" s="34">
        <v>1239.8699999999999</v>
      </c>
      <c r="H4211" s="1" t="s">
        <v>218</v>
      </c>
      <c r="I4211" s="34">
        <v>6.3553999999999998E-3</v>
      </c>
      <c r="J4211" s="34">
        <v>808.21969999999999</v>
      </c>
      <c r="K4211" s="35" t="str">
        <f t="shared" si="325"/>
        <v>Leenderbos, Groote Heide &amp; De Plateaux_Lg09</v>
      </c>
      <c r="L4211" s="36">
        <f>VLOOKUP(D4211,DATA!A:F,5,FALSE)</f>
        <v>8.4126827976184013E-3</v>
      </c>
      <c r="M4211" s="37">
        <f>VLOOKUP(D4211,DATA!A:F,6,FALSE)</f>
        <v>1350</v>
      </c>
      <c r="N4211" s="36">
        <f t="shared" si="326"/>
        <v>28.363761233184619</v>
      </c>
      <c r="O4211" s="36">
        <f t="shared" si="327"/>
        <v>28.364847606335363</v>
      </c>
      <c r="P4211" s="36">
        <f t="shared" si="328"/>
        <v>1.0863731507448904E-3</v>
      </c>
      <c r="Q4211" s="36">
        <f t="shared" si="329"/>
        <v>8.7802818198309002E-3</v>
      </c>
    </row>
    <row r="4212" spans="1:17" x14ac:dyDescent="0.3">
      <c r="A4212" s="29">
        <v>1999269</v>
      </c>
      <c r="B4212" s="1">
        <v>136</v>
      </c>
      <c r="C4212" s="1" t="s">
        <v>14</v>
      </c>
      <c r="D4212" s="1" t="s">
        <v>61</v>
      </c>
      <c r="E4212" s="1" t="s">
        <v>62</v>
      </c>
      <c r="F4212" s="47">
        <v>714</v>
      </c>
      <c r="G4212" s="34">
        <v>1183.3800000000001</v>
      </c>
      <c r="H4212" s="1" t="s">
        <v>218</v>
      </c>
      <c r="I4212" s="34">
        <v>5.9798999999999998E-3</v>
      </c>
      <c r="J4212" s="34">
        <v>8123.9594999999999</v>
      </c>
      <c r="K4212" s="35" t="str">
        <f t="shared" si="325"/>
        <v>Leenderbos, Groote Heide &amp; De Plateaux_H2330</v>
      </c>
      <c r="L4212" s="36">
        <f>VLOOKUP(D4212,DATA!A:F,5,FALSE)</f>
        <v>1.0986712608830001E-2</v>
      </c>
      <c r="M4212" s="37">
        <f>VLOOKUP(D4212,DATA!A:F,6,FALSE)</f>
        <v>982</v>
      </c>
      <c r="N4212" s="36">
        <f t="shared" si="326"/>
        <v>90.136678454056948</v>
      </c>
      <c r="O4212" s="36">
        <f t="shared" si="327"/>
        <v>90.137262537607342</v>
      </c>
      <c r="P4212" s="36">
        <f t="shared" si="328"/>
        <v>5.8408355039318849E-4</v>
      </c>
      <c r="Q4212" s="36">
        <f t="shared" si="329"/>
        <v>4.7450711080104721E-2</v>
      </c>
    </row>
    <row r="4213" spans="1:17" x14ac:dyDescent="0.3">
      <c r="A4213" s="29">
        <v>1999270</v>
      </c>
      <c r="B4213" s="1">
        <v>136</v>
      </c>
      <c r="C4213" s="1" t="s">
        <v>14</v>
      </c>
      <c r="D4213" s="1" t="s">
        <v>61</v>
      </c>
      <c r="E4213" s="1" t="s">
        <v>62</v>
      </c>
      <c r="F4213" s="47">
        <v>714</v>
      </c>
      <c r="G4213" s="34">
        <v>1196.31</v>
      </c>
      <c r="H4213" s="1" t="s">
        <v>218</v>
      </c>
      <c r="I4213" s="34">
        <v>5.9537000000000001E-3</v>
      </c>
      <c r="J4213" s="34">
        <v>3505.2588000000001</v>
      </c>
      <c r="K4213" s="35" t="str">
        <f t="shared" si="325"/>
        <v>Leenderbos, Groote Heide &amp; De Plateaux_H2330</v>
      </c>
      <c r="L4213" s="36">
        <f>VLOOKUP(D4213,DATA!A:F,5,FALSE)</f>
        <v>1.0986712608830001E-2</v>
      </c>
      <c r="M4213" s="37">
        <f>VLOOKUP(D4213,DATA!A:F,6,FALSE)</f>
        <v>982</v>
      </c>
      <c r="N4213" s="36">
        <f t="shared" si="326"/>
        <v>91.329618720093663</v>
      </c>
      <c r="O4213" s="36">
        <f t="shared" si="327"/>
        <v>91.330136676025717</v>
      </c>
      <c r="P4213" s="36">
        <f t="shared" si="328"/>
        <v>5.1795593205383739E-4</v>
      </c>
      <c r="Q4213" s="36">
        <f t="shared" si="329"/>
        <v>1.8155695888439155E-2</v>
      </c>
    </row>
    <row r="4214" spans="1:17" x14ac:dyDescent="0.3">
      <c r="A4214" s="29">
        <v>1999270</v>
      </c>
      <c r="B4214" s="1">
        <v>136</v>
      </c>
      <c r="C4214" s="1" t="s">
        <v>14</v>
      </c>
      <c r="D4214" s="1" t="s">
        <v>51</v>
      </c>
      <c r="E4214" s="1" t="s">
        <v>52</v>
      </c>
      <c r="F4214" s="47">
        <v>1000</v>
      </c>
      <c r="G4214" s="34">
        <v>1196.31</v>
      </c>
      <c r="H4214" s="1" t="s">
        <v>218</v>
      </c>
      <c r="I4214" s="34">
        <v>5.9537000000000001E-3</v>
      </c>
      <c r="J4214" s="34">
        <v>233.28665000000001</v>
      </c>
      <c r="K4214" s="35" t="str">
        <f t="shared" si="325"/>
        <v>Leenderbos, Groote Heide &amp; De Plateaux_Lg09</v>
      </c>
      <c r="L4214" s="36">
        <f>VLOOKUP(D4214,DATA!A:F,5,FALSE)</f>
        <v>8.4126827976184013E-3</v>
      </c>
      <c r="M4214" s="37">
        <f>VLOOKUP(D4214,DATA!A:F,6,FALSE)</f>
        <v>1350</v>
      </c>
      <c r="N4214" s="36">
        <f t="shared" si="326"/>
        <v>21.535471912328429</v>
      </c>
      <c r="O4214" s="36">
        <f t="shared" si="327"/>
        <v>21.536318272880276</v>
      </c>
      <c r="P4214" s="36">
        <f t="shared" si="328"/>
        <v>8.4636055184716952E-4</v>
      </c>
      <c r="Q4214" s="36">
        <f t="shared" si="329"/>
        <v>1.9744461783257751E-3</v>
      </c>
    </row>
    <row r="4215" spans="1:17" x14ac:dyDescent="0.3">
      <c r="A4215" s="29">
        <v>1999273</v>
      </c>
      <c r="B4215" s="1">
        <v>136</v>
      </c>
      <c r="C4215" s="1" t="s">
        <v>14</v>
      </c>
      <c r="D4215" s="1" t="s">
        <v>63</v>
      </c>
      <c r="E4215" s="1" t="s">
        <v>64</v>
      </c>
      <c r="F4215" s="47">
        <v>714</v>
      </c>
      <c r="G4215" s="34">
        <v>957.83</v>
      </c>
      <c r="H4215" s="1" t="s">
        <v>218</v>
      </c>
      <c r="I4215" s="34">
        <v>4.7491E-3</v>
      </c>
      <c r="J4215" s="34">
        <v>2188.0372832640001</v>
      </c>
      <c r="K4215" s="35" t="str">
        <f t="shared" si="325"/>
        <v>Leenderbos, Groote Heide &amp; De Plateaux_H2310</v>
      </c>
      <c r="L4215" s="36">
        <f>VLOOKUP(D4215,DATA!A:F,5,FALSE)</f>
        <v>1.0986712608830001E-2</v>
      </c>
      <c r="M4215" s="37">
        <f>VLOOKUP(D4215,DATA!A:F,6,FALSE)</f>
        <v>982</v>
      </c>
      <c r="N4215" s="36">
        <f t="shared" si="326"/>
        <v>43.400017203613416</v>
      </c>
      <c r="O4215" s="36">
        <f t="shared" si="327"/>
        <v>43.401298904766819</v>
      </c>
      <c r="P4215" s="36">
        <f t="shared" si="328"/>
        <v>1.2817011534025369E-3</v>
      </c>
      <c r="Q4215" s="36">
        <f t="shared" si="329"/>
        <v>0</v>
      </c>
    </row>
    <row r="4216" spans="1:17" x14ac:dyDescent="0.3">
      <c r="A4216" s="29">
        <v>1999273</v>
      </c>
      <c r="B4216" s="1">
        <v>136</v>
      </c>
      <c r="C4216" s="1" t="s">
        <v>14</v>
      </c>
      <c r="D4216" s="1" t="s">
        <v>61</v>
      </c>
      <c r="E4216" s="1" t="s">
        <v>62</v>
      </c>
      <c r="F4216" s="47">
        <v>714</v>
      </c>
      <c r="G4216" s="34">
        <v>957.83</v>
      </c>
      <c r="H4216" s="1" t="s">
        <v>218</v>
      </c>
      <c r="I4216" s="34">
        <v>4.7491E-3</v>
      </c>
      <c r="J4216" s="34">
        <v>1375.4417683459999</v>
      </c>
      <c r="K4216" s="35" t="str">
        <f t="shared" si="325"/>
        <v>Leenderbos, Groote Heide &amp; De Plateaux_H2330</v>
      </c>
      <c r="L4216" s="36">
        <f>VLOOKUP(D4216,DATA!A:F,5,FALSE)</f>
        <v>1.0986712608830001E-2</v>
      </c>
      <c r="M4216" s="37">
        <f>VLOOKUP(D4216,DATA!A:F,6,FALSE)</f>
        <v>982</v>
      </c>
      <c r="N4216" s="36">
        <f t="shared" si="326"/>
        <v>43.400017203613416</v>
      </c>
      <c r="O4216" s="36">
        <f t="shared" si="327"/>
        <v>43.401298904766819</v>
      </c>
      <c r="P4216" s="36">
        <f t="shared" si="328"/>
        <v>1.2817011534025369E-3</v>
      </c>
      <c r="Q4216" s="36">
        <f t="shared" si="329"/>
        <v>0</v>
      </c>
    </row>
    <row r="4217" spans="1:17" x14ac:dyDescent="0.3">
      <c r="A4217" s="29">
        <v>1999274</v>
      </c>
      <c r="B4217" s="1">
        <v>136</v>
      </c>
      <c r="C4217" s="1" t="s">
        <v>14</v>
      </c>
      <c r="D4217" s="1" t="s">
        <v>63</v>
      </c>
      <c r="E4217" s="1" t="s">
        <v>64</v>
      </c>
      <c r="F4217" s="47">
        <v>714</v>
      </c>
      <c r="G4217" s="34">
        <v>1076.95</v>
      </c>
      <c r="H4217" s="1" t="s">
        <v>218</v>
      </c>
      <c r="I4217" s="34">
        <v>5.1885000000000004E-3</v>
      </c>
      <c r="J4217" s="34">
        <v>5485.0186002801502</v>
      </c>
      <c r="K4217" s="35" t="str">
        <f t="shared" si="325"/>
        <v>Leenderbos, Groote Heide &amp; De Plateaux_H2310</v>
      </c>
      <c r="L4217" s="36">
        <f>VLOOKUP(D4217,DATA!A:F,5,FALSE)</f>
        <v>1.0986712608830001E-2</v>
      </c>
      <c r="M4217" s="37">
        <f>VLOOKUP(D4217,DATA!A:F,6,FALSE)</f>
        <v>982</v>
      </c>
      <c r="N4217" s="36">
        <f t="shared" si="326"/>
        <v>73.946473406230183</v>
      </c>
      <c r="O4217" s="36">
        <f t="shared" si="327"/>
        <v>73.947571621913156</v>
      </c>
      <c r="P4217" s="36">
        <f t="shared" si="328"/>
        <v>1.0982156829726364E-3</v>
      </c>
      <c r="Q4217" s="36">
        <f t="shared" si="329"/>
        <v>6.0237334482242791E-2</v>
      </c>
    </row>
    <row r="4218" spans="1:17" x14ac:dyDescent="0.3">
      <c r="A4218" s="29">
        <v>1999274</v>
      </c>
      <c r="B4218" s="1">
        <v>136</v>
      </c>
      <c r="C4218" s="1" t="s">
        <v>14</v>
      </c>
      <c r="D4218" s="1" t="s">
        <v>61</v>
      </c>
      <c r="E4218" s="1" t="s">
        <v>62</v>
      </c>
      <c r="F4218" s="47">
        <v>714</v>
      </c>
      <c r="G4218" s="34">
        <v>1076.95</v>
      </c>
      <c r="H4218" s="1" t="s">
        <v>218</v>
      </c>
      <c r="I4218" s="34">
        <v>5.1885000000000004E-3</v>
      </c>
      <c r="J4218" s="34">
        <v>980.34293892061999</v>
      </c>
      <c r="K4218" s="35" t="str">
        <f t="shared" si="325"/>
        <v>Leenderbos, Groote Heide &amp; De Plateaux_H2330</v>
      </c>
      <c r="L4218" s="36">
        <f>VLOOKUP(D4218,DATA!A:F,5,FALSE)</f>
        <v>1.0986712608830001E-2</v>
      </c>
      <c r="M4218" s="37">
        <f>VLOOKUP(D4218,DATA!A:F,6,FALSE)</f>
        <v>982</v>
      </c>
      <c r="N4218" s="36">
        <f t="shared" si="326"/>
        <v>73.946473406230183</v>
      </c>
      <c r="O4218" s="36">
        <f t="shared" si="327"/>
        <v>73.947571621913156</v>
      </c>
      <c r="P4218" s="36">
        <f t="shared" si="328"/>
        <v>1.0982156829726364E-3</v>
      </c>
      <c r="Q4218" s="36">
        <f t="shared" si="329"/>
        <v>1.0766279902141103E-2</v>
      </c>
    </row>
    <row r="4219" spans="1:17" x14ac:dyDescent="0.3">
      <c r="A4219" s="29">
        <v>1999274</v>
      </c>
      <c r="B4219" s="1">
        <v>136</v>
      </c>
      <c r="C4219" s="1" t="s">
        <v>14</v>
      </c>
      <c r="D4219" s="1" t="s">
        <v>51</v>
      </c>
      <c r="E4219" s="1" t="s">
        <v>52</v>
      </c>
      <c r="F4219" s="47">
        <v>1000</v>
      </c>
      <c r="G4219" s="34">
        <v>1076.95</v>
      </c>
      <c r="H4219" s="1" t="s">
        <v>218</v>
      </c>
      <c r="I4219" s="34">
        <v>5.1885000000000004E-3</v>
      </c>
      <c r="J4219" s="34">
        <v>3283.1902</v>
      </c>
      <c r="K4219" s="35" t="str">
        <f t="shared" si="325"/>
        <v>Leenderbos, Groote Heide &amp; De Plateaux_Lg09</v>
      </c>
      <c r="L4219" s="36">
        <f>VLOOKUP(D4219,DATA!A:F,5,FALSE)</f>
        <v>8.4126827976184013E-3</v>
      </c>
      <c r="M4219" s="37">
        <f>VLOOKUP(D4219,DATA!A:F,6,FALSE)</f>
        <v>1350</v>
      </c>
      <c r="N4219" s="36">
        <f t="shared" si="326"/>
        <v>9.1364830855298518</v>
      </c>
      <c r="O4219" s="36">
        <f t="shared" si="327"/>
        <v>9.1368454558989658</v>
      </c>
      <c r="P4219" s="36">
        <f t="shared" si="328"/>
        <v>3.6237036911401788E-4</v>
      </c>
      <c r="Q4219" s="36">
        <f t="shared" si="329"/>
        <v>1.1897308446455262E-2</v>
      </c>
    </row>
    <row r="4220" spans="1:17" x14ac:dyDescent="0.3">
      <c r="A4220" s="29">
        <v>1999312</v>
      </c>
      <c r="B4220" s="1">
        <v>138</v>
      </c>
      <c r="C4220" s="1" t="s">
        <v>38</v>
      </c>
      <c r="D4220" s="1" t="s">
        <v>75</v>
      </c>
      <c r="E4220" s="1" t="s">
        <v>76</v>
      </c>
      <c r="F4220" s="47">
        <v>1071</v>
      </c>
      <c r="G4220" s="34">
        <v>1753.04</v>
      </c>
      <c r="H4220" s="1" t="s">
        <v>218</v>
      </c>
      <c r="I4220" s="34">
        <v>8.5019999999999996E-5</v>
      </c>
      <c r="J4220" s="34">
        <v>8613.7929999999997</v>
      </c>
      <c r="K4220" s="35" t="str">
        <f t="shared" si="325"/>
        <v>Weerter- en Budelerbergen &amp; Ringselven_Lg13</v>
      </c>
      <c r="L4220" s="36">
        <f>VLOOKUP(D4220,DATA!A:F,5,FALSE)</f>
        <v>8.4126827976184013E-3</v>
      </c>
      <c r="M4220" s="37">
        <f>VLOOKUP(D4220,DATA!A:F,6,FALSE)</f>
        <v>1421</v>
      </c>
      <c r="N4220" s="36">
        <f t="shared" si="326"/>
        <v>94.231525857329871</v>
      </c>
      <c r="O4220" s="36">
        <f t="shared" si="327"/>
        <v>94.231529745208064</v>
      </c>
      <c r="P4220" s="36">
        <f t="shared" si="328"/>
        <v>3.88787819360914E-6</v>
      </c>
      <c r="Q4220" s="36">
        <f t="shared" si="329"/>
        <v>0</v>
      </c>
    </row>
    <row r="4221" spans="1:17" x14ac:dyDescent="0.3">
      <c r="A4221" s="29">
        <v>1999312</v>
      </c>
      <c r="B4221" s="1">
        <v>138</v>
      </c>
      <c r="C4221" s="1" t="s">
        <v>38</v>
      </c>
      <c r="D4221" s="1" t="s">
        <v>89</v>
      </c>
      <c r="E4221" s="1" t="s">
        <v>54</v>
      </c>
      <c r="F4221" s="47">
        <v>714</v>
      </c>
      <c r="G4221" s="34">
        <v>1753.04</v>
      </c>
      <c r="H4221" s="1" t="s">
        <v>218</v>
      </c>
      <c r="I4221" s="34">
        <v>8.5019999999999996E-5</v>
      </c>
      <c r="J4221" s="34">
        <v>2.3085985</v>
      </c>
      <c r="K4221" s="35" t="str">
        <f t="shared" si="325"/>
        <v>Weerter- en Budelerbergen &amp; Ringselven_L4030</v>
      </c>
      <c r="L4221" s="36">
        <f>VLOOKUP(D4221,DATA!A:F,5,FALSE)</f>
        <v>1.0986712608830001E-2</v>
      </c>
      <c r="M4221" s="37">
        <f>VLOOKUP(D4221,DATA!A:F,6,FALSE)</f>
        <v>982</v>
      </c>
      <c r="N4221" s="36">
        <f t="shared" si="326"/>
        <v>99.979062931876086</v>
      </c>
      <c r="O4221" s="36">
        <f t="shared" si="327"/>
        <v>99.979062951429086</v>
      </c>
      <c r="P4221" s="36">
        <f t="shared" si="328"/>
        <v>1.9552999219740741E-8</v>
      </c>
      <c r="Q4221" s="36">
        <f t="shared" si="329"/>
        <v>0</v>
      </c>
    </row>
    <row r="4222" spans="1:17" x14ac:dyDescent="0.3">
      <c r="A4222" s="29">
        <v>1999313</v>
      </c>
      <c r="B4222" s="1">
        <v>138</v>
      </c>
      <c r="C4222" s="1" t="s">
        <v>38</v>
      </c>
      <c r="D4222" s="1" t="s">
        <v>75</v>
      </c>
      <c r="E4222" s="1" t="s">
        <v>76</v>
      </c>
      <c r="F4222" s="47">
        <v>1071</v>
      </c>
      <c r="G4222" s="34">
        <v>1846.29</v>
      </c>
      <c r="H4222" s="1" t="s">
        <v>218</v>
      </c>
      <c r="I4222" s="34">
        <v>4.494E-5</v>
      </c>
      <c r="J4222" s="34">
        <v>9448.7420000000002</v>
      </c>
      <c r="K4222" s="35" t="str">
        <f t="shared" si="325"/>
        <v>Weerter- en Budelerbergen &amp; Ringselven_Lg13</v>
      </c>
      <c r="L4222" s="36">
        <f>VLOOKUP(D4222,DATA!A:F,5,FALSE)</f>
        <v>8.4126827976184013E-3</v>
      </c>
      <c r="M4222" s="37">
        <f>VLOOKUP(D4222,DATA!A:F,6,FALSE)</f>
        <v>1421</v>
      </c>
      <c r="N4222" s="36">
        <f t="shared" si="326"/>
        <v>97.282296669630412</v>
      </c>
      <c r="O4222" s="36">
        <f t="shared" si="327"/>
        <v>97.282297669177737</v>
      </c>
      <c r="P4222" s="36">
        <f t="shared" si="328"/>
        <v>9.9954732490914466E-7</v>
      </c>
      <c r="Q4222" s="36">
        <f t="shared" si="329"/>
        <v>0</v>
      </c>
    </row>
    <row r="4223" spans="1:17" x14ac:dyDescent="0.3">
      <c r="A4223" s="29">
        <v>2000798</v>
      </c>
      <c r="B4223" s="1">
        <v>136</v>
      </c>
      <c r="C4223" s="1" t="s">
        <v>14</v>
      </c>
      <c r="D4223" s="1" t="s">
        <v>61</v>
      </c>
      <c r="E4223" s="1" t="s">
        <v>62</v>
      </c>
      <c r="F4223" s="47">
        <v>714</v>
      </c>
      <c r="G4223" s="34">
        <v>1134.08</v>
      </c>
      <c r="H4223" s="1" t="s">
        <v>218</v>
      </c>
      <c r="I4223" s="34">
        <v>5.7521999999999998E-3</v>
      </c>
      <c r="J4223" s="34">
        <v>9657.9969999999994</v>
      </c>
      <c r="K4223" s="35" t="str">
        <f t="shared" si="325"/>
        <v>Leenderbos, Groote Heide &amp; De Plateaux_H2330</v>
      </c>
      <c r="L4223" s="36">
        <f>VLOOKUP(D4223,DATA!A:F,5,FALSE)</f>
        <v>1.0986712608830001E-2</v>
      </c>
      <c r="M4223" s="37">
        <f>VLOOKUP(D4223,DATA!A:F,6,FALSE)</f>
        <v>982</v>
      </c>
      <c r="N4223" s="36">
        <f t="shared" si="326"/>
        <v>84.169034833742217</v>
      </c>
      <c r="O4223" s="36">
        <f t="shared" si="327"/>
        <v>84.169876911321737</v>
      </c>
      <c r="P4223" s="36">
        <f t="shared" si="328"/>
        <v>8.4207757952015072E-4</v>
      </c>
      <c r="Q4223" s="36">
        <f t="shared" si="329"/>
        <v>8.1327827367728756E-2</v>
      </c>
    </row>
    <row r="4224" spans="1:17" x14ac:dyDescent="0.3">
      <c r="A4224" s="29">
        <v>2000799</v>
      </c>
      <c r="B4224" s="1">
        <v>136</v>
      </c>
      <c r="C4224" s="1" t="s">
        <v>14</v>
      </c>
      <c r="D4224" s="1" t="s">
        <v>61</v>
      </c>
      <c r="E4224" s="1" t="s">
        <v>62</v>
      </c>
      <c r="F4224" s="47">
        <v>714</v>
      </c>
      <c r="G4224" s="34">
        <v>1122.72</v>
      </c>
      <c r="H4224" s="1" t="s">
        <v>218</v>
      </c>
      <c r="I4224" s="34">
        <v>5.7134000000000004E-3</v>
      </c>
      <c r="J4224" s="34">
        <v>1755.9090000000001</v>
      </c>
      <c r="K4224" s="35" t="str">
        <f t="shared" si="325"/>
        <v>Leenderbos, Groote Heide &amp; De Plateaux_H2330</v>
      </c>
      <c r="L4224" s="36">
        <f>VLOOKUP(D4224,DATA!A:F,5,FALSE)</f>
        <v>1.0986712608830001E-2</v>
      </c>
      <c r="M4224" s="37">
        <f>VLOOKUP(D4224,DATA!A:F,6,FALSE)</f>
        <v>982</v>
      </c>
      <c r="N4224" s="36">
        <f t="shared" si="326"/>
        <v>82.434252545249635</v>
      </c>
      <c r="O4224" s="36">
        <f t="shared" si="327"/>
        <v>82.435161469920772</v>
      </c>
      <c r="P4224" s="36">
        <f t="shared" si="328"/>
        <v>9.0892467113690145E-4</v>
      </c>
      <c r="Q4224" s="36">
        <f t="shared" si="329"/>
        <v>1.5959890103713258E-2</v>
      </c>
    </row>
    <row r="4225" spans="1:17" x14ac:dyDescent="0.3">
      <c r="A4225" s="29">
        <v>2000799</v>
      </c>
      <c r="B4225" s="1">
        <v>136</v>
      </c>
      <c r="C4225" s="1" t="s">
        <v>14</v>
      </c>
      <c r="D4225" s="1" t="s">
        <v>51</v>
      </c>
      <c r="E4225" s="1" t="s">
        <v>52</v>
      </c>
      <c r="F4225" s="47">
        <v>1000</v>
      </c>
      <c r="G4225" s="34">
        <v>1122.72</v>
      </c>
      <c r="H4225" s="1" t="s">
        <v>218</v>
      </c>
      <c r="I4225" s="34">
        <v>5.7134000000000004E-3</v>
      </c>
      <c r="J4225" s="34">
        <v>90.084689999999995</v>
      </c>
      <c r="K4225" s="35" t="str">
        <f t="shared" si="325"/>
        <v>Leenderbos, Groote Heide &amp; De Plateaux_Lg09</v>
      </c>
      <c r="L4225" s="36">
        <f>VLOOKUP(D4225,DATA!A:F,5,FALSE)</f>
        <v>8.4126827976184013E-3</v>
      </c>
      <c r="M4225" s="37">
        <f>VLOOKUP(D4225,DATA!A:F,6,FALSE)</f>
        <v>1350</v>
      </c>
      <c r="N4225" s="36">
        <f t="shared" si="326"/>
        <v>12.875245395837458</v>
      </c>
      <c r="O4225" s="36">
        <f t="shared" si="327"/>
        <v>12.875784576089192</v>
      </c>
      <c r="P4225" s="36">
        <f t="shared" si="328"/>
        <v>5.3918025173338435E-4</v>
      </c>
      <c r="Q4225" s="36">
        <f t="shared" si="329"/>
        <v>4.8571885831523887E-4</v>
      </c>
    </row>
    <row r="4226" spans="1:17" x14ac:dyDescent="0.3">
      <c r="A4226" s="29">
        <v>2000800</v>
      </c>
      <c r="B4226" s="1">
        <v>136</v>
      </c>
      <c r="C4226" s="1" t="s">
        <v>14</v>
      </c>
      <c r="D4226" s="1" t="s">
        <v>61</v>
      </c>
      <c r="E4226" s="1" t="s">
        <v>62</v>
      </c>
      <c r="F4226" s="47">
        <v>714</v>
      </c>
      <c r="G4226" s="34">
        <v>991.25</v>
      </c>
      <c r="H4226" s="1" t="s">
        <v>218</v>
      </c>
      <c r="I4226" s="34">
        <v>5.1189E-3</v>
      </c>
      <c r="J4226" s="34">
        <v>1192.9577999999999</v>
      </c>
      <c r="K4226" s="35" t="str">
        <f t="shared" si="325"/>
        <v>Leenderbos, Groote Heide &amp; De Plateaux_H2330</v>
      </c>
      <c r="L4226" s="36">
        <f>VLOOKUP(D4226,DATA!A:F,5,FALSE)</f>
        <v>1.0986712608830001E-2</v>
      </c>
      <c r="M4226" s="37">
        <f>VLOOKUP(D4226,DATA!A:F,6,FALSE)</f>
        <v>982</v>
      </c>
      <c r="N4226" s="36">
        <f t="shared" si="326"/>
        <v>52.538492856685629</v>
      </c>
      <c r="O4226" s="36">
        <f t="shared" si="327"/>
        <v>52.539895227694807</v>
      </c>
      <c r="P4226" s="36">
        <f t="shared" si="328"/>
        <v>1.4023710091777275E-3</v>
      </c>
      <c r="Q4226" s="36">
        <f t="shared" si="329"/>
        <v>1.6729694338924416E-2</v>
      </c>
    </row>
    <row r="4227" spans="1:17" x14ac:dyDescent="0.3">
      <c r="A4227" s="29">
        <v>2000803</v>
      </c>
      <c r="B4227" s="1">
        <v>136</v>
      </c>
      <c r="C4227" s="1" t="s">
        <v>14</v>
      </c>
      <c r="D4227" s="1" t="s">
        <v>63</v>
      </c>
      <c r="E4227" s="1" t="s">
        <v>64</v>
      </c>
      <c r="F4227" s="47">
        <v>714</v>
      </c>
      <c r="G4227" s="34">
        <v>1014.96</v>
      </c>
      <c r="H4227" s="1" t="s">
        <v>218</v>
      </c>
      <c r="I4227" s="34">
        <v>5.0616000000000003E-3</v>
      </c>
      <c r="J4227" s="34">
        <v>4405.76485923357</v>
      </c>
      <c r="K4227" s="35" t="str">
        <f t="shared" ref="K4227:K4290" si="330">_xlfn.CONCAT(C4227,"_",D4227)</f>
        <v>Leenderbos, Groote Heide &amp; De Plateaux_H2310</v>
      </c>
      <c r="L4227" s="36">
        <f>VLOOKUP(D4227,DATA!A:F,5,FALSE)</f>
        <v>1.0986712608830001E-2</v>
      </c>
      <c r="M4227" s="37">
        <f>VLOOKUP(D4227,DATA!A:F,6,FALSE)</f>
        <v>982</v>
      </c>
      <c r="N4227" s="36">
        <f t="shared" ref="N4227:N4290" si="331">100/(1+EXP(-L4227*(G4227-M4227)))</f>
        <v>58.955402470541102</v>
      </c>
      <c r="O4227" s="36">
        <f t="shared" ref="O4227:O4290" si="332">100/(1+EXP(-L4227*((G4227+I4227)-M4227)))</f>
        <v>58.956748123382731</v>
      </c>
      <c r="P4227" s="36">
        <f t="shared" ref="P4227:P4290" si="333">O4227-N4227</f>
        <v>1.3456528416284641E-3</v>
      </c>
      <c r="Q4227" s="36">
        <f t="shared" ref="Q4227:Q4290" si="334">IF(AND(H4227&lt;&gt;"below",I4227&gt;=0.005),J4227*P4227/100,0)</f>
        <v>5.928630002374484E-2</v>
      </c>
    </row>
    <row r="4228" spans="1:17" x14ac:dyDescent="0.3">
      <c r="A4228" s="29">
        <v>2000803</v>
      </c>
      <c r="B4228" s="1">
        <v>136</v>
      </c>
      <c r="C4228" s="1" t="s">
        <v>14</v>
      </c>
      <c r="D4228" s="1" t="s">
        <v>61</v>
      </c>
      <c r="E4228" s="1" t="s">
        <v>62</v>
      </c>
      <c r="F4228" s="47">
        <v>714</v>
      </c>
      <c r="G4228" s="34">
        <v>1014.96</v>
      </c>
      <c r="H4228" s="1" t="s">
        <v>218</v>
      </c>
      <c r="I4228" s="34">
        <v>5.0616000000000003E-3</v>
      </c>
      <c r="J4228" s="34">
        <v>609.08291999999994</v>
      </c>
      <c r="K4228" s="35" t="str">
        <f t="shared" si="330"/>
        <v>Leenderbos, Groote Heide &amp; De Plateaux_H2330</v>
      </c>
      <c r="L4228" s="36">
        <f>VLOOKUP(D4228,DATA!A:F,5,FALSE)</f>
        <v>1.0986712608830001E-2</v>
      </c>
      <c r="M4228" s="37">
        <f>VLOOKUP(D4228,DATA!A:F,6,FALSE)</f>
        <v>982</v>
      </c>
      <c r="N4228" s="36">
        <f t="shared" si="331"/>
        <v>58.955402470541102</v>
      </c>
      <c r="O4228" s="36">
        <f t="shared" si="332"/>
        <v>58.956748123382731</v>
      </c>
      <c r="P4228" s="36">
        <f t="shared" si="333"/>
        <v>1.3456528416284641E-3</v>
      </c>
      <c r="Q4228" s="36">
        <f t="shared" si="334"/>
        <v>8.1961416208536243E-3</v>
      </c>
    </row>
    <row r="4229" spans="1:17" x14ac:dyDescent="0.3">
      <c r="A4229" s="29">
        <v>2000803</v>
      </c>
      <c r="B4229" s="1">
        <v>136</v>
      </c>
      <c r="C4229" s="1" t="s">
        <v>14</v>
      </c>
      <c r="D4229" s="1" t="s">
        <v>51</v>
      </c>
      <c r="E4229" s="1" t="s">
        <v>52</v>
      </c>
      <c r="F4229" s="47">
        <v>1000</v>
      </c>
      <c r="G4229" s="34">
        <v>1014.96</v>
      </c>
      <c r="H4229" s="1" t="s">
        <v>218</v>
      </c>
      <c r="I4229" s="34">
        <v>5.0616000000000003E-3</v>
      </c>
      <c r="J4229" s="34">
        <v>4985.1522999999997</v>
      </c>
      <c r="K4229" s="35" t="str">
        <f t="shared" si="330"/>
        <v>Leenderbos, Groote Heide &amp; De Plateaux_Lg09</v>
      </c>
      <c r="L4229" s="36">
        <f>VLOOKUP(D4229,DATA!A:F,5,FALSE)</f>
        <v>8.4126827976184013E-3</v>
      </c>
      <c r="M4229" s="37">
        <f>VLOOKUP(D4229,DATA!A:F,6,FALSE)</f>
        <v>1350</v>
      </c>
      <c r="N4229" s="36">
        <f t="shared" si="331"/>
        <v>5.6328088046802334</v>
      </c>
      <c r="O4229" s="36">
        <f t="shared" si="332"/>
        <v>5.6330351526373139</v>
      </c>
      <c r="P4229" s="36">
        <f t="shared" si="333"/>
        <v>2.2634795708054156E-4</v>
      </c>
      <c r="Q4229" s="36">
        <f t="shared" si="334"/>
        <v>1.1283790388403629E-2</v>
      </c>
    </row>
    <row r="4230" spans="1:17" x14ac:dyDescent="0.3">
      <c r="A4230" s="29">
        <v>2000804</v>
      </c>
      <c r="B4230" s="1">
        <v>136</v>
      </c>
      <c r="C4230" s="1" t="s">
        <v>14</v>
      </c>
      <c r="D4230" s="1" t="s">
        <v>63</v>
      </c>
      <c r="E4230" s="1" t="s">
        <v>64</v>
      </c>
      <c r="F4230" s="47">
        <v>714</v>
      </c>
      <c r="G4230" s="34">
        <v>1470.01</v>
      </c>
      <c r="H4230" s="1" t="s">
        <v>218</v>
      </c>
      <c r="I4230" s="34">
        <v>6.8161999999999997E-3</v>
      </c>
      <c r="J4230" s="34">
        <v>451.00784391821099</v>
      </c>
      <c r="K4230" s="35" t="str">
        <f t="shared" si="330"/>
        <v>Leenderbos, Groote Heide &amp; De Plateaux_H2310</v>
      </c>
      <c r="L4230" s="36">
        <f>VLOOKUP(D4230,DATA!A:F,5,FALSE)</f>
        <v>1.0986712608830001E-2</v>
      </c>
      <c r="M4230" s="37">
        <f>VLOOKUP(D4230,DATA!A:F,6,FALSE)</f>
        <v>982</v>
      </c>
      <c r="N4230" s="36">
        <f t="shared" si="331"/>
        <v>99.53286534650185</v>
      </c>
      <c r="O4230" s="36">
        <f t="shared" si="332"/>
        <v>99.532900164401738</v>
      </c>
      <c r="P4230" s="36">
        <f t="shared" si="333"/>
        <v>3.4817899887684689E-5</v>
      </c>
      <c r="Q4230" s="36">
        <f t="shared" si="334"/>
        <v>1.5703145958104791E-4</v>
      </c>
    </row>
    <row r="4231" spans="1:17" x14ac:dyDescent="0.3">
      <c r="A4231" s="29">
        <v>2000804</v>
      </c>
      <c r="B4231" s="1">
        <v>136</v>
      </c>
      <c r="C4231" s="1" t="s">
        <v>14</v>
      </c>
      <c r="D4231" s="1" t="s">
        <v>61</v>
      </c>
      <c r="E4231" s="1" t="s">
        <v>62</v>
      </c>
      <c r="F4231" s="47">
        <v>714</v>
      </c>
      <c r="G4231" s="34">
        <v>1470.01</v>
      </c>
      <c r="H4231" s="1" t="s">
        <v>218</v>
      </c>
      <c r="I4231" s="34">
        <v>6.8161999999999997E-3</v>
      </c>
      <c r="J4231" s="34">
        <v>32.551283999999903</v>
      </c>
      <c r="K4231" s="35" t="str">
        <f t="shared" si="330"/>
        <v>Leenderbos, Groote Heide &amp; De Plateaux_H2330</v>
      </c>
      <c r="L4231" s="36">
        <f>VLOOKUP(D4231,DATA!A:F,5,FALSE)</f>
        <v>1.0986712608830001E-2</v>
      </c>
      <c r="M4231" s="37">
        <f>VLOOKUP(D4231,DATA!A:F,6,FALSE)</f>
        <v>982</v>
      </c>
      <c r="N4231" s="36">
        <f t="shared" si="331"/>
        <v>99.53286534650185</v>
      </c>
      <c r="O4231" s="36">
        <f t="shared" si="332"/>
        <v>99.532900164401738</v>
      </c>
      <c r="P4231" s="36">
        <f t="shared" si="333"/>
        <v>3.4817899887684689E-5</v>
      </c>
      <c r="Q4231" s="36">
        <f t="shared" si="334"/>
        <v>1.1333673475275891E-5</v>
      </c>
    </row>
    <row r="4232" spans="1:17" x14ac:dyDescent="0.3">
      <c r="A4232" s="29">
        <v>2000804</v>
      </c>
      <c r="B4232" s="1">
        <v>136</v>
      </c>
      <c r="C4232" s="1" t="s">
        <v>14</v>
      </c>
      <c r="D4232" s="1" t="s">
        <v>51</v>
      </c>
      <c r="E4232" s="1" t="s">
        <v>52</v>
      </c>
      <c r="F4232" s="47">
        <v>1000</v>
      </c>
      <c r="G4232" s="34">
        <v>1470.01</v>
      </c>
      <c r="H4232" s="1" t="s">
        <v>218</v>
      </c>
      <c r="I4232" s="34">
        <v>6.8161999999999997E-3</v>
      </c>
      <c r="J4232" s="34">
        <v>278.92275999999998</v>
      </c>
      <c r="K4232" s="35" t="str">
        <f t="shared" si="330"/>
        <v>Leenderbos, Groote Heide &amp; De Plateaux_Lg09</v>
      </c>
      <c r="L4232" s="36">
        <f>VLOOKUP(D4232,DATA!A:F,5,FALSE)</f>
        <v>8.4126827976184013E-3</v>
      </c>
      <c r="M4232" s="37">
        <f>VLOOKUP(D4232,DATA!A:F,6,FALSE)</f>
        <v>1350</v>
      </c>
      <c r="N4232" s="36">
        <f t="shared" si="331"/>
        <v>73.294304796756222</v>
      </c>
      <c r="O4232" s="36">
        <f t="shared" si="332"/>
        <v>73.295427190289175</v>
      </c>
      <c r="P4232" s="36">
        <f t="shared" si="333"/>
        <v>1.1223935329525148E-3</v>
      </c>
      <c r="Q4232" s="36">
        <f t="shared" si="334"/>
        <v>3.1306110201726632E-3</v>
      </c>
    </row>
    <row r="4233" spans="1:17" x14ac:dyDescent="0.3">
      <c r="A4233" s="29">
        <v>2000805</v>
      </c>
      <c r="B4233" s="1">
        <v>136</v>
      </c>
      <c r="C4233" s="1" t="s">
        <v>14</v>
      </c>
      <c r="D4233" s="1" t="s">
        <v>63</v>
      </c>
      <c r="E4233" s="1" t="s">
        <v>64</v>
      </c>
      <c r="F4233" s="47">
        <v>714</v>
      </c>
      <c r="G4233" s="34">
        <v>1738.93</v>
      </c>
      <c r="H4233" s="1" t="s">
        <v>218</v>
      </c>
      <c r="I4233" s="34">
        <v>7.6851000000000003E-3</v>
      </c>
      <c r="J4233" s="34">
        <v>59.841858000000002</v>
      </c>
      <c r="K4233" s="35" t="str">
        <f t="shared" si="330"/>
        <v>Leenderbos, Groote Heide &amp; De Plateaux_H2310</v>
      </c>
      <c r="L4233" s="36">
        <f>VLOOKUP(D4233,DATA!A:F,5,FALSE)</f>
        <v>1.0986712608830001E-2</v>
      </c>
      <c r="M4233" s="37">
        <f>VLOOKUP(D4233,DATA!A:F,6,FALSE)</f>
        <v>982</v>
      </c>
      <c r="N4233" s="36">
        <f t="shared" si="331"/>
        <v>99.975552973577422</v>
      </c>
      <c r="O4233" s="36">
        <f t="shared" si="332"/>
        <v>99.975555037145568</v>
      </c>
      <c r="P4233" s="36">
        <f t="shared" si="333"/>
        <v>2.0635681465819289E-6</v>
      </c>
      <c r="Q4233" s="36">
        <f t="shared" si="334"/>
        <v>1.2348775200107897E-6</v>
      </c>
    </row>
    <row r="4234" spans="1:17" x14ac:dyDescent="0.3">
      <c r="A4234" s="29">
        <v>2000841</v>
      </c>
      <c r="B4234" s="1">
        <v>138</v>
      </c>
      <c r="C4234" s="1" t="s">
        <v>38</v>
      </c>
      <c r="D4234" s="1" t="s">
        <v>75</v>
      </c>
      <c r="E4234" s="1" t="s">
        <v>76</v>
      </c>
      <c r="F4234" s="47">
        <v>1071</v>
      </c>
      <c r="G4234" s="34">
        <v>1677.32</v>
      </c>
      <c r="H4234" s="1" t="s">
        <v>218</v>
      </c>
      <c r="I4234" s="34">
        <v>1.1319000000000001E-4</v>
      </c>
      <c r="J4234" s="34">
        <v>3069.9194000000002</v>
      </c>
      <c r="K4234" s="35" t="str">
        <f t="shared" si="330"/>
        <v>Weerter- en Budelerbergen &amp; Ringselven_Lg13</v>
      </c>
      <c r="L4234" s="36">
        <f>VLOOKUP(D4234,DATA!A:F,5,FALSE)</f>
        <v>8.4126827976184013E-3</v>
      </c>
      <c r="M4234" s="37">
        <f>VLOOKUP(D4234,DATA!A:F,6,FALSE)</f>
        <v>1421</v>
      </c>
      <c r="N4234" s="36">
        <f t="shared" si="331"/>
        <v>89.625963498226952</v>
      </c>
      <c r="O4234" s="36">
        <f t="shared" si="332"/>
        <v>89.625972351911003</v>
      </c>
      <c r="P4234" s="36">
        <f t="shared" si="333"/>
        <v>8.8536840507913439E-6</v>
      </c>
      <c r="Q4234" s="36">
        <f t="shared" si="334"/>
        <v>0</v>
      </c>
    </row>
    <row r="4235" spans="1:17" x14ac:dyDescent="0.3">
      <c r="A4235" s="29">
        <v>2000841</v>
      </c>
      <c r="B4235" s="1">
        <v>138</v>
      </c>
      <c r="C4235" s="1" t="s">
        <v>38</v>
      </c>
      <c r="D4235" s="1" t="s">
        <v>89</v>
      </c>
      <c r="E4235" s="1" t="s">
        <v>54</v>
      </c>
      <c r="F4235" s="47">
        <v>714</v>
      </c>
      <c r="G4235" s="34">
        <v>1677.32</v>
      </c>
      <c r="H4235" s="1" t="s">
        <v>218</v>
      </c>
      <c r="I4235" s="34">
        <v>1.1319000000000001E-4</v>
      </c>
      <c r="J4235" s="34">
        <v>2591.9650000000001</v>
      </c>
      <c r="K4235" s="35" t="str">
        <f t="shared" si="330"/>
        <v>Weerter- en Budelerbergen &amp; Ringselven_L4030</v>
      </c>
      <c r="L4235" s="36">
        <f>VLOOKUP(D4235,DATA!A:F,5,FALSE)</f>
        <v>1.0986712608830001E-2</v>
      </c>
      <c r="M4235" s="37">
        <f>VLOOKUP(D4235,DATA!A:F,6,FALSE)</f>
        <v>982</v>
      </c>
      <c r="N4235" s="36">
        <f t="shared" si="331"/>
        <v>99.951905713068768</v>
      </c>
      <c r="O4235" s="36">
        <f t="shared" si="332"/>
        <v>99.951905772849329</v>
      </c>
      <c r="P4235" s="36">
        <f t="shared" si="333"/>
        <v>5.9780560945910111E-8</v>
      </c>
      <c r="Q4235" s="36">
        <f t="shared" si="334"/>
        <v>0</v>
      </c>
    </row>
    <row r="4236" spans="1:17" x14ac:dyDescent="0.3">
      <c r="A4236" s="29">
        <v>2000842</v>
      </c>
      <c r="B4236" s="1">
        <v>138</v>
      </c>
      <c r="C4236" s="1" t="s">
        <v>38</v>
      </c>
      <c r="D4236" s="1" t="s">
        <v>75</v>
      </c>
      <c r="E4236" s="1" t="s">
        <v>76</v>
      </c>
      <c r="F4236" s="47">
        <v>1071</v>
      </c>
      <c r="G4236" s="34">
        <v>1876.19</v>
      </c>
      <c r="H4236" s="1" t="s">
        <v>218</v>
      </c>
      <c r="I4236" s="34">
        <v>8.4900000000000004E-5</v>
      </c>
      <c r="J4236" s="34">
        <v>9472.2279999999992</v>
      </c>
      <c r="K4236" s="35" t="str">
        <f t="shared" si="330"/>
        <v>Weerter- en Budelerbergen &amp; Ringselven_Lg13</v>
      </c>
      <c r="L4236" s="36">
        <f>VLOOKUP(D4236,DATA!A:F,5,FALSE)</f>
        <v>8.4126827976184013E-3</v>
      </c>
      <c r="M4236" s="37">
        <f>VLOOKUP(D4236,DATA!A:F,6,FALSE)</f>
        <v>1421</v>
      </c>
      <c r="N4236" s="36">
        <f t="shared" si="331"/>
        <v>97.873855224310859</v>
      </c>
      <c r="O4236" s="36">
        <f t="shared" si="332"/>
        <v>97.873856710594112</v>
      </c>
      <c r="P4236" s="36">
        <f t="shared" si="333"/>
        <v>1.4862832529161096E-6</v>
      </c>
      <c r="Q4236" s="36">
        <f t="shared" si="334"/>
        <v>0</v>
      </c>
    </row>
    <row r="4237" spans="1:17" x14ac:dyDescent="0.3">
      <c r="A4237" s="29">
        <v>2000843</v>
      </c>
      <c r="B4237" s="1">
        <v>138</v>
      </c>
      <c r="C4237" s="1" t="s">
        <v>38</v>
      </c>
      <c r="D4237" s="1" t="s">
        <v>75</v>
      </c>
      <c r="E4237" s="1" t="s">
        <v>76</v>
      </c>
      <c r="F4237" s="47">
        <v>1071</v>
      </c>
      <c r="G4237" s="34">
        <v>1872.39</v>
      </c>
      <c r="H4237" s="1" t="s">
        <v>218</v>
      </c>
      <c r="I4237" s="34">
        <v>3.7389999999999999E-5</v>
      </c>
      <c r="J4237" s="34">
        <v>9454.9809999999998</v>
      </c>
      <c r="K4237" s="35" t="str">
        <f t="shared" si="330"/>
        <v>Weerter- en Budelerbergen &amp; Ringselven_Lg13</v>
      </c>
      <c r="L4237" s="36">
        <f>VLOOKUP(D4237,DATA!A:F,5,FALSE)</f>
        <v>8.4126827976184013E-3</v>
      </c>
      <c r="M4237" s="37">
        <f>VLOOKUP(D4237,DATA!A:F,6,FALSE)</f>
        <v>1421</v>
      </c>
      <c r="N4237" s="36">
        <f t="shared" si="331"/>
        <v>97.806303243728919</v>
      </c>
      <c r="O4237" s="36">
        <f t="shared" si="332"/>
        <v>97.806303918619463</v>
      </c>
      <c r="P4237" s="36">
        <f t="shared" si="333"/>
        <v>6.748905434506014E-7</v>
      </c>
      <c r="Q4237" s="36">
        <f t="shared" si="334"/>
        <v>0</v>
      </c>
    </row>
    <row r="4238" spans="1:17" x14ac:dyDescent="0.3">
      <c r="A4238" s="29">
        <v>2002326</v>
      </c>
      <c r="B4238" s="1">
        <v>136</v>
      </c>
      <c r="C4238" s="1" t="s">
        <v>14</v>
      </c>
      <c r="D4238" s="1" t="s">
        <v>61</v>
      </c>
      <c r="E4238" s="1" t="s">
        <v>62</v>
      </c>
      <c r="F4238" s="47">
        <v>714</v>
      </c>
      <c r="G4238" s="34">
        <v>1079.02</v>
      </c>
      <c r="H4238" s="1" t="s">
        <v>218</v>
      </c>
      <c r="I4238" s="34">
        <v>5.3918000000000004E-3</v>
      </c>
      <c r="J4238" s="34">
        <v>1764.5492999999999</v>
      </c>
      <c r="K4238" s="35" t="str">
        <f t="shared" si="330"/>
        <v>Leenderbos, Groote Heide &amp; De Plateaux_H2330</v>
      </c>
      <c r="L4238" s="36">
        <f>VLOOKUP(D4238,DATA!A:F,5,FALSE)</f>
        <v>1.0986712608830001E-2</v>
      </c>
      <c r="M4238" s="37">
        <f>VLOOKUP(D4238,DATA!A:F,6,FALSE)</f>
        <v>982</v>
      </c>
      <c r="N4238" s="36">
        <f t="shared" si="331"/>
        <v>74.382230750575232</v>
      </c>
      <c r="O4238" s="36">
        <f t="shared" si="332"/>
        <v>74.383359521396102</v>
      </c>
      <c r="P4238" s="36">
        <f t="shared" si="333"/>
        <v>1.1287708208698177E-3</v>
      </c>
      <c r="Q4238" s="36">
        <f t="shared" si="334"/>
        <v>1.9917717618262623E-2</v>
      </c>
    </row>
    <row r="4239" spans="1:17" x14ac:dyDescent="0.3">
      <c r="A4239" s="29">
        <v>2002326</v>
      </c>
      <c r="B4239" s="1">
        <v>136</v>
      </c>
      <c r="C4239" s="1" t="s">
        <v>14</v>
      </c>
      <c r="D4239" s="1" t="s">
        <v>51</v>
      </c>
      <c r="E4239" s="1" t="s">
        <v>52</v>
      </c>
      <c r="F4239" s="47">
        <v>1000</v>
      </c>
      <c r="G4239" s="34">
        <v>1079.02</v>
      </c>
      <c r="H4239" s="1" t="s">
        <v>218</v>
      </c>
      <c r="I4239" s="34">
        <v>5.3918000000000004E-3</v>
      </c>
      <c r="J4239" s="34">
        <v>366.99576000000002</v>
      </c>
      <c r="K4239" s="35" t="str">
        <f t="shared" si="330"/>
        <v>Leenderbos, Groote Heide &amp; De Plateaux_Lg09</v>
      </c>
      <c r="L4239" s="36">
        <f>VLOOKUP(D4239,DATA!A:F,5,FALSE)</f>
        <v>8.4126827976184013E-3</v>
      </c>
      <c r="M4239" s="37">
        <f>VLOOKUP(D4239,DATA!A:F,6,FALSE)</f>
        <v>1350</v>
      </c>
      <c r="N4239" s="36">
        <f t="shared" si="331"/>
        <v>9.282083940078417</v>
      </c>
      <c r="O4239" s="36">
        <f t="shared" si="332"/>
        <v>9.282465897423819</v>
      </c>
      <c r="P4239" s="36">
        <f t="shared" si="333"/>
        <v>3.8195734540202864E-4</v>
      </c>
      <c r="Q4239" s="36">
        <f t="shared" si="334"/>
        <v>1.4017672626340002E-3</v>
      </c>
    </row>
    <row r="4240" spans="1:17" x14ac:dyDescent="0.3">
      <c r="A4240" s="29">
        <v>2002327</v>
      </c>
      <c r="B4240" s="1">
        <v>136</v>
      </c>
      <c r="C4240" s="1" t="s">
        <v>14</v>
      </c>
      <c r="D4240" s="1" t="s">
        <v>61</v>
      </c>
      <c r="E4240" s="1" t="s">
        <v>62</v>
      </c>
      <c r="F4240" s="47">
        <v>714</v>
      </c>
      <c r="G4240" s="34">
        <v>966.18</v>
      </c>
      <c r="H4240" s="1" t="s">
        <v>218</v>
      </c>
      <c r="I4240" s="34">
        <v>5.1286999999999999E-3</v>
      </c>
      <c r="J4240" s="34">
        <v>2853.4877999999999</v>
      </c>
      <c r="K4240" s="35" t="str">
        <f t="shared" si="330"/>
        <v>Leenderbos, Groote Heide &amp; De Plateaux_H2330</v>
      </c>
      <c r="L4240" s="36">
        <f>VLOOKUP(D4240,DATA!A:F,5,FALSE)</f>
        <v>1.0986712608830001E-2</v>
      </c>
      <c r="M4240" s="37">
        <f>VLOOKUP(D4240,DATA!A:F,6,FALSE)</f>
        <v>982</v>
      </c>
      <c r="N4240" s="36">
        <f t="shared" si="331"/>
        <v>45.665661314578244</v>
      </c>
      <c r="O4240" s="36">
        <f t="shared" si="332"/>
        <v>45.667059421087949</v>
      </c>
      <c r="P4240" s="36">
        <f t="shared" si="333"/>
        <v>1.3981065097041778E-3</v>
      </c>
      <c r="Q4240" s="36">
        <f t="shared" si="334"/>
        <v>3.9894798685414526E-2</v>
      </c>
    </row>
    <row r="4241" spans="1:17" x14ac:dyDescent="0.3">
      <c r="A4241" s="29">
        <v>2002332</v>
      </c>
      <c r="B4241" s="1">
        <v>136</v>
      </c>
      <c r="C4241" s="1" t="s">
        <v>14</v>
      </c>
      <c r="D4241" s="1" t="s">
        <v>63</v>
      </c>
      <c r="E4241" s="1" t="s">
        <v>64</v>
      </c>
      <c r="F4241" s="47">
        <v>714</v>
      </c>
      <c r="G4241" s="34">
        <v>1202.4100000000001</v>
      </c>
      <c r="H4241" s="1" t="s">
        <v>218</v>
      </c>
      <c r="I4241" s="34">
        <v>5.7853999999999996E-3</v>
      </c>
      <c r="J4241" s="34">
        <v>774.05082604303902</v>
      </c>
      <c r="K4241" s="35" t="str">
        <f t="shared" si="330"/>
        <v>Leenderbos, Groote Heide &amp; De Plateaux_H2310</v>
      </c>
      <c r="L4241" s="36">
        <f>VLOOKUP(D4241,DATA!A:F,5,FALSE)</f>
        <v>1.0986712608830001E-2</v>
      </c>
      <c r="M4241" s="37">
        <f>VLOOKUP(D4241,DATA!A:F,6,FALSE)</f>
        <v>982</v>
      </c>
      <c r="N4241" s="36">
        <f t="shared" si="331"/>
        <v>91.84582527003009</v>
      </c>
      <c r="O4241" s="36">
        <f t="shared" si="332"/>
        <v>91.846301294237236</v>
      </c>
      <c r="P4241" s="36">
        <f t="shared" si="333"/>
        <v>4.7602420714554228E-4</v>
      </c>
      <c r="Q4241" s="36">
        <f t="shared" si="334"/>
        <v>3.6846693075748972E-3</v>
      </c>
    </row>
    <row r="4242" spans="1:17" x14ac:dyDescent="0.3">
      <c r="A4242" s="29">
        <v>2002332</v>
      </c>
      <c r="B4242" s="1">
        <v>136</v>
      </c>
      <c r="C4242" s="1" t="s">
        <v>14</v>
      </c>
      <c r="D4242" s="1" t="s">
        <v>61</v>
      </c>
      <c r="E4242" s="1" t="s">
        <v>62</v>
      </c>
      <c r="F4242" s="47">
        <v>714</v>
      </c>
      <c r="G4242" s="34">
        <v>1202.4100000000001</v>
      </c>
      <c r="H4242" s="1" t="s">
        <v>218</v>
      </c>
      <c r="I4242" s="34">
        <v>5.7853999999999996E-3</v>
      </c>
      <c r="J4242" s="34">
        <v>307.97816999999998</v>
      </c>
      <c r="K4242" s="35" t="str">
        <f t="shared" si="330"/>
        <v>Leenderbos, Groote Heide &amp; De Plateaux_H2330</v>
      </c>
      <c r="L4242" s="36">
        <f>VLOOKUP(D4242,DATA!A:F,5,FALSE)</f>
        <v>1.0986712608830001E-2</v>
      </c>
      <c r="M4242" s="37">
        <f>VLOOKUP(D4242,DATA!A:F,6,FALSE)</f>
        <v>982</v>
      </c>
      <c r="N4242" s="36">
        <f t="shared" si="331"/>
        <v>91.84582527003009</v>
      </c>
      <c r="O4242" s="36">
        <f t="shared" si="332"/>
        <v>91.846301294237236</v>
      </c>
      <c r="P4242" s="36">
        <f t="shared" si="333"/>
        <v>4.7602420714554228E-4</v>
      </c>
      <c r="Q4242" s="36">
        <f t="shared" si="334"/>
        <v>1.4660506419238502E-3</v>
      </c>
    </row>
    <row r="4243" spans="1:17" x14ac:dyDescent="0.3">
      <c r="A4243" s="29">
        <v>2002332</v>
      </c>
      <c r="B4243" s="1">
        <v>136</v>
      </c>
      <c r="C4243" s="1" t="s">
        <v>14</v>
      </c>
      <c r="D4243" s="1" t="s">
        <v>51</v>
      </c>
      <c r="E4243" s="1" t="s">
        <v>52</v>
      </c>
      <c r="F4243" s="47">
        <v>1000</v>
      </c>
      <c r="G4243" s="34">
        <v>1202.4100000000001</v>
      </c>
      <c r="H4243" s="1" t="s">
        <v>218</v>
      </c>
      <c r="I4243" s="34">
        <v>5.7853999999999996E-3</v>
      </c>
      <c r="J4243" s="34">
        <v>4642.683</v>
      </c>
      <c r="K4243" s="35" t="str">
        <f t="shared" si="330"/>
        <v>Leenderbos, Groote Heide &amp; De Plateaux_Lg09</v>
      </c>
      <c r="L4243" s="36">
        <f>VLOOKUP(D4243,DATA!A:F,5,FALSE)</f>
        <v>8.4126827976184013E-3</v>
      </c>
      <c r="M4243" s="37">
        <f>VLOOKUP(D4243,DATA!A:F,6,FALSE)</f>
        <v>1350</v>
      </c>
      <c r="N4243" s="36">
        <f t="shared" si="331"/>
        <v>22.415276127391614</v>
      </c>
      <c r="O4243" s="36">
        <f t="shared" si="332"/>
        <v>22.416122563239099</v>
      </c>
      <c r="P4243" s="36">
        <f t="shared" si="333"/>
        <v>8.464358474853384E-4</v>
      </c>
      <c r="Q4243" s="36">
        <f t="shared" si="334"/>
        <v>3.929733319710773E-2</v>
      </c>
    </row>
    <row r="4244" spans="1:17" x14ac:dyDescent="0.3">
      <c r="A4244" s="29">
        <v>2002369</v>
      </c>
      <c r="B4244" s="1">
        <v>138</v>
      </c>
      <c r="C4244" s="1" t="s">
        <v>38</v>
      </c>
      <c r="D4244" s="1" t="s">
        <v>75</v>
      </c>
      <c r="E4244" s="1" t="s">
        <v>76</v>
      </c>
      <c r="F4244" s="47">
        <v>1071</v>
      </c>
      <c r="G4244" s="34">
        <v>1593.04</v>
      </c>
      <c r="H4244" s="1" t="s">
        <v>218</v>
      </c>
      <c r="I4244" s="34">
        <v>1.3914E-4</v>
      </c>
      <c r="J4244" s="34">
        <v>5215.7439999999997</v>
      </c>
      <c r="K4244" s="35" t="str">
        <f t="shared" si="330"/>
        <v>Weerter- en Budelerbergen &amp; Ringselven_Lg13</v>
      </c>
      <c r="L4244" s="36">
        <f>VLOOKUP(D4244,DATA!A:F,5,FALSE)</f>
        <v>8.4126827976184013E-3</v>
      </c>
      <c r="M4244" s="37">
        <f>VLOOKUP(D4244,DATA!A:F,6,FALSE)</f>
        <v>1421</v>
      </c>
      <c r="N4244" s="36">
        <f t="shared" si="331"/>
        <v>80.958532042701691</v>
      </c>
      <c r="O4244" s="36">
        <f t="shared" si="332"/>
        <v>80.958550087390918</v>
      </c>
      <c r="P4244" s="36">
        <f t="shared" si="333"/>
        <v>1.8044689227281197E-5</v>
      </c>
      <c r="Q4244" s="36">
        <f t="shared" si="334"/>
        <v>0</v>
      </c>
    </row>
    <row r="4245" spans="1:17" x14ac:dyDescent="0.3">
      <c r="A4245" s="29">
        <v>2002369</v>
      </c>
      <c r="B4245" s="1">
        <v>138</v>
      </c>
      <c r="C4245" s="1" t="s">
        <v>38</v>
      </c>
      <c r="D4245" s="1" t="s">
        <v>89</v>
      </c>
      <c r="E4245" s="1" t="s">
        <v>54</v>
      </c>
      <c r="F4245" s="47">
        <v>714</v>
      </c>
      <c r="G4245" s="34">
        <v>1593.04</v>
      </c>
      <c r="H4245" s="1" t="s">
        <v>218</v>
      </c>
      <c r="I4245" s="34">
        <v>1.3914E-4</v>
      </c>
      <c r="J4245" s="34">
        <v>80.192999999999998</v>
      </c>
      <c r="K4245" s="35" t="str">
        <f t="shared" si="330"/>
        <v>Weerter- en Budelerbergen &amp; Ringselven_L4030</v>
      </c>
      <c r="L4245" s="36">
        <f>VLOOKUP(D4245,DATA!A:F,5,FALSE)</f>
        <v>1.0986712608830001E-2</v>
      </c>
      <c r="M4245" s="37">
        <f>VLOOKUP(D4245,DATA!A:F,6,FALSE)</f>
        <v>982</v>
      </c>
      <c r="N4245" s="36">
        <f t="shared" si="331"/>
        <v>99.878684971239878</v>
      </c>
      <c r="O4245" s="36">
        <f t="shared" si="332"/>
        <v>99.878685156467981</v>
      </c>
      <c r="P4245" s="36">
        <f t="shared" si="333"/>
        <v>1.8522810307786131E-7</v>
      </c>
      <c r="Q4245" s="36">
        <f t="shared" si="334"/>
        <v>0</v>
      </c>
    </row>
    <row r="4246" spans="1:17" x14ac:dyDescent="0.3">
      <c r="A4246" s="29">
        <v>2002370</v>
      </c>
      <c r="B4246" s="1">
        <v>138</v>
      </c>
      <c r="C4246" s="1" t="s">
        <v>38</v>
      </c>
      <c r="D4246" s="1" t="s">
        <v>75</v>
      </c>
      <c r="E4246" s="1" t="s">
        <v>76</v>
      </c>
      <c r="F4246" s="47">
        <v>1071</v>
      </c>
      <c r="G4246" s="34">
        <v>1824.46</v>
      </c>
      <c r="H4246" s="1" t="s">
        <v>218</v>
      </c>
      <c r="I4246" s="34">
        <v>1.1893E-4</v>
      </c>
      <c r="J4246" s="34">
        <v>8825.491</v>
      </c>
      <c r="K4246" s="35" t="str">
        <f t="shared" si="330"/>
        <v>Weerter- en Budelerbergen &amp; Ringselven_Lg13</v>
      </c>
      <c r="L4246" s="36">
        <f>VLOOKUP(D4246,DATA!A:F,5,FALSE)</f>
        <v>8.4126827976184013E-3</v>
      </c>
      <c r="M4246" s="37">
        <f>VLOOKUP(D4246,DATA!A:F,6,FALSE)</f>
        <v>1421</v>
      </c>
      <c r="N4246" s="36">
        <f t="shared" si="331"/>
        <v>96.752218146543441</v>
      </c>
      <c r="O4246" s="36">
        <f t="shared" si="332"/>
        <v>96.752221290478104</v>
      </c>
      <c r="P4246" s="36">
        <f t="shared" si="333"/>
        <v>3.143934662830361E-6</v>
      </c>
      <c r="Q4246" s="36">
        <f t="shared" si="334"/>
        <v>0</v>
      </c>
    </row>
    <row r="4247" spans="1:17" x14ac:dyDescent="0.3">
      <c r="A4247" s="29">
        <v>2002371</v>
      </c>
      <c r="B4247" s="1">
        <v>138</v>
      </c>
      <c r="C4247" s="1" t="s">
        <v>38</v>
      </c>
      <c r="D4247" s="1" t="s">
        <v>75</v>
      </c>
      <c r="E4247" s="1" t="s">
        <v>76</v>
      </c>
      <c r="F4247" s="47">
        <v>1071</v>
      </c>
      <c r="G4247" s="34">
        <v>1881.88</v>
      </c>
      <c r="H4247" s="1" t="s">
        <v>218</v>
      </c>
      <c r="I4247" s="34">
        <v>7.5859999999999995E-5</v>
      </c>
      <c r="J4247" s="34">
        <v>9280.6139999999996</v>
      </c>
      <c r="K4247" s="35" t="str">
        <f t="shared" si="330"/>
        <v>Weerter- en Budelerbergen &amp; Ringselven_Lg13</v>
      </c>
      <c r="L4247" s="36">
        <f>VLOOKUP(D4247,DATA!A:F,5,FALSE)</f>
        <v>8.4126827976184013E-3</v>
      </c>
      <c r="M4247" s="37">
        <f>VLOOKUP(D4247,DATA!A:F,6,FALSE)</f>
        <v>1421</v>
      </c>
      <c r="N4247" s="36">
        <f t="shared" si="331"/>
        <v>97.971216249085771</v>
      </c>
      <c r="O4247" s="36">
        <f t="shared" si="332"/>
        <v>97.971217517559495</v>
      </c>
      <c r="P4247" s="36">
        <f t="shared" si="333"/>
        <v>1.2684737242807387E-6</v>
      </c>
      <c r="Q4247" s="36">
        <f t="shared" si="334"/>
        <v>0</v>
      </c>
    </row>
    <row r="4248" spans="1:17" x14ac:dyDescent="0.3">
      <c r="A4248" s="29">
        <v>2002372</v>
      </c>
      <c r="B4248" s="1">
        <v>138</v>
      </c>
      <c r="C4248" s="1" t="s">
        <v>38</v>
      </c>
      <c r="D4248" s="1" t="s">
        <v>75</v>
      </c>
      <c r="E4248" s="1" t="s">
        <v>76</v>
      </c>
      <c r="F4248" s="47">
        <v>1071</v>
      </c>
      <c r="G4248" s="34">
        <v>1852.49</v>
      </c>
      <c r="H4248" s="1" t="s">
        <v>218</v>
      </c>
      <c r="I4248" s="34">
        <v>2.7800000000000001E-5</v>
      </c>
      <c r="J4248" s="34">
        <v>9346.7669999999998</v>
      </c>
      <c r="K4248" s="35" t="str">
        <f t="shared" si="330"/>
        <v>Weerter- en Budelerbergen &amp; Ringselven_Lg13</v>
      </c>
      <c r="L4248" s="36">
        <f>VLOOKUP(D4248,DATA!A:F,5,FALSE)</f>
        <v>8.4126827976184013E-3</v>
      </c>
      <c r="M4248" s="37">
        <f>VLOOKUP(D4248,DATA!A:F,6,FALSE)</f>
        <v>1421</v>
      </c>
      <c r="N4248" s="36">
        <f t="shared" si="331"/>
        <v>97.416847209658883</v>
      </c>
      <c r="O4248" s="36">
        <f t="shared" si="332"/>
        <v>97.416847798181848</v>
      </c>
      <c r="P4248" s="36">
        <f t="shared" si="333"/>
        <v>5.8852296547229344E-7</v>
      </c>
      <c r="Q4248" s="36">
        <f t="shared" si="334"/>
        <v>0</v>
      </c>
    </row>
    <row r="4249" spans="1:17" x14ac:dyDescent="0.3">
      <c r="A4249" s="29">
        <v>2003856</v>
      </c>
      <c r="B4249" s="1">
        <v>136</v>
      </c>
      <c r="C4249" s="1" t="s">
        <v>14</v>
      </c>
      <c r="D4249" s="1" t="s">
        <v>61</v>
      </c>
      <c r="E4249" s="1" t="s">
        <v>62</v>
      </c>
      <c r="F4249" s="47">
        <v>714</v>
      </c>
      <c r="G4249" s="34">
        <v>957.83</v>
      </c>
      <c r="H4249" s="1" t="s">
        <v>218</v>
      </c>
      <c r="I4249" s="34">
        <v>4.9950000000000003E-3</v>
      </c>
      <c r="J4249" s="34">
        <v>719.21924000000001</v>
      </c>
      <c r="K4249" s="35" t="str">
        <f t="shared" si="330"/>
        <v>Leenderbos, Groote Heide &amp; De Plateaux_H2330</v>
      </c>
      <c r="L4249" s="36">
        <f>VLOOKUP(D4249,DATA!A:F,5,FALSE)</f>
        <v>1.0986712608830001E-2</v>
      </c>
      <c r="M4249" s="37">
        <f>VLOOKUP(D4249,DATA!A:F,6,FALSE)</f>
        <v>982</v>
      </c>
      <c r="N4249" s="36">
        <f t="shared" si="331"/>
        <v>43.400017203613416</v>
      </c>
      <c r="O4249" s="36">
        <f t="shared" si="332"/>
        <v>43.401365269226396</v>
      </c>
      <c r="P4249" s="36">
        <f t="shared" si="333"/>
        <v>1.348065612980065E-3</v>
      </c>
      <c r="Q4249" s="36">
        <f t="shared" si="334"/>
        <v>0</v>
      </c>
    </row>
    <row r="4250" spans="1:17" x14ac:dyDescent="0.3">
      <c r="A4250" s="29">
        <v>2003858</v>
      </c>
      <c r="B4250" s="1">
        <v>136</v>
      </c>
      <c r="C4250" s="1" t="s">
        <v>14</v>
      </c>
      <c r="D4250" s="1" t="s">
        <v>57</v>
      </c>
      <c r="E4250" s="1" t="s">
        <v>58</v>
      </c>
      <c r="F4250" s="47">
        <v>714</v>
      </c>
      <c r="G4250" s="34">
        <v>830.67</v>
      </c>
      <c r="H4250" s="1" t="s">
        <v>218</v>
      </c>
      <c r="I4250" s="34">
        <v>4.2468000000000002E-3</v>
      </c>
      <c r="J4250" s="34">
        <v>1826.3169</v>
      </c>
      <c r="K4250" s="35" t="str">
        <f t="shared" si="330"/>
        <v>Leenderbos, Groote Heide &amp; De Plateaux_H3160</v>
      </c>
      <c r="L4250" s="36">
        <f>VLOOKUP(D4250,DATA!A:F,5,FALSE)</f>
        <v>1.0986712608830001E-2</v>
      </c>
      <c r="M4250" s="37">
        <f>VLOOKUP(D4250,DATA!A:F,6,FALSE)</f>
        <v>982</v>
      </c>
      <c r="N4250" s="36">
        <f t="shared" si="331"/>
        <v>15.941071119751733</v>
      </c>
      <c r="O4250" s="36">
        <f t="shared" si="332"/>
        <v>15.941696346897357</v>
      </c>
      <c r="P4250" s="36">
        <f t="shared" si="333"/>
        <v>6.252271456244074E-4</v>
      </c>
      <c r="Q4250" s="36">
        <f t="shared" si="334"/>
        <v>0</v>
      </c>
    </row>
    <row r="4251" spans="1:17" x14ac:dyDescent="0.3">
      <c r="A4251" s="29">
        <v>2003860</v>
      </c>
      <c r="B4251" s="1">
        <v>136</v>
      </c>
      <c r="C4251" s="1" t="s">
        <v>14</v>
      </c>
      <c r="D4251" s="1" t="s">
        <v>61</v>
      </c>
      <c r="E4251" s="1" t="s">
        <v>62</v>
      </c>
      <c r="F4251" s="47">
        <v>714</v>
      </c>
      <c r="G4251" s="34">
        <v>1004.08</v>
      </c>
      <c r="H4251" s="1" t="s">
        <v>218</v>
      </c>
      <c r="I4251" s="34">
        <v>4.9918000000000002E-3</v>
      </c>
      <c r="J4251" s="34">
        <v>34.167740000000002</v>
      </c>
      <c r="K4251" s="35" t="str">
        <f t="shared" si="330"/>
        <v>Leenderbos, Groote Heide &amp; De Plateaux_H2330</v>
      </c>
      <c r="L4251" s="36">
        <f>VLOOKUP(D4251,DATA!A:F,5,FALSE)</f>
        <v>1.0986712608830001E-2</v>
      </c>
      <c r="M4251" s="37">
        <f>VLOOKUP(D4251,DATA!A:F,6,FALSE)</f>
        <v>982</v>
      </c>
      <c r="N4251" s="36">
        <f t="shared" si="331"/>
        <v>56.035098093030129</v>
      </c>
      <c r="O4251" s="36">
        <f t="shared" si="332"/>
        <v>56.03644920004416</v>
      </c>
      <c r="P4251" s="36">
        <f t="shared" si="333"/>
        <v>1.3511070140310721E-3</v>
      </c>
      <c r="Q4251" s="36">
        <f t="shared" si="334"/>
        <v>0</v>
      </c>
    </row>
    <row r="4252" spans="1:17" x14ac:dyDescent="0.3">
      <c r="A4252" s="29">
        <v>2003860</v>
      </c>
      <c r="B4252" s="1">
        <v>136</v>
      </c>
      <c r="C4252" s="1" t="s">
        <v>14</v>
      </c>
      <c r="D4252" s="1" t="s">
        <v>51</v>
      </c>
      <c r="E4252" s="1" t="s">
        <v>52</v>
      </c>
      <c r="F4252" s="47">
        <v>1000</v>
      </c>
      <c r="G4252" s="34">
        <v>1004.08</v>
      </c>
      <c r="H4252" s="1" t="s">
        <v>218</v>
      </c>
      <c r="I4252" s="34">
        <v>4.9918000000000002E-3</v>
      </c>
      <c r="J4252" s="34">
        <v>357.57632000000001</v>
      </c>
      <c r="K4252" s="35" t="str">
        <f t="shared" si="330"/>
        <v>Leenderbos, Groote Heide &amp; De Plateaux_Lg09</v>
      </c>
      <c r="L4252" s="36">
        <f>VLOOKUP(D4252,DATA!A:F,5,FALSE)</f>
        <v>8.4126827976184013E-3</v>
      </c>
      <c r="M4252" s="37">
        <f>VLOOKUP(D4252,DATA!A:F,6,FALSE)</f>
        <v>1350</v>
      </c>
      <c r="N4252" s="36">
        <f t="shared" si="331"/>
        <v>5.1655790184105079</v>
      </c>
      <c r="O4252" s="36">
        <f t="shared" si="332"/>
        <v>5.1657847423697687</v>
      </c>
      <c r="P4252" s="36">
        <f t="shared" si="333"/>
        <v>2.0572395926077292E-4</v>
      </c>
      <c r="Q4252" s="36">
        <f t="shared" si="334"/>
        <v>0</v>
      </c>
    </row>
    <row r="4253" spans="1:17" x14ac:dyDescent="0.3">
      <c r="A4253" s="29">
        <v>2003861</v>
      </c>
      <c r="B4253" s="1">
        <v>136</v>
      </c>
      <c r="C4253" s="1" t="s">
        <v>14</v>
      </c>
      <c r="D4253" s="1" t="s">
        <v>63</v>
      </c>
      <c r="E4253" s="1" t="s">
        <v>64</v>
      </c>
      <c r="F4253" s="47">
        <v>714</v>
      </c>
      <c r="G4253" s="34">
        <v>1039.27</v>
      </c>
      <c r="H4253" s="1" t="s">
        <v>218</v>
      </c>
      <c r="I4253" s="34">
        <v>5.2141000000000002E-3</v>
      </c>
      <c r="J4253" s="34">
        <v>217.47708</v>
      </c>
      <c r="K4253" s="35" t="str">
        <f t="shared" si="330"/>
        <v>Leenderbos, Groote Heide &amp; De Plateaux_H2310</v>
      </c>
      <c r="L4253" s="36">
        <f>VLOOKUP(D4253,DATA!A:F,5,FALSE)</f>
        <v>1.0986712608830001E-2</v>
      </c>
      <c r="M4253" s="37">
        <f>VLOOKUP(D4253,DATA!A:F,6,FALSE)</f>
        <v>982</v>
      </c>
      <c r="N4253" s="36">
        <f t="shared" si="331"/>
        <v>65.231009077243058</v>
      </c>
      <c r="O4253" s="36">
        <f t="shared" si="332"/>
        <v>65.232308317637049</v>
      </c>
      <c r="P4253" s="36">
        <f t="shared" si="333"/>
        <v>1.2992403939904307E-3</v>
      </c>
      <c r="Q4253" s="36">
        <f t="shared" si="334"/>
        <v>2.8255500710308839E-3</v>
      </c>
    </row>
    <row r="4254" spans="1:17" x14ac:dyDescent="0.3">
      <c r="A4254" s="29">
        <v>2003861</v>
      </c>
      <c r="B4254" s="1">
        <v>136</v>
      </c>
      <c r="C4254" s="1" t="s">
        <v>14</v>
      </c>
      <c r="D4254" s="1" t="s">
        <v>61</v>
      </c>
      <c r="E4254" s="1" t="s">
        <v>62</v>
      </c>
      <c r="F4254" s="47">
        <v>714</v>
      </c>
      <c r="G4254" s="34">
        <v>1039.27</v>
      </c>
      <c r="H4254" s="1" t="s">
        <v>218</v>
      </c>
      <c r="I4254" s="34">
        <v>5.2141000000000002E-3</v>
      </c>
      <c r="J4254" s="34">
        <v>333.07711999999998</v>
      </c>
      <c r="K4254" s="35" t="str">
        <f t="shared" si="330"/>
        <v>Leenderbos, Groote Heide &amp; De Plateaux_H2330</v>
      </c>
      <c r="L4254" s="36">
        <f>VLOOKUP(D4254,DATA!A:F,5,FALSE)</f>
        <v>1.0986712608830001E-2</v>
      </c>
      <c r="M4254" s="37">
        <f>VLOOKUP(D4254,DATA!A:F,6,FALSE)</f>
        <v>982</v>
      </c>
      <c r="N4254" s="36">
        <f t="shared" si="331"/>
        <v>65.231009077243058</v>
      </c>
      <c r="O4254" s="36">
        <f t="shared" si="332"/>
        <v>65.232308317637049</v>
      </c>
      <c r="P4254" s="36">
        <f t="shared" si="333"/>
        <v>1.2992403939904307E-3</v>
      </c>
      <c r="Q4254" s="36">
        <f t="shared" si="334"/>
        <v>4.3274724861799788E-3</v>
      </c>
    </row>
    <row r="4255" spans="1:17" x14ac:dyDescent="0.3">
      <c r="A4255" s="29">
        <v>2003861</v>
      </c>
      <c r="B4255" s="1">
        <v>136</v>
      </c>
      <c r="C4255" s="1" t="s">
        <v>14</v>
      </c>
      <c r="D4255" s="1" t="s">
        <v>51</v>
      </c>
      <c r="E4255" s="1" t="s">
        <v>52</v>
      </c>
      <c r="F4255" s="47">
        <v>1000</v>
      </c>
      <c r="G4255" s="34">
        <v>1039.27</v>
      </c>
      <c r="H4255" s="1" t="s">
        <v>218</v>
      </c>
      <c r="I4255" s="34">
        <v>5.2141000000000002E-3</v>
      </c>
      <c r="J4255" s="34">
        <v>9344.2070000000003</v>
      </c>
      <c r="K4255" s="35" t="str">
        <f t="shared" si="330"/>
        <v>Leenderbos, Groote Heide &amp; De Plateaux_Lg09</v>
      </c>
      <c r="L4255" s="36">
        <f>VLOOKUP(D4255,DATA!A:F,5,FALSE)</f>
        <v>8.4126827976184013E-3</v>
      </c>
      <c r="M4255" s="37">
        <f>VLOOKUP(D4255,DATA!A:F,6,FALSE)</f>
        <v>1350</v>
      </c>
      <c r="N4255" s="36">
        <f t="shared" si="331"/>
        <v>6.823818420452656</v>
      </c>
      <c r="O4255" s="36">
        <f t="shared" si="332"/>
        <v>6.8240973242748391</v>
      </c>
      <c r="P4255" s="36">
        <f t="shared" si="333"/>
        <v>2.7890382218309639E-4</v>
      </c>
      <c r="Q4255" s="36">
        <f t="shared" si="334"/>
        <v>2.6061350475700448E-2</v>
      </c>
    </row>
    <row r="4256" spans="1:17" x14ac:dyDescent="0.3">
      <c r="A4256" s="29">
        <v>2003863</v>
      </c>
      <c r="B4256" s="1">
        <v>136</v>
      </c>
      <c r="C4256" s="1" t="s">
        <v>14</v>
      </c>
      <c r="D4256" s="1" t="s">
        <v>63</v>
      </c>
      <c r="E4256" s="1" t="s">
        <v>64</v>
      </c>
      <c r="F4256" s="47">
        <v>714</v>
      </c>
      <c r="G4256" s="34">
        <v>1798.34</v>
      </c>
      <c r="H4256" s="1" t="s">
        <v>218</v>
      </c>
      <c r="I4256" s="34">
        <v>8.4721999999999992E-3</v>
      </c>
      <c r="J4256" s="34">
        <v>261.87302</v>
      </c>
      <c r="K4256" s="35" t="str">
        <f t="shared" si="330"/>
        <v>Leenderbos, Groote Heide &amp; De Plateaux_H2310</v>
      </c>
      <c r="L4256" s="36">
        <f>VLOOKUP(D4256,DATA!A:F,5,FALSE)</f>
        <v>1.0986712608830001E-2</v>
      </c>
      <c r="M4256" s="37">
        <f>VLOOKUP(D4256,DATA!A:F,6,FALSE)</f>
        <v>982</v>
      </c>
      <c r="N4256" s="36">
        <f t="shared" si="331"/>
        <v>99.987270715655868</v>
      </c>
      <c r="O4256" s="36">
        <f t="shared" si="332"/>
        <v>99.987271900312408</v>
      </c>
      <c r="P4256" s="36">
        <f t="shared" si="333"/>
        <v>1.1846565399764586E-6</v>
      </c>
      <c r="Q4256" s="36">
        <f t="shared" si="334"/>
        <v>3.1022958578638597E-6</v>
      </c>
    </row>
    <row r="4257" spans="1:17" x14ac:dyDescent="0.3">
      <c r="A4257" s="29">
        <v>2003898</v>
      </c>
      <c r="B4257" s="1">
        <v>138</v>
      </c>
      <c r="C4257" s="1" t="s">
        <v>38</v>
      </c>
      <c r="D4257" s="1" t="s">
        <v>75</v>
      </c>
      <c r="E4257" s="1" t="s">
        <v>76</v>
      </c>
      <c r="F4257" s="47">
        <v>1071</v>
      </c>
      <c r="G4257" s="34">
        <v>1590.46</v>
      </c>
      <c r="H4257" s="1" t="s">
        <v>218</v>
      </c>
      <c r="I4257" s="34">
        <v>1.6773999999999999E-4</v>
      </c>
      <c r="J4257" s="34">
        <v>5554.0775999999996</v>
      </c>
      <c r="K4257" s="35" t="str">
        <f t="shared" si="330"/>
        <v>Weerter- en Budelerbergen &amp; Ringselven_Lg13</v>
      </c>
      <c r="L4257" s="36">
        <f>VLOOKUP(D4257,DATA!A:F,5,FALSE)</f>
        <v>8.4126827976184013E-3</v>
      </c>
      <c r="M4257" s="37">
        <f>VLOOKUP(D4257,DATA!A:F,6,FALSE)</f>
        <v>1421</v>
      </c>
      <c r="N4257" s="36">
        <f t="shared" si="331"/>
        <v>80.621688535060684</v>
      </c>
      <c r="O4257" s="36">
        <f t="shared" si="332"/>
        <v>80.621710581516737</v>
      </c>
      <c r="P4257" s="36">
        <f t="shared" si="333"/>
        <v>2.2046456052748908E-5</v>
      </c>
      <c r="Q4257" s="36">
        <f t="shared" si="334"/>
        <v>0</v>
      </c>
    </row>
    <row r="4258" spans="1:17" x14ac:dyDescent="0.3">
      <c r="A4258" s="29">
        <v>2003899</v>
      </c>
      <c r="B4258" s="1">
        <v>138</v>
      </c>
      <c r="C4258" s="1" t="s">
        <v>38</v>
      </c>
      <c r="D4258" s="1" t="s">
        <v>75</v>
      </c>
      <c r="E4258" s="1" t="s">
        <v>76</v>
      </c>
      <c r="F4258" s="47">
        <v>1071</v>
      </c>
      <c r="G4258" s="34">
        <v>1735</v>
      </c>
      <c r="H4258" s="1" t="s">
        <v>218</v>
      </c>
      <c r="I4258" s="34">
        <v>1.4987E-4</v>
      </c>
      <c r="J4258" s="34">
        <v>7881.7637000000004</v>
      </c>
      <c r="K4258" s="35" t="str">
        <f t="shared" si="330"/>
        <v>Weerter- en Budelerbergen &amp; Ringselven_Lg13</v>
      </c>
      <c r="L4258" s="36">
        <f>VLOOKUP(D4258,DATA!A:F,5,FALSE)</f>
        <v>8.4126827976184013E-3</v>
      </c>
      <c r="M4258" s="37">
        <f>VLOOKUP(D4258,DATA!A:F,6,FALSE)</f>
        <v>1421</v>
      </c>
      <c r="N4258" s="36">
        <f t="shared" si="331"/>
        <v>93.349027691712209</v>
      </c>
      <c r="O4258" s="36">
        <f t="shared" si="332"/>
        <v>93.349035519587943</v>
      </c>
      <c r="P4258" s="36">
        <f t="shared" si="333"/>
        <v>7.8278757342786776E-6</v>
      </c>
      <c r="Q4258" s="36">
        <f t="shared" si="334"/>
        <v>0</v>
      </c>
    </row>
    <row r="4259" spans="1:17" x14ac:dyDescent="0.3">
      <c r="A4259" s="29">
        <v>2003899</v>
      </c>
      <c r="B4259" s="1">
        <v>138</v>
      </c>
      <c r="C4259" s="1" t="s">
        <v>38</v>
      </c>
      <c r="D4259" s="1" t="s">
        <v>89</v>
      </c>
      <c r="E4259" s="1" t="s">
        <v>54</v>
      </c>
      <c r="F4259" s="47">
        <v>714</v>
      </c>
      <c r="G4259" s="34">
        <v>1735</v>
      </c>
      <c r="H4259" s="1" t="s">
        <v>218</v>
      </c>
      <c r="I4259" s="34">
        <v>1.4987E-4</v>
      </c>
      <c r="J4259" s="34">
        <v>1170.9546</v>
      </c>
      <c r="K4259" s="35" t="str">
        <f t="shared" si="330"/>
        <v>Weerter- en Budelerbergen &amp; Ringselven_L4030</v>
      </c>
      <c r="L4259" s="36">
        <f>VLOOKUP(D4259,DATA!A:F,5,FALSE)</f>
        <v>1.0986712608830001E-2</v>
      </c>
      <c r="M4259" s="37">
        <f>VLOOKUP(D4259,DATA!A:F,6,FALSE)</f>
        <v>982</v>
      </c>
      <c r="N4259" s="36">
        <f t="shared" si="331"/>
        <v>99.974474560468664</v>
      </c>
      <c r="O4259" s="36">
        <f t="shared" si="332"/>
        <v>99.974474602487561</v>
      </c>
      <c r="P4259" s="36">
        <f t="shared" si="333"/>
        <v>4.2018896806439443E-8</v>
      </c>
      <c r="Q4259" s="36">
        <f t="shared" si="334"/>
        <v>0</v>
      </c>
    </row>
    <row r="4260" spans="1:17" x14ac:dyDescent="0.3">
      <c r="A4260" s="29">
        <v>2003900</v>
      </c>
      <c r="B4260" s="1">
        <v>138</v>
      </c>
      <c r="C4260" s="1" t="s">
        <v>38</v>
      </c>
      <c r="D4260" s="1" t="s">
        <v>75</v>
      </c>
      <c r="E4260" s="1" t="s">
        <v>76</v>
      </c>
      <c r="F4260" s="47">
        <v>1071</v>
      </c>
      <c r="G4260" s="34">
        <v>1885.94</v>
      </c>
      <c r="H4260" s="1" t="s">
        <v>218</v>
      </c>
      <c r="I4260" s="34">
        <v>1.1586000000000001E-4</v>
      </c>
      <c r="J4260" s="34">
        <v>9048.232</v>
      </c>
      <c r="K4260" s="35" t="str">
        <f t="shared" si="330"/>
        <v>Weerter- en Budelerbergen &amp; Ringselven_Lg13</v>
      </c>
      <c r="L4260" s="36">
        <f>VLOOKUP(D4260,DATA!A:F,5,FALSE)</f>
        <v>8.4126827976184013E-3</v>
      </c>
      <c r="M4260" s="37">
        <f>VLOOKUP(D4260,DATA!A:F,6,FALSE)</f>
        <v>1421</v>
      </c>
      <c r="N4260" s="36">
        <f t="shared" si="331"/>
        <v>98.03800373631536</v>
      </c>
      <c r="O4260" s="36">
        <f t="shared" si="332"/>
        <v>98.038005611139198</v>
      </c>
      <c r="P4260" s="36">
        <f t="shared" si="333"/>
        <v>1.8748238375110304E-6</v>
      </c>
      <c r="Q4260" s="36">
        <f t="shared" si="334"/>
        <v>0</v>
      </c>
    </row>
    <row r="4261" spans="1:17" x14ac:dyDescent="0.3">
      <c r="A4261" s="29">
        <v>2003901</v>
      </c>
      <c r="B4261" s="1">
        <v>138</v>
      </c>
      <c r="C4261" s="1" t="s">
        <v>38</v>
      </c>
      <c r="D4261" s="1" t="s">
        <v>75</v>
      </c>
      <c r="E4261" s="1" t="s">
        <v>76</v>
      </c>
      <c r="F4261" s="47">
        <v>1071</v>
      </c>
      <c r="G4261" s="34">
        <v>1852.01</v>
      </c>
      <c r="H4261" s="1" t="s">
        <v>218</v>
      </c>
      <c r="I4261" s="34">
        <v>6.635E-5</v>
      </c>
      <c r="J4261" s="34">
        <v>9335.2109999999993</v>
      </c>
      <c r="K4261" s="35" t="str">
        <f t="shared" si="330"/>
        <v>Weerter- en Budelerbergen &amp; Ringselven_Lg13</v>
      </c>
      <c r="L4261" s="36">
        <f>VLOOKUP(D4261,DATA!A:F,5,FALSE)</f>
        <v>8.4126827976184013E-3</v>
      </c>
      <c r="M4261" s="37">
        <f>VLOOKUP(D4261,DATA!A:F,6,FALSE)</f>
        <v>1421</v>
      </c>
      <c r="N4261" s="36">
        <f t="shared" si="331"/>
        <v>97.40666618051722</v>
      </c>
      <c r="O4261" s="36">
        <f t="shared" si="332"/>
        <v>97.406667590528002</v>
      </c>
      <c r="P4261" s="36">
        <f t="shared" si="333"/>
        <v>1.4100107819103869E-6</v>
      </c>
      <c r="Q4261" s="36">
        <f t="shared" si="334"/>
        <v>0</v>
      </c>
    </row>
    <row r="4262" spans="1:17" x14ac:dyDescent="0.3">
      <c r="A4262" s="29">
        <v>2003902</v>
      </c>
      <c r="B4262" s="1">
        <v>138</v>
      </c>
      <c r="C4262" s="1" t="s">
        <v>38</v>
      </c>
      <c r="D4262" s="1" t="s">
        <v>75</v>
      </c>
      <c r="E4262" s="1" t="s">
        <v>76</v>
      </c>
      <c r="F4262" s="47">
        <v>1071</v>
      </c>
      <c r="G4262" s="34">
        <v>1842.25</v>
      </c>
      <c r="H4262" s="1" t="s">
        <v>218</v>
      </c>
      <c r="I4262" s="34">
        <v>1.8116000000000001E-5</v>
      </c>
      <c r="J4262" s="34">
        <v>8618.3989999999994</v>
      </c>
      <c r="K4262" s="35" t="str">
        <f t="shared" si="330"/>
        <v>Weerter- en Budelerbergen &amp; Ringselven_Lg13</v>
      </c>
      <c r="L4262" s="36">
        <f>VLOOKUP(D4262,DATA!A:F,5,FALSE)</f>
        <v>8.4126827976184013E-3</v>
      </c>
      <c r="M4262" s="37">
        <f>VLOOKUP(D4262,DATA!A:F,6,FALSE)</f>
        <v>1421</v>
      </c>
      <c r="N4262" s="36">
        <f t="shared" si="331"/>
        <v>97.190981058624956</v>
      </c>
      <c r="O4262" s="36">
        <f t="shared" si="332"/>
        <v>97.190981474705524</v>
      </c>
      <c r="P4262" s="36">
        <f t="shared" si="333"/>
        <v>4.1608056733366539E-7</v>
      </c>
      <c r="Q4262" s="36">
        <f t="shared" si="334"/>
        <v>0</v>
      </c>
    </row>
    <row r="4263" spans="1:17" x14ac:dyDescent="0.3">
      <c r="A4263" s="29">
        <v>2003902</v>
      </c>
      <c r="B4263" s="1">
        <v>138</v>
      </c>
      <c r="C4263" s="1" t="s">
        <v>38</v>
      </c>
      <c r="D4263" s="1" t="s">
        <v>89</v>
      </c>
      <c r="E4263" s="1" t="s">
        <v>54</v>
      </c>
      <c r="F4263" s="47">
        <v>714</v>
      </c>
      <c r="G4263" s="34">
        <v>1842.25</v>
      </c>
      <c r="H4263" s="1" t="s">
        <v>218</v>
      </c>
      <c r="I4263" s="34">
        <v>1.8116000000000001E-5</v>
      </c>
      <c r="J4263" s="34">
        <v>199.74673000000001</v>
      </c>
      <c r="K4263" s="35" t="str">
        <f t="shared" si="330"/>
        <v>Weerter- en Budelerbergen &amp; Ringselven_L4030</v>
      </c>
      <c r="L4263" s="36">
        <f>VLOOKUP(D4263,DATA!A:F,5,FALSE)</f>
        <v>1.0986712608830001E-2</v>
      </c>
      <c r="M4263" s="37">
        <f>VLOOKUP(D4263,DATA!A:F,6,FALSE)</f>
        <v>982</v>
      </c>
      <c r="N4263" s="36">
        <f t="shared" si="331"/>
        <v>99.992142037408897</v>
      </c>
      <c r="O4263" s="36">
        <f t="shared" si="332"/>
        <v>99.992142038972801</v>
      </c>
      <c r="P4263" s="36">
        <f t="shared" si="333"/>
        <v>1.5639045614079805E-9</v>
      </c>
      <c r="Q4263" s="36">
        <f t="shared" si="334"/>
        <v>0</v>
      </c>
    </row>
    <row r="4264" spans="1:17" x14ac:dyDescent="0.3">
      <c r="A4264" s="29">
        <v>2005382</v>
      </c>
      <c r="B4264" s="1">
        <v>136</v>
      </c>
      <c r="C4264" s="1" t="s">
        <v>14</v>
      </c>
      <c r="D4264" s="1" t="s">
        <v>51</v>
      </c>
      <c r="E4264" s="1" t="s">
        <v>52</v>
      </c>
      <c r="F4264" s="47">
        <v>1000</v>
      </c>
      <c r="G4264" s="34">
        <v>1159.31</v>
      </c>
      <c r="H4264" s="1" t="s">
        <v>218</v>
      </c>
      <c r="I4264" s="34">
        <v>5.8421999999999997E-3</v>
      </c>
      <c r="J4264" s="34">
        <v>826.90710000000001</v>
      </c>
      <c r="K4264" s="35" t="str">
        <f t="shared" si="330"/>
        <v>Leenderbos, Groote Heide &amp; De Plateaux_Lg09</v>
      </c>
      <c r="L4264" s="36">
        <f>VLOOKUP(D4264,DATA!A:F,5,FALSE)</f>
        <v>8.4126827976184013E-3</v>
      </c>
      <c r="M4264" s="37">
        <f>VLOOKUP(D4264,DATA!A:F,6,FALSE)</f>
        <v>1350</v>
      </c>
      <c r="N4264" s="36">
        <f t="shared" si="331"/>
        <v>16.739340672787741</v>
      </c>
      <c r="O4264" s="36">
        <f t="shared" si="332"/>
        <v>16.740025681709</v>
      </c>
      <c r="P4264" s="36">
        <f t="shared" si="333"/>
        <v>6.850089212591115E-4</v>
      </c>
      <c r="Q4264" s="36">
        <f t="shared" si="334"/>
        <v>5.6643874055250024E-3</v>
      </c>
    </row>
    <row r="4265" spans="1:17" x14ac:dyDescent="0.3">
      <c r="A4265" s="29">
        <v>2005386</v>
      </c>
      <c r="B4265" s="1">
        <v>136</v>
      </c>
      <c r="C4265" s="1" t="s">
        <v>14</v>
      </c>
      <c r="D4265" s="1" t="s">
        <v>57</v>
      </c>
      <c r="E4265" s="1" t="s">
        <v>58</v>
      </c>
      <c r="F4265" s="47">
        <v>714</v>
      </c>
      <c r="G4265" s="34">
        <v>844.34</v>
      </c>
      <c r="H4265" s="1" t="s">
        <v>218</v>
      </c>
      <c r="I4265" s="34">
        <v>4.3682E-3</v>
      </c>
      <c r="J4265" s="34">
        <v>3075.3252000000002</v>
      </c>
      <c r="K4265" s="35" t="str">
        <f t="shared" si="330"/>
        <v>Leenderbos, Groote Heide &amp; De Plateaux_H3160</v>
      </c>
      <c r="L4265" s="36">
        <f>VLOOKUP(D4265,DATA!A:F,5,FALSE)</f>
        <v>1.0986712608830001E-2</v>
      </c>
      <c r="M4265" s="37">
        <f>VLOOKUP(D4265,DATA!A:F,6,FALSE)</f>
        <v>982</v>
      </c>
      <c r="N4265" s="36">
        <f t="shared" si="331"/>
        <v>18.057881953696196</v>
      </c>
      <c r="O4265" s="36">
        <f t="shared" si="332"/>
        <v>18.058592105070048</v>
      </c>
      <c r="P4265" s="36">
        <f t="shared" si="333"/>
        <v>7.1015137385188609E-4</v>
      </c>
      <c r="Q4265" s="36">
        <f t="shared" si="334"/>
        <v>0</v>
      </c>
    </row>
    <row r="4266" spans="1:17" x14ac:dyDescent="0.3">
      <c r="A4266" s="29">
        <v>2005389</v>
      </c>
      <c r="B4266" s="1">
        <v>136</v>
      </c>
      <c r="C4266" s="1" t="s">
        <v>14</v>
      </c>
      <c r="D4266" s="1" t="s">
        <v>61</v>
      </c>
      <c r="E4266" s="1" t="s">
        <v>62</v>
      </c>
      <c r="F4266" s="47">
        <v>714</v>
      </c>
      <c r="G4266" s="34">
        <v>1033.6199999999999</v>
      </c>
      <c r="H4266" s="1" t="s">
        <v>218</v>
      </c>
      <c r="I4266" s="34">
        <v>5.0990000000000002E-3</v>
      </c>
      <c r="J4266" s="34">
        <v>2597.9728322677802</v>
      </c>
      <c r="K4266" s="35" t="str">
        <f t="shared" si="330"/>
        <v>Leenderbos, Groote Heide &amp; De Plateaux_H2330</v>
      </c>
      <c r="L4266" s="36">
        <f>VLOOKUP(D4266,DATA!A:F,5,FALSE)</f>
        <v>1.0986712608830001E-2</v>
      </c>
      <c r="M4266" s="37">
        <f>VLOOKUP(D4266,DATA!A:F,6,FALSE)</f>
        <v>982</v>
      </c>
      <c r="N4266" s="36">
        <f t="shared" si="331"/>
        <v>63.810162216949635</v>
      </c>
      <c r="O4266" s="36">
        <f t="shared" si="332"/>
        <v>63.811455894081817</v>
      </c>
      <c r="P4266" s="36">
        <f t="shared" si="333"/>
        <v>1.2936771321818696E-3</v>
      </c>
      <c r="Q4266" s="36">
        <f t="shared" si="334"/>
        <v>3.3609380431345912E-2</v>
      </c>
    </row>
    <row r="4267" spans="1:17" x14ac:dyDescent="0.3">
      <c r="A4267" s="29">
        <v>2005389</v>
      </c>
      <c r="B4267" s="1">
        <v>136</v>
      </c>
      <c r="C4267" s="1" t="s">
        <v>14</v>
      </c>
      <c r="D4267" s="1" t="s">
        <v>51</v>
      </c>
      <c r="E4267" s="1" t="s">
        <v>52</v>
      </c>
      <c r="F4267" s="47">
        <v>1000</v>
      </c>
      <c r="G4267" s="34">
        <v>1033.6199999999999</v>
      </c>
      <c r="H4267" s="1" t="s">
        <v>218</v>
      </c>
      <c r="I4267" s="34">
        <v>5.0990000000000002E-3</v>
      </c>
      <c r="J4267" s="34">
        <v>3280.2656000000002</v>
      </c>
      <c r="K4267" s="35" t="str">
        <f t="shared" si="330"/>
        <v>Leenderbos, Groote Heide &amp; De Plateaux_Lg09</v>
      </c>
      <c r="L4267" s="36">
        <f>VLOOKUP(D4267,DATA!A:F,5,FALSE)</f>
        <v>8.4126827976184013E-3</v>
      </c>
      <c r="M4267" s="37">
        <f>VLOOKUP(D4267,DATA!A:F,6,FALSE)</f>
        <v>1350</v>
      </c>
      <c r="N4267" s="36">
        <f t="shared" si="331"/>
        <v>6.5277359475167493</v>
      </c>
      <c r="O4267" s="36">
        <f t="shared" si="332"/>
        <v>6.5279976892448248</v>
      </c>
      <c r="P4267" s="36">
        <f t="shared" si="333"/>
        <v>2.617417280754708E-4</v>
      </c>
      <c r="Q4267" s="36">
        <f t="shared" si="334"/>
        <v>8.5858238669052119E-3</v>
      </c>
    </row>
    <row r="4268" spans="1:17" x14ac:dyDescent="0.3">
      <c r="A4268" s="29">
        <v>2005390</v>
      </c>
      <c r="B4268" s="1">
        <v>136</v>
      </c>
      <c r="C4268" s="1" t="s">
        <v>14</v>
      </c>
      <c r="D4268" s="1" t="s">
        <v>63</v>
      </c>
      <c r="E4268" s="1" t="s">
        <v>64</v>
      </c>
      <c r="F4268" s="47">
        <v>714</v>
      </c>
      <c r="G4268" s="34">
        <v>1416.62</v>
      </c>
      <c r="H4268" s="1" t="s">
        <v>218</v>
      </c>
      <c r="I4268" s="34">
        <v>6.8653999999999998E-3</v>
      </c>
      <c r="J4268" s="34">
        <v>172.53731999999999</v>
      </c>
      <c r="K4268" s="35" t="str">
        <f t="shared" si="330"/>
        <v>Leenderbos, Groote Heide &amp; De Plateaux_H2310</v>
      </c>
      <c r="L4268" s="36">
        <f>VLOOKUP(D4268,DATA!A:F,5,FALSE)</f>
        <v>1.0986712608830001E-2</v>
      </c>
      <c r="M4268" s="37">
        <f>VLOOKUP(D4268,DATA!A:F,6,FALSE)</f>
        <v>982</v>
      </c>
      <c r="N4268" s="36">
        <f t="shared" si="331"/>
        <v>99.163289506069916</v>
      </c>
      <c r="O4268" s="36">
        <f t="shared" si="332"/>
        <v>99.163352087235268</v>
      </c>
      <c r="P4268" s="36">
        <f t="shared" si="333"/>
        <v>6.2581165352071366E-5</v>
      </c>
      <c r="Q4268" s="36">
        <f t="shared" si="334"/>
        <v>1.0797586552323249E-4</v>
      </c>
    </row>
    <row r="4269" spans="1:17" x14ac:dyDescent="0.3">
      <c r="A4269" s="29">
        <v>2005390</v>
      </c>
      <c r="B4269" s="1">
        <v>136</v>
      </c>
      <c r="C4269" s="1" t="s">
        <v>14</v>
      </c>
      <c r="D4269" s="1" t="s">
        <v>51</v>
      </c>
      <c r="E4269" s="1" t="s">
        <v>52</v>
      </c>
      <c r="F4269" s="47">
        <v>1000</v>
      </c>
      <c r="G4269" s="34">
        <v>1416.62</v>
      </c>
      <c r="H4269" s="1" t="s">
        <v>218</v>
      </c>
      <c r="I4269" s="34">
        <v>6.8653999999999998E-3</v>
      </c>
      <c r="J4269" s="34">
        <v>937.30190000000005</v>
      </c>
      <c r="K4269" s="35" t="str">
        <f t="shared" si="330"/>
        <v>Leenderbos, Groote Heide &amp; De Plateaux_Lg09</v>
      </c>
      <c r="L4269" s="36">
        <f>VLOOKUP(D4269,DATA!A:F,5,FALSE)</f>
        <v>8.4126827976184013E-3</v>
      </c>
      <c r="M4269" s="37">
        <f>VLOOKUP(D4269,DATA!A:F,6,FALSE)</f>
        <v>1350</v>
      </c>
      <c r="N4269" s="36">
        <f t="shared" si="331"/>
        <v>63.655733259764823</v>
      </c>
      <c r="O4269" s="36">
        <f t="shared" si="332"/>
        <v>63.657069456390651</v>
      </c>
      <c r="P4269" s="36">
        <f t="shared" si="333"/>
        <v>1.3361966258287339E-3</v>
      </c>
      <c r="Q4269" s="36">
        <f t="shared" si="334"/>
        <v>1.2524196361628614E-2</v>
      </c>
    </row>
    <row r="4270" spans="1:17" x14ac:dyDescent="0.3">
      <c r="A4270" s="29">
        <v>2005426</v>
      </c>
      <c r="B4270" s="1">
        <v>138</v>
      </c>
      <c r="C4270" s="1" t="s">
        <v>38</v>
      </c>
      <c r="D4270" s="1" t="s">
        <v>75</v>
      </c>
      <c r="E4270" s="1" t="s">
        <v>76</v>
      </c>
      <c r="F4270" s="47">
        <v>1071</v>
      </c>
      <c r="G4270" s="34">
        <v>1727.43</v>
      </c>
      <c r="H4270" s="1" t="s">
        <v>218</v>
      </c>
      <c r="I4270" s="34">
        <v>2.0354999999999999E-4</v>
      </c>
      <c r="J4270" s="34">
        <v>3907.8881999999999</v>
      </c>
      <c r="K4270" s="35" t="str">
        <f t="shared" si="330"/>
        <v>Weerter- en Budelerbergen &amp; Ringselven_Lg13</v>
      </c>
      <c r="L4270" s="36">
        <f>VLOOKUP(D4270,DATA!A:F,5,FALSE)</f>
        <v>8.4126827976184013E-3</v>
      </c>
      <c r="M4270" s="37">
        <f>VLOOKUP(D4270,DATA!A:F,6,FALSE)</f>
        <v>1421</v>
      </c>
      <c r="N4270" s="36">
        <f t="shared" si="331"/>
        <v>92.94255410483089</v>
      </c>
      <c r="O4270" s="36">
        <f t="shared" si="332"/>
        <v>92.942565337099012</v>
      </c>
      <c r="P4270" s="36">
        <f t="shared" si="333"/>
        <v>1.1232268121830202E-5</v>
      </c>
      <c r="Q4270" s="36">
        <f t="shared" si="334"/>
        <v>0</v>
      </c>
    </row>
    <row r="4271" spans="1:17" x14ac:dyDescent="0.3">
      <c r="A4271" s="29">
        <v>2005427</v>
      </c>
      <c r="B4271" s="1">
        <v>138</v>
      </c>
      <c r="C4271" s="1" t="s">
        <v>38</v>
      </c>
      <c r="D4271" s="1" t="s">
        <v>75</v>
      </c>
      <c r="E4271" s="1" t="s">
        <v>76</v>
      </c>
      <c r="F4271" s="47">
        <v>1071</v>
      </c>
      <c r="G4271" s="34">
        <v>1642.34</v>
      </c>
      <c r="H4271" s="1" t="s">
        <v>218</v>
      </c>
      <c r="I4271" s="34">
        <v>1.7373000000000001E-4</v>
      </c>
      <c r="J4271" s="34">
        <v>5051.9279999999999</v>
      </c>
      <c r="K4271" s="35" t="str">
        <f t="shared" si="330"/>
        <v>Weerter- en Budelerbergen &amp; Ringselven_Lg13</v>
      </c>
      <c r="L4271" s="36">
        <f>VLOOKUP(D4271,DATA!A:F,5,FALSE)</f>
        <v>8.4126827976184013E-3</v>
      </c>
      <c r="M4271" s="37">
        <f>VLOOKUP(D4271,DATA!A:F,6,FALSE)</f>
        <v>1421</v>
      </c>
      <c r="N4271" s="36">
        <f t="shared" si="331"/>
        <v>86.553725081928818</v>
      </c>
      <c r="O4271" s="36">
        <f t="shared" si="332"/>
        <v>86.553742091636551</v>
      </c>
      <c r="P4271" s="36">
        <f t="shared" si="333"/>
        <v>1.7009707732995594E-5</v>
      </c>
      <c r="Q4271" s="36">
        <f t="shared" si="334"/>
        <v>0</v>
      </c>
    </row>
    <row r="4272" spans="1:17" x14ac:dyDescent="0.3">
      <c r="A4272" s="29">
        <v>2005427</v>
      </c>
      <c r="B4272" s="1">
        <v>138</v>
      </c>
      <c r="C4272" s="1" t="s">
        <v>38</v>
      </c>
      <c r="D4272" s="1" t="s">
        <v>89</v>
      </c>
      <c r="E4272" s="1" t="s">
        <v>54</v>
      </c>
      <c r="F4272" s="47">
        <v>714</v>
      </c>
      <c r="G4272" s="34">
        <v>1642.34</v>
      </c>
      <c r="H4272" s="1" t="s">
        <v>218</v>
      </c>
      <c r="I4272" s="34">
        <v>1.7373000000000001E-4</v>
      </c>
      <c r="J4272" s="34">
        <v>2293.5405000000001</v>
      </c>
      <c r="K4272" s="35" t="str">
        <f t="shared" si="330"/>
        <v>Weerter- en Budelerbergen &amp; Ringselven_L4030</v>
      </c>
      <c r="L4272" s="36">
        <f>VLOOKUP(D4272,DATA!A:F,5,FALSE)</f>
        <v>1.0986712608830001E-2</v>
      </c>
      <c r="M4272" s="37">
        <f>VLOOKUP(D4272,DATA!A:F,6,FALSE)</f>
        <v>982</v>
      </c>
      <c r="N4272" s="36">
        <f t="shared" si="331"/>
        <v>99.929384246720716</v>
      </c>
      <c r="O4272" s="36">
        <f t="shared" si="332"/>
        <v>99.929384381411225</v>
      </c>
      <c r="P4272" s="36">
        <f t="shared" si="333"/>
        <v>1.3469050941239402E-7</v>
      </c>
      <c r="Q4272" s="36">
        <f t="shared" si="334"/>
        <v>0</v>
      </c>
    </row>
    <row r="4273" spans="1:17" x14ac:dyDescent="0.3">
      <c r="A4273" s="29">
        <v>2005428</v>
      </c>
      <c r="B4273" s="1">
        <v>138</v>
      </c>
      <c r="C4273" s="1" t="s">
        <v>38</v>
      </c>
      <c r="D4273" s="1" t="s">
        <v>75</v>
      </c>
      <c r="E4273" s="1" t="s">
        <v>76</v>
      </c>
      <c r="F4273" s="47">
        <v>1071</v>
      </c>
      <c r="G4273" s="34">
        <v>1851.88</v>
      </c>
      <c r="H4273" s="1" t="s">
        <v>218</v>
      </c>
      <c r="I4273" s="34">
        <v>1.5616999999999999E-4</v>
      </c>
      <c r="J4273" s="34">
        <v>9223.6910000000007</v>
      </c>
      <c r="K4273" s="35" t="str">
        <f t="shared" si="330"/>
        <v>Weerter- en Budelerbergen &amp; Ringselven_Lg13</v>
      </c>
      <c r="L4273" s="36">
        <f>VLOOKUP(D4273,DATA!A:F,5,FALSE)</f>
        <v>8.4126827976184013E-3</v>
      </c>
      <c r="M4273" s="37">
        <f>VLOOKUP(D4273,DATA!A:F,6,FALSE)</f>
        <v>1421</v>
      </c>
      <c r="N4273" s="36">
        <f t="shared" si="331"/>
        <v>97.403902103435627</v>
      </c>
      <c r="O4273" s="36">
        <f t="shared" si="332"/>
        <v>97.403905425662401</v>
      </c>
      <c r="P4273" s="36">
        <f t="shared" si="333"/>
        <v>3.3222267745713907E-6</v>
      </c>
      <c r="Q4273" s="36">
        <f t="shared" si="334"/>
        <v>0</v>
      </c>
    </row>
    <row r="4274" spans="1:17" x14ac:dyDescent="0.3">
      <c r="A4274" s="29">
        <v>2005429</v>
      </c>
      <c r="B4274" s="1">
        <v>138</v>
      </c>
      <c r="C4274" s="1" t="s">
        <v>38</v>
      </c>
      <c r="D4274" s="1" t="s">
        <v>75</v>
      </c>
      <c r="E4274" s="1" t="s">
        <v>76</v>
      </c>
      <c r="F4274" s="47">
        <v>1071</v>
      </c>
      <c r="G4274" s="34">
        <v>1860.39</v>
      </c>
      <c r="H4274" s="1" t="s">
        <v>218</v>
      </c>
      <c r="I4274" s="34">
        <v>1.0529E-4</v>
      </c>
      <c r="J4274" s="34">
        <v>9408.4650000000001</v>
      </c>
      <c r="K4274" s="35" t="str">
        <f t="shared" si="330"/>
        <v>Weerter- en Budelerbergen &amp; Ringselven_Lg13</v>
      </c>
      <c r="L4274" s="36">
        <f>VLOOKUP(D4274,DATA!A:F,5,FALSE)</f>
        <v>8.4126827976184013E-3</v>
      </c>
      <c r="M4274" s="37">
        <f>VLOOKUP(D4274,DATA!A:F,6,FALSE)</f>
        <v>1421</v>
      </c>
      <c r="N4274" s="36">
        <f t="shared" si="331"/>
        <v>97.578922196068433</v>
      </c>
      <c r="O4274" s="36">
        <f t="shared" si="332"/>
        <v>97.578924288668432</v>
      </c>
      <c r="P4274" s="36">
        <f t="shared" si="333"/>
        <v>2.0925999990595301E-6</v>
      </c>
      <c r="Q4274" s="36">
        <f t="shared" si="334"/>
        <v>0</v>
      </c>
    </row>
    <row r="4275" spans="1:17" x14ac:dyDescent="0.3">
      <c r="A4275" s="29">
        <v>2005430</v>
      </c>
      <c r="B4275" s="1">
        <v>138</v>
      </c>
      <c r="C4275" s="1" t="s">
        <v>38</v>
      </c>
      <c r="D4275" s="1" t="s">
        <v>75</v>
      </c>
      <c r="E4275" s="1" t="s">
        <v>76</v>
      </c>
      <c r="F4275" s="47">
        <v>1071</v>
      </c>
      <c r="G4275" s="34">
        <v>1839.44</v>
      </c>
      <c r="H4275" s="1" t="s">
        <v>218</v>
      </c>
      <c r="I4275" s="34">
        <v>5.6490000000000003E-5</v>
      </c>
      <c r="J4275" s="34">
        <v>9147.15</v>
      </c>
      <c r="K4275" s="35" t="str">
        <f t="shared" si="330"/>
        <v>Weerter- en Budelerbergen &amp; Ringselven_Lg13</v>
      </c>
      <c r="L4275" s="36">
        <f>VLOOKUP(D4275,DATA!A:F,5,FALSE)</f>
        <v>8.4126827976184013E-3</v>
      </c>
      <c r="M4275" s="37">
        <f>VLOOKUP(D4275,DATA!A:F,6,FALSE)</f>
        <v>1421</v>
      </c>
      <c r="N4275" s="36">
        <f t="shared" si="331"/>
        <v>97.125717141753313</v>
      </c>
      <c r="O4275" s="36">
        <f t="shared" si="332"/>
        <v>97.125718468444163</v>
      </c>
      <c r="P4275" s="36">
        <f t="shared" si="333"/>
        <v>1.3266908496234464E-6</v>
      </c>
      <c r="Q4275" s="36">
        <f t="shared" si="334"/>
        <v>0</v>
      </c>
    </row>
    <row r="4276" spans="1:17" x14ac:dyDescent="0.3">
      <c r="A4276" s="29">
        <v>2005431</v>
      </c>
      <c r="B4276" s="1">
        <v>138</v>
      </c>
      <c r="C4276" s="1" t="s">
        <v>38</v>
      </c>
      <c r="D4276" s="1" t="s">
        <v>75</v>
      </c>
      <c r="E4276" s="1" t="s">
        <v>76</v>
      </c>
      <c r="F4276" s="47">
        <v>1071</v>
      </c>
      <c r="G4276" s="34">
        <v>1634.13</v>
      </c>
      <c r="H4276" s="1" t="s">
        <v>218</v>
      </c>
      <c r="I4276" s="34">
        <v>8.0369999999999995E-6</v>
      </c>
      <c r="J4276" s="34">
        <v>9999.4770000000008</v>
      </c>
      <c r="K4276" s="35" t="str">
        <f t="shared" si="330"/>
        <v>Weerter- en Budelerbergen &amp; Ringselven_Lg13</v>
      </c>
      <c r="L4276" s="36">
        <f>VLOOKUP(D4276,DATA!A:F,5,FALSE)</f>
        <v>8.4126827976184013E-3</v>
      </c>
      <c r="M4276" s="37">
        <f>VLOOKUP(D4276,DATA!A:F,6,FALSE)</f>
        <v>1421</v>
      </c>
      <c r="N4276" s="36">
        <f t="shared" si="331"/>
        <v>85.729409023415002</v>
      </c>
      <c r="O4276" s="36">
        <f t="shared" si="332"/>
        <v>85.729409850595459</v>
      </c>
      <c r="P4276" s="36">
        <f t="shared" si="333"/>
        <v>8.2718045746332791E-7</v>
      </c>
      <c r="Q4276" s="36">
        <f t="shared" si="334"/>
        <v>0</v>
      </c>
    </row>
    <row r="4277" spans="1:17" x14ac:dyDescent="0.3">
      <c r="A4277" s="29">
        <v>2006911</v>
      </c>
      <c r="B4277" s="1">
        <v>136</v>
      </c>
      <c r="C4277" s="1" t="s">
        <v>14</v>
      </c>
      <c r="D4277" s="1" t="s">
        <v>63</v>
      </c>
      <c r="E4277" s="1" t="s">
        <v>64</v>
      </c>
      <c r="F4277" s="47">
        <v>714</v>
      </c>
      <c r="G4277" s="34">
        <v>1213.1600000000001</v>
      </c>
      <c r="H4277" s="1" t="s">
        <v>218</v>
      </c>
      <c r="I4277" s="34">
        <v>6.2827999999999998E-3</v>
      </c>
      <c r="J4277" s="34">
        <v>241.10118</v>
      </c>
      <c r="K4277" s="35" t="str">
        <f t="shared" si="330"/>
        <v>Leenderbos, Groote Heide &amp; De Plateaux_H2310</v>
      </c>
      <c r="L4277" s="36">
        <f>VLOOKUP(D4277,DATA!A:F,5,FALSE)</f>
        <v>1.0986712608830001E-2</v>
      </c>
      <c r="M4277" s="37">
        <f>VLOOKUP(D4277,DATA!A:F,6,FALSE)</f>
        <v>982</v>
      </c>
      <c r="N4277" s="36">
        <f t="shared" si="331"/>
        <v>92.687771643882385</v>
      </c>
      <c r="O4277" s="36">
        <f t="shared" si="332"/>
        <v>92.688239465610934</v>
      </c>
      <c r="P4277" s="36">
        <f t="shared" si="333"/>
        <v>4.6782172854875625E-4</v>
      </c>
      <c r="Q4277" s="36">
        <f t="shared" si="334"/>
        <v>1.1279237078274482E-3</v>
      </c>
    </row>
    <row r="4278" spans="1:17" x14ac:dyDescent="0.3">
      <c r="A4278" s="29">
        <v>2006911</v>
      </c>
      <c r="B4278" s="1">
        <v>136</v>
      </c>
      <c r="C4278" s="1" t="s">
        <v>14</v>
      </c>
      <c r="D4278" s="1" t="s">
        <v>51</v>
      </c>
      <c r="E4278" s="1" t="s">
        <v>52</v>
      </c>
      <c r="F4278" s="47">
        <v>1000</v>
      </c>
      <c r="G4278" s="34">
        <v>1213.1600000000001</v>
      </c>
      <c r="H4278" s="1" t="s">
        <v>218</v>
      </c>
      <c r="I4278" s="34">
        <v>6.2827999999999998E-3</v>
      </c>
      <c r="J4278" s="34">
        <v>5422.6940000000004</v>
      </c>
      <c r="K4278" s="35" t="str">
        <f t="shared" si="330"/>
        <v>Leenderbos, Groote Heide &amp; De Plateaux_Lg09</v>
      </c>
      <c r="L4278" s="36">
        <f>VLOOKUP(D4278,DATA!A:F,5,FALSE)</f>
        <v>8.4126827976184013E-3</v>
      </c>
      <c r="M4278" s="37">
        <f>VLOOKUP(D4278,DATA!A:F,6,FALSE)</f>
        <v>1350</v>
      </c>
      <c r="N4278" s="36">
        <f t="shared" si="331"/>
        <v>24.027151544791099</v>
      </c>
      <c r="O4278" s="36">
        <f t="shared" si="332"/>
        <v>24.028116382810229</v>
      </c>
      <c r="P4278" s="36">
        <f t="shared" si="333"/>
        <v>9.6483801912938816E-4</v>
      </c>
      <c r="Q4278" s="36">
        <f t="shared" si="334"/>
        <v>5.2320213373048194E-2</v>
      </c>
    </row>
    <row r="4279" spans="1:17" x14ac:dyDescent="0.3">
      <c r="A4279" s="29">
        <v>2006916</v>
      </c>
      <c r="B4279" s="1">
        <v>136</v>
      </c>
      <c r="C4279" s="1" t="s">
        <v>14</v>
      </c>
      <c r="D4279" s="1" t="s">
        <v>57</v>
      </c>
      <c r="E4279" s="1" t="s">
        <v>58</v>
      </c>
      <c r="F4279" s="47">
        <v>714</v>
      </c>
      <c r="G4279" s="34">
        <v>770.36</v>
      </c>
      <c r="H4279" s="1" t="s">
        <v>218</v>
      </c>
      <c r="I4279" s="34">
        <v>3.8847999999999999E-3</v>
      </c>
      <c r="J4279" s="34">
        <v>123.95977999999999</v>
      </c>
      <c r="K4279" s="35" t="str">
        <f t="shared" si="330"/>
        <v>Leenderbos, Groote Heide &amp; De Plateaux_H3160</v>
      </c>
      <c r="L4279" s="36">
        <f>VLOOKUP(D4279,DATA!A:F,5,FALSE)</f>
        <v>1.0986712608830001E-2</v>
      </c>
      <c r="M4279" s="37">
        <f>VLOOKUP(D4279,DATA!A:F,6,FALSE)</f>
        <v>982</v>
      </c>
      <c r="N4279" s="36">
        <f t="shared" si="331"/>
        <v>8.9055041316376329</v>
      </c>
      <c r="O4279" s="36">
        <f t="shared" si="332"/>
        <v>8.9058503855529789</v>
      </c>
      <c r="P4279" s="36">
        <f t="shared" si="333"/>
        <v>3.4625391534603978E-4</v>
      </c>
      <c r="Q4279" s="36">
        <f t="shared" si="334"/>
        <v>0</v>
      </c>
    </row>
    <row r="4280" spans="1:17" x14ac:dyDescent="0.3">
      <c r="A4280" s="29">
        <v>2006918</v>
      </c>
      <c r="B4280" s="1">
        <v>136</v>
      </c>
      <c r="C4280" s="1" t="s">
        <v>14</v>
      </c>
      <c r="D4280" s="1" t="s">
        <v>51</v>
      </c>
      <c r="E4280" s="1" t="s">
        <v>52</v>
      </c>
      <c r="F4280" s="47">
        <v>1000</v>
      </c>
      <c r="G4280" s="34">
        <v>1029.08</v>
      </c>
      <c r="H4280" s="1" t="s">
        <v>218</v>
      </c>
      <c r="I4280" s="34">
        <v>5.0453E-3</v>
      </c>
      <c r="J4280" s="34">
        <v>31.581108</v>
      </c>
      <c r="K4280" s="35" t="str">
        <f t="shared" si="330"/>
        <v>Leenderbos, Groote Heide &amp; De Plateaux_Lg09</v>
      </c>
      <c r="L4280" s="36">
        <f>VLOOKUP(D4280,DATA!A:F,5,FALSE)</f>
        <v>8.4126827976184013E-3</v>
      </c>
      <c r="M4280" s="37">
        <f>VLOOKUP(D4280,DATA!A:F,6,FALSE)</f>
        <v>1350</v>
      </c>
      <c r="N4280" s="36">
        <f t="shared" si="331"/>
        <v>6.2985267022969413</v>
      </c>
      <c r="O4280" s="36">
        <f t="shared" si="332"/>
        <v>6.2987772064665943</v>
      </c>
      <c r="P4280" s="36">
        <f t="shared" si="333"/>
        <v>2.505041696529986E-4</v>
      </c>
      <c r="Q4280" s="36">
        <f t="shared" si="334"/>
        <v>7.9111992362616704E-5</v>
      </c>
    </row>
    <row r="4281" spans="1:17" x14ac:dyDescent="0.3">
      <c r="A4281" s="29">
        <v>2006919</v>
      </c>
      <c r="B4281" s="1">
        <v>136</v>
      </c>
      <c r="C4281" s="1" t="s">
        <v>14</v>
      </c>
      <c r="D4281" s="1" t="s">
        <v>61</v>
      </c>
      <c r="E4281" s="1" t="s">
        <v>62</v>
      </c>
      <c r="F4281" s="47">
        <v>714</v>
      </c>
      <c r="G4281" s="34">
        <v>1165.96</v>
      </c>
      <c r="H4281" s="1" t="s">
        <v>218</v>
      </c>
      <c r="I4281" s="34">
        <v>5.6585000000000003E-3</v>
      </c>
      <c r="J4281" s="34">
        <v>5089.3393999999998</v>
      </c>
      <c r="K4281" s="35" t="str">
        <f t="shared" si="330"/>
        <v>Leenderbos, Groote Heide &amp; De Plateaux_H2330</v>
      </c>
      <c r="L4281" s="36">
        <f>VLOOKUP(D4281,DATA!A:F,5,FALSE)</f>
        <v>1.0986712608830001E-2</v>
      </c>
      <c r="M4281" s="37">
        <f>VLOOKUP(D4281,DATA!A:F,6,FALSE)</f>
        <v>982</v>
      </c>
      <c r="N4281" s="36">
        <f t="shared" si="331"/>
        <v>88.299632060232838</v>
      </c>
      <c r="O4281" s="36">
        <f t="shared" si="332"/>
        <v>88.300274329523091</v>
      </c>
      <c r="P4281" s="36">
        <f t="shared" si="333"/>
        <v>6.4226929025323898E-4</v>
      </c>
      <c r="Q4281" s="36">
        <f t="shared" si="334"/>
        <v>3.268726404295845E-2</v>
      </c>
    </row>
    <row r="4282" spans="1:17" x14ac:dyDescent="0.3">
      <c r="A4282" s="29">
        <v>2006919</v>
      </c>
      <c r="B4282" s="1">
        <v>136</v>
      </c>
      <c r="C4282" s="1" t="s">
        <v>14</v>
      </c>
      <c r="D4282" s="1" t="s">
        <v>51</v>
      </c>
      <c r="E4282" s="1" t="s">
        <v>52</v>
      </c>
      <c r="F4282" s="47">
        <v>1000</v>
      </c>
      <c r="G4282" s="34">
        <v>1165.96</v>
      </c>
      <c r="H4282" s="1" t="s">
        <v>218</v>
      </c>
      <c r="I4282" s="34">
        <v>5.6585000000000003E-3</v>
      </c>
      <c r="J4282" s="34">
        <v>817.85766999999998</v>
      </c>
      <c r="K4282" s="35" t="str">
        <f t="shared" si="330"/>
        <v>Leenderbos, Groote Heide &amp; De Plateaux_Lg09</v>
      </c>
      <c r="L4282" s="36">
        <f>VLOOKUP(D4282,DATA!A:F,5,FALSE)</f>
        <v>8.4126827976184013E-3</v>
      </c>
      <c r="M4282" s="37">
        <f>VLOOKUP(D4282,DATA!A:F,6,FALSE)</f>
        <v>1350</v>
      </c>
      <c r="N4282" s="36">
        <f t="shared" si="331"/>
        <v>17.53362538331162</v>
      </c>
      <c r="O4282" s="36">
        <f t="shared" si="332"/>
        <v>17.53431370455332</v>
      </c>
      <c r="P4282" s="36">
        <f t="shared" si="333"/>
        <v>6.8832124170015163E-4</v>
      </c>
      <c r="Q4282" s="36">
        <f t="shared" si="334"/>
        <v>5.6294880694839292E-3</v>
      </c>
    </row>
    <row r="4283" spans="1:17" x14ac:dyDescent="0.3">
      <c r="A4283" s="29">
        <v>2006923</v>
      </c>
      <c r="B4283" s="1">
        <v>136</v>
      </c>
      <c r="C4283" s="1" t="s">
        <v>14</v>
      </c>
      <c r="D4283" s="1" t="s">
        <v>63</v>
      </c>
      <c r="E4283" s="1" t="s">
        <v>64</v>
      </c>
      <c r="F4283" s="47">
        <v>714</v>
      </c>
      <c r="G4283" s="34">
        <v>1555.35</v>
      </c>
      <c r="H4283" s="1" t="s">
        <v>218</v>
      </c>
      <c r="I4283" s="34">
        <v>6.6813999999999997E-3</v>
      </c>
      <c r="J4283" s="34">
        <v>1396.9474</v>
      </c>
      <c r="K4283" s="35" t="str">
        <f t="shared" si="330"/>
        <v>Leenderbos, Groote Heide &amp; De Plateaux_H2310</v>
      </c>
      <c r="L4283" s="36">
        <f>VLOOKUP(D4283,DATA!A:F,5,FALSE)</f>
        <v>1.0986712608830001E-2</v>
      </c>
      <c r="M4283" s="37">
        <f>VLOOKUP(D4283,DATA!A:F,6,FALSE)</f>
        <v>982</v>
      </c>
      <c r="N4283" s="36">
        <f t="shared" si="331"/>
        <v>99.816565480649828</v>
      </c>
      <c r="O4283" s="36">
        <f t="shared" si="332"/>
        <v>99.816578920766688</v>
      </c>
      <c r="P4283" s="36">
        <f t="shared" si="333"/>
        <v>1.3440116859442242E-5</v>
      </c>
      <c r="Q4283" s="36">
        <f t="shared" si="334"/>
        <v>1.8775136302494002E-4</v>
      </c>
    </row>
    <row r="4284" spans="1:17" x14ac:dyDescent="0.3">
      <c r="A4284" s="29">
        <v>2006923</v>
      </c>
      <c r="B4284" s="1">
        <v>136</v>
      </c>
      <c r="C4284" s="1" t="s">
        <v>14</v>
      </c>
      <c r="D4284" s="1" t="s">
        <v>61</v>
      </c>
      <c r="E4284" s="1" t="s">
        <v>62</v>
      </c>
      <c r="F4284" s="47">
        <v>714</v>
      </c>
      <c r="G4284" s="34">
        <v>1555.35</v>
      </c>
      <c r="H4284" s="1" t="s">
        <v>218</v>
      </c>
      <c r="I4284" s="34">
        <v>6.6813999999999997E-3</v>
      </c>
      <c r="J4284" s="34">
        <v>144.17261999999999</v>
      </c>
      <c r="K4284" s="35" t="str">
        <f t="shared" si="330"/>
        <v>Leenderbos, Groote Heide &amp; De Plateaux_H2330</v>
      </c>
      <c r="L4284" s="36">
        <f>VLOOKUP(D4284,DATA!A:F,5,FALSE)</f>
        <v>1.0986712608830001E-2</v>
      </c>
      <c r="M4284" s="37">
        <f>VLOOKUP(D4284,DATA!A:F,6,FALSE)</f>
        <v>982</v>
      </c>
      <c r="N4284" s="36">
        <f t="shared" si="331"/>
        <v>99.816565480649828</v>
      </c>
      <c r="O4284" s="36">
        <f t="shared" si="332"/>
        <v>99.816578920766688</v>
      </c>
      <c r="P4284" s="36">
        <f t="shared" si="333"/>
        <v>1.3440116859442242E-5</v>
      </c>
      <c r="Q4284" s="36">
        <f t="shared" si="334"/>
        <v>1.9376968607319598E-5</v>
      </c>
    </row>
    <row r="4285" spans="1:17" x14ac:dyDescent="0.3">
      <c r="A4285" s="29">
        <v>2006955</v>
      </c>
      <c r="B4285" s="1">
        <v>138</v>
      </c>
      <c r="C4285" s="1" t="s">
        <v>38</v>
      </c>
      <c r="D4285" s="1" t="s">
        <v>75</v>
      </c>
      <c r="E4285" s="1" t="s">
        <v>76</v>
      </c>
      <c r="F4285" s="47">
        <v>1071</v>
      </c>
      <c r="G4285" s="34">
        <v>1840</v>
      </c>
      <c r="H4285" s="1" t="s">
        <v>218</v>
      </c>
      <c r="I4285" s="34">
        <v>2.5290000000000002E-4</v>
      </c>
      <c r="J4285" s="34">
        <v>1722.972</v>
      </c>
      <c r="K4285" s="35" t="str">
        <f t="shared" si="330"/>
        <v>Weerter- en Budelerbergen &amp; Ringselven_Lg13</v>
      </c>
      <c r="L4285" s="36">
        <f>VLOOKUP(D4285,DATA!A:F,5,FALSE)</f>
        <v>8.4126827976184013E-3</v>
      </c>
      <c r="M4285" s="37">
        <f>VLOOKUP(D4285,DATA!A:F,6,FALSE)</f>
        <v>1421</v>
      </c>
      <c r="N4285" s="36">
        <f t="shared" si="331"/>
        <v>97.138839816259747</v>
      </c>
      <c r="O4285" s="36">
        <f t="shared" si="332"/>
        <v>97.138845729397445</v>
      </c>
      <c r="P4285" s="36">
        <f t="shared" si="333"/>
        <v>5.9131376985988027E-6</v>
      </c>
      <c r="Q4285" s="36">
        <f t="shared" si="334"/>
        <v>0</v>
      </c>
    </row>
    <row r="4286" spans="1:17" x14ac:dyDescent="0.3">
      <c r="A4286" s="29">
        <v>2006956</v>
      </c>
      <c r="B4286" s="1">
        <v>138</v>
      </c>
      <c r="C4286" s="1" t="s">
        <v>38</v>
      </c>
      <c r="D4286" s="1" t="s">
        <v>75</v>
      </c>
      <c r="E4286" s="1" t="s">
        <v>76</v>
      </c>
      <c r="F4286" s="47">
        <v>1071</v>
      </c>
      <c r="G4286" s="34">
        <v>1652.04</v>
      </c>
      <c r="H4286" s="1" t="s">
        <v>218</v>
      </c>
      <c r="I4286" s="34">
        <v>2.0657999999999999E-4</v>
      </c>
      <c r="J4286" s="34">
        <v>9327.9390000000003</v>
      </c>
      <c r="K4286" s="35" t="str">
        <f t="shared" si="330"/>
        <v>Weerter- en Budelerbergen &amp; Ringselven_Lg13</v>
      </c>
      <c r="L4286" s="36">
        <f>VLOOKUP(D4286,DATA!A:F,5,FALSE)</f>
        <v>8.4126827976184013E-3</v>
      </c>
      <c r="M4286" s="37">
        <f>VLOOKUP(D4286,DATA!A:F,6,FALSE)</f>
        <v>1421</v>
      </c>
      <c r="N4286" s="36">
        <f t="shared" si="331"/>
        <v>87.475436515201906</v>
      </c>
      <c r="O4286" s="36">
        <f t="shared" si="332"/>
        <v>87.475455555389431</v>
      </c>
      <c r="P4286" s="36">
        <f t="shared" si="333"/>
        <v>1.9040187524410612E-5</v>
      </c>
      <c r="Q4286" s="36">
        <f t="shared" si="334"/>
        <v>0</v>
      </c>
    </row>
    <row r="4287" spans="1:17" x14ac:dyDescent="0.3">
      <c r="A4287" s="29">
        <v>2006957</v>
      </c>
      <c r="B4287" s="1">
        <v>138</v>
      </c>
      <c r="C4287" s="1" t="s">
        <v>38</v>
      </c>
      <c r="D4287" s="1" t="s">
        <v>75</v>
      </c>
      <c r="E4287" s="1" t="s">
        <v>76</v>
      </c>
      <c r="F4287" s="47">
        <v>1071</v>
      </c>
      <c r="G4287" s="34">
        <v>1758.66</v>
      </c>
      <c r="H4287" s="1" t="s">
        <v>218</v>
      </c>
      <c r="I4287" s="34">
        <v>1.8515E-4</v>
      </c>
      <c r="J4287" s="34">
        <v>9341.2340000000004</v>
      </c>
      <c r="K4287" s="35" t="str">
        <f t="shared" si="330"/>
        <v>Weerter- en Budelerbergen &amp; Ringselven_Lg13</v>
      </c>
      <c r="L4287" s="36">
        <f>VLOOKUP(D4287,DATA!A:F,5,FALSE)</f>
        <v>8.4126827976184013E-3</v>
      </c>
      <c r="M4287" s="37">
        <f>VLOOKUP(D4287,DATA!A:F,6,FALSE)</f>
        <v>1421</v>
      </c>
      <c r="N4287" s="36">
        <f t="shared" si="331"/>
        <v>94.4832125858278</v>
      </c>
      <c r="O4287" s="36">
        <f t="shared" si="332"/>
        <v>94.483220704758423</v>
      </c>
      <c r="P4287" s="36">
        <f t="shared" si="333"/>
        <v>8.1189306229134672E-6</v>
      </c>
      <c r="Q4287" s="36">
        <f t="shared" si="334"/>
        <v>0</v>
      </c>
    </row>
    <row r="4288" spans="1:17" x14ac:dyDescent="0.3">
      <c r="A4288" s="29">
        <v>2006958</v>
      </c>
      <c r="B4288" s="1">
        <v>138</v>
      </c>
      <c r="C4288" s="1" t="s">
        <v>38</v>
      </c>
      <c r="D4288" s="1" t="s">
        <v>75</v>
      </c>
      <c r="E4288" s="1" t="s">
        <v>76</v>
      </c>
      <c r="F4288" s="47">
        <v>1071</v>
      </c>
      <c r="G4288" s="34">
        <v>1870.59</v>
      </c>
      <c r="H4288" s="1" t="s">
        <v>218</v>
      </c>
      <c r="I4288" s="34">
        <v>1.4809999999999999E-4</v>
      </c>
      <c r="J4288" s="34">
        <v>8822.7739999999994</v>
      </c>
      <c r="K4288" s="35" t="str">
        <f t="shared" si="330"/>
        <v>Weerter- en Budelerbergen &amp; Ringselven_Lg13</v>
      </c>
      <c r="L4288" s="36">
        <f>VLOOKUP(D4288,DATA!A:F,5,FALSE)</f>
        <v>8.4126827976184013E-3</v>
      </c>
      <c r="M4288" s="37">
        <f>VLOOKUP(D4288,DATA!A:F,6,FALSE)</f>
        <v>1421</v>
      </c>
      <c r="N4288" s="36">
        <f t="shared" si="331"/>
        <v>97.773576899914445</v>
      </c>
      <c r="O4288" s="36">
        <f t="shared" si="332"/>
        <v>97.773579612094494</v>
      </c>
      <c r="P4288" s="36">
        <f t="shared" si="333"/>
        <v>2.7121800485474523E-6</v>
      </c>
      <c r="Q4288" s="36">
        <f t="shared" si="334"/>
        <v>0</v>
      </c>
    </row>
    <row r="4289" spans="1:17" x14ac:dyDescent="0.3">
      <c r="A4289" s="29">
        <v>2006959</v>
      </c>
      <c r="B4289" s="1">
        <v>138</v>
      </c>
      <c r="C4289" s="1" t="s">
        <v>38</v>
      </c>
      <c r="D4289" s="1" t="s">
        <v>75</v>
      </c>
      <c r="E4289" s="1" t="s">
        <v>76</v>
      </c>
      <c r="F4289" s="47">
        <v>1071</v>
      </c>
      <c r="G4289" s="34">
        <v>1841.15</v>
      </c>
      <c r="H4289" s="1" t="s">
        <v>218</v>
      </c>
      <c r="I4289" s="34">
        <v>9.5379999999999998E-5</v>
      </c>
      <c r="J4289" s="34">
        <v>9200.2890000000007</v>
      </c>
      <c r="K4289" s="35" t="str">
        <f t="shared" si="330"/>
        <v>Weerter- en Budelerbergen &amp; Ringselven_Lg13</v>
      </c>
      <c r="L4289" s="36">
        <f>VLOOKUP(D4289,DATA!A:F,5,FALSE)</f>
        <v>8.4126827976184013E-3</v>
      </c>
      <c r="M4289" s="37">
        <f>VLOOKUP(D4289,DATA!A:F,6,FALSE)</f>
        <v>1421</v>
      </c>
      <c r="N4289" s="36">
        <f t="shared" si="331"/>
        <v>97.165606093707424</v>
      </c>
      <c r="O4289" s="36">
        <f t="shared" si="332"/>
        <v>97.16560830356579</v>
      </c>
      <c r="P4289" s="36">
        <f t="shared" si="333"/>
        <v>2.2098583656315895E-6</v>
      </c>
      <c r="Q4289" s="36">
        <f t="shared" si="334"/>
        <v>0</v>
      </c>
    </row>
    <row r="4290" spans="1:17" x14ac:dyDescent="0.3">
      <c r="A4290" s="29">
        <v>2006960</v>
      </c>
      <c r="B4290" s="1">
        <v>138</v>
      </c>
      <c r="C4290" s="1" t="s">
        <v>38</v>
      </c>
      <c r="D4290" s="1" t="s">
        <v>75</v>
      </c>
      <c r="E4290" s="1" t="s">
        <v>76</v>
      </c>
      <c r="F4290" s="47">
        <v>1071</v>
      </c>
      <c r="G4290" s="34">
        <v>1762.33</v>
      </c>
      <c r="H4290" s="1" t="s">
        <v>218</v>
      </c>
      <c r="I4290" s="34">
        <v>4.4870000000000002E-5</v>
      </c>
      <c r="J4290" s="34">
        <v>9397</v>
      </c>
      <c r="K4290" s="35" t="str">
        <f t="shared" si="330"/>
        <v>Weerter- en Budelerbergen &amp; Ringselven_Lg13</v>
      </c>
      <c r="L4290" s="36">
        <f>VLOOKUP(D4290,DATA!A:F,5,FALSE)</f>
        <v>8.4126827976184013E-3</v>
      </c>
      <c r="M4290" s="37">
        <f>VLOOKUP(D4290,DATA!A:F,6,FALSE)</f>
        <v>1421</v>
      </c>
      <c r="N4290" s="36">
        <f t="shared" si="331"/>
        <v>94.64195151305718</v>
      </c>
      <c r="O4290" s="36">
        <f t="shared" si="332"/>
        <v>94.641953427228643</v>
      </c>
      <c r="P4290" s="36">
        <f t="shared" si="333"/>
        <v>1.9141714631132345E-6</v>
      </c>
      <c r="Q4290" s="36">
        <f t="shared" si="334"/>
        <v>0</v>
      </c>
    </row>
    <row r="4291" spans="1:17" x14ac:dyDescent="0.3">
      <c r="A4291" s="29">
        <v>2008439</v>
      </c>
      <c r="B4291" s="1">
        <v>136</v>
      </c>
      <c r="C4291" s="1" t="s">
        <v>14</v>
      </c>
      <c r="D4291" s="1" t="s">
        <v>63</v>
      </c>
      <c r="E4291" s="1" t="s">
        <v>64</v>
      </c>
      <c r="F4291" s="47">
        <v>714</v>
      </c>
      <c r="G4291" s="34">
        <v>1541.17</v>
      </c>
      <c r="H4291" s="1" t="s">
        <v>218</v>
      </c>
      <c r="I4291" s="34">
        <v>8.3181000000000001E-3</v>
      </c>
      <c r="J4291" s="34">
        <v>38.595599999999997</v>
      </c>
      <c r="K4291" s="35" t="str">
        <f t="shared" ref="K4291:K4354" si="335">_xlfn.CONCAT(C4291,"_",D4291)</f>
        <v>Leenderbos, Groote Heide &amp; De Plateaux_H2310</v>
      </c>
      <c r="L4291" s="36">
        <f>VLOOKUP(D4291,DATA!A:F,5,FALSE)</f>
        <v>1.0986712608830001E-2</v>
      </c>
      <c r="M4291" s="37">
        <f>VLOOKUP(D4291,DATA!A:F,6,FALSE)</f>
        <v>982</v>
      </c>
      <c r="N4291" s="36">
        <f t="shared" ref="N4291:N4354" si="336">100/(1+EXP(-L4291*(G4291-M4291)))</f>
        <v>99.785707874861984</v>
      </c>
      <c r="O4291" s="36">
        <f t="shared" ref="O4291:O4354" si="337">100/(1+EXP(-L4291*((G4291+I4291)-M4291)))</f>
        <v>99.78572741585802</v>
      </c>
      <c r="P4291" s="36">
        <f t="shared" ref="P4291:P4354" si="338">O4291-N4291</f>
        <v>1.95409960355164E-5</v>
      </c>
      <c r="Q4291" s="36">
        <f t="shared" ref="Q4291:Q4354" si="339">IF(AND(H4291&lt;&gt;"below",I4291&gt;=0.005),J4291*P4291/100,0)</f>
        <v>7.5419646658837671E-6</v>
      </c>
    </row>
    <row r="4292" spans="1:17" x14ac:dyDescent="0.3">
      <c r="A4292" s="29">
        <v>2008440</v>
      </c>
      <c r="B4292" s="1">
        <v>136</v>
      </c>
      <c r="C4292" s="1" t="s">
        <v>14</v>
      </c>
      <c r="D4292" s="1" t="s">
        <v>63</v>
      </c>
      <c r="E4292" s="1" t="s">
        <v>64</v>
      </c>
      <c r="F4292" s="47">
        <v>714</v>
      </c>
      <c r="G4292" s="34">
        <v>1071.4000000000001</v>
      </c>
      <c r="H4292" s="1" t="s">
        <v>218</v>
      </c>
      <c r="I4292" s="34">
        <v>5.6027999999999998E-3</v>
      </c>
      <c r="J4292" s="34">
        <v>2482.4492</v>
      </c>
      <c r="K4292" s="35" t="str">
        <f t="shared" si="335"/>
        <v>Leenderbos, Groote Heide &amp; De Plateaux_H2310</v>
      </c>
      <c r="L4292" s="36">
        <f>VLOOKUP(D4292,DATA!A:F,5,FALSE)</f>
        <v>1.0986712608830001E-2</v>
      </c>
      <c r="M4292" s="37">
        <f>VLOOKUP(D4292,DATA!A:F,6,FALSE)</f>
        <v>982</v>
      </c>
      <c r="N4292" s="36">
        <f t="shared" si="336"/>
        <v>72.754692618649713</v>
      </c>
      <c r="O4292" s="36">
        <f t="shared" si="337"/>
        <v>72.755912786346926</v>
      </c>
      <c r="P4292" s="36">
        <f t="shared" si="338"/>
        <v>1.2201676972125597E-3</v>
      </c>
      <c r="Q4292" s="36">
        <f t="shared" si="339"/>
        <v>3.0290043238111609E-2</v>
      </c>
    </row>
    <row r="4293" spans="1:17" x14ac:dyDescent="0.3">
      <c r="A4293" s="29">
        <v>2008440</v>
      </c>
      <c r="B4293" s="1">
        <v>136</v>
      </c>
      <c r="C4293" s="1" t="s">
        <v>14</v>
      </c>
      <c r="D4293" s="1" t="s">
        <v>51</v>
      </c>
      <c r="E4293" s="1" t="s">
        <v>52</v>
      </c>
      <c r="F4293" s="47">
        <v>1000</v>
      </c>
      <c r="G4293" s="34">
        <v>1071.4000000000001</v>
      </c>
      <c r="H4293" s="1" t="s">
        <v>218</v>
      </c>
      <c r="I4293" s="34">
        <v>5.6027999999999998E-3</v>
      </c>
      <c r="J4293" s="34">
        <v>5050.2089999999998</v>
      </c>
      <c r="K4293" s="35" t="str">
        <f t="shared" si="335"/>
        <v>Leenderbos, Groote Heide &amp; De Plateaux_Lg09</v>
      </c>
      <c r="L4293" s="36">
        <f>VLOOKUP(D4293,DATA!A:F,5,FALSE)</f>
        <v>8.4126827976184013E-3</v>
      </c>
      <c r="M4293" s="37">
        <f>VLOOKUP(D4293,DATA!A:F,6,FALSE)</f>
        <v>1350</v>
      </c>
      <c r="N4293" s="36">
        <f t="shared" si="336"/>
        <v>8.7561967774588645</v>
      </c>
      <c r="O4293" s="36">
        <f t="shared" si="337"/>
        <v>8.7565733658852931</v>
      </c>
      <c r="P4293" s="36">
        <f t="shared" si="338"/>
        <v>3.7658842642862567E-4</v>
      </c>
      <c r="Q4293" s="36">
        <f t="shared" si="339"/>
        <v>1.9018502604456831E-2</v>
      </c>
    </row>
    <row r="4294" spans="1:17" x14ac:dyDescent="0.3">
      <c r="A4294" s="29">
        <v>2008447</v>
      </c>
      <c r="B4294" s="1">
        <v>136</v>
      </c>
      <c r="C4294" s="1" t="s">
        <v>14</v>
      </c>
      <c r="D4294" s="1" t="s">
        <v>61</v>
      </c>
      <c r="E4294" s="1" t="s">
        <v>62</v>
      </c>
      <c r="F4294" s="47">
        <v>714</v>
      </c>
      <c r="G4294" s="34">
        <v>1077.3800000000001</v>
      </c>
      <c r="H4294" s="1" t="s">
        <v>218</v>
      </c>
      <c r="I4294" s="34">
        <v>5.2068000000000001E-3</v>
      </c>
      <c r="J4294" s="34">
        <v>143.08096</v>
      </c>
      <c r="K4294" s="35" t="str">
        <f t="shared" si="335"/>
        <v>Leenderbos, Groote Heide &amp; De Plateaux_H2330</v>
      </c>
      <c r="L4294" s="36">
        <f>VLOOKUP(D4294,DATA!A:F,5,FALSE)</f>
        <v>1.0986712608830001E-2</v>
      </c>
      <c r="M4294" s="37">
        <f>VLOOKUP(D4294,DATA!A:F,6,FALSE)</f>
        <v>982</v>
      </c>
      <c r="N4294" s="36">
        <f t="shared" si="336"/>
        <v>74.037386902083426</v>
      </c>
      <c r="O4294" s="36">
        <f t="shared" si="337"/>
        <v>74.038486495604417</v>
      </c>
      <c r="P4294" s="36">
        <f t="shared" si="338"/>
        <v>1.0995935209905383E-3</v>
      </c>
      <c r="Q4294" s="36">
        <f t="shared" si="339"/>
        <v>1.5733089659310637E-3</v>
      </c>
    </row>
    <row r="4295" spans="1:17" x14ac:dyDescent="0.3">
      <c r="A4295" s="29">
        <v>2008447</v>
      </c>
      <c r="B4295" s="1">
        <v>136</v>
      </c>
      <c r="C4295" s="1" t="s">
        <v>14</v>
      </c>
      <c r="D4295" s="1" t="s">
        <v>51</v>
      </c>
      <c r="E4295" s="1" t="s">
        <v>52</v>
      </c>
      <c r="F4295" s="47">
        <v>1000</v>
      </c>
      <c r="G4295" s="34">
        <v>1077.3800000000001</v>
      </c>
      <c r="H4295" s="1" t="s">
        <v>218</v>
      </c>
      <c r="I4295" s="34">
        <v>5.2068000000000001E-3</v>
      </c>
      <c r="J4295" s="34">
        <v>177.51738</v>
      </c>
      <c r="K4295" s="35" t="str">
        <f t="shared" si="335"/>
        <v>Leenderbos, Groote Heide &amp; De Plateaux_Lg09</v>
      </c>
      <c r="L4295" s="36">
        <f>VLOOKUP(D4295,DATA!A:F,5,FALSE)</f>
        <v>8.4126827976184013E-3</v>
      </c>
      <c r="M4295" s="37">
        <f>VLOOKUP(D4295,DATA!A:F,6,FALSE)</f>
        <v>1350</v>
      </c>
      <c r="N4295" s="36">
        <f t="shared" si="336"/>
        <v>9.1665586335425804</v>
      </c>
      <c r="O4295" s="36">
        <f t="shared" si="337"/>
        <v>9.1669233583194814</v>
      </c>
      <c r="P4295" s="36">
        <f t="shared" si="338"/>
        <v>3.6472477690097094E-4</v>
      </c>
      <c r="Q4295" s="36">
        <f t="shared" si="339"/>
        <v>6.4744986816544874E-4</v>
      </c>
    </row>
    <row r="4296" spans="1:17" x14ac:dyDescent="0.3">
      <c r="A4296" s="29">
        <v>2008452</v>
      </c>
      <c r="B4296" s="1">
        <v>136</v>
      </c>
      <c r="C4296" s="1" t="s">
        <v>14</v>
      </c>
      <c r="D4296" s="1" t="s">
        <v>63</v>
      </c>
      <c r="E4296" s="1" t="s">
        <v>64</v>
      </c>
      <c r="F4296" s="47">
        <v>714</v>
      </c>
      <c r="G4296" s="34">
        <v>1289.54</v>
      </c>
      <c r="H4296" s="1" t="s">
        <v>218</v>
      </c>
      <c r="I4296" s="34">
        <v>5.6154000000000004E-3</v>
      </c>
      <c r="J4296" s="34">
        <v>1017.7051</v>
      </c>
      <c r="K4296" s="35" t="str">
        <f t="shared" si="335"/>
        <v>Leenderbos, Groote Heide &amp; De Plateaux_H2310</v>
      </c>
      <c r="L4296" s="36">
        <f>VLOOKUP(D4296,DATA!A:F,5,FALSE)</f>
        <v>1.0986712608830001E-2</v>
      </c>
      <c r="M4296" s="37">
        <f>VLOOKUP(D4296,DATA!A:F,6,FALSE)</f>
        <v>982</v>
      </c>
      <c r="N4296" s="36">
        <f t="shared" si="336"/>
        <v>96.703708156046076</v>
      </c>
      <c r="O4296" s="36">
        <f t="shared" si="337"/>
        <v>96.703904810927881</v>
      </c>
      <c r="P4296" s="36">
        <f t="shared" si="338"/>
        <v>1.9665488180464763E-4</v>
      </c>
      <c r="Q4296" s="36">
        <f t="shared" si="339"/>
        <v>2.001366761524871E-3</v>
      </c>
    </row>
    <row r="4297" spans="1:17" x14ac:dyDescent="0.3">
      <c r="A4297" s="29">
        <v>2008452</v>
      </c>
      <c r="B4297" s="1">
        <v>136</v>
      </c>
      <c r="C4297" s="1" t="s">
        <v>14</v>
      </c>
      <c r="D4297" s="1" t="s">
        <v>61</v>
      </c>
      <c r="E4297" s="1" t="s">
        <v>62</v>
      </c>
      <c r="F4297" s="47">
        <v>714</v>
      </c>
      <c r="G4297" s="34">
        <v>1289.54</v>
      </c>
      <c r="H4297" s="1" t="s">
        <v>218</v>
      </c>
      <c r="I4297" s="34">
        <v>5.6154000000000004E-3</v>
      </c>
      <c r="J4297" s="34">
        <v>3858.0684000000001</v>
      </c>
      <c r="K4297" s="35" t="str">
        <f t="shared" si="335"/>
        <v>Leenderbos, Groote Heide &amp; De Plateaux_H2330</v>
      </c>
      <c r="L4297" s="36">
        <f>VLOOKUP(D4297,DATA!A:F,5,FALSE)</f>
        <v>1.0986712608830001E-2</v>
      </c>
      <c r="M4297" s="37">
        <f>VLOOKUP(D4297,DATA!A:F,6,FALSE)</f>
        <v>982</v>
      </c>
      <c r="N4297" s="36">
        <f t="shared" si="336"/>
        <v>96.703708156046076</v>
      </c>
      <c r="O4297" s="36">
        <f t="shared" si="337"/>
        <v>96.703904810927881</v>
      </c>
      <c r="P4297" s="36">
        <f t="shared" si="338"/>
        <v>1.9665488180464763E-4</v>
      </c>
      <c r="Q4297" s="36">
        <f t="shared" si="339"/>
        <v>7.5870798519624607E-3</v>
      </c>
    </row>
    <row r="4298" spans="1:17" x14ac:dyDescent="0.3">
      <c r="A4298" s="29">
        <v>2008452</v>
      </c>
      <c r="B4298" s="1">
        <v>136</v>
      </c>
      <c r="C4298" s="1" t="s">
        <v>14</v>
      </c>
      <c r="D4298" s="1" t="s">
        <v>51</v>
      </c>
      <c r="E4298" s="1" t="s">
        <v>52</v>
      </c>
      <c r="F4298" s="47">
        <v>1000</v>
      </c>
      <c r="G4298" s="34">
        <v>1289.54</v>
      </c>
      <c r="H4298" s="1" t="s">
        <v>218</v>
      </c>
      <c r="I4298" s="34">
        <v>5.6154000000000004E-3</v>
      </c>
      <c r="J4298" s="34">
        <v>250.26105000000001</v>
      </c>
      <c r="K4298" s="35" t="str">
        <f t="shared" si="335"/>
        <v>Leenderbos, Groote Heide &amp; De Plateaux_Lg09</v>
      </c>
      <c r="L4298" s="36">
        <f>VLOOKUP(D4298,DATA!A:F,5,FALSE)</f>
        <v>8.4126827976184013E-3</v>
      </c>
      <c r="M4298" s="37">
        <f>VLOOKUP(D4298,DATA!A:F,6,FALSE)</f>
        <v>1350</v>
      </c>
      <c r="N4298" s="36">
        <f t="shared" si="336"/>
        <v>37.551455232680112</v>
      </c>
      <c r="O4298" s="36">
        <f t="shared" si="337"/>
        <v>37.552563046707554</v>
      </c>
      <c r="P4298" s="36">
        <f t="shared" si="338"/>
        <v>1.1078140274420889E-3</v>
      </c>
      <c r="Q4298" s="36">
        <f t="shared" si="339"/>
        <v>2.7724270171238601E-3</v>
      </c>
    </row>
    <row r="4299" spans="1:17" x14ac:dyDescent="0.3">
      <c r="A4299" s="29">
        <v>2008483</v>
      </c>
      <c r="B4299" s="1">
        <v>138</v>
      </c>
      <c r="C4299" s="1" t="s">
        <v>38</v>
      </c>
      <c r="D4299" s="1" t="s">
        <v>75</v>
      </c>
      <c r="E4299" s="1" t="s">
        <v>76</v>
      </c>
      <c r="F4299" s="47">
        <v>1071</v>
      </c>
      <c r="G4299" s="34">
        <v>1589.04</v>
      </c>
      <c r="H4299" s="1" t="s">
        <v>218</v>
      </c>
      <c r="I4299" s="34">
        <v>2.496E-4</v>
      </c>
      <c r="J4299" s="34">
        <v>173.37003000000001</v>
      </c>
      <c r="K4299" s="35" t="str">
        <f t="shared" si="335"/>
        <v>Weerter- en Budelerbergen &amp; Ringselven_Lg13</v>
      </c>
      <c r="L4299" s="36">
        <f>VLOOKUP(D4299,DATA!A:F,5,FALSE)</f>
        <v>8.4126827976184013E-3</v>
      </c>
      <c r="M4299" s="37">
        <f>VLOOKUP(D4299,DATA!A:F,6,FALSE)</f>
        <v>1421</v>
      </c>
      <c r="N4299" s="36">
        <f t="shared" si="336"/>
        <v>80.434371580251792</v>
      </c>
      <c r="O4299" s="36">
        <f t="shared" si="337"/>
        <v>80.434404625901266</v>
      </c>
      <c r="P4299" s="36">
        <f t="shared" si="338"/>
        <v>3.3045649473706362E-5</v>
      </c>
      <c r="Q4299" s="36">
        <f t="shared" si="339"/>
        <v>0</v>
      </c>
    </row>
    <row r="4300" spans="1:17" x14ac:dyDescent="0.3">
      <c r="A4300" s="29">
        <v>2008484</v>
      </c>
      <c r="B4300" s="1">
        <v>138</v>
      </c>
      <c r="C4300" s="1" t="s">
        <v>38</v>
      </c>
      <c r="D4300" s="1" t="s">
        <v>75</v>
      </c>
      <c r="E4300" s="1" t="s">
        <v>76</v>
      </c>
      <c r="F4300" s="47">
        <v>1071</v>
      </c>
      <c r="G4300" s="34">
        <v>1783.61</v>
      </c>
      <c r="H4300" s="1" t="s">
        <v>218</v>
      </c>
      <c r="I4300" s="34">
        <v>2.541E-4</v>
      </c>
      <c r="J4300" s="34">
        <v>8603.6219999999994</v>
      </c>
      <c r="K4300" s="35" t="str">
        <f t="shared" si="335"/>
        <v>Weerter- en Budelerbergen &amp; Ringselven_Lg13</v>
      </c>
      <c r="L4300" s="36">
        <f>VLOOKUP(D4300,DATA!A:F,5,FALSE)</f>
        <v>8.4126827976184013E-3</v>
      </c>
      <c r="M4300" s="37">
        <f>VLOOKUP(D4300,DATA!A:F,6,FALSE)</f>
        <v>1421</v>
      </c>
      <c r="N4300" s="36">
        <f t="shared" si="336"/>
        <v>95.480509663304105</v>
      </c>
      <c r="O4300" s="36">
        <f t="shared" si="337"/>
        <v>95.480518887806483</v>
      </c>
      <c r="P4300" s="36">
        <f t="shared" si="338"/>
        <v>9.2245023779469193E-6</v>
      </c>
      <c r="Q4300" s="36">
        <f t="shared" si="339"/>
        <v>0</v>
      </c>
    </row>
    <row r="4301" spans="1:17" x14ac:dyDescent="0.3">
      <c r="A4301" s="29">
        <v>2008485</v>
      </c>
      <c r="B4301" s="1">
        <v>138</v>
      </c>
      <c r="C4301" s="1" t="s">
        <v>38</v>
      </c>
      <c r="D4301" s="1" t="s">
        <v>75</v>
      </c>
      <c r="E4301" s="1" t="s">
        <v>76</v>
      </c>
      <c r="F4301" s="47">
        <v>1071</v>
      </c>
      <c r="G4301" s="34">
        <v>1730.52</v>
      </c>
      <c r="H4301" s="1" t="s">
        <v>218</v>
      </c>
      <c r="I4301" s="34">
        <v>2.1829999999999999E-4</v>
      </c>
      <c r="J4301" s="34">
        <v>7313.0396000000001</v>
      </c>
      <c r="K4301" s="35" t="str">
        <f t="shared" si="335"/>
        <v>Weerter- en Budelerbergen &amp; Ringselven_Lg13</v>
      </c>
      <c r="L4301" s="36">
        <f>VLOOKUP(D4301,DATA!A:F,5,FALSE)</f>
        <v>8.4126827976184013E-3</v>
      </c>
      <c r="M4301" s="37">
        <f>VLOOKUP(D4301,DATA!A:F,6,FALSE)</f>
        <v>1421</v>
      </c>
      <c r="N4301" s="36">
        <f t="shared" si="336"/>
        <v>93.111174382229322</v>
      </c>
      <c r="O4301" s="36">
        <f t="shared" si="337"/>
        <v>93.111186161947529</v>
      </c>
      <c r="P4301" s="36">
        <f t="shared" si="338"/>
        <v>1.1779718207094447E-5</v>
      </c>
      <c r="Q4301" s="36">
        <f t="shared" si="339"/>
        <v>0</v>
      </c>
    </row>
    <row r="4302" spans="1:17" x14ac:dyDescent="0.3">
      <c r="A4302" s="29">
        <v>2008485</v>
      </c>
      <c r="B4302" s="1">
        <v>138</v>
      </c>
      <c r="C4302" s="1" t="s">
        <v>38</v>
      </c>
      <c r="D4302" s="1" t="s">
        <v>89</v>
      </c>
      <c r="E4302" s="1" t="s">
        <v>54</v>
      </c>
      <c r="F4302" s="47">
        <v>714</v>
      </c>
      <c r="G4302" s="34">
        <v>1730.52</v>
      </c>
      <c r="H4302" s="1" t="s">
        <v>218</v>
      </c>
      <c r="I4302" s="34">
        <v>2.1829999999999999E-4</v>
      </c>
      <c r="J4302" s="34">
        <v>1291.2408</v>
      </c>
      <c r="K4302" s="35" t="str">
        <f t="shared" si="335"/>
        <v>Weerter- en Budelerbergen &amp; Ringselven_L4030</v>
      </c>
      <c r="L4302" s="36">
        <f>VLOOKUP(D4302,DATA!A:F,5,FALSE)</f>
        <v>1.0986712608830001E-2</v>
      </c>
      <c r="M4302" s="37">
        <f>VLOOKUP(D4302,DATA!A:F,6,FALSE)</f>
        <v>982</v>
      </c>
      <c r="N4302" s="36">
        <f t="shared" si="336"/>
        <v>99.973187098309538</v>
      </c>
      <c r="O4302" s="36">
        <f t="shared" si="337"/>
        <v>99.973187162600254</v>
      </c>
      <c r="P4302" s="36">
        <f t="shared" si="338"/>
        <v>6.4290716750292631E-8</v>
      </c>
      <c r="Q4302" s="36">
        <f t="shared" si="339"/>
        <v>0</v>
      </c>
    </row>
    <row r="4303" spans="1:17" x14ac:dyDescent="0.3">
      <c r="A4303" s="29">
        <v>2008486</v>
      </c>
      <c r="B4303" s="1">
        <v>138</v>
      </c>
      <c r="C4303" s="1" t="s">
        <v>38</v>
      </c>
      <c r="D4303" s="1" t="s">
        <v>75</v>
      </c>
      <c r="E4303" s="1" t="s">
        <v>76</v>
      </c>
      <c r="F4303" s="47">
        <v>1071</v>
      </c>
      <c r="G4303" s="34">
        <v>1878.07</v>
      </c>
      <c r="H4303" s="1" t="s">
        <v>218</v>
      </c>
      <c r="I4303" s="34">
        <v>1.9149999999999999E-4</v>
      </c>
      <c r="J4303" s="34">
        <v>9471.0370000000003</v>
      </c>
      <c r="K4303" s="35" t="str">
        <f t="shared" si="335"/>
        <v>Weerter- en Budelerbergen &amp; Ringselven_Lg13</v>
      </c>
      <c r="L4303" s="36">
        <f>VLOOKUP(D4303,DATA!A:F,5,FALSE)</f>
        <v>8.4126827976184013E-3</v>
      </c>
      <c r="M4303" s="37">
        <f>VLOOKUP(D4303,DATA!A:F,6,FALSE)</f>
        <v>1421</v>
      </c>
      <c r="N4303" s="36">
        <f t="shared" si="336"/>
        <v>97.906519043776029</v>
      </c>
      <c r="O4303" s="36">
        <f t="shared" si="337"/>
        <v>97.90652234582555</v>
      </c>
      <c r="P4303" s="36">
        <f t="shared" si="338"/>
        <v>3.3020495209257206E-6</v>
      </c>
      <c r="Q4303" s="36">
        <f t="shared" si="339"/>
        <v>0</v>
      </c>
    </row>
    <row r="4304" spans="1:17" x14ac:dyDescent="0.3">
      <c r="A4304" s="29">
        <v>2008487</v>
      </c>
      <c r="B4304" s="1">
        <v>138</v>
      </c>
      <c r="C4304" s="1" t="s">
        <v>38</v>
      </c>
      <c r="D4304" s="1" t="s">
        <v>75</v>
      </c>
      <c r="E4304" s="1" t="s">
        <v>76</v>
      </c>
      <c r="F4304" s="47">
        <v>1071</v>
      </c>
      <c r="G4304" s="34">
        <v>1850.61</v>
      </c>
      <c r="H4304" s="1" t="s">
        <v>218</v>
      </c>
      <c r="I4304" s="34">
        <v>1.3448999999999999E-4</v>
      </c>
      <c r="J4304" s="34">
        <v>8595.0349999999999</v>
      </c>
      <c r="K4304" s="35" t="str">
        <f t="shared" si="335"/>
        <v>Weerter- en Budelerbergen &amp; Ringselven_Lg13</v>
      </c>
      <c r="L4304" s="36">
        <f>VLOOKUP(D4304,DATA!A:F,5,FALSE)</f>
        <v>8.4126827976184013E-3</v>
      </c>
      <c r="M4304" s="37">
        <f>VLOOKUP(D4304,DATA!A:F,6,FALSE)</f>
        <v>1421</v>
      </c>
      <c r="N4304" s="36">
        <f t="shared" si="336"/>
        <v>97.376747925676526</v>
      </c>
      <c r="O4304" s="36">
        <f t="shared" si="337"/>
        <v>97.376750815821069</v>
      </c>
      <c r="P4304" s="36">
        <f t="shared" si="338"/>
        <v>2.8901445432438777E-6</v>
      </c>
      <c r="Q4304" s="36">
        <f t="shared" si="339"/>
        <v>0</v>
      </c>
    </row>
    <row r="4305" spans="1:17" x14ac:dyDescent="0.3">
      <c r="A4305" s="29">
        <v>2008487</v>
      </c>
      <c r="B4305" s="1">
        <v>138</v>
      </c>
      <c r="C4305" s="1" t="s">
        <v>38</v>
      </c>
      <c r="D4305" s="1" t="s">
        <v>89</v>
      </c>
      <c r="E4305" s="1" t="s">
        <v>54</v>
      </c>
      <c r="F4305" s="47">
        <v>714</v>
      </c>
      <c r="G4305" s="34">
        <v>1850.61</v>
      </c>
      <c r="H4305" s="1" t="s">
        <v>218</v>
      </c>
      <c r="I4305" s="34">
        <v>1.3448999999999999E-4</v>
      </c>
      <c r="J4305" s="34">
        <v>169.5924</v>
      </c>
      <c r="K4305" s="35" t="str">
        <f t="shared" si="335"/>
        <v>Weerter- en Budelerbergen &amp; Ringselven_L4030</v>
      </c>
      <c r="L4305" s="36">
        <f>VLOOKUP(D4305,DATA!A:F,5,FALSE)</f>
        <v>1.0986712608830001E-2</v>
      </c>
      <c r="M4305" s="37">
        <f>VLOOKUP(D4305,DATA!A:F,6,FALSE)</f>
        <v>982</v>
      </c>
      <c r="N4305" s="36">
        <f t="shared" si="336"/>
        <v>99.992831579488652</v>
      </c>
      <c r="O4305" s="36">
        <f t="shared" si="337"/>
        <v>99.992831590079959</v>
      </c>
      <c r="P4305" s="36">
        <f t="shared" si="338"/>
        <v>1.0591307386675908E-8</v>
      </c>
      <c r="Q4305" s="36">
        <f t="shared" si="339"/>
        <v>0</v>
      </c>
    </row>
    <row r="4306" spans="1:17" x14ac:dyDescent="0.3">
      <c r="A4306" s="29">
        <v>2008488</v>
      </c>
      <c r="B4306" s="1">
        <v>138</v>
      </c>
      <c r="C4306" s="1" t="s">
        <v>38</v>
      </c>
      <c r="D4306" s="1" t="s">
        <v>75</v>
      </c>
      <c r="E4306" s="1" t="s">
        <v>76</v>
      </c>
      <c r="F4306" s="47">
        <v>1071</v>
      </c>
      <c r="G4306" s="34">
        <v>1831.51</v>
      </c>
      <c r="H4306" s="1" t="s">
        <v>218</v>
      </c>
      <c r="I4306" s="34">
        <v>8.5160000000000005E-5</v>
      </c>
      <c r="J4306" s="34">
        <v>10000</v>
      </c>
      <c r="K4306" s="35" t="str">
        <f t="shared" si="335"/>
        <v>Weerter- en Budelerbergen &amp; Ringselven_Lg13</v>
      </c>
      <c r="L4306" s="36">
        <f>VLOOKUP(D4306,DATA!A:F,5,FALSE)</f>
        <v>8.4126827976184013E-3</v>
      </c>
      <c r="M4306" s="37">
        <f>VLOOKUP(D4306,DATA!A:F,6,FALSE)</f>
        <v>1421</v>
      </c>
      <c r="N4306" s="36">
        <f t="shared" si="336"/>
        <v>96.933506197435506</v>
      </c>
      <c r="O4306" s="36">
        <f t="shared" si="337"/>
        <v>96.93350832697665</v>
      </c>
      <c r="P4306" s="36">
        <f t="shared" si="338"/>
        <v>2.1295411443134071E-6</v>
      </c>
      <c r="Q4306" s="36">
        <f t="shared" si="339"/>
        <v>0</v>
      </c>
    </row>
    <row r="4307" spans="1:17" x14ac:dyDescent="0.3">
      <c r="A4307" s="29">
        <v>2008489</v>
      </c>
      <c r="B4307" s="1">
        <v>138</v>
      </c>
      <c r="C4307" s="1" t="s">
        <v>38</v>
      </c>
      <c r="D4307" s="1" t="s">
        <v>75</v>
      </c>
      <c r="E4307" s="1" t="s">
        <v>76</v>
      </c>
      <c r="F4307" s="47">
        <v>1071</v>
      </c>
      <c r="G4307" s="34">
        <v>1629.19</v>
      </c>
      <c r="H4307" s="1" t="s">
        <v>218</v>
      </c>
      <c r="I4307" s="34">
        <v>3.3519999999999998E-5</v>
      </c>
      <c r="J4307" s="34">
        <v>8289.8680000000004</v>
      </c>
      <c r="K4307" s="35" t="str">
        <f t="shared" si="335"/>
        <v>Weerter- en Budelerbergen &amp; Ringselven_Lg13</v>
      </c>
      <c r="L4307" s="36">
        <f>VLOOKUP(D4307,DATA!A:F,5,FALSE)</f>
        <v>8.4126827976184013E-3</v>
      </c>
      <c r="M4307" s="37">
        <f>VLOOKUP(D4307,DATA!A:F,6,FALSE)</f>
        <v>1421</v>
      </c>
      <c r="N4307" s="36">
        <f t="shared" si="336"/>
        <v>85.213388639813331</v>
      </c>
      <c r="O4307" s="36">
        <f t="shared" si="337"/>
        <v>85.21339219297505</v>
      </c>
      <c r="P4307" s="36">
        <f t="shared" si="338"/>
        <v>3.5531617186279618E-6</v>
      </c>
      <c r="Q4307" s="36">
        <f t="shared" si="339"/>
        <v>0</v>
      </c>
    </row>
    <row r="4308" spans="1:17" x14ac:dyDescent="0.3">
      <c r="A4308" s="29">
        <v>2008489</v>
      </c>
      <c r="B4308" s="1">
        <v>138</v>
      </c>
      <c r="C4308" s="1" t="s">
        <v>38</v>
      </c>
      <c r="D4308" s="1" t="s">
        <v>89</v>
      </c>
      <c r="E4308" s="1" t="s">
        <v>54</v>
      </c>
      <c r="F4308" s="47">
        <v>714</v>
      </c>
      <c r="G4308" s="34">
        <v>1629.19</v>
      </c>
      <c r="H4308" s="1" t="s">
        <v>218</v>
      </c>
      <c r="I4308" s="34">
        <v>3.3519999999999998E-5</v>
      </c>
      <c r="J4308" s="34">
        <v>268.98971999999998</v>
      </c>
      <c r="K4308" s="35" t="str">
        <f t="shared" si="335"/>
        <v>Weerter- en Budelerbergen &amp; Ringselven_L4030</v>
      </c>
      <c r="L4308" s="36">
        <f>VLOOKUP(D4308,DATA!A:F,5,FALSE)</f>
        <v>1.0986712608830001E-2</v>
      </c>
      <c r="M4308" s="37">
        <f>VLOOKUP(D4308,DATA!A:F,6,FALSE)</f>
        <v>982</v>
      </c>
      <c r="N4308" s="36">
        <f t="shared" si="336"/>
        <v>99.918417174301624</v>
      </c>
      <c r="O4308" s="36">
        <f t="shared" si="337"/>
        <v>99.918417204321997</v>
      </c>
      <c r="P4308" s="36">
        <f t="shared" si="338"/>
        <v>3.0020373742445372E-8</v>
      </c>
      <c r="Q4308" s="36">
        <f t="shared" si="339"/>
        <v>0</v>
      </c>
    </row>
    <row r="4309" spans="1:17" x14ac:dyDescent="0.3">
      <c r="A4309" s="29">
        <v>2009968</v>
      </c>
      <c r="B4309" s="1">
        <v>136</v>
      </c>
      <c r="C4309" s="1" t="s">
        <v>14</v>
      </c>
      <c r="D4309" s="1" t="s">
        <v>41</v>
      </c>
      <c r="E4309" s="1" t="s">
        <v>42</v>
      </c>
      <c r="F4309" s="47">
        <v>1071</v>
      </c>
      <c r="G4309" s="34">
        <v>1375.91</v>
      </c>
      <c r="H4309" s="1" t="s">
        <v>218</v>
      </c>
      <c r="I4309" s="34">
        <v>7.5648E-3</v>
      </c>
      <c r="J4309" s="34">
        <v>98.345399999999998</v>
      </c>
      <c r="K4309" s="35" t="str">
        <f t="shared" si="335"/>
        <v>Leenderbos, Groote Heide &amp; De Plateaux_H4010A</v>
      </c>
      <c r="L4309" s="36">
        <f>VLOOKUP(D4309,DATA!A:F,5,FALSE)</f>
        <v>1.3726988247862192E-2</v>
      </c>
      <c r="M4309" s="37">
        <f>VLOOKUP(D4309,DATA!A:F,6,FALSE)</f>
        <v>1285.5</v>
      </c>
      <c r="N4309" s="36">
        <f t="shared" si="336"/>
        <v>77.574794812960675</v>
      </c>
      <c r="O4309" s="36">
        <f t="shared" si="337"/>
        <v>77.576601227156431</v>
      </c>
      <c r="P4309" s="36">
        <f t="shared" si="338"/>
        <v>1.8064141957552238E-3</v>
      </c>
      <c r="Q4309" s="36">
        <f t="shared" si="339"/>
        <v>1.7765252664722578E-3</v>
      </c>
    </row>
    <row r="4310" spans="1:17" x14ac:dyDescent="0.3">
      <c r="A4310" s="29">
        <v>2009968</v>
      </c>
      <c r="B4310" s="1">
        <v>136</v>
      </c>
      <c r="C4310" s="1" t="s">
        <v>14</v>
      </c>
      <c r="D4310" s="1" t="s">
        <v>53</v>
      </c>
      <c r="E4310" s="1" t="s">
        <v>54</v>
      </c>
      <c r="F4310" s="47">
        <v>714</v>
      </c>
      <c r="G4310" s="34">
        <v>1375.91</v>
      </c>
      <c r="H4310" s="1" t="s">
        <v>218</v>
      </c>
      <c r="I4310" s="34">
        <v>7.5648E-3</v>
      </c>
      <c r="J4310" s="34">
        <v>159.28992</v>
      </c>
      <c r="K4310" s="35" t="str">
        <f t="shared" si="335"/>
        <v>Leenderbos, Groote Heide &amp; De Plateaux_H4030</v>
      </c>
      <c r="L4310" s="36">
        <f>VLOOKUP(D4310,DATA!A:F,5,FALSE)</f>
        <v>1.0986712608830001E-2</v>
      </c>
      <c r="M4310" s="37">
        <f>VLOOKUP(D4310,DATA!A:F,6,FALSE)</f>
        <v>982</v>
      </c>
      <c r="N4310" s="36">
        <f t="shared" si="336"/>
        <v>98.697502367376813</v>
      </c>
      <c r="O4310" s="36">
        <f t="shared" si="337"/>
        <v>98.697609206605179</v>
      </c>
      <c r="P4310" s="36">
        <f t="shared" si="338"/>
        <v>1.0683922836562942E-4</v>
      </c>
      <c r="Q4310" s="36">
        <f t="shared" si="339"/>
        <v>1.7018412139222842E-4</v>
      </c>
    </row>
    <row r="4311" spans="1:17" x14ac:dyDescent="0.3">
      <c r="A4311" s="29">
        <v>2009969</v>
      </c>
      <c r="B4311" s="1">
        <v>136</v>
      </c>
      <c r="C4311" s="1" t="s">
        <v>14</v>
      </c>
      <c r="D4311" s="1" t="s">
        <v>63</v>
      </c>
      <c r="E4311" s="1" t="s">
        <v>64</v>
      </c>
      <c r="F4311" s="47">
        <v>714</v>
      </c>
      <c r="G4311" s="34">
        <v>1293.82</v>
      </c>
      <c r="H4311" s="1" t="s">
        <v>218</v>
      </c>
      <c r="I4311" s="34">
        <v>6.9747000000000003E-3</v>
      </c>
      <c r="J4311" s="34">
        <v>2343.3977</v>
      </c>
      <c r="K4311" s="35" t="str">
        <f t="shared" si="335"/>
        <v>Leenderbos, Groote Heide &amp; De Plateaux_H2310</v>
      </c>
      <c r="L4311" s="36">
        <f>VLOOKUP(D4311,DATA!A:F,5,FALSE)</f>
        <v>1.0986712608830001E-2</v>
      </c>
      <c r="M4311" s="37">
        <f>VLOOKUP(D4311,DATA!A:F,6,FALSE)</f>
        <v>982</v>
      </c>
      <c r="N4311" s="36">
        <f t="shared" si="336"/>
        <v>96.850353226017603</v>
      </c>
      <c r="O4311" s="36">
        <f t="shared" si="337"/>
        <v>96.850586970175641</v>
      </c>
      <c r="P4311" s="36">
        <f t="shared" si="338"/>
        <v>2.337441580380073E-4</v>
      </c>
      <c r="Q4311" s="36">
        <f t="shared" si="339"/>
        <v>5.4775552233470278E-3</v>
      </c>
    </row>
    <row r="4312" spans="1:17" x14ac:dyDescent="0.3">
      <c r="A4312" s="29">
        <v>2009969</v>
      </c>
      <c r="B4312" s="1">
        <v>136</v>
      </c>
      <c r="C4312" s="1" t="s">
        <v>14</v>
      </c>
      <c r="D4312" s="1" t="s">
        <v>51</v>
      </c>
      <c r="E4312" s="1" t="s">
        <v>52</v>
      </c>
      <c r="F4312" s="47">
        <v>1000</v>
      </c>
      <c r="G4312" s="34">
        <v>1293.82</v>
      </c>
      <c r="H4312" s="1" t="s">
        <v>218</v>
      </c>
      <c r="I4312" s="34">
        <v>6.9747000000000003E-3</v>
      </c>
      <c r="J4312" s="34">
        <v>2328.4004</v>
      </c>
      <c r="K4312" s="35" t="str">
        <f t="shared" si="335"/>
        <v>Leenderbos, Groote Heide &amp; De Plateaux_Lg09</v>
      </c>
      <c r="L4312" s="36">
        <f>VLOOKUP(D4312,DATA!A:F,5,FALSE)</f>
        <v>8.4126827976184013E-3</v>
      </c>
      <c r="M4312" s="37">
        <f>VLOOKUP(D4312,DATA!A:F,6,FALSE)</f>
        <v>1350</v>
      </c>
      <c r="N4312" s="36">
        <f t="shared" si="336"/>
        <v>38.399524343664304</v>
      </c>
      <c r="O4312" s="36">
        <f t="shared" si="337"/>
        <v>38.400912290760658</v>
      </c>
      <c r="P4312" s="36">
        <f t="shared" si="338"/>
        <v>1.3879470963544804E-3</v>
      </c>
      <c r="Q4312" s="36">
        <f t="shared" si="339"/>
        <v>3.2316965743306107E-2</v>
      </c>
    </row>
    <row r="4313" spans="1:17" x14ac:dyDescent="0.3">
      <c r="A4313" s="29">
        <v>2009971</v>
      </c>
      <c r="B4313" s="1">
        <v>136</v>
      </c>
      <c r="C4313" s="1" t="s">
        <v>14</v>
      </c>
      <c r="D4313" s="1" t="s">
        <v>63</v>
      </c>
      <c r="E4313" s="1" t="s">
        <v>64</v>
      </c>
      <c r="F4313" s="47">
        <v>714</v>
      </c>
      <c r="G4313" s="34">
        <v>998.22</v>
      </c>
      <c r="H4313" s="1" t="s">
        <v>218</v>
      </c>
      <c r="I4313" s="34">
        <v>5.1803999999999999E-3</v>
      </c>
      <c r="J4313" s="34">
        <v>439.83544999999998</v>
      </c>
      <c r="K4313" s="35" t="str">
        <f t="shared" si="335"/>
        <v>Leenderbos, Groote Heide &amp; De Plateaux_H2310</v>
      </c>
      <c r="L4313" s="36">
        <f>VLOOKUP(D4313,DATA!A:F,5,FALSE)</f>
        <v>1.0986712608830001E-2</v>
      </c>
      <c r="M4313" s="37">
        <f>VLOOKUP(D4313,DATA!A:F,6,FALSE)</f>
        <v>982</v>
      </c>
      <c r="N4313" s="36">
        <f t="shared" si="336"/>
        <v>54.443359262603394</v>
      </c>
      <c r="O4313" s="36">
        <f t="shared" si="337"/>
        <v>54.444770911091474</v>
      </c>
      <c r="P4313" s="36">
        <f t="shared" si="338"/>
        <v>1.411648488080175E-3</v>
      </c>
      <c r="Q4313" s="36">
        <f t="shared" si="339"/>
        <v>6.2089304799656329E-3</v>
      </c>
    </row>
    <row r="4314" spans="1:17" x14ac:dyDescent="0.3">
      <c r="A4314" s="29">
        <v>2009981</v>
      </c>
      <c r="B4314" s="1">
        <v>136</v>
      </c>
      <c r="C4314" s="1" t="s">
        <v>14</v>
      </c>
      <c r="D4314" s="1" t="s">
        <v>63</v>
      </c>
      <c r="E4314" s="1" t="s">
        <v>64</v>
      </c>
      <c r="F4314" s="47">
        <v>714</v>
      </c>
      <c r="G4314" s="34">
        <v>1590.54</v>
      </c>
      <c r="H4314" s="1" t="s">
        <v>218</v>
      </c>
      <c r="I4314" s="34">
        <v>7.2702000000000001E-3</v>
      </c>
      <c r="J4314" s="34">
        <v>578.02210000000002</v>
      </c>
      <c r="K4314" s="35" t="str">
        <f t="shared" si="335"/>
        <v>Leenderbos, Groote Heide &amp; De Plateaux_H2310</v>
      </c>
      <c r="L4314" s="36">
        <f>VLOOKUP(D4314,DATA!A:F,5,FALSE)</f>
        <v>1.0986712608830001E-2</v>
      </c>
      <c r="M4314" s="37">
        <f>VLOOKUP(D4314,DATA!A:F,6,FALSE)</f>
        <v>982</v>
      </c>
      <c r="N4314" s="36">
        <f t="shared" si="336"/>
        <v>99.875310866887077</v>
      </c>
      <c r="O4314" s="36">
        <f t="shared" si="337"/>
        <v>99.875320813691332</v>
      </c>
      <c r="P4314" s="36">
        <f t="shared" si="338"/>
        <v>9.946804254923336E-6</v>
      </c>
      <c r="Q4314" s="36">
        <f t="shared" si="339"/>
        <v>5.7494726837197229E-5</v>
      </c>
    </row>
    <row r="4315" spans="1:17" x14ac:dyDescent="0.3">
      <c r="A4315" s="29">
        <v>2009982</v>
      </c>
      <c r="B4315" s="1">
        <v>136</v>
      </c>
      <c r="C4315" s="1" t="s">
        <v>14</v>
      </c>
      <c r="D4315" s="1" t="s">
        <v>63</v>
      </c>
      <c r="E4315" s="1" t="s">
        <v>64</v>
      </c>
      <c r="F4315" s="47">
        <v>714</v>
      </c>
      <c r="G4315" s="34">
        <v>1132.28</v>
      </c>
      <c r="H4315" s="1" t="s">
        <v>218</v>
      </c>
      <c r="I4315" s="34">
        <v>5.1190000000000003E-3</v>
      </c>
      <c r="J4315" s="34">
        <v>1556.6561999999999</v>
      </c>
      <c r="K4315" s="35" t="str">
        <f t="shared" si="335"/>
        <v>Leenderbos, Groote Heide &amp; De Plateaux_H2310</v>
      </c>
      <c r="L4315" s="36">
        <f>VLOOKUP(D4315,DATA!A:F,5,FALSE)</f>
        <v>1.0986712608830001E-2</v>
      </c>
      <c r="M4315" s="37">
        <f>VLOOKUP(D4315,DATA!A:F,6,FALSE)</f>
        <v>982</v>
      </c>
      <c r="N4315" s="36">
        <f t="shared" si="336"/>
        <v>83.903739032563166</v>
      </c>
      <c r="O4315" s="36">
        <f t="shared" si="337"/>
        <v>83.904498573056486</v>
      </c>
      <c r="P4315" s="36">
        <f t="shared" si="338"/>
        <v>7.5954049331983242E-4</v>
      </c>
      <c r="Q4315" s="36">
        <f t="shared" si="339"/>
        <v>1.1823434180773758E-2</v>
      </c>
    </row>
    <row r="4316" spans="1:17" x14ac:dyDescent="0.3">
      <c r="A4316" s="29">
        <v>2009982</v>
      </c>
      <c r="B4316" s="1">
        <v>136</v>
      </c>
      <c r="C4316" s="1" t="s">
        <v>14</v>
      </c>
      <c r="D4316" s="1" t="s">
        <v>61</v>
      </c>
      <c r="E4316" s="1" t="s">
        <v>62</v>
      </c>
      <c r="F4316" s="47">
        <v>714</v>
      </c>
      <c r="G4316" s="34">
        <v>1132.28</v>
      </c>
      <c r="H4316" s="1" t="s">
        <v>218</v>
      </c>
      <c r="I4316" s="34">
        <v>5.1190000000000003E-3</v>
      </c>
      <c r="J4316" s="34">
        <v>2410.8890000000001</v>
      </c>
      <c r="K4316" s="35" t="str">
        <f t="shared" si="335"/>
        <v>Leenderbos, Groote Heide &amp; De Plateaux_H2330</v>
      </c>
      <c r="L4316" s="36">
        <f>VLOOKUP(D4316,DATA!A:F,5,FALSE)</f>
        <v>1.0986712608830001E-2</v>
      </c>
      <c r="M4316" s="37">
        <f>VLOOKUP(D4316,DATA!A:F,6,FALSE)</f>
        <v>982</v>
      </c>
      <c r="N4316" s="36">
        <f t="shared" si="336"/>
        <v>83.903739032563166</v>
      </c>
      <c r="O4316" s="36">
        <f t="shared" si="337"/>
        <v>83.904498573056486</v>
      </c>
      <c r="P4316" s="36">
        <f t="shared" si="338"/>
        <v>7.5954049331983242E-4</v>
      </c>
      <c r="Q4316" s="36">
        <f t="shared" si="339"/>
        <v>1.8311678203993577E-2</v>
      </c>
    </row>
    <row r="4317" spans="1:17" x14ac:dyDescent="0.3">
      <c r="A4317" s="29">
        <v>2009982</v>
      </c>
      <c r="B4317" s="1">
        <v>136</v>
      </c>
      <c r="C4317" s="1" t="s">
        <v>14</v>
      </c>
      <c r="D4317" s="1" t="s">
        <v>51</v>
      </c>
      <c r="E4317" s="1" t="s">
        <v>52</v>
      </c>
      <c r="F4317" s="47">
        <v>1000</v>
      </c>
      <c r="G4317" s="34">
        <v>1132.28</v>
      </c>
      <c r="H4317" s="1" t="s">
        <v>218</v>
      </c>
      <c r="I4317" s="34">
        <v>5.1190000000000003E-3</v>
      </c>
      <c r="J4317" s="34">
        <v>1833.3444999999999</v>
      </c>
      <c r="K4317" s="35" t="str">
        <f t="shared" si="335"/>
        <v>Leenderbos, Groote Heide &amp; De Plateaux_Lg09</v>
      </c>
      <c r="L4317" s="36">
        <f>VLOOKUP(D4317,DATA!A:F,5,FALSE)</f>
        <v>8.4126827976184013E-3</v>
      </c>
      <c r="M4317" s="37">
        <f>VLOOKUP(D4317,DATA!A:F,6,FALSE)</f>
        <v>1350</v>
      </c>
      <c r="N4317" s="36">
        <f t="shared" si="336"/>
        <v>13.804667149677181</v>
      </c>
      <c r="O4317" s="36">
        <f t="shared" si="337"/>
        <v>13.80517958151356</v>
      </c>
      <c r="P4317" s="36">
        <f t="shared" si="338"/>
        <v>5.1243183637872392E-4</v>
      </c>
      <c r="Q4317" s="36">
        <f t="shared" si="339"/>
        <v>9.3946408884983332E-3</v>
      </c>
    </row>
    <row r="4318" spans="1:17" x14ac:dyDescent="0.3">
      <c r="A4318" s="29">
        <v>2010013</v>
      </c>
      <c r="B4318" s="1">
        <v>138</v>
      </c>
      <c r="C4318" s="1" t="s">
        <v>38</v>
      </c>
      <c r="D4318" s="1" t="s">
        <v>75</v>
      </c>
      <c r="E4318" s="1" t="s">
        <v>76</v>
      </c>
      <c r="F4318" s="47">
        <v>1071</v>
      </c>
      <c r="G4318" s="34">
        <v>1862.99</v>
      </c>
      <c r="H4318" s="1" t="s">
        <v>218</v>
      </c>
      <c r="I4318" s="34">
        <v>2.9260000000000001E-4</v>
      </c>
      <c r="J4318" s="34">
        <v>6894.549</v>
      </c>
      <c r="K4318" s="35" t="str">
        <f t="shared" si="335"/>
        <v>Weerter- en Budelerbergen &amp; Ringselven_Lg13</v>
      </c>
      <c r="L4318" s="36">
        <f>VLOOKUP(D4318,DATA!A:F,5,FALSE)</f>
        <v>8.4126827976184013E-3</v>
      </c>
      <c r="M4318" s="37">
        <f>VLOOKUP(D4318,DATA!A:F,6,FALSE)</f>
        <v>1421</v>
      </c>
      <c r="N4318" s="36">
        <f t="shared" si="336"/>
        <v>97.630062013647972</v>
      </c>
      <c r="O4318" s="36">
        <f t="shared" si="337"/>
        <v>97.630067709108857</v>
      </c>
      <c r="P4318" s="36">
        <f t="shared" si="338"/>
        <v>5.695460885135617E-6</v>
      </c>
      <c r="Q4318" s="36">
        <f t="shared" si="339"/>
        <v>0</v>
      </c>
    </row>
    <row r="4319" spans="1:17" x14ac:dyDescent="0.3">
      <c r="A4319" s="29">
        <v>2010013</v>
      </c>
      <c r="B4319" s="1">
        <v>138</v>
      </c>
      <c r="C4319" s="1" t="s">
        <v>38</v>
      </c>
      <c r="D4319" s="1" t="s">
        <v>89</v>
      </c>
      <c r="E4319" s="1" t="s">
        <v>54</v>
      </c>
      <c r="F4319" s="47">
        <v>714</v>
      </c>
      <c r="G4319" s="34">
        <v>1862.99</v>
      </c>
      <c r="H4319" s="1" t="s">
        <v>218</v>
      </c>
      <c r="I4319" s="34">
        <v>2.9260000000000001E-4</v>
      </c>
      <c r="J4319" s="34">
        <v>1391.8864000000001</v>
      </c>
      <c r="K4319" s="35" t="str">
        <f t="shared" si="335"/>
        <v>Weerter- en Budelerbergen &amp; Ringselven_L4030</v>
      </c>
      <c r="L4319" s="36">
        <f>VLOOKUP(D4319,DATA!A:F,5,FALSE)</f>
        <v>1.0986712608830001E-2</v>
      </c>
      <c r="M4319" s="37">
        <f>VLOOKUP(D4319,DATA!A:F,6,FALSE)</f>
        <v>982</v>
      </c>
      <c r="N4319" s="36">
        <f t="shared" si="336"/>
        <v>99.993743136925971</v>
      </c>
      <c r="O4319" s="36">
        <f t="shared" si="337"/>
        <v>99.993743157038708</v>
      </c>
      <c r="P4319" s="36">
        <f t="shared" si="338"/>
        <v>2.0112736365263117E-8</v>
      </c>
      <c r="Q4319" s="36">
        <f t="shared" si="339"/>
        <v>0</v>
      </c>
    </row>
    <row r="4320" spans="1:17" x14ac:dyDescent="0.3">
      <c r="A4320" s="29">
        <v>2010014</v>
      </c>
      <c r="B4320" s="1">
        <v>138</v>
      </c>
      <c r="C4320" s="1" t="s">
        <v>38</v>
      </c>
      <c r="D4320" s="1" t="s">
        <v>75</v>
      </c>
      <c r="E4320" s="1" t="s">
        <v>76</v>
      </c>
      <c r="F4320" s="47">
        <v>1071</v>
      </c>
      <c r="G4320" s="34">
        <v>1780.89</v>
      </c>
      <c r="H4320" s="1" t="s">
        <v>218</v>
      </c>
      <c r="I4320" s="34">
        <v>2.5750000000000002E-4</v>
      </c>
      <c r="J4320" s="34">
        <v>4382.2007000000003</v>
      </c>
      <c r="K4320" s="35" t="str">
        <f t="shared" si="335"/>
        <v>Weerter- en Budelerbergen &amp; Ringselven_Lg13</v>
      </c>
      <c r="L4320" s="36">
        <f>VLOOKUP(D4320,DATA!A:F,5,FALSE)</f>
        <v>8.4126827976184013E-3</v>
      </c>
      <c r="M4320" s="37">
        <f>VLOOKUP(D4320,DATA!A:F,6,FALSE)</f>
        <v>1421</v>
      </c>
      <c r="N4320" s="36">
        <f t="shared" si="336"/>
        <v>95.380732333135526</v>
      </c>
      <c r="O4320" s="36">
        <f t="shared" si="337"/>
        <v>95.380741877457922</v>
      </c>
      <c r="P4320" s="36">
        <f t="shared" si="338"/>
        <v>9.5443223955271606E-6</v>
      </c>
      <c r="Q4320" s="36">
        <f t="shared" si="339"/>
        <v>0</v>
      </c>
    </row>
    <row r="4321" spans="1:17" x14ac:dyDescent="0.3">
      <c r="A4321" s="29">
        <v>2010014</v>
      </c>
      <c r="B4321" s="1">
        <v>138</v>
      </c>
      <c r="C4321" s="1" t="s">
        <v>38</v>
      </c>
      <c r="D4321" s="1" t="s">
        <v>89</v>
      </c>
      <c r="E4321" s="1" t="s">
        <v>54</v>
      </c>
      <c r="F4321" s="47">
        <v>714</v>
      </c>
      <c r="G4321" s="34">
        <v>1780.89</v>
      </c>
      <c r="H4321" s="1" t="s">
        <v>218</v>
      </c>
      <c r="I4321" s="34">
        <v>2.5750000000000002E-4</v>
      </c>
      <c r="J4321" s="34">
        <v>2048.9863</v>
      </c>
      <c r="K4321" s="35" t="str">
        <f t="shared" si="335"/>
        <v>Weerter- en Budelerbergen &amp; Ringselven_L4030</v>
      </c>
      <c r="L4321" s="36">
        <f>VLOOKUP(D4321,DATA!A:F,5,FALSE)</f>
        <v>1.0986712608830001E-2</v>
      </c>
      <c r="M4321" s="37">
        <f>VLOOKUP(D4321,DATA!A:F,6,FALSE)</f>
        <v>982</v>
      </c>
      <c r="N4321" s="36">
        <f t="shared" si="336"/>
        <v>99.984581063025729</v>
      </c>
      <c r="O4321" s="36">
        <f t="shared" si="337"/>
        <v>99.984581106640334</v>
      </c>
      <c r="P4321" s="36">
        <f t="shared" si="338"/>
        <v>4.3614605260700046E-8</v>
      </c>
      <c r="Q4321" s="36">
        <f t="shared" si="339"/>
        <v>0</v>
      </c>
    </row>
    <row r="4322" spans="1:17" x14ac:dyDescent="0.3">
      <c r="A4322" s="29">
        <v>2010015</v>
      </c>
      <c r="B4322" s="1">
        <v>138</v>
      </c>
      <c r="C4322" s="1" t="s">
        <v>38</v>
      </c>
      <c r="D4322" s="1" t="s">
        <v>75</v>
      </c>
      <c r="E4322" s="1" t="s">
        <v>76</v>
      </c>
      <c r="F4322" s="47">
        <v>1071</v>
      </c>
      <c r="G4322" s="34">
        <v>1823.56</v>
      </c>
      <c r="H4322" s="1" t="s">
        <v>218</v>
      </c>
      <c r="I4322" s="34">
        <v>2.253E-4</v>
      </c>
      <c r="J4322" s="34">
        <v>9440.3420000000006</v>
      </c>
      <c r="K4322" s="35" t="str">
        <f t="shared" si="335"/>
        <v>Weerter- en Budelerbergen &amp; Ringselven_Lg13</v>
      </c>
      <c r="L4322" s="36">
        <f>VLOOKUP(D4322,DATA!A:F,5,FALSE)</f>
        <v>8.4126827976184013E-3</v>
      </c>
      <c r="M4322" s="37">
        <f>VLOOKUP(D4322,DATA!A:F,6,FALSE)</f>
        <v>1421</v>
      </c>
      <c r="N4322" s="36">
        <f t="shared" si="336"/>
        <v>96.728342080716985</v>
      </c>
      <c r="O4322" s="36">
        <f t="shared" si="337"/>
        <v>96.728348078861885</v>
      </c>
      <c r="P4322" s="36">
        <f t="shared" si="338"/>
        <v>5.9981448998769338E-6</v>
      </c>
      <c r="Q4322" s="36">
        <f t="shared" si="339"/>
        <v>0</v>
      </c>
    </row>
    <row r="4323" spans="1:17" x14ac:dyDescent="0.3">
      <c r="A4323" s="29">
        <v>2010016</v>
      </c>
      <c r="B4323" s="1">
        <v>138</v>
      </c>
      <c r="C4323" s="1" t="s">
        <v>38</v>
      </c>
      <c r="D4323" s="1" t="s">
        <v>75</v>
      </c>
      <c r="E4323" s="1" t="s">
        <v>76</v>
      </c>
      <c r="F4323" s="47">
        <v>1071</v>
      </c>
      <c r="G4323" s="34">
        <v>1860.63</v>
      </c>
      <c r="H4323" s="1" t="s">
        <v>218</v>
      </c>
      <c r="I4323" s="34">
        <v>1.8017E-4</v>
      </c>
      <c r="J4323" s="34">
        <v>9493.2800000000007</v>
      </c>
      <c r="K4323" s="35" t="str">
        <f t="shared" si="335"/>
        <v>Weerter- en Budelerbergen &amp; Ringselven_Lg13</v>
      </c>
      <c r="L4323" s="36">
        <f>VLOOKUP(D4323,DATA!A:F,5,FALSE)</f>
        <v>8.4126827976184013E-3</v>
      </c>
      <c r="M4323" s="37">
        <f>VLOOKUP(D4323,DATA!A:F,6,FALSE)</f>
        <v>1421</v>
      </c>
      <c r="N4323" s="36">
        <f t="shared" si="336"/>
        <v>97.583687530350829</v>
      </c>
      <c r="O4323" s="36">
        <f t="shared" si="337"/>
        <v>97.583691104288718</v>
      </c>
      <c r="P4323" s="36">
        <f t="shared" si="338"/>
        <v>3.5739378887456041E-6</v>
      </c>
      <c r="Q4323" s="36">
        <f t="shared" si="339"/>
        <v>0</v>
      </c>
    </row>
    <row r="4324" spans="1:17" x14ac:dyDescent="0.3">
      <c r="A4324" s="29">
        <v>2010016</v>
      </c>
      <c r="B4324" s="1">
        <v>138</v>
      </c>
      <c r="C4324" s="1" t="s">
        <v>38</v>
      </c>
      <c r="D4324" s="1" t="s">
        <v>89</v>
      </c>
      <c r="E4324" s="1" t="s">
        <v>54</v>
      </c>
      <c r="F4324" s="47">
        <v>714</v>
      </c>
      <c r="G4324" s="34">
        <v>1860.63</v>
      </c>
      <c r="H4324" s="1" t="s">
        <v>218</v>
      </c>
      <c r="I4324" s="34">
        <v>1.8017E-4</v>
      </c>
      <c r="J4324" s="34">
        <v>455.24560000000002</v>
      </c>
      <c r="K4324" s="35" t="str">
        <f t="shared" si="335"/>
        <v>Weerter- en Budelerbergen &amp; Ringselven_L4030</v>
      </c>
      <c r="L4324" s="36">
        <f>VLOOKUP(D4324,DATA!A:F,5,FALSE)</f>
        <v>1.0986712608830001E-2</v>
      </c>
      <c r="M4324" s="37">
        <f>VLOOKUP(D4324,DATA!A:F,6,FALSE)</f>
        <v>982</v>
      </c>
      <c r="N4324" s="36">
        <f t="shared" si="336"/>
        <v>99.993578793994701</v>
      </c>
      <c r="O4324" s="36">
        <f t="shared" si="337"/>
        <v>99.993578806704491</v>
      </c>
      <c r="P4324" s="36">
        <f t="shared" si="338"/>
        <v>1.2709790553344646E-8</v>
      </c>
      <c r="Q4324" s="36">
        <f t="shared" si="339"/>
        <v>0</v>
      </c>
    </row>
    <row r="4325" spans="1:17" x14ac:dyDescent="0.3">
      <c r="A4325" s="29">
        <v>2010017</v>
      </c>
      <c r="B4325" s="1">
        <v>138</v>
      </c>
      <c r="C4325" s="1" t="s">
        <v>38</v>
      </c>
      <c r="D4325" s="1" t="s">
        <v>75</v>
      </c>
      <c r="E4325" s="1" t="s">
        <v>76</v>
      </c>
      <c r="F4325" s="47">
        <v>1071</v>
      </c>
      <c r="G4325" s="34">
        <v>1842.17</v>
      </c>
      <c r="H4325" s="1" t="s">
        <v>218</v>
      </c>
      <c r="I4325" s="34">
        <v>1.2386999999999999E-4</v>
      </c>
      <c r="J4325" s="34">
        <v>9151.1579999999994</v>
      </c>
      <c r="K4325" s="35" t="str">
        <f t="shared" si="335"/>
        <v>Weerter- en Budelerbergen &amp; Ringselven_Lg13</v>
      </c>
      <c r="L4325" s="36">
        <f>VLOOKUP(D4325,DATA!A:F,5,FALSE)</f>
        <v>8.4126827976184013E-3</v>
      </c>
      <c r="M4325" s="37">
        <f>VLOOKUP(D4325,DATA!A:F,6,FALSE)</f>
        <v>1421</v>
      </c>
      <c r="N4325" s="36">
        <f t="shared" si="336"/>
        <v>97.189143068925844</v>
      </c>
      <c r="O4325" s="36">
        <f t="shared" si="337"/>
        <v>97.189145915725689</v>
      </c>
      <c r="P4325" s="36">
        <f t="shared" si="338"/>
        <v>2.8467998447467835E-6</v>
      </c>
      <c r="Q4325" s="36">
        <f t="shared" si="339"/>
        <v>0</v>
      </c>
    </row>
    <row r="4326" spans="1:17" x14ac:dyDescent="0.3">
      <c r="A4326" s="29">
        <v>2010018</v>
      </c>
      <c r="B4326" s="1">
        <v>138</v>
      </c>
      <c r="C4326" s="1" t="s">
        <v>38</v>
      </c>
      <c r="D4326" s="1" t="s">
        <v>75</v>
      </c>
      <c r="E4326" s="1" t="s">
        <v>76</v>
      </c>
      <c r="F4326" s="47">
        <v>1071</v>
      </c>
      <c r="G4326" s="34">
        <v>1803.28</v>
      </c>
      <c r="H4326" s="1" t="s">
        <v>218</v>
      </c>
      <c r="I4326" s="34">
        <v>7.4209999999999996E-5</v>
      </c>
      <c r="J4326" s="34">
        <v>8422.2950000000001</v>
      </c>
      <c r="K4326" s="35" t="str">
        <f t="shared" si="335"/>
        <v>Weerter- en Budelerbergen &amp; Ringselven_Lg13</v>
      </c>
      <c r="L4326" s="36">
        <f>VLOOKUP(D4326,DATA!A:F,5,FALSE)</f>
        <v>8.4126827976184013E-3</v>
      </c>
      <c r="M4326" s="37">
        <f>VLOOKUP(D4326,DATA!A:F,6,FALSE)</f>
        <v>1421</v>
      </c>
      <c r="N4326" s="36">
        <f t="shared" si="336"/>
        <v>96.143197987558452</v>
      </c>
      <c r="O4326" s="36">
        <f t="shared" si="337"/>
        <v>96.143200302514387</v>
      </c>
      <c r="P4326" s="36">
        <f t="shared" si="338"/>
        <v>2.314955935389662E-6</v>
      </c>
      <c r="Q4326" s="36">
        <f t="shared" si="339"/>
        <v>0</v>
      </c>
    </row>
    <row r="4327" spans="1:17" x14ac:dyDescent="0.3">
      <c r="A4327" s="29">
        <v>2010018</v>
      </c>
      <c r="B4327" s="1">
        <v>138</v>
      </c>
      <c r="C4327" s="1" t="s">
        <v>38</v>
      </c>
      <c r="D4327" s="1" t="s">
        <v>89</v>
      </c>
      <c r="E4327" s="1" t="s">
        <v>54</v>
      </c>
      <c r="F4327" s="47">
        <v>714</v>
      </c>
      <c r="G4327" s="34">
        <v>1803.28</v>
      </c>
      <c r="H4327" s="1" t="s">
        <v>218</v>
      </c>
      <c r="I4327" s="34">
        <v>7.4209999999999996E-5</v>
      </c>
      <c r="J4327" s="34">
        <v>619.72204999999997</v>
      </c>
      <c r="K4327" s="35" t="str">
        <f t="shared" si="335"/>
        <v>Weerter- en Budelerbergen &amp; Ringselven_L4030</v>
      </c>
      <c r="L4327" s="36">
        <f>VLOOKUP(D4327,DATA!A:F,5,FALSE)</f>
        <v>1.0986712608830001E-2</v>
      </c>
      <c r="M4327" s="37">
        <f>VLOOKUP(D4327,DATA!A:F,6,FALSE)</f>
        <v>982</v>
      </c>
      <c r="N4327" s="36">
        <f t="shared" si="336"/>
        <v>99.987943094609307</v>
      </c>
      <c r="O4327" s="36">
        <f t="shared" si="337"/>
        <v>99.987943104438401</v>
      </c>
      <c r="P4327" s="36">
        <f t="shared" si="338"/>
        <v>9.8290939831713331E-9</v>
      </c>
      <c r="Q4327" s="36">
        <f t="shared" si="339"/>
        <v>0</v>
      </c>
    </row>
    <row r="4328" spans="1:17" x14ac:dyDescent="0.3">
      <c r="A4328" s="29">
        <v>2010019</v>
      </c>
      <c r="B4328" s="1">
        <v>138</v>
      </c>
      <c r="C4328" s="1" t="s">
        <v>38</v>
      </c>
      <c r="D4328" s="1" t="s">
        <v>75</v>
      </c>
      <c r="E4328" s="1" t="s">
        <v>76</v>
      </c>
      <c r="F4328" s="47">
        <v>1071</v>
      </c>
      <c r="G4328" s="34">
        <v>1322.7</v>
      </c>
      <c r="H4328" s="1" t="s">
        <v>218</v>
      </c>
      <c r="I4328" s="34">
        <v>2.0843E-5</v>
      </c>
      <c r="J4328" s="34">
        <v>1394.8795</v>
      </c>
      <c r="K4328" s="35" t="str">
        <f t="shared" si="335"/>
        <v>Weerter- en Budelerbergen &amp; Ringselven_Lg13</v>
      </c>
      <c r="L4328" s="36">
        <f>VLOOKUP(D4328,DATA!A:F,5,FALSE)</f>
        <v>8.4126827976184013E-3</v>
      </c>
      <c r="M4328" s="37">
        <f>VLOOKUP(D4328,DATA!A:F,6,FALSE)</f>
        <v>1421</v>
      </c>
      <c r="N4328" s="36">
        <f t="shared" si="336"/>
        <v>30.428682322782247</v>
      </c>
      <c r="O4328" s="36">
        <f t="shared" si="337"/>
        <v>30.428686034783642</v>
      </c>
      <c r="P4328" s="36">
        <f t="shared" si="338"/>
        <v>3.7120013942626429E-6</v>
      </c>
      <c r="Q4328" s="36">
        <f t="shared" si="339"/>
        <v>0</v>
      </c>
    </row>
    <row r="4329" spans="1:17" x14ac:dyDescent="0.3">
      <c r="A4329" s="29">
        <v>2010019</v>
      </c>
      <c r="B4329" s="1">
        <v>138</v>
      </c>
      <c r="C4329" s="1" t="s">
        <v>38</v>
      </c>
      <c r="D4329" s="1" t="s">
        <v>89</v>
      </c>
      <c r="E4329" s="1" t="s">
        <v>54</v>
      </c>
      <c r="F4329" s="47">
        <v>714</v>
      </c>
      <c r="G4329" s="34">
        <v>1322.7</v>
      </c>
      <c r="H4329" s="1" t="s">
        <v>218</v>
      </c>
      <c r="I4329" s="34">
        <v>2.0843E-5</v>
      </c>
      <c r="J4329" s="34">
        <v>8459.1</v>
      </c>
      <c r="K4329" s="35" t="str">
        <f t="shared" si="335"/>
        <v>Weerter- en Budelerbergen &amp; Ringselven_L4030</v>
      </c>
      <c r="L4329" s="36">
        <f>VLOOKUP(D4329,DATA!A:F,5,FALSE)</f>
        <v>1.0986712608830001E-2</v>
      </c>
      <c r="M4329" s="37">
        <f>VLOOKUP(D4329,DATA!A:F,6,FALSE)</f>
        <v>982</v>
      </c>
      <c r="N4329" s="36">
        <f t="shared" si="336"/>
        <v>97.686886749490981</v>
      </c>
      <c r="O4329" s="36">
        <f t="shared" si="337"/>
        <v>97.686887266932317</v>
      </c>
      <c r="P4329" s="36">
        <f t="shared" si="338"/>
        <v>5.1744133600095665E-7</v>
      </c>
      <c r="Q4329" s="36">
        <f t="shared" si="339"/>
        <v>0</v>
      </c>
    </row>
    <row r="4330" spans="1:17" x14ac:dyDescent="0.3">
      <c r="A4330" s="29">
        <v>2011495</v>
      </c>
      <c r="B4330" s="1">
        <v>136</v>
      </c>
      <c r="C4330" s="1" t="s">
        <v>14</v>
      </c>
      <c r="D4330" s="1" t="s">
        <v>53</v>
      </c>
      <c r="E4330" s="1" t="s">
        <v>54</v>
      </c>
      <c r="F4330" s="47">
        <v>714</v>
      </c>
      <c r="G4330" s="34">
        <v>941.19</v>
      </c>
      <c r="H4330" s="1" t="s">
        <v>218</v>
      </c>
      <c r="I4330" s="34">
        <v>5.3952999999999996E-3</v>
      </c>
      <c r="J4330" s="34">
        <v>446.94810000000001</v>
      </c>
      <c r="K4330" s="35" t="str">
        <f t="shared" si="335"/>
        <v>Leenderbos, Groote Heide &amp; De Plateaux_H4030</v>
      </c>
      <c r="L4330" s="36">
        <f>VLOOKUP(D4330,DATA!A:F,5,FALSE)</f>
        <v>1.0986712608830001E-2</v>
      </c>
      <c r="M4330" s="37">
        <f>VLOOKUP(D4330,DATA!A:F,6,FALSE)</f>
        <v>982</v>
      </c>
      <c r="N4330" s="36">
        <f t="shared" si="336"/>
        <v>38.974892012954214</v>
      </c>
      <c r="O4330" s="36">
        <f t="shared" si="337"/>
        <v>38.976301884929178</v>
      </c>
      <c r="P4330" s="36">
        <f t="shared" si="338"/>
        <v>1.4098719749640054E-3</v>
      </c>
      <c r="Q4330" s="36">
        <f t="shared" si="339"/>
        <v>6.3013960045340978E-3</v>
      </c>
    </row>
    <row r="4331" spans="1:17" x14ac:dyDescent="0.3">
      <c r="A4331" s="29">
        <v>2011496</v>
      </c>
      <c r="B4331" s="1">
        <v>136</v>
      </c>
      <c r="C4331" s="1" t="s">
        <v>14</v>
      </c>
      <c r="D4331" s="1" t="s">
        <v>53</v>
      </c>
      <c r="E4331" s="1" t="s">
        <v>54</v>
      </c>
      <c r="F4331" s="47">
        <v>714</v>
      </c>
      <c r="G4331" s="34">
        <v>1016.51</v>
      </c>
      <c r="H4331" s="1" t="s">
        <v>218</v>
      </c>
      <c r="I4331" s="34">
        <v>5.7409999999999996E-3</v>
      </c>
      <c r="J4331" s="34">
        <v>511.60593</v>
      </c>
      <c r="K4331" s="35" t="str">
        <f t="shared" si="335"/>
        <v>Leenderbos, Groote Heide &amp; De Plateaux_H4030</v>
      </c>
      <c r="L4331" s="36">
        <f>VLOOKUP(D4331,DATA!A:F,5,FALSE)</f>
        <v>1.0986712608830001E-2</v>
      </c>
      <c r="M4331" s="37">
        <f>VLOOKUP(D4331,DATA!A:F,6,FALSE)</f>
        <v>982</v>
      </c>
      <c r="N4331" s="36">
        <f t="shared" si="336"/>
        <v>59.366842721462092</v>
      </c>
      <c r="O4331" s="36">
        <f t="shared" si="337"/>
        <v>59.368364240066548</v>
      </c>
      <c r="P4331" s="36">
        <f t="shared" si="338"/>
        <v>1.5215186044557072E-3</v>
      </c>
      <c r="Q4331" s="36">
        <f t="shared" si="339"/>
        <v>7.7841794064486425E-3</v>
      </c>
    </row>
    <row r="4332" spans="1:17" x14ac:dyDescent="0.3">
      <c r="A4332" s="29">
        <v>2011498</v>
      </c>
      <c r="B4332" s="1">
        <v>136</v>
      </c>
      <c r="C4332" s="1" t="s">
        <v>14</v>
      </c>
      <c r="D4332" s="1" t="s">
        <v>63</v>
      </c>
      <c r="E4332" s="1" t="s">
        <v>64</v>
      </c>
      <c r="F4332" s="47">
        <v>714</v>
      </c>
      <c r="G4332" s="34">
        <v>1212.67</v>
      </c>
      <c r="H4332" s="1" t="s">
        <v>218</v>
      </c>
      <c r="I4332" s="34">
        <v>6.3669E-3</v>
      </c>
      <c r="J4332" s="34">
        <v>1252.5087000000001</v>
      </c>
      <c r="K4332" s="35" t="str">
        <f t="shared" si="335"/>
        <v>Leenderbos, Groote Heide &amp; De Plateaux_H2310</v>
      </c>
      <c r="L4332" s="36">
        <f>VLOOKUP(D4332,DATA!A:F,5,FALSE)</f>
        <v>1.0986712608830001E-2</v>
      </c>
      <c r="M4332" s="37">
        <f>VLOOKUP(D4332,DATA!A:F,6,FALSE)</f>
        <v>982</v>
      </c>
      <c r="N4332" s="36">
        <f t="shared" si="336"/>
        <v>92.651200867781697</v>
      </c>
      <c r="O4332" s="36">
        <f t="shared" si="337"/>
        <v>92.651677134534552</v>
      </c>
      <c r="P4332" s="36">
        <f t="shared" si="338"/>
        <v>4.7626675285528108E-4</v>
      </c>
      <c r="Q4332" s="36">
        <f t="shared" si="339"/>
        <v>5.965282514719894E-3</v>
      </c>
    </row>
    <row r="4333" spans="1:17" x14ac:dyDescent="0.3">
      <c r="A4333" s="29">
        <v>2011498</v>
      </c>
      <c r="B4333" s="1">
        <v>136</v>
      </c>
      <c r="C4333" s="1" t="s">
        <v>14</v>
      </c>
      <c r="D4333" s="1" t="s">
        <v>51</v>
      </c>
      <c r="E4333" s="1" t="s">
        <v>52</v>
      </c>
      <c r="F4333" s="47">
        <v>1000</v>
      </c>
      <c r="G4333" s="34">
        <v>1212.67</v>
      </c>
      <c r="H4333" s="1" t="s">
        <v>218</v>
      </c>
      <c r="I4333" s="34">
        <v>6.3669E-3</v>
      </c>
      <c r="J4333" s="34">
        <v>4036.2473</v>
      </c>
      <c r="K4333" s="35" t="str">
        <f t="shared" si="335"/>
        <v>Leenderbos, Groote Heide &amp; De Plateaux_Lg09</v>
      </c>
      <c r="L4333" s="36">
        <f>VLOOKUP(D4333,DATA!A:F,5,FALSE)</f>
        <v>8.4126827976184013E-3</v>
      </c>
      <c r="M4333" s="37">
        <f>VLOOKUP(D4333,DATA!A:F,6,FALSE)</f>
        <v>1350</v>
      </c>
      <c r="N4333" s="36">
        <f t="shared" si="336"/>
        <v>23.951984764916624</v>
      </c>
      <c r="O4333" s="36">
        <f t="shared" si="337"/>
        <v>23.952960423776673</v>
      </c>
      <c r="P4333" s="36">
        <f t="shared" si="338"/>
        <v>9.7565886004957747E-4</v>
      </c>
      <c r="Q4333" s="36">
        <f t="shared" si="339"/>
        <v>3.938000439596185E-2</v>
      </c>
    </row>
    <row r="4334" spans="1:17" x14ac:dyDescent="0.3">
      <c r="A4334" s="29">
        <v>2011499</v>
      </c>
      <c r="B4334" s="1">
        <v>136</v>
      </c>
      <c r="C4334" s="1" t="s">
        <v>14</v>
      </c>
      <c r="D4334" s="1" t="s">
        <v>61</v>
      </c>
      <c r="E4334" s="1" t="s">
        <v>62</v>
      </c>
      <c r="F4334" s="47">
        <v>714</v>
      </c>
      <c r="G4334" s="34">
        <v>1000.56</v>
      </c>
      <c r="H4334" s="1" t="s">
        <v>218</v>
      </c>
      <c r="I4334" s="34">
        <v>5.3197000000000001E-3</v>
      </c>
      <c r="J4334" s="34">
        <v>100.16536000000001</v>
      </c>
      <c r="K4334" s="35" t="str">
        <f t="shared" si="335"/>
        <v>Leenderbos, Groote Heide &amp; De Plateaux_H2330</v>
      </c>
      <c r="L4334" s="36">
        <f>VLOOKUP(D4334,DATA!A:F,5,FALSE)</f>
        <v>1.0986712608830001E-2</v>
      </c>
      <c r="M4334" s="37">
        <f>VLOOKUP(D4334,DATA!A:F,6,FALSE)</f>
        <v>982</v>
      </c>
      <c r="N4334" s="36">
        <f t="shared" si="336"/>
        <v>55.08024351074652</v>
      </c>
      <c r="O4334" s="36">
        <f t="shared" si="337"/>
        <v>55.081689572570625</v>
      </c>
      <c r="P4334" s="36">
        <f t="shared" si="338"/>
        <v>1.4460618241045609E-3</v>
      </c>
      <c r="Q4334" s="36">
        <f t="shared" si="339"/>
        <v>1.4484530319369001E-3</v>
      </c>
    </row>
    <row r="4335" spans="1:17" x14ac:dyDescent="0.3">
      <c r="A4335" s="29">
        <v>2011499</v>
      </c>
      <c r="B4335" s="1">
        <v>136</v>
      </c>
      <c r="C4335" s="1" t="s">
        <v>14</v>
      </c>
      <c r="D4335" s="1" t="s">
        <v>51</v>
      </c>
      <c r="E4335" s="1" t="s">
        <v>52</v>
      </c>
      <c r="F4335" s="47">
        <v>1000</v>
      </c>
      <c r="G4335" s="34">
        <v>1000.56</v>
      </c>
      <c r="H4335" s="1" t="s">
        <v>218</v>
      </c>
      <c r="I4335" s="34">
        <v>5.3197000000000001E-3</v>
      </c>
      <c r="J4335" s="34">
        <v>2486.5219999999999</v>
      </c>
      <c r="K4335" s="35" t="str">
        <f t="shared" si="335"/>
        <v>Leenderbos, Groote Heide &amp; De Plateaux_Lg09</v>
      </c>
      <c r="L4335" s="36">
        <f>VLOOKUP(D4335,DATA!A:F,5,FALSE)</f>
        <v>8.4126827976184013E-3</v>
      </c>
      <c r="M4335" s="37">
        <f>VLOOKUP(D4335,DATA!A:F,6,FALSE)</f>
        <v>1350</v>
      </c>
      <c r="N4335" s="36">
        <f t="shared" si="336"/>
        <v>5.0224252361777504</v>
      </c>
      <c r="O4335" s="36">
        <f t="shared" si="337"/>
        <v>5.0226387199919476</v>
      </c>
      <c r="P4335" s="36">
        <f t="shared" si="338"/>
        <v>2.1348381419716844E-4</v>
      </c>
      <c r="Q4335" s="36">
        <f t="shared" si="339"/>
        <v>5.3083220064517166E-3</v>
      </c>
    </row>
    <row r="4336" spans="1:17" x14ac:dyDescent="0.3">
      <c r="A4336" s="29">
        <v>2011500</v>
      </c>
      <c r="B4336" s="1">
        <v>136</v>
      </c>
      <c r="C4336" s="1" t="s">
        <v>14</v>
      </c>
      <c r="D4336" s="1" t="s">
        <v>63</v>
      </c>
      <c r="E4336" s="1" t="s">
        <v>64</v>
      </c>
      <c r="F4336" s="47">
        <v>714</v>
      </c>
      <c r="G4336" s="34">
        <v>933.77</v>
      </c>
      <c r="H4336" s="1" t="s">
        <v>218</v>
      </c>
      <c r="I4336" s="34">
        <v>5.0752000000000002E-3</v>
      </c>
      <c r="J4336" s="34">
        <v>2496.1635999999999</v>
      </c>
      <c r="K4336" s="35" t="str">
        <f t="shared" si="335"/>
        <v>Leenderbos, Groote Heide &amp; De Plateaux_H2310</v>
      </c>
      <c r="L4336" s="36">
        <f>VLOOKUP(D4336,DATA!A:F,5,FALSE)</f>
        <v>1.0986712608830001E-2</v>
      </c>
      <c r="M4336" s="37">
        <f>VLOOKUP(D4336,DATA!A:F,6,FALSE)</f>
        <v>982</v>
      </c>
      <c r="N4336" s="36">
        <f t="shared" si="336"/>
        <v>37.054274261063455</v>
      </c>
      <c r="O4336" s="36">
        <f t="shared" si="337"/>
        <v>37.055574815746787</v>
      </c>
      <c r="P4336" s="36">
        <f t="shared" si="338"/>
        <v>1.3005546833326775E-3</v>
      </c>
      <c r="Q4336" s="36">
        <f t="shared" si="339"/>
        <v>3.2463972603445558E-2</v>
      </c>
    </row>
    <row r="4337" spans="1:17" x14ac:dyDescent="0.3">
      <c r="A4337" s="29">
        <v>2011509</v>
      </c>
      <c r="B4337" s="1">
        <v>136</v>
      </c>
      <c r="C4337" s="1" t="s">
        <v>14</v>
      </c>
      <c r="D4337" s="1" t="s">
        <v>61</v>
      </c>
      <c r="E4337" s="1" t="s">
        <v>62</v>
      </c>
      <c r="F4337" s="47">
        <v>714</v>
      </c>
      <c r="G4337" s="34">
        <v>1602.82</v>
      </c>
      <c r="H4337" s="1" t="s">
        <v>218</v>
      </c>
      <c r="I4337" s="34">
        <v>7.4742999999999997E-3</v>
      </c>
      <c r="J4337" s="34">
        <v>226.46512999999999</v>
      </c>
      <c r="K4337" s="35" t="str">
        <f t="shared" si="335"/>
        <v>Leenderbos, Groote Heide &amp; De Plateaux_H2330</v>
      </c>
      <c r="L4337" s="36">
        <f>VLOOKUP(D4337,DATA!A:F,5,FALSE)</f>
        <v>1.0986712608830001E-2</v>
      </c>
      <c r="M4337" s="37">
        <f>VLOOKUP(D4337,DATA!A:F,6,FALSE)</f>
        <v>982</v>
      </c>
      <c r="N4337" s="36">
        <f t="shared" si="336"/>
        <v>99.891030910644403</v>
      </c>
      <c r="O4337" s="36">
        <f t="shared" si="337"/>
        <v>99.891039848849459</v>
      </c>
      <c r="P4337" s="36">
        <f t="shared" si="338"/>
        <v>8.9382050560971038E-6</v>
      </c>
      <c r="Q4337" s="36">
        <f t="shared" si="339"/>
        <v>2.0241917699956877E-5</v>
      </c>
    </row>
    <row r="4338" spans="1:17" x14ac:dyDescent="0.3">
      <c r="A4338" s="29">
        <v>2011510</v>
      </c>
      <c r="B4338" s="1">
        <v>136</v>
      </c>
      <c r="C4338" s="1" t="s">
        <v>14</v>
      </c>
      <c r="D4338" s="1" t="s">
        <v>63</v>
      </c>
      <c r="E4338" s="1" t="s">
        <v>64</v>
      </c>
      <c r="F4338" s="47">
        <v>714</v>
      </c>
      <c r="G4338" s="34">
        <v>1208.45</v>
      </c>
      <c r="H4338" s="1" t="s">
        <v>218</v>
      </c>
      <c r="I4338" s="34">
        <v>5.6308E-3</v>
      </c>
      <c r="J4338" s="34">
        <v>177.78522000000001</v>
      </c>
      <c r="K4338" s="35" t="str">
        <f t="shared" si="335"/>
        <v>Leenderbos, Groote Heide &amp; De Plateaux_H2310</v>
      </c>
      <c r="L4338" s="36">
        <f>VLOOKUP(D4338,DATA!A:F,5,FALSE)</f>
        <v>1.0986712608830001E-2</v>
      </c>
      <c r="M4338" s="37">
        <f>VLOOKUP(D4338,DATA!A:F,6,FALSE)</f>
        <v>982</v>
      </c>
      <c r="N4338" s="36">
        <f t="shared" si="336"/>
        <v>92.329210846759196</v>
      </c>
      <c r="O4338" s="36">
        <f t="shared" si="337"/>
        <v>92.329648979453921</v>
      </c>
      <c r="P4338" s="36">
        <f t="shared" si="338"/>
        <v>4.3813269472536831E-4</v>
      </c>
      <c r="Q4338" s="36">
        <f t="shared" si="339"/>
        <v>7.7893517520942447E-4</v>
      </c>
    </row>
    <row r="4339" spans="1:17" x14ac:dyDescent="0.3">
      <c r="A4339" s="29">
        <v>2011510</v>
      </c>
      <c r="B4339" s="1">
        <v>136</v>
      </c>
      <c r="C4339" s="1" t="s">
        <v>14</v>
      </c>
      <c r="D4339" s="1" t="s">
        <v>61</v>
      </c>
      <c r="E4339" s="1" t="s">
        <v>62</v>
      </c>
      <c r="F4339" s="47">
        <v>714</v>
      </c>
      <c r="G4339" s="34">
        <v>1208.45</v>
      </c>
      <c r="H4339" s="1" t="s">
        <v>218</v>
      </c>
      <c r="I4339" s="34">
        <v>5.6308E-3</v>
      </c>
      <c r="J4339" s="34">
        <v>6118.1342999999997</v>
      </c>
      <c r="K4339" s="35" t="str">
        <f t="shared" si="335"/>
        <v>Leenderbos, Groote Heide &amp; De Plateaux_H2330</v>
      </c>
      <c r="L4339" s="36">
        <f>VLOOKUP(D4339,DATA!A:F,5,FALSE)</f>
        <v>1.0986712608830001E-2</v>
      </c>
      <c r="M4339" s="37">
        <f>VLOOKUP(D4339,DATA!A:F,6,FALSE)</f>
        <v>982</v>
      </c>
      <c r="N4339" s="36">
        <f t="shared" si="336"/>
        <v>92.329210846759196</v>
      </c>
      <c r="O4339" s="36">
        <f t="shared" si="337"/>
        <v>92.329648979453921</v>
      </c>
      <c r="P4339" s="36">
        <f t="shared" si="338"/>
        <v>4.3813269472536831E-4</v>
      </c>
      <c r="Q4339" s="36">
        <f t="shared" si="339"/>
        <v>2.6805546675507049E-2</v>
      </c>
    </row>
    <row r="4340" spans="1:17" x14ac:dyDescent="0.3">
      <c r="A4340" s="29">
        <v>2011510</v>
      </c>
      <c r="B4340" s="1">
        <v>136</v>
      </c>
      <c r="C4340" s="1" t="s">
        <v>14</v>
      </c>
      <c r="D4340" s="1" t="s">
        <v>51</v>
      </c>
      <c r="E4340" s="1" t="s">
        <v>52</v>
      </c>
      <c r="F4340" s="47">
        <v>1000</v>
      </c>
      <c r="G4340" s="34">
        <v>1208.45</v>
      </c>
      <c r="H4340" s="1" t="s">
        <v>218</v>
      </c>
      <c r="I4340" s="34">
        <v>5.6308E-3</v>
      </c>
      <c r="J4340" s="34">
        <v>264.99599999999998</v>
      </c>
      <c r="K4340" s="35" t="str">
        <f t="shared" si="335"/>
        <v>Leenderbos, Groote Heide &amp; De Plateaux_Lg09</v>
      </c>
      <c r="L4340" s="36">
        <f>VLOOKUP(D4340,DATA!A:F,5,FALSE)</f>
        <v>8.4126827976184013E-3</v>
      </c>
      <c r="M4340" s="37">
        <f>VLOOKUP(D4340,DATA!A:F,6,FALSE)</f>
        <v>1350</v>
      </c>
      <c r="N4340" s="36">
        <f t="shared" si="336"/>
        <v>23.311316066527073</v>
      </c>
      <c r="O4340" s="36">
        <f t="shared" si="337"/>
        <v>23.312162919826889</v>
      </c>
      <c r="P4340" s="36">
        <f t="shared" si="338"/>
        <v>8.4685329981581958E-4</v>
      </c>
      <c r="Q4340" s="36">
        <f t="shared" si="339"/>
        <v>2.2441273703799293E-3</v>
      </c>
    </row>
    <row r="4341" spans="1:17" x14ac:dyDescent="0.3">
      <c r="A4341" s="29">
        <v>2011511</v>
      </c>
      <c r="B4341" s="1">
        <v>136</v>
      </c>
      <c r="C4341" s="1" t="s">
        <v>14</v>
      </c>
      <c r="D4341" s="1" t="s">
        <v>63</v>
      </c>
      <c r="E4341" s="1" t="s">
        <v>64</v>
      </c>
      <c r="F4341" s="47">
        <v>714</v>
      </c>
      <c r="G4341" s="34">
        <v>1153.81</v>
      </c>
      <c r="H4341" s="1" t="s">
        <v>218</v>
      </c>
      <c r="I4341" s="34">
        <v>5.1243E-3</v>
      </c>
      <c r="J4341" s="34">
        <v>1158.5884000000001</v>
      </c>
      <c r="K4341" s="35" t="str">
        <f t="shared" si="335"/>
        <v>Leenderbos, Groote Heide &amp; De Plateaux_H2310</v>
      </c>
      <c r="L4341" s="36">
        <f>VLOOKUP(D4341,DATA!A:F,5,FALSE)</f>
        <v>1.0986712608830001E-2</v>
      </c>
      <c r="M4341" s="37">
        <f>VLOOKUP(D4341,DATA!A:F,6,FALSE)</f>
        <v>982</v>
      </c>
      <c r="N4341" s="36">
        <f t="shared" si="336"/>
        <v>86.84847364400909</v>
      </c>
      <c r="O4341" s="36">
        <f t="shared" si="337"/>
        <v>86.849116674626359</v>
      </c>
      <c r="P4341" s="36">
        <f t="shared" si="338"/>
        <v>6.4303061726889155E-4</v>
      </c>
      <c r="Q4341" s="36">
        <f t="shared" si="339"/>
        <v>7.4500781401257753E-3</v>
      </c>
    </row>
    <row r="4342" spans="1:17" x14ac:dyDescent="0.3">
      <c r="A4342" s="29">
        <v>2011511</v>
      </c>
      <c r="B4342" s="1">
        <v>136</v>
      </c>
      <c r="C4342" s="1" t="s">
        <v>14</v>
      </c>
      <c r="D4342" s="1" t="s">
        <v>51</v>
      </c>
      <c r="E4342" s="1" t="s">
        <v>52</v>
      </c>
      <c r="F4342" s="47">
        <v>1000</v>
      </c>
      <c r="G4342" s="34">
        <v>1153.81</v>
      </c>
      <c r="H4342" s="1" t="s">
        <v>218</v>
      </c>
      <c r="I4342" s="34">
        <v>5.1243E-3</v>
      </c>
      <c r="J4342" s="34">
        <v>2841.5925000000002</v>
      </c>
      <c r="K4342" s="35" t="str">
        <f t="shared" si="335"/>
        <v>Leenderbos, Groote Heide &amp; De Plateaux_Lg09</v>
      </c>
      <c r="L4342" s="36">
        <f>VLOOKUP(D4342,DATA!A:F,5,FALSE)</f>
        <v>8.4126827976184013E-3</v>
      </c>
      <c r="M4342" s="37">
        <f>VLOOKUP(D4342,DATA!A:F,6,FALSE)</f>
        <v>1350</v>
      </c>
      <c r="N4342" s="36">
        <f t="shared" si="336"/>
        <v>16.104351415866635</v>
      </c>
      <c r="O4342" s="36">
        <f t="shared" si="337"/>
        <v>16.104933865105462</v>
      </c>
      <c r="P4342" s="36">
        <f t="shared" si="338"/>
        <v>5.8244923882710964E-4</v>
      </c>
      <c r="Q4342" s="36">
        <f t="shared" si="339"/>
        <v>1.6550833886818238E-2</v>
      </c>
    </row>
    <row r="4343" spans="1:17" x14ac:dyDescent="0.3">
      <c r="A4343" s="29">
        <v>2011541</v>
      </c>
      <c r="B4343" s="1">
        <v>138</v>
      </c>
      <c r="C4343" s="1" t="s">
        <v>38</v>
      </c>
      <c r="D4343" s="1" t="s">
        <v>75</v>
      </c>
      <c r="E4343" s="1" t="s">
        <v>76</v>
      </c>
      <c r="F4343" s="47">
        <v>1071</v>
      </c>
      <c r="G4343" s="34">
        <v>1719.26</v>
      </c>
      <c r="H4343" s="1" t="s">
        <v>218</v>
      </c>
      <c r="I4343" s="34">
        <v>3.212E-4</v>
      </c>
      <c r="J4343" s="34">
        <v>4176.0127000000002</v>
      </c>
      <c r="K4343" s="35" t="str">
        <f t="shared" si="335"/>
        <v>Weerter- en Budelerbergen &amp; Ringselven_Lg13</v>
      </c>
      <c r="L4343" s="36">
        <f>VLOOKUP(D4343,DATA!A:F,5,FALSE)</f>
        <v>8.4126827976184013E-3</v>
      </c>
      <c r="M4343" s="37">
        <f>VLOOKUP(D4343,DATA!A:F,6,FALSE)</f>
        <v>1421</v>
      </c>
      <c r="N4343" s="36">
        <f t="shared" si="336"/>
        <v>92.478195138935234</v>
      </c>
      <c r="O4343" s="36">
        <f t="shared" si="337"/>
        <v>92.478213935174267</v>
      </c>
      <c r="P4343" s="36">
        <f t="shared" si="338"/>
        <v>1.8796239032781159E-5</v>
      </c>
      <c r="Q4343" s="36">
        <f t="shared" si="339"/>
        <v>0</v>
      </c>
    </row>
    <row r="4344" spans="1:17" x14ac:dyDescent="0.3">
      <c r="A4344" s="29">
        <v>2011541</v>
      </c>
      <c r="B4344" s="1">
        <v>138</v>
      </c>
      <c r="C4344" s="1" t="s">
        <v>38</v>
      </c>
      <c r="D4344" s="1" t="s">
        <v>89</v>
      </c>
      <c r="E4344" s="1" t="s">
        <v>54</v>
      </c>
      <c r="F4344" s="47">
        <v>714</v>
      </c>
      <c r="G4344" s="34">
        <v>1719.26</v>
      </c>
      <c r="H4344" s="1" t="s">
        <v>218</v>
      </c>
      <c r="I4344" s="34">
        <v>3.212E-4</v>
      </c>
      <c r="J4344" s="34">
        <v>596.91625999999997</v>
      </c>
      <c r="K4344" s="35" t="str">
        <f t="shared" si="335"/>
        <v>Weerter- en Budelerbergen &amp; Ringselven_L4030</v>
      </c>
      <c r="L4344" s="36">
        <f>VLOOKUP(D4344,DATA!A:F,5,FALSE)</f>
        <v>1.0986712608830001E-2</v>
      </c>
      <c r="M4344" s="37">
        <f>VLOOKUP(D4344,DATA!A:F,6,FALSE)</f>
        <v>982</v>
      </c>
      <c r="N4344" s="36">
        <f t="shared" si="336"/>
        <v>99.969657230458893</v>
      </c>
      <c r="O4344" s="36">
        <f t="shared" si="337"/>
        <v>99.969657337503776</v>
      </c>
      <c r="P4344" s="36">
        <f t="shared" si="338"/>
        <v>1.0704488317969663E-7</v>
      </c>
      <c r="Q4344" s="36">
        <f t="shared" si="339"/>
        <v>0</v>
      </c>
    </row>
    <row r="4345" spans="1:17" x14ac:dyDescent="0.3">
      <c r="A4345" s="29">
        <v>2011542</v>
      </c>
      <c r="B4345" s="1">
        <v>138</v>
      </c>
      <c r="C4345" s="1" t="s">
        <v>38</v>
      </c>
      <c r="D4345" s="1" t="s">
        <v>75</v>
      </c>
      <c r="E4345" s="1" t="s">
        <v>76</v>
      </c>
      <c r="F4345" s="47">
        <v>1071</v>
      </c>
      <c r="G4345" s="34">
        <v>1834.05</v>
      </c>
      <c r="H4345" s="1" t="s">
        <v>218</v>
      </c>
      <c r="I4345" s="34">
        <v>3.032E-4</v>
      </c>
      <c r="J4345" s="34">
        <v>8659.9320000000007</v>
      </c>
      <c r="K4345" s="35" t="str">
        <f t="shared" si="335"/>
        <v>Weerter- en Budelerbergen &amp; Ringselven_Lg13</v>
      </c>
      <c r="L4345" s="36">
        <f>VLOOKUP(D4345,DATA!A:F,5,FALSE)</f>
        <v>8.4126827976184013E-3</v>
      </c>
      <c r="M4345" s="37">
        <f>VLOOKUP(D4345,DATA!A:F,6,FALSE)</f>
        <v>1421</v>
      </c>
      <c r="N4345" s="36">
        <f t="shared" si="336"/>
        <v>96.996389320644596</v>
      </c>
      <c r="O4345" s="36">
        <f t="shared" si="337"/>
        <v>96.996396751903603</v>
      </c>
      <c r="P4345" s="36">
        <f t="shared" si="338"/>
        <v>7.4312590072622697E-6</v>
      </c>
      <c r="Q4345" s="36">
        <f t="shared" si="339"/>
        <v>0</v>
      </c>
    </row>
    <row r="4346" spans="1:17" x14ac:dyDescent="0.3">
      <c r="A4346" s="29">
        <v>2011542</v>
      </c>
      <c r="B4346" s="1">
        <v>138</v>
      </c>
      <c r="C4346" s="1" t="s">
        <v>38</v>
      </c>
      <c r="D4346" s="1" t="s">
        <v>89</v>
      </c>
      <c r="E4346" s="1" t="s">
        <v>54</v>
      </c>
      <c r="F4346" s="47">
        <v>714</v>
      </c>
      <c r="G4346" s="34">
        <v>1834.05</v>
      </c>
      <c r="H4346" s="1" t="s">
        <v>218</v>
      </c>
      <c r="I4346" s="34">
        <v>3.032E-4</v>
      </c>
      <c r="J4346" s="34">
        <v>643.65660000000003</v>
      </c>
      <c r="K4346" s="35" t="str">
        <f t="shared" si="335"/>
        <v>Weerter- en Budelerbergen &amp; Ringselven_L4030</v>
      </c>
      <c r="L4346" s="36">
        <f>VLOOKUP(D4346,DATA!A:F,5,FALSE)</f>
        <v>1.0986712608830001E-2</v>
      </c>
      <c r="M4346" s="37">
        <f>VLOOKUP(D4346,DATA!A:F,6,FALSE)</f>
        <v>982</v>
      </c>
      <c r="N4346" s="36">
        <f t="shared" si="336"/>
        <v>99.991401300284778</v>
      </c>
      <c r="O4346" s="36">
        <f t="shared" si="337"/>
        <v>99.991401328926017</v>
      </c>
      <c r="P4346" s="36">
        <f t="shared" si="338"/>
        <v>2.8641238714044448E-8</v>
      </c>
      <c r="Q4346" s="36">
        <f t="shared" si="339"/>
        <v>0</v>
      </c>
    </row>
    <row r="4347" spans="1:17" x14ac:dyDescent="0.3">
      <c r="A4347" s="29">
        <v>2011543</v>
      </c>
      <c r="B4347" s="1">
        <v>138</v>
      </c>
      <c r="C4347" s="1" t="s">
        <v>38</v>
      </c>
      <c r="D4347" s="1" t="s">
        <v>75</v>
      </c>
      <c r="E4347" s="1" t="s">
        <v>76</v>
      </c>
      <c r="F4347" s="47">
        <v>1071</v>
      </c>
      <c r="G4347" s="34">
        <v>1736</v>
      </c>
      <c r="H4347" s="1" t="s">
        <v>218</v>
      </c>
      <c r="I4347" s="34">
        <v>2.5099999999999998E-4</v>
      </c>
      <c r="J4347" s="34">
        <v>8969.2240000000002</v>
      </c>
      <c r="K4347" s="35" t="str">
        <f t="shared" si="335"/>
        <v>Weerter- en Budelerbergen &amp; Ringselven_Lg13</v>
      </c>
      <c r="L4347" s="36">
        <f>VLOOKUP(D4347,DATA!A:F,5,FALSE)</f>
        <v>8.4126827976184013E-3</v>
      </c>
      <c r="M4347" s="37">
        <f>VLOOKUP(D4347,DATA!A:F,6,FALSE)</f>
        <v>1421</v>
      </c>
      <c r="N4347" s="36">
        <f t="shared" si="336"/>
        <v>93.401068734362084</v>
      </c>
      <c r="O4347" s="36">
        <f t="shared" si="337"/>
        <v>93.401081749035882</v>
      </c>
      <c r="P4347" s="36">
        <f t="shared" si="338"/>
        <v>1.3014673797329124E-5</v>
      </c>
      <c r="Q4347" s="36">
        <f t="shared" si="339"/>
        <v>0</v>
      </c>
    </row>
    <row r="4348" spans="1:17" x14ac:dyDescent="0.3">
      <c r="A4348" s="29">
        <v>2011543</v>
      </c>
      <c r="B4348" s="1">
        <v>138</v>
      </c>
      <c r="C4348" s="1" t="s">
        <v>38</v>
      </c>
      <c r="D4348" s="1" t="s">
        <v>89</v>
      </c>
      <c r="E4348" s="1" t="s">
        <v>54</v>
      </c>
      <c r="F4348" s="47">
        <v>714</v>
      </c>
      <c r="G4348" s="34">
        <v>1736</v>
      </c>
      <c r="H4348" s="1" t="s">
        <v>218</v>
      </c>
      <c r="I4348" s="34">
        <v>2.5099999999999998E-4</v>
      </c>
      <c r="J4348" s="34">
        <v>18.389444000000001</v>
      </c>
      <c r="K4348" s="35" t="str">
        <f t="shared" si="335"/>
        <v>Weerter- en Budelerbergen &amp; Ringselven_L4030</v>
      </c>
      <c r="L4348" s="36">
        <f>VLOOKUP(D4348,DATA!A:F,5,FALSE)</f>
        <v>1.0986712608830001E-2</v>
      </c>
      <c r="M4348" s="37">
        <f>VLOOKUP(D4348,DATA!A:F,6,FALSE)</f>
        <v>982</v>
      </c>
      <c r="N4348" s="36">
        <f t="shared" si="336"/>
        <v>99.97475339578871</v>
      </c>
      <c r="O4348" s="36">
        <f t="shared" si="337"/>
        <v>99.974753465392723</v>
      </c>
      <c r="P4348" s="36">
        <f t="shared" si="338"/>
        <v>6.9604013219759509E-8</v>
      </c>
      <c r="Q4348" s="36">
        <f t="shared" si="339"/>
        <v>0</v>
      </c>
    </row>
    <row r="4349" spans="1:17" x14ac:dyDescent="0.3">
      <c r="A4349" s="29">
        <v>2011544</v>
      </c>
      <c r="B4349" s="1">
        <v>138</v>
      </c>
      <c r="C4349" s="1" t="s">
        <v>38</v>
      </c>
      <c r="D4349" s="1" t="s">
        <v>75</v>
      </c>
      <c r="E4349" s="1" t="s">
        <v>76</v>
      </c>
      <c r="F4349" s="47">
        <v>1071</v>
      </c>
      <c r="G4349" s="34">
        <v>1861.09</v>
      </c>
      <c r="H4349" s="1" t="s">
        <v>218</v>
      </c>
      <c r="I4349" s="34">
        <v>2.2479999999999999E-4</v>
      </c>
      <c r="J4349" s="34">
        <v>9492.1949999999997</v>
      </c>
      <c r="K4349" s="35" t="str">
        <f t="shared" si="335"/>
        <v>Weerter- en Budelerbergen &amp; Ringselven_Lg13</v>
      </c>
      <c r="L4349" s="36">
        <f>VLOOKUP(D4349,DATA!A:F,5,FALSE)</f>
        <v>8.4126827976184013E-3</v>
      </c>
      <c r="M4349" s="37">
        <f>VLOOKUP(D4349,DATA!A:F,6,FALSE)</f>
        <v>1421</v>
      </c>
      <c r="N4349" s="36">
        <f t="shared" si="336"/>
        <v>97.592795532963748</v>
      </c>
      <c r="O4349" s="36">
        <f t="shared" si="337"/>
        <v>97.592799975808802</v>
      </c>
      <c r="P4349" s="36">
        <f t="shared" si="338"/>
        <v>4.4428450536315722E-6</v>
      </c>
      <c r="Q4349" s="36">
        <f t="shared" si="339"/>
        <v>0</v>
      </c>
    </row>
    <row r="4350" spans="1:17" x14ac:dyDescent="0.3">
      <c r="A4350" s="29">
        <v>2011545</v>
      </c>
      <c r="B4350" s="1">
        <v>138</v>
      </c>
      <c r="C4350" s="1" t="s">
        <v>38</v>
      </c>
      <c r="D4350" s="1" t="s">
        <v>75</v>
      </c>
      <c r="E4350" s="1" t="s">
        <v>76</v>
      </c>
      <c r="F4350" s="47">
        <v>1071</v>
      </c>
      <c r="G4350" s="34">
        <v>1850.74</v>
      </c>
      <c r="H4350" s="1" t="s">
        <v>218</v>
      </c>
      <c r="I4350" s="34">
        <v>1.6752999999999999E-4</v>
      </c>
      <c r="J4350" s="34">
        <v>9482.8230000000003</v>
      </c>
      <c r="K4350" s="35" t="str">
        <f t="shared" si="335"/>
        <v>Weerter- en Budelerbergen &amp; Ringselven_Lg13</v>
      </c>
      <c r="L4350" s="36">
        <f>VLOOKUP(D4350,DATA!A:F,5,FALSE)</f>
        <v>8.4126827976184013E-3</v>
      </c>
      <c r="M4350" s="37">
        <f>VLOOKUP(D4350,DATA!A:F,6,FALSE)</f>
        <v>1421</v>
      </c>
      <c r="N4350" s="36">
        <f t="shared" si="336"/>
        <v>97.379540136134906</v>
      </c>
      <c r="O4350" s="36">
        <f t="shared" si="337"/>
        <v>97.379543732568493</v>
      </c>
      <c r="P4350" s="36">
        <f t="shared" si="338"/>
        <v>3.5964335864946406E-6</v>
      </c>
      <c r="Q4350" s="36">
        <f t="shared" si="339"/>
        <v>0</v>
      </c>
    </row>
    <row r="4351" spans="1:17" x14ac:dyDescent="0.3">
      <c r="A4351" s="29">
        <v>2011545</v>
      </c>
      <c r="B4351" s="1">
        <v>138</v>
      </c>
      <c r="C4351" s="1" t="s">
        <v>38</v>
      </c>
      <c r="D4351" s="1" t="s">
        <v>89</v>
      </c>
      <c r="E4351" s="1" t="s">
        <v>54</v>
      </c>
      <c r="F4351" s="47">
        <v>714</v>
      </c>
      <c r="G4351" s="34">
        <v>1850.74</v>
      </c>
      <c r="H4351" s="1" t="s">
        <v>218</v>
      </c>
      <c r="I4351" s="34">
        <v>1.6752999999999999E-4</v>
      </c>
      <c r="J4351" s="34">
        <v>0.16197105000000001</v>
      </c>
      <c r="K4351" s="35" t="str">
        <f t="shared" si="335"/>
        <v>Weerter- en Budelerbergen &amp; Ringselven_L4030</v>
      </c>
      <c r="L4351" s="36">
        <f>VLOOKUP(D4351,DATA!A:F,5,FALSE)</f>
        <v>1.0986712608830001E-2</v>
      </c>
      <c r="M4351" s="37">
        <f>VLOOKUP(D4351,DATA!A:F,6,FALSE)</f>
        <v>982</v>
      </c>
      <c r="N4351" s="36">
        <f t="shared" si="336"/>
        <v>99.992841809906992</v>
      </c>
      <c r="O4351" s="36">
        <f t="shared" si="337"/>
        <v>99.992841823081434</v>
      </c>
      <c r="P4351" s="36">
        <f t="shared" si="338"/>
        <v>1.3174442869967606E-8</v>
      </c>
      <c r="Q4351" s="36">
        <f t="shared" si="339"/>
        <v>0</v>
      </c>
    </row>
    <row r="4352" spans="1:17" x14ac:dyDescent="0.3">
      <c r="A4352" s="29">
        <v>2011546</v>
      </c>
      <c r="B4352" s="1">
        <v>138</v>
      </c>
      <c r="C4352" s="1" t="s">
        <v>38</v>
      </c>
      <c r="D4352" s="1" t="s">
        <v>75</v>
      </c>
      <c r="E4352" s="1" t="s">
        <v>76</v>
      </c>
      <c r="F4352" s="47">
        <v>1071</v>
      </c>
      <c r="G4352" s="34">
        <v>1847.28</v>
      </c>
      <c r="H4352" s="1" t="s">
        <v>218</v>
      </c>
      <c r="I4352" s="34">
        <v>1.1414E-4</v>
      </c>
      <c r="J4352" s="34">
        <v>8415.2459999999992</v>
      </c>
      <c r="K4352" s="35" t="str">
        <f t="shared" si="335"/>
        <v>Weerter- en Budelerbergen &amp; Ringselven_Lg13</v>
      </c>
      <c r="L4352" s="36">
        <f>VLOOKUP(D4352,DATA!A:F,5,FALSE)</f>
        <v>8.4126827976184013E-3</v>
      </c>
      <c r="M4352" s="37">
        <f>VLOOKUP(D4352,DATA!A:F,6,FALSE)</f>
        <v>1421</v>
      </c>
      <c r="N4352" s="36">
        <f t="shared" si="336"/>
        <v>97.304229577071268</v>
      </c>
      <c r="O4352" s="36">
        <f t="shared" si="337"/>
        <v>97.304232095831395</v>
      </c>
      <c r="P4352" s="36">
        <f t="shared" si="338"/>
        <v>2.5187601266907222E-6</v>
      </c>
      <c r="Q4352" s="36">
        <f t="shared" si="339"/>
        <v>0</v>
      </c>
    </row>
    <row r="4353" spans="1:17" x14ac:dyDescent="0.3">
      <c r="A4353" s="29">
        <v>2011546</v>
      </c>
      <c r="B4353" s="1">
        <v>138</v>
      </c>
      <c r="C4353" s="1" t="s">
        <v>38</v>
      </c>
      <c r="D4353" s="1" t="s">
        <v>89</v>
      </c>
      <c r="E4353" s="1" t="s">
        <v>54</v>
      </c>
      <c r="F4353" s="47">
        <v>714</v>
      </c>
      <c r="G4353" s="34">
        <v>1847.28</v>
      </c>
      <c r="H4353" s="1" t="s">
        <v>218</v>
      </c>
      <c r="I4353" s="34">
        <v>1.1414E-4</v>
      </c>
      <c r="J4353" s="34">
        <v>630.27795000000003</v>
      </c>
      <c r="K4353" s="35" t="str">
        <f t="shared" si="335"/>
        <v>Weerter- en Budelerbergen &amp; Ringselven_L4030</v>
      </c>
      <c r="L4353" s="36">
        <f>VLOOKUP(D4353,DATA!A:F,5,FALSE)</f>
        <v>1.0986712608830001E-2</v>
      </c>
      <c r="M4353" s="37">
        <f>VLOOKUP(D4353,DATA!A:F,6,FALSE)</f>
        <v>982</v>
      </c>
      <c r="N4353" s="36">
        <f t="shared" si="336"/>
        <v>99.992564480714535</v>
      </c>
      <c r="O4353" s="36">
        <f t="shared" si="337"/>
        <v>99.992564490038163</v>
      </c>
      <c r="P4353" s="36">
        <f t="shared" si="338"/>
        <v>9.323628091806313E-9</v>
      </c>
      <c r="Q4353" s="36">
        <f t="shared" si="339"/>
        <v>0</v>
      </c>
    </row>
    <row r="4354" spans="1:17" x14ac:dyDescent="0.3">
      <c r="A4354" s="29">
        <v>2011547</v>
      </c>
      <c r="B4354" s="1">
        <v>138</v>
      </c>
      <c r="C4354" s="1" t="s">
        <v>38</v>
      </c>
      <c r="D4354" s="1" t="s">
        <v>75</v>
      </c>
      <c r="E4354" s="1" t="s">
        <v>76</v>
      </c>
      <c r="F4354" s="47">
        <v>1071</v>
      </c>
      <c r="G4354" s="34">
        <v>1699.89</v>
      </c>
      <c r="H4354" s="1" t="s">
        <v>218</v>
      </c>
      <c r="I4354" s="34">
        <v>6.198E-5</v>
      </c>
      <c r="J4354" s="34">
        <v>9425.1679999999997</v>
      </c>
      <c r="K4354" s="35" t="str">
        <f t="shared" si="335"/>
        <v>Weerter- en Budelerbergen &amp; Ringselven_Lg13</v>
      </c>
      <c r="L4354" s="36">
        <f>VLOOKUP(D4354,DATA!A:F,5,FALSE)</f>
        <v>8.4126827976184013E-3</v>
      </c>
      <c r="M4354" s="37">
        <f>VLOOKUP(D4354,DATA!A:F,6,FALSE)</f>
        <v>1421</v>
      </c>
      <c r="N4354" s="36">
        <f t="shared" si="336"/>
        <v>91.263275395322751</v>
      </c>
      <c r="O4354" s="36">
        <f t="shared" si="337"/>
        <v>91.263279552807745</v>
      </c>
      <c r="P4354" s="36">
        <f t="shared" si="338"/>
        <v>4.1574849944936432E-6</v>
      </c>
      <c r="Q4354" s="36">
        <f t="shared" si="339"/>
        <v>0</v>
      </c>
    </row>
    <row r="4355" spans="1:17" x14ac:dyDescent="0.3">
      <c r="A4355" s="29">
        <v>2011547</v>
      </c>
      <c r="B4355" s="1">
        <v>138</v>
      </c>
      <c r="C4355" s="1" t="s">
        <v>38</v>
      </c>
      <c r="D4355" s="1" t="s">
        <v>89</v>
      </c>
      <c r="E4355" s="1" t="s">
        <v>54</v>
      </c>
      <c r="F4355" s="47">
        <v>714</v>
      </c>
      <c r="G4355" s="34">
        <v>1699.89</v>
      </c>
      <c r="H4355" s="1" t="s">
        <v>218</v>
      </c>
      <c r="I4355" s="34">
        <v>6.198E-5</v>
      </c>
      <c r="J4355" s="34">
        <v>167.11684</v>
      </c>
      <c r="K4355" s="35" t="str">
        <f t="shared" ref="K4355:K4418" si="340">_xlfn.CONCAT(C4355,"_",D4355)</f>
        <v>Weerter- en Budelerbergen &amp; Ringselven_L4030</v>
      </c>
      <c r="L4355" s="36">
        <f>VLOOKUP(D4355,DATA!A:F,5,FALSE)</f>
        <v>1.0986712608830001E-2</v>
      </c>
      <c r="M4355" s="37">
        <f>VLOOKUP(D4355,DATA!A:F,6,FALSE)</f>
        <v>982</v>
      </c>
      <c r="N4355" s="36">
        <f t="shared" ref="N4355:N4418" si="341">100/(1+EXP(-L4355*(G4355-M4355)))</f>
        <v>99.962464058260949</v>
      </c>
      <c r="O4355" s="36">
        <f t="shared" ref="O4355:O4418" si="342">100/(1+EXP(-L4355*((G4355+I4355)-M4355)))</f>
        <v>99.962464083811682</v>
      </c>
      <c r="P4355" s="36">
        <f t="shared" ref="P4355:P4418" si="343">O4355-N4355</f>
        <v>2.5550733084855892E-8</v>
      </c>
      <c r="Q4355" s="36">
        <f t="shared" ref="Q4355:Q4418" si="344">IF(AND(H4355&lt;&gt;"below",I4355&gt;=0.005),J4355*P4355/100,0)</f>
        <v>0</v>
      </c>
    </row>
    <row r="4356" spans="1:17" x14ac:dyDescent="0.3">
      <c r="A4356" s="29">
        <v>2011548</v>
      </c>
      <c r="B4356" s="1">
        <v>138</v>
      </c>
      <c r="C4356" s="1" t="s">
        <v>38</v>
      </c>
      <c r="D4356" s="1" t="s">
        <v>89</v>
      </c>
      <c r="E4356" s="1" t="s">
        <v>54</v>
      </c>
      <c r="F4356" s="47">
        <v>714</v>
      </c>
      <c r="G4356" s="34">
        <v>1120.9000000000001</v>
      </c>
      <c r="H4356" s="1" t="s">
        <v>218</v>
      </c>
      <c r="I4356" s="34">
        <v>1.2203E-5</v>
      </c>
      <c r="J4356" s="34">
        <v>10000</v>
      </c>
      <c r="K4356" s="35" t="str">
        <f t="shared" si="340"/>
        <v>Weerter- en Budelerbergen &amp; Ringselven_L4030</v>
      </c>
      <c r="L4356" s="36">
        <f>VLOOKUP(D4356,DATA!A:F,5,FALSE)</f>
        <v>1.0986712608830001E-2</v>
      </c>
      <c r="M4356" s="37">
        <f>VLOOKUP(D4356,DATA!A:F,6,FALSE)</f>
        <v>982</v>
      </c>
      <c r="N4356" s="36">
        <f t="shared" si="341"/>
        <v>82.142828948351891</v>
      </c>
      <c r="O4356" s="36">
        <f t="shared" si="342"/>
        <v>82.1428309149548</v>
      </c>
      <c r="P4356" s="36">
        <f t="shared" si="343"/>
        <v>1.9666029089648873E-6</v>
      </c>
      <c r="Q4356" s="36">
        <f t="shared" si="344"/>
        <v>0</v>
      </c>
    </row>
    <row r="4357" spans="1:17" x14ac:dyDescent="0.3">
      <c r="A4357" s="29">
        <v>2013022</v>
      </c>
      <c r="B4357" s="1">
        <v>136</v>
      </c>
      <c r="C4357" s="1" t="s">
        <v>14</v>
      </c>
      <c r="D4357" s="1" t="s">
        <v>53</v>
      </c>
      <c r="E4357" s="1" t="s">
        <v>54</v>
      </c>
      <c r="F4357" s="47">
        <v>714</v>
      </c>
      <c r="G4357" s="34">
        <v>958.32</v>
      </c>
      <c r="H4357" s="1" t="s">
        <v>218</v>
      </c>
      <c r="I4357" s="34">
        <v>5.5265000000000002E-3</v>
      </c>
      <c r="J4357" s="34">
        <v>416.15289999999999</v>
      </c>
      <c r="K4357" s="35" t="str">
        <f t="shared" si="340"/>
        <v>Leenderbos, Groote Heide &amp; De Plateaux_H4030</v>
      </c>
      <c r="L4357" s="36">
        <f>VLOOKUP(D4357,DATA!A:F,5,FALSE)</f>
        <v>1.0986712608830001E-2</v>
      </c>
      <c r="M4357" s="37">
        <f>VLOOKUP(D4357,DATA!A:F,6,FALSE)</f>
        <v>982</v>
      </c>
      <c r="N4357" s="36">
        <f t="shared" si="341"/>
        <v>43.532306081388143</v>
      </c>
      <c r="O4357" s="36">
        <f t="shared" si="342"/>
        <v>43.533798639915915</v>
      </c>
      <c r="P4357" s="36">
        <f t="shared" si="343"/>
        <v>1.492558527772303E-3</v>
      </c>
      <c r="Q4357" s="36">
        <f t="shared" si="344"/>
        <v>6.2113255975217441E-3</v>
      </c>
    </row>
    <row r="4358" spans="1:17" x14ac:dyDescent="0.3">
      <c r="A4358" s="29">
        <v>2013026</v>
      </c>
      <c r="B4358" s="1">
        <v>136</v>
      </c>
      <c r="C4358" s="1" t="s">
        <v>14</v>
      </c>
      <c r="D4358" s="1" t="s">
        <v>41</v>
      </c>
      <c r="E4358" s="1" t="s">
        <v>42</v>
      </c>
      <c r="F4358" s="47">
        <v>1071</v>
      </c>
      <c r="G4358" s="34">
        <v>1169.03</v>
      </c>
      <c r="H4358" s="1" t="s">
        <v>218</v>
      </c>
      <c r="I4358" s="34">
        <v>6.5101999999999998E-3</v>
      </c>
      <c r="J4358" s="34">
        <v>2492.3438000000001</v>
      </c>
      <c r="K4358" s="35" t="str">
        <f t="shared" si="340"/>
        <v>Leenderbos, Groote Heide &amp; De Plateaux_H4010A</v>
      </c>
      <c r="L4358" s="36">
        <f>VLOOKUP(D4358,DATA!A:F,5,FALSE)</f>
        <v>1.3726988247862192E-2</v>
      </c>
      <c r="M4358" s="37">
        <f>VLOOKUP(D4358,DATA!A:F,6,FALSE)</f>
        <v>1285.5</v>
      </c>
      <c r="N4358" s="36">
        <f t="shared" si="341"/>
        <v>16.815187108067938</v>
      </c>
      <c r="O4358" s="36">
        <f t="shared" si="342"/>
        <v>16.816437160473406</v>
      </c>
      <c r="P4358" s="36">
        <f t="shared" si="343"/>
        <v>1.2500524054672724E-3</v>
      </c>
      <c r="Q4358" s="36">
        <f t="shared" si="344"/>
        <v>3.1155603624414427E-2</v>
      </c>
    </row>
    <row r="4359" spans="1:17" x14ac:dyDescent="0.3">
      <c r="A4359" s="29">
        <v>2013028</v>
      </c>
      <c r="B4359" s="1">
        <v>136</v>
      </c>
      <c r="C4359" s="1" t="s">
        <v>14</v>
      </c>
      <c r="D4359" s="1" t="s">
        <v>63</v>
      </c>
      <c r="E4359" s="1" t="s">
        <v>64</v>
      </c>
      <c r="F4359" s="47">
        <v>714</v>
      </c>
      <c r="G4359" s="34">
        <v>1141.56</v>
      </c>
      <c r="H4359" s="1" t="s">
        <v>218</v>
      </c>
      <c r="I4359" s="34">
        <v>6.0675E-3</v>
      </c>
      <c r="J4359" s="34">
        <v>401.65973000000002</v>
      </c>
      <c r="K4359" s="35" t="str">
        <f t="shared" si="340"/>
        <v>Leenderbos, Groote Heide &amp; De Plateaux_H2310</v>
      </c>
      <c r="L4359" s="36">
        <f>VLOOKUP(D4359,DATA!A:F,5,FALSE)</f>
        <v>1.0986712608830001E-2</v>
      </c>
      <c r="M4359" s="37">
        <f>VLOOKUP(D4359,DATA!A:F,6,FALSE)</f>
        <v>982</v>
      </c>
      <c r="N4359" s="36">
        <f t="shared" si="341"/>
        <v>85.233580757399295</v>
      </c>
      <c r="O4359" s="36">
        <f t="shared" si="342"/>
        <v>85.234419740624404</v>
      </c>
      <c r="P4359" s="36">
        <f t="shared" si="343"/>
        <v>8.3898322510833623E-4</v>
      </c>
      <c r="Q4359" s="36">
        <f t="shared" si="344"/>
        <v>3.3698577567154359E-3</v>
      </c>
    </row>
    <row r="4360" spans="1:17" x14ac:dyDescent="0.3">
      <c r="A4360" s="29">
        <v>2013028</v>
      </c>
      <c r="B4360" s="1">
        <v>136</v>
      </c>
      <c r="C4360" s="1" t="s">
        <v>14</v>
      </c>
      <c r="D4360" s="1" t="s">
        <v>61</v>
      </c>
      <c r="E4360" s="1" t="s">
        <v>62</v>
      </c>
      <c r="F4360" s="47">
        <v>714</v>
      </c>
      <c r="G4360" s="34">
        <v>1141.56</v>
      </c>
      <c r="H4360" s="1" t="s">
        <v>218</v>
      </c>
      <c r="I4360" s="34">
        <v>6.0675E-3</v>
      </c>
      <c r="J4360" s="34">
        <v>716.35144000000003</v>
      </c>
      <c r="K4360" s="35" t="str">
        <f t="shared" si="340"/>
        <v>Leenderbos, Groote Heide &amp; De Plateaux_H2330</v>
      </c>
      <c r="L4360" s="36">
        <f>VLOOKUP(D4360,DATA!A:F,5,FALSE)</f>
        <v>1.0986712608830001E-2</v>
      </c>
      <c r="M4360" s="37">
        <f>VLOOKUP(D4360,DATA!A:F,6,FALSE)</f>
        <v>982</v>
      </c>
      <c r="N4360" s="36">
        <f t="shared" si="341"/>
        <v>85.233580757399295</v>
      </c>
      <c r="O4360" s="36">
        <f t="shared" si="342"/>
        <v>85.234419740624404</v>
      </c>
      <c r="P4360" s="36">
        <f t="shared" si="343"/>
        <v>8.3898322510833623E-4</v>
      </c>
      <c r="Q4360" s="36">
        <f t="shared" si="344"/>
        <v>6.0100684144220083E-3</v>
      </c>
    </row>
    <row r="4361" spans="1:17" x14ac:dyDescent="0.3">
      <c r="A4361" s="29">
        <v>2013028</v>
      </c>
      <c r="B4361" s="1">
        <v>136</v>
      </c>
      <c r="C4361" s="1" t="s">
        <v>14</v>
      </c>
      <c r="D4361" s="1" t="s">
        <v>51</v>
      </c>
      <c r="E4361" s="1" t="s">
        <v>52</v>
      </c>
      <c r="F4361" s="47">
        <v>1000</v>
      </c>
      <c r="G4361" s="34">
        <v>1141.56</v>
      </c>
      <c r="H4361" s="1" t="s">
        <v>218</v>
      </c>
      <c r="I4361" s="34">
        <v>6.0675E-3</v>
      </c>
      <c r="J4361" s="34">
        <v>5544.4214000000002</v>
      </c>
      <c r="K4361" s="35" t="str">
        <f t="shared" si="340"/>
        <v>Leenderbos, Groote Heide &amp; De Plateaux_Lg09</v>
      </c>
      <c r="L4361" s="36">
        <f>VLOOKUP(D4361,DATA!A:F,5,FALSE)</f>
        <v>8.4126827976184013E-3</v>
      </c>
      <c r="M4361" s="37">
        <f>VLOOKUP(D4361,DATA!A:F,6,FALSE)</f>
        <v>1350</v>
      </c>
      <c r="N4361" s="36">
        <f t="shared" si="341"/>
        <v>14.760130667656677</v>
      </c>
      <c r="O4361" s="36">
        <f t="shared" si="342"/>
        <v>14.760772889523318</v>
      </c>
      <c r="P4361" s="36">
        <f t="shared" si="343"/>
        <v>6.4222186664153469E-4</v>
      </c>
      <c r="Q4361" s="36">
        <f t="shared" si="344"/>
        <v>3.5607486609552715E-2</v>
      </c>
    </row>
    <row r="4362" spans="1:17" x14ac:dyDescent="0.3">
      <c r="A4362" s="29">
        <v>2013029</v>
      </c>
      <c r="B4362" s="1">
        <v>136</v>
      </c>
      <c r="C4362" s="1" t="s">
        <v>14</v>
      </c>
      <c r="D4362" s="1" t="s">
        <v>63</v>
      </c>
      <c r="E4362" s="1" t="s">
        <v>64</v>
      </c>
      <c r="F4362" s="47">
        <v>714</v>
      </c>
      <c r="G4362" s="34">
        <v>921.23</v>
      </c>
      <c r="H4362" s="1" t="s">
        <v>218</v>
      </c>
      <c r="I4362" s="34">
        <v>5.0410000000000003E-3</v>
      </c>
      <c r="J4362" s="34">
        <v>1238.114</v>
      </c>
      <c r="K4362" s="35" t="str">
        <f t="shared" si="340"/>
        <v>Leenderbos, Groote Heide &amp; De Plateaux_H2310</v>
      </c>
      <c r="L4362" s="36">
        <f>VLOOKUP(D4362,DATA!A:F,5,FALSE)</f>
        <v>1.0986712608830001E-2</v>
      </c>
      <c r="M4362" s="37">
        <f>VLOOKUP(D4362,DATA!A:F,6,FALSE)</f>
        <v>982</v>
      </c>
      <c r="N4362" s="36">
        <f t="shared" si="341"/>
        <v>33.902043792558587</v>
      </c>
      <c r="O4362" s="36">
        <f t="shared" si="342"/>
        <v>33.903284879612187</v>
      </c>
      <c r="P4362" s="36">
        <f t="shared" si="343"/>
        <v>1.2410870536001539E-3</v>
      </c>
      <c r="Q4362" s="36">
        <f t="shared" si="344"/>
        <v>1.5366072562811011E-2</v>
      </c>
    </row>
    <row r="4363" spans="1:17" x14ac:dyDescent="0.3">
      <c r="A4363" s="29">
        <v>2013029</v>
      </c>
      <c r="B4363" s="1">
        <v>136</v>
      </c>
      <c r="C4363" s="1" t="s">
        <v>14</v>
      </c>
      <c r="D4363" s="1" t="s">
        <v>61</v>
      </c>
      <c r="E4363" s="1" t="s">
        <v>62</v>
      </c>
      <c r="F4363" s="47">
        <v>714</v>
      </c>
      <c r="G4363" s="34">
        <v>921.23</v>
      </c>
      <c r="H4363" s="1" t="s">
        <v>218</v>
      </c>
      <c r="I4363" s="34">
        <v>5.0410000000000003E-3</v>
      </c>
      <c r="J4363" s="34">
        <v>2890.8235</v>
      </c>
      <c r="K4363" s="35" t="str">
        <f t="shared" si="340"/>
        <v>Leenderbos, Groote Heide &amp; De Plateaux_H2330</v>
      </c>
      <c r="L4363" s="36">
        <f>VLOOKUP(D4363,DATA!A:F,5,FALSE)</f>
        <v>1.0986712608830001E-2</v>
      </c>
      <c r="M4363" s="37">
        <f>VLOOKUP(D4363,DATA!A:F,6,FALSE)</f>
        <v>982</v>
      </c>
      <c r="N4363" s="36">
        <f t="shared" si="341"/>
        <v>33.902043792558587</v>
      </c>
      <c r="O4363" s="36">
        <f t="shared" si="342"/>
        <v>33.903284879612187</v>
      </c>
      <c r="P4363" s="36">
        <f t="shared" si="343"/>
        <v>1.2410870536001539E-3</v>
      </c>
      <c r="Q4363" s="36">
        <f t="shared" si="344"/>
        <v>3.5877636200930846E-2</v>
      </c>
    </row>
    <row r="4364" spans="1:17" x14ac:dyDescent="0.3">
      <c r="A4364" s="29">
        <v>2013030</v>
      </c>
      <c r="B4364" s="1">
        <v>136</v>
      </c>
      <c r="C4364" s="1" t="s">
        <v>14</v>
      </c>
      <c r="D4364" s="1" t="s">
        <v>63</v>
      </c>
      <c r="E4364" s="1" t="s">
        <v>64</v>
      </c>
      <c r="F4364" s="47">
        <v>714</v>
      </c>
      <c r="G4364" s="34">
        <v>908.01</v>
      </c>
      <c r="H4364" s="1" t="s">
        <v>218</v>
      </c>
      <c r="I4364" s="34">
        <v>5.0447000000000001E-3</v>
      </c>
      <c r="J4364" s="34">
        <v>1635.8463999999999</v>
      </c>
      <c r="K4364" s="35" t="str">
        <f t="shared" si="340"/>
        <v>Leenderbos, Groote Heide &amp; De Plateaux_H2310</v>
      </c>
      <c r="L4364" s="36">
        <f>VLOOKUP(D4364,DATA!A:F,5,FALSE)</f>
        <v>1.0986712608830001E-2</v>
      </c>
      <c r="M4364" s="37">
        <f>VLOOKUP(D4364,DATA!A:F,6,FALSE)</f>
        <v>982</v>
      </c>
      <c r="N4364" s="36">
        <f t="shared" si="341"/>
        <v>30.727140634755141</v>
      </c>
      <c r="O4364" s="36">
        <f t="shared" si="342"/>
        <v>30.728320392970804</v>
      </c>
      <c r="P4364" s="36">
        <f t="shared" si="343"/>
        <v>1.1797582156631847E-3</v>
      </c>
      <c r="Q4364" s="36">
        <f t="shared" si="344"/>
        <v>1.9299032299630443E-2</v>
      </c>
    </row>
    <row r="4365" spans="1:17" x14ac:dyDescent="0.3">
      <c r="A4365" s="29">
        <v>2013033</v>
      </c>
      <c r="B4365" s="1">
        <v>136</v>
      </c>
      <c r="C4365" s="1" t="s">
        <v>14</v>
      </c>
      <c r="D4365" s="1" t="s">
        <v>51</v>
      </c>
      <c r="E4365" s="1" t="s">
        <v>52</v>
      </c>
      <c r="F4365" s="47">
        <v>1000</v>
      </c>
      <c r="G4365" s="34">
        <v>1003.23</v>
      </c>
      <c r="H4365" s="1" t="s">
        <v>218</v>
      </c>
      <c r="I4365" s="34">
        <v>5.0815000000000001E-3</v>
      </c>
      <c r="J4365" s="34">
        <v>167.24090000000001</v>
      </c>
      <c r="K4365" s="35" t="str">
        <f t="shared" si="340"/>
        <v>Leenderbos, Groote Heide &amp; De Plateaux_Lg09</v>
      </c>
      <c r="L4365" s="36">
        <f>VLOOKUP(D4365,DATA!A:F,5,FALSE)</f>
        <v>8.4126827976184013E-3</v>
      </c>
      <c r="M4365" s="37">
        <f>VLOOKUP(D4365,DATA!A:F,6,FALSE)</f>
        <v>1350</v>
      </c>
      <c r="N4365" s="36">
        <f t="shared" si="341"/>
        <v>5.1306612503632207</v>
      </c>
      <c r="O4365" s="36">
        <f t="shared" si="342"/>
        <v>5.1308693321120611</v>
      </c>
      <c r="P4365" s="36">
        <f t="shared" si="343"/>
        <v>2.0808174884034969E-4</v>
      </c>
      <c r="Q4365" s="36">
        <f t="shared" si="344"/>
        <v>3.4799778949634044E-4</v>
      </c>
    </row>
    <row r="4366" spans="1:17" x14ac:dyDescent="0.3">
      <c r="A4366" s="29">
        <v>2013037</v>
      </c>
      <c r="B4366" s="1">
        <v>136</v>
      </c>
      <c r="C4366" s="1" t="s">
        <v>14</v>
      </c>
      <c r="D4366" s="1" t="s">
        <v>63</v>
      </c>
      <c r="E4366" s="1" t="s">
        <v>64</v>
      </c>
      <c r="F4366" s="47">
        <v>714</v>
      </c>
      <c r="G4366" s="34">
        <v>1564.74</v>
      </c>
      <c r="H4366" s="1" t="s">
        <v>218</v>
      </c>
      <c r="I4366" s="34">
        <v>7.6474999999999998E-3</v>
      </c>
      <c r="J4366" s="34">
        <v>1085.6249</v>
      </c>
      <c r="K4366" s="35" t="str">
        <f t="shared" si="340"/>
        <v>Leenderbos, Groote Heide &amp; De Plateaux_H2310</v>
      </c>
      <c r="L4366" s="36">
        <f>VLOOKUP(D4366,DATA!A:F,5,FALSE)</f>
        <v>1.0986712608830001E-2</v>
      </c>
      <c r="M4366" s="37">
        <f>VLOOKUP(D4366,DATA!A:F,6,FALSE)</f>
        <v>982</v>
      </c>
      <c r="N4366" s="36">
        <f t="shared" si="341"/>
        <v>99.834516357657449</v>
      </c>
      <c r="O4366" s="36">
        <f t="shared" si="342"/>
        <v>99.834530238149284</v>
      </c>
      <c r="P4366" s="36">
        <f t="shared" si="343"/>
        <v>1.3880491835038811E-5</v>
      </c>
      <c r="Q4366" s="36">
        <f t="shared" si="344"/>
        <v>1.5069007560364827E-4</v>
      </c>
    </row>
    <row r="4367" spans="1:17" x14ac:dyDescent="0.3">
      <c r="A4367" s="29">
        <v>2013037</v>
      </c>
      <c r="B4367" s="1">
        <v>136</v>
      </c>
      <c r="C4367" s="1" t="s">
        <v>14</v>
      </c>
      <c r="D4367" s="1" t="s">
        <v>61</v>
      </c>
      <c r="E4367" s="1" t="s">
        <v>62</v>
      </c>
      <c r="F4367" s="47">
        <v>714</v>
      </c>
      <c r="G4367" s="34">
        <v>1564.74</v>
      </c>
      <c r="H4367" s="1" t="s">
        <v>218</v>
      </c>
      <c r="I4367" s="34">
        <v>7.6474999999999998E-3</v>
      </c>
      <c r="J4367" s="34">
        <v>1124.0126</v>
      </c>
      <c r="K4367" s="35" t="str">
        <f t="shared" si="340"/>
        <v>Leenderbos, Groote Heide &amp; De Plateaux_H2330</v>
      </c>
      <c r="L4367" s="36">
        <f>VLOOKUP(D4367,DATA!A:F,5,FALSE)</f>
        <v>1.0986712608830001E-2</v>
      </c>
      <c r="M4367" s="37">
        <f>VLOOKUP(D4367,DATA!A:F,6,FALSE)</f>
        <v>982</v>
      </c>
      <c r="N4367" s="36">
        <f t="shared" si="341"/>
        <v>99.834516357657449</v>
      </c>
      <c r="O4367" s="36">
        <f t="shared" si="342"/>
        <v>99.834530238149284</v>
      </c>
      <c r="P4367" s="36">
        <f t="shared" si="343"/>
        <v>1.3880491835038811E-5</v>
      </c>
      <c r="Q4367" s="36">
        <f t="shared" si="344"/>
        <v>1.5601847716780745E-4</v>
      </c>
    </row>
    <row r="4368" spans="1:17" x14ac:dyDescent="0.3">
      <c r="A4368" s="29">
        <v>2013037</v>
      </c>
      <c r="B4368" s="1">
        <v>136</v>
      </c>
      <c r="C4368" s="1" t="s">
        <v>14</v>
      </c>
      <c r="D4368" s="1" t="s">
        <v>51</v>
      </c>
      <c r="E4368" s="1" t="s">
        <v>52</v>
      </c>
      <c r="F4368" s="47">
        <v>1000</v>
      </c>
      <c r="G4368" s="34">
        <v>1564.74</v>
      </c>
      <c r="H4368" s="1" t="s">
        <v>218</v>
      </c>
      <c r="I4368" s="34">
        <v>7.6474999999999998E-3</v>
      </c>
      <c r="J4368" s="34">
        <v>156.56031999999999</v>
      </c>
      <c r="K4368" s="35" t="str">
        <f t="shared" si="340"/>
        <v>Leenderbos, Groote Heide &amp; De Plateaux_Lg09</v>
      </c>
      <c r="L4368" s="36">
        <f>VLOOKUP(D4368,DATA!A:F,5,FALSE)</f>
        <v>8.4126827976184013E-3</v>
      </c>
      <c r="M4368" s="37">
        <f>VLOOKUP(D4368,DATA!A:F,6,FALSE)</f>
        <v>1350</v>
      </c>
      <c r="N4368" s="36">
        <f t="shared" si="341"/>
        <v>85.894312169471689</v>
      </c>
      <c r="O4368" s="36">
        <f t="shared" si="342"/>
        <v>85.895091645287366</v>
      </c>
      <c r="P4368" s="36">
        <f t="shared" si="343"/>
        <v>7.7947581567627822E-4</v>
      </c>
      <c r="Q4368" s="36">
        <f t="shared" si="344"/>
        <v>1.2203498313453913E-3</v>
      </c>
    </row>
    <row r="4369" spans="1:17" x14ac:dyDescent="0.3">
      <c r="A4369" s="29">
        <v>2013038</v>
      </c>
      <c r="B4369" s="1">
        <v>136</v>
      </c>
      <c r="C4369" s="1" t="s">
        <v>14</v>
      </c>
      <c r="D4369" s="1" t="s">
        <v>61</v>
      </c>
      <c r="E4369" s="1" t="s">
        <v>62</v>
      </c>
      <c r="F4369" s="47">
        <v>714</v>
      </c>
      <c r="G4369" s="34">
        <v>1306.95</v>
      </c>
      <c r="H4369" s="1" t="s">
        <v>218</v>
      </c>
      <c r="I4369" s="34">
        <v>6.5027000000000001E-3</v>
      </c>
      <c r="J4369" s="34">
        <v>6381.2150000000001</v>
      </c>
      <c r="K4369" s="35" t="str">
        <f t="shared" si="340"/>
        <v>Leenderbos, Groote Heide &amp; De Plateaux_H2330</v>
      </c>
      <c r="L4369" s="36">
        <f>VLOOKUP(D4369,DATA!A:F,5,FALSE)</f>
        <v>1.0986712608830001E-2</v>
      </c>
      <c r="M4369" s="37">
        <f>VLOOKUP(D4369,DATA!A:F,6,FALSE)</f>
        <v>982</v>
      </c>
      <c r="N4369" s="36">
        <f t="shared" si="341"/>
        <v>97.261871161895627</v>
      </c>
      <c r="O4369" s="36">
        <f t="shared" si="342"/>
        <v>97.262061420067056</v>
      </c>
      <c r="P4369" s="36">
        <f t="shared" si="343"/>
        <v>1.9025817142903634E-4</v>
      </c>
      <c r="Q4369" s="36">
        <f t="shared" si="344"/>
        <v>1.2140782973955383E-2</v>
      </c>
    </row>
    <row r="4370" spans="1:17" x14ac:dyDescent="0.3">
      <c r="A4370" s="29">
        <v>2013039</v>
      </c>
      <c r="B4370" s="1">
        <v>136</v>
      </c>
      <c r="C4370" s="1" t="s">
        <v>14</v>
      </c>
      <c r="D4370" s="1" t="s">
        <v>61</v>
      </c>
      <c r="E4370" s="1" t="s">
        <v>62</v>
      </c>
      <c r="F4370" s="47">
        <v>714</v>
      </c>
      <c r="G4370" s="34">
        <v>1277.1500000000001</v>
      </c>
      <c r="H4370" s="1" t="s">
        <v>218</v>
      </c>
      <c r="I4370" s="34">
        <v>6.1792000000000001E-3</v>
      </c>
      <c r="J4370" s="34">
        <v>2720.0767000000001</v>
      </c>
      <c r="K4370" s="35" t="str">
        <f t="shared" si="340"/>
        <v>Leenderbos, Groote Heide &amp; De Plateaux_H2330</v>
      </c>
      <c r="L4370" s="36">
        <f>VLOOKUP(D4370,DATA!A:F,5,FALSE)</f>
        <v>1.0986712608830001E-2</v>
      </c>
      <c r="M4370" s="37">
        <f>VLOOKUP(D4370,DATA!A:F,6,FALSE)</f>
        <v>982</v>
      </c>
      <c r="N4370" s="36">
        <f t="shared" si="341"/>
        <v>96.241093077864122</v>
      </c>
      <c r="O4370" s="36">
        <f t="shared" si="342"/>
        <v>96.241338666632785</v>
      </c>
      <c r="P4370" s="36">
        <f t="shared" si="343"/>
        <v>2.4558876866365154E-4</v>
      </c>
      <c r="Q4370" s="36">
        <f t="shared" si="344"/>
        <v>6.6802028742368865E-3</v>
      </c>
    </row>
    <row r="4371" spans="1:17" x14ac:dyDescent="0.3">
      <c r="A4371" s="29">
        <v>2013039</v>
      </c>
      <c r="B4371" s="1">
        <v>136</v>
      </c>
      <c r="C4371" s="1" t="s">
        <v>14</v>
      </c>
      <c r="D4371" s="1" t="s">
        <v>51</v>
      </c>
      <c r="E4371" s="1" t="s">
        <v>52</v>
      </c>
      <c r="F4371" s="47">
        <v>1000</v>
      </c>
      <c r="G4371" s="34">
        <v>1277.1500000000001</v>
      </c>
      <c r="H4371" s="1" t="s">
        <v>218</v>
      </c>
      <c r="I4371" s="34">
        <v>6.1792000000000001E-3</v>
      </c>
      <c r="J4371" s="34">
        <v>15.419138</v>
      </c>
      <c r="K4371" s="35" t="str">
        <f t="shared" si="340"/>
        <v>Leenderbos, Groote Heide &amp; De Plateaux_Lg09</v>
      </c>
      <c r="L4371" s="36">
        <f>VLOOKUP(D4371,DATA!A:F,5,FALSE)</f>
        <v>8.4126827976184013E-3</v>
      </c>
      <c r="M4371" s="37">
        <f>VLOOKUP(D4371,DATA!A:F,6,FALSE)</f>
        <v>1350</v>
      </c>
      <c r="N4371" s="36">
        <f t="shared" si="341"/>
        <v>35.140617120518343</v>
      </c>
      <c r="O4371" s="36">
        <f t="shared" si="342"/>
        <v>35.141801940355755</v>
      </c>
      <c r="P4371" s="36">
        <f t="shared" si="343"/>
        <v>1.1848198374124763E-3</v>
      </c>
      <c r="Q4371" s="36">
        <f t="shared" si="344"/>
        <v>1.8268900578200537E-4</v>
      </c>
    </row>
    <row r="4372" spans="1:17" x14ac:dyDescent="0.3">
      <c r="A4372" s="29">
        <v>2013040</v>
      </c>
      <c r="B4372" s="1">
        <v>136</v>
      </c>
      <c r="C4372" s="1" t="s">
        <v>14</v>
      </c>
      <c r="D4372" s="1" t="s">
        <v>63</v>
      </c>
      <c r="E4372" s="1" t="s">
        <v>64</v>
      </c>
      <c r="F4372" s="47">
        <v>714</v>
      </c>
      <c r="G4372" s="34">
        <v>1047.53</v>
      </c>
      <c r="H4372" s="1" t="s">
        <v>218</v>
      </c>
      <c r="I4372" s="34">
        <v>5.1352999999999998E-3</v>
      </c>
      <c r="J4372" s="34">
        <v>1385.4879000000001</v>
      </c>
      <c r="K4372" s="35" t="str">
        <f t="shared" si="340"/>
        <v>Leenderbos, Groote Heide &amp; De Plateaux_H2310</v>
      </c>
      <c r="L4372" s="36">
        <f>VLOOKUP(D4372,DATA!A:F,5,FALSE)</f>
        <v>1.0986712608830001E-2</v>
      </c>
      <c r="M4372" s="37">
        <f>VLOOKUP(D4372,DATA!A:F,6,FALSE)</f>
        <v>982</v>
      </c>
      <c r="N4372" s="36">
        <f t="shared" si="341"/>
        <v>67.259804957900499</v>
      </c>
      <c r="O4372" s="36">
        <f t="shared" si="342"/>
        <v>67.261047371569362</v>
      </c>
      <c r="P4372" s="36">
        <f t="shared" si="343"/>
        <v>1.2424136688622411E-3</v>
      </c>
      <c r="Q4372" s="36">
        <f t="shared" si="344"/>
        <v>1.721349105003242E-2</v>
      </c>
    </row>
    <row r="4373" spans="1:17" x14ac:dyDescent="0.3">
      <c r="A4373" s="29">
        <v>2013040</v>
      </c>
      <c r="B4373" s="1">
        <v>136</v>
      </c>
      <c r="C4373" s="1" t="s">
        <v>14</v>
      </c>
      <c r="D4373" s="1" t="s">
        <v>61</v>
      </c>
      <c r="E4373" s="1" t="s">
        <v>62</v>
      </c>
      <c r="F4373" s="47">
        <v>714</v>
      </c>
      <c r="G4373" s="34">
        <v>1047.53</v>
      </c>
      <c r="H4373" s="1" t="s">
        <v>218</v>
      </c>
      <c r="I4373" s="34">
        <v>5.1352999999999998E-3</v>
      </c>
      <c r="J4373" s="34">
        <v>7252.3739999999998</v>
      </c>
      <c r="K4373" s="35" t="str">
        <f t="shared" si="340"/>
        <v>Leenderbos, Groote Heide &amp; De Plateaux_H2330</v>
      </c>
      <c r="L4373" s="36">
        <f>VLOOKUP(D4373,DATA!A:F,5,FALSE)</f>
        <v>1.0986712608830001E-2</v>
      </c>
      <c r="M4373" s="37">
        <f>VLOOKUP(D4373,DATA!A:F,6,FALSE)</f>
        <v>982</v>
      </c>
      <c r="N4373" s="36">
        <f t="shared" si="341"/>
        <v>67.259804957900499</v>
      </c>
      <c r="O4373" s="36">
        <f t="shared" si="342"/>
        <v>67.261047371569362</v>
      </c>
      <c r="P4373" s="36">
        <f t="shared" si="343"/>
        <v>1.2424136688622411E-3</v>
      </c>
      <c r="Q4373" s="36">
        <f t="shared" si="344"/>
        <v>9.0104485893011274E-2</v>
      </c>
    </row>
    <row r="4374" spans="1:17" x14ac:dyDescent="0.3">
      <c r="A4374" s="29">
        <v>2013040</v>
      </c>
      <c r="B4374" s="1">
        <v>136</v>
      </c>
      <c r="C4374" s="1" t="s">
        <v>14</v>
      </c>
      <c r="D4374" s="1" t="s">
        <v>51</v>
      </c>
      <c r="E4374" s="1" t="s">
        <v>52</v>
      </c>
      <c r="F4374" s="47">
        <v>1000</v>
      </c>
      <c r="G4374" s="34">
        <v>1047.53</v>
      </c>
      <c r="H4374" s="1" t="s">
        <v>218</v>
      </c>
      <c r="I4374" s="34">
        <v>5.1352999999999998E-3</v>
      </c>
      <c r="J4374" s="34">
        <v>1362.1379999999999</v>
      </c>
      <c r="K4374" s="35" t="str">
        <f t="shared" si="340"/>
        <v>Leenderbos, Groote Heide &amp; De Plateaux_Lg09</v>
      </c>
      <c r="L4374" s="36">
        <f>VLOOKUP(D4374,DATA!A:F,5,FALSE)</f>
        <v>8.4126827976184013E-3</v>
      </c>
      <c r="M4374" s="37">
        <f>VLOOKUP(D4374,DATA!A:F,6,FALSE)</f>
        <v>1350</v>
      </c>
      <c r="N4374" s="36">
        <f t="shared" si="341"/>
        <v>7.2791169516957162</v>
      </c>
      <c r="O4374" s="36">
        <f t="shared" si="342"/>
        <v>7.2794085363107506</v>
      </c>
      <c r="P4374" s="36">
        <f t="shared" si="343"/>
        <v>2.9158461503442368E-4</v>
      </c>
      <c r="Q4374" s="36">
        <f t="shared" si="344"/>
        <v>3.9717848435375982E-3</v>
      </c>
    </row>
    <row r="4375" spans="1:17" x14ac:dyDescent="0.3">
      <c r="A4375" s="29">
        <v>2013041</v>
      </c>
      <c r="B4375" s="1">
        <v>136</v>
      </c>
      <c r="C4375" s="1" t="s">
        <v>14</v>
      </c>
      <c r="D4375" s="1" t="s">
        <v>63</v>
      </c>
      <c r="E4375" s="1" t="s">
        <v>64</v>
      </c>
      <c r="F4375" s="47">
        <v>714</v>
      </c>
      <c r="G4375" s="34">
        <v>1269.27</v>
      </c>
      <c r="H4375" s="1" t="s">
        <v>218</v>
      </c>
      <c r="I4375" s="34">
        <v>5.6007000000000001E-3</v>
      </c>
      <c r="J4375" s="34">
        <v>635.26855</v>
      </c>
      <c r="K4375" s="35" t="str">
        <f t="shared" si="340"/>
        <v>Leenderbos, Groote Heide &amp; De Plateaux_H2310</v>
      </c>
      <c r="L4375" s="36">
        <f>VLOOKUP(D4375,DATA!A:F,5,FALSE)</f>
        <v>1.0986712608830001E-2</v>
      </c>
      <c r="M4375" s="37">
        <f>VLOOKUP(D4375,DATA!A:F,6,FALSE)</f>
        <v>982</v>
      </c>
      <c r="N4375" s="36">
        <f t="shared" si="341"/>
        <v>95.915048102043556</v>
      </c>
      <c r="O4375" s="36">
        <f t="shared" si="342"/>
        <v>95.915289187771066</v>
      </c>
      <c r="P4375" s="36">
        <f t="shared" si="343"/>
        <v>2.4108572750947133E-4</v>
      </c>
      <c r="Q4375" s="36">
        <f t="shared" si="344"/>
        <v>1.5315418054063696E-3</v>
      </c>
    </row>
    <row r="4376" spans="1:17" x14ac:dyDescent="0.3">
      <c r="A4376" s="29">
        <v>2013041</v>
      </c>
      <c r="B4376" s="1">
        <v>136</v>
      </c>
      <c r="C4376" s="1" t="s">
        <v>14</v>
      </c>
      <c r="D4376" s="1" t="s">
        <v>51</v>
      </c>
      <c r="E4376" s="1" t="s">
        <v>52</v>
      </c>
      <c r="F4376" s="47">
        <v>1000</v>
      </c>
      <c r="G4376" s="34">
        <v>1269.27</v>
      </c>
      <c r="H4376" s="1" t="s">
        <v>218</v>
      </c>
      <c r="I4376" s="34">
        <v>5.6007000000000001E-3</v>
      </c>
      <c r="J4376" s="34">
        <v>296.21199999999999</v>
      </c>
      <c r="K4376" s="35" t="str">
        <f t="shared" si="340"/>
        <v>Leenderbos, Groote Heide &amp; De Plateaux_Lg09</v>
      </c>
      <c r="L4376" s="36">
        <f>VLOOKUP(D4376,DATA!A:F,5,FALSE)</f>
        <v>8.4126827976184013E-3</v>
      </c>
      <c r="M4376" s="37">
        <f>VLOOKUP(D4376,DATA!A:F,6,FALSE)</f>
        <v>1350</v>
      </c>
      <c r="N4376" s="36">
        <f t="shared" si="341"/>
        <v>33.644972696296982</v>
      </c>
      <c r="O4376" s="36">
        <f t="shared" si="342"/>
        <v>33.646024595639055</v>
      </c>
      <c r="P4376" s="36">
        <f t="shared" si="343"/>
        <v>1.0518993420731704E-3</v>
      </c>
      <c r="Q4376" s="36">
        <f t="shared" si="344"/>
        <v>3.1158520791417792E-3</v>
      </c>
    </row>
    <row r="4377" spans="1:17" x14ac:dyDescent="0.3">
      <c r="A4377" s="29">
        <v>2013070</v>
      </c>
      <c r="B4377" s="1">
        <v>138</v>
      </c>
      <c r="C4377" s="1" t="s">
        <v>38</v>
      </c>
      <c r="D4377" s="1" t="s">
        <v>75</v>
      </c>
      <c r="E4377" s="1" t="s">
        <v>76</v>
      </c>
      <c r="F4377" s="47">
        <v>1071</v>
      </c>
      <c r="G4377" s="34">
        <v>1496.68</v>
      </c>
      <c r="H4377" s="1" t="s">
        <v>218</v>
      </c>
      <c r="I4377" s="34">
        <v>3.611E-4</v>
      </c>
      <c r="J4377" s="34">
        <v>1767.9492</v>
      </c>
      <c r="K4377" s="35" t="str">
        <f t="shared" si="340"/>
        <v>Weerter- en Budelerbergen &amp; Ringselven_Lg13</v>
      </c>
      <c r="L4377" s="36">
        <f>VLOOKUP(D4377,DATA!A:F,5,FALSE)</f>
        <v>8.4126827976184013E-3</v>
      </c>
      <c r="M4377" s="37">
        <f>VLOOKUP(D4377,DATA!A:F,6,FALSE)</f>
        <v>1421</v>
      </c>
      <c r="N4377" s="36">
        <f t="shared" si="341"/>
        <v>65.400073717051271</v>
      </c>
      <c r="O4377" s="36">
        <f t="shared" si="342"/>
        <v>65.40014245795075</v>
      </c>
      <c r="P4377" s="36">
        <f t="shared" si="343"/>
        <v>6.8740899479280415E-5</v>
      </c>
      <c r="Q4377" s="36">
        <f t="shared" si="344"/>
        <v>0</v>
      </c>
    </row>
    <row r="4378" spans="1:17" x14ac:dyDescent="0.3">
      <c r="A4378" s="29">
        <v>2013071</v>
      </c>
      <c r="B4378" s="1">
        <v>138</v>
      </c>
      <c r="C4378" s="1" t="s">
        <v>38</v>
      </c>
      <c r="D4378" s="1" t="s">
        <v>75</v>
      </c>
      <c r="E4378" s="1" t="s">
        <v>76</v>
      </c>
      <c r="F4378" s="47">
        <v>1071</v>
      </c>
      <c r="G4378" s="34">
        <v>1936.18</v>
      </c>
      <c r="H4378" s="1" t="s">
        <v>218</v>
      </c>
      <c r="I4378" s="34">
        <v>3.7320000000000002E-4</v>
      </c>
      <c r="J4378" s="34">
        <v>2491.4077000000002</v>
      </c>
      <c r="K4378" s="35" t="str">
        <f t="shared" si="340"/>
        <v>Weerter- en Budelerbergen &amp; Ringselven_Lg13</v>
      </c>
      <c r="L4378" s="36">
        <f>VLOOKUP(D4378,DATA!A:F,5,FALSE)</f>
        <v>8.4126827976184013E-3</v>
      </c>
      <c r="M4378" s="37">
        <f>VLOOKUP(D4378,DATA!A:F,6,FALSE)</f>
        <v>1421</v>
      </c>
      <c r="N4378" s="36">
        <f t="shared" si="341"/>
        <v>98.705538043703257</v>
      </c>
      <c r="O4378" s="36">
        <f t="shared" si="342"/>
        <v>98.705542055198634</v>
      </c>
      <c r="P4378" s="36">
        <f t="shared" si="343"/>
        <v>4.0114953776537732E-6</v>
      </c>
      <c r="Q4378" s="36">
        <f t="shared" si="344"/>
        <v>0</v>
      </c>
    </row>
    <row r="4379" spans="1:17" x14ac:dyDescent="0.3">
      <c r="A4379" s="29">
        <v>2013071</v>
      </c>
      <c r="B4379" s="1">
        <v>138</v>
      </c>
      <c r="C4379" s="1" t="s">
        <v>38</v>
      </c>
      <c r="D4379" s="1" t="s">
        <v>89</v>
      </c>
      <c r="E4379" s="1" t="s">
        <v>54</v>
      </c>
      <c r="F4379" s="47">
        <v>714</v>
      </c>
      <c r="G4379" s="34">
        <v>1936.18</v>
      </c>
      <c r="H4379" s="1" t="s">
        <v>218</v>
      </c>
      <c r="I4379" s="34">
        <v>3.7320000000000002E-4</v>
      </c>
      <c r="J4379" s="34">
        <v>6533.6094000000003</v>
      </c>
      <c r="K4379" s="35" t="str">
        <f t="shared" si="340"/>
        <v>Weerter- en Budelerbergen &amp; Ringselven_L4030</v>
      </c>
      <c r="L4379" s="36">
        <f>VLOOKUP(D4379,DATA!A:F,5,FALSE)</f>
        <v>1.0986712608830001E-2</v>
      </c>
      <c r="M4379" s="37">
        <f>VLOOKUP(D4379,DATA!A:F,6,FALSE)</f>
        <v>982</v>
      </c>
      <c r="N4379" s="36">
        <f t="shared" si="341"/>
        <v>99.997200065488556</v>
      </c>
      <c r="O4379" s="36">
        <f t="shared" si="342"/>
        <v>99.99720007696861</v>
      </c>
      <c r="P4379" s="36">
        <f t="shared" si="343"/>
        <v>1.1480054240564641E-8</v>
      </c>
      <c r="Q4379" s="36">
        <f t="shared" si="344"/>
        <v>0</v>
      </c>
    </row>
    <row r="4380" spans="1:17" x14ac:dyDescent="0.3">
      <c r="A4380" s="29">
        <v>2013072</v>
      </c>
      <c r="B4380" s="1">
        <v>138</v>
      </c>
      <c r="C4380" s="1" t="s">
        <v>38</v>
      </c>
      <c r="D4380" s="1" t="s">
        <v>75</v>
      </c>
      <c r="E4380" s="1" t="s">
        <v>76</v>
      </c>
      <c r="F4380" s="47">
        <v>1071</v>
      </c>
      <c r="G4380" s="34">
        <v>1746.66</v>
      </c>
      <c r="H4380" s="1" t="s">
        <v>218</v>
      </c>
      <c r="I4380" s="34">
        <v>2.8840000000000002E-4</v>
      </c>
      <c r="J4380" s="34">
        <v>5751.6244999999999</v>
      </c>
      <c r="K4380" s="35" t="str">
        <f t="shared" si="340"/>
        <v>Weerter- en Budelerbergen &amp; Ringselven_Lg13</v>
      </c>
      <c r="L4380" s="36">
        <f>VLOOKUP(D4380,DATA!A:F,5,FALSE)</f>
        <v>8.4126827976184013E-3</v>
      </c>
      <c r="M4380" s="37">
        <f>VLOOKUP(D4380,DATA!A:F,6,FALSE)</f>
        <v>1421</v>
      </c>
      <c r="N4380" s="36">
        <f t="shared" si="341"/>
        <v>93.932753612176725</v>
      </c>
      <c r="O4380" s="36">
        <f t="shared" si="342"/>
        <v>93.932767439496061</v>
      </c>
      <c r="P4380" s="36">
        <f t="shared" si="343"/>
        <v>1.3827319335746324E-5</v>
      </c>
      <c r="Q4380" s="36">
        <f t="shared" si="344"/>
        <v>0</v>
      </c>
    </row>
    <row r="4381" spans="1:17" x14ac:dyDescent="0.3">
      <c r="A4381" s="29">
        <v>2013072</v>
      </c>
      <c r="B4381" s="1">
        <v>138</v>
      </c>
      <c r="C4381" s="1" t="s">
        <v>38</v>
      </c>
      <c r="D4381" s="1" t="s">
        <v>89</v>
      </c>
      <c r="E4381" s="1" t="s">
        <v>54</v>
      </c>
      <c r="F4381" s="47">
        <v>714</v>
      </c>
      <c r="G4381" s="34">
        <v>1746.66</v>
      </c>
      <c r="H4381" s="1" t="s">
        <v>218</v>
      </c>
      <c r="I4381" s="34">
        <v>2.8840000000000002E-4</v>
      </c>
      <c r="J4381" s="34">
        <v>2053.915</v>
      </c>
      <c r="K4381" s="35" t="str">
        <f t="shared" si="340"/>
        <v>Weerter- en Budelerbergen &amp; Ringselven_L4030</v>
      </c>
      <c r="L4381" s="36">
        <f>VLOOKUP(D4381,DATA!A:F,5,FALSE)</f>
        <v>1.0986712608830001E-2</v>
      </c>
      <c r="M4381" s="37">
        <f>VLOOKUP(D4381,DATA!A:F,6,FALSE)</f>
        <v>982</v>
      </c>
      <c r="N4381" s="36">
        <f t="shared" si="341"/>
        <v>99.977543026118639</v>
      </c>
      <c r="O4381" s="36">
        <f t="shared" si="342"/>
        <v>99.977543097259016</v>
      </c>
      <c r="P4381" s="36">
        <f t="shared" si="343"/>
        <v>7.1140377144729428E-8</v>
      </c>
      <c r="Q4381" s="36">
        <f t="shared" si="344"/>
        <v>0</v>
      </c>
    </row>
    <row r="4382" spans="1:17" x14ac:dyDescent="0.3">
      <c r="A4382" s="29">
        <v>2013073</v>
      </c>
      <c r="B4382" s="1">
        <v>138</v>
      </c>
      <c r="C4382" s="1" t="s">
        <v>38</v>
      </c>
      <c r="D4382" s="1" t="s">
        <v>75</v>
      </c>
      <c r="E4382" s="1" t="s">
        <v>76</v>
      </c>
      <c r="F4382" s="47">
        <v>1071</v>
      </c>
      <c r="G4382" s="34">
        <v>1827.58</v>
      </c>
      <c r="H4382" s="1" t="s">
        <v>218</v>
      </c>
      <c r="I4382" s="34">
        <v>2.5849999999999999E-4</v>
      </c>
      <c r="J4382" s="34">
        <v>8852.9680000000008</v>
      </c>
      <c r="K4382" s="35" t="str">
        <f t="shared" si="340"/>
        <v>Weerter- en Budelerbergen &amp; Ringselven_Lg13</v>
      </c>
      <c r="L4382" s="36">
        <f>VLOOKUP(D4382,DATA!A:F,5,FALSE)</f>
        <v>8.4126827976184013E-3</v>
      </c>
      <c r="M4382" s="37">
        <f>VLOOKUP(D4382,DATA!A:F,6,FALSE)</f>
        <v>1421</v>
      </c>
      <c r="N4382" s="36">
        <f t="shared" si="341"/>
        <v>96.833691450090285</v>
      </c>
      <c r="O4382" s="36">
        <f t="shared" si="342"/>
        <v>96.83369811776403</v>
      </c>
      <c r="P4382" s="36">
        <f t="shared" si="343"/>
        <v>6.6676737446869083E-6</v>
      </c>
      <c r="Q4382" s="36">
        <f t="shared" si="344"/>
        <v>0</v>
      </c>
    </row>
    <row r="4383" spans="1:17" x14ac:dyDescent="0.3">
      <c r="A4383" s="29">
        <v>2013074</v>
      </c>
      <c r="B4383" s="1">
        <v>138</v>
      </c>
      <c r="C4383" s="1" t="s">
        <v>38</v>
      </c>
      <c r="D4383" s="1" t="s">
        <v>75</v>
      </c>
      <c r="E4383" s="1" t="s">
        <v>76</v>
      </c>
      <c r="F4383" s="47">
        <v>1071</v>
      </c>
      <c r="G4383" s="34">
        <v>1843.25</v>
      </c>
      <c r="H4383" s="1" t="s">
        <v>218</v>
      </c>
      <c r="I4383" s="34">
        <v>2.1609999999999999E-4</v>
      </c>
      <c r="J4383" s="34">
        <v>9303.7160000000003</v>
      </c>
      <c r="K4383" s="35" t="str">
        <f t="shared" si="340"/>
        <v>Weerter- en Budelerbergen &amp; Ringselven_Lg13</v>
      </c>
      <c r="L4383" s="36">
        <f>VLOOKUP(D4383,DATA!A:F,5,FALSE)</f>
        <v>8.4126827976184013E-3</v>
      </c>
      <c r="M4383" s="37">
        <f>VLOOKUP(D4383,DATA!A:F,6,FALSE)</f>
        <v>1421</v>
      </c>
      <c r="N4383" s="36">
        <f t="shared" si="341"/>
        <v>97.213857678130879</v>
      </c>
      <c r="O4383" s="36">
        <f t="shared" si="342"/>
        <v>97.213862602157391</v>
      </c>
      <c r="P4383" s="36">
        <f t="shared" si="343"/>
        <v>4.9240265127536986E-6</v>
      </c>
      <c r="Q4383" s="36">
        <f t="shared" si="344"/>
        <v>0</v>
      </c>
    </row>
    <row r="4384" spans="1:17" x14ac:dyDescent="0.3">
      <c r="A4384" s="29">
        <v>2013075</v>
      </c>
      <c r="B4384" s="1">
        <v>138</v>
      </c>
      <c r="C4384" s="1" t="s">
        <v>38</v>
      </c>
      <c r="D4384" s="1" t="s">
        <v>75</v>
      </c>
      <c r="E4384" s="1" t="s">
        <v>76</v>
      </c>
      <c r="F4384" s="47">
        <v>1071</v>
      </c>
      <c r="G4384" s="34">
        <v>1844.52</v>
      </c>
      <c r="H4384" s="1" t="s">
        <v>218</v>
      </c>
      <c r="I4384" s="34">
        <v>1.5574E-4</v>
      </c>
      <c r="J4384" s="34">
        <v>9216.6489999999994</v>
      </c>
      <c r="K4384" s="35" t="str">
        <f t="shared" si="340"/>
        <v>Weerter- en Budelerbergen &amp; Ringselven_Lg13</v>
      </c>
      <c r="L4384" s="36">
        <f>VLOOKUP(D4384,DATA!A:F,5,FALSE)</f>
        <v>8.4126827976184013E-3</v>
      </c>
      <c r="M4384" s="37">
        <f>VLOOKUP(D4384,DATA!A:F,6,FALSE)</f>
        <v>1421</v>
      </c>
      <c r="N4384" s="36">
        <f t="shared" si="341"/>
        <v>97.24265024340562</v>
      </c>
      <c r="O4384" s="36">
        <f t="shared" si="342"/>
        <v>97.242653756445335</v>
      </c>
      <c r="P4384" s="36">
        <f t="shared" si="343"/>
        <v>3.513039715130617E-6</v>
      </c>
      <c r="Q4384" s="36">
        <f t="shared" si="344"/>
        <v>0</v>
      </c>
    </row>
    <row r="4385" spans="1:17" x14ac:dyDescent="0.3">
      <c r="A4385" s="29">
        <v>2013076</v>
      </c>
      <c r="B4385" s="1">
        <v>138</v>
      </c>
      <c r="C4385" s="1" t="s">
        <v>38</v>
      </c>
      <c r="D4385" s="1" t="s">
        <v>75</v>
      </c>
      <c r="E4385" s="1" t="s">
        <v>76</v>
      </c>
      <c r="F4385" s="47">
        <v>1071</v>
      </c>
      <c r="G4385" s="34">
        <v>1819.55</v>
      </c>
      <c r="H4385" s="1" t="s">
        <v>218</v>
      </c>
      <c r="I4385" s="34">
        <v>1.0307E-4</v>
      </c>
      <c r="J4385" s="34">
        <v>9345.8889999999992</v>
      </c>
      <c r="K4385" s="35" t="str">
        <f t="shared" si="340"/>
        <v>Weerter- en Budelerbergen &amp; Ringselven_Lg13</v>
      </c>
      <c r="L4385" s="36">
        <f>VLOOKUP(D4385,DATA!A:F,5,FALSE)</f>
        <v>8.4126827976184013E-3</v>
      </c>
      <c r="M4385" s="37">
        <f>VLOOKUP(D4385,DATA!A:F,6,FALSE)</f>
        <v>1421</v>
      </c>
      <c r="N4385" s="36">
        <f t="shared" si="341"/>
        <v>96.619884649506901</v>
      </c>
      <c r="O4385" s="36">
        <f t="shared" si="342"/>
        <v>96.619887481320418</v>
      </c>
      <c r="P4385" s="36">
        <f t="shared" si="343"/>
        <v>2.8318135179006276E-6</v>
      </c>
      <c r="Q4385" s="36">
        <f t="shared" si="344"/>
        <v>0</v>
      </c>
    </row>
    <row r="4386" spans="1:17" x14ac:dyDescent="0.3">
      <c r="A4386" s="29">
        <v>2013077</v>
      </c>
      <c r="B4386" s="1">
        <v>138</v>
      </c>
      <c r="C4386" s="1" t="s">
        <v>38</v>
      </c>
      <c r="D4386" s="1" t="s">
        <v>75</v>
      </c>
      <c r="E4386" s="1" t="s">
        <v>76</v>
      </c>
      <c r="F4386" s="47">
        <v>1071</v>
      </c>
      <c r="G4386" s="34">
        <v>1485.64</v>
      </c>
      <c r="H4386" s="1" t="s">
        <v>218</v>
      </c>
      <c r="I4386" s="34">
        <v>4.7190000000000001E-5</v>
      </c>
      <c r="J4386" s="34">
        <v>6015.1980000000003</v>
      </c>
      <c r="K4386" s="35" t="str">
        <f t="shared" si="340"/>
        <v>Weerter- en Budelerbergen &amp; Ringselven_Lg13</v>
      </c>
      <c r="L4386" s="36">
        <f>VLOOKUP(D4386,DATA!A:F,5,FALSE)</f>
        <v>8.4126827976184013E-3</v>
      </c>
      <c r="M4386" s="37">
        <f>VLOOKUP(D4386,DATA!A:F,6,FALSE)</f>
        <v>1421</v>
      </c>
      <c r="N4386" s="36">
        <f t="shared" si="341"/>
        <v>63.269497865233284</v>
      </c>
      <c r="O4386" s="36">
        <f t="shared" si="342"/>
        <v>63.269507091069116</v>
      </c>
      <c r="P4386" s="36">
        <f t="shared" si="343"/>
        <v>9.2258358321828382E-6</v>
      </c>
      <c r="Q4386" s="36">
        <f t="shared" si="344"/>
        <v>0</v>
      </c>
    </row>
    <row r="4387" spans="1:17" x14ac:dyDescent="0.3">
      <c r="A4387" s="29">
        <v>2013077</v>
      </c>
      <c r="B4387" s="1">
        <v>138</v>
      </c>
      <c r="C4387" s="1" t="s">
        <v>38</v>
      </c>
      <c r="D4387" s="1" t="s">
        <v>89</v>
      </c>
      <c r="E4387" s="1" t="s">
        <v>54</v>
      </c>
      <c r="F4387" s="47">
        <v>714</v>
      </c>
      <c r="G4387" s="34">
        <v>1485.64</v>
      </c>
      <c r="H4387" s="1" t="s">
        <v>218</v>
      </c>
      <c r="I4387" s="34">
        <v>4.7190000000000001E-5</v>
      </c>
      <c r="J4387" s="34">
        <v>3657.9956000000002</v>
      </c>
      <c r="K4387" s="35" t="str">
        <f t="shared" si="340"/>
        <v>Weerter- en Budelerbergen &amp; Ringselven_L4030</v>
      </c>
      <c r="L4387" s="36">
        <f>VLOOKUP(D4387,DATA!A:F,5,FALSE)</f>
        <v>1.0986712608830001E-2</v>
      </c>
      <c r="M4387" s="37">
        <f>VLOOKUP(D4387,DATA!A:F,6,FALSE)</f>
        <v>982</v>
      </c>
      <c r="N4387" s="36">
        <f t="shared" si="341"/>
        <v>99.6062829182342</v>
      </c>
      <c r="O4387" s="36">
        <f t="shared" si="342"/>
        <v>99.606283121558192</v>
      </c>
      <c r="P4387" s="36">
        <f t="shared" si="343"/>
        <v>2.0332399230937881E-7</v>
      </c>
      <c r="Q4387" s="36">
        <f t="shared" si="344"/>
        <v>0</v>
      </c>
    </row>
    <row r="4388" spans="1:17" x14ac:dyDescent="0.3">
      <c r="A4388" s="30">
        <v>2013078</v>
      </c>
      <c r="B4388" s="14">
        <v>138</v>
      </c>
      <c r="C4388" s="14" t="s">
        <v>38</v>
      </c>
      <c r="D4388" s="14" t="s">
        <v>55</v>
      </c>
      <c r="E4388" s="14" t="s">
        <v>56</v>
      </c>
      <c r="F4388" s="48">
        <v>500</v>
      </c>
      <c r="G4388" s="38">
        <v>990.11</v>
      </c>
      <c r="H4388" s="14" t="s">
        <v>218</v>
      </c>
      <c r="I4388" s="38">
        <v>5.5729999999999998E-6</v>
      </c>
      <c r="J4388" s="38">
        <v>41.496386999999999</v>
      </c>
      <c r="K4388" s="39" t="str">
        <f t="shared" si="340"/>
        <v>Weerter- en Budelerbergen &amp; Ringselven_H3130</v>
      </c>
      <c r="L4388" s="40">
        <f>VLOOKUP(D4388,DATA!A:F,5,FALSE)</f>
        <v>0</v>
      </c>
      <c r="M4388" s="41">
        <f>VLOOKUP(D4388,DATA!A:F,6,FALSE)</f>
        <v>3.5</v>
      </c>
      <c r="N4388" s="40">
        <f t="shared" si="341"/>
        <v>50</v>
      </c>
      <c r="O4388" s="40">
        <f t="shared" si="342"/>
        <v>50</v>
      </c>
      <c r="P4388" s="40">
        <f>J4388/10000*I4388</f>
        <v>2.3125936475099997E-8</v>
      </c>
      <c r="Q4388" s="40">
        <f>IF(AND(H4388&lt;&gt;"below",I4388&gt;=0.005),M4388*P4388,0)</f>
        <v>0</v>
      </c>
    </row>
    <row r="4389" spans="1:17" x14ac:dyDescent="0.3">
      <c r="A4389" s="29">
        <v>2013078</v>
      </c>
      <c r="B4389" s="1">
        <v>138</v>
      </c>
      <c r="C4389" s="1" t="s">
        <v>38</v>
      </c>
      <c r="D4389" s="1" t="s">
        <v>53</v>
      </c>
      <c r="E4389" s="1" t="s">
        <v>54</v>
      </c>
      <c r="F4389" s="47">
        <v>714</v>
      </c>
      <c r="G4389" s="34">
        <v>990.11</v>
      </c>
      <c r="H4389" s="1" t="s">
        <v>218</v>
      </c>
      <c r="I4389" s="34">
        <v>5.5729999999999998E-6</v>
      </c>
      <c r="J4389" s="34">
        <v>2220.7727</v>
      </c>
      <c r="K4389" s="35" t="str">
        <f t="shared" si="340"/>
        <v>Weerter- en Budelerbergen &amp; Ringselven_H4030</v>
      </c>
      <c r="L4389" s="36">
        <f>VLOOKUP(D4389,DATA!A:F,5,FALSE)</f>
        <v>1.0986712608830001E-2</v>
      </c>
      <c r="M4389" s="37">
        <f>VLOOKUP(D4389,DATA!A:F,6,FALSE)</f>
        <v>982</v>
      </c>
      <c r="N4389" s="36">
        <f t="shared" si="341"/>
        <v>52.226083397828603</v>
      </c>
      <c r="O4389" s="36">
        <f t="shared" si="342"/>
        <v>52.226084925518151</v>
      </c>
      <c r="P4389" s="36">
        <f t="shared" si="343"/>
        <v>1.5276895481974861E-6</v>
      </c>
      <c r="Q4389" s="36">
        <f t="shared" si="344"/>
        <v>0</v>
      </c>
    </row>
    <row r="4390" spans="1:17" x14ac:dyDescent="0.3">
      <c r="A4390" s="29">
        <v>2013078</v>
      </c>
      <c r="B4390" s="1">
        <v>138</v>
      </c>
      <c r="C4390" s="1" t="s">
        <v>38</v>
      </c>
      <c r="D4390" s="1" t="s">
        <v>77</v>
      </c>
      <c r="E4390" s="1" t="s">
        <v>78</v>
      </c>
      <c r="F4390" s="47">
        <v>786</v>
      </c>
      <c r="G4390" s="34">
        <v>990.11</v>
      </c>
      <c r="H4390" s="1" t="s">
        <v>218</v>
      </c>
      <c r="I4390" s="34">
        <v>5.5729999999999998E-6</v>
      </c>
      <c r="J4390" s="34">
        <v>221.50873000000001</v>
      </c>
      <c r="K4390" s="35" t="str">
        <f t="shared" si="340"/>
        <v>Weerter- en Budelerbergen &amp; Ringselven_H6410</v>
      </c>
      <c r="L4390" s="36">
        <f>VLOOKUP(D4390,DATA!A:F,5,FALSE)</f>
        <v>1.2691547323993278E-2</v>
      </c>
      <c r="M4390" s="37">
        <f>VLOOKUP(D4390,DATA!A:F,6,FALSE)</f>
        <v>1018</v>
      </c>
      <c r="N4390" s="36">
        <f t="shared" si="341"/>
        <v>41.242070385236339</v>
      </c>
      <c r="O4390" s="36">
        <f t="shared" si="342"/>
        <v>41.242072099235322</v>
      </c>
      <c r="P4390" s="36">
        <f t="shared" si="343"/>
        <v>1.7139989836323366E-6</v>
      </c>
      <c r="Q4390" s="36">
        <f t="shared" si="344"/>
        <v>0</v>
      </c>
    </row>
    <row r="4391" spans="1:17" x14ac:dyDescent="0.3">
      <c r="A4391" s="29">
        <v>2013078</v>
      </c>
      <c r="B4391" s="1">
        <v>138</v>
      </c>
      <c r="C4391" s="1" t="s">
        <v>38</v>
      </c>
      <c r="D4391" s="1" t="s">
        <v>89</v>
      </c>
      <c r="E4391" s="1" t="s">
        <v>54</v>
      </c>
      <c r="F4391" s="47">
        <v>714</v>
      </c>
      <c r="G4391" s="34">
        <v>990.11</v>
      </c>
      <c r="H4391" s="1" t="s">
        <v>218</v>
      </c>
      <c r="I4391" s="34">
        <v>5.5729999999999998E-6</v>
      </c>
      <c r="J4391" s="34">
        <v>4779.473</v>
      </c>
      <c r="K4391" s="35" t="str">
        <f t="shared" si="340"/>
        <v>Weerter- en Budelerbergen &amp; Ringselven_L4030</v>
      </c>
      <c r="L4391" s="36">
        <f>VLOOKUP(D4391,DATA!A:F,5,FALSE)</f>
        <v>1.0986712608830001E-2</v>
      </c>
      <c r="M4391" s="37">
        <f>VLOOKUP(D4391,DATA!A:F,6,FALSE)</f>
        <v>982</v>
      </c>
      <c r="N4391" s="36">
        <f t="shared" si="341"/>
        <v>52.226083397828603</v>
      </c>
      <c r="O4391" s="36">
        <f t="shared" si="342"/>
        <v>52.226084925518151</v>
      </c>
      <c r="P4391" s="36">
        <f t="shared" si="343"/>
        <v>1.5276895481974861E-6</v>
      </c>
      <c r="Q4391" s="36">
        <f t="shared" si="344"/>
        <v>0</v>
      </c>
    </row>
    <row r="4392" spans="1:17" x14ac:dyDescent="0.3">
      <c r="A4392" s="29">
        <v>2014551</v>
      </c>
      <c r="B4392" s="1">
        <v>136</v>
      </c>
      <c r="C4392" s="1" t="s">
        <v>14</v>
      </c>
      <c r="D4392" s="1" t="s">
        <v>53</v>
      </c>
      <c r="E4392" s="1" t="s">
        <v>54</v>
      </c>
      <c r="F4392" s="47">
        <v>714</v>
      </c>
      <c r="G4392" s="34">
        <v>986.12</v>
      </c>
      <c r="H4392" s="1" t="s">
        <v>218</v>
      </c>
      <c r="I4392" s="34">
        <v>5.6876000000000001E-3</v>
      </c>
      <c r="J4392" s="34">
        <v>700.57039999999995</v>
      </c>
      <c r="K4392" s="35" t="str">
        <f t="shared" si="340"/>
        <v>Leenderbos, Groote Heide &amp; De Plateaux_H4030</v>
      </c>
      <c r="L4392" s="36">
        <f>VLOOKUP(D4392,DATA!A:F,5,FALSE)</f>
        <v>1.0986712608830001E-2</v>
      </c>
      <c r="M4392" s="37">
        <f>VLOOKUP(D4392,DATA!A:F,6,FALSE)</f>
        <v>982</v>
      </c>
      <c r="N4392" s="36">
        <f t="shared" si="341"/>
        <v>51.131438217567691</v>
      </c>
      <c r="O4392" s="36">
        <f t="shared" si="342"/>
        <v>51.132999617187096</v>
      </c>
      <c r="P4392" s="36">
        <f t="shared" si="343"/>
        <v>1.5613996194048241E-3</v>
      </c>
      <c r="Q4392" s="36">
        <f t="shared" si="344"/>
        <v>1.0938703559262852E-2</v>
      </c>
    </row>
    <row r="4393" spans="1:17" x14ac:dyDescent="0.3">
      <c r="A4393" s="29">
        <v>2014553</v>
      </c>
      <c r="B4393" s="1">
        <v>136</v>
      </c>
      <c r="C4393" s="1" t="s">
        <v>14</v>
      </c>
      <c r="D4393" s="1" t="s">
        <v>53</v>
      </c>
      <c r="E4393" s="1" t="s">
        <v>54</v>
      </c>
      <c r="F4393" s="47">
        <v>714</v>
      </c>
      <c r="G4393" s="34">
        <v>927.67</v>
      </c>
      <c r="H4393" s="1" t="s">
        <v>218</v>
      </c>
      <c r="I4393" s="34">
        <v>5.3769000000000004E-3</v>
      </c>
      <c r="J4393" s="34">
        <v>2353.7575999999999</v>
      </c>
      <c r="K4393" s="35" t="str">
        <f t="shared" si="340"/>
        <v>Leenderbos, Groote Heide &amp; De Plateaux_H4030</v>
      </c>
      <c r="L4393" s="36">
        <f>VLOOKUP(D4393,DATA!A:F,5,FALSE)</f>
        <v>1.0986712608830001E-2</v>
      </c>
      <c r="M4393" s="37">
        <f>VLOOKUP(D4393,DATA!A:F,6,FALSE)</f>
        <v>982</v>
      </c>
      <c r="N4393" s="36">
        <f t="shared" si="341"/>
        <v>35.50513908251105</v>
      </c>
      <c r="O4393" s="36">
        <f t="shared" si="342"/>
        <v>35.50649183945302</v>
      </c>
      <c r="P4393" s="36">
        <f t="shared" si="343"/>
        <v>1.3527569419693464E-3</v>
      </c>
      <c r="Q4393" s="36">
        <f t="shared" si="344"/>
        <v>3.1840619331131081E-2</v>
      </c>
    </row>
    <row r="4394" spans="1:17" x14ac:dyDescent="0.3">
      <c r="A4394" s="29">
        <v>2014556</v>
      </c>
      <c r="B4394" s="1">
        <v>136</v>
      </c>
      <c r="C4394" s="1" t="s">
        <v>14</v>
      </c>
      <c r="D4394" s="1" t="s">
        <v>63</v>
      </c>
      <c r="E4394" s="1" t="s">
        <v>64</v>
      </c>
      <c r="F4394" s="47">
        <v>714</v>
      </c>
      <c r="G4394" s="34">
        <v>1529.15</v>
      </c>
      <c r="H4394" s="1" t="s">
        <v>218</v>
      </c>
      <c r="I4394" s="34">
        <v>8.3382000000000005E-3</v>
      </c>
      <c r="J4394" s="34">
        <v>470.25107000000003</v>
      </c>
      <c r="K4394" s="35" t="str">
        <f t="shared" si="340"/>
        <v>Leenderbos, Groote Heide &amp; De Plateaux_H2310</v>
      </c>
      <c r="L4394" s="36">
        <f>VLOOKUP(D4394,DATA!A:F,5,FALSE)</f>
        <v>1.0986712608830001E-2</v>
      </c>
      <c r="M4394" s="37">
        <f>VLOOKUP(D4394,DATA!A:F,6,FALSE)</f>
        <v>982</v>
      </c>
      <c r="N4394" s="36">
        <f t="shared" si="341"/>
        <v>99.755528691404237</v>
      </c>
      <c r="O4394" s="36">
        <f t="shared" si="342"/>
        <v>99.755551031506087</v>
      </c>
      <c r="P4394" s="36">
        <f t="shared" si="343"/>
        <v>2.2340101850204519E-5</v>
      </c>
      <c r="Q4394" s="36">
        <f t="shared" si="344"/>
        <v>1.0505456798967656E-4</v>
      </c>
    </row>
    <row r="4395" spans="1:17" x14ac:dyDescent="0.3">
      <c r="A4395" s="29">
        <v>2014557</v>
      </c>
      <c r="B4395" s="1">
        <v>136</v>
      </c>
      <c r="C4395" s="1" t="s">
        <v>14</v>
      </c>
      <c r="D4395" s="1" t="s">
        <v>61</v>
      </c>
      <c r="E4395" s="1" t="s">
        <v>62</v>
      </c>
      <c r="F4395" s="47">
        <v>714</v>
      </c>
      <c r="G4395" s="34">
        <v>1026.03</v>
      </c>
      <c r="H4395" s="1" t="s">
        <v>218</v>
      </c>
      <c r="I4395" s="34">
        <v>5.6620000000000004E-3</v>
      </c>
      <c r="J4395" s="34">
        <v>4689.7617</v>
      </c>
      <c r="K4395" s="35" t="str">
        <f t="shared" si="340"/>
        <v>Leenderbos, Groote Heide &amp; De Plateaux_H2330</v>
      </c>
      <c r="L4395" s="36">
        <f>VLOOKUP(D4395,DATA!A:F,5,FALSE)</f>
        <v>1.0986712608830001E-2</v>
      </c>
      <c r="M4395" s="37">
        <f>VLOOKUP(D4395,DATA!A:F,6,FALSE)</f>
        <v>982</v>
      </c>
      <c r="N4395" s="36">
        <f t="shared" si="341"/>
        <v>61.863180082428016</v>
      </c>
      <c r="O4395" s="36">
        <f t="shared" si="342"/>
        <v>61.864647694047633</v>
      </c>
      <c r="P4395" s="36">
        <f t="shared" si="343"/>
        <v>1.4676116196170597E-3</v>
      </c>
      <c r="Q4395" s="36">
        <f t="shared" si="344"/>
        <v>6.8827487641550555E-2</v>
      </c>
    </row>
    <row r="4396" spans="1:17" x14ac:dyDescent="0.3">
      <c r="A4396" s="29">
        <v>2014557</v>
      </c>
      <c r="B4396" s="1">
        <v>136</v>
      </c>
      <c r="C4396" s="1" t="s">
        <v>14</v>
      </c>
      <c r="D4396" s="1" t="s">
        <v>51</v>
      </c>
      <c r="E4396" s="1" t="s">
        <v>52</v>
      </c>
      <c r="F4396" s="47">
        <v>1000</v>
      </c>
      <c r="G4396" s="34">
        <v>1026.03</v>
      </c>
      <c r="H4396" s="1" t="s">
        <v>218</v>
      </c>
      <c r="I4396" s="34">
        <v>5.6620000000000004E-3</v>
      </c>
      <c r="J4396" s="34">
        <v>5270.0727999999999</v>
      </c>
      <c r="K4396" s="35" t="str">
        <f t="shared" si="340"/>
        <v>Leenderbos, Groote Heide &amp; De Plateaux_Lg09</v>
      </c>
      <c r="L4396" s="36">
        <f>VLOOKUP(D4396,DATA!A:F,5,FALSE)</f>
        <v>8.4126827976184013E-3</v>
      </c>
      <c r="M4396" s="37">
        <f>VLOOKUP(D4396,DATA!A:F,6,FALSE)</f>
        <v>1350</v>
      </c>
      <c r="N4396" s="36">
        <f t="shared" si="341"/>
        <v>6.1487813175378561</v>
      </c>
      <c r="O4396" s="36">
        <f t="shared" si="342"/>
        <v>6.1490561970772255</v>
      </c>
      <c r="P4396" s="36">
        <f t="shared" si="343"/>
        <v>2.7487953936944365E-4</v>
      </c>
      <c r="Q4396" s="36">
        <f t="shared" si="344"/>
        <v>1.448635183707434E-2</v>
      </c>
    </row>
    <row r="4397" spans="1:17" x14ac:dyDescent="0.3">
      <c r="A4397" s="29">
        <v>2014558</v>
      </c>
      <c r="B4397" s="1">
        <v>136</v>
      </c>
      <c r="C4397" s="1" t="s">
        <v>14</v>
      </c>
      <c r="D4397" s="1" t="s">
        <v>63</v>
      </c>
      <c r="E4397" s="1" t="s">
        <v>64</v>
      </c>
      <c r="F4397" s="47">
        <v>714</v>
      </c>
      <c r="G4397" s="34">
        <v>887.13</v>
      </c>
      <c r="H4397" s="1" t="s">
        <v>218</v>
      </c>
      <c r="I4397" s="34">
        <v>4.9565E-3</v>
      </c>
      <c r="J4397" s="34">
        <v>2344.5075999999999</v>
      </c>
      <c r="K4397" s="35" t="str">
        <f t="shared" si="340"/>
        <v>Leenderbos, Groote Heide &amp; De Plateaux_H2310</v>
      </c>
      <c r="L4397" s="36">
        <f>VLOOKUP(D4397,DATA!A:F,5,FALSE)</f>
        <v>1.0986712608830001E-2</v>
      </c>
      <c r="M4397" s="37">
        <f>VLOOKUP(D4397,DATA!A:F,6,FALSE)</f>
        <v>982</v>
      </c>
      <c r="N4397" s="36">
        <f t="shared" si="341"/>
        <v>26.070463462644213</v>
      </c>
      <c r="O4397" s="36">
        <f t="shared" si="342"/>
        <v>26.071513041974811</v>
      </c>
      <c r="P4397" s="36">
        <f t="shared" si="343"/>
        <v>1.0495793305977941E-3</v>
      </c>
      <c r="Q4397" s="36">
        <f t="shared" si="344"/>
        <v>0</v>
      </c>
    </row>
    <row r="4398" spans="1:17" x14ac:dyDescent="0.3">
      <c r="A4398" s="29">
        <v>2014558</v>
      </c>
      <c r="B4398" s="1">
        <v>136</v>
      </c>
      <c r="C4398" s="1" t="s">
        <v>14</v>
      </c>
      <c r="D4398" s="1" t="s">
        <v>61</v>
      </c>
      <c r="E4398" s="1" t="s">
        <v>62</v>
      </c>
      <c r="F4398" s="47">
        <v>714</v>
      </c>
      <c r="G4398" s="34">
        <v>887.13</v>
      </c>
      <c r="H4398" s="1" t="s">
        <v>218</v>
      </c>
      <c r="I4398" s="34">
        <v>4.9565E-3</v>
      </c>
      <c r="J4398" s="34">
        <v>4299.7007000000003</v>
      </c>
      <c r="K4398" s="35" t="str">
        <f t="shared" si="340"/>
        <v>Leenderbos, Groote Heide &amp; De Plateaux_H2330</v>
      </c>
      <c r="L4398" s="36">
        <f>VLOOKUP(D4398,DATA!A:F,5,FALSE)</f>
        <v>1.0986712608830001E-2</v>
      </c>
      <c r="M4398" s="37">
        <f>VLOOKUP(D4398,DATA!A:F,6,FALSE)</f>
        <v>982</v>
      </c>
      <c r="N4398" s="36">
        <f t="shared" si="341"/>
        <v>26.070463462644213</v>
      </c>
      <c r="O4398" s="36">
        <f t="shared" si="342"/>
        <v>26.071513041974811</v>
      </c>
      <c r="P4398" s="36">
        <f t="shared" si="343"/>
        <v>1.0495793305977941E-3</v>
      </c>
      <c r="Q4398" s="36">
        <f t="shared" si="344"/>
        <v>0</v>
      </c>
    </row>
    <row r="4399" spans="1:17" x14ac:dyDescent="0.3">
      <c r="A4399" s="29">
        <v>2014562</v>
      </c>
      <c r="B4399" s="1">
        <v>136</v>
      </c>
      <c r="C4399" s="1" t="s">
        <v>14</v>
      </c>
      <c r="D4399" s="1" t="s">
        <v>51</v>
      </c>
      <c r="E4399" s="1" t="s">
        <v>52</v>
      </c>
      <c r="F4399" s="47">
        <v>1000</v>
      </c>
      <c r="G4399" s="34">
        <v>1082.1199999999999</v>
      </c>
      <c r="H4399" s="1" t="s">
        <v>218</v>
      </c>
      <c r="I4399" s="34">
        <v>5.2427000000000003E-3</v>
      </c>
      <c r="J4399" s="34">
        <v>882.60720000000003</v>
      </c>
      <c r="K4399" s="35" t="str">
        <f t="shared" si="340"/>
        <v>Leenderbos, Groote Heide &amp; De Plateaux_Lg09</v>
      </c>
      <c r="L4399" s="36">
        <f>VLOOKUP(D4399,DATA!A:F,5,FALSE)</f>
        <v>8.4126827976184013E-3</v>
      </c>
      <c r="M4399" s="37">
        <f>VLOOKUP(D4399,DATA!A:F,6,FALSE)</f>
        <v>1350</v>
      </c>
      <c r="N4399" s="36">
        <f t="shared" si="341"/>
        <v>9.5040294179058993</v>
      </c>
      <c r="O4399" s="36">
        <f t="shared" si="342"/>
        <v>9.5044087628429637</v>
      </c>
      <c r="P4399" s="36">
        <f t="shared" si="343"/>
        <v>3.7934493706437422E-4</v>
      </c>
      <c r="Q4399" s="36">
        <f t="shared" si="344"/>
        <v>3.3481257273656356E-3</v>
      </c>
    </row>
    <row r="4400" spans="1:17" x14ac:dyDescent="0.3">
      <c r="A4400" s="29">
        <v>2014566</v>
      </c>
      <c r="B4400" s="1">
        <v>136</v>
      </c>
      <c r="C4400" s="1" t="s">
        <v>14</v>
      </c>
      <c r="D4400" s="1" t="s">
        <v>63</v>
      </c>
      <c r="E4400" s="1" t="s">
        <v>64</v>
      </c>
      <c r="F4400" s="47">
        <v>714</v>
      </c>
      <c r="G4400" s="34">
        <v>1162.23</v>
      </c>
      <c r="H4400" s="1" t="s">
        <v>218</v>
      </c>
      <c r="I4400" s="34">
        <v>5.7273999999999997E-3</v>
      </c>
      <c r="J4400" s="34">
        <v>380.01981497930097</v>
      </c>
      <c r="K4400" s="35" t="str">
        <f t="shared" si="340"/>
        <v>Leenderbos, Groote Heide &amp; De Plateaux_H2310</v>
      </c>
      <c r="L4400" s="36">
        <f>VLOOKUP(D4400,DATA!A:F,5,FALSE)</f>
        <v>1.0986712608830001E-2</v>
      </c>
      <c r="M4400" s="37">
        <f>VLOOKUP(D4400,DATA!A:F,6,FALSE)</f>
        <v>982</v>
      </c>
      <c r="N4400" s="36">
        <f t="shared" si="341"/>
        <v>87.869557520630451</v>
      </c>
      <c r="O4400" s="36">
        <f t="shared" si="342"/>
        <v>87.870228223265741</v>
      </c>
      <c r="P4400" s="36">
        <f t="shared" si="343"/>
        <v>6.7070263528989926E-4</v>
      </c>
      <c r="Q4400" s="36">
        <f t="shared" si="344"/>
        <v>2.5488029136899711E-3</v>
      </c>
    </row>
    <row r="4401" spans="1:17" x14ac:dyDescent="0.3">
      <c r="A4401" s="29">
        <v>2014566</v>
      </c>
      <c r="B4401" s="1">
        <v>136</v>
      </c>
      <c r="C4401" s="1" t="s">
        <v>14</v>
      </c>
      <c r="D4401" s="1" t="s">
        <v>61</v>
      </c>
      <c r="E4401" s="1" t="s">
        <v>62</v>
      </c>
      <c r="F4401" s="47">
        <v>714</v>
      </c>
      <c r="G4401" s="34">
        <v>1162.23</v>
      </c>
      <c r="H4401" s="1" t="s">
        <v>218</v>
      </c>
      <c r="I4401" s="34">
        <v>5.7273999999999997E-3</v>
      </c>
      <c r="J4401" s="34">
        <v>3868.1433000000002</v>
      </c>
      <c r="K4401" s="35" t="str">
        <f t="shared" si="340"/>
        <v>Leenderbos, Groote Heide &amp; De Plateaux_H2330</v>
      </c>
      <c r="L4401" s="36">
        <f>VLOOKUP(D4401,DATA!A:F,5,FALSE)</f>
        <v>1.0986712608830001E-2</v>
      </c>
      <c r="M4401" s="37">
        <f>VLOOKUP(D4401,DATA!A:F,6,FALSE)</f>
        <v>982</v>
      </c>
      <c r="N4401" s="36">
        <f t="shared" si="341"/>
        <v>87.869557520630451</v>
      </c>
      <c r="O4401" s="36">
        <f t="shared" si="342"/>
        <v>87.870228223265741</v>
      </c>
      <c r="P4401" s="36">
        <f t="shared" si="343"/>
        <v>6.7070263528989926E-4</v>
      </c>
      <c r="Q4401" s="36">
        <f t="shared" si="344"/>
        <v>2.5943739049889673E-2</v>
      </c>
    </row>
    <row r="4402" spans="1:17" x14ac:dyDescent="0.3">
      <c r="A4402" s="29">
        <v>2014566</v>
      </c>
      <c r="B4402" s="1">
        <v>136</v>
      </c>
      <c r="C4402" s="1" t="s">
        <v>14</v>
      </c>
      <c r="D4402" s="1" t="s">
        <v>51</v>
      </c>
      <c r="E4402" s="1" t="s">
        <v>52</v>
      </c>
      <c r="F4402" s="47">
        <v>1000</v>
      </c>
      <c r="G4402" s="34">
        <v>1162.23</v>
      </c>
      <c r="H4402" s="1" t="s">
        <v>218</v>
      </c>
      <c r="I4402" s="34">
        <v>5.7273999999999997E-3</v>
      </c>
      <c r="J4402" s="34">
        <v>2656.0342000000001</v>
      </c>
      <c r="K4402" s="35" t="str">
        <f t="shared" si="340"/>
        <v>Leenderbos, Groote Heide &amp; De Plateaux_Lg09</v>
      </c>
      <c r="L4402" s="36">
        <f>VLOOKUP(D4402,DATA!A:F,5,FALSE)</f>
        <v>8.4126827976184013E-3</v>
      </c>
      <c r="M4402" s="37">
        <f>VLOOKUP(D4402,DATA!A:F,6,FALSE)</f>
        <v>1350</v>
      </c>
      <c r="N4402" s="36">
        <f t="shared" si="341"/>
        <v>17.084513433471351</v>
      </c>
      <c r="O4402" s="36">
        <f t="shared" si="342"/>
        <v>17.085195987737031</v>
      </c>
      <c r="P4402" s="36">
        <f t="shared" si="343"/>
        <v>6.8255426567986888E-4</v>
      </c>
      <c r="Q4402" s="36">
        <f t="shared" si="344"/>
        <v>1.8128874730016179E-2</v>
      </c>
    </row>
    <row r="4403" spans="1:17" x14ac:dyDescent="0.3">
      <c r="A4403" s="29">
        <v>2014567</v>
      </c>
      <c r="B4403" s="1">
        <v>136</v>
      </c>
      <c r="C4403" s="1" t="s">
        <v>14</v>
      </c>
      <c r="D4403" s="1" t="s">
        <v>61</v>
      </c>
      <c r="E4403" s="1" t="s">
        <v>62</v>
      </c>
      <c r="F4403" s="47">
        <v>714</v>
      </c>
      <c r="G4403" s="34">
        <v>1162.68</v>
      </c>
      <c r="H4403" s="1" t="s">
        <v>218</v>
      </c>
      <c r="I4403" s="34">
        <v>5.6217999999999997E-3</v>
      </c>
      <c r="J4403" s="34">
        <v>5171.0366000000004</v>
      </c>
      <c r="K4403" s="35" t="str">
        <f t="shared" si="340"/>
        <v>Leenderbos, Groote Heide &amp; De Plateaux_H2330</v>
      </c>
      <c r="L4403" s="36">
        <f>VLOOKUP(D4403,DATA!A:F,5,FALSE)</f>
        <v>1.0986712608830001E-2</v>
      </c>
      <c r="M4403" s="37">
        <f>VLOOKUP(D4403,DATA!A:F,6,FALSE)</f>
        <v>982</v>
      </c>
      <c r="N4403" s="36">
        <f t="shared" si="341"/>
        <v>87.922157081367487</v>
      </c>
      <c r="O4403" s="36">
        <f t="shared" si="342"/>
        <v>87.922812955789809</v>
      </c>
      <c r="P4403" s="36">
        <f t="shared" si="343"/>
        <v>6.5587442232128979E-4</v>
      </c>
      <c r="Q4403" s="36">
        <f t="shared" si="344"/>
        <v>3.3915506428272464E-2</v>
      </c>
    </row>
    <row r="4404" spans="1:17" x14ac:dyDescent="0.3">
      <c r="A4404" s="29">
        <v>2014567</v>
      </c>
      <c r="B4404" s="1">
        <v>136</v>
      </c>
      <c r="C4404" s="1" t="s">
        <v>14</v>
      </c>
      <c r="D4404" s="1" t="s">
        <v>51</v>
      </c>
      <c r="E4404" s="1" t="s">
        <v>52</v>
      </c>
      <c r="F4404" s="47">
        <v>1000</v>
      </c>
      <c r="G4404" s="34">
        <v>1162.68</v>
      </c>
      <c r="H4404" s="1" t="s">
        <v>218</v>
      </c>
      <c r="I4404" s="34">
        <v>5.6217999999999997E-3</v>
      </c>
      <c r="J4404" s="34">
        <v>2040.6721</v>
      </c>
      <c r="K4404" s="35" t="str">
        <f t="shared" si="340"/>
        <v>Leenderbos, Groote Heide &amp; De Plateaux_Lg09</v>
      </c>
      <c r="L4404" s="36">
        <f>VLOOKUP(D4404,DATA!A:F,5,FALSE)</f>
        <v>8.4126827976184013E-3</v>
      </c>
      <c r="M4404" s="37">
        <f>VLOOKUP(D4404,DATA!A:F,6,FALSE)</f>
        <v>1350</v>
      </c>
      <c r="N4404" s="36">
        <f t="shared" si="341"/>
        <v>17.138207498144428</v>
      </c>
      <c r="O4404" s="36">
        <f t="shared" si="342"/>
        <v>17.138879137869971</v>
      </c>
      <c r="P4404" s="36">
        <f t="shared" si="343"/>
        <v>6.7163972554240559E-4</v>
      </c>
      <c r="Q4404" s="36">
        <f t="shared" si="344"/>
        <v>1.3705964491660444E-2</v>
      </c>
    </row>
    <row r="4405" spans="1:17" x14ac:dyDescent="0.3">
      <c r="A4405" s="29">
        <v>2014568</v>
      </c>
      <c r="B4405" s="1">
        <v>136</v>
      </c>
      <c r="C4405" s="1" t="s">
        <v>14</v>
      </c>
      <c r="D4405" s="1" t="s">
        <v>61</v>
      </c>
      <c r="E4405" s="1" t="s">
        <v>62</v>
      </c>
      <c r="F4405" s="47">
        <v>714</v>
      </c>
      <c r="G4405" s="34">
        <v>1162.6400000000001</v>
      </c>
      <c r="H4405" s="1" t="s">
        <v>218</v>
      </c>
      <c r="I4405" s="34">
        <v>5.6582000000000004E-3</v>
      </c>
      <c r="J4405" s="34">
        <v>9311.1929999999993</v>
      </c>
      <c r="K4405" s="35" t="str">
        <f t="shared" si="340"/>
        <v>Leenderbos, Groote Heide &amp; De Plateaux_H2330</v>
      </c>
      <c r="L4405" s="36">
        <f>VLOOKUP(D4405,DATA!A:F,5,FALSE)</f>
        <v>1.0986712608830001E-2</v>
      </c>
      <c r="M4405" s="37">
        <f>VLOOKUP(D4405,DATA!A:F,6,FALSE)</f>
        <v>982</v>
      </c>
      <c r="N4405" s="36">
        <f t="shared" si="341"/>
        <v>87.917489543565054</v>
      </c>
      <c r="O4405" s="36">
        <f t="shared" si="342"/>
        <v>87.918149884590605</v>
      </c>
      <c r="P4405" s="36">
        <f t="shared" si="343"/>
        <v>6.6034102555079244E-4</v>
      </c>
      <c r="Q4405" s="36">
        <f t="shared" si="344"/>
        <v>6.1485627347213592E-2</v>
      </c>
    </row>
    <row r="4406" spans="1:17" x14ac:dyDescent="0.3">
      <c r="A4406" s="29">
        <v>2014568</v>
      </c>
      <c r="B4406" s="1">
        <v>136</v>
      </c>
      <c r="C4406" s="1" t="s">
        <v>14</v>
      </c>
      <c r="D4406" s="1" t="s">
        <v>51</v>
      </c>
      <c r="E4406" s="1" t="s">
        <v>52</v>
      </c>
      <c r="F4406" s="47">
        <v>1000</v>
      </c>
      <c r="G4406" s="34">
        <v>1162.6400000000001</v>
      </c>
      <c r="H4406" s="1" t="s">
        <v>218</v>
      </c>
      <c r="I4406" s="34">
        <v>5.6582000000000004E-3</v>
      </c>
      <c r="J4406" s="34">
        <v>215.45506</v>
      </c>
      <c r="K4406" s="35" t="str">
        <f t="shared" si="340"/>
        <v>Leenderbos, Groote Heide &amp; De Plateaux_Lg09</v>
      </c>
      <c r="L4406" s="36">
        <f>VLOOKUP(D4406,DATA!A:F,5,FALSE)</f>
        <v>8.4126827976184013E-3</v>
      </c>
      <c r="M4406" s="37">
        <f>VLOOKUP(D4406,DATA!A:F,6,FALSE)</f>
        <v>1350</v>
      </c>
      <c r="N4406" s="36">
        <f t="shared" si="341"/>
        <v>17.13342927751242</v>
      </c>
      <c r="O4406" s="36">
        <f t="shared" si="342"/>
        <v>17.134105116537643</v>
      </c>
      <c r="P4406" s="36">
        <f t="shared" si="343"/>
        <v>6.7583902522372341E-4</v>
      </c>
      <c r="Q4406" s="36">
        <f t="shared" si="344"/>
        <v>1.4561293772991884E-3</v>
      </c>
    </row>
    <row r="4407" spans="1:17" x14ac:dyDescent="0.3">
      <c r="A4407" s="29">
        <v>2014569</v>
      </c>
      <c r="B4407" s="1">
        <v>136</v>
      </c>
      <c r="C4407" s="1" t="s">
        <v>14</v>
      </c>
      <c r="D4407" s="1" t="s">
        <v>63</v>
      </c>
      <c r="E4407" s="1" t="s">
        <v>64</v>
      </c>
      <c r="F4407" s="47">
        <v>714</v>
      </c>
      <c r="G4407" s="34">
        <v>1180.67</v>
      </c>
      <c r="H4407" s="1" t="s">
        <v>218</v>
      </c>
      <c r="I4407" s="34">
        <v>5.5278000000000002E-3</v>
      </c>
      <c r="J4407" s="34">
        <v>5484.3783999999996</v>
      </c>
      <c r="K4407" s="35" t="str">
        <f t="shared" si="340"/>
        <v>Leenderbos, Groote Heide &amp; De Plateaux_H2310</v>
      </c>
      <c r="L4407" s="36">
        <f>VLOOKUP(D4407,DATA!A:F,5,FALSE)</f>
        <v>1.0986712608830001E-2</v>
      </c>
      <c r="M4407" s="37">
        <f>VLOOKUP(D4407,DATA!A:F,6,FALSE)</f>
        <v>982</v>
      </c>
      <c r="N4407" s="36">
        <f t="shared" si="341"/>
        <v>89.868792136192695</v>
      </c>
      <c r="O4407" s="36">
        <f t="shared" si="342"/>
        <v>89.869345078347777</v>
      </c>
      <c r="P4407" s="36">
        <f t="shared" si="343"/>
        <v>5.5294215508183697E-4</v>
      </c>
      <c r="Q4407" s="36">
        <f t="shared" si="344"/>
        <v>3.032544011780277E-2</v>
      </c>
    </row>
    <row r="4408" spans="1:17" x14ac:dyDescent="0.3">
      <c r="A4408" s="29">
        <v>2014569</v>
      </c>
      <c r="B4408" s="1">
        <v>136</v>
      </c>
      <c r="C4408" s="1" t="s">
        <v>14</v>
      </c>
      <c r="D4408" s="1" t="s">
        <v>61</v>
      </c>
      <c r="E4408" s="1" t="s">
        <v>62</v>
      </c>
      <c r="F4408" s="47">
        <v>714</v>
      </c>
      <c r="G4408" s="34">
        <v>1180.67</v>
      </c>
      <c r="H4408" s="1" t="s">
        <v>218</v>
      </c>
      <c r="I4408" s="34">
        <v>5.5278000000000002E-3</v>
      </c>
      <c r="J4408" s="34">
        <v>3982.1889999999999</v>
      </c>
      <c r="K4408" s="35" t="str">
        <f t="shared" si="340"/>
        <v>Leenderbos, Groote Heide &amp; De Plateaux_H2330</v>
      </c>
      <c r="L4408" s="36">
        <f>VLOOKUP(D4408,DATA!A:F,5,FALSE)</f>
        <v>1.0986712608830001E-2</v>
      </c>
      <c r="M4408" s="37">
        <f>VLOOKUP(D4408,DATA!A:F,6,FALSE)</f>
        <v>982</v>
      </c>
      <c r="N4408" s="36">
        <f t="shared" si="341"/>
        <v>89.868792136192695</v>
      </c>
      <c r="O4408" s="36">
        <f t="shared" si="342"/>
        <v>89.869345078347777</v>
      </c>
      <c r="P4408" s="36">
        <f t="shared" si="343"/>
        <v>5.5294215508183697E-4</v>
      </c>
      <c r="Q4408" s="36">
        <f t="shared" si="344"/>
        <v>2.2019201676031854E-2</v>
      </c>
    </row>
    <row r="4409" spans="1:17" x14ac:dyDescent="0.3">
      <c r="A4409" s="29">
        <v>2014569</v>
      </c>
      <c r="B4409" s="1">
        <v>136</v>
      </c>
      <c r="C4409" s="1" t="s">
        <v>14</v>
      </c>
      <c r="D4409" s="1" t="s">
        <v>51</v>
      </c>
      <c r="E4409" s="1" t="s">
        <v>52</v>
      </c>
      <c r="F4409" s="47">
        <v>1000</v>
      </c>
      <c r="G4409" s="34">
        <v>1180.67</v>
      </c>
      <c r="H4409" s="1" t="s">
        <v>218</v>
      </c>
      <c r="I4409" s="34">
        <v>5.5278000000000002E-3</v>
      </c>
      <c r="J4409" s="34">
        <v>480.72167999999999</v>
      </c>
      <c r="K4409" s="35" t="str">
        <f t="shared" si="340"/>
        <v>Leenderbos, Groote Heide &amp; De Plateaux_Lg09</v>
      </c>
      <c r="L4409" s="36">
        <f>VLOOKUP(D4409,DATA!A:F,5,FALSE)</f>
        <v>8.4126827976184013E-3</v>
      </c>
      <c r="M4409" s="37">
        <f>VLOOKUP(D4409,DATA!A:F,6,FALSE)</f>
        <v>1350</v>
      </c>
      <c r="N4409" s="36">
        <f t="shared" si="341"/>
        <v>19.395403395180516</v>
      </c>
      <c r="O4409" s="36">
        <f t="shared" si="342"/>
        <v>19.396130424025799</v>
      </c>
      <c r="P4409" s="36">
        <f t="shared" si="343"/>
        <v>7.2702884528297318E-4</v>
      </c>
      <c r="Q4409" s="36">
        <f t="shared" si="344"/>
        <v>3.4949852791289092E-3</v>
      </c>
    </row>
    <row r="4410" spans="1:17" x14ac:dyDescent="0.3">
      <c r="A4410" s="29">
        <v>2014599</v>
      </c>
      <c r="B4410" s="1">
        <v>138</v>
      </c>
      <c r="C4410" s="1" t="s">
        <v>38</v>
      </c>
      <c r="D4410" s="1" t="s">
        <v>75</v>
      </c>
      <c r="E4410" s="1" t="s">
        <v>76</v>
      </c>
      <c r="F4410" s="47">
        <v>1071</v>
      </c>
      <c r="G4410" s="34">
        <v>1904.77</v>
      </c>
      <c r="H4410" s="1" t="s">
        <v>218</v>
      </c>
      <c r="I4410" s="34">
        <v>4.7120000000000002E-4</v>
      </c>
      <c r="J4410" s="34">
        <v>6093.2709999999997</v>
      </c>
      <c r="K4410" s="35" t="str">
        <f t="shared" si="340"/>
        <v>Weerter- en Budelerbergen &amp; Ringselven_Lg13</v>
      </c>
      <c r="L4410" s="36">
        <f>VLOOKUP(D4410,DATA!A:F,5,FALSE)</f>
        <v>8.4126827976184013E-3</v>
      </c>
      <c r="M4410" s="37">
        <f>VLOOKUP(D4410,DATA!A:F,6,FALSE)</f>
        <v>1421</v>
      </c>
      <c r="N4410" s="36">
        <f t="shared" si="341"/>
        <v>98.320610858247335</v>
      </c>
      <c r="O4410" s="36">
        <f t="shared" si="342"/>
        <v>98.320617403627466</v>
      </c>
      <c r="P4410" s="36">
        <f t="shared" si="343"/>
        <v>6.5453801312287396E-6</v>
      </c>
      <c r="Q4410" s="36">
        <f t="shared" si="344"/>
        <v>0</v>
      </c>
    </row>
    <row r="4411" spans="1:17" x14ac:dyDescent="0.3">
      <c r="A4411" s="29">
        <v>2014599</v>
      </c>
      <c r="B4411" s="1">
        <v>138</v>
      </c>
      <c r="C4411" s="1" t="s">
        <v>38</v>
      </c>
      <c r="D4411" s="1" t="s">
        <v>89</v>
      </c>
      <c r="E4411" s="1" t="s">
        <v>54</v>
      </c>
      <c r="F4411" s="47">
        <v>714</v>
      </c>
      <c r="G4411" s="34">
        <v>1904.77</v>
      </c>
      <c r="H4411" s="1" t="s">
        <v>218</v>
      </c>
      <c r="I4411" s="34">
        <v>4.7120000000000002E-4</v>
      </c>
      <c r="J4411" s="34">
        <v>8.4560949999999995</v>
      </c>
      <c r="K4411" s="35" t="str">
        <f t="shared" si="340"/>
        <v>Weerter- en Budelerbergen &amp; Ringselven_L4030</v>
      </c>
      <c r="L4411" s="36">
        <f>VLOOKUP(D4411,DATA!A:F,5,FALSE)</f>
        <v>1.0986712608830001E-2</v>
      </c>
      <c r="M4411" s="37">
        <f>VLOOKUP(D4411,DATA!A:F,6,FALSE)</f>
        <v>982</v>
      </c>
      <c r="N4411" s="36">
        <f t="shared" si="341"/>
        <v>99.996046200038123</v>
      </c>
      <c r="O4411" s="36">
        <f t="shared" si="342"/>
        <v>99.996046220505846</v>
      </c>
      <c r="P4411" s="36">
        <f t="shared" si="343"/>
        <v>2.0467723516048864E-8</v>
      </c>
      <c r="Q4411" s="36">
        <f t="shared" si="344"/>
        <v>0</v>
      </c>
    </row>
    <row r="4412" spans="1:17" x14ac:dyDescent="0.3">
      <c r="A4412" s="29">
        <v>2014600</v>
      </c>
      <c r="B4412" s="1">
        <v>138</v>
      </c>
      <c r="C4412" s="1" t="s">
        <v>38</v>
      </c>
      <c r="D4412" s="1" t="s">
        <v>75</v>
      </c>
      <c r="E4412" s="1" t="s">
        <v>76</v>
      </c>
      <c r="F4412" s="47">
        <v>1071</v>
      </c>
      <c r="G4412" s="34">
        <v>1809.96</v>
      </c>
      <c r="H4412" s="1" t="s">
        <v>218</v>
      </c>
      <c r="I4412" s="34">
        <v>3.4400000000000001E-4</v>
      </c>
      <c r="J4412" s="34">
        <v>5263.9462999999996</v>
      </c>
      <c r="K4412" s="35" t="str">
        <f t="shared" si="340"/>
        <v>Weerter- en Budelerbergen &amp; Ringselven_Lg13</v>
      </c>
      <c r="L4412" s="36">
        <f>VLOOKUP(D4412,DATA!A:F,5,FALSE)</f>
        <v>8.4126827976184013E-3</v>
      </c>
      <c r="M4412" s="37">
        <f>VLOOKUP(D4412,DATA!A:F,6,FALSE)</f>
        <v>1421</v>
      </c>
      <c r="N4412" s="36">
        <f t="shared" si="341"/>
        <v>96.346259381119665</v>
      </c>
      <c r="O4412" s="36">
        <f t="shared" si="342"/>
        <v>96.346269568556878</v>
      </c>
      <c r="P4412" s="36">
        <f t="shared" si="343"/>
        <v>1.0187437212039185E-5</v>
      </c>
      <c r="Q4412" s="36">
        <f t="shared" si="344"/>
        <v>0</v>
      </c>
    </row>
    <row r="4413" spans="1:17" x14ac:dyDescent="0.3">
      <c r="A4413" s="29">
        <v>2014600</v>
      </c>
      <c r="B4413" s="1">
        <v>138</v>
      </c>
      <c r="C4413" s="1" t="s">
        <v>38</v>
      </c>
      <c r="D4413" s="1" t="s">
        <v>89</v>
      </c>
      <c r="E4413" s="1" t="s">
        <v>54</v>
      </c>
      <c r="F4413" s="47">
        <v>714</v>
      </c>
      <c r="G4413" s="34">
        <v>1809.96</v>
      </c>
      <c r="H4413" s="1" t="s">
        <v>218</v>
      </c>
      <c r="I4413" s="34">
        <v>3.4400000000000001E-4</v>
      </c>
      <c r="J4413" s="34">
        <v>2228.8890000000001</v>
      </c>
      <c r="K4413" s="35" t="str">
        <f t="shared" si="340"/>
        <v>Weerter- en Budelerbergen &amp; Ringselven_L4030</v>
      </c>
      <c r="L4413" s="36">
        <f>VLOOKUP(D4413,DATA!A:F,5,FALSE)</f>
        <v>1.0986712608830001E-2</v>
      </c>
      <c r="M4413" s="37">
        <f>VLOOKUP(D4413,DATA!A:F,6,FALSE)</f>
        <v>982</v>
      </c>
      <c r="N4413" s="36">
        <f t="shared" si="341"/>
        <v>99.988796179358005</v>
      </c>
      <c r="O4413" s="36">
        <f t="shared" si="342"/>
        <v>99.988796221697214</v>
      </c>
      <c r="P4413" s="36">
        <f t="shared" si="343"/>
        <v>4.2339209471720096E-8</v>
      </c>
      <c r="Q4413" s="36">
        <f t="shared" si="344"/>
        <v>0</v>
      </c>
    </row>
    <row r="4414" spans="1:17" x14ac:dyDescent="0.3">
      <c r="A4414" s="29">
        <v>2014601</v>
      </c>
      <c r="B4414" s="1">
        <v>138</v>
      </c>
      <c r="C4414" s="1" t="s">
        <v>38</v>
      </c>
      <c r="D4414" s="1" t="s">
        <v>75</v>
      </c>
      <c r="E4414" s="1" t="s">
        <v>76</v>
      </c>
      <c r="F4414" s="47">
        <v>1071</v>
      </c>
      <c r="G4414" s="34">
        <v>1795.31</v>
      </c>
      <c r="H4414" s="1" t="s">
        <v>218</v>
      </c>
      <c r="I4414" s="34">
        <v>2.9119999999999998E-4</v>
      </c>
      <c r="J4414" s="34">
        <v>8810.2800000000007</v>
      </c>
      <c r="K4414" s="35" t="str">
        <f t="shared" si="340"/>
        <v>Weerter- en Budelerbergen &amp; Ringselven_Lg13</v>
      </c>
      <c r="L4414" s="36">
        <f>VLOOKUP(D4414,DATA!A:F,5,FALSE)</f>
        <v>8.4126827976184013E-3</v>
      </c>
      <c r="M4414" s="37">
        <f>VLOOKUP(D4414,DATA!A:F,6,FALSE)</f>
        <v>1421</v>
      </c>
      <c r="N4414" s="36">
        <f t="shared" si="341"/>
        <v>95.886738012687402</v>
      </c>
      <c r="O4414" s="36">
        <f t="shared" si="342"/>
        <v>95.886747674760343</v>
      </c>
      <c r="P4414" s="36">
        <f t="shared" si="343"/>
        <v>9.6620729408414263E-6</v>
      </c>
      <c r="Q4414" s="36">
        <f t="shared" si="344"/>
        <v>0</v>
      </c>
    </row>
    <row r="4415" spans="1:17" x14ac:dyDescent="0.3">
      <c r="A4415" s="29">
        <v>2014601</v>
      </c>
      <c r="B4415" s="1">
        <v>138</v>
      </c>
      <c r="C4415" s="1" t="s">
        <v>38</v>
      </c>
      <c r="D4415" s="1" t="s">
        <v>89</v>
      </c>
      <c r="E4415" s="1" t="s">
        <v>54</v>
      </c>
      <c r="F4415" s="47">
        <v>714</v>
      </c>
      <c r="G4415" s="34">
        <v>1795.31</v>
      </c>
      <c r="H4415" s="1" t="s">
        <v>218</v>
      </c>
      <c r="I4415" s="34">
        <v>2.9119999999999998E-4</v>
      </c>
      <c r="J4415" s="34">
        <v>941.64873999999998</v>
      </c>
      <c r="K4415" s="35" t="str">
        <f t="shared" si="340"/>
        <v>Weerter- en Budelerbergen &amp; Ringselven_L4030</v>
      </c>
      <c r="L4415" s="36">
        <f>VLOOKUP(D4415,DATA!A:F,5,FALSE)</f>
        <v>1.0986712608830001E-2</v>
      </c>
      <c r="M4415" s="37">
        <f>VLOOKUP(D4415,DATA!A:F,6,FALSE)</f>
        <v>982</v>
      </c>
      <c r="N4415" s="36">
        <f t="shared" si="341"/>
        <v>99.986839885541983</v>
      </c>
      <c r="O4415" s="36">
        <f t="shared" si="342"/>
        <v>99.98683992763992</v>
      </c>
      <c r="P4415" s="36">
        <f t="shared" si="343"/>
        <v>4.2097937580365397E-8</v>
      </c>
      <c r="Q4415" s="36">
        <f t="shared" si="344"/>
        <v>0</v>
      </c>
    </row>
    <row r="4416" spans="1:17" x14ac:dyDescent="0.3">
      <c r="A4416" s="29">
        <v>2014602</v>
      </c>
      <c r="B4416" s="1">
        <v>138</v>
      </c>
      <c r="C4416" s="1" t="s">
        <v>38</v>
      </c>
      <c r="D4416" s="1" t="s">
        <v>75</v>
      </c>
      <c r="E4416" s="1" t="s">
        <v>76</v>
      </c>
      <c r="F4416" s="47">
        <v>1071</v>
      </c>
      <c r="G4416" s="34">
        <v>1849.91</v>
      </c>
      <c r="H4416" s="1" t="s">
        <v>218</v>
      </c>
      <c r="I4416" s="34">
        <v>2.5490000000000002E-4</v>
      </c>
      <c r="J4416" s="34">
        <v>8822.8580000000002</v>
      </c>
      <c r="K4416" s="35" t="str">
        <f t="shared" si="340"/>
        <v>Weerter- en Budelerbergen &amp; Ringselven_Lg13</v>
      </c>
      <c r="L4416" s="36">
        <f>VLOOKUP(D4416,DATA!A:F,5,FALSE)</f>
        <v>8.4126827976184013E-3</v>
      </c>
      <c r="M4416" s="37">
        <f>VLOOKUP(D4416,DATA!A:F,6,FALSE)</f>
        <v>1421</v>
      </c>
      <c r="N4416" s="36">
        <f t="shared" si="341"/>
        <v>97.361663112218892</v>
      </c>
      <c r="O4416" s="36">
        <f t="shared" si="342"/>
        <v>97.361668620576694</v>
      </c>
      <c r="P4416" s="36">
        <f t="shared" si="343"/>
        <v>5.5083578018866319E-6</v>
      </c>
      <c r="Q4416" s="36">
        <f t="shared" si="344"/>
        <v>0</v>
      </c>
    </row>
    <row r="4417" spans="1:17" x14ac:dyDescent="0.3">
      <c r="A4417" s="29">
        <v>2014603</v>
      </c>
      <c r="B4417" s="1">
        <v>138</v>
      </c>
      <c r="C4417" s="1" t="s">
        <v>38</v>
      </c>
      <c r="D4417" s="1" t="s">
        <v>75</v>
      </c>
      <c r="E4417" s="1" t="s">
        <v>76</v>
      </c>
      <c r="F4417" s="47">
        <v>1071</v>
      </c>
      <c r="G4417" s="34">
        <v>1847.83</v>
      </c>
      <c r="H4417" s="1" t="s">
        <v>218</v>
      </c>
      <c r="I4417" s="34">
        <v>2.0785000000000001E-4</v>
      </c>
      <c r="J4417" s="34">
        <v>9647.7749999999996</v>
      </c>
      <c r="K4417" s="35" t="str">
        <f t="shared" si="340"/>
        <v>Weerter- en Budelerbergen &amp; Ringselven_Lg13</v>
      </c>
      <c r="L4417" s="36">
        <f>VLOOKUP(D4417,DATA!A:F,5,FALSE)</f>
        <v>8.4126827976184013E-3</v>
      </c>
      <c r="M4417" s="37">
        <f>VLOOKUP(D4417,DATA!A:F,6,FALSE)</f>
        <v>1421</v>
      </c>
      <c r="N4417" s="36">
        <f t="shared" si="341"/>
        <v>97.316340061828001</v>
      </c>
      <c r="O4417" s="36">
        <f t="shared" si="342"/>
        <v>97.316344628474909</v>
      </c>
      <c r="P4417" s="36">
        <f t="shared" si="343"/>
        <v>4.5666469077332295E-6</v>
      </c>
      <c r="Q4417" s="36">
        <f t="shared" si="344"/>
        <v>0</v>
      </c>
    </row>
    <row r="4418" spans="1:17" x14ac:dyDescent="0.3">
      <c r="A4418" s="29">
        <v>2014604</v>
      </c>
      <c r="B4418" s="1">
        <v>138</v>
      </c>
      <c r="C4418" s="1" t="s">
        <v>38</v>
      </c>
      <c r="D4418" s="1" t="s">
        <v>75</v>
      </c>
      <c r="E4418" s="1" t="s">
        <v>76</v>
      </c>
      <c r="F4418" s="47">
        <v>1071</v>
      </c>
      <c r="G4418" s="34">
        <v>1844.91</v>
      </c>
      <c r="H4418" s="1" t="s">
        <v>218</v>
      </c>
      <c r="I4418" s="34">
        <v>1.4312999999999999E-4</v>
      </c>
      <c r="J4418" s="34">
        <v>10000</v>
      </c>
      <c r="K4418" s="35" t="str">
        <f t="shared" si="340"/>
        <v>Weerter- en Budelerbergen &amp; Ringselven_Lg13</v>
      </c>
      <c r="L4418" s="36">
        <f>VLOOKUP(D4418,DATA!A:F,5,FALSE)</f>
        <v>8.4126827976184013E-3</v>
      </c>
      <c r="M4418" s="37">
        <f>VLOOKUP(D4418,DATA!A:F,6,FALSE)</f>
        <v>1421</v>
      </c>
      <c r="N4418" s="36">
        <f t="shared" si="341"/>
        <v>97.251433887667986</v>
      </c>
      <c r="O4418" s="36">
        <f t="shared" si="342"/>
        <v>97.251437106268952</v>
      </c>
      <c r="P4418" s="36">
        <f t="shared" si="343"/>
        <v>3.2186009661927528E-6</v>
      </c>
      <c r="Q4418" s="36">
        <f t="shared" si="344"/>
        <v>0</v>
      </c>
    </row>
    <row r="4419" spans="1:17" x14ac:dyDescent="0.3">
      <c r="A4419" s="29">
        <v>2014605</v>
      </c>
      <c r="B4419" s="1">
        <v>138</v>
      </c>
      <c r="C4419" s="1" t="s">
        <v>38</v>
      </c>
      <c r="D4419" s="1" t="s">
        <v>75</v>
      </c>
      <c r="E4419" s="1" t="s">
        <v>76</v>
      </c>
      <c r="F4419" s="47">
        <v>1071</v>
      </c>
      <c r="G4419" s="34">
        <v>1806.33</v>
      </c>
      <c r="H4419" s="1" t="s">
        <v>218</v>
      </c>
      <c r="I4419" s="34">
        <v>9.3759999999999997E-5</v>
      </c>
      <c r="J4419" s="34">
        <v>8846.2950000000001</v>
      </c>
      <c r="K4419" s="35" t="str">
        <f t="shared" ref="K4419:K4482" si="345">_xlfn.CONCAT(C4419,"_",D4419)</f>
        <v>Weerter- en Budelerbergen &amp; Ringselven_Lg13</v>
      </c>
      <c r="L4419" s="36">
        <f>VLOOKUP(D4419,DATA!A:F,5,FALSE)</f>
        <v>8.4126827976184013E-3</v>
      </c>
      <c r="M4419" s="37">
        <f>VLOOKUP(D4419,DATA!A:F,6,FALSE)</f>
        <v>1421</v>
      </c>
      <c r="N4419" s="36">
        <f t="shared" ref="N4419:N4482" si="346">100/(1+EXP(-L4419*(G4419-M4419)))</f>
        <v>96.237223343034401</v>
      </c>
      <c r="O4419" s="36">
        <f t="shared" ref="O4419:O4482" si="347">100/(1+EXP(-L4419*((G4419+I4419)-M4419)))</f>
        <v>96.237226199332184</v>
      </c>
      <c r="P4419" s="36">
        <f t="shared" ref="P4419:P4482" si="348">O4419-N4419</f>
        <v>2.8562977831825265E-6</v>
      </c>
      <c r="Q4419" s="36">
        <f t="shared" ref="Q4419:Q4482" si="349">IF(AND(H4419&lt;&gt;"below",I4419&gt;=0.005),J4419*P4419/100,0)</f>
        <v>0</v>
      </c>
    </row>
    <row r="4420" spans="1:17" x14ac:dyDescent="0.3">
      <c r="A4420" s="29">
        <v>2014606</v>
      </c>
      <c r="B4420" s="1">
        <v>138</v>
      </c>
      <c r="C4420" s="1" t="s">
        <v>38</v>
      </c>
      <c r="D4420" s="1" t="s">
        <v>75</v>
      </c>
      <c r="E4420" s="1" t="s">
        <v>76</v>
      </c>
      <c r="F4420" s="47">
        <v>1071</v>
      </c>
      <c r="G4420" s="34">
        <v>1249.54</v>
      </c>
      <c r="H4420" s="1" t="s">
        <v>218</v>
      </c>
      <c r="I4420" s="34">
        <v>3.3869999999999999E-5</v>
      </c>
      <c r="J4420" s="34">
        <v>1399.6378</v>
      </c>
      <c r="K4420" s="35" t="str">
        <f t="shared" si="345"/>
        <v>Weerter- en Budelerbergen &amp; Ringselven_Lg13</v>
      </c>
      <c r="L4420" s="36">
        <f>VLOOKUP(D4420,DATA!A:F,5,FALSE)</f>
        <v>8.4126827976184013E-3</v>
      </c>
      <c r="M4420" s="37">
        <f>VLOOKUP(D4420,DATA!A:F,6,FALSE)</f>
        <v>1421</v>
      </c>
      <c r="N4420" s="36">
        <f t="shared" si="346"/>
        <v>19.116800257255832</v>
      </c>
      <c r="O4420" s="36">
        <f t="shared" si="347"/>
        <v>19.116804663040572</v>
      </c>
      <c r="P4420" s="36">
        <f t="shared" si="348"/>
        <v>4.4057847397027672E-6</v>
      </c>
      <c r="Q4420" s="36">
        <f t="shared" si="349"/>
        <v>0</v>
      </c>
    </row>
    <row r="4421" spans="1:17" x14ac:dyDescent="0.3">
      <c r="A4421" s="29">
        <v>2014606</v>
      </c>
      <c r="B4421" s="1">
        <v>138</v>
      </c>
      <c r="C4421" s="1" t="s">
        <v>38</v>
      </c>
      <c r="D4421" s="1" t="s">
        <v>89</v>
      </c>
      <c r="E4421" s="1" t="s">
        <v>54</v>
      </c>
      <c r="F4421" s="47">
        <v>714</v>
      </c>
      <c r="G4421" s="34">
        <v>1249.54</v>
      </c>
      <c r="H4421" s="1" t="s">
        <v>218</v>
      </c>
      <c r="I4421" s="34">
        <v>3.3869999999999999E-5</v>
      </c>
      <c r="J4421" s="34">
        <v>7990.4053000000004</v>
      </c>
      <c r="K4421" s="35" t="str">
        <f t="shared" si="345"/>
        <v>Weerter- en Budelerbergen &amp; Ringselven_L4030</v>
      </c>
      <c r="L4421" s="36">
        <f>VLOOKUP(D4421,DATA!A:F,5,FALSE)</f>
        <v>1.0986712608830001E-2</v>
      </c>
      <c r="M4421" s="37">
        <f>VLOOKUP(D4421,DATA!A:F,6,FALSE)</f>
        <v>982</v>
      </c>
      <c r="N4421" s="36">
        <f t="shared" si="346"/>
        <v>94.975939364273302</v>
      </c>
      <c r="O4421" s="36">
        <f t="shared" si="347"/>
        <v>94.975941139898723</v>
      </c>
      <c r="P4421" s="36">
        <f t="shared" si="348"/>
        <v>1.7756254209189137E-6</v>
      </c>
      <c r="Q4421" s="36">
        <f t="shared" si="349"/>
        <v>0</v>
      </c>
    </row>
    <row r="4422" spans="1:17" x14ac:dyDescent="0.3">
      <c r="A4422" s="29">
        <v>2016080</v>
      </c>
      <c r="B4422" s="1">
        <v>136</v>
      </c>
      <c r="C4422" s="1" t="s">
        <v>14</v>
      </c>
      <c r="D4422" s="1" t="s">
        <v>53</v>
      </c>
      <c r="E4422" s="1" t="s">
        <v>54</v>
      </c>
      <c r="F4422" s="47">
        <v>714</v>
      </c>
      <c r="G4422" s="34">
        <v>1016.38</v>
      </c>
      <c r="H4422" s="1" t="s">
        <v>218</v>
      </c>
      <c r="I4422" s="34">
        <v>5.8329999999999996E-3</v>
      </c>
      <c r="J4422" s="34">
        <v>126.48116</v>
      </c>
      <c r="K4422" s="35" t="str">
        <f t="shared" si="345"/>
        <v>Leenderbos, Groote Heide &amp; De Plateaux_H4030</v>
      </c>
      <c r="L4422" s="36">
        <f>VLOOKUP(D4422,DATA!A:F,5,FALSE)</f>
        <v>1.0986712608830001E-2</v>
      </c>
      <c r="M4422" s="37">
        <f>VLOOKUP(D4422,DATA!A:F,6,FALSE)</f>
        <v>982</v>
      </c>
      <c r="N4422" s="36">
        <f t="shared" si="346"/>
        <v>59.332384435543403</v>
      </c>
      <c r="O4422" s="36">
        <f t="shared" si="347"/>
        <v>59.333930749425306</v>
      </c>
      <c r="P4422" s="36">
        <f t="shared" si="348"/>
        <v>1.5463138819029609E-3</v>
      </c>
      <c r="Q4422" s="36">
        <f t="shared" si="349"/>
        <v>1.955795735071895E-3</v>
      </c>
    </row>
    <row r="4423" spans="1:17" x14ac:dyDescent="0.3">
      <c r="A4423" s="29">
        <v>2016083</v>
      </c>
      <c r="B4423" s="1">
        <v>136</v>
      </c>
      <c r="C4423" s="1" t="s">
        <v>14</v>
      </c>
      <c r="D4423" s="1" t="s">
        <v>57</v>
      </c>
      <c r="E4423" s="1" t="s">
        <v>58</v>
      </c>
      <c r="F4423" s="47">
        <v>714</v>
      </c>
      <c r="G4423" s="34">
        <v>891.8</v>
      </c>
      <c r="H4423" s="1" t="s">
        <v>218</v>
      </c>
      <c r="I4423" s="34">
        <v>5.1917999999999999E-3</v>
      </c>
      <c r="J4423" s="34">
        <v>227.99709999999999</v>
      </c>
      <c r="K4423" s="35" t="str">
        <f t="shared" si="345"/>
        <v>Leenderbos, Groote Heide &amp; De Plateaux_H3160</v>
      </c>
      <c r="L4423" s="36">
        <f>VLOOKUP(D4423,DATA!A:F,5,FALSE)</f>
        <v>1.0986712608830001E-2</v>
      </c>
      <c r="M4423" s="37">
        <f>VLOOKUP(D4423,DATA!A:F,6,FALSE)</f>
        <v>982</v>
      </c>
      <c r="N4423" s="36">
        <f t="shared" si="346"/>
        <v>27.071431251825985</v>
      </c>
      <c r="O4423" s="36">
        <f t="shared" si="347"/>
        <v>27.072557412366628</v>
      </c>
      <c r="P4423" s="36">
        <f t="shared" si="348"/>
        <v>1.126160540643184E-3</v>
      </c>
      <c r="Q4423" s="36">
        <f t="shared" si="349"/>
        <v>2.567613374010781E-3</v>
      </c>
    </row>
    <row r="4424" spans="1:17" x14ac:dyDescent="0.3">
      <c r="A4424" s="29">
        <v>2016084</v>
      </c>
      <c r="B4424" s="1">
        <v>136</v>
      </c>
      <c r="C4424" s="1" t="s">
        <v>14</v>
      </c>
      <c r="D4424" s="1" t="s">
        <v>51</v>
      </c>
      <c r="E4424" s="1" t="s">
        <v>52</v>
      </c>
      <c r="F4424" s="47">
        <v>1000</v>
      </c>
      <c r="G4424" s="34">
        <v>1100.75</v>
      </c>
      <c r="H4424" s="1" t="s">
        <v>218</v>
      </c>
      <c r="I4424" s="34">
        <v>6.1802000000000003E-3</v>
      </c>
      <c r="J4424" s="34">
        <v>2447.8661999999999</v>
      </c>
      <c r="K4424" s="35" t="str">
        <f t="shared" si="345"/>
        <v>Leenderbos, Groote Heide &amp; De Plateaux_Lg09</v>
      </c>
      <c r="L4424" s="36">
        <f>VLOOKUP(D4424,DATA!A:F,5,FALSE)</f>
        <v>8.4126827976184013E-3</v>
      </c>
      <c r="M4424" s="37">
        <f>VLOOKUP(D4424,DATA!A:F,6,FALSE)</f>
        <v>1350</v>
      </c>
      <c r="N4424" s="36">
        <f t="shared" si="346"/>
        <v>10.940227169718456</v>
      </c>
      <c r="O4424" s="36">
        <f t="shared" si="347"/>
        <v>10.940733756421803</v>
      </c>
      <c r="P4424" s="36">
        <f t="shared" si="348"/>
        <v>5.065867033469118E-4</v>
      </c>
      <c r="Q4424" s="36">
        <f t="shared" si="349"/>
        <v>1.2400564684923322E-2</v>
      </c>
    </row>
    <row r="4425" spans="1:17" x14ac:dyDescent="0.3">
      <c r="A4425" s="29">
        <v>2016086</v>
      </c>
      <c r="B4425" s="1">
        <v>136</v>
      </c>
      <c r="C4425" s="1" t="s">
        <v>14</v>
      </c>
      <c r="D4425" s="1" t="s">
        <v>63</v>
      </c>
      <c r="E4425" s="1" t="s">
        <v>64</v>
      </c>
      <c r="F4425" s="47">
        <v>714</v>
      </c>
      <c r="G4425" s="34">
        <v>1382.74</v>
      </c>
      <c r="H4425" s="1" t="s">
        <v>218</v>
      </c>
      <c r="I4425" s="34">
        <v>7.5595999999999997E-3</v>
      </c>
      <c r="J4425" s="34">
        <v>1000.6006</v>
      </c>
      <c r="K4425" s="35" t="str">
        <f t="shared" si="345"/>
        <v>Leenderbos, Groote Heide &amp; De Plateaux_H2310</v>
      </c>
      <c r="L4425" s="36">
        <f>VLOOKUP(D4425,DATA!A:F,5,FALSE)</f>
        <v>1.0986712608830001E-2</v>
      </c>
      <c r="M4425" s="37">
        <f>VLOOKUP(D4425,DATA!A:F,6,FALSE)</f>
        <v>982</v>
      </c>
      <c r="N4425" s="36">
        <f t="shared" si="346"/>
        <v>98.79052487176105</v>
      </c>
      <c r="O4425" s="36">
        <f t="shared" si="347"/>
        <v>98.790624105925346</v>
      </c>
      <c r="P4425" s="36">
        <f t="shared" si="348"/>
        <v>9.923416429558074E-5</v>
      </c>
      <c r="Q4425" s="36">
        <f t="shared" si="349"/>
        <v>9.9293764334656672E-4</v>
      </c>
    </row>
    <row r="4426" spans="1:17" x14ac:dyDescent="0.3">
      <c r="A4426" s="29">
        <v>2016086</v>
      </c>
      <c r="B4426" s="1">
        <v>136</v>
      </c>
      <c r="C4426" s="1" t="s">
        <v>14</v>
      </c>
      <c r="D4426" s="1" t="s">
        <v>61</v>
      </c>
      <c r="E4426" s="1" t="s">
        <v>62</v>
      </c>
      <c r="F4426" s="47">
        <v>714</v>
      </c>
      <c r="G4426" s="34">
        <v>1382.74</v>
      </c>
      <c r="H4426" s="1" t="s">
        <v>218</v>
      </c>
      <c r="I4426" s="34">
        <v>7.5595999999999997E-3</v>
      </c>
      <c r="J4426" s="34">
        <v>1056.9492</v>
      </c>
      <c r="K4426" s="35" t="str">
        <f t="shared" si="345"/>
        <v>Leenderbos, Groote Heide &amp; De Plateaux_H2330</v>
      </c>
      <c r="L4426" s="36">
        <f>VLOOKUP(D4426,DATA!A:F,5,FALSE)</f>
        <v>1.0986712608830001E-2</v>
      </c>
      <c r="M4426" s="37">
        <f>VLOOKUP(D4426,DATA!A:F,6,FALSE)</f>
        <v>982</v>
      </c>
      <c r="N4426" s="36">
        <f t="shared" si="346"/>
        <v>98.79052487176105</v>
      </c>
      <c r="O4426" s="36">
        <f t="shared" si="347"/>
        <v>98.790624105925346</v>
      </c>
      <c r="P4426" s="36">
        <f t="shared" si="348"/>
        <v>9.923416429558074E-5</v>
      </c>
      <c r="Q4426" s="36">
        <f t="shared" si="349"/>
        <v>1.0488547056488264E-3</v>
      </c>
    </row>
    <row r="4427" spans="1:17" x14ac:dyDescent="0.3">
      <c r="A4427" s="29">
        <v>2016086</v>
      </c>
      <c r="B4427" s="1">
        <v>136</v>
      </c>
      <c r="C4427" s="1" t="s">
        <v>14</v>
      </c>
      <c r="D4427" s="1" t="s">
        <v>51</v>
      </c>
      <c r="E4427" s="1" t="s">
        <v>52</v>
      </c>
      <c r="F4427" s="47">
        <v>1000</v>
      </c>
      <c r="G4427" s="34">
        <v>1382.74</v>
      </c>
      <c r="H4427" s="1" t="s">
        <v>218</v>
      </c>
      <c r="I4427" s="34">
        <v>7.5595999999999997E-3</v>
      </c>
      <c r="J4427" s="34">
        <v>245.43530000000001</v>
      </c>
      <c r="K4427" s="35" t="str">
        <f t="shared" si="345"/>
        <v>Leenderbos, Groote Heide &amp; De Plateaux_Lg09</v>
      </c>
      <c r="L4427" s="36">
        <f>VLOOKUP(D4427,DATA!A:F,5,FALSE)</f>
        <v>8.4126827976184013E-3</v>
      </c>
      <c r="M4427" s="37">
        <f>VLOOKUP(D4427,DATA!A:F,6,FALSE)</f>
        <v>1350</v>
      </c>
      <c r="N4427" s="36">
        <f t="shared" si="346"/>
        <v>56.842577621804367</v>
      </c>
      <c r="O4427" s="36">
        <f t="shared" si="347"/>
        <v>56.844137751495083</v>
      </c>
      <c r="P4427" s="36">
        <f t="shared" si="348"/>
        <v>1.5601296907163942E-3</v>
      </c>
      <c r="Q4427" s="36">
        <f t="shared" si="349"/>
        <v>3.8291089867988543E-3</v>
      </c>
    </row>
    <row r="4428" spans="1:17" x14ac:dyDescent="0.3">
      <c r="A4428" s="29">
        <v>2016087</v>
      </c>
      <c r="B4428" s="1">
        <v>136</v>
      </c>
      <c r="C4428" s="1" t="s">
        <v>14</v>
      </c>
      <c r="D4428" s="1" t="s">
        <v>61</v>
      </c>
      <c r="E4428" s="1" t="s">
        <v>62</v>
      </c>
      <c r="F4428" s="47">
        <v>714</v>
      </c>
      <c r="G4428" s="34">
        <v>920.57</v>
      </c>
      <c r="H4428" s="1" t="s">
        <v>218</v>
      </c>
      <c r="I4428" s="34">
        <v>5.2211999999999996E-3</v>
      </c>
      <c r="J4428" s="34">
        <v>9780.7900000000009</v>
      </c>
      <c r="K4428" s="35" t="str">
        <f t="shared" si="345"/>
        <v>Leenderbos, Groote Heide &amp; De Plateaux_H2330</v>
      </c>
      <c r="L4428" s="36">
        <f>VLOOKUP(D4428,DATA!A:F,5,FALSE)</f>
        <v>1.0986712608830001E-2</v>
      </c>
      <c r="M4428" s="37">
        <f>VLOOKUP(D4428,DATA!A:F,6,FALSE)</f>
        <v>982</v>
      </c>
      <c r="N4428" s="36">
        <f t="shared" si="346"/>
        <v>33.739744340167263</v>
      </c>
      <c r="O4428" s="36">
        <f t="shared" si="347"/>
        <v>33.741026780119213</v>
      </c>
      <c r="P4428" s="36">
        <f t="shared" si="348"/>
        <v>1.2824399519502094E-3</v>
      </c>
      <c r="Q4428" s="36">
        <f t="shared" si="349"/>
        <v>0.12543275857635089</v>
      </c>
    </row>
    <row r="4429" spans="1:17" x14ac:dyDescent="0.3">
      <c r="A4429" s="29">
        <v>2016088</v>
      </c>
      <c r="B4429" s="1">
        <v>136</v>
      </c>
      <c r="C4429" s="1" t="s">
        <v>14</v>
      </c>
      <c r="D4429" s="1" t="s">
        <v>63</v>
      </c>
      <c r="E4429" s="1" t="s">
        <v>64</v>
      </c>
      <c r="F4429" s="47">
        <v>714</v>
      </c>
      <c r="G4429" s="34">
        <v>878.26</v>
      </c>
      <c r="H4429" s="1" t="s">
        <v>218</v>
      </c>
      <c r="I4429" s="34">
        <v>4.9058000000000001E-3</v>
      </c>
      <c r="J4429" s="34">
        <v>3111.1765</v>
      </c>
      <c r="K4429" s="35" t="str">
        <f t="shared" si="345"/>
        <v>Leenderbos, Groote Heide &amp; De Plateaux_H2310</v>
      </c>
      <c r="L4429" s="36">
        <f>VLOOKUP(D4429,DATA!A:F,5,FALSE)</f>
        <v>1.0986712608830001E-2</v>
      </c>
      <c r="M4429" s="37">
        <f>VLOOKUP(D4429,DATA!A:F,6,FALSE)</f>
        <v>982</v>
      </c>
      <c r="N4429" s="36">
        <f t="shared" si="346"/>
        <v>24.236414044791957</v>
      </c>
      <c r="O4429" s="36">
        <f t="shared" si="347"/>
        <v>24.237403765185359</v>
      </c>
      <c r="P4429" s="36">
        <f t="shared" si="348"/>
        <v>9.8972039340239348E-4</v>
      </c>
      <c r="Q4429" s="36">
        <f t="shared" si="349"/>
        <v>0</v>
      </c>
    </row>
    <row r="4430" spans="1:17" x14ac:dyDescent="0.3">
      <c r="A4430" s="29">
        <v>2016088</v>
      </c>
      <c r="B4430" s="1">
        <v>136</v>
      </c>
      <c r="C4430" s="1" t="s">
        <v>14</v>
      </c>
      <c r="D4430" s="1" t="s">
        <v>61</v>
      </c>
      <c r="E4430" s="1" t="s">
        <v>62</v>
      </c>
      <c r="F4430" s="47">
        <v>714</v>
      </c>
      <c r="G4430" s="34">
        <v>878.26</v>
      </c>
      <c r="H4430" s="1" t="s">
        <v>218</v>
      </c>
      <c r="I4430" s="34">
        <v>4.9058000000000001E-3</v>
      </c>
      <c r="J4430" s="34">
        <v>187.55494999999999</v>
      </c>
      <c r="K4430" s="35" t="str">
        <f t="shared" si="345"/>
        <v>Leenderbos, Groote Heide &amp; De Plateaux_H2330</v>
      </c>
      <c r="L4430" s="36">
        <f>VLOOKUP(D4430,DATA!A:F,5,FALSE)</f>
        <v>1.0986712608830001E-2</v>
      </c>
      <c r="M4430" s="37">
        <f>VLOOKUP(D4430,DATA!A:F,6,FALSE)</f>
        <v>982</v>
      </c>
      <c r="N4430" s="36">
        <f t="shared" si="346"/>
        <v>24.236414044791957</v>
      </c>
      <c r="O4430" s="36">
        <f t="shared" si="347"/>
        <v>24.237403765185359</v>
      </c>
      <c r="P4430" s="36">
        <f t="shared" si="348"/>
        <v>9.8972039340239348E-4</v>
      </c>
      <c r="Q4430" s="36">
        <f t="shared" si="349"/>
        <v>0</v>
      </c>
    </row>
    <row r="4431" spans="1:17" x14ac:dyDescent="0.3">
      <c r="A4431" s="29">
        <v>2016091</v>
      </c>
      <c r="B4431" s="1">
        <v>136</v>
      </c>
      <c r="C4431" s="1" t="s">
        <v>14</v>
      </c>
      <c r="D4431" s="1" t="s">
        <v>51</v>
      </c>
      <c r="E4431" s="1" t="s">
        <v>52</v>
      </c>
      <c r="F4431" s="47">
        <v>1000</v>
      </c>
      <c r="G4431" s="34">
        <v>1004.23</v>
      </c>
      <c r="H4431" s="1" t="s">
        <v>218</v>
      </c>
      <c r="I4431" s="34">
        <v>5.0867999999999998E-3</v>
      </c>
      <c r="J4431" s="34">
        <v>5388.3296</v>
      </c>
      <c r="K4431" s="35" t="str">
        <f t="shared" si="345"/>
        <v>Leenderbos, Groote Heide &amp; De Plateaux_Lg09</v>
      </c>
      <c r="L4431" s="36">
        <f>VLOOKUP(D4431,DATA!A:F,5,FALSE)</f>
        <v>8.4126827976184013E-3</v>
      </c>
      <c r="M4431" s="37">
        <f>VLOOKUP(D4431,DATA!A:F,6,FALSE)</f>
        <v>1350</v>
      </c>
      <c r="N4431" s="36">
        <f t="shared" si="346"/>
        <v>5.1717642576242762</v>
      </c>
      <c r="O4431" s="36">
        <f t="shared" si="347"/>
        <v>5.1719741341658372</v>
      </c>
      <c r="P4431" s="36">
        <f t="shared" si="348"/>
        <v>2.0987654156101598E-4</v>
      </c>
      <c r="Q4431" s="36">
        <f t="shared" si="349"/>
        <v>1.1308839812388527E-2</v>
      </c>
    </row>
    <row r="4432" spans="1:17" x14ac:dyDescent="0.3">
      <c r="A4432" s="29">
        <v>2016095</v>
      </c>
      <c r="B4432" s="1">
        <v>136</v>
      </c>
      <c r="C4432" s="1" t="s">
        <v>14</v>
      </c>
      <c r="D4432" s="1" t="s">
        <v>63</v>
      </c>
      <c r="E4432" s="1" t="s">
        <v>64</v>
      </c>
      <c r="F4432" s="47">
        <v>714</v>
      </c>
      <c r="G4432" s="34">
        <v>1144.4100000000001</v>
      </c>
      <c r="H4432" s="1" t="s">
        <v>218</v>
      </c>
      <c r="I4432" s="34">
        <v>5.7624E-3</v>
      </c>
      <c r="J4432" s="34">
        <v>4087.7530000000002</v>
      </c>
      <c r="K4432" s="35" t="str">
        <f t="shared" si="345"/>
        <v>Leenderbos, Groote Heide &amp; De Plateaux_H2310</v>
      </c>
      <c r="L4432" s="36">
        <f>VLOOKUP(D4432,DATA!A:F,5,FALSE)</f>
        <v>1.0986712608830001E-2</v>
      </c>
      <c r="M4432" s="37">
        <f>VLOOKUP(D4432,DATA!A:F,6,FALSE)</f>
        <v>982</v>
      </c>
      <c r="N4432" s="36">
        <f t="shared" si="346"/>
        <v>85.623341766995892</v>
      </c>
      <c r="O4432" s="36">
        <f t="shared" si="347"/>
        <v>85.624121079229553</v>
      </c>
      <c r="P4432" s="36">
        <f t="shared" si="348"/>
        <v>7.7931223366078939E-4</v>
      </c>
      <c r="Q4432" s="36">
        <f t="shared" si="349"/>
        <v>3.1856359210835933E-2</v>
      </c>
    </row>
    <row r="4433" spans="1:17" x14ac:dyDescent="0.3">
      <c r="A4433" s="29">
        <v>2016095</v>
      </c>
      <c r="B4433" s="1">
        <v>136</v>
      </c>
      <c r="C4433" s="1" t="s">
        <v>14</v>
      </c>
      <c r="D4433" s="1" t="s">
        <v>61</v>
      </c>
      <c r="E4433" s="1" t="s">
        <v>62</v>
      </c>
      <c r="F4433" s="47">
        <v>714</v>
      </c>
      <c r="G4433" s="34">
        <v>1144.4100000000001</v>
      </c>
      <c r="H4433" s="1" t="s">
        <v>218</v>
      </c>
      <c r="I4433" s="34">
        <v>5.7624E-3</v>
      </c>
      <c r="J4433" s="34">
        <v>191.96498999999901</v>
      </c>
      <c r="K4433" s="35" t="str">
        <f t="shared" si="345"/>
        <v>Leenderbos, Groote Heide &amp; De Plateaux_H2330</v>
      </c>
      <c r="L4433" s="36">
        <f>VLOOKUP(D4433,DATA!A:F,5,FALSE)</f>
        <v>1.0986712608830001E-2</v>
      </c>
      <c r="M4433" s="37">
        <f>VLOOKUP(D4433,DATA!A:F,6,FALSE)</f>
        <v>982</v>
      </c>
      <c r="N4433" s="36">
        <f t="shared" si="346"/>
        <v>85.623341766995892</v>
      </c>
      <c r="O4433" s="36">
        <f t="shared" si="347"/>
        <v>85.624121079229553</v>
      </c>
      <c r="P4433" s="36">
        <f t="shared" si="348"/>
        <v>7.7931223366078939E-4</v>
      </c>
      <c r="Q4433" s="36">
        <f t="shared" si="349"/>
        <v>1.4960066514157033E-3</v>
      </c>
    </row>
    <row r="4434" spans="1:17" x14ac:dyDescent="0.3">
      <c r="A4434" s="29">
        <v>2016095</v>
      </c>
      <c r="B4434" s="1">
        <v>136</v>
      </c>
      <c r="C4434" s="1" t="s">
        <v>14</v>
      </c>
      <c r="D4434" s="1" t="s">
        <v>51</v>
      </c>
      <c r="E4434" s="1" t="s">
        <v>52</v>
      </c>
      <c r="F4434" s="47">
        <v>1000</v>
      </c>
      <c r="G4434" s="34">
        <v>1144.4100000000001</v>
      </c>
      <c r="H4434" s="1" t="s">
        <v>218</v>
      </c>
      <c r="I4434" s="34">
        <v>5.7624E-3</v>
      </c>
      <c r="J4434" s="34">
        <v>3340.4059999999999</v>
      </c>
      <c r="K4434" s="35" t="str">
        <f t="shared" si="345"/>
        <v>Leenderbos, Groote Heide &amp; De Plateaux_Lg09</v>
      </c>
      <c r="L4434" s="36">
        <f>VLOOKUP(D4434,DATA!A:F,5,FALSE)</f>
        <v>8.4126827976184013E-3</v>
      </c>
      <c r="M4434" s="37">
        <f>VLOOKUP(D4434,DATA!A:F,6,FALSE)</f>
        <v>1350</v>
      </c>
      <c r="N4434" s="36">
        <f t="shared" si="346"/>
        <v>15.064342697956743</v>
      </c>
      <c r="O4434" s="36">
        <f t="shared" si="347"/>
        <v>15.064962974716982</v>
      </c>
      <c r="P4434" s="36">
        <f t="shared" si="348"/>
        <v>6.2027676023923561E-4</v>
      </c>
      <c r="Q4434" s="36">
        <f t="shared" si="349"/>
        <v>2.0719762115637041E-2</v>
      </c>
    </row>
    <row r="4435" spans="1:17" x14ac:dyDescent="0.3">
      <c r="A4435" s="29">
        <v>2016096</v>
      </c>
      <c r="B4435" s="1">
        <v>136</v>
      </c>
      <c r="C4435" s="1" t="s">
        <v>14</v>
      </c>
      <c r="D4435" s="1" t="s">
        <v>63</v>
      </c>
      <c r="E4435" s="1" t="s">
        <v>64</v>
      </c>
      <c r="F4435" s="47">
        <v>714</v>
      </c>
      <c r="G4435" s="34">
        <v>977.11</v>
      </c>
      <c r="H4435" s="1" t="s">
        <v>218</v>
      </c>
      <c r="I4435" s="34">
        <v>5.0359000000000003E-3</v>
      </c>
      <c r="J4435" s="34">
        <v>341.06180999999998</v>
      </c>
      <c r="K4435" s="35" t="str">
        <f t="shared" si="345"/>
        <v>Leenderbos, Groote Heide &amp; De Plateaux_H2310</v>
      </c>
      <c r="L4435" s="36">
        <f>VLOOKUP(D4435,DATA!A:F,5,FALSE)</f>
        <v>1.0986712608830001E-2</v>
      </c>
      <c r="M4435" s="37">
        <f>VLOOKUP(D4435,DATA!A:F,6,FALSE)</f>
        <v>982</v>
      </c>
      <c r="N4435" s="36">
        <f t="shared" si="346"/>
        <v>48.657197354399187</v>
      </c>
      <c r="O4435" s="36">
        <f t="shared" si="347"/>
        <v>48.658579557447013</v>
      </c>
      <c r="P4435" s="36">
        <f t="shared" si="348"/>
        <v>1.3822030478252145E-3</v>
      </c>
      <c r="Q4435" s="36">
        <f t="shared" si="349"/>
        <v>4.7141667327878422E-3</v>
      </c>
    </row>
    <row r="4436" spans="1:17" x14ac:dyDescent="0.3">
      <c r="A4436" s="29">
        <v>2016096</v>
      </c>
      <c r="B4436" s="1">
        <v>136</v>
      </c>
      <c r="C4436" s="1" t="s">
        <v>14</v>
      </c>
      <c r="D4436" s="1" t="s">
        <v>61</v>
      </c>
      <c r="E4436" s="1" t="s">
        <v>62</v>
      </c>
      <c r="F4436" s="47">
        <v>714</v>
      </c>
      <c r="G4436" s="34">
        <v>977.11</v>
      </c>
      <c r="H4436" s="1" t="s">
        <v>218</v>
      </c>
      <c r="I4436" s="34">
        <v>5.0359000000000003E-3</v>
      </c>
      <c r="J4436" s="34">
        <v>8013.2245999999996</v>
      </c>
      <c r="K4436" s="35" t="str">
        <f t="shared" si="345"/>
        <v>Leenderbos, Groote Heide &amp; De Plateaux_H2330</v>
      </c>
      <c r="L4436" s="36">
        <f>VLOOKUP(D4436,DATA!A:F,5,FALSE)</f>
        <v>1.0986712608830001E-2</v>
      </c>
      <c r="M4436" s="37">
        <f>VLOOKUP(D4436,DATA!A:F,6,FALSE)</f>
        <v>982</v>
      </c>
      <c r="N4436" s="36">
        <f t="shared" si="346"/>
        <v>48.657197354399187</v>
      </c>
      <c r="O4436" s="36">
        <f t="shared" si="347"/>
        <v>48.658579557447013</v>
      </c>
      <c r="P4436" s="36">
        <f t="shared" si="348"/>
        <v>1.3822030478252145E-3</v>
      </c>
      <c r="Q4436" s="36">
        <f t="shared" si="349"/>
        <v>0.11075903465027985</v>
      </c>
    </row>
    <row r="4437" spans="1:17" x14ac:dyDescent="0.3">
      <c r="A4437" s="29">
        <v>2016097</v>
      </c>
      <c r="B4437" s="1">
        <v>136</v>
      </c>
      <c r="C4437" s="1" t="s">
        <v>14</v>
      </c>
      <c r="D4437" s="1" t="s">
        <v>61</v>
      </c>
      <c r="E4437" s="1" t="s">
        <v>62</v>
      </c>
      <c r="F4437" s="47">
        <v>714</v>
      </c>
      <c r="G4437" s="34">
        <v>1132.68</v>
      </c>
      <c r="H4437" s="1" t="s">
        <v>218</v>
      </c>
      <c r="I4437" s="34">
        <v>5.5753E-3</v>
      </c>
      <c r="J4437" s="34">
        <v>1623.4730999999999</v>
      </c>
      <c r="K4437" s="35" t="str">
        <f t="shared" si="345"/>
        <v>Leenderbos, Groote Heide &amp; De Plateaux_H2330</v>
      </c>
      <c r="L4437" s="36">
        <f>VLOOKUP(D4437,DATA!A:F,5,FALSE)</f>
        <v>1.0986712608830001E-2</v>
      </c>
      <c r="M4437" s="37">
        <f>VLOOKUP(D4437,DATA!A:F,6,FALSE)</f>
        <v>982</v>
      </c>
      <c r="N4437" s="36">
        <f t="shared" si="346"/>
        <v>83.963002461569616</v>
      </c>
      <c r="O4437" s="36">
        <f t="shared" si="347"/>
        <v>83.963827241326754</v>
      </c>
      <c r="P4437" s="36">
        <f t="shared" si="348"/>
        <v>8.2477975713857177E-4</v>
      </c>
      <c r="Q4437" s="36">
        <f t="shared" si="349"/>
        <v>1.3390077491390042E-2</v>
      </c>
    </row>
    <row r="4438" spans="1:17" x14ac:dyDescent="0.3">
      <c r="A4438" s="29">
        <v>2016097</v>
      </c>
      <c r="B4438" s="1">
        <v>136</v>
      </c>
      <c r="C4438" s="1" t="s">
        <v>14</v>
      </c>
      <c r="D4438" s="1" t="s">
        <v>51</v>
      </c>
      <c r="E4438" s="1" t="s">
        <v>52</v>
      </c>
      <c r="F4438" s="47">
        <v>1000</v>
      </c>
      <c r="G4438" s="34">
        <v>1132.68</v>
      </c>
      <c r="H4438" s="1" t="s">
        <v>218</v>
      </c>
      <c r="I4438" s="34">
        <v>5.5753E-3</v>
      </c>
      <c r="J4438" s="34">
        <v>0.59723705000000005</v>
      </c>
      <c r="K4438" s="35" t="str">
        <f t="shared" si="345"/>
        <v>Leenderbos, Groote Heide &amp; De Plateaux_Lg09</v>
      </c>
      <c r="L4438" s="36">
        <f>VLOOKUP(D4438,DATA!A:F,5,FALSE)</f>
        <v>8.4126827976184013E-3</v>
      </c>
      <c r="M4438" s="37">
        <f>VLOOKUP(D4438,DATA!A:F,6,FALSE)</f>
        <v>1350</v>
      </c>
      <c r="N4438" s="36">
        <f t="shared" si="346"/>
        <v>13.844756874807699</v>
      </c>
      <c r="O4438" s="36">
        <f t="shared" si="347"/>
        <v>13.845316345274298</v>
      </c>
      <c r="P4438" s="36">
        <f t="shared" si="348"/>
        <v>5.594704665998762E-4</v>
      </c>
      <c r="Q4438" s="36">
        <f t="shared" si="349"/>
        <v>3.3413649103423363E-6</v>
      </c>
    </row>
    <row r="4439" spans="1:17" x14ac:dyDescent="0.3">
      <c r="A4439" s="29">
        <v>2016098</v>
      </c>
      <c r="B4439" s="1">
        <v>136</v>
      </c>
      <c r="C4439" s="1" t="s">
        <v>14</v>
      </c>
      <c r="D4439" s="1" t="s">
        <v>61</v>
      </c>
      <c r="E4439" s="1" t="s">
        <v>62</v>
      </c>
      <c r="F4439" s="47">
        <v>714</v>
      </c>
      <c r="G4439" s="34">
        <v>1114.29</v>
      </c>
      <c r="H4439" s="1" t="s">
        <v>218</v>
      </c>
      <c r="I4439" s="34">
        <v>5.5128E-3</v>
      </c>
      <c r="J4439" s="34">
        <v>10000</v>
      </c>
      <c r="K4439" s="35" t="str">
        <f t="shared" si="345"/>
        <v>Leenderbos, Groote Heide &amp; De Plateaux_H2330</v>
      </c>
      <c r="L4439" s="36">
        <f>VLOOKUP(D4439,DATA!A:F,5,FALSE)</f>
        <v>1.0986712608830001E-2</v>
      </c>
      <c r="M4439" s="37">
        <f>VLOOKUP(D4439,DATA!A:F,6,FALSE)</f>
        <v>982</v>
      </c>
      <c r="N4439" s="36">
        <f t="shared" si="346"/>
        <v>81.052609265713329</v>
      </c>
      <c r="O4439" s="36">
        <f t="shared" si="347"/>
        <v>81.053539405549202</v>
      </c>
      <c r="P4439" s="36">
        <f t="shared" si="348"/>
        <v>9.3013983587297844E-4</v>
      </c>
      <c r="Q4439" s="36">
        <f t="shared" si="349"/>
        <v>9.3013983587297844E-2</v>
      </c>
    </row>
    <row r="4440" spans="1:17" x14ac:dyDescent="0.3">
      <c r="A4440" s="29">
        <v>2016099</v>
      </c>
      <c r="B4440" s="1">
        <v>136</v>
      </c>
      <c r="C4440" s="1" t="s">
        <v>14</v>
      </c>
      <c r="D4440" s="1" t="s">
        <v>63</v>
      </c>
      <c r="E4440" s="1" t="s">
        <v>64</v>
      </c>
      <c r="F4440" s="47">
        <v>714</v>
      </c>
      <c r="G4440" s="34">
        <v>1474.14</v>
      </c>
      <c r="H4440" s="1" t="s">
        <v>218</v>
      </c>
      <c r="I4440" s="34">
        <v>6.8320999999999998E-3</v>
      </c>
      <c r="J4440" s="34">
        <v>192.67426</v>
      </c>
      <c r="K4440" s="35" t="str">
        <f t="shared" si="345"/>
        <v>Leenderbos, Groote Heide &amp; De Plateaux_H2310</v>
      </c>
      <c r="L4440" s="36">
        <f>VLOOKUP(D4440,DATA!A:F,5,FALSE)</f>
        <v>1.0986712608830001E-2</v>
      </c>
      <c r="M4440" s="37">
        <f>VLOOKUP(D4440,DATA!A:F,6,FALSE)</f>
        <v>982</v>
      </c>
      <c r="N4440" s="36">
        <f t="shared" si="346"/>
        <v>99.553495411132673</v>
      </c>
      <c r="O4440" s="36">
        <f t="shared" si="347"/>
        <v>99.553528775912582</v>
      </c>
      <c r="P4440" s="36">
        <f t="shared" si="348"/>
        <v>3.3364779909561548E-5</v>
      </c>
      <c r="Q4440" s="36">
        <f t="shared" si="349"/>
        <v>6.4285342791376378E-5</v>
      </c>
    </row>
    <row r="4441" spans="1:17" x14ac:dyDescent="0.3">
      <c r="A4441" s="29">
        <v>2016099</v>
      </c>
      <c r="B4441" s="1">
        <v>136</v>
      </c>
      <c r="C4441" s="1" t="s">
        <v>14</v>
      </c>
      <c r="D4441" s="1" t="s">
        <v>61</v>
      </c>
      <c r="E4441" s="1" t="s">
        <v>62</v>
      </c>
      <c r="F4441" s="47">
        <v>714</v>
      </c>
      <c r="G4441" s="34">
        <v>1474.14</v>
      </c>
      <c r="H4441" s="1" t="s">
        <v>218</v>
      </c>
      <c r="I4441" s="34">
        <v>6.8320999999999998E-3</v>
      </c>
      <c r="J4441" s="34">
        <v>1481.2949000000001</v>
      </c>
      <c r="K4441" s="35" t="str">
        <f t="shared" si="345"/>
        <v>Leenderbos, Groote Heide &amp; De Plateaux_H2330</v>
      </c>
      <c r="L4441" s="36">
        <f>VLOOKUP(D4441,DATA!A:F,5,FALSE)</f>
        <v>1.0986712608830001E-2</v>
      </c>
      <c r="M4441" s="37">
        <f>VLOOKUP(D4441,DATA!A:F,6,FALSE)</f>
        <v>982</v>
      </c>
      <c r="N4441" s="36">
        <f t="shared" si="346"/>
        <v>99.553495411132673</v>
      </c>
      <c r="O4441" s="36">
        <f t="shared" si="347"/>
        <v>99.553528775912582</v>
      </c>
      <c r="P4441" s="36">
        <f t="shared" si="348"/>
        <v>3.3364779909561548E-5</v>
      </c>
      <c r="Q4441" s="36">
        <f t="shared" si="349"/>
        <v>4.9423078319655981E-4</v>
      </c>
    </row>
    <row r="4442" spans="1:17" x14ac:dyDescent="0.3">
      <c r="A4442" s="29">
        <v>2016128</v>
      </c>
      <c r="B4442" s="1">
        <v>138</v>
      </c>
      <c r="C4442" s="1" t="s">
        <v>38</v>
      </c>
      <c r="D4442" s="1" t="s">
        <v>75</v>
      </c>
      <c r="E4442" s="1" t="s">
        <v>76</v>
      </c>
      <c r="F4442" s="47">
        <v>1071</v>
      </c>
      <c r="G4442" s="34">
        <v>1916.74</v>
      </c>
      <c r="H4442" s="1" t="s">
        <v>218</v>
      </c>
      <c r="I4442" s="34">
        <v>4.9989999999999995E-4</v>
      </c>
      <c r="J4442" s="34">
        <v>8761.0120000000006</v>
      </c>
      <c r="K4442" s="35" t="str">
        <f t="shared" si="345"/>
        <v>Weerter- en Budelerbergen &amp; Ringselven_Lg13</v>
      </c>
      <c r="L4442" s="36">
        <f>VLOOKUP(D4442,DATA!A:F,5,FALSE)</f>
        <v>8.4126827976184013E-3</v>
      </c>
      <c r="M4442" s="37">
        <f>VLOOKUP(D4442,DATA!A:F,6,FALSE)</f>
        <v>1421</v>
      </c>
      <c r="N4442" s="36">
        <f t="shared" si="346"/>
        <v>98.479042023380529</v>
      </c>
      <c r="O4442" s="36">
        <f t="shared" si="347"/>
        <v>98.479048322470277</v>
      </c>
      <c r="P4442" s="36">
        <f t="shared" si="348"/>
        <v>6.29908974758564E-6</v>
      </c>
      <c r="Q4442" s="36">
        <f t="shared" si="349"/>
        <v>0</v>
      </c>
    </row>
    <row r="4443" spans="1:17" x14ac:dyDescent="0.3">
      <c r="A4443" s="29">
        <v>2016129</v>
      </c>
      <c r="B4443" s="1">
        <v>138</v>
      </c>
      <c r="C4443" s="1" t="s">
        <v>38</v>
      </c>
      <c r="D4443" s="1" t="s">
        <v>75</v>
      </c>
      <c r="E4443" s="1" t="s">
        <v>76</v>
      </c>
      <c r="F4443" s="47">
        <v>1071</v>
      </c>
      <c r="G4443" s="34">
        <v>1871.08</v>
      </c>
      <c r="H4443" s="1" t="s">
        <v>218</v>
      </c>
      <c r="I4443" s="34">
        <v>4.6670000000000001E-4</v>
      </c>
      <c r="J4443" s="34">
        <v>9434.56</v>
      </c>
      <c r="K4443" s="35" t="str">
        <f t="shared" si="345"/>
        <v>Weerter- en Budelerbergen &amp; Ringselven_Lg13</v>
      </c>
      <c r="L4443" s="36">
        <f>VLOOKUP(D4443,DATA!A:F,5,FALSE)</f>
        <v>8.4126827976184013E-3</v>
      </c>
      <c r="M4443" s="37">
        <f>VLOOKUP(D4443,DATA!A:F,6,FALSE)</f>
        <v>1421</v>
      </c>
      <c r="N4443" s="36">
        <f t="shared" si="346"/>
        <v>97.78253270752181</v>
      </c>
      <c r="O4443" s="36">
        <f t="shared" si="347"/>
        <v>97.782541220666303</v>
      </c>
      <c r="P4443" s="36">
        <f t="shared" si="348"/>
        <v>8.5131444933495004E-6</v>
      </c>
      <c r="Q4443" s="36">
        <f t="shared" si="349"/>
        <v>0</v>
      </c>
    </row>
    <row r="4444" spans="1:17" x14ac:dyDescent="0.3">
      <c r="A4444" s="29">
        <v>2016130</v>
      </c>
      <c r="B4444" s="1">
        <v>138</v>
      </c>
      <c r="C4444" s="1" t="s">
        <v>38</v>
      </c>
      <c r="D4444" s="1" t="s">
        <v>75</v>
      </c>
      <c r="E4444" s="1" t="s">
        <v>76</v>
      </c>
      <c r="F4444" s="47">
        <v>1071</v>
      </c>
      <c r="G4444" s="34">
        <v>1756.91</v>
      </c>
      <c r="H4444" s="1" t="s">
        <v>218</v>
      </c>
      <c r="I4444" s="34">
        <v>3.3070000000000002E-4</v>
      </c>
      <c r="J4444" s="34">
        <v>9963.7880000000005</v>
      </c>
      <c r="K4444" s="35" t="str">
        <f t="shared" si="345"/>
        <v>Weerter- en Budelerbergen &amp; Ringselven_Lg13</v>
      </c>
      <c r="L4444" s="36">
        <f>VLOOKUP(D4444,DATA!A:F,5,FALSE)</f>
        <v>8.4126827976184013E-3</v>
      </c>
      <c r="M4444" s="37">
        <f>VLOOKUP(D4444,DATA!A:F,6,FALSE)</f>
        <v>1421</v>
      </c>
      <c r="N4444" s="36">
        <f t="shared" si="346"/>
        <v>94.405969596127875</v>
      </c>
      <c r="O4444" s="36">
        <f t="shared" si="347"/>
        <v>94.405984288518013</v>
      </c>
      <c r="P4444" s="36">
        <f t="shared" si="348"/>
        <v>1.4692390138293376E-5</v>
      </c>
      <c r="Q4444" s="36">
        <f t="shared" si="349"/>
        <v>0</v>
      </c>
    </row>
    <row r="4445" spans="1:17" x14ac:dyDescent="0.3">
      <c r="A4445" s="29">
        <v>2016130</v>
      </c>
      <c r="B4445" s="1">
        <v>138</v>
      </c>
      <c r="C4445" s="1" t="s">
        <v>38</v>
      </c>
      <c r="D4445" s="1" t="s">
        <v>89</v>
      </c>
      <c r="E4445" s="1" t="s">
        <v>54</v>
      </c>
      <c r="F4445" s="47">
        <v>714</v>
      </c>
      <c r="G4445" s="34">
        <v>1756.91</v>
      </c>
      <c r="H4445" s="1" t="s">
        <v>218</v>
      </c>
      <c r="I4445" s="34">
        <v>3.3070000000000002E-4</v>
      </c>
      <c r="J4445" s="34">
        <v>36.212147000000002</v>
      </c>
      <c r="K4445" s="35" t="str">
        <f t="shared" si="345"/>
        <v>Weerter- en Budelerbergen &amp; Ringselven_L4030</v>
      </c>
      <c r="L4445" s="36">
        <f>VLOOKUP(D4445,DATA!A:F,5,FALSE)</f>
        <v>1.0986712608830001E-2</v>
      </c>
      <c r="M4445" s="37">
        <f>VLOOKUP(D4445,DATA!A:F,6,FALSE)</f>
        <v>982</v>
      </c>
      <c r="N4445" s="36">
        <f t="shared" si="346"/>
        <v>99.979934311427144</v>
      </c>
      <c r="O4445" s="36">
        <f t="shared" si="347"/>
        <v>99.979934384317175</v>
      </c>
      <c r="P4445" s="36">
        <f t="shared" si="348"/>
        <v>7.2890031788119813E-8</v>
      </c>
      <c r="Q4445" s="36">
        <f t="shared" si="349"/>
        <v>0</v>
      </c>
    </row>
    <row r="4446" spans="1:17" x14ac:dyDescent="0.3">
      <c r="A4446" s="29">
        <v>2016131</v>
      </c>
      <c r="B4446" s="1">
        <v>138</v>
      </c>
      <c r="C4446" s="1" t="s">
        <v>38</v>
      </c>
      <c r="D4446" s="1" t="s">
        <v>75</v>
      </c>
      <c r="E4446" s="1" t="s">
        <v>76</v>
      </c>
      <c r="F4446" s="47">
        <v>1071</v>
      </c>
      <c r="G4446" s="34">
        <v>1810.81</v>
      </c>
      <c r="H4446" s="1" t="s">
        <v>218</v>
      </c>
      <c r="I4446" s="34">
        <v>2.879E-4</v>
      </c>
      <c r="J4446" s="34">
        <v>9937.6980000000003</v>
      </c>
      <c r="K4446" s="35" t="str">
        <f t="shared" si="345"/>
        <v>Weerter- en Budelerbergen &amp; Ringselven_Lg13</v>
      </c>
      <c r="L4446" s="36">
        <f>VLOOKUP(D4446,DATA!A:F,5,FALSE)</f>
        <v>8.4126827976184013E-3</v>
      </c>
      <c r="M4446" s="37">
        <f>VLOOKUP(D4446,DATA!A:F,6,FALSE)</f>
        <v>1421</v>
      </c>
      <c r="N4446" s="36">
        <f t="shared" si="346"/>
        <v>96.371348605907144</v>
      </c>
      <c r="O4446" s="36">
        <f t="shared" si="347"/>
        <v>96.371357075623663</v>
      </c>
      <c r="P4446" s="36">
        <f t="shared" si="348"/>
        <v>8.4697165192437751E-6</v>
      </c>
      <c r="Q4446" s="36">
        <f t="shared" si="349"/>
        <v>0</v>
      </c>
    </row>
    <row r="4447" spans="1:17" x14ac:dyDescent="0.3">
      <c r="A4447" s="29">
        <v>2016132</v>
      </c>
      <c r="B4447" s="1">
        <v>138</v>
      </c>
      <c r="C4447" s="1" t="s">
        <v>38</v>
      </c>
      <c r="D4447" s="1" t="s">
        <v>75</v>
      </c>
      <c r="E4447" s="1" t="s">
        <v>76</v>
      </c>
      <c r="F4447" s="47">
        <v>1071</v>
      </c>
      <c r="G4447" s="34">
        <v>1840.62</v>
      </c>
      <c r="H4447" s="1" t="s">
        <v>218</v>
      </c>
      <c r="I4447" s="34">
        <v>2.4689999999999998E-4</v>
      </c>
      <c r="J4447" s="34">
        <v>9330.8680000000004</v>
      </c>
      <c r="K4447" s="35" t="str">
        <f t="shared" si="345"/>
        <v>Weerter- en Budelerbergen &amp; Ringselven_Lg13</v>
      </c>
      <c r="L4447" s="36">
        <f>VLOOKUP(D4447,DATA!A:F,5,FALSE)</f>
        <v>8.4126827976184013E-3</v>
      </c>
      <c r="M4447" s="37">
        <f>VLOOKUP(D4447,DATA!A:F,6,FALSE)</f>
        <v>1421</v>
      </c>
      <c r="N4447" s="36">
        <f t="shared" si="346"/>
        <v>97.153300666151864</v>
      </c>
      <c r="O4447" s="36">
        <f t="shared" si="347"/>
        <v>97.153306410679704</v>
      </c>
      <c r="P4447" s="36">
        <f t="shared" si="348"/>
        <v>5.7445278400791722E-6</v>
      </c>
      <c r="Q4447" s="36">
        <f t="shared" si="349"/>
        <v>0</v>
      </c>
    </row>
    <row r="4448" spans="1:17" x14ac:dyDescent="0.3">
      <c r="A4448" s="29">
        <v>2016133</v>
      </c>
      <c r="B4448" s="1">
        <v>138</v>
      </c>
      <c r="C4448" s="1" t="s">
        <v>38</v>
      </c>
      <c r="D4448" s="1" t="s">
        <v>75</v>
      </c>
      <c r="E4448" s="1" t="s">
        <v>76</v>
      </c>
      <c r="F4448" s="47">
        <v>1071</v>
      </c>
      <c r="G4448" s="34">
        <v>1843.36</v>
      </c>
      <c r="H4448" s="1" t="s">
        <v>218</v>
      </c>
      <c r="I4448" s="34">
        <v>1.9900000000000001E-4</v>
      </c>
      <c r="J4448" s="34">
        <v>9847.1589999999997</v>
      </c>
      <c r="K4448" s="35" t="str">
        <f t="shared" si="345"/>
        <v>Weerter- en Budelerbergen &amp; Ringselven_Lg13</v>
      </c>
      <c r="L4448" s="36">
        <f>VLOOKUP(D4448,DATA!A:F,5,FALSE)</f>
        <v>8.4126827976184013E-3</v>
      </c>
      <c r="M4448" s="37">
        <f>VLOOKUP(D4448,DATA!A:F,6,FALSE)</f>
        <v>1421</v>
      </c>
      <c r="N4448" s="36">
        <f t="shared" si="346"/>
        <v>97.216363031181373</v>
      </c>
      <c r="O4448" s="36">
        <f t="shared" si="347"/>
        <v>97.216367561609147</v>
      </c>
      <c r="P4448" s="36">
        <f t="shared" si="348"/>
        <v>4.5304277733748677E-6</v>
      </c>
      <c r="Q4448" s="36">
        <f t="shared" si="349"/>
        <v>0</v>
      </c>
    </row>
    <row r="4449" spans="1:17" x14ac:dyDescent="0.3">
      <c r="A4449" s="29">
        <v>2016134</v>
      </c>
      <c r="B4449" s="1">
        <v>138</v>
      </c>
      <c r="C4449" s="1" t="s">
        <v>38</v>
      </c>
      <c r="D4449" s="1" t="s">
        <v>75</v>
      </c>
      <c r="E4449" s="1" t="s">
        <v>76</v>
      </c>
      <c r="F4449" s="47">
        <v>1071</v>
      </c>
      <c r="G4449" s="34">
        <v>1816.31</v>
      </c>
      <c r="H4449" s="1" t="s">
        <v>218</v>
      </c>
      <c r="I4449" s="34">
        <v>1.3128E-4</v>
      </c>
      <c r="J4449" s="34">
        <v>9314.7749999999996</v>
      </c>
      <c r="K4449" s="35" t="str">
        <f t="shared" si="345"/>
        <v>Weerter- en Budelerbergen &amp; Ringselven_Lg13</v>
      </c>
      <c r="L4449" s="36">
        <f>VLOOKUP(D4449,DATA!A:F,5,FALSE)</f>
        <v>8.4126827976184013E-3</v>
      </c>
      <c r="M4449" s="37">
        <f>VLOOKUP(D4449,DATA!A:F,6,FALSE)</f>
        <v>1421</v>
      </c>
      <c r="N4449" s="36">
        <f t="shared" si="346"/>
        <v>96.529726628910922</v>
      </c>
      <c r="O4449" s="36">
        <f t="shared" si="347"/>
        <v>96.529730328535223</v>
      </c>
      <c r="P4449" s="36">
        <f t="shared" si="348"/>
        <v>3.6996243011344632E-6</v>
      </c>
      <c r="Q4449" s="36">
        <f t="shared" si="349"/>
        <v>0</v>
      </c>
    </row>
    <row r="4450" spans="1:17" x14ac:dyDescent="0.3">
      <c r="A4450" s="29">
        <v>2016135</v>
      </c>
      <c r="B4450" s="1">
        <v>138</v>
      </c>
      <c r="C4450" s="1" t="s">
        <v>38</v>
      </c>
      <c r="D4450" s="1" t="s">
        <v>75</v>
      </c>
      <c r="E4450" s="1" t="s">
        <v>76</v>
      </c>
      <c r="F4450" s="47">
        <v>1071</v>
      </c>
      <c r="G4450" s="34">
        <v>1709.09</v>
      </c>
      <c r="H4450" s="1" t="s">
        <v>218</v>
      </c>
      <c r="I4450" s="34">
        <v>8.0580000000000004E-5</v>
      </c>
      <c r="J4450" s="34">
        <v>10000</v>
      </c>
      <c r="K4450" s="35" t="str">
        <f t="shared" si="345"/>
        <v>Weerter- en Budelerbergen &amp; Ringselven_Lg13</v>
      </c>
      <c r="L4450" s="36">
        <f>VLOOKUP(D4450,DATA!A:F,5,FALSE)</f>
        <v>8.4126827976184013E-3</v>
      </c>
      <c r="M4450" s="37">
        <f>VLOOKUP(D4450,DATA!A:F,6,FALSE)</f>
        <v>1421</v>
      </c>
      <c r="N4450" s="36">
        <f t="shared" si="346"/>
        <v>91.861004071298666</v>
      </c>
      <c r="O4450" s="36">
        <f t="shared" si="347"/>
        <v>91.861009139614524</v>
      </c>
      <c r="P4450" s="36">
        <f t="shared" si="348"/>
        <v>5.0683158576703136E-6</v>
      </c>
      <c r="Q4450" s="36">
        <f t="shared" si="349"/>
        <v>0</v>
      </c>
    </row>
    <row r="4451" spans="1:17" x14ac:dyDescent="0.3">
      <c r="A4451" s="30">
        <v>2016136</v>
      </c>
      <c r="B4451" s="14">
        <v>138</v>
      </c>
      <c r="C4451" s="14" t="s">
        <v>38</v>
      </c>
      <c r="D4451" s="14" t="s">
        <v>55</v>
      </c>
      <c r="E4451" s="14" t="s">
        <v>56</v>
      </c>
      <c r="F4451" s="48">
        <v>500</v>
      </c>
      <c r="G4451" s="38">
        <v>1124.45</v>
      </c>
      <c r="H4451" s="14" t="s">
        <v>218</v>
      </c>
      <c r="I4451" s="38">
        <v>2.5190000000000001E-5</v>
      </c>
      <c r="J4451" s="38">
        <v>161.60610199999999</v>
      </c>
      <c r="K4451" s="39" t="str">
        <f t="shared" si="345"/>
        <v>Weerter- en Budelerbergen &amp; Ringselven_H3130</v>
      </c>
      <c r="L4451" s="40">
        <f>VLOOKUP(D4451,DATA!A:F,5,FALSE)</f>
        <v>0</v>
      </c>
      <c r="M4451" s="41">
        <f>VLOOKUP(D4451,DATA!A:F,6,FALSE)</f>
        <v>3.5</v>
      </c>
      <c r="N4451" s="40">
        <f t="shared" si="346"/>
        <v>50</v>
      </c>
      <c r="O4451" s="40">
        <f t="shared" si="347"/>
        <v>50</v>
      </c>
      <c r="P4451" s="40">
        <f>J4451/10000*I4451</f>
        <v>4.0708577093799998E-7</v>
      </c>
      <c r="Q4451" s="40">
        <f>IF(AND(H4451&lt;&gt;"below",I4451&gt;=0.005),M4451*P4451,0)</f>
        <v>0</v>
      </c>
    </row>
    <row r="4452" spans="1:17" x14ac:dyDescent="0.3">
      <c r="A4452" s="29">
        <v>2016136</v>
      </c>
      <c r="B4452" s="1">
        <v>138</v>
      </c>
      <c r="C4452" s="1" t="s">
        <v>38</v>
      </c>
      <c r="D4452" s="1" t="s">
        <v>41</v>
      </c>
      <c r="E4452" s="1" t="s">
        <v>42</v>
      </c>
      <c r="F4452" s="47">
        <v>1071</v>
      </c>
      <c r="G4452" s="34">
        <v>1124.45</v>
      </c>
      <c r="H4452" s="1" t="s">
        <v>218</v>
      </c>
      <c r="I4452" s="34">
        <v>2.5190000000000001E-5</v>
      </c>
      <c r="J4452" s="34">
        <v>2063.1509827848799</v>
      </c>
      <c r="K4452" s="35" t="str">
        <f t="shared" si="345"/>
        <v>Weerter- en Budelerbergen &amp; Ringselven_H4010A</v>
      </c>
      <c r="L4452" s="36">
        <f>VLOOKUP(D4452,DATA!A:F,5,FALSE)</f>
        <v>1.3726988247862192E-2</v>
      </c>
      <c r="M4452" s="37">
        <f>VLOOKUP(D4452,DATA!A:F,6,FALSE)</f>
        <v>1285.5</v>
      </c>
      <c r="N4452" s="36">
        <f t="shared" si="346"/>
        <v>9.879093148036846</v>
      </c>
      <c r="O4452" s="36">
        <f t="shared" si="347"/>
        <v>9.8790962265862312</v>
      </c>
      <c r="P4452" s="36">
        <f t="shared" si="348"/>
        <v>3.0785493851936963E-6</v>
      </c>
      <c r="Q4452" s="36">
        <f t="shared" si="349"/>
        <v>0</v>
      </c>
    </row>
    <row r="4453" spans="1:17" x14ac:dyDescent="0.3">
      <c r="A4453" s="29">
        <v>2016136</v>
      </c>
      <c r="B4453" s="1">
        <v>138</v>
      </c>
      <c r="C4453" s="1" t="s">
        <v>38</v>
      </c>
      <c r="D4453" s="1" t="s">
        <v>53</v>
      </c>
      <c r="E4453" s="1" t="s">
        <v>54</v>
      </c>
      <c r="F4453" s="47">
        <v>714</v>
      </c>
      <c r="G4453" s="34">
        <v>1124.45</v>
      </c>
      <c r="H4453" s="1" t="s">
        <v>218</v>
      </c>
      <c r="I4453" s="34">
        <v>2.5190000000000001E-5</v>
      </c>
      <c r="J4453" s="34">
        <v>4058.3690000000001</v>
      </c>
      <c r="K4453" s="35" t="str">
        <f t="shared" si="345"/>
        <v>Weerter- en Budelerbergen &amp; Ringselven_H4030</v>
      </c>
      <c r="L4453" s="36">
        <f>VLOOKUP(D4453,DATA!A:F,5,FALSE)</f>
        <v>1.0986712608830001E-2</v>
      </c>
      <c r="M4453" s="37">
        <f>VLOOKUP(D4453,DATA!A:F,6,FALSE)</f>
        <v>982</v>
      </c>
      <c r="N4453" s="36">
        <f t="shared" si="346"/>
        <v>82.707783259770721</v>
      </c>
      <c r="O4453" s="36">
        <f t="shared" si="347"/>
        <v>82.707787217927077</v>
      </c>
      <c r="P4453" s="36">
        <f t="shared" si="348"/>
        <v>3.958156355565734E-6</v>
      </c>
      <c r="Q4453" s="36">
        <f t="shared" si="349"/>
        <v>0</v>
      </c>
    </row>
    <row r="4454" spans="1:17" x14ac:dyDescent="0.3">
      <c r="A4454" s="29">
        <v>2016136</v>
      </c>
      <c r="B4454" s="1">
        <v>138</v>
      </c>
      <c r="C4454" s="1" t="s">
        <v>38</v>
      </c>
      <c r="D4454" s="1" t="s">
        <v>77</v>
      </c>
      <c r="E4454" s="1" t="s">
        <v>78</v>
      </c>
      <c r="F4454" s="47">
        <v>786</v>
      </c>
      <c r="G4454" s="34">
        <v>1124.45</v>
      </c>
      <c r="H4454" s="1" t="s">
        <v>218</v>
      </c>
      <c r="I4454" s="34">
        <v>2.5190000000000001E-5</v>
      </c>
      <c r="J4454" s="34">
        <v>1013.7264</v>
      </c>
      <c r="K4454" s="35" t="str">
        <f t="shared" si="345"/>
        <v>Weerter- en Budelerbergen &amp; Ringselven_H6410</v>
      </c>
      <c r="L4454" s="36">
        <f>VLOOKUP(D4454,DATA!A:F,5,FALSE)</f>
        <v>1.2691547323993278E-2</v>
      </c>
      <c r="M4454" s="37">
        <f>VLOOKUP(D4454,DATA!A:F,6,FALSE)</f>
        <v>1018</v>
      </c>
      <c r="N4454" s="36">
        <f t="shared" si="346"/>
        <v>79.429555348096031</v>
      </c>
      <c r="O4454" s="36">
        <f t="shared" si="347"/>
        <v>79.42956057167919</v>
      </c>
      <c r="P4454" s="36">
        <f t="shared" si="348"/>
        <v>5.2235831589086956E-6</v>
      </c>
      <c r="Q4454" s="36">
        <f t="shared" si="349"/>
        <v>0</v>
      </c>
    </row>
    <row r="4455" spans="1:17" x14ac:dyDescent="0.3">
      <c r="A4455" s="29">
        <v>2016136</v>
      </c>
      <c r="B4455" s="1">
        <v>138</v>
      </c>
      <c r="C4455" s="1" t="s">
        <v>38</v>
      </c>
      <c r="D4455" s="1" t="s">
        <v>89</v>
      </c>
      <c r="E4455" s="1" t="s">
        <v>54</v>
      </c>
      <c r="F4455" s="47">
        <v>714</v>
      </c>
      <c r="G4455" s="34">
        <v>1124.45</v>
      </c>
      <c r="H4455" s="1" t="s">
        <v>218</v>
      </c>
      <c r="I4455" s="34">
        <v>2.5190000000000001E-5</v>
      </c>
      <c r="J4455" s="34">
        <v>1950.8105</v>
      </c>
      <c r="K4455" s="35" t="str">
        <f t="shared" si="345"/>
        <v>Weerter- en Budelerbergen &amp; Ringselven_L4030</v>
      </c>
      <c r="L4455" s="36">
        <f>VLOOKUP(D4455,DATA!A:F,5,FALSE)</f>
        <v>1.0986712608830001E-2</v>
      </c>
      <c r="M4455" s="37">
        <f>VLOOKUP(D4455,DATA!A:F,6,FALSE)</f>
        <v>982</v>
      </c>
      <c r="N4455" s="36">
        <f t="shared" si="346"/>
        <v>82.707783259770721</v>
      </c>
      <c r="O4455" s="36">
        <f t="shared" si="347"/>
        <v>82.707787217927077</v>
      </c>
      <c r="P4455" s="36">
        <f t="shared" si="348"/>
        <v>3.958156355565734E-6</v>
      </c>
      <c r="Q4455" s="36">
        <f t="shared" si="349"/>
        <v>0</v>
      </c>
    </row>
    <row r="4456" spans="1:17" x14ac:dyDescent="0.3">
      <c r="A4456" s="29">
        <v>2017608</v>
      </c>
      <c r="B4456" s="1">
        <v>136</v>
      </c>
      <c r="C4456" s="1" t="s">
        <v>14</v>
      </c>
      <c r="D4456" s="1" t="s">
        <v>53</v>
      </c>
      <c r="E4456" s="1" t="s">
        <v>54</v>
      </c>
      <c r="F4456" s="47">
        <v>714</v>
      </c>
      <c r="G4456" s="34">
        <v>1077.98</v>
      </c>
      <c r="H4456" s="1" t="s">
        <v>218</v>
      </c>
      <c r="I4456" s="34">
        <v>6.1199999999999996E-3</v>
      </c>
      <c r="J4456" s="34">
        <v>204.037049999999</v>
      </c>
      <c r="K4456" s="35" t="str">
        <f t="shared" si="345"/>
        <v>Leenderbos, Groote Heide &amp; De Plateaux_H4030</v>
      </c>
      <c r="L4456" s="36">
        <f>VLOOKUP(D4456,DATA!A:F,5,FALSE)</f>
        <v>1.0986712608830001E-2</v>
      </c>
      <c r="M4456" s="37">
        <f>VLOOKUP(D4456,DATA!A:F,6,FALSE)</f>
        <v>982</v>
      </c>
      <c r="N4456" s="36">
        <f t="shared" si="346"/>
        <v>74.163898199910946</v>
      </c>
      <c r="O4456" s="36">
        <f t="shared" si="347"/>
        <v>74.165186543398249</v>
      </c>
      <c r="P4456" s="36">
        <f t="shared" si="348"/>
        <v>1.2883434873032229E-3</v>
      </c>
      <c r="Q4456" s="36">
        <f t="shared" si="349"/>
        <v>2.6286980453606081E-3</v>
      </c>
    </row>
    <row r="4457" spans="1:17" x14ac:dyDescent="0.3">
      <c r="A4457" s="29">
        <v>2017609</v>
      </c>
      <c r="B4457" s="1">
        <v>136</v>
      </c>
      <c r="C4457" s="1" t="s">
        <v>14</v>
      </c>
      <c r="D4457" s="1" t="s">
        <v>53</v>
      </c>
      <c r="E4457" s="1" t="s">
        <v>54</v>
      </c>
      <c r="F4457" s="47">
        <v>714</v>
      </c>
      <c r="G4457" s="34">
        <v>1016.39</v>
      </c>
      <c r="H4457" s="1" t="s">
        <v>218</v>
      </c>
      <c r="I4457" s="34">
        <v>5.8643000000000002E-3</v>
      </c>
      <c r="J4457" s="34">
        <v>219.81129799999999</v>
      </c>
      <c r="K4457" s="35" t="str">
        <f t="shared" si="345"/>
        <v>Leenderbos, Groote Heide &amp; De Plateaux_H4030</v>
      </c>
      <c r="L4457" s="36">
        <f>VLOOKUP(D4457,DATA!A:F,5,FALSE)</f>
        <v>1.0986712608830001E-2</v>
      </c>
      <c r="M4457" s="37">
        <f>VLOOKUP(D4457,DATA!A:F,6,FALSE)</f>
        <v>982</v>
      </c>
      <c r="N4457" s="36">
        <f t="shared" si="346"/>
        <v>59.335035399497244</v>
      </c>
      <c r="O4457" s="36">
        <f t="shared" si="347"/>
        <v>59.336589978995463</v>
      </c>
      <c r="P4457" s="36">
        <f t="shared" si="348"/>
        <v>1.5545794982187999E-3</v>
      </c>
      <c r="Q4457" s="36">
        <f t="shared" si="349"/>
        <v>3.417141373476631E-3</v>
      </c>
    </row>
    <row r="4458" spans="1:17" x14ac:dyDescent="0.3">
      <c r="A4458" s="29">
        <v>2017610</v>
      </c>
      <c r="B4458" s="1">
        <v>136</v>
      </c>
      <c r="C4458" s="1" t="s">
        <v>14</v>
      </c>
      <c r="D4458" s="1" t="s">
        <v>53</v>
      </c>
      <c r="E4458" s="1" t="s">
        <v>54</v>
      </c>
      <c r="F4458" s="47">
        <v>714</v>
      </c>
      <c r="G4458" s="34">
        <v>894.8</v>
      </c>
      <c r="H4458" s="1" t="s">
        <v>218</v>
      </c>
      <c r="I4458" s="34">
        <v>5.2525999999999996E-3</v>
      </c>
      <c r="J4458" s="34">
        <v>2052.085</v>
      </c>
      <c r="K4458" s="35" t="str">
        <f t="shared" si="345"/>
        <v>Leenderbos, Groote Heide &amp; De Plateaux_H4030</v>
      </c>
      <c r="L4458" s="36">
        <f>VLOOKUP(D4458,DATA!A:F,5,FALSE)</f>
        <v>1.0986712608830001E-2</v>
      </c>
      <c r="M4458" s="37">
        <f>VLOOKUP(D4458,DATA!A:F,6,FALSE)</f>
        <v>982</v>
      </c>
      <c r="N4458" s="36">
        <f t="shared" si="346"/>
        <v>27.727052267076971</v>
      </c>
      <c r="O4458" s="36">
        <f t="shared" si="347"/>
        <v>27.728208717835045</v>
      </c>
      <c r="P4458" s="36">
        <f t="shared" si="348"/>
        <v>1.1564507580743566E-3</v>
      </c>
      <c r="Q4458" s="36">
        <f t="shared" si="349"/>
        <v>2.3731352538830158E-2</v>
      </c>
    </row>
    <row r="4459" spans="1:17" x14ac:dyDescent="0.3">
      <c r="A4459" s="29">
        <v>2017612</v>
      </c>
      <c r="B4459" s="1">
        <v>136</v>
      </c>
      <c r="C4459" s="1" t="s">
        <v>14</v>
      </c>
      <c r="D4459" s="1" t="s">
        <v>57</v>
      </c>
      <c r="E4459" s="1" t="s">
        <v>58</v>
      </c>
      <c r="F4459" s="47">
        <v>714</v>
      </c>
      <c r="G4459" s="34">
        <v>896.87</v>
      </c>
      <c r="H4459" s="1" t="s">
        <v>218</v>
      </c>
      <c r="I4459" s="34">
        <v>5.2886000000000001E-3</v>
      </c>
      <c r="J4459" s="34">
        <v>212.87469999999999</v>
      </c>
      <c r="K4459" s="35" t="str">
        <f t="shared" si="345"/>
        <v>Leenderbos, Groote Heide &amp; De Plateaux_H3160</v>
      </c>
      <c r="L4459" s="36">
        <f>VLOOKUP(D4459,DATA!A:F,5,FALSE)</f>
        <v>1.0986712608830001E-2</v>
      </c>
      <c r="M4459" s="37">
        <f>VLOOKUP(D4459,DATA!A:F,6,FALSE)</f>
        <v>982</v>
      </c>
      <c r="N4459" s="36">
        <f t="shared" si="346"/>
        <v>28.185093148642768</v>
      </c>
      <c r="O4459" s="36">
        <f t="shared" si="347"/>
        <v>28.186269258976207</v>
      </c>
      <c r="P4459" s="36">
        <f t="shared" si="348"/>
        <v>1.1761103334393397E-3</v>
      </c>
      <c r="Q4459" s="36">
        <f t="shared" si="349"/>
        <v>2.5036413439779937E-3</v>
      </c>
    </row>
    <row r="4460" spans="1:17" x14ac:dyDescent="0.3">
      <c r="A4460" s="29">
        <v>2017612</v>
      </c>
      <c r="B4460" s="1">
        <v>136</v>
      </c>
      <c r="C4460" s="1" t="s">
        <v>14</v>
      </c>
      <c r="D4460" s="1" t="s">
        <v>53</v>
      </c>
      <c r="E4460" s="1" t="s">
        <v>54</v>
      </c>
      <c r="F4460" s="47">
        <v>714</v>
      </c>
      <c r="G4460" s="34">
        <v>896.87</v>
      </c>
      <c r="H4460" s="1" t="s">
        <v>218</v>
      </c>
      <c r="I4460" s="34">
        <v>5.2886000000000001E-3</v>
      </c>
      <c r="J4460" s="34">
        <v>228.60846000000001</v>
      </c>
      <c r="K4460" s="35" t="str">
        <f t="shared" si="345"/>
        <v>Leenderbos, Groote Heide &amp; De Plateaux_H4030</v>
      </c>
      <c r="L4460" s="36">
        <f>VLOOKUP(D4460,DATA!A:F,5,FALSE)</f>
        <v>1.0986712608830001E-2</v>
      </c>
      <c r="M4460" s="37">
        <f>VLOOKUP(D4460,DATA!A:F,6,FALSE)</f>
        <v>982</v>
      </c>
      <c r="N4460" s="36">
        <f t="shared" si="346"/>
        <v>28.185093148642768</v>
      </c>
      <c r="O4460" s="36">
        <f t="shared" si="347"/>
        <v>28.186269258976207</v>
      </c>
      <c r="P4460" s="36">
        <f t="shared" si="348"/>
        <v>1.1761103334393397E-3</v>
      </c>
      <c r="Q4460" s="36">
        <f t="shared" si="349"/>
        <v>2.6886877211765399E-3</v>
      </c>
    </row>
    <row r="4461" spans="1:17" x14ac:dyDescent="0.3">
      <c r="A4461" s="29">
        <v>2017615</v>
      </c>
      <c r="B4461" s="1">
        <v>136</v>
      </c>
      <c r="C4461" s="1" t="s">
        <v>14</v>
      </c>
      <c r="D4461" s="1" t="s">
        <v>61</v>
      </c>
      <c r="E4461" s="1" t="s">
        <v>62</v>
      </c>
      <c r="F4461" s="47">
        <v>714</v>
      </c>
      <c r="G4461" s="34">
        <v>1229.29</v>
      </c>
      <c r="H4461" s="1" t="s">
        <v>218</v>
      </c>
      <c r="I4461" s="34">
        <v>6.9344999999999997E-3</v>
      </c>
      <c r="J4461" s="34">
        <v>4016.9204</v>
      </c>
      <c r="K4461" s="35" t="str">
        <f t="shared" si="345"/>
        <v>Leenderbos, Groote Heide &amp; De Plateaux_H2330</v>
      </c>
      <c r="L4461" s="36">
        <f>VLOOKUP(D4461,DATA!A:F,5,FALSE)</f>
        <v>1.0986712608830001E-2</v>
      </c>
      <c r="M4461" s="37">
        <f>VLOOKUP(D4461,DATA!A:F,6,FALSE)</f>
        <v>982</v>
      </c>
      <c r="N4461" s="36">
        <f t="shared" si="346"/>
        <v>93.801678153018287</v>
      </c>
      <c r="O4461" s="36">
        <f t="shared" si="347"/>
        <v>93.802121101436583</v>
      </c>
      <c r="P4461" s="36">
        <f t="shared" si="348"/>
        <v>4.4294841829639608E-4</v>
      </c>
      <c r="Q4461" s="36">
        <f t="shared" si="349"/>
        <v>1.7792885376025268E-2</v>
      </c>
    </row>
    <row r="4462" spans="1:17" x14ac:dyDescent="0.3">
      <c r="A4462" s="29">
        <v>2017616</v>
      </c>
      <c r="B4462" s="1">
        <v>136</v>
      </c>
      <c r="C4462" s="1" t="s">
        <v>14</v>
      </c>
      <c r="D4462" s="1" t="s">
        <v>61</v>
      </c>
      <c r="E4462" s="1" t="s">
        <v>62</v>
      </c>
      <c r="F4462" s="47">
        <v>714</v>
      </c>
      <c r="G4462" s="34">
        <v>873.02</v>
      </c>
      <c r="H4462" s="1" t="s">
        <v>218</v>
      </c>
      <c r="I4462" s="34">
        <v>4.9309999999999996E-3</v>
      </c>
      <c r="J4462" s="34">
        <v>7894.9937</v>
      </c>
      <c r="K4462" s="35" t="str">
        <f t="shared" si="345"/>
        <v>Leenderbos, Groote Heide &amp; De Plateaux_H2330</v>
      </c>
      <c r="L4462" s="36">
        <f>VLOOKUP(D4462,DATA!A:F,5,FALSE)</f>
        <v>1.0986712608830001E-2</v>
      </c>
      <c r="M4462" s="37">
        <f>VLOOKUP(D4462,DATA!A:F,6,FALSE)</f>
        <v>982</v>
      </c>
      <c r="N4462" s="36">
        <f t="shared" si="346"/>
        <v>23.195018953068857</v>
      </c>
      <c r="O4462" s="36">
        <f t="shared" si="347"/>
        <v>23.195984099461068</v>
      </c>
      <c r="P4462" s="36">
        <f t="shared" si="348"/>
        <v>9.6514639221112475E-4</v>
      </c>
      <c r="Q4462" s="36">
        <f t="shared" si="349"/>
        <v>0</v>
      </c>
    </row>
    <row r="4463" spans="1:17" x14ac:dyDescent="0.3">
      <c r="A4463" s="29">
        <v>2017620</v>
      </c>
      <c r="B4463" s="1">
        <v>136</v>
      </c>
      <c r="C4463" s="1" t="s">
        <v>14</v>
      </c>
      <c r="D4463" s="1" t="s">
        <v>51</v>
      </c>
      <c r="E4463" s="1" t="s">
        <v>52</v>
      </c>
      <c r="F4463" s="47">
        <v>1000</v>
      </c>
      <c r="G4463" s="34">
        <v>1046.5899999999999</v>
      </c>
      <c r="H4463" s="1" t="s">
        <v>218</v>
      </c>
      <c r="I4463" s="34">
        <v>5.1821000000000002E-3</v>
      </c>
      <c r="J4463" s="34">
        <v>1401.7544</v>
      </c>
      <c r="K4463" s="35" t="str">
        <f t="shared" si="345"/>
        <v>Leenderbos, Groote Heide &amp; De Plateaux_Lg09</v>
      </c>
      <c r="L4463" s="36">
        <f>VLOOKUP(D4463,DATA!A:F,5,FALSE)</f>
        <v>8.4126827976184013E-3</v>
      </c>
      <c r="M4463" s="37">
        <f>VLOOKUP(D4463,DATA!A:F,6,FALSE)</f>
        <v>1350</v>
      </c>
      <c r="N4463" s="36">
        <f t="shared" si="346"/>
        <v>7.2259242989708161</v>
      </c>
      <c r="O4463" s="36">
        <f t="shared" si="347"/>
        <v>7.2262165583420455</v>
      </c>
      <c r="P4463" s="36">
        <f t="shared" si="348"/>
        <v>2.9225937122934198E-4</v>
      </c>
      <c r="Q4463" s="36">
        <f t="shared" si="349"/>
        <v>4.0967585956196359E-3</v>
      </c>
    </row>
    <row r="4464" spans="1:17" x14ac:dyDescent="0.3">
      <c r="A4464" s="29">
        <v>2017623</v>
      </c>
      <c r="B4464" s="1">
        <v>136</v>
      </c>
      <c r="C4464" s="1" t="s">
        <v>14</v>
      </c>
      <c r="D4464" s="1" t="s">
        <v>63</v>
      </c>
      <c r="E4464" s="1" t="s">
        <v>64</v>
      </c>
      <c r="F4464" s="47">
        <v>714</v>
      </c>
      <c r="G4464" s="34">
        <v>1144.04</v>
      </c>
      <c r="H4464" s="1" t="s">
        <v>218</v>
      </c>
      <c r="I4464" s="34">
        <v>5.8478999999999996E-3</v>
      </c>
      <c r="J4464" s="34">
        <v>2527.7849999999999</v>
      </c>
      <c r="K4464" s="35" t="str">
        <f t="shared" si="345"/>
        <v>Leenderbos, Groote Heide &amp; De Plateaux_H2310</v>
      </c>
      <c r="L4464" s="36">
        <f>VLOOKUP(D4464,DATA!A:F,5,FALSE)</f>
        <v>1.0986712608830001E-2</v>
      </c>
      <c r="M4464" s="37">
        <f>VLOOKUP(D4464,DATA!A:F,6,FALSE)</f>
        <v>982</v>
      </c>
      <c r="N4464" s="36">
        <f t="shared" si="346"/>
        <v>85.573229000629894</v>
      </c>
      <c r="O4464" s="36">
        <f t="shared" si="347"/>
        <v>85.574022167989511</v>
      </c>
      <c r="P4464" s="36">
        <f t="shared" si="348"/>
        <v>7.9316735961754148E-4</v>
      </c>
      <c r="Q4464" s="36">
        <f t="shared" si="349"/>
        <v>2.0049565541308271E-2</v>
      </c>
    </row>
    <row r="4465" spans="1:17" x14ac:dyDescent="0.3">
      <c r="A4465" s="29">
        <v>2017623</v>
      </c>
      <c r="B4465" s="1">
        <v>136</v>
      </c>
      <c r="C4465" s="1" t="s">
        <v>14</v>
      </c>
      <c r="D4465" s="1" t="s">
        <v>61</v>
      </c>
      <c r="E4465" s="1" t="s">
        <v>62</v>
      </c>
      <c r="F4465" s="47">
        <v>714</v>
      </c>
      <c r="G4465" s="34">
        <v>1144.04</v>
      </c>
      <c r="H4465" s="1" t="s">
        <v>218</v>
      </c>
      <c r="I4465" s="34">
        <v>5.8478999999999996E-3</v>
      </c>
      <c r="J4465" s="34">
        <v>200.7243</v>
      </c>
      <c r="K4465" s="35" t="str">
        <f t="shared" si="345"/>
        <v>Leenderbos, Groote Heide &amp; De Plateaux_H2330</v>
      </c>
      <c r="L4465" s="36">
        <f>VLOOKUP(D4465,DATA!A:F,5,FALSE)</f>
        <v>1.0986712608830001E-2</v>
      </c>
      <c r="M4465" s="37">
        <f>VLOOKUP(D4465,DATA!A:F,6,FALSE)</f>
        <v>982</v>
      </c>
      <c r="N4465" s="36">
        <f t="shared" si="346"/>
        <v>85.573229000629894</v>
      </c>
      <c r="O4465" s="36">
        <f t="shared" si="347"/>
        <v>85.574022167989511</v>
      </c>
      <c r="P4465" s="36">
        <f t="shared" si="348"/>
        <v>7.9316735961754148E-4</v>
      </c>
      <c r="Q4465" s="36">
        <f t="shared" si="349"/>
        <v>1.592079630420793E-3</v>
      </c>
    </row>
    <row r="4466" spans="1:17" x14ac:dyDescent="0.3">
      <c r="A4466" s="29">
        <v>2017623</v>
      </c>
      <c r="B4466" s="1">
        <v>136</v>
      </c>
      <c r="C4466" s="1" t="s">
        <v>14</v>
      </c>
      <c r="D4466" s="1" t="s">
        <v>51</v>
      </c>
      <c r="E4466" s="1" t="s">
        <v>52</v>
      </c>
      <c r="F4466" s="47">
        <v>1000</v>
      </c>
      <c r="G4466" s="34">
        <v>1144.04</v>
      </c>
      <c r="H4466" s="1" t="s">
        <v>218</v>
      </c>
      <c r="I4466" s="34">
        <v>5.8478999999999996E-3</v>
      </c>
      <c r="J4466" s="34">
        <v>353.24585000000002</v>
      </c>
      <c r="K4466" s="35" t="str">
        <f t="shared" si="345"/>
        <v>Leenderbos, Groote Heide &amp; De Plateaux_Lg09</v>
      </c>
      <c r="L4466" s="36">
        <f>VLOOKUP(D4466,DATA!A:F,5,FALSE)</f>
        <v>8.4126827976184013E-3</v>
      </c>
      <c r="M4466" s="37">
        <f>VLOOKUP(D4466,DATA!A:F,6,FALSE)</f>
        <v>1350</v>
      </c>
      <c r="N4466" s="36">
        <f t="shared" si="346"/>
        <v>15.024559094782719</v>
      </c>
      <c r="O4466" s="36">
        <f t="shared" si="347"/>
        <v>15.025187206777709</v>
      </c>
      <c r="P4466" s="36">
        <f t="shared" si="348"/>
        <v>6.2811199499002157E-4</v>
      </c>
      <c r="Q4466" s="36">
        <f t="shared" si="349"/>
        <v>2.2187795556544592E-3</v>
      </c>
    </row>
    <row r="4467" spans="1:17" x14ac:dyDescent="0.3">
      <c r="A4467" s="29">
        <v>2017624</v>
      </c>
      <c r="B4467" s="1">
        <v>136</v>
      </c>
      <c r="C4467" s="1" t="s">
        <v>14</v>
      </c>
      <c r="D4467" s="1" t="s">
        <v>63</v>
      </c>
      <c r="E4467" s="1" t="s">
        <v>64</v>
      </c>
      <c r="F4467" s="47">
        <v>714</v>
      </c>
      <c r="G4467" s="34">
        <v>912.48</v>
      </c>
      <c r="H4467" s="1" t="s">
        <v>218</v>
      </c>
      <c r="I4467" s="34">
        <v>4.8119E-3</v>
      </c>
      <c r="J4467" s="34">
        <v>1771.4571094125299</v>
      </c>
      <c r="K4467" s="35" t="str">
        <f t="shared" si="345"/>
        <v>Leenderbos, Groote Heide &amp; De Plateaux_H2310</v>
      </c>
      <c r="L4467" s="36">
        <f>VLOOKUP(D4467,DATA!A:F,5,FALSE)</f>
        <v>1.0986712608830001E-2</v>
      </c>
      <c r="M4467" s="37">
        <f>VLOOKUP(D4467,DATA!A:F,6,FALSE)</f>
        <v>982</v>
      </c>
      <c r="N4467" s="36">
        <f t="shared" si="346"/>
        <v>31.782262499244702</v>
      </c>
      <c r="O4467" s="36">
        <f t="shared" si="347"/>
        <v>31.783408726318505</v>
      </c>
      <c r="P4467" s="36">
        <f t="shared" si="348"/>
        <v>1.1462270738036295E-3</v>
      </c>
      <c r="Q4467" s="36">
        <f t="shared" si="349"/>
        <v>0</v>
      </c>
    </row>
    <row r="4468" spans="1:17" x14ac:dyDescent="0.3">
      <c r="A4468" s="29">
        <v>2017624</v>
      </c>
      <c r="B4468" s="1">
        <v>136</v>
      </c>
      <c r="C4468" s="1" t="s">
        <v>14</v>
      </c>
      <c r="D4468" s="1" t="s">
        <v>61</v>
      </c>
      <c r="E4468" s="1" t="s">
        <v>62</v>
      </c>
      <c r="F4468" s="47">
        <v>714</v>
      </c>
      <c r="G4468" s="34">
        <v>912.48</v>
      </c>
      <c r="H4468" s="1" t="s">
        <v>218</v>
      </c>
      <c r="I4468" s="34">
        <v>4.8119E-3</v>
      </c>
      <c r="J4468" s="34">
        <v>2211.0936518262201</v>
      </c>
      <c r="K4468" s="35" t="str">
        <f t="shared" si="345"/>
        <v>Leenderbos, Groote Heide &amp; De Plateaux_H2330</v>
      </c>
      <c r="L4468" s="36">
        <f>VLOOKUP(D4468,DATA!A:F,5,FALSE)</f>
        <v>1.0986712608830001E-2</v>
      </c>
      <c r="M4468" s="37">
        <f>VLOOKUP(D4468,DATA!A:F,6,FALSE)</f>
        <v>982</v>
      </c>
      <c r="N4468" s="36">
        <f t="shared" si="346"/>
        <v>31.782262499244702</v>
      </c>
      <c r="O4468" s="36">
        <f t="shared" si="347"/>
        <v>31.783408726318505</v>
      </c>
      <c r="P4468" s="36">
        <f t="shared" si="348"/>
        <v>1.1462270738036295E-3</v>
      </c>
      <c r="Q4468" s="36">
        <f t="shared" si="349"/>
        <v>0</v>
      </c>
    </row>
    <row r="4469" spans="1:17" x14ac:dyDescent="0.3">
      <c r="A4469" s="29">
        <v>2017625</v>
      </c>
      <c r="B4469" s="1">
        <v>136</v>
      </c>
      <c r="C4469" s="1" t="s">
        <v>14</v>
      </c>
      <c r="D4469" s="1" t="s">
        <v>61</v>
      </c>
      <c r="E4469" s="1" t="s">
        <v>62</v>
      </c>
      <c r="F4469" s="47">
        <v>714</v>
      </c>
      <c r="G4469" s="34">
        <v>991.06</v>
      </c>
      <c r="H4469" s="1" t="s">
        <v>218</v>
      </c>
      <c r="I4469" s="34">
        <v>5.0892999999999997E-3</v>
      </c>
      <c r="J4469" s="34">
        <v>5047.259</v>
      </c>
      <c r="K4469" s="35" t="str">
        <f t="shared" si="345"/>
        <v>Leenderbos, Groote Heide &amp; De Plateaux_H2330</v>
      </c>
      <c r="L4469" s="36">
        <f>VLOOKUP(D4469,DATA!A:F,5,FALSE)</f>
        <v>1.0986712608830001E-2</v>
      </c>
      <c r="M4469" s="37">
        <f>VLOOKUP(D4469,DATA!A:F,6,FALSE)</f>
        <v>982</v>
      </c>
      <c r="N4469" s="36">
        <f t="shared" si="346"/>
        <v>52.486437748061583</v>
      </c>
      <c r="O4469" s="36">
        <f t="shared" si="347"/>
        <v>52.487832156180922</v>
      </c>
      <c r="P4469" s="36">
        <f t="shared" si="348"/>
        <v>1.3944081193386637E-3</v>
      </c>
      <c r="Q4469" s="36">
        <f t="shared" si="349"/>
        <v>7.0379389300051443E-2</v>
      </c>
    </row>
    <row r="4470" spans="1:17" x14ac:dyDescent="0.3">
      <c r="A4470" s="29">
        <v>2017626</v>
      </c>
      <c r="B4470" s="1">
        <v>136</v>
      </c>
      <c r="C4470" s="1" t="s">
        <v>14</v>
      </c>
      <c r="D4470" s="1" t="s">
        <v>63</v>
      </c>
      <c r="E4470" s="1" t="s">
        <v>64</v>
      </c>
      <c r="F4470" s="47">
        <v>714</v>
      </c>
      <c r="G4470" s="34">
        <v>1155.01</v>
      </c>
      <c r="H4470" s="1" t="s">
        <v>218</v>
      </c>
      <c r="I4470" s="34">
        <v>5.7483999999999999E-3</v>
      </c>
      <c r="J4470" s="34">
        <v>423.67516999999998</v>
      </c>
      <c r="K4470" s="35" t="str">
        <f t="shared" si="345"/>
        <v>Leenderbos, Groote Heide &amp; De Plateaux_H2310</v>
      </c>
      <c r="L4470" s="36">
        <f>VLOOKUP(D4470,DATA!A:F,5,FALSE)</f>
        <v>1.0986712608830001E-2</v>
      </c>
      <c r="M4470" s="37">
        <f>VLOOKUP(D4470,DATA!A:F,6,FALSE)</f>
        <v>982</v>
      </c>
      <c r="N4470" s="36">
        <f t="shared" si="346"/>
        <v>86.998330408733182</v>
      </c>
      <c r="O4470" s="36">
        <f t="shared" si="347"/>
        <v>86.999044764640345</v>
      </c>
      <c r="P4470" s="36">
        <f t="shared" si="348"/>
        <v>7.1435590716362185E-4</v>
      </c>
      <c r="Q4470" s="36">
        <f t="shared" si="349"/>
        <v>3.0265486040805169E-3</v>
      </c>
    </row>
    <row r="4471" spans="1:17" x14ac:dyDescent="0.3">
      <c r="A4471" s="29">
        <v>2017626</v>
      </c>
      <c r="B4471" s="1">
        <v>136</v>
      </c>
      <c r="C4471" s="1" t="s">
        <v>14</v>
      </c>
      <c r="D4471" s="1" t="s">
        <v>61</v>
      </c>
      <c r="E4471" s="1" t="s">
        <v>62</v>
      </c>
      <c r="F4471" s="47">
        <v>714</v>
      </c>
      <c r="G4471" s="34">
        <v>1155.01</v>
      </c>
      <c r="H4471" s="1" t="s">
        <v>218</v>
      </c>
      <c r="I4471" s="34">
        <v>5.7483999999999999E-3</v>
      </c>
      <c r="J4471" s="34">
        <v>6484.1342999999997</v>
      </c>
      <c r="K4471" s="35" t="str">
        <f t="shared" si="345"/>
        <v>Leenderbos, Groote Heide &amp; De Plateaux_H2330</v>
      </c>
      <c r="L4471" s="36">
        <f>VLOOKUP(D4471,DATA!A:F,5,FALSE)</f>
        <v>1.0986712608830001E-2</v>
      </c>
      <c r="M4471" s="37">
        <f>VLOOKUP(D4471,DATA!A:F,6,FALSE)</f>
        <v>982</v>
      </c>
      <c r="N4471" s="36">
        <f t="shared" si="346"/>
        <v>86.998330408733182</v>
      </c>
      <c r="O4471" s="36">
        <f t="shared" si="347"/>
        <v>86.999044764640345</v>
      </c>
      <c r="P4471" s="36">
        <f t="shared" si="348"/>
        <v>7.1435590716362185E-4</v>
      </c>
      <c r="Q4471" s="36">
        <f t="shared" si="349"/>
        <v>4.6319796400472561E-2</v>
      </c>
    </row>
    <row r="4472" spans="1:17" x14ac:dyDescent="0.3">
      <c r="A4472" s="29">
        <v>2017626</v>
      </c>
      <c r="B4472" s="1">
        <v>136</v>
      </c>
      <c r="C4472" s="1" t="s">
        <v>14</v>
      </c>
      <c r="D4472" s="1" t="s">
        <v>51</v>
      </c>
      <c r="E4472" s="1" t="s">
        <v>52</v>
      </c>
      <c r="F4472" s="47">
        <v>1000</v>
      </c>
      <c r="G4472" s="34">
        <v>1155.01</v>
      </c>
      <c r="H4472" s="1" t="s">
        <v>218</v>
      </c>
      <c r="I4472" s="34">
        <v>5.7483999999999999E-3</v>
      </c>
      <c r="J4472" s="34">
        <v>3.6080700000000001</v>
      </c>
      <c r="K4472" s="35" t="str">
        <f t="shared" si="345"/>
        <v>Leenderbos, Groote Heide &amp; De Plateaux_Lg09</v>
      </c>
      <c r="L4472" s="36">
        <f>VLOOKUP(D4472,DATA!A:F,5,FALSE)</f>
        <v>8.4126827976184013E-3</v>
      </c>
      <c r="M4472" s="37">
        <f>VLOOKUP(D4472,DATA!A:F,6,FALSE)</f>
        <v>1350</v>
      </c>
      <c r="N4472" s="36">
        <f t="shared" si="346"/>
        <v>16.24121356909259</v>
      </c>
      <c r="O4472" s="36">
        <f t="shared" si="347"/>
        <v>16.241871435087646</v>
      </c>
      <c r="P4472" s="36">
        <f t="shared" si="348"/>
        <v>6.5786599505557319E-4</v>
      </c>
      <c r="Q4472" s="36">
        <f t="shared" si="349"/>
        <v>2.373626560780162E-5</v>
      </c>
    </row>
    <row r="4473" spans="1:17" x14ac:dyDescent="0.3">
      <c r="A4473" s="29">
        <v>2017627</v>
      </c>
      <c r="B4473" s="1">
        <v>136</v>
      </c>
      <c r="C4473" s="1" t="s">
        <v>14</v>
      </c>
      <c r="D4473" s="1" t="s">
        <v>63</v>
      </c>
      <c r="E4473" s="1" t="s">
        <v>64</v>
      </c>
      <c r="F4473" s="47">
        <v>714</v>
      </c>
      <c r="G4473" s="34">
        <v>1269.01</v>
      </c>
      <c r="H4473" s="1" t="s">
        <v>218</v>
      </c>
      <c r="I4473" s="34">
        <v>6.1792000000000001E-3</v>
      </c>
      <c r="J4473" s="34">
        <v>1388.9367999999999</v>
      </c>
      <c r="K4473" s="35" t="str">
        <f t="shared" si="345"/>
        <v>Leenderbos, Groote Heide &amp; De Plateaux_H2310</v>
      </c>
      <c r="L4473" s="36">
        <f>VLOOKUP(D4473,DATA!A:F,5,FALSE)</f>
        <v>1.0986712608830001E-2</v>
      </c>
      <c r="M4473" s="37">
        <f>VLOOKUP(D4473,DATA!A:F,6,FALSE)</f>
        <v>982</v>
      </c>
      <c r="N4473" s="36">
        <f t="shared" si="346"/>
        <v>95.903841227761191</v>
      </c>
      <c r="O4473" s="36">
        <f t="shared" si="347"/>
        <v>95.904107913177327</v>
      </c>
      <c r="P4473" s="36">
        <f t="shared" si="348"/>
        <v>2.6668541613616981E-4</v>
      </c>
      <c r="Q4473" s="36">
        <f t="shared" si="349"/>
        <v>3.7040918849484007E-3</v>
      </c>
    </row>
    <row r="4474" spans="1:17" x14ac:dyDescent="0.3">
      <c r="A4474" s="29">
        <v>2017627</v>
      </c>
      <c r="B4474" s="1">
        <v>136</v>
      </c>
      <c r="C4474" s="1" t="s">
        <v>14</v>
      </c>
      <c r="D4474" s="1" t="s">
        <v>61</v>
      </c>
      <c r="E4474" s="1" t="s">
        <v>62</v>
      </c>
      <c r="F4474" s="47">
        <v>714</v>
      </c>
      <c r="G4474" s="34">
        <v>1269.01</v>
      </c>
      <c r="H4474" s="1" t="s">
        <v>218</v>
      </c>
      <c r="I4474" s="34">
        <v>6.1792000000000001E-3</v>
      </c>
      <c r="J4474" s="34">
        <v>2931.5684000000001</v>
      </c>
      <c r="K4474" s="35" t="str">
        <f t="shared" si="345"/>
        <v>Leenderbos, Groote Heide &amp; De Plateaux_H2330</v>
      </c>
      <c r="L4474" s="36">
        <f>VLOOKUP(D4474,DATA!A:F,5,FALSE)</f>
        <v>1.0986712608830001E-2</v>
      </c>
      <c r="M4474" s="37">
        <f>VLOOKUP(D4474,DATA!A:F,6,FALSE)</f>
        <v>982</v>
      </c>
      <c r="N4474" s="36">
        <f t="shared" si="346"/>
        <v>95.903841227761191</v>
      </c>
      <c r="O4474" s="36">
        <f t="shared" si="347"/>
        <v>95.904107913177327</v>
      </c>
      <c r="P4474" s="36">
        <f t="shared" si="348"/>
        <v>2.6668541613616981E-4</v>
      </c>
      <c r="Q4474" s="36">
        <f t="shared" si="349"/>
        <v>7.8180653868564556E-3</v>
      </c>
    </row>
    <row r="4475" spans="1:17" x14ac:dyDescent="0.3">
      <c r="A4475" s="29">
        <v>2017627</v>
      </c>
      <c r="B4475" s="1">
        <v>136</v>
      </c>
      <c r="C4475" s="1" t="s">
        <v>14</v>
      </c>
      <c r="D4475" s="1" t="s">
        <v>51</v>
      </c>
      <c r="E4475" s="1" t="s">
        <v>52</v>
      </c>
      <c r="F4475" s="47">
        <v>1000</v>
      </c>
      <c r="G4475" s="34">
        <v>1269.01</v>
      </c>
      <c r="H4475" s="1" t="s">
        <v>218</v>
      </c>
      <c r="I4475" s="34">
        <v>6.1792000000000001E-3</v>
      </c>
      <c r="J4475" s="34">
        <v>1230.5528999999999</v>
      </c>
      <c r="K4475" s="35" t="str">
        <f t="shared" si="345"/>
        <v>Leenderbos, Groote Heide &amp; De Plateaux_Lg09</v>
      </c>
      <c r="L4475" s="36">
        <f>VLOOKUP(D4475,DATA!A:F,5,FALSE)</f>
        <v>8.4126827976184013E-3</v>
      </c>
      <c r="M4475" s="37">
        <f>VLOOKUP(D4475,DATA!A:F,6,FALSE)</f>
        <v>1350</v>
      </c>
      <c r="N4475" s="36">
        <f t="shared" si="346"/>
        <v>33.59615847478311</v>
      </c>
      <c r="O4475" s="36">
        <f t="shared" si="347"/>
        <v>33.597318195178772</v>
      </c>
      <c r="P4475" s="36">
        <f t="shared" si="348"/>
        <v>1.159720395662589E-3</v>
      </c>
      <c r="Q4475" s="36">
        <f t="shared" si="349"/>
        <v>1.4270972960717464E-2</v>
      </c>
    </row>
    <row r="4476" spans="1:17" x14ac:dyDescent="0.3">
      <c r="A4476" s="29">
        <v>2017628</v>
      </c>
      <c r="B4476" s="1">
        <v>136</v>
      </c>
      <c r="C4476" s="1" t="s">
        <v>14</v>
      </c>
      <c r="D4476" s="1" t="s">
        <v>63</v>
      </c>
      <c r="E4476" s="1" t="s">
        <v>64</v>
      </c>
      <c r="F4476" s="47">
        <v>714</v>
      </c>
      <c r="G4476" s="34">
        <v>1626.87</v>
      </c>
      <c r="H4476" s="1" t="s">
        <v>218</v>
      </c>
      <c r="I4476" s="34">
        <v>7.4955000000000004E-3</v>
      </c>
      <c r="J4476" s="34">
        <v>108.255066</v>
      </c>
      <c r="K4476" s="35" t="str">
        <f t="shared" si="345"/>
        <v>Leenderbos, Groote Heide &amp; De Plateaux_H2310</v>
      </c>
      <c r="L4476" s="36">
        <f>VLOOKUP(D4476,DATA!A:F,5,FALSE)</f>
        <v>1.0986712608830001E-2</v>
      </c>
      <c r="M4476" s="37">
        <f>VLOOKUP(D4476,DATA!A:F,6,FALSE)</f>
        <v>982</v>
      </c>
      <c r="N4476" s="36">
        <f t="shared" si="346"/>
        <v>99.916312729438715</v>
      </c>
      <c r="O4476" s="36">
        <f t="shared" si="347"/>
        <v>99.916319615110581</v>
      </c>
      <c r="P4476" s="36">
        <f t="shared" si="348"/>
        <v>6.8856718655752047E-6</v>
      </c>
      <c r="Q4476" s="36">
        <f t="shared" si="349"/>
        <v>7.4540886226218695E-6</v>
      </c>
    </row>
    <row r="4477" spans="1:17" x14ac:dyDescent="0.3">
      <c r="A4477" s="29">
        <v>2017628</v>
      </c>
      <c r="B4477" s="1">
        <v>136</v>
      </c>
      <c r="C4477" s="1" t="s">
        <v>14</v>
      </c>
      <c r="D4477" s="1" t="s">
        <v>51</v>
      </c>
      <c r="E4477" s="1" t="s">
        <v>52</v>
      </c>
      <c r="F4477" s="47">
        <v>1000</v>
      </c>
      <c r="G4477" s="34">
        <v>1626.87</v>
      </c>
      <c r="H4477" s="1" t="s">
        <v>218</v>
      </c>
      <c r="I4477" s="34">
        <v>7.4955000000000004E-3</v>
      </c>
      <c r="J4477" s="34">
        <v>540.38750000000005</v>
      </c>
      <c r="K4477" s="35" t="str">
        <f t="shared" si="345"/>
        <v>Leenderbos, Groote Heide &amp; De Plateaux_Lg09</v>
      </c>
      <c r="L4477" s="36">
        <f>VLOOKUP(D4477,DATA!A:F,5,FALSE)</f>
        <v>8.4126827976184013E-3</v>
      </c>
      <c r="M4477" s="37">
        <f>VLOOKUP(D4477,DATA!A:F,6,FALSE)</f>
        <v>1350</v>
      </c>
      <c r="N4477" s="36">
        <f t="shared" si="346"/>
        <v>91.126824587837262</v>
      </c>
      <c r="O4477" s="36">
        <f t="shared" si="347"/>
        <v>91.127334445750279</v>
      </c>
      <c r="P4477" s="36">
        <f t="shared" si="348"/>
        <v>5.0985791301627614E-4</v>
      </c>
      <c r="Q4477" s="36">
        <f t="shared" si="349"/>
        <v>2.7552084297008295E-3</v>
      </c>
    </row>
    <row r="4478" spans="1:17" x14ac:dyDescent="0.3">
      <c r="A4478" s="29">
        <v>2017656</v>
      </c>
      <c r="B4478" s="1">
        <v>138</v>
      </c>
      <c r="C4478" s="1" t="s">
        <v>38</v>
      </c>
      <c r="D4478" s="1" t="s">
        <v>75</v>
      </c>
      <c r="E4478" s="1" t="s">
        <v>76</v>
      </c>
      <c r="F4478" s="47">
        <v>1071</v>
      </c>
      <c r="G4478" s="34">
        <v>1822.25</v>
      </c>
      <c r="H4478" s="1" t="s">
        <v>218</v>
      </c>
      <c r="I4478" s="34">
        <v>4.752E-4</v>
      </c>
      <c r="J4478" s="34">
        <v>7062.1880000000001</v>
      </c>
      <c r="K4478" s="35" t="str">
        <f t="shared" si="345"/>
        <v>Weerter- en Budelerbergen &amp; Ringselven_Lg13</v>
      </c>
      <c r="L4478" s="36">
        <f>VLOOKUP(D4478,DATA!A:F,5,FALSE)</f>
        <v>8.4126827976184013E-3</v>
      </c>
      <c r="M4478" s="37">
        <f>VLOOKUP(D4478,DATA!A:F,6,FALSE)</f>
        <v>1421</v>
      </c>
      <c r="N4478" s="36">
        <f t="shared" si="346"/>
        <v>96.693285842588821</v>
      </c>
      <c r="O4478" s="36">
        <f t="shared" si="347"/>
        <v>96.69329862471524</v>
      </c>
      <c r="P4478" s="36">
        <f t="shared" si="348"/>
        <v>1.2782126418642292E-5</v>
      </c>
      <c r="Q4478" s="36">
        <f t="shared" si="349"/>
        <v>0</v>
      </c>
    </row>
    <row r="4479" spans="1:17" x14ac:dyDescent="0.3">
      <c r="A4479" s="29">
        <v>2017657</v>
      </c>
      <c r="B4479" s="1">
        <v>138</v>
      </c>
      <c r="C4479" s="1" t="s">
        <v>38</v>
      </c>
      <c r="D4479" s="1" t="s">
        <v>75</v>
      </c>
      <c r="E4479" s="1" t="s">
        <v>76</v>
      </c>
      <c r="F4479" s="47">
        <v>1071</v>
      </c>
      <c r="G4479" s="34">
        <v>2007.49</v>
      </c>
      <c r="H4479" s="1" t="s">
        <v>218</v>
      </c>
      <c r="I4479" s="34">
        <v>5.4569999999999998E-4</v>
      </c>
      <c r="J4479" s="34">
        <v>8935.5159999999996</v>
      </c>
      <c r="K4479" s="35" t="str">
        <f t="shared" si="345"/>
        <v>Weerter- en Budelerbergen &amp; Ringselven_Lg13</v>
      </c>
      <c r="L4479" s="36">
        <f>VLOOKUP(D4479,DATA!A:F,5,FALSE)</f>
        <v>8.4126827976184013E-3</v>
      </c>
      <c r="M4479" s="37">
        <f>VLOOKUP(D4479,DATA!A:F,6,FALSE)</f>
        <v>1421</v>
      </c>
      <c r="N4479" s="36">
        <f t="shared" si="346"/>
        <v>99.285345700094354</v>
      </c>
      <c r="O4479" s="36">
        <f t="shared" si="347"/>
        <v>99.285348957476032</v>
      </c>
      <c r="P4479" s="36">
        <f t="shared" si="348"/>
        <v>3.2573816781678033E-6</v>
      </c>
      <c r="Q4479" s="36">
        <f t="shared" si="349"/>
        <v>0</v>
      </c>
    </row>
    <row r="4480" spans="1:17" x14ac:dyDescent="0.3">
      <c r="A4480" s="29">
        <v>2017658</v>
      </c>
      <c r="B4480" s="1">
        <v>138</v>
      </c>
      <c r="C4480" s="1" t="s">
        <v>38</v>
      </c>
      <c r="D4480" s="1" t="s">
        <v>75</v>
      </c>
      <c r="E4480" s="1" t="s">
        <v>76</v>
      </c>
      <c r="F4480" s="47">
        <v>1071</v>
      </c>
      <c r="G4480" s="34">
        <v>1798.62</v>
      </c>
      <c r="H4480" s="1" t="s">
        <v>218</v>
      </c>
      <c r="I4480" s="34">
        <v>4.439E-4</v>
      </c>
      <c r="J4480" s="34">
        <v>5777.1980000000003</v>
      </c>
      <c r="K4480" s="35" t="str">
        <f t="shared" si="345"/>
        <v>Weerter- en Budelerbergen &amp; Ringselven_Lg13</v>
      </c>
      <c r="L4480" s="36">
        <f>VLOOKUP(D4480,DATA!A:F,5,FALSE)</f>
        <v>8.4126827976184013E-3</v>
      </c>
      <c r="M4480" s="37">
        <f>VLOOKUP(D4480,DATA!A:F,6,FALSE)</f>
        <v>1421</v>
      </c>
      <c r="N4480" s="36">
        <f t="shared" si="346"/>
        <v>95.995172049136414</v>
      </c>
      <c r="O4480" s="36">
        <f t="shared" si="347"/>
        <v>95.995186405755163</v>
      </c>
      <c r="P4480" s="36">
        <f t="shared" si="348"/>
        <v>1.4356618748934125E-5</v>
      </c>
      <c r="Q4480" s="36">
        <f t="shared" si="349"/>
        <v>0</v>
      </c>
    </row>
    <row r="4481" spans="1:17" x14ac:dyDescent="0.3">
      <c r="A4481" s="29">
        <v>2017658</v>
      </c>
      <c r="B4481" s="1">
        <v>138</v>
      </c>
      <c r="C4481" s="1" t="s">
        <v>38</v>
      </c>
      <c r="D4481" s="1" t="s">
        <v>89</v>
      </c>
      <c r="E4481" s="1" t="s">
        <v>54</v>
      </c>
      <c r="F4481" s="47">
        <v>714</v>
      </c>
      <c r="G4481" s="34">
        <v>1798.62</v>
      </c>
      <c r="H4481" s="1" t="s">
        <v>218</v>
      </c>
      <c r="I4481" s="34">
        <v>4.439E-4</v>
      </c>
      <c r="J4481" s="34">
        <v>1211.6034</v>
      </c>
      <c r="K4481" s="35" t="str">
        <f t="shared" si="345"/>
        <v>Weerter- en Budelerbergen &amp; Ringselven_L4030</v>
      </c>
      <c r="L4481" s="36">
        <f>VLOOKUP(D4481,DATA!A:F,5,FALSE)</f>
        <v>1.0986712608830001E-2</v>
      </c>
      <c r="M4481" s="37">
        <f>VLOOKUP(D4481,DATA!A:F,6,FALSE)</f>
        <v>982</v>
      </c>
      <c r="N4481" s="36">
        <f t="shared" si="346"/>
        <v>99.987309809360994</v>
      </c>
      <c r="O4481" s="36">
        <f t="shared" si="347"/>
        <v>99.987309871243056</v>
      </c>
      <c r="P4481" s="36">
        <f t="shared" si="348"/>
        <v>6.1882062141194183E-8</v>
      </c>
      <c r="Q4481" s="36">
        <f t="shared" si="349"/>
        <v>0</v>
      </c>
    </row>
    <row r="4482" spans="1:17" x14ac:dyDescent="0.3">
      <c r="A4482" s="29">
        <v>2017659</v>
      </c>
      <c r="B4482" s="1">
        <v>138</v>
      </c>
      <c r="C4482" s="1" t="s">
        <v>38</v>
      </c>
      <c r="D4482" s="1" t="s">
        <v>75</v>
      </c>
      <c r="E4482" s="1" t="s">
        <v>76</v>
      </c>
      <c r="F4482" s="47">
        <v>1071</v>
      </c>
      <c r="G4482" s="34">
        <v>1815.46</v>
      </c>
      <c r="H4482" s="1" t="s">
        <v>218</v>
      </c>
      <c r="I4482" s="34">
        <v>3.3340000000000003E-4</v>
      </c>
      <c r="J4482" s="34">
        <v>8229.8119999999999</v>
      </c>
      <c r="K4482" s="35" t="str">
        <f t="shared" si="345"/>
        <v>Weerter- en Budelerbergen &amp; Ringselven_Lg13</v>
      </c>
      <c r="L4482" s="36">
        <f>VLOOKUP(D4482,DATA!A:F,5,FALSE)</f>
        <v>8.4126827976184013E-3</v>
      </c>
      <c r="M4482" s="37">
        <f>VLOOKUP(D4482,DATA!A:F,6,FALSE)</f>
        <v>1421</v>
      </c>
      <c r="N4482" s="36">
        <f t="shared" si="346"/>
        <v>96.505692756150225</v>
      </c>
      <c r="O4482" s="36">
        <f t="shared" si="347"/>
        <v>96.505702214460655</v>
      </c>
      <c r="P4482" s="36">
        <f t="shared" si="348"/>
        <v>9.4583104299772458E-6</v>
      </c>
      <c r="Q4482" s="36">
        <f t="shared" si="349"/>
        <v>0</v>
      </c>
    </row>
    <row r="4483" spans="1:17" x14ac:dyDescent="0.3">
      <c r="A4483" s="29">
        <v>2017659</v>
      </c>
      <c r="B4483" s="1">
        <v>138</v>
      </c>
      <c r="C4483" s="1" t="s">
        <v>38</v>
      </c>
      <c r="D4483" s="1" t="s">
        <v>89</v>
      </c>
      <c r="E4483" s="1" t="s">
        <v>54</v>
      </c>
      <c r="F4483" s="47">
        <v>714</v>
      </c>
      <c r="G4483" s="34">
        <v>1815.46</v>
      </c>
      <c r="H4483" s="1" t="s">
        <v>218</v>
      </c>
      <c r="I4483" s="34">
        <v>3.3340000000000003E-4</v>
      </c>
      <c r="J4483" s="34">
        <v>889.43179999999995</v>
      </c>
      <c r="K4483" s="35" t="str">
        <f t="shared" ref="K4483:K4546" si="350">_xlfn.CONCAT(C4483,"_",D4483)</f>
        <v>Weerter- en Budelerbergen &amp; Ringselven_L4030</v>
      </c>
      <c r="L4483" s="36">
        <f>VLOOKUP(D4483,DATA!A:F,5,FALSE)</f>
        <v>1.0986712608830001E-2</v>
      </c>
      <c r="M4483" s="37">
        <f>VLOOKUP(D4483,DATA!A:F,6,FALSE)</f>
        <v>982</v>
      </c>
      <c r="N4483" s="36">
        <f t="shared" ref="N4483:N4546" si="351">100/(1+EXP(-L4483*(G4483-M4483)))</f>
        <v>99.989453073408001</v>
      </c>
      <c r="O4483" s="36">
        <f t="shared" ref="O4483:O4546" si="352">100/(1+EXP(-L4483*((G4483+I4483)-M4483)))</f>
        <v>99.989453112036927</v>
      </c>
      <c r="P4483" s="36">
        <f t="shared" ref="P4483:P4546" si="353">O4483-N4483</f>
        <v>3.8628925835837435E-8</v>
      </c>
      <c r="Q4483" s="36">
        <f t="shared" ref="Q4483:Q4546" si="354">IF(AND(H4483&lt;&gt;"below",I4483&gt;=0.005),J4483*P4483/100,0)</f>
        <v>0</v>
      </c>
    </row>
    <row r="4484" spans="1:17" x14ac:dyDescent="0.3">
      <c r="A4484" s="29">
        <v>2017660</v>
      </c>
      <c r="B4484" s="1">
        <v>138</v>
      </c>
      <c r="C4484" s="1" t="s">
        <v>38</v>
      </c>
      <c r="D4484" s="1" t="s">
        <v>75</v>
      </c>
      <c r="E4484" s="1" t="s">
        <v>76</v>
      </c>
      <c r="F4484" s="47">
        <v>1071</v>
      </c>
      <c r="G4484" s="34">
        <v>1841.82</v>
      </c>
      <c r="H4484" s="1" t="s">
        <v>218</v>
      </c>
      <c r="I4484" s="34">
        <v>2.8659999999999997E-4</v>
      </c>
      <c r="J4484" s="34">
        <v>10000</v>
      </c>
      <c r="K4484" s="35" t="str">
        <f t="shared" si="350"/>
        <v>Weerter- en Budelerbergen &amp; Ringselven_Lg13</v>
      </c>
      <c r="L4484" s="36">
        <f>VLOOKUP(D4484,DATA!A:F,5,FALSE)</f>
        <v>8.4126827976184013E-3</v>
      </c>
      <c r="M4484" s="37">
        <f>VLOOKUP(D4484,DATA!A:F,6,FALSE)</f>
        <v>1421</v>
      </c>
      <c r="N4484" s="36">
        <f t="shared" si="351"/>
        <v>97.181088123715185</v>
      </c>
      <c r="O4484" s="36">
        <f t="shared" si="352"/>
        <v>97.181094728724915</v>
      </c>
      <c r="P4484" s="36">
        <f t="shared" si="353"/>
        <v>6.6050097302650101E-6</v>
      </c>
      <c r="Q4484" s="36">
        <f t="shared" si="354"/>
        <v>0</v>
      </c>
    </row>
    <row r="4485" spans="1:17" x14ac:dyDescent="0.3">
      <c r="A4485" s="29">
        <v>2017661</v>
      </c>
      <c r="B4485" s="1">
        <v>138</v>
      </c>
      <c r="C4485" s="1" t="s">
        <v>38</v>
      </c>
      <c r="D4485" s="1" t="s">
        <v>75</v>
      </c>
      <c r="E4485" s="1" t="s">
        <v>76</v>
      </c>
      <c r="F4485" s="47">
        <v>1071</v>
      </c>
      <c r="G4485" s="34">
        <v>1846.83</v>
      </c>
      <c r="H4485" s="1" t="s">
        <v>218</v>
      </c>
      <c r="I4485" s="34">
        <v>2.3609999999999999E-4</v>
      </c>
      <c r="J4485" s="34">
        <v>9003.991</v>
      </c>
      <c r="K4485" s="35" t="str">
        <f t="shared" si="350"/>
        <v>Weerter- en Budelerbergen &amp; Ringselven_Lg13</v>
      </c>
      <c r="L4485" s="36">
        <f>VLOOKUP(D4485,DATA!A:F,5,FALSE)</f>
        <v>8.4126827976184013E-3</v>
      </c>
      <c r="M4485" s="37">
        <f>VLOOKUP(D4485,DATA!A:F,6,FALSE)</f>
        <v>1421</v>
      </c>
      <c r="N4485" s="36">
        <f t="shared" si="351"/>
        <v>97.294281490355147</v>
      </c>
      <c r="O4485" s="36">
        <f t="shared" si="352"/>
        <v>97.294286719130952</v>
      </c>
      <c r="P4485" s="36">
        <f t="shared" si="353"/>
        <v>5.2287758052216304E-6</v>
      </c>
      <c r="Q4485" s="36">
        <f t="shared" si="354"/>
        <v>0</v>
      </c>
    </row>
    <row r="4486" spans="1:17" x14ac:dyDescent="0.3">
      <c r="A4486" s="29">
        <v>2017662</v>
      </c>
      <c r="B4486" s="1">
        <v>138</v>
      </c>
      <c r="C4486" s="1" t="s">
        <v>38</v>
      </c>
      <c r="D4486" s="1" t="s">
        <v>75</v>
      </c>
      <c r="E4486" s="1" t="s">
        <v>76</v>
      </c>
      <c r="F4486" s="47">
        <v>1071</v>
      </c>
      <c r="G4486" s="34">
        <v>1844.33</v>
      </c>
      <c r="H4486" s="1" t="s">
        <v>218</v>
      </c>
      <c r="I4486" s="34">
        <v>1.8546E-4</v>
      </c>
      <c r="J4486" s="34">
        <v>8959.2330000000002</v>
      </c>
      <c r="K4486" s="35" t="str">
        <f t="shared" si="350"/>
        <v>Weerter- en Budelerbergen &amp; Ringselven_Lg13</v>
      </c>
      <c r="L4486" s="36">
        <f>VLOOKUP(D4486,DATA!A:F,5,FALSE)</f>
        <v>8.4126827976184013E-3</v>
      </c>
      <c r="M4486" s="37">
        <f>VLOOKUP(D4486,DATA!A:F,6,FALSE)</f>
        <v>1421</v>
      </c>
      <c r="N4486" s="36">
        <f t="shared" si="351"/>
        <v>97.238361157547502</v>
      </c>
      <c r="O4486" s="36">
        <f t="shared" si="352"/>
        <v>97.238365347305731</v>
      </c>
      <c r="P4486" s="36">
        <f t="shared" si="353"/>
        <v>4.1897582292449442E-6</v>
      </c>
      <c r="Q4486" s="36">
        <f t="shared" si="354"/>
        <v>0</v>
      </c>
    </row>
    <row r="4487" spans="1:17" x14ac:dyDescent="0.3">
      <c r="A4487" s="29">
        <v>2017663</v>
      </c>
      <c r="B4487" s="1">
        <v>138</v>
      </c>
      <c r="C4487" s="1" t="s">
        <v>38</v>
      </c>
      <c r="D4487" s="1" t="s">
        <v>75</v>
      </c>
      <c r="E4487" s="1" t="s">
        <v>76</v>
      </c>
      <c r="F4487" s="47">
        <v>1071</v>
      </c>
      <c r="G4487" s="34">
        <v>1810.14</v>
      </c>
      <c r="H4487" s="1" t="s">
        <v>218</v>
      </c>
      <c r="I4487" s="34">
        <v>1.2205E-4</v>
      </c>
      <c r="J4487" s="34">
        <v>8709.19</v>
      </c>
      <c r="K4487" s="35" t="str">
        <f t="shared" si="350"/>
        <v>Weerter- en Budelerbergen &amp; Ringselven_Lg13</v>
      </c>
      <c r="L4487" s="36">
        <f>VLOOKUP(D4487,DATA!A:F,5,FALSE)</f>
        <v>8.4126827976184013E-3</v>
      </c>
      <c r="M4487" s="37">
        <f>VLOOKUP(D4487,DATA!A:F,6,FALSE)</f>
        <v>1421</v>
      </c>
      <c r="N4487" s="36">
        <f t="shared" si="351"/>
        <v>96.351586284512749</v>
      </c>
      <c r="O4487" s="36">
        <f t="shared" si="352"/>
        <v>96.351589893912958</v>
      </c>
      <c r="P4487" s="36">
        <f t="shared" si="353"/>
        <v>3.6094002098252531E-6</v>
      </c>
      <c r="Q4487" s="36">
        <f t="shared" si="354"/>
        <v>0</v>
      </c>
    </row>
    <row r="4488" spans="1:17" x14ac:dyDescent="0.3">
      <c r="A4488" s="29">
        <v>2017664</v>
      </c>
      <c r="B4488" s="1">
        <v>138</v>
      </c>
      <c r="C4488" s="1" t="s">
        <v>38</v>
      </c>
      <c r="D4488" s="1" t="s">
        <v>53</v>
      </c>
      <c r="E4488" s="1" t="s">
        <v>54</v>
      </c>
      <c r="F4488" s="47">
        <v>714</v>
      </c>
      <c r="G4488" s="34">
        <v>1586.21</v>
      </c>
      <c r="H4488" s="1" t="s">
        <v>218</v>
      </c>
      <c r="I4488" s="34">
        <v>6.7039999999999995E-5</v>
      </c>
      <c r="J4488" s="34">
        <v>36.856349999999999</v>
      </c>
      <c r="K4488" s="35" t="str">
        <f t="shared" si="350"/>
        <v>Weerter- en Budelerbergen &amp; Ringselven_H4030</v>
      </c>
      <c r="L4488" s="36">
        <f>VLOOKUP(D4488,DATA!A:F,5,FALSE)</f>
        <v>1.0986712608830001E-2</v>
      </c>
      <c r="M4488" s="37">
        <f>VLOOKUP(D4488,DATA!A:F,6,FALSE)</f>
        <v>982</v>
      </c>
      <c r="N4488" s="36">
        <f t="shared" si="351"/>
        <v>99.869243682287149</v>
      </c>
      <c r="O4488" s="36">
        <f t="shared" si="352"/>
        <v>99.869243778469638</v>
      </c>
      <c r="P4488" s="36">
        <f t="shared" si="353"/>
        <v>9.6182489528473525E-8</v>
      </c>
      <c r="Q4488" s="36">
        <f t="shared" si="354"/>
        <v>0</v>
      </c>
    </row>
    <row r="4489" spans="1:17" x14ac:dyDescent="0.3">
      <c r="A4489" s="29">
        <v>2017664</v>
      </c>
      <c r="B4489" s="1">
        <v>138</v>
      </c>
      <c r="C4489" s="1" t="s">
        <v>38</v>
      </c>
      <c r="D4489" s="1" t="s">
        <v>75</v>
      </c>
      <c r="E4489" s="1" t="s">
        <v>76</v>
      </c>
      <c r="F4489" s="47">
        <v>1071</v>
      </c>
      <c r="G4489" s="34">
        <v>1586.21</v>
      </c>
      <c r="H4489" s="1" t="s">
        <v>218</v>
      </c>
      <c r="I4489" s="34">
        <v>6.7039999999999995E-5</v>
      </c>
      <c r="J4489" s="34">
        <v>7647.2217000000001</v>
      </c>
      <c r="K4489" s="35" t="str">
        <f t="shared" si="350"/>
        <v>Weerter- en Budelerbergen &amp; Ringselven_Lg13</v>
      </c>
      <c r="L4489" s="36">
        <f>VLOOKUP(D4489,DATA!A:F,5,FALSE)</f>
        <v>8.4126827976184013E-3</v>
      </c>
      <c r="M4489" s="37">
        <f>VLOOKUP(D4489,DATA!A:F,6,FALSE)</f>
        <v>1421</v>
      </c>
      <c r="N4489" s="36">
        <f t="shared" si="351"/>
        <v>80.056978423842821</v>
      </c>
      <c r="O4489" s="36">
        <f t="shared" si="352"/>
        <v>80.056987428322017</v>
      </c>
      <c r="P4489" s="36">
        <f t="shared" si="353"/>
        <v>9.0044791960508519E-6</v>
      </c>
      <c r="Q4489" s="36">
        <f t="shared" si="354"/>
        <v>0</v>
      </c>
    </row>
    <row r="4490" spans="1:17" x14ac:dyDescent="0.3">
      <c r="A4490" s="29">
        <v>2017664</v>
      </c>
      <c r="B4490" s="1">
        <v>138</v>
      </c>
      <c r="C4490" s="1" t="s">
        <v>38</v>
      </c>
      <c r="D4490" s="1" t="s">
        <v>89</v>
      </c>
      <c r="E4490" s="1" t="s">
        <v>54</v>
      </c>
      <c r="F4490" s="47">
        <v>714</v>
      </c>
      <c r="G4490" s="34">
        <v>1586.21</v>
      </c>
      <c r="H4490" s="1" t="s">
        <v>218</v>
      </c>
      <c r="I4490" s="34">
        <v>6.7039999999999995E-5</v>
      </c>
      <c r="J4490" s="34">
        <v>1185.1171999999999</v>
      </c>
      <c r="K4490" s="35" t="str">
        <f t="shared" si="350"/>
        <v>Weerter- en Budelerbergen &amp; Ringselven_L4030</v>
      </c>
      <c r="L4490" s="36">
        <f>VLOOKUP(D4490,DATA!A:F,5,FALSE)</f>
        <v>1.0986712608830001E-2</v>
      </c>
      <c r="M4490" s="37">
        <f>VLOOKUP(D4490,DATA!A:F,6,FALSE)</f>
        <v>982</v>
      </c>
      <c r="N4490" s="36">
        <f t="shared" si="351"/>
        <v>99.869243682287149</v>
      </c>
      <c r="O4490" s="36">
        <f t="shared" si="352"/>
        <v>99.869243778469638</v>
      </c>
      <c r="P4490" s="36">
        <f t="shared" si="353"/>
        <v>9.6182489528473525E-8</v>
      </c>
      <c r="Q4490" s="36">
        <f t="shared" si="354"/>
        <v>0</v>
      </c>
    </row>
    <row r="4491" spans="1:17" x14ac:dyDescent="0.3">
      <c r="A4491" s="30">
        <v>2017665</v>
      </c>
      <c r="B4491" s="14">
        <v>138</v>
      </c>
      <c r="C4491" s="14" t="s">
        <v>38</v>
      </c>
      <c r="D4491" s="14" t="s">
        <v>55</v>
      </c>
      <c r="E4491" s="14" t="s">
        <v>56</v>
      </c>
      <c r="F4491" s="48">
        <v>500</v>
      </c>
      <c r="G4491" s="38">
        <v>971.79</v>
      </c>
      <c r="H4491" s="14" t="s">
        <v>218</v>
      </c>
      <c r="I4491" s="38">
        <v>1.6892999999999999E-5</v>
      </c>
      <c r="J4491" s="38">
        <v>4283.4565199999997</v>
      </c>
      <c r="K4491" s="39" t="str">
        <f t="shared" si="350"/>
        <v>Weerter- en Budelerbergen &amp; Ringselven_H3130</v>
      </c>
      <c r="L4491" s="40">
        <f>VLOOKUP(D4491,DATA!A:F,5,FALSE)</f>
        <v>0</v>
      </c>
      <c r="M4491" s="41">
        <f>VLOOKUP(D4491,DATA!A:F,6,FALSE)</f>
        <v>3.5</v>
      </c>
      <c r="N4491" s="40">
        <f t="shared" si="351"/>
        <v>50</v>
      </c>
      <c r="O4491" s="40">
        <f t="shared" si="352"/>
        <v>50</v>
      </c>
      <c r="P4491" s="40">
        <f>J4491/10000*I4491</f>
        <v>7.2360430992359991E-6</v>
      </c>
      <c r="Q4491" s="40">
        <f>IF(AND(H4491&lt;&gt;"below",I4491&gt;=0.005),M4491*P4491,0)</f>
        <v>0</v>
      </c>
    </row>
    <row r="4492" spans="1:17" x14ac:dyDescent="0.3">
      <c r="A4492" s="29">
        <v>2019138</v>
      </c>
      <c r="B4492" s="1">
        <v>136</v>
      </c>
      <c r="C4492" s="1" t="s">
        <v>14</v>
      </c>
      <c r="D4492" s="1" t="s">
        <v>53</v>
      </c>
      <c r="E4492" s="1" t="s">
        <v>54</v>
      </c>
      <c r="F4492" s="47">
        <v>714</v>
      </c>
      <c r="G4492" s="34">
        <v>1013.19</v>
      </c>
      <c r="H4492" s="1" t="s">
        <v>218</v>
      </c>
      <c r="I4492" s="34">
        <v>5.8700999999999996E-3</v>
      </c>
      <c r="J4492" s="34">
        <v>3816.3388199999899</v>
      </c>
      <c r="K4492" s="35" t="str">
        <f t="shared" si="350"/>
        <v>Leenderbos, Groote Heide &amp; De Plateaux_H4030</v>
      </c>
      <c r="L4492" s="36">
        <f>VLOOKUP(D4492,DATA!A:F,5,FALSE)</f>
        <v>1.0986712608830001E-2</v>
      </c>
      <c r="M4492" s="37">
        <f>VLOOKUP(D4492,DATA!A:F,6,FALSE)</f>
        <v>982</v>
      </c>
      <c r="N4492" s="36">
        <f t="shared" si="351"/>
        <v>58.484030321551387</v>
      </c>
      <c r="O4492" s="36">
        <f t="shared" si="352"/>
        <v>58.48559621918335</v>
      </c>
      <c r="P4492" s="36">
        <f t="shared" si="353"/>
        <v>1.5658976319627982E-3</v>
      </c>
      <c r="Q4492" s="36">
        <f t="shared" si="354"/>
        <v>5.9759959210056834E-2</v>
      </c>
    </row>
    <row r="4493" spans="1:17" x14ac:dyDescent="0.3">
      <c r="A4493" s="29">
        <v>2019139</v>
      </c>
      <c r="B4493" s="1">
        <v>136</v>
      </c>
      <c r="C4493" s="1" t="s">
        <v>14</v>
      </c>
      <c r="D4493" s="1" t="s">
        <v>53</v>
      </c>
      <c r="E4493" s="1" t="s">
        <v>54</v>
      </c>
      <c r="F4493" s="47">
        <v>714</v>
      </c>
      <c r="G4493" s="34">
        <v>982.09</v>
      </c>
      <c r="H4493" s="1" t="s">
        <v>218</v>
      </c>
      <c r="I4493" s="34">
        <v>5.7571000000000002E-3</v>
      </c>
      <c r="J4493" s="34">
        <v>5635.1036483732296</v>
      </c>
      <c r="K4493" s="35" t="str">
        <f t="shared" si="350"/>
        <v>Leenderbos, Groote Heide &amp; De Plateaux_H4030</v>
      </c>
      <c r="L4493" s="36">
        <f>VLOOKUP(D4493,DATA!A:F,5,FALSE)</f>
        <v>1.0986712608830001E-2</v>
      </c>
      <c r="M4493" s="37">
        <f>VLOOKUP(D4493,DATA!A:F,6,FALSE)</f>
        <v>982</v>
      </c>
      <c r="N4493" s="36">
        <f t="shared" si="351"/>
        <v>50.02472010135574</v>
      </c>
      <c r="O4493" s="36">
        <f t="shared" si="352"/>
        <v>50.026301391022969</v>
      </c>
      <c r="P4493" s="36">
        <f t="shared" si="353"/>
        <v>1.5812896672287025E-3</v>
      </c>
      <c r="Q4493" s="36">
        <f t="shared" si="354"/>
        <v>8.9107311729353517E-2</v>
      </c>
    </row>
    <row r="4494" spans="1:17" x14ac:dyDescent="0.3">
      <c r="A4494" s="29">
        <v>2019142</v>
      </c>
      <c r="B4494" s="1">
        <v>136</v>
      </c>
      <c r="C4494" s="1" t="s">
        <v>14</v>
      </c>
      <c r="D4494" s="1" t="s">
        <v>63</v>
      </c>
      <c r="E4494" s="1" t="s">
        <v>64</v>
      </c>
      <c r="F4494" s="47">
        <v>714</v>
      </c>
      <c r="G4494" s="34">
        <v>1050.5899999999999</v>
      </c>
      <c r="H4494" s="1" t="s">
        <v>218</v>
      </c>
      <c r="I4494" s="34">
        <v>6.0147999999999998E-3</v>
      </c>
      <c r="J4494" s="34">
        <v>1897.0364999999999</v>
      </c>
      <c r="K4494" s="35" t="str">
        <f t="shared" si="350"/>
        <v>Leenderbos, Groote Heide &amp; De Plateaux_H2310</v>
      </c>
      <c r="L4494" s="36">
        <f>VLOOKUP(D4494,DATA!A:F,5,FALSE)</f>
        <v>1.0986712608830001E-2</v>
      </c>
      <c r="M4494" s="37">
        <f>VLOOKUP(D4494,DATA!A:F,6,FALSE)</f>
        <v>982</v>
      </c>
      <c r="N4494" s="36">
        <f t="shared" si="351"/>
        <v>67.995796158312714</v>
      </c>
      <c r="O4494" s="36">
        <f t="shared" si="352"/>
        <v>67.997234204654788</v>
      </c>
      <c r="P4494" s="36">
        <f t="shared" si="353"/>
        <v>1.4380463420735623E-3</v>
      </c>
      <c r="Q4494" s="36">
        <f t="shared" si="354"/>
        <v>2.7280263996050335E-2</v>
      </c>
    </row>
    <row r="4495" spans="1:17" x14ac:dyDescent="0.3">
      <c r="A4495" s="29">
        <v>2019142</v>
      </c>
      <c r="B4495" s="1">
        <v>136</v>
      </c>
      <c r="C4495" s="1" t="s">
        <v>14</v>
      </c>
      <c r="D4495" s="1" t="s">
        <v>61</v>
      </c>
      <c r="E4495" s="1" t="s">
        <v>62</v>
      </c>
      <c r="F4495" s="47">
        <v>714</v>
      </c>
      <c r="G4495" s="34">
        <v>1050.5899999999999</v>
      </c>
      <c r="H4495" s="1" t="s">
        <v>218</v>
      </c>
      <c r="I4495" s="34">
        <v>6.0147999999999998E-3</v>
      </c>
      <c r="J4495" s="34">
        <v>402.76821999999999</v>
      </c>
      <c r="K4495" s="35" t="str">
        <f t="shared" si="350"/>
        <v>Leenderbos, Groote Heide &amp; De Plateaux_H2330</v>
      </c>
      <c r="L4495" s="36">
        <f>VLOOKUP(D4495,DATA!A:F,5,FALSE)</f>
        <v>1.0986712608830001E-2</v>
      </c>
      <c r="M4495" s="37">
        <f>VLOOKUP(D4495,DATA!A:F,6,FALSE)</f>
        <v>982</v>
      </c>
      <c r="N4495" s="36">
        <f t="shared" si="351"/>
        <v>67.995796158312714</v>
      </c>
      <c r="O4495" s="36">
        <f t="shared" si="352"/>
        <v>67.997234204654788</v>
      </c>
      <c r="P4495" s="36">
        <f t="shared" si="353"/>
        <v>1.4380463420735623E-3</v>
      </c>
      <c r="Q4495" s="36">
        <f t="shared" si="354"/>
        <v>5.7919936547447979E-3</v>
      </c>
    </row>
    <row r="4496" spans="1:17" x14ac:dyDescent="0.3">
      <c r="A4496" s="29">
        <v>2019142</v>
      </c>
      <c r="B4496" s="1">
        <v>136</v>
      </c>
      <c r="C4496" s="1" t="s">
        <v>14</v>
      </c>
      <c r="D4496" s="1" t="s">
        <v>53</v>
      </c>
      <c r="E4496" s="1" t="s">
        <v>54</v>
      </c>
      <c r="F4496" s="47">
        <v>714</v>
      </c>
      <c r="G4496" s="34">
        <v>1050.5899999999999</v>
      </c>
      <c r="H4496" s="1" t="s">
        <v>218</v>
      </c>
      <c r="I4496" s="34">
        <v>6.0147999999999998E-3</v>
      </c>
      <c r="J4496" s="34">
        <v>4173.7173000000003</v>
      </c>
      <c r="K4496" s="35" t="str">
        <f t="shared" si="350"/>
        <v>Leenderbos, Groote Heide &amp; De Plateaux_H4030</v>
      </c>
      <c r="L4496" s="36">
        <f>VLOOKUP(D4496,DATA!A:F,5,FALSE)</f>
        <v>1.0986712608830001E-2</v>
      </c>
      <c r="M4496" s="37">
        <f>VLOOKUP(D4496,DATA!A:F,6,FALSE)</f>
        <v>982</v>
      </c>
      <c r="N4496" s="36">
        <f t="shared" si="351"/>
        <v>67.995796158312714</v>
      </c>
      <c r="O4496" s="36">
        <f t="shared" si="352"/>
        <v>67.997234204654788</v>
      </c>
      <c r="P4496" s="36">
        <f t="shared" si="353"/>
        <v>1.4380463420735623E-3</v>
      </c>
      <c r="Q4496" s="36">
        <f t="shared" si="354"/>
        <v>6.0019988961141447E-2</v>
      </c>
    </row>
    <row r="4497" spans="1:17" x14ac:dyDescent="0.3">
      <c r="A4497" s="29">
        <v>2019142</v>
      </c>
      <c r="B4497" s="1">
        <v>136</v>
      </c>
      <c r="C4497" s="1" t="s">
        <v>14</v>
      </c>
      <c r="D4497" s="1" t="s">
        <v>51</v>
      </c>
      <c r="E4497" s="1" t="s">
        <v>52</v>
      </c>
      <c r="F4497" s="47">
        <v>1000</v>
      </c>
      <c r="G4497" s="34">
        <v>1050.5899999999999</v>
      </c>
      <c r="H4497" s="1" t="s">
        <v>218</v>
      </c>
      <c r="I4497" s="34">
        <v>6.0147999999999998E-3</v>
      </c>
      <c r="J4497" s="34">
        <v>457.69290000000001</v>
      </c>
      <c r="K4497" s="35" t="str">
        <f t="shared" si="350"/>
        <v>Leenderbos, Groote Heide &amp; De Plateaux_Lg09</v>
      </c>
      <c r="L4497" s="36">
        <f>VLOOKUP(D4497,DATA!A:F,5,FALSE)</f>
        <v>8.4126827976184013E-3</v>
      </c>
      <c r="M4497" s="37">
        <f>VLOOKUP(D4497,DATA!A:F,6,FALSE)</f>
        <v>1350</v>
      </c>
      <c r="N4497" s="36">
        <f t="shared" si="351"/>
        <v>7.4547841125704393</v>
      </c>
      <c r="O4497" s="36">
        <f t="shared" si="352"/>
        <v>7.4551332159864989</v>
      </c>
      <c r="P4497" s="36">
        <f t="shared" si="353"/>
        <v>3.4910341605964845E-4</v>
      </c>
      <c r="Q4497" s="36">
        <f t="shared" si="354"/>
        <v>1.5978215489624709E-3</v>
      </c>
    </row>
    <row r="4498" spans="1:17" x14ac:dyDescent="0.3">
      <c r="A4498" s="29">
        <v>2019145</v>
      </c>
      <c r="B4498" s="1">
        <v>136</v>
      </c>
      <c r="C4498" s="1" t="s">
        <v>14</v>
      </c>
      <c r="D4498" s="1" t="s">
        <v>63</v>
      </c>
      <c r="E4498" s="1" t="s">
        <v>64</v>
      </c>
      <c r="F4498" s="47">
        <v>714</v>
      </c>
      <c r="G4498" s="34">
        <v>1072.1099999999999</v>
      </c>
      <c r="H4498" s="1" t="s">
        <v>218</v>
      </c>
      <c r="I4498" s="34">
        <v>5.9248E-3</v>
      </c>
      <c r="J4498" s="34">
        <v>1885.32014999999</v>
      </c>
      <c r="K4498" s="35" t="str">
        <f t="shared" si="350"/>
        <v>Leenderbos, Groote Heide &amp; De Plateaux_H2310</v>
      </c>
      <c r="L4498" s="36">
        <f>VLOOKUP(D4498,DATA!A:F,5,FALSE)</f>
        <v>1.0986712608830001E-2</v>
      </c>
      <c r="M4498" s="37">
        <f>VLOOKUP(D4498,DATA!A:F,6,FALSE)</f>
        <v>982</v>
      </c>
      <c r="N4498" s="36">
        <f t="shared" si="351"/>
        <v>72.909042553270936</v>
      </c>
      <c r="O4498" s="36">
        <f t="shared" si="352"/>
        <v>72.910328256491511</v>
      </c>
      <c r="P4498" s="36">
        <f t="shared" si="353"/>
        <v>1.285703220574419E-3</v>
      </c>
      <c r="Q4498" s="36">
        <f t="shared" si="354"/>
        <v>2.4239621886688337E-2</v>
      </c>
    </row>
    <row r="4499" spans="1:17" x14ac:dyDescent="0.3">
      <c r="A4499" s="29">
        <v>2019145</v>
      </c>
      <c r="B4499" s="1">
        <v>136</v>
      </c>
      <c r="C4499" s="1" t="s">
        <v>14</v>
      </c>
      <c r="D4499" s="1" t="s">
        <v>61</v>
      </c>
      <c r="E4499" s="1" t="s">
        <v>62</v>
      </c>
      <c r="F4499" s="47">
        <v>714</v>
      </c>
      <c r="G4499" s="34">
        <v>1072.1099999999999</v>
      </c>
      <c r="H4499" s="1" t="s">
        <v>218</v>
      </c>
      <c r="I4499" s="34">
        <v>5.9248E-3</v>
      </c>
      <c r="J4499" s="34">
        <v>3995.0927999999999</v>
      </c>
      <c r="K4499" s="35" t="str">
        <f t="shared" si="350"/>
        <v>Leenderbos, Groote Heide &amp; De Plateaux_H2330</v>
      </c>
      <c r="L4499" s="36">
        <f>VLOOKUP(D4499,DATA!A:F,5,FALSE)</f>
        <v>1.0986712608830001E-2</v>
      </c>
      <c r="M4499" s="37">
        <f>VLOOKUP(D4499,DATA!A:F,6,FALSE)</f>
        <v>982</v>
      </c>
      <c r="N4499" s="36">
        <f t="shared" si="351"/>
        <v>72.909042553270936</v>
      </c>
      <c r="O4499" s="36">
        <f t="shared" si="352"/>
        <v>72.910328256491511</v>
      </c>
      <c r="P4499" s="36">
        <f t="shared" si="353"/>
        <v>1.285703220574419E-3</v>
      </c>
      <c r="Q4499" s="36">
        <f t="shared" si="354"/>
        <v>5.1365036794536731E-2</v>
      </c>
    </row>
    <row r="4500" spans="1:17" x14ac:dyDescent="0.3">
      <c r="A4500" s="29">
        <v>2019146</v>
      </c>
      <c r="B4500" s="1">
        <v>136</v>
      </c>
      <c r="C4500" s="1" t="s">
        <v>14</v>
      </c>
      <c r="D4500" s="1" t="s">
        <v>61</v>
      </c>
      <c r="E4500" s="1" t="s">
        <v>62</v>
      </c>
      <c r="F4500" s="47">
        <v>714</v>
      </c>
      <c r="G4500" s="34">
        <v>851.72</v>
      </c>
      <c r="H4500" s="1" t="s">
        <v>218</v>
      </c>
      <c r="I4500" s="34">
        <v>4.8179E-3</v>
      </c>
      <c r="J4500" s="34">
        <v>2410.5871999999999</v>
      </c>
      <c r="K4500" s="35" t="str">
        <f t="shared" si="350"/>
        <v>Leenderbos, Groote Heide &amp; De Plateaux_H2330</v>
      </c>
      <c r="L4500" s="36">
        <f>VLOOKUP(D4500,DATA!A:F,5,FALSE)</f>
        <v>1.0986712608830001E-2</v>
      </c>
      <c r="M4500" s="37">
        <f>VLOOKUP(D4500,DATA!A:F,6,FALSE)</f>
        <v>982</v>
      </c>
      <c r="N4500" s="36">
        <f t="shared" si="351"/>
        <v>19.288859408544525</v>
      </c>
      <c r="O4500" s="36">
        <f t="shared" si="352"/>
        <v>19.28968349473821</v>
      </c>
      <c r="P4500" s="36">
        <f t="shared" si="353"/>
        <v>8.2408619368479208E-4</v>
      </c>
      <c r="Q4500" s="36">
        <f t="shared" si="354"/>
        <v>0</v>
      </c>
    </row>
    <row r="4501" spans="1:17" x14ac:dyDescent="0.3">
      <c r="A4501" s="29">
        <v>2019152</v>
      </c>
      <c r="B4501" s="1">
        <v>136</v>
      </c>
      <c r="C4501" s="1" t="s">
        <v>14</v>
      </c>
      <c r="D4501" s="1" t="s">
        <v>61</v>
      </c>
      <c r="E4501" s="1" t="s">
        <v>62</v>
      </c>
      <c r="F4501" s="47">
        <v>714</v>
      </c>
      <c r="G4501" s="34">
        <v>1057.1099999999999</v>
      </c>
      <c r="H4501" s="1" t="s">
        <v>218</v>
      </c>
      <c r="I4501" s="34">
        <v>5.5563000000000001E-3</v>
      </c>
      <c r="J4501" s="34">
        <v>182.26688999999999</v>
      </c>
      <c r="K4501" s="35" t="str">
        <f t="shared" si="350"/>
        <v>Leenderbos, Groote Heide &amp; De Plateaux_H2330</v>
      </c>
      <c r="L4501" s="36">
        <f>VLOOKUP(D4501,DATA!A:F,5,FALSE)</f>
        <v>1.0986712608830001E-2</v>
      </c>
      <c r="M4501" s="37">
        <f>VLOOKUP(D4501,DATA!A:F,6,FALSE)</f>
        <v>982</v>
      </c>
      <c r="N4501" s="36">
        <f t="shared" si="351"/>
        <v>69.534157826157809</v>
      </c>
      <c r="O4501" s="36">
        <f t="shared" si="352"/>
        <v>69.535451008181127</v>
      </c>
      <c r="P4501" s="36">
        <f t="shared" si="353"/>
        <v>1.2931820233177405E-3</v>
      </c>
      <c r="Q4501" s="36">
        <f t="shared" si="354"/>
        <v>2.35704265594032E-3</v>
      </c>
    </row>
    <row r="4502" spans="1:17" x14ac:dyDescent="0.3">
      <c r="A4502" s="29">
        <v>2019152</v>
      </c>
      <c r="B4502" s="1">
        <v>136</v>
      </c>
      <c r="C4502" s="1" t="s">
        <v>14</v>
      </c>
      <c r="D4502" s="1" t="s">
        <v>51</v>
      </c>
      <c r="E4502" s="1" t="s">
        <v>52</v>
      </c>
      <c r="F4502" s="47">
        <v>1000</v>
      </c>
      <c r="G4502" s="34">
        <v>1057.1099999999999</v>
      </c>
      <c r="H4502" s="1" t="s">
        <v>218</v>
      </c>
      <c r="I4502" s="34">
        <v>5.5563000000000001E-3</v>
      </c>
      <c r="J4502" s="34">
        <v>21.234950000000001</v>
      </c>
      <c r="K4502" s="35" t="str">
        <f t="shared" si="350"/>
        <v>Leenderbos, Groote Heide &amp; De Plateaux_Lg09</v>
      </c>
      <c r="L4502" s="36">
        <f>VLOOKUP(D4502,DATA!A:F,5,FALSE)</f>
        <v>8.4126827976184013E-3</v>
      </c>
      <c r="M4502" s="37">
        <f>VLOOKUP(D4502,DATA!A:F,6,FALSE)</f>
        <v>1350</v>
      </c>
      <c r="N4502" s="36">
        <f t="shared" si="351"/>
        <v>7.8421440132220379</v>
      </c>
      <c r="O4502" s="36">
        <f t="shared" si="352"/>
        <v>7.8424818414496196</v>
      </c>
      <c r="P4502" s="36">
        <f t="shared" si="353"/>
        <v>3.378282275816602E-4</v>
      </c>
      <c r="Q4502" s="36">
        <f t="shared" si="354"/>
        <v>7.1737655212851756E-5</v>
      </c>
    </row>
    <row r="4503" spans="1:17" x14ac:dyDescent="0.3">
      <c r="A4503" s="29">
        <v>2019153</v>
      </c>
      <c r="B4503" s="1">
        <v>136</v>
      </c>
      <c r="C4503" s="1" t="s">
        <v>14</v>
      </c>
      <c r="D4503" s="1" t="s">
        <v>63</v>
      </c>
      <c r="E4503" s="1" t="s">
        <v>64</v>
      </c>
      <c r="F4503" s="47">
        <v>714</v>
      </c>
      <c r="G4503" s="34">
        <v>950.41</v>
      </c>
      <c r="H4503" s="1" t="s">
        <v>218</v>
      </c>
      <c r="I4503" s="34">
        <v>5.0679000000000002E-3</v>
      </c>
      <c r="J4503" s="34">
        <v>8894.3549999999996</v>
      </c>
      <c r="K4503" s="35" t="str">
        <f t="shared" si="350"/>
        <v>Leenderbos, Groote Heide &amp; De Plateaux_H2310</v>
      </c>
      <c r="L4503" s="36">
        <f>VLOOKUP(D4503,DATA!A:F,5,FALSE)</f>
        <v>1.0986712608830001E-2</v>
      </c>
      <c r="M4503" s="37">
        <f>VLOOKUP(D4503,DATA!A:F,6,FALSE)</f>
        <v>982</v>
      </c>
      <c r="N4503" s="36">
        <f t="shared" si="351"/>
        <v>41.409305733559925</v>
      </c>
      <c r="O4503" s="36">
        <f t="shared" si="352"/>
        <v>41.410656637510584</v>
      </c>
      <c r="P4503" s="36">
        <f t="shared" si="353"/>
        <v>1.3509039506587328E-3</v>
      </c>
      <c r="Q4503" s="36">
        <f t="shared" si="354"/>
        <v>0.12015419308061252</v>
      </c>
    </row>
    <row r="4504" spans="1:17" x14ac:dyDescent="0.3">
      <c r="A4504" s="29">
        <v>2019153</v>
      </c>
      <c r="B4504" s="1">
        <v>136</v>
      </c>
      <c r="C4504" s="1" t="s">
        <v>14</v>
      </c>
      <c r="D4504" s="1" t="s">
        <v>61</v>
      </c>
      <c r="E4504" s="1" t="s">
        <v>62</v>
      </c>
      <c r="F4504" s="47">
        <v>714</v>
      </c>
      <c r="G4504" s="34">
        <v>950.41</v>
      </c>
      <c r="H4504" s="1" t="s">
        <v>218</v>
      </c>
      <c r="I4504" s="34">
        <v>5.0679000000000002E-3</v>
      </c>
      <c r="J4504" s="34">
        <v>299.53596797253698</v>
      </c>
      <c r="K4504" s="35" t="str">
        <f t="shared" si="350"/>
        <v>Leenderbos, Groote Heide &amp; De Plateaux_H2330</v>
      </c>
      <c r="L4504" s="36">
        <f>VLOOKUP(D4504,DATA!A:F,5,FALSE)</f>
        <v>1.0986712608830001E-2</v>
      </c>
      <c r="M4504" s="37">
        <f>VLOOKUP(D4504,DATA!A:F,6,FALSE)</f>
        <v>982</v>
      </c>
      <c r="N4504" s="36">
        <f t="shared" si="351"/>
        <v>41.409305733559925</v>
      </c>
      <c r="O4504" s="36">
        <f t="shared" si="352"/>
        <v>41.410656637510584</v>
      </c>
      <c r="P4504" s="36">
        <f t="shared" si="353"/>
        <v>1.3509039506587328E-3</v>
      </c>
      <c r="Q4504" s="36">
        <f t="shared" si="354"/>
        <v>4.0464432249848782E-3</v>
      </c>
    </row>
    <row r="4505" spans="1:17" x14ac:dyDescent="0.3">
      <c r="A4505" s="29">
        <v>2019154</v>
      </c>
      <c r="B4505" s="1">
        <v>136</v>
      </c>
      <c r="C4505" s="1" t="s">
        <v>14</v>
      </c>
      <c r="D4505" s="1" t="s">
        <v>63</v>
      </c>
      <c r="E4505" s="1" t="s">
        <v>64</v>
      </c>
      <c r="F4505" s="47">
        <v>714</v>
      </c>
      <c r="G4505" s="34">
        <v>898.2</v>
      </c>
      <c r="H4505" s="1" t="s">
        <v>218</v>
      </c>
      <c r="I4505" s="34">
        <v>4.7381999999999997E-3</v>
      </c>
      <c r="J4505" s="34">
        <v>2541.09456038592</v>
      </c>
      <c r="K4505" s="35" t="str">
        <f t="shared" si="350"/>
        <v>Leenderbos, Groote Heide &amp; De Plateaux_H2310</v>
      </c>
      <c r="L4505" s="36">
        <f>VLOOKUP(D4505,DATA!A:F,5,FALSE)</f>
        <v>1.0986712608830001E-2</v>
      </c>
      <c r="M4505" s="37">
        <f>VLOOKUP(D4505,DATA!A:F,6,FALSE)</f>
        <v>982</v>
      </c>
      <c r="N4505" s="36">
        <f t="shared" si="351"/>
        <v>28.481803245898337</v>
      </c>
      <c r="O4505" s="36">
        <f t="shared" si="352"/>
        <v>28.482863646719188</v>
      </c>
      <c r="P4505" s="36">
        <f t="shared" si="353"/>
        <v>1.0604008208510152E-3</v>
      </c>
      <c r="Q4505" s="36">
        <f t="shared" si="354"/>
        <v>0</v>
      </c>
    </row>
    <row r="4506" spans="1:17" x14ac:dyDescent="0.3">
      <c r="A4506" s="29">
        <v>2019154</v>
      </c>
      <c r="B4506" s="1">
        <v>136</v>
      </c>
      <c r="C4506" s="1" t="s">
        <v>14</v>
      </c>
      <c r="D4506" s="1" t="s">
        <v>61</v>
      </c>
      <c r="E4506" s="1" t="s">
        <v>62</v>
      </c>
      <c r="F4506" s="47">
        <v>714</v>
      </c>
      <c r="G4506" s="34">
        <v>898.2</v>
      </c>
      <c r="H4506" s="1" t="s">
        <v>218</v>
      </c>
      <c r="I4506" s="34">
        <v>4.7381999999999997E-3</v>
      </c>
      <c r="J4506" s="34">
        <v>2719.0205000000001</v>
      </c>
      <c r="K4506" s="35" t="str">
        <f t="shared" si="350"/>
        <v>Leenderbos, Groote Heide &amp; De Plateaux_H2330</v>
      </c>
      <c r="L4506" s="36">
        <f>VLOOKUP(D4506,DATA!A:F,5,FALSE)</f>
        <v>1.0986712608830001E-2</v>
      </c>
      <c r="M4506" s="37">
        <f>VLOOKUP(D4506,DATA!A:F,6,FALSE)</f>
        <v>982</v>
      </c>
      <c r="N4506" s="36">
        <f t="shared" si="351"/>
        <v>28.481803245898337</v>
      </c>
      <c r="O4506" s="36">
        <f t="shared" si="352"/>
        <v>28.482863646719188</v>
      </c>
      <c r="P4506" s="36">
        <f t="shared" si="353"/>
        <v>1.0604008208510152E-3</v>
      </c>
      <c r="Q4506" s="36">
        <f t="shared" si="354"/>
        <v>0</v>
      </c>
    </row>
    <row r="4507" spans="1:17" x14ac:dyDescent="0.3">
      <c r="A4507" s="29">
        <v>2019155</v>
      </c>
      <c r="B4507" s="1">
        <v>136</v>
      </c>
      <c r="C4507" s="1" t="s">
        <v>14</v>
      </c>
      <c r="D4507" s="1" t="s">
        <v>63</v>
      </c>
      <c r="E4507" s="1" t="s">
        <v>64</v>
      </c>
      <c r="F4507" s="47">
        <v>714</v>
      </c>
      <c r="G4507" s="34">
        <v>1112.3599999999999</v>
      </c>
      <c r="H4507" s="1" t="s">
        <v>218</v>
      </c>
      <c r="I4507" s="34">
        <v>5.5903999999999997E-3</v>
      </c>
      <c r="J4507" s="34">
        <v>1943.384</v>
      </c>
      <c r="K4507" s="35" t="str">
        <f t="shared" si="350"/>
        <v>Leenderbos, Groote Heide &amp; De Plateaux_H2310</v>
      </c>
      <c r="L4507" s="36">
        <f>VLOOKUP(D4507,DATA!A:F,5,FALSE)</f>
        <v>1.0986712608830001E-2</v>
      </c>
      <c r="M4507" s="37">
        <f>VLOOKUP(D4507,DATA!A:F,6,FALSE)</f>
        <v>982</v>
      </c>
      <c r="N4507" s="36">
        <f t="shared" si="351"/>
        <v>80.724820416458257</v>
      </c>
      <c r="O4507" s="36">
        <f t="shared" si="352"/>
        <v>80.725776086501043</v>
      </c>
      <c r="P4507" s="36">
        <f t="shared" si="353"/>
        <v>9.5567004278507284E-4</v>
      </c>
      <c r="Q4507" s="36">
        <f t="shared" si="354"/>
        <v>1.8572338704278258E-2</v>
      </c>
    </row>
    <row r="4508" spans="1:17" x14ac:dyDescent="0.3">
      <c r="A4508" s="29">
        <v>2019155</v>
      </c>
      <c r="B4508" s="1">
        <v>136</v>
      </c>
      <c r="C4508" s="1" t="s">
        <v>14</v>
      </c>
      <c r="D4508" s="1" t="s">
        <v>61</v>
      </c>
      <c r="E4508" s="1" t="s">
        <v>62</v>
      </c>
      <c r="F4508" s="47">
        <v>714</v>
      </c>
      <c r="G4508" s="34">
        <v>1112.3599999999999</v>
      </c>
      <c r="H4508" s="1" t="s">
        <v>218</v>
      </c>
      <c r="I4508" s="34">
        <v>5.5903999999999997E-3</v>
      </c>
      <c r="J4508" s="34">
        <v>683.65894000000003</v>
      </c>
      <c r="K4508" s="35" t="str">
        <f t="shared" si="350"/>
        <v>Leenderbos, Groote Heide &amp; De Plateaux_H2330</v>
      </c>
      <c r="L4508" s="36">
        <f>VLOOKUP(D4508,DATA!A:F,5,FALSE)</f>
        <v>1.0986712608830001E-2</v>
      </c>
      <c r="M4508" s="37">
        <f>VLOOKUP(D4508,DATA!A:F,6,FALSE)</f>
        <v>982</v>
      </c>
      <c r="N4508" s="36">
        <f t="shared" si="351"/>
        <v>80.724820416458257</v>
      </c>
      <c r="O4508" s="36">
        <f t="shared" si="352"/>
        <v>80.725776086501043</v>
      </c>
      <c r="P4508" s="36">
        <f t="shared" si="353"/>
        <v>9.5567004278507284E-4</v>
      </c>
      <c r="Q4508" s="36">
        <f t="shared" si="354"/>
        <v>6.5335236844019763E-3</v>
      </c>
    </row>
    <row r="4509" spans="1:17" x14ac:dyDescent="0.3">
      <c r="A4509" s="29">
        <v>2019155</v>
      </c>
      <c r="B4509" s="1">
        <v>136</v>
      </c>
      <c r="C4509" s="1" t="s">
        <v>14</v>
      </c>
      <c r="D4509" s="1" t="s">
        <v>51</v>
      </c>
      <c r="E4509" s="1" t="s">
        <v>52</v>
      </c>
      <c r="F4509" s="47">
        <v>1000</v>
      </c>
      <c r="G4509" s="34">
        <v>1112.3599999999999</v>
      </c>
      <c r="H4509" s="1" t="s">
        <v>218</v>
      </c>
      <c r="I4509" s="34">
        <v>5.5903999999999997E-3</v>
      </c>
      <c r="J4509" s="34">
        <v>67.303809999999999</v>
      </c>
      <c r="K4509" s="35" t="str">
        <f t="shared" si="350"/>
        <v>Leenderbos, Groote Heide &amp; De Plateaux_Lg09</v>
      </c>
      <c r="L4509" s="36">
        <f>VLOOKUP(D4509,DATA!A:F,5,FALSE)</f>
        <v>8.4126827976184013E-3</v>
      </c>
      <c r="M4509" s="37">
        <f>VLOOKUP(D4509,DATA!A:F,6,FALSE)</f>
        <v>1350</v>
      </c>
      <c r="N4509" s="36">
        <f t="shared" si="351"/>
        <v>11.928799936220045</v>
      </c>
      <c r="O4509" s="36">
        <f t="shared" si="352"/>
        <v>11.929294037344635</v>
      </c>
      <c r="P4509" s="36">
        <f t="shared" si="353"/>
        <v>4.9410112458936339E-4</v>
      </c>
      <c r="Q4509" s="36">
        <f t="shared" si="354"/>
        <v>3.3254888210148837E-4</v>
      </c>
    </row>
    <row r="4510" spans="1:17" x14ac:dyDescent="0.3">
      <c r="A4510" s="29">
        <v>2019156</v>
      </c>
      <c r="B4510" s="1">
        <v>136</v>
      </c>
      <c r="C4510" s="1" t="s">
        <v>14</v>
      </c>
      <c r="D4510" s="1" t="s">
        <v>63</v>
      </c>
      <c r="E4510" s="1" t="s">
        <v>64</v>
      </c>
      <c r="F4510" s="47">
        <v>714</v>
      </c>
      <c r="G4510" s="34">
        <v>1223.04</v>
      </c>
      <c r="H4510" s="1" t="s">
        <v>218</v>
      </c>
      <c r="I4510" s="34">
        <v>6.0476999999999996E-3</v>
      </c>
      <c r="J4510" s="34">
        <v>2136.8523</v>
      </c>
      <c r="K4510" s="35" t="str">
        <f t="shared" si="350"/>
        <v>Leenderbos, Groote Heide &amp; De Plateaux_H2310</v>
      </c>
      <c r="L4510" s="36">
        <f>VLOOKUP(D4510,DATA!A:F,5,FALSE)</f>
        <v>1.0986712608830001E-2</v>
      </c>
      <c r="M4510" s="37">
        <f>VLOOKUP(D4510,DATA!A:F,6,FALSE)</f>
        <v>982</v>
      </c>
      <c r="N4510" s="36">
        <f t="shared" si="351"/>
        <v>93.390225856870501</v>
      </c>
      <c r="O4510" s="36">
        <f t="shared" si="352"/>
        <v>93.390635998194114</v>
      </c>
      <c r="P4510" s="36">
        <f t="shared" si="353"/>
        <v>4.1014132361283373E-4</v>
      </c>
      <c r="Q4510" s="36">
        <f t="shared" si="354"/>
        <v>8.7641143068712818E-3</v>
      </c>
    </row>
    <row r="4511" spans="1:17" x14ac:dyDescent="0.3">
      <c r="A4511" s="29">
        <v>2019156</v>
      </c>
      <c r="B4511" s="1">
        <v>136</v>
      </c>
      <c r="C4511" s="1" t="s">
        <v>14</v>
      </c>
      <c r="D4511" s="1" t="s">
        <v>61</v>
      </c>
      <c r="E4511" s="1" t="s">
        <v>62</v>
      </c>
      <c r="F4511" s="47">
        <v>714</v>
      </c>
      <c r="G4511" s="34">
        <v>1223.04</v>
      </c>
      <c r="H4511" s="1" t="s">
        <v>218</v>
      </c>
      <c r="I4511" s="34">
        <v>6.0476999999999996E-3</v>
      </c>
      <c r="J4511" s="34">
        <v>2988.2426999999998</v>
      </c>
      <c r="K4511" s="35" t="str">
        <f t="shared" si="350"/>
        <v>Leenderbos, Groote Heide &amp; De Plateaux_H2330</v>
      </c>
      <c r="L4511" s="36">
        <f>VLOOKUP(D4511,DATA!A:F,5,FALSE)</f>
        <v>1.0986712608830001E-2</v>
      </c>
      <c r="M4511" s="37">
        <f>VLOOKUP(D4511,DATA!A:F,6,FALSE)</f>
        <v>982</v>
      </c>
      <c r="N4511" s="36">
        <f t="shared" si="351"/>
        <v>93.390225856870501</v>
      </c>
      <c r="O4511" s="36">
        <f t="shared" si="352"/>
        <v>93.390635998194114</v>
      </c>
      <c r="P4511" s="36">
        <f t="shared" si="353"/>
        <v>4.1014132361283373E-4</v>
      </c>
      <c r="Q4511" s="36">
        <f t="shared" si="354"/>
        <v>1.225601816254388E-2</v>
      </c>
    </row>
    <row r="4512" spans="1:17" x14ac:dyDescent="0.3">
      <c r="A4512" s="29">
        <v>2019156</v>
      </c>
      <c r="B4512" s="1">
        <v>136</v>
      </c>
      <c r="C4512" s="1" t="s">
        <v>14</v>
      </c>
      <c r="D4512" s="1" t="s">
        <v>51</v>
      </c>
      <c r="E4512" s="1" t="s">
        <v>52</v>
      </c>
      <c r="F4512" s="47">
        <v>1000</v>
      </c>
      <c r="G4512" s="34">
        <v>1223.04</v>
      </c>
      <c r="H4512" s="1" t="s">
        <v>218</v>
      </c>
      <c r="I4512" s="34">
        <v>6.0476999999999996E-3</v>
      </c>
      <c r="J4512" s="34">
        <v>3113.3517999999999</v>
      </c>
      <c r="K4512" s="35" t="str">
        <f t="shared" si="350"/>
        <v>Leenderbos, Groote Heide &amp; De Plateaux_Lg09</v>
      </c>
      <c r="L4512" s="36">
        <f>VLOOKUP(D4512,DATA!A:F,5,FALSE)</f>
        <v>8.4126827976184013E-3</v>
      </c>
      <c r="M4512" s="37">
        <f>VLOOKUP(D4512,DATA!A:F,6,FALSE)</f>
        <v>1350</v>
      </c>
      <c r="N4512" s="36">
        <f t="shared" si="351"/>
        <v>25.57694890422658</v>
      </c>
      <c r="O4512" s="36">
        <f t="shared" si="352"/>
        <v>25.577917374637565</v>
      </c>
      <c r="P4512" s="36">
        <f t="shared" si="353"/>
        <v>9.6847041098513387E-4</v>
      </c>
      <c r="Q4512" s="36">
        <f t="shared" si="354"/>
        <v>3.0151890972873061E-2</v>
      </c>
    </row>
    <row r="4513" spans="1:17" x14ac:dyDescent="0.3">
      <c r="A4513" s="29">
        <v>2019157</v>
      </c>
      <c r="B4513" s="1">
        <v>136</v>
      </c>
      <c r="C4513" s="1" t="s">
        <v>14</v>
      </c>
      <c r="D4513" s="1" t="s">
        <v>63</v>
      </c>
      <c r="E4513" s="1" t="s">
        <v>64</v>
      </c>
      <c r="F4513" s="47">
        <v>714</v>
      </c>
      <c r="G4513" s="34">
        <v>1581.23</v>
      </c>
      <c r="H4513" s="1" t="s">
        <v>218</v>
      </c>
      <c r="I4513" s="34">
        <v>7.4942999999999997E-3</v>
      </c>
      <c r="J4513" s="34">
        <v>960.41520000000003</v>
      </c>
      <c r="K4513" s="35" t="str">
        <f t="shared" si="350"/>
        <v>Leenderbos, Groote Heide &amp; De Plateaux_H2310</v>
      </c>
      <c r="L4513" s="36">
        <f>VLOOKUP(D4513,DATA!A:F,5,FALSE)</f>
        <v>1.0986712608830001E-2</v>
      </c>
      <c r="M4513" s="37">
        <f>VLOOKUP(D4513,DATA!A:F,6,FALSE)</f>
        <v>982</v>
      </c>
      <c r="N4513" s="36">
        <f t="shared" si="351"/>
        <v>99.861900323602868</v>
      </c>
      <c r="O4513" s="36">
        <f t="shared" si="352"/>
        <v>99.861911678246173</v>
      </c>
      <c r="P4513" s="36">
        <f t="shared" si="353"/>
        <v>1.1354643305594436E-5</v>
      </c>
      <c r="Q4513" s="36">
        <f t="shared" si="354"/>
        <v>1.0905172021271142E-4</v>
      </c>
    </row>
    <row r="4514" spans="1:17" x14ac:dyDescent="0.3">
      <c r="A4514" s="29">
        <v>2019157</v>
      </c>
      <c r="B4514" s="1">
        <v>136</v>
      </c>
      <c r="C4514" s="1" t="s">
        <v>14</v>
      </c>
      <c r="D4514" s="1" t="s">
        <v>51</v>
      </c>
      <c r="E4514" s="1" t="s">
        <v>52</v>
      </c>
      <c r="F4514" s="47">
        <v>1000</v>
      </c>
      <c r="G4514" s="34">
        <v>1581.23</v>
      </c>
      <c r="H4514" s="1" t="s">
        <v>218</v>
      </c>
      <c r="I4514" s="34">
        <v>7.4942999999999997E-3</v>
      </c>
      <c r="J4514" s="34">
        <v>1718.4907000000001</v>
      </c>
      <c r="K4514" s="35" t="str">
        <f t="shared" si="350"/>
        <v>Leenderbos, Groote Heide &amp; De Plateaux_Lg09</v>
      </c>
      <c r="L4514" s="36">
        <f>VLOOKUP(D4514,DATA!A:F,5,FALSE)</f>
        <v>8.4126827976184013E-3</v>
      </c>
      <c r="M4514" s="37">
        <f>VLOOKUP(D4514,DATA!A:F,6,FALSE)</f>
        <v>1350</v>
      </c>
      <c r="N4514" s="36">
        <f t="shared" si="351"/>
        <v>87.492938071529906</v>
      </c>
      <c r="O4514" s="36">
        <f t="shared" si="352"/>
        <v>87.493627967523793</v>
      </c>
      <c r="P4514" s="36">
        <f t="shared" si="353"/>
        <v>6.8989599388658007E-4</v>
      </c>
      <c r="Q4514" s="36">
        <f t="shared" si="354"/>
        <v>1.1855798494613448E-2</v>
      </c>
    </row>
    <row r="4515" spans="1:17" x14ac:dyDescent="0.3">
      <c r="A4515" s="29">
        <v>2019158</v>
      </c>
      <c r="B4515" s="1">
        <v>136</v>
      </c>
      <c r="C4515" s="1" t="s">
        <v>14</v>
      </c>
      <c r="D4515" s="1" t="s">
        <v>51</v>
      </c>
      <c r="E4515" s="1" t="s">
        <v>52</v>
      </c>
      <c r="F4515" s="47">
        <v>1000</v>
      </c>
      <c r="G4515" s="34">
        <v>1282.31</v>
      </c>
      <c r="H4515" s="1" t="s">
        <v>218</v>
      </c>
      <c r="I4515" s="34">
        <v>5.8602999999999997E-3</v>
      </c>
      <c r="J4515" s="34">
        <v>7.7630606000000002</v>
      </c>
      <c r="K4515" s="35" t="str">
        <f t="shared" si="350"/>
        <v>Leenderbos, Groote Heide &amp; De Plateaux_Lg09</v>
      </c>
      <c r="L4515" s="36">
        <f>VLOOKUP(D4515,DATA!A:F,5,FALSE)</f>
        <v>8.4126827976184013E-3</v>
      </c>
      <c r="M4515" s="37">
        <f>VLOOKUP(D4515,DATA!A:F,6,FALSE)</f>
        <v>1350</v>
      </c>
      <c r="N4515" s="36">
        <f t="shared" si="351"/>
        <v>36.136270598461287</v>
      </c>
      <c r="O4515" s="36">
        <f t="shared" si="352"/>
        <v>36.137408369662992</v>
      </c>
      <c r="P4515" s="36">
        <f t="shared" si="353"/>
        <v>1.1377712017051067E-3</v>
      </c>
      <c r="Q4515" s="36">
        <f t="shared" si="354"/>
        <v>8.8325867877715663E-5</v>
      </c>
    </row>
    <row r="4516" spans="1:17" x14ac:dyDescent="0.3">
      <c r="A4516" s="29">
        <v>2019185</v>
      </c>
      <c r="B4516" s="1">
        <v>138</v>
      </c>
      <c r="C4516" s="1" t="s">
        <v>38</v>
      </c>
      <c r="D4516" s="1" t="s">
        <v>75</v>
      </c>
      <c r="E4516" s="1" t="s">
        <v>76</v>
      </c>
      <c r="F4516" s="47">
        <v>1071</v>
      </c>
      <c r="G4516" s="34">
        <v>1708.74</v>
      </c>
      <c r="H4516" s="1" t="s">
        <v>218</v>
      </c>
      <c r="I4516" s="34">
        <v>4.459E-4</v>
      </c>
      <c r="J4516" s="34">
        <v>1237.5202999999999</v>
      </c>
      <c r="K4516" s="35" t="str">
        <f t="shared" si="350"/>
        <v>Weerter- en Budelerbergen &amp; Ringselven_Lg13</v>
      </c>
      <c r="L4516" s="36">
        <f>VLOOKUP(D4516,DATA!A:F,5,FALSE)</f>
        <v>8.4126827976184013E-3</v>
      </c>
      <c r="M4516" s="37">
        <f>VLOOKUP(D4516,DATA!A:F,6,FALSE)</f>
        <v>1421</v>
      </c>
      <c r="N4516" s="36">
        <f t="shared" si="351"/>
        <v>91.838962634921444</v>
      </c>
      <c r="O4516" s="36">
        <f t="shared" si="352"/>
        <v>91.838990750280914</v>
      </c>
      <c r="P4516" s="36">
        <f t="shared" si="353"/>
        <v>2.8115359469893519E-5</v>
      </c>
      <c r="Q4516" s="36">
        <f t="shared" si="354"/>
        <v>0</v>
      </c>
    </row>
    <row r="4517" spans="1:17" x14ac:dyDescent="0.3">
      <c r="A4517" s="29">
        <v>2019185</v>
      </c>
      <c r="B4517" s="1">
        <v>138</v>
      </c>
      <c r="C4517" s="1" t="s">
        <v>38</v>
      </c>
      <c r="D4517" s="1" t="s">
        <v>89</v>
      </c>
      <c r="E4517" s="1" t="s">
        <v>54</v>
      </c>
      <c r="F4517" s="47">
        <v>714</v>
      </c>
      <c r="G4517" s="34">
        <v>1708.74</v>
      </c>
      <c r="H4517" s="1" t="s">
        <v>218</v>
      </c>
      <c r="I4517" s="34">
        <v>4.459E-4</v>
      </c>
      <c r="J4517" s="34">
        <v>51.376632999999998</v>
      </c>
      <c r="K4517" s="35" t="str">
        <f t="shared" si="350"/>
        <v>Weerter- en Budelerbergen &amp; Ringselven_L4030</v>
      </c>
      <c r="L4517" s="36">
        <f>VLOOKUP(D4517,DATA!A:F,5,FALSE)</f>
        <v>1.0986712608830001E-2</v>
      </c>
      <c r="M4517" s="37">
        <f>VLOOKUP(D4517,DATA!A:F,6,FALSE)</f>
        <v>982</v>
      </c>
      <c r="N4517" s="36">
        <f t="shared" si="351"/>
        <v>99.96594076232229</v>
      </c>
      <c r="O4517" s="36">
        <f t="shared" si="352"/>
        <v>99.965940929120407</v>
      </c>
      <c r="P4517" s="36">
        <f t="shared" si="353"/>
        <v>1.667981166519894E-7</v>
      </c>
      <c r="Q4517" s="36">
        <f t="shared" si="354"/>
        <v>0</v>
      </c>
    </row>
    <row r="4518" spans="1:17" x14ac:dyDescent="0.3">
      <c r="A4518" s="29">
        <v>2019186</v>
      </c>
      <c r="B4518" s="1">
        <v>138</v>
      </c>
      <c r="C4518" s="1" t="s">
        <v>38</v>
      </c>
      <c r="D4518" s="1" t="s">
        <v>75</v>
      </c>
      <c r="E4518" s="1" t="s">
        <v>76</v>
      </c>
      <c r="F4518" s="47">
        <v>1071</v>
      </c>
      <c r="G4518" s="34">
        <v>2040.74</v>
      </c>
      <c r="H4518" s="1" t="s">
        <v>218</v>
      </c>
      <c r="I4518" s="34">
        <v>5.8109999999999998E-4</v>
      </c>
      <c r="J4518" s="34">
        <v>9421.2294999999995</v>
      </c>
      <c r="K4518" s="35" t="str">
        <f t="shared" si="350"/>
        <v>Weerter- en Budelerbergen &amp; Ringselven_Lg13</v>
      </c>
      <c r="L4518" s="36">
        <f>VLOOKUP(D4518,DATA!A:F,5,FALSE)</f>
        <v>8.4126827976184013E-3</v>
      </c>
      <c r="M4518" s="37">
        <f>VLOOKUP(D4518,DATA!A:F,6,FALSE)</f>
        <v>1421</v>
      </c>
      <c r="N4518" s="36">
        <f t="shared" si="351"/>
        <v>99.458781787967155</v>
      </c>
      <c r="O4518" s="36">
        <f t="shared" si="352"/>
        <v>99.458784419445962</v>
      </c>
      <c r="P4518" s="36">
        <f t="shared" si="353"/>
        <v>2.631478807302301E-6</v>
      </c>
      <c r="Q4518" s="36">
        <f t="shared" si="354"/>
        <v>0</v>
      </c>
    </row>
    <row r="4519" spans="1:17" x14ac:dyDescent="0.3">
      <c r="A4519" s="29">
        <v>2019187</v>
      </c>
      <c r="B4519" s="1">
        <v>138</v>
      </c>
      <c r="C4519" s="1" t="s">
        <v>38</v>
      </c>
      <c r="D4519" s="1" t="s">
        <v>75</v>
      </c>
      <c r="E4519" s="1" t="s">
        <v>76</v>
      </c>
      <c r="F4519" s="47">
        <v>1071</v>
      </c>
      <c r="G4519" s="34">
        <v>1844.56</v>
      </c>
      <c r="H4519" s="1" t="s">
        <v>218</v>
      </c>
      <c r="I4519" s="34">
        <v>5.0719999999999997E-4</v>
      </c>
      <c r="J4519" s="34">
        <v>6959.5039999999999</v>
      </c>
      <c r="K4519" s="35" t="str">
        <f t="shared" si="350"/>
        <v>Weerter- en Budelerbergen &amp; Ringselven_Lg13</v>
      </c>
      <c r="L4519" s="36">
        <f>VLOOKUP(D4519,DATA!A:F,5,FALSE)</f>
        <v>8.4126827976184013E-3</v>
      </c>
      <c r="M4519" s="37">
        <f>VLOOKUP(D4519,DATA!A:F,6,FALSE)</f>
        <v>1421</v>
      </c>
      <c r="N4519" s="36">
        <f t="shared" si="351"/>
        <v>97.243552383758114</v>
      </c>
      <c r="O4519" s="36">
        <f t="shared" si="352"/>
        <v>97.24356382105627</v>
      </c>
      <c r="P4519" s="36">
        <f t="shared" si="353"/>
        <v>1.1437298155669851E-5</v>
      </c>
      <c r="Q4519" s="36">
        <f t="shared" si="354"/>
        <v>0</v>
      </c>
    </row>
    <row r="4520" spans="1:17" x14ac:dyDescent="0.3">
      <c r="A4520" s="29">
        <v>2019187</v>
      </c>
      <c r="B4520" s="1">
        <v>138</v>
      </c>
      <c r="C4520" s="1" t="s">
        <v>38</v>
      </c>
      <c r="D4520" s="1" t="s">
        <v>89</v>
      </c>
      <c r="E4520" s="1" t="s">
        <v>54</v>
      </c>
      <c r="F4520" s="47">
        <v>714</v>
      </c>
      <c r="G4520" s="34">
        <v>1844.56</v>
      </c>
      <c r="H4520" s="1" t="s">
        <v>218</v>
      </c>
      <c r="I4520" s="34">
        <v>5.0719999999999997E-4</v>
      </c>
      <c r="J4520" s="34">
        <v>727.17700000000002</v>
      </c>
      <c r="K4520" s="35" t="str">
        <f t="shared" si="350"/>
        <v>Weerter- en Budelerbergen &amp; Ringselven_L4030</v>
      </c>
      <c r="L4520" s="36">
        <f>VLOOKUP(D4520,DATA!A:F,5,FALSE)</f>
        <v>1.0986712608830001E-2</v>
      </c>
      <c r="M4520" s="37">
        <f>VLOOKUP(D4520,DATA!A:F,6,FALSE)</f>
        <v>982</v>
      </c>
      <c r="N4520" s="36">
        <f t="shared" si="351"/>
        <v>99.992338942541863</v>
      </c>
      <c r="O4520" s="36">
        <f t="shared" si="352"/>
        <v>99.992338985229409</v>
      </c>
      <c r="P4520" s="36">
        <f t="shared" si="353"/>
        <v>4.2687545942499128E-8</v>
      </c>
      <c r="Q4520" s="36">
        <f t="shared" si="354"/>
        <v>0</v>
      </c>
    </row>
    <row r="4521" spans="1:17" x14ac:dyDescent="0.3">
      <c r="A4521" s="29">
        <v>2019188</v>
      </c>
      <c r="B4521" s="1">
        <v>138</v>
      </c>
      <c r="C4521" s="1" t="s">
        <v>38</v>
      </c>
      <c r="D4521" s="1" t="s">
        <v>75</v>
      </c>
      <c r="E4521" s="1" t="s">
        <v>76</v>
      </c>
      <c r="F4521" s="47">
        <v>1071</v>
      </c>
      <c r="G4521" s="34">
        <v>1799.87</v>
      </c>
      <c r="H4521" s="1" t="s">
        <v>218</v>
      </c>
      <c r="I4521" s="34">
        <v>4.0959999999999998E-4</v>
      </c>
      <c r="J4521" s="34">
        <v>9131.9809999999998</v>
      </c>
      <c r="K4521" s="35" t="str">
        <f t="shared" si="350"/>
        <v>Weerter- en Budelerbergen &amp; Ringselven_Lg13</v>
      </c>
      <c r="L4521" s="36">
        <f>VLOOKUP(D4521,DATA!A:F,5,FALSE)</f>
        <v>8.4126827976184013E-3</v>
      </c>
      <c r="M4521" s="37">
        <f>VLOOKUP(D4521,DATA!A:F,6,FALSE)</f>
        <v>1421</v>
      </c>
      <c r="N4521" s="36">
        <f t="shared" si="351"/>
        <v>96.035404665271813</v>
      </c>
      <c r="O4521" s="36">
        <f t="shared" si="352"/>
        <v>96.035417784974982</v>
      </c>
      <c r="P4521" s="36">
        <f t="shared" si="353"/>
        <v>1.3119703169195418E-5</v>
      </c>
      <c r="Q4521" s="36">
        <f t="shared" si="354"/>
        <v>0</v>
      </c>
    </row>
    <row r="4522" spans="1:17" x14ac:dyDescent="0.3">
      <c r="A4522" s="29">
        <v>2019189</v>
      </c>
      <c r="B4522" s="1">
        <v>138</v>
      </c>
      <c r="C4522" s="1" t="s">
        <v>38</v>
      </c>
      <c r="D4522" s="1" t="s">
        <v>75</v>
      </c>
      <c r="E4522" s="1" t="s">
        <v>76</v>
      </c>
      <c r="F4522" s="47">
        <v>1071</v>
      </c>
      <c r="G4522" s="34">
        <v>1829.52</v>
      </c>
      <c r="H4522" s="1" t="s">
        <v>218</v>
      </c>
      <c r="I4522" s="34">
        <v>3.299E-4</v>
      </c>
      <c r="J4522" s="34">
        <v>9201.1630000000005</v>
      </c>
      <c r="K4522" s="35" t="str">
        <f t="shared" si="350"/>
        <v>Weerter- en Budelerbergen &amp; Ringselven_Lg13</v>
      </c>
      <c r="L4522" s="36">
        <f>VLOOKUP(D4522,DATA!A:F,5,FALSE)</f>
        <v>8.4126827976184013E-3</v>
      </c>
      <c r="M4522" s="37">
        <f>VLOOKUP(D4522,DATA!A:F,6,FALSE)</f>
        <v>1421</v>
      </c>
      <c r="N4522" s="36">
        <f t="shared" si="351"/>
        <v>96.8833506220207</v>
      </c>
      <c r="O4522" s="36">
        <f t="shared" si="352"/>
        <v>96.883359002200976</v>
      </c>
      <c r="P4522" s="36">
        <f t="shared" si="353"/>
        <v>8.380180275935345E-6</v>
      </c>
      <c r="Q4522" s="36">
        <f t="shared" si="354"/>
        <v>0</v>
      </c>
    </row>
    <row r="4523" spans="1:17" x14ac:dyDescent="0.3">
      <c r="A4523" s="29">
        <v>2019190</v>
      </c>
      <c r="B4523" s="1">
        <v>138</v>
      </c>
      <c r="C4523" s="1" t="s">
        <v>38</v>
      </c>
      <c r="D4523" s="1" t="s">
        <v>75</v>
      </c>
      <c r="E4523" s="1" t="s">
        <v>76</v>
      </c>
      <c r="F4523" s="47">
        <v>1071</v>
      </c>
      <c r="G4523" s="34">
        <v>1843.8</v>
      </c>
      <c r="H4523" s="1" t="s">
        <v>218</v>
      </c>
      <c r="I4523" s="34">
        <v>2.788E-4</v>
      </c>
      <c r="J4523" s="34">
        <v>9073.5229999999992</v>
      </c>
      <c r="K4523" s="35" t="str">
        <f t="shared" si="350"/>
        <v>Weerter- en Budelerbergen &amp; Ringselven_Lg13</v>
      </c>
      <c r="L4523" s="36">
        <f>VLOOKUP(D4523,DATA!A:F,5,FALSE)</f>
        <v>8.4126827976184013E-3</v>
      </c>
      <c r="M4523" s="37">
        <f>VLOOKUP(D4523,DATA!A:F,6,FALSE)</f>
        <v>1421</v>
      </c>
      <c r="N4523" s="36">
        <f t="shared" si="351"/>
        <v>97.226362577222844</v>
      </c>
      <c r="O4523" s="36">
        <f t="shared" si="352"/>
        <v>97.226368902222845</v>
      </c>
      <c r="P4523" s="36">
        <f t="shared" si="353"/>
        <v>6.3250000010839358E-6</v>
      </c>
      <c r="Q4523" s="36">
        <f t="shared" si="354"/>
        <v>0</v>
      </c>
    </row>
    <row r="4524" spans="1:17" x14ac:dyDescent="0.3">
      <c r="A4524" s="29">
        <v>2019191</v>
      </c>
      <c r="B4524" s="1">
        <v>138</v>
      </c>
      <c r="C4524" s="1" t="s">
        <v>38</v>
      </c>
      <c r="D4524" s="1" t="s">
        <v>75</v>
      </c>
      <c r="E4524" s="1" t="s">
        <v>76</v>
      </c>
      <c r="F4524" s="47">
        <v>1071</v>
      </c>
      <c r="G4524" s="34">
        <v>1843.02</v>
      </c>
      <c r="H4524" s="1" t="s">
        <v>218</v>
      </c>
      <c r="I4524" s="34">
        <v>2.2499999999999999E-4</v>
      </c>
      <c r="J4524" s="34">
        <v>9522.2690000000002</v>
      </c>
      <c r="K4524" s="35" t="str">
        <f t="shared" si="350"/>
        <v>Weerter- en Budelerbergen &amp; Ringselven_Lg13</v>
      </c>
      <c r="L4524" s="36">
        <f>VLOOKUP(D4524,DATA!A:F,5,FALSE)</f>
        <v>8.4126827976184013E-3</v>
      </c>
      <c r="M4524" s="37">
        <f>VLOOKUP(D4524,DATA!A:F,6,FALSE)</f>
        <v>1421</v>
      </c>
      <c r="N4524" s="36">
        <f t="shared" si="351"/>
        <v>97.208612133099365</v>
      </c>
      <c r="O4524" s="36">
        <f t="shared" si="352"/>
        <v>97.208617269295189</v>
      </c>
      <c r="P4524" s="36">
        <f t="shared" si="353"/>
        <v>5.1361958242068795E-6</v>
      </c>
      <c r="Q4524" s="36">
        <f t="shared" si="354"/>
        <v>0</v>
      </c>
    </row>
    <row r="4525" spans="1:17" x14ac:dyDescent="0.3">
      <c r="A4525" s="29">
        <v>2019192</v>
      </c>
      <c r="B4525" s="1">
        <v>138</v>
      </c>
      <c r="C4525" s="1" t="s">
        <v>38</v>
      </c>
      <c r="D4525" s="1" t="s">
        <v>75</v>
      </c>
      <c r="E4525" s="1" t="s">
        <v>76</v>
      </c>
      <c r="F4525" s="47">
        <v>1071</v>
      </c>
      <c r="G4525" s="34">
        <v>1821.75</v>
      </c>
      <c r="H4525" s="1" t="s">
        <v>218</v>
      </c>
      <c r="I4525" s="34">
        <v>1.7101E-4</v>
      </c>
      <c r="J4525" s="34">
        <v>9998.098</v>
      </c>
      <c r="K4525" s="35" t="str">
        <f t="shared" si="350"/>
        <v>Weerter- en Budelerbergen &amp; Ringselven_Lg13</v>
      </c>
      <c r="L4525" s="36">
        <f>VLOOKUP(D4525,DATA!A:F,5,FALSE)</f>
        <v>8.4126827976184013E-3</v>
      </c>
      <c r="M4525" s="37">
        <f>VLOOKUP(D4525,DATA!A:F,6,FALSE)</f>
        <v>1421</v>
      </c>
      <c r="N4525" s="36">
        <f t="shared" si="351"/>
        <v>96.679810162953103</v>
      </c>
      <c r="O4525" s="36">
        <f t="shared" si="352"/>
        <v>96.67981478095848</v>
      </c>
      <c r="P4525" s="36">
        <f t="shared" si="353"/>
        <v>4.6180053772104657E-6</v>
      </c>
      <c r="Q4525" s="36">
        <f t="shared" si="354"/>
        <v>0</v>
      </c>
    </row>
    <row r="4526" spans="1:17" x14ac:dyDescent="0.3">
      <c r="A4526" s="29">
        <v>2019193</v>
      </c>
      <c r="B4526" s="1">
        <v>138</v>
      </c>
      <c r="C4526" s="1" t="s">
        <v>38</v>
      </c>
      <c r="D4526" s="1" t="s">
        <v>75</v>
      </c>
      <c r="E4526" s="1" t="s">
        <v>76</v>
      </c>
      <c r="F4526" s="47">
        <v>1071</v>
      </c>
      <c r="G4526" s="34">
        <v>1808.12</v>
      </c>
      <c r="H4526" s="1" t="s">
        <v>218</v>
      </c>
      <c r="I4526" s="34">
        <v>1.1268E-4</v>
      </c>
      <c r="J4526" s="34">
        <v>9266.9889999999996</v>
      </c>
      <c r="K4526" s="35" t="str">
        <f t="shared" si="350"/>
        <v>Weerter- en Budelerbergen &amp; Ringselven_Lg13</v>
      </c>
      <c r="L4526" s="36">
        <f>VLOOKUP(D4526,DATA!A:F,5,FALSE)</f>
        <v>8.4126827976184013E-3</v>
      </c>
      <c r="M4526" s="37">
        <f>VLOOKUP(D4526,DATA!A:F,6,FALSE)</f>
        <v>1421</v>
      </c>
      <c r="N4526" s="36">
        <f t="shared" si="351"/>
        <v>96.291375720147528</v>
      </c>
      <c r="O4526" s="36">
        <f t="shared" si="352"/>
        <v>96.291379105324609</v>
      </c>
      <c r="P4526" s="36">
        <f t="shared" si="353"/>
        <v>3.3851770808723813E-6</v>
      </c>
      <c r="Q4526" s="36">
        <f t="shared" si="354"/>
        <v>0</v>
      </c>
    </row>
    <row r="4527" spans="1:17" x14ac:dyDescent="0.3">
      <c r="A4527" s="30">
        <v>2019194</v>
      </c>
      <c r="B4527" s="14">
        <v>138</v>
      </c>
      <c r="C4527" s="14" t="s">
        <v>38</v>
      </c>
      <c r="D4527" s="14" t="s">
        <v>55</v>
      </c>
      <c r="E4527" s="14" t="s">
        <v>56</v>
      </c>
      <c r="F4527" s="48">
        <v>500</v>
      </c>
      <c r="G4527" s="38">
        <v>1248.02</v>
      </c>
      <c r="H4527" s="14" t="s">
        <v>218</v>
      </c>
      <c r="I4527" s="38">
        <v>4.7800000000000003E-5</v>
      </c>
      <c r="J4527" s="38">
        <v>2776.6027303237802</v>
      </c>
      <c r="K4527" s="39" t="str">
        <f t="shared" si="350"/>
        <v>Weerter- en Budelerbergen &amp; Ringselven_H3130</v>
      </c>
      <c r="L4527" s="40">
        <f>VLOOKUP(D4527,DATA!A:F,5,FALSE)</f>
        <v>0</v>
      </c>
      <c r="M4527" s="41">
        <f>VLOOKUP(D4527,DATA!A:F,6,FALSE)</f>
        <v>3.5</v>
      </c>
      <c r="N4527" s="40">
        <f t="shared" si="351"/>
        <v>50</v>
      </c>
      <c r="O4527" s="40">
        <f t="shared" si="352"/>
        <v>50</v>
      </c>
      <c r="P4527" s="40">
        <f>J4527/10000*I4527</f>
        <v>1.3272161050947669E-5</v>
      </c>
      <c r="Q4527" s="40">
        <f>IF(AND(H4527&lt;&gt;"below",I4527&gt;=0.005),M4527*P4527,0)</f>
        <v>0</v>
      </c>
    </row>
    <row r="4528" spans="1:17" x14ac:dyDescent="0.3">
      <c r="A4528" s="29">
        <v>2019194</v>
      </c>
      <c r="B4528" s="1">
        <v>138</v>
      </c>
      <c r="C4528" s="1" t="s">
        <v>38</v>
      </c>
      <c r="D4528" s="1" t="s">
        <v>41</v>
      </c>
      <c r="E4528" s="1" t="s">
        <v>42</v>
      </c>
      <c r="F4528" s="47">
        <v>1071</v>
      </c>
      <c r="G4528" s="34">
        <v>1248.02</v>
      </c>
      <c r="H4528" s="1" t="s">
        <v>218</v>
      </c>
      <c r="I4528" s="34">
        <v>4.7800000000000003E-5</v>
      </c>
      <c r="J4528" s="34">
        <v>1732.8318108894</v>
      </c>
      <c r="K4528" s="35" t="str">
        <f t="shared" si="350"/>
        <v>Weerter- en Budelerbergen &amp; Ringselven_H4010A</v>
      </c>
      <c r="L4528" s="36">
        <f>VLOOKUP(D4528,DATA!A:F,5,FALSE)</f>
        <v>1.3726988247862192E-2</v>
      </c>
      <c r="M4528" s="37">
        <f>VLOOKUP(D4528,DATA!A:F,6,FALSE)</f>
        <v>1285.5</v>
      </c>
      <c r="N4528" s="36">
        <f t="shared" si="351"/>
        <v>37.414213681465988</v>
      </c>
      <c r="O4528" s="36">
        <f t="shared" si="352"/>
        <v>37.414229045863301</v>
      </c>
      <c r="P4528" s="36">
        <f t="shared" si="353"/>
        <v>1.5364397313533118E-5</v>
      </c>
      <c r="Q4528" s="36">
        <f t="shared" si="354"/>
        <v>0</v>
      </c>
    </row>
    <row r="4529" spans="1:17" x14ac:dyDescent="0.3">
      <c r="A4529" s="29">
        <v>2019194</v>
      </c>
      <c r="B4529" s="1">
        <v>138</v>
      </c>
      <c r="C4529" s="1" t="s">
        <v>38</v>
      </c>
      <c r="D4529" s="1" t="s">
        <v>53</v>
      </c>
      <c r="E4529" s="1" t="s">
        <v>54</v>
      </c>
      <c r="F4529" s="47">
        <v>714</v>
      </c>
      <c r="G4529" s="34">
        <v>1248.02</v>
      </c>
      <c r="H4529" s="1" t="s">
        <v>218</v>
      </c>
      <c r="I4529" s="34">
        <v>4.7800000000000003E-5</v>
      </c>
      <c r="J4529" s="34">
        <v>1383.1394</v>
      </c>
      <c r="K4529" s="35" t="str">
        <f t="shared" si="350"/>
        <v>Weerter- en Budelerbergen &amp; Ringselven_H4030</v>
      </c>
      <c r="L4529" s="36">
        <f>VLOOKUP(D4529,DATA!A:F,5,FALSE)</f>
        <v>1.0986712608830001E-2</v>
      </c>
      <c r="M4529" s="37">
        <f>VLOOKUP(D4529,DATA!A:F,6,FALSE)</f>
        <v>982</v>
      </c>
      <c r="N4529" s="36">
        <f t="shared" si="351"/>
        <v>94.895652609448348</v>
      </c>
      <c r="O4529" s="36">
        <f t="shared" si="352"/>
        <v>94.895655153243283</v>
      </c>
      <c r="P4529" s="36">
        <f t="shared" si="353"/>
        <v>2.5437949346951427E-6</v>
      </c>
      <c r="Q4529" s="36">
        <f t="shared" si="354"/>
        <v>0</v>
      </c>
    </row>
    <row r="4530" spans="1:17" x14ac:dyDescent="0.3">
      <c r="A4530" s="29">
        <v>2019194</v>
      </c>
      <c r="B4530" s="1">
        <v>138</v>
      </c>
      <c r="C4530" s="1" t="s">
        <v>38</v>
      </c>
      <c r="D4530" s="1" t="s">
        <v>77</v>
      </c>
      <c r="E4530" s="1" t="s">
        <v>78</v>
      </c>
      <c r="F4530" s="47">
        <v>786</v>
      </c>
      <c r="G4530" s="34">
        <v>1248.02</v>
      </c>
      <c r="H4530" s="1" t="s">
        <v>218</v>
      </c>
      <c r="I4530" s="34">
        <v>4.7800000000000003E-5</v>
      </c>
      <c r="J4530" s="34">
        <v>637.08375000000001</v>
      </c>
      <c r="K4530" s="35" t="str">
        <f t="shared" si="350"/>
        <v>Weerter- en Budelerbergen &amp; Ringselven_H6410</v>
      </c>
      <c r="L4530" s="36">
        <f>VLOOKUP(D4530,DATA!A:F,5,FALSE)</f>
        <v>1.2691547323993278E-2</v>
      </c>
      <c r="M4530" s="37">
        <f>VLOOKUP(D4530,DATA!A:F,6,FALSE)</f>
        <v>1018</v>
      </c>
      <c r="N4530" s="36">
        <f t="shared" si="351"/>
        <v>94.879277196360917</v>
      </c>
      <c r="O4530" s="36">
        <f t="shared" si="352"/>
        <v>94.879280143800983</v>
      </c>
      <c r="P4530" s="36">
        <f t="shared" si="353"/>
        <v>2.9474400662365952E-6</v>
      </c>
      <c r="Q4530" s="36">
        <f t="shared" si="354"/>
        <v>0</v>
      </c>
    </row>
    <row r="4531" spans="1:17" x14ac:dyDescent="0.3">
      <c r="A4531" s="29">
        <v>2019194</v>
      </c>
      <c r="B4531" s="1">
        <v>138</v>
      </c>
      <c r="C4531" s="1" t="s">
        <v>38</v>
      </c>
      <c r="D4531" s="1" t="s">
        <v>75</v>
      </c>
      <c r="E4531" s="1" t="s">
        <v>76</v>
      </c>
      <c r="F4531" s="47">
        <v>1071</v>
      </c>
      <c r="G4531" s="34">
        <v>1248.02</v>
      </c>
      <c r="H4531" s="1" t="s">
        <v>218</v>
      </c>
      <c r="I4531" s="34">
        <v>4.7800000000000003E-5</v>
      </c>
      <c r="J4531" s="34">
        <v>1516.3575000000001</v>
      </c>
      <c r="K4531" s="35" t="str">
        <f t="shared" si="350"/>
        <v>Weerter- en Budelerbergen &amp; Ringselven_Lg13</v>
      </c>
      <c r="L4531" s="36">
        <f>VLOOKUP(D4531,DATA!A:F,5,FALSE)</f>
        <v>8.4126827976184013E-3</v>
      </c>
      <c r="M4531" s="37">
        <f>VLOOKUP(D4531,DATA!A:F,6,FALSE)</f>
        <v>1421</v>
      </c>
      <c r="N4531" s="36">
        <f t="shared" si="351"/>
        <v>18.919860213548205</v>
      </c>
      <c r="O4531" s="36">
        <f t="shared" si="352"/>
        <v>18.919866382265631</v>
      </c>
      <c r="P4531" s="36">
        <f t="shared" si="353"/>
        <v>6.1687174266467082E-6</v>
      </c>
      <c r="Q4531" s="36">
        <f t="shared" si="354"/>
        <v>0</v>
      </c>
    </row>
    <row r="4532" spans="1:17" x14ac:dyDescent="0.3">
      <c r="A4532" s="29">
        <v>2019194</v>
      </c>
      <c r="B4532" s="1">
        <v>138</v>
      </c>
      <c r="C4532" s="1" t="s">
        <v>38</v>
      </c>
      <c r="D4532" s="1" t="s">
        <v>89</v>
      </c>
      <c r="E4532" s="1" t="s">
        <v>54</v>
      </c>
      <c r="F4532" s="47">
        <v>714</v>
      </c>
      <c r="G4532" s="34">
        <v>1248.02</v>
      </c>
      <c r="H4532" s="1" t="s">
        <v>218</v>
      </c>
      <c r="I4532" s="34">
        <v>4.7800000000000003E-5</v>
      </c>
      <c r="J4532" s="34">
        <v>684.18129999999996</v>
      </c>
      <c r="K4532" s="35" t="str">
        <f t="shared" si="350"/>
        <v>Weerter- en Budelerbergen &amp; Ringselven_L4030</v>
      </c>
      <c r="L4532" s="36">
        <f>VLOOKUP(D4532,DATA!A:F,5,FALSE)</f>
        <v>1.0986712608830001E-2</v>
      </c>
      <c r="M4532" s="37">
        <f>VLOOKUP(D4532,DATA!A:F,6,FALSE)</f>
        <v>982</v>
      </c>
      <c r="N4532" s="36">
        <f t="shared" si="351"/>
        <v>94.895652609448348</v>
      </c>
      <c r="O4532" s="36">
        <f t="shared" si="352"/>
        <v>94.895655153243283</v>
      </c>
      <c r="P4532" s="36">
        <f t="shared" si="353"/>
        <v>2.5437949346951427E-6</v>
      </c>
      <c r="Q4532" s="36">
        <f t="shared" si="354"/>
        <v>0</v>
      </c>
    </row>
    <row r="4533" spans="1:17" x14ac:dyDescent="0.3">
      <c r="A4533" s="30">
        <v>2019195</v>
      </c>
      <c r="B4533" s="14">
        <v>138</v>
      </c>
      <c r="C4533" s="14" t="s">
        <v>38</v>
      </c>
      <c r="D4533" s="14" t="s">
        <v>55</v>
      </c>
      <c r="E4533" s="14" t="s">
        <v>56</v>
      </c>
      <c r="F4533" s="48">
        <v>500</v>
      </c>
      <c r="G4533" s="38">
        <v>968.77</v>
      </c>
      <c r="H4533" s="14" t="s">
        <v>218</v>
      </c>
      <c r="I4533" s="38">
        <v>1.0967E-5</v>
      </c>
      <c r="J4533" s="38">
        <v>5712.0528559630802</v>
      </c>
      <c r="K4533" s="39" t="str">
        <f t="shared" si="350"/>
        <v>Weerter- en Budelerbergen &amp; Ringselven_H3130</v>
      </c>
      <c r="L4533" s="40">
        <f>VLOOKUP(D4533,DATA!A:F,5,FALSE)</f>
        <v>0</v>
      </c>
      <c r="M4533" s="41">
        <f>VLOOKUP(D4533,DATA!A:F,6,FALSE)</f>
        <v>3.5</v>
      </c>
      <c r="N4533" s="40">
        <f t="shared" si="351"/>
        <v>50</v>
      </c>
      <c r="O4533" s="40">
        <f t="shared" si="352"/>
        <v>50</v>
      </c>
      <c r="P4533" s="40">
        <f>J4533/10000*I4533</f>
        <v>6.2644083671347097E-6</v>
      </c>
      <c r="Q4533" s="40">
        <f>IF(AND(H4533&lt;&gt;"below",I4533&gt;=0.005),M4533*P4533,0)</f>
        <v>0</v>
      </c>
    </row>
    <row r="4534" spans="1:17" x14ac:dyDescent="0.3">
      <c r="A4534" s="29">
        <v>2020666</v>
      </c>
      <c r="B4534" s="1">
        <v>136</v>
      </c>
      <c r="C4534" s="1" t="s">
        <v>14</v>
      </c>
      <c r="D4534" s="1" t="s">
        <v>53</v>
      </c>
      <c r="E4534" s="1" t="s">
        <v>54</v>
      </c>
      <c r="F4534" s="47">
        <v>714</v>
      </c>
      <c r="G4534" s="34">
        <v>1001.16</v>
      </c>
      <c r="H4534" s="1" t="s">
        <v>218</v>
      </c>
      <c r="I4534" s="34">
        <v>5.8237000000000002E-3</v>
      </c>
      <c r="J4534" s="34">
        <v>3371.7434799999901</v>
      </c>
      <c r="K4534" s="35" t="str">
        <f t="shared" si="350"/>
        <v>Leenderbos, Groote Heide &amp; De Plateaux_H4030</v>
      </c>
      <c r="L4534" s="36">
        <f>VLOOKUP(D4534,DATA!A:F,5,FALSE)</f>
        <v>1.0986712608830001E-2</v>
      </c>
      <c r="M4534" s="37">
        <f>VLOOKUP(D4534,DATA!A:F,6,FALSE)</f>
        <v>982</v>
      </c>
      <c r="N4534" s="36">
        <f t="shared" si="351"/>
        <v>55.243287679327963</v>
      </c>
      <c r="O4534" s="36">
        <f t="shared" si="352"/>
        <v>55.244869666639744</v>
      </c>
      <c r="P4534" s="36">
        <f t="shared" si="353"/>
        <v>1.5819873117806083E-3</v>
      </c>
      <c r="Q4534" s="36">
        <f t="shared" si="354"/>
        <v>5.3340554039389775E-2</v>
      </c>
    </row>
    <row r="4535" spans="1:17" x14ac:dyDescent="0.3">
      <c r="A4535" s="29">
        <v>2020667</v>
      </c>
      <c r="B4535" s="1">
        <v>136</v>
      </c>
      <c r="C4535" s="1" t="s">
        <v>14</v>
      </c>
      <c r="D4535" s="1" t="s">
        <v>53</v>
      </c>
      <c r="E4535" s="1" t="s">
        <v>54</v>
      </c>
      <c r="F4535" s="47">
        <v>714</v>
      </c>
      <c r="G4535" s="34">
        <v>1001.69</v>
      </c>
      <c r="H4535" s="1" t="s">
        <v>218</v>
      </c>
      <c r="I4535" s="34">
        <v>5.8884999999999996E-3</v>
      </c>
      <c r="J4535" s="34">
        <v>3929.8237999999901</v>
      </c>
      <c r="K4535" s="35" t="str">
        <f t="shared" si="350"/>
        <v>Leenderbos, Groote Heide &amp; De Plateaux_H4030</v>
      </c>
      <c r="L4535" s="36">
        <f>VLOOKUP(D4535,DATA!A:F,5,FALSE)</f>
        <v>1.0986712608830001E-2</v>
      </c>
      <c r="M4535" s="37">
        <f>VLOOKUP(D4535,DATA!A:F,6,FALSE)</f>
        <v>982</v>
      </c>
      <c r="N4535" s="36">
        <f t="shared" si="351"/>
        <v>55.387216419843085</v>
      </c>
      <c r="O4535" s="36">
        <f t="shared" si="352"/>
        <v>55.388815019778157</v>
      </c>
      <c r="P4535" s="36">
        <f t="shared" si="353"/>
        <v>1.5985999350718316E-3</v>
      </c>
      <c r="Q4535" s="36">
        <f t="shared" si="354"/>
        <v>6.2822160715237232E-2</v>
      </c>
    </row>
    <row r="4536" spans="1:17" x14ac:dyDescent="0.3">
      <c r="A4536" s="29">
        <v>2020668</v>
      </c>
      <c r="B4536" s="1">
        <v>136</v>
      </c>
      <c r="C4536" s="1" t="s">
        <v>14</v>
      </c>
      <c r="D4536" s="1" t="s">
        <v>61</v>
      </c>
      <c r="E4536" s="1" t="s">
        <v>62</v>
      </c>
      <c r="F4536" s="47">
        <v>714</v>
      </c>
      <c r="G4536" s="34">
        <v>913.18</v>
      </c>
      <c r="H4536" s="1" t="s">
        <v>218</v>
      </c>
      <c r="I4536" s="34">
        <v>5.4514000000000003E-3</v>
      </c>
      <c r="J4536" s="34">
        <v>68.662133999999995</v>
      </c>
      <c r="K4536" s="35" t="str">
        <f t="shared" si="350"/>
        <v>Leenderbos, Groote Heide &amp; De Plateaux_H2330</v>
      </c>
      <c r="L4536" s="36">
        <f>VLOOKUP(D4536,DATA!A:F,5,FALSE)</f>
        <v>1.0986712608830001E-2</v>
      </c>
      <c r="M4536" s="37">
        <f>VLOOKUP(D4536,DATA!A:F,6,FALSE)</f>
        <v>982</v>
      </c>
      <c r="N4536" s="36">
        <f t="shared" si="351"/>
        <v>31.949238742914172</v>
      </c>
      <c r="O4536" s="36">
        <f t="shared" si="352"/>
        <v>31.950540931882376</v>
      </c>
      <c r="P4536" s="36">
        <f t="shared" si="353"/>
        <v>1.3021889682036658E-3</v>
      </c>
      <c r="Q4536" s="36">
        <f t="shared" si="354"/>
        <v>8.9411073428121834E-4</v>
      </c>
    </row>
    <row r="4537" spans="1:17" x14ac:dyDescent="0.3">
      <c r="A4537" s="29">
        <v>2020668</v>
      </c>
      <c r="B4537" s="1">
        <v>136</v>
      </c>
      <c r="C4537" s="1" t="s">
        <v>14</v>
      </c>
      <c r="D4537" s="1" t="s">
        <v>53</v>
      </c>
      <c r="E4537" s="1" t="s">
        <v>54</v>
      </c>
      <c r="F4537" s="47">
        <v>714</v>
      </c>
      <c r="G4537" s="34">
        <v>913.18</v>
      </c>
      <c r="H4537" s="1" t="s">
        <v>218</v>
      </c>
      <c r="I4537" s="34">
        <v>5.4514000000000003E-3</v>
      </c>
      <c r="J4537" s="34">
        <v>7097.6036908413498</v>
      </c>
      <c r="K4537" s="35" t="str">
        <f t="shared" si="350"/>
        <v>Leenderbos, Groote Heide &amp; De Plateaux_H4030</v>
      </c>
      <c r="L4537" s="36">
        <f>VLOOKUP(D4537,DATA!A:F,5,FALSE)</f>
        <v>1.0986712608830001E-2</v>
      </c>
      <c r="M4537" s="37">
        <f>VLOOKUP(D4537,DATA!A:F,6,FALSE)</f>
        <v>982</v>
      </c>
      <c r="N4537" s="36">
        <f t="shared" si="351"/>
        <v>31.949238742914172</v>
      </c>
      <c r="O4537" s="36">
        <f t="shared" si="352"/>
        <v>31.950540931882376</v>
      </c>
      <c r="P4537" s="36">
        <f t="shared" si="353"/>
        <v>1.3021889682036658E-3</v>
      </c>
      <c r="Q4537" s="36">
        <f t="shared" si="354"/>
        <v>9.2424212268952283E-2</v>
      </c>
    </row>
    <row r="4538" spans="1:17" x14ac:dyDescent="0.3">
      <c r="A4538" s="29">
        <v>2020669</v>
      </c>
      <c r="B4538" s="1">
        <v>136</v>
      </c>
      <c r="C4538" s="1" t="s">
        <v>14</v>
      </c>
      <c r="D4538" s="1" t="s">
        <v>53</v>
      </c>
      <c r="E4538" s="1" t="s">
        <v>54</v>
      </c>
      <c r="F4538" s="47">
        <v>714</v>
      </c>
      <c r="G4538" s="34">
        <v>902.16</v>
      </c>
      <c r="H4538" s="1" t="s">
        <v>218</v>
      </c>
      <c r="I4538" s="34">
        <v>5.3622000000000001E-3</v>
      </c>
      <c r="J4538" s="34">
        <v>1569.7053000000001</v>
      </c>
      <c r="K4538" s="35" t="str">
        <f t="shared" si="350"/>
        <v>Leenderbos, Groote Heide &amp; De Plateaux_H4030</v>
      </c>
      <c r="L4538" s="36">
        <f>VLOOKUP(D4538,DATA!A:F,5,FALSE)</f>
        <v>1.0986712608830001E-2</v>
      </c>
      <c r="M4538" s="37">
        <f>VLOOKUP(D4538,DATA!A:F,6,FALSE)</f>
        <v>982</v>
      </c>
      <c r="N4538" s="36">
        <f t="shared" si="351"/>
        <v>29.376267235362594</v>
      </c>
      <c r="O4538" s="36">
        <f t="shared" si="352"/>
        <v>29.377489494598727</v>
      </c>
      <c r="P4538" s="36">
        <f t="shared" si="353"/>
        <v>1.2222592361332829E-3</v>
      </c>
      <c r="Q4538" s="36">
        <f t="shared" si="354"/>
        <v>1.9185868009323658E-2</v>
      </c>
    </row>
    <row r="4539" spans="1:17" x14ac:dyDescent="0.3">
      <c r="A4539" s="29">
        <v>2020670</v>
      </c>
      <c r="B4539" s="1">
        <v>136</v>
      </c>
      <c r="C4539" s="1" t="s">
        <v>14</v>
      </c>
      <c r="D4539" s="1" t="s">
        <v>53</v>
      </c>
      <c r="E4539" s="1" t="s">
        <v>54</v>
      </c>
      <c r="F4539" s="47">
        <v>714</v>
      </c>
      <c r="G4539" s="34">
        <v>952.79</v>
      </c>
      <c r="H4539" s="1" t="s">
        <v>218</v>
      </c>
      <c r="I4539" s="34">
        <v>5.6144000000000003E-3</v>
      </c>
      <c r="J4539" s="34">
        <v>6195.97</v>
      </c>
      <c r="K4539" s="35" t="str">
        <f t="shared" si="350"/>
        <v>Leenderbos, Groote Heide &amp; De Plateaux_H4030</v>
      </c>
      <c r="L4539" s="36">
        <f>VLOOKUP(D4539,DATA!A:F,5,FALSE)</f>
        <v>1.0986712608830001E-2</v>
      </c>
      <c r="M4539" s="37">
        <f>VLOOKUP(D4539,DATA!A:F,6,FALSE)</f>
        <v>982</v>
      </c>
      <c r="N4539" s="36">
        <f t="shared" si="351"/>
        <v>42.045109621935978</v>
      </c>
      <c r="O4539" s="36">
        <f t="shared" si="352"/>
        <v>42.046612690611184</v>
      </c>
      <c r="P4539" s="36">
        <f t="shared" si="353"/>
        <v>1.5030686752055544E-3</v>
      </c>
      <c r="Q4539" s="36">
        <f t="shared" si="354"/>
        <v>9.3129684195133594E-2</v>
      </c>
    </row>
    <row r="4540" spans="1:17" x14ac:dyDescent="0.3">
      <c r="A4540" s="29">
        <v>2020671</v>
      </c>
      <c r="B4540" s="1">
        <v>136</v>
      </c>
      <c r="C4540" s="1" t="s">
        <v>14</v>
      </c>
      <c r="D4540" s="1" t="s">
        <v>63</v>
      </c>
      <c r="E4540" s="1" t="s">
        <v>64</v>
      </c>
      <c r="F4540" s="47">
        <v>714</v>
      </c>
      <c r="G4540" s="34">
        <v>1333.1</v>
      </c>
      <c r="H4540" s="1" t="s">
        <v>218</v>
      </c>
      <c r="I4540" s="34">
        <v>7.5357000000000002E-3</v>
      </c>
      <c r="J4540" s="34">
        <v>2802.7575999999999</v>
      </c>
      <c r="K4540" s="35" t="str">
        <f t="shared" si="350"/>
        <v>Leenderbos, Groote Heide &amp; De Plateaux_H2310</v>
      </c>
      <c r="L4540" s="36">
        <f>VLOOKUP(D4540,DATA!A:F,5,FALSE)</f>
        <v>1.0986712608830001E-2</v>
      </c>
      <c r="M4540" s="37">
        <f>VLOOKUP(D4540,DATA!A:F,6,FALSE)</f>
        <v>982</v>
      </c>
      <c r="N4540" s="36">
        <f t="shared" si="351"/>
        <v>97.931480247586506</v>
      </c>
      <c r="O4540" s="36">
        <f t="shared" si="352"/>
        <v>97.931647956490977</v>
      </c>
      <c r="P4540" s="36">
        <f t="shared" si="353"/>
        <v>1.6770890447048714E-4</v>
      </c>
      <c r="Q4540" s="36">
        <f t="shared" si="354"/>
        <v>4.7004740659233176E-3</v>
      </c>
    </row>
    <row r="4541" spans="1:17" x14ac:dyDescent="0.3">
      <c r="A4541" s="29">
        <v>2020671</v>
      </c>
      <c r="B4541" s="1">
        <v>136</v>
      </c>
      <c r="C4541" s="1" t="s">
        <v>14</v>
      </c>
      <c r="D4541" s="1" t="s">
        <v>53</v>
      </c>
      <c r="E4541" s="1" t="s">
        <v>54</v>
      </c>
      <c r="F4541" s="47">
        <v>714</v>
      </c>
      <c r="G4541" s="34">
        <v>1333.1</v>
      </c>
      <c r="H4541" s="1" t="s">
        <v>218</v>
      </c>
      <c r="I4541" s="34">
        <v>7.5357000000000002E-3</v>
      </c>
      <c r="J4541" s="34">
        <v>13.913695000000001</v>
      </c>
      <c r="K4541" s="35" t="str">
        <f t="shared" si="350"/>
        <v>Leenderbos, Groote Heide &amp; De Plateaux_H4030</v>
      </c>
      <c r="L4541" s="36">
        <f>VLOOKUP(D4541,DATA!A:F,5,FALSE)</f>
        <v>1.0986712608830001E-2</v>
      </c>
      <c r="M4541" s="37">
        <f>VLOOKUP(D4541,DATA!A:F,6,FALSE)</f>
        <v>982</v>
      </c>
      <c r="N4541" s="36">
        <f t="shared" si="351"/>
        <v>97.931480247586506</v>
      </c>
      <c r="O4541" s="36">
        <f t="shared" si="352"/>
        <v>97.931647956490977</v>
      </c>
      <c r="P4541" s="36">
        <f t="shared" si="353"/>
        <v>1.6770890447048714E-4</v>
      </c>
      <c r="Q4541" s="36">
        <f t="shared" si="354"/>
        <v>2.3334505455864948E-5</v>
      </c>
    </row>
    <row r="4542" spans="1:17" x14ac:dyDescent="0.3">
      <c r="A4542" s="29">
        <v>2020673</v>
      </c>
      <c r="B4542" s="1">
        <v>136</v>
      </c>
      <c r="C4542" s="1" t="s">
        <v>14</v>
      </c>
      <c r="D4542" s="1" t="s">
        <v>63</v>
      </c>
      <c r="E4542" s="1" t="s">
        <v>64</v>
      </c>
      <c r="F4542" s="47">
        <v>714</v>
      </c>
      <c r="G4542" s="34">
        <v>1469.3</v>
      </c>
      <c r="H4542" s="1" t="s">
        <v>218</v>
      </c>
      <c r="I4542" s="34">
        <v>8.0654000000000003E-3</v>
      </c>
      <c r="J4542" s="34">
        <v>102.33626599999999</v>
      </c>
      <c r="K4542" s="35" t="str">
        <f t="shared" si="350"/>
        <v>Leenderbos, Groote Heide &amp; De Plateaux_H2310</v>
      </c>
      <c r="L4542" s="36">
        <f>VLOOKUP(D4542,DATA!A:F,5,FALSE)</f>
        <v>1.0986712608830001E-2</v>
      </c>
      <c r="M4542" s="37">
        <f>VLOOKUP(D4542,DATA!A:F,6,FALSE)</f>
        <v>982</v>
      </c>
      <c r="N4542" s="36">
        <f t="shared" si="351"/>
        <v>99.529224404246804</v>
      </c>
      <c r="O4542" s="36">
        <f t="shared" si="352"/>
        <v>99.529265922509836</v>
      </c>
      <c r="P4542" s="36">
        <f t="shared" si="353"/>
        <v>4.1518263032003233E-5</v>
      </c>
      <c r="Q4542" s="36">
        <f t="shared" si="354"/>
        <v>4.2488240095010493E-5</v>
      </c>
    </row>
    <row r="4543" spans="1:17" x14ac:dyDescent="0.3">
      <c r="A4543" s="29">
        <v>2020674</v>
      </c>
      <c r="B4543" s="1">
        <v>136</v>
      </c>
      <c r="C4543" s="1" t="s">
        <v>14</v>
      </c>
      <c r="D4543" s="1" t="s">
        <v>63</v>
      </c>
      <c r="E4543" s="1" t="s">
        <v>64</v>
      </c>
      <c r="F4543" s="47">
        <v>714</v>
      </c>
      <c r="G4543" s="34">
        <v>940.7</v>
      </c>
      <c r="H4543" s="1" t="s">
        <v>218</v>
      </c>
      <c r="I4543" s="34">
        <v>5.3274000000000004E-3</v>
      </c>
      <c r="J4543" s="34">
        <v>1275.44949</v>
      </c>
      <c r="K4543" s="35" t="str">
        <f t="shared" si="350"/>
        <v>Leenderbos, Groote Heide &amp; De Plateaux_H2310</v>
      </c>
      <c r="L4543" s="36">
        <f>VLOOKUP(D4543,DATA!A:F,5,FALSE)</f>
        <v>1.0986712608830001E-2</v>
      </c>
      <c r="M4543" s="37">
        <f>VLOOKUP(D4543,DATA!A:F,6,FALSE)</f>
        <v>982</v>
      </c>
      <c r="N4543" s="36">
        <f t="shared" si="351"/>
        <v>38.846924838548453</v>
      </c>
      <c r="O4543" s="36">
        <f t="shared" si="352"/>
        <v>38.848315306079215</v>
      </c>
      <c r="P4543" s="36">
        <f t="shared" si="353"/>
        <v>1.3904675307614411E-3</v>
      </c>
      <c r="Q4543" s="36">
        <f t="shared" si="354"/>
        <v>1.7734711029712392E-2</v>
      </c>
    </row>
    <row r="4544" spans="1:17" x14ac:dyDescent="0.3">
      <c r="A4544" s="29">
        <v>2020674</v>
      </c>
      <c r="B4544" s="1">
        <v>136</v>
      </c>
      <c r="C4544" s="1" t="s">
        <v>14</v>
      </c>
      <c r="D4544" s="1" t="s">
        <v>61</v>
      </c>
      <c r="E4544" s="1" t="s">
        <v>62</v>
      </c>
      <c r="F4544" s="47">
        <v>714</v>
      </c>
      <c r="G4544" s="34">
        <v>940.7</v>
      </c>
      <c r="H4544" s="1" t="s">
        <v>218</v>
      </c>
      <c r="I4544" s="34">
        <v>5.3274000000000004E-3</v>
      </c>
      <c r="J4544" s="34">
        <v>5979.1620000000003</v>
      </c>
      <c r="K4544" s="35" t="str">
        <f t="shared" si="350"/>
        <v>Leenderbos, Groote Heide &amp; De Plateaux_H2330</v>
      </c>
      <c r="L4544" s="36">
        <f>VLOOKUP(D4544,DATA!A:F,5,FALSE)</f>
        <v>1.0986712608830001E-2</v>
      </c>
      <c r="M4544" s="37">
        <f>VLOOKUP(D4544,DATA!A:F,6,FALSE)</f>
        <v>982</v>
      </c>
      <c r="N4544" s="36">
        <f t="shared" si="351"/>
        <v>38.846924838548453</v>
      </c>
      <c r="O4544" s="36">
        <f t="shared" si="352"/>
        <v>38.848315306079215</v>
      </c>
      <c r="P4544" s="36">
        <f t="shared" si="353"/>
        <v>1.3904675307614411E-3</v>
      </c>
      <c r="Q4544" s="36">
        <f t="shared" si="354"/>
        <v>8.3138306221626407E-2</v>
      </c>
    </row>
    <row r="4545" spans="1:17" x14ac:dyDescent="0.3">
      <c r="A4545" s="29">
        <v>2020675</v>
      </c>
      <c r="B4545" s="1">
        <v>136</v>
      </c>
      <c r="C4545" s="1" t="s">
        <v>14</v>
      </c>
      <c r="D4545" s="1" t="s">
        <v>63</v>
      </c>
      <c r="E4545" s="1" t="s">
        <v>64</v>
      </c>
      <c r="F4545" s="47">
        <v>714</v>
      </c>
      <c r="G4545" s="34">
        <v>882.68</v>
      </c>
      <c r="H4545" s="1" t="s">
        <v>218</v>
      </c>
      <c r="I4545" s="34">
        <v>4.9151000000000004E-3</v>
      </c>
      <c r="J4545" s="34">
        <v>32.880234000000002</v>
      </c>
      <c r="K4545" s="35" t="str">
        <f t="shared" si="350"/>
        <v>Leenderbos, Groote Heide &amp; De Plateaux_H2310</v>
      </c>
      <c r="L4545" s="36">
        <f>VLOOKUP(D4545,DATA!A:F,5,FALSE)</f>
        <v>1.0986712608830001E-2</v>
      </c>
      <c r="M4545" s="37">
        <f>VLOOKUP(D4545,DATA!A:F,6,FALSE)</f>
        <v>982</v>
      </c>
      <c r="N4545" s="36">
        <f t="shared" si="351"/>
        <v>25.139232216340872</v>
      </c>
      <c r="O4545" s="36">
        <f t="shared" si="352"/>
        <v>25.140248493674623</v>
      </c>
      <c r="P4545" s="36">
        <f t="shared" si="353"/>
        <v>1.0162773337505371E-3</v>
      </c>
      <c r="Q4545" s="36">
        <f t="shared" si="354"/>
        <v>0</v>
      </c>
    </row>
    <row r="4546" spans="1:17" x14ac:dyDescent="0.3">
      <c r="A4546" s="29">
        <v>2020675</v>
      </c>
      <c r="B4546" s="1">
        <v>136</v>
      </c>
      <c r="C4546" s="1" t="s">
        <v>14</v>
      </c>
      <c r="D4546" s="1" t="s">
        <v>61</v>
      </c>
      <c r="E4546" s="1" t="s">
        <v>62</v>
      </c>
      <c r="F4546" s="47">
        <v>714</v>
      </c>
      <c r="G4546" s="34">
        <v>882.68</v>
      </c>
      <c r="H4546" s="1" t="s">
        <v>218</v>
      </c>
      <c r="I4546" s="34">
        <v>4.9151000000000004E-3</v>
      </c>
      <c r="J4546" s="34">
        <v>569.88869999999997</v>
      </c>
      <c r="K4546" s="35" t="str">
        <f t="shared" si="350"/>
        <v>Leenderbos, Groote Heide &amp; De Plateaux_H2330</v>
      </c>
      <c r="L4546" s="36">
        <f>VLOOKUP(D4546,DATA!A:F,5,FALSE)</f>
        <v>1.0986712608830001E-2</v>
      </c>
      <c r="M4546" s="37">
        <f>VLOOKUP(D4546,DATA!A:F,6,FALSE)</f>
        <v>982</v>
      </c>
      <c r="N4546" s="36">
        <f t="shared" si="351"/>
        <v>25.139232216340872</v>
      </c>
      <c r="O4546" s="36">
        <f t="shared" si="352"/>
        <v>25.140248493674623</v>
      </c>
      <c r="P4546" s="36">
        <f t="shared" si="353"/>
        <v>1.0162773337505371E-3</v>
      </c>
      <c r="Q4546" s="36">
        <f t="shared" si="354"/>
        <v>0</v>
      </c>
    </row>
    <row r="4547" spans="1:17" x14ac:dyDescent="0.3">
      <c r="A4547" s="29">
        <v>2020680</v>
      </c>
      <c r="B4547" s="1">
        <v>136</v>
      </c>
      <c r="C4547" s="1" t="s">
        <v>14</v>
      </c>
      <c r="D4547" s="1" t="s">
        <v>61</v>
      </c>
      <c r="E4547" s="1" t="s">
        <v>62</v>
      </c>
      <c r="F4547" s="47">
        <v>714</v>
      </c>
      <c r="G4547" s="34">
        <v>952.19</v>
      </c>
      <c r="H4547" s="1" t="s">
        <v>218</v>
      </c>
      <c r="I4547" s="34">
        <v>5.1408000000000001E-3</v>
      </c>
      <c r="J4547" s="34">
        <v>559.02202999999997</v>
      </c>
      <c r="K4547" s="35" t="str">
        <f t="shared" ref="K4547:K4610" si="355">_xlfn.CONCAT(C4547,"_",D4547)</f>
        <v>Leenderbos, Groote Heide &amp; De Plateaux_H2330</v>
      </c>
      <c r="L4547" s="36">
        <f>VLOOKUP(D4547,DATA!A:F,5,FALSE)</f>
        <v>1.0986712608830001E-2</v>
      </c>
      <c r="M4547" s="37">
        <f>VLOOKUP(D4547,DATA!A:F,6,FALSE)</f>
        <v>982</v>
      </c>
      <c r="N4547" s="36">
        <f t="shared" ref="N4547:N4610" si="356">100/(1+EXP(-L4547*(G4547-M4547)))</f>
        <v>41.884565155417228</v>
      </c>
      <c r="O4547" s="36">
        <f t="shared" ref="O4547:O4610" si="357">100/(1+EXP(-L4547*((G4547+I4547)-M4547)))</f>
        <v>41.885939975811219</v>
      </c>
      <c r="P4547" s="36">
        <f t="shared" ref="P4547:P4610" si="358">O4547-N4547</f>
        <v>1.3748203939911718E-3</v>
      </c>
      <c r="Q4547" s="36">
        <f t="shared" ref="Q4547:Q4610" si="359">IF(AND(H4547&lt;&gt;"below",I4547&gt;=0.005),J4547*P4547/100,0)</f>
        <v>7.6855488753434465E-3</v>
      </c>
    </row>
    <row r="4548" spans="1:17" x14ac:dyDescent="0.3">
      <c r="A4548" s="29">
        <v>2020681</v>
      </c>
      <c r="B4548" s="1">
        <v>136</v>
      </c>
      <c r="C4548" s="1" t="s">
        <v>14</v>
      </c>
      <c r="D4548" s="1" t="s">
        <v>63</v>
      </c>
      <c r="E4548" s="1" t="s">
        <v>64</v>
      </c>
      <c r="F4548" s="47">
        <v>714</v>
      </c>
      <c r="G4548" s="34">
        <v>949.51</v>
      </c>
      <c r="H4548" s="1" t="s">
        <v>218</v>
      </c>
      <c r="I4548" s="34">
        <v>5.1140999999999999E-3</v>
      </c>
      <c r="J4548" s="34">
        <v>2617.529</v>
      </c>
      <c r="K4548" s="35" t="str">
        <f t="shared" si="355"/>
        <v>Leenderbos, Groote Heide &amp; De Plateaux_H2310</v>
      </c>
      <c r="L4548" s="36">
        <f>VLOOKUP(D4548,DATA!A:F,5,FALSE)</f>
        <v>1.0986712608830001E-2</v>
      </c>
      <c r="M4548" s="37">
        <f>VLOOKUP(D4548,DATA!A:F,6,FALSE)</f>
        <v>982</v>
      </c>
      <c r="N4548" s="36">
        <f t="shared" si="356"/>
        <v>41.169607642026534</v>
      </c>
      <c r="O4548" s="36">
        <f t="shared" si="357"/>
        <v>41.170968515058291</v>
      </c>
      <c r="P4548" s="36">
        <f t="shared" si="358"/>
        <v>1.3608730317571371E-3</v>
      </c>
      <c r="Q4548" s="36">
        <f t="shared" si="359"/>
        <v>3.5621246259422271E-2</v>
      </c>
    </row>
    <row r="4549" spans="1:17" x14ac:dyDescent="0.3">
      <c r="A4549" s="29">
        <v>2020681</v>
      </c>
      <c r="B4549" s="1">
        <v>136</v>
      </c>
      <c r="C4549" s="1" t="s">
        <v>14</v>
      </c>
      <c r="D4549" s="1" t="s">
        <v>61</v>
      </c>
      <c r="E4549" s="1" t="s">
        <v>62</v>
      </c>
      <c r="F4549" s="47">
        <v>714</v>
      </c>
      <c r="G4549" s="34">
        <v>949.51</v>
      </c>
      <c r="H4549" s="1" t="s">
        <v>218</v>
      </c>
      <c r="I4549" s="34">
        <v>5.1140999999999999E-3</v>
      </c>
      <c r="J4549" s="34">
        <v>2015.2512999999999</v>
      </c>
      <c r="K4549" s="35" t="str">
        <f t="shared" si="355"/>
        <v>Leenderbos, Groote Heide &amp; De Plateaux_H2330</v>
      </c>
      <c r="L4549" s="36">
        <f>VLOOKUP(D4549,DATA!A:F,5,FALSE)</f>
        <v>1.0986712608830001E-2</v>
      </c>
      <c r="M4549" s="37">
        <f>VLOOKUP(D4549,DATA!A:F,6,FALSE)</f>
        <v>982</v>
      </c>
      <c r="N4549" s="36">
        <f t="shared" si="356"/>
        <v>41.169607642026534</v>
      </c>
      <c r="O4549" s="36">
        <f t="shared" si="357"/>
        <v>41.170968515058291</v>
      </c>
      <c r="P4549" s="36">
        <f t="shared" si="358"/>
        <v>1.3608730317571371E-3</v>
      </c>
      <c r="Q4549" s="36">
        <f t="shared" si="359"/>
        <v>2.7425011463835119E-2</v>
      </c>
    </row>
    <row r="4550" spans="1:17" x14ac:dyDescent="0.3">
      <c r="A4550" s="29">
        <v>2020681</v>
      </c>
      <c r="B4550" s="1">
        <v>136</v>
      </c>
      <c r="C4550" s="1" t="s">
        <v>14</v>
      </c>
      <c r="D4550" s="1" t="s">
        <v>53</v>
      </c>
      <c r="E4550" s="1" t="s">
        <v>54</v>
      </c>
      <c r="F4550" s="47">
        <v>714</v>
      </c>
      <c r="G4550" s="34">
        <v>949.51</v>
      </c>
      <c r="H4550" s="1" t="s">
        <v>218</v>
      </c>
      <c r="I4550" s="34">
        <v>5.1140999999999999E-3</v>
      </c>
      <c r="J4550" s="34">
        <v>44.889626</v>
      </c>
      <c r="K4550" s="35" t="str">
        <f t="shared" si="355"/>
        <v>Leenderbos, Groote Heide &amp; De Plateaux_H4030</v>
      </c>
      <c r="L4550" s="36">
        <f>VLOOKUP(D4550,DATA!A:F,5,FALSE)</f>
        <v>1.0986712608830001E-2</v>
      </c>
      <c r="M4550" s="37">
        <f>VLOOKUP(D4550,DATA!A:F,6,FALSE)</f>
        <v>982</v>
      </c>
      <c r="N4550" s="36">
        <f t="shared" si="356"/>
        <v>41.169607642026534</v>
      </c>
      <c r="O4550" s="36">
        <f t="shared" si="357"/>
        <v>41.170968515058291</v>
      </c>
      <c r="P4550" s="36">
        <f t="shared" si="358"/>
        <v>1.3608730317571371E-3</v>
      </c>
      <c r="Q4550" s="36">
        <f t="shared" si="359"/>
        <v>6.1089081429064013E-4</v>
      </c>
    </row>
    <row r="4551" spans="1:17" x14ac:dyDescent="0.3">
      <c r="A4551" s="29">
        <v>2020682</v>
      </c>
      <c r="B4551" s="1">
        <v>136</v>
      </c>
      <c r="C4551" s="1" t="s">
        <v>14</v>
      </c>
      <c r="D4551" s="1" t="s">
        <v>63</v>
      </c>
      <c r="E4551" s="1" t="s">
        <v>64</v>
      </c>
      <c r="F4551" s="47">
        <v>714</v>
      </c>
      <c r="G4551" s="34">
        <v>879.71</v>
      </c>
      <c r="H4551" s="1" t="s">
        <v>218</v>
      </c>
      <c r="I4551" s="34">
        <v>4.7092999999999996E-3</v>
      </c>
      <c r="J4551" s="34">
        <v>5055.8487429873503</v>
      </c>
      <c r="K4551" s="35" t="str">
        <f t="shared" si="355"/>
        <v>Leenderbos, Groote Heide &amp; De Plateaux_H2310</v>
      </c>
      <c r="L4551" s="36">
        <f>VLOOKUP(D4551,DATA!A:F,5,FALSE)</f>
        <v>1.0986712608830001E-2</v>
      </c>
      <c r="M4551" s="37">
        <f>VLOOKUP(D4551,DATA!A:F,6,FALSE)</f>
        <v>982</v>
      </c>
      <c r="N4551" s="36">
        <f t="shared" si="356"/>
        <v>24.530139499130794</v>
      </c>
      <c r="O4551" s="36">
        <f t="shared" si="357"/>
        <v>24.531097362158054</v>
      </c>
      <c r="P4551" s="36">
        <f t="shared" si="358"/>
        <v>9.578630272599753E-4</v>
      </c>
      <c r="Q4551" s="36">
        <f t="shared" si="359"/>
        <v>0</v>
      </c>
    </row>
    <row r="4552" spans="1:17" x14ac:dyDescent="0.3">
      <c r="A4552" s="29">
        <v>2020682</v>
      </c>
      <c r="B4552" s="1">
        <v>136</v>
      </c>
      <c r="C4552" s="1" t="s">
        <v>14</v>
      </c>
      <c r="D4552" s="1" t="s">
        <v>61</v>
      </c>
      <c r="E4552" s="1" t="s">
        <v>62</v>
      </c>
      <c r="F4552" s="47">
        <v>714</v>
      </c>
      <c r="G4552" s="34">
        <v>879.71</v>
      </c>
      <c r="H4552" s="1" t="s">
        <v>218</v>
      </c>
      <c r="I4552" s="34">
        <v>4.7092999999999996E-3</v>
      </c>
      <c r="J4552" s="34">
        <v>308.636198177013</v>
      </c>
      <c r="K4552" s="35" t="str">
        <f t="shared" si="355"/>
        <v>Leenderbos, Groote Heide &amp; De Plateaux_H2330</v>
      </c>
      <c r="L4552" s="36">
        <f>VLOOKUP(D4552,DATA!A:F,5,FALSE)</f>
        <v>1.0986712608830001E-2</v>
      </c>
      <c r="M4552" s="37">
        <f>VLOOKUP(D4552,DATA!A:F,6,FALSE)</f>
        <v>982</v>
      </c>
      <c r="N4552" s="36">
        <f t="shared" si="356"/>
        <v>24.530139499130794</v>
      </c>
      <c r="O4552" s="36">
        <f t="shared" si="357"/>
        <v>24.531097362158054</v>
      </c>
      <c r="P4552" s="36">
        <f t="shared" si="358"/>
        <v>9.578630272599753E-4</v>
      </c>
      <c r="Q4552" s="36">
        <f t="shared" si="359"/>
        <v>0</v>
      </c>
    </row>
    <row r="4553" spans="1:17" x14ac:dyDescent="0.3">
      <c r="A4553" s="29">
        <v>2020682</v>
      </c>
      <c r="B4553" s="1">
        <v>136</v>
      </c>
      <c r="C4553" s="1" t="s">
        <v>14</v>
      </c>
      <c r="D4553" s="1" t="s">
        <v>53</v>
      </c>
      <c r="E4553" s="1" t="s">
        <v>54</v>
      </c>
      <c r="F4553" s="47">
        <v>714</v>
      </c>
      <c r="G4553" s="34">
        <v>879.71</v>
      </c>
      <c r="H4553" s="1" t="s">
        <v>218</v>
      </c>
      <c r="I4553" s="34">
        <v>4.7092999999999996E-3</v>
      </c>
      <c r="J4553" s="34">
        <v>395.34537</v>
      </c>
      <c r="K4553" s="35" t="str">
        <f t="shared" si="355"/>
        <v>Leenderbos, Groote Heide &amp; De Plateaux_H4030</v>
      </c>
      <c r="L4553" s="36">
        <f>VLOOKUP(D4553,DATA!A:F,5,FALSE)</f>
        <v>1.0986712608830001E-2</v>
      </c>
      <c r="M4553" s="37">
        <f>VLOOKUP(D4553,DATA!A:F,6,FALSE)</f>
        <v>982</v>
      </c>
      <c r="N4553" s="36">
        <f t="shared" si="356"/>
        <v>24.530139499130794</v>
      </c>
      <c r="O4553" s="36">
        <f t="shared" si="357"/>
        <v>24.531097362158054</v>
      </c>
      <c r="P4553" s="36">
        <f t="shared" si="358"/>
        <v>9.578630272599753E-4</v>
      </c>
      <c r="Q4553" s="36">
        <f t="shared" si="359"/>
        <v>0</v>
      </c>
    </row>
    <row r="4554" spans="1:17" x14ac:dyDescent="0.3">
      <c r="A4554" s="29">
        <v>2020683</v>
      </c>
      <c r="B4554" s="1">
        <v>136</v>
      </c>
      <c r="C4554" s="1" t="s">
        <v>14</v>
      </c>
      <c r="D4554" s="1" t="s">
        <v>63</v>
      </c>
      <c r="E4554" s="1" t="s">
        <v>64</v>
      </c>
      <c r="F4554" s="47">
        <v>714</v>
      </c>
      <c r="G4554" s="34">
        <v>992.36</v>
      </c>
      <c r="H4554" s="1" t="s">
        <v>218</v>
      </c>
      <c r="I4554" s="34">
        <v>5.2017000000000001E-3</v>
      </c>
      <c r="J4554" s="34">
        <v>2545.0927999999999</v>
      </c>
      <c r="K4554" s="35" t="str">
        <f t="shared" si="355"/>
        <v>Leenderbos, Groote Heide &amp; De Plateaux_H2310</v>
      </c>
      <c r="L4554" s="36">
        <f>VLOOKUP(D4554,DATA!A:F,5,FALSE)</f>
        <v>1.0986712608830001E-2</v>
      </c>
      <c r="M4554" s="37">
        <f>VLOOKUP(D4554,DATA!A:F,6,FALSE)</f>
        <v>982</v>
      </c>
      <c r="N4554" s="36">
        <f t="shared" si="356"/>
        <v>52.842490398341496</v>
      </c>
      <c r="O4554" s="36">
        <f t="shared" si="357"/>
        <v>52.84391451805773</v>
      </c>
      <c r="P4554" s="36">
        <f t="shared" si="358"/>
        <v>1.4241197162334629E-3</v>
      </c>
      <c r="Q4554" s="36">
        <f t="shared" si="359"/>
        <v>3.6245168361238297E-2</v>
      </c>
    </row>
    <row r="4555" spans="1:17" x14ac:dyDescent="0.3">
      <c r="A4555" s="29">
        <v>2020684</v>
      </c>
      <c r="B4555" s="1">
        <v>136</v>
      </c>
      <c r="C4555" s="1" t="s">
        <v>14</v>
      </c>
      <c r="D4555" s="1" t="s">
        <v>63</v>
      </c>
      <c r="E4555" s="1" t="s">
        <v>64</v>
      </c>
      <c r="F4555" s="47">
        <v>714</v>
      </c>
      <c r="G4555" s="34">
        <v>1144.1600000000001</v>
      </c>
      <c r="H4555" s="1" t="s">
        <v>218</v>
      </c>
      <c r="I4555" s="34">
        <v>5.7935E-3</v>
      </c>
      <c r="J4555" s="34">
        <v>372.32076999999998</v>
      </c>
      <c r="K4555" s="35" t="str">
        <f t="shared" si="355"/>
        <v>Leenderbos, Groote Heide &amp; De Plateaux_H2310</v>
      </c>
      <c r="L4555" s="36">
        <f>VLOOKUP(D4555,DATA!A:F,5,FALSE)</f>
        <v>1.0986712608830001E-2</v>
      </c>
      <c r="M4555" s="37">
        <f>VLOOKUP(D4555,DATA!A:F,6,FALSE)</f>
        <v>982</v>
      </c>
      <c r="N4555" s="36">
        <f t="shared" si="356"/>
        <v>85.589497682602087</v>
      </c>
      <c r="O4555" s="36">
        <f t="shared" si="357"/>
        <v>85.590282734801349</v>
      </c>
      <c r="P4555" s="36">
        <f t="shared" si="358"/>
        <v>7.8505219926228165E-4</v>
      </c>
      <c r="Q4555" s="36">
        <f t="shared" si="359"/>
        <v>2.9229123931952612E-3</v>
      </c>
    </row>
    <row r="4556" spans="1:17" x14ac:dyDescent="0.3">
      <c r="A4556" s="29">
        <v>2020684</v>
      </c>
      <c r="B4556" s="1">
        <v>136</v>
      </c>
      <c r="C4556" s="1" t="s">
        <v>14</v>
      </c>
      <c r="D4556" s="1" t="s">
        <v>53</v>
      </c>
      <c r="E4556" s="1" t="s">
        <v>54</v>
      </c>
      <c r="F4556" s="47">
        <v>714</v>
      </c>
      <c r="G4556" s="34">
        <v>1144.1600000000001</v>
      </c>
      <c r="H4556" s="1" t="s">
        <v>218</v>
      </c>
      <c r="I4556" s="34">
        <v>5.7935E-3</v>
      </c>
      <c r="J4556" s="34">
        <v>362.18765000000002</v>
      </c>
      <c r="K4556" s="35" t="str">
        <f t="shared" si="355"/>
        <v>Leenderbos, Groote Heide &amp; De Plateaux_H4030</v>
      </c>
      <c r="L4556" s="36">
        <f>VLOOKUP(D4556,DATA!A:F,5,FALSE)</f>
        <v>1.0986712608830001E-2</v>
      </c>
      <c r="M4556" s="37">
        <f>VLOOKUP(D4556,DATA!A:F,6,FALSE)</f>
        <v>982</v>
      </c>
      <c r="N4556" s="36">
        <f t="shared" si="356"/>
        <v>85.589497682602087</v>
      </c>
      <c r="O4556" s="36">
        <f t="shared" si="357"/>
        <v>85.590282734801349</v>
      </c>
      <c r="P4556" s="36">
        <f t="shared" si="358"/>
        <v>7.8505219926228165E-4</v>
      </c>
      <c r="Q4556" s="36">
        <f t="shared" si="359"/>
        <v>2.8433621117813757E-3</v>
      </c>
    </row>
    <row r="4557" spans="1:17" x14ac:dyDescent="0.3">
      <c r="A4557" s="29">
        <v>2020684</v>
      </c>
      <c r="B4557" s="1">
        <v>136</v>
      </c>
      <c r="C4557" s="1" t="s">
        <v>14</v>
      </c>
      <c r="D4557" s="1" t="s">
        <v>51</v>
      </c>
      <c r="E4557" s="1" t="s">
        <v>52</v>
      </c>
      <c r="F4557" s="47">
        <v>1000</v>
      </c>
      <c r="G4557" s="34">
        <v>1144.1600000000001</v>
      </c>
      <c r="H4557" s="1" t="s">
        <v>218</v>
      </c>
      <c r="I4557" s="34">
        <v>5.7935E-3</v>
      </c>
      <c r="J4557" s="34">
        <v>8656.3860000000004</v>
      </c>
      <c r="K4557" s="35" t="str">
        <f t="shared" si="355"/>
        <v>Leenderbos, Groote Heide &amp; De Plateaux_Lg09</v>
      </c>
      <c r="L4557" s="36">
        <f>VLOOKUP(D4557,DATA!A:F,5,FALSE)</f>
        <v>8.4126827976184013E-3</v>
      </c>
      <c r="M4557" s="37">
        <f>VLOOKUP(D4557,DATA!A:F,6,FALSE)</f>
        <v>1350</v>
      </c>
      <c r="N4557" s="36">
        <f t="shared" si="356"/>
        <v>15.03745239976994</v>
      </c>
      <c r="O4557" s="36">
        <f t="shared" si="357"/>
        <v>15.038075108160687</v>
      </c>
      <c r="P4557" s="36">
        <f t="shared" si="358"/>
        <v>6.2270839074685114E-4</v>
      </c>
      <c r="Q4557" s="36">
        <f t="shared" si="359"/>
        <v>5.3904041957435721E-2</v>
      </c>
    </row>
    <row r="4558" spans="1:17" x14ac:dyDescent="0.3">
      <c r="A4558" s="29">
        <v>2020685</v>
      </c>
      <c r="B4558" s="1">
        <v>136</v>
      </c>
      <c r="C4558" s="1" t="s">
        <v>14</v>
      </c>
      <c r="D4558" s="1" t="s">
        <v>63</v>
      </c>
      <c r="E4558" s="1" t="s">
        <v>64</v>
      </c>
      <c r="F4558" s="47">
        <v>714</v>
      </c>
      <c r="G4558" s="34">
        <v>1444.12</v>
      </c>
      <c r="H4558" s="1" t="s">
        <v>218</v>
      </c>
      <c r="I4558" s="34">
        <v>6.9303000000000003E-3</v>
      </c>
      <c r="J4558" s="34">
        <v>3320.2462999999998</v>
      </c>
      <c r="K4558" s="35" t="str">
        <f t="shared" si="355"/>
        <v>Leenderbos, Groote Heide &amp; De Plateaux_H2310</v>
      </c>
      <c r="L4558" s="36">
        <f>VLOOKUP(D4558,DATA!A:F,5,FALSE)</f>
        <v>1.0986712608830001E-2</v>
      </c>
      <c r="M4558" s="37">
        <f>VLOOKUP(D4558,DATA!A:F,6,FALSE)</f>
        <v>982</v>
      </c>
      <c r="N4558" s="36">
        <f t="shared" si="356"/>
        <v>99.380118872077233</v>
      </c>
      <c r="O4558" s="36">
        <f t="shared" si="357"/>
        <v>99.380165776240958</v>
      </c>
      <c r="P4558" s="36">
        <f t="shared" si="358"/>
        <v>4.6904163724548198E-5</v>
      </c>
      <c r="Q4558" s="36">
        <f t="shared" si="359"/>
        <v>1.5573337606102535E-3</v>
      </c>
    </row>
    <row r="4559" spans="1:17" x14ac:dyDescent="0.3">
      <c r="A4559" s="29">
        <v>2020685</v>
      </c>
      <c r="B4559" s="1">
        <v>136</v>
      </c>
      <c r="C4559" s="1" t="s">
        <v>14</v>
      </c>
      <c r="D4559" s="1" t="s">
        <v>61</v>
      </c>
      <c r="E4559" s="1" t="s">
        <v>62</v>
      </c>
      <c r="F4559" s="47">
        <v>714</v>
      </c>
      <c r="G4559" s="34">
        <v>1444.12</v>
      </c>
      <c r="H4559" s="1" t="s">
        <v>218</v>
      </c>
      <c r="I4559" s="34">
        <v>6.9303000000000003E-3</v>
      </c>
      <c r="J4559" s="34">
        <v>785.51779999999997</v>
      </c>
      <c r="K4559" s="35" t="str">
        <f t="shared" si="355"/>
        <v>Leenderbos, Groote Heide &amp; De Plateaux_H2330</v>
      </c>
      <c r="L4559" s="36">
        <f>VLOOKUP(D4559,DATA!A:F,5,FALSE)</f>
        <v>1.0986712608830001E-2</v>
      </c>
      <c r="M4559" s="37">
        <f>VLOOKUP(D4559,DATA!A:F,6,FALSE)</f>
        <v>982</v>
      </c>
      <c r="N4559" s="36">
        <f t="shared" si="356"/>
        <v>99.380118872077233</v>
      </c>
      <c r="O4559" s="36">
        <f t="shared" si="357"/>
        <v>99.380165776240958</v>
      </c>
      <c r="P4559" s="36">
        <f t="shared" si="358"/>
        <v>4.6904163724548198E-5</v>
      </c>
      <c r="Q4559" s="36">
        <f t="shared" si="359"/>
        <v>3.6844055499746903E-4</v>
      </c>
    </row>
    <row r="4560" spans="1:17" x14ac:dyDescent="0.3">
      <c r="A4560" s="29">
        <v>2020685</v>
      </c>
      <c r="B4560" s="1">
        <v>136</v>
      </c>
      <c r="C4560" s="1" t="s">
        <v>14</v>
      </c>
      <c r="D4560" s="1" t="s">
        <v>51</v>
      </c>
      <c r="E4560" s="1" t="s">
        <v>52</v>
      </c>
      <c r="F4560" s="47">
        <v>1000</v>
      </c>
      <c r="G4560" s="34">
        <v>1444.12</v>
      </c>
      <c r="H4560" s="1" t="s">
        <v>218</v>
      </c>
      <c r="I4560" s="34">
        <v>6.9303000000000003E-3</v>
      </c>
      <c r="J4560" s="34">
        <v>1872.9293</v>
      </c>
      <c r="K4560" s="35" t="str">
        <f t="shared" si="355"/>
        <v>Leenderbos, Groote Heide &amp; De Plateaux_Lg09</v>
      </c>
      <c r="L4560" s="36">
        <f>VLOOKUP(D4560,DATA!A:F,5,FALSE)</f>
        <v>8.4126827976184013E-3</v>
      </c>
      <c r="M4560" s="37">
        <f>VLOOKUP(D4560,DATA!A:F,6,FALSE)</f>
        <v>1350</v>
      </c>
      <c r="N4560" s="36">
        <f t="shared" si="356"/>
        <v>68.821806058424698</v>
      </c>
      <c r="O4560" s="36">
        <f t="shared" si="357"/>
        <v>68.823057062725226</v>
      </c>
      <c r="P4560" s="36">
        <f t="shared" si="358"/>
        <v>1.2510043005278249E-3</v>
      </c>
      <c r="Q4560" s="36">
        <f t="shared" si="359"/>
        <v>2.3430426088845685E-2</v>
      </c>
    </row>
    <row r="4561" spans="1:17" x14ac:dyDescent="0.3">
      <c r="A4561" s="29">
        <v>2020686</v>
      </c>
      <c r="B4561" s="1">
        <v>136</v>
      </c>
      <c r="C4561" s="1" t="s">
        <v>14</v>
      </c>
      <c r="D4561" s="1" t="s">
        <v>51</v>
      </c>
      <c r="E4561" s="1" t="s">
        <v>52</v>
      </c>
      <c r="F4561" s="47">
        <v>1000</v>
      </c>
      <c r="G4561" s="34">
        <v>1604.16</v>
      </c>
      <c r="H4561" s="1" t="s">
        <v>218</v>
      </c>
      <c r="I4561" s="34">
        <v>7.5433999999999996E-3</v>
      </c>
      <c r="J4561" s="34">
        <v>4819.7592999999997</v>
      </c>
      <c r="K4561" s="35" t="str">
        <f t="shared" si="355"/>
        <v>Leenderbos, Groote Heide &amp; De Plateaux_Lg09</v>
      </c>
      <c r="L4561" s="36">
        <f>VLOOKUP(D4561,DATA!A:F,5,FALSE)</f>
        <v>8.4126827976184013E-3</v>
      </c>
      <c r="M4561" s="37">
        <f>VLOOKUP(D4561,DATA!A:F,6,FALSE)</f>
        <v>1350</v>
      </c>
      <c r="N4561" s="36">
        <f t="shared" si="356"/>
        <v>89.455788275623888</v>
      </c>
      <c r="O4561" s="36">
        <f t="shared" si="357"/>
        <v>89.456386843412758</v>
      </c>
      <c r="P4561" s="36">
        <f t="shared" si="358"/>
        <v>5.985677888702412E-4</v>
      </c>
      <c r="Q4561" s="36">
        <f t="shared" si="359"/>
        <v>2.8849526670877812E-2</v>
      </c>
    </row>
    <row r="4562" spans="1:17" x14ac:dyDescent="0.3">
      <c r="A4562" s="29">
        <v>2020714</v>
      </c>
      <c r="B4562" s="1">
        <v>138</v>
      </c>
      <c r="C4562" s="1" t="s">
        <v>38</v>
      </c>
      <c r="D4562" s="1" t="s">
        <v>75</v>
      </c>
      <c r="E4562" s="1" t="s">
        <v>76</v>
      </c>
      <c r="F4562" s="47">
        <v>1071</v>
      </c>
      <c r="G4562" s="34">
        <v>1712.98</v>
      </c>
      <c r="H4562" s="1" t="s">
        <v>218</v>
      </c>
      <c r="I4562" s="34">
        <v>5.0020000000000002E-4</v>
      </c>
      <c r="J4562" s="34">
        <v>6039.7896000000001</v>
      </c>
      <c r="K4562" s="35" t="str">
        <f t="shared" si="355"/>
        <v>Weerter- en Budelerbergen &amp; Ringselven_Lg13</v>
      </c>
      <c r="L4562" s="36">
        <f>VLOOKUP(D4562,DATA!A:F,5,FALSE)</f>
        <v>8.4126827976184013E-3</v>
      </c>
      <c r="M4562" s="37">
        <f>VLOOKUP(D4562,DATA!A:F,6,FALSE)</f>
        <v>1421</v>
      </c>
      <c r="N4562" s="36">
        <f t="shared" si="356"/>
        <v>92.102349355786473</v>
      </c>
      <c r="O4562" s="36">
        <f t="shared" si="357"/>
        <v>92.102379964569238</v>
      </c>
      <c r="P4562" s="36">
        <f t="shared" si="358"/>
        <v>3.0608782765284559E-5</v>
      </c>
      <c r="Q4562" s="36">
        <f t="shared" si="359"/>
        <v>0</v>
      </c>
    </row>
    <row r="4563" spans="1:17" x14ac:dyDescent="0.3">
      <c r="A4563" s="29">
        <v>2020715</v>
      </c>
      <c r="B4563" s="1">
        <v>138</v>
      </c>
      <c r="C4563" s="1" t="s">
        <v>38</v>
      </c>
      <c r="D4563" s="1" t="s">
        <v>75</v>
      </c>
      <c r="E4563" s="1" t="s">
        <v>76</v>
      </c>
      <c r="F4563" s="47">
        <v>1071</v>
      </c>
      <c r="G4563" s="34">
        <v>1942.1</v>
      </c>
      <c r="H4563" s="1" t="s">
        <v>218</v>
      </c>
      <c r="I4563" s="34">
        <v>5.7209999999999997E-4</v>
      </c>
      <c r="J4563" s="34">
        <v>10000</v>
      </c>
      <c r="K4563" s="35" t="str">
        <f t="shared" si="355"/>
        <v>Weerter- en Budelerbergen &amp; Ringselven_Lg13</v>
      </c>
      <c r="L4563" s="36">
        <f>VLOOKUP(D4563,DATA!A:F,5,FALSE)</f>
        <v>8.4126827976184013E-3</v>
      </c>
      <c r="M4563" s="37">
        <f>VLOOKUP(D4563,DATA!A:F,6,FALSE)</f>
        <v>1421</v>
      </c>
      <c r="N4563" s="36">
        <f t="shared" si="356"/>
        <v>98.767652190314536</v>
      </c>
      <c r="O4563" s="36">
        <f t="shared" si="357"/>
        <v>98.767658048369867</v>
      </c>
      <c r="P4563" s="36">
        <f t="shared" si="358"/>
        <v>5.8580553314868666E-6</v>
      </c>
      <c r="Q4563" s="36">
        <f t="shared" si="359"/>
        <v>0</v>
      </c>
    </row>
    <row r="4564" spans="1:17" x14ac:dyDescent="0.3">
      <c r="A4564" s="29">
        <v>2020716</v>
      </c>
      <c r="B4564" s="1">
        <v>138</v>
      </c>
      <c r="C4564" s="1" t="s">
        <v>38</v>
      </c>
      <c r="D4564" s="1" t="s">
        <v>75</v>
      </c>
      <c r="E4564" s="1" t="s">
        <v>76</v>
      </c>
      <c r="F4564" s="47">
        <v>1071</v>
      </c>
      <c r="G4564" s="34">
        <v>1794.22</v>
      </c>
      <c r="H4564" s="1" t="s">
        <v>218</v>
      </c>
      <c r="I4564" s="34">
        <v>4.8440000000000001E-4</v>
      </c>
      <c r="J4564" s="34">
        <v>9602.0570000000007</v>
      </c>
      <c r="K4564" s="35" t="str">
        <f t="shared" si="355"/>
        <v>Weerter- en Budelerbergen &amp; Ringselven_Lg13</v>
      </c>
      <c r="L4564" s="36">
        <f>VLOOKUP(D4564,DATA!A:F,5,FALSE)</f>
        <v>8.4126827976184013E-3</v>
      </c>
      <c r="M4564" s="37">
        <f>VLOOKUP(D4564,DATA!A:F,6,FALSE)</f>
        <v>1421</v>
      </c>
      <c r="N4564" s="36">
        <f t="shared" si="356"/>
        <v>95.850418992527935</v>
      </c>
      <c r="O4564" s="36">
        <f t="shared" si="357"/>
        <v>95.850435200776928</v>
      </c>
      <c r="P4564" s="36">
        <f t="shared" si="358"/>
        <v>1.6208248993621055E-5</v>
      </c>
      <c r="Q4564" s="36">
        <f t="shared" si="359"/>
        <v>0</v>
      </c>
    </row>
    <row r="4565" spans="1:17" x14ac:dyDescent="0.3">
      <c r="A4565" s="29">
        <v>2020716</v>
      </c>
      <c r="B4565" s="1">
        <v>138</v>
      </c>
      <c r="C4565" s="1" t="s">
        <v>38</v>
      </c>
      <c r="D4565" s="1" t="s">
        <v>89</v>
      </c>
      <c r="E4565" s="1" t="s">
        <v>54</v>
      </c>
      <c r="F4565" s="47">
        <v>714</v>
      </c>
      <c r="G4565" s="34">
        <v>1794.22</v>
      </c>
      <c r="H4565" s="1" t="s">
        <v>218</v>
      </c>
      <c r="I4565" s="34">
        <v>4.8440000000000001E-4</v>
      </c>
      <c r="J4565" s="34">
        <v>205.75098</v>
      </c>
      <c r="K4565" s="35" t="str">
        <f t="shared" si="355"/>
        <v>Weerter- en Budelerbergen &amp; Ringselven_L4030</v>
      </c>
      <c r="L4565" s="36">
        <f>VLOOKUP(D4565,DATA!A:F,5,FALSE)</f>
        <v>1.0986712608830001E-2</v>
      </c>
      <c r="M4565" s="37">
        <f>VLOOKUP(D4565,DATA!A:F,6,FALSE)</f>
        <v>982</v>
      </c>
      <c r="N4565" s="36">
        <f t="shared" si="356"/>
        <v>99.986681360043164</v>
      </c>
      <c r="O4565" s="36">
        <f t="shared" si="357"/>
        <v>99.986681430914842</v>
      </c>
      <c r="P4565" s="36">
        <f t="shared" si="358"/>
        <v>7.0871678303774388E-8</v>
      </c>
      <c r="Q4565" s="36">
        <f t="shared" si="359"/>
        <v>0</v>
      </c>
    </row>
    <row r="4566" spans="1:17" x14ac:dyDescent="0.3">
      <c r="A4566" s="29">
        <v>2020717</v>
      </c>
      <c r="B4566" s="1">
        <v>138</v>
      </c>
      <c r="C4566" s="1" t="s">
        <v>38</v>
      </c>
      <c r="D4566" s="1" t="s">
        <v>75</v>
      </c>
      <c r="E4566" s="1" t="s">
        <v>76</v>
      </c>
      <c r="F4566" s="47">
        <v>1071</v>
      </c>
      <c r="G4566" s="34">
        <v>1831.4</v>
      </c>
      <c r="H4566" s="1" t="s">
        <v>218</v>
      </c>
      <c r="I4566" s="34">
        <v>3.8559999999999999E-4</v>
      </c>
      <c r="J4566" s="34">
        <v>8812.6309999999994</v>
      </c>
      <c r="K4566" s="35" t="str">
        <f t="shared" si="355"/>
        <v>Weerter- en Budelerbergen &amp; Ringselven_Lg13</v>
      </c>
      <c r="L4566" s="36">
        <f>VLOOKUP(D4566,DATA!A:F,5,FALSE)</f>
        <v>8.4126827976184013E-3</v>
      </c>
      <c r="M4566" s="37">
        <f>VLOOKUP(D4566,DATA!A:F,6,FALSE)</f>
        <v>1421</v>
      </c>
      <c r="N4566" s="36">
        <f t="shared" si="356"/>
        <v>96.930754302522814</v>
      </c>
      <c r="O4566" s="36">
        <f t="shared" si="357"/>
        <v>96.930763953340815</v>
      </c>
      <c r="P4566" s="36">
        <f t="shared" si="358"/>
        <v>9.6508180007504052E-6</v>
      </c>
      <c r="Q4566" s="36">
        <f t="shared" si="359"/>
        <v>0</v>
      </c>
    </row>
    <row r="4567" spans="1:17" x14ac:dyDescent="0.3">
      <c r="A4567" s="29">
        <v>2020718</v>
      </c>
      <c r="B4567" s="1">
        <v>138</v>
      </c>
      <c r="C4567" s="1" t="s">
        <v>38</v>
      </c>
      <c r="D4567" s="1" t="s">
        <v>75</v>
      </c>
      <c r="E4567" s="1" t="s">
        <v>76</v>
      </c>
      <c r="F4567" s="47">
        <v>1071</v>
      </c>
      <c r="G4567" s="34">
        <v>1852.87</v>
      </c>
      <c r="H4567" s="1" t="s">
        <v>218</v>
      </c>
      <c r="I4567" s="34">
        <v>3.1940000000000001E-4</v>
      </c>
      <c r="J4567" s="34">
        <v>9304.0205000000005</v>
      </c>
      <c r="K4567" s="35" t="str">
        <f t="shared" si="355"/>
        <v>Weerter- en Budelerbergen &amp; Ringselven_Lg13</v>
      </c>
      <c r="L4567" s="36">
        <f>VLOOKUP(D4567,DATA!A:F,5,FALSE)</f>
        <v>8.4126827976184013E-3</v>
      </c>
      <c r="M4567" s="37">
        <f>VLOOKUP(D4567,DATA!A:F,6,FALSE)</f>
        <v>1421</v>
      </c>
      <c r="N4567" s="36">
        <f t="shared" si="356"/>
        <v>97.424879586728508</v>
      </c>
      <c r="O4567" s="36">
        <f t="shared" si="357"/>
        <v>97.424886327914237</v>
      </c>
      <c r="P4567" s="36">
        <f t="shared" si="358"/>
        <v>6.7411857287424937E-6</v>
      </c>
      <c r="Q4567" s="36">
        <f t="shared" si="359"/>
        <v>0</v>
      </c>
    </row>
    <row r="4568" spans="1:17" x14ac:dyDescent="0.3">
      <c r="A4568" s="29">
        <v>2020719</v>
      </c>
      <c r="B4568" s="1">
        <v>138</v>
      </c>
      <c r="C4568" s="1" t="s">
        <v>38</v>
      </c>
      <c r="D4568" s="1" t="s">
        <v>75</v>
      </c>
      <c r="E4568" s="1" t="s">
        <v>76</v>
      </c>
      <c r="F4568" s="47">
        <v>1071</v>
      </c>
      <c r="G4568" s="34">
        <v>1838.99</v>
      </c>
      <c r="H4568" s="1" t="s">
        <v>218</v>
      </c>
      <c r="I4568" s="34">
        <v>2.656E-4</v>
      </c>
      <c r="J4568" s="34">
        <v>7236.875</v>
      </c>
      <c r="K4568" s="35" t="str">
        <f t="shared" si="355"/>
        <v>Weerter- en Budelerbergen &amp; Ringselven_Lg13</v>
      </c>
      <c r="L4568" s="36">
        <f>VLOOKUP(D4568,DATA!A:F,5,FALSE)</f>
        <v>8.4126827976184013E-3</v>
      </c>
      <c r="M4568" s="37">
        <f>VLOOKUP(D4568,DATA!A:F,6,FALSE)</f>
        <v>1421</v>
      </c>
      <c r="N4568" s="36">
        <f t="shared" si="356"/>
        <v>97.115129828988628</v>
      </c>
      <c r="O4568" s="36">
        <f t="shared" si="357"/>
        <v>97.11513608900249</v>
      </c>
      <c r="P4568" s="36">
        <f t="shared" si="358"/>
        <v>6.2600138619473E-6</v>
      </c>
      <c r="Q4568" s="36">
        <f t="shared" si="359"/>
        <v>0</v>
      </c>
    </row>
    <row r="4569" spans="1:17" x14ac:dyDescent="0.3">
      <c r="A4569" s="29">
        <v>2020719</v>
      </c>
      <c r="B4569" s="1">
        <v>138</v>
      </c>
      <c r="C4569" s="1" t="s">
        <v>38</v>
      </c>
      <c r="D4569" s="1" t="s">
        <v>89</v>
      </c>
      <c r="E4569" s="1" t="s">
        <v>54</v>
      </c>
      <c r="F4569" s="47">
        <v>714</v>
      </c>
      <c r="G4569" s="34">
        <v>1838.99</v>
      </c>
      <c r="H4569" s="1" t="s">
        <v>218</v>
      </c>
      <c r="I4569" s="34">
        <v>2.656E-4</v>
      </c>
      <c r="J4569" s="34">
        <v>2060.386</v>
      </c>
      <c r="K4569" s="35" t="str">
        <f t="shared" si="355"/>
        <v>Weerter- en Budelerbergen &amp; Ringselven_L4030</v>
      </c>
      <c r="L4569" s="36">
        <f>VLOOKUP(D4569,DATA!A:F,5,FALSE)</f>
        <v>1.0986712608830001E-2</v>
      </c>
      <c r="M4569" s="37">
        <f>VLOOKUP(D4569,DATA!A:F,6,FALSE)</f>
        <v>982</v>
      </c>
      <c r="N4569" s="36">
        <f t="shared" si="356"/>
        <v>99.991855513639308</v>
      </c>
      <c r="O4569" s="36">
        <f t="shared" si="357"/>
        <v>99.991855537403538</v>
      </c>
      <c r="P4569" s="36">
        <f t="shared" si="358"/>
        <v>2.3764229695188988E-8</v>
      </c>
      <c r="Q4569" s="36">
        <f t="shared" si="359"/>
        <v>0</v>
      </c>
    </row>
    <row r="4570" spans="1:17" x14ac:dyDescent="0.3">
      <c r="A4570" s="29">
        <v>2020720</v>
      </c>
      <c r="B4570" s="1">
        <v>138</v>
      </c>
      <c r="C4570" s="1" t="s">
        <v>38</v>
      </c>
      <c r="D4570" s="1" t="s">
        <v>75</v>
      </c>
      <c r="E4570" s="1" t="s">
        <v>76</v>
      </c>
      <c r="F4570" s="47">
        <v>1071</v>
      </c>
      <c r="G4570" s="34">
        <v>1838.72</v>
      </c>
      <c r="H4570" s="1" t="s">
        <v>218</v>
      </c>
      <c r="I4570" s="34">
        <v>2.1301E-4</v>
      </c>
      <c r="J4570" s="34">
        <v>9358.2720000000008</v>
      </c>
      <c r="K4570" s="35" t="str">
        <f t="shared" si="355"/>
        <v>Weerter- en Budelerbergen &amp; Ringselven_Lg13</v>
      </c>
      <c r="L4570" s="36">
        <f>VLOOKUP(D4570,DATA!A:F,5,FALSE)</f>
        <v>8.4126827976184013E-3</v>
      </c>
      <c r="M4570" s="37">
        <f>VLOOKUP(D4570,DATA!A:F,6,FALSE)</f>
        <v>1421</v>
      </c>
      <c r="N4570" s="36">
        <f t="shared" si="356"/>
        <v>97.108759288449818</v>
      </c>
      <c r="O4570" s="36">
        <f t="shared" si="357"/>
        <v>97.108764319710232</v>
      </c>
      <c r="P4570" s="36">
        <f t="shared" si="358"/>
        <v>5.0312604145119622E-6</v>
      </c>
      <c r="Q4570" s="36">
        <f t="shared" si="359"/>
        <v>0</v>
      </c>
    </row>
    <row r="4571" spans="1:17" x14ac:dyDescent="0.3">
      <c r="A4571" s="29">
        <v>2020721</v>
      </c>
      <c r="B4571" s="1">
        <v>138</v>
      </c>
      <c r="C4571" s="1" t="s">
        <v>38</v>
      </c>
      <c r="D4571" s="1" t="s">
        <v>75</v>
      </c>
      <c r="E4571" s="1" t="s">
        <v>76</v>
      </c>
      <c r="F4571" s="47">
        <v>1071</v>
      </c>
      <c r="G4571" s="34">
        <v>1808.46</v>
      </c>
      <c r="H4571" s="1" t="s">
        <v>218</v>
      </c>
      <c r="I4571" s="34">
        <v>1.5034E-4</v>
      </c>
      <c r="J4571" s="34">
        <v>9421.0939999999991</v>
      </c>
      <c r="K4571" s="35" t="str">
        <f t="shared" si="355"/>
        <v>Weerter- en Budelerbergen &amp; Ringselven_Lg13</v>
      </c>
      <c r="L4571" s="36">
        <f>VLOOKUP(D4571,DATA!A:F,5,FALSE)</f>
        <v>8.4126827976184013E-3</v>
      </c>
      <c r="M4571" s="37">
        <f>VLOOKUP(D4571,DATA!A:F,6,FALSE)</f>
        <v>1421</v>
      </c>
      <c r="N4571" s="36">
        <f t="shared" si="356"/>
        <v>96.301576625189497</v>
      </c>
      <c r="O4571" s="36">
        <f t="shared" si="357"/>
        <v>96.301581129816412</v>
      </c>
      <c r="P4571" s="36">
        <f t="shared" si="358"/>
        <v>4.5046269150361695E-6</v>
      </c>
      <c r="Q4571" s="36">
        <f t="shared" si="359"/>
        <v>0</v>
      </c>
    </row>
    <row r="4572" spans="1:17" x14ac:dyDescent="0.3">
      <c r="A4572" s="29">
        <v>2020722</v>
      </c>
      <c r="B4572" s="1">
        <v>138</v>
      </c>
      <c r="C4572" s="1" t="s">
        <v>38</v>
      </c>
      <c r="D4572" s="1" t="s">
        <v>75</v>
      </c>
      <c r="E4572" s="1" t="s">
        <v>76</v>
      </c>
      <c r="F4572" s="47">
        <v>1071</v>
      </c>
      <c r="G4572" s="34">
        <v>1746.33</v>
      </c>
      <c r="H4572" s="1" t="s">
        <v>218</v>
      </c>
      <c r="I4572" s="34">
        <v>9.9669999999999999E-5</v>
      </c>
      <c r="J4572" s="34">
        <v>8358.152</v>
      </c>
      <c r="K4572" s="35" t="str">
        <f t="shared" si="355"/>
        <v>Weerter- en Budelerbergen &amp; Ringselven_Lg13</v>
      </c>
      <c r="L4572" s="36">
        <f>VLOOKUP(D4572,DATA!A:F,5,FALSE)</f>
        <v>8.4126827976184013E-3</v>
      </c>
      <c r="M4572" s="37">
        <f>VLOOKUP(D4572,DATA!A:F,6,FALSE)</f>
        <v>1421</v>
      </c>
      <c r="N4572" s="36">
        <f t="shared" si="356"/>
        <v>93.916912456106758</v>
      </c>
      <c r="O4572" s="36">
        <f t="shared" si="357"/>
        <v>93.916917246450581</v>
      </c>
      <c r="P4572" s="36">
        <f t="shared" si="358"/>
        <v>4.790343822946852E-6</v>
      </c>
      <c r="Q4572" s="36">
        <f t="shared" si="359"/>
        <v>0</v>
      </c>
    </row>
    <row r="4573" spans="1:17" x14ac:dyDescent="0.3">
      <c r="A4573" s="29">
        <v>2020722</v>
      </c>
      <c r="B4573" s="1">
        <v>138</v>
      </c>
      <c r="C4573" s="1" t="s">
        <v>38</v>
      </c>
      <c r="D4573" s="1" t="s">
        <v>89</v>
      </c>
      <c r="E4573" s="1" t="s">
        <v>54</v>
      </c>
      <c r="F4573" s="47">
        <v>714</v>
      </c>
      <c r="G4573" s="34">
        <v>1746.33</v>
      </c>
      <c r="H4573" s="1" t="s">
        <v>218</v>
      </c>
      <c r="I4573" s="34">
        <v>9.9669999999999999E-5</v>
      </c>
      <c r="J4573" s="34">
        <v>74.472589999999997</v>
      </c>
      <c r="K4573" s="35" t="str">
        <f t="shared" si="355"/>
        <v>Weerter- en Budelerbergen &amp; Ringselven_L4030</v>
      </c>
      <c r="L4573" s="36">
        <f>VLOOKUP(D4573,DATA!A:F,5,FALSE)</f>
        <v>1.0986712608830001E-2</v>
      </c>
      <c r="M4573" s="37">
        <f>VLOOKUP(D4573,DATA!A:F,6,FALSE)</f>
        <v>982</v>
      </c>
      <c r="N4573" s="36">
        <f t="shared" si="356"/>
        <v>99.977461476379958</v>
      </c>
      <c r="O4573" s="36">
        <f t="shared" si="357"/>
        <v>99.977461501055117</v>
      </c>
      <c r="P4573" s="36">
        <f t="shared" si="358"/>
        <v>2.4675159693288151E-8</v>
      </c>
      <c r="Q4573" s="36">
        <f t="shared" si="359"/>
        <v>0</v>
      </c>
    </row>
    <row r="4574" spans="1:17" x14ac:dyDescent="0.3">
      <c r="A4574" s="30">
        <v>2020723</v>
      </c>
      <c r="B4574" s="14">
        <v>138</v>
      </c>
      <c r="C4574" s="14" t="s">
        <v>38</v>
      </c>
      <c r="D4574" s="14" t="s">
        <v>55</v>
      </c>
      <c r="E4574" s="14" t="s">
        <v>56</v>
      </c>
      <c r="F4574" s="48">
        <v>500</v>
      </c>
      <c r="G4574" s="38">
        <v>1095.8800000000001</v>
      </c>
      <c r="H4574" s="14" t="s">
        <v>218</v>
      </c>
      <c r="I4574" s="38">
        <v>3.7440000000000001E-5</v>
      </c>
      <c r="J4574" s="38">
        <v>4492.7717558548402</v>
      </c>
      <c r="K4574" s="39" t="str">
        <f t="shared" si="355"/>
        <v>Weerter- en Budelerbergen &amp; Ringselven_H3130</v>
      </c>
      <c r="L4574" s="40">
        <f>VLOOKUP(D4574,DATA!A:F,5,FALSE)</f>
        <v>0</v>
      </c>
      <c r="M4574" s="41">
        <f>VLOOKUP(D4574,DATA!A:F,6,FALSE)</f>
        <v>3.5</v>
      </c>
      <c r="N4574" s="40">
        <f t="shared" si="356"/>
        <v>50</v>
      </c>
      <c r="O4574" s="40">
        <f t="shared" si="357"/>
        <v>50</v>
      </c>
      <c r="P4574" s="40">
        <f>J4574/10000*I4574</f>
        <v>1.6820937453920523E-5</v>
      </c>
      <c r="Q4574" s="40">
        <f>IF(AND(H4574&lt;&gt;"below",I4574&gt;=0.005),M4574*P4574,0)</f>
        <v>0</v>
      </c>
    </row>
    <row r="4575" spans="1:17" x14ac:dyDescent="0.3">
      <c r="A4575" s="29">
        <v>2020723</v>
      </c>
      <c r="B4575" s="1">
        <v>138</v>
      </c>
      <c r="C4575" s="1" t="s">
        <v>38</v>
      </c>
      <c r="D4575" s="1" t="s">
        <v>41</v>
      </c>
      <c r="E4575" s="1" t="s">
        <v>42</v>
      </c>
      <c r="F4575" s="47">
        <v>1071</v>
      </c>
      <c r="G4575" s="34">
        <v>1095.8800000000001</v>
      </c>
      <c r="H4575" s="1" t="s">
        <v>218</v>
      </c>
      <c r="I4575" s="34">
        <v>3.7440000000000001E-5</v>
      </c>
      <c r="J4575" s="34">
        <v>5507.2280882265804</v>
      </c>
      <c r="K4575" s="35" t="str">
        <f t="shared" si="355"/>
        <v>Weerter- en Budelerbergen &amp; Ringselven_H4010A</v>
      </c>
      <c r="L4575" s="36">
        <f>VLOOKUP(D4575,DATA!A:F,5,FALSE)</f>
        <v>1.3726988247862192E-2</v>
      </c>
      <c r="M4575" s="37">
        <f>VLOOKUP(D4575,DATA!A:F,6,FALSE)</f>
        <v>1285.5</v>
      </c>
      <c r="N4575" s="36">
        <f t="shared" si="356"/>
        <v>6.8951275309212532</v>
      </c>
      <c r="O4575" s="36">
        <f t="shared" si="357"/>
        <v>6.8951308302524241</v>
      </c>
      <c r="P4575" s="36">
        <f t="shared" si="358"/>
        <v>3.2993311709361706E-6</v>
      </c>
      <c r="Q4575" s="36">
        <f t="shared" si="359"/>
        <v>0</v>
      </c>
    </row>
    <row r="4576" spans="1:17" x14ac:dyDescent="0.3">
      <c r="A4576" s="30">
        <v>2020724</v>
      </c>
      <c r="B4576" s="14">
        <v>138</v>
      </c>
      <c r="C4576" s="14" t="s">
        <v>38</v>
      </c>
      <c r="D4576" s="14" t="s">
        <v>55</v>
      </c>
      <c r="E4576" s="14" t="s">
        <v>56</v>
      </c>
      <c r="F4576" s="48">
        <v>500</v>
      </c>
      <c r="G4576" s="38">
        <v>1194.1199999999999</v>
      </c>
      <c r="H4576" s="14" t="s">
        <v>218</v>
      </c>
      <c r="I4576" s="38">
        <v>6.3670000000000002E-6</v>
      </c>
      <c r="J4576" s="38">
        <v>120.99786</v>
      </c>
      <c r="K4576" s="39" t="str">
        <f t="shared" si="355"/>
        <v>Weerter- en Budelerbergen &amp; Ringselven_H3130</v>
      </c>
      <c r="L4576" s="40">
        <f>VLOOKUP(D4576,DATA!A:F,5,FALSE)</f>
        <v>0</v>
      </c>
      <c r="M4576" s="41">
        <f>VLOOKUP(D4576,DATA!A:F,6,FALSE)</f>
        <v>3.5</v>
      </c>
      <c r="N4576" s="40">
        <f t="shared" si="356"/>
        <v>50</v>
      </c>
      <c r="O4576" s="40">
        <f t="shared" si="357"/>
        <v>50</v>
      </c>
      <c r="P4576" s="40">
        <f>J4576/10000*I4576</f>
        <v>7.7039337461999997E-8</v>
      </c>
      <c r="Q4576" s="40">
        <f>IF(AND(H4576&lt;&gt;"below",I4576&gt;=0.005),M4576*P4576,0)</f>
        <v>0</v>
      </c>
    </row>
    <row r="4577" spans="1:17" x14ac:dyDescent="0.3">
      <c r="A4577" s="29">
        <v>2020724</v>
      </c>
      <c r="B4577" s="1">
        <v>138</v>
      </c>
      <c r="C4577" s="1" t="s">
        <v>38</v>
      </c>
      <c r="D4577" s="1" t="s">
        <v>41</v>
      </c>
      <c r="E4577" s="1" t="s">
        <v>42</v>
      </c>
      <c r="F4577" s="47">
        <v>1071</v>
      </c>
      <c r="G4577" s="34">
        <v>1194.1199999999999</v>
      </c>
      <c r="H4577" s="1" t="s">
        <v>218</v>
      </c>
      <c r="I4577" s="34">
        <v>6.3670000000000002E-6</v>
      </c>
      <c r="J4577" s="34">
        <v>73.211380000000005</v>
      </c>
      <c r="K4577" s="35" t="str">
        <f t="shared" si="355"/>
        <v>Weerter- en Budelerbergen &amp; Ringselven_H4010A</v>
      </c>
      <c r="L4577" s="36">
        <f>VLOOKUP(D4577,DATA!A:F,5,FALSE)</f>
        <v>1.3726988247862192E-2</v>
      </c>
      <c r="M4577" s="37">
        <f>VLOOKUP(D4577,DATA!A:F,6,FALSE)</f>
        <v>1285.5</v>
      </c>
      <c r="N4577" s="36">
        <f t="shared" si="356"/>
        <v>22.1944210180638</v>
      </c>
      <c r="O4577" s="36">
        <f t="shared" si="357"/>
        <v>22.194422527325944</v>
      </c>
      <c r="P4577" s="36">
        <f t="shared" si="358"/>
        <v>1.5092621445944587E-6</v>
      </c>
      <c r="Q4577" s="36">
        <f t="shared" si="359"/>
        <v>0</v>
      </c>
    </row>
    <row r="4578" spans="1:17" x14ac:dyDescent="0.3">
      <c r="A4578" s="29">
        <v>2022195</v>
      </c>
      <c r="B4578" s="1">
        <v>136</v>
      </c>
      <c r="C4578" s="1" t="s">
        <v>14</v>
      </c>
      <c r="D4578" s="1" t="s">
        <v>53</v>
      </c>
      <c r="E4578" s="1" t="s">
        <v>54</v>
      </c>
      <c r="F4578" s="47">
        <v>714</v>
      </c>
      <c r="G4578" s="34">
        <v>1060.94</v>
      </c>
      <c r="H4578" s="1" t="s">
        <v>218</v>
      </c>
      <c r="I4578" s="34">
        <v>6.0933999999999997E-3</v>
      </c>
      <c r="J4578" s="34">
        <v>333.69243999999998</v>
      </c>
      <c r="K4578" s="35" t="str">
        <f t="shared" si="355"/>
        <v>Leenderbos, Groote Heide &amp; De Plateaux_H4030</v>
      </c>
      <c r="L4578" s="36">
        <f>VLOOKUP(D4578,DATA!A:F,5,FALSE)</f>
        <v>1.0986712608830001E-2</v>
      </c>
      <c r="M4578" s="37">
        <f>VLOOKUP(D4578,DATA!A:F,6,FALSE)</f>
        <v>982</v>
      </c>
      <c r="N4578" s="36">
        <f t="shared" si="356"/>
        <v>70.418171841086334</v>
      </c>
      <c r="O4578" s="36">
        <f t="shared" si="357"/>
        <v>70.419566382037132</v>
      </c>
      <c r="P4578" s="36">
        <f t="shared" si="358"/>
        <v>1.3945409507982731E-3</v>
      </c>
      <c r="Q4578" s="36">
        <f t="shared" si="359"/>
        <v>4.653477725517957E-3</v>
      </c>
    </row>
    <row r="4579" spans="1:17" x14ac:dyDescent="0.3">
      <c r="A4579" s="29">
        <v>2022196</v>
      </c>
      <c r="B4579" s="1">
        <v>136</v>
      </c>
      <c r="C4579" s="1" t="s">
        <v>14</v>
      </c>
      <c r="D4579" s="1" t="s">
        <v>53</v>
      </c>
      <c r="E4579" s="1" t="s">
        <v>54</v>
      </c>
      <c r="F4579" s="47">
        <v>714</v>
      </c>
      <c r="G4579" s="34">
        <v>949.53</v>
      </c>
      <c r="H4579" s="1" t="s">
        <v>218</v>
      </c>
      <c r="I4579" s="34">
        <v>5.6554999999999999E-3</v>
      </c>
      <c r="J4579" s="34">
        <v>5097.8929854871803</v>
      </c>
      <c r="K4579" s="35" t="str">
        <f t="shared" si="355"/>
        <v>Leenderbos, Groote Heide &amp; De Plateaux_H4030</v>
      </c>
      <c r="L4579" s="36">
        <f>VLOOKUP(D4579,DATA!A:F,5,FALSE)</f>
        <v>1.0986712608830001E-2</v>
      </c>
      <c r="M4579" s="37">
        <f>VLOOKUP(D4579,DATA!A:F,6,FALSE)</f>
        <v>982</v>
      </c>
      <c r="N4579" s="36">
        <f t="shared" si="356"/>
        <v>41.174929761971569</v>
      </c>
      <c r="O4579" s="36">
        <f t="shared" si="357"/>
        <v>41.17643476188104</v>
      </c>
      <c r="P4579" s="36">
        <f t="shared" si="358"/>
        <v>1.5049999094713939E-3</v>
      </c>
      <c r="Q4579" s="36">
        <f t="shared" si="359"/>
        <v>7.672328481653061E-2</v>
      </c>
    </row>
    <row r="4580" spans="1:17" x14ac:dyDescent="0.3">
      <c r="A4580" s="29">
        <v>2022197</v>
      </c>
      <c r="B4580" s="1">
        <v>136</v>
      </c>
      <c r="C4580" s="1" t="s">
        <v>14</v>
      </c>
      <c r="D4580" s="1" t="s">
        <v>61</v>
      </c>
      <c r="E4580" s="1" t="s">
        <v>62</v>
      </c>
      <c r="F4580" s="47">
        <v>714</v>
      </c>
      <c r="G4580" s="34">
        <v>945.59</v>
      </c>
      <c r="H4580" s="1" t="s">
        <v>218</v>
      </c>
      <c r="I4580" s="34">
        <v>5.6420999999999997E-3</v>
      </c>
      <c r="J4580" s="34">
        <v>280.851855</v>
      </c>
      <c r="K4580" s="35" t="str">
        <f t="shared" si="355"/>
        <v>Leenderbos, Groote Heide &amp; De Plateaux_H2330</v>
      </c>
      <c r="L4580" s="36">
        <f>VLOOKUP(D4580,DATA!A:F,5,FALSE)</f>
        <v>1.0986712608830001E-2</v>
      </c>
      <c r="M4580" s="37">
        <f>VLOOKUP(D4580,DATA!A:F,6,FALSE)</f>
        <v>982</v>
      </c>
      <c r="N4580" s="36">
        <f t="shared" si="356"/>
        <v>40.130604360970615</v>
      </c>
      <c r="O4580" s="36">
        <f t="shared" si="357"/>
        <v>40.132093693841149</v>
      </c>
      <c r="P4580" s="36">
        <f t="shared" si="358"/>
        <v>1.4893328705340991E-3</v>
      </c>
      <c r="Q4580" s="36">
        <f t="shared" si="359"/>
        <v>4.1828189940197654E-3</v>
      </c>
    </row>
    <row r="4581" spans="1:17" x14ac:dyDescent="0.3">
      <c r="A4581" s="29">
        <v>2022197</v>
      </c>
      <c r="B4581" s="1">
        <v>136</v>
      </c>
      <c r="C4581" s="1" t="s">
        <v>14</v>
      </c>
      <c r="D4581" s="1" t="s">
        <v>53</v>
      </c>
      <c r="E4581" s="1" t="s">
        <v>54</v>
      </c>
      <c r="F4581" s="47">
        <v>714</v>
      </c>
      <c r="G4581" s="34">
        <v>945.59</v>
      </c>
      <c r="H4581" s="1" t="s">
        <v>218</v>
      </c>
      <c r="I4581" s="34">
        <v>5.6420999999999997E-3</v>
      </c>
      <c r="J4581" s="34">
        <v>2153.4561324604601</v>
      </c>
      <c r="K4581" s="35" t="str">
        <f t="shared" si="355"/>
        <v>Leenderbos, Groote Heide &amp; De Plateaux_H4030</v>
      </c>
      <c r="L4581" s="36">
        <f>VLOOKUP(D4581,DATA!A:F,5,FALSE)</f>
        <v>1.0986712608830001E-2</v>
      </c>
      <c r="M4581" s="37">
        <f>VLOOKUP(D4581,DATA!A:F,6,FALSE)</f>
        <v>982</v>
      </c>
      <c r="N4581" s="36">
        <f t="shared" si="356"/>
        <v>40.130604360970615</v>
      </c>
      <c r="O4581" s="36">
        <f t="shared" si="357"/>
        <v>40.132093693841149</v>
      </c>
      <c r="P4581" s="36">
        <f t="shared" si="358"/>
        <v>1.4893328705340991E-3</v>
      </c>
      <c r="Q4581" s="36">
        <f t="shared" si="359"/>
        <v>3.2072130033265964E-2</v>
      </c>
    </row>
    <row r="4582" spans="1:17" x14ac:dyDescent="0.3">
      <c r="A4582" s="29">
        <v>2022198</v>
      </c>
      <c r="B4582" s="1">
        <v>136</v>
      </c>
      <c r="C4582" s="1" t="s">
        <v>14</v>
      </c>
      <c r="D4582" s="1" t="s">
        <v>61</v>
      </c>
      <c r="E4582" s="1" t="s">
        <v>62</v>
      </c>
      <c r="F4582" s="47">
        <v>714</v>
      </c>
      <c r="G4582" s="34">
        <v>876.66</v>
      </c>
      <c r="H4582" s="1" t="s">
        <v>218</v>
      </c>
      <c r="I4582" s="34">
        <v>5.2164999999999998E-3</v>
      </c>
      <c r="J4582" s="34">
        <v>293.13826799999998</v>
      </c>
      <c r="K4582" s="35" t="str">
        <f t="shared" si="355"/>
        <v>Leenderbos, Groote Heide &amp; De Plateaux_H2330</v>
      </c>
      <c r="L4582" s="36">
        <f>VLOOKUP(D4582,DATA!A:F,5,FALSE)</f>
        <v>1.0986712608830001E-2</v>
      </c>
      <c r="M4582" s="37">
        <f>VLOOKUP(D4582,DATA!A:F,6,FALSE)</f>
        <v>982</v>
      </c>
      <c r="N4582" s="36">
        <f t="shared" si="356"/>
        <v>23.915090124022978</v>
      </c>
      <c r="O4582" s="36">
        <f t="shared" si="357"/>
        <v>23.916132979246989</v>
      </c>
      <c r="P4582" s="36">
        <f t="shared" si="358"/>
        <v>1.0428552240107081E-3</v>
      </c>
      <c r="Q4582" s="36">
        <f t="shared" si="359"/>
        <v>3.0570077414125096E-3</v>
      </c>
    </row>
    <row r="4583" spans="1:17" x14ac:dyDescent="0.3">
      <c r="A4583" s="29">
        <v>2022198</v>
      </c>
      <c r="B4583" s="1">
        <v>136</v>
      </c>
      <c r="C4583" s="1" t="s">
        <v>14</v>
      </c>
      <c r="D4583" s="1" t="s">
        <v>53</v>
      </c>
      <c r="E4583" s="1" t="s">
        <v>54</v>
      </c>
      <c r="F4583" s="47">
        <v>714</v>
      </c>
      <c r="G4583" s="34">
        <v>876.66</v>
      </c>
      <c r="H4583" s="1" t="s">
        <v>218</v>
      </c>
      <c r="I4583" s="34">
        <v>5.2164999999999998E-3</v>
      </c>
      <c r="J4583" s="34">
        <v>4386.1132388304004</v>
      </c>
      <c r="K4583" s="35" t="str">
        <f t="shared" si="355"/>
        <v>Leenderbos, Groote Heide &amp; De Plateaux_H4030</v>
      </c>
      <c r="L4583" s="36">
        <f>VLOOKUP(D4583,DATA!A:F,5,FALSE)</f>
        <v>1.0986712608830001E-2</v>
      </c>
      <c r="M4583" s="37">
        <f>VLOOKUP(D4583,DATA!A:F,6,FALSE)</f>
        <v>982</v>
      </c>
      <c r="N4583" s="36">
        <f t="shared" si="356"/>
        <v>23.915090124022978</v>
      </c>
      <c r="O4583" s="36">
        <f t="shared" si="357"/>
        <v>23.916132979246989</v>
      </c>
      <c r="P4583" s="36">
        <f t="shared" si="358"/>
        <v>1.0428552240107081E-3</v>
      </c>
      <c r="Q4583" s="36">
        <f t="shared" si="359"/>
        <v>4.5740811042168102E-2</v>
      </c>
    </row>
    <row r="4584" spans="1:17" x14ac:dyDescent="0.3">
      <c r="A4584" s="29">
        <v>2022199</v>
      </c>
      <c r="B4584" s="1">
        <v>136</v>
      </c>
      <c r="C4584" s="1" t="s">
        <v>14</v>
      </c>
      <c r="D4584" s="1" t="s">
        <v>53</v>
      </c>
      <c r="E4584" s="1" t="s">
        <v>54</v>
      </c>
      <c r="F4584" s="47">
        <v>714</v>
      </c>
      <c r="G4584" s="34">
        <v>956.04</v>
      </c>
      <c r="H4584" s="1" t="s">
        <v>218</v>
      </c>
      <c r="I4584" s="34">
        <v>5.6693999999999998E-3</v>
      </c>
      <c r="J4584" s="34">
        <v>3568.98</v>
      </c>
      <c r="K4584" s="35" t="str">
        <f t="shared" si="355"/>
        <v>Leenderbos, Groote Heide &amp; De Plateaux_H4030</v>
      </c>
      <c r="L4584" s="36">
        <f>VLOOKUP(D4584,DATA!A:F,5,FALSE)</f>
        <v>1.0986712608830001E-2</v>
      </c>
      <c r="M4584" s="37">
        <f>VLOOKUP(D4584,DATA!A:F,6,FALSE)</f>
        <v>982</v>
      </c>
      <c r="N4584" s="36">
        <f t="shared" si="356"/>
        <v>42.917570122696723</v>
      </c>
      <c r="O4584" s="36">
        <f t="shared" si="357"/>
        <v>42.919096086938112</v>
      </c>
      <c r="P4584" s="36">
        <f t="shared" si="358"/>
        <v>1.525964241388067E-3</v>
      </c>
      <c r="Q4584" s="36">
        <f t="shared" si="359"/>
        <v>5.4461358582291834E-2</v>
      </c>
    </row>
    <row r="4585" spans="1:17" x14ac:dyDescent="0.3">
      <c r="A4585" s="29">
        <v>2022200</v>
      </c>
      <c r="B4585" s="1">
        <v>136</v>
      </c>
      <c r="C4585" s="1" t="s">
        <v>14</v>
      </c>
      <c r="D4585" s="1" t="s">
        <v>63</v>
      </c>
      <c r="E4585" s="1" t="s">
        <v>64</v>
      </c>
      <c r="F4585" s="47">
        <v>714</v>
      </c>
      <c r="G4585" s="34">
        <v>999.83</v>
      </c>
      <c r="H4585" s="1" t="s">
        <v>218</v>
      </c>
      <c r="I4585" s="34">
        <v>5.8393000000000004E-3</v>
      </c>
      <c r="J4585" s="34">
        <v>311.36986999999999</v>
      </c>
      <c r="K4585" s="35" t="str">
        <f t="shared" si="355"/>
        <v>Leenderbos, Groote Heide &amp; De Plateaux_H2310</v>
      </c>
      <c r="L4585" s="36">
        <f>VLOOKUP(D4585,DATA!A:F,5,FALSE)</f>
        <v>1.0986712608830001E-2</v>
      </c>
      <c r="M4585" s="37">
        <f>VLOOKUP(D4585,DATA!A:F,6,FALSE)</f>
        <v>982</v>
      </c>
      <c r="N4585" s="36">
        <f t="shared" si="356"/>
        <v>54.881726132897583</v>
      </c>
      <c r="O4585" s="36">
        <f t="shared" si="357"/>
        <v>54.883314706825715</v>
      </c>
      <c r="P4585" s="36">
        <f t="shared" si="358"/>
        <v>1.5885739281316091E-3</v>
      </c>
      <c r="Q4585" s="36">
        <f t="shared" si="359"/>
        <v>4.9463405748772851E-3</v>
      </c>
    </row>
    <row r="4586" spans="1:17" x14ac:dyDescent="0.3">
      <c r="A4586" s="29">
        <v>2022200</v>
      </c>
      <c r="B4586" s="1">
        <v>136</v>
      </c>
      <c r="C4586" s="1" t="s">
        <v>14</v>
      </c>
      <c r="D4586" s="1" t="s">
        <v>53</v>
      </c>
      <c r="E4586" s="1" t="s">
        <v>54</v>
      </c>
      <c r="F4586" s="47">
        <v>714</v>
      </c>
      <c r="G4586" s="34">
        <v>999.83</v>
      </c>
      <c r="H4586" s="1" t="s">
        <v>218</v>
      </c>
      <c r="I4586" s="34">
        <v>5.8393000000000004E-3</v>
      </c>
      <c r="J4586" s="34">
        <v>8928.4509999999991</v>
      </c>
      <c r="K4586" s="35" t="str">
        <f t="shared" si="355"/>
        <v>Leenderbos, Groote Heide &amp; De Plateaux_H4030</v>
      </c>
      <c r="L4586" s="36">
        <f>VLOOKUP(D4586,DATA!A:F,5,FALSE)</f>
        <v>1.0986712608830001E-2</v>
      </c>
      <c r="M4586" s="37">
        <f>VLOOKUP(D4586,DATA!A:F,6,FALSE)</f>
        <v>982</v>
      </c>
      <c r="N4586" s="36">
        <f t="shared" si="356"/>
        <v>54.881726132897583</v>
      </c>
      <c r="O4586" s="36">
        <f t="shared" si="357"/>
        <v>54.883314706825715</v>
      </c>
      <c r="P4586" s="36">
        <f t="shared" si="358"/>
        <v>1.5885739281316091E-3</v>
      </c>
      <c r="Q4586" s="36">
        <f t="shared" si="359"/>
        <v>0.14183504477200592</v>
      </c>
    </row>
    <row r="4587" spans="1:17" x14ac:dyDescent="0.3">
      <c r="A4587" s="29">
        <v>2022203</v>
      </c>
      <c r="B4587" s="1">
        <v>136</v>
      </c>
      <c r="C4587" s="1" t="s">
        <v>14</v>
      </c>
      <c r="D4587" s="1" t="s">
        <v>63</v>
      </c>
      <c r="E4587" s="1" t="s">
        <v>64</v>
      </c>
      <c r="F4587" s="47">
        <v>714</v>
      </c>
      <c r="G4587" s="34">
        <v>1123.1400000000001</v>
      </c>
      <c r="H4587" s="1" t="s">
        <v>218</v>
      </c>
      <c r="I4587" s="34">
        <v>6.2072000000000004E-3</v>
      </c>
      <c r="J4587" s="34">
        <v>6080.8880552806404</v>
      </c>
      <c r="K4587" s="35" t="str">
        <f t="shared" si="355"/>
        <v>Leenderbos, Groote Heide &amp; De Plateaux_H2310</v>
      </c>
      <c r="L4587" s="36">
        <f>VLOOKUP(D4587,DATA!A:F,5,FALSE)</f>
        <v>1.0986712608830001E-2</v>
      </c>
      <c r="M4587" s="37">
        <f>VLOOKUP(D4587,DATA!A:F,6,FALSE)</f>
        <v>982</v>
      </c>
      <c r="N4587" s="36">
        <f t="shared" si="356"/>
        <v>82.500970253869653</v>
      </c>
      <c r="O4587" s="36">
        <f t="shared" si="357"/>
        <v>82.50195477921892</v>
      </c>
      <c r="P4587" s="36">
        <f t="shared" si="358"/>
        <v>9.8452534926707358E-4</v>
      </c>
      <c r="Q4587" s="36">
        <f t="shared" si="359"/>
        <v>5.9867884364791485E-2</v>
      </c>
    </row>
    <row r="4588" spans="1:17" x14ac:dyDescent="0.3">
      <c r="A4588" s="29">
        <v>2022203</v>
      </c>
      <c r="B4588" s="1">
        <v>136</v>
      </c>
      <c r="C4588" s="1" t="s">
        <v>14</v>
      </c>
      <c r="D4588" s="1" t="s">
        <v>61</v>
      </c>
      <c r="E4588" s="1" t="s">
        <v>62</v>
      </c>
      <c r="F4588" s="47">
        <v>714</v>
      </c>
      <c r="G4588" s="34">
        <v>1123.1400000000001</v>
      </c>
      <c r="H4588" s="1" t="s">
        <v>218</v>
      </c>
      <c r="I4588" s="34">
        <v>6.2072000000000004E-3</v>
      </c>
      <c r="J4588" s="34">
        <v>713.35973999999999</v>
      </c>
      <c r="K4588" s="35" t="str">
        <f t="shared" si="355"/>
        <v>Leenderbos, Groote Heide &amp; De Plateaux_H2330</v>
      </c>
      <c r="L4588" s="36">
        <f>VLOOKUP(D4588,DATA!A:F,5,FALSE)</f>
        <v>1.0986712608830001E-2</v>
      </c>
      <c r="M4588" s="37">
        <f>VLOOKUP(D4588,DATA!A:F,6,FALSE)</f>
        <v>982</v>
      </c>
      <c r="N4588" s="36">
        <f t="shared" si="356"/>
        <v>82.500970253869653</v>
      </c>
      <c r="O4588" s="36">
        <f t="shared" si="357"/>
        <v>82.50195477921892</v>
      </c>
      <c r="P4588" s="36">
        <f t="shared" si="358"/>
        <v>9.8452534926707358E-4</v>
      </c>
      <c r="Q4588" s="36">
        <f t="shared" si="359"/>
        <v>7.0232074717656882E-3</v>
      </c>
    </row>
    <row r="4589" spans="1:17" x14ac:dyDescent="0.3">
      <c r="A4589" s="29">
        <v>2022204</v>
      </c>
      <c r="B4589" s="1">
        <v>136</v>
      </c>
      <c r="C4589" s="1" t="s">
        <v>14</v>
      </c>
      <c r="D4589" s="1" t="s">
        <v>61</v>
      </c>
      <c r="E4589" s="1" t="s">
        <v>62</v>
      </c>
      <c r="F4589" s="47">
        <v>714</v>
      </c>
      <c r="G4589" s="34">
        <v>911.94</v>
      </c>
      <c r="H4589" s="1" t="s">
        <v>218</v>
      </c>
      <c r="I4589" s="34">
        <v>5.13E-3</v>
      </c>
      <c r="J4589" s="34">
        <v>9273.0059999999994</v>
      </c>
      <c r="K4589" s="35" t="str">
        <f t="shared" si="355"/>
        <v>Leenderbos, Groote Heide &amp; De Plateaux_H2330</v>
      </c>
      <c r="L4589" s="36">
        <f>VLOOKUP(D4589,DATA!A:F,5,FALSE)</f>
        <v>1.0986712608830001E-2</v>
      </c>
      <c r="M4589" s="37">
        <f>VLOOKUP(D4589,DATA!A:F,6,FALSE)</f>
        <v>982</v>
      </c>
      <c r="N4589" s="36">
        <f t="shared" si="356"/>
        <v>31.65377134510436</v>
      </c>
      <c r="O4589" s="36">
        <f t="shared" si="357"/>
        <v>31.654990698623891</v>
      </c>
      <c r="P4589" s="36">
        <f t="shared" si="358"/>
        <v>1.2193535195308414E-3</v>
      </c>
      <c r="Q4589" s="36">
        <f t="shared" si="359"/>
        <v>0.11307072502730608</v>
      </c>
    </row>
    <row r="4590" spans="1:17" x14ac:dyDescent="0.3">
      <c r="A4590" s="29">
        <v>2022205</v>
      </c>
      <c r="B4590" s="1">
        <v>136</v>
      </c>
      <c r="C4590" s="1" t="s">
        <v>14</v>
      </c>
      <c r="D4590" s="1" t="s">
        <v>63</v>
      </c>
      <c r="E4590" s="1" t="s">
        <v>64</v>
      </c>
      <c r="F4590" s="47">
        <v>714</v>
      </c>
      <c r="G4590" s="34">
        <v>875.02</v>
      </c>
      <c r="H4590" s="1" t="s">
        <v>218</v>
      </c>
      <c r="I4590" s="34">
        <v>4.8244999999999998E-3</v>
      </c>
      <c r="J4590" s="34">
        <v>1010.78467</v>
      </c>
      <c r="K4590" s="35" t="str">
        <f t="shared" si="355"/>
        <v>Leenderbos, Groote Heide &amp; De Plateaux_H2310</v>
      </c>
      <c r="L4590" s="36">
        <f>VLOOKUP(D4590,DATA!A:F,5,FALSE)</f>
        <v>1.0986712608830001E-2</v>
      </c>
      <c r="M4590" s="37">
        <f>VLOOKUP(D4590,DATA!A:F,6,FALSE)</f>
        <v>982</v>
      </c>
      <c r="N4590" s="36">
        <f t="shared" si="356"/>
        <v>23.588777366315298</v>
      </c>
      <c r="O4590" s="36">
        <f t="shared" si="357"/>
        <v>23.589732774010958</v>
      </c>
      <c r="P4590" s="36">
        <f t="shared" si="358"/>
        <v>9.5540769565971573E-4</v>
      </c>
      <c r="Q4590" s="36">
        <f t="shared" si="359"/>
        <v>0</v>
      </c>
    </row>
    <row r="4591" spans="1:17" x14ac:dyDescent="0.3">
      <c r="A4591" s="29">
        <v>2022209</v>
      </c>
      <c r="B4591" s="1">
        <v>136</v>
      </c>
      <c r="C4591" s="1" t="s">
        <v>14</v>
      </c>
      <c r="D4591" s="1" t="s">
        <v>61</v>
      </c>
      <c r="E4591" s="1" t="s">
        <v>62</v>
      </c>
      <c r="F4591" s="47">
        <v>714</v>
      </c>
      <c r="G4591" s="34">
        <v>913.79</v>
      </c>
      <c r="H4591" s="1" t="s">
        <v>218</v>
      </c>
      <c r="I4591" s="34">
        <v>4.9430999999999998E-3</v>
      </c>
      <c r="J4591" s="34">
        <v>2106.7266</v>
      </c>
      <c r="K4591" s="35" t="str">
        <f t="shared" si="355"/>
        <v>Leenderbos, Groote Heide &amp; De Plateaux_H2330</v>
      </c>
      <c r="L4591" s="36">
        <f>VLOOKUP(D4591,DATA!A:F,5,FALSE)</f>
        <v>1.0986712608830001E-2</v>
      </c>
      <c r="M4591" s="37">
        <f>VLOOKUP(D4591,DATA!A:F,6,FALSE)</f>
        <v>982</v>
      </c>
      <c r="N4591" s="36">
        <f t="shared" si="356"/>
        <v>32.095125267092364</v>
      </c>
      <c r="O4591" s="36">
        <f t="shared" si="357"/>
        <v>32.096308884683708</v>
      </c>
      <c r="P4591" s="36">
        <f t="shared" si="358"/>
        <v>1.1836175913444436E-3</v>
      </c>
      <c r="Q4591" s="36">
        <f t="shared" si="359"/>
        <v>0</v>
      </c>
    </row>
    <row r="4592" spans="1:17" x14ac:dyDescent="0.3">
      <c r="A4592" s="29">
        <v>2022210</v>
      </c>
      <c r="B4592" s="1">
        <v>136</v>
      </c>
      <c r="C4592" s="1" t="s">
        <v>14</v>
      </c>
      <c r="D4592" s="1" t="s">
        <v>61</v>
      </c>
      <c r="E4592" s="1" t="s">
        <v>62</v>
      </c>
      <c r="F4592" s="47">
        <v>714</v>
      </c>
      <c r="G4592" s="34">
        <v>937.44</v>
      </c>
      <c r="H4592" s="1" t="s">
        <v>218</v>
      </c>
      <c r="I4592" s="34">
        <v>5.0778999999999998E-3</v>
      </c>
      <c r="J4592" s="34">
        <v>2304.2973999999999</v>
      </c>
      <c r="K4592" s="35" t="str">
        <f t="shared" si="355"/>
        <v>Leenderbos, Groote Heide &amp; De Plateaux_H2330</v>
      </c>
      <c r="L4592" s="36">
        <f>VLOOKUP(D4592,DATA!A:F,5,FALSE)</f>
        <v>1.0986712608830001E-2</v>
      </c>
      <c r="M4592" s="37">
        <f>VLOOKUP(D4592,DATA!A:F,6,FALSE)</f>
        <v>982</v>
      </c>
      <c r="N4592" s="36">
        <f t="shared" si="356"/>
        <v>37.999536139311267</v>
      </c>
      <c r="O4592" s="36">
        <f t="shared" si="357"/>
        <v>38.000850540822512</v>
      </c>
      <c r="P4592" s="36">
        <f t="shared" si="358"/>
        <v>1.3144015112445118E-3</v>
      </c>
      <c r="Q4592" s="36">
        <f t="shared" si="359"/>
        <v>3.0287719849167991E-2</v>
      </c>
    </row>
    <row r="4593" spans="1:17" x14ac:dyDescent="0.3">
      <c r="A4593" s="29">
        <v>2022211</v>
      </c>
      <c r="B4593" s="1">
        <v>136</v>
      </c>
      <c r="C4593" s="1" t="s">
        <v>14</v>
      </c>
      <c r="D4593" s="1" t="s">
        <v>63</v>
      </c>
      <c r="E4593" s="1" t="s">
        <v>64</v>
      </c>
      <c r="F4593" s="47">
        <v>714</v>
      </c>
      <c r="G4593" s="34">
        <v>956.72</v>
      </c>
      <c r="H4593" s="1" t="s">
        <v>218</v>
      </c>
      <c r="I4593" s="34">
        <v>5.1530999999999999E-3</v>
      </c>
      <c r="J4593" s="34">
        <v>1583.6768999999999</v>
      </c>
      <c r="K4593" s="35" t="str">
        <f t="shared" si="355"/>
        <v>Leenderbos, Groote Heide &amp; De Plateaux_H2310</v>
      </c>
      <c r="L4593" s="36">
        <f>VLOOKUP(D4593,DATA!A:F,5,FALSE)</f>
        <v>1.0986712608830001E-2</v>
      </c>
      <c r="M4593" s="37">
        <f>VLOOKUP(D4593,DATA!A:F,6,FALSE)</f>
        <v>982</v>
      </c>
      <c r="N4593" s="36">
        <f t="shared" si="356"/>
        <v>43.100692783656257</v>
      </c>
      <c r="O4593" s="36">
        <f t="shared" si="357"/>
        <v>43.102081230509476</v>
      </c>
      <c r="P4593" s="36">
        <f t="shared" si="358"/>
        <v>1.3884468532197047E-3</v>
      </c>
      <c r="Q4593" s="36">
        <f t="shared" si="359"/>
        <v>2.1988512083217372E-2</v>
      </c>
    </row>
    <row r="4594" spans="1:17" x14ac:dyDescent="0.3">
      <c r="A4594" s="29">
        <v>2022211</v>
      </c>
      <c r="B4594" s="1">
        <v>136</v>
      </c>
      <c r="C4594" s="1" t="s">
        <v>14</v>
      </c>
      <c r="D4594" s="1" t="s">
        <v>61</v>
      </c>
      <c r="E4594" s="1" t="s">
        <v>62</v>
      </c>
      <c r="F4594" s="47">
        <v>714</v>
      </c>
      <c r="G4594" s="34">
        <v>956.72</v>
      </c>
      <c r="H4594" s="1" t="s">
        <v>218</v>
      </c>
      <c r="I4594" s="34">
        <v>5.1530999999999999E-3</v>
      </c>
      <c r="J4594" s="34">
        <v>314.92509999999999</v>
      </c>
      <c r="K4594" s="35" t="str">
        <f t="shared" si="355"/>
        <v>Leenderbos, Groote Heide &amp; De Plateaux_H2330</v>
      </c>
      <c r="L4594" s="36">
        <f>VLOOKUP(D4594,DATA!A:F,5,FALSE)</f>
        <v>1.0986712608830001E-2</v>
      </c>
      <c r="M4594" s="37">
        <f>VLOOKUP(D4594,DATA!A:F,6,FALSE)</f>
        <v>982</v>
      </c>
      <c r="N4594" s="36">
        <f t="shared" si="356"/>
        <v>43.100692783656257</v>
      </c>
      <c r="O4594" s="36">
        <f t="shared" si="357"/>
        <v>43.102081230509476</v>
      </c>
      <c r="P4594" s="36">
        <f t="shared" si="358"/>
        <v>1.3884468532197047E-3</v>
      </c>
      <c r="Q4594" s="36">
        <f t="shared" si="359"/>
        <v>4.3725676409490082E-3</v>
      </c>
    </row>
    <row r="4595" spans="1:17" x14ac:dyDescent="0.3">
      <c r="A4595" s="29">
        <v>2022211</v>
      </c>
      <c r="B4595" s="1">
        <v>136</v>
      </c>
      <c r="C4595" s="1" t="s">
        <v>14</v>
      </c>
      <c r="D4595" s="1" t="s">
        <v>53</v>
      </c>
      <c r="E4595" s="1" t="s">
        <v>54</v>
      </c>
      <c r="F4595" s="47">
        <v>714</v>
      </c>
      <c r="G4595" s="34">
        <v>956.72</v>
      </c>
      <c r="H4595" s="1" t="s">
        <v>218</v>
      </c>
      <c r="I4595" s="34">
        <v>5.1530999999999999E-3</v>
      </c>
      <c r="J4595" s="34">
        <v>2837.7712000000001</v>
      </c>
      <c r="K4595" s="35" t="str">
        <f t="shared" si="355"/>
        <v>Leenderbos, Groote Heide &amp; De Plateaux_H4030</v>
      </c>
      <c r="L4595" s="36">
        <f>VLOOKUP(D4595,DATA!A:F,5,FALSE)</f>
        <v>1.0986712608830001E-2</v>
      </c>
      <c r="M4595" s="37">
        <f>VLOOKUP(D4595,DATA!A:F,6,FALSE)</f>
        <v>982</v>
      </c>
      <c r="N4595" s="36">
        <f t="shared" si="356"/>
        <v>43.100692783656257</v>
      </c>
      <c r="O4595" s="36">
        <f t="shared" si="357"/>
        <v>43.102081230509476</v>
      </c>
      <c r="P4595" s="36">
        <f t="shared" si="358"/>
        <v>1.3884468532197047E-3</v>
      </c>
      <c r="Q4595" s="36">
        <f t="shared" si="359"/>
        <v>3.9400944927975058E-2</v>
      </c>
    </row>
    <row r="4596" spans="1:17" x14ac:dyDescent="0.3">
      <c r="A4596" s="29">
        <v>2022212</v>
      </c>
      <c r="B4596" s="1">
        <v>136</v>
      </c>
      <c r="C4596" s="1" t="s">
        <v>14</v>
      </c>
      <c r="D4596" s="1" t="s">
        <v>63</v>
      </c>
      <c r="E4596" s="1" t="s">
        <v>64</v>
      </c>
      <c r="F4596" s="47">
        <v>714</v>
      </c>
      <c r="G4596" s="34">
        <v>933.73</v>
      </c>
      <c r="H4596" s="1" t="s">
        <v>218</v>
      </c>
      <c r="I4596" s="34">
        <v>5.0226000000000003E-3</v>
      </c>
      <c r="J4596" s="34">
        <v>603.9221</v>
      </c>
      <c r="K4596" s="35" t="str">
        <f t="shared" si="355"/>
        <v>Leenderbos, Groote Heide &amp; De Plateaux_H2310</v>
      </c>
      <c r="L4596" s="36">
        <f>VLOOKUP(D4596,DATA!A:F,5,FALSE)</f>
        <v>1.0986712608830001E-2</v>
      </c>
      <c r="M4596" s="37">
        <f>VLOOKUP(D4596,DATA!A:F,6,FALSE)</f>
        <v>982</v>
      </c>
      <c r="N4596" s="36">
        <f t="shared" si="356"/>
        <v>37.044024644987118</v>
      </c>
      <c r="O4596" s="36">
        <f t="shared" si="357"/>
        <v>37.045311573972747</v>
      </c>
      <c r="P4596" s="36">
        <f t="shared" si="358"/>
        <v>1.2869289856283217E-3</v>
      </c>
      <c r="Q4596" s="36">
        <f t="shared" si="359"/>
        <v>7.7720485555152589E-3</v>
      </c>
    </row>
    <row r="4597" spans="1:17" x14ac:dyDescent="0.3">
      <c r="A4597" s="29">
        <v>2022212</v>
      </c>
      <c r="B4597" s="1">
        <v>136</v>
      </c>
      <c r="C4597" s="1" t="s">
        <v>14</v>
      </c>
      <c r="D4597" s="1" t="s">
        <v>53</v>
      </c>
      <c r="E4597" s="1" t="s">
        <v>54</v>
      </c>
      <c r="F4597" s="47">
        <v>714</v>
      </c>
      <c r="G4597" s="34">
        <v>933.73</v>
      </c>
      <c r="H4597" s="1" t="s">
        <v>218</v>
      </c>
      <c r="I4597" s="34">
        <v>5.0226000000000003E-3</v>
      </c>
      <c r="J4597" s="34">
        <v>128.81319999999999</v>
      </c>
      <c r="K4597" s="35" t="str">
        <f t="shared" si="355"/>
        <v>Leenderbos, Groote Heide &amp; De Plateaux_H4030</v>
      </c>
      <c r="L4597" s="36">
        <f>VLOOKUP(D4597,DATA!A:F,5,FALSE)</f>
        <v>1.0986712608830001E-2</v>
      </c>
      <c r="M4597" s="37">
        <f>VLOOKUP(D4597,DATA!A:F,6,FALSE)</f>
        <v>982</v>
      </c>
      <c r="N4597" s="36">
        <f t="shared" si="356"/>
        <v>37.044024644987118</v>
      </c>
      <c r="O4597" s="36">
        <f t="shared" si="357"/>
        <v>37.045311573972747</v>
      </c>
      <c r="P4597" s="36">
        <f t="shared" si="358"/>
        <v>1.2869289856283217E-3</v>
      </c>
      <c r="Q4597" s="36">
        <f t="shared" si="359"/>
        <v>1.657734408115381E-3</v>
      </c>
    </row>
    <row r="4598" spans="1:17" x14ac:dyDescent="0.3">
      <c r="A4598" s="29">
        <v>2022213</v>
      </c>
      <c r="B4598" s="1">
        <v>136</v>
      </c>
      <c r="C4598" s="1" t="s">
        <v>14</v>
      </c>
      <c r="D4598" s="1" t="s">
        <v>63</v>
      </c>
      <c r="E4598" s="1" t="s">
        <v>64</v>
      </c>
      <c r="F4598" s="47">
        <v>714</v>
      </c>
      <c r="G4598" s="34">
        <v>1042.69</v>
      </c>
      <c r="H4598" s="1" t="s">
        <v>218</v>
      </c>
      <c r="I4598" s="34">
        <v>5.4381999999999998E-3</v>
      </c>
      <c r="J4598" s="34">
        <v>639.44069999999999</v>
      </c>
      <c r="K4598" s="35" t="str">
        <f t="shared" si="355"/>
        <v>Leenderbos, Groote Heide &amp; De Plateaux_H2310</v>
      </c>
      <c r="L4598" s="36">
        <f>VLOOKUP(D4598,DATA!A:F,5,FALSE)</f>
        <v>1.0986712608830001E-2</v>
      </c>
      <c r="M4598" s="37">
        <f>VLOOKUP(D4598,DATA!A:F,6,FALSE)</f>
        <v>982</v>
      </c>
      <c r="N4598" s="36">
        <f t="shared" si="356"/>
        <v>66.078257710561445</v>
      </c>
      <c r="O4598" s="36">
        <f t="shared" si="357"/>
        <v>66.079596941585891</v>
      </c>
      <c r="P4598" s="36">
        <f t="shared" si="358"/>
        <v>1.339231024445553E-3</v>
      </c>
      <c r="Q4598" s="36">
        <f t="shared" si="359"/>
        <v>8.5635882373318144E-3</v>
      </c>
    </row>
    <row r="4599" spans="1:17" x14ac:dyDescent="0.3">
      <c r="A4599" s="29">
        <v>2022213</v>
      </c>
      <c r="B4599" s="1">
        <v>136</v>
      </c>
      <c r="C4599" s="1" t="s">
        <v>14</v>
      </c>
      <c r="D4599" s="1" t="s">
        <v>53</v>
      </c>
      <c r="E4599" s="1" t="s">
        <v>54</v>
      </c>
      <c r="F4599" s="47">
        <v>714</v>
      </c>
      <c r="G4599" s="34">
        <v>1042.69</v>
      </c>
      <c r="H4599" s="1" t="s">
        <v>218</v>
      </c>
      <c r="I4599" s="34">
        <v>5.4381999999999998E-3</v>
      </c>
      <c r="J4599" s="34">
        <v>1149.1548</v>
      </c>
      <c r="K4599" s="35" t="str">
        <f t="shared" si="355"/>
        <v>Leenderbos, Groote Heide &amp; De Plateaux_H4030</v>
      </c>
      <c r="L4599" s="36">
        <f>VLOOKUP(D4599,DATA!A:F,5,FALSE)</f>
        <v>1.0986712608830001E-2</v>
      </c>
      <c r="M4599" s="37">
        <f>VLOOKUP(D4599,DATA!A:F,6,FALSE)</f>
        <v>982</v>
      </c>
      <c r="N4599" s="36">
        <f t="shared" si="356"/>
        <v>66.078257710561445</v>
      </c>
      <c r="O4599" s="36">
        <f t="shared" si="357"/>
        <v>66.079596941585891</v>
      </c>
      <c r="P4599" s="36">
        <f t="shared" si="358"/>
        <v>1.339231024445553E-3</v>
      </c>
      <c r="Q4599" s="36">
        <f t="shared" si="359"/>
        <v>1.5389837600505244E-2</v>
      </c>
    </row>
    <row r="4600" spans="1:17" x14ac:dyDescent="0.3">
      <c r="A4600" s="29">
        <v>2022213</v>
      </c>
      <c r="B4600" s="1">
        <v>136</v>
      </c>
      <c r="C4600" s="1" t="s">
        <v>14</v>
      </c>
      <c r="D4600" s="1" t="s">
        <v>51</v>
      </c>
      <c r="E4600" s="1" t="s">
        <v>52</v>
      </c>
      <c r="F4600" s="47">
        <v>1000</v>
      </c>
      <c r="G4600" s="34">
        <v>1042.69</v>
      </c>
      <c r="H4600" s="1" t="s">
        <v>218</v>
      </c>
      <c r="I4600" s="34">
        <v>5.4381999999999998E-3</v>
      </c>
      <c r="J4600" s="34">
        <v>5484.3456999999999</v>
      </c>
      <c r="K4600" s="35" t="str">
        <f t="shared" si="355"/>
        <v>Leenderbos, Groote Heide &amp; De Plateaux_Lg09</v>
      </c>
      <c r="L4600" s="36">
        <f>VLOOKUP(D4600,DATA!A:F,5,FALSE)</f>
        <v>8.4126827976184013E-3</v>
      </c>
      <c r="M4600" s="37">
        <f>VLOOKUP(D4600,DATA!A:F,6,FALSE)</f>
        <v>1350</v>
      </c>
      <c r="N4600" s="36">
        <f t="shared" si="356"/>
        <v>7.0090399292255405</v>
      </c>
      <c r="O4600" s="36">
        <f t="shared" si="357"/>
        <v>7.0093381222617692</v>
      </c>
      <c r="P4600" s="36">
        <f t="shared" si="358"/>
        <v>2.9819303622868887E-4</v>
      </c>
      <c r="Q4600" s="36">
        <f t="shared" si="359"/>
        <v>1.6353936960107542E-2</v>
      </c>
    </row>
    <row r="4601" spans="1:17" x14ac:dyDescent="0.3">
      <c r="A4601" s="29">
        <v>2022214</v>
      </c>
      <c r="B4601" s="1">
        <v>136</v>
      </c>
      <c r="C4601" s="1" t="s">
        <v>14</v>
      </c>
      <c r="D4601" s="1" t="s">
        <v>63</v>
      </c>
      <c r="E4601" s="1" t="s">
        <v>64</v>
      </c>
      <c r="F4601" s="47">
        <v>714</v>
      </c>
      <c r="G4601" s="34">
        <v>1240.8900000000001</v>
      </c>
      <c r="H4601" s="1" t="s">
        <v>218</v>
      </c>
      <c r="I4601" s="34">
        <v>6.3299999999999997E-3</v>
      </c>
      <c r="J4601" s="34">
        <v>109.67341</v>
      </c>
      <c r="K4601" s="35" t="str">
        <f t="shared" si="355"/>
        <v>Leenderbos, Groote Heide &amp; De Plateaux_H2310</v>
      </c>
      <c r="L4601" s="36">
        <f>VLOOKUP(D4601,DATA!A:F,5,FALSE)</f>
        <v>1.0986712608830001E-2</v>
      </c>
      <c r="M4601" s="37">
        <f>VLOOKUP(D4601,DATA!A:F,6,FALSE)</f>
        <v>982</v>
      </c>
      <c r="N4601" s="36">
        <f t="shared" si="356"/>
        <v>94.502589262300376</v>
      </c>
      <c r="O4601" s="36">
        <f t="shared" si="357"/>
        <v>94.502950555616565</v>
      </c>
      <c r="P4601" s="36">
        <f t="shared" si="358"/>
        <v>3.6129331618894867E-4</v>
      </c>
      <c r="Q4601" s="36">
        <f t="shared" si="359"/>
        <v>3.9624269996650202E-4</v>
      </c>
    </row>
    <row r="4602" spans="1:17" x14ac:dyDescent="0.3">
      <c r="A4602" s="29">
        <v>2022214</v>
      </c>
      <c r="B4602" s="1">
        <v>136</v>
      </c>
      <c r="C4602" s="1" t="s">
        <v>14</v>
      </c>
      <c r="D4602" s="1" t="s">
        <v>61</v>
      </c>
      <c r="E4602" s="1" t="s">
        <v>62</v>
      </c>
      <c r="F4602" s="47">
        <v>714</v>
      </c>
      <c r="G4602" s="34">
        <v>1240.8900000000001</v>
      </c>
      <c r="H4602" s="1" t="s">
        <v>218</v>
      </c>
      <c r="I4602" s="34">
        <v>6.3299999999999997E-3</v>
      </c>
      <c r="J4602" s="34">
        <v>8.1224070000000008</v>
      </c>
      <c r="K4602" s="35" t="str">
        <f t="shared" si="355"/>
        <v>Leenderbos, Groote Heide &amp; De Plateaux_H2330</v>
      </c>
      <c r="L4602" s="36">
        <f>VLOOKUP(D4602,DATA!A:F,5,FALSE)</f>
        <v>1.0986712608830001E-2</v>
      </c>
      <c r="M4602" s="37">
        <f>VLOOKUP(D4602,DATA!A:F,6,FALSE)</f>
        <v>982</v>
      </c>
      <c r="N4602" s="36">
        <f t="shared" si="356"/>
        <v>94.502589262300376</v>
      </c>
      <c r="O4602" s="36">
        <f t="shared" si="357"/>
        <v>94.502950555616565</v>
      </c>
      <c r="P4602" s="36">
        <f t="shared" si="358"/>
        <v>3.6129331618894867E-4</v>
      </c>
      <c r="Q4602" s="36">
        <f t="shared" si="359"/>
        <v>2.9345713604663304E-5</v>
      </c>
    </row>
    <row r="4603" spans="1:17" x14ac:dyDescent="0.3">
      <c r="A4603" s="29">
        <v>2022214</v>
      </c>
      <c r="B4603" s="1">
        <v>136</v>
      </c>
      <c r="C4603" s="1" t="s">
        <v>14</v>
      </c>
      <c r="D4603" s="1" t="s">
        <v>53</v>
      </c>
      <c r="E4603" s="1" t="s">
        <v>54</v>
      </c>
      <c r="F4603" s="47">
        <v>714</v>
      </c>
      <c r="G4603" s="34">
        <v>1240.8900000000001</v>
      </c>
      <c r="H4603" s="1" t="s">
        <v>218</v>
      </c>
      <c r="I4603" s="34">
        <v>6.3299999999999997E-3</v>
      </c>
      <c r="J4603" s="34">
        <v>466.60672</v>
      </c>
      <c r="K4603" s="35" t="str">
        <f t="shared" si="355"/>
        <v>Leenderbos, Groote Heide &amp; De Plateaux_H4030</v>
      </c>
      <c r="L4603" s="36">
        <f>VLOOKUP(D4603,DATA!A:F,5,FALSE)</f>
        <v>1.0986712608830001E-2</v>
      </c>
      <c r="M4603" s="37">
        <f>VLOOKUP(D4603,DATA!A:F,6,FALSE)</f>
        <v>982</v>
      </c>
      <c r="N4603" s="36">
        <f t="shared" si="356"/>
        <v>94.502589262300376</v>
      </c>
      <c r="O4603" s="36">
        <f t="shared" si="357"/>
        <v>94.502950555616565</v>
      </c>
      <c r="P4603" s="36">
        <f t="shared" si="358"/>
        <v>3.6129331618894867E-4</v>
      </c>
      <c r="Q4603" s="36">
        <f t="shared" si="359"/>
        <v>1.6858188922484823E-3</v>
      </c>
    </row>
    <row r="4604" spans="1:17" x14ac:dyDescent="0.3">
      <c r="A4604" s="29">
        <v>2022214</v>
      </c>
      <c r="B4604" s="1">
        <v>136</v>
      </c>
      <c r="C4604" s="1" t="s">
        <v>14</v>
      </c>
      <c r="D4604" s="1" t="s">
        <v>51</v>
      </c>
      <c r="E4604" s="1" t="s">
        <v>52</v>
      </c>
      <c r="F4604" s="47">
        <v>1000</v>
      </c>
      <c r="G4604" s="34">
        <v>1240.8900000000001</v>
      </c>
      <c r="H4604" s="1" t="s">
        <v>218</v>
      </c>
      <c r="I4604" s="34">
        <v>6.3299999999999997E-3</v>
      </c>
      <c r="J4604" s="34">
        <v>4335.0150000000003</v>
      </c>
      <c r="K4604" s="35" t="str">
        <f t="shared" si="355"/>
        <v>Leenderbos, Groote Heide &amp; De Plateaux_Lg09</v>
      </c>
      <c r="L4604" s="36">
        <f>VLOOKUP(D4604,DATA!A:F,5,FALSE)</f>
        <v>8.4126827976184013E-3</v>
      </c>
      <c r="M4604" s="37">
        <f>VLOOKUP(D4604,DATA!A:F,6,FALSE)</f>
        <v>1350</v>
      </c>
      <c r="N4604" s="36">
        <f t="shared" si="356"/>
        <v>28.538438210931755</v>
      </c>
      <c r="O4604" s="36">
        <f t="shared" si="357"/>
        <v>28.539524251112123</v>
      </c>
      <c r="P4604" s="36">
        <f t="shared" si="358"/>
        <v>1.0860401803682862E-3</v>
      </c>
      <c r="Q4604" s="36">
        <f t="shared" si="359"/>
        <v>4.7080004724992269E-2</v>
      </c>
    </row>
    <row r="4605" spans="1:17" x14ac:dyDescent="0.3">
      <c r="A4605" s="29">
        <v>2022215</v>
      </c>
      <c r="B4605" s="1">
        <v>136</v>
      </c>
      <c r="C4605" s="1" t="s">
        <v>14</v>
      </c>
      <c r="D4605" s="1" t="s">
        <v>51</v>
      </c>
      <c r="E4605" s="1" t="s">
        <v>52</v>
      </c>
      <c r="F4605" s="47">
        <v>1000</v>
      </c>
      <c r="G4605" s="34">
        <v>1366.71</v>
      </c>
      <c r="H4605" s="1" t="s">
        <v>218</v>
      </c>
      <c r="I4605" s="34">
        <v>6.6502999999999996E-3</v>
      </c>
      <c r="J4605" s="34">
        <v>224.59280000000001</v>
      </c>
      <c r="K4605" s="35" t="str">
        <f t="shared" si="355"/>
        <v>Leenderbos, Groote Heide &amp; De Plateaux_Lg09</v>
      </c>
      <c r="L4605" s="36">
        <f>VLOOKUP(D4605,DATA!A:F,5,FALSE)</f>
        <v>8.4126827976184013E-3</v>
      </c>
      <c r="M4605" s="37">
        <f>VLOOKUP(D4605,DATA!A:F,6,FALSE)</f>
        <v>1350</v>
      </c>
      <c r="N4605" s="36">
        <f t="shared" si="356"/>
        <v>53.508622144251497</v>
      </c>
      <c r="O4605" s="36">
        <f t="shared" si="357"/>
        <v>53.510013925830137</v>
      </c>
      <c r="P4605" s="36">
        <f t="shared" si="358"/>
        <v>1.3917815786399501E-3</v>
      </c>
      <c r="Q4605" s="36">
        <f t="shared" si="359"/>
        <v>3.125841217351666E-3</v>
      </c>
    </row>
    <row r="4606" spans="1:17" x14ac:dyDescent="0.3">
      <c r="A4606" s="29">
        <v>2022244</v>
      </c>
      <c r="B4606" s="1">
        <v>138</v>
      </c>
      <c r="C4606" s="1" t="s">
        <v>38</v>
      </c>
      <c r="D4606" s="1" t="s">
        <v>75</v>
      </c>
      <c r="E4606" s="1" t="s">
        <v>76</v>
      </c>
      <c r="F4606" s="47">
        <v>1071</v>
      </c>
      <c r="G4606" s="34">
        <v>1712.66</v>
      </c>
      <c r="H4606" s="1" t="s">
        <v>218</v>
      </c>
      <c r="I4606" s="34">
        <v>5.1840000000000002E-4</v>
      </c>
      <c r="J4606" s="34">
        <v>9838.3590000000004</v>
      </c>
      <c r="K4606" s="35" t="str">
        <f t="shared" si="355"/>
        <v>Weerter- en Budelerbergen &amp; Ringselven_Lg13</v>
      </c>
      <c r="L4606" s="36">
        <f>VLOOKUP(D4606,DATA!A:F,5,FALSE)</f>
        <v>8.4126827976184013E-3</v>
      </c>
      <c r="M4606" s="37">
        <f>VLOOKUP(D4606,DATA!A:F,6,FALSE)</f>
        <v>1421</v>
      </c>
      <c r="N4606" s="36">
        <f t="shared" si="356"/>
        <v>92.082745325086975</v>
      </c>
      <c r="O4606" s="36">
        <f t="shared" si="357"/>
        <v>92.082777119556511</v>
      </c>
      <c r="P4606" s="36">
        <f t="shared" si="358"/>
        <v>3.1794469535384451E-5</v>
      </c>
      <c r="Q4606" s="36">
        <f t="shared" si="359"/>
        <v>0</v>
      </c>
    </row>
    <row r="4607" spans="1:17" x14ac:dyDescent="0.3">
      <c r="A4607" s="29">
        <v>2022245</v>
      </c>
      <c r="B4607" s="1">
        <v>138</v>
      </c>
      <c r="C4607" s="1" t="s">
        <v>38</v>
      </c>
      <c r="D4607" s="1" t="s">
        <v>75</v>
      </c>
      <c r="E4607" s="1" t="s">
        <v>76</v>
      </c>
      <c r="F4607" s="47">
        <v>1071</v>
      </c>
      <c r="G4607" s="34">
        <v>1793.92</v>
      </c>
      <c r="H4607" s="1" t="s">
        <v>218</v>
      </c>
      <c r="I4607" s="34">
        <v>5.2300000000000003E-4</v>
      </c>
      <c r="J4607" s="34">
        <v>5604.5234</v>
      </c>
      <c r="K4607" s="35" t="str">
        <f t="shared" si="355"/>
        <v>Weerter- en Budelerbergen &amp; Ringselven_Lg13</v>
      </c>
      <c r="L4607" s="36">
        <f>VLOOKUP(D4607,DATA!A:F,5,FALSE)</f>
        <v>8.4126827976184013E-3</v>
      </c>
      <c r="M4607" s="37">
        <f>VLOOKUP(D4607,DATA!A:F,6,FALSE)</f>
        <v>1421</v>
      </c>
      <c r="N4607" s="36">
        <f t="shared" si="356"/>
        <v>95.840369210401207</v>
      </c>
      <c r="O4607" s="36">
        <f t="shared" si="357"/>
        <v>95.840386750764694</v>
      </c>
      <c r="P4607" s="36">
        <f t="shared" si="358"/>
        <v>1.7540363487000832E-5</v>
      </c>
      <c r="Q4607" s="36">
        <f t="shared" si="359"/>
        <v>0</v>
      </c>
    </row>
    <row r="4608" spans="1:17" x14ac:dyDescent="0.3">
      <c r="A4608" s="29">
        <v>2022245</v>
      </c>
      <c r="B4608" s="1">
        <v>138</v>
      </c>
      <c r="C4608" s="1" t="s">
        <v>38</v>
      </c>
      <c r="D4608" s="1" t="s">
        <v>89</v>
      </c>
      <c r="E4608" s="1" t="s">
        <v>54</v>
      </c>
      <c r="F4608" s="47">
        <v>714</v>
      </c>
      <c r="G4608" s="34">
        <v>1793.92</v>
      </c>
      <c r="H4608" s="1" t="s">
        <v>218</v>
      </c>
      <c r="I4608" s="34">
        <v>5.2300000000000003E-4</v>
      </c>
      <c r="J4608" s="34">
        <v>1578.5118</v>
      </c>
      <c r="K4608" s="35" t="str">
        <f t="shared" si="355"/>
        <v>Weerter- en Budelerbergen &amp; Ringselven_L4030</v>
      </c>
      <c r="L4608" s="36">
        <f>VLOOKUP(D4608,DATA!A:F,5,FALSE)</f>
        <v>1.0986712608830001E-2</v>
      </c>
      <c r="M4608" s="37">
        <f>VLOOKUP(D4608,DATA!A:F,6,FALSE)</f>
        <v>982</v>
      </c>
      <c r="N4608" s="36">
        <f t="shared" si="356"/>
        <v>99.986637395073501</v>
      </c>
      <c r="O4608" s="36">
        <f t="shared" si="357"/>
        <v>99.986637471845228</v>
      </c>
      <c r="P4608" s="36">
        <f t="shared" si="358"/>
        <v>7.6771726753577241E-8</v>
      </c>
      <c r="Q4608" s="36">
        <f t="shared" si="359"/>
        <v>0</v>
      </c>
    </row>
    <row r="4609" spans="1:17" x14ac:dyDescent="0.3">
      <c r="A4609" s="29">
        <v>2022246</v>
      </c>
      <c r="B4609" s="1">
        <v>138</v>
      </c>
      <c r="C4609" s="1" t="s">
        <v>38</v>
      </c>
      <c r="D4609" s="1" t="s">
        <v>75</v>
      </c>
      <c r="E4609" s="1" t="s">
        <v>76</v>
      </c>
      <c r="F4609" s="47">
        <v>1071</v>
      </c>
      <c r="G4609" s="34">
        <v>1862.4</v>
      </c>
      <c r="H4609" s="1" t="s">
        <v>218</v>
      </c>
      <c r="I4609" s="34">
        <v>5.0330000000000004E-4</v>
      </c>
      <c r="J4609" s="34">
        <v>9831.8340000000007</v>
      </c>
      <c r="K4609" s="35" t="str">
        <f t="shared" si="355"/>
        <v>Weerter- en Budelerbergen &amp; Ringselven_Lg13</v>
      </c>
      <c r="L4609" s="36">
        <f>VLOOKUP(D4609,DATA!A:F,5,FALSE)</f>
        <v>8.4126827976184013E-3</v>
      </c>
      <c r="M4609" s="37">
        <f>VLOOKUP(D4609,DATA!A:F,6,FALSE)</f>
        <v>1421</v>
      </c>
      <c r="N4609" s="36">
        <f t="shared" si="356"/>
        <v>97.618550455418173</v>
      </c>
      <c r="O4609" s="36">
        <f t="shared" si="357"/>
        <v>97.618560298572802</v>
      </c>
      <c r="P4609" s="36">
        <f t="shared" si="358"/>
        <v>9.8431546291521954E-6</v>
      </c>
      <c r="Q4609" s="36">
        <f t="shared" si="359"/>
        <v>0</v>
      </c>
    </row>
    <row r="4610" spans="1:17" x14ac:dyDescent="0.3">
      <c r="A4610" s="29">
        <v>2022247</v>
      </c>
      <c r="B4610" s="1">
        <v>138</v>
      </c>
      <c r="C4610" s="1" t="s">
        <v>38</v>
      </c>
      <c r="D4610" s="1" t="s">
        <v>75</v>
      </c>
      <c r="E4610" s="1" t="s">
        <v>76</v>
      </c>
      <c r="F4610" s="47">
        <v>1071</v>
      </c>
      <c r="G4610" s="34">
        <v>1808.88</v>
      </c>
      <c r="H4610" s="1" t="s">
        <v>218</v>
      </c>
      <c r="I4610" s="34">
        <v>3.6650000000000002E-4</v>
      </c>
      <c r="J4610" s="34">
        <v>9538.5010000000002</v>
      </c>
      <c r="K4610" s="35" t="str">
        <f t="shared" si="355"/>
        <v>Weerter- en Budelerbergen &amp; Ringselven_Lg13</v>
      </c>
      <c r="L4610" s="36">
        <f>VLOOKUP(D4610,DATA!A:F,5,FALSE)</f>
        <v>8.4126827976184013E-3</v>
      </c>
      <c r="M4610" s="37">
        <f>VLOOKUP(D4610,DATA!A:F,6,FALSE)</f>
        <v>1421</v>
      </c>
      <c r="N4610" s="36">
        <f t="shared" si="356"/>
        <v>96.31414049584825</v>
      </c>
      <c r="O4610" s="36">
        <f t="shared" si="357"/>
        <v>96.314151441375927</v>
      </c>
      <c r="P4610" s="36">
        <f t="shared" si="358"/>
        <v>1.0945527677108657E-5</v>
      </c>
      <c r="Q4610" s="36">
        <f t="shared" si="359"/>
        <v>0</v>
      </c>
    </row>
    <row r="4611" spans="1:17" x14ac:dyDescent="0.3">
      <c r="A4611" s="29">
        <v>2022248</v>
      </c>
      <c r="B4611" s="1">
        <v>138</v>
      </c>
      <c r="C4611" s="1" t="s">
        <v>38</v>
      </c>
      <c r="D4611" s="1" t="s">
        <v>75</v>
      </c>
      <c r="E4611" s="1" t="s">
        <v>76</v>
      </c>
      <c r="F4611" s="47">
        <v>1071</v>
      </c>
      <c r="G4611" s="34">
        <v>1843.81</v>
      </c>
      <c r="H4611" s="1" t="s">
        <v>218</v>
      </c>
      <c r="I4611" s="34">
        <v>3.0919999999999998E-4</v>
      </c>
      <c r="J4611" s="34">
        <v>7488.1769999999997</v>
      </c>
      <c r="K4611" s="35" t="str">
        <f t="shared" ref="K4611:K4674" si="360">_xlfn.CONCAT(C4611,"_",D4611)</f>
        <v>Weerter- en Budelerbergen &amp; Ringselven_Lg13</v>
      </c>
      <c r="L4611" s="36">
        <f>VLOOKUP(D4611,DATA!A:F,5,FALSE)</f>
        <v>8.4126827976184013E-3</v>
      </c>
      <c r="M4611" s="37">
        <f>VLOOKUP(D4611,DATA!A:F,6,FALSE)</f>
        <v>1421</v>
      </c>
      <c r="N4611" s="36">
        <f t="shared" ref="N4611:N4674" si="361">100/(1+EXP(-L4611*(G4611-M4611)))</f>
        <v>97.226589433596871</v>
      </c>
      <c r="O4611" s="36">
        <f t="shared" ref="O4611:O4674" si="362">100/(1+EXP(-L4611*((G4611+I4611)-M4611)))</f>
        <v>97.226596447708644</v>
      </c>
      <c r="P4611" s="36">
        <f t="shared" ref="P4611:P4674" si="363">O4611-N4611</f>
        <v>7.0141117731736813E-6</v>
      </c>
      <c r="Q4611" s="36">
        <f t="shared" ref="Q4611:Q4674" si="364">IF(AND(H4611&lt;&gt;"below",I4611&gt;=0.005),J4611*P4611/100,0)</f>
        <v>0</v>
      </c>
    </row>
    <row r="4612" spans="1:17" x14ac:dyDescent="0.3">
      <c r="A4612" s="29">
        <v>2022248</v>
      </c>
      <c r="B4612" s="1">
        <v>138</v>
      </c>
      <c r="C4612" s="1" t="s">
        <v>38</v>
      </c>
      <c r="D4612" s="1" t="s">
        <v>89</v>
      </c>
      <c r="E4612" s="1" t="s">
        <v>54</v>
      </c>
      <c r="F4612" s="47">
        <v>714</v>
      </c>
      <c r="G4612" s="34">
        <v>1843.81</v>
      </c>
      <c r="H4612" s="1" t="s">
        <v>218</v>
      </c>
      <c r="I4612" s="34">
        <v>3.0919999999999998E-4</v>
      </c>
      <c r="J4612" s="34">
        <v>2188.2633999999998</v>
      </c>
      <c r="K4612" s="35" t="str">
        <f t="shared" si="360"/>
        <v>Weerter- en Budelerbergen &amp; Ringselven_L4030</v>
      </c>
      <c r="L4612" s="36">
        <f>VLOOKUP(D4612,DATA!A:F,5,FALSE)</f>
        <v>1.0986712608830001E-2</v>
      </c>
      <c r="M4612" s="37">
        <f>VLOOKUP(D4612,DATA!A:F,6,FALSE)</f>
        <v>982</v>
      </c>
      <c r="N4612" s="36">
        <f t="shared" si="361"/>
        <v>99.992275559259085</v>
      </c>
      <c r="O4612" s="36">
        <f t="shared" si="362"/>
        <v>99.992275585497666</v>
      </c>
      <c r="P4612" s="36">
        <f t="shared" si="363"/>
        <v>2.6238581085635815E-8</v>
      </c>
      <c r="Q4612" s="36">
        <f t="shared" si="364"/>
        <v>0</v>
      </c>
    </row>
    <row r="4613" spans="1:17" x14ac:dyDescent="0.3">
      <c r="A4613" s="29">
        <v>2022249</v>
      </c>
      <c r="B4613" s="1">
        <v>138</v>
      </c>
      <c r="C4613" s="1" t="s">
        <v>38</v>
      </c>
      <c r="D4613" s="1" t="s">
        <v>75</v>
      </c>
      <c r="E4613" s="1" t="s">
        <v>76</v>
      </c>
      <c r="F4613" s="47">
        <v>1071</v>
      </c>
      <c r="G4613" s="34">
        <v>1829.57</v>
      </c>
      <c r="H4613" s="1" t="s">
        <v>218</v>
      </c>
      <c r="I4613" s="34">
        <v>2.5399999999999999E-4</v>
      </c>
      <c r="J4613" s="34">
        <v>9002.5540000000001</v>
      </c>
      <c r="K4613" s="35" t="str">
        <f t="shared" si="360"/>
        <v>Weerter- en Budelerbergen &amp; Ringselven_Lg13</v>
      </c>
      <c r="L4613" s="36">
        <f>VLOOKUP(D4613,DATA!A:F,5,FALSE)</f>
        <v>8.4126827976184013E-3</v>
      </c>
      <c r="M4613" s="37">
        <f>VLOOKUP(D4613,DATA!A:F,6,FALSE)</f>
        <v>1421</v>
      </c>
      <c r="N4613" s="36">
        <f t="shared" si="361"/>
        <v>96.884620482395292</v>
      </c>
      <c r="O4613" s="36">
        <f t="shared" si="362"/>
        <v>96.884626932007436</v>
      </c>
      <c r="P4613" s="36">
        <f t="shared" si="363"/>
        <v>6.4496121439105991E-6</v>
      </c>
      <c r="Q4613" s="36">
        <f t="shared" si="364"/>
        <v>0</v>
      </c>
    </row>
    <row r="4614" spans="1:17" x14ac:dyDescent="0.3">
      <c r="A4614" s="29">
        <v>2022250</v>
      </c>
      <c r="B4614" s="1">
        <v>138</v>
      </c>
      <c r="C4614" s="1" t="s">
        <v>38</v>
      </c>
      <c r="D4614" s="1" t="s">
        <v>75</v>
      </c>
      <c r="E4614" s="1" t="s">
        <v>76</v>
      </c>
      <c r="F4614" s="47">
        <v>1071</v>
      </c>
      <c r="G4614" s="34">
        <v>1829.76</v>
      </c>
      <c r="H4614" s="1" t="s">
        <v>218</v>
      </c>
      <c r="I4614" s="34">
        <v>2.0284E-4</v>
      </c>
      <c r="J4614" s="34">
        <v>8791.268</v>
      </c>
      <c r="K4614" s="35" t="str">
        <f t="shared" si="360"/>
        <v>Weerter- en Budelerbergen &amp; Ringselven_Lg13</v>
      </c>
      <c r="L4614" s="36">
        <f>VLOOKUP(D4614,DATA!A:F,5,FALSE)</f>
        <v>8.4126827976184013E-3</v>
      </c>
      <c r="M4614" s="37">
        <f>VLOOKUP(D4614,DATA!A:F,6,FALSE)</f>
        <v>1421</v>
      </c>
      <c r="N4614" s="36">
        <f t="shared" si="361"/>
        <v>96.889441386393969</v>
      </c>
      <c r="O4614" s="36">
        <f t="shared" si="362"/>
        <v>96.889446529229176</v>
      </c>
      <c r="P4614" s="36">
        <f t="shared" si="363"/>
        <v>5.1428352065840954E-6</v>
      </c>
      <c r="Q4614" s="36">
        <f t="shared" si="364"/>
        <v>0</v>
      </c>
    </row>
    <row r="4615" spans="1:17" x14ac:dyDescent="0.3">
      <c r="A4615" s="29">
        <v>2022251</v>
      </c>
      <c r="B4615" s="1">
        <v>138</v>
      </c>
      <c r="C4615" s="1" t="s">
        <v>38</v>
      </c>
      <c r="D4615" s="1" t="s">
        <v>75</v>
      </c>
      <c r="E4615" s="1" t="s">
        <v>76</v>
      </c>
      <c r="F4615" s="47">
        <v>1071</v>
      </c>
      <c r="G4615" s="34">
        <v>1827.99</v>
      </c>
      <c r="H4615" s="1" t="s">
        <v>218</v>
      </c>
      <c r="I4615" s="34">
        <v>1.4323E-4</v>
      </c>
      <c r="J4615" s="34">
        <v>8433.2690000000002</v>
      </c>
      <c r="K4615" s="35" t="str">
        <f t="shared" si="360"/>
        <v>Weerter- en Budelerbergen &amp; Ringselven_Lg13</v>
      </c>
      <c r="L4615" s="36">
        <f>VLOOKUP(D4615,DATA!A:F,5,FALSE)</f>
        <v>8.4126827976184013E-3</v>
      </c>
      <c r="M4615" s="37">
        <f>VLOOKUP(D4615,DATA!A:F,6,FALSE)</f>
        <v>1421</v>
      </c>
      <c r="N4615" s="36">
        <f t="shared" si="361"/>
        <v>96.844249815172645</v>
      </c>
      <c r="O4615" s="36">
        <f t="shared" si="362"/>
        <v>96.84425349768928</v>
      </c>
      <c r="P4615" s="36">
        <f t="shared" si="363"/>
        <v>3.6825166347398408E-6</v>
      </c>
      <c r="Q4615" s="36">
        <f t="shared" si="364"/>
        <v>0</v>
      </c>
    </row>
    <row r="4616" spans="1:17" x14ac:dyDescent="0.3">
      <c r="A4616" s="30">
        <v>2022252</v>
      </c>
      <c r="B4616" s="14">
        <v>138</v>
      </c>
      <c r="C4616" s="14" t="s">
        <v>38</v>
      </c>
      <c r="D4616" s="14" t="s">
        <v>55</v>
      </c>
      <c r="E4616" s="14" t="s">
        <v>56</v>
      </c>
      <c r="F4616" s="48">
        <v>500</v>
      </c>
      <c r="G4616" s="38">
        <v>1593.39</v>
      </c>
      <c r="H4616" s="14" t="s">
        <v>218</v>
      </c>
      <c r="I4616" s="38">
        <v>8.352E-5</v>
      </c>
      <c r="J4616" s="38">
        <v>760.88319334256198</v>
      </c>
      <c r="K4616" s="39" t="str">
        <f t="shared" si="360"/>
        <v>Weerter- en Budelerbergen &amp; Ringselven_H3130</v>
      </c>
      <c r="L4616" s="40">
        <f>VLOOKUP(D4616,DATA!A:F,5,FALSE)</f>
        <v>0</v>
      </c>
      <c r="M4616" s="41">
        <f>VLOOKUP(D4616,DATA!A:F,6,FALSE)</f>
        <v>3.5</v>
      </c>
      <c r="N4616" s="40">
        <f t="shared" si="361"/>
        <v>50</v>
      </c>
      <c r="O4616" s="40">
        <f t="shared" si="362"/>
        <v>50</v>
      </c>
      <c r="P4616" s="40">
        <f>J4616/10000*I4616</f>
        <v>6.3548964307970774E-6</v>
      </c>
      <c r="Q4616" s="40">
        <f>IF(AND(H4616&lt;&gt;"below",I4616&gt;=0.005),M4616*P4616,0)</f>
        <v>0</v>
      </c>
    </row>
    <row r="4617" spans="1:17" x14ac:dyDescent="0.3">
      <c r="A4617" s="29">
        <v>2022252</v>
      </c>
      <c r="B4617" s="1">
        <v>138</v>
      </c>
      <c r="C4617" s="1" t="s">
        <v>38</v>
      </c>
      <c r="D4617" s="1" t="s">
        <v>41</v>
      </c>
      <c r="E4617" s="1" t="s">
        <v>42</v>
      </c>
      <c r="F4617" s="47">
        <v>1071</v>
      </c>
      <c r="G4617" s="34">
        <v>1593.39</v>
      </c>
      <c r="H4617" s="1" t="s">
        <v>218</v>
      </c>
      <c r="I4617" s="34">
        <v>8.352E-5</v>
      </c>
      <c r="J4617" s="34">
        <v>1.15056216</v>
      </c>
      <c r="K4617" s="35" t="str">
        <f t="shared" si="360"/>
        <v>Weerter- en Budelerbergen &amp; Ringselven_H4010A</v>
      </c>
      <c r="L4617" s="36">
        <f>VLOOKUP(D4617,DATA!A:F,5,FALSE)</f>
        <v>1.3726988247862192E-2</v>
      </c>
      <c r="M4617" s="37">
        <f>VLOOKUP(D4617,DATA!A:F,6,FALSE)</f>
        <v>1285.5</v>
      </c>
      <c r="N4617" s="36">
        <f t="shared" si="361"/>
        <v>98.560539256900654</v>
      </c>
      <c r="O4617" s="36">
        <f t="shared" si="362"/>
        <v>98.560540883454351</v>
      </c>
      <c r="P4617" s="36">
        <f t="shared" si="363"/>
        <v>1.6265536970649919E-6</v>
      </c>
      <c r="Q4617" s="36">
        <f t="shared" si="364"/>
        <v>0</v>
      </c>
    </row>
    <row r="4618" spans="1:17" x14ac:dyDescent="0.3">
      <c r="A4618" s="29">
        <v>2022252</v>
      </c>
      <c r="B4618" s="1">
        <v>138</v>
      </c>
      <c r="C4618" s="1" t="s">
        <v>38</v>
      </c>
      <c r="D4618" s="1" t="s">
        <v>75</v>
      </c>
      <c r="E4618" s="1" t="s">
        <v>76</v>
      </c>
      <c r="F4618" s="47">
        <v>1071</v>
      </c>
      <c r="G4618" s="34">
        <v>1593.39</v>
      </c>
      <c r="H4618" s="1" t="s">
        <v>218</v>
      </c>
      <c r="I4618" s="34">
        <v>8.352E-5</v>
      </c>
      <c r="J4618" s="34">
        <v>4794.1426000000001</v>
      </c>
      <c r="K4618" s="35" t="str">
        <f t="shared" si="360"/>
        <v>Weerter- en Budelerbergen &amp; Ringselven_Lg13</v>
      </c>
      <c r="L4618" s="36">
        <f>VLOOKUP(D4618,DATA!A:F,5,FALSE)</f>
        <v>8.4126827976184013E-3</v>
      </c>
      <c r="M4618" s="37">
        <f>VLOOKUP(D4618,DATA!A:F,6,FALSE)</f>
        <v>1421</v>
      </c>
      <c r="N4618" s="36">
        <f t="shared" si="361"/>
        <v>81.003881238824007</v>
      </c>
      <c r="O4618" s="36">
        <f t="shared" si="362"/>
        <v>81.003892050564417</v>
      </c>
      <c r="P4618" s="36">
        <f t="shared" si="363"/>
        <v>1.0811740409621962E-5</v>
      </c>
      <c r="Q4618" s="36">
        <f t="shared" si="364"/>
        <v>0</v>
      </c>
    </row>
    <row r="4619" spans="1:17" x14ac:dyDescent="0.3">
      <c r="A4619" s="29">
        <v>2022252</v>
      </c>
      <c r="B4619" s="1">
        <v>138</v>
      </c>
      <c r="C4619" s="1" t="s">
        <v>38</v>
      </c>
      <c r="D4619" s="1" t="s">
        <v>72</v>
      </c>
      <c r="E4619" s="1" t="s">
        <v>73</v>
      </c>
      <c r="F4619" s="47">
        <v>1071</v>
      </c>
      <c r="G4619" s="34">
        <v>1593.39</v>
      </c>
      <c r="H4619" s="1" t="s">
        <v>218</v>
      </c>
      <c r="I4619" s="34">
        <v>8.352E-5</v>
      </c>
      <c r="J4619" s="34">
        <v>41.517699999999998</v>
      </c>
      <c r="K4619" s="35" t="str">
        <f t="shared" si="360"/>
        <v>Weerter- en Budelerbergen &amp; Ringselven_Lg14</v>
      </c>
      <c r="L4619" s="36">
        <f>VLOOKUP(D4619,DATA!A:F,5,FALSE)</f>
        <v>7.6478934523803643E-3</v>
      </c>
      <c r="M4619" s="37">
        <f>VLOOKUP(D4619,DATA!A:F,6,FALSE)</f>
        <v>1814</v>
      </c>
      <c r="N4619" s="36">
        <f t="shared" si="361"/>
        <v>15.614418855260952</v>
      </c>
      <c r="O4619" s="36">
        <f t="shared" si="362"/>
        <v>15.614427271663152</v>
      </c>
      <c r="P4619" s="36">
        <f t="shared" si="363"/>
        <v>8.4164021991739446E-6</v>
      </c>
      <c r="Q4619" s="36">
        <f t="shared" si="364"/>
        <v>0</v>
      </c>
    </row>
    <row r="4620" spans="1:17" x14ac:dyDescent="0.3">
      <c r="A4620" s="29">
        <v>2022252</v>
      </c>
      <c r="B4620" s="1">
        <v>138</v>
      </c>
      <c r="C4620" s="1" t="s">
        <v>38</v>
      </c>
      <c r="D4620" s="1" t="s">
        <v>89</v>
      </c>
      <c r="E4620" s="1" t="s">
        <v>54</v>
      </c>
      <c r="F4620" s="47">
        <v>714</v>
      </c>
      <c r="G4620" s="34">
        <v>1593.39</v>
      </c>
      <c r="H4620" s="1" t="s">
        <v>218</v>
      </c>
      <c r="I4620" s="34">
        <v>8.352E-5</v>
      </c>
      <c r="J4620" s="34">
        <v>3625.3483999999999</v>
      </c>
      <c r="K4620" s="35" t="str">
        <f t="shared" si="360"/>
        <v>Weerter- en Budelerbergen &amp; Ringselven_L4030</v>
      </c>
      <c r="L4620" s="36">
        <f>VLOOKUP(D4620,DATA!A:F,5,FALSE)</f>
        <v>1.0986712608830001E-2</v>
      </c>
      <c r="M4620" s="37">
        <f>VLOOKUP(D4620,DATA!A:F,6,FALSE)</f>
        <v>982</v>
      </c>
      <c r="N4620" s="36">
        <f t="shared" si="361"/>
        <v>99.879150011456829</v>
      </c>
      <c r="O4620" s="36">
        <f t="shared" si="362"/>
        <v>99.879150122215961</v>
      </c>
      <c r="P4620" s="36">
        <f t="shared" si="363"/>
        <v>1.1075913164404483E-7</v>
      </c>
      <c r="Q4620" s="36">
        <f t="shared" si="364"/>
        <v>0</v>
      </c>
    </row>
    <row r="4621" spans="1:17" x14ac:dyDescent="0.3">
      <c r="A4621" s="30">
        <v>2022253</v>
      </c>
      <c r="B4621" s="14">
        <v>138</v>
      </c>
      <c r="C4621" s="14" t="s">
        <v>38</v>
      </c>
      <c r="D4621" s="14" t="s">
        <v>55</v>
      </c>
      <c r="E4621" s="14" t="s">
        <v>56</v>
      </c>
      <c r="F4621" s="48">
        <v>500</v>
      </c>
      <c r="G4621" s="38">
        <v>1093.6600000000001</v>
      </c>
      <c r="H4621" s="14" t="s">
        <v>218</v>
      </c>
      <c r="I4621" s="38">
        <v>3.0920000000000002E-5</v>
      </c>
      <c r="J4621" s="38">
        <v>2933.1427353663998</v>
      </c>
      <c r="K4621" s="39" t="str">
        <f t="shared" si="360"/>
        <v>Weerter- en Budelerbergen &amp; Ringselven_H3130</v>
      </c>
      <c r="L4621" s="40">
        <f>VLOOKUP(D4621,DATA!A:F,5,FALSE)</f>
        <v>0</v>
      </c>
      <c r="M4621" s="41">
        <f>VLOOKUP(D4621,DATA!A:F,6,FALSE)</f>
        <v>3.5</v>
      </c>
      <c r="N4621" s="40">
        <f t="shared" si="361"/>
        <v>50</v>
      </c>
      <c r="O4621" s="40">
        <f t="shared" si="362"/>
        <v>50</v>
      </c>
      <c r="P4621" s="40">
        <f>J4621/10000*I4621</f>
        <v>9.0692773377529089E-6</v>
      </c>
      <c r="Q4621" s="40">
        <f>IF(AND(H4621&lt;&gt;"below",I4621&gt;=0.005),M4621*P4621,0)</f>
        <v>0</v>
      </c>
    </row>
    <row r="4622" spans="1:17" x14ac:dyDescent="0.3">
      <c r="A4622" s="29">
        <v>2022253</v>
      </c>
      <c r="B4622" s="1">
        <v>138</v>
      </c>
      <c r="C4622" s="1" t="s">
        <v>38</v>
      </c>
      <c r="D4622" s="1" t="s">
        <v>41</v>
      </c>
      <c r="E4622" s="1" t="s">
        <v>42</v>
      </c>
      <c r="F4622" s="47">
        <v>1071</v>
      </c>
      <c r="G4622" s="34">
        <v>1093.6600000000001</v>
      </c>
      <c r="H4622" s="1" t="s">
        <v>218</v>
      </c>
      <c r="I4622" s="34">
        <v>3.0920000000000002E-5</v>
      </c>
      <c r="J4622" s="34">
        <v>3963.4220017274401</v>
      </c>
      <c r="K4622" s="35" t="str">
        <f t="shared" si="360"/>
        <v>Weerter- en Budelerbergen &amp; Ringselven_H4010A</v>
      </c>
      <c r="L4622" s="36">
        <f>VLOOKUP(D4622,DATA!A:F,5,FALSE)</f>
        <v>1.3726988247862192E-2</v>
      </c>
      <c r="M4622" s="37">
        <f>VLOOKUP(D4622,DATA!A:F,6,FALSE)</f>
        <v>1285.5</v>
      </c>
      <c r="N4622" s="36">
        <f t="shared" si="361"/>
        <v>6.7020453745137152</v>
      </c>
      <c r="O4622" s="36">
        <f t="shared" si="362"/>
        <v>6.7020480284733495</v>
      </c>
      <c r="P4622" s="36">
        <f t="shared" si="363"/>
        <v>2.6539596342800564E-6</v>
      </c>
      <c r="Q4622" s="36">
        <f t="shared" si="364"/>
        <v>0</v>
      </c>
    </row>
    <row r="4623" spans="1:17" x14ac:dyDescent="0.3">
      <c r="A4623" s="29">
        <v>2022253</v>
      </c>
      <c r="B4623" s="1">
        <v>138</v>
      </c>
      <c r="C4623" s="1" t="s">
        <v>38</v>
      </c>
      <c r="D4623" s="1" t="s">
        <v>53</v>
      </c>
      <c r="E4623" s="1" t="s">
        <v>54</v>
      </c>
      <c r="F4623" s="47">
        <v>714</v>
      </c>
      <c r="G4623" s="34">
        <v>1093.6600000000001</v>
      </c>
      <c r="H4623" s="1" t="s">
        <v>218</v>
      </c>
      <c r="I4623" s="34">
        <v>3.0920000000000002E-5</v>
      </c>
      <c r="J4623" s="34">
        <v>1716.20225</v>
      </c>
      <c r="K4623" s="35" t="str">
        <f t="shared" si="360"/>
        <v>Weerter- en Budelerbergen &amp; Ringselven_H4030</v>
      </c>
      <c r="L4623" s="36">
        <f>VLOOKUP(D4623,DATA!A:F,5,FALSE)</f>
        <v>1.0986712608830001E-2</v>
      </c>
      <c r="M4623" s="37">
        <f>VLOOKUP(D4623,DATA!A:F,6,FALSE)</f>
        <v>982</v>
      </c>
      <c r="N4623" s="36">
        <f t="shared" si="361"/>
        <v>77.325385861997773</v>
      </c>
      <c r="O4623" s="36">
        <f t="shared" si="362"/>
        <v>77.325391818196906</v>
      </c>
      <c r="P4623" s="36">
        <f t="shared" si="363"/>
        <v>5.9561991321288588E-6</v>
      </c>
      <c r="Q4623" s="36">
        <f t="shared" si="364"/>
        <v>0</v>
      </c>
    </row>
    <row r="4624" spans="1:17" x14ac:dyDescent="0.3">
      <c r="A4624" s="29">
        <v>2023724</v>
      </c>
      <c r="B4624" s="1">
        <v>136</v>
      </c>
      <c r="C4624" s="1" t="s">
        <v>14</v>
      </c>
      <c r="D4624" s="1" t="s">
        <v>53</v>
      </c>
      <c r="E4624" s="1" t="s">
        <v>54</v>
      </c>
      <c r="F4624" s="47">
        <v>714</v>
      </c>
      <c r="G4624" s="34">
        <v>904.25</v>
      </c>
      <c r="H4624" s="1" t="s">
        <v>218</v>
      </c>
      <c r="I4624" s="34">
        <v>5.3794999999999997E-3</v>
      </c>
      <c r="J4624" s="34">
        <v>2826.1196</v>
      </c>
      <c r="K4624" s="35" t="str">
        <f t="shared" si="360"/>
        <v>Leenderbos, Groote Heide &amp; De Plateaux_H4030</v>
      </c>
      <c r="L4624" s="36">
        <f>VLOOKUP(D4624,DATA!A:F,5,FALSE)</f>
        <v>1.0986712608830001E-2</v>
      </c>
      <c r="M4624" s="37">
        <f>VLOOKUP(D4624,DATA!A:F,6,FALSE)</f>
        <v>982</v>
      </c>
      <c r="N4624" s="36">
        <f t="shared" si="361"/>
        <v>29.854901423638907</v>
      </c>
      <c r="O4624" s="36">
        <f t="shared" si="362"/>
        <v>29.856139159056571</v>
      </c>
      <c r="P4624" s="36">
        <f t="shared" si="363"/>
        <v>1.2377354176642541E-3</v>
      </c>
      <c r="Q4624" s="36">
        <f t="shared" si="364"/>
        <v>3.4979883234751347E-2</v>
      </c>
    </row>
    <row r="4625" spans="1:17" x14ac:dyDescent="0.3">
      <c r="A4625" s="29">
        <v>2023725</v>
      </c>
      <c r="B4625" s="1">
        <v>136</v>
      </c>
      <c r="C4625" s="1" t="s">
        <v>14</v>
      </c>
      <c r="D4625" s="1" t="s">
        <v>53</v>
      </c>
      <c r="E4625" s="1" t="s">
        <v>54</v>
      </c>
      <c r="F4625" s="47">
        <v>714</v>
      </c>
      <c r="G4625" s="34">
        <v>895.73</v>
      </c>
      <c r="H4625" s="1" t="s">
        <v>218</v>
      </c>
      <c r="I4625" s="34">
        <v>5.3696999999999998E-3</v>
      </c>
      <c r="J4625" s="34">
        <v>8734.8265917236895</v>
      </c>
      <c r="K4625" s="35" t="str">
        <f t="shared" si="360"/>
        <v>Leenderbos, Groote Heide &amp; De Plateaux_H4030</v>
      </c>
      <c r="L4625" s="36">
        <f>VLOOKUP(D4625,DATA!A:F,5,FALSE)</f>
        <v>1.0986712608830001E-2</v>
      </c>
      <c r="M4625" s="37">
        <f>VLOOKUP(D4625,DATA!A:F,6,FALSE)</f>
        <v>982</v>
      </c>
      <c r="N4625" s="36">
        <f t="shared" si="361"/>
        <v>27.932270468054334</v>
      </c>
      <c r="O4625" s="36">
        <f t="shared" si="362"/>
        <v>27.933458068958917</v>
      </c>
      <c r="P4625" s="36">
        <f t="shared" si="363"/>
        <v>1.1876009045828084E-3</v>
      </c>
      <c r="Q4625" s="36">
        <f t="shared" si="364"/>
        <v>0.10373487961705025</v>
      </c>
    </row>
    <row r="4626" spans="1:17" x14ac:dyDescent="0.3">
      <c r="A4626" s="29">
        <v>2023726</v>
      </c>
      <c r="B4626" s="1">
        <v>136</v>
      </c>
      <c r="C4626" s="1" t="s">
        <v>14</v>
      </c>
      <c r="D4626" s="1" t="s">
        <v>61</v>
      </c>
      <c r="E4626" s="1" t="s">
        <v>62</v>
      </c>
      <c r="F4626" s="47">
        <v>714</v>
      </c>
      <c r="G4626" s="34">
        <v>888.59</v>
      </c>
      <c r="H4626" s="1" t="s">
        <v>218</v>
      </c>
      <c r="I4626" s="34">
        <v>5.3049999999999998E-3</v>
      </c>
      <c r="J4626" s="34">
        <v>753.62189999999998</v>
      </c>
      <c r="K4626" s="35" t="str">
        <f t="shared" si="360"/>
        <v>Leenderbos, Groote Heide &amp; De Plateaux_H2330</v>
      </c>
      <c r="L4626" s="36">
        <f>VLOOKUP(D4626,DATA!A:F,5,FALSE)</f>
        <v>1.0986712608830001E-2</v>
      </c>
      <c r="M4626" s="37">
        <f>VLOOKUP(D4626,DATA!A:F,6,FALSE)</f>
        <v>982</v>
      </c>
      <c r="N4626" s="36">
        <f t="shared" si="361"/>
        <v>26.380810946929458</v>
      </c>
      <c r="O4626" s="36">
        <f t="shared" si="362"/>
        <v>26.381942925752004</v>
      </c>
      <c r="P4626" s="36">
        <f t="shared" si="363"/>
        <v>1.1319788225456762E-3</v>
      </c>
      <c r="Q4626" s="36">
        <f t="shared" si="364"/>
        <v>8.5308403100663524E-3</v>
      </c>
    </row>
    <row r="4627" spans="1:17" x14ac:dyDescent="0.3">
      <c r="A4627" s="29">
        <v>2023726</v>
      </c>
      <c r="B4627" s="1">
        <v>136</v>
      </c>
      <c r="C4627" s="1" t="s">
        <v>14</v>
      </c>
      <c r="D4627" s="1" t="s">
        <v>53</v>
      </c>
      <c r="E4627" s="1" t="s">
        <v>54</v>
      </c>
      <c r="F4627" s="47">
        <v>714</v>
      </c>
      <c r="G4627" s="34">
        <v>888.59</v>
      </c>
      <c r="H4627" s="1" t="s">
        <v>218</v>
      </c>
      <c r="I4627" s="34">
        <v>5.3049999999999998E-3</v>
      </c>
      <c r="J4627" s="34">
        <v>2341.31111982328</v>
      </c>
      <c r="K4627" s="35" t="str">
        <f t="shared" si="360"/>
        <v>Leenderbos, Groote Heide &amp; De Plateaux_H4030</v>
      </c>
      <c r="L4627" s="36">
        <f>VLOOKUP(D4627,DATA!A:F,5,FALSE)</f>
        <v>1.0986712608830001E-2</v>
      </c>
      <c r="M4627" s="37">
        <f>VLOOKUP(D4627,DATA!A:F,6,FALSE)</f>
        <v>982</v>
      </c>
      <c r="N4627" s="36">
        <f t="shared" si="361"/>
        <v>26.380810946929458</v>
      </c>
      <c r="O4627" s="36">
        <f t="shared" si="362"/>
        <v>26.381942925752004</v>
      </c>
      <c r="P4627" s="36">
        <f t="shared" si="363"/>
        <v>1.1319788225456762E-3</v>
      </c>
      <c r="Q4627" s="36">
        <f t="shared" si="364"/>
        <v>2.6503146046306551E-2</v>
      </c>
    </row>
    <row r="4628" spans="1:17" x14ac:dyDescent="0.3">
      <c r="A4628" s="29">
        <v>2023727</v>
      </c>
      <c r="B4628" s="1">
        <v>136</v>
      </c>
      <c r="C4628" s="1" t="s">
        <v>14</v>
      </c>
      <c r="D4628" s="1" t="s">
        <v>53</v>
      </c>
      <c r="E4628" s="1" t="s">
        <v>54</v>
      </c>
      <c r="F4628" s="47">
        <v>714</v>
      </c>
      <c r="G4628" s="34">
        <v>896.61</v>
      </c>
      <c r="H4628" s="1" t="s">
        <v>218</v>
      </c>
      <c r="I4628" s="34">
        <v>5.3356000000000002E-3</v>
      </c>
      <c r="J4628" s="34">
        <v>4803.1210000000001</v>
      </c>
      <c r="K4628" s="35" t="str">
        <f t="shared" si="360"/>
        <v>Leenderbos, Groote Heide &amp; De Plateaux_H4030</v>
      </c>
      <c r="L4628" s="36">
        <f>VLOOKUP(D4628,DATA!A:F,5,FALSE)</f>
        <v>1.0986712608830001E-2</v>
      </c>
      <c r="M4628" s="37">
        <f>VLOOKUP(D4628,DATA!A:F,6,FALSE)</f>
        <v>982</v>
      </c>
      <c r="N4628" s="36">
        <f t="shared" si="361"/>
        <v>28.127309581884646</v>
      </c>
      <c r="O4628" s="36">
        <f t="shared" si="362"/>
        <v>28.128494664676786</v>
      </c>
      <c r="P4628" s="36">
        <f t="shared" si="363"/>
        <v>1.1850827921406903E-3</v>
      </c>
      <c r="Q4628" s="36">
        <f t="shared" si="364"/>
        <v>5.6920960456695847E-2</v>
      </c>
    </row>
    <row r="4629" spans="1:17" x14ac:dyDescent="0.3">
      <c r="A4629" s="29">
        <v>2023728</v>
      </c>
      <c r="B4629" s="1">
        <v>136</v>
      </c>
      <c r="C4629" s="1" t="s">
        <v>14</v>
      </c>
      <c r="D4629" s="1" t="s">
        <v>53</v>
      </c>
      <c r="E4629" s="1" t="s">
        <v>54</v>
      </c>
      <c r="F4629" s="47">
        <v>714</v>
      </c>
      <c r="G4629" s="34">
        <v>935.1</v>
      </c>
      <c r="H4629" s="1" t="s">
        <v>218</v>
      </c>
      <c r="I4629" s="34">
        <v>5.5814999999999997E-3</v>
      </c>
      <c r="J4629" s="34">
        <v>9216.6309999999994</v>
      </c>
      <c r="K4629" s="35" t="str">
        <f t="shared" si="360"/>
        <v>Leenderbos, Groote Heide &amp; De Plateaux_H4030</v>
      </c>
      <c r="L4629" s="36">
        <f>VLOOKUP(D4629,DATA!A:F,5,FALSE)</f>
        <v>1.0986712608830001E-2</v>
      </c>
      <c r="M4629" s="37">
        <f>VLOOKUP(D4629,DATA!A:F,6,FALSE)</f>
        <v>982</v>
      </c>
      <c r="N4629" s="36">
        <f t="shared" si="361"/>
        <v>37.395733242674837</v>
      </c>
      <c r="O4629" s="36">
        <f t="shared" si="362"/>
        <v>37.397168890893838</v>
      </c>
      <c r="P4629" s="36">
        <f t="shared" si="363"/>
        <v>1.4356482190009956E-3</v>
      </c>
      <c r="Q4629" s="36">
        <f t="shared" si="364"/>
        <v>0.13231839880339366</v>
      </c>
    </row>
    <row r="4630" spans="1:17" x14ac:dyDescent="0.3">
      <c r="A4630" s="29">
        <v>2023729</v>
      </c>
      <c r="B4630" s="1">
        <v>136</v>
      </c>
      <c r="C4630" s="1" t="s">
        <v>14</v>
      </c>
      <c r="D4630" s="1" t="s">
        <v>63</v>
      </c>
      <c r="E4630" s="1" t="s">
        <v>64</v>
      </c>
      <c r="F4630" s="47">
        <v>714</v>
      </c>
      <c r="G4630" s="34">
        <v>1221.78</v>
      </c>
      <c r="H4630" s="1" t="s">
        <v>218</v>
      </c>
      <c r="I4630" s="34">
        <v>7.084E-3</v>
      </c>
      <c r="J4630" s="34">
        <v>54.614165999999997</v>
      </c>
      <c r="K4630" s="35" t="str">
        <f t="shared" si="360"/>
        <v>Leenderbos, Groote Heide &amp; De Plateaux_H2310</v>
      </c>
      <c r="L4630" s="36">
        <f>VLOOKUP(D4630,DATA!A:F,5,FALSE)</f>
        <v>1.0986712608830001E-2</v>
      </c>
      <c r="M4630" s="37">
        <f>VLOOKUP(D4630,DATA!A:F,6,FALSE)</f>
        <v>982</v>
      </c>
      <c r="N4630" s="36">
        <f t="shared" si="361"/>
        <v>93.304258042385413</v>
      </c>
      <c r="O4630" s="36">
        <f t="shared" si="362"/>
        <v>93.304744261302417</v>
      </c>
      <c r="P4630" s="36">
        <f t="shared" si="363"/>
        <v>4.862189170040665E-4</v>
      </c>
      <c r="Q4630" s="36">
        <f t="shared" si="364"/>
        <v>2.6554440645600307E-4</v>
      </c>
    </row>
    <row r="4631" spans="1:17" x14ac:dyDescent="0.3">
      <c r="A4631" s="29">
        <v>2023729</v>
      </c>
      <c r="B4631" s="1">
        <v>136</v>
      </c>
      <c r="C4631" s="1" t="s">
        <v>14</v>
      </c>
      <c r="D4631" s="1" t="s">
        <v>53</v>
      </c>
      <c r="E4631" s="1" t="s">
        <v>54</v>
      </c>
      <c r="F4631" s="47">
        <v>714</v>
      </c>
      <c r="G4631" s="34">
        <v>1221.78</v>
      </c>
      <c r="H4631" s="1" t="s">
        <v>218</v>
      </c>
      <c r="I4631" s="34">
        <v>7.084E-3</v>
      </c>
      <c r="J4631" s="34">
        <v>1720.3824</v>
      </c>
      <c r="K4631" s="35" t="str">
        <f t="shared" si="360"/>
        <v>Leenderbos, Groote Heide &amp; De Plateaux_H4030</v>
      </c>
      <c r="L4631" s="36">
        <f>VLOOKUP(D4631,DATA!A:F,5,FALSE)</f>
        <v>1.0986712608830001E-2</v>
      </c>
      <c r="M4631" s="37">
        <f>VLOOKUP(D4631,DATA!A:F,6,FALSE)</f>
        <v>982</v>
      </c>
      <c r="N4631" s="36">
        <f t="shared" si="361"/>
        <v>93.304258042385413</v>
      </c>
      <c r="O4631" s="36">
        <f t="shared" si="362"/>
        <v>93.304744261302417</v>
      </c>
      <c r="P4631" s="36">
        <f t="shared" si="363"/>
        <v>4.862189170040665E-4</v>
      </c>
      <c r="Q4631" s="36">
        <f t="shared" si="364"/>
        <v>8.3648246736085681E-3</v>
      </c>
    </row>
    <row r="4632" spans="1:17" x14ac:dyDescent="0.3">
      <c r="A4632" s="29">
        <v>2023731</v>
      </c>
      <c r="B4632" s="1">
        <v>136</v>
      </c>
      <c r="C4632" s="1" t="s">
        <v>14</v>
      </c>
      <c r="D4632" s="1" t="s">
        <v>63</v>
      </c>
      <c r="E4632" s="1" t="s">
        <v>64</v>
      </c>
      <c r="F4632" s="47">
        <v>714</v>
      </c>
      <c r="G4632" s="34">
        <v>1203.99</v>
      </c>
      <c r="H4632" s="1" t="s">
        <v>218</v>
      </c>
      <c r="I4632" s="34">
        <v>6.7229999999999998E-3</v>
      </c>
      <c r="J4632" s="34">
        <v>5484.67617795768</v>
      </c>
      <c r="K4632" s="35" t="str">
        <f t="shared" si="360"/>
        <v>Leenderbos, Groote Heide &amp; De Plateaux_H2310</v>
      </c>
      <c r="L4632" s="36">
        <f>VLOOKUP(D4632,DATA!A:F,5,FALSE)</f>
        <v>1.0986712608830001E-2</v>
      </c>
      <c r="M4632" s="37">
        <f>VLOOKUP(D4632,DATA!A:F,6,FALSE)</f>
        <v>982</v>
      </c>
      <c r="N4632" s="36">
        <f t="shared" si="361"/>
        <v>91.974890761052407</v>
      </c>
      <c r="O4632" s="36">
        <f t="shared" si="362"/>
        <v>91.9754359382014</v>
      </c>
      <c r="P4632" s="36">
        <f t="shared" si="363"/>
        <v>5.4517714899304792E-4</v>
      </c>
      <c r="Q4632" s="36">
        <f t="shared" si="364"/>
        <v>2.9901201218490544E-2</v>
      </c>
    </row>
    <row r="4633" spans="1:17" x14ac:dyDescent="0.3">
      <c r="A4633" s="29">
        <v>2023732</v>
      </c>
      <c r="B4633" s="1">
        <v>136</v>
      </c>
      <c r="C4633" s="1" t="s">
        <v>14</v>
      </c>
      <c r="D4633" s="1" t="s">
        <v>61</v>
      </c>
      <c r="E4633" s="1" t="s">
        <v>62</v>
      </c>
      <c r="F4633" s="47">
        <v>714</v>
      </c>
      <c r="G4633" s="34">
        <v>960.44</v>
      </c>
      <c r="H4633" s="1" t="s">
        <v>218</v>
      </c>
      <c r="I4633" s="34">
        <v>5.4257000000000003E-3</v>
      </c>
      <c r="J4633" s="34">
        <v>2214.9720000000002</v>
      </c>
      <c r="K4633" s="35" t="str">
        <f t="shared" si="360"/>
        <v>Leenderbos, Groote Heide &amp; De Plateaux_H2330</v>
      </c>
      <c r="L4633" s="36">
        <f>VLOOKUP(D4633,DATA!A:F,5,FALSE)</f>
        <v>1.0986712608830001E-2</v>
      </c>
      <c r="M4633" s="37">
        <f>VLOOKUP(D4633,DATA!A:F,6,FALSE)</f>
        <v>982</v>
      </c>
      <c r="N4633" s="36">
        <f t="shared" si="361"/>
        <v>44.105696487372555</v>
      </c>
      <c r="O4633" s="36">
        <f t="shared" si="362"/>
        <v>44.107166047298556</v>
      </c>
      <c r="P4633" s="36">
        <f t="shared" si="363"/>
        <v>1.4695599260008407E-3</v>
      </c>
      <c r="Q4633" s="36">
        <f t="shared" si="364"/>
        <v>3.2550340884139349E-2</v>
      </c>
    </row>
    <row r="4634" spans="1:17" x14ac:dyDescent="0.3">
      <c r="A4634" s="29">
        <v>2023733</v>
      </c>
      <c r="B4634" s="1">
        <v>136</v>
      </c>
      <c r="C4634" s="1" t="s">
        <v>14</v>
      </c>
      <c r="D4634" s="1" t="s">
        <v>63</v>
      </c>
      <c r="E4634" s="1" t="s">
        <v>64</v>
      </c>
      <c r="F4634" s="47">
        <v>714</v>
      </c>
      <c r="G4634" s="34">
        <v>860.09</v>
      </c>
      <c r="H4634" s="1" t="s">
        <v>218</v>
      </c>
      <c r="I4634" s="34">
        <v>4.7974000000000003E-3</v>
      </c>
      <c r="J4634" s="34">
        <v>2848.8352</v>
      </c>
      <c r="K4634" s="35" t="str">
        <f t="shared" si="360"/>
        <v>Leenderbos, Groote Heide &amp; De Plateaux_H2310</v>
      </c>
      <c r="L4634" s="36">
        <f>VLOOKUP(D4634,DATA!A:F,5,FALSE)</f>
        <v>1.0986712608830001E-2</v>
      </c>
      <c r="M4634" s="37">
        <f>VLOOKUP(D4634,DATA!A:F,6,FALSE)</f>
        <v>982</v>
      </c>
      <c r="N4634" s="36">
        <f t="shared" si="361"/>
        <v>20.761036866696223</v>
      </c>
      <c r="O4634" s="36">
        <f t="shared" si="362"/>
        <v>20.761903964750662</v>
      </c>
      <c r="P4634" s="36">
        <f t="shared" si="363"/>
        <v>8.6709805443874188E-4</v>
      </c>
      <c r="Q4634" s="36">
        <f t="shared" si="364"/>
        <v>0</v>
      </c>
    </row>
    <row r="4635" spans="1:17" x14ac:dyDescent="0.3">
      <c r="A4635" s="29">
        <v>2023733</v>
      </c>
      <c r="B4635" s="1">
        <v>136</v>
      </c>
      <c r="C4635" s="1" t="s">
        <v>14</v>
      </c>
      <c r="D4635" s="1" t="s">
        <v>61</v>
      </c>
      <c r="E4635" s="1" t="s">
        <v>62</v>
      </c>
      <c r="F4635" s="47">
        <v>714</v>
      </c>
      <c r="G4635" s="34">
        <v>860.09</v>
      </c>
      <c r="H4635" s="1" t="s">
        <v>218</v>
      </c>
      <c r="I4635" s="34">
        <v>4.7974000000000003E-3</v>
      </c>
      <c r="J4635" s="34">
        <v>6991.7103999999999</v>
      </c>
      <c r="K4635" s="35" t="str">
        <f t="shared" si="360"/>
        <v>Leenderbos, Groote Heide &amp; De Plateaux_H2330</v>
      </c>
      <c r="L4635" s="36">
        <f>VLOOKUP(D4635,DATA!A:F,5,FALSE)</f>
        <v>1.0986712608830001E-2</v>
      </c>
      <c r="M4635" s="37">
        <f>VLOOKUP(D4635,DATA!A:F,6,FALSE)</f>
        <v>982</v>
      </c>
      <c r="N4635" s="36">
        <f t="shared" si="361"/>
        <v>20.761036866696223</v>
      </c>
      <c r="O4635" s="36">
        <f t="shared" si="362"/>
        <v>20.761903964750662</v>
      </c>
      <c r="P4635" s="36">
        <f t="shared" si="363"/>
        <v>8.6709805443874188E-4</v>
      </c>
      <c r="Q4635" s="36">
        <f t="shared" si="364"/>
        <v>0</v>
      </c>
    </row>
    <row r="4636" spans="1:17" x14ac:dyDescent="0.3">
      <c r="A4636" s="29">
        <v>2023738</v>
      </c>
      <c r="B4636" s="1">
        <v>136</v>
      </c>
      <c r="C4636" s="1" t="s">
        <v>14</v>
      </c>
      <c r="D4636" s="1" t="s">
        <v>61</v>
      </c>
      <c r="E4636" s="1" t="s">
        <v>62</v>
      </c>
      <c r="F4636" s="47">
        <v>714</v>
      </c>
      <c r="G4636" s="34">
        <v>924.75</v>
      </c>
      <c r="H4636" s="1" t="s">
        <v>218</v>
      </c>
      <c r="I4636" s="34">
        <v>5.0324999999999996E-3</v>
      </c>
      <c r="J4636" s="34">
        <v>4129.1576999999997</v>
      </c>
      <c r="K4636" s="35" t="str">
        <f t="shared" si="360"/>
        <v>Leenderbos, Groote Heide &amp; De Plateaux_H2330</v>
      </c>
      <c r="L4636" s="36">
        <f>VLOOKUP(D4636,DATA!A:F,5,FALSE)</f>
        <v>1.0986712608830001E-2</v>
      </c>
      <c r="M4636" s="37">
        <f>VLOOKUP(D4636,DATA!A:F,6,FALSE)</f>
        <v>982</v>
      </c>
      <c r="N4636" s="36">
        <f t="shared" si="361"/>
        <v>34.773974698325979</v>
      </c>
      <c r="O4636" s="36">
        <f t="shared" si="362"/>
        <v>34.775228793372172</v>
      </c>
      <c r="P4636" s="36">
        <f t="shared" si="363"/>
        <v>1.2540950461925604E-3</v>
      </c>
      <c r="Q4636" s="36">
        <f t="shared" si="364"/>
        <v>5.1783562165178661E-2</v>
      </c>
    </row>
    <row r="4637" spans="1:17" x14ac:dyDescent="0.3">
      <c r="A4637" s="29">
        <v>2023739</v>
      </c>
      <c r="B4637" s="1">
        <v>136</v>
      </c>
      <c r="C4637" s="1" t="s">
        <v>14</v>
      </c>
      <c r="D4637" s="1" t="s">
        <v>61</v>
      </c>
      <c r="E4637" s="1" t="s">
        <v>62</v>
      </c>
      <c r="F4637" s="47">
        <v>714</v>
      </c>
      <c r="G4637" s="34">
        <v>1008.65</v>
      </c>
      <c r="H4637" s="1" t="s">
        <v>218</v>
      </c>
      <c r="I4637" s="34">
        <v>5.3987000000000002E-3</v>
      </c>
      <c r="J4637" s="34">
        <v>1252.8767</v>
      </c>
      <c r="K4637" s="35" t="str">
        <f t="shared" si="360"/>
        <v>Leenderbos, Groote Heide &amp; De Plateaux_H2330</v>
      </c>
      <c r="L4637" s="36">
        <f>VLOOKUP(D4637,DATA!A:F,5,FALSE)</f>
        <v>1.0986712608830001E-2</v>
      </c>
      <c r="M4637" s="37">
        <f>VLOOKUP(D4637,DATA!A:F,6,FALSE)</f>
        <v>982</v>
      </c>
      <c r="N4637" s="36">
        <f t="shared" si="361"/>
        <v>57.268047514632158</v>
      </c>
      <c r="O4637" s="36">
        <f t="shared" si="362"/>
        <v>57.269499025194015</v>
      </c>
      <c r="P4637" s="36">
        <f t="shared" si="363"/>
        <v>1.4515105618571056E-3</v>
      </c>
      <c r="Q4637" s="36">
        <f t="shared" si="364"/>
        <v>1.8185637627546766E-2</v>
      </c>
    </row>
    <row r="4638" spans="1:17" x14ac:dyDescent="0.3">
      <c r="A4638" s="29">
        <v>2023739</v>
      </c>
      <c r="B4638" s="1">
        <v>136</v>
      </c>
      <c r="C4638" s="1" t="s">
        <v>14</v>
      </c>
      <c r="D4638" s="1" t="s">
        <v>53</v>
      </c>
      <c r="E4638" s="1" t="s">
        <v>54</v>
      </c>
      <c r="F4638" s="47">
        <v>714</v>
      </c>
      <c r="G4638" s="34">
        <v>1008.65</v>
      </c>
      <c r="H4638" s="1" t="s">
        <v>218</v>
      </c>
      <c r="I4638" s="34">
        <v>5.3987000000000002E-3</v>
      </c>
      <c r="J4638" s="34">
        <v>332.27269999999999</v>
      </c>
      <c r="K4638" s="35" t="str">
        <f t="shared" si="360"/>
        <v>Leenderbos, Groote Heide &amp; De Plateaux_H4030</v>
      </c>
      <c r="L4638" s="36">
        <f>VLOOKUP(D4638,DATA!A:F,5,FALSE)</f>
        <v>1.0986712608830001E-2</v>
      </c>
      <c r="M4638" s="37">
        <f>VLOOKUP(D4638,DATA!A:F,6,FALSE)</f>
        <v>982</v>
      </c>
      <c r="N4638" s="36">
        <f t="shared" si="361"/>
        <v>57.268047514632158</v>
      </c>
      <c r="O4638" s="36">
        <f t="shared" si="362"/>
        <v>57.269499025194015</v>
      </c>
      <c r="P4638" s="36">
        <f t="shared" si="363"/>
        <v>1.4515105618571056E-3</v>
      </c>
      <c r="Q4638" s="36">
        <f t="shared" si="364"/>
        <v>4.8229733346677748E-3</v>
      </c>
    </row>
    <row r="4639" spans="1:17" x14ac:dyDescent="0.3">
      <c r="A4639" s="29">
        <v>2023739</v>
      </c>
      <c r="B4639" s="1">
        <v>136</v>
      </c>
      <c r="C4639" s="1" t="s">
        <v>14</v>
      </c>
      <c r="D4639" s="1" t="s">
        <v>51</v>
      </c>
      <c r="E4639" s="1" t="s">
        <v>52</v>
      </c>
      <c r="F4639" s="47">
        <v>1000</v>
      </c>
      <c r="G4639" s="34">
        <v>1008.65</v>
      </c>
      <c r="H4639" s="1" t="s">
        <v>218</v>
      </c>
      <c r="I4639" s="34">
        <v>5.3987000000000002E-3</v>
      </c>
      <c r="J4639" s="34">
        <v>4092.5626999999999</v>
      </c>
      <c r="K4639" s="35" t="str">
        <f t="shared" si="360"/>
        <v>Leenderbos, Groote Heide &amp; De Plateaux_Lg09</v>
      </c>
      <c r="L4639" s="36">
        <f>VLOOKUP(D4639,DATA!A:F,5,FALSE)</f>
        <v>8.4126827976184013E-3</v>
      </c>
      <c r="M4639" s="37">
        <f>VLOOKUP(D4639,DATA!A:F,6,FALSE)</f>
        <v>1350</v>
      </c>
      <c r="N4639" s="36">
        <f t="shared" si="361"/>
        <v>5.3571953431889323</v>
      </c>
      <c r="O4639" s="36">
        <f t="shared" si="362"/>
        <v>5.357425623919676</v>
      </c>
      <c r="P4639" s="36">
        <f t="shared" si="363"/>
        <v>2.3028073074371491E-4</v>
      </c>
      <c r="Q4639" s="36">
        <f t="shared" si="364"/>
        <v>9.4243832917047087E-3</v>
      </c>
    </row>
    <row r="4640" spans="1:17" x14ac:dyDescent="0.3">
      <c r="A4640" s="29">
        <v>2023741</v>
      </c>
      <c r="B4640" s="1">
        <v>136</v>
      </c>
      <c r="C4640" s="1" t="s">
        <v>14</v>
      </c>
      <c r="D4640" s="1" t="s">
        <v>63</v>
      </c>
      <c r="E4640" s="1" t="s">
        <v>64</v>
      </c>
      <c r="F4640" s="47">
        <v>714</v>
      </c>
      <c r="G4640" s="34">
        <v>996.24</v>
      </c>
      <c r="H4640" s="1" t="s">
        <v>218</v>
      </c>
      <c r="I4640" s="34">
        <v>5.2271000000000001E-3</v>
      </c>
      <c r="J4640" s="34">
        <v>125.67346000000001</v>
      </c>
      <c r="K4640" s="35" t="str">
        <f t="shared" si="360"/>
        <v>Leenderbos, Groote Heide &amp; De Plateaux_H2310</v>
      </c>
      <c r="L4640" s="36">
        <f>VLOOKUP(D4640,DATA!A:F,5,FALSE)</f>
        <v>1.0986712608830001E-2</v>
      </c>
      <c r="M4640" s="37">
        <f>VLOOKUP(D4640,DATA!A:F,6,FALSE)</f>
        <v>982</v>
      </c>
      <c r="N4640" s="36">
        <f t="shared" si="361"/>
        <v>53.903311204930269</v>
      </c>
      <c r="O4640" s="36">
        <f t="shared" si="362"/>
        <v>53.904738168132504</v>
      </c>
      <c r="P4640" s="36">
        <f t="shared" si="363"/>
        <v>1.4269632022347878E-3</v>
      </c>
      <c r="Q4640" s="36">
        <f t="shared" si="364"/>
        <v>1.7933140291752554E-3</v>
      </c>
    </row>
    <row r="4641" spans="1:17" x14ac:dyDescent="0.3">
      <c r="A4641" s="29">
        <v>2023741</v>
      </c>
      <c r="B4641" s="1">
        <v>136</v>
      </c>
      <c r="C4641" s="1" t="s">
        <v>14</v>
      </c>
      <c r="D4641" s="1" t="s">
        <v>53</v>
      </c>
      <c r="E4641" s="1" t="s">
        <v>54</v>
      </c>
      <c r="F4641" s="47">
        <v>714</v>
      </c>
      <c r="G4641" s="34">
        <v>996.24</v>
      </c>
      <c r="H4641" s="1" t="s">
        <v>218</v>
      </c>
      <c r="I4641" s="34">
        <v>5.2271000000000001E-3</v>
      </c>
      <c r="J4641" s="34">
        <v>385.91397000000001</v>
      </c>
      <c r="K4641" s="35" t="str">
        <f t="shared" si="360"/>
        <v>Leenderbos, Groote Heide &amp; De Plateaux_H4030</v>
      </c>
      <c r="L4641" s="36">
        <f>VLOOKUP(D4641,DATA!A:F,5,FALSE)</f>
        <v>1.0986712608830001E-2</v>
      </c>
      <c r="M4641" s="37">
        <f>VLOOKUP(D4641,DATA!A:F,6,FALSE)</f>
        <v>982</v>
      </c>
      <c r="N4641" s="36">
        <f t="shared" si="361"/>
        <v>53.903311204930269</v>
      </c>
      <c r="O4641" s="36">
        <f t="shared" si="362"/>
        <v>53.904738168132504</v>
      </c>
      <c r="P4641" s="36">
        <f t="shared" si="363"/>
        <v>1.4269632022347878E-3</v>
      </c>
      <c r="Q4641" s="36">
        <f t="shared" si="364"/>
        <v>5.5068503441833986E-3</v>
      </c>
    </row>
    <row r="4642" spans="1:17" x14ac:dyDescent="0.3">
      <c r="A4642" s="29">
        <v>2023742</v>
      </c>
      <c r="B4642" s="1">
        <v>136</v>
      </c>
      <c r="C4642" s="1" t="s">
        <v>14</v>
      </c>
      <c r="D4642" s="1" t="s">
        <v>53</v>
      </c>
      <c r="E4642" s="1" t="s">
        <v>54</v>
      </c>
      <c r="F4642" s="47">
        <v>714</v>
      </c>
      <c r="G4642" s="34">
        <v>1122.77</v>
      </c>
      <c r="H4642" s="1" t="s">
        <v>218</v>
      </c>
      <c r="I4642" s="34">
        <v>5.6620000000000004E-3</v>
      </c>
      <c r="J4642" s="34">
        <v>479.07326999999998</v>
      </c>
      <c r="K4642" s="35" t="str">
        <f t="shared" si="360"/>
        <v>Leenderbos, Groote Heide &amp; De Plateaux_H4030</v>
      </c>
      <c r="L4642" s="36">
        <f>VLOOKUP(D4642,DATA!A:F,5,FALSE)</f>
        <v>1.0986712608830001E-2</v>
      </c>
      <c r="M4642" s="37">
        <f>VLOOKUP(D4642,DATA!A:F,6,FALSE)</f>
        <v>982</v>
      </c>
      <c r="N4642" s="36">
        <f t="shared" si="361"/>
        <v>82.44220561376919</v>
      </c>
      <c r="O4642" s="36">
        <f t="shared" si="362"/>
        <v>82.443106040596135</v>
      </c>
      <c r="P4642" s="36">
        <f t="shared" si="363"/>
        <v>9.0042682694502219E-4</v>
      </c>
      <c r="Q4642" s="36">
        <f t="shared" si="364"/>
        <v>4.313704243802759E-3</v>
      </c>
    </row>
    <row r="4643" spans="1:17" x14ac:dyDescent="0.3">
      <c r="A4643" s="29">
        <v>2023742</v>
      </c>
      <c r="B4643" s="1">
        <v>136</v>
      </c>
      <c r="C4643" s="1" t="s">
        <v>14</v>
      </c>
      <c r="D4643" s="1" t="s">
        <v>51</v>
      </c>
      <c r="E4643" s="1" t="s">
        <v>52</v>
      </c>
      <c r="F4643" s="47">
        <v>1000</v>
      </c>
      <c r="G4643" s="34">
        <v>1122.77</v>
      </c>
      <c r="H4643" s="1" t="s">
        <v>218</v>
      </c>
      <c r="I4643" s="34">
        <v>5.6620000000000004E-3</v>
      </c>
      <c r="J4643" s="34">
        <v>4213.1099999999997</v>
      </c>
      <c r="K4643" s="35" t="str">
        <f t="shared" si="360"/>
        <v>Leenderbos, Groote Heide &amp; De Plateaux_Lg09</v>
      </c>
      <c r="L4643" s="36">
        <f>VLOOKUP(D4643,DATA!A:F,5,FALSE)</f>
        <v>8.4126827976184013E-3</v>
      </c>
      <c r="M4643" s="37">
        <f>VLOOKUP(D4643,DATA!A:F,6,FALSE)</f>
        <v>1350</v>
      </c>
      <c r="N4643" s="36">
        <f t="shared" si="361"/>
        <v>12.879964607099046</v>
      </c>
      <c r="O4643" s="36">
        <f t="shared" si="362"/>
        <v>12.880499103482165</v>
      </c>
      <c r="P4643" s="36">
        <f t="shared" si="363"/>
        <v>5.3449638311953152E-4</v>
      </c>
      <c r="Q4643" s="36">
        <f t="shared" si="364"/>
        <v>2.2518920566847293E-2</v>
      </c>
    </row>
    <row r="4644" spans="1:17" x14ac:dyDescent="0.3">
      <c r="A4644" s="30">
        <v>2023744</v>
      </c>
      <c r="B4644" s="14">
        <v>136</v>
      </c>
      <c r="C4644" s="14" t="s">
        <v>14</v>
      </c>
      <c r="D4644" s="14" t="s">
        <v>65</v>
      </c>
      <c r="E4644" s="14" t="s">
        <v>66</v>
      </c>
      <c r="F4644" s="48">
        <v>500</v>
      </c>
      <c r="G4644" s="38">
        <v>1170.0999999999999</v>
      </c>
      <c r="H4644" s="14" t="s">
        <v>218</v>
      </c>
      <c r="I4644" s="38">
        <v>5.5281999999999996E-3</v>
      </c>
      <c r="J4644" s="38">
        <v>30.274211999999999</v>
      </c>
      <c r="K4644" s="39" t="str">
        <f t="shared" si="360"/>
        <v>Leenderbos, Groote Heide &amp; De Plateaux_H3140hz</v>
      </c>
      <c r="L4644" s="40">
        <f>VLOOKUP(D4644,DATA!A:F,5,FALSE)</f>
        <v>0</v>
      </c>
      <c r="M4644" s="41">
        <f>VLOOKUP(D4644,DATA!A:F,6,FALSE)</f>
        <v>3.5</v>
      </c>
      <c r="N4644" s="40">
        <f t="shared" si="361"/>
        <v>50</v>
      </c>
      <c r="O4644" s="40">
        <f t="shared" si="362"/>
        <v>50</v>
      </c>
      <c r="P4644" s="40">
        <f>J4644/10000*I4644</f>
        <v>1.6736189877839997E-5</v>
      </c>
      <c r="Q4644" s="40">
        <f>IF(AND(H4644&lt;&gt;"below",I4644&gt;=0.005),M4644*P4644,0)</f>
        <v>5.857666457243999E-5</v>
      </c>
    </row>
    <row r="4645" spans="1:17" x14ac:dyDescent="0.3">
      <c r="A4645" s="29">
        <v>2023772</v>
      </c>
      <c r="B4645" s="1">
        <v>138</v>
      </c>
      <c r="C4645" s="1" t="s">
        <v>38</v>
      </c>
      <c r="D4645" s="1" t="s">
        <v>75</v>
      </c>
      <c r="E4645" s="1" t="s">
        <v>76</v>
      </c>
      <c r="F4645" s="47">
        <v>1071</v>
      </c>
      <c r="G4645" s="34">
        <v>1291.68</v>
      </c>
      <c r="H4645" s="1" t="s">
        <v>218</v>
      </c>
      <c r="I4645" s="34">
        <v>4.1659999999999999E-4</v>
      </c>
      <c r="J4645" s="34">
        <v>30.600273000000001</v>
      </c>
      <c r="K4645" s="35" t="str">
        <f t="shared" si="360"/>
        <v>Weerter- en Budelerbergen &amp; Ringselven_Lg13</v>
      </c>
      <c r="L4645" s="36">
        <f>VLOOKUP(D4645,DATA!A:F,5,FALSE)</f>
        <v>8.4126827976184013E-3</v>
      </c>
      <c r="M4645" s="37">
        <f>VLOOKUP(D4645,DATA!A:F,6,FALSE)</f>
        <v>1421</v>
      </c>
      <c r="N4645" s="36">
        <f t="shared" si="361"/>
        <v>25.200862399248987</v>
      </c>
      <c r="O4645" s="36">
        <f t="shared" si="362"/>
        <v>25.200928463444523</v>
      </c>
      <c r="P4645" s="36">
        <f t="shared" si="363"/>
        <v>6.6064195536341686E-5</v>
      </c>
      <c r="Q4645" s="36">
        <f t="shared" si="364"/>
        <v>0</v>
      </c>
    </row>
    <row r="4646" spans="1:17" x14ac:dyDescent="0.3">
      <c r="A4646" s="29">
        <v>2023773</v>
      </c>
      <c r="B4646" s="1">
        <v>138</v>
      </c>
      <c r="C4646" s="1" t="s">
        <v>38</v>
      </c>
      <c r="D4646" s="1" t="s">
        <v>75</v>
      </c>
      <c r="E4646" s="1" t="s">
        <v>76</v>
      </c>
      <c r="F4646" s="47">
        <v>1071</v>
      </c>
      <c r="G4646" s="34">
        <v>1749.96</v>
      </c>
      <c r="H4646" s="1" t="s">
        <v>218</v>
      </c>
      <c r="I4646" s="34">
        <v>5.4250000000000001E-4</v>
      </c>
      <c r="J4646" s="34">
        <v>7813.0556999999999</v>
      </c>
      <c r="K4646" s="35" t="str">
        <f t="shared" si="360"/>
        <v>Weerter- en Budelerbergen &amp; Ringselven_Lg13</v>
      </c>
      <c r="L4646" s="36">
        <f>VLOOKUP(D4646,DATA!A:F,5,FALSE)</f>
        <v>8.4126827976184013E-3</v>
      </c>
      <c r="M4646" s="37">
        <f>VLOOKUP(D4646,DATA!A:F,6,FALSE)</f>
        <v>1421</v>
      </c>
      <c r="N4646" s="36">
        <f t="shared" si="361"/>
        <v>94.089055683094159</v>
      </c>
      <c r="O4646" s="36">
        <f t="shared" si="362"/>
        <v>94.089081065299936</v>
      </c>
      <c r="P4646" s="36">
        <f t="shared" si="363"/>
        <v>2.5382205777191302E-5</v>
      </c>
      <c r="Q4646" s="36">
        <f t="shared" si="364"/>
        <v>0</v>
      </c>
    </row>
    <row r="4647" spans="1:17" x14ac:dyDescent="0.3">
      <c r="A4647" s="29">
        <v>2023773</v>
      </c>
      <c r="B4647" s="1">
        <v>138</v>
      </c>
      <c r="C4647" s="1" t="s">
        <v>38</v>
      </c>
      <c r="D4647" s="1" t="s">
        <v>89</v>
      </c>
      <c r="E4647" s="1" t="s">
        <v>54</v>
      </c>
      <c r="F4647" s="47">
        <v>714</v>
      </c>
      <c r="G4647" s="34">
        <v>1749.96</v>
      </c>
      <c r="H4647" s="1" t="s">
        <v>218</v>
      </c>
      <c r="I4647" s="34">
        <v>5.4250000000000001E-4</v>
      </c>
      <c r="J4647" s="34">
        <v>1082.3275000000001</v>
      </c>
      <c r="K4647" s="35" t="str">
        <f t="shared" si="360"/>
        <v>Weerter- en Budelerbergen &amp; Ringselven_L4030</v>
      </c>
      <c r="L4647" s="36">
        <f>VLOOKUP(D4647,DATA!A:F,5,FALSE)</f>
        <v>1.0986712608830001E-2</v>
      </c>
      <c r="M4647" s="37">
        <f>VLOOKUP(D4647,DATA!A:F,6,FALSE)</f>
        <v>982</v>
      </c>
      <c r="N4647" s="36">
        <f t="shared" si="361"/>
        <v>99.978342473222924</v>
      </c>
      <c r="O4647" s="36">
        <f t="shared" si="362"/>
        <v>99.978342602279753</v>
      </c>
      <c r="P4647" s="36">
        <f t="shared" si="363"/>
        <v>1.2905682922337292E-7</v>
      </c>
      <c r="Q4647" s="36">
        <f t="shared" si="364"/>
        <v>0</v>
      </c>
    </row>
    <row r="4648" spans="1:17" x14ac:dyDescent="0.3">
      <c r="A4648" s="29">
        <v>2023774</v>
      </c>
      <c r="B4648" s="1">
        <v>138</v>
      </c>
      <c r="C4648" s="1" t="s">
        <v>38</v>
      </c>
      <c r="D4648" s="1" t="s">
        <v>75</v>
      </c>
      <c r="E4648" s="1" t="s">
        <v>76</v>
      </c>
      <c r="F4648" s="47">
        <v>1071</v>
      </c>
      <c r="G4648" s="34">
        <v>1682.87</v>
      </c>
      <c r="H4648" s="1" t="s">
        <v>218</v>
      </c>
      <c r="I4648" s="34">
        <v>4.8000000000000001E-4</v>
      </c>
      <c r="J4648" s="34">
        <v>9028.0419999999995</v>
      </c>
      <c r="K4648" s="35" t="str">
        <f t="shared" si="360"/>
        <v>Weerter- en Budelerbergen &amp; Ringselven_Lg13</v>
      </c>
      <c r="L4648" s="36">
        <f>VLOOKUP(D4648,DATA!A:F,5,FALSE)</f>
        <v>8.4126827976184013E-3</v>
      </c>
      <c r="M4648" s="37">
        <f>VLOOKUP(D4648,DATA!A:F,6,FALSE)</f>
        <v>1421</v>
      </c>
      <c r="N4648" s="36">
        <f t="shared" si="361"/>
        <v>90.052120837897235</v>
      </c>
      <c r="O4648" s="36">
        <f t="shared" si="362"/>
        <v>90.052157012143908</v>
      </c>
      <c r="P4648" s="36">
        <f t="shared" si="363"/>
        <v>3.6174246673681409E-5</v>
      </c>
      <c r="Q4648" s="36">
        <f t="shared" si="364"/>
        <v>0</v>
      </c>
    </row>
    <row r="4649" spans="1:17" x14ac:dyDescent="0.3">
      <c r="A4649" s="29">
        <v>2023775</v>
      </c>
      <c r="B4649" s="1">
        <v>138</v>
      </c>
      <c r="C4649" s="1" t="s">
        <v>38</v>
      </c>
      <c r="D4649" s="1" t="s">
        <v>75</v>
      </c>
      <c r="E4649" s="1" t="s">
        <v>76</v>
      </c>
      <c r="F4649" s="47">
        <v>1071</v>
      </c>
      <c r="G4649" s="34">
        <v>1824.37</v>
      </c>
      <c r="H4649" s="1" t="s">
        <v>218</v>
      </c>
      <c r="I4649" s="34">
        <v>4.751E-4</v>
      </c>
      <c r="J4649" s="34">
        <v>8340.4040000000005</v>
      </c>
      <c r="K4649" s="35" t="str">
        <f t="shared" si="360"/>
        <v>Weerter- en Budelerbergen &amp; Ringselven_Lg13</v>
      </c>
      <c r="L4649" s="36">
        <f>VLOOKUP(D4649,DATA!A:F,5,FALSE)</f>
        <v>8.4126827976184013E-3</v>
      </c>
      <c r="M4649" s="37">
        <f>VLOOKUP(D4649,DATA!A:F,6,FALSE)</f>
        <v>1421</v>
      </c>
      <c r="N4649" s="36">
        <f t="shared" si="361"/>
        <v>96.749838137851839</v>
      </c>
      <c r="O4649" s="36">
        <f t="shared" si="362"/>
        <v>96.749850706077495</v>
      </c>
      <c r="P4649" s="36">
        <f t="shared" si="363"/>
        <v>1.2568225656650611E-5</v>
      </c>
      <c r="Q4649" s="36">
        <f t="shared" si="364"/>
        <v>0</v>
      </c>
    </row>
    <row r="4650" spans="1:17" x14ac:dyDescent="0.3">
      <c r="A4650" s="29">
        <v>2023775</v>
      </c>
      <c r="B4650" s="1">
        <v>138</v>
      </c>
      <c r="C4650" s="1" t="s">
        <v>38</v>
      </c>
      <c r="D4650" s="1" t="s">
        <v>89</v>
      </c>
      <c r="E4650" s="1" t="s">
        <v>54</v>
      </c>
      <c r="F4650" s="47">
        <v>714</v>
      </c>
      <c r="G4650" s="34">
        <v>1824.37</v>
      </c>
      <c r="H4650" s="1" t="s">
        <v>218</v>
      </c>
      <c r="I4650" s="34">
        <v>4.751E-4</v>
      </c>
      <c r="J4650" s="34">
        <v>614.13900000000001</v>
      </c>
      <c r="K4650" s="35" t="str">
        <f t="shared" si="360"/>
        <v>Weerter- en Budelerbergen &amp; Ringselven_L4030</v>
      </c>
      <c r="L4650" s="36">
        <f>VLOOKUP(D4650,DATA!A:F,5,FALSE)</f>
        <v>1.0986712608830001E-2</v>
      </c>
      <c r="M4650" s="37">
        <f>VLOOKUP(D4650,DATA!A:F,6,FALSE)</f>
        <v>982</v>
      </c>
      <c r="N4650" s="36">
        <f t="shared" si="361"/>
        <v>99.990436509980952</v>
      </c>
      <c r="O4650" s="36">
        <f t="shared" si="362"/>
        <v>99.990436559895443</v>
      </c>
      <c r="P4650" s="36">
        <f t="shared" si="363"/>
        <v>4.9914490318769822E-8</v>
      </c>
      <c r="Q4650" s="36">
        <f t="shared" si="364"/>
        <v>0</v>
      </c>
    </row>
    <row r="4651" spans="1:17" x14ac:dyDescent="0.3">
      <c r="A4651" s="29">
        <v>2023776</v>
      </c>
      <c r="B4651" s="1">
        <v>138</v>
      </c>
      <c r="C4651" s="1" t="s">
        <v>38</v>
      </c>
      <c r="D4651" s="1" t="s">
        <v>75</v>
      </c>
      <c r="E4651" s="1" t="s">
        <v>76</v>
      </c>
      <c r="F4651" s="47">
        <v>1071</v>
      </c>
      <c r="G4651" s="34">
        <v>1840</v>
      </c>
      <c r="H4651" s="1" t="s">
        <v>218</v>
      </c>
      <c r="I4651" s="34">
        <v>3.5960000000000001E-4</v>
      </c>
      <c r="J4651" s="34">
        <v>9400.7009999999991</v>
      </c>
      <c r="K4651" s="35" t="str">
        <f t="shared" si="360"/>
        <v>Weerter- en Budelerbergen &amp; Ringselven_Lg13</v>
      </c>
      <c r="L4651" s="36">
        <f>VLOOKUP(D4651,DATA!A:F,5,FALSE)</f>
        <v>8.4126827976184013E-3</v>
      </c>
      <c r="M4651" s="37">
        <f>VLOOKUP(D4651,DATA!A:F,6,FALSE)</f>
        <v>1421</v>
      </c>
      <c r="N4651" s="36">
        <f t="shared" si="361"/>
        <v>97.138839816259747</v>
      </c>
      <c r="O4651" s="36">
        <f t="shared" si="362"/>
        <v>97.13884822418153</v>
      </c>
      <c r="P4651" s="36">
        <f t="shared" si="363"/>
        <v>8.4079217828048058E-6</v>
      </c>
      <c r="Q4651" s="36">
        <f t="shared" si="364"/>
        <v>0</v>
      </c>
    </row>
    <row r="4652" spans="1:17" x14ac:dyDescent="0.3">
      <c r="A4652" s="29">
        <v>2023777</v>
      </c>
      <c r="B4652" s="1">
        <v>138</v>
      </c>
      <c r="C4652" s="1" t="s">
        <v>38</v>
      </c>
      <c r="D4652" s="1" t="s">
        <v>75</v>
      </c>
      <c r="E4652" s="1" t="s">
        <v>76</v>
      </c>
      <c r="F4652" s="47">
        <v>1071</v>
      </c>
      <c r="G4652" s="34">
        <v>1827.28</v>
      </c>
      <c r="H4652" s="1" t="s">
        <v>218</v>
      </c>
      <c r="I4652" s="34">
        <v>2.9389999999999999E-4</v>
      </c>
      <c r="J4652" s="34">
        <v>9134.5650000000005</v>
      </c>
      <c r="K4652" s="35" t="str">
        <f t="shared" si="360"/>
        <v>Weerter- en Budelerbergen &amp; Ringselven_Lg13</v>
      </c>
      <c r="L4652" s="36">
        <f>VLOOKUP(D4652,DATA!A:F,5,FALSE)</f>
        <v>8.4126827976184013E-3</v>
      </c>
      <c r="M4652" s="37">
        <f>VLOOKUP(D4652,DATA!A:F,6,FALSE)</f>
        <v>1421</v>
      </c>
      <c r="N4652" s="36">
        <f t="shared" si="361"/>
        <v>96.825944176456431</v>
      </c>
      <c r="O4652" s="36">
        <f t="shared" si="362"/>
        <v>96.825951775166942</v>
      </c>
      <c r="P4652" s="36">
        <f t="shared" si="363"/>
        <v>7.5987105105923547E-6</v>
      </c>
      <c r="Q4652" s="36">
        <f t="shared" si="364"/>
        <v>0</v>
      </c>
    </row>
    <row r="4653" spans="1:17" x14ac:dyDescent="0.3">
      <c r="A4653" s="29">
        <v>2023777</v>
      </c>
      <c r="B4653" s="1">
        <v>138</v>
      </c>
      <c r="C4653" s="1" t="s">
        <v>38</v>
      </c>
      <c r="D4653" s="1" t="s">
        <v>89</v>
      </c>
      <c r="E4653" s="1" t="s">
        <v>54</v>
      </c>
      <c r="F4653" s="47">
        <v>714</v>
      </c>
      <c r="G4653" s="34">
        <v>1827.28</v>
      </c>
      <c r="H4653" s="1" t="s">
        <v>218</v>
      </c>
      <c r="I4653" s="34">
        <v>2.9389999999999999E-4</v>
      </c>
      <c r="J4653" s="34">
        <v>126.35071600000001</v>
      </c>
      <c r="K4653" s="35" t="str">
        <f t="shared" si="360"/>
        <v>Weerter- en Budelerbergen &amp; Ringselven_L4030</v>
      </c>
      <c r="L4653" s="36">
        <f>VLOOKUP(D4653,DATA!A:F,5,FALSE)</f>
        <v>1.0986712608830001E-2</v>
      </c>
      <c r="M4653" s="37">
        <f>VLOOKUP(D4653,DATA!A:F,6,FALSE)</f>
        <v>982</v>
      </c>
      <c r="N4653" s="36">
        <f t="shared" si="361"/>
        <v>99.990737403575935</v>
      </c>
      <c r="O4653" s="36">
        <f t="shared" si="362"/>
        <v>99.990737433481982</v>
      </c>
      <c r="P4653" s="36">
        <f t="shared" si="363"/>
        <v>2.9906047416261572E-8</v>
      </c>
      <c r="Q4653" s="36">
        <f t="shared" si="364"/>
        <v>0</v>
      </c>
    </row>
    <row r="4654" spans="1:17" x14ac:dyDescent="0.3">
      <c r="A4654" s="29">
        <v>2023778</v>
      </c>
      <c r="B4654" s="1">
        <v>138</v>
      </c>
      <c r="C4654" s="1" t="s">
        <v>38</v>
      </c>
      <c r="D4654" s="1" t="s">
        <v>75</v>
      </c>
      <c r="E4654" s="1" t="s">
        <v>76</v>
      </c>
      <c r="F4654" s="47">
        <v>1071</v>
      </c>
      <c r="G4654" s="34">
        <v>1839.26</v>
      </c>
      <c r="H4654" s="1" t="s">
        <v>218</v>
      </c>
      <c r="I4654" s="34">
        <v>2.441E-4</v>
      </c>
      <c r="J4654" s="34">
        <v>9998.9670000000006</v>
      </c>
      <c r="K4654" s="35" t="str">
        <f t="shared" si="360"/>
        <v>Weerter- en Budelerbergen &amp; Ringselven_Lg13</v>
      </c>
      <c r="L4654" s="36">
        <f>VLOOKUP(D4654,DATA!A:F,5,FALSE)</f>
        <v>8.4126827976184013E-3</v>
      </c>
      <c r="M4654" s="37">
        <f>VLOOKUP(D4654,DATA!A:F,6,FALSE)</f>
        <v>1421</v>
      </c>
      <c r="N4654" s="36">
        <f t="shared" si="361"/>
        <v>97.121486748802056</v>
      </c>
      <c r="O4654" s="36">
        <f t="shared" si="362"/>
        <v>97.121492489774027</v>
      </c>
      <c r="P4654" s="36">
        <f t="shared" si="363"/>
        <v>5.7409719715906249E-6</v>
      </c>
      <c r="Q4654" s="36">
        <f t="shared" si="364"/>
        <v>0</v>
      </c>
    </row>
    <row r="4655" spans="1:17" x14ac:dyDescent="0.3">
      <c r="A4655" s="29">
        <v>2023779</v>
      </c>
      <c r="B4655" s="1">
        <v>138</v>
      </c>
      <c r="C4655" s="1" t="s">
        <v>38</v>
      </c>
      <c r="D4655" s="1" t="s">
        <v>75</v>
      </c>
      <c r="E4655" s="1" t="s">
        <v>76</v>
      </c>
      <c r="F4655" s="47">
        <v>1071</v>
      </c>
      <c r="G4655" s="34">
        <v>1822.5</v>
      </c>
      <c r="H4655" s="1" t="s">
        <v>218</v>
      </c>
      <c r="I4655" s="34">
        <v>1.9457E-4</v>
      </c>
      <c r="J4655" s="34">
        <v>9215.7839999999997</v>
      </c>
      <c r="K4655" s="35" t="str">
        <f t="shared" si="360"/>
        <v>Weerter- en Budelerbergen &amp; Ringselven_Lg13</v>
      </c>
      <c r="L4655" s="36">
        <f>VLOOKUP(D4655,DATA!A:F,5,FALSE)</f>
        <v>8.4126827976184013E-3</v>
      </c>
      <c r="M4655" s="37">
        <f>VLOOKUP(D4655,DATA!A:F,6,FALSE)</f>
        <v>1421</v>
      </c>
      <c r="N4655" s="36">
        <f t="shared" si="361"/>
        <v>96.700003858857755</v>
      </c>
      <c r="O4655" s="36">
        <f t="shared" si="362"/>
        <v>96.70000908221806</v>
      </c>
      <c r="P4655" s="36">
        <f t="shared" si="363"/>
        <v>5.2233603042850518E-6</v>
      </c>
      <c r="Q4655" s="36">
        <f t="shared" si="364"/>
        <v>0</v>
      </c>
    </row>
    <row r="4656" spans="1:17" x14ac:dyDescent="0.3">
      <c r="A4656" s="29">
        <v>2023780</v>
      </c>
      <c r="B4656" s="1">
        <v>138</v>
      </c>
      <c r="C4656" s="1" t="s">
        <v>38</v>
      </c>
      <c r="D4656" s="1" t="s">
        <v>75</v>
      </c>
      <c r="E4656" s="1" t="s">
        <v>76</v>
      </c>
      <c r="F4656" s="47">
        <v>1071</v>
      </c>
      <c r="G4656" s="34">
        <v>1812.67</v>
      </c>
      <c r="H4656" s="1" t="s">
        <v>218</v>
      </c>
      <c r="I4656" s="34">
        <v>1.3161E-4</v>
      </c>
      <c r="J4656" s="34">
        <v>9789.2710000000006</v>
      </c>
      <c r="K4656" s="35" t="str">
        <f t="shared" si="360"/>
        <v>Weerter- en Budelerbergen &amp; Ringselven_Lg13</v>
      </c>
      <c r="L4656" s="36">
        <f>VLOOKUP(D4656,DATA!A:F,5,FALSE)</f>
        <v>8.4126827976184013E-3</v>
      </c>
      <c r="M4656" s="37">
        <f>VLOOKUP(D4656,DATA!A:F,6,FALSE)</f>
        <v>1421</v>
      </c>
      <c r="N4656" s="36">
        <f t="shared" si="361"/>
        <v>96.425672636151361</v>
      </c>
      <c r="O4656" s="36">
        <f t="shared" si="362"/>
        <v>96.425676452167323</v>
      </c>
      <c r="P4656" s="36">
        <f t="shared" si="363"/>
        <v>3.8160159618882972E-6</v>
      </c>
      <c r="Q4656" s="36">
        <f t="shared" si="364"/>
        <v>0</v>
      </c>
    </row>
    <row r="4657" spans="1:17" x14ac:dyDescent="0.3">
      <c r="A4657" s="30">
        <v>2023781</v>
      </c>
      <c r="B4657" s="14">
        <v>138</v>
      </c>
      <c r="C4657" s="14" t="s">
        <v>38</v>
      </c>
      <c r="D4657" s="14" t="s">
        <v>55</v>
      </c>
      <c r="E4657" s="14" t="s">
        <v>56</v>
      </c>
      <c r="F4657" s="48">
        <v>500</v>
      </c>
      <c r="G4657" s="38">
        <v>1307.95</v>
      </c>
      <c r="H4657" s="14" t="s">
        <v>218</v>
      </c>
      <c r="I4657" s="38">
        <v>6.3700000000000003E-5</v>
      </c>
      <c r="J4657" s="38">
        <v>1202.8277821388499</v>
      </c>
      <c r="K4657" s="39" t="str">
        <f t="shared" si="360"/>
        <v>Weerter- en Budelerbergen &amp; Ringselven_H3130</v>
      </c>
      <c r="L4657" s="40">
        <f>VLOOKUP(D4657,DATA!A:F,5,FALSE)</f>
        <v>0</v>
      </c>
      <c r="M4657" s="41">
        <f>VLOOKUP(D4657,DATA!A:F,6,FALSE)</f>
        <v>3.5</v>
      </c>
      <c r="N4657" s="40">
        <f t="shared" si="361"/>
        <v>50</v>
      </c>
      <c r="O4657" s="40">
        <f t="shared" si="362"/>
        <v>50</v>
      </c>
      <c r="P4657" s="40">
        <f>J4657/10000*I4657</f>
        <v>7.6620129722244744E-6</v>
      </c>
      <c r="Q4657" s="40">
        <f>IF(AND(H4657&lt;&gt;"below",I4657&gt;=0.005),M4657*P4657,0)</f>
        <v>0</v>
      </c>
    </row>
    <row r="4658" spans="1:17" x14ac:dyDescent="0.3">
      <c r="A4658" s="29">
        <v>2023781</v>
      </c>
      <c r="B4658" s="1">
        <v>138</v>
      </c>
      <c r="C4658" s="1" t="s">
        <v>38</v>
      </c>
      <c r="D4658" s="1" t="s">
        <v>41</v>
      </c>
      <c r="E4658" s="1" t="s">
        <v>42</v>
      </c>
      <c r="F4658" s="47">
        <v>1071</v>
      </c>
      <c r="G4658" s="34">
        <v>1307.95</v>
      </c>
      <c r="H4658" s="1" t="s">
        <v>218</v>
      </c>
      <c r="I4658" s="34">
        <v>6.3700000000000003E-5</v>
      </c>
      <c r="J4658" s="34">
        <v>2554.92395866378</v>
      </c>
      <c r="K4658" s="35" t="str">
        <f t="shared" si="360"/>
        <v>Weerter- en Budelerbergen &amp; Ringselven_H4010A</v>
      </c>
      <c r="L4658" s="36">
        <f>VLOOKUP(D4658,DATA!A:F,5,FALSE)</f>
        <v>1.3726988247862192E-2</v>
      </c>
      <c r="M4658" s="37">
        <f>VLOOKUP(D4658,DATA!A:F,6,FALSE)</f>
        <v>1285.5</v>
      </c>
      <c r="N4658" s="36">
        <f t="shared" si="361"/>
        <v>57.643873252146427</v>
      </c>
      <c r="O4658" s="36">
        <f t="shared" si="362"/>
        <v>57.643894601467039</v>
      </c>
      <c r="P4658" s="36">
        <f t="shared" si="363"/>
        <v>2.1349320611818712E-5</v>
      </c>
      <c r="Q4658" s="36">
        <f t="shared" si="364"/>
        <v>0</v>
      </c>
    </row>
    <row r="4659" spans="1:17" x14ac:dyDescent="0.3">
      <c r="A4659" s="29">
        <v>2023781</v>
      </c>
      <c r="B4659" s="1">
        <v>138</v>
      </c>
      <c r="C4659" s="1" t="s">
        <v>38</v>
      </c>
      <c r="D4659" s="1" t="s">
        <v>53</v>
      </c>
      <c r="E4659" s="1" t="s">
        <v>54</v>
      </c>
      <c r="F4659" s="47">
        <v>714</v>
      </c>
      <c r="G4659" s="34">
        <v>1307.95</v>
      </c>
      <c r="H4659" s="1" t="s">
        <v>218</v>
      </c>
      <c r="I4659" s="34">
        <v>6.3700000000000003E-5</v>
      </c>
      <c r="J4659" s="34">
        <v>24.519071499999999</v>
      </c>
      <c r="K4659" s="35" t="str">
        <f t="shared" si="360"/>
        <v>Weerter- en Budelerbergen &amp; Ringselven_H4030</v>
      </c>
      <c r="L4659" s="36">
        <f>VLOOKUP(D4659,DATA!A:F,5,FALSE)</f>
        <v>1.0986712608830001E-2</v>
      </c>
      <c r="M4659" s="37">
        <f>VLOOKUP(D4659,DATA!A:F,6,FALSE)</f>
        <v>982</v>
      </c>
      <c r="N4659" s="36">
        <f t="shared" si="361"/>
        <v>97.290979048029627</v>
      </c>
      <c r="O4659" s="36">
        <f t="shared" si="362"/>
        <v>97.290980892586248</v>
      </c>
      <c r="P4659" s="36">
        <f t="shared" si="363"/>
        <v>1.844556621222182E-6</v>
      </c>
      <c r="Q4659" s="36">
        <f t="shared" si="364"/>
        <v>0</v>
      </c>
    </row>
    <row r="4660" spans="1:17" x14ac:dyDescent="0.3">
      <c r="A4660" s="29">
        <v>2023781</v>
      </c>
      <c r="B4660" s="1">
        <v>138</v>
      </c>
      <c r="C4660" s="1" t="s">
        <v>38</v>
      </c>
      <c r="D4660" s="1" t="s">
        <v>75</v>
      </c>
      <c r="E4660" s="1" t="s">
        <v>76</v>
      </c>
      <c r="F4660" s="47">
        <v>1071</v>
      </c>
      <c r="G4660" s="34">
        <v>1307.95</v>
      </c>
      <c r="H4660" s="1" t="s">
        <v>218</v>
      </c>
      <c r="I4660" s="34">
        <v>6.3700000000000003E-5</v>
      </c>
      <c r="J4660" s="34">
        <v>809.33825999999999</v>
      </c>
      <c r="K4660" s="35" t="str">
        <f t="shared" si="360"/>
        <v>Weerter- en Budelerbergen &amp; Ringselven_Lg13</v>
      </c>
      <c r="L4660" s="36">
        <f>VLOOKUP(D4660,DATA!A:F,5,FALSE)</f>
        <v>8.4126827976184013E-3</v>
      </c>
      <c r="M4660" s="37">
        <f>VLOOKUP(D4660,DATA!A:F,6,FALSE)</f>
        <v>1421</v>
      </c>
      <c r="N4660" s="36">
        <f t="shared" si="361"/>
        <v>27.867294562982647</v>
      </c>
      <c r="O4660" s="36">
        <f t="shared" si="362"/>
        <v>27.867305335098802</v>
      </c>
      <c r="P4660" s="36">
        <f t="shared" si="363"/>
        <v>1.0772116155521871E-5</v>
      </c>
      <c r="Q4660" s="36">
        <f t="shared" si="364"/>
        <v>0</v>
      </c>
    </row>
    <row r="4661" spans="1:17" x14ac:dyDescent="0.3">
      <c r="A4661" s="29">
        <v>2023781</v>
      </c>
      <c r="B4661" s="1">
        <v>138</v>
      </c>
      <c r="C4661" s="1" t="s">
        <v>38</v>
      </c>
      <c r="D4661" s="1" t="s">
        <v>72</v>
      </c>
      <c r="E4661" s="1" t="s">
        <v>73</v>
      </c>
      <c r="F4661" s="47">
        <v>1071</v>
      </c>
      <c r="G4661" s="34">
        <v>1307.95</v>
      </c>
      <c r="H4661" s="1" t="s">
        <v>218</v>
      </c>
      <c r="I4661" s="34">
        <v>6.3700000000000003E-5</v>
      </c>
      <c r="J4661" s="34">
        <v>3321.0282999999999</v>
      </c>
      <c r="K4661" s="35" t="str">
        <f t="shared" si="360"/>
        <v>Weerter- en Budelerbergen &amp; Ringselven_Lg14</v>
      </c>
      <c r="L4661" s="36">
        <f>VLOOKUP(D4661,DATA!A:F,5,FALSE)</f>
        <v>7.6478934523803643E-3</v>
      </c>
      <c r="M4661" s="37">
        <f>VLOOKUP(D4661,DATA!A:F,6,FALSE)</f>
        <v>1814</v>
      </c>
      <c r="N4661" s="36">
        <f t="shared" si="361"/>
        <v>2.0427854947203028</v>
      </c>
      <c r="O4661" s="36">
        <f t="shared" si="362"/>
        <v>2.0427864695764977</v>
      </c>
      <c r="P4661" s="36">
        <f t="shared" si="363"/>
        <v>9.7485619487969188E-7</v>
      </c>
      <c r="Q4661" s="36">
        <f t="shared" si="364"/>
        <v>0</v>
      </c>
    </row>
    <row r="4662" spans="1:17" x14ac:dyDescent="0.3">
      <c r="A4662" s="29">
        <v>2023781</v>
      </c>
      <c r="B4662" s="1">
        <v>138</v>
      </c>
      <c r="C4662" s="1" t="s">
        <v>38</v>
      </c>
      <c r="D4662" s="1" t="s">
        <v>89</v>
      </c>
      <c r="E4662" s="1" t="s">
        <v>54</v>
      </c>
      <c r="F4662" s="47">
        <v>714</v>
      </c>
      <c r="G4662" s="34">
        <v>1307.95</v>
      </c>
      <c r="H4662" s="1" t="s">
        <v>218</v>
      </c>
      <c r="I4662" s="34">
        <v>6.3700000000000003E-5</v>
      </c>
      <c r="J4662" s="34">
        <v>693.21204</v>
      </c>
      <c r="K4662" s="35" t="str">
        <f t="shared" si="360"/>
        <v>Weerter- en Budelerbergen &amp; Ringselven_L4030</v>
      </c>
      <c r="L4662" s="36">
        <f>VLOOKUP(D4662,DATA!A:F,5,FALSE)</f>
        <v>1.0986712608830001E-2</v>
      </c>
      <c r="M4662" s="37">
        <f>VLOOKUP(D4662,DATA!A:F,6,FALSE)</f>
        <v>982</v>
      </c>
      <c r="N4662" s="36">
        <f t="shared" si="361"/>
        <v>97.290979048029627</v>
      </c>
      <c r="O4662" s="36">
        <f t="shared" si="362"/>
        <v>97.290980892586248</v>
      </c>
      <c r="P4662" s="36">
        <f t="shared" si="363"/>
        <v>1.844556621222182E-6</v>
      </c>
      <c r="Q4662" s="36">
        <f t="shared" si="364"/>
        <v>0</v>
      </c>
    </row>
    <row r="4663" spans="1:17" x14ac:dyDescent="0.3">
      <c r="A4663" s="30">
        <v>2023782</v>
      </c>
      <c r="B4663" s="14">
        <v>138</v>
      </c>
      <c r="C4663" s="14" t="s">
        <v>38</v>
      </c>
      <c r="D4663" s="14" t="s">
        <v>55</v>
      </c>
      <c r="E4663" s="14" t="s">
        <v>56</v>
      </c>
      <c r="F4663" s="48">
        <v>500</v>
      </c>
      <c r="G4663" s="38">
        <v>1247.71</v>
      </c>
      <c r="H4663" s="14" t="s">
        <v>218</v>
      </c>
      <c r="I4663" s="38">
        <v>2.6800000000000001E-5</v>
      </c>
      <c r="J4663" s="38">
        <v>1539.019</v>
      </c>
      <c r="K4663" s="39" t="str">
        <f t="shared" si="360"/>
        <v>Weerter- en Budelerbergen &amp; Ringselven_H3130</v>
      </c>
      <c r="L4663" s="40">
        <f>VLOOKUP(D4663,DATA!A:F,5,FALSE)</f>
        <v>0</v>
      </c>
      <c r="M4663" s="41">
        <f>VLOOKUP(D4663,DATA!A:F,6,FALSE)</f>
        <v>3.5</v>
      </c>
      <c r="N4663" s="40">
        <f t="shared" si="361"/>
        <v>50</v>
      </c>
      <c r="O4663" s="40">
        <f t="shared" si="362"/>
        <v>50</v>
      </c>
      <c r="P4663" s="40">
        <f>J4663/10000*I4663</f>
        <v>4.1245709200000007E-6</v>
      </c>
      <c r="Q4663" s="40">
        <f>IF(AND(H4663&lt;&gt;"below",I4663&gt;=0.005),M4663*P4663,0)</f>
        <v>0</v>
      </c>
    </row>
    <row r="4664" spans="1:17" x14ac:dyDescent="0.3">
      <c r="A4664" s="29">
        <v>2023782</v>
      </c>
      <c r="B4664" s="1">
        <v>138</v>
      </c>
      <c r="C4664" s="1" t="s">
        <v>38</v>
      </c>
      <c r="D4664" s="1" t="s">
        <v>41</v>
      </c>
      <c r="E4664" s="1" t="s">
        <v>42</v>
      </c>
      <c r="F4664" s="47">
        <v>1071</v>
      </c>
      <c r="G4664" s="34">
        <v>1247.71</v>
      </c>
      <c r="H4664" s="1" t="s">
        <v>218</v>
      </c>
      <c r="I4664" s="34">
        <v>2.6800000000000001E-5</v>
      </c>
      <c r="J4664" s="34">
        <v>69.020358000000002</v>
      </c>
      <c r="K4664" s="35" t="str">
        <f t="shared" si="360"/>
        <v>Weerter- en Budelerbergen &amp; Ringselven_H4010A</v>
      </c>
      <c r="L4664" s="36">
        <f>VLOOKUP(D4664,DATA!A:F,5,FALSE)</f>
        <v>1.3726988247862192E-2</v>
      </c>
      <c r="M4664" s="37">
        <f>VLOOKUP(D4664,DATA!A:F,6,FALSE)</f>
        <v>1285.5</v>
      </c>
      <c r="N4664" s="36">
        <f t="shared" si="361"/>
        <v>37.314623596571408</v>
      </c>
      <c r="O4664" s="36">
        <f t="shared" si="362"/>
        <v>37.314632201660622</v>
      </c>
      <c r="P4664" s="36">
        <f t="shared" si="363"/>
        <v>8.605089213631345E-6</v>
      </c>
      <c r="Q4664" s="36">
        <f t="shared" si="364"/>
        <v>0</v>
      </c>
    </row>
    <row r="4665" spans="1:17" x14ac:dyDescent="0.3">
      <c r="A4665" s="29">
        <v>2023782</v>
      </c>
      <c r="B4665" s="1">
        <v>138</v>
      </c>
      <c r="C4665" s="1" t="s">
        <v>38</v>
      </c>
      <c r="D4665" s="1" t="s">
        <v>53</v>
      </c>
      <c r="E4665" s="1" t="s">
        <v>54</v>
      </c>
      <c r="F4665" s="47">
        <v>714</v>
      </c>
      <c r="G4665" s="34">
        <v>1247.71</v>
      </c>
      <c r="H4665" s="1" t="s">
        <v>218</v>
      </c>
      <c r="I4665" s="34">
        <v>2.6800000000000001E-5</v>
      </c>
      <c r="J4665" s="34">
        <v>161.04750199999901</v>
      </c>
      <c r="K4665" s="35" t="str">
        <f t="shared" si="360"/>
        <v>Weerter- en Budelerbergen &amp; Ringselven_H4030</v>
      </c>
      <c r="L4665" s="36">
        <f>VLOOKUP(D4665,DATA!A:F,5,FALSE)</f>
        <v>1.0986712608830001E-2</v>
      </c>
      <c r="M4665" s="37">
        <f>VLOOKUP(D4665,DATA!A:F,6,FALSE)</f>
        <v>982</v>
      </c>
      <c r="N4665" s="36">
        <f t="shared" si="361"/>
        <v>94.879129941955853</v>
      </c>
      <c r="O4665" s="36">
        <f t="shared" si="362"/>
        <v>94.879131372551669</v>
      </c>
      <c r="P4665" s="36">
        <f t="shared" si="363"/>
        <v>1.4305958160321097E-6</v>
      </c>
      <c r="Q4665" s="36">
        <f t="shared" si="364"/>
        <v>0</v>
      </c>
    </row>
    <row r="4666" spans="1:17" x14ac:dyDescent="0.3">
      <c r="A4666" s="29">
        <v>2025253</v>
      </c>
      <c r="B4666" s="1">
        <v>136</v>
      </c>
      <c r="C4666" s="1" t="s">
        <v>14</v>
      </c>
      <c r="D4666" s="1" t="s">
        <v>53</v>
      </c>
      <c r="E4666" s="1" t="s">
        <v>54</v>
      </c>
      <c r="F4666" s="47">
        <v>714</v>
      </c>
      <c r="G4666" s="34">
        <v>954.09</v>
      </c>
      <c r="H4666" s="1" t="s">
        <v>218</v>
      </c>
      <c r="I4666" s="34">
        <v>5.6648000000000002E-3</v>
      </c>
      <c r="J4666" s="34">
        <v>4334.0780000000004</v>
      </c>
      <c r="K4666" s="35" t="str">
        <f t="shared" si="360"/>
        <v>Leenderbos, Groote Heide &amp; De Plateaux_H4030</v>
      </c>
      <c r="L4666" s="36">
        <f>VLOOKUP(D4666,DATA!A:F,5,FALSE)</f>
        <v>1.0986712608830001E-2</v>
      </c>
      <c r="M4666" s="37">
        <f>VLOOKUP(D4666,DATA!A:F,6,FALSE)</f>
        <v>982</v>
      </c>
      <c r="N4666" s="36">
        <f t="shared" si="361"/>
        <v>42.393529575447459</v>
      </c>
      <c r="O4666" s="36">
        <f t="shared" si="362"/>
        <v>42.395049511248089</v>
      </c>
      <c r="P4666" s="36">
        <f t="shared" si="363"/>
        <v>1.5199358006299235E-3</v>
      </c>
      <c r="Q4666" s="36">
        <f t="shared" si="364"/>
        <v>6.5875203149225389E-2</v>
      </c>
    </row>
    <row r="4667" spans="1:17" x14ac:dyDescent="0.3">
      <c r="A4667" s="29">
        <v>2025254</v>
      </c>
      <c r="B4667" s="1">
        <v>136</v>
      </c>
      <c r="C4667" s="1" t="s">
        <v>14</v>
      </c>
      <c r="D4667" s="1" t="s">
        <v>53</v>
      </c>
      <c r="E4667" s="1" t="s">
        <v>54</v>
      </c>
      <c r="F4667" s="47">
        <v>714</v>
      </c>
      <c r="G4667" s="34">
        <v>843.16</v>
      </c>
      <c r="H4667" s="1" t="s">
        <v>218</v>
      </c>
      <c r="I4667" s="34">
        <v>5.1016999999999998E-3</v>
      </c>
      <c r="J4667" s="34">
        <v>7656.6274000000003</v>
      </c>
      <c r="K4667" s="35" t="str">
        <f t="shared" si="360"/>
        <v>Leenderbos, Groote Heide &amp; De Plateaux_H4030</v>
      </c>
      <c r="L4667" s="36">
        <f>VLOOKUP(D4667,DATA!A:F,5,FALSE)</f>
        <v>1.0986712608830001E-2</v>
      </c>
      <c r="M4667" s="37">
        <f>VLOOKUP(D4667,DATA!A:F,6,FALSE)</f>
        <v>982</v>
      </c>
      <c r="N4667" s="36">
        <f t="shared" si="361"/>
        <v>17.866842540691984</v>
      </c>
      <c r="O4667" s="36">
        <f t="shared" si="362"/>
        <v>17.867665080322983</v>
      </c>
      <c r="P4667" s="36">
        <f t="shared" si="363"/>
        <v>8.2253963099887528E-4</v>
      </c>
      <c r="Q4667" s="36">
        <f t="shared" si="364"/>
        <v>6.2978794762918774E-2</v>
      </c>
    </row>
    <row r="4668" spans="1:17" x14ac:dyDescent="0.3">
      <c r="A4668" s="29">
        <v>2025255</v>
      </c>
      <c r="B4668" s="1">
        <v>136</v>
      </c>
      <c r="C4668" s="1" t="s">
        <v>14</v>
      </c>
      <c r="D4668" s="1" t="s">
        <v>53</v>
      </c>
      <c r="E4668" s="1" t="s">
        <v>54</v>
      </c>
      <c r="F4668" s="47">
        <v>714</v>
      </c>
      <c r="G4668" s="34">
        <v>887.86</v>
      </c>
      <c r="H4668" s="1" t="s">
        <v>218</v>
      </c>
      <c r="I4668" s="34">
        <v>5.3468999999999999E-3</v>
      </c>
      <c r="J4668" s="34">
        <v>7667.9022999999997</v>
      </c>
      <c r="K4668" s="35" t="str">
        <f t="shared" si="360"/>
        <v>Leenderbos, Groote Heide &amp; De Plateaux_H4030</v>
      </c>
      <c r="L4668" s="36">
        <f>VLOOKUP(D4668,DATA!A:F,5,FALSE)</f>
        <v>1.0986712608830001E-2</v>
      </c>
      <c r="M4668" s="37">
        <f>VLOOKUP(D4668,DATA!A:F,6,FALSE)</f>
        <v>982</v>
      </c>
      <c r="N4668" s="36">
        <f t="shared" si="361"/>
        <v>26.225341321236773</v>
      </c>
      <c r="O4668" s="36">
        <f t="shared" si="362"/>
        <v>26.226477912333426</v>
      </c>
      <c r="P4668" s="36">
        <f t="shared" si="363"/>
        <v>1.1365910966532056E-3</v>
      </c>
      <c r="Q4668" s="36">
        <f t="shared" si="364"/>
        <v>8.7152694841866371E-2</v>
      </c>
    </row>
    <row r="4669" spans="1:17" x14ac:dyDescent="0.3">
      <c r="A4669" s="29">
        <v>2025256</v>
      </c>
      <c r="B4669" s="1">
        <v>136</v>
      </c>
      <c r="C4669" s="1" t="s">
        <v>14</v>
      </c>
      <c r="D4669" s="1" t="s">
        <v>53</v>
      </c>
      <c r="E4669" s="1" t="s">
        <v>54</v>
      </c>
      <c r="F4669" s="47">
        <v>714</v>
      </c>
      <c r="G4669" s="34">
        <v>866.8</v>
      </c>
      <c r="H4669" s="1" t="s">
        <v>218</v>
      </c>
      <c r="I4669" s="34">
        <v>5.1869000000000004E-3</v>
      </c>
      <c r="J4669" s="34">
        <v>3647.4087</v>
      </c>
      <c r="K4669" s="35" t="str">
        <f t="shared" si="360"/>
        <v>Leenderbos, Groote Heide &amp; De Plateaux_H4030</v>
      </c>
      <c r="L4669" s="36">
        <f>VLOOKUP(D4669,DATA!A:F,5,FALSE)</f>
        <v>1.0986712608830001E-2</v>
      </c>
      <c r="M4669" s="37">
        <f>VLOOKUP(D4669,DATA!A:F,6,FALSE)</f>
        <v>982</v>
      </c>
      <c r="N4669" s="36">
        <f t="shared" si="361"/>
        <v>21.999949906467002</v>
      </c>
      <c r="O4669" s="36">
        <f t="shared" si="362"/>
        <v>22.000927817042495</v>
      </c>
      <c r="P4669" s="36">
        <f t="shared" si="363"/>
        <v>9.7791057549301286E-4</v>
      </c>
      <c r="Q4669" s="36">
        <f t="shared" si="364"/>
        <v>3.5668395408752218E-2</v>
      </c>
    </row>
    <row r="4670" spans="1:17" x14ac:dyDescent="0.3">
      <c r="A4670" s="29">
        <v>2025257</v>
      </c>
      <c r="B4670" s="1">
        <v>136</v>
      </c>
      <c r="C4670" s="1" t="s">
        <v>14</v>
      </c>
      <c r="D4670" s="1" t="s">
        <v>53</v>
      </c>
      <c r="E4670" s="1" t="s">
        <v>54</v>
      </c>
      <c r="F4670" s="47">
        <v>714</v>
      </c>
      <c r="G4670" s="34">
        <v>887.97</v>
      </c>
      <c r="H4670" s="1" t="s">
        <v>218</v>
      </c>
      <c r="I4670" s="34">
        <v>5.2992999999999998E-3</v>
      </c>
      <c r="J4670" s="34">
        <v>7028.6293999999998</v>
      </c>
      <c r="K4670" s="35" t="str">
        <f t="shared" si="360"/>
        <v>Leenderbos, Groote Heide &amp; De Plateaux_H4030</v>
      </c>
      <c r="L4670" s="36">
        <f>VLOOKUP(D4670,DATA!A:F,5,FALSE)</f>
        <v>1.0986712608830001E-2</v>
      </c>
      <c r="M4670" s="37">
        <f>VLOOKUP(D4670,DATA!A:F,6,FALSE)</f>
        <v>982</v>
      </c>
      <c r="N4670" s="36">
        <f t="shared" si="361"/>
        <v>26.248730423715187</v>
      </c>
      <c r="O4670" s="36">
        <f t="shared" si="362"/>
        <v>26.24985754351637</v>
      </c>
      <c r="P4670" s="36">
        <f t="shared" si="363"/>
        <v>1.12711980118263E-3</v>
      </c>
      <c r="Q4670" s="36">
        <f t="shared" si="364"/>
        <v>7.9221073719143872E-2</v>
      </c>
    </row>
    <row r="4671" spans="1:17" x14ac:dyDescent="0.3">
      <c r="A4671" s="29">
        <v>2025258</v>
      </c>
      <c r="B4671" s="1">
        <v>136</v>
      </c>
      <c r="C4671" s="1" t="s">
        <v>14</v>
      </c>
      <c r="D4671" s="1" t="s">
        <v>53</v>
      </c>
      <c r="E4671" s="1" t="s">
        <v>54</v>
      </c>
      <c r="F4671" s="47">
        <v>714</v>
      </c>
      <c r="G4671" s="34">
        <v>939.5</v>
      </c>
      <c r="H4671" s="1" t="s">
        <v>218</v>
      </c>
      <c r="I4671" s="34">
        <v>5.5858000000000001E-3</v>
      </c>
      <c r="J4671" s="34">
        <v>10000</v>
      </c>
      <c r="K4671" s="35" t="str">
        <f t="shared" si="360"/>
        <v>Leenderbos, Groote Heide &amp; De Plateaux_H4030</v>
      </c>
      <c r="L4671" s="36">
        <f>VLOOKUP(D4671,DATA!A:F,5,FALSE)</f>
        <v>1.0986712608830001E-2</v>
      </c>
      <c r="M4671" s="37">
        <f>VLOOKUP(D4671,DATA!A:F,6,FALSE)</f>
        <v>982</v>
      </c>
      <c r="N4671" s="36">
        <f t="shared" si="361"/>
        <v>38.534187636954073</v>
      </c>
      <c r="O4671" s="36">
        <f t="shared" si="362"/>
        <v>38.535641207236651</v>
      </c>
      <c r="P4671" s="36">
        <f t="shared" si="363"/>
        <v>1.4535702825781982E-3</v>
      </c>
      <c r="Q4671" s="36">
        <f t="shared" si="364"/>
        <v>0.14535702825781982</v>
      </c>
    </row>
    <row r="4672" spans="1:17" x14ac:dyDescent="0.3">
      <c r="A4672" s="29">
        <v>2025260</v>
      </c>
      <c r="B4672" s="1">
        <v>136</v>
      </c>
      <c r="C4672" s="1" t="s">
        <v>14</v>
      </c>
      <c r="D4672" s="1" t="s">
        <v>63</v>
      </c>
      <c r="E4672" s="1" t="s">
        <v>64</v>
      </c>
      <c r="F4672" s="47">
        <v>714</v>
      </c>
      <c r="G4672" s="34">
        <v>1369.21</v>
      </c>
      <c r="H4672" s="1" t="s">
        <v>218</v>
      </c>
      <c r="I4672" s="34">
        <v>7.6763999999999999E-3</v>
      </c>
      <c r="J4672" s="34">
        <v>3302.0277007385798</v>
      </c>
      <c r="K4672" s="35" t="str">
        <f t="shared" si="360"/>
        <v>Leenderbos, Groote Heide &amp; De Plateaux_H2310</v>
      </c>
      <c r="L4672" s="36">
        <f>VLOOKUP(D4672,DATA!A:F,5,FALSE)</f>
        <v>1.0986712608830001E-2</v>
      </c>
      <c r="M4672" s="37">
        <f>VLOOKUP(D4672,DATA!A:F,6,FALSE)</f>
        <v>982</v>
      </c>
      <c r="N4672" s="36">
        <f t="shared" si="361"/>
        <v>98.599400730687634</v>
      </c>
      <c r="O4672" s="36">
        <f t="shared" si="362"/>
        <v>98.599517195768144</v>
      </c>
      <c r="P4672" s="36">
        <f t="shared" si="363"/>
        <v>1.1646508050944249E-4</v>
      </c>
      <c r="Q4672" s="36">
        <f t="shared" si="364"/>
        <v>3.8457092201092794E-3</v>
      </c>
    </row>
    <row r="4673" spans="1:17" x14ac:dyDescent="0.3">
      <c r="A4673" s="29">
        <v>2025260</v>
      </c>
      <c r="B4673" s="1">
        <v>136</v>
      </c>
      <c r="C4673" s="1" t="s">
        <v>14</v>
      </c>
      <c r="D4673" s="1" t="s">
        <v>61</v>
      </c>
      <c r="E4673" s="1" t="s">
        <v>62</v>
      </c>
      <c r="F4673" s="47">
        <v>714</v>
      </c>
      <c r="G4673" s="34">
        <v>1369.21</v>
      </c>
      <c r="H4673" s="1" t="s">
        <v>218</v>
      </c>
      <c r="I4673" s="34">
        <v>7.6763999999999999E-3</v>
      </c>
      <c r="J4673" s="34">
        <v>380.51263</v>
      </c>
      <c r="K4673" s="35" t="str">
        <f t="shared" si="360"/>
        <v>Leenderbos, Groote Heide &amp; De Plateaux_H2330</v>
      </c>
      <c r="L4673" s="36">
        <f>VLOOKUP(D4673,DATA!A:F,5,FALSE)</f>
        <v>1.0986712608830001E-2</v>
      </c>
      <c r="M4673" s="37">
        <f>VLOOKUP(D4673,DATA!A:F,6,FALSE)</f>
        <v>982</v>
      </c>
      <c r="N4673" s="36">
        <f t="shared" si="361"/>
        <v>98.599400730687634</v>
      </c>
      <c r="O4673" s="36">
        <f t="shared" si="362"/>
        <v>98.599517195768144</v>
      </c>
      <c r="P4673" s="36">
        <f t="shared" si="363"/>
        <v>1.1646508050944249E-4</v>
      </c>
      <c r="Q4673" s="36">
        <f t="shared" si="364"/>
        <v>4.4316434087809698E-4</v>
      </c>
    </row>
    <row r="4674" spans="1:17" x14ac:dyDescent="0.3">
      <c r="A4674" s="29">
        <v>2025261</v>
      </c>
      <c r="B4674" s="1">
        <v>136</v>
      </c>
      <c r="C4674" s="1" t="s">
        <v>14</v>
      </c>
      <c r="D4674" s="1" t="s">
        <v>63</v>
      </c>
      <c r="E4674" s="1" t="s">
        <v>64</v>
      </c>
      <c r="F4674" s="47">
        <v>714</v>
      </c>
      <c r="G4674" s="34">
        <v>1001.45</v>
      </c>
      <c r="H4674" s="1" t="s">
        <v>218</v>
      </c>
      <c r="I4674" s="34">
        <v>5.6711000000000001E-3</v>
      </c>
      <c r="J4674" s="34">
        <v>2972.9940999999999</v>
      </c>
      <c r="K4674" s="35" t="str">
        <f t="shared" si="360"/>
        <v>Leenderbos, Groote Heide &amp; De Plateaux_H2310</v>
      </c>
      <c r="L4674" s="36">
        <f>VLOOKUP(D4674,DATA!A:F,5,FALSE)</f>
        <v>1.0986712608830001E-2</v>
      </c>
      <c r="M4674" s="37">
        <f>VLOOKUP(D4674,DATA!A:F,6,FALSE)</f>
        <v>982</v>
      </c>
      <c r="N4674" s="36">
        <f t="shared" si="361"/>
        <v>55.322052183272312</v>
      </c>
      <c r="O4674" s="36">
        <f t="shared" si="362"/>
        <v>55.323592198900123</v>
      </c>
      <c r="P4674" s="36">
        <f t="shared" si="363"/>
        <v>1.540015627810476E-3</v>
      </c>
      <c r="Q4674" s="36">
        <f t="shared" si="364"/>
        <v>4.5784573753883409E-2</v>
      </c>
    </row>
    <row r="4675" spans="1:17" x14ac:dyDescent="0.3">
      <c r="A4675" s="29">
        <v>2025261</v>
      </c>
      <c r="B4675" s="1">
        <v>136</v>
      </c>
      <c r="C4675" s="1" t="s">
        <v>14</v>
      </c>
      <c r="D4675" s="1" t="s">
        <v>61</v>
      </c>
      <c r="E4675" s="1" t="s">
        <v>62</v>
      </c>
      <c r="F4675" s="47">
        <v>714</v>
      </c>
      <c r="G4675" s="34">
        <v>1001.45</v>
      </c>
      <c r="H4675" s="1" t="s">
        <v>218</v>
      </c>
      <c r="I4675" s="34">
        <v>5.6711000000000001E-3</v>
      </c>
      <c r="J4675" s="34">
        <v>6516.3915999999999</v>
      </c>
      <c r="K4675" s="35" t="str">
        <f t="shared" ref="K4675:K4738" si="365">_xlfn.CONCAT(C4675,"_",D4675)</f>
        <v>Leenderbos, Groote Heide &amp; De Plateaux_H2330</v>
      </c>
      <c r="L4675" s="36">
        <f>VLOOKUP(D4675,DATA!A:F,5,FALSE)</f>
        <v>1.0986712608830001E-2</v>
      </c>
      <c r="M4675" s="37">
        <f>VLOOKUP(D4675,DATA!A:F,6,FALSE)</f>
        <v>982</v>
      </c>
      <c r="N4675" s="36">
        <f t="shared" ref="N4675:N4738" si="366">100/(1+EXP(-L4675*(G4675-M4675)))</f>
        <v>55.322052183272312</v>
      </c>
      <c r="O4675" s="36">
        <f t="shared" ref="O4675:O4738" si="367">100/(1+EXP(-L4675*((G4675+I4675)-M4675)))</f>
        <v>55.323592198900123</v>
      </c>
      <c r="P4675" s="36">
        <f t="shared" ref="P4675:P4738" si="368">O4675-N4675</f>
        <v>1.540015627810476E-3</v>
      </c>
      <c r="Q4675" s="36">
        <f t="shared" ref="Q4675:Q4738" si="369">IF(AND(H4675&lt;&gt;"below",I4675&gt;=0.005),J4675*P4675/100,0)</f>
        <v>0.10035344900932913</v>
      </c>
    </row>
    <row r="4676" spans="1:17" x14ac:dyDescent="0.3">
      <c r="A4676" s="29">
        <v>2025262</v>
      </c>
      <c r="B4676" s="1">
        <v>136</v>
      </c>
      <c r="C4676" s="1" t="s">
        <v>14</v>
      </c>
      <c r="D4676" s="1" t="s">
        <v>61</v>
      </c>
      <c r="E4676" s="1" t="s">
        <v>62</v>
      </c>
      <c r="F4676" s="47">
        <v>714</v>
      </c>
      <c r="G4676" s="34">
        <v>914.03</v>
      </c>
      <c r="H4676" s="1" t="s">
        <v>218</v>
      </c>
      <c r="I4676" s="34">
        <v>5.0886000000000004E-3</v>
      </c>
      <c r="J4676" s="34">
        <v>6456.5730000000003</v>
      </c>
      <c r="K4676" s="35" t="str">
        <f t="shared" si="365"/>
        <v>Leenderbos, Groote Heide &amp; De Plateaux_H2330</v>
      </c>
      <c r="L4676" s="36">
        <f>VLOOKUP(D4676,DATA!A:F,5,FALSE)</f>
        <v>1.0986712608830001E-2</v>
      </c>
      <c r="M4676" s="37">
        <f>VLOOKUP(D4676,DATA!A:F,6,FALSE)</f>
        <v>982</v>
      </c>
      <c r="N4676" s="36">
        <f t="shared" si="366"/>
        <v>32.152619444975336</v>
      </c>
      <c r="O4676" s="36">
        <f t="shared" si="367"/>
        <v>32.153839051830069</v>
      </c>
      <c r="P4676" s="36">
        <f t="shared" si="368"/>
        <v>1.2196068547325467E-3</v>
      </c>
      <c r="Q4676" s="36">
        <f t="shared" si="369"/>
        <v>7.8744806888810845E-2</v>
      </c>
    </row>
    <row r="4677" spans="1:17" x14ac:dyDescent="0.3">
      <c r="A4677" s="29">
        <v>2025263</v>
      </c>
      <c r="B4677" s="1">
        <v>136</v>
      </c>
      <c r="C4677" s="1" t="s">
        <v>14</v>
      </c>
      <c r="D4677" s="1" t="s">
        <v>63</v>
      </c>
      <c r="E4677" s="1" t="s">
        <v>64</v>
      </c>
      <c r="F4677" s="47">
        <v>714</v>
      </c>
      <c r="G4677" s="34">
        <v>853.43</v>
      </c>
      <c r="H4677" s="1" t="s">
        <v>218</v>
      </c>
      <c r="I4677" s="34">
        <v>4.7749000000000003E-3</v>
      </c>
      <c r="J4677" s="34">
        <v>1068.4502</v>
      </c>
      <c r="K4677" s="35" t="str">
        <f t="shared" si="365"/>
        <v>Leenderbos, Groote Heide &amp; De Plateaux_H2310</v>
      </c>
      <c r="L4677" s="36">
        <f>VLOOKUP(D4677,DATA!A:F,5,FALSE)</f>
        <v>1.0986712608830001E-2</v>
      </c>
      <c r="M4677" s="37">
        <f>VLOOKUP(D4677,DATA!A:F,6,FALSE)</f>
        <v>982</v>
      </c>
      <c r="N4677" s="36">
        <f t="shared" si="366"/>
        <v>19.583033284621656</v>
      </c>
      <c r="O4677" s="36">
        <f t="shared" si="367"/>
        <v>19.583859449302736</v>
      </c>
      <c r="P4677" s="36">
        <f t="shared" si="368"/>
        <v>8.2616468107943319E-4</v>
      </c>
      <c r="Q4677" s="36">
        <f t="shared" si="369"/>
        <v>0</v>
      </c>
    </row>
    <row r="4678" spans="1:17" x14ac:dyDescent="0.3">
      <c r="A4678" s="29">
        <v>2025263</v>
      </c>
      <c r="B4678" s="1">
        <v>136</v>
      </c>
      <c r="C4678" s="1" t="s">
        <v>14</v>
      </c>
      <c r="D4678" s="1" t="s">
        <v>61</v>
      </c>
      <c r="E4678" s="1" t="s">
        <v>62</v>
      </c>
      <c r="F4678" s="47">
        <v>714</v>
      </c>
      <c r="G4678" s="34">
        <v>853.43</v>
      </c>
      <c r="H4678" s="1" t="s">
        <v>218</v>
      </c>
      <c r="I4678" s="34">
        <v>4.7749000000000003E-3</v>
      </c>
      <c r="J4678" s="34">
        <v>4160.5720000000001</v>
      </c>
      <c r="K4678" s="35" t="str">
        <f t="shared" si="365"/>
        <v>Leenderbos, Groote Heide &amp; De Plateaux_H2330</v>
      </c>
      <c r="L4678" s="36">
        <f>VLOOKUP(D4678,DATA!A:F,5,FALSE)</f>
        <v>1.0986712608830001E-2</v>
      </c>
      <c r="M4678" s="37">
        <f>VLOOKUP(D4678,DATA!A:F,6,FALSE)</f>
        <v>982</v>
      </c>
      <c r="N4678" s="36">
        <f t="shared" si="366"/>
        <v>19.583033284621656</v>
      </c>
      <c r="O4678" s="36">
        <f t="shared" si="367"/>
        <v>19.583859449302736</v>
      </c>
      <c r="P4678" s="36">
        <f t="shared" si="368"/>
        <v>8.2616468107943319E-4</v>
      </c>
      <c r="Q4678" s="36">
        <f t="shared" si="369"/>
        <v>0</v>
      </c>
    </row>
    <row r="4679" spans="1:17" x14ac:dyDescent="0.3">
      <c r="A4679" s="29">
        <v>2025267</v>
      </c>
      <c r="B4679" s="1">
        <v>136</v>
      </c>
      <c r="C4679" s="1" t="s">
        <v>14</v>
      </c>
      <c r="D4679" s="1" t="s">
        <v>61</v>
      </c>
      <c r="E4679" s="1" t="s">
        <v>62</v>
      </c>
      <c r="F4679" s="47">
        <v>714</v>
      </c>
      <c r="G4679" s="34">
        <v>913.91</v>
      </c>
      <c r="H4679" s="1" t="s">
        <v>218</v>
      </c>
      <c r="I4679" s="34">
        <v>4.9877999999999997E-3</v>
      </c>
      <c r="J4679" s="34">
        <v>5.6037393</v>
      </c>
      <c r="K4679" s="35" t="str">
        <f t="shared" si="365"/>
        <v>Leenderbos, Groote Heide &amp; De Plateaux_H2330</v>
      </c>
      <c r="L4679" s="36">
        <f>VLOOKUP(D4679,DATA!A:F,5,FALSE)</f>
        <v>1.0986712608830001E-2</v>
      </c>
      <c r="M4679" s="37">
        <f>VLOOKUP(D4679,DATA!A:F,6,FALSE)</f>
        <v>982</v>
      </c>
      <c r="N4679" s="36">
        <f t="shared" si="366"/>
        <v>32.12386558092259</v>
      </c>
      <c r="O4679" s="36">
        <f t="shared" si="367"/>
        <v>32.12506046548598</v>
      </c>
      <c r="P4679" s="36">
        <f t="shared" si="368"/>
        <v>1.1948845633895644E-3</v>
      </c>
      <c r="Q4679" s="36">
        <f t="shared" si="369"/>
        <v>0</v>
      </c>
    </row>
    <row r="4680" spans="1:17" x14ac:dyDescent="0.3">
      <c r="A4680" s="29">
        <v>2025268</v>
      </c>
      <c r="B4680" s="1">
        <v>136</v>
      </c>
      <c r="C4680" s="1" t="s">
        <v>14</v>
      </c>
      <c r="D4680" s="1" t="s">
        <v>61</v>
      </c>
      <c r="E4680" s="1" t="s">
        <v>62</v>
      </c>
      <c r="F4680" s="47">
        <v>714</v>
      </c>
      <c r="G4680" s="34">
        <v>963.07</v>
      </c>
      <c r="H4680" s="1" t="s">
        <v>218</v>
      </c>
      <c r="I4680" s="34">
        <v>5.2386000000000004E-3</v>
      </c>
      <c r="J4680" s="34">
        <v>2162.3681999999999</v>
      </c>
      <c r="K4680" s="35" t="str">
        <f t="shared" si="365"/>
        <v>Leenderbos, Groote Heide &amp; De Plateaux_H2330</v>
      </c>
      <c r="L4680" s="36">
        <f>VLOOKUP(D4680,DATA!A:F,5,FALSE)</f>
        <v>1.0986712608830001E-2</v>
      </c>
      <c r="M4680" s="37">
        <f>VLOOKUP(D4680,DATA!A:F,6,FALSE)</f>
        <v>982</v>
      </c>
      <c r="N4680" s="36">
        <f t="shared" si="366"/>
        <v>44.819199455074241</v>
      </c>
      <c r="O4680" s="36">
        <f t="shared" si="367"/>
        <v>44.820622885975425</v>
      </c>
      <c r="P4680" s="36">
        <f t="shared" si="368"/>
        <v>1.4234309011840196E-3</v>
      </c>
      <c r="Q4680" s="36">
        <f t="shared" si="369"/>
        <v>3.0779817156176663E-2</v>
      </c>
    </row>
    <row r="4681" spans="1:17" x14ac:dyDescent="0.3">
      <c r="A4681" s="29">
        <v>2025269</v>
      </c>
      <c r="B4681" s="1">
        <v>136</v>
      </c>
      <c r="C4681" s="1" t="s">
        <v>14</v>
      </c>
      <c r="D4681" s="1" t="s">
        <v>51</v>
      </c>
      <c r="E4681" s="1" t="s">
        <v>52</v>
      </c>
      <c r="F4681" s="47">
        <v>1000</v>
      </c>
      <c r="G4681" s="34">
        <v>1084.1099999999999</v>
      </c>
      <c r="H4681" s="1" t="s">
        <v>218</v>
      </c>
      <c r="I4681" s="34">
        <v>5.6725999999999999E-3</v>
      </c>
      <c r="J4681" s="34">
        <v>4896.1606000000002</v>
      </c>
      <c r="K4681" s="35" t="str">
        <f t="shared" si="365"/>
        <v>Leenderbos, Groote Heide &amp; De Plateaux_Lg09</v>
      </c>
      <c r="L4681" s="36">
        <f>VLOOKUP(D4681,DATA!A:F,5,FALSE)</f>
        <v>8.4126827976184013E-3</v>
      </c>
      <c r="M4681" s="37">
        <f>VLOOKUP(D4681,DATA!A:F,6,FALSE)</f>
        <v>1350</v>
      </c>
      <c r="N4681" s="36">
        <f t="shared" si="366"/>
        <v>9.6489962769802471</v>
      </c>
      <c r="O4681" s="36">
        <f t="shared" si="367"/>
        <v>9.6494123218373922</v>
      </c>
      <c r="P4681" s="36">
        <f t="shared" si="368"/>
        <v>4.1604485714508144E-4</v>
      </c>
      <c r="Q4681" s="36">
        <f t="shared" si="369"/>
        <v>2.0370224373863762E-2</v>
      </c>
    </row>
    <row r="4682" spans="1:17" x14ac:dyDescent="0.3">
      <c r="A4682" s="29">
        <v>2025270</v>
      </c>
      <c r="B4682" s="1">
        <v>136</v>
      </c>
      <c r="C4682" s="1" t="s">
        <v>14</v>
      </c>
      <c r="D4682" s="1" t="s">
        <v>51</v>
      </c>
      <c r="E4682" s="1" t="s">
        <v>52</v>
      </c>
      <c r="F4682" s="47">
        <v>1000</v>
      </c>
      <c r="G4682" s="34">
        <v>1010.62</v>
      </c>
      <c r="H4682" s="1" t="s">
        <v>218</v>
      </c>
      <c r="I4682" s="34">
        <v>5.3169000000000003E-3</v>
      </c>
      <c r="J4682" s="34">
        <v>2355.1419999999998</v>
      </c>
      <c r="K4682" s="35" t="str">
        <f t="shared" si="365"/>
        <v>Leenderbos, Groote Heide &amp; De Plateaux_Lg09</v>
      </c>
      <c r="L4682" s="36">
        <f>VLOOKUP(D4682,DATA!A:F,5,FALSE)</f>
        <v>8.4126827976184013E-3</v>
      </c>
      <c r="M4682" s="37">
        <f>VLOOKUP(D4682,DATA!A:F,6,FALSE)</f>
        <v>1350</v>
      </c>
      <c r="N4682" s="36">
        <f t="shared" si="366"/>
        <v>5.4418480689558812</v>
      </c>
      <c r="O4682" s="36">
        <f t="shared" si="367"/>
        <v>5.4420782380721233</v>
      </c>
      <c r="P4682" s="36">
        <f t="shared" si="368"/>
        <v>2.3016911624207381E-4</v>
      </c>
      <c r="Q4682" s="36">
        <f t="shared" si="369"/>
        <v>5.4208095276459013E-3</v>
      </c>
    </row>
    <row r="4683" spans="1:17" x14ac:dyDescent="0.3">
      <c r="A4683" s="29">
        <v>2025271</v>
      </c>
      <c r="B4683" s="1">
        <v>136</v>
      </c>
      <c r="C4683" s="1" t="s">
        <v>14</v>
      </c>
      <c r="D4683" s="1" t="s">
        <v>51</v>
      </c>
      <c r="E4683" s="1" t="s">
        <v>52</v>
      </c>
      <c r="F4683" s="47">
        <v>1000</v>
      </c>
      <c r="G4683" s="34">
        <v>1016.99</v>
      </c>
      <c r="H4683" s="1" t="s">
        <v>218</v>
      </c>
      <c r="I4683" s="34">
        <v>5.2538000000000003E-3</v>
      </c>
      <c r="J4683" s="34">
        <v>640.76149999999996</v>
      </c>
      <c r="K4683" s="35" t="str">
        <f t="shared" si="365"/>
        <v>Leenderbos, Groote Heide &amp; De Plateaux_Lg09</v>
      </c>
      <c r="L4683" s="36">
        <f>VLOOKUP(D4683,DATA!A:F,5,FALSE)</f>
        <v>8.4126827976184013E-3</v>
      </c>
      <c r="M4683" s="37">
        <f>VLOOKUP(D4683,DATA!A:F,6,FALSE)</f>
        <v>1350</v>
      </c>
      <c r="N4683" s="36">
        <f t="shared" si="366"/>
        <v>5.7242767867140518</v>
      </c>
      <c r="O4683" s="36">
        <f t="shared" si="367"/>
        <v>5.7245153134398743</v>
      </c>
      <c r="P4683" s="36">
        <f t="shared" si="368"/>
        <v>2.3852672582247436E-4</v>
      </c>
      <c r="Q4683" s="36">
        <f t="shared" si="369"/>
        <v>1.528387426280974E-3</v>
      </c>
    </row>
    <row r="4684" spans="1:17" x14ac:dyDescent="0.3">
      <c r="A4684" s="30">
        <v>2025274</v>
      </c>
      <c r="B4684" s="14">
        <v>136</v>
      </c>
      <c r="C4684" s="14" t="s">
        <v>14</v>
      </c>
      <c r="D4684" s="14" t="s">
        <v>65</v>
      </c>
      <c r="E4684" s="14" t="s">
        <v>66</v>
      </c>
      <c r="F4684" s="48">
        <v>500</v>
      </c>
      <c r="G4684" s="38">
        <v>1120.55</v>
      </c>
      <c r="H4684" s="14" t="s">
        <v>218</v>
      </c>
      <c r="I4684" s="38">
        <v>5.2884999999999998E-3</v>
      </c>
      <c r="J4684" s="38">
        <v>209.96623</v>
      </c>
      <c r="K4684" s="39" t="str">
        <f t="shared" si="365"/>
        <v>Leenderbos, Groote Heide &amp; De Plateaux_H3140hz</v>
      </c>
      <c r="L4684" s="40">
        <f>VLOOKUP(D4684,DATA!A:F,5,FALSE)</f>
        <v>0</v>
      </c>
      <c r="M4684" s="41">
        <f>VLOOKUP(D4684,DATA!A:F,6,FALSE)</f>
        <v>3.5</v>
      </c>
      <c r="N4684" s="40">
        <f t="shared" si="366"/>
        <v>50</v>
      </c>
      <c r="O4684" s="40">
        <f t="shared" si="367"/>
        <v>50</v>
      </c>
      <c r="P4684" s="40">
        <f>J4684/10000*I4684</f>
        <v>1.1104064073549998E-4</v>
      </c>
      <c r="Q4684" s="40">
        <f>IF(AND(H4684&lt;&gt;"below",I4684&gt;=0.005),M4684*P4684,0)</f>
        <v>3.8864224257424994E-4</v>
      </c>
    </row>
    <row r="4685" spans="1:17" x14ac:dyDescent="0.3">
      <c r="A4685" s="29">
        <v>2025302</v>
      </c>
      <c r="B4685" s="1">
        <v>138</v>
      </c>
      <c r="C4685" s="1" t="s">
        <v>38</v>
      </c>
      <c r="D4685" s="1" t="s">
        <v>75</v>
      </c>
      <c r="E4685" s="1" t="s">
        <v>76</v>
      </c>
      <c r="F4685" s="47">
        <v>1071</v>
      </c>
      <c r="G4685" s="34">
        <v>1348.8</v>
      </c>
      <c r="H4685" s="1" t="s">
        <v>218</v>
      </c>
      <c r="I4685" s="34">
        <v>4.4569999999999999E-4</v>
      </c>
      <c r="J4685" s="34">
        <v>3321.1956</v>
      </c>
      <c r="K4685" s="35" t="str">
        <f t="shared" si="365"/>
        <v>Weerter- en Budelerbergen &amp; Ringselven_Lg13</v>
      </c>
      <c r="L4685" s="36">
        <f>VLOOKUP(D4685,DATA!A:F,5,FALSE)</f>
        <v>8.4126827976184013E-3</v>
      </c>
      <c r="M4685" s="37">
        <f>VLOOKUP(D4685,DATA!A:F,6,FALSE)</f>
        <v>1421</v>
      </c>
      <c r="N4685" s="36">
        <f t="shared" si="366"/>
        <v>35.265350305552722</v>
      </c>
      <c r="O4685" s="36">
        <f t="shared" si="367"/>
        <v>35.265435903311278</v>
      </c>
      <c r="P4685" s="36">
        <f t="shared" si="368"/>
        <v>8.559775855587759E-5</v>
      </c>
      <c r="Q4685" s="36">
        <f t="shared" si="369"/>
        <v>0</v>
      </c>
    </row>
    <row r="4686" spans="1:17" x14ac:dyDescent="0.3">
      <c r="A4686" s="29">
        <v>2025303</v>
      </c>
      <c r="B4686" s="1">
        <v>138</v>
      </c>
      <c r="C4686" s="1" t="s">
        <v>38</v>
      </c>
      <c r="D4686" s="1" t="s">
        <v>75</v>
      </c>
      <c r="E4686" s="1" t="s">
        <v>76</v>
      </c>
      <c r="F4686" s="47">
        <v>1071</v>
      </c>
      <c r="G4686" s="34">
        <v>1677.6</v>
      </c>
      <c r="H4686" s="1" t="s">
        <v>218</v>
      </c>
      <c r="I4686" s="34">
        <v>5.0379999999999999E-4</v>
      </c>
      <c r="J4686" s="34">
        <v>2358.4863</v>
      </c>
      <c r="K4686" s="35" t="str">
        <f t="shared" si="365"/>
        <v>Weerter- en Budelerbergen &amp; Ringselven_Lg13</v>
      </c>
      <c r="L4686" s="36">
        <f>VLOOKUP(D4686,DATA!A:F,5,FALSE)</f>
        <v>8.4126827976184013E-3</v>
      </c>
      <c r="M4686" s="37">
        <f>VLOOKUP(D4686,DATA!A:F,6,FALSE)</f>
        <v>1421</v>
      </c>
      <c r="N4686" s="36">
        <f t="shared" si="366"/>
        <v>89.647844578948678</v>
      </c>
      <c r="O4686" s="36">
        <f t="shared" si="367"/>
        <v>89.64788391244781</v>
      </c>
      <c r="P4686" s="36">
        <f t="shared" si="368"/>
        <v>3.9333499131544158E-5</v>
      </c>
      <c r="Q4686" s="36">
        <f t="shared" si="369"/>
        <v>0</v>
      </c>
    </row>
    <row r="4687" spans="1:17" x14ac:dyDescent="0.3">
      <c r="A4687" s="29">
        <v>2025303</v>
      </c>
      <c r="B4687" s="1">
        <v>138</v>
      </c>
      <c r="C4687" s="1" t="s">
        <v>38</v>
      </c>
      <c r="D4687" s="1" t="s">
        <v>89</v>
      </c>
      <c r="E4687" s="1" t="s">
        <v>54</v>
      </c>
      <c r="F4687" s="47">
        <v>714</v>
      </c>
      <c r="G4687" s="34">
        <v>1677.6</v>
      </c>
      <c r="H4687" s="1" t="s">
        <v>218</v>
      </c>
      <c r="I4687" s="34">
        <v>5.0379999999999999E-4</v>
      </c>
      <c r="J4687" s="34">
        <v>464.16059999999999</v>
      </c>
      <c r="K4687" s="35" t="str">
        <f t="shared" si="365"/>
        <v>Weerter- en Budelerbergen &amp; Ringselven_L4030</v>
      </c>
      <c r="L4687" s="36">
        <f>VLOOKUP(D4687,DATA!A:F,5,FALSE)</f>
        <v>1.0986712608830001E-2</v>
      </c>
      <c r="M4687" s="37">
        <f>VLOOKUP(D4687,DATA!A:F,6,FALSE)</f>
        <v>982</v>
      </c>
      <c r="N4687" s="36">
        <f t="shared" si="366"/>
        <v>99.952053366373562</v>
      </c>
      <c r="O4687" s="36">
        <f t="shared" si="367"/>
        <v>99.952053631635295</v>
      </c>
      <c r="P4687" s="36">
        <f t="shared" si="368"/>
        <v>2.6526173257934715E-7</v>
      </c>
      <c r="Q4687" s="36">
        <f t="shared" si="369"/>
        <v>0</v>
      </c>
    </row>
    <row r="4688" spans="1:17" x14ac:dyDescent="0.3">
      <c r="A4688" s="29">
        <v>2025304</v>
      </c>
      <c r="B4688" s="1">
        <v>138</v>
      </c>
      <c r="C4688" s="1" t="s">
        <v>38</v>
      </c>
      <c r="D4688" s="1" t="s">
        <v>75</v>
      </c>
      <c r="E4688" s="1" t="s">
        <v>76</v>
      </c>
      <c r="F4688" s="47">
        <v>1071</v>
      </c>
      <c r="G4688" s="34">
        <v>1840.96</v>
      </c>
      <c r="H4688" s="1" t="s">
        <v>218</v>
      </c>
      <c r="I4688" s="34">
        <v>5.1329999999999995E-4</v>
      </c>
      <c r="J4688" s="34">
        <v>8217.6710000000003</v>
      </c>
      <c r="K4688" s="35" t="str">
        <f t="shared" si="365"/>
        <v>Weerter- en Budelerbergen &amp; Ringselven_Lg13</v>
      </c>
      <c r="L4688" s="36">
        <f>VLOOKUP(D4688,DATA!A:F,5,FALSE)</f>
        <v>8.4126827976184013E-3</v>
      </c>
      <c r="M4688" s="37">
        <f>VLOOKUP(D4688,DATA!A:F,6,FALSE)</f>
        <v>1421</v>
      </c>
      <c r="N4688" s="36">
        <f t="shared" si="366"/>
        <v>97.161200663452519</v>
      </c>
      <c r="O4688" s="36">
        <f t="shared" si="367"/>
        <v>97.161212574020198</v>
      </c>
      <c r="P4688" s="36">
        <f t="shared" si="368"/>
        <v>1.1910567678796724E-5</v>
      </c>
      <c r="Q4688" s="36">
        <f t="shared" si="369"/>
        <v>0</v>
      </c>
    </row>
    <row r="4689" spans="1:17" x14ac:dyDescent="0.3">
      <c r="A4689" s="29">
        <v>2025305</v>
      </c>
      <c r="B4689" s="1">
        <v>138</v>
      </c>
      <c r="C4689" s="1" t="s">
        <v>38</v>
      </c>
      <c r="D4689" s="1" t="s">
        <v>75</v>
      </c>
      <c r="E4689" s="1" t="s">
        <v>76</v>
      </c>
      <c r="F4689" s="47">
        <v>1071</v>
      </c>
      <c r="G4689" s="34">
        <v>1825.09</v>
      </c>
      <c r="H4689" s="1" t="s">
        <v>218</v>
      </c>
      <c r="I4689" s="34">
        <v>4.6040000000000002E-4</v>
      </c>
      <c r="J4689" s="34">
        <v>8644.2649999999994</v>
      </c>
      <c r="K4689" s="35" t="str">
        <f t="shared" si="365"/>
        <v>Weerter- en Budelerbergen &amp; Ringselven_Lg13</v>
      </c>
      <c r="L4689" s="36">
        <f>VLOOKUP(D4689,DATA!A:F,5,FALSE)</f>
        <v>8.4126827976184013E-3</v>
      </c>
      <c r="M4689" s="37">
        <f>VLOOKUP(D4689,DATA!A:F,6,FALSE)</f>
        <v>1421</v>
      </c>
      <c r="N4689" s="36">
        <f t="shared" si="366"/>
        <v>96.768831107316871</v>
      </c>
      <c r="O4689" s="36">
        <f t="shared" si="367"/>
        <v>96.768843217876054</v>
      </c>
      <c r="P4689" s="36">
        <f t="shared" si="368"/>
        <v>1.2110559183042824E-5</v>
      </c>
      <c r="Q4689" s="36">
        <f t="shared" si="369"/>
        <v>0</v>
      </c>
    </row>
    <row r="4690" spans="1:17" x14ac:dyDescent="0.3">
      <c r="A4690" s="29">
        <v>2025305</v>
      </c>
      <c r="B4690" s="1">
        <v>138</v>
      </c>
      <c r="C4690" s="1" t="s">
        <v>38</v>
      </c>
      <c r="D4690" s="1" t="s">
        <v>89</v>
      </c>
      <c r="E4690" s="1" t="s">
        <v>54</v>
      </c>
      <c r="F4690" s="47">
        <v>714</v>
      </c>
      <c r="G4690" s="34">
        <v>1825.09</v>
      </c>
      <c r="H4690" s="1" t="s">
        <v>218</v>
      </c>
      <c r="I4690" s="34">
        <v>4.6040000000000002E-4</v>
      </c>
      <c r="J4690" s="34">
        <v>10.861015999999999</v>
      </c>
      <c r="K4690" s="35" t="str">
        <f t="shared" si="365"/>
        <v>Weerter- en Budelerbergen &amp; Ringselven_L4030</v>
      </c>
      <c r="L4690" s="36">
        <f>VLOOKUP(D4690,DATA!A:F,5,FALSE)</f>
        <v>1.0986712608830001E-2</v>
      </c>
      <c r="M4690" s="37">
        <f>VLOOKUP(D4690,DATA!A:F,6,FALSE)</f>
        <v>982</v>
      </c>
      <c r="N4690" s="36">
        <f t="shared" si="366"/>
        <v>99.990511855749105</v>
      </c>
      <c r="O4690" s="36">
        <f t="shared" si="367"/>
        <v>99.990511903738167</v>
      </c>
      <c r="P4690" s="36">
        <f t="shared" si="368"/>
        <v>4.7989061613407102E-8</v>
      </c>
      <c r="Q4690" s="36">
        <f t="shared" si="369"/>
        <v>0</v>
      </c>
    </row>
    <row r="4691" spans="1:17" x14ac:dyDescent="0.3">
      <c r="A4691" s="29">
        <v>2025306</v>
      </c>
      <c r="B4691" s="1">
        <v>138</v>
      </c>
      <c r="C4691" s="1" t="s">
        <v>38</v>
      </c>
      <c r="D4691" s="1" t="s">
        <v>75</v>
      </c>
      <c r="E4691" s="1" t="s">
        <v>76</v>
      </c>
      <c r="F4691" s="47">
        <v>1071</v>
      </c>
      <c r="G4691" s="34">
        <v>1831.75</v>
      </c>
      <c r="H4691" s="1" t="s">
        <v>218</v>
      </c>
      <c r="I4691" s="34">
        <v>3.4430000000000002E-4</v>
      </c>
      <c r="J4691" s="34">
        <v>9883.4549999999999</v>
      </c>
      <c r="K4691" s="35" t="str">
        <f t="shared" si="365"/>
        <v>Weerter- en Budelerbergen &amp; Ringselven_Lg13</v>
      </c>
      <c r="L4691" s="36">
        <f>VLOOKUP(D4691,DATA!A:F,5,FALSE)</f>
        <v>8.4126827976184013E-3</v>
      </c>
      <c r="M4691" s="37">
        <f>VLOOKUP(D4691,DATA!A:F,6,FALSE)</f>
        <v>1421</v>
      </c>
      <c r="N4691" s="36">
        <f t="shared" si="366"/>
        <v>96.939502040754704</v>
      </c>
      <c r="O4691" s="36">
        <f t="shared" si="367"/>
        <v>96.939510634130897</v>
      </c>
      <c r="P4691" s="36">
        <f t="shared" si="368"/>
        <v>8.5933761937440067E-6</v>
      </c>
      <c r="Q4691" s="36">
        <f t="shared" si="369"/>
        <v>0</v>
      </c>
    </row>
    <row r="4692" spans="1:17" x14ac:dyDescent="0.3">
      <c r="A4692" s="29">
        <v>2025307</v>
      </c>
      <c r="B4692" s="1">
        <v>138</v>
      </c>
      <c r="C4692" s="1" t="s">
        <v>38</v>
      </c>
      <c r="D4692" s="1" t="s">
        <v>75</v>
      </c>
      <c r="E4692" s="1" t="s">
        <v>76</v>
      </c>
      <c r="F4692" s="47">
        <v>1071</v>
      </c>
      <c r="G4692" s="34">
        <v>1832.62</v>
      </c>
      <c r="H4692" s="1" t="s">
        <v>218</v>
      </c>
      <c r="I4692" s="34">
        <v>2.853E-4</v>
      </c>
      <c r="J4692" s="34">
        <v>10000</v>
      </c>
      <c r="K4692" s="35" t="str">
        <f t="shared" si="365"/>
        <v>Weerter- en Budelerbergen &amp; Ringselven_Lg13</v>
      </c>
      <c r="L4692" s="36">
        <f>VLOOKUP(D4692,DATA!A:F,5,FALSE)</f>
        <v>8.4126827976184013E-3</v>
      </c>
      <c r="M4692" s="37">
        <f>VLOOKUP(D4692,DATA!A:F,6,FALSE)</f>
        <v>1421</v>
      </c>
      <c r="N4692" s="36">
        <f t="shared" si="366"/>
        <v>96.961141940473183</v>
      </c>
      <c r="O4692" s="36">
        <f t="shared" si="367"/>
        <v>96.961149012500556</v>
      </c>
      <c r="P4692" s="36">
        <f t="shared" si="368"/>
        <v>7.0720273726010419E-6</v>
      </c>
      <c r="Q4692" s="36">
        <f t="shared" si="369"/>
        <v>0</v>
      </c>
    </row>
    <row r="4693" spans="1:17" x14ac:dyDescent="0.3">
      <c r="A4693" s="29">
        <v>2025308</v>
      </c>
      <c r="B4693" s="1">
        <v>138</v>
      </c>
      <c r="C4693" s="1" t="s">
        <v>38</v>
      </c>
      <c r="D4693" s="1" t="s">
        <v>75</v>
      </c>
      <c r="E4693" s="1" t="s">
        <v>76</v>
      </c>
      <c r="F4693" s="47">
        <v>1071</v>
      </c>
      <c r="G4693" s="34">
        <v>1815.92</v>
      </c>
      <c r="H4693" s="1" t="s">
        <v>218</v>
      </c>
      <c r="I4693" s="34">
        <v>2.3250000000000001E-4</v>
      </c>
      <c r="J4693" s="34">
        <v>9343.384</v>
      </c>
      <c r="K4693" s="35" t="str">
        <f t="shared" si="365"/>
        <v>Weerter- en Budelerbergen &amp; Ringselven_Lg13</v>
      </c>
      <c r="L4693" s="36">
        <f>VLOOKUP(D4693,DATA!A:F,5,FALSE)</f>
        <v>8.4126827976184013E-3</v>
      </c>
      <c r="M4693" s="37">
        <f>VLOOKUP(D4693,DATA!A:F,6,FALSE)</f>
        <v>1421</v>
      </c>
      <c r="N4693" s="36">
        <f t="shared" si="366"/>
        <v>96.518719171796803</v>
      </c>
      <c r="O4693" s="36">
        <f t="shared" si="367"/>
        <v>96.518725743950071</v>
      </c>
      <c r="P4693" s="36">
        <f t="shared" si="368"/>
        <v>6.5721532678253425E-6</v>
      </c>
      <c r="Q4693" s="36">
        <f t="shared" si="369"/>
        <v>0</v>
      </c>
    </row>
    <row r="4694" spans="1:17" x14ac:dyDescent="0.3">
      <c r="A4694" s="29">
        <v>2025309</v>
      </c>
      <c r="B4694" s="1">
        <v>138</v>
      </c>
      <c r="C4694" s="1" t="s">
        <v>38</v>
      </c>
      <c r="D4694" s="1" t="s">
        <v>75</v>
      </c>
      <c r="E4694" s="1" t="s">
        <v>76</v>
      </c>
      <c r="F4694" s="47">
        <v>1071</v>
      </c>
      <c r="G4694" s="34">
        <v>1823.26</v>
      </c>
      <c r="H4694" s="1" t="s">
        <v>218</v>
      </c>
      <c r="I4694" s="34">
        <v>1.7239999999999999E-4</v>
      </c>
      <c r="J4694" s="34">
        <v>9384.4449999999997</v>
      </c>
      <c r="K4694" s="35" t="str">
        <f t="shared" si="365"/>
        <v>Weerter- en Budelerbergen &amp; Ringselven_Lg13</v>
      </c>
      <c r="L4694" s="36">
        <f>VLOOKUP(D4694,DATA!A:F,5,FALSE)</f>
        <v>8.4126827976184013E-3</v>
      </c>
      <c r="M4694" s="37">
        <f>VLOOKUP(D4694,DATA!A:F,6,FALSE)</f>
        <v>1421</v>
      </c>
      <c r="N4694" s="36">
        <f t="shared" si="366"/>
        <v>96.720345770214053</v>
      </c>
      <c r="O4694" s="36">
        <f t="shared" si="367"/>
        <v>96.720350370844827</v>
      </c>
      <c r="P4694" s="36">
        <f t="shared" si="368"/>
        <v>4.600630774120873E-6</v>
      </c>
      <c r="Q4694" s="36">
        <f t="shared" si="369"/>
        <v>0</v>
      </c>
    </row>
    <row r="4695" spans="1:17" x14ac:dyDescent="0.3">
      <c r="A4695" s="29">
        <v>2025310</v>
      </c>
      <c r="B4695" s="1">
        <v>138</v>
      </c>
      <c r="C4695" s="1" t="s">
        <v>38</v>
      </c>
      <c r="D4695" s="1" t="s">
        <v>75</v>
      </c>
      <c r="E4695" s="1" t="s">
        <v>76</v>
      </c>
      <c r="F4695" s="47">
        <v>1071</v>
      </c>
      <c r="G4695" s="34">
        <v>1781.5</v>
      </c>
      <c r="H4695" s="1" t="s">
        <v>218</v>
      </c>
      <c r="I4695" s="34">
        <v>1.1991E-4</v>
      </c>
      <c r="J4695" s="34">
        <v>7274.2676000000001</v>
      </c>
      <c r="K4695" s="35" t="str">
        <f t="shared" si="365"/>
        <v>Weerter- en Budelerbergen &amp; Ringselven_Lg13</v>
      </c>
      <c r="L4695" s="36">
        <f>VLOOKUP(D4695,DATA!A:F,5,FALSE)</f>
        <v>8.4126827976184013E-3</v>
      </c>
      <c r="M4695" s="37">
        <f>VLOOKUP(D4695,DATA!A:F,6,FALSE)</f>
        <v>1421</v>
      </c>
      <c r="N4695" s="36">
        <f t="shared" si="366"/>
        <v>95.403289625145604</v>
      </c>
      <c r="O4695" s="36">
        <f t="shared" si="367"/>
        <v>95.403294048993729</v>
      </c>
      <c r="P4695" s="36">
        <f t="shared" si="368"/>
        <v>4.4238481251568373E-6</v>
      </c>
      <c r="Q4695" s="36">
        <f t="shared" si="369"/>
        <v>0</v>
      </c>
    </row>
    <row r="4696" spans="1:17" x14ac:dyDescent="0.3">
      <c r="A4696" s="29">
        <v>2025310</v>
      </c>
      <c r="B4696" s="1">
        <v>138</v>
      </c>
      <c r="C4696" s="1" t="s">
        <v>38</v>
      </c>
      <c r="D4696" s="1" t="s">
        <v>72</v>
      </c>
      <c r="E4696" s="1" t="s">
        <v>73</v>
      </c>
      <c r="F4696" s="47">
        <v>1071</v>
      </c>
      <c r="G4696" s="34">
        <v>1781.5</v>
      </c>
      <c r="H4696" s="1" t="s">
        <v>218</v>
      </c>
      <c r="I4696" s="34">
        <v>1.1991E-4</v>
      </c>
      <c r="J4696" s="34">
        <v>986.75620000000004</v>
      </c>
      <c r="K4696" s="35" t="str">
        <f t="shared" si="365"/>
        <v>Weerter- en Budelerbergen &amp; Ringselven_Lg14</v>
      </c>
      <c r="L4696" s="36">
        <f>VLOOKUP(D4696,DATA!A:F,5,FALSE)</f>
        <v>7.6478934523803643E-3</v>
      </c>
      <c r="M4696" s="37">
        <f>VLOOKUP(D4696,DATA!A:F,6,FALSE)</f>
        <v>1814</v>
      </c>
      <c r="N4696" s="36">
        <f t="shared" si="366"/>
        <v>43.817881633370064</v>
      </c>
      <c r="O4696" s="36">
        <f t="shared" si="367"/>
        <v>43.817904209356975</v>
      </c>
      <c r="P4696" s="36">
        <f t="shared" si="368"/>
        <v>2.2575986911022028E-5</v>
      </c>
      <c r="Q4696" s="36">
        <f t="shared" si="369"/>
        <v>0</v>
      </c>
    </row>
    <row r="4697" spans="1:17" x14ac:dyDescent="0.3">
      <c r="A4697" s="29">
        <v>2025310</v>
      </c>
      <c r="B4697" s="1">
        <v>138</v>
      </c>
      <c r="C4697" s="1" t="s">
        <v>38</v>
      </c>
      <c r="D4697" s="1" t="s">
        <v>89</v>
      </c>
      <c r="E4697" s="1" t="s">
        <v>54</v>
      </c>
      <c r="F4697" s="47">
        <v>714</v>
      </c>
      <c r="G4697" s="34">
        <v>1781.5</v>
      </c>
      <c r="H4697" s="1" t="s">
        <v>218</v>
      </c>
      <c r="I4697" s="34">
        <v>1.1991E-4</v>
      </c>
      <c r="J4697" s="34">
        <v>673.92693999999995</v>
      </c>
      <c r="K4697" s="35" t="str">
        <f t="shared" si="365"/>
        <v>Weerter- en Budelerbergen &amp; Ringselven_L4030</v>
      </c>
      <c r="L4697" s="36">
        <f>VLOOKUP(D4697,DATA!A:F,5,FALSE)</f>
        <v>1.0986712608830001E-2</v>
      </c>
      <c r="M4697" s="37">
        <f>VLOOKUP(D4697,DATA!A:F,6,FALSE)</f>
        <v>982</v>
      </c>
      <c r="N4697" s="36">
        <f t="shared" si="366"/>
        <v>99.984684037842044</v>
      </c>
      <c r="O4697" s="36">
        <f t="shared" si="367"/>
        <v>99.984684058016455</v>
      </c>
      <c r="P4697" s="36">
        <f t="shared" si="368"/>
        <v>2.0174411474727094E-8</v>
      </c>
      <c r="Q4697" s="36">
        <f t="shared" si="369"/>
        <v>0</v>
      </c>
    </row>
    <row r="4698" spans="1:17" x14ac:dyDescent="0.3">
      <c r="A4698" s="30">
        <v>2025311</v>
      </c>
      <c r="B4698" s="14">
        <v>138</v>
      </c>
      <c r="C4698" s="14" t="s">
        <v>38</v>
      </c>
      <c r="D4698" s="14" t="s">
        <v>55</v>
      </c>
      <c r="E4698" s="14" t="s">
        <v>56</v>
      </c>
      <c r="F4698" s="48">
        <v>500</v>
      </c>
      <c r="G4698" s="38">
        <v>1239.18</v>
      </c>
      <c r="H4698" s="14" t="s">
        <v>218</v>
      </c>
      <c r="I4698" s="38">
        <v>5.4459999999999997E-5</v>
      </c>
      <c r="J4698" s="38">
        <v>407.91991999999999</v>
      </c>
      <c r="K4698" s="39" t="str">
        <f t="shared" si="365"/>
        <v>Weerter- en Budelerbergen &amp; Ringselven_H3130</v>
      </c>
      <c r="L4698" s="40">
        <f>VLOOKUP(D4698,DATA!A:F,5,FALSE)</f>
        <v>0</v>
      </c>
      <c r="M4698" s="41">
        <f>VLOOKUP(D4698,DATA!A:F,6,FALSE)</f>
        <v>3.5</v>
      </c>
      <c r="N4698" s="40">
        <f t="shared" si="366"/>
        <v>50</v>
      </c>
      <c r="O4698" s="40">
        <f t="shared" si="367"/>
        <v>50</v>
      </c>
      <c r="P4698" s="40">
        <f>J4698/10000*I4698</f>
        <v>2.22153188432E-6</v>
      </c>
      <c r="Q4698" s="40">
        <f>IF(AND(H4698&lt;&gt;"below",I4698&gt;=0.005),M4698*P4698,0)</f>
        <v>0</v>
      </c>
    </row>
    <row r="4699" spans="1:17" x14ac:dyDescent="0.3">
      <c r="A4699" s="29">
        <v>2025311</v>
      </c>
      <c r="B4699" s="1">
        <v>138</v>
      </c>
      <c r="C4699" s="1" t="s">
        <v>38</v>
      </c>
      <c r="D4699" s="1" t="s">
        <v>41</v>
      </c>
      <c r="E4699" s="1" t="s">
        <v>42</v>
      </c>
      <c r="F4699" s="47">
        <v>1071</v>
      </c>
      <c r="G4699" s="34">
        <v>1239.18</v>
      </c>
      <c r="H4699" s="1" t="s">
        <v>218</v>
      </c>
      <c r="I4699" s="34">
        <v>5.4459999999999997E-5</v>
      </c>
      <c r="J4699" s="34">
        <v>4022.9162133345499</v>
      </c>
      <c r="K4699" s="35" t="str">
        <f t="shared" si="365"/>
        <v>Weerter- en Budelerbergen &amp; Ringselven_H4010A</v>
      </c>
      <c r="L4699" s="36">
        <f>VLOOKUP(D4699,DATA!A:F,5,FALSE)</f>
        <v>1.3726988247862192E-2</v>
      </c>
      <c r="M4699" s="37">
        <f>VLOOKUP(D4699,DATA!A:F,6,FALSE)</f>
        <v>1285.5</v>
      </c>
      <c r="N4699" s="36">
        <f t="shared" si="366"/>
        <v>34.618885390261894</v>
      </c>
      <c r="O4699" s="36">
        <f t="shared" si="367"/>
        <v>34.618902310962838</v>
      </c>
      <c r="P4699" s="36">
        <f t="shared" si="368"/>
        <v>1.6920700943501288E-5</v>
      </c>
      <c r="Q4699" s="36">
        <f t="shared" si="369"/>
        <v>0</v>
      </c>
    </row>
    <row r="4700" spans="1:17" x14ac:dyDescent="0.3">
      <c r="A4700" s="29">
        <v>2025311</v>
      </c>
      <c r="B4700" s="1">
        <v>138</v>
      </c>
      <c r="C4700" s="1" t="s">
        <v>38</v>
      </c>
      <c r="D4700" s="1" t="s">
        <v>53</v>
      </c>
      <c r="E4700" s="1" t="s">
        <v>54</v>
      </c>
      <c r="F4700" s="47">
        <v>714</v>
      </c>
      <c r="G4700" s="34">
        <v>1239.18</v>
      </c>
      <c r="H4700" s="1" t="s">
        <v>218</v>
      </c>
      <c r="I4700" s="34">
        <v>5.4459999999999997E-5</v>
      </c>
      <c r="J4700" s="34">
        <v>4466.3691099999996</v>
      </c>
      <c r="K4700" s="35" t="str">
        <f t="shared" si="365"/>
        <v>Weerter- en Budelerbergen &amp; Ringselven_H4030</v>
      </c>
      <c r="L4700" s="36">
        <f>VLOOKUP(D4700,DATA!A:F,5,FALSE)</f>
        <v>1.0986712608830001E-2</v>
      </c>
      <c r="M4700" s="37">
        <f>VLOOKUP(D4700,DATA!A:F,6,FALSE)</f>
        <v>982</v>
      </c>
      <c r="N4700" s="36">
        <f t="shared" si="366"/>
        <v>94.404165669951524</v>
      </c>
      <c r="O4700" s="36">
        <f t="shared" si="367"/>
        <v>94.404168830782638</v>
      </c>
      <c r="P4700" s="36">
        <f t="shared" si="368"/>
        <v>3.1608311132913514E-6</v>
      </c>
      <c r="Q4700" s="36">
        <f t="shared" si="369"/>
        <v>0</v>
      </c>
    </row>
    <row r="4701" spans="1:17" x14ac:dyDescent="0.3">
      <c r="A4701" s="29">
        <v>2025311</v>
      </c>
      <c r="B4701" s="1">
        <v>138</v>
      </c>
      <c r="C4701" s="1" t="s">
        <v>38</v>
      </c>
      <c r="D4701" s="1" t="s">
        <v>72</v>
      </c>
      <c r="E4701" s="1" t="s">
        <v>73</v>
      </c>
      <c r="F4701" s="47">
        <v>1071</v>
      </c>
      <c r="G4701" s="34">
        <v>1239.18</v>
      </c>
      <c r="H4701" s="1" t="s">
        <v>218</v>
      </c>
      <c r="I4701" s="34">
        <v>5.4459999999999997E-5</v>
      </c>
      <c r="J4701" s="34">
        <v>731.6626</v>
      </c>
      <c r="K4701" s="35" t="str">
        <f t="shared" si="365"/>
        <v>Weerter- en Budelerbergen &amp; Ringselven_Lg14</v>
      </c>
      <c r="L4701" s="36">
        <f>VLOOKUP(D4701,DATA!A:F,5,FALSE)</f>
        <v>7.6478934523803643E-3</v>
      </c>
      <c r="M4701" s="37">
        <f>VLOOKUP(D4701,DATA!A:F,6,FALSE)</f>
        <v>1814</v>
      </c>
      <c r="N4701" s="36">
        <f t="shared" si="366"/>
        <v>1.2174504185805697</v>
      </c>
      <c r="O4701" s="36">
        <f t="shared" si="367"/>
        <v>1.217450919480612</v>
      </c>
      <c r="P4701" s="36">
        <f t="shared" si="368"/>
        <v>5.0090004233283025E-7</v>
      </c>
      <c r="Q4701" s="36">
        <f t="shared" si="369"/>
        <v>0</v>
      </c>
    </row>
    <row r="4702" spans="1:17" x14ac:dyDescent="0.3">
      <c r="A4702" s="29">
        <v>2026782</v>
      </c>
      <c r="B4702" s="1">
        <v>136</v>
      </c>
      <c r="C4702" s="1" t="s">
        <v>14</v>
      </c>
      <c r="D4702" s="1" t="s">
        <v>53</v>
      </c>
      <c r="E4702" s="1" t="s">
        <v>54</v>
      </c>
      <c r="F4702" s="47">
        <v>714</v>
      </c>
      <c r="G4702" s="34">
        <v>850.82</v>
      </c>
      <c r="H4702" s="1" t="s">
        <v>218</v>
      </c>
      <c r="I4702" s="34">
        <v>5.1406000000000004E-3</v>
      </c>
      <c r="J4702" s="34">
        <v>5749.0625</v>
      </c>
      <c r="K4702" s="35" t="str">
        <f t="shared" si="365"/>
        <v>Leenderbos, Groote Heide &amp; De Plateaux_H4030</v>
      </c>
      <c r="L4702" s="36">
        <f>VLOOKUP(D4702,DATA!A:F,5,FALSE)</f>
        <v>1.0986712608830001E-2</v>
      </c>
      <c r="M4702" s="37">
        <f>VLOOKUP(D4702,DATA!A:F,6,FALSE)</f>
        <v>982</v>
      </c>
      <c r="N4702" s="36">
        <f t="shared" si="366"/>
        <v>19.13538712978902</v>
      </c>
      <c r="O4702" s="36">
        <f t="shared" si="367"/>
        <v>19.136261076417739</v>
      </c>
      <c r="P4702" s="36">
        <f t="shared" si="368"/>
        <v>8.7394662871886908E-4</v>
      </c>
      <c r="Q4702" s="36">
        <f t="shared" si="369"/>
        <v>5.0243737901690733E-2</v>
      </c>
    </row>
    <row r="4703" spans="1:17" x14ac:dyDescent="0.3">
      <c r="A4703" s="29">
        <v>2026783</v>
      </c>
      <c r="B4703" s="1">
        <v>136</v>
      </c>
      <c r="C4703" s="1" t="s">
        <v>14</v>
      </c>
      <c r="D4703" s="1" t="s">
        <v>53</v>
      </c>
      <c r="E4703" s="1" t="s">
        <v>54</v>
      </c>
      <c r="F4703" s="47">
        <v>714</v>
      </c>
      <c r="G4703" s="34">
        <v>838.53</v>
      </c>
      <c r="H4703" s="1" t="s">
        <v>218</v>
      </c>
      <c r="I4703" s="34">
        <v>5.0987999999999997E-3</v>
      </c>
      <c r="J4703" s="34">
        <v>9686.4940000000006</v>
      </c>
      <c r="K4703" s="35" t="str">
        <f t="shared" si="365"/>
        <v>Leenderbos, Groote Heide &amp; De Plateaux_H4030</v>
      </c>
      <c r="L4703" s="36">
        <f>VLOOKUP(D4703,DATA!A:F,5,FALSE)</f>
        <v>1.0986712608830001E-2</v>
      </c>
      <c r="M4703" s="37">
        <f>VLOOKUP(D4703,DATA!A:F,6,FALSE)</f>
        <v>982</v>
      </c>
      <c r="N4703" s="36">
        <f t="shared" si="366"/>
        <v>17.132529022181895</v>
      </c>
      <c r="O4703" s="36">
        <f t="shared" si="367"/>
        <v>17.133324355724255</v>
      </c>
      <c r="P4703" s="36">
        <f t="shared" si="368"/>
        <v>7.9533354236005493E-4</v>
      </c>
      <c r="Q4703" s="36">
        <f t="shared" si="369"/>
        <v>7.7039935860694186E-2</v>
      </c>
    </row>
    <row r="4704" spans="1:17" x14ac:dyDescent="0.3">
      <c r="A4704" s="29">
        <v>2026784</v>
      </c>
      <c r="B4704" s="1">
        <v>136</v>
      </c>
      <c r="C4704" s="1" t="s">
        <v>14</v>
      </c>
      <c r="D4704" s="1" t="s">
        <v>53</v>
      </c>
      <c r="E4704" s="1" t="s">
        <v>54</v>
      </c>
      <c r="F4704" s="47">
        <v>714</v>
      </c>
      <c r="G4704" s="34">
        <v>863.87</v>
      </c>
      <c r="H4704" s="1" t="s">
        <v>218</v>
      </c>
      <c r="I4704" s="34">
        <v>5.2053000000000004E-3</v>
      </c>
      <c r="J4704" s="34">
        <v>8702.6620000000003</v>
      </c>
      <c r="K4704" s="35" t="str">
        <f t="shared" si="365"/>
        <v>Leenderbos, Groote Heide &amp; De Plateaux_H4030</v>
      </c>
      <c r="L4704" s="36">
        <f>VLOOKUP(D4704,DATA!A:F,5,FALSE)</f>
        <v>1.0986712608830001E-2</v>
      </c>
      <c r="M4704" s="37">
        <f>VLOOKUP(D4704,DATA!A:F,6,FALSE)</f>
        <v>982</v>
      </c>
      <c r="N4704" s="36">
        <f t="shared" si="366"/>
        <v>21.452533501197955</v>
      </c>
      <c r="O4704" s="36">
        <f t="shared" si="367"/>
        <v>21.453497177966806</v>
      </c>
      <c r="P4704" s="36">
        <f t="shared" si="368"/>
        <v>9.6367676885122933E-4</v>
      </c>
      <c r="Q4704" s="36">
        <f t="shared" si="369"/>
        <v>8.3865531965643766E-2</v>
      </c>
    </row>
    <row r="4705" spans="1:17" x14ac:dyDescent="0.3">
      <c r="A4705" s="29">
        <v>2026785</v>
      </c>
      <c r="B4705" s="1">
        <v>136</v>
      </c>
      <c r="C4705" s="1" t="s">
        <v>14</v>
      </c>
      <c r="D4705" s="1" t="s">
        <v>53</v>
      </c>
      <c r="E4705" s="1" t="s">
        <v>54</v>
      </c>
      <c r="F4705" s="47">
        <v>714</v>
      </c>
      <c r="G4705" s="34">
        <v>840.58</v>
      </c>
      <c r="H4705" s="1" t="s">
        <v>218</v>
      </c>
      <c r="I4705" s="34">
        <v>5.0604999999999999E-3</v>
      </c>
      <c r="J4705" s="34">
        <v>4259.0780000000004</v>
      </c>
      <c r="K4705" s="35" t="str">
        <f t="shared" si="365"/>
        <v>Leenderbos, Groote Heide &amp; De Plateaux_H4030</v>
      </c>
      <c r="L4705" s="36">
        <f>VLOOKUP(D4705,DATA!A:F,5,FALSE)</f>
        <v>1.0986712608830001E-2</v>
      </c>
      <c r="M4705" s="37">
        <f>VLOOKUP(D4705,DATA!A:F,6,FALSE)</f>
        <v>982</v>
      </c>
      <c r="N4705" s="36">
        <f t="shared" si="366"/>
        <v>17.454662295025066</v>
      </c>
      <c r="O4705" s="36">
        <f t="shared" si="367"/>
        <v>17.455463369790415</v>
      </c>
      <c r="P4705" s="36">
        <f t="shared" si="368"/>
        <v>8.0107476534863054E-4</v>
      </c>
      <c r="Q4705" s="36">
        <f t="shared" si="369"/>
        <v>3.4118399094515153E-2</v>
      </c>
    </row>
    <row r="4706" spans="1:17" x14ac:dyDescent="0.3">
      <c r="A4706" s="29">
        <v>2026786</v>
      </c>
      <c r="B4706" s="1">
        <v>136</v>
      </c>
      <c r="C4706" s="1" t="s">
        <v>14</v>
      </c>
      <c r="D4706" s="1" t="s">
        <v>53</v>
      </c>
      <c r="E4706" s="1" t="s">
        <v>54</v>
      </c>
      <c r="F4706" s="47">
        <v>714</v>
      </c>
      <c r="G4706" s="34">
        <v>854.95</v>
      </c>
      <c r="H4706" s="1" t="s">
        <v>218</v>
      </c>
      <c r="I4706" s="34">
        <v>5.1324999999999999E-3</v>
      </c>
      <c r="J4706" s="34">
        <v>5822.4994999999999</v>
      </c>
      <c r="K4706" s="35" t="str">
        <f t="shared" si="365"/>
        <v>Leenderbos, Groote Heide &amp; De Plateaux_H4030</v>
      </c>
      <c r="L4706" s="36">
        <f>VLOOKUP(D4706,DATA!A:F,5,FALSE)</f>
        <v>1.0986712608830001E-2</v>
      </c>
      <c r="M4706" s="37">
        <f>VLOOKUP(D4706,DATA!A:F,6,FALSE)</f>
        <v>982</v>
      </c>
      <c r="N4706" s="36">
        <f t="shared" si="366"/>
        <v>19.847359665847272</v>
      </c>
      <c r="O4706" s="36">
        <f t="shared" si="367"/>
        <v>19.8482567324318</v>
      </c>
      <c r="P4706" s="36">
        <f t="shared" si="368"/>
        <v>8.9706658452826105E-4</v>
      </c>
      <c r="Q4706" s="36">
        <f t="shared" si="369"/>
        <v>5.2231697398825078E-2</v>
      </c>
    </row>
    <row r="4707" spans="1:17" x14ac:dyDescent="0.3">
      <c r="A4707" s="29">
        <v>2026787</v>
      </c>
      <c r="B4707" s="1">
        <v>136</v>
      </c>
      <c r="C4707" s="1" t="s">
        <v>14</v>
      </c>
      <c r="D4707" s="1" t="s">
        <v>53</v>
      </c>
      <c r="E4707" s="1" t="s">
        <v>54</v>
      </c>
      <c r="F4707" s="47">
        <v>714</v>
      </c>
      <c r="G4707" s="34">
        <v>1124.92</v>
      </c>
      <c r="H4707" s="1" t="s">
        <v>218</v>
      </c>
      <c r="I4707" s="34">
        <v>6.4605000000000001E-3</v>
      </c>
      <c r="J4707" s="34">
        <v>4349.2749999999996</v>
      </c>
      <c r="K4707" s="35" t="str">
        <f t="shared" si="365"/>
        <v>Leenderbos, Groote Heide &amp; De Plateaux_H4030</v>
      </c>
      <c r="L4707" s="36">
        <f>VLOOKUP(D4707,DATA!A:F,5,FALSE)</f>
        <v>1.0986712608830001E-2</v>
      </c>
      <c r="M4707" s="37">
        <f>VLOOKUP(D4707,DATA!A:F,6,FALSE)</f>
        <v>982</v>
      </c>
      <c r="N4707" s="36">
        <f t="shared" si="366"/>
        <v>82.781510644259782</v>
      </c>
      <c r="O4707" s="36">
        <f t="shared" si="367"/>
        <v>82.782522345270152</v>
      </c>
      <c r="P4707" s="36">
        <f t="shared" si="368"/>
        <v>1.0117010103698476E-3</v>
      </c>
      <c r="Q4707" s="36">
        <f t="shared" si="369"/>
        <v>4.4001659118763185E-2</v>
      </c>
    </row>
    <row r="4708" spans="1:17" x14ac:dyDescent="0.3">
      <c r="A4708" s="29">
        <v>2026788</v>
      </c>
      <c r="B4708" s="1">
        <v>136</v>
      </c>
      <c r="C4708" s="1" t="s">
        <v>14</v>
      </c>
      <c r="D4708" s="1" t="s">
        <v>63</v>
      </c>
      <c r="E4708" s="1" t="s">
        <v>64</v>
      </c>
      <c r="F4708" s="47">
        <v>714</v>
      </c>
      <c r="G4708" s="34">
        <v>1457.25</v>
      </c>
      <c r="H4708" s="1" t="s">
        <v>218</v>
      </c>
      <c r="I4708" s="34">
        <v>8.2375999999999994E-3</v>
      </c>
      <c r="J4708" s="34">
        <v>1361.2669699999999</v>
      </c>
      <c r="K4708" s="35" t="str">
        <f t="shared" si="365"/>
        <v>Leenderbos, Groote Heide &amp; De Plateaux_H2310</v>
      </c>
      <c r="L4708" s="36">
        <f>VLOOKUP(D4708,DATA!A:F,5,FALSE)</f>
        <v>1.0986712608830001E-2</v>
      </c>
      <c r="M4708" s="37">
        <f>VLOOKUP(D4708,DATA!A:F,6,FALSE)</f>
        <v>982</v>
      </c>
      <c r="N4708" s="36">
        <f t="shared" si="366"/>
        <v>99.462942455067676</v>
      </c>
      <c r="O4708" s="36">
        <f t="shared" si="367"/>
        <v>99.462990797794973</v>
      </c>
      <c r="P4708" s="36">
        <f t="shared" si="368"/>
        <v>4.8342727296812882E-5</v>
      </c>
      <c r="Q4708" s="36">
        <f t="shared" si="369"/>
        <v>6.580735790886875E-4</v>
      </c>
    </row>
    <row r="4709" spans="1:17" x14ac:dyDescent="0.3">
      <c r="A4709" s="29">
        <v>2026788</v>
      </c>
      <c r="B4709" s="1">
        <v>136</v>
      </c>
      <c r="C4709" s="1" t="s">
        <v>14</v>
      </c>
      <c r="D4709" s="1" t="s">
        <v>61</v>
      </c>
      <c r="E4709" s="1" t="s">
        <v>62</v>
      </c>
      <c r="F4709" s="47">
        <v>714</v>
      </c>
      <c r="G4709" s="34">
        <v>1457.25</v>
      </c>
      <c r="H4709" s="1" t="s">
        <v>218</v>
      </c>
      <c r="I4709" s="34">
        <v>8.2375999999999994E-3</v>
      </c>
      <c r="J4709" s="34">
        <v>37.286924999999997</v>
      </c>
      <c r="K4709" s="35" t="str">
        <f t="shared" si="365"/>
        <v>Leenderbos, Groote Heide &amp; De Plateaux_H2330</v>
      </c>
      <c r="L4709" s="36">
        <f>VLOOKUP(D4709,DATA!A:F,5,FALSE)</f>
        <v>1.0986712608830001E-2</v>
      </c>
      <c r="M4709" s="37">
        <f>VLOOKUP(D4709,DATA!A:F,6,FALSE)</f>
        <v>982</v>
      </c>
      <c r="N4709" s="36">
        <f t="shared" si="366"/>
        <v>99.462942455067676</v>
      </c>
      <c r="O4709" s="36">
        <f t="shared" si="367"/>
        <v>99.462990797794973</v>
      </c>
      <c r="P4709" s="36">
        <f t="shared" si="368"/>
        <v>4.8342727296812882E-5</v>
      </c>
      <c r="Q4709" s="36">
        <f t="shared" si="369"/>
        <v>1.8025516470117146E-5</v>
      </c>
    </row>
    <row r="4710" spans="1:17" x14ac:dyDescent="0.3">
      <c r="A4710" s="29">
        <v>2026789</v>
      </c>
      <c r="B4710" s="1">
        <v>136</v>
      </c>
      <c r="C4710" s="1" t="s">
        <v>14</v>
      </c>
      <c r="D4710" s="1" t="s">
        <v>63</v>
      </c>
      <c r="E4710" s="1" t="s">
        <v>64</v>
      </c>
      <c r="F4710" s="47">
        <v>714</v>
      </c>
      <c r="G4710" s="34">
        <v>1052.25</v>
      </c>
      <c r="H4710" s="1" t="s">
        <v>218</v>
      </c>
      <c r="I4710" s="34">
        <v>5.9563999999999997E-3</v>
      </c>
      <c r="J4710" s="34">
        <v>4435.1875939014399</v>
      </c>
      <c r="K4710" s="35" t="str">
        <f t="shared" si="365"/>
        <v>Leenderbos, Groote Heide &amp; De Plateaux_H2310</v>
      </c>
      <c r="L4710" s="36">
        <f>VLOOKUP(D4710,DATA!A:F,5,FALSE)</f>
        <v>1.0986712608830001E-2</v>
      </c>
      <c r="M4710" s="37">
        <f>VLOOKUP(D4710,DATA!A:F,6,FALSE)</f>
        <v>982</v>
      </c>
      <c r="N4710" s="36">
        <f t="shared" si="366"/>
        <v>68.391372124268813</v>
      </c>
      <c r="O4710" s="36">
        <f t="shared" si="367"/>
        <v>68.392786788434861</v>
      </c>
      <c r="P4710" s="36">
        <f t="shared" si="368"/>
        <v>1.4146641660488513E-3</v>
      </c>
      <c r="Q4710" s="36">
        <f t="shared" si="369"/>
        <v>6.2743009587967913E-2</v>
      </c>
    </row>
    <row r="4711" spans="1:17" x14ac:dyDescent="0.3">
      <c r="A4711" s="29">
        <v>2026789</v>
      </c>
      <c r="B4711" s="1">
        <v>136</v>
      </c>
      <c r="C4711" s="1" t="s">
        <v>14</v>
      </c>
      <c r="D4711" s="1" t="s">
        <v>61</v>
      </c>
      <c r="E4711" s="1" t="s">
        <v>62</v>
      </c>
      <c r="F4711" s="47">
        <v>714</v>
      </c>
      <c r="G4711" s="34">
        <v>1052.25</v>
      </c>
      <c r="H4711" s="1" t="s">
        <v>218</v>
      </c>
      <c r="I4711" s="34">
        <v>5.9563999999999997E-3</v>
      </c>
      <c r="J4711" s="34">
        <v>3902.9005999999999</v>
      </c>
      <c r="K4711" s="35" t="str">
        <f t="shared" si="365"/>
        <v>Leenderbos, Groote Heide &amp; De Plateaux_H2330</v>
      </c>
      <c r="L4711" s="36">
        <f>VLOOKUP(D4711,DATA!A:F,5,FALSE)</f>
        <v>1.0986712608830001E-2</v>
      </c>
      <c r="M4711" s="37">
        <f>VLOOKUP(D4711,DATA!A:F,6,FALSE)</f>
        <v>982</v>
      </c>
      <c r="N4711" s="36">
        <f t="shared" si="366"/>
        <v>68.391372124268813</v>
      </c>
      <c r="O4711" s="36">
        <f t="shared" si="367"/>
        <v>68.392786788434861</v>
      </c>
      <c r="P4711" s="36">
        <f t="shared" si="368"/>
        <v>1.4146641660488513E-3</v>
      </c>
      <c r="Q4711" s="36">
        <f t="shared" si="369"/>
        <v>5.5212936224705612E-2</v>
      </c>
    </row>
    <row r="4712" spans="1:17" x14ac:dyDescent="0.3">
      <c r="A4712" s="29">
        <v>2026790</v>
      </c>
      <c r="B4712" s="1">
        <v>136</v>
      </c>
      <c r="C4712" s="1" t="s">
        <v>14</v>
      </c>
      <c r="D4712" s="1" t="s">
        <v>61</v>
      </c>
      <c r="E4712" s="1" t="s">
        <v>62</v>
      </c>
      <c r="F4712" s="47">
        <v>714</v>
      </c>
      <c r="G4712" s="34">
        <v>940.1</v>
      </c>
      <c r="H4712" s="1" t="s">
        <v>218</v>
      </c>
      <c r="I4712" s="34">
        <v>5.3606000000000001E-3</v>
      </c>
      <c r="J4712" s="34">
        <v>9684.4879999999994</v>
      </c>
      <c r="K4712" s="35" t="str">
        <f t="shared" si="365"/>
        <v>Leenderbos, Groote Heide &amp; De Plateaux_H2330</v>
      </c>
      <c r="L4712" s="36">
        <f>VLOOKUP(D4712,DATA!A:F,5,FALSE)</f>
        <v>1.0986712608830001E-2</v>
      </c>
      <c r="M4712" s="37">
        <f>VLOOKUP(D4712,DATA!A:F,6,FALSE)</f>
        <v>982</v>
      </c>
      <c r="N4712" s="36">
        <f t="shared" si="366"/>
        <v>38.690439660794439</v>
      </c>
      <c r="O4712" s="36">
        <f t="shared" si="367"/>
        <v>38.691836723584537</v>
      </c>
      <c r="P4712" s="36">
        <f t="shared" si="368"/>
        <v>1.3970627900974364E-3</v>
      </c>
      <c r="Q4712" s="36">
        <f t="shared" si="369"/>
        <v>0.1352983782594514</v>
      </c>
    </row>
    <row r="4713" spans="1:17" x14ac:dyDescent="0.3">
      <c r="A4713" s="29">
        <v>2026791</v>
      </c>
      <c r="B4713" s="1">
        <v>136</v>
      </c>
      <c r="C4713" s="1" t="s">
        <v>14</v>
      </c>
      <c r="D4713" s="1" t="s">
        <v>61</v>
      </c>
      <c r="E4713" s="1" t="s">
        <v>62</v>
      </c>
      <c r="F4713" s="47">
        <v>714</v>
      </c>
      <c r="G4713" s="34">
        <v>849.21</v>
      </c>
      <c r="H4713" s="1" t="s">
        <v>218</v>
      </c>
      <c r="I4713" s="34">
        <v>4.7206000000000001E-3</v>
      </c>
      <c r="J4713" s="34">
        <v>9152.0149999999994</v>
      </c>
      <c r="K4713" s="35" t="str">
        <f t="shared" si="365"/>
        <v>Leenderbos, Groote Heide &amp; De Plateaux_H2330</v>
      </c>
      <c r="L4713" s="36">
        <f>VLOOKUP(D4713,DATA!A:F,5,FALSE)</f>
        <v>1.0986712608830001E-2</v>
      </c>
      <c r="M4713" s="37">
        <f>VLOOKUP(D4713,DATA!A:F,6,FALSE)</f>
        <v>982</v>
      </c>
      <c r="N4713" s="36">
        <f t="shared" si="366"/>
        <v>18.863171189752833</v>
      </c>
      <c r="O4713" s="36">
        <f t="shared" si="367"/>
        <v>18.863964978093051</v>
      </c>
      <c r="P4713" s="36">
        <f t="shared" si="368"/>
        <v>7.9378834021781586E-4</v>
      </c>
      <c r="Q4713" s="36">
        <f t="shared" si="369"/>
        <v>0</v>
      </c>
    </row>
    <row r="4714" spans="1:17" x14ac:dyDescent="0.3">
      <c r="A4714" s="29">
        <v>2026792</v>
      </c>
      <c r="B4714" s="1">
        <v>136</v>
      </c>
      <c r="C4714" s="1" t="s">
        <v>14</v>
      </c>
      <c r="D4714" s="1" t="s">
        <v>63</v>
      </c>
      <c r="E4714" s="1" t="s">
        <v>64</v>
      </c>
      <c r="F4714" s="47">
        <v>714</v>
      </c>
      <c r="G4714" s="34">
        <v>857.31</v>
      </c>
      <c r="H4714" s="1" t="s">
        <v>218</v>
      </c>
      <c r="I4714" s="34">
        <v>4.8192E-3</v>
      </c>
      <c r="J4714" s="34">
        <v>330.063265</v>
      </c>
      <c r="K4714" s="35" t="str">
        <f t="shared" si="365"/>
        <v>Leenderbos, Groote Heide &amp; De Plateaux_H2310</v>
      </c>
      <c r="L4714" s="36">
        <f>VLOOKUP(D4714,DATA!A:F,5,FALSE)</f>
        <v>1.0986712608830001E-2</v>
      </c>
      <c r="M4714" s="37">
        <f>VLOOKUP(D4714,DATA!A:F,6,FALSE)</f>
        <v>982</v>
      </c>
      <c r="N4714" s="36">
        <f t="shared" si="366"/>
        <v>20.263063996683002</v>
      </c>
      <c r="O4714" s="36">
        <f t="shared" si="367"/>
        <v>20.263919485253748</v>
      </c>
      <c r="P4714" s="36">
        <f t="shared" si="368"/>
        <v>8.5548857074613238E-4</v>
      </c>
      <c r="Q4714" s="36">
        <f t="shared" si="369"/>
        <v>0</v>
      </c>
    </row>
    <row r="4715" spans="1:17" x14ac:dyDescent="0.3">
      <c r="A4715" s="29">
        <v>2026792</v>
      </c>
      <c r="B4715" s="1">
        <v>136</v>
      </c>
      <c r="C4715" s="1" t="s">
        <v>14</v>
      </c>
      <c r="D4715" s="1" t="s">
        <v>61</v>
      </c>
      <c r="E4715" s="1" t="s">
        <v>62</v>
      </c>
      <c r="F4715" s="47">
        <v>714</v>
      </c>
      <c r="G4715" s="34">
        <v>857.31</v>
      </c>
      <c r="H4715" s="1" t="s">
        <v>218</v>
      </c>
      <c r="I4715" s="34">
        <v>4.8192E-3</v>
      </c>
      <c r="J4715" s="34">
        <v>3441.2249000000002</v>
      </c>
      <c r="K4715" s="35" t="str">
        <f t="shared" si="365"/>
        <v>Leenderbos, Groote Heide &amp; De Plateaux_H2330</v>
      </c>
      <c r="L4715" s="36">
        <f>VLOOKUP(D4715,DATA!A:F,5,FALSE)</f>
        <v>1.0986712608830001E-2</v>
      </c>
      <c r="M4715" s="37">
        <f>VLOOKUP(D4715,DATA!A:F,6,FALSE)</f>
        <v>982</v>
      </c>
      <c r="N4715" s="36">
        <f t="shared" si="366"/>
        <v>20.263063996683002</v>
      </c>
      <c r="O4715" s="36">
        <f t="shared" si="367"/>
        <v>20.263919485253748</v>
      </c>
      <c r="P4715" s="36">
        <f t="shared" si="368"/>
        <v>8.5548857074613238E-4</v>
      </c>
      <c r="Q4715" s="36">
        <f t="shared" si="369"/>
        <v>0</v>
      </c>
    </row>
    <row r="4716" spans="1:17" x14ac:dyDescent="0.3">
      <c r="A4716" s="29">
        <v>2026797</v>
      </c>
      <c r="B4716" s="1">
        <v>136</v>
      </c>
      <c r="C4716" s="1" t="s">
        <v>14</v>
      </c>
      <c r="D4716" s="1" t="s">
        <v>41</v>
      </c>
      <c r="E4716" s="1" t="s">
        <v>42</v>
      </c>
      <c r="F4716" s="47">
        <v>1071</v>
      </c>
      <c r="G4716" s="34">
        <v>1138.26</v>
      </c>
      <c r="H4716" s="1" t="s">
        <v>218</v>
      </c>
      <c r="I4716" s="34">
        <v>5.9296000000000001E-3</v>
      </c>
      <c r="J4716" s="34">
        <v>941.00023999999996</v>
      </c>
      <c r="K4716" s="35" t="str">
        <f t="shared" si="365"/>
        <v>Leenderbos, Groote Heide &amp; De Plateaux_H4010A</v>
      </c>
      <c r="L4716" s="36">
        <f>VLOOKUP(D4716,DATA!A:F,5,FALSE)</f>
        <v>1.3726988247862192E-2</v>
      </c>
      <c r="M4716" s="37">
        <f>VLOOKUP(D4716,DATA!A:F,6,FALSE)</f>
        <v>1285.5</v>
      </c>
      <c r="N4716" s="36">
        <f t="shared" si="366"/>
        <v>11.699891691155472</v>
      </c>
      <c r="O4716" s="36">
        <f t="shared" si="367"/>
        <v>11.700732616179122</v>
      </c>
      <c r="P4716" s="36">
        <f t="shared" si="368"/>
        <v>8.409250236507404E-4</v>
      </c>
      <c r="Q4716" s="36">
        <f t="shared" si="369"/>
        <v>7.9131064907735239E-3</v>
      </c>
    </row>
    <row r="4717" spans="1:17" x14ac:dyDescent="0.3">
      <c r="A4717" s="29">
        <v>2026797</v>
      </c>
      <c r="B4717" s="1">
        <v>136</v>
      </c>
      <c r="C4717" s="1" t="s">
        <v>14</v>
      </c>
      <c r="D4717" s="1" t="s">
        <v>51</v>
      </c>
      <c r="E4717" s="1" t="s">
        <v>52</v>
      </c>
      <c r="F4717" s="47">
        <v>1000</v>
      </c>
      <c r="G4717" s="34">
        <v>1138.26</v>
      </c>
      <c r="H4717" s="1" t="s">
        <v>218</v>
      </c>
      <c r="I4717" s="34">
        <v>5.9296000000000001E-3</v>
      </c>
      <c r="J4717" s="34">
        <v>508.21237000000002</v>
      </c>
      <c r="K4717" s="35" t="str">
        <f t="shared" si="365"/>
        <v>Leenderbos, Groote Heide &amp; De Plateaux_Lg09</v>
      </c>
      <c r="L4717" s="36">
        <f>VLOOKUP(D4717,DATA!A:F,5,FALSE)</f>
        <v>8.4126827976184013E-3</v>
      </c>
      <c r="M4717" s="37">
        <f>VLOOKUP(D4717,DATA!A:F,6,FALSE)</f>
        <v>1350</v>
      </c>
      <c r="N4717" s="36">
        <f t="shared" si="366"/>
        <v>14.414250507758306</v>
      </c>
      <c r="O4717" s="36">
        <f t="shared" si="367"/>
        <v>14.414865912934431</v>
      </c>
      <c r="P4717" s="36">
        <f t="shared" si="368"/>
        <v>6.1540517612534984E-4</v>
      </c>
      <c r="Q4717" s="36">
        <f t="shared" si="369"/>
        <v>3.127565230689315E-3</v>
      </c>
    </row>
    <row r="4718" spans="1:17" x14ac:dyDescent="0.3">
      <c r="A4718" s="30">
        <v>2026799</v>
      </c>
      <c r="B4718" s="14">
        <v>136</v>
      </c>
      <c r="C4718" s="14" t="s">
        <v>14</v>
      </c>
      <c r="D4718" s="14" t="s">
        <v>65</v>
      </c>
      <c r="E4718" s="14" t="s">
        <v>66</v>
      </c>
      <c r="F4718" s="48">
        <v>500</v>
      </c>
      <c r="G4718" s="38">
        <v>1020.94</v>
      </c>
      <c r="H4718" s="14" t="s">
        <v>218</v>
      </c>
      <c r="I4718" s="38">
        <v>5.2427999999999997E-3</v>
      </c>
      <c r="J4718" s="38">
        <v>435.40219999999999</v>
      </c>
      <c r="K4718" s="39" t="str">
        <f t="shared" si="365"/>
        <v>Leenderbos, Groote Heide &amp; De Plateaux_H3140hz</v>
      </c>
      <c r="L4718" s="40">
        <f>VLOOKUP(D4718,DATA!A:F,5,FALSE)</f>
        <v>0</v>
      </c>
      <c r="M4718" s="41">
        <f>VLOOKUP(D4718,DATA!A:F,6,FALSE)</f>
        <v>3.5</v>
      </c>
      <c r="N4718" s="40">
        <f t="shared" si="366"/>
        <v>50</v>
      </c>
      <c r="O4718" s="40">
        <f t="shared" si="367"/>
        <v>50</v>
      </c>
      <c r="P4718" s="40">
        <f t="shared" ref="P4718:P4719" si="370">J4718/10000*I4718</f>
        <v>2.2827266541599998E-4</v>
      </c>
      <c r="Q4718" s="40">
        <f t="shared" ref="Q4718:Q4719" si="371">IF(AND(H4718&lt;&gt;"below",I4718&gt;=0.005),M4718*P4718,0)</f>
        <v>7.9895432895599997E-4</v>
      </c>
    </row>
    <row r="4719" spans="1:17" x14ac:dyDescent="0.3">
      <c r="A4719" s="30">
        <v>2026800</v>
      </c>
      <c r="B4719" s="14">
        <v>136</v>
      </c>
      <c r="C4719" s="14" t="s">
        <v>14</v>
      </c>
      <c r="D4719" s="14" t="s">
        <v>65</v>
      </c>
      <c r="E4719" s="14" t="s">
        <v>66</v>
      </c>
      <c r="F4719" s="48">
        <v>500</v>
      </c>
      <c r="G4719" s="38">
        <v>1037.1300000000001</v>
      </c>
      <c r="H4719" s="14" t="s">
        <v>218</v>
      </c>
      <c r="I4719" s="38">
        <v>5.1767999999999996E-3</v>
      </c>
      <c r="J4719" s="38">
        <v>377.44684000000001</v>
      </c>
      <c r="K4719" s="39" t="str">
        <f t="shared" si="365"/>
        <v>Leenderbos, Groote Heide &amp; De Plateaux_H3140hz</v>
      </c>
      <c r="L4719" s="40">
        <f>VLOOKUP(D4719,DATA!A:F,5,FALSE)</f>
        <v>0</v>
      </c>
      <c r="M4719" s="41">
        <f>VLOOKUP(D4719,DATA!A:F,6,FALSE)</f>
        <v>3.5</v>
      </c>
      <c r="N4719" s="40">
        <f t="shared" si="366"/>
        <v>50</v>
      </c>
      <c r="O4719" s="40">
        <f t="shared" si="367"/>
        <v>50</v>
      </c>
      <c r="P4719" s="40">
        <f t="shared" si="370"/>
        <v>1.953966801312E-4</v>
      </c>
      <c r="Q4719" s="40">
        <f t="shared" si="371"/>
        <v>6.8388838045919996E-4</v>
      </c>
    </row>
    <row r="4720" spans="1:17" x14ac:dyDescent="0.3">
      <c r="A4720" s="29">
        <v>2026801</v>
      </c>
      <c r="B4720" s="1">
        <v>136</v>
      </c>
      <c r="C4720" s="1" t="s">
        <v>14</v>
      </c>
      <c r="D4720" s="1" t="s">
        <v>57</v>
      </c>
      <c r="E4720" s="1" t="s">
        <v>58</v>
      </c>
      <c r="F4720" s="47">
        <v>714</v>
      </c>
      <c r="G4720" s="34">
        <v>1055.7</v>
      </c>
      <c r="H4720" s="1" t="s">
        <v>218</v>
      </c>
      <c r="I4720" s="34">
        <v>5.0594000000000004E-3</v>
      </c>
      <c r="J4720" s="34">
        <v>12.765985000000001</v>
      </c>
      <c r="K4720" s="35" t="str">
        <f t="shared" si="365"/>
        <v>Leenderbos, Groote Heide &amp; De Plateaux_H3160</v>
      </c>
      <c r="L4720" s="36">
        <f>VLOOKUP(D4720,DATA!A:F,5,FALSE)</f>
        <v>1.0986712608830001E-2</v>
      </c>
      <c r="M4720" s="37">
        <f>VLOOKUP(D4720,DATA!A:F,6,FALSE)</f>
        <v>982</v>
      </c>
      <c r="N4720" s="36">
        <f t="shared" si="366"/>
        <v>69.204998807848341</v>
      </c>
      <c r="O4720" s="36">
        <f t="shared" si="367"/>
        <v>69.206183429961229</v>
      </c>
      <c r="P4720" s="36">
        <f t="shared" si="368"/>
        <v>1.1846221128877232E-3</v>
      </c>
      <c r="Q4720" s="36">
        <f t="shared" si="369"/>
        <v>1.5122868123792983E-4</v>
      </c>
    </row>
    <row r="4721" spans="1:17" x14ac:dyDescent="0.3">
      <c r="A4721" s="30">
        <v>2026802</v>
      </c>
      <c r="B4721" s="14">
        <v>136</v>
      </c>
      <c r="C4721" s="14" t="s">
        <v>14</v>
      </c>
      <c r="D4721" s="14" t="s">
        <v>55</v>
      </c>
      <c r="E4721" s="14" t="s">
        <v>56</v>
      </c>
      <c r="F4721" s="48">
        <v>500</v>
      </c>
      <c r="G4721" s="38">
        <v>903.76</v>
      </c>
      <c r="H4721" s="14" t="s">
        <v>218</v>
      </c>
      <c r="I4721" s="38">
        <v>4.3201999999999997E-3</v>
      </c>
      <c r="J4721" s="38">
        <v>1411.7161000000001</v>
      </c>
      <c r="K4721" s="39" t="str">
        <f t="shared" si="365"/>
        <v>Leenderbos, Groote Heide &amp; De Plateaux_H3130</v>
      </c>
      <c r="L4721" s="40">
        <f>VLOOKUP(D4721,DATA!A:F,5,FALSE)</f>
        <v>0</v>
      </c>
      <c r="M4721" s="41">
        <f>VLOOKUP(D4721,DATA!A:F,6,FALSE)</f>
        <v>3.5</v>
      </c>
      <c r="N4721" s="40">
        <f t="shared" si="366"/>
        <v>50</v>
      </c>
      <c r="O4721" s="40">
        <f t="shared" si="367"/>
        <v>50</v>
      </c>
      <c r="P4721" s="40">
        <f t="shared" ref="P4721:P4722" si="372">J4721/10000*I4721</f>
        <v>6.0988958952199997E-4</v>
      </c>
      <c r="Q4721" s="40">
        <f t="shared" ref="Q4721:Q4722" si="373">IF(AND(H4721&lt;&gt;"below",I4721&gt;=0.005),M4721*P4721,0)</f>
        <v>0</v>
      </c>
    </row>
    <row r="4722" spans="1:17" x14ac:dyDescent="0.3">
      <c r="A4722" s="30">
        <v>2026802</v>
      </c>
      <c r="B4722" s="14">
        <v>136</v>
      </c>
      <c r="C4722" s="14" t="s">
        <v>14</v>
      </c>
      <c r="D4722" s="14" t="s">
        <v>65</v>
      </c>
      <c r="E4722" s="14" t="s">
        <v>66</v>
      </c>
      <c r="F4722" s="48">
        <v>500</v>
      </c>
      <c r="G4722" s="38">
        <v>903.76</v>
      </c>
      <c r="H4722" s="14" t="s">
        <v>218</v>
      </c>
      <c r="I4722" s="38">
        <v>4.3201999999999997E-3</v>
      </c>
      <c r="J4722" s="38">
        <v>169.20766</v>
      </c>
      <c r="K4722" s="39" t="str">
        <f t="shared" si="365"/>
        <v>Leenderbos, Groote Heide &amp; De Plateaux_H3140hz</v>
      </c>
      <c r="L4722" s="40">
        <f>VLOOKUP(D4722,DATA!A:F,5,FALSE)</f>
        <v>0</v>
      </c>
      <c r="M4722" s="41">
        <f>VLOOKUP(D4722,DATA!A:F,6,FALSE)</f>
        <v>3.5</v>
      </c>
      <c r="N4722" s="40">
        <f t="shared" si="366"/>
        <v>50</v>
      </c>
      <c r="O4722" s="40">
        <f t="shared" si="367"/>
        <v>50</v>
      </c>
      <c r="P4722" s="40">
        <f t="shared" si="372"/>
        <v>7.3101093273199999E-5</v>
      </c>
      <c r="Q4722" s="40">
        <f t="shared" si="373"/>
        <v>0</v>
      </c>
    </row>
    <row r="4723" spans="1:17" x14ac:dyDescent="0.3">
      <c r="A4723" s="29">
        <v>2026831</v>
      </c>
      <c r="B4723" s="1">
        <v>138</v>
      </c>
      <c r="C4723" s="1" t="s">
        <v>38</v>
      </c>
      <c r="D4723" s="1" t="s">
        <v>75</v>
      </c>
      <c r="E4723" s="1" t="s">
        <v>76</v>
      </c>
      <c r="F4723" s="47">
        <v>1071</v>
      </c>
      <c r="G4723" s="34">
        <v>1394.67</v>
      </c>
      <c r="H4723" s="1" t="s">
        <v>218</v>
      </c>
      <c r="I4723" s="34">
        <v>4.5649999999999998E-4</v>
      </c>
      <c r="J4723" s="34">
        <v>1734.3445999999999</v>
      </c>
      <c r="K4723" s="35" t="str">
        <f t="shared" si="365"/>
        <v>Weerter- en Budelerbergen &amp; Ringselven_Lg13</v>
      </c>
      <c r="L4723" s="36">
        <f>VLOOKUP(D4723,DATA!A:F,5,FALSE)</f>
        <v>8.4126827976184013E-3</v>
      </c>
      <c r="M4723" s="37">
        <f>VLOOKUP(D4723,DATA!A:F,6,FALSE)</f>
        <v>1421</v>
      </c>
      <c r="N4723" s="36">
        <f t="shared" si="366"/>
        <v>44.484883009581523</v>
      </c>
      <c r="O4723" s="36">
        <f t="shared" si="367"/>
        <v>44.484977851231292</v>
      </c>
      <c r="P4723" s="36">
        <f t="shared" si="368"/>
        <v>9.484164976925058E-5</v>
      </c>
      <c r="Q4723" s="36">
        <f t="shared" si="369"/>
        <v>0</v>
      </c>
    </row>
    <row r="4724" spans="1:17" x14ac:dyDescent="0.3">
      <c r="A4724" s="29">
        <v>2026831</v>
      </c>
      <c r="B4724" s="1">
        <v>138</v>
      </c>
      <c r="C4724" s="1" t="s">
        <v>38</v>
      </c>
      <c r="D4724" s="1" t="s">
        <v>89</v>
      </c>
      <c r="E4724" s="1" t="s">
        <v>54</v>
      </c>
      <c r="F4724" s="47">
        <v>714</v>
      </c>
      <c r="G4724" s="34">
        <v>1394.67</v>
      </c>
      <c r="H4724" s="1" t="s">
        <v>218</v>
      </c>
      <c r="I4724" s="34">
        <v>4.5649999999999998E-4</v>
      </c>
      <c r="J4724" s="34">
        <v>2191.9524000000001</v>
      </c>
      <c r="K4724" s="35" t="str">
        <f t="shared" si="365"/>
        <v>Weerter- en Budelerbergen &amp; Ringselven_L4030</v>
      </c>
      <c r="L4724" s="36">
        <f>VLOOKUP(D4724,DATA!A:F,5,FALSE)</f>
        <v>1.0986712608830001E-2</v>
      </c>
      <c r="M4724" s="37">
        <f>VLOOKUP(D4724,DATA!A:F,6,FALSE)</f>
        <v>982</v>
      </c>
      <c r="N4724" s="36">
        <f t="shared" si="366"/>
        <v>98.937524152835607</v>
      </c>
      <c r="O4724" s="36">
        <f t="shared" si="367"/>
        <v>98.937529424983509</v>
      </c>
      <c r="P4724" s="36">
        <f t="shared" si="368"/>
        <v>5.2721479022466156E-6</v>
      </c>
      <c r="Q4724" s="36">
        <f t="shared" si="369"/>
        <v>0</v>
      </c>
    </row>
    <row r="4725" spans="1:17" x14ac:dyDescent="0.3">
      <c r="A4725" s="29">
        <v>2026832</v>
      </c>
      <c r="B4725" s="1">
        <v>138</v>
      </c>
      <c r="C4725" s="1" t="s">
        <v>38</v>
      </c>
      <c r="D4725" s="1" t="s">
        <v>75</v>
      </c>
      <c r="E4725" s="1" t="s">
        <v>76</v>
      </c>
      <c r="F4725" s="47">
        <v>1071</v>
      </c>
      <c r="G4725" s="34">
        <v>1900.8</v>
      </c>
      <c r="H4725" s="1" t="s">
        <v>218</v>
      </c>
      <c r="I4725" s="34">
        <v>5.3580000000000001E-4</v>
      </c>
      <c r="J4725" s="34">
        <v>634.03449999999998</v>
      </c>
      <c r="K4725" s="35" t="str">
        <f t="shared" si="365"/>
        <v>Weerter- en Budelerbergen &amp; Ringselven_Lg13</v>
      </c>
      <c r="L4725" s="36">
        <f>VLOOKUP(D4725,DATA!A:F,5,FALSE)</f>
        <v>8.4126827976184013E-3</v>
      </c>
      <c r="M4725" s="37">
        <f>VLOOKUP(D4725,DATA!A:F,6,FALSE)</f>
        <v>1421</v>
      </c>
      <c r="N4725" s="36">
        <f t="shared" si="366"/>
        <v>98.264564701049295</v>
      </c>
      <c r="O4725" s="36">
        <f t="shared" si="367"/>
        <v>98.264572387779538</v>
      </c>
      <c r="P4725" s="36">
        <f t="shared" si="368"/>
        <v>7.686730242539852E-6</v>
      </c>
      <c r="Q4725" s="36">
        <f t="shared" si="369"/>
        <v>0</v>
      </c>
    </row>
    <row r="4726" spans="1:17" x14ac:dyDescent="0.3">
      <c r="A4726" s="29">
        <v>2026833</v>
      </c>
      <c r="B4726" s="1">
        <v>138</v>
      </c>
      <c r="C4726" s="1" t="s">
        <v>38</v>
      </c>
      <c r="D4726" s="1" t="s">
        <v>75</v>
      </c>
      <c r="E4726" s="1" t="s">
        <v>76</v>
      </c>
      <c r="F4726" s="47">
        <v>1071</v>
      </c>
      <c r="G4726" s="34">
        <v>1838.32</v>
      </c>
      <c r="H4726" s="1" t="s">
        <v>218</v>
      </c>
      <c r="I4726" s="34">
        <v>5.1480000000000004E-4</v>
      </c>
      <c r="J4726" s="34">
        <v>7565.6566999999995</v>
      </c>
      <c r="K4726" s="35" t="str">
        <f t="shared" si="365"/>
        <v>Weerter- en Budelerbergen &amp; Ringselven_Lg13</v>
      </c>
      <c r="L4726" s="36">
        <f>VLOOKUP(D4726,DATA!A:F,5,FALSE)</f>
        <v>8.4126827976184013E-3</v>
      </c>
      <c r="M4726" s="37">
        <f>VLOOKUP(D4726,DATA!A:F,6,FALSE)</f>
        <v>1421</v>
      </c>
      <c r="N4726" s="36">
        <f t="shared" si="366"/>
        <v>97.09929635556459</v>
      </c>
      <c r="O4726" s="36">
        <f t="shared" si="367"/>
        <v>97.099308553648299</v>
      </c>
      <c r="P4726" s="36">
        <f t="shared" si="368"/>
        <v>1.2198083709336061E-5</v>
      </c>
      <c r="Q4726" s="36">
        <f t="shared" si="369"/>
        <v>0</v>
      </c>
    </row>
    <row r="4727" spans="1:17" x14ac:dyDescent="0.3">
      <c r="A4727" s="29">
        <v>2026833</v>
      </c>
      <c r="B4727" s="1">
        <v>138</v>
      </c>
      <c r="C4727" s="1" t="s">
        <v>38</v>
      </c>
      <c r="D4727" s="1" t="s">
        <v>89</v>
      </c>
      <c r="E4727" s="1" t="s">
        <v>54</v>
      </c>
      <c r="F4727" s="47">
        <v>714</v>
      </c>
      <c r="G4727" s="34">
        <v>1838.32</v>
      </c>
      <c r="H4727" s="1" t="s">
        <v>218</v>
      </c>
      <c r="I4727" s="34">
        <v>5.1480000000000004E-4</v>
      </c>
      <c r="J4727" s="34">
        <v>625</v>
      </c>
      <c r="K4727" s="35" t="str">
        <f t="shared" si="365"/>
        <v>Weerter- en Budelerbergen &amp; Ringselven_L4030</v>
      </c>
      <c r="L4727" s="36">
        <f>VLOOKUP(D4727,DATA!A:F,5,FALSE)</f>
        <v>1.0986712608830001E-2</v>
      </c>
      <c r="M4727" s="37">
        <f>VLOOKUP(D4727,DATA!A:F,6,FALSE)</f>
        <v>982</v>
      </c>
      <c r="N4727" s="36">
        <f t="shared" si="366"/>
        <v>99.991795345018573</v>
      </c>
      <c r="O4727" s="36">
        <f t="shared" si="367"/>
        <v>99.991795391419842</v>
      </c>
      <c r="P4727" s="36">
        <f t="shared" si="368"/>
        <v>4.6401268605222867E-8</v>
      </c>
      <c r="Q4727" s="36">
        <f t="shared" si="369"/>
        <v>0</v>
      </c>
    </row>
    <row r="4728" spans="1:17" x14ac:dyDescent="0.3">
      <c r="A4728" s="29">
        <v>2026834</v>
      </c>
      <c r="B4728" s="1">
        <v>138</v>
      </c>
      <c r="C4728" s="1" t="s">
        <v>38</v>
      </c>
      <c r="D4728" s="1" t="s">
        <v>75</v>
      </c>
      <c r="E4728" s="1" t="s">
        <v>76</v>
      </c>
      <c r="F4728" s="47">
        <v>1071</v>
      </c>
      <c r="G4728" s="34">
        <v>1836.88</v>
      </c>
      <c r="H4728" s="1" t="s">
        <v>218</v>
      </c>
      <c r="I4728" s="34">
        <v>4.5160000000000003E-4</v>
      </c>
      <c r="J4728" s="34">
        <v>9180.0300000000007</v>
      </c>
      <c r="K4728" s="35" t="str">
        <f t="shared" si="365"/>
        <v>Weerter- en Budelerbergen &amp; Ringselven_Lg13</v>
      </c>
      <c r="L4728" s="36">
        <f>VLOOKUP(D4728,DATA!A:F,5,FALSE)</f>
        <v>8.4126827976184013E-3</v>
      </c>
      <c r="M4728" s="37">
        <f>VLOOKUP(D4728,DATA!A:F,6,FALSE)</f>
        <v>1421</v>
      </c>
      <c r="N4728" s="36">
        <f t="shared" si="366"/>
        <v>97.064980394029831</v>
      </c>
      <c r="O4728" s="36">
        <f t="shared" si="367"/>
        <v>97.064991217368515</v>
      </c>
      <c r="P4728" s="36">
        <f t="shared" si="368"/>
        <v>1.0823338683962902E-5</v>
      </c>
      <c r="Q4728" s="36">
        <f t="shared" si="369"/>
        <v>0</v>
      </c>
    </row>
    <row r="4729" spans="1:17" x14ac:dyDescent="0.3">
      <c r="A4729" s="29">
        <v>2026835</v>
      </c>
      <c r="B4729" s="1">
        <v>138</v>
      </c>
      <c r="C4729" s="1" t="s">
        <v>38</v>
      </c>
      <c r="D4729" s="1" t="s">
        <v>75</v>
      </c>
      <c r="E4729" s="1" t="s">
        <v>76</v>
      </c>
      <c r="F4729" s="47">
        <v>1071</v>
      </c>
      <c r="G4729" s="34">
        <v>1827.38</v>
      </c>
      <c r="H4729" s="1" t="s">
        <v>218</v>
      </c>
      <c r="I4729" s="34">
        <v>3.3060000000000001E-4</v>
      </c>
      <c r="J4729" s="34">
        <v>9062.9830000000002</v>
      </c>
      <c r="K4729" s="35" t="str">
        <f t="shared" si="365"/>
        <v>Weerter- en Budelerbergen &amp; Ringselven_Lg13</v>
      </c>
      <c r="L4729" s="36">
        <f>VLOOKUP(D4729,DATA!A:F,5,FALSE)</f>
        <v>8.4126827976184013E-3</v>
      </c>
      <c r="M4729" s="37">
        <f>VLOOKUP(D4729,DATA!A:F,6,FALSE)</f>
        <v>1421</v>
      </c>
      <c r="N4729" s="36">
        <f t="shared" si="366"/>
        <v>96.828528636016102</v>
      </c>
      <c r="O4729" s="36">
        <f t="shared" si="367"/>
        <v>96.828537176862767</v>
      </c>
      <c r="P4729" s="36">
        <f t="shared" si="368"/>
        <v>8.5408466645731096E-6</v>
      </c>
      <c r="Q4729" s="36">
        <f t="shared" si="369"/>
        <v>0</v>
      </c>
    </row>
    <row r="4730" spans="1:17" x14ac:dyDescent="0.3">
      <c r="A4730" s="29">
        <v>2026836</v>
      </c>
      <c r="B4730" s="1">
        <v>138</v>
      </c>
      <c r="C4730" s="1" t="s">
        <v>38</v>
      </c>
      <c r="D4730" s="1" t="s">
        <v>75</v>
      </c>
      <c r="E4730" s="1" t="s">
        <v>76</v>
      </c>
      <c r="F4730" s="47">
        <v>1071</v>
      </c>
      <c r="G4730" s="34">
        <v>1798.94</v>
      </c>
      <c r="H4730" s="1" t="s">
        <v>218</v>
      </c>
      <c r="I4730" s="34">
        <v>2.6899999999999998E-4</v>
      </c>
      <c r="J4730" s="34">
        <v>9842.902</v>
      </c>
      <c r="K4730" s="35" t="str">
        <f t="shared" si="365"/>
        <v>Weerter- en Budelerbergen &amp; Ringselven_Lg13</v>
      </c>
      <c r="L4730" s="36">
        <f>VLOOKUP(D4730,DATA!A:F,5,FALSE)</f>
        <v>8.4126827976184013E-3</v>
      </c>
      <c r="M4730" s="37">
        <f>VLOOKUP(D4730,DATA!A:F,6,FALSE)</f>
        <v>1421</v>
      </c>
      <c r="N4730" s="36">
        <f t="shared" si="366"/>
        <v>96.005508705221416</v>
      </c>
      <c r="O4730" s="36">
        <f t="shared" si="367"/>
        <v>96.005517383707542</v>
      </c>
      <c r="P4730" s="36">
        <f t="shared" si="368"/>
        <v>8.678486125290874E-6</v>
      </c>
      <c r="Q4730" s="36">
        <f t="shared" si="369"/>
        <v>0</v>
      </c>
    </row>
    <row r="4731" spans="1:17" x14ac:dyDescent="0.3">
      <c r="A4731" s="29">
        <v>2026837</v>
      </c>
      <c r="B4731" s="1">
        <v>138</v>
      </c>
      <c r="C4731" s="1" t="s">
        <v>38</v>
      </c>
      <c r="D4731" s="1" t="s">
        <v>75</v>
      </c>
      <c r="E4731" s="1" t="s">
        <v>76</v>
      </c>
      <c r="F4731" s="47">
        <v>1071</v>
      </c>
      <c r="G4731" s="34">
        <v>1784.05</v>
      </c>
      <c r="H4731" s="1" t="s">
        <v>218</v>
      </c>
      <c r="I4731" s="34">
        <v>2.1890000000000001E-4</v>
      </c>
      <c r="J4731" s="34">
        <v>9366.6020000000008</v>
      </c>
      <c r="K4731" s="35" t="str">
        <f t="shared" si="365"/>
        <v>Weerter- en Budelerbergen &amp; Ringselven_Lg13</v>
      </c>
      <c r="L4731" s="36">
        <f>VLOOKUP(D4731,DATA!A:F,5,FALSE)</f>
        <v>8.4126827976184013E-3</v>
      </c>
      <c r="M4731" s="37">
        <f>VLOOKUP(D4731,DATA!A:F,6,FALSE)</f>
        <v>1421</v>
      </c>
      <c r="N4731" s="36">
        <f t="shared" si="366"/>
        <v>95.49645597934618</v>
      </c>
      <c r="O4731" s="36">
        <f t="shared" si="367"/>
        <v>95.496463899280457</v>
      </c>
      <c r="P4731" s="36">
        <f t="shared" si="368"/>
        <v>7.9199342764013636E-6</v>
      </c>
      <c r="Q4731" s="36">
        <f t="shared" si="369"/>
        <v>0</v>
      </c>
    </row>
    <row r="4732" spans="1:17" x14ac:dyDescent="0.3">
      <c r="A4732" s="29">
        <v>2026838</v>
      </c>
      <c r="B4732" s="1">
        <v>138</v>
      </c>
      <c r="C4732" s="1" t="s">
        <v>38</v>
      </c>
      <c r="D4732" s="1" t="s">
        <v>75</v>
      </c>
      <c r="E4732" s="1" t="s">
        <v>76</v>
      </c>
      <c r="F4732" s="47">
        <v>1071</v>
      </c>
      <c r="G4732" s="34">
        <v>1805.18</v>
      </c>
      <c r="H4732" s="1" t="s">
        <v>218</v>
      </c>
      <c r="I4732" s="34">
        <v>1.5935E-4</v>
      </c>
      <c r="J4732" s="34">
        <v>9546.6200000000008</v>
      </c>
      <c r="K4732" s="35" t="str">
        <f t="shared" si="365"/>
        <v>Weerter- en Budelerbergen &amp; Ringselven_Lg13</v>
      </c>
      <c r="L4732" s="36">
        <f>VLOOKUP(D4732,DATA!A:F,5,FALSE)</f>
        <v>8.4126827976184013E-3</v>
      </c>
      <c r="M4732" s="37">
        <f>VLOOKUP(D4732,DATA!A:F,6,FALSE)</f>
        <v>1421</v>
      </c>
      <c r="N4732" s="36">
        <f t="shared" si="366"/>
        <v>96.20203267209061</v>
      </c>
      <c r="O4732" s="36">
        <f t="shared" si="367"/>
        <v>96.202037570124517</v>
      </c>
      <c r="P4732" s="36">
        <f t="shared" si="368"/>
        <v>4.8980339073523282E-6</v>
      </c>
      <c r="Q4732" s="36">
        <f t="shared" si="369"/>
        <v>0</v>
      </c>
    </row>
    <row r="4733" spans="1:17" x14ac:dyDescent="0.3">
      <c r="A4733" s="29">
        <v>2026839</v>
      </c>
      <c r="B4733" s="1">
        <v>138</v>
      </c>
      <c r="C4733" s="1" t="s">
        <v>38</v>
      </c>
      <c r="D4733" s="1" t="s">
        <v>75</v>
      </c>
      <c r="E4733" s="1" t="s">
        <v>76</v>
      </c>
      <c r="F4733" s="47">
        <v>1071</v>
      </c>
      <c r="G4733" s="34">
        <v>1692.99</v>
      </c>
      <c r="H4733" s="1" t="s">
        <v>218</v>
      </c>
      <c r="I4733" s="34">
        <v>1.0561E-4</v>
      </c>
      <c r="J4733" s="34">
        <v>3552.2094999999999</v>
      </c>
      <c r="K4733" s="35" t="str">
        <f t="shared" si="365"/>
        <v>Weerter- en Budelerbergen &amp; Ringselven_Lg13</v>
      </c>
      <c r="L4733" s="36">
        <f>VLOOKUP(D4733,DATA!A:F,5,FALSE)</f>
        <v>8.4126827976184013E-3</v>
      </c>
      <c r="M4733" s="37">
        <f>VLOOKUP(D4733,DATA!A:F,6,FALSE)</f>
        <v>1421</v>
      </c>
      <c r="N4733" s="36">
        <f t="shared" si="366"/>
        <v>90.789216448213566</v>
      </c>
      <c r="O4733" s="36">
        <f t="shared" si="367"/>
        <v>90.78922387789585</v>
      </c>
      <c r="P4733" s="36">
        <f t="shared" si="368"/>
        <v>7.4296822845099086E-6</v>
      </c>
      <c r="Q4733" s="36">
        <f t="shared" si="369"/>
        <v>0</v>
      </c>
    </row>
    <row r="4734" spans="1:17" x14ac:dyDescent="0.3">
      <c r="A4734" s="29">
        <v>2026839</v>
      </c>
      <c r="B4734" s="1">
        <v>138</v>
      </c>
      <c r="C4734" s="1" t="s">
        <v>38</v>
      </c>
      <c r="D4734" s="1" t="s">
        <v>72</v>
      </c>
      <c r="E4734" s="1" t="s">
        <v>73</v>
      </c>
      <c r="F4734" s="47">
        <v>1071</v>
      </c>
      <c r="G4734" s="34">
        <v>1692.99</v>
      </c>
      <c r="H4734" s="1" t="s">
        <v>218</v>
      </c>
      <c r="I4734" s="34">
        <v>1.0561E-4</v>
      </c>
      <c r="J4734" s="34">
        <v>5717.1255000000001</v>
      </c>
      <c r="K4734" s="35" t="str">
        <f t="shared" si="365"/>
        <v>Weerter- en Budelerbergen &amp; Ringselven_Lg14</v>
      </c>
      <c r="L4734" s="36">
        <f>VLOOKUP(D4734,DATA!A:F,5,FALSE)</f>
        <v>7.6478934523803643E-3</v>
      </c>
      <c r="M4734" s="37">
        <f>VLOOKUP(D4734,DATA!A:F,6,FALSE)</f>
        <v>1814</v>
      </c>
      <c r="N4734" s="36">
        <f t="shared" si="366"/>
        <v>28.384433381745566</v>
      </c>
      <c r="O4734" s="36">
        <f t="shared" si="367"/>
        <v>28.384449800288344</v>
      </c>
      <c r="P4734" s="36">
        <f t="shared" si="368"/>
        <v>1.6418542777785206E-5</v>
      </c>
      <c r="Q4734" s="36">
        <f t="shared" si="369"/>
        <v>0</v>
      </c>
    </row>
    <row r="4735" spans="1:17" x14ac:dyDescent="0.3">
      <c r="A4735" s="30">
        <v>2026840</v>
      </c>
      <c r="B4735" s="14">
        <v>138</v>
      </c>
      <c r="C4735" s="14" t="s">
        <v>38</v>
      </c>
      <c r="D4735" s="14" t="s">
        <v>55</v>
      </c>
      <c r="E4735" s="14" t="s">
        <v>56</v>
      </c>
      <c r="F4735" s="48">
        <v>500</v>
      </c>
      <c r="G4735" s="38">
        <v>1252.6099999999999</v>
      </c>
      <c r="H4735" s="14" t="s">
        <v>218</v>
      </c>
      <c r="I4735" s="38">
        <v>4.74E-5</v>
      </c>
      <c r="J4735" s="38">
        <v>1216.0995</v>
      </c>
      <c r="K4735" s="39" t="str">
        <f t="shared" si="365"/>
        <v>Weerter- en Budelerbergen &amp; Ringselven_H3130</v>
      </c>
      <c r="L4735" s="40">
        <f>VLOOKUP(D4735,DATA!A:F,5,FALSE)</f>
        <v>0</v>
      </c>
      <c r="M4735" s="41">
        <f>VLOOKUP(D4735,DATA!A:F,6,FALSE)</f>
        <v>3.5</v>
      </c>
      <c r="N4735" s="40">
        <f t="shared" si="366"/>
        <v>50</v>
      </c>
      <c r="O4735" s="40">
        <f t="shared" si="367"/>
        <v>50</v>
      </c>
      <c r="P4735" s="40">
        <f>J4735/10000*I4735</f>
        <v>5.7643116300000001E-6</v>
      </c>
      <c r="Q4735" s="40">
        <f>IF(AND(H4735&lt;&gt;"below",I4735&gt;=0.005),M4735*P4735,0)</f>
        <v>0</v>
      </c>
    </row>
    <row r="4736" spans="1:17" x14ac:dyDescent="0.3">
      <c r="A4736" s="29">
        <v>2026840</v>
      </c>
      <c r="B4736" s="1">
        <v>138</v>
      </c>
      <c r="C4736" s="1" t="s">
        <v>38</v>
      </c>
      <c r="D4736" s="1" t="s">
        <v>41</v>
      </c>
      <c r="E4736" s="1" t="s">
        <v>42</v>
      </c>
      <c r="F4736" s="47">
        <v>1071</v>
      </c>
      <c r="G4736" s="34">
        <v>1252.6099999999999</v>
      </c>
      <c r="H4736" s="1" t="s">
        <v>218</v>
      </c>
      <c r="I4736" s="34">
        <v>4.74E-5</v>
      </c>
      <c r="J4736" s="34">
        <v>861.53225999999995</v>
      </c>
      <c r="K4736" s="35" t="str">
        <f t="shared" si="365"/>
        <v>Weerter- en Budelerbergen &amp; Ringselven_H4010A</v>
      </c>
      <c r="L4736" s="36">
        <f>VLOOKUP(D4736,DATA!A:F,5,FALSE)</f>
        <v>1.3726988247862192E-2</v>
      </c>
      <c r="M4736" s="37">
        <f>VLOOKUP(D4736,DATA!A:F,6,FALSE)</f>
        <v>1285.5</v>
      </c>
      <c r="N4736" s="36">
        <f t="shared" si="366"/>
        <v>38.900878752329263</v>
      </c>
      <c r="O4736" s="36">
        <f t="shared" si="367"/>
        <v>38.900894217261161</v>
      </c>
      <c r="P4736" s="36">
        <f t="shared" si="368"/>
        <v>1.5464931898634404E-5</v>
      </c>
      <c r="Q4736" s="36">
        <f t="shared" si="369"/>
        <v>0</v>
      </c>
    </row>
    <row r="4737" spans="1:17" x14ac:dyDescent="0.3">
      <c r="A4737" s="29">
        <v>2026840</v>
      </c>
      <c r="B4737" s="1">
        <v>138</v>
      </c>
      <c r="C4737" s="1" t="s">
        <v>38</v>
      </c>
      <c r="D4737" s="1" t="s">
        <v>53</v>
      </c>
      <c r="E4737" s="1" t="s">
        <v>54</v>
      </c>
      <c r="F4737" s="47">
        <v>714</v>
      </c>
      <c r="G4737" s="34">
        <v>1252.6099999999999</v>
      </c>
      <c r="H4737" s="1" t="s">
        <v>218</v>
      </c>
      <c r="I4737" s="34">
        <v>4.74E-5</v>
      </c>
      <c r="J4737" s="34">
        <v>2010.2419399999901</v>
      </c>
      <c r="K4737" s="35" t="str">
        <f t="shared" si="365"/>
        <v>Weerter- en Budelerbergen &amp; Ringselven_H4030</v>
      </c>
      <c r="L4737" s="36">
        <f>VLOOKUP(D4737,DATA!A:F,5,FALSE)</f>
        <v>1.0986712608830001E-2</v>
      </c>
      <c r="M4737" s="37">
        <f>VLOOKUP(D4737,DATA!A:F,6,FALSE)</f>
        <v>982</v>
      </c>
      <c r="N4737" s="36">
        <f t="shared" si="366"/>
        <v>95.134463453729424</v>
      </c>
      <c r="O4737" s="36">
        <f t="shared" si="367"/>
        <v>95.134465864270936</v>
      </c>
      <c r="P4737" s="36">
        <f t="shared" si="368"/>
        <v>2.4105415121766782E-6</v>
      </c>
      <c r="Q4737" s="36">
        <f t="shared" si="369"/>
        <v>0</v>
      </c>
    </row>
    <row r="4738" spans="1:17" x14ac:dyDescent="0.3">
      <c r="A4738" s="29">
        <v>2026841</v>
      </c>
      <c r="B4738" s="1">
        <v>138</v>
      </c>
      <c r="C4738" s="1" t="s">
        <v>38</v>
      </c>
      <c r="D4738" s="1" t="s">
        <v>43</v>
      </c>
      <c r="E4738" s="1" t="s">
        <v>44</v>
      </c>
      <c r="F4738" s="47">
        <v>1071</v>
      </c>
      <c r="G4738" s="34">
        <v>1628.54</v>
      </c>
      <c r="H4738" s="1" t="s">
        <v>218</v>
      </c>
      <c r="I4738" s="34">
        <v>7.9470000000000003E-6</v>
      </c>
      <c r="J4738" s="34">
        <v>134.0505</v>
      </c>
      <c r="K4738" s="35" t="str">
        <f t="shared" si="365"/>
        <v>Weerter- en Budelerbergen &amp; Ringselven_H7150</v>
      </c>
      <c r="L4738" s="36">
        <f>VLOOKUP(D4738,DATA!A:F,5,FALSE)</f>
        <v>1.3726988247862192E-2</v>
      </c>
      <c r="M4738" s="37">
        <f>VLOOKUP(D4738,DATA!A:F,6,FALSE)</f>
        <v>1285.5</v>
      </c>
      <c r="N4738" s="36">
        <f t="shared" si="366"/>
        <v>99.106590384278434</v>
      </c>
      <c r="O4738" s="36">
        <f t="shared" si="367"/>
        <v>99.106590480868306</v>
      </c>
      <c r="P4738" s="36">
        <f t="shared" si="368"/>
        <v>9.6589872100594221E-8</v>
      </c>
      <c r="Q4738" s="36">
        <f t="shared" si="369"/>
        <v>0</v>
      </c>
    </row>
    <row r="4739" spans="1:17" x14ac:dyDescent="0.3">
      <c r="A4739" s="29">
        <v>2028258</v>
      </c>
      <c r="B4739" s="1">
        <v>136</v>
      </c>
      <c r="C4739" s="1" t="s">
        <v>14</v>
      </c>
      <c r="D4739" s="1" t="s">
        <v>53</v>
      </c>
      <c r="E4739" s="1" t="s">
        <v>54</v>
      </c>
      <c r="F4739" s="47">
        <v>714</v>
      </c>
      <c r="G4739" s="34">
        <v>1447.58</v>
      </c>
      <c r="H4739" s="1" t="s">
        <v>218</v>
      </c>
      <c r="I4739" s="34">
        <v>6.9483000000000001E-3</v>
      </c>
      <c r="J4739" s="34">
        <v>90.430854999999994</v>
      </c>
      <c r="K4739" s="35" t="str">
        <f t="shared" ref="K4739:K4802" si="374">_xlfn.CONCAT(C4739,"_",D4739)</f>
        <v>Leenderbos, Groote Heide &amp; De Plateaux_H4030</v>
      </c>
      <c r="L4739" s="36">
        <f>VLOOKUP(D4739,DATA!A:F,5,FALSE)</f>
        <v>1.0986712608830001E-2</v>
      </c>
      <c r="M4739" s="37">
        <f>VLOOKUP(D4739,DATA!A:F,6,FALSE)</f>
        <v>982</v>
      </c>
      <c r="N4739" s="36">
        <f t="shared" ref="N4739:N4802" si="375">100/(1+EXP(-L4739*(G4739-M4739)))</f>
        <v>99.403102772250023</v>
      </c>
      <c r="O4739" s="36">
        <f t="shared" ref="O4739:O4802" si="376">100/(1+EXP(-L4739*((G4739+I4739)-M4739)))</f>
        <v>99.403148065079179</v>
      </c>
      <c r="P4739" s="36">
        <f t="shared" ref="P4739:P4802" si="377">O4739-N4739</f>
        <v>4.5292829156551306E-5</v>
      </c>
      <c r="Q4739" s="36">
        <f t="shared" ref="Q4739:Q4802" si="378">IF(AND(H4739&lt;&gt;"below",I4739&gt;=0.005),J4739*P4739/100,0)</f>
        <v>4.0958692659958636E-5</v>
      </c>
    </row>
    <row r="4740" spans="1:17" x14ac:dyDescent="0.3">
      <c r="A4740" s="29">
        <v>2028311</v>
      </c>
      <c r="B4740" s="1">
        <v>136</v>
      </c>
      <c r="C4740" s="1" t="s">
        <v>14</v>
      </c>
      <c r="D4740" s="1" t="s">
        <v>53</v>
      </c>
      <c r="E4740" s="1" t="s">
        <v>54</v>
      </c>
      <c r="F4740" s="47">
        <v>714</v>
      </c>
      <c r="G4740" s="34">
        <v>899.59</v>
      </c>
      <c r="H4740" s="1" t="s">
        <v>218</v>
      </c>
      <c r="I4740" s="34">
        <v>5.3983E-3</v>
      </c>
      <c r="J4740" s="34">
        <v>9122.2150000000001</v>
      </c>
      <c r="K4740" s="35" t="str">
        <f t="shared" si="374"/>
        <v>Leenderbos, Groote Heide &amp; De Plateaux_H4030</v>
      </c>
      <c r="L4740" s="36">
        <f>VLOOKUP(D4740,DATA!A:F,5,FALSE)</f>
        <v>1.0986712608830001E-2</v>
      </c>
      <c r="M4740" s="37">
        <f>VLOOKUP(D4740,DATA!A:F,6,FALSE)</f>
        <v>982</v>
      </c>
      <c r="N4740" s="36">
        <f t="shared" si="375"/>
        <v>28.793898844846964</v>
      </c>
      <c r="O4740" s="36">
        <f t="shared" si="376"/>
        <v>28.795114885024113</v>
      </c>
      <c r="P4740" s="36">
        <f t="shared" si="377"/>
        <v>1.2160401771481588E-3</v>
      </c>
      <c r="Q4740" s="36">
        <f t="shared" si="378"/>
        <v>0.11092979944583592</v>
      </c>
    </row>
    <row r="4741" spans="1:17" x14ac:dyDescent="0.3">
      <c r="A4741" s="29">
        <v>2028312</v>
      </c>
      <c r="B4741" s="1">
        <v>136</v>
      </c>
      <c r="C4741" s="1" t="s">
        <v>14</v>
      </c>
      <c r="D4741" s="1" t="s">
        <v>53</v>
      </c>
      <c r="E4741" s="1" t="s">
        <v>54</v>
      </c>
      <c r="F4741" s="47">
        <v>714</v>
      </c>
      <c r="G4741" s="34">
        <v>838.26</v>
      </c>
      <c r="H4741" s="1" t="s">
        <v>218</v>
      </c>
      <c r="I4741" s="34">
        <v>5.0965999999999997E-3</v>
      </c>
      <c r="J4741" s="34">
        <v>3987.1417999999999</v>
      </c>
      <c r="K4741" s="35" t="str">
        <f t="shared" si="374"/>
        <v>Leenderbos, Groote Heide &amp; De Plateaux_H4030</v>
      </c>
      <c r="L4741" s="36">
        <f>VLOOKUP(D4741,DATA!A:F,5,FALSE)</f>
        <v>1.0986712608830001E-2</v>
      </c>
      <c r="M4741" s="37">
        <f>VLOOKUP(D4741,DATA!A:F,6,FALSE)</f>
        <v>982</v>
      </c>
      <c r="N4741" s="36">
        <f t="shared" si="375"/>
        <v>17.09045504692617</v>
      </c>
      <c r="O4741" s="36">
        <f t="shared" si="376"/>
        <v>17.091248487627986</v>
      </c>
      <c r="P4741" s="36">
        <f t="shared" si="377"/>
        <v>7.9344070181619486E-4</v>
      </c>
      <c r="Q4741" s="36">
        <f t="shared" si="378"/>
        <v>3.1635605880326864E-2</v>
      </c>
    </row>
    <row r="4742" spans="1:17" x14ac:dyDescent="0.3">
      <c r="A4742" s="29">
        <v>2028313</v>
      </c>
      <c r="B4742" s="1">
        <v>136</v>
      </c>
      <c r="C4742" s="1" t="s">
        <v>14</v>
      </c>
      <c r="D4742" s="1" t="s">
        <v>53</v>
      </c>
      <c r="E4742" s="1" t="s">
        <v>54</v>
      </c>
      <c r="F4742" s="47">
        <v>714</v>
      </c>
      <c r="G4742" s="34">
        <v>833.6</v>
      </c>
      <c r="H4742" s="1" t="s">
        <v>218</v>
      </c>
      <c r="I4742" s="34">
        <v>5.0746999999999997E-3</v>
      </c>
      <c r="J4742" s="34">
        <v>9069.8909999999996</v>
      </c>
      <c r="K4742" s="35" t="str">
        <f t="shared" si="374"/>
        <v>Leenderbos, Groote Heide &amp; De Plateaux_H4030</v>
      </c>
      <c r="L4742" s="36">
        <f>VLOOKUP(D4742,DATA!A:F,5,FALSE)</f>
        <v>1.0986712608830001E-2</v>
      </c>
      <c r="M4742" s="37">
        <f>VLOOKUP(D4742,DATA!A:F,6,FALSE)</f>
        <v>982</v>
      </c>
      <c r="N4742" s="36">
        <f t="shared" si="375"/>
        <v>16.377171725002253</v>
      </c>
      <c r="O4742" s="36">
        <f t="shared" si="376"/>
        <v>16.377935297071485</v>
      </c>
      <c r="P4742" s="36">
        <f t="shared" si="377"/>
        <v>7.6357206923205467E-4</v>
      </c>
      <c r="Q4742" s="36">
        <f t="shared" si="378"/>
        <v>6.9255154385791898E-2</v>
      </c>
    </row>
    <row r="4743" spans="1:17" x14ac:dyDescent="0.3">
      <c r="A4743" s="29">
        <v>2028314</v>
      </c>
      <c r="B4743" s="1">
        <v>136</v>
      </c>
      <c r="C4743" s="1" t="s">
        <v>14</v>
      </c>
      <c r="D4743" s="1" t="s">
        <v>53</v>
      </c>
      <c r="E4743" s="1" t="s">
        <v>54</v>
      </c>
      <c r="F4743" s="47">
        <v>714</v>
      </c>
      <c r="G4743" s="34">
        <v>842.56</v>
      </c>
      <c r="H4743" s="1" t="s">
        <v>218</v>
      </c>
      <c r="I4743" s="34">
        <v>5.0682000000000001E-3</v>
      </c>
      <c r="J4743" s="34">
        <v>8620.5645026483999</v>
      </c>
      <c r="K4743" s="35" t="str">
        <f t="shared" si="374"/>
        <v>Leenderbos, Groote Heide &amp; De Plateaux_H4030</v>
      </c>
      <c r="L4743" s="36">
        <f>VLOOKUP(D4743,DATA!A:F,5,FALSE)</f>
        <v>1.0986712608830001E-2</v>
      </c>
      <c r="M4743" s="37">
        <f>VLOOKUP(D4743,DATA!A:F,6,FALSE)</f>
        <v>982</v>
      </c>
      <c r="N4743" s="36">
        <f t="shared" si="375"/>
        <v>17.770311983498985</v>
      </c>
      <c r="O4743" s="36">
        <f t="shared" si="376"/>
        <v>17.77112566229367</v>
      </c>
      <c r="P4743" s="36">
        <f t="shared" si="377"/>
        <v>8.1367879468530191E-4</v>
      </c>
      <c r="Q4743" s="36">
        <f t="shared" si="378"/>
        <v>7.0143705340218493E-2</v>
      </c>
    </row>
    <row r="4744" spans="1:17" x14ac:dyDescent="0.3">
      <c r="A4744" s="29">
        <v>2028315</v>
      </c>
      <c r="B4744" s="1">
        <v>136</v>
      </c>
      <c r="C4744" s="1" t="s">
        <v>14</v>
      </c>
      <c r="D4744" s="1" t="s">
        <v>53</v>
      </c>
      <c r="E4744" s="1" t="s">
        <v>54</v>
      </c>
      <c r="F4744" s="47">
        <v>714</v>
      </c>
      <c r="G4744" s="34">
        <v>838.26</v>
      </c>
      <c r="H4744" s="1" t="s">
        <v>218</v>
      </c>
      <c r="I4744" s="34">
        <v>5.0404999999999998E-3</v>
      </c>
      <c r="J4744" s="34">
        <v>1378.2963999999999</v>
      </c>
      <c r="K4744" s="35" t="str">
        <f t="shared" si="374"/>
        <v>Leenderbos, Groote Heide &amp; De Plateaux_H4030</v>
      </c>
      <c r="L4744" s="36">
        <f>VLOOKUP(D4744,DATA!A:F,5,FALSE)</f>
        <v>1.0986712608830001E-2</v>
      </c>
      <c r="M4744" s="37">
        <f>VLOOKUP(D4744,DATA!A:F,6,FALSE)</f>
        <v>982</v>
      </c>
      <c r="N4744" s="36">
        <f t="shared" si="375"/>
        <v>17.09045504692617</v>
      </c>
      <c r="O4744" s="36">
        <f t="shared" si="376"/>
        <v>17.091239753798643</v>
      </c>
      <c r="P4744" s="36">
        <f t="shared" si="377"/>
        <v>7.8470687247289561E-4</v>
      </c>
      <c r="Q4744" s="36">
        <f t="shared" si="378"/>
        <v>1.0815586573846512E-2</v>
      </c>
    </row>
    <row r="4745" spans="1:17" x14ac:dyDescent="0.3">
      <c r="A4745" s="29">
        <v>2028316</v>
      </c>
      <c r="B4745" s="1">
        <v>136</v>
      </c>
      <c r="C4745" s="1" t="s">
        <v>14</v>
      </c>
      <c r="D4745" s="1" t="s">
        <v>53</v>
      </c>
      <c r="E4745" s="1" t="s">
        <v>54</v>
      </c>
      <c r="F4745" s="47">
        <v>714</v>
      </c>
      <c r="G4745" s="34">
        <v>862.14</v>
      </c>
      <c r="H4745" s="1" t="s">
        <v>218</v>
      </c>
      <c r="I4745" s="34">
        <v>5.1503E-3</v>
      </c>
      <c r="J4745" s="34">
        <v>8520.7309999999998</v>
      </c>
      <c r="K4745" s="35" t="str">
        <f t="shared" si="374"/>
        <v>Leenderbos, Groote Heide &amp; De Plateaux_H4030</v>
      </c>
      <c r="L4745" s="36">
        <f>VLOOKUP(D4745,DATA!A:F,5,FALSE)</f>
        <v>1.0986712608830001E-2</v>
      </c>
      <c r="M4745" s="37">
        <f>VLOOKUP(D4745,DATA!A:F,6,FALSE)</f>
        <v>982</v>
      </c>
      <c r="N4745" s="36">
        <f t="shared" si="375"/>
        <v>21.133995307118859</v>
      </c>
      <c r="O4745" s="36">
        <f t="shared" si="376"/>
        <v>21.134938452911943</v>
      </c>
      <c r="P4745" s="36">
        <f t="shared" si="377"/>
        <v>9.4314579308374391E-4</v>
      </c>
      <c r="Q4745" s="36">
        <f t="shared" si="378"/>
        <v>8.0362915966482429E-2</v>
      </c>
    </row>
    <row r="4746" spans="1:17" x14ac:dyDescent="0.3">
      <c r="A4746" s="29">
        <v>2028317</v>
      </c>
      <c r="B4746" s="1">
        <v>136</v>
      </c>
      <c r="C4746" s="1" t="s">
        <v>14</v>
      </c>
      <c r="D4746" s="1" t="s">
        <v>63</v>
      </c>
      <c r="E4746" s="1" t="s">
        <v>64</v>
      </c>
      <c r="F4746" s="47">
        <v>714</v>
      </c>
      <c r="G4746" s="34">
        <v>1165.67</v>
      </c>
      <c r="H4746" s="1" t="s">
        <v>218</v>
      </c>
      <c r="I4746" s="34">
        <v>6.6901E-3</v>
      </c>
      <c r="J4746" s="34">
        <v>620.79664470210002</v>
      </c>
      <c r="K4746" s="35" t="str">
        <f t="shared" si="374"/>
        <v>Leenderbos, Groote Heide &amp; De Plateaux_H2310</v>
      </c>
      <c r="L4746" s="36">
        <f>VLOOKUP(D4746,DATA!A:F,5,FALSE)</f>
        <v>1.0986712608830001E-2</v>
      </c>
      <c r="M4746" s="37">
        <f>VLOOKUP(D4746,DATA!A:F,6,FALSE)</f>
        <v>982</v>
      </c>
      <c r="N4746" s="36">
        <f t="shared" si="375"/>
        <v>88.266674572961605</v>
      </c>
      <c r="O4746" s="36">
        <f t="shared" si="376"/>
        <v>88.267435785686274</v>
      </c>
      <c r="P4746" s="36">
        <f t="shared" si="377"/>
        <v>7.6121272466878054E-4</v>
      </c>
      <c r="Q4746" s="36">
        <f t="shared" si="378"/>
        <v>4.725583053789225E-3</v>
      </c>
    </row>
    <row r="4747" spans="1:17" x14ac:dyDescent="0.3">
      <c r="A4747" s="29">
        <v>2028317</v>
      </c>
      <c r="B4747" s="1">
        <v>136</v>
      </c>
      <c r="C4747" s="1" t="s">
        <v>14</v>
      </c>
      <c r="D4747" s="1" t="s">
        <v>53</v>
      </c>
      <c r="E4747" s="1" t="s">
        <v>54</v>
      </c>
      <c r="F4747" s="47">
        <v>714</v>
      </c>
      <c r="G4747" s="34">
        <v>1165.67</v>
      </c>
      <c r="H4747" s="1" t="s">
        <v>218</v>
      </c>
      <c r="I4747" s="34">
        <v>6.6901E-3</v>
      </c>
      <c r="J4747" s="34">
        <v>432.96487000000002</v>
      </c>
      <c r="K4747" s="35" t="str">
        <f t="shared" si="374"/>
        <v>Leenderbos, Groote Heide &amp; De Plateaux_H4030</v>
      </c>
      <c r="L4747" s="36">
        <f>VLOOKUP(D4747,DATA!A:F,5,FALSE)</f>
        <v>1.0986712608830001E-2</v>
      </c>
      <c r="M4747" s="37">
        <f>VLOOKUP(D4747,DATA!A:F,6,FALSE)</f>
        <v>982</v>
      </c>
      <c r="N4747" s="36">
        <f t="shared" si="375"/>
        <v>88.266674572961605</v>
      </c>
      <c r="O4747" s="36">
        <f t="shared" si="376"/>
        <v>88.267435785686274</v>
      </c>
      <c r="P4747" s="36">
        <f t="shared" si="377"/>
        <v>7.6121272466878054E-4</v>
      </c>
      <c r="Q4747" s="36">
        <f t="shared" si="378"/>
        <v>3.2957836837856436E-3</v>
      </c>
    </row>
    <row r="4748" spans="1:17" x14ac:dyDescent="0.3">
      <c r="A4748" s="29">
        <v>2028318</v>
      </c>
      <c r="B4748" s="1">
        <v>136</v>
      </c>
      <c r="C4748" s="1" t="s">
        <v>14</v>
      </c>
      <c r="D4748" s="1" t="s">
        <v>63</v>
      </c>
      <c r="E4748" s="1" t="s">
        <v>64</v>
      </c>
      <c r="F4748" s="47">
        <v>714</v>
      </c>
      <c r="G4748" s="34">
        <v>1062.92</v>
      </c>
      <c r="H4748" s="1" t="s">
        <v>218</v>
      </c>
      <c r="I4748" s="34">
        <v>6.1016000000000004E-3</v>
      </c>
      <c r="J4748" s="34">
        <v>5042.2907164561202</v>
      </c>
      <c r="K4748" s="35" t="str">
        <f t="shared" si="374"/>
        <v>Leenderbos, Groote Heide &amp; De Plateaux_H2310</v>
      </c>
      <c r="L4748" s="36">
        <f>VLOOKUP(D4748,DATA!A:F,5,FALSE)</f>
        <v>1.0986712608830001E-2</v>
      </c>
      <c r="M4748" s="37">
        <f>VLOOKUP(D4748,DATA!A:F,6,FALSE)</f>
        <v>982</v>
      </c>
      <c r="N4748" s="36">
        <f t="shared" si="375"/>
        <v>70.869301025323992</v>
      </c>
      <c r="O4748" s="36">
        <f t="shared" si="376"/>
        <v>70.870684956448258</v>
      </c>
      <c r="P4748" s="36">
        <f t="shared" si="377"/>
        <v>1.3839311242662689E-3</v>
      </c>
      <c r="Q4748" s="36">
        <f t="shared" si="378"/>
        <v>6.9781830601024886E-2</v>
      </c>
    </row>
    <row r="4749" spans="1:17" x14ac:dyDescent="0.3">
      <c r="A4749" s="29">
        <v>2028318</v>
      </c>
      <c r="B4749" s="1">
        <v>136</v>
      </c>
      <c r="C4749" s="1" t="s">
        <v>14</v>
      </c>
      <c r="D4749" s="1" t="s">
        <v>61</v>
      </c>
      <c r="E4749" s="1" t="s">
        <v>62</v>
      </c>
      <c r="F4749" s="47">
        <v>714</v>
      </c>
      <c r="G4749" s="34">
        <v>1062.92</v>
      </c>
      <c r="H4749" s="1" t="s">
        <v>218</v>
      </c>
      <c r="I4749" s="34">
        <v>6.1016000000000004E-3</v>
      </c>
      <c r="J4749" s="34">
        <v>1292.3715</v>
      </c>
      <c r="K4749" s="35" t="str">
        <f t="shared" si="374"/>
        <v>Leenderbos, Groote Heide &amp; De Plateaux_H2330</v>
      </c>
      <c r="L4749" s="36">
        <f>VLOOKUP(D4749,DATA!A:F,5,FALSE)</f>
        <v>1.0986712608830001E-2</v>
      </c>
      <c r="M4749" s="37">
        <f>VLOOKUP(D4749,DATA!A:F,6,FALSE)</f>
        <v>982</v>
      </c>
      <c r="N4749" s="36">
        <f t="shared" si="375"/>
        <v>70.869301025323992</v>
      </c>
      <c r="O4749" s="36">
        <f t="shared" si="376"/>
        <v>70.870684956448258</v>
      </c>
      <c r="P4749" s="36">
        <f t="shared" si="377"/>
        <v>1.3839311242662689E-3</v>
      </c>
      <c r="Q4749" s="36">
        <f t="shared" si="378"/>
        <v>1.7885531429646842E-2</v>
      </c>
    </row>
    <row r="4750" spans="1:17" x14ac:dyDescent="0.3">
      <c r="A4750" s="29">
        <v>2028319</v>
      </c>
      <c r="B4750" s="1">
        <v>136</v>
      </c>
      <c r="C4750" s="1" t="s">
        <v>14</v>
      </c>
      <c r="D4750" s="1" t="s">
        <v>63</v>
      </c>
      <c r="E4750" s="1" t="s">
        <v>64</v>
      </c>
      <c r="F4750" s="47">
        <v>714</v>
      </c>
      <c r="G4750" s="34">
        <v>913.79</v>
      </c>
      <c r="H4750" s="1" t="s">
        <v>218</v>
      </c>
      <c r="I4750" s="34">
        <v>5.2694999999999999E-3</v>
      </c>
      <c r="J4750" s="34">
        <v>33.716552800000002</v>
      </c>
      <c r="K4750" s="35" t="str">
        <f t="shared" si="374"/>
        <v>Leenderbos, Groote Heide &amp; De Plateaux_H2310</v>
      </c>
      <c r="L4750" s="36">
        <f>VLOOKUP(D4750,DATA!A:F,5,FALSE)</f>
        <v>1.0986712608830001E-2</v>
      </c>
      <c r="M4750" s="37">
        <f>VLOOKUP(D4750,DATA!A:F,6,FALSE)</f>
        <v>982</v>
      </c>
      <c r="N4750" s="36">
        <f t="shared" si="375"/>
        <v>32.095125267092364</v>
      </c>
      <c r="O4750" s="36">
        <f t="shared" si="376"/>
        <v>32.096387041465164</v>
      </c>
      <c r="P4750" s="36">
        <f t="shared" si="377"/>
        <v>1.2617743728000619E-3</v>
      </c>
      <c r="Q4750" s="36">
        <f t="shared" si="378"/>
        <v>4.2542682262200178E-4</v>
      </c>
    </row>
    <row r="4751" spans="1:17" x14ac:dyDescent="0.3">
      <c r="A4751" s="29">
        <v>2028319</v>
      </c>
      <c r="B4751" s="1">
        <v>136</v>
      </c>
      <c r="C4751" s="1" t="s">
        <v>14</v>
      </c>
      <c r="D4751" s="1" t="s">
        <v>61</v>
      </c>
      <c r="E4751" s="1" t="s">
        <v>62</v>
      </c>
      <c r="F4751" s="47">
        <v>714</v>
      </c>
      <c r="G4751" s="34">
        <v>913.79</v>
      </c>
      <c r="H4751" s="1" t="s">
        <v>218</v>
      </c>
      <c r="I4751" s="34">
        <v>5.2694999999999999E-3</v>
      </c>
      <c r="J4751" s="34">
        <v>9951.8330000000005</v>
      </c>
      <c r="K4751" s="35" t="str">
        <f t="shared" si="374"/>
        <v>Leenderbos, Groote Heide &amp; De Plateaux_H2330</v>
      </c>
      <c r="L4751" s="36">
        <f>VLOOKUP(D4751,DATA!A:F,5,FALSE)</f>
        <v>1.0986712608830001E-2</v>
      </c>
      <c r="M4751" s="37">
        <f>VLOOKUP(D4751,DATA!A:F,6,FALSE)</f>
        <v>982</v>
      </c>
      <c r="N4751" s="36">
        <f t="shared" si="375"/>
        <v>32.095125267092364</v>
      </c>
      <c r="O4751" s="36">
        <f t="shared" si="376"/>
        <v>32.096387041465164</v>
      </c>
      <c r="P4751" s="36">
        <f t="shared" si="377"/>
        <v>1.2617743728000619E-3</v>
      </c>
      <c r="Q4751" s="36">
        <f t="shared" si="378"/>
        <v>0.1255696784178596</v>
      </c>
    </row>
    <row r="4752" spans="1:17" x14ac:dyDescent="0.3">
      <c r="A4752" s="29">
        <v>2028320</v>
      </c>
      <c r="B4752" s="1">
        <v>136</v>
      </c>
      <c r="C4752" s="1" t="s">
        <v>14</v>
      </c>
      <c r="D4752" s="1" t="s">
        <v>63</v>
      </c>
      <c r="E4752" s="1" t="s">
        <v>64</v>
      </c>
      <c r="F4752" s="47">
        <v>714</v>
      </c>
      <c r="G4752" s="34">
        <v>866.52</v>
      </c>
      <c r="H4752" s="1" t="s">
        <v>218</v>
      </c>
      <c r="I4752" s="34">
        <v>4.8951999999999997E-3</v>
      </c>
      <c r="J4752" s="34">
        <v>89.327066928781406</v>
      </c>
      <c r="K4752" s="35" t="str">
        <f t="shared" si="374"/>
        <v>Leenderbos, Groote Heide &amp; De Plateaux_H2310</v>
      </c>
      <c r="L4752" s="36">
        <f>VLOOKUP(D4752,DATA!A:F,5,FALSE)</f>
        <v>1.0986712608830001E-2</v>
      </c>
      <c r="M4752" s="37">
        <f>VLOOKUP(D4752,DATA!A:F,6,FALSE)</f>
        <v>982</v>
      </c>
      <c r="N4752" s="36">
        <f t="shared" si="375"/>
        <v>21.947206508658965</v>
      </c>
      <c r="O4752" s="36">
        <f t="shared" si="376"/>
        <v>21.948127832814837</v>
      </c>
      <c r="P4752" s="36">
        <f t="shared" si="377"/>
        <v>9.2132415587187211E-4</v>
      </c>
      <c r="Q4752" s="36">
        <f t="shared" si="378"/>
        <v>0</v>
      </c>
    </row>
    <row r="4753" spans="1:17" x14ac:dyDescent="0.3">
      <c r="A4753" s="29">
        <v>2028320</v>
      </c>
      <c r="B4753" s="1">
        <v>136</v>
      </c>
      <c r="C4753" s="1" t="s">
        <v>14</v>
      </c>
      <c r="D4753" s="1" t="s">
        <v>61</v>
      </c>
      <c r="E4753" s="1" t="s">
        <v>62</v>
      </c>
      <c r="F4753" s="47">
        <v>714</v>
      </c>
      <c r="G4753" s="34">
        <v>866.52</v>
      </c>
      <c r="H4753" s="1" t="s">
        <v>218</v>
      </c>
      <c r="I4753" s="34">
        <v>4.8951999999999997E-3</v>
      </c>
      <c r="J4753" s="34">
        <v>9910.6736118290391</v>
      </c>
      <c r="K4753" s="35" t="str">
        <f t="shared" si="374"/>
        <v>Leenderbos, Groote Heide &amp; De Plateaux_H2330</v>
      </c>
      <c r="L4753" s="36">
        <f>VLOOKUP(D4753,DATA!A:F,5,FALSE)</f>
        <v>1.0986712608830001E-2</v>
      </c>
      <c r="M4753" s="37">
        <f>VLOOKUP(D4753,DATA!A:F,6,FALSE)</f>
        <v>982</v>
      </c>
      <c r="N4753" s="36">
        <f t="shared" si="375"/>
        <v>21.947206508658965</v>
      </c>
      <c r="O4753" s="36">
        <f t="shared" si="376"/>
        <v>21.948127832814837</v>
      </c>
      <c r="P4753" s="36">
        <f t="shared" si="377"/>
        <v>9.2132415587187211E-4</v>
      </c>
      <c r="Q4753" s="36">
        <f t="shared" si="378"/>
        <v>0</v>
      </c>
    </row>
    <row r="4754" spans="1:17" x14ac:dyDescent="0.3">
      <c r="A4754" s="29">
        <v>2028321</v>
      </c>
      <c r="B4754" s="1">
        <v>136</v>
      </c>
      <c r="C4754" s="1" t="s">
        <v>14</v>
      </c>
      <c r="D4754" s="1" t="s">
        <v>61</v>
      </c>
      <c r="E4754" s="1" t="s">
        <v>62</v>
      </c>
      <c r="F4754" s="47">
        <v>714</v>
      </c>
      <c r="G4754" s="34">
        <v>838.25</v>
      </c>
      <c r="H4754" s="1" t="s">
        <v>218</v>
      </c>
      <c r="I4754" s="34">
        <v>4.6690000000000004E-3</v>
      </c>
      <c r="J4754" s="34">
        <v>10000</v>
      </c>
      <c r="K4754" s="35" t="str">
        <f t="shared" si="374"/>
        <v>Leenderbos, Groote Heide &amp; De Plateaux_H2330</v>
      </c>
      <c r="L4754" s="36">
        <f>VLOOKUP(D4754,DATA!A:F,5,FALSE)</f>
        <v>1.0986712608830001E-2</v>
      </c>
      <c r="M4754" s="37">
        <f>VLOOKUP(D4754,DATA!A:F,6,FALSE)</f>
        <v>982</v>
      </c>
      <c r="N4754" s="36">
        <f t="shared" si="375"/>
        <v>17.088898327950229</v>
      </c>
      <c r="O4754" s="36">
        <f t="shared" si="376"/>
        <v>17.089625146029963</v>
      </c>
      <c r="P4754" s="36">
        <f t="shared" si="377"/>
        <v>7.2681807973395962E-4</v>
      </c>
      <c r="Q4754" s="36">
        <f t="shared" si="378"/>
        <v>0</v>
      </c>
    </row>
    <row r="4755" spans="1:17" x14ac:dyDescent="0.3">
      <c r="A4755" s="29">
        <v>2028322</v>
      </c>
      <c r="B4755" s="1">
        <v>136</v>
      </c>
      <c r="C4755" s="1" t="s">
        <v>14</v>
      </c>
      <c r="D4755" s="1" t="s">
        <v>63</v>
      </c>
      <c r="E4755" s="1" t="s">
        <v>64</v>
      </c>
      <c r="F4755" s="47">
        <v>714</v>
      </c>
      <c r="G4755" s="34">
        <v>846.52</v>
      </c>
      <c r="H4755" s="1" t="s">
        <v>218</v>
      </c>
      <c r="I4755" s="34">
        <v>4.7127999999999996E-3</v>
      </c>
      <c r="J4755" s="34">
        <v>352.46894899999899</v>
      </c>
      <c r="K4755" s="35" t="str">
        <f t="shared" si="374"/>
        <v>Leenderbos, Groote Heide &amp; De Plateaux_H2310</v>
      </c>
      <c r="L4755" s="36">
        <f>VLOOKUP(D4755,DATA!A:F,5,FALSE)</f>
        <v>1.0986712608830001E-2</v>
      </c>
      <c r="M4755" s="37">
        <f>VLOOKUP(D4755,DATA!A:F,6,FALSE)</f>
        <v>982</v>
      </c>
      <c r="N4755" s="36">
        <f t="shared" si="375"/>
        <v>18.415000712157603</v>
      </c>
      <c r="O4755" s="36">
        <f t="shared" si="376"/>
        <v>18.415778633937123</v>
      </c>
      <c r="P4755" s="36">
        <f t="shared" si="377"/>
        <v>7.7792177951963026E-4</v>
      </c>
      <c r="Q4755" s="36">
        <f t="shared" si="378"/>
        <v>0</v>
      </c>
    </row>
    <row r="4756" spans="1:17" x14ac:dyDescent="0.3">
      <c r="A4756" s="29">
        <v>2028322</v>
      </c>
      <c r="B4756" s="1">
        <v>136</v>
      </c>
      <c r="C4756" s="1" t="s">
        <v>14</v>
      </c>
      <c r="D4756" s="1" t="s">
        <v>61</v>
      </c>
      <c r="E4756" s="1" t="s">
        <v>62</v>
      </c>
      <c r="F4756" s="47">
        <v>714</v>
      </c>
      <c r="G4756" s="34">
        <v>846.52</v>
      </c>
      <c r="H4756" s="1" t="s">
        <v>218</v>
      </c>
      <c r="I4756" s="34">
        <v>4.7127999999999996E-3</v>
      </c>
      <c r="J4756" s="34">
        <v>1324.56</v>
      </c>
      <c r="K4756" s="35" t="str">
        <f t="shared" si="374"/>
        <v>Leenderbos, Groote Heide &amp; De Plateaux_H2330</v>
      </c>
      <c r="L4756" s="36">
        <f>VLOOKUP(D4756,DATA!A:F,5,FALSE)</f>
        <v>1.0986712608830001E-2</v>
      </c>
      <c r="M4756" s="37">
        <f>VLOOKUP(D4756,DATA!A:F,6,FALSE)</f>
        <v>982</v>
      </c>
      <c r="N4756" s="36">
        <f t="shared" si="375"/>
        <v>18.415000712157603</v>
      </c>
      <c r="O4756" s="36">
        <f t="shared" si="376"/>
        <v>18.415778633937123</v>
      </c>
      <c r="P4756" s="36">
        <f t="shared" si="377"/>
        <v>7.7792177951963026E-4</v>
      </c>
      <c r="Q4756" s="36">
        <f t="shared" si="378"/>
        <v>0</v>
      </c>
    </row>
    <row r="4757" spans="1:17" x14ac:dyDescent="0.3">
      <c r="A4757" s="29">
        <v>2028326</v>
      </c>
      <c r="B4757" s="1">
        <v>136</v>
      </c>
      <c r="C4757" s="1" t="s">
        <v>14</v>
      </c>
      <c r="D4757" s="1" t="s">
        <v>41</v>
      </c>
      <c r="E4757" s="1" t="s">
        <v>42</v>
      </c>
      <c r="F4757" s="47">
        <v>1071</v>
      </c>
      <c r="G4757" s="34">
        <v>1081.92</v>
      </c>
      <c r="H4757" s="1" t="s">
        <v>218</v>
      </c>
      <c r="I4757" s="34">
        <v>5.6829000000000003E-3</v>
      </c>
      <c r="J4757" s="34">
        <v>116.79337</v>
      </c>
      <c r="K4757" s="35" t="str">
        <f t="shared" si="374"/>
        <v>Leenderbos, Groote Heide &amp; De Plateaux_H4010A</v>
      </c>
      <c r="L4757" s="36">
        <f>VLOOKUP(D4757,DATA!A:F,5,FALSE)</f>
        <v>1.3726988247862192E-2</v>
      </c>
      <c r="M4757" s="37">
        <f>VLOOKUP(D4757,DATA!A:F,6,FALSE)</f>
        <v>1285.5</v>
      </c>
      <c r="N4757" s="36">
        <f t="shared" si="375"/>
        <v>5.7619923605744603</v>
      </c>
      <c r="O4757" s="36">
        <f t="shared" si="376"/>
        <v>5.7624159635842211</v>
      </c>
      <c r="P4757" s="36">
        <f t="shared" si="377"/>
        <v>4.2360300976085341E-4</v>
      </c>
      <c r="Q4757" s="36">
        <f t="shared" si="378"/>
        <v>4.9474023052112966E-4</v>
      </c>
    </row>
    <row r="4758" spans="1:17" x14ac:dyDescent="0.3">
      <c r="A4758" s="30">
        <v>2028329</v>
      </c>
      <c r="B4758" s="14">
        <v>136</v>
      </c>
      <c r="C4758" s="14" t="s">
        <v>14</v>
      </c>
      <c r="D4758" s="14" t="s">
        <v>65</v>
      </c>
      <c r="E4758" s="14" t="s">
        <v>66</v>
      </c>
      <c r="F4758" s="48">
        <v>500</v>
      </c>
      <c r="G4758" s="38">
        <v>960.12</v>
      </c>
      <c r="H4758" s="14" t="s">
        <v>218</v>
      </c>
      <c r="I4758" s="38">
        <v>4.7602E-3</v>
      </c>
      <c r="J4758" s="38">
        <v>2093.9380000000001</v>
      </c>
      <c r="K4758" s="39" t="str">
        <f t="shared" si="374"/>
        <v>Leenderbos, Groote Heide &amp; De Plateaux_H3140hz</v>
      </c>
      <c r="L4758" s="40">
        <f>VLOOKUP(D4758,DATA!A:F,5,FALSE)</f>
        <v>0</v>
      </c>
      <c r="M4758" s="41">
        <f>VLOOKUP(D4758,DATA!A:F,6,FALSE)</f>
        <v>3.5</v>
      </c>
      <c r="N4758" s="40">
        <f t="shared" si="375"/>
        <v>50</v>
      </c>
      <c r="O4758" s="40">
        <f t="shared" si="376"/>
        <v>50</v>
      </c>
      <c r="P4758" s="40">
        <f>J4758/10000*I4758</f>
        <v>9.9675636676000009E-4</v>
      </c>
      <c r="Q4758" s="40">
        <f>IF(AND(H4758&lt;&gt;"below",I4758&gt;=0.005),M4758*P4758,0)</f>
        <v>0</v>
      </c>
    </row>
    <row r="4759" spans="1:17" x14ac:dyDescent="0.3">
      <c r="A4759" s="29">
        <v>2028330</v>
      </c>
      <c r="B4759" s="1">
        <v>136</v>
      </c>
      <c r="C4759" s="1" t="s">
        <v>14</v>
      </c>
      <c r="D4759" s="1" t="s">
        <v>57</v>
      </c>
      <c r="E4759" s="1" t="s">
        <v>58</v>
      </c>
      <c r="F4759" s="47">
        <v>714</v>
      </c>
      <c r="G4759" s="34">
        <v>1019.98</v>
      </c>
      <c r="H4759" s="1" t="s">
        <v>218</v>
      </c>
      <c r="I4759" s="34">
        <v>4.8974999999999999E-3</v>
      </c>
      <c r="J4759" s="34">
        <v>250.52359999999999</v>
      </c>
      <c r="K4759" s="35" t="str">
        <f t="shared" si="374"/>
        <v>Leenderbos, Groote Heide &amp; De Plateaux_H3160</v>
      </c>
      <c r="L4759" s="36">
        <f>VLOOKUP(D4759,DATA!A:F,5,FALSE)</f>
        <v>1.0986712608830001E-2</v>
      </c>
      <c r="M4759" s="37">
        <f>VLOOKUP(D4759,DATA!A:F,6,FALSE)</f>
        <v>982</v>
      </c>
      <c r="N4759" s="36">
        <f t="shared" si="375"/>
        <v>60.283108034621257</v>
      </c>
      <c r="O4759" s="36">
        <f t="shared" si="376"/>
        <v>60.284396315903216</v>
      </c>
      <c r="P4759" s="36">
        <f t="shared" si="377"/>
        <v>1.2882812819583478E-3</v>
      </c>
      <c r="Q4759" s="36">
        <f t="shared" si="378"/>
        <v>0</v>
      </c>
    </row>
    <row r="4760" spans="1:17" x14ac:dyDescent="0.3">
      <c r="A4760" s="30">
        <v>2028331</v>
      </c>
      <c r="B4760" s="14">
        <v>136</v>
      </c>
      <c r="C4760" s="14" t="s">
        <v>14</v>
      </c>
      <c r="D4760" s="14" t="s">
        <v>55</v>
      </c>
      <c r="E4760" s="14" t="s">
        <v>56</v>
      </c>
      <c r="F4760" s="48">
        <v>500</v>
      </c>
      <c r="G4760" s="38">
        <v>843.22</v>
      </c>
      <c r="H4760" s="14" t="s">
        <v>218</v>
      </c>
      <c r="I4760" s="38">
        <v>4.0185999999999998E-3</v>
      </c>
      <c r="J4760" s="38">
        <v>120.53689</v>
      </c>
      <c r="K4760" s="39" t="str">
        <f t="shared" si="374"/>
        <v>Leenderbos, Groote Heide &amp; De Plateaux_H3130</v>
      </c>
      <c r="L4760" s="40">
        <f>VLOOKUP(D4760,DATA!A:F,5,FALSE)</f>
        <v>0</v>
      </c>
      <c r="M4760" s="41">
        <f>VLOOKUP(D4760,DATA!A:F,6,FALSE)</f>
        <v>3.5</v>
      </c>
      <c r="N4760" s="40">
        <f t="shared" si="375"/>
        <v>50</v>
      </c>
      <c r="O4760" s="40">
        <f t="shared" si="376"/>
        <v>50</v>
      </c>
      <c r="P4760" s="40">
        <f t="shared" ref="P4760:P4761" si="379">J4760/10000*I4760</f>
        <v>4.8438954615399993E-5</v>
      </c>
      <c r="Q4760" s="40">
        <f t="shared" ref="Q4760:Q4761" si="380">IF(AND(H4760&lt;&gt;"below",I4760&gt;=0.005),M4760*P4760,0)</f>
        <v>0</v>
      </c>
    </row>
    <row r="4761" spans="1:17" x14ac:dyDescent="0.3">
      <c r="A4761" s="30">
        <v>2028332</v>
      </c>
      <c r="B4761" s="14">
        <v>136</v>
      </c>
      <c r="C4761" s="14" t="s">
        <v>14</v>
      </c>
      <c r="D4761" s="14" t="s">
        <v>55</v>
      </c>
      <c r="E4761" s="14" t="s">
        <v>56</v>
      </c>
      <c r="F4761" s="48">
        <v>500</v>
      </c>
      <c r="G4761" s="38">
        <v>998.6</v>
      </c>
      <c r="H4761" s="14" t="s">
        <v>218</v>
      </c>
      <c r="I4761" s="38">
        <v>4.6369999999999996E-3</v>
      </c>
      <c r="J4761" s="38">
        <v>969.64800000000002</v>
      </c>
      <c r="K4761" s="39" t="str">
        <f t="shared" si="374"/>
        <v>Leenderbos, Groote Heide &amp; De Plateaux_H3130</v>
      </c>
      <c r="L4761" s="40">
        <f>VLOOKUP(D4761,DATA!A:F,5,FALSE)</f>
        <v>0</v>
      </c>
      <c r="M4761" s="41">
        <f>VLOOKUP(D4761,DATA!A:F,6,FALSE)</f>
        <v>3.5</v>
      </c>
      <c r="N4761" s="40">
        <f t="shared" si="375"/>
        <v>50</v>
      </c>
      <c r="O4761" s="40">
        <f t="shared" si="376"/>
        <v>50</v>
      </c>
      <c r="P4761" s="40">
        <f t="shared" si="379"/>
        <v>4.4962577760000001E-4</v>
      </c>
      <c r="Q4761" s="40">
        <f t="shared" si="380"/>
        <v>0</v>
      </c>
    </row>
    <row r="4762" spans="1:17" x14ac:dyDescent="0.3">
      <c r="A4762" s="29">
        <v>2028362</v>
      </c>
      <c r="B4762" s="1">
        <v>138</v>
      </c>
      <c r="C4762" s="1" t="s">
        <v>38</v>
      </c>
      <c r="D4762" s="1" t="s">
        <v>75</v>
      </c>
      <c r="E4762" s="1" t="s">
        <v>76</v>
      </c>
      <c r="F4762" s="47">
        <v>1071</v>
      </c>
      <c r="G4762" s="34">
        <v>1983.19</v>
      </c>
      <c r="H4762" s="1" t="s">
        <v>218</v>
      </c>
      <c r="I4762" s="34">
        <v>5.4710000000000002E-4</v>
      </c>
      <c r="J4762" s="34">
        <v>51.542853999999998</v>
      </c>
      <c r="K4762" s="35" t="str">
        <f t="shared" si="374"/>
        <v>Weerter- en Budelerbergen &amp; Ringselven_Lg13</v>
      </c>
      <c r="L4762" s="36">
        <f>VLOOKUP(D4762,DATA!A:F,5,FALSE)</f>
        <v>8.4126827976184013E-3</v>
      </c>
      <c r="M4762" s="37">
        <f>VLOOKUP(D4762,DATA!A:F,6,FALSE)</f>
        <v>1421</v>
      </c>
      <c r="N4762" s="36">
        <f t="shared" si="375"/>
        <v>99.124664334375154</v>
      </c>
      <c r="O4762" s="36">
        <f t="shared" si="376"/>
        <v>99.124668327901915</v>
      </c>
      <c r="P4762" s="36">
        <f t="shared" si="377"/>
        <v>3.993526760837085E-6</v>
      </c>
      <c r="Q4762" s="36">
        <f t="shared" si="378"/>
        <v>0</v>
      </c>
    </row>
    <row r="4763" spans="1:17" x14ac:dyDescent="0.3">
      <c r="A4763" s="29">
        <v>2028363</v>
      </c>
      <c r="B4763" s="1">
        <v>138</v>
      </c>
      <c r="C4763" s="1" t="s">
        <v>38</v>
      </c>
      <c r="D4763" s="1" t="s">
        <v>75</v>
      </c>
      <c r="E4763" s="1" t="s">
        <v>76</v>
      </c>
      <c r="F4763" s="47">
        <v>1071</v>
      </c>
      <c r="G4763" s="34">
        <v>1774.35</v>
      </c>
      <c r="H4763" s="1" t="s">
        <v>218</v>
      </c>
      <c r="I4763" s="34">
        <v>5.0259999999999997E-4</v>
      </c>
      <c r="J4763" s="34">
        <v>10000</v>
      </c>
      <c r="K4763" s="35" t="str">
        <f t="shared" si="374"/>
        <v>Weerter- en Budelerbergen &amp; Ringselven_Lg13</v>
      </c>
      <c r="L4763" s="36">
        <f>VLOOKUP(D4763,DATA!A:F,5,FALSE)</f>
        <v>8.4126827976184013E-3</v>
      </c>
      <c r="M4763" s="37">
        <f>VLOOKUP(D4763,DATA!A:F,6,FALSE)</f>
        <v>1421</v>
      </c>
      <c r="N4763" s="36">
        <f t="shared" si="375"/>
        <v>95.132181721957167</v>
      </c>
      <c r="O4763" s="36">
        <f t="shared" si="376"/>
        <v>95.132201302195924</v>
      </c>
      <c r="P4763" s="36">
        <f t="shared" si="377"/>
        <v>1.9580238756589097E-5</v>
      </c>
      <c r="Q4763" s="36">
        <f t="shared" si="378"/>
        <v>0</v>
      </c>
    </row>
    <row r="4764" spans="1:17" x14ac:dyDescent="0.3">
      <c r="A4764" s="29">
        <v>2028364</v>
      </c>
      <c r="B4764" s="1">
        <v>138</v>
      </c>
      <c r="C4764" s="1" t="s">
        <v>38</v>
      </c>
      <c r="D4764" s="1" t="s">
        <v>75</v>
      </c>
      <c r="E4764" s="1" t="s">
        <v>76</v>
      </c>
      <c r="F4764" s="47">
        <v>1071</v>
      </c>
      <c r="G4764" s="34">
        <v>1841.08</v>
      </c>
      <c r="H4764" s="1" t="s">
        <v>218</v>
      </c>
      <c r="I4764" s="34">
        <v>4.3540000000000001E-4</v>
      </c>
      <c r="J4764" s="34">
        <v>6475.1997000000001</v>
      </c>
      <c r="K4764" s="35" t="str">
        <f t="shared" si="374"/>
        <v>Weerter- en Budelerbergen &amp; Ringselven_Lg13</v>
      </c>
      <c r="L4764" s="36">
        <f>VLOOKUP(D4764,DATA!A:F,5,FALSE)</f>
        <v>8.4126827976184013E-3</v>
      </c>
      <c r="M4764" s="37">
        <f>VLOOKUP(D4764,DATA!A:F,6,FALSE)</f>
        <v>1421</v>
      </c>
      <c r="N4764" s="36">
        <f t="shared" si="375"/>
        <v>97.163983813183719</v>
      </c>
      <c r="O4764" s="36">
        <f t="shared" si="376"/>
        <v>97.163993906554012</v>
      </c>
      <c r="P4764" s="36">
        <f t="shared" si="377"/>
        <v>1.0093370292452164E-5</v>
      </c>
      <c r="Q4764" s="36">
        <f t="shared" si="378"/>
        <v>0</v>
      </c>
    </row>
    <row r="4765" spans="1:17" x14ac:dyDescent="0.3">
      <c r="A4765" s="29">
        <v>2028365</v>
      </c>
      <c r="B4765" s="1">
        <v>138</v>
      </c>
      <c r="C4765" s="1" t="s">
        <v>38</v>
      </c>
      <c r="D4765" s="1" t="s">
        <v>75</v>
      </c>
      <c r="E4765" s="1" t="s">
        <v>76</v>
      </c>
      <c r="F4765" s="47">
        <v>1071</v>
      </c>
      <c r="G4765" s="34">
        <v>1816.17</v>
      </c>
      <c r="H4765" s="1" t="s">
        <v>218</v>
      </c>
      <c r="I4765" s="34">
        <v>3.1339999999999997E-4</v>
      </c>
      <c r="J4765" s="34">
        <v>9039.3189999999995</v>
      </c>
      <c r="K4765" s="35" t="str">
        <f t="shared" si="374"/>
        <v>Weerter- en Budelerbergen &amp; Ringselven_Lg13</v>
      </c>
      <c r="L4765" s="36">
        <f>VLOOKUP(D4765,DATA!A:F,5,FALSE)</f>
        <v>8.4126827976184013E-3</v>
      </c>
      <c r="M4765" s="37">
        <f>VLOOKUP(D4765,DATA!A:F,6,FALSE)</f>
        <v>1421</v>
      </c>
      <c r="N4765" s="36">
        <f t="shared" si="375"/>
        <v>96.525779099913066</v>
      </c>
      <c r="O4765" s="36">
        <f t="shared" si="376"/>
        <v>96.525787941571181</v>
      </c>
      <c r="P4765" s="36">
        <f t="shared" si="377"/>
        <v>8.8416581149886042E-6</v>
      </c>
      <c r="Q4765" s="36">
        <f t="shared" si="378"/>
        <v>0</v>
      </c>
    </row>
    <row r="4766" spans="1:17" x14ac:dyDescent="0.3">
      <c r="A4766" s="29">
        <v>2028366</v>
      </c>
      <c r="B4766" s="1">
        <v>138</v>
      </c>
      <c r="C4766" s="1" t="s">
        <v>38</v>
      </c>
      <c r="D4766" s="1" t="s">
        <v>75</v>
      </c>
      <c r="E4766" s="1" t="s">
        <v>76</v>
      </c>
      <c r="F4766" s="47">
        <v>1071</v>
      </c>
      <c r="G4766" s="34">
        <v>1773.03</v>
      </c>
      <c r="H4766" s="1" t="s">
        <v>218</v>
      </c>
      <c r="I4766" s="34">
        <v>2.5720000000000002E-4</v>
      </c>
      <c r="J4766" s="34">
        <v>7807.6059999999998</v>
      </c>
      <c r="K4766" s="35" t="str">
        <f t="shared" si="374"/>
        <v>Weerter- en Budelerbergen &amp; Ringselven_Lg13</v>
      </c>
      <c r="L4766" s="36">
        <f>VLOOKUP(D4766,DATA!A:F,5,FALSE)</f>
        <v>8.4126827976184013E-3</v>
      </c>
      <c r="M4766" s="37">
        <f>VLOOKUP(D4766,DATA!A:F,6,FALSE)</f>
        <v>1421</v>
      </c>
      <c r="N4766" s="36">
        <f t="shared" si="375"/>
        <v>95.080498706027967</v>
      </c>
      <c r="O4766" s="36">
        <f t="shared" si="376"/>
        <v>95.080508826891872</v>
      </c>
      <c r="P4766" s="36">
        <f t="shared" si="377"/>
        <v>1.0120863905171973E-5</v>
      </c>
      <c r="Q4766" s="36">
        <f t="shared" si="378"/>
        <v>0</v>
      </c>
    </row>
    <row r="4767" spans="1:17" x14ac:dyDescent="0.3">
      <c r="A4767" s="29">
        <v>2028367</v>
      </c>
      <c r="B4767" s="1">
        <v>138</v>
      </c>
      <c r="C4767" s="1" t="s">
        <v>38</v>
      </c>
      <c r="D4767" s="1" t="s">
        <v>75</v>
      </c>
      <c r="E4767" s="1" t="s">
        <v>76</v>
      </c>
      <c r="F4767" s="47">
        <v>1071</v>
      </c>
      <c r="G4767" s="34">
        <v>1785.69</v>
      </c>
      <c r="H4767" s="1" t="s">
        <v>218</v>
      </c>
      <c r="I4767" s="34">
        <v>2.0884000000000001E-4</v>
      </c>
      <c r="J4767" s="34">
        <v>9729.5939999999991</v>
      </c>
      <c r="K4767" s="35" t="str">
        <f t="shared" si="374"/>
        <v>Weerter- en Budelerbergen &amp; Ringselven_Lg13</v>
      </c>
      <c r="L4767" s="36">
        <f>VLOOKUP(D4767,DATA!A:F,5,FALSE)</f>
        <v>8.4126827976184013E-3</v>
      </c>
      <c r="M4767" s="37">
        <f>VLOOKUP(D4767,DATA!A:F,6,FALSE)</f>
        <v>1421</v>
      </c>
      <c r="N4767" s="36">
        <f t="shared" si="375"/>
        <v>95.555421157191674</v>
      </c>
      <c r="O4767" s="36">
        <f t="shared" si="376"/>
        <v>95.555428618823143</v>
      </c>
      <c r="P4767" s="36">
        <f t="shared" si="377"/>
        <v>7.461631469141139E-6</v>
      </c>
      <c r="Q4767" s="36">
        <f t="shared" si="378"/>
        <v>0</v>
      </c>
    </row>
    <row r="4768" spans="1:17" x14ac:dyDescent="0.3">
      <c r="A4768" s="29">
        <v>2028368</v>
      </c>
      <c r="B4768" s="1">
        <v>138</v>
      </c>
      <c r="C4768" s="1" t="s">
        <v>38</v>
      </c>
      <c r="D4768" s="1" t="s">
        <v>75</v>
      </c>
      <c r="E4768" s="1" t="s">
        <v>76</v>
      </c>
      <c r="F4768" s="47">
        <v>1071</v>
      </c>
      <c r="G4768" s="34">
        <v>1798.71</v>
      </c>
      <c r="H4768" s="1" t="s">
        <v>218</v>
      </c>
      <c r="I4768" s="34">
        <v>1.4992E-4</v>
      </c>
      <c r="J4768" s="34">
        <v>9186.9719999999998</v>
      </c>
      <c r="K4768" s="35" t="str">
        <f t="shared" si="374"/>
        <v>Weerter- en Budelerbergen &amp; Ringselven_Lg13</v>
      </c>
      <c r="L4768" s="36">
        <f>VLOOKUP(D4768,DATA!A:F,5,FALSE)</f>
        <v>8.4126827976184013E-3</v>
      </c>
      <c r="M4768" s="37">
        <f>VLOOKUP(D4768,DATA!A:F,6,FALSE)</f>
        <v>1421</v>
      </c>
      <c r="N4768" s="36">
        <f t="shared" si="375"/>
        <v>95.998081821678213</v>
      </c>
      <c r="O4768" s="36">
        <f t="shared" si="376"/>
        <v>95.998086667021994</v>
      </c>
      <c r="P4768" s="36">
        <f t="shared" si="377"/>
        <v>4.8453437813122946E-6</v>
      </c>
      <c r="Q4768" s="36">
        <f t="shared" si="378"/>
        <v>0</v>
      </c>
    </row>
    <row r="4769" spans="1:17" x14ac:dyDescent="0.3">
      <c r="A4769" s="29">
        <v>2028369</v>
      </c>
      <c r="B4769" s="1">
        <v>138</v>
      </c>
      <c r="C4769" s="1" t="s">
        <v>38</v>
      </c>
      <c r="D4769" s="1" t="s">
        <v>41</v>
      </c>
      <c r="E4769" s="1" t="s">
        <v>42</v>
      </c>
      <c r="F4769" s="47">
        <v>1071</v>
      </c>
      <c r="G4769" s="34">
        <v>1488.86</v>
      </c>
      <c r="H4769" s="1" t="s">
        <v>218</v>
      </c>
      <c r="I4769" s="34">
        <v>8.6929999999999996E-5</v>
      </c>
      <c r="J4769" s="34">
        <v>731.69803249919903</v>
      </c>
      <c r="K4769" s="35" t="str">
        <f t="shared" si="374"/>
        <v>Weerter- en Budelerbergen &amp; Ringselven_H4010A</v>
      </c>
      <c r="L4769" s="36">
        <f>VLOOKUP(D4769,DATA!A:F,5,FALSE)</f>
        <v>1.3726988247862192E-2</v>
      </c>
      <c r="M4769" s="37">
        <f>VLOOKUP(D4769,DATA!A:F,6,FALSE)</f>
        <v>1285.5</v>
      </c>
      <c r="N4769" s="36">
        <f t="shared" si="375"/>
        <v>94.221587494945723</v>
      </c>
      <c r="O4769" s="36">
        <f t="shared" si="376"/>
        <v>94.221593991808149</v>
      </c>
      <c r="P4769" s="36">
        <f t="shared" si="377"/>
        <v>6.496862425819927E-6</v>
      </c>
      <c r="Q4769" s="36">
        <f t="shared" si="378"/>
        <v>0</v>
      </c>
    </row>
    <row r="4770" spans="1:17" x14ac:dyDescent="0.3">
      <c r="A4770" s="29">
        <v>2028369</v>
      </c>
      <c r="B4770" s="1">
        <v>138</v>
      </c>
      <c r="C4770" s="1" t="s">
        <v>38</v>
      </c>
      <c r="D4770" s="1" t="s">
        <v>53</v>
      </c>
      <c r="E4770" s="1" t="s">
        <v>54</v>
      </c>
      <c r="F4770" s="47">
        <v>714</v>
      </c>
      <c r="G4770" s="34">
        <v>1488.86</v>
      </c>
      <c r="H4770" s="1" t="s">
        <v>218</v>
      </c>
      <c r="I4770" s="34">
        <v>8.6929999999999996E-5</v>
      </c>
      <c r="J4770" s="34">
        <v>660.26902199999995</v>
      </c>
      <c r="K4770" s="35" t="str">
        <f t="shared" si="374"/>
        <v>Weerter- en Budelerbergen &amp; Ringselven_H4030</v>
      </c>
      <c r="L4770" s="36">
        <f>VLOOKUP(D4770,DATA!A:F,5,FALSE)</f>
        <v>1.0986712608830001E-2</v>
      </c>
      <c r="M4770" s="37">
        <f>VLOOKUP(D4770,DATA!A:F,6,FALSE)</f>
        <v>982</v>
      </c>
      <c r="N4770" s="36">
        <f t="shared" si="375"/>
        <v>99.61991601908808</v>
      </c>
      <c r="O4770" s="36">
        <f t="shared" si="376"/>
        <v>99.619916380716859</v>
      </c>
      <c r="P4770" s="36">
        <f t="shared" si="377"/>
        <v>3.6162877847800701E-7</v>
      </c>
      <c r="Q4770" s="36">
        <f t="shared" si="378"/>
        <v>0</v>
      </c>
    </row>
    <row r="4771" spans="1:17" x14ac:dyDescent="0.3">
      <c r="A4771" s="29">
        <v>2028369</v>
      </c>
      <c r="B4771" s="1">
        <v>138</v>
      </c>
      <c r="C4771" s="1" t="s">
        <v>38</v>
      </c>
      <c r="D4771" s="1" t="s">
        <v>75</v>
      </c>
      <c r="E4771" s="1" t="s">
        <v>76</v>
      </c>
      <c r="F4771" s="47">
        <v>1071</v>
      </c>
      <c r="G4771" s="34">
        <v>1488.86</v>
      </c>
      <c r="H4771" s="1" t="s">
        <v>218</v>
      </c>
      <c r="I4771" s="34">
        <v>8.6929999999999996E-5</v>
      </c>
      <c r="J4771" s="34">
        <v>986.85419999999999</v>
      </c>
      <c r="K4771" s="35" t="str">
        <f t="shared" si="374"/>
        <v>Weerter- en Budelerbergen &amp; Ringselven_Lg13</v>
      </c>
      <c r="L4771" s="36">
        <f>VLOOKUP(D4771,DATA!A:F,5,FALSE)</f>
        <v>8.4126827976184013E-3</v>
      </c>
      <c r="M4771" s="37">
        <f>VLOOKUP(D4771,DATA!A:F,6,FALSE)</f>
        <v>1421</v>
      </c>
      <c r="N4771" s="36">
        <f t="shared" si="375"/>
        <v>63.896727952302783</v>
      </c>
      <c r="O4771" s="36">
        <f t="shared" si="376"/>
        <v>63.89674482285632</v>
      </c>
      <c r="P4771" s="36">
        <f t="shared" si="377"/>
        <v>1.6870553537273736E-5</v>
      </c>
      <c r="Q4771" s="36">
        <f t="shared" si="378"/>
        <v>0</v>
      </c>
    </row>
    <row r="4772" spans="1:17" x14ac:dyDescent="0.3">
      <c r="A4772" s="29">
        <v>2028369</v>
      </c>
      <c r="B4772" s="1">
        <v>138</v>
      </c>
      <c r="C4772" s="1" t="s">
        <v>38</v>
      </c>
      <c r="D4772" s="1" t="s">
        <v>72</v>
      </c>
      <c r="E4772" s="1" t="s">
        <v>73</v>
      </c>
      <c r="F4772" s="47">
        <v>1071</v>
      </c>
      <c r="G4772" s="34">
        <v>1488.86</v>
      </c>
      <c r="H4772" s="1" t="s">
        <v>218</v>
      </c>
      <c r="I4772" s="34">
        <v>8.6929999999999996E-5</v>
      </c>
      <c r="J4772" s="34">
        <v>5594.1646000000001</v>
      </c>
      <c r="K4772" s="35" t="str">
        <f t="shared" si="374"/>
        <v>Weerter- en Budelerbergen &amp; Ringselven_Lg14</v>
      </c>
      <c r="L4772" s="36">
        <f>VLOOKUP(D4772,DATA!A:F,5,FALSE)</f>
        <v>7.6478934523803643E-3</v>
      </c>
      <c r="M4772" s="37">
        <f>VLOOKUP(D4772,DATA!A:F,6,FALSE)</f>
        <v>1814</v>
      </c>
      <c r="N4772" s="36">
        <f t="shared" si="375"/>
        <v>7.6800367165090684</v>
      </c>
      <c r="O4772" s="36">
        <f t="shared" si="376"/>
        <v>7.6800414303025297</v>
      </c>
      <c r="P4772" s="36">
        <f t="shared" si="377"/>
        <v>4.7137934613417087E-6</v>
      </c>
      <c r="Q4772" s="36">
        <f t="shared" si="378"/>
        <v>0</v>
      </c>
    </row>
    <row r="4773" spans="1:17" x14ac:dyDescent="0.3">
      <c r="A4773" s="30">
        <v>2028370</v>
      </c>
      <c r="B4773" s="14">
        <v>138</v>
      </c>
      <c r="C4773" s="14" t="s">
        <v>38</v>
      </c>
      <c r="D4773" s="14" t="s">
        <v>55</v>
      </c>
      <c r="E4773" s="14" t="s">
        <v>56</v>
      </c>
      <c r="F4773" s="48">
        <v>500</v>
      </c>
      <c r="G4773" s="38">
        <v>1272.26</v>
      </c>
      <c r="H4773" s="14" t="s">
        <v>218</v>
      </c>
      <c r="I4773" s="38">
        <v>3.43E-5</v>
      </c>
      <c r="J4773" s="38">
        <v>188.49968000000001</v>
      </c>
      <c r="K4773" s="39" t="str">
        <f t="shared" si="374"/>
        <v>Weerter- en Budelerbergen &amp; Ringselven_H3130</v>
      </c>
      <c r="L4773" s="40">
        <f>VLOOKUP(D4773,DATA!A:F,5,FALSE)</f>
        <v>0</v>
      </c>
      <c r="M4773" s="41">
        <f>VLOOKUP(D4773,DATA!A:F,6,FALSE)</f>
        <v>3.5</v>
      </c>
      <c r="N4773" s="40">
        <f t="shared" si="375"/>
        <v>50</v>
      </c>
      <c r="O4773" s="40">
        <f t="shared" si="376"/>
        <v>50</v>
      </c>
      <c r="P4773" s="40">
        <f>J4773/10000*I4773</f>
        <v>6.4655390240000003E-7</v>
      </c>
      <c r="Q4773" s="40">
        <f>IF(AND(H4773&lt;&gt;"below",I4773&gt;=0.005),M4773*P4773,0)</f>
        <v>0</v>
      </c>
    </row>
    <row r="4774" spans="1:17" x14ac:dyDescent="0.3">
      <c r="A4774" s="29">
        <v>2029787</v>
      </c>
      <c r="B4774" s="1">
        <v>136</v>
      </c>
      <c r="C4774" s="1" t="s">
        <v>14</v>
      </c>
      <c r="D4774" s="1" t="s">
        <v>53</v>
      </c>
      <c r="E4774" s="1" t="s">
        <v>54</v>
      </c>
      <c r="F4774" s="47">
        <v>714</v>
      </c>
      <c r="G4774" s="34">
        <v>1428.46</v>
      </c>
      <c r="H4774" s="1" t="s">
        <v>218</v>
      </c>
      <c r="I4774" s="34">
        <v>6.7812999999999997E-3</v>
      </c>
      <c r="J4774" s="34">
        <v>1564.0836999999999</v>
      </c>
      <c r="K4774" s="35" t="str">
        <f t="shared" si="374"/>
        <v>Leenderbos, Groote Heide &amp; De Plateaux_H4030</v>
      </c>
      <c r="L4774" s="36">
        <f>VLOOKUP(D4774,DATA!A:F,5,FALSE)</f>
        <v>1.0986712608830001E-2</v>
      </c>
      <c r="M4774" s="37">
        <f>VLOOKUP(D4774,DATA!A:F,6,FALSE)</f>
        <v>982</v>
      </c>
      <c r="N4774" s="36">
        <f t="shared" si="375"/>
        <v>99.264598532130918</v>
      </c>
      <c r="O4774" s="36">
        <f t="shared" si="376"/>
        <v>99.264652917698413</v>
      </c>
      <c r="P4774" s="36">
        <f t="shared" si="377"/>
        <v>5.4385567494819043E-5</v>
      </c>
      <c r="Q4774" s="36">
        <f t="shared" si="378"/>
        <v>8.5063579633896296E-4</v>
      </c>
    </row>
    <row r="4775" spans="1:17" x14ac:dyDescent="0.3">
      <c r="A4775" s="29">
        <v>2029839</v>
      </c>
      <c r="B4775" s="1">
        <v>136</v>
      </c>
      <c r="C4775" s="1" t="s">
        <v>14</v>
      </c>
      <c r="D4775" s="1" t="s">
        <v>53</v>
      </c>
      <c r="E4775" s="1" t="s">
        <v>54</v>
      </c>
      <c r="F4775" s="47">
        <v>714</v>
      </c>
      <c r="G4775" s="34">
        <v>1123.33</v>
      </c>
      <c r="H4775" s="1" t="s">
        <v>218</v>
      </c>
      <c r="I4775" s="34">
        <v>6.4651999999999999E-3</v>
      </c>
      <c r="J4775" s="34">
        <v>2797.7982999999999</v>
      </c>
      <c r="K4775" s="35" t="str">
        <f t="shared" si="374"/>
        <v>Leenderbos, Groote Heide &amp; De Plateaux_H4030</v>
      </c>
      <c r="L4775" s="36">
        <f>VLOOKUP(D4775,DATA!A:F,5,FALSE)</f>
        <v>1.0986712608830001E-2</v>
      </c>
      <c r="M4775" s="37">
        <f>VLOOKUP(D4775,DATA!A:F,6,FALSE)</f>
        <v>982</v>
      </c>
      <c r="N4775" s="36">
        <f t="shared" si="375"/>
        <v>82.531086420135608</v>
      </c>
      <c r="O4775" s="36">
        <f t="shared" si="376"/>
        <v>82.532110474827363</v>
      </c>
      <c r="P4775" s="36">
        <f t="shared" si="377"/>
        <v>1.0240546917543725E-3</v>
      </c>
      <c r="Q4775" s="36">
        <f t="shared" si="378"/>
        <v>2.8650984756974075E-2</v>
      </c>
    </row>
    <row r="4776" spans="1:17" x14ac:dyDescent="0.3">
      <c r="A4776" s="29">
        <v>2029840</v>
      </c>
      <c r="B4776" s="1">
        <v>136</v>
      </c>
      <c r="C4776" s="1" t="s">
        <v>14</v>
      </c>
      <c r="D4776" s="1" t="s">
        <v>53</v>
      </c>
      <c r="E4776" s="1" t="s">
        <v>54</v>
      </c>
      <c r="F4776" s="47">
        <v>714</v>
      </c>
      <c r="G4776" s="34">
        <v>859.72</v>
      </c>
      <c r="H4776" s="1" t="s">
        <v>218</v>
      </c>
      <c r="I4776" s="34">
        <v>5.2209999999999999E-3</v>
      </c>
      <c r="J4776" s="34">
        <v>6269.26</v>
      </c>
      <c r="K4776" s="35" t="str">
        <f t="shared" si="374"/>
        <v>Leenderbos, Groote Heide &amp; De Plateaux_H4030</v>
      </c>
      <c r="L4776" s="36">
        <f>VLOOKUP(D4776,DATA!A:F,5,FALSE)</f>
        <v>1.0986712608830001E-2</v>
      </c>
      <c r="M4776" s="37">
        <f>VLOOKUP(D4776,DATA!A:F,6,FALSE)</f>
        <v>982</v>
      </c>
      <c r="N4776" s="36">
        <f t="shared" si="375"/>
        <v>20.69424234813015</v>
      </c>
      <c r="O4776" s="36">
        <f t="shared" si="376"/>
        <v>20.695183767234823</v>
      </c>
      <c r="P4776" s="36">
        <f t="shared" si="377"/>
        <v>9.4141910467371304E-4</v>
      </c>
      <c r="Q4776" s="36">
        <f t="shared" si="378"/>
        <v>5.9020011361667228E-2</v>
      </c>
    </row>
    <row r="4777" spans="1:17" x14ac:dyDescent="0.3">
      <c r="A4777" s="29">
        <v>2029841</v>
      </c>
      <c r="B4777" s="1">
        <v>136</v>
      </c>
      <c r="C4777" s="1" t="s">
        <v>14</v>
      </c>
      <c r="D4777" s="1" t="s">
        <v>53</v>
      </c>
      <c r="E4777" s="1" t="s">
        <v>54</v>
      </c>
      <c r="F4777" s="47">
        <v>714</v>
      </c>
      <c r="G4777" s="34">
        <v>836.43</v>
      </c>
      <c r="H4777" s="1" t="s">
        <v>218</v>
      </c>
      <c r="I4777" s="34">
        <v>5.1072000000000001E-3</v>
      </c>
      <c r="J4777" s="34">
        <v>6947.1216000000004</v>
      </c>
      <c r="K4777" s="35" t="str">
        <f t="shared" si="374"/>
        <v>Leenderbos, Groote Heide &amp; De Plateaux_H4030</v>
      </c>
      <c r="L4777" s="36">
        <f>VLOOKUP(D4777,DATA!A:F,5,FALSE)</f>
        <v>1.0986712608830001E-2</v>
      </c>
      <c r="M4777" s="37">
        <f>VLOOKUP(D4777,DATA!A:F,6,FALSE)</f>
        <v>982</v>
      </c>
      <c r="N4777" s="36">
        <f t="shared" si="375"/>
        <v>16.807447281612717</v>
      </c>
      <c r="O4777" s="36">
        <f t="shared" si="376"/>
        <v>16.808231875511488</v>
      </c>
      <c r="P4777" s="36">
        <f t="shared" si="377"/>
        <v>7.8459389877139074E-4</v>
      </c>
      <c r="Q4777" s="36">
        <f t="shared" si="378"/>
        <v>5.4506692213829429E-2</v>
      </c>
    </row>
    <row r="4778" spans="1:17" x14ac:dyDescent="0.3">
      <c r="A4778" s="29">
        <v>2029842</v>
      </c>
      <c r="B4778" s="1">
        <v>136</v>
      </c>
      <c r="C4778" s="1" t="s">
        <v>14</v>
      </c>
      <c r="D4778" s="1" t="s">
        <v>53</v>
      </c>
      <c r="E4778" s="1" t="s">
        <v>54</v>
      </c>
      <c r="F4778" s="47">
        <v>714</v>
      </c>
      <c r="G4778" s="34">
        <v>833.65</v>
      </c>
      <c r="H4778" s="1" t="s">
        <v>218</v>
      </c>
      <c r="I4778" s="34">
        <v>5.0622000000000002E-3</v>
      </c>
      <c r="J4778" s="34">
        <v>6290.9237270752401</v>
      </c>
      <c r="K4778" s="35" t="str">
        <f t="shared" si="374"/>
        <v>Leenderbos, Groote Heide &amp; De Plateaux_H4030</v>
      </c>
      <c r="L4778" s="36">
        <f>VLOOKUP(D4778,DATA!A:F,5,FALSE)</f>
        <v>1.0986712608830001E-2</v>
      </c>
      <c r="M4778" s="37">
        <f>VLOOKUP(D4778,DATA!A:F,6,FALSE)</f>
        <v>982</v>
      </c>
      <c r="N4778" s="36">
        <f t="shared" si="375"/>
        <v>16.38469629584387</v>
      </c>
      <c r="O4778" s="36">
        <f t="shared" si="376"/>
        <v>16.385458268436697</v>
      </c>
      <c r="P4778" s="36">
        <f t="shared" si="377"/>
        <v>7.6197259282650975E-4</v>
      </c>
      <c r="Q4778" s="36">
        <f t="shared" si="378"/>
        <v>4.7935114635933314E-2</v>
      </c>
    </row>
    <row r="4779" spans="1:17" x14ac:dyDescent="0.3">
      <c r="A4779" s="29">
        <v>2029843</v>
      </c>
      <c r="B4779" s="1">
        <v>136</v>
      </c>
      <c r="C4779" s="1" t="s">
        <v>14</v>
      </c>
      <c r="D4779" s="1" t="s">
        <v>53</v>
      </c>
      <c r="E4779" s="1" t="s">
        <v>54</v>
      </c>
      <c r="F4779" s="47">
        <v>714</v>
      </c>
      <c r="G4779" s="34">
        <v>836.13</v>
      </c>
      <c r="H4779" s="1" t="s">
        <v>218</v>
      </c>
      <c r="I4779" s="34">
        <v>5.0451000000000003E-3</v>
      </c>
      <c r="J4779" s="34">
        <v>1664.3324</v>
      </c>
      <c r="K4779" s="35" t="str">
        <f t="shared" si="374"/>
        <v>Leenderbos, Groote Heide &amp; De Plateaux_H4030</v>
      </c>
      <c r="L4779" s="36">
        <f>VLOOKUP(D4779,DATA!A:F,5,FALSE)</f>
        <v>1.0986712608830001E-2</v>
      </c>
      <c r="M4779" s="37">
        <f>VLOOKUP(D4779,DATA!A:F,6,FALSE)</f>
        <v>982</v>
      </c>
      <c r="N4779" s="36">
        <f t="shared" si="375"/>
        <v>16.761411029190228</v>
      </c>
      <c r="O4779" s="36">
        <f t="shared" si="376"/>
        <v>16.762184387631642</v>
      </c>
      <c r="P4779" s="36">
        <f t="shared" si="377"/>
        <v>7.7335844141401822E-4</v>
      </c>
      <c r="Q4779" s="36">
        <f t="shared" si="378"/>
        <v>1.2871255108588523E-2</v>
      </c>
    </row>
    <row r="4780" spans="1:17" x14ac:dyDescent="0.3">
      <c r="A4780" s="29">
        <v>2029844</v>
      </c>
      <c r="B4780" s="1">
        <v>136</v>
      </c>
      <c r="C4780" s="1" t="s">
        <v>14</v>
      </c>
      <c r="D4780" s="1" t="s">
        <v>53</v>
      </c>
      <c r="E4780" s="1" t="s">
        <v>54</v>
      </c>
      <c r="F4780" s="47">
        <v>714</v>
      </c>
      <c r="G4780" s="34">
        <v>838.26</v>
      </c>
      <c r="H4780" s="1" t="s">
        <v>218</v>
      </c>
      <c r="I4780" s="34">
        <v>5.0455999999999999E-3</v>
      </c>
      <c r="J4780" s="34">
        <v>4208.9584999999997</v>
      </c>
      <c r="K4780" s="35" t="str">
        <f t="shared" si="374"/>
        <v>Leenderbos, Groote Heide &amp; De Plateaux_H4030</v>
      </c>
      <c r="L4780" s="36">
        <f>VLOOKUP(D4780,DATA!A:F,5,FALSE)</f>
        <v>1.0986712608830001E-2</v>
      </c>
      <c r="M4780" s="37">
        <f>VLOOKUP(D4780,DATA!A:F,6,FALSE)</f>
        <v>982</v>
      </c>
      <c r="N4780" s="36">
        <f t="shared" si="375"/>
        <v>17.09045504692617</v>
      </c>
      <c r="O4780" s="36">
        <f t="shared" si="376"/>
        <v>17.091240547782991</v>
      </c>
      <c r="P4780" s="36">
        <f t="shared" si="377"/>
        <v>7.8550085682138615E-4</v>
      </c>
      <c r="Q4780" s="36">
        <f t="shared" si="378"/>
        <v>3.3061405080756556E-2</v>
      </c>
    </row>
    <row r="4781" spans="1:17" x14ac:dyDescent="0.3">
      <c r="A4781" s="29">
        <v>2029845</v>
      </c>
      <c r="B4781" s="1">
        <v>136</v>
      </c>
      <c r="C4781" s="1" t="s">
        <v>14</v>
      </c>
      <c r="D4781" s="1" t="s">
        <v>53</v>
      </c>
      <c r="E4781" s="1" t="s">
        <v>54</v>
      </c>
      <c r="F4781" s="47">
        <v>714</v>
      </c>
      <c r="G4781" s="34">
        <v>954.44</v>
      </c>
      <c r="H4781" s="1" t="s">
        <v>218</v>
      </c>
      <c r="I4781" s="34">
        <v>5.6981999999999996E-3</v>
      </c>
      <c r="J4781" s="34">
        <v>9550.1650000000009</v>
      </c>
      <c r="K4781" s="35" t="str">
        <f t="shared" si="374"/>
        <v>Leenderbos, Groote Heide &amp; De Plateaux_H4030</v>
      </c>
      <c r="L4781" s="36">
        <f>VLOOKUP(D4781,DATA!A:F,5,FALSE)</f>
        <v>1.0986712608830001E-2</v>
      </c>
      <c r="M4781" s="37">
        <f>VLOOKUP(D4781,DATA!A:F,6,FALSE)</f>
        <v>982</v>
      </c>
      <c r="N4781" s="36">
        <f t="shared" si="375"/>
        <v>42.48746581358894</v>
      </c>
      <c r="O4781" s="36">
        <f t="shared" si="376"/>
        <v>42.488995600101937</v>
      </c>
      <c r="P4781" s="36">
        <f t="shared" si="377"/>
        <v>1.5297865129966226E-3</v>
      </c>
      <c r="Q4781" s="36">
        <f t="shared" si="378"/>
        <v>0.14609713613892392</v>
      </c>
    </row>
    <row r="4782" spans="1:17" x14ac:dyDescent="0.3">
      <c r="A4782" s="29">
        <v>2029846</v>
      </c>
      <c r="B4782" s="1">
        <v>136</v>
      </c>
      <c r="C4782" s="1" t="s">
        <v>14</v>
      </c>
      <c r="D4782" s="1" t="s">
        <v>63</v>
      </c>
      <c r="E4782" s="1" t="s">
        <v>64</v>
      </c>
      <c r="F4782" s="47">
        <v>714</v>
      </c>
      <c r="G4782" s="34">
        <v>1056.2</v>
      </c>
      <c r="H4782" s="1" t="s">
        <v>218</v>
      </c>
      <c r="I4782" s="34">
        <v>6.1162999999999999E-3</v>
      </c>
      <c r="J4782" s="34">
        <v>6617.3357657112001</v>
      </c>
      <c r="K4782" s="35" t="str">
        <f t="shared" si="374"/>
        <v>Leenderbos, Groote Heide &amp; De Plateaux_H2310</v>
      </c>
      <c r="L4782" s="36">
        <f>VLOOKUP(D4782,DATA!A:F,5,FALSE)</f>
        <v>1.0986712608830001E-2</v>
      </c>
      <c r="M4782" s="37">
        <f>VLOOKUP(D4782,DATA!A:F,6,FALSE)</f>
        <v>982</v>
      </c>
      <c r="N4782" s="36">
        <f t="shared" si="375"/>
        <v>69.321947785523179</v>
      </c>
      <c r="O4782" s="36">
        <f t="shared" si="376"/>
        <v>69.323376842167875</v>
      </c>
      <c r="P4782" s="36">
        <f t="shared" si="377"/>
        <v>1.4290566446959474E-3</v>
      </c>
      <c r="Q4782" s="36">
        <f t="shared" si="378"/>
        <v>9.4565476461737352E-2</v>
      </c>
    </row>
    <row r="4783" spans="1:17" x14ac:dyDescent="0.3">
      <c r="A4783" s="29">
        <v>2029846</v>
      </c>
      <c r="B4783" s="1">
        <v>136</v>
      </c>
      <c r="C4783" s="1" t="s">
        <v>14</v>
      </c>
      <c r="D4783" s="1" t="s">
        <v>61</v>
      </c>
      <c r="E4783" s="1" t="s">
        <v>62</v>
      </c>
      <c r="F4783" s="47">
        <v>714</v>
      </c>
      <c r="G4783" s="34">
        <v>1056.2</v>
      </c>
      <c r="H4783" s="1" t="s">
        <v>218</v>
      </c>
      <c r="I4783" s="34">
        <v>6.1162999999999999E-3</v>
      </c>
      <c r="J4783" s="34">
        <v>781.52454</v>
      </c>
      <c r="K4783" s="35" t="str">
        <f t="shared" si="374"/>
        <v>Leenderbos, Groote Heide &amp; De Plateaux_H2330</v>
      </c>
      <c r="L4783" s="36">
        <f>VLOOKUP(D4783,DATA!A:F,5,FALSE)</f>
        <v>1.0986712608830001E-2</v>
      </c>
      <c r="M4783" s="37">
        <f>VLOOKUP(D4783,DATA!A:F,6,FALSE)</f>
        <v>982</v>
      </c>
      <c r="N4783" s="36">
        <f t="shared" si="375"/>
        <v>69.321947785523179</v>
      </c>
      <c r="O4783" s="36">
        <f t="shared" si="376"/>
        <v>69.323376842167875</v>
      </c>
      <c r="P4783" s="36">
        <f t="shared" si="377"/>
        <v>1.4290566446959474E-3</v>
      </c>
      <c r="Q4783" s="36">
        <f t="shared" si="378"/>
        <v>1.1168428368799437E-2</v>
      </c>
    </row>
    <row r="4784" spans="1:17" x14ac:dyDescent="0.3">
      <c r="A4784" s="29">
        <v>2029847</v>
      </c>
      <c r="B4784" s="1">
        <v>136</v>
      </c>
      <c r="C4784" s="1" t="s">
        <v>14</v>
      </c>
      <c r="D4784" s="1" t="s">
        <v>63</v>
      </c>
      <c r="E4784" s="1" t="s">
        <v>64</v>
      </c>
      <c r="F4784" s="47">
        <v>714</v>
      </c>
      <c r="G4784" s="34">
        <v>891.73</v>
      </c>
      <c r="H4784" s="1" t="s">
        <v>218</v>
      </c>
      <c r="I4784" s="34">
        <v>5.2364000000000004E-3</v>
      </c>
      <c r="J4784" s="34">
        <v>4811.9539999999997</v>
      </c>
      <c r="K4784" s="35" t="str">
        <f t="shared" si="374"/>
        <v>Leenderbos, Groote Heide &amp; De Plateaux_H2310</v>
      </c>
      <c r="L4784" s="36">
        <f>VLOOKUP(D4784,DATA!A:F,5,FALSE)</f>
        <v>1.0986712608830001E-2</v>
      </c>
      <c r="M4784" s="37">
        <f>VLOOKUP(D4784,DATA!A:F,6,FALSE)</f>
        <v>982</v>
      </c>
      <c r="N4784" s="36">
        <f t="shared" si="375"/>
        <v>27.056250330995535</v>
      </c>
      <c r="O4784" s="36">
        <f t="shared" si="376"/>
        <v>27.057385765280824</v>
      </c>
      <c r="P4784" s="36">
        <f t="shared" si="377"/>
        <v>1.1354342852882837E-3</v>
      </c>
      <c r="Q4784" s="36">
        <f t="shared" si="378"/>
        <v>5.4636575508300977E-2</v>
      </c>
    </row>
    <row r="4785" spans="1:17" x14ac:dyDescent="0.3">
      <c r="A4785" s="29">
        <v>2029847</v>
      </c>
      <c r="B4785" s="1">
        <v>136</v>
      </c>
      <c r="C4785" s="1" t="s">
        <v>14</v>
      </c>
      <c r="D4785" s="1" t="s">
        <v>61</v>
      </c>
      <c r="E4785" s="1" t="s">
        <v>62</v>
      </c>
      <c r="F4785" s="47">
        <v>714</v>
      </c>
      <c r="G4785" s="34">
        <v>891.73</v>
      </c>
      <c r="H4785" s="1" t="s">
        <v>218</v>
      </c>
      <c r="I4785" s="34">
        <v>5.2364000000000004E-3</v>
      </c>
      <c r="J4785" s="34">
        <v>1218.8335999999999</v>
      </c>
      <c r="K4785" s="35" t="str">
        <f t="shared" si="374"/>
        <v>Leenderbos, Groote Heide &amp; De Plateaux_H2330</v>
      </c>
      <c r="L4785" s="36">
        <f>VLOOKUP(D4785,DATA!A:F,5,FALSE)</f>
        <v>1.0986712608830001E-2</v>
      </c>
      <c r="M4785" s="37">
        <f>VLOOKUP(D4785,DATA!A:F,6,FALSE)</f>
        <v>982</v>
      </c>
      <c r="N4785" s="36">
        <f t="shared" si="375"/>
        <v>27.056250330995535</v>
      </c>
      <c r="O4785" s="36">
        <f t="shared" si="376"/>
        <v>27.057385765280824</v>
      </c>
      <c r="P4785" s="36">
        <f t="shared" si="377"/>
        <v>1.1354342852882837E-3</v>
      </c>
      <c r="Q4785" s="36">
        <f t="shared" si="378"/>
        <v>1.3839054575013459E-2</v>
      </c>
    </row>
    <row r="4786" spans="1:17" x14ac:dyDescent="0.3">
      <c r="A4786" s="29">
        <v>2029848</v>
      </c>
      <c r="B4786" s="1">
        <v>136</v>
      </c>
      <c r="C4786" s="1" t="s">
        <v>14</v>
      </c>
      <c r="D4786" s="1" t="s">
        <v>63</v>
      </c>
      <c r="E4786" s="1" t="s">
        <v>64</v>
      </c>
      <c r="F4786" s="47">
        <v>714</v>
      </c>
      <c r="G4786" s="34">
        <v>873.77</v>
      </c>
      <c r="H4786" s="1" t="s">
        <v>218</v>
      </c>
      <c r="I4786" s="34">
        <v>5.0562000000000003E-3</v>
      </c>
      <c r="J4786" s="34">
        <v>2010.2625</v>
      </c>
      <c r="K4786" s="35" t="str">
        <f t="shared" si="374"/>
        <v>Leenderbos, Groote Heide &amp; De Plateaux_H2310</v>
      </c>
      <c r="L4786" s="36">
        <f>VLOOKUP(D4786,DATA!A:F,5,FALSE)</f>
        <v>1.0986712608830001E-2</v>
      </c>
      <c r="M4786" s="37">
        <f>VLOOKUP(D4786,DATA!A:F,6,FALSE)</f>
        <v>982</v>
      </c>
      <c r="N4786" s="36">
        <f t="shared" si="375"/>
        <v>23.342138706182027</v>
      </c>
      <c r="O4786" s="36">
        <f t="shared" si="376"/>
        <v>23.343132727695625</v>
      </c>
      <c r="P4786" s="36">
        <f t="shared" si="377"/>
        <v>9.9402151359839763E-4</v>
      </c>
      <c r="Q4786" s="36">
        <f t="shared" si="378"/>
        <v>1.9982441729800987E-2</v>
      </c>
    </row>
    <row r="4787" spans="1:17" x14ac:dyDescent="0.3">
      <c r="A4787" s="29">
        <v>2029848</v>
      </c>
      <c r="B4787" s="1">
        <v>136</v>
      </c>
      <c r="C4787" s="1" t="s">
        <v>14</v>
      </c>
      <c r="D4787" s="1" t="s">
        <v>61</v>
      </c>
      <c r="E4787" s="1" t="s">
        <v>62</v>
      </c>
      <c r="F4787" s="47">
        <v>714</v>
      </c>
      <c r="G4787" s="34">
        <v>873.77</v>
      </c>
      <c r="H4787" s="1" t="s">
        <v>218</v>
      </c>
      <c r="I4787" s="34">
        <v>5.0562000000000003E-3</v>
      </c>
      <c r="J4787" s="34">
        <v>7304.4709999999995</v>
      </c>
      <c r="K4787" s="35" t="str">
        <f t="shared" si="374"/>
        <v>Leenderbos, Groote Heide &amp; De Plateaux_H2330</v>
      </c>
      <c r="L4787" s="36">
        <f>VLOOKUP(D4787,DATA!A:F,5,FALSE)</f>
        <v>1.0986712608830001E-2</v>
      </c>
      <c r="M4787" s="37">
        <f>VLOOKUP(D4787,DATA!A:F,6,FALSE)</f>
        <v>982</v>
      </c>
      <c r="N4787" s="36">
        <f t="shared" si="375"/>
        <v>23.342138706182027</v>
      </c>
      <c r="O4787" s="36">
        <f t="shared" si="376"/>
        <v>23.343132727695625</v>
      </c>
      <c r="P4787" s="36">
        <f t="shared" si="377"/>
        <v>9.9402151359839763E-4</v>
      </c>
      <c r="Q4787" s="36">
        <f t="shared" si="378"/>
        <v>7.2608013194556009E-2</v>
      </c>
    </row>
    <row r="4788" spans="1:17" x14ac:dyDescent="0.3">
      <c r="A4788" s="29">
        <v>2029849</v>
      </c>
      <c r="B4788" s="1">
        <v>136</v>
      </c>
      <c r="C4788" s="1" t="s">
        <v>14</v>
      </c>
      <c r="D4788" s="1" t="s">
        <v>63</v>
      </c>
      <c r="E4788" s="1" t="s">
        <v>64</v>
      </c>
      <c r="F4788" s="47">
        <v>714</v>
      </c>
      <c r="G4788" s="34">
        <v>841.1</v>
      </c>
      <c r="H4788" s="1" t="s">
        <v>218</v>
      </c>
      <c r="I4788" s="34">
        <v>4.7329E-3</v>
      </c>
      <c r="J4788" s="34">
        <v>2327.2036899999998</v>
      </c>
      <c r="K4788" s="35" t="str">
        <f t="shared" si="374"/>
        <v>Leenderbos, Groote Heide &amp; De Plateaux_H2310</v>
      </c>
      <c r="L4788" s="36">
        <f>VLOOKUP(D4788,DATA!A:F,5,FALSE)</f>
        <v>1.0986712608830001E-2</v>
      </c>
      <c r="M4788" s="37">
        <f>VLOOKUP(D4788,DATA!A:F,6,FALSE)</f>
        <v>982</v>
      </c>
      <c r="N4788" s="36">
        <f t="shared" si="375"/>
        <v>17.53712967149897</v>
      </c>
      <c r="O4788" s="36">
        <f t="shared" si="376"/>
        <v>17.537881674172361</v>
      </c>
      <c r="P4788" s="36">
        <f t="shared" si="377"/>
        <v>7.5200267339070592E-4</v>
      </c>
      <c r="Q4788" s="36">
        <f t="shared" si="378"/>
        <v>0</v>
      </c>
    </row>
    <row r="4789" spans="1:17" x14ac:dyDescent="0.3">
      <c r="A4789" s="29">
        <v>2029849</v>
      </c>
      <c r="B4789" s="1">
        <v>136</v>
      </c>
      <c r="C4789" s="1" t="s">
        <v>14</v>
      </c>
      <c r="D4789" s="1" t="s">
        <v>61</v>
      </c>
      <c r="E4789" s="1" t="s">
        <v>62</v>
      </c>
      <c r="F4789" s="47">
        <v>714</v>
      </c>
      <c r="G4789" s="34">
        <v>841.1</v>
      </c>
      <c r="H4789" s="1" t="s">
        <v>218</v>
      </c>
      <c r="I4789" s="34">
        <v>4.7329E-3</v>
      </c>
      <c r="J4789" s="34">
        <v>7672.7959999999903</v>
      </c>
      <c r="K4789" s="35" t="str">
        <f t="shared" si="374"/>
        <v>Leenderbos, Groote Heide &amp; De Plateaux_H2330</v>
      </c>
      <c r="L4789" s="36">
        <f>VLOOKUP(D4789,DATA!A:F,5,FALSE)</f>
        <v>1.0986712608830001E-2</v>
      </c>
      <c r="M4789" s="37">
        <f>VLOOKUP(D4789,DATA!A:F,6,FALSE)</f>
        <v>982</v>
      </c>
      <c r="N4789" s="36">
        <f t="shared" si="375"/>
        <v>17.53712967149897</v>
      </c>
      <c r="O4789" s="36">
        <f t="shared" si="376"/>
        <v>17.537881674172361</v>
      </c>
      <c r="P4789" s="36">
        <f t="shared" si="377"/>
        <v>7.5200267339070592E-4</v>
      </c>
      <c r="Q4789" s="36">
        <f t="shared" si="378"/>
        <v>0</v>
      </c>
    </row>
    <row r="4790" spans="1:17" x14ac:dyDescent="0.3">
      <c r="A4790" s="29">
        <v>2029850</v>
      </c>
      <c r="B4790" s="1">
        <v>136</v>
      </c>
      <c r="C4790" s="1" t="s">
        <v>14</v>
      </c>
      <c r="D4790" s="1" t="s">
        <v>61</v>
      </c>
      <c r="E4790" s="1" t="s">
        <v>62</v>
      </c>
      <c r="F4790" s="47">
        <v>714</v>
      </c>
      <c r="G4790" s="34">
        <v>856.33</v>
      </c>
      <c r="H4790" s="1" t="s">
        <v>218</v>
      </c>
      <c r="I4790" s="34">
        <v>4.7441999999999996E-3</v>
      </c>
      <c r="J4790" s="34">
        <v>9998.8060000000005</v>
      </c>
      <c r="K4790" s="35" t="str">
        <f t="shared" si="374"/>
        <v>Leenderbos, Groote Heide &amp; De Plateaux_H2330</v>
      </c>
      <c r="L4790" s="36">
        <f>VLOOKUP(D4790,DATA!A:F,5,FALSE)</f>
        <v>1.0986712608830001E-2</v>
      </c>
      <c r="M4790" s="37">
        <f>VLOOKUP(D4790,DATA!A:F,6,FALSE)</f>
        <v>982</v>
      </c>
      <c r="N4790" s="36">
        <f t="shared" si="375"/>
        <v>20.089657235090595</v>
      </c>
      <c r="O4790" s="36">
        <f t="shared" si="376"/>
        <v>20.09049401846865</v>
      </c>
      <c r="P4790" s="36">
        <f t="shared" si="377"/>
        <v>8.367833780553724E-4</v>
      </c>
      <c r="Q4790" s="36">
        <f t="shared" si="378"/>
        <v>0</v>
      </c>
    </row>
    <row r="4791" spans="1:17" x14ac:dyDescent="0.3">
      <c r="A4791" s="29">
        <v>2029851</v>
      </c>
      <c r="B4791" s="1">
        <v>136</v>
      </c>
      <c r="C4791" s="1" t="s">
        <v>14</v>
      </c>
      <c r="D4791" s="1" t="s">
        <v>61</v>
      </c>
      <c r="E4791" s="1" t="s">
        <v>62</v>
      </c>
      <c r="F4791" s="47">
        <v>714</v>
      </c>
      <c r="G4791" s="34">
        <v>858.06</v>
      </c>
      <c r="H4791" s="1" t="s">
        <v>218</v>
      </c>
      <c r="I4791" s="34">
        <v>4.6909999999999999E-3</v>
      </c>
      <c r="J4791" s="34">
        <v>3968.5176000000001</v>
      </c>
      <c r="K4791" s="35" t="str">
        <f t="shared" si="374"/>
        <v>Leenderbos, Groote Heide &amp; De Plateaux_H2330</v>
      </c>
      <c r="L4791" s="36">
        <f>VLOOKUP(D4791,DATA!A:F,5,FALSE)</f>
        <v>1.0986712608830001E-2</v>
      </c>
      <c r="M4791" s="37">
        <f>VLOOKUP(D4791,DATA!A:F,6,FALSE)</f>
        <v>982</v>
      </c>
      <c r="N4791" s="36">
        <f t="shared" si="375"/>
        <v>20.396525710097745</v>
      </c>
      <c r="O4791" s="36">
        <f t="shared" si="376"/>
        <v>20.397362522375314</v>
      </c>
      <c r="P4791" s="36">
        <f t="shared" si="377"/>
        <v>8.3681227756926546E-4</v>
      </c>
      <c r="Q4791" s="36">
        <f t="shared" si="378"/>
        <v>0</v>
      </c>
    </row>
    <row r="4792" spans="1:17" x14ac:dyDescent="0.3">
      <c r="A4792" s="30">
        <v>2029853</v>
      </c>
      <c r="B4792" s="14">
        <v>136</v>
      </c>
      <c r="C4792" s="14" t="s">
        <v>14</v>
      </c>
      <c r="D4792" s="14" t="s">
        <v>55</v>
      </c>
      <c r="E4792" s="14" t="s">
        <v>56</v>
      </c>
      <c r="F4792" s="48">
        <v>500</v>
      </c>
      <c r="G4792" s="38">
        <v>1070.33</v>
      </c>
      <c r="H4792" s="14" t="s">
        <v>218</v>
      </c>
      <c r="I4792" s="38">
        <v>5.6622E-3</v>
      </c>
      <c r="J4792" s="38">
        <v>393.48289999999997</v>
      </c>
      <c r="K4792" s="39" t="str">
        <f t="shared" si="374"/>
        <v>Leenderbos, Groote Heide &amp; De Plateaux_H3130</v>
      </c>
      <c r="L4792" s="40">
        <f>VLOOKUP(D4792,DATA!A:F,5,FALSE)</f>
        <v>0</v>
      </c>
      <c r="M4792" s="41">
        <f>VLOOKUP(D4792,DATA!A:F,6,FALSE)</f>
        <v>3.5</v>
      </c>
      <c r="N4792" s="40">
        <f t="shared" si="375"/>
        <v>50</v>
      </c>
      <c r="O4792" s="40">
        <f t="shared" si="376"/>
        <v>50</v>
      </c>
      <c r="P4792" s="40">
        <f t="shared" ref="P4792:P4794" si="381">J4792/10000*I4792</f>
        <v>2.2279788763799997E-4</v>
      </c>
      <c r="Q4792" s="40">
        <f t="shared" ref="Q4792:Q4794" si="382">IF(AND(H4792&lt;&gt;"below",I4792&gt;=0.005),M4792*P4792,0)</f>
        <v>7.7979260673299985E-4</v>
      </c>
    </row>
    <row r="4793" spans="1:17" x14ac:dyDescent="0.3">
      <c r="A4793" s="30">
        <v>2029857</v>
      </c>
      <c r="B4793" s="14">
        <v>136</v>
      </c>
      <c r="C4793" s="14" t="s">
        <v>14</v>
      </c>
      <c r="D4793" s="14" t="s">
        <v>65</v>
      </c>
      <c r="E4793" s="14" t="s">
        <v>66</v>
      </c>
      <c r="F4793" s="48">
        <v>500</v>
      </c>
      <c r="G4793" s="38">
        <v>998.23</v>
      </c>
      <c r="H4793" s="14" t="s">
        <v>218</v>
      </c>
      <c r="I4793" s="38">
        <v>4.9541000000000003E-3</v>
      </c>
      <c r="J4793" s="38">
        <v>113.44233</v>
      </c>
      <c r="K4793" s="39" t="str">
        <f t="shared" si="374"/>
        <v>Leenderbos, Groote Heide &amp; De Plateaux_H3140hz</v>
      </c>
      <c r="L4793" s="40">
        <f>VLOOKUP(D4793,DATA!A:F,5,FALSE)</f>
        <v>0</v>
      </c>
      <c r="M4793" s="41">
        <f>VLOOKUP(D4793,DATA!A:F,6,FALSE)</f>
        <v>3.5</v>
      </c>
      <c r="N4793" s="40">
        <f t="shared" si="375"/>
        <v>50</v>
      </c>
      <c r="O4793" s="40">
        <f t="shared" si="376"/>
        <v>50</v>
      </c>
      <c r="P4793" s="40">
        <f t="shared" si="381"/>
        <v>5.6200464705300008E-5</v>
      </c>
      <c r="Q4793" s="40">
        <f t="shared" si="382"/>
        <v>0</v>
      </c>
    </row>
    <row r="4794" spans="1:17" x14ac:dyDescent="0.3">
      <c r="A4794" s="30">
        <v>2029858</v>
      </c>
      <c r="B4794" s="14">
        <v>136</v>
      </c>
      <c r="C4794" s="14" t="s">
        <v>14</v>
      </c>
      <c r="D4794" s="14" t="s">
        <v>65</v>
      </c>
      <c r="E4794" s="14" t="s">
        <v>66</v>
      </c>
      <c r="F4794" s="48">
        <v>500</v>
      </c>
      <c r="G4794" s="38">
        <v>848.08</v>
      </c>
      <c r="H4794" s="14" t="s">
        <v>218</v>
      </c>
      <c r="I4794" s="38">
        <v>4.1468E-3</v>
      </c>
      <c r="J4794" s="38">
        <v>420.38033999999999</v>
      </c>
      <c r="K4794" s="39" t="str">
        <f t="shared" si="374"/>
        <v>Leenderbos, Groote Heide &amp; De Plateaux_H3140hz</v>
      </c>
      <c r="L4794" s="40">
        <f>VLOOKUP(D4794,DATA!A:F,5,FALSE)</f>
        <v>0</v>
      </c>
      <c r="M4794" s="41">
        <f>VLOOKUP(D4794,DATA!A:F,6,FALSE)</f>
        <v>3.5</v>
      </c>
      <c r="N4794" s="40">
        <f t="shared" si="375"/>
        <v>50</v>
      </c>
      <c r="O4794" s="40">
        <f t="shared" si="376"/>
        <v>50</v>
      </c>
      <c r="P4794" s="40">
        <f t="shared" si="381"/>
        <v>1.743233193912E-4</v>
      </c>
      <c r="Q4794" s="40">
        <f t="shared" si="382"/>
        <v>0</v>
      </c>
    </row>
    <row r="4795" spans="1:17" x14ac:dyDescent="0.3">
      <c r="A4795" s="29">
        <v>2029891</v>
      </c>
      <c r="B4795" s="1">
        <v>138</v>
      </c>
      <c r="C4795" s="1" t="s">
        <v>38</v>
      </c>
      <c r="D4795" s="1" t="s">
        <v>75</v>
      </c>
      <c r="E4795" s="1" t="s">
        <v>76</v>
      </c>
      <c r="F4795" s="47">
        <v>1071</v>
      </c>
      <c r="G4795" s="34">
        <v>1962.35</v>
      </c>
      <c r="H4795" s="1" t="s">
        <v>218</v>
      </c>
      <c r="I4795" s="34">
        <v>5.641E-4</v>
      </c>
      <c r="J4795" s="34">
        <v>8566.4920000000002</v>
      </c>
      <c r="K4795" s="35" t="str">
        <f t="shared" si="374"/>
        <v>Weerter- en Budelerbergen &amp; Ringselven_Lg13</v>
      </c>
      <c r="L4795" s="36">
        <f>VLOOKUP(D4795,DATA!A:F,5,FALSE)</f>
        <v>8.4126827976184013E-3</v>
      </c>
      <c r="M4795" s="37">
        <f>VLOOKUP(D4795,DATA!A:F,6,FALSE)</f>
        <v>1421</v>
      </c>
      <c r="N4795" s="36">
        <f t="shared" si="375"/>
        <v>98.958672356256201</v>
      </c>
      <c r="O4795" s="36">
        <f t="shared" si="376"/>
        <v>98.958677246503939</v>
      </c>
      <c r="P4795" s="36">
        <f t="shared" si="377"/>
        <v>4.8902477374213049E-6</v>
      </c>
      <c r="Q4795" s="36">
        <f t="shared" si="378"/>
        <v>0</v>
      </c>
    </row>
    <row r="4796" spans="1:17" x14ac:dyDescent="0.3">
      <c r="A4796" s="29">
        <v>2029891</v>
      </c>
      <c r="B4796" s="1">
        <v>138</v>
      </c>
      <c r="C4796" s="1" t="s">
        <v>38</v>
      </c>
      <c r="D4796" s="1" t="s">
        <v>89</v>
      </c>
      <c r="E4796" s="1" t="s">
        <v>54</v>
      </c>
      <c r="F4796" s="47">
        <v>714</v>
      </c>
      <c r="G4796" s="34">
        <v>1962.35</v>
      </c>
      <c r="H4796" s="1" t="s">
        <v>218</v>
      </c>
      <c r="I4796" s="34">
        <v>5.641E-4</v>
      </c>
      <c r="J4796" s="34">
        <v>625</v>
      </c>
      <c r="K4796" s="35" t="str">
        <f t="shared" si="374"/>
        <v>Weerter- en Budelerbergen &amp; Ringselven_L4030</v>
      </c>
      <c r="L4796" s="36">
        <f>VLOOKUP(D4796,DATA!A:F,5,FALSE)</f>
        <v>1.0986712608830001E-2</v>
      </c>
      <c r="M4796" s="37">
        <f>VLOOKUP(D4796,DATA!A:F,6,FALSE)</f>
        <v>982</v>
      </c>
      <c r="N4796" s="36">
        <f t="shared" si="375"/>
        <v>99.997899698815431</v>
      </c>
      <c r="O4796" s="36">
        <f t="shared" si="376"/>
        <v>99.997899711831963</v>
      </c>
      <c r="P4796" s="36">
        <f t="shared" si="377"/>
        <v>1.3016531852372282E-8</v>
      </c>
      <c r="Q4796" s="36">
        <f t="shared" si="378"/>
        <v>0</v>
      </c>
    </row>
    <row r="4797" spans="1:17" x14ac:dyDescent="0.3">
      <c r="A4797" s="29">
        <v>2029892</v>
      </c>
      <c r="B4797" s="1">
        <v>138</v>
      </c>
      <c r="C4797" s="1" t="s">
        <v>38</v>
      </c>
      <c r="D4797" s="1" t="s">
        <v>75</v>
      </c>
      <c r="E4797" s="1" t="s">
        <v>76</v>
      </c>
      <c r="F4797" s="47">
        <v>1071</v>
      </c>
      <c r="G4797" s="34">
        <v>1854.66</v>
      </c>
      <c r="H4797" s="1" t="s">
        <v>218</v>
      </c>
      <c r="I4797" s="34">
        <v>5.0699999999999996E-4</v>
      </c>
      <c r="J4797" s="34">
        <v>10000</v>
      </c>
      <c r="K4797" s="35" t="str">
        <f t="shared" si="374"/>
        <v>Weerter- en Budelerbergen &amp; Ringselven_Lg13</v>
      </c>
      <c r="L4797" s="36">
        <f>VLOOKUP(D4797,DATA!A:F,5,FALSE)</f>
        <v>8.4126827976184013E-3</v>
      </c>
      <c r="M4797" s="37">
        <f>VLOOKUP(D4797,DATA!A:F,6,FALSE)</f>
        <v>1421</v>
      </c>
      <c r="N4797" s="36">
        <f t="shared" si="375"/>
        <v>97.462390383846369</v>
      </c>
      <c r="O4797" s="36">
        <f t="shared" si="376"/>
        <v>97.462400932656223</v>
      </c>
      <c r="P4797" s="36">
        <f t="shared" si="377"/>
        <v>1.0548809854071806E-5</v>
      </c>
      <c r="Q4797" s="36">
        <f t="shared" si="378"/>
        <v>0</v>
      </c>
    </row>
    <row r="4798" spans="1:17" x14ac:dyDescent="0.3">
      <c r="A4798" s="29">
        <v>2029893</v>
      </c>
      <c r="B4798" s="1">
        <v>138</v>
      </c>
      <c r="C4798" s="1" t="s">
        <v>38</v>
      </c>
      <c r="D4798" s="1" t="s">
        <v>75</v>
      </c>
      <c r="E4798" s="1" t="s">
        <v>76</v>
      </c>
      <c r="F4798" s="47">
        <v>1071</v>
      </c>
      <c r="G4798" s="34">
        <v>1833.3</v>
      </c>
      <c r="H4798" s="1" t="s">
        <v>218</v>
      </c>
      <c r="I4798" s="34">
        <v>3.8450000000000002E-4</v>
      </c>
      <c r="J4798" s="34">
        <v>9667.5529999999999</v>
      </c>
      <c r="K4798" s="35" t="str">
        <f t="shared" si="374"/>
        <v>Weerter- en Budelerbergen &amp; Ringselven_Lg13</v>
      </c>
      <c r="L4798" s="36">
        <f>VLOOKUP(D4798,DATA!A:F,5,FALSE)</f>
        <v>8.4126827976184013E-3</v>
      </c>
      <c r="M4798" s="37">
        <f>VLOOKUP(D4798,DATA!A:F,6,FALSE)</f>
        <v>1421</v>
      </c>
      <c r="N4798" s="36">
        <f t="shared" si="375"/>
        <v>96.977952618397552</v>
      </c>
      <c r="O4798" s="36">
        <f t="shared" si="376"/>
        <v>96.977962098313313</v>
      </c>
      <c r="P4798" s="36">
        <f t="shared" si="377"/>
        <v>9.479915760834956E-6</v>
      </c>
      <c r="Q4798" s="36">
        <f t="shared" si="378"/>
        <v>0</v>
      </c>
    </row>
    <row r="4799" spans="1:17" x14ac:dyDescent="0.3">
      <c r="A4799" s="29">
        <v>2029894</v>
      </c>
      <c r="B4799" s="1">
        <v>138</v>
      </c>
      <c r="C4799" s="1" t="s">
        <v>38</v>
      </c>
      <c r="D4799" s="1" t="s">
        <v>75</v>
      </c>
      <c r="E4799" s="1" t="s">
        <v>76</v>
      </c>
      <c r="F4799" s="47">
        <v>1071</v>
      </c>
      <c r="G4799" s="34">
        <v>1789.27</v>
      </c>
      <c r="H4799" s="1" t="s">
        <v>218</v>
      </c>
      <c r="I4799" s="34">
        <v>3.01E-4</v>
      </c>
      <c r="J4799" s="34">
        <v>8425.1949999999997</v>
      </c>
      <c r="K4799" s="35" t="str">
        <f t="shared" si="374"/>
        <v>Weerter- en Budelerbergen &amp; Ringselven_Lg13</v>
      </c>
      <c r="L4799" s="36">
        <f>VLOOKUP(D4799,DATA!A:F,5,FALSE)</f>
        <v>8.4126827976184013E-3</v>
      </c>
      <c r="M4799" s="37">
        <f>VLOOKUP(D4799,DATA!A:F,6,FALSE)</f>
        <v>1421</v>
      </c>
      <c r="N4799" s="36">
        <f t="shared" si="375"/>
        <v>95.68159026805067</v>
      </c>
      <c r="O4799" s="36">
        <f t="shared" si="376"/>
        <v>95.68160073096665</v>
      </c>
      <c r="P4799" s="36">
        <f t="shared" si="377"/>
        <v>1.0462915980724574E-5</v>
      </c>
      <c r="Q4799" s="36">
        <f t="shared" si="378"/>
        <v>0</v>
      </c>
    </row>
    <row r="4800" spans="1:17" x14ac:dyDescent="0.3">
      <c r="A4800" s="29">
        <v>2029895</v>
      </c>
      <c r="B4800" s="1">
        <v>138</v>
      </c>
      <c r="C4800" s="1" t="s">
        <v>38</v>
      </c>
      <c r="D4800" s="1" t="s">
        <v>75</v>
      </c>
      <c r="E4800" s="1" t="s">
        <v>76</v>
      </c>
      <c r="F4800" s="47">
        <v>1071</v>
      </c>
      <c r="G4800" s="34">
        <v>1780.21</v>
      </c>
      <c r="H4800" s="1" t="s">
        <v>218</v>
      </c>
      <c r="I4800" s="34">
        <v>2.5000000000000001E-4</v>
      </c>
      <c r="J4800" s="34">
        <v>8738.0589999999993</v>
      </c>
      <c r="K4800" s="35" t="str">
        <f t="shared" si="374"/>
        <v>Weerter- en Budelerbergen &amp; Ringselven_Lg13</v>
      </c>
      <c r="L4800" s="36">
        <f>VLOOKUP(D4800,DATA!A:F,5,FALSE)</f>
        <v>8.4126827976184013E-3</v>
      </c>
      <c r="M4800" s="37">
        <f>VLOOKUP(D4800,DATA!A:F,6,FALSE)</f>
        <v>1421</v>
      </c>
      <c r="N4800" s="36">
        <f t="shared" si="375"/>
        <v>95.355462350617969</v>
      </c>
      <c r="O4800" s="36">
        <f t="shared" si="376"/>
        <v>95.355471665174264</v>
      </c>
      <c r="P4800" s="36">
        <f t="shared" si="377"/>
        <v>9.3145562942709148E-6</v>
      </c>
      <c r="Q4800" s="36">
        <f t="shared" si="378"/>
        <v>0</v>
      </c>
    </row>
    <row r="4801" spans="1:17" x14ac:dyDescent="0.3">
      <c r="A4801" s="29">
        <v>2029896</v>
      </c>
      <c r="B4801" s="1">
        <v>138</v>
      </c>
      <c r="C4801" s="1" t="s">
        <v>38</v>
      </c>
      <c r="D4801" s="1" t="s">
        <v>75</v>
      </c>
      <c r="E4801" s="1" t="s">
        <v>76</v>
      </c>
      <c r="F4801" s="47">
        <v>1071</v>
      </c>
      <c r="G4801" s="34">
        <v>1782.15</v>
      </c>
      <c r="H4801" s="1" t="s">
        <v>218</v>
      </c>
      <c r="I4801" s="34">
        <v>1.8840999999999999E-4</v>
      </c>
      <c r="J4801" s="34">
        <v>7784.1772000000001</v>
      </c>
      <c r="K4801" s="35" t="str">
        <f t="shared" si="374"/>
        <v>Weerter- en Budelerbergen &amp; Ringselven_Lg13</v>
      </c>
      <c r="L4801" s="36">
        <f>VLOOKUP(D4801,DATA!A:F,5,FALSE)</f>
        <v>8.4126827976184013E-3</v>
      </c>
      <c r="M4801" s="37">
        <f>VLOOKUP(D4801,DATA!A:F,6,FALSE)</f>
        <v>1421</v>
      </c>
      <c r="N4801" s="36">
        <f t="shared" si="375"/>
        <v>95.427210682281711</v>
      </c>
      <c r="O4801" s="36">
        <f t="shared" si="376"/>
        <v>95.427217598864402</v>
      </c>
      <c r="P4801" s="36">
        <f t="shared" si="377"/>
        <v>6.9165826914741046E-6</v>
      </c>
      <c r="Q4801" s="36">
        <f t="shared" si="378"/>
        <v>0</v>
      </c>
    </row>
    <row r="4802" spans="1:17" x14ac:dyDescent="0.3">
      <c r="A4802" s="29">
        <v>2029897</v>
      </c>
      <c r="B4802" s="1">
        <v>138</v>
      </c>
      <c r="C4802" s="1" t="s">
        <v>38</v>
      </c>
      <c r="D4802" s="1" t="s">
        <v>75</v>
      </c>
      <c r="E4802" s="1" t="s">
        <v>76</v>
      </c>
      <c r="F4802" s="47">
        <v>1071</v>
      </c>
      <c r="G4802" s="34">
        <v>1821.1</v>
      </c>
      <c r="H4802" s="1" t="s">
        <v>218</v>
      </c>
      <c r="I4802" s="34">
        <v>1.4223999999999999E-4</v>
      </c>
      <c r="J4802" s="34">
        <v>9666.1080000000002</v>
      </c>
      <c r="K4802" s="35" t="str">
        <f t="shared" si="374"/>
        <v>Weerter- en Budelerbergen &amp; Ringselven_Lg13</v>
      </c>
      <c r="L4802" s="36">
        <f>VLOOKUP(D4802,DATA!A:F,5,FALSE)</f>
        <v>8.4126827976184013E-3</v>
      </c>
      <c r="M4802" s="37">
        <f>VLOOKUP(D4802,DATA!A:F,6,FALSE)</f>
        <v>1421</v>
      </c>
      <c r="N4802" s="36">
        <f t="shared" si="375"/>
        <v>96.662212480644797</v>
      </c>
      <c r="O4802" s="36">
        <f t="shared" si="376"/>
        <v>96.662216341392593</v>
      </c>
      <c r="P4802" s="36">
        <f t="shared" si="377"/>
        <v>3.860747796124997E-6</v>
      </c>
      <c r="Q4802" s="36">
        <f t="shared" si="378"/>
        <v>0</v>
      </c>
    </row>
    <row r="4803" spans="1:17" x14ac:dyDescent="0.3">
      <c r="A4803" s="30">
        <v>2029898</v>
      </c>
      <c r="B4803" s="14">
        <v>138</v>
      </c>
      <c r="C4803" s="14" t="s">
        <v>38</v>
      </c>
      <c r="D4803" s="14" t="s">
        <v>55</v>
      </c>
      <c r="E4803" s="14" t="s">
        <v>56</v>
      </c>
      <c r="F4803" s="48">
        <v>500</v>
      </c>
      <c r="G4803" s="38">
        <v>1315.25</v>
      </c>
      <c r="H4803" s="14" t="s">
        <v>218</v>
      </c>
      <c r="I4803" s="38">
        <v>7.1130000000000005E-5</v>
      </c>
      <c r="J4803" s="38">
        <v>1368.7253000000001</v>
      </c>
      <c r="K4803" s="39" t="str">
        <f t="shared" ref="K4803:K4866" si="383">_xlfn.CONCAT(C4803,"_",D4803)</f>
        <v>Weerter- en Budelerbergen &amp; Ringselven_H3130</v>
      </c>
      <c r="L4803" s="40">
        <f>VLOOKUP(D4803,DATA!A:F,5,FALSE)</f>
        <v>0</v>
      </c>
      <c r="M4803" s="41">
        <f>VLOOKUP(D4803,DATA!A:F,6,FALSE)</f>
        <v>3.5</v>
      </c>
      <c r="N4803" s="40">
        <f t="shared" ref="N4803:N4866" si="384">100/(1+EXP(-L4803*(G4803-M4803)))</f>
        <v>50</v>
      </c>
      <c r="O4803" s="40">
        <f t="shared" ref="O4803:O4866" si="385">100/(1+EXP(-L4803*((G4803+I4803)-M4803)))</f>
        <v>50</v>
      </c>
      <c r="P4803" s="40">
        <f>J4803/10000*I4803</f>
        <v>9.7357430588999995E-6</v>
      </c>
      <c r="Q4803" s="40">
        <f>IF(AND(H4803&lt;&gt;"below",I4803&gt;=0.005),M4803*P4803,0)</f>
        <v>0</v>
      </c>
    </row>
    <row r="4804" spans="1:17" x14ac:dyDescent="0.3">
      <c r="A4804" s="29">
        <v>2029898</v>
      </c>
      <c r="B4804" s="1">
        <v>138</v>
      </c>
      <c r="C4804" s="1" t="s">
        <v>38</v>
      </c>
      <c r="D4804" s="1" t="s">
        <v>72</v>
      </c>
      <c r="E4804" s="1" t="s">
        <v>73</v>
      </c>
      <c r="F4804" s="47">
        <v>1071</v>
      </c>
      <c r="G4804" s="34">
        <v>1315.25</v>
      </c>
      <c r="H4804" s="1" t="s">
        <v>218</v>
      </c>
      <c r="I4804" s="34">
        <v>7.1130000000000005E-5</v>
      </c>
      <c r="J4804" s="34">
        <v>2334.0666999999999</v>
      </c>
      <c r="K4804" s="35" t="str">
        <f t="shared" si="383"/>
        <v>Weerter- en Budelerbergen &amp; Ringselven_Lg14</v>
      </c>
      <c r="L4804" s="36">
        <f>VLOOKUP(D4804,DATA!A:F,5,FALSE)</f>
        <v>7.6478934523803643E-3</v>
      </c>
      <c r="M4804" s="37">
        <f>VLOOKUP(D4804,DATA!A:F,6,FALSE)</f>
        <v>1814</v>
      </c>
      <c r="N4804" s="36">
        <f t="shared" si="384"/>
        <v>2.1575465250771853</v>
      </c>
      <c r="O4804" s="36">
        <f t="shared" si="385"/>
        <v>2.1575476734482848</v>
      </c>
      <c r="P4804" s="36">
        <f t="shared" ref="P4804:P4866" si="386">O4804-N4804</f>
        <v>1.1483710995463525E-6</v>
      </c>
      <c r="Q4804" s="36">
        <f t="shared" ref="Q4804:Q4866" si="387">IF(AND(H4804&lt;&gt;"below",I4804&gt;=0.005),J4804*P4804/100,0)</f>
        <v>0</v>
      </c>
    </row>
    <row r="4805" spans="1:17" x14ac:dyDescent="0.3">
      <c r="A4805" s="30">
        <v>2029899</v>
      </c>
      <c r="B4805" s="14">
        <v>138</v>
      </c>
      <c r="C4805" s="14" t="s">
        <v>38</v>
      </c>
      <c r="D4805" s="14" t="s">
        <v>55</v>
      </c>
      <c r="E4805" s="14" t="s">
        <v>56</v>
      </c>
      <c r="F4805" s="48">
        <v>500</v>
      </c>
      <c r="G4805" s="38">
        <v>1254.01</v>
      </c>
      <c r="H4805" s="14" t="s">
        <v>218</v>
      </c>
      <c r="I4805" s="38">
        <v>2.7129999999999999E-5</v>
      </c>
      <c r="J4805" s="38">
        <v>4345.0609999999997</v>
      </c>
      <c r="K4805" s="39" t="str">
        <f t="shared" si="383"/>
        <v>Weerter- en Budelerbergen &amp; Ringselven_H3130</v>
      </c>
      <c r="L4805" s="40">
        <f>VLOOKUP(D4805,DATA!A:F,5,FALSE)</f>
        <v>0</v>
      </c>
      <c r="M4805" s="41">
        <f>VLOOKUP(D4805,DATA!A:F,6,FALSE)</f>
        <v>3.5</v>
      </c>
      <c r="N4805" s="40">
        <f t="shared" si="384"/>
        <v>50</v>
      </c>
      <c r="O4805" s="40">
        <f t="shared" si="385"/>
        <v>50</v>
      </c>
      <c r="P4805" s="40">
        <f t="shared" ref="P4805:P4806" si="388">J4805/10000*I4805</f>
        <v>1.1788150492999999E-5</v>
      </c>
      <c r="Q4805" s="40">
        <f t="shared" ref="Q4805:Q4806" si="389">IF(AND(H4805&lt;&gt;"below",I4805&gt;=0.005),M4805*P4805,0)</f>
        <v>0</v>
      </c>
    </row>
    <row r="4806" spans="1:17" x14ac:dyDescent="0.3">
      <c r="A4806" s="30">
        <v>2031316</v>
      </c>
      <c r="B4806" s="14">
        <v>136</v>
      </c>
      <c r="C4806" s="14" t="s">
        <v>14</v>
      </c>
      <c r="D4806" s="14" t="s">
        <v>55</v>
      </c>
      <c r="E4806" s="14" t="s">
        <v>56</v>
      </c>
      <c r="F4806" s="48">
        <v>500</v>
      </c>
      <c r="G4806" s="38">
        <v>1729.97</v>
      </c>
      <c r="H4806" s="14" t="s">
        <v>218</v>
      </c>
      <c r="I4806" s="38">
        <v>8.9960000000000005E-3</v>
      </c>
      <c r="J4806" s="38">
        <v>2471.5666999999999</v>
      </c>
      <c r="K4806" s="39" t="str">
        <f t="shared" si="383"/>
        <v>Leenderbos, Groote Heide &amp; De Plateaux_H3130</v>
      </c>
      <c r="L4806" s="40">
        <f>VLOOKUP(D4806,DATA!A:F,5,FALSE)</f>
        <v>0</v>
      </c>
      <c r="M4806" s="41">
        <f>VLOOKUP(D4806,DATA!A:F,6,FALSE)</f>
        <v>3.5</v>
      </c>
      <c r="N4806" s="40">
        <f t="shared" si="384"/>
        <v>50</v>
      </c>
      <c r="O4806" s="40">
        <f t="shared" si="385"/>
        <v>50</v>
      </c>
      <c r="P4806" s="40">
        <f t="shared" si="388"/>
        <v>2.22342140332E-3</v>
      </c>
      <c r="Q4806" s="40">
        <f t="shared" si="389"/>
        <v>7.7819749116199996E-3</v>
      </c>
    </row>
    <row r="4807" spans="1:17" x14ac:dyDescent="0.3">
      <c r="A4807" s="29">
        <v>2031316</v>
      </c>
      <c r="B4807" s="1">
        <v>136</v>
      </c>
      <c r="C4807" s="1" t="s">
        <v>14</v>
      </c>
      <c r="D4807" s="1" t="s">
        <v>57</v>
      </c>
      <c r="E4807" s="1" t="s">
        <v>58</v>
      </c>
      <c r="F4807" s="47">
        <v>714</v>
      </c>
      <c r="G4807" s="34">
        <v>1729.97</v>
      </c>
      <c r="H4807" s="1" t="s">
        <v>218</v>
      </c>
      <c r="I4807" s="34">
        <v>8.9960000000000005E-3</v>
      </c>
      <c r="J4807" s="34">
        <v>9.2426549999999992</v>
      </c>
      <c r="K4807" s="35" t="str">
        <f t="shared" si="383"/>
        <v>Leenderbos, Groote Heide &amp; De Plateaux_H3160</v>
      </c>
      <c r="L4807" s="36">
        <f>VLOOKUP(D4807,DATA!A:F,5,FALSE)</f>
        <v>1.0986712608830001E-2</v>
      </c>
      <c r="M4807" s="37">
        <f>VLOOKUP(D4807,DATA!A:F,6,FALSE)</f>
        <v>982</v>
      </c>
      <c r="N4807" s="36">
        <f t="shared" si="384"/>
        <v>99.973024629530784</v>
      </c>
      <c r="O4807" s="36">
        <f t="shared" si="385"/>
        <v>99.973027294830217</v>
      </c>
      <c r="P4807" s="36">
        <f t="shared" si="386"/>
        <v>2.665299433601831E-6</v>
      </c>
      <c r="Q4807" s="36">
        <f t="shared" si="387"/>
        <v>2.463444313647713E-7</v>
      </c>
    </row>
    <row r="4808" spans="1:17" x14ac:dyDescent="0.3">
      <c r="A4808" s="29">
        <v>2031316</v>
      </c>
      <c r="B4808" s="1">
        <v>136</v>
      </c>
      <c r="C4808" s="1" t="s">
        <v>14</v>
      </c>
      <c r="D4808" s="1" t="s">
        <v>53</v>
      </c>
      <c r="E4808" s="1" t="s">
        <v>54</v>
      </c>
      <c r="F4808" s="47">
        <v>714</v>
      </c>
      <c r="G4808" s="34">
        <v>1729.97</v>
      </c>
      <c r="H4808" s="1" t="s">
        <v>218</v>
      </c>
      <c r="I4808" s="34">
        <v>8.9960000000000005E-3</v>
      </c>
      <c r="J4808" s="34">
        <v>2177.2102</v>
      </c>
      <c r="K4808" s="35" t="str">
        <f t="shared" si="383"/>
        <v>Leenderbos, Groote Heide &amp; De Plateaux_H4030</v>
      </c>
      <c r="L4808" s="36">
        <f>VLOOKUP(D4808,DATA!A:F,5,FALSE)</f>
        <v>1.0986712608830001E-2</v>
      </c>
      <c r="M4808" s="37">
        <f>VLOOKUP(D4808,DATA!A:F,6,FALSE)</f>
        <v>982</v>
      </c>
      <c r="N4808" s="36">
        <f t="shared" si="384"/>
        <v>99.973024629530784</v>
      </c>
      <c r="O4808" s="36">
        <f t="shared" si="385"/>
        <v>99.973027294830217</v>
      </c>
      <c r="P4808" s="36">
        <f t="shared" si="386"/>
        <v>2.665299433601831E-6</v>
      </c>
      <c r="Q4808" s="36">
        <f t="shared" si="387"/>
        <v>5.8029171128921292E-5</v>
      </c>
    </row>
    <row r="4809" spans="1:17" x14ac:dyDescent="0.3">
      <c r="A4809" s="29">
        <v>2031316</v>
      </c>
      <c r="B4809" s="1">
        <v>136</v>
      </c>
      <c r="C4809" s="1" t="s">
        <v>14</v>
      </c>
      <c r="D4809" s="1" t="s">
        <v>43</v>
      </c>
      <c r="E4809" s="1" t="s">
        <v>44</v>
      </c>
      <c r="F4809" s="47">
        <v>1071</v>
      </c>
      <c r="G4809" s="34">
        <v>1729.97</v>
      </c>
      <c r="H4809" s="1" t="s">
        <v>218</v>
      </c>
      <c r="I4809" s="34">
        <v>8.9960000000000005E-3</v>
      </c>
      <c r="J4809" s="34">
        <v>1708.2905000000001</v>
      </c>
      <c r="K4809" s="35" t="str">
        <f t="shared" si="383"/>
        <v>Leenderbos, Groote Heide &amp; De Plateaux_H7150</v>
      </c>
      <c r="L4809" s="36">
        <f>VLOOKUP(D4809,DATA!A:F,5,FALSE)</f>
        <v>1.3726988247862192E-2</v>
      </c>
      <c r="M4809" s="37">
        <f>VLOOKUP(D4809,DATA!A:F,6,FALSE)</f>
        <v>1285.5</v>
      </c>
      <c r="N4809" s="36">
        <f t="shared" si="384"/>
        <v>99.776490615263356</v>
      </c>
      <c r="O4809" s="36">
        <f t="shared" si="385"/>
        <v>99.776518152604311</v>
      </c>
      <c r="P4809" s="36">
        <f t="shared" si="386"/>
        <v>2.7537340955063883E-5</v>
      </c>
      <c r="Q4809" s="36">
        <f t="shared" si="387"/>
        <v>4.7041777948796559E-4</v>
      </c>
    </row>
    <row r="4810" spans="1:17" x14ac:dyDescent="0.3">
      <c r="A4810" s="29">
        <v>2031364</v>
      </c>
      <c r="B4810" s="1">
        <v>136</v>
      </c>
      <c r="C4810" s="1" t="s">
        <v>14</v>
      </c>
      <c r="D4810" s="1" t="s">
        <v>51</v>
      </c>
      <c r="E4810" s="1" t="s">
        <v>52</v>
      </c>
      <c r="F4810" s="47">
        <v>1000</v>
      </c>
      <c r="G4810" s="34">
        <v>1137.1099999999999</v>
      </c>
      <c r="H4810" s="1" t="s">
        <v>218</v>
      </c>
      <c r="I4810" s="34">
        <v>6.2599999999999999E-3</v>
      </c>
      <c r="J4810" s="34">
        <v>24.298231000000001</v>
      </c>
      <c r="K4810" s="35" t="str">
        <f t="shared" si="383"/>
        <v>Leenderbos, Groote Heide &amp; De Plateaux_Lg09</v>
      </c>
      <c r="L4810" s="36">
        <f>VLOOKUP(D4810,DATA!A:F,5,FALSE)</f>
        <v>8.4126827976184013E-3</v>
      </c>
      <c r="M4810" s="37">
        <f>VLOOKUP(D4810,DATA!A:F,6,FALSE)</f>
        <v>1350</v>
      </c>
      <c r="N4810" s="36">
        <f t="shared" si="384"/>
        <v>14.295309971400494</v>
      </c>
      <c r="O4810" s="36">
        <f t="shared" si="385"/>
        <v>14.295955202332014</v>
      </c>
      <c r="P4810" s="36">
        <f t="shared" si="386"/>
        <v>6.4523093151969135E-4</v>
      </c>
      <c r="Q4810" s="36">
        <f t="shared" si="387"/>
        <v>1.567797022241064E-4</v>
      </c>
    </row>
    <row r="4811" spans="1:17" x14ac:dyDescent="0.3">
      <c r="A4811" s="29">
        <v>2031369</v>
      </c>
      <c r="B4811" s="1">
        <v>136</v>
      </c>
      <c r="C4811" s="1" t="s">
        <v>14</v>
      </c>
      <c r="D4811" s="1" t="s">
        <v>53</v>
      </c>
      <c r="E4811" s="1" t="s">
        <v>54</v>
      </c>
      <c r="F4811" s="47">
        <v>714</v>
      </c>
      <c r="G4811" s="34">
        <v>989.47</v>
      </c>
      <c r="H4811" s="1" t="s">
        <v>218</v>
      </c>
      <c r="I4811" s="34">
        <v>5.8658E-3</v>
      </c>
      <c r="J4811" s="34">
        <v>7992.9610000000002</v>
      </c>
      <c r="K4811" s="35" t="str">
        <f t="shared" si="383"/>
        <v>Leenderbos, Groote Heide &amp; De Plateaux_H4030</v>
      </c>
      <c r="L4811" s="36">
        <f>VLOOKUP(D4811,DATA!A:F,5,FALSE)</f>
        <v>1.0986712608830001E-2</v>
      </c>
      <c r="M4811" s="37">
        <f>VLOOKUP(D4811,DATA!A:F,6,FALSE)</f>
        <v>982</v>
      </c>
      <c r="N4811" s="36">
        <f t="shared" si="384"/>
        <v>52.050617696001403</v>
      </c>
      <c r="O4811" s="36">
        <f t="shared" si="385"/>
        <v>52.052226130376191</v>
      </c>
      <c r="P4811" s="36">
        <f t="shared" si="386"/>
        <v>1.6084343747877483E-3</v>
      </c>
      <c r="Q4811" s="36">
        <f t="shared" si="387"/>
        <v>0.12856153228737857</v>
      </c>
    </row>
    <row r="4812" spans="1:17" x14ac:dyDescent="0.3">
      <c r="A4812" s="29">
        <v>2031370</v>
      </c>
      <c r="B4812" s="1">
        <v>136</v>
      </c>
      <c r="C4812" s="1" t="s">
        <v>14</v>
      </c>
      <c r="D4812" s="1" t="s">
        <v>53</v>
      </c>
      <c r="E4812" s="1" t="s">
        <v>54</v>
      </c>
      <c r="F4812" s="47">
        <v>714</v>
      </c>
      <c r="G4812" s="34">
        <v>839.99</v>
      </c>
      <c r="H4812" s="1" t="s">
        <v>218</v>
      </c>
      <c r="I4812" s="34">
        <v>5.1301999999999997E-3</v>
      </c>
      <c r="J4812" s="34">
        <v>1294.7670824489301</v>
      </c>
      <c r="K4812" s="35" t="str">
        <f t="shared" si="383"/>
        <v>Leenderbos, Groote Heide &amp; De Plateaux_H4030</v>
      </c>
      <c r="L4812" s="36">
        <f>VLOOKUP(D4812,DATA!A:F,5,FALSE)</f>
        <v>1.0986712608830001E-2</v>
      </c>
      <c r="M4812" s="37">
        <f>VLOOKUP(D4812,DATA!A:F,6,FALSE)</f>
        <v>982</v>
      </c>
      <c r="N4812" s="36">
        <f t="shared" si="384"/>
        <v>17.361464203856492</v>
      </c>
      <c r="O4812" s="36">
        <f t="shared" si="385"/>
        <v>17.362272888158966</v>
      </c>
      <c r="P4812" s="36">
        <f t="shared" si="386"/>
        <v>8.0868430247349465E-4</v>
      </c>
      <c r="Q4812" s="36">
        <f t="shared" si="387"/>
        <v>1.0470578149358548E-2</v>
      </c>
    </row>
    <row r="4813" spans="1:17" x14ac:dyDescent="0.3">
      <c r="A4813" s="29">
        <v>2031371</v>
      </c>
      <c r="B4813" s="1">
        <v>136</v>
      </c>
      <c r="C4813" s="1" t="s">
        <v>14</v>
      </c>
      <c r="D4813" s="1" t="s">
        <v>53</v>
      </c>
      <c r="E4813" s="1" t="s">
        <v>54</v>
      </c>
      <c r="F4813" s="47">
        <v>714</v>
      </c>
      <c r="G4813" s="34">
        <v>834.46</v>
      </c>
      <c r="H4813" s="1" t="s">
        <v>218</v>
      </c>
      <c r="I4813" s="34">
        <v>5.1041000000000003E-3</v>
      </c>
      <c r="J4813" s="34">
        <v>9913.7620000000006</v>
      </c>
      <c r="K4813" s="35" t="str">
        <f t="shared" si="383"/>
        <v>Leenderbos, Groote Heide &amp; De Plateaux_H4030</v>
      </c>
      <c r="L4813" s="36">
        <f>VLOOKUP(D4813,DATA!A:F,5,FALSE)</f>
        <v>1.0986712608830001E-2</v>
      </c>
      <c r="M4813" s="37">
        <f>VLOOKUP(D4813,DATA!A:F,6,FALSE)</f>
        <v>982</v>
      </c>
      <c r="N4813" s="36">
        <f t="shared" si="384"/>
        <v>16.506981867265999</v>
      </c>
      <c r="O4813" s="36">
        <f t="shared" si="385"/>
        <v>16.507754748798686</v>
      </c>
      <c r="P4813" s="36">
        <f t="shared" si="386"/>
        <v>7.7288153268639803E-4</v>
      </c>
      <c r="Q4813" s="36">
        <f t="shared" si="387"/>
        <v>7.6621635692481704E-2</v>
      </c>
    </row>
    <row r="4814" spans="1:17" x14ac:dyDescent="0.3">
      <c r="A4814" s="29">
        <v>2031372</v>
      </c>
      <c r="B4814" s="1">
        <v>136</v>
      </c>
      <c r="C4814" s="1" t="s">
        <v>14</v>
      </c>
      <c r="D4814" s="1" t="s">
        <v>53</v>
      </c>
      <c r="E4814" s="1" t="s">
        <v>54</v>
      </c>
      <c r="F4814" s="47">
        <v>714</v>
      </c>
      <c r="G4814" s="34">
        <v>833.5</v>
      </c>
      <c r="H4814" s="1" t="s">
        <v>218</v>
      </c>
      <c r="I4814" s="34">
        <v>5.0575999999999998E-3</v>
      </c>
      <c r="J4814" s="34">
        <v>2096.8967588002001</v>
      </c>
      <c r="K4814" s="35" t="str">
        <f t="shared" si="383"/>
        <v>Leenderbos, Groote Heide &amp; De Plateaux_H4030</v>
      </c>
      <c r="L4814" s="36">
        <f>VLOOKUP(D4814,DATA!A:F,5,FALSE)</f>
        <v>1.0986712608830001E-2</v>
      </c>
      <c r="M4814" s="37">
        <f>VLOOKUP(D4814,DATA!A:F,6,FALSE)</f>
        <v>982</v>
      </c>
      <c r="N4814" s="36">
        <f t="shared" si="384"/>
        <v>16.362130920201462</v>
      </c>
      <c r="O4814" s="36">
        <f t="shared" si="385"/>
        <v>16.362891357102004</v>
      </c>
      <c r="P4814" s="36">
        <f t="shared" si="386"/>
        <v>7.6043690054206081E-4</v>
      </c>
      <c r="Q4814" s="36">
        <f t="shared" si="387"/>
        <v>1.5945576720187177E-2</v>
      </c>
    </row>
    <row r="4815" spans="1:17" x14ac:dyDescent="0.3">
      <c r="A4815" s="29">
        <v>2031373</v>
      </c>
      <c r="B4815" s="1">
        <v>136</v>
      </c>
      <c r="C4815" s="1" t="s">
        <v>14</v>
      </c>
      <c r="D4815" s="1" t="s">
        <v>53</v>
      </c>
      <c r="E4815" s="1" t="s">
        <v>54</v>
      </c>
      <c r="F4815" s="47">
        <v>714</v>
      </c>
      <c r="G4815" s="34">
        <v>836.56</v>
      </c>
      <c r="H4815" s="1" t="s">
        <v>218</v>
      </c>
      <c r="I4815" s="34">
        <v>5.0546999999999996E-3</v>
      </c>
      <c r="J4815" s="34">
        <v>202.35918000000001</v>
      </c>
      <c r="K4815" s="35" t="str">
        <f t="shared" si="383"/>
        <v>Leenderbos, Groote Heide &amp; De Plateaux_H4030</v>
      </c>
      <c r="L4815" s="36">
        <f>VLOOKUP(D4815,DATA!A:F,5,FALSE)</f>
        <v>1.0986712608830001E-2</v>
      </c>
      <c r="M4815" s="37">
        <f>VLOOKUP(D4815,DATA!A:F,6,FALSE)</f>
        <v>982</v>
      </c>
      <c r="N4815" s="36">
        <f t="shared" si="384"/>
        <v>16.827427636155424</v>
      </c>
      <c r="O4815" s="36">
        <f t="shared" si="385"/>
        <v>16.82820490098214</v>
      </c>
      <c r="P4815" s="36">
        <f t="shared" si="386"/>
        <v>7.7726482671636177E-4</v>
      </c>
      <c r="Q4815" s="36">
        <f t="shared" si="387"/>
        <v>1.5728667297716507E-3</v>
      </c>
    </row>
    <row r="4816" spans="1:17" x14ac:dyDescent="0.3">
      <c r="A4816" s="29">
        <v>2031374</v>
      </c>
      <c r="B4816" s="1">
        <v>136</v>
      </c>
      <c r="C4816" s="1" t="s">
        <v>14</v>
      </c>
      <c r="D4816" s="1" t="s">
        <v>53</v>
      </c>
      <c r="E4816" s="1" t="s">
        <v>54</v>
      </c>
      <c r="F4816" s="47">
        <v>714</v>
      </c>
      <c r="G4816" s="34">
        <v>839.77</v>
      </c>
      <c r="H4816" s="1" t="s">
        <v>218</v>
      </c>
      <c r="I4816" s="34">
        <v>5.0594000000000004E-3</v>
      </c>
      <c r="J4816" s="34">
        <v>7726.5950000000003</v>
      </c>
      <c r="K4816" s="35" t="str">
        <f t="shared" si="383"/>
        <v>Leenderbos, Groote Heide &amp; De Plateaux_H4030</v>
      </c>
      <c r="L4816" s="36">
        <f>VLOOKUP(D4816,DATA!A:F,5,FALSE)</f>
        <v>1.0986712608830001E-2</v>
      </c>
      <c r="M4816" s="37">
        <f>VLOOKUP(D4816,DATA!A:F,6,FALSE)</f>
        <v>982</v>
      </c>
      <c r="N4816" s="36">
        <f t="shared" si="384"/>
        <v>17.32681312844834</v>
      </c>
      <c r="O4816" s="36">
        <f t="shared" si="385"/>
        <v>17.327609394204146</v>
      </c>
      <c r="P4816" s="36">
        <f t="shared" si="386"/>
        <v>7.9626575580604708E-4</v>
      </c>
      <c r="Q4816" s="36">
        <f t="shared" si="387"/>
        <v>6.1524230074822245E-2</v>
      </c>
    </row>
    <row r="4817" spans="1:17" x14ac:dyDescent="0.3">
      <c r="A4817" s="29">
        <v>2031375</v>
      </c>
      <c r="B4817" s="1">
        <v>136</v>
      </c>
      <c r="C4817" s="1" t="s">
        <v>14</v>
      </c>
      <c r="D4817" s="1" t="s">
        <v>63</v>
      </c>
      <c r="E4817" s="1" t="s">
        <v>64</v>
      </c>
      <c r="F4817" s="47">
        <v>714</v>
      </c>
      <c r="G4817" s="34">
        <v>929.57</v>
      </c>
      <c r="H4817" s="1" t="s">
        <v>218</v>
      </c>
      <c r="I4817" s="34">
        <v>5.5760999999999996E-3</v>
      </c>
      <c r="J4817" s="34">
        <v>2865.1851845981</v>
      </c>
      <c r="K4817" s="35" t="str">
        <f t="shared" si="383"/>
        <v>Leenderbos, Groote Heide &amp; De Plateaux_H2310</v>
      </c>
      <c r="L4817" s="36">
        <f>VLOOKUP(D4817,DATA!A:F,5,FALSE)</f>
        <v>1.0986712608830001E-2</v>
      </c>
      <c r="M4817" s="37">
        <f>VLOOKUP(D4817,DATA!A:F,6,FALSE)</f>
        <v>982</v>
      </c>
      <c r="N4817" s="36">
        <f t="shared" si="384"/>
        <v>35.984583141976664</v>
      </c>
      <c r="O4817" s="36">
        <f t="shared" si="385"/>
        <v>35.98599438920111</v>
      </c>
      <c r="P4817" s="36">
        <f t="shared" si="386"/>
        <v>1.4112472244462992E-3</v>
      </c>
      <c r="Q4817" s="36">
        <f t="shared" si="387"/>
        <v>4.0434846392887261E-2</v>
      </c>
    </row>
    <row r="4818" spans="1:17" x14ac:dyDescent="0.3">
      <c r="A4818" s="29">
        <v>2031375</v>
      </c>
      <c r="B4818" s="1">
        <v>136</v>
      </c>
      <c r="C4818" s="1" t="s">
        <v>14</v>
      </c>
      <c r="D4818" s="1" t="s">
        <v>61</v>
      </c>
      <c r="E4818" s="1" t="s">
        <v>62</v>
      </c>
      <c r="F4818" s="47">
        <v>714</v>
      </c>
      <c r="G4818" s="34">
        <v>929.57</v>
      </c>
      <c r="H4818" s="1" t="s">
        <v>218</v>
      </c>
      <c r="I4818" s="34">
        <v>5.5760999999999996E-3</v>
      </c>
      <c r="J4818" s="34">
        <v>2.1944277900000002</v>
      </c>
      <c r="K4818" s="35" t="str">
        <f t="shared" si="383"/>
        <v>Leenderbos, Groote Heide &amp; De Plateaux_H2330</v>
      </c>
      <c r="L4818" s="36">
        <f>VLOOKUP(D4818,DATA!A:F,5,FALSE)</f>
        <v>1.0986712608830001E-2</v>
      </c>
      <c r="M4818" s="37">
        <f>VLOOKUP(D4818,DATA!A:F,6,FALSE)</f>
        <v>982</v>
      </c>
      <c r="N4818" s="36">
        <f t="shared" si="384"/>
        <v>35.984583141976664</v>
      </c>
      <c r="O4818" s="36">
        <f t="shared" si="385"/>
        <v>35.98599438920111</v>
      </c>
      <c r="P4818" s="36">
        <f t="shared" si="386"/>
        <v>1.4112472244462992E-3</v>
      </c>
      <c r="Q4818" s="36">
        <f t="shared" si="387"/>
        <v>3.0968801278853265E-5</v>
      </c>
    </row>
    <row r="4819" spans="1:17" x14ac:dyDescent="0.3">
      <c r="A4819" s="29">
        <v>2031375</v>
      </c>
      <c r="B4819" s="1">
        <v>136</v>
      </c>
      <c r="C4819" s="1" t="s">
        <v>14</v>
      </c>
      <c r="D4819" s="1" t="s">
        <v>53</v>
      </c>
      <c r="E4819" s="1" t="s">
        <v>54</v>
      </c>
      <c r="F4819" s="47">
        <v>714</v>
      </c>
      <c r="G4819" s="34">
        <v>929.57</v>
      </c>
      <c r="H4819" s="1" t="s">
        <v>218</v>
      </c>
      <c r="I4819" s="34">
        <v>5.5760999999999996E-3</v>
      </c>
      <c r="J4819" s="34">
        <v>2913.32</v>
      </c>
      <c r="K4819" s="35" t="str">
        <f t="shared" si="383"/>
        <v>Leenderbos, Groote Heide &amp; De Plateaux_H4030</v>
      </c>
      <c r="L4819" s="36">
        <f>VLOOKUP(D4819,DATA!A:F,5,FALSE)</f>
        <v>1.0986712608830001E-2</v>
      </c>
      <c r="M4819" s="37">
        <f>VLOOKUP(D4819,DATA!A:F,6,FALSE)</f>
        <v>982</v>
      </c>
      <c r="N4819" s="36">
        <f t="shared" si="384"/>
        <v>35.984583141976664</v>
      </c>
      <c r="O4819" s="36">
        <f t="shared" si="385"/>
        <v>35.98599438920111</v>
      </c>
      <c r="P4819" s="36">
        <f t="shared" si="386"/>
        <v>1.4112472244462992E-3</v>
      </c>
      <c r="Q4819" s="36">
        <f t="shared" si="387"/>
        <v>4.1114147639238929E-2</v>
      </c>
    </row>
    <row r="4820" spans="1:17" x14ac:dyDescent="0.3">
      <c r="A4820" s="29">
        <v>2031376</v>
      </c>
      <c r="B4820" s="1">
        <v>136</v>
      </c>
      <c r="C4820" s="1" t="s">
        <v>14</v>
      </c>
      <c r="D4820" s="1" t="s">
        <v>63</v>
      </c>
      <c r="E4820" s="1" t="s">
        <v>64</v>
      </c>
      <c r="F4820" s="47">
        <v>714</v>
      </c>
      <c r="G4820" s="34">
        <v>888.55</v>
      </c>
      <c r="H4820" s="1" t="s">
        <v>218</v>
      </c>
      <c r="I4820" s="34">
        <v>5.2868000000000004E-3</v>
      </c>
      <c r="J4820" s="34">
        <v>5368.7482900479999</v>
      </c>
      <c r="K4820" s="35" t="str">
        <f t="shared" si="383"/>
        <v>Leenderbos, Groote Heide &amp; De Plateaux_H2310</v>
      </c>
      <c r="L4820" s="36">
        <f>VLOOKUP(D4820,DATA!A:F,5,FALSE)</f>
        <v>1.0986712608830001E-2</v>
      </c>
      <c r="M4820" s="37">
        <f>VLOOKUP(D4820,DATA!A:F,6,FALSE)</f>
        <v>982</v>
      </c>
      <c r="N4820" s="36">
        <f t="shared" si="384"/>
        <v>26.372276766065241</v>
      </c>
      <c r="O4820" s="36">
        <f t="shared" si="385"/>
        <v>26.373404627123151</v>
      </c>
      <c r="P4820" s="36">
        <f t="shared" si="386"/>
        <v>1.1278610579097403E-3</v>
      </c>
      <c r="Q4820" s="36">
        <f t="shared" si="387"/>
        <v>6.055202126064646E-2</v>
      </c>
    </row>
    <row r="4821" spans="1:17" x14ac:dyDescent="0.3">
      <c r="A4821" s="29">
        <v>2031376</v>
      </c>
      <c r="B4821" s="1">
        <v>136</v>
      </c>
      <c r="C4821" s="1" t="s">
        <v>14</v>
      </c>
      <c r="D4821" s="1" t="s">
        <v>61</v>
      </c>
      <c r="E4821" s="1" t="s">
        <v>62</v>
      </c>
      <c r="F4821" s="47">
        <v>714</v>
      </c>
      <c r="G4821" s="34">
        <v>888.55</v>
      </c>
      <c r="H4821" s="1" t="s">
        <v>218</v>
      </c>
      <c r="I4821" s="34">
        <v>5.2868000000000004E-3</v>
      </c>
      <c r="J4821" s="34">
        <v>1170.0428400000001</v>
      </c>
      <c r="K4821" s="35" t="str">
        <f t="shared" si="383"/>
        <v>Leenderbos, Groote Heide &amp; De Plateaux_H2330</v>
      </c>
      <c r="L4821" s="36">
        <f>VLOOKUP(D4821,DATA!A:F,5,FALSE)</f>
        <v>1.0986712608830001E-2</v>
      </c>
      <c r="M4821" s="37">
        <f>VLOOKUP(D4821,DATA!A:F,6,FALSE)</f>
        <v>982</v>
      </c>
      <c r="N4821" s="36">
        <f t="shared" si="384"/>
        <v>26.372276766065241</v>
      </c>
      <c r="O4821" s="36">
        <f t="shared" si="385"/>
        <v>26.373404627123151</v>
      </c>
      <c r="P4821" s="36">
        <f t="shared" si="386"/>
        <v>1.1278610579097403E-3</v>
      </c>
      <c r="Q4821" s="36">
        <f t="shared" si="387"/>
        <v>1.319645755322117E-2</v>
      </c>
    </row>
    <row r="4822" spans="1:17" x14ac:dyDescent="0.3">
      <c r="A4822" s="29">
        <v>2031377</v>
      </c>
      <c r="B4822" s="1">
        <v>136</v>
      </c>
      <c r="C4822" s="1" t="s">
        <v>14</v>
      </c>
      <c r="D4822" s="1" t="s">
        <v>63</v>
      </c>
      <c r="E4822" s="1" t="s">
        <v>64</v>
      </c>
      <c r="F4822" s="47">
        <v>714</v>
      </c>
      <c r="G4822" s="34">
        <v>864.86</v>
      </c>
      <c r="H4822" s="1" t="s">
        <v>218</v>
      </c>
      <c r="I4822" s="34">
        <v>5.0796000000000001E-3</v>
      </c>
      <c r="J4822" s="34">
        <v>6825.2824696644602</v>
      </c>
      <c r="K4822" s="35" t="str">
        <f t="shared" si="383"/>
        <v>Leenderbos, Groote Heide &amp; De Plateaux_H2310</v>
      </c>
      <c r="L4822" s="36">
        <f>VLOOKUP(D4822,DATA!A:F,5,FALSE)</f>
        <v>1.0986712608830001E-2</v>
      </c>
      <c r="M4822" s="37">
        <f>VLOOKUP(D4822,DATA!A:F,6,FALSE)</f>
        <v>982</v>
      </c>
      <c r="N4822" s="36">
        <f t="shared" si="384"/>
        <v>21.63638198162008</v>
      </c>
      <c r="O4822" s="36">
        <f t="shared" si="385"/>
        <v>21.637328225911546</v>
      </c>
      <c r="P4822" s="36">
        <f t="shared" si="386"/>
        <v>9.4624429146605848E-4</v>
      </c>
      <c r="Q4822" s="36">
        <f t="shared" si="387"/>
        <v>6.458384574563357E-2</v>
      </c>
    </row>
    <row r="4823" spans="1:17" x14ac:dyDescent="0.3">
      <c r="A4823" s="29">
        <v>2031377</v>
      </c>
      <c r="B4823" s="1">
        <v>136</v>
      </c>
      <c r="C4823" s="1" t="s">
        <v>14</v>
      </c>
      <c r="D4823" s="1" t="s">
        <v>61</v>
      </c>
      <c r="E4823" s="1" t="s">
        <v>62</v>
      </c>
      <c r="F4823" s="47">
        <v>714</v>
      </c>
      <c r="G4823" s="34">
        <v>864.86</v>
      </c>
      <c r="H4823" s="1" t="s">
        <v>218</v>
      </c>
      <c r="I4823" s="34">
        <v>5.0796000000000001E-3</v>
      </c>
      <c r="J4823" s="34">
        <v>2030.7411999999999</v>
      </c>
      <c r="K4823" s="35" t="str">
        <f t="shared" si="383"/>
        <v>Leenderbos, Groote Heide &amp; De Plateaux_H2330</v>
      </c>
      <c r="L4823" s="36">
        <f>VLOOKUP(D4823,DATA!A:F,5,FALSE)</f>
        <v>1.0986712608830001E-2</v>
      </c>
      <c r="M4823" s="37">
        <f>VLOOKUP(D4823,DATA!A:F,6,FALSE)</f>
        <v>982</v>
      </c>
      <c r="N4823" s="36">
        <f t="shared" si="384"/>
        <v>21.63638198162008</v>
      </c>
      <c r="O4823" s="36">
        <f t="shared" si="385"/>
        <v>21.637328225911546</v>
      </c>
      <c r="P4823" s="36">
        <f t="shared" si="386"/>
        <v>9.4624429146605848E-4</v>
      </c>
      <c r="Q4823" s="36">
        <f t="shared" si="387"/>
        <v>1.9215772679449333E-2</v>
      </c>
    </row>
    <row r="4824" spans="1:17" x14ac:dyDescent="0.3">
      <c r="A4824" s="29">
        <v>2031378</v>
      </c>
      <c r="B4824" s="1">
        <v>136</v>
      </c>
      <c r="C4824" s="1" t="s">
        <v>14</v>
      </c>
      <c r="D4824" s="1" t="s">
        <v>63</v>
      </c>
      <c r="E4824" s="1" t="s">
        <v>64</v>
      </c>
      <c r="F4824" s="47">
        <v>714</v>
      </c>
      <c r="G4824" s="34">
        <v>843.46</v>
      </c>
      <c r="H4824" s="1" t="s">
        <v>218</v>
      </c>
      <c r="I4824" s="34">
        <v>4.8945000000000004E-3</v>
      </c>
      <c r="J4824" s="34">
        <v>8412.4150529763301</v>
      </c>
      <c r="K4824" s="35" t="str">
        <f t="shared" si="383"/>
        <v>Leenderbos, Groote Heide &amp; De Plateaux_H2310</v>
      </c>
      <c r="L4824" s="36">
        <f>VLOOKUP(D4824,DATA!A:F,5,FALSE)</f>
        <v>1.0986712608830001E-2</v>
      </c>
      <c r="M4824" s="37">
        <f>VLOOKUP(D4824,DATA!A:F,6,FALSE)</f>
        <v>982</v>
      </c>
      <c r="N4824" s="36">
        <f t="shared" si="384"/>
        <v>17.91526146816107</v>
      </c>
      <c r="O4824" s="36">
        <f t="shared" si="385"/>
        <v>17.916052272712701</v>
      </c>
      <c r="P4824" s="36">
        <f t="shared" si="386"/>
        <v>7.9080455163094143E-4</v>
      </c>
      <c r="Q4824" s="36">
        <f t="shared" si="387"/>
        <v>0</v>
      </c>
    </row>
    <row r="4825" spans="1:17" x14ac:dyDescent="0.3">
      <c r="A4825" s="29">
        <v>2031378</v>
      </c>
      <c r="B4825" s="1">
        <v>136</v>
      </c>
      <c r="C4825" s="1" t="s">
        <v>14</v>
      </c>
      <c r="D4825" s="1" t="s">
        <v>61</v>
      </c>
      <c r="E4825" s="1" t="s">
        <v>62</v>
      </c>
      <c r="F4825" s="47">
        <v>714</v>
      </c>
      <c r="G4825" s="34">
        <v>843.46</v>
      </c>
      <c r="H4825" s="1" t="s">
        <v>218</v>
      </c>
      <c r="I4825" s="34">
        <v>4.8945000000000004E-3</v>
      </c>
      <c r="J4825" s="34">
        <v>1500.2427400445999</v>
      </c>
      <c r="K4825" s="35" t="str">
        <f t="shared" si="383"/>
        <v>Leenderbos, Groote Heide &amp; De Plateaux_H2330</v>
      </c>
      <c r="L4825" s="36">
        <f>VLOOKUP(D4825,DATA!A:F,5,FALSE)</f>
        <v>1.0986712608830001E-2</v>
      </c>
      <c r="M4825" s="37">
        <f>VLOOKUP(D4825,DATA!A:F,6,FALSE)</f>
        <v>982</v>
      </c>
      <c r="N4825" s="36">
        <f t="shared" si="384"/>
        <v>17.91526146816107</v>
      </c>
      <c r="O4825" s="36">
        <f t="shared" si="385"/>
        <v>17.916052272712701</v>
      </c>
      <c r="P4825" s="36">
        <f t="shared" si="386"/>
        <v>7.9080455163094143E-4</v>
      </c>
      <c r="Q4825" s="36">
        <f t="shared" si="387"/>
        <v>0</v>
      </c>
    </row>
    <row r="4826" spans="1:17" x14ac:dyDescent="0.3">
      <c r="A4826" s="29">
        <v>2031379</v>
      </c>
      <c r="B4826" s="1">
        <v>136</v>
      </c>
      <c r="C4826" s="1" t="s">
        <v>14</v>
      </c>
      <c r="D4826" s="1" t="s">
        <v>61</v>
      </c>
      <c r="E4826" s="1" t="s">
        <v>62</v>
      </c>
      <c r="F4826" s="47">
        <v>714</v>
      </c>
      <c r="G4826" s="34">
        <v>874.53</v>
      </c>
      <c r="H4826" s="1" t="s">
        <v>218</v>
      </c>
      <c r="I4826" s="34">
        <v>4.8110999999999996E-3</v>
      </c>
      <c r="J4826" s="34">
        <v>10000</v>
      </c>
      <c r="K4826" s="35" t="str">
        <f t="shared" si="383"/>
        <v>Leenderbos, Groote Heide &amp; De Plateaux_H2330</v>
      </c>
      <c r="L4826" s="36">
        <f>VLOOKUP(D4826,DATA!A:F,5,FALSE)</f>
        <v>1.0986712608830001E-2</v>
      </c>
      <c r="M4826" s="37">
        <f>VLOOKUP(D4826,DATA!A:F,6,FALSE)</f>
        <v>982</v>
      </c>
      <c r="N4826" s="36">
        <f t="shared" si="384"/>
        <v>23.491880815879085</v>
      </c>
      <c r="O4826" s="36">
        <f t="shared" si="385"/>
        <v>23.492830859503865</v>
      </c>
      <c r="P4826" s="36">
        <f t="shared" si="386"/>
        <v>9.5004362477979498E-4</v>
      </c>
      <c r="Q4826" s="36">
        <f t="shared" si="387"/>
        <v>0</v>
      </c>
    </row>
    <row r="4827" spans="1:17" x14ac:dyDescent="0.3">
      <c r="A4827" s="29">
        <v>2031380</v>
      </c>
      <c r="B4827" s="1">
        <v>136</v>
      </c>
      <c r="C4827" s="1" t="s">
        <v>14</v>
      </c>
      <c r="D4827" s="1" t="s">
        <v>61</v>
      </c>
      <c r="E4827" s="1" t="s">
        <v>62</v>
      </c>
      <c r="F4827" s="47">
        <v>714</v>
      </c>
      <c r="G4827" s="34">
        <v>869.1</v>
      </c>
      <c r="H4827" s="1" t="s">
        <v>218</v>
      </c>
      <c r="I4827" s="34">
        <v>4.8330999999999999E-3</v>
      </c>
      <c r="J4827" s="34">
        <v>9166.5523301235007</v>
      </c>
      <c r="K4827" s="35" t="str">
        <f t="shared" si="383"/>
        <v>Leenderbos, Groote Heide &amp; De Plateaux_H2330</v>
      </c>
      <c r="L4827" s="36">
        <f>VLOOKUP(D4827,DATA!A:F,5,FALSE)</f>
        <v>1.0986712608830001E-2</v>
      </c>
      <c r="M4827" s="37">
        <f>VLOOKUP(D4827,DATA!A:F,6,FALSE)</f>
        <v>982</v>
      </c>
      <c r="N4827" s="36">
        <f t="shared" si="384"/>
        <v>22.436639310433971</v>
      </c>
      <c r="O4827" s="36">
        <f t="shared" si="385"/>
        <v>22.437563400552207</v>
      </c>
      <c r="P4827" s="36">
        <f t="shared" si="386"/>
        <v>9.2409011823590959E-4</v>
      </c>
      <c r="Q4827" s="36">
        <f t="shared" si="387"/>
        <v>0</v>
      </c>
    </row>
    <row r="4828" spans="1:17" x14ac:dyDescent="0.3">
      <c r="A4828" s="29">
        <v>2031381</v>
      </c>
      <c r="B4828" s="1">
        <v>136</v>
      </c>
      <c r="C4828" s="1" t="s">
        <v>14</v>
      </c>
      <c r="D4828" s="1" t="s">
        <v>61</v>
      </c>
      <c r="E4828" s="1" t="s">
        <v>62</v>
      </c>
      <c r="F4828" s="47">
        <v>714</v>
      </c>
      <c r="G4828" s="34">
        <v>990.88</v>
      </c>
      <c r="H4828" s="1" t="s">
        <v>218</v>
      </c>
      <c r="I4828" s="34">
        <v>5.3796E-3</v>
      </c>
      <c r="J4828" s="34">
        <v>3.3364587000000001</v>
      </c>
      <c r="K4828" s="35" t="str">
        <f t="shared" si="383"/>
        <v>Leenderbos, Groote Heide &amp; De Plateaux_H2330</v>
      </c>
      <c r="L4828" s="36">
        <f>VLOOKUP(D4828,DATA!A:F,5,FALSE)</f>
        <v>1.0986712608830001E-2</v>
      </c>
      <c r="M4828" s="37">
        <f>VLOOKUP(D4828,DATA!A:F,6,FALSE)</f>
        <v>982</v>
      </c>
      <c r="N4828" s="36">
        <f t="shared" si="384"/>
        <v>52.437117395328883</v>
      </c>
      <c r="O4828" s="36">
        <f t="shared" si="385"/>
        <v>52.438591485670365</v>
      </c>
      <c r="P4828" s="36">
        <f t="shared" si="386"/>
        <v>1.4740903414818263E-3</v>
      </c>
      <c r="Q4828" s="36">
        <f t="shared" si="387"/>
        <v>4.9182415444230102E-5</v>
      </c>
    </row>
    <row r="4829" spans="1:17" x14ac:dyDescent="0.3">
      <c r="A4829" s="30">
        <v>2031382</v>
      </c>
      <c r="B4829" s="14">
        <v>136</v>
      </c>
      <c r="C4829" s="14" t="s">
        <v>14</v>
      </c>
      <c r="D4829" s="14" t="s">
        <v>55</v>
      </c>
      <c r="E4829" s="14" t="s">
        <v>56</v>
      </c>
      <c r="F4829" s="48">
        <v>500</v>
      </c>
      <c r="G4829" s="38">
        <v>1106.8900000000001</v>
      </c>
      <c r="H4829" s="14" t="s">
        <v>218</v>
      </c>
      <c r="I4829" s="38">
        <v>5.9014000000000002E-3</v>
      </c>
      <c r="J4829" s="38">
        <v>25.26887</v>
      </c>
      <c r="K4829" s="39" t="str">
        <f t="shared" si="383"/>
        <v>Leenderbos, Groote Heide &amp; De Plateaux_H3130</v>
      </c>
      <c r="L4829" s="40">
        <f>VLOOKUP(D4829,DATA!A:F,5,FALSE)</f>
        <v>0</v>
      </c>
      <c r="M4829" s="41">
        <f>VLOOKUP(D4829,DATA!A:F,6,FALSE)</f>
        <v>3.5</v>
      </c>
      <c r="N4829" s="40">
        <f t="shared" si="384"/>
        <v>50</v>
      </c>
      <c r="O4829" s="40">
        <f t="shared" si="385"/>
        <v>50</v>
      </c>
      <c r="P4829" s="40">
        <f>J4829/10000*I4829</f>
        <v>1.4912170941799999E-5</v>
      </c>
      <c r="Q4829" s="40">
        <f>IF(AND(H4829&lt;&gt;"below",I4829&gt;=0.005),M4829*P4829,0)</f>
        <v>5.2192598296299992E-5</v>
      </c>
    </row>
    <row r="4830" spans="1:17" x14ac:dyDescent="0.3">
      <c r="A4830" s="29">
        <v>2031382</v>
      </c>
      <c r="B4830" s="1">
        <v>136</v>
      </c>
      <c r="C4830" s="1" t="s">
        <v>14</v>
      </c>
      <c r="D4830" s="1" t="s">
        <v>41</v>
      </c>
      <c r="E4830" s="1" t="s">
        <v>42</v>
      </c>
      <c r="F4830" s="47">
        <v>1071</v>
      </c>
      <c r="G4830" s="34">
        <v>1106.8900000000001</v>
      </c>
      <c r="H4830" s="1" t="s">
        <v>218</v>
      </c>
      <c r="I4830" s="34">
        <v>5.9014000000000002E-3</v>
      </c>
      <c r="J4830" s="34">
        <v>3976.2874000000002</v>
      </c>
      <c r="K4830" s="35" t="str">
        <f t="shared" si="383"/>
        <v>Leenderbos, Groote Heide &amp; De Plateaux_H4010A</v>
      </c>
      <c r="L4830" s="36">
        <f>VLOOKUP(D4830,DATA!A:F,5,FALSE)</f>
        <v>1.3726988247862192E-2</v>
      </c>
      <c r="M4830" s="37">
        <f>VLOOKUP(D4830,DATA!A:F,6,FALSE)</f>
        <v>1285.5</v>
      </c>
      <c r="N4830" s="36">
        <f t="shared" si="384"/>
        <v>7.930867060125026</v>
      </c>
      <c r="O4830" s="36">
        <f t="shared" si="385"/>
        <v>7.9314585942969602</v>
      </c>
      <c r="P4830" s="36">
        <f t="shared" si="386"/>
        <v>5.9153417193424929E-4</v>
      </c>
      <c r="Q4830" s="36">
        <f t="shared" si="387"/>
        <v>2.3521098745315893E-2</v>
      </c>
    </row>
    <row r="4831" spans="1:17" x14ac:dyDescent="0.3">
      <c r="A4831" s="30">
        <v>2031383</v>
      </c>
      <c r="B4831" s="14">
        <v>136</v>
      </c>
      <c r="C4831" s="14" t="s">
        <v>14</v>
      </c>
      <c r="D4831" s="14" t="s">
        <v>55</v>
      </c>
      <c r="E4831" s="14" t="s">
        <v>56</v>
      </c>
      <c r="F4831" s="48">
        <v>500</v>
      </c>
      <c r="G4831" s="38">
        <v>1126.44</v>
      </c>
      <c r="H4831" s="14" t="s">
        <v>218</v>
      </c>
      <c r="I4831" s="38">
        <v>5.9408000000000004E-3</v>
      </c>
      <c r="J4831" s="38">
        <v>530.04785000000004</v>
      </c>
      <c r="K4831" s="39" t="str">
        <f t="shared" si="383"/>
        <v>Leenderbos, Groote Heide &amp; De Plateaux_H3130</v>
      </c>
      <c r="L4831" s="40">
        <f>VLOOKUP(D4831,DATA!A:F,5,FALSE)</f>
        <v>0</v>
      </c>
      <c r="M4831" s="41">
        <f>VLOOKUP(D4831,DATA!A:F,6,FALSE)</f>
        <v>3.5</v>
      </c>
      <c r="N4831" s="40">
        <f t="shared" si="384"/>
        <v>50</v>
      </c>
      <c r="O4831" s="40">
        <f t="shared" si="385"/>
        <v>50</v>
      </c>
      <c r="P4831" s="40">
        <f>J4831/10000*I4831</f>
        <v>3.1489082672800004E-4</v>
      </c>
      <c r="Q4831" s="40">
        <f>IF(AND(H4831&lt;&gt;"below",I4831&gt;=0.005),M4831*P4831,0)</f>
        <v>1.102117893548E-3</v>
      </c>
    </row>
    <row r="4832" spans="1:17" x14ac:dyDescent="0.3">
      <c r="A4832" s="29">
        <v>2031383</v>
      </c>
      <c r="B4832" s="1">
        <v>136</v>
      </c>
      <c r="C4832" s="1" t="s">
        <v>14</v>
      </c>
      <c r="D4832" s="1" t="s">
        <v>41</v>
      </c>
      <c r="E4832" s="1" t="s">
        <v>42</v>
      </c>
      <c r="F4832" s="47">
        <v>1071</v>
      </c>
      <c r="G4832" s="34">
        <v>1126.44</v>
      </c>
      <c r="H4832" s="1" t="s">
        <v>218</v>
      </c>
      <c r="I4832" s="34">
        <v>5.9408000000000004E-3</v>
      </c>
      <c r="J4832" s="34">
        <v>632.55853000000002</v>
      </c>
      <c r="K4832" s="35" t="str">
        <f t="shared" si="383"/>
        <v>Leenderbos, Groote Heide &amp; De Plateaux_H4010A</v>
      </c>
      <c r="L4832" s="36">
        <f>VLOOKUP(D4832,DATA!A:F,5,FALSE)</f>
        <v>1.3726988247862192E-2</v>
      </c>
      <c r="M4832" s="37">
        <f>VLOOKUP(D4832,DATA!A:F,6,FALSE)</f>
        <v>1285.5</v>
      </c>
      <c r="N4832" s="36">
        <f t="shared" si="384"/>
        <v>10.124976816748823</v>
      </c>
      <c r="O4832" s="36">
        <f t="shared" si="385"/>
        <v>10.125718925185554</v>
      </c>
      <c r="P4832" s="36">
        <f t="shared" si="386"/>
        <v>7.421084367305042E-4</v>
      </c>
      <c r="Q4832" s="36">
        <f t="shared" si="387"/>
        <v>4.6942702183884579E-3</v>
      </c>
    </row>
    <row r="4833" spans="1:17" x14ac:dyDescent="0.3">
      <c r="A4833" s="29">
        <v>2031420</v>
      </c>
      <c r="B4833" s="1">
        <v>138</v>
      </c>
      <c r="C4833" s="1" t="s">
        <v>38</v>
      </c>
      <c r="D4833" s="1" t="s">
        <v>75</v>
      </c>
      <c r="E4833" s="1" t="s">
        <v>76</v>
      </c>
      <c r="F4833" s="47">
        <v>1071</v>
      </c>
      <c r="G4833" s="34">
        <v>2130.66</v>
      </c>
      <c r="H4833" s="1" t="s">
        <v>218</v>
      </c>
      <c r="I4833" s="34">
        <v>6.1749999999999999E-4</v>
      </c>
      <c r="J4833" s="34">
        <v>92.764754999999994</v>
      </c>
      <c r="K4833" s="35" t="str">
        <f t="shared" si="383"/>
        <v>Weerter- en Budelerbergen &amp; Ringselven_Lg13</v>
      </c>
      <c r="L4833" s="36">
        <f>VLOOKUP(D4833,DATA!A:F,5,FALSE)</f>
        <v>8.4126827976184013E-3</v>
      </c>
      <c r="M4833" s="37">
        <f>VLOOKUP(D4833,DATA!A:F,6,FALSE)</f>
        <v>1421</v>
      </c>
      <c r="N4833" s="36">
        <f t="shared" si="384"/>
        <v>99.74526332259866</v>
      </c>
      <c r="O4833" s="36">
        <f t="shared" si="385"/>
        <v>99.745264642538444</v>
      </c>
      <c r="P4833" s="36">
        <f t="shared" si="386"/>
        <v>1.3199397841390237E-6</v>
      </c>
      <c r="Q4833" s="36">
        <f t="shared" si="387"/>
        <v>0</v>
      </c>
    </row>
    <row r="4834" spans="1:17" x14ac:dyDescent="0.3">
      <c r="A4834" s="29">
        <v>2031420</v>
      </c>
      <c r="B4834" s="1">
        <v>138</v>
      </c>
      <c r="C4834" s="1" t="s">
        <v>38</v>
      </c>
      <c r="D4834" s="1" t="s">
        <v>89</v>
      </c>
      <c r="E4834" s="1" t="s">
        <v>54</v>
      </c>
      <c r="F4834" s="47">
        <v>714</v>
      </c>
      <c r="G4834" s="34">
        <v>2130.66</v>
      </c>
      <c r="H4834" s="1" t="s">
        <v>218</v>
      </c>
      <c r="I4834" s="34">
        <v>6.1749999999999999E-4</v>
      </c>
      <c r="J4834" s="34">
        <v>45.234220000000001</v>
      </c>
      <c r="K4834" s="35" t="str">
        <f t="shared" si="383"/>
        <v>Weerter- en Budelerbergen &amp; Ringselven_L4030</v>
      </c>
      <c r="L4834" s="36">
        <f>VLOOKUP(D4834,DATA!A:F,5,FALSE)</f>
        <v>1.0986712608830001E-2</v>
      </c>
      <c r="M4834" s="37">
        <f>VLOOKUP(D4834,DATA!A:F,6,FALSE)</f>
        <v>982</v>
      </c>
      <c r="N4834" s="36">
        <f t="shared" si="384"/>
        <v>99.999669475715905</v>
      </c>
      <c r="O4834" s="36">
        <f t="shared" si="385"/>
        <v>99.99966947795825</v>
      </c>
      <c r="P4834" s="36">
        <f t="shared" si="386"/>
        <v>2.2423449763664394E-9</v>
      </c>
      <c r="Q4834" s="36">
        <f t="shared" si="387"/>
        <v>0</v>
      </c>
    </row>
    <row r="4835" spans="1:17" x14ac:dyDescent="0.3">
      <c r="A4835" s="29">
        <v>2031421</v>
      </c>
      <c r="B4835" s="1">
        <v>138</v>
      </c>
      <c r="C4835" s="1" t="s">
        <v>38</v>
      </c>
      <c r="D4835" s="1" t="s">
        <v>75</v>
      </c>
      <c r="E4835" s="1" t="s">
        <v>76</v>
      </c>
      <c r="F4835" s="47">
        <v>1071</v>
      </c>
      <c r="G4835" s="34">
        <v>1837.33</v>
      </c>
      <c r="H4835" s="1" t="s">
        <v>218</v>
      </c>
      <c r="I4835" s="34">
        <v>5.6039999999999996E-4</v>
      </c>
      <c r="J4835" s="34">
        <v>10000</v>
      </c>
      <c r="K4835" s="35" t="str">
        <f t="shared" si="383"/>
        <v>Weerter- en Budelerbergen &amp; Ringselven_Lg13</v>
      </c>
      <c r="L4835" s="36">
        <f>VLOOKUP(D4835,DATA!A:F,5,FALSE)</f>
        <v>8.4126827976184013E-3</v>
      </c>
      <c r="M4835" s="37">
        <f>VLOOKUP(D4835,DATA!A:F,6,FALSE)</f>
        <v>1421</v>
      </c>
      <c r="N4835" s="36">
        <f t="shared" si="384"/>
        <v>97.07574621059004</v>
      </c>
      <c r="O4835" s="36">
        <f t="shared" si="385"/>
        <v>97.075759593713244</v>
      </c>
      <c r="P4835" s="36">
        <f t="shared" si="386"/>
        <v>1.3383123203425384E-5</v>
      </c>
      <c r="Q4835" s="36">
        <f t="shared" si="387"/>
        <v>0</v>
      </c>
    </row>
    <row r="4836" spans="1:17" x14ac:dyDescent="0.3">
      <c r="A4836" s="29">
        <v>2031422</v>
      </c>
      <c r="B4836" s="1">
        <v>138</v>
      </c>
      <c r="C4836" s="1" t="s">
        <v>38</v>
      </c>
      <c r="D4836" s="1" t="s">
        <v>75</v>
      </c>
      <c r="E4836" s="1" t="s">
        <v>76</v>
      </c>
      <c r="F4836" s="47">
        <v>1071</v>
      </c>
      <c r="G4836" s="34">
        <v>1854.28</v>
      </c>
      <c r="H4836" s="1" t="s">
        <v>218</v>
      </c>
      <c r="I4836" s="34">
        <v>4.8650000000000001E-4</v>
      </c>
      <c r="J4836" s="34">
        <v>9235.2219999999998</v>
      </c>
      <c r="K4836" s="35" t="str">
        <f t="shared" si="383"/>
        <v>Weerter- en Budelerbergen &amp; Ringselven_Lg13</v>
      </c>
      <c r="L4836" s="36">
        <f>VLOOKUP(D4836,DATA!A:F,5,FALSE)</f>
        <v>8.4126827976184013E-3</v>
      </c>
      <c r="M4836" s="37">
        <f>VLOOKUP(D4836,DATA!A:F,6,FALSE)</f>
        <v>1421</v>
      </c>
      <c r="N4836" s="36">
        <f t="shared" si="384"/>
        <v>97.454471954242123</v>
      </c>
      <c r="O4836" s="36">
        <f t="shared" si="385"/>
        <v>97.454482107283923</v>
      </c>
      <c r="P4836" s="36">
        <f t="shared" si="386"/>
        <v>1.015304179929899E-5</v>
      </c>
      <c r="Q4836" s="36">
        <f t="shared" si="387"/>
        <v>0</v>
      </c>
    </row>
    <row r="4837" spans="1:17" x14ac:dyDescent="0.3">
      <c r="A4837" s="29">
        <v>2031423</v>
      </c>
      <c r="B4837" s="1">
        <v>138</v>
      </c>
      <c r="C4837" s="1" t="s">
        <v>38</v>
      </c>
      <c r="D4837" s="1" t="s">
        <v>75</v>
      </c>
      <c r="E4837" s="1" t="s">
        <v>76</v>
      </c>
      <c r="F4837" s="47">
        <v>1071</v>
      </c>
      <c r="G4837" s="34">
        <v>1838.48</v>
      </c>
      <c r="H4837" s="1" t="s">
        <v>218</v>
      </c>
      <c r="I4837" s="34">
        <v>3.681E-4</v>
      </c>
      <c r="J4837" s="34">
        <v>10000</v>
      </c>
      <c r="K4837" s="35" t="str">
        <f t="shared" si="383"/>
        <v>Weerter- en Budelerbergen &amp; Ringselven_Lg13</v>
      </c>
      <c r="L4837" s="36">
        <f>VLOOKUP(D4837,DATA!A:F,5,FALSE)</f>
        <v>8.4126827976184013E-3</v>
      </c>
      <c r="M4837" s="37">
        <f>VLOOKUP(D4837,DATA!A:F,6,FALSE)</f>
        <v>1421</v>
      </c>
      <c r="N4837" s="36">
        <f t="shared" si="384"/>
        <v>97.103085128967109</v>
      </c>
      <c r="O4837" s="36">
        <f t="shared" si="385"/>
        <v>97.10309383997604</v>
      </c>
      <c r="P4837" s="36">
        <f t="shared" si="386"/>
        <v>8.7110089310726835E-6</v>
      </c>
      <c r="Q4837" s="36">
        <f t="shared" si="387"/>
        <v>0</v>
      </c>
    </row>
    <row r="4838" spans="1:17" x14ac:dyDescent="0.3">
      <c r="A4838" s="29">
        <v>2031424</v>
      </c>
      <c r="B4838" s="1">
        <v>138</v>
      </c>
      <c r="C4838" s="1" t="s">
        <v>38</v>
      </c>
      <c r="D4838" s="1" t="s">
        <v>75</v>
      </c>
      <c r="E4838" s="1" t="s">
        <v>76</v>
      </c>
      <c r="F4838" s="47">
        <v>1071</v>
      </c>
      <c r="G4838" s="34">
        <v>1766.71</v>
      </c>
      <c r="H4838" s="1" t="s">
        <v>218</v>
      </c>
      <c r="I4838" s="34">
        <v>2.855E-4</v>
      </c>
      <c r="J4838" s="34">
        <v>9984.5079999999998</v>
      </c>
      <c r="K4838" s="35" t="str">
        <f t="shared" si="383"/>
        <v>Weerter- en Budelerbergen &amp; Ringselven_Lg13</v>
      </c>
      <c r="L4838" s="36">
        <f>VLOOKUP(D4838,DATA!A:F,5,FALSE)</f>
        <v>8.4126827976184013E-3</v>
      </c>
      <c r="M4838" s="37">
        <f>VLOOKUP(D4838,DATA!A:F,6,FALSE)</f>
        <v>1421</v>
      </c>
      <c r="N4838" s="36">
        <f t="shared" si="384"/>
        <v>94.825759686576163</v>
      </c>
      <c r="O4838" s="36">
        <f t="shared" si="385"/>
        <v>94.825771471128391</v>
      </c>
      <c r="P4838" s="36">
        <f t="shared" si="386"/>
        <v>1.1784552228277789E-5</v>
      </c>
      <c r="Q4838" s="36">
        <f t="shared" si="387"/>
        <v>0</v>
      </c>
    </row>
    <row r="4839" spans="1:17" x14ac:dyDescent="0.3">
      <c r="A4839" s="29">
        <v>2031425</v>
      </c>
      <c r="B4839" s="1">
        <v>138</v>
      </c>
      <c r="C4839" s="1" t="s">
        <v>38</v>
      </c>
      <c r="D4839" s="1" t="s">
        <v>75</v>
      </c>
      <c r="E4839" s="1" t="s">
        <v>76</v>
      </c>
      <c r="F4839" s="47">
        <v>1071</v>
      </c>
      <c r="G4839" s="34">
        <v>1794.78</v>
      </c>
      <c r="H4839" s="1" t="s">
        <v>218</v>
      </c>
      <c r="I4839" s="34">
        <v>2.4120000000000001E-4</v>
      </c>
      <c r="J4839" s="34">
        <v>8771.3829999999998</v>
      </c>
      <c r="K4839" s="35" t="str">
        <f t="shared" si="383"/>
        <v>Weerter- en Budelerbergen &amp; Ringselven_Lg13</v>
      </c>
      <c r="L4839" s="36">
        <f>VLOOKUP(D4839,DATA!A:F,5,FALSE)</f>
        <v>8.4126827976184013E-3</v>
      </c>
      <c r="M4839" s="37">
        <f>VLOOKUP(D4839,DATA!A:F,6,FALSE)</f>
        <v>1421</v>
      </c>
      <c r="N4839" s="36">
        <f t="shared" si="384"/>
        <v>95.869116465406378</v>
      </c>
      <c r="O4839" s="36">
        <f t="shared" si="385"/>
        <v>95.869124501279828</v>
      </c>
      <c r="P4839" s="36">
        <f t="shared" si="386"/>
        <v>8.0358734493302109E-6</v>
      </c>
      <c r="Q4839" s="36">
        <f t="shared" si="387"/>
        <v>0</v>
      </c>
    </row>
    <row r="4840" spans="1:17" x14ac:dyDescent="0.3">
      <c r="A4840" s="29">
        <v>2031426</v>
      </c>
      <c r="B4840" s="1">
        <v>138</v>
      </c>
      <c r="C4840" s="1" t="s">
        <v>38</v>
      </c>
      <c r="D4840" s="1" t="s">
        <v>75</v>
      </c>
      <c r="E4840" s="1" t="s">
        <v>76</v>
      </c>
      <c r="F4840" s="47">
        <v>1071</v>
      </c>
      <c r="G4840" s="34">
        <v>1799.05</v>
      </c>
      <c r="H4840" s="1" t="s">
        <v>218</v>
      </c>
      <c r="I4840" s="34">
        <v>1.7846E-4</v>
      </c>
      <c r="J4840" s="34">
        <v>9310.2250000000004</v>
      </c>
      <c r="K4840" s="35" t="str">
        <f t="shared" si="383"/>
        <v>Weerter- en Budelerbergen &amp; Ringselven_Lg13</v>
      </c>
      <c r="L4840" s="36">
        <f>VLOOKUP(D4840,DATA!A:F,5,FALSE)</f>
        <v>8.4126827976184013E-3</v>
      </c>
      <c r="M4840" s="37">
        <f>VLOOKUP(D4840,DATA!A:F,6,FALSE)</f>
        <v>1421</v>
      </c>
      <c r="N4840" s="36">
        <f t="shared" si="384"/>
        <v>96.009056021781873</v>
      </c>
      <c r="O4840" s="36">
        <f t="shared" si="385"/>
        <v>96.009061774365378</v>
      </c>
      <c r="P4840" s="36">
        <f t="shared" si="386"/>
        <v>5.7525835046590146E-6</v>
      </c>
      <c r="Q4840" s="36">
        <f t="shared" si="387"/>
        <v>0</v>
      </c>
    </row>
    <row r="4841" spans="1:17" x14ac:dyDescent="0.3">
      <c r="A4841" s="29">
        <v>2031427</v>
      </c>
      <c r="B4841" s="1">
        <v>138</v>
      </c>
      <c r="C4841" s="1" t="s">
        <v>38</v>
      </c>
      <c r="D4841" s="1" t="s">
        <v>75</v>
      </c>
      <c r="E4841" s="1" t="s">
        <v>76</v>
      </c>
      <c r="F4841" s="47">
        <v>1071</v>
      </c>
      <c r="G4841" s="34">
        <v>1773.96</v>
      </c>
      <c r="H4841" s="1" t="s">
        <v>218</v>
      </c>
      <c r="I4841" s="34">
        <v>1.2988999999999999E-4</v>
      </c>
      <c r="J4841" s="34">
        <v>8329.5990000000002</v>
      </c>
      <c r="K4841" s="35" t="str">
        <f t="shared" si="383"/>
        <v>Weerter- en Budelerbergen &amp; Ringselven_Lg13</v>
      </c>
      <c r="L4841" s="36">
        <f>VLOOKUP(D4841,DATA!A:F,5,FALSE)</f>
        <v>8.4126827976184013E-3</v>
      </c>
      <c r="M4841" s="37">
        <f>VLOOKUP(D4841,DATA!A:F,6,FALSE)</f>
        <v>1421</v>
      </c>
      <c r="N4841" s="36">
        <f t="shared" si="384"/>
        <v>95.116965595517172</v>
      </c>
      <c r="O4841" s="36">
        <f t="shared" si="385"/>
        <v>95.116970670771238</v>
      </c>
      <c r="P4841" s="36">
        <f t="shared" si="386"/>
        <v>5.0752540659004808E-6</v>
      </c>
      <c r="Q4841" s="36">
        <f t="shared" si="387"/>
        <v>0</v>
      </c>
    </row>
    <row r="4842" spans="1:17" x14ac:dyDescent="0.3">
      <c r="A4842" s="29">
        <v>2031427</v>
      </c>
      <c r="B4842" s="1">
        <v>138</v>
      </c>
      <c r="C4842" s="1" t="s">
        <v>38</v>
      </c>
      <c r="D4842" s="1" t="s">
        <v>72</v>
      </c>
      <c r="E4842" s="1" t="s">
        <v>73</v>
      </c>
      <c r="F4842" s="47">
        <v>1071</v>
      </c>
      <c r="G4842" s="34">
        <v>1773.96</v>
      </c>
      <c r="H4842" s="1" t="s">
        <v>218</v>
      </c>
      <c r="I4842" s="34">
        <v>1.2988999999999999E-4</v>
      </c>
      <c r="J4842" s="34">
        <v>810.3528</v>
      </c>
      <c r="K4842" s="35" t="str">
        <f t="shared" si="383"/>
        <v>Weerter- en Budelerbergen &amp; Ringselven_Lg14</v>
      </c>
      <c r="L4842" s="36">
        <f>VLOOKUP(D4842,DATA!A:F,5,FALSE)</f>
        <v>7.6478934523803643E-3</v>
      </c>
      <c r="M4842" s="37">
        <f>VLOOKUP(D4842,DATA!A:F,6,FALSE)</f>
        <v>1814</v>
      </c>
      <c r="N4842" s="36">
        <f t="shared" si="384"/>
        <v>42.403725720132243</v>
      </c>
      <c r="O4842" s="36">
        <f t="shared" si="385"/>
        <v>42.403749981539391</v>
      </c>
      <c r="P4842" s="36">
        <f t="shared" si="386"/>
        <v>2.426140714817393E-5</v>
      </c>
      <c r="Q4842" s="36">
        <f t="shared" si="387"/>
        <v>0</v>
      </c>
    </row>
    <row r="4843" spans="1:17" x14ac:dyDescent="0.3">
      <c r="A4843" s="30">
        <v>2031428</v>
      </c>
      <c r="B4843" s="14">
        <v>138</v>
      </c>
      <c r="C4843" s="14" t="s">
        <v>38</v>
      </c>
      <c r="D4843" s="14" t="s">
        <v>55</v>
      </c>
      <c r="E4843" s="14" t="s">
        <v>56</v>
      </c>
      <c r="F4843" s="48">
        <v>500</v>
      </c>
      <c r="G4843" s="38">
        <v>1196.8499999999999</v>
      </c>
      <c r="H4843" s="14" t="s">
        <v>218</v>
      </c>
      <c r="I4843" s="38">
        <v>6.0449999999999999E-5</v>
      </c>
      <c r="J4843" s="38">
        <v>4054.4821999999999</v>
      </c>
      <c r="K4843" s="39" t="str">
        <f t="shared" si="383"/>
        <v>Weerter- en Budelerbergen &amp; Ringselven_H3130</v>
      </c>
      <c r="L4843" s="40">
        <f>VLOOKUP(D4843,DATA!A:F,5,FALSE)</f>
        <v>0</v>
      </c>
      <c r="M4843" s="41">
        <f>VLOOKUP(D4843,DATA!A:F,6,FALSE)</f>
        <v>3.5</v>
      </c>
      <c r="N4843" s="40">
        <f t="shared" si="384"/>
        <v>50</v>
      </c>
      <c r="O4843" s="40">
        <f t="shared" si="385"/>
        <v>50</v>
      </c>
      <c r="P4843" s="40">
        <f>J4843/10000*I4843</f>
        <v>2.4509344898999997E-5</v>
      </c>
      <c r="Q4843" s="40">
        <f>IF(AND(H4843&lt;&gt;"below",I4843&gt;=0.005),M4843*P4843,0)</f>
        <v>0</v>
      </c>
    </row>
    <row r="4844" spans="1:17" x14ac:dyDescent="0.3">
      <c r="A4844" s="29">
        <v>2031428</v>
      </c>
      <c r="B4844" s="1">
        <v>138</v>
      </c>
      <c r="C4844" s="1" t="s">
        <v>38</v>
      </c>
      <c r="D4844" s="1" t="s">
        <v>41</v>
      </c>
      <c r="E4844" s="1" t="s">
        <v>42</v>
      </c>
      <c r="F4844" s="47">
        <v>1071</v>
      </c>
      <c r="G4844" s="34">
        <v>1196.8499999999999</v>
      </c>
      <c r="H4844" s="1" t="s">
        <v>218</v>
      </c>
      <c r="I4844" s="34">
        <v>6.0449999999999999E-5</v>
      </c>
      <c r="J4844" s="34">
        <v>2177.6858000000002</v>
      </c>
      <c r="K4844" s="35" t="str">
        <f t="shared" si="383"/>
        <v>Weerter- en Budelerbergen &amp; Ringselven_H4010A</v>
      </c>
      <c r="L4844" s="36">
        <f>VLOOKUP(D4844,DATA!A:F,5,FALSE)</f>
        <v>1.3726988247862192E-2</v>
      </c>
      <c r="M4844" s="37">
        <f>VLOOKUP(D4844,DATA!A:F,6,FALSE)</f>
        <v>1285.5</v>
      </c>
      <c r="N4844" s="36">
        <f t="shared" si="384"/>
        <v>22.848289230567197</v>
      </c>
      <c r="O4844" s="36">
        <f t="shared" si="385"/>
        <v>22.848303858094383</v>
      </c>
      <c r="P4844" s="36">
        <f t="shared" si="386"/>
        <v>1.4627527185950839E-5</v>
      </c>
      <c r="Q4844" s="36">
        <f t="shared" si="387"/>
        <v>0</v>
      </c>
    </row>
    <row r="4845" spans="1:17" x14ac:dyDescent="0.3">
      <c r="A4845" s="30">
        <v>2031429</v>
      </c>
      <c r="B4845" s="14">
        <v>138</v>
      </c>
      <c r="C4845" s="14" t="s">
        <v>38</v>
      </c>
      <c r="D4845" s="14" t="s">
        <v>55</v>
      </c>
      <c r="E4845" s="14" t="s">
        <v>56</v>
      </c>
      <c r="F4845" s="48">
        <v>500</v>
      </c>
      <c r="G4845" s="38">
        <v>1201.98</v>
      </c>
      <c r="H4845" s="14" t="s">
        <v>218</v>
      </c>
      <c r="I4845" s="38">
        <v>1.9474999999999999E-5</v>
      </c>
      <c r="J4845" s="38">
        <v>2774.4769999999999</v>
      </c>
      <c r="K4845" s="39" t="str">
        <f t="shared" si="383"/>
        <v>Weerter- en Budelerbergen &amp; Ringselven_H3130</v>
      </c>
      <c r="L4845" s="40">
        <f>VLOOKUP(D4845,DATA!A:F,5,FALSE)</f>
        <v>0</v>
      </c>
      <c r="M4845" s="41">
        <f>VLOOKUP(D4845,DATA!A:F,6,FALSE)</f>
        <v>3.5</v>
      </c>
      <c r="N4845" s="40">
        <f t="shared" si="384"/>
        <v>50</v>
      </c>
      <c r="O4845" s="40">
        <f t="shared" si="385"/>
        <v>50</v>
      </c>
      <c r="P4845" s="40">
        <f t="shared" ref="P4845:P4846" si="390">J4845/10000*I4845</f>
        <v>5.4032939574999989E-6</v>
      </c>
      <c r="Q4845" s="40">
        <f t="shared" ref="Q4845:Q4846" si="391">IF(AND(H4845&lt;&gt;"below",I4845&gt;=0.005),M4845*P4845,0)</f>
        <v>0</v>
      </c>
    </row>
    <row r="4846" spans="1:17" x14ac:dyDescent="0.3">
      <c r="A4846" s="30">
        <v>2032844</v>
      </c>
      <c r="B4846" s="14">
        <v>136</v>
      </c>
      <c r="C4846" s="14" t="s">
        <v>14</v>
      </c>
      <c r="D4846" s="14" t="s">
        <v>55</v>
      </c>
      <c r="E4846" s="14" t="s">
        <v>56</v>
      </c>
      <c r="F4846" s="48">
        <v>500</v>
      </c>
      <c r="G4846" s="38">
        <v>1697.78</v>
      </c>
      <c r="H4846" s="14" t="s">
        <v>218</v>
      </c>
      <c r="I4846" s="38">
        <v>9.2268999999999997E-3</v>
      </c>
      <c r="J4846" s="38">
        <v>36.244079999999997</v>
      </c>
      <c r="K4846" s="39" t="str">
        <f t="shared" si="383"/>
        <v>Leenderbos, Groote Heide &amp; De Plateaux_H3130</v>
      </c>
      <c r="L4846" s="40">
        <f>VLOOKUP(D4846,DATA!A:F,5,FALSE)</f>
        <v>0</v>
      </c>
      <c r="M4846" s="41">
        <f>VLOOKUP(D4846,DATA!A:F,6,FALSE)</f>
        <v>3.5</v>
      </c>
      <c r="N4846" s="40">
        <f t="shared" si="384"/>
        <v>50</v>
      </c>
      <c r="O4846" s="40">
        <f t="shared" si="385"/>
        <v>50</v>
      </c>
      <c r="P4846" s="40">
        <f t="shared" si="390"/>
        <v>3.3442050175199996E-5</v>
      </c>
      <c r="Q4846" s="40">
        <f t="shared" si="391"/>
        <v>1.1704717561319999E-4</v>
      </c>
    </row>
    <row r="4847" spans="1:17" x14ac:dyDescent="0.3">
      <c r="A4847" s="29">
        <v>2032845</v>
      </c>
      <c r="B4847" s="1">
        <v>136</v>
      </c>
      <c r="C4847" s="1" t="s">
        <v>14</v>
      </c>
      <c r="D4847" s="1" t="s">
        <v>57</v>
      </c>
      <c r="E4847" s="1" t="s">
        <v>58</v>
      </c>
      <c r="F4847" s="47">
        <v>714</v>
      </c>
      <c r="G4847" s="34">
        <v>1484.46</v>
      </c>
      <c r="H4847" s="1" t="s">
        <v>218</v>
      </c>
      <c r="I4847" s="34">
        <v>7.6924000000000003E-3</v>
      </c>
      <c r="J4847" s="34">
        <v>135.55858000000001</v>
      </c>
      <c r="K4847" s="35" t="str">
        <f t="shared" si="383"/>
        <v>Leenderbos, Groote Heide &amp; De Plateaux_H3160</v>
      </c>
      <c r="L4847" s="36">
        <f>VLOOKUP(D4847,DATA!A:F,5,FALSE)</f>
        <v>1.0986712608830001E-2</v>
      </c>
      <c r="M4847" s="37">
        <f>VLOOKUP(D4847,DATA!A:F,6,FALSE)</f>
        <v>982</v>
      </c>
      <c r="N4847" s="36">
        <f t="shared" si="384"/>
        <v>99.601165903597845</v>
      </c>
      <c r="O4847" s="36">
        <f t="shared" si="385"/>
        <v>99.601199474894784</v>
      </c>
      <c r="P4847" s="36">
        <f t="shared" si="386"/>
        <v>3.3571296938816886E-5</v>
      </c>
      <c r="Q4847" s="36">
        <f t="shared" si="387"/>
        <v>4.5508773417843636E-5</v>
      </c>
    </row>
    <row r="4848" spans="1:17" x14ac:dyDescent="0.3">
      <c r="A4848" s="29">
        <v>2032845</v>
      </c>
      <c r="B4848" s="1">
        <v>136</v>
      </c>
      <c r="C4848" s="1" t="s">
        <v>14</v>
      </c>
      <c r="D4848" s="1" t="s">
        <v>53</v>
      </c>
      <c r="E4848" s="1" t="s">
        <v>54</v>
      </c>
      <c r="F4848" s="47">
        <v>714</v>
      </c>
      <c r="G4848" s="34">
        <v>1484.46</v>
      </c>
      <c r="H4848" s="1" t="s">
        <v>218</v>
      </c>
      <c r="I4848" s="34">
        <v>7.6924000000000003E-3</v>
      </c>
      <c r="J4848" s="34">
        <v>698.75036999999998</v>
      </c>
      <c r="K4848" s="35" t="str">
        <f t="shared" si="383"/>
        <v>Leenderbos, Groote Heide &amp; De Plateaux_H4030</v>
      </c>
      <c r="L4848" s="36">
        <f>VLOOKUP(D4848,DATA!A:F,5,FALSE)</f>
        <v>1.0986712608830001E-2</v>
      </c>
      <c r="M4848" s="37">
        <f>VLOOKUP(D4848,DATA!A:F,6,FALSE)</f>
        <v>982</v>
      </c>
      <c r="N4848" s="36">
        <f t="shared" si="384"/>
        <v>99.601165903597845</v>
      </c>
      <c r="O4848" s="36">
        <f t="shared" si="385"/>
        <v>99.601199474894784</v>
      </c>
      <c r="P4848" s="36">
        <f t="shared" si="386"/>
        <v>3.3571296938816886E-5</v>
      </c>
      <c r="Q4848" s="36">
        <f t="shared" si="387"/>
        <v>2.3457956157378165E-4</v>
      </c>
    </row>
    <row r="4849" spans="1:17" x14ac:dyDescent="0.3">
      <c r="A4849" s="29">
        <v>2032845</v>
      </c>
      <c r="B4849" s="1">
        <v>136</v>
      </c>
      <c r="C4849" s="1" t="s">
        <v>14</v>
      </c>
      <c r="D4849" s="1" t="s">
        <v>43</v>
      </c>
      <c r="E4849" s="1" t="s">
        <v>44</v>
      </c>
      <c r="F4849" s="47">
        <v>1071</v>
      </c>
      <c r="G4849" s="34">
        <v>1484.46</v>
      </c>
      <c r="H4849" s="1" t="s">
        <v>218</v>
      </c>
      <c r="I4849" s="34">
        <v>7.6924000000000003E-3</v>
      </c>
      <c r="J4849" s="34">
        <v>487.62970000000001</v>
      </c>
      <c r="K4849" s="35" t="str">
        <f t="shared" si="383"/>
        <v>Leenderbos, Groote Heide &amp; De Plateaux_H7150</v>
      </c>
      <c r="L4849" s="36">
        <f>VLOOKUP(D4849,DATA!A:F,5,FALSE)</f>
        <v>1.3726988247862192E-2</v>
      </c>
      <c r="M4849" s="37">
        <f>VLOOKUP(D4849,DATA!A:F,6,FALSE)</f>
        <v>1285.5</v>
      </c>
      <c r="N4849" s="36">
        <f t="shared" si="384"/>
        <v>93.883827120383458</v>
      </c>
      <c r="O4849" s="36">
        <f t="shared" si="385"/>
        <v>93.884433420336094</v>
      </c>
      <c r="P4849" s="36">
        <f t="shared" si="386"/>
        <v>6.0629995263639103E-4</v>
      </c>
      <c r="Q4849" s="36">
        <f t="shared" si="387"/>
        <v>2.9564986401409759E-3</v>
      </c>
    </row>
    <row r="4850" spans="1:17" x14ac:dyDescent="0.3">
      <c r="A4850" s="29">
        <v>2032892</v>
      </c>
      <c r="B4850" s="1">
        <v>136</v>
      </c>
      <c r="C4850" s="1" t="s">
        <v>14</v>
      </c>
      <c r="D4850" s="1" t="s">
        <v>51</v>
      </c>
      <c r="E4850" s="1" t="s">
        <v>52</v>
      </c>
      <c r="F4850" s="47">
        <v>1000</v>
      </c>
      <c r="G4850" s="34">
        <v>1077.6400000000001</v>
      </c>
      <c r="H4850" s="1" t="s">
        <v>218</v>
      </c>
      <c r="I4850" s="34">
        <v>5.8317999999999998E-3</v>
      </c>
      <c r="J4850" s="34">
        <v>460.96206999999998</v>
      </c>
      <c r="K4850" s="35" t="str">
        <f t="shared" si="383"/>
        <v>Leenderbos, Groote Heide &amp; De Plateaux_Lg09</v>
      </c>
      <c r="L4850" s="36">
        <f>VLOOKUP(D4850,DATA!A:F,5,FALSE)</f>
        <v>8.4126827976184013E-3</v>
      </c>
      <c r="M4850" s="37">
        <f>VLOOKUP(D4850,DATA!A:F,6,FALSE)</f>
        <v>1350</v>
      </c>
      <c r="N4850" s="36">
        <f t="shared" si="384"/>
        <v>9.1847870037727066</v>
      </c>
      <c r="O4850" s="36">
        <f t="shared" si="385"/>
        <v>9.1851962394864977</v>
      </c>
      <c r="P4850" s="36">
        <f t="shared" si="386"/>
        <v>4.0923571379103407E-4</v>
      </c>
      <c r="Q4850" s="36">
        <f t="shared" si="387"/>
        <v>1.8864214174704262E-3</v>
      </c>
    </row>
    <row r="4851" spans="1:17" x14ac:dyDescent="0.3">
      <c r="A4851" s="29">
        <v>2032898</v>
      </c>
      <c r="B4851" s="1">
        <v>136</v>
      </c>
      <c r="C4851" s="1" t="s">
        <v>14</v>
      </c>
      <c r="D4851" s="1" t="s">
        <v>53</v>
      </c>
      <c r="E4851" s="1" t="s">
        <v>54</v>
      </c>
      <c r="F4851" s="47">
        <v>714</v>
      </c>
      <c r="G4851" s="34">
        <v>912.49</v>
      </c>
      <c r="H4851" s="1" t="s">
        <v>218</v>
      </c>
      <c r="I4851" s="34">
        <v>5.4903E-3</v>
      </c>
      <c r="J4851" s="34">
        <v>7128.0950000000003</v>
      </c>
      <c r="K4851" s="35" t="str">
        <f t="shared" si="383"/>
        <v>Leenderbos, Groote Heide &amp; De Plateaux_H4030</v>
      </c>
      <c r="L4851" s="36">
        <f>VLOOKUP(D4851,DATA!A:F,5,FALSE)</f>
        <v>1.0986712608830001E-2</v>
      </c>
      <c r="M4851" s="37">
        <f>VLOOKUP(D4851,DATA!A:F,6,FALSE)</f>
        <v>982</v>
      </c>
      <c r="N4851" s="36">
        <f t="shared" si="384"/>
        <v>31.78464459150706</v>
      </c>
      <c r="O4851" s="36">
        <f t="shared" si="385"/>
        <v>31.785952472166606</v>
      </c>
      <c r="P4851" s="36">
        <f t="shared" si="386"/>
        <v>1.3078806595459014E-3</v>
      </c>
      <c r="Q4851" s="36">
        <f t="shared" si="387"/>
        <v>9.3226975899058429E-2</v>
      </c>
    </row>
    <row r="4852" spans="1:17" x14ac:dyDescent="0.3">
      <c r="A4852" s="29">
        <v>2032899</v>
      </c>
      <c r="B4852" s="1">
        <v>136</v>
      </c>
      <c r="C4852" s="1" t="s">
        <v>14</v>
      </c>
      <c r="D4852" s="1" t="s">
        <v>53</v>
      </c>
      <c r="E4852" s="1" t="s">
        <v>54</v>
      </c>
      <c r="F4852" s="47">
        <v>714</v>
      </c>
      <c r="G4852" s="34">
        <v>838.34</v>
      </c>
      <c r="H4852" s="1" t="s">
        <v>218</v>
      </c>
      <c r="I4852" s="34">
        <v>5.1368000000000004E-3</v>
      </c>
      <c r="J4852" s="34">
        <v>6266.8415087366002</v>
      </c>
      <c r="K4852" s="35" t="str">
        <f t="shared" si="383"/>
        <v>Leenderbos, Groote Heide &amp; De Plateaux_H4030</v>
      </c>
      <c r="L4852" s="36">
        <f>VLOOKUP(D4852,DATA!A:F,5,FALSE)</f>
        <v>1.0986712608830001E-2</v>
      </c>
      <c r="M4852" s="37">
        <f>VLOOKUP(D4852,DATA!A:F,6,FALSE)</f>
        <v>982</v>
      </c>
      <c r="N4852" s="36">
        <f t="shared" si="384"/>
        <v>17.102912851703685</v>
      </c>
      <c r="O4852" s="36">
        <f t="shared" si="385"/>
        <v>17.103713013546862</v>
      </c>
      <c r="P4852" s="36">
        <f t="shared" si="386"/>
        <v>8.0016184317699413E-4</v>
      </c>
      <c r="Q4852" s="36">
        <f t="shared" si="387"/>
        <v>5.0144874525287729E-2</v>
      </c>
    </row>
    <row r="4853" spans="1:17" x14ac:dyDescent="0.3">
      <c r="A4853" s="29">
        <v>2032900</v>
      </c>
      <c r="B4853" s="1">
        <v>136</v>
      </c>
      <c r="C4853" s="1" t="s">
        <v>14</v>
      </c>
      <c r="D4853" s="1" t="s">
        <v>53</v>
      </c>
      <c r="E4853" s="1" t="s">
        <v>54</v>
      </c>
      <c r="F4853" s="47">
        <v>714</v>
      </c>
      <c r="G4853" s="34">
        <v>834.4</v>
      </c>
      <c r="H4853" s="1" t="s">
        <v>218</v>
      </c>
      <c r="I4853" s="34">
        <v>5.0886000000000004E-3</v>
      </c>
      <c r="J4853" s="34">
        <v>6603.3110719718397</v>
      </c>
      <c r="K4853" s="35" t="str">
        <f t="shared" si="383"/>
        <v>Leenderbos, Groote Heide &amp; De Plateaux_H4030</v>
      </c>
      <c r="L4853" s="36">
        <f>VLOOKUP(D4853,DATA!A:F,5,FALSE)</f>
        <v>1.0986712608830001E-2</v>
      </c>
      <c r="M4853" s="37">
        <f>VLOOKUP(D4853,DATA!A:F,6,FALSE)</f>
        <v>982</v>
      </c>
      <c r="N4853" s="36">
        <f t="shared" si="384"/>
        <v>16.497898623747012</v>
      </c>
      <c r="O4853" s="36">
        <f t="shared" si="385"/>
        <v>16.49866881795402</v>
      </c>
      <c r="P4853" s="36">
        <f t="shared" si="386"/>
        <v>7.7019420700707997E-4</v>
      </c>
      <c r="Q4853" s="36">
        <f t="shared" si="387"/>
        <v>5.0858319346984225E-2</v>
      </c>
    </row>
    <row r="4854" spans="1:17" x14ac:dyDescent="0.3">
      <c r="A4854" s="29">
        <v>2032901</v>
      </c>
      <c r="B4854" s="1">
        <v>136</v>
      </c>
      <c r="C4854" s="1" t="s">
        <v>14</v>
      </c>
      <c r="D4854" s="1" t="s">
        <v>53</v>
      </c>
      <c r="E4854" s="1" t="s">
        <v>54</v>
      </c>
      <c r="F4854" s="47">
        <v>714</v>
      </c>
      <c r="G4854" s="34">
        <v>834.11</v>
      </c>
      <c r="H4854" s="1" t="s">
        <v>218</v>
      </c>
      <c r="I4854" s="34">
        <v>5.0657000000000002E-3</v>
      </c>
      <c r="J4854" s="34">
        <v>2949.2267999999999</v>
      </c>
      <c r="K4854" s="35" t="str">
        <f t="shared" si="383"/>
        <v>Leenderbos, Groote Heide &amp; De Plateaux_H4030</v>
      </c>
      <c r="L4854" s="36">
        <f>VLOOKUP(D4854,DATA!A:F,5,FALSE)</f>
        <v>1.0986712608830001E-2</v>
      </c>
      <c r="M4854" s="37">
        <f>VLOOKUP(D4854,DATA!A:F,6,FALSE)</f>
        <v>982</v>
      </c>
      <c r="N4854" s="36">
        <f t="shared" si="384"/>
        <v>16.454052813426596</v>
      </c>
      <c r="O4854" s="36">
        <f t="shared" si="385"/>
        <v>16.454817905342637</v>
      </c>
      <c r="P4854" s="36">
        <f t="shared" si="386"/>
        <v>7.6509191604046123E-4</v>
      </c>
      <c r="Q4854" s="36">
        <f t="shared" si="387"/>
        <v>2.256429583249878E-2</v>
      </c>
    </row>
    <row r="4855" spans="1:17" x14ac:dyDescent="0.3">
      <c r="A4855" s="29">
        <v>2032902</v>
      </c>
      <c r="B4855" s="1">
        <v>136</v>
      </c>
      <c r="C4855" s="1" t="s">
        <v>14</v>
      </c>
      <c r="D4855" s="1" t="s">
        <v>53</v>
      </c>
      <c r="E4855" s="1" t="s">
        <v>54</v>
      </c>
      <c r="F4855" s="47">
        <v>714</v>
      </c>
      <c r="G4855" s="34">
        <v>835.7</v>
      </c>
      <c r="H4855" s="1" t="s">
        <v>218</v>
      </c>
      <c r="I4855" s="34">
        <v>5.0606999999999996E-3</v>
      </c>
      <c r="J4855" s="34">
        <v>1962.1747</v>
      </c>
      <c r="K4855" s="35" t="str">
        <f t="shared" si="383"/>
        <v>Leenderbos, Groote Heide &amp; De Plateaux_H4030</v>
      </c>
      <c r="L4855" s="36">
        <f>VLOOKUP(D4855,DATA!A:F,5,FALSE)</f>
        <v>1.0986712608830001E-2</v>
      </c>
      <c r="M4855" s="37">
        <f>VLOOKUP(D4855,DATA!A:F,6,FALSE)</f>
        <v>982</v>
      </c>
      <c r="N4855" s="36">
        <f t="shared" si="384"/>
        <v>16.69560142671034</v>
      </c>
      <c r="O4855" s="36">
        <f t="shared" si="385"/>
        <v>16.696374741650818</v>
      </c>
      <c r="P4855" s="36">
        <f t="shared" si="386"/>
        <v>7.7331494047783167E-4</v>
      </c>
      <c r="Q4855" s="36">
        <f t="shared" si="387"/>
        <v>1.5173790113376074E-2</v>
      </c>
    </row>
    <row r="4856" spans="1:17" x14ac:dyDescent="0.3">
      <c r="A4856" s="29">
        <v>2032903</v>
      </c>
      <c r="B4856" s="1">
        <v>136</v>
      </c>
      <c r="C4856" s="1" t="s">
        <v>14</v>
      </c>
      <c r="D4856" s="1" t="s">
        <v>53</v>
      </c>
      <c r="E4856" s="1" t="s">
        <v>54</v>
      </c>
      <c r="F4856" s="47">
        <v>714</v>
      </c>
      <c r="G4856" s="34">
        <v>843.09</v>
      </c>
      <c r="H4856" s="1" t="s">
        <v>218</v>
      </c>
      <c r="I4856" s="34">
        <v>5.0920000000000002E-3</v>
      </c>
      <c r="J4856" s="34">
        <v>1473.1782000000001</v>
      </c>
      <c r="K4856" s="35" t="str">
        <f t="shared" si="383"/>
        <v>Leenderbos, Groote Heide &amp; De Plateaux_H4030</v>
      </c>
      <c r="L4856" s="36">
        <f>VLOOKUP(D4856,DATA!A:F,5,FALSE)</f>
        <v>1.0986712608830001E-2</v>
      </c>
      <c r="M4856" s="37">
        <f>VLOOKUP(D4856,DATA!A:F,6,FALSE)</f>
        <v>982</v>
      </c>
      <c r="N4856" s="36">
        <f t="shared" si="384"/>
        <v>17.855559535203319</v>
      </c>
      <c r="O4856" s="36">
        <f t="shared" si="385"/>
        <v>17.856380105154035</v>
      </c>
      <c r="P4856" s="36">
        <f t="shared" si="386"/>
        <v>8.2056995071511096E-4</v>
      </c>
      <c r="Q4856" s="36">
        <f t="shared" si="387"/>
        <v>1.2088457629685759E-2</v>
      </c>
    </row>
    <row r="4857" spans="1:17" x14ac:dyDescent="0.3">
      <c r="A4857" s="29">
        <v>2032904</v>
      </c>
      <c r="B4857" s="1">
        <v>136</v>
      </c>
      <c r="C4857" s="1" t="s">
        <v>14</v>
      </c>
      <c r="D4857" s="1" t="s">
        <v>63</v>
      </c>
      <c r="E4857" s="1" t="s">
        <v>64</v>
      </c>
      <c r="F4857" s="47">
        <v>714</v>
      </c>
      <c r="G4857" s="34">
        <v>854.96</v>
      </c>
      <c r="H4857" s="1" t="s">
        <v>218</v>
      </c>
      <c r="I4857" s="34">
        <v>5.1333999999999998E-3</v>
      </c>
      <c r="J4857" s="34">
        <v>3757.5466423609901</v>
      </c>
      <c r="K4857" s="35" t="str">
        <f t="shared" si="383"/>
        <v>Leenderbos, Groote Heide &amp; De Plateaux_H2310</v>
      </c>
      <c r="L4857" s="36">
        <f>VLOOKUP(D4857,DATA!A:F,5,FALSE)</f>
        <v>1.0986712608830001E-2</v>
      </c>
      <c r="M4857" s="37">
        <f>VLOOKUP(D4857,DATA!A:F,6,FALSE)</f>
        <v>982</v>
      </c>
      <c r="N4857" s="36">
        <f t="shared" si="384"/>
        <v>19.849107510074308</v>
      </c>
      <c r="O4857" s="36">
        <f t="shared" si="385"/>
        <v>19.850004793410495</v>
      </c>
      <c r="P4857" s="36">
        <f t="shared" si="386"/>
        <v>8.9728333618666056E-4</v>
      </c>
      <c r="Q4857" s="36">
        <f t="shared" si="387"/>
        <v>3.3715839871346541E-2</v>
      </c>
    </row>
    <row r="4858" spans="1:17" x14ac:dyDescent="0.3">
      <c r="A4858" s="29">
        <v>2032904</v>
      </c>
      <c r="B4858" s="1">
        <v>136</v>
      </c>
      <c r="C4858" s="1" t="s">
        <v>14</v>
      </c>
      <c r="D4858" s="1" t="s">
        <v>61</v>
      </c>
      <c r="E4858" s="1" t="s">
        <v>62</v>
      </c>
      <c r="F4858" s="47">
        <v>714</v>
      </c>
      <c r="G4858" s="34">
        <v>854.96</v>
      </c>
      <c r="H4858" s="1" t="s">
        <v>218</v>
      </c>
      <c r="I4858" s="34">
        <v>5.1333999999999998E-3</v>
      </c>
      <c r="J4858" s="34">
        <v>164.04522</v>
      </c>
      <c r="K4858" s="35" t="str">
        <f t="shared" si="383"/>
        <v>Leenderbos, Groote Heide &amp; De Plateaux_H2330</v>
      </c>
      <c r="L4858" s="36">
        <f>VLOOKUP(D4858,DATA!A:F,5,FALSE)</f>
        <v>1.0986712608830001E-2</v>
      </c>
      <c r="M4858" s="37">
        <f>VLOOKUP(D4858,DATA!A:F,6,FALSE)</f>
        <v>982</v>
      </c>
      <c r="N4858" s="36">
        <f t="shared" si="384"/>
        <v>19.849107510074308</v>
      </c>
      <c r="O4858" s="36">
        <f t="shared" si="385"/>
        <v>19.850004793410495</v>
      </c>
      <c r="P4858" s="36">
        <f t="shared" si="386"/>
        <v>8.9728333618666056E-4</v>
      </c>
      <c r="Q4858" s="36">
        <f t="shared" si="387"/>
        <v>1.471950422870747E-3</v>
      </c>
    </row>
    <row r="4859" spans="1:17" x14ac:dyDescent="0.3">
      <c r="A4859" s="29">
        <v>2032904</v>
      </c>
      <c r="B4859" s="1">
        <v>136</v>
      </c>
      <c r="C4859" s="1" t="s">
        <v>14</v>
      </c>
      <c r="D4859" s="1" t="s">
        <v>53</v>
      </c>
      <c r="E4859" s="1" t="s">
        <v>54</v>
      </c>
      <c r="F4859" s="47">
        <v>714</v>
      </c>
      <c r="G4859" s="34">
        <v>854.96</v>
      </c>
      <c r="H4859" s="1" t="s">
        <v>218</v>
      </c>
      <c r="I4859" s="34">
        <v>5.1333999999999998E-3</v>
      </c>
      <c r="J4859" s="34">
        <v>1971.7649005363501</v>
      </c>
      <c r="K4859" s="35" t="str">
        <f t="shared" si="383"/>
        <v>Leenderbos, Groote Heide &amp; De Plateaux_H4030</v>
      </c>
      <c r="L4859" s="36">
        <f>VLOOKUP(D4859,DATA!A:F,5,FALSE)</f>
        <v>1.0986712608830001E-2</v>
      </c>
      <c r="M4859" s="37">
        <f>VLOOKUP(D4859,DATA!A:F,6,FALSE)</f>
        <v>982</v>
      </c>
      <c r="N4859" s="36">
        <f t="shared" si="384"/>
        <v>19.849107510074308</v>
      </c>
      <c r="O4859" s="36">
        <f t="shared" si="385"/>
        <v>19.850004793410495</v>
      </c>
      <c r="P4859" s="36">
        <f t="shared" si="386"/>
        <v>8.9728333618666056E-4</v>
      </c>
      <c r="Q4859" s="36">
        <f t="shared" si="387"/>
        <v>1.7692317881290151E-2</v>
      </c>
    </row>
    <row r="4860" spans="1:17" x14ac:dyDescent="0.3">
      <c r="A4860" s="29">
        <v>2032905</v>
      </c>
      <c r="B4860" s="1">
        <v>136</v>
      </c>
      <c r="C4860" s="1" t="s">
        <v>14</v>
      </c>
      <c r="D4860" s="1" t="s">
        <v>63</v>
      </c>
      <c r="E4860" s="1" t="s">
        <v>64</v>
      </c>
      <c r="F4860" s="47">
        <v>714</v>
      </c>
      <c r="G4860" s="34">
        <v>856.87</v>
      </c>
      <c r="H4860" s="1" t="s">
        <v>218</v>
      </c>
      <c r="I4860" s="34">
        <v>5.0901999999999996E-3</v>
      </c>
      <c r="J4860" s="34">
        <v>6958.5334000000003</v>
      </c>
      <c r="K4860" s="35" t="str">
        <f t="shared" si="383"/>
        <v>Leenderbos, Groote Heide &amp; De Plateaux_H2310</v>
      </c>
      <c r="L4860" s="36">
        <f>VLOOKUP(D4860,DATA!A:F,5,FALSE)</f>
        <v>1.0986712608830001E-2</v>
      </c>
      <c r="M4860" s="37">
        <f>VLOOKUP(D4860,DATA!A:F,6,FALSE)</f>
        <v>982</v>
      </c>
      <c r="N4860" s="36">
        <f t="shared" si="384"/>
        <v>20.185070140556462</v>
      </c>
      <c r="O4860" s="36">
        <f t="shared" si="385"/>
        <v>20.185971139437232</v>
      </c>
      <c r="P4860" s="36">
        <f t="shared" si="386"/>
        <v>9.0099888076977663E-4</v>
      </c>
      <c r="Q4860" s="36">
        <f t="shared" si="387"/>
        <v>6.2696308051991084E-2</v>
      </c>
    </row>
    <row r="4861" spans="1:17" x14ac:dyDescent="0.3">
      <c r="A4861" s="29">
        <v>2032905</v>
      </c>
      <c r="B4861" s="1">
        <v>136</v>
      </c>
      <c r="C4861" s="1" t="s">
        <v>14</v>
      </c>
      <c r="D4861" s="1" t="s">
        <v>61</v>
      </c>
      <c r="E4861" s="1" t="s">
        <v>62</v>
      </c>
      <c r="F4861" s="47">
        <v>714</v>
      </c>
      <c r="G4861" s="34">
        <v>856.87</v>
      </c>
      <c r="H4861" s="1" t="s">
        <v>218</v>
      </c>
      <c r="I4861" s="34">
        <v>5.0901999999999996E-3</v>
      </c>
      <c r="J4861" s="34">
        <v>14.6016083999999</v>
      </c>
      <c r="K4861" s="35" t="str">
        <f t="shared" si="383"/>
        <v>Leenderbos, Groote Heide &amp; De Plateaux_H2330</v>
      </c>
      <c r="L4861" s="36">
        <f>VLOOKUP(D4861,DATA!A:F,5,FALSE)</f>
        <v>1.0986712608830001E-2</v>
      </c>
      <c r="M4861" s="37">
        <f>VLOOKUP(D4861,DATA!A:F,6,FALSE)</f>
        <v>982</v>
      </c>
      <c r="N4861" s="36">
        <f t="shared" si="384"/>
        <v>20.185070140556462</v>
      </c>
      <c r="O4861" s="36">
        <f t="shared" si="385"/>
        <v>20.185971139437232</v>
      </c>
      <c r="P4861" s="36">
        <f t="shared" si="386"/>
        <v>9.0099888076977663E-4</v>
      </c>
      <c r="Q4861" s="36">
        <f t="shared" si="387"/>
        <v>1.315603282583848E-4</v>
      </c>
    </row>
    <row r="4862" spans="1:17" x14ac:dyDescent="0.3">
      <c r="A4862" s="29">
        <v>2032906</v>
      </c>
      <c r="B4862" s="1">
        <v>136</v>
      </c>
      <c r="C4862" s="1" t="s">
        <v>14</v>
      </c>
      <c r="D4862" s="1" t="s">
        <v>63</v>
      </c>
      <c r="E4862" s="1" t="s">
        <v>64</v>
      </c>
      <c r="F4862" s="47">
        <v>714</v>
      </c>
      <c r="G4862" s="34">
        <v>843.85</v>
      </c>
      <c r="H4862" s="1" t="s">
        <v>218</v>
      </c>
      <c r="I4862" s="34">
        <v>4.9880999999999997E-3</v>
      </c>
      <c r="J4862" s="34">
        <v>6250.1212723476001</v>
      </c>
      <c r="K4862" s="35" t="str">
        <f t="shared" si="383"/>
        <v>Leenderbos, Groote Heide &amp; De Plateaux_H2310</v>
      </c>
      <c r="L4862" s="36">
        <f>VLOOKUP(D4862,DATA!A:F,5,FALSE)</f>
        <v>1.0986712608830001E-2</v>
      </c>
      <c r="M4862" s="37">
        <f>VLOOKUP(D4862,DATA!A:F,6,FALSE)</f>
        <v>982</v>
      </c>
      <c r="N4862" s="36">
        <f t="shared" si="384"/>
        <v>17.978359344566446</v>
      </c>
      <c r="O4862" s="36">
        <f t="shared" si="385"/>
        <v>17.97916748911177</v>
      </c>
      <c r="P4862" s="36">
        <f t="shared" si="386"/>
        <v>8.0814454532429636E-4</v>
      </c>
      <c r="Q4862" s="36">
        <f t="shared" si="387"/>
        <v>0</v>
      </c>
    </row>
    <row r="4863" spans="1:17" x14ac:dyDescent="0.3">
      <c r="A4863" s="29">
        <v>2032906</v>
      </c>
      <c r="B4863" s="1">
        <v>136</v>
      </c>
      <c r="C4863" s="1" t="s">
        <v>14</v>
      </c>
      <c r="D4863" s="1" t="s">
        <v>61</v>
      </c>
      <c r="E4863" s="1" t="s">
        <v>62</v>
      </c>
      <c r="F4863" s="47">
        <v>714</v>
      </c>
      <c r="G4863" s="34">
        <v>843.85</v>
      </c>
      <c r="H4863" s="1" t="s">
        <v>218</v>
      </c>
      <c r="I4863" s="34">
        <v>4.9880999999999997E-3</v>
      </c>
      <c r="J4863" s="34">
        <v>3749.8785283725701</v>
      </c>
      <c r="K4863" s="35" t="str">
        <f t="shared" si="383"/>
        <v>Leenderbos, Groote Heide &amp; De Plateaux_H2330</v>
      </c>
      <c r="L4863" s="36">
        <f>VLOOKUP(D4863,DATA!A:F,5,FALSE)</f>
        <v>1.0986712608830001E-2</v>
      </c>
      <c r="M4863" s="37">
        <f>VLOOKUP(D4863,DATA!A:F,6,FALSE)</f>
        <v>982</v>
      </c>
      <c r="N4863" s="36">
        <f t="shared" si="384"/>
        <v>17.978359344566446</v>
      </c>
      <c r="O4863" s="36">
        <f t="shared" si="385"/>
        <v>17.97916748911177</v>
      </c>
      <c r="P4863" s="36">
        <f t="shared" si="386"/>
        <v>8.0814454532429636E-4</v>
      </c>
      <c r="Q4863" s="36">
        <f t="shared" si="387"/>
        <v>0</v>
      </c>
    </row>
    <row r="4864" spans="1:17" x14ac:dyDescent="0.3">
      <c r="A4864" s="29">
        <v>2032907</v>
      </c>
      <c r="B4864" s="1">
        <v>136</v>
      </c>
      <c r="C4864" s="1" t="s">
        <v>14</v>
      </c>
      <c r="D4864" s="1" t="s">
        <v>63</v>
      </c>
      <c r="E4864" s="1" t="s">
        <v>64</v>
      </c>
      <c r="F4864" s="47">
        <v>714</v>
      </c>
      <c r="G4864" s="34">
        <v>862.06</v>
      </c>
      <c r="H4864" s="1" t="s">
        <v>218</v>
      </c>
      <c r="I4864" s="34">
        <v>4.9207000000000001E-3</v>
      </c>
      <c r="J4864" s="34">
        <v>4257.3523058256296</v>
      </c>
      <c r="K4864" s="35" t="str">
        <f t="shared" si="383"/>
        <v>Leenderbos, Groote Heide &amp; De Plateaux_H2310</v>
      </c>
      <c r="L4864" s="36">
        <f>VLOOKUP(D4864,DATA!A:F,5,FALSE)</f>
        <v>1.0986712608830001E-2</v>
      </c>
      <c r="M4864" s="37">
        <f>VLOOKUP(D4864,DATA!A:F,6,FALSE)</f>
        <v>982</v>
      </c>
      <c r="N4864" s="36">
        <f t="shared" si="384"/>
        <v>21.119349308201144</v>
      </c>
      <c r="O4864" s="36">
        <f t="shared" si="385"/>
        <v>21.120249950731047</v>
      </c>
      <c r="P4864" s="36">
        <f t="shared" si="386"/>
        <v>9.0064252990273985E-4</v>
      </c>
      <c r="Q4864" s="36">
        <f t="shared" si="387"/>
        <v>0</v>
      </c>
    </row>
    <row r="4865" spans="1:17" x14ac:dyDescent="0.3">
      <c r="A4865" s="29">
        <v>2032907</v>
      </c>
      <c r="B4865" s="1">
        <v>136</v>
      </c>
      <c r="C4865" s="1" t="s">
        <v>14</v>
      </c>
      <c r="D4865" s="1" t="s">
        <v>61</v>
      </c>
      <c r="E4865" s="1" t="s">
        <v>62</v>
      </c>
      <c r="F4865" s="47">
        <v>714</v>
      </c>
      <c r="G4865" s="34">
        <v>862.06</v>
      </c>
      <c r="H4865" s="1" t="s">
        <v>218</v>
      </c>
      <c r="I4865" s="34">
        <v>4.9207000000000001E-3</v>
      </c>
      <c r="J4865" s="34">
        <v>5742.6476177929299</v>
      </c>
      <c r="K4865" s="35" t="str">
        <f t="shared" si="383"/>
        <v>Leenderbos, Groote Heide &amp; De Plateaux_H2330</v>
      </c>
      <c r="L4865" s="36">
        <f>VLOOKUP(D4865,DATA!A:F,5,FALSE)</f>
        <v>1.0986712608830001E-2</v>
      </c>
      <c r="M4865" s="37">
        <f>VLOOKUP(D4865,DATA!A:F,6,FALSE)</f>
        <v>982</v>
      </c>
      <c r="N4865" s="36">
        <f t="shared" si="384"/>
        <v>21.119349308201144</v>
      </c>
      <c r="O4865" s="36">
        <f t="shared" si="385"/>
        <v>21.120249950731047</v>
      </c>
      <c r="P4865" s="36">
        <f t="shared" si="386"/>
        <v>9.0064252990273985E-4</v>
      </c>
      <c r="Q4865" s="36">
        <f t="shared" si="387"/>
        <v>0</v>
      </c>
    </row>
    <row r="4866" spans="1:17" x14ac:dyDescent="0.3">
      <c r="A4866" s="29">
        <v>2032908</v>
      </c>
      <c r="B4866" s="1">
        <v>136</v>
      </c>
      <c r="C4866" s="1" t="s">
        <v>14</v>
      </c>
      <c r="D4866" s="1" t="s">
        <v>61</v>
      </c>
      <c r="E4866" s="1" t="s">
        <v>62</v>
      </c>
      <c r="F4866" s="47">
        <v>714</v>
      </c>
      <c r="G4866" s="34">
        <v>891.45</v>
      </c>
      <c r="H4866" s="1" t="s">
        <v>218</v>
      </c>
      <c r="I4866" s="34">
        <v>4.8901999999999999E-3</v>
      </c>
      <c r="J4866" s="34">
        <v>10000</v>
      </c>
      <c r="K4866" s="35" t="str">
        <f t="shared" si="383"/>
        <v>Leenderbos, Groote Heide &amp; De Plateaux_H2330</v>
      </c>
      <c r="L4866" s="36">
        <f>VLOOKUP(D4866,DATA!A:F,5,FALSE)</f>
        <v>1.0986712608830001E-2</v>
      </c>
      <c r="M4866" s="37">
        <f>VLOOKUP(D4866,DATA!A:F,6,FALSE)</f>
        <v>982</v>
      </c>
      <c r="N4866" s="36">
        <f t="shared" si="384"/>
        <v>26.995580229230775</v>
      </c>
      <c r="O4866" s="36">
        <f t="shared" si="385"/>
        <v>26.996639096620324</v>
      </c>
      <c r="P4866" s="36">
        <f t="shared" si="386"/>
        <v>1.0588673895490786E-3</v>
      </c>
      <c r="Q4866" s="36">
        <f t="shared" si="387"/>
        <v>0</v>
      </c>
    </row>
    <row r="4867" spans="1:17" x14ac:dyDescent="0.3">
      <c r="A4867" s="29">
        <v>2032909</v>
      </c>
      <c r="B4867" s="1">
        <v>136</v>
      </c>
      <c r="C4867" s="1" t="s">
        <v>14</v>
      </c>
      <c r="D4867" s="1" t="s">
        <v>61</v>
      </c>
      <c r="E4867" s="1" t="s">
        <v>62</v>
      </c>
      <c r="F4867" s="47">
        <v>714</v>
      </c>
      <c r="G4867" s="34">
        <v>948.93</v>
      </c>
      <c r="H4867" s="1" t="s">
        <v>218</v>
      </c>
      <c r="I4867" s="34">
        <v>5.2906999999999997E-3</v>
      </c>
      <c r="J4867" s="34">
        <v>7998.3378560103001</v>
      </c>
      <c r="K4867" s="35" t="str">
        <f t="shared" ref="K4867:K4930" si="392">_xlfn.CONCAT(C4867,"_",D4867)</f>
        <v>Leenderbos, Groote Heide &amp; De Plateaux_H2330</v>
      </c>
      <c r="L4867" s="36">
        <f>VLOOKUP(D4867,DATA!A:F,5,FALSE)</f>
        <v>1.0986712608830001E-2</v>
      </c>
      <c r="M4867" s="37">
        <f>VLOOKUP(D4867,DATA!A:F,6,FALSE)</f>
        <v>982</v>
      </c>
      <c r="N4867" s="36">
        <f t="shared" ref="N4867:N4930" si="393">100/(1+EXP(-L4867*(G4867-M4867)))</f>
        <v>41.015356476609306</v>
      </c>
      <c r="O4867" s="36">
        <f t="shared" ref="O4867:O4930" si="394">100/(1+EXP(-L4867*((G4867+I4867)-M4867)))</f>
        <v>41.016762746305581</v>
      </c>
      <c r="P4867" s="36">
        <f t="shared" ref="P4867:P4930" si="395">O4867-N4867</f>
        <v>1.4062696962753307E-3</v>
      </c>
      <c r="Q4867" s="36">
        <f t="shared" ref="Q4867:Q4930" si="396">IF(AND(H4867&lt;&gt;"below",I4867&gt;=0.005),J4867*P4867/100,0)</f>
        <v>0.11247820147479085</v>
      </c>
    </row>
    <row r="4868" spans="1:17" x14ac:dyDescent="0.3">
      <c r="A4868" s="29">
        <v>2032910</v>
      </c>
      <c r="B4868" s="1">
        <v>136</v>
      </c>
      <c r="C4868" s="1" t="s">
        <v>14</v>
      </c>
      <c r="D4868" s="1" t="s">
        <v>41</v>
      </c>
      <c r="E4868" s="1" t="s">
        <v>42</v>
      </c>
      <c r="F4868" s="47">
        <v>1071</v>
      </c>
      <c r="G4868" s="34">
        <v>1167.71</v>
      </c>
      <c r="H4868" s="1" t="s">
        <v>218</v>
      </c>
      <c r="I4868" s="34">
        <v>6.2916999999999999E-3</v>
      </c>
      <c r="J4868" s="34">
        <v>742.33029999999997</v>
      </c>
      <c r="K4868" s="35" t="str">
        <f t="shared" si="392"/>
        <v>Leenderbos, Groote Heide &amp; De Plateaux_H4010A</v>
      </c>
      <c r="L4868" s="36">
        <f>VLOOKUP(D4868,DATA!A:F,5,FALSE)</f>
        <v>1.3726988247862192E-2</v>
      </c>
      <c r="M4868" s="37">
        <f>VLOOKUP(D4868,DATA!A:F,6,FALSE)</f>
        <v>1285.5</v>
      </c>
      <c r="N4868" s="36">
        <f t="shared" si="393"/>
        <v>16.563257301496474</v>
      </c>
      <c r="O4868" s="36">
        <f t="shared" si="394"/>
        <v>16.564450901742138</v>
      </c>
      <c r="P4868" s="36">
        <f t="shared" si="395"/>
        <v>1.1936002456636174E-3</v>
      </c>
      <c r="Q4868" s="36">
        <f t="shared" si="396"/>
        <v>8.8604562844354692E-3</v>
      </c>
    </row>
    <row r="4869" spans="1:17" x14ac:dyDescent="0.3">
      <c r="A4869" s="30">
        <v>2032911</v>
      </c>
      <c r="B4869" s="14">
        <v>136</v>
      </c>
      <c r="C4869" s="14" t="s">
        <v>14</v>
      </c>
      <c r="D4869" s="14" t="s">
        <v>55</v>
      </c>
      <c r="E4869" s="14" t="s">
        <v>56</v>
      </c>
      <c r="F4869" s="48">
        <v>500</v>
      </c>
      <c r="G4869" s="38">
        <v>1231.27</v>
      </c>
      <c r="H4869" s="14" t="s">
        <v>218</v>
      </c>
      <c r="I4869" s="38">
        <v>6.6781000000000002E-3</v>
      </c>
      <c r="J4869" s="38">
        <v>1542.2728</v>
      </c>
      <c r="K4869" s="39" t="str">
        <f t="shared" si="392"/>
        <v>Leenderbos, Groote Heide &amp; De Plateaux_H3130</v>
      </c>
      <c r="L4869" s="40">
        <f>VLOOKUP(D4869,DATA!A:F,5,FALSE)</f>
        <v>0</v>
      </c>
      <c r="M4869" s="41">
        <f>VLOOKUP(D4869,DATA!A:F,6,FALSE)</f>
        <v>3.5</v>
      </c>
      <c r="N4869" s="40">
        <f t="shared" si="393"/>
        <v>50</v>
      </c>
      <c r="O4869" s="40">
        <f t="shared" si="394"/>
        <v>50</v>
      </c>
      <c r="P4869" s="40">
        <f>J4869/10000*I4869</f>
        <v>1.0299451985679999E-3</v>
      </c>
      <c r="Q4869" s="40">
        <f>IF(AND(H4869&lt;&gt;"below",I4869&gt;=0.005),M4869*P4869,0)</f>
        <v>3.6048081949879998E-3</v>
      </c>
    </row>
    <row r="4870" spans="1:17" x14ac:dyDescent="0.3">
      <c r="A4870" s="29">
        <v>2032911</v>
      </c>
      <c r="B4870" s="1">
        <v>136</v>
      </c>
      <c r="C4870" s="1" t="s">
        <v>14</v>
      </c>
      <c r="D4870" s="1" t="s">
        <v>41</v>
      </c>
      <c r="E4870" s="1" t="s">
        <v>42</v>
      </c>
      <c r="F4870" s="47">
        <v>1071</v>
      </c>
      <c r="G4870" s="34">
        <v>1231.27</v>
      </c>
      <c r="H4870" s="1" t="s">
        <v>218</v>
      </c>
      <c r="I4870" s="34">
        <v>6.6781000000000002E-3</v>
      </c>
      <c r="J4870" s="34">
        <v>0.19895850000000001</v>
      </c>
      <c r="K4870" s="35" t="str">
        <f t="shared" si="392"/>
        <v>Leenderbos, Groote Heide &amp; De Plateaux_H4010A</v>
      </c>
      <c r="L4870" s="36">
        <f>VLOOKUP(D4870,DATA!A:F,5,FALSE)</f>
        <v>1.3726988247862192E-2</v>
      </c>
      <c r="M4870" s="37">
        <f>VLOOKUP(D4870,DATA!A:F,6,FALSE)</f>
        <v>1285.5</v>
      </c>
      <c r="N4870" s="36">
        <f t="shared" si="393"/>
        <v>32.20395535227955</v>
      </c>
      <c r="O4870" s="36">
        <f t="shared" si="394"/>
        <v>32.205956821139509</v>
      </c>
      <c r="P4870" s="36">
        <f t="shared" si="395"/>
        <v>2.0014688599587771E-3</v>
      </c>
      <c r="Q4870" s="36">
        <f t="shared" si="396"/>
        <v>3.9820924217410834E-6</v>
      </c>
    </row>
    <row r="4871" spans="1:17" x14ac:dyDescent="0.3">
      <c r="A4871" s="29">
        <v>2032949</v>
      </c>
      <c r="B4871" s="1">
        <v>138</v>
      </c>
      <c r="C4871" s="1" t="s">
        <v>38</v>
      </c>
      <c r="D4871" s="1" t="s">
        <v>75</v>
      </c>
      <c r="E4871" s="1" t="s">
        <v>76</v>
      </c>
      <c r="F4871" s="47">
        <v>1071</v>
      </c>
      <c r="G4871" s="34">
        <v>2007.12</v>
      </c>
      <c r="H4871" s="1" t="s">
        <v>218</v>
      </c>
      <c r="I4871" s="34">
        <v>6.2660000000000005E-4</v>
      </c>
      <c r="J4871" s="34">
        <v>9105.8960000000006</v>
      </c>
      <c r="K4871" s="35" t="str">
        <f t="shared" si="392"/>
        <v>Weerter- en Budelerbergen &amp; Ringselven_Lg13</v>
      </c>
      <c r="L4871" s="36">
        <f>VLOOKUP(D4871,DATA!A:F,5,FALSE)</f>
        <v>8.4126827976184013E-3</v>
      </c>
      <c r="M4871" s="37">
        <f>VLOOKUP(D4871,DATA!A:F,6,FALSE)</f>
        <v>1421</v>
      </c>
      <c r="N4871" s="36">
        <f t="shared" si="393"/>
        <v>99.283133706761461</v>
      </c>
      <c r="O4871" s="36">
        <f t="shared" si="394"/>
        <v>99.283137458541887</v>
      </c>
      <c r="P4871" s="36">
        <f t="shared" si="395"/>
        <v>3.7517804258868637E-6</v>
      </c>
      <c r="Q4871" s="36">
        <f t="shared" si="396"/>
        <v>0</v>
      </c>
    </row>
    <row r="4872" spans="1:17" x14ac:dyDescent="0.3">
      <c r="A4872" s="29">
        <v>2032949</v>
      </c>
      <c r="B4872" s="1">
        <v>138</v>
      </c>
      <c r="C4872" s="1" t="s">
        <v>38</v>
      </c>
      <c r="D4872" s="1" t="s">
        <v>89</v>
      </c>
      <c r="E4872" s="1" t="s">
        <v>54</v>
      </c>
      <c r="F4872" s="47">
        <v>714</v>
      </c>
      <c r="G4872" s="34">
        <v>2007.12</v>
      </c>
      <c r="H4872" s="1" t="s">
        <v>218</v>
      </c>
      <c r="I4872" s="34">
        <v>6.2660000000000005E-4</v>
      </c>
      <c r="J4872" s="34">
        <v>99.415639999999996</v>
      </c>
      <c r="K4872" s="35" t="str">
        <f t="shared" si="392"/>
        <v>Weerter- en Budelerbergen &amp; Ringselven_L4030</v>
      </c>
      <c r="L4872" s="36">
        <f>VLOOKUP(D4872,DATA!A:F,5,FALSE)</f>
        <v>1.0986712608830001E-2</v>
      </c>
      <c r="M4872" s="37">
        <f>VLOOKUP(D4872,DATA!A:F,6,FALSE)</f>
        <v>982</v>
      </c>
      <c r="N4872" s="36">
        <f t="shared" si="393"/>
        <v>99.998715700039185</v>
      </c>
      <c r="O4872" s="36">
        <f t="shared" si="394"/>
        <v>99.998715708880525</v>
      </c>
      <c r="P4872" s="36">
        <f t="shared" si="395"/>
        <v>8.8413401044817874E-9</v>
      </c>
      <c r="Q4872" s="36">
        <f t="shared" si="396"/>
        <v>0</v>
      </c>
    </row>
    <row r="4873" spans="1:17" x14ac:dyDescent="0.3">
      <c r="A4873" s="29">
        <v>2032950</v>
      </c>
      <c r="B4873" s="1">
        <v>138</v>
      </c>
      <c r="C4873" s="1" t="s">
        <v>38</v>
      </c>
      <c r="D4873" s="1" t="s">
        <v>75</v>
      </c>
      <c r="E4873" s="1" t="s">
        <v>76</v>
      </c>
      <c r="F4873" s="47">
        <v>1071</v>
      </c>
      <c r="G4873" s="34">
        <v>1857.44</v>
      </c>
      <c r="H4873" s="1" t="s">
        <v>218</v>
      </c>
      <c r="I4873" s="34">
        <v>5.597E-4</v>
      </c>
      <c r="J4873" s="34">
        <v>9213.7080000000005</v>
      </c>
      <c r="K4873" s="35" t="str">
        <f t="shared" si="392"/>
        <v>Weerter- en Budelerbergen &amp; Ringselven_Lg13</v>
      </c>
      <c r="L4873" s="36">
        <f>VLOOKUP(D4873,DATA!A:F,5,FALSE)</f>
        <v>8.4126827976184013E-3</v>
      </c>
      <c r="M4873" s="37">
        <f>VLOOKUP(D4873,DATA!A:F,6,FALSE)</f>
        <v>1421</v>
      </c>
      <c r="N4873" s="36">
        <f t="shared" si="393"/>
        <v>97.519594519411612</v>
      </c>
      <c r="O4873" s="36">
        <f t="shared" si="394"/>
        <v>97.519605908879072</v>
      </c>
      <c r="P4873" s="36">
        <f t="shared" si="395"/>
        <v>1.138946745982139E-5</v>
      </c>
      <c r="Q4873" s="36">
        <f t="shared" si="396"/>
        <v>0</v>
      </c>
    </row>
    <row r="4874" spans="1:17" x14ac:dyDescent="0.3">
      <c r="A4874" s="29">
        <v>2032951</v>
      </c>
      <c r="B4874" s="1">
        <v>138</v>
      </c>
      <c r="C4874" s="1" t="s">
        <v>38</v>
      </c>
      <c r="D4874" s="1" t="s">
        <v>75</v>
      </c>
      <c r="E4874" s="1" t="s">
        <v>76</v>
      </c>
      <c r="F4874" s="47">
        <v>1071</v>
      </c>
      <c r="G4874" s="34">
        <v>1856.32</v>
      </c>
      <c r="H4874" s="1" t="s">
        <v>218</v>
      </c>
      <c r="I4874" s="34">
        <v>4.7619999999999997E-4</v>
      </c>
      <c r="J4874" s="34">
        <v>9493.2150000000001</v>
      </c>
      <c r="K4874" s="35" t="str">
        <f t="shared" si="392"/>
        <v>Weerter- en Budelerbergen &amp; Ringselven_Lg13</v>
      </c>
      <c r="L4874" s="36">
        <f>VLOOKUP(D4874,DATA!A:F,5,FALSE)</f>
        <v>8.4126827976184013E-3</v>
      </c>
      <c r="M4874" s="37">
        <f>VLOOKUP(D4874,DATA!A:F,6,FALSE)</f>
        <v>1421</v>
      </c>
      <c r="N4874" s="36">
        <f t="shared" si="393"/>
        <v>97.496700989975338</v>
      </c>
      <c r="O4874" s="36">
        <f t="shared" si="394"/>
        <v>97.496710767428127</v>
      </c>
      <c r="P4874" s="36">
        <f t="shared" si="395"/>
        <v>9.7774527887395379E-6</v>
      </c>
      <c r="Q4874" s="36">
        <f t="shared" si="396"/>
        <v>0</v>
      </c>
    </row>
    <row r="4875" spans="1:17" x14ac:dyDescent="0.3">
      <c r="A4875" s="29">
        <v>2032952</v>
      </c>
      <c r="B4875" s="1">
        <v>138</v>
      </c>
      <c r="C4875" s="1" t="s">
        <v>38</v>
      </c>
      <c r="D4875" s="1" t="s">
        <v>75</v>
      </c>
      <c r="E4875" s="1" t="s">
        <v>76</v>
      </c>
      <c r="F4875" s="47">
        <v>1071</v>
      </c>
      <c r="G4875" s="34">
        <v>1819.6</v>
      </c>
      <c r="H4875" s="1" t="s">
        <v>218</v>
      </c>
      <c r="I4875" s="34">
        <v>3.4969999999999999E-4</v>
      </c>
      <c r="J4875" s="34">
        <v>8345.24</v>
      </c>
      <c r="K4875" s="35" t="str">
        <f t="shared" si="392"/>
        <v>Weerter- en Budelerbergen &amp; Ringselven_Lg13</v>
      </c>
      <c r="L4875" s="36">
        <f>VLOOKUP(D4875,DATA!A:F,5,FALSE)</f>
        <v>8.4126827976184013E-3</v>
      </c>
      <c r="M4875" s="37">
        <f>VLOOKUP(D4875,DATA!A:F,6,FALSE)</f>
        <v>1421</v>
      </c>
      <c r="N4875" s="36">
        <f t="shared" si="393"/>
        <v>96.621258113857891</v>
      </c>
      <c r="O4875" s="36">
        <f t="shared" si="394"/>
        <v>96.621267717970738</v>
      </c>
      <c r="P4875" s="36">
        <f t="shared" si="395"/>
        <v>9.6041128472279524E-6</v>
      </c>
      <c r="Q4875" s="36">
        <f t="shared" si="396"/>
        <v>0</v>
      </c>
    </row>
    <row r="4876" spans="1:17" x14ac:dyDescent="0.3">
      <c r="A4876" s="29">
        <v>2032953</v>
      </c>
      <c r="B4876" s="1">
        <v>138</v>
      </c>
      <c r="C4876" s="1" t="s">
        <v>38</v>
      </c>
      <c r="D4876" s="1" t="s">
        <v>75</v>
      </c>
      <c r="E4876" s="1" t="s">
        <v>76</v>
      </c>
      <c r="F4876" s="47">
        <v>1071</v>
      </c>
      <c r="G4876" s="34">
        <v>1807.53</v>
      </c>
      <c r="H4876" s="1" t="s">
        <v>218</v>
      </c>
      <c r="I4876" s="34">
        <v>2.8390000000000002E-4</v>
      </c>
      <c r="J4876" s="34">
        <v>10000</v>
      </c>
      <c r="K4876" s="35" t="str">
        <f t="shared" si="392"/>
        <v>Weerter- en Budelerbergen &amp; Ringselven_Lg13</v>
      </c>
      <c r="L4876" s="36">
        <f>VLOOKUP(D4876,DATA!A:F,5,FALSE)</f>
        <v>8.4126827976184013E-3</v>
      </c>
      <c r="M4876" s="37">
        <f>VLOOKUP(D4876,DATA!A:F,6,FALSE)</f>
        <v>1421</v>
      </c>
      <c r="N4876" s="36">
        <f t="shared" si="393"/>
        <v>96.273609915923444</v>
      </c>
      <c r="O4876" s="36">
        <f t="shared" si="394"/>
        <v>96.273618484230056</v>
      </c>
      <c r="P4876" s="36">
        <f t="shared" si="395"/>
        <v>8.5683066117780982E-6</v>
      </c>
      <c r="Q4876" s="36">
        <f t="shared" si="396"/>
        <v>0</v>
      </c>
    </row>
    <row r="4877" spans="1:17" x14ac:dyDescent="0.3">
      <c r="A4877" s="29">
        <v>2032954</v>
      </c>
      <c r="B4877" s="1">
        <v>138</v>
      </c>
      <c r="C4877" s="1" t="s">
        <v>38</v>
      </c>
      <c r="D4877" s="1" t="s">
        <v>75</v>
      </c>
      <c r="E4877" s="1" t="s">
        <v>76</v>
      </c>
      <c r="F4877" s="47">
        <v>1071</v>
      </c>
      <c r="G4877" s="34">
        <v>1811.84</v>
      </c>
      <c r="H4877" s="1" t="s">
        <v>218</v>
      </c>
      <c r="I4877" s="34">
        <v>2.3159999999999999E-4</v>
      </c>
      <c r="J4877" s="34">
        <v>8598.0669999999991</v>
      </c>
      <c r="K4877" s="35" t="str">
        <f t="shared" si="392"/>
        <v>Weerter- en Budelerbergen &amp; Ringselven_Lg13</v>
      </c>
      <c r="L4877" s="36">
        <f>VLOOKUP(D4877,DATA!A:F,5,FALSE)</f>
        <v>8.4126827976184013E-3</v>
      </c>
      <c r="M4877" s="37">
        <f>VLOOKUP(D4877,DATA!A:F,6,FALSE)</f>
        <v>1421</v>
      </c>
      <c r="N4877" s="36">
        <f t="shared" si="393"/>
        <v>96.401528705672277</v>
      </c>
      <c r="O4877" s="36">
        <f t="shared" si="394"/>
        <v>96.40153546455079</v>
      </c>
      <c r="P4877" s="36">
        <f t="shared" si="395"/>
        <v>6.7588785128691597E-6</v>
      </c>
      <c r="Q4877" s="36">
        <f t="shared" si="396"/>
        <v>0</v>
      </c>
    </row>
    <row r="4878" spans="1:17" x14ac:dyDescent="0.3">
      <c r="A4878" s="29">
        <v>2032955</v>
      </c>
      <c r="B4878" s="1">
        <v>138</v>
      </c>
      <c r="C4878" s="1" t="s">
        <v>38</v>
      </c>
      <c r="D4878" s="1" t="s">
        <v>75</v>
      </c>
      <c r="E4878" s="1" t="s">
        <v>76</v>
      </c>
      <c r="F4878" s="47">
        <v>1071</v>
      </c>
      <c r="G4878" s="34">
        <v>1832.52</v>
      </c>
      <c r="H4878" s="1" t="s">
        <v>218</v>
      </c>
      <c r="I4878" s="34">
        <v>1.7243E-4</v>
      </c>
      <c r="J4878" s="34">
        <v>9379.7389999999996</v>
      </c>
      <c r="K4878" s="35" t="str">
        <f t="shared" si="392"/>
        <v>Weerter- en Budelerbergen &amp; Ringselven_Lg13</v>
      </c>
      <c r="L4878" s="36">
        <f>VLOOKUP(D4878,DATA!A:F,5,FALSE)</f>
        <v>8.4126827976184013E-3</v>
      </c>
      <c r="M4878" s="37">
        <f>VLOOKUP(D4878,DATA!A:F,6,FALSE)</f>
        <v>1421</v>
      </c>
      <c r="N4878" s="36">
        <f t="shared" si="393"/>
        <v>96.958662154291218</v>
      </c>
      <c r="O4878" s="36">
        <f t="shared" si="394"/>
        <v>96.958666431873056</v>
      </c>
      <c r="P4878" s="36">
        <f t="shared" si="395"/>
        <v>4.2775818371865171E-6</v>
      </c>
      <c r="Q4878" s="36">
        <f t="shared" si="396"/>
        <v>0</v>
      </c>
    </row>
    <row r="4879" spans="1:17" x14ac:dyDescent="0.3">
      <c r="A4879" s="30">
        <v>2032956</v>
      </c>
      <c r="B4879" s="14">
        <v>138</v>
      </c>
      <c r="C4879" s="14" t="s">
        <v>38</v>
      </c>
      <c r="D4879" s="14" t="s">
        <v>55</v>
      </c>
      <c r="E4879" s="14" t="s">
        <v>56</v>
      </c>
      <c r="F4879" s="48">
        <v>500</v>
      </c>
      <c r="G4879" s="38">
        <v>1624.52</v>
      </c>
      <c r="H4879" s="14" t="s">
        <v>218</v>
      </c>
      <c r="I4879" s="38">
        <v>1.1087E-4</v>
      </c>
      <c r="J4879" s="38">
        <v>3.0641336000000002E-2</v>
      </c>
      <c r="K4879" s="39" t="str">
        <f t="shared" si="392"/>
        <v>Weerter- en Budelerbergen &amp; Ringselven_H3130</v>
      </c>
      <c r="L4879" s="40">
        <f>VLOOKUP(D4879,DATA!A:F,5,FALSE)</f>
        <v>0</v>
      </c>
      <c r="M4879" s="41">
        <f>VLOOKUP(D4879,DATA!A:F,6,FALSE)</f>
        <v>3.5</v>
      </c>
      <c r="N4879" s="40">
        <f t="shared" si="393"/>
        <v>50</v>
      </c>
      <c r="O4879" s="40">
        <f t="shared" si="394"/>
        <v>50</v>
      </c>
      <c r="P4879" s="40">
        <f>J4879/10000*I4879</f>
        <v>3.3972049223200006E-10</v>
      </c>
      <c r="Q4879" s="40">
        <f>IF(AND(H4879&lt;&gt;"below",I4879&gt;=0.005),M4879*P4879,0)</f>
        <v>0</v>
      </c>
    </row>
    <row r="4880" spans="1:17" x14ac:dyDescent="0.3">
      <c r="A4880" s="29">
        <v>2032956</v>
      </c>
      <c r="B4880" s="1">
        <v>138</v>
      </c>
      <c r="C4880" s="1" t="s">
        <v>38</v>
      </c>
      <c r="D4880" s="1" t="s">
        <v>41</v>
      </c>
      <c r="E4880" s="1" t="s">
        <v>42</v>
      </c>
      <c r="F4880" s="47">
        <v>1071</v>
      </c>
      <c r="G4880" s="34">
        <v>1624.52</v>
      </c>
      <c r="H4880" s="1" t="s">
        <v>218</v>
      </c>
      <c r="I4880" s="34">
        <v>1.1087E-4</v>
      </c>
      <c r="J4880" s="34">
        <v>95.553444999999996</v>
      </c>
      <c r="K4880" s="35" t="str">
        <f t="shared" si="392"/>
        <v>Weerter- en Budelerbergen &amp; Ringselven_H4010A</v>
      </c>
      <c r="L4880" s="36">
        <f>VLOOKUP(D4880,DATA!A:F,5,FALSE)</f>
        <v>1.3726988247862192E-2</v>
      </c>
      <c r="M4880" s="37">
        <f>VLOOKUP(D4880,DATA!A:F,6,FALSE)</f>
        <v>1285.5</v>
      </c>
      <c r="N4880" s="36">
        <f t="shared" si="393"/>
        <v>99.056382464426846</v>
      </c>
      <c r="O4880" s="36">
        <f t="shared" si="394"/>
        <v>99.056383886976562</v>
      </c>
      <c r="P4880" s="36">
        <f t="shared" si="395"/>
        <v>1.4225497153574906E-6</v>
      </c>
      <c r="Q4880" s="36">
        <f t="shared" si="396"/>
        <v>0</v>
      </c>
    </row>
    <row r="4881" spans="1:17" x14ac:dyDescent="0.3">
      <c r="A4881" s="29">
        <v>2032956</v>
      </c>
      <c r="B4881" s="1">
        <v>138</v>
      </c>
      <c r="C4881" s="1" t="s">
        <v>38</v>
      </c>
      <c r="D4881" s="1" t="s">
        <v>75</v>
      </c>
      <c r="E4881" s="1" t="s">
        <v>76</v>
      </c>
      <c r="F4881" s="47">
        <v>1071</v>
      </c>
      <c r="G4881" s="34">
        <v>1624.52</v>
      </c>
      <c r="H4881" s="1" t="s">
        <v>218</v>
      </c>
      <c r="I4881" s="34">
        <v>1.1087E-4</v>
      </c>
      <c r="J4881" s="34">
        <v>4541.9364999999998</v>
      </c>
      <c r="K4881" s="35" t="str">
        <f t="shared" si="392"/>
        <v>Weerter- en Budelerbergen &amp; Ringselven_Lg13</v>
      </c>
      <c r="L4881" s="36">
        <f>VLOOKUP(D4881,DATA!A:F,5,FALSE)</f>
        <v>8.4126827976184013E-3</v>
      </c>
      <c r="M4881" s="37">
        <f>VLOOKUP(D4881,DATA!A:F,6,FALSE)</f>
        <v>1421</v>
      </c>
      <c r="N4881" s="36">
        <f t="shared" si="393"/>
        <v>84.711483798210409</v>
      </c>
      <c r="O4881" s="36">
        <f t="shared" si="394"/>
        <v>84.711495877907609</v>
      </c>
      <c r="P4881" s="36">
        <f t="shared" si="395"/>
        <v>1.207969719985158E-5</v>
      </c>
      <c r="Q4881" s="36">
        <f t="shared" si="396"/>
        <v>0</v>
      </c>
    </row>
    <row r="4882" spans="1:17" x14ac:dyDescent="0.3">
      <c r="A4882" s="29">
        <v>2032956</v>
      </c>
      <c r="B4882" s="1">
        <v>138</v>
      </c>
      <c r="C4882" s="1" t="s">
        <v>38</v>
      </c>
      <c r="D4882" s="1" t="s">
        <v>72</v>
      </c>
      <c r="E4882" s="1" t="s">
        <v>73</v>
      </c>
      <c r="F4882" s="47">
        <v>1071</v>
      </c>
      <c r="G4882" s="34">
        <v>1624.52</v>
      </c>
      <c r="H4882" s="1" t="s">
        <v>218</v>
      </c>
      <c r="I4882" s="34">
        <v>1.1087E-4</v>
      </c>
      <c r="J4882" s="34">
        <v>3752.8252000000002</v>
      </c>
      <c r="K4882" s="35" t="str">
        <f t="shared" si="392"/>
        <v>Weerter- en Budelerbergen &amp; Ringselven_Lg14</v>
      </c>
      <c r="L4882" s="36">
        <f>VLOOKUP(D4882,DATA!A:F,5,FALSE)</f>
        <v>7.6478934523803643E-3</v>
      </c>
      <c r="M4882" s="37">
        <f>VLOOKUP(D4882,DATA!A:F,6,FALSE)</f>
        <v>1814</v>
      </c>
      <c r="N4882" s="36">
        <f t="shared" si="393"/>
        <v>19.013659675129837</v>
      </c>
      <c r="O4882" s="36">
        <f t="shared" si="394"/>
        <v>19.013672731831509</v>
      </c>
      <c r="P4882" s="36">
        <f t="shared" si="395"/>
        <v>1.305670167184303E-5</v>
      </c>
      <c r="Q4882" s="36">
        <f t="shared" si="396"/>
        <v>0</v>
      </c>
    </row>
    <row r="4883" spans="1:17" x14ac:dyDescent="0.3">
      <c r="A4883" s="30">
        <v>2032957</v>
      </c>
      <c r="B4883" s="14">
        <v>138</v>
      </c>
      <c r="C4883" s="14" t="s">
        <v>38</v>
      </c>
      <c r="D4883" s="14" t="s">
        <v>55</v>
      </c>
      <c r="E4883" s="14" t="s">
        <v>56</v>
      </c>
      <c r="F4883" s="48">
        <v>500</v>
      </c>
      <c r="G4883" s="38">
        <v>1065.05</v>
      </c>
      <c r="H4883" s="14" t="s">
        <v>218</v>
      </c>
      <c r="I4883" s="38">
        <v>4.354E-5</v>
      </c>
      <c r="J4883" s="38">
        <v>7710.4135999999999</v>
      </c>
      <c r="K4883" s="39" t="str">
        <f t="shared" si="392"/>
        <v>Weerter- en Budelerbergen &amp; Ringselven_H3130</v>
      </c>
      <c r="L4883" s="40">
        <f>VLOOKUP(D4883,DATA!A:F,5,FALSE)</f>
        <v>0</v>
      </c>
      <c r="M4883" s="41">
        <f>VLOOKUP(D4883,DATA!A:F,6,FALSE)</f>
        <v>3.5</v>
      </c>
      <c r="N4883" s="40">
        <f t="shared" si="393"/>
        <v>50</v>
      </c>
      <c r="O4883" s="40">
        <f t="shared" si="394"/>
        <v>50</v>
      </c>
      <c r="P4883" s="40">
        <f t="shared" ref="P4883:P4885" si="397">J4883/10000*I4883</f>
        <v>3.3571140814399997E-5</v>
      </c>
      <c r="Q4883" s="40">
        <f t="shared" ref="Q4883:Q4885" si="398">IF(AND(H4883&lt;&gt;"below",I4883&gt;=0.005),M4883*P4883,0)</f>
        <v>0</v>
      </c>
    </row>
    <row r="4884" spans="1:17" x14ac:dyDescent="0.3">
      <c r="A4884" s="30">
        <v>2032958</v>
      </c>
      <c r="B4884" s="14">
        <v>138</v>
      </c>
      <c r="C4884" s="14" t="s">
        <v>38</v>
      </c>
      <c r="D4884" s="14" t="s">
        <v>55</v>
      </c>
      <c r="E4884" s="14" t="s">
        <v>56</v>
      </c>
      <c r="F4884" s="48">
        <v>500</v>
      </c>
      <c r="G4884" s="38">
        <v>1063.03</v>
      </c>
      <c r="H4884" s="14" t="s">
        <v>218</v>
      </c>
      <c r="I4884" s="38">
        <v>1.1916000000000001E-5</v>
      </c>
      <c r="J4884" s="38">
        <v>868.68901956184197</v>
      </c>
      <c r="K4884" s="39" t="str">
        <f t="shared" si="392"/>
        <v>Weerter- en Budelerbergen &amp; Ringselven_H3130</v>
      </c>
      <c r="L4884" s="40">
        <f>VLOOKUP(D4884,DATA!A:F,5,FALSE)</f>
        <v>0</v>
      </c>
      <c r="M4884" s="41">
        <f>VLOOKUP(D4884,DATA!A:F,6,FALSE)</f>
        <v>3.5</v>
      </c>
      <c r="N4884" s="40">
        <f t="shared" si="393"/>
        <v>50</v>
      </c>
      <c r="O4884" s="40">
        <f t="shared" si="394"/>
        <v>50</v>
      </c>
      <c r="P4884" s="40">
        <f t="shared" si="397"/>
        <v>1.0351298357098911E-6</v>
      </c>
      <c r="Q4884" s="40">
        <f t="shared" si="398"/>
        <v>0</v>
      </c>
    </row>
    <row r="4885" spans="1:17" x14ac:dyDescent="0.3">
      <c r="A4885" s="30">
        <v>2034374</v>
      </c>
      <c r="B4885" s="14">
        <v>136</v>
      </c>
      <c r="C4885" s="14" t="s">
        <v>14</v>
      </c>
      <c r="D4885" s="14" t="s">
        <v>55</v>
      </c>
      <c r="E4885" s="14" t="s">
        <v>56</v>
      </c>
      <c r="F4885" s="48">
        <v>500</v>
      </c>
      <c r="G4885" s="38">
        <v>1688.35</v>
      </c>
      <c r="H4885" s="14" t="s">
        <v>218</v>
      </c>
      <c r="I4885" s="38">
        <v>9.0676000000000003E-3</v>
      </c>
      <c r="J4885" s="38">
        <v>865.64135999999996</v>
      </c>
      <c r="K4885" s="39" t="str">
        <f t="shared" si="392"/>
        <v>Leenderbos, Groote Heide &amp; De Plateaux_H3130</v>
      </c>
      <c r="L4885" s="40">
        <f>VLOOKUP(D4885,DATA!A:F,5,FALSE)</f>
        <v>0</v>
      </c>
      <c r="M4885" s="41">
        <f>VLOOKUP(D4885,DATA!A:F,6,FALSE)</f>
        <v>3.5</v>
      </c>
      <c r="N4885" s="40">
        <f t="shared" si="393"/>
        <v>50</v>
      </c>
      <c r="O4885" s="40">
        <f t="shared" si="394"/>
        <v>50</v>
      </c>
      <c r="P4885" s="40">
        <f t="shared" si="397"/>
        <v>7.8492895959360006E-4</v>
      </c>
      <c r="Q4885" s="40">
        <f t="shared" si="398"/>
        <v>2.7472513585776004E-3</v>
      </c>
    </row>
    <row r="4886" spans="1:17" x14ac:dyDescent="0.3">
      <c r="A4886" s="29">
        <v>2034374</v>
      </c>
      <c r="B4886" s="1">
        <v>136</v>
      </c>
      <c r="C4886" s="1" t="s">
        <v>14</v>
      </c>
      <c r="D4886" s="1" t="s">
        <v>43</v>
      </c>
      <c r="E4886" s="1" t="s">
        <v>44</v>
      </c>
      <c r="F4886" s="47">
        <v>1071</v>
      </c>
      <c r="G4886" s="34">
        <v>1688.35</v>
      </c>
      <c r="H4886" s="1" t="s">
        <v>218</v>
      </c>
      <c r="I4886" s="34">
        <v>9.0676000000000003E-3</v>
      </c>
      <c r="J4886" s="34">
        <v>644.76149999999996</v>
      </c>
      <c r="K4886" s="35" t="str">
        <f t="shared" si="392"/>
        <v>Leenderbos, Groote Heide &amp; De Plateaux_H7150</v>
      </c>
      <c r="L4886" s="36">
        <f>VLOOKUP(D4886,DATA!A:F,5,FALSE)</f>
        <v>1.3726988247862192E-2</v>
      </c>
      <c r="M4886" s="37">
        <f>VLOOKUP(D4886,DATA!A:F,6,FALSE)</f>
        <v>1285.5</v>
      </c>
      <c r="N4886" s="36">
        <f t="shared" si="393"/>
        <v>99.604935209910209</v>
      </c>
      <c r="O4886" s="36">
        <f t="shared" si="394"/>
        <v>99.604984186662563</v>
      </c>
      <c r="P4886" s="36">
        <f t="shared" si="395"/>
        <v>4.8976752353269148E-5</v>
      </c>
      <c r="Q4886" s="36">
        <f t="shared" si="396"/>
        <v>3.1578324312422343E-4</v>
      </c>
    </row>
    <row r="4887" spans="1:17" x14ac:dyDescent="0.3">
      <c r="A4887" s="29">
        <v>2034428</v>
      </c>
      <c r="B4887" s="1">
        <v>136</v>
      </c>
      <c r="C4887" s="1" t="s">
        <v>14</v>
      </c>
      <c r="D4887" s="1" t="s">
        <v>53</v>
      </c>
      <c r="E4887" s="1" t="s">
        <v>54</v>
      </c>
      <c r="F4887" s="47">
        <v>714</v>
      </c>
      <c r="G4887" s="34">
        <v>852.35</v>
      </c>
      <c r="H4887" s="1" t="s">
        <v>218</v>
      </c>
      <c r="I4887" s="34">
        <v>5.2018000000000003E-3</v>
      </c>
      <c r="J4887" s="34">
        <v>3685.4017082629998</v>
      </c>
      <c r="K4887" s="35" t="str">
        <f t="shared" si="392"/>
        <v>Leenderbos, Groote Heide &amp; De Plateaux_H4030</v>
      </c>
      <c r="L4887" s="36">
        <f>VLOOKUP(D4887,DATA!A:F,5,FALSE)</f>
        <v>1.0986712608830001E-2</v>
      </c>
      <c r="M4887" s="37">
        <f>VLOOKUP(D4887,DATA!A:F,6,FALSE)</f>
        <v>982</v>
      </c>
      <c r="N4887" s="36">
        <f t="shared" si="393"/>
        <v>19.396846234411253</v>
      </c>
      <c r="O4887" s="36">
        <f t="shared" si="394"/>
        <v>19.397739770644936</v>
      </c>
      <c r="P4887" s="36">
        <f t="shared" si="395"/>
        <v>8.9353623368282342E-4</v>
      </c>
      <c r="Q4887" s="36">
        <f t="shared" si="396"/>
        <v>3.2930399620095641E-2</v>
      </c>
    </row>
    <row r="4888" spans="1:17" x14ac:dyDescent="0.3">
      <c r="A4888" s="29">
        <v>2034429</v>
      </c>
      <c r="B4888" s="1">
        <v>136</v>
      </c>
      <c r="C4888" s="1" t="s">
        <v>14</v>
      </c>
      <c r="D4888" s="1" t="s">
        <v>53</v>
      </c>
      <c r="E4888" s="1" t="s">
        <v>54</v>
      </c>
      <c r="F4888" s="47">
        <v>714</v>
      </c>
      <c r="G4888" s="34">
        <v>835.1</v>
      </c>
      <c r="H4888" s="1" t="s">
        <v>218</v>
      </c>
      <c r="I4888" s="34">
        <v>5.1266000000000003E-3</v>
      </c>
      <c r="J4888" s="34">
        <v>9252.1620000000003</v>
      </c>
      <c r="K4888" s="35" t="str">
        <f t="shared" si="392"/>
        <v>Leenderbos, Groote Heide &amp; De Plateaux_H4030</v>
      </c>
      <c r="L4888" s="36">
        <f>VLOOKUP(D4888,DATA!A:F,5,FALSE)</f>
        <v>1.0986712608830001E-2</v>
      </c>
      <c r="M4888" s="37">
        <f>VLOOKUP(D4888,DATA!A:F,6,FALSE)</f>
        <v>982</v>
      </c>
      <c r="N4888" s="36">
        <f t="shared" si="393"/>
        <v>16.604119558121635</v>
      </c>
      <c r="O4888" s="36">
        <f t="shared" si="394"/>
        <v>16.604899506422928</v>
      </c>
      <c r="P4888" s="36">
        <f t="shared" si="395"/>
        <v>7.7994830129313186E-4</v>
      </c>
      <c r="Q4888" s="36">
        <f t="shared" si="396"/>
        <v>7.2162080351888661E-2</v>
      </c>
    </row>
    <row r="4889" spans="1:17" x14ac:dyDescent="0.3">
      <c r="A4889" s="29">
        <v>2034430</v>
      </c>
      <c r="B4889" s="1">
        <v>136</v>
      </c>
      <c r="C4889" s="1" t="s">
        <v>14</v>
      </c>
      <c r="D4889" s="1" t="s">
        <v>53</v>
      </c>
      <c r="E4889" s="1" t="s">
        <v>54</v>
      </c>
      <c r="F4889" s="47">
        <v>714</v>
      </c>
      <c r="G4889" s="34">
        <v>833.62</v>
      </c>
      <c r="H4889" s="1" t="s">
        <v>218</v>
      </c>
      <c r="I4889" s="34">
        <v>5.0832999999999998E-3</v>
      </c>
      <c r="J4889" s="34">
        <v>4538.9794675331204</v>
      </c>
      <c r="K4889" s="35" t="str">
        <f t="shared" si="392"/>
        <v>Leenderbos, Groote Heide &amp; De Plateaux_H4030</v>
      </c>
      <c r="L4889" s="36">
        <f>VLOOKUP(D4889,DATA!A:F,5,FALSE)</f>
        <v>1.0986712608830001E-2</v>
      </c>
      <c r="M4889" s="37">
        <f>VLOOKUP(D4889,DATA!A:F,6,FALSE)</f>
        <v>982</v>
      </c>
      <c r="N4889" s="36">
        <f t="shared" si="393"/>
        <v>16.380181219824735</v>
      </c>
      <c r="O4889" s="36">
        <f t="shared" si="394"/>
        <v>16.380946198949644</v>
      </c>
      <c r="P4889" s="36">
        <f t="shared" si="395"/>
        <v>7.649791249093596E-4</v>
      </c>
      <c r="Q4889" s="36">
        <f t="shared" si="396"/>
        <v>3.4722245410550377E-2</v>
      </c>
    </row>
    <row r="4890" spans="1:17" x14ac:dyDescent="0.3">
      <c r="A4890" s="29">
        <v>2034431</v>
      </c>
      <c r="B4890" s="1">
        <v>136</v>
      </c>
      <c r="C4890" s="1" t="s">
        <v>14</v>
      </c>
      <c r="D4890" s="1" t="s">
        <v>53</v>
      </c>
      <c r="E4890" s="1" t="s">
        <v>54</v>
      </c>
      <c r="F4890" s="47">
        <v>714</v>
      </c>
      <c r="G4890" s="34">
        <v>836.62</v>
      </c>
      <c r="H4890" s="1" t="s">
        <v>218</v>
      </c>
      <c r="I4890" s="34">
        <v>5.0806000000000002E-3</v>
      </c>
      <c r="J4890" s="34">
        <v>54.879973999999997</v>
      </c>
      <c r="K4890" s="35" t="str">
        <f t="shared" si="392"/>
        <v>Leenderbos, Groote Heide &amp; De Plateaux_H4030</v>
      </c>
      <c r="L4890" s="36">
        <f>VLOOKUP(D4890,DATA!A:F,5,FALSE)</f>
        <v>1.0986712608830001E-2</v>
      </c>
      <c r="M4890" s="37">
        <f>VLOOKUP(D4890,DATA!A:F,6,FALSE)</f>
        <v>982</v>
      </c>
      <c r="N4890" s="36">
        <f t="shared" si="393"/>
        <v>16.836655726627999</v>
      </c>
      <c r="O4890" s="36">
        <f t="shared" si="394"/>
        <v>16.837437315890977</v>
      </c>
      <c r="P4890" s="36">
        <f t="shared" si="395"/>
        <v>7.8158926297788867E-4</v>
      </c>
      <c r="Q4890" s="36">
        <f t="shared" si="396"/>
        <v>4.2893598430905692E-4</v>
      </c>
    </row>
    <row r="4891" spans="1:17" x14ac:dyDescent="0.3">
      <c r="A4891" s="29">
        <v>2034432</v>
      </c>
      <c r="B4891" s="1">
        <v>136</v>
      </c>
      <c r="C4891" s="1" t="s">
        <v>14</v>
      </c>
      <c r="D4891" s="1" t="s">
        <v>53</v>
      </c>
      <c r="E4891" s="1" t="s">
        <v>54</v>
      </c>
      <c r="F4891" s="47">
        <v>714</v>
      </c>
      <c r="G4891" s="34">
        <v>837.82</v>
      </c>
      <c r="H4891" s="1" t="s">
        <v>218</v>
      </c>
      <c r="I4891" s="34">
        <v>5.0764E-3</v>
      </c>
      <c r="J4891" s="34">
        <v>7184.0540000000001</v>
      </c>
      <c r="K4891" s="35" t="str">
        <f t="shared" si="392"/>
        <v>Leenderbos, Groote Heide &amp; De Plateaux_H4030</v>
      </c>
      <c r="L4891" s="36">
        <f>VLOOKUP(D4891,DATA!A:F,5,FALSE)</f>
        <v>1.0986712608830001E-2</v>
      </c>
      <c r="M4891" s="37">
        <f>VLOOKUP(D4891,DATA!A:F,6,FALSE)</f>
        <v>982</v>
      </c>
      <c r="N4891" s="36">
        <f t="shared" si="393"/>
        <v>17.022065868719558</v>
      </c>
      <c r="O4891" s="36">
        <f t="shared" si="394"/>
        <v>17.022853651479831</v>
      </c>
      <c r="P4891" s="36">
        <f t="shared" si="395"/>
        <v>7.8778276027335892E-4</v>
      </c>
      <c r="Q4891" s="36">
        <f t="shared" si="396"/>
        <v>5.6594738900728657E-2</v>
      </c>
    </row>
    <row r="4892" spans="1:17" x14ac:dyDescent="0.3">
      <c r="A4892" s="29">
        <v>2034433</v>
      </c>
      <c r="B4892" s="1">
        <v>136</v>
      </c>
      <c r="C4892" s="1" t="s">
        <v>14</v>
      </c>
      <c r="D4892" s="1" t="s">
        <v>53</v>
      </c>
      <c r="E4892" s="1" t="s">
        <v>54</v>
      </c>
      <c r="F4892" s="47">
        <v>714</v>
      </c>
      <c r="G4892" s="34">
        <v>840.37</v>
      </c>
      <c r="H4892" s="1" t="s">
        <v>218</v>
      </c>
      <c r="I4892" s="34">
        <v>5.0756000000000004E-3</v>
      </c>
      <c r="J4892" s="34">
        <v>3487.1106</v>
      </c>
      <c r="K4892" s="35" t="str">
        <f t="shared" si="392"/>
        <v>Leenderbos, Groote Heide &amp; De Plateaux_H4030</v>
      </c>
      <c r="L4892" s="36">
        <f>VLOOKUP(D4892,DATA!A:F,5,FALSE)</f>
        <v>1.0986712608830001E-2</v>
      </c>
      <c r="M4892" s="37">
        <f>VLOOKUP(D4892,DATA!A:F,6,FALSE)</f>
        <v>982</v>
      </c>
      <c r="N4892" s="36">
        <f t="shared" si="393"/>
        <v>17.421444952770607</v>
      </c>
      <c r="O4892" s="36">
        <f t="shared" si="394"/>
        <v>17.422247211581144</v>
      </c>
      <c r="P4892" s="36">
        <f t="shared" si="395"/>
        <v>8.0225881053763715E-4</v>
      </c>
      <c r="Q4892" s="36">
        <f t="shared" si="396"/>
        <v>2.7975652021691864E-2</v>
      </c>
    </row>
    <row r="4893" spans="1:17" x14ac:dyDescent="0.3">
      <c r="A4893" s="29">
        <v>2034434</v>
      </c>
      <c r="B4893" s="1">
        <v>136</v>
      </c>
      <c r="C4893" s="1" t="s">
        <v>14</v>
      </c>
      <c r="D4893" s="1" t="s">
        <v>63</v>
      </c>
      <c r="E4893" s="1" t="s">
        <v>64</v>
      </c>
      <c r="F4893" s="47">
        <v>714</v>
      </c>
      <c r="G4893" s="34">
        <v>851.03</v>
      </c>
      <c r="H4893" s="1" t="s">
        <v>218</v>
      </c>
      <c r="I4893" s="34">
        <v>5.1013999999999999E-3</v>
      </c>
      <c r="J4893" s="34">
        <v>6599.3892999999998</v>
      </c>
      <c r="K4893" s="35" t="str">
        <f t="shared" si="392"/>
        <v>Leenderbos, Groote Heide &amp; De Plateaux_H2310</v>
      </c>
      <c r="L4893" s="36">
        <f>VLOOKUP(D4893,DATA!A:F,5,FALSE)</f>
        <v>1.0986712608830001E-2</v>
      </c>
      <c r="M4893" s="37">
        <f>VLOOKUP(D4893,DATA!A:F,6,FALSE)</f>
        <v>982</v>
      </c>
      <c r="N4893" s="36">
        <f t="shared" si="393"/>
        <v>19.171113756077364</v>
      </c>
      <c r="O4893" s="36">
        <f t="shared" si="394"/>
        <v>19.171982273600275</v>
      </c>
      <c r="P4893" s="36">
        <f t="shared" si="395"/>
        <v>8.6851752291039475E-4</v>
      </c>
      <c r="Q4893" s="36">
        <f t="shared" si="396"/>
        <v>5.7316852475573637E-2</v>
      </c>
    </row>
    <row r="4894" spans="1:17" x14ac:dyDescent="0.3">
      <c r="A4894" s="29">
        <v>2034434</v>
      </c>
      <c r="B4894" s="1">
        <v>136</v>
      </c>
      <c r="C4894" s="1" t="s">
        <v>14</v>
      </c>
      <c r="D4894" s="1" t="s">
        <v>61</v>
      </c>
      <c r="E4894" s="1" t="s">
        <v>62</v>
      </c>
      <c r="F4894" s="47">
        <v>714</v>
      </c>
      <c r="G4894" s="34">
        <v>851.03</v>
      </c>
      <c r="H4894" s="1" t="s">
        <v>218</v>
      </c>
      <c r="I4894" s="34">
        <v>5.1013999999999999E-3</v>
      </c>
      <c r="J4894" s="34">
        <v>48.157479000000002</v>
      </c>
      <c r="K4894" s="35" t="str">
        <f t="shared" si="392"/>
        <v>Leenderbos, Groote Heide &amp; De Plateaux_H2330</v>
      </c>
      <c r="L4894" s="36">
        <f>VLOOKUP(D4894,DATA!A:F,5,FALSE)</f>
        <v>1.0986712608830001E-2</v>
      </c>
      <c r="M4894" s="37">
        <f>VLOOKUP(D4894,DATA!A:F,6,FALSE)</f>
        <v>982</v>
      </c>
      <c r="N4894" s="36">
        <f t="shared" si="393"/>
        <v>19.171113756077364</v>
      </c>
      <c r="O4894" s="36">
        <f t="shared" si="394"/>
        <v>19.171982273600275</v>
      </c>
      <c r="P4894" s="36">
        <f t="shared" si="395"/>
        <v>8.6851752291039475E-4</v>
      </c>
      <c r="Q4894" s="36">
        <f t="shared" si="396"/>
        <v>4.182561437068936E-4</v>
      </c>
    </row>
    <row r="4895" spans="1:17" x14ac:dyDescent="0.3">
      <c r="A4895" s="29">
        <v>2034434</v>
      </c>
      <c r="B4895" s="1">
        <v>136</v>
      </c>
      <c r="C4895" s="1" t="s">
        <v>14</v>
      </c>
      <c r="D4895" s="1" t="s">
        <v>53</v>
      </c>
      <c r="E4895" s="1" t="s">
        <v>54</v>
      </c>
      <c r="F4895" s="47">
        <v>714</v>
      </c>
      <c r="G4895" s="34">
        <v>851.03</v>
      </c>
      <c r="H4895" s="1" t="s">
        <v>218</v>
      </c>
      <c r="I4895" s="34">
        <v>5.1013999999999999E-3</v>
      </c>
      <c r="J4895" s="34">
        <v>400.61046199999998</v>
      </c>
      <c r="K4895" s="35" t="str">
        <f t="shared" si="392"/>
        <v>Leenderbos, Groote Heide &amp; De Plateaux_H4030</v>
      </c>
      <c r="L4895" s="36">
        <f>VLOOKUP(D4895,DATA!A:F,5,FALSE)</f>
        <v>1.0986712608830001E-2</v>
      </c>
      <c r="M4895" s="37">
        <f>VLOOKUP(D4895,DATA!A:F,6,FALSE)</f>
        <v>982</v>
      </c>
      <c r="N4895" s="36">
        <f t="shared" si="393"/>
        <v>19.171113756077364</v>
      </c>
      <c r="O4895" s="36">
        <f t="shared" si="394"/>
        <v>19.171982273600275</v>
      </c>
      <c r="P4895" s="36">
        <f t="shared" si="395"/>
        <v>8.6851752291039475E-4</v>
      </c>
      <c r="Q4895" s="36">
        <f t="shared" si="396"/>
        <v>3.4793720610822882E-3</v>
      </c>
    </row>
    <row r="4896" spans="1:17" x14ac:dyDescent="0.3">
      <c r="A4896" s="29">
        <v>2034435</v>
      </c>
      <c r="B4896" s="1">
        <v>136</v>
      </c>
      <c r="C4896" s="1" t="s">
        <v>14</v>
      </c>
      <c r="D4896" s="1" t="s">
        <v>63</v>
      </c>
      <c r="E4896" s="1" t="s">
        <v>64</v>
      </c>
      <c r="F4896" s="47">
        <v>714</v>
      </c>
      <c r="G4896" s="34">
        <v>838.24</v>
      </c>
      <c r="H4896" s="1" t="s">
        <v>218</v>
      </c>
      <c r="I4896" s="34">
        <v>4.9769000000000002E-3</v>
      </c>
      <c r="J4896" s="34">
        <v>7263.4809999999998</v>
      </c>
      <c r="K4896" s="35" t="str">
        <f t="shared" si="392"/>
        <v>Leenderbos, Groote Heide &amp; De Plateaux_H2310</v>
      </c>
      <c r="L4896" s="36">
        <f>VLOOKUP(D4896,DATA!A:F,5,FALSE)</f>
        <v>1.0986712608830001E-2</v>
      </c>
      <c r="M4896" s="37">
        <f>VLOOKUP(D4896,DATA!A:F,6,FALSE)</f>
        <v>982</v>
      </c>
      <c r="N4896" s="36">
        <f t="shared" si="393"/>
        <v>17.087341721547407</v>
      </c>
      <c r="O4896" s="36">
        <f t="shared" si="394"/>
        <v>17.088116414916861</v>
      </c>
      <c r="P4896" s="36">
        <f t="shared" si="395"/>
        <v>7.7469336945412692E-4</v>
      </c>
      <c r="Q4896" s="36">
        <f t="shared" si="396"/>
        <v>0</v>
      </c>
    </row>
    <row r="4897" spans="1:17" x14ac:dyDescent="0.3">
      <c r="A4897" s="29">
        <v>2034435</v>
      </c>
      <c r="B4897" s="1">
        <v>136</v>
      </c>
      <c r="C4897" s="1" t="s">
        <v>14</v>
      </c>
      <c r="D4897" s="1" t="s">
        <v>61</v>
      </c>
      <c r="E4897" s="1" t="s">
        <v>62</v>
      </c>
      <c r="F4897" s="47">
        <v>714</v>
      </c>
      <c r="G4897" s="34">
        <v>838.24</v>
      </c>
      <c r="H4897" s="1" t="s">
        <v>218</v>
      </c>
      <c r="I4897" s="34">
        <v>4.9769000000000002E-3</v>
      </c>
      <c r="J4897" s="34">
        <v>1606.13068</v>
      </c>
      <c r="K4897" s="35" t="str">
        <f t="shared" si="392"/>
        <v>Leenderbos, Groote Heide &amp; De Plateaux_H2330</v>
      </c>
      <c r="L4897" s="36">
        <f>VLOOKUP(D4897,DATA!A:F,5,FALSE)</f>
        <v>1.0986712608830001E-2</v>
      </c>
      <c r="M4897" s="37">
        <f>VLOOKUP(D4897,DATA!A:F,6,FALSE)</f>
        <v>982</v>
      </c>
      <c r="N4897" s="36">
        <f t="shared" si="393"/>
        <v>17.087341721547407</v>
      </c>
      <c r="O4897" s="36">
        <f t="shared" si="394"/>
        <v>17.088116414916861</v>
      </c>
      <c r="P4897" s="36">
        <f t="shared" si="395"/>
        <v>7.7469336945412692E-4</v>
      </c>
      <c r="Q4897" s="36">
        <f t="shared" si="396"/>
        <v>0</v>
      </c>
    </row>
    <row r="4898" spans="1:17" x14ac:dyDescent="0.3">
      <c r="A4898" s="29">
        <v>2034436</v>
      </c>
      <c r="B4898" s="1">
        <v>136</v>
      </c>
      <c r="C4898" s="1" t="s">
        <v>14</v>
      </c>
      <c r="D4898" s="1" t="s">
        <v>63</v>
      </c>
      <c r="E4898" s="1" t="s">
        <v>64</v>
      </c>
      <c r="F4898" s="47">
        <v>714</v>
      </c>
      <c r="G4898" s="34">
        <v>841.56</v>
      </c>
      <c r="H4898" s="1" t="s">
        <v>218</v>
      </c>
      <c r="I4898" s="34">
        <v>4.9369000000000001E-3</v>
      </c>
      <c r="J4898" s="34">
        <v>7923.0827678915402</v>
      </c>
      <c r="K4898" s="35" t="str">
        <f t="shared" si="392"/>
        <v>Leenderbos, Groote Heide &amp; De Plateaux_H2310</v>
      </c>
      <c r="L4898" s="36">
        <f>VLOOKUP(D4898,DATA!A:F,5,FALSE)</f>
        <v>1.0986712608830001E-2</v>
      </c>
      <c r="M4898" s="37">
        <f>VLOOKUP(D4898,DATA!A:F,6,FALSE)</f>
        <v>982</v>
      </c>
      <c r="N4898" s="36">
        <f t="shared" si="393"/>
        <v>17.610337029798181</v>
      </c>
      <c r="O4898" s="36">
        <f t="shared" si="394"/>
        <v>17.611124021437234</v>
      </c>
      <c r="P4898" s="36">
        <f t="shared" si="395"/>
        <v>7.8699163905326941E-4</v>
      </c>
      <c r="Q4898" s="36">
        <f t="shared" si="396"/>
        <v>0</v>
      </c>
    </row>
    <row r="4899" spans="1:17" x14ac:dyDescent="0.3">
      <c r="A4899" s="29">
        <v>2034436</v>
      </c>
      <c r="B4899" s="1">
        <v>136</v>
      </c>
      <c r="C4899" s="1" t="s">
        <v>14</v>
      </c>
      <c r="D4899" s="1" t="s">
        <v>61</v>
      </c>
      <c r="E4899" s="1" t="s">
        <v>62</v>
      </c>
      <c r="F4899" s="47">
        <v>714</v>
      </c>
      <c r="G4899" s="34">
        <v>841.56</v>
      </c>
      <c r="H4899" s="1" t="s">
        <v>218</v>
      </c>
      <c r="I4899" s="34">
        <v>4.9369000000000001E-3</v>
      </c>
      <c r="J4899" s="34">
        <v>2076.9173856635098</v>
      </c>
      <c r="K4899" s="35" t="str">
        <f t="shared" si="392"/>
        <v>Leenderbos, Groote Heide &amp; De Plateaux_H2330</v>
      </c>
      <c r="L4899" s="36">
        <f>VLOOKUP(D4899,DATA!A:F,5,FALSE)</f>
        <v>1.0986712608830001E-2</v>
      </c>
      <c r="M4899" s="37">
        <f>VLOOKUP(D4899,DATA!A:F,6,FALSE)</f>
        <v>982</v>
      </c>
      <c r="N4899" s="36">
        <f t="shared" si="393"/>
        <v>17.610337029798181</v>
      </c>
      <c r="O4899" s="36">
        <f t="shared" si="394"/>
        <v>17.611124021437234</v>
      </c>
      <c r="P4899" s="36">
        <f t="shared" si="395"/>
        <v>7.8699163905326941E-4</v>
      </c>
      <c r="Q4899" s="36">
        <f t="shared" si="396"/>
        <v>0</v>
      </c>
    </row>
    <row r="4900" spans="1:17" x14ac:dyDescent="0.3">
      <c r="A4900" s="29">
        <v>2034437</v>
      </c>
      <c r="B4900" s="1">
        <v>136</v>
      </c>
      <c r="C4900" s="1" t="s">
        <v>14</v>
      </c>
      <c r="D4900" s="1" t="s">
        <v>61</v>
      </c>
      <c r="E4900" s="1" t="s">
        <v>62</v>
      </c>
      <c r="F4900" s="47">
        <v>714</v>
      </c>
      <c r="G4900" s="34">
        <v>872.43</v>
      </c>
      <c r="H4900" s="1" t="s">
        <v>218</v>
      </c>
      <c r="I4900" s="34">
        <v>4.9085999999999999E-3</v>
      </c>
      <c r="J4900" s="34">
        <v>10000</v>
      </c>
      <c r="K4900" s="35" t="str">
        <f t="shared" si="392"/>
        <v>Leenderbos, Groote Heide &amp; De Plateaux_H2330</v>
      </c>
      <c r="L4900" s="36">
        <f>VLOOKUP(D4900,DATA!A:F,5,FALSE)</f>
        <v>1.0986712608830001E-2</v>
      </c>
      <c r="M4900" s="37">
        <f>VLOOKUP(D4900,DATA!A:F,6,FALSE)</f>
        <v>982</v>
      </c>
      <c r="N4900" s="36">
        <f t="shared" si="393"/>
        <v>23.079740424097178</v>
      </c>
      <c r="O4900" s="36">
        <f t="shared" si="394"/>
        <v>23.080697846033118</v>
      </c>
      <c r="P4900" s="36">
        <f t="shared" si="395"/>
        <v>9.5742193594006153E-4</v>
      </c>
      <c r="Q4900" s="36">
        <f t="shared" si="396"/>
        <v>0</v>
      </c>
    </row>
    <row r="4901" spans="1:17" x14ac:dyDescent="0.3">
      <c r="A4901" s="29">
        <v>2034438</v>
      </c>
      <c r="B4901" s="1">
        <v>136</v>
      </c>
      <c r="C4901" s="1" t="s">
        <v>14</v>
      </c>
      <c r="D4901" s="1" t="s">
        <v>61</v>
      </c>
      <c r="E4901" s="1" t="s">
        <v>62</v>
      </c>
      <c r="F4901" s="47">
        <v>714</v>
      </c>
      <c r="G4901" s="34">
        <v>928.36</v>
      </c>
      <c r="H4901" s="1" t="s">
        <v>218</v>
      </c>
      <c r="I4901" s="34">
        <v>5.2058E-3</v>
      </c>
      <c r="J4901" s="34">
        <v>9290.0370000000003</v>
      </c>
      <c r="K4901" s="35" t="str">
        <f t="shared" si="392"/>
        <v>Leenderbos, Groote Heide &amp; De Plateaux_H2330</v>
      </c>
      <c r="L4901" s="36">
        <f>VLOOKUP(D4901,DATA!A:F,5,FALSE)</f>
        <v>1.0986712608830001E-2</v>
      </c>
      <c r="M4901" s="37">
        <f>VLOOKUP(D4901,DATA!A:F,6,FALSE)</f>
        <v>982</v>
      </c>
      <c r="N4901" s="36">
        <f t="shared" si="393"/>
        <v>35.678922598786372</v>
      </c>
      <c r="O4901" s="36">
        <f t="shared" si="394"/>
        <v>35.680235172922693</v>
      </c>
      <c r="P4901" s="36">
        <f t="shared" si="395"/>
        <v>1.3125741363211318E-3</v>
      </c>
      <c r="Q4901" s="36">
        <f t="shared" si="396"/>
        <v>0.1219386229166636</v>
      </c>
    </row>
    <row r="4902" spans="1:17" x14ac:dyDescent="0.3">
      <c r="A4902" s="29">
        <v>2034439</v>
      </c>
      <c r="B4902" s="1">
        <v>136</v>
      </c>
      <c r="C4902" s="1" t="s">
        <v>14</v>
      </c>
      <c r="D4902" s="1" t="s">
        <v>61</v>
      </c>
      <c r="E4902" s="1" t="s">
        <v>62</v>
      </c>
      <c r="F4902" s="47">
        <v>714</v>
      </c>
      <c r="G4902" s="34">
        <v>1027.52</v>
      </c>
      <c r="H4902" s="1" t="s">
        <v>218</v>
      </c>
      <c r="I4902" s="34">
        <v>5.6606E-3</v>
      </c>
      <c r="J4902" s="34">
        <v>824.74288174979995</v>
      </c>
      <c r="K4902" s="35" t="str">
        <f t="shared" si="392"/>
        <v>Leenderbos, Groote Heide &amp; De Plateaux_H2330</v>
      </c>
      <c r="L4902" s="36">
        <f>VLOOKUP(D4902,DATA!A:F,5,FALSE)</f>
        <v>1.0986712608830001E-2</v>
      </c>
      <c r="M4902" s="37">
        <f>VLOOKUP(D4902,DATA!A:F,6,FALSE)</f>
        <v>982</v>
      </c>
      <c r="N4902" s="36">
        <f t="shared" si="393"/>
        <v>62.248639336685528</v>
      </c>
      <c r="O4902" s="36">
        <f t="shared" si="394"/>
        <v>62.250100804970458</v>
      </c>
      <c r="P4902" s="36">
        <f t="shared" si="395"/>
        <v>1.4614682849298788E-3</v>
      </c>
      <c r="Q4902" s="36">
        <f t="shared" si="396"/>
        <v>1.2053355648990061E-2</v>
      </c>
    </row>
    <row r="4903" spans="1:17" x14ac:dyDescent="0.3">
      <c r="A4903" s="29">
        <v>2034439</v>
      </c>
      <c r="B4903" s="1">
        <v>136</v>
      </c>
      <c r="C4903" s="1" t="s">
        <v>14</v>
      </c>
      <c r="D4903" s="1" t="s">
        <v>51</v>
      </c>
      <c r="E4903" s="1" t="s">
        <v>52</v>
      </c>
      <c r="F4903" s="47">
        <v>1000</v>
      </c>
      <c r="G4903" s="34">
        <v>1027.52</v>
      </c>
      <c r="H4903" s="1" t="s">
        <v>218</v>
      </c>
      <c r="I4903" s="34">
        <v>5.6606E-3</v>
      </c>
      <c r="J4903" s="34">
        <v>301.05414000000002</v>
      </c>
      <c r="K4903" s="35" t="str">
        <f t="shared" si="392"/>
        <v>Leenderbos, Groote Heide &amp; De Plateaux_Lg09</v>
      </c>
      <c r="L4903" s="36">
        <f>VLOOKUP(D4903,DATA!A:F,5,FALSE)</f>
        <v>8.4126827976184013E-3</v>
      </c>
      <c r="M4903" s="37">
        <f>VLOOKUP(D4903,DATA!A:F,6,FALSE)</f>
        <v>1350</v>
      </c>
      <c r="N4903" s="36">
        <f t="shared" si="393"/>
        <v>6.2215153728193542</v>
      </c>
      <c r="O4903" s="36">
        <f t="shared" si="394"/>
        <v>6.2217932196353676</v>
      </c>
      <c r="P4903" s="36">
        <f t="shared" si="395"/>
        <v>2.77846816013394E-4</v>
      </c>
      <c r="Q4903" s="36">
        <f t="shared" si="396"/>
        <v>8.3646934246650562E-4</v>
      </c>
    </row>
    <row r="4904" spans="1:17" x14ac:dyDescent="0.3">
      <c r="A4904" s="29">
        <v>2034478</v>
      </c>
      <c r="B4904" s="1">
        <v>138</v>
      </c>
      <c r="C4904" s="1" t="s">
        <v>38</v>
      </c>
      <c r="D4904" s="1" t="s">
        <v>75</v>
      </c>
      <c r="E4904" s="1" t="s">
        <v>76</v>
      </c>
      <c r="F4904" s="47">
        <v>1071</v>
      </c>
      <c r="G4904" s="34">
        <v>2179.09</v>
      </c>
      <c r="H4904" s="1" t="s">
        <v>218</v>
      </c>
      <c r="I4904" s="34">
        <v>6.9099999999999999E-4</v>
      </c>
      <c r="J4904" s="34">
        <v>2413.2206999999999</v>
      </c>
      <c r="K4904" s="35" t="str">
        <f t="shared" si="392"/>
        <v>Weerter- en Budelerbergen &amp; Ringselven_Lg13</v>
      </c>
      <c r="L4904" s="36">
        <f>VLOOKUP(D4904,DATA!A:F,5,FALSE)</f>
        <v>8.4126827976184013E-3</v>
      </c>
      <c r="M4904" s="37">
        <f>VLOOKUP(D4904,DATA!A:F,6,FALSE)</f>
        <v>1421</v>
      </c>
      <c r="N4904" s="36">
        <f t="shared" si="393"/>
        <v>99.830363661727915</v>
      </c>
      <c r="O4904" s="36">
        <f t="shared" si="394"/>
        <v>99.830364646176065</v>
      </c>
      <c r="P4904" s="36">
        <f t="shared" si="395"/>
        <v>9.8444814966569538E-7</v>
      </c>
      <c r="Q4904" s="36">
        <f t="shared" si="396"/>
        <v>0</v>
      </c>
    </row>
    <row r="4905" spans="1:17" x14ac:dyDescent="0.3">
      <c r="A4905" s="29">
        <v>2034479</v>
      </c>
      <c r="B4905" s="1">
        <v>138</v>
      </c>
      <c r="C4905" s="1" t="s">
        <v>38</v>
      </c>
      <c r="D4905" s="1" t="s">
        <v>75</v>
      </c>
      <c r="E4905" s="1" t="s">
        <v>76</v>
      </c>
      <c r="F4905" s="47">
        <v>1071</v>
      </c>
      <c r="G4905" s="34">
        <v>1867.07</v>
      </c>
      <c r="H4905" s="1" t="s">
        <v>218</v>
      </c>
      <c r="I4905" s="34">
        <v>6.1649999999999997E-4</v>
      </c>
      <c r="J4905" s="34">
        <v>8741.6170000000002</v>
      </c>
      <c r="K4905" s="35" t="str">
        <f t="shared" si="392"/>
        <v>Weerter- en Budelerbergen &amp; Ringselven_Lg13</v>
      </c>
      <c r="L4905" s="36">
        <f>VLOOKUP(D4905,DATA!A:F,5,FALSE)</f>
        <v>8.4126827976184013E-3</v>
      </c>
      <c r="M4905" s="37">
        <f>VLOOKUP(D4905,DATA!A:F,6,FALSE)</f>
        <v>1421</v>
      </c>
      <c r="N4905" s="36">
        <f t="shared" si="393"/>
        <v>97.708194322571487</v>
      </c>
      <c r="O4905" s="36">
        <f t="shared" si="394"/>
        <v>97.70820593639705</v>
      </c>
      <c r="P4905" s="36">
        <f t="shared" si="395"/>
        <v>1.1613825563472346E-5</v>
      </c>
      <c r="Q4905" s="36">
        <f t="shared" si="396"/>
        <v>0</v>
      </c>
    </row>
    <row r="4906" spans="1:17" x14ac:dyDescent="0.3">
      <c r="A4906" s="29">
        <v>2034480</v>
      </c>
      <c r="B4906" s="1">
        <v>138</v>
      </c>
      <c r="C4906" s="1" t="s">
        <v>38</v>
      </c>
      <c r="D4906" s="1" t="s">
        <v>75</v>
      </c>
      <c r="E4906" s="1" t="s">
        <v>76</v>
      </c>
      <c r="F4906" s="47">
        <v>1071</v>
      </c>
      <c r="G4906" s="34">
        <v>1855.53</v>
      </c>
      <c r="H4906" s="1" t="s">
        <v>218</v>
      </c>
      <c r="I4906" s="34">
        <v>5.4609999999999999E-4</v>
      </c>
      <c r="J4906" s="34">
        <v>8845.7420000000002</v>
      </c>
      <c r="K4906" s="35" t="str">
        <f t="shared" si="392"/>
        <v>Weerter- en Budelerbergen &amp; Ringselven_Lg13</v>
      </c>
      <c r="L4906" s="36">
        <f>VLOOKUP(D4906,DATA!A:F,5,FALSE)</f>
        <v>8.4126827976184013E-3</v>
      </c>
      <c r="M4906" s="37">
        <f>VLOOKUP(D4906,DATA!A:F,6,FALSE)</f>
        <v>1421</v>
      </c>
      <c r="N4906" s="36">
        <f t="shared" si="393"/>
        <v>97.480429185029436</v>
      </c>
      <c r="O4906" s="36">
        <f t="shared" si="394"/>
        <v>97.480440468683028</v>
      </c>
      <c r="P4906" s="36">
        <f t="shared" si="395"/>
        <v>1.1283653591931397E-5</v>
      </c>
      <c r="Q4906" s="36">
        <f t="shared" si="396"/>
        <v>0</v>
      </c>
    </row>
    <row r="4907" spans="1:17" x14ac:dyDescent="0.3">
      <c r="A4907" s="29">
        <v>2034481</v>
      </c>
      <c r="B4907" s="1">
        <v>138</v>
      </c>
      <c r="C4907" s="1" t="s">
        <v>38</v>
      </c>
      <c r="D4907" s="1" t="s">
        <v>75</v>
      </c>
      <c r="E4907" s="1" t="s">
        <v>76</v>
      </c>
      <c r="F4907" s="47">
        <v>1071</v>
      </c>
      <c r="G4907" s="34">
        <v>1842.7</v>
      </c>
      <c r="H4907" s="1" t="s">
        <v>218</v>
      </c>
      <c r="I4907" s="34">
        <v>4.594E-4</v>
      </c>
      <c r="J4907" s="34">
        <v>9250.0849999999991</v>
      </c>
      <c r="K4907" s="35" t="str">
        <f t="shared" si="392"/>
        <v>Weerter- en Budelerbergen &amp; Ringselven_Lg13</v>
      </c>
      <c r="L4907" s="36">
        <f>VLOOKUP(D4907,DATA!A:F,5,FALSE)</f>
        <v>8.4126827976184013E-3</v>
      </c>
      <c r="M4907" s="37">
        <f>VLOOKUP(D4907,DATA!A:F,6,FALSE)</f>
        <v>1421</v>
      </c>
      <c r="N4907" s="36">
        <f t="shared" si="393"/>
        <v>97.201298023773674</v>
      </c>
      <c r="O4907" s="36">
        <f t="shared" si="394"/>
        <v>97.201308537421653</v>
      </c>
      <c r="P4907" s="36">
        <f t="shared" si="395"/>
        <v>1.0513647978882545E-5</v>
      </c>
      <c r="Q4907" s="36">
        <f t="shared" si="396"/>
        <v>0</v>
      </c>
    </row>
    <row r="4908" spans="1:17" x14ac:dyDescent="0.3">
      <c r="A4908" s="29">
        <v>2034482</v>
      </c>
      <c r="B4908" s="1">
        <v>138</v>
      </c>
      <c r="C4908" s="1" t="s">
        <v>38</v>
      </c>
      <c r="D4908" s="1" t="s">
        <v>75</v>
      </c>
      <c r="E4908" s="1" t="s">
        <v>76</v>
      </c>
      <c r="F4908" s="47">
        <v>1071</v>
      </c>
      <c r="G4908" s="34">
        <v>1823.81</v>
      </c>
      <c r="H4908" s="1" t="s">
        <v>218</v>
      </c>
      <c r="I4908" s="34">
        <v>3.3129999999999998E-4</v>
      </c>
      <c r="J4908" s="34">
        <v>9411.9459999999999</v>
      </c>
      <c r="K4908" s="35" t="str">
        <f t="shared" si="392"/>
        <v>Weerter- en Budelerbergen &amp; Ringselven_Lg13</v>
      </c>
      <c r="L4908" s="36">
        <f>VLOOKUP(D4908,DATA!A:F,5,FALSE)</f>
        <v>8.4126827976184013E-3</v>
      </c>
      <c r="M4908" s="37">
        <f>VLOOKUP(D4908,DATA!A:F,6,FALSE)</f>
        <v>1421</v>
      </c>
      <c r="N4908" s="36">
        <f t="shared" si="393"/>
        <v>96.73499128062096</v>
      </c>
      <c r="O4908" s="36">
        <f t="shared" si="394"/>
        <v>96.735000083471462</v>
      </c>
      <c r="P4908" s="36">
        <f t="shared" si="395"/>
        <v>8.8028505018655778E-6</v>
      </c>
      <c r="Q4908" s="36">
        <f t="shared" si="396"/>
        <v>0</v>
      </c>
    </row>
    <row r="4909" spans="1:17" x14ac:dyDescent="0.3">
      <c r="A4909" s="29">
        <v>2034483</v>
      </c>
      <c r="B4909" s="1">
        <v>138</v>
      </c>
      <c r="C4909" s="1" t="s">
        <v>38</v>
      </c>
      <c r="D4909" s="1" t="s">
        <v>75</v>
      </c>
      <c r="E4909" s="1" t="s">
        <v>76</v>
      </c>
      <c r="F4909" s="47">
        <v>1071</v>
      </c>
      <c r="G4909" s="34">
        <v>1831.68</v>
      </c>
      <c r="H4909" s="1" t="s">
        <v>218</v>
      </c>
      <c r="I4909" s="34">
        <v>2.7779999999999998E-4</v>
      </c>
      <c r="J4909" s="34">
        <v>8183.8829999999998</v>
      </c>
      <c r="K4909" s="35" t="str">
        <f t="shared" si="392"/>
        <v>Weerter- en Budelerbergen &amp; Ringselven_Lg13</v>
      </c>
      <c r="L4909" s="36">
        <f>VLOOKUP(D4909,DATA!A:F,5,FALSE)</f>
        <v>8.4126827976184013E-3</v>
      </c>
      <c r="M4909" s="37">
        <f>VLOOKUP(D4909,DATA!A:F,6,FALSE)</f>
        <v>1421</v>
      </c>
      <c r="N4909" s="36">
        <f t="shared" si="393"/>
        <v>96.937754426876168</v>
      </c>
      <c r="O4909" s="36">
        <f t="shared" si="394"/>
        <v>96.93776136431633</v>
      </c>
      <c r="P4909" s="36">
        <f t="shared" si="395"/>
        <v>6.9374401618915726E-6</v>
      </c>
      <c r="Q4909" s="36">
        <f t="shared" si="396"/>
        <v>0</v>
      </c>
    </row>
    <row r="4910" spans="1:17" x14ac:dyDescent="0.3">
      <c r="A4910" s="29">
        <v>2034484</v>
      </c>
      <c r="B4910" s="1">
        <v>138</v>
      </c>
      <c r="C4910" s="1" t="s">
        <v>38</v>
      </c>
      <c r="D4910" s="1" t="s">
        <v>75</v>
      </c>
      <c r="E4910" s="1" t="s">
        <v>76</v>
      </c>
      <c r="F4910" s="47">
        <v>1071</v>
      </c>
      <c r="G4910" s="34">
        <v>1813.72</v>
      </c>
      <c r="H4910" s="1" t="s">
        <v>218</v>
      </c>
      <c r="I4910" s="34">
        <v>2.118E-4</v>
      </c>
      <c r="J4910" s="34">
        <v>8929.6119999999992</v>
      </c>
      <c r="K4910" s="35" t="str">
        <f t="shared" si="392"/>
        <v>Weerter- en Budelerbergen &amp; Ringselven_Lg13</v>
      </c>
      <c r="L4910" s="36">
        <f>VLOOKUP(D4910,DATA!A:F,5,FALSE)</f>
        <v>8.4126827976184013E-3</v>
      </c>
      <c r="M4910" s="37">
        <f>VLOOKUP(D4910,DATA!A:F,6,FALSE)</f>
        <v>1421</v>
      </c>
      <c r="N4910" s="36">
        <f t="shared" si="393"/>
        <v>96.455992736604287</v>
      </c>
      <c r="O4910" s="36">
        <f t="shared" si="394"/>
        <v>96.455998827538778</v>
      </c>
      <c r="P4910" s="36">
        <f t="shared" si="395"/>
        <v>6.090934490998734E-6</v>
      </c>
      <c r="Q4910" s="36">
        <f t="shared" si="396"/>
        <v>0</v>
      </c>
    </row>
    <row r="4911" spans="1:17" x14ac:dyDescent="0.3">
      <c r="A4911" s="29">
        <v>2034485</v>
      </c>
      <c r="B4911" s="1">
        <v>138</v>
      </c>
      <c r="C4911" s="1" t="s">
        <v>38</v>
      </c>
      <c r="D4911" s="1" t="s">
        <v>75</v>
      </c>
      <c r="E4911" s="1" t="s">
        <v>76</v>
      </c>
      <c r="F4911" s="47">
        <v>1071</v>
      </c>
      <c r="G4911" s="34">
        <v>1835.38</v>
      </c>
      <c r="H4911" s="1" t="s">
        <v>218</v>
      </c>
      <c r="I4911" s="34">
        <v>1.6280999999999999E-4</v>
      </c>
      <c r="J4911" s="34">
        <v>9530.8369999999995</v>
      </c>
      <c r="K4911" s="35" t="str">
        <f t="shared" si="392"/>
        <v>Weerter- en Budelerbergen &amp; Ringselven_Lg13</v>
      </c>
      <c r="L4911" s="36">
        <f>VLOOKUP(D4911,DATA!A:F,5,FALSE)</f>
        <v>8.4126827976184013E-3</v>
      </c>
      <c r="M4911" s="37">
        <f>VLOOKUP(D4911,DATA!A:F,6,FALSE)</f>
        <v>1421</v>
      </c>
      <c r="N4911" s="36">
        <f t="shared" si="393"/>
        <v>97.028816051022133</v>
      </c>
      <c r="O4911" s="36">
        <f t="shared" si="394"/>
        <v>97.028819999644313</v>
      </c>
      <c r="P4911" s="36">
        <f t="shared" si="395"/>
        <v>3.9486221794504672E-6</v>
      </c>
      <c r="Q4911" s="36">
        <f t="shared" si="396"/>
        <v>0</v>
      </c>
    </row>
    <row r="4912" spans="1:17" x14ac:dyDescent="0.3">
      <c r="A4912" s="30">
        <v>2034486</v>
      </c>
      <c r="B4912" s="14">
        <v>138</v>
      </c>
      <c r="C4912" s="14" t="s">
        <v>38</v>
      </c>
      <c r="D4912" s="14" t="s">
        <v>55</v>
      </c>
      <c r="E4912" s="14" t="s">
        <v>56</v>
      </c>
      <c r="F4912" s="48">
        <v>500</v>
      </c>
      <c r="G4912" s="38">
        <v>1257.4000000000001</v>
      </c>
      <c r="H4912" s="14" t="s">
        <v>218</v>
      </c>
      <c r="I4912" s="38">
        <v>7.5679999999999994E-5</v>
      </c>
      <c r="J4912" s="38">
        <v>137.18467999999999</v>
      </c>
      <c r="K4912" s="39" t="str">
        <f t="shared" si="392"/>
        <v>Weerter- en Budelerbergen &amp; Ringselven_H3130</v>
      </c>
      <c r="L4912" s="40">
        <f>VLOOKUP(D4912,DATA!A:F,5,FALSE)</f>
        <v>0</v>
      </c>
      <c r="M4912" s="41">
        <f>VLOOKUP(D4912,DATA!A:F,6,FALSE)</f>
        <v>3.5</v>
      </c>
      <c r="N4912" s="40">
        <f t="shared" si="393"/>
        <v>50</v>
      </c>
      <c r="O4912" s="40">
        <f t="shared" si="394"/>
        <v>50</v>
      </c>
      <c r="P4912" s="40">
        <f>J4912/10000*I4912</f>
        <v>1.0382136582399999E-6</v>
      </c>
      <c r="Q4912" s="40">
        <f>IF(AND(H4912&lt;&gt;"below",I4912&gt;=0.005),M4912*P4912,0)</f>
        <v>0</v>
      </c>
    </row>
    <row r="4913" spans="1:17" x14ac:dyDescent="0.3">
      <c r="A4913" s="29">
        <v>2034486</v>
      </c>
      <c r="B4913" s="1">
        <v>138</v>
      </c>
      <c r="C4913" s="1" t="s">
        <v>38</v>
      </c>
      <c r="D4913" s="1" t="s">
        <v>41</v>
      </c>
      <c r="E4913" s="1" t="s">
        <v>42</v>
      </c>
      <c r="F4913" s="47">
        <v>1071</v>
      </c>
      <c r="G4913" s="34">
        <v>1257.4000000000001</v>
      </c>
      <c r="H4913" s="1" t="s">
        <v>218</v>
      </c>
      <c r="I4913" s="34">
        <v>7.5679999999999994E-5</v>
      </c>
      <c r="J4913" s="34">
        <v>2036.7752499999999</v>
      </c>
      <c r="K4913" s="35" t="str">
        <f t="shared" si="392"/>
        <v>Weerter- en Budelerbergen &amp; Ringselven_H4010A</v>
      </c>
      <c r="L4913" s="36">
        <f>VLOOKUP(D4913,DATA!A:F,5,FALSE)</f>
        <v>1.3726988247862192E-2</v>
      </c>
      <c r="M4913" s="37">
        <f>VLOOKUP(D4913,DATA!A:F,6,FALSE)</f>
        <v>1285.5</v>
      </c>
      <c r="N4913" s="36">
        <f t="shared" si="393"/>
        <v>40.474603025551602</v>
      </c>
      <c r="O4913" s="36">
        <f t="shared" si="394"/>
        <v>40.474628054426447</v>
      </c>
      <c r="P4913" s="36">
        <f t="shared" si="395"/>
        <v>2.5028874844679194E-5</v>
      </c>
      <c r="Q4913" s="36">
        <f t="shared" si="396"/>
        <v>0</v>
      </c>
    </row>
    <row r="4914" spans="1:17" x14ac:dyDescent="0.3">
      <c r="A4914" s="29">
        <v>2034486</v>
      </c>
      <c r="B4914" s="1">
        <v>138</v>
      </c>
      <c r="C4914" s="1" t="s">
        <v>38</v>
      </c>
      <c r="D4914" s="1" t="s">
        <v>75</v>
      </c>
      <c r="E4914" s="1" t="s">
        <v>76</v>
      </c>
      <c r="F4914" s="47">
        <v>1071</v>
      </c>
      <c r="G4914" s="34">
        <v>1257.4000000000001</v>
      </c>
      <c r="H4914" s="1" t="s">
        <v>218</v>
      </c>
      <c r="I4914" s="34">
        <v>7.5679999999999994E-5</v>
      </c>
      <c r="J4914" s="34">
        <v>469.65390000000002</v>
      </c>
      <c r="K4914" s="35" t="str">
        <f t="shared" si="392"/>
        <v>Weerter- en Budelerbergen &amp; Ringselven_Lg13</v>
      </c>
      <c r="L4914" s="36">
        <f>VLOOKUP(D4914,DATA!A:F,5,FALSE)</f>
        <v>8.4126827976184013E-3</v>
      </c>
      <c r="M4914" s="37">
        <f>VLOOKUP(D4914,DATA!A:F,6,FALSE)</f>
        <v>1421</v>
      </c>
      <c r="N4914" s="36">
        <f t="shared" si="393"/>
        <v>20.160149418970693</v>
      </c>
      <c r="O4914" s="36">
        <f t="shared" si="394"/>
        <v>20.160159666736266</v>
      </c>
      <c r="P4914" s="36">
        <f t="shared" si="395"/>
        <v>1.0247765573012657E-5</v>
      </c>
      <c r="Q4914" s="36">
        <f t="shared" si="396"/>
        <v>0</v>
      </c>
    </row>
    <row r="4915" spans="1:17" x14ac:dyDescent="0.3">
      <c r="A4915" s="29">
        <v>2034486</v>
      </c>
      <c r="B4915" s="1">
        <v>138</v>
      </c>
      <c r="C4915" s="1" t="s">
        <v>38</v>
      </c>
      <c r="D4915" s="1" t="s">
        <v>72</v>
      </c>
      <c r="E4915" s="1" t="s">
        <v>73</v>
      </c>
      <c r="F4915" s="47">
        <v>1071</v>
      </c>
      <c r="G4915" s="34">
        <v>1257.4000000000001</v>
      </c>
      <c r="H4915" s="1" t="s">
        <v>218</v>
      </c>
      <c r="I4915" s="34">
        <v>7.5679999999999994E-5</v>
      </c>
      <c r="J4915" s="34">
        <v>3966.4054999999998</v>
      </c>
      <c r="K4915" s="35" t="str">
        <f t="shared" si="392"/>
        <v>Weerter- en Budelerbergen &amp; Ringselven_Lg14</v>
      </c>
      <c r="L4915" s="36">
        <f>VLOOKUP(D4915,DATA!A:F,5,FALSE)</f>
        <v>7.6478934523803643E-3</v>
      </c>
      <c r="M4915" s="37">
        <f>VLOOKUP(D4915,DATA!A:F,6,FALSE)</f>
        <v>1814</v>
      </c>
      <c r="N4915" s="36">
        <f t="shared" si="393"/>
        <v>1.3969409226539584</v>
      </c>
      <c r="O4915" s="36">
        <f t="shared" si="394"/>
        <v>1.396941719898406</v>
      </c>
      <c r="P4915" s="36">
        <f t="shared" si="395"/>
        <v>7.9724444757012236E-7</v>
      </c>
      <c r="Q4915" s="36">
        <f t="shared" si="396"/>
        <v>0</v>
      </c>
    </row>
    <row r="4916" spans="1:17" x14ac:dyDescent="0.3">
      <c r="A4916" s="30">
        <v>2034487</v>
      </c>
      <c r="B4916" s="14">
        <v>138</v>
      </c>
      <c r="C4916" s="14" t="s">
        <v>38</v>
      </c>
      <c r="D4916" s="14" t="s">
        <v>55</v>
      </c>
      <c r="E4916" s="14" t="s">
        <v>56</v>
      </c>
      <c r="F4916" s="48">
        <v>500</v>
      </c>
      <c r="G4916" s="38">
        <v>980.85</v>
      </c>
      <c r="H4916" s="14" t="s">
        <v>218</v>
      </c>
      <c r="I4916" s="38">
        <v>3.4999999999999997E-5</v>
      </c>
      <c r="J4916" s="38">
        <v>5604.4804999999997</v>
      </c>
      <c r="K4916" s="39" t="str">
        <f t="shared" si="392"/>
        <v>Weerter- en Budelerbergen &amp; Ringselven_H3130</v>
      </c>
      <c r="L4916" s="40">
        <f>VLOOKUP(D4916,DATA!A:F,5,FALSE)</f>
        <v>0</v>
      </c>
      <c r="M4916" s="41">
        <f>VLOOKUP(D4916,DATA!A:F,6,FALSE)</f>
        <v>3.5</v>
      </c>
      <c r="N4916" s="40">
        <f t="shared" si="393"/>
        <v>50</v>
      </c>
      <c r="O4916" s="40">
        <f t="shared" si="394"/>
        <v>50</v>
      </c>
      <c r="P4916" s="40">
        <f t="shared" ref="P4916:P4918" si="399">J4916/10000*I4916</f>
        <v>1.9615681749999998E-5</v>
      </c>
      <c r="Q4916" s="40">
        <f t="shared" ref="Q4916:Q4918" si="400">IF(AND(H4916&lt;&gt;"below",I4916&gt;=0.005),M4916*P4916,0)</f>
        <v>0</v>
      </c>
    </row>
    <row r="4917" spans="1:17" x14ac:dyDescent="0.3">
      <c r="A4917" s="30">
        <v>2034488</v>
      </c>
      <c r="B4917" s="14">
        <v>138</v>
      </c>
      <c r="C4917" s="14" t="s">
        <v>38</v>
      </c>
      <c r="D4917" s="14" t="s">
        <v>55</v>
      </c>
      <c r="E4917" s="14" t="s">
        <v>56</v>
      </c>
      <c r="F4917" s="48">
        <v>500</v>
      </c>
      <c r="G4917" s="38">
        <v>927.37</v>
      </c>
      <c r="H4917" s="14" t="s">
        <v>218</v>
      </c>
      <c r="I4917" s="38">
        <v>5.344E-6</v>
      </c>
      <c r="J4917" s="38">
        <v>390.8098</v>
      </c>
      <c r="K4917" s="39" t="str">
        <f t="shared" si="392"/>
        <v>Weerter- en Budelerbergen &amp; Ringselven_H3130</v>
      </c>
      <c r="L4917" s="40">
        <f>VLOOKUP(D4917,DATA!A:F,5,FALSE)</f>
        <v>0</v>
      </c>
      <c r="M4917" s="41">
        <f>VLOOKUP(D4917,DATA!A:F,6,FALSE)</f>
        <v>3.5</v>
      </c>
      <c r="N4917" s="40">
        <f t="shared" si="393"/>
        <v>50</v>
      </c>
      <c r="O4917" s="40">
        <f t="shared" si="394"/>
        <v>50</v>
      </c>
      <c r="P4917" s="40">
        <f t="shared" si="399"/>
        <v>2.0884875712000002E-7</v>
      </c>
      <c r="Q4917" s="40">
        <f t="shared" si="400"/>
        <v>0</v>
      </c>
    </row>
    <row r="4918" spans="1:17" x14ac:dyDescent="0.3">
      <c r="A4918" s="30">
        <v>2035902</v>
      </c>
      <c r="B4918" s="14">
        <v>136</v>
      </c>
      <c r="C4918" s="14" t="s">
        <v>14</v>
      </c>
      <c r="D4918" s="14" t="s">
        <v>55</v>
      </c>
      <c r="E4918" s="14" t="s">
        <v>56</v>
      </c>
      <c r="F4918" s="48">
        <v>500</v>
      </c>
      <c r="G4918" s="38">
        <v>1534.33</v>
      </c>
      <c r="H4918" s="14" t="s">
        <v>218</v>
      </c>
      <c r="I4918" s="38">
        <v>8.3434000000000008E-3</v>
      </c>
      <c r="J4918" s="38">
        <v>270.26510000000002</v>
      </c>
      <c r="K4918" s="39" t="str">
        <f t="shared" si="392"/>
        <v>Leenderbos, Groote Heide &amp; De Plateaux_H3130</v>
      </c>
      <c r="L4918" s="40">
        <f>VLOOKUP(D4918,DATA!A:F,5,FALSE)</f>
        <v>0</v>
      </c>
      <c r="M4918" s="41">
        <f>VLOOKUP(D4918,DATA!A:F,6,FALSE)</f>
        <v>3.5</v>
      </c>
      <c r="N4918" s="40">
        <f t="shared" si="393"/>
        <v>50</v>
      </c>
      <c r="O4918" s="40">
        <f t="shared" si="394"/>
        <v>50</v>
      </c>
      <c r="P4918" s="40">
        <f t="shared" si="399"/>
        <v>2.2549298353400003E-4</v>
      </c>
      <c r="Q4918" s="40">
        <f t="shared" si="400"/>
        <v>7.8922544236900011E-4</v>
      </c>
    </row>
    <row r="4919" spans="1:17" x14ac:dyDescent="0.3">
      <c r="A4919" s="29">
        <v>2035950</v>
      </c>
      <c r="B4919" s="1">
        <v>136</v>
      </c>
      <c r="C4919" s="1" t="s">
        <v>14</v>
      </c>
      <c r="D4919" s="1" t="s">
        <v>51</v>
      </c>
      <c r="E4919" s="1" t="s">
        <v>52</v>
      </c>
      <c r="F4919" s="47">
        <v>1000</v>
      </c>
      <c r="G4919" s="34">
        <v>1033.8699999999999</v>
      </c>
      <c r="H4919" s="1" t="s">
        <v>218</v>
      </c>
      <c r="I4919" s="34">
        <v>5.6179000000000003E-3</v>
      </c>
      <c r="J4919" s="34">
        <v>924.01390000000004</v>
      </c>
      <c r="K4919" s="35" t="str">
        <f t="shared" si="392"/>
        <v>Leenderbos, Groote Heide &amp; De Plateaux_Lg09</v>
      </c>
      <c r="L4919" s="36">
        <f>VLOOKUP(D4919,DATA!A:F,5,FALSE)</f>
        <v>8.4126827976184013E-3</v>
      </c>
      <c r="M4919" s="37">
        <f>VLOOKUP(D4919,DATA!A:F,6,FALSE)</f>
        <v>1350</v>
      </c>
      <c r="N4919" s="36">
        <f t="shared" si="393"/>
        <v>6.5405804402817207</v>
      </c>
      <c r="O4919" s="36">
        <f t="shared" si="394"/>
        <v>6.5408693464467289</v>
      </c>
      <c r="P4919" s="36">
        <f t="shared" si="395"/>
        <v>2.8890616500820698E-4</v>
      </c>
      <c r="Q4919" s="36">
        <f t="shared" si="396"/>
        <v>2.6695331226327689E-3</v>
      </c>
    </row>
    <row r="4920" spans="1:17" x14ac:dyDescent="0.3">
      <c r="A4920" s="29">
        <v>2035956</v>
      </c>
      <c r="B4920" s="1">
        <v>136</v>
      </c>
      <c r="C4920" s="1" t="s">
        <v>14</v>
      </c>
      <c r="D4920" s="1" t="s">
        <v>53</v>
      </c>
      <c r="E4920" s="1" t="s">
        <v>54</v>
      </c>
      <c r="F4920" s="47">
        <v>714</v>
      </c>
      <c r="G4920" s="34">
        <v>1006.79</v>
      </c>
      <c r="H4920" s="1" t="s">
        <v>218</v>
      </c>
      <c r="I4920" s="34">
        <v>5.9997000000000002E-3</v>
      </c>
      <c r="J4920" s="34">
        <v>683.74860000000001</v>
      </c>
      <c r="K4920" s="35" t="str">
        <f t="shared" si="392"/>
        <v>Leenderbos, Groote Heide &amp; De Plateaux_H4030</v>
      </c>
      <c r="L4920" s="36">
        <f>VLOOKUP(D4920,DATA!A:F,5,FALSE)</f>
        <v>1.0986712608830001E-2</v>
      </c>
      <c r="M4920" s="37">
        <f>VLOOKUP(D4920,DATA!A:F,6,FALSE)</f>
        <v>982</v>
      </c>
      <c r="N4920" s="36">
        <f t="shared" si="393"/>
        <v>56.767233815244701</v>
      </c>
      <c r="O4920" s="36">
        <f t="shared" si="394"/>
        <v>56.768851545539015</v>
      </c>
      <c r="P4920" s="36">
        <f t="shared" si="395"/>
        <v>1.6177302943134464E-3</v>
      </c>
      <c r="Q4920" s="36">
        <f t="shared" si="396"/>
        <v>1.1061208239144069E-2</v>
      </c>
    </row>
    <row r="4921" spans="1:17" x14ac:dyDescent="0.3">
      <c r="A4921" s="29">
        <v>2035957</v>
      </c>
      <c r="B4921" s="1">
        <v>136</v>
      </c>
      <c r="C4921" s="1" t="s">
        <v>14</v>
      </c>
      <c r="D4921" s="1" t="s">
        <v>53</v>
      </c>
      <c r="E4921" s="1" t="s">
        <v>54</v>
      </c>
      <c r="F4921" s="47">
        <v>714</v>
      </c>
      <c r="G4921" s="34">
        <v>840.92</v>
      </c>
      <c r="H4921" s="1" t="s">
        <v>218</v>
      </c>
      <c r="I4921" s="34">
        <v>5.1399999999999996E-3</v>
      </c>
      <c r="J4921" s="34">
        <v>6759.98</v>
      </c>
      <c r="K4921" s="35" t="str">
        <f t="shared" si="392"/>
        <v>Leenderbos, Groote Heide &amp; De Plateaux_H4030</v>
      </c>
      <c r="L4921" s="36">
        <f>VLOOKUP(D4921,DATA!A:F,5,FALSE)</f>
        <v>1.0986712608830001E-2</v>
      </c>
      <c r="M4921" s="37">
        <f>VLOOKUP(D4921,DATA!A:F,6,FALSE)</f>
        <v>982</v>
      </c>
      <c r="N4921" s="36">
        <f t="shared" si="393"/>
        <v>17.508548609231362</v>
      </c>
      <c r="O4921" s="36">
        <f t="shared" si="394"/>
        <v>17.50936424815535</v>
      </c>
      <c r="P4921" s="36">
        <f t="shared" si="395"/>
        <v>8.1563892398861526E-4</v>
      </c>
      <c r="Q4921" s="36">
        <f t="shared" si="396"/>
        <v>5.5137028133845592E-2</v>
      </c>
    </row>
    <row r="4922" spans="1:17" x14ac:dyDescent="0.3">
      <c r="A4922" s="29">
        <v>2035958</v>
      </c>
      <c r="B4922" s="1">
        <v>136</v>
      </c>
      <c r="C4922" s="1" t="s">
        <v>14</v>
      </c>
      <c r="D4922" s="1" t="s">
        <v>53</v>
      </c>
      <c r="E4922" s="1" t="s">
        <v>54</v>
      </c>
      <c r="F4922" s="47">
        <v>714</v>
      </c>
      <c r="G4922" s="34">
        <v>834.79</v>
      </c>
      <c r="H4922" s="1" t="s">
        <v>218</v>
      </c>
      <c r="I4922" s="34">
        <v>5.1127000000000004E-3</v>
      </c>
      <c r="J4922" s="34">
        <v>973.01239999999996</v>
      </c>
      <c r="K4922" s="35" t="str">
        <f t="shared" si="392"/>
        <v>Leenderbos, Groote Heide &amp; De Plateaux_H4030</v>
      </c>
      <c r="L4922" s="36">
        <f>VLOOKUP(D4922,DATA!A:F,5,FALSE)</f>
        <v>1.0986712608830001E-2</v>
      </c>
      <c r="M4922" s="37">
        <f>VLOOKUP(D4922,DATA!A:F,6,FALSE)</f>
        <v>982</v>
      </c>
      <c r="N4922" s="36">
        <f t="shared" si="393"/>
        <v>16.557011435965567</v>
      </c>
      <c r="O4922" s="36">
        <f t="shared" si="394"/>
        <v>16.557787500848452</v>
      </c>
      <c r="P4922" s="36">
        <f t="shared" si="395"/>
        <v>7.7606488288495257E-4</v>
      </c>
      <c r="Q4922" s="36">
        <f t="shared" si="396"/>
        <v>7.5512075425160667E-3</v>
      </c>
    </row>
    <row r="4923" spans="1:17" x14ac:dyDescent="0.3">
      <c r="A4923" s="29">
        <v>2035959</v>
      </c>
      <c r="B4923" s="1">
        <v>136</v>
      </c>
      <c r="C4923" s="1" t="s">
        <v>14</v>
      </c>
      <c r="D4923" s="1" t="s">
        <v>53</v>
      </c>
      <c r="E4923" s="1" t="s">
        <v>54</v>
      </c>
      <c r="F4923" s="47">
        <v>714</v>
      </c>
      <c r="G4923" s="34">
        <v>835.72</v>
      </c>
      <c r="H4923" s="1" t="s">
        <v>218</v>
      </c>
      <c r="I4923" s="34">
        <v>5.0886000000000004E-3</v>
      </c>
      <c r="J4923" s="34">
        <v>1785.5513000000001</v>
      </c>
      <c r="K4923" s="35" t="str">
        <f t="shared" si="392"/>
        <v>Leenderbos, Groote Heide &amp; De Plateaux_H4030</v>
      </c>
      <c r="L4923" s="36">
        <f>VLOOKUP(D4923,DATA!A:F,5,FALSE)</f>
        <v>1.0986712608830001E-2</v>
      </c>
      <c r="M4923" s="37">
        <f>VLOOKUP(D4923,DATA!A:F,6,FALSE)</f>
        <v>982</v>
      </c>
      <c r="N4923" s="36">
        <f t="shared" si="393"/>
        <v>16.698657751775965</v>
      </c>
      <c r="O4923" s="36">
        <f t="shared" si="394"/>
        <v>16.699435443946221</v>
      </c>
      <c r="P4923" s="36">
        <f t="shared" si="395"/>
        <v>7.7769217025647208E-4</v>
      </c>
      <c r="Q4923" s="36">
        <f t="shared" si="396"/>
        <v>1.3886092656012651E-2</v>
      </c>
    </row>
    <row r="4924" spans="1:17" x14ac:dyDescent="0.3">
      <c r="A4924" s="29">
        <v>2035960</v>
      </c>
      <c r="B4924" s="1">
        <v>136</v>
      </c>
      <c r="C4924" s="1" t="s">
        <v>14</v>
      </c>
      <c r="D4924" s="1" t="s">
        <v>53</v>
      </c>
      <c r="E4924" s="1" t="s">
        <v>54</v>
      </c>
      <c r="F4924" s="47">
        <v>714</v>
      </c>
      <c r="G4924" s="34">
        <v>835.49</v>
      </c>
      <c r="H4924" s="1" t="s">
        <v>218</v>
      </c>
      <c r="I4924" s="34">
        <v>5.0813999999999998E-3</v>
      </c>
      <c r="J4924" s="34">
        <v>30.971823000000001</v>
      </c>
      <c r="K4924" s="35" t="str">
        <f t="shared" si="392"/>
        <v>Leenderbos, Groote Heide &amp; De Plateaux_H4030</v>
      </c>
      <c r="L4924" s="36">
        <f>VLOOKUP(D4924,DATA!A:F,5,FALSE)</f>
        <v>1.0986712608830001E-2</v>
      </c>
      <c r="M4924" s="37">
        <f>VLOOKUP(D4924,DATA!A:F,6,FALSE)</f>
        <v>982</v>
      </c>
      <c r="N4924" s="36">
        <f t="shared" si="393"/>
        <v>16.663537014471157</v>
      </c>
      <c r="O4924" s="36">
        <f t="shared" si="394"/>
        <v>16.664312299655485</v>
      </c>
      <c r="P4924" s="36">
        <f t="shared" si="395"/>
        <v>7.7528518432856686E-4</v>
      </c>
      <c r="Q4924" s="36">
        <f t="shared" si="396"/>
        <v>2.4011995503546747E-4</v>
      </c>
    </row>
    <row r="4925" spans="1:17" x14ac:dyDescent="0.3">
      <c r="A4925" s="29">
        <v>2035961</v>
      </c>
      <c r="B4925" s="1">
        <v>136</v>
      </c>
      <c r="C4925" s="1" t="s">
        <v>14</v>
      </c>
      <c r="D4925" s="1" t="s">
        <v>53</v>
      </c>
      <c r="E4925" s="1" t="s">
        <v>54</v>
      </c>
      <c r="F4925" s="47">
        <v>714</v>
      </c>
      <c r="G4925" s="34">
        <v>842.25</v>
      </c>
      <c r="H4925" s="1" t="s">
        <v>218</v>
      </c>
      <c r="I4925" s="34">
        <v>5.1050000000000002E-3</v>
      </c>
      <c r="J4925" s="34">
        <v>897.14689999999996</v>
      </c>
      <c r="K4925" s="35" t="str">
        <f t="shared" si="392"/>
        <v>Leenderbos, Groote Heide &amp; De Plateaux_H4030</v>
      </c>
      <c r="L4925" s="36">
        <f>VLOOKUP(D4925,DATA!A:F,5,FALSE)</f>
        <v>1.0986712608830001E-2</v>
      </c>
      <c r="M4925" s="37">
        <f>VLOOKUP(D4925,DATA!A:F,6,FALSE)</f>
        <v>982</v>
      </c>
      <c r="N4925" s="36">
        <f t="shared" si="393"/>
        <v>17.720598262778029</v>
      </c>
      <c r="O4925" s="36">
        <f t="shared" si="394"/>
        <v>17.721416051051271</v>
      </c>
      <c r="P4925" s="36">
        <f t="shared" si="395"/>
        <v>8.1778827324185954E-4</v>
      </c>
      <c r="Q4925" s="36">
        <f t="shared" si="396"/>
        <v>7.3367621419528715E-3</v>
      </c>
    </row>
    <row r="4926" spans="1:17" x14ac:dyDescent="0.3">
      <c r="A4926" s="29">
        <v>2035962</v>
      </c>
      <c r="B4926" s="1">
        <v>136</v>
      </c>
      <c r="C4926" s="1" t="s">
        <v>14</v>
      </c>
      <c r="D4926" s="1" t="s">
        <v>63</v>
      </c>
      <c r="E4926" s="1" t="s">
        <v>64</v>
      </c>
      <c r="F4926" s="47">
        <v>714</v>
      </c>
      <c r="G4926" s="34">
        <v>844.9</v>
      </c>
      <c r="H4926" s="1" t="s">
        <v>218</v>
      </c>
      <c r="I4926" s="34">
        <v>5.0870999999999998E-3</v>
      </c>
      <c r="J4926" s="34">
        <v>13.9634368999999</v>
      </c>
      <c r="K4926" s="35" t="str">
        <f t="shared" si="392"/>
        <v>Leenderbos, Groote Heide &amp; De Plateaux_H2310</v>
      </c>
      <c r="L4926" s="36">
        <f>VLOOKUP(D4926,DATA!A:F,5,FALSE)</f>
        <v>1.0986712608830001E-2</v>
      </c>
      <c r="M4926" s="37">
        <f>VLOOKUP(D4926,DATA!A:F,6,FALSE)</f>
        <v>982</v>
      </c>
      <c r="N4926" s="36">
        <f t="shared" si="393"/>
        <v>18.149100417512098</v>
      </c>
      <c r="O4926" s="36">
        <f t="shared" si="394"/>
        <v>18.149930697042088</v>
      </c>
      <c r="P4926" s="36">
        <f t="shared" si="395"/>
        <v>8.3027952998904198E-4</v>
      </c>
      <c r="Q4926" s="36">
        <f t="shared" si="396"/>
        <v>1.1593555826363563E-4</v>
      </c>
    </row>
    <row r="4927" spans="1:17" x14ac:dyDescent="0.3">
      <c r="A4927" s="29">
        <v>2035962</v>
      </c>
      <c r="B4927" s="1">
        <v>136</v>
      </c>
      <c r="C4927" s="1" t="s">
        <v>14</v>
      </c>
      <c r="D4927" s="1" t="s">
        <v>53</v>
      </c>
      <c r="E4927" s="1" t="s">
        <v>54</v>
      </c>
      <c r="F4927" s="47">
        <v>714</v>
      </c>
      <c r="G4927" s="34">
        <v>844.9</v>
      </c>
      <c r="H4927" s="1" t="s">
        <v>218</v>
      </c>
      <c r="I4927" s="34">
        <v>5.0870999999999998E-3</v>
      </c>
      <c r="J4927" s="34">
        <v>8484.0593337499995</v>
      </c>
      <c r="K4927" s="35" t="str">
        <f t="shared" si="392"/>
        <v>Leenderbos, Groote Heide &amp; De Plateaux_H4030</v>
      </c>
      <c r="L4927" s="36">
        <f>VLOOKUP(D4927,DATA!A:F,5,FALSE)</f>
        <v>1.0986712608830001E-2</v>
      </c>
      <c r="M4927" s="37">
        <f>VLOOKUP(D4927,DATA!A:F,6,FALSE)</f>
        <v>982</v>
      </c>
      <c r="N4927" s="36">
        <f t="shared" si="393"/>
        <v>18.149100417512098</v>
      </c>
      <c r="O4927" s="36">
        <f t="shared" si="394"/>
        <v>18.149930697042088</v>
      </c>
      <c r="P4927" s="36">
        <f t="shared" si="395"/>
        <v>8.3027952998904198E-4</v>
      </c>
      <c r="Q4927" s="36">
        <f t="shared" si="396"/>
        <v>7.0441407960250946E-2</v>
      </c>
    </row>
    <row r="4928" spans="1:17" x14ac:dyDescent="0.3">
      <c r="A4928" s="29">
        <v>2035963</v>
      </c>
      <c r="B4928" s="1">
        <v>136</v>
      </c>
      <c r="C4928" s="1" t="s">
        <v>14</v>
      </c>
      <c r="D4928" s="1" t="s">
        <v>63</v>
      </c>
      <c r="E4928" s="1" t="s">
        <v>64</v>
      </c>
      <c r="F4928" s="47">
        <v>714</v>
      </c>
      <c r="G4928" s="34">
        <v>854.43</v>
      </c>
      <c r="H4928" s="1" t="s">
        <v>218</v>
      </c>
      <c r="I4928" s="34">
        <v>5.0832999999999998E-3</v>
      </c>
      <c r="J4928" s="34">
        <v>7000</v>
      </c>
      <c r="K4928" s="35" t="str">
        <f t="shared" si="392"/>
        <v>Leenderbos, Groote Heide &amp; De Plateaux_H2310</v>
      </c>
      <c r="L4928" s="36">
        <f>VLOOKUP(D4928,DATA!A:F,5,FALSE)</f>
        <v>1.0986712608830001E-2</v>
      </c>
      <c r="M4928" s="37">
        <f>VLOOKUP(D4928,DATA!A:F,6,FALSE)</f>
        <v>982</v>
      </c>
      <c r="N4928" s="36">
        <f t="shared" si="393"/>
        <v>19.756631316623633</v>
      </c>
      <c r="O4928" s="36">
        <f t="shared" si="394"/>
        <v>19.75751672349644</v>
      </c>
      <c r="P4928" s="36">
        <f t="shared" si="395"/>
        <v>8.8540687280769248E-4</v>
      </c>
      <c r="Q4928" s="36">
        <f t="shared" si="396"/>
        <v>6.1978481096538474E-2</v>
      </c>
    </row>
    <row r="4929" spans="1:17" x14ac:dyDescent="0.3">
      <c r="A4929" s="29">
        <v>2035964</v>
      </c>
      <c r="B4929" s="1">
        <v>136</v>
      </c>
      <c r="C4929" s="1" t="s">
        <v>14</v>
      </c>
      <c r="D4929" s="1" t="s">
        <v>63</v>
      </c>
      <c r="E4929" s="1" t="s">
        <v>64</v>
      </c>
      <c r="F4929" s="47">
        <v>714</v>
      </c>
      <c r="G4929" s="34">
        <v>847.67</v>
      </c>
      <c r="H4929" s="1" t="s">
        <v>218</v>
      </c>
      <c r="I4929" s="34">
        <v>4.9753999999999996E-3</v>
      </c>
      <c r="J4929" s="34">
        <v>6434.3934999999901</v>
      </c>
      <c r="K4929" s="35" t="str">
        <f t="shared" si="392"/>
        <v>Leenderbos, Groote Heide &amp; De Plateaux_H2310</v>
      </c>
      <c r="L4929" s="36">
        <f>VLOOKUP(D4929,DATA!A:F,5,FALSE)</f>
        <v>1.0986712608830001E-2</v>
      </c>
      <c r="M4929" s="37">
        <f>VLOOKUP(D4929,DATA!A:F,6,FALSE)</f>
        <v>982</v>
      </c>
      <c r="N4929" s="36">
        <f t="shared" si="393"/>
        <v>18.605581208755734</v>
      </c>
      <c r="O4929" s="36">
        <f t="shared" si="394"/>
        <v>18.606409038614473</v>
      </c>
      <c r="P4929" s="36">
        <f t="shared" si="395"/>
        <v>8.2782985873919301E-4</v>
      </c>
      <c r="Q4929" s="36">
        <f t="shared" si="396"/>
        <v>0</v>
      </c>
    </row>
    <row r="4930" spans="1:17" x14ac:dyDescent="0.3">
      <c r="A4930" s="29">
        <v>2035964</v>
      </c>
      <c r="B4930" s="1">
        <v>136</v>
      </c>
      <c r="C4930" s="1" t="s">
        <v>14</v>
      </c>
      <c r="D4930" s="1" t="s">
        <v>61</v>
      </c>
      <c r="E4930" s="1" t="s">
        <v>62</v>
      </c>
      <c r="F4930" s="47">
        <v>714</v>
      </c>
      <c r="G4930" s="34">
        <v>847.67</v>
      </c>
      <c r="H4930" s="1" t="s">
        <v>218</v>
      </c>
      <c r="I4930" s="34">
        <v>4.9753999999999996E-3</v>
      </c>
      <c r="J4930" s="34">
        <v>2984.5021810405001</v>
      </c>
      <c r="K4930" s="35" t="str">
        <f t="shared" si="392"/>
        <v>Leenderbos, Groote Heide &amp; De Plateaux_H2330</v>
      </c>
      <c r="L4930" s="36">
        <f>VLOOKUP(D4930,DATA!A:F,5,FALSE)</f>
        <v>1.0986712608830001E-2</v>
      </c>
      <c r="M4930" s="37">
        <f>VLOOKUP(D4930,DATA!A:F,6,FALSE)</f>
        <v>982</v>
      </c>
      <c r="N4930" s="36">
        <f t="shared" si="393"/>
        <v>18.605581208755734</v>
      </c>
      <c r="O4930" s="36">
        <f t="shared" si="394"/>
        <v>18.606409038614473</v>
      </c>
      <c r="P4930" s="36">
        <f t="shared" si="395"/>
        <v>8.2782985873919301E-4</v>
      </c>
      <c r="Q4930" s="36">
        <f t="shared" si="396"/>
        <v>0</v>
      </c>
    </row>
    <row r="4931" spans="1:17" x14ac:dyDescent="0.3">
      <c r="A4931" s="29">
        <v>2035965</v>
      </c>
      <c r="B4931" s="1">
        <v>136</v>
      </c>
      <c r="C4931" s="1" t="s">
        <v>14</v>
      </c>
      <c r="D4931" s="1" t="s">
        <v>63</v>
      </c>
      <c r="E4931" s="1" t="s">
        <v>64</v>
      </c>
      <c r="F4931" s="47">
        <v>714</v>
      </c>
      <c r="G4931" s="34">
        <v>867.41</v>
      </c>
      <c r="H4931" s="1" t="s">
        <v>218</v>
      </c>
      <c r="I4931" s="34">
        <v>4.9931000000000003E-3</v>
      </c>
      <c r="J4931" s="34">
        <v>4847.6854999999996</v>
      </c>
      <c r="K4931" s="35" t="str">
        <f t="shared" ref="K4931:K4994" si="401">_xlfn.CONCAT(C4931,"_",D4931)</f>
        <v>Leenderbos, Groote Heide &amp; De Plateaux_H2310</v>
      </c>
      <c r="L4931" s="36">
        <f>VLOOKUP(D4931,DATA!A:F,5,FALSE)</f>
        <v>1.0986712608830001E-2</v>
      </c>
      <c r="M4931" s="37">
        <f>VLOOKUP(D4931,DATA!A:F,6,FALSE)</f>
        <v>982</v>
      </c>
      <c r="N4931" s="36">
        <f t="shared" ref="N4931:N4994" si="402">100/(1+EXP(-L4931*(G4931-M4931)))</f>
        <v>22.115170014539625</v>
      </c>
      <c r="O4931" s="36">
        <f t="shared" ref="O4931:O4994" si="403">100/(1+EXP(-L4931*((G4931+I4931)-M4931)))</f>
        <v>22.116114918850606</v>
      </c>
      <c r="P4931" s="36">
        <f t="shared" ref="P4931:P4994" si="404">O4931-N4931</f>
        <v>9.4490431098037675E-4</v>
      </c>
      <c r="Q4931" s="36">
        <f t="shared" ref="Q4931:Q4994" si="405">IF(AND(H4931&lt;&gt;"below",I4931&gt;=0.005),J4931*P4931/100,0)</f>
        <v>0</v>
      </c>
    </row>
    <row r="4932" spans="1:17" x14ac:dyDescent="0.3">
      <c r="A4932" s="29">
        <v>2035965</v>
      </c>
      <c r="B4932" s="1">
        <v>136</v>
      </c>
      <c r="C4932" s="1" t="s">
        <v>14</v>
      </c>
      <c r="D4932" s="1" t="s">
        <v>61</v>
      </c>
      <c r="E4932" s="1" t="s">
        <v>62</v>
      </c>
      <c r="F4932" s="47">
        <v>714</v>
      </c>
      <c r="G4932" s="34">
        <v>867.41</v>
      </c>
      <c r="H4932" s="1" t="s">
        <v>218</v>
      </c>
      <c r="I4932" s="34">
        <v>4.9931000000000003E-3</v>
      </c>
      <c r="J4932" s="34">
        <v>5152.3145000000004</v>
      </c>
      <c r="K4932" s="35" t="str">
        <f t="shared" si="401"/>
        <v>Leenderbos, Groote Heide &amp; De Plateaux_H2330</v>
      </c>
      <c r="L4932" s="36">
        <f>VLOOKUP(D4932,DATA!A:F,5,FALSE)</f>
        <v>1.0986712608830001E-2</v>
      </c>
      <c r="M4932" s="37">
        <f>VLOOKUP(D4932,DATA!A:F,6,FALSE)</f>
        <v>982</v>
      </c>
      <c r="N4932" s="36">
        <f t="shared" si="402"/>
        <v>22.115170014539625</v>
      </c>
      <c r="O4932" s="36">
        <f t="shared" si="403"/>
        <v>22.116114918850606</v>
      </c>
      <c r="P4932" s="36">
        <f t="shared" si="404"/>
        <v>9.4490431098037675E-4</v>
      </c>
      <c r="Q4932" s="36">
        <f t="shared" si="405"/>
        <v>0</v>
      </c>
    </row>
    <row r="4933" spans="1:17" x14ac:dyDescent="0.3">
      <c r="A4933" s="29">
        <v>2035966</v>
      </c>
      <c r="B4933" s="1">
        <v>136</v>
      </c>
      <c r="C4933" s="1" t="s">
        <v>14</v>
      </c>
      <c r="D4933" s="1" t="s">
        <v>61</v>
      </c>
      <c r="E4933" s="1" t="s">
        <v>62</v>
      </c>
      <c r="F4933" s="47">
        <v>714</v>
      </c>
      <c r="G4933" s="34">
        <v>926.03</v>
      </c>
      <c r="H4933" s="1" t="s">
        <v>218</v>
      </c>
      <c r="I4933" s="34">
        <v>5.2081999999999996E-3</v>
      </c>
      <c r="J4933" s="34">
        <v>9948.5519999999997</v>
      </c>
      <c r="K4933" s="35" t="str">
        <f t="shared" si="401"/>
        <v>Leenderbos, Groote Heide &amp; De Plateaux_H2330</v>
      </c>
      <c r="L4933" s="36">
        <f>VLOOKUP(D4933,DATA!A:F,5,FALSE)</f>
        <v>1.0986712608830001E-2</v>
      </c>
      <c r="M4933" s="37">
        <f>VLOOKUP(D4933,DATA!A:F,6,FALSE)</f>
        <v>982</v>
      </c>
      <c r="N4933" s="36">
        <f t="shared" si="402"/>
        <v>35.093626188290479</v>
      </c>
      <c r="O4933" s="36">
        <f t="shared" si="403"/>
        <v>35.094929579279572</v>
      </c>
      <c r="P4933" s="36">
        <f t="shared" si="404"/>
        <v>1.3033909890936002E-3</v>
      </c>
      <c r="Q4933" s="36">
        <f t="shared" si="405"/>
        <v>0.12966853031329115</v>
      </c>
    </row>
    <row r="4934" spans="1:17" x14ac:dyDescent="0.3">
      <c r="A4934" s="29">
        <v>2035967</v>
      </c>
      <c r="B4934" s="1">
        <v>136</v>
      </c>
      <c r="C4934" s="1" t="s">
        <v>14</v>
      </c>
      <c r="D4934" s="1" t="s">
        <v>61</v>
      </c>
      <c r="E4934" s="1" t="s">
        <v>62</v>
      </c>
      <c r="F4934" s="47">
        <v>714</v>
      </c>
      <c r="G4934" s="34">
        <v>1002.16</v>
      </c>
      <c r="H4934" s="1" t="s">
        <v>218</v>
      </c>
      <c r="I4934" s="34">
        <v>5.5966999999999996E-3</v>
      </c>
      <c r="J4934" s="34">
        <v>6196.4725558095297</v>
      </c>
      <c r="K4934" s="35" t="str">
        <f t="shared" si="401"/>
        <v>Leenderbos, Groote Heide &amp; De Plateaux_H2330</v>
      </c>
      <c r="L4934" s="36">
        <f>VLOOKUP(D4934,DATA!A:F,5,FALSE)</f>
        <v>1.0986712608830001E-2</v>
      </c>
      <c r="M4934" s="37">
        <f>VLOOKUP(D4934,DATA!A:F,6,FALSE)</f>
        <v>982</v>
      </c>
      <c r="N4934" s="36">
        <f t="shared" si="402"/>
        <v>55.514775894565418</v>
      </c>
      <c r="O4934" s="36">
        <f t="shared" si="403"/>
        <v>55.516294422177531</v>
      </c>
      <c r="P4934" s="36">
        <f t="shared" si="404"/>
        <v>1.5185276121130187E-3</v>
      </c>
      <c r="Q4934" s="36">
        <f t="shared" si="405"/>
        <v>9.4095146736972987E-2</v>
      </c>
    </row>
    <row r="4935" spans="1:17" x14ac:dyDescent="0.3">
      <c r="A4935" s="29">
        <v>2035967</v>
      </c>
      <c r="B4935" s="1">
        <v>136</v>
      </c>
      <c r="C4935" s="1" t="s">
        <v>14</v>
      </c>
      <c r="D4935" s="1" t="s">
        <v>51</v>
      </c>
      <c r="E4935" s="1" t="s">
        <v>52</v>
      </c>
      <c r="F4935" s="47">
        <v>1000</v>
      </c>
      <c r="G4935" s="34">
        <v>1002.16</v>
      </c>
      <c r="H4935" s="1" t="s">
        <v>218</v>
      </c>
      <c r="I4935" s="34">
        <v>5.5966999999999996E-3</v>
      </c>
      <c r="J4935" s="34">
        <v>1526.115</v>
      </c>
      <c r="K4935" s="35" t="str">
        <f t="shared" si="401"/>
        <v>Leenderbos, Groote Heide &amp; De Plateaux_Lg09</v>
      </c>
      <c r="L4935" s="36">
        <f>VLOOKUP(D4935,DATA!A:F,5,FALSE)</f>
        <v>8.4126827976184013E-3</v>
      </c>
      <c r="M4935" s="37">
        <f>VLOOKUP(D4935,DATA!A:F,6,FALSE)</f>
        <v>1350</v>
      </c>
      <c r="N4935" s="36">
        <f t="shared" si="402"/>
        <v>5.087023331823092</v>
      </c>
      <c r="O4935" s="36">
        <f t="shared" si="403"/>
        <v>5.0872506661664261</v>
      </c>
      <c r="P4935" s="36">
        <f t="shared" si="404"/>
        <v>2.2733434333410685E-4</v>
      </c>
      <c r="Q4935" s="36">
        <f t="shared" si="405"/>
        <v>3.4693835137733046E-3</v>
      </c>
    </row>
    <row r="4936" spans="1:17" x14ac:dyDescent="0.3">
      <c r="A4936" s="29">
        <v>2035968</v>
      </c>
      <c r="B4936" s="1">
        <v>136</v>
      </c>
      <c r="C4936" s="1" t="s">
        <v>14</v>
      </c>
      <c r="D4936" s="1" t="s">
        <v>51</v>
      </c>
      <c r="E4936" s="1" t="s">
        <v>52</v>
      </c>
      <c r="F4936" s="47">
        <v>1000</v>
      </c>
      <c r="G4936" s="34">
        <v>1128.83</v>
      </c>
      <c r="H4936" s="1" t="s">
        <v>218</v>
      </c>
      <c r="I4936" s="34">
        <v>6.0765000000000003E-3</v>
      </c>
      <c r="J4936" s="34">
        <v>719.85613999999998</v>
      </c>
      <c r="K4936" s="35" t="str">
        <f t="shared" si="401"/>
        <v>Leenderbos, Groote Heide &amp; De Plateaux_Lg09</v>
      </c>
      <c r="L4936" s="36">
        <f>VLOOKUP(D4936,DATA!A:F,5,FALSE)</f>
        <v>8.4126827976184013E-3</v>
      </c>
      <c r="M4936" s="37">
        <f>VLOOKUP(D4936,DATA!A:F,6,FALSE)</f>
        <v>1350</v>
      </c>
      <c r="N4936" s="36">
        <f t="shared" si="402"/>
        <v>13.462928137683678</v>
      </c>
      <c r="O4936" s="36">
        <f t="shared" si="403"/>
        <v>13.463523714592675</v>
      </c>
      <c r="P4936" s="36">
        <f t="shared" si="404"/>
        <v>5.9557690899758597E-4</v>
      </c>
      <c r="Q4936" s="36">
        <f t="shared" si="405"/>
        <v>4.2872969478413344E-3</v>
      </c>
    </row>
    <row r="4937" spans="1:17" x14ac:dyDescent="0.3">
      <c r="A4937" s="29">
        <v>2036007</v>
      </c>
      <c r="B4937" s="1">
        <v>138</v>
      </c>
      <c r="C4937" s="1" t="s">
        <v>38</v>
      </c>
      <c r="D4937" s="1" t="s">
        <v>75</v>
      </c>
      <c r="E4937" s="1" t="s">
        <v>76</v>
      </c>
      <c r="F4937" s="47">
        <v>1071</v>
      </c>
      <c r="G4937" s="34">
        <v>1969.64</v>
      </c>
      <c r="H4937" s="1" t="s">
        <v>218</v>
      </c>
      <c r="I4937" s="34">
        <v>6.6949999999999996E-4</v>
      </c>
      <c r="J4937" s="34">
        <v>10000</v>
      </c>
      <c r="K4937" s="35" t="str">
        <f t="shared" si="401"/>
        <v>Weerter- en Budelerbergen &amp; Ringselven_Lg13</v>
      </c>
      <c r="L4937" s="36">
        <f>VLOOKUP(D4937,DATA!A:F,5,FALSE)</f>
        <v>8.4126827976184013E-3</v>
      </c>
      <c r="M4937" s="37">
        <f>VLOOKUP(D4937,DATA!A:F,6,FALSE)</f>
        <v>1421</v>
      </c>
      <c r="N4937" s="36">
        <f t="shared" si="402"/>
        <v>99.020009444658669</v>
      </c>
      <c r="O4937" s="36">
        <f t="shared" si="403"/>
        <v>99.020014910144212</v>
      </c>
      <c r="P4937" s="36">
        <f t="shared" si="404"/>
        <v>5.4654855432545446E-6</v>
      </c>
      <c r="Q4937" s="36">
        <f t="shared" si="405"/>
        <v>0</v>
      </c>
    </row>
    <row r="4938" spans="1:17" x14ac:dyDescent="0.3">
      <c r="A4938" s="29">
        <v>2036008</v>
      </c>
      <c r="B4938" s="1">
        <v>138</v>
      </c>
      <c r="C4938" s="1" t="s">
        <v>38</v>
      </c>
      <c r="D4938" s="1" t="s">
        <v>75</v>
      </c>
      <c r="E4938" s="1" t="s">
        <v>76</v>
      </c>
      <c r="F4938" s="47">
        <v>1071</v>
      </c>
      <c r="G4938" s="34">
        <v>1860.1</v>
      </c>
      <c r="H4938" s="1" t="s">
        <v>218</v>
      </c>
      <c r="I4938" s="34">
        <v>6.0479999999999996E-4</v>
      </c>
      <c r="J4938" s="34">
        <v>9386.68</v>
      </c>
      <c r="K4938" s="35" t="str">
        <f t="shared" si="401"/>
        <v>Weerter- en Budelerbergen &amp; Ringselven_Lg13</v>
      </c>
      <c r="L4938" s="36">
        <f>VLOOKUP(D4938,DATA!A:F,5,FALSE)</f>
        <v>8.4126827976184013E-3</v>
      </c>
      <c r="M4938" s="37">
        <f>VLOOKUP(D4938,DATA!A:F,6,FALSE)</f>
        <v>1421</v>
      </c>
      <c r="N4938" s="36">
        <f t="shared" si="402"/>
        <v>97.573151855194538</v>
      </c>
      <c r="O4938" s="36">
        <f t="shared" si="403"/>
        <v>97.573163903283927</v>
      </c>
      <c r="P4938" s="36">
        <f t="shared" si="404"/>
        <v>1.2048089388372318E-5</v>
      </c>
      <c r="Q4938" s="36">
        <f t="shared" si="405"/>
        <v>0</v>
      </c>
    </row>
    <row r="4939" spans="1:17" x14ac:dyDescent="0.3">
      <c r="A4939" s="29">
        <v>2036009</v>
      </c>
      <c r="B4939" s="1">
        <v>138</v>
      </c>
      <c r="C4939" s="1" t="s">
        <v>38</v>
      </c>
      <c r="D4939" s="1" t="s">
        <v>75</v>
      </c>
      <c r="E4939" s="1" t="s">
        <v>76</v>
      </c>
      <c r="F4939" s="47">
        <v>1071</v>
      </c>
      <c r="G4939" s="34">
        <v>1860.39</v>
      </c>
      <c r="H4939" s="1" t="s">
        <v>218</v>
      </c>
      <c r="I4939" s="34">
        <v>5.2479999999999996E-4</v>
      </c>
      <c r="J4939" s="34">
        <v>9924.1689999999999</v>
      </c>
      <c r="K4939" s="35" t="str">
        <f t="shared" si="401"/>
        <v>Weerter- en Budelerbergen &amp; Ringselven_Lg13</v>
      </c>
      <c r="L4939" s="36">
        <f>VLOOKUP(D4939,DATA!A:F,5,FALSE)</f>
        <v>8.4126827976184013E-3</v>
      </c>
      <c r="M4939" s="37">
        <f>VLOOKUP(D4939,DATA!A:F,6,FALSE)</f>
        <v>1421</v>
      </c>
      <c r="N4939" s="36">
        <f t="shared" si="402"/>
        <v>97.578922196068433</v>
      </c>
      <c r="O4939" s="36">
        <f t="shared" si="403"/>
        <v>97.578932626257739</v>
      </c>
      <c r="P4939" s="36">
        <f t="shared" si="404"/>
        <v>1.043018930602102E-5</v>
      </c>
      <c r="Q4939" s="36">
        <f t="shared" si="405"/>
        <v>0</v>
      </c>
    </row>
    <row r="4940" spans="1:17" x14ac:dyDescent="0.3">
      <c r="A4940" s="29">
        <v>2036010</v>
      </c>
      <c r="B4940" s="1">
        <v>138</v>
      </c>
      <c r="C4940" s="1" t="s">
        <v>38</v>
      </c>
      <c r="D4940" s="1" t="s">
        <v>75</v>
      </c>
      <c r="E4940" s="1" t="s">
        <v>76</v>
      </c>
      <c r="F4940" s="47">
        <v>1071</v>
      </c>
      <c r="G4940" s="34">
        <v>1815.26</v>
      </c>
      <c r="H4940" s="1" t="s">
        <v>218</v>
      </c>
      <c r="I4940" s="34">
        <v>4.4089999999999998E-4</v>
      </c>
      <c r="J4940" s="34">
        <v>8363.6029999999992</v>
      </c>
      <c r="K4940" s="35" t="str">
        <f t="shared" si="401"/>
        <v>Weerter- en Budelerbergen &amp; Ringselven_Lg13</v>
      </c>
      <c r="L4940" s="36">
        <f>VLOOKUP(D4940,DATA!A:F,5,FALSE)</f>
        <v>8.4126827976184013E-3</v>
      </c>
      <c r="M4940" s="37">
        <f>VLOOKUP(D4940,DATA!A:F,6,FALSE)</f>
        <v>1421</v>
      </c>
      <c r="N4940" s="36">
        <f t="shared" si="402"/>
        <v>96.500014455466754</v>
      </c>
      <c r="O4940" s="36">
        <f t="shared" si="403"/>
        <v>96.500026983055633</v>
      </c>
      <c r="P4940" s="36">
        <f t="shared" si="404"/>
        <v>1.2527588879152063E-5</v>
      </c>
      <c r="Q4940" s="36">
        <f t="shared" si="405"/>
        <v>0</v>
      </c>
    </row>
    <row r="4941" spans="1:17" x14ac:dyDescent="0.3">
      <c r="A4941" s="29">
        <v>2036011</v>
      </c>
      <c r="B4941" s="1">
        <v>138</v>
      </c>
      <c r="C4941" s="1" t="s">
        <v>38</v>
      </c>
      <c r="D4941" s="1" t="s">
        <v>75</v>
      </c>
      <c r="E4941" s="1" t="s">
        <v>76</v>
      </c>
      <c r="F4941" s="47">
        <v>1071</v>
      </c>
      <c r="G4941" s="34">
        <v>1838.93</v>
      </c>
      <c r="H4941" s="1" t="s">
        <v>218</v>
      </c>
      <c r="I4941" s="34">
        <v>3.2069999999999999E-4</v>
      </c>
      <c r="J4941" s="34">
        <v>9337.4429999999993</v>
      </c>
      <c r="K4941" s="35" t="str">
        <f t="shared" si="401"/>
        <v>Weerter- en Budelerbergen &amp; Ringselven_Lg13</v>
      </c>
      <c r="L4941" s="36">
        <f>VLOOKUP(D4941,DATA!A:F,5,FALSE)</f>
        <v>8.4126827976184013E-3</v>
      </c>
      <c r="M4941" s="37">
        <f>VLOOKUP(D4941,DATA!A:F,6,FALSE)</f>
        <v>1421</v>
      </c>
      <c r="N4941" s="36">
        <f t="shared" si="402"/>
        <v>97.113715331374806</v>
      </c>
      <c r="O4941" s="36">
        <f t="shared" si="403"/>
        <v>97.113722893653062</v>
      </c>
      <c r="P4941" s="36">
        <f t="shared" si="404"/>
        <v>7.562278256045829E-6</v>
      </c>
      <c r="Q4941" s="36">
        <f t="shared" si="405"/>
        <v>0</v>
      </c>
    </row>
    <row r="4942" spans="1:17" x14ac:dyDescent="0.3">
      <c r="A4942" s="29">
        <v>2036012</v>
      </c>
      <c r="B4942" s="1">
        <v>138</v>
      </c>
      <c r="C4942" s="1" t="s">
        <v>38</v>
      </c>
      <c r="D4942" s="1" t="s">
        <v>75</v>
      </c>
      <c r="E4942" s="1" t="s">
        <v>76</v>
      </c>
      <c r="F4942" s="47">
        <v>1071</v>
      </c>
      <c r="G4942" s="34">
        <v>1813.65</v>
      </c>
      <c r="H4942" s="1" t="s">
        <v>218</v>
      </c>
      <c r="I4942" s="34">
        <v>2.61E-4</v>
      </c>
      <c r="J4942" s="34">
        <v>10000</v>
      </c>
      <c r="K4942" s="35" t="str">
        <f t="shared" si="401"/>
        <v>Weerter- en Budelerbergen &amp; Ringselven_Lg13</v>
      </c>
      <c r="L4942" s="36">
        <f>VLOOKUP(D4942,DATA!A:F,5,FALSE)</f>
        <v>8.4126827976184013E-3</v>
      </c>
      <c r="M4942" s="37">
        <f>VLOOKUP(D4942,DATA!A:F,6,FALSE)</f>
        <v>1421</v>
      </c>
      <c r="N4942" s="36">
        <f t="shared" si="402"/>
        <v>96.453979127399705</v>
      </c>
      <c r="O4942" s="36">
        <f t="shared" si="403"/>
        <v>96.453986637331894</v>
      </c>
      <c r="P4942" s="36">
        <f t="shared" si="404"/>
        <v>7.5099321890093051E-6</v>
      </c>
      <c r="Q4942" s="36">
        <f t="shared" si="405"/>
        <v>0</v>
      </c>
    </row>
    <row r="4943" spans="1:17" x14ac:dyDescent="0.3">
      <c r="A4943" s="29">
        <v>2036013</v>
      </c>
      <c r="B4943" s="1">
        <v>138</v>
      </c>
      <c r="C4943" s="1" t="s">
        <v>38</v>
      </c>
      <c r="D4943" s="1" t="s">
        <v>75</v>
      </c>
      <c r="E4943" s="1" t="s">
        <v>76</v>
      </c>
      <c r="F4943" s="47">
        <v>1071</v>
      </c>
      <c r="G4943" s="34">
        <v>1817.79</v>
      </c>
      <c r="H4943" s="1" t="s">
        <v>218</v>
      </c>
      <c r="I4943" s="34">
        <v>2.0018E-4</v>
      </c>
      <c r="J4943" s="34">
        <v>8487.0879999999997</v>
      </c>
      <c r="K4943" s="35" t="str">
        <f t="shared" si="401"/>
        <v>Weerter- en Budelerbergen &amp; Ringselven_Lg13</v>
      </c>
      <c r="L4943" s="36">
        <f>VLOOKUP(D4943,DATA!A:F,5,FALSE)</f>
        <v>8.4126827976184013E-3</v>
      </c>
      <c r="M4943" s="37">
        <f>VLOOKUP(D4943,DATA!A:F,6,FALSE)</f>
        <v>1421</v>
      </c>
      <c r="N4943" s="36">
        <f t="shared" si="402"/>
        <v>96.571194016209745</v>
      </c>
      <c r="O4943" s="36">
        <f t="shared" si="403"/>
        <v>96.571199592500008</v>
      </c>
      <c r="P4943" s="36">
        <f t="shared" si="404"/>
        <v>5.5762902633205158E-6</v>
      </c>
      <c r="Q4943" s="36">
        <f t="shared" si="405"/>
        <v>0</v>
      </c>
    </row>
    <row r="4944" spans="1:17" x14ac:dyDescent="0.3">
      <c r="A4944" s="29">
        <v>2036014</v>
      </c>
      <c r="B4944" s="1">
        <v>138</v>
      </c>
      <c r="C4944" s="1" t="s">
        <v>38</v>
      </c>
      <c r="D4944" s="1" t="s">
        <v>75</v>
      </c>
      <c r="E4944" s="1" t="s">
        <v>76</v>
      </c>
      <c r="F4944" s="47">
        <v>1071</v>
      </c>
      <c r="G4944" s="34">
        <v>1709.54</v>
      </c>
      <c r="H4944" s="1" t="s">
        <v>218</v>
      </c>
      <c r="I4944" s="34">
        <v>1.4249999999999999E-4</v>
      </c>
      <c r="J4944" s="34">
        <v>8707.4030000000002</v>
      </c>
      <c r="K4944" s="35" t="str">
        <f t="shared" si="401"/>
        <v>Weerter- en Budelerbergen &amp; Ringselven_Lg13</v>
      </c>
      <c r="L4944" s="36">
        <f>VLOOKUP(D4944,DATA!A:F,5,FALSE)</f>
        <v>8.4126827976184013E-3</v>
      </c>
      <c r="M4944" s="37">
        <f>VLOOKUP(D4944,DATA!A:F,6,FALSE)</f>
        <v>1421</v>
      </c>
      <c r="N4944" s="36">
        <f t="shared" si="402"/>
        <v>91.889263334368366</v>
      </c>
      <c r="O4944" s="36">
        <f t="shared" si="403"/>
        <v>91.889272268950208</v>
      </c>
      <c r="P4944" s="36">
        <f t="shared" si="404"/>
        <v>8.9345818423680612E-6</v>
      </c>
      <c r="Q4944" s="36">
        <f t="shared" si="405"/>
        <v>0</v>
      </c>
    </row>
    <row r="4945" spans="1:17" x14ac:dyDescent="0.3">
      <c r="A4945" s="30">
        <v>2036015</v>
      </c>
      <c r="B4945" s="14">
        <v>138</v>
      </c>
      <c r="C4945" s="14" t="s">
        <v>38</v>
      </c>
      <c r="D4945" s="14" t="s">
        <v>55</v>
      </c>
      <c r="E4945" s="14" t="s">
        <v>56</v>
      </c>
      <c r="F4945" s="48">
        <v>500</v>
      </c>
      <c r="G4945" s="38">
        <v>1187.6300000000001</v>
      </c>
      <c r="H4945" s="14" t="s">
        <v>218</v>
      </c>
      <c r="I4945" s="38">
        <v>6.7189999999999999E-5</v>
      </c>
      <c r="J4945" s="38">
        <v>2029.5646999999999</v>
      </c>
      <c r="K4945" s="39" t="str">
        <f t="shared" si="401"/>
        <v>Weerter- en Budelerbergen &amp; Ringselven_H3130</v>
      </c>
      <c r="L4945" s="40">
        <f>VLOOKUP(D4945,DATA!A:F,5,FALSE)</f>
        <v>0</v>
      </c>
      <c r="M4945" s="41">
        <f>VLOOKUP(D4945,DATA!A:F,6,FALSE)</f>
        <v>3.5</v>
      </c>
      <c r="N4945" s="40">
        <f t="shared" si="402"/>
        <v>50</v>
      </c>
      <c r="O4945" s="40">
        <f t="shared" si="403"/>
        <v>50</v>
      </c>
      <c r="P4945" s="40">
        <f>J4945/10000*I4945</f>
        <v>1.36366452193E-5</v>
      </c>
      <c r="Q4945" s="40">
        <f>IF(AND(H4945&lt;&gt;"below",I4945&gt;=0.005),M4945*P4945,0)</f>
        <v>0</v>
      </c>
    </row>
    <row r="4946" spans="1:17" x14ac:dyDescent="0.3">
      <c r="A4946" s="29">
        <v>2036015</v>
      </c>
      <c r="B4946" s="1">
        <v>138</v>
      </c>
      <c r="C4946" s="1" t="s">
        <v>38</v>
      </c>
      <c r="D4946" s="1" t="s">
        <v>41</v>
      </c>
      <c r="E4946" s="1" t="s">
        <v>42</v>
      </c>
      <c r="F4946" s="47">
        <v>1071</v>
      </c>
      <c r="G4946" s="34">
        <v>1187.6300000000001</v>
      </c>
      <c r="H4946" s="1" t="s">
        <v>218</v>
      </c>
      <c r="I4946" s="34">
        <v>6.7189999999999999E-5</v>
      </c>
      <c r="J4946" s="34">
        <v>3536.4245000000001</v>
      </c>
      <c r="K4946" s="35" t="str">
        <f t="shared" si="401"/>
        <v>Weerter- en Budelerbergen &amp; Ringselven_H4010A</v>
      </c>
      <c r="L4946" s="36">
        <f>VLOOKUP(D4946,DATA!A:F,5,FALSE)</f>
        <v>1.3726988247862192E-2</v>
      </c>
      <c r="M4946" s="37">
        <f>VLOOKUP(D4946,DATA!A:F,6,FALSE)</f>
        <v>1285.5</v>
      </c>
      <c r="N4946" s="36">
        <f t="shared" si="402"/>
        <v>20.694158287224408</v>
      </c>
      <c r="O4946" s="36">
        <f t="shared" si="403"/>
        <v>20.694173423985823</v>
      </c>
      <c r="P4946" s="36">
        <f t="shared" si="404"/>
        <v>1.5136761415845967E-5</v>
      </c>
      <c r="Q4946" s="36">
        <f t="shared" si="405"/>
        <v>0</v>
      </c>
    </row>
    <row r="4947" spans="1:17" x14ac:dyDescent="0.3">
      <c r="A4947" s="29">
        <v>2036015</v>
      </c>
      <c r="B4947" s="1">
        <v>138</v>
      </c>
      <c r="C4947" s="1" t="s">
        <v>38</v>
      </c>
      <c r="D4947" s="1" t="s">
        <v>72</v>
      </c>
      <c r="E4947" s="1" t="s">
        <v>73</v>
      </c>
      <c r="F4947" s="47">
        <v>1071</v>
      </c>
      <c r="G4947" s="34">
        <v>1187.6300000000001</v>
      </c>
      <c r="H4947" s="1" t="s">
        <v>218</v>
      </c>
      <c r="I4947" s="34">
        <v>6.7189999999999999E-5</v>
      </c>
      <c r="J4947" s="34">
        <v>7.7170005000000002</v>
      </c>
      <c r="K4947" s="35" t="str">
        <f t="shared" si="401"/>
        <v>Weerter- en Budelerbergen &amp; Ringselven_Lg14</v>
      </c>
      <c r="L4947" s="36">
        <f>VLOOKUP(D4947,DATA!A:F,5,FALSE)</f>
        <v>7.6478934523803643E-3</v>
      </c>
      <c r="M4947" s="37">
        <f>VLOOKUP(D4947,DATA!A:F,6,FALSE)</f>
        <v>1814</v>
      </c>
      <c r="N4947" s="36">
        <f t="shared" si="402"/>
        <v>0.82405702430567696</v>
      </c>
      <c r="O4947" s="36">
        <f t="shared" si="403"/>
        <v>0.82405744426785932</v>
      </c>
      <c r="P4947" s="36">
        <f t="shared" si="404"/>
        <v>4.1996218236306504E-7</v>
      </c>
      <c r="Q4947" s="36">
        <f t="shared" si="405"/>
        <v>0</v>
      </c>
    </row>
    <row r="4948" spans="1:17" x14ac:dyDescent="0.3">
      <c r="A4948" s="29">
        <v>2037479</v>
      </c>
      <c r="B4948" s="1">
        <v>136</v>
      </c>
      <c r="C4948" s="1" t="s">
        <v>14</v>
      </c>
      <c r="D4948" s="1" t="s">
        <v>51</v>
      </c>
      <c r="E4948" s="1" t="s">
        <v>52</v>
      </c>
      <c r="F4948" s="47">
        <v>1000</v>
      </c>
      <c r="G4948" s="34">
        <v>1137.25</v>
      </c>
      <c r="H4948" s="1" t="s">
        <v>218</v>
      </c>
      <c r="I4948" s="34">
        <v>6.1171999999999997E-3</v>
      </c>
      <c r="J4948" s="34">
        <v>233.6395</v>
      </c>
      <c r="K4948" s="35" t="str">
        <f t="shared" si="401"/>
        <v>Leenderbos, Groote Heide &amp; De Plateaux_Lg09</v>
      </c>
      <c r="L4948" s="36">
        <f>VLOOKUP(D4948,DATA!A:F,5,FALSE)</f>
        <v>8.4126827976184013E-3</v>
      </c>
      <c r="M4948" s="37">
        <f>VLOOKUP(D4948,DATA!A:F,6,FALSE)</f>
        <v>1350</v>
      </c>
      <c r="N4948" s="36">
        <f t="shared" si="402"/>
        <v>14.309745853725538</v>
      </c>
      <c r="O4948" s="36">
        <f t="shared" si="403"/>
        <v>14.310376896098486</v>
      </c>
      <c r="P4948" s="36">
        <f t="shared" si="404"/>
        <v>6.310423729480874E-4</v>
      </c>
      <c r="Q4948" s="36">
        <f t="shared" si="405"/>
        <v>1.4743642449440467E-3</v>
      </c>
    </row>
    <row r="4949" spans="1:17" x14ac:dyDescent="0.3">
      <c r="A4949" s="29">
        <v>2037486</v>
      </c>
      <c r="B4949" s="1">
        <v>136</v>
      </c>
      <c r="C4949" s="1" t="s">
        <v>14</v>
      </c>
      <c r="D4949" s="1" t="s">
        <v>53</v>
      </c>
      <c r="E4949" s="1" t="s">
        <v>54</v>
      </c>
      <c r="F4949" s="47">
        <v>714</v>
      </c>
      <c r="G4949" s="34">
        <v>843.7</v>
      </c>
      <c r="H4949" s="1" t="s">
        <v>218</v>
      </c>
      <c r="I4949" s="34">
        <v>5.1022999999999997E-3</v>
      </c>
      <c r="J4949" s="34">
        <v>9302.2960000000003</v>
      </c>
      <c r="K4949" s="35" t="str">
        <f t="shared" si="401"/>
        <v>Leenderbos, Groote Heide &amp; De Plateaux_H4030</v>
      </c>
      <c r="L4949" s="36">
        <f>VLOOKUP(D4949,DATA!A:F,5,FALSE)</f>
        <v>1.0986712608830001E-2</v>
      </c>
      <c r="M4949" s="37">
        <f>VLOOKUP(D4949,DATA!A:F,6,FALSE)</f>
        <v>982</v>
      </c>
      <c r="N4949" s="36">
        <f t="shared" si="402"/>
        <v>17.954070418717091</v>
      </c>
      <c r="O4949" s="36">
        <f t="shared" si="403"/>
        <v>17.95489619331741</v>
      </c>
      <c r="P4949" s="36">
        <f t="shared" si="404"/>
        <v>8.2577460031885153E-4</v>
      </c>
      <c r="Q4949" s="36">
        <f t="shared" si="405"/>
        <v>7.6815997614476522E-2</v>
      </c>
    </row>
    <row r="4950" spans="1:17" x14ac:dyDescent="0.3">
      <c r="A4950" s="29">
        <v>2037487</v>
      </c>
      <c r="B4950" s="1">
        <v>136</v>
      </c>
      <c r="C4950" s="1" t="s">
        <v>14</v>
      </c>
      <c r="D4950" s="1" t="s">
        <v>53</v>
      </c>
      <c r="E4950" s="1" t="s">
        <v>54</v>
      </c>
      <c r="F4950" s="47">
        <v>714</v>
      </c>
      <c r="G4950" s="34">
        <v>845.64</v>
      </c>
      <c r="H4950" s="1" t="s">
        <v>218</v>
      </c>
      <c r="I4950" s="34">
        <v>5.1789000000000002E-3</v>
      </c>
      <c r="J4950" s="34">
        <v>8972.1859999999997</v>
      </c>
      <c r="K4950" s="35" t="str">
        <f t="shared" si="401"/>
        <v>Leenderbos, Groote Heide &amp; De Plateaux_H4030</v>
      </c>
      <c r="L4950" s="36">
        <f>VLOOKUP(D4950,DATA!A:F,5,FALSE)</f>
        <v>1.0986712608830001E-2</v>
      </c>
      <c r="M4950" s="37">
        <f>VLOOKUP(D4950,DATA!A:F,6,FALSE)</f>
        <v>982</v>
      </c>
      <c r="N4950" s="36">
        <f t="shared" si="402"/>
        <v>18.270188589797165</v>
      </c>
      <c r="O4950" s="36">
        <f t="shared" si="403"/>
        <v>18.271038233136927</v>
      </c>
      <c r="P4950" s="36">
        <f t="shared" si="404"/>
        <v>8.4964333976245143E-4</v>
      </c>
      <c r="Q4950" s="36">
        <f t="shared" si="405"/>
        <v>7.6231580780099104E-2</v>
      </c>
    </row>
    <row r="4951" spans="1:17" x14ac:dyDescent="0.3">
      <c r="A4951" s="29">
        <v>2037488</v>
      </c>
      <c r="B4951" s="1">
        <v>136</v>
      </c>
      <c r="C4951" s="1" t="s">
        <v>14</v>
      </c>
      <c r="D4951" s="1" t="s">
        <v>53</v>
      </c>
      <c r="E4951" s="1" t="s">
        <v>54</v>
      </c>
      <c r="F4951" s="47">
        <v>714</v>
      </c>
      <c r="G4951" s="34">
        <v>832.23</v>
      </c>
      <c r="H4951" s="1" t="s">
        <v>218</v>
      </c>
      <c r="I4951" s="34">
        <v>5.0752999999999996E-3</v>
      </c>
      <c r="J4951" s="34">
        <v>2908.6921000000002</v>
      </c>
      <c r="K4951" s="35" t="str">
        <f t="shared" si="401"/>
        <v>Leenderbos, Groote Heide &amp; De Plateaux_H4030</v>
      </c>
      <c r="L4951" s="36">
        <f>VLOOKUP(D4951,DATA!A:F,5,FALSE)</f>
        <v>1.0986712608830001E-2</v>
      </c>
      <c r="M4951" s="37">
        <f>VLOOKUP(D4951,DATA!A:F,6,FALSE)</f>
        <v>982</v>
      </c>
      <c r="N4951" s="36">
        <f t="shared" si="402"/>
        <v>16.17207837603738</v>
      </c>
      <c r="O4951" s="36">
        <f t="shared" si="403"/>
        <v>16.172834324539462</v>
      </c>
      <c r="P4951" s="36">
        <f t="shared" si="404"/>
        <v>7.5594850208204889E-4</v>
      </c>
      <c r="Q4951" s="36">
        <f t="shared" si="405"/>
        <v>2.1988214360128894E-2</v>
      </c>
    </row>
    <row r="4952" spans="1:17" x14ac:dyDescent="0.3">
      <c r="A4952" s="29">
        <v>2037489</v>
      </c>
      <c r="B4952" s="1">
        <v>136</v>
      </c>
      <c r="C4952" s="1" t="s">
        <v>14</v>
      </c>
      <c r="D4952" s="1" t="s">
        <v>53</v>
      </c>
      <c r="E4952" s="1" t="s">
        <v>54</v>
      </c>
      <c r="F4952" s="47">
        <v>714</v>
      </c>
      <c r="G4952" s="34">
        <v>831.67</v>
      </c>
      <c r="H4952" s="1" t="s">
        <v>218</v>
      </c>
      <c r="I4952" s="34">
        <v>5.0363999999999999E-3</v>
      </c>
      <c r="J4952" s="34">
        <v>2900.134</v>
      </c>
      <c r="K4952" s="35" t="str">
        <f t="shared" si="401"/>
        <v>Leenderbos, Groote Heide &amp; De Plateaux_H4030</v>
      </c>
      <c r="L4952" s="36">
        <f>VLOOKUP(D4952,DATA!A:F,5,FALSE)</f>
        <v>1.0986712608830001E-2</v>
      </c>
      <c r="M4952" s="37">
        <f>VLOOKUP(D4952,DATA!A:F,6,FALSE)</f>
        <v>982</v>
      </c>
      <c r="N4952" s="36">
        <f t="shared" si="402"/>
        <v>16.088843371031356</v>
      </c>
      <c r="O4952" s="36">
        <f t="shared" si="403"/>
        <v>16.089590405532771</v>
      </c>
      <c r="P4952" s="36">
        <f t="shared" si="404"/>
        <v>7.470345014155555E-4</v>
      </c>
      <c r="Q4952" s="36">
        <f t="shared" si="405"/>
        <v>2.1665001567283005E-2</v>
      </c>
    </row>
    <row r="4953" spans="1:17" x14ac:dyDescent="0.3">
      <c r="A4953" s="29">
        <v>2037490</v>
      </c>
      <c r="B4953" s="1">
        <v>136</v>
      </c>
      <c r="C4953" s="1" t="s">
        <v>14</v>
      </c>
      <c r="D4953" s="1" t="s">
        <v>53</v>
      </c>
      <c r="E4953" s="1" t="s">
        <v>54</v>
      </c>
      <c r="F4953" s="47">
        <v>714</v>
      </c>
      <c r="G4953" s="34">
        <v>837.89</v>
      </c>
      <c r="H4953" s="1" t="s">
        <v>218</v>
      </c>
      <c r="I4953" s="34">
        <v>5.0929E-3</v>
      </c>
      <c r="J4953" s="34">
        <v>2403.1963000000001</v>
      </c>
      <c r="K4953" s="35" t="str">
        <f t="shared" si="401"/>
        <v>Leenderbos, Groote Heide &amp; De Plateaux_H4030</v>
      </c>
      <c r="L4953" s="36">
        <f>VLOOKUP(D4953,DATA!A:F,5,FALSE)</f>
        <v>1.0986712608830001E-2</v>
      </c>
      <c r="M4953" s="37">
        <f>VLOOKUP(D4953,DATA!A:F,6,FALSE)</f>
        <v>982</v>
      </c>
      <c r="N4953" s="36">
        <f t="shared" si="402"/>
        <v>17.032931396563534</v>
      </c>
      <c r="O4953" s="36">
        <f t="shared" si="403"/>
        <v>17.033722140858739</v>
      </c>
      <c r="P4953" s="36">
        <f t="shared" si="404"/>
        <v>7.9074429520531453E-4</v>
      </c>
      <c r="Q4953" s="36">
        <f t="shared" si="405"/>
        <v>1.9003137644835199E-2</v>
      </c>
    </row>
    <row r="4954" spans="1:17" x14ac:dyDescent="0.3">
      <c r="A4954" s="29">
        <v>2037491</v>
      </c>
      <c r="B4954" s="1">
        <v>136</v>
      </c>
      <c r="C4954" s="1" t="s">
        <v>14</v>
      </c>
      <c r="D4954" s="1" t="s">
        <v>53</v>
      </c>
      <c r="E4954" s="1" t="s">
        <v>54</v>
      </c>
      <c r="F4954" s="47">
        <v>714</v>
      </c>
      <c r="G4954" s="34">
        <v>836.58</v>
      </c>
      <c r="H4954" s="1" t="s">
        <v>218</v>
      </c>
      <c r="I4954" s="34">
        <v>5.0641000000000002E-3</v>
      </c>
      <c r="J4954" s="34">
        <v>697.70939999999996</v>
      </c>
      <c r="K4954" s="35" t="str">
        <f t="shared" si="401"/>
        <v>Leenderbos, Groote Heide &amp; De Plateaux_H4030</v>
      </c>
      <c r="L4954" s="36">
        <f>VLOOKUP(D4954,DATA!A:F,5,FALSE)</f>
        <v>1.0986712608830001E-2</v>
      </c>
      <c r="M4954" s="37">
        <f>VLOOKUP(D4954,DATA!A:F,6,FALSE)</f>
        <v>982</v>
      </c>
      <c r="N4954" s="36">
        <f t="shared" si="402"/>
        <v>16.830503217946365</v>
      </c>
      <c r="O4954" s="36">
        <f t="shared" si="403"/>
        <v>16.83128204176889</v>
      </c>
      <c r="P4954" s="36">
        <f t="shared" si="404"/>
        <v>7.7882382252525417E-4</v>
      </c>
      <c r="Q4954" s="36">
        <f t="shared" si="405"/>
        <v>5.4339270191980146E-3</v>
      </c>
    </row>
    <row r="4955" spans="1:17" x14ac:dyDescent="0.3">
      <c r="A4955" s="29">
        <v>2037492</v>
      </c>
      <c r="B4955" s="1">
        <v>136</v>
      </c>
      <c r="C4955" s="1" t="s">
        <v>14</v>
      </c>
      <c r="D4955" s="1" t="s">
        <v>63</v>
      </c>
      <c r="E4955" s="1" t="s">
        <v>64</v>
      </c>
      <c r="F4955" s="47">
        <v>714</v>
      </c>
      <c r="G4955" s="34">
        <v>851.46</v>
      </c>
      <c r="H4955" s="1" t="s">
        <v>218</v>
      </c>
      <c r="I4955" s="34">
        <v>5.1132E-3</v>
      </c>
      <c r="J4955" s="34">
        <v>3074.8395999999998</v>
      </c>
      <c r="K4955" s="35" t="str">
        <f t="shared" si="401"/>
        <v>Leenderbos, Groote Heide &amp; De Plateaux_H2310</v>
      </c>
      <c r="L4955" s="36">
        <f>VLOOKUP(D4955,DATA!A:F,5,FALSE)</f>
        <v>1.0986712608830001E-2</v>
      </c>
      <c r="M4955" s="37">
        <f>VLOOKUP(D4955,DATA!A:F,6,FALSE)</f>
        <v>982</v>
      </c>
      <c r="N4955" s="36">
        <f t="shared" si="402"/>
        <v>19.244426983205265</v>
      </c>
      <c r="O4955" s="36">
        <f t="shared" si="403"/>
        <v>19.245300046108806</v>
      </c>
      <c r="P4955" s="36">
        <f t="shared" si="404"/>
        <v>8.730629035405002E-4</v>
      </c>
      <c r="Q4955" s="36">
        <f t="shared" si="405"/>
        <v>2.6845283890973102E-2</v>
      </c>
    </row>
    <row r="4956" spans="1:17" x14ac:dyDescent="0.3">
      <c r="A4956" s="29">
        <v>2037492</v>
      </c>
      <c r="B4956" s="1">
        <v>136</v>
      </c>
      <c r="C4956" s="1" t="s">
        <v>14</v>
      </c>
      <c r="D4956" s="1" t="s">
        <v>53</v>
      </c>
      <c r="E4956" s="1" t="s">
        <v>54</v>
      </c>
      <c r="F4956" s="47">
        <v>714</v>
      </c>
      <c r="G4956" s="34">
        <v>851.46</v>
      </c>
      <c r="H4956" s="1" t="s">
        <v>218</v>
      </c>
      <c r="I4956" s="34">
        <v>5.1132E-3</v>
      </c>
      <c r="J4956" s="34">
        <v>4629.1956736716002</v>
      </c>
      <c r="K4956" s="35" t="str">
        <f t="shared" si="401"/>
        <v>Leenderbos, Groote Heide &amp; De Plateaux_H4030</v>
      </c>
      <c r="L4956" s="36">
        <f>VLOOKUP(D4956,DATA!A:F,5,FALSE)</f>
        <v>1.0986712608830001E-2</v>
      </c>
      <c r="M4956" s="37">
        <f>VLOOKUP(D4956,DATA!A:F,6,FALSE)</f>
        <v>982</v>
      </c>
      <c r="N4956" s="36">
        <f t="shared" si="402"/>
        <v>19.244426983205265</v>
      </c>
      <c r="O4956" s="36">
        <f t="shared" si="403"/>
        <v>19.245300046108806</v>
      </c>
      <c r="P4956" s="36">
        <f t="shared" si="404"/>
        <v>8.730629035405002E-4</v>
      </c>
      <c r="Q4956" s="36">
        <f t="shared" si="405"/>
        <v>4.0415790159128495E-2</v>
      </c>
    </row>
    <row r="4957" spans="1:17" x14ac:dyDescent="0.3">
      <c r="A4957" s="29">
        <v>2037493</v>
      </c>
      <c r="B4957" s="1">
        <v>136</v>
      </c>
      <c r="C4957" s="1" t="s">
        <v>14</v>
      </c>
      <c r="D4957" s="1" t="s">
        <v>63</v>
      </c>
      <c r="E4957" s="1" t="s">
        <v>64</v>
      </c>
      <c r="F4957" s="47">
        <v>714</v>
      </c>
      <c r="G4957" s="34">
        <v>842.59</v>
      </c>
      <c r="H4957" s="1" t="s">
        <v>218</v>
      </c>
      <c r="I4957" s="34">
        <v>5.0007000000000003E-3</v>
      </c>
      <c r="J4957" s="34">
        <v>6286.1461803223501</v>
      </c>
      <c r="K4957" s="35" t="str">
        <f t="shared" si="401"/>
        <v>Leenderbos, Groote Heide &amp; De Plateaux_H2310</v>
      </c>
      <c r="L4957" s="36">
        <f>VLOOKUP(D4957,DATA!A:F,5,FALSE)</f>
        <v>1.0986712608830001E-2</v>
      </c>
      <c r="M4957" s="37">
        <f>VLOOKUP(D4957,DATA!A:F,6,FALSE)</f>
        <v>982</v>
      </c>
      <c r="N4957" s="36">
        <f t="shared" si="402"/>
        <v>17.775128786087105</v>
      </c>
      <c r="O4957" s="36">
        <f t="shared" si="403"/>
        <v>17.775931798414987</v>
      </c>
      <c r="P4957" s="36">
        <f t="shared" si="404"/>
        <v>8.0301232788215771E-4</v>
      </c>
      <c r="Q4957" s="36">
        <f t="shared" si="405"/>
        <v>5.0478528776681839E-2</v>
      </c>
    </row>
    <row r="4958" spans="1:17" x14ac:dyDescent="0.3">
      <c r="A4958" s="29">
        <v>2037493</v>
      </c>
      <c r="B4958" s="1">
        <v>136</v>
      </c>
      <c r="C4958" s="1" t="s">
        <v>14</v>
      </c>
      <c r="D4958" s="1" t="s">
        <v>61</v>
      </c>
      <c r="E4958" s="1" t="s">
        <v>62</v>
      </c>
      <c r="F4958" s="47">
        <v>714</v>
      </c>
      <c r="G4958" s="34">
        <v>842.59</v>
      </c>
      <c r="H4958" s="1" t="s">
        <v>218</v>
      </c>
      <c r="I4958" s="34">
        <v>5.0007000000000003E-3</v>
      </c>
      <c r="J4958" s="34">
        <v>1287.40842446597</v>
      </c>
      <c r="K4958" s="35" t="str">
        <f t="shared" si="401"/>
        <v>Leenderbos, Groote Heide &amp; De Plateaux_H2330</v>
      </c>
      <c r="L4958" s="36">
        <f>VLOOKUP(D4958,DATA!A:F,5,FALSE)</f>
        <v>1.0986712608830001E-2</v>
      </c>
      <c r="M4958" s="37">
        <f>VLOOKUP(D4958,DATA!A:F,6,FALSE)</f>
        <v>982</v>
      </c>
      <c r="N4958" s="36">
        <f t="shared" si="402"/>
        <v>17.775128786087105</v>
      </c>
      <c r="O4958" s="36">
        <f t="shared" si="403"/>
        <v>17.775931798414987</v>
      </c>
      <c r="P4958" s="36">
        <f t="shared" si="404"/>
        <v>8.0301232788215771E-4</v>
      </c>
      <c r="Q4958" s="36">
        <f t="shared" si="405"/>
        <v>1.0338048358655197E-2</v>
      </c>
    </row>
    <row r="4959" spans="1:17" x14ac:dyDescent="0.3">
      <c r="A4959" s="29">
        <v>2037493</v>
      </c>
      <c r="B4959" s="1">
        <v>136</v>
      </c>
      <c r="C4959" s="1" t="s">
        <v>14</v>
      </c>
      <c r="D4959" s="1" t="s">
        <v>53</v>
      </c>
      <c r="E4959" s="1" t="s">
        <v>54</v>
      </c>
      <c r="F4959" s="47">
        <v>714</v>
      </c>
      <c r="G4959" s="34">
        <v>842.59</v>
      </c>
      <c r="H4959" s="1" t="s">
        <v>218</v>
      </c>
      <c r="I4959" s="34">
        <v>5.0007000000000003E-3</v>
      </c>
      <c r="J4959" s="34">
        <v>19.0922405974611</v>
      </c>
      <c r="K4959" s="35" t="str">
        <f t="shared" si="401"/>
        <v>Leenderbos, Groote Heide &amp; De Plateaux_H4030</v>
      </c>
      <c r="L4959" s="36">
        <f>VLOOKUP(D4959,DATA!A:F,5,FALSE)</f>
        <v>1.0986712608830001E-2</v>
      </c>
      <c r="M4959" s="37">
        <f>VLOOKUP(D4959,DATA!A:F,6,FALSE)</f>
        <v>982</v>
      </c>
      <c r="N4959" s="36">
        <f t="shared" si="402"/>
        <v>17.775128786087105</v>
      </c>
      <c r="O4959" s="36">
        <f t="shared" si="403"/>
        <v>17.775931798414987</v>
      </c>
      <c r="P4959" s="36">
        <f t="shared" si="404"/>
        <v>8.0301232788215771E-4</v>
      </c>
      <c r="Q4959" s="36">
        <f t="shared" si="405"/>
        <v>1.5331304566653474E-4</v>
      </c>
    </row>
    <row r="4960" spans="1:17" x14ac:dyDescent="0.3">
      <c r="A4960" s="29">
        <v>2037494</v>
      </c>
      <c r="B4960" s="1">
        <v>136</v>
      </c>
      <c r="C4960" s="1" t="s">
        <v>14</v>
      </c>
      <c r="D4960" s="1" t="s">
        <v>63</v>
      </c>
      <c r="E4960" s="1" t="s">
        <v>64</v>
      </c>
      <c r="F4960" s="47">
        <v>714</v>
      </c>
      <c r="G4960" s="34">
        <v>858.43</v>
      </c>
      <c r="H4960" s="1" t="s">
        <v>218</v>
      </c>
      <c r="I4960" s="34">
        <v>4.9922999999999999E-3</v>
      </c>
      <c r="J4960" s="34">
        <v>4108.6255476855504</v>
      </c>
      <c r="K4960" s="35" t="str">
        <f t="shared" si="401"/>
        <v>Leenderbos, Groote Heide &amp; De Plateaux_H2310</v>
      </c>
      <c r="L4960" s="36">
        <f>VLOOKUP(D4960,DATA!A:F,5,FALSE)</f>
        <v>1.0986712608830001E-2</v>
      </c>
      <c r="M4960" s="37">
        <f>VLOOKUP(D4960,DATA!A:F,6,FALSE)</f>
        <v>982</v>
      </c>
      <c r="N4960" s="36">
        <f t="shared" si="402"/>
        <v>20.462607235120224</v>
      </c>
      <c r="O4960" s="36">
        <f t="shared" si="403"/>
        <v>20.463499939765533</v>
      </c>
      <c r="P4960" s="36">
        <f t="shared" si="404"/>
        <v>8.9270464530954996E-4</v>
      </c>
      <c r="Q4960" s="36">
        <f t="shared" si="405"/>
        <v>0</v>
      </c>
    </row>
    <row r="4961" spans="1:17" x14ac:dyDescent="0.3">
      <c r="A4961" s="29">
        <v>2037494</v>
      </c>
      <c r="B4961" s="1">
        <v>136</v>
      </c>
      <c r="C4961" s="1" t="s">
        <v>14</v>
      </c>
      <c r="D4961" s="1" t="s">
        <v>61</v>
      </c>
      <c r="E4961" s="1" t="s">
        <v>62</v>
      </c>
      <c r="F4961" s="47">
        <v>714</v>
      </c>
      <c r="G4961" s="34">
        <v>858.43</v>
      </c>
      <c r="H4961" s="1" t="s">
        <v>218</v>
      </c>
      <c r="I4961" s="34">
        <v>4.9922999999999999E-3</v>
      </c>
      <c r="J4961" s="34">
        <v>4669.0993234744001</v>
      </c>
      <c r="K4961" s="35" t="str">
        <f t="shared" si="401"/>
        <v>Leenderbos, Groote Heide &amp; De Plateaux_H2330</v>
      </c>
      <c r="L4961" s="36">
        <f>VLOOKUP(D4961,DATA!A:F,5,FALSE)</f>
        <v>1.0986712608830001E-2</v>
      </c>
      <c r="M4961" s="37">
        <f>VLOOKUP(D4961,DATA!A:F,6,FALSE)</f>
        <v>982</v>
      </c>
      <c r="N4961" s="36">
        <f t="shared" si="402"/>
        <v>20.462607235120224</v>
      </c>
      <c r="O4961" s="36">
        <f t="shared" si="403"/>
        <v>20.463499939765533</v>
      </c>
      <c r="P4961" s="36">
        <f t="shared" si="404"/>
        <v>8.9270464530954996E-4</v>
      </c>
      <c r="Q4961" s="36">
        <f t="shared" si="405"/>
        <v>0</v>
      </c>
    </row>
    <row r="4962" spans="1:17" x14ac:dyDescent="0.3">
      <c r="A4962" s="29">
        <v>2037495</v>
      </c>
      <c r="B4962" s="1">
        <v>136</v>
      </c>
      <c r="C4962" s="1" t="s">
        <v>14</v>
      </c>
      <c r="D4962" s="1" t="s">
        <v>63</v>
      </c>
      <c r="E4962" s="1" t="s">
        <v>64</v>
      </c>
      <c r="F4962" s="47">
        <v>714</v>
      </c>
      <c r="G4962" s="34">
        <v>882.12</v>
      </c>
      <c r="H4962" s="1" t="s">
        <v>218</v>
      </c>
      <c r="I4962" s="34">
        <v>5.0664000000000004E-3</v>
      </c>
      <c r="J4962" s="34">
        <v>1747.5552</v>
      </c>
      <c r="K4962" s="35" t="str">
        <f t="shared" si="401"/>
        <v>Leenderbos, Groote Heide &amp; De Plateaux_H2310</v>
      </c>
      <c r="L4962" s="36">
        <f>VLOOKUP(D4962,DATA!A:F,5,FALSE)</f>
        <v>1.0986712608830001E-2</v>
      </c>
      <c r="M4962" s="37">
        <f>VLOOKUP(D4962,DATA!A:F,6,FALSE)</f>
        <v>982</v>
      </c>
      <c r="N4962" s="36">
        <f t="shared" si="402"/>
        <v>25.023621808741439</v>
      </c>
      <c r="O4962" s="36">
        <f t="shared" si="403"/>
        <v>25.024666163145447</v>
      </c>
      <c r="P4962" s="36">
        <f t="shared" si="404"/>
        <v>1.0443544040086294E-3</v>
      </c>
      <c r="Q4962" s="36">
        <f t="shared" si="405"/>
        <v>1.8250669693681811E-2</v>
      </c>
    </row>
    <row r="4963" spans="1:17" x14ac:dyDescent="0.3">
      <c r="A4963" s="29">
        <v>2037495</v>
      </c>
      <c r="B4963" s="1">
        <v>136</v>
      </c>
      <c r="C4963" s="1" t="s">
        <v>14</v>
      </c>
      <c r="D4963" s="1" t="s">
        <v>61</v>
      </c>
      <c r="E4963" s="1" t="s">
        <v>62</v>
      </c>
      <c r="F4963" s="47">
        <v>714</v>
      </c>
      <c r="G4963" s="34">
        <v>882.12</v>
      </c>
      <c r="H4963" s="1" t="s">
        <v>218</v>
      </c>
      <c r="I4963" s="34">
        <v>5.0664000000000004E-3</v>
      </c>
      <c r="J4963" s="34">
        <v>8252.4449999999997</v>
      </c>
      <c r="K4963" s="35" t="str">
        <f t="shared" si="401"/>
        <v>Leenderbos, Groote Heide &amp; De Plateaux_H2330</v>
      </c>
      <c r="L4963" s="36">
        <f>VLOOKUP(D4963,DATA!A:F,5,FALSE)</f>
        <v>1.0986712608830001E-2</v>
      </c>
      <c r="M4963" s="37">
        <f>VLOOKUP(D4963,DATA!A:F,6,FALSE)</f>
        <v>982</v>
      </c>
      <c r="N4963" s="36">
        <f t="shared" si="402"/>
        <v>25.023621808741439</v>
      </c>
      <c r="O4963" s="36">
        <f t="shared" si="403"/>
        <v>25.024666163145447</v>
      </c>
      <c r="P4963" s="36">
        <f t="shared" si="404"/>
        <v>1.0443544040086294E-3</v>
      </c>
      <c r="Q4963" s="36">
        <f t="shared" si="405"/>
        <v>8.6184772795889944E-2</v>
      </c>
    </row>
    <row r="4964" spans="1:17" x14ac:dyDescent="0.3">
      <c r="A4964" s="29">
        <v>2037496</v>
      </c>
      <c r="B4964" s="1">
        <v>136</v>
      </c>
      <c r="C4964" s="1" t="s">
        <v>14</v>
      </c>
      <c r="D4964" s="1" t="s">
        <v>61</v>
      </c>
      <c r="E4964" s="1" t="s">
        <v>62</v>
      </c>
      <c r="F4964" s="47">
        <v>714</v>
      </c>
      <c r="G4964" s="34">
        <v>994.21</v>
      </c>
      <c r="H4964" s="1" t="s">
        <v>218</v>
      </c>
      <c r="I4964" s="34">
        <v>5.6077000000000002E-3</v>
      </c>
      <c r="J4964" s="34">
        <v>7874.6552891557103</v>
      </c>
      <c r="K4964" s="35" t="str">
        <f t="shared" si="401"/>
        <v>Leenderbos, Groote Heide &amp; De Plateaux_H2330</v>
      </c>
      <c r="L4964" s="36">
        <f>VLOOKUP(D4964,DATA!A:F,5,FALSE)</f>
        <v>1.0986712608830001E-2</v>
      </c>
      <c r="M4964" s="37">
        <f>VLOOKUP(D4964,DATA!A:F,6,FALSE)</f>
        <v>982</v>
      </c>
      <c r="N4964" s="36">
        <f t="shared" si="402"/>
        <v>53.348673740532007</v>
      </c>
      <c r="O4964" s="36">
        <f t="shared" si="403"/>
        <v>53.350207083345651</v>
      </c>
      <c r="P4964" s="36">
        <f t="shared" si="404"/>
        <v>1.5333428136443672E-3</v>
      </c>
      <c r="Q4964" s="36">
        <f t="shared" si="405"/>
        <v>0.12074546097553515</v>
      </c>
    </row>
    <row r="4965" spans="1:17" x14ac:dyDescent="0.3">
      <c r="A4965" s="29">
        <v>2037497</v>
      </c>
      <c r="B4965" s="1">
        <v>136</v>
      </c>
      <c r="C4965" s="1" t="s">
        <v>14</v>
      </c>
      <c r="D4965" s="1" t="s">
        <v>61</v>
      </c>
      <c r="E4965" s="1" t="s">
        <v>62</v>
      </c>
      <c r="F4965" s="47">
        <v>714</v>
      </c>
      <c r="G4965" s="34">
        <v>1087.83</v>
      </c>
      <c r="H4965" s="1" t="s">
        <v>218</v>
      </c>
      <c r="I4965" s="34">
        <v>5.9198000000000002E-3</v>
      </c>
      <c r="J4965" s="34">
        <v>3779.328</v>
      </c>
      <c r="K4965" s="35" t="str">
        <f t="shared" si="401"/>
        <v>Leenderbos, Groote Heide &amp; De Plateaux_H2330</v>
      </c>
      <c r="L4965" s="36">
        <f>VLOOKUP(D4965,DATA!A:F,5,FALSE)</f>
        <v>1.0986712608830001E-2</v>
      </c>
      <c r="M4965" s="37">
        <f>VLOOKUP(D4965,DATA!A:F,6,FALSE)</f>
        <v>982</v>
      </c>
      <c r="N4965" s="36">
        <f t="shared" si="402"/>
        <v>76.182729030963955</v>
      </c>
      <c r="O4965" s="36">
        <f t="shared" si="403"/>
        <v>76.183909123128132</v>
      </c>
      <c r="P4965" s="36">
        <f t="shared" si="404"/>
        <v>1.1800921641764717E-3</v>
      </c>
      <c r="Q4965" s="36">
        <f t="shared" si="405"/>
        <v>4.4599553586527368E-2</v>
      </c>
    </row>
    <row r="4966" spans="1:17" x14ac:dyDescent="0.3">
      <c r="A4966" s="29">
        <v>2037497</v>
      </c>
      <c r="B4966" s="1">
        <v>136</v>
      </c>
      <c r="C4966" s="1" t="s">
        <v>14</v>
      </c>
      <c r="D4966" s="1" t="s">
        <v>51</v>
      </c>
      <c r="E4966" s="1" t="s">
        <v>52</v>
      </c>
      <c r="F4966" s="47">
        <v>1000</v>
      </c>
      <c r="G4966" s="34">
        <v>1087.83</v>
      </c>
      <c r="H4966" s="1" t="s">
        <v>218</v>
      </c>
      <c r="I4966" s="34">
        <v>5.9198000000000002E-3</v>
      </c>
      <c r="J4966" s="34">
        <v>2382.4023000000002</v>
      </c>
      <c r="K4966" s="35" t="str">
        <f t="shared" si="401"/>
        <v>Leenderbos, Groote Heide &amp; De Plateaux_Lg09</v>
      </c>
      <c r="L4966" s="36">
        <f>VLOOKUP(D4966,DATA!A:F,5,FALSE)</f>
        <v>8.4126827976184013E-3</v>
      </c>
      <c r="M4966" s="37">
        <f>VLOOKUP(D4966,DATA!A:F,6,FALSE)</f>
        <v>1350</v>
      </c>
      <c r="N4966" s="36">
        <f t="shared" si="402"/>
        <v>9.925293064229038</v>
      </c>
      <c r="O4966" s="36">
        <f t="shared" si="403"/>
        <v>9.9257383065241598</v>
      </c>
      <c r="P4966" s="36">
        <f t="shared" si="404"/>
        <v>4.4524229512177271E-4</v>
      </c>
      <c r="Q4966" s="36">
        <f t="shared" si="405"/>
        <v>1.0607462679553903E-2</v>
      </c>
    </row>
    <row r="4967" spans="1:17" x14ac:dyDescent="0.3">
      <c r="A4967" s="29">
        <v>2037536</v>
      </c>
      <c r="B4967" s="1">
        <v>138</v>
      </c>
      <c r="C4967" s="1" t="s">
        <v>38</v>
      </c>
      <c r="D4967" s="1" t="s">
        <v>75</v>
      </c>
      <c r="E4967" s="1" t="s">
        <v>76</v>
      </c>
      <c r="F4967" s="47">
        <v>1071</v>
      </c>
      <c r="G4967" s="34">
        <v>2062.71</v>
      </c>
      <c r="H4967" s="1" t="s">
        <v>218</v>
      </c>
      <c r="I4967" s="34">
        <v>7.0819999999999998E-4</v>
      </c>
      <c r="J4967" s="34">
        <v>5391.2190000000001</v>
      </c>
      <c r="K4967" s="35" t="str">
        <f t="shared" si="401"/>
        <v>Weerter- en Budelerbergen &amp; Ringselven_Lg13</v>
      </c>
      <c r="L4967" s="36">
        <f>VLOOKUP(D4967,DATA!A:F,5,FALSE)</f>
        <v>8.4126827976184013E-3</v>
      </c>
      <c r="M4967" s="37">
        <f>VLOOKUP(D4967,DATA!A:F,6,FALSE)</f>
        <v>1421</v>
      </c>
      <c r="N4967" s="36">
        <f t="shared" si="402"/>
        <v>99.549701976625684</v>
      </c>
      <c r="O4967" s="36">
        <f t="shared" si="403"/>
        <v>99.549704647350609</v>
      </c>
      <c r="P4967" s="36">
        <f t="shared" si="404"/>
        <v>2.6707249247692744E-6</v>
      </c>
      <c r="Q4967" s="36">
        <f t="shared" si="405"/>
        <v>0</v>
      </c>
    </row>
    <row r="4968" spans="1:17" x14ac:dyDescent="0.3">
      <c r="A4968" s="29">
        <v>2037537</v>
      </c>
      <c r="B4968" s="1">
        <v>138</v>
      </c>
      <c r="C4968" s="1" t="s">
        <v>38</v>
      </c>
      <c r="D4968" s="1" t="s">
        <v>75</v>
      </c>
      <c r="E4968" s="1" t="s">
        <v>76</v>
      </c>
      <c r="F4968" s="47">
        <v>1071</v>
      </c>
      <c r="G4968" s="34">
        <v>1847.78</v>
      </c>
      <c r="H4968" s="1" t="s">
        <v>218</v>
      </c>
      <c r="I4968" s="34">
        <v>6.512E-4</v>
      </c>
      <c r="J4968" s="34">
        <v>10000</v>
      </c>
      <c r="K4968" s="35" t="str">
        <f t="shared" si="401"/>
        <v>Weerter- en Budelerbergen &amp; Ringselven_Lg13</v>
      </c>
      <c r="L4968" s="36">
        <f>VLOOKUP(D4968,DATA!A:F,5,FALSE)</f>
        <v>8.4126827976184013E-3</v>
      </c>
      <c r="M4968" s="37">
        <f>VLOOKUP(D4968,DATA!A:F,6,FALSE)</f>
        <v>1421</v>
      </c>
      <c r="N4968" s="36">
        <f t="shared" si="402"/>
        <v>97.315241298368676</v>
      </c>
      <c r="O4968" s="36">
        <f t="shared" si="403"/>
        <v>97.31525561147518</v>
      </c>
      <c r="P4968" s="36">
        <f t="shared" si="404"/>
        <v>1.4313106504459938E-5</v>
      </c>
      <c r="Q4968" s="36">
        <f t="shared" si="405"/>
        <v>0</v>
      </c>
    </row>
    <row r="4969" spans="1:17" x14ac:dyDescent="0.3">
      <c r="A4969" s="29">
        <v>2037538</v>
      </c>
      <c r="B4969" s="1">
        <v>138</v>
      </c>
      <c r="C4969" s="1" t="s">
        <v>38</v>
      </c>
      <c r="D4969" s="1" t="s">
        <v>75</v>
      </c>
      <c r="E4969" s="1" t="s">
        <v>76</v>
      </c>
      <c r="F4969" s="47">
        <v>1071</v>
      </c>
      <c r="G4969" s="34">
        <v>1844.24</v>
      </c>
      <c r="H4969" s="1" t="s">
        <v>218</v>
      </c>
      <c r="I4969" s="34">
        <v>5.8009999999999995E-4</v>
      </c>
      <c r="J4969" s="34">
        <v>10000</v>
      </c>
      <c r="K4969" s="35" t="str">
        <f t="shared" si="401"/>
        <v>Weerter- en Budelerbergen &amp; Ringselven_Lg13</v>
      </c>
      <c r="L4969" s="36">
        <f>VLOOKUP(D4969,DATA!A:F,5,FALSE)</f>
        <v>8.4126827976184013E-3</v>
      </c>
      <c r="M4969" s="37">
        <f>VLOOKUP(D4969,DATA!A:F,6,FALSE)</f>
        <v>1421</v>
      </c>
      <c r="N4969" s="36">
        <f t="shared" si="402"/>
        <v>97.236327223464542</v>
      </c>
      <c r="O4969" s="36">
        <f t="shared" si="403"/>
        <v>97.236340337958737</v>
      </c>
      <c r="P4969" s="36">
        <f t="shared" si="404"/>
        <v>1.3114494194610415E-5</v>
      </c>
      <c r="Q4969" s="36">
        <f t="shared" si="405"/>
        <v>0</v>
      </c>
    </row>
    <row r="4970" spans="1:17" x14ac:dyDescent="0.3">
      <c r="A4970" s="29">
        <v>2037539</v>
      </c>
      <c r="B4970" s="1">
        <v>138</v>
      </c>
      <c r="C4970" s="1" t="s">
        <v>38</v>
      </c>
      <c r="D4970" s="1" t="s">
        <v>75</v>
      </c>
      <c r="E4970" s="1" t="s">
        <v>76</v>
      </c>
      <c r="F4970" s="47">
        <v>1071</v>
      </c>
      <c r="G4970" s="34">
        <v>1805.77</v>
      </c>
      <c r="H4970" s="1" t="s">
        <v>218</v>
      </c>
      <c r="I4970" s="34">
        <v>4.9319999999999995E-4</v>
      </c>
      <c r="J4970" s="34">
        <v>9291.3009999999995</v>
      </c>
      <c r="K4970" s="35" t="str">
        <f t="shared" si="401"/>
        <v>Weerter- en Budelerbergen &amp; Ringselven_Lg13</v>
      </c>
      <c r="L4970" s="36">
        <f>VLOOKUP(D4970,DATA!A:F,5,FALSE)</f>
        <v>8.4126827976184013E-3</v>
      </c>
      <c r="M4970" s="37">
        <f>VLOOKUP(D4970,DATA!A:F,6,FALSE)</f>
        <v>1421</v>
      </c>
      <c r="N4970" s="36">
        <f t="shared" si="402"/>
        <v>96.220126327376178</v>
      </c>
      <c r="O4970" s="36">
        <f t="shared" si="403"/>
        <v>96.220141417748579</v>
      </c>
      <c r="P4970" s="36">
        <f t="shared" si="404"/>
        <v>1.5090372400550223E-5</v>
      </c>
      <c r="Q4970" s="36">
        <f t="shared" si="405"/>
        <v>0</v>
      </c>
    </row>
    <row r="4971" spans="1:17" x14ac:dyDescent="0.3">
      <c r="A4971" s="29">
        <v>2037540</v>
      </c>
      <c r="B4971" s="1">
        <v>138</v>
      </c>
      <c r="C4971" s="1" t="s">
        <v>38</v>
      </c>
      <c r="D4971" s="1" t="s">
        <v>75</v>
      </c>
      <c r="E4971" s="1" t="s">
        <v>76</v>
      </c>
      <c r="F4971" s="47">
        <v>1071</v>
      </c>
      <c r="G4971" s="34">
        <v>1814.78</v>
      </c>
      <c r="H4971" s="1" t="s">
        <v>218</v>
      </c>
      <c r="I4971" s="34">
        <v>4.1810000000000003E-4</v>
      </c>
      <c r="J4971" s="34">
        <v>10000</v>
      </c>
      <c r="K4971" s="35" t="str">
        <f t="shared" si="401"/>
        <v>Weerter- en Budelerbergen &amp; Ringselven_Lg13</v>
      </c>
      <c r="L4971" s="36">
        <f>VLOOKUP(D4971,DATA!A:F,5,FALSE)</f>
        <v>8.4126827976184013E-3</v>
      </c>
      <c r="M4971" s="37">
        <f>VLOOKUP(D4971,DATA!A:F,6,FALSE)</f>
        <v>1421</v>
      </c>
      <c r="N4971" s="36">
        <f t="shared" si="402"/>
        <v>96.486350229496537</v>
      </c>
      <c r="O4971" s="36">
        <f t="shared" si="403"/>
        <v>96.486362153945549</v>
      </c>
      <c r="P4971" s="36">
        <f t="shared" si="404"/>
        <v>1.192444901221279E-5</v>
      </c>
      <c r="Q4971" s="36">
        <f t="shared" si="405"/>
        <v>0</v>
      </c>
    </row>
    <row r="4972" spans="1:17" x14ac:dyDescent="0.3">
      <c r="A4972" s="29">
        <v>2037541</v>
      </c>
      <c r="B4972" s="1">
        <v>138</v>
      </c>
      <c r="C4972" s="1" t="s">
        <v>38</v>
      </c>
      <c r="D4972" s="1" t="s">
        <v>75</v>
      </c>
      <c r="E4972" s="1" t="s">
        <v>76</v>
      </c>
      <c r="F4972" s="47">
        <v>1071</v>
      </c>
      <c r="G4972" s="34">
        <v>1845.68</v>
      </c>
      <c r="H4972" s="1" t="s">
        <v>218</v>
      </c>
      <c r="I4972" s="34">
        <v>3.0909999999999998E-4</v>
      </c>
      <c r="J4972" s="34">
        <v>8274.4159999999993</v>
      </c>
      <c r="K4972" s="35" t="str">
        <f t="shared" si="401"/>
        <v>Weerter- en Budelerbergen &amp; Ringselven_Lg13</v>
      </c>
      <c r="L4972" s="36">
        <f>VLOOKUP(D4972,DATA!A:F,5,FALSE)</f>
        <v>8.4126827976184013E-3</v>
      </c>
      <c r="M4972" s="37">
        <f>VLOOKUP(D4972,DATA!A:F,6,FALSE)</f>
        <v>1421</v>
      </c>
      <c r="N4972" s="36">
        <f t="shared" si="402"/>
        <v>97.268696187344915</v>
      </c>
      <c r="O4972" s="36">
        <f t="shared" si="403"/>
        <v>97.268703095722898</v>
      </c>
      <c r="P4972" s="36">
        <f t="shared" si="404"/>
        <v>6.9083779834500092E-6</v>
      </c>
      <c r="Q4972" s="36">
        <f t="shared" si="405"/>
        <v>0</v>
      </c>
    </row>
    <row r="4973" spans="1:17" x14ac:dyDescent="0.3">
      <c r="A4973" s="29">
        <v>2037542</v>
      </c>
      <c r="B4973" s="1">
        <v>138</v>
      </c>
      <c r="C4973" s="1" t="s">
        <v>38</v>
      </c>
      <c r="D4973" s="1" t="s">
        <v>75</v>
      </c>
      <c r="E4973" s="1" t="s">
        <v>76</v>
      </c>
      <c r="F4973" s="47">
        <v>1071</v>
      </c>
      <c r="G4973" s="34">
        <v>1804.87</v>
      </c>
      <c r="H4973" s="1" t="s">
        <v>218</v>
      </c>
      <c r="I4973" s="34">
        <v>2.42E-4</v>
      </c>
      <c r="J4973" s="34">
        <v>8915.7250000000004</v>
      </c>
      <c r="K4973" s="35" t="str">
        <f t="shared" si="401"/>
        <v>Weerter- en Budelerbergen &amp; Ringselven_Lg13</v>
      </c>
      <c r="L4973" s="36">
        <f>VLOOKUP(D4973,DATA!A:F,5,FALSE)</f>
        <v>8.4126827976184013E-3</v>
      </c>
      <c r="M4973" s="37">
        <f>VLOOKUP(D4973,DATA!A:F,6,FALSE)</f>
        <v>1421</v>
      </c>
      <c r="N4973" s="36">
        <f t="shared" si="402"/>
        <v>96.192492525702477</v>
      </c>
      <c r="O4973" s="36">
        <f t="shared" si="403"/>
        <v>96.192499982140518</v>
      </c>
      <c r="P4973" s="36">
        <f t="shared" si="404"/>
        <v>7.4564380412311948E-6</v>
      </c>
      <c r="Q4973" s="36">
        <f t="shared" si="405"/>
        <v>0</v>
      </c>
    </row>
    <row r="4974" spans="1:17" x14ac:dyDescent="0.3">
      <c r="A4974" s="29">
        <v>2037543</v>
      </c>
      <c r="B4974" s="1">
        <v>138</v>
      </c>
      <c r="C4974" s="1" t="s">
        <v>38</v>
      </c>
      <c r="D4974" s="1" t="s">
        <v>75</v>
      </c>
      <c r="E4974" s="1" t="s">
        <v>76</v>
      </c>
      <c r="F4974" s="47">
        <v>1071</v>
      </c>
      <c r="G4974" s="34">
        <v>1743.4</v>
      </c>
      <c r="H4974" s="1" t="s">
        <v>218</v>
      </c>
      <c r="I4974" s="34">
        <v>1.8296999999999999E-4</v>
      </c>
      <c r="J4974" s="34">
        <v>9143.7819999999992</v>
      </c>
      <c r="K4974" s="35" t="str">
        <f t="shared" si="401"/>
        <v>Weerter- en Budelerbergen &amp; Ringselven_Lg13</v>
      </c>
      <c r="L4974" s="36">
        <f>VLOOKUP(D4974,DATA!A:F,5,FALSE)</f>
        <v>8.4126827976184013E-3</v>
      </c>
      <c r="M4974" s="37">
        <f>VLOOKUP(D4974,DATA!A:F,6,FALSE)</f>
        <v>1421</v>
      </c>
      <c r="N4974" s="36">
        <f t="shared" si="402"/>
        <v>93.774556804701149</v>
      </c>
      <c r="O4974" s="36">
        <f t="shared" si="403"/>
        <v>93.77456579076302</v>
      </c>
      <c r="P4974" s="36">
        <f t="shared" si="404"/>
        <v>8.9860618714965312E-6</v>
      </c>
      <c r="Q4974" s="36">
        <f t="shared" si="405"/>
        <v>0</v>
      </c>
    </row>
    <row r="4975" spans="1:17" x14ac:dyDescent="0.3">
      <c r="A4975" s="29">
        <v>2037544</v>
      </c>
      <c r="B4975" s="1">
        <v>138</v>
      </c>
      <c r="C4975" s="1" t="s">
        <v>38</v>
      </c>
      <c r="D4975" s="1" t="s">
        <v>75</v>
      </c>
      <c r="E4975" s="1" t="s">
        <v>76</v>
      </c>
      <c r="F4975" s="47">
        <v>1071</v>
      </c>
      <c r="G4975" s="34">
        <v>1506.4</v>
      </c>
      <c r="H4975" s="1" t="s">
        <v>218</v>
      </c>
      <c r="I4975" s="34">
        <v>1.1152E-4</v>
      </c>
      <c r="J4975" s="34">
        <v>1110.8715</v>
      </c>
      <c r="K4975" s="35" t="str">
        <f t="shared" si="401"/>
        <v>Weerter- en Budelerbergen &amp; Ringselven_Lg13</v>
      </c>
      <c r="L4975" s="36">
        <f>VLOOKUP(D4975,DATA!A:F,5,FALSE)</f>
        <v>8.4126827976184013E-3</v>
      </c>
      <c r="M4975" s="37">
        <f>VLOOKUP(D4975,DATA!A:F,6,FALSE)</f>
        <v>1421</v>
      </c>
      <c r="N4975" s="36">
        <f t="shared" si="402"/>
        <v>67.226408739104343</v>
      </c>
      <c r="O4975" s="36">
        <f t="shared" si="403"/>
        <v>67.226429409612294</v>
      </c>
      <c r="P4975" s="36">
        <f t="shared" si="404"/>
        <v>2.0670507950626416E-5</v>
      </c>
      <c r="Q4975" s="36">
        <f t="shared" si="405"/>
        <v>0</v>
      </c>
    </row>
    <row r="4976" spans="1:17" x14ac:dyDescent="0.3">
      <c r="A4976" s="29">
        <v>2037544</v>
      </c>
      <c r="B4976" s="1">
        <v>138</v>
      </c>
      <c r="C4976" s="1" t="s">
        <v>38</v>
      </c>
      <c r="D4976" s="1" t="s">
        <v>72</v>
      </c>
      <c r="E4976" s="1" t="s">
        <v>73</v>
      </c>
      <c r="F4976" s="47">
        <v>1071</v>
      </c>
      <c r="G4976" s="34">
        <v>1506.4</v>
      </c>
      <c r="H4976" s="1" t="s">
        <v>218</v>
      </c>
      <c r="I4976" s="34">
        <v>1.1152E-4</v>
      </c>
      <c r="J4976" s="34">
        <v>1285.1125</v>
      </c>
      <c r="K4976" s="35" t="str">
        <f t="shared" si="401"/>
        <v>Weerter- en Budelerbergen &amp; Ringselven_Lg14</v>
      </c>
      <c r="L4976" s="36">
        <f>VLOOKUP(D4976,DATA!A:F,5,FALSE)</f>
        <v>7.6478934523803643E-3</v>
      </c>
      <c r="M4976" s="37">
        <f>VLOOKUP(D4976,DATA!A:F,6,FALSE)</f>
        <v>1814</v>
      </c>
      <c r="N4976" s="36">
        <f t="shared" si="402"/>
        <v>8.6867896675804754</v>
      </c>
      <c r="O4976" s="36">
        <f t="shared" si="403"/>
        <v>8.6867964328898353</v>
      </c>
      <c r="P4976" s="36">
        <f t="shared" si="404"/>
        <v>6.7653093598352143E-6</v>
      </c>
      <c r="Q4976" s="36">
        <f t="shared" si="405"/>
        <v>0</v>
      </c>
    </row>
    <row r="4977" spans="1:17" x14ac:dyDescent="0.3">
      <c r="A4977" s="29">
        <v>2037545</v>
      </c>
      <c r="B4977" s="1">
        <v>138</v>
      </c>
      <c r="C4977" s="1" t="s">
        <v>38</v>
      </c>
      <c r="D4977" s="1" t="s">
        <v>41</v>
      </c>
      <c r="E4977" s="1" t="s">
        <v>42</v>
      </c>
      <c r="F4977" s="47">
        <v>1071</v>
      </c>
      <c r="G4977" s="34">
        <v>1091.8</v>
      </c>
      <c r="H4977" s="1" t="s">
        <v>218</v>
      </c>
      <c r="I4977" s="34">
        <v>5.7540000000000001E-5</v>
      </c>
      <c r="J4977" s="34">
        <v>256.63735000000003</v>
      </c>
      <c r="K4977" s="35" t="str">
        <f t="shared" si="401"/>
        <v>Weerter- en Budelerbergen &amp; Ringselven_H4010A</v>
      </c>
      <c r="L4977" s="36">
        <f>VLOOKUP(D4977,DATA!A:F,5,FALSE)</f>
        <v>1.3726988247862192E-2</v>
      </c>
      <c r="M4977" s="37">
        <f>VLOOKUP(D4977,DATA!A:F,6,FALSE)</f>
        <v>1285.5</v>
      </c>
      <c r="N4977" s="36">
        <f t="shared" si="402"/>
        <v>6.5441499257178322</v>
      </c>
      <c r="O4977" s="36">
        <f t="shared" si="403"/>
        <v>6.5441547563614737</v>
      </c>
      <c r="P4977" s="36">
        <f t="shared" si="404"/>
        <v>4.8306436415401777E-6</v>
      </c>
      <c r="Q4977" s="36">
        <f t="shared" si="405"/>
        <v>0</v>
      </c>
    </row>
    <row r="4978" spans="1:17" x14ac:dyDescent="0.3">
      <c r="A4978" s="29">
        <v>2039008</v>
      </c>
      <c r="B4978" s="1">
        <v>136</v>
      </c>
      <c r="C4978" s="1" t="s">
        <v>14</v>
      </c>
      <c r="D4978" s="1" t="s">
        <v>51</v>
      </c>
      <c r="E4978" s="1" t="s">
        <v>52</v>
      </c>
      <c r="F4978" s="47">
        <v>1000</v>
      </c>
      <c r="G4978" s="34">
        <v>1075.08</v>
      </c>
      <c r="H4978" s="1" t="s">
        <v>218</v>
      </c>
      <c r="I4978" s="34">
        <v>6.0296000000000004E-3</v>
      </c>
      <c r="J4978" s="34">
        <v>1219.4039</v>
      </c>
      <c r="K4978" s="35" t="str">
        <f t="shared" si="401"/>
        <v>Leenderbos, Groote Heide &amp; De Plateaux_Lg09</v>
      </c>
      <c r="L4978" s="36">
        <f>VLOOKUP(D4978,DATA!A:F,5,FALSE)</f>
        <v>8.4126827976184013E-3</v>
      </c>
      <c r="M4978" s="37">
        <f>VLOOKUP(D4978,DATA!A:F,6,FALSE)</f>
        <v>1350</v>
      </c>
      <c r="N4978" s="36">
        <f t="shared" si="402"/>
        <v>9.0067194880181436</v>
      </c>
      <c r="O4978" s="36">
        <f t="shared" si="403"/>
        <v>9.0071352148029753</v>
      </c>
      <c r="P4978" s="36">
        <f t="shared" si="404"/>
        <v>4.1572678483170478E-4</v>
      </c>
      <c r="Q4978" s="36">
        <f t="shared" si="405"/>
        <v>5.0693886275824159E-3</v>
      </c>
    </row>
    <row r="4979" spans="1:17" x14ac:dyDescent="0.3">
      <c r="A4979" s="29">
        <v>2039014</v>
      </c>
      <c r="B4979" s="1">
        <v>136</v>
      </c>
      <c r="C4979" s="1" t="s">
        <v>14</v>
      </c>
      <c r="D4979" s="1" t="s">
        <v>53</v>
      </c>
      <c r="E4979" s="1" t="s">
        <v>54</v>
      </c>
      <c r="F4979" s="47">
        <v>714</v>
      </c>
      <c r="G4979" s="34">
        <v>1014.99</v>
      </c>
      <c r="H4979" s="1" t="s">
        <v>218</v>
      </c>
      <c r="I4979" s="34">
        <v>5.9975999999999996E-3</v>
      </c>
      <c r="J4979" s="34">
        <v>8477.7586394954997</v>
      </c>
      <c r="K4979" s="35" t="str">
        <f t="shared" si="401"/>
        <v>Leenderbos, Groote Heide &amp; De Plateaux_H4030</v>
      </c>
      <c r="L4979" s="36">
        <f>VLOOKUP(D4979,DATA!A:F,5,FALSE)</f>
        <v>1.0986712608830001E-2</v>
      </c>
      <c r="M4979" s="37">
        <f>VLOOKUP(D4979,DATA!A:F,6,FALSE)</f>
        <v>982</v>
      </c>
      <c r="N4979" s="36">
        <f t="shared" si="402"/>
        <v>58.963377931734108</v>
      </c>
      <c r="O4979" s="36">
        <f t="shared" si="403"/>
        <v>58.964972329427034</v>
      </c>
      <c r="P4979" s="36">
        <f t="shared" si="404"/>
        <v>1.5943976929264636E-3</v>
      </c>
      <c r="Q4979" s="36">
        <f t="shared" si="405"/>
        <v>0.13516918815999021</v>
      </c>
    </row>
    <row r="4980" spans="1:17" x14ac:dyDescent="0.3">
      <c r="A4980" s="29">
        <v>2039015</v>
      </c>
      <c r="B4980" s="1">
        <v>136</v>
      </c>
      <c r="C4980" s="1" t="s">
        <v>14</v>
      </c>
      <c r="D4980" s="1" t="s">
        <v>57</v>
      </c>
      <c r="E4980" s="1" t="s">
        <v>58</v>
      </c>
      <c r="F4980" s="47">
        <v>714</v>
      </c>
      <c r="G4980" s="34">
        <v>816.64</v>
      </c>
      <c r="H4980" s="1" t="s">
        <v>218</v>
      </c>
      <c r="I4980" s="34">
        <v>4.9007E-3</v>
      </c>
      <c r="J4980" s="34">
        <v>1726.8997999999999</v>
      </c>
      <c r="K4980" s="35" t="str">
        <f t="shared" si="401"/>
        <v>Leenderbos, Groote Heide &amp; De Plateaux_H3160</v>
      </c>
      <c r="L4980" s="36">
        <f>VLOOKUP(D4980,DATA!A:F,5,FALSE)</f>
        <v>1.0986712608830001E-2</v>
      </c>
      <c r="M4980" s="37">
        <f>VLOOKUP(D4980,DATA!A:F,6,FALSE)</f>
        <v>982</v>
      </c>
      <c r="N4980" s="36">
        <f t="shared" si="402"/>
        <v>13.982276523017962</v>
      </c>
      <c r="O4980" s="36">
        <f t="shared" si="403"/>
        <v>13.982924113020394</v>
      </c>
      <c r="P4980" s="36">
        <f t="shared" si="404"/>
        <v>6.4759000243164166E-4</v>
      </c>
      <c r="Q4980" s="36">
        <f t="shared" si="405"/>
        <v>0</v>
      </c>
    </row>
    <row r="4981" spans="1:17" x14ac:dyDescent="0.3">
      <c r="A4981" s="29">
        <v>2039015</v>
      </c>
      <c r="B4981" s="1">
        <v>136</v>
      </c>
      <c r="C4981" s="1" t="s">
        <v>14</v>
      </c>
      <c r="D4981" s="1" t="s">
        <v>53</v>
      </c>
      <c r="E4981" s="1" t="s">
        <v>54</v>
      </c>
      <c r="F4981" s="47">
        <v>714</v>
      </c>
      <c r="G4981" s="34">
        <v>816.64</v>
      </c>
      <c r="H4981" s="1" t="s">
        <v>218</v>
      </c>
      <c r="I4981" s="34">
        <v>4.9007E-3</v>
      </c>
      <c r="J4981" s="34">
        <v>3244.3385513288999</v>
      </c>
      <c r="K4981" s="35" t="str">
        <f t="shared" si="401"/>
        <v>Leenderbos, Groote Heide &amp; De Plateaux_H4030</v>
      </c>
      <c r="L4981" s="36">
        <f>VLOOKUP(D4981,DATA!A:F,5,FALSE)</f>
        <v>1.0986712608830001E-2</v>
      </c>
      <c r="M4981" s="37">
        <f>VLOOKUP(D4981,DATA!A:F,6,FALSE)</f>
        <v>982</v>
      </c>
      <c r="N4981" s="36">
        <f t="shared" si="402"/>
        <v>13.982276523017962</v>
      </c>
      <c r="O4981" s="36">
        <f t="shared" si="403"/>
        <v>13.982924113020394</v>
      </c>
      <c r="P4981" s="36">
        <f t="shared" si="404"/>
        <v>6.4759000243164166E-4</v>
      </c>
      <c r="Q4981" s="36">
        <f t="shared" si="405"/>
        <v>0</v>
      </c>
    </row>
    <row r="4982" spans="1:17" x14ac:dyDescent="0.3">
      <c r="A4982" s="29">
        <v>2039016</v>
      </c>
      <c r="B4982" s="1">
        <v>136</v>
      </c>
      <c r="C4982" s="1" t="s">
        <v>14</v>
      </c>
      <c r="D4982" s="1" t="s">
        <v>53</v>
      </c>
      <c r="E4982" s="1" t="s">
        <v>54</v>
      </c>
      <c r="F4982" s="47">
        <v>714</v>
      </c>
      <c r="G4982" s="34">
        <v>854.87</v>
      </c>
      <c r="H4982" s="1" t="s">
        <v>218</v>
      </c>
      <c r="I4982" s="34">
        <v>5.2379999999999996E-3</v>
      </c>
      <c r="J4982" s="34">
        <v>1999.3079</v>
      </c>
      <c r="K4982" s="35" t="str">
        <f t="shared" si="401"/>
        <v>Leenderbos, Groote Heide &amp; De Plateaux_H4030</v>
      </c>
      <c r="L4982" s="36">
        <f>VLOOKUP(D4982,DATA!A:F,5,FALSE)</f>
        <v>1.0986712608830001E-2</v>
      </c>
      <c r="M4982" s="37">
        <f>VLOOKUP(D4982,DATA!A:F,6,FALSE)</f>
        <v>982</v>
      </c>
      <c r="N4982" s="36">
        <f t="shared" si="402"/>
        <v>19.833381080777826</v>
      </c>
      <c r="O4982" s="36">
        <f t="shared" si="403"/>
        <v>19.834296101905128</v>
      </c>
      <c r="P4982" s="36">
        <f t="shared" si="404"/>
        <v>9.1502112730168506E-4</v>
      </c>
      <c r="Q4982" s="36">
        <f t="shared" si="405"/>
        <v>1.8294089684811644E-2</v>
      </c>
    </row>
    <row r="4983" spans="1:17" x14ac:dyDescent="0.3">
      <c r="A4983" s="29">
        <v>2039017</v>
      </c>
      <c r="B4983" s="1">
        <v>136</v>
      </c>
      <c r="C4983" s="1" t="s">
        <v>14</v>
      </c>
      <c r="D4983" s="1" t="s">
        <v>57</v>
      </c>
      <c r="E4983" s="1" t="s">
        <v>58</v>
      </c>
      <c r="F4983" s="47">
        <v>714</v>
      </c>
      <c r="G4983" s="34">
        <v>816.02</v>
      </c>
      <c r="H4983" s="1" t="s">
        <v>218</v>
      </c>
      <c r="I4983" s="34">
        <v>4.8774999999999999E-3</v>
      </c>
      <c r="J4983" s="34">
        <v>3063.1682000000001</v>
      </c>
      <c r="K4983" s="35" t="str">
        <f t="shared" si="401"/>
        <v>Leenderbos, Groote Heide &amp; De Plateaux_H3160</v>
      </c>
      <c r="L4983" s="36">
        <f>VLOOKUP(D4983,DATA!A:F,5,FALSE)</f>
        <v>1.0986712608830001E-2</v>
      </c>
      <c r="M4983" s="37">
        <f>VLOOKUP(D4983,DATA!A:F,6,FALSE)</f>
        <v>982</v>
      </c>
      <c r="N4983" s="36">
        <f t="shared" si="402"/>
        <v>13.900550681947513</v>
      </c>
      <c r="O4983" s="36">
        <f t="shared" si="403"/>
        <v>13.901192047784512</v>
      </c>
      <c r="P4983" s="36">
        <f t="shared" si="404"/>
        <v>6.4136583699969663E-4</v>
      </c>
      <c r="Q4983" s="36">
        <f t="shared" si="405"/>
        <v>0</v>
      </c>
    </row>
    <row r="4984" spans="1:17" x14ac:dyDescent="0.3">
      <c r="A4984" s="29">
        <v>2039017</v>
      </c>
      <c r="B4984" s="1">
        <v>136</v>
      </c>
      <c r="C4984" s="1" t="s">
        <v>14</v>
      </c>
      <c r="D4984" s="1" t="s">
        <v>53</v>
      </c>
      <c r="E4984" s="1" t="s">
        <v>54</v>
      </c>
      <c r="F4984" s="47">
        <v>714</v>
      </c>
      <c r="G4984" s="34">
        <v>816.02</v>
      </c>
      <c r="H4984" s="1" t="s">
        <v>218</v>
      </c>
      <c r="I4984" s="34">
        <v>4.8774999999999999E-3</v>
      </c>
      <c r="J4984" s="34">
        <v>2196.7568000000001</v>
      </c>
      <c r="K4984" s="35" t="str">
        <f t="shared" si="401"/>
        <v>Leenderbos, Groote Heide &amp; De Plateaux_H4030</v>
      </c>
      <c r="L4984" s="36">
        <f>VLOOKUP(D4984,DATA!A:F,5,FALSE)</f>
        <v>1.0986712608830001E-2</v>
      </c>
      <c r="M4984" s="37">
        <f>VLOOKUP(D4984,DATA!A:F,6,FALSE)</f>
        <v>982</v>
      </c>
      <c r="N4984" s="36">
        <f t="shared" si="402"/>
        <v>13.900550681947513</v>
      </c>
      <c r="O4984" s="36">
        <f t="shared" si="403"/>
        <v>13.901192047784512</v>
      </c>
      <c r="P4984" s="36">
        <f t="shared" si="404"/>
        <v>6.4136583699969663E-4</v>
      </c>
      <c r="Q4984" s="36">
        <f t="shared" si="405"/>
        <v>0</v>
      </c>
    </row>
    <row r="4985" spans="1:17" x14ac:dyDescent="0.3">
      <c r="A4985" s="29">
        <v>2039018</v>
      </c>
      <c r="B4985" s="1">
        <v>136</v>
      </c>
      <c r="C4985" s="1" t="s">
        <v>14</v>
      </c>
      <c r="D4985" s="1" t="s">
        <v>53</v>
      </c>
      <c r="E4985" s="1" t="s">
        <v>54</v>
      </c>
      <c r="F4985" s="47">
        <v>714</v>
      </c>
      <c r="G4985" s="34">
        <v>835.14</v>
      </c>
      <c r="H4985" s="1" t="s">
        <v>218</v>
      </c>
      <c r="I4985" s="34">
        <v>5.0791999999999999E-3</v>
      </c>
      <c r="J4985" s="34">
        <v>2168.0030000000002</v>
      </c>
      <c r="K4985" s="35" t="str">
        <f t="shared" si="401"/>
        <v>Leenderbos, Groote Heide &amp; De Plateaux_H4030</v>
      </c>
      <c r="L4985" s="36">
        <f>VLOOKUP(D4985,DATA!A:F,5,FALSE)</f>
        <v>1.0986712608830001E-2</v>
      </c>
      <c r="M4985" s="37">
        <f>VLOOKUP(D4985,DATA!A:F,6,FALSE)</f>
        <v>982</v>
      </c>
      <c r="N4985" s="36">
        <f t="shared" si="402"/>
        <v>16.6102058383178</v>
      </c>
      <c r="O4985" s="36">
        <f t="shared" si="403"/>
        <v>16.61097880199587</v>
      </c>
      <c r="P4985" s="36">
        <f t="shared" si="404"/>
        <v>7.7296367807022648E-4</v>
      </c>
      <c r="Q4985" s="36">
        <f t="shared" si="405"/>
        <v>1.6757875729472852E-2</v>
      </c>
    </row>
    <row r="4986" spans="1:17" x14ac:dyDescent="0.3">
      <c r="A4986" s="29">
        <v>2039019</v>
      </c>
      <c r="B4986" s="1">
        <v>136</v>
      </c>
      <c r="C4986" s="1" t="s">
        <v>14</v>
      </c>
      <c r="D4986" s="1" t="s">
        <v>53</v>
      </c>
      <c r="E4986" s="1" t="s">
        <v>54</v>
      </c>
      <c r="F4986" s="47">
        <v>714</v>
      </c>
      <c r="G4986" s="34">
        <v>840.99</v>
      </c>
      <c r="H4986" s="1" t="s">
        <v>218</v>
      </c>
      <c r="I4986" s="34">
        <v>5.1009000000000002E-3</v>
      </c>
      <c r="J4986" s="34">
        <v>1757.9781</v>
      </c>
      <c r="K4986" s="35" t="str">
        <f t="shared" si="401"/>
        <v>Leenderbos, Groote Heide &amp; De Plateaux_H4030</v>
      </c>
      <c r="L4986" s="36">
        <f>VLOOKUP(D4986,DATA!A:F,5,FALSE)</f>
        <v>1.0986712608830001E-2</v>
      </c>
      <c r="M4986" s="37">
        <f>VLOOKUP(D4986,DATA!A:F,6,FALSE)</f>
        <v>982</v>
      </c>
      <c r="N4986" s="36">
        <f t="shared" si="402"/>
        <v>17.519659104275007</v>
      </c>
      <c r="O4986" s="36">
        <f t="shared" si="403"/>
        <v>17.520468943070458</v>
      </c>
      <c r="P4986" s="36">
        <f t="shared" si="404"/>
        <v>8.0983879545115656E-4</v>
      </c>
      <c r="Q4986" s="36">
        <f t="shared" si="405"/>
        <v>1.4236788669335129E-2</v>
      </c>
    </row>
    <row r="4987" spans="1:17" x14ac:dyDescent="0.3">
      <c r="A4987" s="29">
        <v>2039020</v>
      </c>
      <c r="B4987" s="1">
        <v>136</v>
      </c>
      <c r="C4987" s="1" t="s">
        <v>14</v>
      </c>
      <c r="D4987" s="1" t="s">
        <v>53</v>
      </c>
      <c r="E4987" s="1" t="s">
        <v>54</v>
      </c>
      <c r="F4987" s="47">
        <v>714</v>
      </c>
      <c r="G4987" s="34">
        <v>842.65</v>
      </c>
      <c r="H4987" s="1" t="s">
        <v>218</v>
      </c>
      <c r="I4987" s="34">
        <v>5.0822000000000003E-3</v>
      </c>
      <c r="J4987" s="34">
        <v>8521.5349284869899</v>
      </c>
      <c r="K4987" s="35" t="str">
        <f t="shared" si="401"/>
        <v>Leenderbos, Groote Heide &amp; De Plateaux_H4030</v>
      </c>
      <c r="L4987" s="36">
        <f>VLOOKUP(D4987,DATA!A:F,5,FALSE)</f>
        <v>1.0986712608830001E-2</v>
      </c>
      <c r="M4987" s="37">
        <f>VLOOKUP(D4987,DATA!A:F,6,FALSE)</f>
        <v>982</v>
      </c>
      <c r="N4987" s="36">
        <f t="shared" si="402"/>
        <v>17.784765461313942</v>
      </c>
      <c r="O4987" s="36">
        <f t="shared" si="403"/>
        <v>17.785581907887106</v>
      </c>
      <c r="P4987" s="36">
        <f t="shared" si="404"/>
        <v>8.1644657316459757E-4</v>
      </c>
      <c r="Q4987" s="36">
        <f t="shared" si="405"/>
        <v>6.9573779904656269E-2</v>
      </c>
    </row>
    <row r="4988" spans="1:17" x14ac:dyDescent="0.3">
      <c r="A4988" s="29">
        <v>2039021</v>
      </c>
      <c r="B4988" s="1">
        <v>136</v>
      </c>
      <c r="C4988" s="1" t="s">
        <v>14</v>
      </c>
      <c r="D4988" s="1" t="s">
        <v>63</v>
      </c>
      <c r="E4988" s="1" t="s">
        <v>64</v>
      </c>
      <c r="F4988" s="47">
        <v>714</v>
      </c>
      <c r="G4988" s="34">
        <v>850.23</v>
      </c>
      <c r="H4988" s="1" t="s">
        <v>218</v>
      </c>
      <c r="I4988" s="34">
        <v>5.0672E-3</v>
      </c>
      <c r="J4988" s="34">
        <v>1615.73190645913</v>
      </c>
      <c r="K4988" s="35" t="str">
        <f t="shared" si="401"/>
        <v>Leenderbos, Groote Heide &amp; De Plateaux_H2310</v>
      </c>
      <c r="L4988" s="36">
        <f>VLOOKUP(D4988,DATA!A:F,5,FALSE)</f>
        <v>1.0986712608830001E-2</v>
      </c>
      <c r="M4988" s="37">
        <f>VLOOKUP(D4988,DATA!A:F,6,FALSE)</f>
        <v>982</v>
      </c>
      <c r="N4988" s="36">
        <f t="shared" si="402"/>
        <v>19.035284381561713</v>
      </c>
      <c r="O4988" s="36">
        <f t="shared" si="403"/>
        <v>19.036142403636287</v>
      </c>
      <c r="P4988" s="36">
        <f t="shared" si="404"/>
        <v>8.5802207457419399E-4</v>
      </c>
      <c r="Q4988" s="36">
        <f t="shared" si="405"/>
        <v>1.3863336423357802E-2</v>
      </c>
    </row>
    <row r="4989" spans="1:17" x14ac:dyDescent="0.3">
      <c r="A4989" s="29">
        <v>2039021</v>
      </c>
      <c r="B4989" s="1">
        <v>136</v>
      </c>
      <c r="C4989" s="1" t="s">
        <v>14</v>
      </c>
      <c r="D4989" s="1" t="s">
        <v>53</v>
      </c>
      <c r="E4989" s="1" t="s">
        <v>54</v>
      </c>
      <c r="F4989" s="47">
        <v>714</v>
      </c>
      <c r="G4989" s="34">
        <v>850.23</v>
      </c>
      <c r="H4989" s="1" t="s">
        <v>218</v>
      </c>
      <c r="I4989" s="34">
        <v>5.0672E-3</v>
      </c>
      <c r="J4989" s="34">
        <v>6309.0527298382503</v>
      </c>
      <c r="K4989" s="35" t="str">
        <f t="shared" si="401"/>
        <v>Leenderbos, Groote Heide &amp; De Plateaux_H4030</v>
      </c>
      <c r="L4989" s="36">
        <f>VLOOKUP(D4989,DATA!A:F,5,FALSE)</f>
        <v>1.0986712608830001E-2</v>
      </c>
      <c r="M4989" s="37">
        <f>VLOOKUP(D4989,DATA!A:F,6,FALSE)</f>
        <v>982</v>
      </c>
      <c r="N4989" s="36">
        <f t="shared" si="402"/>
        <v>19.035284381561713</v>
      </c>
      <c r="O4989" s="36">
        <f t="shared" si="403"/>
        <v>19.036142403636287</v>
      </c>
      <c r="P4989" s="36">
        <f t="shared" si="404"/>
        <v>8.5802207457419399E-4</v>
      </c>
      <c r="Q4989" s="36">
        <f t="shared" si="405"/>
        <v>5.4133065118537972E-2</v>
      </c>
    </row>
    <row r="4990" spans="1:17" x14ac:dyDescent="0.3">
      <c r="A4990" s="29">
        <v>2039022</v>
      </c>
      <c r="B4990" s="1">
        <v>136</v>
      </c>
      <c r="C4990" s="1" t="s">
        <v>14</v>
      </c>
      <c r="D4990" s="1" t="s">
        <v>63</v>
      </c>
      <c r="E4990" s="1" t="s">
        <v>64</v>
      </c>
      <c r="F4990" s="47">
        <v>714</v>
      </c>
      <c r="G4990" s="34">
        <v>853.34</v>
      </c>
      <c r="H4990" s="1" t="s">
        <v>218</v>
      </c>
      <c r="I4990" s="34">
        <v>4.9975000000000002E-3</v>
      </c>
      <c r="J4990" s="34">
        <v>3683.3215999999902</v>
      </c>
      <c r="K4990" s="35" t="str">
        <f t="shared" si="401"/>
        <v>Leenderbos, Groote Heide &amp; De Plateaux_H2310</v>
      </c>
      <c r="L4990" s="36">
        <f>VLOOKUP(D4990,DATA!A:F,5,FALSE)</f>
        <v>1.0986712608830001E-2</v>
      </c>
      <c r="M4990" s="37">
        <f>VLOOKUP(D4990,DATA!A:F,6,FALSE)</f>
        <v>982</v>
      </c>
      <c r="N4990" s="36">
        <f t="shared" si="402"/>
        <v>19.567466199949965</v>
      </c>
      <c r="O4990" s="36">
        <f t="shared" si="403"/>
        <v>19.568330359962651</v>
      </c>
      <c r="P4990" s="36">
        <f t="shared" si="404"/>
        <v>8.6416001268574405E-4</v>
      </c>
      <c r="Q4990" s="36">
        <f t="shared" si="405"/>
        <v>0</v>
      </c>
    </row>
    <row r="4991" spans="1:17" x14ac:dyDescent="0.3">
      <c r="A4991" s="29">
        <v>2039022</v>
      </c>
      <c r="B4991" s="1">
        <v>136</v>
      </c>
      <c r="C4991" s="1" t="s">
        <v>14</v>
      </c>
      <c r="D4991" s="1" t="s">
        <v>61</v>
      </c>
      <c r="E4991" s="1" t="s">
        <v>62</v>
      </c>
      <c r="F4991" s="47">
        <v>714</v>
      </c>
      <c r="G4991" s="34">
        <v>853.34</v>
      </c>
      <c r="H4991" s="1" t="s">
        <v>218</v>
      </c>
      <c r="I4991" s="34">
        <v>4.9975000000000002E-3</v>
      </c>
      <c r="J4991" s="34">
        <v>3921.2112000000002</v>
      </c>
      <c r="K4991" s="35" t="str">
        <f t="shared" si="401"/>
        <v>Leenderbos, Groote Heide &amp; De Plateaux_H2330</v>
      </c>
      <c r="L4991" s="36">
        <f>VLOOKUP(D4991,DATA!A:F,5,FALSE)</f>
        <v>1.0986712608830001E-2</v>
      </c>
      <c r="M4991" s="37">
        <f>VLOOKUP(D4991,DATA!A:F,6,FALSE)</f>
        <v>982</v>
      </c>
      <c r="N4991" s="36">
        <f t="shared" si="402"/>
        <v>19.567466199949965</v>
      </c>
      <c r="O4991" s="36">
        <f t="shared" si="403"/>
        <v>19.568330359962651</v>
      </c>
      <c r="P4991" s="36">
        <f t="shared" si="404"/>
        <v>8.6416001268574405E-4</v>
      </c>
      <c r="Q4991" s="36">
        <f t="shared" si="405"/>
        <v>0</v>
      </c>
    </row>
    <row r="4992" spans="1:17" x14ac:dyDescent="0.3">
      <c r="A4992" s="29">
        <v>2039023</v>
      </c>
      <c r="B4992" s="1">
        <v>136</v>
      </c>
      <c r="C4992" s="1" t="s">
        <v>14</v>
      </c>
      <c r="D4992" s="1" t="s">
        <v>63</v>
      </c>
      <c r="E4992" s="1" t="s">
        <v>64</v>
      </c>
      <c r="F4992" s="47">
        <v>714</v>
      </c>
      <c r="G4992" s="34">
        <v>860.84</v>
      </c>
      <c r="H4992" s="1" t="s">
        <v>218</v>
      </c>
      <c r="I4992" s="34">
        <v>4.9954999999999999E-3</v>
      </c>
      <c r="J4992" s="34">
        <v>4371.6490000000003</v>
      </c>
      <c r="K4992" s="35" t="str">
        <f t="shared" si="401"/>
        <v>Leenderbos, Groote Heide &amp; De Plateaux_H2310</v>
      </c>
      <c r="L4992" s="36">
        <f>VLOOKUP(D4992,DATA!A:F,5,FALSE)</f>
        <v>1.0986712608830001E-2</v>
      </c>
      <c r="M4992" s="37">
        <f>VLOOKUP(D4992,DATA!A:F,6,FALSE)</f>
        <v>982</v>
      </c>
      <c r="N4992" s="36">
        <f t="shared" si="402"/>
        <v>20.896918887406049</v>
      </c>
      <c r="O4992" s="36">
        <f t="shared" si="403"/>
        <v>20.897826142303867</v>
      </c>
      <c r="P4992" s="36">
        <f t="shared" si="404"/>
        <v>9.0725489781817714E-4</v>
      </c>
      <c r="Q4992" s="36">
        <f t="shared" si="405"/>
        <v>0</v>
      </c>
    </row>
    <row r="4993" spans="1:17" x14ac:dyDescent="0.3">
      <c r="A4993" s="29">
        <v>2039023</v>
      </c>
      <c r="B4993" s="1">
        <v>136</v>
      </c>
      <c r="C4993" s="1" t="s">
        <v>14</v>
      </c>
      <c r="D4993" s="1" t="s">
        <v>61</v>
      </c>
      <c r="E4993" s="1" t="s">
        <v>62</v>
      </c>
      <c r="F4993" s="47">
        <v>714</v>
      </c>
      <c r="G4993" s="34">
        <v>860.84</v>
      </c>
      <c r="H4993" s="1" t="s">
        <v>218</v>
      </c>
      <c r="I4993" s="34">
        <v>4.9954999999999999E-3</v>
      </c>
      <c r="J4993" s="34">
        <v>5459.07355957664</v>
      </c>
      <c r="K4993" s="35" t="str">
        <f t="shared" si="401"/>
        <v>Leenderbos, Groote Heide &amp; De Plateaux_H2330</v>
      </c>
      <c r="L4993" s="36">
        <f>VLOOKUP(D4993,DATA!A:F,5,FALSE)</f>
        <v>1.0986712608830001E-2</v>
      </c>
      <c r="M4993" s="37">
        <f>VLOOKUP(D4993,DATA!A:F,6,FALSE)</f>
        <v>982</v>
      </c>
      <c r="N4993" s="36">
        <f t="shared" si="402"/>
        <v>20.896918887406049</v>
      </c>
      <c r="O4993" s="36">
        <f t="shared" si="403"/>
        <v>20.897826142303867</v>
      </c>
      <c r="P4993" s="36">
        <f t="shared" si="404"/>
        <v>9.0725489781817714E-4</v>
      </c>
      <c r="Q4993" s="36">
        <f t="shared" si="405"/>
        <v>0</v>
      </c>
    </row>
    <row r="4994" spans="1:17" x14ac:dyDescent="0.3">
      <c r="A4994" s="29">
        <v>2039024</v>
      </c>
      <c r="B4994" s="1">
        <v>136</v>
      </c>
      <c r="C4994" s="1" t="s">
        <v>14</v>
      </c>
      <c r="D4994" s="1" t="s">
        <v>63</v>
      </c>
      <c r="E4994" s="1" t="s">
        <v>64</v>
      </c>
      <c r="F4994" s="47">
        <v>714</v>
      </c>
      <c r="G4994" s="34">
        <v>936.59</v>
      </c>
      <c r="H4994" s="1" t="s">
        <v>218</v>
      </c>
      <c r="I4994" s="34">
        <v>5.4136000000000002E-3</v>
      </c>
      <c r="J4994" s="34">
        <v>501.61005</v>
      </c>
      <c r="K4994" s="35" t="str">
        <f t="shared" si="401"/>
        <v>Leenderbos, Groote Heide &amp; De Plateaux_H2310</v>
      </c>
      <c r="L4994" s="36">
        <f>VLOOKUP(D4994,DATA!A:F,5,FALSE)</f>
        <v>1.0986712608830001E-2</v>
      </c>
      <c r="M4994" s="37">
        <f>VLOOKUP(D4994,DATA!A:F,6,FALSE)</f>
        <v>982</v>
      </c>
      <c r="N4994" s="36">
        <f t="shared" si="402"/>
        <v>37.779765164177896</v>
      </c>
      <c r="O4994" s="36">
        <f t="shared" si="403"/>
        <v>37.781163295561278</v>
      </c>
      <c r="P4994" s="36">
        <f t="shared" si="404"/>
        <v>1.3981313833824061E-3</v>
      </c>
      <c r="Q4994" s="36">
        <f t="shared" si="405"/>
        <v>7.0131675312501782E-3</v>
      </c>
    </row>
    <row r="4995" spans="1:17" x14ac:dyDescent="0.3">
      <c r="A4995" s="29">
        <v>2039024</v>
      </c>
      <c r="B4995" s="1">
        <v>136</v>
      </c>
      <c r="C4995" s="1" t="s">
        <v>14</v>
      </c>
      <c r="D4995" s="1" t="s">
        <v>61</v>
      </c>
      <c r="E4995" s="1" t="s">
        <v>62</v>
      </c>
      <c r="F4995" s="47">
        <v>714</v>
      </c>
      <c r="G4995" s="34">
        <v>936.59</v>
      </c>
      <c r="H4995" s="1" t="s">
        <v>218</v>
      </c>
      <c r="I4995" s="34">
        <v>5.4136000000000002E-3</v>
      </c>
      <c r="J4995" s="34">
        <v>4232.9793717942002</v>
      </c>
      <c r="K4995" s="35" t="str">
        <f t="shared" ref="K4995:K5058" si="406">_xlfn.CONCAT(C4995,"_",D4995)</f>
        <v>Leenderbos, Groote Heide &amp; De Plateaux_H2330</v>
      </c>
      <c r="L4995" s="36">
        <f>VLOOKUP(D4995,DATA!A:F,5,FALSE)</f>
        <v>1.0986712608830001E-2</v>
      </c>
      <c r="M4995" s="37">
        <f>VLOOKUP(D4995,DATA!A:F,6,FALSE)</f>
        <v>982</v>
      </c>
      <c r="N4995" s="36">
        <f t="shared" ref="N4995:N5058" si="407">100/(1+EXP(-L4995*(G4995-M4995)))</f>
        <v>37.779765164177896</v>
      </c>
      <c r="O4995" s="36">
        <f t="shared" ref="O4995:O5058" si="408">100/(1+EXP(-L4995*((G4995+I4995)-M4995)))</f>
        <v>37.781163295561278</v>
      </c>
      <c r="P4995" s="36">
        <f t="shared" ref="P4995:P5058" si="409">O4995-N4995</f>
        <v>1.3981313833824061E-3</v>
      </c>
      <c r="Q4995" s="36">
        <f t="shared" ref="Q4995:Q5058" si="410">IF(AND(H4995&lt;&gt;"below",I4995&gt;=0.005),J4995*P4995/100,0)</f>
        <v>5.9182613049158138E-2</v>
      </c>
    </row>
    <row r="4996" spans="1:17" x14ac:dyDescent="0.3">
      <c r="A4996" s="29">
        <v>2039025</v>
      </c>
      <c r="B4996" s="1">
        <v>136</v>
      </c>
      <c r="C4996" s="1" t="s">
        <v>14</v>
      </c>
      <c r="D4996" s="1" t="s">
        <v>61</v>
      </c>
      <c r="E4996" s="1" t="s">
        <v>62</v>
      </c>
      <c r="F4996" s="47">
        <v>714</v>
      </c>
      <c r="G4996" s="34">
        <v>1015.24</v>
      </c>
      <c r="H4996" s="1" t="s">
        <v>218</v>
      </c>
      <c r="I4996" s="34">
        <v>5.7082000000000001E-3</v>
      </c>
      <c r="J4996" s="34">
        <v>5633.0079999999998</v>
      </c>
      <c r="K4996" s="35" t="str">
        <f t="shared" si="406"/>
        <v>Leenderbos, Groote Heide &amp; De Plateaux_H2330</v>
      </c>
      <c r="L4996" s="36">
        <f>VLOOKUP(D4996,DATA!A:F,5,FALSE)</f>
        <v>1.0986712608830001E-2</v>
      </c>
      <c r="M4996" s="37">
        <f>VLOOKUP(D4996,DATA!A:F,6,FALSE)</f>
        <v>982</v>
      </c>
      <c r="N4996" s="36">
        <f t="shared" si="407"/>
        <v>59.029821745507888</v>
      </c>
      <c r="O4996" s="36">
        <f t="shared" si="408"/>
        <v>59.031338459912213</v>
      </c>
      <c r="P4996" s="36">
        <f t="shared" si="409"/>
        <v>1.5167144043246594E-3</v>
      </c>
      <c r="Q4996" s="36">
        <f t="shared" si="410"/>
        <v>8.5436643732760414E-2</v>
      </c>
    </row>
    <row r="4997" spans="1:17" x14ac:dyDescent="0.3">
      <c r="A4997" s="29">
        <v>2039025</v>
      </c>
      <c r="B4997" s="1">
        <v>136</v>
      </c>
      <c r="C4997" s="1" t="s">
        <v>14</v>
      </c>
      <c r="D4997" s="1" t="s">
        <v>51</v>
      </c>
      <c r="E4997" s="1" t="s">
        <v>52</v>
      </c>
      <c r="F4997" s="47">
        <v>1000</v>
      </c>
      <c r="G4997" s="34">
        <v>1015.24</v>
      </c>
      <c r="H4997" s="1" t="s">
        <v>218</v>
      </c>
      <c r="I4997" s="34">
        <v>5.7082000000000001E-3</v>
      </c>
      <c r="J4997" s="34">
        <v>734.1712</v>
      </c>
      <c r="K4997" s="35" t="str">
        <f t="shared" si="406"/>
        <v>Leenderbos, Groote Heide &amp; De Plateaux_Lg09</v>
      </c>
      <c r="L4997" s="36">
        <f>VLOOKUP(D4997,DATA!A:F,5,FALSE)</f>
        <v>8.4126827976184013E-3</v>
      </c>
      <c r="M4997" s="37">
        <f>VLOOKUP(D4997,DATA!A:F,6,FALSE)</f>
        <v>1350</v>
      </c>
      <c r="N4997" s="36">
        <f t="shared" si="407"/>
        <v>5.6453428857141859</v>
      </c>
      <c r="O4997" s="36">
        <f t="shared" si="408"/>
        <v>5.6455986834002188</v>
      </c>
      <c r="P4997" s="36">
        <f t="shared" si="409"/>
        <v>2.5579768603289921E-4</v>
      </c>
      <c r="Q4997" s="36">
        <f t="shared" si="410"/>
        <v>1.8779929411199686E-3</v>
      </c>
    </row>
    <row r="4998" spans="1:17" x14ac:dyDescent="0.3">
      <c r="A4998" s="29">
        <v>2039026</v>
      </c>
      <c r="B4998" s="1">
        <v>136</v>
      </c>
      <c r="C4998" s="1" t="s">
        <v>14</v>
      </c>
      <c r="D4998" s="1" t="s">
        <v>61</v>
      </c>
      <c r="E4998" s="1" t="s">
        <v>62</v>
      </c>
      <c r="F4998" s="47">
        <v>714</v>
      </c>
      <c r="G4998" s="34">
        <v>1088.83</v>
      </c>
      <c r="H4998" s="1" t="s">
        <v>218</v>
      </c>
      <c r="I4998" s="34">
        <v>5.8523000000000004E-3</v>
      </c>
      <c r="J4998" s="34">
        <v>5567.9946</v>
      </c>
      <c r="K4998" s="35" t="str">
        <f t="shared" si="406"/>
        <v>Leenderbos, Groote Heide &amp; De Plateaux_H2330</v>
      </c>
      <c r="L4998" s="36">
        <f>VLOOKUP(D4998,DATA!A:F,5,FALSE)</f>
        <v>1.0986712608830001E-2</v>
      </c>
      <c r="M4998" s="37">
        <f>VLOOKUP(D4998,DATA!A:F,6,FALSE)</f>
        <v>982</v>
      </c>
      <c r="N4998" s="36">
        <f t="shared" si="407"/>
        <v>76.381505249629015</v>
      </c>
      <c r="O4998" s="36">
        <f t="shared" si="408"/>
        <v>76.3826651679463</v>
      </c>
      <c r="P4998" s="36">
        <f t="shared" si="409"/>
        <v>1.1599183172847916E-3</v>
      </c>
      <c r="Q4998" s="36">
        <f t="shared" si="410"/>
        <v>6.4584189270828055E-2</v>
      </c>
    </row>
    <row r="4999" spans="1:17" x14ac:dyDescent="0.3">
      <c r="A4999" s="29">
        <v>2039026</v>
      </c>
      <c r="B4999" s="1">
        <v>136</v>
      </c>
      <c r="C4999" s="1" t="s">
        <v>14</v>
      </c>
      <c r="D4999" s="1" t="s">
        <v>51</v>
      </c>
      <c r="E4999" s="1" t="s">
        <v>52</v>
      </c>
      <c r="F4999" s="47">
        <v>1000</v>
      </c>
      <c r="G4999" s="34">
        <v>1088.83</v>
      </c>
      <c r="H4999" s="1" t="s">
        <v>218</v>
      </c>
      <c r="I4999" s="34">
        <v>5.8523000000000004E-3</v>
      </c>
      <c r="J4999" s="34">
        <v>2482.4043000000001</v>
      </c>
      <c r="K4999" s="35" t="str">
        <f t="shared" si="406"/>
        <v>Leenderbos, Groote Heide &amp; De Plateaux_Lg09</v>
      </c>
      <c r="L4999" s="36">
        <f>VLOOKUP(D4999,DATA!A:F,5,FALSE)</f>
        <v>8.4126827976184013E-3</v>
      </c>
      <c r="M4999" s="37">
        <f>VLOOKUP(D4999,DATA!A:F,6,FALSE)</f>
        <v>1350</v>
      </c>
      <c r="N4999" s="36">
        <f t="shared" si="407"/>
        <v>10.000757925269824</v>
      </c>
      <c r="O4999" s="36">
        <f t="shared" si="408"/>
        <v>10.001201065740341</v>
      </c>
      <c r="P4999" s="36">
        <f t="shared" si="409"/>
        <v>4.4314047051763339E-4</v>
      </c>
      <c r="Q4999" s="36">
        <f t="shared" si="410"/>
        <v>1.1000538095169965E-2</v>
      </c>
    </row>
    <row r="5000" spans="1:17" x14ac:dyDescent="0.3">
      <c r="A5000" s="29">
        <v>2039065</v>
      </c>
      <c r="B5000" s="1">
        <v>138</v>
      </c>
      <c r="C5000" s="1" t="s">
        <v>38</v>
      </c>
      <c r="D5000" s="1" t="s">
        <v>75</v>
      </c>
      <c r="E5000" s="1" t="s">
        <v>76</v>
      </c>
      <c r="F5000" s="47">
        <v>1071</v>
      </c>
      <c r="G5000" s="34">
        <v>1793.53</v>
      </c>
      <c r="H5000" s="1" t="s">
        <v>218</v>
      </c>
      <c r="I5000" s="34">
        <v>6.6069999999999996E-4</v>
      </c>
      <c r="J5000" s="34">
        <v>9105.4480000000003</v>
      </c>
      <c r="K5000" s="35" t="str">
        <f t="shared" si="406"/>
        <v>Weerter- en Budelerbergen &amp; Ringselven_Lg13</v>
      </c>
      <c r="L5000" s="36">
        <f>VLOOKUP(D5000,DATA!A:F,5,FALSE)</f>
        <v>8.4126827976184013E-3</v>
      </c>
      <c r="M5000" s="37">
        <f>VLOOKUP(D5000,DATA!A:F,6,FALSE)</f>
        <v>1421</v>
      </c>
      <c r="N5000" s="36">
        <f t="shared" si="407"/>
        <v>95.827269681938276</v>
      </c>
      <c r="O5000" s="36">
        <f t="shared" si="408"/>
        <v>95.827291907213421</v>
      </c>
      <c r="P5000" s="36">
        <f t="shared" si="409"/>
        <v>2.2225275145615342E-5</v>
      </c>
      <c r="Q5000" s="36">
        <f t="shared" si="410"/>
        <v>0</v>
      </c>
    </row>
    <row r="5001" spans="1:17" x14ac:dyDescent="0.3">
      <c r="A5001" s="29">
        <v>2039066</v>
      </c>
      <c r="B5001" s="1">
        <v>138</v>
      </c>
      <c r="C5001" s="1" t="s">
        <v>38</v>
      </c>
      <c r="D5001" s="1" t="s">
        <v>75</v>
      </c>
      <c r="E5001" s="1" t="s">
        <v>76</v>
      </c>
      <c r="F5001" s="47">
        <v>1071</v>
      </c>
      <c r="G5001" s="34">
        <v>1824.92</v>
      </c>
      <c r="H5001" s="1" t="s">
        <v>218</v>
      </c>
      <c r="I5001" s="34">
        <v>6.3210000000000002E-4</v>
      </c>
      <c r="J5001" s="34">
        <v>8632.9240000000009</v>
      </c>
      <c r="K5001" s="35" t="str">
        <f t="shared" si="406"/>
        <v>Weerter- en Budelerbergen &amp; Ringselven_Lg13</v>
      </c>
      <c r="L5001" s="36">
        <f>VLOOKUP(D5001,DATA!A:F,5,FALSE)</f>
        <v>8.4126827976184013E-3</v>
      </c>
      <c r="M5001" s="37">
        <f>VLOOKUP(D5001,DATA!A:F,6,FALSE)</f>
        <v>1421</v>
      </c>
      <c r="N5001" s="36">
        <f t="shared" si="407"/>
        <v>96.764356354004846</v>
      </c>
      <c r="O5001" s="36">
        <f t="shared" si="408"/>
        <v>96.764373003279658</v>
      </c>
      <c r="P5001" s="36">
        <f t="shared" si="409"/>
        <v>1.6649274812152726E-5</v>
      </c>
      <c r="Q5001" s="36">
        <f t="shared" si="410"/>
        <v>0</v>
      </c>
    </row>
    <row r="5002" spans="1:17" x14ac:dyDescent="0.3">
      <c r="A5002" s="29">
        <v>2039067</v>
      </c>
      <c r="B5002" s="1">
        <v>138</v>
      </c>
      <c r="C5002" s="1" t="s">
        <v>38</v>
      </c>
      <c r="D5002" s="1" t="s">
        <v>75</v>
      </c>
      <c r="E5002" s="1" t="s">
        <v>76</v>
      </c>
      <c r="F5002" s="47">
        <v>1071</v>
      </c>
      <c r="G5002" s="34">
        <v>1753.55</v>
      </c>
      <c r="H5002" s="1" t="s">
        <v>218</v>
      </c>
      <c r="I5002" s="34">
        <v>5.3370000000000002E-4</v>
      </c>
      <c r="J5002" s="34">
        <v>9817.6929999999993</v>
      </c>
      <c r="K5002" s="35" t="str">
        <f t="shared" si="406"/>
        <v>Weerter- en Budelerbergen &amp; Ringselven_Lg13</v>
      </c>
      <c r="L5002" s="36">
        <f>VLOOKUP(D5002,DATA!A:F,5,FALSE)</f>
        <v>8.4126827976184013E-3</v>
      </c>
      <c r="M5002" s="37">
        <f>VLOOKUP(D5002,DATA!A:F,6,FALSE)</f>
        <v>1421</v>
      </c>
      <c r="N5002" s="36">
        <f t="shared" si="407"/>
        <v>94.254803435952482</v>
      </c>
      <c r="O5002" s="36">
        <f t="shared" si="408"/>
        <v>94.254827748991005</v>
      </c>
      <c r="P5002" s="36">
        <f t="shared" si="409"/>
        <v>2.4313038522905117E-5</v>
      </c>
      <c r="Q5002" s="36">
        <f t="shared" si="410"/>
        <v>0</v>
      </c>
    </row>
    <row r="5003" spans="1:17" x14ac:dyDescent="0.3">
      <c r="A5003" s="29">
        <v>2039068</v>
      </c>
      <c r="B5003" s="1">
        <v>138</v>
      </c>
      <c r="C5003" s="1" t="s">
        <v>38</v>
      </c>
      <c r="D5003" s="1" t="s">
        <v>75</v>
      </c>
      <c r="E5003" s="1" t="s">
        <v>76</v>
      </c>
      <c r="F5003" s="47">
        <v>1071</v>
      </c>
      <c r="G5003" s="34">
        <v>1781.46</v>
      </c>
      <c r="H5003" s="1" t="s">
        <v>218</v>
      </c>
      <c r="I5003" s="34">
        <v>4.6729999999999997E-4</v>
      </c>
      <c r="J5003" s="34">
        <v>8926.4490000000005</v>
      </c>
      <c r="K5003" s="35" t="str">
        <f t="shared" si="406"/>
        <v>Weerter- en Budelerbergen &amp; Ringselven_Lg13</v>
      </c>
      <c r="L5003" s="36">
        <f>VLOOKUP(D5003,DATA!A:F,5,FALSE)</f>
        <v>8.4126827976184013E-3</v>
      </c>
      <c r="M5003" s="37">
        <f>VLOOKUP(D5003,DATA!A:F,6,FALSE)</f>
        <v>1421</v>
      </c>
      <c r="N5003" s="36">
        <f t="shared" si="407"/>
        <v>95.401813676145437</v>
      </c>
      <c r="O5003" s="36">
        <f t="shared" si="408"/>
        <v>95.40183092152337</v>
      </c>
      <c r="P5003" s="36">
        <f t="shared" si="409"/>
        <v>1.7245377932795236E-5</v>
      </c>
      <c r="Q5003" s="36">
        <f t="shared" si="410"/>
        <v>0</v>
      </c>
    </row>
    <row r="5004" spans="1:17" x14ac:dyDescent="0.3">
      <c r="A5004" s="29">
        <v>2039069</v>
      </c>
      <c r="B5004" s="1">
        <v>138</v>
      </c>
      <c r="C5004" s="1" t="s">
        <v>38</v>
      </c>
      <c r="D5004" s="1" t="s">
        <v>75</v>
      </c>
      <c r="E5004" s="1" t="s">
        <v>76</v>
      </c>
      <c r="F5004" s="47">
        <v>1071</v>
      </c>
      <c r="G5004" s="34">
        <v>1839.83</v>
      </c>
      <c r="H5004" s="1" t="s">
        <v>218</v>
      </c>
      <c r="I5004" s="34">
        <v>3.7490000000000001E-4</v>
      </c>
      <c r="J5004" s="34">
        <v>10000</v>
      </c>
      <c r="K5004" s="35" t="str">
        <f t="shared" si="406"/>
        <v>Weerter- en Budelerbergen &amp; Ringselven_Lg13</v>
      </c>
      <c r="L5004" s="36">
        <f>VLOOKUP(D5004,DATA!A:F,5,FALSE)</f>
        <v>8.4126827976184013E-3</v>
      </c>
      <c r="M5004" s="37">
        <f>VLOOKUP(D5004,DATA!A:F,6,FALSE)</f>
        <v>1421</v>
      </c>
      <c r="N5004" s="36">
        <f t="shared" si="407"/>
        <v>97.13486230581762</v>
      </c>
      <c r="O5004" s="36">
        <f t="shared" si="408"/>
        <v>97.134871083299402</v>
      </c>
      <c r="P5004" s="36">
        <f t="shared" si="409"/>
        <v>8.7774817814079142E-6</v>
      </c>
      <c r="Q5004" s="36">
        <f t="shared" si="410"/>
        <v>0</v>
      </c>
    </row>
    <row r="5005" spans="1:17" x14ac:dyDescent="0.3">
      <c r="A5005" s="29">
        <v>2039070</v>
      </c>
      <c r="B5005" s="1">
        <v>138</v>
      </c>
      <c r="C5005" s="1" t="s">
        <v>38</v>
      </c>
      <c r="D5005" s="1" t="s">
        <v>75</v>
      </c>
      <c r="E5005" s="1" t="s">
        <v>76</v>
      </c>
      <c r="F5005" s="47">
        <v>1071</v>
      </c>
      <c r="G5005" s="34">
        <v>1816.73</v>
      </c>
      <c r="H5005" s="1" t="s">
        <v>218</v>
      </c>
      <c r="I5005" s="34">
        <v>2.899E-4</v>
      </c>
      <c r="J5005" s="34">
        <v>9467.6200000000008</v>
      </c>
      <c r="K5005" s="35" t="str">
        <f t="shared" si="406"/>
        <v>Weerter- en Budelerbergen &amp; Ringselven_Lg13</v>
      </c>
      <c r="L5005" s="36">
        <f>VLOOKUP(D5005,DATA!A:F,5,FALSE)</f>
        <v>8.4126827976184013E-3</v>
      </c>
      <c r="M5005" s="37">
        <f>VLOOKUP(D5005,DATA!A:F,6,FALSE)</f>
        <v>1421</v>
      </c>
      <c r="N5005" s="36">
        <f t="shared" si="407"/>
        <v>96.541543287909306</v>
      </c>
      <c r="O5005" s="36">
        <f t="shared" si="408"/>
        <v>96.541551430804006</v>
      </c>
      <c r="P5005" s="36">
        <f t="shared" si="409"/>
        <v>8.1428946998585161E-6</v>
      </c>
      <c r="Q5005" s="36">
        <f t="shared" si="410"/>
        <v>0</v>
      </c>
    </row>
    <row r="5006" spans="1:17" x14ac:dyDescent="0.3">
      <c r="A5006" s="29">
        <v>2039071</v>
      </c>
      <c r="B5006" s="1">
        <v>138</v>
      </c>
      <c r="C5006" s="1" t="s">
        <v>38</v>
      </c>
      <c r="D5006" s="1" t="s">
        <v>75</v>
      </c>
      <c r="E5006" s="1" t="s">
        <v>76</v>
      </c>
      <c r="F5006" s="47">
        <v>1071</v>
      </c>
      <c r="G5006" s="34">
        <v>1764.43</v>
      </c>
      <c r="H5006" s="1" t="s">
        <v>218</v>
      </c>
      <c r="I5006" s="34">
        <v>2.252E-4</v>
      </c>
      <c r="J5006" s="34">
        <v>9562.9439999999995</v>
      </c>
      <c r="K5006" s="35" t="str">
        <f t="shared" si="406"/>
        <v>Weerter- en Budelerbergen &amp; Ringselven_Lg13</v>
      </c>
      <c r="L5006" s="36">
        <f>VLOOKUP(D5006,DATA!A:F,5,FALSE)</f>
        <v>8.4126827976184013E-3</v>
      </c>
      <c r="M5006" s="37">
        <f>VLOOKUP(D5006,DATA!A:F,6,FALSE)</f>
        <v>1421</v>
      </c>
      <c r="N5006" s="36">
        <f t="shared" si="407"/>
        <v>94.730835023903992</v>
      </c>
      <c r="O5006" s="36">
        <f t="shared" si="408"/>
        <v>94.730844480518684</v>
      </c>
      <c r="P5006" s="36">
        <f t="shared" si="409"/>
        <v>9.4566146913166449E-6</v>
      </c>
      <c r="Q5006" s="36">
        <f t="shared" si="410"/>
        <v>0</v>
      </c>
    </row>
    <row r="5007" spans="1:17" x14ac:dyDescent="0.3">
      <c r="A5007" s="29">
        <v>2039072</v>
      </c>
      <c r="B5007" s="1">
        <v>138</v>
      </c>
      <c r="C5007" s="1" t="s">
        <v>38</v>
      </c>
      <c r="D5007" s="1" t="s">
        <v>75</v>
      </c>
      <c r="E5007" s="1" t="s">
        <v>76</v>
      </c>
      <c r="F5007" s="47">
        <v>1071</v>
      </c>
      <c r="G5007" s="34">
        <v>1668.94</v>
      </c>
      <c r="H5007" s="1" t="s">
        <v>218</v>
      </c>
      <c r="I5007" s="34">
        <v>1.6548999999999999E-4</v>
      </c>
      <c r="J5007" s="34">
        <v>2529.9812000000002</v>
      </c>
      <c r="K5007" s="35" t="str">
        <f t="shared" si="406"/>
        <v>Weerter- en Budelerbergen &amp; Ringselven_Lg13</v>
      </c>
      <c r="L5007" s="36">
        <f>VLOOKUP(D5007,DATA!A:F,5,FALSE)</f>
        <v>8.4126827976184013E-3</v>
      </c>
      <c r="M5007" s="37">
        <f>VLOOKUP(D5007,DATA!A:F,6,FALSE)</f>
        <v>1421</v>
      </c>
      <c r="N5007" s="36">
        <f t="shared" si="407"/>
        <v>88.951932097747047</v>
      </c>
      <c r="O5007" s="36">
        <f t="shared" si="408"/>
        <v>88.951945779689368</v>
      </c>
      <c r="P5007" s="36">
        <f t="shared" si="409"/>
        <v>1.3681942320431517E-5</v>
      </c>
      <c r="Q5007" s="36">
        <f t="shared" si="410"/>
        <v>0</v>
      </c>
    </row>
    <row r="5008" spans="1:17" x14ac:dyDescent="0.3">
      <c r="A5008" s="30">
        <v>2039073</v>
      </c>
      <c r="B5008" s="14">
        <v>138</v>
      </c>
      <c r="C5008" s="14" t="s">
        <v>38</v>
      </c>
      <c r="D5008" s="14" t="s">
        <v>55</v>
      </c>
      <c r="E5008" s="14" t="s">
        <v>56</v>
      </c>
      <c r="F5008" s="48">
        <v>500</v>
      </c>
      <c r="G5008" s="38">
        <v>1412.21</v>
      </c>
      <c r="H5008" s="14" t="s">
        <v>218</v>
      </c>
      <c r="I5008" s="38">
        <v>9.9339999999999994E-5</v>
      </c>
      <c r="J5008" s="38">
        <v>60.65108</v>
      </c>
      <c r="K5008" s="39" t="str">
        <f t="shared" si="406"/>
        <v>Weerter- en Budelerbergen &amp; Ringselven_H3130</v>
      </c>
      <c r="L5008" s="40">
        <f>VLOOKUP(D5008,DATA!A:F,5,FALSE)</f>
        <v>0</v>
      </c>
      <c r="M5008" s="41">
        <f>VLOOKUP(D5008,DATA!A:F,6,FALSE)</f>
        <v>3.5</v>
      </c>
      <c r="N5008" s="40">
        <f t="shared" si="407"/>
        <v>50</v>
      </c>
      <c r="O5008" s="40">
        <f t="shared" si="408"/>
        <v>50</v>
      </c>
      <c r="P5008" s="40">
        <f>J5008/10000*I5008</f>
        <v>6.0250782871999989E-7</v>
      </c>
      <c r="Q5008" s="40">
        <f>IF(AND(H5008&lt;&gt;"below",I5008&gt;=0.005),M5008*P5008,0)</f>
        <v>0</v>
      </c>
    </row>
    <row r="5009" spans="1:17" x14ac:dyDescent="0.3">
      <c r="A5009" s="29">
        <v>2039073</v>
      </c>
      <c r="B5009" s="1">
        <v>138</v>
      </c>
      <c r="C5009" s="1" t="s">
        <v>38</v>
      </c>
      <c r="D5009" s="1" t="s">
        <v>41</v>
      </c>
      <c r="E5009" s="1" t="s">
        <v>42</v>
      </c>
      <c r="F5009" s="47">
        <v>1071</v>
      </c>
      <c r="G5009" s="34">
        <v>1412.21</v>
      </c>
      <c r="H5009" s="1" t="s">
        <v>218</v>
      </c>
      <c r="I5009" s="34">
        <v>9.9339999999999994E-5</v>
      </c>
      <c r="J5009" s="34">
        <v>232.180815</v>
      </c>
      <c r="K5009" s="35" t="str">
        <f t="shared" si="406"/>
        <v>Weerter- en Budelerbergen &amp; Ringselven_H4010A</v>
      </c>
      <c r="L5009" s="36">
        <f>VLOOKUP(D5009,DATA!A:F,5,FALSE)</f>
        <v>1.3726988247862192E-2</v>
      </c>
      <c r="M5009" s="37">
        <f>VLOOKUP(D5009,DATA!A:F,6,FALSE)</f>
        <v>1285.5</v>
      </c>
      <c r="N5009" s="36">
        <f t="shared" si="407"/>
        <v>85.060406278786871</v>
      </c>
      <c r="O5009" s="36">
        <f t="shared" si="408"/>
        <v>85.060423607465566</v>
      </c>
      <c r="P5009" s="36">
        <f t="shared" si="409"/>
        <v>1.7328678694639166E-5</v>
      </c>
      <c r="Q5009" s="36">
        <f t="shared" si="410"/>
        <v>0</v>
      </c>
    </row>
    <row r="5010" spans="1:17" x14ac:dyDescent="0.3">
      <c r="A5010" s="30">
        <v>2039075</v>
      </c>
      <c r="B5010" s="14">
        <v>138</v>
      </c>
      <c r="C5010" s="14" t="s">
        <v>38</v>
      </c>
      <c r="D5010" s="14" t="s">
        <v>55</v>
      </c>
      <c r="E5010" s="14" t="s">
        <v>56</v>
      </c>
      <c r="F5010" s="48">
        <v>500</v>
      </c>
      <c r="G5010" s="38">
        <v>959.06</v>
      </c>
      <c r="H5010" s="14" t="s">
        <v>218</v>
      </c>
      <c r="I5010" s="38">
        <v>1.1126E-5</v>
      </c>
      <c r="J5010" s="38">
        <v>4509.8062360302001</v>
      </c>
      <c r="K5010" s="39" t="str">
        <f t="shared" si="406"/>
        <v>Weerter- en Budelerbergen &amp; Ringselven_H3130</v>
      </c>
      <c r="L5010" s="40">
        <f>VLOOKUP(D5010,DATA!A:F,5,FALSE)</f>
        <v>0</v>
      </c>
      <c r="M5010" s="41">
        <f>VLOOKUP(D5010,DATA!A:F,6,FALSE)</f>
        <v>3.5</v>
      </c>
      <c r="N5010" s="40">
        <f t="shared" si="407"/>
        <v>50</v>
      </c>
      <c r="O5010" s="40">
        <f t="shared" si="408"/>
        <v>50</v>
      </c>
      <c r="P5010" s="40">
        <f>J5010/10000*I5010</f>
        <v>5.0176104182072007E-6</v>
      </c>
      <c r="Q5010" s="40">
        <f>IF(AND(H5010&lt;&gt;"below",I5010&gt;=0.005),M5010*P5010,0)</f>
        <v>0</v>
      </c>
    </row>
    <row r="5011" spans="1:17" x14ac:dyDescent="0.3">
      <c r="A5011" s="29">
        <v>2040537</v>
      </c>
      <c r="B5011" s="1">
        <v>136</v>
      </c>
      <c r="C5011" s="1" t="s">
        <v>14</v>
      </c>
      <c r="D5011" s="1" t="s">
        <v>51</v>
      </c>
      <c r="E5011" s="1" t="s">
        <v>52</v>
      </c>
      <c r="F5011" s="47">
        <v>1000</v>
      </c>
      <c r="G5011" s="34">
        <v>1289.93</v>
      </c>
      <c r="H5011" s="1" t="s">
        <v>218</v>
      </c>
      <c r="I5011" s="34">
        <v>6.9962999999999996E-3</v>
      </c>
      <c r="J5011" s="34">
        <v>4.1251955000000002</v>
      </c>
      <c r="K5011" s="35" t="str">
        <f t="shared" si="406"/>
        <v>Leenderbos, Groote Heide &amp; De Plateaux_Lg09</v>
      </c>
      <c r="L5011" s="36">
        <f>VLOOKUP(D5011,DATA!A:F,5,FALSE)</f>
        <v>8.4126827976184013E-3</v>
      </c>
      <c r="M5011" s="37">
        <f>VLOOKUP(D5011,DATA!A:F,6,FALSE)</f>
        <v>1350</v>
      </c>
      <c r="N5011" s="36">
        <f t="shared" si="407"/>
        <v>37.628425898060648</v>
      </c>
      <c r="O5011" s="36">
        <f t="shared" si="408"/>
        <v>37.629807264357197</v>
      </c>
      <c r="P5011" s="36">
        <f t="shared" si="409"/>
        <v>1.381366296548947E-3</v>
      </c>
      <c r="Q5011" s="36">
        <f t="shared" si="410"/>
        <v>5.698406030375382E-5</v>
      </c>
    </row>
    <row r="5012" spans="1:17" x14ac:dyDescent="0.3">
      <c r="A5012" s="29">
        <v>2040543</v>
      </c>
      <c r="B5012" s="1">
        <v>136</v>
      </c>
      <c r="C5012" s="1" t="s">
        <v>14</v>
      </c>
      <c r="D5012" s="1" t="s">
        <v>53</v>
      </c>
      <c r="E5012" s="1" t="s">
        <v>54</v>
      </c>
      <c r="F5012" s="47">
        <v>714</v>
      </c>
      <c r="G5012" s="34">
        <v>1181.6099999999999</v>
      </c>
      <c r="H5012" s="1" t="s">
        <v>218</v>
      </c>
      <c r="I5012" s="34">
        <v>6.8523000000000004E-3</v>
      </c>
      <c r="J5012" s="34">
        <v>5868.1880000000001</v>
      </c>
      <c r="K5012" s="35" t="str">
        <f t="shared" si="406"/>
        <v>Leenderbos, Groote Heide &amp; De Plateaux_H4030</v>
      </c>
      <c r="L5012" s="36">
        <f>VLOOKUP(D5012,DATA!A:F,5,FALSE)</f>
        <v>1.0986712608830001E-2</v>
      </c>
      <c r="M5012" s="37">
        <f>VLOOKUP(D5012,DATA!A:F,6,FALSE)</f>
        <v>982</v>
      </c>
      <c r="N5012" s="36">
        <f t="shared" si="407"/>
        <v>89.96243558249293</v>
      </c>
      <c r="O5012" s="36">
        <f t="shared" si="408"/>
        <v>89.963115381642751</v>
      </c>
      <c r="P5012" s="36">
        <f t="shared" si="409"/>
        <v>6.7979914982174705E-4</v>
      </c>
      <c r="Q5012" s="36">
        <f t="shared" si="410"/>
        <v>3.9891892133941786E-2</v>
      </c>
    </row>
    <row r="5013" spans="1:17" x14ac:dyDescent="0.3">
      <c r="A5013" s="29">
        <v>2040544</v>
      </c>
      <c r="B5013" s="1">
        <v>136</v>
      </c>
      <c r="C5013" s="1" t="s">
        <v>14</v>
      </c>
      <c r="D5013" s="1" t="s">
        <v>57</v>
      </c>
      <c r="E5013" s="1" t="s">
        <v>58</v>
      </c>
      <c r="F5013" s="47">
        <v>714</v>
      </c>
      <c r="G5013" s="34">
        <v>830.05</v>
      </c>
      <c r="H5013" s="1" t="s">
        <v>218</v>
      </c>
      <c r="I5013" s="34">
        <v>4.8547E-3</v>
      </c>
      <c r="J5013" s="34">
        <v>6273.69</v>
      </c>
      <c r="K5013" s="35" t="str">
        <f t="shared" si="406"/>
        <v>Leenderbos, Groote Heide &amp; De Plateaux_H3160</v>
      </c>
      <c r="L5013" s="36">
        <f>VLOOKUP(D5013,DATA!A:F,5,FALSE)</f>
        <v>1.0986712608830001E-2</v>
      </c>
      <c r="M5013" s="37">
        <f>VLOOKUP(D5013,DATA!A:F,6,FALSE)</f>
        <v>982</v>
      </c>
      <c r="N5013" s="36">
        <f t="shared" si="407"/>
        <v>15.850005860643305</v>
      </c>
      <c r="O5013" s="36">
        <f t="shared" si="408"/>
        <v>15.850717273303498</v>
      </c>
      <c r="P5013" s="36">
        <f t="shared" si="409"/>
        <v>7.1141266019303373E-4</v>
      </c>
      <c r="Q5013" s="36">
        <f t="shared" si="410"/>
        <v>0</v>
      </c>
    </row>
    <row r="5014" spans="1:17" x14ac:dyDescent="0.3">
      <c r="A5014" s="29">
        <v>2040544</v>
      </c>
      <c r="B5014" s="1">
        <v>136</v>
      </c>
      <c r="C5014" s="1" t="s">
        <v>14</v>
      </c>
      <c r="D5014" s="1" t="s">
        <v>53</v>
      </c>
      <c r="E5014" s="1" t="s">
        <v>54</v>
      </c>
      <c r="F5014" s="47">
        <v>714</v>
      </c>
      <c r="G5014" s="34">
        <v>830.05</v>
      </c>
      <c r="H5014" s="1" t="s">
        <v>218</v>
      </c>
      <c r="I5014" s="34">
        <v>4.8547E-3</v>
      </c>
      <c r="J5014" s="34">
        <v>1234.78663209721</v>
      </c>
      <c r="K5014" s="35" t="str">
        <f t="shared" si="406"/>
        <v>Leenderbos, Groote Heide &amp; De Plateaux_H4030</v>
      </c>
      <c r="L5014" s="36">
        <f>VLOOKUP(D5014,DATA!A:F,5,FALSE)</f>
        <v>1.0986712608830001E-2</v>
      </c>
      <c r="M5014" s="37">
        <f>VLOOKUP(D5014,DATA!A:F,6,FALSE)</f>
        <v>982</v>
      </c>
      <c r="N5014" s="36">
        <f t="shared" si="407"/>
        <v>15.850005860643305</v>
      </c>
      <c r="O5014" s="36">
        <f t="shared" si="408"/>
        <v>15.850717273303498</v>
      </c>
      <c r="P5014" s="36">
        <f t="shared" si="409"/>
        <v>7.1141266019303373E-4</v>
      </c>
      <c r="Q5014" s="36">
        <f t="shared" si="410"/>
        <v>0</v>
      </c>
    </row>
    <row r="5015" spans="1:17" x14ac:dyDescent="0.3">
      <c r="A5015" s="29">
        <v>2040545</v>
      </c>
      <c r="B5015" s="1">
        <v>136</v>
      </c>
      <c r="C5015" s="1" t="s">
        <v>14</v>
      </c>
      <c r="D5015" s="1" t="s">
        <v>53</v>
      </c>
      <c r="E5015" s="1" t="s">
        <v>54</v>
      </c>
      <c r="F5015" s="47">
        <v>714</v>
      </c>
      <c r="G5015" s="34">
        <v>841.92</v>
      </c>
      <c r="H5015" s="1" t="s">
        <v>218</v>
      </c>
      <c r="I5015" s="34">
        <v>5.0835999999999998E-3</v>
      </c>
      <c r="J5015" s="34">
        <v>6667.8738460498798</v>
      </c>
      <c r="K5015" s="35" t="str">
        <f t="shared" si="406"/>
        <v>Leenderbos, Groote Heide &amp; De Plateaux_H4030</v>
      </c>
      <c r="L5015" s="36">
        <f>VLOOKUP(D5015,DATA!A:F,5,FALSE)</f>
        <v>1.0986712608830001E-2</v>
      </c>
      <c r="M5015" s="37">
        <f>VLOOKUP(D5015,DATA!A:F,6,FALSE)</f>
        <v>982</v>
      </c>
      <c r="N5015" s="36">
        <f t="shared" si="407"/>
        <v>17.667797187740174</v>
      </c>
      <c r="O5015" s="36">
        <f t="shared" si="408"/>
        <v>17.668609642370932</v>
      </c>
      <c r="P5015" s="36">
        <f t="shared" si="409"/>
        <v>8.1245463075774182E-4</v>
      </c>
      <c r="Q5015" s="36">
        <f t="shared" si="410"/>
        <v>5.4173449835316585E-2</v>
      </c>
    </row>
    <row r="5016" spans="1:17" x14ac:dyDescent="0.3">
      <c r="A5016" s="29">
        <v>2040546</v>
      </c>
      <c r="B5016" s="1">
        <v>136</v>
      </c>
      <c r="C5016" s="1" t="s">
        <v>14</v>
      </c>
      <c r="D5016" s="1" t="s">
        <v>57</v>
      </c>
      <c r="E5016" s="1" t="s">
        <v>58</v>
      </c>
      <c r="F5016" s="47">
        <v>714</v>
      </c>
      <c r="G5016" s="34">
        <v>835.06</v>
      </c>
      <c r="H5016" s="1" t="s">
        <v>218</v>
      </c>
      <c r="I5016" s="34">
        <v>5.0073000000000001E-3</v>
      </c>
      <c r="J5016" s="34">
        <v>1598.6902</v>
      </c>
      <c r="K5016" s="35" t="str">
        <f t="shared" si="406"/>
        <v>Leenderbos, Groote Heide &amp; De Plateaux_H3160</v>
      </c>
      <c r="L5016" s="36">
        <f>VLOOKUP(D5016,DATA!A:F,5,FALSE)</f>
        <v>1.0986712608830001E-2</v>
      </c>
      <c r="M5016" s="37">
        <f>VLOOKUP(D5016,DATA!A:F,6,FALSE)</f>
        <v>982</v>
      </c>
      <c r="N5016" s="36">
        <f t="shared" si="407"/>
        <v>16.598035064161508</v>
      </c>
      <c r="O5016" s="36">
        <f t="shared" si="408"/>
        <v>16.598796638526473</v>
      </c>
      <c r="P5016" s="36">
        <f t="shared" si="409"/>
        <v>7.6157436496515629E-4</v>
      </c>
      <c r="Q5016" s="36">
        <f t="shared" si="410"/>
        <v>1.2175214738410187E-2</v>
      </c>
    </row>
    <row r="5017" spans="1:17" x14ac:dyDescent="0.3">
      <c r="A5017" s="29">
        <v>2040546</v>
      </c>
      <c r="B5017" s="1">
        <v>136</v>
      </c>
      <c r="C5017" s="1" t="s">
        <v>14</v>
      </c>
      <c r="D5017" s="1" t="s">
        <v>53</v>
      </c>
      <c r="E5017" s="1" t="s">
        <v>54</v>
      </c>
      <c r="F5017" s="47">
        <v>714</v>
      </c>
      <c r="G5017" s="34">
        <v>835.06</v>
      </c>
      <c r="H5017" s="1" t="s">
        <v>218</v>
      </c>
      <c r="I5017" s="34">
        <v>5.0073000000000001E-3</v>
      </c>
      <c r="J5017" s="34">
        <v>929.00340000000006</v>
      </c>
      <c r="K5017" s="35" t="str">
        <f t="shared" si="406"/>
        <v>Leenderbos, Groote Heide &amp; De Plateaux_H4030</v>
      </c>
      <c r="L5017" s="36">
        <f>VLOOKUP(D5017,DATA!A:F,5,FALSE)</f>
        <v>1.0986712608830001E-2</v>
      </c>
      <c r="M5017" s="37">
        <f>VLOOKUP(D5017,DATA!A:F,6,FALSE)</f>
        <v>982</v>
      </c>
      <c r="N5017" s="36">
        <f t="shared" si="407"/>
        <v>16.598035064161508</v>
      </c>
      <c r="O5017" s="36">
        <f t="shared" si="408"/>
        <v>16.598796638526473</v>
      </c>
      <c r="P5017" s="36">
        <f t="shared" si="409"/>
        <v>7.6157436496515629E-4</v>
      </c>
      <c r="Q5017" s="36">
        <f t="shared" si="410"/>
        <v>7.0750517440547108E-3</v>
      </c>
    </row>
    <row r="5018" spans="1:17" x14ac:dyDescent="0.3">
      <c r="A5018" s="29">
        <v>2040547</v>
      </c>
      <c r="B5018" s="1">
        <v>136</v>
      </c>
      <c r="C5018" s="1" t="s">
        <v>14</v>
      </c>
      <c r="D5018" s="1" t="s">
        <v>57</v>
      </c>
      <c r="E5018" s="1" t="s">
        <v>58</v>
      </c>
      <c r="F5018" s="47">
        <v>714</v>
      </c>
      <c r="G5018" s="34">
        <v>813.15</v>
      </c>
      <c r="H5018" s="1" t="s">
        <v>218</v>
      </c>
      <c r="I5018" s="34">
        <v>4.8491999999999997E-3</v>
      </c>
      <c r="J5018" s="34">
        <v>636.02380000000005</v>
      </c>
      <c r="K5018" s="35" t="str">
        <f t="shared" si="406"/>
        <v>Leenderbos, Groote Heide &amp; De Plateaux_H3160</v>
      </c>
      <c r="L5018" s="36">
        <f>VLOOKUP(D5018,DATA!A:F,5,FALSE)</f>
        <v>1.0986712608830001E-2</v>
      </c>
      <c r="M5018" s="37">
        <f>VLOOKUP(D5018,DATA!A:F,6,FALSE)</f>
        <v>982</v>
      </c>
      <c r="N5018" s="36">
        <f t="shared" si="407"/>
        <v>13.527445837780849</v>
      </c>
      <c r="O5018" s="36">
        <f t="shared" si="408"/>
        <v>13.528069056358108</v>
      </c>
      <c r="P5018" s="36">
        <f t="shared" si="409"/>
        <v>6.2321857725855523E-4</v>
      </c>
      <c r="Q5018" s="36">
        <f t="shared" si="410"/>
        <v>0</v>
      </c>
    </row>
    <row r="5019" spans="1:17" x14ac:dyDescent="0.3">
      <c r="A5019" s="29">
        <v>2040547</v>
      </c>
      <c r="B5019" s="1">
        <v>136</v>
      </c>
      <c r="C5019" s="1" t="s">
        <v>14</v>
      </c>
      <c r="D5019" s="1" t="s">
        <v>53</v>
      </c>
      <c r="E5019" s="1" t="s">
        <v>54</v>
      </c>
      <c r="F5019" s="47">
        <v>714</v>
      </c>
      <c r="G5019" s="34">
        <v>813.15</v>
      </c>
      <c r="H5019" s="1" t="s">
        <v>218</v>
      </c>
      <c r="I5019" s="34">
        <v>4.8491999999999997E-3</v>
      </c>
      <c r="J5019" s="34">
        <v>4120.0510000000004</v>
      </c>
      <c r="K5019" s="35" t="str">
        <f t="shared" si="406"/>
        <v>Leenderbos, Groote Heide &amp; De Plateaux_H4030</v>
      </c>
      <c r="L5019" s="36">
        <f>VLOOKUP(D5019,DATA!A:F,5,FALSE)</f>
        <v>1.0986712608830001E-2</v>
      </c>
      <c r="M5019" s="37">
        <f>VLOOKUP(D5019,DATA!A:F,6,FALSE)</f>
        <v>982</v>
      </c>
      <c r="N5019" s="36">
        <f t="shared" si="407"/>
        <v>13.527445837780849</v>
      </c>
      <c r="O5019" s="36">
        <f t="shared" si="408"/>
        <v>13.528069056358108</v>
      </c>
      <c r="P5019" s="36">
        <f t="shared" si="409"/>
        <v>6.2321857725855523E-4</v>
      </c>
      <c r="Q5019" s="36">
        <f t="shared" si="410"/>
        <v>0</v>
      </c>
    </row>
    <row r="5020" spans="1:17" x14ac:dyDescent="0.3">
      <c r="A5020" s="29">
        <v>2040548</v>
      </c>
      <c r="B5020" s="1">
        <v>136</v>
      </c>
      <c r="C5020" s="1" t="s">
        <v>14</v>
      </c>
      <c r="D5020" s="1" t="s">
        <v>53</v>
      </c>
      <c r="E5020" s="1" t="s">
        <v>54</v>
      </c>
      <c r="F5020" s="47">
        <v>714</v>
      </c>
      <c r="G5020" s="34">
        <v>838.74</v>
      </c>
      <c r="H5020" s="1" t="s">
        <v>218</v>
      </c>
      <c r="I5020" s="34">
        <v>5.1085000000000002E-3</v>
      </c>
      <c r="J5020" s="34">
        <v>1273.5440000000001</v>
      </c>
      <c r="K5020" s="35" t="str">
        <f t="shared" si="406"/>
        <v>Leenderbos, Groote Heide &amp; De Plateaux_H4030</v>
      </c>
      <c r="L5020" s="36">
        <f>VLOOKUP(D5020,DATA!A:F,5,FALSE)</f>
        <v>1.0986712608830001E-2</v>
      </c>
      <c r="M5020" s="37">
        <f>VLOOKUP(D5020,DATA!A:F,6,FALSE)</f>
        <v>982</v>
      </c>
      <c r="N5020" s="36">
        <f t="shared" si="407"/>
        <v>17.165309998730002</v>
      </c>
      <c r="O5020" s="36">
        <f t="shared" si="408"/>
        <v>17.166108054180068</v>
      </c>
      <c r="P5020" s="36">
        <f t="shared" si="409"/>
        <v>7.980554500655046E-4</v>
      </c>
      <c r="Q5020" s="36">
        <f t="shared" si="410"/>
        <v>1.016358730098223E-2</v>
      </c>
    </row>
    <row r="5021" spans="1:17" x14ac:dyDescent="0.3">
      <c r="A5021" s="29">
        <v>2040549</v>
      </c>
      <c r="B5021" s="1">
        <v>136</v>
      </c>
      <c r="C5021" s="1" t="s">
        <v>14</v>
      </c>
      <c r="D5021" s="1" t="s">
        <v>53</v>
      </c>
      <c r="E5021" s="1" t="s">
        <v>54</v>
      </c>
      <c r="F5021" s="47">
        <v>714</v>
      </c>
      <c r="G5021" s="34">
        <v>835.1</v>
      </c>
      <c r="H5021" s="1" t="s">
        <v>218</v>
      </c>
      <c r="I5021" s="34">
        <v>5.0613999999999998E-3</v>
      </c>
      <c r="J5021" s="34">
        <v>2607.8939999999998</v>
      </c>
      <c r="K5021" s="35" t="str">
        <f t="shared" si="406"/>
        <v>Leenderbos, Groote Heide &amp; De Plateaux_H4030</v>
      </c>
      <c r="L5021" s="36">
        <f>VLOOKUP(D5021,DATA!A:F,5,FALSE)</f>
        <v>1.0986712608830001E-2</v>
      </c>
      <c r="M5021" s="37">
        <f>VLOOKUP(D5021,DATA!A:F,6,FALSE)</f>
        <v>982</v>
      </c>
      <c r="N5021" s="36">
        <f t="shared" si="407"/>
        <v>16.604119558121635</v>
      </c>
      <c r="O5021" s="36">
        <f t="shared" si="408"/>
        <v>16.604889586871259</v>
      </c>
      <c r="P5021" s="36">
        <f t="shared" si="409"/>
        <v>7.7002874962417422E-4</v>
      </c>
      <c r="Q5021" s="36">
        <f t="shared" si="410"/>
        <v>2.008153355972386E-2</v>
      </c>
    </row>
    <row r="5022" spans="1:17" x14ac:dyDescent="0.3">
      <c r="A5022" s="29">
        <v>2040550</v>
      </c>
      <c r="B5022" s="1">
        <v>136</v>
      </c>
      <c r="C5022" s="1" t="s">
        <v>14</v>
      </c>
      <c r="D5022" s="1" t="s">
        <v>53</v>
      </c>
      <c r="E5022" s="1" t="s">
        <v>54</v>
      </c>
      <c r="F5022" s="47">
        <v>714</v>
      </c>
      <c r="G5022" s="34">
        <v>845.62</v>
      </c>
      <c r="H5022" s="1" t="s">
        <v>218</v>
      </c>
      <c r="I5022" s="34">
        <v>5.0842999999999999E-3</v>
      </c>
      <c r="J5022" s="34">
        <v>7698.1175000000003</v>
      </c>
      <c r="K5022" s="35" t="str">
        <f t="shared" si="406"/>
        <v>Leenderbos, Groote Heide &amp; De Plateaux_H4030</v>
      </c>
      <c r="L5022" s="36">
        <f>VLOOKUP(D5022,DATA!A:F,5,FALSE)</f>
        <v>1.0986712608830001E-2</v>
      </c>
      <c r="M5022" s="37">
        <f>VLOOKUP(D5022,DATA!A:F,6,FALSE)</f>
        <v>982</v>
      </c>
      <c r="N5022" s="36">
        <f t="shared" si="407"/>
        <v>18.266907704805668</v>
      </c>
      <c r="O5022" s="36">
        <f t="shared" si="408"/>
        <v>18.267741711613503</v>
      </c>
      <c r="P5022" s="36">
        <f t="shared" si="409"/>
        <v>8.3400680783540793E-4</v>
      </c>
      <c r="Q5022" s="36">
        <f t="shared" si="410"/>
        <v>6.4202824025168914E-2</v>
      </c>
    </row>
    <row r="5023" spans="1:17" x14ac:dyDescent="0.3">
      <c r="A5023" s="29">
        <v>2040551</v>
      </c>
      <c r="B5023" s="1">
        <v>136</v>
      </c>
      <c r="C5023" s="1" t="s">
        <v>14</v>
      </c>
      <c r="D5023" s="1" t="s">
        <v>63</v>
      </c>
      <c r="E5023" s="1" t="s">
        <v>64</v>
      </c>
      <c r="F5023" s="47">
        <v>714</v>
      </c>
      <c r="G5023" s="34">
        <v>856.23</v>
      </c>
      <c r="H5023" s="1" t="s">
        <v>218</v>
      </c>
      <c r="I5023" s="34">
        <v>5.0680999999999999E-3</v>
      </c>
      <c r="J5023" s="34">
        <v>679.36799322965999</v>
      </c>
      <c r="K5023" s="35" t="str">
        <f t="shared" si="406"/>
        <v>Leenderbos, Groote Heide &amp; De Plateaux_H2310</v>
      </c>
      <c r="L5023" s="36">
        <f>VLOOKUP(D5023,DATA!A:F,5,FALSE)</f>
        <v>1.0986712608830001E-2</v>
      </c>
      <c r="M5023" s="37">
        <f>VLOOKUP(D5023,DATA!A:F,6,FALSE)</f>
        <v>982</v>
      </c>
      <c r="N5023" s="36">
        <f t="shared" si="407"/>
        <v>20.072025276858934</v>
      </c>
      <c r="O5023" s="36">
        <f t="shared" si="408"/>
        <v>20.072918603284098</v>
      </c>
      <c r="P5023" s="36">
        <f t="shared" si="409"/>
        <v>8.9332642516382066E-4</v>
      </c>
      <c r="Q5023" s="36">
        <f t="shared" si="410"/>
        <v>6.0689738076257086E-3</v>
      </c>
    </row>
    <row r="5024" spans="1:17" x14ac:dyDescent="0.3">
      <c r="A5024" s="29">
        <v>2040551</v>
      </c>
      <c r="B5024" s="1">
        <v>136</v>
      </c>
      <c r="C5024" s="1" t="s">
        <v>14</v>
      </c>
      <c r="D5024" s="1" t="s">
        <v>61</v>
      </c>
      <c r="E5024" s="1" t="s">
        <v>62</v>
      </c>
      <c r="F5024" s="47">
        <v>714</v>
      </c>
      <c r="G5024" s="34">
        <v>856.23</v>
      </c>
      <c r="H5024" s="1" t="s">
        <v>218</v>
      </c>
      <c r="I5024" s="34">
        <v>5.0680999999999999E-3</v>
      </c>
      <c r="J5024" s="34">
        <v>548.54003999999998</v>
      </c>
      <c r="K5024" s="35" t="str">
        <f t="shared" si="406"/>
        <v>Leenderbos, Groote Heide &amp; De Plateaux_H2330</v>
      </c>
      <c r="L5024" s="36">
        <f>VLOOKUP(D5024,DATA!A:F,5,FALSE)</f>
        <v>1.0986712608830001E-2</v>
      </c>
      <c r="M5024" s="37">
        <f>VLOOKUP(D5024,DATA!A:F,6,FALSE)</f>
        <v>982</v>
      </c>
      <c r="N5024" s="36">
        <f t="shared" si="407"/>
        <v>20.072025276858934</v>
      </c>
      <c r="O5024" s="36">
        <f t="shared" si="408"/>
        <v>20.072918603284098</v>
      </c>
      <c r="P5024" s="36">
        <f t="shared" si="409"/>
        <v>8.9332642516382066E-4</v>
      </c>
      <c r="Q5024" s="36">
        <f t="shared" si="410"/>
        <v>4.9002531299241923E-3</v>
      </c>
    </row>
    <row r="5025" spans="1:17" x14ac:dyDescent="0.3">
      <c r="A5025" s="29">
        <v>2040551</v>
      </c>
      <c r="B5025" s="1">
        <v>136</v>
      </c>
      <c r="C5025" s="1" t="s">
        <v>14</v>
      </c>
      <c r="D5025" s="1" t="s">
        <v>53</v>
      </c>
      <c r="E5025" s="1" t="s">
        <v>54</v>
      </c>
      <c r="F5025" s="47">
        <v>714</v>
      </c>
      <c r="G5025" s="34">
        <v>856.23</v>
      </c>
      <c r="H5025" s="1" t="s">
        <v>218</v>
      </c>
      <c r="I5025" s="34">
        <v>5.0680999999999999E-3</v>
      </c>
      <c r="J5025" s="34">
        <v>4381.5208870311999</v>
      </c>
      <c r="K5025" s="35" t="str">
        <f t="shared" si="406"/>
        <v>Leenderbos, Groote Heide &amp; De Plateaux_H4030</v>
      </c>
      <c r="L5025" s="36">
        <f>VLOOKUP(D5025,DATA!A:F,5,FALSE)</f>
        <v>1.0986712608830001E-2</v>
      </c>
      <c r="M5025" s="37">
        <f>VLOOKUP(D5025,DATA!A:F,6,FALSE)</f>
        <v>982</v>
      </c>
      <c r="N5025" s="36">
        <f t="shared" si="407"/>
        <v>20.072025276858934</v>
      </c>
      <c r="O5025" s="36">
        <f t="shared" si="408"/>
        <v>20.072918603284098</v>
      </c>
      <c r="P5025" s="36">
        <f t="shared" si="409"/>
        <v>8.9332642516382066E-4</v>
      </c>
      <c r="Q5025" s="36">
        <f t="shared" si="410"/>
        <v>3.9141283907921945E-2</v>
      </c>
    </row>
    <row r="5026" spans="1:17" x14ac:dyDescent="0.3">
      <c r="A5026" s="29">
        <v>2040552</v>
      </c>
      <c r="B5026" s="1">
        <v>136</v>
      </c>
      <c r="C5026" s="1" t="s">
        <v>14</v>
      </c>
      <c r="D5026" s="1" t="s">
        <v>63</v>
      </c>
      <c r="E5026" s="1" t="s">
        <v>64</v>
      </c>
      <c r="F5026" s="47">
        <v>714</v>
      </c>
      <c r="G5026" s="34">
        <v>877.49</v>
      </c>
      <c r="H5026" s="1" t="s">
        <v>218</v>
      </c>
      <c r="I5026" s="34">
        <v>5.0886999999999998E-3</v>
      </c>
      <c r="J5026" s="34">
        <v>5952.5140000000001</v>
      </c>
      <c r="K5026" s="35" t="str">
        <f t="shared" si="406"/>
        <v>Leenderbos, Groote Heide &amp; De Plateaux_H2310</v>
      </c>
      <c r="L5026" s="36">
        <f>VLOOKUP(D5026,DATA!A:F,5,FALSE)</f>
        <v>1.0986712608830001E-2</v>
      </c>
      <c r="M5026" s="37">
        <f>VLOOKUP(D5026,DATA!A:F,6,FALSE)</f>
        <v>982</v>
      </c>
      <c r="N5026" s="36">
        <f t="shared" si="407"/>
        <v>24.081411346589739</v>
      </c>
      <c r="O5026" s="36">
        <f t="shared" si="408"/>
        <v>24.082433487963101</v>
      </c>
      <c r="P5026" s="36">
        <f t="shared" si="409"/>
        <v>1.0221413733617624E-3</v>
      </c>
      <c r="Q5026" s="36">
        <f t="shared" si="410"/>
        <v>6.084310834915118E-2</v>
      </c>
    </row>
    <row r="5027" spans="1:17" x14ac:dyDescent="0.3">
      <c r="A5027" s="29">
        <v>2040552</v>
      </c>
      <c r="B5027" s="1">
        <v>136</v>
      </c>
      <c r="C5027" s="1" t="s">
        <v>14</v>
      </c>
      <c r="D5027" s="1" t="s">
        <v>61</v>
      </c>
      <c r="E5027" s="1" t="s">
        <v>62</v>
      </c>
      <c r="F5027" s="47">
        <v>714</v>
      </c>
      <c r="G5027" s="34">
        <v>877.49</v>
      </c>
      <c r="H5027" s="1" t="s">
        <v>218</v>
      </c>
      <c r="I5027" s="34">
        <v>5.0886999999999998E-3</v>
      </c>
      <c r="J5027" s="34">
        <v>2241.1041302221402</v>
      </c>
      <c r="K5027" s="35" t="str">
        <f t="shared" si="406"/>
        <v>Leenderbos, Groote Heide &amp; De Plateaux_H2330</v>
      </c>
      <c r="L5027" s="36">
        <f>VLOOKUP(D5027,DATA!A:F,5,FALSE)</f>
        <v>1.0986712608830001E-2</v>
      </c>
      <c r="M5027" s="37">
        <f>VLOOKUP(D5027,DATA!A:F,6,FALSE)</f>
        <v>982</v>
      </c>
      <c r="N5027" s="36">
        <f t="shared" si="407"/>
        <v>24.081411346589739</v>
      </c>
      <c r="O5027" s="36">
        <f t="shared" si="408"/>
        <v>24.082433487963101</v>
      </c>
      <c r="P5027" s="36">
        <f t="shared" si="409"/>
        <v>1.0221413733617624E-3</v>
      </c>
      <c r="Q5027" s="36">
        <f t="shared" si="410"/>
        <v>2.2907252535119764E-2</v>
      </c>
    </row>
    <row r="5028" spans="1:17" x14ac:dyDescent="0.3">
      <c r="A5028" s="29">
        <v>2040552</v>
      </c>
      <c r="B5028" s="1">
        <v>136</v>
      </c>
      <c r="C5028" s="1" t="s">
        <v>14</v>
      </c>
      <c r="D5028" s="1" t="s">
        <v>53</v>
      </c>
      <c r="E5028" s="1" t="s">
        <v>54</v>
      </c>
      <c r="F5028" s="47">
        <v>714</v>
      </c>
      <c r="G5028" s="34">
        <v>877.49</v>
      </c>
      <c r="H5028" s="1" t="s">
        <v>218</v>
      </c>
      <c r="I5028" s="34">
        <v>5.0886999999999998E-3</v>
      </c>
      <c r="J5028" s="34">
        <v>769.23829999999998</v>
      </c>
      <c r="K5028" s="35" t="str">
        <f t="shared" si="406"/>
        <v>Leenderbos, Groote Heide &amp; De Plateaux_H4030</v>
      </c>
      <c r="L5028" s="36">
        <f>VLOOKUP(D5028,DATA!A:F,5,FALSE)</f>
        <v>1.0986712608830001E-2</v>
      </c>
      <c r="M5028" s="37">
        <f>VLOOKUP(D5028,DATA!A:F,6,FALSE)</f>
        <v>982</v>
      </c>
      <c r="N5028" s="36">
        <f t="shared" si="407"/>
        <v>24.081411346589739</v>
      </c>
      <c r="O5028" s="36">
        <f t="shared" si="408"/>
        <v>24.082433487963101</v>
      </c>
      <c r="P5028" s="36">
        <f t="shared" si="409"/>
        <v>1.0221413733617624E-3</v>
      </c>
      <c r="Q5028" s="36">
        <f t="shared" si="410"/>
        <v>7.8627029240446733E-3</v>
      </c>
    </row>
    <row r="5029" spans="1:17" x14ac:dyDescent="0.3">
      <c r="A5029" s="29">
        <v>2040553</v>
      </c>
      <c r="B5029" s="1">
        <v>136</v>
      </c>
      <c r="C5029" s="1" t="s">
        <v>14</v>
      </c>
      <c r="D5029" s="1" t="s">
        <v>63</v>
      </c>
      <c r="E5029" s="1" t="s">
        <v>64</v>
      </c>
      <c r="F5029" s="47">
        <v>714</v>
      </c>
      <c r="G5029" s="34">
        <v>857.07</v>
      </c>
      <c r="H5029" s="1" t="s">
        <v>218</v>
      </c>
      <c r="I5029" s="34">
        <v>5.0112999999999998E-3</v>
      </c>
      <c r="J5029" s="34">
        <v>2664.57</v>
      </c>
      <c r="K5029" s="35" t="str">
        <f t="shared" si="406"/>
        <v>Leenderbos, Groote Heide &amp; De Plateaux_H2310</v>
      </c>
      <c r="L5029" s="36">
        <f>VLOOKUP(D5029,DATA!A:F,5,FALSE)</f>
        <v>1.0986712608830001E-2</v>
      </c>
      <c r="M5029" s="37">
        <f>VLOOKUP(D5029,DATA!A:F,6,FALSE)</f>
        <v>982</v>
      </c>
      <c r="N5029" s="36">
        <f t="shared" si="407"/>
        <v>20.220494059023267</v>
      </c>
      <c r="O5029" s="36">
        <f t="shared" si="408"/>
        <v>20.221382254163554</v>
      </c>
      <c r="P5029" s="36">
        <f t="shared" si="409"/>
        <v>8.8819514028770641E-4</v>
      </c>
      <c r="Q5029" s="36">
        <f t="shared" si="410"/>
        <v>2.3666581249564139E-2</v>
      </c>
    </row>
    <row r="5030" spans="1:17" x14ac:dyDescent="0.3">
      <c r="A5030" s="29">
        <v>2040553</v>
      </c>
      <c r="B5030" s="1">
        <v>136</v>
      </c>
      <c r="C5030" s="1" t="s">
        <v>14</v>
      </c>
      <c r="D5030" s="1" t="s">
        <v>61</v>
      </c>
      <c r="E5030" s="1" t="s">
        <v>62</v>
      </c>
      <c r="F5030" s="47">
        <v>714</v>
      </c>
      <c r="G5030" s="34">
        <v>857.07</v>
      </c>
      <c r="H5030" s="1" t="s">
        <v>218</v>
      </c>
      <c r="I5030" s="34">
        <v>5.0112999999999998E-3</v>
      </c>
      <c r="J5030" s="34">
        <v>1306.4992879116901</v>
      </c>
      <c r="K5030" s="35" t="str">
        <f t="shared" si="406"/>
        <v>Leenderbos, Groote Heide &amp; De Plateaux_H2330</v>
      </c>
      <c r="L5030" s="36">
        <f>VLOOKUP(D5030,DATA!A:F,5,FALSE)</f>
        <v>1.0986712608830001E-2</v>
      </c>
      <c r="M5030" s="37">
        <f>VLOOKUP(D5030,DATA!A:F,6,FALSE)</f>
        <v>982</v>
      </c>
      <c r="N5030" s="36">
        <f t="shared" si="407"/>
        <v>20.220494059023267</v>
      </c>
      <c r="O5030" s="36">
        <f t="shared" si="408"/>
        <v>20.221382254163554</v>
      </c>
      <c r="P5030" s="36">
        <f t="shared" si="409"/>
        <v>8.8819514028770641E-4</v>
      </c>
      <c r="Q5030" s="36">
        <f t="shared" si="410"/>
        <v>1.1604263183125121E-2</v>
      </c>
    </row>
    <row r="5031" spans="1:17" x14ac:dyDescent="0.3">
      <c r="A5031" s="29">
        <v>2040554</v>
      </c>
      <c r="B5031" s="1">
        <v>136</v>
      </c>
      <c r="C5031" s="1" t="s">
        <v>14</v>
      </c>
      <c r="D5031" s="1" t="s">
        <v>63</v>
      </c>
      <c r="E5031" s="1" t="s">
        <v>64</v>
      </c>
      <c r="F5031" s="47">
        <v>714</v>
      </c>
      <c r="G5031" s="34">
        <v>977.12</v>
      </c>
      <c r="H5031" s="1" t="s">
        <v>218</v>
      </c>
      <c r="I5031" s="34">
        <v>5.6205999999999999E-3</v>
      </c>
      <c r="J5031" s="34">
        <v>436.12099999999998</v>
      </c>
      <c r="K5031" s="35" t="str">
        <f t="shared" si="406"/>
        <v>Leenderbos, Groote Heide &amp; De Plateaux_H2310</v>
      </c>
      <c r="L5031" s="36">
        <f>VLOOKUP(D5031,DATA!A:F,5,FALSE)</f>
        <v>1.0986712608830001E-2</v>
      </c>
      <c r="M5031" s="37">
        <f>VLOOKUP(D5031,DATA!A:F,6,FALSE)</f>
        <v>982</v>
      </c>
      <c r="N5031" s="36">
        <f t="shared" si="407"/>
        <v>48.659942055562915</v>
      </c>
      <c r="O5031" s="36">
        <f t="shared" si="408"/>
        <v>48.661484745847943</v>
      </c>
      <c r="P5031" s="36">
        <f t="shared" si="409"/>
        <v>1.5426902850279589E-3</v>
      </c>
      <c r="Q5031" s="36">
        <f t="shared" si="410"/>
        <v>6.727996297966784E-3</v>
      </c>
    </row>
    <row r="5032" spans="1:17" x14ac:dyDescent="0.3">
      <c r="A5032" s="29">
        <v>2040554</v>
      </c>
      <c r="B5032" s="1">
        <v>136</v>
      </c>
      <c r="C5032" s="1" t="s">
        <v>14</v>
      </c>
      <c r="D5032" s="1" t="s">
        <v>61</v>
      </c>
      <c r="E5032" s="1" t="s">
        <v>62</v>
      </c>
      <c r="F5032" s="47">
        <v>714</v>
      </c>
      <c r="G5032" s="34">
        <v>977.12</v>
      </c>
      <c r="H5032" s="1" t="s">
        <v>218</v>
      </c>
      <c r="I5032" s="34">
        <v>5.6205999999999999E-3</v>
      </c>
      <c r="J5032" s="34">
        <v>3106.35541582725</v>
      </c>
      <c r="K5032" s="35" t="str">
        <f t="shared" si="406"/>
        <v>Leenderbos, Groote Heide &amp; De Plateaux_H2330</v>
      </c>
      <c r="L5032" s="36">
        <f>VLOOKUP(D5032,DATA!A:F,5,FALSE)</f>
        <v>1.0986712608830001E-2</v>
      </c>
      <c r="M5032" s="37">
        <f>VLOOKUP(D5032,DATA!A:F,6,FALSE)</f>
        <v>982</v>
      </c>
      <c r="N5032" s="36">
        <f t="shared" si="407"/>
        <v>48.659942055562915</v>
      </c>
      <c r="O5032" s="36">
        <f t="shared" si="408"/>
        <v>48.661484745847943</v>
      </c>
      <c r="P5032" s="36">
        <f t="shared" si="409"/>
        <v>1.5426902850279589E-3</v>
      </c>
      <c r="Q5032" s="36">
        <f t="shared" si="410"/>
        <v>4.7921443218406842E-2</v>
      </c>
    </row>
    <row r="5033" spans="1:17" x14ac:dyDescent="0.3">
      <c r="A5033" s="29">
        <v>2040555</v>
      </c>
      <c r="B5033" s="1">
        <v>136</v>
      </c>
      <c r="C5033" s="1" t="s">
        <v>14</v>
      </c>
      <c r="D5033" s="1" t="s">
        <v>61</v>
      </c>
      <c r="E5033" s="1" t="s">
        <v>62</v>
      </c>
      <c r="F5033" s="47">
        <v>714</v>
      </c>
      <c r="G5033" s="34">
        <v>1016.04</v>
      </c>
      <c r="H5033" s="1" t="s">
        <v>218</v>
      </c>
      <c r="I5033" s="34">
        <v>5.6401999999999997E-3</v>
      </c>
      <c r="J5033" s="34">
        <v>1889.1537000000001</v>
      </c>
      <c r="K5033" s="35" t="str">
        <f t="shared" si="406"/>
        <v>Leenderbos, Groote Heide &amp; De Plateaux_H2330</v>
      </c>
      <c r="L5033" s="36">
        <f>VLOOKUP(D5033,DATA!A:F,5,FALSE)</f>
        <v>1.0986712608830001E-2</v>
      </c>
      <c r="M5033" s="37">
        <f>VLOOKUP(D5033,DATA!A:F,6,FALSE)</f>
        <v>982</v>
      </c>
      <c r="N5033" s="36">
        <f t="shared" si="407"/>
        <v>59.242219409325358</v>
      </c>
      <c r="O5033" s="36">
        <f t="shared" si="408"/>
        <v>59.243715650592016</v>
      </c>
      <c r="P5033" s="36">
        <f t="shared" si="409"/>
        <v>1.4962412666577052E-3</v>
      </c>
      <c r="Q5033" s="36">
        <f t="shared" si="410"/>
        <v>2.8266297249990906E-2</v>
      </c>
    </row>
    <row r="5034" spans="1:17" x14ac:dyDescent="0.3">
      <c r="A5034" s="29">
        <v>2040555</v>
      </c>
      <c r="B5034" s="1">
        <v>136</v>
      </c>
      <c r="C5034" s="1" t="s">
        <v>14</v>
      </c>
      <c r="D5034" s="1" t="s">
        <v>51</v>
      </c>
      <c r="E5034" s="1" t="s">
        <v>52</v>
      </c>
      <c r="F5034" s="47">
        <v>1000</v>
      </c>
      <c r="G5034" s="34">
        <v>1016.04</v>
      </c>
      <c r="H5034" s="1" t="s">
        <v>218</v>
      </c>
      <c r="I5034" s="34">
        <v>5.6401999999999997E-3</v>
      </c>
      <c r="J5034" s="34">
        <v>2448.5819999999999</v>
      </c>
      <c r="K5034" s="35" t="str">
        <f t="shared" si="406"/>
        <v>Leenderbos, Groote Heide &amp; De Plateaux_Lg09</v>
      </c>
      <c r="L5034" s="36">
        <f>VLOOKUP(D5034,DATA!A:F,5,FALSE)</f>
        <v>8.4126827976184013E-3</v>
      </c>
      <c r="M5034" s="37">
        <f>VLOOKUP(D5034,DATA!A:F,6,FALSE)</f>
        <v>1350</v>
      </c>
      <c r="N5034" s="36">
        <f t="shared" si="407"/>
        <v>5.6812991768745977</v>
      </c>
      <c r="O5034" s="36">
        <f t="shared" si="408"/>
        <v>5.6815534401403829</v>
      </c>
      <c r="P5034" s="36">
        <f t="shared" si="409"/>
        <v>2.5426326578514846E-4</v>
      </c>
      <c r="Q5034" s="36">
        <f t="shared" si="410"/>
        <v>6.2258445586273036E-3</v>
      </c>
    </row>
    <row r="5035" spans="1:17" x14ac:dyDescent="0.3">
      <c r="A5035" s="29">
        <v>2040556</v>
      </c>
      <c r="B5035" s="1">
        <v>136</v>
      </c>
      <c r="C5035" s="1" t="s">
        <v>14</v>
      </c>
      <c r="D5035" s="1" t="s">
        <v>51</v>
      </c>
      <c r="E5035" s="1" t="s">
        <v>52</v>
      </c>
      <c r="F5035" s="47">
        <v>1000</v>
      </c>
      <c r="G5035" s="34">
        <v>1028.42</v>
      </c>
      <c r="H5035" s="1" t="s">
        <v>218</v>
      </c>
      <c r="I5035" s="34">
        <v>5.6254E-3</v>
      </c>
      <c r="J5035" s="34">
        <v>1806.4293</v>
      </c>
      <c r="K5035" s="35" t="str">
        <f t="shared" si="406"/>
        <v>Leenderbos, Groote Heide &amp; De Plateaux_Lg09</v>
      </c>
      <c r="L5035" s="36">
        <f>VLOOKUP(D5035,DATA!A:F,5,FALSE)</f>
        <v>8.4126827976184013E-3</v>
      </c>
      <c r="M5035" s="37">
        <f>VLOOKUP(D5035,DATA!A:F,6,FALSE)</f>
        <v>1350</v>
      </c>
      <c r="N5035" s="36">
        <f t="shared" si="407"/>
        <v>6.2658370571846413</v>
      </c>
      <c r="O5035" s="36">
        <f t="shared" si="408"/>
        <v>6.2661150118154101</v>
      </c>
      <c r="P5035" s="36">
        <f t="shared" si="409"/>
        <v>2.7795463076873972E-4</v>
      </c>
      <c r="Q5035" s="36">
        <f t="shared" si="410"/>
        <v>5.0210538909133294E-3</v>
      </c>
    </row>
    <row r="5036" spans="1:17" x14ac:dyDescent="0.3">
      <c r="A5036" s="29">
        <v>2040594</v>
      </c>
      <c r="B5036" s="1">
        <v>138</v>
      </c>
      <c r="C5036" s="1" t="s">
        <v>38</v>
      </c>
      <c r="D5036" s="1" t="s">
        <v>75</v>
      </c>
      <c r="E5036" s="1" t="s">
        <v>76</v>
      </c>
      <c r="F5036" s="47">
        <v>1071</v>
      </c>
      <c r="G5036" s="34">
        <v>1830.04</v>
      </c>
      <c r="H5036" s="1" t="s">
        <v>218</v>
      </c>
      <c r="I5036" s="34">
        <v>7.6909999999999999E-4</v>
      </c>
      <c r="J5036" s="34">
        <v>661.87023999999997</v>
      </c>
      <c r="K5036" s="35" t="str">
        <f t="shared" si="406"/>
        <v>Weerter- en Budelerbergen &amp; Ringselven_Lg13</v>
      </c>
      <c r="L5036" s="36">
        <f>VLOOKUP(D5036,DATA!A:F,5,FALSE)</f>
        <v>8.4126827976184013E-3</v>
      </c>
      <c r="M5036" s="37">
        <f>VLOOKUP(D5036,DATA!A:F,6,FALSE)</f>
        <v>1421</v>
      </c>
      <c r="N5036" s="36">
        <f t="shared" si="407"/>
        <v>96.896532717610057</v>
      </c>
      <c r="O5036" s="36">
        <f t="shared" si="408"/>
        <v>96.89655217441009</v>
      </c>
      <c r="P5036" s="36">
        <f t="shared" si="409"/>
        <v>1.9456800032457977E-5</v>
      </c>
      <c r="Q5036" s="36">
        <f t="shared" si="410"/>
        <v>0</v>
      </c>
    </row>
    <row r="5037" spans="1:17" x14ac:dyDescent="0.3">
      <c r="A5037" s="29">
        <v>2040595</v>
      </c>
      <c r="B5037" s="1">
        <v>138</v>
      </c>
      <c r="C5037" s="1" t="s">
        <v>38</v>
      </c>
      <c r="D5037" s="1" t="s">
        <v>75</v>
      </c>
      <c r="E5037" s="1" t="s">
        <v>76</v>
      </c>
      <c r="F5037" s="47">
        <v>1071</v>
      </c>
      <c r="G5037" s="34">
        <v>1789.35</v>
      </c>
      <c r="H5037" s="1" t="s">
        <v>218</v>
      </c>
      <c r="I5037" s="34">
        <v>6.6600000000000003E-4</v>
      </c>
      <c r="J5037" s="34">
        <v>8795.1489999999994</v>
      </c>
      <c r="K5037" s="35" t="str">
        <f t="shared" si="406"/>
        <v>Weerter- en Budelerbergen &amp; Ringselven_Lg13</v>
      </c>
      <c r="L5037" s="36">
        <f>VLOOKUP(D5037,DATA!A:F,5,FALSE)</f>
        <v>8.4126827976184013E-3</v>
      </c>
      <c r="M5037" s="37">
        <f>VLOOKUP(D5037,DATA!A:F,6,FALSE)</f>
        <v>1421</v>
      </c>
      <c r="N5037" s="36">
        <f t="shared" si="407"/>
        <v>95.6843702579298</v>
      </c>
      <c r="O5037" s="36">
        <f t="shared" si="408"/>
        <v>95.684393394171465</v>
      </c>
      <c r="P5037" s="36">
        <f t="shared" si="409"/>
        <v>2.3136241665611124E-5</v>
      </c>
      <c r="Q5037" s="36">
        <f t="shared" si="410"/>
        <v>0</v>
      </c>
    </row>
    <row r="5038" spans="1:17" x14ac:dyDescent="0.3">
      <c r="A5038" s="29">
        <v>2040596</v>
      </c>
      <c r="B5038" s="1">
        <v>138</v>
      </c>
      <c r="C5038" s="1" t="s">
        <v>38</v>
      </c>
      <c r="D5038" s="1" t="s">
        <v>75</v>
      </c>
      <c r="E5038" s="1" t="s">
        <v>76</v>
      </c>
      <c r="F5038" s="47">
        <v>1071</v>
      </c>
      <c r="G5038" s="34">
        <v>1730.11</v>
      </c>
      <c r="H5038" s="1" t="s">
        <v>218</v>
      </c>
      <c r="I5038" s="34">
        <v>5.7580000000000001E-4</v>
      </c>
      <c r="J5038" s="34">
        <v>6720.058</v>
      </c>
      <c r="K5038" s="35" t="str">
        <f t="shared" si="406"/>
        <v>Weerter- en Budelerbergen &amp; Ringselven_Lg13</v>
      </c>
      <c r="L5038" s="36">
        <f>VLOOKUP(D5038,DATA!A:F,5,FALSE)</f>
        <v>8.4126827976184013E-3</v>
      </c>
      <c r="M5038" s="37">
        <f>VLOOKUP(D5038,DATA!A:F,6,FALSE)</f>
        <v>1421</v>
      </c>
      <c r="N5038" s="36">
        <f t="shared" si="407"/>
        <v>93.089017369482505</v>
      </c>
      <c r="O5038" s="36">
        <f t="shared" si="408"/>
        <v>93.089048532787899</v>
      </c>
      <c r="P5038" s="36">
        <f t="shared" si="409"/>
        <v>3.1163305393988594E-5</v>
      </c>
      <c r="Q5038" s="36">
        <f t="shared" si="410"/>
        <v>0</v>
      </c>
    </row>
    <row r="5039" spans="1:17" x14ac:dyDescent="0.3">
      <c r="A5039" s="29">
        <v>2040597</v>
      </c>
      <c r="B5039" s="1">
        <v>138</v>
      </c>
      <c r="C5039" s="1" t="s">
        <v>38</v>
      </c>
      <c r="D5039" s="1" t="s">
        <v>75</v>
      </c>
      <c r="E5039" s="1" t="s">
        <v>76</v>
      </c>
      <c r="F5039" s="47">
        <v>1071</v>
      </c>
      <c r="G5039" s="34">
        <v>1622.69</v>
      </c>
      <c r="H5039" s="1" t="s">
        <v>218</v>
      </c>
      <c r="I5039" s="34">
        <v>4.7219999999999999E-4</v>
      </c>
      <c r="J5039" s="34">
        <v>6276.6923999999999</v>
      </c>
      <c r="K5039" s="35" t="str">
        <f t="shared" si="406"/>
        <v>Weerter- en Budelerbergen &amp; Ringselven_Lg13</v>
      </c>
      <c r="L5039" s="36">
        <f>VLOOKUP(D5039,DATA!A:F,5,FALSE)</f>
        <v>8.4126827976184013E-3</v>
      </c>
      <c r="M5039" s="37">
        <f>VLOOKUP(D5039,DATA!A:F,6,FALSE)</f>
        <v>1421</v>
      </c>
      <c r="N5039" s="36">
        <f t="shared" si="407"/>
        <v>84.511031214324149</v>
      </c>
      <c r="O5039" s="36">
        <f t="shared" si="408"/>
        <v>84.51108321342177</v>
      </c>
      <c r="P5039" s="36">
        <f t="shared" si="409"/>
        <v>5.1999097621546753E-5</v>
      </c>
      <c r="Q5039" s="36">
        <f t="shared" si="410"/>
        <v>0</v>
      </c>
    </row>
    <row r="5040" spans="1:17" x14ac:dyDescent="0.3">
      <c r="A5040" s="29">
        <v>2040598</v>
      </c>
      <c r="B5040" s="1">
        <v>138</v>
      </c>
      <c r="C5040" s="1" t="s">
        <v>38</v>
      </c>
      <c r="D5040" s="1" t="s">
        <v>75</v>
      </c>
      <c r="E5040" s="1" t="s">
        <v>76</v>
      </c>
      <c r="F5040" s="47">
        <v>1071</v>
      </c>
      <c r="G5040" s="34">
        <v>1814.33</v>
      </c>
      <c r="H5040" s="1" t="s">
        <v>218</v>
      </c>
      <c r="I5040" s="34">
        <v>4.6670000000000001E-4</v>
      </c>
      <c r="J5040" s="34">
        <v>9253.1929999999993</v>
      </c>
      <c r="K5040" s="35" t="str">
        <f t="shared" si="406"/>
        <v>Weerter- en Budelerbergen &amp; Ringselven_Lg13</v>
      </c>
      <c r="L5040" s="36">
        <f>VLOOKUP(D5040,DATA!A:F,5,FALSE)</f>
        <v>8.4126827976184013E-3</v>
      </c>
      <c r="M5040" s="37">
        <f>VLOOKUP(D5040,DATA!A:F,6,FALSE)</f>
        <v>1421</v>
      </c>
      <c r="N5040" s="36">
        <f t="shared" si="407"/>
        <v>96.473493342758331</v>
      </c>
      <c r="O5040" s="36">
        <f t="shared" si="408"/>
        <v>96.47350670022918</v>
      </c>
      <c r="P5040" s="36">
        <f t="shared" si="409"/>
        <v>1.335747084851846E-5</v>
      </c>
      <c r="Q5040" s="36">
        <f t="shared" si="410"/>
        <v>0</v>
      </c>
    </row>
    <row r="5041" spans="1:17" x14ac:dyDescent="0.3">
      <c r="A5041" s="29">
        <v>2040599</v>
      </c>
      <c r="B5041" s="1">
        <v>138</v>
      </c>
      <c r="C5041" s="1" t="s">
        <v>38</v>
      </c>
      <c r="D5041" s="1" t="s">
        <v>75</v>
      </c>
      <c r="E5041" s="1" t="s">
        <v>76</v>
      </c>
      <c r="F5041" s="47">
        <v>1071</v>
      </c>
      <c r="G5041" s="34">
        <v>1842.19</v>
      </c>
      <c r="H5041" s="1" t="s">
        <v>218</v>
      </c>
      <c r="I5041" s="34">
        <v>3.5100000000000002E-4</v>
      </c>
      <c r="J5041" s="34">
        <v>8230.2440000000006</v>
      </c>
      <c r="K5041" s="35" t="str">
        <f t="shared" si="406"/>
        <v>Weerter- en Budelerbergen &amp; Ringselven_Lg13</v>
      </c>
      <c r="L5041" s="36">
        <f>VLOOKUP(D5041,DATA!A:F,5,FALSE)</f>
        <v>8.4126827976184013E-3</v>
      </c>
      <c r="M5041" s="37">
        <f>VLOOKUP(D5041,DATA!A:F,6,FALSE)</f>
        <v>1421</v>
      </c>
      <c r="N5041" s="36">
        <f t="shared" si="407"/>
        <v>97.189602675806981</v>
      </c>
      <c r="O5041" s="36">
        <f t="shared" si="408"/>
        <v>97.189610741256089</v>
      </c>
      <c r="P5041" s="36">
        <f t="shared" si="409"/>
        <v>8.0654491085851987E-6</v>
      </c>
      <c r="Q5041" s="36">
        <f t="shared" si="410"/>
        <v>0</v>
      </c>
    </row>
    <row r="5042" spans="1:17" x14ac:dyDescent="0.3">
      <c r="A5042" s="29">
        <v>2040600</v>
      </c>
      <c r="B5042" s="1">
        <v>138</v>
      </c>
      <c r="C5042" s="1" t="s">
        <v>38</v>
      </c>
      <c r="D5042" s="1" t="s">
        <v>75</v>
      </c>
      <c r="E5042" s="1" t="s">
        <v>76</v>
      </c>
      <c r="F5042" s="47">
        <v>1071</v>
      </c>
      <c r="G5042" s="34">
        <v>1787.55</v>
      </c>
      <c r="H5042" s="1" t="s">
        <v>218</v>
      </c>
      <c r="I5042" s="34">
        <v>2.7779999999999998E-4</v>
      </c>
      <c r="J5042" s="34">
        <v>8422.3709999999992</v>
      </c>
      <c r="K5042" s="35" t="str">
        <f t="shared" si="406"/>
        <v>Weerter- en Budelerbergen &amp; Ringselven_Lg13</v>
      </c>
      <c r="L5042" s="36">
        <f>VLOOKUP(D5042,DATA!A:F,5,FALSE)</f>
        <v>8.4126827976184013E-3</v>
      </c>
      <c r="M5042" s="37">
        <f>VLOOKUP(D5042,DATA!A:F,6,FALSE)</f>
        <v>1421</v>
      </c>
      <c r="N5042" s="36">
        <f t="shared" si="407"/>
        <v>95.621405332735918</v>
      </c>
      <c r="O5042" s="36">
        <f t="shared" si="408"/>
        <v>95.621415117630661</v>
      </c>
      <c r="P5042" s="36">
        <f t="shared" si="409"/>
        <v>9.7848947433476496E-6</v>
      </c>
      <c r="Q5042" s="36">
        <f t="shared" si="410"/>
        <v>0</v>
      </c>
    </row>
    <row r="5043" spans="1:17" x14ac:dyDescent="0.3">
      <c r="A5043" s="29">
        <v>2040601</v>
      </c>
      <c r="B5043" s="1">
        <v>138</v>
      </c>
      <c r="C5043" s="1" t="s">
        <v>38</v>
      </c>
      <c r="D5043" s="1" t="s">
        <v>75</v>
      </c>
      <c r="E5043" s="1" t="s">
        <v>76</v>
      </c>
      <c r="F5043" s="47">
        <v>1071</v>
      </c>
      <c r="G5043" s="34">
        <v>1681.63</v>
      </c>
      <c r="H5043" s="1" t="s">
        <v>218</v>
      </c>
      <c r="I5043" s="34">
        <v>2.0495999999999999E-4</v>
      </c>
      <c r="J5043" s="34">
        <v>4223.3257000000003</v>
      </c>
      <c r="K5043" s="35" t="str">
        <f t="shared" si="406"/>
        <v>Weerter- en Budelerbergen &amp; Ringselven_Lg13</v>
      </c>
      <c r="L5043" s="36">
        <f>VLOOKUP(D5043,DATA!A:F,5,FALSE)</f>
        <v>8.4126827976184013E-3</v>
      </c>
      <c r="M5043" s="37">
        <f>VLOOKUP(D5043,DATA!A:F,6,FALSE)</f>
        <v>1421</v>
      </c>
      <c r="N5043" s="36">
        <f t="shared" si="407"/>
        <v>89.958279318664239</v>
      </c>
      <c r="O5043" s="36">
        <f t="shared" si="408"/>
        <v>89.958294894544665</v>
      </c>
      <c r="P5043" s="36">
        <f t="shared" si="409"/>
        <v>1.5575880425444666E-5</v>
      </c>
      <c r="Q5043" s="36">
        <f t="shared" si="410"/>
        <v>0</v>
      </c>
    </row>
    <row r="5044" spans="1:17" x14ac:dyDescent="0.3">
      <c r="A5044" s="30">
        <v>2040605</v>
      </c>
      <c r="B5044" s="14">
        <v>138</v>
      </c>
      <c r="C5044" s="14" t="s">
        <v>38</v>
      </c>
      <c r="D5044" s="14" t="s">
        <v>55</v>
      </c>
      <c r="E5044" s="14" t="s">
        <v>56</v>
      </c>
      <c r="F5044" s="48">
        <v>500</v>
      </c>
      <c r="G5044" s="38">
        <v>966.23</v>
      </c>
      <c r="H5044" s="14" t="s">
        <v>218</v>
      </c>
      <c r="I5044" s="38">
        <v>5.6640000000000003E-6</v>
      </c>
      <c r="J5044" s="38">
        <v>4989.6265701788998</v>
      </c>
      <c r="K5044" s="39" t="str">
        <f t="shared" si="406"/>
        <v>Weerter- en Budelerbergen &amp; Ringselven_H3130</v>
      </c>
      <c r="L5044" s="40">
        <f>VLOOKUP(D5044,DATA!A:F,5,FALSE)</f>
        <v>0</v>
      </c>
      <c r="M5044" s="41">
        <f>VLOOKUP(D5044,DATA!A:F,6,FALSE)</f>
        <v>3.5</v>
      </c>
      <c r="N5044" s="40">
        <f t="shared" si="407"/>
        <v>50</v>
      </c>
      <c r="O5044" s="40">
        <f t="shared" si="408"/>
        <v>50</v>
      </c>
      <c r="P5044" s="40">
        <f>J5044/10000*I5044</f>
        <v>2.8261244893493292E-6</v>
      </c>
      <c r="Q5044" s="40">
        <f>IF(AND(H5044&lt;&gt;"below",I5044&gt;=0.005),M5044*P5044,0)</f>
        <v>0</v>
      </c>
    </row>
    <row r="5045" spans="1:17" x14ac:dyDescent="0.3">
      <c r="A5045" s="29">
        <v>2042066</v>
      </c>
      <c r="B5045" s="1">
        <v>136</v>
      </c>
      <c r="C5045" s="1" t="s">
        <v>14</v>
      </c>
      <c r="D5045" s="1" t="s">
        <v>51</v>
      </c>
      <c r="E5045" s="1" t="s">
        <v>52</v>
      </c>
      <c r="F5045" s="47">
        <v>1000</v>
      </c>
      <c r="G5045" s="34">
        <v>1178.1099999999999</v>
      </c>
      <c r="H5045" s="1" t="s">
        <v>218</v>
      </c>
      <c r="I5045" s="34">
        <v>6.7754E-3</v>
      </c>
      <c r="J5045" s="34">
        <v>2508.8649999999998</v>
      </c>
      <c r="K5045" s="35" t="str">
        <f t="shared" si="406"/>
        <v>Leenderbos, Groote Heide &amp; De Plateaux_Lg09</v>
      </c>
      <c r="L5045" s="36">
        <f>VLOOKUP(D5045,DATA!A:F,5,FALSE)</f>
        <v>8.4126827976184013E-3</v>
      </c>
      <c r="M5045" s="37">
        <f>VLOOKUP(D5045,DATA!A:F,6,FALSE)</f>
        <v>1350</v>
      </c>
      <c r="N5045" s="36">
        <f t="shared" si="407"/>
        <v>19.060928657577293</v>
      </c>
      <c r="O5045" s="36">
        <f t="shared" si="408"/>
        <v>19.061808043249954</v>
      </c>
      <c r="P5045" s="36">
        <f t="shared" si="409"/>
        <v>8.7938567266121481E-4</v>
      </c>
      <c r="Q5045" s="36">
        <f t="shared" si="410"/>
        <v>2.2062599356411784E-2</v>
      </c>
    </row>
    <row r="5046" spans="1:17" x14ac:dyDescent="0.3">
      <c r="A5046" s="29">
        <v>2042070</v>
      </c>
      <c r="B5046" s="1">
        <v>136</v>
      </c>
      <c r="C5046" s="1" t="s">
        <v>14</v>
      </c>
      <c r="D5046" s="1" t="s">
        <v>53</v>
      </c>
      <c r="E5046" s="1" t="s">
        <v>54</v>
      </c>
      <c r="F5046" s="47">
        <v>714</v>
      </c>
      <c r="G5046" s="34">
        <v>1238.42</v>
      </c>
      <c r="H5046" s="1" t="s">
        <v>218</v>
      </c>
      <c r="I5046" s="34">
        <v>7.3143000000000001E-3</v>
      </c>
      <c r="J5046" s="34">
        <v>70.459329999999994</v>
      </c>
      <c r="K5046" s="35" t="str">
        <f t="shared" si="406"/>
        <v>Leenderbos, Groote Heide &amp; De Plateaux_H4030</v>
      </c>
      <c r="L5046" s="36">
        <f>VLOOKUP(D5046,DATA!A:F,5,FALSE)</f>
        <v>1.0986712608830001E-2</v>
      </c>
      <c r="M5046" s="37">
        <f>VLOOKUP(D5046,DATA!A:F,6,FALSE)</f>
        <v>982</v>
      </c>
      <c r="N5046" s="36">
        <f t="shared" si="407"/>
        <v>94.359891741526141</v>
      </c>
      <c r="O5046" s="36">
        <f t="shared" si="408"/>
        <v>94.360319402800798</v>
      </c>
      <c r="P5046" s="36">
        <f t="shared" si="409"/>
        <v>4.2766127465654336E-4</v>
      </c>
      <c r="Q5046" s="36">
        <f t="shared" si="410"/>
        <v>3.0132726879246024E-4</v>
      </c>
    </row>
    <row r="5047" spans="1:17" x14ac:dyDescent="0.3">
      <c r="A5047" s="29">
        <v>2042071</v>
      </c>
      <c r="B5047" s="1">
        <v>136</v>
      </c>
      <c r="C5047" s="1" t="s">
        <v>14</v>
      </c>
      <c r="D5047" s="1" t="s">
        <v>53</v>
      </c>
      <c r="E5047" s="1" t="s">
        <v>54</v>
      </c>
      <c r="F5047" s="47">
        <v>714</v>
      </c>
      <c r="G5047" s="34">
        <v>1170.73</v>
      </c>
      <c r="H5047" s="1" t="s">
        <v>218</v>
      </c>
      <c r="I5047" s="34">
        <v>6.9087000000000003E-3</v>
      </c>
      <c r="J5047" s="34">
        <v>3809.6037999999999</v>
      </c>
      <c r="K5047" s="35" t="str">
        <f t="shared" si="406"/>
        <v>Leenderbos, Groote Heide &amp; De Plateaux_H4030</v>
      </c>
      <c r="L5047" s="36">
        <f>VLOOKUP(D5047,DATA!A:F,5,FALSE)</f>
        <v>1.0986712608830001E-2</v>
      </c>
      <c r="M5047" s="37">
        <f>VLOOKUP(D5047,DATA!A:F,6,FALSE)</f>
        <v>982</v>
      </c>
      <c r="N5047" s="36">
        <f t="shared" si="407"/>
        <v>88.830292238126319</v>
      </c>
      <c r="O5047" s="36">
        <f t="shared" si="408"/>
        <v>88.831045340818406</v>
      </c>
      <c r="P5047" s="36">
        <f t="shared" si="409"/>
        <v>7.5310269208728187E-4</v>
      </c>
      <c r="Q5047" s="36">
        <f t="shared" si="410"/>
        <v>2.8690228775659389E-2</v>
      </c>
    </row>
    <row r="5048" spans="1:17" x14ac:dyDescent="0.3">
      <c r="A5048" s="29">
        <v>2042072</v>
      </c>
      <c r="B5048" s="1">
        <v>136</v>
      </c>
      <c r="C5048" s="1" t="s">
        <v>14</v>
      </c>
      <c r="D5048" s="1" t="s">
        <v>57</v>
      </c>
      <c r="E5048" s="1" t="s">
        <v>58</v>
      </c>
      <c r="F5048" s="47">
        <v>714</v>
      </c>
      <c r="G5048" s="34">
        <v>924.21</v>
      </c>
      <c r="H5048" s="1" t="s">
        <v>218</v>
      </c>
      <c r="I5048" s="34">
        <v>5.4849E-3</v>
      </c>
      <c r="J5048" s="34">
        <v>55.854106999999999</v>
      </c>
      <c r="K5048" s="35" t="str">
        <f t="shared" si="406"/>
        <v>Leenderbos, Groote Heide &amp; De Plateaux_H3160</v>
      </c>
      <c r="L5048" s="36">
        <f>VLOOKUP(D5048,DATA!A:F,5,FALSE)</f>
        <v>1.0986712608830001E-2</v>
      </c>
      <c r="M5048" s="37">
        <f>VLOOKUP(D5048,DATA!A:F,6,FALSE)</f>
        <v>982</v>
      </c>
      <c r="N5048" s="36">
        <f t="shared" si="407"/>
        <v>34.639530098061321</v>
      </c>
      <c r="O5048" s="36">
        <f t="shared" si="408"/>
        <v>34.640894453907158</v>
      </c>
      <c r="P5048" s="36">
        <f t="shared" si="409"/>
        <v>1.3643558458369398E-3</v>
      </c>
      <c r="Q5048" s="36">
        <f t="shared" si="410"/>
        <v>7.6204877399451939E-4</v>
      </c>
    </row>
    <row r="5049" spans="1:17" x14ac:dyDescent="0.3">
      <c r="A5049" s="29">
        <v>2042072</v>
      </c>
      <c r="B5049" s="1">
        <v>136</v>
      </c>
      <c r="C5049" s="1" t="s">
        <v>14</v>
      </c>
      <c r="D5049" s="1" t="s">
        <v>53</v>
      </c>
      <c r="E5049" s="1" t="s">
        <v>54</v>
      </c>
      <c r="F5049" s="47">
        <v>714</v>
      </c>
      <c r="G5049" s="34">
        <v>924.21</v>
      </c>
      <c r="H5049" s="1" t="s">
        <v>218</v>
      </c>
      <c r="I5049" s="34">
        <v>5.4849E-3</v>
      </c>
      <c r="J5049" s="34">
        <v>8610.0054474525605</v>
      </c>
      <c r="K5049" s="35" t="str">
        <f t="shared" si="406"/>
        <v>Leenderbos, Groote Heide &amp; De Plateaux_H4030</v>
      </c>
      <c r="L5049" s="36">
        <f>VLOOKUP(D5049,DATA!A:F,5,FALSE)</f>
        <v>1.0986712608830001E-2</v>
      </c>
      <c r="M5049" s="37">
        <f>VLOOKUP(D5049,DATA!A:F,6,FALSE)</f>
        <v>982</v>
      </c>
      <c r="N5049" s="36">
        <f t="shared" si="407"/>
        <v>34.639530098061321</v>
      </c>
      <c r="O5049" s="36">
        <f t="shared" si="408"/>
        <v>34.640894453907158</v>
      </c>
      <c r="P5049" s="36">
        <f t="shared" si="409"/>
        <v>1.3643558458369398E-3</v>
      </c>
      <c r="Q5049" s="36">
        <f t="shared" si="410"/>
        <v>0.11747111264919799</v>
      </c>
    </row>
    <row r="5050" spans="1:17" x14ac:dyDescent="0.3">
      <c r="A5050" s="29">
        <v>2042073</v>
      </c>
      <c r="B5050" s="1">
        <v>136</v>
      </c>
      <c r="C5050" s="1" t="s">
        <v>14</v>
      </c>
      <c r="D5050" s="1" t="s">
        <v>57</v>
      </c>
      <c r="E5050" s="1" t="s">
        <v>58</v>
      </c>
      <c r="F5050" s="47">
        <v>714</v>
      </c>
      <c r="G5050" s="34">
        <v>794.2</v>
      </c>
      <c r="H5050" s="1" t="s">
        <v>218</v>
      </c>
      <c r="I5050" s="34">
        <v>4.6955E-3</v>
      </c>
      <c r="J5050" s="34">
        <v>5312.4975999999997</v>
      </c>
      <c r="K5050" s="35" t="str">
        <f t="shared" si="406"/>
        <v>Leenderbos, Groote Heide &amp; De Plateaux_H3160</v>
      </c>
      <c r="L5050" s="36">
        <f>VLOOKUP(D5050,DATA!A:F,5,FALSE)</f>
        <v>1.0986712608830001E-2</v>
      </c>
      <c r="M5050" s="37">
        <f>VLOOKUP(D5050,DATA!A:F,6,FALSE)</f>
        <v>982</v>
      </c>
      <c r="N5050" s="36">
        <f t="shared" si="407"/>
        <v>11.271491015434727</v>
      </c>
      <c r="O5050" s="36">
        <f t="shared" si="408"/>
        <v>11.27200695975856</v>
      </c>
      <c r="P5050" s="36">
        <f t="shared" si="409"/>
        <v>5.1594432383339495E-4</v>
      </c>
      <c r="Q5050" s="36">
        <f t="shared" si="410"/>
        <v>0</v>
      </c>
    </row>
    <row r="5051" spans="1:17" x14ac:dyDescent="0.3">
      <c r="A5051" s="29">
        <v>2042073</v>
      </c>
      <c r="B5051" s="1">
        <v>136</v>
      </c>
      <c r="C5051" s="1" t="s">
        <v>14</v>
      </c>
      <c r="D5051" s="1" t="s">
        <v>53</v>
      </c>
      <c r="E5051" s="1" t="s">
        <v>54</v>
      </c>
      <c r="F5051" s="47">
        <v>714</v>
      </c>
      <c r="G5051" s="34">
        <v>794.2</v>
      </c>
      <c r="H5051" s="1" t="s">
        <v>218</v>
      </c>
      <c r="I5051" s="34">
        <v>4.6955E-3</v>
      </c>
      <c r="J5051" s="34">
        <v>997.62859287169204</v>
      </c>
      <c r="K5051" s="35" t="str">
        <f t="shared" si="406"/>
        <v>Leenderbos, Groote Heide &amp; De Plateaux_H4030</v>
      </c>
      <c r="L5051" s="36">
        <f>VLOOKUP(D5051,DATA!A:F,5,FALSE)</f>
        <v>1.0986712608830001E-2</v>
      </c>
      <c r="M5051" s="37">
        <f>VLOOKUP(D5051,DATA!A:F,6,FALSE)</f>
        <v>982</v>
      </c>
      <c r="N5051" s="36">
        <f t="shared" si="407"/>
        <v>11.271491015434727</v>
      </c>
      <c r="O5051" s="36">
        <f t="shared" si="408"/>
        <v>11.27200695975856</v>
      </c>
      <c r="P5051" s="36">
        <f t="shared" si="409"/>
        <v>5.1594432383339495E-4</v>
      </c>
      <c r="Q5051" s="36">
        <f t="shared" si="410"/>
        <v>0</v>
      </c>
    </row>
    <row r="5052" spans="1:17" x14ac:dyDescent="0.3">
      <c r="A5052" s="29">
        <v>2042074</v>
      </c>
      <c r="B5052" s="1">
        <v>136</v>
      </c>
      <c r="C5052" s="1" t="s">
        <v>14</v>
      </c>
      <c r="D5052" s="1" t="s">
        <v>53</v>
      </c>
      <c r="E5052" s="1" t="s">
        <v>54</v>
      </c>
      <c r="F5052" s="47">
        <v>714</v>
      </c>
      <c r="G5052" s="34">
        <v>860.02</v>
      </c>
      <c r="H5052" s="1" t="s">
        <v>218</v>
      </c>
      <c r="I5052" s="34">
        <v>5.2893999999999997E-3</v>
      </c>
      <c r="J5052" s="34">
        <v>2950.5331999999999</v>
      </c>
      <c r="K5052" s="35" t="str">
        <f t="shared" si="406"/>
        <v>Leenderbos, Groote Heide &amp; De Plateaux_H4030</v>
      </c>
      <c r="L5052" s="36">
        <f>VLOOKUP(D5052,DATA!A:F,5,FALSE)</f>
        <v>1.0986712608830001E-2</v>
      </c>
      <c r="M5052" s="37">
        <f>VLOOKUP(D5052,DATA!A:F,6,FALSE)</f>
        <v>982</v>
      </c>
      <c r="N5052" s="36">
        <f t="shared" si="407"/>
        <v>20.748387873508825</v>
      </c>
      <c r="O5052" s="36">
        <f t="shared" si="408"/>
        <v>20.749343468844547</v>
      </c>
      <c r="P5052" s="36">
        <f t="shared" si="409"/>
        <v>9.5559533572142641E-4</v>
      </c>
      <c r="Q5052" s="36">
        <f t="shared" si="410"/>
        <v>2.8195157638112141E-2</v>
      </c>
    </row>
    <row r="5053" spans="1:17" x14ac:dyDescent="0.3">
      <c r="A5053" s="29">
        <v>2042075</v>
      </c>
      <c r="B5053" s="1">
        <v>136</v>
      </c>
      <c r="C5053" s="1" t="s">
        <v>14</v>
      </c>
      <c r="D5053" s="1" t="s">
        <v>57</v>
      </c>
      <c r="E5053" s="1" t="s">
        <v>58</v>
      </c>
      <c r="F5053" s="47">
        <v>714</v>
      </c>
      <c r="G5053" s="34">
        <v>806.89</v>
      </c>
      <c r="H5053" s="1" t="s">
        <v>218</v>
      </c>
      <c r="I5053" s="34">
        <v>4.7914999999999998E-3</v>
      </c>
      <c r="J5053" s="34">
        <v>9081.4060000000009</v>
      </c>
      <c r="K5053" s="35" t="str">
        <f t="shared" si="406"/>
        <v>Leenderbos, Groote Heide &amp; De Plateaux_H3160</v>
      </c>
      <c r="L5053" s="36">
        <f>VLOOKUP(D5053,DATA!A:F,5,FALSE)</f>
        <v>1.0986712608830001E-2</v>
      </c>
      <c r="M5053" s="37">
        <f>VLOOKUP(D5053,DATA!A:F,6,FALSE)</f>
        <v>982</v>
      </c>
      <c r="N5053" s="36">
        <f t="shared" si="407"/>
        <v>12.742915949713193</v>
      </c>
      <c r="O5053" s="36">
        <f t="shared" si="408"/>
        <v>12.743501301959055</v>
      </c>
      <c r="P5053" s="36">
        <f t="shared" si="409"/>
        <v>5.8535224586186985E-4</v>
      </c>
      <c r="Q5053" s="36">
        <f t="shared" si="410"/>
        <v>0</v>
      </c>
    </row>
    <row r="5054" spans="1:17" x14ac:dyDescent="0.3">
      <c r="A5054" s="29">
        <v>2042076</v>
      </c>
      <c r="B5054" s="1">
        <v>136</v>
      </c>
      <c r="C5054" s="1" t="s">
        <v>14</v>
      </c>
      <c r="D5054" s="1" t="s">
        <v>53</v>
      </c>
      <c r="E5054" s="1" t="s">
        <v>54</v>
      </c>
      <c r="F5054" s="47">
        <v>714</v>
      </c>
      <c r="G5054" s="34">
        <v>832.95</v>
      </c>
      <c r="H5054" s="1" t="s">
        <v>218</v>
      </c>
      <c r="I5054" s="34">
        <v>5.0756000000000004E-3</v>
      </c>
      <c r="J5054" s="34">
        <v>2141.9827</v>
      </c>
      <c r="K5054" s="35" t="str">
        <f t="shared" si="406"/>
        <v>Leenderbos, Groote Heide &amp; De Plateaux_H4030</v>
      </c>
      <c r="L5054" s="36">
        <f>VLOOKUP(D5054,DATA!A:F,5,FALSE)</f>
        <v>1.0986712608830001E-2</v>
      </c>
      <c r="M5054" s="37">
        <f>VLOOKUP(D5054,DATA!A:F,6,FALSE)</f>
        <v>982</v>
      </c>
      <c r="N5054" s="36">
        <f t="shared" si="407"/>
        <v>16.279605053805323</v>
      </c>
      <c r="O5054" s="36">
        <f t="shared" si="408"/>
        <v>16.280365097311101</v>
      </c>
      <c r="P5054" s="36">
        <f t="shared" si="409"/>
        <v>7.6004350577818514E-4</v>
      </c>
      <c r="Q5054" s="36">
        <f t="shared" si="410"/>
        <v>1.6280000406242227E-2</v>
      </c>
    </row>
    <row r="5055" spans="1:17" x14ac:dyDescent="0.3">
      <c r="A5055" s="29">
        <v>2042077</v>
      </c>
      <c r="B5055" s="1">
        <v>136</v>
      </c>
      <c r="C5055" s="1" t="s">
        <v>14</v>
      </c>
      <c r="D5055" s="1" t="s">
        <v>53</v>
      </c>
      <c r="E5055" s="1" t="s">
        <v>54</v>
      </c>
      <c r="F5055" s="47">
        <v>714</v>
      </c>
      <c r="G5055" s="34">
        <v>840.29</v>
      </c>
      <c r="H5055" s="1" t="s">
        <v>218</v>
      </c>
      <c r="I5055" s="34">
        <v>5.1155000000000003E-3</v>
      </c>
      <c r="J5055" s="34">
        <v>81.070059999999998</v>
      </c>
      <c r="K5055" s="35" t="str">
        <f t="shared" si="406"/>
        <v>Leenderbos, Groote Heide &amp; De Plateaux_H4030</v>
      </c>
      <c r="L5055" s="36">
        <f>VLOOKUP(D5055,DATA!A:F,5,FALSE)</f>
        <v>1.0986712608830001E-2</v>
      </c>
      <c r="M5055" s="37">
        <f>VLOOKUP(D5055,DATA!A:F,6,FALSE)</f>
        <v>982</v>
      </c>
      <c r="N5055" s="36">
        <f t="shared" si="407"/>
        <v>17.408803853684564</v>
      </c>
      <c r="O5055" s="36">
        <f t="shared" si="408"/>
        <v>17.409611956270169</v>
      </c>
      <c r="P5055" s="36">
        <f t="shared" si="409"/>
        <v>8.0810258560504167E-4</v>
      </c>
      <c r="Q5055" s="36">
        <f t="shared" si="410"/>
        <v>6.5512925101155861E-4</v>
      </c>
    </row>
    <row r="5056" spans="1:17" x14ac:dyDescent="0.3">
      <c r="A5056" s="29">
        <v>2042078</v>
      </c>
      <c r="B5056" s="1">
        <v>136</v>
      </c>
      <c r="C5056" s="1" t="s">
        <v>14</v>
      </c>
      <c r="D5056" s="1" t="s">
        <v>53</v>
      </c>
      <c r="E5056" s="1" t="s">
        <v>54</v>
      </c>
      <c r="F5056" s="47">
        <v>714</v>
      </c>
      <c r="G5056" s="34">
        <v>835.78</v>
      </c>
      <c r="H5056" s="1" t="s">
        <v>218</v>
      </c>
      <c r="I5056" s="34">
        <v>5.0607999999999998E-3</v>
      </c>
      <c r="J5056" s="34">
        <v>9694.1010000000006</v>
      </c>
      <c r="K5056" s="35" t="str">
        <f t="shared" si="406"/>
        <v>Leenderbos, Groote Heide &amp; De Plateaux_H4030</v>
      </c>
      <c r="L5056" s="36">
        <f>VLOOKUP(D5056,DATA!A:F,5,FALSE)</f>
        <v>1.0986712608830001E-2</v>
      </c>
      <c r="M5056" s="37">
        <f>VLOOKUP(D5056,DATA!A:F,6,FALSE)</f>
        <v>982</v>
      </c>
      <c r="N5056" s="36">
        <f t="shared" si="407"/>
        <v>16.707829411005878</v>
      </c>
      <c r="O5056" s="36">
        <f t="shared" si="408"/>
        <v>16.708603194017272</v>
      </c>
      <c r="P5056" s="36">
        <f t="shared" si="409"/>
        <v>7.7378301139319206E-4</v>
      </c>
      <c r="Q5056" s="36">
        <f t="shared" si="410"/>
        <v>7.5011306645297551E-2</v>
      </c>
    </row>
    <row r="5057" spans="1:17" x14ac:dyDescent="0.3">
      <c r="A5057" s="29">
        <v>2042079</v>
      </c>
      <c r="B5057" s="1">
        <v>136</v>
      </c>
      <c r="C5057" s="1" t="s">
        <v>14</v>
      </c>
      <c r="D5057" s="1" t="s">
        <v>53</v>
      </c>
      <c r="E5057" s="1" t="s">
        <v>54</v>
      </c>
      <c r="F5057" s="47">
        <v>714</v>
      </c>
      <c r="G5057" s="34">
        <v>852.13</v>
      </c>
      <c r="H5057" s="1" t="s">
        <v>218</v>
      </c>
      <c r="I5057" s="34">
        <v>5.0990999999999996E-3</v>
      </c>
      <c r="J5057" s="34">
        <v>4053.82318468638</v>
      </c>
      <c r="K5057" s="35" t="str">
        <f t="shared" si="406"/>
        <v>Leenderbos, Groote Heide &amp; De Plateaux_H4030</v>
      </c>
      <c r="L5057" s="36">
        <f>VLOOKUP(D5057,DATA!A:F,5,FALSE)</f>
        <v>1.0986712608830001E-2</v>
      </c>
      <c r="M5057" s="37">
        <f>VLOOKUP(D5057,DATA!A:F,6,FALSE)</f>
        <v>982</v>
      </c>
      <c r="N5057" s="36">
        <f t="shared" si="407"/>
        <v>19.35908447142004</v>
      </c>
      <c r="O5057" s="36">
        <f t="shared" si="408"/>
        <v>19.35995907049368</v>
      </c>
      <c r="P5057" s="36">
        <f t="shared" si="409"/>
        <v>8.7459907364006995E-4</v>
      </c>
      <c r="Q5057" s="36">
        <f t="shared" si="410"/>
        <v>3.5454700020273462E-2</v>
      </c>
    </row>
    <row r="5058" spans="1:17" x14ac:dyDescent="0.3">
      <c r="A5058" s="29">
        <v>2042080</v>
      </c>
      <c r="B5058" s="1">
        <v>136</v>
      </c>
      <c r="C5058" s="1" t="s">
        <v>14</v>
      </c>
      <c r="D5058" s="1" t="s">
        <v>63</v>
      </c>
      <c r="E5058" s="1" t="s">
        <v>64</v>
      </c>
      <c r="F5058" s="47">
        <v>714</v>
      </c>
      <c r="G5058" s="34">
        <v>913</v>
      </c>
      <c r="H5058" s="1" t="s">
        <v>218</v>
      </c>
      <c r="I5058" s="34">
        <v>5.3464999999999997E-3</v>
      </c>
      <c r="J5058" s="34">
        <v>112.06077999999999</v>
      </c>
      <c r="K5058" s="35" t="str">
        <f t="shared" si="406"/>
        <v>Leenderbos, Groote Heide &amp; De Plateaux_H2310</v>
      </c>
      <c r="L5058" s="36">
        <f>VLOOKUP(D5058,DATA!A:F,5,FALSE)</f>
        <v>1.0986712608830001E-2</v>
      </c>
      <c r="M5058" s="37">
        <f>VLOOKUP(D5058,DATA!A:F,6,FALSE)</f>
        <v>982</v>
      </c>
      <c r="N5058" s="36">
        <f t="shared" si="407"/>
        <v>31.906257533996573</v>
      </c>
      <c r="O5058" s="36">
        <f t="shared" si="408"/>
        <v>31.907533752454253</v>
      </c>
      <c r="P5058" s="36">
        <f t="shared" si="409"/>
        <v>1.2762184576793345E-3</v>
      </c>
      <c r="Q5058" s="36">
        <f t="shared" si="410"/>
        <v>1.430140358179432E-3</v>
      </c>
    </row>
    <row r="5059" spans="1:17" x14ac:dyDescent="0.3">
      <c r="A5059" s="29">
        <v>2042080</v>
      </c>
      <c r="B5059" s="1">
        <v>136</v>
      </c>
      <c r="C5059" s="1" t="s">
        <v>14</v>
      </c>
      <c r="D5059" s="1" t="s">
        <v>61</v>
      </c>
      <c r="E5059" s="1" t="s">
        <v>62</v>
      </c>
      <c r="F5059" s="47">
        <v>714</v>
      </c>
      <c r="G5059" s="34">
        <v>913</v>
      </c>
      <c r="H5059" s="1" t="s">
        <v>218</v>
      </c>
      <c r="I5059" s="34">
        <v>5.3464999999999997E-3</v>
      </c>
      <c r="J5059" s="34">
        <v>797.82854999999995</v>
      </c>
      <c r="K5059" s="35" t="str">
        <f t="shared" ref="K5059:K5122" si="411">_xlfn.CONCAT(C5059,"_",D5059)</f>
        <v>Leenderbos, Groote Heide &amp; De Plateaux_H2330</v>
      </c>
      <c r="L5059" s="36">
        <f>VLOOKUP(D5059,DATA!A:F,5,FALSE)</f>
        <v>1.0986712608830001E-2</v>
      </c>
      <c r="M5059" s="37">
        <f>VLOOKUP(D5059,DATA!A:F,6,FALSE)</f>
        <v>982</v>
      </c>
      <c r="N5059" s="36">
        <f t="shared" ref="N5059:N5122" si="412">100/(1+EXP(-L5059*(G5059-M5059)))</f>
        <v>31.906257533996573</v>
      </c>
      <c r="O5059" s="36">
        <f t="shared" ref="O5059:O5122" si="413">100/(1+EXP(-L5059*((G5059+I5059)-M5059)))</f>
        <v>31.907533752454253</v>
      </c>
      <c r="P5059" s="36">
        <f t="shared" ref="P5059:P5122" si="414">O5059-N5059</f>
        <v>1.2762184576793345E-3</v>
      </c>
      <c r="Q5059" s="36">
        <f t="shared" ref="Q5059:Q5122" si="415">IF(AND(H5059&lt;&gt;"below",I5059&gt;=0.005),J5059*P5059/100,0)</f>
        <v>1.0182035215735397E-2</v>
      </c>
    </row>
    <row r="5060" spans="1:17" x14ac:dyDescent="0.3">
      <c r="A5060" s="29">
        <v>2042080</v>
      </c>
      <c r="B5060" s="1">
        <v>136</v>
      </c>
      <c r="C5060" s="1" t="s">
        <v>14</v>
      </c>
      <c r="D5060" s="1" t="s">
        <v>53</v>
      </c>
      <c r="E5060" s="1" t="s">
        <v>54</v>
      </c>
      <c r="F5060" s="47">
        <v>714</v>
      </c>
      <c r="G5060" s="34">
        <v>913</v>
      </c>
      <c r="H5060" s="1" t="s">
        <v>218</v>
      </c>
      <c r="I5060" s="34">
        <v>5.3464999999999997E-3</v>
      </c>
      <c r="J5060" s="34">
        <v>5013.4470000000001</v>
      </c>
      <c r="K5060" s="35" t="str">
        <f t="shared" si="411"/>
        <v>Leenderbos, Groote Heide &amp; De Plateaux_H4030</v>
      </c>
      <c r="L5060" s="36">
        <f>VLOOKUP(D5060,DATA!A:F,5,FALSE)</f>
        <v>1.0986712608830001E-2</v>
      </c>
      <c r="M5060" s="37">
        <f>VLOOKUP(D5060,DATA!A:F,6,FALSE)</f>
        <v>982</v>
      </c>
      <c r="N5060" s="36">
        <f t="shared" si="412"/>
        <v>31.906257533996573</v>
      </c>
      <c r="O5060" s="36">
        <f t="shared" si="413"/>
        <v>31.907533752454253</v>
      </c>
      <c r="P5060" s="36">
        <f t="shared" si="414"/>
        <v>1.2762184576793345E-3</v>
      </c>
      <c r="Q5060" s="36">
        <f t="shared" si="415"/>
        <v>6.3982535979970875E-2</v>
      </c>
    </row>
    <row r="5061" spans="1:17" x14ac:dyDescent="0.3">
      <c r="A5061" s="29">
        <v>2042081</v>
      </c>
      <c r="B5061" s="1">
        <v>136</v>
      </c>
      <c r="C5061" s="1" t="s">
        <v>14</v>
      </c>
      <c r="D5061" s="1" t="s">
        <v>63</v>
      </c>
      <c r="E5061" s="1" t="s">
        <v>64</v>
      </c>
      <c r="F5061" s="47">
        <v>714</v>
      </c>
      <c r="G5061" s="34">
        <v>896.47</v>
      </c>
      <c r="H5061" s="1" t="s">
        <v>218</v>
      </c>
      <c r="I5061" s="34">
        <v>5.1409000000000003E-3</v>
      </c>
      <c r="J5061" s="34">
        <v>3659.9623999999999</v>
      </c>
      <c r="K5061" s="35" t="str">
        <f t="shared" si="411"/>
        <v>Leenderbos, Groote Heide &amp; De Plateaux_H2310</v>
      </c>
      <c r="L5061" s="36">
        <f>VLOOKUP(D5061,DATA!A:F,5,FALSE)</f>
        <v>1.0986712608830001E-2</v>
      </c>
      <c r="M5061" s="37">
        <f>VLOOKUP(D5061,DATA!A:F,6,FALSE)</f>
        <v>982</v>
      </c>
      <c r="N5061" s="36">
        <f t="shared" si="412"/>
        <v>28.09622523665962</v>
      </c>
      <c r="O5061" s="36">
        <f t="shared" si="413"/>
        <v>28.09736630579788</v>
      </c>
      <c r="P5061" s="36">
        <f t="shared" si="414"/>
        <v>1.1410691382600646E-3</v>
      </c>
      <c r="Q5061" s="36">
        <f t="shared" si="415"/>
        <v>4.1762701418322383E-2</v>
      </c>
    </row>
    <row r="5062" spans="1:17" x14ac:dyDescent="0.3">
      <c r="A5062" s="29">
        <v>2042081</v>
      </c>
      <c r="B5062" s="1">
        <v>136</v>
      </c>
      <c r="C5062" s="1" t="s">
        <v>14</v>
      </c>
      <c r="D5062" s="1" t="s">
        <v>61</v>
      </c>
      <c r="E5062" s="1" t="s">
        <v>62</v>
      </c>
      <c r="F5062" s="47">
        <v>714</v>
      </c>
      <c r="G5062" s="34">
        <v>896.47</v>
      </c>
      <c r="H5062" s="1" t="s">
        <v>218</v>
      </c>
      <c r="I5062" s="34">
        <v>5.1409000000000003E-3</v>
      </c>
      <c r="J5062" s="34">
        <v>133.248479</v>
      </c>
      <c r="K5062" s="35" t="str">
        <f t="shared" si="411"/>
        <v>Leenderbos, Groote Heide &amp; De Plateaux_H2330</v>
      </c>
      <c r="L5062" s="36">
        <f>VLOOKUP(D5062,DATA!A:F,5,FALSE)</f>
        <v>1.0986712608830001E-2</v>
      </c>
      <c r="M5062" s="37">
        <f>VLOOKUP(D5062,DATA!A:F,6,FALSE)</f>
        <v>982</v>
      </c>
      <c r="N5062" s="36">
        <f t="shared" si="412"/>
        <v>28.09622523665962</v>
      </c>
      <c r="O5062" s="36">
        <f t="shared" si="413"/>
        <v>28.09736630579788</v>
      </c>
      <c r="P5062" s="36">
        <f t="shared" si="414"/>
        <v>1.1410691382600646E-3</v>
      </c>
      <c r="Q5062" s="36">
        <f t="shared" si="415"/>
        <v>1.5204572710699432E-3</v>
      </c>
    </row>
    <row r="5063" spans="1:17" x14ac:dyDescent="0.3">
      <c r="A5063" s="29">
        <v>2042081</v>
      </c>
      <c r="B5063" s="1">
        <v>136</v>
      </c>
      <c r="C5063" s="1" t="s">
        <v>14</v>
      </c>
      <c r="D5063" s="1" t="s">
        <v>53</v>
      </c>
      <c r="E5063" s="1" t="s">
        <v>54</v>
      </c>
      <c r="F5063" s="47">
        <v>714</v>
      </c>
      <c r="G5063" s="34">
        <v>896.47</v>
      </c>
      <c r="H5063" s="1" t="s">
        <v>218</v>
      </c>
      <c r="I5063" s="34">
        <v>5.1409000000000003E-3</v>
      </c>
      <c r="J5063" s="34">
        <v>578.3134</v>
      </c>
      <c r="K5063" s="35" t="str">
        <f t="shared" si="411"/>
        <v>Leenderbos, Groote Heide &amp; De Plateaux_H4030</v>
      </c>
      <c r="L5063" s="36">
        <f>VLOOKUP(D5063,DATA!A:F,5,FALSE)</f>
        <v>1.0986712608830001E-2</v>
      </c>
      <c r="M5063" s="37">
        <f>VLOOKUP(D5063,DATA!A:F,6,FALSE)</f>
        <v>982</v>
      </c>
      <c r="N5063" s="36">
        <f t="shared" si="412"/>
        <v>28.09622523665962</v>
      </c>
      <c r="O5063" s="36">
        <f t="shared" si="413"/>
        <v>28.09736630579788</v>
      </c>
      <c r="P5063" s="36">
        <f t="shared" si="414"/>
        <v>1.1410691382600646E-3</v>
      </c>
      <c r="Q5063" s="36">
        <f t="shared" si="415"/>
        <v>6.5989557298224812E-3</v>
      </c>
    </row>
    <row r="5064" spans="1:17" x14ac:dyDescent="0.3">
      <c r="A5064" s="29">
        <v>2042082</v>
      </c>
      <c r="B5064" s="1">
        <v>136</v>
      </c>
      <c r="C5064" s="1" t="s">
        <v>14</v>
      </c>
      <c r="D5064" s="1" t="s">
        <v>63</v>
      </c>
      <c r="E5064" s="1" t="s">
        <v>64</v>
      </c>
      <c r="F5064" s="47">
        <v>714</v>
      </c>
      <c r="G5064" s="34">
        <v>924.09</v>
      </c>
      <c r="H5064" s="1" t="s">
        <v>218</v>
      </c>
      <c r="I5064" s="34">
        <v>5.3239000000000003E-3</v>
      </c>
      <c r="J5064" s="34">
        <v>738.63459999999998</v>
      </c>
      <c r="K5064" s="35" t="str">
        <f t="shared" si="411"/>
        <v>Leenderbos, Groote Heide &amp; De Plateaux_H2310</v>
      </c>
      <c r="L5064" s="36">
        <f>VLOOKUP(D5064,DATA!A:F,5,FALSE)</f>
        <v>1.0986712608830001E-2</v>
      </c>
      <c r="M5064" s="37">
        <f>VLOOKUP(D5064,DATA!A:F,6,FALSE)</f>
        <v>982</v>
      </c>
      <c r="N5064" s="36">
        <f t="shared" si="412"/>
        <v>34.609686707413815</v>
      </c>
      <c r="O5064" s="36">
        <f t="shared" si="413"/>
        <v>34.611010477763564</v>
      </c>
      <c r="P5064" s="36">
        <f t="shared" si="414"/>
        <v>1.323770349749509E-3</v>
      </c>
      <c r="Q5064" s="36">
        <f t="shared" si="415"/>
        <v>9.7778258277908866E-3</v>
      </c>
    </row>
    <row r="5065" spans="1:17" x14ac:dyDescent="0.3">
      <c r="A5065" s="29">
        <v>2042083</v>
      </c>
      <c r="B5065" s="1">
        <v>136</v>
      </c>
      <c r="C5065" s="1" t="s">
        <v>14</v>
      </c>
      <c r="D5065" s="1" t="s">
        <v>61</v>
      </c>
      <c r="E5065" s="1" t="s">
        <v>62</v>
      </c>
      <c r="F5065" s="47">
        <v>714</v>
      </c>
      <c r="G5065" s="34">
        <v>959.73</v>
      </c>
      <c r="H5065" s="1" t="s">
        <v>218</v>
      </c>
      <c r="I5065" s="34">
        <v>5.4586000000000001E-3</v>
      </c>
      <c r="J5065" s="34">
        <v>1745.6327000000001</v>
      </c>
      <c r="K5065" s="35" t="str">
        <f t="shared" si="411"/>
        <v>Leenderbos, Groote Heide &amp; De Plateaux_H2330</v>
      </c>
      <c r="L5065" s="36">
        <f>VLOOKUP(D5065,DATA!A:F,5,FALSE)</f>
        <v>1.0986712608830001E-2</v>
      </c>
      <c r="M5065" s="37">
        <f>VLOOKUP(D5065,DATA!A:F,6,FALSE)</f>
        <v>982</v>
      </c>
      <c r="N5065" s="36">
        <f t="shared" si="412"/>
        <v>43.913481827539009</v>
      </c>
      <c r="O5065" s="36">
        <f t="shared" si="413"/>
        <v>43.914958917591406</v>
      </c>
      <c r="P5065" s="36">
        <f t="shared" si="414"/>
        <v>1.4770900523970454E-3</v>
      </c>
      <c r="Q5065" s="36">
        <f t="shared" si="415"/>
        <v>2.578456696308996E-2</v>
      </c>
    </row>
    <row r="5066" spans="1:17" x14ac:dyDescent="0.3">
      <c r="A5066" s="29">
        <v>2042084</v>
      </c>
      <c r="B5066" s="1">
        <v>136</v>
      </c>
      <c r="C5066" s="1" t="s">
        <v>14</v>
      </c>
      <c r="D5066" s="1" t="s">
        <v>61</v>
      </c>
      <c r="E5066" s="1" t="s">
        <v>62</v>
      </c>
      <c r="F5066" s="47">
        <v>714</v>
      </c>
      <c r="G5066" s="34">
        <v>1054.9100000000001</v>
      </c>
      <c r="H5066" s="1" t="s">
        <v>218</v>
      </c>
      <c r="I5066" s="34">
        <v>5.7089000000000003E-3</v>
      </c>
      <c r="J5066" s="34">
        <v>240.41651999999999</v>
      </c>
      <c r="K5066" s="35" t="str">
        <f t="shared" si="411"/>
        <v>Leenderbos, Groote Heide &amp; De Plateaux_H2330</v>
      </c>
      <c r="L5066" s="36">
        <f>VLOOKUP(D5066,DATA!A:F,5,FALSE)</f>
        <v>1.0986712608830001E-2</v>
      </c>
      <c r="M5066" s="37">
        <f>VLOOKUP(D5066,DATA!A:F,6,FALSE)</f>
        <v>982</v>
      </c>
      <c r="N5066" s="36">
        <f t="shared" si="412"/>
        <v>69.019716332478794</v>
      </c>
      <c r="O5066" s="36">
        <f t="shared" si="413"/>
        <v>69.021057470821717</v>
      </c>
      <c r="P5066" s="36">
        <f t="shared" si="414"/>
        <v>1.3411383429229318E-3</v>
      </c>
      <c r="Q5066" s="36">
        <f t="shared" si="415"/>
        <v>3.2243181324409786E-3</v>
      </c>
    </row>
    <row r="5067" spans="1:17" x14ac:dyDescent="0.3">
      <c r="A5067" s="29">
        <v>2042084</v>
      </c>
      <c r="B5067" s="1">
        <v>136</v>
      </c>
      <c r="C5067" s="1" t="s">
        <v>14</v>
      </c>
      <c r="D5067" s="1" t="s">
        <v>51</v>
      </c>
      <c r="E5067" s="1" t="s">
        <v>52</v>
      </c>
      <c r="F5067" s="47">
        <v>1000</v>
      </c>
      <c r="G5067" s="34">
        <v>1054.9100000000001</v>
      </c>
      <c r="H5067" s="1" t="s">
        <v>218</v>
      </c>
      <c r="I5067" s="34">
        <v>5.7089000000000003E-3</v>
      </c>
      <c r="J5067" s="34">
        <v>3318.6590000000001</v>
      </c>
      <c r="K5067" s="35" t="str">
        <f t="shared" si="411"/>
        <v>Leenderbos, Groote Heide &amp; De Plateaux_Lg09</v>
      </c>
      <c r="L5067" s="36">
        <f>VLOOKUP(D5067,DATA!A:F,5,FALSE)</f>
        <v>8.4126827976184013E-3</v>
      </c>
      <c r="M5067" s="37">
        <f>VLOOKUP(D5067,DATA!A:F,6,FALSE)</f>
        <v>1350</v>
      </c>
      <c r="N5067" s="36">
        <f t="shared" si="412"/>
        <v>7.7094239366174291</v>
      </c>
      <c r="O5067" s="36">
        <f t="shared" si="413"/>
        <v>7.7097656602823532</v>
      </c>
      <c r="P5067" s="36">
        <f t="shared" si="414"/>
        <v>3.4172366492413175E-4</v>
      </c>
      <c r="Q5067" s="36">
        <f t="shared" si="415"/>
        <v>1.1340643161134542E-2</v>
      </c>
    </row>
    <row r="5068" spans="1:17" x14ac:dyDescent="0.3">
      <c r="A5068" s="29">
        <v>2042123</v>
      </c>
      <c r="B5068" s="1">
        <v>138</v>
      </c>
      <c r="C5068" s="1" t="s">
        <v>38</v>
      </c>
      <c r="D5068" s="1" t="s">
        <v>75</v>
      </c>
      <c r="E5068" s="1" t="s">
        <v>76</v>
      </c>
      <c r="F5068" s="47">
        <v>1071</v>
      </c>
      <c r="G5068" s="34">
        <v>1718.85</v>
      </c>
      <c r="H5068" s="1" t="s">
        <v>218</v>
      </c>
      <c r="I5068" s="34">
        <v>7.3180000000000001E-4</v>
      </c>
      <c r="J5068" s="34">
        <v>9793.241</v>
      </c>
      <c r="K5068" s="35" t="str">
        <f t="shared" si="411"/>
        <v>Weerter- en Budelerbergen &amp; Ringselven_Lg13</v>
      </c>
      <c r="L5068" s="36">
        <f>VLOOKUP(D5068,DATA!A:F,5,FALSE)</f>
        <v>8.4126827976184013E-3</v>
      </c>
      <c r="M5068" s="37">
        <f>VLOOKUP(D5068,DATA!A:F,6,FALSE)</f>
        <v>1421</v>
      </c>
      <c r="N5068" s="36">
        <f t="shared" si="412"/>
        <v>92.454167221904811</v>
      </c>
      <c r="O5068" s="36">
        <f t="shared" si="413"/>
        <v>92.45421017153727</v>
      </c>
      <c r="P5068" s="36">
        <f t="shared" si="414"/>
        <v>4.2949632458544329E-5</v>
      </c>
      <c r="Q5068" s="36">
        <f t="shared" si="415"/>
        <v>0</v>
      </c>
    </row>
    <row r="5069" spans="1:17" x14ac:dyDescent="0.3">
      <c r="A5069" s="29">
        <v>2042124</v>
      </c>
      <c r="B5069" s="1">
        <v>138</v>
      </c>
      <c r="C5069" s="1" t="s">
        <v>38</v>
      </c>
      <c r="D5069" s="1" t="s">
        <v>75</v>
      </c>
      <c r="E5069" s="1" t="s">
        <v>76</v>
      </c>
      <c r="F5069" s="47">
        <v>1071</v>
      </c>
      <c r="G5069" s="34">
        <v>1781.31</v>
      </c>
      <c r="H5069" s="1" t="s">
        <v>218</v>
      </c>
      <c r="I5069" s="34">
        <v>6.5229999999999997E-4</v>
      </c>
      <c r="J5069" s="34">
        <v>3831.1723999999999</v>
      </c>
      <c r="K5069" s="35" t="str">
        <f t="shared" si="411"/>
        <v>Weerter- en Budelerbergen &amp; Ringselven_Lg13</v>
      </c>
      <c r="L5069" s="36">
        <f>VLOOKUP(D5069,DATA!A:F,5,FALSE)</f>
        <v>8.4126827976184013E-3</v>
      </c>
      <c r="M5069" s="37">
        <f>VLOOKUP(D5069,DATA!A:F,6,FALSE)</f>
        <v>1421</v>
      </c>
      <c r="N5069" s="36">
        <f t="shared" si="412"/>
        <v>95.396274849125874</v>
      </c>
      <c r="O5069" s="36">
        <f t="shared" si="413"/>
        <v>95.396298949379585</v>
      </c>
      <c r="P5069" s="36">
        <f t="shared" si="414"/>
        <v>2.4100253710912511E-5</v>
      </c>
      <c r="Q5069" s="36">
        <f t="shared" si="415"/>
        <v>0</v>
      </c>
    </row>
    <row r="5070" spans="1:17" x14ac:dyDescent="0.3">
      <c r="A5070" s="29">
        <v>2042125</v>
      </c>
      <c r="B5070" s="1">
        <v>138</v>
      </c>
      <c r="C5070" s="1" t="s">
        <v>38</v>
      </c>
      <c r="D5070" s="1" t="s">
        <v>75</v>
      </c>
      <c r="E5070" s="1" t="s">
        <v>76</v>
      </c>
      <c r="F5070" s="47">
        <v>1071</v>
      </c>
      <c r="G5070" s="34">
        <v>1522.81</v>
      </c>
      <c r="H5070" s="1" t="s">
        <v>218</v>
      </c>
      <c r="I5070" s="34">
        <v>4.9779999999999996E-4</v>
      </c>
      <c r="J5070" s="34">
        <v>195.67479</v>
      </c>
      <c r="K5070" s="35" t="str">
        <f t="shared" si="411"/>
        <v>Weerter- en Budelerbergen &amp; Ringselven_Lg13</v>
      </c>
      <c r="L5070" s="36">
        <f>VLOOKUP(D5070,DATA!A:F,5,FALSE)</f>
        <v>8.4126827976184013E-3</v>
      </c>
      <c r="M5070" s="37">
        <f>VLOOKUP(D5070,DATA!A:F,6,FALSE)</f>
        <v>1421</v>
      </c>
      <c r="N5070" s="36">
        <f t="shared" si="412"/>
        <v>70.192788890624456</v>
      </c>
      <c r="O5070" s="36">
        <f t="shared" si="413"/>
        <v>70.192876510550164</v>
      </c>
      <c r="P5070" s="36">
        <f t="shared" si="414"/>
        <v>8.7619925707826951E-5</v>
      </c>
      <c r="Q5070" s="36">
        <f t="shared" si="415"/>
        <v>0</v>
      </c>
    </row>
    <row r="5071" spans="1:17" x14ac:dyDescent="0.3">
      <c r="A5071" s="29">
        <v>2042126</v>
      </c>
      <c r="B5071" s="1">
        <v>138</v>
      </c>
      <c r="C5071" s="1" t="s">
        <v>38</v>
      </c>
      <c r="D5071" s="1" t="s">
        <v>75</v>
      </c>
      <c r="E5071" s="1" t="s">
        <v>76</v>
      </c>
      <c r="F5071" s="47">
        <v>1071</v>
      </c>
      <c r="G5071" s="34">
        <v>1653.44</v>
      </c>
      <c r="H5071" s="1" t="s">
        <v>218</v>
      </c>
      <c r="I5071" s="34">
        <v>4.66E-4</v>
      </c>
      <c r="J5071" s="34">
        <v>5397.2143999999998</v>
      </c>
      <c r="K5071" s="35" t="str">
        <f t="shared" si="411"/>
        <v>Weerter- en Budelerbergen &amp; Ringselven_Lg13</v>
      </c>
      <c r="L5071" s="36">
        <f>VLOOKUP(D5071,DATA!A:F,5,FALSE)</f>
        <v>8.4126827976184013E-3</v>
      </c>
      <c r="M5071" s="37">
        <f>VLOOKUP(D5071,DATA!A:F,6,FALSE)</f>
        <v>1421</v>
      </c>
      <c r="N5071" s="36">
        <f t="shared" si="412"/>
        <v>87.603904115634563</v>
      </c>
      <c r="O5071" s="36">
        <f t="shared" si="413"/>
        <v>87.603946688038931</v>
      </c>
      <c r="P5071" s="36">
        <f t="shared" si="414"/>
        <v>4.2572404368002026E-5</v>
      </c>
      <c r="Q5071" s="36">
        <f t="shared" si="415"/>
        <v>0</v>
      </c>
    </row>
    <row r="5072" spans="1:17" x14ac:dyDescent="0.3">
      <c r="A5072" s="29">
        <v>2042127</v>
      </c>
      <c r="B5072" s="1">
        <v>138</v>
      </c>
      <c r="C5072" s="1" t="s">
        <v>38</v>
      </c>
      <c r="D5072" s="1" t="s">
        <v>75</v>
      </c>
      <c r="E5072" s="1" t="s">
        <v>76</v>
      </c>
      <c r="F5072" s="47">
        <v>1071</v>
      </c>
      <c r="G5072" s="34">
        <v>1835.79</v>
      </c>
      <c r="H5072" s="1" t="s">
        <v>218</v>
      </c>
      <c r="I5072" s="34">
        <v>4.5899999999999999E-4</v>
      </c>
      <c r="J5072" s="34">
        <v>9144.5730000000003</v>
      </c>
      <c r="K5072" s="35" t="str">
        <f t="shared" si="411"/>
        <v>Weerter- en Budelerbergen &amp; Ringselven_Lg13</v>
      </c>
      <c r="L5072" s="36">
        <f>VLOOKUP(D5072,DATA!A:F,5,FALSE)</f>
        <v>8.4126827976184013E-3</v>
      </c>
      <c r="M5072" s="37">
        <f>VLOOKUP(D5072,DATA!A:F,6,FALSE)</f>
        <v>1421</v>
      </c>
      <c r="N5072" s="36">
        <f t="shared" si="412"/>
        <v>97.038743651863271</v>
      </c>
      <c r="O5072" s="36">
        <f t="shared" si="413"/>
        <v>97.038754747892213</v>
      </c>
      <c r="P5072" s="36">
        <f t="shared" si="414"/>
        <v>1.1096028941892655E-5</v>
      </c>
      <c r="Q5072" s="36">
        <f t="shared" si="415"/>
        <v>0</v>
      </c>
    </row>
    <row r="5073" spans="1:17" x14ac:dyDescent="0.3">
      <c r="A5073" s="29">
        <v>2042128</v>
      </c>
      <c r="B5073" s="1">
        <v>138</v>
      </c>
      <c r="C5073" s="1" t="s">
        <v>38</v>
      </c>
      <c r="D5073" s="1" t="s">
        <v>75</v>
      </c>
      <c r="E5073" s="1" t="s">
        <v>76</v>
      </c>
      <c r="F5073" s="47">
        <v>1071</v>
      </c>
      <c r="G5073" s="34">
        <v>1834.23</v>
      </c>
      <c r="H5073" s="1" t="s">
        <v>218</v>
      </c>
      <c r="I5073" s="34">
        <v>3.3290000000000001E-4</v>
      </c>
      <c r="J5073" s="34">
        <v>10000</v>
      </c>
      <c r="K5073" s="35" t="str">
        <f t="shared" si="411"/>
        <v>Weerter- en Budelerbergen &amp; Ringselven_Lg13</v>
      </c>
      <c r="L5073" s="36">
        <f>VLOOKUP(D5073,DATA!A:F,5,FALSE)</f>
        <v>8.4126827976184013E-3</v>
      </c>
      <c r="M5073" s="37">
        <f>VLOOKUP(D5073,DATA!A:F,6,FALSE)</f>
        <v>1421</v>
      </c>
      <c r="N5073" s="36">
        <f t="shared" si="412"/>
        <v>97.000797884997397</v>
      </c>
      <c r="O5073" s="36">
        <f t="shared" si="413"/>
        <v>97.00080603258013</v>
      </c>
      <c r="P5073" s="36">
        <f t="shared" si="414"/>
        <v>8.1475827329313688E-6</v>
      </c>
      <c r="Q5073" s="36">
        <f t="shared" si="415"/>
        <v>0</v>
      </c>
    </row>
    <row r="5074" spans="1:17" x14ac:dyDescent="0.3">
      <c r="A5074" s="29">
        <v>2042129</v>
      </c>
      <c r="B5074" s="1">
        <v>138</v>
      </c>
      <c r="C5074" s="1" t="s">
        <v>38</v>
      </c>
      <c r="D5074" s="1" t="s">
        <v>75</v>
      </c>
      <c r="E5074" s="1" t="s">
        <v>76</v>
      </c>
      <c r="F5074" s="47">
        <v>1071</v>
      </c>
      <c r="G5074" s="34">
        <v>1670.37</v>
      </c>
      <c r="H5074" s="1" t="s">
        <v>218</v>
      </c>
      <c r="I5074" s="34">
        <v>2.433E-4</v>
      </c>
      <c r="J5074" s="34">
        <v>5455.2206999999999</v>
      </c>
      <c r="K5074" s="35" t="str">
        <f t="shared" si="411"/>
        <v>Weerter- en Budelerbergen &amp; Ringselven_Lg13</v>
      </c>
      <c r="L5074" s="36">
        <f>VLOOKUP(D5074,DATA!A:F,5,FALSE)</f>
        <v>8.4126827976184013E-3</v>
      </c>
      <c r="M5074" s="37">
        <f>VLOOKUP(D5074,DATA!A:F,6,FALSE)</f>
        <v>1421</v>
      </c>
      <c r="N5074" s="36">
        <f t="shared" si="412"/>
        <v>89.069605069363263</v>
      </c>
      <c r="O5074" s="36">
        <f t="shared" si="413"/>
        <v>89.069624996351124</v>
      </c>
      <c r="P5074" s="36">
        <f t="shared" si="414"/>
        <v>1.9926987860685585E-5</v>
      </c>
      <c r="Q5074" s="36">
        <f t="shared" si="415"/>
        <v>0</v>
      </c>
    </row>
    <row r="5075" spans="1:17" x14ac:dyDescent="0.3">
      <c r="A5075" s="30">
        <v>2042133</v>
      </c>
      <c r="B5075" s="14">
        <v>138</v>
      </c>
      <c r="C5075" s="14" t="s">
        <v>38</v>
      </c>
      <c r="D5075" s="14" t="s">
        <v>55</v>
      </c>
      <c r="E5075" s="14" t="s">
        <v>56</v>
      </c>
      <c r="F5075" s="48">
        <v>500</v>
      </c>
      <c r="G5075" s="38">
        <v>1080.32</v>
      </c>
      <c r="H5075" s="14" t="s">
        <v>218</v>
      </c>
      <c r="I5075" s="38">
        <v>3.1470000000000002E-5</v>
      </c>
      <c r="J5075" s="38">
        <v>1264.5758420645</v>
      </c>
      <c r="K5075" s="39" t="str">
        <f t="shared" si="411"/>
        <v>Weerter- en Budelerbergen &amp; Ringselven_H3130</v>
      </c>
      <c r="L5075" s="40">
        <f>VLOOKUP(D5075,DATA!A:F,5,FALSE)</f>
        <v>0</v>
      </c>
      <c r="M5075" s="41">
        <f>VLOOKUP(D5075,DATA!A:F,6,FALSE)</f>
        <v>3.5</v>
      </c>
      <c r="N5075" s="40">
        <f t="shared" si="412"/>
        <v>50</v>
      </c>
      <c r="O5075" s="40">
        <f t="shared" si="413"/>
        <v>50</v>
      </c>
      <c r="P5075" s="40">
        <f>J5075/10000*I5075</f>
        <v>3.9796201749769819E-6</v>
      </c>
      <c r="Q5075" s="40">
        <f>IF(AND(H5075&lt;&gt;"below",I5075&gt;=0.005),M5075*P5075,0)</f>
        <v>0</v>
      </c>
    </row>
    <row r="5076" spans="1:17" x14ac:dyDescent="0.3">
      <c r="A5076" s="29">
        <v>2043598</v>
      </c>
      <c r="B5076" s="1">
        <v>136</v>
      </c>
      <c r="C5076" s="1" t="s">
        <v>14</v>
      </c>
      <c r="D5076" s="1" t="s">
        <v>51</v>
      </c>
      <c r="E5076" s="1" t="s">
        <v>52</v>
      </c>
      <c r="F5076" s="47">
        <v>1000</v>
      </c>
      <c r="G5076" s="34">
        <v>1204.8800000000001</v>
      </c>
      <c r="H5076" s="1" t="s">
        <v>218</v>
      </c>
      <c r="I5076" s="34">
        <v>7.0772999999999999E-3</v>
      </c>
      <c r="J5076" s="34">
        <v>854.98680000000002</v>
      </c>
      <c r="K5076" s="35" t="str">
        <f t="shared" si="411"/>
        <v>Leenderbos, Groote Heide &amp; De Plateaux_Lg09</v>
      </c>
      <c r="L5076" s="36">
        <f>VLOOKUP(D5076,DATA!A:F,5,FALSE)</f>
        <v>8.4126827976184013E-3</v>
      </c>
      <c r="M5076" s="37">
        <f>VLOOKUP(D5076,DATA!A:F,6,FALSE)</f>
        <v>1350</v>
      </c>
      <c r="N5076" s="36">
        <f t="shared" si="412"/>
        <v>22.778715995185603</v>
      </c>
      <c r="O5076" s="36">
        <f t="shared" si="413"/>
        <v>22.779763305586386</v>
      </c>
      <c r="P5076" s="36">
        <f t="shared" si="414"/>
        <v>1.0473104007822087E-3</v>
      </c>
      <c r="Q5076" s="36">
        <f t="shared" si="415"/>
        <v>8.9543656817149819E-3</v>
      </c>
    </row>
    <row r="5077" spans="1:17" x14ac:dyDescent="0.3">
      <c r="A5077" s="29">
        <v>2043599</v>
      </c>
      <c r="B5077" s="1">
        <v>136</v>
      </c>
      <c r="C5077" s="1" t="s">
        <v>14</v>
      </c>
      <c r="D5077" s="1" t="s">
        <v>53</v>
      </c>
      <c r="E5077" s="1" t="s">
        <v>54</v>
      </c>
      <c r="F5077" s="47">
        <v>714</v>
      </c>
      <c r="G5077" s="34">
        <v>1146.71</v>
      </c>
      <c r="H5077" s="1" t="s">
        <v>218</v>
      </c>
      <c r="I5077" s="34">
        <v>6.7425999999999996E-3</v>
      </c>
      <c r="J5077" s="34">
        <v>1892.1476</v>
      </c>
      <c r="K5077" s="35" t="str">
        <f t="shared" si="411"/>
        <v>Leenderbos, Groote Heide &amp; De Plateaux_H4030</v>
      </c>
      <c r="L5077" s="36">
        <f>VLOOKUP(D5077,DATA!A:F,5,FALSE)</f>
        <v>1.0986712608830001E-2</v>
      </c>
      <c r="M5077" s="37">
        <f>VLOOKUP(D5077,DATA!A:F,6,FALSE)</f>
        <v>982</v>
      </c>
      <c r="N5077" s="36">
        <f t="shared" si="412"/>
        <v>85.931611489248397</v>
      </c>
      <c r="O5077" s="36">
        <f t="shared" si="413"/>
        <v>85.932507020838059</v>
      </c>
      <c r="P5077" s="36">
        <f t="shared" si="414"/>
        <v>8.9553158966282354E-4</v>
      </c>
      <c r="Q5077" s="36">
        <f t="shared" si="415"/>
        <v>1.6944779481046963E-2</v>
      </c>
    </row>
    <row r="5078" spans="1:17" x14ac:dyDescent="0.3">
      <c r="A5078" s="29">
        <v>2043600</v>
      </c>
      <c r="B5078" s="1">
        <v>136</v>
      </c>
      <c r="C5078" s="1" t="s">
        <v>14</v>
      </c>
      <c r="D5078" s="1" t="s">
        <v>53</v>
      </c>
      <c r="E5078" s="1" t="s">
        <v>54</v>
      </c>
      <c r="F5078" s="47">
        <v>714</v>
      </c>
      <c r="G5078" s="34">
        <v>1097.17</v>
      </c>
      <c r="H5078" s="1" t="s">
        <v>218</v>
      </c>
      <c r="I5078" s="34">
        <v>6.5595000000000002E-3</v>
      </c>
      <c r="J5078" s="34">
        <v>6664.7240000000002</v>
      </c>
      <c r="K5078" s="35" t="str">
        <f t="shared" si="411"/>
        <v>Leenderbos, Groote Heide &amp; De Plateaux_H4030</v>
      </c>
      <c r="L5078" s="36">
        <f>VLOOKUP(D5078,DATA!A:F,5,FALSE)</f>
        <v>1.0986712608830001E-2</v>
      </c>
      <c r="M5078" s="37">
        <f>VLOOKUP(D5078,DATA!A:F,6,FALSE)</f>
        <v>982</v>
      </c>
      <c r="N5078" s="36">
        <f t="shared" si="412"/>
        <v>77.994393621151659</v>
      </c>
      <c r="O5078" s="36">
        <f t="shared" si="413"/>
        <v>77.995630498013043</v>
      </c>
      <c r="P5078" s="36">
        <f t="shared" si="414"/>
        <v>1.236876861383962E-3</v>
      </c>
      <c r="Q5078" s="36">
        <f t="shared" si="415"/>
        <v>8.2434429031103651E-2</v>
      </c>
    </row>
    <row r="5079" spans="1:17" x14ac:dyDescent="0.3">
      <c r="A5079" s="29">
        <v>2043601</v>
      </c>
      <c r="B5079" s="1">
        <v>136</v>
      </c>
      <c r="C5079" s="1" t="s">
        <v>14</v>
      </c>
      <c r="D5079" s="1" t="s">
        <v>53</v>
      </c>
      <c r="E5079" s="1" t="s">
        <v>54</v>
      </c>
      <c r="F5079" s="47">
        <v>714</v>
      </c>
      <c r="G5079" s="34">
        <v>1006.61</v>
      </c>
      <c r="H5079" s="1" t="s">
        <v>218</v>
      </c>
      <c r="I5079" s="34">
        <v>6.1067999999999999E-3</v>
      </c>
      <c r="J5079" s="34">
        <v>8730.3279999999995</v>
      </c>
      <c r="K5079" s="35" t="str">
        <f t="shared" si="411"/>
        <v>Leenderbos, Groote Heide &amp; De Plateaux_H4030</v>
      </c>
      <c r="L5079" s="36">
        <f>VLOOKUP(D5079,DATA!A:F,5,FALSE)</f>
        <v>1.0986712608830001E-2</v>
      </c>
      <c r="M5079" s="37">
        <f>VLOOKUP(D5079,DATA!A:F,6,FALSE)</f>
        <v>982</v>
      </c>
      <c r="N5079" s="36">
        <f t="shared" si="412"/>
        <v>56.7186927827847</v>
      </c>
      <c r="O5079" s="36">
        <f t="shared" si="413"/>
        <v>56.720339830138215</v>
      </c>
      <c r="P5079" s="36">
        <f t="shared" si="414"/>
        <v>1.6470473535150632E-3</v>
      </c>
      <c r="Q5079" s="36">
        <f t="shared" si="415"/>
        <v>0.14379263627718453</v>
      </c>
    </row>
    <row r="5080" spans="1:17" x14ac:dyDescent="0.3">
      <c r="A5080" s="29">
        <v>2043602</v>
      </c>
      <c r="B5080" s="1">
        <v>136</v>
      </c>
      <c r="C5080" s="1" t="s">
        <v>14</v>
      </c>
      <c r="D5080" s="1" t="s">
        <v>57</v>
      </c>
      <c r="E5080" s="1" t="s">
        <v>58</v>
      </c>
      <c r="F5080" s="47">
        <v>714</v>
      </c>
      <c r="G5080" s="34">
        <v>838.57</v>
      </c>
      <c r="H5080" s="1" t="s">
        <v>218</v>
      </c>
      <c r="I5080" s="34">
        <v>4.9078000000000004E-3</v>
      </c>
      <c r="J5080" s="34">
        <v>9463.1720000000005</v>
      </c>
      <c r="K5080" s="35" t="str">
        <f t="shared" si="411"/>
        <v>Leenderbos, Groote Heide &amp; De Plateaux_H3160</v>
      </c>
      <c r="L5080" s="36">
        <f>VLOOKUP(D5080,DATA!A:F,5,FALSE)</f>
        <v>1.0986712608830001E-2</v>
      </c>
      <c r="M5080" s="37">
        <f>VLOOKUP(D5080,DATA!A:F,6,FALSE)</f>
        <v>982</v>
      </c>
      <c r="N5080" s="36">
        <f t="shared" si="412"/>
        <v>17.138769186771473</v>
      </c>
      <c r="O5080" s="36">
        <f t="shared" si="413"/>
        <v>17.139534947915699</v>
      </c>
      <c r="P5080" s="36">
        <f t="shared" si="414"/>
        <v>7.6576114422621799E-4</v>
      </c>
      <c r="Q5080" s="36">
        <f t="shared" si="415"/>
        <v>0</v>
      </c>
    </row>
    <row r="5081" spans="1:17" x14ac:dyDescent="0.3">
      <c r="A5081" s="29">
        <v>2043602</v>
      </c>
      <c r="B5081" s="1">
        <v>136</v>
      </c>
      <c r="C5081" s="1" t="s">
        <v>14</v>
      </c>
      <c r="D5081" s="1" t="s">
        <v>53</v>
      </c>
      <c r="E5081" s="1" t="s">
        <v>54</v>
      </c>
      <c r="F5081" s="47">
        <v>714</v>
      </c>
      <c r="G5081" s="34">
        <v>838.57</v>
      </c>
      <c r="H5081" s="1" t="s">
        <v>218</v>
      </c>
      <c r="I5081" s="34">
        <v>4.9078000000000004E-3</v>
      </c>
      <c r="J5081" s="34">
        <v>34.370155199999999</v>
      </c>
      <c r="K5081" s="35" t="str">
        <f t="shared" si="411"/>
        <v>Leenderbos, Groote Heide &amp; De Plateaux_H4030</v>
      </c>
      <c r="L5081" s="36">
        <f>VLOOKUP(D5081,DATA!A:F,5,FALSE)</f>
        <v>1.0986712608830001E-2</v>
      </c>
      <c r="M5081" s="37">
        <f>VLOOKUP(D5081,DATA!A:F,6,FALSE)</f>
        <v>982</v>
      </c>
      <c r="N5081" s="36">
        <f t="shared" si="412"/>
        <v>17.138769186771473</v>
      </c>
      <c r="O5081" s="36">
        <f t="shared" si="413"/>
        <v>17.139534947915699</v>
      </c>
      <c r="P5081" s="36">
        <f t="shared" si="414"/>
        <v>7.6576114422621799E-4</v>
      </c>
      <c r="Q5081" s="36">
        <f t="shared" si="415"/>
        <v>0</v>
      </c>
    </row>
    <row r="5082" spans="1:17" x14ac:dyDescent="0.3">
      <c r="A5082" s="29">
        <v>2043603</v>
      </c>
      <c r="B5082" s="1">
        <v>136</v>
      </c>
      <c r="C5082" s="1" t="s">
        <v>14</v>
      </c>
      <c r="D5082" s="1" t="s">
        <v>53</v>
      </c>
      <c r="E5082" s="1" t="s">
        <v>54</v>
      </c>
      <c r="F5082" s="47">
        <v>714</v>
      </c>
      <c r="G5082" s="34">
        <v>847.29</v>
      </c>
      <c r="H5082" s="1" t="s">
        <v>218</v>
      </c>
      <c r="I5082" s="34">
        <v>5.1586000000000002E-3</v>
      </c>
      <c r="J5082" s="34">
        <v>7584.8222999999998</v>
      </c>
      <c r="K5082" s="35" t="str">
        <f t="shared" si="411"/>
        <v>Leenderbos, Groote Heide &amp; De Plateaux_H4030</v>
      </c>
      <c r="L5082" s="36">
        <f>VLOOKUP(D5082,DATA!A:F,5,FALSE)</f>
        <v>1.0986712608830001E-2</v>
      </c>
      <c r="M5082" s="37">
        <f>VLOOKUP(D5082,DATA!A:F,6,FALSE)</f>
        <v>982</v>
      </c>
      <c r="N5082" s="36">
        <f t="shared" si="412"/>
        <v>18.542439004195668</v>
      </c>
      <c r="O5082" s="36">
        <f t="shared" si="413"/>
        <v>18.543295066990076</v>
      </c>
      <c r="P5082" s="36">
        <f t="shared" si="414"/>
        <v>8.5606279440852973E-4</v>
      </c>
      <c r="Q5082" s="36">
        <f t="shared" si="415"/>
        <v>6.4930841732301306E-2</v>
      </c>
    </row>
    <row r="5083" spans="1:17" x14ac:dyDescent="0.3">
      <c r="A5083" s="29">
        <v>2043604</v>
      </c>
      <c r="B5083" s="1">
        <v>136</v>
      </c>
      <c r="C5083" s="1" t="s">
        <v>14</v>
      </c>
      <c r="D5083" s="1" t="s">
        <v>57</v>
      </c>
      <c r="E5083" s="1" t="s">
        <v>58</v>
      </c>
      <c r="F5083" s="47">
        <v>714</v>
      </c>
      <c r="G5083" s="34">
        <v>838.19</v>
      </c>
      <c r="H5083" s="1" t="s">
        <v>218</v>
      </c>
      <c r="I5083" s="34">
        <v>5.0470000000000003E-3</v>
      </c>
      <c r="J5083" s="34">
        <v>2377.6104</v>
      </c>
      <c r="K5083" s="35" t="str">
        <f t="shared" si="411"/>
        <v>Leenderbos, Groote Heide &amp; De Plateaux_H3160</v>
      </c>
      <c r="L5083" s="36">
        <f>VLOOKUP(D5083,DATA!A:F,5,FALSE)</f>
        <v>1.0986712608830001E-2</v>
      </c>
      <c r="M5083" s="37">
        <f>VLOOKUP(D5083,DATA!A:F,6,FALSE)</f>
        <v>982</v>
      </c>
      <c r="N5083" s="36">
        <f t="shared" si="412"/>
        <v>17.079560378031438</v>
      </c>
      <c r="O5083" s="36">
        <f t="shared" si="413"/>
        <v>17.080345699157554</v>
      </c>
      <c r="P5083" s="36">
        <f t="shared" si="414"/>
        <v>7.8532112611640059E-4</v>
      </c>
      <c r="Q5083" s="36">
        <f t="shared" si="415"/>
        <v>1.8671876767940656E-2</v>
      </c>
    </row>
    <row r="5084" spans="1:17" x14ac:dyDescent="0.3">
      <c r="A5084" s="29">
        <v>2043604</v>
      </c>
      <c r="B5084" s="1">
        <v>136</v>
      </c>
      <c r="C5084" s="1" t="s">
        <v>14</v>
      </c>
      <c r="D5084" s="1" t="s">
        <v>53</v>
      </c>
      <c r="E5084" s="1" t="s">
        <v>54</v>
      </c>
      <c r="F5084" s="47">
        <v>714</v>
      </c>
      <c r="G5084" s="34">
        <v>838.19</v>
      </c>
      <c r="H5084" s="1" t="s">
        <v>218</v>
      </c>
      <c r="I5084" s="34">
        <v>5.0470000000000003E-3</v>
      </c>
      <c r="J5084" s="34">
        <v>1217.2999</v>
      </c>
      <c r="K5084" s="35" t="str">
        <f t="shared" si="411"/>
        <v>Leenderbos, Groote Heide &amp; De Plateaux_H4030</v>
      </c>
      <c r="L5084" s="36">
        <f>VLOOKUP(D5084,DATA!A:F,5,FALSE)</f>
        <v>1.0986712608830001E-2</v>
      </c>
      <c r="M5084" s="37">
        <f>VLOOKUP(D5084,DATA!A:F,6,FALSE)</f>
        <v>982</v>
      </c>
      <c r="N5084" s="36">
        <f t="shared" si="412"/>
        <v>17.079560378031438</v>
      </c>
      <c r="O5084" s="36">
        <f t="shared" si="413"/>
        <v>17.080345699157554</v>
      </c>
      <c r="P5084" s="36">
        <f t="shared" si="414"/>
        <v>7.8532112611640059E-4</v>
      </c>
      <c r="Q5084" s="36">
        <f t="shared" si="415"/>
        <v>9.5597132828938187E-3</v>
      </c>
    </row>
    <row r="5085" spans="1:17" x14ac:dyDescent="0.3">
      <c r="A5085" s="29">
        <v>2043605</v>
      </c>
      <c r="B5085" s="1">
        <v>136</v>
      </c>
      <c r="C5085" s="1" t="s">
        <v>14</v>
      </c>
      <c r="D5085" s="1" t="s">
        <v>53</v>
      </c>
      <c r="E5085" s="1" t="s">
        <v>54</v>
      </c>
      <c r="F5085" s="47">
        <v>714</v>
      </c>
      <c r="G5085" s="34">
        <v>814.96</v>
      </c>
      <c r="H5085" s="1" t="s">
        <v>218</v>
      </c>
      <c r="I5085" s="34">
        <v>4.8907999999999998E-3</v>
      </c>
      <c r="J5085" s="34">
        <v>4811.3647000000001</v>
      </c>
      <c r="K5085" s="35" t="str">
        <f t="shared" si="411"/>
        <v>Leenderbos, Groote Heide &amp; De Plateaux_H4030</v>
      </c>
      <c r="L5085" s="36">
        <f>VLOOKUP(D5085,DATA!A:F,5,FALSE)</f>
        <v>1.0986712608830001E-2</v>
      </c>
      <c r="M5085" s="37">
        <f>VLOOKUP(D5085,DATA!A:F,6,FALSE)</f>
        <v>982</v>
      </c>
      <c r="N5085" s="36">
        <f t="shared" si="412"/>
        <v>13.761753986627365</v>
      </c>
      <c r="O5085" s="36">
        <f t="shared" si="413"/>
        <v>13.76239170632174</v>
      </c>
      <c r="P5085" s="36">
        <f t="shared" si="414"/>
        <v>6.377196943745389E-4</v>
      </c>
      <c r="Q5085" s="36">
        <f t="shared" si="415"/>
        <v>0</v>
      </c>
    </row>
    <row r="5086" spans="1:17" x14ac:dyDescent="0.3">
      <c r="A5086" s="29">
        <v>2043606</v>
      </c>
      <c r="B5086" s="1">
        <v>136</v>
      </c>
      <c r="C5086" s="1" t="s">
        <v>14</v>
      </c>
      <c r="D5086" s="1" t="s">
        <v>53</v>
      </c>
      <c r="E5086" s="1" t="s">
        <v>54</v>
      </c>
      <c r="F5086" s="47">
        <v>714</v>
      </c>
      <c r="G5086" s="34">
        <v>838.92</v>
      </c>
      <c r="H5086" s="1" t="s">
        <v>218</v>
      </c>
      <c r="I5086" s="34">
        <v>5.1396000000000002E-3</v>
      </c>
      <c r="J5086" s="34">
        <v>1903.8330000000001</v>
      </c>
      <c r="K5086" s="35" t="str">
        <f t="shared" si="411"/>
        <v>Leenderbos, Groote Heide &amp; De Plateaux_H4030</v>
      </c>
      <c r="L5086" s="36">
        <f>VLOOKUP(D5086,DATA!A:F,5,FALSE)</f>
        <v>1.0986712608830001E-2</v>
      </c>
      <c r="M5086" s="37">
        <f>VLOOKUP(D5086,DATA!A:F,6,FALSE)</f>
        <v>982</v>
      </c>
      <c r="N5086" s="36">
        <f t="shared" si="412"/>
        <v>17.193447538846041</v>
      </c>
      <c r="O5086" s="36">
        <f t="shared" si="413"/>
        <v>17.194251495810356</v>
      </c>
      <c r="P5086" s="36">
        <f t="shared" si="414"/>
        <v>8.0395696431523334E-4</v>
      </c>
      <c r="Q5086" s="36">
        <f t="shared" si="415"/>
        <v>1.5305997992431637E-2</v>
      </c>
    </row>
    <row r="5087" spans="1:17" x14ac:dyDescent="0.3">
      <c r="A5087" s="29">
        <v>2043607</v>
      </c>
      <c r="B5087" s="1">
        <v>136</v>
      </c>
      <c r="C5087" s="1" t="s">
        <v>14</v>
      </c>
      <c r="D5087" s="1" t="s">
        <v>53</v>
      </c>
      <c r="E5087" s="1" t="s">
        <v>54</v>
      </c>
      <c r="F5087" s="47">
        <v>714</v>
      </c>
      <c r="G5087" s="34">
        <v>839.21</v>
      </c>
      <c r="H5087" s="1" t="s">
        <v>218</v>
      </c>
      <c r="I5087" s="34">
        <v>5.0975999999999999E-3</v>
      </c>
      <c r="J5087" s="34">
        <v>5060.0106999999998</v>
      </c>
      <c r="K5087" s="35" t="str">
        <f t="shared" si="411"/>
        <v>Leenderbos, Groote Heide &amp; De Plateaux_H4030</v>
      </c>
      <c r="L5087" s="36">
        <f>VLOOKUP(D5087,DATA!A:F,5,FALSE)</f>
        <v>1.0986712608830001E-2</v>
      </c>
      <c r="M5087" s="37">
        <f>VLOOKUP(D5087,DATA!A:F,6,FALSE)</f>
        <v>982</v>
      </c>
      <c r="N5087" s="36">
        <f t="shared" si="412"/>
        <v>17.238857094922349</v>
      </c>
      <c r="O5087" s="36">
        <f t="shared" si="413"/>
        <v>17.239656149485473</v>
      </c>
      <c r="P5087" s="36">
        <f t="shared" si="414"/>
        <v>7.9905456312445722E-4</v>
      </c>
      <c r="Q5087" s="36">
        <f t="shared" si="415"/>
        <v>4.0432246392935786E-2</v>
      </c>
    </row>
    <row r="5088" spans="1:17" x14ac:dyDescent="0.3">
      <c r="A5088" s="29">
        <v>2043608</v>
      </c>
      <c r="B5088" s="1">
        <v>136</v>
      </c>
      <c r="C5088" s="1" t="s">
        <v>14</v>
      </c>
      <c r="D5088" s="1" t="s">
        <v>53</v>
      </c>
      <c r="E5088" s="1" t="s">
        <v>54</v>
      </c>
      <c r="F5088" s="47">
        <v>714</v>
      </c>
      <c r="G5088" s="34">
        <v>850.06</v>
      </c>
      <c r="H5088" s="1" t="s">
        <v>218</v>
      </c>
      <c r="I5088" s="34">
        <v>5.1263999999999997E-3</v>
      </c>
      <c r="J5088" s="34">
        <v>7626.2341965288097</v>
      </c>
      <c r="K5088" s="35" t="str">
        <f t="shared" si="411"/>
        <v>Leenderbos, Groote Heide &amp; De Plateaux_H4030</v>
      </c>
      <c r="L5088" s="36">
        <f>VLOOKUP(D5088,DATA!A:F,5,FALSE)</f>
        <v>1.0986712608830001E-2</v>
      </c>
      <c r="M5088" s="37">
        <f>VLOOKUP(D5088,DATA!A:F,6,FALSE)</f>
        <v>982</v>
      </c>
      <c r="N5088" s="36">
        <f t="shared" si="412"/>
        <v>19.006515655809</v>
      </c>
      <c r="O5088" s="36">
        <f t="shared" si="413"/>
        <v>19.007382698389005</v>
      </c>
      <c r="P5088" s="36">
        <f t="shared" si="414"/>
        <v>8.670425800048065E-4</v>
      </c>
      <c r="Q5088" s="36">
        <f t="shared" si="415"/>
        <v>6.6122697734792221E-2</v>
      </c>
    </row>
    <row r="5089" spans="1:17" x14ac:dyDescent="0.3">
      <c r="A5089" s="29">
        <v>2043609</v>
      </c>
      <c r="B5089" s="1">
        <v>136</v>
      </c>
      <c r="C5089" s="1" t="s">
        <v>14</v>
      </c>
      <c r="D5089" s="1" t="s">
        <v>53</v>
      </c>
      <c r="E5089" s="1" t="s">
        <v>54</v>
      </c>
      <c r="F5089" s="47">
        <v>714</v>
      </c>
      <c r="G5089" s="34">
        <v>882.64</v>
      </c>
      <c r="H5089" s="1" t="s">
        <v>218</v>
      </c>
      <c r="I5089" s="34">
        <v>5.2297999999999997E-3</v>
      </c>
      <c r="J5089" s="34">
        <v>2754.7878000000001</v>
      </c>
      <c r="K5089" s="35" t="str">
        <f t="shared" si="411"/>
        <v>Leenderbos, Groote Heide &amp; De Plateaux_H4030</v>
      </c>
      <c r="L5089" s="36">
        <f>VLOOKUP(D5089,DATA!A:F,5,FALSE)</f>
        <v>1.0986712608830001E-2</v>
      </c>
      <c r="M5089" s="37">
        <f>VLOOKUP(D5089,DATA!A:F,6,FALSE)</f>
        <v>982</v>
      </c>
      <c r="N5089" s="36">
        <f t="shared" si="412"/>
        <v>25.130962576625567</v>
      </c>
      <c r="O5089" s="36">
        <f t="shared" si="413"/>
        <v>25.132043687968018</v>
      </c>
      <c r="P5089" s="36">
        <f t="shared" si="414"/>
        <v>1.0811113424509244E-3</v>
      </c>
      <c r="Q5089" s="36">
        <f t="shared" si="415"/>
        <v>2.9782323366254287E-2</v>
      </c>
    </row>
    <row r="5090" spans="1:17" x14ac:dyDescent="0.3">
      <c r="A5090" s="29">
        <v>2043610</v>
      </c>
      <c r="B5090" s="1">
        <v>136</v>
      </c>
      <c r="C5090" s="1" t="s">
        <v>14</v>
      </c>
      <c r="D5090" s="1" t="s">
        <v>53</v>
      </c>
      <c r="E5090" s="1" t="s">
        <v>54</v>
      </c>
      <c r="F5090" s="47">
        <v>714</v>
      </c>
      <c r="G5090" s="34">
        <v>987.06</v>
      </c>
      <c r="H5090" s="1" t="s">
        <v>218</v>
      </c>
      <c r="I5090" s="34">
        <v>5.5738000000000003E-3</v>
      </c>
      <c r="J5090" s="34">
        <v>4027.0254</v>
      </c>
      <c r="K5090" s="35" t="str">
        <f t="shared" si="411"/>
        <v>Leenderbos, Groote Heide &amp; De Plateaux_H4030</v>
      </c>
      <c r="L5090" s="36">
        <f>VLOOKUP(D5090,DATA!A:F,5,FALSE)</f>
        <v>1.0986712608830001E-2</v>
      </c>
      <c r="M5090" s="37">
        <f>VLOOKUP(D5090,DATA!A:F,6,FALSE)</f>
        <v>982</v>
      </c>
      <c r="N5090" s="36">
        <f t="shared" si="412"/>
        <v>51.389461312827045</v>
      </c>
      <c r="O5090" s="36">
        <f t="shared" si="413"/>
        <v>51.390991072735943</v>
      </c>
      <c r="P5090" s="36">
        <f t="shared" si="414"/>
        <v>1.5297599088981428E-3</v>
      </c>
      <c r="Q5090" s="36">
        <f t="shared" si="415"/>
        <v>6.1603820090345075E-2</v>
      </c>
    </row>
    <row r="5091" spans="1:17" x14ac:dyDescent="0.3">
      <c r="A5091" s="29">
        <v>2043612</v>
      </c>
      <c r="B5091" s="1">
        <v>136</v>
      </c>
      <c r="C5091" s="1" t="s">
        <v>14</v>
      </c>
      <c r="D5091" s="1" t="s">
        <v>61</v>
      </c>
      <c r="E5091" s="1" t="s">
        <v>62</v>
      </c>
      <c r="F5091" s="47">
        <v>714</v>
      </c>
      <c r="G5091" s="34">
        <v>943.64</v>
      </c>
      <c r="H5091" s="1" t="s">
        <v>218</v>
      </c>
      <c r="I5091" s="34">
        <v>5.4009000000000001E-3</v>
      </c>
      <c r="J5091" s="34">
        <v>432.18939999999998</v>
      </c>
      <c r="K5091" s="35" t="str">
        <f t="shared" si="411"/>
        <v>Leenderbos, Groote Heide &amp; De Plateaux_H2330</v>
      </c>
      <c r="L5091" s="36">
        <f>VLOOKUP(D5091,DATA!A:F,5,FALSE)</f>
        <v>1.0986712608830001E-2</v>
      </c>
      <c r="M5091" s="37">
        <f>VLOOKUP(D5091,DATA!A:F,6,FALSE)</f>
        <v>982</v>
      </c>
      <c r="N5091" s="36">
        <f t="shared" si="412"/>
        <v>39.616975925593024</v>
      </c>
      <c r="O5091" s="36">
        <f t="shared" si="413"/>
        <v>39.618395416964937</v>
      </c>
      <c r="P5091" s="36">
        <f t="shared" si="414"/>
        <v>1.4194913719123292E-3</v>
      </c>
      <c r="Q5091" s="36">
        <f t="shared" si="415"/>
        <v>6.134891243319663E-3</v>
      </c>
    </row>
    <row r="5092" spans="1:17" x14ac:dyDescent="0.3">
      <c r="A5092" s="29">
        <v>2043614</v>
      </c>
      <c r="B5092" s="1">
        <v>136</v>
      </c>
      <c r="C5092" s="1" t="s">
        <v>14</v>
      </c>
      <c r="D5092" s="1" t="s">
        <v>51</v>
      </c>
      <c r="E5092" s="1" t="s">
        <v>52</v>
      </c>
      <c r="F5092" s="47">
        <v>1000</v>
      </c>
      <c r="G5092" s="34">
        <v>1053.6300000000001</v>
      </c>
      <c r="H5092" s="1" t="s">
        <v>218</v>
      </c>
      <c r="I5092" s="34">
        <v>5.6892000000000002E-3</v>
      </c>
      <c r="J5092" s="34">
        <v>1060.1826000000001</v>
      </c>
      <c r="K5092" s="35" t="str">
        <f t="shared" si="411"/>
        <v>Leenderbos, Groote Heide &amp; De Plateaux_Lg09</v>
      </c>
      <c r="L5092" s="36">
        <f>VLOOKUP(D5092,DATA!A:F,5,FALSE)</f>
        <v>8.4126827976184013E-3</v>
      </c>
      <c r="M5092" s="37">
        <f>VLOOKUP(D5092,DATA!A:F,6,FALSE)</f>
        <v>1350</v>
      </c>
      <c r="N5092" s="36">
        <f t="shared" si="412"/>
        <v>7.6331552397592182</v>
      </c>
      <c r="O5092" s="36">
        <f t="shared" si="413"/>
        <v>7.6334926938716956</v>
      </c>
      <c r="P5092" s="36">
        <f t="shared" si="414"/>
        <v>3.3745411247743107E-4</v>
      </c>
      <c r="Q5092" s="36">
        <f t="shared" si="415"/>
        <v>3.577629783470153E-3</v>
      </c>
    </row>
    <row r="5093" spans="1:17" x14ac:dyDescent="0.3">
      <c r="A5093" s="29">
        <v>2043652</v>
      </c>
      <c r="B5093" s="1">
        <v>138</v>
      </c>
      <c r="C5093" s="1" t="s">
        <v>38</v>
      </c>
      <c r="D5093" s="1" t="s">
        <v>75</v>
      </c>
      <c r="E5093" s="1" t="s">
        <v>76</v>
      </c>
      <c r="F5093" s="47">
        <v>1071</v>
      </c>
      <c r="G5093" s="34">
        <v>1680.6</v>
      </c>
      <c r="H5093" s="1" t="s">
        <v>218</v>
      </c>
      <c r="I5093" s="34">
        <v>9.2159999999999996E-4</v>
      </c>
      <c r="J5093" s="34">
        <v>506.30829999999997</v>
      </c>
      <c r="K5093" s="35" t="str">
        <f t="shared" si="411"/>
        <v>Weerter- en Budelerbergen &amp; Ringselven_Lg13</v>
      </c>
      <c r="L5093" s="36">
        <f>VLOOKUP(D5093,DATA!A:F,5,FALSE)</f>
        <v>8.4126827976184013E-3</v>
      </c>
      <c r="M5093" s="37">
        <f>VLOOKUP(D5093,DATA!A:F,6,FALSE)</f>
        <v>1421</v>
      </c>
      <c r="N5093" s="36">
        <f t="shared" si="412"/>
        <v>89.879733222735595</v>
      </c>
      <c r="O5093" s="36">
        <f t="shared" si="413"/>
        <v>89.879803745507346</v>
      </c>
      <c r="P5093" s="36">
        <f t="shared" si="414"/>
        <v>7.0522771750347601E-5</v>
      </c>
      <c r="Q5093" s="36">
        <f t="shared" si="415"/>
        <v>0</v>
      </c>
    </row>
    <row r="5094" spans="1:17" x14ac:dyDescent="0.3">
      <c r="A5094" s="29">
        <v>2043653</v>
      </c>
      <c r="B5094" s="1">
        <v>138</v>
      </c>
      <c r="C5094" s="1" t="s">
        <v>38</v>
      </c>
      <c r="D5094" s="1" t="s">
        <v>75</v>
      </c>
      <c r="E5094" s="1" t="s">
        <v>76</v>
      </c>
      <c r="F5094" s="47">
        <v>1071</v>
      </c>
      <c r="G5094" s="34">
        <v>1853.76</v>
      </c>
      <c r="H5094" s="1" t="s">
        <v>218</v>
      </c>
      <c r="I5094" s="34">
        <v>7.67E-4</v>
      </c>
      <c r="J5094" s="34">
        <v>8193.4089999999997</v>
      </c>
      <c r="K5094" s="35" t="str">
        <f t="shared" si="411"/>
        <v>Weerter- en Budelerbergen &amp; Ringselven_Lg13</v>
      </c>
      <c r="L5094" s="36">
        <f>VLOOKUP(D5094,DATA!A:F,5,FALSE)</f>
        <v>8.4126827976184013E-3</v>
      </c>
      <c r="M5094" s="37">
        <f>VLOOKUP(D5094,DATA!A:F,6,FALSE)</f>
        <v>1421</v>
      </c>
      <c r="N5094" s="36">
        <f t="shared" si="412"/>
        <v>97.443597203048142</v>
      </c>
      <c r="O5094" s="36">
        <f t="shared" si="413"/>
        <v>97.443613276573529</v>
      </c>
      <c r="P5094" s="36">
        <f t="shared" si="414"/>
        <v>1.6073525387128029E-5</v>
      </c>
      <c r="Q5094" s="36">
        <f t="shared" si="415"/>
        <v>0</v>
      </c>
    </row>
    <row r="5095" spans="1:17" x14ac:dyDescent="0.3">
      <c r="A5095" s="29">
        <v>2043654</v>
      </c>
      <c r="B5095" s="1">
        <v>138</v>
      </c>
      <c r="C5095" s="1" t="s">
        <v>38</v>
      </c>
      <c r="D5095" s="1" t="s">
        <v>75</v>
      </c>
      <c r="E5095" s="1" t="s">
        <v>76</v>
      </c>
      <c r="F5095" s="47">
        <v>1071</v>
      </c>
      <c r="G5095" s="34">
        <v>1624.35</v>
      </c>
      <c r="H5095" s="1" t="s">
        <v>218</v>
      </c>
      <c r="I5095" s="34">
        <v>5.6910000000000001E-4</v>
      </c>
      <c r="J5095" s="34">
        <v>3886.5421999999999</v>
      </c>
      <c r="K5095" s="35" t="str">
        <f t="shared" si="411"/>
        <v>Weerter- en Budelerbergen &amp; Ringselven_Lg13</v>
      </c>
      <c r="L5095" s="36">
        <f>VLOOKUP(D5095,DATA!A:F,5,FALSE)</f>
        <v>8.4126827976184013E-3</v>
      </c>
      <c r="M5095" s="37">
        <f>VLOOKUP(D5095,DATA!A:F,6,FALSE)</f>
        <v>1421</v>
      </c>
      <c r="N5095" s="36">
        <f t="shared" si="412"/>
        <v>84.692952466171292</v>
      </c>
      <c r="O5095" s="36">
        <f t="shared" si="413"/>
        <v>84.693014533218118</v>
      </c>
      <c r="P5095" s="36">
        <f t="shared" si="414"/>
        <v>6.2067046826541628E-5</v>
      </c>
      <c r="Q5095" s="36">
        <f t="shared" si="415"/>
        <v>0</v>
      </c>
    </row>
    <row r="5096" spans="1:17" x14ac:dyDescent="0.3">
      <c r="A5096" s="29">
        <v>2043655</v>
      </c>
      <c r="B5096" s="1">
        <v>138</v>
      </c>
      <c r="C5096" s="1" t="s">
        <v>38</v>
      </c>
      <c r="D5096" s="1" t="s">
        <v>75</v>
      </c>
      <c r="E5096" s="1" t="s">
        <v>76</v>
      </c>
      <c r="F5096" s="47">
        <v>1071</v>
      </c>
      <c r="G5096" s="34">
        <v>1323.35</v>
      </c>
      <c r="H5096" s="1" t="s">
        <v>218</v>
      </c>
      <c r="I5096" s="34">
        <v>4.2539999999999999E-4</v>
      </c>
      <c r="J5096" s="34">
        <v>2533.7719999999999</v>
      </c>
      <c r="K5096" s="35" t="str">
        <f t="shared" si="411"/>
        <v>Weerter- en Budelerbergen &amp; Ringselven_Lg13</v>
      </c>
      <c r="L5096" s="36">
        <f>VLOOKUP(D5096,DATA!A:F,5,FALSE)</f>
        <v>8.4126827976184013E-3</v>
      </c>
      <c r="M5096" s="37">
        <f>VLOOKUP(D5096,DATA!A:F,6,FALSE)</f>
        <v>1421</v>
      </c>
      <c r="N5096" s="36">
        <f t="shared" si="412"/>
        <v>30.54456678148291</v>
      </c>
      <c r="O5096" s="36">
        <f t="shared" si="413"/>
        <v>30.544642704331874</v>
      </c>
      <c r="P5096" s="36">
        <f t="shared" si="414"/>
        <v>7.5922848964182776E-5</v>
      </c>
      <c r="Q5096" s="36">
        <f t="shared" si="415"/>
        <v>0</v>
      </c>
    </row>
    <row r="5097" spans="1:17" x14ac:dyDescent="0.3">
      <c r="A5097" s="29">
        <v>2043656</v>
      </c>
      <c r="B5097" s="1">
        <v>138</v>
      </c>
      <c r="C5097" s="1" t="s">
        <v>38</v>
      </c>
      <c r="D5097" s="1" t="s">
        <v>75</v>
      </c>
      <c r="E5097" s="1" t="s">
        <v>76</v>
      </c>
      <c r="F5097" s="47">
        <v>1071</v>
      </c>
      <c r="G5097" s="34">
        <v>1754.18</v>
      </c>
      <c r="H5097" s="1" t="s">
        <v>218</v>
      </c>
      <c r="I5097" s="34">
        <v>4.7899999999999999E-4</v>
      </c>
      <c r="J5097" s="34">
        <v>8200.5499999999993</v>
      </c>
      <c r="K5097" s="35" t="str">
        <f t="shared" si="411"/>
        <v>Weerter- en Budelerbergen &amp; Ringselven_Lg13</v>
      </c>
      <c r="L5097" s="36">
        <f>VLOOKUP(D5097,DATA!A:F,5,FALSE)</f>
        <v>8.4126827976184013E-3</v>
      </c>
      <c r="M5097" s="37">
        <f>VLOOKUP(D5097,DATA!A:F,6,FALSE)</f>
        <v>1421</v>
      </c>
      <c r="N5097" s="36">
        <f t="shared" si="412"/>
        <v>94.28343631299785</v>
      </c>
      <c r="O5097" s="36">
        <f t="shared" si="413"/>
        <v>94.283458031991643</v>
      </c>
      <c r="P5097" s="36">
        <f t="shared" si="414"/>
        <v>2.1718993792774199E-5</v>
      </c>
      <c r="Q5097" s="36">
        <f t="shared" si="415"/>
        <v>0</v>
      </c>
    </row>
    <row r="5098" spans="1:17" x14ac:dyDescent="0.3">
      <c r="A5098" s="29">
        <v>2043657</v>
      </c>
      <c r="B5098" s="1">
        <v>138</v>
      </c>
      <c r="C5098" s="1" t="s">
        <v>38</v>
      </c>
      <c r="D5098" s="1" t="s">
        <v>75</v>
      </c>
      <c r="E5098" s="1" t="s">
        <v>76</v>
      </c>
      <c r="F5098" s="47">
        <v>1071</v>
      </c>
      <c r="G5098" s="34">
        <v>1849.41</v>
      </c>
      <c r="H5098" s="1" t="s">
        <v>218</v>
      </c>
      <c r="I5098" s="34">
        <v>4.4680000000000002E-4</v>
      </c>
      <c r="J5098" s="34">
        <v>6860.7217000000001</v>
      </c>
      <c r="K5098" s="35" t="str">
        <f t="shared" si="411"/>
        <v>Weerter- en Budelerbergen &amp; Ringselven_Lg13</v>
      </c>
      <c r="L5098" s="36">
        <f>VLOOKUP(D5098,DATA!A:F,5,FALSE)</f>
        <v>8.4126827976184013E-3</v>
      </c>
      <c r="M5098" s="37">
        <f>VLOOKUP(D5098,DATA!A:F,6,FALSE)</f>
        <v>1421</v>
      </c>
      <c r="N5098" s="36">
        <f t="shared" si="412"/>
        <v>97.350836609940046</v>
      </c>
      <c r="O5098" s="36">
        <f t="shared" si="413"/>
        <v>97.350846303768691</v>
      </c>
      <c r="P5098" s="36">
        <f t="shared" si="414"/>
        <v>9.6938286446857092E-6</v>
      </c>
      <c r="Q5098" s="36">
        <f t="shared" si="415"/>
        <v>0</v>
      </c>
    </row>
    <row r="5099" spans="1:17" x14ac:dyDescent="0.3">
      <c r="A5099" s="29">
        <v>2043658</v>
      </c>
      <c r="B5099" s="1">
        <v>138</v>
      </c>
      <c r="C5099" s="1" t="s">
        <v>38</v>
      </c>
      <c r="D5099" s="1" t="s">
        <v>75</v>
      </c>
      <c r="E5099" s="1" t="s">
        <v>76</v>
      </c>
      <c r="F5099" s="47">
        <v>1071</v>
      </c>
      <c r="G5099" s="34">
        <v>1692.9</v>
      </c>
      <c r="H5099" s="1" t="s">
        <v>218</v>
      </c>
      <c r="I5099" s="34">
        <v>2.9389999999999999E-4</v>
      </c>
      <c r="J5099" s="34">
        <v>7339.4350000000004</v>
      </c>
      <c r="K5099" s="35" t="str">
        <f t="shared" si="411"/>
        <v>Weerter- en Budelerbergen &amp; Ringselven_Lg13</v>
      </c>
      <c r="L5099" s="36">
        <f>VLOOKUP(D5099,DATA!A:F,5,FALSE)</f>
        <v>8.4126827976184013E-3</v>
      </c>
      <c r="M5099" s="37">
        <f>VLOOKUP(D5099,DATA!A:F,6,FALSE)</f>
        <v>1421</v>
      </c>
      <c r="N5099" s="36">
        <f t="shared" si="412"/>
        <v>90.782882974211049</v>
      </c>
      <c r="O5099" s="36">
        <f t="shared" si="413"/>
        <v>90.782903662888756</v>
      </c>
      <c r="P5099" s="36">
        <f t="shared" si="414"/>
        <v>2.0688677707880743E-5</v>
      </c>
      <c r="Q5099" s="36">
        <f t="shared" si="415"/>
        <v>0</v>
      </c>
    </row>
    <row r="5100" spans="1:17" x14ac:dyDescent="0.3">
      <c r="A5100" s="30">
        <v>2043663</v>
      </c>
      <c r="B5100" s="14">
        <v>138</v>
      </c>
      <c r="C5100" s="14" t="s">
        <v>38</v>
      </c>
      <c r="D5100" s="14" t="s">
        <v>55</v>
      </c>
      <c r="E5100" s="14" t="s">
        <v>56</v>
      </c>
      <c r="F5100" s="48">
        <v>500</v>
      </c>
      <c r="G5100" s="38">
        <v>995.21</v>
      </c>
      <c r="H5100" s="14" t="s">
        <v>218</v>
      </c>
      <c r="I5100" s="38">
        <v>2.3879999999999998E-5</v>
      </c>
      <c r="J5100" s="38">
        <v>28.467987000000001</v>
      </c>
      <c r="K5100" s="39" t="str">
        <f t="shared" si="411"/>
        <v>Weerter- en Budelerbergen &amp; Ringselven_H3130</v>
      </c>
      <c r="L5100" s="40">
        <f>VLOOKUP(D5100,DATA!A:F,5,FALSE)</f>
        <v>0</v>
      </c>
      <c r="M5100" s="41">
        <f>VLOOKUP(D5100,DATA!A:F,6,FALSE)</f>
        <v>3.5</v>
      </c>
      <c r="N5100" s="40">
        <f t="shared" si="412"/>
        <v>50</v>
      </c>
      <c r="O5100" s="40">
        <f t="shared" si="413"/>
        <v>50</v>
      </c>
      <c r="P5100" s="40">
        <f>J5100/10000*I5100</f>
        <v>6.7981552955999999E-8</v>
      </c>
      <c r="Q5100" s="40">
        <f>IF(AND(H5100&lt;&gt;"below",I5100&gt;=0.005),M5100*P5100,0)</f>
        <v>0</v>
      </c>
    </row>
    <row r="5101" spans="1:17" x14ac:dyDescent="0.3">
      <c r="A5101" s="29">
        <v>2045127</v>
      </c>
      <c r="B5101" s="1">
        <v>136</v>
      </c>
      <c r="C5101" s="1" t="s">
        <v>14</v>
      </c>
      <c r="D5101" s="1" t="s">
        <v>53</v>
      </c>
      <c r="E5101" s="1" t="s">
        <v>54</v>
      </c>
      <c r="F5101" s="47">
        <v>714</v>
      </c>
      <c r="G5101" s="34">
        <v>1086.05</v>
      </c>
      <c r="H5101" s="1" t="s">
        <v>218</v>
      </c>
      <c r="I5101" s="34">
        <v>6.5234999999999998E-3</v>
      </c>
      <c r="J5101" s="34">
        <v>897.36249999999995</v>
      </c>
      <c r="K5101" s="35" t="str">
        <f t="shared" si="411"/>
        <v>Leenderbos, Groote Heide &amp; De Plateaux_H4030</v>
      </c>
      <c r="L5101" s="36">
        <f>VLOOKUP(D5101,DATA!A:F,5,FALSE)</f>
        <v>1.0986712608830001E-2</v>
      </c>
      <c r="M5101" s="37">
        <f>VLOOKUP(D5101,DATA!A:F,6,FALSE)</f>
        <v>982</v>
      </c>
      <c r="N5101" s="36">
        <f t="shared" si="412"/>
        <v>75.826071132672553</v>
      </c>
      <c r="O5101" s="36">
        <f t="shared" si="413"/>
        <v>75.827384862879768</v>
      </c>
      <c r="P5101" s="36">
        <f t="shared" si="414"/>
        <v>1.3137302072152579E-3</v>
      </c>
      <c r="Q5101" s="36">
        <f t="shared" si="415"/>
        <v>1.1788922230722018E-2</v>
      </c>
    </row>
    <row r="5102" spans="1:17" x14ac:dyDescent="0.3">
      <c r="A5102" s="29">
        <v>2045127</v>
      </c>
      <c r="B5102" s="1">
        <v>136</v>
      </c>
      <c r="C5102" s="1" t="s">
        <v>14</v>
      </c>
      <c r="D5102" s="1" t="s">
        <v>51</v>
      </c>
      <c r="E5102" s="1" t="s">
        <v>52</v>
      </c>
      <c r="F5102" s="47">
        <v>1000</v>
      </c>
      <c r="G5102" s="34">
        <v>1086.05</v>
      </c>
      <c r="H5102" s="1" t="s">
        <v>218</v>
      </c>
      <c r="I5102" s="34">
        <v>6.5234999999999998E-3</v>
      </c>
      <c r="J5102" s="34">
        <v>395.01317999999998</v>
      </c>
      <c r="K5102" s="35" t="str">
        <f t="shared" si="411"/>
        <v>Leenderbos, Groote Heide &amp; De Plateaux_Lg09</v>
      </c>
      <c r="L5102" s="36">
        <f>VLOOKUP(D5102,DATA!A:F,5,FALSE)</f>
        <v>8.4126827976184013E-3</v>
      </c>
      <c r="M5102" s="37">
        <f>VLOOKUP(D5102,DATA!A:F,6,FALSE)</f>
        <v>1350</v>
      </c>
      <c r="N5102" s="36">
        <f t="shared" si="412"/>
        <v>9.792218753186047</v>
      </c>
      <c r="O5102" s="36">
        <f t="shared" si="413"/>
        <v>9.7927035389653891</v>
      </c>
      <c r="P5102" s="36">
        <f t="shared" si="414"/>
        <v>4.8478577934218947E-4</v>
      </c>
      <c r="Q5102" s="36">
        <f t="shared" si="415"/>
        <v>1.9149677231673657E-3</v>
      </c>
    </row>
    <row r="5103" spans="1:17" x14ac:dyDescent="0.3">
      <c r="A5103" s="29">
        <v>2045128</v>
      </c>
      <c r="B5103" s="1">
        <v>136</v>
      </c>
      <c r="C5103" s="1" t="s">
        <v>14</v>
      </c>
      <c r="D5103" s="1" t="s">
        <v>53</v>
      </c>
      <c r="E5103" s="1" t="s">
        <v>54</v>
      </c>
      <c r="F5103" s="47">
        <v>714</v>
      </c>
      <c r="G5103" s="34">
        <v>986.61</v>
      </c>
      <c r="H5103" s="1" t="s">
        <v>218</v>
      </c>
      <c r="I5103" s="34">
        <v>6.0343000000000003E-3</v>
      </c>
      <c r="J5103" s="34">
        <v>4283.277</v>
      </c>
      <c r="K5103" s="35" t="str">
        <f t="shared" si="411"/>
        <v>Leenderbos, Groote Heide &amp; De Plateaux_H4030</v>
      </c>
      <c r="L5103" s="36">
        <f>VLOOKUP(D5103,DATA!A:F,5,FALSE)</f>
        <v>1.0986712608830001E-2</v>
      </c>
      <c r="M5103" s="37">
        <f>VLOOKUP(D5103,DATA!A:F,6,FALSE)</f>
        <v>982</v>
      </c>
      <c r="N5103" s="36">
        <f t="shared" si="412"/>
        <v>51.265948012188396</v>
      </c>
      <c r="O5103" s="36">
        <f t="shared" si="413"/>
        <v>51.267604376301207</v>
      </c>
      <c r="P5103" s="36">
        <f t="shared" si="414"/>
        <v>1.6563641128115592E-3</v>
      </c>
      <c r="Q5103" s="36">
        <f t="shared" si="415"/>
        <v>7.094666308031157E-2</v>
      </c>
    </row>
    <row r="5104" spans="1:17" x14ac:dyDescent="0.3">
      <c r="A5104" s="29">
        <v>2045129</v>
      </c>
      <c r="B5104" s="1">
        <v>136</v>
      </c>
      <c r="C5104" s="1" t="s">
        <v>14</v>
      </c>
      <c r="D5104" s="1" t="s">
        <v>53</v>
      </c>
      <c r="E5104" s="1" t="s">
        <v>54</v>
      </c>
      <c r="F5104" s="47">
        <v>714</v>
      </c>
      <c r="G5104" s="34">
        <v>934.49</v>
      </c>
      <c r="H5104" s="1" t="s">
        <v>218</v>
      </c>
      <c r="I5104" s="34">
        <v>5.7476000000000003E-3</v>
      </c>
      <c r="J5104" s="34">
        <v>10000</v>
      </c>
      <c r="K5104" s="35" t="str">
        <f t="shared" si="411"/>
        <v>Leenderbos, Groote Heide &amp; De Plateaux_H4030</v>
      </c>
      <c r="L5104" s="36">
        <f>VLOOKUP(D5104,DATA!A:F,5,FALSE)</f>
        <v>1.0986712608830001E-2</v>
      </c>
      <c r="M5104" s="37">
        <f>VLOOKUP(D5104,DATA!A:F,6,FALSE)</f>
        <v>982</v>
      </c>
      <c r="N5104" s="36">
        <f t="shared" si="412"/>
        <v>37.238966022564504</v>
      </c>
      <c r="O5104" s="36">
        <f t="shared" si="413"/>
        <v>37.240441883724856</v>
      </c>
      <c r="P5104" s="36">
        <f t="shared" si="414"/>
        <v>1.475861160351144E-3</v>
      </c>
      <c r="Q5104" s="36">
        <f t="shared" si="415"/>
        <v>0.1475861160351144</v>
      </c>
    </row>
    <row r="5105" spans="1:17" x14ac:dyDescent="0.3">
      <c r="A5105" s="29">
        <v>2045130</v>
      </c>
      <c r="B5105" s="1">
        <v>136</v>
      </c>
      <c r="C5105" s="1" t="s">
        <v>14</v>
      </c>
      <c r="D5105" s="1" t="s">
        <v>57</v>
      </c>
      <c r="E5105" s="1" t="s">
        <v>58</v>
      </c>
      <c r="F5105" s="47">
        <v>714</v>
      </c>
      <c r="G5105" s="34">
        <v>953.12</v>
      </c>
      <c r="H5105" s="1" t="s">
        <v>218</v>
      </c>
      <c r="I5105" s="34">
        <v>5.7441999999999997E-3</v>
      </c>
      <c r="J5105" s="34">
        <v>160.22539</v>
      </c>
      <c r="K5105" s="35" t="str">
        <f t="shared" si="411"/>
        <v>Leenderbos, Groote Heide &amp; De Plateaux_H3160</v>
      </c>
      <c r="L5105" s="36">
        <f>VLOOKUP(D5105,DATA!A:F,5,FALSE)</f>
        <v>1.0986712608830001E-2</v>
      </c>
      <c r="M5105" s="37">
        <f>VLOOKUP(D5105,DATA!A:F,6,FALSE)</f>
        <v>982</v>
      </c>
      <c r="N5105" s="36">
        <f t="shared" si="412"/>
        <v>42.133481092239229</v>
      </c>
      <c r="O5105" s="36">
        <f t="shared" si="413"/>
        <v>42.135019793013726</v>
      </c>
      <c r="P5105" s="36">
        <f t="shared" si="414"/>
        <v>1.5387007744962489E-3</v>
      </c>
      <c r="Q5105" s="36">
        <f t="shared" si="415"/>
        <v>2.4653893168696353E-3</v>
      </c>
    </row>
    <row r="5106" spans="1:17" x14ac:dyDescent="0.3">
      <c r="A5106" s="29">
        <v>2045130</v>
      </c>
      <c r="B5106" s="1">
        <v>136</v>
      </c>
      <c r="C5106" s="1" t="s">
        <v>14</v>
      </c>
      <c r="D5106" s="1" t="s">
        <v>53</v>
      </c>
      <c r="E5106" s="1" t="s">
        <v>54</v>
      </c>
      <c r="F5106" s="47">
        <v>714</v>
      </c>
      <c r="G5106" s="34">
        <v>953.12</v>
      </c>
      <c r="H5106" s="1" t="s">
        <v>218</v>
      </c>
      <c r="I5106" s="34">
        <v>5.7441999999999997E-3</v>
      </c>
      <c r="J5106" s="34">
        <v>6885.3798929916002</v>
      </c>
      <c r="K5106" s="35" t="str">
        <f t="shared" si="411"/>
        <v>Leenderbos, Groote Heide &amp; De Plateaux_H4030</v>
      </c>
      <c r="L5106" s="36">
        <f>VLOOKUP(D5106,DATA!A:F,5,FALSE)</f>
        <v>1.0986712608830001E-2</v>
      </c>
      <c r="M5106" s="37">
        <f>VLOOKUP(D5106,DATA!A:F,6,FALSE)</f>
        <v>982</v>
      </c>
      <c r="N5106" s="36">
        <f t="shared" si="412"/>
        <v>42.133481092239229</v>
      </c>
      <c r="O5106" s="36">
        <f t="shared" si="413"/>
        <v>42.135019793013726</v>
      </c>
      <c r="P5106" s="36">
        <f t="shared" si="414"/>
        <v>1.5387007744962489E-3</v>
      </c>
      <c r="Q5106" s="36">
        <f t="shared" si="415"/>
        <v>0.10594539374047074</v>
      </c>
    </row>
    <row r="5107" spans="1:17" x14ac:dyDescent="0.3">
      <c r="A5107" s="29">
        <v>2045131</v>
      </c>
      <c r="B5107" s="1">
        <v>136</v>
      </c>
      <c r="C5107" s="1" t="s">
        <v>14</v>
      </c>
      <c r="D5107" s="1" t="s">
        <v>57</v>
      </c>
      <c r="E5107" s="1" t="s">
        <v>58</v>
      </c>
      <c r="F5107" s="47">
        <v>714</v>
      </c>
      <c r="G5107" s="34">
        <v>814.47</v>
      </c>
      <c r="H5107" s="1" t="s">
        <v>218</v>
      </c>
      <c r="I5107" s="34">
        <v>4.8938000000000002E-3</v>
      </c>
      <c r="J5107" s="34">
        <v>417.76245</v>
      </c>
      <c r="K5107" s="35" t="str">
        <f t="shared" si="411"/>
        <v>Leenderbos, Groote Heide &amp; De Plateaux_H3160</v>
      </c>
      <c r="L5107" s="36">
        <f>VLOOKUP(D5107,DATA!A:F,5,FALSE)</f>
        <v>1.0986712608830001E-2</v>
      </c>
      <c r="M5107" s="37">
        <f>VLOOKUP(D5107,DATA!A:F,6,FALSE)</f>
        <v>982</v>
      </c>
      <c r="N5107" s="36">
        <f t="shared" si="412"/>
        <v>13.697987855139413</v>
      </c>
      <c r="O5107" s="36">
        <f t="shared" si="413"/>
        <v>13.698623478947658</v>
      </c>
      <c r="P5107" s="36">
        <f t="shared" si="414"/>
        <v>6.3562380824500053E-4</v>
      </c>
      <c r="Q5107" s="36">
        <f t="shared" si="415"/>
        <v>0</v>
      </c>
    </row>
    <row r="5108" spans="1:17" x14ac:dyDescent="0.3">
      <c r="A5108" s="29">
        <v>2045131</v>
      </c>
      <c r="B5108" s="1">
        <v>136</v>
      </c>
      <c r="C5108" s="1" t="s">
        <v>14</v>
      </c>
      <c r="D5108" s="1" t="s">
        <v>53</v>
      </c>
      <c r="E5108" s="1" t="s">
        <v>54</v>
      </c>
      <c r="F5108" s="47">
        <v>714</v>
      </c>
      <c r="G5108" s="34">
        <v>814.47</v>
      </c>
      <c r="H5108" s="1" t="s">
        <v>218</v>
      </c>
      <c r="I5108" s="34">
        <v>4.8938000000000002E-3</v>
      </c>
      <c r="J5108" s="34">
        <v>7495.7110000000002</v>
      </c>
      <c r="K5108" s="35" t="str">
        <f t="shared" si="411"/>
        <v>Leenderbos, Groote Heide &amp; De Plateaux_H4030</v>
      </c>
      <c r="L5108" s="36">
        <f>VLOOKUP(D5108,DATA!A:F,5,FALSE)</f>
        <v>1.0986712608830001E-2</v>
      </c>
      <c r="M5108" s="37">
        <f>VLOOKUP(D5108,DATA!A:F,6,FALSE)</f>
        <v>982</v>
      </c>
      <c r="N5108" s="36">
        <f t="shared" si="412"/>
        <v>13.697987855139413</v>
      </c>
      <c r="O5108" s="36">
        <f t="shared" si="413"/>
        <v>13.698623478947658</v>
      </c>
      <c r="P5108" s="36">
        <f t="shared" si="414"/>
        <v>6.3562380824500053E-4</v>
      </c>
      <c r="Q5108" s="36">
        <f t="shared" si="415"/>
        <v>0</v>
      </c>
    </row>
    <row r="5109" spans="1:17" x14ac:dyDescent="0.3">
      <c r="A5109" s="29">
        <v>2045132</v>
      </c>
      <c r="B5109" s="1">
        <v>136</v>
      </c>
      <c r="C5109" s="1" t="s">
        <v>14</v>
      </c>
      <c r="D5109" s="1" t="s">
        <v>53</v>
      </c>
      <c r="E5109" s="1" t="s">
        <v>54</v>
      </c>
      <c r="F5109" s="47">
        <v>714</v>
      </c>
      <c r="G5109" s="34">
        <v>854.03</v>
      </c>
      <c r="H5109" s="1" t="s">
        <v>218</v>
      </c>
      <c r="I5109" s="34">
        <v>5.2845000000000001E-3</v>
      </c>
      <c r="J5109" s="34">
        <v>1610.954</v>
      </c>
      <c r="K5109" s="35" t="str">
        <f t="shared" si="411"/>
        <v>Leenderbos, Groote Heide &amp; De Plateaux_H4030</v>
      </c>
      <c r="L5109" s="36">
        <f>VLOOKUP(D5109,DATA!A:F,5,FALSE)</f>
        <v>1.0986712608830001E-2</v>
      </c>
      <c r="M5109" s="37">
        <f>VLOOKUP(D5109,DATA!A:F,6,FALSE)</f>
        <v>982</v>
      </c>
      <c r="N5109" s="36">
        <f t="shared" si="412"/>
        <v>19.687053264279385</v>
      </c>
      <c r="O5109" s="36">
        <f t="shared" si="413"/>
        <v>19.687971270421507</v>
      </c>
      <c r="P5109" s="36">
        <f t="shared" si="414"/>
        <v>9.1800614212189657E-4</v>
      </c>
      <c r="Q5109" s="36">
        <f t="shared" si="415"/>
        <v>1.4788656666758377E-2</v>
      </c>
    </row>
    <row r="5110" spans="1:17" x14ac:dyDescent="0.3">
      <c r="A5110" s="29">
        <v>2045133</v>
      </c>
      <c r="B5110" s="1">
        <v>136</v>
      </c>
      <c r="C5110" s="1" t="s">
        <v>14</v>
      </c>
      <c r="D5110" s="1" t="s">
        <v>57</v>
      </c>
      <c r="E5110" s="1" t="s">
        <v>58</v>
      </c>
      <c r="F5110" s="47">
        <v>714</v>
      </c>
      <c r="G5110" s="34">
        <v>822.67</v>
      </c>
      <c r="H5110" s="1" t="s">
        <v>218</v>
      </c>
      <c r="I5110" s="34">
        <v>4.9699000000000002E-3</v>
      </c>
      <c r="J5110" s="34">
        <v>514.97844999999995</v>
      </c>
      <c r="K5110" s="35" t="str">
        <f t="shared" si="411"/>
        <v>Leenderbos, Groote Heide &amp; De Plateaux_H3160</v>
      </c>
      <c r="L5110" s="36">
        <f>VLOOKUP(D5110,DATA!A:F,5,FALSE)</f>
        <v>1.0986712608830001E-2</v>
      </c>
      <c r="M5110" s="37">
        <f>VLOOKUP(D5110,DATA!A:F,6,FALSE)</f>
        <v>982</v>
      </c>
      <c r="N5110" s="36">
        <f t="shared" si="412"/>
        <v>14.798251551207642</v>
      </c>
      <c r="O5110" s="36">
        <f t="shared" si="413"/>
        <v>14.798940017489043</v>
      </c>
      <c r="P5110" s="36">
        <f t="shared" si="414"/>
        <v>6.8846628140128985E-4</v>
      </c>
      <c r="Q5110" s="36">
        <f t="shared" si="415"/>
        <v>0</v>
      </c>
    </row>
    <row r="5111" spans="1:17" x14ac:dyDescent="0.3">
      <c r="A5111" s="29">
        <v>2045133</v>
      </c>
      <c r="B5111" s="1">
        <v>136</v>
      </c>
      <c r="C5111" s="1" t="s">
        <v>14</v>
      </c>
      <c r="D5111" s="1" t="s">
        <v>53</v>
      </c>
      <c r="E5111" s="1" t="s">
        <v>54</v>
      </c>
      <c r="F5111" s="47">
        <v>714</v>
      </c>
      <c r="G5111" s="34">
        <v>822.67</v>
      </c>
      <c r="H5111" s="1" t="s">
        <v>218</v>
      </c>
      <c r="I5111" s="34">
        <v>4.9699000000000002E-3</v>
      </c>
      <c r="J5111" s="34">
        <v>7161.4296999999997</v>
      </c>
      <c r="K5111" s="35" t="str">
        <f t="shared" si="411"/>
        <v>Leenderbos, Groote Heide &amp; De Plateaux_H4030</v>
      </c>
      <c r="L5111" s="36">
        <f>VLOOKUP(D5111,DATA!A:F,5,FALSE)</f>
        <v>1.0986712608830001E-2</v>
      </c>
      <c r="M5111" s="37">
        <f>VLOOKUP(D5111,DATA!A:F,6,FALSE)</f>
        <v>982</v>
      </c>
      <c r="N5111" s="36">
        <f t="shared" si="412"/>
        <v>14.798251551207642</v>
      </c>
      <c r="O5111" s="36">
        <f t="shared" si="413"/>
        <v>14.798940017489043</v>
      </c>
      <c r="P5111" s="36">
        <f t="shared" si="414"/>
        <v>6.8846628140128985E-4</v>
      </c>
      <c r="Q5111" s="36">
        <f t="shared" si="415"/>
        <v>0</v>
      </c>
    </row>
    <row r="5112" spans="1:17" x14ac:dyDescent="0.3">
      <c r="A5112" s="29">
        <v>2045134</v>
      </c>
      <c r="B5112" s="1">
        <v>136</v>
      </c>
      <c r="C5112" s="1" t="s">
        <v>14</v>
      </c>
      <c r="D5112" s="1" t="s">
        <v>53</v>
      </c>
      <c r="E5112" s="1" t="s">
        <v>54</v>
      </c>
      <c r="F5112" s="47">
        <v>714</v>
      </c>
      <c r="G5112" s="34">
        <v>839.16</v>
      </c>
      <c r="H5112" s="1" t="s">
        <v>218</v>
      </c>
      <c r="I5112" s="34">
        <v>5.1840000000000002E-3</v>
      </c>
      <c r="J5112" s="34">
        <v>6198.3940000000002</v>
      </c>
      <c r="K5112" s="35" t="str">
        <f t="shared" si="411"/>
        <v>Leenderbos, Groote Heide &amp; De Plateaux_H4030</v>
      </c>
      <c r="L5112" s="36">
        <f>VLOOKUP(D5112,DATA!A:F,5,FALSE)</f>
        <v>1.0986712608830001E-2</v>
      </c>
      <c r="M5112" s="37">
        <f>VLOOKUP(D5112,DATA!A:F,6,FALSE)</f>
        <v>982</v>
      </c>
      <c r="N5112" s="36">
        <f t="shared" si="412"/>
        <v>17.231021092628879</v>
      </c>
      <c r="O5112" s="36">
        <f t="shared" si="413"/>
        <v>17.231833398279331</v>
      </c>
      <c r="P5112" s="36">
        <f t="shared" si="414"/>
        <v>8.1230565045231629E-4</v>
      </c>
      <c r="Q5112" s="36">
        <f t="shared" si="415"/>
        <v>5.034990469929735E-2</v>
      </c>
    </row>
    <row r="5113" spans="1:17" x14ac:dyDescent="0.3">
      <c r="A5113" s="29">
        <v>2045135</v>
      </c>
      <c r="B5113" s="1">
        <v>136</v>
      </c>
      <c r="C5113" s="1" t="s">
        <v>14</v>
      </c>
      <c r="D5113" s="1" t="s">
        <v>53</v>
      </c>
      <c r="E5113" s="1" t="s">
        <v>54</v>
      </c>
      <c r="F5113" s="47">
        <v>714</v>
      </c>
      <c r="G5113" s="34">
        <v>847.99</v>
      </c>
      <c r="H5113" s="1" t="s">
        <v>218</v>
      </c>
      <c r="I5113" s="34">
        <v>5.1647999999999998E-3</v>
      </c>
      <c r="J5113" s="34">
        <v>3291.9684999999999</v>
      </c>
      <c r="K5113" s="35" t="str">
        <f t="shared" si="411"/>
        <v>Leenderbos, Groote Heide &amp; De Plateaux_H4030</v>
      </c>
      <c r="L5113" s="36">
        <f>VLOOKUP(D5113,DATA!A:F,5,FALSE)</f>
        <v>1.0986712608830001E-2</v>
      </c>
      <c r="M5113" s="37">
        <f>VLOOKUP(D5113,DATA!A:F,6,FALSE)</f>
        <v>982</v>
      </c>
      <c r="N5113" s="36">
        <f t="shared" si="412"/>
        <v>18.658882137827792</v>
      </c>
      <c r="O5113" s="36">
        <f t="shared" si="413"/>
        <v>18.659743378942924</v>
      </c>
      <c r="P5113" s="36">
        <f t="shared" si="414"/>
        <v>8.6124111513186108E-4</v>
      </c>
      <c r="Q5113" s="36">
        <f t="shared" si="415"/>
        <v>2.8351786219189597E-2</v>
      </c>
    </row>
    <row r="5114" spans="1:17" x14ac:dyDescent="0.3">
      <c r="A5114" s="29">
        <v>2045136</v>
      </c>
      <c r="B5114" s="1">
        <v>136</v>
      </c>
      <c r="C5114" s="1" t="s">
        <v>14</v>
      </c>
      <c r="D5114" s="1" t="s">
        <v>53</v>
      </c>
      <c r="E5114" s="1" t="s">
        <v>54</v>
      </c>
      <c r="F5114" s="47">
        <v>714</v>
      </c>
      <c r="G5114" s="34">
        <v>846.15</v>
      </c>
      <c r="H5114" s="1" t="s">
        <v>218</v>
      </c>
      <c r="I5114" s="34">
        <v>5.1254999999999998E-3</v>
      </c>
      <c r="J5114" s="34">
        <v>9820.616</v>
      </c>
      <c r="K5114" s="35" t="str">
        <f t="shared" si="411"/>
        <v>Leenderbos, Groote Heide &amp; De Plateaux_H4030</v>
      </c>
      <c r="L5114" s="36">
        <f>VLOOKUP(D5114,DATA!A:F,5,FALSE)</f>
        <v>1.0986712608830001E-2</v>
      </c>
      <c r="M5114" s="37">
        <f>VLOOKUP(D5114,DATA!A:F,6,FALSE)</f>
        <v>982</v>
      </c>
      <c r="N5114" s="36">
        <f t="shared" si="412"/>
        <v>18.354005789129776</v>
      </c>
      <c r="O5114" s="36">
        <f t="shared" si="413"/>
        <v>18.354849662899337</v>
      </c>
      <c r="P5114" s="36">
        <f t="shared" si="414"/>
        <v>8.4387376956129856E-4</v>
      </c>
      <c r="Q5114" s="36">
        <f t="shared" si="415"/>
        <v>8.2873602433340021E-2</v>
      </c>
    </row>
    <row r="5115" spans="1:17" x14ac:dyDescent="0.3">
      <c r="A5115" s="29">
        <v>2045137</v>
      </c>
      <c r="B5115" s="1">
        <v>136</v>
      </c>
      <c r="C5115" s="1" t="s">
        <v>14</v>
      </c>
      <c r="D5115" s="1" t="s">
        <v>53</v>
      </c>
      <c r="E5115" s="1" t="s">
        <v>54</v>
      </c>
      <c r="F5115" s="47">
        <v>714</v>
      </c>
      <c r="G5115" s="34">
        <v>852.08</v>
      </c>
      <c r="H5115" s="1" t="s">
        <v>218</v>
      </c>
      <c r="I5115" s="34">
        <v>5.1139000000000002E-3</v>
      </c>
      <c r="J5115" s="34">
        <v>9134.4354533568003</v>
      </c>
      <c r="K5115" s="35" t="str">
        <f t="shared" si="411"/>
        <v>Leenderbos, Groote Heide &amp; De Plateaux_H4030</v>
      </c>
      <c r="L5115" s="36">
        <f>VLOOKUP(D5115,DATA!A:F,5,FALSE)</f>
        <v>1.0986712608830001E-2</v>
      </c>
      <c r="M5115" s="37">
        <f>VLOOKUP(D5115,DATA!A:F,6,FALSE)</f>
        <v>982</v>
      </c>
      <c r="N5115" s="36">
        <f t="shared" si="412"/>
        <v>19.350510047970591</v>
      </c>
      <c r="O5115" s="36">
        <f t="shared" si="413"/>
        <v>19.351386890318544</v>
      </c>
      <c r="P5115" s="36">
        <f t="shared" si="414"/>
        <v>8.7684234795304405E-4</v>
      </c>
      <c r="Q5115" s="36">
        <f t="shared" si="415"/>
        <v>8.0094598301469061E-2</v>
      </c>
    </row>
    <row r="5116" spans="1:17" x14ac:dyDescent="0.3">
      <c r="A5116" s="29">
        <v>2045138</v>
      </c>
      <c r="B5116" s="1">
        <v>136</v>
      </c>
      <c r="C5116" s="1" t="s">
        <v>14</v>
      </c>
      <c r="D5116" s="1" t="s">
        <v>53</v>
      </c>
      <c r="E5116" s="1" t="s">
        <v>54</v>
      </c>
      <c r="F5116" s="47">
        <v>714</v>
      </c>
      <c r="G5116" s="34">
        <v>971.55</v>
      </c>
      <c r="H5116" s="1" t="s">
        <v>218</v>
      </c>
      <c r="I5116" s="34">
        <v>5.6116999999999998E-3</v>
      </c>
      <c r="J5116" s="34">
        <v>2770.0259999999998</v>
      </c>
      <c r="K5116" s="35" t="str">
        <f t="shared" si="411"/>
        <v>Leenderbos, Groote Heide &amp; De Plateaux_H4030</v>
      </c>
      <c r="L5116" s="36">
        <f>VLOOKUP(D5116,DATA!A:F,5,FALSE)</f>
        <v>1.0986712608830001E-2</v>
      </c>
      <c r="M5116" s="37">
        <f>VLOOKUP(D5116,DATA!A:F,6,FALSE)</f>
        <v>982</v>
      </c>
      <c r="N5116" s="36">
        <f t="shared" si="412"/>
        <v>47.132870085749303</v>
      </c>
      <c r="O5116" s="36">
        <f t="shared" si="413"/>
        <v>47.134406373605742</v>
      </c>
      <c r="P5116" s="36">
        <f t="shared" si="414"/>
        <v>1.5362878564388893E-3</v>
      </c>
      <c r="Q5116" s="36">
        <f t="shared" si="415"/>
        <v>4.2555573058199903E-2</v>
      </c>
    </row>
    <row r="5117" spans="1:17" x14ac:dyDescent="0.3">
      <c r="A5117" s="29">
        <v>2045181</v>
      </c>
      <c r="B5117" s="1">
        <v>138</v>
      </c>
      <c r="C5117" s="1" t="s">
        <v>38</v>
      </c>
      <c r="D5117" s="1" t="s">
        <v>75</v>
      </c>
      <c r="E5117" s="1" t="s">
        <v>76</v>
      </c>
      <c r="F5117" s="47">
        <v>1071</v>
      </c>
      <c r="G5117" s="34">
        <v>1856.75</v>
      </c>
      <c r="H5117" s="1" t="s">
        <v>218</v>
      </c>
      <c r="I5117" s="34">
        <v>9.7559999999999997E-4</v>
      </c>
      <c r="J5117" s="34">
        <v>199.1962</v>
      </c>
      <c r="K5117" s="35" t="str">
        <f t="shared" si="411"/>
        <v>Weerter- en Budelerbergen &amp; Ringselven_Lg13</v>
      </c>
      <c r="L5117" s="36">
        <f>VLOOKUP(D5117,DATA!A:F,5,FALSE)</f>
        <v>8.4126827976184013E-3</v>
      </c>
      <c r="M5117" s="37">
        <f>VLOOKUP(D5117,DATA!A:F,6,FALSE)</f>
        <v>1421</v>
      </c>
      <c r="N5117" s="36">
        <f t="shared" si="412"/>
        <v>97.505514716951296</v>
      </c>
      <c r="O5117" s="36">
        <f t="shared" si="413"/>
        <v>97.505534679442491</v>
      </c>
      <c r="P5117" s="36">
        <f t="shared" si="414"/>
        <v>1.9962491194291943E-5</v>
      </c>
      <c r="Q5117" s="36">
        <f t="shared" si="415"/>
        <v>0</v>
      </c>
    </row>
    <row r="5118" spans="1:17" x14ac:dyDescent="0.3">
      <c r="A5118" s="29">
        <v>2045182</v>
      </c>
      <c r="B5118" s="1">
        <v>138</v>
      </c>
      <c r="C5118" s="1" t="s">
        <v>38</v>
      </c>
      <c r="D5118" s="1" t="s">
        <v>75</v>
      </c>
      <c r="E5118" s="1" t="s">
        <v>76</v>
      </c>
      <c r="F5118" s="47">
        <v>1071</v>
      </c>
      <c r="G5118" s="34">
        <v>1775.66</v>
      </c>
      <c r="H5118" s="1" t="s">
        <v>218</v>
      </c>
      <c r="I5118" s="34">
        <v>6.7639999999999996E-4</v>
      </c>
      <c r="J5118" s="34">
        <v>3991.3613</v>
      </c>
      <c r="K5118" s="35" t="str">
        <f t="shared" si="411"/>
        <v>Weerter- en Budelerbergen &amp; Ringselven_Lg13</v>
      </c>
      <c r="L5118" s="36">
        <f>VLOOKUP(D5118,DATA!A:F,5,FALSE)</f>
        <v>8.4126827976184013E-3</v>
      </c>
      <c r="M5118" s="37">
        <f>VLOOKUP(D5118,DATA!A:F,6,FALSE)</f>
        <v>1421</v>
      </c>
      <c r="N5118" s="36">
        <f t="shared" si="412"/>
        <v>95.18296356878389</v>
      </c>
      <c r="O5118" s="36">
        <f t="shared" si="413"/>
        <v>95.182989658908312</v>
      </c>
      <c r="P5118" s="36">
        <f t="shared" si="414"/>
        <v>2.6090124421784822E-5</v>
      </c>
      <c r="Q5118" s="36">
        <f t="shared" si="415"/>
        <v>0</v>
      </c>
    </row>
    <row r="5119" spans="1:17" x14ac:dyDescent="0.3">
      <c r="A5119" s="29">
        <v>2045183</v>
      </c>
      <c r="B5119" s="1">
        <v>138</v>
      </c>
      <c r="C5119" s="1" t="s">
        <v>38</v>
      </c>
      <c r="D5119" s="1" t="s">
        <v>75</v>
      </c>
      <c r="E5119" s="1" t="s">
        <v>76</v>
      </c>
      <c r="F5119" s="47">
        <v>1071</v>
      </c>
      <c r="G5119" s="34">
        <v>1302.22</v>
      </c>
      <c r="H5119" s="1" t="s">
        <v>218</v>
      </c>
      <c r="I5119" s="34">
        <v>4.5689999999999999E-4</v>
      </c>
      <c r="J5119" s="34">
        <v>2520.6287000000002</v>
      </c>
      <c r="K5119" s="35" t="str">
        <f t="shared" si="411"/>
        <v>Weerter- en Budelerbergen &amp; Ringselven_Lg13</v>
      </c>
      <c r="L5119" s="36">
        <f>VLOOKUP(D5119,DATA!A:F,5,FALSE)</f>
        <v>8.4126827976184013E-3</v>
      </c>
      <c r="M5119" s="37">
        <f>VLOOKUP(D5119,DATA!A:F,6,FALSE)</f>
        <v>1421</v>
      </c>
      <c r="N5119" s="36">
        <f t="shared" si="412"/>
        <v>26.908724142981615</v>
      </c>
      <c r="O5119" s="36">
        <f t="shared" si="413"/>
        <v>26.908799741747679</v>
      </c>
      <c r="P5119" s="36">
        <f t="shared" si="414"/>
        <v>7.5598766063222911E-5</v>
      </c>
      <c r="Q5119" s="36">
        <f t="shared" si="415"/>
        <v>0</v>
      </c>
    </row>
    <row r="5120" spans="1:17" x14ac:dyDescent="0.3">
      <c r="A5120" s="29">
        <v>2045184</v>
      </c>
      <c r="B5120" s="1">
        <v>138</v>
      </c>
      <c r="C5120" s="1" t="s">
        <v>38</v>
      </c>
      <c r="D5120" s="1" t="s">
        <v>75</v>
      </c>
      <c r="E5120" s="1" t="s">
        <v>76</v>
      </c>
      <c r="F5120" s="47">
        <v>1071</v>
      </c>
      <c r="G5120" s="34">
        <v>1378.03</v>
      </c>
      <c r="H5120" s="1" t="s">
        <v>218</v>
      </c>
      <c r="I5120" s="34">
        <v>4.3320000000000001E-4</v>
      </c>
      <c r="J5120" s="34">
        <v>4102.2120000000004</v>
      </c>
      <c r="K5120" s="35" t="str">
        <f t="shared" si="411"/>
        <v>Weerter- en Budelerbergen &amp; Ringselven_Lg13</v>
      </c>
      <c r="L5120" s="36">
        <f>VLOOKUP(D5120,DATA!A:F,5,FALSE)</f>
        <v>8.4126827976184013E-3</v>
      </c>
      <c r="M5120" s="37">
        <f>VLOOKUP(D5120,DATA!A:F,6,FALSE)</f>
        <v>1421</v>
      </c>
      <c r="N5120" s="36">
        <f t="shared" si="412"/>
        <v>41.059820573357939</v>
      </c>
      <c r="O5120" s="36">
        <f t="shared" si="413"/>
        <v>41.05990876990942</v>
      </c>
      <c r="P5120" s="36">
        <f t="shared" si="414"/>
        <v>8.8196551480734797E-5</v>
      </c>
      <c r="Q5120" s="36">
        <f t="shared" si="415"/>
        <v>0</v>
      </c>
    </row>
    <row r="5121" spans="1:17" x14ac:dyDescent="0.3">
      <c r="A5121" s="29">
        <v>2045185</v>
      </c>
      <c r="B5121" s="1">
        <v>138</v>
      </c>
      <c r="C5121" s="1" t="s">
        <v>38</v>
      </c>
      <c r="D5121" s="1" t="s">
        <v>75</v>
      </c>
      <c r="E5121" s="1" t="s">
        <v>76</v>
      </c>
      <c r="F5121" s="47">
        <v>1071</v>
      </c>
      <c r="G5121" s="34">
        <v>1809.64</v>
      </c>
      <c r="H5121" s="1" t="s">
        <v>218</v>
      </c>
      <c r="I5121" s="34">
        <v>4.8690000000000002E-4</v>
      </c>
      <c r="J5121" s="34">
        <v>9031.7890000000007</v>
      </c>
      <c r="K5121" s="35" t="str">
        <f t="shared" si="411"/>
        <v>Weerter- en Budelerbergen &amp; Ringselven_Lg13</v>
      </c>
      <c r="L5121" s="36">
        <f>VLOOKUP(D5121,DATA!A:F,5,FALSE)</f>
        <v>8.4126827976184013E-3</v>
      </c>
      <c r="M5121" s="37">
        <f>VLOOKUP(D5121,DATA!A:F,6,FALSE)</f>
        <v>1421</v>
      </c>
      <c r="N5121" s="36">
        <f t="shared" si="412"/>
        <v>96.336770849813973</v>
      </c>
      <c r="O5121" s="36">
        <f t="shared" si="413"/>
        <v>96.336785305198063</v>
      </c>
      <c r="P5121" s="36">
        <f t="shared" si="414"/>
        <v>1.4455384089728796E-5</v>
      </c>
      <c r="Q5121" s="36">
        <f t="shared" si="415"/>
        <v>0</v>
      </c>
    </row>
    <row r="5122" spans="1:17" x14ac:dyDescent="0.3">
      <c r="A5122" s="29">
        <v>2045186</v>
      </c>
      <c r="B5122" s="1">
        <v>138</v>
      </c>
      <c r="C5122" s="1" t="s">
        <v>38</v>
      </c>
      <c r="D5122" s="1" t="s">
        <v>75</v>
      </c>
      <c r="E5122" s="1" t="s">
        <v>76</v>
      </c>
      <c r="F5122" s="47">
        <v>1071</v>
      </c>
      <c r="G5122" s="34">
        <v>1734.9</v>
      </c>
      <c r="H5122" s="1" t="s">
        <v>218</v>
      </c>
      <c r="I5122" s="34">
        <v>4.015E-4</v>
      </c>
      <c r="J5122" s="34">
        <v>8672.9349999999995</v>
      </c>
      <c r="K5122" s="35" t="str">
        <f t="shared" si="411"/>
        <v>Weerter- en Budelerbergen &amp; Ringselven_Lg13</v>
      </c>
      <c r="L5122" s="36">
        <f>VLOOKUP(D5122,DATA!A:F,5,FALSE)</f>
        <v>8.4126827976184013E-3</v>
      </c>
      <c r="M5122" s="37">
        <f>VLOOKUP(D5122,DATA!A:F,6,FALSE)</f>
        <v>1421</v>
      </c>
      <c r="N5122" s="36">
        <f t="shared" si="412"/>
        <v>93.343802673182878</v>
      </c>
      <c r="O5122" s="36">
        <f t="shared" si="413"/>
        <v>93.343823659252322</v>
      </c>
      <c r="P5122" s="36">
        <f t="shared" si="414"/>
        <v>2.0986069444006716E-5</v>
      </c>
      <c r="Q5122" s="36">
        <f t="shared" si="415"/>
        <v>0</v>
      </c>
    </row>
    <row r="5123" spans="1:17" x14ac:dyDescent="0.3">
      <c r="A5123" s="30">
        <v>2045192</v>
      </c>
      <c r="B5123" s="14">
        <v>138</v>
      </c>
      <c r="C5123" s="14" t="s">
        <v>38</v>
      </c>
      <c r="D5123" s="14" t="s">
        <v>55</v>
      </c>
      <c r="E5123" s="14" t="s">
        <v>56</v>
      </c>
      <c r="F5123" s="48">
        <v>500</v>
      </c>
      <c r="G5123" s="38">
        <v>981.95</v>
      </c>
      <c r="H5123" s="14" t="s">
        <v>218</v>
      </c>
      <c r="I5123" s="38">
        <v>1.7550999999999998E-5</v>
      </c>
      <c r="J5123" s="38">
        <v>2828.2502489447802</v>
      </c>
      <c r="K5123" s="39" t="str">
        <f t="shared" ref="K5123:K5186" si="416">_xlfn.CONCAT(C5123,"_",D5123)</f>
        <v>Weerter- en Budelerbergen &amp; Ringselven_H3130</v>
      </c>
      <c r="L5123" s="40">
        <f>VLOOKUP(D5123,DATA!A:F,5,FALSE)</f>
        <v>0</v>
      </c>
      <c r="M5123" s="41">
        <f>VLOOKUP(D5123,DATA!A:F,6,FALSE)</f>
        <v>3.5</v>
      </c>
      <c r="N5123" s="40">
        <f t="shared" ref="N5123:N5186" si="417">100/(1+EXP(-L5123*(G5123-M5123)))</f>
        <v>50</v>
      </c>
      <c r="O5123" s="40">
        <f t="shared" ref="O5123:O5186" si="418">100/(1+EXP(-L5123*((G5123+I5123)-M5123)))</f>
        <v>50</v>
      </c>
      <c r="P5123" s="40">
        <f>J5123/10000*I5123</f>
        <v>4.9638620119229834E-6</v>
      </c>
      <c r="Q5123" s="40">
        <f>IF(AND(H5123&lt;&gt;"below",I5123&gt;=0.005),M5123*P5123,0)</f>
        <v>0</v>
      </c>
    </row>
    <row r="5124" spans="1:17" x14ac:dyDescent="0.3">
      <c r="A5124" s="29">
        <v>2046657</v>
      </c>
      <c r="B5124" s="1">
        <v>136</v>
      </c>
      <c r="C5124" s="1" t="s">
        <v>14</v>
      </c>
      <c r="D5124" s="1" t="s">
        <v>53</v>
      </c>
      <c r="E5124" s="1" t="s">
        <v>54</v>
      </c>
      <c r="F5124" s="47">
        <v>714</v>
      </c>
      <c r="G5124" s="34">
        <v>971.48</v>
      </c>
      <c r="H5124" s="1" t="s">
        <v>218</v>
      </c>
      <c r="I5124" s="34">
        <v>5.9791999999999996E-3</v>
      </c>
      <c r="J5124" s="34">
        <v>2918.9187000000002</v>
      </c>
      <c r="K5124" s="35" t="str">
        <f t="shared" si="416"/>
        <v>Leenderbos, Groote Heide &amp; De Plateaux_H4030</v>
      </c>
      <c r="L5124" s="36">
        <f>VLOOKUP(D5124,DATA!A:F,5,FALSE)</f>
        <v>1.0986712608830001E-2</v>
      </c>
      <c r="M5124" s="37">
        <f>VLOOKUP(D5124,DATA!A:F,6,FALSE)</f>
        <v>982</v>
      </c>
      <c r="N5124" s="36">
        <f t="shared" si="417"/>
        <v>47.113706983060965</v>
      </c>
      <c r="O5124" s="36">
        <f t="shared" si="418"/>
        <v>47.115343807390147</v>
      </c>
      <c r="P5124" s="36">
        <f t="shared" ref="P5124:P5186" si="419">O5124-N5124</f>
        <v>1.6368243291822182E-3</v>
      </c>
      <c r="Q5124" s="36">
        <f t="shared" ref="Q5124:Q5186" si="420">IF(AND(H5124&lt;&gt;"below",I5124&gt;=0.005),J5124*P5124/100,0)</f>
        <v>4.7777571430649327E-2</v>
      </c>
    </row>
    <row r="5125" spans="1:17" x14ac:dyDescent="0.3">
      <c r="A5125" s="29">
        <v>2046658</v>
      </c>
      <c r="B5125" s="1">
        <v>136</v>
      </c>
      <c r="C5125" s="1" t="s">
        <v>14</v>
      </c>
      <c r="D5125" s="1" t="s">
        <v>53</v>
      </c>
      <c r="E5125" s="1" t="s">
        <v>54</v>
      </c>
      <c r="F5125" s="47">
        <v>714</v>
      </c>
      <c r="G5125" s="34">
        <v>873.38</v>
      </c>
      <c r="H5125" s="1" t="s">
        <v>218</v>
      </c>
      <c r="I5125" s="34">
        <v>5.4517000000000003E-3</v>
      </c>
      <c r="J5125" s="34">
        <v>6933.4660000000003</v>
      </c>
      <c r="K5125" s="35" t="str">
        <f t="shared" si="416"/>
        <v>Leenderbos, Groote Heide &amp; De Plateaux_H4030</v>
      </c>
      <c r="L5125" s="36">
        <f>VLOOKUP(D5125,DATA!A:F,5,FALSE)</f>
        <v>1.0986712608830001E-2</v>
      </c>
      <c r="M5125" s="37">
        <f>VLOOKUP(D5125,DATA!A:F,6,FALSE)</f>
        <v>982</v>
      </c>
      <c r="N5125" s="36">
        <f t="shared" si="417"/>
        <v>23.265555549090976</v>
      </c>
      <c r="O5125" s="36">
        <f t="shared" si="418"/>
        <v>23.266624875883256</v>
      </c>
      <c r="P5125" s="36">
        <f t="shared" si="419"/>
        <v>1.0693267922796679E-3</v>
      </c>
      <c r="Q5125" s="36">
        <f t="shared" si="420"/>
        <v>7.4141409571601397E-2</v>
      </c>
    </row>
    <row r="5126" spans="1:17" x14ac:dyDescent="0.3">
      <c r="A5126" s="29">
        <v>2046659</v>
      </c>
      <c r="B5126" s="1">
        <v>136</v>
      </c>
      <c r="C5126" s="1" t="s">
        <v>14</v>
      </c>
      <c r="D5126" s="1" t="s">
        <v>53</v>
      </c>
      <c r="E5126" s="1" t="s">
        <v>54</v>
      </c>
      <c r="F5126" s="47">
        <v>714</v>
      </c>
      <c r="G5126" s="34">
        <v>925.71</v>
      </c>
      <c r="H5126" s="1" t="s">
        <v>218</v>
      </c>
      <c r="I5126" s="34">
        <v>5.7190000000000001E-3</v>
      </c>
      <c r="J5126" s="34">
        <v>5932.2629999999999</v>
      </c>
      <c r="K5126" s="35" t="str">
        <f t="shared" si="416"/>
        <v>Leenderbos, Groote Heide &amp; De Plateaux_H4030</v>
      </c>
      <c r="L5126" s="36">
        <f>VLOOKUP(D5126,DATA!A:F,5,FALSE)</f>
        <v>1.0986712608830001E-2</v>
      </c>
      <c r="M5126" s="37">
        <f>VLOOKUP(D5126,DATA!A:F,6,FALSE)</f>
        <v>982</v>
      </c>
      <c r="N5126" s="36">
        <f t="shared" si="417"/>
        <v>35.013586507740662</v>
      </c>
      <c r="O5126" s="36">
        <f t="shared" si="418"/>
        <v>35.015016228155474</v>
      </c>
      <c r="P5126" s="36">
        <f t="shared" si="419"/>
        <v>1.4297204148121523E-3</v>
      </c>
      <c r="Q5126" s="36">
        <f t="shared" si="420"/>
        <v>8.4814775171347834E-2</v>
      </c>
    </row>
    <row r="5127" spans="1:17" x14ac:dyDescent="0.3">
      <c r="A5127" s="29">
        <v>2046660</v>
      </c>
      <c r="B5127" s="1">
        <v>136</v>
      </c>
      <c r="C5127" s="1" t="s">
        <v>14</v>
      </c>
      <c r="D5127" s="1" t="s">
        <v>57</v>
      </c>
      <c r="E5127" s="1" t="s">
        <v>58</v>
      </c>
      <c r="F5127" s="47">
        <v>714</v>
      </c>
      <c r="G5127" s="34">
        <v>906.05</v>
      </c>
      <c r="H5127" s="1" t="s">
        <v>218</v>
      </c>
      <c r="I5127" s="34">
        <v>5.4574000000000003E-3</v>
      </c>
      <c r="J5127" s="34">
        <v>881.88189999999997</v>
      </c>
      <c r="K5127" s="35" t="str">
        <f t="shared" si="416"/>
        <v>Leenderbos, Groote Heide &amp; De Plateaux_H3160</v>
      </c>
      <c r="L5127" s="36">
        <f>VLOOKUP(D5127,DATA!A:F,5,FALSE)</f>
        <v>1.0986712608830001E-2</v>
      </c>
      <c r="M5127" s="37">
        <f>VLOOKUP(D5127,DATA!A:F,6,FALSE)</f>
        <v>982</v>
      </c>
      <c r="N5127" s="36">
        <f t="shared" si="417"/>
        <v>30.270690118468764</v>
      </c>
      <c r="O5127" s="36">
        <f t="shared" si="418"/>
        <v>30.271955718210332</v>
      </c>
      <c r="P5127" s="36">
        <f t="shared" si="419"/>
        <v>1.2655997415684794E-3</v>
      </c>
      <c r="Q5127" s="36">
        <f t="shared" si="420"/>
        <v>1.1161095047339196E-2</v>
      </c>
    </row>
    <row r="5128" spans="1:17" x14ac:dyDescent="0.3">
      <c r="A5128" s="29">
        <v>2046660</v>
      </c>
      <c r="B5128" s="1">
        <v>136</v>
      </c>
      <c r="C5128" s="1" t="s">
        <v>14</v>
      </c>
      <c r="D5128" s="1" t="s">
        <v>53</v>
      </c>
      <c r="E5128" s="1" t="s">
        <v>54</v>
      </c>
      <c r="F5128" s="47">
        <v>714</v>
      </c>
      <c r="G5128" s="34">
        <v>906.05</v>
      </c>
      <c r="H5128" s="1" t="s">
        <v>218</v>
      </c>
      <c r="I5128" s="34">
        <v>5.4574000000000003E-3</v>
      </c>
      <c r="J5128" s="34">
        <v>6028.4089999999997</v>
      </c>
      <c r="K5128" s="35" t="str">
        <f t="shared" si="416"/>
        <v>Leenderbos, Groote Heide &amp; De Plateaux_H4030</v>
      </c>
      <c r="L5128" s="36">
        <f>VLOOKUP(D5128,DATA!A:F,5,FALSE)</f>
        <v>1.0986712608830001E-2</v>
      </c>
      <c r="M5128" s="37">
        <f>VLOOKUP(D5128,DATA!A:F,6,FALSE)</f>
        <v>982</v>
      </c>
      <c r="N5128" s="36">
        <f t="shared" si="417"/>
        <v>30.270690118468764</v>
      </c>
      <c r="O5128" s="36">
        <f t="shared" si="418"/>
        <v>30.271955718210332</v>
      </c>
      <c r="P5128" s="36">
        <f t="shared" si="419"/>
        <v>1.2655997415684794E-3</v>
      </c>
      <c r="Q5128" s="36">
        <f t="shared" si="420"/>
        <v>7.6295528724690947E-2</v>
      </c>
    </row>
    <row r="5129" spans="1:17" x14ac:dyDescent="0.3">
      <c r="A5129" s="29">
        <v>2046661</v>
      </c>
      <c r="B5129" s="1">
        <v>136</v>
      </c>
      <c r="C5129" s="1" t="s">
        <v>14</v>
      </c>
      <c r="D5129" s="1" t="s">
        <v>53</v>
      </c>
      <c r="E5129" s="1" t="s">
        <v>54</v>
      </c>
      <c r="F5129" s="47">
        <v>714</v>
      </c>
      <c r="G5129" s="34">
        <v>855.09</v>
      </c>
      <c r="H5129" s="1" t="s">
        <v>218</v>
      </c>
      <c r="I5129" s="34">
        <v>5.3300999999999999E-3</v>
      </c>
      <c r="J5129" s="34">
        <v>8910.31</v>
      </c>
      <c r="K5129" s="35" t="str">
        <f t="shared" si="416"/>
        <v>Leenderbos, Groote Heide &amp; De Plateaux_H4030</v>
      </c>
      <c r="L5129" s="36">
        <f>VLOOKUP(D5129,DATA!A:F,5,FALSE)</f>
        <v>1.0986712608830001E-2</v>
      </c>
      <c r="M5129" s="37">
        <f>VLOOKUP(D5129,DATA!A:F,6,FALSE)</f>
        <v>982</v>
      </c>
      <c r="N5129" s="36">
        <f t="shared" si="417"/>
        <v>19.871840023330574</v>
      </c>
      <c r="O5129" s="36">
        <f t="shared" si="418"/>
        <v>19.872772491543255</v>
      </c>
      <c r="P5129" s="36">
        <f t="shared" si="419"/>
        <v>9.3246821268166968E-4</v>
      </c>
      <c r="Q5129" s="36">
        <f t="shared" si="420"/>
        <v>8.3085808401396066E-2</v>
      </c>
    </row>
    <row r="5130" spans="1:17" x14ac:dyDescent="0.3">
      <c r="A5130" s="29">
        <v>2046662</v>
      </c>
      <c r="B5130" s="1">
        <v>136</v>
      </c>
      <c r="C5130" s="1" t="s">
        <v>14</v>
      </c>
      <c r="D5130" s="1" t="s">
        <v>53</v>
      </c>
      <c r="E5130" s="1" t="s">
        <v>54</v>
      </c>
      <c r="F5130" s="47">
        <v>714</v>
      </c>
      <c r="G5130" s="34">
        <v>849.13</v>
      </c>
      <c r="H5130" s="1" t="s">
        <v>218</v>
      </c>
      <c r="I5130" s="34">
        <v>5.2217000000000001E-3</v>
      </c>
      <c r="J5130" s="34">
        <v>7530.8</v>
      </c>
      <c r="K5130" s="35" t="str">
        <f t="shared" si="416"/>
        <v>Leenderbos, Groote Heide &amp; De Plateaux_H4030</v>
      </c>
      <c r="L5130" s="36">
        <f>VLOOKUP(D5130,DATA!A:F,5,FALSE)</f>
        <v>1.0986712608830001E-2</v>
      </c>
      <c r="M5130" s="37">
        <f>VLOOKUP(D5130,DATA!A:F,6,FALSE)</f>
        <v>982</v>
      </c>
      <c r="N5130" s="36">
        <f t="shared" si="417"/>
        <v>18.849722758705472</v>
      </c>
      <c r="O5130" s="36">
        <f t="shared" si="418"/>
        <v>18.850600330016661</v>
      </c>
      <c r="P5130" s="36">
        <f t="shared" si="419"/>
        <v>8.775713111894845E-4</v>
      </c>
      <c r="Q5130" s="36">
        <f t="shared" si="420"/>
        <v>6.6088140303057707E-2</v>
      </c>
    </row>
    <row r="5131" spans="1:17" x14ac:dyDescent="0.3">
      <c r="A5131" s="29">
        <v>2046663</v>
      </c>
      <c r="B5131" s="1">
        <v>136</v>
      </c>
      <c r="C5131" s="1" t="s">
        <v>14</v>
      </c>
      <c r="D5131" s="1" t="s">
        <v>53</v>
      </c>
      <c r="E5131" s="1" t="s">
        <v>54</v>
      </c>
      <c r="F5131" s="47">
        <v>714</v>
      </c>
      <c r="G5131" s="34">
        <v>845.29</v>
      </c>
      <c r="H5131" s="1" t="s">
        <v>218</v>
      </c>
      <c r="I5131" s="34">
        <v>5.2205000000000003E-3</v>
      </c>
      <c r="J5131" s="34">
        <v>4103.8125</v>
      </c>
      <c r="K5131" s="35" t="str">
        <f t="shared" si="416"/>
        <v>Leenderbos, Groote Heide &amp; De Plateaux_H4030</v>
      </c>
      <c r="L5131" s="36">
        <f>VLOOKUP(D5131,DATA!A:F,5,FALSE)</f>
        <v>1.0986712608830001E-2</v>
      </c>
      <c r="M5131" s="37">
        <f>VLOOKUP(D5131,DATA!A:F,6,FALSE)</f>
        <v>982</v>
      </c>
      <c r="N5131" s="36">
        <f t="shared" si="417"/>
        <v>18.212839143130282</v>
      </c>
      <c r="O5131" s="36">
        <f t="shared" si="418"/>
        <v>18.213693522133369</v>
      </c>
      <c r="P5131" s="36">
        <f t="shared" si="419"/>
        <v>8.5437900308704684E-4</v>
      </c>
      <c r="Q5131" s="36">
        <f t="shared" si="420"/>
        <v>3.5062112326061615E-2</v>
      </c>
    </row>
    <row r="5132" spans="1:17" x14ac:dyDescent="0.3">
      <c r="A5132" s="29">
        <v>2046664</v>
      </c>
      <c r="B5132" s="1">
        <v>136</v>
      </c>
      <c r="C5132" s="1" t="s">
        <v>14</v>
      </c>
      <c r="D5132" s="1" t="s">
        <v>53</v>
      </c>
      <c r="E5132" s="1" t="s">
        <v>54</v>
      </c>
      <c r="F5132" s="47">
        <v>714</v>
      </c>
      <c r="G5132" s="34">
        <v>850.38</v>
      </c>
      <c r="H5132" s="1" t="s">
        <v>218</v>
      </c>
      <c r="I5132" s="34">
        <v>5.2277000000000001E-3</v>
      </c>
      <c r="J5132" s="34">
        <v>973.58239073136997</v>
      </c>
      <c r="K5132" s="35" t="str">
        <f t="shared" si="416"/>
        <v>Leenderbos, Groote Heide &amp; De Plateaux_H4030</v>
      </c>
      <c r="L5132" s="36">
        <f>VLOOKUP(D5132,DATA!A:F,5,FALSE)</f>
        <v>1.0986712608830001E-2</v>
      </c>
      <c r="M5132" s="37">
        <f>VLOOKUP(D5132,DATA!A:F,6,FALSE)</f>
        <v>982</v>
      </c>
      <c r="N5132" s="36">
        <f t="shared" si="417"/>
        <v>19.060696201338867</v>
      </c>
      <c r="O5132" s="36">
        <f t="shared" si="418"/>
        <v>19.061582304656461</v>
      </c>
      <c r="P5132" s="36">
        <f t="shared" si="419"/>
        <v>8.8610331759397809E-4</v>
      </c>
      <c r="Q5132" s="36">
        <f t="shared" si="420"/>
        <v>8.6269458637814357E-3</v>
      </c>
    </row>
    <row r="5133" spans="1:17" x14ac:dyDescent="0.3">
      <c r="A5133" s="29">
        <v>2046665</v>
      </c>
      <c r="B5133" s="1">
        <v>136</v>
      </c>
      <c r="C5133" s="1" t="s">
        <v>14</v>
      </c>
      <c r="D5133" s="1" t="s">
        <v>53</v>
      </c>
      <c r="E5133" s="1" t="s">
        <v>54</v>
      </c>
      <c r="F5133" s="47">
        <v>714</v>
      </c>
      <c r="G5133" s="34">
        <v>848.84</v>
      </c>
      <c r="H5133" s="1" t="s">
        <v>218</v>
      </c>
      <c r="I5133" s="34">
        <v>5.1612000000000003E-3</v>
      </c>
      <c r="J5133" s="34">
        <v>9037.5570000000007</v>
      </c>
      <c r="K5133" s="35" t="str">
        <f t="shared" si="416"/>
        <v>Leenderbos, Groote Heide &amp; De Plateaux_H4030</v>
      </c>
      <c r="L5133" s="36">
        <f>VLOOKUP(D5133,DATA!A:F,5,FALSE)</f>
        <v>1.0986712608830001E-2</v>
      </c>
      <c r="M5133" s="37">
        <f>VLOOKUP(D5133,DATA!A:F,6,FALSE)</f>
        <v>982</v>
      </c>
      <c r="N5133" s="36">
        <f t="shared" si="417"/>
        <v>18.801033905061434</v>
      </c>
      <c r="O5133" s="36">
        <f t="shared" si="418"/>
        <v>18.80189958702308</v>
      </c>
      <c r="P5133" s="36">
        <f t="shared" si="419"/>
        <v>8.6568196164549249E-4</v>
      </c>
      <c r="Q5133" s="36">
        <f t="shared" si="420"/>
        <v>7.8236500722429533E-2</v>
      </c>
    </row>
    <row r="5134" spans="1:17" x14ac:dyDescent="0.3">
      <c r="A5134" s="29">
        <v>2046666</v>
      </c>
      <c r="B5134" s="1">
        <v>136</v>
      </c>
      <c r="C5134" s="1" t="s">
        <v>14</v>
      </c>
      <c r="D5134" s="1" t="s">
        <v>53</v>
      </c>
      <c r="E5134" s="1" t="s">
        <v>54</v>
      </c>
      <c r="F5134" s="47">
        <v>714</v>
      </c>
      <c r="G5134" s="34">
        <v>845.76</v>
      </c>
      <c r="H5134" s="1" t="s">
        <v>218</v>
      </c>
      <c r="I5134" s="34">
        <v>5.1117999999999997E-3</v>
      </c>
      <c r="J5134" s="34">
        <v>9420.3619999999992</v>
      </c>
      <c r="K5134" s="35" t="str">
        <f t="shared" si="416"/>
        <v>Leenderbos, Groote Heide &amp; De Plateaux_H4030</v>
      </c>
      <c r="L5134" s="36">
        <f>VLOOKUP(D5134,DATA!A:F,5,FALSE)</f>
        <v>1.0986712608830001E-2</v>
      </c>
      <c r="M5134" s="37">
        <f>VLOOKUP(D5134,DATA!A:F,6,FALSE)</f>
        <v>982</v>
      </c>
      <c r="N5134" s="36">
        <f t="shared" si="417"/>
        <v>18.289883508384953</v>
      </c>
      <c r="O5134" s="36">
        <f t="shared" si="418"/>
        <v>18.290722844907712</v>
      </c>
      <c r="P5134" s="36">
        <f t="shared" si="419"/>
        <v>8.3933652275902659E-4</v>
      </c>
      <c r="Q5134" s="36">
        <f t="shared" si="420"/>
        <v>7.9068538842112679E-2</v>
      </c>
    </row>
    <row r="5135" spans="1:17" x14ac:dyDescent="0.3">
      <c r="A5135" s="29">
        <v>2046667</v>
      </c>
      <c r="B5135" s="1">
        <v>136</v>
      </c>
      <c r="C5135" s="1" t="s">
        <v>14</v>
      </c>
      <c r="D5135" s="1" t="s">
        <v>53</v>
      </c>
      <c r="E5135" s="1" t="s">
        <v>54</v>
      </c>
      <c r="F5135" s="47">
        <v>714</v>
      </c>
      <c r="G5135" s="34">
        <v>901.32</v>
      </c>
      <c r="H5135" s="1" t="s">
        <v>218</v>
      </c>
      <c r="I5135" s="34">
        <v>5.3372000000000003E-3</v>
      </c>
      <c r="J5135" s="34">
        <v>2430.3652000000002</v>
      </c>
      <c r="K5135" s="35" t="str">
        <f t="shared" si="416"/>
        <v>Leenderbos, Groote Heide &amp; De Plateaux_H4030</v>
      </c>
      <c r="L5135" s="36">
        <f>VLOOKUP(D5135,DATA!A:F,5,FALSE)</f>
        <v>1.0986712608830001E-2</v>
      </c>
      <c r="M5135" s="37">
        <f>VLOOKUP(D5135,DATA!A:F,6,FALSE)</f>
        <v>982</v>
      </c>
      <c r="N5135" s="36">
        <f t="shared" si="417"/>
        <v>29.185165147554439</v>
      </c>
      <c r="O5135" s="36">
        <f t="shared" si="418"/>
        <v>29.186377064740533</v>
      </c>
      <c r="P5135" s="36">
        <f t="shared" si="419"/>
        <v>1.2119171860938138E-3</v>
      </c>
      <c r="Q5135" s="36">
        <f t="shared" si="420"/>
        <v>2.9454013543643295E-2</v>
      </c>
    </row>
    <row r="5136" spans="1:17" x14ac:dyDescent="0.3">
      <c r="A5136" s="29">
        <v>2046671</v>
      </c>
      <c r="B5136" s="1">
        <v>136</v>
      </c>
      <c r="C5136" s="1" t="s">
        <v>14</v>
      </c>
      <c r="D5136" s="1" t="s">
        <v>53</v>
      </c>
      <c r="E5136" s="1" t="s">
        <v>54</v>
      </c>
      <c r="F5136" s="47">
        <v>714</v>
      </c>
      <c r="G5136" s="34">
        <v>984.46</v>
      </c>
      <c r="H5136" s="1" t="s">
        <v>218</v>
      </c>
      <c r="I5136" s="34">
        <v>5.5494000000000003E-3</v>
      </c>
      <c r="J5136" s="34">
        <v>1181.6908000000001</v>
      </c>
      <c r="K5136" s="35" t="str">
        <f t="shared" si="416"/>
        <v>Leenderbos, Groote Heide &amp; De Plateaux_H4030</v>
      </c>
      <c r="L5136" s="36">
        <f>VLOOKUP(D5136,DATA!A:F,5,FALSE)</f>
        <v>1.0986712608830001E-2</v>
      </c>
      <c r="M5136" s="37">
        <f>VLOOKUP(D5136,DATA!A:F,6,FALSE)</f>
        <v>982</v>
      </c>
      <c r="N5136" s="36">
        <f t="shared" si="417"/>
        <v>50.675641697626475</v>
      </c>
      <c r="O5136" s="36">
        <f t="shared" si="418"/>
        <v>50.677165660250537</v>
      </c>
      <c r="P5136" s="36">
        <f t="shared" si="419"/>
        <v>1.5239626240628468E-3</v>
      </c>
      <c r="Q5136" s="36">
        <f t="shared" si="420"/>
        <v>1.8008526123989246E-2</v>
      </c>
    </row>
    <row r="5137" spans="1:17" x14ac:dyDescent="0.3">
      <c r="A5137" s="29">
        <v>2046672</v>
      </c>
      <c r="B5137" s="1">
        <v>136</v>
      </c>
      <c r="C5137" s="1" t="s">
        <v>14</v>
      </c>
      <c r="D5137" s="1" t="s">
        <v>41</v>
      </c>
      <c r="E5137" s="1" t="s">
        <v>42</v>
      </c>
      <c r="F5137" s="47">
        <v>1071</v>
      </c>
      <c r="G5137" s="34">
        <v>1146.6600000000001</v>
      </c>
      <c r="H5137" s="1" t="s">
        <v>218</v>
      </c>
      <c r="I5137" s="34">
        <v>6.136E-3</v>
      </c>
      <c r="J5137" s="34">
        <v>5.364236</v>
      </c>
      <c r="K5137" s="35" t="str">
        <f t="shared" si="416"/>
        <v>Leenderbos, Groote Heide &amp; De Plateaux_H4010A</v>
      </c>
      <c r="L5137" s="36">
        <f>VLOOKUP(D5137,DATA!A:F,5,FALSE)</f>
        <v>1.3726988247862192E-2</v>
      </c>
      <c r="M5137" s="37">
        <f>VLOOKUP(D5137,DATA!A:F,6,FALSE)</f>
        <v>1285.5</v>
      </c>
      <c r="N5137" s="36">
        <f t="shared" si="417"/>
        <v>12.944723243699299</v>
      </c>
      <c r="O5137" s="36">
        <f t="shared" si="418"/>
        <v>12.945672453115641</v>
      </c>
      <c r="P5137" s="36">
        <f t="shared" si="419"/>
        <v>9.4920941634235589E-4</v>
      </c>
      <c r="Q5137" s="36">
        <f t="shared" si="420"/>
        <v>5.0917833226826539E-5</v>
      </c>
    </row>
    <row r="5138" spans="1:17" x14ac:dyDescent="0.3">
      <c r="A5138" s="29">
        <v>2046712</v>
      </c>
      <c r="B5138" s="1">
        <v>138</v>
      </c>
      <c r="C5138" s="1" t="s">
        <v>38</v>
      </c>
      <c r="D5138" s="1" t="s">
        <v>75</v>
      </c>
      <c r="E5138" s="1" t="s">
        <v>76</v>
      </c>
      <c r="F5138" s="47">
        <v>1071</v>
      </c>
      <c r="G5138" s="34">
        <v>1551.99</v>
      </c>
      <c r="H5138" s="1" t="s">
        <v>218</v>
      </c>
      <c r="I5138" s="34">
        <v>5.7930000000000004E-4</v>
      </c>
      <c r="J5138" s="34">
        <v>3142.9114</v>
      </c>
      <c r="K5138" s="35" t="str">
        <f t="shared" si="416"/>
        <v>Weerter- en Budelerbergen &amp; Ringselven_Lg13</v>
      </c>
      <c r="L5138" s="36">
        <f>VLOOKUP(D5138,DATA!A:F,5,FALSE)</f>
        <v>8.4126827976184013E-3</v>
      </c>
      <c r="M5138" s="37">
        <f>VLOOKUP(D5138,DATA!A:F,6,FALSE)</f>
        <v>1421</v>
      </c>
      <c r="N5138" s="36">
        <f t="shared" si="417"/>
        <v>75.063041237682015</v>
      </c>
      <c r="O5138" s="36">
        <f t="shared" si="418"/>
        <v>75.063132461271181</v>
      </c>
      <c r="P5138" s="36">
        <f t="shared" si="419"/>
        <v>9.1223589166133934E-5</v>
      </c>
      <c r="Q5138" s="36">
        <f t="shared" si="420"/>
        <v>0</v>
      </c>
    </row>
    <row r="5139" spans="1:17" x14ac:dyDescent="0.3">
      <c r="A5139" s="29">
        <v>2046713</v>
      </c>
      <c r="B5139" s="1">
        <v>138</v>
      </c>
      <c r="C5139" s="1" t="s">
        <v>38</v>
      </c>
      <c r="D5139" s="1" t="s">
        <v>75</v>
      </c>
      <c r="E5139" s="1" t="s">
        <v>76</v>
      </c>
      <c r="F5139" s="47">
        <v>1071</v>
      </c>
      <c r="G5139" s="34">
        <v>1291.92</v>
      </c>
      <c r="H5139" s="1" t="s">
        <v>218</v>
      </c>
      <c r="I5139" s="34">
        <v>4.4559999999999999E-4</v>
      </c>
      <c r="J5139" s="34">
        <v>1048.0015000000001</v>
      </c>
      <c r="K5139" s="35" t="str">
        <f t="shared" si="416"/>
        <v>Weerter- en Budelerbergen &amp; Ringselven_Lg13</v>
      </c>
      <c r="L5139" s="36">
        <f>VLOOKUP(D5139,DATA!A:F,5,FALSE)</f>
        <v>8.4126827976184013E-3</v>
      </c>
      <c r="M5139" s="37">
        <f>VLOOKUP(D5139,DATA!A:F,6,FALSE)</f>
        <v>1421</v>
      </c>
      <c r="N5139" s="36">
        <f t="shared" si="417"/>
        <v>25.238940485209206</v>
      </c>
      <c r="O5139" s="36">
        <f t="shared" si="418"/>
        <v>25.239011218956477</v>
      </c>
      <c r="P5139" s="36">
        <f t="shared" si="419"/>
        <v>7.0733747271845004E-5</v>
      </c>
      <c r="Q5139" s="36">
        <f t="shared" si="420"/>
        <v>0</v>
      </c>
    </row>
    <row r="5140" spans="1:17" x14ac:dyDescent="0.3">
      <c r="A5140" s="29">
        <v>2046714</v>
      </c>
      <c r="B5140" s="1">
        <v>138</v>
      </c>
      <c r="C5140" s="1" t="s">
        <v>38</v>
      </c>
      <c r="D5140" s="1" t="s">
        <v>75</v>
      </c>
      <c r="E5140" s="1" t="s">
        <v>76</v>
      </c>
      <c r="F5140" s="47">
        <v>1071</v>
      </c>
      <c r="G5140" s="34">
        <v>1639.32</v>
      </c>
      <c r="H5140" s="1" t="s">
        <v>218</v>
      </c>
      <c r="I5140" s="34">
        <v>4.8260000000000002E-4</v>
      </c>
      <c r="J5140" s="34">
        <v>8897.6380000000008</v>
      </c>
      <c r="K5140" s="35" t="str">
        <f t="shared" si="416"/>
        <v>Weerter- en Budelerbergen &amp; Ringselven_Lg13</v>
      </c>
      <c r="L5140" s="36">
        <f>VLOOKUP(D5140,DATA!A:F,5,FALSE)</f>
        <v>8.4126827976184013E-3</v>
      </c>
      <c r="M5140" s="37">
        <f>VLOOKUP(D5140,DATA!A:F,6,FALSE)</f>
        <v>1421</v>
      </c>
      <c r="N5140" s="36">
        <f t="shared" si="417"/>
        <v>86.255284591802976</v>
      </c>
      <c r="O5140" s="36">
        <f t="shared" si="418"/>
        <v>86.255332724772586</v>
      </c>
      <c r="P5140" s="36">
        <f t="shared" si="419"/>
        <v>4.8132969610037435E-5</v>
      </c>
      <c r="Q5140" s="36">
        <f t="shared" si="420"/>
        <v>0</v>
      </c>
    </row>
    <row r="5141" spans="1:17" x14ac:dyDescent="0.3">
      <c r="A5141" s="29">
        <v>2046715</v>
      </c>
      <c r="B5141" s="1">
        <v>138</v>
      </c>
      <c r="C5141" s="1" t="s">
        <v>38</v>
      </c>
      <c r="D5141" s="1" t="s">
        <v>75</v>
      </c>
      <c r="E5141" s="1" t="s">
        <v>76</v>
      </c>
      <c r="F5141" s="47">
        <v>1071</v>
      </c>
      <c r="G5141" s="34">
        <v>1726.21</v>
      </c>
      <c r="H5141" s="1" t="s">
        <v>218</v>
      </c>
      <c r="I5141" s="34">
        <v>4.526E-4</v>
      </c>
      <c r="J5141" s="34">
        <v>9630.8729999999996</v>
      </c>
      <c r="K5141" s="35" t="str">
        <f t="shared" si="416"/>
        <v>Weerter- en Budelerbergen &amp; Ringselven_Lg13</v>
      </c>
      <c r="L5141" s="36">
        <f>VLOOKUP(D5141,DATA!A:F,5,FALSE)</f>
        <v>8.4126827976184013E-3</v>
      </c>
      <c r="M5141" s="37">
        <f>VLOOKUP(D5141,DATA!A:F,6,FALSE)</f>
        <v>1421</v>
      </c>
      <c r="N5141" s="36">
        <f t="shared" si="417"/>
        <v>92.874934751245107</v>
      </c>
      <c r="O5141" s="36">
        <f t="shared" si="418"/>
        <v>92.874959947484257</v>
      </c>
      <c r="P5141" s="36">
        <f t="shared" si="419"/>
        <v>2.5196239150204747E-5</v>
      </c>
      <c r="Q5141" s="36">
        <f t="shared" si="420"/>
        <v>0</v>
      </c>
    </row>
    <row r="5142" spans="1:17" x14ac:dyDescent="0.3">
      <c r="A5142" s="29">
        <v>2048186</v>
      </c>
      <c r="B5142" s="1">
        <v>136</v>
      </c>
      <c r="C5142" s="1" t="s">
        <v>14</v>
      </c>
      <c r="D5142" s="1" t="s">
        <v>53</v>
      </c>
      <c r="E5142" s="1" t="s">
        <v>54</v>
      </c>
      <c r="F5142" s="47">
        <v>714</v>
      </c>
      <c r="G5142" s="34">
        <v>867.02</v>
      </c>
      <c r="H5142" s="1" t="s">
        <v>218</v>
      </c>
      <c r="I5142" s="34">
        <v>5.4216000000000004E-3</v>
      </c>
      <c r="J5142" s="34">
        <v>5534.1265000000003</v>
      </c>
      <c r="K5142" s="35" t="str">
        <f t="shared" si="416"/>
        <v>Leenderbos, Groote Heide &amp; De Plateaux_H4030</v>
      </c>
      <c r="L5142" s="36">
        <f>VLOOKUP(D5142,DATA!A:F,5,FALSE)</f>
        <v>1.0986712608830001E-2</v>
      </c>
      <c r="M5142" s="37">
        <f>VLOOKUP(D5142,DATA!A:F,6,FALSE)</f>
        <v>982</v>
      </c>
      <c r="N5142" s="36">
        <f t="shared" si="417"/>
        <v>22.041454945789003</v>
      </c>
      <c r="O5142" s="36">
        <f t="shared" si="418"/>
        <v>22.042478489639723</v>
      </c>
      <c r="P5142" s="36">
        <f t="shared" si="419"/>
        <v>1.0235438507208983E-3</v>
      </c>
      <c r="Q5142" s="36">
        <f t="shared" si="420"/>
        <v>5.6644211481865679E-2</v>
      </c>
    </row>
    <row r="5143" spans="1:17" x14ac:dyDescent="0.3">
      <c r="A5143" s="29">
        <v>2048187</v>
      </c>
      <c r="B5143" s="1">
        <v>136</v>
      </c>
      <c r="C5143" s="1" t="s">
        <v>14</v>
      </c>
      <c r="D5143" s="1" t="s">
        <v>53</v>
      </c>
      <c r="E5143" s="1" t="s">
        <v>54</v>
      </c>
      <c r="F5143" s="47">
        <v>714</v>
      </c>
      <c r="G5143" s="34">
        <v>914.85</v>
      </c>
      <c r="H5143" s="1" t="s">
        <v>218</v>
      </c>
      <c r="I5143" s="34">
        <v>5.6819000000000001E-3</v>
      </c>
      <c r="J5143" s="34">
        <v>8308.1919999999991</v>
      </c>
      <c r="K5143" s="35" t="str">
        <f t="shared" si="416"/>
        <v>Leenderbos, Groote Heide &amp; De Plateaux_H4030</v>
      </c>
      <c r="L5143" s="36">
        <f>VLOOKUP(D5143,DATA!A:F,5,FALSE)</f>
        <v>1.0986712608830001E-2</v>
      </c>
      <c r="M5143" s="37">
        <f>VLOOKUP(D5143,DATA!A:F,6,FALSE)</f>
        <v>982</v>
      </c>
      <c r="N5143" s="36">
        <f t="shared" si="417"/>
        <v>32.349465619581608</v>
      </c>
      <c r="O5143" s="36">
        <f t="shared" si="418"/>
        <v>32.350831788743513</v>
      </c>
      <c r="P5143" s="36">
        <f t="shared" si="419"/>
        <v>1.3661691619049066E-3</v>
      </c>
      <c r="Q5143" s="36">
        <f t="shared" si="420"/>
        <v>0.11350395701585049</v>
      </c>
    </row>
    <row r="5144" spans="1:17" x14ac:dyDescent="0.3">
      <c r="A5144" s="29">
        <v>2048188</v>
      </c>
      <c r="B5144" s="1">
        <v>136</v>
      </c>
      <c r="C5144" s="1" t="s">
        <v>14</v>
      </c>
      <c r="D5144" s="1" t="s">
        <v>53</v>
      </c>
      <c r="E5144" s="1" t="s">
        <v>54</v>
      </c>
      <c r="F5144" s="47">
        <v>714</v>
      </c>
      <c r="G5144" s="34">
        <v>953.74</v>
      </c>
      <c r="H5144" s="1" t="s">
        <v>218</v>
      </c>
      <c r="I5144" s="34">
        <v>5.8894000000000004E-3</v>
      </c>
      <c r="J5144" s="34">
        <v>9267.7749999999996</v>
      </c>
      <c r="K5144" s="35" t="str">
        <f t="shared" si="416"/>
        <v>Leenderbos, Groote Heide &amp; De Plateaux_H4030</v>
      </c>
      <c r="L5144" s="36">
        <f>VLOOKUP(D5144,DATA!A:F,5,FALSE)</f>
        <v>1.0986712608830001E-2</v>
      </c>
      <c r="M5144" s="37">
        <f>VLOOKUP(D5144,DATA!A:F,6,FALSE)</f>
        <v>982</v>
      </c>
      <c r="N5144" s="36">
        <f t="shared" si="417"/>
        <v>42.299648272998539</v>
      </c>
      <c r="O5144" s="36">
        <f t="shared" si="418"/>
        <v>42.301227542312184</v>
      </c>
      <c r="P5144" s="36">
        <f t="shared" si="419"/>
        <v>1.5792693136447156E-3</v>
      </c>
      <c r="Q5144" s="36">
        <f t="shared" si="420"/>
        <v>0.14636312663263654</v>
      </c>
    </row>
    <row r="5145" spans="1:17" x14ac:dyDescent="0.3">
      <c r="A5145" s="29">
        <v>2048189</v>
      </c>
      <c r="B5145" s="1">
        <v>136</v>
      </c>
      <c r="C5145" s="1" t="s">
        <v>14</v>
      </c>
      <c r="D5145" s="1" t="s">
        <v>57</v>
      </c>
      <c r="E5145" s="1" t="s">
        <v>58</v>
      </c>
      <c r="F5145" s="47">
        <v>714</v>
      </c>
      <c r="G5145" s="34">
        <v>857.41</v>
      </c>
      <c r="H5145" s="1" t="s">
        <v>218</v>
      </c>
      <c r="I5145" s="34">
        <v>5.3197000000000001E-3</v>
      </c>
      <c r="J5145" s="34">
        <v>197.51703999999901</v>
      </c>
      <c r="K5145" s="35" t="str">
        <f t="shared" si="416"/>
        <v>Leenderbos, Groote Heide &amp; De Plateaux_H3160</v>
      </c>
      <c r="L5145" s="36">
        <f>VLOOKUP(D5145,DATA!A:F,5,FALSE)</f>
        <v>1.0986712608830001E-2</v>
      </c>
      <c r="M5145" s="37">
        <f>VLOOKUP(D5145,DATA!A:F,6,FALSE)</f>
        <v>982</v>
      </c>
      <c r="N5145" s="36">
        <f t="shared" si="417"/>
        <v>20.280821188745882</v>
      </c>
      <c r="O5145" s="36">
        <f t="shared" si="418"/>
        <v>20.281766143037011</v>
      </c>
      <c r="P5145" s="36">
        <f t="shared" si="419"/>
        <v>9.4495429112839702E-4</v>
      </c>
      <c r="Q5145" s="36">
        <f t="shared" si="420"/>
        <v>1.8664457451897831E-3</v>
      </c>
    </row>
    <row r="5146" spans="1:17" x14ac:dyDescent="0.3">
      <c r="A5146" s="29">
        <v>2048189</v>
      </c>
      <c r="B5146" s="1">
        <v>136</v>
      </c>
      <c r="C5146" s="1" t="s">
        <v>14</v>
      </c>
      <c r="D5146" s="1" t="s">
        <v>53</v>
      </c>
      <c r="E5146" s="1" t="s">
        <v>54</v>
      </c>
      <c r="F5146" s="47">
        <v>714</v>
      </c>
      <c r="G5146" s="34">
        <v>857.41</v>
      </c>
      <c r="H5146" s="1" t="s">
        <v>218</v>
      </c>
      <c r="I5146" s="34">
        <v>5.3197000000000001E-3</v>
      </c>
      <c r="J5146" s="34">
        <v>7550.6729999999998</v>
      </c>
      <c r="K5146" s="35" t="str">
        <f t="shared" si="416"/>
        <v>Leenderbos, Groote Heide &amp; De Plateaux_H4030</v>
      </c>
      <c r="L5146" s="36">
        <f>VLOOKUP(D5146,DATA!A:F,5,FALSE)</f>
        <v>1.0986712608830001E-2</v>
      </c>
      <c r="M5146" s="37">
        <f>VLOOKUP(D5146,DATA!A:F,6,FALSE)</f>
        <v>982</v>
      </c>
      <c r="N5146" s="36">
        <f t="shared" si="417"/>
        <v>20.280821188745882</v>
      </c>
      <c r="O5146" s="36">
        <f t="shared" si="418"/>
        <v>20.281766143037011</v>
      </c>
      <c r="P5146" s="36">
        <f t="shared" si="419"/>
        <v>9.4495429112839702E-4</v>
      </c>
      <c r="Q5146" s="36">
        <f t="shared" si="420"/>
        <v>7.1350408522573266E-2</v>
      </c>
    </row>
    <row r="5147" spans="1:17" x14ac:dyDescent="0.3">
      <c r="A5147" s="29">
        <v>2048190</v>
      </c>
      <c r="B5147" s="1">
        <v>136</v>
      </c>
      <c r="C5147" s="1" t="s">
        <v>14</v>
      </c>
      <c r="D5147" s="1" t="s">
        <v>53</v>
      </c>
      <c r="E5147" s="1" t="s">
        <v>54</v>
      </c>
      <c r="F5147" s="47">
        <v>714</v>
      </c>
      <c r="G5147" s="34">
        <v>857.85</v>
      </c>
      <c r="H5147" s="1" t="s">
        <v>218</v>
      </c>
      <c r="I5147" s="34">
        <v>5.3505999999999996E-3</v>
      </c>
      <c r="J5147" s="34">
        <v>6564.7430000000004</v>
      </c>
      <c r="K5147" s="35" t="str">
        <f t="shared" si="416"/>
        <v>Leenderbos, Groote Heide &amp; De Plateaux_H4030</v>
      </c>
      <c r="L5147" s="36">
        <f>VLOOKUP(D5147,DATA!A:F,5,FALSE)</f>
        <v>1.0986712608830001E-2</v>
      </c>
      <c r="M5147" s="37">
        <f>VLOOKUP(D5147,DATA!A:F,6,FALSE)</f>
        <v>982</v>
      </c>
      <c r="N5147" s="36">
        <f t="shared" si="417"/>
        <v>20.35909064793816</v>
      </c>
      <c r="O5147" s="36">
        <f t="shared" si="418"/>
        <v>20.360043822411619</v>
      </c>
      <c r="P5147" s="36">
        <f t="shared" si="419"/>
        <v>9.5317447345877326E-4</v>
      </c>
      <c r="Q5147" s="36">
        <f t="shared" si="420"/>
        <v>6.2573454524171679E-2</v>
      </c>
    </row>
    <row r="5148" spans="1:17" x14ac:dyDescent="0.3">
      <c r="A5148" s="29">
        <v>2048191</v>
      </c>
      <c r="B5148" s="1">
        <v>136</v>
      </c>
      <c r="C5148" s="1" t="s">
        <v>14</v>
      </c>
      <c r="D5148" s="1" t="s">
        <v>53</v>
      </c>
      <c r="E5148" s="1" t="s">
        <v>54</v>
      </c>
      <c r="F5148" s="47">
        <v>714</v>
      </c>
      <c r="G5148" s="34">
        <v>850.12</v>
      </c>
      <c r="H5148" s="1" t="s">
        <v>218</v>
      </c>
      <c r="I5148" s="34">
        <v>5.2689E-3</v>
      </c>
      <c r="J5148" s="34">
        <v>3090.4989999999998</v>
      </c>
      <c r="K5148" s="35" t="str">
        <f t="shared" si="416"/>
        <v>Leenderbos, Groote Heide &amp; De Plateaux_H4030</v>
      </c>
      <c r="L5148" s="36">
        <f>VLOOKUP(D5148,DATA!A:F,5,FALSE)</f>
        <v>1.0986712608830001E-2</v>
      </c>
      <c r="M5148" s="37">
        <f>VLOOKUP(D5148,DATA!A:F,6,FALSE)</f>
        <v>982</v>
      </c>
      <c r="N5148" s="36">
        <f t="shared" si="417"/>
        <v>19.016665522288562</v>
      </c>
      <c r="O5148" s="36">
        <f t="shared" si="418"/>
        <v>19.017557030879171</v>
      </c>
      <c r="P5148" s="36">
        <f t="shared" si="419"/>
        <v>8.9150859060893595E-4</v>
      </c>
      <c r="Q5148" s="36">
        <f t="shared" si="420"/>
        <v>2.7552064077683257E-2</v>
      </c>
    </row>
    <row r="5149" spans="1:17" x14ac:dyDescent="0.3">
      <c r="A5149" s="29">
        <v>2048192</v>
      </c>
      <c r="B5149" s="1">
        <v>136</v>
      </c>
      <c r="C5149" s="1" t="s">
        <v>14</v>
      </c>
      <c r="D5149" s="1" t="s">
        <v>53</v>
      </c>
      <c r="E5149" s="1" t="s">
        <v>54</v>
      </c>
      <c r="F5149" s="47">
        <v>714</v>
      </c>
      <c r="G5149" s="34">
        <v>854.3</v>
      </c>
      <c r="H5149" s="1" t="s">
        <v>218</v>
      </c>
      <c r="I5149" s="34">
        <v>5.2919999999999998E-3</v>
      </c>
      <c r="J5149" s="34">
        <v>216.11727999999999</v>
      </c>
      <c r="K5149" s="35" t="str">
        <f t="shared" si="416"/>
        <v>Leenderbos, Groote Heide &amp; De Plateaux_H4030</v>
      </c>
      <c r="L5149" s="36">
        <f>VLOOKUP(D5149,DATA!A:F,5,FALSE)</f>
        <v>1.0986712608830001E-2</v>
      </c>
      <c r="M5149" s="37">
        <f>VLOOKUP(D5149,DATA!A:F,6,FALSE)</f>
        <v>982</v>
      </c>
      <c r="N5149" s="36">
        <f t="shared" si="417"/>
        <v>19.73399813886245</v>
      </c>
      <c r="O5149" s="36">
        <f t="shared" si="418"/>
        <v>19.734919101381685</v>
      </c>
      <c r="P5149" s="36">
        <f t="shared" si="419"/>
        <v>9.2096251923479144E-4</v>
      </c>
      <c r="Q5149" s="36">
        <f t="shared" si="420"/>
        <v>1.9903591463897082E-3</v>
      </c>
    </row>
    <row r="5150" spans="1:17" x14ac:dyDescent="0.3">
      <c r="A5150" s="29">
        <v>2048193</v>
      </c>
      <c r="B5150" s="1">
        <v>136</v>
      </c>
      <c r="C5150" s="1" t="s">
        <v>14</v>
      </c>
      <c r="D5150" s="1" t="s">
        <v>53</v>
      </c>
      <c r="E5150" s="1" t="s">
        <v>54</v>
      </c>
      <c r="F5150" s="47">
        <v>714</v>
      </c>
      <c r="G5150" s="34">
        <v>858</v>
      </c>
      <c r="H5150" s="1" t="s">
        <v>218</v>
      </c>
      <c r="I5150" s="34">
        <v>5.2411000000000003E-3</v>
      </c>
      <c r="J5150" s="34">
        <v>5211.7123759116002</v>
      </c>
      <c r="K5150" s="35" t="str">
        <f t="shared" si="416"/>
        <v>Leenderbos, Groote Heide &amp; De Plateaux_H4030</v>
      </c>
      <c r="L5150" s="36">
        <f>VLOOKUP(D5150,DATA!A:F,5,FALSE)</f>
        <v>1.0986712608830001E-2</v>
      </c>
      <c r="M5150" s="37">
        <f>VLOOKUP(D5150,DATA!A:F,6,FALSE)</f>
        <v>982</v>
      </c>
      <c r="N5150" s="36">
        <f t="shared" si="417"/>
        <v>20.385824756616088</v>
      </c>
      <c r="O5150" s="36">
        <f t="shared" si="418"/>
        <v>20.38675933622946</v>
      </c>
      <c r="P5150" s="36">
        <f t="shared" si="419"/>
        <v>9.3457961337151119E-4</v>
      </c>
      <c r="Q5150" s="36">
        <f t="shared" si="420"/>
        <v>4.8707601372829833E-2</v>
      </c>
    </row>
    <row r="5151" spans="1:17" x14ac:dyDescent="0.3">
      <c r="A5151" s="29">
        <v>2048194</v>
      </c>
      <c r="B5151" s="1">
        <v>136</v>
      </c>
      <c r="C5151" s="1" t="s">
        <v>14</v>
      </c>
      <c r="D5151" s="1" t="s">
        <v>53</v>
      </c>
      <c r="E5151" s="1" t="s">
        <v>54</v>
      </c>
      <c r="F5151" s="47">
        <v>714</v>
      </c>
      <c r="G5151" s="34">
        <v>849.66</v>
      </c>
      <c r="H5151" s="1" t="s">
        <v>218</v>
      </c>
      <c r="I5151" s="34">
        <v>5.1538E-3</v>
      </c>
      <c r="J5151" s="34">
        <v>5991.2809999999999</v>
      </c>
      <c r="K5151" s="35" t="str">
        <f t="shared" si="416"/>
        <v>Leenderbos, Groote Heide &amp; De Plateaux_H4030</v>
      </c>
      <c r="L5151" s="36">
        <f>VLOOKUP(D5151,DATA!A:F,5,FALSE)</f>
        <v>1.0986712608830001E-2</v>
      </c>
      <c r="M5151" s="37">
        <f>VLOOKUP(D5151,DATA!A:F,6,FALSE)</f>
        <v>982</v>
      </c>
      <c r="N5151" s="36">
        <f t="shared" si="417"/>
        <v>18.938955831291249</v>
      </c>
      <c r="O5151" s="36">
        <f t="shared" si="418"/>
        <v>18.939825134311825</v>
      </c>
      <c r="P5151" s="36">
        <f t="shared" si="419"/>
        <v>8.6930302057552922E-4</v>
      </c>
      <c r="Q5151" s="36">
        <f t="shared" si="420"/>
        <v>5.2082386704167767E-2</v>
      </c>
    </row>
    <row r="5152" spans="1:17" x14ac:dyDescent="0.3">
      <c r="A5152" s="29">
        <v>2048195</v>
      </c>
      <c r="B5152" s="1">
        <v>136</v>
      </c>
      <c r="C5152" s="1" t="s">
        <v>14</v>
      </c>
      <c r="D5152" s="1" t="s">
        <v>53</v>
      </c>
      <c r="E5152" s="1" t="s">
        <v>54</v>
      </c>
      <c r="F5152" s="47">
        <v>714</v>
      </c>
      <c r="G5152" s="34">
        <v>843.74</v>
      </c>
      <c r="H5152" s="1" t="s">
        <v>218</v>
      </c>
      <c r="I5152" s="34">
        <v>5.0829999999999998E-3</v>
      </c>
      <c r="J5152" s="34">
        <v>7817.2236000000003</v>
      </c>
      <c r="K5152" s="35" t="str">
        <f t="shared" si="416"/>
        <v>Leenderbos, Groote Heide &amp; De Plateaux_H4030</v>
      </c>
      <c r="L5152" s="36">
        <f>VLOOKUP(D5152,DATA!A:F,5,FALSE)</f>
        <v>1.0986712608830001E-2</v>
      </c>
      <c r="M5152" s="37">
        <f>VLOOKUP(D5152,DATA!A:F,6,FALSE)</f>
        <v>982</v>
      </c>
      <c r="N5152" s="36">
        <f t="shared" si="417"/>
        <v>17.960544958140449</v>
      </c>
      <c r="O5152" s="36">
        <f t="shared" si="418"/>
        <v>17.961367840820419</v>
      </c>
      <c r="P5152" s="36">
        <f t="shared" si="419"/>
        <v>8.2288267996943887E-4</v>
      </c>
      <c r="Q5152" s="36">
        <f t="shared" si="420"/>
        <v>6.4326579058883449E-2</v>
      </c>
    </row>
    <row r="5153" spans="1:17" x14ac:dyDescent="0.3">
      <c r="A5153" s="29">
        <v>2048200</v>
      </c>
      <c r="B5153" s="1">
        <v>136</v>
      </c>
      <c r="C5153" s="1" t="s">
        <v>14</v>
      </c>
      <c r="D5153" s="1" t="s">
        <v>53</v>
      </c>
      <c r="E5153" s="1" t="s">
        <v>54</v>
      </c>
      <c r="F5153" s="47">
        <v>714</v>
      </c>
      <c r="G5153" s="34">
        <v>1004.9</v>
      </c>
      <c r="H5153" s="1" t="s">
        <v>218</v>
      </c>
      <c r="I5153" s="34">
        <v>5.6128000000000003E-3</v>
      </c>
      <c r="J5153" s="34">
        <v>1329.9755</v>
      </c>
      <c r="K5153" s="35" t="str">
        <f t="shared" si="416"/>
        <v>Leenderbos, Groote Heide &amp; De Plateaux_H4030</v>
      </c>
      <c r="L5153" s="36">
        <f>VLOOKUP(D5153,DATA!A:F,5,FALSE)</f>
        <v>1.0986712608830001E-2</v>
      </c>
      <c r="M5153" s="37">
        <f>VLOOKUP(D5153,DATA!A:F,6,FALSE)</f>
        <v>982</v>
      </c>
      <c r="N5153" s="36">
        <f t="shared" si="417"/>
        <v>56.256922260702559</v>
      </c>
      <c r="O5153" s="36">
        <f t="shared" si="418"/>
        <v>56.258439768604532</v>
      </c>
      <c r="P5153" s="36">
        <f t="shared" si="419"/>
        <v>1.5175079019726923E-3</v>
      </c>
      <c r="Q5153" s="36">
        <f t="shared" si="420"/>
        <v>2.0182483306800822E-2</v>
      </c>
    </row>
    <row r="5154" spans="1:17" x14ac:dyDescent="0.3">
      <c r="A5154" s="29">
        <v>2048201</v>
      </c>
      <c r="B5154" s="1">
        <v>136</v>
      </c>
      <c r="C5154" s="1" t="s">
        <v>14</v>
      </c>
      <c r="D5154" s="1" t="s">
        <v>41</v>
      </c>
      <c r="E5154" s="1" t="s">
        <v>42</v>
      </c>
      <c r="F5154" s="47">
        <v>1071</v>
      </c>
      <c r="G5154" s="34">
        <v>1395.45</v>
      </c>
      <c r="H5154" s="1" t="s">
        <v>218</v>
      </c>
      <c r="I5154" s="34">
        <v>7.1866999999999999E-3</v>
      </c>
      <c r="J5154" s="34">
        <v>99.211365000000001</v>
      </c>
      <c r="K5154" s="35" t="str">
        <f t="shared" si="416"/>
        <v>Leenderbos, Groote Heide &amp; De Plateaux_H4010A</v>
      </c>
      <c r="L5154" s="36">
        <f>VLOOKUP(D5154,DATA!A:F,5,FALSE)</f>
        <v>1.3726988247862192E-2</v>
      </c>
      <c r="M5154" s="37">
        <f>VLOOKUP(D5154,DATA!A:F,6,FALSE)</f>
        <v>1285.5</v>
      </c>
      <c r="N5154" s="36">
        <f t="shared" si="417"/>
        <v>81.895482796694395</v>
      </c>
      <c r="O5154" s="36">
        <f t="shared" si="418"/>
        <v>81.8969454385864</v>
      </c>
      <c r="P5154" s="36">
        <f t="shared" si="419"/>
        <v>1.4626418920045126E-3</v>
      </c>
      <c r="Q5154" s="36">
        <f t="shared" si="420"/>
        <v>1.4511069861195029E-3</v>
      </c>
    </row>
    <row r="5155" spans="1:17" x14ac:dyDescent="0.3">
      <c r="A5155" s="29">
        <v>2048241</v>
      </c>
      <c r="B5155" s="1">
        <v>138</v>
      </c>
      <c r="C5155" s="1" t="s">
        <v>38</v>
      </c>
      <c r="D5155" s="1" t="s">
        <v>75</v>
      </c>
      <c r="E5155" s="1" t="s">
        <v>76</v>
      </c>
      <c r="F5155" s="47">
        <v>1071</v>
      </c>
      <c r="G5155" s="34">
        <v>1308.3499999999999</v>
      </c>
      <c r="H5155" s="1" t="s">
        <v>218</v>
      </c>
      <c r="I5155" s="34">
        <v>4.8230000000000001E-4</v>
      </c>
      <c r="J5155" s="34">
        <v>38.591904</v>
      </c>
      <c r="K5155" s="35" t="str">
        <f t="shared" si="416"/>
        <v>Weerter- en Budelerbergen &amp; Ringselven_Lg13</v>
      </c>
      <c r="L5155" s="36">
        <f>VLOOKUP(D5155,DATA!A:F,5,FALSE)</f>
        <v>8.4126827976184013E-3</v>
      </c>
      <c r="M5155" s="37">
        <f>VLOOKUP(D5155,DATA!A:F,6,FALSE)</f>
        <v>1421</v>
      </c>
      <c r="N5155" s="36">
        <f t="shared" si="417"/>
        <v>27.934987709248908</v>
      </c>
      <c r="O5155" s="36">
        <f t="shared" si="418"/>
        <v>27.935069391014068</v>
      </c>
      <c r="P5155" s="36">
        <f t="shared" si="419"/>
        <v>8.1681765159657971E-5</v>
      </c>
      <c r="Q5155" s="36">
        <f t="shared" si="420"/>
        <v>0</v>
      </c>
    </row>
    <row r="5156" spans="1:17" x14ac:dyDescent="0.3">
      <c r="A5156" s="29">
        <v>2048242</v>
      </c>
      <c r="B5156" s="1">
        <v>138</v>
      </c>
      <c r="C5156" s="1" t="s">
        <v>38</v>
      </c>
      <c r="D5156" s="1" t="s">
        <v>75</v>
      </c>
      <c r="E5156" s="1" t="s">
        <v>76</v>
      </c>
      <c r="F5156" s="47">
        <v>1071</v>
      </c>
      <c r="G5156" s="34">
        <v>1390.59</v>
      </c>
      <c r="H5156" s="1" t="s">
        <v>218</v>
      </c>
      <c r="I5156" s="34">
        <v>4.66E-4</v>
      </c>
      <c r="J5156" s="34">
        <v>746.22209999999995</v>
      </c>
      <c r="K5156" s="35" t="str">
        <f t="shared" si="416"/>
        <v>Weerter- en Budelerbergen &amp; Ringselven_Lg13</v>
      </c>
      <c r="L5156" s="36">
        <f>VLOOKUP(D5156,DATA!A:F,5,FALSE)</f>
        <v>8.4126827976184013E-3</v>
      </c>
      <c r="M5156" s="37">
        <f>VLOOKUP(D5156,DATA!A:F,6,FALSE)</f>
        <v>1421</v>
      </c>
      <c r="N5156" s="36">
        <f t="shared" si="417"/>
        <v>43.638913919458695</v>
      </c>
      <c r="O5156" s="36">
        <f t="shared" si="418"/>
        <v>43.639010340945902</v>
      </c>
      <c r="P5156" s="36">
        <f t="shared" si="419"/>
        <v>9.6421487207010159E-5</v>
      </c>
      <c r="Q5156" s="36">
        <f t="shared" si="420"/>
        <v>0</v>
      </c>
    </row>
    <row r="5157" spans="1:17" x14ac:dyDescent="0.3">
      <c r="A5157" s="29">
        <v>2048243</v>
      </c>
      <c r="B5157" s="1">
        <v>138</v>
      </c>
      <c r="C5157" s="1" t="s">
        <v>38</v>
      </c>
      <c r="D5157" s="1" t="s">
        <v>75</v>
      </c>
      <c r="E5157" s="1" t="s">
        <v>76</v>
      </c>
      <c r="F5157" s="47">
        <v>1071</v>
      </c>
      <c r="G5157" s="34">
        <v>1674.95</v>
      </c>
      <c r="H5157" s="1" t="s">
        <v>218</v>
      </c>
      <c r="I5157" s="34">
        <v>4.818E-4</v>
      </c>
      <c r="J5157" s="34">
        <v>8366.0490000000009</v>
      </c>
      <c r="K5157" s="35" t="str">
        <f t="shared" si="416"/>
        <v>Weerter- en Budelerbergen &amp; Ringselven_Lg13</v>
      </c>
      <c r="L5157" s="36">
        <f>VLOOKUP(D5157,DATA!A:F,5,FALSE)</f>
        <v>8.4126827976184013E-3</v>
      </c>
      <c r="M5157" s="37">
        <f>VLOOKUP(D5157,DATA!A:F,6,FALSE)</f>
        <v>1421</v>
      </c>
      <c r="N5157" s="36">
        <f t="shared" si="417"/>
        <v>89.43911276691469</v>
      </c>
      <c r="O5157" s="36">
        <f t="shared" si="418"/>
        <v>89.439151051901618</v>
      </c>
      <c r="P5157" s="36">
        <f t="shared" si="419"/>
        <v>3.8284986928260878E-5</v>
      </c>
      <c r="Q5157" s="36">
        <f t="shared" si="420"/>
        <v>0</v>
      </c>
    </row>
    <row r="5158" spans="1:17" x14ac:dyDescent="0.3">
      <c r="A5158" s="29">
        <v>2048244</v>
      </c>
      <c r="B5158" s="1">
        <v>138</v>
      </c>
      <c r="C5158" s="1" t="s">
        <v>38</v>
      </c>
      <c r="D5158" s="1" t="s">
        <v>75</v>
      </c>
      <c r="E5158" s="1" t="s">
        <v>76</v>
      </c>
      <c r="F5158" s="47">
        <v>1071</v>
      </c>
      <c r="G5158" s="34">
        <v>1726.23</v>
      </c>
      <c r="H5158" s="1" t="s">
        <v>218</v>
      </c>
      <c r="I5158" s="34">
        <v>4.3820000000000003E-4</v>
      </c>
      <c r="J5158" s="34">
        <v>188.58241000000001</v>
      </c>
      <c r="K5158" s="35" t="str">
        <f t="shared" si="416"/>
        <v>Weerter- en Budelerbergen &amp; Ringselven_Lg13</v>
      </c>
      <c r="L5158" s="36">
        <f>VLOOKUP(D5158,DATA!A:F,5,FALSE)</f>
        <v>8.4126827976184013E-3</v>
      </c>
      <c r="M5158" s="37">
        <f>VLOOKUP(D5158,DATA!A:F,6,FALSE)</f>
        <v>1421</v>
      </c>
      <c r="N5158" s="36">
        <f t="shared" si="417"/>
        <v>92.876048072621529</v>
      </c>
      <c r="O5158" s="36">
        <f t="shared" si="418"/>
        <v>92.876072463694669</v>
      </c>
      <c r="P5158" s="36">
        <f t="shared" si="419"/>
        <v>2.4391073139895525E-5</v>
      </c>
      <c r="Q5158" s="36">
        <f t="shared" si="420"/>
        <v>0</v>
      </c>
    </row>
    <row r="5159" spans="1:17" x14ac:dyDescent="0.3">
      <c r="A5159" s="30">
        <v>2048250</v>
      </c>
      <c r="B5159" s="14">
        <v>138</v>
      </c>
      <c r="C5159" s="14" t="s">
        <v>38</v>
      </c>
      <c r="D5159" s="14" t="s">
        <v>55</v>
      </c>
      <c r="E5159" s="14" t="s">
        <v>56</v>
      </c>
      <c r="F5159" s="48">
        <v>500</v>
      </c>
      <c r="G5159" s="38">
        <v>1256.2</v>
      </c>
      <c r="H5159" s="14" t="s">
        <v>218</v>
      </c>
      <c r="I5159" s="38">
        <v>3.4709999999999998E-5</v>
      </c>
      <c r="J5159" s="38">
        <v>10.243312</v>
      </c>
      <c r="K5159" s="39" t="str">
        <f t="shared" si="416"/>
        <v>Weerter- en Budelerbergen &amp; Ringselven_H3130</v>
      </c>
      <c r="L5159" s="40">
        <f>VLOOKUP(D5159,DATA!A:F,5,FALSE)</f>
        <v>0</v>
      </c>
      <c r="M5159" s="41">
        <f>VLOOKUP(D5159,DATA!A:F,6,FALSE)</f>
        <v>3.5</v>
      </c>
      <c r="N5159" s="40">
        <f t="shared" si="417"/>
        <v>50</v>
      </c>
      <c r="O5159" s="40">
        <f t="shared" si="418"/>
        <v>50</v>
      </c>
      <c r="P5159" s="40">
        <f>J5159/10000*I5159</f>
        <v>3.5554535951999994E-8</v>
      </c>
      <c r="Q5159" s="40">
        <f>IF(AND(H5159&lt;&gt;"below",I5159&gt;=0.005),M5159*P5159,0)</f>
        <v>0</v>
      </c>
    </row>
    <row r="5160" spans="1:17" x14ac:dyDescent="0.3">
      <c r="A5160" s="29">
        <v>2049715</v>
      </c>
      <c r="B5160" s="1">
        <v>136</v>
      </c>
      <c r="C5160" s="1" t="s">
        <v>14</v>
      </c>
      <c r="D5160" s="1" t="s">
        <v>53</v>
      </c>
      <c r="E5160" s="1" t="s">
        <v>54</v>
      </c>
      <c r="F5160" s="47">
        <v>714</v>
      </c>
      <c r="G5160" s="34">
        <v>938.99</v>
      </c>
      <c r="H5160" s="1" t="s">
        <v>218</v>
      </c>
      <c r="I5160" s="34">
        <v>5.8266000000000004E-3</v>
      </c>
      <c r="J5160" s="34">
        <v>3451.9792000000002</v>
      </c>
      <c r="K5160" s="35" t="str">
        <f t="shared" si="416"/>
        <v>Leenderbos, Groote Heide &amp; De Plateaux_H4030</v>
      </c>
      <c r="L5160" s="36">
        <f>VLOOKUP(D5160,DATA!A:F,5,FALSE)</f>
        <v>1.0986712608830001E-2</v>
      </c>
      <c r="M5160" s="37">
        <f>VLOOKUP(D5160,DATA!A:F,6,FALSE)</f>
        <v>982</v>
      </c>
      <c r="N5160" s="36">
        <f t="shared" si="417"/>
        <v>38.401558875669963</v>
      </c>
      <c r="O5160" s="36">
        <f t="shared" si="418"/>
        <v>38.403073150729078</v>
      </c>
      <c r="P5160" s="36">
        <f t="shared" si="419"/>
        <v>1.5142750591152776E-3</v>
      </c>
      <c r="Q5160" s="36">
        <f t="shared" si="420"/>
        <v>5.2272460071447091E-2</v>
      </c>
    </row>
    <row r="5161" spans="1:17" x14ac:dyDescent="0.3">
      <c r="A5161" s="29">
        <v>2049716</v>
      </c>
      <c r="B5161" s="1">
        <v>136</v>
      </c>
      <c r="C5161" s="1" t="s">
        <v>14</v>
      </c>
      <c r="D5161" s="1" t="s">
        <v>53</v>
      </c>
      <c r="E5161" s="1" t="s">
        <v>54</v>
      </c>
      <c r="F5161" s="47">
        <v>714</v>
      </c>
      <c r="G5161" s="34">
        <v>878.2</v>
      </c>
      <c r="H5161" s="1" t="s">
        <v>218</v>
      </c>
      <c r="I5161" s="34">
        <v>5.4402000000000001E-3</v>
      </c>
      <c r="J5161" s="34">
        <v>4229.8220000000001</v>
      </c>
      <c r="K5161" s="35" t="str">
        <f t="shared" si="416"/>
        <v>Leenderbos, Groote Heide &amp; De Plateaux_H4030</v>
      </c>
      <c r="L5161" s="36">
        <f>VLOOKUP(D5161,DATA!A:F,5,FALSE)</f>
        <v>1.0986712608830001E-2</v>
      </c>
      <c r="M5161" s="37">
        <f>VLOOKUP(D5161,DATA!A:F,6,FALSE)</f>
        <v>982</v>
      </c>
      <c r="N5161" s="36">
        <f t="shared" si="417"/>
        <v>24.224311571513994</v>
      </c>
      <c r="O5161" s="36">
        <f t="shared" si="418"/>
        <v>24.225408733256501</v>
      </c>
      <c r="P5161" s="36">
        <f t="shared" si="419"/>
        <v>1.097161742507069E-3</v>
      </c>
      <c r="Q5161" s="36">
        <f t="shared" si="420"/>
        <v>4.6407988760147359E-2</v>
      </c>
    </row>
    <row r="5162" spans="1:17" x14ac:dyDescent="0.3">
      <c r="A5162" s="29">
        <v>2049717</v>
      </c>
      <c r="B5162" s="1">
        <v>136</v>
      </c>
      <c r="C5162" s="1" t="s">
        <v>14</v>
      </c>
      <c r="D5162" s="1" t="s">
        <v>53</v>
      </c>
      <c r="E5162" s="1" t="s">
        <v>54</v>
      </c>
      <c r="F5162" s="47">
        <v>714</v>
      </c>
      <c r="G5162" s="34">
        <v>965.42</v>
      </c>
      <c r="H5162" s="1" t="s">
        <v>218</v>
      </c>
      <c r="I5162" s="34">
        <v>6.0172999999999997E-3</v>
      </c>
      <c r="J5162" s="34">
        <v>9154.4410000000007</v>
      </c>
      <c r="K5162" s="35" t="str">
        <f t="shared" si="416"/>
        <v>Leenderbos, Groote Heide &amp; De Plateaux_H4030</v>
      </c>
      <c r="L5162" s="36">
        <f>VLOOKUP(D5162,DATA!A:F,5,FALSE)</f>
        <v>1.0986712608830001E-2</v>
      </c>
      <c r="M5162" s="37">
        <f>VLOOKUP(D5162,DATA!A:F,6,FALSE)</f>
        <v>982</v>
      </c>
      <c r="N5162" s="36">
        <f t="shared" si="417"/>
        <v>45.458558585043349</v>
      </c>
      <c r="O5162" s="36">
        <f t="shared" si="418"/>
        <v>45.460197713554599</v>
      </c>
      <c r="P5162" s="36">
        <f t="shared" si="419"/>
        <v>1.6391285112504761E-3</v>
      </c>
      <c r="Q5162" s="36">
        <f t="shared" si="420"/>
        <v>0.15005305247660319</v>
      </c>
    </row>
    <row r="5163" spans="1:17" x14ac:dyDescent="0.3">
      <c r="A5163" s="29">
        <v>2049718</v>
      </c>
      <c r="B5163" s="1">
        <v>136</v>
      </c>
      <c r="C5163" s="1" t="s">
        <v>14</v>
      </c>
      <c r="D5163" s="1" t="s">
        <v>57</v>
      </c>
      <c r="E5163" s="1" t="s">
        <v>58</v>
      </c>
      <c r="F5163" s="47">
        <v>714</v>
      </c>
      <c r="G5163" s="34">
        <v>880.76</v>
      </c>
      <c r="H5163" s="1" t="s">
        <v>218</v>
      </c>
      <c r="I5163" s="34">
        <v>5.4873999999999999E-3</v>
      </c>
      <c r="J5163" s="34">
        <v>571.14735999999903</v>
      </c>
      <c r="K5163" s="35" t="str">
        <f t="shared" si="416"/>
        <v>Leenderbos, Groote Heide &amp; De Plateaux_H3160</v>
      </c>
      <c r="L5163" s="36">
        <f>VLOOKUP(D5163,DATA!A:F,5,FALSE)</f>
        <v>1.0986712608830001E-2</v>
      </c>
      <c r="M5163" s="37">
        <f>VLOOKUP(D5163,DATA!A:F,6,FALSE)</f>
        <v>982</v>
      </c>
      <c r="N5163" s="36">
        <f t="shared" si="417"/>
        <v>24.744331736444543</v>
      </c>
      <c r="O5163" s="36">
        <f t="shared" si="418"/>
        <v>24.745454416330663</v>
      </c>
      <c r="P5163" s="36">
        <f t="shared" si="419"/>
        <v>1.1226798861194709E-3</v>
      </c>
      <c r="Q5163" s="36">
        <f t="shared" si="420"/>
        <v>6.4121565308223535E-3</v>
      </c>
    </row>
    <row r="5164" spans="1:17" x14ac:dyDescent="0.3">
      <c r="A5164" s="29">
        <v>2049718</v>
      </c>
      <c r="B5164" s="1">
        <v>136</v>
      </c>
      <c r="C5164" s="1" t="s">
        <v>14</v>
      </c>
      <c r="D5164" s="1" t="s">
        <v>53</v>
      </c>
      <c r="E5164" s="1" t="s">
        <v>54</v>
      </c>
      <c r="F5164" s="47">
        <v>714</v>
      </c>
      <c r="G5164" s="34">
        <v>880.76</v>
      </c>
      <c r="H5164" s="1" t="s">
        <v>218</v>
      </c>
      <c r="I5164" s="34">
        <v>5.4873999999999999E-3</v>
      </c>
      <c r="J5164" s="34">
        <v>7056.4560000000001</v>
      </c>
      <c r="K5164" s="35" t="str">
        <f t="shared" si="416"/>
        <v>Leenderbos, Groote Heide &amp; De Plateaux_H4030</v>
      </c>
      <c r="L5164" s="36">
        <f>VLOOKUP(D5164,DATA!A:F,5,FALSE)</f>
        <v>1.0986712608830001E-2</v>
      </c>
      <c r="M5164" s="37">
        <f>VLOOKUP(D5164,DATA!A:F,6,FALSE)</f>
        <v>982</v>
      </c>
      <c r="N5164" s="36">
        <f t="shared" si="417"/>
        <v>24.744331736444543</v>
      </c>
      <c r="O5164" s="36">
        <f t="shared" si="418"/>
        <v>24.745454416330663</v>
      </c>
      <c r="P5164" s="36">
        <f t="shared" si="419"/>
        <v>1.1226798861194709E-3</v>
      </c>
      <c r="Q5164" s="36">
        <f t="shared" si="420"/>
        <v>7.9221412184870582E-2</v>
      </c>
    </row>
    <row r="5165" spans="1:17" x14ac:dyDescent="0.3">
      <c r="A5165" s="29">
        <v>2049719</v>
      </c>
      <c r="B5165" s="1">
        <v>136</v>
      </c>
      <c r="C5165" s="1" t="s">
        <v>14</v>
      </c>
      <c r="D5165" s="1" t="s">
        <v>53</v>
      </c>
      <c r="E5165" s="1" t="s">
        <v>54</v>
      </c>
      <c r="F5165" s="47">
        <v>714</v>
      </c>
      <c r="G5165" s="34">
        <v>846.09</v>
      </c>
      <c r="H5165" s="1" t="s">
        <v>218</v>
      </c>
      <c r="I5165" s="34">
        <v>5.3363000000000004E-3</v>
      </c>
      <c r="J5165" s="34">
        <v>6821.5649999999996</v>
      </c>
      <c r="K5165" s="35" t="str">
        <f t="shared" si="416"/>
        <v>Leenderbos, Groote Heide &amp; De Plateaux_H4030</v>
      </c>
      <c r="L5165" s="36">
        <f>VLOOKUP(D5165,DATA!A:F,5,FALSE)</f>
        <v>1.0986712608830001E-2</v>
      </c>
      <c r="M5165" s="37">
        <f>VLOOKUP(D5165,DATA!A:F,6,FALSE)</f>
        <v>982</v>
      </c>
      <c r="N5165" s="36">
        <f t="shared" si="417"/>
        <v>18.344129491802587</v>
      </c>
      <c r="O5165" s="36">
        <f t="shared" si="418"/>
        <v>18.345007706259548</v>
      </c>
      <c r="P5165" s="36">
        <f t="shared" si="419"/>
        <v>8.7821445696079081E-4</v>
      </c>
      <c r="Q5165" s="36">
        <f t="shared" si="420"/>
        <v>5.9907970020977371E-2</v>
      </c>
    </row>
    <row r="5166" spans="1:17" x14ac:dyDescent="0.3">
      <c r="A5166" s="29">
        <v>2049720</v>
      </c>
      <c r="B5166" s="1">
        <v>136</v>
      </c>
      <c r="C5166" s="1" t="s">
        <v>14</v>
      </c>
      <c r="D5166" s="1" t="s">
        <v>53</v>
      </c>
      <c r="E5166" s="1" t="s">
        <v>54</v>
      </c>
      <c r="F5166" s="47">
        <v>714</v>
      </c>
      <c r="G5166" s="34">
        <v>875.74</v>
      </c>
      <c r="H5166" s="1" t="s">
        <v>218</v>
      </c>
      <c r="I5166" s="34">
        <v>5.4364000000000001E-3</v>
      </c>
      <c r="J5166" s="34">
        <v>6020.2143999999998</v>
      </c>
      <c r="K5166" s="35" t="str">
        <f t="shared" si="416"/>
        <v>Leenderbos, Groote Heide &amp; De Plateaux_H4030</v>
      </c>
      <c r="L5166" s="36">
        <f>VLOOKUP(D5166,DATA!A:F,5,FALSE)</f>
        <v>1.0986712608830001E-2</v>
      </c>
      <c r="M5166" s="37">
        <f>VLOOKUP(D5166,DATA!A:F,6,FALSE)</f>
        <v>982</v>
      </c>
      <c r="N5166" s="36">
        <f t="shared" si="417"/>
        <v>23.731656519343595</v>
      </c>
      <c r="O5166" s="36">
        <f t="shared" si="418"/>
        <v>23.732737600629918</v>
      </c>
      <c r="P5166" s="36">
        <f t="shared" si="419"/>
        <v>1.0810812863226715E-3</v>
      </c>
      <c r="Q5166" s="36">
        <f t="shared" si="420"/>
        <v>6.5083411274902692E-2</v>
      </c>
    </row>
    <row r="5167" spans="1:17" x14ac:dyDescent="0.3">
      <c r="A5167" s="29">
        <v>2049721</v>
      </c>
      <c r="B5167" s="1">
        <v>136</v>
      </c>
      <c r="C5167" s="1" t="s">
        <v>14</v>
      </c>
      <c r="D5167" s="1" t="s">
        <v>53</v>
      </c>
      <c r="E5167" s="1" t="s">
        <v>54</v>
      </c>
      <c r="F5167" s="47">
        <v>714</v>
      </c>
      <c r="G5167" s="34">
        <v>850.69</v>
      </c>
      <c r="H5167" s="1" t="s">
        <v>218</v>
      </c>
      <c r="I5167" s="34">
        <v>5.2992999999999998E-3</v>
      </c>
      <c r="J5167" s="34">
        <v>14.407838999999999</v>
      </c>
      <c r="K5167" s="35" t="str">
        <f t="shared" si="416"/>
        <v>Leenderbos, Groote Heide &amp; De Plateaux_H4030</v>
      </c>
      <c r="L5167" s="36">
        <f>VLOOKUP(D5167,DATA!A:F,5,FALSE)</f>
        <v>1.0986712608830001E-2</v>
      </c>
      <c r="M5167" s="37">
        <f>VLOOKUP(D5167,DATA!A:F,6,FALSE)</f>
        <v>982</v>
      </c>
      <c r="N5167" s="36">
        <f t="shared" si="417"/>
        <v>19.113296128585297</v>
      </c>
      <c r="O5167" s="36">
        <f t="shared" si="418"/>
        <v>19.114196261840995</v>
      </c>
      <c r="P5167" s="36">
        <f t="shared" si="419"/>
        <v>9.0013325569771041E-4</v>
      </c>
      <c r="Q5167" s="36">
        <f t="shared" si="420"/>
        <v>1.2968975026638444E-4</v>
      </c>
    </row>
    <row r="5168" spans="1:17" x14ac:dyDescent="0.3">
      <c r="A5168" s="29">
        <v>2049722</v>
      </c>
      <c r="B5168" s="1">
        <v>136</v>
      </c>
      <c r="C5168" s="1" t="s">
        <v>14</v>
      </c>
      <c r="D5168" s="1" t="s">
        <v>53</v>
      </c>
      <c r="E5168" s="1" t="s">
        <v>54</v>
      </c>
      <c r="F5168" s="47">
        <v>714</v>
      </c>
      <c r="G5168" s="34">
        <v>862.28</v>
      </c>
      <c r="H5168" s="1" t="s">
        <v>218</v>
      </c>
      <c r="I5168" s="34">
        <v>5.3179999999999998E-3</v>
      </c>
      <c r="J5168" s="34">
        <v>7386.7965875549999</v>
      </c>
      <c r="K5168" s="35" t="str">
        <f t="shared" si="416"/>
        <v>Leenderbos, Groote Heide &amp; De Plateaux_H4030</v>
      </c>
      <c r="L5168" s="36">
        <f>VLOOKUP(D5168,DATA!A:F,5,FALSE)</f>
        <v>1.0986712608830001E-2</v>
      </c>
      <c r="M5168" s="37">
        <f>VLOOKUP(D5168,DATA!A:F,6,FALSE)</f>
        <v>982</v>
      </c>
      <c r="N5168" s="36">
        <f t="shared" si="417"/>
        <v>21.159643692504503</v>
      </c>
      <c r="O5168" s="36">
        <f t="shared" si="418"/>
        <v>21.160618413552164</v>
      </c>
      <c r="P5168" s="36">
        <f t="shared" si="419"/>
        <v>9.7472104766183065E-4</v>
      </c>
      <c r="Q5168" s="36">
        <f t="shared" si="420"/>
        <v>7.2000661086864454E-2</v>
      </c>
    </row>
    <row r="5169" spans="1:17" x14ac:dyDescent="0.3">
      <c r="A5169" s="29">
        <v>2049723</v>
      </c>
      <c r="B5169" s="1">
        <v>136</v>
      </c>
      <c r="C5169" s="1" t="s">
        <v>14</v>
      </c>
      <c r="D5169" s="1" t="s">
        <v>53</v>
      </c>
      <c r="E5169" s="1" t="s">
        <v>54</v>
      </c>
      <c r="F5169" s="47">
        <v>714</v>
      </c>
      <c r="G5169" s="34">
        <v>849.83</v>
      </c>
      <c r="H5169" s="1" t="s">
        <v>218</v>
      </c>
      <c r="I5169" s="34">
        <v>5.1932999999999997E-3</v>
      </c>
      <c r="J5169" s="34">
        <v>1168.2760000000001</v>
      </c>
      <c r="K5169" s="35" t="str">
        <f t="shared" si="416"/>
        <v>Leenderbos, Groote Heide &amp; De Plateaux_H4030</v>
      </c>
      <c r="L5169" s="36">
        <f>VLOOKUP(D5169,DATA!A:F,5,FALSE)</f>
        <v>1.0986712608830001E-2</v>
      </c>
      <c r="M5169" s="37">
        <f>VLOOKUP(D5169,DATA!A:F,6,FALSE)</f>
        <v>982</v>
      </c>
      <c r="N5169" s="36">
        <f t="shared" si="417"/>
        <v>18.967646244886307</v>
      </c>
      <c r="O5169" s="36">
        <f t="shared" si="418"/>
        <v>18.968523227049609</v>
      </c>
      <c r="P5169" s="36">
        <f t="shared" si="419"/>
        <v>8.7698216330167611E-4</v>
      </c>
      <c r="Q5169" s="36">
        <f t="shared" si="420"/>
        <v>1.0245572138134292E-2</v>
      </c>
    </row>
    <row r="5170" spans="1:17" x14ac:dyDescent="0.3">
      <c r="A5170" s="29">
        <v>2049724</v>
      </c>
      <c r="B5170" s="1">
        <v>136</v>
      </c>
      <c r="C5170" s="1" t="s">
        <v>14</v>
      </c>
      <c r="D5170" s="1" t="s">
        <v>53</v>
      </c>
      <c r="E5170" s="1" t="s">
        <v>54</v>
      </c>
      <c r="F5170" s="47">
        <v>714</v>
      </c>
      <c r="G5170" s="34">
        <v>846.57</v>
      </c>
      <c r="H5170" s="1" t="s">
        <v>218</v>
      </c>
      <c r="I5170" s="34">
        <v>5.1383000000000002E-3</v>
      </c>
      <c r="J5170" s="34">
        <v>2095.8742999999999</v>
      </c>
      <c r="K5170" s="35" t="str">
        <f t="shared" si="416"/>
        <v>Leenderbos, Groote Heide &amp; De Plateaux_H4030</v>
      </c>
      <c r="L5170" s="36">
        <f>VLOOKUP(D5170,DATA!A:F,5,FALSE)</f>
        <v>1.0986712608830001E-2</v>
      </c>
      <c r="M5170" s="37">
        <f>VLOOKUP(D5170,DATA!A:F,6,FALSE)</f>
        <v>982</v>
      </c>
      <c r="N5170" s="36">
        <f t="shared" si="417"/>
        <v>18.423255295786085</v>
      </c>
      <c r="O5170" s="36">
        <f t="shared" si="418"/>
        <v>18.424103748619334</v>
      </c>
      <c r="P5170" s="36">
        <f t="shared" si="419"/>
        <v>8.4845283324952447E-4</v>
      </c>
      <c r="Q5170" s="36">
        <f t="shared" si="420"/>
        <v>1.7782504879698638E-2</v>
      </c>
    </row>
    <row r="5171" spans="1:17" x14ac:dyDescent="0.3">
      <c r="A5171" s="29">
        <v>2049725</v>
      </c>
      <c r="B5171" s="1">
        <v>136</v>
      </c>
      <c r="C5171" s="1" t="s">
        <v>14</v>
      </c>
      <c r="D5171" s="1" t="s">
        <v>53</v>
      </c>
      <c r="E5171" s="1" t="s">
        <v>54</v>
      </c>
      <c r="F5171" s="47">
        <v>714</v>
      </c>
      <c r="G5171" s="34">
        <v>862.29</v>
      </c>
      <c r="H5171" s="1" t="s">
        <v>218</v>
      </c>
      <c r="I5171" s="34">
        <v>5.1583000000000002E-3</v>
      </c>
      <c r="J5171" s="34">
        <v>525.44470000000001</v>
      </c>
      <c r="K5171" s="35" t="str">
        <f t="shared" si="416"/>
        <v>Leenderbos, Groote Heide &amp; De Plateaux_H4030</v>
      </c>
      <c r="L5171" s="36">
        <f>VLOOKUP(D5171,DATA!A:F,5,FALSE)</f>
        <v>1.0986712608830001E-2</v>
      </c>
      <c r="M5171" s="37">
        <f>VLOOKUP(D5171,DATA!A:F,6,FALSE)</f>
        <v>982</v>
      </c>
      <c r="N5171" s="36">
        <f t="shared" si="417"/>
        <v>21.161476591165304</v>
      </c>
      <c r="O5171" s="36">
        <f t="shared" si="418"/>
        <v>21.162422100691352</v>
      </c>
      <c r="P5171" s="36">
        <f t="shared" si="419"/>
        <v>9.4550952604777194E-4</v>
      </c>
      <c r="Q5171" s="36">
        <f t="shared" si="420"/>
        <v>4.9681296926131378E-3</v>
      </c>
    </row>
    <row r="5172" spans="1:17" x14ac:dyDescent="0.3">
      <c r="A5172" s="29">
        <v>2049730</v>
      </c>
      <c r="B5172" s="1">
        <v>136</v>
      </c>
      <c r="C5172" s="1" t="s">
        <v>14</v>
      </c>
      <c r="D5172" s="1" t="s">
        <v>41</v>
      </c>
      <c r="E5172" s="1" t="s">
        <v>42</v>
      </c>
      <c r="F5172" s="47">
        <v>1071</v>
      </c>
      <c r="G5172" s="34">
        <v>1089.04</v>
      </c>
      <c r="H5172" s="1" t="s">
        <v>218</v>
      </c>
      <c r="I5172" s="34">
        <v>5.9001000000000001E-3</v>
      </c>
      <c r="J5172" s="34">
        <v>5648.5280000000002</v>
      </c>
      <c r="K5172" s="35" t="str">
        <f t="shared" si="416"/>
        <v>Leenderbos, Groote Heide &amp; De Plateaux_H4010A</v>
      </c>
      <c r="L5172" s="36">
        <f>VLOOKUP(D5172,DATA!A:F,5,FALSE)</f>
        <v>1.3726988247862192E-2</v>
      </c>
      <c r="M5172" s="37">
        <f>VLOOKUP(D5172,DATA!A:F,6,FALSE)</f>
        <v>1285.5</v>
      </c>
      <c r="N5172" s="36">
        <f t="shared" si="417"/>
        <v>6.3162201743789543</v>
      </c>
      <c r="O5172" s="36">
        <f t="shared" si="418"/>
        <v>6.3166994349102445</v>
      </c>
      <c r="P5172" s="36">
        <f t="shared" si="419"/>
        <v>4.792605312902154E-4</v>
      </c>
      <c r="Q5172" s="36">
        <f t="shared" si="420"/>
        <v>2.7071165302876579E-2</v>
      </c>
    </row>
    <row r="5173" spans="1:17" x14ac:dyDescent="0.3">
      <c r="A5173" s="29">
        <v>2049730</v>
      </c>
      <c r="B5173" s="1">
        <v>136</v>
      </c>
      <c r="C5173" s="1" t="s">
        <v>14</v>
      </c>
      <c r="D5173" s="1" t="s">
        <v>53</v>
      </c>
      <c r="E5173" s="1" t="s">
        <v>54</v>
      </c>
      <c r="F5173" s="47">
        <v>714</v>
      </c>
      <c r="G5173" s="34">
        <v>1089.04</v>
      </c>
      <c r="H5173" s="1" t="s">
        <v>218</v>
      </c>
      <c r="I5173" s="34">
        <v>5.9001000000000001E-3</v>
      </c>
      <c r="J5173" s="34">
        <v>62.723999999999997</v>
      </c>
      <c r="K5173" s="35" t="str">
        <f t="shared" si="416"/>
        <v>Leenderbos, Groote Heide &amp; De Plateaux_H4030</v>
      </c>
      <c r="L5173" s="36">
        <f>VLOOKUP(D5173,DATA!A:F,5,FALSE)</f>
        <v>1.0986712608830001E-2</v>
      </c>
      <c r="M5173" s="37">
        <f>VLOOKUP(D5173,DATA!A:F,6,FALSE)</f>
        <v>982</v>
      </c>
      <c r="N5173" s="36">
        <f t="shared" si="417"/>
        <v>76.423102347366481</v>
      </c>
      <c r="O5173" s="36">
        <f t="shared" si="418"/>
        <v>76.424270315570368</v>
      </c>
      <c r="P5173" s="36">
        <f t="shared" si="419"/>
        <v>1.1679682038874262E-3</v>
      </c>
      <c r="Q5173" s="36">
        <f t="shared" si="420"/>
        <v>7.3259637620634924E-4</v>
      </c>
    </row>
    <row r="5174" spans="1:17" x14ac:dyDescent="0.3">
      <c r="A5174" s="29">
        <v>2049772</v>
      </c>
      <c r="B5174" s="1">
        <v>138</v>
      </c>
      <c r="C5174" s="1" t="s">
        <v>38</v>
      </c>
      <c r="D5174" s="1" t="s">
        <v>75</v>
      </c>
      <c r="E5174" s="1" t="s">
        <v>76</v>
      </c>
      <c r="F5174" s="47">
        <v>1071</v>
      </c>
      <c r="G5174" s="34">
        <v>1594.85</v>
      </c>
      <c r="H5174" s="1" t="s">
        <v>218</v>
      </c>
      <c r="I5174" s="34">
        <v>5.0799999999999999E-4</v>
      </c>
      <c r="J5174" s="34">
        <v>5969.1149999999998</v>
      </c>
      <c r="K5174" s="35" t="str">
        <f t="shared" si="416"/>
        <v>Weerter- en Budelerbergen &amp; Ringselven_Lg13</v>
      </c>
      <c r="L5174" s="36">
        <f>VLOOKUP(D5174,DATA!A:F,5,FALSE)</f>
        <v>8.4126827976184013E-3</v>
      </c>
      <c r="M5174" s="37">
        <f>VLOOKUP(D5174,DATA!A:F,6,FALSE)</f>
        <v>1421</v>
      </c>
      <c r="N5174" s="36">
        <f t="shared" si="417"/>
        <v>81.192160271313497</v>
      </c>
      <c r="O5174" s="36">
        <f t="shared" si="418"/>
        <v>81.192225531852969</v>
      </c>
      <c r="P5174" s="36">
        <f t="shared" si="419"/>
        <v>6.5260539471978518E-5</v>
      </c>
      <c r="Q5174" s="36">
        <f t="shared" si="420"/>
        <v>0</v>
      </c>
    </row>
    <row r="5175" spans="1:17" x14ac:dyDescent="0.3">
      <c r="A5175" s="29">
        <v>2049773</v>
      </c>
      <c r="B5175" s="1">
        <v>138</v>
      </c>
      <c r="C5175" s="1" t="s">
        <v>38</v>
      </c>
      <c r="D5175" s="1" t="s">
        <v>75</v>
      </c>
      <c r="E5175" s="1" t="s">
        <v>76</v>
      </c>
      <c r="F5175" s="47">
        <v>1071</v>
      </c>
      <c r="G5175" s="34">
        <v>1707.82</v>
      </c>
      <c r="H5175" s="1" t="s">
        <v>218</v>
      </c>
      <c r="I5175" s="34">
        <v>4.7390000000000003E-4</v>
      </c>
      <c r="J5175" s="34">
        <v>1161.722</v>
      </c>
      <c r="K5175" s="35" t="str">
        <f t="shared" si="416"/>
        <v>Weerter- en Budelerbergen &amp; Ringselven_Lg13</v>
      </c>
      <c r="L5175" s="36">
        <f>VLOOKUP(D5175,DATA!A:F,5,FALSE)</f>
        <v>8.4126827976184013E-3</v>
      </c>
      <c r="M5175" s="37">
        <f>VLOOKUP(D5175,DATA!A:F,6,FALSE)</f>
        <v>1421</v>
      </c>
      <c r="N5175" s="36">
        <f t="shared" si="417"/>
        <v>91.780765565590656</v>
      </c>
      <c r="O5175" s="36">
        <f t="shared" si="418"/>
        <v>91.780795640445731</v>
      </c>
      <c r="P5175" s="36">
        <f t="shared" si="419"/>
        <v>3.0074855075667983E-5</v>
      </c>
      <c r="Q5175" s="36">
        <f t="shared" si="420"/>
        <v>0</v>
      </c>
    </row>
    <row r="5176" spans="1:17" x14ac:dyDescent="0.3">
      <c r="A5176" s="29">
        <v>2051243</v>
      </c>
      <c r="B5176" s="1">
        <v>136</v>
      </c>
      <c r="C5176" s="1" t="s">
        <v>14</v>
      </c>
      <c r="D5176" s="1" t="s">
        <v>53</v>
      </c>
      <c r="E5176" s="1" t="s">
        <v>54</v>
      </c>
      <c r="F5176" s="47">
        <v>714</v>
      </c>
      <c r="G5176" s="34">
        <v>928.66</v>
      </c>
      <c r="H5176" s="1" t="s">
        <v>218</v>
      </c>
      <c r="I5176" s="34">
        <v>5.7958999999999997E-3</v>
      </c>
      <c r="J5176" s="34">
        <v>54.000484</v>
      </c>
      <c r="K5176" s="35" t="str">
        <f t="shared" si="416"/>
        <v>Leenderbos, Groote Heide &amp; De Plateaux_H4030</v>
      </c>
      <c r="L5176" s="36">
        <f>VLOOKUP(D5176,DATA!A:F,5,FALSE)</f>
        <v>1.0986712608830001E-2</v>
      </c>
      <c r="M5176" s="37">
        <f>VLOOKUP(D5176,DATA!A:F,6,FALSE)</f>
        <v>982</v>
      </c>
      <c r="N5176" s="36">
        <f t="shared" si="417"/>
        <v>35.754598693778547</v>
      </c>
      <c r="O5176" s="36">
        <f t="shared" si="418"/>
        <v>35.75606143177103</v>
      </c>
      <c r="P5176" s="36">
        <f t="shared" si="419"/>
        <v>1.4627379924831985E-3</v>
      </c>
      <c r="Q5176" s="36">
        <f t="shared" si="420"/>
        <v>7.8988559559281079E-4</v>
      </c>
    </row>
    <row r="5177" spans="1:17" x14ac:dyDescent="0.3">
      <c r="A5177" s="29">
        <v>2051245</v>
      </c>
      <c r="B5177" s="1">
        <v>136</v>
      </c>
      <c r="C5177" s="1" t="s">
        <v>14</v>
      </c>
      <c r="D5177" s="1" t="s">
        <v>57</v>
      </c>
      <c r="E5177" s="1" t="s">
        <v>58</v>
      </c>
      <c r="F5177" s="47">
        <v>714</v>
      </c>
      <c r="G5177" s="34">
        <v>885.09</v>
      </c>
      <c r="H5177" s="1" t="s">
        <v>218</v>
      </c>
      <c r="I5177" s="34">
        <v>5.4111999999999997E-3</v>
      </c>
      <c r="J5177" s="34">
        <v>58.430194999999998</v>
      </c>
      <c r="K5177" s="35" t="str">
        <f t="shared" si="416"/>
        <v>Leenderbos, Groote Heide &amp; De Plateaux_H3160</v>
      </c>
      <c r="L5177" s="36">
        <f>VLOOKUP(D5177,DATA!A:F,5,FALSE)</f>
        <v>1.0986712608830001E-2</v>
      </c>
      <c r="M5177" s="37">
        <f>VLOOKUP(D5177,DATA!A:F,6,FALSE)</f>
        <v>982</v>
      </c>
      <c r="N5177" s="36">
        <f t="shared" si="417"/>
        <v>25.640804815909451</v>
      </c>
      <c r="O5177" s="36">
        <f t="shared" si="418"/>
        <v>25.641938348400156</v>
      </c>
      <c r="P5177" s="36">
        <f t="shared" si="419"/>
        <v>1.1335324907051358E-3</v>
      </c>
      <c r="Q5177" s="36">
        <f t="shared" si="420"/>
        <v>6.6232524470736772E-4</v>
      </c>
    </row>
    <row r="5178" spans="1:17" x14ac:dyDescent="0.3">
      <c r="A5178" s="29">
        <v>2051245</v>
      </c>
      <c r="B5178" s="1">
        <v>136</v>
      </c>
      <c r="C5178" s="1" t="s">
        <v>14</v>
      </c>
      <c r="D5178" s="1" t="s">
        <v>53</v>
      </c>
      <c r="E5178" s="1" t="s">
        <v>54</v>
      </c>
      <c r="F5178" s="47">
        <v>714</v>
      </c>
      <c r="G5178" s="34">
        <v>885.09</v>
      </c>
      <c r="H5178" s="1" t="s">
        <v>218</v>
      </c>
      <c r="I5178" s="34">
        <v>5.4111999999999997E-3</v>
      </c>
      <c r="J5178" s="34">
        <v>3648.6</v>
      </c>
      <c r="K5178" s="35" t="str">
        <f t="shared" si="416"/>
        <v>Leenderbos, Groote Heide &amp; De Plateaux_H4030</v>
      </c>
      <c r="L5178" s="36">
        <f>VLOOKUP(D5178,DATA!A:F,5,FALSE)</f>
        <v>1.0986712608830001E-2</v>
      </c>
      <c r="M5178" s="37">
        <f>VLOOKUP(D5178,DATA!A:F,6,FALSE)</f>
        <v>982</v>
      </c>
      <c r="N5178" s="36">
        <f t="shared" si="417"/>
        <v>25.640804815909451</v>
      </c>
      <c r="O5178" s="36">
        <f t="shared" si="418"/>
        <v>25.641938348400156</v>
      </c>
      <c r="P5178" s="36">
        <f t="shared" si="419"/>
        <v>1.1335324907051358E-3</v>
      </c>
      <c r="Q5178" s="36">
        <f t="shared" si="420"/>
        <v>4.1358066455867586E-2</v>
      </c>
    </row>
    <row r="5179" spans="1:17" x14ac:dyDescent="0.3">
      <c r="A5179" s="29">
        <v>2051246</v>
      </c>
      <c r="B5179" s="1">
        <v>136</v>
      </c>
      <c r="C5179" s="1" t="s">
        <v>14</v>
      </c>
      <c r="D5179" s="1" t="s">
        <v>53</v>
      </c>
      <c r="E5179" s="1" t="s">
        <v>54</v>
      </c>
      <c r="F5179" s="47">
        <v>714</v>
      </c>
      <c r="G5179" s="34">
        <v>908.4</v>
      </c>
      <c r="H5179" s="1" t="s">
        <v>218</v>
      </c>
      <c r="I5179" s="34">
        <v>5.6933000000000001E-3</v>
      </c>
      <c r="J5179" s="34">
        <v>10000</v>
      </c>
      <c r="K5179" s="35" t="str">
        <f t="shared" si="416"/>
        <v>Leenderbos, Groote Heide &amp; De Plateaux_H4030</v>
      </c>
      <c r="L5179" s="36">
        <f>VLOOKUP(D5179,DATA!A:F,5,FALSE)</f>
        <v>1.0986712608830001E-2</v>
      </c>
      <c r="M5179" s="37">
        <f>VLOOKUP(D5179,DATA!A:F,6,FALSE)</f>
        <v>982</v>
      </c>
      <c r="N5179" s="36">
        <f t="shared" si="417"/>
        <v>30.818420661864941</v>
      </c>
      <c r="O5179" s="36">
        <f t="shared" si="418"/>
        <v>30.819754299660609</v>
      </c>
      <c r="P5179" s="36">
        <f t="shared" si="419"/>
        <v>1.3336377956676415E-3</v>
      </c>
      <c r="Q5179" s="36">
        <f t="shared" si="420"/>
        <v>0.13336377956676415</v>
      </c>
    </row>
    <row r="5180" spans="1:17" x14ac:dyDescent="0.3">
      <c r="A5180" s="29">
        <v>2051247</v>
      </c>
      <c r="B5180" s="1">
        <v>136</v>
      </c>
      <c r="C5180" s="1" t="s">
        <v>14</v>
      </c>
      <c r="D5180" s="1" t="s">
        <v>53</v>
      </c>
      <c r="E5180" s="1" t="s">
        <v>54</v>
      </c>
      <c r="F5180" s="47">
        <v>714</v>
      </c>
      <c r="G5180" s="34">
        <v>943.4</v>
      </c>
      <c r="H5180" s="1" t="s">
        <v>218</v>
      </c>
      <c r="I5180" s="34">
        <v>5.8932000000000003E-3</v>
      </c>
      <c r="J5180" s="34">
        <v>8665.6119999999992</v>
      </c>
      <c r="K5180" s="35" t="str">
        <f t="shared" si="416"/>
        <v>Leenderbos, Groote Heide &amp; De Plateaux_H4030</v>
      </c>
      <c r="L5180" s="36">
        <f>VLOOKUP(D5180,DATA!A:F,5,FALSE)</f>
        <v>1.0986712608830001E-2</v>
      </c>
      <c r="M5180" s="37">
        <f>VLOOKUP(D5180,DATA!A:F,6,FALSE)</f>
        <v>982</v>
      </c>
      <c r="N5180" s="36">
        <f t="shared" si="417"/>
        <v>39.553915623016941</v>
      </c>
      <c r="O5180" s="36">
        <f t="shared" si="418"/>
        <v>39.555463653604129</v>
      </c>
      <c r="P5180" s="36">
        <f t="shared" si="419"/>
        <v>1.5480305871875544E-3</v>
      </c>
      <c r="Q5180" s="36">
        <f t="shared" si="420"/>
        <v>0.13414632432699516</v>
      </c>
    </row>
    <row r="5181" spans="1:17" x14ac:dyDescent="0.3">
      <c r="A5181" s="29">
        <v>2051248</v>
      </c>
      <c r="B5181" s="1">
        <v>136</v>
      </c>
      <c r="C5181" s="1" t="s">
        <v>14</v>
      </c>
      <c r="D5181" s="1" t="s">
        <v>53</v>
      </c>
      <c r="E5181" s="1" t="s">
        <v>54</v>
      </c>
      <c r="F5181" s="47">
        <v>714</v>
      </c>
      <c r="G5181" s="34">
        <v>957.59</v>
      </c>
      <c r="H5181" s="1" t="s">
        <v>218</v>
      </c>
      <c r="I5181" s="34">
        <v>6.0055000000000004E-3</v>
      </c>
      <c r="J5181" s="34">
        <v>9708.3060000000005</v>
      </c>
      <c r="K5181" s="35" t="str">
        <f t="shared" si="416"/>
        <v>Leenderbos, Groote Heide &amp; De Plateaux_H4030</v>
      </c>
      <c r="L5181" s="36">
        <f>VLOOKUP(D5181,DATA!A:F,5,FALSE)</f>
        <v>1.0986712608830001E-2</v>
      </c>
      <c r="M5181" s="37">
        <f>VLOOKUP(D5181,DATA!A:F,6,FALSE)</f>
        <v>982</v>
      </c>
      <c r="N5181" s="36">
        <f t="shared" si="417"/>
        <v>43.335256824566365</v>
      </c>
      <c r="O5181" s="36">
        <f t="shared" si="418"/>
        <v>43.33687704141753</v>
      </c>
      <c r="P5181" s="36">
        <f t="shared" si="419"/>
        <v>1.6202168511654236E-3</v>
      </c>
      <c r="Q5181" s="36">
        <f t="shared" si="420"/>
        <v>0.15729560977470392</v>
      </c>
    </row>
    <row r="5182" spans="1:17" x14ac:dyDescent="0.3">
      <c r="A5182" s="29">
        <v>2051249</v>
      </c>
      <c r="B5182" s="1">
        <v>136</v>
      </c>
      <c r="C5182" s="1" t="s">
        <v>14</v>
      </c>
      <c r="D5182" s="1" t="s">
        <v>53</v>
      </c>
      <c r="E5182" s="1" t="s">
        <v>54</v>
      </c>
      <c r="F5182" s="47">
        <v>714</v>
      </c>
      <c r="G5182" s="34">
        <v>914.13</v>
      </c>
      <c r="H5182" s="1" t="s">
        <v>218</v>
      </c>
      <c r="I5182" s="34">
        <v>5.6533E-3</v>
      </c>
      <c r="J5182" s="34">
        <v>2434.7444</v>
      </c>
      <c r="K5182" s="35" t="str">
        <f t="shared" si="416"/>
        <v>Leenderbos, Groote Heide &amp; De Plateaux_H4030</v>
      </c>
      <c r="L5182" s="36">
        <f>VLOOKUP(D5182,DATA!A:F,5,FALSE)</f>
        <v>1.0986712608830001E-2</v>
      </c>
      <c r="M5182" s="37">
        <f>VLOOKUP(D5182,DATA!A:F,6,FALSE)</f>
        <v>982</v>
      </c>
      <c r="N5182" s="36">
        <f t="shared" si="417"/>
        <v>32.176591338091647</v>
      </c>
      <c r="O5182" s="36">
        <f t="shared" si="418"/>
        <v>32.177946821643481</v>
      </c>
      <c r="P5182" s="36">
        <f t="shared" si="419"/>
        <v>1.3554835518334585E-3</v>
      </c>
      <c r="Q5182" s="36">
        <f t="shared" si="420"/>
        <v>3.3002559871186228E-2</v>
      </c>
    </row>
    <row r="5183" spans="1:17" x14ac:dyDescent="0.3">
      <c r="A5183" s="29">
        <v>2051250</v>
      </c>
      <c r="B5183" s="1">
        <v>136</v>
      </c>
      <c r="C5183" s="1" t="s">
        <v>14</v>
      </c>
      <c r="D5183" s="1" t="s">
        <v>53</v>
      </c>
      <c r="E5183" s="1" t="s">
        <v>54</v>
      </c>
      <c r="F5183" s="47">
        <v>714</v>
      </c>
      <c r="G5183" s="34">
        <v>864.66</v>
      </c>
      <c r="H5183" s="1" t="s">
        <v>218</v>
      </c>
      <c r="I5183" s="34">
        <v>5.3803000000000002E-3</v>
      </c>
      <c r="J5183" s="34">
        <v>8338.009</v>
      </c>
      <c r="K5183" s="35" t="str">
        <f t="shared" si="416"/>
        <v>Leenderbos, Groote Heide &amp; De Plateaux_H4030</v>
      </c>
      <c r="L5183" s="36">
        <f>VLOOKUP(D5183,DATA!A:F,5,FALSE)</f>
        <v>1.0986712608830001E-2</v>
      </c>
      <c r="M5183" s="37">
        <f>VLOOKUP(D5183,DATA!A:F,6,FALSE)</f>
        <v>982</v>
      </c>
      <c r="N5183" s="36">
        <f t="shared" si="417"/>
        <v>21.599149145688106</v>
      </c>
      <c r="O5183" s="36">
        <f t="shared" si="418"/>
        <v>21.600150156957458</v>
      </c>
      <c r="P5183" s="36">
        <f t="shared" si="419"/>
        <v>1.0010112693521478E-3</v>
      </c>
      <c r="Q5183" s="36">
        <f t="shared" si="420"/>
        <v>8.3464409729596317E-2</v>
      </c>
    </row>
    <row r="5184" spans="1:17" x14ac:dyDescent="0.3">
      <c r="A5184" s="29">
        <v>2051251</v>
      </c>
      <c r="B5184" s="1">
        <v>136</v>
      </c>
      <c r="C5184" s="1" t="s">
        <v>14</v>
      </c>
      <c r="D5184" s="1" t="s">
        <v>53</v>
      </c>
      <c r="E5184" s="1" t="s">
        <v>54</v>
      </c>
      <c r="F5184" s="47">
        <v>714</v>
      </c>
      <c r="G5184" s="34">
        <v>865.83</v>
      </c>
      <c r="H5184" s="1" t="s">
        <v>218</v>
      </c>
      <c r="I5184" s="34">
        <v>5.3267999999999996E-3</v>
      </c>
      <c r="J5184" s="34">
        <v>5072.9582040667601</v>
      </c>
      <c r="K5184" s="35" t="str">
        <f t="shared" si="416"/>
        <v>Leenderbos, Groote Heide &amp; De Plateaux_H4030</v>
      </c>
      <c r="L5184" s="36">
        <f>VLOOKUP(D5184,DATA!A:F,5,FALSE)</f>
        <v>1.0986712608830001E-2</v>
      </c>
      <c r="M5184" s="37">
        <f>VLOOKUP(D5184,DATA!A:F,6,FALSE)</f>
        <v>982</v>
      </c>
      <c r="N5184" s="36">
        <f t="shared" si="417"/>
        <v>21.817619974243296</v>
      </c>
      <c r="O5184" s="36">
        <f t="shared" si="418"/>
        <v>21.818618266214465</v>
      </c>
      <c r="P5184" s="36">
        <f t="shared" si="419"/>
        <v>9.9829197116818591E-4</v>
      </c>
      <c r="Q5184" s="36">
        <f t="shared" si="420"/>
        <v>5.0642934451916262E-2</v>
      </c>
    </row>
    <row r="5185" spans="1:17" x14ac:dyDescent="0.3">
      <c r="A5185" s="29">
        <v>2051252</v>
      </c>
      <c r="B5185" s="1">
        <v>136</v>
      </c>
      <c r="C5185" s="1" t="s">
        <v>14</v>
      </c>
      <c r="D5185" s="1" t="s">
        <v>53</v>
      </c>
      <c r="E5185" s="1" t="s">
        <v>54</v>
      </c>
      <c r="F5185" s="47">
        <v>714</v>
      </c>
      <c r="G5185" s="34">
        <v>846.74</v>
      </c>
      <c r="H5185" s="1" t="s">
        <v>218</v>
      </c>
      <c r="I5185" s="34">
        <v>5.1828000000000004E-3</v>
      </c>
      <c r="J5185" s="34">
        <v>185.49696</v>
      </c>
      <c r="K5185" s="35" t="str">
        <f t="shared" si="416"/>
        <v>Leenderbos, Groote Heide &amp; De Plateaux_H4030</v>
      </c>
      <c r="L5185" s="36">
        <f>VLOOKUP(D5185,DATA!A:F,5,FALSE)</f>
        <v>1.0986712608830001E-2</v>
      </c>
      <c r="M5185" s="37">
        <f>VLOOKUP(D5185,DATA!A:F,6,FALSE)</f>
        <v>982</v>
      </c>
      <c r="N5185" s="36">
        <f t="shared" si="417"/>
        <v>18.451342305912693</v>
      </c>
      <c r="O5185" s="36">
        <f t="shared" si="418"/>
        <v>18.452199116450117</v>
      </c>
      <c r="P5185" s="36">
        <f t="shared" si="419"/>
        <v>8.5681053742447943E-4</v>
      </c>
      <c r="Q5185" s="36">
        <f t="shared" si="420"/>
        <v>1.5893574998820717E-3</v>
      </c>
    </row>
    <row r="5186" spans="1:17" x14ac:dyDescent="0.3">
      <c r="A5186" s="29">
        <v>2051253</v>
      </c>
      <c r="B5186" s="1">
        <v>136</v>
      </c>
      <c r="C5186" s="1" t="s">
        <v>14</v>
      </c>
      <c r="D5186" s="1" t="s">
        <v>57</v>
      </c>
      <c r="E5186" s="1" t="s">
        <v>58</v>
      </c>
      <c r="F5186" s="47">
        <v>714</v>
      </c>
      <c r="G5186" s="34">
        <v>845.45</v>
      </c>
      <c r="H5186" s="1" t="s">
        <v>218</v>
      </c>
      <c r="I5186" s="34">
        <v>5.1317999999999997E-3</v>
      </c>
      <c r="J5186" s="34">
        <v>246.72063</v>
      </c>
      <c r="K5186" s="35" t="str">
        <f t="shared" si="416"/>
        <v>Leenderbos, Groote Heide &amp; De Plateaux_H3160</v>
      </c>
      <c r="L5186" s="36">
        <f>VLOOKUP(D5186,DATA!A:F,5,FALSE)</f>
        <v>1.0986712608830001E-2</v>
      </c>
      <c r="M5186" s="37">
        <f>VLOOKUP(D5186,DATA!A:F,6,FALSE)</f>
        <v>982</v>
      </c>
      <c r="N5186" s="36">
        <f t="shared" si="417"/>
        <v>18.23903865268656</v>
      </c>
      <c r="O5186" s="36">
        <f t="shared" si="418"/>
        <v>18.239879453642434</v>
      </c>
      <c r="P5186" s="36">
        <f t="shared" si="419"/>
        <v>8.4080095587424353E-4</v>
      </c>
      <c r="Q5186" s="36">
        <f t="shared" si="420"/>
        <v>2.0744294153789557E-3</v>
      </c>
    </row>
    <row r="5187" spans="1:17" x14ac:dyDescent="0.3">
      <c r="A5187" s="29">
        <v>2051253</v>
      </c>
      <c r="B5187" s="1">
        <v>136</v>
      </c>
      <c r="C5187" s="1" t="s">
        <v>14</v>
      </c>
      <c r="D5187" s="1" t="s">
        <v>53</v>
      </c>
      <c r="E5187" s="1" t="s">
        <v>54</v>
      </c>
      <c r="F5187" s="47">
        <v>714</v>
      </c>
      <c r="G5187" s="34">
        <v>845.45</v>
      </c>
      <c r="H5187" s="1" t="s">
        <v>218</v>
      </c>
      <c r="I5187" s="34">
        <v>5.1317999999999997E-3</v>
      </c>
      <c r="J5187" s="34">
        <v>1059.6395</v>
      </c>
      <c r="K5187" s="35" t="str">
        <f t="shared" ref="K5187:K5250" si="421">_xlfn.CONCAT(C5187,"_",D5187)</f>
        <v>Leenderbos, Groote Heide &amp; De Plateaux_H4030</v>
      </c>
      <c r="L5187" s="36">
        <f>VLOOKUP(D5187,DATA!A:F,5,FALSE)</f>
        <v>1.0986712608830001E-2</v>
      </c>
      <c r="M5187" s="37">
        <f>VLOOKUP(D5187,DATA!A:F,6,FALSE)</f>
        <v>982</v>
      </c>
      <c r="N5187" s="36">
        <f t="shared" ref="N5187:N5250" si="422">100/(1+EXP(-L5187*(G5187-M5187)))</f>
        <v>18.23903865268656</v>
      </c>
      <c r="O5187" s="36">
        <f t="shared" ref="O5187:O5250" si="423">100/(1+EXP(-L5187*((G5187+I5187)-M5187)))</f>
        <v>18.239879453642434</v>
      </c>
      <c r="P5187" s="36">
        <f t="shared" ref="P5187:P5250" si="424">O5187-N5187</f>
        <v>8.4080095587424353E-4</v>
      </c>
      <c r="Q5187" s="36">
        <f t="shared" ref="Q5187:Q5250" si="425">IF(AND(H5187&lt;&gt;"below",I5187&gt;=0.005),J5187*P5187/100,0)</f>
        <v>8.9094590448210546E-3</v>
      </c>
    </row>
    <row r="5188" spans="1:17" x14ac:dyDescent="0.3">
      <c r="A5188" s="29">
        <v>2051254</v>
      </c>
      <c r="B5188" s="1">
        <v>136</v>
      </c>
      <c r="C5188" s="1" t="s">
        <v>14</v>
      </c>
      <c r="D5188" s="1" t="s">
        <v>57</v>
      </c>
      <c r="E5188" s="1" t="s">
        <v>58</v>
      </c>
      <c r="F5188" s="47">
        <v>714</v>
      </c>
      <c r="G5188" s="34">
        <v>895.94</v>
      </c>
      <c r="H5188" s="1" t="s">
        <v>218</v>
      </c>
      <c r="I5188" s="34">
        <v>5.1895999999999999E-3</v>
      </c>
      <c r="J5188" s="34">
        <v>2982.0464000000002</v>
      </c>
      <c r="K5188" s="35" t="str">
        <f t="shared" si="421"/>
        <v>Leenderbos, Groote Heide &amp; De Plateaux_H3160</v>
      </c>
      <c r="L5188" s="36">
        <f>VLOOKUP(D5188,DATA!A:F,5,FALSE)</f>
        <v>1.0986712608830001E-2</v>
      </c>
      <c r="M5188" s="37">
        <f>VLOOKUP(D5188,DATA!A:F,6,FALSE)</f>
        <v>982</v>
      </c>
      <c r="N5188" s="36">
        <f t="shared" si="422"/>
        <v>27.978738590150272</v>
      </c>
      <c r="O5188" s="36">
        <f t="shared" si="423"/>
        <v>27.97988752646425</v>
      </c>
      <c r="P5188" s="36">
        <f t="shared" si="424"/>
        <v>1.1489363139780551E-3</v>
      </c>
      <c r="Q5188" s="36">
        <f t="shared" si="425"/>
        <v>3.4261813989275289E-2</v>
      </c>
    </row>
    <row r="5189" spans="1:17" x14ac:dyDescent="0.3">
      <c r="A5189" s="29">
        <v>2051259</v>
      </c>
      <c r="B5189" s="1">
        <v>136</v>
      </c>
      <c r="C5189" s="1" t="s">
        <v>14</v>
      </c>
      <c r="D5189" s="1" t="s">
        <v>41</v>
      </c>
      <c r="E5189" s="1" t="s">
        <v>42</v>
      </c>
      <c r="F5189" s="47">
        <v>1071</v>
      </c>
      <c r="G5189" s="34">
        <v>1431.32</v>
      </c>
      <c r="H5189" s="1" t="s">
        <v>218</v>
      </c>
      <c r="I5189" s="34">
        <v>7.3784999999999996E-3</v>
      </c>
      <c r="J5189" s="34">
        <v>370.72858000000002</v>
      </c>
      <c r="K5189" s="35" t="str">
        <f t="shared" si="421"/>
        <v>Leenderbos, Groote Heide &amp; De Plateaux_H4010A</v>
      </c>
      <c r="L5189" s="36">
        <f>VLOOKUP(D5189,DATA!A:F,5,FALSE)</f>
        <v>1.3726988247862192E-2</v>
      </c>
      <c r="M5189" s="37">
        <f>VLOOKUP(D5189,DATA!A:F,6,FALSE)</f>
        <v>1285.5</v>
      </c>
      <c r="N5189" s="36">
        <f t="shared" si="422"/>
        <v>88.097224563405035</v>
      </c>
      <c r="O5189" s="36">
        <f t="shared" si="423"/>
        <v>88.098286594058621</v>
      </c>
      <c r="P5189" s="36">
        <f t="shared" si="424"/>
        <v>1.0620306535855661E-3</v>
      </c>
      <c r="Q5189" s="36">
        <f t="shared" si="425"/>
        <v>3.9372511612024881E-3</v>
      </c>
    </row>
    <row r="5190" spans="1:17" x14ac:dyDescent="0.3">
      <c r="A5190" s="29">
        <v>2051301</v>
      </c>
      <c r="B5190" s="1">
        <v>138</v>
      </c>
      <c r="C5190" s="1" t="s">
        <v>38</v>
      </c>
      <c r="D5190" s="1" t="s">
        <v>75</v>
      </c>
      <c r="E5190" s="1" t="s">
        <v>76</v>
      </c>
      <c r="F5190" s="47">
        <v>1071</v>
      </c>
      <c r="G5190" s="34">
        <v>1691.79</v>
      </c>
      <c r="H5190" s="1" t="s">
        <v>218</v>
      </c>
      <c r="I5190" s="34">
        <v>5.1889999999999998E-4</v>
      </c>
      <c r="J5190" s="34">
        <v>1570.6495</v>
      </c>
      <c r="K5190" s="35" t="str">
        <f t="shared" si="421"/>
        <v>Weerter- en Budelerbergen &amp; Ringselven_Lg13</v>
      </c>
      <c r="L5190" s="36">
        <f>VLOOKUP(D5190,DATA!A:F,5,FALSE)</f>
        <v>8.4126827976184013E-3</v>
      </c>
      <c r="M5190" s="37">
        <f>VLOOKUP(D5190,DATA!A:F,6,FALSE)</f>
        <v>1421</v>
      </c>
      <c r="N5190" s="36">
        <f t="shared" si="422"/>
        <v>90.704447867050689</v>
      </c>
      <c r="O5190" s="36">
        <f t="shared" si="423"/>
        <v>90.704484673268169</v>
      </c>
      <c r="P5190" s="36">
        <f t="shared" si="424"/>
        <v>3.680621748003432E-5</v>
      </c>
      <c r="Q5190" s="36">
        <f t="shared" si="425"/>
        <v>0</v>
      </c>
    </row>
    <row r="5191" spans="1:17" x14ac:dyDescent="0.3">
      <c r="A5191" s="30">
        <v>2052756</v>
      </c>
      <c r="B5191" s="14">
        <v>136</v>
      </c>
      <c r="C5191" s="14" t="s">
        <v>14</v>
      </c>
      <c r="D5191" s="14" t="s">
        <v>55</v>
      </c>
      <c r="E5191" s="14" t="s">
        <v>56</v>
      </c>
      <c r="F5191" s="48">
        <v>500</v>
      </c>
      <c r="G5191" s="38">
        <v>1028.06</v>
      </c>
      <c r="H5191" s="14" t="s">
        <v>218</v>
      </c>
      <c r="I5191" s="38">
        <v>6.5065000000000001E-3</v>
      </c>
      <c r="J5191" s="38">
        <v>149.07413</v>
      </c>
      <c r="K5191" s="39" t="str">
        <f t="shared" si="421"/>
        <v>Leenderbos, Groote Heide &amp; De Plateaux_H3130</v>
      </c>
      <c r="L5191" s="40">
        <f>VLOOKUP(D5191,DATA!A:F,5,FALSE)</f>
        <v>0</v>
      </c>
      <c r="M5191" s="41">
        <f>VLOOKUP(D5191,DATA!A:F,6,FALSE)</f>
        <v>3.5</v>
      </c>
      <c r="N5191" s="40">
        <f t="shared" si="422"/>
        <v>50</v>
      </c>
      <c r="O5191" s="40">
        <f t="shared" si="423"/>
        <v>50</v>
      </c>
      <c r="P5191" s="40">
        <f>J5191/10000*I5191</f>
        <v>9.6995082684499996E-5</v>
      </c>
      <c r="Q5191" s="40">
        <f>IF(AND(H5191&lt;&gt;"below",I5191&gt;=0.005),M5191*P5191,0)</f>
        <v>3.3948278939574999E-4</v>
      </c>
    </row>
    <row r="5192" spans="1:17" x14ac:dyDescent="0.3">
      <c r="A5192" s="29">
        <v>2052773</v>
      </c>
      <c r="B5192" s="1">
        <v>136</v>
      </c>
      <c r="C5192" s="1" t="s">
        <v>14</v>
      </c>
      <c r="D5192" s="1" t="s">
        <v>53</v>
      </c>
      <c r="E5192" s="1" t="s">
        <v>54</v>
      </c>
      <c r="F5192" s="47">
        <v>714</v>
      </c>
      <c r="G5192" s="34">
        <v>955.65</v>
      </c>
      <c r="H5192" s="1" t="s">
        <v>218</v>
      </c>
      <c r="I5192" s="34">
        <v>5.9918999999999997E-3</v>
      </c>
      <c r="J5192" s="34">
        <v>2444.2341000000001</v>
      </c>
      <c r="K5192" s="35" t="str">
        <f t="shared" si="421"/>
        <v>Leenderbos, Groote Heide &amp; De Plateaux_H4030</v>
      </c>
      <c r="L5192" s="36">
        <f>VLOOKUP(D5192,DATA!A:F,5,FALSE)</f>
        <v>1.0986712608830001E-2</v>
      </c>
      <c r="M5192" s="37">
        <f>VLOOKUP(D5192,DATA!A:F,6,FALSE)</f>
        <v>982</v>
      </c>
      <c r="N5192" s="36">
        <f t="shared" si="422"/>
        <v>42.812630980616134</v>
      </c>
      <c r="O5192" s="36">
        <f t="shared" si="423"/>
        <v>42.814242763019472</v>
      </c>
      <c r="P5192" s="36">
        <f t="shared" si="424"/>
        <v>1.6117824033372585E-3</v>
      </c>
      <c r="Q5192" s="36">
        <f t="shared" si="425"/>
        <v>3.9395735120168814E-2</v>
      </c>
    </row>
    <row r="5193" spans="1:17" x14ac:dyDescent="0.3">
      <c r="A5193" s="29">
        <v>2052775</v>
      </c>
      <c r="B5193" s="1">
        <v>136</v>
      </c>
      <c r="C5193" s="1" t="s">
        <v>14</v>
      </c>
      <c r="D5193" s="1" t="s">
        <v>53</v>
      </c>
      <c r="E5193" s="1" t="s">
        <v>54</v>
      </c>
      <c r="F5193" s="47">
        <v>714</v>
      </c>
      <c r="G5193" s="34">
        <v>881.08</v>
      </c>
      <c r="H5193" s="1" t="s">
        <v>218</v>
      </c>
      <c r="I5193" s="34">
        <v>5.4599999999999996E-3</v>
      </c>
      <c r="J5193" s="34">
        <v>4130.5272999999997</v>
      </c>
      <c r="K5193" s="35" t="str">
        <f t="shared" si="421"/>
        <v>Leenderbos, Groote Heide &amp; De Plateaux_H4030</v>
      </c>
      <c r="L5193" s="36">
        <f>VLOOKUP(D5193,DATA!A:F,5,FALSE)</f>
        <v>1.0986712608830001E-2</v>
      </c>
      <c r="M5193" s="37">
        <f>VLOOKUP(D5193,DATA!A:F,6,FALSE)</f>
        <v>982</v>
      </c>
      <c r="N5193" s="36">
        <f t="shared" si="422"/>
        <v>24.809858396694917</v>
      </c>
      <c r="O5193" s="36">
        <f t="shared" si="423"/>
        <v>24.810977453565094</v>
      </c>
      <c r="P5193" s="36">
        <f t="shared" si="424"/>
        <v>1.1190568701771042E-3</v>
      </c>
      <c r="Q5193" s="36">
        <f t="shared" si="425"/>
        <v>4.6222949525190841E-2</v>
      </c>
    </row>
    <row r="5194" spans="1:17" x14ac:dyDescent="0.3">
      <c r="A5194" s="29">
        <v>2052776</v>
      </c>
      <c r="B5194" s="1">
        <v>136</v>
      </c>
      <c r="C5194" s="1" t="s">
        <v>14</v>
      </c>
      <c r="D5194" s="1" t="s">
        <v>53</v>
      </c>
      <c r="E5194" s="1" t="s">
        <v>54</v>
      </c>
      <c r="F5194" s="47">
        <v>714</v>
      </c>
      <c r="G5194" s="34">
        <v>1015.88</v>
      </c>
      <c r="H5194" s="1" t="s">
        <v>218</v>
      </c>
      <c r="I5194" s="34">
        <v>6.3035000000000001E-3</v>
      </c>
      <c r="J5194" s="34">
        <v>7244.3919999999998</v>
      </c>
      <c r="K5194" s="35" t="str">
        <f t="shared" si="421"/>
        <v>Leenderbos, Groote Heide &amp; De Plateaux_H4030</v>
      </c>
      <c r="L5194" s="36">
        <f>VLOOKUP(D5194,DATA!A:F,5,FALSE)</f>
        <v>1.0986712608830001E-2</v>
      </c>
      <c r="M5194" s="37">
        <f>VLOOKUP(D5194,DATA!A:F,6,FALSE)</f>
        <v>982</v>
      </c>
      <c r="N5194" s="36">
        <f t="shared" si="422"/>
        <v>59.199767224481057</v>
      </c>
      <c r="O5194" s="36">
        <f t="shared" si="423"/>
        <v>59.201439968147874</v>
      </c>
      <c r="P5194" s="36">
        <f t="shared" si="424"/>
        <v>1.6727436668162454E-3</v>
      </c>
      <c r="Q5194" s="36">
        <f t="shared" si="425"/>
        <v>0.12118010837934273</v>
      </c>
    </row>
    <row r="5195" spans="1:17" x14ac:dyDescent="0.3">
      <c r="A5195" s="29">
        <v>2052777</v>
      </c>
      <c r="B5195" s="1">
        <v>136</v>
      </c>
      <c r="C5195" s="1" t="s">
        <v>14</v>
      </c>
      <c r="D5195" s="1" t="s">
        <v>41</v>
      </c>
      <c r="E5195" s="1" t="s">
        <v>42</v>
      </c>
      <c r="F5195" s="47">
        <v>1071</v>
      </c>
      <c r="G5195" s="34">
        <v>1092.56</v>
      </c>
      <c r="H5195" s="1" t="s">
        <v>218</v>
      </c>
      <c r="I5195" s="34">
        <v>6.6454000000000001E-3</v>
      </c>
      <c r="J5195" s="34">
        <v>1226.2693999999999</v>
      </c>
      <c r="K5195" s="35" t="str">
        <f t="shared" si="421"/>
        <v>Leenderbos, Groote Heide &amp; De Plateaux_H4010A</v>
      </c>
      <c r="L5195" s="36">
        <f>VLOOKUP(D5195,DATA!A:F,5,FALSE)</f>
        <v>1.3726988247862192E-2</v>
      </c>
      <c r="M5195" s="37">
        <f>VLOOKUP(D5195,DATA!A:F,6,FALSE)</f>
        <v>1285.5</v>
      </c>
      <c r="N5195" s="36">
        <f t="shared" si="422"/>
        <v>6.6082440172530346</v>
      </c>
      <c r="O5195" s="36">
        <f t="shared" si="423"/>
        <v>6.6088070169903084</v>
      </c>
      <c r="P5195" s="36">
        <f t="shared" si="424"/>
        <v>5.6299973727380603E-4</v>
      </c>
      <c r="Q5195" s="36">
        <f t="shared" si="425"/>
        <v>6.9038935002690774E-3</v>
      </c>
    </row>
    <row r="5196" spans="1:17" x14ac:dyDescent="0.3">
      <c r="A5196" s="29">
        <v>2052777</v>
      </c>
      <c r="B5196" s="1">
        <v>136</v>
      </c>
      <c r="C5196" s="1" t="s">
        <v>14</v>
      </c>
      <c r="D5196" s="1" t="s">
        <v>53</v>
      </c>
      <c r="E5196" s="1" t="s">
        <v>54</v>
      </c>
      <c r="F5196" s="47">
        <v>714</v>
      </c>
      <c r="G5196" s="34">
        <v>1092.56</v>
      </c>
      <c r="H5196" s="1" t="s">
        <v>218</v>
      </c>
      <c r="I5196" s="34">
        <v>6.6454000000000001E-3</v>
      </c>
      <c r="J5196" s="34">
        <v>4749.3270000000002</v>
      </c>
      <c r="K5196" s="35" t="str">
        <f t="shared" si="421"/>
        <v>Leenderbos, Groote Heide &amp; De Plateaux_H4030</v>
      </c>
      <c r="L5196" s="36">
        <f>VLOOKUP(D5196,DATA!A:F,5,FALSE)</f>
        <v>1.0986712608830001E-2</v>
      </c>
      <c r="M5196" s="37">
        <f>VLOOKUP(D5196,DATA!A:F,6,FALSE)</f>
        <v>982</v>
      </c>
      <c r="N5196" s="36">
        <f t="shared" si="422"/>
        <v>77.112790529697904</v>
      </c>
      <c r="O5196" s="36">
        <f t="shared" si="423"/>
        <v>77.114079074603609</v>
      </c>
      <c r="P5196" s="36">
        <f t="shared" si="424"/>
        <v>1.2885449057051801E-3</v>
      </c>
      <c r="Q5196" s="36">
        <f t="shared" si="425"/>
        <v>6.119721111378066E-2</v>
      </c>
    </row>
    <row r="5197" spans="1:17" x14ac:dyDescent="0.3">
      <c r="A5197" s="29">
        <v>2052778</v>
      </c>
      <c r="B5197" s="1">
        <v>136</v>
      </c>
      <c r="C5197" s="1" t="s">
        <v>14</v>
      </c>
      <c r="D5197" s="1" t="s">
        <v>53</v>
      </c>
      <c r="E5197" s="1" t="s">
        <v>54</v>
      </c>
      <c r="F5197" s="47">
        <v>714</v>
      </c>
      <c r="G5197" s="34">
        <v>1084.8</v>
      </c>
      <c r="H5197" s="1" t="s">
        <v>218</v>
      </c>
      <c r="I5197" s="34">
        <v>6.5738999999999997E-3</v>
      </c>
      <c r="J5197" s="34">
        <v>2285.3847999999998</v>
      </c>
      <c r="K5197" s="35" t="str">
        <f t="shared" si="421"/>
        <v>Leenderbos, Groote Heide &amp; De Plateaux_H4030</v>
      </c>
      <c r="L5197" s="36">
        <f>VLOOKUP(D5197,DATA!A:F,5,FALSE)</f>
        <v>1.0986712608830001E-2</v>
      </c>
      <c r="M5197" s="37">
        <f>VLOOKUP(D5197,DATA!A:F,6,FALSE)</f>
        <v>982</v>
      </c>
      <c r="N5197" s="36">
        <f t="shared" si="422"/>
        <v>75.573444104723976</v>
      </c>
      <c r="O5197" s="36">
        <f t="shared" si="423"/>
        <v>75.574777362997125</v>
      </c>
      <c r="P5197" s="36">
        <f t="shared" si="424"/>
        <v>1.3332582731493403E-3</v>
      </c>
      <c r="Q5197" s="36">
        <f t="shared" si="425"/>
        <v>3.0470081919297502E-2</v>
      </c>
    </row>
    <row r="5198" spans="1:17" x14ac:dyDescent="0.3">
      <c r="A5198" s="29">
        <v>2052779</v>
      </c>
      <c r="B5198" s="1">
        <v>136</v>
      </c>
      <c r="C5198" s="1" t="s">
        <v>14</v>
      </c>
      <c r="D5198" s="1" t="s">
        <v>53</v>
      </c>
      <c r="E5198" s="1" t="s">
        <v>54</v>
      </c>
      <c r="F5198" s="47">
        <v>714</v>
      </c>
      <c r="G5198" s="34">
        <v>868.48</v>
      </c>
      <c r="H5198" s="1" t="s">
        <v>218</v>
      </c>
      <c r="I5198" s="34">
        <v>5.4002E-3</v>
      </c>
      <c r="J5198" s="34">
        <v>800.26262999999994</v>
      </c>
      <c r="K5198" s="35" t="str">
        <f t="shared" si="421"/>
        <v>Leenderbos, Groote Heide &amp; De Plateaux_H4030</v>
      </c>
      <c r="L5198" s="36">
        <f>VLOOKUP(D5198,DATA!A:F,5,FALSE)</f>
        <v>1.0986712608830001E-2</v>
      </c>
      <c r="M5198" s="37">
        <f>VLOOKUP(D5198,DATA!A:F,6,FALSE)</f>
        <v>982</v>
      </c>
      <c r="N5198" s="36">
        <f t="shared" si="422"/>
        <v>22.318319475032062</v>
      </c>
      <c r="O5198" s="36">
        <f t="shared" si="423"/>
        <v>22.319348118431812</v>
      </c>
      <c r="P5198" s="36">
        <f t="shared" si="424"/>
        <v>1.028643399749285E-3</v>
      </c>
      <c r="Q5198" s="36">
        <f t="shared" si="425"/>
        <v>8.2318487241550414E-3</v>
      </c>
    </row>
    <row r="5199" spans="1:17" x14ac:dyDescent="0.3">
      <c r="A5199" s="29">
        <v>2052780</v>
      </c>
      <c r="B5199" s="1">
        <v>136</v>
      </c>
      <c r="C5199" s="1" t="s">
        <v>14</v>
      </c>
      <c r="D5199" s="1" t="s">
        <v>53</v>
      </c>
      <c r="E5199" s="1" t="s">
        <v>54</v>
      </c>
      <c r="F5199" s="47">
        <v>714</v>
      </c>
      <c r="G5199" s="34">
        <v>866.29</v>
      </c>
      <c r="H5199" s="1" t="s">
        <v>218</v>
      </c>
      <c r="I5199" s="34">
        <v>5.3800999999999996E-3</v>
      </c>
      <c r="J5199" s="34">
        <v>9267.7705000000005</v>
      </c>
      <c r="K5199" s="35" t="str">
        <f t="shared" si="421"/>
        <v>Leenderbos, Groote Heide &amp; De Plateaux_H4030</v>
      </c>
      <c r="L5199" s="36">
        <f>VLOOKUP(D5199,DATA!A:F,5,FALSE)</f>
        <v>1.0986712608830001E-2</v>
      </c>
      <c r="M5199" s="37">
        <f>VLOOKUP(D5199,DATA!A:F,6,FALSE)</f>
        <v>982</v>
      </c>
      <c r="N5199" s="36">
        <f t="shared" si="422"/>
        <v>21.903949616123771</v>
      </c>
      <c r="O5199" s="36">
        <f t="shared" si="423"/>
        <v>21.90496076901298</v>
      </c>
      <c r="P5199" s="36">
        <f t="shared" si="424"/>
        <v>1.0111528892089439E-3</v>
      </c>
      <c r="Q5199" s="36">
        <f t="shared" si="425"/>
        <v>9.3711329176004179E-2</v>
      </c>
    </row>
    <row r="5200" spans="1:17" x14ac:dyDescent="0.3">
      <c r="A5200" s="29">
        <v>2052781</v>
      </c>
      <c r="B5200" s="1">
        <v>136</v>
      </c>
      <c r="C5200" s="1" t="s">
        <v>14</v>
      </c>
      <c r="D5200" s="1" t="s">
        <v>57</v>
      </c>
      <c r="E5200" s="1" t="s">
        <v>58</v>
      </c>
      <c r="F5200" s="47">
        <v>714</v>
      </c>
      <c r="G5200" s="34">
        <v>848.42</v>
      </c>
      <c r="H5200" s="1" t="s">
        <v>218</v>
      </c>
      <c r="I5200" s="34">
        <v>5.2379999999999996E-3</v>
      </c>
      <c r="J5200" s="34">
        <v>229.23446999999999</v>
      </c>
      <c r="K5200" s="35" t="str">
        <f t="shared" si="421"/>
        <v>Leenderbos, Groote Heide &amp; De Plateaux_H3160</v>
      </c>
      <c r="L5200" s="36">
        <f>VLOOKUP(D5200,DATA!A:F,5,FALSE)</f>
        <v>1.0986712608830001E-2</v>
      </c>
      <c r="M5200" s="37">
        <f>VLOOKUP(D5200,DATA!A:F,6,FALSE)</f>
        <v>982</v>
      </c>
      <c r="N5200" s="36">
        <f t="shared" si="422"/>
        <v>18.730690443746433</v>
      </c>
      <c r="O5200" s="36">
        <f t="shared" si="423"/>
        <v>18.731566478690624</v>
      </c>
      <c r="P5200" s="36">
        <f t="shared" si="424"/>
        <v>8.7603494419141725E-4</v>
      </c>
      <c r="Q5200" s="36">
        <f t="shared" si="425"/>
        <v>2.0081740613319909E-3</v>
      </c>
    </row>
    <row r="5201" spans="1:17" x14ac:dyDescent="0.3">
      <c r="A5201" s="29">
        <v>2052781</v>
      </c>
      <c r="B5201" s="1">
        <v>136</v>
      </c>
      <c r="C5201" s="1" t="s">
        <v>14</v>
      </c>
      <c r="D5201" s="1" t="s">
        <v>53</v>
      </c>
      <c r="E5201" s="1" t="s">
        <v>54</v>
      </c>
      <c r="F5201" s="47">
        <v>714</v>
      </c>
      <c r="G5201" s="34">
        <v>848.42</v>
      </c>
      <c r="H5201" s="1" t="s">
        <v>218</v>
      </c>
      <c r="I5201" s="34">
        <v>5.2379999999999996E-3</v>
      </c>
      <c r="J5201" s="34">
        <v>2980.9524000000001</v>
      </c>
      <c r="K5201" s="35" t="str">
        <f t="shared" si="421"/>
        <v>Leenderbos, Groote Heide &amp; De Plateaux_H4030</v>
      </c>
      <c r="L5201" s="36">
        <f>VLOOKUP(D5201,DATA!A:F,5,FALSE)</f>
        <v>1.0986712608830001E-2</v>
      </c>
      <c r="M5201" s="37">
        <f>VLOOKUP(D5201,DATA!A:F,6,FALSE)</f>
        <v>982</v>
      </c>
      <c r="N5201" s="36">
        <f t="shared" si="422"/>
        <v>18.730690443746433</v>
      </c>
      <c r="O5201" s="36">
        <f t="shared" si="423"/>
        <v>18.731566478690624</v>
      </c>
      <c r="P5201" s="36">
        <f t="shared" si="424"/>
        <v>8.7603494419141725E-4</v>
      </c>
      <c r="Q5201" s="36">
        <f t="shared" si="425"/>
        <v>2.6114184693712718E-2</v>
      </c>
    </row>
    <row r="5202" spans="1:17" x14ac:dyDescent="0.3">
      <c r="A5202" s="29">
        <v>2052782</v>
      </c>
      <c r="B5202" s="1">
        <v>136</v>
      </c>
      <c r="C5202" s="1" t="s">
        <v>14</v>
      </c>
      <c r="D5202" s="1" t="s">
        <v>57</v>
      </c>
      <c r="E5202" s="1" t="s">
        <v>58</v>
      </c>
      <c r="F5202" s="47">
        <v>714</v>
      </c>
      <c r="G5202" s="34">
        <v>848.53</v>
      </c>
      <c r="H5202" s="1" t="s">
        <v>218</v>
      </c>
      <c r="I5202" s="34">
        <v>5.1808000000000002E-3</v>
      </c>
      <c r="J5202" s="34">
        <v>172.51215999999999</v>
      </c>
      <c r="K5202" s="35" t="str">
        <f t="shared" si="421"/>
        <v>Leenderbos, Groote Heide &amp; De Plateaux_H3160</v>
      </c>
      <c r="L5202" s="36">
        <f>VLOOKUP(D5202,DATA!A:F,5,FALSE)</f>
        <v>1.0986712608830001E-2</v>
      </c>
      <c r="M5202" s="37">
        <f>VLOOKUP(D5202,DATA!A:F,6,FALSE)</f>
        <v>982</v>
      </c>
      <c r="N5202" s="36">
        <f t="shared" si="422"/>
        <v>18.749094133560845</v>
      </c>
      <c r="O5202" s="36">
        <f t="shared" si="423"/>
        <v>18.749961256784392</v>
      </c>
      <c r="P5202" s="36">
        <f t="shared" si="424"/>
        <v>8.6712322354642879E-4</v>
      </c>
      <c r="Q5202" s="36">
        <f t="shared" si="425"/>
        <v>1.4958930028015729E-3</v>
      </c>
    </row>
    <row r="5203" spans="1:17" x14ac:dyDescent="0.3">
      <c r="A5203" s="30">
        <v>2052783</v>
      </c>
      <c r="B5203" s="14">
        <v>136</v>
      </c>
      <c r="C5203" s="14" t="s">
        <v>14</v>
      </c>
      <c r="D5203" s="14" t="s">
        <v>55</v>
      </c>
      <c r="E5203" s="14" t="s">
        <v>56</v>
      </c>
      <c r="F5203" s="48">
        <v>500</v>
      </c>
      <c r="G5203" s="38">
        <v>852.75</v>
      </c>
      <c r="H5203" s="14" t="s">
        <v>218</v>
      </c>
      <c r="I5203" s="38">
        <v>5.1145000000000001E-3</v>
      </c>
      <c r="J5203" s="38">
        <v>215.08429000000001</v>
      </c>
      <c r="K5203" s="39" t="str">
        <f t="shared" si="421"/>
        <v>Leenderbos, Groote Heide &amp; De Plateaux_H3130</v>
      </c>
      <c r="L5203" s="40">
        <f>VLOOKUP(D5203,DATA!A:F,5,FALSE)</f>
        <v>0</v>
      </c>
      <c r="M5203" s="41">
        <f>VLOOKUP(D5203,DATA!A:F,6,FALSE)</f>
        <v>3.5</v>
      </c>
      <c r="N5203" s="40">
        <f t="shared" si="422"/>
        <v>50</v>
      </c>
      <c r="O5203" s="40">
        <f t="shared" si="423"/>
        <v>50</v>
      </c>
      <c r="P5203" s="40">
        <f>J5203/10000*I5203</f>
        <v>1.1000486012050001E-4</v>
      </c>
      <c r="Q5203" s="40">
        <f>IF(AND(H5203&lt;&gt;"below",I5203&gt;=0.005),M5203*P5203,0)</f>
        <v>3.8501701042175003E-4</v>
      </c>
    </row>
    <row r="5204" spans="1:17" x14ac:dyDescent="0.3">
      <c r="A5204" s="29">
        <v>2052783</v>
      </c>
      <c r="B5204" s="1">
        <v>136</v>
      </c>
      <c r="C5204" s="1" t="s">
        <v>14</v>
      </c>
      <c r="D5204" s="1" t="s">
        <v>57</v>
      </c>
      <c r="E5204" s="1" t="s">
        <v>58</v>
      </c>
      <c r="F5204" s="47">
        <v>714</v>
      </c>
      <c r="G5204" s="34">
        <v>852.75</v>
      </c>
      <c r="H5204" s="1" t="s">
        <v>218</v>
      </c>
      <c r="I5204" s="34">
        <v>5.1145000000000001E-3</v>
      </c>
      <c r="J5204" s="34">
        <v>669.91240000000005</v>
      </c>
      <c r="K5204" s="35" t="str">
        <f t="shared" si="421"/>
        <v>Leenderbos, Groote Heide &amp; De Plateaux_H3160</v>
      </c>
      <c r="L5204" s="36">
        <f>VLOOKUP(D5204,DATA!A:F,5,FALSE)</f>
        <v>1.0986712608830001E-2</v>
      </c>
      <c r="M5204" s="37">
        <f>VLOOKUP(D5204,DATA!A:F,6,FALSE)</f>
        <v>982</v>
      </c>
      <c r="N5204" s="36">
        <f t="shared" si="422"/>
        <v>19.4656472255502</v>
      </c>
      <c r="O5204" s="36">
        <f t="shared" si="423"/>
        <v>19.466528129221434</v>
      </c>
      <c r="P5204" s="36">
        <f t="shared" si="424"/>
        <v>8.8090367123427882E-4</v>
      </c>
      <c r="Q5204" s="36">
        <f t="shared" si="425"/>
        <v>5.9012829256536673E-3</v>
      </c>
    </row>
    <row r="5205" spans="1:17" x14ac:dyDescent="0.3">
      <c r="A5205" s="29">
        <v>2052783</v>
      </c>
      <c r="B5205" s="1">
        <v>136</v>
      </c>
      <c r="C5205" s="1" t="s">
        <v>14</v>
      </c>
      <c r="D5205" s="1" t="s">
        <v>53</v>
      </c>
      <c r="E5205" s="1" t="s">
        <v>54</v>
      </c>
      <c r="F5205" s="47">
        <v>714</v>
      </c>
      <c r="G5205" s="34">
        <v>852.75</v>
      </c>
      <c r="H5205" s="1" t="s">
        <v>218</v>
      </c>
      <c r="I5205" s="34">
        <v>5.1145000000000001E-3</v>
      </c>
      <c r="J5205" s="34">
        <v>172.28476000000001</v>
      </c>
      <c r="K5205" s="35" t="str">
        <f t="shared" si="421"/>
        <v>Leenderbos, Groote Heide &amp; De Plateaux_H4030</v>
      </c>
      <c r="L5205" s="36">
        <f>VLOOKUP(D5205,DATA!A:F,5,FALSE)</f>
        <v>1.0986712608830001E-2</v>
      </c>
      <c r="M5205" s="37">
        <f>VLOOKUP(D5205,DATA!A:F,6,FALSE)</f>
        <v>982</v>
      </c>
      <c r="N5205" s="36">
        <f t="shared" si="422"/>
        <v>19.4656472255502</v>
      </c>
      <c r="O5205" s="36">
        <f t="shared" si="423"/>
        <v>19.466528129221434</v>
      </c>
      <c r="P5205" s="36">
        <f t="shared" si="424"/>
        <v>8.8090367123427882E-4</v>
      </c>
      <c r="Q5205" s="36">
        <f t="shared" si="425"/>
        <v>1.5176627758171663E-3</v>
      </c>
    </row>
    <row r="5206" spans="1:17" x14ac:dyDescent="0.3">
      <c r="A5206" s="29">
        <v>2052784</v>
      </c>
      <c r="B5206" s="1">
        <v>136</v>
      </c>
      <c r="C5206" s="1" t="s">
        <v>14</v>
      </c>
      <c r="D5206" s="1" t="s">
        <v>57</v>
      </c>
      <c r="E5206" s="1" t="s">
        <v>58</v>
      </c>
      <c r="F5206" s="47">
        <v>714</v>
      </c>
      <c r="G5206" s="34">
        <v>966.28</v>
      </c>
      <c r="H5206" s="1" t="s">
        <v>218</v>
      </c>
      <c r="I5206" s="34">
        <v>5.5005000000000002E-3</v>
      </c>
      <c r="J5206" s="34">
        <v>1873.4450999999999</v>
      </c>
      <c r="K5206" s="35" t="str">
        <f t="shared" si="421"/>
        <v>Leenderbos, Groote Heide &amp; De Plateaux_H3160</v>
      </c>
      <c r="L5206" s="36">
        <f>VLOOKUP(D5206,DATA!A:F,5,FALSE)</f>
        <v>1.0986712608830001E-2</v>
      </c>
      <c r="M5206" s="37">
        <f>VLOOKUP(D5206,DATA!A:F,6,FALSE)</f>
        <v>982</v>
      </c>
      <c r="N5206" s="36">
        <f t="shared" si="422"/>
        <v>45.692922989775916</v>
      </c>
      <c r="O5206" s="36">
        <f t="shared" si="423"/>
        <v>45.694422593232439</v>
      </c>
      <c r="P5206" s="36">
        <f t="shared" si="424"/>
        <v>1.4996034565228911E-3</v>
      </c>
      <c r="Q5206" s="36">
        <f t="shared" si="425"/>
        <v>2.809424747565873E-2</v>
      </c>
    </row>
    <row r="5207" spans="1:17" x14ac:dyDescent="0.3">
      <c r="A5207" s="29">
        <v>2052784</v>
      </c>
      <c r="B5207" s="1">
        <v>136</v>
      </c>
      <c r="C5207" s="1" t="s">
        <v>14</v>
      </c>
      <c r="D5207" s="1" t="s">
        <v>53</v>
      </c>
      <c r="E5207" s="1" t="s">
        <v>54</v>
      </c>
      <c r="F5207" s="47">
        <v>714</v>
      </c>
      <c r="G5207" s="34">
        <v>966.28</v>
      </c>
      <c r="H5207" s="1" t="s">
        <v>218</v>
      </c>
      <c r="I5207" s="34">
        <v>5.5005000000000002E-3</v>
      </c>
      <c r="J5207" s="34">
        <v>1.2465421000000001</v>
      </c>
      <c r="K5207" s="35" t="str">
        <f t="shared" si="421"/>
        <v>Leenderbos, Groote Heide &amp; De Plateaux_H4030</v>
      </c>
      <c r="L5207" s="36">
        <f>VLOOKUP(D5207,DATA!A:F,5,FALSE)</f>
        <v>1.0986712608830001E-2</v>
      </c>
      <c r="M5207" s="37">
        <f>VLOOKUP(D5207,DATA!A:F,6,FALSE)</f>
        <v>982</v>
      </c>
      <c r="N5207" s="36">
        <f t="shared" si="422"/>
        <v>45.692922989775916</v>
      </c>
      <c r="O5207" s="36">
        <f t="shared" si="423"/>
        <v>45.694422593232439</v>
      </c>
      <c r="P5207" s="36">
        <f t="shared" si="424"/>
        <v>1.4996034565228911E-3</v>
      </c>
      <c r="Q5207" s="36">
        <f t="shared" si="425"/>
        <v>1.8693188418613037E-5</v>
      </c>
    </row>
    <row r="5208" spans="1:17" x14ac:dyDescent="0.3">
      <c r="A5208" s="29">
        <v>2054301</v>
      </c>
      <c r="B5208" s="1">
        <v>136</v>
      </c>
      <c r="C5208" s="1" t="s">
        <v>14</v>
      </c>
      <c r="D5208" s="1" t="s">
        <v>53</v>
      </c>
      <c r="E5208" s="1" t="s">
        <v>54</v>
      </c>
      <c r="F5208" s="47">
        <v>714</v>
      </c>
      <c r="G5208" s="34">
        <v>940.97</v>
      </c>
      <c r="H5208" s="1" t="s">
        <v>218</v>
      </c>
      <c r="I5208" s="34">
        <v>5.9163999999999996E-3</v>
      </c>
      <c r="J5208" s="34">
        <v>1413.8207</v>
      </c>
      <c r="K5208" s="35" t="str">
        <f t="shared" si="421"/>
        <v>Leenderbos, Groote Heide &amp; De Plateaux_H4030</v>
      </c>
      <c r="L5208" s="36">
        <f>VLOOKUP(D5208,DATA!A:F,5,FALSE)</f>
        <v>1.0986712608830001E-2</v>
      </c>
      <c r="M5208" s="37">
        <f>VLOOKUP(D5208,DATA!A:F,6,FALSE)</f>
        <v>982</v>
      </c>
      <c r="N5208" s="36">
        <f t="shared" si="422"/>
        <v>38.917418466922584</v>
      </c>
      <c r="O5208" s="36">
        <f t="shared" si="423"/>
        <v>38.918963685172628</v>
      </c>
      <c r="P5208" s="36">
        <f t="shared" si="424"/>
        <v>1.5452182500439449E-3</v>
      </c>
      <c r="Q5208" s="36">
        <f t="shared" si="425"/>
        <v>2.1846615479299052E-2</v>
      </c>
    </row>
    <row r="5209" spans="1:17" x14ac:dyDescent="0.3">
      <c r="A5209" s="29">
        <v>2054302</v>
      </c>
      <c r="B5209" s="1">
        <v>136</v>
      </c>
      <c r="C5209" s="1" t="s">
        <v>14</v>
      </c>
      <c r="D5209" s="1" t="s">
        <v>53</v>
      </c>
      <c r="E5209" s="1" t="s">
        <v>54</v>
      </c>
      <c r="F5209" s="47">
        <v>714</v>
      </c>
      <c r="G5209" s="34">
        <v>890.49</v>
      </c>
      <c r="H5209" s="1" t="s">
        <v>218</v>
      </c>
      <c r="I5209" s="34">
        <v>5.5459000000000003E-3</v>
      </c>
      <c r="J5209" s="34">
        <v>1905.3973000000001</v>
      </c>
      <c r="K5209" s="35" t="str">
        <f t="shared" si="421"/>
        <v>Leenderbos, Groote Heide &amp; De Plateaux_H4030</v>
      </c>
      <c r="L5209" s="36">
        <f>VLOOKUP(D5209,DATA!A:F,5,FALSE)</f>
        <v>1.0986712608830001E-2</v>
      </c>
      <c r="M5209" s="37">
        <f>VLOOKUP(D5209,DATA!A:F,6,FALSE)</f>
        <v>982</v>
      </c>
      <c r="N5209" s="36">
        <f t="shared" si="422"/>
        <v>26.788220539347435</v>
      </c>
      <c r="O5209" s="36">
        <f t="shared" si="423"/>
        <v>26.789415547228558</v>
      </c>
      <c r="P5209" s="36">
        <f t="shared" si="424"/>
        <v>1.1950078811224785E-3</v>
      </c>
      <c r="Q5209" s="36">
        <f t="shared" si="425"/>
        <v>2.2769647901694917E-2</v>
      </c>
    </row>
    <row r="5210" spans="1:17" x14ac:dyDescent="0.3">
      <c r="A5210" s="29">
        <v>2054303</v>
      </c>
      <c r="B5210" s="1">
        <v>136</v>
      </c>
      <c r="C5210" s="1" t="s">
        <v>14</v>
      </c>
      <c r="D5210" s="1" t="s">
        <v>57</v>
      </c>
      <c r="E5210" s="1" t="s">
        <v>58</v>
      </c>
      <c r="F5210" s="47">
        <v>714</v>
      </c>
      <c r="G5210" s="34">
        <v>879.74</v>
      </c>
      <c r="H5210" s="1" t="s">
        <v>218</v>
      </c>
      <c r="I5210" s="34">
        <v>5.3470999999999996E-3</v>
      </c>
      <c r="J5210" s="34">
        <v>697.53796</v>
      </c>
      <c r="K5210" s="35" t="str">
        <f t="shared" si="421"/>
        <v>Leenderbos, Groote Heide &amp; De Plateaux_H3160</v>
      </c>
      <c r="L5210" s="36">
        <f>VLOOKUP(D5210,DATA!A:F,5,FALSE)</f>
        <v>1.0986712608830001E-2</v>
      </c>
      <c r="M5210" s="37">
        <f>VLOOKUP(D5210,DATA!A:F,6,FALSE)</f>
        <v>982</v>
      </c>
      <c r="N5210" s="36">
        <f t="shared" si="422"/>
        <v>24.536241876214888</v>
      </c>
      <c r="O5210" s="36">
        <f t="shared" si="423"/>
        <v>24.537329651133611</v>
      </c>
      <c r="P5210" s="36">
        <f t="shared" si="424"/>
        <v>1.0877749187230279E-3</v>
      </c>
      <c r="Q5210" s="36">
        <f t="shared" si="425"/>
        <v>7.587642977452267E-3</v>
      </c>
    </row>
    <row r="5211" spans="1:17" x14ac:dyDescent="0.3">
      <c r="A5211" s="29">
        <v>2054303</v>
      </c>
      <c r="B5211" s="1">
        <v>136</v>
      </c>
      <c r="C5211" s="1" t="s">
        <v>14</v>
      </c>
      <c r="D5211" s="1" t="s">
        <v>53</v>
      </c>
      <c r="E5211" s="1" t="s">
        <v>54</v>
      </c>
      <c r="F5211" s="47">
        <v>714</v>
      </c>
      <c r="G5211" s="34">
        <v>879.74</v>
      </c>
      <c r="H5211" s="1" t="s">
        <v>218</v>
      </c>
      <c r="I5211" s="34">
        <v>5.3470999999999996E-3</v>
      </c>
      <c r="J5211" s="34">
        <v>73.871328999999903</v>
      </c>
      <c r="K5211" s="35" t="str">
        <f t="shared" si="421"/>
        <v>Leenderbos, Groote Heide &amp; De Plateaux_H4030</v>
      </c>
      <c r="L5211" s="36">
        <f>VLOOKUP(D5211,DATA!A:F,5,FALSE)</f>
        <v>1.0986712608830001E-2</v>
      </c>
      <c r="M5211" s="37">
        <f>VLOOKUP(D5211,DATA!A:F,6,FALSE)</f>
        <v>982</v>
      </c>
      <c r="N5211" s="36">
        <f t="shared" si="422"/>
        <v>24.536241876214888</v>
      </c>
      <c r="O5211" s="36">
        <f t="shared" si="423"/>
        <v>24.537329651133611</v>
      </c>
      <c r="P5211" s="36">
        <f t="shared" si="424"/>
        <v>1.0877749187230279E-3</v>
      </c>
      <c r="Q5211" s="36">
        <f t="shared" si="425"/>
        <v>8.0355378898936943E-4</v>
      </c>
    </row>
    <row r="5212" spans="1:17" x14ac:dyDescent="0.3">
      <c r="A5212" s="29">
        <v>2054304</v>
      </c>
      <c r="B5212" s="1">
        <v>136</v>
      </c>
      <c r="C5212" s="1" t="s">
        <v>14</v>
      </c>
      <c r="D5212" s="1" t="s">
        <v>53</v>
      </c>
      <c r="E5212" s="1" t="s">
        <v>54</v>
      </c>
      <c r="F5212" s="47">
        <v>714</v>
      </c>
      <c r="G5212" s="34">
        <v>1032.56</v>
      </c>
      <c r="H5212" s="1" t="s">
        <v>218</v>
      </c>
      <c r="I5212" s="34">
        <v>6.4577999999999997E-3</v>
      </c>
      <c r="J5212" s="34">
        <v>5477.9116000000004</v>
      </c>
      <c r="K5212" s="35" t="str">
        <f t="shared" si="421"/>
        <v>Leenderbos, Groote Heide &amp; De Plateaux_H4030</v>
      </c>
      <c r="L5212" s="36">
        <f>VLOOKUP(D5212,DATA!A:F,5,FALSE)</f>
        <v>1.0986712608830001E-2</v>
      </c>
      <c r="M5212" s="37">
        <f>VLOOKUP(D5212,DATA!A:F,6,FALSE)</f>
        <v>982</v>
      </c>
      <c r="N5212" s="36">
        <f t="shared" si="422"/>
        <v>63.540795306516699</v>
      </c>
      <c r="O5212" s="36">
        <f t="shared" si="423"/>
        <v>63.542438951504636</v>
      </c>
      <c r="P5212" s="36">
        <f t="shared" si="424"/>
        <v>1.6436449879364545E-3</v>
      </c>
      <c r="Q5212" s="36">
        <f t="shared" si="425"/>
        <v>9.0037419456989648E-2</v>
      </c>
    </row>
    <row r="5213" spans="1:17" x14ac:dyDescent="0.3">
      <c r="A5213" s="29">
        <v>2054304</v>
      </c>
      <c r="B5213" s="1">
        <v>136</v>
      </c>
      <c r="C5213" s="1" t="s">
        <v>14</v>
      </c>
      <c r="D5213" s="1" t="s">
        <v>51</v>
      </c>
      <c r="E5213" s="1" t="s">
        <v>52</v>
      </c>
      <c r="F5213" s="47">
        <v>1000</v>
      </c>
      <c r="G5213" s="34">
        <v>1032.56</v>
      </c>
      <c r="H5213" s="1" t="s">
        <v>218</v>
      </c>
      <c r="I5213" s="34">
        <v>6.4577999999999997E-3</v>
      </c>
      <c r="J5213" s="34">
        <v>335.38150000000002</v>
      </c>
      <c r="K5213" s="35" t="str">
        <f t="shared" si="421"/>
        <v>Leenderbos, Groote Heide &amp; De Plateaux_Lg09</v>
      </c>
      <c r="L5213" s="36">
        <f>VLOOKUP(D5213,DATA!A:F,5,FALSE)</f>
        <v>8.4126827976184013E-3</v>
      </c>
      <c r="M5213" s="37">
        <f>VLOOKUP(D5213,DATA!A:F,6,FALSE)</f>
        <v>1350</v>
      </c>
      <c r="N5213" s="36">
        <f t="shared" si="422"/>
        <v>6.473535544518155</v>
      </c>
      <c r="O5213" s="36">
        <f t="shared" si="423"/>
        <v>6.4738644759901325</v>
      </c>
      <c r="P5213" s="36">
        <f t="shared" si="424"/>
        <v>3.2893147197743389E-4</v>
      </c>
      <c r="Q5213" s="36">
        <f t="shared" si="425"/>
        <v>1.1031753046899975E-3</v>
      </c>
    </row>
    <row r="5214" spans="1:17" x14ac:dyDescent="0.3">
      <c r="A5214" s="29">
        <v>2054305</v>
      </c>
      <c r="B5214" s="1">
        <v>136</v>
      </c>
      <c r="C5214" s="1" t="s">
        <v>14</v>
      </c>
      <c r="D5214" s="1" t="s">
        <v>53</v>
      </c>
      <c r="E5214" s="1" t="s">
        <v>54</v>
      </c>
      <c r="F5214" s="47">
        <v>714</v>
      </c>
      <c r="G5214" s="34">
        <v>1231.6199999999999</v>
      </c>
      <c r="H5214" s="1" t="s">
        <v>218</v>
      </c>
      <c r="I5214" s="34">
        <v>7.6496000000000003E-3</v>
      </c>
      <c r="J5214" s="34">
        <v>596.25379999999996</v>
      </c>
      <c r="K5214" s="35" t="str">
        <f t="shared" si="421"/>
        <v>Leenderbos, Groote Heide &amp; De Plateaux_H4030</v>
      </c>
      <c r="L5214" s="36">
        <f>VLOOKUP(D5214,DATA!A:F,5,FALSE)</f>
        <v>1.0986712608830001E-2</v>
      </c>
      <c r="M5214" s="37">
        <f>VLOOKUP(D5214,DATA!A:F,6,FALSE)</f>
        <v>982</v>
      </c>
      <c r="N5214" s="36">
        <f t="shared" si="422"/>
        <v>93.948855985201661</v>
      </c>
      <c r="O5214" s="36">
        <f t="shared" si="423"/>
        <v>93.949333755816056</v>
      </c>
      <c r="P5214" s="36">
        <f t="shared" si="424"/>
        <v>4.7777061439546742E-4</v>
      </c>
      <c r="Q5214" s="36">
        <f t="shared" si="425"/>
        <v>2.8487254436163211E-3</v>
      </c>
    </row>
    <row r="5215" spans="1:17" x14ac:dyDescent="0.3">
      <c r="A5215" s="29">
        <v>2054306</v>
      </c>
      <c r="B5215" s="1">
        <v>136</v>
      </c>
      <c r="C5215" s="1" t="s">
        <v>14</v>
      </c>
      <c r="D5215" s="1" t="s">
        <v>53</v>
      </c>
      <c r="E5215" s="1" t="s">
        <v>54</v>
      </c>
      <c r="F5215" s="47">
        <v>714</v>
      </c>
      <c r="G5215" s="34">
        <v>1335.95</v>
      </c>
      <c r="H5215" s="1" t="s">
        <v>218</v>
      </c>
      <c r="I5215" s="34">
        <v>8.2438000000000008E-3</v>
      </c>
      <c r="J5215" s="34">
        <v>2932.6837999999998</v>
      </c>
      <c r="K5215" s="35" t="str">
        <f t="shared" si="421"/>
        <v>Leenderbos, Groote Heide &amp; De Plateaux_H4030</v>
      </c>
      <c r="L5215" s="36">
        <f>VLOOKUP(D5215,DATA!A:F,5,FALSE)</f>
        <v>1.0986712608830001E-2</v>
      </c>
      <c r="M5215" s="37">
        <f>VLOOKUP(D5215,DATA!A:F,6,FALSE)</f>
        <v>982</v>
      </c>
      <c r="N5215" s="36">
        <f t="shared" si="422"/>
        <v>97.993967299580206</v>
      </c>
      <c r="O5215" s="36">
        <f t="shared" si="423"/>
        <v>97.994145337979788</v>
      </c>
      <c r="P5215" s="36">
        <f t="shared" si="424"/>
        <v>1.7803839958219214E-4</v>
      </c>
      <c r="Q5215" s="36">
        <f t="shared" si="425"/>
        <v>5.2213033023262171E-3</v>
      </c>
    </row>
    <row r="5216" spans="1:17" x14ac:dyDescent="0.3">
      <c r="A5216" s="29">
        <v>2054307</v>
      </c>
      <c r="B5216" s="1">
        <v>136</v>
      </c>
      <c r="C5216" s="1" t="s">
        <v>14</v>
      </c>
      <c r="D5216" s="1" t="s">
        <v>53</v>
      </c>
      <c r="E5216" s="1" t="s">
        <v>54</v>
      </c>
      <c r="F5216" s="47">
        <v>714</v>
      </c>
      <c r="G5216" s="34">
        <v>1100.28</v>
      </c>
      <c r="H5216" s="1" t="s">
        <v>218</v>
      </c>
      <c r="I5216" s="34">
        <v>6.6233999999999998E-3</v>
      </c>
      <c r="J5216" s="34">
        <v>6305.5749999999998</v>
      </c>
      <c r="K5216" s="35" t="str">
        <f t="shared" si="421"/>
        <v>Leenderbos, Groote Heide &amp; De Plateaux_H4030</v>
      </c>
      <c r="L5216" s="36">
        <f>VLOOKUP(D5216,DATA!A:F,5,FALSE)</f>
        <v>1.0986712608830001E-2</v>
      </c>
      <c r="M5216" s="37">
        <f>VLOOKUP(D5216,DATA!A:F,6,FALSE)</f>
        <v>982</v>
      </c>
      <c r="N5216" s="36">
        <f t="shared" si="422"/>
        <v>78.575223044919142</v>
      </c>
      <c r="O5216" s="36">
        <f t="shared" si="423"/>
        <v>78.576448060603283</v>
      </c>
      <c r="P5216" s="36">
        <f t="shared" si="424"/>
        <v>1.2250156841417947E-3</v>
      </c>
      <c r="Q5216" s="36">
        <f t="shared" si="425"/>
        <v>7.7244282725323965E-2</v>
      </c>
    </row>
    <row r="5217" spans="1:17" x14ac:dyDescent="0.3">
      <c r="A5217" s="29">
        <v>2054308</v>
      </c>
      <c r="B5217" s="1">
        <v>136</v>
      </c>
      <c r="C5217" s="1" t="s">
        <v>14</v>
      </c>
      <c r="D5217" s="1" t="s">
        <v>53</v>
      </c>
      <c r="E5217" s="1" t="s">
        <v>54</v>
      </c>
      <c r="F5217" s="47">
        <v>714</v>
      </c>
      <c r="G5217" s="34">
        <v>859.12</v>
      </c>
      <c r="H5217" s="1" t="s">
        <v>218</v>
      </c>
      <c r="I5217" s="34">
        <v>5.3819999999999996E-3</v>
      </c>
      <c r="J5217" s="34">
        <v>7693.759</v>
      </c>
      <c r="K5217" s="35" t="str">
        <f t="shared" si="421"/>
        <v>Leenderbos, Groote Heide &amp; De Plateaux_H4030</v>
      </c>
      <c r="L5217" s="36">
        <f>VLOOKUP(D5217,DATA!A:F,5,FALSE)</f>
        <v>1.0986712608830001E-2</v>
      </c>
      <c r="M5217" s="37">
        <f>VLOOKUP(D5217,DATA!A:F,6,FALSE)</f>
        <v>982</v>
      </c>
      <c r="N5217" s="36">
        <f t="shared" si="422"/>
        <v>20.586264786798967</v>
      </c>
      <c r="O5217" s="36">
        <f t="shared" si="423"/>
        <v>20.587231487846438</v>
      </c>
      <c r="P5217" s="36">
        <f t="shared" si="424"/>
        <v>9.667010474707638E-4</v>
      </c>
      <c r="Q5217" s="36">
        <f t="shared" si="425"/>
        <v>7.437564884287616E-2</v>
      </c>
    </row>
    <row r="5218" spans="1:17" x14ac:dyDescent="0.3">
      <c r="A5218" s="29">
        <v>2054309</v>
      </c>
      <c r="B5218" s="1">
        <v>136</v>
      </c>
      <c r="C5218" s="1" t="s">
        <v>14</v>
      </c>
      <c r="D5218" s="1" t="s">
        <v>53</v>
      </c>
      <c r="E5218" s="1" t="s">
        <v>54</v>
      </c>
      <c r="F5218" s="47">
        <v>714</v>
      </c>
      <c r="G5218" s="34">
        <v>860.54</v>
      </c>
      <c r="H5218" s="1" t="s">
        <v>218</v>
      </c>
      <c r="I5218" s="34">
        <v>5.3363000000000004E-3</v>
      </c>
      <c r="J5218" s="34">
        <v>9572.1180000000004</v>
      </c>
      <c r="K5218" s="35" t="str">
        <f t="shared" si="421"/>
        <v>Leenderbos, Groote Heide &amp; De Plateaux_H4030</v>
      </c>
      <c r="L5218" s="36">
        <f>VLOOKUP(D5218,DATA!A:F,5,FALSE)</f>
        <v>1.0986712608830001E-2</v>
      </c>
      <c r="M5218" s="37">
        <f>VLOOKUP(D5218,DATA!A:F,6,FALSE)</f>
        <v>982</v>
      </c>
      <c r="N5218" s="36">
        <f t="shared" si="422"/>
        <v>20.842487689846443</v>
      </c>
      <c r="O5218" s="36">
        <f t="shared" si="423"/>
        <v>20.843454980778038</v>
      </c>
      <c r="P5218" s="36">
        <f t="shared" si="424"/>
        <v>9.6729093159453328E-4</v>
      </c>
      <c r="Q5218" s="36">
        <f t="shared" si="425"/>
        <v>9.2590229375528021E-2</v>
      </c>
    </row>
    <row r="5219" spans="1:17" x14ac:dyDescent="0.3">
      <c r="A5219" s="29">
        <v>2054310</v>
      </c>
      <c r="B5219" s="1">
        <v>136</v>
      </c>
      <c r="C5219" s="1" t="s">
        <v>14</v>
      </c>
      <c r="D5219" s="1" t="s">
        <v>57</v>
      </c>
      <c r="E5219" s="1" t="s">
        <v>58</v>
      </c>
      <c r="F5219" s="47">
        <v>714</v>
      </c>
      <c r="G5219" s="34">
        <v>850.58</v>
      </c>
      <c r="H5219" s="1" t="s">
        <v>218</v>
      </c>
      <c r="I5219" s="34">
        <v>5.2214000000000002E-3</v>
      </c>
      <c r="J5219" s="34">
        <v>29.083262999999999</v>
      </c>
      <c r="K5219" s="35" t="str">
        <f t="shared" si="421"/>
        <v>Leenderbos, Groote Heide &amp; De Plateaux_H3160</v>
      </c>
      <c r="L5219" s="36">
        <f>VLOOKUP(D5219,DATA!A:F,5,FALSE)</f>
        <v>1.0986712608830001E-2</v>
      </c>
      <c r="M5219" s="37">
        <f>VLOOKUP(D5219,DATA!A:F,6,FALSE)</f>
        <v>982</v>
      </c>
      <c r="N5219" s="36">
        <f t="shared" si="422"/>
        <v>19.094618959894575</v>
      </c>
      <c r="O5219" s="36">
        <f t="shared" si="423"/>
        <v>19.095505198843519</v>
      </c>
      <c r="P5219" s="36">
        <f t="shared" si="424"/>
        <v>8.8623894894368505E-4</v>
      </c>
      <c r="Q5219" s="36">
        <f t="shared" si="425"/>
        <v>2.5774720432972763E-4</v>
      </c>
    </row>
    <row r="5220" spans="1:17" x14ac:dyDescent="0.3">
      <c r="A5220" s="29">
        <v>2054310</v>
      </c>
      <c r="B5220" s="1">
        <v>136</v>
      </c>
      <c r="C5220" s="1" t="s">
        <v>14</v>
      </c>
      <c r="D5220" s="1" t="s">
        <v>53</v>
      </c>
      <c r="E5220" s="1" t="s">
        <v>54</v>
      </c>
      <c r="F5220" s="47">
        <v>714</v>
      </c>
      <c r="G5220" s="34">
        <v>850.58</v>
      </c>
      <c r="H5220" s="1" t="s">
        <v>218</v>
      </c>
      <c r="I5220" s="34">
        <v>5.2214000000000002E-3</v>
      </c>
      <c r="J5220" s="34">
        <v>1590.8244321978</v>
      </c>
      <c r="K5220" s="35" t="str">
        <f t="shared" si="421"/>
        <v>Leenderbos, Groote Heide &amp; De Plateaux_H4030</v>
      </c>
      <c r="L5220" s="36">
        <f>VLOOKUP(D5220,DATA!A:F,5,FALSE)</f>
        <v>1.0986712608830001E-2</v>
      </c>
      <c r="M5220" s="37">
        <f>VLOOKUP(D5220,DATA!A:F,6,FALSE)</f>
        <v>982</v>
      </c>
      <c r="N5220" s="36">
        <f t="shared" si="422"/>
        <v>19.094618959894575</v>
      </c>
      <c r="O5220" s="36">
        <f t="shared" si="423"/>
        <v>19.095505198843519</v>
      </c>
      <c r="P5220" s="36">
        <f t="shared" si="424"/>
        <v>8.8623894894368505E-4</v>
      </c>
      <c r="Q5220" s="36">
        <f t="shared" si="425"/>
        <v>1.4098505727449129E-2</v>
      </c>
    </row>
    <row r="5221" spans="1:17" x14ac:dyDescent="0.3">
      <c r="A5221" s="29">
        <v>2054311</v>
      </c>
      <c r="B5221" s="1">
        <v>136</v>
      </c>
      <c r="C5221" s="1" t="s">
        <v>14</v>
      </c>
      <c r="D5221" s="1" t="s">
        <v>57</v>
      </c>
      <c r="E5221" s="1" t="s">
        <v>58</v>
      </c>
      <c r="F5221" s="47">
        <v>714</v>
      </c>
      <c r="G5221" s="34">
        <v>860.63</v>
      </c>
      <c r="H5221" s="1" t="s">
        <v>218</v>
      </c>
      <c r="I5221" s="34">
        <v>5.2204E-3</v>
      </c>
      <c r="J5221" s="34">
        <v>746.76930000000004</v>
      </c>
      <c r="K5221" s="35" t="str">
        <f t="shared" si="421"/>
        <v>Leenderbos, Groote Heide &amp; De Plateaux_H3160</v>
      </c>
      <c r="L5221" s="36">
        <f>VLOOKUP(D5221,DATA!A:F,5,FALSE)</f>
        <v>1.0986712608830001E-2</v>
      </c>
      <c r="M5221" s="37">
        <f>VLOOKUP(D5221,DATA!A:F,6,FALSE)</f>
        <v>982</v>
      </c>
      <c r="N5221" s="36">
        <f t="shared" si="422"/>
        <v>20.858806074236494</v>
      </c>
      <c r="O5221" s="36">
        <f t="shared" si="423"/>
        <v>20.859752901703875</v>
      </c>
      <c r="P5221" s="36">
        <f t="shared" si="424"/>
        <v>9.4682746738072865E-4</v>
      </c>
      <c r="Q5221" s="36">
        <f t="shared" si="425"/>
        <v>7.0706168503667961E-3</v>
      </c>
    </row>
    <row r="5222" spans="1:17" x14ac:dyDescent="0.3">
      <c r="A5222" s="29">
        <v>2054312</v>
      </c>
      <c r="B5222" s="1">
        <v>136</v>
      </c>
      <c r="C5222" s="1" t="s">
        <v>14</v>
      </c>
      <c r="D5222" s="1" t="s">
        <v>57</v>
      </c>
      <c r="E5222" s="1" t="s">
        <v>58</v>
      </c>
      <c r="F5222" s="47">
        <v>714</v>
      </c>
      <c r="G5222" s="34">
        <v>850.92</v>
      </c>
      <c r="H5222" s="1" t="s">
        <v>218</v>
      </c>
      <c r="I5222" s="34">
        <v>5.0615E-3</v>
      </c>
      <c r="J5222" s="34">
        <v>3019.0972000000002</v>
      </c>
      <c r="K5222" s="35" t="str">
        <f t="shared" si="421"/>
        <v>Leenderbos, Groote Heide &amp; De Plateaux_H3160</v>
      </c>
      <c r="L5222" s="36">
        <f>VLOOKUP(D5222,DATA!A:F,5,FALSE)</f>
        <v>1.0986712608830001E-2</v>
      </c>
      <c r="M5222" s="37">
        <f>VLOOKUP(D5222,DATA!A:F,6,FALSE)</f>
        <v>982</v>
      </c>
      <c r="N5222" s="36">
        <f t="shared" si="422"/>
        <v>19.15239346674819</v>
      </c>
      <c r="O5222" s="36">
        <f t="shared" si="423"/>
        <v>19.15325454907962</v>
      </c>
      <c r="P5222" s="36">
        <f t="shared" si="424"/>
        <v>8.6108233142923041E-4</v>
      </c>
      <c r="Q5222" s="36">
        <f t="shared" si="425"/>
        <v>2.5996912557874619E-2</v>
      </c>
    </row>
    <row r="5223" spans="1:17" x14ac:dyDescent="0.3">
      <c r="A5223" s="29">
        <v>2054312</v>
      </c>
      <c r="B5223" s="1">
        <v>136</v>
      </c>
      <c r="C5223" s="1" t="s">
        <v>14</v>
      </c>
      <c r="D5223" s="1" t="s">
        <v>53</v>
      </c>
      <c r="E5223" s="1" t="s">
        <v>54</v>
      </c>
      <c r="F5223" s="47">
        <v>714</v>
      </c>
      <c r="G5223" s="34">
        <v>850.92</v>
      </c>
      <c r="H5223" s="1" t="s">
        <v>218</v>
      </c>
      <c r="I5223" s="34">
        <v>5.0615E-3</v>
      </c>
      <c r="J5223" s="34">
        <v>1009.8823</v>
      </c>
      <c r="K5223" s="35" t="str">
        <f t="shared" si="421"/>
        <v>Leenderbos, Groote Heide &amp; De Plateaux_H4030</v>
      </c>
      <c r="L5223" s="36">
        <f>VLOOKUP(D5223,DATA!A:F,5,FALSE)</f>
        <v>1.0986712608830001E-2</v>
      </c>
      <c r="M5223" s="37">
        <f>VLOOKUP(D5223,DATA!A:F,6,FALSE)</f>
        <v>982</v>
      </c>
      <c r="N5223" s="36">
        <f t="shared" si="422"/>
        <v>19.15239346674819</v>
      </c>
      <c r="O5223" s="36">
        <f t="shared" si="423"/>
        <v>19.15325454907962</v>
      </c>
      <c r="P5223" s="36">
        <f t="shared" si="424"/>
        <v>8.6108233142923041E-4</v>
      </c>
      <c r="Q5223" s="36">
        <f t="shared" si="425"/>
        <v>8.6959180535311348E-3</v>
      </c>
    </row>
    <row r="5224" spans="1:17" x14ac:dyDescent="0.3">
      <c r="A5224" s="29">
        <v>2054313</v>
      </c>
      <c r="B5224" s="1">
        <v>136</v>
      </c>
      <c r="C5224" s="1" t="s">
        <v>14</v>
      </c>
      <c r="D5224" s="1" t="s">
        <v>53</v>
      </c>
      <c r="E5224" s="1" t="s">
        <v>54</v>
      </c>
      <c r="F5224" s="47">
        <v>714</v>
      </c>
      <c r="G5224" s="34">
        <v>1024.8900000000001</v>
      </c>
      <c r="H5224" s="1" t="s">
        <v>218</v>
      </c>
      <c r="I5224" s="34">
        <v>5.8202000000000002E-3</v>
      </c>
      <c r="J5224" s="34">
        <v>33.874935000000001</v>
      </c>
      <c r="K5224" s="35" t="str">
        <f t="shared" si="421"/>
        <v>Leenderbos, Groote Heide &amp; De Plateaux_H4030</v>
      </c>
      <c r="L5224" s="36">
        <f>VLOOKUP(D5224,DATA!A:F,5,FALSE)</f>
        <v>1.0986712608830001E-2</v>
      </c>
      <c r="M5224" s="37">
        <f>VLOOKUP(D5224,DATA!A:F,6,FALSE)</f>
        <v>982</v>
      </c>
      <c r="N5224" s="36">
        <f t="shared" si="422"/>
        <v>61.567249791091875</v>
      </c>
      <c r="O5224" s="36">
        <f t="shared" si="423"/>
        <v>61.568762842478328</v>
      </c>
      <c r="P5224" s="36">
        <f t="shared" si="424"/>
        <v>1.5130513864534123E-3</v>
      </c>
      <c r="Q5224" s="36">
        <f t="shared" si="425"/>
        <v>5.1254517367769223E-4</v>
      </c>
    </row>
    <row r="5225" spans="1:17" x14ac:dyDescent="0.3">
      <c r="A5225" s="29">
        <v>2054316</v>
      </c>
      <c r="B5225" s="1">
        <v>136</v>
      </c>
      <c r="C5225" s="1" t="s">
        <v>14</v>
      </c>
      <c r="D5225" s="1" t="s">
        <v>41</v>
      </c>
      <c r="E5225" s="1" t="s">
        <v>42</v>
      </c>
      <c r="F5225" s="47">
        <v>1071</v>
      </c>
      <c r="G5225" s="34">
        <v>1106.55</v>
      </c>
      <c r="H5225" s="1" t="s">
        <v>218</v>
      </c>
      <c r="I5225" s="34">
        <v>6.1609999999999998E-3</v>
      </c>
      <c r="J5225" s="34">
        <v>1982.3035</v>
      </c>
      <c r="K5225" s="35" t="str">
        <f t="shared" si="421"/>
        <v>Leenderbos, Groote Heide &amp; De Plateaux_H4010A</v>
      </c>
      <c r="L5225" s="36">
        <f>VLOOKUP(D5225,DATA!A:F,5,FALSE)</f>
        <v>1.3726988247862192E-2</v>
      </c>
      <c r="M5225" s="37">
        <f>VLOOKUP(D5225,DATA!A:F,6,FALSE)</f>
        <v>1285.5</v>
      </c>
      <c r="N5225" s="36">
        <f t="shared" si="422"/>
        <v>7.8968547414000971</v>
      </c>
      <c r="O5225" s="36">
        <f t="shared" si="423"/>
        <v>7.8974698765521083</v>
      </c>
      <c r="P5225" s="36">
        <f t="shared" si="424"/>
        <v>6.1513515201117031E-4</v>
      </c>
      <c r="Q5225" s="36">
        <f t="shared" si="425"/>
        <v>1.2193845648047749E-2</v>
      </c>
    </row>
    <row r="5226" spans="1:17" x14ac:dyDescent="0.3">
      <c r="A5226" s="30">
        <v>2055831</v>
      </c>
      <c r="B5226" s="14">
        <v>136</v>
      </c>
      <c r="C5226" s="14" t="s">
        <v>14</v>
      </c>
      <c r="D5226" s="14" t="s">
        <v>55</v>
      </c>
      <c r="E5226" s="14" t="s">
        <v>56</v>
      </c>
      <c r="F5226" s="48">
        <v>500</v>
      </c>
      <c r="G5226" s="38">
        <v>958.91</v>
      </c>
      <c r="H5226" s="14" t="s">
        <v>218</v>
      </c>
      <c r="I5226" s="38">
        <v>6.0632000000000004E-3</v>
      </c>
      <c r="J5226" s="38">
        <v>94.784760000000006</v>
      </c>
      <c r="K5226" s="39" t="str">
        <f t="shared" si="421"/>
        <v>Leenderbos, Groote Heide &amp; De Plateaux_H3130</v>
      </c>
      <c r="L5226" s="40">
        <f>VLOOKUP(D5226,DATA!A:F,5,FALSE)</f>
        <v>0</v>
      </c>
      <c r="M5226" s="41">
        <f>VLOOKUP(D5226,DATA!A:F,6,FALSE)</f>
        <v>3.5</v>
      </c>
      <c r="N5226" s="40">
        <f t="shared" si="422"/>
        <v>50</v>
      </c>
      <c r="O5226" s="40">
        <f t="shared" si="423"/>
        <v>50</v>
      </c>
      <c r="P5226" s="40">
        <f>J5226/10000*I5226</f>
        <v>5.7469895683200014E-5</v>
      </c>
      <c r="Q5226" s="40">
        <f>IF(AND(H5226&lt;&gt;"below",I5226&gt;=0.005),M5226*P5226,0)</f>
        <v>2.0114463489120005E-4</v>
      </c>
    </row>
    <row r="5227" spans="1:17" x14ac:dyDescent="0.3">
      <c r="A5227" s="29">
        <v>2055831</v>
      </c>
      <c r="B5227" s="1">
        <v>136</v>
      </c>
      <c r="C5227" s="1" t="s">
        <v>14</v>
      </c>
      <c r="D5227" s="1" t="s">
        <v>53</v>
      </c>
      <c r="E5227" s="1" t="s">
        <v>54</v>
      </c>
      <c r="F5227" s="47">
        <v>714</v>
      </c>
      <c r="G5227" s="34">
        <v>958.91</v>
      </c>
      <c r="H5227" s="1" t="s">
        <v>218</v>
      </c>
      <c r="I5227" s="34">
        <v>6.0632000000000004E-3</v>
      </c>
      <c r="J5227" s="34">
        <v>1916.6312</v>
      </c>
      <c r="K5227" s="35" t="str">
        <f t="shared" si="421"/>
        <v>Leenderbos, Groote Heide &amp; De Plateaux_H4030</v>
      </c>
      <c r="L5227" s="36">
        <f>VLOOKUP(D5227,DATA!A:F,5,FALSE)</f>
        <v>1.0986712608830001E-2</v>
      </c>
      <c r="M5227" s="37">
        <f>VLOOKUP(D5227,DATA!A:F,6,FALSE)</f>
        <v>982</v>
      </c>
      <c r="N5227" s="36">
        <f t="shared" si="422"/>
        <v>43.69171480899</v>
      </c>
      <c r="O5227" s="36">
        <f t="shared" si="423"/>
        <v>43.693353672837524</v>
      </c>
      <c r="P5227" s="36">
        <f t="shared" si="424"/>
        <v>1.638863847524874E-3</v>
      </c>
      <c r="Q5227" s="36">
        <f t="shared" si="425"/>
        <v>3.1410975827182164E-2</v>
      </c>
    </row>
    <row r="5228" spans="1:17" x14ac:dyDescent="0.3">
      <c r="A5228" s="29">
        <v>2055832</v>
      </c>
      <c r="B5228" s="1">
        <v>136</v>
      </c>
      <c r="C5228" s="1" t="s">
        <v>14</v>
      </c>
      <c r="D5228" s="1" t="s">
        <v>57</v>
      </c>
      <c r="E5228" s="1" t="s">
        <v>58</v>
      </c>
      <c r="F5228" s="47">
        <v>714</v>
      </c>
      <c r="G5228" s="34">
        <v>886.73</v>
      </c>
      <c r="H5228" s="1" t="s">
        <v>218</v>
      </c>
      <c r="I5228" s="34">
        <v>5.4438000000000004E-3</v>
      </c>
      <c r="J5228" s="34">
        <v>179.821</v>
      </c>
      <c r="K5228" s="35" t="str">
        <f t="shared" si="421"/>
        <v>Leenderbos, Groote Heide &amp; De Plateaux_H3160</v>
      </c>
      <c r="L5228" s="36">
        <f>VLOOKUP(D5228,DATA!A:F,5,FALSE)</f>
        <v>1.0986712608830001E-2</v>
      </c>
      <c r="M5228" s="37">
        <f>VLOOKUP(D5228,DATA!A:F,6,FALSE)</f>
        <v>982</v>
      </c>
      <c r="N5228" s="36">
        <f t="shared" si="422"/>
        <v>25.98585041914404</v>
      </c>
      <c r="O5228" s="36">
        <f t="shared" si="423"/>
        <v>25.987000763459939</v>
      </c>
      <c r="P5228" s="36">
        <f t="shared" si="424"/>
        <v>1.1503443158993321E-3</v>
      </c>
      <c r="Q5228" s="36">
        <f t="shared" si="425"/>
        <v>2.0685606522933379E-3</v>
      </c>
    </row>
    <row r="5229" spans="1:17" x14ac:dyDescent="0.3">
      <c r="A5229" s="29">
        <v>2055832</v>
      </c>
      <c r="B5229" s="1">
        <v>136</v>
      </c>
      <c r="C5229" s="1" t="s">
        <v>14</v>
      </c>
      <c r="D5229" s="1" t="s">
        <v>53</v>
      </c>
      <c r="E5229" s="1" t="s">
        <v>54</v>
      </c>
      <c r="F5229" s="47">
        <v>714</v>
      </c>
      <c r="G5229" s="34">
        <v>886.73</v>
      </c>
      <c r="H5229" s="1" t="s">
        <v>218</v>
      </c>
      <c r="I5229" s="34">
        <v>5.4438000000000004E-3</v>
      </c>
      <c r="J5229" s="34">
        <v>131.64495661935101</v>
      </c>
      <c r="K5229" s="35" t="str">
        <f t="shared" si="421"/>
        <v>Leenderbos, Groote Heide &amp; De Plateaux_H4030</v>
      </c>
      <c r="L5229" s="36">
        <f>VLOOKUP(D5229,DATA!A:F,5,FALSE)</f>
        <v>1.0986712608830001E-2</v>
      </c>
      <c r="M5229" s="37">
        <f>VLOOKUP(D5229,DATA!A:F,6,FALSE)</f>
        <v>982</v>
      </c>
      <c r="N5229" s="36">
        <f t="shared" si="422"/>
        <v>25.98585041914404</v>
      </c>
      <c r="O5229" s="36">
        <f t="shared" si="423"/>
        <v>25.987000763459939</v>
      </c>
      <c r="P5229" s="36">
        <f t="shared" si="424"/>
        <v>1.1503443158993321E-3</v>
      </c>
      <c r="Q5229" s="36">
        <f t="shared" si="425"/>
        <v>1.5143702756388459E-3</v>
      </c>
    </row>
    <row r="5230" spans="1:17" x14ac:dyDescent="0.3">
      <c r="A5230" s="30">
        <v>2055833</v>
      </c>
      <c r="B5230" s="14">
        <v>136</v>
      </c>
      <c r="C5230" s="14" t="s">
        <v>14</v>
      </c>
      <c r="D5230" s="14" t="s">
        <v>55</v>
      </c>
      <c r="E5230" s="14" t="s">
        <v>56</v>
      </c>
      <c r="F5230" s="48">
        <v>500</v>
      </c>
      <c r="G5230" s="38">
        <v>1028.69</v>
      </c>
      <c r="H5230" s="14" t="s">
        <v>218</v>
      </c>
      <c r="I5230" s="38">
        <v>6.3566999999999999E-3</v>
      </c>
      <c r="J5230" s="38">
        <v>576.76188000000002</v>
      </c>
      <c r="K5230" s="39" t="str">
        <f t="shared" si="421"/>
        <v>Leenderbos, Groote Heide &amp; De Plateaux_H3130</v>
      </c>
      <c r="L5230" s="40">
        <f>VLOOKUP(D5230,DATA!A:F,5,FALSE)</f>
        <v>0</v>
      </c>
      <c r="M5230" s="41">
        <f>VLOOKUP(D5230,DATA!A:F,6,FALSE)</f>
        <v>3.5</v>
      </c>
      <c r="N5230" s="40">
        <f t="shared" si="422"/>
        <v>50</v>
      </c>
      <c r="O5230" s="40">
        <f t="shared" si="423"/>
        <v>50</v>
      </c>
      <c r="P5230" s="40">
        <f>J5230/10000*I5230</f>
        <v>3.6663022425959999E-4</v>
      </c>
      <c r="Q5230" s="40">
        <f>IF(AND(H5230&lt;&gt;"below",I5230&gt;=0.005),M5230*P5230,0)</f>
        <v>1.2832057849085999E-3</v>
      </c>
    </row>
    <row r="5231" spans="1:17" x14ac:dyDescent="0.3">
      <c r="A5231" s="29">
        <v>2055833</v>
      </c>
      <c r="B5231" s="1">
        <v>136</v>
      </c>
      <c r="C5231" s="1" t="s">
        <v>14</v>
      </c>
      <c r="D5231" s="1" t="s">
        <v>53</v>
      </c>
      <c r="E5231" s="1" t="s">
        <v>54</v>
      </c>
      <c r="F5231" s="47">
        <v>714</v>
      </c>
      <c r="G5231" s="34">
        <v>1028.69</v>
      </c>
      <c r="H5231" s="1" t="s">
        <v>218</v>
      </c>
      <c r="I5231" s="34">
        <v>6.3566999999999999E-3</v>
      </c>
      <c r="J5231" s="34">
        <v>3538.5449452389998</v>
      </c>
      <c r="K5231" s="35" t="str">
        <f t="shared" si="421"/>
        <v>Leenderbos, Groote Heide &amp; De Plateaux_H4030</v>
      </c>
      <c r="L5231" s="36">
        <f>VLOOKUP(D5231,DATA!A:F,5,FALSE)</f>
        <v>1.0986712608830001E-2</v>
      </c>
      <c r="M5231" s="37">
        <f>VLOOKUP(D5231,DATA!A:F,6,FALSE)</f>
        <v>982</v>
      </c>
      <c r="N5231" s="36">
        <f t="shared" si="422"/>
        <v>62.550236234871818</v>
      </c>
      <c r="O5231" s="36">
        <f t="shared" si="423"/>
        <v>62.551872198749052</v>
      </c>
      <c r="P5231" s="36">
        <f t="shared" si="424"/>
        <v>1.6359638772343033E-3</v>
      </c>
      <c r="Q5231" s="36">
        <f t="shared" si="425"/>
        <v>5.7889317083810399E-2</v>
      </c>
    </row>
    <row r="5232" spans="1:17" x14ac:dyDescent="0.3">
      <c r="A5232" s="29">
        <v>2055837</v>
      </c>
      <c r="B5232" s="1">
        <v>136</v>
      </c>
      <c r="C5232" s="1" t="s">
        <v>14</v>
      </c>
      <c r="D5232" s="1" t="s">
        <v>53</v>
      </c>
      <c r="E5232" s="1" t="s">
        <v>54</v>
      </c>
      <c r="F5232" s="47">
        <v>714</v>
      </c>
      <c r="G5232" s="34">
        <v>951.13</v>
      </c>
      <c r="H5232" s="1" t="s">
        <v>218</v>
      </c>
      <c r="I5232" s="34">
        <v>5.8970999999999997E-3</v>
      </c>
      <c r="J5232" s="34">
        <v>5789.8603999999996</v>
      </c>
      <c r="K5232" s="35" t="str">
        <f t="shared" si="421"/>
        <v>Leenderbos, Groote Heide &amp; De Plateaux_H4030</v>
      </c>
      <c r="L5232" s="36">
        <f>VLOOKUP(D5232,DATA!A:F,5,FALSE)</f>
        <v>1.0986712608830001E-2</v>
      </c>
      <c r="M5232" s="37">
        <f>VLOOKUP(D5232,DATA!A:F,6,FALSE)</f>
        <v>982</v>
      </c>
      <c r="N5232" s="36">
        <f t="shared" si="422"/>
        <v>41.601358168590167</v>
      </c>
      <c r="O5232" s="36">
        <f t="shared" si="423"/>
        <v>41.602932219867306</v>
      </c>
      <c r="P5232" s="36">
        <f t="shared" si="424"/>
        <v>1.5740512771387216E-3</v>
      </c>
      <c r="Q5232" s="36">
        <f t="shared" si="425"/>
        <v>9.113537157074908E-2</v>
      </c>
    </row>
    <row r="5233" spans="1:17" x14ac:dyDescent="0.3">
      <c r="A5233" s="29">
        <v>2055838</v>
      </c>
      <c r="B5233" s="1">
        <v>136</v>
      </c>
      <c r="C5233" s="1" t="s">
        <v>14</v>
      </c>
      <c r="D5233" s="1" t="s">
        <v>53</v>
      </c>
      <c r="E5233" s="1" t="s">
        <v>54</v>
      </c>
      <c r="F5233" s="47">
        <v>714</v>
      </c>
      <c r="G5233" s="34">
        <v>899.3</v>
      </c>
      <c r="H5233" s="1" t="s">
        <v>218</v>
      </c>
      <c r="I5233" s="34">
        <v>5.5852000000000002E-3</v>
      </c>
      <c r="J5233" s="34">
        <v>3106.2854000000002</v>
      </c>
      <c r="K5233" s="35" t="str">
        <f t="shared" si="421"/>
        <v>Leenderbos, Groote Heide &amp; De Plateaux_H4030</v>
      </c>
      <c r="L5233" s="36">
        <f>VLOOKUP(D5233,DATA!A:F,5,FALSE)</f>
        <v>1.0986712608830001E-2</v>
      </c>
      <c r="M5233" s="37">
        <f>VLOOKUP(D5233,DATA!A:F,6,FALSE)</f>
        <v>982</v>
      </c>
      <c r="N5233" s="36">
        <f t="shared" si="422"/>
        <v>28.728617402483</v>
      </c>
      <c r="O5233" s="36">
        <f t="shared" si="423"/>
        <v>28.729873843401755</v>
      </c>
      <c r="P5233" s="36">
        <f t="shared" si="424"/>
        <v>1.2564409187554304E-3</v>
      </c>
      <c r="Q5233" s="36">
        <f t="shared" si="425"/>
        <v>3.9028640818925799E-2</v>
      </c>
    </row>
    <row r="5234" spans="1:17" x14ac:dyDescent="0.3">
      <c r="A5234" s="29">
        <v>2055839</v>
      </c>
      <c r="B5234" s="1">
        <v>136</v>
      </c>
      <c r="C5234" s="1" t="s">
        <v>14</v>
      </c>
      <c r="D5234" s="1" t="s">
        <v>53</v>
      </c>
      <c r="E5234" s="1" t="s">
        <v>54</v>
      </c>
      <c r="F5234" s="47">
        <v>714</v>
      </c>
      <c r="G5234" s="34">
        <v>849.35</v>
      </c>
      <c r="H5234" s="1" t="s">
        <v>218</v>
      </c>
      <c r="I5234" s="34">
        <v>5.2553000000000001E-3</v>
      </c>
      <c r="J5234" s="34">
        <v>4667.2635031870996</v>
      </c>
      <c r="K5234" s="35" t="str">
        <f t="shared" si="421"/>
        <v>Leenderbos, Groote Heide &amp; De Plateaux_H4030</v>
      </c>
      <c r="L5234" s="36">
        <f>VLOOKUP(D5234,DATA!A:F,5,FALSE)</f>
        <v>1.0986712608830001E-2</v>
      </c>
      <c r="M5234" s="37">
        <f>VLOOKUP(D5234,DATA!A:F,6,FALSE)</f>
        <v>982</v>
      </c>
      <c r="N5234" s="36">
        <f t="shared" si="422"/>
        <v>18.886723661723767</v>
      </c>
      <c r="O5234" s="36">
        <f t="shared" si="423"/>
        <v>18.887608210220744</v>
      </c>
      <c r="P5234" s="36">
        <f t="shared" si="424"/>
        <v>8.8454849697683358E-4</v>
      </c>
      <c r="Q5234" s="36">
        <f t="shared" si="425"/>
        <v>4.1284209167389799E-2</v>
      </c>
    </row>
    <row r="5235" spans="1:17" x14ac:dyDescent="0.3">
      <c r="A5235" s="29">
        <v>2055840</v>
      </c>
      <c r="B5235" s="1">
        <v>136</v>
      </c>
      <c r="C5235" s="1" t="s">
        <v>14</v>
      </c>
      <c r="D5235" s="1" t="s">
        <v>53</v>
      </c>
      <c r="E5235" s="1" t="s">
        <v>54</v>
      </c>
      <c r="F5235" s="47">
        <v>714</v>
      </c>
      <c r="G5235" s="34">
        <v>837.53</v>
      </c>
      <c r="H5235" s="1" t="s">
        <v>218</v>
      </c>
      <c r="I5235" s="34">
        <v>5.1016000000000004E-3</v>
      </c>
      <c r="J5235" s="34">
        <v>1975.1213</v>
      </c>
      <c r="K5235" s="35" t="str">
        <f t="shared" si="421"/>
        <v>Leenderbos, Groote Heide &amp; De Plateaux_H4030</v>
      </c>
      <c r="L5235" s="36">
        <f>VLOOKUP(D5235,DATA!A:F,5,FALSE)</f>
        <v>1.0986712608830001E-2</v>
      </c>
      <c r="M5235" s="37">
        <f>VLOOKUP(D5235,DATA!A:F,6,FALSE)</f>
        <v>982</v>
      </c>
      <c r="N5235" s="36">
        <f t="shared" si="422"/>
        <v>16.977110227609224</v>
      </c>
      <c r="O5235" s="36">
        <f t="shared" si="423"/>
        <v>16.977900258041771</v>
      </c>
      <c r="P5235" s="36">
        <f t="shared" si="424"/>
        <v>7.9003043254743943E-4</v>
      </c>
      <c r="Q5235" s="36">
        <f t="shared" si="425"/>
        <v>1.5604059349726609E-2</v>
      </c>
    </row>
    <row r="5236" spans="1:17" x14ac:dyDescent="0.3">
      <c r="A5236" s="29">
        <v>2055841</v>
      </c>
      <c r="B5236" s="1">
        <v>136</v>
      </c>
      <c r="C5236" s="1" t="s">
        <v>14</v>
      </c>
      <c r="D5236" s="1" t="s">
        <v>57</v>
      </c>
      <c r="E5236" s="1" t="s">
        <v>58</v>
      </c>
      <c r="F5236" s="47">
        <v>714</v>
      </c>
      <c r="G5236" s="34">
        <v>853.46</v>
      </c>
      <c r="H5236" s="1" t="s">
        <v>218</v>
      </c>
      <c r="I5236" s="34">
        <v>5.1580000000000003E-3</v>
      </c>
      <c r="J5236" s="34">
        <v>57.425021999999998</v>
      </c>
      <c r="K5236" s="35" t="str">
        <f t="shared" si="421"/>
        <v>Leenderbos, Groote Heide &amp; De Plateaux_H3160</v>
      </c>
      <c r="L5236" s="36">
        <f>VLOOKUP(D5236,DATA!A:F,5,FALSE)</f>
        <v>1.0986712608830001E-2</v>
      </c>
      <c r="M5236" s="37">
        <f>VLOOKUP(D5236,DATA!A:F,6,FALSE)</f>
        <v>982</v>
      </c>
      <c r="N5236" s="36">
        <f t="shared" si="422"/>
        <v>19.58822439432878</v>
      </c>
      <c r="O5236" s="36">
        <f t="shared" si="423"/>
        <v>19.589117023980592</v>
      </c>
      <c r="P5236" s="36">
        <f t="shared" si="424"/>
        <v>8.9262965181191589E-4</v>
      </c>
      <c r="Q5236" s="36">
        <f t="shared" si="425"/>
        <v>5.1259277393151607E-4</v>
      </c>
    </row>
    <row r="5237" spans="1:17" x14ac:dyDescent="0.3">
      <c r="A5237" s="29">
        <v>2055841</v>
      </c>
      <c r="B5237" s="1">
        <v>136</v>
      </c>
      <c r="C5237" s="1" t="s">
        <v>14</v>
      </c>
      <c r="D5237" s="1" t="s">
        <v>53</v>
      </c>
      <c r="E5237" s="1" t="s">
        <v>54</v>
      </c>
      <c r="F5237" s="47">
        <v>714</v>
      </c>
      <c r="G5237" s="34">
        <v>853.46</v>
      </c>
      <c r="H5237" s="1" t="s">
        <v>218</v>
      </c>
      <c r="I5237" s="34">
        <v>5.1580000000000003E-3</v>
      </c>
      <c r="J5237" s="34">
        <v>954.41700000000003</v>
      </c>
      <c r="K5237" s="35" t="str">
        <f t="shared" si="421"/>
        <v>Leenderbos, Groote Heide &amp; De Plateaux_H4030</v>
      </c>
      <c r="L5237" s="36">
        <f>VLOOKUP(D5237,DATA!A:F,5,FALSE)</f>
        <v>1.0986712608830001E-2</v>
      </c>
      <c r="M5237" s="37">
        <f>VLOOKUP(D5237,DATA!A:F,6,FALSE)</f>
        <v>982</v>
      </c>
      <c r="N5237" s="36">
        <f t="shared" si="422"/>
        <v>19.58822439432878</v>
      </c>
      <c r="O5237" s="36">
        <f t="shared" si="423"/>
        <v>19.589117023980592</v>
      </c>
      <c r="P5237" s="36">
        <f t="shared" si="424"/>
        <v>8.9262965181191589E-4</v>
      </c>
      <c r="Q5237" s="36">
        <f t="shared" si="425"/>
        <v>8.5194091439337333E-3</v>
      </c>
    </row>
    <row r="5238" spans="1:17" x14ac:dyDescent="0.3">
      <c r="A5238" s="30">
        <v>2055842</v>
      </c>
      <c r="B5238" s="14">
        <v>136</v>
      </c>
      <c r="C5238" s="14" t="s">
        <v>14</v>
      </c>
      <c r="D5238" s="14" t="s">
        <v>55</v>
      </c>
      <c r="E5238" s="14" t="s">
        <v>56</v>
      </c>
      <c r="F5238" s="48">
        <v>500</v>
      </c>
      <c r="G5238" s="38">
        <v>947.24</v>
      </c>
      <c r="H5238" s="14" t="s">
        <v>218</v>
      </c>
      <c r="I5238" s="38">
        <v>5.4844999999999998E-3</v>
      </c>
      <c r="J5238" s="38">
        <v>98.713667999999998</v>
      </c>
      <c r="K5238" s="39" t="str">
        <f t="shared" si="421"/>
        <v>Leenderbos, Groote Heide &amp; De Plateaux_H3130</v>
      </c>
      <c r="L5238" s="40">
        <f>VLOOKUP(D5238,DATA!A:F,5,FALSE)</f>
        <v>0</v>
      </c>
      <c r="M5238" s="41">
        <f>VLOOKUP(D5238,DATA!A:F,6,FALSE)</f>
        <v>3.5</v>
      </c>
      <c r="N5238" s="40">
        <f t="shared" si="422"/>
        <v>50</v>
      </c>
      <c r="O5238" s="40">
        <f t="shared" si="423"/>
        <v>50</v>
      </c>
      <c r="P5238" s="40">
        <f>J5238/10000*I5238</f>
        <v>5.4139511214599994E-5</v>
      </c>
      <c r="Q5238" s="40">
        <f>IF(AND(H5238&lt;&gt;"below",I5238&gt;=0.005),M5238*P5238,0)</f>
        <v>1.8948828925109999E-4</v>
      </c>
    </row>
    <row r="5239" spans="1:17" x14ac:dyDescent="0.3">
      <c r="A5239" s="29">
        <v>2055842</v>
      </c>
      <c r="B5239" s="1">
        <v>136</v>
      </c>
      <c r="C5239" s="1" t="s">
        <v>14</v>
      </c>
      <c r="D5239" s="1" t="s">
        <v>53</v>
      </c>
      <c r="E5239" s="1" t="s">
        <v>54</v>
      </c>
      <c r="F5239" s="47">
        <v>714</v>
      </c>
      <c r="G5239" s="34">
        <v>947.24</v>
      </c>
      <c r="H5239" s="1" t="s">
        <v>218</v>
      </c>
      <c r="I5239" s="34">
        <v>5.4844999999999998E-3</v>
      </c>
      <c r="J5239" s="34">
        <v>3699.6806999999999</v>
      </c>
      <c r="K5239" s="35" t="str">
        <f t="shared" si="421"/>
        <v>Leenderbos, Groote Heide &amp; De Plateaux_H4030</v>
      </c>
      <c r="L5239" s="36">
        <f>VLOOKUP(D5239,DATA!A:F,5,FALSE)</f>
        <v>1.0986712608830001E-2</v>
      </c>
      <c r="M5239" s="37">
        <f>VLOOKUP(D5239,DATA!A:F,6,FALSE)</f>
        <v>982</v>
      </c>
      <c r="N5239" s="36">
        <f t="shared" si="422"/>
        <v>40.566917281812437</v>
      </c>
      <c r="O5239" s="36">
        <f t="shared" si="423"/>
        <v>40.568370087519625</v>
      </c>
      <c r="P5239" s="36">
        <f t="shared" si="424"/>
        <v>1.4528057071885314E-3</v>
      </c>
      <c r="Q5239" s="36">
        <f t="shared" si="425"/>
        <v>5.3749172357352604E-2</v>
      </c>
    </row>
    <row r="5240" spans="1:17" x14ac:dyDescent="0.3">
      <c r="A5240" s="29">
        <v>2055851</v>
      </c>
      <c r="B5240" s="1">
        <v>136</v>
      </c>
      <c r="C5240" s="1" t="s">
        <v>14</v>
      </c>
      <c r="D5240" s="1" t="s">
        <v>53</v>
      </c>
      <c r="E5240" s="1" t="s">
        <v>54</v>
      </c>
      <c r="F5240" s="47">
        <v>714</v>
      </c>
      <c r="G5240" s="34">
        <v>978.58</v>
      </c>
      <c r="H5240" s="1" t="s">
        <v>218</v>
      </c>
      <c r="I5240" s="34">
        <v>5.1710000000000002E-3</v>
      </c>
      <c r="J5240" s="34">
        <v>202.10918100000001</v>
      </c>
      <c r="K5240" s="35" t="str">
        <f t="shared" si="421"/>
        <v>Leenderbos, Groote Heide &amp; De Plateaux_H4030</v>
      </c>
      <c r="L5240" s="36">
        <f>VLOOKUP(D5240,DATA!A:F,5,FALSE)</f>
        <v>1.0986712608830001E-2</v>
      </c>
      <c r="M5240" s="37">
        <f>VLOOKUP(D5240,DATA!A:F,6,FALSE)</f>
        <v>982</v>
      </c>
      <c r="N5240" s="36">
        <f t="shared" si="422"/>
        <v>49.060746576215713</v>
      </c>
      <c r="O5240" s="36">
        <f t="shared" si="423"/>
        <v>49.062166383049146</v>
      </c>
      <c r="P5240" s="36">
        <f t="shared" si="424"/>
        <v>1.4198068334323466E-3</v>
      </c>
      <c r="Q5240" s="36">
        <f t="shared" si="425"/>
        <v>2.8695599628321498E-3</v>
      </c>
    </row>
    <row r="5241" spans="1:17" x14ac:dyDescent="0.3">
      <c r="A5241" s="30">
        <v>2057360</v>
      </c>
      <c r="B5241" s="14">
        <v>136</v>
      </c>
      <c r="C5241" s="14" t="s">
        <v>14</v>
      </c>
      <c r="D5241" s="14" t="s">
        <v>55</v>
      </c>
      <c r="E5241" s="14" t="s">
        <v>56</v>
      </c>
      <c r="F5241" s="48">
        <v>500</v>
      </c>
      <c r="G5241" s="38">
        <v>1052.23</v>
      </c>
      <c r="H5241" s="14" t="s">
        <v>218</v>
      </c>
      <c r="I5241" s="38">
        <v>6.4901999999999998E-3</v>
      </c>
      <c r="J5241" s="38">
        <v>156.45769000000001</v>
      </c>
      <c r="K5241" s="39" t="str">
        <f t="shared" si="421"/>
        <v>Leenderbos, Groote Heide &amp; De Plateaux_H3130</v>
      </c>
      <c r="L5241" s="40">
        <f>VLOOKUP(D5241,DATA!A:F,5,FALSE)</f>
        <v>0</v>
      </c>
      <c r="M5241" s="41">
        <f>VLOOKUP(D5241,DATA!A:F,6,FALSE)</f>
        <v>3.5</v>
      </c>
      <c r="N5241" s="40">
        <f t="shared" si="422"/>
        <v>50</v>
      </c>
      <c r="O5241" s="40">
        <f t="shared" si="423"/>
        <v>50</v>
      </c>
      <c r="P5241" s="40">
        <f>J5241/10000*I5241</f>
        <v>1.0154416996379999E-4</v>
      </c>
      <c r="Q5241" s="40">
        <f>IF(AND(H5241&lt;&gt;"below",I5241&gt;=0.005),M5241*P5241,0)</f>
        <v>3.5540459487329995E-4</v>
      </c>
    </row>
    <row r="5242" spans="1:17" x14ac:dyDescent="0.3">
      <c r="A5242" s="29">
        <v>2057360</v>
      </c>
      <c r="B5242" s="1">
        <v>136</v>
      </c>
      <c r="C5242" s="1" t="s">
        <v>14</v>
      </c>
      <c r="D5242" s="1" t="s">
        <v>53</v>
      </c>
      <c r="E5242" s="1" t="s">
        <v>54</v>
      </c>
      <c r="F5242" s="47">
        <v>714</v>
      </c>
      <c r="G5242" s="34">
        <v>1052.23</v>
      </c>
      <c r="H5242" s="1" t="s">
        <v>218</v>
      </c>
      <c r="I5242" s="34">
        <v>6.4901999999999998E-3</v>
      </c>
      <c r="J5242" s="34">
        <v>1458.3191999999999</v>
      </c>
      <c r="K5242" s="35" t="str">
        <f t="shared" si="421"/>
        <v>Leenderbos, Groote Heide &amp; De Plateaux_H4030</v>
      </c>
      <c r="L5242" s="36">
        <f>VLOOKUP(D5242,DATA!A:F,5,FALSE)</f>
        <v>1.0986712608830001E-2</v>
      </c>
      <c r="M5242" s="37">
        <f>VLOOKUP(D5242,DATA!A:F,6,FALSE)</f>
        <v>982</v>
      </c>
      <c r="N5242" s="36">
        <f t="shared" si="422"/>
        <v>68.386621810791851</v>
      </c>
      <c r="O5242" s="36">
        <f t="shared" si="423"/>
        <v>68.388163377092894</v>
      </c>
      <c r="P5242" s="36">
        <f t="shared" si="424"/>
        <v>1.5415663010429626E-3</v>
      </c>
      <c r="Q5242" s="36">
        <f t="shared" si="425"/>
        <v>2.2480957348839321E-2</v>
      </c>
    </row>
    <row r="5243" spans="1:17" x14ac:dyDescent="0.3">
      <c r="A5243" s="29">
        <v>2057361</v>
      </c>
      <c r="B5243" s="1">
        <v>136</v>
      </c>
      <c r="C5243" s="1" t="s">
        <v>14</v>
      </c>
      <c r="D5243" s="1" t="s">
        <v>41</v>
      </c>
      <c r="E5243" s="1" t="s">
        <v>42</v>
      </c>
      <c r="F5243" s="47">
        <v>1071</v>
      </c>
      <c r="G5243" s="34">
        <v>1085.5999999999999</v>
      </c>
      <c r="H5243" s="1" t="s">
        <v>218</v>
      </c>
      <c r="I5243" s="34">
        <v>6.5567000000000004E-3</v>
      </c>
      <c r="J5243" s="34">
        <v>1434.4755</v>
      </c>
      <c r="K5243" s="35" t="str">
        <f t="shared" si="421"/>
        <v>Leenderbos, Groote Heide &amp; De Plateaux_H4010A</v>
      </c>
      <c r="L5243" s="36">
        <f>VLOOKUP(D5243,DATA!A:F,5,FALSE)</f>
        <v>1.3726988247862192E-2</v>
      </c>
      <c r="M5243" s="37">
        <f>VLOOKUP(D5243,DATA!A:F,6,FALSE)</f>
        <v>1285.5</v>
      </c>
      <c r="N5243" s="36">
        <f t="shared" si="422"/>
        <v>6.0424986829993736</v>
      </c>
      <c r="O5243" s="36">
        <f t="shared" si="423"/>
        <v>6.0430096887415461</v>
      </c>
      <c r="P5243" s="36">
        <f t="shared" si="424"/>
        <v>5.1100574217244343E-4</v>
      </c>
      <c r="Q5243" s="36">
        <f t="shared" si="425"/>
        <v>7.3302521750568681E-3</v>
      </c>
    </row>
    <row r="5244" spans="1:17" x14ac:dyDescent="0.3">
      <c r="A5244" s="29">
        <v>2057361</v>
      </c>
      <c r="B5244" s="1">
        <v>136</v>
      </c>
      <c r="C5244" s="1" t="s">
        <v>14</v>
      </c>
      <c r="D5244" s="1" t="s">
        <v>53</v>
      </c>
      <c r="E5244" s="1" t="s">
        <v>54</v>
      </c>
      <c r="F5244" s="47">
        <v>714</v>
      </c>
      <c r="G5244" s="34">
        <v>1085.5999999999999</v>
      </c>
      <c r="H5244" s="1" t="s">
        <v>218</v>
      </c>
      <c r="I5244" s="34">
        <v>6.5567000000000004E-3</v>
      </c>
      <c r="J5244" s="34">
        <v>3504.0961199999902</v>
      </c>
      <c r="K5244" s="35" t="str">
        <f t="shared" si="421"/>
        <v>Leenderbos, Groote Heide &amp; De Plateaux_H4030</v>
      </c>
      <c r="L5244" s="36">
        <f>VLOOKUP(D5244,DATA!A:F,5,FALSE)</f>
        <v>1.0986712608830001E-2</v>
      </c>
      <c r="M5244" s="37">
        <f>VLOOKUP(D5244,DATA!A:F,6,FALSE)</f>
        <v>982</v>
      </c>
      <c r="N5244" s="36">
        <f t="shared" si="422"/>
        <v>75.735330862546164</v>
      </c>
      <c r="O5244" s="36">
        <f t="shared" si="423"/>
        <v>75.736654648982366</v>
      </c>
      <c r="P5244" s="36">
        <f t="shared" si="424"/>
        <v>1.3237864362025675E-3</v>
      </c>
      <c r="Q5244" s="36">
        <f t="shared" si="425"/>
        <v>4.6386749148060319E-2</v>
      </c>
    </row>
    <row r="5245" spans="1:17" x14ac:dyDescent="0.3">
      <c r="A5245" s="29">
        <v>2057365</v>
      </c>
      <c r="B5245" s="1">
        <v>136</v>
      </c>
      <c r="C5245" s="1" t="s">
        <v>14</v>
      </c>
      <c r="D5245" s="1" t="s">
        <v>53</v>
      </c>
      <c r="E5245" s="1" t="s">
        <v>54</v>
      </c>
      <c r="F5245" s="47">
        <v>714</v>
      </c>
      <c r="G5245" s="34">
        <v>1264.75</v>
      </c>
      <c r="H5245" s="1" t="s">
        <v>218</v>
      </c>
      <c r="I5245" s="34">
        <v>7.9164000000000005E-3</v>
      </c>
      <c r="J5245" s="34">
        <v>4473.0940000000001</v>
      </c>
      <c r="K5245" s="35" t="str">
        <f t="shared" si="421"/>
        <v>Leenderbos, Groote Heide &amp; De Plateaux_H4030</v>
      </c>
      <c r="L5245" s="36">
        <f>VLOOKUP(D5245,DATA!A:F,5,FALSE)</f>
        <v>1.0986712608830001E-2</v>
      </c>
      <c r="M5245" s="37">
        <f>VLOOKUP(D5245,DATA!A:F,6,FALSE)</f>
        <v>982</v>
      </c>
      <c r="N5245" s="36">
        <f t="shared" si="422"/>
        <v>95.71597814079486</v>
      </c>
      <c r="O5245" s="36">
        <f t="shared" si="423"/>
        <v>95.716334767898388</v>
      </c>
      <c r="P5245" s="36">
        <f t="shared" si="424"/>
        <v>3.5662710352823979E-4</v>
      </c>
      <c r="Q5245" s="36">
        <f t="shared" si="425"/>
        <v>1.5952265570295485E-2</v>
      </c>
    </row>
    <row r="5246" spans="1:17" x14ac:dyDescent="0.3">
      <c r="A5246" s="29">
        <v>2057365</v>
      </c>
      <c r="B5246" s="1">
        <v>136</v>
      </c>
      <c r="C5246" s="1" t="s">
        <v>14</v>
      </c>
      <c r="D5246" s="1" t="s">
        <v>51</v>
      </c>
      <c r="E5246" s="1" t="s">
        <v>52</v>
      </c>
      <c r="F5246" s="47">
        <v>1000</v>
      </c>
      <c r="G5246" s="34">
        <v>1264.75</v>
      </c>
      <c r="H5246" s="1" t="s">
        <v>218</v>
      </c>
      <c r="I5246" s="34">
        <v>7.9164000000000005E-3</v>
      </c>
      <c r="J5246" s="34">
        <v>1.2949697</v>
      </c>
      <c r="K5246" s="35" t="str">
        <f t="shared" si="421"/>
        <v>Leenderbos, Groote Heide &amp; De Plateaux_Lg09</v>
      </c>
      <c r="L5246" s="36">
        <f>VLOOKUP(D5246,DATA!A:F,5,FALSE)</f>
        <v>8.4126827976184013E-3</v>
      </c>
      <c r="M5246" s="37">
        <f>VLOOKUP(D5246,DATA!A:F,6,FALSE)</f>
        <v>1350</v>
      </c>
      <c r="N5246" s="36">
        <f t="shared" si="422"/>
        <v>32.80140017800629</v>
      </c>
      <c r="O5246" s="36">
        <f t="shared" si="423"/>
        <v>32.802868156946097</v>
      </c>
      <c r="P5246" s="36">
        <f t="shared" si="424"/>
        <v>1.467978939807324E-3</v>
      </c>
      <c r="Q5246" s="36">
        <f t="shared" si="425"/>
        <v>1.9009882472886084E-5</v>
      </c>
    </row>
    <row r="5247" spans="1:17" x14ac:dyDescent="0.3">
      <c r="A5247" s="29">
        <v>2057366</v>
      </c>
      <c r="B5247" s="1">
        <v>136</v>
      </c>
      <c r="C5247" s="1" t="s">
        <v>14</v>
      </c>
      <c r="D5247" s="1" t="s">
        <v>53</v>
      </c>
      <c r="E5247" s="1" t="s">
        <v>54</v>
      </c>
      <c r="F5247" s="47">
        <v>714</v>
      </c>
      <c r="G5247" s="34">
        <v>1010.58</v>
      </c>
      <c r="H5247" s="1" t="s">
        <v>218</v>
      </c>
      <c r="I5247" s="34">
        <v>6.2694999999999999E-3</v>
      </c>
      <c r="J5247" s="34">
        <v>5872.4070000000002</v>
      </c>
      <c r="K5247" s="35" t="str">
        <f t="shared" si="421"/>
        <v>Leenderbos, Groote Heide &amp; De Plateaux_H4030</v>
      </c>
      <c r="L5247" s="36">
        <f>VLOOKUP(D5247,DATA!A:F,5,FALSE)</f>
        <v>1.0986712608830001E-2</v>
      </c>
      <c r="M5247" s="37">
        <f>VLOOKUP(D5247,DATA!A:F,6,FALSE)</f>
        <v>982</v>
      </c>
      <c r="N5247" s="36">
        <f t="shared" si="422"/>
        <v>57.786137437727838</v>
      </c>
      <c r="O5247" s="36">
        <f t="shared" si="423"/>
        <v>57.787817700091622</v>
      </c>
      <c r="P5247" s="36">
        <f t="shared" si="424"/>
        <v>1.6802623637843794E-3</v>
      </c>
      <c r="Q5247" s="36">
        <f t="shared" si="425"/>
        <v>9.8671844669239353E-2</v>
      </c>
    </row>
    <row r="5248" spans="1:17" x14ac:dyDescent="0.3">
      <c r="A5248" s="29">
        <v>2057366</v>
      </c>
      <c r="B5248" s="1">
        <v>136</v>
      </c>
      <c r="C5248" s="1" t="s">
        <v>14</v>
      </c>
      <c r="D5248" s="1" t="s">
        <v>51</v>
      </c>
      <c r="E5248" s="1" t="s">
        <v>52</v>
      </c>
      <c r="F5248" s="47">
        <v>1000</v>
      </c>
      <c r="G5248" s="34">
        <v>1010.58</v>
      </c>
      <c r="H5248" s="1" t="s">
        <v>218</v>
      </c>
      <c r="I5248" s="34">
        <v>6.2694999999999999E-3</v>
      </c>
      <c r="J5248" s="34">
        <v>535.61739999999998</v>
      </c>
      <c r="K5248" s="35" t="str">
        <f t="shared" si="421"/>
        <v>Leenderbos, Groote Heide &amp; De Plateaux_Lg09</v>
      </c>
      <c r="L5248" s="36">
        <f>VLOOKUP(D5248,DATA!A:F,5,FALSE)</f>
        <v>8.4126827976184013E-3</v>
      </c>
      <c r="M5248" s="37">
        <f>VLOOKUP(D5248,DATA!A:F,6,FALSE)</f>
        <v>1350</v>
      </c>
      <c r="N5248" s="36">
        <f t="shared" si="422"/>
        <v>5.4401167592026605</v>
      </c>
      <c r="O5248" s="36">
        <f t="shared" si="423"/>
        <v>5.4403880860545639</v>
      </c>
      <c r="P5248" s="36">
        <f t="shared" si="424"/>
        <v>2.7132685190345285E-4</v>
      </c>
      <c r="Q5248" s="36">
        <f t="shared" si="425"/>
        <v>1.4532738296671247E-3</v>
      </c>
    </row>
    <row r="5249" spans="1:17" x14ac:dyDescent="0.3">
      <c r="A5249" s="29">
        <v>2057367</v>
      </c>
      <c r="B5249" s="1">
        <v>136</v>
      </c>
      <c r="C5249" s="1" t="s">
        <v>14</v>
      </c>
      <c r="D5249" s="1" t="s">
        <v>53</v>
      </c>
      <c r="E5249" s="1" t="s">
        <v>54</v>
      </c>
      <c r="F5249" s="47">
        <v>714</v>
      </c>
      <c r="G5249" s="34">
        <v>927.23</v>
      </c>
      <c r="H5249" s="1" t="s">
        <v>218</v>
      </c>
      <c r="I5249" s="34">
        <v>5.7124000000000003E-3</v>
      </c>
      <c r="J5249" s="34">
        <v>9160.6875</v>
      </c>
      <c r="K5249" s="35" t="str">
        <f t="shared" si="421"/>
        <v>Leenderbos, Groote Heide &amp; De Plateaux_H4030</v>
      </c>
      <c r="L5249" s="36">
        <f>VLOOKUP(D5249,DATA!A:F,5,FALSE)</f>
        <v>1.0986712608830001E-2</v>
      </c>
      <c r="M5249" s="37">
        <f>VLOOKUP(D5249,DATA!A:F,6,FALSE)</f>
        <v>982</v>
      </c>
      <c r="N5249" s="36">
        <f t="shared" si="422"/>
        <v>35.394519575357293</v>
      </c>
      <c r="O5249" s="36">
        <f t="shared" si="423"/>
        <v>35.395954720210597</v>
      </c>
      <c r="P5249" s="36">
        <f t="shared" si="424"/>
        <v>1.4351448533034272E-3</v>
      </c>
      <c r="Q5249" s="36">
        <f t="shared" si="425"/>
        <v>0.1314691351834604</v>
      </c>
    </row>
    <row r="5250" spans="1:17" x14ac:dyDescent="0.3">
      <c r="A5250" s="29">
        <v>2057368</v>
      </c>
      <c r="B5250" s="1">
        <v>136</v>
      </c>
      <c r="C5250" s="1" t="s">
        <v>14</v>
      </c>
      <c r="D5250" s="1" t="s">
        <v>53</v>
      </c>
      <c r="E5250" s="1" t="s">
        <v>54</v>
      </c>
      <c r="F5250" s="47">
        <v>714</v>
      </c>
      <c r="G5250" s="34">
        <v>849.96</v>
      </c>
      <c r="H5250" s="1" t="s">
        <v>218</v>
      </c>
      <c r="I5250" s="34">
        <v>5.2170999999999997E-3</v>
      </c>
      <c r="J5250" s="34">
        <v>8748.9794999999995</v>
      </c>
      <c r="K5250" s="35" t="str">
        <f t="shared" si="421"/>
        <v>Leenderbos, Groote Heide &amp; De Plateaux_H4030</v>
      </c>
      <c r="L5250" s="36">
        <f>VLOOKUP(D5250,DATA!A:F,5,FALSE)</f>
        <v>1.0986712608830001E-2</v>
      </c>
      <c r="M5250" s="37">
        <f>VLOOKUP(D5250,DATA!A:F,6,FALSE)</f>
        <v>982</v>
      </c>
      <c r="N5250" s="36">
        <f t="shared" si="422"/>
        <v>18.989608426152365</v>
      </c>
      <c r="O5250" s="36">
        <f t="shared" si="423"/>
        <v>18.990490208470501</v>
      </c>
      <c r="P5250" s="36">
        <f t="shared" si="424"/>
        <v>8.8178231813529351E-4</v>
      </c>
      <c r="Q5250" s="36">
        <f t="shared" si="425"/>
        <v>7.7146954248281607E-2</v>
      </c>
    </row>
    <row r="5251" spans="1:17" x14ac:dyDescent="0.3">
      <c r="A5251" s="29">
        <v>2057369</v>
      </c>
      <c r="B5251" s="1">
        <v>136</v>
      </c>
      <c r="C5251" s="1" t="s">
        <v>14</v>
      </c>
      <c r="D5251" s="1" t="s">
        <v>57</v>
      </c>
      <c r="E5251" s="1" t="s">
        <v>58</v>
      </c>
      <c r="F5251" s="47">
        <v>714</v>
      </c>
      <c r="G5251" s="34">
        <v>848.4</v>
      </c>
      <c r="H5251" s="1" t="s">
        <v>218</v>
      </c>
      <c r="I5251" s="34">
        <v>5.1628000000000004E-3</v>
      </c>
      <c r="J5251" s="34">
        <v>1983.4214999999999</v>
      </c>
      <c r="K5251" s="35" t="str">
        <f t="shared" ref="K5251:K5314" si="426">_xlfn.CONCAT(C5251,"_",D5251)</f>
        <v>Leenderbos, Groote Heide &amp; De Plateaux_H3160</v>
      </c>
      <c r="L5251" s="36">
        <f>VLOOKUP(D5251,DATA!A:F,5,FALSE)</f>
        <v>1.0986712608830001E-2</v>
      </c>
      <c r="M5251" s="37">
        <f>VLOOKUP(D5251,DATA!A:F,6,FALSE)</f>
        <v>982</v>
      </c>
      <c r="N5251" s="36">
        <f t="shared" ref="N5251:N5314" si="427">100/(1+EXP(-L5251*(G5251-M5251)))</f>
        <v>18.727345812245574</v>
      </c>
      <c r="O5251" s="36">
        <f t="shared" ref="O5251:O5314" si="428">100/(1+EXP(-L5251*((G5251+I5251)-M5251)))</f>
        <v>18.728209151409949</v>
      </c>
      <c r="P5251" s="36">
        <f t="shared" ref="P5251:P5314" si="429">O5251-N5251</f>
        <v>8.6333916437553171E-4</v>
      </c>
      <c r="Q5251" s="36">
        <f t="shared" ref="Q5251:Q5314" si="430">IF(AND(H5251&lt;&gt;"below",I5251&gt;=0.005),J5251*P5251/100,0)</f>
        <v>1.7123654604144636E-2</v>
      </c>
    </row>
    <row r="5252" spans="1:17" x14ac:dyDescent="0.3">
      <c r="A5252" s="30">
        <v>2057370</v>
      </c>
      <c r="B5252" s="14">
        <v>136</v>
      </c>
      <c r="C5252" s="14" t="s">
        <v>14</v>
      </c>
      <c r="D5252" s="14" t="s">
        <v>55</v>
      </c>
      <c r="E5252" s="14" t="s">
        <v>56</v>
      </c>
      <c r="F5252" s="48">
        <v>500</v>
      </c>
      <c r="G5252" s="38">
        <v>855.11</v>
      </c>
      <c r="H5252" s="14" t="s">
        <v>218</v>
      </c>
      <c r="I5252" s="38">
        <v>5.0708999999999997E-3</v>
      </c>
      <c r="J5252" s="38">
        <v>37.170902999999903</v>
      </c>
      <c r="K5252" s="39" t="str">
        <f t="shared" si="426"/>
        <v>Leenderbos, Groote Heide &amp; De Plateaux_H3130</v>
      </c>
      <c r="L5252" s="40">
        <f>VLOOKUP(D5252,DATA!A:F,5,FALSE)</f>
        <v>0</v>
      </c>
      <c r="M5252" s="41">
        <f>VLOOKUP(D5252,DATA!A:F,6,FALSE)</f>
        <v>3.5</v>
      </c>
      <c r="N5252" s="40">
        <f t="shared" si="427"/>
        <v>50</v>
      </c>
      <c r="O5252" s="40">
        <f t="shared" si="428"/>
        <v>50</v>
      </c>
      <c r="P5252" s="40">
        <f>J5252/10000*I5252</f>
        <v>1.8848993202269949E-5</v>
      </c>
      <c r="Q5252" s="40">
        <f>IF(AND(H5252&lt;&gt;"below",I5252&gt;=0.005),M5252*P5252,0)</f>
        <v>6.5971476207944818E-5</v>
      </c>
    </row>
    <row r="5253" spans="1:17" x14ac:dyDescent="0.3">
      <c r="A5253" s="29">
        <v>2057370</v>
      </c>
      <c r="B5253" s="1">
        <v>136</v>
      </c>
      <c r="C5253" s="1" t="s">
        <v>14</v>
      </c>
      <c r="D5253" s="1" t="s">
        <v>53</v>
      </c>
      <c r="E5253" s="1" t="s">
        <v>54</v>
      </c>
      <c r="F5253" s="47">
        <v>714</v>
      </c>
      <c r="G5253" s="34">
        <v>855.11</v>
      </c>
      <c r="H5253" s="1" t="s">
        <v>218</v>
      </c>
      <c r="I5253" s="34">
        <v>5.0708999999999997E-3</v>
      </c>
      <c r="J5253" s="34">
        <v>2904.6948000000002</v>
      </c>
      <c r="K5253" s="35" t="str">
        <f t="shared" si="426"/>
        <v>Leenderbos, Groote Heide &amp; De Plateaux_H4030</v>
      </c>
      <c r="L5253" s="36">
        <f>VLOOKUP(D5253,DATA!A:F,5,FALSE)</f>
        <v>1.0986712608830001E-2</v>
      </c>
      <c r="M5253" s="37">
        <f>VLOOKUP(D5253,DATA!A:F,6,FALSE)</f>
        <v>982</v>
      </c>
      <c r="N5253" s="36">
        <f t="shared" si="427"/>
        <v>19.875339070221539</v>
      </c>
      <c r="O5253" s="36">
        <f t="shared" si="428"/>
        <v>19.876226309684803</v>
      </c>
      <c r="P5253" s="36">
        <f t="shared" si="429"/>
        <v>8.8723946326396685E-4</v>
      </c>
      <c r="Q5253" s="36">
        <f t="shared" si="430"/>
        <v>2.5771598552976359E-2</v>
      </c>
    </row>
    <row r="5254" spans="1:17" x14ac:dyDescent="0.3">
      <c r="A5254" s="29">
        <v>2057371</v>
      </c>
      <c r="B5254" s="1">
        <v>136</v>
      </c>
      <c r="C5254" s="1" t="s">
        <v>14</v>
      </c>
      <c r="D5254" s="1" t="s">
        <v>53</v>
      </c>
      <c r="E5254" s="1" t="s">
        <v>54</v>
      </c>
      <c r="F5254" s="47">
        <v>714</v>
      </c>
      <c r="G5254" s="34">
        <v>1009.05</v>
      </c>
      <c r="H5254" s="1" t="s">
        <v>218</v>
      </c>
      <c r="I5254" s="34">
        <v>5.8237000000000002E-3</v>
      </c>
      <c r="J5254" s="34">
        <v>91.501810000000006</v>
      </c>
      <c r="K5254" s="35" t="str">
        <f t="shared" si="426"/>
        <v>Leenderbos, Groote Heide &amp; De Plateaux_H4030</v>
      </c>
      <c r="L5254" s="36">
        <f>VLOOKUP(D5254,DATA!A:F,5,FALSE)</f>
        <v>1.0986712608830001E-2</v>
      </c>
      <c r="M5254" s="37">
        <f>VLOOKUP(D5254,DATA!A:F,6,FALSE)</f>
        <v>982</v>
      </c>
      <c r="N5254" s="36">
        <f t="shared" si="427"/>
        <v>57.375558656745184</v>
      </c>
      <c r="O5254" s="36">
        <f t="shared" si="428"/>
        <v>57.377123426116576</v>
      </c>
      <c r="P5254" s="36">
        <f t="shared" si="429"/>
        <v>1.5647693713916055E-3</v>
      </c>
      <c r="Q5254" s="36">
        <f t="shared" si="430"/>
        <v>1.4317922971489414E-3</v>
      </c>
    </row>
    <row r="5255" spans="1:17" x14ac:dyDescent="0.3">
      <c r="A5255" s="29">
        <v>2057375</v>
      </c>
      <c r="B5255" s="1">
        <v>136</v>
      </c>
      <c r="C5255" s="1" t="s">
        <v>14</v>
      </c>
      <c r="D5255" s="1" t="s">
        <v>59</v>
      </c>
      <c r="E5255" s="1" t="s">
        <v>60</v>
      </c>
      <c r="F5255" s="47">
        <v>1071</v>
      </c>
      <c r="G5255" s="34">
        <v>1524.97</v>
      </c>
      <c r="H5255" s="1" t="s">
        <v>218</v>
      </c>
      <c r="I5255" s="34">
        <v>8.0011000000000006E-3</v>
      </c>
      <c r="J5255" s="34">
        <v>430.17255</v>
      </c>
      <c r="K5255" s="35" t="str">
        <f t="shared" si="426"/>
        <v>Leenderbos, Groote Heide &amp; De Plateaux_H9190</v>
      </c>
      <c r="L5255" s="36">
        <f>VLOOKUP(D5255,DATA!A:F,5,FALSE)</f>
        <v>1.3726988247862192E-2</v>
      </c>
      <c r="M5255" s="37">
        <f>VLOOKUP(D5255,DATA!A:F,6,FALSE)</f>
        <v>1285.5</v>
      </c>
      <c r="N5255" s="36">
        <f t="shared" si="427"/>
        <v>96.398714063643425</v>
      </c>
      <c r="O5255" s="36">
        <f t="shared" si="428"/>
        <v>96.399095332800471</v>
      </c>
      <c r="P5255" s="36">
        <f t="shared" si="429"/>
        <v>3.8126915704594921E-4</v>
      </c>
      <c r="Q5255" s="36">
        <f t="shared" si="430"/>
        <v>1.6401152552280643E-3</v>
      </c>
    </row>
    <row r="5256" spans="1:17" x14ac:dyDescent="0.3">
      <c r="A5256" s="30">
        <v>2058889</v>
      </c>
      <c r="B5256" s="14">
        <v>136</v>
      </c>
      <c r="C5256" s="14" t="s">
        <v>14</v>
      </c>
      <c r="D5256" s="14" t="s">
        <v>55</v>
      </c>
      <c r="E5256" s="14" t="s">
        <v>56</v>
      </c>
      <c r="F5256" s="48">
        <v>500</v>
      </c>
      <c r="G5256" s="38">
        <v>1033.06</v>
      </c>
      <c r="H5256" s="14" t="s">
        <v>218</v>
      </c>
      <c r="I5256" s="38">
        <v>6.4354E-3</v>
      </c>
      <c r="J5256" s="38">
        <v>1228.3864000000001</v>
      </c>
      <c r="K5256" s="39" t="str">
        <f t="shared" si="426"/>
        <v>Leenderbos, Groote Heide &amp; De Plateaux_H3130</v>
      </c>
      <c r="L5256" s="40">
        <f>VLOOKUP(D5256,DATA!A:F,5,FALSE)</f>
        <v>0</v>
      </c>
      <c r="M5256" s="41">
        <f>VLOOKUP(D5256,DATA!A:F,6,FALSE)</f>
        <v>3.5</v>
      </c>
      <c r="N5256" s="40">
        <f t="shared" si="427"/>
        <v>50</v>
      </c>
      <c r="O5256" s="40">
        <f t="shared" si="428"/>
        <v>50</v>
      </c>
      <c r="P5256" s="40">
        <f>J5256/10000*I5256</f>
        <v>7.9051578385600006E-4</v>
      </c>
      <c r="Q5256" s="40">
        <f>IF(AND(H5256&lt;&gt;"below",I5256&gt;=0.005),M5256*P5256,0)</f>
        <v>2.7668052434960001E-3</v>
      </c>
    </row>
    <row r="5257" spans="1:17" x14ac:dyDescent="0.3">
      <c r="A5257" s="29">
        <v>2058889</v>
      </c>
      <c r="B5257" s="1">
        <v>136</v>
      </c>
      <c r="C5257" s="1" t="s">
        <v>14</v>
      </c>
      <c r="D5257" s="1" t="s">
        <v>53</v>
      </c>
      <c r="E5257" s="1" t="s">
        <v>54</v>
      </c>
      <c r="F5257" s="47">
        <v>714</v>
      </c>
      <c r="G5257" s="34">
        <v>1033.06</v>
      </c>
      <c r="H5257" s="1" t="s">
        <v>218</v>
      </c>
      <c r="I5257" s="34">
        <v>6.4354E-3</v>
      </c>
      <c r="J5257" s="34">
        <v>0.28118979999999999</v>
      </c>
      <c r="K5257" s="35" t="str">
        <f t="shared" si="426"/>
        <v>Leenderbos, Groote Heide &amp; De Plateaux_H4030</v>
      </c>
      <c r="L5257" s="36">
        <f>VLOOKUP(D5257,DATA!A:F,5,FALSE)</f>
        <v>1.0986712608830001E-2</v>
      </c>
      <c r="M5257" s="37">
        <f>VLOOKUP(D5257,DATA!A:F,6,FALSE)</f>
        <v>982</v>
      </c>
      <c r="N5257" s="36">
        <f t="shared" si="427"/>
        <v>63.667962060950863</v>
      </c>
      <c r="O5257" s="36">
        <f t="shared" si="428"/>
        <v>63.66959755821243</v>
      </c>
      <c r="P5257" s="36">
        <f t="shared" si="429"/>
        <v>1.6354972615673091E-3</v>
      </c>
      <c r="Q5257" s="36">
        <f t="shared" si="430"/>
        <v>4.5988514788065936E-6</v>
      </c>
    </row>
    <row r="5258" spans="1:17" x14ac:dyDescent="0.3">
      <c r="A5258" s="29">
        <v>2058890</v>
      </c>
      <c r="B5258" s="1">
        <v>136</v>
      </c>
      <c r="C5258" s="1" t="s">
        <v>14</v>
      </c>
      <c r="D5258" s="1" t="s">
        <v>41</v>
      </c>
      <c r="E5258" s="1" t="s">
        <v>42</v>
      </c>
      <c r="F5258" s="47">
        <v>1071</v>
      </c>
      <c r="G5258" s="34">
        <v>1184.76</v>
      </c>
      <c r="H5258" s="1" t="s">
        <v>218</v>
      </c>
      <c r="I5258" s="34">
        <v>7.1679999999999999E-3</v>
      </c>
      <c r="J5258" s="34">
        <v>2210.0205000000001</v>
      </c>
      <c r="K5258" s="35" t="str">
        <f t="shared" si="426"/>
        <v>Leenderbos, Groote Heide &amp; De Plateaux_H4010A</v>
      </c>
      <c r="L5258" s="36">
        <f>VLOOKUP(D5258,DATA!A:F,5,FALSE)</f>
        <v>1.3726988247862192E-2</v>
      </c>
      <c r="M5258" s="37">
        <f>VLOOKUP(D5258,DATA!A:F,6,FALSE)</f>
        <v>1285.5</v>
      </c>
      <c r="N5258" s="36">
        <f t="shared" si="427"/>
        <v>20.055057765661566</v>
      </c>
      <c r="O5258" s="36">
        <f t="shared" si="428"/>
        <v>20.05663538043618</v>
      </c>
      <c r="P5258" s="36">
        <f t="shared" si="429"/>
        <v>1.5776147746144886E-3</v>
      </c>
      <c r="Q5258" s="36">
        <f t="shared" si="430"/>
        <v>3.4865609930008999E-2</v>
      </c>
    </row>
    <row r="5259" spans="1:17" x14ac:dyDescent="0.3">
      <c r="A5259" s="29">
        <v>2058890</v>
      </c>
      <c r="B5259" s="1">
        <v>136</v>
      </c>
      <c r="C5259" s="1" t="s">
        <v>14</v>
      </c>
      <c r="D5259" s="1" t="s">
        <v>53</v>
      </c>
      <c r="E5259" s="1" t="s">
        <v>54</v>
      </c>
      <c r="F5259" s="47">
        <v>714</v>
      </c>
      <c r="G5259" s="34">
        <v>1184.76</v>
      </c>
      <c r="H5259" s="1" t="s">
        <v>218</v>
      </c>
      <c r="I5259" s="34">
        <v>7.1679999999999999E-3</v>
      </c>
      <c r="J5259" s="34">
        <v>4430.5427488511796</v>
      </c>
      <c r="K5259" s="35" t="str">
        <f t="shared" si="426"/>
        <v>Leenderbos, Groote Heide &amp; De Plateaux_H4030</v>
      </c>
      <c r="L5259" s="36">
        <f>VLOOKUP(D5259,DATA!A:F,5,FALSE)</f>
        <v>1.0986712608830001E-2</v>
      </c>
      <c r="M5259" s="37">
        <f>VLOOKUP(D5259,DATA!A:F,6,FALSE)</f>
        <v>982</v>
      </c>
      <c r="N5259" s="36">
        <f t="shared" si="427"/>
        <v>90.270654908926076</v>
      </c>
      <c r="O5259" s="36">
        <f t="shared" si="428"/>
        <v>90.271346552248986</v>
      </c>
      <c r="P5259" s="36">
        <f t="shared" si="429"/>
        <v>6.9164332290938546E-4</v>
      </c>
      <c r="Q5259" s="36">
        <f t="shared" si="430"/>
        <v>3.0643553091075127E-2</v>
      </c>
    </row>
    <row r="5260" spans="1:17" x14ac:dyDescent="0.3">
      <c r="A5260" s="29">
        <v>2058895</v>
      </c>
      <c r="B5260" s="1">
        <v>136</v>
      </c>
      <c r="C5260" s="1" t="s">
        <v>14</v>
      </c>
      <c r="D5260" s="1" t="s">
        <v>53</v>
      </c>
      <c r="E5260" s="1" t="s">
        <v>54</v>
      </c>
      <c r="F5260" s="47">
        <v>714</v>
      </c>
      <c r="G5260" s="34">
        <v>1204.3800000000001</v>
      </c>
      <c r="H5260" s="1" t="s">
        <v>218</v>
      </c>
      <c r="I5260" s="34">
        <v>7.3518999999999998E-3</v>
      </c>
      <c r="J5260" s="34">
        <v>5837.5565999999999</v>
      </c>
      <c r="K5260" s="35" t="str">
        <f t="shared" si="426"/>
        <v>Leenderbos, Groote Heide &amp; De Plateaux_H4030</v>
      </c>
      <c r="L5260" s="36">
        <f>VLOOKUP(D5260,DATA!A:F,5,FALSE)</f>
        <v>1.0986712608830001E-2</v>
      </c>
      <c r="M5260" s="37">
        <f>VLOOKUP(D5260,DATA!A:F,6,FALSE)</f>
        <v>982</v>
      </c>
      <c r="N5260" s="36">
        <f t="shared" si="427"/>
        <v>92.006460540211705</v>
      </c>
      <c r="O5260" s="36">
        <f t="shared" si="428"/>
        <v>92.007054572521227</v>
      </c>
      <c r="P5260" s="36">
        <f t="shared" si="429"/>
        <v>5.9403230952170816E-4</v>
      </c>
      <c r="Q5260" s="36">
        <f t="shared" si="430"/>
        <v>3.4676972290616906E-2</v>
      </c>
    </row>
    <row r="5261" spans="1:17" x14ac:dyDescent="0.3">
      <c r="A5261" s="29">
        <v>2058895</v>
      </c>
      <c r="B5261" s="1">
        <v>136</v>
      </c>
      <c r="C5261" s="1" t="s">
        <v>14</v>
      </c>
      <c r="D5261" s="1" t="s">
        <v>51</v>
      </c>
      <c r="E5261" s="1" t="s">
        <v>52</v>
      </c>
      <c r="F5261" s="47">
        <v>1000</v>
      </c>
      <c r="G5261" s="34">
        <v>1204.3800000000001</v>
      </c>
      <c r="H5261" s="1" t="s">
        <v>218</v>
      </c>
      <c r="I5261" s="34">
        <v>7.3518999999999998E-3</v>
      </c>
      <c r="J5261" s="34">
        <v>300.68383999999998</v>
      </c>
      <c r="K5261" s="35" t="str">
        <f t="shared" si="426"/>
        <v>Leenderbos, Groote Heide &amp; De Plateaux_Lg09</v>
      </c>
      <c r="L5261" s="36">
        <f>VLOOKUP(D5261,DATA!A:F,5,FALSE)</f>
        <v>8.4126827976184013E-3</v>
      </c>
      <c r="M5261" s="37">
        <f>VLOOKUP(D5261,DATA!A:F,6,FALSE)</f>
        <v>1350</v>
      </c>
      <c r="N5261" s="36">
        <f t="shared" si="427"/>
        <v>22.704811110143659</v>
      </c>
      <c r="O5261" s="36">
        <f t="shared" si="428"/>
        <v>22.705896565067061</v>
      </c>
      <c r="P5261" s="36">
        <f t="shared" si="429"/>
        <v>1.0854549234018407E-3</v>
      </c>
      <c r="Q5261" s="36">
        <f t="shared" si="430"/>
        <v>3.2637875451537127E-3</v>
      </c>
    </row>
    <row r="5262" spans="1:17" x14ac:dyDescent="0.3">
      <c r="A5262" s="29">
        <v>2058896</v>
      </c>
      <c r="B5262" s="1">
        <v>136</v>
      </c>
      <c r="C5262" s="1" t="s">
        <v>14</v>
      </c>
      <c r="D5262" s="1" t="s">
        <v>53</v>
      </c>
      <c r="E5262" s="1" t="s">
        <v>54</v>
      </c>
      <c r="F5262" s="47">
        <v>714</v>
      </c>
      <c r="G5262" s="34">
        <v>1122.6199999999999</v>
      </c>
      <c r="H5262" s="1" t="s">
        <v>218</v>
      </c>
      <c r="I5262" s="34">
        <v>6.7780000000000002E-3</v>
      </c>
      <c r="J5262" s="34">
        <v>5245.9759999999997</v>
      </c>
      <c r="K5262" s="35" t="str">
        <f t="shared" si="426"/>
        <v>Leenderbos, Groote Heide &amp; De Plateaux_H4030</v>
      </c>
      <c r="L5262" s="36">
        <f>VLOOKUP(D5262,DATA!A:F,5,FALSE)</f>
        <v>1.0986712608830001E-2</v>
      </c>
      <c r="M5262" s="37">
        <f>VLOOKUP(D5262,DATA!A:F,6,FALSE)</f>
        <v>982</v>
      </c>
      <c r="N5262" s="36">
        <f t="shared" si="427"/>
        <v>82.418337904253008</v>
      </c>
      <c r="O5262" s="36">
        <f t="shared" si="428"/>
        <v>82.419416956877669</v>
      </c>
      <c r="P5262" s="36">
        <f t="shared" si="429"/>
        <v>1.0790526246609033E-3</v>
      </c>
      <c r="Q5262" s="36">
        <f t="shared" si="430"/>
        <v>5.6606841717081073E-2</v>
      </c>
    </row>
    <row r="5263" spans="1:17" x14ac:dyDescent="0.3">
      <c r="A5263" s="29">
        <v>2058896</v>
      </c>
      <c r="B5263" s="1">
        <v>136</v>
      </c>
      <c r="C5263" s="1" t="s">
        <v>14</v>
      </c>
      <c r="D5263" s="1" t="s">
        <v>51</v>
      </c>
      <c r="E5263" s="1" t="s">
        <v>52</v>
      </c>
      <c r="F5263" s="47">
        <v>1000</v>
      </c>
      <c r="G5263" s="34">
        <v>1122.6199999999999</v>
      </c>
      <c r="H5263" s="1" t="s">
        <v>218</v>
      </c>
      <c r="I5263" s="34">
        <v>6.7780000000000002E-3</v>
      </c>
      <c r="J5263" s="34">
        <v>267.99304000000001</v>
      </c>
      <c r="K5263" s="35" t="str">
        <f t="shared" si="426"/>
        <v>Leenderbos, Groote Heide &amp; De Plateaux_Lg09</v>
      </c>
      <c r="L5263" s="36">
        <f>VLOOKUP(D5263,DATA!A:F,5,FALSE)</f>
        <v>8.4126827976184013E-3</v>
      </c>
      <c r="M5263" s="37">
        <f>VLOOKUP(D5263,DATA!A:F,6,FALSE)</f>
        <v>1350</v>
      </c>
      <c r="N5263" s="36">
        <f t="shared" si="427"/>
        <v>12.865811394045789</v>
      </c>
      <c r="O5263" s="36">
        <f t="shared" si="428"/>
        <v>12.866450644501645</v>
      </c>
      <c r="P5263" s="36">
        <f t="shared" si="429"/>
        <v>6.3925045585655482E-4</v>
      </c>
      <c r="Q5263" s="36">
        <f t="shared" si="430"/>
        <v>1.7131467298638395E-3</v>
      </c>
    </row>
    <row r="5264" spans="1:17" x14ac:dyDescent="0.3">
      <c r="A5264" s="29">
        <v>2058897</v>
      </c>
      <c r="B5264" s="1">
        <v>136</v>
      </c>
      <c r="C5264" s="1" t="s">
        <v>14</v>
      </c>
      <c r="D5264" s="1" t="s">
        <v>53</v>
      </c>
      <c r="E5264" s="1" t="s">
        <v>54</v>
      </c>
      <c r="F5264" s="47">
        <v>714</v>
      </c>
      <c r="G5264" s="34">
        <v>871.6</v>
      </c>
      <c r="H5264" s="1" t="s">
        <v>218</v>
      </c>
      <c r="I5264" s="34">
        <v>5.4006999999999996E-3</v>
      </c>
      <c r="J5264" s="34">
        <v>10000</v>
      </c>
      <c r="K5264" s="35" t="str">
        <f t="shared" si="426"/>
        <v>Leenderbos, Groote Heide &amp; De Plateaux_H4030</v>
      </c>
      <c r="L5264" s="36">
        <f>VLOOKUP(D5264,DATA!A:F,5,FALSE)</f>
        <v>1.0986712608830001E-2</v>
      </c>
      <c r="M5264" s="37">
        <f>VLOOKUP(D5264,DATA!A:F,6,FALSE)</f>
        <v>982</v>
      </c>
      <c r="N5264" s="36">
        <f t="shared" si="427"/>
        <v>22.918248914562721</v>
      </c>
      <c r="O5264" s="36">
        <f t="shared" si="428"/>
        <v>22.919297147497243</v>
      </c>
      <c r="P5264" s="36">
        <f t="shared" si="429"/>
        <v>1.0482329345222752E-3</v>
      </c>
      <c r="Q5264" s="36">
        <f t="shared" si="430"/>
        <v>0.10482329345222752</v>
      </c>
    </row>
    <row r="5265" spans="1:17" x14ac:dyDescent="0.3">
      <c r="A5265" s="29">
        <v>2058898</v>
      </c>
      <c r="B5265" s="1">
        <v>136</v>
      </c>
      <c r="C5265" s="1" t="s">
        <v>14</v>
      </c>
      <c r="D5265" s="1" t="s">
        <v>53</v>
      </c>
      <c r="E5265" s="1" t="s">
        <v>54</v>
      </c>
      <c r="F5265" s="47">
        <v>714</v>
      </c>
      <c r="G5265" s="34">
        <v>890.68</v>
      </c>
      <c r="H5265" s="1" t="s">
        <v>218</v>
      </c>
      <c r="I5265" s="34">
        <v>5.4171000000000002E-3</v>
      </c>
      <c r="J5265" s="34">
        <v>9052.2939999999999</v>
      </c>
      <c r="K5265" s="35" t="str">
        <f t="shared" si="426"/>
        <v>Leenderbos, Groote Heide &amp; De Plateaux_H4030</v>
      </c>
      <c r="L5265" s="36">
        <f>VLOOKUP(D5265,DATA!A:F,5,FALSE)</f>
        <v>1.0986712608830001E-2</v>
      </c>
      <c r="M5265" s="37">
        <f>VLOOKUP(D5265,DATA!A:F,6,FALSE)</f>
        <v>982</v>
      </c>
      <c r="N5265" s="36">
        <f t="shared" si="427"/>
        <v>26.82918021605774</v>
      </c>
      <c r="O5265" s="36">
        <f t="shared" si="428"/>
        <v>26.830348600941612</v>
      </c>
      <c r="P5265" s="36">
        <f t="shared" si="429"/>
        <v>1.1683848838721644E-3</v>
      </c>
      <c r="Q5265" s="36">
        <f t="shared" si="430"/>
        <v>0.10576563473966689</v>
      </c>
    </row>
    <row r="5266" spans="1:17" x14ac:dyDescent="0.3">
      <c r="A5266" s="29">
        <v>2058909</v>
      </c>
      <c r="B5266" s="1">
        <v>136</v>
      </c>
      <c r="C5266" s="1" t="s">
        <v>14</v>
      </c>
      <c r="D5266" s="1" t="s">
        <v>53</v>
      </c>
      <c r="E5266" s="1" t="s">
        <v>54</v>
      </c>
      <c r="F5266" s="47">
        <v>714</v>
      </c>
      <c r="G5266" s="34">
        <v>923.16</v>
      </c>
      <c r="H5266" s="1" t="s">
        <v>218</v>
      </c>
      <c r="I5266" s="34">
        <v>5.0321000000000003E-3</v>
      </c>
      <c r="J5266" s="34">
        <v>12.4957511999999</v>
      </c>
      <c r="K5266" s="35" t="str">
        <f t="shared" si="426"/>
        <v>Leenderbos, Groote Heide &amp; De Plateaux_H4030</v>
      </c>
      <c r="L5266" s="36">
        <f>VLOOKUP(D5266,DATA!A:F,5,FALSE)</f>
        <v>1.0986712608830001E-2</v>
      </c>
      <c r="M5266" s="37">
        <f>VLOOKUP(D5266,DATA!A:F,6,FALSE)</f>
        <v>982</v>
      </c>
      <c r="N5266" s="36">
        <f t="shared" si="427"/>
        <v>34.378812390694577</v>
      </c>
      <c r="O5266" s="36">
        <f t="shared" si="428"/>
        <v>34.380059647074063</v>
      </c>
      <c r="P5266" s="36">
        <f t="shared" si="429"/>
        <v>1.2472563794858615E-3</v>
      </c>
      <c r="Q5266" s="36">
        <f t="shared" si="430"/>
        <v>1.5585405400667985E-4</v>
      </c>
    </row>
    <row r="5267" spans="1:17" x14ac:dyDescent="0.3">
      <c r="A5267" s="31">
        <v>2060406</v>
      </c>
      <c r="B5267" s="19">
        <v>136</v>
      </c>
      <c r="C5267" s="19" t="s">
        <v>14</v>
      </c>
      <c r="D5267" s="19" t="s">
        <v>57</v>
      </c>
      <c r="E5267" s="19" t="s">
        <v>58</v>
      </c>
      <c r="F5267" s="49">
        <v>714</v>
      </c>
      <c r="G5267" s="42">
        <v>1217.01</v>
      </c>
      <c r="H5267" s="19" t="s">
        <v>218</v>
      </c>
      <c r="I5267" s="42">
        <v>7.4678000000000001E-3</v>
      </c>
      <c r="J5267" s="42">
        <v>0.66490084000000005</v>
      </c>
      <c r="K5267" s="43" t="str">
        <f t="shared" si="426"/>
        <v>Leenderbos, Groote Heide &amp; De Plateaux_H3160</v>
      </c>
      <c r="L5267" s="44">
        <f>VLOOKUP(D5267,DATA!A:F,5,FALSE)</f>
        <v>1.0986712608830001E-2</v>
      </c>
      <c r="M5267" s="45">
        <f>VLOOKUP(D5267,DATA!A:F,6,FALSE)</f>
        <v>982</v>
      </c>
      <c r="N5267" s="44">
        <f t="shared" si="427"/>
        <v>92.969327931230097</v>
      </c>
      <c r="O5267" s="44">
        <f t="shared" si="428"/>
        <v>92.969864198961119</v>
      </c>
      <c r="P5267" s="44">
        <f t="shared" si="429"/>
        <v>5.362677310216668E-4</v>
      </c>
      <c r="Q5267" s="44">
        <f t="shared" si="430"/>
        <v>3.5656486482120035E-6</v>
      </c>
    </row>
    <row r="5268" spans="1:17" x14ac:dyDescent="0.3">
      <c r="A5268" s="29">
        <v>2060418</v>
      </c>
      <c r="B5268" s="1">
        <v>136</v>
      </c>
      <c r="C5268" s="1" t="s">
        <v>14</v>
      </c>
      <c r="D5268" s="1" t="s">
        <v>53</v>
      </c>
      <c r="E5268" s="1" t="s">
        <v>54</v>
      </c>
      <c r="F5268" s="47">
        <v>714</v>
      </c>
      <c r="G5268" s="34">
        <v>1188.6600000000001</v>
      </c>
      <c r="H5268" s="1" t="s">
        <v>218</v>
      </c>
      <c r="I5268" s="34">
        <v>7.1652E-3</v>
      </c>
      <c r="J5268" s="34">
        <v>621.7885</v>
      </c>
      <c r="K5268" s="35" t="str">
        <f t="shared" si="426"/>
        <v>Leenderbos, Groote Heide &amp; De Plateaux_H4030</v>
      </c>
      <c r="L5268" s="36">
        <f>VLOOKUP(D5268,DATA!A:F,5,FALSE)</f>
        <v>1.0986712608830001E-2</v>
      </c>
      <c r="M5268" s="37">
        <f>VLOOKUP(D5268,DATA!A:F,6,FALSE)</f>
        <v>982</v>
      </c>
      <c r="N5268" s="36">
        <f t="shared" si="427"/>
        <v>90.640540423509407</v>
      </c>
      <c r="O5268" s="36">
        <f t="shared" si="428"/>
        <v>90.64120823739718</v>
      </c>
      <c r="P5268" s="36">
        <f t="shared" si="429"/>
        <v>6.6781388777314987E-4</v>
      </c>
      <c r="Q5268" s="36">
        <f t="shared" si="430"/>
        <v>4.1523899555763518E-3</v>
      </c>
    </row>
    <row r="5269" spans="1:17" x14ac:dyDescent="0.3">
      <c r="A5269" s="29">
        <v>2060423</v>
      </c>
      <c r="B5269" s="1">
        <v>136</v>
      </c>
      <c r="C5269" s="1" t="s">
        <v>14</v>
      </c>
      <c r="D5269" s="1" t="s">
        <v>53</v>
      </c>
      <c r="E5269" s="1" t="s">
        <v>54</v>
      </c>
      <c r="F5269" s="47">
        <v>714</v>
      </c>
      <c r="G5269" s="34">
        <v>1562.8</v>
      </c>
      <c r="H5269" s="1" t="s">
        <v>218</v>
      </c>
      <c r="I5269" s="34">
        <v>9.5914999999999993E-3</v>
      </c>
      <c r="J5269" s="34">
        <v>703.63666000000001</v>
      </c>
      <c r="K5269" s="35" t="str">
        <f t="shared" si="426"/>
        <v>Leenderbos, Groote Heide &amp; De Plateaux_H4030</v>
      </c>
      <c r="L5269" s="36">
        <f>VLOOKUP(D5269,DATA!A:F,5,FALSE)</f>
        <v>1.0986712608830001E-2</v>
      </c>
      <c r="M5269" s="37">
        <f>VLOOKUP(D5269,DATA!A:F,6,FALSE)</f>
        <v>982</v>
      </c>
      <c r="N5269" s="36">
        <f t="shared" si="427"/>
        <v>99.83095737110628</v>
      </c>
      <c r="O5269" s="36">
        <f t="shared" si="428"/>
        <v>99.8309751536123</v>
      </c>
      <c r="P5269" s="36">
        <f t="shared" si="429"/>
        <v>1.7782506020580513E-5</v>
      </c>
      <c r="Q5269" s="36">
        <f t="shared" si="430"/>
        <v>1.2512423142751163E-4</v>
      </c>
    </row>
    <row r="5270" spans="1:17" x14ac:dyDescent="0.3">
      <c r="A5270" s="29">
        <v>2060423</v>
      </c>
      <c r="B5270" s="1">
        <v>136</v>
      </c>
      <c r="C5270" s="1" t="s">
        <v>14</v>
      </c>
      <c r="D5270" s="1" t="s">
        <v>51</v>
      </c>
      <c r="E5270" s="1" t="s">
        <v>52</v>
      </c>
      <c r="F5270" s="47">
        <v>1000</v>
      </c>
      <c r="G5270" s="34">
        <v>1562.8</v>
      </c>
      <c r="H5270" s="1" t="s">
        <v>218</v>
      </c>
      <c r="I5270" s="34">
        <v>9.5914999999999993E-3</v>
      </c>
      <c r="J5270" s="34">
        <v>18.48517</v>
      </c>
      <c r="K5270" s="35" t="str">
        <f t="shared" si="426"/>
        <v>Leenderbos, Groote Heide &amp; De Plateaux_Lg09</v>
      </c>
      <c r="L5270" s="36">
        <f>VLOOKUP(D5270,DATA!A:F,5,FALSE)</f>
        <v>8.4126827976184013E-3</v>
      </c>
      <c r="M5270" s="37">
        <f>VLOOKUP(D5270,DATA!A:F,6,FALSE)</f>
        <v>1350</v>
      </c>
      <c r="N5270" s="36">
        <f t="shared" si="427"/>
        <v>85.695411212039332</v>
      </c>
      <c r="O5270" s="36">
        <f t="shared" si="428"/>
        <v>85.696400314952697</v>
      </c>
      <c r="P5270" s="36">
        <f t="shared" si="429"/>
        <v>9.8910291336551381E-4</v>
      </c>
      <c r="Q5270" s="36">
        <f t="shared" si="430"/>
        <v>1.8283735501056796E-4</v>
      </c>
    </row>
    <row r="5271" spans="1:17" x14ac:dyDescent="0.3">
      <c r="A5271" s="29">
        <v>2060424</v>
      </c>
      <c r="B5271" s="1">
        <v>136</v>
      </c>
      <c r="C5271" s="1" t="s">
        <v>14</v>
      </c>
      <c r="D5271" s="1" t="s">
        <v>53</v>
      </c>
      <c r="E5271" s="1" t="s">
        <v>54</v>
      </c>
      <c r="F5271" s="47">
        <v>714</v>
      </c>
      <c r="G5271" s="34">
        <v>1390</v>
      </c>
      <c r="H5271" s="1" t="s">
        <v>218</v>
      </c>
      <c r="I5271" s="34">
        <v>8.5006000000000005E-3</v>
      </c>
      <c r="J5271" s="34">
        <v>52.577274000000003</v>
      </c>
      <c r="K5271" s="35" t="str">
        <f t="shared" si="426"/>
        <v>Leenderbos, Groote Heide &amp; De Plateaux_H4030</v>
      </c>
      <c r="L5271" s="36">
        <f>VLOOKUP(D5271,DATA!A:F,5,FALSE)</f>
        <v>1.0986712608830001E-2</v>
      </c>
      <c r="M5271" s="37">
        <f>VLOOKUP(D5271,DATA!A:F,6,FALSE)</f>
        <v>982</v>
      </c>
      <c r="N5271" s="36">
        <f t="shared" si="427"/>
        <v>98.882213229987741</v>
      </c>
      <c r="O5271" s="36">
        <f t="shared" si="428"/>
        <v>98.882316452556339</v>
      </c>
      <c r="P5271" s="36">
        <f t="shared" si="429"/>
        <v>1.0322256859751633E-4</v>
      </c>
      <c r="Q5271" s="36">
        <f t="shared" si="430"/>
        <v>5.4271612721354119E-5</v>
      </c>
    </row>
    <row r="5272" spans="1:17" x14ac:dyDescent="0.3">
      <c r="A5272" s="29">
        <v>2060425</v>
      </c>
      <c r="B5272" s="1">
        <v>136</v>
      </c>
      <c r="C5272" s="1" t="s">
        <v>14</v>
      </c>
      <c r="D5272" s="1" t="s">
        <v>63</v>
      </c>
      <c r="E5272" s="1" t="s">
        <v>64</v>
      </c>
      <c r="F5272" s="47">
        <v>714</v>
      </c>
      <c r="G5272" s="34">
        <v>1126.69</v>
      </c>
      <c r="H5272" s="1" t="s">
        <v>218</v>
      </c>
      <c r="I5272" s="34">
        <v>6.8050000000000003E-3</v>
      </c>
      <c r="J5272" s="34">
        <v>1634.3524</v>
      </c>
      <c r="K5272" s="35" t="str">
        <f t="shared" si="426"/>
        <v>Leenderbos, Groote Heide &amp; De Plateaux_H2310</v>
      </c>
      <c r="L5272" s="36">
        <f>VLOOKUP(D5272,DATA!A:F,5,FALSE)</f>
        <v>1.0986712608830001E-2</v>
      </c>
      <c r="M5272" s="37">
        <f>VLOOKUP(D5272,DATA!A:F,6,FALSE)</f>
        <v>982</v>
      </c>
      <c r="N5272" s="36">
        <f t="shared" si="427"/>
        <v>83.056931009723812</v>
      </c>
      <c r="O5272" s="36">
        <f t="shared" si="428"/>
        <v>83.057983100272594</v>
      </c>
      <c r="P5272" s="36">
        <f t="shared" si="429"/>
        <v>1.0520905487823029E-3</v>
      </c>
      <c r="Q5272" s="36">
        <f t="shared" si="430"/>
        <v>1.719486713419674E-2</v>
      </c>
    </row>
    <row r="5273" spans="1:17" x14ac:dyDescent="0.3">
      <c r="A5273" s="29">
        <v>2060425</v>
      </c>
      <c r="B5273" s="1">
        <v>136</v>
      </c>
      <c r="C5273" s="1" t="s">
        <v>14</v>
      </c>
      <c r="D5273" s="1" t="s">
        <v>53</v>
      </c>
      <c r="E5273" s="1" t="s">
        <v>54</v>
      </c>
      <c r="F5273" s="47">
        <v>714</v>
      </c>
      <c r="G5273" s="34">
        <v>1126.69</v>
      </c>
      <c r="H5273" s="1" t="s">
        <v>218</v>
      </c>
      <c r="I5273" s="34">
        <v>6.8050000000000003E-3</v>
      </c>
      <c r="J5273" s="34">
        <v>5541.3516</v>
      </c>
      <c r="K5273" s="35" t="str">
        <f t="shared" si="426"/>
        <v>Leenderbos, Groote Heide &amp; De Plateaux_H4030</v>
      </c>
      <c r="L5273" s="36">
        <f>VLOOKUP(D5273,DATA!A:F,5,FALSE)</f>
        <v>1.0986712608830001E-2</v>
      </c>
      <c r="M5273" s="37">
        <f>VLOOKUP(D5273,DATA!A:F,6,FALSE)</f>
        <v>982</v>
      </c>
      <c r="N5273" s="36">
        <f t="shared" si="427"/>
        <v>83.056931009723812</v>
      </c>
      <c r="O5273" s="36">
        <f t="shared" si="428"/>
        <v>83.057983100272594</v>
      </c>
      <c r="P5273" s="36">
        <f t="shared" si="429"/>
        <v>1.0520905487823029E-3</v>
      </c>
      <c r="Q5273" s="36">
        <f t="shared" si="430"/>
        <v>5.8300036458396924E-2</v>
      </c>
    </row>
    <row r="5274" spans="1:17" x14ac:dyDescent="0.3">
      <c r="A5274" s="29">
        <v>2060426</v>
      </c>
      <c r="B5274" s="1">
        <v>136</v>
      </c>
      <c r="C5274" s="1" t="s">
        <v>14</v>
      </c>
      <c r="D5274" s="1" t="s">
        <v>53</v>
      </c>
      <c r="E5274" s="1" t="s">
        <v>54</v>
      </c>
      <c r="F5274" s="47">
        <v>714</v>
      </c>
      <c r="G5274" s="34">
        <v>917.16</v>
      </c>
      <c r="H5274" s="1" t="s">
        <v>218</v>
      </c>
      <c r="I5274" s="34">
        <v>5.6582999999999998E-3</v>
      </c>
      <c r="J5274" s="34">
        <v>9950.1049999999996</v>
      </c>
      <c r="K5274" s="35" t="str">
        <f t="shared" si="426"/>
        <v>Leenderbos, Groote Heide &amp; De Plateaux_H4030</v>
      </c>
      <c r="L5274" s="36">
        <f>VLOOKUP(D5274,DATA!A:F,5,FALSE)</f>
        <v>1.0986712608830001E-2</v>
      </c>
      <c r="M5274" s="37">
        <f>VLOOKUP(D5274,DATA!A:F,6,FALSE)</f>
        <v>982</v>
      </c>
      <c r="N5274" s="36">
        <f t="shared" si="427"/>
        <v>32.907350382900667</v>
      </c>
      <c r="O5274" s="36">
        <f t="shared" si="428"/>
        <v>32.908722926685378</v>
      </c>
      <c r="P5274" s="36">
        <f t="shared" si="429"/>
        <v>1.3725437847114108E-3</v>
      </c>
      <c r="Q5274" s="36">
        <f t="shared" si="430"/>
        <v>0.13656954774975932</v>
      </c>
    </row>
    <row r="5275" spans="1:17" x14ac:dyDescent="0.3">
      <c r="A5275" s="29">
        <v>2060427</v>
      </c>
      <c r="B5275" s="1">
        <v>136</v>
      </c>
      <c r="C5275" s="1" t="s">
        <v>14</v>
      </c>
      <c r="D5275" s="1" t="s">
        <v>53</v>
      </c>
      <c r="E5275" s="1" t="s">
        <v>54</v>
      </c>
      <c r="F5275" s="47">
        <v>714</v>
      </c>
      <c r="G5275" s="34">
        <v>945.81</v>
      </c>
      <c r="H5275" s="1" t="s">
        <v>218</v>
      </c>
      <c r="I5275" s="34">
        <v>5.7505999999999998E-3</v>
      </c>
      <c r="J5275" s="34">
        <v>860.14930000000004</v>
      </c>
      <c r="K5275" s="35" t="str">
        <f t="shared" si="426"/>
        <v>Leenderbos, Groote Heide &amp; De Plateaux_H4030</v>
      </c>
      <c r="L5275" s="36">
        <f>VLOOKUP(D5275,DATA!A:F,5,FALSE)</f>
        <v>1.0986712608830001E-2</v>
      </c>
      <c r="M5275" s="37">
        <f>VLOOKUP(D5275,DATA!A:F,6,FALSE)</f>
        <v>982</v>
      </c>
      <c r="N5275" s="36">
        <f t="shared" si="427"/>
        <v>40.188690755686196</v>
      </c>
      <c r="O5275" s="36">
        <f t="shared" si="428"/>
        <v>40.190209451457221</v>
      </c>
      <c r="P5275" s="36">
        <f t="shared" si="429"/>
        <v>1.5186957710255911E-3</v>
      </c>
      <c r="Q5275" s="36">
        <f t="shared" si="430"/>
        <v>1.3063051043606224E-2</v>
      </c>
    </row>
    <row r="5276" spans="1:17" x14ac:dyDescent="0.3">
      <c r="A5276" s="29">
        <v>2060433</v>
      </c>
      <c r="B5276" s="1">
        <v>136</v>
      </c>
      <c r="C5276" s="1" t="s">
        <v>14</v>
      </c>
      <c r="D5276" s="1" t="s">
        <v>59</v>
      </c>
      <c r="E5276" s="1" t="s">
        <v>60</v>
      </c>
      <c r="F5276" s="47">
        <v>1071</v>
      </c>
      <c r="G5276" s="34">
        <v>1417</v>
      </c>
      <c r="H5276" s="1" t="s">
        <v>218</v>
      </c>
      <c r="I5276" s="34">
        <v>7.5174999999999999E-3</v>
      </c>
      <c r="J5276" s="34">
        <v>2291.2761</v>
      </c>
      <c r="K5276" s="35" t="str">
        <f t="shared" si="426"/>
        <v>Leenderbos, Groote Heide &amp; De Plateaux_H9190</v>
      </c>
      <c r="L5276" s="36">
        <f>VLOOKUP(D5276,DATA!A:F,5,FALSE)</f>
        <v>1.3726988247862192E-2</v>
      </c>
      <c r="M5276" s="37">
        <f>VLOOKUP(D5276,DATA!A:F,6,FALSE)</f>
        <v>1285.5</v>
      </c>
      <c r="N5276" s="36">
        <f t="shared" si="427"/>
        <v>85.876849470547754</v>
      </c>
      <c r="O5276" s="36">
        <f t="shared" si="428"/>
        <v>85.878100997801042</v>
      </c>
      <c r="P5276" s="36">
        <f t="shared" si="429"/>
        <v>1.2515272532880317E-3</v>
      </c>
      <c r="Q5276" s="36">
        <f t="shared" si="430"/>
        <v>2.8675944839575137E-2</v>
      </c>
    </row>
    <row r="5277" spans="1:17" x14ac:dyDescent="0.3">
      <c r="A5277" s="31">
        <v>2061935</v>
      </c>
      <c r="B5277" s="19">
        <v>136</v>
      </c>
      <c r="C5277" s="19" t="s">
        <v>14</v>
      </c>
      <c r="D5277" s="19" t="s">
        <v>57</v>
      </c>
      <c r="E5277" s="19" t="s">
        <v>58</v>
      </c>
      <c r="F5277" s="49">
        <v>714</v>
      </c>
      <c r="G5277" s="42">
        <v>1233.5899999999999</v>
      </c>
      <c r="H5277" s="19" t="s">
        <v>218</v>
      </c>
      <c r="I5277" s="42">
        <v>7.4907000000000003E-3</v>
      </c>
      <c r="J5277" s="42">
        <v>136.53757999999999</v>
      </c>
      <c r="K5277" s="43" t="str">
        <f t="shared" si="426"/>
        <v>Leenderbos, Groote Heide &amp; De Plateaux_H3160</v>
      </c>
      <c r="L5277" s="44">
        <f>VLOOKUP(D5277,DATA!A:F,5,FALSE)</f>
        <v>1.0986712608830001E-2</v>
      </c>
      <c r="M5277" s="45">
        <f>VLOOKUP(D5277,DATA!A:F,6,FALSE)</f>
        <v>982</v>
      </c>
      <c r="N5277" s="44">
        <f t="shared" si="427"/>
        <v>94.070736591108201</v>
      </c>
      <c r="O5277" s="44">
        <f t="shared" si="428"/>
        <v>94.07119560909716</v>
      </c>
      <c r="P5277" s="44">
        <f t="shared" si="429"/>
        <v>4.5901798895897628E-4</v>
      </c>
      <c r="Q5277" s="44">
        <f t="shared" si="430"/>
        <v>6.2673205388925337E-4</v>
      </c>
    </row>
    <row r="5278" spans="1:17" x14ac:dyDescent="0.3">
      <c r="A5278" s="29">
        <v>2061955</v>
      </c>
      <c r="B5278" s="1">
        <v>136</v>
      </c>
      <c r="C5278" s="1" t="s">
        <v>14</v>
      </c>
      <c r="D5278" s="1" t="s">
        <v>63</v>
      </c>
      <c r="E5278" s="1" t="s">
        <v>64</v>
      </c>
      <c r="F5278" s="47">
        <v>714</v>
      </c>
      <c r="G5278" s="34">
        <v>1032.69</v>
      </c>
      <c r="H5278" s="1" t="s">
        <v>218</v>
      </c>
      <c r="I5278" s="34">
        <v>6.3119999999999999E-3</v>
      </c>
      <c r="J5278" s="34">
        <v>5868.7340000000004</v>
      </c>
      <c r="K5278" s="35" t="str">
        <f t="shared" si="426"/>
        <v>Leenderbos, Groote Heide &amp; De Plateaux_H2310</v>
      </c>
      <c r="L5278" s="36">
        <f>VLOOKUP(D5278,DATA!A:F,5,FALSE)</f>
        <v>1.0986712608830001E-2</v>
      </c>
      <c r="M5278" s="37">
        <f>VLOOKUP(D5278,DATA!A:F,6,FALSE)</f>
        <v>982</v>
      </c>
      <c r="N5278" s="36">
        <f t="shared" si="427"/>
        <v>63.573876936205451</v>
      </c>
      <c r="O5278" s="36">
        <f t="shared" si="428"/>
        <v>63.575482850314465</v>
      </c>
      <c r="P5278" s="36">
        <f t="shared" si="429"/>
        <v>1.6059141090138951E-3</v>
      </c>
      <c r="Q5278" s="36">
        <f t="shared" si="430"/>
        <v>9.424682732649553E-2</v>
      </c>
    </row>
    <row r="5279" spans="1:17" x14ac:dyDescent="0.3">
      <c r="A5279" s="29">
        <v>2061955</v>
      </c>
      <c r="B5279" s="1">
        <v>136</v>
      </c>
      <c r="C5279" s="1" t="s">
        <v>14</v>
      </c>
      <c r="D5279" s="1" t="s">
        <v>53</v>
      </c>
      <c r="E5279" s="1" t="s">
        <v>54</v>
      </c>
      <c r="F5279" s="47">
        <v>714</v>
      </c>
      <c r="G5279" s="34">
        <v>1032.69</v>
      </c>
      <c r="H5279" s="1" t="s">
        <v>218</v>
      </c>
      <c r="I5279" s="34">
        <v>6.3119999999999999E-3</v>
      </c>
      <c r="J5279" s="34">
        <v>1164.2916</v>
      </c>
      <c r="K5279" s="35" t="str">
        <f t="shared" si="426"/>
        <v>Leenderbos, Groote Heide &amp; De Plateaux_H4030</v>
      </c>
      <c r="L5279" s="36">
        <f>VLOOKUP(D5279,DATA!A:F,5,FALSE)</f>
        <v>1.0986712608830001E-2</v>
      </c>
      <c r="M5279" s="37">
        <f>VLOOKUP(D5279,DATA!A:F,6,FALSE)</f>
        <v>982</v>
      </c>
      <c r="N5279" s="36">
        <f t="shared" si="427"/>
        <v>63.573876936205451</v>
      </c>
      <c r="O5279" s="36">
        <f t="shared" si="428"/>
        <v>63.575482850314465</v>
      </c>
      <c r="P5279" s="36">
        <f t="shared" si="429"/>
        <v>1.6059141090138951E-3</v>
      </c>
      <c r="Q5279" s="36">
        <f t="shared" si="430"/>
        <v>1.8697523074463623E-2</v>
      </c>
    </row>
    <row r="5280" spans="1:17" x14ac:dyDescent="0.3">
      <c r="A5280" s="29">
        <v>2061956</v>
      </c>
      <c r="B5280" s="1">
        <v>136</v>
      </c>
      <c r="C5280" s="1" t="s">
        <v>14</v>
      </c>
      <c r="D5280" s="1" t="s">
        <v>53</v>
      </c>
      <c r="E5280" s="1" t="s">
        <v>54</v>
      </c>
      <c r="F5280" s="47">
        <v>714</v>
      </c>
      <c r="G5280" s="34">
        <v>1029.54</v>
      </c>
      <c r="H5280" s="1" t="s">
        <v>218</v>
      </c>
      <c r="I5280" s="34">
        <v>6.1611000000000001E-3</v>
      </c>
      <c r="J5280" s="34">
        <v>8723.5020000000004</v>
      </c>
      <c r="K5280" s="35" t="str">
        <f t="shared" si="426"/>
        <v>Leenderbos, Groote Heide &amp; De Plateaux_H4030</v>
      </c>
      <c r="L5280" s="36">
        <f>VLOOKUP(D5280,DATA!A:F,5,FALSE)</f>
        <v>1.0986712608830001E-2</v>
      </c>
      <c r="M5280" s="37">
        <f>VLOOKUP(D5280,DATA!A:F,6,FALSE)</f>
        <v>982</v>
      </c>
      <c r="N5280" s="36">
        <f t="shared" si="427"/>
        <v>62.768736951801635</v>
      </c>
      <c r="O5280" s="36">
        <f t="shared" si="428"/>
        <v>62.770318831410222</v>
      </c>
      <c r="P5280" s="36">
        <f t="shared" si="429"/>
        <v>1.5818796085866893E-3</v>
      </c>
      <c r="Q5280" s="36">
        <f t="shared" si="430"/>
        <v>0.137995299292652</v>
      </c>
    </row>
    <row r="5281" spans="1:17" x14ac:dyDescent="0.3">
      <c r="A5281" s="29">
        <v>2061962</v>
      </c>
      <c r="B5281" s="1">
        <v>136</v>
      </c>
      <c r="C5281" s="1" t="s">
        <v>14</v>
      </c>
      <c r="D5281" s="1" t="s">
        <v>59</v>
      </c>
      <c r="E5281" s="1" t="s">
        <v>60</v>
      </c>
      <c r="F5281" s="47">
        <v>1071</v>
      </c>
      <c r="G5281" s="34">
        <v>1636.84</v>
      </c>
      <c r="H5281" s="1" t="s">
        <v>218</v>
      </c>
      <c r="I5281" s="34">
        <v>9.0910999999999995E-3</v>
      </c>
      <c r="J5281" s="34">
        <v>835.17970000000003</v>
      </c>
      <c r="K5281" s="35" t="str">
        <f t="shared" si="426"/>
        <v>Leenderbos, Groote Heide &amp; De Plateaux_H9190</v>
      </c>
      <c r="L5281" s="36">
        <f>VLOOKUP(D5281,DATA!A:F,5,FALSE)</f>
        <v>1.3726988247862192E-2</v>
      </c>
      <c r="M5281" s="37">
        <f>VLOOKUP(D5281,DATA!A:F,6,FALSE)</f>
        <v>1285.5</v>
      </c>
      <c r="N5281" s="36">
        <f t="shared" si="427"/>
        <v>99.202027860286904</v>
      </c>
      <c r="O5281" s="36">
        <f t="shared" si="428"/>
        <v>99.202126641262183</v>
      </c>
      <c r="P5281" s="36">
        <f t="shared" si="429"/>
        <v>9.8780975278600636E-5</v>
      </c>
      <c r="Q5281" s="36">
        <f t="shared" si="430"/>
        <v>8.24998652988891E-4</v>
      </c>
    </row>
    <row r="5282" spans="1:17" x14ac:dyDescent="0.3">
      <c r="A5282" s="29">
        <v>2061970</v>
      </c>
      <c r="B5282" s="1">
        <v>136</v>
      </c>
      <c r="C5282" s="1" t="s">
        <v>14</v>
      </c>
      <c r="D5282" s="1" t="s">
        <v>53</v>
      </c>
      <c r="E5282" s="1" t="s">
        <v>54</v>
      </c>
      <c r="F5282" s="47">
        <v>714</v>
      </c>
      <c r="G5282" s="34">
        <v>901.96</v>
      </c>
      <c r="H5282" s="1" t="s">
        <v>218</v>
      </c>
      <c r="I5282" s="34">
        <v>5.1314000000000004E-3</v>
      </c>
      <c r="J5282" s="34">
        <v>1655.7373</v>
      </c>
      <c r="K5282" s="35" t="str">
        <f t="shared" si="426"/>
        <v>Leenderbos, Groote Heide &amp; De Plateaux_H4030</v>
      </c>
      <c r="L5282" s="36">
        <f>VLOOKUP(D5282,DATA!A:F,5,FALSE)</f>
        <v>1.0986712608830001E-2</v>
      </c>
      <c r="M5282" s="37">
        <f>VLOOKUP(D5282,DATA!A:F,6,FALSE)</f>
        <v>982</v>
      </c>
      <c r="N5282" s="36">
        <f t="shared" si="427"/>
        <v>29.330700480818443</v>
      </c>
      <c r="O5282" s="36">
        <f t="shared" si="428"/>
        <v>29.331869070148006</v>
      </c>
      <c r="P5282" s="36">
        <f t="shared" si="429"/>
        <v>1.1685893295627636E-3</v>
      </c>
      <c r="Q5282" s="36">
        <f t="shared" si="430"/>
        <v>1.9348769413390605E-2</v>
      </c>
    </row>
    <row r="5283" spans="1:17" x14ac:dyDescent="0.3">
      <c r="A5283" s="29">
        <v>2063459</v>
      </c>
      <c r="B5283" s="1">
        <v>136</v>
      </c>
      <c r="C5283" s="1" t="s">
        <v>14</v>
      </c>
      <c r="D5283" s="1" t="s">
        <v>53</v>
      </c>
      <c r="E5283" s="1" t="s">
        <v>54</v>
      </c>
      <c r="F5283" s="47">
        <v>714</v>
      </c>
      <c r="G5283" s="34">
        <v>1221.69</v>
      </c>
      <c r="H5283" s="1" t="s">
        <v>218</v>
      </c>
      <c r="I5283" s="34">
        <v>7.9611000000000005E-3</v>
      </c>
      <c r="J5283" s="34">
        <v>362.54919999999998</v>
      </c>
      <c r="K5283" s="35" t="str">
        <f t="shared" si="426"/>
        <v>Leenderbos, Groote Heide &amp; De Plateaux_H4030</v>
      </c>
      <c r="L5283" s="36">
        <f>VLOOKUP(D5283,DATA!A:F,5,FALSE)</f>
        <v>1.0986712608830001E-2</v>
      </c>
      <c r="M5283" s="37">
        <f>VLOOKUP(D5283,DATA!A:F,6,FALSE)</f>
        <v>982</v>
      </c>
      <c r="N5283" s="36">
        <f t="shared" si="427"/>
        <v>93.29807792943248</v>
      </c>
      <c r="O5283" s="36">
        <f t="shared" si="428"/>
        <v>93.298624815005397</v>
      </c>
      <c r="P5283" s="36">
        <f t="shared" si="429"/>
        <v>5.4688557291626694E-4</v>
      </c>
      <c r="Q5283" s="36">
        <f t="shared" si="430"/>
        <v>1.9827292695233424E-3</v>
      </c>
    </row>
    <row r="5284" spans="1:17" x14ac:dyDescent="0.3">
      <c r="A5284" s="31">
        <v>2063464</v>
      </c>
      <c r="B5284" s="19">
        <v>136</v>
      </c>
      <c r="C5284" s="19" t="s">
        <v>14</v>
      </c>
      <c r="D5284" s="19" t="s">
        <v>57</v>
      </c>
      <c r="E5284" s="19" t="s">
        <v>58</v>
      </c>
      <c r="F5284" s="49">
        <v>714</v>
      </c>
      <c r="G5284" s="42">
        <v>1323.99</v>
      </c>
      <c r="H5284" s="19" t="s">
        <v>218</v>
      </c>
      <c r="I5284" s="42">
        <v>8.2921999999999996E-3</v>
      </c>
      <c r="J5284" s="42">
        <v>2131.4560000000001</v>
      </c>
      <c r="K5284" s="43" t="str">
        <f t="shared" si="426"/>
        <v>Leenderbos, Groote Heide &amp; De Plateaux_H3160</v>
      </c>
      <c r="L5284" s="44">
        <f>VLOOKUP(D5284,DATA!A:F,5,FALSE)</f>
        <v>1.0986712608830001E-2</v>
      </c>
      <c r="M5284" s="45">
        <f>VLOOKUP(D5284,DATA!A:F,6,FALSE)</f>
        <v>982</v>
      </c>
      <c r="N5284" s="44">
        <f t="shared" si="427"/>
        <v>97.718696339613373</v>
      </c>
      <c r="O5284" s="44">
        <f t="shared" si="428"/>
        <v>97.718899425346095</v>
      </c>
      <c r="P5284" s="44">
        <f t="shared" si="429"/>
        <v>2.030857327213198E-4</v>
      </c>
      <c r="Q5284" s="44">
        <f t="shared" si="430"/>
        <v>4.3286830352325346E-3</v>
      </c>
    </row>
    <row r="5285" spans="1:17" x14ac:dyDescent="0.3">
      <c r="A5285" s="29">
        <v>2063477</v>
      </c>
      <c r="B5285" s="1">
        <v>136</v>
      </c>
      <c r="C5285" s="1" t="s">
        <v>14</v>
      </c>
      <c r="D5285" s="1" t="s">
        <v>59</v>
      </c>
      <c r="E5285" s="1" t="s">
        <v>60</v>
      </c>
      <c r="F5285" s="47">
        <v>1071</v>
      </c>
      <c r="G5285" s="34">
        <v>1599.73</v>
      </c>
      <c r="H5285" s="1" t="s">
        <v>218</v>
      </c>
      <c r="I5285" s="34">
        <v>9.9063999999999992E-3</v>
      </c>
      <c r="J5285" s="34">
        <v>1747.6135999999999</v>
      </c>
      <c r="K5285" s="35" t="str">
        <f t="shared" si="426"/>
        <v>Leenderbos, Groote Heide &amp; De Plateaux_H9190</v>
      </c>
      <c r="L5285" s="36">
        <f>VLOOKUP(D5285,DATA!A:F,5,FALSE)</f>
        <v>1.3726988247862192E-2</v>
      </c>
      <c r="M5285" s="37">
        <f>VLOOKUP(D5285,DATA!A:F,6,FALSE)</f>
        <v>1285.5</v>
      </c>
      <c r="N5285" s="36">
        <f t="shared" si="427"/>
        <v>98.678932715365093</v>
      </c>
      <c r="O5285" s="36">
        <f t="shared" si="428"/>
        <v>98.679109975777266</v>
      </c>
      <c r="P5285" s="36">
        <f t="shared" si="429"/>
        <v>1.7726041217258626E-4</v>
      </c>
      <c r="Q5285" s="36">
        <f t="shared" si="430"/>
        <v>3.097827070544173E-3</v>
      </c>
    </row>
    <row r="5286" spans="1:17" x14ac:dyDescent="0.3">
      <c r="A5286" s="29">
        <v>2063482</v>
      </c>
      <c r="B5286" s="1">
        <v>136</v>
      </c>
      <c r="C5286" s="1" t="s">
        <v>14</v>
      </c>
      <c r="D5286" s="1" t="s">
        <v>53</v>
      </c>
      <c r="E5286" s="1" t="s">
        <v>54</v>
      </c>
      <c r="F5286" s="47">
        <v>714</v>
      </c>
      <c r="G5286" s="34">
        <v>1669.33</v>
      </c>
      <c r="H5286" s="1" t="s">
        <v>218</v>
      </c>
      <c r="I5286" s="34">
        <v>1.05092E-2</v>
      </c>
      <c r="J5286" s="34">
        <v>673.21673999999996</v>
      </c>
      <c r="K5286" s="35" t="str">
        <f t="shared" si="426"/>
        <v>Leenderbos, Groote Heide &amp; De Plateaux_H4030</v>
      </c>
      <c r="L5286" s="36">
        <f>VLOOKUP(D5286,DATA!A:F,5,FALSE)</f>
        <v>1.0986712608830001E-2</v>
      </c>
      <c r="M5286" s="37">
        <f>VLOOKUP(D5286,DATA!A:F,6,FALSE)</f>
        <v>982</v>
      </c>
      <c r="N5286" s="36">
        <f t="shared" si="427"/>
        <v>99.947495278313426</v>
      </c>
      <c r="O5286" s="36">
        <f t="shared" si="428"/>
        <v>99.9475013370581</v>
      </c>
      <c r="P5286" s="36">
        <f t="shared" si="429"/>
        <v>6.0587446739646111E-6</v>
      </c>
      <c r="Q5286" s="36">
        <f t="shared" si="430"/>
        <v>4.078848337898818E-5</v>
      </c>
    </row>
    <row r="5287" spans="1:17" x14ac:dyDescent="0.3">
      <c r="A5287" s="29">
        <v>2063483</v>
      </c>
      <c r="B5287" s="1">
        <v>136</v>
      </c>
      <c r="C5287" s="1" t="s">
        <v>14</v>
      </c>
      <c r="D5287" s="1" t="s">
        <v>63</v>
      </c>
      <c r="E5287" s="1" t="s">
        <v>64</v>
      </c>
      <c r="F5287" s="47">
        <v>714</v>
      </c>
      <c r="G5287" s="34">
        <v>1381.46</v>
      </c>
      <c r="H5287" s="1" t="s">
        <v>218</v>
      </c>
      <c r="I5287" s="34">
        <v>8.3634E-3</v>
      </c>
      <c r="J5287" s="34">
        <v>2525.4712</v>
      </c>
      <c r="K5287" s="35" t="str">
        <f t="shared" si="426"/>
        <v>Leenderbos, Groote Heide &amp; De Plateaux_H2310</v>
      </c>
      <c r="L5287" s="36">
        <f>VLOOKUP(D5287,DATA!A:F,5,FALSE)</f>
        <v>1.0986712608830001E-2</v>
      </c>
      <c r="M5287" s="37">
        <f>VLOOKUP(D5287,DATA!A:F,6,FALSE)</f>
        <v>982</v>
      </c>
      <c r="N5287" s="36">
        <f t="shared" si="427"/>
        <v>98.773605941375052</v>
      </c>
      <c r="O5287" s="36">
        <f t="shared" si="428"/>
        <v>98.77371724315671</v>
      </c>
      <c r="P5287" s="36">
        <f t="shared" si="429"/>
        <v>1.1130178165785765E-4</v>
      </c>
      <c r="Q5287" s="36">
        <f t="shared" si="430"/>
        <v>2.8108944408560769E-3</v>
      </c>
    </row>
    <row r="5288" spans="1:17" x14ac:dyDescent="0.3">
      <c r="A5288" s="29">
        <v>2063484</v>
      </c>
      <c r="B5288" s="1">
        <v>136</v>
      </c>
      <c r="C5288" s="1" t="s">
        <v>14</v>
      </c>
      <c r="D5288" s="1" t="s">
        <v>63</v>
      </c>
      <c r="E5288" s="1" t="s">
        <v>64</v>
      </c>
      <c r="F5288" s="47">
        <v>714</v>
      </c>
      <c r="G5288" s="34">
        <v>1146.3599999999999</v>
      </c>
      <c r="H5288" s="1" t="s">
        <v>218</v>
      </c>
      <c r="I5288" s="34">
        <v>6.8198E-3</v>
      </c>
      <c r="J5288" s="34">
        <v>3832.3150000000001</v>
      </c>
      <c r="K5288" s="35" t="str">
        <f t="shared" si="426"/>
        <v>Leenderbos, Groote Heide &amp; De Plateaux_H2310</v>
      </c>
      <c r="L5288" s="36">
        <f>VLOOKUP(D5288,DATA!A:F,5,FALSE)</f>
        <v>1.0986712608830001E-2</v>
      </c>
      <c r="M5288" s="37">
        <f>VLOOKUP(D5288,DATA!A:F,6,FALSE)</f>
        <v>982</v>
      </c>
      <c r="N5288" s="36">
        <f t="shared" si="427"/>
        <v>85.885060055634881</v>
      </c>
      <c r="O5288" s="36">
        <f t="shared" si="428"/>
        <v>85.885968345323846</v>
      </c>
      <c r="P5288" s="36">
        <f t="shared" si="429"/>
        <v>9.0828968896516926E-4</v>
      </c>
      <c r="Q5288" s="36">
        <f t="shared" si="430"/>
        <v>3.4808521993665527E-2</v>
      </c>
    </row>
    <row r="5289" spans="1:17" x14ac:dyDescent="0.3">
      <c r="A5289" s="29">
        <v>2063484</v>
      </c>
      <c r="B5289" s="1">
        <v>136</v>
      </c>
      <c r="C5289" s="1" t="s">
        <v>14</v>
      </c>
      <c r="D5289" s="1" t="s">
        <v>53</v>
      </c>
      <c r="E5289" s="1" t="s">
        <v>54</v>
      </c>
      <c r="F5289" s="47">
        <v>714</v>
      </c>
      <c r="G5289" s="34">
        <v>1146.3599999999999</v>
      </c>
      <c r="H5289" s="1" t="s">
        <v>218</v>
      </c>
      <c r="I5289" s="34">
        <v>6.8198E-3</v>
      </c>
      <c r="J5289" s="34">
        <v>4605.8145000000004</v>
      </c>
      <c r="K5289" s="35" t="str">
        <f t="shared" si="426"/>
        <v>Leenderbos, Groote Heide &amp; De Plateaux_H4030</v>
      </c>
      <c r="L5289" s="36">
        <f>VLOOKUP(D5289,DATA!A:F,5,FALSE)</f>
        <v>1.0986712608830001E-2</v>
      </c>
      <c r="M5289" s="37">
        <f>VLOOKUP(D5289,DATA!A:F,6,FALSE)</f>
        <v>982</v>
      </c>
      <c r="N5289" s="36">
        <f t="shared" si="427"/>
        <v>85.885060055634881</v>
      </c>
      <c r="O5289" s="36">
        <f t="shared" si="428"/>
        <v>85.885968345323846</v>
      </c>
      <c r="P5289" s="36">
        <f t="shared" si="429"/>
        <v>9.0828968896516926E-4</v>
      </c>
      <c r="Q5289" s="36">
        <f t="shared" si="430"/>
        <v>4.1834138196362669E-2</v>
      </c>
    </row>
    <row r="5290" spans="1:17" x14ac:dyDescent="0.3">
      <c r="A5290" s="29">
        <v>2063485</v>
      </c>
      <c r="B5290" s="1">
        <v>136</v>
      </c>
      <c r="C5290" s="1" t="s">
        <v>14</v>
      </c>
      <c r="D5290" s="1" t="s">
        <v>53</v>
      </c>
      <c r="E5290" s="1" t="s">
        <v>54</v>
      </c>
      <c r="F5290" s="47">
        <v>714</v>
      </c>
      <c r="G5290" s="34">
        <v>1095.08</v>
      </c>
      <c r="H5290" s="1" t="s">
        <v>218</v>
      </c>
      <c r="I5290" s="34">
        <v>6.4465E-3</v>
      </c>
      <c r="J5290" s="34">
        <v>976.61084000000005</v>
      </c>
      <c r="K5290" s="35" t="str">
        <f t="shared" si="426"/>
        <v>Leenderbos, Groote Heide &amp; De Plateaux_H4030</v>
      </c>
      <c r="L5290" s="36">
        <f>VLOOKUP(D5290,DATA!A:F,5,FALSE)</f>
        <v>1.0986712608830001E-2</v>
      </c>
      <c r="M5290" s="37">
        <f>VLOOKUP(D5290,DATA!A:F,6,FALSE)</f>
        <v>982</v>
      </c>
      <c r="N5290" s="36">
        <f t="shared" si="427"/>
        <v>77.597757477193795</v>
      </c>
      <c r="O5290" s="36">
        <f t="shared" si="428"/>
        <v>77.598988663928338</v>
      </c>
      <c r="P5290" s="36">
        <f t="shared" si="429"/>
        <v>1.2311867345431438E-3</v>
      </c>
      <c r="Q5290" s="36">
        <f t="shared" si="430"/>
        <v>1.2023903110190366E-2</v>
      </c>
    </row>
    <row r="5291" spans="1:17" x14ac:dyDescent="0.3">
      <c r="A5291" s="29">
        <v>2063491</v>
      </c>
      <c r="B5291" s="1">
        <v>136</v>
      </c>
      <c r="C5291" s="1" t="s">
        <v>14</v>
      </c>
      <c r="D5291" s="1" t="s">
        <v>59</v>
      </c>
      <c r="E5291" s="1" t="s">
        <v>60</v>
      </c>
      <c r="F5291" s="47">
        <v>1071</v>
      </c>
      <c r="G5291" s="34">
        <v>1220.3800000000001</v>
      </c>
      <c r="H5291" s="1" t="s">
        <v>218</v>
      </c>
      <c r="I5291" s="34">
        <v>6.5633000000000002E-3</v>
      </c>
      <c r="J5291" s="34">
        <v>1815.2443000000001</v>
      </c>
      <c r="K5291" s="35" t="str">
        <f t="shared" si="426"/>
        <v>Leenderbos, Groote Heide &amp; De Plateaux_H9190</v>
      </c>
      <c r="L5291" s="36">
        <f>VLOOKUP(D5291,DATA!A:F,5,FALSE)</f>
        <v>1.3726988247862192E-2</v>
      </c>
      <c r="M5291" s="37">
        <f>VLOOKUP(D5291,DATA!A:F,6,FALSE)</f>
        <v>1285.5</v>
      </c>
      <c r="N5291" s="36">
        <f t="shared" si="427"/>
        <v>29.0305356661571</v>
      </c>
      <c r="O5291" s="36">
        <f t="shared" si="428"/>
        <v>29.032391898343477</v>
      </c>
      <c r="P5291" s="36">
        <f t="shared" si="429"/>
        <v>1.8562321863768716E-3</v>
      </c>
      <c r="Q5291" s="36">
        <f t="shared" si="430"/>
        <v>3.3695148957971537E-2</v>
      </c>
    </row>
    <row r="5292" spans="1:17" x14ac:dyDescent="0.3">
      <c r="A5292" s="29">
        <v>2063498</v>
      </c>
      <c r="B5292" s="1">
        <v>136</v>
      </c>
      <c r="C5292" s="1" t="s">
        <v>14</v>
      </c>
      <c r="D5292" s="1" t="s">
        <v>53</v>
      </c>
      <c r="E5292" s="1" t="s">
        <v>54</v>
      </c>
      <c r="F5292" s="47">
        <v>714</v>
      </c>
      <c r="G5292" s="34">
        <v>920.35</v>
      </c>
      <c r="H5292" s="1" t="s">
        <v>218</v>
      </c>
      <c r="I5292" s="34">
        <v>5.2801999999999997E-3</v>
      </c>
      <c r="J5292" s="34">
        <v>2141.5439999999999</v>
      </c>
      <c r="K5292" s="35" t="str">
        <f t="shared" si="426"/>
        <v>Leenderbos, Groote Heide &amp; De Plateaux_H4030</v>
      </c>
      <c r="L5292" s="36">
        <f>VLOOKUP(D5292,DATA!A:F,5,FALSE)</f>
        <v>1.0986712608830001E-2</v>
      </c>
      <c r="M5292" s="37">
        <f>VLOOKUP(D5292,DATA!A:F,6,FALSE)</f>
        <v>982</v>
      </c>
      <c r="N5292" s="36">
        <f t="shared" si="427"/>
        <v>33.685729328482225</v>
      </c>
      <c r="O5292" s="36">
        <f t="shared" si="428"/>
        <v>33.687025239551744</v>
      </c>
      <c r="P5292" s="36">
        <f t="shared" si="429"/>
        <v>1.2959110695192066E-3</v>
      </c>
      <c r="Q5292" s="36">
        <f t="shared" si="430"/>
        <v>2.7752505754624398E-2</v>
      </c>
    </row>
    <row r="5293" spans="1:17" x14ac:dyDescent="0.3">
      <c r="A5293" s="29">
        <v>2063499</v>
      </c>
      <c r="B5293" s="1">
        <v>136</v>
      </c>
      <c r="C5293" s="1" t="s">
        <v>14</v>
      </c>
      <c r="D5293" s="1" t="s">
        <v>53</v>
      </c>
      <c r="E5293" s="1" t="s">
        <v>54</v>
      </c>
      <c r="F5293" s="47">
        <v>714</v>
      </c>
      <c r="G5293" s="34">
        <v>907.75</v>
      </c>
      <c r="H5293" s="1" t="s">
        <v>218</v>
      </c>
      <c r="I5293" s="34">
        <v>5.1205000000000001E-3</v>
      </c>
      <c r="J5293" s="34">
        <v>1231.9833000000001</v>
      </c>
      <c r="K5293" s="35" t="str">
        <f t="shared" si="426"/>
        <v>Leenderbos, Groote Heide &amp; De Plateaux_H4030</v>
      </c>
      <c r="L5293" s="36">
        <f>VLOOKUP(D5293,DATA!A:F,5,FALSE)</f>
        <v>1.0986712608830001E-2</v>
      </c>
      <c r="M5293" s="37">
        <f>VLOOKUP(D5293,DATA!A:F,6,FALSE)</f>
        <v>982</v>
      </c>
      <c r="N5293" s="36">
        <f t="shared" si="427"/>
        <v>30.666370940709761</v>
      </c>
      <c r="O5293" s="36">
        <f t="shared" si="428"/>
        <v>30.667567105943579</v>
      </c>
      <c r="P5293" s="36">
        <f t="shared" si="429"/>
        <v>1.1961652338179363E-3</v>
      </c>
      <c r="Q5293" s="36">
        <f t="shared" si="430"/>
        <v>1.4736555921042928E-2</v>
      </c>
    </row>
    <row r="5294" spans="1:17" x14ac:dyDescent="0.3">
      <c r="A5294" s="29">
        <v>2064988</v>
      </c>
      <c r="B5294" s="1">
        <v>136</v>
      </c>
      <c r="C5294" s="1" t="s">
        <v>14</v>
      </c>
      <c r="D5294" s="1" t="s">
        <v>63</v>
      </c>
      <c r="E5294" s="1" t="s">
        <v>64</v>
      </c>
      <c r="F5294" s="47">
        <v>714</v>
      </c>
      <c r="G5294" s="34">
        <v>1159.74</v>
      </c>
      <c r="H5294" s="1" t="s">
        <v>218</v>
      </c>
      <c r="I5294" s="34">
        <v>7.6153999999999996E-3</v>
      </c>
      <c r="J5294" s="34">
        <v>700.15171559660996</v>
      </c>
      <c r="K5294" s="35" t="str">
        <f t="shared" si="426"/>
        <v>Leenderbos, Groote Heide &amp; De Plateaux_H2310</v>
      </c>
      <c r="L5294" s="36">
        <f>VLOOKUP(D5294,DATA!A:F,5,FALSE)</f>
        <v>1.0986712608830001E-2</v>
      </c>
      <c r="M5294" s="37">
        <f>VLOOKUP(D5294,DATA!A:F,6,FALSE)</f>
        <v>982</v>
      </c>
      <c r="N5294" s="36">
        <f t="shared" si="427"/>
        <v>87.574927117500167</v>
      </c>
      <c r="O5294" s="36">
        <f t="shared" si="428"/>
        <v>87.575837503478084</v>
      </c>
      <c r="P5294" s="36">
        <f t="shared" si="429"/>
        <v>9.1038597791737175E-4</v>
      </c>
      <c r="Q5294" s="36">
        <f t="shared" si="430"/>
        <v>6.3740830429394532E-3</v>
      </c>
    </row>
    <row r="5295" spans="1:17" x14ac:dyDescent="0.3">
      <c r="A5295" s="29">
        <v>2064988</v>
      </c>
      <c r="B5295" s="1">
        <v>136</v>
      </c>
      <c r="C5295" s="1" t="s">
        <v>14</v>
      </c>
      <c r="D5295" s="1" t="s">
        <v>61</v>
      </c>
      <c r="E5295" s="1" t="s">
        <v>62</v>
      </c>
      <c r="F5295" s="47">
        <v>714</v>
      </c>
      <c r="G5295" s="34">
        <v>1159.74</v>
      </c>
      <c r="H5295" s="1" t="s">
        <v>218</v>
      </c>
      <c r="I5295" s="34">
        <v>7.6153999999999996E-3</v>
      </c>
      <c r="J5295" s="34">
        <v>1.0776652499999999</v>
      </c>
      <c r="K5295" s="35" t="str">
        <f t="shared" si="426"/>
        <v>Leenderbos, Groote Heide &amp; De Plateaux_H2330</v>
      </c>
      <c r="L5295" s="36">
        <f>VLOOKUP(D5295,DATA!A:F,5,FALSE)</f>
        <v>1.0986712608830001E-2</v>
      </c>
      <c r="M5295" s="37">
        <f>VLOOKUP(D5295,DATA!A:F,6,FALSE)</f>
        <v>982</v>
      </c>
      <c r="N5295" s="36">
        <f t="shared" si="427"/>
        <v>87.574927117500167</v>
      </c>
      <c r="O5295" s="36">
        <f t="shared" si="428"/>
        <v>87.575837503478084</v>
      </c>
      <c r="P5295" s="36">
        <f t="shared" si="429"/>
        <v>9.1038597791737175E-4</v>
      </c>
      <c r="Q5295" s="36">
        <f t="shared" si="430"/>
        <v>9.8109133248881877E-6</v>
      </c>
    </row>
    <row r="5296" spans="1:17" x14ac:dyDescent="0.3">
      <c r="A5296" s="29">
        <v>2064988</v>
      </c>
      <c r="B5296" s="1">
        <v>136</v>
      </c>
      <c r="C5296" s="1" t="s">
        <v>14</v>
      </c>
      <c r="D5296" s="1" t="s">
        <v>53</v>
      </c>
      <c r="E5296" s="1" t="s">
        <v>54</v>
      </c>
      <c r="F5296" s="47">
        <v>714</v>
      </c>
      <c r="G5296" s="34">
        <v>1159.74</v>
      </c>
      <c r="H5296" s="1" t="s">
        <v>218</v>
      </c>
      <c r="I5296" s="34">
        <v>7.6153999999999996E-3</v>
      </c>
      <c r="J5296" s="34">
        <v>4470.0309999999999</v>
      </c>
      <c r="K5296" s="35" t="str">
        <f t="shared" si="426"/>
        <v>Leenderbos, Groote Heide &amp; De Plateaux_H4030</v>
      </c>
      <c r="L5296" s="36">
        <f>VLOOKUP(D5296,DATA!A:F,5,FALSE)</f>
        <v>1.0986712608830001E-2</v>
      </c>
      <c r="M5296" s="37">
        <f>VLOOKUP(D5296,DATA!A:F,6,FALSE)</f>
        <v>982</v>
      </c>
      <c r="N5296" s="36">
        <f t="shared" si="427"/>
        <v>87.574927117500167</v>
      </c>
      <c r="O5296" s="36">
        <f t="shared" si="428"/>
        <v>87.575837503478084</v>
      </c>
      <c r="P5296" s="36">
        <f t="shared" si="429"/>
        <v>9.1038597791737175E-4</v>
      </c>
      <c r="Q5296" s="36">
        <f t="shared" si="430"/>
        <v>4.0694535432559673E-2</v>
      </c>
    </row>
    <row r="5297" spans="1:17" x14ac:dyDescent="0.3">
      <c r="A5297" s="29">
        <v>2065007</v>
      </c>
      <c r="B5297" s="1">
        <v>136</v>
      </c>
      <c r="C5297" s="1" t="s">
        <v>14</v>
      </c>
      <c r="D5297" s="1" t="s">
        <v>59</v>
      </c>
      <c r="E5297" s="1" t="s">
        <v>60</v>
      </c>
      <c r="F5297" s="47">
        <v>1071</v>
      </c>
      <c r="G5297" s="34">
        <v>1564.64</v>
      </c>
      <c r="H5297" s="1" t="s">
        <v>218</v>
      </c>
      <c r="I5297" s="34">
        <v>9.6194000000000002E-3</v>
      </c>
      <c r="J5297" s="34">
        <v>433.69225999999998</v>
      </c>
      <c r="K5297" s="35" t="str">
        <f t="shared" si="426"/>
        <v>Leenderbos, Groote Heide &amp; De Plateaux_H9190</v>
      </c>
      <c r="L5297" s="36">
        <f>VLOOKUP(D5297,DATA!A:F,5,FALSE)</f>
        <v>1.3726988247862192E-2</v>
      </c>
      <c r="M5297" s="37">
        <f>VLOOKUP(D5297,DATA!A:F,6,FALSE)</f>
        <v>1285.5</v>
      </c>
      <c r="N5297" s="36">
        <f t="shared" si="427"/>
        <v>97.878807240130072</v>
      </c>
      <c r="O5297" s="36">
        <f t="shared" si="428"/>
        <v>97.879081375197359</v>
      </c>
      <c r="P5297" s="36">
        <f t="shared" si="429"/>
        <v>2.7413506728635184E-4</v>
      </c>
      <c r="Q5297" s="36">
        <f t="shared" si="430"/>
        <v>1.1889025687666999E-3</v>
      </c>
    </row>
    <row r="5298" spans="1:17" x14ac:dyDescent="0.3">
      <c r="A5298" s="29">
        <v>2065011</v>
      </c>
      <c r="B5298" s="1">
        <v>136</v>
      </c>
      <c r="C5298" s="1" t="s">
        <v>14</v>
      </c>
      <c r="D5298" s="1" t="s">
        <v>53</v>
      </c>
      <c r="E5298" s="1" t="s">
        <v>54</v>
      </c>
      <c r="F5298" s="47">
        <v>714</v>
      </c>
      <c r="G5298" s="34">
        <v>1667.3</v>
      </c>
      <c r="H5298" s="1" t="s">
        <v>218</v>
      </c>
      <c r="I5298" s="34">
        <v>1.0585199999999999E-2</v>
      </c>
      <c r="J5298" s="34">
        <v>1225.5189</v>
      </c>
      <c r="K5298" s="35" t="str">
        <f t="shared" si="426"/>
        <v>Leenderbos, Groote Heide &amp; De Plateaux_H4030</v>
      </c>
      <c r="L5298" s="36">
        <f>VLOOKUP(D5298,DATA!A:F,5,FALSE)</f>
        <v>1.0986712608830001E-2</v>
      </c>
      <c r="M5298" s="37">
        <f>VLOOKUP(D5298,DATA!A:F,6,FALSE)</f>
        <v>982</v>
      </c>
      <c r="N5298" s="36">
        <f t="shared" si="427"/>
        <v>99.946311743663529</v>
      </c>
      <c r="O5298" s="36">
        <f t="shared" si="428"/>
        <v>99.946317983707885</v>
      </c>
      <c r="P5298" s="36">
        <f t="shared" si="429"/>
        <v>6.2400443567867114E-6</v>
      </c>
      <c r="Q5298" s="36">
        <f t="shared" si="430"/>
        <v>7.6472922960804581E-5</v>
      </c>
    </row>
    <row r="5299" spans="1:17" x14ac:dyDescent="0.3">
      <c r="A5299" s="29">
        <v>2065012</v>
      </c>
      <c r="B5299" s="1">
        <v>136</v>
      </c>
      <c r="C5299" s="1" t="s">
        <v>14</v>
      </c>
      <c r="D5299" s="1" t="s">
        <v>63</v>
      </c>
      <c r="E5299" s="1" t="s">
        <v>64</v>
      </c>
      <c r="F5299" s="47">
        <v>714</v>
      </c>
      <c r="G5299" s="34">
        <v>1669.14</v>
      </c>
      <c r="H5299" s="1" t="s">
        <v>218</v>
      </c>
      <c r="I5299" s="34">
        <v>1.05047E-2</v>
      </c>
      <c r="J5299" s="34">
        <v>431.20065</v>
      </c>
      <c r="K5299" s="35" t="str">
        <f t="shared" si="426"/>
        <v>Leenderbos, Groote Heide &amp; De Plateaux_H2310</v>
      </c>
      <c r="L5299" s="36">
        <f>VLOOKUP(D5299,DATA!A:F,5,FALSE)</f>
        <v>1.0986712608830001E-2</v>
      </c>
      <c r="M5299" s="37">
        <f>VLOOKUP(D5299,DATA!A:F,6,FALSE)</f>
        <v>982</v>
      </c>
      <c r="N5299" s="36">
        <f t="shared" si="427"/>
        <v>99.947385619249843</v>
      </c>
      <c r="O5299" s="36">
        <f t="shared" si="428"/>
        <v>99.947391688042302</v>
      </c>
      <c r="P5299" s="36">
        <f t="shared" si="429"/>
        <v>6.0687924587909947E-6</v>
      </c>
      <c r="Q5299" s="36">
        <f t="shared" si="430"/>
        <v>2.6168672529457753E-5</v>
      </c>
    </row>
    <row r="5300" spans="1:17" x14ac:dyDescent="0.3">
      <c r="A5300" s="29">
        <v>2065012</v>
      </c>
      <c r="B5300" s="1">
        <v>136</v>
      </c>
      <c r="C5300" s="1" t="s">
        <v>14</v>
      </c>
      <c r="D5300" s="1" t="s">
        <v>53</v>
      </c>
      <c r="E5300" s="1" t="s">
        <v>54</v>
      </c>
      <c r="F5300" s="47">
        <v>714</v>
      </c>
      <c r="G5300" s="34">
        <v>1669.14</v>
      </c>
      <c r="H5300" s="1" t="s">
        <v>218</v>
      </c>
      <c r="I5300" s="34">
        <v>1.05047E-2</v>
      </c>
      <c r="J5300" s="34">
        <v>1822.4517000000001</v>
      </c>
      <c r="K5300" s="35" t="str">
        <f t="shared" si="426"/>
        <v>Leenderbos, Groote Heide &amp; De Plateaux_H4030</v>
      </c>
      <c r="L5300" s="36">
        <f>VLOOKUP(D5300,DATA!A:F,5,FALSE)</f>
        <v>1.0986712608830001E-2</v>
      </c>
      <c r="M5300" s="37">
        <f>VLOOKUP(D5300,DATA!A:F,6,FALSE)</f>
        <v>982</v>
      </c>
      <c r="N5300" s="36">
        <f t="shared" si="427"/>
        <v>99.947385619249843</v>
      </c>
      <c r="O5300" s="36">
        <f t="shared" si="428"/>
        <v>99.947391688042302</v>
      </c>
      <c r="P5300" s="36">
        <f t="shared" si="429"/>
        <v>6.0687924587909947E-6</v>
      </c>
      <c r="Q5300" s="36">
        <f t="shared" si="430"/>
        <v>1.106008113347083E-4</v>
      </c>
    </row>
    <row r="5301" spans="1:17" x14ac:dyDescent="0.3">
      <c r="A5301" s="29">
        <v>2065013</v>
      </c>
      <c r="B5301" s="1">
        <v>136</v>
      </c>
      <c r="C5301" s="1" t="s">
        <v>14</v>
      </c>
      <c r="D5301" s="1" t="s">
        <v>63</v>
      </c>
      <c r="E5301" s="1" t="s">
        <v>64</v>
      </c>
      <c r="F5301" s="47">
        <v>714</v>
      </c>
      <c r="G5301" s="34">
        <v>1348.8</v>
      </c>
      <c r="H5301" s="1" t="s">
        <v>218</v>
      </c>
      <c r="I5301" s="34">
        <v>8.1864999999999993E-3</v>
      </c>
      <c r="J5301" s="34">
        <v>2380.5612999999998</v>
      </c>
      <c r="K5301" s="35" t="str">
        <f t="shared" si="426"/>
        <v>Leenderbos, Groote Heide &amp; De Plateaux_H2310</v>
      </c>
      <c r="L5301" s="36">
        <f>VLOOKUP(D5301,DATA!A:F,5,FALSE)</f>
        <v>1.0986712608830001E-2</v>
      </c>
      <c r="M5301" s="37">
        <f>VLOOKUP(D5301,DATA!A:F,6,FALSE)</f>
        <v>982</v>
      </c>
      <c r="N5301" s="36">
        <f t="shared" si="427"/>
        <v>98.253481289797094</v>
      </c>
      <c r="O5301" s="36">
        <f t="shared" si="428"/>
        <v>98.25363562619917</v>
      </c>
      <c r="P5301" s="36">
        <f t="shared" si="429"/>
        <v>1.5433640207618282E-4</v>
      </c>
      <c r="Q5301" s="36">
        <f t="shared" si="430"/>
        <v>3.6740726596380048E-3</v>
      </c>
    </row>
    <row r="5302" spans="1:17" x14ac:dyDescent="0.3">
      <c r="A5302" s="29">
        <v>2065014</v>
      </c>
      <c r="B5302" s="1">
        <v>136</v>
      </c>
      <c r="C5302" s="1" t="s">
        <v>14</v>
      </c>
      <c r="D5302" s="1" t="s">
        <v>53</v>
      </c>
      <c r="E5302" s="1" t="s">
        <v>54</v>
      </c>
      <c r="F5302" s="47">
        <v>714</v>
      </c>
      <c r="G5302" s="34">
        <v>1306.77</v>
      </c>
      <c r="H5302" s="1" t="s">
        <v>218</v>
      </c>
      <c r="I5302" s="34">
        <v>7.7977999999999997E-3</v>
      </c>
      <c r="J5302" s="34">
        <v>1887.0823</v>
      </c>
      <c r="K5302" s="35" t="str">
        <f t="shared" si="426"/>
        <v>Leenderbos, Groote Heide &amp; De Plateaux_H4030</v>
      </c>
      <c r="L5302" s="36">
        <f>VLOOKUP(D5302,DATA!A:F,5,FALSE)</f>
        <v>1.0986712608830001E-2</v>
      </c>
      <c r="M5302" s="37">
        <f>VLOOKUP(D5302,DATA!A:F,6,FALSE)</f>
        <v>982</v>
      </c>
      <c r="N5302" s="36">
        <f t="shared" si="427"/>
        <v>97.256599558455861</v>
      </c>
      <c r="O5302" s="36">
        <f t="shared" si="428"/>
        <v>97.256828134419308</v>
      </c>
      <c r="P5302" s="36">
        <f t="shared" si="429"/>
        <v>2.2857596344749709E-4</v>
      </c>
      <c r="Q5302" s="36">
        <f t="shared" si="430"/>
        <v>4.3134165482721877E-3</v>
      </c>
    </row>
    <row r="5303" spans="1:17" x14ac:dyDescent="0.3">
      <c r="A5303" s="29">
        <v>2065020</v>
      </c>
      <c r="B5303" s="1">
        <v>136</v>
      </c>
      <c r="C5303" s="1" t="s">
        <v>14</v>
      </c>
      <c r="D5303" s="1" t="s">
        <v>59</v>
      </c>
      <c r="E5303" s="1" t="s">
        <v>60</v>
      </c>
      <c r="F5303" s="47">
        <v>1071</v>
      </c>
      <c r="G5303" s="34">
        <v>1315.89</v>
      </c>
      <c r="H5303" s="1" t="s">
        <v>218</v>
      </c>
      <c r="I5303" s="34">
        <v>7.4285000000000002E-3</v>
      </c>
      <c r="J5303" s="34">
        <v>1553.2272</v>
      </c>
      <c r="K5303" s="35" t="str">
        <f t="shared" si="426"/>
        <v>Leenderbos, Groote Heide &amp; De Plateaux_H9190</v>
      </c>
      <c r="L5303" s="36">
        <f>VLOOKUP(D5303,DATA!A:F,5,FALSE)</f>
        <v>1.3726988247862192E-2</v>
      </c>
      <c r="M5303" s="37">
        <f>VLOOKUP(D5303,DATA!A:F,6,FALSE)</f>
        <v>1285.5</v>
      </c>
      <c r="N5303" s="36">
        <f t="shared" si="427"/>
        <v>60.280422316171695</v>
      </c>
      <c r="O5303" s="36">
        <f t="shared" si="428"/>
        <v>60.28286379377672</v>
      </c>
      <c r="P5303" s="36">
        <f t="shared" si="429"/>
        <v>2.4414776050249998E-3</v>
      </c>
      <c r="Q5303" s="36">
        <f t="shared" si="430"/>
        <v>3.7921694243156862E-2</v>
      </c>
    </row>
    <row r="5304" spans="1:17" x14ac:dyDescent="0.3">
      <c r="A5304" s="29">
        <v>2065028</v>
      </c>
      <c r="B5304" s="1">
        <v>136</v>
      </c>
      <c r="C5304" s="1" t="s">
        <v>14</v>
      </c>
      <c r="D5304" s="1" t="s">
        <v>53</v>
      </c>
      <c r="E5304" s="1" t="s">
        <v>54</v>
      </c>
      <c r="F5304" s="47">
        <v>714</v>
      </c>
      <c r="G5304" s="34">
        <v>918.95</v>
      </c>
      <c r="H5304" s="1" t="s">
        <v>218</v>
      </c>
      <c r="I5304" s="34">
        <v>5.2411999999999997E-3</v>
      </c>
      <c r="J5304" s="34">
        <v>6404.5690000000004</v>
      </c>
      <c r="K5304" s="35" t="str">
        <f t="shared" si="426"/>
        <v>Leenderbos, Groote Heide &amp; De Plateaux_H4030</v>
      </c>
      <c r="L5304" s="36">
        <f>VLOOKUP(D5304,DATA!A:F,5,FALSE)</f>
        <v>1.0986712608830001E-2</v>
      </c>
      <c r="M5304" s="37">
        <f>VLOOKUP(D5304,DATA!A:F,6,FALSE)</f>
        <v>982</v>
      </c>
      <c r="N5304" s="36">
        <f t="shared" si="427"/>
        <v>33.342999602199455</v>
      </c>
      <c r="O5304" s="36">
        <f t="shared" si="428"/>
        <v>33.344279434585452</v>
      </c>
      <c r="P5304" s="36">
        <f t="shared" si="429"/>
        <v>1.2798323859968264E-3</v>
      </c>
      <c r="Q5304" s="36">
        <f t="shared" si="430"/>
        <v>8.1967748245513089E-2</v>
      </c>
    </row>
    <row r="5305" spans="1:17" x14ac:dyDescent="0.3">
      <c r="A5305" s="29">
        <v>2065029</v>
      </c>
      <c r="B5305" s="1">
        <v>136</v>
      </c>
      <c r="C5305" s="1" t="s">
        <v>14</v>
      </c>
      <c r="D5305" s="1" t="s">
        <v>53</v>
      </c>
      <c r="E5305" s="1" t="s">
        <v>54</v>
      </c>
      <c r="F5305" s="47">
        <v>714</v>
      </c>
      <c r="G5305" s="34">
        <v>928.53</v>
      </c>
      <c r="H5305" s="1" t="s">
        <v>218</v>
      </c>
      <c r="I5305" s="34">
        <v>5.2012999999999998E-3</v>
      </c>
      <c r="J5305" s="34">
        <v>1790.8359</v>
      </c>
      <c r="K5305" s="35" t="str">
        <f t="shared" si="426"/>
        <v>Leenderbos, Groote Heide &amp; De Plateaux_H4030</v>
      </c>
      <c r="L5305" s="36">
        <f>VLOOKUP(D5305,DATA!A:F,5,FALSE)</f>
        <v>1.0986712608830001E-2</v>
      </c>
      <c r="M5305" s="37">
        <f>VLOOKUP(D5305,DATA!A:F,6,FALSE)</f>
        <v>982</v>
      </c>
      <c r="N5305" s="36">
        <f t="shared" si="427"/>
        <v>35.721796971814548</v>
      </c>
      <c r="O5305" s="36">
        <f t="shared" si="428"/>
        <v>35.723109111999925</v>
      </c>
      <c r="P5305" s="36">
        <f t="shared" si="429"/>
        <v>1.3121401853766201E-3</v>
      </c>
      <c r="Q5305" s="36">
        <f t="shared" si="430"/>
        <v>2.3498277498051064E-2</v>
      </c>
    </row>
    <row r="5306" spans="1:17" x14ac:dyDescent="0.3">
      <c r="A5306" s="30">
        <v>2065073</v>
      </c>
      <c r="B5306" s="14">
        <v>138</v>
      </c>
      <c r="C5306" s="14" t="s">
        <v>38</v>
      </c>
      <c r="D5306" s="14" t="s">
        <v>55</v>
      </c>
      <c r="E5306" s="14" t="s">
        <v>56</v>
      </c>
      <c r="F5306" s="48">
        <v>500</v>
      </c>
      <c r="G5306" s="38">
        <v>1733.54</v>
      </c>
      <c r="H5306" s="14" t="s">
        <v>218</v>
      </c>
      <c r="I5306" s="38">
        <v>8.8030000000000003E-6</v>
      </c>
      <c r="J5306" s="38">
        <v>1154.4430399999901</v>
      </c>
      <c r="K5306" s="39" t="str">
        <f t="shared" si="426"/>
        <v>Weerter- en Budelerbergen &amp; Ringselven_H3130</v>
      </c>
      <c r="L5306" s="40">
        <f>VLOOKUP(D5306,DATA!A:F,5,FALSE)</f>
        <v>0</v>
      </c>
      <c r="M5306" s="41">
        <f>VLOOKUP(D5306,DATA!A:F,6,FALSE)</f>
        <v>3.5</v>
      </c>
      <c r="N5306" s="40">
        <f t="shared" si="427"/>
        <v>50</v>
      </c>
      <c r="O5306" s="40">
        <f t="shared" si="428"/>
        <v>50</v>
      </c>
      <c r="P5306" s="40">
        <f>J5306/10000*I5306</f>
        <v>1.0162562081119914E-6</v>
      </c>
      <c r="Q5306" s="40">
        <f>IF(AND(H5306&lt;&gt;"below",I5306&gt;=0.005),M5306*P5306,0)</f>
        <v>0</v>
      </c>
    </row>
    <row r="5307" spans="1:17" x14ac:dyDescent="0.3">
      <c r="A5307" s="29">
        <v>2066516</v>
      </c>
      <c r="B5307" s="1">
        <v>136</v>
      </c>
      <c r="C5307" s="1" t="s">
        <v>14</v>
      </c>
      <c r="D5307" s="1" t="s">
        <v>63</v>
      </c>
      <c r="E5307" s="1" t="s">
        <v>64</v>
      </c>
      <c r="F5307" s="47">
        <v>714</v>
      </c>
      <c r="G5307" s="34">
        <v>1158.74</v>
      </c>
      <c r="H5307" s="1" t="s">
        <v>218</v>
      </c>
      <c r="I5307" s="34">
        <v>7.6861000000000004E-3</v>
      </c>
      <c r="J5307" s="34">
        <v>3849.1244584529099</v>
      </c>
      <c r="K5307" s="35" t="str">
        <f t="shared" si="426"/>
        <v>Leenderbos, Groote Heide &amp; De Plateaux_H2310</v>
      </c>
      <c r="L5307" s="36">
        <f>VLOOKUP(D5307,DATA!A:F,5,FALSE)</f>
        <v>1.0986712608830001E-2</v>
      </c>
      <c r="M5307" s="37">
        <f>VLOOKUP(D5307,DATA!A:F,6,FALSE)</f>
        <v>982</v>
      </c>
      <c r="N5307" s="36">
        <f t="shared" si="427"/>
        <v>87.454883605146392</v>
      </c>
      <c r="O5307" s="36">
        <f t="shared" si="428"/>
        <v>87.455810048393118</v>
      </c>
      <c r="P5307" s="36">
        <f t="shared" si="429"/>
        <v>9.2644324672619405E-4</v>
      </c>
      <c r="Q5307" s="36">
        <f t="shared" si="430"/>
        <v>3.5659953603423174E-2</v>
      </c>
    </row>
    <row r="5308" spans="1:17" x14ac:dyDescent="0.3">
      <c r="A5308" s="29">
        <v>2066516</v>
      </c>
      <c r="B5308" s="1">
        <v>136</v>
      </c>
      <c r="C5308" s="1" t="s">
        <v>14</v>
      </c>
      <c r="D5308" s="1" t="s">
        <v>61</v>
      </c>
      <c r="E5308" s="1" t="s">
        <v>62</v>
      </c>
      <c r="F5308" s="47">
        <v>714</v>
      </c>
      <c r="G5308" s="34">
        <v>1158.74</v>
      </c>
      <c r="H5308" s="1" t="s">
        <v>218</v>
      </c>
      <c r="I5308" s="34">
        <v>7.6861000000000004E-3</v>
      </c>
      <c r="J5308" s="34">
        <v>1.1241396800000001</v>
      </c>
      <c r="K5308" s="35" t="str">
        <f t="shared" si="426"/>
        <v>Leenderbos, Groote Heide &amp; De Plateaux_H2330</v>
      </c>
      <c r="L5308" s="36">
        <f>VLOOKUP(D5308,DATA!A:F,5,FALSE)</f>
        <v>1.0986712608830001E-2</v>
      </c>
      <c r="M5308" s="37">
        <f>VLOOKUP(D5308,DATA!A:F,6,FALSE)</f>
        <v>982</v>
      </c>
      <c r="N5308" s="36">
        <f t="shared" si="427"/>
        <v>87.454883605146392</v>
      </c>
      <c r="O5308" s="36">
        <f t="shared" si="428"/>
        <v>87.455810048393118</v>
      </c>
      <c r="P5308" s="36">
        <f t="shared" si="429"/>
        <v>9.2644324672619405E-4</v>
      </c>
      <c r="Q5308" s="36">
        <f t="shared" si="430"/>
        <v>1.041451614912945E-5</v>
      </c>
    </row>
    <row r="5309" spans="1:17" x14ac:dyDescent="0.3">
      <c r="A5309" s="30">
        <v>2066516</v>
      </c>
      <c r="B5309" s="14">
        <v>136</v>
      </c>
      <c r="C5309" s="14" t="s">
        <v>14</v>
      </c>
      <c r="D5309" s="14" t="s">
        <v>55</v>
      </c>
      <c r="E5309" s="14" t="s">
        <v>56</v>
      </c>
      <c r="F5309" s="48">
        <v>500</v>
      </c>
      <c r="G5309" s="38">
        <v>1158.74</v>
      </c>
      <c r="H5309" s="14" t="s">
        <v>218</v>
      </c>
      <c r="I5309" s="38">
        <v>7.6861000000000004E-3</v>
      </c>
      <c r="J5309" s="38">
        <v>42.844462499999999</v>
      </c>
      <c r="K5309" s="39" t="str">
        <f t="shared" si="426"/>
        <v>Leenderbos, Groote Heide &amp; De Plateaux_H3130</v>
      </c>
      <c r="L5309" s="40">
        <f>VLOOKUP(D5309,DATA!A:F,5,FALSE)</f>
        <v>0</v>
      </c>
      <c r="M5309" s="41">
        <f>VLOOKUP(D5309,DATA!A:F,6,FALSE)</f>
        <v>3.5</v>
      </c>
      <c r="N5309" s="40">
        <f t="shared" si="427"/>
        <v>50</v>
      </c>
      <c r="O5309" s="40">
        <f t="shared" si="428"/>
        <v>50</v>
      </c>
      <c r="P5309" s="40">
        <f>J5309/10000*I5309</f>
        <v>3.2930682322125001E-5</v>
      </c>
      <c r="Q5309" s="40">
        <f>IF(AND(H5309&lt;&gt;"below",I5309&gt;=0.005),M5309*P5309,0)</f>
        <v>1.1525738812743751E-4</v>
      </c>
    </row>
    <row r="5310" spans="1:17" x14ac:dyDescent="0.3">
      <c r="A5310" s="29">
        <v>2066516</v>
      </c>
      <c r="B5310" s="1">
        <v>136</v>
      </c>
      <c r="C5310" s="1" t="s">
        <v>14</v>
      </c>
      <c r="D5310" s="1" t="s">
        <v>53</v>
      </c>
      <c r="E5310" s="1" t="s">
        <v>54</v>
      </c>
      <c r="F5310" s="47">
        <v>714</v>
      </c>
      <c r="G5310" s="34">
        <v>1158.74</v>
      </c>
      <c r="H5310" s="1" t="s">
        <v>218</v>
      </c>
      <c r="I5310" s="34">
        <v>7.6861000000000004E-3</v>
      </c>
      <c r="J5310" s="34">
        <v>1505.3575000000001</v>
      </c>
      <c r="K5310" s="35" t="str">
        <f t="shared" si="426"/>
        <v>Leenderbos, Groote Heide &amp; De Plateaux_H4030</v>
      </c>
      <c r="L5310" s="36">
        <f>VLOOKUP(D5310,DATA!A:F,5,FALSE)</f>
        <v>1.0986712608830001E-2</v>
      </c>
      <c r="M5310" s="37">
        <f>VLOOKUP(D5310,DATA!A:F,6,FALSE)</f>
        <v>982</v>
      </c>
      <c r="N5310" s="36">
        <f t="shared" si="427"/>
        <v>87.454883605146392</v>
      </c>
      <c r="O5310" s="36">
        <f t="shared" si="428"/>
        <v>87.455810048393118</v>
      </c>
      <c r="P5310" s="36">
        <f t="shared" si="429"/>
        <v>9.2644324672619405E-4</v>
      </c>
      <c r="Q5310" s="36">
        <f t="shared" si="430"/>
        <v>1.3946282897836266E-2</v>
      </c>
    </row>
    <row r="5311" spans="1:17" x14ac:dyDescent="0.3">
      <c r="A5311" s="29">
        <v>2066516</v>
      </c>
      <c r="B5311" s="1">
        <v>136</v>
      </c>
      <c r="C5311" s="1" t="s">
        <v>14</v>
      </c>
      <c r="D5311" s="1" t="s">
        <v>43</v>
      </c>
      <c r="E5311" s="1" t="s">
        <v>44</v>
      </c>
      <c r="F5311" s="47">
        <v>1071</v>
      </c>
      <c r="G5311" s="34">
        <v>1158.74</v>
      </c>
      <c r="H5311" s="1" t="s">
        <v>218</v>
      </c>
      <c r="I5311" s="34">
        <v>7.6861000000000004E-3</v>
      </c>
      <c r="J5311" s="34">
        <v>1852.2702999999999</v>
      </c>
      <c r="K5311" s="35" t="str">
        <f t="shared" si="426"/>
        <v>Leenderbos, Groote Heide &amp; De Plateaux_H7150</v>
      </c>
      <c r="L5311" s="36">
        <f>VLOOKUP(D5311,DATA!A:F,5,FALSE)</f>
        <v>1.3726988247862192E-2</v>
      </c>
      <c r="M5311" s="37">
        <f>VLOOKUP(D5311,DATA!A:F,6,FALSE)</f>
        <v>1285.5</v>
      </c>
      <c r="N5311" s="36">
        <f t="shared" si="427"/>
        <v>14.930873911769368</v>
      </c>
      <c r="O5311" s="36">
        <f t="shared" si="428"/>
        <v>14.932214065317954</v>
      </c>
      <c r="P5311" s="36">
        <f t="shared" si="429"/>
        <v>1.3401535485861871E-3</v>
      </c>
      <c r="Q5311" s="36">
        <f t="shared" si="430"/>
        <v>2.4823266154858012E-2</v>
      </c>
    </row>
    <row r="5312" spans="1:17" x14ac:dyDescent="0.3">
      <c r="A5312" s="29">
        <v>2066517</v>
      </c>
      <c r="B5312" s="1">
        <v>136</v>
      </c>
      <c r="C5312" s="1" t="s">
        <v>14</v>
      </c>
      <c r="D5312" s="1" t="s">
        <v>63</v>
      </c>
      <c r="E5312" s="1" t="s">
        <v>64</v>
      </c>
      <c r="F5312" s="47">
        <v>714</v>
      </c>
      <c r="G5312" s="34">
        <v>1086.3499999999999</v>
      </c>
      <c r="H5312" s="1" t="s">
        <v>218</v>
      </c>
      <c r="I5312" s="34">
        <v>7.2623000000000002E-3</v>
      </c>
      <c r="J5312" s="34">
        <v>309.83422643031003</v>
      </c>
      <c r="K5312" s="35" t="str">
        <f t="shared" si="426"/>
        <v>Leenderbos, Groote Heide &amp; De Plateaux_H2310</v>
      </c>
      <c r="L5312" s="36">
        <f>VLOOKUP(D5312,DATA!A:F,5,FALSE)</f>
        <v>1.0986712608830001E-2</v>
      </c>
      <c r="M5312" s="37">
        <f>VLOOKUP(D5312,DATA!A:F,6,FALSE)</f>
        <v>982</v>
      </c>
      <c r="N5312" s="36">
        <f t="shared" si="427"/>
        <v>75.886436089230443</v>
      </c>
      <c r="O5312" s="36">
        <f t="shared" si="428"/>
        <v>75.887896108336747</v>
      </c>
      <c r="P5312" s="36">
        <f t="shared" si="429"/>
        <v>1.4600191063038892E-3</v>
      </c>
      <c r="Q5312" s="36">
        <f t="shared" si="430"/>
        <v>4.523638903751381E-3</v>
      </c>
    </row>
    <row r="5313" spans="1:17" x14ac:dyDescent="0.3">
      <c r="A5313" s="29">
        <v>2066517</v>
      </c>
      <c r="B5313" s="1">
        <v>136</v>
      </c>
      <c r="C5313" s="1" t="s">
        <v>14</v>
      </c>
      <c r="D5313" s="1" t="s">
        <v>53</v>
      </c>
      <c r="E5313" s="1" t="s">
        <v>54</v>
      </c>
      <c r="F5313" s="47">
        <v>714</v>
      </c>
      <c r="G5313" s="34">
        <v>1086.3499999999999</v>
      </c>
      <c r="H5313" s="1" t="s">
        <v>218</v>
      </c>
      <c r="I5313" s="34">
        <v>7.2623000000000002E-3</v>
      </c>
      <c r="J5313" s="34">
        <v>2748.8</v>
      </c>
      <c r="K5313" s="35" t="str">
        <f t="shared" si="426"/>
        <v>Leenderbos, Groote Heide &amp; De Plateaux_H4030</v>
      </c>
      <c r="L5313" s="36">
        <f>VLOOKUP(D5313,DATA!A:F,5,FALSE)</f>
        <v>1.0986712608830001E-2</v>
      </c>
      <c r="M5313" s="37">
        <f>VLOOKUP(D5313,DATA!A:F,6,FALSE)</f>
        <v>982</v>
      </c>
      <c r="N5313" s="36">
        <f t="shared" si="427"/>
        <v>75.886436089230443</v>
      </c>
      <c r="O5313" s="36">
        <f t="shared" si="428"/>
        <v>75.887896108336747</v>
      </c>
      <c r="P5313" s="36">
        <f t="shared" si="429"/>
        <v>1.4600191063038892E-3</v>
      </c>
      <c r="Q5313" s="36">
        <f t="shared" si="430"/>
        <v>4.0133005194081306E-2</v>
      </c>
    </row>
    <row r="5314" spans="1:17" x14ac:dyDescent="0.3">
      <c r="A5314" s="29">
        <v>2066517</v>
      </c>
      <c r="B5314" s="1">
        <v>136</v>
      </c>
      <c r="C5314" s="1" t="s">
        <v>14</v>
      </c>
      <c r="D5314" s="1" t="s">
        <v>43</v>
      </c>
      <c r="E5314" s="1" t="s">
        <v>44</v>
      </c>
      <c r="F5314" s="47">
        <v>1071</v>
      </c>
      <c r="G5314" s="34">
        <v>1086.3499999999999</v>
      </c>
      <c r="H5314" s="1" t="s">
        <v>218</v>
      </c>
      <c r="I5314" s="34">
        <v>7.2623000000000002E-3</v>
      </c>
      <c r="J5314" s="34">
        <v>567.33794999999998</v>
      </c>
      <c r="K5314" s="35" t="str">
        <f t="shared" si="426"/>
        <v>Leenderbos, Groote Heide &amp; De Plateaux_H7150</v>
      </c>
      <c r="L5314" s="36">
        <f>VLOOKUP(D5314,DATA!A:F,5,FALSE)</f>
        <v>1.3726988247862192E-2</v>
      </c>
      <c r="M5314" s="37">
        <f>VLOOKUP(D5314,DATA!A:F,6,FALSE)</f>
        <v>1285.5</v>
      </c>
      <c r="N5314" s="36">
        <f t="shared" si="427"/>
        <v>6.1012138862789653</v>
      </c>
      <c r="O5314" s="36">
        <f t="shared" si="428"/>
        <v>6.1017850290456801</v>
      </c>
      <c r="P5314" s="36">
        <f t="shared" si="429"/>
        <v>5.7114276671477171E-4</v>
      </c>
      <c r="Q5314" s="36">
        <f t="shared" si="430"/>
        <v>3.2403096642528678E-3</v>
      </c>
    </row>
    <row r="5315" spans="1:17" x14ac:dyDescent="0.3">
      <c r="A5315" s="29">
        <v>2066535</v>
      </c>
      <c r="B5315" s="1">
        <v>136</v>
      </c>
      <c r="C5315" s="1" t="s">
        <v>14</v>
      </c>
      <c r="D5315" s="1" t="s">
        <v>59</v>
      </c>
      <c r="E5315" s="1" t="s">
        <v>60</v>
      </c>
      <c r="F5315" s="47">
        <v>1071</v>
      </c>
      <c r="G5315" s="34">
        <v>1595.72</v>
      </c>
      <c r="H5315" s="1" t="s">
        <v>218</v>
      </c>
      <c r="I5315" s="34">
        <v>9.8829E-3</v>
      </c>
      <c r="J5315" s="34">
        <v>200.87860000000001</v>
      </c>
      <c r="K5315" s="35" t="str">
        <f t="shared" ref="K5315:K5378" si="431">_xlfn.CONCAT(C5315,"_",D5315)</f>
        <v>Leenderbos, Groote Heide &amp; De Plateaux_H9190</v>
      </c>
      <c r="L5315" s="36">
        <f>VLOOKUP(D5315,DATA!A:F,5,FALSE)</f>
        <v>1.3726988247862192E-2</v>
      </c>
      <c r="M5315" s="37">
        <f>VLOOKUP(D5315,DATA!A:F,6,FALSE)</f>
        <v>1285.5</v>
      </c>
      <c r="N5315" s="36">
        <f t="shared" ref="N5315:N5378" si="432">100/(1+EXP(-L5315*(G5315-M5315)))</f>
        <v>98.605218335320117</v>
      </c>
      <c r="O5315" s="36">
        <f t="shared" ref="O5315:O5378" si="433">100/(1+EXP(-L5315*((G5315+I5315)-M5315)))</f>
        <v>98.605404903319666</v>
      </c>
      <c r="P5315" s="36">
        <f t="shared" ref="P5315:P5378" si="434">O5315-N5315</f>
        <v>1.8656799954896996E-4</v>
      </c>
      <c r="Q5315" s="36">
        <f t="shared" ref="Q5315:Q5378" si="435">IF(AND(H5315&lt;&gt;"below",I5315&gt;=0.005),J5315*P5315/100,0)</f>
        <v>3.7477518554197717E-4</v>
      </c>
    </row>
    <row r="5316" spans="1:17" x14ac:dyDescent="0.3">
      <c r="A5316" s="29">
        <v>2066540</v>
      </c>
      <c r="B5316" s="1">
        <v>136</v>
      </c>
      <c r="C5316" s="1" t="s">
        <v>14</v>
      </c>
      <c r="D5316" s="1" t="s">
        <v>53</v>
      </c>
      <c r="E5316" s="1" t="s">
        <v>54</v>
      </c>
      <c r="F5316" s="47">
        <v>714</v>
      </c>
      <c r="G5316" s="34">
        <v>1682.47</v>
      </c>
      <c r="H5316" s="1" t="s">
        <v>218</v>
      </c>
      <c r="I5316" s="34">
        <v>1.0676700000000001E-2</v>
      </c>
      <c r="J5316" s="34">
        <v>629.73360000000002</v>
      </c>
      <c r="K5316" s="35" t="str">
        <f t="shared" si="431"/>
        <v>Leenderbos, Groote Heide &amp; De Plateaux_H4030</v>
      </c>
      <c r="L5316" s="36">
        <f>VLOOKUP(D5316,DATA!A:F,5,FALSE)</f>
        <v>1.0986712608830001E-2</v>
      </c>
      <c r="M5316" s="37">
        <f>VLOOKUP(D5316,DATA!A:F,6,FALSE)</f>
        <v>982</v>
      </c>
      <c r="N5316" s="36">
        <f t="shared" si="432"/>
        <v>99.95455020625225</v>
      </c>
      <c r="O5316" s="36">
        <f t="shared" si="433"/>
        <v>99.954555534861086</v>
      </c>
      <c r="P5316" s="36">
        <f t="shared" si="434"/>
        <v>5.3286088359527639E-6</v>
      </c>
      <c r="Q5316" s="36">
        <f t="shared" si="435"/>
        <v>3.3556040252563437E-5</v>
      </c>
    </row>
    <row r="5317" spans="1:17" x14ac:dyDescent="0.3">
      <c r="A5317" s="29">
        <v>2066557</v>
      </c>
      <c r="B5317" s="1">
        <v>136</v>
      </c>
      <c r="C5317" s="1" t="s">
        <v>14</v>
      </c>
      <c r="D5317" s="1" t="s">
        <v>53</v>
      </c>
      <c r="E5317" s="1" t="s">
        <v>54</v>
      </c>
      <c r="F5317" s="47">
        <v>714</v>
      </c>
      <c r="G5317" s="34">
        <v>871.4</v>
      </c>
      <c r="H5317" s="1" t="s">
        <v>218</v>
      </c>
      <c r="I5317" s="34">
        <v>5.0457000000000002E-3</v>
      </c>
      <c r="J5317" s="34">
        <v>9747.7360000000008</v>
      </c>
      <c r="K5317" s="35" t="str">
        <f t="shared" si="431"/>
        <v>Leenderbos, Groote Heide &amp; De Plateaux_H4030</v>
      </c>
      <c r="L5317" s="36">
        <f>VLOOKUP(D5317,DATA!A:F,5,FALSE)</f>
        <v>1.0986712608830001E-2</v>
      </c>
      <c r="M5317" s="37">
        <f>VLOOKUP(D5317,DATA!A:F,6,FALSE)</f>
        <v>982</v>
      </c>
      <c r="N5317" s="36">
        <f t="shared" si="432"/>
        <v>22.879454229834572</v>
      </c>
      <c r="O5317" s="36">
        <f t="shared" si="433"/>
        <v>22.880432393381096</v>
      </c>
      <c r="P5317" s="36">
        <f t="shared" si="434"/>
        <v>9.7816354652380255E-4</v>
      </c>
      <c r="Q5317" s="36">
        <f t="shared" si="435"/>
        <v>9.5348800163377462E-2</v>
      </c>
    </row>
    <row r="5318" spans="1:17" x14ac:dyDescent="0.3">
      <c r="A5318" s="29">
        <v>2066558</v>
      </c>
      <c r="B5318" s="1">
        <v>136</v>
      </c>
      <c r="C5318" s="1" t="s">
        <v>14</v>
      </c>
      <c r="D5318" s="1" t="s">
        <v>53</v>
      </c>
      <c r="E5318" s="1" t="s">
        <v>54</v>
      </c>
      <c r="F5318" s="47">
        <v>714</v>
      </c>
      <c r="G5318" s="34">
        <v>1127.8900000000001</v>
      </c>
      <c r="H5318" s="1" t="s">
        <v>218</v>
      </c>
      <c r="I5318" s="34">
        <v>6.1367000000000001E-3</v>
      </c>
      <c r="J5318" s="34">
        <v>2131.0129999999999</v>
      </c>
      <c r="K5318" s="35" t="str">
        <f t="shared" si="431"/>
        <v>Leenderbos, Groote Heide &amp; De Plateaux_H4030</v>
      </c>
      <c r="L5318" s="36">
        <f>VLOOKUP(D5318,DATA!A:F,5,FALSE)</f>
        <v>1.0986712608830001E-2</v>
      </c>
      <c r="M5318" s="37">
        <f>VLOOKUP(D5318,DATA!A:F,6,FALSE)</f>
        <v>982</v>
      </c>
      <c r="N5318" s="36">
        <f t="shared" si="432"/>
        <v>83.241654470847422</v>
      </c>
      <c r="O5318" s="36">
        <f t="shared" si="433"/>
        <v>83.242594983771184</v>
      </c>
      <c r="P5318" s="36">
        <f t="shared" si="434"/>
        <v>9.405129237620713E-4</v>
      </c>
      <c r="Q5318" s="36">
        <f t="shared" si="435"/>
        <v>2.0042452672049828E-2</v>
      </c>
    </row>
    <row r="5319" spans="1:17" x14ac:dyDescent="0.3">
      <c r="A5319" s="29">
        <v>2066599</v>
      </c>
      <c r="B5319" s="1">
        <v>138</v>
      </c>
      <c r="C5319" s="1" t="s">
        <v>38</v>
      </c>
      <c r="D5319" s="1" t="s">
        <v>53</v>
      </c>
      <c r="E5319" s="1" t="s">
        <v>54</v>
      </c>
      <c r="F5319" s="47">
        <v>714</v>
      </c>
      <c r="G5319" s="34">
        <v>1824.24</v>
      </c>
      <c r="H5319" s="1" t="s">
        <v>218</v>
      </c>
      <c r="I5319" s="34">
        <v>1.6446000000000001E-4</v>
      </c>
      <c r="J5319" s="34">
        <v>765.21716000000004</v>
      </c>
      <c r="K5319" s="35" t="str">
        <f t="shared" si="431"/>
        <v>Weerter- en Budelerbergen &amp; Ringselven_H4030</v>
      </c>
      <c r="L5319" s="36">
        <f>VLOOKUP(D5319,DATA!A:F,5,FALSE)</f>
        <v>1.0986712608830001E-2</v>
      </c>
      <c r="M5319" s="37">
        <f>VLOOKUP(D5319,DATA!A:F,6,FALSE)</f>
        <v>982</v>
      </c>
      <c r="N5319" s="36">
        <f t="shared" si="432"/>
        <v>99.990422842259704</v>
      </c>
      <c r="O5319" s="36">
        <f t="shared" si="433"/>
        <v>99.990422859562756</v>
      </c>
      <c r="P5319" s="36">
        <f t="shared" si="434"/>
        <v>1.7303051436101669E-8</v>
      </c>
      <c r="Q5319" s="36">
        <f t="shared" si="435"/>
        <v>0</v>
      </c>
    </row>
    <row r="5320" spans="1:17" x14ac:dyDescent="0.3">
      <c r="A5320" s="29">
        <v>2068045</v>
      </c>
      <c r="B5320" s="1">
        <v>136</v>
      </c>
      <c r="C5320" s="1" t="s">
        <v>14</v>
      </c>
      <c r="D5320" s="1" t="s">
        <v>63</v>
      </c>
      <c r="E5320" s="1" t="s">
        <v>64</v>
      </c>
      <c r="F5320" s="47">
        <v>714</v>
      </c>
      <c r="G5320" s="34">
        <v>1247.3599999999999</v>
      </c>
      <c r="H5320" s="1" t="s">
        <v>218</v>
      </c>
      <c r="I5320" s="34">
        <v>8.5038000000000006E-3</v>
      </c>
      <c r="J5320" s="34">
        <v>3313.3782000000001</v>
      </c>
      <c r="K5320" s="35" t="str">
        <f t="shared" si="431"/>
        <v>Leenderbos, Groote Heide &amp; De Plateaux_H2310</v>
      </c>
      <c r="L5320" s="36">
        <f>VLOOKUP(D5320,DATA!A:F,5,FALSE)</f>
        <v>1.0986712608830001E-2</v>
      </c>
      <c r="M5320" s="37">
        <f>VLOOKUP(D5320,DATA!A:F,6,FALSE)</f>
        <v>982</v>
      </c>
      <c r="N5320" s="36">
        <f t="shared" si="432"/>
        <v>94.860414509916254</v>
      </c>
      <c r="O5320" s="36">
        <f t="shared" si="433"/>
        <v>94.86086999662848</v>
      </c>
      <c r="P5320" s="36">
        <f t="shared" si="434"/>
        <v>4.5548671222661596E-4</v>
      </c>
      <c r="Q5320" s="36">
        <f t="shared" si="435"/>
        <v>1.5091997426813428E-2</v>
      </c>
    </row>
    <row r="5321" spans="1:17" x14ac:dyDescent="0.3">
      <c r="A5321" s="29">
        <v>2068045</v>
      </c>
      <c r="B5321" s="1">
        <v>136</v>
      </c>
      <c r="C5321" s="1" t="s">
        <v>14</v>
      </c>
      <c r="D5321" s="1" t="s">
        <v>53</v>
      </c>
      <c r="E5321" s="1" t="s">
        <v>54</v>
      </c>
      <c r="F5321" s="47">
        <v>714</v>
      </c>
      <c r="G5321" s="34">
        <v>1247.3599999999999</v>
      </c>
      <c r="H5321" s="1" t="s">
        <v>218</v>
      </c>
      <c r="I5321" s="34">
        <v>8.5038000000000006E-3</v>
      </c>
      <c r="J5321" s="34">
        <v>2639.4486999999999</v>
      </c>
      <c r="K5321" s="35" t="str">
        <f t="shared" si="431"/>
        <v>Leenderbos, Groote Heide &amp; De Plateaux_H4030</v>
      </c>
      <c r="L5321" s="36">
        <f>VLOOKUP(D5321,DATA!A:F,5,FALSE)</f>
        <v>1.0986712608830001E-2</v>
      </c>
      <c r="M5321" s="37">
        <f>VLOOKUP(D5321,DATA!A:F,6,FALSE)</f>
        <v>982</v>
      </c>
      <c r="N5321" s="36">
        <f t="shared" si="432"/>
        <v>94.860414509916254</v>
      </c>
      <c r="O5321" s="36">
        <f t="shared" si="433"/>
        <v>94.86086999662848</v>
      </c>
      <c r="P5321" s="36">
        <f t="shared" si="434"/>
        <v>4.5548671222661596E-4</v>
      </c>
      <c r="Q5321" s="36">
        <f t="shared" si="435"/>
        <v>1.2022338104538155E-2</v>
      </c>
    </row>
    <row r="5322" spans="1:17" x14ac:dyDescent="0.3">
      <c r="A5322" s="29">
        <v>2068046</v>
      </c>
      <c r="B5322" s="1">
        <v>136</v>
      </c>
      <c r="C5322" s="1" t="s">
        <v>14</v>
      </c>
      <c r="D5322" s="1" t="s">
        <v>63</v>
      </c>
      <c r="E5322" s="1" t="s">
        <v>64</v>
      </c>
      <c r="F5322" s="47">
        <v>714</v>
      </c>
      <c r="G5322" s="34">
        <v>916.11</v>
      </c>
      <c r="H5322" s="1" t="s">
        <v>218</v>
      </c>
      <c r="I5322" s="34">
        <v>6.2550000000000001E-3</v>
      </c>
      <c r="J5322" s="34">
        <v>2356.0561948009499</v>
      </c>
      <c r="K5322" s="35" t="str">
        <f t="shared" si="431"/>
        <v>Leenderbos, Groote Heide &amp; De Plateaux_H2310</v>
      </c>
      <c r="L5322" s="36">
        <f>VLOOKUP(D5322,DATA!A:F,5,FALSE)</f>
        <v>1.0986712608830001E-2</v>
      </c>
      <c r="M5322" s="37">
        <f>VLOOKUP(D5322,DATA!A:F,6,FALSE)</f>
        <v>982</v>
      </c>
      <c r="N5322" s="36">
        <f t="shared" si="432"/>
        <v>32.65315678422489</v>
      </c>
      <c r="O5322" s="36">
        <f t="shared" si="433"/>
        <v>32.654668056352484</v>
      </c>
      <c r="P5322" s="36">
        <f t="shared" si="434"/>
        <v>1.5112721275940544E-3</v>
      </c>
      <c r="Q5322" s="36">
        <f t="shared" si="435"/>
        <v>3.5606420582479835E-2</v>
      </c>
    </row>
    <row r="5323" spans="1:17" x14ac:dyDescent="0.3">
      <c r="A5323" s="29">
        <v>2068046</v>
      </c>
      <c r="B5323" s="1">
        <v>136</v>
      </c>
      <c r="C5323" s="1" t="s">
        <v>14</v>
      </c>
      <c r="D5323" s="1" t="s">
        <v>61</v>
      </c>
      <c r="E5323" s="1" t="s">
        <v>62</v>
      </c>
      <c r="F5323" s="47">
        <v>714</v>
      </c>
      <c r="G5323" s="34">
        <v>916.11</v>
      </c>
      <c r="H5323" s="1" t="s">
        <v>218</v>
      </c>
      <c r="I5323" s="34">
        <v>6.2550000000000001E-3</v>
      </c>
      <c r="J5323" s="34">
        <v>207.98054849150799</v>
      </c>
      <c r="K5323" s="35" t="str">
        <f t="shared" si="431"/>
        <v>Leenderbos, Groote Heide &amp; De Plateaux_H2330</v>
      </c>
      <c r="L5323" s="36">
        <f>VLOOKUP(D5323,DATA!A:F,5,FALSE)</f>
        <v>1.0986712608830001E-2</v>
      </c>
      <c r="M5323" s="37">
        <f>VLOOKUP(D5323,DATA!A:F,6,FALSE)</f>
        <v>982</v>
      </c>
      <c r="N5323" s="36">
        <f t="shared" si="432"/>
        <v>32.65315678422489</v>
      </c>
      <c r="O5323" s="36">
        <f t="shared" si="433"/>
        <v>32.654668056352484</v>
      </c>
      <c r="P5323" s="36">
        <f t="shared" si="434"/>
        <v>1.5112721275940544E-3</v>
      </c>
      <c r="Q5323" s="36">
        <f t="shared" si="435"/>
        <v>3.143152060169397E-3</v>
      </c>
    </row>
    <row r="5324" spans="1:17" x14ac:dyDescent="0.3">
      <c r="A5324" s="30">
        <v>2068046</v>
      </c>
      <c r="B5324" s="14">
        <v>136</v>
      </c>
      <c r="C5324" s="14" t="s">
        <v>14</v>
      </c>
      <c r="D5324" s="14" t="s">
        <v>55</v>
      </c>
      <c r="E5324" s="14" t="s">
        <v>56</v>
      </c>
      <c r="F5324" s="48">
        <v>500</v>
      </c>
      <c r="G5324" s="38">
        <v>916.11</v>
      </c>
      <c r="H5324" s="14" t="s">
        <v>218</v>
      </c>
      <c r="I5324" s="38">
        <v>6.2550000000000001E-3</v>
      </c>
      <c r="J5324" s="38">
        <v>715.71102094260004</v>
      </c>
      <c r="K5324" s="39" t="str">
        <f t="shared" si="431"/>
        <v>Leenderbos, Groote Heide &amp; De Plateaux_H3130</v>
      </c>
      <c r="L5324" s="40">
        <f>VLOOKUP(D5324,DATA!A:F,5,FALSE)</f>
        <v>0</v>
      </c>
      <c r="M5324" s="41">
        <f>VLOOKUP(D5324,DATA!A:F,6,FALSE)</f>
        <v>3.5</v>
      </c>
      <c r="N5324" s="40">
        <f t="shared" si="432"/>
        <v>50</v>
      </c>
      <c r="O5324" s="40">
        <f t="shared" si="433"/>
        <v>50</v>
      </c>
      <c r="P5324" s="40">
        <f>J5324/10000*I5324</f>
        <v>4.4767724359959634E-4</v>
      </c>
      <c r="Q5324" s="40">
        <f>IF(AND(H5324&lt;&gt;"below",I5324&gt;=0.005),M5324*P5324,0)</f>
        <v>1.5668703525985872E-3</v>
      </c>
    </row>
    <row r="5325" spans="1:17" x14ac:dyDescent="0.3">
      <c r="A5325" s="29">
        <v>2068046</v>
      </c>
      <c r="B5325" s="1">
        <v>136</v>
      </c>
      <c r="C5325" s="1" t="s">
        <v>14</v>
      </c>
      <c r="D5325" s="1" t="s">
        <v>53</v>
      </c>
      <c r="E5325" s="1" t="s">
        <v>54</v>
      </c>
      <c r="F5325" s="47">
        <v>714</v>
      </c>
      <c r="G5325" s="34">
        <v>916.11</v>
      </c>
      <c r="H5325" s="1" t="s">
        <v>218</v>
      </c>
      <c r="I5325" s="34">
        <v>6.2550000000000001E-3</v>
      </c>
      <c r="J5325" s="34">
        <v>34.466568000000002</v>
      </c>
      <c r="K5325" s="35" t="str">
        <f t="shared" si="431"/>
        <v>Leenderbos, Groote Heide &amp; De Plateaux_H4030</v>
      </c>
      <c r="L5325" s="36">
        <f>VLOOKUP(D5325,DATA!A:F,5,FALSE)</f>
        <v>1.0986712608830001E-2</v>
      </c>
      <c r="M5325" s="37">
        <f>VLOOKUP(D5325,DATA!A:F,6,FALSE)</f>
        <v>982</v>
      </c>
      <c r="N5325" s="36">
        <f t="shared" si="432"/>
        <v>32.65315678422489</v>
      </c>
      <c r="O5325" s="36">
        <f t="shared" si="433"/>
        <v>32.654668056352484</v>
      </c>
      <c r="P5325" s="36">
        <f t="shared" si="434"/>
        <v>1.5112721275940544E-3</v>
      </c>
      <c r="Q5325" s="36">
        <f t="shared" si="435"/>
        <v>5.2088363552225156E-4</v>
      </c>
    </row>
    <row r="5326" spans="1:17" x14ac:dyDescent="0.3">
      <c r="A5326" s="29">
        <v>2068047</v>
      </c>
      <c r="B5326" s="1">
        <v>136</v>
      </c>
      <c r="C5326" s="1" t="s">
        <v>14</v>
      </c>
      <c r="D5326" s="1" t="s">
        <v>63</v>
      </c>
      <c r="E5326" s="1" t="s">
        <v>64</v>
      </c>
      <c r="F5326" s="47">
        <v>714</v>
      </c>
      <c r="G5326" s="34">
        <v>1141.53</v>
      </c>
      <c r="H5326" s="1" t="s">
        <v>218</v>
      </c>
      <c r="I5326" s="34">
        <v>7.5186999999999997E-3</v>
      </c>
      <c r="J5326" s="34">
        <v>9.4480544999999996</v>
      </c>
      <c r="K5326" s="35" t="str">
        <f t="shared" si="431"/>
        <v>Leenderbos, Groote Heide &amp; De Plateaux_H2310</v>
      </c>
      <c r="L5326" s="36">
        <f>VLOOKUP(D5326,DATA!A:F,5,FALSE)</f>
        <v>1.0986712608830001E-2</v>
      </c>
      <c r="M5326" s="37">
        <f>VLOOKUP(D5326,DATA!A:F,6,FALSE)</f>
        <v>982</v>
      </c>
      <c r="N5326" s="36">
        <f t="shared" si="432"/>
        <v>85.229431929867246</v>
      </c>
      <c r="O5326" s="36">
        <f t="shared" si="433"/>
        <v>85.230471813336663</v>
      </c>
      <c r="P5326" s="36">
        <f t="shared" si="434"/>
        <v>1.039883469417191E-3</v>
      </c>
      <c r="Q5326" s="36">
        <f t="shared" si="435"/>
        <v>9.8248756927027023E-5</v>
      </c>
    </row>
    <row r="5327" spans="1:17" x14ac:dyDescent="0.3">
      <c r="A5327" s="29">
        <v>2068085</v>
      </c>
      <c r="B5327" s="1">
        <v>136</v>
      </c>
      <c r="C5327" s="1" t="s">
        <v>14</v>
      </c>
      <c r="D5327" s="1" t="s">
        <v>53</v>
      </c>
      <c r="E5327" s="1" t="s">
        <v>54</v>
      </c>
      <c r="F5327" s="47">
        <v>714</v>
      </c>
      <c r="G5327" s="34">
        <v>1013.69</v>
      </c>
      <c r="H5327" s="1" t="s">
        <v>218</v>
      </c>
      <c r="I5327" s="34">
        <v>5.6988999999999998E-3</v>
      </c>
      <c r="J5327" s="34">
        <v>1930.1488999999999</v>
      </c>
      <c r="K5327" s="35" t="str">
        <f t="shared" si="431"/>
        <v>Leenderbos, Groote Heide &amp; De Plateaux_H4030</v>
      </c>
      <c r="L5327" s="36">
        <f>VLOOKUP(D5327,DATA!A:F,5,FALSE)</f>
        <v>1.0986712608830001E-2</v>
      </c>
      <c r="M5327" s="37">
        <f>VLOOKUP(D5327,DATA!A:F,6,FALSE)</f>
        <v>982</v>
      </c>
      <c r="N5327" s="36">
        <f t="shared" si="432"/>
        <v>58.617347709938159</v>
      </c>
      <c r="O5327" s="36">
        <f t="shared" si="433"/>
        <v>58.618866511178361</v>
      </c>
      <c r="P5327" s="36">
        <f t="shared" si="434"/>
        <v>1.5188012402020945E-3</v>
      </c>
      <c r="Q5327" s="36">
        <f t="shared" si="435"/>
        <v>2.9315125430947084E-2</v>
      </c>
    </row>
    <row r="5328" spans="1:17" x14ac:dyDescent="0.3">
      <c r="A5328" s="29">
        <v>2068086</v>
      </c>
      <c r="B5328" s="1">
        <v>136</v>
      </c>
      <c r="C5328" s="1" t="s">
        <v>14</v>
      </c>
      <c r="D5328" s="1" t="s">
        <v>53</v>
      </c>
      <c r="E5328" s="1" t="s">
        <v>54</v>
      </c>
      <c r="F5328" s="47">
        <v>714</v>
      </c>
      <c r="G5328" s="34">
        <v>899.2</v>
      </c>
      <c r="H5328" s="1" t="s">
        <v>218</v>
      </c>
      <c r="I5328" s="34">
        <v>5.2264E-3</v>
      </c>
      <c r="J5328" s="34">
        <v>7658.4949999999999</v>
      </c>
      <c r="K5328" s="35" t="str">
        <f t="shared" si="431"/>
        <v>Leenderbos, Groote Heide &amp; De Plateaux_H4030</v>
      </c>
      <c r="L5328" s="36">
        <f>VLOOKUP(D5328,DATA!A:F,5,FALSE)</f>
        <v>1.0986712608830001E-2</v>
      </c>
      <c r="M5328" s="37">
        <f>VLOOKUP(D5328,DATA!A:F,6,FALSE)</f>
        <v>982</v>
      </c>
      <c r="N5328" s="36">
        <f t="shared" si="432"/>
        <v>28.706127055999964</v>
      </c>
      <c r="O5328" s="36">
        <f t="shared" si="433"/>
        <v>28.707302230962764</v>
      </c>
      <c r="P5328" s="36">
        <f t="shared" si="434"/>
        <v>1.1751749627997299E-3</v>
      </c>
      <c r="Q5328" s="36">
        <f t="shared" si="435"/>
        <v>9.0000715767269174E-2</v>
      </c>
    </row>
    <row r="5329" spans="1:17" x14ac:dyDescent="0.3">
      <c r="A5329" s="29">
        <v>2068087</v>
      </c>
      <c r="B5329" s="1">
        <v>136</v>
      </c>
      <c r="C5329" s="1" t="s">
        <v>14</v>
      </c>
      <c r="D5329" s="1" t="s">
        <v>53</v>
      </c>
      <c r="E5329" s="1" t="s">
        <v>54</v>
      </c>
      <c r="F5329" s="47">
        <v>714</v>
      </c>
      <c r="G5329" s="34">
        <v>1056.8800000000001</v>
      </c>
      <c r="H5329" s="1" t="s">
        <v>218</v>
      </c>
      <c r="I5329" s="34">
        <v>5.9271000000000003E-3</v>
      </c>
      <c r="J5329" s="34">
        <v>8682.0619999999999</v>
      </c>
      <c r="K5329" s="35" t="str">
        <f t="shared" si="431"/>
        <v>Leenderbos, Groote Heide &amp; De Plateaux_H4030</v>
      </c>
      <c r="L5329" s="36">
        <f>VLOOKUP(D5329,DATA!A:F,5,FALSE)</f>
        <v>1.0986712608830001E-2</v>
      </c>
      <c r="M5329" s="37">
        <f>VLOOKUP(D5329,DATA!A:F,6,FALSE)</f>
        <v>982</v>
      </c>
      <c r="N5329" s="36">
        <f t="shared" si="432"/>
        <v>69.480600216676677</v>
      </c>
      <c r="O5329" s="36">
        <f t="shared" si="433"/>
        <v>69.481981058902591</v>
      </c>
      <c r="P5329" s="36">
        <f t="shared" si="434"/>
        <v>1.3808422259131703E-3</v>
      </c>
      <c r="Q5329" s="36">
        <f t="shared" si="435"/>
        <v>0.11988557817596152</v>
      </c>
    </row>
    <row r="5330" spans="1:17" x14ac:dyDescent="0.3">
      <c r="A5330" s="30">
        <v>2068131</v>
      </c>
      <c r="B5330" s="14">
        <v>138</v>
      </c>
      <c r="C5330" s="14" t="s">
        <v>38</v>
      </c>
      <c r="D5330" s="14" t="s">
        <v>55</v>
      </c>
      <c r="E5330" s="14" t="s">
        <v>56</v>
      </c>
      <c r="F5330" s="48">
        <v>500</v>
      </c>
      <c r="G5330" s="38">
        <v>1750.8</v>
      </c>
      <c r="H5330" s="14" t="s">
        <v>218</v>
      </c>
      <c r="I5330" s="38">
        <v>3.6180000000000003E-5</v>
      </c>
      <c r="J5330" s="38">
        <v>148.738416</v>
      </c>
      <c r="K5330" s="39" t="str">
        <f t="shared" si="431"/>
        <v>Weerter- en Budelerbergen &amp; Ringselven_H3130</v>
      </c>
      <c r="L5330" s="40">
        <f>VLOOKUP(D5330,DATA!A:F,5,FALSE)</f>
        <v>0</v>
      </c>
      <c r="M5330" s="41">
        <f>VLOOKUP(D5330,DATA!A:F,6,FALSE)</f>
        <v>3.5</v>
      </c>
      <c r="N5330" s="40">
        <f t="shared" si="432"/>
        <v>50</v>
      </c>
      <c r="O5330" s="40">
        <f t="shared" si="433"/>
        <v>50</v>
      </c>
      <c r="P5330" s="40">
        <f>J5330/10000*I5330</f>
        <v>5.3813558908800007E-7</v>
      </c>
      <c r="Q5330" s="40">
        <f>IF(AND(H5330&lt;&gt;"below",I5330&gt;=0.005),M5330*P5330,0)</f>
        <v>0</v>
      </c>
    </row>
    <row r="5331" spans="1:17" x14ac:dyDescent="0.3">
      <c r="A5331" s="29">
        <v>2069573</v>
      </c>
      <c r="B5331" s="1">
        <v>136</v>
      </c>
      <c r="C5331" s="1" t="s">
        <v>14</v>
      </c>
      <c r="D5331" s="1" t="s">
        <v>53</v>
      </c>
      <c r="E5331" s="1" t="s">
        <v>54</v>
      </c>
      <c r="F5331" s="47">
        <v>714</v>
      </c>
      <c r="G5331" s="34">
        <v>1519.72</v>
      </c>
      <c r="H5331" s="1" t="s">
        <v>218</v>
      </c>
      <c r="I5331" s="34">
        <v>1.01414E-2</v>
      </c>
      <c r="J5331" s="34">
        <v>3.5493682999999998E-2</v>
      </c>
      <c r="K5331" s="35" t="str">
        <f t="shared" si="431"/>
        <v>Leenderbos, Groote Heide &amp; De Plateaux_H4030</v>
      </c>
      <c r="L5331" s="36">
        <f>VLOOKUP(D5331,DATA!A:F,5,FALSE)</f>
        <v>1.0986712608830001E-2</v>
      </c>
      <c r="M5331" s="37">
        <f>VLOOKUP(D5331,DATA!A:F,6,FALSE)</f>
        <v>982</v>
      </c>
      <c r="N5331" s="36">
        <f t="shared" si="432"/>
        <v>99.728914079427881</v>
      </c>
      <c r="O5331" s="36">
        <f t="shared" si="433"/>
        <v>99.728944200447273</v>
      </c>
      <c r="P5331" s="36">
        <f t="shared" si="434"/>
        <v>3.0121019392481685E-5</v>
      </c>
      <c r="Q5331" s="36">
        <f t="shared" si="435"/>
        <v>1.0691059139535976E-8</v>
      </c>
    </row>
    <row r="5332" spans="1:17" x14ac:dyDescent="0.3">
      <c r="A5332" s="29">
        <v>2069574</v>
      </c>
      <c r="B5332" s="1">
        <v>136</v>
      </c>
      <c r="C5332" s="1" t="s">
        <v>14</v>
      </c>
      <c r="D5332" s="1" t="s">
        <v>63</v>
      </c>
      <c r="E5332" s="1" t="s">
        <v>64</v>
      </c>
      <c r="F5332" s="47">
        <v>714</v>
      </c>
      <c r="G5332" s="34">
        <v>935.08</v>
      </c>
      <c r="H5332" s="1" t="s">
        <v>218</v>
      </c>
      <c r="I5332" s="34">
        <v>6.3734000000000004E-3</v>
      </c>
      <c r="J5332" s="34">
        <v>7810.9277000000002</v>
      </c>
      <c r="K5332" s="35" t="str">
        <f t="shared" si="431"/>
        <v>Leenderbos, Groote Heide &amp; De Plateaux_H2310</v>
      </c>
      <c r="L5332" s="36">
        <f>VLOOKUP(D5332,DATA!A:F,5,FALSE)</f>
        <v>1.0986712608830001E-2</v>
      </c>
      <c r="M5332" s="37">
        <f>VLOOKUP(D5332,DATA!A:F,6,FALSE)</f>
        <v>982</v>
      </c>
      <c r="N5332" s="36">
        <f t="shared" si="432"/>
        <v>37.390589115264369</v>
      </c>
      <c r="O5332" s="36">
        <f t="shared" si="433"/>
        <v>37.392228363406034</v>
      </c>
      <c r="P5332" s="36">
        <f t="shared" si="434"/>
        <v>1.6392481416644955E-3</v>
      </c>
      <c r="Q5332" s="36">
        <f t="shared" si="435"/>
        <v>0.12804048716900732</v>
      </c>
    </row>
    <row r="5333" spans="1:17" x14ac:dyDescent="0.3">
      <c r="A5333" s="30">
        <v>2069574</v>
      </c>
      <c r="B5333" s="14">
        <v>136</v>
      </c>
      <c r="C5333" s="14" t="s">
        <v>14</v>
      </c>
      <c r="D5333" s="14" t="s">
        <v>55</v>
      </c>
      <c r="E5333" s="14" t="s">
        <v>56</v>
      </c>
      <c r="F5333" s="48">
        <v>500</v>
      </c>
      <c r="G5333" s="38">
        <v>935.08</v>
      </c>
      <c r="H5333" s="14" t="s">
        <v>218</v>
      </c>
      <c r="I5333" s="38">
        <v>6.3734000000000004E-3</v>
      </c>
      <c r="J5333" s="38">
        <v>214.05538400800501</v>
      </c>
      <c r="K5333" s="39" t="str">
        <f t="shared" si="431"/>
        <v>Leenderbos, Groote Heide &amp; De Plateaux_H3130</v>
      </c>
      <c r="L5333" s="40">
        <f>VLOOKUP(D5333,DATA!A:F,5,FALSE)</f>
        <v>0</v>
      </c>
      <c r="M5333" s="41">
        <f>VLOOKUP(D5333,DATA!A:F,6,FALSE)</f>
        <v>3.5</v>
      </c>
      <c r="N5333" s="40">
        <f t="shared" si="432"/>
        <v>50</v>
      </c>
      <c r="O5333" s="40">
        <f t="shared" si="433"/>
        <v>50</v>
      </c>
      <c r="P5333" s="40">
        <f>J5333/10000*I5333</f>
        <v>1.3642605844366192E-4</v>
      </c>
      <c r="Q5333" s="40">
        <f>IF(AND(H5333&lt;&gt;"below",I5333&gt;=0.005),M5333*P5333,0)</f>
        <v>4.7749120455281671E-4</v>
      </c>
    </row>
    <row r="5334" spans="1:17" x14ac:dyDescent="0.3">
      <c r="A5334" s="29">
        <v>2069574</v>
      </c>
      <c r="B5334" s="1">
        <v>136</v>
      </c>
      <c r="C5334" s="1" t="s">
        <v>14</v>
      </c>
      <c r="D5334" s="1" t="s">
        <v>57</v>
      </c>
      <c r="E5334" s="1" t="s">
        <v>58</v>
      </c>
      <c r="F5334" s="47">
        <v>714</v>
      </c>
      <c r="G5334" s="34">
        <v>935.08</v>
      </c>
      <c r="H5334" s="1" t="s">
        <v>218</v>
      </c>
      <c r="I5334" s="34">
        <v>6.3734000000000004E-3</v>
      </c>
      <c r="J5334" s="34">
        <v>90.770210000000006</v>
      </c>
      <c r="K5334" s="35" t="str">
        <f t="shared" si="431"/>
        <v>Leenderbos, Groote Heide &amp; De Plateaux_H3160</v>
      </c>
      <c r="L5334" s="36">
        <f>VLOOKUP(D5334,DATA!A:F,5,FALSE)</f>
        <v>1.0986712608830001E-2</v>
      </c>
      <c r="M5334" s="37">
        <f>VLOOKUP(D5334,DATA!A:F,6,FALSE)</f>
        <v>982</v>
      </c>
      <c r="N5334" s="36">
        <f t="shared" si="432"/>
        <v>37.390589115264369</v>
      </c>
      <c r="O5334" s="36">
        <f t="shared" si="433"/>
        <v>37.392228363406034</v>
      </c>
      <c r="P5334" s="36">
        <f t="shared" si="434"/>
        <v>1.6392481416644955E-3</v>
      </c>
      <c r="Q5334" s="36">
        <f t="shared" si="435"/>
        <v>1.4879489806099602E-3</v>
      </c>
    </row>
    <row r="5335" spans="1:17" x14ac:dyDescent="0.3">
      <c r="A5335" s="29">
        <v>2069574</v>
      </c>
      <c r="B5335" s="1">
        <v>136</v>
      </c>
      <c r="C5335" s="1" t="s">
        <v>14</v>
      </c>
      <c r="D5335" s="1" t="s">
        <v>53</v>
      </c>
      <c r="E5335" s="1" t="s">
        <v>54</v>
      </c>
      <c r="F5335" s="47">
        <v>714</v>
      </c>
      <c r="G5335" s="34">
        <v>935.08</v>
      </c>
      <c r="H5335" s="1" t="s">
        <v>218</v>
      </c>
      <c r="I5335" s="34">
        <v>6.3734000000000004E-3</v>
      </c>
      <c r="J5335" s="34">
        <v>1026.0820000000001</v>
      </c>
      <c r="K5335" s="35" t="str">
        <f t="shared" si="431"/>
        <v>Leenderbos, Groote Heide &amp; De Plateaux_H4030</v>
      </c>
      <c r="L5335" s="36">
        <f>VLOOKUP(D5335,DATA!A:F,5,FALSE)</f>
        <v>1.0986712608830001E-2</v>
      </c>
      <c r="M5335" s="37">
        <f>VLOOKUP(D5335,DATA!A:F,6,FALSE)</f>
        <v>982</v>
      </c>
      <c r="N5335" s="36">
        <f t="shared" si="432"/>
        <v>37.390589115264369</v>
      </c>
      <c r="O5335" s="36">
        <f t="shared" si="433"/>
        <v>37.392228363406034</v>
      </c>
      <c r="P5335" s="36">
        <f t="shared" si="434"/>
        <v>1.6392481416644955E-3</v>
      </c>
      <c r="Q5335" s="36">
        <f t="shared" si="435"/>
        <v>1.6820030116953891E-2</v>
      </c>
    </row>
    <row r="5336" spans="1:17" x14ac:dyDescent="0.3">
      <c r="A5336" s="29">
        <v>2069575</v>
      </c>
      <c r="B5336" s="1">
        <v>136</v>
      </c>
      <c r="C5336" s="1" t="s">
        <v>14</v>
      </c>
      <c r="D5336" s="1" t="s">
        <v>63</v>
      </c>
      <c r="E5336" s="1" t="s">
        <v>64</v>
      </c>
      <c r="F5336" s="47">
        <v>714</v>
      </c>
      <c r="G5336" s="34">
        <v>891.01</v>
      </c>
      <c r="H5336" s="1" t="s">
        <v>218</v>
      </c>
      <c r="I5336" s="34">
        <v>6.0162999999999996E-3</v>
      </c>
      <c r="J5336" s="34">
        <v>1926.3285361646199</v>
      </c>
      <c r="K5336" s="35" t="str">
        <f t="shared" si="431"/>
        <v>Leenderbos, Groote Heide &amp; De Plateaux_H2310</v>
      </c>
      <c r="L5336" s="36">
        <f>VLOOKUP(D5336,DATA!A:F,5,FALSE)</f>
        <v>1.0986712608830001E-2</v>
      </c>
      <c r="M5336" s="37">
        <f>VLOOKUP(D5336,DATA!A:F,6,FALSE)</f>
        <v>982</v>
      </c>
      <c r="N5336" s="36">
        <f t="shared" si="432"/>
        <v>26.90041490776575</v>
      </c>
      <c r="O5336" s="36">
        <f t="shared" si="433"/>
        <v>26.901714711468657</v>
      </c>
      <c r="P5336" s="36">
        <f t="shared" si="434"/>
        <v>1.299803702906388E-3</v>
      </c>
      <c r="Q5336" s="36">
        <f t="shared" si="435"/>
        <v>2.5038489643210152E-2</v>
      </c>
    </row>
    <row r="5337" spans="1:17" x14ac:dyDescent="0.3">
      <c r="A5337" s="29">
        <v>2069575</v>
      </c>
      <c r="B5337" s="1">
        <v>136</v>
      </c>
      <c r="C5337" s="1" t="s">
        <v>14</v>
      </c>
      <c r="D5337" s="1" t="s">
        <v>57</v>
      </c>
      <c r="E5337" s="1" t="s">
        <v>58</v>
      </c>
      <c r="F5337" s="47">
        <v>714</v>
      </c>
      <c r="G5337" s="34">
        <v>891.01</v>
      </c>
      <c r="H5337" s="1" t="s">
        <v>218</v>
      </c>
      <c r="I5337" s="34">
        <v>6.0162999999999996E-3</v>
      </c>
      <c r="J5337" s="34">
        <v>7.0176096000000001</v>
      </c>
      <c r="K5337" s="35" t="str">
        <f t="shared" si="431"/>
        <v>Leenderbos, Groote Heide &amp; De Plateaux_H3160</v>
      </c>
      <c r="L5337" s="36">
        <f>VLOOKUP(D5337,DATA!A:F,5,FALSE)</f>
        <v>1.0986712608830001E-2</v>
      </c>
      <c r="M5337" s="37">
        <f>VLOOKUP(D5337,DATA!A:F,6,FALSE)</f>
        <v>982</v>
      </c>
      <c r="N5337" s="36">
        <f t="shared" si="432"/>
        <v>26.90041490776575</v>
      </c>
      <c r="O5337" s="36">
        <f t="shared" si="433"/>
        <v>26.901714711468657</v>
      </c>
      <c r="P5337" s="36">
        <f t="shared" si="434"/>
        <v>1.299803702906388E-3</v>
      </c>
      <c r="Q5337" s="36">
        <f t="shared" si="435"/>
        <v>9.1215149436314167E-5</v>
      </c>
    </row>
    <row r="5338" spans="1:17" x14ac:dyDescent="0.3">
      <c r="A5338" s="29">
        <v>2069613</v>
      </c>
      <c r="B5338" s="1">
        <v>136</v>
      </c>
      <c r="C5338" s="1" t="s">
        <v>14</v>
      </c>
      <c r="D5338" s="1" t="s">
        <v>53</v>
      </c>
      <c r="E5338" s="1" t="s">
        <v>54</v>
      </c>
      <c r="F5338" s="47">
        <v>714</v>
      </c>
      <c r="G5338" s="34">
        <v>1133.27</v>
      </c>
      <c r="H5338" s="1" t="s">
        <v>218</v>
      </c>
      <c r="I5338" s="34">
        <v>5.9521000000000001E-3</v>
      </c>
      <c r="J5338" s="34">
        <v>55.75864</v>
      </c>
      <c r="K5338" s="35" t="str">
        <f t="shared" si="431"/>
        <v>Leenderbos, Groote Heide &amp; De Plateaux_H4030</v>
      </c>
      <c r="L5338" s="36">
        <f>VLOOKUP(D5338,DATA!A:F,5,FALSE)</f>
        <v>1.0986712608830001E-2</v>
      </c>
      <c r="M5338" s="37">
        <f>VLOOKUP(D5338,DATA!A:F,6,FALSE)</f>
        <v>982</v>
      </c>
      <c r="N5338" s="36">
        <f t="shared" si="432"/>
        <v>84.050093650083724</v>
      </c>
      <c r="O5338" s="36">
        <f t="shared" si="433"/>
        <v>84.050970296884429</v>
      </c>
      <c r="P5338" s="36">
        <f t="shared" si="434"/>
        <v>8.7664680070531631E-4</v>
      </c>
      <c r="Q5338" s="36">
        <f t="shared" si="435"/>
        <v>4.8880633367679479E-4</v>
      </c>
    </row>
    <row r="5339" spans="1:17" x14ac:dyDescent="0.3">
      <c r="A5339" s="29">
        <v>2069614</v>
      </c>
      <c r="B5339" s="1">
        <v>136</v>
      </c>
      <c r="C5339" s="1" t="s">
        <v>14</v>
      </c>
      <c r="D5339" s="1" t="s">
        <v>53</v>
      </c>
      <c r="E5339" s="1" t="s">
        <v>54</v>
      </c>
      <c r="F5339" s="47">
        <v>714</v>
      </c>
      <c r="G5339" s="34">
        <v>986.7</v>
      </c>
      <c r="H5339" s="1" t="s">
        <v>218</v>
      </c>
      <c r="I5339" s="34">
        <v>5.6750999999999998E-3</v>
      </c>
      <c r="J5339" s="34">
        <v>6000.5546999999997</v>
      </c>
      <c r="K5339" s="35" t="str">
        <f t="shared" si="431"/>
        <v>Leenderbos, Groote Heide &amp; De Plateaux_H4030</v>
      </c>
      <c r="L5339" s="36">
        <f>VLOOKUP(D5339,DATA!A:F,5,FALSE)</f>
        <v>1.0986712608830001E-2</v>
      </c>
      <c r="M5339" s="37">
        <f>VLOOKUP(D5339,DATA!A:F,6,FALSE)</f>
        <v>982</v>
      </c>
      <c r="N5339" s="36">
        <f t="shared" si="432"/>
        <v>51.290651957491697</v>
      </c>
      <c r="O5339" s="36">
        <f t="shared" si="433"/>
        <v>51.292209684928878</v>
      </c>
      <c r="P5339" s="36">
        <f t="shared" si="434"/>
        <v>1.5577274371807448E-3</v>
      </c>
      <c r="Q5339" s="36">
        <f t="shared" si="435"/>
        <v>9.3472286944938712E-2</v>
      </c>
    </row>
    <row r="5340" spans="1:17" x14ac:dyDescent="0.3">
      <c r="A5340" s="29">
        <v>2069615</v>
      </c>
      <c r="B5340" s="1">
        <v>136</v>
      </c>
      <c r="C5340" s="1" t="s">
        <v>14</v>
      </c>
      <c r="D5340" s="1" t="s">
        <v>53</v>
      </c>
      <c r="E5340" s="1" t="s">
        <v>54</v>
      </c>
      <c r="F5340" s="47">
        <v>714</v>
      </c>
      <c r="G5340" s="34">
        <v>940.58</v>
      </c>
      <c r="H5340" s="1" t="s">
        <v>218</v>
      </c>
      <c r="I5340" s="34">
        <v>5.4983999999999996E-3</v>
      </c>
      <c r="J5340" s="34">
        <v>8753.643</v>
      </c>
      <c r="K5340" s="35" t="str">
        <f t="shared" si="431"/>
        <v>Leenderbos, Groote Heide &amp; De Plateaux_H4030</v>
      </c>
      <c r="L5340" s="36">
        <f>VLOOKUP(D5340,DATA!A:F,5,FALSE)</f>
        <v>1.0986712608830001E-2</v>
      </c>
      <c r="M5340" s="37">
        <f>VLOOKUP(D5340,DATA!A:F,6,FALSE)</f>
        <v>982</v>
      </c>
      <c r="N5340" s="36">
        <f t="shared" si="432"/>
        <v>38.815609288912519</v>
      </c>
      <c r="O5340" s="36">
        <f t="shared" si="433"/>
        <v>38.817043965716607</v>
      </c>
      <c r="P5340" s="36">
        <f t="shared" si="434"/>
        <v>1.434676804088042E-3</v>
      </c>
      <c r="Q5340" s="36">
        <f t="shared" si="435"/>
        <v>0.12558648563367661</v>
      </c>
    </row>
    <row r="5341" spans="1:17" x14ac:dyDescent="0.3">
      <c r="A5341" s="29">
        <v>2071103</v>
      </c>
      <c r="B5341" s="1">
        <v>136</v>
      </c>
      <c r="C5341" s="1" t="s">
        <v>14</v>
      </c>
      <c r="D5341" s="1" t="s">
        <v>63</v>
      </c>
      <c r="E5341" s="1" t="s">
        <v>64</v>
      </c>
      <c r="F5341" s="47">
        <v>714</v>
      </c>
      <c r="G5341" s="34">
        <v>1110.49</v>
      </c>
      <c r="H5341" s="1" t="s">
        <v>218</v>
      </c>
      <c r="I5341" s="34">
        <v>7.515E-3</v>
      </c>
      <c r="J5341" s="34">
        <v>1946.07</v>
      </c>
      <c r="K5341" s="35" t="str">
        <f t="shared" si="431"/>
        <v>Leenderbos, Groote Heide &amp; De Plateaux_H2310</v>
      </c>
      <c r="L5341" s="36">
        <f>VLOOKUP(D5341,DATA!A:F,5,FALSE)</f>
        <v>1.0986712608830001E-2</v>
      </c>
      <c r="M5341" s="37">
        <f>VLOOKUP(D5341,DATA!A:F,6,FALSE)</f>
        <v>982</v>
      </c>
      <c r="N5341" s="36">
        <f t="shared" si="432"/>
        <v>80.403121443269868</v>
      </c>
      <c r="O5341" s="36">
        <f t="shared" si="433"/>
        <v>80.404422348495032</v>
      </c>
      <c r="P5341" s="36">
        <f t="shared" si="434"/>
        <v>1.3009052251646835E-3</v>
      </c>
      <c r="Q5341" s="36">
        <f t="shared" si="435"/>
        <v>2.5316526315362357E-2</v>
      </c>
    </row>
    <row r="5342" spans="1:17" x14ac:dyDescent="0.3">
      <c r="A5342" s="30">
        <v>2071103</v>
      </c>
      <c r="B5342" s="14">
        <v>136</v>
      </c>
      <c r="C5342" s="14" t="s">
        <v>14</v>
      </c>
      <c r="D5342" s="14" t="s">
        <v>55</v>
      </c>
      <c r="E5342" s="14" t="s">
        <v>56</v>
      </c>
      <c r="F5342" s="48">
        <v>500</v>
      </c>
      <c r="G5342" s="38">
        <v>1110.49</v>
      </c>
      <c r="H5342" s="14" t="s">
        <v>218</v>
      </c>
      <c r="I5342" s="38">
        <v>7.515E-3</v>
      </c>
      <c r="J5342" s="38">
        <v>91.016400000000004</v>
      </c>
      <c r="K5342" s="39" t="str">
        <f t="shared" si="431"/>
        <v>Leenderbos, Groote Heide &amp; De Plateaux_H3130</v>
      </c>
      <c r="L5342" s="40">
        <f>VLOOKUP(D5342,DATA!A:F,5,FALSE)</f>
        <v>0</v>
      </c>
      <c r="M5342" s="41">
        <f>VLOOKUP(D5342,DATA!A:F,6,FALSE)</f>
        <v>3.5</v>
      </c>
      <c r="N5342" s="40">
        <f t="shared" si="432"/>
        <v>50</v>
      </c>
      <c r="O5342" s="40">
        <f t="shared" si="433"/>
        <v>50</v>
      </c>
      <c r="P5342" s="40">
        <f>J5342/10000*I5342</f>
        <v>6.8398824600000009E-5</v>
      </c>
      <c r="Q5342" s="40">
        <f>IF(AND(H5342&lt;&gt;"below",I5342&gt;=0.005),M5342*P5342,0)</f>
        <v>2.3939588610000004E-4</v>
      </c>
    </row>
    <row r="5343" spans="1:17" x14ac:dyDescent="0.3">
      <c r="A5343" s="29">
        <v>2071103</v>
      </c>
      <c r="B5343" s="1">
        <v>136</v>
      </c>
      <c r="C5343" s="1" t="s">
        <v>14</v>
      </c>
      <c r="D5343" s="1" t="s">
        <v>53</v>
      </c>
      <c r="E5343" s="1" t="s">
        <v>54</v>
      </c>
      <c r="F5343" s="47">
        <v>714</v>
      </c>
      <c r="G5343" s="34">
        <v>1110.49</v>
      </c>
      <c r="H5343" s="1" t="s">
        <v>218</v>
      </c>
      <c r="I5343" s="34">
        <v>7.515E-3</v>
      </c>
      <c r="J5343" s="34">
        <v>7007.8683772560298</v>
      </c>
      <c r="K5343" s="35" t="str">
        <f t="shared" si="431"/>
        <v>Leenderbos, Groote Heide &amp; De Plateaux_H4030</v>
      </c>
      <c r="L5343" s="36">
        <f>VLOOKUP(D5343,DATA!A:F,5,FALSE)</f>
        <v>1.0986712608830001E-2</v>
      </c>
      <c r="M5343" s="37">
        <f>VLOOKUP(D5343,DATA!A:F,6,FALSE)</f>
        <v>982</v>
      </c>
      <c r="N5343" s="36">
        <f t="shared" si="432"/>
        <v>80.403121443269868</v>
      </c>
      <c r="O5343" s="36">
        <f t="shared" si="433"/>
        <v>80.404422348495032</v>
      </c>
      <c r="P5343" s="36">
        <f t="shared" si="434"/>
        <v>1.3009052251646835E-3</v>
      </c>
      <c r="Q5343" s="36">
        <f t="shared" si="435"/>
        <v>9.1165725892387209E-2</v>
      </c>
    </row>
    <row r="5344" spans="1:17" x14ac:dyDescent="0.3">
      <c r="A5344" s="29">
        <v>2071103</v>
      </c>
      <c r="B5344" s="1">
        <v>136</v>
      </c>
      <c r="C5344" s="1" t="s">
        <v>14</v>
      </c>
      <c r="D5344" s="1" t="s">
        <v>43</v>
      </c>
      <c r="E5344" s="1" t="s">
        <v>44</v>
      </c>
      <c r="F5344" s="47">
        <v>1071</v>
      </c>
      <c r="G5344" s="34">
        <v>1110.49</v>
      </c>
      <c r="H5344" s="1" t="s">
        <v>218</v>
      </c>
      <c r="I5344" s="34">
        <v>7.515E-3</v>
      </c>
      <c r="J5344" s="34">
        <v>61.344746000000001</v>
      </c>
      <c r="K5344" s="35" t="str">
        <f t="shared" si="431"/>
        <v>Leenderbos, Groote Heide &amp; De Plateaux_H7150</v>
      </c>
      <c r="L5344" s="36">
        <f>VLOOKUP(D5344,DATA!A:F,5,FALSE)</f>
        <v>1.3726988247862192E-2</v>
      </c>
      <c r="M5344" s="37">
        <f>VLOOKUP(D5344,DATA!A:F,6,FALSE)</f>
        <v>1285.5</v>
      </c>
      <c r="N5344" s="36">
        <f t="shared" si="432"/>
        <v>8.2992895406159519</v>
      </c>
      <c r="O5344" s="36">
        <f t="shared" si="433"/>
        <v>8.3000746615292851</v>
      </c>
      <c r="P5344" s="36">
        <f t="shared" si="434"/>
        <v>7.8512091333315936E-4</v>
      </c>
      <c r="Q5344" s="36">
        <f t="shared" si="435"/>
        <v>4.8163043007710678E-4</v>
      </c>
    </row>
    <row r="5345" spans="1:17" x14ac:dyDescent="0.3">
      <c r="A5345" s="29">
        <v>2071104</v>
      </c>
      <c r="B5345" s="1">
        <v>136</v>
      </c>
      <c r="C5345" s="1" t="s">
        <v>14</v>
      </c>
      <c r="D5345" s="1" t="s">
        <v>63</v>
      </c>
      <c r="E5345" s="1" t="s">
        <v>64</v>
      </c>
      <c r="F5345" s="47">
        <v>714</v>
      </c>
      <c r="G5345" s="34">
        <v>854.97</v>
      </c>
      <c r="H5345" s="1" t="s">
        <v>218</v>
      </c>
      <c r="I5345" s="34">
        <v>5.7954E-3</v>
      </c>
      <c r="J5345" s="34">
        <v>955.51111963657002</v>
      </c>
      <c r="K5345" s="35" t="str">
        <f t="shared" si="431"/>
        <v>Leenderbos, Groote Heide &amp; De Plateaux_H2310</v>
      </c>
      <c r="L5345" s="36">
        <f>VLOOKUP(D5345,DATA!A:F,5,FALSE)</f>
        <v>1.0986712608830001E-2</v>
      </c>
      <c r="M5345" s="37">
        <f>VLOOKUP(D5345,DATA!A:F,6,FALSE)</f>
        <v>982</v>
      </c>
      <c r="N5345" s="36">
        <f t="shared" si="432"/>
        <v>19.850855470103067</v>
      </c>
      <c r="O5345" s="36">
        <f t="shared" si="433"/>
        <v>19.85186853586135</v>
      </c>
      <c r="P5345" s="36">
        <f t="shared" si="434"/>
        <v>1.0130657582827496E-3</v>
      </c>
      <c r="Q5345" s="36">
        <f t="shared" si="435"/>
        <v>9.6799559696222077E-3</v>
      </c>
    </row>
    <row r="5346" spans="1:17" x14ac:dyDescent="0.3">
      <c r="A5346" s="30">
        <v>2071104</v>
      </c>
      <c r="B5346" s="14">
        <v>136</v>
      </c>
      <c r="C5346" s="14" t="s">
        <v>14</v>
      </c>
      <c r="D5346" s="14" t="s">
        <v>55</v>
      </c>
      <c r="E5346" s="14" t="s">
        <v>56</v>
      </c>
      <c r="F5346" s="48">
        <v>500</v>
      </c>
      <c r="G5346" s="38">
        <v>854.97</v>
      </c>
      <c r="H5346" s="14" t="s">
        <v>218</v>
      </c>
      <c r="I5346" s="38">
        <v>5.7954E-3</v>
      </c>
      <c r="J5346" s="38">
        <v>1187.31186554172</v>
      </c>
      <c r="K5346" s="39" t="str">
        <f t="shared" si="431"/>
        <v>Leenderbos, Groote Heide &amp; De Plateaux_H3130</v>
      </c>
      <c r="L5346" s="40">
        <f>VLOOKUP(D5346,DATA!A:F,5,FALSE)</f>
        <v>0</v>
      </c>
      <c r="M5346" s="41">
        <f>VLOOKUP(D5346,DATA!A:F,6,FALSE)</f>
        <v>3.5</v>
      </c>
      <c r="N5346" s="40">
        <f t="shared" si="432"/>
        <v>50</v>
      </c>
      <c r="O5346" s="40">
        <f t="shared" si="433"/>
        <v>50</v>
      </c>
      <c r="P5346" s="40">
        <f>J5346/10000*I5346</f>
        <v>6.8809471855604831E-4</v>
      </c>
      <c r="Q5346" s="40">
        <f>IF(AND(H5346&lt;&gt;"below",I5346&gt;=0.005),M5346*P5346,0)</f>
        <v>2.4083315149461691E-3</v>
      </c>
    </row>
    <row r="5347" spans="1:17" x14ac:dyDescent="0.3">
      <c r="A5347" s="29">
        <v>2071104</v>
      </c>
      <c r="B5347" s="1">
        <v>136</v>
      </c>
      <c r="C5347" s="1" t="s">
        <v>14</v>
      </c>
      <c r="D5347" s="1" t="s">
        <v>57</v>
      </c>
      <c r="E5347" s="1" t="s">
        <v>58</v>
      </c>
      <c r="F5347" s="47">
        <v>714</v>
      </c>
      <c r="G5347" s="34">
        <v>854.97</v>
      </c>
      <c r="H5347" s="1" t="s">
        <v>218</v>
      </c>
      <c r="I5347" s="34">
        <v>5.7954E-3</v>
      </c>
      <c r="J5347" s="34">
        <v>3470.393</v>
      </c>
      <c r="K5347" s="35" t="str">
        <f t="shared" si="431"/>
        <v>Leenderbos, Groote Heide &amp; De Plateaux_H3160</v>
      </c>
      <c r="L5347" s="36">
        <f>VLOOKUP(D5347,DATA!A:F,5,FALSE)</f>
        <v>1.0986712608830001E-2</v>
      </c>
      <c r="M5347" s="37">
        <f>VLOOKUP(D5347,DATA!A:F,6,FALSE)</f>
        <v>982</v>
      </c>
      <c r="N5347" s="36">
        <f t="shared" si="432"/>
        <v>19.850855470103067</v>
      </c>
      <c r="O5347" s="36">
        <f t="shared" si="433"/>
        <v>19.85186853586135</v>
      </c>
      <c r="P5347" s="36">
        <f t="shared" si="434"/>
        <v>1.0130657582827496E-3</v>
      </c>
      <c r="Q5347" s="36">
        <f t="shared" si="435"/>
        <v>3.5157363160841462E-2</v>
      </c>
    </row>
    <row r="5348" spans="1:17" x14ac:dyDescent="0.3">
      <c r="A5348" s="29">
        <v>2071105</v>
      </c>
      <c r="B5348" s="1">
        <v>136</v>
      </c>
      <c r="C5348" s="1" t="s">
        <v>14</v>
      </c>
      <c r="D5348" s="1" t="s">
        <v>63</v>
      </c>
      <c r="E5348" s="1" t="s">
        <v>64</v>
      </c>
      <c r="F5348" s="47">
        <v>714</v>
      </c>
      <c r="G5348" s="34">
        <v>980.01</v>
      </c>
      <c r="H5348" s="1" t="s">
        <v>218</v>
      </c>
      <c r="I5348" s="34">
        <v>6.4051000000000004E-3</v>
      </c>
      <c r="J5348" s="34">
        <v>608.09210778688498</v>
      </c>
      <c r="K5348" s="35" t="str">
        <f t="shared" si="431"/>
        <v>Leenderbos, Groote Heide &amp; De Plateaux_H2310</v>
      </c>
      <c r="L5348" s="36">
        <f>VLOOKUP(D5348,DATA!A:F,5,FALSE)</f>
        <v>1.0986712608830001E-2</v>
      </c>
      <c r="M5348" s="37">
        <f>VLOOKUP(D5348,DATA!A:F,6,FALSE)</f>
        <v>982</v>
      </c>
      <c r="N5348" s="36">
        <f t="shared" si="432"/>
        <v>49.453432819820982</v>
      </c>
      <c r="O5348" s="36">
        <f t="shared" si="433"/>
        <v>49.455191885096859</v>
      </c>
      <c r="P5348" s="36">
        <f t="shared" si="434"/>
        <v>1.759065275876992E-3</v>
      </c>
      <c r="Q5348" s="36">
        <f t="shared" si="435"/>
        <v>1.0696737113427583E-2</v>
      </c>
    </row>
    <row r="5349" spans="1:17" x14ac:dyDescent="0.3">
      <c r="A5349" s="29">
        <v>2071105</v>
      </c>
      <c r="B5349" s="1">
        <v>136</v>
      </c>
      <c r="C5349" s="1" t="s">
        <v>14</v>
      </c>
      <c r="D5349" s="1" t="s">
        <v>57</v>
      </c>
      <c r="E5349" s="1" t="s">
        <v>58</v>
      </c>
      <c r="F5349" s="47">
        <v>714</v>
      </c>
      <c r="G5349" s="34">
        <v>980.01</v>
      </c>
      <c r="H5349" s="1" t="s">
        <v>218</v>
      </c>
      <c r="I5349" s="34">
        <v>6.4051000000000004E-3</v>
      </c>
      <c r="J5349" s="34">
        <v>3203.3229999999999</v>
      </c>
      <c r="K5349" s="35" t="str">
        <f t="shared" si="431"/>
        <v>Leenderbos, Groote Heide &amp; De Plateaux_H3160</v>
      </c>
      <c r="L5349" s="36">
        <f>VLOOKUP(D5349,DATA!A:F,5,FALSE)</f>
        <v>1.0986712608830001E-2</v>
      </c>
      <c r="M5349" s="37">
        <f>VLOOKUP(D5349,DATA!A:F,6,FALSE)</f>
        <v>982</v>
      </c>
      <c r="N5349" s="36">
        <f t="shared" si="432"/>
        <v>49.453432819820982</v>
      </c>
      <c r="O5349" s="36">
        <f t="shared" si="433"/>
        <v>49.455191885096859</v>
      </c>
      <c r="P5349" s="36">
        <f t="shared" si="434"/>
        <v>1.759065275876992E-3</v>
      </c>
      <c r="Q5349" s="36">
        <f t="shared" si="435"/>
        <v>5.634854256718113E-2</v>
      </c>
    </row>
    <row r="5350" spans="1:17" x14ac:dyDescent="0.3">
      <c r="A5350" s="29">
        <v>2071143</v>
      </c>
      <c r="B5350" s="1">
        <v>136</v>
      </c>
      <c r="C5350" s="1" t="s">
        <v>14</v>
      </c>
      <c r="D5350" s="1" t="s">
        <v>53</v>
      </c>
      <c r="E5350" s="1" t="s">
        <v>54</v>
      </c>
      <c r="F5350" s="47">
        <v>714</v>
      </c>
      <c r="G5350" s="34">
        <v>1099.72</v>
      </c>
      <c r="H5350" s="1" t="s">
        <v>218</v>
      </c>
      <c r="I5350" s="34">
        <v>5.9947999999999998E-3</v>
      </c>
      <c r="J5350" s="34">
        <v>4730.576</v>
      </c>
      <c r="K5350" s="35" t="str">
        <f t="shared" si="431"/>
        <v>Leenderbos, Groote Heide &amp; De Plateaux_H4030</v>
      </c>
      <c r="L5350" s="36">
        <f>VLOOKUP(D5350,DATA!A:F,5,FALSE)</f>
        <v>1.0986712608830001E-2</v>
      </c>
      <c r="M5350" s="37">
        <f>VLOOKUP(D5350,DATA!A:F,6,FALSE)</f>
        <v>982</v>
      </c>
      <c r="N5350" s="36">
        <f t="shared" si="432"/>
        <v>78.471465291642048</v>
      </c>
      <c r="O5350" s="36">
        <f t="shared" si="433"/>
        <v>78.47257794671593</v>
      </c>
      <c r="P5350" s="36">
        <f t="shared" si="434"/>
        <v>1.1126550738822516E-3</v>
      </c>
      <c r="Q5350" s="36">
        <f t="shared" si="435"/>
        <v>5.2634993887856057E-2</v>
      </c>
    </row>
    <row r="5351" spans="1:17" x14ac:dyDescent="0.3">
      <c r="A5351" s="29">
        <v>2071144</v>
      </c>
      <c r="B5351" s="1">
        <v>136</v>
      </c>
      <c r="C5351" s="1" t="s">
        <v>14</v>
      </c>
      <c r="D5351" s="1" t="s">
        <v>53</v>
      </c>
      <c r="E5351" s="1" t="s">
        <v>54</v>
      </c>
      <c r="F5351" s="47">
        <v>714</v>
      </c>
      <c r="G5351" s="34">
        <v>931.62</v>
      </c>
      <c r="H5351" s="1" t="s">
        <v>218</v>
      </c>
      <c r="I5351" s="34">
        <v>5.4783999999999996E-3</v>
      </c>
      <c r="J5351" s="34">
        <v>9233.5229999999992</v>
      </c>
      <c r="K5351" s="35" t="str">
        <f t="shared" si="431"/>
        <v>Leenderbos, Groote Heide &amp; De Plateaux_H4030</v>
      </c>
      <c r="L5351" s="36">
        <f>VLOOKUP(D5351,DATA!A:F,5,FALSE)</f>
        <v>1.0986712608830001E-2</v>
      </c>
      <c r="M5351" s="37">
        <f>VLOOKUP(D5351,DATA!A:F,6,FALSE)</f>
        <v>982</v>
      </c>
      <c r="N5351" s="36">
        <f t="shared" si="432"/>
        <v>36.505031150063964</v>
      </c>
      <c r="O5351" s="36">
        <f t="shared" si="433"/>
        <v>36.506426287743935</v>
      </c>
      <c r="P5351" s="36">
        <f t="shared" si="434"/>
        <v>1.3951376799710147E-3</v>
      </c>
      <c r="Q5351" s="36">
        <f t="shared" si="435"/>
        <v>0.12882035856179003</v>
      </c>
    </row>
    <row r="5352" spans="1:17" x14ac:dyDescent="0.3">
      <c r="A5352" s="29">
        <v>2071145</v>
      </c>
      <c r="B5352" s="1">
        <v>136</v>
      </c>
      <c r="C5352" s="1" t="s">
        <v>14</v>
      </c>
      <c r="D5352" s="1" t="s">
        <v>53</v>
      </c>
      <c r="E5352" s="1" t="s">
        <v>54</v>
      </c>
      <c r="F5352" s="47">
        <v>714</v>
      </c>
      <c r="G5352" s="34">
        <v>1172.99</v>
      </c>
      <c r="H5352" s="1" t="s">
        <v>218</v>
      </c>
      <c r="I5352" s="34">
        <v>6.5041999999999999E-3</v>
      </c>
      <c r="J5352" s="34">
        <v>1166.4517000000001</v>
      </c>
      <c r="K5352" s="35" t="str">
        <f t="shared" si="431"/>
        <v>Leenderbos, Groote Heide &amp; De Plateaux_H4030</v>
      </c>
      <c r="L5352" s="36">
        <f>VLOOKUP(D5352,DATA!A:F,5,FALSE)</f>
        <v>1.0986712608830001E-2</v>
      </c>
      <c r="M5352" s="37">
        <f>VLOOKUP(D5352,DATA!A:F,6,FALSE)</f>
        <v>982</v>
      </c>
      <c r="N5352" s="36">
        <f t="shared" si="432"/>
        <v>89.074292218309282</v>
      </c>
      <c r="O5352" s="36">
        <f t="shared" si="433"/>
        <v>89.074987645209291</v>
      </c>
      <c r="P5352" s="36">
        <f t="shared" si="434"/>
        <v>6.9542690000901075E-4</v>
      </c>
      <c r="Q5352" s="36">
        <f t="shared" si="435"/>
        <v>8.1118188974124063E-3</v>
      </c>
    </row>
    <row r="5353" spans="1:17" x14ac:dyDescent="0.3">
      <c r="A5353" s="29">
        <v>2071190</v>
      </c>
      <c r="B5353" s="1">
        <v>138</v>
      </c>
      <c r="C5353" s="1" t="s">
        <v>38</v>
      </c>
      <c r="D5353" s="1" t="s">
        <v>43</v>
      </c>
      <c r="E5353" s="1" t="s">
        <v>44</v>
      </c>
      <c r="F5353" s="47">
        <v>1071</v>
      </c>
      <c r="G5353" s="34">
        <v>1996.1</v>
      </c>
      <c r="H5353" s="1" t="s">
        <v>218</v>
      </c>
      <c r="I5353" s="34">
        <v>9.2839999999999995E-6</v>
      </c>
      <c r="J5353" s="34">
        <v>179.40706</v>
      </c>
      <c r="K5353" s="35" t="str">
        <f t="shared" si="431"/>
        <v>Weerter- en Budelerbergen &amp; Ringselven_H7150</v>
      </c>
      <c r="L5353" s="36">
        <f>VLOOKUP(D5353,DATA!A:F,5,FALSE)</f>
        <v>1.3726988247862192E-2</v>
      </c>
      <c r="M5353" s="37">
        <f>VLOOKUP(D5353,DATA!A:F,6,FALSE)</f>
        <v>1285.5</v>
      </c>
      <c r="N5353" s="36">
        <f t="shared" si="432"/>
        <v>99.994196451279166</v>
      </c>
      <c r="O5353" s="36">
        <f t="shared" si="433"/>
        <v>99.994196452018741</v>
      </c>
      <c r="P5353" s="36">
        <f t="shared" si="434"/>
        <v>7.3957551194325788E-10</v>
      </c>
      <c r="Q5353" s="36">
        <f t="shared" si="435"/>
        <v>0</v>
      </c>
    </row>
    <row r="5354" spans="1:17" x14ac:dyDescent="0.3">
      <c r="A5354" s="30">
        <v>2072631</v>
      </c>
      <c r="B5354" s="14">
        <v>136</v>
      </c>
      <c r="C5354" s="14" t="s">
        <v>14</v>
      </c>
      <c r="D5354" s="14" t="s">
        <v>55</v>
      </c>
      <c r="E5354" s="14" t="s">
        <v>56</v>
      </c>
      <c r="F5354" s="48">
        <v>500</v>
      </c>
      <c r="G5354" s="38">
        <v>1329.85</v>
      </c>
      <c r="H5354" s="14" t="s">
        <v>218</v>
      </c>
      <c r="I5354" s="38">
        <v>9.1065E-3</v>
      </c>
      <c r="J5354" s="38">
        <v>88.602519999999998</v>
      </c>
      <c r="K5354" s="39" t="str">
        <f t="shared" si="431"/>
        <v>Leenderbos, Groote Heide &amp; De Plateaux_H3130</v>
      </c>
      <c r="L5354" s="40">
        <f>VLOOKUP(D5354,DATA!A:F,5,FALSE)</f>
        <v>0</v>
      </c>
      <c r="M5354" s="41">
        <f>VLOOKUP(D5354,DATA!A:F,6,FALSE)</f>
        <v>3.5</v>
      </c>
      <c r="N5354" s="40">
        <f t="shared" si="432"/>
        <v>50</v>
      </c>
      <c r="O5354" s="40">
        <f t="shared" si="433"/>
        <v>50</v>
      </c>
      <c r="P5354" s="40">
        <f>J5354/10000*I5354</f>
        <v>8.0685884837999994E-5</v>
      </c>
      <c r="Q5354" s="40">
        <f>IF(AND(H5354&lt;&gt;"below",I5354&gt;=0.005),M5354*P5354,0)</f>
        <v>2.8240059693299997E-4</v>
      </c>
    </row>
    <row r="5355" spans="1:17" x14ac:dyDescent="0.3">
      <c r="A5355" s="29">
        <v>2072631</v>
      </c>
      <c r="B5355" s="1">
        <v>136</v>
      </c>
      <c r="C5355" s="1" t="s">
        <v>14</v>
      </c>
      <c r="D5355" s="1" t="s">
        <v>53</v>
      </c>
      <c r="E5355" s="1" t="s">
        <v>54</v>
      </c>
      <c r="F5355" s="47">
        <v>714</v>
      </c>
      <c r="G5355" s="34">
        <v>1329.85</v>
      </c>
      <c r="H5355" s="1" t="s">
        <v>218</v>
      </c>
      <c r="I5355" s="34">
        <v>9.1065E-3</v>
      </c>
      <c r="J5355" s="34">
        <v>862.08165140711901</v>
      </c>
      <c r="K5355" s="35" t="str">
        <f t="shared" si="431"/>
        <v>Leenderbos, Groote Heide &amp; De Plateaux_H4030</v>
      </c>
      <c r="L5355" s="36">
        <f>VLOOKUP(D5355,DATA!A:F,5,FALSE)</f>
        <v>1.0986712608830001E-2</v>
      </c>
      <c r="M5355" s="37">
        <f>VLOOKUP(D5355,DATA!A:F,6,FALSE)</f>
        <v>982</v>
      </c>
      <c r="N5355" s="36">
        <f t="shared" si="432"/>
        <v>97.857896249565627</v>
      </c>
      <c r="O5355" s="36">
        <f t="shared" si="433"/>
        <v>97.858105967145875</v>
      </c>
      <c r="P5355" s="36">
        <f t="shared" si="434"/>
        <v>2.0971758024757037E-4</v>
      </c>
      <c r="Q5355" s="36">
        <f t="shared" si="435"/>
        <v>1.8079367790893048E-3</v>
      </c>
    </row>
    <row r="5356" spans="1:17" x14ac:dyDescent="0.3">
      <c r="A5356" s="29">
        <v>2072631</v>
      </c>
      <c r="B5356" s="1">
        <v>136</v>
      </c>
      <c r="C5356" s="1" t="s">
        <v>14</v>
      </c>
      <c r="D5356" s="1" t="s">
        <v>43</v>
      </c>
      <c r="E5356" s="1" t="s">
        <v>44</v>
      </c>
      <c r="F5356" s="47">
        <v>1071</v>
      </c>
      <c r="G5356" s="34">
        <v>1329.85</v>
      </c>
      <c r="H5356" s="1" t="s">
        <v>218</v>
      </c>
      <c r="I5356" s="34">
        <v>9.1065E-3</v>
      </c>
      <c r="J5356" s="34">
        <v>66.731830000000002</v>
      </c>
      <c r="K5356" s="35" t="str">
        <f t="shared" si="431"/>
        <v>Leenderbos, Groote Heide &amp; De Plateaux_H7150</v>
      </c>
      <c r="L5356" s="36">
        <f>VLOOKUP(D5356,DATA!A:F,5,FALSE)</f>
        <v>1.3726988247862192E-2</v>
      </c>
      <c r="M5356" s="37">
        <f>VLOOKUP(D5356,DATA!A:F,6,FALSE)</f>
        <v>1285.5</v>
      </c>
      <c r="N5356" s="36">
        <f t="shared" si="432"/>
        <v>64.766517547895319</v>
      </c>
      <c r="O5356" s="36">
        <f t="shared" si="433"/>
        <v>64.76937004264245</v>
      </c>
      <c r="P5356" s="36">
        <f t="shared" si="434"/>
        <v>2.8524947471311179E-3</v>
      </c>
      <c r="Q5356" s="36">
        <f t="shared" si="435"/>
        <v>1.9035219454144674E-3</v>
      </c>
    </row>
    <row r="5357" spans="1:17" x14ac:dyDescent="0.3">
      <c r="A5357" s="29">
        <v>2072632</v>
      </c>
      <c r="B5357" s="1">
        <v>136</v>
      </c>
      <c r="C5357" s="1" t="s">
        <v>14</v>
      </c>
      <c r="D5357" s="1" t="s">
        <v>63</v>
      </c>
      <c r="E5357" s="1" t="s">
        <v>64</v>
      </c>
      <c r="F5357" s="47">
        <v>714</v>
      </c>
      <c r="G5357" s="34">
        <v>865.19</v>
      </c>
      <c r="H5357" s="1" t="s">
        <v>218</v>
      </c>
      <c r="I5357" s="34">
        <v>5.9423000000000002E-3</v>
      </c>
      <c r="J5357" s="34">
        <v>4901.7741921341403</v>
      </c>
      <c r="K5357" s="35" t="str">
        <f t="shared" si="431"/>
        <v>Leenderbos, Groote Heide &amp; De Plateaux_H2310</v>
      </c>
      <c r="L5357" s="36">
        <f>VLOOKUP(D5357,DATA!A:F,5,FALSE)</f>
        <v>1.0986712608830001E-2</v>
      </c>
      <c r="M5357" s="37">
        <f>VLOOKUP(D5357,DATA!A:F,6,FALSE)</f>
        <v>982</v>
      </c>
      <c r="N5357" s="36">
        <f t="shared" si="432"/>
        <v>21.697917687405237</v>
      </c>
      <c r="O5357" s="36">
        <f t="shared" si="433"/>
        <v>21.699026917723202</v>
      </c>
      <c r="P5357" s="36">
        <f t="shared" si="434"/>
        <v>1.1092303179651708E-3</v>
      </c>
      <c r="Q5357" s="36">
        <f t="shared" si="435"/>
        <v>5.4371965457344205E-2</v>
      </c>
    </row>
    <row r="5358" spans="1:17" x14ac:dyDescent="0.3">
      <c r="A5358" s="30">
        <v>2072632</v>
      </c>
      <c r="B5358" s="14">
        <v>136</v>
      </c>
      <c r="C5358" s="14" t="s">
        <v>14</v>
      </c>
      <c r="D5358" s="14" t="s">
        <v>55</v>
      </c>
      <c r="E5358" s="14" t="s">
        <v>56</v>
      </c>
      <c r="F5358" s="48">
        <v>500</v>
      </c>
      <c r="G5358" s="38">
        <v>865.19</v>
      </c>
      <c r="H5358" s="14" t="s">
        <v>218</v>
      </c>
      <c r="I5358" s="38">
        <v>5.9423000000000002E-3</v>
      </c>
      <c r="J5358" s="38">
        <v>465.794642917955</v>
      </c>
      <c r="K5358" s="39" t="str">
        <f t="shared" si="431"/>
        <v>Leenderbos, Groote Heide &amp; De Plateaux_H3130</v>
      </c>
      <c r="L5358" s="40">
        <f>VLOOKUP(D5358,DATA!A:F,5,FALSE)</f>
        <v>0</v>
      </c>
      <c r="M5358" s="41">
        <f>VLOOKUP(D5358,DATA!A:F,6,FALSE)</f>
        <v>3.5</v>
      </c>
      <c r="N5358" s="40">
        <f t="shared" si="432"/>
        <v>50</v>
      </c>
      <c r="O5358" s="40">
        <f t="shared" si="433"/>
        <v>50</v>
      </c>
      <c r="P5358" s="40">
        <f>J5358/10000*I5358</f>
        <v>2.7678915066113639E-4</v>
      </c>
      <c r="Q5358" s="40">
        <f>IF(AND(H5358&lt;&gt;"below",I5358&gt;=0.005),M5358*P5358,0)</f>
        <v>9.6876202731397743E-4</v>
      </c>
    </row>
    <row r="5359" spans="1:17" x14ac:dyDescent="0.3">
      <c r="A5359" s="29">
        <v>2072632</v>
      </c>
      <c r="B5359" s="1">
        <v>136</v>
      </c>
      <c r="C5359" s="1" t="s">
        <v>14</v>
      </c>
      <c r="D5359" s="1" t="s">
        <v>57</v>
      </c>
      <c r="E5359" s="1" t="s">
        <v>58</v>
      </c>
      <c r="F5359" s="47">
        <v>714</v>
      </c>
      <c r="G5359" s="34">
        <v>865.19</v>
      </c>
      <c r="H5359" s="1" t="s">
        <v>218</v>
      </c>
      <c r="I5359" s="34">
        <v>5.9423000000000002E-3</v>
      </c>
      <c r="J5359" s="34">
        <v>420.81954999999999</v>
      </c>
      <c r="K5359" s="35" t="str">
        <f t="shared" si="431"/>
        <v>Leenderbos, Groote Heide &amp; De Plateaux_H3160</v>
      </c>
      <c r="L5359" s="36">
        <f>VLOOKUP(D5359,DATA!A:F,5,FALSE)</f>
        <v>1.0986712608830001E-2</v>
      </c>
      <c r="M5359" s="37">
        <f>VLOOKUP(D5359,DATA!A:F,6,FALSE)</f>
        <v>982</v>
      </c>
      <c r="N5359" s="36">
        <f t="shared" si="432"/>
        <v>21.697917687405237</v>
      </c>
      <c r="O5359" s="36">
        <f t="shared" si="433"/>
        <v>21.699026917723202</v>
      </c>
      <c r="P5359" s="36">
        <f t="shared" si="434"/>
        <v>1.1092303179651708E-3</v>
      </c>
      <c r="Q5359" s="36">
        <f t="shared" si="435"/>
        <v>4.6678580325246015E-3</v>
      </c>
    </row>
    <row r="5360" spans="1:17" x14ac:dyDescent="0.3">
      <c r="A5360" s="29">
        <v>2072632</v>
      </c>
      <c r="B5360" s="1">
        <v>136</v>
      </c>
      <c r="C5360" s="1" t="s">
        <v>14</v>
      </c>
      <c r="D5360" s="1" t="s">
        <v>53</v>
      </c>
      <c r="E5360" s="1" t="s">
        <v>54</v>
      </c>
      <c r="F5360" s="47">
        <v>714</v>
      </c>
      <c r="G5360" s="34">
        <v>865.19</v>
      </c>
      <c r="H5360" s="1" t="s">
        <v>218</v>
      </c>
      <c r="I5360" s="34">
        <v>5.9423000000000002E-3</v>
      </c>
      <c r="J5360" s="34">
        <v>10.435904000000001</v>
      </c>
      <c r="K5360" s="35" t="str">
        <f t="shared" si="431"/>
        <v>Leenderbos, Groote Heide &amp; De Plateaux_H4030</v>
      </c>
      <c r="L5360" s="36">
        <f>VLOOKUP(D5360,DATA!A:F,5,FALSE)</f>
        <v>1.0986712608830001E-2</v>
      </c>
      <c r="M5360" s="37">
        <f>VLOOKUP(D5360,DATA!A:F,6,FALSE)</f>
        <v>982</v>
      </c>
      <c r="N5360" s="36">
        <f t="shared" si="432"/>
        <v>21.697917687405237</v>
      </c>
      <c r="O5360" s="36">
        <f t="shared" si="433"/>
        <v>21.699026917723202</v>
      </c>
      <c r="P5360" s="36">
        <f t="shared" si="434"/>
        <v>1.1092303179651708E-3</v>
      </c>
      <c r="Q5360" s="36">
        <f t="shared" si="435"/>
        <v>1.1575821112173999E-4</v>
      </c>
    </row>
    <row r="5361" spans="1:17" x14ac:dyDescent="0.3">
      <c r="A5361" s="29">
        <v>2072633</v>
      </c>
      <c r="B5361" s="1">
        <v>136</v>
      </c>
      <c r="C5361" s="1" t="s">
        <v>14</v>
      </c>
      <c r="D5361" s="1" t="s">
        <v>63</v>
      </c>
      <c r="E5361" s="1" t="s">
        <v>64</v>
      </c>
      <c r="F5361" s="47">
        <v>714</v>
      </c>
      <c r="G5361" s="34">
        <v>791.88</v>
      </c>
      <c r="H5361" s="1" t="s">
        <v>218</v>
      </c>
      <c r="I5361" s="34">
        <v>5.1931E-3</v>
      </c>
      <c r="J5361" s="34">
        <v>64.361743025906705</v>
      </c>
      <c r="K5361" s="35" t="str">
        <f t="shared" si="431"/>
        <v>Leenderbos, Groote Heide &amp; De Plateaux_H2310</v>
      </c>
      <c r="L5361" s="36">
        <f>VLOOKUP(D5361,DATA!A:F,5,FALSE)</f>
        <v>1.0986712608830001E-2</v>
      </c>
      <c r="M5361" s="37">
        <f>VLOOKUP(D5361,DATA!A:F,6,FALSE)</f>
        <v>982</v>
      </c>
      <c r="N5361" s="36">
        <f t="shared" si="432"/>
        <v>11.019078508379595</v>
      </c>
      <c r="O5361" s="36">
        <f t="shared" si="433"/>
        <v>11.019637939066316</v>
      </c>
      <c r="P5361" s="36">
        <f t="shared" si="434"/>
        <v>5.5943068672092977E-4</v>
      </c>
      <c r="Q5361" s="36">
        <f t="shared" si="435"/>
        <v>3.6005934099539E-4</v>
      </c>
    </row>
    <row r="5362" spans="1:17" x14ac:dyDescent="0.3">
      <c r="A5362" s="29">
        <v>2072633</v>
      </c>
      <c r="B5362" s="1">
        <v>136</v>
      </c>
      <c r="C5362" s="1" t="s">
        <v>14</v>
      </c>
      <c r="D5362" s="1" t="s">
        <v>57</v>
      </c>
      <c r="E5362" s="1" t="s">
        <v>58</v>
      </c>
      <c r="F5362" s="47">
        <v>714</v>
      </c>
      <c r="G5362" s="34">
        <v>791.88</v>
      </c>
      <c r="H5362" s="1" t="s">
        <v>218</v>
      </c>
      <c r="I5362" s="34">
        <v>5.1931E-3</v>
      </c>
      <c r="J5362" s="34">
        <v>9396.4660000000003</v>
      </c>
      <c r="K5362" s="35" t="str">
        <f t="shared" si="431"/>
        <v>Leenderbos, Groote Heide &amp; De Plateaux_H3160</v>
      </c>
      <c r="L5362" s="36">
        <f>VLOOKUP(D5362,DATA!A:F,5,FALSE)</f>
        <v>1.0986712608830001E-2</v>
      </c>
      <c r="M5362" s="37">
        <f>VLOOKUP(D5362,DATA!A:F,6,FALSE)</f>
        <v>982</v>
      </c>
      <c r="N5362" s="36">
        <f t="shared" si="432"/>
        <v>11.019078508379595</v>
      </c>
      <c r="O5362" s="36">
        <f t="shared" si="433"/>
        <v>11.019637939066316</v>
      </c>
      <c r="P5362" s="36">
        <f t="shared" si="434"/>
        <v>5.5943068672092977E-4</v>
      </c>
      <c r="Q5362" s="36">
        <f t="shared" si="435"/>
        <v>5.2566714271298685E-2</v>
      </c>
    </row>
    <row r="5363" spans="1:17" x14ac:dyDescent="0.3">
      <c r="A5363" s="29">
        <v>2072634</v>
      </c>
      <c r="B5363" s="1">
        <v>136</v>
      </c>
      <c r="C5363" s="1" t="s">
        <v>14</v>
      </c>
      <c r="D5363" s="1" t="s">
        <v>57</v>
      </c>
      <c r="E5363" s="1" t="s">
        <v>58</v>
      </c>
      <c r="F5363" s="47">
        <v>714</v>
      </c>
      <c r="G5363" s="34">
        <v>1063.46</v>
      </c>
      <c r="H5363" s="1" t="s">
        <v>218</v>
      </c>
      <c r="I5363" s="34">
        <v>6.8966000000000001E-3</v>
      </c>
      <c r="J5363" s="34">
        <v>3877.7006999999999</v>
      </c>
      <c r="K5363" s="35" t="str">
        <f t="shared" si="431"/>
        <v>Leenderbos, Groote Heide &amp; De Plateaux_H3160</v>
      </c>
      <c r="L5363" s="36">
        <f>VLOOKUP(D5363,DATA!A:F,5,FALSE)</f>
        <v>1.0986712608830001E-2</v>
      </c>
      <c r="M5363" s="37">
        <f>VLOOKUP(D5363,DATA!A:F,6,FALSE)</f>
        <v>982</v>
      </c>
      <c r="N5363" s="36">
        <f t="shared" si="432"/>
        <v>70.991630728606125</v>
      </c>
      <c r="O5363" s="36">
        <f t="shared" si="433"/>
        <v>70.993191094187083</v>
      </c>
      <c r="P5363" s="36">
        <f t="shared" si="434"/>
        <v>1.5603655809570682E-3</v>
      </c>
      <c r="Q5363" s="36">
        <f t="shared" si="435"/>
        <v>6.0506307055331297E-2</v>
      </c>
    </row>
    <row r="5364" spans="1:17" x14ac:dyDescent="0.3">
      <c r="A5364" s="29">
        <v>2072672</v>
      </c>
      <c r="B5364" s="1">
        <v>136</v>
      </c>
      <c r="C5364" s="1" t="s">
        <v>14</v>
      </c>
      <c r="D5364" s="1" t="s">
        <v>53</v>
      </c>
      <c r="E5364" s="1" t="s">
        <v>54</v>
      </c>
      <c r="F5364" s="47">
        <v>714</v>
      </c>
      <c r="G5364" s="34">
        <v>1102.43</v>
      </c>
      <c r="H5364" s="1" t="s">
        <v>218</v>
      </c>
      <c r="I5364" s="34">
        <v>6.1101000000000003E-3</v>
      </c>
      <c r="J5364" s="34">
        <v>3771.2121999999999</v>
      </c>
      <c r="K5364" s="35" t="str">
        <f t="shared" si="431"/>
        <v>Leenderbos, Groote Heide &amp; De Plateaux_H4030</v>
      </c>
      <c r="L5364" s="36">
        <f>VLOOKUP(D5364,DATA!A:F,5,FALSE)</f>
        <v>1.0986712608830001E-2</v>
      </c>
      <c r="M5364" s="37">
        <f>VLOOKUP(D5364,DATA!A:F,6,FALSE)</f>
        <v>982</v>
      </c>
      <c r="N5364" s="36">
        <f t="shared" si="432"/>
        <v>78.970195230617563</v>
      </c>
      <c r="O5364" s="36">
        <f t="shared" si="433"/>
        <v>78.971310054051074</v>
      </c>
      <c r="P5364" s="36">
        <f t="shared" si="434"/>
        <v>1.1148234335109919E-3</v>
      </c>
      <c r="Q5364" s="36">
        <f t="shared" si="435"/>
        <v>4.2042357333025408E-2</v>
      </c>
    </row>
    <row r="5365" spans="1:17" x14ac:dyDescent="0.3">
      <c r="A5365" s="29">
        <v>2072673</v>
      </c>
      <c r="B5365" s="1">
        <v>136</v>
      </c>
      <c r="C5365" s="1" t="s">
        <v>14</v>
      </c>
      <c r="D5365" s="1" t="s">
        <v>53</v>
      </c>
      <c r="E5365" s="1" t="s">
        <v>54</v>
      </c>
      <c r="F5365" s="47">
        <v>714</v>
      </c>
      <c r="G5365" s="34">
        <v>1014.2</v>
      </c>
      <c r="H5365" s="1" t="s">
        <v>218</v>
      </c>
      <c r="I5365" s="34">
        <v>5.8719000000000002E-3</v>
      </c>
      <c r="J5365" s="34">
        <v>5971.6293999999998</v>
      </c>
      <c r="K5365" s="35" t="str">
        <f t="shared" si="431"/>
        <v>Leenderbos, Groote Heide &amp; De Plateaux_H4030</v>
      </c>
      <c r="L5365" s="36">
        <f>VLOOKUP(D5365,DATA!A:F,5,FALSE)</f>
        <v>1.0986712608830001E-2</v>
      </c>
      <c r="M5365" s="37">
        <f>VLOOKUP(D5365,DATA!A:F,6,FALSE)</f>
        <v>982</v>
      </c>
      <c r="N5365" s="36">
        <f t="shared" si="432"/>
        <v>58.753201463534452</v>
      </c>
      <c r="O5365" s="36">
        <f t="shared" si="433"/>
        <v>58.75476484782736</v>
      </c>
      <c r="P5365" s="36">
        <f t="shared" si="434"/>
        <v>1.5633842929076991E-3</v>
      </c>
      <c r="Q5365" s="36">
        <f t="shared" si="435"/>
        <v>9.3359516070258261E-2</v>
      </c>
    </row>
    <row r="5366" spans="1:17" x14ac:dyDescent="0.3">
      <c r="A5366" s="29">
        <v>2072674</v>
      </c>
      <c r="B5366" s="1">
        <v>136</v>
      </c>
      <c r="C5366" s="1" t="s">
        <v>14</v>
      </c>
      <c r="D5366" s="1" t="s">
        <v>53</v>
      </c>
      <c r="E5366" s="1" t="s">
        <v>54</v>
      </c>
      <c r="F5366" s="47">
        <v>714</v>
      </c>
      <c r="G5366" s="34">
        <v>1459.5</v>
      </c>
      <c r="H5366" s="1" t="s">
        <v>218</v>
      </c>
      <c r="I5366" s="34">
        <v>8.0090999999999999E-3</v>
      </c>
      <c r="J5366" s="34">
        <v>1062.3759</v>
      </c>
      <c r="K5366" s="35" t="str">
        <f t="shared" si="431"/>
        <v>Leenderbos, Groote Heide &amp; De Plateaux_H4030</v>
      </c>
      <c r="L5366" s="36">
        <f>VLOOKUP(D5366,DATA!A:F,5,FALSE)</f>
        <v>1.0986712608830001E-2</v>
      </c>
      <c r="M5366" s="37">
        <f>VLOOKUP(D5366,DATA!A:F,6,FALSE)</f>
        <v>982</v>
      </c>
      <c r="N5366" s="36">
        <f t="shared" si="432"/>
        <v>99.475987107669312</v>
      </c>
      <c r="O5366" s="36">
        <f t="shared" si="433"/>
        <v>99.476032973873771</v>
      </c>
      <c r="P5366" s="36">
        <f t="shared" si="434"/>
        <v>4.5866204459343862E-5</v>
      </c>
      <c r="Q5366" s="36">
        <f t="shared" si="435"/>
        <v>4.8727150242079448E-4</v>
      </c>
    </row>
    <row r="5367" spans="1:17" x14ac:dyDescent="0.3">
      <c r="A5367" s="29">
        <v>2072676</v>
      </c>
      <c r="B5367" s="1">
        <v>136</v>
      </c>
      <c r="C5367" s="1" t="s">
        <v>14</v>
      </c>
      <c r="D5367" s="1" t="s">
        <v>53</v>
      </c>
      <c r="E5367" s="1" t="s">
        <v>54</v>
      </c>
      <c r="F5367" s="47">
        <v>714</v>
      </c>
      <c r="G5367" s="34">
        <v>1579.81</v>
      </c>
      <c r="H5367" s="1" t="s">
        <v>218</v>
      </c>
      <c r="I5367" s="34">
        <v>8.6047999999999993E-3</v>
      </c>
      <c r="J5367" s="34">
        <v>877.03229999999996</v>
      </c>
      <c r="K5367" s="35" t="str">
        <f t="shared" si="431"/>
        <v>Leenderbos, Groote Heide &amp; De Plateaux_H4030</v>
      </c>
      <c r="L5367" s="36">
        <f>VLOOKUP(D5367,DATA!A:F,5,FALSE)</f>
        <v>1.0986712608830001E-2</v>
      </c>
      <c r="M5367" s="37">
        <f>VLOOKUP(D5367,DATA!A:F,6,FALSE)</f>
        <v>982</v>
      </c>
      <c r="N5367" s="36">
        <f t="shared" si="432"/>
        <v>99.859731963974312</v>
      </c>
      <c r="O5367" s="36">
        <f t="shared" si="433"/>
        <v>99.859745205474354</v>
      </c>
      <c r="P5367" s="36">
        <f t="shared" si="434"/>
        <v>1.3241500042227017E-5</v>
      </c>
      <c r="Q5367" s="36">
        <f t="shared" si="435"/>
        <v>1.1613223237484456E-4</v>
      </c>
    </row>
    <row r="5368" spans="1:17" x14ac:dyDescent="0.3">
      <c r="A5368" s="29">
        <v>2074161</v>
      </c>
      <c r="B5368" s="1">
        <v>136</v>
      </c>
      <c r="C5368" s="1" t="s">
        <v>14</v>
      </c>
      <c r="D5368" s="1" t="s">
        <v>63</v>
      </c>
      <c r="E5368" s="1" t="s">
        <v>64</v>
      </c>
      <c r="F5368" s="47">
        <v>714</v>
      </c>
      <c r="G5368" s="34">
        <v>1008.93</v>
      </c>
      <c r="H5368" s="1" t="s">
        <v>218</v>
      </c>
      <c r="I5368" s="34">
        <v>6.8903999999999997E-3</v>
      </c>
      <c r="J5368" s="34">
        <v>1700.4440999999999</v>
      </c>
      <c r="K5368" s="35" t="str">
        <f t="shared" si="431"/>
        <v>Leenderbos, Groote Heide &amp; De Plateaux_H2310</v>
      </c>
      <c r="L5368" s="36">
        <f>VLOOKUP(D5368,DATA!A:F,5,FALSE)</f>
        <v>1.0986712608830001E-2</v>
      </c>
      <c r="M5368" s="37">
        <f>VLOOKUP(D5368,DATA!A:F,6,FALSE)</f>
        <v>982</v>
      </c>
      <c r="N5368" s="36">
        <f t="shared" si="432"/>
        <v>57.343312585630699</v>
      </c>
      <c r="O5368" s="36">
        <f t="shared" si="433"/>
        <v>57.345164324266428</v>
      </c>
      <c r="P5368" s="36">
        <f t="shared" si="434"/>
        <v>1.8517386357288501E-3</v>
      </c>
      <c r="Q5368" s="36">
        <f t="shared" si="435"/>
        <v>3.1487780378671719E-2</v>
      </c>
    </row>
    <row r="5369" spans="1:17" x14ac:dyDescent="0.3">
      <c r="A5369" s="29">
        <v>2074161</v>
      </c>
      <c r="B5369" s="1">
        <v>136</v>
      </c>
      <c r="C5369" s="1" t="s">
        <v>14</v>
      </c>
      <c r="D5369" s="1" t="s">
        <v>53</v>
      </c>
      <c r="E5369" s="1" t="s">
        <v>54</v>
      </c>
      <c r="F5369" s="47">
        <v>714</v>
      </c>
      <c r="G5369" s="34">
        <v>1008.93</v>
      </c>
      <c r="H5369" s="1" t="s">
        <v>218</v>
      </c>
      <c r="I5369" s="34">
        <v>6.8903999999999997E-3</v>
      </c>
      <c r="J5369" s="34">
        <v>1243.99094039692</v>
      </c>
      <c r="K5369" s="35" t="str">
        <f t="shared" si="431"/>
        <v>Leenderbos, Groote Heide &amp; De Plateaux_H4030</v>
      </c>
      <c r="L5369" s="36">
        <f>VLOOKUP(D5369,DATA!A:F,5,FALSE)</f>
        <v>1.0986712608830001E-2</v>
      </c>
      <c r="M5369" s="37">
        <f>VLOOKUP(D5369,DATA!A:F,6,FALSE)</f>
        <v>982</v>
      </c>
      <c r="N5369" s="36">
        <f t="shared" si="432"/>
        <v>57.343312585630699</v>
      </c>
      <c r="O5369" s="36">
        <f t="shared" si="433"/>
        <v>57.345164324266428</v>
      </c>
      <c r="P5369" s="36">
        <f t="shared" si="434"/>
        <v>1.8517386357288501E-3</v>
      </c>
      <c r="Q5369" s="36">
        <f t="shared" si="435"/>
        <v>2.3035460868296422E-2</v>
      </c>
    </row>
    <row r="5370" spans="1:17" x14ac:dyDescent="0.3">
      <c r="A5370" s="29">
        <v>2074162</v>
      </c>
      <c r="B5370" s="1">
        <v>136</v>
      </c>
      <c r="C5370" s="1" t="s">
        <v>14</v>
      </c>
      <c r="D5370" s="1" t="s">
        <v>63</v>
      </c>
      <c r="E5370" s="1" t="s">
        <v>64</v>
      </c>
      <c r="F5370" s="47">
        <v>714</v>
      </c>
      <c r="G5370" s="34">
        <v>806.4</v>
      </c>
      <c r="H5370" s="1" t="s">
        <v>218</v>
      </c>
      <c r="I5370" s="34">
        <v>5.3444E-3</v>
      </c>
      <c r="J5370" s="34">
        <v>616.02412400905598</v>
      </c>
      <c r="K5370" s="35" t="str">
        <f t="shared" si="431"/>
        <v>Leenderbos, Groote Heide &amp; De Plateaux_H2310</v>
      </c>
      <c r="L5370" s="36">
        <f>VLOOKUP(D5370,DATA!A:F,5,FALSE)</f>
        <v>1.0986712608830001E-2</v>
      </c>
      <c r="M5370" s="37">
        <f>VLOOKUP(D5370,DATA!A:F,6,FALSE)</f>
        <v>982</v>
      </c>
      <c r="N5370" s="36">
        <f t="shared" si="432"/>
        <v>12.683176377780525</v>
      </c>
      <c r="O5370" s="36">
        <f t="shared" si="433"/>
        <v>12.683826660474731</v>
      </c>
      <c r="P5370" s="36">
        <f t="shared" si="434"/>
        <v>6.5028269420608353E-4</v>
      </c>
      <c r="Q5370" s="36">
        <f t="shared" si="435"/>
        <v>4.0058982705655144E-3</v>
      </c>
    </row>
    <row r="5371" spans="1:17" x14ac:dyDescent="0.3">
      <c r="A5371" s="29">
        <v>2074162</v>
      </c>
      <c r="B5371" s="1">
        <v>136</v>
      </c>
      <c r="C5371" s="1" t="s">
        <v>14</v>
      </c>
      <c r="D5371" s="1" t="s">
        <v>61</v>
      </c>
      <c r="E5371" s="1" t="s">
        <v>62</v>
      </c>
      <c r="F5371" s="47">
        <v>714</v>
      </c>
      <c r="G5371" s="34">
        <v>806.4</v>
      </c>
      <c r="H5371" s="1" t="s">
        <v>218</v>
      </c>
      <c r="I5371" s="34">
        <v>5.3444E-3</v>
      </c>
      <c r="J5371" s="34">
        <v>130.57274000000001</v>
      </c>
      <c r="K5371" s="35" t="str">
        <f t="shared" si="431"/>
        <v>Leenderbos, Groote Heide &amp; De Plateaux_H2330</v>
      </c>
      <c r="L5371" s="36">
        <f>VLOOKUP(D5371,DATA!A:F,5,FALSE)</f>
        <v>1.0986712608830001E-2</v>
      </c>
      <c r="M5371" s="37">
        <f>VLOOKUP(D5371,DATA!A:F,6,FALSE)</f>
        <v>982</v>
      </c>
      <c r="N5371" s="36">
        <f t="shared" si="432"/>
        <v>12.683176377780525</v>
      </c>
      <c r="O5371" s="36">
        <f t="shared" si="433"/>
        <v>12.683826660474731</v>
      </c>
      <c r="P5371" s="36">
        <f t="shared" si="434"/>
        <v>6.5028269420608353E-4</v>
      </c>
      <c r="Q5371" s="36">
        <f t="shared" si="435"/>
        <v>8.4909193157070464E-4</v>
      </c>
    </row>
    <row r="5372" spans="1:17" x14ac:dyDescent="0.3">
      <c r="A5372" s="30">
        <v>2074162</v>
      </c>
      <c r="B5372" s="14">
        <v>136</v>
      </c>
      <c r="C5372" s="14" t="s">
        <v>14</v>
      </c>
      <c r="D5372" s="14" t="s">
        <v>55</v>
      </c>
      <c r="E5372" s="14" t="s">
        <v>56</v>
      </c>
      <c r="F5372" s="48">
        <v>500</v>
      </c>
      <c r="G5372" s="38">
        <v>806.4</v>
      </c>
      <c r="H5372" s="14" t="s">
        <v>218</v>
      </c>
      <c r="I5372" s="38">
        <v>5.3444E-3</v>
      </c>
      <c r="J5372" s="38">
        <v>604.03800000000001</v>
      </c>
      <c r="K5372" s="39" t="str">
        <f t="shared" si="431"/>
        <v>Leenderbos, Groote Heide &amp; De Plateaux_H3130</v>
      </c>
      <c r="L5372" s="40">
        <f>VLOOKUP(D5372,DATA!A:F,5,FALSE)</f>
        <v>0</v>
      </c>
      <c r="M5372" s="41">
        <f>VLOOKUP(D5372,DATA!A:F,6,FALSE)</f>
        <v>3.5</v>
      </c>
      <c r="N5372" s="40">
        <f t="shared" si="432"/>
        <v>50</v>
      </c>
      <c r="O5372" s="40">
        <f t="shared" si="433"/>
        <v>50</v>
      </c>
      <c r="P5372" s="40">
        <f>J5372/10000*I5372</f>
        <v>3.2282206872000002E-4</v>
      </c>
      <c r="Q5372" s="40">
        <f>IF(AND(H5372&lt;&gt;"below",I5372&gt;=0.005),M5372*P5372,0)</f>
        <v>1.12987724052E-3</v>
      </c>
    </row>
    <row r="5373" spans="1:17" x14ac:dyDescent="0.3">
      <c r="A5373" s="29">
        <v>2074162</v>
      </c>
      <c r="B5373" s="1">
        <v>136</v>
      </c>
      <c r="C5373" s="1" t="s">
        <v>14</v>
      </c>
      <c r="D5373" s="1" t="s">
        <v>57</v>
      </c>
      <c r="E5373" s="1" t="s">
        <v>58</v>
      </c>
      <c r="F5373" s="47">
        <v>714</v>
      </c>
      <c r="G5373" s="34">
        <v>806.4</v>
      </c>
      <c r="H5373" s="1" t="s">
        <v>218</v>
      </c>
      <c r="I5373" s="34">
        <v>5.3444E-3</v>
      </c>
      <c r="J5373" s="34">
        <v>5988.8959999999997</v>
      </c>
      <c r="K5373" s="35" t="str">
        <f t="shared" si="431"/>
        <v>Leenderbos, Groote Heide &amp; De Plateaux_H3160</v>
      </c>
      <c r="L5373" s="36">
        <f>VLOOKUP(D5373,DATA!A:F,5,FALSE)</f>
        <v>1.0986712608830001E-2</v>
      </c>
      <c r="M5373" s="37">
        <f>VLOOKUP(D5373,DATA!A:F,6,FALSE)</f>
        <v>982</v>
      </c>
      <c r="N5373" s="36">
        <f t="shared" si="432"/>
        <v>12.683176377780525</v>
      </c>
      <c r="O5373" s="36">
        <f t="shared" si="433"/>
        <v>12.683826660474731</v>
      </c>
      <c r="P5373" s="36">
        <f t="shared" si="434"/>
        <v>6.5028269420608353E-4</v>
      </c>
      <c r="Q5373" s="36">
        <f t="shared" si="435"/>
        <v>3.8944754262000364E-2</v>
      </c>
    </row>
    <row r="5374" spans="1:17" x14ac:dyDescent="0.3">
      <c r="A5374" s="29">
        <v>2074163</v>
      </c>
      <c r="B5374" s="1">
        <v>136</v>
      </c>
      <c r="C5374" s="1" t="s">
        <v>14</v>
      </c>
      <c r="D5374" s="1" t="s">
        <v>57</v>
      </c>
      <c r="E5374" s="1" t="s">
        <v>58</v>
      </c>
      <c r="F5374" s="47">
        <v>714</v>
      </c>
      <c r="G5374" s="34">
        <v>756.65</v>
      </c>
      <c r="H5374" s="1" t="s">
        <v>218</v>
      </c>
      <c r="I5374" s="34">
        <v>4.8495999999999999E-3</v>
      </c>
      <c r="J5374" s="34">
        <v>10000</v>
      </c>
      <c r="K5374" s="35" t="str">
        <f t="shared" si="431"/>
        <v>Leenderbos, Groote Heide &amp; De Plateaux_H3160</v>
      </c>
      <c r="L5374" s="36">
        <f>VLOOKUP(D5374,DATA!A:F,5,FALSE)</f>
        <v>1.0986712608830001E-2</v>
      </c>
      <c r="M5374" s="37">
        <f>VLOOKUP(D5374,DATA!A:F,6,FALSE)</f>
        <v>982</v>
      </c>
      <c r="N5374" s="36">
        <f t="shared" si="432"/>
        <v>7.7568214872406234</v>
      </c>
      <c r="O5374" s="36">
        <f t="shared" si="433"/>
        <v>7.7572027299213584</v>
      </c>
      <c r="P5374" s="36">
        <f t="shared" si="434"/>
        <v>3.8124268073502776E-4</v>
      </c>
      <c r="Q5374" s="36">
        <f t="shared" si="435"/>
        <v>0</v>
      </c>
    </row>
    <row r="5375" spans="1:17" x14ac:dyDescent="0.3">
      <c r="A5375" s="30">
        <v>2074164</v>
      </c>
      <c r="B5375" s="14">
        <v>136</v>
      </c>
      <c r="C5375" s="14" t="s">
        <v>14</v>
      </c>
      <c r="D5375" s="14" t="s">
        <v>55</v>
      </c>
      <c r="E5375" s="14" t="s">
        <v>56</v>
      </c>
      <c r="F5375" s="48">
        <v>500</v>
      </c>
      <c r="G5375" s="38">
        <v>1189.6300000000001</v>
      </c>
      <c r="H5375" s="14" t="s">
        <v>218</v>
      </c>
      <c r="I5375" s="38">
        <v>7.6321000000000002E-3</v>
      </c>
      <c r="J5375" s="38">
        <v>59.876552500000003</v>
      </c>
      <c r="K5375" s="39" t="str">
        <f t="shared" si="431"/>
        <v>Leenderbos, Groote Heide &amp; De Plateaux_H3130</v>
      </c>
      <c r="L5375" s="40">
        <f>VLOOKUP(D5375,DATA!A:F,5,FALSE)</f>
        <v>0</v>
      </c>
      <c r="M5375" s="41">
        <f>VLOOKUP(D5375,DATA!A:F,6,FALSE)</f>
        <v>3.5</v>
      </c>
      <c r="N5375" s="40">
        <f t="shared" si="432"/>
        <v>50</v>
      </c>
      <c r="O5375" s="40">
        <f t="shared" si="433"/>
        <v>50</v>
      </c>
      <c r="P5375" s="40">
        <f>J5375/10000*I5375</f>
        <v>4.5698383633525008E-5</v>
      </c>
      <c r="Q5375" s="40">
        <f>IF(AND(H5375&lt;&gt;"below",I5375&gt;=0.005),M5375*P5375,0)</f>
        <v>1.5994434271733753E-4</v>
      </c>
    </row>
    <row r="5376" spans="1:17" x14ac:dyDescent="0.3">
      <c r="A5376" s="29">
        <v>2074164</v>
      </c>
      <c r="B5376" s="1">
        <v>136</v>
      </c>
      <c r="C5376" s="1" t="s">
        <v>14</v>
      </c>
      <c r="D5376" s="1" t="s">
        <v>57</v>
      </c>
      <c r="E5376" s="1" t="s">
        <v>58</v>
      </c>
      <c r="F5376" s="47">
        <v>714</v>
      </c>
      <c r="G5376" s="34">
        <v>1189.6300000000001</v>
      </c>
      <c r="H5376" s="1" t="s">
        <v>218</v>
      </c>
      <c r="I5376" s="34">
        <v>7.6321000000000002E-3</v>
      </c>
      <c r="J5376" s="34">
        <v>2060.8467000000001</v>
      </c>
      <c r="K5376" s="35" t="str">
        <f t="shared" si="431"/>
        <v>Leenderbos, Groote Heide &amp; De Plateaux_H3160</v>
      </c>
      <c r="L5376" s="36">
        <f>VLOOKUP(D5376,DATA!A:F,5,FALSE)</f>
        <v>1.0986712608830001E-2</v>
      </c>
      <c r="M5376" s="37">
        <f>VLOOKUP(D5376,DATA!A:F,6,FALSE)</f>
        <v>982</v>
      </c>
      <c r="N5376" s="36">
        <f t="shared" si="432"/>
        <v>90.730558919104453</v>
      </c>
      <c r="O5376" s="36">
        <f t="shared" si="433"/>
        <v>90.731264105813551</v>
      </c>
      <c r="P5376" s="36">
        <f t="shared" si="434"/>
        <v>7.0518670909791581E-4</v>
      </c>
      <c r="Q5376" s="36">
        <f t="shared" si="435"/>
        <v>1.4532817023282997E-2</v>
      </c>
    </row>
    <row r="5377" spans="1:17" x14ac:dyDescent="0.3">
      <c r="A5377" s="29">
        <v>2074202</v>
      </c>
      <c r="B5377" s="1">
        <v>136</v>
      </c>
      <c r="C5377" s="1" t="s">
        <v>14</v>
      </c>
      <c r="D5377" s="1" t="s">
        <v>53</v>
      </c>
      <c r="E5377" s="1" t="s">
        <v>54</v>
      </c>
      <c r="F5377" s="47">
        <v>714</v>
      </c>
      <c r="G5377" s="34">
        <v>1099.56</v>
      </c>
      <c r="H5377" s="1" t="s">
        <v>218</v>
      </c>
      <c r="I5377" s="34">
        <v>6.1120000000000002E-3</v>
      </c>
      <c r="J5377" s="34">
        <v>6113.1597000000002</v>
      </c>
      <c r="K5377" s="35" t="str">
        <f t="shared" si="431"/>
        <v>Leenderbos, Groote Heide &amp; De Plateaux_H4030</v>
      </c>
      <c r="L5377" s="36">
        <f>VLOOKUP(D5377,DATA!A:F,5,FALSE)</f>
        <v>1.0986712608830001E-2</v>
      </c>
      <c r="M5377" s="37">
        <f>VLOOKUP(D5377,DATA!A:F,6,FALSE)</f>
        <v>982</v>
      </c>
      <c r="N5377" s="36">
        <f t="shared" si="432"/>
        <v>78.441753332824376</v>
      </c>
      <c r="O5377" s="36">
        <f t="shared" si="433"/>
        <v>78.442888875720058</v>
      </c>
      <c r="P5377" s="36">
        <f t="shared" si="434"/>
        <v>1.1355428956818514E-3</v>
      </c>
      <c r="Q5377" s="36">
        <f t="shared" si="435"/>
        <v>6.941755067503598E-2</v>
      </c>
    </row>
    <row r="5378" spans="1:17" x14ac:dyDescent="0.3">
      <c r="A5378" s="29">
        <v>2074203</v>
      </c>
      <c r="B5378" s="1">
        <v>136</v>
      </c>
      <c r="C5378" s="1" t="s">
        <v>14</v>
      </c>
      <c r="D5378" s="1" t="s">
        <v>53</v>
      </c>
      <c r="E5378" s="1" t="s">
        <v>54</v>
      </c>
      <c r="F5378" s="47">
        <v>714</v>
      </c>
      <c r="G5378" s="34">
        <v>1118.7</v>
      </c>
      <c r="H5378" s="1" t="s">
        <v>218</v>
      </c>
      <c r="I5378" s="34">
        <v>6.3022E-3</v>
      </c>
      <c r="J5378" s="34">
        <v>7737.5829999999996</v>
      </c>
      <c r="K5378" s="35" t="str">
        <f t="shared" si="431"/>
        <v>Leenderbos, Groote Heide &amp; De Plateaux_H4030</v>
      </c>
      <c r="L5378" s="36">
        <f>VLOOKUP(D5378,DATA!A:F,5,FALSE)</f>
        <v>1.0986712608830001E-2</v>
      </c>
      <c r="M5378" s="37">
        <f>VLOOKUP(D5378,DATA!A:F,6,FALSE)</f>
        <v>982</v>
      </c>
      <c r="N5378" s="36">
        <f t="shared" si="432"/>
        <v>81.78552424492824</v>
      </c>
      <c r="O5378" s="36">
        <f t="shared" si="433"/>
        <v>81.786555683825526</v>
      </c>
      <c r="P5378" s="36">
        <f t="shared" si="434"/>
        <v>1.0314388972858524E-3</v>
      </c>
      <c r="Q5378" s="36">
        <f t="shared" si="435"/>
        <v>7.9808440771777567E-2</v>
      </c>
    </row>
    <row r="5379" spans="1:17" x14ac:dyDescent="0.3">
      <c r="A5379" s="29">
        <v>2074206</v>
      </c>
      <c r="B5379" s="1">
        <v>136</v>
      </c>
      <c r="C5379" s="1" t="s">
        <v>14</v>
      </c>
      <c r="D5379" s="1" t="s">
        <v>53</v>
      </c>
      <c r="E5379" s="1" t="s">
        <v>54</v>
      </c>
      <c r="F5379" s="47">
        <v>714</v>
      </c>
      <c r="G5379" s="34">
        <v>1311.07</v>
      </c>
      <c r="H5379" s="1" t="s">
        <v>218</v>
      </c>
      <c r="I5379" s="34">
        <v>7.4526999999999996E-3</v>
      </c>
      <c r="J5379" s="34">
        <v>2035.4940999999999</v>
      </c>
      <c r="K5379" s="35" t="str">
        <f t="shared" ref="K5379:K5442" si="436">_xlfn.CONCAT(C5379,"_",D5379)</f>
        <v>Leenderbos, Groote Heide &amp; De Plateaux_H4030</v>
      </c>
      <c r="L5379" s="36">
        <f>VLOOKUP(D5379,DATA!A:F,5,FALSE)</f>
        <v>1.0986712608830001E-2</v>
      </c>
      <c r="M5379" s="37">
        <f>VLOOKUP(D5379,DATA!A:F,6,FALSE)</f>
        <v>982</v>
      </c>
      <c r="N5379" s="36">
        <f t="shared" ref="N5379:N5442" si="437">100/(1+EXP(-L5379*(G5379-M5379)))</f>
        <v>97.379874942907392</v>
      </c>
      <c r="O5379" s="36">
        <f t="shared" ref="O5379:O5442" si="438">100/(1+EXP(-L5379*((G5379+I5379)-M5379)))</f>
        <v>97.380083851252365</v>
      </c>
      <c r="P5379" s="36">
        <f t="shared" ref="P5379:P5442" si="439">O5379-N5379</f>
        <v>2.089083449732243E-4</v>
      </c>
      <c r="Q5379" s="36">
        <f t="shared" ref="Q5379:Q5442" si="440">IF(AND(H5379&lt;&gt;"below",I5379&gt;=0.005),J5379*P5379/100,0)</f>
        <v>4.2523170363376276E-3</v>
      </c>
    </row>
    <row r="5380" spans="1:17" x14ac:dyDescent="0.3">
      <c r="A5380" s="29">
        <v>2075689</v>
      </c>
      <c r="B5380" s="1">
        <v>136</v>
      </c>
      <c r="C5380" s="1" t="s">
        <v>14</v>
      </c>
      <c r="D5380" s="1" t="s">
        <v>63</v>
      </c>
      <c r="E5380" s="1" t="s">
        <v>64</v>
      </c>
      <c r="F5380" s="47">
        <v>714</v>
      </c>
      <c r="G5380" s="34">
        <v>1177.43</v>
      </c>
      <c r="H5380" s="1" t="s">
        <v>218</v>
      </c>
      <c r="I5380" s="34">
        <v>7.9904999999999993E-3</v>
      </c>
      <c r="J5380" s="34">
        <v>1466.4686697853499</v>
      </c>
      <c r="K5380" s="35" t="str">
        <f t="shared" si="436"/>
        <v>Leenderbos, Groote Heide &amp; De Plateaux_H2310</v>
      </c>
      <c r="L5380" s="36">
        <f>VLOOKUP(D5380,DATA!A:F,5,FALSE)</f>
        <v>1.0986712608830001E-2</v>
      </c>
      <c r="M5380" s="37">
        <f>VLOOKUP(D5380,DATA!A:F,6,FALSE)</f>
        <v>982</v>
      </c>
      <c r="N5380" s="36">
        <f t="shared" si="437"/>
        <v>89.540058545692773</v>
      </c>
      <c r="O5380" s="36">
        <f t="shared" si="438"/>
        <v>89.540880737741944</v>
      </c>
      <c r="P5380" s="36">
        <f t="shared" si="439"/>
        <v>8.2219204917066691E-4</v>
      </c>
      <c r="Q5380" s="36">
        <f t="shared" si="440"/>
        <v>1.2057188806553988E-2</v>
      </c>
    </row>
    <row r="5381" spans="1:17" x14ac:dyDescent="0.3">
      <c r="A5381" s="29">
        <v>2075689</v>
      </c>
      <c r="B5381" s="1">
        <v>136</v>
      </c>
      <c r="C5381" s="1" t="s">
        <v>14</v>
      </c>
      <c r="D5381" s="1" t="s">
        <v>41</v>
      </c>
      <c r="E5381" s="1" t="s">
        <v>42</v>
      </c>
      <c r="F5381" s="47">
        <v>1071</v>
      </c>
      <c r="G5381" s="34">
        <v>1177.43</v>
      </c>
      <c r="H5381" s="1" t="s">
        <v>218</v>
      </c>
      <c r="I5381" s="34">
        <v>7.9904999999999993E-3</v>
      </c>
      <c r="J5381" s="34">
        <v>355.09924000000001</v>
      </c>
      <c r="K5381" s="35" t="str">
        <f t="shared" si="436"/>
        <v>Leenderbos, Groote Heide &amp; De Plateaux_H4010A</v>
      </c>
      <c r="L5381" s="36">
        <f>VLOOKUP(D5381,DATA!A:F,5,FALSE)</f>
        <v>1.3726988247862192E-2</v>
      </c>
      <c r="M5381" s="37">
        <f>VLOOKUP(D5381,DATA!A:F,6,FALSE)</f>
        <v>1285.5</v>
      </c>
      <c r="N5381" s="36">
        <f t="shared" si="437"/>
        <v>18.490302130630788</v>
      </c>
      <c r="O5381" s="36">
        <f t="shared" si="438"/>
        <v>18.491955300641408</v>
      </c>
      <c r="P5381" s="36">
        <f t="shared" si="439"/>
        <v>1.653170010619931E-3</v>
      </c>
      <c r="Q5381" s="36">
        <f t="shared" si="440"/>
        <v>5.8703941436192945E-3</v>
      </c>
    </row>
    <row r="5382" spans="1:17" x14ac:dyDescent="0.3">
      <c r="A5382" s="29">
        <v>2075689</v>
      </c>
      <c r="B5382" s="1">
        <v>136</v>
      </c>
      <c r="C5382" s="1" t="s">
        <v>14</v>
      </c>
      <c r="D5382" s="1" t="s">
        <v>53</v>
      </c>
      <c r="E5382" s="1" t="s">
        <v>54</v>
      </c>
      <c r="F5382" s="47">
        <v>714</v>
      </c>
      <c r="G5382" s="34">
        <v>1177.43</v>
      </c>
      <c r="H5382" s="1" t="s">
        <v>218</v>
      </c>
      <c r="I5382" s="34">
        <v>7.9904999999999993E-3</v>
      </c>
      <c r="J5382" s="34">
        <v>942.08328307585805</v>
      </c>
      <c r="K5382" s="35" t="str">
        <f t="shared" si="436"/>
        <v>Leenderbos, Groote Heide &amp; De Plateaux_H4030</v>
      </c>
      <c r="L5382" s="36">
        <f>VLOOKUP(D5382,DATA!A:F,5,FALSE)</f>
        <v>1.0986712608830001E-2</v>
      </c>
      <c r="M5382" s="37">
        <f>VLOOKUP(D5382,DATA!A:F,6,FALSE)</f>
        <v>982</v>
      </c>
      <c r="N5382" s="36">
        <f t="shared" si="437"/>
        <v>89.540058545692773</v>
      </c>
      <c r="O5382" s="36">
        <f t="shared" si="438"/>
        <v>89.540880737741944</v>
      </c>
      <c r="P5382" s="36">
        <f t="shared" si="439"/>
        <v>8.2219204917066691E-4</v>
      </c>
      <c r="Q5382" s="36">
        <f t="shared" si="440"/>
        <v>7.745733850015691E-3</v>
      </c>
    </row>
    <row r="5383" spans="1:17" x14ac:dyDescent="0.3">
      <c r="A5383" s="29">
        <v>2075690</v>
      </c>
      <c r="B5383" s="1">
        <v>136</v>
      </c>
      <c r="C5383" s="1" t="s">
        <v>14</v>
      </c>
      <c r="D5383" s="1" t="s">
        <v>63</v>
      </c>
      <c r="E5383" s="1" t="s">
        <v>64</v>
      </c>
      <c r="F5383" s="47">
        <v>714</v>
      </c>
      <c r="G5383" s="34">
        <v>844.98</v>
      </c>
      <c r="H5383" s="1" t="s">
        <v>218</v>
      </c>
      <c r="I5383" s="34">
        <v>5.7698000000000003E-3</v>
      </c>
      <c r="J5383" s="34">
        <v>3869.7358879511498</v>
      </c>
      <c r="K5383" s="35" t="str">
        <f t="shared" si="436"/>
        <v>Leenderbos, Groote Heide &amp; De Plateaux_H2310</v>
      </c>
      <c r="L5383" s="36">
        <f>VLOOKUP(D5383,DATA!A:F,5,FALSE)</f>
        <v>1.0986712608830001E-2</v>
      </c>
      <c r="M5383" s="37">
        <f>VLOOKUP(D5383,DATA!A:F,6,FALSE)</f>
        <v>982</v>
      </c>
      <c r="N5383" s="36">
        <f t="shared" si="437"/>
        <v>18.162160859706105</v>
      </c>
      <c r="O5383" s="36">
        <f t="shared" si="438"/>
        <v>18.163103094115737</v>
      </c>
      <c r="P5383" s="36">
        <f t="shared" si="439"/>
        <v>9.4223440963148164E-4</v>
      </c>
      <c r="Q5383" s="36">
        <f t="shared" si="440"/>
        <v>3.6461983098134094E-2</v>
      </c>
    </row>
    <row r="5384" spans="1:17" x14ac:dyDescent="0.3">
      <c r="A5384" s="29">
        <v>2075690</v>
      </c>
      <c r="B5384" s="1">
        <v>136</v>
      </c>
      <c r="C5384" s="1" t="s">
        <v>14</v>
      </c>
      <c r="D5384" s="1" t="s">
        <v>61</v>
      </c>
      <c r="E5384" s="1" t="s">
        <v>62</v>
      </c>
      <c r="F5384" s="47">
        <v>714</v>
      </c>
      <c r="G5384" s="34">
        <v>844.98</v>
      </c>
      <c r="H5384" s="1" t="s">
        <v>218</v>
      </c>
      <c r="I5384" s="34">
        <v>5.7698000000000003E-3</v>
      </c>
      <c r="J5384" s="34">
        <v>295.52136000000002</v>
      </c>
      <c r="K5384" s="35" t="str">
        <f t="shared" si="436"/>
        <v>Leenderbos, Groote Heide &amp; De Plateaux_H2330</v>
      </c>
      <c r="L5384" s="36">
        <f>VLOOKUP(D5384,DATA!A:F,5,FALSE)</f>
        <v>1.0986712608830001E-2</v>
      </c>
      <c r="M5384" s="37">
        <f>VLOOKUP(D5384,DATA!A:F,6,FALSE)</f>
        <v>982</v>
      </c>
      <c r="N5384" s="36">
        <f t="shared" si="437"/>
        <v>18.162160859706105</v>
      </c>
      <c r="O5384" s="36">
        <f t="shared" si="438"/>
        <v>18.163103094115737</v>
      </c>
      <c r="P5384" s="36">
        <f t="shared" si="439"/>
        <v>9.4223440963148164E-4</v>
      </c>
      <c r="Q5384" s="36">
        <f t="shared" si="440"/>
        <v>2.7845039417309257E-3</v>
      </c>
    </row>
    <row r="5385" spans="1:17" x14ac:dyDescent="0.3">
      <c r="A5385" s="30">
        <v>2075690</v>
      </c>
      <c r="B5385" s="14">
        <v>136</v>
      </c>
      <c r="C5385" s="14" t="s">
        <v>14</v>
      </c>
      <c r="D5385" s="14" t="s">
        <v>55</v>
      </c>
      <c r="E5385" s="14" t="s">
        <v>56</v>
      </c>
      <c r="F5385" s="48">
        <v>500</v>
      </c>
      <c r="G5385" s="38">
        <v>844.98</v>
      </c>
      <c r="H5385" s="14" t="s">
        <v>218</v>
      </c>
      <c r="I5385" s="38">
        <v>5.7698000000000003E-3</v>
      </c>
      <c r="J5385" s="38">
        <v>654.31672147188203</v>
      </c>
      <c r="K5385" s="39" t="str">
        <f t="shared" si="436"/>
        <v>Leenderbos, Groote Heide &amp; De Plateaux_H3130</v>
      </c>
      <c r="L5385" s="40">
        <f>VLOOKUP(D5385,DATA!A:F,5,FALSE)</f>
        <v>0</v>
      </c>
      <c r="M5385" s="41">
        <f>VLOOKUP(D5385,DATA!A:F,6,FALSE)</f>
        <v>3.5</v>
      </c>
      <c r="N5385" s="40">
        <f t="shared" si="437"/>
        <v>50</v>
      </c>
      <c r="O5385" s="40">
        <f t="shared" si="438"/>
        <v>50</v>
      </c>
      <c r="P5385" s="40">
        <f>J5385/10000*I5385</f>
        <v>3.7752766195484652E-4</v>
      </c>
      <c r="Q5385" s="40">
        <f>IF(AND(H5385&lt;&gt;"below",I5385&gt;=0.005),M5385*P5385,0)</f>
        <v>1.3213468168419627E-3</v>
      </c>
    </row>
    <row r="5386" spans="1:17" x14ac:dyDescent="0.3">
      <c r="A5386" s="29">
        <v>2075691</v>
      </c>
      <c r="B5386" s="1">
        <v>136</v>
      </c>
      <c r="C5386" s="1" t="s">
        <v>14</v>
      </c>
      <c r="D5386" s="1" t="s">
        <v>57</v>
      </c>
      <c r="E5386" s="1" t="s">
        <v>58</v>
      </c>
      <c r="F5386" s="47">
        <v>714</v>
      </c>
      <c r="G5386" s="34">
        <v>758.4</v>
      </c>
      <c r="H5386" s="1" t="s">
        <v>218</v>
      </c>
      <c r="I5386" s="34">
        <v>4.9347999999999996E-3</v>
      </c>
      <c r="J5386" s="34">
        <v>9885.7870000000003</v>
      </c>
      <c r="K5386" s="35" t="str">
        <f t="shared" si="436"/>
        <v>Leenderbos, Groote Heide &amp; De Plateaux_H3160</v>
      </c>
      <c r="L5386" s="36">
        <f>VLOOKUP(D5386,DATA!A:F,5,FALSE)</f>
        <v>1.0986712608830001E-2</v>
      </c>
      <c r="M5386" s="37">
        <f>VLOOKUP(D5386,DATA!A:F,6,FALSE)</f>
        <v>982</v>
      </c>
      <c r="N5386" s="36">
        <f t="shared" si="437"/>
        <v>7.8955137133469764</v>
      </c>
      <c r="O5386" s="36">
        <f t="shared" si="438"/>
        <v>7.8959079966728263</v>
      </c>
      <c r="P5386" s="36">
        <f t="shared" si="439"/>
        <v>3.9428332584989789E-4</v>
      </c>
      <c r="Q5386" s="36">
        <f t="shared" si="440"/>
        <v>0</v>
      </c>
    </row>
    <row r="5387" spans="1:17" x14ac:dyDescent="0.3">
      <c r="A5387" s="29">
        <v>2075692</v>
      </c>
      <c r="B5387" s="1">
        <v>136</v>
      </c>
      <c r="C5387" s="1" t="s">
        <v>14</v>
      </c>
      <c r="D5387" s="1" t="s">
        <v>57</v>
      </c>
      <c r="E5387" s="1" t="s">
        <v>58</v>
      </c>
      <c r="F5387" s="47">
        <v>714</v>
      </c>
      <c r="G5387" s="34">
        <v>842.13</v>
      </c>
      <c r="H5387" s="1" t="s">
        <v>218</v>
      </c>
      <c r="I5387" s="34">
        <v>5.4079000000000002E-3</v>
      </c>
      <c r="J5387" s="34">
        <v>10000</v>
      </c>
      <c r="K5387" s="35" t="str">
        <f t="shared" si="436"/>
        <v>Leenderbos, Groote Heide &amp; De Plateaux_H3160</v>
      </c>
      <c r="L5387" s="36">
        <f>VLOOKUP(D5387,DATA!A:F,5,FALSE)</f>
        <v>1.0986712608830001E-2</v>
      </c>
      <c r="M5387" s="37">
        <f>VLOOKUP(D5387,DATA!A:F,6,FALSE)</f>
        <v>982</v>
      </c>
      <c r="N5387" s="36">
        <f t="shared" si="437"/>
        <v>17.701383560138751</v>
      </c>
      <c r="O5387" s="36">
        <f t="shared" si="438"/>
        <v>17.702249134726511</v>
      </c>
      <c r="P5387" s="36">
        <f t="shared" si="439"/>
        <v>8.6557458775970986E-4</v>
      </c>
      <c r="Q5387" s="36">
        <f t="shared" si="440"/>
        <v>8.6557458775970986E-2</v>
      </c>
    </row>
    <row r="5388" spans="1:17" x14ac:dyDescent="0.3">
      <c r="A5388" s="29">
        <v>2075709</v>
      </c>
      <c r="B5388" s="1">
        <v>136</v>
      </c>
      <c r="C5388" s="1" t="s">
        <v>14</v>
      </c>
      <c r="D5388" s="1" t="s">
        <v>53</v>
      </c>
      <c r="E5388" s="1" t="s">
        <v>54</v>
      </c>
      <c r="F5388" s="47">
        <v>714</v>
      </c>
      <c r="G5388" s="34">
        <v>1197.3599999999999</v>
      </c>
      <c r="H5388" s="1" t="s">
        <v>218</v>
      </c>
      <c r="I5388" s="34">
        <v>7.3699000000000004E-3</v>
      </c>
      <c r="J5388" s="34">
        <v>3996.0419999999999</v>
      </c>
      <c r="K5388" s="35" t="str">
        <f t="shared" si="436"/>
        <v>Leenderbos, Groote Heide &amp; De Plateaux_H4030</v>
      </c>
      <c r="L5388" s="36">
        <f>VLOOKUP(D5388,DATA!A:F,5,FALSE)</f>
        <v>1.0986712608830001E-2</v>
      </c>
      <c r="M5388" s="37">
        <f>VLOOKUP(D5388,DATA!A:F,6,FALSE)</f>
        <v>982</v>
      </c>
      <c r="N5388" s="36">
        <f t="shared" si="437"/>
        <v>91.420533899441921</v>
      </c>
      <c r="O5388" s="36">
        <f t="shared" si="438"/>
        <v>91.421168965365055</v>
      </c>
      <c r="P5388" s="36">
        <f t="shared" si="439"/>
        <v>6.3506592313444798E-4</v>
      </c>
      <c r="Q5388" s="36">
        <f t="shared" si="440"/>
        <v>2.5377501016140256E-2</v>
      </c>
    </row>
    <row r="5389" spans="1:17" x14ac:dyDescent="0.3">
      <c r="A5389" s="29">
        <v>2075731</v>
      </c>
      <c r="B5389" s="1">
        <v>136</v>
      </c>
      <c r="C5389" s="1" t="s">
        <v>14</v>
      </c>
      <c r="D5389" s="1" t="s">
        <v>53</v>
      </c>
      <c r="E5389" s="1" t="s">
        <v>54</v>
      </c>
      <c r="F5389" s="47">
        <v>714</v>
      </c>
      <c r="G5389" s="34">
        <v>1128.28</v>
      </c>
      <c r="H5389" s="1" t="s">
        <v>218</v>
      </c>
      <c r="I5389" s="34">
        <v>6.2538999999999997E-3</v>
      </c>
      <c r="J5389" s="34">
        <v>6956.1949999999997</v>
      </c>
      <c r="K5389" s="35" t="str">
        <f t="shared" si="436"/>
        <v>Leenderbos, Groote Heide &amp; De Plateaux_H4030</v>
      </c>
      <c r="L5389" s="36">
        <f>VLOOKUP(D5389,DATA!A:F,5,FALSE)</f>
        <v>1.0986712608830001E-2</v>
      </c>
      <c r="M5389" s="37">
        <f>VLOOKUP(D5389,DATA!A:F,6,FALSE)</f>
        <v>982</v>
      </c>
      <c r="N5389" s="36">
        <f t="shared" si="437"/>
        <v>83.301342248224032</v>
      </c>
      <c r="O5389" s="36">
        <f t="shared" si="438"/>
        <v>83.302297993857877</v>
      </c>
      <c r="P5389" s="36">
        <f t="shared" si="439"/>
        <v>9.5574563384559497E-4</v>
      </c>
      <c r="Q5389" s="36">
        <f t="shared" si="440"/>
        <v>6.6483529994285584E-2</v>
      </c>
    </row>
    <row r="5390" spans="1:17" x14ac:dyDescent="0.3">
      <c r="A5390" s="29">
        <v>2075732</v>
      </c>
      <c r="B5390" s="1">
        <v>136</v>
      </c>
      <c r="C5390" s="1" t="s">
        <v>14</v>
      </c>
      <c r="D5390" s="1" t="s">
        <v>53</v>
      </c>
      <c r="E5390" s="1" t="s">
        <v>54</v>
      </c>
      <c r="F5390" s="47">
        <v>714</v>
      </c>
      <c r="G5390" s="34">
        <v>1111.94</v>
      </c>
      <c r="H5390" s="1" t="s">
        <v>218</v>
      </c>
      <c r="I5390" s="34">
        <v>6.3407999999999997E-3</v>
      </c>
      <c r="J5390" s="34">
        <v>8046.3130000000001</v>
      </c>
      <c r="K5390" s="35" t="str">
        <f t="shared" si="436"/>
        <v>Leenderbos, Groote Heide &amp; De Plateaux_H4030</v>
      </c>
      <c r="L5390" s="36">
        <f>VLOOKUP(D5390,DATA!A:F,5,FALSE)</f>
        <v>1.0986712608830001E-2</v>
      </c>
      <c r="M5390" s="37">
        <f>VLOOKUP(D5390,DATA!A:F,6,FALSE)</f>
        <v>982</v>
      </c>
      <c r="N5390" s="36">
        <f t="shared" si="437"/>
        <v>80.652918913084591</v>
      </c>
      <c r="O5390" s="36">
        <f t="shared" si="438"/>
        <v>80.654005934466213</v>
      </c>
      <c r="P5390" s="36">
        <f t="shared" si="439"/>
        <v>1.0870213816218666E-3</v>
      </c>
      <c r="Q5390" s="36">
        <f t="shared" si="440"/>
        <v>8.7465142742219865E-2</v>
      </c>
    </row>
    <row r="5391" spans="1:17" x14ac:dyDescent="0.3">
      <c r="A5391" s="29">
        <v>2075734</v>
      </c>
      <c r="B5391" s="1">
        <v>136</v>
      </c>
      <c r="C5391" s="1" t="s">
        <v>14</v>
      </c>
      <c r="D5391" s="1" t="s">
        <v>53</v>
      </c>
      <c r="E5391" s="1" t="s">
        <v>54</v>
      </c>
      <c r="F5391" s="47">
        <v>714</v>
      </c>
      <c r="G5391" s="34">
        <v>1215.95</v>
      </c>
      <c r="H5391" s="1" t="s">
        <v>218</v>
      </c>
      <c r="I5391" s="34">
        <v>6.7892999999999998E-3</v>
      </c>
      <c r="J5391" s="34">
        <v>7873.0282999999999</v>
      </c>
      <c r="K5391" s="35" t="str">
        <f t="shared" si="436"/>
        <v>Leenderbos, Groote Heide &amp; De Plateaux_H4030</v>
      </c>
      <c r="L5391" s="36">
        <f>VLOOKUP(D5391,DATA!A:F,5,FALSE)</f>
        <v>1.0986712608830001E-2</v>
      </c>
      <c r="M5391" s="37">
        <f>VLOOKUP(D5391,DATA!A:F,6,FALSE)</f>
        <v>982</v>
      </c>
      <c r="N5391" s="36">
        <f t="shared" si="437"/>
        <v>92.892823961729505</v>
      </c>
      <c r="O5391" s="36">
        <f t="shared" si="438"/>
        <v>92.893316407154444</v>
      </c>
      <c r="P5391" s="36">
        <f t="shared" si="439"/>
        <v>4.9244542493909194E-4</v>
      </c>
      <c r="Q5391" s="36">
        <f t="shared" si="440"/>
        <v>3.8770367667509964E-2</v>
      </c>
    </row>
    <row r="5392" spans="1:17" x14ac:dyDescent="0.3">
      <c r="A5392" s="29">
        <v>2075735</v>
      </c>
      <c r="B5392" s="1">
        <v>136</v>
      </c>
      <c r="C5392" s="1" t="s">
        <v>14</v>
      </c>
      <c r="D5392" s="1" t="s">
        <v>63</v>
      </c>
      <c r="E5392" s="1" t="s">
        <v>64</v>
      </c>
      <c r="F5392" s="47">
        <v>714</v>
      </c>
      <c r="G5392" s="34">
        <v>1348.61</v>
      </c>
      <c r="H5392" s="1" t="s">
        <v>218</v>
      </c>
      <c r="I5392" s="34">
        <v>7.5373999999999997E-3</v>
      </c>
      <c r="J5392" s="34">
        <v>994.0575</v>
      </c>
      <c r="K5392" s="35" t="str">
        <f t="shared" si="436"/>
        <v>Leenderbos, Groote Heide &amp; De Plateaux_H2310</v>
      </c>
      <c r="L5392" s="36">
        <f>VLOOKUP(D5392,DATA!A:F,5,FALSE)</f>
        <v>1.0986712608830001E-2</v>
      </c>
      <c r="M5392" s="37">
        <f>VLOOKUP(D5392,DATA!A:F,6,FALSE)</f>
        <v>982</v>
      </c>
      <c r="N5392" s="36">
        <f t="shared" si="437"/>
        <v>98.249895539248598</v>
      </c>
      <c r="O5392" s="36">
        <f t="shared" si="438"/>
        <v>98.250037925495889</v>
      </c>
      <c r="P5392" s="36">
        <f t="shared" si="439"/>
        <v>1.4238624729046023E-4</v>
      </c>
      <c r="Q5392" s="36">
        <f t="shared" si="440"/>
        <v>1.4154011701593666E-3</v>
      </c>
    </row>
    <row r="5393" spans="1:17" x14ac:dyDescent="0.3">
      <c r="A5393" s="29">
        <v>2075735</v>
      </c>
      <c r="B5393" s="1">
        <v>136</v>
      </c>
      <c r="C5393" s="1" t="s">
        <v>14</v>
      </c>
      <c r="D5393" s="1" t="s">
        <v>53</v>
      </c>
      <c r="E5393" s="1" t="s">
        <v>54</v>
      </c>
      <c r="F5393" s="47">
        <v>714</v>
      </c>
      <c r="G5393" s="34">
        <v>1348.61</v>
      </c>
      <c r="H5393" s="1" t="s">
        <v>218</v>
      </c>
      <c r="I5393" s="34">
        <v>7.5373999999999997E-3</v>
      </c>
      <c r="J5393" s="34">
        <v>375.62625000000003</v>
      </c>
      <c r="K5393" s="35" t="str">
        <f t="shared" si="436"/>
        <v>Leenderbos, Groote Heide &amp; De Plateaux_H4030</v>
      </c>
      <c r="L5393" s="36">
        <f>VLOOKUP(D5393,DATA!A:F,5,FALSE)</f>
        <v>1.0986712608830001E-2</v>
      </c>
      <c r="M5393" s="37">
        <f>VLOOKUP(D5393,DATA!A:F,6,FALSE)</f>
        <v>982</v>
      </c>
      <c r="N5393" s="36">
        <f t="shared" si="437"/>
        <v>98.249895539248598</v>
      </c>
      <c r="O5393" s="36">
        <f t="shared" si="438"/>
        <v>98.250037925495889</v>
      </c>
      <c r="P5393" s="36">
        <f t="shared" si="439"/>
        <v>1.4238624729046023E-4</v>
      </c>
      <c r="Q5393" s="36">
        <f t="shared" si="440"/>
        <v>5.3484012121288236E-4</v>
      </c>
    </row>
    <row r="5394" spans="1:17" x14ac:dyDescent="0.3">
      <c r="A5394" s="29">
        <v>2077218</v>
      </c>
      <c r="B5394" s="1">
        <v>136</v>
      </c>
      <c r="C5394" s="1" t="s">
        <v>14</v>
      </c>
      <c r="D5394" s="1" t="s">
        <v>63</v>
      </c>
      <c r="E5394" s="1" t="s">
        <v>64</v>
      </c>
      <c r="F5394" s="47">
        <v>714</v>
      </c>
      <c r="G5394" s="34">
        <v>1496.82</v>
      </c>
      <c r="H5394" s="1" t="s">
        <v>218</v>
      </c>
      <c r="I5394" s="34">
        <v>1.0284099999999999E-2</v>
      </c>
      <c r="J5394" s="34">
        <v>1784.2523000000001</v>
      </c>
      <c r="K5394" s="35" t="str">
        <f t="shared" si="436"/>
        <v>Leenderbos, Groote Heide &amp; De Plateaux_H2310</v>
      </c>
      <c r="L5394" s="36">
        <f>VLOOKUP(D5394,DATA!A:F,5,FALSE)</f>
        <v>1.0986712608830001E-2</v>
      </c>
      <c r="M5394" s="37">
        <f>VLOOKUP(D5394,DATA!A:F,6,FALSE)</f>
        <v>982</v>
      </c>
      <c r="N5394" s="36">
        <f t="shared" si="437"/>
        <v>99.651633067414949</v>
      </c>
      <c r="O5394" s="36">
        <f t="shared" si="438"/>
        <v>99.651672289532442</v>
      </c>
      <c r="P5394" s="36">
        <f t="shared" si="439"/>
        <v>3.9222117493409314E-5</v>
      </c>
      <c r="Q5394" s="36">
        <f t="shared" si="440"/>
        <v>6.9982153348485806E-4</v>
      </c>
    </row>
    <row r="5395" spans="1:17" x14ac:dyDescent="0.3">
      <c r="A5395" s="29">
        <v>2077218</v>
      </c>
      <c r="B5395" s="1">
        <v>136</v>
      </c>
      <c r="C5395" s="1" t="s">
        <v>14</v>
      </c>
      <c r="D5395" s="1" t="s">
        <v>53</v>
      </c>
      <c r="E5395" s="1" t="s">
        <v>54</v>
      </c>
      <c r="F5395" s="47">
        <v>714</v>
      </c>
      <c r="G5395" s="34">
        <v>1496.82</v>
      </c>
      <c r="H5395" s="1" t="s">
        <v>218</v>
      </c>
      <c r="I5395" s="34">
        <v>1.0284099999999999E-2</v>
      </c>
      <c r="J5395" s="34">
        <v>28.851821999999999</v>
      </c>
      <c r="K5395" s="35" t="str">
        <f t="shared" si="436"/>
        <v>Leenderbos, Groote Heide &amp; De Plateaux_H4030</v>
      </c>
      <c r="L5395" s="36">
        <f>VLOOKUP(D5395,DATA!A:F,5,FALSE)</f>
        <v>1.0986712608830001E-2</v>
      </c>
      <c r="M5395" s="37">
        <f>VLOOKUP(D5395,DATA!A:F,6,FALSE)</f>
        <v>982</v>
      </c>
      <c r="N5395" s="36">
        <f t="shared" si="437"/>
        <v>99.651633067414949</v>
      </c>
      <c r="O5395" s="36">
        <f t="shared" si="438"/>
        <v>99.651672289532442</v>
      </c>
      <c r="P5395" s="36">
        <f t="shared" si="439"/>
        <v>3.9222117493409314E-5</v>
      </c>
      <c r="Q5395" s="36">
        <f t="shared" si="440"/>
        <v>1.1316295523829317E-5</v>
      </c>
    </row>
    <row r="5396" spans="1:17" x14ac:dyDescent="0.3">
      <c r="A5396" s="29">
        <v>2077219</v>
      </c>
      <c r="B5396" s="1">
        <v>136</v>
      </c>
      <c r="C5396" s="1" t="s">
        <v>14</v>
      </c>
      <c r="D5396" s="1" t="s">
        <v>63</v>
      </c>
      <c r="E5396" s="1" t="s">
        <v>64</v>
      </c>
      <c r="F5396" s="47">
        <v>714</v>
      </c>
      <c r="G5396" s="34">
        <v>912.35</v>
      </c>
      <c r="H5396" s="1" t="s">
        <v>218</v>
      </c>
      <c r="I5396" s="34">
        <v>6.3064000000000002E-3</v>
      </c>
      <c r="J5396" s="34">
        <v>4761.4200204367498</v>
      </c>
      <c r="K5396" s="35" t="str">
        <f t="shared" si="436"/>
        <v>Leenderbos, Groote Heide &amp; De Plateaux_H2310</v>
      </c>
      <c r="L5396" s="36">
        <f>VLOOKUP(D5396,DATA!A:F,5,FALSE)</f>
        <v>1.0986712608830001E-2</v>
      </c>
      <c r="M5396" s="37">
        <f>VLOOKUP(D5396,DATA!A:F,6,FALSE)</f>
        <v>982</v>
      </c>
      <c r="N5396" s="36">
        <f t="shared" si="437"/>
        <v>31.751303980258108</v>
      </c>
      <c r="O5396" s="36">
        <f t="shared" si="438"/>
        <v>31.752805429630801</v>
      </c>
      <c r="P5396" s="36">
        <f t="shared" si="439"/>
        <v>1.5014493726930311E-3</v>
      </c>
      <c r="Q5396" s="36">
        <f t="shared" si="440"/>
        <v>7.1490311028127973E-2</v>
      </c>
    </row>
    <row r="5397" spans="1:17" x14ac:dyDescent="0.3">
      <c r="A5397" s="29">
        <v>2077220</v>
      </c>
      <c r="B5397" s="1">
        <v>136</v>
      </c>
      <c r="C5397" s="1" t="s">
        <v>14</v>
      </c>
      <c r="D5397" s="1" t="s">
        <v>63</v>
      </c>
      <c r="E5397" s="1" t="s">
        <v>64</v>
      </c>
      <c r="F5397" s="47">
        <v>714</v>
      </c>
      <c r="G5397" s="34">
        <v>794.14</v>
      </c>
      <c r="H5397" s="1" t="s">
        <v>218</v>
      </c>
      <c r="I5397" s="34">
        <v>5.2877000000000002E-3</v>
      </c>
      <c r="J5397" s="34">
        <v>372.29412887796002</v>
      </c>
      <c r="K5397" s="35" t="str">
        <f t="shared" si="436"/>
        <v>Leenderbos, Groote Heide &amp; De Plateaux_H2310</v>
      </c>
      <c r="L5397" s="36">
        <f>VLOOKUP(D5397,DATA!A:F,5,FALSE)</f>
        <v>1.0986712608830001E-2</v>
      </c>
      <c r="M5397" s="37">
        <f>VLOOKUP(D5397,DATA!A:F,6,FALSE)</f>
        <v>982</v>
      </c>
      <c r="N5397" s="36">
        <f t="shared" si="437"/>
        <v>11.264899994503592</v>
      </c>
      <c r="O5397" s="36">
        <f t="shared" si="438"/>
        <v>11.265480714964667</v>
      </c>
      <c r="P5397" s="36">
        <f t="shared" si="439"/>
        <v>5.8072046107504605E-4</v>
      </c>
      <c r="Q5397" s="36">
        <f t="shared" si="440"/>
        <v>2.1619881817754156E-3</v>
      </c>
    </row>
    <row r="5398" spans="1:17" x14ac:dyDescent="0.3">
      <c r="A5398" s="29">
        <v>2077220</v>
      </c>
      <c r="B5398" s="1">
        <v>136</v>
      </c>
      <c r="C5398" s="1" t="s">
        <v>14</v>
      </c>
      <c r="D5398" s="1" t="s">
        <v>61</v>
      </c>
      <c r="E5398" s="1" t="s">
        <v>62</v>
      </c>
      <c r="F5398" s="47">
        <v>714</v>
      </c>
      <c r="G5398" s="34">
        <v>794.14</v>
      </c>
      <c r="H5398" s="1" t="s">
        <v>218</v>
      </c>
      <c r="I5398" s="34">
        <v>5.2877000000000002E-3</v>
      </c>
      <c r="J5398" s="34">
        <v>144.60558</v>
      </c>
      <c r="K5398" s="35" t="str">
        <f t="shared" si="436"/>
        <v>Leenderbos, Groote Heide &amp; De Plateaux_H2330</v>
      </c>
      <c r="L5398" s="36">
        <f>VLOOKUP(D5398,DATA!A:F,5,FALSE)</f>
        <v>1.0986712608830001E-2</v>
      </c>
      <c r="M5398" s="37">
        <f>VLOOKUP(D5398,DATA!A:F,6,FALSE)</f>
        <v>982</v>
      </c>
      <c r="N5398" s="36">
        <f t="shared" si="437"/>
        <v>11.264899994503592</v>
      </c>
      <c r="O5398" s="36">
        <f t="shared" si="438"/>
        <v>11.265480714964667</v>
      </c>
      <c r="P5398" s="36">
        <f t="shared" si="439"/>
        <v>5.8072046107504605E-4</v>
      </c>
      <c r="Q5398" s="36">
        <f t="shared" si="440"/>
        <v>8.3975419091624458E-4</v>
      </c>
    </row>
    <row r="5399" spans="1:17" x14ac:dyDescent="0.3">
      <c r="A5399" s="30">
        <v>2077220</v>
      </c>
      <c r="B5399" s="14">
        <v>136</v>
      </c>
      <c r="C5399" s="14" t="s">
        <v>14</v>
      </c>
      <c r="D5399" s="14" t="s">
        <v>55</v>
      </c>
      <c r="E5399" s="14" t="s">
        <v>56</v>
      </c>
      <c r="F5399" s="48">
        <v>500</v>
      </c>
      <c r="G5399" s="38">
        <v>794.14</v>
      </c>
      <c r="H5399" s="14" t="s">
        <v>218</v>
      </c>
      <c r="I5399" s="38">
        <v>5.2877000000000002E-3</v>
      </c>
      <c r="J5399" s="38">
        <v>1118.33141802969</v>
      </c>
      <c r="K5399" s="39" t="str">
        <f t="shared" si="436"/>
        <v>Leenderbos, Groote Heide &amp; De Plateaux_H3130</v>
      </c>
      <c r="L5399" s="40">
        <f>VLOOKUP(D5399,DATA!A:F,5,FALSE)</f>
        <v>0</v>
      </c>
      <c r="M5399" s="41">
        <f>VLOOKUP(D5399,DATA!A:F,6,FALSE)</f>
        <v>3.5</v>
      </c>
      <c r="N5399" s="40">
        <f t="shared" si="437"/>
        <v>50</v>
      </c>
      <c r="O5399" s="40">
        <f t="shared" si="438"/>
        <v>50</v>
      </c>
      <c r="P5399" s="40">
        <f>J5399/10000*I5399</f>
        <v>5.9134010391155914E-4</v>
      </c>
      <c r="Q5399" s="40">
        <f>IF(AND(H5399&lt;&gt;"below",I5399&gt;=0.005),M5399*P5399,0)</f>
        <v>2.069690363690457E-3</v>
      </c>
    </row>
    <row r="5400" spans="1:17" x14ac:dyDescent="0.3">
      <c r="A5400" s="29">
        <v>2077220</v>
      </c>
      <c r="B5400" s="1">
        <v>136</v>
      </c>
      <c r="C5400" s="1" t="s">
        <v>14</v>
      </c>
      <c r="D5400" s="1" t="s">
        <v>57</v>
      </c>
      <c r="E5400" s="1" t="s">
        <v>58</v>
      </c>
      <c r="F5400" s="47">
        <v>714</v>
      </c>
      <c r="G5400" s="34">
        <v>794.14</v>
      </c>
      <c r="H5400" s="1" t="s">
        <v>218</v>
      </c>
      <c r="I5400" s="34">
        <v>5.2877000000000002E-3</v>
      </c>
      <c r="J5400" s="34">
        <v>3156.1060000000002</v>
      </c>
      <c r="K5400" s="35" t="str">
        <f t="shared" si="436"/>
        <v>Leenderbos, Groote Heide &amp; De Plateaux_H3160</v>
      </c>
      <c r="L5400" s="36">
        <f>VLOOKUP(D5400,DATA!A:F,5,FALSE)</f>
        <v>1.0986712608830001E-2</v>
      </c>
      <c r="M5400" s="37">
        <f>VLOOKUP(D5400,DATA!A:F,6,FALSE)</f>
        <v>982</v>
      </c>
      <c r="N5400" s="36">
        <f t="shared" si="437"/>
        <v>11.264899994503592</v>
      </c>
      <c r="O5400" s="36">
        <f t="shared" si="438"/>
        <v>11.265480714964667</v>
      </c>
      <c r="P5400" s="36">
        <f t="shared" si="439"/>
        <v>5.8072046107504605E-4</v>
      </c>
      <c r="Q5400" s="36">
        <f t="shared" si="440"/>
        <v>1.8328153315217196E-2</v>
      </c>
    </row>
    <row r="5401" spans="1:17" x14ac:dyDescent="0.3">
      <c r="A5401" s="30">
        <v>2077221</v>
      </c>
      <c r="B5401" s="14">
        <v>136</v>
      </c>
      <c r="C5401" s="14" t="s">
        <v>14</v>
      </c>
      <c r="D5401" s="14" t="s">
        <v>55</v>
      </c>
      <c r="E5401" s="14" t="s">
        <v>56</v>
      </c>
      <c r="F5401" s="48">
        <v>500</v>
      </c>
      <c r="G5401" s="38">
        <v>765.84</v>
      </c>
      <c r="H5401" s="14" t="s">
        <v>218</v>
      </c>
      <c r="I5401" s="38">
        <v>5.0093000000000004E-3</v>
      </c>
      <c r="J5401" s="38">
        <v>7.3633365</v>
      </c>
      <c r="K5401" s="39" t="str">
        <f t="shared" si="436"/>
        <v>Leenderbos, Groote Heide &amp; De Plateaux_H3130</v>
      </c>
      <c r="L5401" s="40">
        <f>VLOOKUP(D5401,DATA!A:F,5,FALSE)</f>
        <v>0</v>
      </c>
      <c r="M5401" s="41">
        <f>VLOOKUP(D5401,DATA!A:F,6,FALSE)</f>
        <v>3.5</v>
      </c>
      <c r="N5401" s="40">
        <f t="shared" si="437"/>
        <v>50</v>
      </c>
      <c r="O5401" s="40">
        <f t="shared" si="438"/>
        <v>50</v>
      </c>
      <c r="P5401" s="40">
        <f>J5401/10000*I5401</f>
        <v>3.6885161529450004E-6</v>
      </c>
      <c r="Q5401" s="40">
        <f>IF(AND(H5401&lt;&gt;"below",I5401&gt;=0.005),M5401*P5401,0)</f>
        <v>1.2909806535307502E-5</v>
      </c>
    </row>
    <row r="5402" spans="1:17" x14ac:dyDescent="0.3">
      <c r="A5402" s="29">
        <v>2077221</v>
      </c>
      <c r="B5402" s="1">
        <v>136</v>
      </c>
      <c r="C5402" s="1" t="s">
        <v>14</v>
      </c>
      <c r="D5402" s="1" t="s">
        <v>57</v>
      </c>
      <c r="E5402" s="1" t="s">
        <v>58</v>
      </c>
      <c r="F5402" s="47">
        <v>714</v>
      </c>
      <c r="G5402" s="34">
        <v>765.84</v>
      </c>
      <c r="H5402" s="1" t="s">
        <v>218</v>
      </c>
      <c r="I5402" s="34">
        <v>5.0093000000000004E-3</v>
      </c>
      <c r="J5402" s="34">
        <v>9970.5470000000005</v>
      </c>
      <c r="K5402" s="35" t="str">
        <f t="shared" si="436"/>
        <v>Leenderbos, Groote Heide &amp; De Plateaux_H3160</v>
      </c>
      <c r="L5402" s="36">
        <f>VLOOKUP(D5402,DATA!A:F,5,FALSE)</f>
        <v>1.0986712608830001E-2</v>
      </c>
      <c r="M5402" s="37">
        <f>VLOOKUP(D5402,DATA!A:F,6,FALSE)</f>
        <v>982</v>
      </c>
      <c r="N5402" s="36">
        <f t="shared" si="437"/>
        <v>8.5107781183990703</v>
      </c>
      <c r="O5402" s="36">
        <f t="shared" si="438"/>
        <v>8.511206660924886</v>
      </c>
      <c r="P5402" s="36">
        <f t="shared" si="439"/>
        <v>4.2854252581570051E-4</v>
      </c>
      <c r="Q5402" s="36">
        <f t="shared" si="440"/>
        <v>4.2728033951441556E-2</v>
      </c>
    </row>
    <row r="5403" spans="1:17" x14ac:dyDescent="0.3">
      <c r="A5403" s="29">
        <v>2077222</v>
      </c>
      <c r="B5403" s="1">
        <v>136</v>
      </c>
      <c r="C5403" s="1" t="s">
        <v>14</v>
      </c>
      <c r="D5403" s="1" t="s">
        <v>61</v>
      </c>
      <c r="E5403" s="1" t="s">
        <v>62</v>
      </c>
      <c r="F5403" s="47">
        <v>714</v>
      </c>
      <c r="G5403" s="34">
        <v>1171.1099999999999</v>
      </c>
      <c r="H5403" s="1" t="s">
        <v>218</v>
      </c>
      <c r="I5403" s="34">
        <v>7.6372000000000002E-3</v>
      </c>
      <c r="J5403" s="34">
        <v>161.72539</v>
      </c>
      <c r="K5403" s="35" t="str">
        <f t="shared" si="436"/>
        <v>Leenderbos, Groote Heide &amp; De Plateaux_H2330</v>
      </c>
      <c r="L5403" s="36">
        <f>VLOOKUP(D5403,DATA!A:F,5,FALSE)</f>
        <v>1.0986712608830001E-2</v>
      </c>
      <c r="M5403" s="37">
        <f>VLOOKUP(D5403,DATA!A:F,6,FALSE)</f>
        <v>982</v>
      </c>
      <c r="N5403" s="36">
        <f t="shared" si="437"/>
        <v>88.871649344807139</v>
      </c>
      <c r="O5403" s="36">
        <f t="shared" si="438"/>
        <v>88.872479160808695</v>
      </c>
      <c r="P5403" s="36">
        <f t="shared" si="439"/>
        <v>8.2981600155562774E-4</v>
      </c>
      <c r="Q5403" s="36">
        <f t="shared" si="440"/>
        <v>1.3420231647982451E-3</v>
      </c>
    </row>
    <row r="5404" spans="1:17" x14ac:dyDescent="0.3">
      <c r="A5404" s="30">
        <v>2077222</v>
      </c>
      <c r="B5404" s="14">
        <v>136</v>
      </c>
      <c r="C5404" s="14" t="s">
        <v>14</v>
      </c>
      <c r="D5404" s="14" t="s">
        <v>55</v>
      </c>
      <c r="E5404" s="14" t="s">
        <v>56</v>
      </c>
      <c r="F5404" s="48">
        <v>500</v>
      </c>
      <c r="G5404" s="38">
        <v>1171.1099999999999</v>
      </c>
      <c r="H5404" s="14" t="s">
        <v>218</v>
      </c>
      <c r="I5404" s="38">
        <v>7.6372000000000002E-3</v>
      </c>
      <c r="J5404" s="38">
        <v>219.0702675</v>
      </c>
      <c r="K5404" s="39" t="str">
        <f t="shared" si="436"/>
        <v>Leenderbos, Groote Heide &amp; De Plateaux_H3130</v>
      </c>
      <c r="L5404" s="40">
        <f>VLOOKUP(D5404,DATA!A:F,5,FALSE)</f>
        <v>0</v>
      </c>
      <c r="M5404" s="41">
        <f>VLOOKUP(D5404,DATA!A:F,6,FALSE)</f>
        <v>3.5</v>
      </c>
      <c r="N5404" s="40">
        <f t="shared" si="437"/>
        <v>50</v>
      </c>
      <c r="O5404" s="40">
        <f t="shared" si="438"/>
        <v>50</v>
      </c>
      <c r="P5404" s="40">
        <f>J5404/10000*I5404</f>
        <v>1.6730834469510001E-4</v>
      </c>
      <c r="Q5404" s="40">
        <f>IF(AND(H5404&lt;&gt;"below",I5404&gt;=0.005),M5404*P5404,0)</f>
        <v>5.8557920643285001E-4</v>
      </c>
    </row>
    <row r="5405" spans="1:17" x14ac:dyDescent="0.3">
      <c r="A5405" s="29">
        <v>2077222</v>
      </c>
      <c r="B5405" s="1">
        <v>136</v>
      </c>
      <c r="C5405" s="1" t="s">
        <v>14</v>
      </c>
      <c r="D5405" s="1" t="s">
        <v>57</v>
      </c>
      <c r="E5405" s="1" t="s">
        <v>58</v>
      </c>
      <c r="F5405" s="47">
        <v>714</v>
      </c>
      <c r="G5405" s="34">
        <v>1171.1099999999999</v>
      </c>
      <c r="H5405" s="1" t="s">
        <v>218</v>
      </c>
      <c r="I5405" s="34">
        <v>7.6372000000000002E-3</v>
      </c>
      <c r="J5405" s="34">
        <v>2401.5100000000002</v>
      </c>
      <c r="K5405" s="35" t="str">
        <f t="shared" si="436"/>
        <v>Leenderbos, Groote Heide &amp; De Plateaux_H3160</v>
      </c>
      <c r="L5405" s="36">
        <f>VLOOKUP(D5405,DATA!A:F,5,FALSE)</f>
        <v>1.0986712608830001E-2</v>
      </c>
      <c r="M5405" s="37">
        <f>VLOOKUP(D5405,DATA!A:F,6,FALSE)</f>
        <v>982</v>
      </c>
      <c r="N5405" s="36">
        <f t="shared" si="437"/>
        <v>88.871649344807139</v>
      </c>
      <c r="O5405" s="36">
        <f t="shared" si="438"/>
        <v>88.872479160808695</v>
      </c>
      <c r="P5405" s="36">
        <f t="shared" si="439"/>
        <v>8.2981600155562774E-4</v>
      </c>
      <c r="Q5405" s="36">
        <f t="shared" si="440"/>
        <v>1.992811425895856E-2</v>
      </c>
    </row>
    <row r="5406" spans="1:17" x14ac:dyDescent="0.3">
      <c r="A5406" s="29">
        <v>2077238</v>
      </c>
      <c r="B5406" s="1">
        <v>136</v>
      </c>
      <c r="C5406" s="1" t="s">
        <v>14</v>
      </c>
      <c r="D5406" s="1" t="s">
        <v>53</v>
      </c>
      <c r="E5406" s="1" t="s">
        <v>54</v>
      </c>
      <c r="F5406" s="47">
        <v>714</v>
      </c>
      <c r="G5406" s="34">
        <v>1109.08</v>
      </c>
      <c r="H5406" s="1" t="s">
        <v>218</v>
      </c>
      <c r="I5406" s="34">
        <v>6.8757999999999996E-3</v>
      </c>
      <c r="J5406" s="34">
        <v>5504.2627000000002</v>
      </c>
      <c r="K5406" s="35" t="str">
        <f t="shared" si="436"/>
        <v>Leenderbos, Groote Heide &amp; De Plateaux_H4030</v>
      </c>
      <c r="L5406" s="36">
        <f>VLOOKUP(D5406,DATA!A:F,5,FALSE)</f>
        <v>1.0986712608830001E-2</v>
      </c>
      <c r="M5406" s="37">
        <f>VLOOKUP(D5406,DATA!A:F,6,FALSE)</f>
        <v>982</v>
      </c>
      <c r="N5406" s="36">
        <f t="shared" si="437"/>
        <v>80.157883172033053</v>
      </c>
      <c r="O5406" s="36">
        <f t="shared" si="438"/>
        <v>80.159084648718903</v>
      </c>
      <c r="P5406" s="36">
        <f t="shared" si="439"/>
        <v>1.2014766858499115E-3</v>
      </c>
      <c r="Q5406" s="36">
        <f t="shared" si="440"/>
        <v>6.6132433068432861E-2</v>
      </c>
    </row>
    <row r="5407" spans="1:17" x14ac:dyDescent="0.3">
      <c r="A5407" s="29">
        <v>2077238</v>
      </c>
      <c r="B5407" s="1">
        <v>136</v>
      </c>
      <c r="C5407" s="1" t="s">
        <v>14</v>
      </c>
      <c r="D5407" s="1" t="s">
        <v>51</v>
      </c>
      <c r="E5407" s="1" t="s">
        <v>52</v>
      </c>
      <c r="F5407" s="47">
        <v>1000</v>
      </c>
      <c r="G5407" s="34">
        <v>1109.08</v>
      </c>
      <c r="H5407" s="1" t="s">
        <v>218</v>
      </c>
      <c r="I5407" s="34">
        <v>6.8757999999999996E-3</v>
      </c>
      <c r="J5407" s="34">
        <v>795.64557000000002</v>
      </c>
      <c r="K5407" s="35" t="str">
        <f t="shared" si="436"/>
        <v>Leenderbos, Groote Heide &amp; De Plateaux_Lg09</v>
      </c>
      <c r="L5407" s="36">
        <f>VLOOKUP(D5407,DATA!A:F,5,FALSE)</f>
        <v>8.4126827976184013E-3</v>
      </c>
      <c r="M5407" s="37">
        <f>VLOOKUP(D5407,DATA!A:F,6,FALSE)</f>
        <v>1350</v>
      </c>
      <c r="N5407" s="36">
        <f t="shared" si="437"/>
        <v>11.641937819139892</v>
      </c>
      <c r="O5407" s="36">
        <f t="shared" si="438"/>
        <v>11.642532849114247</v>
      </c>
      <c r="P5407" s="36">
        <f t="shared" si="439"/>
        <v>5.950299743542331E-4</v>
      </c>
      <c r="Q5407" s="36">
        <f t="shared" si="440"/>
        <v>4.7343296311215923E-3</v>
      </c>
    </row>
    <row r="5408" spans="1:17" x14ac:dyDescent="0.3">
      <c r="A5408" s="29">
        <v>2077239</v>
      </c>
      <c r="B5408" s="1">
        <v>136</v>
      </c>
      <c r="C5408" s="1" t="s">
        <v>14</v>
      </c>
      <c r="D5408" s="1" t="s">
        <v>41</v>
      </c>
      <c r="E5408" s="1" t="s">
        <v>42</v>
      </c>
      <c r="F5408" s="47">
        <v>1071</v>
      </c>
      <c r="G5408" s="34">
        <v>1114.8599999999999</v>
      </c>
      <c r="H5408" s="1" t="s">
        <v>218</v>
      </c>
      <c r="I5408" s="34">
        <v>6.8662000000000003E-3</v>
      </c>
      <c r="J5408" s="34">
        <v>391.78771999999998</v>
      </c>
      <c r="K5408" s="35" t="str">
        <f t="shared" si="436"/>
        <v>Leenderbos, Groote Heide &amp; De Plateaux_H4010A</v>
      </c>
      <c r="L5408" s="36">
        <f>VLOOKUP(D5408,DATA!A:F,5,FALSE)</f>
        <v>1.3726988247862192E-2</v>
      </c>
      <c r="M5408" s="37">
        <f>VLOOKUP(D5408,DATA!A:F,6,FALSE)</f>
        <v>1285.5</v>
      </c>
      <c r="N5408" s="36">
        <f t="shared" si="437"/>
        <v>8.7673897418457614</v>
      </c>
      <c r="O5408" s="36">
        <f t="shared" si="438"/>
        <v>8.7681436683354352</v>
      </c>
      <c r="P5408" s="36">
        <f t="shared" si="439"/>
        <v>7.5392648967387288E-4</v>
      </c>
      <c r="Q5408" s="36">
        <f t="shared" si="440"/>
        <v>2.9537914043693018E-3</v>
      </c>
    </row>
    <row r="5409" spans="1:17" x14ac:dyDescent="0.3">
      <c r="A5409" s="29">
        <v>2077239</v>
      </c>
      <c r="B5409" s="1">
        <v>136</v>
      </c>
      <c r="C5409" s="1" t="s">
        <v>14</v>
      </c>
      <c r="D5409" s="1" t="s">
        <v>53</v>
      </c>
      <c r="E5409" s="1" t="s">
        <v>54</v>
      </c>
      <c r="F5409" s="47">
        <v>714</v>
      </c>
      <c r="G5409" s="34">
        <v>1114.8599999999999</v>
      </c>
      <c r="H5409" s="1" t="s">
        <v>218</v>
      </c>
      <c r="I5409" s="34">
        <v>6.8662000000000003E-3</v>
      </c>
      <c r="J5409" s="34">
        <v>4622.1387000000004</v>
      </c>
      <c r="K5409" s="35" t="str">
        <f t="shared" si="436"/>
        <v>Leenderbos, Groote Heide &amp; De Plateaux_H4030</v>
      </c>
      <c r="L5409" s="36">
        <f>VLOOKUP(D5409,DATA!A:F,5,FALSE)</f>
        <v>1.0986712608830001E-2</v>
      </c>
      <c r="M5409" s="37">
        <f>VLOOKUP(D5409,DATA!A:F,6,FALSE)</f>
        <v>982</v>
      </c>
      <c r="N5409" s="36">
        <f t="shared" si="437"/>
        <v>81.148596590046552</v>
      </c>
      <c r="O5409" s="36">
        <f t="shared" si="438"/>
        <v>81.149750571182523</v>
      </c>
      <c r="P5409" s="36">
        <f t="shared" si="439"/>
        <v>1.1539811359710939E-3</v>
      </c>
      <c r="Q5409" s="36">
        <f t="shared" si="440"/>
        <v>5.3338608676419555E-2</v>
      </c>
    </row>
    <row r="5410" spans="1:17" x14ac:dyDescent="0.3">
      <c r="A5410" s="29">
        <v>2077260</v>
      </c>
      <c r="B5410" s="1">
        <v>136</v>
      </c>
      <c r="C5410" s="1" t="s">
        <v>14</v>
      </c>
      <c r="D5410" s="1" t="s">
        <v>53</v>
      </c>
      <c r="E5410" s="1" t="s">
        <v>54</v>
      </c>
      <c r="F5410" s="47">
        <v>714</v>
      </c>
      <c r="G5410" s="34">
        <v>1196.29</v>
      </c>
      <c r="H5410" s="1" t="s">
        <v>218</v>
      </c>
      <c r="I5410" s="34">
        <v>6.3366999999999998E-3</v>
      </c>
      <c r="J5410" s="34">
        <v>0.55683534999999995</v>
      </c>
      <c r="K5410" s="35" t="str">
        <f t="shared" si="436"/>
        <v>Leenderbos, Groote Heide &amp; De Plateaux_H4030</v>
      </c>
      <c r="L5410" s="36">
        <f>VLOOKUP(D5410,DATA!A:F,5,FALSE)</f>
        <v>1.0986712608830001E-2</v>
      </c>
      <c r="M5410" s="37">
        <f>VLOOKUP(D5410,DATA!A:F,6,FALSE)</f>
        <v>982</v>
      </c>
      <c r="N5410" s="36">
        <f t="shared" si="437"/>
        <v>91.327878568669732</v>
      </c>
      <c r="O5410" s="36">
        <f t="shared" si="438"/>
        <v>91.328429943751928</v>
      </c>
      <c r="P5410" s="36">
        <f t="shared" si="439"/>
        <v>5.5137508219615938E-4</v>
      </c>
      <c r="Q5410" s="36">
        <f t="shared" si="440"/>
        <v>3.0702513687597714E-6</v>
      </c>
    </row>
    <row r="5411" spans="1:17" x14ac:dyDescent="0.3">
      <c r="A5411" s="29">
        <v>2077261</v>
      </c>
      <c r="B5411" s="1">
        <v>136</v>
      </c>
      <c r="C5411" s="1" t="s">
        <v>14</v>
      </c>
      <c r="D5411" s="1" t="s">
        <v>53</v>
      </c>
      <c r="E5411" s="1" t="s">
        <v>54</v>
      </c>
      <c r="F5411" s="47">
        <v>714</v>
      </c>
      <c r="G5411" s="34">
        <v>1144.31</v>
      </c>
      <c r="H5411" s="1" t="s">
        <v>218</v>
      </c>
      <c r="I5411" s="34">
        <v>6.4194999999999999E-3</v>
      </c>
      <c r="J5411" s="34">
        <v>7027.0015000000003</v>
      </c>
      <c r="K5411" s="35" t="str">
        <f t="shared" si="436"/>
        <v>Leenderbos, Groote Heide &amp; De Plateaux_H4030</v>
      </c>
      <c r="L5411" s="36">
        <f>VLOOKUP(D5411,DATA!A:F,5,FALSE)</f>
        <v>1.0986712608830001E-2</v>
      </c>
      <c r="M5411" s="37">
        <f>VLOOKUP(D5411,DATA!A:F,6,FALSE)</f>
        <v>982</v>
      </c>
      <c r="N5411" s="36">
        <f t="shared" si="437"/>
        <v>85.609812076805412</v>
      </c>
      <c r="O5411" s="36">
        <f t="shared" si="438"/>
        <v>85.610680933335033</v>
      </c>
      <c r="P5411" s="36">
        <f t="shared" si="439"/>
        <v>8.6885652962109816E-4</v>
      </c>
      <c r="Q5411" s="36">
        <f t="shared" si="440"/>
        <v>6.1054561369322517E-2</v>
      </c>
    </row>
    <row r="5412" spans="1:17" x14ac:dyDescent="0.3">
      <c r="A5412" s="29">
        <v>2077262</v>
      </c>
      <c r="B5412" s="1">
        <v>136</v>
      </c>
      <c r="C5412" s="1" t="s">
        <v>14</v>
      </c>
      <c r="D5412" s="1" t="s">
        <v>53</v>
      </c>
      <c r="E5412" s="1" t="s">
        <v>54</v>
      </c>
      <c r="F5412" s="47">
        <v>714</v>
      </c>
      <c r="G5412" s="34">
        <v>1189.5999999999999</v>
      </c>
      <c r="H5412" s="1" t="s">
        <v>218</v>
      </c>
      <c r="I5412" s="34">
        <v>6.7454000000000004E-3</v>
      </c>
      <c r="J5412" s="34">
        <v>3324.9920000000002</v>
      </c>
      <c r="K5412" s="35" t="str">
        <f t="shared" si="436"/>
        <v>Leenderbos, Groote Heide &amp; De Plateaux_H4030</v>
      </c>
      <c r="L5412" s="36">
        <f>VLOOKUP(D5412,DATA!A:F,5,FALSE)</f>
        <v>1.0986712608830001E-2</v>
      </c>
      <c r="M5412" s="37">
        <f>VLOOKUP(D5412,DATA!A:F,6,FALSE)</f>
        <v>982</v>
      </c>
      <c r="N5412" s="36">
        <f t="shared" si="437"/>
        <v>90.727786528253588</v>
      </c>
      <c r="O5412" s="36">
        <f t="shared" si="438"/>
        <v>90.728409955963187</v>
      </c>
      <c r="P5412" s="36">
        <f t="shared" si="439"/>
        <v>6.2342770959844529E-4</v>
      </c>
      <c r="Q5412" s="36">
        <f t="shared" si="440"/>
        <v>2.0728921469931539E-2</v>
      </c>
    </row>
    <row r="5413" spans="1:17" x14ac:dyDescent="0.3">
      <c r="A5413" s="29">
        <v>2077263</v>
      </c>
      <c r="B5413" s="1">
        <v>136</v>
      </c>
      <c r="C5413" s="1" t="s">
        <v>14</v>
      </c>
      <c r="D5413" s="1" t="s">
        <v>53</v>
      </c>
      <c r="E5413" s="1" t="s">
        <v>54</v>
      </c>
      <c r="F5413" s="47">
        <v>714</v>
      </c>
      <c r="G5413" s="34">
        <v>1254.3900000000001</v>
      </c>
      <c r="H5413" s="1" t="s">
        <v>218</v>
      </c>
      <c r="I5413" s="34">
        <v>7.0751E-3</v>
      </c>
      <c r="J5413" s="34">
        <v>3463.5140000000001</v>
      </c>
      <c r="K5413" s="35" t="str">
        <f t="shared" si="436"/>
        <v>Leenderbos, Groote Heide &amp; De Plateaux_H4030</v>
      </c>
      <c r="L5413" s="36">
        <f>VLOOKUP(D5413,DATA!A:F,5,FALSE)</f>
        <v>1.0986712608830001E-2</v>
      </c>
      <c r="M5413" s="37">
        <f>VLOOKUP(D5413,DATA!A:F,6,FALSE)</f>
        <v>982</v>
      </c>
      <c r="N5413" s="36">
        <f t="shared" si="437"/>
        <v>95.224191066053905</v>
      </c>
      <c r="O5413" s="36">
        <f t="shared" si="438"/>
        <v>95.224544557830882</v>
      </c>
      <c r="P5413" s="36">
        <f t="shared" si="439"/>
        <v>3.5349177697696632E-4</v>
      </c>
      <c r="Q5413" s="36">
        <f t="shared" si="440"/>
        <v>1.2243237184446006E-2</v>
      </c>
    </row>
    <row r="5414" spans="1:17" x14ac:dyDescent="0.3">
      <c r="A5414" s="29">
        <v>2077264</v>
      </c>
      <c r="B5414" s="1">
        <v>136</v>
      </c>
      <c r="C5414" s="1" t="s">
        <v>14</v>
      </c>
      <c r="D5414" s="1" t="s">
        <v>63</v>
      </c>
      <c r="E5414" s="1" t="s">
        <v>64</v>
      </c>
      <c r="F5414" s="47">
        <v>714</v>
      </c>
      <c r="G5414" s="34">
        <v>1061.58</v>
      </c>
      <c r="H5414" s="1" t="s">
        <v>218</v>
      </c>
      <c r="I5414" s="34">
        <v>6.1155000000000003E-3</v>
      </c>
      <c r="J5414" s="34">
        <v>2142.4962999999998</v>
      </c>
      <c r="K5414" s="35" t="str">
        <f t="shared" si="436"/>
        <v>Leenderbos, Groote Heide &amp; De Plateaux_H2310</v>
      </c>
      <c r="L5414" s="36">
        <f>VLOOKUP(D5414,DATA!A:F,5,FALSE)</f>
        <v>1.0986712608830001E-2</v>
      </c>
      <c r="M5414" s="37">
        <f>VLOOKUP(D5414,DATA!A:F,6,FALSE)</f>
        <v>982</v>
      </c>
      <c r="N5414" s="36">
        <f t="shared" si="437"/>
        <v>70.564434221316546</v>
      </c>
      <c r="O5414" s="36">
        <f t="shared" si="438"/>
        <v>70.565829792475185</v>
      </c>
      <c r="P5414" s="36">
        <f t="shared" si="439"/>
        <v>1.3955711586390862E-3</v>
      </c>
      <c r="Q5414" s="36">
        <f t="shared" si="440"/>
        <v>2.9900060437709552E-2</v>
      </c>
    </row>
    <row r="5415" spans="1:17" x14ac:dyDescent="0.3">
      <c r="A5415" s="29">
        <v>2077264</v>
      </c>
      <c r="B5415" s="1">
        <v>136</v>
      </c>
      <c r="C5415" s="1" t="s">
        <v>14</v>
      </c>
      <c r="D5415" s="1" t="s">
        <v>53</v>
      </c>
      <c r="E5415" s="1" t="s">
        <v>54</v>
      </c>
      <c r="F5415" s="47">
        <v>714</v>
      </c>
      <c r="G5415" s="34">
        <v>1061.58</v>
      </c>
      <c r="H5415" s="1" t="s">
        <v>218</v>
      </c>
      <c r="I5415" s="34">
        <v>6.1155000000000003E-3</v>
      </c>
      <c r="J5415" s="34">
        <v>7376.6580000000004</v>
      </c>
      <c r="K5415" s="35" t="str">
        <f t="shared" si="436"/>
        <v>Leenderbos, Groote Heide &amp; De Plateaux_H4030</v>
      </c>
      <c r="L5415" s="36">
        <f>VLOOKUP(D5415,DATA!A:F,5,FALSE)</f>
        <v>1.0986712608830001E-2</v>
      </c>
      <c r="M5415" s="37">
        <f>VLOOKUP(D5415,DATA!A:F,6,FALSE)</f>
        <v>982</v>
      </c>
      <c r="N5415" s="36">
        <f t="shared" si="437"/>
        <v>70.564434221316546</v>
      </c>
      <c r="O5415" s="36">
        <f t="shared" si="438"/>
        <v>70.565829792475185</v>
      </c>
      <c r="P5415" s="36">
        <f t="shared" si="439"/>
        <v>1.3955711586390862E-3</v>
      </c>
      <c r="Q5415" s="36">
        <f t="shared" si="440"/>
        <v>0.10294651151944284</v>
      </c>
    </row>
    <row r="5416" spans="1:17" x14ac:dyDescent="0.3">
      <c r="A5416" s="29">
        <v>2078747</v>
      </c>
      <c r="B5416" s="1">
        <v>136</v>
      </c>
      <c r="C5416" s="1" t="s">
        <v>14</v>
      </c>
      <c r="D5416" s="1" t="s">
        <v>63</v>
      </c>
      <c r="E5416" s="1" t="s">
        <v>64</v>
      </c>
      <c r="F5416" s="47">
        <v>714</v>
      </c>
      <c r="G5416" s="34">
        <v>1057.52</v>
      </c>
      <c r="H5416" s="1" t="s">
        <v>218</v>
      </c>
      <c r="I5416" s="34">
        <v>7.3797000000000003E-3</v>
      </c>
      <c r="J5416" s="34">
        <v>6392.6870323768899</v>
      </c>
      <c r="K5416" s="35" t="str">
        <f t="shared" si="436"/>
        <v>Leenderbos, Groote Heide &amp; De Plateaux_H2310</v>
      </c>
      <c r="L5416" s="36">
        <f>VLOOKUP(D5416,DATA!A:F,5,FALSE)</f>
        <v>1.0986712608830001E-2</v>
      </c>
      <c r="M5416" s="37">
        <f>VLOOKUP(D5416,DATA!A:F,6,FALSE)</f>
        <v>982</v>
      </c>
      <c r="N5416" s="36">
        <f t="shared" si="437"/>
        <v>69.629498956204856</v>
      </c>
      <c r="O5416" s="36">
        <f t="shared" si="438"/>
        <v>69.631213485011713</v>
      </c>
      <c r="P5416" s="36">
        <f t="shared" si="439"/>
        <v>1.7145288068576292E-3</v>
      </c>
      <c r="Q5416" s="36">
        <f t="shared" si="440"/>
        <v>0.10960446070235388</v>
      </c>
    </row>
    <row r="5417" spans="1:17" x14ac:dyDescent="0.3">
      <c r="A5417" s="29">
        <v>2078748</v>
      </c>
      <c r="B5417" s="1">
        <v>136</v>
      </c>
      <c r="C5417" s="1" t="s">
        <v>14</v>
      </c>
      <c r="D5417" s="1" t="s">
        <v>63</v>
      </c>
      <c r="E5417" s="1" t="s">
        <v>64</v>
      </c>
      <c r="F5417" s="47">
        <v>714</v>
      </c>
      <c r="G5417" s="34">
        <v>850.22</v>
      </c>
      <c r="H5417" s="1" t="s">
        <v>218</v>
      </c>
      <c r="I5417" s="34">
        <v>5.7773E-3</v>
      </c>
      <c r="J5417" s="34">
        <v>2457.5504999999998</v>
      </c>
      <c r="K5417" s="35" t="str">
        <f t="shared" si="436"/>
        <v>Leenderbos, Groote Heide &amp; De Plateaux_H2310</v>
      </c>
      <c r="L5417" s="36">
        <f>VLOOKUP(D5417,DATA!A:F,5,FALSE)</f>
        <v>1.0986712608830001E-2</v>
      </c>
      <c r="M5417" s="37">
        <f>VLOOKUP(D5417,DATA!A:F,6,FALSE)</f>
        <v>982</v>
      </c>
      <c r="N5417" s="36">
        <f t="shared" si="437"/>
        <v>19.033591181975442</v>
      </c>
      <c r="O5417" s="36">
        <f t="shared" si="438"/>
        <v>19.034569380119379</v>
      </c>
      <c r="P5417" s="36">
        <f t="shared" si="439"/>
        <v>9.781981439367371E-4</v>
      </c>
      <c r="Q5417" s="36">
        <f t="shared" si="440"/>
        <v>2.4039713377308002E-2</v>
      </c>
    </row>
    <row r="5418" spans="1:17" x14ac:dyDescent="0.3">
      <c r="A5418" s="30">
        <v>2078748</v>
      </c>
      <c r="B5418" s="14">
        <v>136</v>
      </c>
      <c r="C5418" s="14" t="s">
        <v>14</v>
      </c>
      <c r="D5418" s="14" t="s">
        <v>55</v>
      </c>
      <c r="E5418" s="14" t="s">
        <v>56</v>
      </c>
      <c r="F5418" s="48">
        <v>500</v>
      </c>
      <c r="G5418" s="38">
        <v>850.22</v>
      </c>
      <c r="H5418" s="14" t="s">
        <v>218</v>
      </c>
      <c r="I5418" s="38">
        <v>5.7773E-3</v>
      </c>
      <c r="J5418" s="38">
        <v>1073.93953481376</v>
      </c>
      <c r="K5418" s="39" t="str">
        <f t="shared" si="436"/>
        <v>Leenderbos, Groote Heide &amp; De Plateaux_H3130</v>
      </c>
      <c r="L5418" s="40">
        <f>VLOOKUP(D5418,DATA!A:F,5,FALSE)</f>
        <v>0</v>
      </c>
      <c r="M5418" s="41">
        <f>VLOOKUP(D5418,DATA!A:F,6,FALSE)</f>
        <v>3.5</v>
      </c>
      <c r="N5418" s="40">
        <f t="shared" si="437"/>
        <v>50</v>
      </c>
      <c r="O5418" s="40">
        <f t="shared" si="438"/>
        <v>50</v>
      </c>
      <c r="P5418" s="40">
        <f t="shared" ref="P5418:P5419" si="441">J5418/10000*I5418</f>
        <v>6.204470874479536E-4</v>
      </c>
      <c r="Q5418" s="40">
        <f t="shared" ref="Q5418:Q5419" si="442">IF(AND(H5418&lt;&gt;"below",I5418&gt;=0.005),M5418*P5418,0)</f>
        <v>2.1715648060678374E-3</v>
      </c>
    </row>
    <row r="5419" spans="1:17" x14ac:dyDescent="0.3">
      <c r="A5419" s="30">
        <v>2078749</v>
      </c>
      <c r="B5419" s="14">
        <v>136</v>
      </c>
      <c r="C5419" s="14" t="s">
        <v>14</v>
      </c>
      <c r="D5419" s="14" t="s">
        <v>55</v>
      </c>
      <c r="E5419" s="14" t="s">
        <v>56</v>
      </c>
      <c r="F5419" s="48">
        <v>500</v>
      </c>
      <c r="G5419" s="38">
        <v>808.23</v>
      </c>
      <c r="H5419" s="14" t="s">
        <v>218</v>
      </c>
      <c r="I5419" s="38">
        <v>5.4276999999999997E-3</v>
      </c>
      <c r="J5419" s="38">
        <v>107.886025</v>
      </c>
      <c r="K5419" s="39" t="str">
        <f t="shared" si="436"/>
        <v>Leenderbos, Groote Heide &amp; De Plateaux_H3130</v>
      </c>
      <c r="L5419" s="40">
        <f>VLOOKUP(D5419,DATA!A:F,5,FALSE)</f>
        <v>0</v>
      </c>
      <c r="M5419" s="41">
        <f>VLOOKUP(D5419,DATA!A:F,6,FALSE)</f>
        <v>3.5</v>
      </c>
      <c r="N5419" s="40">
        <f t="shared" si="437"/>
        <v>50</v>
      </c>
      <c r="O5419" s="40">
        <f t="shared" si="438"/>
        <v>50</v>
      </c>
      <c r="P5419" s="40">
        <f t="shared" si="441"/>
        <v>5.855729778925E-5</v>
      </c>
      <c r="Q5419" s="40">
        <f t="shared" si="442"/>
        <v>2.04950542262375E-4</v>
      </c>
    </row>
    <row r="5420" spans="1:17" x14ac:dyDescent="0.3">
      <c r="A5420" s="29">
        <v>2078749</v>
      </c>
      <c r="B5420" s="1">
        <v>136</v>
      </c>
      <c r="C5420" s="1" t="s">
        <v>14</v>
      </c>
      <c r="D5420" s="1" t="s">
        <v>57</v>
      </c>
      <c r="E5420" s="1" t="s">
        <v>58</v>
      </c>
      <c r="F5420" s="47">
        <v>714</v>
      </c>
      <c r="G5420" s="34">
        <v>808.23</v>
      </c>
      <c r="H5420" s="1" t="s">
        <v>218</v>
      </c>
      <c r="I5420" s="34">
        <v>5.4276999999999997E-3</v>
      </c>
      <c r="J5420" s="34">
        <v>4844.1769999999997</v>
      </c>
      <c r="K5420" s="35" t="str">
        <f t="shared" si="436"/>
        <v>Leenderbos, Groote Heide &amp; De Plateaux_H3160</v>
      </c>
      <c r="L5420" s="36">
        <f>VLOOKUP(D5420,DATA!A:F,5,FALSE)</f>
        <v>1.0986712608830001E-2</v>
      </c>
      <c r="M5420" s="37">
        <f>VLOOKUP(D5420,DATA!A:F,6,FALSE)</f>
        <v>982</v>
      </c>
      <c r="N5420" s="36">
        <f t="shared" si="437"/>
        <v>12.907513314632086</v>
      </c>
      <c r="O5420" s="36">
        <f t="shared" si="438"/>
        <v>12.90818368757672</v>
      </c>
      <c r="P5420" s="36">
        <f t="shared" si="439"/>
        <v>6.7037294463467845E-4</v>
      </c>
      <c r="Q5420" s="36">
        <f t="shared" si="440"/>
        <v>3.2474051998215826E-2</v>
      </c>
    </row>
    <row r="5421" spans="1:17" x14ac:dyDescent="0.3">
      <c r="A5421" s="29">
        <v>2078750</v>
      </c>
      <c r="B5421" s="1">
        <v>136</v>
      </c>
      <c r="C5421" s="1" t="s">
        <v>14</v>
      </c>
      <c r="D5421" s="1" t="s">
        <v>61</v>
      </c>
      <c r="E5421" s="1" t="s">
        <v>62</v>
      </c>
      <c r="F5421" s="47">
        <v>714</v>
      </c>
      <c r="G5421" s="34">
        <v>859.17</v>
      </c>
      <c r="H5421" s="1" t="s">
        <v>218</v>
      </c>
      <c r="I5421" s="34">
        <v>5.7467999999999998E-3</v>
      </c>
      <c r="J5421" s="34">
        <v>3.1686136999999999</v>
      </c>
      <c r="K5421" s="35" t="str">
        <f t="shared" si="436"/>
        <v>Leenderbos, Groote Heide &amp; De Plateaux_H2330</v>
      </c>
      <c r="L5421" s="36">
        <f>VLOOKUP(D5421,DATA!A:F,5,FALSE)</f>
        <v>1.0986712608830001E-2</v>
      </c>
      <c r="M5421" s="37">
        <f>VLOOKUP(D5421,DATA!A:F,6,FALSE)</f>
        <v>982</v>
      </c>
      <c r="N5421" s="36">
        <f t="shared" si="437"/>
        <v>20.595246953579839</v>
      </c>
      <c r="O5421" s="36">
        <f t="shared" si="438"/>
        <v>20.596279513857024</v>
      </c>
      <c r="P5421" s="36">
        <f t="shared" si="439"/>
        <v>1.0325602771850129E-3</v>
      </c>
      <c r="Q5421" s="36">
        <f t="shared" si="440"/>
        <v>3.2717846403642288E-5</v>
      </c>
    </row>
    <row r="5422" spans="1:17" x14ac:dyDescent="0.3">
      <c r="A5422" s="30">
        <v>2078750</v>
      </c>
      <c r="B5422" s="14">
        <v>136</v>
      </c>
      <c r="C5422" s="14" t="s">
        <v>14</v>
      </c>
      <c r="D5422" s="14" t="s">
        <v>55</v>
      </c>
      <c r="E5422" s="14" t="s">
        <v>56</v>
      </c>
      <c r="F5422" s="48">
        <v>500</v>
      </c>
      <c r="G5422" s="38">
        <v>859.17</v>
      </c>
      <c r="H5422" s="14" t="s">
        <v>218</v>
      </c>
      <c r="I5422" s="38">
        <v>5.7467999999999998E-3</v>
      </c>
      <c r="J5422" s="38">
        <v>267.05059999999997</v>
      </c>
      <c r="K5422" s="39" t="str">
        <f t="shared" si="436"/>
        <v>Leenderbos, Groote Heide &amp; De Plateaux_H3130</v>
      </c>
      <c r="L5422" s="40">
        <f>VLOOKUP(D5422,DATA!A:F,5,FALSE)</f>
        <v>0</v>
      </c>
      <c r="M5422" s="41">
        <f>VLOOKUP(D5422,DATA!A:F,6,FALSE)</f>
        <v>3.5</v>
      </c>
      <c r="N5422" s="40">
        <f t="shared" si="437"/>
        <v>50</v>
      </c>
      <c r="O5422" s="40">
        <f t="shared" si="438"/>
        <v>50</v>
      </c>
      <c r="P5422" s="40">
        <f>J5422/10000*I5422</f>
        <v>1.5346863880799996E-4</v>
      </c>
      <c r="Q5422" s="40">
        <f>IF(AND(H5422&lt;&gt;"below",I5422&gt;=0.005),M5422*P5422,0)</f>
        <v>5.3714023582799989E-4</v>
      </c>
    </row>
    <row r="5423" spans="1:17" x14ac:dyDescent="0.3">
      <c r="A5423" s="29">
        <v>2078750</v>
      </c>
      <c r="B5423" s="1">
        <v>136</v>
      </c>
      <c r="C5423" s="1" t="s">
        <v>14</v>
      </c>
      <c r="D5423" s="1" t="s">
        <v>57</v>
      </c>
      <c r="E5423" s="1" t="s">
        <v>58</v>
      </c>
      <c r="F5423" s="47">
        <v>714</v>
      </c>
      <c r="G5423" s="34">
        <v>859.17</v>
      </c>
      <c r="H5423" s="1" t="s">
        <v>218</v>
      </c>
      <c r="I5423" s="34">
        <v>5.7467999999999998E-3</v>
      </c>
      <c r="J5423" s="34">
        <v>2658.9940999999999</v>
      </c>
      <c r="K5423" s="35" t="str">
        <f t="shared" si="436"/>
        <v>Leenderbos, Groote Heide &amp; De Plateaux_H3160</v>
      </c>
      <c r="L5423" s="36">
        <f>VLOOKUP(D5423,DATA!A:F,5,FALSE)</f>
        <v>1.0986712608830001E-2</v>
      </c>
      <c r="M5423" s="37">
        <f>VLOOKUP(D5423,DATA!A:F,6,FALSE)</f>
        <v>982</v>
      </c>
      <c r="N5423" s="36">
        <f t="shared" si="437"/>
        <v>20.595246953579839</v>
      </c>
      <c r="O5423" s="36">
        <f t="shared" si="438"/>
        <v>20.596279513857024</v>
      </c>
      <c r="P5423" s="36">
        <f t="shared" si="439"/>
        <v>1.0325602771850129E-3</v>
      </c>
      <c r="Q5423" s="36">
        <f t="shared" si="440"/>
        <v>2.7455716849293137E-2</v>
      </c>
    </row>
    <row r="5424" spans="1:17" x14ac:dyDescent="0.3">
      <c r="A5424" s="29">
        <v>2078751</v>
      </c>
      <c r="B5424" s="1">
        <v>136</v>
      </c>
      <c r="C5424" s="1" t="s">
        <v>14</v>
      </c>
      <c r="D5424" s="1" t="s">
        <v>61</v>
      </c>
      <c r="E5424" s="1" t="s">
        <v>62</v>
      </c>
      <c r="F5424" s="47">
        <v>714</v>
      </c>
      <c r="G5424" s="34">
        <v>1408.52</v>
      </c>
      <c r="H5424" s="1" t="s">
        <v>218</v>
      </c>
      <c r="I5424" s="34">
        <v>9.4070999999999998E-3</v>
      </c>
      <c r="J5424" s="34">
        <v>126.801605</v>
      </c>
      <c r="K5424" s="35" t="str">
        <f t="shared" si="436"/>
        <v>Leenderbos, Groote Heide &amp; De Plateaux_H2330</v>
      </c>
      <c r="L5424" s="36">
        <f>VLOOKUP(D5424,DATA!A:F,5,FALSE)</f>
        <v>1.0986712608830001E-2</v>
      </c>
      <c r="M5424" s="37">
        <f>VLOOKUP(D5424,DATA!A:F,6,FALSE)</f>
        <v>982</v>
      </c>
      <c r="N5424" s="36">
        <f t="shared" si="437"/>
        <v>99.086126595627363</v>
      </c>
      <c r="O5424" s="36">
        <f t="shared" si="438"/>
        <v>99.086220179364204</v>
      </c>
      <c r="P5424" s="36">
        <f t="shared" si="439"/>
        <v>9.3583736841651444E-5</v>
      </c>
      <c r="Q5424" s="36">
        <f t="shared" si="440"/>
        <v>1.1866568033419034E-4</v>
      </c>
    </row>
    <row r="5425" spans="1:17" x14ac:dyDescent="0.3">
      <c r="A5425" s="29">
        <v>2078766</v>
      </c>
      <c r="B5425" s="1">
        <v>136</v>
      </c>
      <c r="C5425" s="1" t="s">
        <v>14</v>
      </c>
      <c r="D5425" s="1" t="s">
        <v>53</v>
      </c>
      <c r="E5425" s="1" t="s">
        <v>54</v>
      </c>
      <c r="F5425" s="47">
        <v>714</v>
      </c>
      <c r="G5425" s="34">
        <v>1052.07</v>
      </c>
      <c r="H5425" s="1" t="s">
        <v>218</v>
      </c>
      <c r="I5425" s="34">
        <v>6.5423E-3</v>
      </c>
      <c r="J5425" s="34">
        <v>259.85845999999998</v>
      </c>
      <c r="K5425" s="35" t="str">
        <f t="shared" si="436"/>
        <v>Leenderbos, Groote Heide &amp; De Plateaux_H4030</v>
      </c>
      <c r="L5425" s="36">
        <f>VLOOKUP(D5425,DATA!A:F,5,FALSE)</f>
        <v>1.0986712608830001E-2</v>
      </c>
      <c r="M5425" s="37">
        <f>VLOOKUP(D5425,DATA!A:F,6,FALSE)</f>
        <v>982</v>
      </c>
      <c r="N5425" s="36">
        <f t="shared" si="437"/>
        <v>68.348605489852858</v>
      </c>
      <c r="O5425" s="36">
        <f t="shared" si="438"/>
        <v>68.350160434732871</v>
      </c>
      <c r="P5425" s="36">
        <f t="shared" si="439"/>
        <v>1.5549448800129539E-3</v>
      </c>
      <c r="Q5425" s="36">
        <f t="shared" si="440"/>
        <v>4.0406558190505095E-3</v>
      </c>
    </row>
    <row r="5426" spans="1:17" x14ac:dyDescent="0.3">
      <c r="A5426" s="29">
        <v>2078766</v>
      </c>
      <c r="B5426" s="1">
        <v>136</v>
      </c>
      <c r="C5426" s="1" t="s">
        <v>14</v>
      </c>
      <c r="D5426" s="1" t="s">
        <v>51</v>
      </c>
      <c r="E5426" s="1" t="s">
        <v>52</v>
      </c>
      <c r="F5426" s="47">
        <v>1000</v>
      </c>
      <c r="G5426" s="34">
        <v>1052.07</v>
      </c>
      <c r="H5426" s="1" t="s">
        <v>218</v>
      </c>
      <c r="I5426" s="34">
        <v>6.5423E-3</v>
      </c>
      <c r="J5426" s="34">
        <v>359.08499999999998</v>
      </c>
      <c r="K5426" s="35" t="str">
        <f t="shared" si="436"/>
        <v>Leenderbos, Groote Heide &amp; De Plateaux_Lg09</v>
      </c>
      <c r="L5426" s="36">
        <f>VLOOKUP(D5426,DATA!A:F,5,FALSE)</f>
        <v>8.4126827976184013E-3</v>
      </c>
      <c r="M5426" s="37">
        <f>VLOOKUP(D5426,DATA!A:F,6,FALSE)</f>
        <v>1350</v>
      </c>
      <c r="N5426" s="36">
        <f t="shared" si="437"/>
        <v>7.5411388754016997</v>
      </c>
      <c r="O5426" s="36">
        <f t="shared" si="438"/>
        <v>7.5415226361888656</v>
      </c>
      <c r="P5426" s="36">
        <f t="shared" si="439"/>
        <v>3.837607871659543E-4</v>
      </c>
      <c r="Q5426" s="36">
        <f t="shared" si="440"/>
        <v>1.3780274225948669E-3</v>
      </c>
    </row>
    <row r="5427" spans="1:17" x14ac:dyDescent="0.3">
      <c r="A5427" s="29">
        <v>2078767</v>
      </c>
      <c r="B5427" s="1">
        <v>136</v>
      </c>
      <c r="C5427" s="1" t="s">
        <v>14</v>
      </c>
      <c r="D5427" s="1" t="s">
        <v>57</v>
      </c>
      <c r="E5427" s="1" t="s">
        <v>58</v>
      </c>
      <c r="F5427" s="47">
        <v>714</v>
      </c>
      <c r="G5427" s="34">
        <v>966.64</v>
      </c>
      <c r="H5427" s="1" t="s">
        <v>218</v>
      </c>
      <c r="I5427" s="34">
        <v>6.0699999999999999E-3</v>
      </c>
      <c r="J5427" s="34">
        <v>258.30685</v>
      </c>
      <c r="K5427" s="35" t="str">
        <f t="shared" si="436"/>
        <v>Leenderbos, Groote Heide &amp; De Plateaux_H3160</v>
      </c>
      <c r="L5427" s="36">
        <f>VLOOKUP(D5427,DATA!A:F,5,FALSE)</f>
        <v>1.0986712608830001E-2</v>
      </c>
      <c r="M5427" s="37">
        <f>VLOOKUP(D5427,DATA!A:F,6,FALSE)</f>
        <v>982</v>
      </c>
      <c r="N5427" s="36">
        <f t="shared" si="437"/>
        <v>45.791086269060159</v>
      </c>
      <c r="O5427" s="36">
        <f t="shared" si="438"/>
        <v>45.792741693357137</v>
      </c>
      <c r="P5427" s="36">
        <f t="shared" si="439"/>
        <v>1.6554242969775146E-3</v>
      </c>
      <c r="Q5427" s="36">
        <f t="shared" si="440"/>
        <v>4.2760743556572636E-3</v>
      </c>
    </row>
    <row r="5428" spans="1:17" x14ac:dyDescent="0.3">
      <c r="A5428" s="29">
        <v>2078767</v>
      </c>
      <c r="B5428" s="1">
        <v>136</v>
      </c>
      <c r="C5428" s="1" t="s">
        <v>14</v>
      </c>
      <c r="D5428" s="1" t="s">
        <v>53</v>
      </c>
      <c r="E5428" s="1" t="s">
        <v>54</v>
      </c>
      <c r="F5428" s="47">
        <v>714</v>
      </c>
      <c r="G5428" s="34">
        <v>966.64</v>
      </c>
      <c r="H5428" s="1" t="s">
        <v>218</v>
      </c>
      <c r="I5428" s="34">
        <v>6.0699999999999999E-3</v>
      </c>
      <c r="J5428" s="34">
        <v>1867.0373999999999</v>
      </c>
      <c r="K5428" s="35" t="str">
        <f t="shared" si="436"/>
        <v>Leenderbos, Groote Heide &amp; De Plateaux_H4030</v>
      </c>
      <c r="L5428" s="36">
        <f>VLOOKUP(D5428,DATA!A:F,5,FALSE)</f>
        <v>1.0986712608830001E-2</v>
      </c>
      <c r="M5428" s="37">
        <f>VLOOKUP(D5428,DATA!A:F,6,FALSE)</f>
        <v>982</v>
      </c>
      <c r="N5428" s="36">
        <f t="shared" si="437"/>
        <v>45.791086269060159</v>
      </c>
      <c r="O5428" s="36">
        <f t="shared" si="438"/>
        <v>45.792741693357137</v>
      </c>
      <c r="P5428" s="36">
        <f t="shared" si="439"/>
        <v>1.6554242969775146E-3</v>
      </c>
      <c r="Q5428" s="36">
        <f t="shared" si="440"/>
        <v>3.0907390753257265E-2</v>
      </c>
    </row>
    <row r="5429" spans="1:17" x14ac:dyDescent="0.3">
      <c r="A5429" s="30">
        <v>2078768</v>
      </c>
      <c r="B5429" s="14">
        <v>136</v>
      </c>
      <c r="C5429" s="14" t="s">
        <v>14</v>
      </c>
      <c r="D5429" s="14" t="s">
        <v>55</v>
      </c>
      <c r="E5429" s="14" t="s">
        <v>56</v>
      </c>
      <c r="F5429" s="48">
        <v>500</v>
      </c>
      <c r="G5429" s="38">
        <v>1201.07</v>
      </c>
      <c r="H5429" s="14" t="s">
        <v>218</v>
      </c>
      <c r="I5429" s="38">
        <v>7.3730999999999996E-3</v>
      </c>
      <c r="J5429" s="38">
        <v>195.891702252095</v>
      </c>
      <c r="K5429" s="39" t="str">
        <f t="shared" si="436"/>
        <v>Leenderbos, Groote Heide &amp; De Plateaux_H3130</v>
      </c>
      <c r="L5429" s="40">
        <f>VLOOKUP(D5429,DATA!A:F,5,FALSE)</f>
        <v>0</v>
      </c>
      <c r="M5429" s="41">
        <f>VLOOKUP(D5429,DATA!A:F,6,FALSE)</f>
        <v>3.5</v>
      </c>
      <c r="N5429" s="40">
        <f t="shared" si="437"/>
        <v>50</v>
      </c>
      <c r="O5429" s="40">
        <f t="shared" si="438"/>
        <v>50</v>
      </c>
      <c r="P5429" s="40">
        <f>J5429/10000*I5429</f>
        <v>1.4443291098749215E-4</v>
      </c>
      <c r="Q5429" s="40">
        <f>IF(AND(H5429&lt;&gt;"below",I5429&gt;=0.005),M5429*P5429,0)</f>
        <v>5.0551518845622252E-4</v>
      </c>
    </row>
    <row r="5430" spans="1:17" x14ac:dyDescent="0.3">
      <c r="A5430" s="29">
        <v>2078768</v>
      </c>
      <c r="B5430" s="1">
        <v>136</v>
      </c>
      <c r="C5430" s="1" t="s">
        <v>14</v>
      </c>
      <c r="D5430" s="1" t="s">
        <v>57</v>
      </c>
      <c r="E5430" s="1" t="s">
        <v>58</v>
      </c>
      <c r="F5430" s="47">
        <v>714</v>
      </c>
      <c r="G5430" s="34">
        <v>1201.07</v>
      </c>
      <c r="H5430" s="1" t="s">
        <v>218</v>
      </c>
      <c r="I5430" s="34">
        <v>7.3730999999999996E-3</v>
      </c>
      <c r="J5430" s="34">
        <v>519.52430000000004</v>
      </c>
      <c r="K5430" s="35" t="str">
        <f t="shared" si="436"/>
        <v>Leenderbos, Groote Heide &amp; De Plateaux_H3160</v>
      </c>
      <c r="L5430" s="36">
        <f>VLOOKUP(D5430,DATA!A:F,5,FALSE)</f>
        <v>1.0986712608830001E-2</v>
      </c>
      <c r="M5430" s="37">
        <f>VLOOKUP(D5430,DATA!A:F,6,FALSE)</f>
        <v>982</v>
      </c>
      <c r="N5430" s="36">
        <f t="shared" si="437"/>
        <v>91.734885335648826</v>
      </c>
      <c r="O5430" s="36">
        <f t="shared" si="438"/>
        <v>91.735499502838337</v>
      </c>
      <c r="P5430" s="36">
        <f t="shared" si="439"/>
        <v>6.1416718951079474E-4</v>
      </c>
      <c r="Q5430" s="36">
        <f t="shared" si="440"/>
        <v>3.1907477921356304E-3</v>
      </c>
    </row>
    <row r="5431" spans="1:17" x14ac:dyDescent="0.3">
      <c r="A5431" s="29">
        <v>2078768</v>
      </c>
      <c r="B5431" s="1">
        <v>136</v>
      </c>
      <c r="C5431" s="1" t="s">
        <v>14</v>
      </c>
      <c r="D5431" s="1" t="s">
        <v>53</v>
      </c>
      <c r="E5431" s="1" t="s">
        <v>54</v>
      </c>
      <c r="F5431" s="47">
        <v>714</v>
      </c>
      <c r="G5431" s="34">
        <v>1201.07</v>
      </c>
      <c r="H5431" s="1" t="s">
        <v>218</v>
      </c>
      <c r="I5431" s="34">
        <v>7.3730999999999996E-3</v>
      </c>
      <c r="J5431" s="34">
        <v>1445.1392000000001</v>
      </c>
      <c r="K5431" s="35" t="str">
        <f t="shared" si="436"/>
        <v>Leenderbos, Groote Heide &amp; De Plateaux_H4030</v>
      </c>
      <c r="L5431" s="36">
        <f>VLOOKUP(D5431,DATA!A:F,5,FALSE)</f>
        <v>1.0986712608830001E-2</v>
      </c>
      <c r="M5431" s="37">
        <f>VLOOKUP(D5431,DATA!A:F,6,FALSE)</f>
        <v>982</v>
      </c>
      <c r="N5431" s="36">
        <f t="shared" si="437"/>
        <v>91.734885335648826</v>
      </c>
      <c r="O5431" s="36">
        <f t="shared" si="438"/>
        <v>91.735499502838337</v>
      </c>
      <c r="P5431" s="36">
        <f t="shared" si="439"/>
        <v>6.1416718951079474E-4</v>
      </c>
      <c r="Q5431" s="36">
        <f t="shared" si="440"/>
        <v>8.8755708091587844E-3</v>
      </c>
    </row>
    <row r="5432" spans="1:17" x14ac:dyDescent="0.3">
      <c r="A5432" s="29">
        <v>2078768</v>
      </c>
      <c r="B5432" s="1">
        <v>136</v>
      </c>
      <c r="C5432" s="1" t="s">
        <v>14</v>
      </c>
      <c r="D5432" s="1" t="s">
        <v>43</v>
      </c>
      <c r="E5432" s="1" t="s">
        <v>44</v>
      </c>
      <c r="F5432" s="47">
        <v>1071</v>
      </c>
      <c r="G5432" s="34">
        <v>1201.07</v>
      </c>
      <c r="H5432" s="1" t="s">
        <v>218</v>
      </c>
      <c r="I5432" s="34">
        <v>7.3730999999999996E-3</v>
      </c>
      <c r="J5432" s="34">
        <v>450.32218</v>
      </c>
      <c r="K5432" s="35" t="str">
        <f t="shared" si="436"/>
        <v>Leenderbos, Groote Heide &amp; De Plateaux_H7150</v>
      </c>
      <c r="L5432" s="36">
        <f>VLOOKUP(D5432,DATA!A:F,5,FALSE)</f>
        <v>1.3726988247862192E-2</v>
      </c>
      <c r="M5432" s="37">
        <f>VLOOKUP(D5432,DATA!A:F,6,FALSE)</f>
        <v>1285.5</v>
      </c>
      <c r="N5432" s="36">
        <f t="shared" si="437"/>
        <v>23.885456139112112</v>
      </c>
      <c r="O5432" s="36">
        <f t="shared" si="438"/>
        <v>23.887296224823697</v>
      </c>
      <c r="P5432" s="36">
        <f t="shared" si="439"/>
        <v>1.8400857115850044E-3</v>
      </c>
      <c r="Q5432" s="36">
        <f t="shared" si="440"/>
        <v>8.2863140902781057E-3</v>
      </c>
    </row>
    <row r="5433" spans="1:17" x14ac:dyDescent="0.3">
      <c r="A5433" s="29">
        <v>2078789</v>
      </c>
      <c r="B5433" s="1">
        <v>136</v>
      </c>
      <c r="C5433" s="1" t="s">
        <v>14</v>
      </c>
      <c r="D5433" s="1" t="s">
        <v>53</v>
      </c>
      <c r="E5433" s="1" t="s">
        <v>54</v>
      </c>
      <c r="F5433" s="47">
        <v>714</v>
      </c>
      <c r="G5433" s="34">
        <v>1223.96</v>
      </c>
      <c r="H5433" s="1" t="s">
        <v>218</v>
      </c>
      <c r="I5433" s="34">
        <v>6.5992000000000004E-3</v>
      </c>
      <c r="J5433" s="34">
        <v>257.69799999999998</v>
      </c>
      <c r="K5433" s="35" t="str">
        <f t="shared" si="436"/>
        <v>Leenderbos, Groote Heide &amp; De Plateaux_H4030</v>
      </c>
      <c r="L5433" s="36">
        <f>VLOOKUP(D5433,DATA!A:F,5,FALSE)</f>
        <v>1.0986712608830001E-2</v>
      </c>
      <c r="M5433" s="37">
        <f>VLOOKUP(D5433,DATA!A:F,6,FALSE)</f>
        <v>982</v>
      </c>
      <c r="N5433" s="36">
        <f t="shared" si="437"/>
        <v>93.452346994100353</v>
      </c>
      <c r="O5433" s="36">
        <f t="shared" si="438"/>
        <v>93.452790624441846</v>
      </c>
      <c r="P5433" s="36">
        <f t="shared" si="439"/>
        <v>4.4363034149341729E-4</v>
      </c>
      <c r="Q5433" s="36">
        <f t="shared" si="440"/>
        <v>1.1432265174217064E-3</v>
      </c>
    </row>
    <row r="5434" spans="1:17" x14ac:dyDescent="0.3">
      <c r="A5434" s="29">
        <v>2078790</v>
      </c>
      <c r="B5434" s="1">
        <v>136</v>
      </c>
      <c r="C5434" s="1" t="s">
        <v>14</v>
      </c>
      <c r="D5434" s="1" t="s">
        <v>53</v>
      </c>
      <c r="E5434" s="1" t="s">
        <v>54</v>
      </c>
      <c r="F5434" s="47">
        <v>714</v>
      </c>
      <c r="G5434" s="34">
        <v>1098.4000000000001</v>
      </c>
      <c r="H5434" s="1" t="s">
        <v>218</v>
      </c>
      <c r="I5434" s="34">
        <v>6.3444E-3</v>
      </c>
      <c r="J5434" s="34">
        <v>7073.0326999999997</v>
      </c>
      <c r="K5434" s="35" t="str">
        <f t="shared" si="436"/>
        <v>Leenderbos, Groote Heide &amp; De Plateaux_H4030</v>
      </c>
      <c r="L5434" s="36">
        <f>VLOOKUP(D5434,DATA!A:F,5,FALSE)</f>
        <v>1.0986712608830001E-2</v>
      </c>
      <c r="M5434" s="37">
        <f>VLOOKUP(D5434,DATA!A:F,6,FALSE)</f>
        <v>982</v>
      </c>
      <c r="N5434" s="36">
        <f t="shared" si="437"/>
        <v>78.225452761369922</v>
      </c>
      <c r="O5434" s="36">
        <f t="shared" si="438"/>
        <v>78.226640024538256</v>
      </c>
      <c r="P5434" s="36">
        <f t="shared" si="439"/>
        <v>1.1872631683331747E-3</v>
      </c>
      <c r="Q5434" s="36">
        <f t="shared" si="440"/>
        <v>8.397551213126149E-2</v>
      </c>
    </row>
    <row r="5435" spans="1:17" x14ac:dyDescent="0.3">
      <c r="A5435" s="29">
        <v>2078791</v>
      </c>
      <c r="B5435" s="1">
        <v>136</v>
      </c>
      <c r="C5435" s="1" t="s">
        <v>14</v>
      </c>
      <c r="D5435" s="1" t="s">
        <v>53</v>
      </c>
      <c r="E5435" s="1" t="s">
        <v>54</v>
      </c>
      <c r="F5435" s="47">
        <v>714</v>
      </c>
      <c r="G5435" s="34">
        <v>1305.22</v>
      </c>
      <c r="H5435" s="1" t="s">
        <v>218</v>
      </c>
      <c r="I5435" s="34">
        <v>7.5611999999999997E-3</v>
      </c>
      <c r="J5435" s="34">
        <v>2856.7749100564702</v>
      </c>
      <c r="K5435" s="35" t="str">
        <f t="shared" si="436"/>
        <v>Leenderbos, Groote Heide &amp; De Plateaux_H4030</v>
      </c>
      <c r="L5435" s="36">
        <f>VLOOKUP(D5435,DATA!A:F,5,FALSE)</f>
        <v>1.0986712608830001E-2</v>
      </c>
      <c r="M5435" s="37">
        <f>VLOOKUP(D5435,DATA!A:F,6,FALSE)</f>
        <v>982</v>
      </c>
      <c r="N5435" s="36">
        <f t="shared" si="437"/>
        <v>97.210795253373917</v>
      </c>
      <c r="O5435" s="36">
        <f t="shared" si="438"/>
        <v>97.21102048861826</v>
      </c>
      <c r="P5435" s="36">
        <f t="shared" si="439"/>
        <v>2.2523524434348019E-4</v>
      </c>
      <c r="Q5435" s="36">
        <f t="shared" si="440"/>
        <v>6.4344639490089275E-3</v>
      </c>
    </row>
    <row r="5436" spans="1:17" x14ac:dyDescent="0.3">
      <c r="A5436" s="29">
        <v>2078792</v>
      </c>
      <c r="B5436" s="1">
        <v>136</v>
      </c>
      <c r="C5436" s="1" t="s">
        <v>14</v>
      </c>
      <c r="D5436" s="1" t="s">
        <v>53</v>
      </c>
      <c r="E5436" s="1" t="s">
        <v>54</v>
      </c>
      <c r="F5436" s="47">
        <v>714</v>
      </c>
      <c r="G5436" s="34">
        <v>965.7</v>
      </c>
      <c r="H5436" s="1" t="s">
        <v>218</v>
      </c>
      <c r="I5436" s="34">
        <v>5.7413000000000004E-3</v>
      </c>
      <c r="J5436" s="34">
        <v>8923.0360000000001</v>
      </c>
      <c r="K5436" s="35" t="str">
        <f t="shared" si="436"/>
        <v>Leenderbos, Groote Heide &amp; De Plateaux_H4030</v>
      </c>
      <c r="L5436" s="36">
        <f>VLOOKUP(D5436,DATA!A:F,5,FALSE)</f>
        <v>1.0986712608830001E-2</v>
      </c>
      <c r="M5436" s="37">
        <f>VLOOKUP(D5436,DATA!A:F,6,FALSE)</f>
        <v>982</v>
      </c>
      <c r="N5436" s="36">
        <f t="shared" si="437"/>
        <v>45.534841697343673</v>
      </c>
      <c r="O5436" s="36">
        <f t="shared" si="438"/>
        <v>45.536406075810461</v>
      </c>
      <c r="P5436" s="36">
        <f t="shared" si="439"/>
        <v>1.5643784667886962E-3</v>
      </c>
      <c r="Q5436" s="36">
        <f t="shared" si="440"/>
        <v>0.1395900537678034</v>
      </c>
    </row>
    <row r="5437" spans="1:17" x14ac:dyDescent="0.3">
      <c r="A5437" s="29">
        <v>2078793</v>
      </c>
      <c r="B5437" s="1">
        <v>136</v>
      </c>
      <c r="C5437" s="1" t="s">
        <v>14</v>
      </c>
      <c r="D5437" s="1" t="s">
        <v>63</v>
      </c>
      <c r="E5437" s="1" t="s">
        <v>64</v>
      </c>
      <c r="F5437" s="47">
        <v>714</v>
      </c>
      <c r="G5437" s="34">
        <v>1296.5899999999999</v>
      </c>
      <c r="H5437" s="1" t="s">
        <v>218</v>
      </c>
      <c r="I5437" s="34">
        <v>7.2836999999999997E-3</v>
      </c>
      <c r="J5437" s="34">
        <v>781.56759999999997</v>
      </c>
      <c r="K5437" s="35" t="str">
        <f t="shared" si="436"/>
        <v>Leenderbos, Groote Heide &amp; De Plateaux_H2310</v>
      </c>
      <c r="L5437" s="36">
        <f>VLOOKUP(D5437,DATA!A:F,5,FALSE)</f>
        <v>1.0986712608830001E-2</v>
      </c>
      <c r="M5437" s="37">
        <f>VLOOKUP(D5437,DATA!A:F,6,FALSE)</f>
        <v>982</v>
      </c>
      <c r="N5437" s="36">
        <f t="shared" si="437"/>
        <v>96.941875980044344</v>
      </c>
      <c r="O5437" s="36">
        <f t="shared" si="438"/>
        <v>96.942113210265546</v>
      </c>
      <c r="P5437" s="36">
        <f t="shared" si="439"/>
        <v>2.3723022120236692E-4</v>
      </c>
      <c r="Q5437" s="36">
        <f t="shared" si="440"/>
        <v>1.8541145463260302E-3</v>
      </c>
    </row>
    <row r="5438" spans="1:17" x14ac:dyDescent="0.3">
      <c r="A5438" s="29">
        <v>2080276</v>
      </c>
      <c r="B5438" s="1">
        <v>136</v>
      </c>
      <c r="C5438" s="1" t="s">
        <v>14</v>
      </c>
      <c r="D5438" s="1" t="s">
        <v>63</v>
      </c>
      <c r="E5438" s="1" t="s">
        <v>64</v>
      </c>
      <c r="F5438" s="47">
        <v>714</v>
      </c>
      <c r="G5438" s="34">
        <v>1256.71</v>
      </c>
      <c r="H5438" s="1" t="s">
        <v>218</v>
      </c>
      <c r="I5438" s="34">
        <v>8.9578000000000001E-3</v>
      </c>
      <c r="J5438" s="34">
        <v>5116.7137202609401</v>
      </c>
      <c r="K5438" s="35" t="str">
        <f t="shared" si="436"/>
        <v>Leenderbos, Groote Heide &amp; De Plateaux_H2310</v>
      </c>
      <c r="L5438" s="36">
        <f>VLOOKUP(D5438,DATA!A:F,5,FALSE)</f>
        <v>1.0986712608830001E-2</v>
      </c>
      <c r="M5438" s="37">
        <f>VLOOKUP(D5438,DATA!A:F,6,FALSE)</f>
        <v>982</v>
      </c>
      <c r="N5438" s="36">
        <f t="shared" si="437"/>
        <v>95.338781705735286</v>
      </c>
      <c r="O5438" s="36">
        <f t="shared" si="438"/>
        <v>95.339219045319595</v>
      </c>
      <c r="P5438" s="36">
        <f t="shared" si="439"/>
        <v>4.3733958430891562E-4</v>
      </c>
      <c r="Q5438" s="36">
        <f t="shared" si="440"/>
        <v>2.2377414514466447E-2</v>
      </c>
    </row>
    <row r="5439" spans="1:17" x14ac:dyDescent="0.3">
      <c r="A5439" s="29">
        <v>2080276</v>
      </c>
      <c r="B5439" s="1">
        <v>136</v>
      </c>
      <c r="C5439" s="1" t="s">
        <v>14</v>
      </c>
      <c r="D5439" s="1" t="s">
        <v>41</v>
      </c>
      <c r="E5439" s="1" t="s">
        <v>42</v>
      </c>
      <c r="F5439" s="47">
        <v>1071</v>
      </c>
      <c r="G5439" s="34">
        <v>1256.71</v>
      </c>
      <c r="H5439" s="1" t="s">
        <v>218</v>
      </c>
      <c r="I5439" s="34">
        <v>8.9578000000000001E-3</v>
      </c>
      <c r="J5439" s="34">
        <v>556.49116000000004</v>
      </c>
      <c r="K5439" s="35" t="str">
        <f t="shared" si="436"/>
        <v>Leenderbos, Groote Heide &amp; De Plateaux_H4010A</v>
      </c>
      <c r="L5439" s="36">
        <f>VLOOKUP(D5439,DATA!A:F,5,FALSE)</f>
        <v>1.3726988247862192E-2</v>
      </c>
      <c r="M5439" s="37">
        <f>VLOOKUP(D5439,DATA!A:F,6,FALSE)</f>
        <v>1285.5</v>
      </c>
      <c r="N5439" s="36">
        <f t="shared" si="437"/>
        <v>40.246613781246957</v>
      </c>
      <c r="O5439" s="36">
        <f t="shared" si="438"/>
        <v>40.249570933596502</v>
      </c>
      <c r="P5439" s="36">
        <f t="shared" si="439"/>
        <v>2.957152349544856E-3</v>
      </c>
      <c r="Q5439" s="36">
        <f t="shared" si="440"/>
        <v>1.6456291412949423E-2</v>
      </c>
    </row>
    <row r="5440" spans="1:17" x14ac:dyDescent="0.3">
      <c r="A5440" s="29">
        <v>2080277</v>
      </c>
      <c r="B5440" s="1">
        <v>136</v>
      </c>
      <c r="C5440" s="1" t="s">
        <v>14</v>
      </c>
      <c r="D5440" s="1" t="s">
        <v>63</v>
      </c>
      <c r="E5440" s="1" t="s">
        <v>64</v>
      </c>
      <c r="F5440" s="47">
        <v>714</v>
      </c>
      <c r="G5440" s="34">
        <v>895.68</v>
      </c>
      <c r="H5440" s="1" t="s">
        <v>218</v>
      </c>
      <c r="I5440" s="34">
        <v>6.2310999999999998E-3</v>
      </c>
      <c r="J5440" s="34">
        <v>2960.2106279894401</v>
      </c>
      <c r="K5440" s="35" t="str">
        <f t="shared" si="436"/>
        <v>Leenderbos, Groote Heide &amp; De Plateaux_H2310</v>
      </c>
      <c r="L5440" s="36">
        <f>VLOOKUP(D5440,DATA!A:F,5,FALSE)</f>
        <v>1.0986712608830001E-2</v>
      </c>
      <c r="M5440" s="37">
        <f>VLOOKUP(D5440,DATA!A:F,6,FALSE)</f>
        <v>982</v>
      </c>
      <c r="N5440" s="36">
        <f t="shared" si="437"/>
        <v>27.921213598349137</v>
      </c>
      <c r="O5440" s="36">
        <f t="shared" si="438"/>
        <v>27.922591381300418</v>
      </c>
      <c r="P5440" s="36">
        <f t="shared" si="439"/>
        <v>1.3777829512804374E-3</v>
      </c>
      <c r="Q5440" s="36">
        <f t="shared" si="440"/>
        <v>4.0785277354430077E-2</v>
      </c>
    </row>
    <row r="5441" spans="1:17" x14ac:dyDescent="0.3">
      <c r="A5441" s="30">
        <v>2080277</v>
      </c>
      <c r="B5441" s="14">
        <v>136</v>
      </c>
      <c r="C5441" s="14" t="s">
        <v>14</v>
      </c>
      <c r="D5441" s="14" t="s">
        <v>55</v>
      </c>
      <c r="E5441" s="14" t="s">
        <v>56</v>
      </c>
      <c r="F5441" s="48">
        <v>500</v>
      </c>
      <c r="G5441" s="38">
        <v>895.68</v>
      </c>
      <c r="H5441" s="14" t="s">
        <v>218</v>
      </c>
      <c r="I5441" s="38">
        <v>6.2310999999999998E-3</v>
      </c>
      <c r="J5441" s="38">
        <v>61.800892500000003</v>
      </c>
      <c r="K5441" s="39" t="str">
        <f t="shared" si="436"/>
        <v>Leenderbos, Groote Heide &amp; De Plateaux_H3130</v>
      </c>
      <c r="L5441" s="40">
        <f>VLOOKUP(D5441,DATA!A:F,5,FALSE)</f>
        <v>0</v>
      </c>
      <c r="M5441" s="41">
        <f>VLOOKUP(D5441,DATA!A:F,6,FALSE)</f>
        <v>3.5</v>
      </c>
      <c r="N5441" s="40">
        <f t="shared" si="437"/>
        <v>50</v>
      </c>
      <c r="O5441" s="40">
        <f t="shared" si="438"/>
        <v>50</v>
      </c>
      <c r="P5441" s="40">
        <f>J5441/10000*I5441</f>
        <v>3.8508754125675004E-5</v>
      </c>
      <c r="Q5441" s="40">
        <f>IF(AND(H5441&lt;&gt;"below",I5441&gt;=0.005),M5441*P5441,0)</f>
        <v>1.347806394398625E-4</v>
      </c>
    </row>
    <row r="5442" spans="1:17" x14ac:dyDescent="0.3">
      <c r="A5442" s="29">
        <v>2080277</v>
      </c>
      <c r="B5442" s="1">
        <v>136</v>
      </c>
      <c r="C5442" s="1" t="s">
        <v>14</v>
      </c>
      <c r="D5442" s="1" t="s">
        <v>57</v>
      </c>
      <c r="E5442" s="1" t="s">
        <v>58</v>
      </c>
      <c r="F5442" s="47">
        <v>714</v>
      </c>
      <c r="G5442" s="34">
        <v>895.68</v>
      </c>
      <c r="H5442" s="1" t="s">
        <v>218</v>
      </c>
      <c r="I5442" s="34">
        <v>6.2310999999999998E-3</v>
      </c>
      <c r="J5442" s="34">
        <v>292.42200000000003</v>
      </c>
      <c r="K5442" s="35" t="str">
        <f t="shared" si="436"/>
        <v>Leenderbos, Groote Heide &amp; De Plateaux_H3160</v>
      </c>
      <c r="L5442" s="36">
        <f>VLOOKUP(D5442,DATA!A:F,5,FALSE)</f>
        <v>1.0986712608830001E-2</v>
      </c>
      <c r="M5442" s="37">
        <f>VLOOKUP(D5442,DATA!A:F,6,FALSE)</f>
        <v>982</v>
      </c>
      <c r="N5442" s="36">
        <f t="shared" si="437"/>
        <v>27.921213598349137</v>
      </c>
      <c r="O5442" s="36">
        <f t="shared" si="438"/>
        <v>27.922591381300418</v>
      </c>
      <c r="P5442" s="36">
        <f t="shared" si="439"/>
        <v>1.3777829512804374E-3</v>
      </c>
      <c r="Q5442" s="36">
        <f t="shared" si="440"/>
        <v>4.0289404617932815E-3</v>
      </c>
    </row>
    <row r="5443" spans="1:17" x14ac:dyDescent="0.3">
      <c r="A5443" s="30">
        <v>2080278</v>
      </c>
      <c r="B5443" s="14">
        <v>136</v>
      </c>
      <c r="C5443" s="14" t="s">
        <v>14</v>
      </c>
      <c r="D5443" s="14" t="s">
        <v>55</v>
      </c>
      <c r="E5443" s="14" t="s">
        <v>56</v>
      </c>
      <c r="F5443" s="48">
        <v>500</v>
      </c>
      <c r="G5443" s="38">
        <v>827.53</v>
      </c>
      <c r="H5443" s="14" t="s">
        <v>218</v>
      </c>
      <c r="I5443" s="38">
        <v>5.6073E-3</v>
      </c>
      <c r="J5443" s="38">
        <v>277.50948528584001</v>
      </c>
      <c r="K5443" s="39" t="str">
        <f t="shared" ref="K5443:K5506" si="443">_xlfn.CONCAT(C5443,"_",D5443)</f>
        <v>Leenderbos, Groote Heide &amp; De Plateaux_H3130</v>
      </c>
      <c r="L5443" s="40">
        <f>VLOOKUP(D5443,DATA!A:F,5,FALSE)</f>
        <v>0</v>
      </c>
      <c r="M5443" s="41">
        <f>VLOOKUP(D5443,DATA!A:F,6,FALSE)</f>
        <v>3.5</v>
      </c>
      <c r="N5443" s="40">
        <f t="shared" ref="N5443:N5506" si="444">100/(1+EXP(-L5443*(G5443-M5443)))</f>
        <v>50</v>
      </c>
      <c r="O5443" s="40">
        <f t="shared" ref="O5443:O5506" si="445">100/(1+EXP(-L5443*((G5443+I5443)-M5443)))</f>
        <v>50</v>
      </c>
      <c r="P5443" s="40">
        <f t="shared" ref="P5443:P5444" si="446">J5443/10000*I5443</f>
        <v>1.5560789368432906E-4</v>
      </c>
      <c r="Q5443" s="40">
        <f t="shared" ref="Q5443:Q5444" si="447">IF(AND(H5443&lt;&gt;"below",I5443&gt;=0.005),M5443*P5443,0)</f>
        <v>5.4462762789515167E-4</v>
      </c>
    </row>
    <row r="5444" spans="1:17" x14ac:dyDescent="0.3">
      <c r="A5444" s="30">
        <v>2080279</v>
      </c>
      <c r="B5444" s="14">
        <v>136</v>
      </c>
      <c r="C5444" s="14" t="s">
        <v>14</v>
      </c>
      <c r="D5444" s="14" t="s">
        <v>55</v>
      </c>
      <c r="E5444" s="14" t="s">
        <v>56</v>
      </c>
      <c r="F5444" s="48">
        <v>500</v>
      </c>
      <c r="G5444" s="38">
        <v>843.78</v>
      </c>
      <c r="H5444" s="14" t="s">
        <v>218</v>
      </c>
      <c r="I5444" s="38">
        <v>5.7764000000000001E-3</v>
      </c>
      <c r="J5444" s="38">
        <v>154.509275</v>
      </c>
      <c r="K5444" s="39" t="str">
        <f t="shared" si="443"/>
        <v>Leenderbos, Groote Heide &amp; De Plateaux_H3130</v>
      </c>
      <c r="L5444" s="40">
        <f>VLOOKUP(D5444,DATA!A:F,5,FALSE)</f>
        <v>0</v>
      </c>
      <c r="M5444" s="41">
        <f>VLOOKUP(D5444,DATA!A:F,6,FALSE)</f>
        <v>3.5</v>
      </c>
      <c r="N5444" s="40">
        <f t="shared" si="444"/>
        <v>50</v>
      </c>
      <c r="O5444" s="40">
        <f t="shared" si="445"/>
        <v>50</v>
      </c>
      <c r="P5444" s="40">
        <f t="shared" si="446"/>
        <v>8.9250737611000004E-5</v>
      </c>
      <c r="Q5444" s="40">
        <f t="shared" si="447"/>
        <v>3.1237758163850003E-4</v>
      </c>
    </row>
    <row r="5445" spans="1:17" x14ac:dyDescent="0.3">
      <c r="A5445" s="29">
        <v>2080279</v>
      </c>
      <c r="B5445" s="1">
        <v>136</v>
      </c>
      <c r="C5445" s="1" t="s">
        <v>14</v>
      </c>
      <c r="D5445" s="1" t="s">
        <v>57</v>
      </c>
      <c r="E5445" s="1" t="s">
        <v>58</v>
      </c>
      <c r="F5445" s="47">
        <v>714</v>
      </c>
      <c r="G5445" s="34">
        <v>843.78</v>
      </c>
      <c r="H5445" s="1" t="s">
        <v>218</v>
      </c>
      <c r="I5445" s="34">
        <v>5.7764000000000001E-3</v>
      </c>
      <c r="J5445" s="34">
        <v>506.34924000000001</v>
      </c>
      <c r="K5445" s="35" t="str">
        <f t="shared" si="443"/>
        <v>Leenderbos, Groote Heide &amp; De Plateaux_H3160</v>
      </c>
      <c r="L5445" s="36">
        <f>VLOOKUP(D5445,DATA!A:F,5,FALSE)</f>
        <v>1.0986712608830001E-2</v>
      </c>
      <c r="M5445" s="37">
        <f>VLOOKUP(D5445,DATA!A:F,6,FALSE)</f>
        <v>982</v>
      </c>
      <c r="N5445" s="36">
        <f t="shared" si="444"/>
        <v>17.96702132109375</v>
      </c>
      <c r="O5445" s="36">
        <f t="shared" si="445"/>
        <v>17.96795672335854</v>
      </c>
      <c r="P5445" s="36">
        <f t="shared" ref="P5445:P5506" si="448">O5445-N5445</f>
        <v>9.3540226479049693E-4</v>
      </c>
      <c r="Q5445" s="36">
        <f t="shared" ref="Q5445:Q5506" si="449">IF(AND(H5445&lt;&gt;"below",I5445&gt;=0.005),J5445*P5445/100,0)</f>
        <v>4.7364022587094686E-3</v>
      </c>
    </row>
    <row r="5446" spans="1:17" x14ac:dyDescent="0.3">
      <c r="A5446" s="29">
        <v>2080280</v>
      </c>
      <c r="B5446" s="1">
        <v>136</v>
      </c>
      <c r="C5446" s="1" t="s">
        <v>14</v>
      </c>
      <c r="D5446" s="1" t="s">
        <v>61</v>
      </c>
      <c r="E5446" s="1" t="s">
        <v>62</v>
      </c>
      <c r="F5446" s="47">
        <v>714</v>
      </c>
      <c r="G5446" s="34">
        <v>1066.6199999999999</v>
      </c>
      <c r="H5446" s="1" t="s">
        <v>218</v>
      </c>
      <c r="I5446" s="34">
        <v>7.2617000000000003E-3</v>
      </c>
      <c r="J5446" s="34">
        <v>1538.8434</v>
      </c>
      <c r="K5446" s="35" t="str">
        <f t="shared" si="443"/>
        <v>Leenderbos, Groote Heide &amp; De Plateaux_H2330</v>
      </c>
      <c r="L5446" s="36">
        <f>VLOOKUP(D5446,DATA!A:F,5,FALSE)</f>
        <v>1.0986712608830001E-2</v>
      </c>
      <c r="M5446" s="37">
        <f>VLOOKUP(D5446,DATA!A:F,6,FALSE)</f>
        <v>982</v>
      </c>
      <c r="N5446" s="36">
        <f t="shared" si="444"/>
        <v>71.701352950446321</v>
      </c>
      <c r="O5446" s="36">
        <f t="shared" si="445"/>
        <v>71.702971744390595</v>
      </c>
      <c r="P5446" s="36">
        <f t="shared" si="448"/>
        <v>1.6187939442744437E-3</v>
      </c>
      <c r="Q5446" s="36">
        <f t="shared" si="449"/>
        <v>2.4910703771066953E-2</v>
      </c>
    </row>
    <row r="5447" spans="1:17" x14ac:dyDescent="0.3">
      <c r="A5447" s="29">
        <v>2080280</v>
      </c>
      <c r="B5447" s="1">
        <v>136</v>
      </c>
      <c r="C5447" s="1" t="s">
        <v>14</v>
      </c>
      <c r="D5447" s="1" t="s">
        <v>57</v>
      </c>
      <c r="E5447" s="1" t="s">
        <v>58</v>
      </c>
      <c r="F5447" s="47">
        <v>714</v>
      </c>
      <c r="G5447" s="34">
        <v>1066.6199999999999</v>
      </c>
      <c r="H5447" s="1" t="s">
        <v>218</v>
      </c>
      <c r="I5447" s="34">
        <v>7.2617000000000003E-3</v>
      </c>
      <c r="J5447" s="34">
        <v>68.238010000000003</v>
      </c>
      <c r="K5447" s="35" t="str">
        <f t="shared" si="443"/>
        <v>Leenderbos, Groote Heide &amp; De Plateaux_H3160</v>
      </c>
      <c r="L5447" s="36">
        <f>VLOOKUP(D5447,DATA!A:F,5,FALSE)</f>
        <v>1.0986712608830001E-2</v>
      </c>
      <c r="M5447" s="37">
        <f>VLOOKUP(D5447,DATA!A:F,6,FALSE)</f>
        <v>982</v>
      </c>
      <c r="N5447" s="36">
        <f t="shared" si="444"/>
        <v>71.701352950446321</v>
      </c>
      <c r="O5447" s="36">
        <f t="shared" si="445"/>
        <v>71.702971744390595</v>
      </c>
      <c r="P5447" s="36">
        <f t="shared" si="448"/>
        <v>1.6187939442744437E-3</v>
      </c>
      <c r="Q5447" s="36">
        <f t="shared" si="449"/>
        <v>1.1046327735733893E-3</v>
      </c>
    </row>
    <row r="5448" spans="1:17" x14ac:dyDescent="0.3">
      <c r="A5448" s="31">
        <v>2080282</v>
      </c>
      <c r="B5448" s="19">
        <v>136</v>
      </c>
      <c r="C5448" s="19" t="s">
        <v>14</v>
      </c>
      <c r="D5448" s="19" t="s">
        <v>15</v>
      </c>
      <c r="E5448" s="19" t="s">
        <v>16</v>
      </c>
      <c r="F5448" s="49">
        <v>2400</v>
      </c>
      <c r="G5448" s="42">
        <v>1046.74</v>
      </c>
      <c r="H5448" s="19" t="s">
        <v>216</v>
      </c>
      <c r="I5448" s="42">
        <v>7.0543999999999997E-3</v>
      </c>
      <c r="J5448" s="42">
        <v>431.11430000000001</v>
      </c>
      <c r="K5448" s="43" t="str">
        <f t="shared" si="443"/>
        <v>Leenderbos, Groote Heide &amp; De Plateaux_H0000</v>
      </c>
      <c r="L5448" s="44" t="e">
        <f>VLOOKUP(D5448,DATA!A:F,5,FALSE)</f>
        <v>#N/A</v>
      </c>
      <c r="M5448" s="45" t="e">
        <f>VLOOKUP(D5448,DATA!A:F,6,FALSE)</f>
        <v>#N/A</v>
      </c>
      <c r="N5448" s="44" t="e">
        <f t="shared" si="444"/>
        <v>#N/A</v>
      </c>
      <c r="O5448" s="44" t="e">
        <f t="shared" si="445"/>
        <v>#N/A</v>
      </c>
      <c r="P5448" s="44" t="e">
        <f t="shared" si="448"/>
        <v>#N/A</v>
      </c>
      <c r="Q5448" s="44">
        <f t="shared" si="449"/>
        <v>0</v>
      </c>
    </row>
    <row r="5449" spans="1:17" x14ac:dyDescent="0.3">
      <c r="A5449" s="29">
        <v>2080296</v>
      </c>
      <c r="B5449" s="1">
        <v>136</v>
      </c>
      <c r="C5449" s="1" t="s">
        <v>14</v>
      </c>
      <c r="D5449" s="1" t="s">
        <v>53</v>
      </c>
      <c r="E5449" s="1" t="s">
        <v>54</v>
      </c>
      <c r="F5449" s="47">
        <v>714</v>
      </c>
      <c r="G5449" s="34">
        <v>941.23</v>
      </c>
      <c r="H5449" s="1" t="s">
        <v>218</v>
      </c>
      <c r="I5449" s="34">
        <v>6.0409000000000001E-3</v>
      </c>
      <c r="J5449" s="34">
        <v>5702.7924887605004</v>
      </c>
      <c r="K5449" s="35" t="str">
        <f t="shared" si="443"/>
        <v>Leenderbos, Groote Heide &amp; De Plateaux_H4030</v>
      </c>
      <c r="L5449" s="36">
        <f>VLOOKUP(D5449,DATA!A:F,5,FALSE)</f>
        <v>1.0986712608830001E-2</v>
      </c>
      <c r="M5449" s="37">
        <f>VLOOKUP(D5449,DATA!A:F,6,FALSE)</f>
        <v>982</v>
      </c>
      <c r="N5449" s="36">
        <f t="shared" si="444"/>
        <v>38.985345044685779</v>
      </c>
      <c r="O5449" s="36">
        <f t="shared" si="445"/>
        <v>38.986923775652137</v>
      </c>
      <c r="P5449" s="36">
        <f t="shared" si="448"/>
        <v>1.5787309663579663E-3</v>
      </c>
      <c r="Q5449" s="36">
        <f t="shared" si="449"/>
        <v>9.0031750967198163E-2</v>
      </c>
    </row>
    <row r="5450" spans="1:17" x14ac:dyDescent="0.3">
      <c r="A5450" s="30">
        <v>2080297</v>
      </c>
      <c r="B5450" s="14">
        <v>136</v>
      </c>
      <c r="C5450" s="14" t="s">
        <v>14</v>
      </c>
      <c r="D5450" s="14" t="s">
        <v>55</v>
      </c>
      <c r="E5450" s="14" t="s">
        <v>56</v>
      </c>
      <c r="F5450" s="48">
        <v>500</v>
      </c>
      <c r="G5450" s="38">
        <v>944.26</v>
      </c>
      <c r="H5450" s="14" t="s">
        <v>218</v>
      </c>
      <c r="I5450" s="38">
        <v>5.8307999999999997E-3</v>
      </c>
      <c r="J5450" s="38">
        <v>1.3700443200000001</v>
      </c>
      <c r="K5450" s="39" t="str">
        <f t="shared" si="443"/>
        <v>Leenderbos, Groote Heide &amp; De Plateaux_H3130</v>
      </c>
      <c r="L5450" s="40">
        <f>VLOOKUP(D5450,DATA!A:F,5,FALSE)</f>
        <v>0</v>
      </c>
      <c r="M5450" s="41">
        <f>VLOOKUP(D5450,DATA!A:F,6,FALSE)</f>
        <v>3.5</v>
      </c>
      <c r="N5450" s="40">
        <f t="shared" si="444"/>
        <v>50</v>
      </c>
      <c r="O5450" s="40">
        <f t="shared" si="445"/>
        <v>50</v>
      </c>
      <c r="P5450" s="40">
        <f>J5450/10000*I5450</f>
        <v>7.9884544210559999E-7</v>
      </c>
      <c r="Q5450" s="40">
        <f>IF(AND(H5450&lt;&gt;"below",I5450&gt;=0.005),M5450*P5450,0)</f>
        <v>2.7959590473696001E-6</v>
      </c>
    </row>
    <row r="5451" spans="1:17" x14ac:dyDescent="0.3">
      <c r="A5451" s="29">
        <v>2080297</v>
      </c>
      <c r="B5451" s="1">
        <v>136</v>
      </c>
      <c r="C5451" s="1" t="s">
        <v>14</v>
      </c>
      <c r="D5451" s="1" t="s">
        <v>57</v>
      </c>
      <c r="E5451" s="1" t="s">
        <v>58</v>
      </c>
      <c r="F5451" s="47">
        <v>714</v>
      </c>
      <c r="G5451" s="34">
        <v>944.26</v>
      </c>
      <c r="H5451" s="1" t="s">
        <v>218</v>
      </c>
      <c r="I5451" s="34">
        <v>5.8307999999999997E-3</v>
      </c>
      <c r="J5451" s="34">
        <v>242.35039</v>
      </c>
      <c r="K5451" s="35" t="str">
        <f t="shared" si="443"/>
        <v>Leenderbos, Groote Heide &amp; De Plateaux_H3160</v>
      </c>
      <c r="L5451" s="36">
        <f>VLOOKUP(D5451,DATA!A:F,5,FALSE)</f>
        <v>1.0986712608830001E-2</v>
      </c>
      <c r="M5451" s="37">
        <f>VLOOKUP(D5451,DATA!A:F,6,FALSE)</f>
        <v>982</v>
      </c>
      <c r="N5451" s="36">
        <f t="shared" si="444"/>
        <v>39.780041102175289</v>
      </c>
      <c r="O5451" s="36">
        <f t="shared" si="445"/>
        <v>39.781575734829438</v>
      </c>
      <c r="P5451" s="36">
        <f t="shared" si="448"/>
        <v>1.534632654148993E-3</v>
      </c>
      <c r="Q5451" s="36">
        <f t="shared" si="449"/>
        <v>3.719188222397436E-3</v>
      </c>
    </row>
    <row r="5452" spans="1:17" x14ac:dyDescent="0.3">
      <c r="A5452" s="29">
        <v>2080298</v>
      </c>
      <c r="B5452" s="1">
        <v>136</v>
      </c>
      <c r="C5452" s="1" t="s">
        <v>14</v>
      </c>
      <c r="D5452" s="1" t="s">
        <v>53</v>
      </c>
      <c r="E5452" s="1" t="s">
        <v>54</v>
      </c>
      <c r="F5452" s="47">
        <v>714</v>
      </c>
      <c r="G5452" s="34">
        <v>1366.21</v>
      </c>
      <c r="H5452" s="1" t="s">
        <v>218</v>
      </c>
      <c r="I5452" s="34">
        <v>8.8222000000000005E-3</v>
      </c>
      <c r="J5452" s="34">
        <v>462.49056999999999</v>
      </c>
      <c r="K5452" s="35" t="str">
        <f t="shared" si="443"/>
        <v>Leenderbos, Groote Heide &amp; De Plateaux_H4030</v>
      </c>
      <c r="L5452" s="36">
        <f>VLOOKUP(D5452,DATA!A:F,5,FALSE)</f>
        <v>1.0986712608830001E-2</v>
      </c>
      <c r="M5452" s="37">
        <f>VLOOKUP(D5452,DATA!A:F,6,FALSE)</f>
        <v>982</v>
      </c>
      <c r="N5452" s="36">
        <f t="shared" si="444"/>
        <v>98.553146626856929</v>
      </c>
      <c r="O5452" s="36">
        <f t="shared" si="445"/>
        <v>98.55328483042048</v>
      </c>
      <c r="P5452" s="36">
        <f t="shared" si="448"/>
        <v>1.3820356355154217E-4</v>
      </c>
      <c r="Q5452" s="36">
        <f t="shared" si="449"/>
        <v>6.3917844882983963E-4</v>
      </c>
    </row>
    <row r="5453" spans="1:17" x14ac:dyDescent="0.3">
      <c r="A5453" s="29">
        <v>2080319</v>
      </c>
      <c r="B5453" s="1">
        <v>136</v>
      </c>
      <c r="C5453" s="1" t="s">
        <v>14</v>
      </c>
      <c r="D5453" s="1" t="s">
        <v>53</v>
      </c>
      <c r="E5453" s="1" t="s">
        <v>54</v>
      </c>
      <c r="F5453" s="47">
        <v>714</v>
      </c>
      <c r="G5453" s="34">
        <v>1404.1</v>
      </c>
      <c r="H5453" s="1" t="s">
        <v>218</v>
      </c>
      <c r="I5453" s="34">
        <v>7.8052E-3</v>
      </c>
      <c r="J5453" s="34">
        <v>769.57180000000005</v>
      </c>
      <c r="K5453" s="35" t="str">
        <f t="shared" si="443"/>
        <v>Leenderbos, Groote Heide &amp; De Plateaux_H4030</v>
      </c>
      <c r="L5453" s="36">
        <f>VLOOKUP(D5453,DATA!A:F,5,FALSE)</f>
        <v>1.0986712608830001E-2</v>
      </c>
      <c r="M5453" s="37">
        <f>VLOOKUP(D5453,DATA!A:F,6,FALSE)</f>
        <v>982</v>
      </c>
      <c r="N5453" s="36">
        <f t="shared" si="444"/>
        <v>99.041088595747055</v>
      </c>
      <c r="O5453" s="36">
        <f t="shared" si="445"/>
        <v>99.041170033808157</v>
      </c>
      <c r="P5453" s="36">
        <f t="shared" si="448"/>
        <v>8.1438061101835046E-5</v>
      </c>
      <c r="Q5453" s="36">
        <f t="shared" si="449"/>
        <v>6.2672435270649178E-4</v>
      </c>
    </row>
    <row r="5454" spans="1:17" x14ac:dyDescent="0.3">
      <c r="A5454" s="29">
        <v>2080320</v>
      </c>
      <c r="B5454" s="1">
        <v>136</v>
      </c>
      <c r="C5454" s="1" t="s">
        <v>14</v>
      </c>
      <c r="D5454" s="1" t="s">
        <v>53</v>
      </c>
      <c r="E5454" s="1" t="s">
        <v>54</v>
      </c>
      <c r="F5454" s="47">
        <v>714</v>
      </c>
      <c r="G5454" s="34">
        <v>1250.22</v>
      </c>
      <c r="H5454" s="1" t="s">
        <v>218</v>
      </c>
      <c r="I5454" s="34">
        <v>7.0828999999999996E-3</v>
      </c>
      <c r="J5454" s="34">
        <v>1811.8014000000001</v>
      </c>
      <c r="K5454" s="35" t="str">
        <f t="shared" si="443"/>
        <v>Leenderbos, Groote Heide &amp; De Plateaux_H4030</v>
      </c>
      <c r="L5454" s="36">
        <f>VLOOKUP(D5454,DATA!A:F,5,FALSE)</f>
        <v>1.0986712608830001E-2</v>
      </c>
      <c r="M5454" s="37">
        <f>VLOOKUP(D5454,DATA!A:F,6,FALSE)</f>
        <v>982</v>
      </c>
      <c r="N5454" s="36">
        <f t="shared" si="444"/>
        <v>95.011468634835751</v>
      </c>
      <c r="O5454" s="36">
        <f t="shared" si="445"/>
        <v>95.01183745308424</v>
      </c>
      <c r="P5454" s="36">
        <f t="shared" si="448"/>
        <v>3.688182484893332E-4</v>
      </c>
      <c r="Q5454" s="36">
        <f t="shared" si="449"/>
        <v>6.6822541895852185E-3</v>
      </c>
    </row>
    <row r="5455" spans="1:17" x14ac:dyDescent="0.3">
      <c r="A5455" s="29">
        <v>2080321</v>
      </c>
      <c r="B5455" s="1">
        <v>136</v>
      </c>
      <c r="C5455" s="1" t="s">
        <v>14</v>
      </c>
      <c r="D5455" s="1" t="s">
        <v>53</v>
      </c>
      <c r="E5455" s="1" t="s">
        <v>54</v>
      </c>
      <c r="F5455" s="47">
        <v>714</v>
      </c>
      <c r="G5455" s="34">
        <v>1173.8900000000001</v>
      </c>
      <c r="H5455" s="1" t="s">
        <v>218</v>
      </c>
      <c r="I5455" s="34">
        <v>6.6483000000000002E-3</v>
      </c>
      <c r="J5455" s="34">
        <v>6628.3866350588996</v>
      </c>
      <c r="K5455" s="35" t="str">
        <f t="shared" si="443"/>
        <v>Leenderbos, Groote Heide &amp; De Plateaux_H4030</v>
      </c>
      <c r="L5455" s="36">
        <f>VLOOKUP(D5455,DATA!A:F,5,FALSE)</f>
        <v>1.0986712608830001E-2</v>
      </c>
      <c r="M5455" s="37">
        <f>VLOOKUP(D5455,DATA!A:F,6,FALSE)</f>
        <v>982</v>
      </c>
      <c r="N5455" s="36">
        <f t="shared" si="444"/>
        <v>89.170151455157992</v>
      </c>
      <c r="O5455" s="36">
        <f t="shared" si="445"/>
        <v>89.170856810296556</v>
      </c>
      <c r="P5455" s="36">
        <f t="shared" si="448"/>
        <v>7.0535513856384568E-4</v>
      </c>
      <c r="Q5455" s="36">
        <f t="shared" si="449"/>
        <v>4.6753665734267126E-2</v>
      </c>
    </row>
    <row r="5456" spans="1:17" x14ac:dyDescent="0.3">
      <c r="A5456" s="29">
        <v>2080322</v>
      </c>
      <c r="B5456" s="1">
        <v>136</v>
      </c>
      <c r="C5456" s="1" t="s">
        <v>14</v>
      </c>
      <c r="D5456" s="1" t="s">
        <v>63</v>
      </c>
      <c r="E5456" s="1" t="s">
        <v>64</v>
      </c>
      <c r="F5456" s="47">
        <v>714</v>
      </c>
      <c r="G5456" s="34">
        <v>1075.08</v>
      </c>
      <c r="H5456" s="1" t="s">
        <v>218</v>
      </c>
      <c r="I5456" s="34">
        <v>6.1964999999999998E-3</v>
      </c>
      <c r="J5456" s="34">
        <v>524.05065999999999</v>
      </c>
      <c r="K5456" s="35" t="str">
        <f t="shared" si="443"/>
        <v>Leenderbos, Groote Heide &amp; De Plateaux_H2310</v>
      </c>
      <c r="L5456" s="36">
        <f>VLOOKUP(D5456,DATA!A:F,5,FALSE)</f>
        <v>1.0986712608830001E-2</v>
      </c>
      <c r="M5456" s="37">
        <f>VLOOKUP(D5456,DATA!A:F,6,FALSE)</f>
        <v>982</v>
      </c>
      <c r="N5456" s="36">
        <f t="shared" si="444"/>
        <v>73.548714478578617</v>
      </c>
      <c r="O5456" s="36">
        <f t="shared" si="445"/>
        <v>73.550038908932351</v>
      </c>
      <c r="P5456" s="36">
        <f t="shared" si="448"/>
        <v>1.324430353733419E-3</v>
      </c>
      <c r="Q5456" s="36">
        <f t="shared" si="449"/>
        <v>6.9406860099803167E-3</v>
      </c>
    </row>
    <row r="5457" spans="1:17" x14ac:dyDescent="0.3">
      <c r="A5457" s="29">
        <v>2080322</v>
      </c>
      <c r="B5457" s="1">
        <v>136</v>
      </c>
      <c r="C5457" s="1" t="s">
        <v>14</v>
      </c>
      <c r="D5457" s="1" t="s">
        <v>53</v>
      </c>
      <c r="E5457" s="1" t="s">
        <v>54</v>
      </c>
      <c r="F5457" s="47">
        <v>714</v>
      </c>
      <c r="G5457" s="34">
        <v>1075.08</v>
      </c>
      <c r="H5457" s="1" t="s">
        <v>218</v>
      </c>
      <c r="I5457" s="34">
        <v>6.1964999999999998E-3</v>
      </c>
      <c r="J5457" s="34">
        <v>151.23738</v>
      </c>
      <c r="K5457" s="35" t="str">
        <f t="shared" si="443"/>
        <v>Leenderbos, Groote Heide &amp; De Plateaux_H4030</v>
      </c>
      <c r="L5457" s="36">
        <f>VLOOKUP(D5457,DATA!A:F,5,FALSE)</f>
        <v>1.0986712608830001E-2</v>
      </c>
      <c r="M5457" s="37">
        <f>VLOOKUP(D5457,DATA!A:F,6,FALSE)</f>
        <v>982</v>
      </c>
      <c r="N5457" s="36">
        <f t="shared" si="444"/>
        <v>73.548714478578617</v>
      </c>
      <c r="O5457" s="36">
        <f t="shared" si="445"/>
        <v>73.550038908932351</v>
      </c>
      <c r="P5457" s="36">
        <f t="shared" si="448"/>
        <v>1.324430353733419E-3</v>
      </c>
      <c r="Q5457" s="36">
        <f t="shared" si="449"/>
        <v>2.0030337669111552E-3</v>
      </c>
    </row>
    <row r="5458" spans="1:17" x14ac:dyDescent="0.3">
      <c r="A5458" s="29">
        <v>2081804</v>
      </c>
      <c r="B5458" s="1">
        <v>136</v>
      </c>
      <c r="C5458" s="1" t="s">
        <v>14</v>
      </c>
      <c r="D5458" s="1" t="s">
        <v>63</v>
      </c>
      <c r="E5458" s="1" t="s">
        <v>64</v>
      </c>
      <c r="F5458" s="47">
        <v>714</v>
      </c>
      <c r="G5458" s="34">
        <v>1445.72</v>
      </c>
      <c r="H5458" s="1" t="s">
        <v>218</v>
      </c>
      <c r="I5458" s="34">
        <v>1.0085500000000001E-2</v>
      </c>
      <c r="J5458" s="34">
        <v>1340.9685999999999</v>
      </c>
      <c r="K5458" s="35" t="str">
        <f t="shared" si="443"/>
        <v>Leenderbos, Groote Heide &amp; De Plateaux_H2310</v>
      </c>
      <c r="L5458" s="36">
        <f>VLOOKUP(D5458,DATA!A:F,5,FALSE)</f>
        <v>1.0986712608830001E-2</v>
      </c>
      <c r="M5458" s="37">
        <f>VLOOKUP(D5458,DATA!A:F,6,FALSE)</f>
        <v>982</v>
      </c>
      <c r="N5458" s="36">
        <f t="shared" si="444"/>
        <v>99.390854587804554</v>
      </c>
      <c r="O5458" s="36">
        <f t="shared" si="445"/>
        <v>99.390921670241738</v>
      </c>
      <c r="P5458" s="36">
        <f t="shared" si="448"/>
        <v>6.708243718378526E-5</v>
      </c>
      <c r="Q5458" s="36">
        <f t="shared" si="449"/>
        <v>8.995544187492846E-4</v>
      </c>
    </row>
    <row r="5459" spans="1:17" x14ac:dyDescent="0.3">
      <c r="A5459" s="29">
        <v>2081805</v>
      </c>
      <c r="B5459" s="1">
        <v>136</v>
      </c>
      <c r="C5459" s="1" t="s">
        <v>14</v>
      </c>
      <c r="D5459" s="1" t="s">
        <v>63</v>
      </c>
      <c r="E5459" s="1" t="s">
        <v>64</v>
      </c>
      <c r="F5459" s="47">
        <v>714</v>
      </c>
      <c r="G5459" s="34">
        <v>953</v>
      </c>
      <c r="H5459" s="1" t="s">
        <v>218</v>
      </c>
      <c r="I5459" s="34">
        <v>6.7622999999999997E-3</v>
      </c>
      <c r="J5459" s="34">
        <v>4226.2304999999997</v>
      </c>
      <c r="K5459" s="35" t="str">
        <f t="shared" si="443"/>
        <v>Leenderbos, Groote Heide &amp; De Plateaux_H2310</v>
      </c>
      <c r="L5459" s="36">
        <f>VLOOKUP(D5459,DATA!A:F,5,FALSE)</f>
        <v>1.0986712608830001E-2</v>
      </c>
      <c r="M5459" s="37">
        <f>VLOOKUP(D5459,DATA!A:F,6,FALSE)</f>
        <v>982</v>
      </c>
      <c r="N5459" s="36">
        <f t="shared" si="444"/>
        <v>42.101340149767722</v>
      </c>
      <c r="O5459" s="36">
        <f t="shared" si="445"/>
        <v>42.103151194503582</v>
      </c>
      <c r="P5459" s="36">
        <f t="shared" si="448"/>
        <v>1.8110447358594683E-3</v>
      </c>
      <c r="Q5459" s="36">
        <f t="shared" si="449"/>
        <v>7.6538924995537286E-2</v>
      </c>
    </row>
    <row r="5460" spans="1:17" x14ac:dyDescent="0.3">
      <c r="A5460" s="29">
        <v>2081806</v>
      </c>
      <c r="B5460" s="1">
        <v>136</v>
      </c>
      <c r="C5460" s="1" t="s">
        <v>14</v>
      </c>
      <c r="D5460" s="1" t="s">
        <v>63</v>
      </c>
      <c r="E5460" s="1" t="s">
        <v>64</v>
      </c>
      <c r="F5460" s="47">
        <v>714</v>
      </c>
      <c r="G5460" s="34">
        <v>901.07</v>
      </c>
      <c r="H5460" s="1" t="s">
        <v>218</v>
      </c>
      <c r="I5460" s="34">
        <v>6.1491000000000002E-3</v>
      </c>
      <c r="J5460" s="34">
        <v>7.1463539999999997</v>
      </c>
      <c r="K5460" s="35" t="str">
        <f t="shared" si="443"/>
        <v>Leenderbos, Groote Heide &amp; De Plateaux_H2310</v>
      </c>
      <c r="L5460" s="36">
        <f>VLOOKUP(D5460,DATA!A:F,5,FALSE)</f>
        <v>1.0986712608830001E-2</v>
      </c>
      <c r="M5460" s="37">
        <f>VLOOKUP(D5460,DATA!A:F,6,FALSE)</f>
        <v>982</v>
      </c>
      <c r="N5460" s="36">
        <f t="shared" si="444"/>
        <v>29.128430850325884</v>
      </c>
      <c r="O5460" s="36">
        <f t="shared" si="445"/>
        <v>29.129825530354911</v>
      </c>
      <c r="P5460" s="36">
        <f t="shared" si="448"/>
        <v>1.3946800290263184E-3</v>
      </c>
      <c r="Q5460" s="36">
        <f t="shared" si="449"/>
        <v>9.9668772041523466E-5</v>
      </c>
    </row>
    <row r="5461" spans="1:17" x14ac:dyDescent="0.3">
      <c r="A5461" s="30">
        <v>2081806</v>
      </c>
      <c r="B5461" s="14">
        <v>136</v>
      </c>
      <c r="C5461" s="14" t="s">
        <v>14</v>
      </c>
      <c r="D5461" s="14" t="s">
        <v>55</v>
      </c>
      <c r="E5461" s="14" t="s">
        <v>56</v>
      </c>
      <c r="F5461" s="48">
        <v>500</v>
      </c>
      <c r="G5461" s="38">
        <v>901.07</v>
      </c>
      <c r="H5461" s="14" t="s">
        <v>218</v>
      </c>
      <c r="I5461" s="38">
        <v>6.1491000000000002E-3</v>
      </c>
      <c r="J5461" s="38">
        <v>891.52592898225998</v>
      </c>
      <c r="K5461" s="39" t="str">
        <f t="shared" si="443"/>
        <v>Leenderbos, Groote Heide &amp; De Plateaux_H3130</v>
      </c>
      <c r="L5461" s="40">
        <f>VLOOKUP(D5461,DATA!A:F,5,FALSE)</f>
        <v>0</v>
      </c>
      <c r="M5461" s="41">
        <f>VLOOKUP(D5461,DATA!A:F,6,FALSE)</f>
        <v>3.5</v>
      </c>
      <c r="N5461" s="40">
        <f t="shared" si="444"/>
        <v>50</v>
      </c>
      <c r="O5461" s="40">
        <f t="shared" si="445"/>
        <v>50</v>
      </c>
      <c r="P5461" s="40">
        <f>J5461/10000*I5461</f>
        <v>5.482082089904815E-4</v>
      </c>
      <c r="Q5461" s="40">
        <f>IF(AND(H5461&lt;&gt;"below",I5461&gt;=0.005),M5461*P5461,0)</f>
        <v>1.9187287314666852E-3</v>
      </c>
    </row>
    <row r="5462" spans="1:17" x14ac:dyDescent="0.3">
      <c r="A5462" s="29">
        <v>2081806</v>
      </c>
      <c r="B5462" s="1">
        <v>136</v>
      </c>
      <c r="C5462" s="1" t="s">
        <v>14</v>
      </c>
      <c r="D5462" s="1" t="s">
        <v>57</v>
      </c>
      <c r="E5462" s="1" t="s">
        <v>58</v>
      </c>
      <c r="F5462" s="47">
        <v>714</v>
      </c>
      <c r="G5462" s="34">
        <v>901.07</v>
      </c>
      <c r="H5462" s="1" t="s">
        <v>218</v>
      </c>
      <c r="I5462" s="34">
        <v>6.1491000000000002E-3</v>
      </c>
      <c r="J5462" s="34">
        <v>425.39764000000002</v>
      </c>
      <c r="K5462" s="35" t="str">
        <f t="shared" si="443"/>
        <v>Leenderbos, Groote Heide &amp; De Plateaux_H3160</v>
      </c>
      <c r="L5462" s="36">
        <f>VLOOKUP(D5462,DATA!A:F,5,FALSE)</f>
        <v>1.0986712608830001E-2</v>
      </c>
      <c r="M5462" s="37">
        <f>VLOOKUP(D5462,DATA!A:F,6,FALSE)</f>
        <v>982</v>
      </c>
      <c r="N5462" s="36">
        <f t="shared" si="444"/>
        <v>29.128430850325884</v>
      </c>
      <c r="O5462" s="36">
        <f t="shared" si="445"/>
        <v>29.129825530354911</v>
      </c>
      <c r="P5462" s="36">
        <f t="shared" si="448"/>
        <v>1.3946800290263184E-3</v>
      </c>
      <c r="Q5462" s="36">
        <f t="shared" si="449"/>
        <v>5.9329359290292739E-3</v>
      </c>
    </row>
    <row r="5463" spans="1:17" x14ac:dyDescent="0.3">
      <c r="A5463" s="29">
        <v>2081808</v>
      </c>
      <c r="B5463" s="1">
        <v>136</v>
      </c>
      <c r="C5463" s="1" t="s">
        <v>14</v>
      </c>
      <c r="D5463" s="1" t="s">
        <v>63</v>
      </c>
      <c r="E5463" s="1" t="s">
        <v>64</v>
      </c>
      <c r="F5463" s="47">
        <v>714</v>
      </c>
      <c r="G5463" s="34">
        <v>881.57</v>
      </c>
      <c r="H5463" s="1" t="s">
        <v>218</v>
      </c>
      <c r="I5463" s="34">
        <v>6.0805E-3</v>
      </c>
      <c r="J5463" s="34">
        <v>506.66052000000002</v>
      </c>
      <c r="K5463" s="35" t="str">
        <f t="shared" si="443"/>
        <v>Leenderbos, Groote Heide &amp; De Plateaux_H2310</v>
      </c>
      <c r="L5463" s="36">
        <f>VLOOKUP(D5463,DATA!A:F,5,FALSE)</f>
        <v>1.0986712608830001E-2</v>
      </c>
      <c r="M5463" s="37">
        <f>VLOOKUP(D5463,DATA!A:F,6,FALSE)</f>
        <v>982</v>
      </c>
      <c r="N5463" s="36">
        <f t="shared" si="444"/>
        <v>24.91042119100867</v>
      </c>
      <c r="O5463" s="36">
        <f t="shared" si="445"/>
        <v>24.911670802687162</v>
      </c>
      <c r="P5463" s="36">
        <f t="shared" si="448"/>
        <v>1.2496116784923572E-3</v>
      </c>
      <c r="Q5463" s="36">
        <f t="shared" si="449"/>
        <v>6.3312890282301061E-3</v>
      </c>
    </row>
    <row r="5464" spans="1:17" x14ac:dyDescent="0.3">
      <c r="A5464" s="29">
        <v>2081808</v>
      </c>
      <c r="B5464" s="1">
        <v>136</v>
      </c>
      <c r="C5464" s="1" t="s">
        <v>14</v>
      </c>
      <c r="D5464" s="1" t="s">
        <v>57</v>
      </c>
      <c r="E5464" s="1" t="s">
        <v>58</v>
      </c>
      <c r="F5464" s="47">
        <v>714</v>
      </c>
      <c r="G5464" s="34">
        <v>881.57</v>
      </c>
      <c r="H5464" s="1" t="s">
        <v>218</v>
      </c>
      <c r="I5464" s="34">
        <v>6.0805E-3</v>
      </c>
      <c r="J5464" s="34">
        <v>169.63912999999999</v>
      </c>
      <c r="K5464" s="35" t="str">
        <f t="shared" si="443"/>
        <v>Leenderbos, Groote Heide &amp; De Plateaux_H3160</v>
      </c>
      <c r="L5464" s="36">
        <f>VLOOKUP(D5464,DATA!A:F,5,FALSE)</f>
        <v>1.0986712608830001E-2</v>
      </c>
      <c r="M5464" s="37">
        <f>VLOOKUP(D5464,DATA!A:F,6,FALSE)</f>
        <v>982</v>
      </c>
      <c r="N5464" s="36">
        <f t="shared" si="444"/>
        <v>24.91042119100867</v>
      </c>
      <c r="O5464" s="36">
        <f t="shared" si="445"/>
        <v>24.911670802687162</v>
      </c>
      <c r="P5464" s="36">
        <f t="shared" si="448"/>
        <v>1.2496116784923572E-3</v>
      </c>
      <c r="Q5464" s="36">
        <f t="shared" si="449"/>
        <v>2.1198303797728317E-3</v>
      </c>
    </row>
    <row r="5465" spans="1:17" x14ac:dyDescent="0.3">
      <c r="A5465" s="31">
        <v>2081811</v>
      </c>
      <c r="B5465" s="19">
        <v>136</v>
      </c>
      <c r="C5465" s="19" t="s">
        <v>14</v>
      </c>
      <c r="D5465" s="19" t="s">
        <v>15</v>
      </c>
      <c r="E5465" s="19" t="s">
        <v>16</v>
      </c>
      <c r="F5465" s="49">
        <v>2400</v>
      </c>
      <c r="G5465" s="42">
        <v>1200.3</v>
      </c>
      <c r="H5465" s="19" t="s">
        <v>216</v>
      </c>
      <c r="I5465" s="42">
        <v>7.7892999999999999E-3</v>
      </c>
      <c r="J5465" s="42">
        <v>2.2630699000000001</v>
      </c>
      <c r="K5465" s="43" t="str">
        <f t="shared" si="443"/>
        <v>Leenderbos, Groote Heide &amp; De Plateaux_H0000</v>
      </c>
      <c r="L5465" s="44" t="e">
        <f>VLOOKUP(D5465,DATA!A:F,5,FALSE)</f>
        <v>#N/A</v>
      </c>
      <c r="M5465" s="45" t="e">
        <f>VLOOKUP(D5465,DATA!A:F,6,FALSE)</f>
        <v>#N/A</v>
      </c>
      <c r="N5465" s="44" t="e">
        <f t="shared" si="444"/>
        <v>#N/A</v>
      </c>
      <c r="O5465" s="44" t="e">
        <f t="shared" si="445"/>
        <v>#N/A</v>
      </c>
      <c r="P5465" s="44" t="e">
        <f t="shared" si="448"/>
        <v>#N/A</v>
      </c>
      <c r="Q5465" s="44">
        <f t="shared" si="449"/>
        <v>0</v>
      </c>
    </row>
    <row r="5466" spans="1:17" x14ac:dyDescent="0.3">
      <c r="A5466" s="29">
        <v>2081825</v>
      </c>
      <c r="B5466" s="1">
        <v>136</v>
      </c>
      <c r="C5466" s="1" t="s">
        <v>14</v>
      </c>
      <c r="D5466" s="1" t="s">
        <v>57</v>
      </c>
      <c r="E5466" s="1" t="s">
        <v>58</v>
      </c>
      <c r="F5466" s="47">
        <v>714</v>
      </c>
      <c r="G5466" s="34">
        <v>924.92</v>
      </c>
      <c r="H5466" s="1" t="s">
        <v>218</v>
      </c>
      <c r="I5466" s="34">
        <v>5.8755999999999999E-3</v>
      </c>
      <c r="J5466" s="34">
        <v>129.431049</v>
      </c>
      <c r="K5466" s="35" t="str">
        <f t="shared" si="443"/>
        <v>Leenderbos, Groote Heide &amp; De Plateaux_H3160</v>
      </c>
      <c r="L5466" s="36">
        <f>VLOOKUP(D5466,DATA!A:F,5,FALSE)</f>
        <v>1.0986712608830001E-2</v>
      </c>
      <c r="M5466" s="37">
        <f>VLOOKUP(D5466,DATA!A:F,6,FALSE)</f>
        <v>982</v>
      </c>
      <c r="N5466" s="36">
        <f t="shared" si="444"/>
        <v>34.816350246688657</v>
      </c>
      <c r="O5466" s="36">
        <f t="shared" si="445"/>
        <v>34.817815275479489</v>
      </c>
      <c r="P5466" s="36">
        <f t="shared" si="448"/>
        <v>1.4650287908324344E-3</v>
      </c>
      <c r="Q5466" s="36">
        <f t="shared" si="449"/>
        <v>1.8962021321264357E-3</v>
      </c>
    </row>
    <row r="5467" spans="1:17" x14ac:dyDescent="0.3">
      <c r="A5467" s="29">
        <v>2081825</v>
      </c>
      <c r="B5467" s="1">
        <v>136</v>
      </c>
      <c r="C5467" s="1" t="s">
        <v>14</v>
      </c>
      <c r="D5467" s="1" t="s">
        <v>53</v>
      </c>
      <c r="E5467" s="1" t="s">
        <v>54</v>
      </c>
      <c r="F5467" s="47">
        <v>714</v>
      </c>
      <c r="G5467" s="34">
        <v>924.92</v>
      </c>
      <c r="H5467" s="1" t="s">
        <v>218</v>
      </c>
      <c r="I5467" s="34">
        <v>5.8755999999999999E-3</v>
      </c>
      <c r="J5467" s="34">
        <v>1894.9650999999999</v>
      </c>
      <c r="K5467" s="35" t="str">
        <f t="shared" si="443"/>
        <v>Leenderbos, Groote Heide &amp; De Plateaux_H4030</v>
      </c>
      <c r="L5467" s="36">
        <f>VLOOKUP(D5467,DATA!A:F,5,FALSE)</f>
        <v>1.0986712608830001E-2</v>
      </c>
      <c r="M5467" s="37">
        <f>VLOOKUP(D5467,DATA!A:F,6,FALSE)</f>
        <v>982</v>
      </c>
      <c r="N5467" s="36">
        <f t="shared" si="444"/>
        <v>34.816350246688657</v>
      </c>
      <c r="O5467" s="36">
        <f t="shared" si="445"/>
        <v>34.817815275479489</v>
      </c>
      <c r="P5467" s="36">
        <f t="shared" si="448"/>
        <v>1.4650287908324344E-3</v>
      </c>
      <c r="Q5467" s="36">
        <f t="shared" si="449"/>
        <v>2.7761784291226631E-2</v>
      </c>
    </row>
    <row r="5468" spans="1:17" x14ac:dyDescent="0.3">
      <c r="A5468" s="30">
        <v>2081826</v>
      </c>
      <c r="B5468" s="14">
        <v>136</v>
      </c>
      <c r="C5468" s="14" t="s">
        <v>14</v>
      </c>
      <c r="D5468" s="14" t="s">
        <v>55</v>
      </c>
      <c r="E5468" s="14" t="s">
        <v>56</v>
      </c>
      <c r="F5468" s="48">
        <v>500</v>
      </c>
      <c r="G5468" s="38">
        <v>973.48</v>
      </c>
      <c r="H5468" s="14" t="s">
        <v>218</v>
      </c>
      <c r="I5468" s="38">
        <v>6.1998000000000001E-3</v>
      </c>
      <c r="J5468" s="38">
        <v>1186.18843332499</v>
      </c>
      <c r="K5468" s="39" t="str">
        <f t="shared" si="443"/>
        <v>Leenderbos, Groote Heide &amp; De Plateaux_H3130</v>
      </c>
      <c r="L5468" s="40">
        <f>VLOOKUP(D5468,DATA!A:F,5,FALSE)</f>
        <v>0</v>
      </c>
      <c r="M5468" s="41">
        <f>VLOOKUP(D5468,DATA!A:F,6,FALSE)</f>
        <v>3.5</v>
      </c>
      <c r="N5468" s="40">
        <f t="shared" si="444"/>
        <v>50</v>
      </c>
      <c r="O5468" s="40">
        <f t="shared" si="445"/>
        <v>50</v>
      </c>
      <c r="P5468" s="40">
        <f>J5468/10000*I5468</f>
        <v>7.3541310489282736E-4</v>
      </c>
      <c r="Q5468" s="40">
        <f>IF(AND(H5468&lt;&gt;"below",I5468&gt;=0.005),M5468*P5468,0)</f>
        <v>2.5739458671248956E-3</v>
      </c>
    </row>
    <row r="5469" spans="1:17" x14ac:dyDescent="0.3">
      <c r="A5469" s="29">
        <v>2081826</v>
      </c>
      <c r="B5469" s="1">
        <v>136</v>
      </c>
      <c r="C5469" s="1" t="s">
        <v>14</v>
      </c>
      <c r="D5469" s="1" t="s">
        <v>57</v>
      </c>
      <c r="E5469" s="1" t="s">
        <v>58</v>
      </c>
      <c r="F5469" s="47">
        <v>714</v>
      </c>
      <c r="G5469" s="34">
        <v>973.48</v>
      </c>
      <c r="H5469" s="1" t="s">
        <v>218</v>
      </c>
      <c r="I5469" s="34">
        <v>6.1998000000000001E-3</v>
      </c>
      <c r="J5469" s="34">
        <v>766.62239999999997</v>
      </c>
      <c r="K5469" s="35" t="str">
        <f t="shared" si="443"/>
        <v>Leenderbos, Groote Heide &amp; De Plateaux_H3160</v>
      </c>
      <c r="L5469" s="36">
        <f>VLOOKUP(D5469,DATA!A:F,5,FALSE)</f>
        <v>1.0986712608830001E-2</v>
      </c>
      <c r="M5469" s="37">
        <f>VLOOKUP(D5469,DATA!A:F,6,FALSE)</f>
        <v>982</v>
      </c>
      <c r="N5469" s="36">
        <f t="shared" si="444"/>
        <v>47.661537477489688</v>
      </c>
      <c r="O5469" s="36">
        <f t="shared" si="445"/>
        <v>47.663236640887938</v>
      </c>
      <c r="P5469" s="36">
        <f t="shared" si="448"/>
        <v>1.6991633982499366E-3</v>
      </c>
      <c r="Q5469" s="36">
        <f t="shared" si="449"/>
        <v>1.3026167223585221E-2</v>
      </c>
    </row>
    <row r="5470" spans="1:17" x14ac:dyDescent="0.3">
      <c r="A5470" s="29">
        <v>2081826</v>
      </c>
      <c r="B5470" s="1">
        <v>136</v>
      </c>
      <c r="C5470" s="1" t="s">
        <v>14</v>
      </c>
      <c r="D5470" s="1" t="s">
        <v>53</v>
      </c>
      <c r="E5470" s="1" t="s">
        <v>54</v>
      </c>
      <c r="F5470" s="47">
        <v>714</v>
      </c>
      <c r="G5470" s="34">
        <v>973.48</v>
      </c>
      <c r="H5470" s="1" t="s">
        <v>218</v>
      </c>
      <c r="I5470" s="34">
        <v>6.1998000000000001E-3</v>
      </c>
      <c r="J5470" s="34">
        <v>3193.3552</v>
      </c>
      <c r="K5470" s="35" t="str">
        <f t="shared" si="443"/>
        <v>Leenderbos, Groote Heide &amp; De Plateaux_H4030</v>
      </c>
      <c r="L5470" s="36">
        <f>VLOOKUP(D5470,DATA!A:F,5,FALSE)</f>
        <v>1.0986712608830001E-2</v>
      </c>
      <c r="M5470" s="37">
        <f>VLOOKUP(D5470,DATA!A:F,6,FALSE)</f>
        <v>982</v>
      </c>
      <c r="N5470" s="36">
        <f t="shared" si="444"/>
        <v>47.661537477489688</v>
      </c>
      <c r="O5470" s="36">
        <f t="shared" si="445"/>
        <v>47.663236640887938</v>
      </c>
      <c r="P5470" s="36">
        <f t="shared" si="448"/>
        <v>1.6991633982499366E-3</v>
      </c>
      <c r="Q5470" s="36">
        <f t="shared" si="449"/>
        <v>5.4260322734511056E-2</v>
      </c>
    </row>
    <row r="5471" spans="1:17" x14ac:dyDescent="0.3">
      <c r="A5471" s="29">
        <v>2081848</v>
      </c>
      <c r="B5471" s="1">
        <v>136</v>
      </c>
      <c r="C5471" s="1" t="s">
        <v>14</v>
      </c>
      <c r="D5471" s="1" t="s">
        <v>53</v>
      </c>
      <c r="E5471" s="1" t="s">
        <v>54</v>
      </c>
      <c r="F5471" s="47">
        <v>714</v>
      </c>
      <c r="G5471" s="34">
        <v>1490.09</v>
      </c>
      <c r="H5471" s="1" t="s">
        <v>218</v>
      </c>
      <c r="I5471" s="34">
        <v>8.2976999999999999E-3</v>
      </c>
      <c r="J5471" s="34">
        <v>2166.7339999999999</v>
      </c>
      <c r="K5471" s="35" t="str">
        <f t="shared" si="443"/>
        <v>Leenderbos, Groote Heide &amp; De Plateaux_H4030</v>
      </c>
      <c r="L5471" s="36">
        <f>VLOOKUP(D5471,DATA!A:F,5,FALSE)</f>
        <v>1.0986712608830001E-2</v>
      </c>
      <c r="M5471" s="37">
        <f>VLOOKUP(D5471,DATA!A:F,6,FALSE)</f>
        <v>982</v>
      </c>
      <c r="N5471" s="36">
        <f t="shared" si="444"/>
        <v>99.624998662269846</v>
      </c>
      <c r="O5471" s="36">
        <f t="shared" si="445"/>
        <v>99.625032719317076</v>
      </c>
      <c r="P5471" s="36">
        <f t="shared" si="448"/>
        <v>3.4057047230362514E-5</v>
      </c>
      <c r="Q5471" s="36">
        <f t="shared" si="449"/>
        <v>7.3792562173632297E-4</v>
      </c>
    </row>
    <row r="5472" spans="1:17" x14ac:dyDescent="0.3">
      <c r="A5472" s="29">
        <v>2081849</v>
      </c>
      <c r="B5472" s="1">
        <v>136</v>
      </c>
      <c r="C5472" s="1" t="s">
        <v>14</v>
      </c>
      <c r="D5472" s="1" t="s">
        <v>53</v>
      </c>
      <c r="E5472" s="1" t="s">
        <v>54</v>
      </c>
      <c r="F5472" s="47">
        <v>714</v>
      </c>
      <c r="G5472" s="34">
        <v>1291.5899999999999</v>
      </c>
      <c r="H5472" s="1" t="s">
        <v>218</v>
      </c>
      <c r="I5472" s="34">
        <v>7.4416999999999999E-3</v>
      </c>
      <c r="J5472" s="34">
        <v>23.241890000000001</v>
      </c>
      <c r="K5472" s="35" t="str">
        <f t="shared" si="443"/>
        <v>Leenderbos, Groote Heide &amp; De Plateaux_H4030</v>
      </c>
      <c r="L5472" s="36">
        <f>VLOOKUP(D5472,DATA!A:F,5,FALSE)</f>
        <v>1.0986712608830001E-2</v>
      </c>
      <c r="M5472" s="37">
        <f>VLOOKUP(D5472,DATA!A:F,6,FALSE)</f>
        <v>982</v>
      </c>
      <c r="N5472" s="36">
        <f t="shared" si="444"/>
        <v>96.774752216202643</v>
      </c>
      <c r="O5472" s="36">
        <f t="shared" si="445"/>
        <v>96.775007397280447</v>
      </c>
      <c r="P5472" s="36">
        <f t="shared" si="448"/>
        <v>2.5518107780442278E-4</v>
      </c>
      <c r="Q5472" s="36">
        <f t="shared" si="449"/>
        <v>5.930890540411836E-5</v>
      </c>
    </row>
    <row r="5473" spans="1:17" x14ac:dyDescent="0.3">
      <c r="A5473" s="29">
        <v>2081850</v>
      </c>
      <c r="B5473" s="1">
        <v>136</v>
      </c>
      <c r="C5473" s="1" t="s">
        <v>14</v>
      </c>
      <c r="D5473" s="1" t="s">
        <v>63</v>
      </c>
      <c r="E5473" s="1" t="s">
        <v>64</v>
      </c>
      <c r="F5473" s="47">
        <v>714</v>
      </c>
      <c r="G5473" s="34">
        <v>998.69</v>
      </c>
      <c r="H5473" s="1" t="s">
        <v>218</v>
      </c>
      <c r="I5473" s="34">
        <v>5.8472999999999997E-3</v>
      </c>
      <c r="J5473" s="34">
        <v>1758.2293999999999</v>
      </c>
      <c r="K5473" s="35" t="str">
        <f t="shared" si="443"/>
        <v>Leenderbos, Groote Heide &amp; De Plateaux_H2310</v>
      </c>
      <c r="L5473" s="36">
        <f>VLOOKUP(D5473,DATA!A:F,5,FALSE)</f>
        <v>1.0986712608830001E-2</v>
      </c>
      <c r="M5473" s="37">
        <f>VLOOKUP(D5473,DATA!A:F,6,FALSE)</f>
        <v>982</v>
      </c>
      <c r="N5473" s="36">
        <f t="shared" si="444"/>
        <v>54.571403969190051</v>
      </c>
      <c r="O5473" s="36">
        <f t="shared" si="445"/>
        <v>54.572996604379426</v>
      </c>
      <c r="P5473" s="36">
        <f t="shared" si="448"/>
        <v>1.5926351893753576E-3</v>
      </c>
      <c r="Q5473" s="36">
        <f t="shared" si="449"/>
        <v>2.8002180134343212E-2</v>
      </c>
    </row>
    <row r="5474" spans="1:17" x14ac:dyDescent="0.3">
      <c r="A5474" s="29">
        <v>2081850</v>
      </c>
      <c r="B5474" s="1">
        <v>136</v>
      </c>
      <c r="C5474" s="1" t="s">
        <v>14</v>
      </c>
      <c r="D5474" s="1" t="s">
        <v>53</v>
      </c>
      <c r="E5474" s="1" t="s">
        <v>54</v>
      </c>
      <c r="F5474" s="47">
        <v>714</v>
      </c>
      <c r="G5474" s="34">
        <v>998.69</v>
      </c>
      <c r="H5474" s="1" t="s">
        <v>218</v>
      </c>
      <c r="I5474" s="34">
        <v>5.8472999999999997E-3</v>
      </c>
      <c r="J5474" s="34">
        <v>6741.9080000000004</v>
      </c>
      <c r="K5474" s="35" t="str">
        <f t="shared" si="443"/>
        <v>Leenderbos, Groote Heide &amp; De Plateaux_H4030</v>
      </c>
      <c r="L5474" s="36">
        <f>VLOOKUP(D5474,DATA!A:F,5,FALSE)</f>
        <v>1.0986712608830001E-2</v>
      </c>
      <c r="M5474" s="37">
        <f>VLOOKUP(D5474,DATA!A:F,6,FALSE)</f>
        <v>982</v>
      </c>
      <c r="N5474" s="36">
        <f t="shared" si="444"/>
        <v>54.571403969190051</v>
      </c>
      <c r="O5474" s="36">
        <f t="shared" si="445"/>
        <v>54.572996604379426</v>
      </c>
      <c r="P5474" s="36">
        <f t="shared" si="448"/>
        <v>1.5926351893753576E-3</v>
      </c>
      <c r="Q5474" s="36">
        <f t="shared" si="449"/>
        <v>0.1073739992433124</v>
      </c>
    </row>
    <row r="5475" spans="1:17" x14ac:dyDescent="0.3">
      <c r="A5475" s="29">
        <v>2083334</v>
      </c>
      <c r="B5475" s="1">
        <v>136</v>
      </c>
      <c r="C5475" s="1" t="s">
        <v>14</v>
      </c>
      <c r="D5475" s="1" t="s">
        <v>63</v>
      </c>
      <c r="E5475" s="1" t="s">
        <v>64</v>
      </c>
      <c r="F5475" s="47">
        <v>714</v>
      </c>
      <c r="G5475" s="34">
        <v>1061.05</v>
      </c>
      <c r="H5475" s="1" t="s">
        <v>218</v>
      </c>
      <c r="I5475" s="34">
        <v>7.5589999999999997E-3</v>
      </c>
      <c r="J5475" s="34">
        <v>5951.6790000000001</v>
      </c>
      <c r="K5475" s="35" t="str">
        <f t="shared" si="443"/>
        <v>Leenderbos, Groote Heide &amp; De Plateaux_H2310</v>
      </c>
      <c r="L5475" s="36">
        <f>VLOOKUP(D5475,DATA!A:F,5,FALSE)</f>
        <v>1.0986712608830001E-2</v>
      </c>
      <c r="M5475" s="37">
        <f>VLOOKUP(D5475,DATA!A:F,6,FALSE)</f>
        <v>982</v>
      </c>
      <c r="N5475" s="36">
        <f t="shared" si="444"/>
        <v>70.443340669420806</v>
      </c>
      <c r="O5475" s="36">
        <f t="shared" si="445"/>
        <v>70.445069769081613</v>
      </c>
      <c r="P5475" s="36">
        <f t="shared" si="448"/>
        <v>1.7290996608068099E-3</v>
      </c>
      <c r="Q5475" s="36">
        <f t="shared" si="449"/>
        <v>0.10291046140131015</v>
      </c>
    </row>
    <row r="5476" spans="1:17" x14ac:dyDescent="0.3">
      <c r="A5476" s="29">
        <v>2083335</v>
      </c>
      <c r="B5476" s="1">
        <v>136</v>
      </c>
      <c r="C5476" s="1" t="s">
        <v>14</v>
      </c>
      <c r="D5476" s="1" t="s">
        <v>63</v>
      </c>
      <c r="E5476" s="1" t="s">
        <v>64</v>
      </c>
      <c r="F5476" s="47">
        <v>714</v>
      </c>
      <c r="G5476" s="34">
        <v>929.3</v>
      </c>
      <c r="H5476" s="1" t="s">
        <v>218</v>
      </c>
      <c r="I5476" s="34">
        <v>6.5076999999999999E-3</v>
      </c>
      <c r="J5476" s="34">
        <v>4474.6816226052197</v>
      </c>
      <c r="K5476" s="35" t="str">
        <f t="shared" si="443"/>
        <v>Leenderbos, Groote Heide &amp; De Plateaux_H2310</v>
      </c>
      <c r="L5476" s="36">
        <f>VLOOKUP(D5476,DATA!A:F,5,FALSE)</f>
        <v>1.0986712608830001E-2</v>
      </c>
      <c r="M5476" s="37">
        <f>VLOOKUP(D5476,DATA!A:F,6,FALSE)</f>
        <v>982</v>
      </c>
      <c r="N5476" s="36">
        <f t="shared" si="444"/>
        <v>35.916278260591</v>
      </c>
      <c r="O5476" s="36">
        <f t="shared" si="445"/>
        <v>35.917923915293144</v>
      </c>
      <c r="P5476" s="36">
        <f t="shared" si="448"/>
        <v>1.6456547021448387E-3</v>
      </c>
      <c r="Q5476" s="36">
        <f t="shared" si="449"/>
        <v>7.363780852841377E-2</v>
      </c>
    </row>
    <row r="5477" spans="1:17" x14ac:dyDescent="0.3">
      <c r="A5477" s="29">
        <v>2083335</v>
      </c>
      <c r="B5477" s="1">
        <v>136</v>
      </c>
      <c r="C5477" s="1" t="s">
        <v>14</v>
      </c>
      <c r="D5477" s="1" t="s">
        <v>57</v>
      </c>
      <c r="E5477" s="1" t="s">
        <v>58</v>
      </c>
      <c r="F5477" s="47">
        <v>714</v>
      </c>
      <c r="G5477" s="34">
        <v>929.3</v>
      </c>
      <c r="H5477" s="1" t="s">
        <v>218</v>
      </c>
      <c r="I5477" s="34">
        <v>6.5076999999999999E-3</v>
      </c>
      <c r="J5477" s="34">
        <v>1359.1706999999999</v>
      </c>
      <c r="K5477" s="35" t="str">
        <f t="shared" si="443"/>
        <v>Leenderbos, Groote Heide &amp; De Plateaux_H3160</v>
      </c>
      <c r="L5477" s="36">
        <f>VLOOKUP(D5477,DATA!A:F,5,FALSE)</f>
        <v>1.0986712608830001E-2</v>
      </c>
      <c r="M5477" s="37">
        <f>VLOOKUP(D5477,DATA!A:F,6,FALSE)</f>
        <v>982</v>
      </c>
      <c r="N5477" s="36">
        <f t="shared" si="444"/>
        <v>35.916278260591</v>
      </c>
      <c r="O5477" s="36">
        <f t="shared" si="445"/>
        <v>35.917923915293144</v>
      </c>
      <c r="P5477" s="36">
        <f t="shared" si="448"/>
        <v>1.6456547021448387E-3</v>
      </c>
      <c r="Q5477" s="36">
        <f t="shared" si="449"/>
        <v>2.2367256534724916E-2</v>
      </c>
    </row>
    <row r="5478" spans="1:17" x14ac:dyDescent="0.3">
      <c r="A5478" s="29">
        <v>2083336</v>
      </c>
      <c r="B5478" s="1">
        <v>136</v>
      </c>
      <c r="C5478" s="1" t="s">
        <v>14</v>
      </c>
      <c r="D5478" s="1" t="s">
        <v>63</v>
      </c>
      <c r="E5478" s="1" t="s">
        <v>64</v>
      </c>
      <c r="F5478" s="47">
        <v>714</v>
      </c>
      <c r="G5478" s="34">
        <v>880.6</v>
      </c>
      <c r="H5478" s="1" t="s">
        <v>218</v>
      </c>
      <c r="I5478" s="34">
        <v>6.0866000000000002E-3</v>
      </c>
      <c r="J5478" s="34">
        <v>2414.6318390387901</v>
      </c>
      <c r="K5478" s="35" t="str">
        <f t="shared" si="443"/>
        <v>Leenderbos, Groote Heide &amp; De Plateaux_H2310</v>
      </c>
      <c r="L5478" s="36">
        <f>VLOOKUP(D5478,DATA!A:F,5,FALSE)</f>
        <v>1.0986712608830001E-2</v>
      </c>
      <c r="M5478" s="37">
        <f>VLOOKUP(D5478,DATA!A:F,6,FALSE)</f>
        <v>982</v>
      </c>
      <c r="N5478" s="36">
        <f t="shared" si="444"/>
        <v>24.711611998746392</v>
      </c>
      <c r="O5478" s="36">
        <f t="shared" si="445"/>
        <v>24.712856166511678</v>
      </c>
      <c r="P5478" s="36">
        <f t="shared" si="448"/>
        <v>1.2441677652859084E-3</v>
      </c>
      <c r="Q5478" s="36">
        <f t="shared" si="449"/>
        <v>3.0042070991650949E-2</v>
      </c>
    </row>
    <row r="5479" spans="1:17" x14ac:dyDescent="0.3">
      <c r="A5479" s="30">
        <v>2083336</v>
      </c>
      <c r="B5479" s="14">
        <v>136</v>
      </c>
      <c r="C5479" s="14" t="s">
        <v>14</v>
      </c>
      <c r="D5479" s="14" t="s">
        <v>55</v>
      </c>
      <c r="E5479" s="14" t="s">
        <v>56</v>
      </c>
      <c r="F5479" s="48">
        <v>500</v>
      </c>
      <c r="G5479" s="38">
        <v>880.6</v>
      </c>
      <c r="H5479" s="14" t="s">
        <v>218</v>
      </c>
      <c r="I5479" s="38">
        <v>6.0866000000000002E-3</v>
      </c>
      <c r="J5479" s="38">
        <v>877.59277814145003</v>
      </c>
      <c r="K5479" s="39" t="str">
        <f t="shared" si="443"/>
        <v>Leenderbos, Groote Heide &amp; De Plateaux_H3130</v>
      </c>
      <c r="L5479" s="40">
        <f>VLOOKUP(D5479,DATA!A:F,5,FALSE)</f>
        <v>0</v>
      </c>
      <c r="M5479" s="41">
        <f>VLOOKUP(D5479,DATA!A:F,6,FALSE)</f>
        <v>3.5</v>
      </c>
      <c r="N5479" s="40">
        <f t="shared" si="444"/>
        <v>50</v>
      </c>
      <c r="O5479" s="40">
        <f t="shared" si="445"/>
        <v>50</v>
      </c>
      <c r="P5479" s="40">
        <f>J5479/10000*I5479</f>
        <v>5.3415562034357493E-4</v>
      </c>
      <c r="Q5479" s="40">
        <f>IF(AND(H5479&lt;&gt;"below",I5479&gt;=0.005),M5479*P5479,0)</f>
        <v>1.8695446712025123E-3</v>
      </c>
    </row>
    <row r="5480" spans="1:17" x14ac:dyDescent="0.3">
      <c r="A5480" s="29">
        <v>2083336</v>
      </c>
      <c r="B5480" s="1">
        <v>136</v>
      </c>
      <c r="C5480" s="1" t="s">
        <v>14</v>
      </c>
      <c r="D5480" s="1" t="s">
        <v>53</v>
      </c>
      <c r="E5480" s="1" t="s">
        <v>54</v>
      </c>
      <c r="F5480" s="47">
        <v>714</v>
      </c>
      <c r="G5480" s="34">
        <v>880.6</v>
      </c>
      <c r="H5480" s="1" t="s">
        <v>218</v>
      </c>
      <c r="I5480" s="34">
        <v>6.0866000000000002E-3</v>
      </c>
      <c r="J5480" s="34">
        <v>44.325671999999997</v>
      </c>
      <c r="K5480" s="35" t="str">
        <f t="shared" si="443"/>
        <v>Leenderbos, Groote Heide &amp; De Plateaux_H4030</v>
      </c>
      <c r="L5480" s="36">
        <f>VLOOKUP(D5480,DATA!A:F,5,FALSE)</f>
        <v>1.0986712608830001E-2</v>
      </c>
      <c r="M5480" s="37">
        <f>VLOOKUP(D5480,DATA!A:F,6,FALSE)</f>
        <v>982</v>
      </c>
      <c r="N5480" s="36">
        <f t="shared" si="444"/>
        <v>24.711611998746392</v>
      </c>
      <c r="O5480" s="36">
        <f t="shared" si="445"/>
        <v>24.712856166511678</v>
      </c>
      <c r="P5480" s="36">
        <f t="shared" si="448"/>
        <v>1.2441677652859084E-3</v>
      </c>
      <c r="Q5480" s="36">
        <f t="shared" si="449"/>
        <v>5.5148572277036157E-4</v>
      </c>
    </row>
    <row r="5481" spans="1:17" x14ac:dyDescent="0.3">
      <c r="A5481" s="29">
        <v>2083337</v>
      </c>
      <c r="B5481" s="1">
        <v>136</v>
      </c>
      <c r="C5481" s="1" t="s">
        <v>14</v>
      </c>
      <c r="D5481" s="1" t="s">
        <v>63</v>
      </c>
      <c r="E5481" s="1" t="s">
        <v>64</v>
      </c>
      <c r="F5481" s="47">
        <v>714</v>
      </c>
      <c r="G5481" s="34">
        <v>895.91</v>
      </c>
      <c r="H5481" s="1" t="s">
        <v>218</v>
      </c>
      <c r="I5481" s="34">
        <v>6.3168E-3</v>
      </c>
      <c r="J5481" s="34">
        <v>939.78579999999999</v>
      </c>
      <c r="K5481" s="35" t="str">
        <f t="shared" si="443"/>
        <v>Leenderbos, Groote Heide &amp; De Plateaux_H2310</v>
      </c>
      <c r="L5481" s="36">
        <f>VLOOKUP(D5481,DATA!A:F,5,FALSE)</f>
        <v>1.0986712608830001E-2</v>
      </c>
      <c r="M5481" s="37">
        <f>VLOOKUP(D5481,DATA!A:F,6,FALSE)</f>
        <v>982</v>
      </c>
      <c r="N5481" s="36">
        <f t="shared" si="444"/>
        <v>27.972097393375982</v>
      </c>
      <c r="O5481" s="36">
        <f t="shared" si="445"/>
        <v>27.973495683629658</v>
      </c>
      <c r="P5481" s="36">
        <f t="shared" si="448"/>
        <v>1.3982902536753272E-3</v>
      </c>
      <c r="Q5481" s="36">
        <f t="shared" si="449"/>
        <v>1.3140933246824704E-2</v>
      </c>
    </row>
    <row r="5482" spans="1:17" x14ac:dyDescent="0.3">
      <c r="A5482" s="29">
        <v>2083337</v>
      </c>
      <c r="B5482" s="1">
        <v>136</v>
      </c>
      <c r="C5482" s="1" t="s">
        <v>14</v>
      </c>
      <c r="D5482" s="1" t="s">
        <v>57</v>
      </c>
      <c r="E5482" s="1" t="s">
        <v>58</v>
      </c>
      <c r="F5482" s="47">
        <v>714</v>
      </c>
      <c r="G5482" s="34">
        <v>895.91</v>
      </c>
      <c r="H5482" s="1" t="s">
        <v>218</v>
      </c>
      <c r="I5482" s="34">
        <v>6.3168E-3</v>
      </c>
      <c r="J5482" s="34">
        <v>47.425471999999999</v>
      </c>
      <c r="K5482" s="35" t="str">
        <f t="shared" si="443"/>
        <v>Leenderbos, Groote Heide &amp; De Plateaux_H3160</v>
      </c>
      <c r="L5482" s="36">
        <f>VLOOKUP(D5482,DATA!A:F,5,FALSE)</f>
        <v>1.0986712608830001E-2</v>
      </c>
      <c r="M5482" s="37">
        <f>VLOOKUP(D5482,DATA!A:F,6,FALSE)</f>
        <v>982</v>
      </c>
      <c r="N5482" s="36">
        <f t="shared" si="444"/>
        <v>27.972097393375982</v>
      </c>
      <c r="O5482" s="36">
        <f t="shared" si="445"/>
        <v>27.973495683629658</v>
      </c>
      <c r="P5482" s="36">
        <f t="shared" si="448"/>
        <v>1.3982902536753272E-3</v>
      </c>
      <c r="Q5482" s="36">
        <f t="shared" si="449"/>
        <v>6.6314575273552123E-4</v>
      </c>
    </row>
    <row r="5483" spans="1:17" x14ac:dyDescent="0.3">
      <c r="A5483" s="29">
        <v>2083338</v>
      </c>
      <c r="B5483" s="1">
        <v>136</v>
      </c>
      <c r="C5483" s="1" t="s">
        <v>14</v>
      </c>
      <c r="D5483" s="1" t="s">
        <v>57</v>
      </c>
      <c r="E5483" s="1" t="s">
        <v>58</v>
      </c>
      <c r="F5483" s="47">
        <v>714</v>
      </c>
      <c r="G5483" s="34">
        <v>961.21</v>
      </c>
      <c r="H5483" s="1" t="s">
        <v>218</v>
      </c>
      <c r="I5483" s="34">
        <v>6.6347999999999997E-3</v>
      </c>
      <c r="J5483" s="34">
        <v>2713.72068254839</v>
      </c>
      <c r="K5483" s="35" t="str">
        <f t="shared" si="443"/>
        <v>Leenderbos, Groote Heide &amp; De Plateaux_H3160</v>
      </c>
      <c r="L5483" s="36">
        <f>VLOOKUP(D5483,DATA!A:F,5,FALSE)</f>
        <v>1.0986712608830001E-2</v>
      </c>
      <c r="M5483" s="37">
        <f>VLOOKUP(D5483,DATA!A:F,6,FALSE)</f>
        <v>982</v>
      </c>
      <c r="N5483" s="36">
        <f t="shared" si="444"/>
        <v>44.314354345046674</v>
      </c>
      <c r="O5483" s="36">
        <f t="shared" si="445"/>
        <v>44.316153154186985</v>
      </c>
      <c r="P5483" s="36">
        <f t="shared" si="448"/>
        <v>1.7988091403111639E-3</v>
      </c>
      <c r="Q5483" s="36">
        <f t="shared" si="449"/>
        <v>4.8814655680194941E-2</v>
      </c>
    </row>
    <row r="5484" spans="1:17" x14ac:dyDescent="0.3">
      <c r="A5484" s="29">
        <v>2083338</v>
      </c>
      <c r="B5484" s="1">
        <v>136</v>
      </c>
      <c r="C5484" s="1" t="s">
        <v>14</v>
      </c>
      <c r="D5484" s="1" t="s">
        <v>53</v>
      </c>
      <c r="E5484" s="1" t="s">
        <v>54</v>
      </c>
      <c r="F5484" s="47">
        <v>714</v>
      </c>
      <c r="G5484" s="34">
        <v>961.21</v>
      </c>
      <c r="H5484" s="1" t="s">
        <v>218</v>
      </c>
      <c r="I5484" s="34">
        <v>6.6347999999999997E-3</v>
      </c>
      <c r="J5484" s="34">
        <v>938.00225999999998</v>
      </c>
      <c r="K5484" s="35" t="str">
        <f t="shared" si="443"/>
        <v>Leenderbos, Groote Heide &amp; De Plateaux_H4030</v>
      </c>
      <c r="L5484" s="36">
        <f>VLOOKUP(D5484,DATA!A:F,5,FALSE)</f>
        <v>1.0986712608830001E-2</v>
      </c>
      <c r="M5484" s="37">
        <f>VLOOKUP(D5484,DATA!A:F,6,FALSE)</f>
        <v>982</v>
      </c>
      <c r="N5484" s="36">
        <f t="shared" si="444"/>
        <v>44.314354345046674</v>
      </c>
      <c r="O5484" s="36">
        <f t="shared" si="445"/>
        <v>44.316153154186985</v>
      </c>
      <c r="P5484" s="36">
        <f t="shared" si="448"/>
        <v>1.7988091403111639E-3</v>
      </c>
      <c r="Q5484" s="36">
        <f t="shared" si="449"/>
        <v>1.6872870389205288E-2</v>
      </c>
    </row>
    <row r="5485" spans="1:17" x14ac:dyDescent="0.3">
      <c r="A5485" s="31">
        <v>2083340</v>
      </c>
      <c r="B5485" s="19">
        <v>136</v>
      </c>
      <c r="C5485" s="19" t="s">
        <v>14</v>
      </c>
      <c r="D5485" s="19" t="s">
        <v>15</v>
      </c>
      <c r="E5485" s="19" t="s">
        <v>16</v>
      </c>
      <c r="F5485" s="49">
        <v>2400</v>
      </c>
      <c r="G5485" s="42">
        <v>1156.1600000000001</v>
      </c>
      <c r="H5485" s="19" t="s">
        <v>216</v>
      </c>
      <c r="I5485" s="42">
        <v>7.4595E-3</v>
      </c>
      <c r="J5485" s="42">
        <v>1479.2573</v>
      </c>
      <c r="K5485" s="43" t="str">
        <f t="shared" si="443"/>
        <v>Leenderbos, Groote Heide &amp; De Plateaux_H0000</v>
      </c>
      <c r="L5485" s="44" t="e">
        <f>VLOOKUP(D5485,DATA!A:F,5,FALSE)</f>
        <v>#N/A</v>
      </c>
      <c r="M5485" s="45" t="e">
        <f>VLOOKUP(D5485,DATA!A:F,6,FALSE)</f>
        <v>#N/A</v>
      </c>
      <c r="N5485" s="44" t="e">
        <f t="shared" si="444"/>
        <v>#N/A</v>
      </c>
      <c r="O5485" s="44" t="e">
        <f t="shared" si="445"/>
        <v>#N/A</v>
      </c>
      <c r="P5485" s="44" t="e">
        <f t="shared" si="448"/>
        <v>#N/A</v>
      </c>
      <c r="Q5485" s="44">
        <f t="shared" si="449"/>
        <v>0</v>
      </c>
    </row>
    <row r="5486" spans="1:17" x14ac:dyDescent="0.3">
      <c r="A5486" s="29">
        <v>2083354</v>
      </c>
      <c r="B5486" s="1">
        <v>136</v>
      </c>
      <c r="C5486" s="1" t="s">
        <v>14</v>
      </c>
      <c r="D5486" s="1" t="s">
        <v>53</v>
      </c>
      <c r="E5486" s="1" t="s">
        <v>54</v>
      </c>
      <c r="F5486" s="47">
        <v>714</v>
      </c>
      <c r="G5486" s="34">
        <v>965.18</v>
      </c>
      <c r="H5486" s="1" t="s">
        <v>218</v>
      </c>
      <c r="I5486" s="34">
        <v>6.3003E-3</v>
      </c>
      <c r="J5486" s="34">
        <v>1454.3967</v>
      </c>
      <c r="K5486" s="35" t="str">
        <f t="shared" si="443"/>
        <v>Leenderbos, Groote Heide &amp; De Plateaux_H4030</v>
      </c>
      <c r="L5486" s="36">
        <f>VLOOKUP(D5486,DATA!A:F,5,FALSE)</f>
        <v>1.0986712608830001E-2</v>
      </c>
      <c r="M5486" s="37">
        <f>VLOOKUP(D5486,DATA!A:F,6,FALSE)</f>
        <v>982</v>
      </c>
      <c r="N5486" s="36">
        <f t="shared" si="444"/>
        <v>45.393190009204588</v>
      </c>
      <c r="O5486" s="36">
        <f t="shared" si="445"/>
        <v>45.394905814047753</v>
      </c>
      <c r="P5486" s="36">
        <f t="shared" si="448"/>
        <v>1.7158048431653583E-3</v>
      </c>
      <c r="Q5486" s="36">
        <f t="shared" si="449"/>
        <v>2.4954609017437148E-2</v>
      </c>
    </row>
    <row r="5487" spans="1:17" x14ac:dyDescent="0.3">
      <c r="A5487" s="30">
        <v>2083355</v>
      </c>
      <c r="B5487" s="14">
        <v>136</v>
      </c>
      <c r="C5487" s="14" t="s">
        <v>14</v>
      </c>
      <c r="D5487" s="14" t="s">
        <v>55</v>
      </c>
      <c r="E5487" s="14" t="s">
        <v>56</v>
      </c>
      <c r="F5487" s="48">
        <v>500</v>
      </c>
      <c r="G5487" s="38">
        <v>1015.15</v>
      </c>
      <c r="H5487" s="14" t="s">
        <v>218</v>
      </c>
      <c r="I5487" s="38">
        <v>6.3670999999999997E-3</v>
      </c>
      <c r="J5487" s="38">
        <v>312.42014708240401</v>
      </c>
      <c r="K5487" s="39" t="str">
        <f t="shared" si="443"/>
        <v>Leenderbos, Groote Heide &amp; De Plateaux_H3130</v>
      </c>
      <c r="L5487" s="40">
        <f>VLOOKUP(D5487,DATA!A:F,5,FALSE)</f>
        <v>0</v>
      </c>
      <c r="M5487" s="41">
        <f>VLOOKUP(D5487,DATA!A:F,6,FALSE)</f>
        <v>3.5</v>
      </c>
      <c r="N5487" s="40">
        <f t="shared" si="444"/>
        <v>50</v>
      </c>
      <c r="O5487" s="40">
        <f t="shared" si="445"/>
        <v>50</v>
      </c>
      <c r="P5487" s="40">
        <f>J5487/10000*I5487</f>
        <v>1.9892103184883747E-4</v>
      </c>
      <c r="Q5487" s="40">
        <f>IF(AND(H5487&lt;&gt;"below",I5487&gt;=0.005),M5487*P5487,0)</f>
        <v>6.9622361147093112E-4</v>
      </c>
    </row>
    <row r="5488" spans="1:17" x14ac:dyDescent="0.3">
      <c r="A5488" s="29">
        <v>2083355</v>
      </c>
      <c r="B5488" s="1">
        <v>136</v>
      </c>
      <c r="C5488" s="1" t="s">
        <v>14</v>
      </c>
      <c r="D5488" s="1" t="s">
        <v>57</v>
      </c>
      <c r="E5488" s="1" t="s">
        <v>58</v>
      </c>
      <c r="F5488" s="47">
        <v>714</v>
      </c>
      <c r="G5488" s="34">
        <v>1015.15</v>
      </c>
      <c r="H5488" s="1" t="s">
        <v>218</v>
      </c>
      <c r="I5488" s="34">
        <v>6.3670999999999997E-3</v>
      </c>
      <c r="J5488" s="34">
        <v>190.00044</v>
      </c>
      <c r="K5488" s="35" t="str">
        <f t="shared" si="443"/>
        <v>Leenderbos, Groote Heide &amp; De Plateaux_H3160</v>
      </c>
      <c r="L5488" s="36">
        <f>VLOOKUP(D5488,DATA!A:F,5,FALSE)</f>
        <v>1.0986712608830001E-2</v>
      </c>
      <c r="M5488" s="37">
        <f>VLOOKUP(D5488,DATA!A:F,6,FALSE)</f>
        <v>982</v>
      </c>
      <c r="N5488" s="36">
        <f t="shared" si="444"/>
        <v>59.005905756652474</v>
      </c>
      <c r="O5488" s="36">
        <f t="shared" si="445"/>
        <v>59.007597846717253</v>
      </c>
      <c r="P5488" s="36">
        <f t="shared" si="448"/>
        <v>1.6920900647789949E-3</v>
      </c>
      <c r="Q5488" s="36">
        <f t="shared" si="449"/>
        <v>3.2149785682763755E-3</v>
      </c>
    </row>
    <row r="5489" spans="1:17" x14ac:dyDescent="0.3">
      <c r="A5489" s="29">
        <v>2083355</v>
      </c>
      <c r="B5489" s="1">
        <v>136</v>
      </c>
      <c r="C5489" s="1" t="s">
        <v>14</v>
      </c>
      <c r="D5489" s="1" t="s">
        <v>53</v>
      </c>
      <c r="E5489" s="1" t="s">
        <v>54</v>
      </c>
      <c r="F5489" s="47">
        <v>714</v>
      </c>
      <c r="G5489" s="34">
        <v>1015.15</v>
      </c>
      <c r="H5489" s="1" t="s">
        <v>218</v>
      </c>
      <c r="I5489" s="34">
        <v>6.3670999999999997E-3</v>
      </c>
      <c r="J5489" s="34">
        <v>2279.8171506219501</v>
      </c>
      <c r="K5489" s="35" t="str">
        <f t="shared" si="443"/>
        <v>Leenderbos, Groote Heide &amp; De Plateaux_H4030</v>
      </c>
      <c r="L5489" s="36">
        <f>VLOOKUP(D5489,DATA!A:F,5,FALSE)</f>
        <v>1.0986712608830001E-2</v>
      </c>
      <c r="M5489" s="37">
        <f>VLOOKUP(D5489,DATA!A:F,6,FALSE)</f>
        <v>982</v>
      </c>
      <c r="N5489" s="36">
        <f t="shared" si="444"/>
        <v>59.005905756652474</v>
      </c>
      <c r="O5489" s="36">
        <f t="shared" si="445"/>
        <v>59.007597846717253</v>
      </c>
      <c r="P5489" s="36">
        <f t="shared" si="448"/>
        <v>1.6920900647789949E-3</v>
      </c>
      <c r="Q5489" s="36">
        <f t="shared" si="449"/>
        <v>3.8576559500801591E-2</v>
      </c>
    </row>
    <row r="5490" spans="1:17" x14ac:dyDescent="0.3">
      <c r="A5490" s="29">
        <v>2083356</v>
      </c>
      <c r="B5490" s="1">
        <v>136</v>
      </c>
      <c r="C5490" s="1" t="s">
        <v>14</v>
      </c>
      <c r="D5490" s="1" t="s">
        <v>53</v>
      </c>
      <c r="E5490" s="1" t="s">
        <v>54</v>
      </c>
      <c r="F5490" s="47">
        <v>714</v>
      </c>
      <c r="G5490" s="34">
        <v>1140.5999999999999</v>
      </c>
      <c r="H5490" s="1" t="s">
        <v>218</v>
      </c>
      <c r="I5490" s="34">
        <v>7.2462000000000004E-3</v>
      </c>
      <c r="J5490" s="34">
        <v>7187.9030000000002</v>
      </c>
      <c r="K5490" s="35" t="str">
        <f t="shared" si="443"/>
        <v>Leenderbos, Groote Heide &amp; De Plateaux_H4030</v>
      </c>
      <c r="L5490" s="36">
        <f>VLOOKUP(D5490,DATA!A:F,5,FALSE)</f>
        <v>1.0986712608830001E-2</v>
      </c>
      <c r="M5490" s="37">
        <f>VLOOKUP(D5490,DATA!A:F,6,FALSE)</f>
        <v>982</v>
      </c>
      <c r="N5490" s="36">
        <f t="shared" si="444"/>
        <v>85.100339781764717</v>
      </c>
      <c r="O5490" s="36">
        <f t="shared" si="445"/>
        <v>85.101349205712324</v>
      </c>
      <c r="P5490" s="36">
        <f t="shared" si="448"/>
        <v>1.0094239476075018E-3</v>
      </c>
      <c r="Q5490" s="36">
        <f t="shared" si="449"/>
        <v>7.2556414212798043E-2</v>
      </c>
    </row>
    <row r="5491" spans="1:17" x14ac:dyDescent="0.3">
      <c r="A5491" s="29">
        <v>2083378</v>
      </c>
      <c r="B5491" s="1">
        <v>136</v>
      </c>
      <c r="C5491" s="1" t="s">
        <v>14</v>
      </c>
      <c r="D5491" s="1" t="s">
        <v>53</v>
      </c>
      <c r="E5491" s="1" t="s">
        <v>54</v>
      </c>
      <c r="F5491" s="47">
        <v>714</v>
      </c>
      <c r="G5491" s="34">
        <v>1688.06</v>
      </c>
      <c r="H5491" s="1" t="s">
        <v>218</v>
      </c>
      <c r="I5491" s="34">
        <v>9.4502000000000006E-3</v>
      </c>
      <c r="J5491" s="34">
        <v>452.81936999999999</v>
      </c>
      <c r="K5491" s="35" t="str">
        <f t="shared" si="443"/>
        <v>Leenderbos, Groote Heide &amp; De Plateaux_H4030</v>
      </c>
      <c r="L5491" s="36">
        <f>VLOOKUP(D5491,DATA!A:F,5,FALSE)</f>
        <v>1.0986712608830001E-2</v>
      </c>
      <c r="M5491" s="37">
        <f>VLOOKUP(D5491,DATA!A:F,6,FALSE)</f>
        <v>982</v>
      </c>
      <c r="N5491" s="36">
        <f t="shared" si="444"/>
        <v>99.957256393316484</v>
      </c>
      <c r="O5491" s="36">
        <f t="shared" si="445"/>
        <v>99.957260829114162</v>
      </c>
      <c r="P5491" s="36">
        <f t="shared" si="448"/>
        <v>4.4357976776154828E-6</v>
      </c>
      <c r="Q5491" s="36">
        <f t="shared" si="449"/>
        <v>2.0086151098253061E-5</v>
      </c>
    </row>
    <row r="5492" spans="1:17" x14ac:dyDescent="0.3">
      <c r="A5492" s="29">
        <v>2083379</v>
      </c>
      <c r="B5492" s="1">
        <v>136</v>
      </c>
      <c r="C5492" s="1" t="s">
        <v>14</v>
      </c>
      <c r="D5492" s="1" t="s">
        <v>53</v>
      </c>
      <c r="E5492" s="1" t="s">
        <v>54</v>
      </c>
      <c r="F5492" s="47">
        <v>714</v>
      </c>
      <c r="G5492" s="34">
        <v>1205.1300000000001</v>
      </c>
      <c r="H5492" s="1" t="s">
        <v>218</v>
      </c>
      <c r="I5492" s="34">
        <v>6.8073999999999999E-3</v>
      </c>
      <c r="J5492" s="34">
        <v>2.4764838</v>
      </c>
      <c r="K5492" s="35" t="str">
        <f t="shared" si="443"/>
        <v>Leenderbos, Groote Heide &amp; De Plateaux_H4030</v>
      </c>
      <c r="L5492" s="36">
        <f>VLOOKUP(D5492,DATA!A:F,5,FALSE)</f>
        <v>1.0986712608830001E-2</v>
      </c>
      <c r="M5492" s="37">
        <f>VLOOKUP(D5492,DATA!A:F,6,FALSE)</f>
        <v>982</v>
      </c>
      <c r="N5492" s="36">
        <f t="shared" si="444"/>
        <v>92.066853091633504</v>
      </c>
      <c r="O5492" s="36">
        <f t="shared" si="445"/>
        <v>92.067399332472533</v>
      </c>
      <c r="P5492" s="36">
        <f t="shared" si="448"/>
        <v>5.462408390286555E-4</v>
      </c>
      <c r="Q5492" s="36">
        <f t="shared" si="449"/>
        <v>1.3527565887528732E-5</v>
      </c>
    </row>
    <row r="5493" spans="1:17" x14ac:dyDescent="0.3">
      <c r="A5493" s="29">
        <v>2083380</v>
      </c>
      <c r="B5493" s="1">
        <v>136</v>
      </c>
      <c r="C5493" s="1" t="s">
        <v>14</v>
      </c>
      <c r="D5493" s="1" t="s">
        <v>63</v>
      </c>
      <c r="E5493" s="1" t="s">
        <v>64</v>
      </c>
      <c r="F5493" s="47">
        <v>714</v>
      </c>
      <c r="G5493" s="34">
        <v>1326.1</v>
      </c>
      <c r="H5493" s="1" t="s">
        <v>218</v>
      </c>
      <c r="I5493" s="34">
        <v>7.5725999999999996E-3</v>
      </c>
      <c r="J5493" s="34">
        <v>717.17909999999995</v>
      </c>
      <c r="K5493" s="35" t="str">
        <f t="shared" si="443"/>
        <v>Leenderbos, Groote Heide &amp; De Plateaux_H2310</v>
      </c>
      <c r="L5493" s="36">
        <f>VLOOKUP(D5493,DATA!A:F,5,FALSE)</f>
        <v>1.0986712608830001E-2</v>
      </c>
      <c r="M5493" s="37">
        <f>VLOOKUP(D5493,DATA!A:F,6,FALSE)</f>
        <v>982</v>
      </c>
      <c r="N5493" s="36">
        <f t="shared" si="444"/>
        <v>97.769807283493364</v>
      </c>
      <c r="O5493" s="36">
        <f t="shared" si="445"/>
        <v>97.769988685745048</v>
      </c>
      <c r="P5493" s="36">
        <f t="shared" si="448"/>
        <v>1.8140225168394863E-4</v>
      </c>
      <c r="Q5493" s="36">
        <f t="shared" si="449"/>
        <v>1.3009790360066775E-3</v>
      </c>
    </row>
    <row r="5494" spans="1:17" x14ac:dyDescent="0.3">
      <c r="A5494" s="29">
        <v>2084862</v>
      </c>
      <c r="B5494" s="1">
        <v>136</v>
      </c>
      <c r="C5494" s="1" t="s">
        <v>14</v>
      </c>
      <c r="D5494" s="1" t="s">
        <v>63</v>
      </c>
      <c r="E5494" s="1" t="s">
        <v>64</v>
      </c>
      <c r="F5494" s="47">
        <v>714</v>
      </c>
      <c r="G5494" s="34">
        <v>1208.1300000000001</v>
      </c>
      <c r="H5494" s="1" t="s">
        <v>218</v>
      </c>
      <c r="I5494" s="34">
        <v>8.5047000000000005E-3</v>
      </c>
      <c r="J5494" s="34">
        <v>4086.7716999999998</v>
      </c>
      <c r="K5494" s="35" t="str">
        <f t="shared" si="443"/>
        <v>Leenderbos, Groote Heide &amp; De Plateaux_H2310</v>
      </c>
      <c r="L5494" s="36">
        <f>VLOOKUP(D5494,DATA!A:F,5,FALSE)</f>
        <v>1.0986712608830001E-2</v>
      </c>
      <c r="M5494" s="37">
        <f>VLOOKUP(D5494,DATA!A:F,6,FALSE)</f>
        <v>982</v>
      </c>
      <c r="N5494" s="36">
        <f t="shared" si="444"/>
        <v>92.304273901201441</v>
      </c>
      <c r="O5494" s="36">
        <f t="shared" si="445"/>
        <v>92.304937615247312</v>
      </c>
      <c r="P5494" s="36">
        <f t="shared" si="448"/>
        <v>6.6371404587073357E-4</v>
      </c>
      <c r="Q5494" s="36">
        <f t="shared" si="449"/>
        <v>2.7124477795570159E-2</v>
      </c>
    </row>
    <row r="5495" spans="1:17" x14ac:dyDescent="0.3">
      <c r="A5495" s="29">
        <v>2084862</v>
      </c>
      <c r="B5495" s="1">
        <v>136</v>
      </c>
      <c r="C5495" s="1" t="s">
        <v>14</v>
      </c>
      <c r="D5495" s="1" t="s">
        <v>41</v>
      </c>
      <c r="E5495" s="1" t="s">
        <v>42</v>
      </c>
      <c r="F5495" s="47">
        <v>1071</v>
      </c>
      <c r="G5495" s="34">
        <v>1208.1300000000001</v>
      </c>
      <c r="H5495" s="1" t="s">
        <v>218</v>
      </c>
      <c r="I5495" s="34">
        <v>8.5047000000000005E-3</v>
      </c>
      <c r="J5495" s="34">
        <v>903.0684</v>
      </c>
      <c r="K5495" s="35" t="str">
        <f t="shared" si="443"/>
        <v>Leenderbos, Groote Heide &amp; De Plateaux_H4010A</v>
      </c>
      <c r="L5495" s="36">
        <f>VLOOKUP(D5495,DATA!A:F,5,FALSE)</f>
        <v>1.3726988247862192E-2</v>
      </c>
      <c r="M5495" s="37">
        <f>VLOOKUP(D5495,DATA!A:F,6,FALSE)</f>
        <v>1285.5</v>
      </c>
      <c r="N5495" s="36">
        <f t="shared" si="444"/>
        <v>25.691654019070619</v>
      </c>
      <c r="O5495" s="36">
        <f t="shared" si="445"/>
        <v>25.693882845475681</v>
      </c>
      <c r="P5495" s="36">
        <f t="shared" si="448"/>
        <v>2.2288264050622786E-3</v>
      </c>
      <c r="Q5495" s="36">
        <f t="shared" si="449"/>
        <v>2.0127826954973439E-2</v>
      </c>
    </row>
    <row r="5496" spans="1:17" x14ac:dyDescent="0.3">
      <c r="A5496" s="29">
        <v>2084863</v>
      </c>
      <c r="B5496" s="1">
        <v>136</v>
      </c>
      <c r="C5496" s="1" t="s">
        <v>14</v>
      </c>
      <c r="D5496" s="1" t="s">
        <v>63</v>
      </c>
      <c r="E5496" s="1" t="s">
        <v>64</v>
      </c>
      <c r="F5496" s="47">
        <v>714</v>
      </c>
      <c r="G5496" s="34">
        <v>879.93</v>
      </c>
      <c r="H5496" s="1" t="s">
        <v>218</v>
      </c>
      <c r="I5496" s="34">
        <v>6.3433999999999999E-3</v>
      </c>
      <c r="J5496" s="34">
        <v>2435.1677</v>
      </c>
      <c r="K5496" s="35" t="str">
        <f t="shared" si="443"/>
        <v>Leenderbos, Groote Heide &amp; De Plateaux_H2310</v>
      </c>
      <c r="L5496" s="36">
        <f>VLOOKUP(D5496,DATA!A:F,5,FALSE)</f>
        <v>1.0986712608830001E-2</v>
      </c>
      <c r="M5496" s="37">
        <f>VLOOKUP(D5496,DATA!A:F,6,FALSE)</f>
        <v>982</v>
      </c>
      <c r="N5496" s="36">
        <f t="shared" si="444"/>
        <v>24.574914050619821</v>
      </c>
      <c r="O5496" s="36">
        <f t="shared" si="445"/>
        <v>24.576205880658623</v>
      </c>
      <c r="P5496" s="36">
        <f t="shared" si="448"/>
        <v>1.2918300388022885E-3</v>
      </c>
      <c r="Q5496" s="36">
        <f t="shared" si="449"/>
        <v>3.1458227843810797E-2</v>
      </c>
    </row>
    <row r="5497" spans="1:17" x14ac:dyDescent="0.3">
      <c r="A5497" s="30">
        <v>2084863</v>
      </c>
      <c r="B5497" s="14">
        <v>136</v>
      </c>
      <c r="C5497" s="14" t="s">
        <v>14</v>
      </c>
      <c r="D5497" s="14" t="s">
        <v>55</v>
      </c>
      <c r="E5497" s="14" t="s">
        <v>56</v>
      </c>
      <c r="F5497" s="48">
        <v>500</v>
      </c>
      <c r="G5497" s="38">
        <v>879.93</v>
      </c>
      <c r="H5497" s="14" t="s">
        <v>218</v>
      </c>
      <c r="I5497" s="38">
        <v>6.3433999999999999E-3</v>
      </c>
      <c r="J5497" s="38">
        <v>852.12885000000006</v>
      </c>
      <c r="K5497" s="39" t="str">
        <f t="shared" si="443"/>
        <v>Leenderbos, Groote Heide &amp; De Plateaux_H3130</v>
      </c>
      <c r="L5497" s="40">
        <f>VLOOKUP(D5497,DATA!A:F,5,FALSE)</f>
        <v>0</v>
      </c>
      <c r="M5497" s="41">
        <f>VLOOKUP(D5497,DATA!A:F,6,FALSE)</f>
        <v>3.5</v>
      </c>
      <c r="N5497" s="40">
        <f t="shared" si="444"/>
        <v>50</v>
      </c>
      <c r="O5497" s="40">
        <f t="shared" si="445"/>
        <v>50</v>
      </c>
      <c r="P5497" s="40">
        <f>J5497/10000*I5497</f>
        <v>5.4053941470900003E-4</v>
      </c>
      <c r="Q5497" s="40">
        <f>IF(AND(H5497&lt;&gt;"below",I5497&gt;=0.005),M5497*P5497,0)</f>
        <v>1.8918879514815E-3</v>
      </c>
    </row>
    <row r="5498" spans="1:17" x14ac:dyDescent="0.3">
      <c r="A5498" s="29">
        <v>2084864</v>
      </c>
      <c r="B5498" s="1">
        <v>136</v>
      </c>
      <c r="C5498" s="1" t="s">
        <v>14</v>
      </c>
      <c r="D5498" s="1" t="s">
        <v>63</v>
      </c>
      <c r="E5498" s="1" t="s">
        <v>64</v>
      </c>
      <c r="F5498" s="47">
        <v>714</v>
      </c>
      <c r="G5498" s="34">
        <v>918.68</v>
      </c>
      <c r="H5498" s="1" t="s">
        <v>218</v>
      </c>
      <c r="I5498" s="34">
        <v>6.4727999999999999E-3</v>
      </c>
      <c r="J5498" s="34">
        <v>1477.0963357860501</v>
      </c>
      <c r="K5498" s="35" t="str">
        <f t="shared" si="443"/>
        <v>Leenderbos, Groote Heide &amp; De Plateaux_H2310</v>
      </c>
      <c r="L5498" s="36">
        <f>VLOOKUP(D5498,DATA!A:F,5,FALSE)</f>
        <v>1.0986712608830001E-2</v>
      </c>
      <c r="M5498" s="37">
        <f>VLOOKUP(D5498,DATA!A:F,6,FALSE)</f>
        <v>982</v>
      </c>
      <c r="N5498" s="36">
        <f t="shared" si="444"/>
        <v>33.277102380421212</v>
      </c>
      <c r="O5498" s="36">
        <f t="shared" si="445"/>
        <v>33.278681392741063</v>
      </c>
      <c r="P5498" s="36">
        <f t="shared" si="448"/>
        <v>1.5790123198513584E-3</v>
      </c>
      <c r="Q5498" s="36">
        <f t="shared" si="449"/>
        <v>2.3323533118134718E-2</v>
      </c>
    </row>
    <row r="5499" spans="1:17" x14ac:dyDescent="0.3">
      <c r="A5499" s="29">
        <v>2084864</v>
      </c>
      <c r="B5499" s="1">
        <v>136</v>
      </c>
      <c r="C5499" s="1" t="s">
        <v>14</v>
      </c>
      <c r="D5499" s="1" t="s">
        <v>57</v>
      </c>
      <c r="E5499" s="1" t="s">
        <v>58</v>
      </c>
      <c r="F5499" s="47">
        <v>714</v>
      </c>
      <c r="G5499" s="34">
        <v>918.68</v>
      </c>
      <c r="H5499" s="1" t="s">
        <v>218</v>
      </c>
      <c r="I5499" s="34">
        <v>6.4727999999999999E-3</v>
      </c>
      <c r="J5499" s="34">
        <v>2186.7444</v>
      </c>
      <c r="K5499" s="35" t="str">
        <f t="shared" si="443"/>
        <v>Leenderbos, Groote Heide &amp; De Plateaux_H3160</v>
      </c>
      <c r="L5499" s="36">
        <f>VLOOKUP(D5499,DATA!A:F,5,FALSE)</f>
        <v>1.0986712608830001E-2</v>
      </c>
      <c r="M5499" s="37">
        <f>VLOOKUP(D5499,DATA!A:F,6,FALSE)</f>
        <v>982</v>
      </c>
      <c r="N5499" s="36">
        <f t="shared" si="444"/>
        <v>33.277102380421212</v>
      </c>
      <c r="O5499" s="36">
        <f t="shared" si="445"/>
        <v>33.278681392741063</v>
      </c>
      <c r="P5499" s="36">
        <f t="shared" si="448"/>
        <v>1.5790123198513584E-3</v>
      </c>
      <c r="Q5499" s="36">
        <f t="shared" si="449"/>
        <v>3.4528963479659669E-2</v>
      </c>
    </row>
    <row r="5500" spans="1:17" x14ac:dyDescent="0.3">
      <c r="A5500" s="29">
        <v>2084864</v>
      </c>
      <c r="B5500" s="1">
        <v>136</v>
      </c>
      <c r="C5500" s="1" t="s">
        <v>14</v>
      </c>
      <c r="D5500" s="1" t="s">
        <v>53</v>
      </c>
      <c r="E5500" s="1" t="s">
        <v>54</v>
      </c>
      <c r="F5500" s="47">
        <v>714</v>
      </c>
      <c r="G5500" s="34">
        <v>918.68</v>
      </c>
      <c r="H5500" s="1" t="s">
        <v>218</v>
      </c>
      <c r="I5500" s="34">
        <v>6.4727999999999999E-3</v>
      </c>
      <c r="J5500" s="34">
        <v>233.78181000000001</v>
      </c>
      <c r="K5500" s="35" t="str">
        <f t="shared" si="443"/>
        <v>Leenderbos, Groote Heide &amp; De Plateaux_H4030</v>
      </c>
      <c r="L5500" s="36">
        <f>VLOOKUP(D5500,DATA!A:F,5,FALSE)</f>
        <v>1.0986712608830001E-2</v>
      </c>
      <c r="M5500" s="37">
        <f>VLOOKUP(D5500,DATA!A:F,6,FALSE)</f>
        <v>982</v>
      </c>
      <c r="N5500" s="36">
        <f t="shared" si="444"/>
        <v>33.277102380421212</v>
      </c>
      <c r="O5500" s="36">
        <f t="shared" si="445"/>
        <v>33.278681392741063</v>
      </c>
      <c r="P5500" s="36">
        <f t="shared" si="448"/>
        <v>1.5790123198513584E-3</v>
      </c>
      <c r="Q5500" s="36">
        <f t="shared" si="449"/>
        <v>3.6914435814714951E-3</v>
      </c>
    </row>
    <row r="5501" spans="1:17" x14ac:dyDescent="0.3">
      <c r="A5501" s="29">
        <v>2084865</v>
      </c>
      <c r="B5501" s="1">
        <v>136</v>
      </c>
      <c r="C5501" s="1" t="s">
        <v>14</v>
      </c>
      <c r="D5501" s="1" t="s">
        <v>63</v>
      </c>
      <c r="E5501" s="1" t="s">
        <v>64</v>
      </c>
      <c r="F5501" s="47">
        <v>714</v>
      </c>
      <c r="G5501" s="34">
        <v>880.19</v>
      </c>
      <c r="H5501" s="1" t="s">
        <v>218</v>
      </c>
      <c r="I5501" s="34">
        <v>6.3349000000000001E-3</v>
      </c>
      <c r="J5501" s="34">
        <v>1704.2546994831</v>
      </c>
      <c r="K5501" s="35" t="str">
        <f t="shared" si="443"/>
        <v>Leenderbos, Groote Heide &amp; De Plateaux_H2310</v>
      </c>
      <c r="L5501" s="36">
        <f>VLOOKUP(D5501,DATA!A:F,5,FALSE)</f>
        <v>1.0986712608830001E-2</v>
      </c>
      <c r="M5501" s="37">
        <f>VLOOKUP(D5501,DATA!A:F,6,FALSE)</f>
        <v>982</v>
      </c>
      <c r="N5501" s="36">
        <f t="shared" si="444"/>
        <v>24.627900421098055</v>
      </c>
      <c r="O5501" s="36">
        <f t="shared" si="445"/>
        <v>24.629192393388568</v>
      </c>
      <c r="P5501" s="36">
        <f t="shared" si="448"/>
        <v>1.2919722905131437E-3</v>
      </c>
      <c r="Q5501" s="36">
        <f t="shared" si="449"/>
        <v>2.2018498477089699E-2</v>
      </c>
    </row>
    <row r="5502" spans="1:17" x14ac:dyDescent="0.3">
      <c r="A5502" s="29">
        <v>2084865</v>
      </c>
      <c r="B5502" s="1">
        <v>136</v>
      </c>
      <c r="C5502" s="1" t="s">
        <v>14</v>
      </c>
      <c r="D5502" s="1" t="s">
        <v>53</v>
      </c>
      <c r="E5502" s="1" t="s">
        <v>54</v>
      </c>
      <c r="F5502" s="47">
        <v>714</v>
      </c>
      <c r="G5502" s="34">
        <v>880.19</v>
      </c>
      <c r="H5502" s="1" t="s">
        <v>218</v>
      </c>
      <c r="I5502" s="34">
        <v>6.3349000000000001E-3</v>
      </c>
      <c r="J5502" s="34">
        <v>2643.5520493795998</v>
      </c>
      <c r="K5502" s="35" t="str">
        <f t="shared" si="443"/>
        <v>Leenderbos, Groote Heide &amp; De Plateaux_H4030</v>
      </c>
      <c r="L5502" s="36">
        <f>VLOOKUP(D5502,DATA!A:F,5,FALSE)</f>
        <v>1.0986712608830001E-2</v>
      </c>
      <c r="M5502" s="37">
        <f>VLOOKUP(D5502,DATA!A:F,6,FALSE)</f>
        <v>982</v>
      </c>
      <c r="N5502" s="36">
        <f t="shared" si="444"/>
        <v>24.627900421098055</v>
      </c>
      <c r="O5502" s="36">
        <f t="shared" si="445"/>
        <v>24.629192393388568</v>
      </c>
      <c r="P5502" s="36">
        <f t="shared" si="448"/>
        <v>1.2919722905131437E-3</v>
      </c>
      <c r="Q5502" s="36">
        <f t="shared" si="449"/>
        <v>3.4153959963276768E-2</v>
      </c>
    </row>
    <row r="5503" spans="1:17" x14ac:dyDescent="0.3">
      <c r="A5503" s="29">
        <v>2084866</v>
      </c>
      <c r="B5503" s="1">
        <v>136</v>
      </c>
      <c r="C5503" s="1" t="s">
        <v>14</v>
      </c>
      <c r="D5503" s="1" t="s">
        <v>63</v>
      </c>
      <c r="E5503" s="1" t="s">
        <v>64</v>
      </c>
      <c r="F5503" s="47">
        <v>714</v>
      </c>
      <c r="G5503" s="34">
        <v>910.77</v>
      </c>
      <c r="H5503" s="1" t="s">
        <v>218</v>
      </c>
      <c r="I5503" s="34">
        <v>6.3993000000000001E-3</v>
      </c>
      <c r="J5503" s="34">
        <v>1274.3903</v>
      </c>
      <c r="K5503" s="35" t="str">
        <f t="shared" si="443"/>
        <v>Leenderbos, Groote Heide &amp; De Plateaux_H2310</v>
      </c>
      <c r="L5503" s="36">
        <f>VLOOKUP(D5503,DATA!A:F,5,FALSE)</f>
        <v>1.0986712608830001E-2</v>
      </c>
      <c r="M5503" s="37">
        <f>VLOOKUP(D5503,DATA!A:F,6,FALSE)</f>
        <v>982</v>
      </c>
      <c r="N5503" s="36">
        <f t="shared" si="444"/>
        <v>31.376334151958279</v>
      </c>
      <c r="O5503" s="36">
        <f t="shared" si="445"/>
        <v>31.377847999140748</v>
      </c>
      <c r="P5503" s="36">
        <f t="shared" si="448"/>
        <v>1.5138471824691635E-3</v>
      </c>
      <c r="Q5503" s="36">
        <f t="shared" si="449"/>
        <v>1.9292321650210321E-2</v>
      </c>
    </row>
    <row r="5504" spans="1:17" x14ac:dyDescent="0.3">
      <c r="A5504" s="29">
        <v>2084866</v>
      </c>
      <c r="B5504" s="1">
        <v>136</v>
      </c>
      <c r="C5504" s="1" t="s">
        <v>14</v>
      </c>
      <c r="D5504" s="1" t="s">
        <v>57</v>
      </c>
      <c r="E5504" s="1" t="s">
        <v>58</v>
      </c>
      <c r="F5504" s="47">
        <v>714</v>
      </c>
      <c r="G5504" s="34">
        <v>910.77</v>
      </c>
      <c r="H5504" s="1" t="s">
        <v>218</v>
      </c>
      <c r="I5504" s="34">
        <v>6.3993000000000001E-3</v>
      </c>
      <c r="J5504" s="34">
        <v>306.13727</v>
      </c>
      <c r="K5504" s="35" t="str">
        <f t="shared" si="443"/>
        <v>Leenderbos, Groote Heide &amp; De Plateaux_H3160</v>
      </c>
      <c r="L5504" s="36">
        <f>VLOOKUP(D5504,DATA!A:F,5,FALSE)</f>
        <v>1.0986712608830001E-2</v>
      </c>
      <c r="M5504" s="37">
        <f>VLOOKUP(D5504,DATA!A:F,6,FALSE)</f>
        <v>982</v>
      </c>
      <c r="N5504" s="36">
        <f t="shared" si="444"/>
        <v>31.376334151958279</v>
      </c>
      <c r="O5504" s="36">
        <f t="shared" si="445"/>
        <v>31.377847999140748</v>
      </c>
      <c r="P5504" s="36">
        <f t="shared" si="448"/>
        <v>1.5138471824691635E-3</v>
      </c>
      <c r="Q5504" s="36">
        <f t="shared" si="449"/>
        <v>4.6344504363830157E-3</v>
      </c>
    </row>
    <row r="5505" spans="1:17" x14ac:dyDescent="0.3">
      <c r="A5505" s="30">
        <v>2084867</v>
      </c>
      <c r="B5505" s="14">
        <v>136</v>
      </c>
      <c r="C5505" s="14" t="s">
        <v>14</v>
      </c>
      <c r="D5505" s="14" t="s">
        <v>55</v>
      </c>
      <c r="E5505" s="14" t="s">
        <v>56</v>
      </c>
      <c r="F5505" s="48">
        <v>500</v>
      </c>
      <c r="G5505" s="38">
        <v>1174.28</v>
      </c>
      <c r="H5505" s="14" t="s">
        <v>218</v>
      </c>
      <c r="I5505" s="38">
        <v>7.7819999999999999E-3</v>
      </c>
      <c r="J5505" s="38">
        <v>388.56418000000002</v>
      </c>
      <c r="K5505" s="39" t="str">
        <f t="shared" si="443"/>
        <v>Leenderbos, Groote Heide &amp; De Plateaux_H3130</v>
      </c>
      <c r="L5505" s="40">
        <f>VLOOKUP(D5505,DATA!A:F,5,FALSE)</f>
        <v>0</v>
      </c>
      <c r="M5505" s="41">
        <f>VLOOKUP(D5505,DATA!A:F,6,FALSE)</f>
        <v>3.5</v>
      </c>
      <c r="N5505" s="40">
        <f t="shared" si="444"/>
        <v>50</v>
      </c>
      <c r="O5505" s="40">
        <f t="shared" si="445"/>
        <v>50</v>
      </c>
      <c r="P5505" s="40">
        <f>J5505/10000*I5505</f>
        <v>3.0238064487600003E-4</v>
      </c>
      <c r="Q5505" s="40">
        <f>IF(AND(H5505&lt;&gt;"below",I5505&gt;=0.005),M5505*P5505,0)</f>
        <v>1.0583322570660001E-3</v>
      </c>
    </row>
    <row r="5506" spans="1:17" x14ac:dyDescent="0.3">
      <c r="A5506" s="29">
        <v>2084867</v>
      </c>
      <c r="B5506" s="1">
        <v>136</v>
      </c>
      <c r="C5506" s="1" t="s">
        <v>14</v>
      </c>
      <c r="D5506" s="1" t="s">
        <v>57</v>
      </c>
      <c r="E5506" s="1" t="s">
        <v>58</v>
      </c>
      <c r="F5506" s="47">
        <v>714</v>
      </c>
      <c r="G5506" s="34">
        <v>1174.28</v>
      </c>
      <c r="H5506" s="1" t="s">
        <v>218</v>
      </c>
      <c r="I5506" s="34">
        <v>7.7819999999999999E-3</v>
      </c>
      <c r="J5506" s="34">
        <v>205.79579000000001</v>
      </c>
      <c r="K5506" s="35" t="str">
        <f t="shared" si="443"/>
        <v>Leenderbos, Groote Heide &amp; De Plateaux_H3160</v>
      </c>
      <c r="L5506" s="36">
        <f>VLOOKUP(D5506,DATA!A:F,5,FALSE)</f>
        <v>1.0986712608830001E-2</v>
      </c>
      <c r="M5506" s="37">
        <f>VLOOKUP(D5506,DATA!A:F,6,FALSE)</f>
        <v>982</v>
      </c>
      <c r="N5506" s="36">
        <f t="shared" si="444"/>
        <v>89.211460513934071</v>
      </c>
      <c r="O5506" s="36">
        <f t="shared" si="445"/>
        <v>89.212283377315089</v>
      </c>
      <c r="P5506" s="36">
        <f t="shared" si="448"/>
        <v>8.2286338101766887E-4</v>
      </c>
      <c r="Q5506" s="36">
        <f t="shared" si="449"/>
        <v>1.6934181955860217E-3</v>
      </c>
    </row>
    <row r="5507" spans="1:17" x14ac:dyDescent="0.3">
      <c r="A5507" s="29">
        <v>2084867</v>
      </c>
      <c r="B5507" s="1">
        <v>136</v>
      </c>
      <c r="C5507" s="1" t="s">
        <v>14</v>
      </c>
      <c r="D5507" s="1" t="s">
        <v>53</v>
      </c>
      <c r="E5507" s="1" t="s">
        <v>54</v>
      </c>
      <c r="F5507" s="47">
        <v>714</v>
      </c>
      <c r="G5507" s="34">
        <v>1174.28</v>
      </c>
      <c r="H5507" s="1" t="s">
        <v>218</v>
      </c>
      <c r="I5507" s="34">
        <v>7.7819999999999999E-3</v>
      </c>
      <c r="J5507" s="34">
        <v>1311.3190999999999</v>
      </c>
      <c r="K5507" s="35" t="str">
        <f t="shared" ref="K5507:K5570" si="450">_xlfn.CONCAT(C5507,"_",D5507)</f>
        <v>Leenderbos, Groote Heide &amp; De Plateaux_H4030</v>
      </c>
      <c r="L5507" s="36">
        <f>VLOOKUP(D5507,DATA!A:F,5,FALSE)</f>
        <v>1.0986712608830001E-2</v>
      </c>
      <c r="M5507" s="37">
        <f>VLOOKUP(D5507,DATA!A:F,6,FALSE)</f>
        <v>982</v>
      </c>
      <c r="N5507" s="36">
        <f t="shared" ref="N5507:N5570" si="451">100/(1+EXP(-L5507*(G5507-M5507)))</f>
        <v>89.211460513934071</v>
      </c>
      <c r="O5507" s="36">
        <f t="shared" ref="O5507:O5570" si="452">100/(1+EXP(-L5507*((G5507+I5507)-M5507)))</f>
        <v>89.212283377315089</v>
      </c>
      <c r="P5507" s="36">
        <f t="shared" ref="P5507:P5570" si="453">O5507-N5507</f>
        <v>8.2286338101766887E-4</v>
      </c>
      <c r="Q5507" s="36">
        <f t="shared" ref="Q5507:Q5570" si="454">IF(AND(H5507&lt;&gt;"below",I5507&gt;=0.005),J5507*P5507/100,0)</f>
        <v>1.0790364682190466E-2</v>
      </c>
    </row>
    <row r="5508" spans="1:17" x14ac:dyDescent="0.3">
      <c r="A5508" s="29">
        <v>2084883</v>
      </c>
      <c r="B5508" s="1">
        <v>136</v>
      </c>
      <c r="C5508" s="1" t="s">
        <v>14</v>
      </c>
      <c r="D5508" s="1" t="s">
        <v>41</v>
      </c>
      <c r="E5508" s="1" t="s">
        <v>42</v>
      </c>
      <c r="F5508" s="47">
        <v>1071</v>
      </c>
      <c r="G5508" s="34">
        <v>1091.26</v>
      </c>
      <c r="H5508" s="1" t="s">
        <v>218</v>
      </c>
      <c r="I5508" s="34">
        <v>7.0296999999999998E-3</v>
      </c>
      <c r="J5508" s="34">
        <v>1108.3661999999999</v>
      </c>
      <c r="K5508" s="35" t="str">
        <f t="shared" si="450"/>
        <v>Leenderbos, Groote Heide &amp; De Plateaux_H4010A</v>
      </c>
      <c r="L5508" s="36">
        <f>VLOOKUP(D5508,DATA!A:F,5,FALSE)</f>
        <v>1.3726988247862192E-2</v>
      </c>
      <c r="M5508" s="37">
        <f>VLOOKUP(D5508,DATA!A:F,6,FALSE)</f>
        <v>1285.5</v>
      </c>
      <c r="N5508" s="36">
        <f t="shared" si="451"/>
        <v>6.4989612023301477</v>
      </c>
      <c r="O5508" s="36">
        <f t="shared" si="452"/>
        <v>6.4995475978775339</v>
      </c>
      <c r="P5508" s="36">
        <f t="shared" si="453"/>
        <v>5.8639554738615374E-4</v>
      </c>
      <c r="Q5508" s="36">
        <f t="shared" si="454"/>
        <v>6.4994100455331117E-3</v>
      </c>
    </row>
    <row r="5509" spans="1:17" x14ac:dyDescent="0.3">
      <c r="A5509" s="29">
        <v>2084883</v>
      </c>
      <c r="B5509" s="1">
        <v>136</v>
      </c>
      <c r="C5509" s="1" t="s">
        <v>14</v>
      </c>
      <c r="D5509" s="1" t="s">
        <v>53</v>
      </c>
      <c r="E5509" s="1" t="s">
        <v>54</v>
      </c>
      <c r="F5509" s="47">
        <v>714</v>
      </c>
      <c r="G5509" s="34">
        <v>1091.26</v>
      </c>
      <c r="H5509" s="1" t="s">
        <v>218</v>
      </c>
      <c r="I5509" s="34">
        <v>7.0296999999999998E-3</v>
      </c>
      <c r="J5509" s="34">
        <v>2610.2871430063701</v>
      </c>
      <c r="K5509" s="35" t="str">
        <f t="shared" si="450"/>
        <v>Leenderbos, Groote Heide &amp; De Plateaux_H4030</v>
      </c>
      <c r="L5509" s="36">
        <f>VLOOKUP(D5509,DATA!A:F,5,FALSE)</f>
        <v>1.0986712608830001E-2</v>
      </c>
      <c r="M5509" s="37">
        <f>VLOOKUP(D5509,DATA!A:F,6,FALSE)</f>
        <v>982</v>
      </c>
      <c r="N5509" s="36">
        <f t="shared" si="451"/>
        <v>76.859739554314345</v>
      </c>
      <c r="O5509" s="36">
        <f t="shared" si="452"/>
        <v>76.861113161953782</v>
      </c>
      <c r="P5509" s="36">
        <f t="shared" si="453"/>
        <v>1.3736076394366137E-3</v>
      </c>
      <c r="Q5509" s="36">
        <f t="shared" si="454"/>
        <v>3.5855103607567225E-2</v>
      </c>
    </row>
    <row r="5510" spans="1:17" x14ac:dyDescent="0.3">
      <c r="A5510" s="30">
        <v>2084884</v>
      </c>
      <c r="B5510" s="14">
        <v>136</v>
      </c>
      <c r="C5510" s="14" t="s">
        <v>14</v>
      </c>
      <c r="D5510" s="14" t="s">
        <v>55</v>
      </c>
      <c r="E5510" s="14" t="s">
        <v>56</v>
      </c>
      <c r="F5510" s="48">
        <v>500</v>
      </c>
      <c r="G5510" s="38">
        <v>1031.44</v>
      </c>
      <c r="H5510" s="14" t="s">
        <v>218</v>
      </c>
      <c r="I5510" s="38">
        <v>6.659E-3</v>
      </c>
      <c r="J5510" s="38">
        <v>51.262535999999997</v>
      </c>
      <c r="K5510" s="39" t="str">
        <f t="shared" si="450"/>
        <v>Leenderbos, Groote Heide &amp; De Plateaux_H3130</v>
      </c>
      <c r="L5510" s="40">
        <f>VLOOKUP(D5510,DATA!A:F,5,FALSE)</f>
        <v>0</v>
      </c>
      <c r="M5510" s="41">
        <f>VLOOKUP(D5510,DATA!A:F,6,FALSE)</f>
        <v>3.5</v>
      </c>
      <c r="N5510" s="40">
        <f t="shared" si="451"/>
        <v>50</v>
      </c>
      <c r="O5510" s="40">
        <f t="shared" si="452"/>
        <v>50</v>
      </c>
      <c r="P5510" s="40">
        <f>J5510/10000*I5510</f>
        <v>3.4135722722400004E-5</v>
      </c>
      <c r="Q5510" s="40">
        <f>IF(AND(H5510&lt;&gt;"below",I5510&gt;=0.005),M5510*P5510,0)</f>
        <v>1.1947502952840001E-4</v>
      </c>
    </row>
    <row r="5511" spans="1:17" x14ac:dyDescent="0.3">
      <c r="A5511" s="29">
        <v>2084884</v>
      </c>
      <c r="B5511" s="1">
        <v>136</v>
      </c>
      <c r="C5511" s="1" t="s">
        <v>14</v>
      </c>
      <c r="D5511" s="1" t="s">
        <v>53</v>
      </c>
      <c r="E5511" s="1" t="s">
        <v>54</v>
      </c>
      <c r="F5511" s="47">
        <v>714</v>
      </c>
      <c r="G5511" s="34">
        <v>1031.44</v>
      </c>
      <c r="H5511" s="1" t="s">
        <v>218</v>
      </c>
      <c r="I5511" s="34">
        <v>6.659E-3</v>
      </c>
      <c r="J5511" s="34">
        <v>3837.2498000000001</v>
      </c>
      <c r="K5511" s="35" t="str">
        <f t="shared" si="450"/>
        <v>Leenderbos, Groote Heide &amp; De Plateaux_H4030</v>
      </c>
      <c r="L5511" s="36">
        <f>VLOOKUP(D5511,DATA!A:F,5,FALSE)</f>
        <v>1.0986712608830001E-2</v>
      </c>
      <c r="M5511" s="37">
        <f>VLOOKUP(D5511,DATA!A:F,6,FALSE)</f>
        <v>982</v>
      </c>
      <c r="N5511" s="36">
        <f t="shared" si="451"/>
        <v>63.255257009524065</v>
      </c>
      <c r="O5511" s="36">
        <f t="shared" si="452"/>
        <v>63.256957461637185</v>
      </c>
      <c r="P5511" s="36">
        <f t="shared" si="453"/>
        <v>1.7004521131198658E-3</v>
      </c>
      <c r="Q5511" s="36">
        <f t="shared" si="454"/>
        <v>6.5250595309787829E-2</v>
      </c>
    </row>
    <row r="5512" spans="1:17" x14ac:dyDescent="0.3">
      <c r="A5512" s="29">
        <v>2084885</v>
      </c>
      <c r="B5512" s="1">
        <v>136</v>
      </c>
      <c r="C5512" s="1" t="s">
        <v>14</v>
      </c>
      <c r="D5512" s="1" t="s">
        <v>53</v>
      </c>
      <c r="E5512" s="1" t="s">
        <v>54</v>
      </c>
      <c r="F5512" s="47">
        <v>714</v>
      </c>
      <c r="G5512" s="34">
        <v>1243.3699999999999</v>
      </c>
      <c r="H5512" s="1" t="s">
        <v>218</v>
      </c>
      <c r="I5512" s="34">
        <v>8.2129999999999998E-3</v>
      </c>
      <c r="J5512" s="34">
        <v>227.2037</v>
      </c>
      <c r="K5512" s="35" t="str">
        <f t="shared" si="450"/>
        <v>Leenderbos, Groote Heide &amp; De Plateaux_H4030</v>
      </c>
      <c r="L5512" s="36">
        <f>VLOOKUP(D5512,DATA!A:F,5,FALSE)</f>
        <v>1.0986712608830001E-2</v>
      </c>
      <c r="M5512" s="37">
        <f>VLOOKUP(D5512,DATA!A:F,6,FALSE)</f>
        <v>982</v>
      </c>
      <c r="N5512" s="36">
        <f t="shared" si="451"/>
        <v>94.642438584704507</v>
      </c>
      <c r="O5512" s="36">
        <f t="shared" si="452"/>
        <v>94.642896099531228</v>
      </c>
      <c r="P5512" s="36">
        <f t="shared" si="453"/>
        <v>4.5751482672073962E-4</v>
      </c>
      <c r="Q5512" s="36">
        <f t="shared" si="454"/>
        <v>1.0394906143581092E-3</v>
      </c>
    </row>
    <row r="5513" spans="1:17" x14ac:dyDescent="0.3">
      <c r="A5513" s="29">
        <v>2084908</v>
      </c>
      <c r="B5513" s="1">
        <v>136</v>
      </c>
      <c r="C5513" s="1" t="s">
        <v>14</v>
      </c>
      <c r="D5513" s="1" t="s">
        <v>63</v>
      </c>
      <c r="E5513" s="1" t="s">
        <v>64</v>
      </c>
      <c r="F5513" s="47">
        <v>714</v>
      </c>
      <c r="G5513" s="34">
        <v>1164.78</v>
      </c>
      <c r="H5513" s="1" t="s">
        <v>218</v>
      </c>
      <c r="I5513" s="34">
        <v>6.5558999999999999E-3</v>
      </c>
      <c r="J5513" s="34">
        <v>1082.7086999999999</v>
      </c>
      <c r="K5513" s="35" t="str">
        <f t="shared" si="450"/>
        <v>Leenderbos, Groote Heide &amp; De Plateaux_H2310</v>
      </c>
      <c r="L5513" s="36">
        <f>VLOOKUP(D5513,DATA!A:F,5,FALSE)</f>
        <v>1.0986712608830001E-2</v>
      </c>
      <c r="M5513" s="37">
        <f>VLOOKUP(D5513,DATA!A:F,6,FALSE)</f>
        <v>982</v>
      </c>
      <c r="N5513" s="36">
        <f t="shared" si="451"/>
        <v>88.165026239679733</v>
      </c>
      <c r="O5513" s="36">
        <f t="shared" si="452"/>
        <v>88.165777779136945</v>
      </c>
      <c r="P5513" s="36">
        <f t="shared" si="453"/>
        <v>7.5153945721240234E-4</v>
      </c>
      <c r="Q5513" s="36">
        <f t="shared" si="454"/>
        <v>8.1369830871714562E-3</v>
      </c>
    </row>
    <row r="5514" spans="1:17" x14ac:dyDescent="0.3">
      <c r="A5514" s="29">
        <v>2084908</v>
      </c>
      <c r="B5514" s="1">
        <v>136</v>
      </c>
      <c r="C5514" s="1" t="s">
        <v>14</v>
      </c>
      <c r="D5514" s="1" t="s">
        <v>53</v>
      </c>
      <c r="E5514" s="1" t="s">
        <v>54</v>
      </c>
      <c r="F5514" s="47">
        <v>714</v>
      </c>
      <c r="G5514" s="34">
        <v>1164.78</v>
      </c>
      <c r="H5514" s="1" t="s">
        <v>218</v>
      </c>
      <c r="I5514" s="34">
        <v>6.5558999999999999E-3</v>
      </c>
      <c r="J5514" s="34">
        <v>205.97755000000001</v>
      </c>
      <c r="K5514" s="35" t="str">
        <f t="shared" si="450"/>
        <v>Leenderbos, Groote Heide &amp; De Plateaux_H4030</v>
      </c>
      <c r="L5514" s="36">
        <f>VLOOKUP(D5514,DATA!A:F,5,FALSE)</f>
        <v>1.0986712608830001E-2</v>
      </c>
      <c r="M5514" s="37">
        <f>VLOOKUP(D5514,DATA!A:F,6,FALSE)</f>
        <v>982</v>
      </c>
      <c r="N5514" s="36">
        <f t="shared" si="451"/>
        <v>88.165026239679733</v>
      </c>
      <c r="O5514" s="36">
        <f t="shared" si="452"/>
        <v>88.165777779136945</v>
      </c>
      <c r="P5514" s="36">
        <f t="shared" si="453"/>
        <v>7.5153945721240234E-4</v>
      </c>
      <c r="Q5514" s="36">
        <f t="shared" si="454"/>
        <v>1.5480025612494047E-3</v>
      </c>
    </row>
    <row r="5515" spans="1:17" x14ac:dyDescent="0.3">
      <c r="A5515" s="29">
        <v>2086391</v>
      </c>
      <c r="B5515" s="1">
        <v>136</v>
      </c>
      <c r="C5515" s="1" t="s">
        <v>14</v>
      </c>
      <c r="D5515" s="1" t="s">
        <v>63</v>
      </c>
      <c r="E5515" s="1" t="s">
        <v>64</v>
      </c>
      <c r="F5515" s="47">
        <v>714</v>
      </c>
      <c r="G5515" s="34">
        <v>1596.03</v>
      </c>
      <c r="H5515" s="1" t="s">
        <v>218</v>
      </c>
      <c r="I5515" s="34">
        <v>1.12315E-2</v>
      </c>
      <c r="J5515" s="34">
        <v>238.14072999999999</v>
      </c>
      <c r="K5515" s="35" t="str">
        <f t="shared" si="450"/>
        <v>Leenderbos, Groote Heide &amp; De Plateaux_H2310</v>
      </c>
      <c r="L5515" s="36">
        <f>VLOOKUP(D5515,DATA!A:F,5,FALSE)</f>
        <v>1.0986712608830001E-2</v>
      </c>
      <c r="M5515" s="37">
        <f>VLOOKUP(D5515,DATA!A:F,6,FALSE)</f>
        <v>982</v>
      </c>
      <c r="N5515" s="36">
        <f t="shared" si="451"/>
        <v>99.882600853114553</v>
      </c>
      <c r="O5515" s="36">
        <f t="shared" si="452"/>
        <v>99.882615321949999</v>
      </c>
      <c r="P5515" s="36">
        <f t="shared" si="453"/>
        <v>1.4468835445313744E-5</v>
      </c>
      <c r="Q5515" s="36">
        <f t="shared" si="454"/>
        <v>3.4456190351968898E-5</v>
      </c>
    </row>
    <row r="5516" spans="1:17" x14ac:dyDescent="0.3">
      <c r="A5516" s="29">
        <v>2086392</v>
      </c>
      <c r="B5516" s="1">
        <v>136</v>
      </c>
      <c r="C5516" s="1" t="s">
        <v>14</v>
      </c>
      <c r="D5516" s="1" t="s">
        <v>63</v>
      </c>
      <c r="E5516" s="1" t="s">
        <v>64</v>
      </c>
      <c r="F5516" s="47">
        <v>714</v>
      </c>
      <c r="G5516" s="34">
        <v>905.55</v>
      </c>
      <c r="H5516" s="1" t="s">
        <v>218</v>
      </c>
      <c r="I5516" s="34">
        <v>6.5414999999999996E-3</v>
      </c>
      <c r="J5516" s="34">
        <v>4518.098</v>
      </c>
      <c r="K5516" s="35" t="str">
        <f t="shared" si="450"/>
        <v>Leenderbos, Groote Heide &amp; De Plateaux_H2310</v>
      </c>
      <c r="L5516" s="36">
        <f>VLOOKUP(D5516,DATA!A:F,5,FALSE)</f>
        <v>1.0986712608830001E-2</v>
      </c>
      <c r="M5516" s="37">
        <f>VLOOKUP(D5516,DATA!A:F,6,FALSE)</f>
        <v>982</v>
      </c>
      <c r="N5516" s="36">
        <f t="shared" si="451"/>
        <v>30.154864685348315</v>
      </c>
      <c r="O5516" s="36">
        <f t="shared" si="452"/>
        <v>30.156378402915841</v>
      </c>
      <c r="P5516" s="36">
        <f t="shared" si="453"/>
        <v>1.5137175675263848E-3</v>
      </c>
      <c r="Q5516" s="36">
        <f t="shared" si="454"/>
        <v>6.8391243144058242E-2</v>
      </c>
    </row>
    <row r="5517" spans="1:17" x14ac:dyDescent="0.3">
      <c r="A5517" s="29">
        <v>2086393</v>
      </c>
      <c r="B5517" s="1">
        <v>136</v>
      </c>
      <c r="C5517" s="1" t="s">
        <v>14</v>
      </c>
      <c r="D5517" s="1" t="s">
        <v>63</v>
      </c>
      <c r="E5517" s="1" t="s">
        <v>64</v>
      </c>
      <c r="F5517" s="47">
        <v>714</v>
      </c>
      <c r="G5517" s="34">
        <v>892.49</v>
      </c>
      <c r="H5517" s="1" t="s">
        <v>218</v>
      </c>
      <c r="I5517" s="34">
        <v>6.4042999999999999E-3</v>
      </c>
      <c r="J5517" s="34">
        <v>3475.0059368882598</v>
      </c>
      <c r="K5517" s="35" t="str">
        <f t="shared" si="450"/>
        <v>Leenderbos, Groote Heide &amp; De Plateaux_H2310</v>
      </c>
      <c r="L5517" s="36">
        <f>VLOOKUP(D5517,DATA!A:F,5,FALSE)</f>
        <v>1.0986712608830001E-2</v>
      </c>
      <c r="M5517" s="37">
        <f>VLOOKUP(D5517,DATA!A:F,6,FALSE)</f>
        <v>982</v>
      </c>
      <c r="N5517" s="36">
        <f t="shared" si="451"/>
        <v>27.221358032798204</v>
      </c>
      <c r="O5517" s="36">
        <f t="shared" si="452"/>
        <v>27.222752024304963</v>
      </c>
      <c r="P5517" s="36">
        <f t="shared" si="453"/>
        <v>1.3939915067595621E-3</v>
      </c>
      <c r="Q5517" s="36">
        <f t="shared" si="454"/>
        <v>4.8441287619612888E-2</v>
      </c>
    </row>
    <row r="5518" spans="1:17" x14ac:dyDescent="0.3">
      <c r="A5518" s="29">
        <v>2086393</v>
      </c>
      <c r="B5518" s="1">
        <v>136</v>
      </c>
      <c r="C5518" s="1" t="s">
        <v>14</v>
      </c>
      <c r="D5518" s="1" t="s">
        <v>61</v>
      </c>
      <c r="E5518" s="1" t="s">
        <v>62</v>
      </c>
      <c r="F5518" s="47">
        <v>714</v>
      </c>
      <c r="G5518" s="34">
        <v>892.49</v>
      </c>
      <c r="H5518" s="1" t="s">
        <v>218</v>
      </c>
      <c r="I5518" s="34">
        <v>6.4042999999999999E-3</v>
      </c>
      <c r="J5518" s="34">
        <v>232.46333000000001</v>
      </c>
      <c r="K5518" s="35" t="str">
        <f t="shared" si="450"/>
        <v>Leenderbos, Groote Heide &amp; De Plateaux_H2330</v>
      </c>
      <c r="L5518" s="36">
        <f>VLOOKUP(D5518,DATA!A:F,5,FALSE)</f>
        <v>1.0986712608830001E-2</v>
      </c>
      <c r="M5518" s="37">
        <f>VLOOKUP(D5518,DATA!A:F,6,FALSE)</f>
        <v>982</v>
      </c>
      <c r="N5518" s="36">
        <f t="shared" si="451"/>
        <v>27.221358032798204</v>
      </c>
      <c r="O5518" s="36">
        <f t="shared" si="452"/>
        <v>27.222752024304963</v>
      </c>
      <c r="P5518" s="36">
        <f t="shared" si="453"/>
        <v>1.3939915067595621E-3</v>
      </c>
      <c r="Q5518" s="36">
        <f t="shared" si="454"/>
        <v>3.2405190765304533E-3</v>
      </c>
    </row>
    <row r="5519" spans="1:17" x14ac:dyDescent="0.3">
      <c r="A5519" s="29">
        <v>2086393</v>
      </c>
      <c r="B5519" s="1">
        <v>136</v>
      </c>
      <c r="C5519" s="1" t="s">
        <v>14</v>
      </c>
      <c r="D5519" s="1" t="s">
        <v>57</v>
      </c>
      <c r="E5519" s="1" t="s">
        <v>58</v>
      </c>
      <c r="F5519" s="47">
        <v>714</v>
      </c>
      <c r="G5519" s="34">
        <v>892.49</v>
      </c>
      <c r="H5519" s="1" t="s">
        <v>218</v>
      </c>
      <c r="I5519" s="34">
        <v>6.4042999999999999E-3</v>
      </c>
      <c r="J5519" s="34">
        <v>76.552634999999995</v>
      </c>
      <c r="K5519" s="35" t="str">
        <f t="shared" si="450"/>
        <v>Leenderbos, Groote Heide &amp; De Plateaux_H3160</v>
      </c>
      <c r="L5519" s="36">
        <f>VLOOKUP(D5519,DATA!A:F,5,FALSE)</f>
        <v>1.0986712608830001E-2</v>
      </c>
      <c r="M5519" s="37">
        <f>VLOOKUP(D5519,DATA!A:F,6,FALSE)</f>
        <v>982</v>
      </c>
      <c r="N5519" s="36">
        <f t="shared" si="451"/>
        <v>27.221358032798204</v>
      </c>
      <c r="O5519" s="36">
        <f t="shared" si="452"/>
        <v>27.222752024304963</v>
      </c>
      <c r="P5519" s="36">
        <f t="shared" si="453"/>
        <v>1.3939915067595621E-3</v>
      </c>
      <c r="Q5519" s="36">
        <f t="shared" si="454"/>
        <v>1.0671372301006479E-3</v>
      </c>
    </row>
    <row r="5520" spans="1:17" x14ac:dyDescent="0.3">
      <c r="A5520" s="29">
        <v>2086393</v>
      </c>
      <c r="B5520" s="1">
        <v>136</v>
      </c>
      <c r="C5520" s="1" t="s">
        <v>14</v>
      </c>
      <c r="D5520" s="1" t="s">
        <v>53</v>
      </c>
      <c r="E5520" s="1" t="s">
        <v>54</v>
      </c>
      <c r="F5520" s="47">
        <v>714</v>
      </c>
      <c r="G5520" s="34">
        <v>892.49</v>
      </c>
      <c r="H5520" s="1" t="s">
        <v>218</v>
      </c>
      <c r="I5520" s="34">
        <v>6.4042999999999999E-3</v>
      </c>
      <c r="J5520" s="34">
        <v>104.64781000000001</v>
      </c>
      <c r="K5520" s="35" t="str">
        <f t="shared" si="450"/>
        <v>Leenderbos, Groote Heide &amp; De Plateaux_H4030</v>
      </c>
      <c r="L5520" s="36">
        <f>VLOOKUP(D5520,DATA!A:F,5,FALSE)</f>
        <v>1.0986712608830001E-2</v>
      </c>
      <c r="M5520" s="37">
        <f>VLOOKUP(D5520,DATA!A:F,6,FALSE)</f>
        <v>982</v>
      </c>
      <c r="N5520" s="36">
        <f t="shared" si="451"/>
        <v>27.221358032798204</v>
      </c>
      <c r="O5520" s="36">
        <f t="shared" si="452"/>
        <v>27.222752024304963</v>
      </c>
      <c r="P5520" s="36">
        <f t="shared" si="453"/>
        <v>1.3939915067595621E-3</v>
      </c>
      <c r="Q5520" s="36">
        <f t="shared" si="454"/>
        <v>1.4587815834098839E-3</v>
      </c>
    </row>
    <row r="5521" spans="1:17" x14ac:dyDescent="0.3">
      <c r="A5521" s="29">
        <v>2086394</v>
      </c>
      <c r="B5521" s="1">
        <v>136</v>
      </c>
      <c r="C5521" s="1" t="s">
        <v>14</v>
      </c>
      <c r="D5521" s="1" t="s">
        <v>63</v>
      </c>
      <c r="E5521" s="1" t="s">
        <v>64</v>
      </c>
      <c r="F5521" s="47">
        <v>714</v>
      </c>
      <c r="G5521" s="34">
        <v>881.13</v>
      </c>
      <c r="H5521" s="1" t="s">
        <v>218</v>
      </c>
      <c r="I5521" s="34">
        <v>6.3410999999999997E-3</v>
      </c>
      <c r="J5521" s="34">
        <v>1669.5836999999999</v>
      </c>
      <c r="K5521" s="35" t="str">
        <f t="shared" si="450"/>
        <v>Leenderbos, Groote Heide &amp; De Plateaux_H2310</v>
      </c>
      <c r="L5521" s="36">
        <f>VLOOKUP(D5521,DATA!A:F,5,FALSE)</f>
        <v>1.0986712608830001E-2</v>
      </c>
      <c r="M5521" s="37">
        <f>VLOOKUP(D5521,DATA!A:F,6,FALSE)</f>
        <v>982</v>
      </c>
      <c r="N5521" s="36">
        <f t="shared" si="451"/>
        <v>24.820107433368857</v>
      </c>
      <c r="O5521" s="36">
        <f t="shared" si="452"/>
        <v>24.821407439326713</v>
      </c>
      <c r="P5521" s="36">
        <f t="shared" si="453"/>
        <v>1.300005957855177E-3</v>
      </c>
      <c r="Q5521" s="36">
        <f t="shared" si="454"/>
        <v>2.1704687571378903E-2</v>
      </c>
    </row>
    <row r="5522" spans="1:17" x14ac:dyDescent="0.3">
      <c r="A5522" s="29">
        <v>2086394</v>
      </c>
      <c r="B5522" s="1">
        <v>136</v>
      </c>
      <c r="C5522" s="1" t="s">
        <v>14</v>
      </c>
      <c r="D5522" s="1" t="s">
        <v>53</v>
      </c>
      <c r="E5522" s="1" t="s">
        <v>54</v>
      </c>
      <c r="F5522" s="47">
        <v>714</v>
      </c>
      <c r="G5522" s="34">
        <v>881.13</v>
      </c>
      <c r="H5522" s="1" t="s">
        <v>218</v>
      </c>
      <c r="I5522" s="34">
        <v>6.3410999999999997E-3</v>
      </c>
      <c r="J5522" s="34">
        <v>2969.2602999999999</v>
      </c>
      <c r="K5522" s="35" t="str">
        <f t="shared" si="450"/>
        <v>Leenderbos, Groote Heide &amp; De Plateaux_H4030</v>
      </c>
      <c r="L5522" s="36">
        <f>VLOOKUP(D5522,DATA!A:F,5,FALSE)</f>
        <v>1.0986712608830001E-2</v>
      </c>
      <c r="M5522" s="37">
        <f>VLOOKUP(D5522,DATA!A:F,6,FALSE)</f>
        <v>982</v>
      </c>
      <c r="N5522" s="36">
        <f t="shared" si="451"/>
        <v>24.820107433368857</v>
      </c>
      <c r="O5522" s="36">
        <f t="shared" si="452"/>
        <v>24.821407439326713</v>
      </c>
      <c r="P5522" s="36">
        <f t="shared" si="453"/>
        <v>1.300005957855177E-3</v>
      </c>
      <c r="Q5522" s="36">
        <f t="shared" si="454"/>
        <v>3.8600560804228502E-2</v>
      </c>
    </row>
    <row r="5523" spans="1:17" x14ac:dyDescent="0.3">
      <c r="A5523" s="29">
        <v>2086395</v>
      </c>
      <c r="B5523" s="1">
        <v>136</v>
      </c>
      <c r="C5523" s="1" t="s">
        <v>14</v>
      </c>
      <c r="D5523" s="1" t="s">
        <v>63</v>
      </c>
      <c r="E5523" s="1" t="s">
        <v>64</v>
      </c>
      <c r="F5523" s="47">
        <v>714</v>
      </c>
      <c r="G5523" s="34">
        <v>925.82</v>
      </c>
      <c r="H5523" s="1" t="s">
        <v>218</v>
      </c>
      <c r="I5523" s="34">
        <v>6.5472999999999998E-3</v>
      </c>
      <c r="J5523" s="34">
        <v>1256.0513665965</v>
      </c>
      <c r="K5523" s="35" t="str">
        <f t="shared" si="450"/>
        <v>Leenderbos, Groote Heide &amp; De Plateaux_H2310</v>
      </c>
      <c r="L5523" s="36">
        <f>VLOOKUP(D5523,DATA!A:F,5,FALSE)</f>
        <v>1.0986712608830001E-2</v>
      </c>
      <c r="M5523" s="37">
        <f>VLOOKUP(D5523,DATA!A:F,6,FALSE)</f>
        <v>982</v>
      </c>
      <c r="N5523" s="36">
        <f t="shared" si="451"/>
        <v>35.041090657867656</v>
      </c>
      <c r="O5523" s="36">
        <f t="shared" si="452"/>
        <v>35.042728043661199</v>
      </c>
      <c r="P5523" s="36">
        <f t="shared" si="453"/>
        <v>1.6373857935434444E-3</v>
      </c>
      <c r="Q5523" s="36">
        <f t="shared" si="454"/>
        <v>2.0566406636259381E-2</v>
      </c>
    </row>
    <row r="5524" spans="1:17" x14ac:dyDescent="0.3">
      <c r="A5524" s="29">
        <v>2086395</v>
      </c>
      <c r="B5524" s="1">
        <v>136</v>
      </c>
      <c r="C5524" s="1" t="s">
        <v>14</v>
      </c>
      <c r="D5524" s="1" t="s">
        <v>53</v>
      </c>
      <c r="E5524" s="1" t="s">
        <v>54</v>
      </c>
      <c r="F5524" s="47">
        <v>714</v>
      </c>
      <c r="G5524" s="34">
        <v>925.82</v>
      </c>
      <c r="H5524" s="1" t="s">
        <v>218</v>
      </c>
      <c r="I5524" s="34">
        <v>6.5472999999999998E-3</v>
      </c>
      <c r="J5524" s="34">
        <v>483.56809933039</v>
      </c>
      <c r="K5524" s="35" t="str">
        <f t="shared" si="450"/>
        <v>Leenderbos, Groote Heide &amp; De Plateaux_H4030</v>
      </c>
      <c r="L5524" s="36">
        <f>VLOOKUP(D5524,DATA!A:F,5,FALSE)</f>
        <v>1.0986712608830001E-2</v>
      </c>
      <c r="M5524" s="37">
        <f>VLOOKUP(D5524,DATA!A:F,6,FALSE)</f>
        <v>982</v>
      </c>
      <c r="N5524" s="36">
        <f t="shared" si="451"/>
        <v>35.041090657867656</v>
      </c>
      <c r="O5524" s="36">
        <f t="shared" si="452"/>
        <v>35.042728043661199</v>
      </c>
      <c r="P5524" s="36">
        <f t="shared" si="453"/>
        <v>1.6373857935434444E-3</v>
      </c>
      <c r="Q5524" s="36">
        <f t="shared" si="454"/>
        <v>7.9178753605438582E-3</v>
      </c>
    </row>
    <row r="5525" spans="1:17" x14ac:dyDescent="0.3">
      <c r="A5525" s="30">
        <v>2086396</v>
      </c>
      <c r="B5525" s="14">
        <v>136</v>
      </c>
      <c r="C5525" s="14" t="s">
        <v>14</v>
      </c>
      <c r="D5525" s="14" t="s">
        <v>55</v>
      </c>
      <c r="E5525" s="14" t="s">
        <v>56</v>
      </c>
      <c r="F5525" s="48">
        <v>500</v>
      </c>
      <c r="G5525" s="38">
        <v>1047.52</v>
      </c>
      <c r="H5525" s="14" t="s">
        <v>218</v>
      </c>
      <c r="I5525" s="38">
        <v>7.2884000000000004E-3</v>
      </c>
      <c r="J5525" s="38">
        <v>65.442120000000003</v>
      </c>
      <c r="K5525" s="39" t="str">
        <f t="shared" si="450"/>
        <v>Leenderbos, Groote Heide &amp; De Plateaux_H3130</v>
      </c>
      <c r="L5525" s="40">
        <f>VLOOKUP(D5525,DATA!A:F,5,FALSE)</f>
        <v>0</v>
      </c>
      <c r="M5525" s="41">
        <f>VLOOKUP(D5525,DATA!A:F,6,FALSE)</f>
        <v>3.5</v>
      </c>
      <c r="N5525" s="40">
        <f t="shared" si="451"/>
        <v>50</v>
      </c>
      <c r="O5525" s="40">
        <f t="shared" si="452"/>
        <v>50</v>
      </c>
      <c r="P5525" s="40">
        <f>J5525/10000*I5525</f>
        <v>4.7696834740800006E-5</v>
      </c>
      <c r="Q5525" s="40">
        <f>IF(AND(H5525&lt;&gt;"below",I5525&gt;=0.005),M5525*P5525,0)</f>
        <v>1.6693892159280003E-4</v>
      </c>
    </row>
    <row r="5526" spans="1:17" x14ac:dyDescent="0.3">
      <c r="A5526" s="29">
        <v>2086396</v>
      </c>
      <c r="B5526" s="1">
        <v>136</v>
      </c>
      <c r="C5526" s="1" t="s">
        <v>14</v>
      </c>
      <c r="D5526" s="1" t="s">
        <v>57</v>
      </c>
      <c r="E5526" s="1" t="s">
        <v>58</v>
      </c>
      <c r="F5526" s="47">
        <v>714</v>
      </c>
      <c r="G5526" s="34">
        <v>1047.52</v>
      </c>
      <c r="H5526" s="1" t="s">
        <v>218</v>
      </c>
      <c r="I5526" s="34">
        <v>7.2884000000000004E-3</v>
      </c>
      <c r="J5526" s="34">
        <v>142.40973</v>
      </c>
      <c r="K5526" s="35" t="str">
        <f t="shared" si="450"/>
        <v>Leenderbos, Groote Heide &amp; De Plateaux_H3160</v>
      </c>
      <c r="L5526" s="36">
        <f>VLOOKUP(D5526,DATA!A:F,5,FALSE)</f>
        <v>1.0986712608830001E-2</v>
      </c>
      <c r="M5526" s="37">
        <f>VLOOKUP(D5526,DATA!A:F,6,FALSE)</f>
        <v>982</v>
      </c>
      <c r="N5526" s="36">
        <f t="shared" si="451"/>
        <v>67.257385528992828</v>
      </c>
      <c r="O5526" s="36">
        <f t="shared" si="452"/>
        <v>67.259148914624575</v>
      </c>
      <c r="P5526" s="36">
        <f t="shared" si="453"/>
        <v>1.7633856317473828E-3</v>
      </c>
      <c r="Q5526" s="36">
        <f t="shared" si="454"/>
        <v>2.5112327170302424E-3</v>
      </c>
    </row>
    <row r="5527" spans="1:17" x14ac:dyDescent="0.3">
      <c r="A5527" s="29">
        <v>2086396</v>
      </c>
      <c r="B5527" s="1">
        <v>136</v>
      </c>
      <c r="C5527" s="1" t="s">
        <v>14</v>
      </c>
      <c r="D5527" s="1" t="s">
        <v>53</v>
      </c>
      <c r="E5527" s="1" t="s">
        <v>54</v>
      </c>
      <c r="F5527" s="47">
        <v>714</v>
      </c>
      <c r="G5527" s="34">
        <v>1047.52</v>
      </c>
      <c r="H5527" s="1" t="s">
        <v>218</v>
      </c>
      <c r="I5527" s="34">
        <v>7.2884000000000004E-3</v>
      </c>
      <c r="J5527" s="34">
        <v>3124.5756999999999</v>
      </c>
      <c r="K5527" s="35" t="str">
        <f t="shared" si="450"/>
        <v>Leenderbos, Groote Heide &amp; De Plateaux_H4030</v>
      </c>
      <c r="L5527" s="36">
        <f>VLOOKUP(D5527,DATA!A:F,5,FALSE)</f>
        <v>1.0986712608830001E-2</v>
      </c>
      <c r="M5527" s="37">
        <f>VLOOKUP(D5527,DATA!A:F,6,FALSE)</f>
        <v>982</v>
      </c>
      <c r="N5527" s="36">
        <f t="shared" si="451"/>
        <v>67.257385528992828</v>
      </c>
      <c r="O5527" s="36">
        <f t="shared" si="452"/>
        <v>67.259148914624575</v>
      </c>
      <c r="P5527" s="36">
        <f t="shared" si="453"/>
        <v>1.7633856317473828E-3</v>
      </c>
      <c r="Q5527" s="36">
        <f t="shared" si="454"/>
        <v>5.5098318946870208E-2</v>
      </c>
    </row>
    <row r="5528" spans="1:17" x14ac:dyDescent="0.3">
      <c r="A5528" s="29">
        <v>2086413</v>
      </c>
      <c r="B5528" s="1">
        <v>136</v>
      </c>
      <c r="C5528" s="1" t="s">
        <v>14</v>
      </c>
      <c r="D5528" s="1" t="s">
        <v>53</v>
      </c>
      <c r="E5528" s="1" t="s">
        <v>54</v>
      </c>
      <c r="F5528" s="47">
        <v>714</v>
      </c>
      <c r="G5528" s="34">
        <v>1177.97</v>
      </c>
      <c r="H5528" s="1" t="s">
        <v>218</v>
      </c>
      <c r="I5528" s="34">
        <v>7.5169E-3</v>
      </c>
      <c r="J5528" s="34">
        <v>1475.0041102140101</v>
      </c>
      <c r="K5528" s="35" t="str">
        <f t="shared" si="450"/>
        <v>Leenderbos, Groote Heide &amp; De Plateaux_H4030</v>
      </c>
      <c r="L5528" s="36">
        <f>VLOOKUP(D5528,DATA!A:F,5,FALSE)</f>
        <v>1.0986712608830001E-2</v>
      </c>
      <c r="M5528" s="37">
        <f>VLOOKUP(D5528,DATA!A:F,6,FALSE)</f>
        <v>982</v>
      </c>
      <c r="N5528" s="36">
        <f t="shared" si="451"/>
        <v>89.595494214021031</v>
      </c>
      <c r="O5528" s="36">
        <f t="shared" si="452"/>
        <v>89.596264053113714</v>
      </c>
      <c r="P5528" s="36">
        <f t="shared" si="453"/>
        <v>7.6983909268335537E-4</v>
      </c>
      <c r="Q5528" s="36">
        <f t="shared" si="454"/>
        <v>1.1355158259113733E-2</v>
      </c>
    </row>
    <row r="5529" spans="1:17" x14ac:dyDescent="0.3">
      <c r="A5529" s="29">
        <v>2086414</v>
      </c>
      <c r="B5529" s="1">
        <v>136</v>
      </c>
      <c r="C5529" s="1" t="s">
        <v>14</v>
      </c>
      <c r="D5529" s="1" t="s">
        <v>53</v>
      </c>
      <c r="E5529" s="1" t="s">
        <v>54</v>
      </c>
      <c r="F5529" s="47">
        <v>714</v>
      </c>
      <c r="G5529" s="34">
        <v>1041.6400000000001</v>
      </c>
      <c r="H5529" s="1" t="s">
        <v>218</v>
      </c>
      <c r="I5529" s="34">
        <v>6.8418999999999997E-3</v>
      </c>
      <c r="J5529" s="34">
        <v>1572.0841</v>
      </c>
      <c r="K5529" s="35" t="str">
        <f t="shared" si="450"/>
        <v>Leenderbos, Groote Heide &amp; De Plateaux_H4030</v>
      </c>
      <c r="L5529" s="36">
        <f>VLOOKUP(D5529,DATA!A:F,5,FALSE)</f>
        <v>1.0986712608830001E-2</v>
      </c>
      <c r="M5529" s="37">
        <f>VLOOKUP(D5529,DATA!A:F,6,FALSE)</f>
        <v>982</v>
      </c>
      <c r="N5529" s="36">
        <f t="shared" si="451"/>
        <v>65.819200760945236</v>
      </c>
      <c r="O5529" s="36">
        <f t="shared" si="452"/>
        <v>65.820891879832701</v>
      </c>
      <c r="P5529" s="36">
        <f t="shared" si="453"/>
        <v>1.6911188874644267E-3</v>
      </c>
      <c r="Q5529" s="36">
        <f t="shared" si="454"/>
        <v>2.658581114192515E-2</v>
      </c>
    </row>
    <row r="5530" spans="1:17" x14ac:dyDescent="0.3">
      <c r="A5530" s="29">
        <v>2086428</v>
      </c>
      <c r="B5530" s="1">
        <v>136</v>
      </c>
      <c r="C5530" s="1" t="s">
        <v>14</v>
      </c>
      <c r="D5530" s="1" t="s">
        <v>28</v>
      </c>
      <c r="E5530" s="1" t="s">
        <v>29</v>
      </c>
      <c r="F5530" s="47">
        <v>1786</v>
      </c>
      <c r="G5530" s="34">
        <v>1843.5</v>
      </c>
      <c r="H5530" s="1" t="s">
        <v>218</v>
      </c>
      <c r="I5530" s="34">
        <v>1.02281E-2</v>
      </c>
      <c r="J5530" s="34">
        <v>159.691</v>
      </c>
      <c r="K5530" s="35" t="str">
        <f t="shared" si="450"/>
        <v>Leenderbos, Groote Heide &amp; De Plateaux_H91D0</v>
      </c>
      <c r="L5530" s="36">
        <f>VLOOKUP(D5530,DATA!A:F,5,FALSE)</f>
        <v>6.9280917156857415E-3</v>
      </c>
      <c r="M5530" s="37">
        <f>VLOOKUP(D5530,DATA!A:F,6,FALSE)</f>
        <v>2211</v>
      </c>
      <c r="N5530" s="36">
        <f t="shared" si="451"/>
        <v>7.2690700537410597</v>
      </c>
      <c r="O5530" s="36">
        <f t="shared" si="452"/>
        <v>7.2695477207132786</v>
      </c>
      <c r="P5530" s="36">
        <f t="shared" si="453"/>
        <v>4.7766697221884868E-4</v>
      </c>
      <c r="Q5530" s="36">
        <f t="shared" si="454"/>
        <v>7.6279116460600165E-4</v>
      </c>
    </row>
    <row r="5531" spans="1:17" x14ac:dyDescent="0.3">
      <c r="A5531" s="29">
        <v>2087920</v>
      </c>
      <c r="B5531" s="1">
        <v>136</v>
      </c>
      <c r="C5531" s="1" t="s">
        <v>14</v>
      </c>
      <c r="D5531" s="1" t="s">
        <v>63</v>
      </c>
      <c r="E5531" s="1" t="s">
        <v>64</v>
      </c>
      <c r="F5531" s="47">
        <v>714</v>
      </c>
      <c r="G5531" s="34">
        <v>1178.32</v>
      </c>
      <c r="H5531" s="1" t="s">
        <v>218</v>
      </c>
      <c r="I5531" s="34">
        <v>8.3379000000000005E-3</v>
      </c>
      <c r="J5531" s="34">
        <v>4520.9606766337001</v>
      </c>
      <c r="K5531" s="35" t="str">
        <f t="shared" si="450"/>
        <v>Leenderbos, Groote Heide &amp; De Plateaux_H2310</v>
      </c>
      <c r="L5531" s="36">
        <f>VLOOKUP(D5531,DATA!A:F,5,FALSE)</f>
        <v>1.0986712608830001E-2</v>
      </c>
      <c r="M5531" s="37">
        <f>VLOOKUP(D5531,DATA!A:F,6,FALSE)</f>
        <v>982</v>
      </c>
      <c r="N5531" s="36">
        <f t="shared" si="451"/>
        <v>89.631285899667034</v>
      </c>
      <c r="O5531" s="36">
        <f t="shared" si="452"/>
        <v>89.632137220392323</v>
      </c>
      <c r="P5531" s="36">
        <f t="shared" si="453"/>
        <v>8.5132072528892877E-4</v>
      </c>
      <c r="Q5531" s="36">
        <f t="shared" si="454"/>
        <v>3.8487875222345279E-2</v>
      </c>
    </row>
    <row r="5532" spans="1:17" x14ac:dyDescent="0.3">
      <c r="A5532" s="29">
        <v>2087920</v>
      </c>
      <c r="B5532" s="1">
        <v>136</v>
      </c>
      <c r="C5532" s="1" t="s">
        <v>14</v>
      </c>
      <c r="D5532" s="1" t="s">
        <v>41</v>
      </c>
      <c r="E5532" s="1" t="s">
        <v>42</v>
      </c>
      <c r="F5532" s="47">
        <v>1071</v>
      </c>
      <c r="G5532" s="34">
        <v>1178.32</v>
      </c>
      <c r="H5532" s="1" t="s">
        <v>218</v>
      </c>
      <c r="I5532" s="34">
        <v>8.3379000000000005E-3</v>
      </c>
      <c r="J5532" s="34">
        <v>3630.8545873778098</v>
      </c>
      <c r="K5532" s="35" t="str">
        <f t="shared" si="450"/>
        <v>Leenderbos, Groote Heide &amp; De Plateaux_H4010A</v>
      </c>
      <c r="L5532" s="36">
        <f>VLOOKUP(D5532,DATA!A:F,5,FALSE)</f>
        <v>1.3726988247862192E-2</v>
      </c>
      <c r="M5532" s="37">
        <f>VLOOKUP(D5532,DATA!A:F,6,FALSE)</f>
        <v>1285.5</v>
      </c>
      <c r="N5532" s="36">
        <f t="shared" si="451"/>
        <v>18.675138827828544</v>
      </c>
      <c r="O5532" s="36">
        <f t="shared" si="452"/>
        <v>18.676877167669922</v>
      </c>
      <c r="P5532" s="36">
        <f t="shared" si="453"/>
        <v>1.7383398413777229E-3</v>
      </c>
      <c r="Q5532" s="36">
        <f t="shared" si="454"/>
        <v>6.3116591874879197E-2</v>
      </c>
    </row>
    <row r="5533" spans="1:17" x14ac:dyDescent="0.3">
      <c r="A5533" s="29">
        <v>2087921</v>
      </c>
      <c r="B5533" s="1">
        <v>136</v>
      </c>
      <c r="C5533" s="1" t="s">
        <v>14</v>
      </c>
      <c r="D5533" s="1" t="s">
        <v>63</v>
      </c>
      <c r="E5533" s="1" t="s">
        <v>64</v>
      </c>
      <c r="F5533" s="47">
        <v>714</v>
      </c>
      <c r="G5533" s="34">
        <v>865.1</v>
      </c>
      <c r="H5533" s="1" t="s">
        <v>218</v>
      </c>
      <c r="I5533" s="34">
        <v>6.3001000000000003E-3</v>
      </c>
      <c r="J5533" s="34">
        <v>2510.6</v>
      </c>
      <c r="K5533" s="35" t="str">
        <f t="shared" si="450"/>
        <v>Leenderbos, Groote Heide &amp; De Plateaux_H2310</v>
      </c>
      <c r="L5533" s="36">
        <f>VLOOKUP(D5533,DATA!A:F,5,FALSE)</f>
        <v>1.0986712608830001E-2</v>
      </c>
      <c r="M5533" s="37">
        <f>VLOOKUP(D5533,DATA!A:F,6,FALSE)</f>
        <v>982</v>
      </c>
      <c r="N5533" s="36">
        <f t="shared" si="451"/>
        <v>21.681122684393298</v>
      </c>
      <c r="O5533" s="36">
        <f t="shared" si="452"/>
        <v>21.682298047190823</v>
      </c>
      <c r="P5533" s="36">
        <f t="shared" si="453"/>
        <v>1.1753627975252812E-3</v>
      </c>
      <c r="Q5533" s="36">
        <f t="shared" si="454"/>
        <v>2.950865839466971E-2</v>
      </c>
    </row>
    <row r="5534" spans="1:17" x14ac:dyDescent="0.3">
      <c r="A5534" s="29">
        <v>2087921</v>
      </c>
      <c r="B5534" s="1">
        <v>136</v>
      </c>
      <c r="C5534" s="1" t="s">
        <v>14</v>
      </c>
      <c r="D5534" s="1" t="s">
        <v>53</v>
      </c>
      <c r="E5534" s="1" t="s">
        <v>54</v>
      </c>
      <c r="F5534" s="47">
        <v>714</v>
      </c>
      <c r="G5534" s="34">
        <v>865.1</v>
      </c>
      <c r="H5534" s="1" t="s">
        <v>218</v>
      </c>
      <c r="I5534" s="34">
        <v>6.3001000000000003E-3</v>
      </c>
      <c r="J5534" s="34">
        <v>126.07689000000001</v>
      </c>
      <c r="K5534" s="35" t="str">
        <f t="shared" si="450"/>
        <v>Leenderbos, Groote Heide &amp; De Plateaux_H4030</v>
      </c>
      <c r="L5534" s="36">
        <f>VLOOKUP(D5534,DATA!A:F,5,FALSE)</f>
        <v>1.0986712608830001E-2</v>
      </c>
      <c r="M5534" s="37">
        <f>VLOOKUP(D5534,DATA!A:F,6,FALSE)</f>
        <v>982</v>
      </c>
      <c r="N5534" s="36">
        <f t="shared" si="451"/>
        <v>21.681122684393298</v>
      </c>
      <c r="O5534" s="36">
        <f t="shared" si="452"/>
        <v>21.682298047190823</v>
      </c>
      <c r="P5534" s="36">
        <f t="shared" si="453"/>
        <v>1.1753627975252812E-3</v>
      </c>
      <c r="Q5534" s="36">
        <f t="shared" si="454"/>
        <v>1.4818608613368714E-3</v>
      </c>
    </row>
    <row r="5535" spans="1:17" x14ac:dyDescent="0.3">
      <c r="A5535" s="29">
        <v>2087922</v>
      </c>
      <c r="B5535" s="1">
        <v>136</v>
      </c>
      <c r="C5535" s="1" t="s">
        <v>14</v>
      </c>
      <c r="D5535" s="1" t="s">
        <v>63</v>
      </c>
      <c r="E5535" s="1" t="s">
        <v>64</v>
      </c>
      <c r="F5535" s="47">
        <v>714</v>
      </c>
      <c r="G5535" s="34">
        <v>882.29</v>
      </c>
      <c r="H5535" s="1" t="s">
        <v>218</v>
      </c>
      <c r="I5535" s="34">
        <v>6.4070999999999998E-3</v>
      </c>
      <c r="J5535" s="34">
        <v>3.3426426</v>
      </c>
      <c r="K5535" s="35" t="str">
        <f t="shared" si="450"/>
        <v>Leenderbos, Groote Heide &amp; De Plateaux_H2310</v>
      </c>
      <c r="L5535" s="36">
        <f>VLOOKUP(D5535,DATA!A:F,5,FALSE)</f>
        <v>1.0986712608830001E-2</v>
      </c>
      <c r="M5535" s="37">
        <f>VLOOKUP(D5535,DATA!A:F,6,FALSE)</f>
        <v>982</v>
      </c>
      <c r="N5535" s="36">
        <f t="shared" si="451"/>
        <v>25.058680348882461</v>
      </c>
      <c r="O5535" s="36">
        <f t="shared" si="452"/>
        <v>25.060002303128577</v>
      </c>
      <c r="P5535" s="36">
        <f t="shared" si="453"/>
        <v>1.3219542461158085E-3</v>
      </c>
      <c r="Q5535" s="36">
        <f t="shared" si="454"/>
        <v>4.4188205783175864E-5</v>
      </c>
    </row>
    <row r="5536" spans="1:17" x14ac:dyDescent="0.3">
      <c r="A5536" s="29">
        <v>2087922</v>
      </c>
      <c r="B5536" s="1">
        <v>136</v>
      </c>
      <c r="C5536" s="1" t="s">
        <v>14</v>
      </c>
      <c r="D5536" s="1" t="s">
        <v>53</v>
      </c>
      <c r="E5536" s="1" t="s">
        <v>54</v>
      </c>
      <c r="F5536" s="47">
        <v>714</v>
      </c>
      <c r="G5536" s="34">
        <v>882.29</v>
      </c>
      <c r="H5536" s="1" t="s">
        <v>218</v>
      </c>
      <c r="I5536" s="34">
        <v>6.4070999999999998E-3</v>
      </c>
      <c r="J5536" s="34">
        <v>1619.6714999999999</v>
      </c>
      <c r="K5536" s="35" t="str">
        <f t="shared" si="450"/>
        <v>Leenderbos, Groote Heide &amp; De Plateaux_H4030</v>
      </c>
      <c r="L5536" s="36">
        <f>VLOOKUP(D5536,DATA!A:F,5,FALSE)</f>
        <v>1.0986712608830001E-2</v>
      </c>
      <c r="M5536" s="37">
        <f>VLOOKUP(D5536,DATA!A:F,6,FALSE)</f>
        <v>982</v>
      </c>
      <c r="N5536" s="36">
        <f t="shared" si="451"/>
        <v>25.058680348882461</v>
      </c>
      <c r="O5536" s="36">
        <f t="shared" si="452"/>
        <v>25.060002303128577</v>
      </c>
      <c r="P5536" s="36">
        <f t="shared" si="453"/>
        <v>1.3219542461158085E-3</v>
      </c>
      <c r="Q5536" s="36">
        <f t="shared" si="454"/>
        <v>2.1411316167377605E-2</v>
      </c>
    </row>
    <row r="5537" spans="1:17" x14ac:dyDescent="0.3">
      <c r="A5537" s="29">
        <v>2087923</v>
      </c>
      <c r="B5537" s="1">
        <v>136</v>
      </c>
      <c r="C5537" s="1" t="s">
        <v>14</v>
      </c>
      <c r="D5537" s="1" t="s">
        <v>53</v>
      </c>
      <c r="E5537" s="1" t="s">
        <v>54</v>
      </c>
      <c r="F5537" s="47">
        <v>714</v>
      </c>
      <c r="G5537" s="34">
        <v>897.1</v>
      </c>
      <c r="H5537" s="1" t="s">
        <v>218</v>
      </c>
      <c r="I5537" s="34">
        <v>6.4454999999999998E-3</v>
      </c>
      <c r="J5537" s="34">
        <v>1051.85548531124</v>
      </c>
      <c r="K5537" s="35" t="str">
        <f t="shared" si="450"/>
        <v>Leenderbos, Groote Heide &amp; De Plateaux_H4030</v>
      </c>
      <c r="L5537" s="36">
        <f>VLOOKUP(D5537,DATA!A:F,5,FALSE)</f>
        <v>1.0986712608830001E-2</v>
      </c>
      <c r="M5537" s="37">
        <f>VLOOKUP(D5537,DATA!A:F,6,FALSE)</f>
        <v>982</v>
      </c>
      <c r="N5537" s="36">
        <f t="shared" si="451"/>
        <v>28.236269452479959</v>
      </c>
      <c r="O5537" s="36">
        <f t="shared" si="452"/>
        <v>28.237704424373725</v>
      </c>
      <c r="P5537" s="36">
        <f t="shared" si="453"/>
        <v>1.4349718937651801E-3</v>
      </c>
      <c r="Q5537" s="36">
        <f t="shared" si="454"/>
        <v>1.5093830577243627E-2</v>
      </c>
    </row>
    <row r="5538" spans="1:17" x14ac:dyDescent="0.3">
      <c r="A5538" s="29">
        <v>2087924</v>
      </c>
      <c r="B5538" s="1">
        <v>136</v>
      </c>
      <c r="C5538" s="1" t="s">
        <v>14</v>
      </c>
      <c r="D5538" s="1" t="s">
        <v>57</v>
      </c>
      <c r="E5538" s="1" t="s">
        <v>58</v>
      </c>
      <c r="F5538" s="47">
        <v>714</v>
      </c>
      <c r="G5538" s="34">
        <v>1008.4</v>
      </c>
      <c r="H5538" s="1" t="s">
        <v>218</v>
      </c>
      <c r="I5538" s="34">
        <v>7.0188000000000004E-3</v>
      </c>
      <c r="J5538" s="34">
        <v>265.0634</v>
      </c>
      <c r="K5538" s="35" t="str">
        <f t="shared" si="450"/>
        <v>Leenderbos, Groote Heide &amp; De Plateaux_H3160</v>
      </c>
      <c r="L5538" s="36">
        <f>VLOOKUP(D5538,DATA!A:F,5,FALSE)</f>
        <v>1.0986712608830001E-2</v>
      </c>
      <c r="M5538" s="37">
        <f>VLOOKUP(D5538,DATA!A:F,6,FALSE)</f>
        <v>982</v>
      </c>
      <c r="N5538" s="36">
        <f t="shared" si="451"/>
        <v>57.200818101497575</v>
      </c>
      <c r="O5538" s="36">
        <f t="shared" si="452"/>
        <v>57.202705944731946</v>
      </c>
      <c r="P5538" s="36">
        <f t="shared" si="453"/>
        <v>1.8878432343711893E-3</v>
      </c>
      <c r="Q5538" s="36">
        <f t="shared" si="454"/>
        <v>5.003981463694243E-3</v>
      </c>
    </row>
    <row r="5539" spans="1:17" x14ac:dyDescent="0.3">
      <c r="A5539" s="29">
        <v>2087924</v>
      </c>
      <c r="B5539" s="1">
        <v>136</v>
      </c>
      <c r="C5539" s="1" t="s">
        <v>14</v>
      </c>
      <c r="D5539" s="1" t="s">
        <v>53</v>
      </c>
      <c r="E5539" s="1" t="s">
        <v>54</v>
      </c>
      <c r="F5539" s="47">
        <v>714</v>
      </c>
      <c r="G5539" s="34">
        <v>1008.4</v>
      </c>
      <c r="H5539" s="1" t="s">
        <v>218</v>
      </c>
      <c r="I5539" s="34">
        <v>7.0188000000000004E-3</v>
      </c>
      <c r="J5539" s="34">
        <v>270.18563999999998</v>
      </c>
      <c r="K5539" s="35" t="str">
        <f t="shared" si="450"/>
        <v>Leenderbos, Groote Heide &amp; De Plateaux_H4030</v>
      </c>
      <c r="L5539" s="36">
        <f>VLOOKUP(D5539,DATA!A:F,5,FALSE)</f>
        <v>1.0986712608830001E-2</v>
      </c>
      <c r="M5539" s="37">
        <f>VLOOKUP(D5539,DATA!A:F,6,FALSE)</f>
        <v>982</v>
      </c>
      <c r="N5539" s="36">
        <f t="shared" si="451"/>
        <v>57.200818101497575</v>
      </c>
      <c r="O5539" s="36">
        <f t="shared" si="452"/>
        <v>57.202705944731946</v>
      </c>
      <c r="P5539" s="36">
        <f t="shared" si="453"/>
        <v>1.8878432343711893E-3</v>
      </c>
      <c r="Q5539" s="36">
        <f t="shared" si="454"/>
        <v>5.1006813249824976E-3</v>
      </c>
    </row>
    <row r="5540" spans="1:17" x14ac:dyDescent="0.3">
      <c r="A5540" s="29">
        <v>2087925</v>
      </c>
      <c r="B5540" s="1">
        <v>136</v>
      </c>
      <c r="C5540" s="1" t="s">
        <v>14</v>
      </c>
      <c r="D5540" s="1" t="s">
        <v>53</v>
      </c>
      <c r="E5540" s="1" t="s">
        <v>54</v>
      </c>
      <c r="F5540" s="47">
        <v>714</v>
      </c>
      <c r="G5540" s="34">
        <v>1316.94</v>
      </c>
      <c r="H5540" s="1" t="s">
        <v>218</v>
      </c>
      <c r="I5540" s="34">
        <v>9.1068999999999994E-3</v>
      </c>
      <c r="J5540" s="34">
        <v>15.450024000000001</v>
      </c>
      <c r="K5540" s="35" t="str">
        <f t="shared" si="450"/>
        <v>Leenderbos, Groote Heide &amp; De Plateaux_H4030</v>
      </c>
      <c r="L5540" s="36">
        <f>VLOOKUP(D5540,DATA!A:F,5,FALSE)</f>
        <v>1.0986712608830001E-2</v>
      </c>
      <c r="M5540" s="37">
        <f>VLOOKUP(D5540,DATA!A:F,6,FALSE)</f>
        <v>982</v>
      </c>
      <c r="N5540" s="36">
        <f t="shared" si="451"/>
        <v>97.539492028183304</v>
      </c>
      <c r="O5540" s="36">
        <f t="shared" si="452"/>
        <v>97.539732145201015</v>
      </c>
      <c r="P5540" s="36">
        <f t="shared" si="453"/>
        <v>2.4011701771087246E-4</v>
      </c>
      <c r="Q5540" s="36">
        <f t="shared" si="454"/>
        <v>3.7098136864414045E-5</v>
      </c>
    </row>
    <row r="5541" spans="1:17" x14ac:dyDescent="0.3">
      <c r="A5541" s="29">
        <v>2087926</v>
      </c>
      <c r="B5541" s="1">
        <v>136</v>
      </c>
      <c r="C5541" s="1" t="s">
        <v>14</v>
      </c>
      <c r="D5541" s="1" t="s">
        <v>67</v>
      </c>
      <c r="E5541" s="1" t="s">
        <v>58</v>
      </c>
      <c r="F5541" s="47">
        <v>714</v>
      </c>
      <c r="G5541" s="34">
        <v>1455.98</v>
      </c>
      <c r="H5541" s="1" t="s">
        <v>218</v>
      </c>
      <c r="I5541" s="34">
        <v>9.0954E-3</v>
      </c>
      <c r="J5541" s="34">
        <v>302.66073999999998</v>
      </c>
      <c r="K5541" s="35" t="str">
        <f t="shared" si="450"/>
        <v>Leenderbos, Groote Heide &amp; De Plateaux_ZGH3160</v>
      </c>
      <c r="L5541" s="36">
        <f>VLOOKUP(D5541,DATA!A:F,5,FALSE)</f>
        <v>1.0986712608830001E-2</v>
      </c>
      <c r="M5541" s="37">
        <f>VLOOKUP(D5541,DATA!A:F,6,FALSE)</f>
        <v>982</v>
      </c>
      <c r="N5541" s="36">
        <f t="shared" si="451"/>
        <v>99.455437393749946</v>
      </c>
      <c r="O5541" s="36">
        <f t="shared" si="452"/>
        <v>99.455491512088201</v>
      </c>
      <c r="P5541" s="36">
        <f t="shared" si="453"/>
        <v>5.4118338255193521E-5</v>
      </c>
      <c r="Q5541" s="36">
        <f t="shared" si="454"/>
        <v>1.637949630388718E-4</v>
      </c>
    </row>
    <row r="5542" spans="1:17" x14ac:dyDescent="0.3">
      <c r="A5542" s="29">
        <v>2087927</v>
      </c>
      <c r="B5542" s="1">
        <v>136</v>
      </c>
      <c r="C5542" s="1" t="s">
        <v>14</v>
      </c>
      <c r="D5542" s="1" t="s">
        <v>67</v>
      </c>
      <c r="E5542" s="1" t="s">
        <v>58</v>
      </c>
      <c r="F5542" s="47">
        <v>714</v>
      </c>
      <c r="G5542" s="34">
        <v>1542.28</v>
      </c>
      <c r="H5542" s="1" t="s">
        <v>218</v>
      </c>
      <c r="I5542" s="34">
        <v>8.8570000000000003E-3</v>
      </c>
      <c r="J5542" s="34">
        <v>4077.3847999999998</v>
      </c>
      <c r="K5542" s="35" t="str">
        <f t="shared" si="450"/>
        <v>Leenderbos, Groote Heide &amp; De Plateaux_ZGH3160</v>
      </c>
      <c r="L5542" s="36">
        <f>VLOOKUP(D5542,DATA!A:F,5,FALSE)</f>
        <v>1.0986712608830001E-2</v>
      </c>
      <c r="M5542" s="37">
        <f>VLOOKUP(D5542,DATA!A:F,6,FALSE)</f>
        <v>982</v>
      </c>
      <c r="N5542" s="36">
        <f t="shared" si="451"/>
        <v>99.788299851628906</v>
      </c>
      <c r="O5542" s="36">
        <f t="shared" si="452"/>
        <v>99.788320407418041</v>
      </c>
      <c r="P5542" s="36">
        <f t="shared" si="453"/>
        <v>2.0555789134846236E-5</v>
      </c>
      <c r="Q5542" s="36">
        <f t="shared" si="454"/>
        <v>8.3813862170427193E-4</v>
      </c>
    </row>
    <row r="5543" spans="1:17" x14ac:dyDescent="0.3">
      <c r="A5543" s="29">
        <v>2087965</v>
      </c>
      <c r="B5543" s="1">
        <v>136</v>
      </c>
      <c r="C5543" s="1" t="s">
        <v>14</v>
      </c>
      <c r="D5543" s="1" t="s">
        <v>63</v>
      </c>
      <c r="E5543" s="1" t="s">
        <v>64</v>
      </c>
      <c r="F5543" s="47">
        <v>714</v>
      </c>
      <c r="G5543" s="34">
        <v>1557.72</v>
      </c>
      <c r="H5543" s="1" t="s">
        <v>218</v>
      </c>
      <c r="I5543" s="34">
        <v>8.7574999999999997E-3</v>
      </c>
      <c r="J5543" s="34">
        <v>2779.6923999999999</v>
      </c>
      <c r="K5543" s="35" t="str">
        <f t="shared" si="450"/>
        <v>Leenderbos, Groote Heide &amp; De Plateaux_H2310</v>
      </c>
      <c r="L5543" s="36">
        <f>VLOOKUP(D5543,DATA!A:F,5,FALSE)</f>
        <v>1.0986712608830001E-2</v>
      </c>
      <c r="M5543" s="37">
        <f>VLOOKUP(D5543,DATA!A:F,6,FALSE)</f>
        <v>982</v>
      </c>
      <c r="N5543" s="36">
        <f t="shared" si="451"/>
        <v>99.82127176706112</v>
      </c>
      <c r="O5543" s="36">
        <f t="shared" si="452"/>
        <v>99.821288932043132</v>
      </c>
      <c r="P5543" s="36">
        <f t="shared" si="453"/>
        <v>1.7164982011763641E-5</v>
      </c>
      <c r="Q5543" s="36">
        <f t="shared" si="454"/>
        <v>4.7713370044236099E-4</v>
      </c>
    </row>
    <row r="5544" spans="1:17" x14ac:dyDescent="0.3">
      <c r="A5544" s="29">
        <v>2087965</v>
      </c>
      <c r="B5544" s="1">
        <v>136</v>
      </c>
      <c r="C5544" s="1" t="s">
        <v>14</v>
      </c>
      <c r="D5544" s="1" t="s">
        <v>61</v>
      </c>
      <c r="E5544" s="1" t="s">
        <v>62</v>
      </c>
      <c r="F5544" s="47">
        <v>714</v>
      </c>
      <c r="G5544" s="34">
        <v>1557.72</v>
      </c>
      <c r="H5544" s="1" t="s">
        <v>218</v>
      </c>
      <c r="I5544" s="34">
        <v>8.7574999999999997E-3</v>
      </c>
      <c r="J5544" s="34">
        <v>1306.1342</v>
      </c>
      <c r="K5544" s="35" t="str">
        <f t="shared" si="450"/>
        <v>Leenderbos, Groote Heide &amp; De Plateaux_H2330</v>
      </c>
      <c r="L5544" s="36">
        <f>VLOOKUP(D5544,DATA!A:F,5,FALSE)</f>
        <v>1.0986712608830001E-2</v>
      </c>
      <c r="M5544" s="37">
        <f>VLOOKUP(D5544,DATA!A:F,6,FALSE)</f>
        <v>982</v>
      </c>
      <c r="N5544" s="36">
        <f t="shared" si="451"/>
        <v>99.82127176706112</v>
      </c>
      <c r="O5544" s="36">
        <f t="shared" si="452"/>
        <v>99.821288932043132</v>
      </c>
      <c r="P5544" s="36">
        <f t="shared" si="453"/>
        <v>1.7164982011763641E-5</v>
      </c>
      <c r="Q5544" s="36">
        <f t="shared" si="454"/>
        <v>2.2419770047949291E-4</v>
      </c>
    </row>
    <row r="5545" spans="1:17" x14ac:dyDescent="0.3">
      <c r="A5545" s="29">
        <v>2089450</v>
      </c>
      <c r="B5545" s="1">
        <v>136</v>
      </c>
      <c r="C5545" s="1" t="s">
        <v>14</v>
      </c>
      <c r="D5545" s="1" t="s">
        <v>63</v>
      </c>
      <c r="E5545" s="1" t="s">
        <v>64</v>
      </c>
      <c r="F5545" s="47">
        <v>714</v>
      </c>
      <c r="G5545" s="34">
        <v>948.4</v>
      </c>
      <c r="H5545" s="1" t="s">
        <v>218</v>
      </c>
      <c r="I5545" s="34">
        <v>6.8958999999999999E-3</v>
      </c>
      <c r="J5545" s="34">
        <v>309.55653555014999</v>
      </c>
      <c r="K5545" s="35" t="str">
        <f t="shared" si="450"/>
        <v>Leenderbos, Groote Heide &amp; De Plateaux_H2310</v>
      </c>
      <c r="L5545" s="36">
        <f>VLOOKUP(D5545,DATA!A:F,5,FALSE)</f>
        <v>1.0986712608830001E-2</v>
      </c>
      <c r="M5545" s="37">
        <f>VLOOKUP(D5545,DATA!A:F,6,FALSE)</f>
        <v>982</v>
      </c>
      <c r="N5545" s="36">
        <f t="shared" si="451"/>
        <v>40.87455710850049</v>
      </c>
      <c r="O5545" s="36">
        <f t="shared" si="452"/>
        <v>40.876388112060233</v>
      </c>
      <c r="P5545" s="36">
        <f t="shared" si="453"/>
        <v>1.8310035597437491E-3</v>
      </c>
      <c r="Q5545" s="36">
        <f t="shared" si="454"/>
        <v>5.6679911853426699E-3</v>
      </c>
    </row>
    <row r="5546" spans="1:17" x14ac:dyDescent="0.3">
      <c r="A5546" s="29">
        <v>2089451</v>
      </c>
      <c r="B5546" s="1">
        <v>136</v>
      </c>
      <c r="C5546" s="1" t="s">
        <v>14</v>
      </c>
      <c r="D5546" s="1" t="s">
        <v>53</v>
      </c>
      <c r="E5546" s="1" t="s">
        <v>54</v>
      </c>
      <c r="F5546" s="47">
        <v>714</v>
      </c>
      <c r="G5546" s="34">
        <v>870.27</v>
      </c>
      <c r="H5546" s="1" t="s">
        <v>218</v>
      </c>
      <c r="I5546" s="34">
        <v>6.3825000000000002E-3</v>
      </c>
      <c r="J5546" s="34">
        <v>126.44687999999999</v>
      </c>
      <c r="K5546" s="35" t="str">
        <f t="shared" si="450"/>
        <v>Leenderbos, Groote Heide &amp; De Plateaux_H4030</v>
      </c>
      <c r="L5546" s="36">
        <f>VLOOKUP(D5546,DATA!A:F,5,FALSE)</f>
        <v>1.0986712608830001E-2</v>
      </c>
      <c r="M5546" s="37">
        <f>VLOOKUP(D5546,DATA!A:F,6,FALSE)</f>
        <v>982</v>
      </c>
      <c r="N5546" s="36">
        <f t="shared" si="451"/>
        <v>22.661132690461599</v>
      </c>
      <c r="O5546" s="36">
        <f t="shared" si="452"/>
        <v>22.662361674760312</v>
      </c>
      <c r="P5546" s="36">
        <f t="shared" si="453"/>
        <v>1.2289842987129873E-3</v>
      </c>
      <c r="Q5546" s="36">
        <f t="shared" si="454"/>
        <v>1.5540123014124523E-3</v>
      </c>
    </row>
    <row r="5547" spans="1:17" x14ac:dyDescent="0.3">
      <c r="A5547" s="29">
        <v>2089452</v>
      </c>
      <c r="B5547" s="1">
        <v>136</v>
      </c>
      <c r="C5547" s="1" t="s">
        <v>14</v>
      </c>
      <c r="D5547" s="1" t="s">
        <v>53</v>
      </c>
      <c r="E5547" s="1" t="s">
        <v>54</v>
      </c>
      <c r="F5547" s="47">
        <v>714</v>
      </c>
      <c r="G5547" s="34">
        <v>868.65</v>
      </c>
      <c r="H5547" s="1" t="s">
        <v>218</v>
      </c>
      <c r="I5547" s="34">
        <v>6.3872E-3</v>
      </c>
      <c r="J5547" s="34">
        <v>544.48369512931401</v>
      </c>
      <c r="K5547" s="35" t="str">
        <f t="shared" si="450"/>
        <v>Leenderbos, Groote Heide &amp; De Plateaux_H4030</v>
      </c>
      <c r="L5547" s="36">
        <f>VLOOKUP(D5547,DATA!A:F,5,FALSE)</f>
        <v>1.0986712608830001E-2</v>
      </c>
      <c r="M5547" s="37">
        <f>VLOOKUP(D5547,DATA!A:F,6,FALSE)</f>
        <v>982</v>
      </c>
      <c r="N5547" s="36">
        <f t="shared" si="451"/>
        <v>22.350717703198868</v>
      </c>
      <c r="O5547" s="36">
        <f t="shared" si="452"/>
        <v>22.351935614401626</v>
      </c>
      <c r="P5547" s="36">
        <f t="shared" si="453"/>
        <v>1.2179112027581596E-3</v>
      </c>
      <c r="Q5547" s="36">
        <f t="shared" si="454"/>
        <v>6.6313279201714991E-3</v>
      </c>
    </row>
    <row r="5548" spans="1:17" x14ac:dyDescent="0.3">
      <c r="A5548" s="29">
        <v>2089454</v>
      </c>
      <c r="B5548" s="1">
        <v>136</v>
      </c>
      <c r="C5548" s="1" t="s">
        <v>14</v>
      </c>
      <c r="D5548" s="1" t="s">
        <v>53</v>
      </c>
      <c r="E5548" s="1" t="s">
        <v>54</v>
      </c>
      <c r="F5548" s="47">
        <v>714</v>
      </c>
      <c r="G5548" s="34">
        <v>1200.5999999999999</v>
      </c>
      <c r="H5548" s="1" t="s">
        <v>218</v>
      </c>
      <c r="I5548" s="34">
        <v>8.2024999999999997E-3</v>
      </c>
      <c r="J5548" s="34">
        <v>2890.5124999999998</v>
      </c>
      <c r="K5548" s="35" t="str">
        <f t="shared" si="450"/>
        <v>Leenderbos, Groote Heide &amp; De Plateaux_H4030</v>
      </c>
      <c r="L5548" s="36">
        <f>VLOOKUP(D5548,DATA!A:F,5,FALSE)</f>
        <v>1.0986712608830001E-2</v>
      </c>
      <c r="M5548" s="37">
        <f>VLOOKUP(D5548,DATA!A:F,6,FALSE)</f>
        <v>982</v>
      </c>
      <c r="N5548" s="36">
        <f t="shared" si="451"/>
        <v>91.695649309695057</v>
      </c>
      <c r="O5548" s="36">
        <f t="shared" si="452"/>
        <v>91.696335511878772</v>
      </c>
      <c r="P5548" s="36">
        <f t="shared" si="453"/>
        <v>6.862021837150678E-4</v>
      </c>
      <c r="Q5548" s="36">
        <f t="shared" si="454"/>
        <v>1.9834759895556997E-2</v>
      </c>
    </row>
    <row r="5549" spans="1:17" x14ac:dyDescent="0.3">
      <c r="A5549" s="29">
        <v>2089454</v>
      </c>
      <c r="B5549" s="1">
        <v>136</v>
      </c>
      <c r="C5549" s="1" t="s">
        <v>14</v>
      </c>
      <c r="D5549" s="1" t="s">
        <v>59</v>
      </c>
      <c r="E5549" s="1" t="s">
        <v>60</v>
      </c>
      <c r="F5549" s="47">
        <v>1071</v>
      </c>
      <c r="G5549" s="34">
        <v>1200.5999999999999</v>
      </c>
      <c r="H5549" s="1" t="s">
        <v>218</v>
      </c>
      <c r="I5549" s="34">
        <v>8.2024999999999997E-3</v>
      </c>
      <c r="J5549" s="34">
        <v>26.529333000000001</v>
      </c>
      <c r="K5549" s="35" t="str">
        <f t="shared" si="450"/>
        <v>Leenderbos, Groote Heide &amp; De Plateaux_H9190</v>
      </c>
      <c r="L5549" s="36">
        <f>VLOOKUP(D5549,DATA!A:F,5,FALSE)</f>
        <v>1.3726988247862192E-2</v>
      </c>
      <c r="M5549" s="37">
        <f>VLOOKUP(D5549,DATA!A:F,6,FALSE)</f>
        <v>1285.5</v>
      </c>
      <c r="N5549" s="36">
        <f t="shared" si="451"/>
        <v>23.768360233807865</v>
      </c>
      <c r="O5549" s="36">
        <f t="shared" si="452"/>
        <v>23.770400415333199</v>
      </c>
      <c r="P5549" s="36">
        <f t="shared" si="453"/>
        <v>2.0401815253343614E-3</v>
      </c>
      <c r="Q5549" s="36">
        <f t="shared" si="454"/>
        <v>5.4124655066043218E-4</v>
      </c>
    </row>
    <row r="5550" spans="1:17" x14ac:dyDescent="0.3">
      <c r="A5550" s="29">
        <v>2089456</v>
      </c>
      <c r="B5550" s="1">
        <v>136</v>
      </c>
      <c r="C5550" s="1" t="s">
        <v>14</v>
      </c>
      <c r="D5550" s="1" t="s">
        <v>67</v>
      </c>
      <c r="E5550" s="1" t="s">
        <v>58</v>
      </c>
      <c r="F5550" s="47">
        <v>714</v>
      </c>
      <c r="G5550" s="34">
        <v>1511.55</v>
      </c>
      <c r="H5550" s="1" t="s">
        <v>218</v>
      </c>
      <c r="I5550" s="34">
        <v>8.5029000000000007E-3</v>
      </c>
      <c r="J5550" s="34">
        <v>3856.3982000000001</v>
      </c>
      <c r="K5550" s="35" t="str">
        <f t="shared" si="450"/>
        <v>Leenderbos, Groote Heide &amp; De Plateaux_ZGH3160</v>
      </c>
      <c r="L5550" s="36">
        <f>VLOOKUP(D5550,DATA!A:F,5,FALSE)</f>
        <v>1.0986712608830001E-2</v>
      </c>
      <c r="M5550" s="37">
        <f>VLOOKUP(D5550,DATA!A:F,6,FALSE)</f>
        <v>982</v>
      </c>
      <c r="N5550" s="36">
        <f t="shared" si="451"/>
        <v>99.703530985305136</v>
      </c>
      <c r="O5550" s="36">
        <f t="shared" si="452"/>
        <v>99.703558597728261</v>
      </c>
      <c r="P5550" s="36">
        <f t="shared" si="453"/>
        <v>2.761242312487866E-5</v>
      </c>
      <c r="Q5550" s="36">
        <f t="shared" si="454"/>
        <v>1.0648449883642044E-3</v>
      </c>
    </row>
    <row r="5551" spans="1:17" x14ac:dyDescent="0.3">
      <c r="A5551" s="29">
        <v>2089457</v>
      </c>
      <c r="B5551" s="1">
        <v>136</v>
      </c>
      <c r="C5551" s="1" t="s">
        <v>14</v>
      </c>
      <c r="D5551" s="1" t="s">
        <v>67</v>
      </c>
      <c r="E5551" s="1" t="s">
        <v>58</v>
      </c>
      <c r="F5551" s="47">
        <v>714</v>
      </c>
      <c r="G5551" s="34">
        <v>1390.18</v>
      </c>
      <c r="H5551" s="1" t="s">
        <v>218</v>
      </c>
      <c r="I5551" s="34">
        <v>7.4668E-3</v>
      </c>
      <c r="J5551" s="34">
        <v>2508.0790000000002</v>
      </c>
      <c r="K5551" s="35" t="str">
        <f t="shared" si="450"/>
        <v>Leenderbos, Groote Heide &amp; De Plateaux_ZGH3160</v>
      </c>
      <c r="L5551" s="36">
        <f>VLOOKUP(D5551,DATA!A:F,5,FALSE)</f>
        <v>1.0986712608830001E-2</v>
      </c>
      <c r="M5551" s="37">
        <f>VLOOKUP(D5551,DATA!A:F,6,FALSE)</f>
        <v>982</v>
      </c>
      <c r="N5551" s="36">
        <f t="shared" si="451"/>
        <v>98.884396953461021</v>
      </c>
      <c r="O5551" s="36">
        <f t="shared" si="452"/>
        <v>98.884487447990821</v>
      </c>
      <c r="P5551" s="36">
        <f t="shared" si="453"/>
        <v>9.0494529800366763E-5</v>
      </c>
      <c r="Q5551" s="36">
        <f t="shared" si="454"/>
        <v>2.2696742980717406E-3</v>
      </c>
    </row>
    <row r="5552" spans="1:17" x14ac:dyDescent="0.3">
      <c r="A5552" s="29">
        <v>2089470</v>
      </c>
      <c r="B5552" s="1">
        <v>136</v>
      </c>
      <c r="C5552" s="1" t="s">
        <v>14</v>
      </c>
      <c r="D5552" s="1" t="s">
        <v>53</v>
      </c>
      <c r="E5552" s="1" t="s">
        <v>54</v>
      </c>
      <c r="F5552" s="47">
        <v>714</v>
      </c>
      <c r="G5552" s="34">
        <v>1189.4100000000001</v>
      </c>
      <c r="H5552" s="1" t="s">
        <v>218</v>
      </c>
      <c r="I5552" s="34">
        <v>7.6991000000000004E-3</v>
      </c>
      <c r="J5552" s="34">
        <v>134.22660999999999</v>
      </c>
      <c r="K5552" s="35" t="str">
        <f t="shared" si="450"/>
        <v>Leenderbos, Groote Heide &amp; De Plateaux_H4030</v>
      </c>
      <c r="L5552" s="36">
        <f>VLOOKUP(D5552,DATA!A:F,5,FALSE)</f>
        <v>1.0986712608830001E-2</v>
      </c>
      <c r="M5552" s="37">
        <f>VLOOKUP(D5552,DATA!A:F,6,FALSE)</f>
        <v>982</v>
      </c>
      <c r="N5552" s="36">
        <f t="shared" si="451"/>
        <v>90.710210759438496</v>
      </c>
      <c r="O5552" s="36">
        <f t="shared" si="452"/>
        <v>90.71092353829205</v>
      </c>
      <c r="P5552" s="36">
        <f t="shared" si="453"/>
        <v>7.1277885355414128E-4</v>
      </c>
      <c r="Q5552" s="36">
        <f t="shared" si="454"/>
        <v>9.5673889192258836E-4</v>
      </c>
    </row>
    <row r="5553" spans="1:17" x14ac:dyDescent="0.3">
      <c r="A5553" s="29">
        <v>2089470</v>
      </c>
      <c r="B5553" s="1">
        <v>136</v>
      </c>
      <c r="C5553" s="1" t="s">
        <v>14</v>
      </c>
      <c r="D5553" s="1" t="s">
        <v>51</v>
      </c>
      <c r="E5553" s="1" t="s">
        <v>52</v>
      </c>
      <c r="F5553" s="47">
        <v>1000</v>
      </c>
      <c r="G5553" s="34">
        <v>1189.4100000000001</v>
      </c>
      <c r="H5553" s="1" t="s">
        <v>218</v>
      </c>
      <c r="I5553" s="34">
        <v>7.6991000000000004E-3</v>
      </c>
      <c r="J5553" s="34">
        <v>422.44144</v>
      </c>
      <c r="K5553" s="35" t="str">
        <f t="shared" si="450"/>
        <v>Leenderbos, Groote Heide &amp; De Plateaux_Lg09</v>
      </c>
      <c r="L5553" s="36">
        <f>VLOOKUP(D5553,DATA!A:F,5,FALSE)</f>
        <v>8.4126827976184013E-3</v>
      </c>
      <c r="M5553" s="37">
        <f>VLOOKUP(D5553,DATA!A:F,6,FALSE)</f>
        <v>1350</v>
      </c>
      <c r="N5553" s="36">
        <f t="shared" si="451"/>
        <v>20.570811990788613</v>
      </c>
      <c r="O5553" s="36">
        <f t="shared" si="452"/>
        <v>20.57187030422622</v>
      </c>
      <c r="P5553" s="36">
        <f t="shared" si="453"/>
        <v>1.0583134376069836E-3</v>
      </c>
      <c r="Q5553" s="36">
        <f t="shared" si="454"/>
        <v>4.4707545255404432E-3</v>
      </c>
    </row>
    <row r="5554" spans="1:17" x14ac:dyDescent="0.3">
      <c r="A5554" s="29">
        <v>2089486</v>
      </c>
      <c r="B5554" s="1">
        <v>136</v>
      </c>
      <c r="C5554" s="1" t="s">
        <v>14</v>
      </c>
      <c r="D5554" s="1" t="s">
        <v>22</v>
      </c>
      <c r="E5554" s="1" t="s">
        <v>23</v>
      </c>
      <c r="F5554" s="47">
        <v>1857</v>
      </c>
      <c r="G5554" s="34">
        <v>1882.52</v>
      </c>
      <c r="H5554" s="1" t="s">
        <v>218</v>
      </c>
      <c r="I5554" s="34">
        <v>1.06864E-2</v>
      </c>
      <c r="J5554" s="34">
        <v>9959.4549999999999</v>
      </c>
      <c r="K5554" s="35" t="str">
        <f t="shared" si="450"/>
        <v>Leenderbos, Groote Heide &amp; De Plateaux_H91E0C</v>
      </c>
      <c r="L5554" s="36">
        <f>VLOOKUP(D5554,DATA!A:F,5,FALSE)</f>
        <v>6.9280917156857415E-3</v>
      </c>
      <c r="M5554" s="37">
        <f>VLOOKUP(D5554,DATA!A:F,6,FALSE)</f>
        <v>2282</v>
      </c>
      <c r="N5554" s="36">
        <f t="shared" si="451"/>
        <v>5.909843528972349</v>
      </c>
      <c r="O5554" s="36">
        <f t="shared" si="452"/>
        <v>5.9102552275857692</v>
      </c>
      <c r="P5554" s="36">
        <f t="shared" si="453"/>
        <v>4.1169861342016389E-4</v>
      </c>
      <c r="Q5554" s="36">
        <f t="shared" si="454"/>
        <v>4.1002938139205185E-2</v>
      </c>
    </row>
    <row r="5555" spans="1:17" x14ac:dyDescent="0.3">
      <c r="A5555" s="29">
        <v>2089487</v>
      </c>
      <c r="B5555" s="1">
        <v>136</v>
      </c>
      <c r="C5555" s="1" t="s">
        <v>14</v>
      </c>
      <c r="D5555" s="1" t="s">
        <v>28</v>
      </c>
      <c r="E5555" s="1" t="s">
        <v>29</v>
      </c>
      <c r="F5555" s="47">
        <v>1786</v>
      </c>
      <c r="G5555" s="34">
        <v>1827.78</v>
      </c>
      <c r="H5555" s="1" t="s">
        <v>218</v>
      </c>
      <c r="I5555" s="34">
        <v>9.4109999999999992E-3</v>
      </c>
      <c r="J5555" s="34">
        <v>2409.5111999999999</v>
      </c>
      <c r="K5555" s="35" t="str">
        <f t="shared" si="450"/>
        <v>Leenderbos, Groote Heide &amp; De Plateaux_H91D0</v>
      </c>
      <c r="L5555" s="36">
        <f>VLOOKUP(D5555,DATA!A:F,5,FALSE)</f>
        <v>6.9280917156857415E-3</v>
      </c>
      <c r="M5555" s="37">
        <f>VLOOKUP(D5555,DATA!A:F,6,FALSE)</f>
        <v>2211</v>
      </c>
      <c r="N5555" s="36">
        <f t="shared" si="451"/>
        <v>6.5682529529312186</v>
      </c>
      <c r="O5555" s="36">
        <f t="shared" si="452"/>
        <v>6.5686530874690341</v>
      </c>
      <c r="P5555" s="36">
        <f t="shared" si="453"/>
        <v>4.0013453781551078E-4</v>
      </c>
      <c r="Q5555" s="36">
        <f t="shared" si="454"/>
        <v>9.6412865037329674E-3</v>
      </c>
    </row>
    <row r="5556" spans="1:17" x14ac:dyDescent="0.3">
      <c r="A5556" s="29">
        <v>2089495</v>
      </c>
      <c r="B5556" s="1">
        <v>136</v>
      </c>
      <c r="C5556" s="1" t="s">
        <v>14</v>
      </c>
      <c r="D5556" s="1" t="s">
        <v>63</v>
      </c>
      <c r="E5556" s="1" t="s">
        <v>64</v>
      </c>
      <c r="F5556" s="47">
        <v>714</v>
      </c>
      <c r="G5556" s="34">
        <v>1365.42</v>
      </c>
      <c r="H5556" s="1" t="s">
        <v>218</v>
      </c>
      <c r="I5556" s="34">
        <v>7.6255999999999997E-3</v>
      </c>
      <c r="J5556" s="34">
        <v>912.38995</v>
      </c>
      <c r="K5556" s="35" t="str">
        <f t="shared" si="450"/>
        <v>Leenderbos, Groote Heide &amp; De Plateaux_H2310</v>
      </c>
      <c r="L5556" s="36">
        <f>VLOOKUP(D5556,DATA!A:F,5,FALSE)</f>
        <v>1.0986712608830001E-2</v>
      </c>
      <c r="M5556" s="37">
        <f>VLOOKUP(D5556,DATA!A:F,6,FALSE)</f>
        <v>982</v>
      </c>
      <c r="N5556" s="36">
        <f t="shared" si="451"/>
        <v>98.540718055997573</v>
      </c>
      <c r="O5556" s="36">
        <f t="shared" si="452"/>
        <v>98.540838526037675</v>
      </c>
      <c r="P5556" s="36">
        <f t="shared" si="453"/>
        <v>1.2047004010184992E-4</v>
      </c>
      <c r="Q5556" s="36">
        <f t="shared" si="454"/>
        <v>1.0991565386502485E-3</v>
      </c>
    </row>
    <row r="5557" spans="1:17" x14ac:dyDescent="0.3">
      <c r="A5557" s="29">
        <v>2089495</v>
      </c>
      <c r="B5557" s="1">
        <v>136</v>
      </c>
      <c r="C5557" s="1" t="s">
        <v>14</v>
      </c>
      <c r="D5557" s="1" t="s">
        <v>61</v>
      </c>
      <c r="E5557" s="1" t="s">
        <v>62</v>
      </c>
      <c r="F5557" s="47">
        <v>714</v>
      </c>
      <c r="G5557" s="34">
        <v>1365.42</v>
      </c>
      <c r="H5557" s="1" t="s">
        <v>218</v>
      </c>
      <c r="I5557" s="34">
        <v>7.6255999999999997E-3</v>
      </c>
      <c r="J5557" s="34">
        <v>1293.3461</v>
      </c>
      <c r="K5557" s="35" t="str">
        <f t="shared" si="450"/>
        <v>Leenderbos, Groote Heide &amp; De Plateaux_H2330</v>
      </c>
      <c r="L5557" s="36">
        <f>VLOOKUP(D5557,DATA!A:F,5,FALSE)</f>
        <v>1.0986712608830001E-2</v>
      </c>
      <c r="M5557" s="37">
        <f>VLOOKUP(D5557,DATA!A:F,6,FALSE)</f>
        <v>982</v>
      </c>
      <c r="N5557" s="36">
        <f t="shared" si="451"/>
        <v>98.540718055997573</v>
      </c>
      <c r="O5557" s="36">
        <f t="shared" si="452"/>
        <v>98.540838526037675</v>
      </c>
      <c r="P5557" s="36">
        <f t="shared" si="453"/>
        <v>1.2047004010184992E-4</v>
      </c>
      <c r="Q5557" s="36">
        <f t="shared" si="454"/>
        <v>1.5580945653257119E-3</v>
      </c>
    </row>
    <row r="5558" spans="1:17" x14ac:dyDescent="0.3">
      <c r="A5558" s="29">
        <v>2090978</v>
      </c>
      <c r="B5558" s="1">
        <v>136</v>
      </c>
      <c r="C5558" s="1" t="s">
        <v>14</v>
      </c>
      <c r="D5558" s="1" t="s">
        <v>63</v>
      </c>
      <c r="E5558" s="1" t="s">
        <v>64</v>
      </c>
      <c r="F5558" s="47">
        <v>714</v>
      </c>
      <c r="G5558" s="34">
        <v>1225.1300000000001</v>
      </c>
      <c r="H5558" s="1" t="s">
        <v>218</v>
      </c>
      <c r="I5558" s="34">
        <v>8.7510999999999995E-3</v>
      </c>
      <c r="J5558" s="34">
        <v>55.363072831322903</v>
      </c>
      <c r="K5558" s="35" t="str">
        <f t="shared" si="450"/>
        <v>Leenderbos, Groote Heide &amp; De Plateaux_H2310</v>
      </c>
      <c r="L5558" s="36">
        <f>VLOOKUP(D5558,DATA!A:F,5,FALSE)</f>
        <v>1.0986712608830001E-2</v>
      </c>
      <c r="M5558" s="37">
        <f>VLOOKUP(D5558,DATA!A:F,6,FALSE)</f>
        <v>982</v>
      </c>
      <c r="N5558" s="36">
        <f t="shared" si="451"/>
        <v>93.530564599994534</v>
      </c>
      <c r="O5558" s="36">
        <f t="shared" si="452"/>
        <v>93.531146344340669</v>
      </c>
      <c r="P5558" s="36">
        <f t="shared" si="453"/>
        <v>5.8174434613533776E-4</v>
      </c>
      <c r="Q5558" s="36">
        <f t="shared" si="454"/>
        <v>3.2207154604301029E-4</v>
      </c>
    </row>
    <row r="5559" spans="1:17" x14ac:dyDescent="0.3">
      <c r="A5559" s="29">
        <v>2090978</v>
      </c>
      <c r="B5559" s="1">
        <v>136</v>
      </c>
      <c r="C5559" s="1" t="s">
        <v>14</v>
      </c>
      <c r="D5559" s="1" t="s">
        <v>41</v>
      </c>
      <c r="E5559" s="1" t="s">
        <v>42</v>
      </c>
      <c r="F5559" s="47">
        <v>1071</v>
      </c>
      <c r="G5559" s="34">
        <v>1225.1300000000001</v>
      </c>
      <c r="H5559" s="1" t="s">
        <v>218</v>
      </c>
      <c r="I5559" s="34">
        <v>8.7510999999999995E-3</v>
      </c>
      <c r="J5559" s="34">
        <v>2724.0714022371799</v>
      </c>
      <c r="K5559" s="35" t="str">
        <f t="shared" si="450"/>
        <v>Leenderbos, Groote Heide &amp; De Plateaux_H4010A</v>
      </c>
      <c r="L5559" s="36">
        <f>VLOOKUP(D5559,DATA!A:F,5,FALSE)</f>
        <v>1.3726988247862192E-2</v>
      </c>
      <c r="M5559" s="37">
        <f>VLOOKUP(D5559,DATA!A:F,6,FALSE)</f>
        <v>1285.5</v>
      </c>
      <c r="N5559" s="36">
        <f t="shared" si="451"/>
        <v>30.39203822450607</v>
      </c>
      <c r="O5559" s="36">
        <f t="shared" si="452"/>
        <v>30.394579588552457</v>
      </c>
      <c r="P5559" s="36">
        <f t="shared" si="453"/>
        <v>2.5413640463867182E-3</v>
      </c>
      <c r="Q5559" s="36">
        <f t="shared" si="454"/>
        <v>6.9228571214358214E-2</v>
      </c>
    </row>
    <row r="5560" spans="1:17" x14ac:dyDescent="0.3">
      <c r="A5560" s="30">
        <v>2090980</v>
      </c>
      <c r="B5560" s="14">
        <v>136</v>
      </c>
      <c r="C5560" s="14" t="s">
        <v>14</v>
      </c>
      <c r="D5560" s="14" t="s">
        <v>55</v>
      </c>
      <c r="E5560" s="14" t="s">
        <v>56</v>
      </c>
      <c r="F5560" s="48">
        <v>500</v>
      </c>
      <c r="G5560" s="38">
        <v>884.77</v>
      </c>
      <c r="H5560" s="14" t="s">
        <v>218</v>
      </c>
      <c r="I5560" s="38">
        <v>6.5288999999999998E-3</v>
      </c>
      <c r="J5560" s="38">
        <v>141.83803</v>
      </c>
      <c r="K5560" s="39" t="str">
        <f t="shared" si="450"/>
        <v>Leenderbos, Groote Heide &amp; De Plateaux_H3130</v>
      </c>
      <c r="L5560" s="40">
        <f>VLOOKUP(D5560,DATA!A:F,5,FALSE)</f>
        <v>0</v>
      </c>
      <c r="M5560" s="41">
        <f>VLOOKUP(D5560,DATA!A:F,6,FALSE)</f>
        <v>3.5</v>
      </c>
      <c r="N5560" s="40">
        <f t="shared" si="451"/>
        <v>50</v>
      </c>
      <c r="O5560" s="40">
        <f t="shared" si="452"/>
        <v>50</v>
      </c>
      <c r="P5560" s="40">
        <f>J5560/10000*I5560</f>
        <v>9.2604631406699992E-5</v>
      </c>
      <c r="Q5560" s="40">
        <f>IF(AND(H5560&lt;&gt;"below",I5560&gt;=0.005),M5560*P5560,0)</f>
        <v>3.2411620992344999E-4</v>
      </c>
    </row>
    <row r="5561" spans="1:17" x14ac:dyDescent="0.3">
      <c r="A5561" s="29">
        <v>2090980</v>
      </c>
      <c r="B5561" s="1">
        <v>136</v>
      </c>
      <c r="C5561" s="1" t="s">
        <v>14</v>
      </c>
      <c r="D5561" s="1" t="s">
        <v>57</v>
      </c>
      <c r="E5561" s="1" t="s">
        <v>58</v>
      </c>
      <c r="F5561" s="47">
        <v>714</v>
      </c>
      <c r="G5561" s="34">
        <v>884.77</v>
      </c>
      <c r="H5561" s="1" t="s">
        <v>218</v>
      </c>
      <c r="I5561" s="34">
        <v>6.5288999999999998E-3</v>
      </c>
      <c r="J5561" s="34">
        <v>529.68280000000004</v>
      </c>
      <c r="K5561" s="35" t="str">
        <f t="shared" si="450"/>
        <v>Leenderbos, Groote Heide &amp; De Plateaux_H3160</v>
      </c>
      <c r="L5561" s="36">
        <f>VLOOKUP(D5561,DATA!A:F,5,FALSE)</f>
        <v>1.0986712608830001E-2</v>
      </c>
      <c r="M5561" s="37">
        <f>VLOOKUP(D5561,DATA!A:F,6,FALSE)</f>
        <v>982</v>
      </c>
      <c r="N5561" s="36">
        <f t="shared" si="451"/>
        <v>25.573829949658144</v>
      </c>
      <c r="O5561" s="36">
        <f t="shared" si="452"/>
        <v>25.575195277147404</v>
      </c>
      <c r="P5561" s="36">
        <f t="shared" si="453"/>
        <v>1.3653274892604372E-3</v>
      </c>
      <c r="Q5561" s="36">
        <f t="shared" si="454"/>
        <v>7.2319048742843835E-3</v>
      </c>
    </row>
    <row r="5562" spans="1:17" x14ac:dyDescent="0.3">
      <c r="A5562" s="29">
        <v>2090980</v>
      </c>
      <c r="B5562" s="1">
        <v>136</v>
      </c>
      <c r="C5562" s="1" t="s">
        <v>14</v>
      </c>
      <c r="D5562" s="1" t="s">
        <v>53</v>
      </c>
      <c r="E5562" s="1" t="s">
        <v>54</v>
      </c>
      <c r="F5562" s="47">
        <v>714</v>
      </c>
      <c r="G5562" s="34">
        <v>884.77</v>
      </c>
      <c r="H5562" s="1" t="s">
        <v>218</v>
      </c>
      <c r="I5562" s="34">
        <v>6.5288999999999998E-3</v>
      </c>
      <c r="J5562" s="34">
        <v>610.85527999999999</v>
      </c>
      <c r="K5562" s="35" t="str">
        <f t="shared" si="450"/>
        <v>Leenderbos, Groote Heide &amp; De Plateaux_H4030</v>
      </c>
      <c r="L5562" s="36">
        <f>VLOOKUP(D5562,DATA!A:F,5,FALSE)</f>
        <v>1.0986712608830001E-2</v>
      </c>
      <c r="M5562" s="37">
        <f>VLOOKUP(D5562,DATA!A:F,6,FALSE)</f>
        <v>982</v>
      </c>
      <c r="N5562" s="36">
        <f t="shared" si="451"/>
        <v>25.573829949658144</v>
      </c>
      <c r="O5562" s="36">
        <f t="shared" si="452"/>
        <v>25.575195277147404</v>
      </c>
      <c r="P5562" s="36">
        <f t="shared" si="453"/>
        <v>1.3653274892604372E-3</v>
      </c>
      <c r="Q5562" s="36">
        <f t="shared" si="454"/>
        <v>8.3401750574388141E-3</v>
      </c>
    </row>
    <row r="5563" spans="1:17" x14ac:dyDescent="0.3">
      <c r="A5563" s="29">
        <v>2090982</v>
      </c>
      <c r="B5563" s="1">
        <v>136</v>
      </c>
      <c r="C5563" s="1" t="s">
        <v>14</v>
      </c>
      <c r="D5563" s="1" t="s">
        <v>53</v>
      </c>
      <c r="E5563" s="1" t="s">
        <v>54</v>
      </c>
      <c r="F5563" s="47">
        <v>714</v>
      </c>
      <c r="G5563" s="34">
        <v>1075</v>
      </c>
      <c r="H5563" s="1" t="s">
        <v>218</v>
      </c>
      <c r="I5563" s="34">
        <v>7.4319E-3</v>
      </c>
      <c r="J5563" s="34">
        <v>3805.2406999999998</v>
      </c>
      <c r="K5563" s="35" t="str">
        <f t="shared" si="450"/>
        <v>Leenderbos, Groote Heide &amp; De Plateaux_H4030</v>
      </c>
      <c r="L5563" s="36">
        <f>VLOOKUP(D5563,DATA!A:F,5,FALSE)</f>
        <v>1.0986712608830001E-2</v>
      </c>
      <c r="M5563" s="37">
        <f>VLOOKUP(D5563,DATA!A:F,6,FALSE)</f>
        <v>982</v>
      </c>
      <c r="N5563" s="36">
        <f t="shared" si="451"/>
        <v>73.531611588992803</v>
      </c>
      <c r="O5563" s="36">
        <f t="shared" si="452"/>
        <v>73.53320072424043</v>
      </c>
      <c r="P5563" s="36">
        <f t="shared" si="453"/>
        <v>1.5891352476273823E-3</v>
      </c>
      <c r="Q5563" s="36">
        <f t="shared" si="454"/>
        <v>6.0470421220762932E-2</v>
      </c>
    </row>
    <row r="5564" spans="1:17" x14ac:dyDescent="0.3">
      <c r="A5564" s="29">
        <v>2090982</v>
      </c>
      <c r="B5564" s="1">
        <v>136</v>
      </c>
      <c r="C5564" s="1" t="s">
        <v>14</v>
      </c>
      <c r="D5564" s="1" t="s">
        <v>59</v>
      </c>
      <c r="E5564" s="1" t="s">
        <v>60</v>
      </c>
      <c r="F5564" s="47">
        <v>1071</v>
      </c>
      <c r="G5564" s="34">
        <v>1075</v>
      </c>
      <c r="H5564" s="1" t="s">
        <v>218</v>
      </c>
      <c r="I5564" s="34">
        <v>7.4319E-3</v>
      </c>
      <c r="J5564" s="34">
        <v>16.010109</v>
      </c>
      <c r="K5564" s="35" t="str">
        <f t="shared" si="450"/>
        <v>Leenderbos, Groote Heide &amp; De Plateaux_H9190</v>
      </c>
      <c r="L5564" s="36">
        <f>VLOOKUP(D5564,DATA!A:F,5,FALSE)</f>
        <v>1.3726988247862192E-2</v>
      </c>
      <c r="M5564" s="37">
        <f>VLOOKUP(D5564,DATA!A:F,6,FALSE)</f>
        <v>1285.5</v>
      </c>
      <c r="N5564" s="36">
        <f t="shared" si="451"/>
        <v>5.2673514858922035</v>
      </c>
      <c r="O5564" s="36">
        <f t="shared" si="452"/>
        <v>5.2678605669258429</v>
      </c>
      <c r="P5564" s="36">
        <f t="shared" si="453"/>
        <v>5.090810336394469E-4</v>
      </c>
      <c r="Q5564" s="36">
        <f t="shared" si="454"/>
        <v>8.1504428384002111E-5</v>
      </c>
    </row>
    <row r="5565" spans="1:17" x14ac:dyDescent="0.3">
      <c r="A5565" s="29">
        <v>2090984</v>
      </c>
      <c r="B5565" s="1">
        <v>136</v>
      </c>
      <c r="C5565" s="1" t="s">
        <v>14</v>
      </c>
      <c r="D5565" s="1" t="s">
        <v>67</v>
      </c>
      <c r="E5565" s="1" t="s">
        <v>58</v>
      </c>
      <c r="F5565" s="47">
        <v>714</v>
      </c>
      <c r="G5565" s="34">
        <v>1468.35</v>
      </c>
      <c r="H5565" s="1" t="s">
        <v>218</v>
      </c>
      <c r="I5565" s="34">
        <v>8.9990999999999995E-3</v>
      </c>
      <c r="J5565" s="34">
        <v>993.06226000000004</v>
      </c>
      <c r="K5565" s="35" t="str">
        <f t="shared" si="450"/>
        <v>Leenderbos, Groote Heide &amp; De Plateaux_ZGH3160</v>
      </c>
      <c r="L5565" s="36">
        <f>VLOOKUP(D5565,DATA!A:F,5,FALSE)</f>
        <v>1.0986712608830001E-2</v>
      </c>
      <c r="M5565" s="37">
        <f>VLOOKUP(D5565,DATA!A:F,6,FALSE)</f>
        <v>982</v>
      </c>
      <c r="N5565" s="36">
        <f t="shared" si="451"/>
        <v>99.524308505840793</v>
      </c>
      <c r="O5565" s="36">
        <f t="shared" si="452"/>
        <v>99.524355311690314</v>
      </c>
      <c r="P5565" s="36">
        <f t="shared" si="453"/>
        <v>4.6805849521547316E-5</v>
      </c>
      <c r="Q5565" s="36">
        <f t="shared" si="454"/>
        <v>4.64811227070877E-4</v>
      </c>
    </row>
    <row r="5566" spans="1:17" x14ac:dyDescent="0.3">
      <c r="A5566" s="29">
        <v>2090985</v>
      </c>
      <c r="B5566" s="1">
        <v>136</v>
      </c>
      <c r="C5566" s="1" t="s">
        <v>14</v>
      </c>
      <c r="D5566" s="1" t="s">
        <v>67</v>
      </c>
      <c r="E5566" s="1" t="s">
        <v>58</v>
      </c>
      <c r="F5566" s="47">
        <v>714</v>
      </c>
      <c r="G5566" s="34">
        <v>1684.86</v>
      </c>
      <c r="H5566" s="1" t="s">
        <v>218</v>
      </c>
      <c r="I5566" s="34">
        <v>7.7064999999999998E-3</v>
      </c>
      <c r="J5566" s="34">
        <v>433.97143999999997</v>
      </c>
      <c r="K5566" s="35" t="str">
        <f t="shared" si="450"/>
        <v>Leenderbos, Groote Heide &amp; De Plateaux_ZGH3160</v>
      </c>
      <c r="L5566" s="36">
        <f>VLOOKUP(D5566,DATA!A:F,5,FALSE)</f>
        <v>1.0986712608830001E-2</v>
      </c>
      <c r="M5566" s="37">
        <f>VLOOKUP(D5566,DATA!A:F,6,FALSE)</f>
        <v>982</v>
      </c>
      <c r="N5566" s="36">
        <f t="shared" si="451"/>
        <v>99.955727584040815</v>
      </c>
      <c r="O5566" s="36">
        <f t="shared" si="452"/>
        <v>99.955731330728426</v>
      </c>
      <c r="P5566" s="36">
        <f t="shared" si="453"/>
        <v>3.7466876108283031E-6</v>
      </c>
      <c r="Q5566" s="36">
        <f t="shared" si="454"/>
        <v>1.6259554177013183E-5</v>
      </c>
    </row>
    <row r="5567" spans="1:17" x14ac:dyDescent="0.3">
      <c r="A5567" s="29">
        <v>2090998</v>
      </c>
      <c r="B5567" s="1">
        <v>136</v>
      </c>
      <c r="C5567" s="1" t="s">
        <v>14</v>
      </c>
      <c r="D5567" s="1" t="s">
        <v>51</v>
      </c>
      <c r="E5567" s="1" t="s">
        <v>52</v>
      </c>
      <c r="F5567" s="47">
        <v>1000</v>
      </c>
      <c r="G5567" s="34">
        <v>1096.95</v>
      </c>
      <c r="H5567" s="1" t="s">
        <v>218</v>
      </c>
      <c r="I5567" s="34">
        <v>7.1130000000000004E-3</v>
      </c>
      <c r="J5567" s="34">
        <v>52.898837999999998</v>
      </c>
      <c r="K5567" s="35" t="str">
        <f t="shared" si="450"/>
        <v>Leenderbos, Groote Heide &amp; De Plateaux_Lg09</v>
      </c>
      <c r="L5567" s="36">
        <f>VLOOKUP(D5567,DATA!A:F,5,FALSE)</f>
        <v>8.4126827976184013E-3</v>
      </c>
      <c r="M5567" s="37">
        <f>VLOOKUP(D5567,DATA!A:F,6,FALSE)</f>
        <v>1350</v>
      </c>
      <c r="N5567" s="36">
        <f t="shared" si="451"/>
        <v>10.632617362864476</v>
      </c>
      <c r="O5567" s="36">
        <f t="shared" si="452"/>
        <v>10.633185975854916</v>
      </c>
      <c r="P5567" s="36">
        <f t="shared" si="453"/>
        <v>5.6861299044008717E-4</v>
      </c>
      <c r="Q5567" s="36">
        <f t="shared" si="454"/>
        <v>3.0078966465985719E-4</v>
      </c>
    </row>
    <row r="5568" spans="1:17" x14ac:dyDescent="0.3">
      <c r="A5568" s="29">
        <v>2091015</v>
      </c>
      <c r="B5568" s="1">
        <v>136</v>
      </c>
      <c r="C5568" s="1" t="s">
        <v>14</v>
      </c>
      <c r="D5568" s="1" t="s">
        <v>22</v>
      </c>
      <c r="E5568" s="1" t="s">
        <v>23</v>
      </c>
      <c r="F5568" s="47">
        <v>1857</v>
      </c>
      <c r="G5568" s="34">
        <v>1902.74</v>
      </c>
      <c r="H5568" s="1" t="s">
        <v>218</v>
      </c>
      <c r="I5568" s="34">
        <v>1.06452E-2</v>
      </c>
      <c r="J5568" s="34">
        <v>8904.0560000000005</v>
      </c>
      <c r="K5568" s="35" t="str">
        <f t="shared" si="450"/>
        <v>Leenderbos, Groote Heide &amp; De Plateaux_H91E0C</v>
      </c>
      <c r="L5568" s="36">
        <f>VLOOKUP(D5568,DATA!A:F,5,FALSE)</f>
        <v>6.9280917156857415E-3</v>
      </c>
      <c r="M5568" s="37">
        <f>VLOOKUP(D5568,DATA!A:F,6,FALSE)</f>
        <v>2282</v>
      </c>
      <c r="N5568" s="36">
        <f t="shared" si="451"/>
        <v>6.7386380261562264</v>
      </c>
      <c r="O5568" s="36">
        <f t="shared" si="452"/>
        <v>6.7391015319765177</v>
      </c>
      <c r="P5568" s="36">
        <f t="shared" si="453"/>
        <v>4.6350582029131004E-4</v>
      </c>
      <c r="Q5568" s="36">
        <f t="shared" si="454"/>
        <v>4.1270817801997615E-2</v>
      </c>
    </row>
    <row r="5569" spans="1:17" x14ac:dyDescent="0.3">
      <c r="A5569" s="29">
        <v>2091023</v>
      </c>
      <c r="B5569" s="1">
        <v>136</v>
      </c>
      <c r="C5569" s="1" t="s">
        <v>14</v>
      </c>
      <c r="D5569" s="1" t="s">
        <v>61</v>
      </c>
      <c r="E5569" s="1" t="s">
        <v>62</v>
      </c>
      <c r="F5569" s="47">
        <v>714</v>
      </c>
      <c r="G5569" s="34">
        <v>1460.43</v>
      </c>
      <c r="H5569" s="1" t="s">
        <v>218</v>
      </c>
      <c r="I5569" s="34">
        <v>7.9625000000000008E-3</v>
      </c>
      <c r="J5569" s="34">
        <v>140.89744999999999</v>
      </c>
      <c r="K5569" s="35" t="str">
        <f t="shared" si="450"/>
        <v>Leenderbos, Groote Heide &amp; De Plateaux_H2330</v>
      </c>
      <c r="L5569" s="36">
        <f>VLOOKUP(D5569,DATA!A:F,5,FALSE)</f>
        <v>1.0986712608830001E-2</v>
      </c>
      <c r="M5569" s="37">
        <f>VLOOKUP(D5569,DATA!A:F,6,FALSE)</f>
        <v>982</v>
      </c>
      <c r="N5569" s="36">
        <f t="shared" si="451"/>
        <v>99.48128639214336</v>
      </c>
      <c r="O5569" s="36">
        <f t="shared" si="452"/>
        <v>99.481331532755519</v>
      </c>
      <c r="P5569" s="36">
        <f t="shared" si="453"/>
        <v>4.5140612158434124E-5</v>
      </c>
      <c r="Q5569" s="36">
        <f t="shared" si="454"/>
        <v>6.360197144562364E-5</v>
      </c>
    </row>
    <row r="5570" spans="1:17" x14ac:dyDescent="0.3">
      <c r="A5570" s="29">
        <v>2092510</v>
      </c>
      <c r="B5570" s="1">
        <v>136</v>
      </c>
      <c r="C5570" s="1" t="s">
        <v>14</v>
      </c>
      <c r="D5570" s="1" t="s">
        <v>53</v>
      </c>
      <c r="E5570" s="1" t="s">
        <v>54</v>
      </c>
      <c r="F5570" s="47">
        <v>714</v>
      </c>
      <c r="G5570" s="34">
        <v>875.78</v>
      </c>
      <c r="H5570" s="1" t="s">
        <v>218</v>
      </c>
      <c r="I5570" s="34">
        <v>6.4412000000000002E-3</v>
      </c>
      <c r="J5570" s="34">
        <v>3066.8938072156998</v>
      </c>
      <c r="K5570" s="35" t="str">
        <f t="shared" si="450"/>
        <v>Leenderbos, Groote Heide &amp; De Plateaux_H4030</v>
      </c>
      <c r="L5570" s="36">
        <f>VLOOKUP(D5570,DATA!A:F,5,FALSE)</f>
        <v>1.0986712608830001E-2</v>
      </c>
      <c r="M5570" s="37">
        <f>VLOOKUP(D5570,DATA!A:F,6,FALSE)</f>
        <v>982</v>
      </c>
      <c r="N5570" s="36">
        <f t="shared" si="451"/>
        <v>23.739611703812496</v>
      </c>
      <c r="O5570" s="36">
        <f t="shared" si="452"/>
        <v>23.740892898835106</v>
      </c>
      <c r="P5570" s="36">
        <f t="shared" si="453"/>
        <v>1.2811950226101487E-3</v>
      </c>
      <c r="Q5570" s="36">
        <f t="shared" si="454"/>
        <v>3.9292890806786433E-2</v>
      </c>
    </row>
    <row r="5571" spans="1:17" x14ac:dyDescent="0.3">
      <c r="A5571" s="29">
        <v>2092511</v>
      </c>
      <c r="B5571" s="1">
        <v>136</v>
      </c>
      <c r="C5571" s="1" t="s">
        <v>14</v>
      </c>
      <c r="D5571" s="1" t="s">
        <v>53</v>
      </c>
      <c r="E5571" s="1" t="s">
        <v>54</v>
      </c>
      <c r="F5571" s="47">
        <v>714</v>
      </c>
      <c r="G5571" s="34">
        <v>926.82</v>
      </c>
      <c r="H5571" s="1" t="s">
        <v>218</v>
      </c>
      <c r="I5571" s="34">
        <v>6.3987000000000002E-3</v>
      </c>
      <c r="J5571" s="34">
        <v>246.94694999999999</v>
      </c>
      <c r="K5571" s="35" t="str">
        <f t="shared" ref="K5571:K5634" si="455">_xlfn.CONCAT(C5571,"_",D5571)</f>
        <v>Leenderbos, Groote Heide &amp; De Plateaux_H4030</v>
      </c>
      <c r="L5571" s="36">
        <f>VLOOKUP(D5571,DATA!A:F,5,FALSE)</f>
        <v>1.0986712608830001E-2</v>
      </c>
      <c r="M5571" s="37">
        <f>VLOOKUP(D5571,DATA!A:F,6,FALSE)</f>
        <v>982</v>
      </c>
      <c r="N5571" s="36">
        <f t="shared" ref="N5571:N5634" si="456">100/(1+EXP(-L5571*(G5571-M5571)))</f>
        <v>35.291582781793394</v>
      </c>
      <c r="O5571" s="36">
        <f t="shared" ref="O5571:O5634" si="457">100/(1+EXP(-L5571*((G5571+I5571)-M5571)))</f>
        <v>35.293188228587226</v>
      </c>
      <c r="P5571" s="36">
        <f t="shared" ref="P5571:P5634" si="458">O5571-N5571</f>
        <v>1.6054467938317885E-3</v>
      </c>
      <c r="Q5571" s="36">
        <f t="shared" ref="Q5571:Q5634" si="459">IF(AND(H5571&lt;&gt;"below",I5571&gt;=0.005),J5571*P5571/100,0)</f>
        <v>3.9646018912403895E-3</v>
      </c>
    </row>
    <row r="5572" spans="1:17" x14ac:dyDescent="0.3">
      <c r="A5572" s="29">
        <v>2092512</v>
      </c>
      <c r="B5572" s="1">
        <v>136</v>
      </c>
      <c r="C5572" s="1" t="s">
        <v>14</v>
      </c>
      <c r="D5572" s="1" t="s">
        <v>53</v>
      </c>
      <c r="E5572" s="1" t="s">
        <v>54</v>
      </c>
      <c r="F5572" s="47">
        <v>714</v>
      </c>
      <c r="G5572" s="34">
        <v>1288.2</v>
      </c>
      <c r="H5572" s="1" t="s">
        <v>218</v>
      </c>
      <c r="I5572" s="34">
        <v>9.1459000000000002E-3</v>
      </c>
      <c r="J5572" s="34">
        <v>137.64949999999999</v>
      </c>
      <c r="K5572" s="35" t="str">
        <f t="shared" si="455"/>
        <v>Leenderbos, Groote Heide &amp; De Plateaux_H4030</v>
      </c>
      <c r="L5572" s="36">
        <f>VLOOKUP(D5572,DATA!A:F,5,FALSE)</f>
        <v>1.0986712608830001E-2</v>
      </c>
      <c r="M5572" s="37">
        <f>VLOOKUP(D5572,DATA!A:F,6,FALSE)</f>
        <v>982</v>
      </c>
      <c r="N5572" s="36">
        <f t="shared" si="456"/>
        <v>96.656455101457553</v>
      </c>
      <c r="O5572" s="36">
        <f t="shared" si="457"/>
        <v>96.65677982357866</v>
      </c>
      <c r="P5572" s="36">
        <f t="shared" si="458"/>
        <v>3.247221211069018E-4</v>
      </c>
      <c r="Q5572" s="36">
        <f t="shared" si="459"/>
        <v>4.4697837609304473E-4</v>
      </c>
    </row>
    <row r="5573" spans="1:17" x14ac:dyDescent="0.3">
      <c r="A5573" s="29">
        <v>2092512</v>
      </c>
      <c r="B5573" s="1">
        <v>136</v>
      </c>
      <c r="C5573" s="1" t="s">
        <v>14</v>
      </c>
      <c r="D5573" s="1" t="s">
        <v>59</v>
      </c>
      <c r="E5573" s="1" t="s">
        <v>60</v>
      </c>
      <c r="F5573" s="47">
        <v>1071</v>
      </c>
      <c r="G5573" s="34">
        <v>1288.2</v>
      </c>
      <c r="H5573" s="1" t="s">
        <v>218</v>
      </c>
      <c r="I5573" s="34">
        <v>9.1459000000000002E-3</v>
      </c>
      <c r="J5573" s="34">
        <v>1169.3928000000001</v>
      </c>
      <c r="K5573" s="35" t="str">
        <f t="shared" si="455"/>
        <v>Leenderbos, Groote Heide &amp; De Plateaux_H9190</v>
      </c>
      <c r="L5573" s="36">
        <f>VLOOKUP(D5573,DATA!A:F,5,FALSE)</f>
        <v>1.3726988247862192E-2</v>
      </c>
      <c r="M5573" s="37">
        <f>VLOOKUP(D5573,DATA!A:F,6,FALSE)</f>
        <v>1285.5</v>
      </c>
      <c r="N5573" s="36">
        <f t="shared" si="456"/>
        <v>50.926465655384028</v>
      </c>
      <c r="O5573" s="36">
        <f t="shared" si="457"/>
        <v>50.929603215669012</v>
      </c>
      <c r="P5573" s="36">
        <f t="shared" si="458"/>
        <v>3.137560284983465E-3</v>
      </c>
      <c r="Q5573" s="36">
        <f t="shared" si="459"/>
        <v>3.6690404068256119E-2</v>
      </c>
    </row>
    <row r="5574" spans="1:17" x14ac:dyDescent="0.3">
      <c r="A5574" s="29">
        <v>2092528</v>
      </c>
      <c r="B5574" s="1">
        <v>136</v>
      </c>
      <c r="C5574" s="1" t="s">
        <v>14</v>
      </c>
      <c r="D5574" s="1" t="s">
        <v>53</v>
      </c>
      <c r="E5574" s="1" t="s">
        <v>54</v>
      </c>
      <c r="F5574" s="47">
        <v>714</v>
      </c>
      <c r="G5574" s="34">
        <v>1186.99</v>
      </c>
      <c r="H5574" s="1" t="s">
        <v>218</v>
      </c>
      <c r="I5574" s="34">
        <v>7.7248000000000004E-3</v>
      </c>
      <c r="J5574" s="34">
        <v>1398.2828</v>
      </c>
      <c r="K5574" s="35" t="str">
        <f t="shared" si="455"/>
        <v>Leenderbos, Groote Heide &amp; De Plateaux_H4030</v>
      </c>
      <c r="L5574" s="36">
        <f>VLOOKUP(D5574,DATA!A:F,5,FALSE)</f>
        <v>1.0986712608830001E-2</v>
      </c>
      <c r="M5574" s="37">
        <f>VLOOKUP(D5574,DATA!A:F,6,FALSE)</f>
        <v>982</v>
      </c>
      <c r="N5574" s="36">
        <f t="shared" si="456"/>
        <v>90.483722486753379</v>
      </c>
      <c r="O5574" s="36">
        <f t="shared" si="457"/>
        <v>90.484453251594473</v>
      </c>
      <c r="P5574" s="36">
        <f t="shared" si="458"/>
        <v>7.3076484109435569E-4</v>
      </c>
      <c r="Q5574" s="36">
        <f t="shared" si="459"/>
        <v>1.0218159081469707E-2</v>
      </c>
    </row>
    <row r="5575" spans="1:17" x14ac:dyDescent="0.3">
      <c r="A5575" s="29">
        <v>2092528</v>
      </c>
      <c r="B5575" s="1">
        <v>136</v>
      </c>
      <c r="C5575" s="1" t="s">
        <v>14</v>
      </c>
      <c r="D5575" s="1" t="s">
        <v>51</v>
      </c>
      <c r="E5575" s="1" t="s">
        <v>52</v>
      </c>
      <c r="F5575" s="47">
        <v>1000</v>
      </c>
      <c r="G5575" s="34">
        <v>1186.99</v>
      </c>
      <c r="H5575" s="1" t="s">
        <v>218</v>
      </c>
      <c r="I5575" s="34">
        <v>7.7248000000000004E-3</v>
      </c>
      <c r="J5575" s="34">
        <v>517.82745</v>
      </c>
      <c r="K5575" s="35" t="str">
        <f t="shared" si="455"/>
        <v>Leenderbos, Groote Heide &amp; De Plateaux_Lg09</v>
      </c>
      <c r="L5575" s="36">
        <f>VLOOKUP(D5575,DATA!A:F,5,FALSE)</f>
        <v>8.4126827976184013E-3</v>
      </c>
      <c r="M5575" s="37">
        <f>VLOOKUP(D5575,DATA!A:F,6,FALSE)</f>
        <v>1350</v>
      </c>
      <c r="N5575" s="36">
        <f t="shared" si="456"/>
        <v>20.240159148709978</v>
      </c>
      <c r="O5575" s="36">
        <f t="shared" si="457"/>
        <v>20.241208276422533</v>
      </c>
      <c r="P5575" s="36">
        <f t="shared" si="458"/>
        <v>1.0491277125552756E-3</v>
      </c>
      <c r="Q5575" s="36">
        <f t="shared" si="459"/>
        <v>5.4326712811683135E-3</v>
      </c>
    </row>
    <row r="5576" spans="1:17" x14ac:dyDescent="0.3">
      <c r="A5576" s="29">
        <v>2092545</v>
      </c>
      <c r="B5576" s="1">
        <v>136</v>
      </c>
      <c r="C5576" s="1" t="s">
        <v>14</v>
      </c>
      <c r="D5576" s="1" t="s">
        <v>28</v>
      </c>
      <c r="E5576" s="1" t="s">
        <v>29</v>
      </c>
      <c r="F5576" s="47">
        <v>1786</v>
      </c>
      <c r="G5576" s="34">
        <v>1799.42</v>
      </c>
      <c r="H5576" s="1" t="s">
        <v>218</v>
      </c>
      <c r="I5576" s="34">
        <v>9.3854999999999997E-3</v>
      </c>
      <c r="J5576" s="34">
        <v>1659.4007999999999</v>
      </c>
      <c r="K5576" s="35" t="str">
        <f t="shared" si="455"/>
        <v>Leenderbos, Groote Heide &amp; De Plateaux_H91D0</v>
      </c>
      <c r="L5576" s="36">
        <f>VLOOKUP(D5576,DATA!A:F,5,FALSE)</f>
        <v>6.9280917156857415E-3</v>
      </c>
      <c r="M5576" s="37">
        <f>VLOOKUP(D5576,DATA!A:F,6,FALSE)</f>
        <v>2211</v>
      </c>
      <c r="N5576" s="36">
        <f t="shared" si="456"/>
        <v>5.4605691115453139</v>
      </c>
      <c r="O5576" s="36">
        <f t="shared" si="457"/>
        <v>5.4609047985367569</v>
      </c>
      <c r="P5576" s="36">
        <f t="shared" si="458"/>
        <v>3.3568699144304048E-4</v>
      </c>
      <c r="Q5576" s="36">
        <f t="shared" si="459"/>
        <v>5.5703926215017454E-3</v>
      </c>
    </row>
    <row r="5577" spans="1:17" x14ac:dyDescent="0.3">
      <c r="A5577" s="29">
        <v>2094036</v>
      </c>
      <c r="B5577" s="1">
        <v>136</v>
      </c>
      <c r="C5577" s="1" t="s">
        <v>14</v>
      </c>
      <c r="D5577" s="1" t="s">
        <v>41</v>
      </c>
      <c r="E5577" s="1" t="s">
        <v>42</v>
      </c>
      <c r="F5577" s="47">
        <v>1071</v>
      </c>
      <c r="G5577" s="34">
        <v>1146.1199999999999</v>
      </c>
      <c r="H5577" s="1" t="s">
        <v>218</v>
      </c>
      <c r="I5577" s="34">
        <v>8.2248000000000009E-3</v>
      </c>
      <c r="J5577" s="34">
        <v>1988.3634</v>
      </c>
      <c r="K5577" s="35" t="str">
        <f t="shared" si="455"/>
        <v>Leenderbos, Groote Heide &amp; De Plateaux_H4010A</v>
      </c>
      <c r="L5577" s="36">
        <f>VLOOKUP(D5577,DATA!A:F,5,FALSE)</f>
        <v>1.3726988247862192E-2</v>
      </c>
      <c r="M5577" s="37">
        <f>VLOOKUP(D5577,DATA!A:F,6,FALSE)</f>
        <v>1285.5</v>
      </c>
      <c r="N5577" s="36">
        <f t="shared" si="456"/>
        <v>12.861419667513205</v>
      </c>
      <c r="O5577" s="36">
        <f t="shared" si="457"/>
        <v>12.862685039476222</v>
      </c>
      <c r="P5577" s="36">
        <f t="shared" si="458"/>
        <v>1.2653719630169036E-3</v>
      </c>
      <c r="Q5577" s="36">
        <f t="shared" si="459"/>
        <v>2.5160192986489648E-2</v>
      </c>
    </row>
    <row r="5578" spans="1:17" x14ac:dyDescent="0.3">
      <c r="A5578" s="29">
        <v>2094036</v>
      </c>
      <c r="B5578" s="1">
        <v>136</v>
      </c>
      <c r="C5578" s="1" t="s">
        <v>14</v>
      </c>
      <c r="D5578" s="1" t="s">
        <v>53</v>
      </c>
      <c r="E5578" s="1" t="s">
        <v>54</v>
      </c>
      <c r="F5578" s="47">
        <v>714</v>
      </c>
      <c r="G5578" s="34">
        <v>1146.1199999999999</v>
      </c>
      <c r="H5578" s="1" t="s">
        <v>218</v>
      </c>
      <c r="I5578" s="34">
        <v>8.2248000000000009E-3</v>
      </c>
      <c r="J5578" s="34">
        <v>2163.431</v>
      </c>
      <c r="K5578" s="35" t="str">
        <f t="shared" si="455"/>
        <v>Leenderbos, Groote Heide &amp; De Plateaux_H4030</v>
      </c>
      <c r="L5578" s="36">
        <f>VLOOKUP(D5578,DATA!A:F,5,FALSE)</f>
        <v>1.0986712608830001E-2</v>
      </c>
      <c r="M5578" s="37">
        <f>VLOOKUP(D5578,DATA!A:F,6,FALSE)</f>
        <v>982</v>
      </c>
      <c r="N5578" s="36">
        <f t="shared" si="456"/>
        <v>85.853064729178612</v>
      </c>
      <c r="O5578" s="36">
        <f t="shared" si="457"/>
        <v>85.854162210681949</v>
      </c>
      <c r="P5578" s="36">
        <f t="shared" si="458"/>
        <v>1.0974815033364393E-3</v>
      </c>
      <c r="Q5578" s="36">
        <f t="shared" si="459"/>
        <v>2.3743255062446563E-2</v>
      </c>
    </row>
    <row r="5579" spans="1:17" x14ac:dyDescent="0.3">
      <c r="A5579" s="30">
        <v>2094038</v>
      </c>
      <c r="B5579" s="14">
        <v>136</v>
      </c>
      <c r="C5579" s="14" t="s">
        <v>14</v>
      </c>
      <c r="D5579" s="14" t="s">
        <v>55</v>
      </c>
      <c r="E5579" s="14" t="s">
        <v>56</v>
      </c>
      <c r="F5579" s="48">
        <v>500</v>
      </c>
      <c r="G5579" s="38">
        <v>878.92</v>
      </c>
      <c r="H5579" s="14" t="s">
        <v>218</v>
      </c>
      <c r="I5579" s="38">
        <v>6.5209999999999999E-3</v>
      </c>
      <c r="J5579" s="38">
        <v>278.9228</v>
      </c>
      <c r="K5579" s="39" t="str">
        <f t="shared" si="455"/>
        <v>Leenderbos, Groote Heide &amp; De Plateaux_H3130</v>
      </c>
      <c r="L5579" s="40">
        <f>VLOOKUP(D5579,DATA!A:F,5,FALSE)</f>
        <v>0</v>
      </c>
      <c r="M5579" s="41">
        <f>VLOOKUP(D5579,DATA!A:F,6,FALSE)</f>
        <v>3.5</v>
      </c>
      <c r="N5579" s="40">
        <f t="shared" si="456"/>
        <v>50</v>
      </c>
      <c r="O5579" s="40">
        <f t="shared" si="457"/>
        <v>50</v>
      </c>
      <c r="P5579" s="40">
        <f>J5579/10000*I5579</f>
        <v>1.8188555787999999E-4</v>
      </c>
      <c r="Q5579" s="40">
        <f>IF(AND(H5579&lt;&gt;"below",I5579&gt;=0.005),M5579*P5579,0)</f>
        <v>6.3659945258000001E-4</v>
      </c>
    </row>
    <row r="5580" spans="1:17" x14ac:dyDescent="0.3">
      <c r="A5580" s="29">
        <v>2094038</v>
      </c>
      <c r="B5580" s="1">
        <v>136</v>
      </c>
      <c r="C5580" s="1" t="s">
        <v>14</v>
      </c>
      <c r="D5580" s="1" t="s">
        <v>57</v>
      </c>
      <c r="E5580" s="1" t="s">
        <v>58</v>
      </c>
      <c r="F5580" s="47">
        <v>714</v>
      </c>
      <c r="G5580" s="34">
        <v>878.92</v>
      </c>
      <c r="H5580" s="1" t="s">
        <v>218</v>
      </c>
      <c r="I5580" s="34">
        <v>6.5209999999999999E-3</v>
      </c>
      <c r="J5580" s="34">
        <v>746.95556999999997</v>
      </c>
      <c r="K5580" s="35" t="str">
        <f t="shared" si="455"/>
        <v>Leenderbos, Groote Heide &amp; De Plateaux_H3160</v>
      </c>
      <c r="L5580" s="36">
        <f>VLOOKUP(D5580,DATA!A:F,5,FALSE)</f>
        <v>1.0986712608830001E-2</v>
      </c>
      <c r="M5580" s="37">
        <f>VLOOKUP(D5580,DATA!A:F,6,FALSE)</f>
        <v>982</v>
      </c>
      <c r="N5580" s="36">
        <f t="shared" si="456"/>
        <v>24.369812492627755</v>
      </c>
      <c r="O5580" s="36">
        <f t="shared" si="457"/>
        <v>24.37113298927839</v>
      </c>
      <c r="P5580" s="36">
        <f t="shared" si="458"/>
        <v>1.3204966506350502E-3</v>
      </c>
      <c r="Q5580" s="36">
        <f t="shared" si="459"/>
        <v>9.8635232835819469E-3</v>
      </c>
    </row>
    <row r="5581" spans="1:17" x14ac:dyDescent="0.3">
      <c r="A5581" s="29">
        <v>2094038</v>
      </c>
      <c r="B5581" s="1">
        <v>136</v>
      </c>
      <c r="C5581" s="1" t="s">
        <v>14</v>
      </c>
      <c r="D5581" s="1" t="s">
        <v>53</v>
      </c>
      <c r="E5581" s="1" t="s">
        <v>54</v>
      </c>
      <c r="F5581" s="47">
        <v>714</v>
      </c>
      <c r="G5581" s="34">
        <v>878.92</v>
      </c>
      <c r="H5581" s="1" t="s">
        <v>218</v>
      </c>
      <c r="I5581" s="34">
        <v>6.5209999999999999E-3</v>
      </c>
      <c r="J5581" s="34">
        <v>2068.22736590668</v>
      </c>
      <c r="K5581" s="35" t="str">
        <f t="shared" si="455"/>
        <v>Leenderbos, Groote Heide &amp; De Plateaux_H4030</v>
      </c>
      <c r="L5581" s="36">
        <f>VLOOKUP(D5581,DATA!A:F,5,FALSE)</f>
        <v>1.0986712608830001E-2</v>
      </c>
      <c r="M5581" s="37">
        <f>VLOOKUP(D5581,DATA!A:F,6,FALSE)</f>
        <v>982</v>
      </c>
      <c r="N5581" s="36">
        <f t="shared" si="456"/>
        <v>24.369812492627755</v>
      </c>
      <c r="O5581" s="36">
        <f t="shared" si="457"/>
        <v>24.37113298927839</v>
      </c>
      <c r="P5581" s="36">
        <f t="shared" si="458"/>
        <v>1.3204966506350502E-3</v>
      </c>
      <c r="Q5581" s="36">
        <f t="shared" si="459"/>
        <v>2.7310873094315232E-2</v>
      </c>
    </row>
    <row r="5582" spans="1:17" x14ac:dyDescent="0.3">
      <c r="A5582" s="29">
        <v>2094040</v>
      </c>
      <c r="B5582" s="1">
        <v>136</v>
      </c>
      <c r="C5582" s="1" t="s">
        <v>14</v>
      </c>
      <c r="D5582" s="1" t="s">
        <v>41</v>
      </c>
      <c r="E5582" s="1" t="s">
        <v>42</v>
      </c>
      <c r="F5582" s="47">
        <v>1071</v>
      </c>
      <c r="G5582" s="34">
        <v>1157.77</v>
      </c>
      <c r="H5582" s="1" t="s">
        <v>218</v>
      </c>
      <c r="I5582" s="34">
        <v>7.9617999999999998E-3</v>
      </c>
      <c r="J5582" s="34">
        <v>106.09690000000001</v>
      </c>
      <c r="K5582" s="35" t="str">
        <f t="shared" si="455"/>
        <v>Leenderbos, Groote Heide &amp; De Plateaux_H4010A</v>
      </c>
      <c r="L5582" s="36">
        <f>VLOOKUP(D5582,DATA!A:F,5,FALSE)</f>
        <v>1.3726988247862192E-2</v>
      </c>
      <c r="M5582" s="37">
        <f>VLOOKUP(D5582,DATA!A:F,6,FALSE)</f>
        <v>1285.5</v>
      </c>
      <c r="N5582" s="36">
        <f t="shared" si="456"/>
        <v>14.762538849670673</v>
      </c>
      <c r="O5582" s="36">
        <f t="shared" si="457"/>
        <v>14.763914141332954</v>
      </c>
      <c r="P5582" s="36">
        <f t="shared" si="458"/>
        <v>1.3752916622813416E-3</v>
      </c>
      <c r="Q5582" s="36">
        <f t="shared" si="459"/>
        <v>1.4591418196389727E-3</v>
      </c>
    </row>
    <row r="5583" spans="1:17" x14ac:dyDescent="0.3">
      <c r="A5583" s="29">
        <v>2094040</v>
      </c>
      <c r="B5583" s="1">
        <v>136</v>
      </c>
      <c r="C5583" s="1" t="s">
        <v>14</v>
      </c>
      <c r="D5583" s="1" t="s">
        <v>53</v>
      </c>
      <c r="E5583" s="1" t="s">
        <v>54</v>
      </c>
      <c r="F5583" s="47">
        <v>714</v>
      </c>
      <c r="G5583" s="34">
        <v>1157.77</v>
      </c>
      <c r="H5583" s="1" t="s">
        <v>218</v>
      </c>
      <c r="I5583" s="34">
        <v>7.9617999999999998E-3</v>
      </c>
      <c r="J5583" s="34">
        <v>5347.9459999999999</v>
      </c>
      <c r="K5583" s="35" t="str">
        <f t="shared" si="455"/>
        <v>Leenderbos, Groote Heide &amp; De Plateaux_H4030</v>
      </c>
      <c r="L5583" s="36">
        <f>VLOOKUP(D5583,DATA!A:F,5,FALSE)</f>
        <v>1.0986712608830001E-2</v>
      </c>
      <c r="M5583" s="37">
        <f>VLOOKUP(D5583,DATA!A:F,6,FALSE)</f>
        <v>982</v>
      </c>
      <c r="N5583" s="36">
        <f t="shared" si="456"/>
        <v>87.337493596223553</v>
      </c>
      <c r="O5583" s="36">
        <f t="shared" si="457"/>
        <v>87.338460949810468</v>
      </c>
      <c r="P5583" s="36">
        <f t="shared" si="458"/>
        <v>9.673535869154648E-4</v>
      </c>
      <c r="Q5583" s="36">
        <f t="shared" si="459"/>
        <v>5.1733547457302125E-2</v>
      </c>
    </row>
    <row r="5584" spans="1:17" x14ac:dyDescent="0.3">
      <c r="A5584" s="29">
        <v>2094056</v>
      </c>
      <c r="B5584" s="1">
        <v>136</v>
      </c>
      <c r="C5584" s="1" t="s">
        <v>14</v>
      </c>
      <c r="D5584" s="1" t="s">
        <v>53</v>
      </c>
      <c r="E5584" s="1" t="s">
        <v>54</v>
      </c>
      <c r="F5584" s="47">
        <v>714</v>
      </c>
      <c r="G5584" s="34">
        <v>1129.8599999999999</v>
      </c>
      <c r="H5584" s="1" t="s">
        <v>218</v>
      </c>
      <c r="I5584" s="34">
        <v>7.3244E-3</v>
      </c>
      <c r="J5584" s="34">
        <v>2217.4067</v>
      </c>
      <c r="K5584" s="35" t="str">
        <f t="shared" si="455"/>
        <v>Leenderbos, Groote Heide &amp; De Plateaux_H4030</v>
      </c>
      <c r="L5584" s="36">
        <f>VLOOKUP(D5584,DATA!A:F,5,FALSE)</f>
        <v>1.0986712608830001E-2</v>
      </c>
      <c r="M5584" s="37">
        <f>VLOOKUP(D5584,DATA!A:F,6,FALSE)</f>
        <v>982</v>
      </c>
      <c r="N5584" s="36">
        <f t="shared" si="456"/>
        <v>83.541415756204501</v>
      </c>
      <c r="O5584" s="36">
        <f t="shared" si="457"/>
        <v>83.542522182278475</v>
      </c>
      <c r="P5584" s="36">
        <f t="shared" si="458"/>
        <v>1.1064260739743759E-3</v>
      </c>
      <c r="Q5584" s="36">
        <f t="shared" si="459"/>
        <v>2.4533965894854765E-2</v>
      </c>
    </row>
    <row r="5585" spans="1:17" x14ac:dyDescent="0.3">
      <c r="A5585" s="29">
        <v>2094056</v>
      </c>
      <c r="B5585" s="1">
        <v>136</v>
      </c>
      <c r="C5585" s="1" t="s">
        <v>14</v>
      </c>
      <c r="D5585" s="1" t="s">
        <v>51</v>
      </c>
      <c r="E5585" s="1" t="s">
        <v>52</v>
      </c>
      <c r="F5585" s="47">
        <v>1000</v>
      </c>
      <c r="G5585" s="34">
        <v>1129.8599999999999</v>
      </c>
      <c r="H5585" s="1" t="s">
        <v>218</v>
      </c>
      <c r="I5585" s="34">
        <v>7.3244E-3</v>
      </c>
      <c r="J5585" s="34">
        <v>39.121029999999998</v>
      </c>
      <c r="K5585" s="35" t="str">
        <f t="shared" si="455"/>
        <v>Leenderbos, Groote Heide &amp; De Plateaux_Lg09</v>
      </c>
      <c r="L5585" s="36">
        <f>VLOOKUP(D5585,DATA!A:F,5,FALSE)</f>
        <v>8.4126827976184013E-3</v>
      </c>
      <c r="M5585" s="37">
        <f>VLOOKUP(D5585,DATA!A:F,6,FALSE)</f>
        <v>1350</v>
      </c>
      <c r="N5585" s="36">
        <f t="shared" si="456"/>
        <v>13.564199785520257</v>
      </c>
      <c r="O5585" s="36">
        <f t="shared" si="457"/>
        <v>13.564922229461351</v>
      </c>
      <c r="P5585" s="36">
        <f t="shared" si="458"/>
        <v>7.2244394109333143E-4</v>
      </c>
      <c r="Q5585" s="36">
        <f t="shared" si="459"/>
        <v>2.8262751092830452E-4</v>
      </c>
    </row>
    <row r="5586" spans="1:17" x14ac:dyDescent="0.3">
      <c r="A5586" s="29">
        <v>2095565</v>
      </c>
      <c r="B5586" s="1">
        <v>136</v>
      </c>
      <c r="C5586" s="1" t="s">
        <v>14</v>
      </c>
      <c r="D5586" s="1" t="s">
        <v>41</v>
      </c>
      <c r="E5586" s="1" t="s">
        <v>42</v>
      </c>
      <c r="F5586" s="47">
        <v>1071</v>
      </c>
      <c r="G5586" s="34">
        <v>1440.01</v>
      </c>
      <c r="H5586" s="1" t="s">
        <v>218</v>
      </c>
      <c r="I5586" s="34">
        <v>1.04464E-2</v>
      </c>
      <c r="J5586" s="34">
        <v>1314.7357</v>
      </c>
      <c r="K5586" s="35" t="str">
        <f t="shared" si="455"/>
        <v>Leenderbos, Groote Heide &amp; De Plateaux_H4010A</v>
      </c>
      <c r="L5586" s="36">
        <f>VLOOKUP(D5586,DATA!A:F,5,FALSE)</f>
        <v>1.3726988247862192E-2</v>
      </c>
      <c r="M5586" s="37">
        <f>VLOOKUP(D5586,DATA!A:F,6,FALSE)</f>
        <v>1285.5</v>
      </c>
      <c r="N5586" s="36">
        <f t="shared" si="456"/>
        <v>89.29234594168237</v>
      </c>
      <c r="O5586" s="36">
        <f t="shared" si="457"/>
        <v>89.293716905546574</v>
      </c>
      <c r="P5586" s="36">
        <f t="shared" si="458"/>
        <v>1.3709638642041E-3</v>
      </c>
      <c r="Q5586" s="36">
        <f t="shared" si="459"/>
        <v>1.8024551356790822E-2</v>
      </c>
    </row>
    <row r="5587" spans="1:17" x14ac:dyDescent="0.3">
      <c r="A5587" s="29">
        <v>2095565</v>
      </c>
      <c r="B5587" s="1">
        <v>136</v>
      </c>
      <c r="C5587" s="1" t="s">
        <v>14</v>
      </c>
      <c r="D5587" s="1" t="s">
        <v>53</v>
      </c>
      <c r="E5587" s="1" t="s">
        <v>54</v>
      </c>
      <c r="F5587" s="47">
        <v>714</v>
      </c>
      <c r="G5587" s="34">
        <v>1440.01</v>
      </c>
      <c r="H5587" s="1" t="s">
        <v>218</v>
      </c>
      <c r="I5587" s="34">
        <v>1.04464E-2</v>
      </c>
      <c r="J5587" s="34">
        <v>22.275915000000001</v>
      </c>
      <c r="K5587" s="35" t="str">
        <f t="shared" si="455"/>
        <v>Leenderbos, Groote Heide &amp; De Plateaux_H4030</v>
      </c>
      <c r="L5587" s="36">
        <f>VLOOKUP(D5587,DATA!A:F,5,FALSE)</f>
        <v>1.0986712608830001E-2</v>
      </c>
      <c r="M5587" s="37">
        <f>VLOOKUP(D5587,DATA!A:F,6,FALSE)</f>
        <v>982</v>
      </c>
      <c r="N5587" s="36">
        <f t="shared" si="456"/>
        <v>99.351671939368757</v>
      </c>
      <c r="O5587" s="36">
        <f t="shared" si="457"/>
        <v>99.351745862408293</v>
      </c>
      <c r="P5587" s="36">
        <f t="shared" si="458"/>
        <v>7.3923039536794022E-5</v>
      </c>
      <c r="Q5587" s="36">
        <f t="shared" si="459"/>
        <v>1.6467033452632632E-5</v>
      </c>
    </row>
    <row r="5588" spans="1:17" x14ac:dyDescent="0.3">
      <c r="A5588" s="30">
        <v>2095566</v>
      </c>
      <c r="B5588" s="14">
        <v>136</v>
      </c>
      <c r="C5588" s="14" t="s">
        <v>14</v>
      </c>
      <c r="D5588" s="14" t="s">
        <v>55</v>
      </c>
      <c r="E5588" s="14" t="s">
        <v>56</v>
      </c>
      <c r="F5588" s="48">
        <v>500</v>
      </c>
      <c r="G5588" s="38">
        <v>922.48</v>
      </c>
      <c r="H5588" s="14" t="s">
        <v>218</v>
      </c>
      <c r="I5588" s="38">
        <v>6.8209999999999998E-3</v>
      </c>
      <c r="J5588" s="38">
        <v>21.969342999999999</v>
      </c>
      <c r="K5588" s="39" t="str">
        <f t="shared" si="455"/>
        <v>Leenderbos, Groote Heide &amp; De Plateaux_H3130</v>
      </c>
      <c r="L5588" s="40">
        <f>VLOOKUP(D5588,DATA!A:F,5,FALSE)</f>
        <v>0</v>
      </c>
      <c r="M5588" s="41">
        <f>VLOOKUP(D5588,DATA!A:F,6,FALSE)</f>
        <v>3.5</v>
      </c>
      <c r="N5588" s="40">
        <f t="shared" si="456"/>
        <v>50</v>
      </c>
      <c r="O5588" s="40">
        <f t="shared" si="457"/>
        <v>50</v>
      </c>
      <c r="P5588" s="40">
        <f>J5588/10000*I5588</f>
        <v>1.4985288860299998E-5</v>
      </c>
      <c r="Q5588" s="40">
        <f>IF(AND(H5588&lt;&gt;"below",I5588&gt;=0.005),M5588*P5588,0)</f>
        <v>5.2448511011049993E-5</v>
      </c>
    </row>
    <row r="5589" spans="1:17" x14ac:dyDescent="0.3">
      <c r="A5589" s="29">
        <v>2095566</v>
      </c>
      <c r="B5589" s="1">
        <v>136</v>
      </c>
      <c r="C5589" s="1" t="s">
        <v>14</v>
      </c>
      <c r="D5589" s="1" t="s">
        <v>53</v>
      </c>
      <c r="E5589" s="1" t="s">
        <v>54</v>
      </c>
      <c r="F5589" s="47">
        <v>714</v>
      </c>
      <c r="G5589" s="34">
        <v>922.48</v>
      </c>
      <c r="H5589" s="1" t="s">
        <v>218</v>
      </c>
      <c r="I5589" s="34">
        <v>6.8209999999999998E-3</v>
      </c>
      <c r="J5589" s="34">
        <v>540.22046</v>
      </c>
      <c r="K5589" s="35" t="str">
        <f t="shared" si="455"/>
        <v>Leenderbos, Groote Heide &amp; De Plateaux_H4030</v>
      </c>
      <c r="L5589" s="36">
        <f>VLOOKUP(D5589,DATA!A:F,5,FALSE)</f>
        <v>1.0986712608830001E-2</v>
      </c>
      <c r="M5589" s="37">
        <f>VLOOKUP(D5589,DATA!A:F,6,FALSE)</f>
        <v>982</v>
      </c>
      <c r="N5589" s="36">
        <f t="shared" si="456"/>
        <v>34.210466288249542</v>
      </c>
      <c r="O5589" s="36">
        <f t="shared" si="457"/>
        <v>34.21215298401485</v>
      </c>
      <c r="P5589" s="36">
        <f t="shared" si="458"/>
        <v>1.6866957653078885E-3</v>
      </c>
      <c r="Q5589" s="36">
        <f t="shared" si="459"/>
        <v>9.1118756221467961E-3</v>
      </c>
    </row>
    <row r="5590" spans="1:17" x14ac:dyDescent="0.3">
      <c r="A5590" s="29">
        <v>2095568</v>
      </c>
      <c r="B5590" s="1">
        <v>136</v>
      </c>
      <c r="C5590" s="1" t="s">
        <v>14</v>
      </c>
      <c r="D5590" s="1" t="s">
        <v>53</v>
      </c>
      <c r="E5590" s="1" t="s">
        <v>54</v>
      </c>
      <c r="F5590" s="47">
        <v>714</v>
      </c>
      <c r="G5590" s="34">
        <v>867.48</v>
      </c>
      <c r="H5590" s="1" t="s">
        <v>218</v>
      </c>
      <c r="I5590" s="34">
        <v>6.3463E-3</v>
      </c>
      <c r="J5590" s="34">
        <v>601.13103999999998</v>
      </c>
      <c r="K5590" s="35" t="str">
        <f t="shared" si="455"/>
        <v>Leenderbos, Groote Heide &amp; De Plateaux_H4030</v>
      </c>
      <c r="L5590" s="36">
        <f>VLOOKUP(D5590,DATA!A:F,5,FALSE)</f>
        <v>1.0986712608830001E-2</v>
      </c>
      <c r="M5590" s="37">
        <f>VLOOKUP(D5590,DATA!A:F,6,FALSE)</f>
        <v>982</v>
      </c>
      <c r="N5590" s="36">
        <f t="shared" si="456"/>
        <v>22.128419593807021</v>
      </c>
      <c r="O5590" s="36">
        <f t="shared" si="457"/>
        <v>22.129621100484584</v>
      </c>
      <c r="P5590" s="36">
        <f t="shared" si="458"/>
        <v>1.2015066775639127E-3</v>
      </c>
      <c r="Q5590" s="36">
        <f t="shared" si="459"/>
        <v>7.2226295865093944E-3</v>
      </c>
    </row>
    <row r="5591" spans="1:17" x14ac:dyDescent="0.3">
      <c r="A5591" s="29">
        <v>2095569</v>
      </c>
      <c r="B5591" s="1">
        <v>136</v>
      </c>
      <c r="C5591" s="1" t="s">
        <v>14</v>
      </c>
      <c r="D5591" s="1" t="s">
        <v>53</v>
      </c>
      <c r="E5591" s="1" t="s">
        <v>54</v>
      </c>
      <c r="F5591" s="47">
        <v>714</v>
      </c>
      <c r="G5591" s="34">
        <v>949.65</v>
      </c>
      <c r="H5591" s="1" t="s">
        <v>218</v>
      </c>
      <c r="I5591" s="34">
        <v>6.6278999999999999E-3</v>
      </c>
      <c r="J5591" s="34">
        <v>2679.3195999999998</v>
      </c>
      <c r="K5591" s="35" t="str">
        <f t="shared" si="455"/>
        <v>Leenderbos, Groote Heide &amp; De Plateaux_H4030</v>
      </c>
      <c r="L5591" s="36">
        <f>VLOOKUP(D5591,DATA!A:F,5,FALSE)</f>
        <v>1.0986712608830001E-2</v>
      </c>
      <c r="M5591" s="37">
        <f>VLOOKUP(D5591,DATA!A:F,6,FALSE)</f>
        <v>982</v>
      </c>
      <c r="N5591" s="36">
        <f t="shared" si="456"/>
        <v>41.206866812256635</v>
      </c>
      <c r="O5591" s="36">
        <f t="shared" si="457"/>
        <v>41.208630991432123</v>
      </c>
      <c r="P5591" s="36">
        <f t="shared" si="458"/>
        <v>1.7641791754883229E-3</v>
      </c>
      <c r="Q5591" s="36">
        <f t="shared" si="459"/>
        <v>4.7267998427977027E-2</v>
      </c>
    </row>
    <row r="5592" spans="1:17" x14ac:dyDescent="0.3">
      <c r="A5592" s="29">
        <v>2097094</v>
      </c>
      <c r="B5592" s="1">
        <v>136</v>
      </c>
      <c r="C5592" s="1" t="s">
        <v>14</v>
      </c>
      <c r="D5592" s="1" t="s">
        <v>41</v>
      </c>
      <c r="E5592" s="1" t="s">
        <v>42</v>
      </c>
      <c r="F5592" s="47">
        <v>1071</v>
      </c>
      <c r="G5592" s="34">
        <v>1145.46</v>
      </c>
      <c r="H5592" s="1" t="s">
        <v>218</v>
      </c>
      <c r="I5592" s="34">
        <v>8.2427000000000004E-3</v>
      </c>
      <c r="J5592" s="34">
        <v>5461.0540000000001</v>
      </c>
      <c r="K5592" s="35" t="str">
        <f t="shared" si="455"/>
        <v>Leenderbos, Groote Heide &amp; De Plateaux_H4010A</v>
      </c>
      <c r="L5592" s="36">
        <f>VLOOKUP(D5592,DATA!A:F,5,FALSE)</f>
        <v>1.3726988247862192E-2</v>
      </c>
      <c r="M5592" s="37">
        <f>VLOOKUP(D5592,DATA!A:F,6,FALSE)</f>
        <v>1285.5</v>
      </c>
      <c r="N5592" s="36">
        <f t="shared" si="456"/>
        <v>12.76022518943646</v>
      </c>
      <c r="O5592" s="36">
        <f t="shared" si="457"/>
        <v>12.761484798942254</v>
      </c>
      <c r="P5592" s="36">
        <f t="shared" si="458"/>
        <v>1.2596095057944012E-3</v>
      </c>
      <c r="Q5592" s="36">
        <f t="shared" si="459"/>
        <v>6.878795530056539E-2</v>
      </c>
    </row>
    <row r="5593" spans="1:17" x14ac:dyDescent="0.3">
      <c r="A5593" s="29">
        <v>2097094</v>
      </c>
      <c r="B5593" s="1">
        <v>136</v>
      </c>
      <c r="C5593" s="1" t="s">
        <v>14</v>
      </c>
      <c r="D5593" s="1" t="s">
        <v>53</v>
      </c>
      <c r="E5593" s="1" t="s">
        <v>54</v>
      </c>
      <c r="F5593" s="47">
        <v>714</v>
      </c>
      <c r="G5593" s="34">
        <v>1145.46</v>
      </c>
      <c r="H5593" s="1" t="s">
        <v>218</v>
      </c>
      <c r="I5593" s="34">
        <v>8.2427000000000004E-3</v>
      </c>
      <c r="J5593" s="34">
        <v>1555.777</v>
      </c>
      <c r="K5593" s="35" t="str">
        <f t="shared" si="455"/>
        <v>Leenderbos, Groote Heide &amp; De Plateaux_H4030</v>
      </c>
      <c r="L5593" s="36">
        <f>VLOOKUP(D5593,DATA!A:F,5,FALSE)</f>
        <v>1.0986712608830001E-2</v>
      </c>
      <c r="M5593" s="37">
        <f>VLOOKUP(D5593,DATA!A:F,6,FALSE)</f>
        <v>982</v>
      </c>
      <c r="N5593" s="36">
        <f t="shared" si="456"/>
        <v>85.764765176125309</v>
      </c>
      <c r="O5593" s="36">
        <f t="shared" si="457"/>
        <v>85.765870772816299</v>
      </c>
      <c r="P5593" s="36">
        <f t="shared" si="458"/>
        <v>1.1055966909907511E-3</v>
      </c>
      <c r="Q5593" s="36">
        <f t="shared" si="459"/>
        <v>1.7200619031195179E-2</v>
      </c>
    </row>
    <row r="5594" spans="1:17" x14ac:dyDescent="0.3">
      <c r="A5594" s="29">
        <v>2097094</v>
      </c>
      <c r="B5594" s="1">
        <v>136</v>
      </c>
      <c r="C5594" s="1" t="s">
        <v>14</v>
      </c>
      <c r="D5594" s="1" t="s">
        <v>43</v>
      </c>
      <c r="E5594" s="1" t="s">
        <v>44</v>
      </c>
      <c r="F5594" s="47">
        <v>1071</v>
      </c>
      <c r="G5594" s="34">
        <v>1145.46</v>
      </c>
      <c r="H5594" s="1" t="s">
        <v>218</v>
      </c>
      <c r="I5594" s="34">
        <v>8.2427000000000004E-3</v>
      </c>
      <c r="J5594" s="34">
        <v>82.876853999999994</v>
      </c>
      <c r="K5594" s="35" t="str">
        <f t="shared" si="455"/>
        <v>Leenderbos, Groote Heide &amp; De Plateaux_H7150</v>
      </c>
      <c r="L5594" s="36">
        <f>VLOOKUP(D5594,DATA!A:F,5,FALSE)</f>
        <v>1.3726988247862192E-2</v>
      </c>
      <c r="M5594" s="37">
        <f>VLOOKUP(D5594,DATA!A:F,6,FALSE)</f>
        <v>1285.5</v>
      </c>
      <c r="N5594" s="36">
        <f t="shared" si="456"/>
        <v>12.76022518943646</v>
      </c>
      <c r="O5594" s="36">
        <f t="shared" si="457"/>
        <v>12.761484798942254</v>
      </c>
      <c r="P5594" s="36">
        <f t="shared" si="458"/>
        <v>1.2596095057944012E-3</v>
      </c>
      <c r="Q5594" s="36">
        <f t="shared" si="459"/>
        <v>1.0439247310873475E-3</v>
      </c>
    </row>
    <row r="5595" spans="1:17" x14ac:dyDescent="0.3">
      <c r="A5595" s="29">
        <v>2097095</v>
      </c>
      <c r="B5595" s="1">
        <v>136</v>
      </c>
      <c r="C5595" s="1" t="s">
        <v>14</v>
      </c>
      <c r="D5595" s="1" t="s">
        <v>53</v>
      </c>
      <c r="E5595" s="1" t="s">
        <v>54</v>
      </c>
      <c r="F5595" s="47">
        <v>714</v>
      </c>
      <c r="G5595" s="34">
        <v>863.54</v>
      </c>
      <c r="H5595" s="1" t="s">
        <v>218</v>
      </c>
      <c r="I5595" s="34">
        <v>6.4295999999999997E-3</v>
      </c>
      <c r="J5595" s="34">
        <v>798.15210000000002</v>
      </c>
      <c r="K5595" s="35" t="str">
        <f t="shared" si="455"/>
        <v>Leenderbos, Groote Heide &amp; De Plateaux_H4030</v>
      </c>
      <c r="L5595" s="36">
        <f>VLOOKUP(D5595,DATA!A:F,5,FALSE)</f>
        <v>1.0986712608830001E-2</v>
      </c>
      <c r="M5595" s="37">
        <f>VLOOKUP(D5595,DATA!A:F,6,FALSE)</f>
        <v>982</v>
      </c>
      <c r="N5595" s="36">
        <f t="shared" si="456"/>
        <v>21.391503591412643</v>
      </c>
      <c r="O5595" s="36">
        <f t="shared" si="457"/>
        <v>21.392691467931254</v>
      </c>
      <c r="P5595" s="36">
        <f t="shared" si="458"/>
        <v>1.187876518610409E-3</v>
      </c>
      <c r="Q5595" s="36">
        <f t="shared" si="459"/>
        <v>9.4810613786958705E-3</v>
      </c>
    </row>
    <row r="5596" spans="1:17" x14ac:dyDescent="0.3">
      <c r="A5596" s="29">
        <v>2097096</v>
      </c>
      <c r="B5596" s="1">
        <v>136</v>
      </c>
      <c r="C5596" s="1" t="s">
        <v>14</v>
      </c>
      <c r="D5596" s="1" t="s">
        <v>53</v>
      </c>
      <c r="E5596" s="1" t="s">
        <v>54</v>
      </c>
      <c r="F5596" s="47">
        <v>714</v>
      </c>
      <c r="G5596" s="34">
        <v>869.63</v>
      </c>
      <c r="H5596" s="1" t="s">
        <v>218</v>
      </c>
      <c r="I5596" s="34">
        <v>6.4926999999999997E-3</v>
      </c>
      <c r="J5596" s="34">
        <v>1142.5178000000001</v>
      </c>
      <c r="K5596" s="35" t="str">
        <f t="shared" si="455"/>
        <v>Leenderbos, Groote Heide &amp; De Plateaux_H4030</v>
      </c>
      <c r="L5596" s="36">
        <f>VLOOKUP(D5596,DATA!A:F,5,FALSE)</f>
        <v>1.0986712608830001E-2</v>
      </c>
      <c r="M5596" s="37">
        <f>VLOOKUP(D5596,DATA!A:F,6,FALSE)</f>
        <v>982</v>
      </c>
      <c r="N5596" s="36">
        <f t="shared" si="456"/>
        <v>22.538136597265822</v>
      </c>
      <c r="O5596" s="36">
        <f t="shared" si="457"/>
        <v>22.53938199351974</v>
      </c>
      <c r="P5596" s="36">
        <f t="shared" si="458"/>
        <v>1.2453962539176189E-3</v>
      </c>
      <c r="Q5596" s="36">
        <f t="shared" si="459"/>
        <v>1.4228873881541995E-2</v>
      </c>
    </row>
    <row r="5597" spans="1:17" x14ac:dyDescent="0.3">
      <c r="A5597" s="29">
        <v>2097098</v>
      </c>
      <c r="B5597" s="1">
        <v>136</v>
      </c>
      <c r="C5597" s="1" t="s">
        <v>14</v>
      </c>
      <c r="D5597" s="1" t="s">
        <v>53</v>
      </c>
      <c r="E5597" s="1" t="s">
        <v>54</v>
      </c>
      <c r="F5597" s="47">
        <v>714</v>
      </c>
      <c r="G5597" s="34">
        <v>1214.29</v>
      </c>
      <c r="H5597" s="1" t="s">
        <v>218</v>
      </c>
      <c r="I5597" s="34">
        <v>8.4373E-3</v>
      </c>
      <c r="J5597" s="34">
        <v>2794.4148</v>
      </c>
      <c r="K5597" s="35" t="str">
        <f t="shared" si="455"/>
        <v>Leenderbos, Groote Heide &amp; De Plateaux_H4030</v>
      </c>
      <c r="L5597" s="36">
        <f>VLOOKUP(D5597,DATA!A:F,5,FALSE)</f>
        <v>1.0986712608830001E-2</v>
      </c>
      <c r="M5597" s="37">
        <f>VLOOKUP(D5597,DATA!A:F,6,FALSE)</f>
        <v>982</v>
      </c>
      <c r="N5597" s="36">
        <f t="shared" si="456"/>
        <v>92.771470071902641</v>
      </c>
      <c r="O5597" s="36">
        <f t="shared" si="457"/>
        <v>92.772091682569908</v>
      </c>
      <c r="P5597" s="36">
        <f t="shared" si="458"/>
        <v>6.2161066726673653E-4</v>
      </c>
      <c r="Q5597" s="36">
        <f t="shared" si="459"/>
        <v>1.737038048448044E-2</v>
      </c>
    </row>
    <row r="5598" spans="1:17" x14ac:dyDescent="0.3">
      <c r="A5598" s="29">
        <v>2097114</v>
      </c>
      <c r="B5598" s="1">
        <v>136</v>
      </c>
      <c r="C5598" s="1" t="s">
        <v>14</v>
      </c>
      <c r="D5598" s="1" t="s">
        <v>53</v>
      </c>
      <c r="E5598" s="1" t="s">
        <v>54</v>
      </c>
      <c r="F5598" s="47">
        <v>714</v>
      </c>
      <c r="G5598" s="34">
        <v>1130.7</v>
      </c>
      <c r="H5598" s="1" t="s">
        <v>218</v>
      </c>
      <c r="I5598" s="34">
        <v>7.3473000000000002E-3</v>
      </c>
      <c r="J5598" s="34">
        <v>1683.1034999999999</v>
      </c>
      <c r="K5598" s="35" t="str">
        <f t="shared" si="455"/>
        <v>Leenderbos, Groote Heide &amp; De Plateaux_H4030</v>
      </c>
      <c r="L5598" s="36">
        <f>VLOOKUP(D5598,DATA!A:F,5,FALSE)</f>
        <v>1.0986712608830001E-2</v>
      </c>
      <c r="M5598" s="37">
        <f>VLOOKUP(D5598,DATA!A:F,6,FALSE)</f>
        <v>982</v>
      </c>
      <c r="N5598" s="36">
        <f t="shared" si="456"/>
        <v>83.667917353230564</v>
      </c>
      <c r="O5598" s="36">
        <f t="shared" si="457"/>
        <v>83.669020375452277</v>
      </c>
      <c r="P5598" s="36">
        <f t="shared" si="458"/>
        <v>1.1030222217129904E-3</v>
      </c>
      <c r="Q5598" s="36">
        <f t="shared" si="459"/>
        <v>1.8565005619429101E-2</v>
      </c>
    </row>
    <row r="5599" spans="1:17" x14ac:dyDescent="0.3">
      <c r="A5599" s="29">
        <v>2097114</v>
      </c>
      <c r="B5599" s="1">
        <v>136</v>
      </c>
      <c r="C5599" s="1" t="s">
        <v>14</v>
      </c>
      <c r="D5599" s="1" t="s">
        <v>51</v>
      </c>
      <c r="E5599" s="1" t="s">
        <v>52</v>
      </c>
      <c r="F5599" s="47">
        <v>1000</v>
      </c>
      <c r="G5599" s="34">
        <v>1130.7</v>
      </c>
      <c r="H5599" s="1" t="s">
        <v>218</v>
      </c>
      <c r="I5599" s="34">
        <v>7.3473000000000002E-3</v>
      </c>
      <c r="J5599" s="34">
        <v>1483.8375000000001</v>
      </c>
      <c r="K5599" s="35" t="str">
        <f t="shared" si="455"/>
        <v>Leenderbos, Groote Heide &amp; De Plateaux_Lg09</v>
      </c>
      <c r="L5599" s="36">
        <f>VLOOKUP(D5599,DATA!A:F,5,FALSE)</f>
        <v>8.4126827976184013E-3</v>
      </c>
      <c r="M5599" s="37">
        <f>VLOOKUP(D5599,DATA!A:F,6,FALSE)</f>
        <v>1350</v>
      </c>
      <c r="N5599" s="36">
        <f t="shared" si="456"/>
        <v>13.647265055870568</v>
      </c>
      <c r="O5599" s="36">
        <f t="shared" si="457"/>
        <v>13.647993495842565</v>
      </c>
      <c r="P5599" s="36">
        <f t="shared" si="458"/>
        <v>7.2843997199711907E-4</v>
      </c>
      <c r="Q5599" s="36">
        <f t="shared" si="459"/>
        <v>1.0808865469482752E-2</v>
      </c>
    </row>
    <row r="5600" spans="1:17" x14ac:dyDescent="0.3">
      <c r="A5600" s="29">
        <v>2097115</v>
      </c>
      <c r="B5600" s="1">
        <v>136</v>
      </c>
      <c r="C5600" s="1" t="s">
        <v>14</v>
      </c>
      <c r="D5600" s="1" t="s">
        <v>41</v>
      </c>
      <c r="E5600" s="1" t="s">
        <v>42</v>
      </c>
      <c r="F5600" s="47">
        <v>1071</v>
      </c>
      <c r="G5600" s="34">
        <v>1136.3800000000001</v>
      </c>
      <c r="H5600" s="1" t="s">
        <v>218</v>
      </c>
      <c r="I5600" s="34">
        <v>7.5519999999999997E-3</v>
      </c>
      <c r="J5600" s="34">
        <v>2.1913543</v>
      </c>
      <c r="K5600" s="35" t="str">
        <f t="shared" si="455"/>
        <v>Leenderbos, Groote Heide &amp; De Plateaux_H4010A</v>
      </c>
      <c r="L5600" s="36">
        <f>VLOOKUP(D5600,DATA!A:F,5,FALSE)</f>
        <v>1.3726988247862192E-2</v>
      </c>
      <c r="M5600" s="37">
        <f>VLOOKUP(D5600,DATA!A:F,6,FALSE)</f>
        <v>1285.5</v>
      </c>
      <c r="N5600" s="36">
        <f t="shared" si="456"/>
        <v>11.435905732488598</v>
      </c>
      <c r="O5600" s="36">
        <f t="shared" si="457"/>
        <v>11.436955716915071</v>
      </c>
      <c r="P5600" s="36">
        <f t="shared" si="458"/>
        <v>1.0499844264728608E-3</v>
      </c>
      <c r="Q5600" s="36">
        <f t="shared" si="459"/>
        <v>2.3008878878843374E-5</v>
      </c>
    </row>
    <row r="5601" spans="1:17" x14ac:dyDescent="0.3">
      <c r="A5601" s="29">
        <v>2097115</v>
      </c>
      <c r="B5601" s="1">
        <v>136</v>
      </c>
      <c r="C5601" s="1" t="s">
        <v>14</v>
      </c>
      <c r="D5601" s="1" t="s">
        <v>53</v>
      </c>
      <c r="E5601" s="1" t="s">
        <v>54</v>
      </c>
      <c r="F5601" s="47">
        <v>714</v>
      </c>
      <c r="G5601" s="34">
        <v>1136.3800000000001</v>
      </c>
      <c r="H5601" s="1" t="s">
        <v>218</v>
      </c>
      <c r="I5601" s="34">
        <v>7.5519999999999997E-3</v>
      </c>
      <c r="J5601" s="34">
        <v>2353.1244999999999</v>
      </c>
      <c r="K5601" s="35" t="str">
        <f t="shared" si="455"/>
        <v>Leenderbos, Groote Heide &amp; De Plateaux_H4030</v>
      </c>
      <c r="L5601" s="36">
        <f>VLOOKUP(D5601,DATA!A:F,5,FALSE)</f>
        <v>1.0986712608830001E-2</v>
      </c>
      <c r="M5601" s="37">
        <f>VLOOKUP(D5601,DATA!A:F,6,FALSE)</f>
        <v>982</v>
      </c>
      <c r="N5601" s="36">
        <f t="shared" si="456"/>
        <v>84.502844329597664</v>
      </c>
      <c r="O5601" s="36">
        <f t="shared" si="457"/>
        <v>84.503930856879876</v>
      </c>
      <c r="P5601" s="36">
        <f t="shared" si="458"/>
        <v>1.0865272822115912E-3</v>
      </c>
      <c r="Q5601" s="36">
        <f t="shared" si="459"/>
        <v>2.5567339676905096E-2</v>
      </c>
    </row>
    <row r="5602" spans="1:17" x14ac:dyDescent="0.3">
      <c r="A5602" s="29">
        <v>2097115</v>
      </c>
      <c r="B5602" s="1">
        <v>136</v>
      </c>
      <c r="C5602" s="1" t="s">
        <v>14</v>
      </c>
      <c r="D5602" s="1" t="s">
        <v>51</v>
      </c>
      <c r="E5602" s="1" t="s">
        <v>52</v>
      </c>
      <c r="F5602" s="47">
        <v>1000</v>
      </c>
      <c r="G5602" s="34">
        <v>1136.3800000000001</v>
      </c>
      <c r="H5602" s="1" t="s">
        <v>218</v>
      </c>
      <c r="I5602" s="34">
        <v>7.5519999999999997E-3</v>
      </c>
      <c r="J5602" s="34">
        <v>419.24799999999999</v>
      </c>
      <c r="K5602" s="35" t="str">
        <f t="shared" si="455"/>
        <v>Leenderbos, Groote Heide &amp; De Plateaux_Lg09</v>
      </c>
      <c r="L5602" s="36">
        <f>VLOOKUP(D5602,DATA!A:F,5,FALSE)</f>
        <v>8.4126827976184013E-3</v>
      </c>
      <c r="M5602" s="37">
        <f>VLOOKUP(D5602,DATA!A:F,6,FALSE)</f>
        <v>1350</v>
      </c>
      <c r="N5602" s="36">
        <f t="shared" si="456"/>
        <v>14.220233658615468</v>
      </c>
      <c r="O5602" s="36">
        <f t="shared" si="457"/>
        <v>14.221008651935263</v>
      </c>
      <c r="P5602" s="36">
        <f t="shared" si="458"/>
        <v>7.7499331979424824E-4</v>
      </c>
      <c r="Q5602" s="36">
        <f t="shared" si="459"/>
        <v>3.24914399337099E-3</v>
      </c>
    </row>
    <row r="5603" spans="1:17" x14ac:dyDescent="0.3">
      <c r="A5603" s="29">
        <v>2098623</v>
      </c>
      <c r="B5603" s="1">
        <v>136</v>
      </c>
      <c r="C5603" s="1" t="s">
        <v>14</v>
      </c>
      <c r="D5603" s="1" t="s">
        <v>53</v>
      </c>
      <c r="E5603" s="1" t="s">
        <v>54</v>
      </c>
      <c r="F5603" s="47">
        <v>714</v>
      </c>
      <c r="G5603" s="34">
        <v>1532.64</v>
      </c>
      <c r="H5603" s="1" t="s">
        <v>218</v>
      </c>
      <c r="I5603" s="34">
        <v>1.11577E-2</v>
      </c>
      <c r="J5603" s="34">
        <v>135.95672999999999</v>
      </c>
      <c r="K5603" s="35" t="str">
        <f t="shared" si="455"/>
        <v>Leenderbos, Groote Heide &amp; De Plateaux_H4030</v>
      </c>
      <c r="L5603" s="36">
        <f>VLOOKUP(D5603,DATA!A:F,5,FALSE)</f>
        <v>1.0986712608830001E-2</v>
      </c>
      <c r="M5603" s="37">
        <f>VLOOKUP(D5603,DATA!A:F,6,FALSE)</f>
        <v>982</v>
      </c>
      <c r="N5603" s="36">
        <f t="shared" si="456"/>
        <v>99.764703529230815</v>
      </c>
      <c r="O5603" s="36">
        <f t="shared" si="457"/>
        <v>99.764732303763566</v>
      </c>
      <c r="P5603" s="36">
        <f t="shared" si="458"/>
        <v>2.8774532751185689E-5</v>
      </c>
      <c r="Q5603" s="36">
        <f t="shared" si="459"/>
        <v>3.9120913801291097E-5</v>
      </c>
    </row>
    <row r="5604" spans="1:17" x14ac:dyDescent="0.3">
      <c r="A5604" s="30">
        <v>2098624</v>
      </c>
      <c r="B5604" s="14">
        <v>136</v>
      </c>
      <c r="C5604" s="14" t="s">
        <v>14</v>
      </c>
      <c r="D5604" s="14" t="s">
        <v>55</v>
      </c>
      <c r="E5604" s="14" t="s">
        <v>56</v>
      </c>
      <c r="F5604" s="48">
        <v>500</v>
      </c>
      <c r="G5604" s="38">
        <v>1041.51</v>
      </c>
      <c r="H5604" s="14" t="s">
        <v>218</v>
      </c>
      <c r="I5604" s="38">
        <v>7.7318999999999999E-3</v>
      </c>
      <c r="J5604" s="38">
        <v>321.85498000000001</v>
      </c>
      <c r="K5604" s="39" t="str">
        <f t="shared" si="455"/>
        <v>Leenderbos, Groote Heide &amp; De Plateaux_H3130</v>
      </c>
      <c r="L5604" s="40">
        <f>VLOOKUP(D5604,DATA!A:F,5,FALSE)</f>
        <v>0</v>
      </c>
      <c r="M5604" s="41">
        <f>VLOOKUP(D5604,DATA!A:F,6,FALSE)</f>
        <v>3.5</v>
      </c>
      <c r="N5604" s="40">
        <f t="shared" si="456"/>
        <v>50</v>
      </c>
      <c r="O5604" s="40">
        <f t="shared" si="457"/>
        <v>50</v>
      </c>
      <c r="P5604" s="40">
        <f>J5604/10000*I5604</f>
        <v>2.4885505198619999E-4</v>
      </c>
      <c r="Q5604" s="40">
        <f>IF(AND(H5604&lt;&gt;"below",I5604&gt;=0.005),M5604*P5604,0)</f>
        <v>8.7099268195169998E-4</v>
      </c>
    </row>
    <row r="5605" spans="1:17" x14ac:dyDescent="0.3">
      <c r="A5605" s="29">
        <v>2098624</v>
      </c>
      <c r="B5605" s="1">
        <v>136</v>
      </c>
      <c r="C5605" s="1" t="s">
        <v>14</v>
      </c>
      <c r="D5605" s="1" t="s">
        <v>53</v>
      </c>
      <c r="E5605" s="1" t="s">
        <v>54</v>
      </c>
      <c r="F5605" s="47">
        <v>714</v>
      </c>
      <c r="G5605" s="34">
        <v>1041.51</v>
      </c>
      <c r="H5605" s="1" t="s">
        <v>218</v>
      </c>
      <c r="I5605" s="34">
        <v>7.7318999999999999E-3</v>
      </c>
      <c r="J5605" s="34">
        <v>1970.5363</v>
      </c>
      <c r="K5605" s="35" t="str">
        <f t="shared" si="455"/>
        <v>Leenderbos, Groote Heide &amp; De Plateaux_H4030</v>
      </c>
      <c r="L5605" s="36">
        <f>VLOOKUP(D5605,DATA!A:F,5,FALSE)</f>
        <v>1.0986712608830001E-2</v>
      </c>
      <c r="M5605" s="37">
        <f>VLOOKUP(D5605,DATA!A:F,6,FALSE)</f>
        <v>982</v>
      </c>
      <c r="N5605" s="36">
        <f t="shared" si="456"/>
        <v>65.787060899748823</v>
      </c>
      <c r="O5605" s="36">
        <f t="shared" si="457"/>
        <v>65.788972860782593</v>
      </c>
      <c r="P5605" s="36">
        <f t="shared" si="458"/>
        <v>1.9119610337696713E-3</v>
      </c>
      <c r="Q5605" s="36">
        <f t="shared" si="459"/>
        <v>3.7675886212286631E-2</v>
      </c>
    </row>
    <row r="5606" spans="1:17" x14ac:dyDescent="0.3">
      <c r="A5606" s="29">
        <v>2098627</v>
      </c>
      <c r="B5606" s="1">
        <v>136</v>
      </c>
      <c r="C5606" s="1" t="s">
        <v>14</v>
      </c>
      <c r="D5606" s="1" t="s">
        <v>53</v>
      </c>
      <c r="E5606" s="1" t="s">
        <v>54</v>
      </c>
      <c r="F5606" s="47">
        <v>714</v>
      </c>
      <c r="G5606" s="34">
        <v>1120.98</v>
      </c>
      <c r="H5606" s="1" t="s">
        <v>218</v>
      </c>
      <c r="I5606" s="34">
        <v>7.7129E-3</v>
      </c>
      <c r="J5606" s="34">
        <v>5543.5946999999996</v>
      </c>
      <c r="K5606" s="35" t="str">
        <f t="shared" si="455"/>
        <v>Leenderbos, Groote Heide &amp; De Plateaux_H4030</v>
      </c>
      <c r="L5606" s="36">
        <f>VLOOKUP(D5606,DATA!A:F,5,FALSE)</f>
        <v>1.0986712608830001E-2</v>
      </c>
      <c r="M5606" s="37">
        <f>VLOOKUP(D5606,DATA!A:F,6,FALSE)</f>
        <v>982</v>
      </c>
      <c r="N5606" s="36">
        <f t="shared" si="456"/>
        <v>82.155717893048376</v>
      </c>
      <c r="O5606" s="36">
        <f t="shared" si="457"/>
        <v>82.156960147342048</v>
      </c>
      <c r="P5606" s="36">
        <f t="shared" si="458"/>
        <v>1.2422542936718628E-3</v>
      </c>
      <c r="Q5606" s="36">
        <f t="shared" si="459"/>
        <v>6.8865543184515821E-2</v>
      </c>
    </row>
    <row r="5607" spans="1:17" x14ac:dyDescent="0.3">
      <c r="A5607" s="30">
        <v>2098644</v>
      </c>
      <c r="B5607" s="14">
        <v>136</v>
      </c>
      <c r="C5607" s="14" t="s">
        <v>14</v>
      </c>
      <c r="D5607" s="14" t="s">
        <v>55</v>
      </c>
      <c r="E5607" s="14" t="s">
        <v>56</v>
      </c>
      <c r="F5607" s="48">
        <v>500</v>
      </c>
      <c r="G5607" s="38">
        <v>952.89</v>
      </c>
      <c r="H5607" s="14" t="s">
        <v>218</v>
      </c>
      <c r="I5607" s="38">
        <v>6.3898999999999996E-3</v>
      </c>
      <c r="J5607" s="38">
        <v>477.35003999999998</v>
      </c>
      <c r="K5607" s="39" t="str">
        <f t="shared" si="455"/>
        <v>Leenderbos, Groote Heide &amp; De Plateaux_H3130</v>
      </c>
      <c r="L5607" s="40">
        <f>VLOOKUP(D5607,DATA!A:F,5,FALSE)</f>
        <v>0</v>
      </c>
      <c r="M5607" s="41">
        <f>VLOOKUP(D5607,DATA!A:F,6,FALSE)</f>
        <v>3.5</v>
      </c>
      <c r="N5607" s="40">
        <f t="shared" si="456"/>
        <v>50</v>
      </c>
      <c r="O5607" s="40">
        <f t="shared" si="457"/>
        <v>50</v>
      </c>
      <c r="P5607" s="40">
        <f>J5607/10000*I5607</f>
        <v>3.0502190205959997E-4</v>
      </c>
      <c r="Q5607" s="40">
        <f>IF(AND(H5607&lt;&gt;"below",I5607&gt;=0.005),M5607*P5607,0)</f>
        <v>1.0675766572085998E-3</v>
      </c>
    </row>
    <row r="5608" spans="1:17" x14ac:dyDescent="0.3">
      <c r="A5608" s="29">
        <v>2098644</v>
      </c>
      <c r="B5608" s="1">
        <v>136</v>
      </c>
      <c r="C5608" s="1" t="s">
        <v>14</v>
      </c>
      <c r="D5608" s="1" t="s">
        <v>53</v>
      </c>
      <c r="E5608" s="1" t="s">
        <v>54</v>
      </c>
      <c r="F5608" s="47">
        <v>714</v>
      </c>
      <c r="G5608" s="34">
        <v>952.89</v>
      </c>
      <c r="H5608" s="1" t="s">
        <v>218</v>
      </c>
      <c r="I5608" s="34">
        <v>6.3898999999999996E-3</v>
      </c>
      <c r="J5608" s="34">
        <v>5804.6576999999997</v>
      </c>
      <c r="K5608" s="35" t="str">
        <f t="shared" si="455"/>
        <v>Leenderbos, Groote Heide &amp; De Plateaux_H4030</v>
      </c>
      <c r="L5608" s="36">
        <f>VLOOKUP(D5608,DATA!A:F,5,FALSE)</f>
        <v>1.0986712608830001E-2</v>
      </c>
      <c r="M5608" s="37">
        <f>VLOOKUP(D5608,DATA!A:F,6,FALSE)</f>
        <v>982</v>
      </c>
      <c r="N5608" s="36">
        <f t="shared" si="456"/>
        <v>42.071883498490315</v>
      </c>
      <c r="O5608" s="36">
        <f t="shared" si="457"/>
        <v>42.073594481142237</v>
      </c>
      <c r="P5608" s="36">
        <f t="shared" si="458"/>
        <v>1.7109826519217108E-3</v>
      </c>
      <c r="Q5608" s="36">
        <f t="shared" si="459"/>
        <v>9.9316686250437783E-2</v>
      </c>
    </row>
    <row r="5609" spans="1:17" x14ac:dyDescent="0.3">
      <c r="A5609" s="29">
        <v>2098645</v>
      </c>
      <c r="B5609" s="1">
        <v>136</v>
      </c>
      <c r="C5609" s="1" t="s">
        <v>14</v>
      </c>
      <c r="D5609" s="1" t="s">
        <v>41</v>
      </c>
      <c r="E5609" s="1" t="s">
        <v>42</v>
      </c>
      <c r="F5609" s="47">
        <v>1071</v>
      </c>
      <c r="G5609" s="34">
        <v>1175.68</v>
      </c>
      <c r="H5609" s="1" t="s">
        <v>218</v>
      </c>
      <c r="I5609" s="34">
        <v>7.8163999999999994E-3</v>
      </c>
      <c r="J5609" s="34">
        <v>1861.403</v>
      </c>
      <c r="K5609" s="35" t="str">
        <f t="shared" si="455"/>
        <v>Leenderbos, Groote Heide &amp; De Plateaux_H4010A</v>
      </c>
      <c r="L5609" s="36">
        <f>VLOOKUP(D5609,DATA!A:F,5,FALSE)</f>
        <v>1.3726988247862192E-2</v>
      </c>
      <c r="M5609" s="37">
        <f>VLOOKUP(D5609,DATA!A:F,6,FALSE)</f>
        <v>1285.5</v>
      </c>
      <c r="N5609" s="36">
        <f t="shared" si="456"/>
        <v>18.130990782135438</v>
      </c>
      <c r="O5609" s="36">
        <f t="shared" si="457"/>
        <v>18.132583496730248</v>
      </c>
      <c r="P5609" s="36">
        <f t="shared" si="458"/>
        <v>1.5927145948104737E-3</v>
      </c>
      <c r="Q5609" s="36">
        <f t="shared" si="459"/>
        <v>2.9646837249240002E-2</v>
      </c>
    </row>
    <row r="5610" spans="1:17" x14ac:dyDescent="0.3">
      <c r="A5610" s="29">
        <v>2098645</v>
      </c>
      <c r="B5610" s="1">
        <v>136</v>
      </c>
      <c r="C5610" s="1" t="s">
        <v>14</v>
      </c>
      <c r="D5610" s="1" t="s">
        <v>53</v>
      </c>
      <c r="E5610" s="1" t="s">
        <v>54</v>
      </c>
      <c r="F5610" s="47">
        <v>714</v>
      </c>
      <c r="G5610" s="34">
        <v>1175.68</v>
      </c>
      <c r="H5610" s="1" t="s">
        <v>218</v>
      </c>
      <c r="I5610" s="34">
        <v>7.8163999999999994E-3</v>
      </c>
      <c r="J5610" s="34">
        <v>3119.3525</v>
      </c>
      <c r="K5610" s="35" t="str">
        <f t="shared" si="455"/>
        <v>Leenderbos, Groote Heide &amp; De Plateaux_H4030</v>
      </c>
      <c r="L5610" s="36">
        <f>VLOOKUP(D5610,DATA!A:F,5,FALSE)</f>
        <v>1.0986712608830001E-2</v>
      </c>
      <c r="M5610" s="37">
        <f>VLOOKUP(D5610,DATA!A:F,6,FALSE)</f>
        <v>982</v>
      </c>
      <c r="N5610" s="36">
        <f t="shared" si="456"/>
        <v>89.358610123380416</v>
      </c>
      <c r="O5610" s="36">
        <f t="shared" si="457"/>
        <v>89.35942669563903</v>
      </c>
      <c r="P5610" s="36">
        <f t="shared" si="458"/>
        <v>8.1657225861420102E-4</v>
      </c>
      <c r="Q5610" s="36">
        <f t="shared" si="459"/>
        <v>2.5471767163388545E-2</v>
      </c>
    </row>
    <row r="5611" spans="1:17" x14ac:dyDescent="0.3">
      <c r="A5611" s="29">
        <v>2098647</v>
      </c>
      <c r="B5611" s="1">
        <v>136</v>
      </c>
      <c r="C5611" s="1" t="s">
        <v>14</v>
      </c>
      <c r="D5611" s="1" t="s">
        <v>53</v>
      </c>
      <c r="E5611" s="1" t="s">
        <v>54</v>
      </c>
      <c r="F5611" s="47">
        <v>714</v>
      </c>
      <c r="G5611" s="34">
        <v>1595.46</v>
      </c>
      <c r="H5611" s="1" t="s">
        <v>218</v>
      </c>
      <c r="I5611" s="34">
        <v>1.05579E-2</v>
      </c>
      <c r="J5611" s="34">
        <v>256.42534999999998</v>
      </c>
      <c r="K5611" s="35" t="str">
        <f t="shared" si="455"/>
        <v>Leenderbos, Groote Heide &amp; De Plateaux_H4030</v>
      </c>
      <c r="L5611" s="36">
        <f>VLOOKUP(D5611,DATA!A:F,5,FALSE)</f>
        <v>1.0986712608830001E-2</v>
      </c>
      <c r="M5611" s="37">
        <f>VLOOKUP(D5611,DATA!A:F,6,FALSE)</f>
        <v>982</v>
      </c>
      <c r="N5611" s="36">
        <f t="shared" si="456"/>
        <v>99.881864213994589</v>
      </c>
      <c r="O5611" s="36">
        <f t="shared" si="457"/>
        <v>99.881877900365154</v>
      </c>
      <c r="P5611" s="36">
        <f t="shared" si="458"/>
        <v>1.3686370564869321E-5</v>
      </c>
      <c r="Q5611" s="36">
        <f t="shared" si="459"/>
        <v>3.5095323623263132E-5</v>
      </c>
    </row>
    <row r="5612" spans="1:17" x14ac:dyDescent="0.3">
      <c r="A5612" s="30">
        <v>2100153</v>
      </c>
      <c r="B5612" s="14">
        <v>136</v>
      </c>
      <c r="C5612" s="14" t="s">
        <v>14</v>
      </c>
      <c r="D5612" s="14" t="s">
        <v>55</v>
      </c>
      <c r="E5612" s="14" t="s">
        <v>56</v>
      </c>
      <c r="F5612" s="48">
        <v>500</v>
      </c>
      <c r="G5612" s="38">
        <v>1010.91</v>
      </c>
      <c r="H5612" s="14" t="s">
        <v>218</v>
      </c>
      <c r="I5612" s="38">
        <v>7.5643999999999998E-3</v>
      </c>
      <c r="J5612" s="38">
        <v>243.68848</v>
      </c>
      <c r="K5612" s="39" t="str">
        <f t="shared" si="455"/>
        <v>Leenderbos, Groote Heide &amp; De Plateaux_H3130</v>
      </c>
      <c r="L5612" s="40">
        <f>VLOOKUP(D5612,DATA!A:F,5,FALSE)</f>
        <v>0</v>
      </c>
      <c r="M5612" s="41">
        <f>VLOOKUP(D5612,DATA!A:F,6,FALSE)</f>
        <v>3.5</v>
      </c>
      <c r="N5612" s="40">
        <f t="shared" si="456"/>
        <v>50</v>
      </c>
      <c r="O5612" s="40">
        <f t="shared" si="457"/>
        <v>50</v>
      </c>
      <c r="P5612" s="40">
        <f>J5612/10000*I5612</f>
        <v>1.8433571381119997E-4</v>
      </c>
      <c r="Q5612" s="40">
        <f>IF(AND(H5612&lt;&gt;"below",I5612&gt;=0.005),M5612*P5612,0)</f>
        <v>6.4517499833919992E-4</v>
      </c>
    </row>
    <row r="5613" spans="1:17" x14ac:dyDescent="0.3">
      <c r="A5613" s="29">
        <v>2100153</v>
      </c>
      <c r="B5613" s="1">
        <v>136</v>
      </c>
      <c r="C5613" s="1" t="s">
        <v>14</v>
      </c>
      <c r="D5613" s="1" t="s">
        <v>53</v>
      </c>
      <c r="E5613" s="1" t="s">
        <v>54</v>
      </c>
      <c r="F5613" s="47">
        <v>714</v>
      </c>
      <c r="G5613" s="34">
        <v>1010.91</v>
      </c>
      <c r="H5613" s="1" t="s">
        <v>218</v>
      </c>
      <c r="I5613" s="34">
        <v>7.5643999999999998E-3</v>
      </c>
      <c r="J5613" s="34">
        <v>1713.8068000000001</v>
      </c>
      <c r="K5613" s="35" t="str">
        <f t="shared" si="455"/>
        <v>Leenderbos, Groote Heide &amp; De Plateaux_H4030</v>
      </c>
      <c r="L5613" s="36">
        <f>VLOOKUP(D5613,DATA!A:F,5,FALSE)</f>
        <v>1.0986712608830001E-2</v>
      </c>
      <c r="M5613" s="37">
        <f>VLOOKUP(D5613,DATA!A:F,6,FALSE)</f>
        <v>982</v>
      </c>
      <c r="N5613" s="36">
        <f t="shared" si="456"/>
        <v>57.874554769470052</v>
      </c>
      <c r="O5613" s="36">
        <f t="shared" si="457"/>
        <v>57.876580919381425</v>
      </c>
      <c r="P5613" s="36">
        <f t="shared" si="458"/>
        <v>2.0261499113729542E-3</v>
      </c>
      <c r="Q5613" s="36">
        <f t="shared" si="459"/>
        <v>3.4724294959303667E-2</v>
      </c>
    </row>
    <row r="5614" spans="1:17" x14ac:dyDescent="0.3">
      <c r="A5614" s="29">
        <v>2100155</v>
      </c>
      <c r="B5614" s="1">
        <v>136</v>
      </c>
      <c r="C5614" s="1" t="s">
        <v>14</v>
      </c>
      <c r="D5614" s="1" t="s">
        <v>53</v>
      </c>
      <c r="E5614" s="1" t="s">
        <v>54</v>
      </c>
      <c r="F5614" s="47">
        <v>714</v>
      </c>
      <c r="G5614" s="34">
        <v>1002.64</v>
      </c>
      <c r="H5614" s="1" t="s">
        <v>218</v>
      </c>
      <c r="I5614" s="34">
        <v>7.1253000000000002E-3</v>
      </c>
      <c r="J5614" s="34">
        <v>33.031235000000002</v>
      </c>
      <c r="K5614" s="35" t="str">
        <f t="shared" si="455"/>
        <v>Leenderbos, Groote Heide &amp; De Plateaux_H4030</v>
      </c>
      <c r="L5614" s="36">
        <f>VLOOKUP(D5614,DATA!A:F,5,FALSE)</f>
        <v>1.0986712608830001E-2</v>
      </c>
      <c r="M5614" s="37">
        <f>VLOOKUP(D5614,DATA!A:F,6,FALSE)</f>
        <v>982</v>
      </c>
      <c r="N5614" s="36">
        <f t="shared" si="456"/>
        <v>55.644974425031677</v>
      </c>
      <c r="O5614" s="36">
        <f t="shared" si="457"/>
        <v>55.646906561423243</v>
      </c>
      <c r="P5614" s="36">
        <f t="shared" si="458"/>
        <v>1.9321363915665302E-3</v>
      </c>
      <c r="Q5614" s="36">
        <f t="shared" si="459"/>
        <v>6.3820851201886071E-4</v>
      </c>
    </row>
    <row r="5615" spans="1:17" x14ac:dyDescent="0.3">
      <c r="A5615" s="29">
        <v>2100156</v>
      </c>
      <c r="B5615" s="1">
        <v>136</v>
      </c>
      <c r="C5615" s="1" t="s">
        <v>14</v>
      </c>
      <c r="D5615" s="1" t="s">
        <v>53</v>
      </c>
      <c r="E5615" s="1" t="s">
        <v>54</v>
      </c>
      <c r="F5615" s="47">
        <v>714</v>
      </c>
      <c r="G5615" s="34">
        <v>1375.21</v>
      </c>
      <c r="H5615" s="1" t="s">
        <v>218</v>
      </c>
      <c r="I5615" s="34">
        <v>9.6921999999999998E-3</v>
      </c>
      <c r="J5615" s="34">
        <v>2.470812</v>
      </c>
      <c r="K5615" s="35" t="str">
        <f t="shared" si="455"/>
        <v>Leenderbos, Groote Heide &amp; De Plateaux_H4030</v>
      </c>
      <c r="L5615" s="36">
        <f>VLOOKUP(D5615,DATA!A:F,5,FALSE)</f>
        <v>1.0986712608830001E-2</v>
      </c>
      <c r="M5615" s="37">
        <f>VLOOKUP(D5615,DATA!A:F,6,FALSE)</f>
        <v>982</v>
      </c>
      <c r="N5615" s="36">
        <f t="shared" si="456"/>
        <v>98.687578605731503</v>
      </c>
      <c r="O5615" s="36">
        <f t="shared" si="457"/>
        <v>98.687716518161366</v>
      </c>
      <c r="P5615" s="36">
        <f t="shared" si="458"/>
        <v>1.3791242986371799E-4</v>
      </c>
      <c r="Q5615" s="36">
        <f t="shared" si="459"/>
        <v>3.4075568665643275E-6</v>
      </c>
    </row>
    <row r="5616" spans="1:17" x14ac:dyDescent="0.3">
      <c r="A5616" s="30">
        <v>2100172</v>
      </c>
      <c r="B5616" s="14">
        <v>136</v>
      </c>
      <c r="C5616" s="14" t="s">
        <v>14</v>
      </c>
      <c r="D5616" s="14" t="s">
        <v>55</v>
      </c>
      <c r="E5616" s="14" t="s">
        <v>56</v>
      </c>
      <c r="F5616" s="48">
        <v>500</v>
      </c>
      <c r="G5616" s="38">
        <v>1136.32</v>
      </c>
      <c r="H5616" s="14" t="s">
        <v>218</v>
      </c>
      <c r="I5616" s="38">
        <v>7.4498000000000003E-3</v>
      </c>
      <c r="J5616" s="38">
        <v>372.63463999999999</v>
      </c>
      <c r="K5616" s="39" t="str">
        <f t="shared" si="455"/>
        <v>Leenderbos, Groote Heide &amp; De Plateaux_H3130</v>
      </c>
      <c r="L5616" s="40">
        <f>VLOOKUP(D5616,DATA!A:F,5,FALSE)</f>
        <v>0</v>
      </c>
      <c r="M5616" s="41">
        <f>VLOOKUP(D5616,DATA!A:F,6,FALSE)</f>
        <v>3.5</v>
      </c>
      <c r="N5616" s="40">
        <f t="shared" si="456"/>
        <v>50</v>
      </c>
      <c r="O5616" s="40">
        <f t="shared" si="457"/>
        <v>50</v>
      </c>
      <c r="P5616" s="40">
        <f>J5616/10000*I5616</f>
        <v>2.7760535410719999E-4</v>
      </c>
      <c r="Q5616" s="40">
        <f>IF(AND(H5616&lt;&gt;"below",I5616&gt;=0.005),M5616*P5616,0)</f>
        <v>9.716187393752E-4</v>
      </c>
    </row>
    <row r="5617" spans="1:17" x14ac:dyDescent="0.3">
      <c r="A5617" s="29">
        <v>2100172</v>
      </c>
      <c r="B5617" s="1">
        <v>136</v>
      </c>
      <c r="C5617" s="1" t="s">
        <v>14</v>
      </c>
      <c r="D5617" s="1" t="s">
        <v>41</v>
      </c>
      <c r="E5617" s="1" t="s">
        <v>42</v>
      </c>
      <c r="F5617" s="47">
        <v>1071</v>
      </c>
      <c r="G5617" s="34">
        <v>1136.32</v>
      </c>
      <c r="H5617" s="1" t="s">
        <v>218</v>
      </c>
      <c r="I5617" s="34">
        <v>7.4498000000000003E-3</v>
      </c>
      <c r="J5617" s="34">
        <v>2938.3434999999999</v>
      </c>
      <c r="K5617" s="35" t="str">
        <f t="shared" si="455"/>
        <v>Leenderbos, Groote Heide &amp; De Plateaux_H4010A</v>
      </c>
      <c r="L5617" s="36">
        <f>VLOOKUP(D5617,DATA!A:F,5,FALSE)</f>
        <v>1.3726988247862192E-2</v>
      </c>
      <c r="M5617" s="37">
        <f>VLOOKUP(D5617,DATA!A:F,6,FALSE)</f>
        <v>1285.5</v>
      </c>
      <c r="N5617" s="36">
        <f t="shared" si="456"/>
        <v>11.427566677824943</v>
      </c>
      <c r="O5617" s="36">
        <f t="shared" si="457"/>
        <v>11.428601794599327</v>
      </c>
      <c r="P5617" s="36">
        <f t="shared" si="458"/>
        <v>1.0351167743838374E-3</v>
      </c>
      <c r="Q5617" s="36">
        <f t="shared" si="459"/>
        <v>3.0415286457517152E-2</v>
      </c>
    </row>
    <row r="5618" spans="1:17" x14ac:dyDescent="0.3">
      <c r="A5618" s="29">
        <v>2100172</v>
      </c>
      <c r="B5618" s="1">
        <v>136</v>
      </c>
      <c r="C5618" s="1" t="s">
        <v>14</v>
      </c>
      <c r="D5618" s="1" t="s">
        <v>53</v>
      </c>
      <c r="E5618" s="1" t="s">
        <v>54</v>
      </c>
      <c r="F5618" s="47">
        <v>714</v>
      </c>
      <c r="G5618" s="34">
        <v>1136.32</v>
      </c>
      <c r="H5618" s="1" t="s">
        <v>218</v>
      </c>
      <c r="I5618" s="34">
        <v>7.4498000000000003E-3</v>
      </c>
      <c r="J5618" s="34">
        <v>4563.585</v>
      </c>
      <c r="K5618" s="35" t="str">
        <f t="shared" si="455"/>
        <v>Leenderbos, Groote Heide &amp; De Plateaux_H4030</v>
      </c>
      <c r="L5618" s="36">
        <f>VLOOKUP(D5618,DATA!A:F,5,FALSE)</f>
        <v>1.0986712608830001E-2</v>
      </c>
      <c r="M5618" s="37">
        <f>VLOOKUP(D5618,DATA!A:F,6,FALSE)</f>
        <v>982</v>
      </c>
      <c r="N5618" s="36">
        <f t="shared" si="456"/>
        <v>84.494209751722693</v>
      </c>
      <c r="O5618" s="36">
        <f t="shared" si="457"/>
        <v>84.495282063238008</v>
      </c>
      <c r="P5618" s="36">
        <f t="shared" si="458"/>
        <v>1.0723115153155049E-3</v>
      </c>
      <c r="Q5618" s="36">
        <f t="shared" si="459"/>
        <v>4.8935847466211088E-2</v>
      </c>
    </row>
    <row r="5619" spans="1:17" x14ac:dyDescent="0.3">
      <c r="A5619" s="29">
        <v>2100172</v>
      </c>
      <c r="B5619" s="1">
        <v>136</v>
      </c>
      <c r="C5619" s="1" t="s">
        <v>14</v>
      </c>
      <c r="D5619" s="1" t="s">
        <v>43</v>
      </c>
      <c r="E5619" s="1" t="s">
        <v>44</v>
      </c>
      <c r="F5619" s="47">
        <v>1071</v>
      </c>
      <c r="G5619" s="34">
        <v>1136.32</v>
      </c>
      <c r="H5619" s="1" t="s">
        <v>218</v>
      </c>
      <c r="I5619" s="34">
        <v>7.4498000000000003E-3</v>
      </c>
      <c r="J5619" s="34">
        <v>59.078330000000001</v>
      </c>
      <c r="K5619" s="35" t="str">
        <f t="shared" si="455"/>
        <v>Leenderbos, Groote Heide &amp; De Plateaux_H7150</v>
      </c>
      <c r="L5619" s="36">
        <f>VLOOKUP(D5619,DATA!A:F,5,FALSE)</f>
        <v>1.3726988247862192E-2</v>
      </c>
      <c r="M5619" s="37">
        <f>VLOOKUP(D5619,DATA!A:F,6,FALSE)</f>
        <v>1285.5</v>
      </c>
      <c r="N5619" s="36">
        <f t="shared" si="456"/>
        <v>11.427566677824943</v>
      </c>
      <c r="O5619" s="36">
        <f t="shared" si="457"/>
        <v>11.428601794599327</v>
      </c>
      <c r="P5619" s="36">
        <f t="shared" si="458"/>
        <v>1.0351167743838374E-3</v>
      </c>
      <c r="Q5619" s="36">
        <f t="shared" si="459"/>
        <v>6.1152970385583893E-4</v>
      </c>
    </row>
    <row r="5620" spans="1:17" x14ac:dyDescent="0.3">
      <c r="A5620" s="29">
        <v>2100172</v>
      </c>
      <c r="B5620" s="1">
        <v>136</v>
      </c>
      <c r="C5620" s="1" t="s">
        <v>14</v>
      </c>
      <c r="D5620" s="1" t="s">
        <v>51</v>
      </c>
      <c r="E5620" s="1" t="s">
        <v>52</v>
      </c>
      <c r="F5620" s="47">
        <v>1000</v>
      </c>
      <c r="G5620" s="34">
        <v>1136.32</v>
      </c>
      <c r="H5620" s="1" t="s">
        <v>218</v>
      </c>
      <c r="I5620" s="34">
        <v>7.4498000000000003E-3</v>
      </c>
      <c r="J5620" s="34">
        <v>390.75655999999998</v>
      </c>
      <c r="K5620" s="35" t="str">
        <f t="shared" si="455"/>
        <v>Leenderbos, Groote Heide &amp; De Plateaux_Lg09</v>
      </c>
      <c r="L5620" s="36">
        <f>VLOOKUP(D5620,DATA!A:F,5,FALSE)</f>
        <v>8.4126827976184013E-3</v>
      </c>
      <c r="M5620" s="37">
        <f>VLOOKUP(D5620,DATA!A:F,6,FALSE)</f>
        <v>1350</v>
      </c>
      <c r="N5620" s="36">
        <f t="shared" si="456"/>
        <v>14.214077654249829</v>
      </c>
      <c r="O5620" s="36">
        <f t="shared" si="457"/>
        <v>14.214841883360892</v>
      </c>
      <c r="P5620" s="36">
        <f t="shared" si="458"/>
        <v>7.6422911106277525E-4</v>
      </c>
      <c r="Q5620" s="36">
        <f t="shared" si="459"/>
        <v>2.9862753849074796E-3</v>
      </c>
    </row>
    <row r="5621" spans="1:17" x14ac:dyDescent="0.3">
      <c r="A5621" s="30">
        <v>2100173</v>
      </c>
      <c r="B5621" s="14">
        <v>136</v>
      </c>
      <c r="C5621" s="14" t="s">
        <v>14</v>
      </c>
      <c r="D5621" s="14" t="s">
        <v>55</v>
      </c>
      <c r="E5621" s="14" t="s">
        <v>56</v>
      </c>
      <c r="F5621" s="48">
        <v>500</v>
      </c>
      <c r="G5621" s="38">
        <v>925.87</v>
      </c>
      <c r="H5621" s="14" t="s">
        <v>218</v>
      </c>
      <c r="I5621" s="38">
        <v>6.3198000000000004E-3</v>
      </c>
      <c r="J5621" s="38">
        <v>157.41956999999999</v>
      </c>
      <c r="K5621" s="39" t="str">
        <f t="shared" si="455"/>
        <v>Leenderbos, Groote Heide &amp; De Plateaux_H3130</v>
      </c>
      <c r="L5621" s="40">
        <f>VLOOKUP(D5621,DATA!A:F,5,FALSE)</f>
        <v>0</v>
      </c>
      <c r="M5621" s="41">
        <f>VLOOKUP(D5621,DATA!A:F,6,FALSE)</f>
        <v>3.5</v>
      </c>
      <c r="N5621" s="40">
        <f t="shared" si="456"/>
        <v>50</v>
      </c>
      <c r="O5621" s="40">
        <f t="shared" si="457"/>
        <v>50</v>
      </c>
      <c r="P5621" s="40">
        <f>J5621/10000*I5621</f>
        <v>9.9486019848600007E-5</v>
      </c>
      <c r="Q5621" s="40">
        <f>IF(AND(H5621&lt;&gt;"below",I5621&gt;=0.005),M5621*P5621,0)</f>
        <v>3.4820106947010005E-4</v>
      </c>
    </row>
    <row r="5622" spans="1:17" x14ac:dyDescent="0.3">
      <c r="A5622" s="29">
        <v>2100173</v>
      </c>
      <c r="B5622" s="1">
        <v>136</v>
      </c>
      <c r="C5622" s="1" t="s">
        <v>14</v>
      </c>
      <c r="D5622" s="1" t="s">
        <v>53</v>
      </c>
      <c r="E5622" s="1" t="s">
        <v>54</v>
      </c>
      <c r="F5622" s="47">
        <v>714</v>
      </c>
      <c r="G5622" s="34">
        <v>925.87</v>
      </c>
      <c r="H5622" s="1" t="s">
        <v>218</v>
      </c>
      <c r="I5622" s="34">
        <v>6.3198000000000004E-3</v>
      </c>
      <c r="J5622" s="34">
        <v>2186.6738</v>
      </c>
      <c r="K5622" s="35" t="str">
        <f t="shared" si="455"/>
        <v>Leenderbos, Groote Heide &amp; De Plateaux_H4030</v>
      </c>
      <c r="L5622" s="36">
        <f>VLOOKUP(D5622,DATA!A:F,5,FALSE)</f>
        <v>1.0986712608830001E-2</v>
      </c>
      <c r="M5622" s="37">
        <f>VLOOKUP(D5622,DATA!A:F,6,FALSE)</f>
        <v>982</v>
      </c>
      <c r="N5622" s="36">
        <f t="shared" si="456"/>
        <v>35.05359583324725</v>
      </c>
      <c r="O5622" s="36">
        <f t="shared" si="457"/>
        <v>35.05517658361542</v>
      </c>
      <c r="P5622" s="36">
        <f t="shared" si="458"/>
        <v>1.5807503681699586E-3</v>
      </c>
      <c r="Q5622" s="36">
        <f t="shared" si="459"/>
        <v>3.4565854144176025E-2</v>
      </c>
    </row>
    <row r="5623" spans="1:17" x14ac:dyDescent="0.3">
      <c r="A5623" s="29">
        <v>2100174</v>
      </c>
      <c r="B5623" s="1">
        <v>136</v>
      </c>
      <c r="C5623" s="1" t="s">
        <v>14</v>
      </c>
      <c r="D5623" s="1" t="s">
        <v>53</v>
      </c>
      <c r="E5623" s="1" t="s">
        <v>54</v>
      </c>
      <c r="F5623" s="47">
        <v>714</v>
      </c>
      <c r="G5623" s="34">
        <v>1156.32</v>
      </c>
      <c r="H5623" s="1" t="s">
        <v>218</v>
      </c>
      <c r="I5623" s="34">
        <v>7.7270000000000004E-3</v>
      </c>
      <c r="J5623" s="34">
        <v>2082.2260000000001</v>
      </c>
      <c r="K5623" s="35" t="str">
        <f t="shared" si="455"/>
        <v>Leenderbos, Groote Heide &amp; De Plateaux_H4030</v>
      </c>
      <c r="L5623" s="36">
        <f>VLOOKUP(D5623,DATA!A:F,5,FALSE)</f>
        <v>1.0986712608830001E-2</v>
      </c>
      <c r="M5623" s="37">
        <f>VLOOKUP(D5623,DATA!A:F,6,FALSE)</f>
        <v>982</v>
      </c>
      <c r="N5623" s="36">
        <f t="shared" si="456"/>
        <v>87.1602633317748</v>
      </c>
      <c r="O5623" s="36">
        <f t="shared" si="457"/>
        <v>87.161213366820903</v>
      </c>
      <c r="P5623" s="36">
        <f t="shared" si="458"/>
        <v>9.5003504610247091E-4</v>
      </c>
      <c r="Q5623" s="36">
        <f t="shared" si="459"/>
        <v>1.9781876739057638E-2</v>
      </c>
    </row>
    <row r="5624" spans="1:17" x14ac:dyDescent="0.3">
      <c r="A5624" s="29">
        <v>2100175</v>
      </c>
      <c r="B5624" s="1">
        <v>136</v>
      </c>
      <c r="C5624" s="1" t="s">
        <v>14</v>
      </c>
      <c r="D5624" s="1" t="s">
        <v>53</v>
      </c>
      <c r="E5624" s="1" t="s">
        <v>54</v>
      </c>
      <c r="F5624" s="47">
        <v>714</v>
      </c>
      <c r="G5624" s="34">
        <v>1418.72</v>
      </c>
      <c r="H5624" s="1" t="s">
        <v>218</v>
      </c>
      <c r="I5624" s="34">
        <v>9.4894000000000003E-3</v>
      </c>
      <c r="J5624" s="34">
        <v>336.37945999999999</v>
      </c>
      <c r="K5624" s="35" t="str">
        <f t="shared" si="455"/>
        <v>Leenderbos, Groote Heide &amp; De Plateaux_H4030</v>
      </c>
      <c r="L5624" s="36">
        <f>VLOOKUP(D5624,DATA!A:F,5,FALSE)</f>
        <v>1.0986712608830001E-2</v>
      </c>
      <c r="M5624" s="37">
        <f>VLOOKUP(D5624,DATA!A:F,6,FALSE)</f>
        <v>982</v>
      </c>
      <c r="N5624" s="36">
        <f t="shared" si="456"/>
        <v>99.18221711166656</v>
      </c>
      <c r="O5624" s="36">
        <f t="shared" si="457"/>
        <v>99.182301669934859</v>
      </c>
      <c r="P5624" s="36">
        <f t="shared" si="458"/>
        <v>8.4558268298451367E-5</v>
      </c>
      <c r="Q5624" s="36">
        <f t="shared" si="459"/>
        <v>2.844366462876819E-4</v>
      </c>
    </row>
    <row r="5625" spans="1:17" x14ac:dyDescent="0.3">
      <c r="A5625" s="29">
        <v>2101682</v>
      </c>
      <c r="B5625" s="1">
        <v>136</v>
      </c>
      <c r="C5625" s="1" t="s">
        <v>14</v>
      </c>
      <c r="D5625" s="1" t="s">
        <v>41</v>
      </c>
      <c r="E5625" s="1" t="s">
        <v>42</v>
      </c>
      <c r="F5625" s="47">
        <v>1071</v>
      </c>
      <c r="G5625" s="34">
        <v>1327.58</v>
      </c>
      <c r="H5625" s="1" t="s">
        <v>218</v>
      </c>
      <c r="I5625" s="34">
        <v>9.9897000000000007E-3</v>
      </c>
      <c r="J5625" s="34">
        <v>154.70582999999999</v>
      </c>
      <c r="K5625" s="35" t="str">
        <f t="shared" si="455"/>
        <v>Leenderbos, Groote Heide &amp; De Plateaux_H4010A</v>
      </c>
      <c r="L5625" s="36">
        <f>VLOOKUP(D5625,DATA!A:F,5,FALSE)</f>
        <v>1.3726988247862192E-2</v>
      </c>
      <c r="M5625" s="37">
        <f>VLOOKUP(D5625,DATA!A:F,6,FALSE)</f>
        <v>1285.5</v>
      </c>
      <c r="N5625" s="36">
        <f t="shared" si="456"/>
        <v>64.052227071839553</v>
      </c>
      <c r="O5625" s="36">
        <f t="shared" si="457"/>
        <v>64.055384442456656</v>
      </c>
      <c r="P5625" s="36">
        <f t="shared" si="458"/>
        <v>3.1573706171030835E-3</v>
      </c>
      <c r="Q5625" s="36">
        <f t="shared" si="459"/>
        <v>4.8846364193654472E-3</v>
      </c>
    </row>
    <row r="5626" spans="1:17" x14ac:dyDescent="0.3">
      <c r="A5626" s="29">
        <v>2101682</v>
      </c>
      <c r="B5626" s="1">
        <v>136</v>
      </c>
      <c r="C5626" s="1" t="s">
        <v>14</v>
      </c>
      <c r="D5626" s="1" t="s">
        <v>53</v>
      </c>
      <c r="E5626" s="1" t="s">
        <v>54</v>
      </c>
      <c r="F5626" s="47">
        <v>714</v>
      </c>
      <c r="G5626" s="34">
        <v>1327.58</v>
      </c>
      <c r="H5626" s="1" t="s">
        <v>218</v>
      </c>
      <c r="I5626" s="34">
        <v>9.9897000000000007E-3</v>
      </c>
      <c r="J5626" s="34">
        <v>259.08199999999999</v>
      </c>
      <c r="K5626" s="35" t="str">
        <f t="shared" si="455"/>
        <v>Leenderbos, Groote Heide &amp; De Plateaux_H4030</v>
      </c>
      <c r="L5626" s="36">
        <f>VLOOKUP(D5626,DATA!A:F,5,FALSE)</f>
        <v>1.0986712608830001E-2</v>
      </c>
      <c r="M5626" s="37">
        <f>VLOOKUP(D5626,DATA!A:F,6,FALSE)</f>
        <v>982</v>
      </c>
      <c r="N5626" s="36">
        <f t="shared" si="456"/>
        <v>97.804988169721696</v>
      </c>
      <c r="O5626" s="36">
        <f t="shared" si="457"/>
        <v>97.805223780576185</v>
      </c>
      <c r="P5626" s="36">
        <f t="shared" si="458"/>
        <v>2.3561085448875474E-4</v>
      </c>
      <c r="Q5626" s="36">
        <f t="shared" si="459"/>
        <v>6.1042531402655557E-4</v>
      </c>
    </row>
    <row r="5627" spans="1:17" x14ac:dyDescent="0.3">
      <c r="A5627" s="29">
        <v>2101682</v>
      </c>
      <c r="B5627" s="1">
        <v>136</v>
      </c>
      <c r="C5627" s="1" t="s">
        <v>14</v>
      </c>
      <c r="D5627" s="1" t="s">
        <v>43</v>
      </c>
      <c r="E5627" s="1" t="s">
        <v>44</v>
      </c>
      <c r="F5627" s="47">
        <v>1071</v>
      </c>
      <c r="G5627" s="34">
        <v>1327.58</v>
      </c>
      <c r="H5627" s="1" t="s">
        <v>218</v>
      </c>
      <c r="I5627" s="34">
        <v>9.9897000000000007E-3</v>
      </c>
      <c r="J5627" s="34">
        <v>195.21370999999999</v>
      </c>
      <c r="K5627" s="35" t="str">
        <f t="shared" si="455"/>
        <v>Leenderbos, Groote Heide &amp; De Plateaux_H7150</v>
      </c>
      <c r="L5627" s="36">
        <f>VLOOKUP(D5627,DATA!A:F,5,FALSE)</f>
        <v>1.3726988247862192E-2</v>
      </c>
      <c r="M5627" s="37">
        <f>VLOOKUP(D5627,DATA!A:F,6,FALSE)</f>
        <v>1285.5</v>
      </c>
      <c r="N5627" s="36">
        <f t="shared" si="456"/>
        <v>64.052227071839553</v>
      </c>
      <c r="O5627" s="36">
        <f t="shared" si="457"/>
        <v>64.055384442456656</v>
      </c>
      <c r="P5627" s="36">
        <f t="shared" si="458"/>
        <v>3.1573706171030835E-3</v>
      </c>
      <c r="Q5627" s="36">
        <f t="shared" si="459"/>
        <v>6.163620320096823E-3</v>
      </c>
    </row>
    <row r="5628" spans="1:17" x14ac:dyDescent="0.3">
      <c r="A5628" s="29">
        <v>2101685</v>
      </c>
      <c r="B5628" s="1">
        <v>136</v>
      </c>
      <c r="C5628" s="1" t="s">
        <v>14</v>
      </c>
      <c r="D5628" s="1" t="s">
        <v>53</v>
      </c>
      <c r="E5628" s="1" t="s">
        <v>54</v>
      </c>
      <c r="F5628" s="47">
        <v>714</v>
      </c>
      <c r="G5628" s="34">
        <v>1298.1099999999999</v>
      </c>
      <c r="H5628" s="1" t="s">
        <v>218</v>
      </c>
      <c r="I5628" s="34">
        <v>9.0662999999999994E-3</v>
      </c>
      <c r="J5628" s="34">
        <v>2583.5030000000002</v>
      </c>
      <c r="K5628" s="35" t="str">
        <f t="shared" si="455"/>
        <v>Leenderbos, Groote Heide &amp; De Plateaux_H4030</v>
      </c>
      <c r="L5628" s="36">
        <f>VLOOKUP(D5628,DATA!A:F,5,FALSE)</f>
        <v>1.0986712608830001E-2</v>
      </c>
      <c r="M5628" s="37">
        <f>VLOOKUP(D5628,DATA!A:F,6,FALSE)</f>
        <v>982</v>
      </c>
      <c r="N5628" s="36">
        <f t="shared" si="456"/>
        <v>96.990998043848364</v>
      </c>
      <c r="O5628" s="36">
        <f t="shared" si="457"/>
        <v>96.991288734737537</v>
      </c>
      <c r="P5628" s="36">
        <f t="shared" si="458"/>
        <v>2.9069088917310637E-4</v>
      </c>
      <c r="Q5628" s="36">
        <f t="shared" si="459"/>
        <v>7.5100078425138781E-3</v>
      </c>
    </row>
    <row r="5629" spans="1:17" x14ac:dyDescent="0.3">
      <c r="A5629" s="29">
        <v>2101701</v>
      </c>
      <c r="B5629" s="1">
        <v>136</v>
      </c>
      <c r="C5629" s="1" t="s">
        <v>14</v>
      </c>
      <c r="D5629" s="1" t="s">
        <v>41</v>
      </c>
      <c r="E5629" s="1" t="s">
        <v>42</v>
      </c>
      <c r="F5629" s="47">
        <v>1071</v>
      </c>
      <c r="G5629" s="34">
        <v>1500.24</v>
      </c>
      <c r="H5629" s="1" t="s">
        <v>218</v>
      </c>
      <c r="I5629" s="34">
        <v>1.0018000000000001E-2</v>
      </c>
      <c r="J5629" s="34">
        <v>161.20948999999999</v>
      </c>
      <c r="K5629" s="35" t="str">
        <f t="shared" si="455"/>
        <v>Leenderbos, Groote Heide &amp; De Plateaux_H4010A</v>
      </c>
      <c r="L5629" s="36">
        <f>VLOOKUP(D5629,DATA!A:F,5,FALSE)</f>
        <v>1.3726988247862192E-2</v>
      </c>
      <c r="M5629" s="37">
        <f>VLOOKUP(D5629,DATA!A:F,6,FALSE)</f>
        <v>1285.5</v>
      </c>
      <c r="N5629" s="36">
        <f t="shared" si="456"/>
        <v>95.015625587306403</v>
      </c>
      <c r="O5629" s="36">
        <f t="shared" si="457"/>
        <v>95.016276818349951</v>
      </c>
      <c r="P5629" s="36">
        <f t="shared" si="458"/>
        <v>6.5123104354825045E-4</v>
      </c>
      <c r="Q5629" s="36">
        <f t="shared" si="459"/>
        <v>1.0498462440258125E-3</v>
      </c>
    </row>
    <row r="5630" spans="1:17" x14ac:dyDescent="0.3">
      <c r="A5630" s="29">
        <v>2101701</v>
      </c>
      <c r="B5630" s="1">
        <v>136</v>
      </c>
      <c r="C5630" s="1" t="s">
        <v>14</v>
      </c>
      <c r="D5630" s="1" t="s">
        <v>51</v>
      </c>
      <c r="E5630" s="1" t="s">
        <v>52</v>
      </c>
      <c r="F5630" s="47">
        <v>1000</v>
      </c>
      <c r="G5630" s="34">
        <v>1500.24</v>
      </c>
      <c r="H5630" s="1" t="s">
        <v>218</v>
      </c>
      <c r="I5630" s="34">
        <v>1.0018000000000001E-2</v>
      </c>
      <c r="J5630" s="34">
        <v>110.79671</v>
      </c>
      <c r="K5630" s="35" t="str">
        <f t="shared" si="455"/>
        <v>Leenderbos, Groote Heide &amp; De Plateaux_Lg09</v>
      </c>
      <c r="L5630" s="36">
        <f>VLOOKUP(D5630,DATA!A:F,5,FALSE)</f>
        <v>8.4126827976184013E-3</v>
      </c>
      <c r="M5630" s="37">
        <f>VLOOKUP(D5630,DATA!A:F,6,FALSE)</f>
        <v>1350</v>
      </c>
      <c r="N5630" s="36">
        <f t="shared" si="456"/>
        <v>77.970042718768553</v>
      </c>
      <c r="O5630" s="36">
        <f t="shared" si="457"/>
        <v>77.971490312623814</v>
      </c>
      <c r="P5630" s="36">
        <f t="shared" si="458"/>
        <v>1.4475938552607204E-3</v>
      </c>
      <c r="Q5630" s="36">
        <f t="shared" si="459"/>
        <v>1.6038863657910401E-3</v>
      </c>
    </row>
    <row r="5631" spans="1:17" x14ac:dyDescent="0.3">
      <c r="A5631" s="30">
        <v>2101702</v>
      </c>
      <c r="B5631" s="14">
        <v>136</v>
      </c>
      <c r="C5631" s="14" t="s">
        <v>14</v>
      </c>
      <c r="D5631" s="14" t="s">
        <v>55</v>
      </c>
      <c r="E5631" s="14" t="s">
        <v>56</v>
      </c>
      <c r="F5631" s="48">
        <v>500</v>
      </c>
      <c r="G5631" s="38">
        <v>877.89</v>
      </c>
      <c r="H5631" s="14" t="s">
        <v>218</v>
      </c>
      <c r="I5631" s="38">
        <v>6.0206000000000001E-3</v>
      </c>
      <c r="J5631" s="38">
        <v>3068.4575</v>
      </c>
      <c r="K5631" s="39" t="str">
        <f t="shared" si="455"/>
        <v>Leenderbos, Groote Heide &amp; De Plateaux_H3130</v>
      </c>
      <c r="L5631" s="40">
        <f>VLOOKUP(D5631,DATA!A:F,5,FALSE)</f>
        <v>0</v>
      </c>
      <c r="M5631" s="41">
        <f>VLOOKUP(D5631,DATA!A:F,6,FALSE)</f>
        <v>3.5</v>
      </c>
      <c r="N5631" s="40">
        <f t="shared" si="456"/>
        <v>50</v>
      </c>
      <c r="O5631" s="40">
        <f t="shared" si="457"/>
        <v>50</v>
      </c>
      <c r="P5631" s="40">
        <f>J5631/10000*I5631</f>
        <v>1.8473955224499999E-3</v>
      </c>
      <c r="Q5631" s="40">
        <f>IF(AND(H5631&lt;&gt;"below",I5631&gt;=0.005),M5631*P5631,0)</f>
        <v>6.4658843285749995E-3</v>
      </c>
    </row>
    <row r="5632" spans="1:17" x14ac:dyDescent="0.3">
      <c r="A5632" s="29">
        <v>2101702</v>
      </c>
      <c r="B5632" s="1">
        <v>136</v>
      </c>
      <c r="C5632" s="1" t="s">
        <v>14</v>
      </c>
      <c r="D5632" s="1" t="s">
        <v>53</v>
      </c>
      <c r="E5632" s="1" t="s">
        <v>54</v>
      </c>
      <c r="F5632" s="47">
        <v>714</v>
      </c>
      <c r="G5632" s="34">
        <v>877.89</v>
      </c>
      <c r="H5632" s="1" t="s">
        <v>218</v>
      </c>
      <c r="I5632" s="34">
        <v>6.0206000000000001E-3</v>
      </c>
      <c r="J5632" s="34">
        <v>1339.6599000000001</v>
      </c>
      <c r="K5632" s="35" t="str">
        <f t="shared" si="455"/>
        <v>Leenderbos, Groote Heide &amp; De Plateaux_H4030</v>
      </c>
      <c r="L5632" s="36">
        <f>VLOOKUP(D5632,DATA!A:F,5,FALSE)</f>
        <v>1.0986712608830001E-2</v>
      </c>
      <c r="M5632" s="37">
        <f>VLOOKUP(D5632,DATA!A:F,6,FALSE)</f>
        <v>982</v>
      </c>
      <c r="N5632" s="36">
        <f t="shared" si="456"/>
        <v>24.161847645402531</v>
      </c>
      <c r="O5632" s="36">
        <f t="shared" si="457"/>
        <v>24.163059729759603</v>
      </c>
      <c r="P5632" s="36">
        <f t="shared" si="458"/>
        <v>1.2120843570713191E-3</v>
      </c>
      <c r="Q5632" s="36">
        <f t="shared" si="459"/>
        <v>1.6237808085857276E-2</v>
      </c>
    </row>
    <row r="5633" spans="1:17" x14ac:dyDescent="0.3">
      <c r="A5633" s="30">
        <v>2101703</v>
      </c>
      <c r="B5633" s="14">
        <v>136</v>
      </c>
      <c r="C5633" s="14" t="s">
        <v>14</v>
      </c>
      <c r="D5633" s="14" t="s">
        <v>55</v>
      </c>
      <c r="E5633" s="14" t="s">
        <v>56</v>
      </c>
      <c r="F5633" s="48">
        <v>500</v>
      </c>
      <c r="G5633" s="38">
        <v>916.77</v>
      </c>
      <c r="H5633" s="14" t="s">
        <v>218</v>
      </c>
      <c r="I5633" s="38">
        <v>6.3029000000000002E-3</v>
      </c>
      <c r="J5633" s="38">
        <v>474.78042499999998</v>
      </c>
      <c r="K5633" s="39" t="str">
        <f t="shared" si="455"/>
        <v>Leenderbos, Groote Heide &amp; De Plateaux_H3130</v>
      </c>
      <c r="L5633" s="40">
        <f>VLOOKUP(D5633,DATA!A:F,5,FALSE)</f>
        <v>0</v>
      </c>
      <c r="M5633" s="41">
        <f>VLOOKUP(D5633,DATA!A:F,6,FALSE)</f>
        <v>3.5</v>
      </c>
      <c r="N5633" s="40">
        <f t="shared" si="456"/>
        <v>50</v>
      </c>
      <c r="O5633" s="40">
        <f t="shared" si="457"/>
        <v>50</v>
      </c>
      <c r="P5633" s="40">
        <f>J5633/10000*I5633</f>
        <v>2.9924935407325002E-4</v>
      </c>
      <c r="Q5633" s="40">
        <f>IF(AND(H5633&lt;&gt;"below",I5633&gt;=0.005),M5633*P5633,0)</f>
        <v>1.0473727392563751E-3</v>
      </c>
    </row>
    <row r="5634" spans="1:17" x14ac:dyDescent="0.3">
      <c r="A5634" s="29">
        <v>2101703</v>
      </c>
      <c r="B5634" s="1">
        <v>136</v>
      </c>
      <c r="C5634" s="1" t="s">
        <v>14</v>
      </c>
      <c r="D5634" s="1" t="s">
        <v>53</v>
      </c>
      <c r="E5634" s="1" t="s">
        <v>54</v>
      </c>
      <c r="F5634" s="47">
        <v>714</v>
      </c>
      <c r="G5634" s="34">
        <v>916.77</v>
      </c>
      <c r="H5634" s="1" t="s">
        <v>218</v>
      </c>
      <c r="I5634" s="34">
        <v>6.3029000000000002E-3</v>
      </c>
      <c r="J5634" s="34">
        <v>4267.1826000000001</v>
      </c>
      <c r="K5634" s="35" t="str">
        <f t="shared" si="455"/>
        <v>Leenderbos, Groote Heide &amp; De Plateaux_H4030</v>
      </c>
      <c r="L5634" s="36">
        <f>VLOOKUP(D5634,DATA!A:F,5,FALSE)</f>
        <v>1.0986712608830001E-2</v>
      </c>
      <c r="M5634" s="37">
        <f>VLOOKUP(D5634,DATA!A:F,6,FALSE)</f>
        <v>982</v>
      </c>
      <c r="N5634" s="36">
        <f t="shared" si="456"/>
        <v>32.812817781305633</v>
      </c>
      <c r="O5634" s="36">
        <f t="shared" si="457"/>
        <v>32.814344444741266</v>
      </c>
      <c r="P5634" s="36">
        <f t="shared" si="458"/>
        <v>1.5266634356336795E-3</v>
      </c>
      <c r="Q5634" s="36">
        <f t="shared" si="459"/>
        <v>6.5145516485922567E-2</v>
      </c>
    </row>
    <row r="5635" spans="1:17" x14ac:dyDescent="0.3">
      <c r="A5635" s="29">
        <v>2101705</v>
      </c>
      <c r="B5635" s="1">
        <v>136</v>
      </c>
      <c r="C5635" s="1" t="s">
        <v>14</v>
      </c>
      <c r="D5635" s="1" t="s">
        <v>53</v>
      </c>
      <c r="E5635" s="1" t="s">
        <v>54</v>
      </c>
      <c r="F5635" s="47">
        <v>714</v>
      </c>
      <c r="G5635" s="34">
        <v>1558.37</v>
      </c>
      <c r="H5635" s="1" t="s">
        <v>218</v>
      </c>
      <c r="I5635" s="34">
        <v>1.0430500000000001E-2</v>
      </c>
      <c r="J5635" s="34">
        <v>332.74560000000002</v>
      </c>
      <c r="K5635" s="35" t="str">
        <f t="shared" ref="K5635:K5698" si="460">_xlfn.CONCAT(C5635,"_",D5635)</f>
        <v>Leenderbos, Groote Heide &amp; De Plateaux_H4030</v>
      </c>
      <c r="L5635" s="36">
        <f>VLOOKUP(D5635,DATA!A:F,5,FALSE)</f>
        <v>1.0986712608830001E-2</v>
      </c>
      <c r="M5635" s="37">
        <f>VLOOKUP(D5635,DATA!A:F,6,FALSE)</f>
        <v>982</v>
      </c>
      <c r="N5635" s="36">
        <f t="shared" ref="N5635:N5698" si="461">100/(1+EXP(-L5635*(G5635-M5635)))</f>
        <v>99.822541326679953</v>
      </c>
      <c r="O5635" s="36">
        <f t="shared" ref="O5635:O5698" si="462">100/(1+EXP(-L5635*((G5635+I5635)-M5635)))</f>
        <v>99.822561625647452</v>
      </c>
      <c r="P5635" s="36">
        <f t="shared" ref="P5635:P5698" si="463">O5635-N5635</f>
        <v>2.0298967498888487E-5</v>
      </c>
      <c r="Q5635" s="36">
        <f t="shared" ref="Q5635:Q5698" si="464">IF(AND(H5635&lt;&gt;"below",I5635&gt;=0.005),J5635*P5635/100,0)</f>
        <v>6.754392119798149E-5</v>
      </c>
    </row>
    <row r="5636" spans="1:17" x14ac:dyDescent="0.3">
      <c r="A5636" s="29">
        <v>2103211</v>
      </c>
      <c r="B5636" s="1">
        <v>136</v>
      </c>
      <c r="C5636" s="1" t="s">
        <v>14</v>
      </c>
      <c r="D5636" s="1" t="s">
        <v>41</v>
      </c>
      <c r="E5636" s="1" t="s">
        <v>42</v>
      </c>
      <c r="F5636" s="47">
        <v>1071</v>
      </c>
      <c r="G5636" s="34">
        <v>1090.49</v>
      </c>
      <c r="H5636" s="1" t="s">
        <v>218</v>
      </c>
      <c r="I5636" s="34">
        <v>8.2004999999999995E-3</v>
      </c>
      <c r="J5636" s="34">
        <v>6.4065864000000001</v>
      </c>
      <c r="K5636" s="35" t="str">
        <f t="shared" si="460"/>
        <v>Leenderbos, Groote Heide &amp; De Plateaux_H4010A</v>
      </c>
      <c r="L5636" s="36">
        <f>VLOOKUP(D5636,DATA!A:F,5,FALSE)</f>
        <v>1.3726988247862192E-2</v>
      </c>
      <c r="M5636" s="37">
        <f>VLOOKUP(D5636,DATA!A:F,6,FALSE)</f>
        <v>1285.5</v>
      </c>
      <c r="N5636" s="36">
        <f t="shared" si="461"/>
        <v>6.4350274714460216</v>
      </c>
      <c r="O5636" s="36">
        <f t="shared" si="462"/>
        <v>6.4357052699290094</v>
      </c>
      <c r="P5636" s="36">
        <f t="shared" si="463"/>
        <v>6.7779848298776812E-4</v>
      </c>
      <c r="Q5636" s="36">
        <f t="shared" si="464"/>
        <v>4.3423745430500672E-5</v>
      </c>
    </row>
    <row r="5637" spans="1:17" x14ac:dyDescent="0.3">
      <c r="A5637" s="29">
        <v>2103211</v>
      </c>
      <c r="B5637" s="1">
        <v>136</v>
      </c>
      <c r="C5637" s="1" t="s">
        <v>14</v>
      </c>
      <c r="D5637" s="1" t="s">
        <v>53</v>
      </c>
      <c r="E5637" s="1" t="s">
        <v>54</v>
      </c>
      <c r="F5637" s="47">
        <v>714</v>
      </c>
      <c r="G5637" s="34">
        <v>1090.49</v>
      </c>
      <c r="H5637" s="1" t="s">
        <v>218</v>
      </c>
      <c r="I5637" s="34">
        <v>8.2004999999999995E-3</v>
      </c>
      <c r="J5637" s="34">
        <v>366.14972</v>
      </c>
      <c r="K5637" s="35" t="str">
        <f t="shared" si="460"/>
        <v>Leenderbos, Groote Heide &amp; De Plateaux_H4030</v>
      </c>
      <c r="L5637" s="36">
        <f>VLOOKUP(D5637,DATA!A:F,5,FALSE)</f>
        <v>1.0986712608830001E-2</v>
      </c>
      <c r="M5637" s="37">
        <f>VLOOKUP(D5637,DATA!A:F,6,FALSE)</f>
        <v>982</v>
      </c>
      <c r="N5637" s="36">
        <f t="shared" si="461"/>
        <v>76.708936199638927</v>
      </c>
      <c r="O5637" s="36">
        <f t="shared" si="462"/>
        <v>76.710545855114873</v>
      </c>
      <c r="P5637" s="36">
        <f t="shared" si="463"/>
        <v>1.6096554759457149E-3</v>
      </c>
      <c r="Q5637" s="36">
        <f t="shared" si="464"/>
        <v>5.8937490181399021E-3</v>
      </c>
    </row>
    <row r="5638" spans="1:17" x14ac:dyDescent="0.3">
      <c r="A5638" s="30">
        <v>2103212</v>
      </c>
      <c r="B5638" s="14">
        <v>136</v>
      </c>
      <c r="C5638" s="14" t="s">
        <v>14</v>
      </c>
      <c r="D5638" s="14" t="s">
        <v>55</v>
      </c>
      <c r="E5638" s="14" t="s">
        <v>56</v>
      </c>
      <c r="F5638" s="48">
        <v>500</v>
      </c>
      <c r="G5638" s="38">
        <v>853.12</v>
      </c>
      <c r="H5638" s="14" t="s">
        <v>218</v>
      </c>
      <c r="I5638" s="38">
        <v>6.4748000000000002E-3</v>
      </c>
      <c r="J5638" s="38">
        <v>284.97739999999999</v>
      </c>
      <c r="K5638" s="39" t="str">
        <f t="shared" si="460"/>
        <v>Leenderbos, Groote Heide &amp; De Plateaux_H3130</v>
      </c>
      <c r="L5638" s="40">
        <f>VLOOKUP(D5638,DATA!A:F,5,FALSE)</f>
        <v>0</v>
      </c>
      <c r="M5638" s="41">
        <f>VLOOKUP(D5638,DATA!A:F,6,FALSE)</f>
        <v>3.5</v>
      </c>
      <c r="N5638" s="40">
        <f t="shared" si="461"/>
        <v>50</v>
      </c>
      <c r="O5638" s="40">
        <f t="shared" si="462"/>
        <v>50</v>
      </c>
      <c r="P5638" s="40">
        <f>J5638/10000*I5638</f>
        <v>1.84517166952E-4</v>
      </c>
      <c r="Q5638" s="40">
        <f>IF(AND(H5638&lt;&gt;"below",I5638&gt;=0.005),M5638*P5638,0)</f>
        <v>6.4581008433200007E-4</v>
      </c>
    </row>
    <row r="5639" spans="1:17" x14ac:dyDescent="0.3">
      <c r="A5639" s="29">
        <v>2103213</v>
      </c>
      <c r="B5639" s="1">
        <v>136</v>
      </c>
      <c r="C5639" s="1" t="s">
        <v>14</v>
      </c>
      <c r="D5639" s="1" t="s">
        <v>53</v>
      </c>
      <c r="E5639" s="1" t="s">
        <v>54</v>
      </c>
      <c r="F5639" s="47">
        <v>714</v>
      </c>
      <c r="G5639" s="34">
        <v>1191.32</v>
      </c>
      <c r="H5639" s="1" t="s">
        <v>218</v>
      </c>
      <c r="I5639" s="34">
        <v>8.4886000000000007E-3</v>
      </c>
      <c r="J5639" s="34">
        <v>7.8163020000000003</v>
      </c>
      <c r="K5639" s="35" t="str">
        <f t="shared" si="460"/>
        <v>Leenderbos, Groote Heide &amp; De Plateaux_H4030</v>
      </c>
      <c r="L5639" s="36">
        <f>VLOOKUP(D5639,DATA!A:F,5,FALSE)</f>
        <v>1.0986712608830001E-2</v>
      </c>
      <c r="M5639" s="37">
        <f>VLOOKUP(D5639,DATA!A:F,6,FALSE)</f>
        <v>982</v>
      </c>
      <c r="N5639" s="36">
        <f t="shared" si="461"/>
        <v>90.885539453506183</v>
      </c>
      <c r="O5639" s="36">
        <f t="shared" si="462"/>
        <v>90.886311979377197</v>
      </c>
      <c r="P5639" s="36">
        <f t="shared" si="463"/>
        <v>7.7252587101384051E-4</v>
      </c>
      <c r="Q5639" s="36">
        <f t="shared" si="464"/>
        <v>6.038295510657224E-5</v>
      </c>
    </row>
    <row r="5640" spans="1:17" x14ac:dyDescent="0.3">
      <c r="A5640" s="30">
        <v>2103230</v>
      </c>
      <c r="B5640" s="14">
        <v>136</v>
      </c>
      <c r="C5640" s="14" t="s">
        <v>14</v>
      </c>
      <c r="D5640" s="14" t="s">
        <v>55</v>
      </c>
      <c r="E5640" s="14" t="s">
        <v>56</v>
      </c>
      <c r="F5640" s="48">
        <v>500</v>
      </c>
      <c r="G5640" s="38">
        <v>1086.48</v>
      </c>
      <c r="H5640" s="14" t="s">
        <v>218</v>
      </c>
      <c r="I5640" s="38">
        <v>7.2843999999999999E-3</v>
      </c>
      <c r="J5640" s="38">
        <v>116.389366</v>
      </c>
      <c r="K5640" s="39" t="str">
        <f t="shared" si="460"/>
        <v>Leenderbos, Groote Heide &amp; De Plateaux_H3130</v>
      </c>
      <c r="L5640" s="40">
        <f>VLOOKUP(D5640,DATA!A:F,5,FALSE)</f>
        <v>0</v>
      </c>
      <c r="M5640" s="41">
        <f>VLOOKUP(D5640,DATA!A:F,6,FALSE)</f>
        <v>3.5</v>
      </c>
      <c r="N5640" s="40">
        <f t="shared" si="461"/>
        <v>50</v>
      </c>
      <c r="O5640" s="40">
        <f t="shared" si="462"/>
        <v>50</v>
      </c>
      <c r="P5640" s="40">
        <f>J5640/10000*I5640</f>
        <v>8.4782669769039996E-5</v>
      </c>
      <c r="Q5640" s="40">
        <f>IF(AND(H5640&lt;&gt;"below",I5640&gt;=0.005),M5640*P5640,0)</f>
        <v>2.9673934419164E-4</v>
      </c>
    </row>
    <row r="5641" spans="1:17" x14ac:dyDescent="0.3">
      <c r="A5641" s="29">
        <v>2103230</v>
      </c>
      <c r="B5641" s="1">
        <v>136</v>
      </c>
      <c r="C5641" s="1" t="s">
        <v>14</v>
      </c>
      <c r="D5641" s="1" t="s">
        <v>41</v>
      </c>
      <c r="E5641" s="1" t="s">
        <v>42</v>
      </c>
      <c r="F5641" s="47">
        <v>1071</v>
      </c>
      <c r="G5641" s="34">
        <v>1086.48</v>
      </c>
      <c r="H5641" s="1" t="s">
        <v>218</v>
      </c>
      <c r="I5641" s="34">
        <v>7.2843999999999999E-3</v>
      </c>
      <c r="J5641" s="34">
        <v>6189.8774000000003</v>
      </c>
      <c r="K5641" s="35" t="str">
        <f t="shared" si="460"/>
        <v>Leenderbos, Groote Heide &amp; De Plateaux_H4010A</v>
      </c>
      <c r="L5641" s="36">
        <f>VLOOKUP(D5641,DATA!A:F,5,FALSE)</f>
        <v>1.3726988247862192E-2</v>
      </c>
      <c r="M5641" s="37">
        <f>VLOOKUP(D5641,DATA!A:F,6,FALSE)</f>
        <v>1285.5</v>
      </c>
      <c r="N5641" s="36">
        <f t="shared" si="461"/>
        <v>6.111445286580091</v>
      </c>
      <c r="O5641" s="36">
        <f t="shared" si="462"/>
        <v>6.1120190656320634</v>
      </c>
      <c r="P5641" s="36">
        <f t="shared" si="463"/>
        <v>5.7377905197242285E-4</v>
      </c>
      <c r="Q5641" s="36">
        <f t="shared" si="464"/>
        <v>3.5516219863975261E-2</v>
      </c>
    </row>
    <row r="5642" spans="1:17" x14ac:dyDescent="0.3">
      <c r="A5642" s="29">
        <v>2103230</v>
      </c>
      <c r="B5642" s="1">
        <v>136</v>
      </c>
      <c r="C5642" s="1" t="s">
        <v>14</v>
      </c>
      <c r="D5642" s="1" t="s">
        <v>53</v>
      </c>
      <c r="E5642" s="1" t="s">
        <v>54</v>
      </c>
      <c r="F5642" s="47">
        <v>714</v>
      </c>
      <c r="G5642" s="34">
        <v>1086.48</v>
      </c>
      <c r="H5642" s="1" t="s">
        <v>218</v>
      </c>
      <c r="I5642" s="34">
        <v>7.2843999999999999E-3</v>
      </c>
      <c r="J5642" s="34">
        <v>3278.4207000000001</v>
      </c>
      <c r="K5642" s="35" t="str">
        <f t="shared" si="460"/>
        <v>Leenderbos, Groote Heide &amp; De Plateaux_H4030</v>
      </c>
      <c r="L5642" s="36">
        <f>VLOOKUP(D5642,DATA!A:F,5,FALSE)</f>
        <v>1.0986712608830001E-2</v>
      </c>
      <c r="M5642" s="37">
        <f>VLOOKUP(D5642,DATA!A:F,6,FALSE)</f>
        <v>982</v>
      </c>
      <c r="N5642" s="36">
        <f t="shared" si="461"/>
        <v>75.912562278037413</v>
      </c>
      <c r="O5642" s="36">
        <f t="shared" si="462"/>
        <v>75.914025656970566</v>
      </c>
      <c r="P5642" s="36">
        <f t="shared" si="463"/>
        <v>1.4633789331526259E-3</v>
      </c>
      <c r="Q5642" s="36">
        <f t="shared" si="464"/>
        <v>4.797571786391485E-2</v>
      </c>
    </row>
    <row r="5643" spans="1:17" x14ac:dyDescent="0.3">
      <c r="A5643" s="30">
        <v>2103231</v>
      </c>
      <c r="B5643" s="14">
        <v>136</v>
      </c>
      <c r="C5643" s="14" t="s">
        <v>14</v>
      </c>
      <c r="D5643" s="14" t="s">
        <v>55</v>
      </c>
      <c r="E5643" s="14" t="s">
        <v>56</v>
      </c>
      <c r="F5643" s="48">
        <v>500</v>
      </c>
      <c r="G5643" s="38">
        <v>849.92</v>
      </c>
      <c r="H5643" s="14" t="s">
        <v>218</v>
      </c>
      <c r="I5643" s="38">
        <v>5.8523000000000004E-3</v>
      </c>
      <c r="J5643" s="38">
        <v>4.8939958900000002</v>
      </c>
      <c r="K5643" s="39" t="str">
        <f t="shared" si="460"/>
        <v>Leenderbos, Groote Heide &amp; De Plateaux_H3130</v>
      </c>
      <c r="L5643" s="40">
        <f>VLOOKUP(D5643,DATA!A:F,5,FALSE)</f>
        <v>0</v>
      </c>
      <c r="M5643" s="41">
        <f>VLOOKUP(D5643,DATA!A:F,6,FALSE)</f>
        <v>3.5</v>
      </c>
      <c r="N5643" s="40">
        <f t="shared" si="461"/>
        <v>50</v>
      </c>
      <c r="O5643" s="40">
        <f t="shared" si="462"/>
        <v>50</v>
      </c>
      <c r="P5643" s="40">
        <f>J5643/10000*I5643</f>
        <v>2.8641132147047002E-6</v>
      </c>
      <c r="Q5643" s="40">
        <f>IF(AND(H5643&lt;&gt;"below",I5643&gt;=0.005),M5643*P5643,0)</f>
        <v>1.0024396251466451E-5</v>
      </c>
    </row>
    <row r="5644" spans="1:17" x14ac:dyDescent="0.3">
      <c r="A5644" s="29">
        <v>2103231</v>
      </c>
      <c r="B5644" s="1">
        <v>136</v>
      </c>
      <c r="C5644" s="1" t="s">
        <v>14</v>
      </c>
      <c r="D5644" s="1" t="s">
        <v>57</v>
      </c>
      <c r="E5644" s="1" t="s">
        <v>58</v>
      </c>
      <c r="F5644" s="47">
        <v>714</v>
      </c>
      <c r="G5644" s="34">
        <v>849.92</v>
      </c>
      <c r="H5644" s="1" t="s">
        <v>218</v>
      </c>
      <c r="I5644" s="34">
        <v>5.8523000000000004E-3</v>
      </c>
      <c r="J5644" s="34">
        <v>20.628547999999999</v>
      </c>
      <c r="K5644" s="35" t="str">
        <f t="shared" si="460"/>
        <v>Leenderbos, Groote Heide &amp; De Plateaux_H3160</v>
      </c>
      <c r="L5644" s="36">
        <f>VLOOKUP(D5644,DATA!A:F,5,FALSE)</f>
        <v>1.0986712608830001E-2</v>
      </c>
      <c r="M5644" s="37">
        <f>VLOOKUP(D5644,DATA!A:F,6,FALSE)</f>
        <v>982</v>
      </c>
      <c r="N5644" s="36">
        <f t="shared" si="461"/>
        <v>18.982848759064286</v>
      </c>
      <c r="O5644" s="36">
        <f t="shared" si="462"/>
        <v>18.983837633983917</v>
      </c>
      <c r="P5644" s="36">
        <f t="shared" si="463"/>
        <v>9.8887491963139951E-4</v>
      </c>
      <c r="Q5644" s="36">
        <f t="shared" si="464"/>
        <v>2.0399053745612464E-4</v>
      </c>
    </row>
    <row r="5645" spans="1:17" x14ac:dyDescent="0.3">
      <c r="A5645" s="29">
        <v>2103231</v>
      </c>
      <c r="B5645" s="1">
        <v>136</v>
      </c>
      <c r="C5645" s="1" t="s">
        <v>14</v>
      </c>
      <c r="D5645" s="1" t="s">
        <v>53</v>
      </c>
      <c r="E5645" s="1" t="s">
        <v>54</v>
      </c>
      <c r="F5645" s="47">
        <v>714</v>
      </c>
      <c r="G5645" s="34">
        <v>849.92</v>
      </c>
      <c r="H5645" s="1" t="s">
        <v>218</v>
      </c>
      <c r="I5645" s="34">
        <v>5.8523000000000004E-3</v>
      </c>
      <c r="J5645" s="34">
        <v>2849.4285</v>
      </c>
      <c r="K5645" s="35" t="str">
        <f t="shared" si="460"/>
        <v>Leenderbos, Groote Heide &amp; De Plateaux_H4030</v>
      </c>
      <c r="L5645" s="36">
        <f>VLOOKUP(D5645,DATA!A:F,5,FALSE)</f>
        <v>1.0986712608830001E-2</v>
      </c>
      <c r="M5645" s="37">
        <f>VLOOKUP(D5645,DATA!A:F,6,FALSE)</f>
        <v>982</v>
      </c>
      <c r="N5645" s="36">
        <f t="shared" si="461"/>
        <v>18.982848759064286</v>
      </c>
      <c r="O5645" s="36">
        <f t="shared" si="462"/>
        <v>18.983837633983917</v>
      </c>
      <c r="P5645" s="36">
        <f t="shared" si="463"/>
        <v>9.8887491963139951E-4</v>
      </c>
      <c r="Q5645" s="36">
        <f t="shared" si="464"/>
        <v>2.817728378932919E-2</v>
      </c>
    </row>
    <row r="5646" spans="1:17" x14ac:dyDescent="0.3">
      <c r="A5646" s="29">
        <v>2103232</v>
      </c>
      <c r="B5646" s="1">
        <v>136</v>
      </c>
      <c r="C5646" s="1" t="s">
        <v>14</v>
      </c>
      <c r="D5646" s="1" t="s">
        <v>53</v>
      </c>
      <c r="E5646" s="1" t="s">
        <v>54</v>
      </c>
      <c r="F5646" s="47">
        <v>714</v>
      </c>
      <c r="G5646" s="34">
        <v>938.46</v>
      </c>
      <c r="H5646" s="1" t="s">
        <v>218</v>
      </c>
      <c r="I5646" s="34">
        <v>6.4275000000000001E-3</v>
      </c>
      <c r="J5646" s="34">
        <v>5393.4880000000003</v>
      </c>
      <c r="K5646" s="35" t="str">
        <f t="shared" si="460"/>
        <v>Leenderbos, Groote Heide &amp; De Plateaux_H4030</v>
      </c>
      <c r="L5646" s="36">
        <f>VLOOKUP(D5646,DATA!A:F,5,FALSE)</f>
        <v>1.0986712608830001E-2</v>
      </c>
      <c r="M5646" s="37">
        <f>VLOOKUP(D5646,DATA!A:F,6,FALSE)</f>
        <v>982</v>
      </c>
      <c r="N5646" s="36">
        <f t="shared" si="461"/>
        <v>38.263911551800476</v>
      </c>
      <c r="O5646" s="36">
        <f t="shared" si="462"/>
        <v>38.265579728006017</v>
      </c>
      <c r="P5646" s="36">
        <f t="shared" si="463"/>
        <v>1.6681762055412719E-3</v>
      </c>
      <c r="Q5646" s="36">
        <f t="shared" si="464"/>
        <v>8.9972883464723846E-2</v>
      </c>
    </row>
    <row r="5647" spans="1:17" x14ac:dyDescent="0.3">
      <c r="A5647" s="30">
        <v>2104742</v>
      </c>
      <c r="B5647" s="14">
        <v>136</v>
      </c>
      <c r="C5647" s="14" t="s">
        <v>14</v>
      </c>
      <c r="D5647" s="14" t="s">
        <v>55</v>
      </c>
      <c r="E5647" s="14" t="s">
        <v>56</v>
      </c>
      <c r="F5647" s="48">
        <v>500</v>
      </c>
      <c r="G5647" s="38">
        <v>1063.3900000000001</v>
      </c>
      <c r="H5647" s="14" t="s">
        <v>218</v>
      </c>
      <c r="I5647" s="38">
        <v>7.9164999999999999E-3</v>
      </c>
      <c r="J5647" s="38">
        <v>447.32465000000002</v>
      </c>
      <c r="K5647" s="39" t="str">
        <f t="shared" si="460"/>
        <v>Leenderbos, Groote Heide &amp; De Plateaux_H3130</v>
      </c>
      <c r="L5647" s="40">
        <f>VLOOKUP(D5647,DATA!A:F,5,FALSE)</f>
        <v>0</v>
      </c>
      <c r="M5647" s="41">
        <f>VLOOKUP(D5647,DATA!A:F,6,FALSE)</f>
        <v>3.5</v>
      </c>
      <c r="N5647" s="40">
        <f t="shared" si="461"/>
        <v>50</v>
      </c>
      <c r="O5647" s="40">
        <f t="shared" si="462"/>
        <v>50</v>
      </c>
      <c r="P5647" s="40">
        <f t="shared" ref="P5647:P5648" si="465">J5647/10000*I5647</f>
        <v>3.5412455917250001E-4</v>
      </c>
      <c r="Q5647" s="40">
        <f t="shared" ref="Q5647:Q5648" si="466">IF(AND(H5647&lt;&gt;"below",I5647&gt;=0.005),M5647*P5647,0)</f>
        <v>1.2394359571037501E-3</v>
      </c>
    </row>
    <row r="5648" spans="1:17" x14ac:dyDescent="0.3">
      <c r="A5648" s="30">
        <v>2104759</v>
      </c>
      <c r="B5648" s="14">
        <v>136</v>
      </c>
      <c r="C5648" s="14" t="s">
        <v>14</v>
      </c>
      <c r="D5648" s="14" t="s">
        <v>55</v>
      </c>
      <c r="E5648" s="14" t="s">
        <v>56</v>
      </c>
      <c r="F5648" s="48">
        <v>500</v>
      </c>
      <c r="G5648" s="38">
        <v>1395.93</v>
      </c>
      <c r="H5648" s="14" t="s">
        <v>218</v>
      </c>
      <c r="I5648" s="38">
        <v>9.4205000000000001E-3</v>
      </c>
      <c r="J5648" s="38">
        <v>36.816127999999999</v>
      </c>
      <c r="K5648" s="39" t="str">
        <f t="shared" si="460"/>
        <v>Leenderbos, Groote Heide &amp; De Plateaux_H3130</v>
      </c>
      <c r="L5648" s="40">
        <f>VLOOKUP(D5648,DATA!A:F,5,FALSE)</f>
        <v>0</v>
      </c>
      <c r="M5648" s="41">
        <f>VLOOKUP(D5648,DATA!A:F,6,FALSE)</f>
        <v>3.5</v>
      </c>
      <c r="N5648" s="40">
        <f t="shared" si="461"/>
        <v>50</v>
      </c>
      <c r="O5648" s="40">
        <f t="shared" si="462"/>
        <v>50</v>
      </c>
      <c r="P5648" s="40">
        <f t="shared" si="465"/>
        <v>3.4682633382399999E-5</v>
      </c>
      <c r="Q5648" s="40">
        <f t="shared" si="466"/>
        <v>1.213892168384E-4</v>
      </c>
    </row>
    <row r="5649" spans="1:17" x14ac:dyDescent="0.3">
      <c r="A5649" s="29">
        <v>2104759</v>
      </c>
      <c r="B5649" s="1">
        <v>136</v>
      </c>
      <c r="C5649" s="1" t="s">
        <v>14</v>
      </c>
      <c r="D5649" s="1" t="s">
        <v>41</v>
      </c>
      <c r="E5649" s="1" t="s">
        <v>42</v>
      </c>
      <c r="F5649" s="47">
        <v>1071</v>
      </c>
      <c r="G5649" s="34">
        <v>1395.93</v>
      </c>
      <c r="H5649" s="1" t="s">
        <v>218</v>
      </c>
      <c r="I5649" s="34">
        <v>9.4205000000000001E-3</v>
      </c>
      <c r="J5649" s="34">
        <v>544.26769999999999</v>
      </c>
      <c r="K5649" s="35" t="str">
        <f t="shared" si="460"/>
        <v>Leenderbos, Groote Heide &amp; De Plateaux_H4010A</v>
      </c>
      <c r="L5649" s="36">
        <f>VLOOKUP(D5649,DATA!A:F,5,FALSE)</f>
        <v>1.3726988247862192E-2</v>
      </c>
      <c r="M5649" s="37">
        <f>VLOOKUP(D5649,DATA!A:F,6,FALSE)</f>
        <v>1285.5</v>
      </c>
      <c r="N5649" s="36">
        <f t="shared" si="461"/>
        <v>81.99297055417675</v>
      </c>
      <c r="O5649" s="36">
        <f t="shared" si="462"/>
        <v>81.994879747661713</v>
      </c>
      <c r="P5649" s="36">
        <f t="shared" si="463"/>
        <v>1.9091934849626568E-3</v>
      </c>
      <c r="Q5649" s="36">
        <f t="shared" si="464"/>
        <v>1.0391123469156098E-2</v>
      </c>
    </row>
    <row r="5650" spans="1:17" x14ac:dyDescent="0.3">
      <c r="A5650" s="30">
        <v>2104760</v>
      </c>
      <c r="B5650" s="14">
        <v>136</v>
      </c>
      <c r="C5650" s="14" t="s">
        <v>14</v>
      </c>
      <c r="D5650" s="14" t="s">
        <v>55</v>
      </c>
      <c r="E5650" s="14" t="s">
        <v>56</v>
      </c>
      <c r="F5650" s="48">
        <v>500</v>
      </c>
      <c r="G5650" s="38">
        <v>851.77</v>
      </c>
      <c r="H5650" s="14" t="s">
        <v>218</v>
      </c>
      <c r="I5650" s="38">
        <v>5.8836000000000001E-3</v>
      </c>
      <c r="J5650" s="38">
        <v>97.297600000000003</v>
      </c>
      <c r="K5650" s="39" t="str">
        <f t="shared" si="460"/>
        <v>Leenderbos, Groote Heide &amp; De Plateaux_H3130</v>
      </c>
      <c r="L5650" s="40">
        <f>VLOOKUP(D5650,DATA!A:F,5,FALSE)</f>
        <v>0</v>
      </c>
      <c r="M5650" s="41">
        <f>VLOOKUP(D5650,DATA!A:F,6,FALSE)</f>
        <v>3.5</v>
      </c>
      <c r="N5650" s="40">
        <f t="shared" si="461"/>
        <v>50</v>
      </c>
      <c r="O5650" s="40">
        <f t="shared" si="462"/>
        <v>50</v>
      </c>
      <c r="P5650" s="40">
        <f>J5650/10000*I5650</f>
        <v>5.7246015936000004E-5</v>
      </c>
      <c r="Q5650" s="40">
        <f>IF(AND(H5650&lt;&gt;"below",I5650&gt;=0.005),M5650*P5650,0)</f>
        <v>2.00361055776E-4</v>
      </c>
    </row>
    <row r="5651" spans="1:17" x14ac:dyDescent="0.3">
      <c r="A5651" s="29">
        <v>2104760</v>
      </c>
      <c r="B5651" s="1">
        <v>136</v>
      </c>
      <c r="C5651" s="1" t="s">
        <v>14</v>
      </c>
      <c r="D5651" s="1" t="s">
        <v>57</v>
      </c>
      <c r="E5651" s="1" t="s">
        <v>58</v>
      </c>
      <c r="F5651" s="47">
        <v>714</v>
      </c>
      <c r="G5651" s="34">
        <v>851.77</v>
      </c>
      <c r="H5651" s="1" t="s">
        <v>218</v>
      </c>
      <c r="I5651" s="34">
        <v>5.8836000000000001E-3</v>
      </c>
      <c r="J5651" s="34">
        <v>11.512162</v>
      </c>
      <c r="K5651" s="35" t="str">
        <f t="shared" si="460"/>
        <v>Leenderbos, Groote Heide &amp; De Plateaux_H3160</v>
      </c>
      <c r="L5651" s="36">
        <f>VLOOKUP(D5651,DATA!A:F,5,FALSE)</f>
        <v>1.0986712608830001E-2</v>
      </c>
      <c r="M5651" s="37">
        <f>VLOOKUP(D5651,DATA!A:F,6,FALSE)</f>
        <v>982</v>
      </c>
      <c r="N5651" s="36">
        <f t="shared" si="461"/>
        <v>19.297413050453379</v>
      </c>
      <c r="O5651" s="36">
        <f t="shared" si="462"/>
        <v>19.298419764369481</v>
      </c>
      <c r="P5651" s="36">
        <f t="shared" si="463"/>
        <v>1.0067139161016314E-3</v>
      </c>
      <c r="Q5651" s="36">
        <f t="shared" si="464"/>
        <v>1.1589453689816389E-4</v>
      </c>
    </row>
    <row r="5652" spans="1:17" x14ac:dyDescent="0.3">
      <c r="A5652" s="29">
        <v>2104760</v>
      </c>
      <c r="B5652" s="1">
        <v>136</v>
      </c>
      <c r="C5652" s="1" t="s">
        <v>14</v>
      </c>
      <c r="D5652" s="1" t="s">
        <v>53</v>
      </c>
      <c r="E5652" s="1" t="s">
        <v>54</v>
      </c>
      <c r="F5652" s="47">
        <v>714</v>
      </c>
      <c r="G5652" s="34">
        <v>851.77</v>
      </c>
      <c r="H5652" s="1" t="s">
        <v>218</v>
      </c>
      <c r="I5652" s="34">
        <v>5.8836000000000001E-3</v>
      </c>
      <c r="J5652" s="34">
        <v>1934.9224999999999</v>
      </c>
      <c r="K5652" s="35" t="str">
        <f t="shared" si="460"/>
        <v>Leenderbos, Groote Heide &amp; De Plateaux_H4030</v>
      </c>
      <c r="L5652" s="36">
        <f>VLOOKUP(D5652,DATA!A:F,5,FALSE)</f>
        <v>1.0986712608830001E-2</v>
      </c>
      <c r="M5652" s="37">
        <f>VLOOKUP(D5652,DATA!A:F,6,FALSE)</f>
        <v>982</v>
      </c>
      <c r="N5652" s="36">
        <f t="shared" si="461"/>
        <v>19.297413050453379</v>
      </c>
      <c r="O5652" s="36">
        <f t="shared" si="462"/>
        <v>19.298419764369481</v>
      </c>
      <c r="P5652" s="36">
        <f t="shared" si="463"/>
        <v>1.0067139161016314E-3</v>
      </c>
      <c r="Q5652" s="36">
        <f t="shared" si="464"/>
        <v>1.9479134073281588E-2</v>
      </c>
    </row>
    <row r="5653" spans="1:17" x14ac:dyDescent="0.3">
      <c r="A5653" s="29">
        <v>2104761</v>
      </c>
      <c r="B5653" s="1">
        <v>136</v>
      </c>
      <c r="C5653" s="1" t="s">
        <v>14</v>
      </c>
      <c r="D5653" s="1" t="s">
        <v>57</v>
      </c>
      <c r="E5653" s="1" t="s">
        <v>58</v>
      </c>
      <c r="F5653" s="47">
        <v>714</v>
      </c>
      <c r="G5653" s="34">
        <v>841.38</v>
      </c>
      <c r="H5653" s="1" t="s">
        <v>218</v>
      </c>
      <c r="I5653" s="34">
        <v>5.7134000000000004E-3</v>
      </c>
      <c r="J5653" s="34">
        <v>1175.9147</v>
      </c>
      <c r="K5653" s="35" t="str">
        <f t="shared" si="460"/>
        <v>Leenderbos, Groote Heide &amp; De Plateaux_H3160</v>
      </c>
      <c r="L5653" s="36">
        <f>VLOOKUP(D5653,DATA!A:F,5,FALSE)</f>
        <v>1.0986712608830001E-2</v>
      </c>
      <c r="M5653" s="37">
        <f>VLOOKUP(D5653,DATA!A:F,6,FALSE)</f>
        <v>982</v>
      </c>
      <c r="N5653" s="36">
        <f t="shared" si="461"/>
        <v>17.581662095746971</v>
      </c>
      <c r="O5653" s="36">
        <f t="shared" si="462"/>
        <v>17.582571705301447</v>
      </c>
      <c r="P5653" s="36">
        <f t="shared" si="463"/>
        <v>9.0960955447627612E-4</v>
      </c>
      <c r="Q5653" s="36">
        <f t="shared" si="464"/>
        <v>1.069623246369104E-2</v>
      </c>
    </row>
    <row r="5654" spans="1:17" x14ac:dyDescent="0.3">
      <c r="A5654" s="29">
        <v>2104762</v>
      </c>
      <c r="B5654" s="1">
        <v>136</v>
      </c>
      <c r="C5654" s="1" t="s">
        <v>14</v>
      </c>
      <c r="D5654" s="1" t="s">
        <v>53</v>
      </c>
      <c r="E5654" s="1" t="s">
        <v>54</v>
      </c>
      <c r="F5654" s="47">
        <v>714</v>
      </c>
      <c r="G5654" s="34">
        <v>1026.75</v>
      </c>
      <c r="H5654" s="1" t="s">
        <v>218</v>
      </c>
      <c r="I5654" s="34">
        <v>7.0886999999999999E-3</v>
      </c>
      <c r="J5654" s="34">
        <v>5463.1806999999999</v>
      </c>
      <c r="K5654" s="35" t="str">
        <f t="shared" si="460"/>
        <v>Leenderbos, Groote Heide &amp; De Plateaux_H4030</v>
      </c>
      <c r="L5654" s="36">
        <f>VLOOKUP(D5654,DATA!A:F,5,FALSE)</f>
        <v>1.0986712608830001E-2</v>
      </c>
      <c r="M5654" s="37">
        <f>VLOOKUP(D5654,DATA!A:F,6,FALSE)</f>
        <v>982</v>
      </c>
      <c r="N5654" s="36">
        <f t="shared" si="461"/>
        <v>62.0496322137571</v>
      </c>
      <c r="O5654" s="36">
        <f t="shared" si="462"/>
        <v>62.051466155291365</v>
      </c>
      <c r="P5654" s="36">
        <f t="shared" si="463"/>
        <v>1.8339415342651932E-3</v>
      </c>
      <c r="Q5654" s="36">
        <f t="shared" si="464"/>
        <v>0.10019153994925992</v>
      </c>
    </row>
    <row r="5655" spans="1:17" x14ac:dyDescent="0.3">
      <c r="A5655" s="29">
        <v>2106268</v>
      </c>
      <c r="B5655" s="1">
        <v>136</v>
      </c>
      <c r="C5655" s="1" t="s">
        <v>14</v>
      </c>
      <c r="D5655" s="1" t="s">
        <v>57</v>
      </c>
      <c r="E5655" s="1" t="s">
        <v>58</v>
      </c>
      <c r="F5655" s="47">
        <v>714</v>
      </c>
      <c r="G5655" s="34">
        <v>1424</v>
      </c>
      <c r="H5655" s="1" t="s">
        <v>218</v>
      </c>
      <c r="I5655" s="34">
        <v>1.07104E-2</v>
      </c>
      <c r="J5655" s="34">
        <v>1035.1990599999999</v>
      </c>
      <c r="K5655" s="35" t="str">
        <f t="shared" si="460"/>
        <v>Leenderbos, Groote Heide &amp; De Plateaux_H3160</v>
      </c>
      <c r="L5655" s="36">
        <f>VLOOKUP(D5655,DATA!A:F,5,FALSE)</f>
        <v>1.0986712608830001E-2</v>
      </c>
      <c r="M5655" s="37">
        <f>VLOOKUP(D5655,DATA!A:F,6,FALSE)</f>
        <v>982</v>
      </c>
      <c r="N5655" s="36">
        <f t="shared" si="461"/>
        <v>99.22795098078511</v>
      </c>
      <c r="O5655" s="36">
        <f t="shared" si="462"/>
        <v>99.228041122786564</v>
      </c>
      <c r="P5655" s="36">
        <f t="shared" si="463"/>
        <v>9.0142001454296405E-5</v>
      </c>
      <c r="Q5655" s="36">
        <f t="shared" si="464"/>
        <v>9.3314915172006271E-4</v>
      </c>
    </row>
    <row r="5656" spans="1:17" x14ac:dyDescent="0.3">
      <c r="A5656" s="30">
        <v>2106269</v>
      </c>
      <c r="B5656" s="14">
        <v>136</v>
      </c>
      <c r="C5656" s="14" t="s">
        <v>14</v>
      </c>
      <c r="D5656" s="14" t="s">
        <v>55</v>
      </c>
      <c r="E5656" s="14" t="s">
        <v>56</v>
      </c>
      <c r="F5656" s="48">
        <v>500</v>
      </c>
      <c r="G5656" s="38">
        <v>1056.6600000000001</v>
      </c>
      <c r="H5656" s="14" t="s">
        <v>218</v>
      </c>
      <c r="I5656" s="38">
        <v>7.9845000000000003E-3</v>
      </c>
      <c r="J5656" s="38">
        <v>1.9344273000000001</v>
      </c>
      <c r="K5656" s="39" t="str">
        <f t="shared" si="460"/>
        <v>Leenderbos, Groote Heide &amp; De Plateaux_H3130</v>
      </c>
      <c r="L5656" s="40">
        <f>VLOOKUP(D5656,DATA!A:F,5,FALSE)</f>
        <v>0</v>
      </c>
      <c r="M5656" s="41">
        <f>VLOOKUP(D5656,DATA!A:F,6,FALSE)</f>
        <v>3.5</v>
      </c>
      <c r="N5656" s="40">
        <f t="shared" si="461"/>
        <v>50</v>
      </c>
      <c r="O5656" s="40">
        <f t="shared" si="462"/>
        <v>50</v>
      </c>
      <c r="P5656" s="40">
        <f>J5656/10000*I5656</f>
        <v>1.544543477685E-6</v>
      </c>
      <c r="Q5656" s="40">
        <f>IF(AND(H5656&lt;&gt;"below",I5656&gt;=0.005),M5656*P5656,0)</f>
        <v>5.4059021718975006E-6</v>
      </c>
    </row>
    <row r="5657" spans="1:17" x14ac:dyDescent="0.3">
      <c r="A5657" s="29">
        <v>2106270</v>
      </c>
      <c r="B5657" s="1">
        <v>136</v>
      </c>
      <c r="C5657" s="1" t="s">
        <v>14</v>
      </c>
      <c r="D5657" s="1" t="s">
        <v>53</v>
      </c>
      <c r="E5657" s="1" t="s">
        <v>54</v>
      </c>
      <c r="F5657" s="47">
        <v>714</v>
      </c>
      <c r="G5657" s="34">
        <v>991.63</v>
      </c>
      <c r="H5657" s="1" t="s">
        <v>218</v>
      </c>
      <c r="I5657" s="34">
        <v>7.4406999999999997E-3</v>
      </c>
      <c r="J5657" s="34">
        <v>1177.2849000000001</v>
      </c>
      <c r="K5657" s="35" t="str">
        <f t="shared" si="460"/>
        <v>Leenderbos, Groote Heide &amp; De Plateaux_H4030</v>
      </c>
      <c r="L5657" s="36">
        <f>VLOOKUP(D5657,DATA!A:F,5,FALSE)</f>
        <v>1.0986712608830001E-2</v>
      </c>
      <c r="M5657" s="37">
        <f>VLOOKUP(D5657,DATA!A:F,6,FALSE)</f>
        <v>982</v>
      </c>
      <c r="N5657" s="36">
        <f t="shared" si="461"/>
        <v>52.642586411776861</v>
      </c>
      <c r="O5657" s="36">
        <f t="shared" si="462"/>
        <v>52.644624419449826</v>
      </c>
      <c r="P5657" s="36">
        <f t="shared" si="463"/>
        <v>2.0380076729651364E-3</v>
      </c>
      <c r="Q5657" s="36">
        <f t="shared" si="464"/>
        <v>2.3993156594659934E-2</v>
      </c>
    </row>
    <row r="5658" spans="1:17" x14ac:dyDescent="0.3">
      <c r="A5658" s="29">
        <v>2106285</v>
      </c>
      <c r="B5658" s="1">
        <v>136</v>
      </c>
      <c r="C5658" s="1" t="s">
        <v>14</v>
      </c>
      <c r="D5658" s="1" t="s">
        <v>51</v>
      </c>
      <c r="E5658" s="1" t="s">
        <v>52</v>
      </c>
      <c r="F5658" s="47">
        <v>1000</v>
      </c>
      <c r="G5658" s="34">
        <v>1077.6199999999999</v>
      </c>
      <c r="H5658" s="1" t="s">
        <v>218</v>
      </c>
      <c r="I5658" s="34">
        <v>6.7670999999999999E-3</v>
      </c>
      <c r="J5658" s="34">
        <v>588.62739999999997</v>
      </c>
      <c r="K5658" s="35" t="str">
        <f t="shared" si="460"/>
        <v>Leenderbos, Groote Heide &amp; De Plateaux_Lg09</v>
      </c>
      <c r="L5658" s="36">
        <f>VLOOKUP(D5658,DATA!A:F,5,FALSE)</f>
        <v>8.4126827976184013E-3</v>
      </c>
      <c r="M5658" s="37">
        <f>VLOOKUP(D5658,DATA!A:F,6,FALSE)</f>
        <v>1350</v>
      </c>
      <c r="N5658" s="36">
        <f t="shared" si="461"/>
        <v>9.1833836654646746</v>
      </c>
      <c r="O5658" s="36">
        <f t="shared" si="462"/>
        <v>9.1838584704228392</v>
      </c>
      <c r="P5658" s="36">
        <f t="shared" si="463"/>
        <v>4.7480495816465407E-4</v>
      </c>
      <c r="Q5658" s="36">
        <f t="shared" si="464"/>
        <v>2.7948320803156904E-3</v>
      </c>
    </row>
    <row r="5659" spans="1:17" x14ac:dyDescent="0.3">
      <c r="A5659" s="30">
        <v>2106288</v>
      </c>
      <c r="B5659" s="14">
        <v>136</v>
      </c>
      <c r="C5659" s="14" t="s">
        <v>14</v>
      </c>
      <c r="D5659" s="14" t="s">
        <v>55</v>
      </c>
      <c r="E5659" s="14" t="s">
        <v>56</v>
      </c>
      <c r="F5659" s="48">
        <v>500</v>
      </c>
      <c r="G5659" s="38">
        <v>1027.78</v>
      </c>
      <c r="H5659" s="14" t="s">
        <v>218</v>
      </c>
      <c r="I5659" s="38">
        <v>7.0524000000000003E-3</v>
      </c>
      <c r="J5659" s="38">
        <v>2568.1017999999999</v>
      </c>
      <c r="K5659" s="39" t="str">
        <f t="shared" si="460"/>
        <v>Leenderbos, Groote Heide &amp; De Plateaux_H3130</v>
      </c>
      <c r="L5659" s="40">
        <f>VLOOKUP(D5659,DATA!A:F,5,FALSE)</f>
        <v>0</v>
      </c>
      <c r="M5659" s="41">
        <f>VLOOKUP(D5659,DATA!A:F,6,FALSE)</f>
        <v>3.5</v>
      </c>
      <c r="N5659" s="40">
        <f t="shared" si="461"/>
        <v>50</v>
      </c>
      <c r="O5659" s="40">
        <f t="shared" si="462"/>
        <v>50</v>
      </c>
      <c r="P5659" s="40">
        <f>J5659/10000*I5659</f>
        <v>1.8111281134320001E-3</v>
      </c>
      <c r="Q5659" s="40">
        <f>IF(AND(H5659&lt;&gt;"below",I5659&gt;=0.005),M5659*P5659,0)</f>
        <v>6.3389483970120002E-3</v>
      </c>
    </row>
    <row r="5660" spans="1:17" x14ac:dyDescent="0.3">
      <c r="A5660" s="29">
        <v>2106288</v>
      </c>
      <c r="B5660" s="1">
        <v>136</v>
      </c>
      <c r="C5660" s="1" t="s">
        <v>14</v>
      </c>
      <c r="D5660" s="1" t="s">
        <v>57</v>
      </c>
      <c r="E5660" s="1" t="s">
        <v>58</v>
      </c>
      <c r="F5660" s="47">
        <v>714</v>
      </c>
      <c r="G5660" s="34">
        <v>1027.78</v>
      </c>
      <c r="H5660" s="1" t="s">
        <v>218</v>
      </c>
      <c r="I5660" s="34">
        <v>7.0524000000000003E-3</v>
      </c>
      <c r="J5660" s="34">
        <v>2771.9092000000001</v>
      </c>
      <c r="K5660" s="35" t="str">
        <f t="shared" si="460"/>
        <v>Leenderbos, Groote Heide &amp; De Plateaux_H3160</v>
      </c>
      <c r="L5660" s="36">
        <f>VLOOKUP(D5660,DATA!A:F,5,FALSE)</f>
        <v>1.0986712608830001E-2</v>
      </c>
      <c r="M5660" s="37">
        <f>VLOOKUP(D5660,DATA!A:F,6,FALSE)</f>
        <v>982</v>
      </c>
      <c r="N5660" s="36">
        <f t="shared" si="461"/>
        <v>62.315743792927513</v>
      </c>
      <c r="O5660" s="36">
        <f t="shared" si="462"/>
        <v>62.317563319018561</v>
      </c>
      <c r="P5660" s="36">
        <f t="shared" si="463"/>
        <v>1.8195260910474076E-3</v>
      </c>
      <c r="Q5660" s="36">
        <f t="shared" si="464"/>
        <v>5.0435611114143464E-2</v>
      </c>
    </row>
    <row r="5661" spans="1:17" x14ac:dyDescent="0.3">
      <c r="A5661" s="29">
        <v>2106288</v>
      </c>
      <c r="B5661" s="1">
        <v>136</v>
      </c>
      <c r="C5661" s="1" t="s">
        <v>14</v>
      </c>
      <c r="D5661" s="1" t="s">
        <v>53</v>
      </c>
      <c r="E5661" s="1" t="s">
        <v>54</v>
      </c>
      <c r="F5661" s="47">
        <v>714</v>
      </c>
      <c r="G5661" s="34">
        <v>1027.78</v>
      </c>
      <c r="H5661" s="1" t="s">
        <v>218</v>
      </c>
      <c r="I5661" s="34">
        <v>7.0524000000000003E-3</v>
      </c>
      <c r="J5661" s="34">
        <v>3.6710295999999998</v>
      </c>
      <c r="K5661" s="35" t="str">
        <f t="shared" si="460"/>
        <v>Leenderbos, Groote Heide &amp; De Plateaux_H4030</v>
      </c>
      <c r="L5661" s="36">
        <f>VLOOKUP(D5661,DATA!A:F,5,FALSE)</f>
        <v>1.0986712608830001E-2</v>
      </c>
      <c r="M5661" s="37">
        <f>VLOOKUP(D5661,DATA!A:F,6,FALSE)</f>
        <v>982</v>
      </c>
      <c r="N5661" s="36">
        <f t="shared" si="461"/>
        <v>62.315743792927513</v>
      </c>
      <c r="O5661" s="36">
        <f t="shared" si="462"/>
        <v>62.317563319018561</v>
      </c>
      <c r="P5661" s="36">
        <f t="shared" si="463"/>
        <v>1.8195260910474076E-3</v>
      </c>
      <c r="Q5661" s="36">
        <f t="shared" si="464"/>
        <v>6.6795341382073272E-5</v>
      </c>
    </row>
    <row r="5662" spans="1:17" x14ac:dyDescent="0.3">
      <c r="A5662" s="29">
        <v>2106289</v>
      </c>
      <c r="B5662" s="1">
        <v>136</v>
      </c>
      <c r="C5662" s="1" t="s">
        <v>14</v>
      </c>
      <c r="D5662" s="1" t="s">
        <v>57</v>
      </c>
      <c r="E5662" s="1" t="s">
        <v>58</v>
      </c>
      <c r="F5662" s="47">
        <v>714</v>
      </c>
      <c r="G5662" s="34">
        <v>834.36</v>
      </c>
      <c r="H5662" s="1" t="s">
        <v>218</v>
      </c>
      <c r="I5662" s="34">
        <v>5.6819000000000001E-3</v>
      </c>
      <c r="J5662" s="34">
        <v>1331.6433999999999</v>
      </c>
      <c r="K5662" s="35" t="str">
        <f t="shared" si="460"/>
        <v>Leenderbos, Groote Heide &amp; De Plateaux_H3160</v>
      </c>
      <c r="L5662" s="36">
        <f>VLOOKUP(D5662,DATA!A:F,5,FALSE)</f>
        <v>1.0986712608830001E-2</v>
      </c>
      <c r="M5662" s="37">
        <f>VLOOKUP(D5662,DATA!A:F,6,FALSE)</f>
        <v>982</v>
      </c>
      <c r="N5662" s="36">
        <f t="shared" si="461"/>
        <v>16.491845356512236</v>
      </c>
      <c r="O5662" s="36">
        <f t="shared" si="462"/>
        <v>16.492705099367264</v>
      </c>
      <c r="P5662" s="36">
        <f t="shared" si="463"/>
        <v>8.5974285502743442E-4</v>
      </c>
      <c r="Q5662" s="36">
        <f t="shared" si="464"/>
        <v>1.1448708985944397E-2</v>
      </c>
    </row>
    <row r="5663" spans="1:17" x14ac:dyDescent="0.3">
      <c r="A5663" s="29">
        <v>2106289</v>
      </c>
      <c r="B5663" s="1">
        <v>136</v>
      </c>
      <c r="C5663" s="1" t="s">
        <v>14</v>
      </c>
      <c r="D5663" s="1" t="s">
        <v>53</v>
      </c>
      <c r="E5663" s="1" t="s">
        <v>54</v>
      </c>
      <c r="F5663" s="47">
        <v>714</v>
      </c>
      <c r="G5663" s="34">
        <v>834.36</v>
      </c>
      <c r="H5663" s="1" t="s">
        <v>218</v>
      </c>
      <c r="I5663" s="34">
        <v>5.6819000000000001E-3</v>
      </c>
      <c r="J5663" s="34">
        <v>702.07529999999997</v>
      </c>
      <c r="K5663" s="35" t="str">
        <f t="shared" si="460"/>
        <v>Leenderbos, Groote Heide &amp; De Plateaux_H4030</v>
      </c>
      <c r="L5663" s="36">
        <f>VLOOKUP(D5663,DATA!A:F,5,FALSE)</f>
        <v>1.0986712608830001E-2</v>
      </c>
      <c r="M5663" s="37">
        <f>VLOOKUP(D5663,DATA!A:F,6,FALSE)</f>
        <v>982</v>
      </c>
      <c r="N5663" s="36">
        <f t="shared" si="461"/>
        <v>16.491845356512236</v>
      </c>
      <c r="O5663" s="36">
        <f t="shared" si="462"/>
        <v>16.492705099367264</v>
      </c>
      <c r="P5663" s="36">
        <f t="shared" si="463"/>
        <v>8.5974285502743442E-4</v>
      </c>
      <c r="Q5663" s="36">
        <f t="shared" si="464"/>
        <v>6.0360422286624251E-3</v>
      </c>
    </row>
    <row r="5664" spans="1:17" x14ac:dyDescent="0.3">
      <c r="A5664" s="29">
        <v>2106290</v>
      </c>
      <c r="B5664" s="1">
        <v>136</v>
      </c>
      <c r="C5664" s="1" t="s">
        <v>14</v>
      </c>
      <c r="D5664" s="1" t="s">
        <v>53</v>
      </c>
      <c r="E5664" s="1" t="s">
        <v>54</v>
      </c>
      <c r="F5664" s="47">
        <v>714</v>
      </c>
      <c r="G5664" s="34">
        <v>848.66</v>
      </c>
      <c r="H5664" s="1" t="s">
        <v>218</v>
      </c>
      <c r="I5664" s="34">
        <v>5.7997999999999999E-3</v>
      </c>
      <c r="J5664" s="34">
        <v>2233.3939999999998</v>
      </c>
      <c r="K5664" s="35" t="str">
        <f t="shared" si="460"/>
        <v>Leenderbos, Groote Heide &amp; De Plateaux_H4030</v>
      </c>
      <c r="L5664" s="36">
        <f>VLOOKUP(D5664,DATA!A:F,5,FALSE)</f>
        <v>1.0986712608830001E-2</v>
      </c>
      <c r="M5664" s="37">
        <f>VLOOKUP(D5664,DATA!A:F,6,FALSE)</f>
        <v>982</v>
      </c>
      <c r="N5664" s="36">
        <f t="shared" si="461"/>
        <v>18.770861878187819</v>
      </c>
      <c r="O5664" s="36">
        <f t="shared" si="462"/>
        <v>18.771833473662539</v>
      </c>
      <c r="P5664" s="36">
        <f t="shared" si="463"/>
        <v>9.7159547472003283E-4</v>
      </c>
      <c r="Q5664" s="36">
        <f t="shared" si="464"/>
        <v>2.1699555036668729E-2</v>
      </c>
    </row>
    <row r="5665" spans="1:17" x14ac:dyDescent="0.3">
      <c r="A5665" s="29">
        <v>2106291</v>
      </c>
      <c r="B5665" s="1">
        <v>136</v>
      </c>
      <c r="C5665" s="1" t="s">
        <v>14</v>
      </c>
      <c r="D5665" s="1" t="s">
        <v>53</v>
      </c>
      <c r="E5665" s="1" t="s">
        <v>54</v>
      </c>
      <c r="F5665" s="47">
        <v>714</v>
      </c>
      <c r="G5665" s="34">
        <v>1285.31</v>
      </c>
      <c r="H5665" s="1" t="s">
        <v>218</v>
      </c>
      <c r="I5665" s="34">
        <v>9.0232000000000003E-3</v>
      </c>
      <c r="J5665" s="34">
        <v>154.06046000000001</v>
      </c>
      <c r="K5665" s="35" t="str">
        <f t="shared" si="460"/>
        <v>Leenderbos, Groote Heide &amp; De Plateaux_H4030</v>
      </c>
      <c r="L5665" s="36">
        <f>VLOOKUP(D5665,DATA!A:F,5,FALSE)</f>
        <v>1.0986712608830001E-2</v>
      </c>
      <c r="M5665" s="37">
        <f>VLOOKUP(D5665,DATA!A:F,6,FALSE)</f>
        <v>982</v>
      </c>
      <c r="N5665" s="36">
        <f t="shared" si="461"/>
        <v>96.552307699567436</v>
      </c>
      <c r="O5665" s="36">
        <f t="shared" si="462"/>
        <v>96.552637688567174</v>
      </c>
      <c r="P5665" s="36">
        <f t="shared" si="463"/>
        <v>3.2998899973790685E-4</v>
      </c>
      <c r="Q5665" s="36">
        <f t="shared" si="464"/>
        <v>5.0838257094561819E-4</v>
      </c>
    </row>
    <row r="5666" spans="1:17" x14ac:dyDescent="0.3">
      <c r="A5666" s="29">
        <v>2107798</v>
      </c>
      <c r="B5666" s="1">
        <v>136</v>
      </c>
      <c r="C5666" s="1" t="s">
        <v>14</v>
      </c>
      <c r="D5666" s="1" t="s">
        <v>57</v>
      </c>
      <c r="E5666" s="1" t="s">
        <v>58</v>
      </c>
      <c r="F5666" s="47">
        <v>714</v>
      </c>
      <c r="G5666" s="34">
        <v>1137.1300000000001</v>
      </c>
      <c r="H5666" s="1" t="s">
        <v>218</v>
      </c>
      <c r="I5666" s="34">
        <v>8.5105000000000007E-3</v>
      </c>
      <c r="J5666" s="34">
        <v>1804.18209999999</v>
      </c>
      <c r="K5666" s="35" t="str">
        <f t="shared" si="460"/>
        <v>Leenderbos, Groote Heide &amp; De Plateaux_H3160</v>
      </c>
      <c r="L5666" s="36">
        <f>VLOOKUP(D5666,DATA!A:F,5,FALSE)</f>
        <v>1.0986712608830001E-2</v>
      </c>
      <c r="M5666" s="37">
        <f>VLOOKUP(D5666,DATA!A:F,6,FALSE)</f>
        <v>982</v>
      </c>
      <c r="N5666" s="36">
        <f t="shared" si="461"/>
        <v>84.610445484551278</v>
      </c>
      <c r="O5666" s="36">
        <f t="shared" si="462"/>
        <v>84.611662956086036</v>
      </c>
      <c r="P5666" s="36">
        <f t="shared" si="463"/>
        <v>1.2174715347583742E-3</v>
      </c>
      <c r="Q5666" s="36">
        <f t="shared" si="464"/>
        <v>2.1965403502705746E-2</v>
      </c>
    </row>
    <row r="5667" spans="1:17" x14ac:dyDescent="0.3">
      <c r="A5667" s="30">
        <v>2107799</v>
      </c>
      <c r="B5667" s="14">
        <v>136</v>
      </c>
      <c r="C5667" s="14" t="s">
        <v>14</v>
      </c>
      <c r="D5667" s="14" t="s">
        <v>55</v>
      </c>
      <c r="E5667" s="14" t="s">
        <v>56</v>
      </c>
      <c r="F5667" s="48">
        <v>500</v>
      </c>
      <c r="G5667" s="38">
        <v>1040.98</v>
      </c>
      <c r="H5667" s="14" t="s">
        <v>218</v>
      </c>
      <c r="I5667" s="38">
        <v>7.8683999999999994E-3</v>
      </c>
      <c r="J5667" s="38">
        <v>444.97609999999997</v>
      </c>
      <c r="K5667" s="39" t="str">
        <f t="shared" si="460"/>
        <v>Leenderbos, Groote Heide &amp; De Plateaux_H3130</v>
      </c>
      <c r="L5667" s="40">
        <f>VLOOKUP(D5667,DATA!A:F,5,FALSE)</f>
        <v>0</v>
      </c>
      <c r="M5667" s="41">
        <f>VLOOKUP(D5667,DATA!A:F,6,FALSE)</f>
        <v>3.5</v>
      </c>
      <c r="N5667" s="40">
        <f t="shared" si="461"/>
        <v>50</v>
      </c>
      <c r="O5667" s="40">
        <f t="shared" si="462"/>
        <v>50</v>
      </c>
      <c r="P5667" s="40">
        <f>J5667/10000*I5667</f>
        <v>3.5012499452399999E-4</v>
      </c>
      <c r="Q5667" s="40">
        <f>IF(AND(H5667&lt;&gt;"below",I5667&gt;=0.005),M5667*P5667,0)</f>
        <v>1.225437480834E-3</v>
      </c>
    </row>
    <row r="5668" spans="1:17" x14ac:dyDescent="0.3">
      <c r="A5668" s="29">
        <v>2107799</v>
      </c>
      <c r="B5668" s="1">
        <v>136</v>
      </c>
      <c r="C5668" s="1" t="s">
        <v>14</v>
      </c>
      <c r="D5668" s="1" t="s">
        <v>53</v>
      </c>
      <c r="E5668" s="1" t="s">
        <v>54</v>
      </c>
      <c r="F5668" s="47">
        <v>714</v>
      </c>
      <c r="G5668" s="34">
        <v>1040.98</v>
      </c>
      <c r="H5668" s="1" t="s">
        <v>218</v>
      </c>
      <c r="I5668" s="34">
        <v>7.8683999999999994E-3</v>
      </c>
      <c r="J5668" s="34">
        <v>4153.4385000000002</v>
      </c>
      <c r="K5668" s="35" t="str">
        <f t="shared" si="460"/>
        <v>Leenderbos, Groote Heide &amp; De Plateaux_H4030</v>
      </c>
      <c r="L5668" s="36">
        <f>VLOOKUP(D5668,DATA!A:F,5,FALSE)</f>
        <v>1.0986712608830001E-2</v>
      </c>
      <c r="M5668" s="37">
        <f>VLOOKUP(D5668,DATA!A:F,6,FALSE)</f>
        <v>982</v>
      </c>
      <c r="N5668" s="36">
        <f t="shared" si="461"/>
        <v>65.65587936924679</v>
      </c>
      <c r="O5668" s="36">
        <f t="shared" si="462"/>
        <v>65.657828649751892</v>
      </c>
      <c r="P5668" s="36">
        <f t="shared" si="463"/>
        <v>1.9492805051015694E-3</v>
      </c>
      <c r="Q5668" s="36">
        <f t="shared" si="464"/>
        <v>8.0962166971883048E-2</v>
      </c>
    </row>
    <row r="5669" spans="1:17" x14ac:dyDescent="0.3">
      <c r="A5669" s="29">
        <v>2107814</v>
      </c>
      <c r="B5669" s="1">
        <v>136</v>
      </c>
      <c r="C5669" s="1" t="s">
        <v>14</v>
      </c>
      <c r="D5669" s="1" t="s">
        <v>51</v>
      </c>
      <c r="E5669" s="1" t="s">
        <v>52</v>
      </c>
      <c r="F5669" s="47">
        <v>1000</v>
      </c>
      <c r="G5669" s="34">
        <v>1078.73</v>
      </c>
      <c r="H5669" s="1" t="s">
        <v>218</v>
      </c>
      <c r="I5669" s="34">
        <v>6.6734999999999997E-3</v>
      </c>
      <c r="J5669" s="34">
        <v>891.93640000000005</v>
      </c>
      <c r="K5669" s="35" t="str">
        <f t="shared" si="460"/>
        <v>Leenderbos, Groote Heide &amp; De Plateaux_Lg09</v>
      </c>
      <c r="L5669" s="36">
        <f>VLOOKUP(D5669,DATA!A:F,5,FALSE)</f>
        <v>8.4126827976184013E-3</v>
      </c>
      <c r="M5669" s="37">
        <f>VLOOKUP(D5669,DATA!A:F,6,FALSE)</f>
        <v>1350</v>
      </c>
      <c r="N5669" s="36">
        <f t="shared" si="461"/>
        <v>9.2615609967669368</v>
      </c>
      <c r="O5669" s="36">
        <f t="shared" si="462"/>
        <v>9.2620328137907926</v>
      </c>
      <c r="P5669" s="36">
        <f t="shared" si="463"/>
        <v>4.7181702385579172E-4</v>
      </c>
      <c r="Q5669" s="36">
        <f t="shared" si="464"/>
        <v>4.2083077771664897E-3</v>
      </c>
    </row>
    <row r="5670" spans="1:17" x14ac:dyDescent="0.3">
      <c r="A5670" s="29">
        <v>2107815</v>
      </c>
      <c r="B5670" s="1">
        <v>136</v>
      </c>
      <c r="C5670" s="1" t="s">
        <v>14</v>
      </c>
      <c r="D5670" s="1" t="s">
        <v>51</v>
      </c>
      <c r="E5670" s="1" t="s">
        <v>52</v>
      </c>
      <c r="F5670" s="47">
        <v>1000</v>
      </c>
      <c r="G5670" s="34">
        <v>1142.1600000000001</v>
      </c>
      <c r="H5670" s="1" t="s">
        <v>218</v>
      </c>
      <c r="I5670" s="34">
        <v>7.4545999999999996E-3</v>
      </c>
      <c r="J5670" s="34">
        <v>577.79944</v>
      </c>
      <c r="K5670" s="35" t="str">
        <f t="shared" si="460"/>
        <v>Leenderbos, Groote Heide &amp; De Plateaux_Lg09</v>
      </c>
      <c r="L5670" s="36">
        <f>VLOOKUP(D5670,DATA!A:F,5,FALSE)</f>
        <v>8.4126827976184013E-3</v>
      </c>
      <c r="M5670" s="37">
        <f>VLOOKUP(D5670,DATA!A:F,6,FALSE)</f>
        <v>1350</v>
      </c>
      <c r="N5670" s="36">
        <f t="shared" si="461"/>
        <v>14.823750279713405</v>
      </c>
      <c r="O5670" s="36">
        <f t="shared" si="462"/>
        <v>14.824542133584506</v>
      </c>
      <c r="P5670" s="36">
        <f t="shared" si="463"/>
        <v>7.9185387110136674E-4</v>
      </c>
      <c r="Q5670" s="36">
        <f t="shared" si="464"/>
        <v>4.5753272328420188E-3</v>
      </c>
    </row>
    <row r="5671" spans="1:17" x14ac:dyDescent="0.3">
      <c r="A5671" s="29">
        <v>2107817</v>
      </c>
      <c r="B5671" s="1">
        <v>136</v>
      </c>
      <c r="C5671" s="1" t="s">
        <v>14</v>
      </c>
      <c r="D5671" s="1" t="s">
        <v>41</v>
      </c>
      <c r="E5671" s="1" t="s">
        <v>42</v>
      </c>
      <c r="F5671" s="47">
        <v>1071</v>
      </c>
      <c r="G5671" s="34">
        <v>1366.08</v>
      </c>
      <c r="H5671" s="1" t="s">
        <v>218</v>
      </c>
      <c r="I5671" s="34">
        <v>9.3095999999999995E-3</v>
      </c>
      <c r="J5671" s="34">
        <v>1067.6751999999999</v>
      </c>
      <c r="K5671" s="35" t="str">
        <f t="shared" si="460"/>
        <v>Leenderbos, Groote Heide &amp; De Plateaux_H4010A</v>
      </c>
      <c r="L5671" s="36">
        <f>VLOOKUP(D5671,DATA!A:F,5,FALSE)</f>
        <v>1.3726988247862192E-2</v>
      </c>
      <c r="M5671" s="37">
        <f>VLOOKUP(D5671,DATA!A:F,6,FALSE)</f>
        <v>1285.5</v>
      </c>
      <c r="N5671" s="36">
        <f t="shared" si="461"/>
        <v>75.140518528116829</v>
      </c>
      <c r="O5671" s="36">
        <f t="shared" si="462"/>
        <v>75.142905561997907</v>
      </c>
      <c r="P5671" s="36">
        <f t="shared" si="463"/>
        <v>2.3870338810780822E-3</v>
      </c>
      <c r="Q5671" s="36">
        <f t="shared" si="464"/>
        <v>2.5485768763868176E-2</v>
      </c>
    </row>
    <row r="5672" spans="1:17" x14ac:dyDescent="0.3">
      <c r="A5672" s="29">
        <v>2107817</v>
      </c>
      <c r="B5672" s="1">
        <v>136</v>
      </c>
      <c r="C5672" s="1" t="s">
        <v>14</v>
      </c>
      <c r="D5672" s="1" t="s">
        <v>53</v>
      </c>
      <c r="E5672" s="1" t="s">
        <v>54</v>
      </c>
      <c r="F5672" s="47">
        <v>714</v>
      </c>
      <c r="G5672" s="34">
        <v>1366.08</v>
      </c>
      <c r="H5672" s="1" t="s">
        <v>218</v>
      </c>
      <c r="I5672" s="34">
        <v>9.3095999999999995E-3</v>
      </c>
      <c r="J5672" s="34">
        <v>79.359566000000001</v>
      </c>
      <c r="K5672" s="35" t="str">
        <f t="shared" si="460"/>
        <v>Leenderbos, Groote Heide &amp; De Plateaux_H4030</v>
      </c>
      <c r="L5672" s="36">
        <f>VLOOKUP(D5672,DATA!A:F,5,FALSE)</f>
        <v>1.0986712608830001E-2</v>
      </c>
      <c r="M5672" s="37">
        <f>VLOOKUP(D5672,DATA!A:F,6,FALSE)</f>
        <v>982</v>
      </c>
      <c r="N5672" s="36">
        <f t="shared" si="461"/>
        <v>98.55110861205354</v>
      </c>
      <c r="O5672" s="36">
        <f t="shared" si="462"/>
        <v>98.551254652974933</v>
      </c>
      <c r="P5672" s="36">
        <f t="shared" si="463"/>
        <v>1.4604092139336444E-4</v>
      </c>
      <c r="Q5672" s="36">
        <f t="shared" si="464"/>
        <v>1.1589744140017518E-4</v>
      </c>
    </row>
    <row r="5673" spans="1:17" x14ac:dyDescent="0.3">
      <c r="A5673" s="29">
        <v>2107817</v>
      </c>
      <c r="B5673" s="1">
        <v>136</v>
      </c>
      <c r="C5673" s="1" t="s">
        <v>14</v>
      </c>
      <c r="D5673" s="1" t="s">
        <v>51</v>
      </c>
      <c r="E5673" s="1" t="s">
        <v>52</v>
      </c>
      <c r="F5673" s="47">
        <v>1000</v>
      </c>
      <c r="G5673" s="34">
        <v>1366.08</v>
      </c>
      <c r="H5673" s="1" t="s">
        <v>218</v>
      </c>
      <c r="I5673" s="34">
        <v>9.3095999999999995E-3</v>
      </c>
      <c r="J5673" s="34">
        <v>266.02148</v>
      </c>
      <c r="K5673" s="35" t="str">
        <f t="shared" si="460"/>
        <v>Leenderbos, Groote Heide &amp; De Plateaux_Lg09</v>
      </c>
      <c r="L5673" s="36">
        <f>VLOOKUP(D5673,DATA!A:F,5,FALSE)</f>
        <v>8.4126827976184013E-3</v>
      </c>
      <c r="M5673" s="37">
        <f>VLOOKUP(D5673,DATA!A:F,6,FALSE)</f>
        <v>1350</v>
      </c>
      <c r="N5673" s="36">
        <f t="shared" si="461"/>
        <v>53.376750628038955</v>
      </c>
      <c r="O5673" s="36">
        <f t="shared" si="462"/>
        <v>53.378699660429952</v>
      </c>
      <c r="P5673" s="36">
        <f t="shared" si="463"/>
        <v>1.9490323909963081E-3</v>
      </c>
      <c r="Q5673" s="36">
        <f t="shared" si="464"/>
        <v>5.1848448122077647E-3</v>
      </c>
    </row>
    <row r="5674" spans="1:17" x14ac:dyDescent="0.3">
      <c r="A5674" s="30">
        <v>2107818</v>
      </c>
      <c r="B5674" s="14">
        <v>136</v>
      </c>
      <c r="C5674" s="14" t="s">
        <v>14</v>
      </c>
      <c r="D5674" s="14" t="s">
        <v>55</v>
      </c>
      <c r="E5674" s="14" t="s">
        <v>56</v>
      </c>
      <c r="F5674" s="48">
        <v>500</v>
      </c>
      <c r="G5674" s="38">
        <v>874.43</v>
      </c>
      <c r="H5674" s="14" t="s">
        <v>218</v>
      </c>
      <c r="I5674" s="38">
        <v>6.0625999999999996E-3</v>
      </c>
      <c r="J5674" s="38">
        <v>400.51028000000002</v>
      </c>
      <c r="K5674" s="39" t="str">
        <f t="shared" si="460"/>
        <v>Leenderbos, Groote Heide &amp; De Plateaux_H3130</v>
      </c>
      <c r="L5674" s="40">
        <f>VLOOKUP(D5674,DATA!A:F,5,FALSE)</f>
        <v>0</v>
      </c>
      <c r="M5674" s="41">
        <f>VLOOKUP(D5674,DATA!A:F,6,FALSE)</f>
        <v>3.5</v>
      </c>
      <c r="N5674" s="40">
        <f t="shared" si="461"/>
        <v>50</v>
      </c>
      <c r="O5674" s="40">
        <f t="shared" si="462"/>
        <v>50</v>
      </c>
      <c r="P5674" s="40">
        <f>J5674/10000*I5674</f>
        <v>2.4281336235280001E-4</v>
      </c>
      <c r="Q5674" s="40">
        <f>IF(AND(H5674&lt;&gt;"below",I5674&gt;=0.005),M5674*P5674,0)</f>
        <v>8.4984676823480002E-4</v>
      </c>
    </row>
    <row r="5675" spans="1:17" x14ac:dyDescent="0.3">
      <c r="A5675" s="29">
        <v>2107818</v>
      </c>
      <c r="B5675" s="1">
        <v>136</v>
      </c>
      <c r="C5675" s="1" t="s">
        <v>14</v>
      </c>
      <c r="D5675" s="1" t="s">
        <v>57</v>
      </c>
      <c r="E5675" s="1" t="s">
        <v>58</v>
      </c>
      <c r="F5675" s="47">
        <v>714</v>
      </c>
      <c r="G5675" s="34">
        <v>874.43</v>
      </c>
      <c r="H5675" s="1" t="s">
        <v>218</v>
      </c>
      <c r="I5675" s="34">
        <v>6.0625999999999996E-3</v>
      </c>
      <c r="J5675" s="34">
        <v>974.65796</v>
      </c>
      <c r="K5675" s="35" t="str">
        <f t="shared" si="460"/>
        <v>Leenderbos, Groote Heide &amp; De Plateaux_H3160</v>
      </c>
      <c r="L5675" s="36">
        <f>VLOOKUP(D5675,DATA!A:F,5,FALSE)</f>
        <v>1.0986712608830001E-2</v>
      </c>
      <c r="M5675" s="37">
        <f>VLOOKUP(D5675,DATA!A:F,6,FALSE)</f>
        <v>982</v>
      </c>
      <c r="N5675" s="36">
        <f t="shared" si="461"/>
        <v>23.472139933040317</v>
      </c>
      <c r="O5675" s="36">
        <f t="shared" si="462"/>
        <v>23.473336416249474</v>
      </c>
      <c r="P5675" s="36">
        <f t="shared" si="463"/>
        <v>1.1964832091564404E-3</v>
      </c>
      <c r="Q5675" s="36">
        <f t="shared" si="464"/>
        <v>1.1661618838106695E-2</v>
      </c>
    </row>
    <row r="5676" spans="1:17" x14ac:dyDescent="0.3">
      <c r="A5676" s="29">
        <v>2107818</v>
      </c>
      <c r="B5676" s="1">
        <v>136</v>
      </c>
      <c r="C5676" s="1" t="s">
        <v>14</v>
      </c>
      <c r="D5676" s="1" t="s">
        <v>53</v>
      </c>
      <c r="E5676" s="1" t="s">
        <v>54</v>
      </c>
      <c r="F5676" s="47">
        <v>714</v>
      </c>
      <c r="G5676" s="34">
        <v>874.43</v>
      </c>
      <c r="H5676" s="1" t="s">
        <v>218</v>
      </c>
      <c r="I5676" s="34">
        <v>6.0625999999999996E-3</v>
      </c>
      <c r="J5676" s="34">
        <v>5926.4937</v>
      </c>
      <c r="K5676" s="35" t="str">
        <f t="shared" si="460"/>
        <v>Leenderbos, Groote Heide &amp; De Plateaux_H4030</v>
      </c>
      <c r="L5676" s="36">
        <f>VLOOKUP(D5676,DATA!A:F,5,FALSE)</f>
        <v>1.0986712608830001E-2</v>
      </c>
      <c r="M5676" s="37">
        <f>VLOOKUP(D5676,DATA!A:F,6,FALSE)</f>
        <v>982</v>
      </c>
      <c r="N5676" s="36">
        <f t="shared" si="461"/>
        <v>23.472139933040317</v>
      </c>
      <c r="O5676" s="36">
        <f t="shared" si="462"/>
        <v>23.473336416249474</v>
      </c>
      <c r="P5676" s="36">
        <f t="shared" si="463"/>
        <v>1.1964832091564404E-3</v>
      </c>
      <c r="Q5676" s="36">
        <f t="shared" si="464"/>
        <v>7.0909502012214271E-2</v>
      </c>
    </row>
    <row r="5677" spans="1:17" x14ac:dyDescent="0.3">
      <c r="A5677" s="29">
        <v>2107819</v>
      </c>
      <c r="B5677" s="1">
        <v>136</v>
      </c>
      <c r="C5677" s="1" t="s">
        <v>14</v>
      </c>
      <c r="D5677" s="1" t="s">
        <v>57</v>
      </c>
      <c r="E5677" s="1" t="s">
        <v>58</v>
      </c>
      <c r="F5677" s="47">
        <v>714</v>
      </c>
      <c r="G5677" s="34">
        <v>834.26</v>
      </c>
      <c r="H5677" s="1" t="s">
        <v>218</v>
      </c>
      <c r="I5677" s="34">
        <v>5.6543000000000001E-3</v>
      </c>
      <c r="J5677" s="34">
        <v>2380.5634329220002</v>
      </c>
      <c r="K5677" s="35" t="str">
        <f t="shared" si="460"/>
        <v>Leenderbos, Groote Heide &amp; De Plateaux_H3160</v>
      </c>
      <c r="L5677" s="36">
        <f>VLOOKUP(D5677,DATA!A:F,5,FALSE)</f>
        <v>1.0986712608830001E-2</v>
      </c>
      <c r="M5677" s="37">
        <f>VLOOKUP(D5677,DATA!A:F,6,FALSE)</f>
        <v>982</v>
      </c>
      <c r="N5677" s="36">
        <f t="shared" si="461"/>
        <v>16.476719986501262</v>
      </c>
      <c r="O5677" s="36">
        <f t="shared" si="462"/>
        <v>16.477574923196215</v>
      </c>
      <c r="P5677" s="36">
        <f t="shared" si="463"/>
        <v>8.549366949530679E-4</v>
      </c>
      <c r="Q5677" s="36">
        <f t="shared" si="464"/>
        <v>2.035231033468464E-2</v>
      </c>
    </row>
    <row r="5678" spans="1:17" x14ac:dyDescent="0.3">
      <c r="A5678" s="29">
        <v>2107819</v>
      </c>
      <c r="B5678" s="1">
        <v>136</v>
      </c>
      <c r="C5678" s="1" t="s">
        <v>14</v>
      </c>
      <c r="D5678" s="1" t="s">
        <v>53</v>
      </c>
      <c r="E5678" s="1" t="s">
        <v>54</v>
      </c>
      <c r="F5678" s="47">
        <v>714</v>
      </c>
      <c r="G5678" s="34">
        <v>834.26</v>
      </c>
      <c r="H5678" s="1" t="s">
        <v>218</v>
      </c>
      <c r="I5678" s="34">
        <v>5.6543000000000001E-3</v>
      </c>
      <c r="J5678" s="34">
        <v>462.93518</v>
      </c>
      <c r="K5678" s="35" t="str">
        <f t="shared" si="460"/>
        <v>Leenderbos, Groote Heide &amp; De Plateaux_H4030</v>
      </c>
      <c r="L5678" s="36">
        <f>VLOOKUP(D5678,DATA!A:F,5,FALSE)</f>
        <v>1.0986712608830001E-2</v>
      </c>
      <c r="M5678" s="37">
        <f>VLOOKUP(D5678,DATA!A:F,6,FALSE)</f>
        <v>982</v>
      </c>
      <c r="N5678" s="36">
        <f t="shared" si="461"/>
        <v>16.476719986501262</v>
      </c>
      <c r="O5678" s="36">
        <f t="shared" si="462"/>
        <v>16.477574923196215</v>
      </c>
      <c r="P5678" s="36">
        <f t="shared" si="463"/>
        <v>8.549366949530679E-4</v>
      </c>
      <c r="Q5678" s="36">
        <f t="shared" si="464"/>
        <v>3.9578027276670358E-3</v>
      </c>
    </row>
    <row r="5679" spans="1:17" x14ac:dyDescent="0.3">
      <c r="A5679" s="29">
        <v>2107820</v>
      </c>
      <c r="B5679" s="1">
        <v>136</v>
      </c>
      <c r="C5679" s="1" t="s">
        <v>14</v>
      </c>
      <c r="D5679" s="1" t="s">
        <v>53</v>
      </c>
      <c r="E5679" s="1" t="s">
        <v>54</v>
      </c>
      <c r="F5679" s="47">
        <v>714</v>
      </c>
      <c r="G5679" s="34">
        <v>970.95</v>
      </c>
      <c r="H5679" s="1" t="s">
        <v>218</v>
      </c>
      <c r="I5679" s="34">
        <v>6.7150999999999999E-3</v>
      </c>
      <c r="J5679" s="34">
        <v>8771.0889999999999</v>
      </c>
      <c r="K5679" s="35" t="str">
        <f t="shared" si="460"/>
        <v>Leenderbos, Groote Heide &amp; De Plateaux_H4030</v>
      </c>
      <c r="L5679" s="36">
        <f>VLOOKUP(D5679,DATA!A:F,5,FALSE)</f>
        <v>1.0986712608830001E-2</v>
      </c>
      <c r="M5679" s="37">
        <f>VLOOKUP(D5679,DATA!A:F,6,FALSE)</f>
        <v>982</v>
      </c>
      <c r="N5679" s="36">
        <f t="shared" si="461"/>
        <v>46.96864292385446</v>
      </c>
      <c r="O5679" s="36">
        <f t="shared" si="462"/>
        <v>46.970480570359697</v>
      </c>
      <c r="P5679" s="36">
        <f t="shared" si="463"/>
        <v>1.8376465052369895E-3</v>
      </c>
      <c r="Q5679" s="36">
        <f t="shared" si="464"/>
        <v>0.16118161047972598</v>
      </c>
    </row>
    <row r="5680" spans="1:17" x14ac:dyDescent="0.3">
      <c r="A5680" s="29">
        <v>2109326</v>
      </c>
      <c r="B5680" s="1">
        <v>136</v>
      </c>
      <c r="C5680" s="1" t="s">
        <v>14</v>
      </c>
      <c r="D5680" s="1" t="s">
        <v>57</v>
      </c>
      <c r="E5680" s="1" t="s">
        <v>58</v>
      </c>
      <c r="F5680" s="47">
        <v>714</v>
      </c>
      <c r="G5680" s="34">
        <v>1417.71</v>
      </c>
      <c r="H5680" s="1" t="s">
        <v>218</v>
      </c>
      <c r="I5680" s="34">
        <v>1.0759400000000001E-2</v>
      </c>
      <c r="J5680" s="34">
        <v>1770.0660600000001</v>
      </c>
      <c r="K5680" s="35" t="str">
        <f t="shared" si="460"/>
        <v>Leenderbos, Groote Heide &amp; De Plateaux_H3160</v>
      </c>
      <c r="L5680" s="36">
        <f>VLOOKUP(D5680,DATA!A:F,5,FALSE)</f>
        <v>1.0986712608830001E-2</v>
      </c>
      <c r="M5680" s="37">
        <f>VLOOKUP(D5680,DATA!A:F,6,FALSE)</f>
        <v>982</v>
      </c>
      <c r="N5680" s="36">
        <f t="shared" si="461"/>
        <v>99.17316743295018</v>
      </c>
      <c r="O5680" s="36">
        <f t="shared" si="462"/>
        <v>99.173264359405778</v>
      </c>
      <c r="P5680" s="36">
        <f t="shared" si="463"/>
        <v>9.6926455597667882E-5</v>
      </c>
      <c r="Q5680" s="36">
        <f t="shared" si="464"/>
        <v>1.7156622936952894E-3</v>
      </c>
    </row>
    <row r="5681" spans="1:17" x14ac:dyDescent="0.3">
      <c r="A5681" s="29">
        <v>2109327</v>
      </c>
      <c r="B5681" s="1">
        <v>136</v>
      </c>
      <c r="C5681" s="1" t="s">
        <v>14</v>
      </c>
      <c r="D5681" s="1" t="s">
        <v>41</v>
      </c>
      <c r="E5681" s="1" t="s">
        <v>42</v>
      </c>
      <c r="F5681" s="47">
        <v>1071</v>
      </c>
      <c r="G5681" s="34">
        <v>1098.06</v>
      </c>
      <c r="H5681" s="1" t="s">
        <v>218</v>
      </c>
      <c r="I5681" s="34">
        <v>8.2342000000000005E-3</v>
      </c>
      <c r="J5681" s="34">
        <v>132.64337</v>
      </c>
      <c r="K5681" s="35" t="str">
        <f t="shared" si="460"/>
        <v>Leenderbos, Groote Heide &amp; De Plateaux_H4010A</v>
      </c>
      <c r="L5681" s="36">
        <f>VLOOKUP(D5681,DATA!A:F,5,FALSE)</f>
        <v>1.3726988247862192E-2</v>
      </c>
      <c r="M5681" s="37">
        <f>VLOOKUP(D5681,DATA!A:F,6,FALSE)</f>
        <v>1285.5</v>
      </c>
      <c r="N5681" s="36">
        <f t="shared" si="461"/>
        <v>7.0897316697890265</v>
      </c>
      <c r="O5681" s="36">
        <f t="shared" si="462"/>
        <v>7.0904762495893943</v>
      </c>
      <c r="P5681" s="36">
        <f t="shared" si="463"/>
        <v>7.4457980036779503E-4</v>
      </c>
      <c r="Q5681" s="36">
        <f t="shared" si="464"/>
        <v>9.8763573954711577E-4</v>
      </c>
    </row>
    <row r="5682" spans="1:17" x14ac:dyDescent="0.3">
      <c r="A5682" s="29">
        <v>2109327</v>
      </c>
      <c r="B5682" s="1">
        <v>136</v>
      </c>
      <c r="C5682" s="1" t="s">
        <v>14</v>
      </c>
      <c r="D5682" s="1" t="s">
        <v>53</v>
      </c>
      <c r="E5682" s="1" t="s">
        <v>54</v>
      </c>
      <c r="F5682" s="47">
        <v>714</v>
      </c>
      <c r="G5682" s="34">
        <v>1098.06</v>
      </c>
      <c r="H5682" s="1" t="s">
        <v>218</v>
      </c>
      <c r="I5682" s="34">
        <v>8.2342000000000005E-3</v>
      </c>
      <c r="J5682" s="34">
        <v>682.59360000000004</v>
      </c>
      <c r="K5682" s="35" t="str">
        <f t="shared" si="460"/>
        <v>Leenderbos, Groote Heide &amp; De Plateaux_H4030</v>
      </c>
      <c r="L5682" s="36">
        <f>VLOOKUP(D5682,DATA!A:F,5,FALSE)</f>
        <v>1.0986712608830001E-2</v>
      </c>
      <c r="M5682" s="37">
        <f>VLOOKUP(D5682,DATA!A:F,6,FALSE)</f>
        <v>982</v>
      </c>
      <c r="N5682" s="36">
        <f t="shared" si="461"/>
        <v>78.161758319315126</v>
      </c>
      <c r="O5682" s="36">
        <f t="shared" si="462"/>
        <v>78.163302471497758</v>
      </c>
      <c r="P5682" s="36">
        <f t="shared" si="463"/>
        <v>1.5441521826318194E-3</v>
      </c>
      <c r="Q5682" s="36">
        <f t="shared" si="464"/>
        <v>1.0540283972905112E-2</v>
      </c>
    </row>
    <row r="5683" spans="1:17" x14ac:dyDescent="0.3">
      <c r="A5683" s="29">
        <v>2109328</v>
      </c>
      <c r="B5683" s="1">
        <v>136</v>
      </c>
      <c r="C5683" s="1" t="s">
        <v>14</v>
      </c>
      <c r="D5683" s="1" t="s">
        <v>41</v>
      </c>
      <c r="E5683" s="1" t="s">
        <v>42</v>
      </c>
      <c r="F5683" s="47">
        <v>1071</v>
      </c>
      <c r="G5683" s="34">
        <v>1234.22</v>
      </c>
      <c r="H5683" s="1" t="s">
        <v>218</v>
      </c>
      <c r="I5683" s="34">
        <v>9.4195000000000008E-3</v>
      </c>
      <c r="J5683" s="34">
        <v>291.50995</v>
      </c>
      <c r="K5683" s="35" t="str">
        <f t="shared" si="460"/>
        <v>Leenderbos, Groote Heide &amp; De Plateaux_H4010A</v>
      </c>
      <c r="L5683" s="36">
        <f>VLOOKUP(D5683,DATA!A:F,5,FALSE)</f>
        <v>1.3726988247862192E-2</v>
      </c>
      <c r="M5683" s="37">
        <f>VLOOKUP(D5683,DATA!A:F,6,FALSE)</f>
        <v>1285.5</v>
      </c>
      <c r="N5683" s="36">
        <f t="shared" si="461"/>
        <v>33.094369654968325</v>
      </c>
      <c r="O5683" s="36">
        <f t="shared" si="462"/>
        <v>33.097232707953744</v>
      </c>
      <c r="P5683" s="36">
        <f t="shared" si="463"/>
        <v>2.8630529854183351E-3</v>
      </c>
      <c r="Q5683" s="36">
        <f t="shared" si="464"/>
        <v>8.3460843262664966E-3</v>
      </c>
    </row>
    <row r="5684" spans="1:17" x14ac:dyDescent="0.3">
      <c r="A5684" s="29">
        <v>2109328</v>
      </c>
      <c r="B5684" s="1">
        <v>136</v>
      </c>
      <c r="C5684" s="1" t="s">
        <v>14</v>
      </c>
      <c r="D5684" s="1" t="s">
        <v>53</v>
      </c>
      <c r="E5684" s="1" t="s">
        <v>54</v>
      </c>
      <c r="F5684" s="47">
        <v>714</v>
      </c>
      <c r="G5684" s="34">
        <v>1234.22</v>
      </c>
      <c r="H5684" s="1" t="s">
        <v>218</v>
      </c>
      <c r="I5684" s="34">
        <v>9.4195000000000008E-3</v>
      </c>
      <c r="J5684" s="34">
        <v>25.67595</v>
      </c>
      <c r="K5684" s="35" t="str">
        <f t="shared" si="460"/>
        <v>Leenderbos, Groote Heide &amp; De Plateaux_H4030</v>
      </c>
      <c r="L5684" s="36">
        <f>VLOOKUP(D5684,DATA!A:F,5,FALSE)</f>
        <v>1.0986712608830001E-2</v>
      </c>
      <c r="M5684" s="37">
        <f>VLOOKUP(D5684,DATA!A:F,6,FALSE)</f>
        <v>982</v>
      </c>
      <c r="N5684" s="36">
        <f t="shared" si="461"/>
        <v>94.109225811393515</v>
      </c>
      <c r="O5684" s="36">
        <f t="shared" si="462"/>
        <v>94.109799505470349</v>
      </c>
      <c r="P5684" s="36">
        <f t="shared" si="463"/>
        <v>5.7369407683438567E-4</v>
      </c>
      <c r="Q5684" s="36">
        <f t="shared" si="464"/>
        <v>1.4730140432095843E-4</v>
      </c>
    </row>
    <row r="5685" spans="1:17" x14ac:dyDescent="0.3">
      <c r="A5685" s="29">
        <v>2109343</v>
      </c>
      <c r="B5685" s="1">
        <v>136</v>
      </c>
      <c r="C5685" s="1" t="s">
        <v>14</v>
      </c>
      <c r="D5685" s="1" t="s">
        <v>51</v>
      </c>
      <c r="E5685" s="1" t="s">
        <v>52</v>
      </c>
      <c r="F5685" s="47">
        <v>1000</v>
      </c>
      <c r="G5685" s="34">
        <v>1052.05</v>
      </c>
      <c r="H5685" s="1" t="s">
        <v>218</v>
      </c>
      <c r="I5685" s="34">
        <v>6.8425999999999999E-3</v>
      </c>
      <c r="J5685" s="34">
        <v>5569.9775</v>
      </c>
      <c r="K5685" s="35" t="str">
        <f t="shared" si="460"/>
        <v>Leenderbos, Groote Heide &amp; De Plateaux_Lg09</v>
      </c>
      <c r="L5685" s="36">
        <f>VLOOKUP(D5685,DATA!A:F,5,FALSE)</f>
        <v>8.4126827976184013E-3</v>
      </c>
      <c r="M5685" s="37">
        <f>VLOOKUP(D5685,DATA!A:F,6,FALSE)</f>
        <v>1350</v>
      </c>
      <c r="N5685" s="36">
        <f t="shared" si="461"/>
        <v>7.5399658188140783</v>
      </c>
      <c r="O5685" s="36">
        <f t="shared" si="462"/>
        <v>7.5403671378024608</v>
      </c>
      <c r="P5685" s="36">
        <f t="shared" si="463"/>
        <v>4.0131898838247082E-4</v>
      </c>
      <c r="Q5685" s="36">
        <f t="shared" si="464"/>
        <v>2.2353377356131236E-2</v>
      </c>
    </row>
    <row r="5686" spans="1:17" x14ac:dyDescent="0.3">
      <c r="A5686" s="30">
        <v>2109346</v>
      </c>
      <c r="B5686" s="14">
        <v>136</v>
      </c>
      <c r="C5686" s="14" t="s">
        <v>14</v>
      </c>
      <c r="D5686" s="14" t="s">
        <v>55</v>
      </c>
      <c r="E5686" s="14" t="s">
        <v>56</v>
      </c>
      <c r="F5686" s="48">
        <v>500</v>
      </c>
      <c r="G5686" s="38">
        <v>1019.78</v>
      </c>
      <c r="H5686" s="14" t="s">
        <v>218</v>
      </c>
      <c r="I5686" s="38">
        <v>7.0318999999999998E-3</v>
      </c>
      <c r="J5686" s="38">
        <v>1977.0393999999999</v>
      </c>
      <c r="K5686" s="39" t="str">
        <f t="shared" si="460"/>
        <v>Leenderbos, Groote Heide &amp; De Plateaux_H3130</v>
      </c>
      <c r="L5686" s="40">
        <f>VLOOKUP(D5686,DATA!A:F,5,FALSE)</f>
        <v>0</v>
      </c>
      <c r="M5686" s="41">
        <f>VLOOKUP(D5686,DATA!A:F,6,FALSE)</f>
        <v>3.5</v>
      </c>
      <c r="N5686" s="40">
        <f t="shared" si="461"/>
        <v>50</v>
      </c>
      <c r="O5686" s="40">
        <f t="shared" si="462"/>
        <v>50</v>
      </c>
      <c r="P5686" s="40">
        <f>J5686/10000*I5686</f>
        <v>1.390234335686E-3</v>
      </c>
      <c r="Q5686" s="40">
        <f>IF(AND(H5686&lt;&gt;"below",I5686&gt;=0.005),M5686*P5686,0)</f>
        <v>4.8658201749009998E-3</v>
      </c>
    </row>
    <row r="5687" spans="1:17" x14ac:dyDescent="0.3">
      <c r="A5687" s="29">
        <v>2109346</v>
      </c>
      <c r="B5687" s="1">
        <v>136</v>
      </c>
      <c r="C5687" s="1" t="s">
        <v>14</v>
      </c>
      <c r="D5687" s="1" t="s">
        <v>57</v>
      </c>
      <c r="E5687" s="1" t="s">
        <v>58</v>
      </c>
      <c r="F5687" s="47">
        <v>714</v>
      </c>
      <c r="G5687" s="34">
        <v>1019.78</v>
      </c>
      <c r="H5687" s="1" t="s">
        <v>218</v>
      </c>
      <c r="I5687" s="34">
        <v>7.0318999999999998E-3</v>
      </c>
      <c r="J5687" s="34">
        <v>1.3159429</v>
      </c>
      <c r="K5687" s="35" t="str">
        <f t="shared" si="460"/>
        <v>Leenderbos, Groote Heide &amp; De Plateaux_H3160</v>
      </c>
      <c r="L5687" s="36">
        <f>VLOOKUP(D5687,DATA!A:F,5,FALSE)</f>
        <v>1.0986712608830001E-2</v>
      </c>
      <c r="M5687" s="37">
        <f>VLOOKUP(D5687,DATA!A:F,6,FALSE)</f>
        <v>982</v>
      </c>
      <c r="N5687" s="36">
        <f t="shared" si="461"/>
        <v>60.230486123320354</v>
      </c>
      <c r="O5687" s="36">
        <f t="shared" si="462"/>
        <v>60.23233668544156</v>
      </c>
      <c r="P5687" s="36">
        <f t="shared" si="463"/>
        <v>1.8505621212057122E-3</v>
      </c>
      <c r="Q5687" s="36">
        <f t="shared" si="464"/>
        <v>2.4352340844095966E-5</v>
      </c>
    </row>
    <row r="5688" spans="1:17" x14ac:dyDescent="0.3">
      <c r="A5688" s="29">
        <v>2109346</v>
      </c>
      <c r="B5688" s="1">
        <v>136</v>
      </c>
      <c r="C5688" s="1" t="s">
        <v>14</v>
      </c>
      <c r="D5688" s="1" t="s">
        <v>53</v>
      </c>
      <c r="E5688" s="1" t="s">
        <v>54</v>
      </c>
      <c r="F5688" s="47">
        <v>714</v>
      </c>
      <c r="G5688" s="34">
        <v>1019.78</v>
      </c>
      <c r="H5688" s="1" t="s">
        <v>218</v>
      </c>
      <c r="I5688" s="34">
        <v>7.0318999999999998E-3</v>
      </c>
      <c r="J5688" s="34">
        <v>3509.5752000000002</v>
      </c>
      <c r="K5688" s="35" t="str">
        <f t="shared" si="460"/>
        <v>Leenderbos, Groote Heide &amp; De Plateaux_H4030</v>
      </c>
      <c r="L5688" s="36">
        <f>VLOOKUP(D5688,DATA!A:F,5,FALSE)</f>
        <v>1.0986712608830001E-2</v>
      </c>
      <c r="M5688" s="37">
        <f>VLOOKUP(D5688,DATA!A:F,6,FALSE)</f>
        <v>982</v>
      </c>
      <c r="N5688" s="36">
        <f t="shared" si="461"/>
        <v>60.230486123320354</v>
      </c>
      <c r="O5688" s="36">
        <f t="shared" si="462"/>
        <v>60.23233668544156</v>
      </c>
      <c r="P5688" s="36">
        <f t="shared" si="463"/>
        <v>1.8505621212057122E-3</v>
      </c>
      <c r="Q5688" s="36">
        <f t="shared" si="464"/>
        <v>6.4946869266429619E-2</v>
      </c>
    </row>
    <row r="5689" spans="1:17" x14ac:dyDescent="0.3">
      <c r="A5689" s="29">
        <v>2109347</v>
      </c>
      <c r="B5689" s="1">
        <v>136</v>
      </c>
      <c r="C5689" s="1" t="s">
        <v>14</v>
      </c>
      <c r="D5689" s="1" t="s">
        <v>57</v>
      </c>
      <c r="E5689" s="1" t="s">
        <v>58</v>
      </c>
      <c r="F5689" s="47">
        <v>714</v>
      </c>
      <c r="G5689" s="34">
        <v>853.02</v>
      </c>
      <c r="H5689" s="1" t="s">
        <v>218</v>
      </c>
      <c r="I5689" s="34">
        <v>5.8599000000000004E-3</v>
      </c>
      <c r="J5689" s="34">
        <v>456.60660000000001</v>
      </c>
      <c r="K5689" s="35" t="str">
        <f t="shared" si="460"/>
        <v>Leenderbos, Groote Heide &amp; De Plateaux_H3160</v>
      </c>
      <c r="L5689" s="36">
        <f>VLOOKUP(D5689,DATA!A:F,5,FALSE)</f>
        <v>1.0986712608830001E-2</v>
      </c>
      <c r="M5689" s="37">
        <f>VLOOKUP(D5689,DATA!A:F,6,FALSE)</f>
        <v>982</v>
      </c>
      <c r="N5689" s="36">
        <f t="shared" si="461"/>
        <v>19.512192412845721</v>
      </c>
      <c r="O5689" s="36">
        <f t="shared" si="462"/>
        <v>19.513203532753717</v>
      </c>
      <c r="P5689" s="36">
        <f t="shared" si="463"/>
        <v>1.0111199079965161E-3</v>
      </c>
      <c r="Q5689" s="36">
        <f t="shared" si="464"/>
        <v>4.6168402338260198E-3</v>
      </c>
    </row>
    <row r="5690" spans="1:17" x14ac:dyDescent="0.3">
      <c r="A5690" s="29">
        <v>2109347</v>
      </c>
      <c r="B5690" s="1">
        <v>136</v>
      </c>
      <c r="C5690" s="1" t="s">
        <v>14</v>
      </c>
      <c r="D5690" s="1" t="s">
        <v>53</v>
      </c>
      <c r="E5690" s="1" t="s">
        <v>54</v>
      </c>
      <c r="F5690" s="47">
        <v>714</v>
      </c>
      <c r="G5690" s="34">
        <v>853.02</v>
      </c>
      <c r="H5690" s="1" t="s">
        <v>218</v>
      </c>
      <c r="I5690" s="34">
        <v>5.8599000000000004E-3</v>
      </c>
      <c r="J5690" s="34">
        <v>635.01769999999999</v>
      </c>
      <c r="K5690" s="35" t="str">
        <f t="shared" si="460"/>
        <v>Leenderbos, Groote Heide &amp; De Plateaux_H4030</v>
      </c>
      <c r="L5690" s="36">
        <f>VLOOKUP(D5690,DATA!A:F,5,FALSE)</f>
        <v>1.0986712608830001E-2</v>
      </c>
      <c r="M5690" s="37">
        <f>VLOOKUP(D5690,DATA!A:F,6,FALSE)</f>
        <v>982</v>
      </c>
      <c r="N5690" s="36">
        <f t="shared" si="461"/>
        <v>19.512192412845721</v>
      </c>
      <c r="O5690" s="36">
        <f t="shared" si="462"/>
        <v>19.513203532753717</v>
      </c>
      <c r="P5690" s="36">
        <f t="shared" si="463"/>
        <v>1.0111199079965161E-3</v>
      </c>
      <c r="Q5690" s="36">
        <f t="shared" si="464"/>
        <v>6.4207903840015927E-3</v>
      </c>
    </row>
    <row r="5691" spans="1:17" x14ac:dyDescent="0.3">
      <c r="A5691" s="29">
        <v>2109348</v>
      </c>
      <c r="B5691" s="1">
        <v>136</v>
      </c>
      <c r="C5691" s="1" t="s">
        <v>14</v>
      </c>
      <c r="D5691" s="1" t="s">
        <v>57</v>
      </c>
      <c r="E5691" s="1" t="s">
        <v>58</v>
      </c>
      <c r="F5691" s="47">
        <v>714</v>
      </c>
      <c r="G5691" s="34">
        <v>856.05</v>
      </c>
      <c r="H5691" s="1" t="s">
        <v>218</v>
      </c>
      <c r="I5691" s="34">
        <v>5.8897000000000003E-3</v>
      </c>
      <c r="J5691" s="34">
        <v>18.059122200000001</v>
      </c>
      <c r="K5691" s="35" t="str">
        <f t="shared" si="460"/>
        <v>Leenderbos, Groote Heide &amp; De Plateaux_H3160</v>
      </c>
      <c r="L5691" s="36">
        <f>VLOOKUP(D5691,DATA!A:F,5,FALSE)</f>
        <v>1.0986712608830001E-2</v>
      </c>
      <c r="M5691" s="37">
        <f>VLOOKUP(D5691,DATA!A:F,6,FALSE)</f>
        <v>982</v>
      </c>
      <c r="N5691" s="36">
        <f t="shared" si="461"/>
        <v>20.040316961624217</v>
      </c>
      <c r="O5691" s="36">
        <f t="shared" si="462"/>
        <v>20.041353881042909</v>
      </c>
      <c r="P5691" s="36">
        <f t="shared" si="463"/>
        <v>1.0369194186914399E-3</v>
      </c>
      <c r="Q5691" s="36">
        <f t="shared" si="464"/>
        <v>1.8725854493701678E-4</v>
      </c>
    </row>
    <row r="5692" spans="1:17" x14ac:dyDescent="0.3">
      <c r="A5692" s="29">
        <v>2109348</v>
      </c>
      <c r="B5692" s="1">
        <v>136</v>
      </c>
      <c r="C5692" s="1" t="s">
        <v>14</v>
      </c>
      <c r="D5692" s="1" t="s">
        <v>53</v>
      </c>
      <c r="E5692" s="1" t="s">
        <v>54</v>
      </c>
      <c r="F5692" s="47">
        <v>714</v>
      </c>
      <c r="G5692" s="34">
        <v>856.05</v>
      </c>
      <c r="H5692" s="1" t="s">
        <v>218</v>
      </c>
      <c r="I5692" s="34">
        <v>5.8897000000000003E-3</v>
      </c>
      <c r="J5692" s="34">
        <v>2043.4195999999999</v>
      </c>
      <c r="K5692" s="35" t="str">
        <f t="shared" si="460"/>
        <v>Leenderbos, Groote Heide &amp; De Plateaux_H4030</v>
      </c>
      <c r="L5692" s="36">
        <f>VLOOKUP(D5692,DATA!A:F,5,FALSE)</f>
        <v>1.0986712608830001E-2</v>
      </c>
      <c r="M5692" s="37">
        <f>VLOOKUP(D5692,DATA!A:F,6,FALSE)</f>
        <v>982</v>
      </c>
      <c r="N5692" s="36">
        <f t="shared" si="461"/>
        <v>20.040316961624217</v>
      </c>
      <c r="O5692" s="36">
        <f t="shared" si="462"/>
        <v>20.041353881042909</v>
      </c>
      <c r="P5692" s="36">
        <f t="shared" si="463"/>
        <v>1.0369194186914399E-3</v>
      </c>
      <c r="Q5692" s="36">
        <f t="shared" si="464"/>
        <v>2.1188614637746947E-2</v>
      </c>
    </row>
    <row r="5693" spans="1:17" x14ac:dyDescent="0.3">
      <c r="A5693" s="29">
        <v>2109349</v>
      </c>
      <c r="B5693" s="1">
        <v>136</v>
      </c>
      <c r="C5693" s="1" t="s">
        <v>14</v>
      </c>
      <c r="D5693" s="1" t="s">
        <v>53</v>
      </c>
      <c r="E5693" s="1" t="s">
        <v>54</v>
      </c>
      <c r="F5693" s="47">
        <v>714</v>
      </c>
      <c r="G5693" s="34">
        <v>1242.72</v>
      </c>
      <c r="H5693" s="1" t="s">
        <v>218</v>
      </c>
      <c r="I5693" s="34">
        <v>8.6589000000000006E-3</v>
      </c>
      <c r="J5693" s="34">
        <v>252.47765000000001</v>
      </c>
      <c r="K5693" s="35" t="str">
        <f t="shared" si="460"/>
        <v>Leenderbos, Groote Heide &amp; De Plateaux_H4030</v>
      </c>
      <c r="L5693" s="36">
        <f>VLOOKUP(D5693,DATA!A:F,5,FALSE)</f>
        <v>1.0986712608830001E-2</v>
      </c>
      <c r="M5693" s="37">
        <f>VLOOKUP(D5693,DATA!A:F,6,FALSE)</f>
        <v>982</v>
      </c>
      <c r="N5693" s="36">
        <f t="shared" si="461"/>
        <v>94.606112455255484</v>
      </c>
      <c r="O5693" s="36">
        <f t="shared" si="462"/>
        <v>94.606597892555783</v>
      </c>
      <c r="P5693" s="36">
        <f t="shared" si="463"/>
        <v>4.8543730029848575E-4</v>
      </c>
      <c r="Q5693" s="36">
        <f t="shared" si="464"/>
        <v>1.22562068801706E-3</v>
      </c>
    </row>
    <row r="5694" spans="1:17" x14ac:dyDescent="0.3">
      <c r="A5694" s="29">
        <v>2110856</v>
      </c>
      <c r="B5694" s="1">
        <v>136</v>
      </c>
      <c r="C5694" s="1" t="s">
        <v>14</v>
      </c>
      <c r="D5694" s="1" t="s">
        <v>57</v>
      </c>
      <c r="E5694" s="1" t="s">
        <v>58</v>
      </c>
      <c r="F5694" s="47">
        <v>714</v>
      </c>
      <c r="G5694" s="34">
        <v>1350</v>
      </c>
      <c r="H5694" s="1" t="s">
        <v>218</v>
      </c>
      <c r="I5694" s="34">
        <v>1.03537E-2</v>
      </c>
      <c r="J5694" s="34">
        <v>580.00336099999902</v>
      </c>
      <c r="K5694" s="35" t="str">
        <f t="shared" si="460"/>
        <v>Leenderbos, Groote Heide &amp; De Plateaux_H3160</v>
      </c>
      <c r="L5694" s="36">
        <f>VLOOKUP(D5694,DATA!A:F,5,FALSE)</f>
        <v>1.0986712608830001E-2</v>
      </c>
      <c r="M5694" s="37">
        <f>VLOOKUP(D5694,DATA!A:F,6,FALSE)</f>
        <v>982</v>
      </c>
      <c r="N5694" s="36">
        <f t="shared" si="461"/>
        <v>98.275961989314908</v>
      </c>
      <c r="O5694" s="36">
        <f t="shared" si="462"/>
        <v>98.276154712352664</v>
      </c>
      <c r="P5694" s="36">
        <f t="shared" si="463"/>
        <v>1.9272303775608179E-4</v>
      </c>
      <c r="Q5694" s="36">
        <f t="shared" si="464"/>
        <v>1.1178000964065715E-3</v>
      </c>
    </row>
    <row r="5695" spans="1:17" x14ac:dyDescent="0.3">
      <c r="A5695" s="29">
        <v>2110856</v>
      </c>
      <c r="B5695" s="1">
        <v>136</v>
      </c>
      <c r="C5695" s="1" t="s">
        <v>14</v>
      </c>
      <c r="D5695" s="1" t="s">
        <v>41</v>
      </c>
      <c r="E5695" s="1" t="s">
        <v>42</v>
      </c>
      <c r="F5695" s="47">
        <v>1071</v>
      </c>
      <c r="G5695" s="34">
        <v>1350</v>
      </c>
      <c r="H5695" s="1" t="s">
        <v>218</v>
      </c>
      <c r="I5695" s="34">
        <v>1.03537E-2</v>
      </c>
      <c r="J5695" s="34">
        <v>245.83769000000001</v>
      </c>
      <c r="K5695" s="35" t="str">
        <f t="shared" si="460"/>
        <v>Leenderbos, Groote Heide &amp; De Plateaux_H4010A</v>
      </c>
      <c r="L5695" s="36">
        <f>VLOOKUP(D5695,DATA!A:F,5,FALSE)</f>
        <v>1.3726988247862192E-2</v>
      </c>
      <c r="M5695" s="37">
        <f>VLOOKUP(D5695,DATA!A:F,6,FALSE)</f>
        <v>1285.5</v>
      </c>
      <c r="N5695" s="36">
        <f t="shared" si="461"/>
        <v>70.793806848905902</v>
      </c>
      <c r="O5695" s="36">
        <f t="shared" si="462"/>
        <v>70.796745366012019</v>
      </c>
      <c r="P5695" s="36">
        <f t="shared" si="463"/>
        <v>2.9385171061164783E-3</v>
      </c>
      <c r="Q5695" s="36">
        <f t="shared" si="464"/>
        <v>7.2239825739315987E-3</v>
      </c>
    </row>
    <row r="5696" spans="1:17" x14ac:dyDescent="0.3">
      <c r="A5696" s="29">
        <v>2110857</v>
      </c>
      <c r="B5696" s="1">
        <v>136</v>
      </c>
      <c r="C5696" s="1" t="s">
        <v>14</v>
      </c>
      <c r="D5696" s="1" t="s">
        <v>53</v>
      </c>
      <c r="E5696" s="1" t="s">
        <v>54</v>
      </c>
      <c r="F5696" s="47">
        <v>714</v>
      </c>
      <c r="G5696" s="34">
        <v>1255.45</v>
      </c>
      <c r="H5696" s="1" t="s">
        <v>218</v>
      </c>
      <c r="I5696" s="34">
        <v>9.6626000000000004E-3</v>
      </c>
      <c r="J5696" s="34">
        <v>1699.2153000000001</v>
      </c>
      <c r="K5696" s="35" t="str">
        <f t="shared" si="460"/>
        <v>Leenderbos, Groote Heide &amp; De Plateaux_H4030</v>
      </c>
      <c r="L5696" s="36">
        <f>VLOOKUP(D5696,DATA!A:F,5,FALSE)</f>
        <v>1.0986712608830001E-2</v>
      </c>
      <c r="M5696" s="37">
        <f>VLOOKUP(D5696,DATA!A:F,6,FALSE)</f>
        <v>982</v>
      </c>
      <c r="N5696" s="36">
        <f t="shared" si="461"/>
        <v>95.276875419571141</v>
      </c>
      <c r="O5696" s="36">
        <f t="shared" si="462"/>
        <v>95.27735312238373</v>
      </c>
      <c r="P5696" s="36">
        <f t="shared" si="463"/>
        <v>4.7770281258863179E-4</v>
      </c>
      <c r="Q5696" s="36">
        <f t="shared" si="464"/>
        <v>8.1171992800363572E-3</v>
      </c>
    </row>
    <row r="5697" spans="1:17" x14ac:dyDescent="0.3">
      <c r="A5697" s="29">
        <v>2110872</v>
      </c>
      <c r="B5697" s="1">
        <v>136</v>
      </c>
      <c r="C5697" s="1" t="s">
        <v>14</v>
      </c>
      <c r="D5697" s="1" t="s">
        <v>51</v>
      </c>
      <c r="E5697" s="1" t="s">
        <v>52</v>
      </c>
      <c r="F5697" s="47">
        <v>1000</v>
      </c>
      <c r="G5697" s="34">
        <v>1037.97</v>
      </c>
      <c r="H5697" s="1" t="s">
        <v>218</v>
      </c>
      <c r="I5697" s="34">
        <v>6.6219E-3</v>
      </c>
      <c r="J5697" s="34">
        <v>1604.0717</v>
      </c>
      <c r="K5697" s="35" t="str">
        <f t="shared" si="460"/>
        <v>Leenderbos, Groote Heide &amp; De Plateaux_Lg09</v>
      </c>
      <c r="L5697" s="36">
        <f>VLOOKUP(D5697,DATA!A:F,5,FALSE)</f>
        <v>8.4126827976184013E-3</v>
      </c>
      <c r="M5697" s="37">
        <f>VLOOKUP(D5697,DATA!A:F,6,FALSE)</f>
        <v>1350</v>
      </c>
      <c r="N5697" s="36">
        <f t="shared" si="461"/>
        <v>6.7546098250904363</v>
      </c>
      <c r="O5697" s="36">
        <f t="shared" si="462"/>
        <v>6.7549607023582725</v>
      </c>
      <c r="P5697" s="36">
        <f t="shared" si="463"/>
        <v>3.5087726783622486E-4</v>
      </c>
      <c r="Q5697" s="36">
        <f t="shared" si="464"/>
        <v>5.6283229550940853E-3</v>
      </c>
    </row>
    <row r="5698" spans="1:17" x14ac:dyDescent="0.3">
      <c r="A5698" s="29">
        <v>2110873</v>
      </c>
      <c r="B5698" s="1">
        <v>136</v>
      </c>
      <c r="C5698" s="1" t="s">
        <v>14</v>
      </c>
      <c r="D5698" s="1" t="s">
        <v>51</v>
      </c>
      <c r="E5698" s="1" t="s">
        <v>52</v>
      </c>
      <c r="F5698" s="47">
        <v>1000</v>
      </c>
      <c r="G5698" s="34">
        <v>1082.68</v>
      </c>
      <c r="H5698" s="1" t="s">
        <v>218</v>
      </c>
      <c r="I5698" s="34">
        <v>7.2570999999999998E-3</v>
      </c>
      <c r="J5698" s="34">
        <v>4125.6719999999996</v>
      </c>
      <c r="K5698" s="35" t="str">
        <f t="shared" si="460"/>
        <v>Leenderbos, Groote Heide &amp; De Plateaux_Lg09</v>
      </c>
      <c r="L5698" s="36">
        <f>VLOOKUP(D5698,DATA!A:F,5,FALSE)</f>
        <v>8.4126827976184013E-3</v>
      </c>
      <c r="M5698" s="37">
        <f>VLOOKUP(D5698,DATA!A:F,6,FALSE)</f>
        <v>1350</v>
      </c>
      <c r="N5698" s="36">
        <f t="shared" si="461"/>
        <v>9.5446258710662839</v>
      </c>
      <c r="O5698" s="36">
        <f t="shared" si="462"/>
        <v>9.5451529815232554</v>
      </c>
      <c r="P5698" s="36">
        <f t="shared" si="463"/>
        <v>5.2711045697151349E-4</v>
      </c>
      <c r="Q5698" s="36">
        <f t="shared" si="464"/>
        <v>2.1746848532345778E-2</v>
      </c>
    </row>
    <row r="5699" spans="1:17" x14ac:dyDescent="0.3">
      <c r="A5699" s="29">
        <v>2110875</v>
      </c>
      <c r="B5699" s="1">
        <v>136</v>
      </c>
      <c r="C5699" s="1" t="s">
        <v>14</v>
      </c>
      <c r="D5699" s="1" t="s">
        <v>53</v>
      </c>
      <c r="E5699" s="1" t="s">
        <v>54</v>
      </c>
      <c r="F5699" s="47">
        <v>714</v>
      </c>
      <c r="G5699" s="34">
        <v>1206.71</v>
      </c>
      <c r="H5699" s="1" t="s">
        <v>218</v>
      </c>
      <c r="I5699" s="34">
        <v>8.2716999999999999E-3</v>
      </c>
      <c r="J5699" s="34">
        <v>2544.8346999999999</v>
      </c>
      <c r="K5699" s="35" t="str">
        <f t="shared" ref="K5699:K5762" si="467">_xlfn.CONCAT(C5699,"_",D5699)</f>
        <v>Leenderbos, Groote Heide &amp; De Plateaux_H4030</v>
      </c>
      <c r="L5699" s="36">
        <f>VLOOKUP(D5699,DATA!A:F,5,FALSE)</f>
        <v>1.0986712608830001E-2</v>
      </c>
      <c r="M5699" s="37">
        <f>VLOOKUP(D5699,DATA!A:F,6,FALSE)</f>
        <v>982</v>
      </c>
      <c r="N5699" s="36">
        <f t="shared" ref="N5699:N5762" si="468">100/(1+EXP(-L5699*(G5699-M5699)))</f>
        <v>92.192717505365621</v>
      </c>
      <c r="O5699" s="36">
        <f t="shared" ref="O5699:O5762" si="469">100/(1+EXP(-L5699*((G5699+I5699)-M5699)))</f>
        <v>92.193371602726927</v>
      </c>
      <c r="P5699" s="36">
        <f t="shared" ref="P5699:P5762" si="470">O5699-N5699</f>
        <v>6.5409736130561669E-4</v>
      </c>
      <c r="Q5699" s="36">
        <f t="shared" ref="Q5699:Q5762" si="471">IF(AND(H5699&lt;&gt;"below",I5699&gt;=0.005),J5699*P5699/100,0)</f>
        <v>1.6645696622289704E-2</v>
      </c>
    </row>
    <row r="5700" spans="1:17" x14ac:dyDescent="0.3">
      <c r="A5700" s="30">
        <v>2110876</v>
      </c>
      <c r="B5700" s="14">
        <v>136</v>
      </c>
      <c r="C5700" s="14" t="s">
        <v>14</v>
      </c>
      <c r="D5700" s="14" t="s">
        <v>55</v>
      </c>
      <c r="E5700" s="14" t="s">
        <v>56</v>
      </c>
      <c r="F5700" s="48">
        <v>500</v>
      </c>
      <c r="G5700" s="38">
        <v>871.84</v>
      </c>
      <c r="H5700" s="14" t="s">
        <v>218</v>
      </c>
      <c r="I5700" s="38">
        <v>6.1548000000000002E-3</v>
      </c>
      <c r="J5700" s="38">
        <v>349.44835999999998</v>
      </c>
      <c r="K5700" s="39" t="str">
        <f t="shared" si="467"/>
        <v>Leenderbos, Groote Heide &amp; De Plateaux_H3130</v>
      </c>
      <c r="L5700" s="40">
        <f>VLOOKUP(D5700,DATA!A:F,5,FALSE)</f>
        <v>0</v>
      </c>
      <c r="M5700" s="41">
        <f>VLOOKUP(D5700,DATA!A:F,6,FALSE)</f>
        <v>3.5</v>
      </c>
      <c r="N5700" s="40">
        <f t="shared" si="468"/>
        <v>50</v>
      </c>
      <c r="O5700" s="40">
        <f t="shared" si="469"/>
        <v>50</v>
      </c>
      <c r="P5700" s="40">
        <f>J5700/10000*I5700</f>
        <v>2.1507847661280001E-4</v>
      </c>
      <c r="Q5700" s="40">
        <f>IF(AND(H5700&lt;&gt;"below",I5700&gt;=0.005),M5700*P5700,0)</f>
        <v>7.5277466814480001E-4</v>
      </c>
    </row>
    <row r="5701" spans="1:17" x14ac:dyDescent="0.3">
      <c r="A5701" s="29">
        <v>2110876</v>
      </c>
      <c r="B5701" s="1">
        <v>136</v>
      </c>
      <c r="C5701" s="1" t="s">
        <v>14</v>
      </c>
      <c r="D5701" s="1" t="s">
        <v>57</v>
      </c>
      <c r="E5701" s="1" t="s">
        <v>58</v>
      </c>
      <c r="F5701" s="47">
        <v>714</v>
      </c>
      <c r="G5701" s="34">
        <v>871.84</v>
      </c>
      <c r="H5701" s="1" t="s">
        <v>218</v>
      </c>
      <c r="I5701" s="34">
        <v>6.1548000000000002E-3</v>
      </c>
      <c r="J5701" s="34">
        <v>130.69999999999999</v>
      </c>
      <c r="K5701" s="35" t="str">
        <f t="shared" si="467"/>
        <v>Leenderbos, Groote Heide &amp; De Plateaux_H3160</v>
      </c>
      <c r="L5701" s="36">
        <f>VLOOKUP(D5701,DATA!A:F,5,FALSE)</f>
        <v>1.0986712608830001E-2</v>
      </c>
      <c r="M5701" s="37">
        <f>VLOOKUP(D5701,DATA!A:F,6,FALSE)</f>
        <v>982</v>
      </c>
      <c r="N5701" s="36">
        <f t="shared" si="468"/>
        <v>22.964863518270942</v>
      </c>
      <c r="O5701" s="36">
        <f t="shared" si="469"/>
        <v>22.966059824527246</v>
      </c>
      <c r="P5701" s="36">
        <f t="shared" si="470"/>
        <v>1.1963062563040694E-3</v>
      </c>
      <c r="Q5701" s="36">
        <f t="shared" si="471"/>
        <v>1.5635722769894186E-3</v>
      </c>
    </row>
    <row r="5702" spans="1:17" x14ac:dyDescent="0.3">
      <c r="A5702" s="29">
        <v>2110876</v>
      </c>
      <c r="B5702" s="1">
        <v>136</v>
      </c>
      <c r="C5702" s="1" t="s">
        <v>14</v>
      </c>
      <c r="D5702" s="1" t="s">
        <v>53</v>
      </c>
      <c r="E5702" s="1" t="s">
        <v>54</v>
      </c>
      <c r="F5702" s="47">
        <v>714</v>
      </c>
      <c r="G5702" s="34">
        <v>871.84</v>
      </c>
      <c r="H5702" s="1" t="s">
        <v>218</v>
      </c>
      <c r="I5702" s="34">
        <v>6.1548000000000002E-3</v>
      </c>
      <c r="J5702" s="34">
        <v>5691.0829999999996</v>
      </c>
      <c r="K5702" s="35" t="str">
        <f t="shared" si="467"/>
        <v>Leenderbos, Groote Heide &amp; De Plateaux_H4030</v>
      </c>
      <c r="L5702" s="36">
        <f>VLOOKUP(D5702,DATA!A:F,5,FALSE)</f>
        <v>1.0986712608830001E-2</v>
      </c>
      <c r="M5702" s="37">
        <f>VLOOKUP(D5702,DATA!A:F,6,FALSE)</f>
        <v>982</v>
      </c>
      <c r="N5702" s="36">
        <f t="shared" si="468"/>
        <v>22.964863518270942</v>
      </c>
      <c r="O5702" s="36">
        <f t="shared" si="469"/>
        <v>22.966059824527246</v>
      </c>
      <c r="P5702" s="36">
        <f t="shared" si="470"/>
        <v>1.1963062563040694E-3</v>
      </c>
      <c r="Q5702" s="36">
        <f t="shared" si="471"/>
        <v>6.8082781980457308E-2</v>
      </c>
    </row>
    <row r="5703" spans="1:17" x14ac:dyDescent="0.3">
      <c r="A5703" s="29">
        <v>2110877</v>
      </c>
      <c r="B5703" s="1">
        <v>136</v>
      </c>
      <c r="C5703" s="1" t="s">
        <v>14</v>
      </c>
      <c r="D5703" s="1" t="s">
        <v>57</v>
      </c>
      <c r="E5703" s="1" t="s">
        <v>58</v>
      </c>
      <c r="F5703" s="47">
        <v>714</v>
      </c>
      <c r="G5703" s="34">
        <v>869.63</v>
      </c>
      <c r="H5703" s="1" t="s">
        <v>218</v>
      </c>
      <c r="I5703" s="34">
        <v>5.9928999999999998E-3</v>
      </c>
      <c r="J5703" s="34">
        <v>56.750686999999999</v>
      </c>
      <c r="K5703" s="35" t="str">
        <f t="shared" si="467"/>
        <v>Leenderbos, Groote Heide &amp; De Plateaux_H3160</v>
      </c>
      <c r="L5703" s="36">
        <f>VLOOKUP(D5703,DATA!A:F,5,FALSE)</f>
        <v>1.0986712608830001E-2</v>
      </c>
      <c r="M5703" s="37">
        <f>VLOOKUP(D5703,DATA!A:F,6,FALSE)</f>
        <v>982</v>
      </c>
      <c r="N5703" s="36">
        <f t="shared" si="468"/>
        <v>22.538136597265822</v>
      </c>
      <c r="O5703" s="36">
        <f t="shared" si="469"/>
        <v>22.539286122726047</v>
      </c>
      <c r="P5703" s="36">
        <f t="shared" si="470"/>
        <v>1.1495254602245097E-3</v>
      </c>
      <c r="Q5703" s="36">
        <f t="shared" si="471"/>
        <v>6.5236359591732101E-4</v>
      </c>
    </row>
    <row r="5704" spans="1:17" x14ac:dyDescent="0.3">
      <c r="A5704" s="29">
        <v>2110877</v>
      </c>
      <c r="B5704" s="1">
        <v>136</v>
      </c>
      <c r="C5704" s="1" t="s">
        <v>14</v>
      </c>
      <c r="D5704" s="1" t="s">
        <v>53</v>
      </c>
      <c r="E5704" s="1" t="s">
        <v>54</v>
      </c>
      <c r="F5704" s="47">
        <v>714</v>
      </c>
      <c r="G5704" s="34">
        <v>869.63</v>
      </c>
      <c r="H5704" s="1" t="s">
        <v>218</v>
      </c>
      <c r="I5704" s="34">
        <v>5.9928999999999998E-3</v>
      </c>
      <c r="J5704" s="34">
        <v>6468.4390000000003</v>
      </c>
      <c r="K5704" s="35" t="str">
        <f t="shared" si="467"/>
        <v>Leenderbos, Groote Heide &amp; De Plateaux_H4030</v>
      </c>
      <c r="L5704" s="36">
        <f>VLOOKUP(D5704,DATA!A:F,5,FALSE)</f>
        <v>1.0986712608830001E-2</v>
      </c>
      <c r="M5704" s="37">
        <f>VLOOKUP(D5704,DATA!A:F,6,FALSE)</f>
        <v>982</v>
      </c>
      <c r="N5704" s="36">
        <f t="shared" si="468"/>
        <v>22.538136597265822</v>
      </c>
      <c r="O5704" s="36">
        <f t="shared" si="469"/>
        <v>22.539286122726047</v>
      </c>
      <c r="P5704" s="36">
        <f t="shared" si="470"/>
        <v>1.1495254602245097E-3</v>
      </c>
      <c r="Q5704" s="36">
        <f t="shared" si="471"/>
        <v>7.4356353184091672E-2</v>
      </c>
    </row>
    <row r="5705" spans="1:17" x14ac:dyDescent="0.3">
      <c r="A5705" s="29">
        <v>2110878</v>
      </c>
      <c r="B5705" s="1">
        <v>136</v>
      </c>
      <c r="C5705" s="1" t="s">
        <v>14</v>
      </c>
      <c r="D5705" s="1" t="s">
        <v>53</v>
      </c>
      <c r="E5705" s="1" t="s">
        <v>54</v>
      </c>
      <c r="F5705" s="47">
        <v>714</v>
      </c>
      <c r="G5705" s="34">
        <v>988.65</v>
      </c>
      <c r="H5705" s="1" t="s">
        <v>218</v>
      </c>
      <c r="I5705" s="34">
        <v>6.9563999999999997E-3</v>
      </c>
      <c r="J5705" s="34">
        <v>9253.8150000000005</v>
      </c>
      <c r="K5705" s="35" t="str">
        <f t="shared" si="467"/>
        <v>Leenderbos, Groote Heide &amp; De Plateaux_H4030</v>
      </c>
      <c r="L5705" s="36">
        <f>VLOOKUP(D5705,DATA!A:F,5,FALSE)</f>
        <v>1.0986712608830001E-2</v>
      </c>
      <c r="M5705" s="37">
        <f>VLOOKUP(D5705,DATA!A:F,6,FALSE)</f>
        <v>982</v>
      </c>
      <c r="N5705" s="36">
        <f t="shared" si="468"/>
        <v>51.825728897924023</v>
      </c>
      <c r="O5705" s="36">
        <f t="shared" si="469"/>
        <v>51.827637046887588</v>
      </c>
      <c r="P5705" s="36">
        <f t="shared" si="470"/>
        <v>1.9081489635652815E-3</v>
      </c>
      <c r="Q5705" s="36">
        <f t="shared" si="471"/>
        <v>0.17657657501274854</v>
      </c>
    </row>
    <row r="5706" spans="1:17" x14ac:dyDescent="0.3">
      <c r="A5706" s="29">
        <v>2112384</v>
      </c>
      <c r="B5706" s="1">
        <v>136</v>
      </c>
      <c r="C5706" s="1" t="s">
        <v>14</v>
      </c>
      <c r="D5706" s="1" t="s">
        <v>41</v>
      </c>
      <c r="E5706" s="1" t="s">
        <v>42</v>
      </c>
      <c r="F5706" s="47">
        <v>1071</v>
      </c>
      <c r="G5706" s="34">
        <v>1446.37</v>
      </c>
      <c r="H5706" s="1" t="s">
        <v>218</v>
      </c>
      <c r="I5706" s="34">
        <v>1.09421E-2</v>
      </c>
      <c r="J5706" s="34">
        <v>76.728380000000001</v>
      </c>
      <c r="K5706" s="35" t="str">
        <f t="shared" si="467"/>
        <v>Leenderbos, Groote Heide &amp; De Plateaux_H4010A</v>
      </c>
      <c r="L5706" s="36">
        <f>VLOOKUP(D5706,DATA!A:F,5,FALSE)</f>
        <v>1.3726988247862192E-2</v>
      </c>
      <c r="M5706" s="37">
        <f>VLOOKUP(D5706,DATA!A:F,6,FALSE)</f>
        <v>1285.5</v>
      </c>
      <c r="N5706" s="36">
        <f t="shared" si="468"/>
        <v>90.09888666904402</v>
      </c>
      <c r="O5706" s="36">
        <f t="shared" si="469"/>
        <v>90.100226509972529</v>
      </c>
      <c r="P5706" s="36">
        <f t="shared" si="470"/>
        <v>1.3398409285088064E-3</v>
      </c>
      <c r="Q5706" s="36">
        <f t="shared" si="471"/>
        <v>1.0280382390217653E-3</v>
      </c>
    </row>
    <row r="5707" spans="1:17" x14ac:dyDescent="0.3">
      <c r="A5707" s="29">
        <v>2112401</v>
      </c>
      <c r="B5707" s="1">
        <v>136</v>
      </c>
      <c r="C5707" s="1" t="s">
        <v>14</v>
      </c>
      <c r="D5707" s="1" t="s">
        <v>51</v>
      </c>
      <c r="E5707" s="1" t="s">
        <v>52</v>
      </c>
      <c r="F5707" s="47">
        <v>1000</v>
      </c>
      <c r="G5707" s="34">
        <v>1045.2</v>
      </c>
      <c r="H5707" s="1" t="s">
        <v>218</v>
      </c>
      <c r="I5707" s="34">
        <v>6.9096000000000001E-3</v>
      </c>
      <c r="J5707" s="34">
        <v>4280.1553000000004</v>
      </c>
      <c r="K5707" s="35" t="str">
        <f t="shared" si="467"/>
        <v>Leenderbos, Groote Heide &amp; De Plateaux_Lg09</v>
      </c>
      <c r="L5707" s="36">
        <f>VLOOKUP(D5707,DATA!A:F,5,FALSE)</f>
        <v>8.4126827976184013E-3</v>
      </c>
      <c r="M5707" s="37">
        <f>VLOOKUP(D5707,DATA!A:F,6,FALSE)</f>
        <v>1350</v>
      </c>
      <c r="N5707" s="36">
        <f t="shared" si="468"/>
        <v>7.14792376492891</v>
      </c>
      <c r="O5707" s="36">
        <f t="shared" si="469"/>
        <v>7.1483095716328116</v>
      </c>
      <c r="P5707" s="36">
        <f t="shared" si="470"/>
        <v>3.8580670390153671E-4</v>
      </c>
      <c r="Q5707" s="36">
        <f t="shared" si="471"/>
        <v>1.6513126084796933E-2</v>
      </c>
    </row>
    <row r="5708" spans="1:17" x14ac:dyDescent="0.3">
      <c r="A5708" s="29">
        <v>2112402</v>
      </c>
      <c r="B5708" s="1">
        <v>136</v>
      </c>
      <c r="C5708" s="1" t="s">
        <v>14</v>
      </c>
      <c r="D5708" s="1" t="s">
        <v>51</v>
      </c>
      <c r="E5708" s="1" t="s">
        <v>52</v>
      </c>
      <c r="F5708" s="47">
        <v>1000</v>
      </c>
      <c r="G5708" s="34">
        <v>1098.8800000000001</v>
      </c>
      <c r="H5708" s="1" t="s">
        <v>218</v>
      </c>
      <c r="I5708" s="34">
        <v>7.4673999999999999E-3</v>
      </c>
      <c r="J5708" s="34">
        <v>3782.3654999999999</v>
      </c>
      <c r="K5708" s="35" t="str">
        <f t="shared" si="467"/>
        <v>Leenderbos, Groote Heide &amp; De Plateaux_Lg09</v>
      </c>
      <c r="L5708" s="36">
        <f>VLOOKUP(D5708,DATA!A:F,5,FALSE)</f>
        <v>8.4126827976184013E-3</v>
      </c>
      <c r="M5708" s="37">
        <f>VLOOKUP(D5708,DATA!A:F,6,FALSE)</f>
        <v>1350</v>
      </c>
      <c r="N5708" s="36">
        <f t="shared" si="468"/>
        <v>10.7878869188833</v>
      </c>
      <c r="O5708" s="36">
        <f t="shared" si="469"/>
        <v>10.788491528205727</v>
      </c>
      <c r="P5708" s="36">
        <f t="shared" si="470"/>
        <v>6.0460932242634158E-4</v>
      </c>
      <c r="Q5708" s="36">
        <f t="shared" si="471"/>
        <v>2.2868534421237707E-2</v>
      </c>
    </row>
    <row r="5709" spans="1:17" x14ac:dyDescent="0.3">
      <c r="A5709" s="29">
        <v>2112403</v>
      </c>
      <c r="B5709" s="1">
        <v>136</v>
      </c>
      <c r="C5709" s="1" t="s">
        <v>14</v>
      </c>
      <c r="D5709" s="1" t="s">
        <v>51</v>
      </c>
      <c r="E5709" s="1" t="s">
        <v>52</v>
      </c>
      <c r="F5709" s="47">
        <v>1000</v>
      </c>
      <c r="G5709" s="34">
        <v>1209.1300000000001</v>
      </c>
      <c r="H5709" s="1" t="s">
        <v>218</v>
      </c>
      <c r="I5709" s="34">
        <v>8.1410000000000007E-3</v>
      </c>
      <c r="J5709" s="34">
        <v>3008.1107999999999</v>
      </c>
      <c r="K5709" s="35" t="str">
        <f t="shared" si="467"/>
        <v>Leenderbos, Groote Heide &amp; De Plateaux_Lg09</v>
      </c>
      <c r="L5709" s="36">
        <f>VLOOKUP(D5709,DATA!A:F,5,FALSE)</f>
        <v>8.4126827976184013E-3</v>
      </c>
      <c r="M5709" s="37">
        <f>VLOOKUP(D5709,DATA!A:F,6,FALSE)</f>
        <v>1350</v>
      </c>
      <c r="N5709" s="36">
        <f t="shared" si="468"/>
        <v>23.413740574893367</v>
      </c>
      <c r="O5709" s="36">
        <f t="shared" si="469"/>
        <v>23.414968697814782</v>
      </c>
      <c r="P5709" s="36">
        <f t="shared" si="470"/>
        <v>1.2281229214146094E-3</v>
      </c>
      <c r="Q5709" s="36">
        <f t="shared" si="471"/>
        <v>3.6943298236348378E-2</v>
      </c>
    </row>
    <row r="5710" spans="1:17" x14ac:dyDescent="0.3">
      <c r="A5710" s="30">
        <v>2112404</v>
      </c>
      <c r="B5710" s="14">
        <v>136</v>
      </c>
      <c r="C5710" s="14" t="s">
        <v>14</v>
      </c>
      <c r="D5710" s="14" t="s">
        <v>55</v>
      </c>
      <c r="E5710" s="14" t="s">
        <v>56</v>
      </c>
      <c r="F5710" s="48">
        <v>500</v>
      </c>
      <c r="G5710" s="38">
        <v>985.42</v>
      </c>
      <c r="H5710" s="14" t="s">
        <v>218</v>
      </c>
      <c r="I5710" s="38">
        <v>6.914E-3</v>
      </c>
      <c r="J5710" s="38">
        <v>596.29549999999995</v>
      </c>
      <c r="K5710" s="39" t="str">
        <f t="shared" si="467"/>
        <v>Leenderbos, Groote Heide &amp; De Plateaux_H3130</v>
      </c>
      <c r="L5710" s="40">
        <f>VLOOKUP(D5710,DATA!A:F,5,FALSE)</f>
        <v>0</v>
      </c>
      <c r="M5710" s="41">
        <f>VLOOKUP(D5710,DATA!A:F,6,FALSE)</f>
        <v>3.5</v>
      </c>
      <c r="N5710" s="40">
        <f t="shared" si="468"/>
        <v>50</v>
      </c>
      <c r="O5710" s="40">
        <f t="shared" si="469"/>
        <v>50</v>
      </c>
      <c r="P5710" s="40">
        <f>J5710/10000*I5710</f>
        <v>4.1227870869999997E-4</v>
      </c>
      <c r="Q5710" s="40">
        <f>IF(AND(H5710&lt;&gt;"below",I5710&gt;=0.005),M5710*P5710,0)</f>
        <v>1.4429754804499999E-3</v>
      </c>
    </row>
    <row r="5711" spans="1:17" x14ac:dyDescent="0.3">
      <c r="A5711" s="29">
        <v>2112404</v>
      </c>
      <c r="B5711" s="1">
        <v>136</v>
      </c>
      <c r="C5711" s="1" t="s">
        <v>14</v>
      </c>
      <c r="D5711" s="1" t="s">
        <v>57</v>
      </c>
      <c r="E5711" s="1" t="s">
        <v>58</v>
      </c>
      <c r="F5711" s="47">
        <v>714</v>
      </c>
      <c r="G5711" s="34">
        <v>985.42</v>
      </c>
      <c r="H5711" s="1" t="s">
        <v>218</v>
      </c>
      <c r="I5711" s="34">
        <v>6.914E-3</v>
      </c>
      <c r="J5711" s="34">
        <v>1667.6383000000001</v>
      </c>
      <c r="K5711" s="35" t="str">
        <f t="shared" si="467"/>
        <v>Leenderbos, Groote Heide &amp; De Plateaux_H3160</v>
      </c>
      <c r="L5711" s="36">
        <f>VLOOKUP(D5711,DATA!A:F,5,FALSE)</f>
        <v>1.0986712608830001E-2</v>
      </c>
      <c r="M5711" s="37">
        <f>VLOOKUP(D5711,DATA!A:F,6,FALSE)</f>
        <v>982</v>
      </c>
      <c r="N5711" s="36">
        <f t="shared" si="468"/>
        <v>50.939253423784287</v>
      </c>
      <c r="O5711" s="36">
        <f t="shared" si="469"/>
        <v>50.941151805567735</v>
      </c>
      <c r="P5711" s="36">
        <f t="shared" si="470"/>
        <v>1.8983817834481442E-3</v>
      </c>
      <c r="Q5711" s="36">
        <f t="shared" si="471"/>
        <v>3.1658141701004318E-2</v>
      </c>
    </row>
    <row r="5712" spans="1:17" x14ac:dyDescent="0.3">
      <c r="A5712" s="29">
        <v>2112404</v>
      </c>
      <c r="B5712" s="1">
        <v>136</v>
      </c>
      <c r="C5712" s="1" t="s">
        <v>14</v>
      </c>
      <c r="D5712" s="1" t="s">
        <v>53</v>
      </c>
      <c r="E5712" s="1" t="s">
        <v>54</v>
      </c>
      <c r="F5712" s="47">
        <v>714</v>
      </c>
      <c r="G5712" s="34">
        <v>985.42</v>
      </c>
      <c r="H5712" s="1" t="s">
        <v>218</v>
      </c>
      <c r="I5712" s="34">
        <v>6.914E-3</v>
      </c>
      <c r="J5712" s="34">
        <v>3256.1491999999998</v>
      </c>
      <c r="K5712" s="35" t="str">
        <f t="shared" si="467"/>
        <v>Leenderbos, Groote Heide &amp; De Plateaux_H4030</v>
      </c>
      <c r="L5712" s="36">
        <f>VLOOKUP(D5712,DATA!A:F,5,FALSE)</f>
        <v>1.0986712608830001E-2</v>
      </c>
      <c r="M5712" s="37">
        <f>VLOOKUP(D5712,DATA!A:F,6,FALSE)</f>
        <v>982</v>
      </c>
      <c r="N5712" s="36">
        <f t="shared" si="468"/>
        <v>50.939253423784287</v>
      </c>
      <c r="O5712" s="36">
        <f t="shared" si="469"/>
        <v>50.941151805567735</v>
      </c>
      <c r="P5712" s="36">
        <f t="shared" si="470"/>
        <v>1.8983817834481442E-3</v>
      </c>
      <c r="Q5712" s="36">
        <f t="shared" si="471"/>
        <v>6.1814143254692484E-2</v>
      </c>
    </row>
    <row r="5713" spans="1:17" x14ac:dyDescent="0.3">
      <c r="A5713" s="29">
        <v>2112405</v>
      </c>
      <c r="B5713" s="1">
        <v>136</v>
      </c>
      <c r="C5713" s="1" t="s">
        <v>14</v>
      </c>
      <c r="D5713" s="1" t="s">
        <v>53</v>
      </c>
      <c r="E5713" s="1" t="s">
        <v>54</v>
      </c>
      <c r="F5713" s="47">
        <v>714</v>
      </c>
      <c r="G5713" s="34">
        <v>870.15</v>
      </c>
      <c r="H5713" s="1" t="s">
        <v>218</v>
      </c>
      <c r="I5713" s="34">
        <v>6.0958000000000002E-3</v>
      </c>
      <c r="J5713" s="34">
        <v>6411.1913999999997</v>
      </c>
      <c r="K5713" s="35" t="str">
        <f t="shared" si="467"/>
        <v>Leenderbos, Groote Heide &amp; De Plateaux_H4030</v>
      </c>
      <c r="L5713" s="36">
        <f>VLOOKUP(D5713,DATA!A:F,5,FALSE)</f>
        <v>1.0986712608830001E-2</v>
      </c>
      <c r="M5713" s="37">
        <f>VLOOKUP(D5713,DATA!A:F,6,FALSE)</f>
        <v>982</v>
      </c>
      <c r="N5713" s="36">
        <f t="shared" si="468"/>
        <v>22.638034824284357</v>
      </c>
      <c r="O5713" s="36">
        <f t="shared" si="469"/>
        <v>22.639207755783165</v>
      </c>
      <c r="P5713" s="36">
        <f t="shared" si="470"/>
        <v>1.1729314988073725E-3</v>
      </c>
      <c r="Q5713" s="36">
        <f t="shared" si="471"/>
        <v>7.5198883379429371E-2</v>
      </c>
    </row>
    <row r="5714" spans="1:17" x14ac:dyDescent="0.3">
      <c r="A5714" s="29">
        <v>2112406</v>
      </c>
      <c r="B5714" s="1">
        <v>136</v>
      </c>
      <c r="C5714" s="1" t="s">
        <v>14</v>
      </c>
      <c r="D5714" s="1" t="s">
        <v>53</v>
      </c>
      <c r="E5714" s="1" t="s">
        <v>54</v>
      </c>
      <c r="F5714" s="47">
        <v>714</v>
      </c>
      <c r="G5714" s="34">
        <v>871.49</v>
      </c>
      <c r="H5714" s="1" t="s">
        <v>218</v>
      </c>
      <c r="I5714" s="34">
        <v>6.1590999999999998E-3</v>
      </c>
      <c r="J5714" s="34">
        <v>7137.0186000000003</v>
      </c>
      <c r="K5714" s="35" t="str">
        <f t="shared" si="467"/>
        <v>Leenderbos, Groote Heide &amp; De Plateaux_H4030</v>
      </c>
      <c r="L5714" s="36">
        <f>VLOOKUP(D5714,DATA!A:F,5,FALSE)</f>
        <v>1.0986712608830001E-2</v>
      </c>
      <c r="M5714" s="37">
        <f>VLOOKUP(D5714,DATA!A:F,6,FALSE)</f>
        <v>982</v>
      </c>
      <c r="N5714" s="36">
        <f t="shared" si="468"/>
        <v>22.896906120087021</v>
      </c>
      <c r="O5714" s="36">
        <f t="shared" si="469"/>
        <v>22.898100772578982</v>
      </c>
      <c r="P5714" s="36">
        <f t="shared" si="470"/>
        <v>1.1946524919608237E-3</v>
      </c>
      <c r="Q5714" s="36">
        <f t="shared" si="471"/>
        <v>8.5262570556607506E-2</v>
      </c>
    </row>
    <row r="5715" spans="1:17" x14ac:dyDescent="0.3">
      <c r="A5715" s="29">
        <v>2112407</v>
      </c>
      <c r="B5715" s="1">
        <v>136</v>
      </c>
      <c r="C5715" s="1" t="s">
        <v>14</v>
      </c>
      <c r="D5715" s="1" t="s">
        <v>53</v>
      </c>
      <c r="E5715" s="1" t="s">
        <v>54</v>
      </c>
      <c r="F5715" s="47">
        <v>714</v>
      </c>
      <c r="G5715" s="34">
        <v>1256.48</v>
      </c>
      <c r="H5715" s="1" t="s">
        <v>218</v>
      </c>
      <c r="I5715" s="34">
        <v>8.8848999999999994E-3</v>
      </c>
      <c r="J5715" s="34">
        <v>510.96753000000001</v>
      </c>
      <c r="K5715" s="35" t="str">
        <f t="shared" si="467"/>
        <v>Leenderbos, Groote Heide &amp; De Plateaux_H4030</v>
      </c>
      <c r="L5715" s="36">
        <f>VLOOKUP(D5715,DATA!A:F,5,FALSE)</f>
        <v>1.0986712608830001E-2</v>
      </c>
      <c r="M5715" s="37">
        <f>VLOOKUP(D5715,DATA!A:F,6,FALSE)</f>
        <v>982</v>
      </c>
      <c r="N5715" s="36">
        <f t="shared" si="468"/>
        <v>95.327539222219968</v>
      </c>
      <c r="O5715" s="36">
        <f t="shared" si="469"/>
        <v>95.327973997796065</v>
      </c>
      <c r="P5715" s="36">
        <f t="shared" si="470"/>
        <v>4.347755760960581E-4</v>
      </c>
      <c r="Q5715" s="36">
        <f t="shared" si="471"/>
        <v>2.2215620222212989E-3</v>
      </c>
    </row>
    <row r="5716" spans="1:17" x14ac:dyDescent="0.3">
      <c r="A5716" s="29">
        <v>2112412</v>
      </c>
      <c r="B5716" s="1">
        <v>136</v>
      </c>
      <c r="C5716" s="1" t="s">
        <v>14</v>
      </c>
      <c r="D5716" s="1" t="s">
        <v>53</v>
      </c>
      <c r="E5716" s="1" t="s">
        <v>54</v>
      </c>
      <c r="F5716" s="47">
        <v>714</v>
      </c>
      <c r="G5716" s="34">
        <v>1126.75</v>
      </c>
      <c r="H5716" s="1" t="s">
        <v>218</v>
      </c>
      <c r="I5716" s="34">
        <v>7.5185E-3</v>
      </c>
      <c r="J5716" s="34">
        <v>361.39684999999997</v>
      </c>
      <c r="K5716" s="35" t="str">
        <f t="shared" si="467"/>
        <v>Leenderbos, Groote Heide &amp; De Plateaux_H4030</v>
      </c>
      <c r="L5716" s="36">
        <f>VLOOKUP(D5716,DATA!A:F,5,FALSE)</f>
        <v>1.0986712608830001E-2</v>
      </c>
      <c r="M5716" s="37">
        <f>VLOOKUP(D5716,DATA!A:F,6,FALSE)</f>
        <v>982</v>
      </c>
      <c r="N5716" s="36">
        <f t="shared" si="468"/>
        <v>83.066205548689879</v>
      </c>
      <c r="O5716" s="36">
        <f t="shared" si="469"/>
        <v>83.067367440692195</v>
      </c>
      <c r="P5716" s="36">
        <f t="shared" si="470"/>
        <v>1.1618920023153123E-3</v>
      </c>
      <c r="Q5716" s="36">
        <f t="shared" si="471"/>
        <v>4.1990410967694654E-3</v>
      </c>
    </row>
    <row r="5717" spans="1:17" x14ac:dyDescent="0.3">
      <c r="A5717" s="29">
        <v>2113913</v>
      </c>
      <c r="B5717" s="1">
        <v>136</v>
      </c>
      <c r="C5717" s="1" t="s">
        <v>14</v>
      </c>
      <c r="D5717" s="1" t="s">
        <v>41</v>
      </c>
      <c r="E5717" s="1" t="s">
        <v>42</v>
      </c>
      <c r="F5717" s="47">
        <v>1071</v>
      </c>
      <c r="G5717" s="34">
        <v>1552.87</v>
      </c>
      <c r="H5717" s="1" t="s">
        <v>218</v>
      </c>
      <c r="I5717" s="34">
        <v>1.17112E-2</v>
      </c>
      <c r="J5717" s="34">
        <v>3350.2750000000001</v>
      </c>
      <c r="K5717" s="35" t="str">
        <f t="shared" si="467"/>
        <v>Leenderbos, Groote Heide &amp; De Plateaux_H4010A</v>
      </c>
      <c r="L5717" s="36">
        <f>VLOOKUP(D5717,DATA!A:F,5,FALSE)</f>
        <v>1.3726988247862192E-2</v>
      </c>
      <c r="M5717" s="37">
        <f>VLOOKUP(D5717,DATA!A:F,6,FALSE)</f>
        <v>1285.5</v>
      </c>
      <c r="N5717" s="36">
        <f t="shared" si="468"/>
        <v>97.516093365254548</v>
      </c>
      <c r="O5717" s="36">
        <f t="shared" si="469"/>
        <v>97.516482728584705</v>
      </c>
      <c r="P5717" s="36">
        <f t="shared" si="470"/>
        <v>3.8936333015726632E-4</v>
      </c>
      <c r="Q5717" s="36">
        <f t="shared" si="471"/>
        <v>1.3044742309426354E-2</v>
      </c>
    </row>
    <row r="5718" spans="1:17" x14ac:dyDescent="0.3">
      <c r="A5718" s="29">
        <v>2113914</v>
      </c>
      <c r="B5718" s="1">
        <v>136</v>
      </c>
      <c r="C5718" s="1" t="s">
        <v>14</v>
      </c>
      <c r="D5718" s="1" t="s">
        <v>41</v>
      </c>
      <c r="E5718" s="1" t="s">
        <v>42</v>
      </c>
      <c r="F5718" s="47">
        <v>1071</v>
      </c>
      <c r="G5718" s="34">
        <v>1217.1199999999999</v>
      </c>
      <c r="H5718" s="1" t="s">
        <v>218</v>
      </c>
      <c r="I5718" s="34">
        <v>9.4858000000000008E-3</v>
      </c>
      <c r="J5718" s="34">
        <v>2747.9110999999998</v>
      </c>
      <c r="K5718" s="35" t="str">
        <f t="shared" si="467"/>
        <v>Leenderbos, Groote Heide &amp; De Plateaux_H4010A</v>
      </c>
      <c r="L5718" s="36">
        <f>VLOOKUP(D5718,DATA!A:F,5,FALSE)</f>
        <v>1.3726988247862192E-2</v>
      </c>
      <c r="M5718" s="37">
        <f>VLOOKUP(D5718,DATA!A:F,6,FALSE)</f>
        <v>1285.5</v>
      </c>
      <c r="N5718" s="36">
        <f t="shared" si="468"/>
        <v>28.117282257615159</v>
      </c>
      <c r="O5718" s="36">
        <f t="shared" si="469"/>
        <v>28.119914097286291</v>
      </c>
      <c r="P5718" s="36">
        <f t="shared" si="470"/>
        <v>2.631839671131786E-3</v>
      </c>
      <c r="Q5718" s="36">
        <f t="shared" si="471"/>
        <v>7.2320614457233839E-2</v>
      </c>
    </row>
    <row r="5719" spans="1:17" x14ac:dyDescent="0.3">
      <c r="A5719" s="29">
        <v>2113930</v>
      </c>
      <c r="B5719" s="1">
        <v>136</v>
      </c>
      <c r="C5719" s="1" t="s">
        <v>14</v>
      </c>
      <c r="D5719" s="1" t="s">
        <v>51</v>
      </c>
      <c r="E5719" s="1" t="s">
        <v>52</v>
      </c>
      <c r="F5719" s="47">
        <v>1000</v>
      </c>
      <c r="G5719" s="34">
        <v>1092.7</v>
      </c>
      <c r="H5719" s="1" t="s">
        <v>218</v>
      </c>
      <c r="I5719" s="34">
        <v>7.3454000000000002E-3</v>
      </c>
      <c r="J5719" s="34">
        <v>1816.5618999999999</v>
      </c>
      <c r="K5719" s="35" t="str">
        <f t="shared" si="467"/>
        <v>Leenderbos, Groote Heide &amp; De Plateaux_Lg09</v>
      </c>
      <c r="L5719" s="36">
        <f>VLOOKUP(D5719,DATA!A:F,5,FALSE)</f>
        <v>8.4126827976184013E-3</v>
      </c>
      <c r="M5719" s="37">
        <f>VLOOKUP(D5719,DATA!A:F,6,FALSE)</f>
        <v>1350</v>
      </c>
      <c r="N5719" s="36">
        <f t="shared" si="468"/>
        <v>10.297631243526979</v>
      </c>
      <c r="O5719" s="36">
        <f t="shared" si="469"/>
        <v>10.298202067056955</v>
      </c>
      <c r="P5719" s="36">
        <f t="shared" si="470"/>
        <v>5.7082352997639418E-4</v>
      </c>
      <c r="Q5719" s="36">
        <f t="shared" si="471"/>
        <v>1.0369362761786256E-2</v>
      </c>
    </row>
    <row r="5720" spans="1:17" x14ac:dyDescent="0.3">
      <c r="A5720" s="29">
        <v>2113932</v>
      </c>
      <c r="B5720" s="1">
        <v>136</v>
      </c>
      <c r="C5720" s="1" t="s">
        <v>14</v>
      </c>
      <c r="D5720" s="1" t="s">
        <v>51</v>
      </c>
      <c r="E5720" s="1" t="s">
        <v>52</v>
      </c>
      <c r="F5720" s="47">
        <v>1000</v>
      </c>
      <c r="G5720" s="34">
        <v>1056.2</v>
      </c>
      <c r="H5720" s="1" t="s">
        <v>218</v>
      </c>
      <c r="I5720" s="34">
        <v>7.3585999999999999E-3</v>
      </c>
      <c r="J5720" s="34">
        <v>7710.8306000000002</v>
      </c>
      <c r="K5720" s="35" t="str">
        <f t="shared" si="467"/>
        <v>Leenderbos, Groote Heide &amp; De Plateaux_Lg09</v>
      </c>
      <c r="L5720" s="36">
        <f>VLOOKUP(D5720,DATA!A:F,5,FALSE)</f>
        <v>8.4126827976184013E-3</v>
      </c>
      <c r="M5720" s="37">
        <f>VLOOKUP(D5720,DATA!A:F,6,FALSE)</f>
        <v>1350</v>
      </c>
      <c r="N5720" s="36">
        <f t="shared" si="468"/>
        <v>7.7869945134213214</v>
      </c>
      <c r="O5720" s="36">
        <f t="shared" si="469"/>
        <v>7.7874390454987248</v>
      </c>
      <c r="P5720" s="36">
        <f t="shared" si="470"/>
        <v>4.4453207740335898E-4</v>
      </c>
      <c r="Q5720" s="36">
        <f t="shared" si="471"/>
        <v>3.4277115451233887E-2</v>
      </c>
    </row>
    <row r="5721" spans="1:17" x14ac:dyDescent="0.3">
      <c r="A5721" s="29">
        <v>2113933</v>
      </c>
      <c r="B5721" s="1">
        <v>136</v>
      </c>
      <c r="C5721" s="1" t="s">
        <v>14</v>
      </c>
      <c r="D5721" s="1" t="s">
        <v>53</v>
      </c>
      <c r="E5721" s="1" t="s">
        <v>54</v>
      </c>
      <c r="F5721" s="47">
        <v>714</v>
      </c>
      <c r="G5721" s="34">
        <v>1054.93</v>
      </c>
      <c r="H5721" s="1" t="s">
        <v>218</v>
      </c>
      <c r="I5721" s="34">
        <v>7.4107000000000001E-3</v>
      </c>
      <c r="J5721" s="34">
        <v>2884.6120000000001</v>
      </c>
      <c r="K5721" s="35" t="str">
        <f t="shared" si="467"/>
        <v>Leenderbos, Groote Heide &amp; De Plateaux_H4030</v>
      </c>
      <c r="L5721" s="36">
        <f>VLOOKUP(D5721,DATA!A:F,5,FALSE)</f>
        <v>1.0986712608830001E-2</v>
      </c>
      <c r="M5721" s="37">
        <f>VLOOKUP(D5721,DATA!A:F,6,FALSE)</f>
        <v>982</v>
      </c>
      <c r="N5721" s="36">
        <f t="shared" si="468"/>
        <v>69.024414604611309</v>
      </c>
      <c r="O5721" s="36">
        <f t="shared" si="469"/>
        <v>69.026155379144157</v>
      </c>
      <c r="P5721" s="36">
        <f t="shared" si="470"/>
        <v>1.740774532848377E-3</v>
      </c>
      <c r="Q5721" s="36">
        <f t="shared" si="471"/>
        <v>5.0214591067488226E-2</v>
      </c>
    </row>
    <row r="5722" spans="1:17" x14ac:dyDescent="0.3">
      <c r="A5722" s="29">
        <v>2113933</v>
      </c>
      <c r="B5722" s="1">
        <v>136</v>
      </c>
      <c r="C5722" s="1" t="s">
        <v>14</v>
      </c>
      <c r="D5722" s="1" t="s">
        <v>51</v>
      </c>
      <c r="E5722" s="1" t="s">
        <v>52</v>
      </c>
      <c r="F5722" s="47">
        <v>1000</v>
      </c>
      <c r="G5722" s="34">
        <v>1054.93</v>
      </c>
      <c r="H5722" s="1" t="s">
        <v>218</v>
      </c>
      <c r="I5722" s="34">
        <v>7.4107000000000001E-3</v>
      </c>
      <c r="J5722" s="34">
        <v>5729.5320000000002</v>
      </c>
      <c r="K5722" s="35" t="str">
        <f t="shared" si="467"/>
        <v>Leenderbos, Groote Heide &amp; De Plateaux_Lg09</v>
      </c>
      <c r="L5722" s="36">
        <f>VLOOKUP(D5722,DATA!A:F,5,FALSE)</f>
        <v>8.4126827976184013E-3</v>
      </c>
      <c r="M5722" s="37">
        <f>VLOOKUP(D5722,DATA!A:F,6,FALSE)</f>
        <v>1350</v>
      </c>
      <c r="N5722" s="36">
        <f t="shared" si="468"/>
        <v>7.7106211586398299</v>
      </c>
      <c r="O5722" s="36">
        <f t="shared" si="469"/>
        <v>7.7110648145642804</v>
      </c>
      <c r="P5722" s="36">
        <f t="shared" si="470"/>
        <v>4.4365592445050339E-4</v>
      </c>
      <c r="Q5722" s="36">
        <f t="shared" si="471"/>
        <v>2.5419408161287418E-2</v>
      </c>
    </row>
    <row r="5723" spans="1:17" x14ac:dyDescent="0.3">
      <c r="A5723" s="30">
        <v>2113934</v>
      </c>
      <c r="B5723" s="14">
        <v>136</v>
      </c>
      <c r="C5723" s="14" t="s">
        <v>14</v>
      </c>
      <c r="D5723" s="14" t="s">
        <v>55</v>
      </c>
      <c r="E5723" s="14" t="s">
        <v>56</v>
      </c>
      <c r="F5723" s="48">
        <v>500</v>
      </c>
      <c r="G5723" s="38">
        <v>889.03</v>
      </c>
      <c r="H5723" s="14" t="s">
        <v>218</v>
      </c>
      <c r="I5723" s="38">
        <v>6.2551999999999998E-3</v>
      </c>
      <c r="J5723" s="38">
        <v>233.55369099999899</v>
      </c>
      <c r="K5723" s="39" t="str">
        <f t="shared" si="467"/>
        <v>Leenderbos, Groote Heide &amp; De Plateaux_H3130</v>
      </c>
      <c r="L5723" s="40">
        <f>VLOOKUP(D5723,DATA!A:F,5,FALSE)</f>
        <v>0</v>
      </c>
      <c r="M5723" s="41">
        <f>VLOOKUP(D5723,DATA!A:F,6,FALSE)</f>
        <v>3.5</v>
      </c>
      <c r="N5723" s="40">
        <f t="shared" si="468"/>
        <v>50</v>
      </c>
      <c r="O5723" s="40">
        <f t="shared" si="469"/>
        <v>50</v>
      </c>
      <c r="P5723" s="40">
        <f>J5723/10000*I5723</f>
        <v>1.4609250479431936E-4</v>
      </c>
      <c r="Q5723" s="40">
        <f>IF(AND(H5723&lt;&gt;"below",I5723&gt;=0.005),M5723*P5723,0)</f>
        <v>5.1132376678011775E-4</v>
      </c>
    </row>
    <row r="5724" spans="1:17" x14ac:dyDescent="0.3">
      <c r="A5724" s="29">
        <v>2113934</v>
      </c>
      <c r="B5724" s="1">
        <v>136</v>
      </c>
      <c r="C5724" s="1" t="s">
        <v>14</v>
      </c>
      <c r="D5724" s="1" t="s">
        <v>57</v>
      </c>
      <c r="E5724" s="1" t="s">
        <v>58</v>
      </c>
      <c r="F5724" s="47">
        <v>714</v>
      </c>
      <c r="G5724" s="34">
        <v>889.03</v>
      </c>
      <c r="H5724" s="1" t="s">
        <v>218</v>
      </c>
      <c r="I5724" s="34">
        <v>6.2551999999999998E-3</v>
      </c>
      <c r="J5724" s="34">
        <v>1528.8505</v>
      </c>
      <c r="K5724" s="35" t="str">
        <f t="shared" si="467"/>
        <v>Leenderbos, Groote Heide &amp; De Plateaux_H3160</v>
      </c>
      <c r="L5724" s="36">
        <f>VLOOKUP(D5724,DATA!A:F,5,FALSE)</f>
        <v>1.0986712608830001E-2</v>
      </c>
      <c r="M5724" s="37">
        <f>VLOOKUP(D5724,DATA!A:F,6,FALSE)</f>
        <v>982</v>
      </c>
      <c r="N5724" s="36">
        <f t="shared" si="468"/>
        <v>26.474803819047995</v>
      </c>
      <c r="O5724" s="36">
        <f t="shared" si="469"/>
        <v>26.476141599754971</v>
      </c>
      <c r="P5724" s="36">
        <f t="shared" si="470"/>
        <v>1.3377807069758774E-3</v>
      </c>
      <c r="Q5724" s="36">
        <f t="shared" si="471"/>
        <v>2.0452667027504236E-2</v>
      </c>
    </row>
    <row r="5725" spans="1:17" x14ac:dyDescent="0.3">
      <c r="A5725" s="29">
        <v>2113934</v>
      </c>
      <c r="B5725" s="1">
        <v>136</v>
      </c>
      <c r="C5725" s="1" t="s">
        <v>14</v>
      </c>
      <c r="D5725" s="1" t="s">
        <v>53</v>
      </c>
      <c r="E5725" s="1" t="s">
        <v>54</v>
      </c>
      <c r="F5725" s="47">
        <v>714</v>
      </c>
      <c r="G5725" s="34">
        <v>889.03</v>
      </c>
      <c r="H5725" s="1" t="s">
        <v>218</v>
      </c>
      <c r="I5725" s="34">
        <v>6.2551999999999998E-3</v>
      </c>
      <c r="J5725" s="34">
        <v>2863.0164</v>
      </c>
      <c r="K5725" s="35" t="str">
        <f t="shared" si="467"/>
        <v>Leenderbos, Groote Heide &amp; De Plateaux_H4030</v>
      </c>
      <c r="L5725" s="36">
        <f>VLOOKUP(D5725,DATA!A:F,5,FALSE)</f>
        <v>1.0986712608830001E-2</v>
      </c>
      <c r="M5725" s="37">
        <f>VLOOKUP(D5725,DATA!A:F,6,FALSE)</f>
        <v>982</v>
      </c>
      <c r="N5725" s="36">
        <f t="shared" si="468"/>
        <v>26.474803819047995</v>
      </c>
      <c r="O5725" s="36">
        <f t="shared" si="469"/>
        <v>26.476141599754971</v>
      </c>
      <c r="P5725" s="36">
        <f t="shared" si="470"/>
        <v>1.3377807069758774E-3</v>
      </c>
      <c r="Q5725" s="36">
        <f t="shared" si="471"/>
        <v>3.8300881036755309E-2</v>
      </c>
    </row>
    <row r="5726" spans="1:17" x14ac:dyDescent="0.3">
      <c r="A5726" s="29">
        <v>2113935</v>
      </c>
      <c r="B5726" s="1">
        <v>136</v>
      </c>
      <c r="C5726" s="1" t="s">
        <v>14</v>
      </c>
      <c r="D5726" s="1" t="s">
        <v>53</v>
      </c>
      <c r="E5726" s="1" t="s">
        <v>54</v>
      </c>
      <c r="F5726" s="47">
        <v>714</v>
      </c>
      <c r="G5726" s="34">
        <v>862.16</v>
      </c>
      <c r="H5726" s="1" t="s">
        <v>218</v>
      </c>
      <c r="I5726" s="34">
        <v>6.0292999999999996E-3</v>
      </c>
      <c r="J5726" s="34">
        <v>5677.5119999999997</v>
      </c>
      <c r="K5726" s="35" t="str">
        <f t="shared" si="467"/>
        <v>Leenderbos, Groote Heide &amp; De Plateaux_H4030</v>
      </c>
      <c r="L5726" s="36">
        <f>VLOOKUP(D5726,DATA!A:F,5,FALSE)</f>
        <v>1.0986712608830001E-2</v>
      </c>
      <c r="M5726" s="37">
        <f>VLOOKUP(D5726,DATA!A:F,6,FALSE)</f>
        <v>982</v>
      </c>
      <c r="N5726" s="36">
        <f t="shared" si="468"/>
        <v>21.137657968360109</v>
      </c>
      <c r="O5726" s="36">
        <f t="shared" si="469"/>
        <v>21.138762223674142</v>
      </c>
      <c r="P5726" s="36">
        <f t="shared" si="470"/>
        <v>1.1042553140327982E-3</v>
      </c>
      <c r="Q5726" s="36">
        <f t="shared" si="471"/>
        <v>6.2694227964849802E-2</v>
      </c>
    </row>
    <row r="5727" spans="1:17" x14ac:dyDescent="0.3">
      <c r="A5727" s="29">
        <v>2113936</v>
      </c>
      <c r="B5727" s="1">
        <v>136</v>
      </c>
      <c r="C5727" s="1" t="s">
        <v>14</v>
      </c>
      <c r="D5727" s="1" t="s">
        <v>53</v>
      </c>
      <c r="E5727" s="1" t="s">
        <v>54</v>
      </c>
      <c r="F5727" s="47">
        <v>714</v>
      </c>
      <c r="G5727" s="34">
        <v>968.14</v>
      </c>
      <c r="H5727" s="1" t="s">
        <v>218</v>
      </c>
      <c r="I5727" s="34">
        <v>6.8148000000000002E-3</v>
      </c>
      <c r="J5727" s="34">
        <v>9732.8240000000005</v>
      </c>
      <c r="K5727" s="35" t="str">
        <f t="shared" si="467"/>
        <v>Leenderbos, Groote Heide &amp; De Plateaux_H4030</v>
      </c>
      <c r="L5727" s="36">
        <f>VLOOKUP(D5727,DATA!A:F,5,FALSE)</f>
        <v>1.0986712608830001E-2</v>
      </c>
      <c r="M5727" s="37">
        <f>VLOOKUP(D5727,DATA!A:F,6,FALSE)</f>
        <v>982</v>
      </c>
      <c r="N5727" s="36">
        <f t="shared" si="468"/>
        <v>46.200443233354619</v>
      </c>
      <c r="O5727" s="36">
        <f t="shared" si="469"/>
        <v>46.202304235844345</v>
      </c>
      <c r="P5727" s="36">
        <f t="shared" si="470"/>
        <v>1.8610024897256494E-3</v>
      </c>
      <c r="Q5727" s="36">
        <f t="shared" si="471"/>
        <v>0.18112809696061555</v>
      </c>
    </row>
    <row r="5728" spans="1:17" x14ac:dyDescent="0.3">
      <c r="A5728" s="29">
        <v>2113941</v>
      </c>
      <c r="B5728" s="1">
        <v>136</v>
      </c>
      <c r="C5728" s="1" t="s">
        <v>14</v>
      </c>
      <c r="D5728" s="1" t="s">
        <v>57</v>
      </c>
      <c r="E5728" s="1" t="s">
        <v>58</v>
      </c>
      <c r="F5728" s="47">
        <v>714</v>
      </c>
      <c r="G5728" s="34">
        <v>1157.19</v>
      </c>
      <c r="H5728" s="1" t="s">
        <v>218</v>
      </c>
      <c r="I5728" s="34">
        <v>7.7863000000000003E-3</v>
      </c>
      <c r="J5728" s="34">
        <v>89.247826000000003</v>
      </c>
      <c r="K5728" s="35" t="str">
        <f t="shared" si="467"/>
        <v>Leenderbos, Groote Heide &amp; De Plateaux_H3160</v>
      </c>
      <c r="L5728" s="36">
        <f>VLOOKUP(D5728,DATA!A:F,5,FALSE)</f>
        <v>1.0986712608830001E-2</v>
      </c>
      <c r="M5728" s="37">
        <f>VLOOKUP(D5728,DATA!A:F,6,FALSE)</f>
        <v>982</v>
      </c>
      <c r="N5728" s="36">
        <f t="shared" si="468"/>
        <v>87.266853836134075</v>
      </c>
      <c r="O5728" s="36">
        <f t="shared" si="469"/>
        <v>87.267804375472409</v>
      </c>
      <c r="P5728" s="36">
        <f t="shared" si="470"/>
        <v>9.5053933833355586E-4</v>
      </c>
      <c r="Q5728" s="36">
        <f t="shared" si="471"/>
        <v>8.4833569473748334E-4</v>
      </c>
    </row>
    <row r="5729" spans="1:17" x14ac:dyDescent="0.3">
      <c r="A5729" s="29">
        <v>2113941</v>
      </c>
      <c r="B5729" s="1">
        <v>136</v>
      </c>
      <c r="C5729" s="1" t="s">
        <v>14</v>
      </c>
      <c r="D5729" s="1" t="s">
        <v>53</v>
      </c>
      <c r="E5729" s="1" t="s">
        <v>54</v>
      </c>
      <c r="F5729" s="47">
        <v>714</v>
      </c>
      <c r="G5729" s="34">
        <v>1157.19</v>
      </c>
      <c r="H5729" s="1" t="s">
        <v>218</v>
      </c>
      <c r="I5729" s="34">
        <v>7.7863000000000003E-3</v>
      </c>
      <c r="J5729" s="34">
        <v>1417.1604</v>
      </c>
      <c r="K5729" s="35" t="str">
        <f t="shared" si="467"/>
        <v>Leenderbos, Groote Heide &amp; De Plateaux_H4030</v>
      </c>
      <c r="L5729" s="36">
        <f>VLOOKUP(D5729,DATA!A:F,5,FALSE)</f>
        <v>1.0986712608830001E-2</v>
      </c>
      <c r="M5729" s="37">
        <f>VLOOKUP(D5729,DATA!A:F,6,FALSE)</f>
        <v>982</v>
      </c>
      <c r="N5729" s="36">
        <f t="shared" si="468"/>
        <v>87.266853836134075</v>
      </c>
      <c r="O5729" s="36">
        <f t="shared" si="469"/>
        <v>87.267804375472409</v>
      </c>
      <c r="P5729" s="36">
        <f t="shared" si="470"/>
        <v>9.5053933833355586E-4</v>
      </c>
      <c r="Q5729" s="36">
        <f t="shared" si="471"/>
        <v>1.3470667089285173E-2</v>
      </c>
    </row>
    <row r="5730" spans="1:17" x14ac:dyDescent="0.3">
      <c r="A5730" s="29">
        <v>2113942</v>
      </c>
      <c r="B5730" s="1">
        <v>136</v>
      </c>
      <c r="C5730" s="1" t="s">
        <v>14</v>
      </c>
      <c r="D5730" s="1" t="s">
        <v>53</v>
      </c>
      <c r="E5730" s="1" t="s">
        <v>54</v>
      </c>
      <c r="F5730" s="47">
        <v>714</v>
      </c>
      <c r="G5730" s="34">
        <v>1095.46</v>
      </c>
      <c r="H5730" s="1" t="s">
        <v>218</v>
      </c>
      <c r="I5730" s="34">
        <v>7.3347999999999998E-3</v>
      </c>
      <c r="J5730" s="34">
        <v>3593.8108000000002</v>
      </c>
      <c r="K5730" s="35" t="str">
        <f t="shared" si="467"/>
        <v>Leenderbos, Groote Heide &amp; De Plateaux_H4030</v>
      </c>
      <c r="L5730" s="36">
        <f>VLOOKUP(D5730,DATA!A:F,5,FALSE)</f>
        <v>1.0986712608830001E-2</v>
      </c>
      <c r="M5730" s="37">
        <f>VLOOKUP(D5730,DATA!A:F,6,FALSE)</f>
        <v>982</v>
      </c>
      <c r="N5730" s="36">
        <f t="shared" si="468"/>
        <v>77.670249679387467</v>
      </c>
      <c r="O5730" s="36">
        <f t="shared" si="469"/>
        <v>77.671647285929538</v>
      </c>
      <c r="P5730" s="36">
        <f t="shared" si="470"/>
        <v>1.3976065420706618E-3</v>
      </c>
      <c r="Q5730" s="36">
        <f t="shared" si="471"/>
        <v>5.0227334850441993E-2</v>
      </c>
    </row>
    <row r="5731" spans="1:17" x14ac:dyDescent="0.3">
      <c r="A5731" s="29">
        <v>2115441</v>
      </c>
      <c r="B5731" s="1">
        <v>136</v>
      </c>
      <c r="C5731" s="1" t="s">
        <v>14</v>
      </c>
      <c r="D5731" s="1" t="s">
        <v>41</v>
      </c>
      <c r="E5731" s="1" t="s">
        <v>42</v>
      </c>
      <c r="F5731" s="47">
        <v>1071</v>
      </c>
      <c r="G5731" s="34">
        <v>1670.31</v>
      </c>
      <c r="H5731" s="1" t="s">
        <v>218</v>
      </c>
      <c r="I5731" s="34">
        <v>1.25182E-2</v>
      </c>
      <c r="J5731" s="34">
        <v>1199.3007</v>
      </c>
      <c r="K5731" s="35" t="str">
        <f t="shared" si="467"/>
        <v>Leenderbos, Groote Heide &amp; De Plateaux_H4010A</v>
      </c>
      <c r="L5731" s="36">
        <f>VLOOKUP(D5731,DATA!A:F,5,FALSE)</f>
        <v>1.3726988247862192E-2</v>
      </c>
      <c r="M5731" s="37">
        <f>VLOOKUP(D5731,DATA!A:F,6,FALSE)</f>
        <v>1285.5</v>
      </c>
      <c r="N5731" s="36">
        <f t="shared" si="468"/>
        <v>99.494486289986881</v>
      </c>
      <c r="O5731" s="36">
        <f t="shared" si="469"/>
        <v>99.494572709569425</v>
      </c>
      <c r="P5731" s="36">
        <f t="shared" si="470"/>
        <v>8.6419582544294826E-5</v>
      </c>
      <c r="Q5731" s="36">
        <f t="shared" si="471"/>
        <v>1.0364306583908057E-3</v>
      </c>
    </row>
    <row r="5732" spans="1:17" x14ac:dyDescent="0.3">
      <c r="A5732" s="29">
        <v>2115442</v>
      </c>
      <c r="B5732" s="1">
        <v>136</v>
      </c>
      <c r="C5732" s="1" t="s">
        <v>14</v>
      </c>
      <c r="D5732" s="1" t="s">
        <v>41</v>
      </c>
      <c r="E5732" s="1" t="s">
        <v>42</v>
      </c>
      <c r="F5732" s="47">
        <v>1071</v>
      </c>
      <c r="G5732" s="34">
        <v>1171.17</v>
      </c>
      <c r="H5732" s="1" t="s">
        <v>218</v>
      </c>
      <c r="I5732" s="34">
        <v>8.7912000000000007E-3</v>
      </c>
      <c r="J5732" s="34">
        <v>3351.3164000000002</v>
      </c>
      <c r="K5732" s="35" t="str">
        <f t="shared" si="467"/>
        <v>Leenderbos, Groote Heide &amp; De Plateaux_H4010A</v>
      </c>
      <c r="L5732" s="36">
        <f>VLOOKUP(D5732,DATA!A:F,5,FALSE)</f>
        <v>1.3726988247862192E-2</v>
      </c>
      <c r="M5732" s="37">
        <f>VLOOKUP(D5732,DATA!A:F,6,FALSE)</f>
        <v>1285.5</v>
      </c>
      <c r="N5732" s="36">
        <f t="shared" si="468"/>
        <v>17.23010068451217</v>
      </c>
      <c r="O5732" s="36">
        <f t="shared" si="469"/>
        <v>17.231821763643534</v>
      </c>
      <c r="P5732" s="36">
        <f t="shared" si="470"/>
        <v>1.7210791313644336E-3</v>
      </c>
      <c r="Q5732" s="36">
        <f t="shared" si="471"/>
        <v>5.7678807186393809E-2</v>
      </c>
    </row>
    <row r="5733" spans="1:17" x14ac:dyDescent="0.3">
      <c r="A5733" s="29">
        <v>2115459</v>
      </c>
      <c r="B5733" s="1">
        <v>136</v>
      </c>
      <c r="C5733" s="1" t="s">
        <v>14</v>
      </c>
      <c r="D5733" s="1" t="s">
        <v>51</v>
      </c>
      <c r="E5733" s="1" t="s">
        <v>52</v>
      </c>
      <c r="F5733" s="47">
        <v>1000</v>
      </c>
      <c r="G5733" s="34">
        <v>1055.97</v>
      </c>
      <c r="H5733" s="1" t="s">
        <v>218</v>
      </c>
      <c r="I5733" s="34">
        <v>7.2439999999999996E-3</v>
      </c>
      <c r="J5733" s="34">
        <v>1642.9757999999999</v>
      </c>
      <c r="K5733" s="35" t="str">
        <f t="shared" si="467"/>
        <v>Leenderbos, Groote Heide &amp; De Plateaux_Lg09</v>
      </c>
      <c r="L5733" s="36">
        <f>VLOOKUP(D5733,DATA!A:F,5,FALSE)</f>
        <v>8.4126827976184013E-3</v>
      </c>
      <c r="M5733" s="37">
        <f>VLOOKUP(D5733,DATA!A:F,6,FALSE)</f>
        <v>1350</v>
      </c>
      <c r="N5733" s="36">
        <f t="shared" si="468"/>
        <v>7.7731119495780625</v>
      </c>
      <c r="O5733" s="36">
        <f t="shared" si="469"/>
        <v>7.7735488441097633</v>
      </c>
      <c r="P5733" s="36">
        <f t="shared" si="470"/>
        <v>4.3689453170081549E-4</v>
      </c>
      <c r="Q5733" s="36">
        <f t="shared" si="471"/>
        <v>7.1780714273677274E-3</v>
      </c>
    </row>
    <row r="5734" spans="1:17" x14ac:dyDescent="0.3">
      <c r="A5734" s="30">
        <v>2115462</v>
      </c>
      <c r="B5734" s="14">
        <v>136</v>
      </c>
      <c r="C5734" s="14" t="s">
        <v>14</v>
      </c>
      <c r="D5734" s="14" t="s">
        <v>55</v>
      </c>
      <c r="E5734" s="14" t="s">
        <v>56</v>
      </c>
      <c r="F5734" s="48">
        <v>500</v>
      </c>
      <c r="G5734" s="38">
        <v>988.63</v>
      </c>
      <c r="H5734" s="14" t="s">
        <v>218</v>
      </c>
      <c r="I5734" s="38">
        <v>6.9537000000000002E-3</v>
      </c>
      <c r="J5734" s="38">
        <v>399.34047999999899</v>
      </c>
      <c r="K5734" s="39" t="str">
        <f t="shared" si="467"/>
        <v>Leenderbos, Groote Heide &amp; De Plateaux_H3130</v>
      </c>
      <c r="L5734" s="40">
        <f>VLOOKUP(D5734,DATA!A:F,5,FALSE)</f>
        <v>0</v>
      </c>
      <c r="M5734" s="41">
        <f>VLOOKUP(D5734,DATA!A:F,6,FALSE)</f>
        <v>3.5</v>
      </c>
      <c r="N5734" s="40">
        <f t="shared" si="468"/>
        <v>50</v>
      </c>
      <c r="O5734" s="40">
        <f t="shared" si="469"/>
        <v>50</v>
      </c>
      <c r="P5734" s="40">
        <f>J5734/10000*I5734</f>
        <v>2.7768938957759926E-4</v>
      </c>
      <c r="Q5734" s="40">
        <f>IF(AND(H5734&lt;&gt;"below",I5734&gt;=0.005),M5734*P5734,0)</f>
        <v>9.7191286352159745E-4</v>
      </c>
    </row>
    <row r="5735" spans="1:17" x14ac:dyDescent="0.3">
      <c r="A5735" s="29">
        <v>2115462</v>
      </c>
      <c r="B5735" s="1">
        <v>136</v>
      </c>
      <c r="C5735" s="1" t="s">
        <v>14</v>
      </c>
      <c r="D5735" s="1" t="s">
        <v>53</v>
      </c>
      <c r="E5735" s="1" t="s">
        <v>54</v>
      </c>
      <c r="F5735" s="47">
        <v>714</v>
      </c>
      <c r="G5735" s="34">
        <v>988.63</v>
      </c>
      <c r="H5735" s="1" t="s">
        <v>218</v>
      </c>
      <c r="I5735" s="34">
        <v>6.9537000000000002E-3</v>
      </c>
      <c r="J5735" s="34">
        <v>2987.7917000000002</v>
      </c>
      <c r="K5735" s="35" t="str">
        <f t="shared" si="467"/>
        <v>Leenderbos, Groote Heide &amp; De Plateaux_H4030</v>
      </c>
      <c r="L5735" s="36">
        <f>VLOOKUP(D5735,DATA!A:F,5,FALSE)</f>
        <v>1.0986712608830001E-2</v>
      </c>
      <c r="M5735" s="37">
        <f>VLOOKUP(D5735,DATA!A:F,6,FALSE)</f>
        <v>982</v>
      </c>
      <c r="N5735" s="36">
        <f t="shared" si="468"/>
        <v>51.820242844004085</v>
      </c>
      <c r="O5735" s="36">
        <f t="shared" si="469"/>
        <v>51.822150267644567</v>
      </c>
      <c r="P5735" s="36">
        <f t="shared" si="470"/>
        <v>1.9074236404819089E-3</v>
      </c>
      <c r="Q5735" s="36">
        <f t="shared" si="471"/>
        <v>5.6989845214156315E-2</v>
      </c>
    </row>
    <row r="5736" spans="1:17" x14ac:dyDescent="0.3">
      <c r="A5736" s="30">
        <v>2115463</v>
      </c>
      <c r="B5736" s="14">
        <v>136</v>
      </c>
      <c r="C5736" s="14" t="s">
        <v>14</v>
      </c>
      <c r="D5736" s="14" t="s">
        <v>55</v>
      </c>
      <c r="E5736" s="14" t="s">
        <v>56</v>
      </c>
      <c r="F5736" s="48">
        <v>500</v>
      </c>
      <c r="G5736" s="38">
        <v>843.86</v>
      </c>
      <c r="H5736" s="14" t="s">
        <v>218</v>
      </c>
      <c r="I5736" s="38">
        <v>5.8849000000000002E-3</v>
      </c>
      <c r="J5736" s="38">
        <v>14.933504599999999</v>
      </c>
      <c r="K5736" s="39" t="str">
        <f t="shared" si="467"/>
        <v>Leenderbos, Groote Heide &amp; De Plateaux_H3130</v>
      </c>
      <c r="L5736" s="40">
        <f>VLOOKUP(D5736,DATA!A:F,5,FALSE)</f>
        <v>0</v>
      </c>
      <c r="M5736" s="41">
        <f>VLOOKUP(D5736,DATA!A:F,6,FALSE)</f>
        <v>3.5</v>
      </c>
      <c r="N5736" s="40">
        <f t="shared" si="468"/>
        <v>50</v>
      </c>
      <c r="O5736" s="40">
        <f t="shared" si="469"/>
        <v>50</v>
      </c>
      <c r="P5736" s="40">
        <f>J5736/10000*I5736</f>
        <v>8.7882181220539995E-6</v>
      </c>
      <c r="Q5736" s="40">
        <f>IF(AND(H5736&lt;&gt;"below",I5736&gt;=0.005),M5736*P5736,0)</f>
        <v>3.0758763427188998E-5</v>
      </c>
    </row>
    <row r="5737" spans="1:17" x14ac:dyDescent="0.3">
      <c r="A5737" s="29">
        <v>2115463</v>
      </c>
      <c r="B5737" s="1">
        <v>136</v>
      </c>
      <c r="C5737" s="1" t="s">
        <v>14</v>
      </c>
      <c r="D5737" s="1" t="s">
        <v>57</v>
      </c>
      <c r="E5737" s="1" t="s">
        <v>58</v>
      </c>
      <c r="F5737" s="47">
        <v>714</v>
      </c>
      <c r="G5737" s="34">
        <v>843.86</v>
      </c>
      <c r="H5737" s="1" t="s">
        <v>218</v>
      </c>
      <c r="I5737" s="34">
        <v>5.8849000000000002E-3</v>
      </c>
      <c r="J5737" s="34">
        <v>1718.5299</v>
      </c>
      <c r="K5737" s="35" t="str">
        <f t="shared" si="467"/>
        <v>Leenderbos, Groote Heide &amp; De Plateaux_H3160</v>
      </c>
      <c r="L5737" s="36">
        <f>VLOOKUP(D5737,DATA!A:F,5,FALSE)</f>
        <v>1.0986712608830001E-2</v>
      </c>
      <c r="M5737" s="37">
        <f>VLOOKUP(D5737,DATA!A:F,6,FALSE)</f>
        <v>982</v>
      </c>
      <c r="N5737" s="36">
        <f t="shared" si="468"/>
        <v>17.979979518169259</v>
      </c>
      <c r="O5737" s="36">
        <f t="shared" si="469"/>
        <v>17.980933027415759</v>
      </c>
      <c r="P5737" s="36">
        <f t="shared" si="470"/>
        <v>9.5350924650006164E-4</v>
      </c>
      <c r="Q5737" s="36">
        <f t="shared" si="471"/>
        <v>1.6386341500368263E-2</v>
      </c>
    </row>
    <row r="5738" spans="1:17" x14ac:dyDescent="0.3">
      <c r="A5738" s="29">
        <v>2115463</v>
      </c>
      <c r="B5738" s="1">
        <v>136</v>
      </c>
      <c r="C5738" s="1" t="s">
        <v>14</v>
      </c>
      <c r="D5738" s="1" t="s">
        <v>53</v>
      </c>
      <c r="E5738" s="1" t="s">
        <v>54</v>
      </c>
      <c r="F5738" s="47">
        <v>714</v>
      </c>
      <c r="G5738" s="34">
        <v>843.86</v>
      </c>
      <c r="H5738" s="1" t="s">
        <v>218</v>
      </c>
      <c r="I5738" s="34">
        <v>5.8849000000000002E-3</v>
      </c>
      <c r="J5738" s="34">
        <v>793.05409999999995</v>
      </c>
      <c r="K5738" s="35" t="str">
        <f t="shared" si="467"/>
        <v>Leenderbos, Groote Heide &amp; De Plateaux_H4030</v>
      </c>
      <c r="L5738" s="36">
        <f>VLOOKUP(D5738,DATA!A:F,5,FALSE)</f>
        <v>1.0986712608830001E-2</v>
      </c>
      <c r="M5738" s="37">
        <f>VLOOKUP(D5738,DATA!A:F,6,FALSE)</f>
        <v>982</v>
      </c>
      <c r="N5738" s="36">
        <f t="shared" si="468"/>
        <v>17.979979518169259</v>
      </c>
      <c r="O5738" s="36">
        <f t="shared" si="469"/>
        <v>17.980933027415759</v>
      </c>
      <c r="P5738" s="36">
        <f t="shared" si="470"/>
        <v>9.5350924650006164E-4</v>
      </c>
      <c r="Q5738" s="36">
        <f t="shared" si="471"/>
        <v>7.5618441732478447E-3</v>
      </c>
    </row>
    <row r="5739" spans="1:17" x14ac:dyDescent="0.3">
      <c r="A5739" s="29">
        <v>2115464</v>
      </c>
      <c r="B5739" s="1">
        <v>136</v>
      </c>
      <c r="C5739" s="1" t="s">
        <v>14</v>
      </c>
      <c r="D5739" s="1" t="s">
        <v>53</v>
      </c>
      <c r="E5739" s="1" t="s">
        <v>54</v>
      </c>
      <c r="F5739" s="47">
        <v>714</v>
      </c>
      <c r="G5739" s="34">
        <v>858.45</v>
      </c>
      <c r="H5739" s="1" t="s">
        <v>218</v>
      </c>
      <c r="I5739" s="34">
        <v>6.0772999999999999E-3</v>
      </c>
      <c r="J5739" s="34">
        <v>7725.6084000000001</v>
      </c>
      <c r="K5739" s="35" t="str">
        <f t="shared" si="467"/>
        <v>Leenderbos, Groote Heide &amp; De Plateaux_H4030</v>
      </c>
      <c r="L5739" s="36">
        <f>VLOOKUP(D5739,DATA!A:F,5,FALSE)</f>
        <v>1.0986712608830001E-2</v>
      </c>
      <c r="M5739" s="37">
        <f>VLOOKUP(D5739,DATA!A:F,6,FALSE)</f>
        <v>982</v>
      </c>
      <c r="N5739" s="36">
        <f t="shared" si="468"/>
        <v>20.466183735418653</v>
      </c>
      <c r="O5739" s="36">
        <f t="shared" si="469"/>
        <v>20.467270600645488</v>
      </c>
      <c r="P5739" s="36">
        <f t="shared" si="470"/>
        <v>1.0868652268349877E-3</v>
      </c>
      <c r="Q5739" s="36">
        <f t="shared" si="471"/>
        <v>8.3966951261042852E-2</v>
      </c>
    </row>
    <row r="5740" spans="1:17" x14ac:dyDescent="0.3">
      <c r="A5740" s="29">
        <v>2115465</v>
      </c>
      <c r="B5740" s="1">
        <v>136</v>
      </c>
      <c r="C5740" s="1" t="s">
        <v>14</v>
      </c>
      <c r="D5740" s="1" t="s">
        <v>53</v>
      </c>
      <c r="E5740" s="1" t="s">
        <v>54</v>
      </c>
      <c r="F5740" s="47">
        <v>714</v>
      </c>
      <c r="G5740" s="34">
        <v>1177.07</v>
      </c>
      <c r="H5740" s="1" t="s">
        <v>218</v>
      </c>
      <c r="I5740" s="34">
        <v>8.1112000000000007E-3</v>
      </c>
      <c r="J5740" s="34">
        <v>1249.3870999999999</v>
      </c>
      <c r="K5740" s="35" t="str">
        <f t="shared" si="467"/>
        <v>Leenderbos, Groote Heide &amp; De Plateaux_H4030</v>
      </c>
      <c r="L5740" s="36">
        <f>VLOOKUP(D5740,DATA!A:F,5,FALSE)</f>
        <v>1.0986712608830001E-2</v>
      </c>
      <c r="M5740" s="37">
        <f>VLOOKUP(D5740,DATA!A:F,6,FALSE)</f>
        <v>982</v>
      </c>
      <c r="N5740" s="36">
        <f t="shared" si="468"/>
        <v>89.502956654418242</v>
      </c>
      <c r="O5740" s="36">
        <f t="shared" si="469"/>
        <v>89.5037938789755</v>
      </c>
      <c r="P5740" s="36">
        <f t="shared" si="470"/>
        <v>8.3722455725876443E-4</v>
      </c>
      <c r="Q5740" s="36">
        <f t="shared" si="471"/>
        <v>1.0460175616423116E-2</v>
      </c>
    </row>
    <row r="5741" spans="1:17" x14ac:dyDescent="0.3">
      <c r="A5741" s="29">
        <v>2115470</v>
      </c>
      <c r="B5741" s="1">
        <v>136</v>
      </c>
      <c r="C5741" s="1" t="s">
        <v>14</v>
      </c>
      <c r="D5741" s="1" t="s">
        <v>57</v>
      </c>
      <c r="E5741" s="1" t="s">
        <v>58</v>
      </c>
      <c r="F5741" s="47">
        <v>714</v>
      </c>
      <c r="G5741" s="34">
        <v>910.17</v>
      </c>
      <c r="H5741" s="1" t="s">
        <v>218</v>
      </c>
      <c r="I5741" s="34">
        <v>6.2424999999999998E-3</v>
      </c>
      <c r="J5741" s="34">
        <v>3930.7066138118998</v>
      </c>
      <c r="K5741" s="35" t="str">
        <f t="shared" si="467"/>
        <v>Leenderbos, Groote Heide &amp; De Plateaux_H3160</v>
      </c>
      <c r="L5741" s="36">
        <f>VLOOKUP(D5741,DATA!A:F,5,FALSE)</f>
        <v>1.0986712608830001E-2</v>
      </c>
      <c r="M5741" s="37">
        <f>VLOOKUP(D5741,DATA!A:F,6,FALSE)</f>
        <v>982</v>
      </c>
      <c r="N5741" s="36">
        <f t="shared" si="468"/>
        <v>31.23457186419493</v>
      </c>
      <c r="O5741" s="36">
        <f t="shared" si="469"/>
        <v>31.236044982456733</v>
      </c>
      <c r="P5741" s="36">
        <f t="shared" si="470"/>
        <v>1.4731182618028527E-3</v>
      </c>
      <c r="Q5741" s="36">
        <f t="shared" si="471"/>
        <v>5.7903956945955626E-2</v>
      </c>
    </row>
    <row r="5742" spans="1:17" x14ac:dyDescent="0.3">
      <c r="A5742" s="29">
        <v>2115470</v>
      </c>
      <c r="B5742" s="1">
        <v>136</v>
      </c>
      <c r="C5742" s="1" t="s">
        <v>14</v>
      </c>
      <c r="D5742" s="1" t="s">
        <v>53</v>
      </c>
      <c r="E5742" s="1" t="s">
        <v>54</v>
      </c>
      <c r="F5742" s="47">
        <v>714</v>
      </c>
      <c r="G5742" s="34">
        <v>910.17</v>
      </c>
      <c r="H5742" s="1" t="s">
        <v>218</v>
      </c>
      <c r="I5742" s="34">
        <v>6.2424999999999998E-3</v>
      </c>
      <c r="J5742" s="34">
        <v>1582.5322000000001</v>
      </c>
      <c r="K5742" s="35" t="str">
        <f t="shared" si="467"/>
        <v>Leenderbos, Groote Heide &amp; De Plateaux_H4030</v>
      </c>
      <c r="L5742" s="36">
        <f>VLOOKUP(D5742,DATA!A:F,5,FALSE)</f>
        <v>1.0986712608830001E-2</v>
      </c>
      <c r="M5742" s="37">
        <f>VLOOKUP(D5742,DATA!A:F,6,FALSE)</f>
        <v>982</v>
      </c>
      <c r="N5742" s="36">
        <f t="shared" si="468"/>
        <v>31.23457186419493</v>
      </c>
      <c r="O5742" s="36">
        <f t="shared" si="469"/>
        <v>31.236044982456733</v>
      </c>
      <c r="P5742" s="36">
        <f t="shared" si="470"/>
        <v>1.4731182618028527E-3</v>
      </c>
      <c r="Q5742" s="36">
        <f t="shared" si="471"/>
        <v>2.3312570837110448E-2</v>
      </c>
    </row>
    <row r="5743" spans="1:17" x14ac:dyDescent="0.3">
      <c r="A5743" s="29">
        <v>2115470</v>
      </c>
      <c r="B5743" s="1">
        <v>136</v>
      </c>
      <c r="C5743" s="1" t="s">
        <v>14</v>
      </c>
      <c r="D5743" s="1" t="s">
        <v>68</v>
      </c>
      <c r="E5743" s="1" t="s">
        <v>69</v>
      </c>
      <c r="F5743" s="47">
        <v>714</v>
      </c>
      <c r="G5743" s="34">
        <v>910.17</v>
      </c>
      <c r="H5743" s="1" t="s">
        <v>218</v>
      </c>
      <c r="I5743" s="34">
        <v>6.2424999999999998E-3</v>
      </c>
      <c r="J5743" s="34">
        <v>615.02166999999997</v>
      </c>
      <c r="K5743" s="35" t="str">
        <f t="shared" si="467"/>
        <v>Leenderbos, Groote Heide &amp; De Plateaux_H7110B</v>
      </c>
      <c r="L5743" s="36">
        <f>VLOOKUP(D5743,DATA!A:F,5,FALSE)</f>
        <v>1.0986712608830001E-2</v>
      </c>
      <c r="M5743" s="37">
        <f>VLOOKUP(D5743,DATA!A:F,6,FALSE)</f>
        <v>982</v>
      </c>
      <c r="N5743" s="36">
        <f t="shared" si="468"/>
        <v>31.23457186419493</v>
      </c>
      <c r="O5743" s="36">
        <f t="shared" si="469"/>
        <v>31.236044982456733</v>
      </c>
      <c r="P5743" s="36">
        <f t="shared" si="470"/>
        <v>1.4731182618028527E-3</v>
      </c>
      <c r="Q5743" s="36">
        <f t="shared" si="471"/>
        <v>9.0599965348148754E-3</v>
      </c>
    </row>
    <row r="5744" spans="1:17" x14ac:dyDescent="0.3">
      <c r="A5744" s="29">
        <v>2115471</v>
      </c>
      <c r="B5744" s="1">
        <v>136</v>
      </c>
      <c r="C5744" s="1" t="s">
        <v>14</v>
      </c>
      <c r="D5744" s="1" t="s">
        <v>53</v>
      </c>
      <c r="E5744" s="1" t="s">
        <v>54</v>
      </c>
      <c r="F5744" s="47">
        <v>714</v>
      </c>
      <c r="G5744" s="34">
        <v>1250.99</v>
      </c>
      <c r="H5744" s="1" t="s">
        <v>218</v>
      </c>
      <c r="I5744" s="34">
        <v>8.6397000000000002E-3</v>
      </c>
      <c r="J5744" s="34">
        <v>220.10120000000001</v>
      </c>
      <c r="K5744" s="35" t="str">
        <f t="shared" si="467"/>
        <v>Leenderbos, Groote Heide &amp; De Plateaux_H4030</v>
      </c>
      <c r="L5744" s="36">
        <f>VLOOKUP(D5744,DATA!A:F,5,FALSE)</f>
        <v>1.0986712608830001E-2</v>
      </c>
      <c r="M5744" s="37">
        <f>VLOOKUP(D5744,DATA!A:F,6,FALSE)</f>
        <v>982</v>
      </c>
      <c r="N5744" s="36">
        <f t="shared" si="468"/>
        <v>95.051412864770484</v>
      </c>
      <c r="O5744" s="36">
        <f t="shared" si="469"/>
        <v>95.051859330011837</v>
      </c>
      <c r="P5744" s="36">
        <f t="shared" si="470"/>
        <v>4.4646524135316668E-4</v>
      </c>
      <c r="Q5744" s="36">
        <f t="shared" si="471"/>
        <v>9.826753538012161E-4</v>
      </c>
    </row>
    <row r="5745" spans="1:17" x14ac:dyDescent="0.3">
      <c r="A5745" s="29">
        <v>2116971</v>
      </c>
      <c r="B5745" s="1">
        <v>136</v>
      </c>
      <c r="C5745" s="1" t="s">
        <v>14</v>
      </c>
      <c r="D5745" s="1" t="s">
        <v>41</v>
      </c>
      <c r="E5745" s="1" t="s">
        <v>42</v>
      </c>
      <c r="F5745" s="47">
        <v>1071</v>
      </c>
      <c r="G5745" s="34">
        <v>1363.07</v>
      </c>
      <c r="H5745" s="1" t="s">
        <v>218</v>
      </c>
      <c r="I5745" s="34">
        <v>1.04922E-2</v>
      </c>
      <c r="J5745" s="34">
        <v>2954.7213999999999</v>
      </c>
      <c r="K5745" s="35" t="str">
        <f t="shared" si="467"/>
        <v>Leenderbos, Groote Heide &amp; De Plateaux_H4010A</v>
      </c>
      <c r="L5745" s="36">
        <f>VLOOKUP(D5745,DATA!A:F,5,FALSE)</f>
        <v>1.3726988247862192E-2</v>
      </c>
      <c r="M5745" s="37">
        <f>VLOOKUP(D5745,DATA!A:F,6,FALSE)</f>
        <v>1285.5</v>
      </c>
      <c r="N5745" s="36">
        <f t="shared" si="468"/>
        <v>74.360723498341585</v>
      </c>
      <c r="O5745" s="36">
        <f t="shared" si="469"/>
        <v>74.363469342953664</v>
      </c>
      <c r="P5745" s="36">
        <f t="shared" si="470"/>
        <v>2.7458446120789404E-3</v>
      </c>
      <c r="Q5745" s="36">
        <f t="shared" si="471"/>
        <v>8.1132058363843435E-2</v>
      </c>
    </row>
    <row r="5746" spans="1:17" x14ac:dyDescent="0.3">
      <c r="A5746" s="29">
        <v>2116991</v>
      </c>
      <c r="B5746" s="1">
        <v>136</v>
      </c>
      <c r="C5746" s="1" t="s">
        <v>14</v>
      </c>
      <c r="D5746" s="1" t="s">
        <v>41</v>
      </c>
      <c r="E5746" s="1" t="s">
        <v>42</v>
      </c>
      <c r="F5746" s="47">
        <v>1071</v>
      </c>
      <c r="G5746" s="34">
        <v>1106.26</v>
      </c>
      <c r="H5746" s="1" t="s">
        <v>218</v>
      </c>
      <c r="I5746" s="34">
        <v>7.7602000000000001E-3</v>
      </c>
      <c r="J5746" s="34">
        <v>30.660682999999999</v>
      </c>
      <c r="K5746" s="35" t="str">
        <f t="shared" si="467"/>
        <v>Leenderbos, Groote Heide &amp; De Plateaux_H4010A</v>
      </c>
      <c r="L5746" s="36">
        <f>VLOOKUP(D5746,DATA!A:F,5,FALSE)</f>
        <v>1.3726988247862192E-2</v>
      </c>
      <c r="M5746" s="37">
        <f>VLOOKUP(D5746,DATA!A:F,6,FALSE)</f>
        <v>1285.5</v>
      </c>
      <c r="N5746" s="36">
        <f t="shared" si="468"/>
        <v>7.8679496726524638</v>
      </c>
      <c r="O5746" s="36">
        <f t="shared" si="469"/>
        <v>7.8687218907529548</v>
      </c>
      <c r="P5746" s="36">
        <f t="shared" si="470"/>
        <v>7.722181004909956E-4</v>
      </c>
      <c r="Q5746" s="36">
        <f t="shared" si="471"/>
        <v>2.3676734386016561E-4</v>
      </c>
    </row>
    <row r="5747" spans="1:17" x14ac:dyDescent="0.3">
      <c r="A5747" s="29">
        <v>2116991</v>
      </c>
      <c r="B5747" s="1">
        <v>136</v>
      </c>
      <c r="C5747" s="1" t="s">
        <v>14</v>
      </c>
      <c r="D5747" s="1" t="s">
        <v>53</v>
      </c>
      <c r="E5747" s="1" t="s">
        <v>54</v>
      </c>
      <c r="F5747" s="47">
        <v>714</v>
      </c>
      <c r="G5747" s="34">
        <v>1106.26</v>
      </c>
      <c r="H5747" s="1" t="s">
        <v>218</v>
      </c>
      <c r="I5747" s="34">
        <v>7.7602000000000001E-3</v>
      </c>
      <c r="J5747" s="34">
        <v>4380.34</v>
      </c>
      <c r="K5747" s="35" t="str">
        <f t="shared" si="467"/>
        <v>Leenderbos, Groote Heide &amp; De Plateaux_H4030</v>
      </c>
      <c r="L5747" s="36">
        <f>VLOOKUP(D5747,DATA!A:F,5,FALSE)</f>
        <v>1.0986712608830001E-2</v>
      </c>
      <c r="M5747" s="37">
        <f>VLOOKUP(D5747,DATA!A:F,6,FALSE)</f>
        <v>982</v>
      </c>
      <c r="N5747" s="36">
        <f t="shared" si="468"/>
        <v>79.660497773406703</v>
      </c>
      <c r="O5747" s="36">
        <f t="shared" si="469"/>
        <v>79.661879152986984</v>
      </c>
      <c r="P5747" s="36">
        <f t="shared" si="470"/>
        <v>1.3813795802803952E-3</v>
      </c>
      <c r="Q5747" s="36">
        <f t="shared" si="471"/>
        <v>6.0509122306854263E-2</v>
      </c>
    </row>
    <row r="5748" spans="1:17" x14ac:dyDescent="0.3">
      <c r="A5748" s="29">
        <v>2116991</v>
      </c>
      <c r="B5748" s="1">
        <v>136</v>
      </c>
      <c r="C5748" s="1" t="s">
        <v>14</v>
      </c>
      <c r="D5748" s="1" t="s">
        <v>51</v>
      </c>
      <c r="E5748" s="1" t="s">
        <v>52</v>
      </c>
      <c r="F5748" s="47">
        <v>1000</v>
      </c>
      <c r="G5748" s="34">
        <v>1106.26</v>
      </c>
      <c r="H5748" s="1" t="s">
        <v>218</v>
      </c>
      <c r="I5748" s="34">
        <v>7.7602000000000001E-3</v>
      </c>
      <c r="J5748" s="34">
        <v>2427.7345999999998</v>
      </c>
      <c r="K5748" s="35" t="str">
        <f t="shared" si="467"/>
        <v>Leenderbos, Groote Heide &amp; De Plateaux_Lg09</v>
      </c>
      <c r="L5748" s="36">
        <f>VLOOKUP(D5748,DATA!A:F,5,FALSE)</f>
        <v>8.4126827976184013E-3</v>
      </c>
      <c r="M5748" s="37">
        <f>VLOOKUP(D5748,DATA!A:F,6,FALSE)</f>
        <v>1350</v>
      </c>
      <c r="N5748" s="36">
        <f t="shared" si="468"/>
        <v>11.40011309587033</v>
      </c>
      <c r="O5748" s="36">
        <f t="shared" si="469"/>
        <v>11.400772513721298</v>
      </c>
      <c r="P5748" s="36">
        <f t="shared" si="470"/>
        <v>6.5941785096867989E-4</v>
      </c>
      <c r="Q5748" s="36">
        <f t="shared" si="471"/>
        <v>1.6008915326543076E-2</v>
      </c>
    </row>
    <row r="5749" spans="1:17" x14ac:dyDescent="0.3">
      <c r="A5749" s="30">
        <v>2116992</v>
      </c>
      <c r="B5749" s="14">
        <v>136</v>
      </c>
      <c r="C5749" s="14" t="s">
        <v>14</v>
      </c>
      <c r="D5749" s="14" t="s">
        <v>55</v>
      </c>
      <c r="E5749" s="14" t="s">
        <v>56</v>
      </c>
      <c r="F5749" s="48">
        <v>500</v>
      </c>
      <c r="G5749" s="38">
        <v>956.19</v>
      </c>
      <c r="H5749" s="14" t="s">
        <v>218</v>
      </c>
      <c r="I5749" s="38">
        <v>6.6759999999999996E-3</v>
      </c>
      <c r="J5749" s="38">
        <v>1573.3318999999999</v>
      </c>
      <c r="K5749" s="39" t="str">
        <f t="shared" si="467"/>
        <v>Leenderbos, Groote Heide &amp; De Plateaux_H3130</v>
      </c>
      <c r="L5749" s="40">
        <f>VLOOKUP(D5749,DATA!A:F,5,FALSE)</f>
        <v>0</v>
      </c>
      <c r="M5749" s="41">
        <f>VLOOKUP(D5749,DATA!A:F,6,FALSE)</f>
        <v>3.5</v>
      </c>
      <c r="N5749" s="40">
        <f t="shared" si="468"/>
        <v>50</v>
      </c>
      <c r="O5749" s="40">
        <f t="shared" si="469"/>
        <v>50</v>
      </c>
      <c r="P5749" s="40">
        <f>J5749/10000*I5749</f>
        <v>1.0503563764399997E-3</v>
      </c>
      <c r="Q5749" s="40">
        <f>IF(AND(H5749&lt;&gt;"below",I5749&gt;=0.005),M5749*P5749,0)</f>
        <v>3.6762473175399992E-3</v>
      </c>
    </row>
    <row r="5750" spans="1:17" x14ac:dyDescent="0.3">
      <c r="A5750" s="29">
        <v>2116992</v>
      </c>
      <c r="B5750" s="1">
        <v>136</v>
      </c>
      <c r="C5750" s="1" t="s">
        <v>14</v>
      </c>
      <c r="D5750" s="1" t="s">
        <v>57</v>
      </c>
      <c r="E5750" s="1" t="s">
        <v>58</v>
      </c>
      <c r="F5750" s="47">
        <v>714</v>
      </c>
      <c r="G5750" s="34">
        <v>956.19</v>
      </c>
      <c r="H5750" s="1" t="s">
        <v>218</v>
      </c>
      <c r="I5750" s="34">
        <v>6.6759999999999996E-3</v>
      </c>
      <c r="J5750" s="34">
        <v>4004.9005999999999</v>
      </c>
      <c r="K5750" s="35" t="str">
        <f t="shared" si="467"/>
        <v>Leenderbos, Groote Heide &amp; De Plateaux_H3160</v>
      </c>
      <c r="L5750" s="36">
        <f>VLOOKUP(D5750,DATA!A:F,5,FALSE)</f>
        <v>1.0986712608830001E-2</v>
      </c>
      <c r="M5750" s="37">
        <f>VLOOKUP(D5750,DATA!A:F,6,FALSE)</f>
        <v>982</v>
      </c>
      <c r="N5750" s="36">
        <f t="shared" si="468"/>
        <v>42.95794834508974</v>
      </c>
      <c r="O5750" s="36">
        <f t="shared" si="469"/>
        <v>42.959745663423462</v>
      </c>
      <c r="P5750" s="36">
        <f t="shared" si="470"/>
        <v>1.7973183337218757E-3</v>
      </c>
      <c r="Q5750" s="36">
        <f t="shared" si="471"/>
        <v>7.1980812731137392E-2</v>
      </c>
    </row>
    <row r="5751" spans="1:17" x14ac:dyDescent="0.3">
      <c r="A5751" s="29">
        <v>2116992</v>
      </c>
      <c r="B5751" s="1">
        <v>136</v>
      </c>
      <c r="C5751" s="1" t="s">
        <v>14</v>
      </c>
      <c r="D5751" s="1" t="s">
        <v>53</v>
      </c>
      <c r="E5751" s="1" t="s">
        <v>54</v>
      </c>
      <c r="F5751" s="47">
        <v>714</v>
      </c>
      <c r="G5751" s="34">
        <v>956.19</v>
      </c>
      <c r="H5751" s="1" t="s">
        <v>218</v>
      </c>
      <c r="I5751" s="34">
        <v>6.6759999999999996E-3</v>
      </c>
      <c r="J5751" s="34">
        <v>1761.377</v>
      </c>
      <c r="K5751" s="35" t="str">
        <f t="shared" si="467"/>
        <v>Leenderbos, Groote Heide &amp; De Plateaux_H4030</v>
      </c>
      <c r="L5751" s="36">
        <f>VLOOKUP(D5751,DATA!A:F,5,FALSE)</f>
        <v>1.0986712608830001E-2</v>
      </c>
      <c r="M5751" s="37">
        <f>VLOOKUP(D5751,DATA!A:F,6,FALSE)</f>
        <v>982</v>
      </c>
      <c r="N5751" s="36">
        <f t="shared" si="468"/>
        <v>42.95794834508974</v>
      </c>
      <c r="O5751" s="36">
        <f t="shared" si="469"/>
        <v>42.959745663423462</v>
      </c>
      <c r="P5751" s="36">
        <f t="shared" si="470"/>
        <v>1.7973183337218757E-3</v>
      </c>
      <c r="Q5751" s="36">
        <f t="shared" si="471"/>
        <v>3.1657551746960361E-2</v>
      </c>
    </row>
    <row r="5752" spans="1:17" x14ac:dyDescent="0.3">
      <c r="A5752" s="30">
        <v>2116993</v>
      </c>
      <c r="B5752" s="14">
        <v>136</v>
      </c>
      <c r="C5752" s="14" t="s">
        <v>14</v>
      </c>
      <c r="D5752" s="14" t="s">
        <v>55</v>
      </c>
      <c r="E5752" s="14" t="s">
        <v>56</v>
      </c>
      <c r="F5752" s="48">
        <v>500</v>
      </c>
      <c r="G5752" s="38">
        <v>847.28</v>
      </c>
      <c r="H5752" s="14" t="s">
        <v>218</v>
      </c>
      <c r="I5752" s="38">
        <v>5.9071000000000002E-3</v>
      </c>
      <c r="J5752" s="38">
        <v>1464.8065999999999</v>
      </c>
      <c r="K5752" s="39" t="str">
        <f t="shared" si="467"/>
        <v>Leenderbos, Groote Heide &amp; De Plateaux_H3130</v>
      </c>
      <c r="L5752" s="40">
        <f>VLOOKUP(D5752,DATA!A:F,5,FALSE)</f>
        <v>0</v>
      </c>
      <c r="M5752" s="41">
        <f>VLOOKUP(D5752,DATA!A:F,6,FALSE)</f>
        <v>3.5</v>
      </c>
      <c r="N5752" s="40">
        <f t="shared" si="468"/>
        <v>50</v>
      </c>
      <c r="O5752" s="40">
        <f t="shared" si="469"/>
        <v>50</v>
      </c>
      <c r="P5752" s="40">
        <f>J5752/10000*I5752</f>
        <v>8.6527590668599992E-4</v>
      </c>
      <c r="Q5752" s="40">
        <f>IF(AND(H5752&lt;&gt;"below",I5752&gt;=0.005),M5752*P5752,0)</f>
        <v>3.0284656734009996E-3</v>
      </c>
    </row>
    <row r="5753" spans="1:17" x14ac:dyDescent="0.3">
      <c r="A5753" s="29">
        <v>2116993</v>
      </c>
      <c r="B5753" s="1">
        <v>136</v>
      </c>
      <c r="C5753" s="1" t="s">
        <v>14</v>
      </c>
      <c r="D5753" s="1" t="s">
        <v>57</v>
      </c>
      <c r="E5753" s="1" t="s">
        <v>58</v>
      </c>
      <c r="F5753" s="47">
        <v>714</v>
      </c>
      <c r="G5753" s="34">
        <v>847.28</v>
      </c>
      <c r="H5753" s="1" t="s">
        <v>218</v>
      </c>
      <c r="I5753" s="34">
        <v>5.9071000000000002E-3</v>
      </c>
      <c r="J5753" s="34">
        <v>2208.8056999999999</v>
      </c>
      <c r="K5753" s="35" t="str">
        <f t="shared" si="467"/>
        <v>Leenderbos, Groote Heide &amp; De Plateaux_H3160</v>
      </c>
      <c r="L5753" s="36">
        <f>VLOOKUP(D5753,DATA!A:F,5,FALSE)</f>
        <v>1.0986712608830001E-2</v>
      </c>
      <c r="M5753" s="37">
        <f>VLOOKUP(D5753,DATA!A:F,6,FALSE)</f>
        <v>982</v>
      </c>
      <c r="N5753" s="36">
        <f t="shared" si="468"/>
        <v>18.540779604463506</v>
      </c>
      <c r="O5753" s="36">
        <f t="shared" si="469"/>
        <v>18.54175981461297</v>
      </c>
      <c r="P5753" s="36">
        <f t="shared" si="470"/>
        <v>9.8021014946425566E-4</v>
      </c>
      <c r="Q5753" s="36">
        <f t="shared" si="471"/>
        <v>2.1650937653344998E-2</v>
      </c>
    </row>
    <row r="5754" spans="1:17" x14ac:dyDescent="0.3">
      <c r="A5754" s="29">
        <v>2116993</v>
      </c>
      <c r="B5754" s="1">
        <v>136</v>
      </c>
      <c r="C5754" s="1" t="s">
        <v>14</v>
      </c>
      <c r="D5754" s="1" t="s">
        <v>53</v>
      </c>
      <c r="E5754" s="1" t="s">
        <v>54</v>
      </c>
      <c r="F5754" s="47">
        <v>714</v>
      </c>
      <c r="G5754" s="34">
        <v>847.28</v>
      </c>
      <c r="H5754" s="1" t="s">
        <v>218</v>
      </c>
      <c r="I5754" s="34">
        <v>5.9071000000000002E-3</v>
      </c>
      <c r="J5754" s="34">
        <v>2534.1161999999999</v>
      </c>
      <c r="K5754" s="35" t="str">
        <f t="shared" si="467"/>
        <v>Leenderbos, Groote Heide &amp; De Plateaux_H4030</v>
      </c>
      <c r="L5754" s="36">
        <f>VLOOKUP(D5754,DATA!A:F,5,FALSE)</f>
        <v>1.0986712608830001E-2</v>
      </c>
      <c r="M5754" s="37">
        <f>VLOOKUP(D5754,DATA!A:F,6,FALSE)</f>
        <v>982</v>
      </c>
      <c r="N5754" s="36">
        <f t="shared" si="468"/>
        <v>18.540779604463506</v>
      </c>
      <c r="O5754" s="36">
        <f t="shared" si="469"/>
        <v>18.54175981461297</v>
      </c>
      <c r="P5754" s="36">
        <f t="shared" si="470"/>
        <v>9.8021014946425566E-4</v>
      </c>
      <c r="Q5754" s="36">
        <f t="shared" si="471"/>
        <v>2.4839664191617917E-2</v>
      </c>
    </row>
    <row r="5755" spans="1:17" x14ac:dyDescent="0.3">
      <c r="A5755" s="29">
        <v>2116994</v>
      </c>
      <c r="B5755" s="1">
        <v>136</v>
      </c>
      <c r="C5755" s="1" t="s">
        <v>14</v>
      </c>
      <c r="D5755" s="1" t="s">
        <v>57</v>
      </c>
      <c r="E5755" s="1" t="s">
        <v>58</v>
      </c>
      <c r="F5755" s="47">
        <v>714</v>
      </c>
      <c r="G5755" s="34">
        <v>909.2</v>
      </c>
      <c r="H5755" s="1" t="s">
        <v>218</v>
      </c>
      <c r="I5755" s="34">
        <v>6.4817E-3</v>
      </c>
      <c r="J5755" s="34">
        <v>18.695789999999999</v>
      </c>
      <c r="K5755" s="35" t="str">
        <f t="shared" si="467"/>
        <v>Leenderbos, Groote Heide &amp; De Plateaux_H3160</v>
      </c>
      <c r="L5755" s="36">
        <f>VLOOKUP(D5755,DATA!A:F,5,FALSE)</f>
        <v>1.0986712608830001E-2</v>
      </c>
      <c r="M5755" s="37">
        <f>VLOOKUP(D5755,DATA!A:F,6,FALSE)</f>
        <v>982</v>
      </c>
      <c r="N5755" s="36">
        <f t="shared" si="468"/>
        <v>31.006131182480189</v>
      </c>
      <c r="O5755" s="36">
        <f t="shared" si="469"/>
        <v>31.007654605954954</v>
      </c>
      <c r="P5755" s="36">
        <f t="shared" si="470"/>
        <v>1.5234234747651954E-3</v>
      </c>
      <c r="Q5755" s="36">
        <f t="shared" si="471"/>
        <v>2.848160536528039E-4</v>
      </c>
    </row>
    <row r="5756" spans="1:17" x14ac:dyDescent="0.3">
      <c r="A5756" s="29">
        <v>2116994</v>
      </c>
      <c r="B5756" s="1">
        <v>136</v>
      </c>
      <c r="C5756" s="1" t="s">
        <v>14</v>
      </c>
      <c r="D5756" s="1" t="s">
        <v>53</v>
      </c>
      <c r="E5756" s="1" t="s">
        <v>54</v>
      </c>
      <c r="F5756" s="47">
        <v>714</v>
      </c>
      <c r="G5756" s="34">
        <v>909.2</v>
      </c>
      <c r="H5756" s="1" t="s">
        <v>218</v>
      </c>
      <c r="I5756" s="34">
        <v>6.4817E-3</v>
      </c>
      <c r="J5756" s="34">
        <v>6107.5913</v>
      </c>
      <c r="K5756" s="35" t="str">
        <f t="shared" si="467"/>
        <v>Leenderbos, Groote Heide &amp; De Plateaux_H4030</v>
      </c>
      <c r="L5756" s="36">
        <f>VLOOKUP(D5756,DATA!A:F,5,FALSE)</f>
        <v>1.0986712608830001E-2</v>
      </c>
      <c r="M5756" s="37">
        <f>VLOOKUP(D5756,DATA!A:F,6,FALSE)</f>
        <v>982</v>
      </c>
      <c r="N5756" s="36">
        <f t="shared" si="468"/>
        <v>31.006131182480189</v>
      </c>
      <c r="O5756" s="36">
        <f t="shared" si="469"/>
        <v>31.007654605954954</v>
      </c>
      <c r="P5756" s="36">
        <f t="shared" si="470"/>
        <v>1.5234234747651954E-3</v>
      </c>
      <c r="Q5756" s="36">
        <f t="shared" si="471"/>
        <v>9.3044479606916766E-2</v>
      </c>
    </row>
    <row r="5757" spans="1:17" x14ac:dyDescent="0.3">
      <c r="A5757" s="29">
        <v>2116999</v>
      </c>
      <c r="B5757" s="1">
        <v>136</v>
      </c>
      <c r="C5757" s="1" t="s">
        <v>14</v>
      </c>
      <c r="D5757" s="1" t="s">
        <v>57</v>
      </c>
      <c r="E5757" s="1" t="s">
        <v>58</v>
      </c>
      <c r="F5757" s="47">
        <v>714</v>
      </c>
      <c r="G5757" s="34">
        <v>1164.3800000000001</v>
      </c>
      <c r="H5757" s="1" t="s">
        <v>218</v>
      </c>
      <c r="I5757" s="34">
        <v>7.9065999999999997E-3</v>
      </c>
      <c r="J5757" s="34">
        <v>424.56678468040201</v>
      </c>
      <c r="K5757" s="35" t="str">
        <f t="shared" si="467"/>
        <v>Leenderbos, Groote Heide &amp; De Plateaux_H3160</v>
      </c>
      <c r="L5757" s="36">
        <f>VLOOKUP(D5757,DATA!A:F,5,FALSE)</f>
        <v>1.0986712608830001E-2</v>
      </c>
      <c r="M5757" s="37">
        <f>VLOOKUP(D5757,DATA!A:F,6,FALSE)</f>
        <v>982</v>
      </c>
      <c r="N5757" s="36">
        <f t="shared" si="468"/>
        <v>88.119093778096456</v>
      </c>
      <c r="O5757" s="36">
        <f t="shared" si="469"/>
        <v>88.120003194412504</v>
      </c>
      <c r="P5757" s="36">
        <f t="shared" si="470"/>
        <v>9.0941631604835038E-4</v>
      </c>
      <c r="Q5757" s="36">
        <f t="shared" si="471"/>
        <v>3.861079612405444E-3</v>
      </c>
    </row>
    <row r="5758" spans="1:17" x14ac:dyDescent="0.3">
      <c r="A5758" s="29">
        <v>2116999</v>
      </c>
      <c r="B5758" s="1">
        <v>136</v>
      </c>
      <c r="C5758" s="1" t="s">
        <v>14</v>
      </c>
      <c r="D5758" s="1" t="s">
        <v>41</v>
      </c>
      <c r="E5758" s="1" t="s">
        <v>42</v>
      </c>
      <c r="F5758" s="47">
        <v>1071</v>
      </c>
      <c r="G5758" s="34">
        <v>1164.3800000000001</v>
      </c>
      <c r="H5758" s="1" t="s">
        <v>218</v>
      </c>
      <c r="I5758" s="34">
        <v>7.9065999999999997E-3</v>
      </c>
      <c r="J5758" s="34">
        <v>26.549769999999999</v>
      </c>
      <c r="K5758" s="35" t="str">
        <f t="shared" si="467"/>
        <v>Leenderbos, Groote Heide &amp; De Plateaux_H4010A</v>
      </c>
      <c r="L5758" s="36">
        <f>VLOOKUP(D5758,DATA!A:F,5,FALSE)</f>
        <v>1.3726988247862192E-2</v>
      </c>
      <c r="M5758" s="37">
        <f>VLOOKUP(D5758,DATA!A:F,6,FALSE)</f>
        <v>1285.5</v>
      </c>
      <c r="N5758" s="36">
        <f t="shared" si="468"/>
        <v>15.941156912934391</v>
      </c>
      <c r="O5758" s="36">
        <f t="shared" si="469"/>
        <v>15.942611314484806</v>
      </c>
      <c r="P5758" s="36">
        <f t="shared" si="470"/>
        <v>1.4544015504149854E-3</v>
      </c>
      <c r="Q5758" s="36">
        <f t="shared" si="471"/>
        <v>3.8614026651161268E-4</v>
      </c>
    </row>
    <row r="5759" spans="1:17" x14ac:dyDescent="0.3">
      <c r="A5759" s="29">
        <v>2116999</v>
      </c>
      <c r="B5759" s="1">
        <v>136</v>
      </c>
      <c r="C5759" s="1" t="s">
        <v>14</v>
      </c>
      <c r="D5759" s="1" t="s">
        <v>53</v>
      </c>
      <c r="E5759" s="1" t="s">
        <v>54</v>
      </c>
      <c r="F5759" s="47">
        <v>714</v>
      </c>
      <c r="G5759" s="34">
        <v>1164.3800000000001</v>
      </c>
      <c r="H5759" s="1" t="s">
        <v>218</v>
      </c>
      <c r="I5759" s="34">
        <v>7.9065999999999997E-3</v>
      </c>
      <c r="J5759" s="34">
        <v>2304.9997091176301</v>
      </c>
      <c r="K5759" s="35" t="str">
        <f t="shared" si="467"/>
        <v>Leenderbos, Groote Heide &amp; De Plateaux_H4030</v>
      </c>
      <c r="L5759" s="36">
        <f>VLOOKUP(D5759,DATA!A:F,5,FALSE)</f>
        <v>1.0986712608830001E-2</v>
      </c>
      <c r="M5759" s="37">
        <f>VLOOKUP(D5759,DATA!A:F,6,FALSE)</f>
        <v>982</v>
      </c>
      <c r="N5759" s="36">
        <f t="shared" si="468"/>
        <v>88.119093778096456</v>
      </c>
      <c r="O5759" s="36">
        <f t="shared" si="469"/>
        <v>88.120003194412504</v>
      </c>
      <c r="P5759" s="36">
        <f t="shared" si="470"/>
        <v>9.0941631604835038E-4</v>
      </c>
      <c r="Q5759" s="36">
        <f t="shared" si="471"/>
        <v>2.0962043439582745E-2</v>
      </c>
    </row>
    <row r="5760" spans="1:17" x14ac:dyDescent="0.3">
      <c r="A5760" s="29">
        <v>2117000</v>
      </c>
      <c r="B5760" s="1">
        <v>136</v>
      </c>
      <c r="C5760" s="1" t="s">
        <v>14</v>
      </c>
      <c r="D5760" s="1" t="s">
        <v>53</v>
      </c>
      <c r="E5760" s="1" t="s">
        <v>54</v>
      </c>
      <c r="F5760" s="47">
        <v>714</v>
      </c>
      <c r="G5760" s="34">
        <v>965.16</v>
      </c>
      <c r="H5760" s="1" t="s">
        <v>218</v>
      </c>
      <c r="I5760" s="34">
        <v>6.6042000000000002E-3</v>
      </c>
      <c r="J5760" s="34">
        <v>8879.5969999999998</v>
      </c>
      <c r="K5760" s="35" t="str">
        <f t="shared" si="467"/>
        <v>Leenderbos, Groote Heide &amp; De Plateaux_H4030</v>
      </c>
      <c r="L5760" s="36">
        <f>VLOOKUP(D5760,DATA!A:F,5,FALSE)</f>
        <v>1.0986712608830001E-2</v>
      </c>
      <c r="M5760" s="37">
        <f>VLOOKUP(D5760,DATA!A:F,6,FALSE)</f>
        <v>982</v>
      </c>
      <c r="N5760" s="36">
        <f t="shared" si="468"/>
        <v>45.387743341594678</v>
      </c>
      <c r="O5760" s="36">
        <f t="shared" si="469"/>
        <v>45.389541873503795</v>
      </c>
      <c r="P5760" s="36">
        <f t="shared" si="470"/>
        <v>1.7985319091167185E-3</v>
      </c>
      <c r="Q5760" s="36">
        <f t="shared" si="471"/>
        <v>0.15970238544597085</v>
      </c>
    </row>
    <row r="5761" spans="1:17" x14ac:dyDescent="0.3">
      <c r="A5761" s="30">
        <v>2118500</v>
      </c>
      <c r="B5761" s="14">
        <v>136</v>
      </c>
      <c r="C5761" s="14" t="s">
        <v>14</v>
      </c>
      <c r="D5761" s="14" t="s">
        <v>55</v>
      </c>
      <c r="E5761" s="14" t="s">
        <v>56</v>
      </c>
      <c r="F5761" s="48">
        <v>500</v>
      </c>
      <c r="G5761" s="38">
        <v>1142.77</v>
      </c>
      <c r="H5761" s="14" t="s">
        <v>218</v>
      </c>
      <c r="I5761" s="38">
        <v>8.5950999999999996E-3</v>
      </c>
      <c r="J5761" s="38">
        <v>1145.5237</v>
      </c>
      <c r="K5761" s="39" t="str">
        <f t="shared" si="467"/>
        <v>Leenderbos, Groote Heide &amp; De Plateaux_H3130</v>
      </c>
      <c r="L5761" s="40">
        <f>VLOOKUP(D5761,DATA!A:F,5,FALSE)</f>
        <v>0</v>
      </c>
      <c r="M5761" s="41">
        <f>VLOOKUP(D5761,DATA!A:F,6,FALSE)</f>
        <v>3.5</v>
      </c>
      <c r="N5761" s="40">
        <f t="shared" si="468"/>
        <v>50</v>
      </c>
      <c r="O5761" s="40">
        <f t="shared" si="469"/>
        <v>50</v>
      </c>
      <c r="P5761" s="40">
        <f>J5761/10000*I5761</f>
        <v>9.8458907538699993E-4</v>
      </c>
      <c r="Q5761" s="40">
        <f>IF(AND(H5761&lt;&gt;"below",I5761&gt;=0.005),M5761*P5761,0)</f>
        <v>3.4460617638544999E-3</v>
      </c>
    </row>
    <row r="5762" spans="1:17" x14ac:dyDescent="0.3">
      <c r="A5762" s="29">
        <v>2118501</v>
      </c>
      <c r="B5762" s="1">
        <v>136</v>
      </c>
      <c r="C5762" s="1" t="s">
        <v>14</v>
      </c>
      <c r="D5762" s="1" t="s">
        <v>57</v>
      </c>
      <c r="E5762" s="1" t="s">
        <v>58</v>
      </c>
      <c r="F5762" s="47">
        <v>714</v>
      </c>
      <c r="G5762" s="34">
        <v>1196.57</v>
      </c>
      <c r="H5762" s="1" t="s">
        <v>218</v>
      </c>
      <c r="I5762" s="34">
        <v>8.8825999999999992E-3</v>
      </c>
      <c r="J5762" s="34">
        <v>719.4873</v>
      </c>
      <c r="K5762" s="35" t="str">
        <f t="shared" si="467"/>
        <v>Leenderbos, Groote Heide &amp; De Plateaux_H3160</v>
      </c>
      <c r="L5762" s="36">
        <f>VLOOKUP(D5762,DATA!A:F,5,FALSE)</f>
        <v>1.0986712608830001E-2</v>
      </c>
      <c r="M5762" s="37">
        <f>VLOOKUP(D5762,DATA!A:F,6,FALSE)</f>
        <v>982</v>
      </c>
      <c r="N5762" s="36">
        <f t="shared" si="468"/>
        <v>91.352211945366093</v>
      </c>
      <c r="O5762" s="36">
        <f t="shared" si="469"/>
        <v>91.352982874482123</v>
      </c>
      <c r="P5762" s="36">
        <f t="shared" si="470"/>
        <v>7.7092911602960612E-4</v>
      </c>
      <c r="Q5762" s="36">
        <f t="shared" si="471"/>
        <v>5.5467370818352802E-3</v>
      </c>
    </row>
    <row r="5763" spans="1:17" x14ac:dyDescent="0.3">
      <c r="A5763" s="29">
        <v>2118519</v>
      </c>
      <c r="B5763" s="1">
        <v>136</v>
      </c>
      <c r="C5763" s="1" t="s">
        <v>14</v>
      </c>
      <c r="D5763" s="1" t="s">
        <v>51</v>
      </c>
      <c r="E5763" s="1" t="s">
        <v>52</v>
      </c>
      <c r="F5763" s="47">
        <v>1000</v>
      </c>
      <c r="G5763" s="34">
        <v>1104.43</v>
      </c>
      <c r="H5763" s="1" t="s">
        <v>218</v>
      </c>
      <c r="I5763" s="34">
        <v>7.7555000000000002E-3</v>
      </c>
      <c r="J5763" s="34">
        <v>9036.2819999999992</v>
      </c>
      <c r="K5763" s="35" t="str">
        <f t="shared" ref="K5763:K5826" si="472">_xlfn.CONCAT(C5763,"_",D5763)</f>
        <v>Leenderbos, Groote Heide &amp; De Plateaux_Lg09</v>
      </c>
      <c r="L5763" s="36">
        <f>VLOOKUP(D5763,DATA!A:F,5,FALSE)</f>
        <v>8.4126827976184013E-3</v>
      </c>
      <c r="M5763" s="37">
        <f>VLOOKUP(D5763,DATA!A:F,6,FALSE)</f>
        <v>1350</v>
      </c>
      <c r="N5763" s="36">
        <f t="shared" ref="N5763:N5826" si="473">100/(1+EXP(-L5763*(G5763-M5763)))</f>
        <v>11.245535612406281</v>
      </c>
      <c r="O5763" s="36">
        <f t="shared" ref="O5763:O5826" si="474">100/(1+EXP(-L5763*((G5763+I5763)-M5763)))</f>
        <v>11.246186829287602</v>
      </c>
      <c r="P5763" s="36">
        <f t="shared" ref="P5763:P5826" si="475">O5763-N5763</f>
        <v>6.5121688132130373E-4</v>
      </c>
      <c r="Q5763" s="36">
        <f t="shared" ref="Q5763:Q5826" si="476">IF(AND(H5763&lt;&gt;"below",I5763&gt;=0.005),J5763*P5763/100,0)</f>
        <v>5.8845793827798323E-2</v>
      </c>
    </row>
    <row r="5764" spans="1:17" x14ac:dyDescent="0.3">
      <c r="A5764" s="29">
        <v>2118520</v>
      </c>
      <c r="B5764" s="1">
        <v>136</v>
      </c>
      <c r="C5764" s="1" t="s">
        <v>14</v>
      </c>
      <c r="D5764" s="1" t="s">
        <v>41</v>
      </c>
      <c r="E5764" s="1" t="s">
        <v>42</v>
      </c>
      <c r="F5764" s="47">
        <v>1071</v>
      </c>
      <c r="G5764" s="34">
        <v>1244.57</v>
      </c>
      <c r="H5764" s="1" t="s">
        <v>218</v>
      </c>
      <c r="I5764" s="34">
        <v>8.7034E-3</v>
      </c>
      <c r="J5764" s="34">
        <v>21.668236</v>
      </c>
      <c r="K5764" s="35" t="str">
        <f t="shared" si="472"/>
        <v>Leenderbos, Groote Heide &amp; De Plateaux_H4010A</v>
      </c>
      <c r="L5764" s="36">
        <f>VLOOKUP(D5764,DATA!A:F,5,FALSE)</f>
        <v>1.3726988247862192E-2</v>
      </c>
      <c r="M5764" s="37">
        <f>VLOOKUP(D5764,DATA!A:F,6,FALSE)</f>
        <v>1285.5</v>
      </c>
      <c r="N5764" s="36">
        <f t="shared" si="473"/>
        <v>36.312052442499976</v>
      </c>
      <c r="O5764" s="36">
        <f t="shared" si="474"/>
        <v>36.314815432782559</v>
      </c>
      <c r="P5764" s="36">
        <f t="shared" si="475"/>
        <v>2.7629902825836439E-3</v>
      </c>
      <c r="Q5764" s="36">
        <f t="shared" si="476"/>
        <v>5.9869125508729085E-4</v>
      </c>
    </row>
    <row r="5765" spans="1:17" x14ac:dyDescent="0.3">
      <c r="A5765" s="29">
        <v>2118520</v>
      </c>
      <c r="B5765" s="1">
        <v>136</v>
      </c>
      <c r="C5765" s="1" t="s">
        <v>14</v>
      </c>
      <c r="D5765" s="1" t="s">
        <v>53</v>
      </c>
      <c r="E5765" s="1" t="s">
        <v>54</v>
      </c>
      <c r="F5765" s="47">
        <v>714</v>
      </c>
      <c r="G5765" s="34">
        <v>1244.57</v>
      </c>
      <c r="H5765" s="1" t="s">
        <v>218</v>
      </c>
      <c r="I5765" s="34">
        <v>8.7034E-3</v>
      </c>
      <c r="J5765" s="34">
        <v>5160.92</v>
      </c>
      <c r="K5765" s="35" t="str">
        <f t="shared" si="472"/>
        <v>Leenderbos, Groote Heide &amp; De Plateaux_H4030</v>
      </c>
      <c r="L5765" s="36">
        <f>VLOOKUP(D5765,DATA!A:F,5,FALSE)</f>
        <v>1.0986712608830001E-2</v>
      </c>
      <c r="M5765" s="37">
        <f>VLOOKUP(D5765,DATA!A:F,6,FALSE)</f>
        <v>982</v>
      </c>
      <c r="N5765" s="36">
        <f t="shared" si="473"/>
        <v>94.708896575855547</v>
      </c>
      <c r="O5765" s="36">
        <f t="shared" si="474"/>
        <v>94.709375729911756</v>
      </c>
      <c r="P5765" s="36">
        <f t="shared" si="475"/>
        <v>4.791540562081309E-4</v>
      </c>
      <c r="Q5765" s="36">
        <f t="shared" si="476"/>
        <v>2.4728757517656668E-2</v>
      </c>
    </row>
    <row r="5766" spans="1:17" x14ac:dyDescent="0.3">
      <c r="A5766" s="29">
        <v>2118520</v>
      </c>
      <c r="B5766" s="1">
        <v>136</v>
      </c>
      <c r="C5766" s="1" t="s">
        <v>14</v>
      </c>
      <c r="D5766" s="1" t="s">
        <v>51</v>
      </c>
      <c r="E5766" s="1" t="s">
        <v>52</v>
      </c>
      <c r="F5766" s="47">
        <v>1000</v>
      </c>
      <c r="G5766" s="34">
        <v>1244.57</v>
      </c>
      <c r="H5766" s="1" t="s">
        <v>218</v>
      </c>
      <c r="I5766" s="34">
        <v>8.7034E-3</v>
      </c>
      <c r="J5766" s="34">
        <v>102.0031</v>
      </c>
      <c r="K5766" s="35" t="str">
        <f t="shared" si="472"/>
        <v>Leenderbos, Groote Heide &amp; De Plateaux_Lg09</v>
      </c>
      <c r="L5766" s="36">
        <f>VLOOKUP(D5766,DATA!A:F,5,FALSE)</f>
        <v>8.4126827976184013E-3</v>
      </c>
      <c r="M5766" s="37">
        <f>VLOOKUP(D5766,DATA!A:F,6,FALSE)</f>
        <v>1350</v>
      </c>
      <c r="N5766" s="36">
        <f t="shared" si="473"/>
        <v>29.173981732209942</v>
      </c>
      <c r="O5766" s="36">
        <f t="shared" si="474"/>
        <v>29.17549466144068</v>
      </c>
      <c r="P5766" s="36">
        <f t="shared" si="475"/>
        <v>1.5129292307385356E-3</v>
      </c>
      <c r="Q5766" s="36">
        <f t="shared" si="476"/>
        <v>1.5432347161594593E-3</v>
      </c>
    </row>
    <row r="5767" spans="1:17" x14ac:dyDescent="0.3">
      <c r="A5767" s="30">
        <v>2118521</v>
      </c>
      <c r="B5767" s="14">
        <v>136</v>
      </c>
      <c r="C5767" s="14" t="s">
        <v>14</v>
      </c>
      <c r="D5767" s="14" t="s">
        <v>55</v>
      </c>
      <c r="E5767" s="14" t="s">
        <v>56</v>
      </c>
      <c r="F5767" s="48">
        <v>500</v>
      </c>
      <c r="G5767" s="38">
        <v>986.43</v>
      </c>
      <c r="H5767" s="14" t="s">
        <v>218</v>
      </c>
      <c r="I5767" s="38">
        <v>6.7958000000000003E-3</v>
      </c>
      <c r="J5767" s="38">
        <v>1244.5522000000001</v>
      </c>
      <c r="K5767" s="39" t="str">
        <f t="shared" si="472"/>
        <v>Leenderbos, Groote Heide &amp; De Plateaux_H3130</v>
      </c>
      <c r="L5767" s="40">
        <f>VLOOKUP(D5767,DATA!A:F,5,FALSE)</f>
        <v>0</v>
      </c>
      <c r="M5767" s="41">
        <f>VLOOKUP(D5767,DATA!A:F,6,FALSE)</f>
        <v>3.5</v>
      </c>
      <c r="N5767" s="40">
        <f t="shared" si="473"/>
        <v>50</v>
      </c>
      <c r="O5767" s="40">
        <f t="shared" si="474"/>
        <v>50</v>
      </c>
      <c r="P5767" s="40">
        <f>J5767/10000*I5767</f>
        <v>8.4577278407600004E-4</v>
      </c>
      <c r="Q5767" s="40">
        <f>IF(AND(H5767&lt;&gt;"below",I5767&gt;=0.005),M5767*P5767,0)</f>
        <v>2.9602047442660001E-3</v>
      </c>
    </row>
    <row r="5768" spans="1:17" x14ac:dyDescent="0.3">
      <c r="A5768" s="29">
        <v>2118521</v>
      </c>
      <c r="B5768" s="1">
        <v>136</v>
      </c>
      <c r="C5768" s="1" t="s">
        <v>14</v>
      </c>
      <c r="D5768" s="1" t="s">
        <v>57</v>
      </c>
      <c r="E5768" s="1" t="s">
        <v>58</v>
      </c>
      <c r="F5768" s="47">
        <v>714</v>
      </c>
      <c r="G5768" s="34">
        <v>986.43</v>
      </c>
      <c r="H5768" s="1" t="s">
        <v>218</v>
      </c>
      <c r="I5768" s="34">
        <v>6.7958000000000003E-3</v>
      </c>
      <c r="J5768" s="34">
        <v>6103.5883999999996</v>
      </c>
      <c r="K5768" s="35" t="str">
        <f t="shared" si="472"/>
        <v>Leenderbos, Groote Heide &amp; De Plateaux_H3160</v>
      </c>
      <c r="L5768" s="36">
        <f>VLOOKUP(D5768,DATA!A:F,5,FALSE)</f>
        <v>1.0986712608830001E-2</v>
      </c>
      <c r="M5768" s="37">
        <f>VLOOKUP(D5768,DATA!A:F,6,FALSE)</f>
        <v>982</v>
      </c>
      <c r="N5768" s="36">
        <f t="shared" si="473"/>
        <v>51.21653827818686</v>
      </c>
      <c r="O5768" s="36">
        <f t="shared" si="474"/>
        <v>51.218403759036249</v>
      </c>
      <c r="P5768" s="36">
        <f t="shared" si="475"/>
        <v>1.8654808493892006E-3</v>
      </c>
      <c r="Q5768" s="36">
        <f t="shared" si="476"/>
        <v>0.11386127272754071</v>
      </c>
    </row>
    <row r="5769" spans="1:17" x14ac:dyDescent="0.3">
      <c r="A5769" s="29">
        <v>2118521</v>
      </c>
      <c r="B5769" s="1">
        <v>136</v>
      </c>
      <c r="C5769" s="1" t="s">
        <v>14</v>
      </c>
      <c r="D5769" s="1" t="s">
        <v>53</v>
      </c>
      <c r="E5769" s="1" t="s">
        <v>54</v>
      </c>
      <c r="F5769" s="47">
        <v>714</v>
      </c>
      <c r="G5769" s="34">
        <v>986.43</v>
      </c>
      <c r="H5769" s="1" t="s">
        <v>218</v>
      </c>
      <c r="I5769" s="34">
        <v>6.7958000000000003E-3</v>
      </c>
      <c r="J5769" s="34">
        <v>2176.5187999999998</v>
      </c>
      <c r="K5769" s="35" t="str">
        <f t="shared" si="472"/>
        <v>Leenderbos, Groote Heide &amp; De Plateaux_H4030</v>
      </c>
      <c r="L5769" s="36">
        <f>VLOOKUP(D5769,DATA!A:F,5,FALSE)</f>
        <v>1.0986712608830001E-2</v>
      </c>
      <c r="M5769" s="37">
        <f>VLOOKUP(D5769,DATA!A:F,6,FALSE)</f>
        <v>982</v>
      </c>
      <c r="N5769" s="36">
        <f t="shared" si="473"/>
        <v>51.21653827818686</v>
      </c>
      <c r="O5769" s="36">
        <f t="shared" si="474"/>
        <v>51.218403759036249</v>
      </c>
      <c r="P5769" s="36">
        <f t="shared" si="475"/>
        <v>1.8654808493892006E-3</v>
      </c>
      <c r="Q5769" s="36">
        <f t="shared" si="476"/>
        <v>4.0602541397355633E-2</v>
      </c>
    </row>
    <row r="5770" spans="1:17" x14ac:dyDescent="0.3">
      <c r="A5770" s="29">
        <v>2118522</v>
      </c>
      <c r="B5770" s="1">
        <v>136</v>
      </c>
      <c r="C5770" s="1" t="s">
        <v>14</v>
      </c>
      <c r="D5770" s="1" t="s">
        <v>57</v>
      </c>
      <c r="E5770" s="1" t="s">
        <v>58</v>
      </c>
      <c r="F5770" s="47">
        <v>714</v>
      </c>
      <c r="G5770" s="34">
        <v>879.45</v>
      </c>
      <c r="H5770" s="1" t="s">
        <v>218</v>
      </c>
      <c r="I5770" s="34">
        <v>6.2513000000000004E-3</v>
      </c>
      <c r="J5770" s="34">
        <v>237.87003999999999</v>
      </c>
      <c r="K5770" s="35" t="str">
        <f t="shared" si="472"/>
        <v>Leenderbos, Groote Heide &amp; De Plateaux_H3160</v>
      </c>
      <c r="L5770" s="36">
        <f>VLOOKUP(D5770,DATA!A:F,5,FALSE)</f>
        <v>1.0986712608830001E-2</v>
      </c>
      <c r="M5770" s="37">
        <f>VLOOKUP(D5770,DATA!A:F,6,FALSE)</f>
        <v>982</v>
      </c>
      <c r="N5770" s="36">
        <f t="shared" si="473"/>
        <v>24.477295153688598</v>
      </c>
      <c r="O5770" s="36">
        <f t="shared" si="474"/>
        <v>24.478564811470584</v>
      </c>
      <c r="P5770" s="36">
        <f t="shared" si="475"/>
        <v>1.2696577819859556E-3</v>
      </c>
      <c r="Q5770" s="36">
        <f t="shared" si="476"/>
        <v>3.020135473873105E-3</v>
      </c>
    </row>
    <row r="5771" spans="1:17" x14ac:dyDescent="0.3">
      <c r="A5771" s="29">
        <v>2118522</v>
      </c>
      <c r="B5771" s="1">
        <v>136</v>
      </c>
      <c r="C5771" s="1" t="s">
        <v>14</v>
      </c>
      <c r="D5771" s="1" t="s">
        <v>53</v>
      </c>
      <c r="E5771" s="1" t="s">
        <v>54</v>
      </c>
      <c r="F5771" s="47">
        <v>714</v>
      </c>
      <c r="G5771" s="34">
        <v>879.45</v>
      </c>
      <c r="H5771" s="1" t="s">
        <v>218</v>
      </c>
      <c r="I5771" s="34">
        <v>6.2513000000000004E-3</v>
      </c>
      <c r="J5771" s="34">
        <v>4298.1073999999999</v>
      </c>
      <c r="K5771" s="35" t="str">
        <f t="shared" si="472"/>
        <v>Leenderbos, Groote Heide &amp; De Plateaux_H4030</v>
      </c>
      <c r="L5771" s="36">
        <f>VLOOKUP(D5771,DATA!A:F,5,FALSE)</f>
        <v>1.0986712608830001E-2</v>
      </c>
      <c r="M5771" s="37">
        <f>VLOOKUP(D5771,DATA!A:F,6,FALSE)</f>
        <v>982</v>
      </c>
      <c r="N5771" s="36">
        <f t="shared" si="473"/>
        <v>24.477295153688598</v>
      </c>
      <c r="O5771" s="36">
        <f t="shared" si="474"/>
        <v>24.478564811470584</v>
      </c>
      <c r="P5771" s="36">
        <f t="shared" si="475"/>
        <v>1.2696577819859556E-3</v>
      </c>
      <c r="Q5771" s="36">
        <f t="shared" si="476"/>
        <v>5.4571255082214221E-2</v>
      </c>
    </row>
    <row r="5772" spans="1:17" x14ac:dyDescent="0.3">
      <c r="A5772" s="29">
        <v>2118523</v>
      </c>
      <c r="B5772" s="1">
        <v>136</v>
      </c>
      <c r="C5772" s="1" t="s">
        <v>14</v>
      </c>
      <c r="D5772" s="1" t="s">
        <v>41</v>
      </c>
      <c r="E5772" s="1" t="s">
        <v>42</v>
      </c>
      <c r="F5772" s="47">
        <v>1071</v>
      </c>
      <c r="G5772" s="34">
        <v>1157.47</v>
      </c>
      <c r="H5772" s="1" t="s">
        <v>218</v>
      </c>
      <c r="I5772" s="34">
        <v>8.0140999999999997E-3</v>
      </c>
      <c r="J5772" s="34">
        <v>930.95685000000003</v>
      </c>
      <c r="K5772" s="35" t="str">
        <f t="shared" si="472"/>
        <v>Leenderbos, Groote Heide &amp; De Plateaux_H4010A</v>
      </c>
      <c r="L5772" s="36">
        <f>VLOOKUP(D5772,DATA!A:F,5,FALSE)</f>
        <v>1.3726988247862192E-2</v>
      </c>
      <c r="M5772" s="37">
        <f>VLOOKUP(D5772,DATA!A:F,6,FALSE)</f>
        <v>1285.5</v>
      </c>
      <c r="N5772" s="36">
        <f t="shared" si="473"/>
        <v>14.710795122377279</v>
      </c>
      <c r="O5772" s="36">
        <f t="shared" si="474"/>
        <v>14.712175433830902</v>
      </c>
      <c r="P5772" s="36">
        <f t="shared" si="475"/>
        <v>1.380311453623051E-3</v>
      </c>
      <c r="Q5772" s="36">
        <f t="shared" si="476"/>
        <v>1.2850104028838367E-2</v>
      </c>
    </row>
    <row r="5773" spans="1:17" x14ac:dyDescent="0.3">
      <c r="A5773" s="29">
        <v>2118523</v>
      </c>
      <c r="B5773" s="1">
        <v>136</v>
      </c>
      <c r="C5773" s="1" t="s">
        <v>14</v>
      </c>
      <c r="D5773" s="1" t="s">
        <v>53</v>
      </c>
      <c r="E5773" s="1" t="s">
        <v>54</v>
      </c>
      <c r="F5773" s="47">
        <v>714</v>
      </c>
      <c r="G5773" s="34">
        <v>1157.47</v>
      </c>
      <c r="H5773" s="1" t="s">
        <v>218</v>
      </c>
      <c r="I5773" s="34">
        <v>8.0140999999999997E-3</v>
      </c>
      <c r="J5773" s="34">
        <v>973.57119999999998</v>
      </c>
      <c r="K5773" s="35" t="str">
        <f t="shared" si="472"/>
        <v>Leenderbos, Groote Heide &amp; De Plateaux_H4030</v>
      </c>
      <c r="L5773" s="36">
        <f>VLOOKUP(D5773,DATA!A:F,5,FALSE)</f>
        <v>1.0986712608830001E-2</v>
      </c>
      <c r="M5773" s="37">
        <f>VLOOKUP(D5773,DATA!A:F,6,FALSE)</f>
        <v>982</v>
      </c>
      <c r="N5773" s="36">
        <f t="shared" si="473"/>
        <v>87.300997717814241</v>
      </c>
      <c r="O5773" s="36">
        <f t="shared" si="474"/>
        <v>87.301973824003042</v>
      </c>
      <c r="P5773" s="36">
        <f t="shared" si="475"/>
        <v>9.7610618880139555E-4</v>
      </c>
      <c r="Q5773" s="36">
        <f t="shared" si="476"/>
        <v>9.5030887355880122E-3</v>
      </c>
    </row>
    <row r="5774" spans="1:17" x14ac:dyDescent="0.3">
      <c r="A5774" s="29">
        <v>2118528</v>
      </c>
      <c r="B5774" s="1">
        <v>136</v>
      </c>
      <c r="C5774" s="1" t="s">
        <v>14</v>
      </c>
      <c r="D5774" s="1" t="s">
        <v>57</v>
      </c>
      <c r="E5774" s="1" t="s">
        <v>58</v>
      </c>
      <c r="F5774" s="47">
        <v>714</v>
      </c>
      <c r="G5774" s="34">
        <v>1060.92</v>
      </c>
      <c r="H5774" s="1" t="s">
        <v>218</v>
      </c>
      <c r="I5774" s="34">
        <v>7.2912000000000003E-3</v>
      </c>
      <c r="J5774" s="34">
        <v>309.58184999999997</v>
      </c>
      <c r="K5774" s="35" t="str">
        <f t="shared" si="472"/>
        <v>Leenderbos, Groote Heide &amp; De Plateaux_H3160</v>
      </c>
      <c r="L5774" s="36">
        <f>VLOOKUP(D5774,DATA!A:F,5,FALSE)</f>
        <v>1.0986712608830001E-2</v>
      </c>
      <c r="M5774" s="37">
        <f>VLOOKUP(D5774,DATA!A:F,6,FALSE)</f>
        <v>982</v>
      </c>
      <c r="N5774" s="36">
        <f t="shared" si="473"/>
        <v>70.41359435535179</v>
      </c>
      <c r="O5774" s="36">
        <f t="shared" si="474"/>
        <v>70.415263171121254</v>
      </c>
      <c r="P5774" s="36">
        <f t="shared" si="475"/>
        <v>1.6688157694630945E-3</v>
      </c>
      <c r="Q5774" s="36">
        <f t="shared" si="476"/>
        <v>5.1663507321955829E-3</v>
      </c>
    </row>
    <row r="5775" spans="1:17" x14ac:dyDescent="0.3">
      <c r="A5775" s="29">
        <v>2118528</v>
      </c>
      <c r="B5775" s="1">
        <v>136</v>
      </c>
      <c r="C5775" s="1" t="s">
        <v>14</v>
      </c>
      <c r="D5775" s="1" t="s">
        <v>53</v>
      </c>
      <c r="E5775" s="1" t="s">
        <v>54</v>
      </c>
      <c r="F5775" s="47">
        <v>714</v>
      </c>
      <c r="G5775" s="34">
        <v>1060.92</v>
      </c>
      <c r="H5775" s="1" t="s">
        <v>218</v>
      </c>
      <c r="I5775" s="34">
        <v>7.2912000000000003E-3</v>
      </c>
      <c r="J5775" s="34">
        <v>6435.4076737116002</v>
      </c>
      <c r="K5775" s="35" t="str">
        <f t="shared" si="472"/>
        <v>Leenderbos, Groote Heide &amp; De Plateaux_H4030</v>
      </c>
      <c r="L5775" s="36">
        <f>VLOOKUP(D5775,DATA!A:F,5,FALSE)</f>
        <v>1.0986712608830001E-2</v>
      </c>
      <c r="M5775" s="37">
        <f>VLOOKUP(D5775,DATA!A:F,6,FALSE)</f>
        <v>982</v>
      </c>
      <c r="N5775" s="36">
        <f t="shared" si="473"/>
        <v>70.41359435535179</v>
      </c>
      <c r="O5775" s="36">
        <f t="shared" si="474"/>
        <v>70.415263171121254</v>
      </c>
      <c r="P5775" s="36">
        <f t="shared" si="475"/>
        <v>1.6688157694630945E-3</v>
      </c>
      <c r="Q5775" s="36">
        <f t="shared" si="476"/>
        <v>0.10739509808813727</v>
      </c>
    </row>
    <row r="5776" spans="1:17" x14ac:dyDescent="0.3">
      <c r="A5776" s="29">
        <v>2118529</v>
      </c>
      <c r="B5776" s="1">
        <v>136</v>
      </c>
      <c r="C5776" s="1" t="s">
        <v>14</v>
      </c>
      <c r="D5776" s="1" t="s">
        <v>53</v>
      </c>
      <c r="E5776" s="1" t="s">
        <v>54</v>
      </c>
      <c r="F5776" s="47">
        <v>714</v>
      </c>
      <c r="G5776" s="34">
        <v>1133.01</v>
      </c>
      <c r="H5776" s="1" t="s">
        <v>218</v>
      </c>
      <c r="I5776" s="34">
        <v>7.6714000000000001E-3</v>
      </c>
      <c r="J5776" s="34">
        <v>5007.8716000000004</v>
      </c>
      <c r="K5776" s="35" t="str">
        <f t="shared" si="472"/>
        <v>Leenderbos, Groote Heide &amp; De Plateaux_H4030</v>
      </c>
      <c r="L5776" s="36">
        <f>VLOOKUP(D5776,DATA!A:F,5,FALSE)</f>
        <v>1.0986712608830001E-2</v>
      </c>
      <c r="M5776" s="37">
        <f>VLOOKUP(D5776,DATA!A:F,6,FALSE)</f>
        <v>982</v>
      </c>
      <c r="N5776" s="36">
        <f t="shared" si="473"/>
        <v>84.011761800023052</v>
      </c>
      <c r="O5776" s="36">
        <f t="shared" si="474"/>
        <v>84.012893863150452</v>
      </c>
      <c r="P5776" s="36">
        <f t="shared" si="475"/>
        <v>1.132063127400329E-3</v>
      </c>
      <c r="Q5776" s="36">
        <f t="shared" si="476"/>
        <v>5.6692267851152903E-2</v>
      </c>
    </row>
    <row r="5777" spans="1:17" x14ac:dyDescent="0.3">
      <c r="A5777" s="29">
        <v>2120030</v>
      </c>
      <c r="B5777" s="1">
        <v>136</v>
      </c>
      <c r="C5777" s="1" t="s">
        <v>14</v>
      </c>
      <c r="D5777" s="1" t="s">
        <v>57</v>
      </c>
      <c r="E5777" s="1" t="s">
        <v>58</v>
      </c>
      <c r="F5777" s="47">
        <v>714</v>
      </c>
      <c r="G5777" s="34">
        <v>1125.57</v>
      </c>
      <c r="H5777" s="1" t="s">
        <v>218</v>
      </c>
      <c r="I5777" s="34">
        <v>8.4068000000000007E-3</v>
      </c>
      <c r="J5777" s="34">
        <v>2423.1410000000001</v>
      </c>
      <c r="K5777" s="35" t="str">
        <f t="shared" si="472"/>
        <v>Leenderbos, Groote Heide &amp; De Plateaux_H3160</v>
      </c>
      <c r="L5777" s="36">
        <f>VLOOKUP(D5777,DATA!A:F,5,FALSE)</f>
        <v>1.0986712608830001E-2</v>
      </c>
      <c r="M5777" s="37">
        <f>VLOOKUP(D5777,DATA!A:F,6,FALSE)</f>
        <v>982</v>
      </c>
      <c r="N5777" s="36">
        <f t="shared" si="473"/>
        <v>82.883063504070805</v>
      </c>
      <c r="O5777" s="36">
        <f t="shared" si="474"/>
        <v>82.884373823328659</v>
      </c>
      <c r="P5777" s="36">
        <f t="shared" si="475"/>
        <v>1.3103192578540757E-3</v>
      </c>
      <c r="Q5777" s="36">
        <f t="shared" si="476"/>
        <v>3.1750883167957829E-2</v>
      </c>
    </row>
    <row r="5778" spans="1:17" x14ac:dyDescent="0.3">
      <c r="A5778" s="29">
        <v>2120048</v>
      </c>
      <c r="B5778" s="1">
        <v>136</v>
      </c>
      <c r="C5778" s="1" t="s">
        <v>14</v>
      </c>
      <c r="D5778" s="1" t="s">
        <v>51</v>
      </c>
      <c r="E5778" s="1" t="s">
        <v>52</v>
      </c>
      <c r="F5778" s="47">
        <v>1000</v>
      </c>
      <c r="G5778" s="34">
        <v>1041.32</v>
      </c>
      <c r="H5778" s="1" t="s">
        <v>218</v>
      </c>
      <c r="I5778" s="34">
        <v>7.4478000000000001E-3</v>
      </c>
      <c r="J5778" s="34">
        <v>8718.3029999999999</v>
      </c>
      <c r="K5778" s="35" t="str">
        <f t="shared" si="472"/>
        <v>Leenderbos, Groote Heide &amp; De Plateaux_Lg09</v>
      </c>
      <c r="L5778" s="36">
        <f>VLOOKUP(D5778,DATA!A:F,5,FALSE)</f>
        <v>8.4126827976184013E-3</v>
      </c>
      <c r="M5778" s="37">
        <f>VLOOKUP(D5778,DATA!A:F,6,FALSE)</f>
        <v>1350</v>
      </c>
      <c r="N5778" s="36">
        <f t="shared" si="473"/>
        <v>6.934291339341093</v>
      </c>
      <c r="O5778" s="36">
        <f t="shared" si="474"/>
        <v>6.9346956973146989</v>
      </c>
      <c r="P5778" s="36">
        <f t="shared" si="475"/>
        <v>4.0435797360593995E-4</v>
      </c>
      <c r="Q5778" s="36">
        <f t="shared" si="476"/>
        <v>3.5253153343625866E-2</v>
      </c>
    </row>
    <row r="5779" spans="1:17" x14ac:dyDescent="0.3">
      <c r="A5779" s="29">
        <v>2120049</v>
      </c>
      <c r="B5779" s="1">
        <v>136</v>
      </c>
      <c r="C5779" s="1" t="s">
        <v>14</v>
      </c>
      <c r="D5779" s="1" t="s">
        <v>51</v>
      </c>
      <c r="E5779" s="1" t="s">
        <v>52</v>
      </c>
      <c r="F5779" s="47">
        <v>1000</v>
      </c>
      <c r="G5779" s="34">
        <v>1424.75</v>
      </c>
      <c r="H5779" s="1" t="s">
        <v>218</v>
      </c>
      <c r="I5779" s="34">
        <v>1.00588E-2</v>
      </c>
      <c r="J5779" s="34">
        <v>162.68787</v>
      </c>
      <c r="K5779" s="35" t="str">
        <f t="shared" si="472"/>
        <v>Leenderbos, Groote Heide &amp; De Plateaux_Lg09</v>
      </c>
      <c r="L5779" s="36">
        <f>VLOOKUP(D5779,DATA!A:F,5,FALSE)</f>
        <v>8.4126827976184013E-3</v>
      </c>
      <c r="M5779" s="37">
        <f>VLOOKUP(D5779,DATA!A:F,6,FALSE)</f>
        <v>1350</v>
      </c>
      <c r="N5779" s="36">
        <f t="shared" si="473"/>
        <v>65.222821269840651</v>
      </c>
      <c r="O5779" s="36">
        <f t="shared" si="474"/>
        <v>65.22474068544166</v>
      </c>
      <c r="P5779" s="36">
        <f t="shared" si="475"/>
        <v>1.9194156010087227E-3</v>
      </c>
      <c r="Q5779" s="36">
        <f t="shared" si="476"/>
        <v>3.1226563577287899E-3</v>
      </c>
    </row>
    <row r="5780" spans="1:17" x14ac:dyDescent="0.3">
      <c r="A5780" s="29">
        <v>2120050</v>
      </c>
      <c r="B5780" s="1">
        <v>136</v>
      </c>
      <c r="C5780" s="1" t="s">
        <v>14</v>
      </c>
      <c r="D5780" s="1" t="s">
        <v>57</v>
      </c>
      <c r="E5780" s="1" t="s">
        <v>58</v>
      </c>
      <c r="F5780" s="47">
        <v>714</v>
      </c>
      <c r="G5780" s="34">
        <v>1256.3900000000001</v>
      </c>
      <c r="H5780" s="1" t="s">
        <v>218</v>
      </c>
      <c r="I5780" s="34">
        <v>8.9555999999999993E-3</v>
      </c>
      <c r="J5780" s="34">
        <v>574.40409999999997</v>
      </c>
      <c r="K5780" s="35" t="str">
        <f t="shared" si="472"/>
        <v>Leenderbos, Groote Heide &amp; De Plateaux_H3160</v>
      </c>
      <c r="L5780" s="36">
        <f>VLOOKUP(D5780,DATA!A:F,5,FALSE)</f>
        <v>1.0986712608830001E-2</v>
      </c>
      <c r="M5780" s="37">
        <f>VLOOKUP(D5780,DATA!A:F,6,FALSE)</f>
        <v>982</v>
      </c>
      <c r="N5780" s="36">
        <f t="shared" si="473"/>
        <v>95.323132973787381</v>
      </c>
      <c r="O5780" s="36">
        <f t="shared" si="474"/>
        <v>95.32357160185127</v>
      </c>
      <c r="P5780" s="36">
        <f t="shared" si="475"/>
        <v>4.3862806388972331E-4</v>
      </c>
      <c r="Q5780" s="36">
        <f t="shared" si="476"/>
        <v>2.5194975827331901E-3</v>
      </c>
    </row>
    <row r="5781" spans="1:17" x14ac:dyDescent="0.3">
      <c r="A5781" s="29">
        <v>2120050</v>
      </c>
      <c r="B5781" s="1">
        <v>136</v>
      </c>
      <c r="C5781" s="1" t="s">
        <v>14</v>
      </c>
      <c r="D5781" s="1" t="s">
        <v>53</v>
      </c>
      <c r="E5781" s="1" t="s">
        <v>54</v>
      </c>
      <c r="F5781" s="47">
        <v>714</v>
      </c>
      <c r="G5781" s="34">
        <v>1256.3900000000001</v>
      </c>
      <c r="H5781" s="1" t="s">
        <v>218</v>
      </c>
      <c r="I5781" s="34">
        <v>8.9555999999999993E-3</v>
      </c>
      <c r="J5781" s="34">
        <v>3272.3957999999998</v>
      </c>
      <c r="K5781" s="35" t="str">
        <f t="shared" si="472"/>
        <v>Leenderbos, Groote Heide &amp; De Plateaux_H4030</v>
      </c>
      <c r="L5781" s="36">
        <f>VLOOKUP(D5781,DATA!A:F,5,FALSE)</f>
        <v>1.0986712608830001E-2</v>
      </c>
      <c r="M5781" s="37">
        <f>VLOOKUP(D5781,DATA!A:F,6,FALSE)</f>
        <v>982</v>
      </c>
      <c r="N5781" s="36">
        <f t="shared" si="473"/>
        <v>95.323132973787381</v>
      </c>
      <c r="O5781" s="36">
        <f t="shared" si="474"/>
        <v>95.32357160185127</v>
      </c>
      <c r="P5781" s="36">
        <f t="shared" si="475"/>
        <v>4.3862806388972331E-4</v>
      </c>
      <c r="Q5781" s="36">
        <f t="shared" si="476"/>
        <v>1.435364634034862E-2</v>
      </c>
    </row>
    <row r="5782" spans="1:17" x14ac:dyDescent="0.3">
      <c r="A5782" s="30">
        <v>2120051</v>
      </c>
      <c r="B5782" s="14">
        <v>136</v>
      </c>
      <c r="C5782" s="14" t="s">
        <v>14</v>
      </c>
      <c r="D5782" s="14" t="s">
        <v>55</v>
      </c>
      <c r="E5782" s="14" t="s">
        <v>56</v>
      </c>
      <c r="F5782" s="48">
        <v>500</v>
      </c>
      <c r="G5782" s="38">
        <v>1021.85</v>
      </c>
      <c r="H5782" s="14" t="s">
        <v>218</v>
      </c>
      <c r="I5782" s="38">
        <v>7.1383000000000002E-3</v>
      </c>
      <c r="J5782" s="38">
        <v>236.40302</v>
      </c>
      <c r="K5782" s="39" t="str">
        <f t="shared" si="472"/>
        <v>Leenderbos, Groote Heide &amp; De Plateaux_H3130</v>
      </c>
      <c r="L5782" s="40">
        <f>VLOOKUP(D5782,DATA!A:F,5,FALSE)</f>
        <v>0</v>
      </c>
      <c r="M5782" s="41">
        <f>VLOOKUP(D5782,DATA!A:F,6,FALSE)</f>
        <v>3.5</v>
      </c>
      <c r="N5782" s="40">
        <f t="shared" si="473"/>
        <v>50</v>
      </c>
      <c r="O5782" s="40">
        <f t="shared" si="474"/>
        <v>50</v>
      </c>
      <c r="P5782" s="40">
        <f>J5782/10000*I5782</f>
        <v>1.6875156776659998E-4</v>
      </c>
      <c r="Q5782" s="40">
        <f>IF(AND(H5782&lt;&gt;"below",I5782&gt;=0.005),M5782*P5782,0)</f>
        <v>5.9063048718309993E-4</v>
      </c>
    </row>
    <row r="5783" spans="1:17" x14ac:dyDescent="0.3">
      <c r="A5783" s="29">
        <v>2120051</v>
      </c>
      <c r="B5783" s="1">
        <v>136</v>
      </c>
      <c r="C5783" s="1" t="s">
        <v>14</v>
      </c>
      <c r="D5783" s="1" t="s">
        <v>53</v>
      </c>
      <c r="E5783" s="1" t="s">
        <v>54</v>
      </c>
      <c r="F5783" s="47">
        <v>714</v>
      </c>
      <c r="G5783" s="34">
        <v>1021.85</v>
      </c>
      <c r="H5783" s="1" t="s">
        <v>218</v>
      </c>
      <c r="I5783" s="34">
        <v>7.1383000000000002E-3</v>
      </c>
      <c r="J5783" s="34">
        <v>6322.183</v>
      </c>
      <c r="K5783" s="35" t="str">
        <f t="shared" si="472"/>
        <v>Leenderbos, Groote Heide &amp; De Plateaux_H4030</v>
      </c>
      <c r="L5783" s="36">
        <f>VLOOKUP(D5783,DATA!A:F,5,FALSE)</f>
        <v>1.0986712608830001E-2</v>
      </c>
      <c r="M5783" s="37">
        <f>VLOOKUP(D5783,DATA!A:F,6,FALSE)</f>
        <v>982</v>
      </c>
      <c r="N5783" s="36">
        <f t="shared" si="473"/>
        <v>60.773957656037027</v>
      </c>
      <c r="O5783" s="36">
        <f t="shared" si="474"/>
        <v>60.775827265520313</v>
      </c>
      <c r="P5783" s="36">
        <f t="shared" si="475"/>
        <v>1.8696094832861831E-3</v>
      </c>
      <c r="Q5783" s="36">
        <f t="shared" si="476"/>
        <v>0.1182001329187069</v>
      </c>
    </row>
    <row r="5784" spans="1:17" x14ac:dyDescent="0.3">
      <c r="A5784" s="29">
        <v>2120052</v>
      </c>
      <c r="B5784" s="1">
        <v>136</v>
      </c>
      <c r="C5784" s="1" t="s">
        <v>14</v>
      </c>
      <c r="D5784" s="1" t="s">
        <v>57</v>
      </c>
      <c r="E5784" s="1" t="s">
        <v>58</v>
      </c>
      <c r="F5784" s="47">
        <v>714</v>
      </c>
      <c r="G5784" s="34">
        <v>1039.5899999999999</v>
      </c>
      <c r="H5784" s="1" t="s">
        <v>218</v>
      </c>
      <c r="I5784" s="34">
        <v>7.3742E-3</v>
      </c>
      <c r="J5784" s="34">
        <v>189.41771</v>
      </c>
      <c r="K5784" s="35" t="str">
        <f t="shared" si="472"/>
        <v>Leenderbos, Groote Heide &amp; De Plateaux_H3160</v>
      </c>
      <c r="L5784" s="36">
        <f>VLOOKUP(D5784,DATA!A:F,5,FALSE)</f>
        <v>1.0986712608830001E-2</v>
      </c>
      <c r="M5784" s="37">
        <f>VLOOKUP(D5784,DATA!A:F,6,FALSE)</f>
        <v>982</v>
      </c>
      <c r="N5784" s="36">
        <f t="shared" si="473"/>
        <v>65.310704060467117</v>
      </c>
      <c r="O5784" s="36">
        <f t="shared" si="474"/>
        <v>65.312539572095119</v>
      </c>
      <c r="P5784" s="36">
        <f t="shared" si="475"/>
        <v>1.8355116280019956E-3</v>
      </c>
      <c r="Q5784" s="36">
        <f t="shared" si="476"/>
        <v>3.4767840925450989E-3</v>
      </c>
    </row>
    <row r="5785" spans="1:17" x14ac:dyDescent="0.3">
      <c r="A5785" s="29">
        <v>2120052</v>
      </c>
      <c r="B5785" s="1">
        <v>136</v>
      </c>
      <c r="C5785" s="1" t="s">
        <v>14</v>
      </c>
      <c r="D5785" s="1" t="s">
        <v>53</v>
      </c>
      <c r="E5785" s="1" t="s">
        <v>54</v>
      </c>
      <c r="F5785" s="47">
        <v>714</v>
      </c>
      <c r="G5785" s="34">
        <v>1039.5899999999999</v>
      </c>
      <c r="H5785" s="1" t="s">
        <v>218</v>
      </c>
      <c r="I5785" s="34">
        <v>7.3742E-3</v>
      </c>
      <c r="J5785" s="34">
        <v>1651.2370000000001</v>
      </c>
      <c r="K5785" s="35" t="str">
        <f t="shared" si="472"/>
        <v>Leenderbos, Groote Heide &amp; De Plateaux_H4030</v>
      </c>
      <c r="L5785" s="36">
        <f>VLOOKUP(D5785,DATA!A:F,5,FALSE)</f>
        <v>1.0986712608830001E-2</v>
      </c>
      <c r="M5785" s="37">
        <f>VLOOKUP(D5785,DATA!A:F,6,FALSE)</f>
        <v>982</v>
      </c>
      <c r="N5785" s="36">
        <f t="shared" si="473"/>
        <v>65.310704060467117</v>
      </c>
      <c r="O5785" s="36">
        <f t="shared" si="474"/>
        <v>65.312539572095119</v>
      </c>
      <c r="P5785" s="36">
        <f t="shared" si="475"/>
        <v>1.8355116280019956E-3</v>
      </c>
      <c r="Q5785" s="36">
        <f t="shared" si="476"/>
        <v>3.0308647140871316E-2</v>
      </c>
    </row>
    <row r="5786" spans="1:17" x14ac:dyDescent="0.3">
      <c r="A5786" s="29">
        <v>2120058</v>
      </c>
      <c r="B5786" s="1">
        <v>136</v>
      </c>
      <c r="C5786" s="1" t="s">
        <v>14</v>
      </c>
      <c r="D5786" s="1" t="s">
        <v>53</v>
      </c>
      <c r="E5786" s="1" t="s">
        <v>54</v>
      </c>
      <c r="F5786" s="47">
        <v>714</v>
      </c>
      <c r="G5786" s="34">
        <v>992.99</v>
      </c>
      <c r="H5786" s="1" t="s">
        <v>218</v>
      </c>
      <c r="I5786" s="34">
        <v>6.8847999999999999E-3</v>
      </c>
      <c r="J5786" s="34">
        <v>8307.2279999999992</v>
      </c>
      <c r="K5786" s="35" t="str">
        <f t="shared" si="472"/>
        <v>Leenderbos, Groote Heide &amp; De Plateaux_H4030</v>
      </c>
      <c r="L5786" s="36">
        <f>VLOOKUP(D5786,DATA!A:F,5,FALSE)</f>
        <v>1.0986712608830001E-2</v>
      </c>
      <c r="M5786" s="37">
        <f>VLOOKUP(D5786,DATA!A:F,6,FALSE)</f>
        <v>982</v>
      </c>
      <c r="N5786" s="36">
        <f t="shared" si="473"/>
        <v>53.014937254683147</v>
      </c>
      <c r="O5786" s="36">
        <f t="shared" si="474"/>
        <v>53.016821407679686</v>
      </c>
      <c r="P5786" s="36">
        <f t="shared" si="475"/>
        <v>1.8841529965385462E-3</v>
      </c>
      <c r="Q5786" s="36">
        <f t="shared" si="476"/>
        <v>0.15652088529128913</v>
      </c>
    </row>
    <row r="5787" spans="1:17" x14ac:dyDescent="0.3">
      <c r="A5787" s="29">
        <v>2120059</v>
      </c>
      <c r="B5787" s="1">
        <v>136</v>
      </c>
      <c r="C5787" s="1" t="s">
        <v>14</v>
      </c>
      <c r="D5787" s="1" t="s">
        <v>53</v>
      </c>
      <c r="E5787" s="1" t="s">
        <v>54</v>
      </c>
      <c r="F5787" s="47">
        <v>714</v>
      </c>
      <c r="G5787" s="34">
        <v>1426.46</v>
      </c>
      <c r="H5787" s="1" t="s">
        <v>218</v>
      </c>
      <c r="I5787" s="34">
        <v>9.6343000000000002E-3</v>
      </c>
      <c r="J5787" s="34">
        <v>2.8330166000000001</v>
      </c>
      <c r="K5787" s="35" t="str">
        <f t="shared" si="472"/>
        <v>Leenderbos, Groote Heide &amp; De Plateaux_H4030</v>
      </c>
      <c r="L5787" s="36">
        <f>VLOOKUP(D5787,DATA!A:F,5,FALSE)</f>
        <v>1.0986712608830001E-2</v>
      </c>
      <c r="M5787" s="37">
        <f>VLOOKUP(D5787,DATA!A:F,6,FALSE)</f>
        <v>982</v>
      </c>
      <c r="N5787" s="36">
        <f t="shared" si="473"/>
        <v>99.24838319812369</v>
      </c>
      <c r="O5787" s="36">
        <f t="shared" si="474"/>
        <v>99.248462154136931</v>
      </c>
      <c r="P5787" s="36">
        <f t="shared" si="475"/>
        <v>7.8956013240372158E-5</v>
      </c>
      <c r="Q5787" s="36">
        <f t="shared" si="476"/>
        <v>2.2368369617979411E-6</v>
      </c>
    </row>
    <row r="5788" spans="1:17" x14ac:dyDescent="0.3">
      <c r="A5788" s="29">
        <v>2121559</v>
      </c>
      <c r="B5788" s="1">
        <v>136</v>
      </c>
      <c r="C5788" s="1" t="s">
        <v>14</v>
      </c>
      <c r="D5788" s="1" t="s">
        <v>57</v>
      </c>
      <c r="E5788" s="1" t="s">
        <v>58</v>
      </c>
      <c r="F5788" s="47">
        <v>714</v>
      </c>
      <c r="G5788" s="34">
        <v>1427.02</v>
      </c>
      <c r="H5788" s="1" t="s">
        <v>218</v>
      </c>
      <c r="I5788" s="34">
        <v>1.0810699999999999E-2</v>
      </c>
      <c r="J5788" s="34">
        <v>1291.1097</v>
      </c>
      <c r="K5788" s="35" t="str">
        <f t="shared" si="472"/>
        <v>Leenderbos, Groote Heide &amp; De Plateaux_H3160</v>
      </c>
      <c r="L5788" s="36">
        <f>VLOOKUP(D5788,DATA!A:F,5,FALSE)</f>
        <v>1.0986712608830001E-2</v>
      </c>
      <c r="M5788" s="37">
        <f>VLOOKUP(D5788,DATA!A:F,6,FALSE)</f>
        <v>982</v>
      </c>
      <c r="N5788" s="36">
        <f t="shared" si="473"/>
        <v>99.25295892831015</v>
      </c>
      <c r="O5788" s="36">
        <f t="shared" si="474"/>
        <v>99.253046989412283</v>
      </c>
      <c r="P5788" s="36">
        <f t="shared" si="475"/>
        <v>8.8061102132996893E-5</v>
      </c>
      <c r="Q5788" s="36">
        <f t="shared" si="476"/>
        <v>1.1369654315660299E-3</v>
      </c>
    </row>
    <row r="5789" spans="1:17" x14ac:dyDescent="0.3">
      <c r="A5789" s="29">
        <v>2121577</v>
      </c>
      <c r="B5789" s="1">
        <v>136</v>
      </c>
      <c r="C5789" s="1" t="s">
        <v>14</v>
      </c>
      <c r="D5789" s="1" t="s">
        <v>51</v>
      </c>
      <c r="E5789" s="1" t="s">
        <v>52</v>
      </c>
      <c r="F5789" s="47">
        <v>1000</v>
      </c>
      <c r="G5789" s="34">
        <v>1290.3599999999999</v>
      </c>
      <c r="H5789" s="1" t="s">
        <v>218</v>
      </c>
      <c r="I5789" s="34">
        <v>9.3320999999999994E-3</v>
      </c>
      <c r="J5789" s="34">
        <v>6915.7524000000003</v>
      </c>
      <c r="K5789" s="35" t="str">
        <f t="shared" si="472"/>
        <v>Leenderbos, Groote Heide &amp; De Plateaux_Lg09</v>
      </c>
      <c r="L5789" s="36">
        <f>VLOOKUP(D5789,DATA!A:F,5,FALSE)</f>
        <v>8.4126827976184013E-3</v>
      </c>
      <c r="M5789" s="37">
        <f>VLOOKUP(D5789,DATA!A:F,6,FALSE)</f>
        <v>1350</v>
      </c>
      <c r="N5789" s="36">
        <f t="shared" si="473"/>
        <v>37.71336343390491</v>
      </c>
      <c r="O5789" s="36">
        <f t="shared" si="474"/>
        <v>37.71520763481999</v>
      </c>
      <c r="P5789" s="36">
        <f t="shared" si="475"/>
        <v>1.8442009150803074E-3</v>
      </c>
      <c r="Q5789" s="36">
        <f t="shared" si="476"/>
        <v>0.12754036904548832</v>
      </c>
    </row>
    <row r="5790" spans="1:17" x14ac:dyDescent="0.3">
      <c r="A5790" s="29">
        <v>2121579</v>
      </c>
      <c r="B5790" s="1">
        <v>136</v>
      </c>
      <c r="C5790" s="1" t="s">
        <v>14</v>
      </c>
      <c r="D5790" s="1" t="s">
        <v>53</v>
      </c>
      <c r="E5790" s="1" t="s">
        <v>54</v>
      </c>
      <c r="F5790" s="47">
        <v>714</v>
      </c>
      <c r="G5790" s="34">
        <v>1297.4100000000001</v>
      </c>
      <c r="H5790" s="1" t="s">
        <v>218</v>
      </c>
      <c r="I5790" s="34">
        <v>9.3560999999999991E-3</v>
      </c>
      <c r="J5790" s="34">
        <v>1500.8782000000001</v>
      </c>
      <c r="K5790" s="35" t="str">
        <f t="shared" si="472"/>
        <v>Leenderbos, Groote Heide &amp; De Plateaux_H4030</v>
      </c>
      <c r="L5790" s="36">
        <f>VLOOKUP(D5790,DATA!A:F,5,FALSE)</f>
        <v>1.0986712608830001E-2</v>
      </c>
      <c r="M5790" s="37">
        <f>VLOOKUP(D5790,DATA!A:F,6,FALSE)</f>
        <v>982</v>
      </c>
      <c r="N5790" s="36">
        <f t="shared" si="473"/>
        <v>96.968471741454437</v>
      </c>
      <c r="O5790" s="36">
        <f t="shared" si="474"/>
        <v>96.968773899264065</v>
      </c>
      <c r="P5790" s="36">
        <f t="shared" si="475"/>
        <v>3.0215780962805638E-4</v>
      </c>
      <c r="Q5790" s="36">
        <f t="shared" si="476"/>
        <v>4.5350206943049996E-3</v>
      </c>
    </row>
    <row r="5791" spans="1:17" x14ac:dyDescent="0.3">
      <c r="A5791" s="29">
        <v>2121580</v>
      </c>
      <c r="B5791" s="1">
        <v>136</v>
      </c>
      <c r="C5791" s="1" t="s">
        <v>14</v>
      </c>
      <c r="D5791" s="1" t="s">
        <v>41</v>
      </c>
      <c r="E5791" s="1" t="s">
        <v>42</v>
      </c>
      <c r="F5791" s="47">
        <v>1071</v>
      </c>
      <c r="G5791" s="34">
        <v>1149.19</v>
      </c>
      <c r="H5791" s="1" t="s">
        <v>218</v>
      </c>
      <c r="I5791" s="34">
        <v>8.0967000000000001E-3</v>
      </c>
      <c r="J5791" s="34">
        <v>3446.9987999999998</v>
      </c>
      <c r="K5791" s="35" t="str">
        <f t="shared" si="472"/>
        <v>Leenderbos, Groote Heide &amp; De Plateaux_H4010A</v>
      </c>
      <c r="L5791" s="36">
        <f>VLOOKUP(D5791,DATA!A:F,5,FALSE)</f>
        <v>1.3726988247862192E-2</v>
      </c>
      <c r="M5791" s="37">
        <f>VLOOKUP(D5791,DATA!A:F,6,FALSE)</f>
        <v>1285.5</v>
      </c>
      <c r="N5791" s="36">
        <f t="shared" si="473"/>
        <v>13.341151551959886</v>
      </c>
      <c r="O5791" s="36">
        <f t="shared" si="474"/>
        <v>13.342436564115763</v>
      </c>
      <c r="P5791" s="36">
        <f t="shared" si="475"/>
        <v>1.2850121558773964E-3</v>
      </c>
      <c r="Q5791" s="36">
        <f t="shared" si="476"/>
        <v>4.4294353592947984E-2</v>
      </c>
    </row>
    <row r="5792" spans="1:17" x14ac:dyDescent="0.3">
      <c r="A5792" s="29">
        <v>2121580</v>
      </c>
      <c r="B5792" s="1">
        <v>136</v>
      </c>
      <c r="C5792" s="1" t="s">
        <v>14</v>
      </c>
      <c r="D5792" s="1" t="s">
        <v>53</v>
      </c>
      <c r="E5792" s="1" t="s">
        <v>54</v>
      </c>
      <c r="F5792" s="47">
        <v>714</v>
      </c>
      <c r="G5792" s="34">
        <v>1149.19</v>
      </c>
      <c r="H5792" s="1" t="s">
        <v>218</v>
      </c>
      <c r="I5792" s="34">
        <v>8.0967000000000001E-3</v>
      </c>
      <c r="J5792" s="34">
        <v>2100.4252999999999</v>
      </c>
      <c r="K5792" s="35" t="str">
        <f t="shared" si="472"/>
        <v>Leenderbos, Groote Heide &amp; De Plateaux_H4030</v>
      </c>
      <c r="L5792" s="36">
        <f>VLOOKUP(D5792,DATA!A:F,5,FALSE)</f>
        <v>1.0986712608830001E-2</v>
      </c>
      <c r="M5792" s="37">
        <f>VLOOKUP(D5792,DATA!A:F,6,FALSE)</f>
        <v>982</v>
      </c>
      <c r="N5792" s="36">
        <f t="shared" si="473"/>
        <v>86.25779270866235</v>
      </c>
      <c r="O5792" s="36">
        <f t="shared" si="474"/>
        <v>86.258847135959982</v>
      </c>
      <c r="P5792" s="36">
        <f t="shared" si="475"/>
        <v>1.0544272976318325E-3</v>
      </c>
      <c r="Q5792" s="36">
        <f t="shared" si="476"/>
        <v>2.214745772956531E-2</v>
      </c>
    </row>
    <row r="5793" spans="1:17" x14ac:dyDescent="0.3">
      <c r="A5793" s="29">
        <v>2121580</v>
      </c>
      <c r="B5793" s="1">
        <v>136</v>
      </c>
      <c r="C5793" s="1" t="s">
        <v>14</v>
      </c>
      <c r="D5793" s="1" t="s">
        <v>51</v>
      </c>
      <c r="E5793" s="1" t="s">
        <v>52</v>
      </c>
      <c r="F5793" s="47">
        <v>1000</v>
      </c>
      <c r="G5793" s="34">
        <v>1149.19</v>
      </c>
      <c r="H5793" s="1" t="s">
        <v>218</v>
      </c>
      <c r="I5793" s="34">
        <v>8.0967000000000001E-3</v>
      </c>
      <c r="J5793" s="34">
        <v>501.09595000000002</v>
      </c>
      <c r="K5793" s="35" t="str">
        <f t="shared" si="472"/>
        <v>Leenderbos, Groote Heide &amp; De Plateaux_Lg09</v>
      </c>
      <c r="L5793" s="36">
        <f>VLOOKUP(D5793,DATA!A:F,5,FALSE)</f>
        <v>8.4126827976184013E-3</v>
      </c>
      <c r="M5793" s="37">
        <f>VLOOKUP(D5793,DATA!A:F,6,FALSE)</f>
        <v>1350</v>
      </c>
      <c r="N5793" s="36">
        <f t="shared" si="473"/>
        <v>15.58612310315155</v>
      </c>
      <c r="O5793" s="36">
        <f t="shared" si="474"/>
        <v>15.587019302638758</v>
      </c>
      <c r="P5793" s="36">
        <f t="shared" si="475"/>
        <v>8.9619948720809361E-4</v>
      </c>
      <c r="Q5793" s="36">
        <f t="shared" si="476"/>
        <v>4.4908193343205253E-3</v>
      </c>
    </row>
    <row r="5794" spans="1:17" x14ac:dyDescent="0.3">
      <c r="A5794" s="29">
        <v>2121581</v>
      </c>
      <c r="B5794" s="1">
        <v>136</v>
      </c>
      <c r="C5794" s="1" t="s">
        <v>14</v>
      </c>
      <c r="D5794" s="1" t="s">
        <v>41</v>
      </c>
      <c r="E5794" s="1" t="s">
        <v>42</v>
      </c>
      <c r="F5794" s="47">
        <v>1071</v>
      </c>
      <c r="G5794" s="34">
        <v>1320.56</v>
      </c>
      <c r="H5794" s="1" t="s">
        <v>218</v>
      </c>
      <c r="I5794" s="34">
        <v>9.3633999999999992E-3</v>
      </c>
      <c r="J5794" s="34">
        <v>70.826719999999995</v>
      </c>
      <c r="K5794" s="35" t="str">
        <f t="shared" si="472"/>
        <v>Leenderbos, Groote Heide &amp; De Plateaux_H4010A</v>
      </c>
      <c r="L5794" s="36">
        <f>VLOOKUP(D5794,DATA!A:F,5,FALSE)</f>
        <v>1.3726988247862192E-2</v>
      </c>
      <c r="M5794" s="37">
        <f>VLOOKUP(D5794,DATA!A:F,6,FALSE)</f>
        <v>1285.5</v>
      </c>
      <c r="N5794" s="36">
        <f t="shared" si="473"/>
        <v>61.804729886094535</v>
      </c>
      <c r="O5794" s="36">
        <f t="shared" si="474"/>
        <v>61.807764011639335</v>
      </c>
      <c r="P5794" s="36">
        <f t="shared" si="475"/>
        <v>3.0341255448007587E-3</v>
      </c>
      <c r="Q5794" s="36">
        <f t="shared" si="476"/>
        <v>2.1489716040645076E-3</v>
      </c>
    </row>
    <row r="5795" spans="1:17" x14ac:dyDescent="0.3">
      <c r="A5795" s="29">
        <v>2121581</v>
      </c>
      <c r="B5795" s="1">
        <v>136</v>
      </c>
      <c r="C5795" s="1" t="s">
        <v>14</v>
      </c>
      <c r="D5795" s="1" t="s">
        <v>53</v>
      </c>
      <c r="E5795" s="1" t="s">
        <v>54</v>
      </c>
      <c r="F5795" s="47">
        <v>714</v>
      </c>
      <c r="G5795" s="34">
        <v>1320.56</v>
      </c>
      <c r="H5795" s="1" t="s">
        <v>218</v>
      </c>
      <c r="I5795" s="34">
        <v>9.3633999999999992E-3</v>
      </c>
      <c r="J5795" s="34">
        <v>158.45536999999999</v>
      </c>
      <c r="K5795" s="35" t="str">
        <f t="shared" si="472"/>
        <v>Leenderbos, Groote Heide &amp; De Plateaux_H4030</v>
      </c>
      <c r="L5795" s="36">
        <f>VLOOKUP(D5795,DATA!A:F,5,FALSE)</f>
        <v>1.0986712608830001E-2</v>
      </c>
      <c r="M5795" s="37">
        <f>VLOOKUP(D5795,DATA!A:F,6,FALSE)</f>
        <v>982</v>
      </c>
      <c r="N5795" s="36">
        <f t="shared" si="473"/>
        <v>97.633159914881702</v>
      </c>
      <c r="O5795" s="36">
        <f t="shared" si="474"/>
        <v>97.633397624262884</v>
      </c>
      <c r="P5795" s="36">
        <f t="shared" si="475"/>
        <v>2.3770938118161666E-4</v>
      </c>
      <c r="Q5795" s="36">
        <f t="shared" si="476"/>
        <v>3.7666327947604106E-4</v>
      </c>
    </row>
    <row r="5796" spans="1:17" x14ac:dyDescent="0.3">
      <c r="A5796" s="29">
        <v>2121586</v>
      </c>
      <c r="B5796" s="1">
        <v>136</v>
      </c>
      <c r="C5796" s="1" t="s">
        <v>14</v>
      </c>
      <c r="D5796" s="1" t="s">
        <v>53</v>
      </c>
      <c r="E5796" s="1" t="s">
        <v>54</v>
      </c>
      <c r="F5796" s="47">
        <v>714</v>
      </c>
      <c r="G5796" s="34">
        <v>1270.46</v>
      </c>
      <c r="H5796" s="1" t="s">
        <v>218</v>
      </c>
      <c r="I5796" s="34">
        <v>8.9555999999999993E-3</v>
      </c>
      <c r="J5796" s="34">
        <v>632.99879999999996</v>
      </c>
      <c r="K5796" s="35" t="str">
        <f t="shared" si="472"/>
        <v>Leenderbos, Groote Heide &amp; De Plateaux_H4030</v>
      </c>
      <c r="L5796" s="36">
        <f>VLOOKUP(D5796,DATA!A:F,5,FALSE)</f>
        <v>1.0986712608830001E-2</v>
      </c>
      <c r="M5796" s="37">
        <f>VLOOKUP(D5796,DATA!A:F,6,FALSE)</f>
        <v>982</v>
      </c>
      <c r="N5796" s="36">
        <f t="shared" si="473"/>
        <v>95.965967468079498</v>
      </c>
      <c r="O5796" s="36">
        <f t="shared" si="474"/>
        <v>95.966348357975718</v>
      </c>
      <c r="P5796" s="36">
        <f t="shared" si="475"/>
        <v>3.8088989622053759E-4</v>
      </c>
      <c r="Q5796" s="36">
        <f t="shared" si="476"/>
        <v>2.411028472397248E-3</v>
      </c>
    </row>
    <row r="5797" spans="1:17" x14ac:dyDescent="0.3">
      <c r="A5797" s="29">
        <v>2121587</v>
      </c>
      <c r="B5797" s="1">
        <v>136</v>
      </c>
      <c r="C5797" s="1" t="s">
        <v>14</v>
      </c>
      <c r="D5797" s="1" t="s">
        <v>53</v>
      </c>
      <c r="E5797" s="1" t="s">
        <v>54</v>
      </c>
      <c r="F5797" s="47">
        <v>714</v>
      </c>
      <c r="G5797" s="34">
        <v>1138.23</v>
      </c>
      <c r="H5797" s="1" t="s">
        <v>218</v>
      </c>
      <c r="I5797" s="34">
        <v>7.7340000000000004E-3</v>
      </c>
      <c r="J5797" s="34">
        <v>4096.0889999999999</v>
      </c>
      <c r="K5797" s="35" t="str">
        <f t="shared" si="472"/>
        <v>Leenderbos, Groote Heide &amp; De Plateaux_H4030</v>
      </c>
      <c r="L5797" s="36">
        <f>VLOOKUP(D5797,DATA!A:F,5,FALSE)</f>
        <v>1.0986712608830001E-2</v>
      </c>
      <c r="M5797" s="37">
        <f>VLOOKUP(D5797,DATA!A:F,6,FALSE)</f>
        <v>982</v>
      </c>
      <c r="N5797" s="36">
        <f t="shared" si="473"/>
        <v>84.767153941789488</v>
      </c>
      <c r="O5797" s="36">
        <f t="shared" si="474"/>
        <v>84.768251096209852</v>
      </c>
      <c r="P5797" s="36">
        <f t="shared" si="475"/>
        <v>1.097154420364177E-3</v>
      </c>
      <c r="Q5797" s="36">
        <f t="shared" si="476"/>
        <v>4.4940421525550805E-2</v>
      </c>
    </row>
    <row r="5798" spans="1:17" x14ac:dyDescent="0.3">
      <c r="A5798" s="29">
        <v>2123088</v>
      </c>
      <c r="B5798" s="1">
        <v>136</v>
      </c>
      <c r="C5798" s="1" t="s">
        <v>14</v>
      </c>
      <c r="D5798" s="1" t="s">
        <v>57</v>
      </c>
      <c r="E5798" s="1" t="s">
        <v>58</v>
      </c>
      <c r="F5798" s="47">
        <v>714</v>
      </c>
      <c r="G5798" s="34">
        <v>1351.3</v>
      </c>
      <c r="H5798" s="1" t="s">
        <v>218</v>
      </c>
      <c r="I5798" s="34">
        <v>1.0465E-2</v>
      </c>
      <c r="J5798" s="34">
        <v>1281.0880999999999</v>
      </c>
      <c r="K5798" s="35" t="str">
        <f t="shared" si="472"/>
        <v>Leenderbos, Groote Heide &amp; De Plateaux_H3160</v>
      </c>
      <c r="L5798" s="36">
        <f>VLOOKUP(D5798,DATA!A:F,5,FALSE)</f>
        <v>1.0986712608830001E-2</v>
      </c>
      <c r="M5798" s="37">
        <f>VLOOKUP(D5798,DATA!A:F,6,FALSE)</f>
        <v>982</v>
      </c>
      <c r="N5798" s="36">
        <f t="shared" si="473"/>
        <v>98.299995304787458</v>
      </c>
      <c r="O5798" s="36">
        <f t="shared" si="474"/>
        <v>98.300187430945115</v>
      </c>
      <c r="P5798" s="36">
        <f t="shared" si="475"/>
        <v>1.9212615765695773E-4</v>
      </c>
      <c r="Q5798" s="36">
        <f t="shared" si="476"/>
        <v>2.4613053427305241E-3</v>
      </c>
    </row>
    <row r="5799" spans="1:17" x14ac:dyDescent="0.3">
      <c r="A5799" s="29">
        <v>2123106</v>
      </c>
      <c r="B5799" s="1">
        <v>136</v>
      </c>
      <c r="C5799" s="1" t="s">
        <v>14</v>
      </c>
      <c r="D5799" s="1" t="s">
        <v>51</v>
      </c>
      <c r="E5799" s="1" t="s">
        <v>52</v>
      </c>
      <c r="F5799" s="47">
        <v>1000</v>
      </c>
      <c r="G5799" s="34">
        <v>1148.08</v>
      </c>
      <c r="H5799" s="1" t="s">
        <v>218</v>
      </c>
      <c r="I5799" s="34">
        <v>8.1463000000000004E-3</v>
      </c>
      <c r="J5799" s="34">
        <v>10000</v>
      </c>
      <c r="K5799" s="35" t="str">
        <f t="shared" si="472"/>
        <v>Leenderbos, Groote Heide &amp; De Plateaux_Lg09</v>
      </c>
      <c r="L5799" s="36">
        <f>VLOOKUP(D5799,DATA!A:F,5,FALSE)</f>
        <v>8.4126827976184013E-3</v>
      </c>
      <c r="M5799" s="37">
        <f>VLOOKUP(D5799,DATA!A:F,6,FALSE)</f>
        <v>1350</v>
      </c>
      <c r="N5799" s="36">
        <f t="shared" si="473"/>
        <v>15.463657849271438</v>
      </c>
      <c r="O5799" s="36">
        <f t="shared" si="474"/>
        <v>15.464553752036043</v>
      </c>
      <c r="P5799" s="36">
        <f t="shared" si="475"/>
        <v>8.9590276460427276E-4</v>
      </c>
      <c r="Q5799" s="36">
        <f t="shared" si="476"/>
        <v>8.9590276460427276E-2</v>
      </c>
    </row>
    <row r="5800" spans="1:17" x14ac:dyDescent="0.3">
      <c r="A5800" s="29">
        <v>2123109</v>
      </c>
      <c r="B5800" s="1">
        <v>136</v>
      </c>
      <c r="C5800" s="1" t="s">
        <v>14</v>
      </c>
      <c r="D5800" s="1" t="s">
        <v>53</v>
      </c>
      <c r="E5800" s="1" t="s">
        <v>54</v>
      </c>
      <c r="F5800" s="47">
        <v>714</v>
      </c>
      <c r="G5800" s="34">
        <v>1509.43</v>
      </c>
      <c r="H5800" s="1" t="s">
        <v>218</v>
      </c>
      <c r="I5800" s="34">
        <v>1.06975E-2</v>
      </c>
      <c r="J5800" s="34">
        <v>235.96038999999999</v>
      </c>
      <c r="K5800" s="35" t="str">
        <f t="shared" si="472"/>
        <v>Leenderbos, Groote Heide &amp; De Plateaux_H4030</v>
      </c>
      <c r="L5800" s="36">
        <f>VLOOKUP(D5800,DATA!A:F,5,FALSE)</f>
        <v>1.0986712608830001E-2</v>
      </c>
      <c r="M5800" s="37">
        <f>VLOOKUP(D5800,DATA!A:F,6,FALSE)</f>
        <v>982</v>
      </c>
      <c r="N5800" s="36">
        <f t="shared" si="473"/>
        <v>99.6965658315506</v>
      </c>
      <c r="O5800" s="36">
        <f t="shared" si="474"/>
        <v>99.696601383987584</v>
      </c>
      <c r="P5800" s="36">
        <f t="shared" si="475"/>
        <v>3.5552436983721236E-5</v>
      </c>
      <c r="Q5800" s="36">
        <f t="shared" si="476"/>
        <v>8.3889668961292864E-5</v>
      </c>
    </row>
    <row r="5801" spans="1:17" x14ac:dyDescent="0.3">
      <c r="A5801" s="29">
        <v>2123110</v>
      </c>
      <c r="B5801" s="1">
        <v>136</v>
      </c>
      <c r="C5801" s="1" t="s">
        <v>14</v>
      </c>
      <c r="D5801" s="1" t="s">
        <v>53</v>
      </c>
      <c r="E5801" s="1" t="s">
        <v>54</v>
      </c>
      <c r="F5801" s="47">
        <v>714</v>
      </c>
      <c r="G5801" s="34">
        <v>1398.28</v>
      </c>
      <c r="H5801" s="1" t="s">
        <v>218</v>
      </c>
      <c r="I5801" s="34">
        <v>9.9495999999999994E-3</v>
      </c>
      <c r="J5801" s="34">
        <v>440.20895000000002</v>
      </c>
      <c r="K5801" s="35" t="str">
        <f t="shared" si="472"/>
        <v>Leenderbos, Groote Heide &amp; De Plateaux_H4030</v>
      </c>
      <c r="L5801" s="36">
        <f>VLOOKUP(D5801,DATA!A:F,5,FALSE)</f>
        <v>1.0986712608830001E-2</v>
      </c>
      <c r="M5801" s="37">
        <f>VLOOKUP(D5801,DATA!A:F,6,FALSE)</f>
        <v>982</v>
      </c>
      <c r="N5801" s="36">
        <f t="shared" si="473"/>
        <v>98.978417296844057</v>
      </c>
      <c r="O5801" s="36">
        <f t="shared" si="474"/>
        <v>98.978527822771994</v>
      </c>
      <c r="P5801" s="36">
        <f t="shared" si="475"/>
        <v>1.1052592793703298E-4</v>
      </c>
      <c r="Q5801" s="36">
        <f t="shared" si="476"/>
        <v>4.8654502684936958E-4</v>
      </c>
    </row>
    <row r="5802" spans="1:17" x14ac:dyDescent="0.3">
      <c r="A5802" s="29">
        <v>2124635</v>
      </c>
      <c r="B5802" s="1">
        <v>136</v>
      </c>
      <c r="C5802" s="1" t="s">
        <v>14</v>
      </c>
      <c r="D5802" s="1" t="s">
        <v>51</v>
      </c>
      <c r="E5802" s="1" t="s">
        <v>52</v>
      </c>
      <c r="F5802" s="47">
        <v>1000</v>
      </c>
      <c r="G5802" s="34">
        <v>1542.66</v>
      </c>
      <c r="H5802" s="1" t="s">
        <v>218</v>
      </c>
      <c r="I5802" s="34">
        <v>1.10708E-2</v>
      </c>
      <c r="J5802" s="34">
        <v>1250.1267</v>
      </c>
      <c r="K5802" s="35" t="str">
        <f t="shared" si="472"/>
        <v>Leenderbos, Groote Heide &amp; De Plateaux_Lg09</v>
      </c>
      <c r="L5802" s="36">
        <f>VLOOKUP(D5802,DATA!A:F,5,FALSE)</f>
        <v>8.4126827976184013E-3</v>
      </c>
      <c r="M5802" s="37">
        <f>VLOOKUP(D5802,DATA!A:F,6,FALSE)</f>
        <v>1350</v>
      </c>
      <c r="N5802" s="36">
        <f t="shared" si="473"/>
        <v>83.490370261141322</v>
      </c>
      <c r="O5802" s="36">
        <f t="shared" si="474"/>
        <v>83.491653991149576</v>
      </c>
      <c r="P5802" s="36">
        <f t="shared" si="475"/>
        <v>1.2837300082537695E-3</v>
      </c>
      <c r="Q5802" s="36">
        <f t="shared" si="476"/>
        <v>1.6048251589092576E-2</v>
      </c>
    </row>
    <row r="5803" spans="1:17" x14ac:dyDescent="0.3">
      <c r="A5803" s="29">
        <v>2126164</v>
      </c>
      <c r="B5803" s="1">
        <v>136</v>
      </c>
      <c r="C5803" s="1" t="s">
        <v>14</v>
      </c>
      <c r="D5803" s="1" t="s">
        <v>51</v>
      </c>
      <c r="E5803" s="1" t="s">
        <v>52</v>
      </c>
      <c r="F5803" s="47">
        <v>1000</v>
      </c>
      <c r="G5803" s="34">
        <v>1189.99</v>
      </c>
      <c r="H5803" s="1" t="s">
        <v>218</v>
      </c>
      <c r="I5803" s="34">
        <v>8.5412000000000005E-3</v>
      </c>
      <c r="J5803" s="34">
        <v>6286.3059999999996</v>
      </c>
      <c r="K5803" s="35" t="str">
        <f t="shared" si="472"/>
        <v>Leenderbos, Groote Heide &amp; De Plateaux_Lg09</v>
      </c>
      <c r="L5803" s="36">
        <f>VLOOKUP(D5803,DATA!A:F,5,FALSE)</f>
        <v>8.4126827976184013E-3</v>
      </c>
      <c r="M5803" s="37">
        <f>VLOOKUP(D5803,DATA!A:F,6,FALSE)</f>
        <v>1350</v>
      </c>
      <c r="N5803" s="36">
        <f t="shared" si="473"/>
        <v>20.650651393254641</v>
      </c>
      <c r="O5803" s="36">
        <f t="shared" si="474"/>
        <v>20.651828835694072</v>
      </c>
      <c r="P5803" s="36">
        <f t="shared" si="475"/>
        <v>1.1774424394310756E-3</v>
      </c>
      <c r="Q5803" s="36">
        <f t="shared" si="476"/>
        <v>7.4017634716502065E-2</v>
      </c>
    </row>
    <row r="5804" spans="1:17" x14ac:dyDescent="0.3">
      <c r="A5804" s="29">
        <v>2129222</v>
      </c>
      <c r="B5804" s="1">
        <v>136</v>
      </c>
      <c r="C5804" s="1" t="s">
        <v>14</v>
      </c>
      <c r="D5804" s="1" t="s">
        <v>41</v>
      </c>
      <c r="E5804" s="1" t="s">
        <v>42</v>
      </c>
      <c r="F5804" s="47">
        <v>1071</v>
      </c>
      <c r="G5804" s="34">
        <v>1127.04</v>
      </c>
      <c r="H5804" s="1" t="s">
        <v>218</v>
      </c>
      <c r="I5804" s="34">
        <v>8.1773999999999996E-3</v>
      </c>
      <c r="J5804" s="34">
        <v>2619.8802627627201</v>
      </c>
      <c r="K5804" s="35" t="str">
        <f t="shared" si="472"/>
        <v>Leenderbos, Groote Heide &amp; De Plateaux_H4010A</v>
      </c>
      <c r="L5804" s="36">
        <f>VLOOKUP(D5804,DATA!A:F,5,FALSE)</f>
        <v>1.3726988247862192E-2</v>
      </c>
      <c r="M5804" s="37">
        <f>VLOOKUP(D5804,DATA!A:F,6,FALSE)</f>
        <v>1285.5</v>
      </c>
      <c r="N5804" s="36">
        <f t="shared" si="473"/>
        <v>10.200171260712565</v>
      </c>
      <c r="O5804" s="36">
        <f t="shared" si="474"/>
        <v>10.201199496885769</v>
      </c>
      <c r="P5804" s="36">
        <f t="shared" si="475"/>
        <v>1.0282361732034673E-3</v>
      </c>
      <c r="Q5804" s="36">
        <f t="shared" si="476"/>
        <v>2.6938556556344334E-2</v>
      </c>
    </row>
    <row r="5805" spans="1:17" x14ac:dyDescent="0.3">
      <c r="A5805" s="29">
        <v>2129222</v>
      </c>
      <c r="B5805" s="1">
        <v>136</v>
      </c>
      <c r="C5805" s="1" t="s">
        <v>14</v>
      </c>
      <c r="D5805" s="1" t="s">
        <v>43</v>
      </c>
      <c r="E5805" s="1" t="s">
        <v>44</v>
      </c>
      <c r="F5805" s="47">
        <v>1071</v>
      </c>
      <c r="G5805" s="34">
        <v>1127.04</v>
      </c>
      <c r="H5805" s="1" t="s">
        <v>218</v>
      </c>
      <c r="I5805" s="34">
        <v>8.1773999999999996E-3</v>
      </c>
      <c r="J5805" s="34">
        <v>591.41396999999995</v>
      </c>
      <c r="K5805" s="35" t="str">
        <f t="shared" si="472"/>
        <v>Leenderbos, Groote Heide &amp; De Plateaux_H7150</v>
      </c>
      <c r="L5805" s="36">
        <f>VLOOKUP(D5805,DATA!A:F,5,FALSE)</f>
        <v>1.3726988247862192E-2</v>
      </c>
      <c r="M5805" s="37">
        <f>VLOOKUP(D5805,DATA!A:F,6,FALSE)</f>
        <v>1285.5</v>
      </c>
      <c r="N5805" s="36">
        <f t="shared" si="473"/>
        <v>10.200171260712565</v>
      </c>
      <c r="O5805" s="36">
        <f t="shared" si="474"/>
        <v>10.201199496885769</v>
      </c>
      <c r="P5805" s="36">
        <f t="shared" si="475"/>
        <v>1.0282361732034673E-3</v>
      </c>
      <c r="Q5805" s="36">
        <f t="shared" si="476"/>
        <v>6.0811323729187015E-3</v>
      </c>
    </row>
    <row r="5806" spans="1:17" x14ac:dyDescent="0.3">
      <c r="A5806" s="29">
        <v>2129222</v>
      </c>
      <c r="B5806" s="1">
        <v>136</v>
      </c>
      <c r="C5806" s="1" t="s">
        <v>14</v>
      </c>
      <c r="D5806" s="1" t="s">
        <v>51</v>
      </c>
      <c r="E5806" s="1" t="s">
        <v>52</v>
      </c>
      <c r="F5806" s="47">
        <v>1000</v>
      </c>
      <c r="G5806" s="34">
        <v>1127.04</v>
      </c>
      <c r="H5806" s="1" t="s">
        <v>218</v>
      </c>
      <c r="I5806" s="34">
        <v>8.1773999999999996E-3</v>
      </c>
      <c r="J5806" s="34">
        <v>960.69749999999999</v>
      </c>
      <c r="K5806" s="35" t="str">
        <f t="shared" si="472"/>
        <v>Leenderbos, Groote Heide &amp; De Plateaux_Lg09</v>
      </c>
      <c r="L5806" s="36">
        <f>VLOOKUP(D5806,DATA!A:F,5,FALSE)</f>
        <v>8.4126827976184013E-3</v>
      </c>
      <c r="M5806" s="37">
        <f>VLOOKUP(D5806,DATA!A:F,6,FALSE)</f>
        <v>1350</v>
      </c>
      <c r="N5806" s="36">
        <f t="shared" si="473"/>
        <v>13.288451146164183</v>
      </c>
      <c r="O5806" s="36">
        <f t="shared" si="474"/>
        <v>13.289243851957188</v>
      </c>
      <c r="P5806" s="36">
        <f t="shared" si="475"/>
        <v>7.9270579300505517E-4</v>
      </c>
      <c r="Q5806" s="36">
        <f t="shared" si="476"/>
        <v>7.6155047357547405E-3</v>
      </c>
    </row>
    <row r="5807" spans="1:17" x14ac:dyDescent="0.3">
      <c r="A5807" s="29">
        <v>2130750</v>
      </c>
      <c r="B5807" s="1">
        <v>136</v>
      </c>
      <c r="C5807" s="1" t="s">
        <v>14</v>
      </c>
      <c r="D5807" s="1" t="s">
        <v>53</v>
      </c>
      <c r="E5807" s="1" t="s">
        <v>54</v>
      </c>
      <c r="F5807" s="47">
        <v>714</v>
      </c>
      <c r="G5807" s="34">
        <v>933.21</v>
      </c>
      <c r="H5807" s="1" t="s">
        <v>218</v>
      </c>
      <c r="I5807" s="34">
        <v>6.8934E-3</v>
      </c>
      <c r="J5807" s="34">
        <v>505.17790000000002</v>
      </c>
      <c r="K5807" s="35" t="str">
        <f t="shared" si="472"/>
        <v>Leenderbos, Groote Heide &amp; De Plateaux_H4030</v>
      </c>
      <c r="L5807" s="36">
        <f>VLOOKUP(D5807,DATA!A:F,5,FALSE)</f>
        <v>1.0986712608830001E-2</v>
      </c>
      <c r="M5807" s="37">
        <f>VLOOKUP(D5807,DATA!A:F,6,FALSE)</f>
        <v>982</v>
      </c>
      <c r="N5807" s="36">
        <f t="shared" si="473"/>
        <v>36.910886129953951</v>
      </c>
      <c r="O5807" s="36">
        <f t="shared" si="474"/>
        <v>36.912649788260836</v>
      </c>
      <c r="P5807" s="36">
        <f t="shared" si="475"/>
        <v>1.7636583068849632E-3</v>
      </c>
      <c r="Q5807" s="36">
        <f t="shared" si="476"/>
        <v>8.9096119978970129E-3</v>
      </c>
    </row>
    <row r="5808" spans="1:17" x14ac:dyDescent="0.3">
      <c r="A5808" s="29">
        <v>2130751</v>
      </c>
      <c r="B5808" s="1">
        <v>136</v>
      </c>
      <c r="C5808" s="1" t="s">
        <v>14</v>
      </c>
      <c r="D5808" s="1" t="s">
        <v>41</v>
      </c>
      <c r="E5808" s="1" t="s">
        <v>42</v>
      </c>
      <c r="F5808" s="47">
        <v>1071</v>
      </c>
      <c r="G5808" s="34">
        <v>1243.78</v>
      </c>
      <c r="H5808" s="1" t="s">
        <v>218</v>
      </c>
      <c r="I5808" s="34">
        <v>9.0758999999999996E-3</v>
      </c>
      <c r="J5808" s="34">
        <v>2353.8042924442202</v>
      </c>
      <c r="K5808" s="35" t="str">
        <f t="shared" si="472"/>
        <v>Leenderbos, Groote Heide &amp; De Plateaux_H4010A</v>
      </c>
      <c r="L5808" s="36">
        <f>VLOOKUP(D5808,DATA!A:F,5,FALSE)</f>
        <v>1.3726988247862192E-2</v>
      </c>
      <c r="M5808" s="37">
        <f>VLOOKUP(D5808,DATA!A:F,6,FALSE)</f>
        <v>1285.5</v>
      </c>
      <c r="N5808" s="36">
        <f t="shared" si="473"/>
        <v>36.061636496662842</v>
      </c>
      <c r="O5808" s="36">
        <f t="shared" si="474"/>
        <v>36.064509125082381</v>
      </c>
      <c r="P5808" s="36">
        <f t="shared" si="475"/>
        <v>2.8726284195386143E-3</v>
      </c>
      <c r="Q5808" s="36">
        <f t="shared" si="476"/>
        <v>6.761605104507247E-2</v>
      </c>
    </row>
    <row r="5809" spans="1:17" x14ac:dyDescent="0.3">
      <c r="A5809" s="29">
        <v>2130751</v>
      </c>
      <c r="B5809" s="1">
        <v>136</v>
      </c>
      <c r="C5809" s="1" t="s">
        <v>14</v>
      </c>
      <c r="D5809" s="1" t="s">
        <v>53</v>
      </c>
      <c r="E5809" s="1" t="s">
        <v>54</v>
      </c>
      <c r="F5809" s="47">
        <v>714</v>
      </c>
      <c r="G5809" s="34">
        <v>1243.78</v>
      </c>
      <c r="H5809" s="1" t="s">
        <v>218</v>
      </c>
      <c r="I5809" s="34">
        <v>9.0758999999999996E-3</v>
      </c>
      <c r="J5809" s="34">
        <v>620.96813999999995</v>
      </c>
      <c r="K5809" s="35" t="str">
        <f t="shared" si="472"/>
        <v>Leenderbos, Groote Heide &amp; De Plateaux_H4030</v>
      </c>
      <c r="L5809" s="36">
        <f>VLOOKUP(D5809,DATA!A:F,5,FALSE)</f>
        <v>1.0986712608830001E-2</v>
      </c>
      <c r="M5809" s="37">
        <f>VLOOKUP(D5809,DATA!A:F,6,FALSE)</f>
        <v>982</v>
      </c>
      <c r="N5809" s="36">
        <f t="shared" si="473"/>
        <v>94.66523315996595</v>
      </c>
      <c r="O5809" s="36">
        <f t="shared" si="474"/>
        <v>94.665736711676942</v>
      </c>
      <c r="P5809" s="36">
        <f t="shared" si="475"/>
        <v>5.0355171099170093E-4</v>
      </c>
      <c r="Q5809" s="36">
        <f t="shared" si="476"/>
        <v>3.1268956936833401E-3</v>
      </c>
    </row>
    <row r="5810" spans="1:17" x14ac:dyDescent="0.3">
      <c r="A5810" s="29">
        <v>2130751</v>
      </c>
      <c r="B5810" s="1">
        <v>136</v>
      </c>
      <c r="C5810" s="1" t="s">
        <v>14</v>
      </c>
      <c r="D5810" s="1" t="s">
        <v>43</v>
      </c>
      <c r="E5810" s="1" t="s">
        <v>44</v>
      </c>
      <c r="F5810" s="47">
        <v>1071</v>
      </c>
      <c r="G5810" s="34">
        <v>1243.78</v>
      </c>
      <c r="H5810" s="1" t="s">
        <v>218</v>
      </c>
      <c r="I5810" s="34">
        <v>9.0758999999999996E-3</v>
      </c>
      <c r="J5810" s="34">
        <v>256.87266</v>
      </c>
      <c r="K5810" s="35" t="str">
        <f t="shared" si="472"/>
        <v>Leenderbos, Groote Heide &amp; De Plateaux_H7150</v>
      </c>
      <c r="L5810" s="36">
        <f>VLOOKUP(D5810,DATA!A:F,5,FALSE)</f>
        <v>1.3726988247862192E-2</v>
      </c>
      <c r="M5810" s="37">
        <f>VLOOKUP(D5810,DATA!A:F,6,FALSE)</f>
        <v>1285.5</v>
      </c>
      <c r="N5810" s="36">
        <f t="shared" si="473"/>
        <v>36.061636496662842</v>
      </c>
      <c r="O5810" s="36">
        <f t="shared" si="474"/>
        <v>36.064509125082381</v>
      </c>
      <c r="P5810" s="36">
        <f t="shared" si="475"/>
        <v>2.8726284195386143E-3</v>
      </c>
      <c r="Q5810" s="36">
        <f t="shared" si="476"/>
        <v>7.3789970331847978E-3</v>
      </c>
    </row>
    <row r="5811" spans="1:17" x14ac:dyDescent="0.3">
      <c r="A5811" s="29">
        <v>2130763</v>
      </c>
      <c r="B5811" s="1">
        <v>136</v>
      </c>
      <c r="C5811" s="1" t="s">
        <v>14</v>
      </c>
      <c r="D5811" s="1" t="s">
        <v>53</v>
      </c>
      <c r="E5811" s="1" t="s">
        <v>54</v>
      </c>
      <c r="F5811" s="47">
        <v>714</v>
      </c>
      <c r="G5811" s="34">
        <v>1413.09</v>
      </c>
      <c r="H5811" s="1" t="s">
        <v>218</v>
      </c>
      <c r="I5811" s="34">
        <v>9.5236999999999995E-3</v>
      </c>
      <c r="J5811" s="34">
        <v>5.6547204240809998</v>
      </c>
      <c r="K5811" s="35" t="str">
        <f t="shared" si="472"/>
        <v>Leenderbos, Groote Heide &amp; De Plateaux_H4030</v>
      </c>
      <c r="L5811" s="36">
        <f>VLOOKUP(D5811,DATA!A:F,5,FALSE)</f>
        <v>1.0986712608830001E-2</v>
      </c>
      <c r="M5811" s="37">
        <f>VLOOKUP(D5811,DATA!A:F,6,FALSE)</f>
        <v>982</v>
      </c>
      <c r="N5811" s="36">
        <f t="shared" si="473"/>
        <v>99.130489509647489</v>
      </c>
      <c r="O5811" s="36">
        <f t="shared" si="474"/>
        <v>99.130579694421627</v>
      </c>
      <c r="P5811" s="36">
        <f t="shared" si="475"/>
        <v>9.0184774137469503E-5</v>
      </c>
      <c r="Q5811" s="36">
        <f t="shared" si="476"/>
        <v>5.0996968425628075E-6</v>
      </c>
    </row>
    <row r="5812" spans="1:17" x14ac:dyDescent="0.3">
      <c r="A5812" s="29">
        <v>2130763</v>
      </c>
      <c r="B5812" s="1">
        <v>136</v>
      </c>
      <c r="C5812" s="1" t="s">
        <v>14</v>
      </c>
      <c r="D5812" s="1" t="s">
        <v>59</v>
      </c>
      <c r="E5812" s="1" t="s">
        <v>60</v>
      </c>
      <c r="F5812" s="47">
        <v>1071</v>
      </c>
      <c r="G5812" s="34">
        <v>1413.09</v>
      </c>
      <c r="H5812" s="1" t="s">
        <v>218</v>
      </c>
      <c r="I5812" s="34">
        <v>9.5236999999999995E-3</v>
      </c>
      <c r="J5812" s="34">
        <v>504.71910000000003</v>
      </c>
      <c r="K5812" s="35" t="str">
        <f t="shared" si="472"/>
        <v>Leenderbos, Groote Heide &amp; De Plateaux_H9190</v>
      </c>
      <c r="L5812" s="36">
        <f>VLOOKUP(D5812,DATA!A:F,5,FALSE)</f>
        <v>1.3726988247862192E-2</v>
      </c>
      <c r="M5812" s="37">
        <f>VLOOKUP(D5812,DATA!A:F,6,FALSE)</f>
        <v>1285.5</v>
      </c>
      <c r="N5812" s="36">
        <f t="shared" si="473"/>
        <v>85.213262623891154</v>
      </c>
      <c r="O5812" s="36">
        <f t="shared" si="474"/>
        <v>85.214909801874867</v>
      </c>
      <c r="P5812" s="36">
        <f t="shared" si="475"/>
        <v>1.6471779837132772E-3</v>
      </c>
      <c r="Q5812" s="36">
        <f t="shared" si="476"/>
        <v>8.3136218947958002E-3</v>
      </c>
    </row>
    <row r="5813" spans="1:17" x14ac:dyDescent="0.3">
      <c r="A5813" s="29">
        <v>2130763</v>
      </c>
      <c r="B5813" s="1">
        <v>136</v>
      </c>
      <c r="C5813" s="1" t="s">
        <v>14</v>
      </c>
      <c r="D5813" s="1" t="s">
        <v>51</v>
      </c>
      <c r="E5813" s="1" t="s">
        <v>52</v>
      </c>
      <c r="F5813" s="47">
        <v>1000</v>
      </c>
      <c r="G5813" s="34">
        <v>1413.09</v>
      </c>
      <c r="H5813" s="1" t="s">
        <v>218</v>
      </c>
      <c r="I5813" s="34">
        <v>9.5236999999999995E-3</v>
      </c>
      <c r="J5813" s="34">
        <v>458.83199999999999</v>
      </c>
      <c r="K5813" s="35" t="str">
        <f t="shared" si="472"/>
        <v>Leenderbos, Groote Heide &amp; De Plateaux_Lg09</v>
      </c>
      <c r="L5813" s="36">
        <f>VLOOKUP(D5813,DATA!A:F,5,FALSE)</f>
        <v>8.4126827976184013E-3</v>
      </c>
      <c r="M5813" s="37">
        <f>VLOOKUP(D5813,DATA!A:F,6,FALSE)</f>
        <v>1350</v>
      </c>
      <c r="N5813" s="36">
        <f t="shared" si="473"/>
        <v>62.965945647212017</v>
      </c>
      <c r="O5813" s="36">
        <f t="shared" si="474"/>
        <v>62.967813930368941</v>
      </c>
      <c r="P5813" s="36">
        <f t="shared" si="475"/>
        <v>1.8682831569236669E-3</v>
      </c>
      <c r="Q5813" s="36">
        <f t="shared" si="476"/>
        <v>8.5722809745759979E-3</v>
      </c>
    </row>
    <row r="5814" spans="1:17" x14ac:dyDescent="0.3">
      <c r="A5814" s="29">
        <v>2130764</v>
      </c>
      <c r="B5814" s="1">
        <v>136</v>
      </c>
      <c r="C5814" s="1" t="s">
        <v>14</v>
      </c>
      <c r="D5814" s="1" t="s">
        <v>61</v>
      </c>
      <c r="E5814" s="1" t="s">
        <v>62</v>
      </c>
      <c r="F5814" s="47">
        <v>714</v>
      </c>
      <c r="G5814" s="34">
        <v>1729.76</v>
      </c>
      <c r="H5814" s="1" t="s">
        <v>218</v>
      </c>
      <c r="I5814" s="34">
        <v>1.1297099999999999E-2</v>
      </c>
      <c r="J5814" s="34">
        <v>751.03283999999996</v>
      </c>
      <c r="K5814" s="35" t="str">
        <f t="shared" si="472"/>
        <v>Leenderbos, Groote Heide &amp; De Plateaux_H2330</v>
      </c>
      <c r="L5814" s="36">
        <f>VLOOKUP(D5814,DATA!A:F,5,FALSE)</f>
        <v>1.0986712608830001E-2</v>
      </c>
      <c r="M5814" s="37">
        <f>VLOOKUP(D5814,DATA!A:F,6,FALSE)</f>
        <v>982</v>
      </c>
      <c r="N5814" s="36">
        <f t="shared" si="473"/>
        <v>99.972962336689733</v>
      </c>
      <c r="O5814" s="36">
        <f t="shared" si="474"/>
        <v>99.972965691434766</v>
      </c>
      <c r="P5814" s="36">
        <f t="shared" si="475"/>
        <v>3.3547450328796913E-6</v>
      </c>
      <c r="Q5814" s="36">
        <f t="shared" si="476"/>
        <v>2.5195236895195279E-5</v>
      </c>
    </row>
    <row r="5815" spans="1:17" x14ac:dyDescent="0.3">
      <c r="A5815" s="29">
        <v>2130764</v>
      </c>
      <c r="B5815" s="1">
        <v>136</v>
      </c>
      <c r="C5815" s="1" t="s">
        <v>14</v>
      </c>
      <c r="D5815" s="1" t="s">
        <v>51</v>
      </c>
      <c r="E5815" s="1" t="s">
        <v>52</v>
      </c>
      <c r="F5815" s="47">
        <v>1000</v>
      </c>
      <c r="G5815" s="34">
        <v>1729.76</v>
      </c>
      <c r="H5815" s="1" t="s">
        <v>218</v>
      </c>
      <c r="I5815" s="34">
        <v>1.1297099999999999E-2</v>
      </c>
      <c r="J5815" s="34">
        <v>619.2056</v>
      </c>
      <c r="K5815" s="35" t="str">
        <f t="shared" si="472"/>
        <v>Leenderbos, Groote Heide &amp; De Plateaux_Lg09</v>
      </c>
      <c r="L5815" s="36">
        <f>VLOOKUP(D5815,DATA!A:F,5,FALSE)</f>
        <v>8.4126827976184013E-3</v>
      </c>
      <c r="M5815" s="37">
        <f>VLOOKUP(D5815,DATA!A:F,6,FALSE)</f>
        <v>1350</v>
      </c>
      <c r="N5815" s="36">
        <f t="shared" si="473"/>
        <v>96.063813824529817</v>
      </c>
      <c r="O5815" s="36">
        <f t="shared" si="474"/>
        <v>96.064173174762715</v>
      </c>
      <c r="P5815" s="36">
        <f t="shared" si="475"/>
        <v>3.5935023289823675E-4</v>
      </c>
      <c r="Q5815" s="36">
        <f t="shared" si="476"/>
        <v>2.2251167657189245E-3</v>
      </c>
    </row>
    <row r="5816" spans="1:17" x14ac:dyDescent="0.3">
      <c r="A5816" s="29">
        <v>2132281</v>
      </c>
      <c r="B5816" s="1">
        <v>136</v>
      </c>
      <c r="C5816" s="1" t="s">
        <v>14</v>
      </c>
      <c r="D5816" s="1" t="s">
        <v>41</v>
      </c>
      <c r="E5816" s="1" t="s">
        <v>42</v>
      </c>
      <c r="F5816" s="47">
        <v>1071</v>
      </c>
      <c r="G5816" s="34">
        <v>1338.56</v>
      </c>
      <c r="H5816" s="1" t="s">
        <v>218</v>
      </c>
      <c r="I5816" s="34">
        <v>1.00372E-2</v>
      </c>
      <c r="J5816" s="34">
        <v>278.66860000000003</v>
      </c>
      <c r="K5816" s="35" t="str">
        <f t="shared" si="472"/>
        <v>Leenderbos, Groote Heide &amp; De Plateaux_H4010A</v>
      </c>
      <c r="L5816" s="36">
        <f>VLOOKUP(D5816,DATA!A:F,5,FALSE)</f>
        <v>1.3726988247862192E-2</v>
      </c>
      <c r="M5816" s="37">
        <f>VLOOKUP(D5816,DATA!A:F,6,FALSE)</f>
        <v>1285.5</v>
      </c>
      <c r="N5816" s="36">
        <f t="shared" si="473"/>
        <v>67.444396455157289</v>
      </c>
      <c r="O5816" s="36">
        <f t="shared" si="474"/>
        <v>67.447421619861672</v>
      </c>
      <c r="P5816" s="36">
        <f t="shared" si="475"/>
        <v>3.0251647043826324E-3</v>
      </c>
      <c r="Q5816" s="36">
        <f t="shared" si="476"/>
        <v>8.4301841293972207E-3</v>
      </c>
    </row>
    <row r="5817" spans="1:17" x14ac:dyDescent="0.3">
      <c r="A5817" s="29">
        <v>2132281</v>
      </c>
      <c r="B5817" s="1">
        <v>136</v>
      </c>
      <c r="C5817" s="1" t="s">
        <v>14</v>
      </c>
      <c r="D5817" s="1" t="s">
        <v>53</v>
      </c>
      <c r="E5817" s="1" t="s">
        <v>54</v>
      </c>
      <c r="F5817" s="47">
        <v>714</v>
      </c>
      <c r="G5817" s="34">
        <v>1338.56</v>
      </c>
      <c r="H5817" s="1" t="s">
        <v>218</v>
      </c>
      <c r="I5817" s="34">
        <v>1.00372E-2</v>
      </c>
      <c r="J5817" s="34">
        <v>47.28631</v>
      </c>
      <c r="K5817" s="35" t="str">
        <f t="shared" si="472"/>
        <v>Leenderbos, Groote Heide &amp; De Plateaux_H4030</v>
      </c>
      <c r="L5817" s="36">
        <f>VLOOKUP(D5817,DATA!A:F,5,FALSE)</f>
        <v>1.0986712608830001E-2</v>
      </c>
      <c r="M5817" s="37">
        <f>VLOOKUP(D5817,DATA!A:F,6,FALSE)</f>
        <v>982</v>
      </c>
      <c r="N5817" s="36">
        <f t="shared" si="473"/>
        <v>98.049567976263987</v>
      </c>
      <c r="O5817" s="36">
        <f t="shared" si="474"/>
        <v>98.049778855506943</v>
      </c>
      <c r="P5817" s="36">
        <f t="shared" si="475"/>
        <v>2.1087924295670746E-4</v>
      </c>
      <c r="Q5817" s="36">
        <f t="shared" si="476"/>
        <v>9.9717012550161845E-5</v>
      </c>
    </row>
    <row r="5818" spans="1:17" x14ac:dyDescent="0.3">
      <c r="A5818" s="29">
        <v>2132292</v>
      </c>
      <c r="B5818" s="1">
        <v>136</v>
      </c>
      <c r="C5818" s="1" t="s">
        <v>14</v>
      </c>
      <c r="D5818" s="1" t="s">
        <v>53</v>
      </c>
      <c r="E5818" s="1" t="s">
        <v>54</v>
      </c>
      <c r="F5818" s="47">
        <v>714</v>
      </c>
      <c r="G5818" s="34">
        <v>1194.4100000000001</v>
      </c>
      <c r="H5818" s="1" t="s">
        <v>218</v>
      </c>
      <c r="I5818" s="34">
        <v>8.0254999999999996E-3</v>
      </c>
      <c r="J5818" s="34">
        <v>5319.5320000000002</v>
      </c>
      <c r="K5818" s="35" t="str">
        <f t="shared" si="472"/>
        <v>Leenderbos, Groote Heide &amp; De Plateaux_H4030</v>
      </c>
      <c r="L5818" s="36">
        <f>VLOOKUP(D5818,DATA!A:F,5,FALSE)</f>
        <v>1.0986712608830001E-2</v>
      </c>
      <c r="M5818" s="37">
        <f>VLOOKUP(D5818,DATA!A:F,6,FALSE)</f>
        <v>982</v>
      </c>
      <c r="N5818" s="36">
        <f t="shared" si="473"/>
        <v>91.162886930497137</v>
      </c>
      <c r="O5818" s="36">
        <f t="shared" si="474"/>
        <v>91.163597248108289</v>
      </c>
      <c r="P5818" s="36">
        <f t="shared" si="475"/>
        <v>7.103176111513676E-4</v>
      </c>
      <c r="Q5818" s="36">
        <f t="shared" si="476"/>
        <v>3.7785572626832568E-2</v>
      </c>
    </row>
    <row r="5819" spans="1:17" x14ac:dyDescent="0.3">
      <c r="A5819" s="29">
        <v>2132292</v>
      </c>
      <c r="B5819" s="1">
        <v>136</v>
      </c>
      <c r="C5819" s="1" t="s">
        <v>14</v>
      </c>
      <c r="D5819" s="1" t="s">
        <v>51</v>
      </c>
      <c r="E5819" s="1" t="s">
        <v>52</v>
      </c>
      <c r="F5819" s="47">
        <v>1000</v>
      </c>
      <c r="G5819" s="34">
        <v>1194.4100000000001</v>
      </c>
      <c r="H5819" s="1" t="s">
        <v>218</v>
      </c>
      <c r="I5819" s="34">
        <v>8.0254999999999996E-3</v>
      </c>
      <c r="J5819" s="34">
        <v>326.2996</v>
      </c>
      <c r="K5819" s="35" t="str">
        <f t="shared" si="472"/>
        <v>Leenderbos, Groote Heide &amp; De Plateaux_Lg09</v>
      </c>
      <c r="L5819" s="36">
        <f>VLOOKUP(D5819,DATA!A:F,5,FALSE)</f>
        <v>8.4126827976184013E-3</v>
      </c>
      <c r="M5819" s="37">
        <f>VLOOKUP(D5819,DATA!A:F,6,FALSE)</f>
        <v>1350</v>
      </c>
      <c r="N5819" s="36">
        <f t="shared" si="473"/>
        <v>21.26660633710312</v>
      </c>
      <c r="O5819" s="36">
        <f t="shared" si="474"/>
        <v>21.267736841358719</v>
      </c>
      <c r="P5819" s="36">
        <f t="shared" si="475"/>
        <v>1.1305042555989075E-3</v>
      </c>
      <c r="Q5819" s="36">
        <f t="shared" si="476"/>
        <v>3.6888308640022128E-3</v>
      </c>
    </row>
    <row r="5820" spans="1:17" x14ac:dyDescent="0.3">
      <c r="A5820" s="29">
        <v>2132293</v>
      </c>
      <c r="B5820" s="1">
        <v>136</v>
      </c>
      <c r="C5820" s="1" t="s">
        <v>14</v>
      </c>
      <c r="D5820" s="1" t="s">
        <v>61</v>
      </c>
      <c r="E5820" s="1" t="s">
        <v>62</v>
      </c>
      <c r="F5820" s="47">
        <v>714</v>
      </c>
      <c r="G5820" s="34">
        <v>1665.68</v>
      </c>
      <c r="H5820" s="1" t="s">
        <v>218</v>
      </c>
      <c r="I5820" s="34">
        <v>1.1063099999999999E-2</v>
      </c>
      <c r="J5820" s="34">
        <v>88.52064</v>
      </c>
      <c r="K5820" s="35" t="str">
        <f t="shared" si="472"/>
        <v>Leenderbos, Groote Heide &amp; De Plateaux_H2330</v>
      </c>
      <c r="L5820" s="36">
        <f>VLOOKUP(D5820,DATA!A:F,5,FALSE)</f>
        <v>1.0986712608830001E-2</v>
      </c>
      <c r="M5820" s="37">
        <f>VLOOKUP(D5820,DATA!A:F,6,FALSE)</f>
        <v>982</v>
      </c>
      <c r="N5820" s="36">
        <f t="shared" si="473"/>
        <v>99.945348147004765</v>
      </c>
      <c r="O5820" s="36">
        <f t="shared" si="474"/>
        <v>99.945354785745579</v>
      </c>
      <c r="P5820" s="36">
        <f t="shared" si="475"/>
        <v>6.6387408139689796E-6</v>
      </c>
      <c r="Q5820" s="36">
        <f t="shared" si="476"/>
        <v>5.8766558564665499E-6</v>
      </c>
    </row>
    <row r="5821" spans="1:17" x14ac:dyDescent="0.3">
      <c r="A5821" s="29">
        <v>2132293</v>
      </c>
      <c r="B5821" s="1">
        <v>136</v>
      </c>
      <c r="C5821" s="1" t="s">
        <v>14</v>
      </c>
      <c r="D5821" s="1" t="s">
        <v>53</v>
      </c>
      <c r="E5821" s="1" t="s">
        <v>54</v>
      </c>
      <c r="F5821" s="47">
        <v>714</v>
      </c>
      <c r="G5821" s="34">
        <v>1665.68</v>
      </c>
      <c r="H5821" s="1" t="s">
        <v>218</v>
      </c>
      <c r="I5821" s="34">
        <v>1.1063099999999999E-2</v>
      </c>
      <c r="J5821" s="34">
        <v>301.23244199999999</v>
      </c>
      <c r="K5821" s="35" t="str">
        <f t="shared" si="472"/>
        <v>Leenderbos, Groote Heide &amp; De Plateaux_H4030</v>
      </c>
      <c r="L5821" s="36">
        <f>VLOOKUP(D5821,DATA!A:F,5,FALSE)</f>
        <v>1.0986712608830001E-2</v>
      </c>
      <c r="M5821" s="37">
        <f>VLOOKUP(D5821,DATA!A:F,6,FALSE)</f>
        <v>982</v>
      </c>
      <c r="N5821" s="36">
        <f t="shared" si="473"/>
        <v>99.945348147004765</v>
      </c>
      <c r="O5821" s="36">
        <f t="shared" si="474"/>
        <v>99.945354785745579</v>
      </c>
      <c r="P5821" s="36">
        <f t="shared" si="475"/>
        <v>6.6387408139689796E-6</v>
      </c>
      <c r="Q5821" s="36">
        <f t="shared" si="476"/>
        <v>1.9998041071969435E-5</v>
      </c>
    </row>
    <row r="5822" spans="1:17" x14ac:dyDescent="0.3">
      <c r="A5822" s="29">
        <v>2132293</v>
      </c>
      <c r="B5822" s="1">
        <v>136</v>
      </c>
      <c r="C5822" s="1" t="s">
        <v>14</v>
      </c>
      <c r="D5822" s="1" t="s">
        <v>59</v>
      </c>
      <c r="E5822" s="1" t="s">
        <v>60</v>
      </c>
      <c r="F5822" s="47">
        <v>1071</v>
      </c>
      <c r="G5822" s="34">
        <v>1665.68</v>
      </c>
      <c r="H5822" s="1" t="s">
        <v>218</v>
      </c>
      <c r="I5822" s="34">
        <v>1.1063099999999999E-2</v>
      </c>
      <c r="J5822" s="34">
        <v>5679.4883</v>
      </c>
      <c r="K5822" s="35" t="str">
        <f t="shared" si="472"/>
        <v>Leenderbos, Groote Heide &amp; De Plateaux_H9190</v>
      </c>
      <c r="L5822" s="36">
        <f>VLOOKUP(D5822,DATA!A:F,5,FALSE)</f>
        <v>1.3726988247862192E-2</v>
      </c>
      <c r="M5822" s="37">
        <f>VLOOKUP(D5822,DATA!A:F,6,FALSE)</f>
        <v>1285.5</v>
      </c>
      <c r="N5822" s="36">
        <f t="shared" si="473"/>
        <v>99.461493559409135</v>
      </c>
      <c r="O5822" s="36">
        <f t="shared" si="474"/>
        <v>99.461574892140504</v>
      </c>
      <c r="P5822" s="36">
        <f t="shared" si="475"/>
        <v>8.1332731369343492E-5</v>
      </c>
      <c r="Q5822" s="36">
        <f t="shared" si="476"/>
        <v>4.6192829621922935E-3</v>
      </c>
    </row>
    <row r="5823" spans="1:17" x14ac:dyDescent="0.3">
      <c r="A5823" s="29">
        <v>2133809</v>
      </c>
      <c r="B5823" s="1">
        <v>136</v>
      </c>
      <c r="C5823" s="1" t="s">
        <v>14</v>
      </c>
      <c r="D5823" s="1" t="s">
        <v>53</v>
      </c>
      <c r="E5823" s="1" t="s">
        <v>54</v>
      </c>
      <c r="F5823" s="47">
        <v>714</v>
      </c>
      <c r="G5823" s="34">
        <v>1001.19</v>
      </c>
      <c r="H5823" s="1" t="s">
        <v>218</v>
      </c>
      <c r="I5823" s="34">
        <v>7.4248999999999999E-3</v>
      </c>
      <c r="J5823" s="34">
        <v>742.60315000000003</v>
      </c>
      <c r="K5823" s="35" t="str">
        <f t="shared" si="472"/>
        <v>Leenderbos, Groote Heide &amp; De Plateaux_H4030</v>
      </c>
      <c r="L5823" s="36">
        <f>VLOOKUP(D5823,DATA!A:F,5,FALSE)</f>
        <v>1.0986712608830001E-2</v>
      </c>
      <c r="M5823" s="37">
        <f>VLOOKUP(D5823,DATA!A:F,6,FALSE)</f>
        <v>982</v>
      </c>
      <c r="N5823" s="36">
        <f t="shared" si="473"/>
        <v>55.251436958647993</v>
      </c>
      <c r="O5823" s="36">
        <f t="shared" si="474"/>
        <v>55.253453834582068</v>
      </c>
      <c r="P5823" s="36">
        <f t="shared" si="475"/>
        <v>2.0168759340748466E-3</v>
      </c>
      <c r="Q5823" s="36">
        <f t="shared" si="476"/>
        <v>1.4977384218031735E-2</v>
      </c>
    </row>
    <row r="5824" spans="1:17" x14ac:dyDescent="0.3">
      <c r="A5824" s="29">
        <v>2133809</v>
      </c>
      <c r="B5824" s="1">
        <v>136</v>
      </c>
      <c r="C5824" s="1" t="s">
        <v>14</v>
      </c>
      <c r="D5824" s="1" t="s">
        <v>51</v>
      </c>
      <c r="E5824" s="1" t="s">
        <v>52</v>
      </c>
      <c r="F5824" s="47">
        <v>1000</v>
      </c>
      <c r="G5824" s="34">
        <v>1001.19</v>
      </c>
      <c r="H5824" s="1" t="s">
        <v>218</v>
      </c>
      <c r="I5824" s="34">
        <v>7.4248999999999999E-3</v>
      </c>
      <c r="J5824" s="34">
        <v>4549.8050000000003</v>
      </c>
      <c r="K5824" s="35" t="str">
        <f t="shared" si="472"/>
        <v>Leenderbos, Groote Heide &amp; De Plateaux_Lg09</v>
      </c>
      <c r="L5824" s="36">
        <f>VLOOKUP(D5824,DATA!A:F,5,FALSE)</f>
        <v>8.4126827976184013E-3</v>
      </c>
      <c r="M5824" s="37">
        <f>VLOOKUP(D5824,DATA!A:F,6,FALSE)</f>
        <v>1350</v>
      </c>
      <c r="N5824" s="36">
        <f t="shared" si="473"/>
        <v>5.0477674826782968</v>
      </c>
      <c r="O5824" s="36">
        <f t="shared" si="474"/>
        <v>5.0480668758142748</v>
      </c>
      <c r="P5824" s="36">
        <f t="shared" si="475"/>
        <v>2.9939313597804329E-4</v>
      </c>
      <c r="Q5824" s="36">
        <f t="shared" si="476"/>
        <v>1.3621803870385814E-2</v>
      </c>
    </row>
    <row r="5825" spans="1:17" x14ac:dyDescent="0.3">
      <c r="A5825" s="29">
        <v>2133820</v>
      </c>
      <c r="B5825" s="1">
        <v>136</v>
      </c>
      <c r="C5825" s="1" t="s">
        <v>14</v>
      </c>
      <c r="D5825" s="1" t="s">
        <v>53</v>
      </c>
      <c r="E5825" s="1" t="s">
        <v>54</v>
      </c>
      <c r="F5825" s="47">
        <v>714</v>
      </c>
      <c r="G5825" s="34">
        <v>1401.52</v>
      </c>
      <c r="H5825" s="1" t="s">
        <v>218</v>
      </c>
      <c r="I5825" s="34">
        <v>9.6395999999999999E-3</v>
      </c>
      <c r="J5825" s="34">
        <v>158.69179</v>
      </c>
      <c r="K5825" s="35" t="str">
        <f t="shared" si="472"/>
        <v>Leenderbos, Groote Heide &amp; De Plateaux_H4030</v>
      </c>
      <c r="L5825" s="36">
        <f>VLOOKUP(D5825,DATA!A:F,5,FALSE)</f>
        <v>1.0986712608830001E-2</v>
      </c>
      <c r="M5825" s="37">
        <f>VLOOKUP(D5825,DATA!A:F,6,FALSE)</f>
        <v>982</v>
      </c>
      <c r="N5825" s="36">
        <f t="shared" si="473"/>
        <v>99.013790561458904</v>
      </c>
      <c r="O5825" s="36">
        <f t="shared" si="474"/>
        <v>99.013893973015485</v>
      </c>
      <c r="P5825" s="36">
        <f t="shared" si="475"/>
        <v>1.0341155658011303E-4</v>
      </c>
      <c r="Q5825" s="36">
        <f t="shared" si="476"/>
        <v>1.6410565020384414E-4</v>
      </c>
    </row>
    <row r="5826" spans="1:17" x14ac:dyDescent="0.3">
      <c r="A5826" s="29">
        <v>2133820</v>
      </c>
      <c r="B5826" s="1">
        <v>136</v>
      </c>
      <c r="C5826" s="1" t="s">
        <v>14</v>
      </c>
      <c r="D5826" s="1" t="s">
        <v>51</v>
      </c>
      <c r="E5826" s="1" t="s">
        <v>52</v>
      </c>
      <c r="F5826" s="47">
        <v>1000</v>
      </c>
      <c r="G5826" s="34">
        <v>1401.52</v>
      </c>
      <c r="H5826" s="1" t="s">
        <v>218</v>
      </c>
      <c r="I5826" s="34">
        <v>9.6395999999999999E-3</v>
      </c>
      <c r="J5826" s="34">
        <v>185.58797000000001</v>
      </c>
      <c r="K5826" s="35" t="str">
        <f t="shared" si="472"/>
        <v>Leenderbos, Groote Heide &amp; De Plateaux_Lg09</v>
      </c>
      <c r="L5826" s="36">
        <f>VLOOKUP(D5826,DATA!A:F,5,FALSE)</f>
        <v>8.4126827976184013E-3</v>
      </c>
      <c r="M5826" s="37">
        <f>VLOOKUP(D5826,DATA!A:F,6,FALSE)</f>
        <v>1350</v>
      </c>
      <c r="N5826" s="36">
        <f t="shared" si="473"/>
        <v>60.669037475543291</v>
      </c>
      <c r="O5826" s="36">
        <f t="shared" si="474"/>
        <v>60.670972522235559</v>
      </c>
      <c r="P5826" s="36">
        <f t="shared" si="475"/>
        <v>1.9350466922674059E-3</v>
      </c>
      <c r="Q5826" s="36">
        <f t="shared" si="476"/>
        <v>3.5912138747312256E-3</v>
      </c>
    </row>
    <row r="5827" spans="1:17" x14ac:dyDescent="0.3">
      <c r="A5827" s="29">
        <v>2133821</v>
      </c>
      <c r="B5827" s="1">
        <v>136</v>
      </c>
      <c r="C5827" s="1" t="s">
        <v>14</v>
      </c>
      <c r="D5827" s="1" t="s">
        <v>53</v>
      </c>
      <c r="E5827" s="1" t="s">
        <v>54</v>
      </c>
      <c r="F5827" s="47">
        <v>714</v>
      </c>
      <c r="G5827" s="34">
        <v>1353.18</v>
      </c>
      <c r="H5827" s="1" t="s">
        <v>218</v>
      </c>
      <c r="I5827" s="34">
        <v>9.2420999999999996E-3</v>
      </c>
      <c r="J5827" s="34">
        <v>1495.2158667410399</v>
      </c>
      <c r="K5827" s="35" t="str">
        <f t="shared" ref="K5827:K5890" si="477">_xlfn.CONCAT(C5827,"_",D5827)</f>
        <v>Leenderbos, Groote Heide &amp; De Plateaux_H4030</v>
      </c>
      <c r="L5827" s="36">
        <f>VLOOKUP(D5827,DATA!A:F,5,FALSE)</f>
        <v>1.0986712608830001E-2</v>
      </c>
      <c r="M5827" s="37">
        <f>VLOOKUP(D5827,DATA!A:F,6,FALSE)</f>
        <v>982</v>
      </c>
      <c r="N5827" s="36">
        <f t="shared" ref="N5827:N5890" si="478">100/(1+EXP(-L5827*(G5827-M5827)))</f>
        <v>98.334169848898952</v>
      </c>
      <c r="O5827" s="36">
        <f t="shared" ref="O5827:O5890" si="479">100/(1+EXP(-L5827*((G5827+I5827)-M5827)))</f>
        <v>98.334336171890371</v>
      </c>
      <c r="P5827" s="36">
        <f t="shared" ref="P5827:P5890" si="480">O5827-N5827</f>
        <v>1.663229914186104E-4</v>
      </c>
      <c r="Q5827" s="36">
        <f t="shared" ref="Q5827:Q5890" si="481">IF(AND(H5827&lt;&gt;"below",I5827&gt;=0.005),J5827*P5827/100,0)</f>
        <v>2.4868877577294011E-3</v>
      </c>
    </row>
    <row r="5828" spans="1:17" x14ac:dyDescent="0.3">
      <c r="A5828" s="29">
        <v>2133821</v>
      </c>
      <c r="B5828" s="1">
        <v>136</v>
      </c>
      <c r="C5828" s="1" t="s">
        <v>14</v>
      </c>
      <c r="D5828" s="1" t="s">
        <v>59</v>
      </c>
      <c r="E5828" s="1" t="s">
        <v>60</v>
      </c>
      <c r="F5828" s="47">
        <v>1071</v>
      </c>
      <c r="G5828" s="34">
        <v>1353.18</v>
      </c>
      <c r="H5828" s="1" t="s">
        <v>218</v>
      </c>
      <c r="I5828" s="34">
        <v>9.2420999999999996E-3</v>
      </c>
      <c r="J5828" s="34">
        <v>1548.78</v>
      </c>
      <c r="K5828" s="35" t="str">
        <f t="shared" si="477"/>
        <v>Leenderbos, Groote Heide &amp; De Plateaux_H9190</v>
      </c>
      <c r="L5828" s="36">
        <f>VLOOKUP(D5828,DATA!A:F,5,FALSE)</f>
        <v>1.3726988247862192E-2</v>
      </c>
      <c r="M5828" s="37">
        <f>VLOOKUP(D5828,DATA!A:F,6,FALSE)</f>
        <v>1285.5</v>
      </c>
      <c r="N5828" s="36">
        <f t="shared" si="478"/>
        <v>71.688100224608306</v>
      </c>
      <c r="O5828" s="36">
        <f t="shared" si="479"/>
        <v>71.690675063491597</v>
      </c>
      <c r="P5828" s="36">
        <f t="shared" si="480"/>
        <v>2.5748388832909086E-3</v>
      </c>
      <c r="Q5828" s="36">
        <f t="shared" si="481"/>
        <v>3.9878589656632935E-2</v>
      </c>
    </row>
    <row r="5829" spans="1:17" x14ac:dyDescent="0.3">
      <c r="A5829" s="29">
        <v>2133821</v>
      </c>
      <c r="B5829" s="1">
        <v>136</v>
      </c>
      <c r="C5829" s="1" t="s">
        <v>14</v>
      </c>
      <c r="D5829" s="1" t="s">
        <v>51</v>
      </c>
      <c r="E5829" s="1" t="s">
        <v>52</v>
      </c>
      <c r="F5829" s="47">
        <v>1000</v>
      </c>
      <c r="G5829" s="34">
        <v>1353.18</v>
      </c>
      <c r="H5829" s="1" t="s">
        <v>218</v>
      </c>
      <c r="I5829" s="34">
        <v>9.2420999999999996E-3</v>
      </c>
      <c r="J5829" s="34">
        <v>36.638660000000002</v>
      </c>
      <c r="K5829" s="35" t="str">
        <f t="shared" si="477"/>
        <v>Leenderbos, Groote Heide &amp; De Plateaux_Lg09</v>
      </c>
      <c r="L5829" s="36">
        <f>VLOOKUP(D5829,DATA!A:F,5,FALSE)</f>
        <v>8.4126827976184013E-3</v>
      </c>
      <c r="M5829" s="37">
        <f>VLOOKUP(D5829,DATA!A:F,6,FALSE)</f>
        <v>1350</v>
      </c>
      <c r="N5829" s="36">
        <f t="shared" si="478"/>
        <v>50.668768397136304</v>
      </c>
      <c r="O5829" s="36">
        <f t="shared" si="479"/>
        <v>50.670711819775271</v>
      </c>
      <c r="P5829" s="36">
        <f t="shared" si="480"/>
        <v>1.9434226389662967E-3</v>
      </c>
      <c r="Q5829" s="36">
        <f t="shared" si="481"/>
        <v>7.1204401305388892E-4</v>
      </c>
    </row>
    <row r="5830" spans="1:17" x14ac:dyDescent="0.3">
      <c r="A5830" s="29">
        <v>2133822</v>
      </c>
      <c r="B5830" s="1">
        <v>136</v>
      </c>
      <c r="C5830" s="1" t="s">
        <v>14</v>
      </c>
      <c r="D5830" s="1" t="s">
        <v>61</v>
      </c>
      <c r="E5830" s="1" t="s">
        <v>62</v>
      </c>
      <c r="F5830" s="47">
        <v>714</v>
      </c>
      <c r="G5830" s="34">
        <v>1581.75</v>
      </c>
      <c r="H5830" s="1" t="s">
        <v>218</v>
      </c>
      <c r="I5830" s="34">
        <v>1.02808E-2</v>
      </c>
      <c r="J5830" s="34">
        <v>947.79970000000003</v>
      </c>
      <c r="K5830" s="35" t="str">
        <f t="shared" si="477"/>
        <v>Leenderbos, Groote Heide &amp; De Plateaux_H2330</v>
      </c>
      <c r="L5830" s="36">
        <f>VLOOKUP(D5830,DATA!A:F,5,FALSE)</f>
        <v>1.0986712608830001E-2</v>
      </c>
      <c r="M5830" s="37">
        <f>VLOOKUP(D5830,DATA!A:F,6,FALSE)</f>
        <v>982</v>
      </c>
      <c r="N5830" s="36">
        <f t="shared" si="478"/>
        <v>99.862685969814379</v>
      </c>
      <c r="O5830" s="36">
        <f t="shared" si="479"/>
        <v>99.86270145756589</v>
      </c>
      <c r="P5830" s="36">
        <f t="shared" si="480"/>
        <v>1.5487751511500392E-5</v>
      </c>
      <c r="Q5830" s="36">
        <f t="shared" si="481"/>
        <v>1.4679286236274618E-4</v>
      </c>
    </row>
    <row r="5831" spans="1:17" x14ac:dyDescent="0.3">
      <c r="A5831" s="29">
        <v>2133822</v>
      </c>
      <c r="B5831" s="1">
        <v>136</v>
      </c>
      <c r="C5831" s="1" t="s">
        <v>14</v>
      </c>
      <c r="D5831" s="1" t="s">
        <v>59</v>
      </c>
      <c r="E5831" s="1" t="s">
        <v>60</v>
      </c>
      <c r="F5831" s="47">
        <v>1071</v>
      </c>
      <c r="G5831" s="34">
        <v>1581.75</v>
      </c>
      <c r="H5831" s="1" t="s">
        <v>218</v>
      </c>
      <c r="I5831" s="34">
        <v>1.02808E-2</v>
      </c>
      <c r="J5831" s="34">
        <v>669.63149999999996</v>
      </c>
      <c r="K5831" s="35" t="str">
        <f t="shared" si="477"/>
        <v>Leenderbos, Groote Heide &amp; De Plateaux_H9190</v>
      </c>
      <c r="L5831" s="36">
        <f>VLOOKUP(D5831,DATA!A:F,5,FALSE)</f>
        <v>1.3726988247862192E-2</v>
      </c>
      <c r="M5831" s="37">
        <f>VLOOKUP(D5831,DATA!A:F,6,FALSE)</f>
        <v>1285.5</v>
      </c>
      <c r="N5831" s="36">
        <f t="shared" si="478"/>
        <v>98.315346564782971</v>
      </c>
      <c r="O5831" s="36">
        <f t="shared" si="479"/>
        <v>98.315580289394603</v>
      </c>
      <c r="P5831" s="36">
        <f t="shared" si="480"/>
        <v>2.3372461163262415E-4</v>
      </c>
      <c r="Q5831" s="36">
        <f t="shared" si="481"/>
        <v>1.5650936227447154E-3</v>
      </c>
    </row>
    <row r="5832" spans="1:17" x14ac:dyDescent="0.3">
      <c r="A5832" s="29">
        <v>2135336</v>
      </c>
      <c r="B5832" s="1">
        <v>136</v>
      </c>
      <c r="C5832" s="1" t="s">
        <v>14</v>
      </c>
      <c r="D5832" s="1" t="s">
        <v>53</v>
      </c>
      <c r="E5832" s="1" t="s">
        <v>54</v>
      </c>
      <c r="F5832" s="47">
        <v>714</v>
      </c>
      <c r="G5832" s="34">
        <v>1128.2</v>
      </c>
      <c r="H5832" s="1" t="s">
        <v>218</v>
      </c>
      <c r="I5832" s="34">
        <v>8.2200999999999993E-3</v>
      </c>
      <c r="J5832" s="34">
        <v>1562.7249999999999</v>
      </c>
      <c r="K5832" s="35" t="str">
        <f t="shared" si="477"/>
        <v>Leenderbos, Groote Heide &amp; De Plateaux_H4030</v>
      </c>
      <c r="L5832" s="36">
        <f>VLOOKUP(D5832,DATA!A:F,5,FALSE)</f>
        <v>1.0986712608830001E-2</v>
      </c>
      <c r="M5832" s="37">
        <f>VLOOKUP(D5832,DATA!A:F,6,FALSE)</f>
        <v>982</v>
      </c>
      <c r="N5832" s="36">
        <f t="shared" si="478"/>
        <v>83.289112474491844</v>
      </c>
      <c r="O5832" s="36">
        <f t="shared" si="479"/>
        <v>83.290369428997181</v>
      </c>
      <c r="P5832" s="36">
        <f t="shared" si="480"/>
        <v>1.2569545053366937E-3</v>
      </c>
      <c r="Q5832" s="36">
        <f t="shared" si="481"/>
        <v>1.9642742293522846E-2</v>
      </c>
    </row>
    <row r="5833" spans="1:17" x14ac:dyDescent="0.3">
      <c r="A5833" s="29">
        <v>2135339</v>
      </c>
      <c r="B5833" s="1">
        <v>136</v>
      </c>
      <c r="C5833" s="1" t="s">
        <v>14</v>
      </c>
      <c r="D5833" s="1" t="s">
        <v>41</v>
      </c>
      <c r="E5833" s="1" t="s">
        <v>42</v>
      </c>
      <c r="F5833" s="47">
        <v>1071</v>
      </c>
      <c r="G5833" s="34">
        <v>1156.1199999999999</v>
      </c>
      <c r="H5833" s="1" t="s">
        <v>218</v>
      </c>
      <c r="I5833" s="34">
        <v>8.4775000000000007E-3</v>
      </c>
      <c r="J5833" s="34">
        <v>4330.1959999999999</v>
      </c>
      <c r="K5833" s="35" t="str">
        <f t="shared" si="477"/>
        <v>Leenderbos, Groote Heide &amp; De Plateaux_H4010A</v>
      </c>
      <c r="L5833" s="36">
        <f>VLOOKUP(D5833,DATA!A:F,5,FALSE)</f>
        <v>1.3726988247862192E-2</v>
      </c>
      <c r="M5833" s="37">
        <f>VLOOKUP(D5833,DATA!A:F,6,FALSE)</f>
        <v>1285.5</v>
      </c>
      <c r="N5833" s="36">
        <f t="shared" si="478"/>
        <v>14.479803605137636</v>
      </c>
      <c r="O5833" s="36">
        <f t="shared" si="479"/>
        <v>14.481244699345829</v>
      </c>
      <c r="P5833" s="36">
        <f t="shared" si="480"/>
        <v>1.44109420819305E-3</v>
      </c>
      <c r="Q5833" s="36">
        <f t="shared" si="481"/>
        <v>6.2402203759407124E-2</v>
      </c>
    </row>
    <row r="5834" spans="1:17" x14ac:dyDescent="0.3">
      <c r="A5834" s="29">
        <v>2135339</v>
      </c>
      <c r="B5834" s="1">
        <v>136</v>
      </c>
      <c r="C5834" s="1" t="s">
        <v>14</v>
      </c>
      <c r="D5834" s="1" t="s">
        <v>53</v>
      </c>
      <c r="E5834" s="1" t="s">
        <v>54</v>
      </c>
      <c r="F5834" s="47">
        <v>714</v>
      </c>
      <c r="G5834" s="34">
        <v>1156.1199999999999</v>
      </c>
      <c r="H5834" s="1" t="s">
        <v>218</v>
      </c>
      <c r="I5834" s="34">
        <v>8.4775000000000007E-3</v>
      </c>
      <c r="J5834" s="34">
        <v>1209.4169999999999</v>
      </c>
      <c r="K5834" s="35" t="str">
        <f t="shared" si="477"/>
        <v>Leenderbos, Groote Heide &amp; De Plateaux_H4030</v>
      </c>
      <c r="L5834" s="36">
        <f>VLOOKUP(D5834,DATA!A:F,5,FALSE)</f>
        <v>1.0986712608830001E-2</v>
      </c>
      <c r="M5834" s="37">
        <f>VLOOKUP(D5834,DATA!A:F,6,FALSE)</f>
        <v>982</v>
      </c>
      <c r="N5834" s="36">
        <f t="shared" si="478"/>
        <v>87.135652459951089</v>
      </c>
      <c r="O5834" s="36">
        <f t="shared" si="479"/>
        <v>87.136696468832369</v>
      </c>
      <c r="P5834" s="36">
        <f t="shared" si="480"/>
        <v>1.0440088812799786E-3</v>
      </c>
      <c r="Q5834" s="36">
        <f t="shared" si="481"/>
        <v>1.2626420891709877E-2</v>
      </c>
    </row>
    <row r="5835" spans="1:17" x14ac:dyDescent="0.3">
      <c r="A5835" s="29">
        <v>2135339</v>
      </c>
      <c r="B5835" s="1">
        <v>136</v>
      </c>
      <c r="C5835" s="1" t="s">
        <v>14</v>
      </c>
      <c r="D5835" s="1" t="s">
        <v>43</v>
      </c>
      <c r="E5835" s="1" t="s">
        <v>44</v>
      </c>
      <c r="F5835" s="47">
        <v>1071</v>
      </c>
      <c r="G5835" s="34">
        <v>1156.1199999999999</v>
      </c>
      <c r="H5835" s="1" t="s">
        <v>218</v>
      </c>
      <c r="I5835" s="34">
        <v>8.4775000000000007E-3</v>
      </c>
      <c r="J5835" s="34">
        <v>780.09079999999994</v>
      </c>
      <c r="K5835" s="35" t="str">
        <f t="shared" si="477"/>
        <v>Leenderbos, Groote Heide &amp; De Plateaux_H7150</v>
      </c>
      <c r="L5835" s="36">
        <f>VLOOKUP(D5835,DATA!A:F,5,FALSE)</f>
        <v>1.3726988247862192E-2</v>
      </c>
      <c r="M5835" s="37">
        <f>VLOOKUP(D5835,DATA!A:F,6,FALSE)</f>
        <v>1285.5</v>
      </c>
      <c r="N5835" s="36">
        <f t="shared" si="478"/>
        <v>14.479803605137636</v>
      </c>
      <c r="O5835" s="36">
        <f t="shared" si="479"/>
        <v>14.481244699345829</v>
      </c>
      <c r="P5835" s="36">
        <f t="shared" si="480"/>
        <v>1.44109420819305E-3</v>
      </c>
      <c r="Q5835" s="36">
        <f t="shared" si="481"/>
        <v>1.1241843337446829E-2</v>
      </c>
    </row>
    <row r="5836" spans="1:17" x14ac:dyDescent="0.3">
      <c r="A5836" s="29">
        <v>2135339</v>
      </c>
      <c r="B5836" s="1">
        <v>136</v>
      </c>
      <c r="C5836" s="1" t="s">
        <v>14</v>
      </c>
      <c r="D5836" s="1" t="s">
        <v>51</v>
      </c>
      <c r="E5836" s="1" t="s">
        <v>52</v>
      </c>
      <c r="F5836" s="47">
        <v>1000</v>
      </c>
      <c r="G5836" s="34">
        <v>1156.1199999999999</v>
      </c>
      <c r="H5836" s="1" t="s">
        <v>218</v>
      </c>
      <c r="I5836" s="34">
        <v>8.4775000000000007E-3</v>
      </c>
      <c r="J5836" s="34">
        <v>359.97543000000002</v>
      </c>
      <c r="K5836" s="35" t="str">
        <f t="shared" si="477"/>
        <v>Leenderbos, Groote Heide &amp; De Plateaux_Lg09</v>
      </c>
      <c r="L5836" s="36">
        <f>VLOOKUP(D5836,DATA!A:F,5,FALSE)</f>
        <v>8.4126827976184013E-3</v>
      </c>
      <c r="M5836" s="37">
        <f>VLOOKUP(D5836,DATA!A:F,6,FALSE)</f>
        <v>1350</v>
      </c>
      <c r="N5836" s="36">
        <f t="shared" si="478"/>
        <v>16.368644372870882</v>
      </c>
      <c r="O5836" s="36">
        <f t="shared" si="479"/>
        <v>16.36962069825055</v>
      </c>
      <c r="P5836" s="36">
        <f t="shared" si="480"/>
        <v>9.763253796677418E-4</v>
      </c>
      <c r="Q5836" s="36">
        <f t="shared" si="481"/>
        <v>3.5145314836580867E-3</v>
      </c>
    </row>
    <row r="5837" spans="1:17" x14ac:dyDescent="0.3">
      <c r="A5837" s="29">
        <v>2135350</v>
      </c>
      <c r="B5837" s="1">
        <v>136</v>
      </c>
      <c r="C5837" s="1" t="s">
        <v>14</v>
      </c>
      <c r="D5837" s="1" t="s">
        <v>53</v>
      </c>
      <c r="E5837" s="1" t="s">
        <v>54</v>
      </c>
      <c r="F5837" s="47">
        <v>714</v>
      </c>
      <c r="G5837" s="34">
        <v>1308.9000000000001</v>
      </c>
      <c r="H5837" s="1" t="s">
        <v>218</v>
      </c>
      <c r="I5837" s="34">
        <v>9.1836999999999995E-3</v>
      </c>
      <c r="J5837" s="34">
        <v>1785.4294</v>
      </c>
      <c r="K5837" s="35" t="str">
        <f t="shared" si="477"/>
        <v>Leenderbos, Groote Heide &amp; De Plateaux_H4030</v>
      </c>
      <c r="L5837" s="36">
        <f>VLOOKUP(D5837,DATA!A:F,5,FALSE)</f>
        <v>1.0986712608830001E-2</v>
      </c>
      <c r="M5837" s="37">
        <f>VLOOKUP(D5837,DATA!A:F,6,FALSE)</f>
        <v>982</v>
      </c>
      <c r="N5837" s="36">
        <f t="shared" si="478"/>
        <v>97.318352779757319</v>
      </c>
      <c r="O5837" s="36">
        <f t="shared" si="479"/>
        <v>97.318616085973332</v>
      </c>
      <c r="P5837" s="36">
        <f t="shared" si="480"/>
        <v>2.6330621601289295E-4</v>
      </c>
      <c r="Q5837" s="36">
        <f t="shared" si="481"/>
        <v>4.7011465927216979E-3</v>
      </c>
    </row>
    <row r="5838" spans="1:17" x14ac:dyDescent="0.3">
      <c r="A5838" s="29">
        <v>2135351</v>
      </c>
      <c r="B5838" s="1">
        <v>136</v>
      </c>
      <c r="C5838" s="1" t="s">
        <v>14</v>
      </c>
      <c r="D5838" s="1" t="s">
        <v>59</v>
      </c>
      <c r="E5838" s="1" t="s">
        <v>60</v>
      </c>
      <c r="F5838" s="47">
        <v>1071</v>
      </c>
      <c r="G5838" s="34">
        <v>1668.24</v>
      </c>
      <c r="H5838" s="1" t="s">
        <v>218</v>
      </c>
      <c r="I5838" s="34">
        <v>1.1136999999999999E-2</v>
      </c>
      <c r="J5838" s="34">
        <v>4358.1646000000001</v>
      </c>
      <c r="K5838" s="35" t="str">
        <f t="shared" si="477"/>
        <v>Leenderbos, Groote Heide &amp; De Plateaux_H9190</v>
      </c>
      <c r="L5838" s="36">
        <f>VLOOKUP(D5838,DATA!A:F,5,FALSE)</f>
        <v>1.3726988247862192E-2</v>
      </c>
      <c r="M5838" s="37">
        <f>VLOOKUP(D5838,DATA!A:F,6,FALSE)</f>
        <v>1285.5</v>
      </c>
      <c r="N5838" s="36">
        <f t="shared" si="478"/>
        <v>99.479991927867204</v>
      </c>
      <c r="O5838" s="36">
        <f t="shared" si="479"/>
        <v>99.48007100600924</v>
      </c>
      <c r="P5838" s="36">
        <f t="shared" si="480"/>
        <v>7.907814203633734E-5</v>
      </c>
      <c r="Q5838" s="36">
        <f t="shared" si="481"/>
        <v>3.4463555925653734E-3</v>
      </c>
    </row>
    <row r="5839" spans="1:17" x14ac:dyDescent="0.3">
      <c r="A5839" s="29">
        <v>2136865</v>
      </c>
      <c r="B5839" s="1">
        <v>136</v>
      </c>
      <c r="C5839" s="1" t="s">
        <v>14</v>
      </c>
      <c r="D5839" s="1" t="s">
        <v>53</v>
      </c>
      <c r="E5839" s="1" t="s">
        <v>54</v>
      </c>
      <c r="F5839" s="47">
        <v>714</v>
      </c>
      <c r="G5839" s="34">
        <v>977.31</v>
      </c>
      <c r="H5839" s="1" t="s">
        <v>218</v>
      </c>
      <c r="I5839" s="34">
        <v>7.3023999999999997E-3</v>
      </c>
      <c r="J5839" s="34">
        <v>6279.902</v>
      </c>
      <c r="K5839" s="35" t="str">
        <f t="shared" si="477"/>
        <v>Leenderbos, Groote Heide &amp; De Plateaux_H4030</v>
      </c>
      <c r="L5839" s="36">
        <f>VLOOKUP(D5839,DATA!A:F,5,FALSE)</f>
        <v>1.0986712608830001E-2</v>
      </c>
      <c r="M5839" s="37">
        <f>VLOOKUP(D5839,DATA!A:F,6,FALSE)</f>
        <v>982</v>
      </c>
      <c r="N5839" s="36">
        <f t="shared" si="478"/>
        <v>48.712092894402623</v>
      </c>
      <c r="O5839" s="36">
        <f t="shared" si="479"/>
        <v>48.714097299958169</v>
      </c>
      <c r="P5839" s="36">
        <f t="shared" si="480"/>
        <v>2.0044055555459295E-3</v>
      </c>
      <c r="Q5839" s="36">
        <f t="shared" si="481"/>
        <v>0.12587470457083993</v>
      </c>
    </row>
    <row r="5840" spans="1:17" x14ac:dyDescent="0.3">
      <c r="A5840" s="29">
        <v>2136866</v>
      </c>
      <c r="B5840" s="1">
        <v>136</v>
      </c>
      <c r="C5840" s="1" t="s">
        <v>14</v>
      </c>
      <c r="D5840" s="1" t="s">
        <v>57</v>
      </c>
      <c r="E5840" s="1" t="s">
        <v>58</v>
      </c>
      <c r="F5840" s="47">
        <v>714</v>
      </c>
      <c r="G5840" s="34">
        <v>930.18</v>
      </c>
      <c r="H5840" s="1" t="s">
        <v>218</v>
      </c>
      <c r="I5840" s="34">
        <v>6.9873000000000001E-3</v>
      </c>
      <c r="J5840" s="34">
        <v>17.689705</v>
      </c>
      <c r="K5840" s="35" t="str">
        <f t="shared" si="477"/>
        <v>Leenderbos, Groote Heide &amp; De Plateaux_H3160</v>
      </c>
      <c r="L5840" s="36">
        <f>VLOOKUP(D5840,DATA!A:F,5,FALSE)</f>
        <v>1.0986712608830001E-2</v>
      </c>
      <c r="M5840" s="37">
        <f>VLOOKUP(D5840,DATA!A:F,6,FALSE)</f>
        <v>982</v>
      </c>
      <c r="N5840" s="36">
        <f t="shared" si="478"/>
        <v>36.139110418380909</v>
      </c>
      <c r="O5840" s="36">
        <f t="shared" si="479"/>
        <v>36.140882134748843</v>
      </c>
      <c r="P5840" s="36">
        <f t="shared" si="480"/>
        <v>1.7717163679336068E-3</v>
      </c>
      <c r="Q5840" s="36">
        <f t="shared" si="481"/>
        <v>3.1341139892416962E-4</v>
      </c>
    </row>
    <row r="5841" spans="1:17" x14ac:dyDescent="0.3">
      <c r="A5841" s="29">
        <v>2136868</v>
      </c>
      <c r="B5841" s="1">
        <v>136</v>
      </c>
      <c r="C5841" s="1" t="s">
        <v>14</v>
      </c>
      <c r="D5841" s="1" t="s">
        <v>41</v>
      </c>
      <c r="E5841" s="1" t="s">
        <v>42</v>
      </c>
      <c r="F5841" s="47">
        <v>1071</v>
      </c>
      <c r="G5841" s="34">
        <v>1418.66</v>
      </c>
      <c r="H5841" s="1" t="s">
        <v>218</v>
      </c>
      <c r="I5841" s="34">
        <v>1.0568900000000001E-2</v>
      </c>
      <c r="J5841" s="34">
        <v>305.3646</v>
      </c>
      <c r="K5841" s="35" t="str">
        <f t="shared" si="477"/>
        <v>Leenderbos, Groote Heide &amp; De Plateaux_H4010A</v>
      </c>
      <c r="L5841" s="36">
        <f>VLOOKUP(D5841,DATA!A:F,5,FALSE)</f>
        <v>1.3726988247862192E-2</v>
      </c>
      <c r="M5841" s="37">
        <f>VLOOKUP(D5841,DATA!A:F,6,FALSE)</f>
        <v>1285.5</v>
      </c>
      <c r="N5841" s="36">
        <f t="shared" si="478"/>
        <v>86.150966740706863</v>
      </c>
      <c r="O5841" s="36">
        <f t="shared" si="479"/>
        <v>86.152697600486576</v>
      </c>
      <c r="P5841" s="36">
        <f t="shared" si="480"/>
        <v>1.7308597797125458E-3</v>
      </c>
      <c r="Q5841" s="36">
        <f t="shared" si="481"/>
        <v>5.285433042880097E-3</v>
      </c>
    </row>
    <row r="5842" spans="1:17" x14ac:dyDescent="0.3">
      <c r="A5842" s="29">
        <v>2136868</v>
      </c>
      <c r="B5842" s="1">
        <v>136</v>
      </c>
      <c r="C5842" s="1" t="s">
        <v>14</v>
      </c>
      <c r="D5842" s="1" t="s">
        <v>43</v>
      </c>
      <c r="E5842" s="1" t="s">
        <v>44</v>
      </c>
      <c r="F5842" s="47">
        <v>1071</v>
      </c>
      <c r="G5842" s="34">
        <v>1418.66</v>
      </c>
      <c r="H5842" s="1" t="s">
        <v>218</v>
      </c>
      <c r="I5842" s="34">
        <v>1.0568900000000001E-2</v>
      </c>
      <c r="J5842" s="34">
        <v>132.71532999999999</v>
      </c>
      <c r="K5842" s="35" t="str">
        <f t="shared" si="477"/>
        <v>Leenderbos, Groote Heide &amp; De Plateaux_H7150</v>
      </c>
      <c r="L5842" s="36">
        <f>VLOOKUP(D5842,DATA!A:F,5,FALSE)</f>
        <v>1.3726988247862192E-2</v>
      </c>
      <c r="M5842" s="37">
        <f>VLOOKUP(D5842,DATA!A:F,6,FALSE)</f>
        <v>1285.5</v>
      </c>
      <c r="N5842" s="36">
        <f t="shared" si="478"/>
        <v>86.150966740706863</v>
      </c>
      <c r="O5842" s="36">
        <f t="shared" si="479"/>
        <v>86.152697600486576</v>
      </c>
      <c r="P5842" s="36">
        <f t="shared" si="480"/>
        <v>1.7308597797125458E-3</v>
      </c>
      <c r="Q5842" s="36">
        <f t="shared" si="481"/>
        <v>2.2971162684827782E-3</v>
      </c>
    </row>
    <row r="5843" spans="1:17" x14ac:dyDescent="0.3">
      <c r="A5843" s="29">
        <v>2138394</v>
      </c>
      <c r="B5843" s="1">
        <v>136</v>
      </c>
      <c r="C5843" s="1" t="s">
        <v>14</v>
      </c>
      <c r="D5843" s="1" t="s">
        <v>53</v>
      </c>
      <c r="E5843" s="1" t="s">
        <v>54</v>
      </c>
      <c r="F5843" s="47">
        <v>714</v>
      </c>
      <c r="G5843" s="34">
        <v>1173.33</v>
      </c>
      <c r="H5843" s="1" t="s">
        <v>218</v>
      </c>
      <c r="I5843" s="34">
        <v>8.6751999999999992E-3</v>
      </c>
      <c r="J5843" s="34">
        <v>989.96500000000003</v>
      </c>
      <c r="K5843" s="35" t="str">
        <f t="shared" si="477"/>
        <v>Leenderbos, Groote Heide &amp; De Plateaux_H4030</v>
      </c>
      <c r="L5843" s="36">
        <f>VLOOKUP(D5843,DATA!A:F,5,FALSE)</f>
        <v>1.0986712608830001E-2</v>
      </c>
      <c r="M5843" s="37">
        <f>VLOOKUP(D5843,DATA!A:F,6,FALSE)</f>
        <v>982</v>
      </c>
      <c r="N5843" s="36">
        <f t="shared" si="478"/>
        <v>89.110592893100616</v>
      </c>
      <c r="O5843" s="36">
        <f t="shared" si="479"/>
        <v>89.111517728913284</v>
      </c>
      <c r="P5843" s="36">
        <f t="shared" si="480"/>
        <v>9.2483581266833426E-4</v>
      </c>
      <c r="Q5843" s="36">
        <f t="shared" si="481"/>
        <v>9.1555508528820759E-3</v>
      </c>
    </row>
    <row r="5844" spans="1:17" x14ac:dyDescent="0.3">
      <c r="A5844" s="29">
        <v>2138394</v>
      </c>
      <c r="B5844" s="1">
        <v>136</v>
      </c>
      <c r="C5844" s="1" t="s">
        <v>14</v>
      </c>
      <c r="D5844" s="1" t="s">
        <v>43</v>
      </c>
      <c r="E5844" s="1" t="s">
        <v>44</v>
      </c>
      <c r="F5844" s="47">
        <v>1071</v>
      </c>
      <c r="G5844" s="34">
        <v>1173.33</v>
      </c>
      <c r="H5844" s="1" t="s">
        <v>218</v>
      </c>
      <c r="I5844" s="34">
        <v>8.6751999999999992E-3</v>
      </c>
      <c r="J5844" s="34">
        <v>4883.7830000000004</v>
      </c>
      <c r="K5844" s="35" t="str">
        <f t="shared" si="477"/>
        <v>Leenderbos, Groote Heide &amp; De Plateaux_H7150</v>
      </c>
      <c r="L5844" s="36">
        <f>VLOOKUP(D5844,DATA!A:F,5,FALSE)</f>
        <v>1.3726988247862192E-2</v>
      </c>
      <c r="M5844" s="37">
        <f>VLOOKUP(D5844,DATA!A:F,6,FALSE)</f>
        <v>1285.5</v>
      </c>
      <c r="N5844" s="36">
        <f t="shared" si="478"/>
        <v>17.657070848560146</v>
      </c>
      <c r="O5844" s="36">
        <f t="shared" si="479"/>
        <v>17.658802324480217</v>
      </c>
      <c r="P5844" s="36">
        <f t="shared" si="480"/>
        <v>1.7314759200708352E-3</v>
      </c>
      <c r="Q5844" s="36">
        <f t="shared" si="481"/>
        <v>8.4561526633513046E-2</v>
      </c>
    </row>
    <row r="5845" spans="1:17" x14ac:dyDescent="0.3">
      <c r="A5845" s="29">
        <v>2138395</v>
      </c>
      <c r="B5845" s="1">
        <v>136</v>
      </c>
      <c r="C5845" s="1" t="s">
        <v>14</v>
      </c>
      <c r="D5845" s="1" t="s">
        <v>53</v>
      </c>
      <c r="E5845" s="1" t="s">
        <v>54</v>
      </c>
      <c r="F5845" s="47">
        <v>714</v>
      </c>
      <c r="G5845" s="34">
        <v>989.06</v>
      </c>
      <c r="H5845" s="1" t="s">
        <v>218</v>
      </c>
      <c r="I5845" s="34">
        <v>7.4555999999999997E-3</v>
      </c>
      <c r="J5845" s="34">
        <v>825.95360000000005</v>
      </c>
      <c r="K5845" s="35" t="str">
        <f t="shared" si="477"/>
        <v>Leenderbos, Groote Heide &amp; De Plateaux_H4030</v>
      </c>
      <c r="L5845" s="36">
        <f>VLOOKUP(D5845,DATA!A:F,5,FALSE)</f>
        <v>1.0986712608830001E-2</v>
      </c>
      <c r="M5845" s="37">
        <f>VLOOKUP(D5845,DATA!A:F,6,FALSE)</f>
        <v>982</v>
      </c>
      <c r="N5845" s="36">
        <f t="shared" si="478"/>
        <v>51.938183114069595</v>
      </c>
      <c r="O5845" s="36">
        <f t="shared" si="479"/>
        <v>51.940227847096935</v>
      </c>
      <c r="P5845" s="36">
        <f t="shared" si="480"/>
        <v>2.0447330273398734E-3</v>
      </c>
      <c r="Q5845" s="36">
        <f t="shared" si="481"/>
        <v>1.688854604970267E-2</v>
      </c>
    </row>
    <row r="5846" spans="1:17" x14ac:dyDescent="0.3">
      <c r="A5846" s="29">
        <v>2138396</v>
      </c>
      <c r="B5846" s="1">
        <v>136</v>
      </c>
      <c r="C5846" s="1" t="s">
        <v>14</v>
      </c>
      <c r="D5846" s="1" t="s">
        <v>57</v>
      </c>
      <c r="E5846" s="1" t="s">
        <v>58</v>
      </c>
      <c r="F5846" s="47">
        <v>714</v>
      </c>
      <c r="G5846" s="34">
        <v>944.45</v>
      </c>
      <c r="H5846" s="1" t="s">
        <v>218</v>
      </c>
      <c r="I5846" s="34">
        <v>7.1215000000000002E-3</v>
      </c>
      <c r="J5846" s="34">
        <v>1289.4812999999999</v>
      </c>
      <c r="K5846" s="35" t="str">
        <f t="shared" si="477"/>
        <v>Leenderbos, Groote Heide &amp; De Plateaux_H3160</v>
      </c>
      <c r="L5846" s="36">
        <f>VLOOKUP(D5846,DATA!A:F,5,FALSE)</f>
        <v>1.0986712608830001E-2</v>
      </c>
      <c r="M5846" s="37">
        <f>VLOOKUP(D5846,DATA!A:F,6,FALSE)</f>
        <v>982</v>
      </c>
      <c r="N5846" s="36">
        <f t="shared" si="478"/>
        <v>39.830058322420903</v>
      </c>
      <c r="O5846" s="36">
        <f t="shared" si="479"/>
        <v>39.831933460405516</v>
      </c>
      <c r="P5846" s="36">
        <f t="shared" si="480"/>
        <v>1.8751379846122518E-3</v>
      </c>
      <c r="Q5846" s="36">
        <f t="shared" si="481"/>
        <v>2.4179553660771864E-2</v>
      </c>
    </row>
    <row r="5847" spans="1:17" x14ac:dyDescent="0.3">
      <c r="A5847" s="29">
        <v>2138397</v>
      </c>
      <c r="B5847" s="1">
        <v>136</v>
      </c>
      <c r="C5847" s="1" t="s">
        <v>14</v>
      </c>
      <c r="D5847" s="1" t="s">
        <v>41</v>
      </c>
      <c r="E5847" s="1" t="s">
        <v>42</v>
      </c>
      <c r="F5847" s="47">
        <v>1071</v>
      </c>
      <c r="G5847" s="34">
        <v>1076.73</v>
      </c>
      <c r="H5847" s="1" t="s">
        <v>218</v>
      </c>
      <c r="I5847" s="34">
        <v>8.0847000000000002E-3</v>
      </c>
      <c r="J5847" s="34">
        <v>7443.5529999999999</v>
      </c>
      <c r="K5847" s="35" t="str">
        <f t="shared" si="477"/>
        <v>Leenderbos, Groote Heide &amp; De Plateaux_H4010A</v>
      </c>
      <c r="L5847" s="36">
        <f>VLOOKUP(D5847,DATA!A:F,5,FALSE)</f>
        <v>1.3726988247862192E-2</v>
      </c>
      <c r="M5847" s="37">
        <f>VLOOKUP(D5847,DATA!A:F,6,FALSE)</f>
        <v>1285.5</v>
      </c>
      <c r="N5847" s="36">
        <f t="shared" si="478"/>
        <v>5.387116754309841</v>
      </c>
      <c r="O5847" s="36">
        <f t="shared" si="479"/>
        <v>5.3876824297699955</v>
      </c>
      <c r="P5847" s="36">
        <f t="shared" si="480"/>
        <v>5.6567546015440229E-4</v>
      </c>
      <c r="Q5847" s="36">
        <f t="shared" si="481"/>
        <v>4.2106352684586817E-2</v>
      </c>
    </row>
    <row r="5848" spans="1:17" x14ac:dyDescent="0.3">
      <c r="A5848" s="29">
        <v>2138397</v>
      </c>
      <c r="B5848" s="1">
        <v>136</v>
      </c>
      <c r="C5848" s="1" t="s">
        <v>14</v>
      </c>
      <c r="D5848" s="1" t="s">
        <v>43</v>
      </c>
      <c r="E5848" s="1" t="s">
        <v>44</v>
      </c>
      <c r="F5848" s="47">
        <v>1071</v>
      </c>
      <c r="G5848" s="34">
        <v>1076.73</v>
      </c>
      <c r="H5848" s="1" t="s">
        <v>218</v>
      </c>
      <c r="I5848" s="34">
        <v>8.0847000000000002E-3</v>
      </c>
      <c r="J5848" s="34">
        <v>444.17297000000002</v>
      </c>
      <c r="K5848" s="35" t="str">
        <f t="shared" si="477"/>
        <v>Leenderbos, Groote Heide &amp; De Plateaux_H7150</v>
      </c>
      <c r="L5848" s="36">
        <f>VLOOKUP(D5848,DATA!A:F,5,FALSE)</f>
        <v>1.3726988247862192E-2</v>
      </c>
      <c r="M5848" s="37">
        <f>VLOOKUP(D5848,DATA!A:F,6,FALSE)</f>
        <v>1285.5</v>
      </c>
      <c r="N5848" s="36">
        <f t="shared" si="478"/>
        <v>5.387116754309841</v>
      </c>
      <c r="O5848" s="36">
        <f t="shared" si="479"/>
        <v>5.3876824297699955</v>
      </c>
      <c r="P5848" s="36">
        <f t="shared" si="480"/>
        <v>5.6567546015440229E-4</v>
      </c>
      <c r="Q5848" s="36">
        <f t="shared" si="481"/>
        <v>2.5125774919289756E-3</v>
      </c>
    </row>
    <row r="5849" spans="1:17" x14ac:dyDescent="0.3">
      <c r="A5849" s="29">
        <v>2138397</v>
      </c>
      <c r="B5849" s="1">
        <v>136</v>
      </c>
      <c r="C5849" s="1" t="s">
        <v>14</v>
      </c>
      <c r="D5849" s="1" t="s">
        <v>51</v>
      </c>
      <c r="E5849" s="1" t="s">
        <v>52</v>
      </c>
      <c r="F5849" s="47">
        <v>1000</v>
      </c>
      <c r="G5849" s="34">
        <v>1076.73</v>
      </c>
      <c r="H5849" s="1" t="s">
        <v>218</v>
      </c>
      <c r="I5849" s="34">
        <v>8.0847000000000002E-3</v>
      </c>
      <c r="J5849" s="34">
        <v>10.908989999999999</v>
      </c>
      <c r="K5849" s="35" t="str">
        <f t="shared" si="477"/>
        <v>Leenderbos, Groote Heide &amp; De Plateaux_Lg09</v>
      </c>
      <c r="L5849" s="36">
        <f>VLOOKUP(D5849,DATA!A:F,5,FALSE)</f>
        <v>8.4126827976184013E-3</v>
      </c>
      <c r="M5849" s="37">
        <f>VLOOKUP(D5849,DATA!A:F,6,FALSE)</f>
        <v>1350</v>
      </c>
      <c r="N5849" s="36">
        <f t="shared" si="478"/>
        <v>9.1211299410795057</v>
      </c>
      <c r="O5849" s="36">
        <f t="shared" si="479"/>
        <v>9.1216937371691831</v>
      </c>
      <c r="P5849" s="36">
        <f t="shared" si="480"/>
        <v>5.6379608967738193E-4</v>
      </c>
      <c r="Q5849" s="36">
        <f t="shared" si="481"/>
        <v>6.1504459043296619E-5</v>
      </c>
    </row>
    <row r="5850" spans="1:17" x14ac:dyDescent="0.3">
      <c r="A5850" s="29">
        <v>2138409</v>
      </c>
      <c r="B5850" s="1">
        <v>136</v>
      </c>
      <c r="C5850" s="1" t="s">
        <v>14</v>
      </c>
      <c r="D5850" s="1" t="s">
        <v>61</v>
      </c>
      <c r="E5850" s="1" t="s">
        <v>62</v>
      </c>
      <c r="F5850" s="47">
        <v>714</v>
      </c>
      <c r="G5850" s="34">
        <v>1623.32</v>
      </c>
      <c r="H5850" s="1" t="s">
        <v>218</v>
      </c>
      <c r="I5850" s="34">
        <v>1.08679E-2</v>
      </c>
      <c r="J5850" s="34">
        <v>771.45214999999996</v>
      </c>
      <c r="K5850" s="35" t="str">
        <f t="shared" si="477"/>
        <v>Leenderbos, Groote Heide &amp; De Plateaux_H2330</v>
      </c>
      <c r="L5850" s="36">
        <f>VLOOKUP(D5850,DATA!A:F,5,FALSE)</f>
        <v>1.0986712608830001E-2</v>
      </c>
      <c r="M5850" s="37">
        <f>VLOOKUP(D5850,DATA!A:F,6,FALSE)</f>
        <v>982</v>
      </c>
      <c r="N5850" s="36">
        <f t="shared" si="478"/>
        <v>99.912987096229671</v>
      </c>
      <c r="O5850" s="36">
        <f t="shared" si="479"/>
        <v>99.912997476128481</v>
      </c>
      <c r="P5850" s="36">
        <f t="shared" si="480"/>
        <v>1.0379898810697341E-5</v>
      </c>
      <c r="Q5850" s="36">
        <f t="shared" si="481"/>
        <v>8.0075952542949053E-5</v>
      </c>
    </row>
    <row r="5851" spans="1:17" x14ac:dyDescent="0.3">
      <c r="A5851" s="29">
        <v>2139922</v>
      </c>
      <c r="B5851" s="1">
        <v>136</v>
      </c>
      <c r="C5851" s="1" t="s">
        <v>14</v>
      </c>
      <c r="D5851" s="1" t="s">
        <v>43</v>
      </c>
      <c r="E5851" s="1" t="s">
        <v>44</v>
      </c>
      <c r="F5851" s="47">
        <v>1071</v>
      </c>
      <c r="G5851" s="34">
        <v>1560.8</v>
      </c>
      <c r="H5851" s="1" t="s">
        <v>218</v>
      </c>
      <c r="I5851" s="34">
        <v>1.1621299999999999E-2</v>
      </c>
      <c r="J5851" s="34">
        <v>5.6240790000000001</v>
      </c>
      <c r="K5851" s="35" t="str">
        <f t="shared" si="477"/>
        <v>Leenderbos, Groote Heide &amp; De Plateaux_H7150</v>
      </c>
      <c r="L5851" s="36">
        <f>VLOOKUP(D5851,DATA!A:F,5,FALSE)</f>
        <v>1.3726988247862192E-2</v>
      </c>
      <c r="M5851" s="37">
        <f>VLOOKUP(D5851,DATA!A:F,6,FALSE)</f>
        <v>1285.5</v>
      </c>
      <c r="N5851" s="36">
        <f t="shared" si="478"/>
        <v>97.766560581125674</v>
      </c>
      <c r="O5851" s="36">
        <f t="shared" si="479"/>
        <v>97.766908887478309</v>
      </c>
      <c r="P5851" s="36">
        <f t="shared" si="480"/>
        <v>3.4830635263460863E-4</v>
      </c>
      <c r="Q5851" s="36">
        <f t="shared" si="481"/>
        <v>1.9589024434188974E-5</v>
      </c>
    </row>
    <row r="5852" spans="1:17" x14ac:dyDescent="0.3">
      <c r="A5852" s="29">
        <v>2139923</v>
      </c>
      <c r="B5852" s="1">
        <v>136</v>
      </c>
      <c r="C5852" s="1" t="s">
        <v>14</v>
      </c>
      <c r="D5852" s="1" t="s">
        <v>53</v>
      </c>
      <c r="E5852" s="1" t="s">
        <v>54</v>
      </c>
      <c r="F5852" s="47">
        <v>714</v>
      </c>
      <c r="G5852" s="34">
        <v>1022.85</v>
      </c>
      <c r="H5852" s="1" t="s">
        <v>218</v>
      </c>
      <c r="I5852" s="34">
        <v>7.6882000000000001E-3</v>
      </c>
      <c r="J5852" s="34">
        <v>5965.5312000000004</v>
      </c>
      <c r="K5852" s="35" t="str">
        <f t="shared" si="477"/>
        <v>Leenderbos, Groote Heide &amp; De Plateaux_H4030</v>
      </c>
      <c r="L5852" s="36">
        <f>VLOOKUP(D5852,DATA!A:F,5,FALSE)</f>
        <v>1.0986712608830001E-2</v>
      </c>
      <c r="M5852" s="37">
        <f>VLOOKUP(D5852,DATA!A:F,6,FALSE)</f>
        <v>982</v>
      </c>
      <c r="N5852" s="36">
        <f t="shared" si="478"/>
        <v>61.035560005888463</v>
      </c>
      <c r="O5852" s="36">
        <f t="shared" si="479"/>
        <v>61.037568820047319</v>
      </c>
      <c r="P5852" s="36">
        <f t="shared" si="480"/>
        <v>2.0088141588558983E-3</v>
      </c>
      <c r="Q5852" s="36">
        <f t="shared" si="481"/>
        <v>0.11983643539656619</v>
      </c>
    </row>
    <row r="5853" spans="1:17" x14ac:dyDescent="0.3">
      <c r="A5853" s="29">
        <v>2139923</v>
      </c>
      <c r="B5853" s="1">
        <v>136</v>
      </c>
      <c r="C5853" s="1" t="s">
        <v>14</v>
      </c>
      <c r="D5853" s="1" t="s">
        <v>51</v>
      </c>
      <c r="E5853" s="1" t="s">
        <v>52</v>
      </c>
      <c r="F5853" s="47">
        <v>1000</v>
      </c>
      <c r="G5853" s="34">
        <v>1022.85</v>
      </c>
      <c r="H5853" s="1" t="s">
        <v>218</v>
      </c>
      <c r="I5853" s="34">
        <v>7.6882000000000001E-3</v>
      </c>
      <c r="J5853" s="34">
        <v>1510.3008</v>
      </c>
      <c r="K5853" s="35" t="str">
        <f t="shared" si="477"/>
        <v>Leenderbos, Groote Heide &amp; De Plateaux_Lg09</v>
      </c>
      <c r="L5853" s="36">
        <f>VLOOKUP(D5853,DATA!A:F,5,FALSE)</f>
        <v>8.4126827976184013E-3</v>
      </c>
      <c r="M5853" s="37">
        <f>VLOOKUP(D5853,DATA!A:F,6,FALSE)</f>
        <v>1350</v>
      </c>
      <c r="N5853" s="36">
        <f t="shared" si="478"/>
        <v>5.9962005326049415</v>
      </c>
      <c r="O5853" s="36">
        <f t="shared" si="479"/>
        <v>5.9965651128252295</v>
      </c>
      <c r="P5853" s="36">
        <f t="shared" si="480"/>
        <v>3.645802202880688E-4</v>
      </c>
      <c r="Q5853" s="36">
        <f t="shared" si="481"/>
        <v>5.5062579836524647E-3</v>
      </c>
    </row>
    <row r="5854" spans="1:17" x14ac:dyDescent="0.3">
      <c r="A5854" s="29">
        <v>2139924</v>
      </c>
      <c r="B5854" s="1">
        <v>136</v>
      </c>
      <c r="C5854" s="1" t="s">
        <v>14</v>
      </c>
      <c r="D5854" s="1" t="s">
        <v>57</v>
      </c>
      <c r="E5854" s="1" t="s">
        <v>58</v>
      </c>
      <c r="F5854" s="47">
        <v>714</v>
      </c>
      <c r="G5854" s="34">
        <v>1002.62</v>
      </c>
      <c r="H5854" s="1" t="s">
        <v>218</v>
      </c>
      <c r="I5854" s="34">
        <v>7.5192000000000002E-3</v>
      </c>
      <c r="J5854" s="34">
        <v>1310.7081000000001</v>
      </c>
      <c r="K5854" s="35" t="str">
        <f t="shared" si="477"/>
        <v>Leenderbos, Groote Heide &amp; De Plateaux_H3160</v>
      </c>
      <c r="L5854" s="36">
        <f>VLOOKUP(D5854,DATA!A:F,5,FALSE)</f>
        <v>1.0986712608830001E-2</v>
      </c>
      <c r="M5854" s="37">
        <f>VLOOKUP(D5854,DATA!A:F,6,FALSE)</f>
        <v>982</v>
      </c>
      <c r="N5854" s="36">
        <f t="shared" si="478"/>
        <v>55.639551021414768</v>
      </c>
      <c r="O5854" s="36">
        <f t="shared" si="479"/>
        <v>55.641590020013261</v>
      </c>
      <c r="P5854" s="36">
        <f t="shared" si="480"/>
        <v>2.0389985984934356E-3</v>
      </c>
      <c r="Q5854" s="36">
        <f t="shared" si="481"/>
        <v>2.6725319789339941E-2</v>
      </c>
    </row>
    <row r="5855" spans="1:17" x14ac:dyDescent="0.3">
      <c r="A5855" s="29">
        <v>2139924</v>
      </c>
      <c r="B5855" s="1">
        <v>136</v>
      </c>
      <c r="C5855" s="1" t="s">
        <v>14</v>
      </c>
      <c r="D5855" s="1" t="s">
        <v>53</v>
      </c>
      <c r="E5855" s="1" t="s">
        <v>54</v>
      </c>
      <c r="F5855" s="47">
        <v>714</v>
      </c>
      <c r="G5855" s="34">
        <v>1002.62</v>
      </c>
      <c r="H5855" s="1" t="s">
        <v>218</v>
      </c>
      <c r="I5855" s="34">
        <v>7.5192000000000002E-3</v>
      </c>
      <c r="J5855" s="34">
        <v>147.76015000000001</v>
      </c>
      <c r="K5855" s="35" t="str">
        <f t="shared" si="477"/>
        <v>Leenderbos, Groote Heide &amp; De Plateaux_H4030</v>
      </c>
      <c r="L5855" s="36">
        <f>VLOOKUP(D5855,DATA!A:F,5,FALSE)</f>
        <v>1.0986712608830001E-2</v>
      </c>
      <c r="M5855" s="37">
        <f>VLOOKUP(D5855,DATA!A:F,6,FALSE)</f>
        <v>982</v>
      </c>
      <c r="N5855" s="36">
        <f t="shared" si="478"/>
        <v>55.639551021414768</v>
      </c>
      <c r="O5855" s="36">
        <f t="shared" si="479"/>
        <v>55.641590020013261</v>
      </c>
      <c r="P5855" s="36">
        <f t="shared" si="480"/>
        <v>2.0389985984934356E-3</v>
      </c>
      <c r="Q5855" s="36">
        <f t="shared" si="481"/>
        <v>3.0128273876317987E-3</v>
      </c>
    </row>
    <row r="5856" spans="1:17" x14ac:dyDescent="0.3">
      <c r="A5856" s="29">
        <v>2139926</v>
      </c>
      <c r="B5856" s="1">
        <v>136</v>
      </c>
      <c r="C5856" s="1" t="s">
        <v>14</v>
      </c>
      <c r="D5856" s="1" t="s">
        <v>41</v>
      </c>
      <c r="E5856" s="1" t="s">
        <v>42</v>
      </c>
      <c r="F5856" s="47">
        <v>1071</v>
      </c>
      <c r="G5856" s="34">
        <v>1239.96</v>
      </c>
      <c r="H5856" s="1" t="s">
        <v>218</v>
      </c>
      <c r="I5856" s="34">
        <v>9.2367999999999999E-3</v>
      </c>
      <c r="J5856" s="34">
        <v>639.19690000000003</v>
      </c>
      <c r="K5856" s="35" t="str">
        <f t="shared" si="477"/>
        <v>Leenderbos, Groote Heide &amp; De Plateaux_H4010A</v>
      </c>
      <c r="L5856" s="36">
        <f>VLOOKUP(D5856,DATA!A:F,5,FALSE)</f>
        <v>1.3726988247862192E-2</v>
      </c>
      <c r="M5856" s="37">
        <f>VLOOKUP(D5856,DATA!A:F,6,FALSE)</f>
        <v>1285.5</v>
      </c>
      <c r="N5856" s="36">
        <f t="shared" si="478"/>
        <v>34.861628506677015</v>
      </c>
      <c r="O5856" s="36">
        <f t="shared" si="479"/>
        <v>34.864507825158768</v>
      </c>
      <c r="P5856" s="36">
        <f t="shared" si="480"/>
        <v>2.8793184817530459E-3</v>
      </c>
      <c r="Q5856" s="36">
        <f t="shared" si="481"/>
        <v>1.8404514476492537E-2</v>
      </c>
    </row>
    <row r="5857" spans="1:17" x14ac:dyDescent="0.3">
      <c r="A5857" s="31">
        <v>2139929</v>
      </c>
      <c r="B5857" s="19">
        <v>136</v>
      </c>
      <c r="C5857" s="19" t="s">
        <v>14</v>
      </c>
      <c r="D5857" s="19" t="s">
        <v>15</v>
      </c>
      <c r="E5857" s="19" t="s">
        <v>16</v>
      </c>
      <c r="F5857" s="49">
        <v>2400</v>
      </c>
      <c r="G5857" s="42">
        <v>1326.61</v>
      </c>
      <c r="H5857" s="19" t="s">
        <v>216</v>
      </c>
      <c r="I5857" s="42">
        <v>9.9906999999999999E-3</v>
      </c>
      <c r="J5857" s="42">
        <v>1030.146</v>
      </c>
      <c r="K5857" s="43" t="str">
        <f t="shared" si="477"/>
        <v>Leenderbos, Groote Heide &amp; De Plateaux_H0000</v>
      </c>
      <c r="L5857" s="44" t="e">
        <f>VLOOKUP(D5857,DATA!A:F,5,FALSE)</f>
        <v>#N/A</v>
      </c>
      <c r="M5857" s="45" t="e">
        <f>VLOOKUP(D5857,DATA!A:F,6,FALSE)</f>
        <v>#N/A</v>
      </c>
      <c r="N5857" s="44" t="e">
        <f t="shared" si="478"/>
        <v>#N/A</v>
      </c>
      <c r="O5857" s="44" t="e">
        <f t="shared" si="479"/>
        <v>#N/A</v>
      </c>
      <c r="P5857" s="44" t="e">
        <f t="shared" si="480"/>
        <v>#N/A</v>
      </c>
      <c r="Q5857" s="44">
        <f t="shared" si="481"/>
        <v>0</v>
      </c>
    </row>
    <row r="5858" spans="1:17" x14ac:dyDescent="0.3">
      <c r="A5858" s="29">
        <v>2141452</v>
      </c>
      <c r="B5858" s="1">
        <v>136</v>
      </c>
      <c r="C5858" s="1" t="s">
        <v>14</v>
      </c>
      <c r="D5858" s="1" t="s">
        <v>53</v>
      </c>
      <c r="E5858" s="1" t="s">
        <v>54</v>
      </c>
      <c r="F5858" s="47">
        <v>714</v>
      </c>
      <c r="G5858" s="34">
        <v>1227.47</v>
      </c>
      <c r="H5858" s="1" t="s">
        <v>218</v>
      </c>
      <c r="I5858" s="34">
        <v>9.1816999999999992E-3</v>
      </c>
      <c r="J5858" s="34">
        <v>433.74874999999997</v>
      </c>
      <c r="K5858" s="35" t="str">
        <f t="shared" si="477"/>
        <v>Leenderbos, Groote Heide &amp; De Plateaux_H4030</v>
      </c>
      <c r="L5858" s="36">
        <f>VLOOKUP(D5858,DATA!A:F,5,FALSE)</f>
        <v>1.0986712608830001E-2</v>
      </c>
      <c r="M5858" s="37">
        <f>VLOOKUP(D5858,DATA!A:F,6,FALSE)</f>
        <v>982</v>
      </c>
      <c r="N5858" s="36">
        <f t="shared" si="478"/>
        <v>93.68439657223243</v>
      </c>
      <c r="O5858" s="36">
        <f t="shared" si="479"/>
        <v>93.68499340662369</v>
      </c>
      <c r="P5858" s="36">
        <f t="shared" si="480"/>
        <v>5.968343912599039E-4</v>
      </c>
      <c r="Q5858" s="36">
        <f t="shared" si="481"/>
        <v>2.5887617116599421E-3</v>
      </c>
    </row>
    <row r="5859" spans="1:17" x14ac:dyDescent="0.3">
      <c r="A5859" s="29">
        <v>2141452</v>
      </c>
      <c r="B5859" s="1">
        <v>136</v>
      </c>
      <c r="C5859" s="1" t="s">
        <v>14</v>
      </c>
      <c r="D5859" s="1" t="s">
        <v>43</v>
      </c>
      <c r="E5859" s="1" t="s">
        <v>44</v>
      </c>
      <c r="F5859" s="47">
        <v>1071</v>
      </c>
      <c r="G5859" s="34">
        <v>1227.47</v>
      </c>
      <c r="H5859" s="1" t="s">
        <v>218</v>
      </c>
      <c r="I5859" s="34">
        <v>9.1816999999999992E-3</v>
      </c>
      <c r="J5859" s="34">
        <v>7570.6289999999999</v>
      </c>
      <c r="K5859" s="35" t="str">
        <f t="shared" si="477"/>
        <v>Leenderbos, Groote Heide &amp; De Plateaux_H7150</v>
      </c>
      <c r="L5859" s="36">
        <f>VLOOKUP(D5859,DATA!A:F,5,FALSE)</f>
        <v>1.3726988247862192E-2</v>
      </c>
      <c r="M5859" s="37">
        <f>VLOOKUP(D5859,DATA!A:F,6,FALSE)</f>
        <v>1285.5</v>
      </c>
      <c r="N5859" s="36">
        <f t="shared" si="478"/>
        <v>31.0758180081849</v>
      </c>
      <c r="O5859" s="36">
        <f t="shared" si="479"/>
        <v>31.078517629873232</v>
      </c>
      <c r="P5859" s="36">
        <f t="shared" si="480"/>
        <v>2.6996216883325985E-3</v>
      </c>
      <c r="Q5859" s="36">
        <f t="shared" si="481"/>
        <v>0.20437834242719732</v>
      </c>
    </row>
    <row r="5860" spans="1:17" x14ac:dyDescent="0.3">
      <c r="A5860" s="29">
        <v>2141452</v>
      </c>
      <c r="B5860" s="1">
        <v>136</v>
      </c>
      <c r="C5860" s="1" t="s">
        <v>14</v>
      </c>
      <c r="D5860" s="1" t="s">
        <v>51</v>
      </c>
      <c r="E5860" s="1" t="s">
        <v>52</v>
      </c>
      <c r="F5860" s="47">
        <v>1000</v>
      </c>
      <c r="G5860" s="34">
        <v>1227.47</v>
      </c>
      <c r="H5860" s="1" t="s">
        <v>218</v>
      </c>
      <c r="I5860" s="34">
        <v>9.1816999999999992E-3</v>
      </c>
      <c r="J5860" s="34">
        <v>54.001292999999997</v>
      </c>
      <c r="K5860" s="35" t="str">
        <f t="shared" si="477"/>
        <v>Leenderbos, Groote Heide &amp; De Plateaux_Lg09</v>
      </c>
      <c r="L5860" s="36">
        <f>VLOOKUP(D5860,DATA!A:F,5,FALSE)</f>
        <v>8.4126827976184013E-3</v>
      </c>
      <c r="M5860" s="37">
        <f>VLOOKUP(D5860,DATA!A:F,6,FALSE)</f>
        <v>1350</v>
      </c>
      <c r="N5860" s="36">
        <f t="shared" si="478"/>
        <v>26.292786960146564</v>
      </c>
      <c r="O5860" s="36">
        <f t="shared" si="479"/>
        <v>26.294283926979762</v>
      </c>
      <c r="P5860" s="36">
        <f t="shared" si="480"/>
        <v>1.496966833197888E-3</v>
      </c>
      <c r="Q5860" s="36">
        <f t="shared" si="481"/>
        <v>8.0838144570801265E-4</v>
      </c>
    </row>
    <row r="5861" spans="1:17" x14ac:dyDescent="0.3">
      <c r="A5861" s="29">
        <v>2141453</v>
      </c>
      <c r="B5861" s="1">
        <v>136</v>
      </c>
      <c r="C5861" s="1" t="s">
        <v>14</v>
      </c>
      <c r="D5861" s="1" t="s">
        <v>53</v>
      </c>
      <c r="E5861" s="1" t="s">
        <v>54</v>
      </c>
      <c r="F5861" s="47">
        <v>714</v>
      </c>
      <c r="G5861" s="34">
        <v>1052.0899999999999</v>
      </c>
      <c r="H5861" s="1" t="s">
        <v>218</v>
      </c>
      <c r="I5861" s="34">
        <v>7.9994000000000003E-3</v>
      </c>
      <c r="J5861" s="34">
        <v>4040.38</v>
      </c>
      <c r="K5861" s="35" t="str">
        <f t="shared" si="477"/>
        <v>Leenderbos, Groote Heide &amp; De Plateaux_H4030</v>
      </c>
      <c r="L5861" s="36">
        <f>VLOOKUP(D5861,DATA!A:F,5,FALSE)</f>
        <v>1.0986712608830001E-2</v>
      </c>
      <c r="M5861" s="37">
        <f>VLOOKUP(D5861,DATA!A:F,6,FALSE)</f>
        <v>982</v>
      </c>
      <c r="N5861" s="36">
        <f t="shared" si="478"/>
        <v>68.353358872275649</v>
      </c>
      <c r="O5861" s="36">
        <f t="shared" si="479"/>
        <v>68.355259975311299</v>
      </c>
      <c r="P5861" s="36">
        <f t="shared" si="480"/>
        <v>1.9011030356494985E-3</v>
      </c>
      <c r="Q5861" s="36">
        <f t="shared" si="481"/>
        <v>7.6811786831775211E-2</v>
      </c>
    </row>
    <row r="5862" spans="1:17" x14ac:dyDescent="0.3">
      <c r="A5862" s="29">
        <v>2141453</v>
      </c>
      <c r="B5862" s="1">
        <v>136</v>
      </c>
      <c r="C5862" s="1" t="s">
        <v>14</v>
      </c>
      <c r="D5862" s="1" t="s">
        <v>51</v>
      </c>
      <c r="E5862" s="1" t="s">
        <v>52</v>
      </c>
      <c r="F5862" s="47">
        <v>1000</v>
      </c>
      <c r="G5862" s="34">
        <v>1052.0899999999999</v>
      </c>
      <c r="H5862" s="1" t="s">
        <v>218</v>
      </c>
      <c r="I5862" s="34">
        <v>7.9994000000000003E-3</v>
      </c>
      <c r="J5862" s="34">
        <v>1386.5822000000001</v>
      </c>
      <c r="K5862" s="35" t="str">
        <f t="shared" si="477"/>
        <v>Leenderbos, Groote Heide &amp; De Plateaux_Lg09</v>
      </c>
      <c r="L5862" s="36">
        <f>VLOOKUP(D5862,DATA!A:F,5,FALSE)</f>
        <v>8.4126827976184013E-3</v>
      </c>
      <c r="M5862" s="37">
        <f>VLOOKUP(D5862,DATA!A:F,6,FALSE)</f>
        <v>1350</v>
      </c>
      <c r="N5862" s="36">
        <f t="shared" si="478"/>
        <v>7.5423120996043016</v>
      </c>
      <c r="O5862" s="36">
        <f t="shared" si="479"/>
        <v>7.5427814010206129</v>
      </c>
      <c r="P5862" s="36">
        <f t="shared" si="480"/>
        <v>4.6930141631129629E-4</v>
      </c>
      <c r="Q5862" s="36">
        <f t="shared" si="481"/>
        <v>6.5072499029203311E-3</v>
      </c>
    </row>
    <row r="5863" spans="1:17" x14ac:dyDescent="0.3">
      <c r="A5863" s="29">
        <v>2141454</v>
      </c>
      <c r="B5863" s="1">
        <v>136</v>
      </c>
      <c r="C5863" s="1" t="s">
        <v>14</v>
      </c>
      <c r="D5863" s="1" t="s">
        <v>57</v>
      </c>
      <c r="E5863" s="1" t="s">
        <v>58</v>
      </c>
      <c r="F5863" s="47">
        <v>714</v>
      </c>
      <c r="G5863" s="34">
        <v>937.08</v>
      </c>
      <c r="H5863" s="1" t="s">
        <v>218</v>
      </c>
      <c r="I5863" s="34">
        <v>7.1355000000000003E-3</v>
      </c>
      <c r="J5863" s="34">
        <v>1612.4075</v>
      </c>
      <c r="K5863" s="35" t="str">
        <f t="shared" si="477"/>
        <v>Leenderbos, Groote Heide &amp; De Plateaux_H3160</v>
      </c>
      <c r="L5863" s="36">
        <f>VLOOKUP(D5863,DATA!A:F,5,FALSE)</f>
        <v>1.0986712608830001E-2</v>
      </c>
      <c r="M5863" s="37">
        <f>VLOOKUP(D5863,DATA!A:F,6,FALSE)</f>
        <v>982</v>
      </c>
      <c r="N5863" s="36">
        <f t="shared" si="478"/>
        <v>37.906396007834452</v>
      </c>
      <c r="O5863" s="36">
        <f t="shared" si="479"/>
        <v>37.908241259708483</v>
      </c>
      <c r="P5863" s="36">
        <f t="shared" si="480"/>
        <v>1.8452518740303958E-3</v>
      </c>
      <c r="Q5863" s="36">
        <f t="shared" si="481"/>
        <v>2.9752979610756656E-2</v>
      </c>
    </row>
    <row r="5864" spans="1:17" x14ac:dyDescent="0.3">
      <c r="A5864" s="29">
        <v>2141454</v>
      </c>
      <c r="B5864" s="1">
        <v>136</v>
      </c>
      <c r="C5864" s="1" t="s">
        <v>14</v>
      </c>
      <c r="D5864" s="1" t="s">
        <v>53</v>
      </c>
      <c r="E5864" s="1" t="s">
        <v>54</v>
      </c>
      <c r="F5864" s="47">
        <v>714</v>
      </c>
      <c r="G5864" s="34">
        <v>937.08</v>
      </c>
      <c r="H5864" s="1" t="s">
        <v>218</v>
      </c>
      <c r="I5864" s="34">
        <v>7.1355000000000003E-3</v>
      </c>
      <c r="J5864" s="34">
        <v>172.97336000000001</v>
      </c>
      <c r="K5864" s="35" t="str">
        <f t="shared" si="477"/>
        <v>Leenderbos, Groote Heide &amp; De Plateaux_H4030</v>
      </c>
      <c r="L5864" s="36">
        <f>VLOOKUP(D5864,DATA!A:F,5,FALSE)</f>
        <v>1.0986712608830001E-2</v>
      </c>
      <c r="M5864" s="37">
        <f>VLOOKUP(D5864,DATA!A:F,6,FALSE)</f>
        <v>982</v>
      </c>
      <c r="N5864" s="36">
        <f t="shared" si="478"/>
        <v>37.906396007834452</v>
      </c>
      <c r="O5864" s="36">
        <f t="shared" si="479"/>
        <v>37.908241259708483</v>
      </c>
      <c r="P5864" s="36">
        <f t="shared" si="480"/>
        <v>1.8452518740303958E-3</v>
      </c>
      <c r="Q5864" s="36">
        <f t="shared" si="481"/>
        <v>3.1917941669733435E-3</v>
      </c>
    </row>
    <row r="5865" spans="1:17" x14ac:dyDescent="0.3">
      <c r="A5865" s="29">
        <v>2141455</v>
      </c>
      <c r="B5865" s="1">
        <v>136</v>
      </c>
      <c r="C5865" s="1" t="s">
        <v>14</v>
      </c>
      <c r="D5865" s="1" t="s">
        <v>53</v>
      </c>
      <c r="E5865" s="1" t="s">
        <v>54</v>
      </c>
      <c r="F5865" s="47">
        <v>714</v>
      </c>
      <c r="G5865" s="34">
        <v>1030.83</v>
      </c>
      <c r="H5865" s="1" t="s">
        <v>218</v>
      </c>
      <c r="I5865" s="34">
        <v>7.8557999999999996E-3</v>
      </c>
      <c r="J5865" s="34">
        <v>1887.9739999999999</v>
      </c>
      <c r="K5865" s="35" t="str">
        <f t="shared" si="477"/>
        <v>Leenderbos, Groote Heide &amp; De Plateaux_H4030</v>
      </c>
      <c r="L5865" s="36">
        <f>VLOOKUP(D5865,DATA!A:F,5,FALSE)</f>
        <v>1.0986712608830001E-2</v>
      </c>
      <c r="M5865" s="37">
        <f>VLOOKUP(D5865,DATA!A:F,6,FALSE)</f>
        <v>982</v>
      </c>
      <c r="N5865" s="36">
        <f t="shared" si="478"/>
        <v>63.099347074866337</v>
      </c>
      <c r="O5865" s="36">
        <f t="shared" si="479"/>
        <v>63.101356686741198</v>
      </c>
      <c r="P5865" s="36">
        <f t="shared" si="480"/>
        <v>2.0096118748611502E-3</v>
      </c>
      <c r="Q5865" s="36">
        <f t="shared" si="481"/>
        <v>3.7940949698291052E-2</v>
      </c>
    </row>
    <row r="5866" spans="1:17" x14ac:dyDescent="0.3">
      <c r="A5866" s="29">
        <v>2142981</v>
      </c>
      <c r="B5866" s="1">
        <v>136</v>
      </c>
      <c r="C5866" s="1" t="s">
        <v>14</v>
      </c>
      <c r="D5866" s="1" t="s">
        <v>51</v>
      </c>
      <c r="E5866" s="1" t="s">
        <v>52</v>
      </c>
      <c r="F5866" s="47">
        <v>1000</v>
      </c>
      <c r="G5866" s="34">
        <v>1062.5999999999999</v>
      </c>
      <c r="H5866" s="1" t="s">
        <v>218</v>
      </c>
      <c r="I5866" s="34">
        <v>8.0820000000000006E-3</v>
      </c>
      <c r="J5866" s="34">
        <v>4746.9049999999997</v>
      </c>
      <c r="K5866" s="35" t="str">
        <f t="shared" si="477"/>
        <v>Leenderbos, Groote Heide &amp; De Plateaux_Lg09</v>
      </c>
      <c r="L5866" s="36">
        <f>VLOOKUP(D5866,DATA!A:F,5,FALSE)</f>
        <v>8.4126827976184013E-3</v>
      </c>
      <c r="M5866" s="37">
        <f>VLOOKUP(D5866,DATA!A:F,6,FALSE)</f>
        <v>1350</v>
      </c>
      <c r="N5866" s="36">
        <f t="shared" si="478"/>
        <v>8.1825011107025372</v>
      </c>
      <c r="O5866" s="36">
        <f t="shared" si="479"/>
        <v>8.1830119416963321</v>
      </c>
      <c r="P5866" s="36">
        <f t="shared" si="480"/>
        <v>5.1083099379489738E-4</v>
      </c>
      <c r="Q5866" s="36">
        <f t="shared" si="481"/>
        <v>2.4248661985999672E-2</v>
      </c>
    </row>
    <row r="5867" spans="1:17" x14ac:dyDescent="0.3">
      <c r="A5867" s="29">
        <v>2142982</v>
      </c>
      <c r="B5867" s="1">
        <v>136</v>
      </c>
      <c r="C5867" s="1" t="s">
        <v>14</v>
      </c>
      <c r="D5867" s="1" t="s">
        <v>53</v>
      </c>
      <c r="E5867" s="1" t="s">
        <v>54</v>
      </c>
      <c r="F5867" s="47">
        <v>714</v>
      </c>
      <c r="G5867" s="34">
        <v>1022.61</v>
      </c>
      <c r="H5867" s="1" t="s">
        <v>218</v>
      </c>
      <c r="I5867" s="34">
        <v>7.7397000000000004E-3</v>
      </c>
      <c r="J5867" s="34">
        <v>9521.8459999999995</v>
      </c>
      <c r="K5867" s="35" t="str">
        <f t="shared" si="477"/>
        <v>Leenderbos, Groote Heide &amp; De Plateaux_H4030</v>
      </c>
      <c r="L5867" s="36">
        <f>VLOOKUP(D5867,DATA!A:F,5,FALSE)</f>
        <v>1.0986712608830001E-2</v>
      </c>
      <c r="M5867" s="37">
        <f>VLOOKUP(D5867,DATA!A:F,6,FALSE)</f>
        <v>982</v>
      </c>
      <c r="N5867" s="36">
        <f t="shared" si="478"/>
        <v>60.972832716750318</v>
      </c>
      <c r="O5867" s="36">
        <f t="shared" si="479"/>
        <v>60.974856160991443</v>
      </c>
      <c r="P5867" s="36">
        <f t="shared" si="480"/>
        <v>2.0234442411251052E-3</v>
      </c>
      <c r="Q5867" s="36">
        <f t="shared" si="481"/>
        <v>0.19266924453580117</v>
      </c>
    </row>
    <row r="5868" spans="1:17" x14ac:dyDescent="0.3">
      <c r="A5868" s="30">
        <v>2142983</v>
      </c>
      <c r="B5868" s="14">
        <v>136</v>
      </c>
      <c r="C5868" s="14" t="s">
        <v>14</v>
      </c>
      <c r="D5868" s="14" t="s">
        <v>55</v>
      </c>
      <c r="E5868" s="14" t="s">
        <v>56</v>
      </c>
      <c r="F5868" s="48">
        <v>500</v>
      </c>
      <c r="G5868" s="38">
        <v>913.07</v>
      </c>
      <c r="H5868" s="14" t="s">
        <v>218</v>
      </c>
      <c r="I5868" s="38">
        <v>6.9844E-3</v>
      </c>
      <c r="J5868" s="38">
        <v>282.81389999999999</v>
      </c>
      <c r="K5868" s="39" t="str">
        <f t="shared" si="477"/>
        <v>Leenderbos, Groote Heide &amp; De Plateaux_H3130</v>
      </c>
      <c r="L5868" s="40">
        <f>VLOOKUP(D5868,DATA!A:F,5,FALSE)</f>
        <v>0</v>
      </c>
      <c r="M5868" s="41">
        <f>VLOOKUP(D5868,DATA!A:F,6,FALSE)</f>
        <v>3.5</v>
      </c>
      <c r="N5868" s="40">
        <f t="shared" si="478"/>
        <v>50</v>
      </c>
      <c r="O5868" s="40">
        <f t="shared" si="479"/>
        <v>50</v>
      </c>
      <c r="P5868" s="40">
        <f>J5868/10000*I5868</f>
        <v>1.9752854031599999E-4</v>
      </c>
      <c r="Q5868" s="40">
        <f>IF(AND(H5868&lt;&gt;"below",I5868&gt;=0.005),M5868*P5868,0)</f>
        <v>6.9134989110599993E-4</v>
      </c>
    </row>
    <row r="5869" spans="1:17" x14ac:dyDescent="0.3">
      <c r="A5869" s="29">
        <v>2142983</v>
      </c>
      <c r="B5869" s="1">
        <v>136</v>
      </c>
      <c r="C5869" s="1" t="s">
        <v>14</v>
      </c>
      <c r="D5869" s="1" t="s">
        <v>57</v>
      </c>
      <c r="E5869" s="1" t="s">
        <v>58</v>
      </c>
      <c r="F5869" s="47">
        <v>714</v>
      </c>
      <c r="G5869" s="34">
        <v>913.07</v>
      </c>
      <c r="H5869" s="1" t="s">
        <v>218</v>
      </c>
      <c r="I5869" s="34">
        <v>6.9844E-3</v>
      </c>
      <c r="J5869" s="34">
        <v>247.10713000000001</v>
      </c>
      <c r="K5869" s="35" t="str">
        <f t="shared" si="477"/>
        <v>Leenderbos, Groote Heide &amp; De Plateaux_H3160</v>
      </c>
      <c r="L5869" s="36">
        <f>VLOOKUP(D5869,DATA!A:F,5,FALSE)</f>
        <v>1.0986712608830001E-2</v>
      </c>
      <c r="M5869" s="37">
        <f>VLOOKUP(D5869,DATA!A:F,6,FALSE)</f>
        <v>982</v>
      </c>
      <c r="N5869" s="36">
        <f t="shared" si="478"/>
        <v>31.922968797644092</v>
      </c>
      <c r="O5869" s="36">
        <f t="shared" si="479"/>
        <v>31.924636454809256</v>
      </c>
      <c r="P5869" s="36">
        <f t="shared" si="480"/>
        <v>1.6676571651643712E-3</v>
      </c>
      <c r="Q5869" s="36">
        <f t="shared" si="481"/>
        <v>4.1208997590770381E-3</v>
      </c>
    </row>
    <row r="5870" spans="1:17" x14ac:dyDescent="0.3">
      <c r="A5870" s="29">
        <v>2142983</v>
      </c>
      <c r="B5870" s="1">
        <v>136</v>
      </c>
      <c r="C5870" s="1" t="s">
        <v>14</v>
      </c>
      <c r="D5870" s="1" t="s">
        <v>53</v>
      </c>
      <c r="E5870" s="1" t="s">
        <v>54</v>
      </c>
      <c r="F5870" s="47">
        <v>714</v>
      </c>
      <c r="G5870" s="34">
        <v>913.07</v>
      </c>
      <c r="H5870" s="1" t="s">
        <v>218</v>
      </c>
      <c r="I5870" s="34">
        <v>6.9844E-3</v>
      </c>
      <c r="J5870" s="34">
        <v>312.89706000000001</v>
      </c>
      <c r="K5870" s="35" t="str">
        <f t="shared" si="477"/>
        <v>Leenderbos, Groote Heide &amp; De Plateaux_H4030</v>
      </c>
      <c r="L5870" s="36">
        <f>VLOOKUP(D5870,DATA!A:F,5,FALSE)</f>
        <v>1.0986712608830001E-2</v>
      </c>
      <c r="M5870" s="37">
        <f>VLOOKUP(D5870,DATA!A:F,6,FALSE)</f>
        <v>982</v>
      </c>
      <c r="N5870" s="36">
        <f t="shared" si="478"/>
        <v>31.922968797644092</v>
      </c>
      <c r="O5870" s="36">
        <f t="shared" si="479"/>
        <v>31.924636454809256</v>
      </c>
      <c r="P5870" s="36">
        <f t="shared" si="480"/>
        <v>1.6676571651643712E-3</v>
      </c>
      <c r="Q5870" s="36">
        <f t="shared" si="481"/>
        <v>5.218050240678662E-3</v>
      </c>
    </row>
    <row r="5871" spans="1:17" x14ac:dyDescent="0.3">
      <c r="A5871" s="29">
        <v>2142984</v>
      </c>
      <c r="B5871" s="1">
        <v>136</v>
      </c>
      <c r="C5871" s="1" t="s">
        <v>14</v>
      </c>
      <c r="D5871" s="1" t="s">
        <v>41</v>
      </c>
      <c r="E5871" s="1" t="s">
        <v>42</v>
      </c>
      <c r="F5871" s="47">
        <v>1071</v>
      </c>
      <c r="G5871" s="34">
        <v>1150.42</v>
      </c>
      <c r="H5871" s="1" t="s">
        <v>218</v>
      </c>
      <c r="I5871" s="34">
        <v>8.5216000000000007E-3</v>
      </c>
      <c r="J5871" s="34">
        <v>547.30849999999998</v>
      </c>
      <c r="K5871" s="35" t="str">
        <f t="shared" si="477"/>
        <v>Leenderbos, Groote Heide &amp; De Plateaux_H4010A</v>
      </c>
      <c r="L5871" s="36">
        <f>VLOOKUP(D5871,DATA!A:F,5,FALSE)</f>
        <v>1.3726988247862192E-2</v>
      </c>
      <c r="M5871" s="37">
        <f>VLOOKUP(D5871,DATA!A:F,6,FALSE)</f>
        <v>1285.5</v>
      </c>
      <c r="N5871" s="36">
        <f t="shared" si="478"/>
        <v>13.537565653616587</v>
      </c>
      <c r="O5871" s="36">
        <f t="shared" si="479"/>
        <v>13.538934904295493</v>
      </c>
      <c r="P5871" s="36">
        <f t="shared" si="480"/>
        <v>1.3692506789055869E-3</v>
      </c>
      <c r="Q5871" s="36">
        <f t="shared" si="481"/>
        <v>7.4940253519579832E-3</v>
      </c>
    </row>
    <row r="5872" spans="1:17" x14ac:dyDescent="0.3">
      <c r="A5872" s="29">
        <v>2142984</v>
      </c>
      <c r="B5872" s="1">
        <v>136</v>
      </c>
      <c r="C5872" s="1" t="s">
        <v>14</v>
      </c>
      <c r="D5872" s="1" t="s">
        <v>53</v>
      </c>
      <c r="E5872" s="1" t="s">
        <v>54</v>
      </c>
      <c r="F5872" s="47">
        <v>714</v>
      </c>
      <c r="G5872" s="34">
        <v>1150.42</v>
      </c>
      <c r="H5872" s="1" t="s">
        <v>218</v>
      </c>
      <c r="I5872" s="34">
        <v>8.5216000000000007E-3</v>
      </c>
      <c r="J5872" s="34">
        <v>1595.7801999999999</v>
      </c>
      <c r="K5872" s="35" t="str">
        <f t="shared" si="477"/>
        <v>Leenderbos, Groote Heide &amp; De Plateaux_H4030</v>
      </c>
      <c r="L5872" s="36">
        <f>VLOOKUP(D5872,DATA!A:F,5,FALSE)</f>
        <v>1.0986712608830001E-2</v>
      </c>
      <c r="M5872" s="37">
        <f>VLOOKUP(D5872,DATA!A:F,6,FALSE)</f>
        <v>982</v>
      </c>
      <c r="N5872" s="36">
        <f t="shared" si="478"/>
        <v>86.417196407645335</v>
      </c>
      <c r="O5872" s="36">
        <f t="shared" si="479"/>
        <v>86.418295321616924</v>
      </c>
      <c r="P5872" s="36">
        <f t="shared" si="480"/>
        <v>1.0989139715888996E-3</v>
      </c>
      <c r="Q5872" s="36">
        <f t="shared" si="481"/>
        <v>1.7536251573649284E-2</v>
      </c>
    </row>
    <row r="5873" spans="1:17" x14ac:dyDescent="0.3">
      <c r="A5873" s="29">
        <v>2144510</v>
      </c>
      <c r="B5873" s="1">
        <v>136</v>
      </c>
      <c r="C5873" s="1" t="s">
        <v>14</v>
      </c>
      <c r="D5873" s="1" t="s">
        <v>43</v>
      </c>
      <c r="E5873" s="1" t="s">
        <v>44</v>
      </c>
      <c r="F5873" s="47">
        <v>1071</v>
      </c>
      <c r="G5873" s="34">
        <v>1374.92</v>
      </c>
      <c r="H5873" s="1" t="s">
        <v>218</v>
      </c>
      <c r="I5873" s="34">
        <v>1.0481600000000001E-2</v>
      </c>
      <c r="J5873" s="34">
        <v>3896.5776000000001</v>
      </c>
      <c r="K5873" s="35" t="str">
        <f t="shared" si="477"/>
        <v>Leenderbos, Groote Heide &amp; De Plateaux_H7150</v>
      </c>
      <c r="L5873" s="36">
        <f>VLOOKUP(D5873,DATA!A:F,5,FALSE)</f>
        <v>1.3726988247862192E-2</v>
      </c>
      <c r="M5873" s="37">
        <f>VLOOKUP(D5873,DATA!A:F,6,FALSE)</f>
        <v>1285.5</v>
      </c>
      <c r="N5873" s="36">
        <f t="shared" si="478"/>
        <v>77.337498323539322</v>
      </c>
      <c r="O5873" s="36">
        <f t="shared" si="479"/>
        <v>77.340019967285315</v>
      </c>
      <c r="P5873" s="36">
        <f t="shared" si="480"/>
        <v>2.521643745993174E-3</v>
      </c>
      <c r="Q5873" s="36">
        <f t="shared" si="481"/>
        <v>9.8257805358170913E-2</v>
      </c>
    </row>
    <row r="5874" spans="1:17" x14ac:dyDescent="0.3">
      <c r="A5874" s="29">
        <v>2144511</v>
      </c>
      <c r="B5874" s="1">
        <v>136</v>
      </c>
      <c r="C5874" s="1" t="s">
        <v>14</v>
      </c>
      <c r="D5874" s="1" t="s">
        <v>53</v>
      </c>
      <c r="E5874" s="1" t="s">
        <v>54</v>
      </c>
      <c r="F5874" s="47">
        <v>714</v>
      </c>
      <c r="G5874" s="34">
        <v>992.75</v>
      </c>
      <c r="H5874" s="1" t="s">
        <v>218</v>
      </c>
      <c r="I5874" s="34">
        <v>7.5776999999999997E-3</v>
      </c>
      <c r="J5874" s="34">
        <v>3817.3274000000001</v>
      </c>
      <c r="K5874" s="35" t="str">
        <f t="shared" si="477"/>
        <v>Leenderbos, Groote Heide &amp; De Plateaux_H4030</v>
      </c>
      <c r="L5874" s="36">
        <f>VLOOKUP(D5874,DATA!A:F,5,FALSE)</f>
        <v>1.0986712608830001E-2</v>
      </c>
      <c r="M5874" s="37">
        <f>VLOOKUP(D5874,DATA!A:F,6,FALSE)</f>
        <v>982</v>
      </c>
      <c r="N5874" s="36">
        <f t="shared" si="478"/>
        <v>52.949251477266124</v>
      </c>
      <c r="O5874" s="36">
        <f t="shared" si="479"/>
        <v>52.951325580971478</v>
      </c>
      <c r="P5874" s="36">
        <f t="shared" si="480"/>
        <v>2.0741037053539912E-3</v>
      </c>
      <c r="Q5874" s="36">
        <f t="shared" si="481"/>
        <v>7.9175329048893184E-2</v>
      </c>
    </row>
    <row r="5875" spans="1:17" x14ac:dyDescent="0.3">
      <c r="A5875" s="30">
        <v>2144512</v>
      </c>
      <c r="B5875" s="14">
        <v>136</v>
      </c>
      <c r="C5875" s="14" t="s">
        <v>14</v>
      </c>
      <c r="D5875" s="14" t="s">
        <v>55</v>
      </c>
      <c r="E5875" s="14" t="s">
        <v>56</v>
      </c>
      <c r="F5875" s="48">
        <v>500</v>
      </c>
      <c r="G5875" s="38">
        <v>944.6</v>
      </c>
      <c r="H5875" s="14" t="s">
        <v>218</v>
      </c>
      <c r="I5875" s="38">
        <v>7.2217000000000002E-3</v>
      </c>
      <c r="J5875" s="38">
        <v>305.36926</v>
      </c>
      <c r="K5875" s="39" t="str">
        <f t="shared" si="477"/>
        <v>Leenderbos, Groote Heide &amp; De Plateaux_H3130</v>
      </c>
      <c r="L5875" s="40">
        <f>VLOOKUP(D5875,DATA!A:F,5,FALSE)</f>
        <v>0</v>
      </c>
      <c r="M5875" s="41">
        <f>VLOOKUP(D5875,DATA!A:F,6,FALSE)</f>
        <v>3.5</v>
      </c>
      <c r="N5875" s="40">
        <f t="shared" si="478"/>
        <v>50</v>
      </c>
      <c r="O5875" s="40">
        <f t="shared" si="479"/>
        <v>50</v>
      </c>
      <c r="P5875" s="40">
        <f>J5875/10000*I5875</f>
        <v>2.2052851849419999E-4</v>
      </c>
      <c r="Q5875" s="40">
        <f>IF(AND(H5875&lt;&gt;"below",I5875&gt;=0.005),M5875*P5875,0)</f>
        <v>7.7184981472969995E-4</v>
      </c>
    </row>
    <row r="5876" spans="1:17" x14ac:dyDescent="0.3">
      <c r="A5876" s="29">
        <v>2144512</v>
      </c>
      <c r="B5876" s="1">
        <v>136</v>
      </c>
      <c r="C5876" s="1" t="s">
        <v>14</v>
      </c>
      <c r="D5876" s="1" t="s">
        <v>53</v>
      </c>
      <c r="E5876" s="1" t="s">
        <v>54</v>
      </c>
      <c r="F5876" s="47">
        <v>714</v>
      </c>
      <c r="G5876" s="34">
        <v>944.6</v>
      </c>
      <c r="H5876" s="1" t="s">
        <v>218</v>
      </c>
      <c r="I5876" s="34">
        <v>7.2217000000000002E-3</v>
      </c>
      <c r="J5876" s="34">
        <v>5005.4413999999997</v>
      </c>
      <c r="K5876" s="35" t="str">
        <f t="shared" si="477"/>
        <v>Leenderbos, Groote Heide &amp; De Plateaux_H4030</v>
      </c>
      <c r="L5876" s="36">
        <f>VLOOKUP(D5876,DATA!A:F,5,FALSE)</f>
        <v>1.0986712608830001E-2</v>
      </c>
      <c r="M5876" s="37">
        <f>VLOOKUP(D5876,DATA!A:F,6,FALSE)</f>
        <v>982</v>
      </c>
      <c r="N5876" s="36">
        <f t="shared" si="478"/>
        <v>39.869560610550252</v>
      </c>
      <c r="O5876" s="36">
        <f t="shared" si="479"/>
        <v>39.871462768273567</v>
      </c>
      <c r="P5876" s="36">
        <f t="shared" si="480"/>
        <v>1.9021577233147013E-3</v>
      </c>
      <c r="Q5876" s="36">
        <f t="shared" si="481"/>
        <v>9.5211390176091509E-2</v>
      </c>
    </row>
    <row r="5877" spans="1:17" x14ac:dyDescent="0.3">
      <c r="A5877" s="29">
        <v>2144513</v>
      </c>
      <c r="B5877" s="1">
        <v>136</v>
      </c>
      <c r="C5877" s="1" t="s">
        <v>14</v>
      </c>
      <c r="D5877" s="1" t="s">
        <v>57</v>
      </c>
      <c r="E5877" s="1" t="s">
        <v>58</v>
      </c>
      <c r="F5877" s="47">
        <v>714</v>
      </c>
      <c r="G5877" s="34">
        <v>1050.57</v>
      </c>
      <c r="H5877" s="1" t="s">
        <v>218</v>
      </c>
      <c r="I5877" s="34">
        <v>7.9559000000000001E-3</v>
      </c>
      <c r="J5877" s="34">
        <v>2878.3274000000001</v>
      </c>
      <c r="K5877" s="35" t="str">
        <f t="shared" si="477"/>
        <v>Leenderbos, Groote Heide &amp; De Plateaux_H3160</v>
      </c>
      <c r="L5877" s="36">
        <f>VLOOKUP(D5877,DATA!A:F,5,FALSE)</f>
        <v>1.0986712608830001E-2</v>
      </c>
      <c r="M5877" s="37">
        <f>VLOOKUP(D5877,DATA!A:F,6,FALSE)</f>
        <v>982</v>
      </c>
      <c r="N5877" s="36">
        <f t="shared" si="478"/>
        <v>67.991014219409465</v>
      </c>
      <c r="O5877" s="36">
        <f t="shared" si="479"/>
        <v>67.992916496086934</v>
      </c>
      <c r="P5877" s="36">
        <f t="shared" si="480"/>
        <v>1.902276677469672E-3</v>
      </c>
      <c r="Q5877" s="36">
        <f t="shared" si="481"/>
        <v>5.4753750831419194E-2</v>
      </c>
    </row>
    <row r="5878" spans="1:17" x14ac:dyDescent="0.3">
      <c r="A5878" s="29">
        <v>2144513</v>
      </c>
      <c r="B5878" s="1">
        <v>136</v>
      </c>
      <c r="C5878" s="1" t="s">
        <v>14</v>
      </c>
      <c r="D5878" s="1" t="s">
        <v>53</v>
      </c>
      <c r="E5878" s="1" t="s">
        <v>54</v>
      </c>
      <c r="F5878" s="47">
        <v>714</v>
      </c>
      <c r="G5878" s="34">
        <v>1050.57</v>
      </c>
      <c r="H5878" s="1" t="s">
        <v>218</v>
      </c>
      <c r="I5878" s="34">
        <v>7.9559000000000001E-3</v>
      </c>
      <c r="J5878" s="34">
        <v>2083.7575999999999</v>
      </c>
      <c r="K5878" s="35" t="str">
        <f t="shared" si="477"/>
        <v>Leenderbos, Groote Heide &amp; De Plateaux_H4030</v>
      </c>
      <c r="L5878" s="36">
        <f>VLOOKUP(D5878,DATA!A:F,5,FALSE)</f>
        <v>1.0986712608830001E-2</v>
      </c>
      <c r="M5878" s="37">
        <f>VLOOKUP(D5878,DATA!A:F,6,FALSE)</f>
        <v>982</v>
      </c>
      <c r="N5878" s="36">
        <f t="shared" si="478"/>
        <v>67.991014219409465</v>
      </c>
      <c r="O5878" s="36">
        <f t="shared" si="479"/>
        <v>67.992916496086934</v>
      </c>
      <c r="P5878" s="36">
        <f t="shared" si="480"/>
        <v>1.902276677469672E-3</v>
      </c>
      <c r="Q5878" s="36">
        <f t="shared" si="481"/>
        <v>3.9638834839801775E-2</v>
      </c>
    </row>
    <row r="5879" spans="1:17" x14ac:dyDescent="0.3">
      <c r="A5879" s="29">
        <v>2146040</v>
      </c>
      <c r="B5879" s="1">
        <v>136</v>
      </c>
      <c r="C5879" s="1" t="s">
        <v>14</v>
      </c>
      <c r="D5879" s="1" t="s">
        <v>53</v>
      </c>
      <c r="E5879" s="1" t="s">
        <v>54</v>
      </c>
      <c r="F5879" s="47">
        <v>714</v>
      </c>
      <c r="G5879" s="34">
        <v>901.51</v>
      </c>
      <c r="H5879" s="1" t="s">
        <v>218</v>
      </c>
      <c r="I5879" s="34">
        <v>6.999E-3</v>
      </c>
      <c r="J5879" s="34">
        <v>7671.3203000000003</v>
      </c>
      <c r="K5879" s="35" t="str">
        <f t="shared" si="477"/>
        <v>Leenderbos, Groote Heide &amp; De Plateaux_H4030</v>
      </c>
      <c r="L5879" s="36">
        <f>VLOOKUP(D5879,DATA!A:F,5,FALSE)</f>
        <v>1.0986712608830001E-2</v>
      </c>
      <c r="M5879" s="37">
        <f>VLOOKUP(D5879,DATA!A:F,6,FALSE)</f>
        <v>982</v>
      </c>
      <c r="N5879" s="36">
        <f t="shared" si="478"/>
        <v>29.228326630054113</v>
      </c>
      <c r="O5879" s="36">
        <f t="shared" si="479"/>
        <v>29.229917278153806</v>
      </c>
      <c r="P5879" s="36">
        <f t="shared" si="480"/>
        <v>1.590648099693226E-3</v>
      </c>
      <c r="Q5879" s="36">
        <f t="shared" si="481"/>
        <v>0.1220237105733307</v>
      </c>
    </row>
    <row r="5880" spans="1:17" x14ac:dyDescent="0.3">
      <c r="A5880" s="29">
        <v>2146041</v>
      </c>
      <c r="B5880" s="1">
        <v>136</v>
      </c>
      <c r="C5880" s="1" t="s">
        <v>14</v>
      </c>
      <c r="D5880" s="1" t="s">
        <v>57</v>
      </c>
      <c r="E5880" s="1" t="s">
        <v>58</v>
      </c>
      <c r="F5880" s="47">
        <v>714</v>
      </c>
      <c r="G5880" s="34">
        <v>1031.57</v>
      </c>
      <c r="H5880" s="1" t="s">
        <v>218</v>
      </c>
      <c r="I5880" s="34">
        <v>7.8917999999999992E-3</v>
      </c>
      <c r="J5880" s="34">
        <v>1540.6514</v>
      </c>
      <c r="K5880" s="35" t="str">
        <f t="shared" si="477"/>
        <v>Leenderbos, Groote Heide &amp; De Plateaux_H3160</v>
      </c>
      <c r="L5880" s="36">
        <f>VLOOKUP(D5880,DATA!A:F,5,FALSE)</f>
        <v>1.0986712608830001E-2</v>
      </c>
      <c r="M5880" s="37">
        <f>VLOOKUP(D5880,DATA!A:F,6,FALSE)</f>
        <v>982</v>
      </c>
      <c r="N5880" s="36">
        <f t="shared" si="478"/>
        <v>63.28844803481114</v>
      </c>
      <c r="O5880" s="36">
        <f t="shared" si="479"/>
        <v>63.29046252901091</v>
      </c>
      <c r="P5880" s="36">
        <f t="shared" si="480"/>
        <v>2.0144941997699561E-3</v>
      </c>
      <c r="Q5880" s="36">
        <f t="shared" si="481"/>
        <v>3.1036333091674626E-2</v>
      </c>
    </row>
    <row r="5881" spans="1:17" x14ac:dyDescent="0.3">
      <c r="A5881" s="29">
        <v>2146042</v>
      </c>
      <c r="B5881" s="1">
        <v>136</v>
      </c>
      <c r="C5881" s="1" t="s">
        <v>14</v>
      </c>
      <c r="D5881" s="1" t="s">
        <v>41</v>
      </c>
      <c r="E5881" s="1" t="s">
        <v>42</v>
      </c>
      <c r="F5881" s="47">
        <v>1071</v>
      </c>
      <c r="G5881" s="34">
        <v>1185.0999999999999</v>
      </c>
      <c r="H5881" s="1" t="s">
        <v>218</v>
      </c>
      <c r="I5881" s="34">
        <v>8.8172000000000007E-3</v>
      </c>
      <c r="J5881" s="34">
        <v>1413.1713999999999</v>
      </c>
      <c r="K5881" s="35" t="str">
        <f t="shared" si="477"/>
        <v>Leenderbos, Groote Heide &amp; De Plateaux_H4010A</v>
      </c>
      <c r="L5881" s="36">
        <f>VLOOKUP(D5881,DATA!A:F,5,FALSE)</f>
        <v>1.3726988247862192E-2</v>
      </c>
      <c r="M5881" s="37">
        <f>VLOOKUP(D5881,DATA!A:F,6,FALSE)</f>
        <v>1285.5</v>
      </c>
      <c r="N5881" s="36">
        <f t="shared" si="478"/>
        <v>20.129991208518554</v>
      </c>
      <c r="O5881" s="36">
        <f t="shared" si="479"/>
        <v>20.131937236013407</v>
      </c>
      <c r="P5881" s="36">
        <f t="shared" si="480"/>
        <v>1.9460274948528422E-3</v>
      </c>
      <c r="Q5881" s="36">
        <f t="shared" si="481"/>
        <v>2.7500703993396835E-2</v>
      </c>
    </row>
    <row r="5882" spans="1:17" x14ac:dyDescent="0.3">
      <c r="A5882" s="29">
        <v>2146042</v>
      </c>
      <c r="B5882" s="1">
        <v>136</v>
      </c>
      <c r="C5882" s="1" t="s">
        <v>14</v>
      </c>
      <c r="D5882" s="1" t="s">
        <v>43</v>
      </c>
      <c r="E5882" s="1" t="s">
        <v>44</v>
      </c>
      <c r="F5882" s="47">
        <v>1071</v>
      </c>
      <c r="G5882" s="34">
        <v>1185.0999999999999</v>
      </c>
      <c r="H5882" s="1" t="s">
        <v>218</v>
      </c>
      <c r="I5882" s="34">
        <v>8.8172000000000007E-3</v>
      </c>
      <c r="J5882" s="34">
        <v>102.264725</v>
      </c>
      <c r="K5882" s="35" t="str">
        <f t="shared" si="477"/>
        <v>Leenderbos, Groote Heide &amp; De Plateaux_H7150</v>
      </c>
      <c r="L5882" s="36">
        <f>VLOOKUP(D5882,DATA!A:F,5,FALSE)</f>
        <v>1.3726988247862192E-2</v>
      </c>
      <c r="M5882" s="37">
        <f>VLOOKUP(D5882,DATA!A:F,6,FALSE)</f>
        <v>1285.5</v>
      </c>
      <c r="N5882" s="36">
        <f t="shared" si="478"/>
        <v>20.129991208518554</v>
      </c>
      <c r="O5882" s="36">
        <f t="shared" si="479"/>
        <v>20.131937236013407</v>
      </c>
      <c r="P5882" s="36">
        <f t="shared" si="480"/>
        <v>1.9460274948528422E-3</v>
      </c>
      <c r="Q5882" s="36">
        <f t="shared" si="481"/>
        <v>1.990099666035648E-3</v>
      </c>
    </row>
    <row r="5883" spans="1:17" x14ac:dyDescent="0.3">
      <c r="A5883" s="29">
        <v>2147567</v>
      </c>
      <c r="B5883" s="1">
        <v>136</v>
      </c>
      <c r="C5883" s="1" t="s">
        <v>14</v>
      </c>
      <c r="D5883" s="1" t="s">
        <v>43</v>
      </c>
      <c r="E5883" s="1" t="s">
        <v>44</v>
      </c>
      <c r="F5883" s="47">
        <v>1071</v>
      </c>
      <c r="G5883" s="34">
        <v>1688.26</v>
      </c>
      <c r="H5883" s="1" t="s">
        <v>218</v>
      </c>
      <c r="I5883" s="34">
        <v>1.27032E-2</v>
      </c>
      <c r="J5883" s="34">
        <v>179.61885000000001</v>
      </c>
      <c r="K5883" s="35" t="str">
        <f t="shared" si="477"/>
        <v>Leenderbos, Groote Heide &amp; De Plateaux_H7150</v>
      </c>
      <c r="L5883" s="36">
        <f>VLOOKUP(D5883,DATA!A:F,5,FALSE)</f>
        <v>1.3726988247862192E-2</v>
      </c>
      <c r="M5883" s="37">
        <f>VLOOKUP(D5883,DATA!A:F,6,FALSE)</f>
        <v>1285.5</v>
      </c>
      <c r="N5883" s="36">
        <f t="shared" si="478"/>
        <v>99.604448765597255</v>
      </c>
      <c r="O5883" s="36">
        <f t="shared" si="479"/>
        <v>99.604517461733735</v>
      </c>
      <c r="P5883" s="36">
        <f t="shared" si="480"/>
        <v>6.8696136480639325E-5</v>
      </c>
      <c r="Q5883" s="36">
        <f t="shared" si="481"/>
        <v>1.2339121034095484E-4</v>
      </c>
    </row>
    <row r="5884" spans="1:17" x14ac:dyDescent="0.3">
      <c r="A5884" s="29">
        <v>2147569</v>
      </c>
      <c r="B5884" s="1">
        <v>136</v>
      </c>
      <c r="C5884" s="1" t="s">
        <v>14</v>
      </c>
      <c r="D5884" s="1" t="s">
        <v>53</v>
      </c>
      <c r="E5884" s="1" t="s">
        <v>54</v>
      </c>
      <c r="F5884" s="47">
        <v>714</v>
      </c>
      <c r="G5884" s="34">
        <v>955.34</v>
      </c>
      <c r="H5884" s="1" t="s">
        <v>218</v>
      </c>
      <c r="I5884" s="34">
        <v>7.3764E-3</v>
      </c>
      <c r="J5884" s="34">
        <v>41.128901999999997</v>
      </c>
      <c r="K5884" s="35" t="str">
        <f t="shared" si="477"/>
        <v>Leenderbos, Groote Heide &amp; De Plateaux_H4030</v>
      </c>
      <c r="L5884" s="36">
        <f>VLOOKUP(D5884,DATA!A:F,5,FALSE)</f>
        <v>1.0986712608830001E-2</v>
      </c>
      <c r="M5884" s="37">
        <f>VLOOKUP(D5884,DATA!A:F,6,FALSE)</f>
        <v>982</v>
      </c>
      <c r="N5884" s="36">
        <f t="shared" si="478"/>
        <v>42.729263865463636</v>
      </c>
      <c r="O5884" s="36">
        <f t="shared" si="479"/>
        <v>42.731247094894258</v>
      </c>
      <c r="P5884" s="36">
        <f t="shared" si="480"/>
        <v>1.9832294306212361E-3</v>
      </c>
      <c r="Q5884" s="36">
        <f t="shared" si="481"/>
        <v>8.1568048895536605E-4</v>
      </c>
    </row>
    <row r="5885" spans="1:17" x14ac:dyDescent="0.3">
      <c r="A5885" s="29">
        <v>2147570</v>
      </c>
      <c r="B5885" s="1">
        <v>136</v>
      </c>
      <c r="C5885" s="1" t="s">
        <v>14</v>
      </c>
      <c r="D5885" s="1" t="s">
        <v>53</v>
      </c>
      <c r="E5885" s="1" t="s">
        <v>54</v>
      </c>
      <c r="F5885" s="47">
        <v>714</v>
      </c>
      <c r="G5885" s="34">
        <v>1004.81</v>
      </c>
      <c r="H5885" s="1" t="s">
        <v>218</v>
      </c>
      <c r="I5885" s="34">
        <v>7.7070000000000003E-3</v>
      </c>
      <c r="J5885" s="34">
        <v>0.31559414000000002</v>
      </c>
      <c r="K5885" s="35" t="str">
        <f t="shared" si="477"/>
        <v>Leenderbos, Groote Heide &amp; De Plateaux_H4030</v>
      </c>
      <c r="L5885" s="36">
        <f>VLOOKUP(D5885,DATA!A:F,5,FALSE)</f>
        <v>1.0986712608830001E-2</v>
      </c>
      <c r="M5885" s="37">
        <f>VLOOKUP(D5885,DATA!A:F,6,FALSE)</f>
        <v>982</v>
      </c>
      <c r="N5885" s="36">
        <f t="shared" si="478"/>
        <v>56.232587761455392</v>
      </c>
      <c r="O5885" s="36">
        <f t="shared" si="479"/>
        <v>56.234671723334849</v>
      </c>
      <c r="P5885" s="36">
        <f t="shared" si="480"/>
        <v>2.0839618794568082E-3</v>
      </c>
      <c r="Q5885" s="36">
        <f t="shared" si="481"/>
        <v>6.5768615713995515E-6</v>
      </c>
    </row>
    <row r="5886" spans="1:17" x14ac:dyDescent="0.3">
      <c r="A5886" s="29">
        <v>2147570</v>
      </c>
      <c r="B5886" s="1">
        <v>136</v>
      </c>
      <c r="C5886" s="1" t="s">
        <v>14</v>
      </c>
      <c r="D5886" s="1" t="s">
        <v>51</v>
      </c>
      <c r="E5886" s="1" t="s">
        <v>52</v>
      </c>
      <c r="F5886" s="47">
        <v>1000</v>
      </c>
      <c r="G5886" s="34">
        <v>1004.81</v>
      </c>
      <c r="H5886" s="1" t="s">
        <v>218</v>
      </c>
      <c r="I5886" s="34">
        <v>7.7070000000000003E-3</v>
      </c>
      <c r="J5886" s="34">
        <v>2249.9421000000002</v>
      </c>
      <c r="K5886" s="35" t="str">
        <f t="shared" si="477"/>
        <v>Leenderbos, Groote Heide &amp; De Plateaux_Lg09</v>
      </c>
      <c r="L5886" s="36">
        <f>VLOOKUP(D5886,DATA!A:F,5,FALSE)</f>
        <v>8.4126827976184013E-3</v>
      </c>
      <c r="M5886" s="37">
        <f>VLOOKUP(D5886,DATA!A:F,6,FALSE)</f>
        <v>1350</v>
      </c>
      <c r="N5886" s="36">
        <f t="shared" si="478"/>
        <v>5.1957464576316168</v>
      </c>
      <c r="O5886" s="36">
        <f t="shared" si="479"/>
        <v>5.1960658380330127</v>
      </c>
      <c r="P5886" s="36">
        <f t="shared" si="480"/>
        <v>3.1938040139589674E-4</v>
      </c>
      <c r="Q5886" s="36">
        <f t="shared" si="481"/>
        <v>7.1858741101552695E-3</v>
      </c>
    </row>
    <row r="5887" spans="1:17" x14ac:dyDescent="0.3">
      <c r="A5887" s="29">
        <v>2147571</v>
      </c>
      <c r="B5887" s="1">
        <v>136</v>
      </c>
      <c r="C5887" s="1" t="s">
        <v>14</v>
      </c>
      <c r="D5887" s="1" t="s">
        <v>53</v>
      </c>
      <c r="E5887" s="1" t="s">
        <v>54</v>
      </c>
      <c r="F5887" s="47">
        <v>714</v>
      </c>
      <c r="G5887" s="34">
        <v>1099.08</v>
      </c>
      <c r="H5887" s="1" t="s">
        <v>218</v>
      </c>
      <c r="I5887" s="34">
        <v>8.2459000000000005E-3</v>
      </c>
      <c r="J5887" s="34">
        <v>10.485621</v>
      </c>
      <c r="K5887" s="35" t="str">
        <f t="shared" si="477"/>
        <v>Leenderbos, Groote Heide &amp; De Plateaux_H4030</v>
      </c>
      <c r="L5887" s="36">
        <f>VLOOKUP(D5887,DATA!A:F,5,FALSE)</f>
        <v>1.0986712608830001E-2</v>
      </c>
      <c r="M5887" s="37">
        <f>VLOOKUP(D5887,DATA!A:F,6,FALSE)</f>
        <v>982</v>
      </c>
      <c r="N5887" s="36">
        <f t="shared" si="478"/>
        <v>78.352439111785714</v>
      </c>
      <c r="O5887" s="36">
        <f t="shared" si="479"/>
        <v>78.353975695277626</v>
      </c>
      <c r="P5887" s="36">
        <f t="shared" si="480"/>
        <v>1.5365834919123245E-3</v>
      </c>
      <c r="Q5887" s="36">
        <f t="shared" si="481"/>
        <v>1.6112032131049202E-4</v>
      </c>
    </row>
    <row r="5888" spans="1:17" x14ac:dyDescent="0.3">
      <c r="A5888" s="29">
        <v>2147571</v>
      </c>
      <c r="B5888" s="1">
        <v>136</v>
      </c>
      <c r="C5888" s="1" t="s">
        <v>14</v>
      </c>
      <c r="D5888" s="1" t="s">
        <v>43</v>
      </c>
      <c r="E5888" s="1" t="s">
        <v>44</v>
      </c>
      <c r="F5888" s="47">
        <v>1071</v>
      </c>
      <c r="G5888" s="34">
        <v>1099.08</v>
      </c>
      <c r="H5888" s="1" t="s">
        <v>218</v>
      </c>
      <c r="I5888" s="34">
        <v>8.2459000000000005E-3</v>
      </c>
      <c r="J5888" s="34">
        <v>2574.2837</v>
      </c>
      <c r="K5888" s="35" t="str">
        <f t="shared" si="477"/>
        <v>Leenderbos, Groote Heide &amp; De Plateaux_H7150</v>
      </c>
      <c r="L5888" s="36">
        <f>VLOOKUP(D5888,DATA!A:F,5,FALSE)</f>
        <v>1.3726988247862192E-2</v>
      </c>
      <c r="M5888" s="37">
        <f>VLOOKUP(D5888,DATA!A:F,6,FALSE)</f>
        <v>1285.5</v>
      </c>
      <c r="N5888" s="36">
        <f t="shared" si="478"/>
        <v>7.182516923639259</v>
      </c>
      <c r="O5888" s="36">
        <f t="shared" si="479"/>
        <v>7.1832715653734995</v>
      </c>
      <c r="P5888" s="36">
        <f t="shared" si="480"/>
        <v>7.5464173424055758E-4</v>
      </c>
      <c r="Q5888" s="36">
        <f t="shared" si="481"/>
        <v>1.9426619157951991E-2</v>
      </c>
    </row>
    <row r="5889" spans="1:17" x14ac:dyDescent="0.3">
      <c r="A5889" s="29">
        <v>2147578</v>
      </c>
      <c r="B5889" s="1">
        <v>136</v>
      </c>
      <c r="C5889" s="1" t="s">
        <v>14</v>
      </c>
      <c r="D5889" s="1" t="s">
        <v>53</v>
      </c>
      <c r="E5889" s="1" t="s">
        <v>54</v>
      </c>
      <c r="F5889" s="47">
        <v>714</v>
      </c>
      <c r="G5889" s="34">
        <v>1419.48</v>
      </c>
      <c r="H5889" s="1" t="s">
        <v>218</v>
      </c>
      <c r="I5889" s="34">
        <v>1.06385E-2</v>
      </c>
      <c r="J5889" s="34">
        <v>1367.0433</v>
      </c>
      <c r="K5889" s="35" t="str">
        <f t="shared" si="477"/>
        <v>Leenderbos, Groote Heide &amp; De Plateaux_H4030</v>
      </c>
      <c r="L5889" s="36">
        <f>VLOOKUP(D5889,DATA!A:F,5,FALSE)</f>
        <v>1.0986712608830001E-2</v>
      </c>
      <c r="M5889" s="37">
        <f>VLOOKUP(D5889,DATA!A:F,6,FALSE)</f>
        <v>982</v>
      </c>
      <c r="N5889" s="36">
        <f t="shared" si="478"/>
        <v>99.188961938814074</v>
      </c>
      <c r="O5889" s="36">
        <f t="shared" si="479"/>
        <v>99.189055960443724</v>
      </c>
      <c r="P5889" s="36">
        <f t="shared" si="480"/>
        <v>9.4021629649887473E-5</v>
      </c>
      <c r="Q5889" s="36">
        <f t="shared" si="481"/>
        <v>1.2853163886796001E-3</v>
      </c>
    </row>
    <row r="5890" spans="1:17" x14ac:dyDescent="0.3">
      <c r="A5890" s="29">
        <v>2149096</v>
      </c>
      <c r="B5890" s="1">
        <v>136</v>
      </c>
      <c r="C5890" s="1" t="s">
        <v>14</v>
      </c>
      <c r="D5890" s="1" t="s">
        <v>43</v>
      </c>
      <c r="E5890" s="1" t="s">
        <v>44</v>
      </c>
      <c r="F5890" s="47">
        <v>1071</v>
      </c>
      <c r="G5890" s="34">
        <v>1600.65</v>
      </c>
      <c r="H5890" s="1" t="s">
        <v>218</v>
      </c>
      <c r="I5890" s="34">
        <v>1.2094499999999999E-2</v>
      </c>
      <c r="J5890" s="34">
        <v>2393.7399999999998</v>
      </c>
      <c r="K5890" s="35" t="str">
        <f t="shared" si="477"/>
        <v>Leenderbos, Groote Heide &amp; De Plateaux_H7150</v>
      </c>
      <c r="L5890" s="36">
        <f>VLOOKUP(D5890,DATA!A:F,5,FALSE)</f>
        <v>1.3726988247862192E-2</v>
      </c>
      <c r="M5890" s="37">
        <f>VLOOKUP(D5890,DATA!A:F,6,FALSE)</f>
        <v>1285.5</v>
      </c>
      <c r="N5890" s="36">
        <f t="shared" si="478"/>
        <v>98.695295041589034</v>
      </c>
      <c r="O5890" s="36">
        <f t="shared" si="479"/>
        <v>98.695508806704353</v>
      </c>
      <c r="P5890" s="36">
        <f t="shared" si="480"/>
        <v>2.1376511531912001E-4</v>
      </c>
      <c r="Q5890" s="36">
        <f t="shared" si="481"/>
        <v>5.1169810714399031E-3</v>
      </c>
    </row>
    <row r="5891" spans="1:17" x14ac:dyDescent="0.3">
      <c r="A5891" s="29">
        <v>2149097</v>
      </c>
      <c r="B5891" s="1">
        <v>136</v>
      </c>
      <c r="C5891" s="1" t="s">
        <v>14</v>
      </c>
      <c r="D5891" s="1" t="s">
        <v>43</v>
      </c>
      <c r="E5891" s="1" t="s">
        <v>44</v>
      </c>
      <c r="F5891" s="47">
        <v>1071</v>
      </c>
      <c r="G5891" s="34">
        <v>1076.27</v>
      </c>
      <c r="H5891" s="1" t="s">
        <v>218</v>
      </c>
      <c r="I5891" s="34">
        <v>8.2232999999999994E-3</v>
      </c>
      <c r="J5891" s="34">
        <v>205.00846999999999</v>
      </c>
      <c r="K5891" s="35" t="str">
        <f t="shared" ref="K5891:K5954" si="482">_xlfn.CONCAT(C5891,"_",D5891)</f>
        <v>Leenderbos, Groote Heide &amp; De Plateaux_H7150</v>
      </c>
      <c r="L5891" s="36">
        <f>VLOOKUP(D5891,DATA!A:F,5,FALSE)</f>
        <v>1.3726988247862192E-2</v>
      </c>
      <c r="M5891" s="37">
        <f>VLOOKUP(D5891,DATA!A:F,6,FALSE)</f>
        <v>1285.5</v>
      </c>
      <c r="N5891" s="36">
        <f t="shared" ref="N5891:N5954" si="483">100/(1+EXP(-L5891*(G5891-M5891)))</f>
        <v>5.3550232889047233</v>
      </c>
      <c r="O5891" s="36">
        <f t="shared" ref="O5891:O5954" si="484">100/(1+EXP(-L5891*((G5891+I5891)-M5891)))</f>
        <v>5.3555954287781038</v>
      </c>
      <c r="P5891" s="36">
        <f t="shared" ref="P5891:P5954" si="485">O5891-N5891</f>
        <v>5.7213987338045058E-4</v>
      </c>
      <c r="Q5891" s="36">
        <f t="shared" ref="Q5891:Q5954" si="486">IF(AND(H5891&lt;&gt;"below",I5891&gt;=0.005),J5891*P5891/100,0)</f>
        <v>1.172935200677199E-3</v>
      </c>
    </row>
    <row r="5892" spans="1:17" x14ac:dyDescent="0.3">
      <c r="A5892" s="29">
        <v>2149098</v>
      </c>
      <c r="B5892" s="1">
        <v>136</v>
      </c>
      <c r="C5892" s="1" t="s">
        <v>14</v>
      </c>
      <c r="D5892" s="1" t="s">
        <v>53</v>
      </c>
      <c r="E5892" s="1" t="s">
        <v>54</v>
      </c>
      <c r="F5892" s="47">
        <v>714</v>
      </c>
      <c r="G5892" s="34">
        <v>953.68</v>
      </c>
      <c r="H5892" s="1" t="s">
        <v>218</v>
      </c>
      <c r="I5892" s="34">
        <v>7.3898000000000002E-3</v>
      </c>
      <c r="J5892" s="34">
        <v>6285.6930000000002</v>
      </c>
      <c r="K5892" s="35" t="str">
        <f t="shared" si="482"/>
        <v>Leenderbos, Groote Heide &amp; De Plateaux_H4030</v>
      </c>
      <c r="L5892" s="36">
        <f>VLOOKUP(D5892,DATA!A:F,5,FALSE)</f>
        <v>1.0986712608830001E-2</v>
      </c>
      <c r="M5892" s="37">
        <f>VLOOKUP(D5892,DATA!A:F,6,FALSE)</f>
        <v>982</v>
      </c>
      <c r="N5892" s="36">
        <f t="shared" si="483"/>
        <v>42.283559898350262</v>
      </c>
      <c r="O5892" s="36">
        <f t="shared" si="484"/>
        <v>42.285541307891137</v>
      </c>
      <c r="P5892" s="36">
        <f t="shared" si="485"/>
        <v>1.9814095408747789E-3</v>
      </c>
      <c r="Q5892" s="36">
        <f t="shared" si="486"/>
        <v>0.12454532081209813</v>
      </c>
    </row>
    <row r="5893" spans="1:17" x14ac:dyDescent="0.3">
      <c r="A5893" s="29">
        <v>2149106</v>
      </c>
      <c r="B5893" s="1">
        <v>136</v>
      </c>
      <c r="C5893" s="1" t="s">
        <v>14</v>
      </c>
      <c r="D5893" s="1" t="s">
        <v>53</v>
      </c>
      <c r="E5893" s="1" t="s">
        <v>54</v>
      </c>
      <c r="F5893" s="47">
        <v>714</v>
      </c>
      <c r="G5893" s="34">
        <v>1421.44</v>
      </c>
      <c r="H5893" s="1" t="s">
        <v>218</v>
      </c>
      <c r="I5893" s="34">
        <v>1.0735E-2</v>
      </c>
      <c r="J5893" s="34">
        <v>4614.0179101236899</v>
      </c>
      <c r="K5893" s="35" t="str">
        <f t="shared" si="482"/>
        <v>Leenderbos, Groote Heide &amp; De Plateaux_H4030</v>
      </c>
      <c r="L5893" s="36">
        <f>VLOOKUP(D5893,DATA!A:F,5,FALSE)</f>
        <v>1.0986712608830001E-2</v>
      </c>
      <c r="M5893" s="37">
        <f>VLOOKUP(D5893,DATA!A:F,6,FALSE)</f>
        <v>982</v>
      </c>
      <c r="N5893" s="36">
        <f t="shared" si="483"/>
        <v>99.206102925317765</v>
      </c>
      <c r="O5893" s="36">
        <f t="shared" si="484"/>
        <v>99.206195810663189</v>
      </c>
      <c r="P5893" s="36">
        <f t="shared" si="485"/>
        <v>9.2885345424065235E-5</v>
      </c>
      <c r="Q5893" s="36">
        <f t="shared" si="486"/>
        <v>4.2857464737466253E-3</v>
      </c>
    </row>
    <row r="5894" spans="1:17" x14ac:dyDescent="0.3">
      <c r="A5894" s="29">
        <v>2149106</v>
      </c>
      <c r="B5894" s="1">
        <v>136</v>
      </c>
      <c r="C5894" s="1" t="s">
        <v>14</v>
      </c>
      <c r="D5894" s="1" t="s">
        <v>51</v>
      </c>
      <c r="E5894" s="1" t="s">
        <v>52</v>
      </c>
      <c r="F5894" s="47">
        <v>1000</v>
      </c>
      <c r="G5894" s="34">
        <v>1421.44</v>
      </c>
      <c r="H5894" s="1" t="s">
        <v>218</v>
      </c>
      <c r="I5894" s="34">
        <v>1.0735E-2</v>
      </c>
      <c r="J5894" s="34">
        <v>111.36655</v>
      </c>
      <c r="K5894" s="35" t="str">
        <f t="shared" si="482"/>
        <v>Leenderbos, Groote Heide &amp; De Plateaux_Lg09</v>
      </c>
      <c r="L5894" s="36">
        <f>VLOOKUP(D5894,DATA!A:F,5,FALSE)</f>
        <v>8.4126827976184013E-3</v>
      </c>
      <c r="M5894" s="37">
        <f>VLOOKUP(D5894,DATA!A:F,6,FALSE)</f>
        <v>1350</v>
      </c>
      <c r="N5894" s="36">
        <f t="shared" si="483"/>
        <v>64.588552807162046</v>
      </c>
      <c r="O5894" s="36">
        <f t="shared" si="484"/>
        <v>64.590618330328525</v>
      </c>
      <c r="P5894" s="36">
        <f t="shared" si="485"/>
        <v>2.0655231664790108E-3</v>
      </c>
      <c r="Q5894" s="36">
        <f t="shared" si="486"/>
        <v>2.300301889958431E-3</v>
      </c>
    </row>
    <row r="5895" spans="1:17" x14ac:dyDescent="0.3">
      <c r="A5895" s="29">
        <v>2149107</v>
      </c>
      <c r="B5895" s="1">
        <v>136</v>
      </c>
      <c r="C5895" s="1" t="s">
        <v>14</v>
      </c>
      <c r="D5895" s="1" t="s">
        <v>53</v>
      </c>
      <c r="E5895" s="1" t="s">
        <v>54</v>
      </c>
      <c r="F5895" s="47">
        <v>714</v>
      </c>
      <c r="G5895" s="34">
        <v>1340.49</v>
      </c>
      <c r="H5895" s="1" t="s">
        <v>218</v>
      </c>
      <c r="I5895" s="34">
        <v>1.02211E-2</v>
      </c>
      <c r="J5895" s="34">
        <v>1596.7431999999999</v>
      </c>
      <c r="K5895" s="35" t="str">
        <f t="shared" si="482"/>
        <v>Leenderbos, Groote Heide &amp; De Plateaux_H4030</v>
      </c>
      <c r="L5895" s="36">
        <f>VLOOKUP(D5895,DATA!A:F,5,FALSE)</f>
        <v>1.0986712608830001E-2</v>
      </c>
      <c r="M5895" s="37">
        <f>VLOOKUP(D5895,DATA!A:F,6,FALSE)</f>
        <v>982</v>
      </c>
      <c r="N5895" s="36">
        <f t="shared" si="483"/>
        <v>98.089708497269797</v>
      </c>
      <c r="O5895" s="36">
        <f t="shared" si="484"/>
        <v>98.089918906620625</v>
      </c>
      <c r="P5895" s="36">
        <f t="shared" si="485"/>
        <v>2.1040935082794476E-4</v>
      </c>
      <c r="Q5895" s="36">
        <f t="shared" si="486"/>
        <v>3.3596970015093513E-3</v>
      </c>
    </row>
    <row r="5896" spans="1:17" x14ac:dyDescent="0.3">
      <c r="A5896" s="29">
        <v>2150625</v>
      </c>
      <c r="B5896" s="1">
        <v>136</v>
      </c>
      <c r="C5896" s="1" t="s">
        <v>14</v>
      </c>
      <c r="D5896" s="1" t="s">
        <v>43</v>
      </c>
      <c r="E5896" s="1" t="s">
        <v>44</v>
      </c>
      <c r="F5896" s="47">
        <v>1071</v>
      </c>
      <c r="G5896" s="34">
        <v>1605.39</v>
      </c>
      <c r="H5896" s="1" t="s">
        <v>218</v>
      </c>
      <c r="I5896" s="34">
        <v>1.2128E-2</v>
      </c>
      <c r="J5896" s="34">
        <v>4333.8257000000003</v>
      </c>
      <c r="K5896" s="35" t="str">
        <f t="shared" si="482"/>
        <v>Leenderbos, Groote Heide &amp; De Plateaux_H7150</v>
      </c>
      <c r="L5896" s="36">
        <f>VLOOKUP(D5896,DATA!A:F,5,FALSE)</f>
        <v>1.3726988247862192E-2</v>
      </c>
      <c r="M5896" s="37">
        <f>VLOOKUP(D5896,DATA!A:F,6,FALSE)</f>
        <v>1285.5</v>
      </c>
      <c r="N5896" s="36">
        <f t="shared" si="483"/>
        <v>98.776478430320694</v>
      </c>
      <c r="O5896" s="36">
        <f t="shared" si="484"/>
        <v>98.776679614744253</v>
      </c>
      <c r="P5896" s="36">
        <f t="shared" si="485"/>
        <v>2.0118442355965271E-4</v>
      </c>
      <c r="Q5896" s="36">
        <f t="shared" si="486"/>
        <v>8.7189822526250842E-3</v>
      </c>
    </row>
    <row r="5897" spans="1:17" x14ac:dyDescent="0.3">
      <c r="A5897" s="29">
        <v>2150626</v>
      </c>
      <c r="B5897" s="1">
        <v>136</v>
      </c>
      <c r="C5897" s="1" t="s">
        <v>14</v>
      </c>
      <c r="D5897" s="1" t="s">
        <v>43</v>
      </c>
      <c r="E5897" s="1" t="s">
        <v>44</v>
      </c>
      <c r="F5897" s="47">
        <v>1071</v>
      </c>
      <c r="G5897" s="34">
        <v>1247.81</v>
      </c>
      <c r="H5897" s="1" t="s">
        <v>218</v>
      </c>
      <c r="I5897" s="34">
        <v>9.358E-3</v>
      </c>
      <c r="J5897" s="34">
        <v>2450.8366999999998</v>
      </c>
      <c r="K5897" s="35" t="str">
        <f t="shared" si="482"/>
        <v>Leenderbos, Groote Heide &amp; De Plateaux_H7150</v>
      </c>
      <c r="L5897" s="36">
        <f>VLOOKUP(D5897,DATA!A:F,5,FALSE)</f>
        <v>1.3726988247862192E-2</v>
      </c>
      <c r="M5897" s="37">
        <f>VLOOKUP(D5897,DATA!A:F,6,FALSE)</f>
        <v>1285.5</v>
      </c>
      <c r="N5897" s="36">
        <f t="shared" si="483"/>
        <v>37.346737724119606</v>
      </c>
      <c r="O5897" s="36">
        <f t="shared" si="484"/>
        <v>37.349743535483555</v>
      </c>
      <c r="P5897" s="36">
        <f t="shared" si="485"/>
        <v>3.0058113639483963E-3</v>
      </c>
      <c r="Q5897" s="36">
        <f t="shared" si="486"/>
        <v>7.366752804041786E-2</v>
      </c>
    </row>
    <row r="5898" spans="1:17" x14ac:dyDescent="0.3">
      <c r="A5898" s="30">
        <v>2150627</v>
      </c>
      <c r="B5898" s="14">
        <v>136</v>
      </c>
      <c r="C5898" s="14" t="s">
        <v>14</v>
      </c>
      <c r="D5898" s="14" t="s">
        <v>55</v>
      </c>
      <c r="E5898" s="14" t="s">
        <v>56</v>
      </c>
      <c r="F5898" s="48">
        <v>500</v>
      </c>
      <c r="G5898" s="38">
        <v>1007.91</v>
      </c>
      <c r="H5898" s="14" t="s">
        <v>218</v>
      </c>
      <c r="I5898" s="38">
        <v>7.7169999999999999E-3</v>
      </c>
      <c r="J5898" s="38">
        <v>2050.8861999999999</v>
      </c>
      <c r="K5898" s="39" t="str">
        <f t="shared" si="482"/>
        <v>Leenderbos, Groote Heide &amp; De Plateaux_H3130</v>
      </c>
      <c r="L5898" s="40">
        <f>VLOOKUP(D5898,DATA!A:F,5,FALSE)</f>
        <v>0</v>
      </c>
      <c r="M5898" s="41">
        <f>VLOOKUP(D5898,DATA!A:F,6,FALSE)</f>
        <v>3.5</v>
      </c>
      <c r="N5898" s="40">
        <f t="shared" si="483"/>
        <v>50</v>
      </c>
      <c r="O5898" s="40">
        <f t="shared" si="484"/>
        <v>50</v>
      </c>
      <c r="P5898" s="40">
        <f>J5898/10000*I5898</f>
        <v>1.58266888054E-3</v>
      </c>
      <c r="Q5898" s="40">
        <f>IF(AND(H5898&lt;&gt;"below",I5898&gt;=0.005),M5898*P5898,0)</f>
        <v>5.5393410818899997E-3</v>
      </c>
    </row>
    <row r="5899" spans="1:17" x14ac:dyDescent="0.3">
      <c r="A5899" s="29">
        <v>2150627</v>
      </c>
      <c r="B5899" s="1">
        <v>136</v>
      </c>
      <c r="C5899" s="1" t="s">
        <v>14</v>
      </c>
      <c r="D5899" s="1" t="s">
        <v>53</v>
      </c>
      <c r="E5899" s="1" t="s">
        <v>54</v>
      </c>
      <c r="F5899" s="47">
        <v>714</v>
      </c>
      <c r="G5899" s="34">
        <v>1007.91</v>
      </c>
      <c r="H5899" s="1" t="s">
        <v>218</v>
      </c>
      <c r="I5899" s="34">
        <v>7.7169999999999999E-3</v>
      </c>
      <c r="J5899" s="34">
        <v>2408.8887</v>
      </c>
      <c r="K5899" s="35" t="str">
        <f t="shared" si="482"/>
        <v>Leenderbos, Groote Heide &amp; De Plateaux_H4030</v>
      </c>
      <c r="L5899" s="36">
        <f>VLOOKUP(D5899,DATA!A:F,5,FALSE)</f>
        <v>1.0986712608830001E-2</v>
      </c>
      <c r="M5899" s="37">
        <f>VLOOKUP(D5899,DATA!A:F,6,FALSE)</f>
        <v>982</v>
      </c>
      <c r="N5899" s="36">
        <f t="shared" si="483"/>
        <v>57.068971514483572</v>
      </c>
      <c r="O5899" s="36">
        <f t="shared" si="484"/>
        <v>57.071048746463688</v>
      </c>
      <c r="P5899" s="36">
        <f t="shared" si="485"/>
        <v>2.0772319801167782E-3</v>
      </c>
      <c r="Q5899" s="36">
        <f t="shared" si="486"/>
        <v>5.0038206441819319E-2</v>
      </c>
    </row>
    <row r="5900" spans="1:17" x14ac:dyDescent="0.3">
      <c r="A5900" s="29">
        <v>2150628</v>
      </c>
      <c r="B5900" s="1">
        <v>136</v>
      </c>
      <c r="C5900" s="1" t="s">
        <v>14</v>
      </c>
      <c r="D5900" s="1" t="s">
        <v>53</v>
      </c>
      <c r="E5900" s="1" t="s">
        <v>54</v>
      </c>
      <c r="F5900" s="47">
        <v>714</v>
      </c>
      <c r="G5900" s="34">
        <v>1084.73</v>
      </c>
      <c r="H5900" s="1" t="s">
        <v>218</v>
      </c>
      <c r="I5900" s="34">
        <v>8.3563000000000005E-3</v>
      </c>
      <c r="J5900" s="34">
        <v>7172.1342999999997</v>
      </c>
      <c r="K5900" s="35" t="str">
        <f t="shared" si="482"/>
        <v>Leenderbos, Groote Heide &amp; De Plateaux_H4030</v>
      </c>
      <c r="L5900" s="36">
        <f>VLOOKUP(D5900,DATA!A:F,5,FALSE)</f>
        <v>1.0986712608830001E-2</v>
      </c>
      <c r="M5900" s="37">
        <f>VLOOKUP(D5900,DATA!A:F,6,FALSE)</f>
        <v>982</v>
      </c>
      <c r="N5900" s="36">
        <f t="shared" si="483"/>
        <v>75.559244290628911</v>
      </c>
      <c r="O5900" s="36">
        <f t="shared" si="484"/>
        <v>75.560939697083768</v>
      </c>
      <c r="P5900" s="36">
        <f t="shared" si="485"/>
        <v>1.6954064548571068E-3</v>
      </c>
      <c r="Q5900" s="36">
        <f t="shared" si="486"/>
        <v>0.12159682787322057</v>
      </c>
    </row>
    <row r="5901" spans="1:17" x14ac:dyDescent="0.3">
      <c r="A5901" s="29">
        <v>2150629</v>
      </c>
      <c r="B5901" s="1">
        <v>136</v>
      </c>
      <c r="C5901" s="1" t="s">
        <v>14</v>
      </c>
      <c r="D5901" s="1" t="s">
        <v>53</v>
      </c>
      <c r="E5901" s="1" t="s">
        <v>54</v>
      </c>
      <c r="F5901" s="47">
        <v>714</v>
      </c>
      <c r="G5901" s="34">
        <v>1071.98</v>
      </c>
      <c r="H5901" s="1" t="s">
        <v>218</v>
      </c>
      <c r="I5901" s="34">
        <v>8.2045999999999994E-3</v>
      </c>
      <c r="J5901" s="34">
        <v>1158.7997</v>
      </c>
      <c r="K5901" s="35" t="str">
        <f t="shared" si="482"/>
        <v>Leenderbos, Groote Heide &amp; De Plateaux_H4030</v>
      </c>
      <c r="L5901" s="36">
        <f>VLOOKUP(D5901,DATA!A:F,5,FALSE)</f>
        <v>1.0986712608830001E-2</v>
      </c>
      <c r="M5901" s="37">
        <f>VLOOKUP(D5901,DATA!A:F,6,FALSE)</f>
        <v>982</v>
      </c>
      <c r="N5901" s="36">
        <f t="shared" si="483"/>
        <v>72.880822429254636</v>
      </c>
      <c r="O5901" s="36">
        <f t="shared" si="484"/>
        <v>72.88260401200472</v>
      </c>
      <c r="P5901" s="36">
        <f t="shared" si="485"/>
        <v>1.7815827500839987E-3</v>
      </c>
      <c r="Q5901" s="36">
        <f t="shared" si="486"/>
        <v>2.0644975563225129E-2</v>
      </c>
    </row>
    <row r="5902" spans="1:17" x14ac:dyDescent="0.3">
      <c r="A5902" s="29">
        <v>2150636</v>
      </c>
      <c r="B5902" s="1">
        <v>136</v>
      </c>
      <c r="C5902" s="1" t="s">
        <v>14</v>
      </c>
      <c r="D5902" s="1" t="s">
        <v>53</v>
      </c>
      <c r="E5902" s="1" t="s">
        <v>54</v>
      </c>
      <c r="F5902" s="47">
        <v>714</v>
      </c>
      <c r="G5902" s="34">
        <v>1079.3900000000001</v>
      </c>
      <c r="H5902" s="1" t="s">
        <v>218</v>
      </c>
      <c r="I5902" s="34">
        <v>8.2057999999999992E-3</v>
      </c>
      <c r="J5902" s="34">
        <v>9657.2155000000002</v>
      </c>
      <c r="K5902" s="35" t="str">
        <f t="shared" si="482"/>
        <v>Leenderbos, Groote Heide &amp; De Plateaux_H4030</v>
      </c>
      <c r="L5902" s="36">
        <f>VLOOKUP(D5902,DATA!A:F,5,FALSE)</f>
        <v>1.0986712608830001E-2</v>
      </c>
      <c r="M5902" s="37">
        <f>VLOOKUP(D5902,DATA!A:F,6,FALSE)</f>
        <v>982</v>
      </c>
      <c r="N5902" s="36">
        <f t="shared" si="483"/>
        <v>74.45961439121929</v>
      </c>
      <c r="O5902" s="36">
        <f t="shared" si="484"/>
        <v>74.461328851182571</v>
      </c>
      <c r="P5902" s="36">
        <f t="shared" si="485"/>
        <v>1.7144599632814561E-3</v>
      </c>
      <c r="Q5902" s="36">
        <f t="shared" si="486"/>
        <v>0.16556909331531108</v>
      </c>
    </row>
    <row r="5903" spans="1:17" x14ac:dyDescent="0.3">
      <c r="A5903" s="29">
        <v>2150637</v>
      </c>
      <c r="B5903" s="1">
        <v>136</v>
      </c>
      <c r="C5903" s="1" t="s">
        <v>14</v>
      </c>
      <c r="D5903" s="1" t="s">
        <v>53</v>
      </c>
      <c r="E5903" s="1" t="s">
        <v>54</v>
      </c>
      <c r="F5903" s="47">
        <v>714</v>
      </c>
      <c r="G5903" s="34">
        <v>1416.05</v>
      </c>
      <c r="H5903" s="1" t="s">
        <v>218</v>
      </c>
      <c r="I5903" s="34">
        <v>1.0641299999999999E-2</v>
      </c>
      <c r="J5903" s="34">
        <v>0.16338836000000001</v>
      </c>
      <c r="K5903" s="35" t="str">
        <f t="shared" si="482"/>
        <v>Leenderbos, Groote Heide &amp; De Plateaux_H4030</v>
      </c>
      <c r="L5903" s="36">
        <f>VLOOKUP(D5903,DATA!A:F,5,FALSE)</f>
        <v>1.0986712608830001E-2</v>
      </c>
      <c r="M5903" s="37">
        <f>VLOOKUP(D5903,DATA!A:F,6,FALSE)</f>
        <v>982</v>
      </c>
      <c r="N5903" s="36">
        <f t="shared" si="483"/>
        <v>99.158077480807393</v>
      </c>
      <c r="O5903" s="36">
        <f t="shared" si="484"/>
        <v>99.158175078087694</v>
      </c>
      <c r="P5903" s="36">
        <f t="shared" si="485"/>
        <v>9.7597280301897626E-5</v>
      </c>
      <c r="Q5903" s="36">
        <f t="shared" si="486"/>
        <v>1.594625956898736E-7</v>
      </c>
    </row>
    <row r="5904" spans="1:17" x14ac:dyDescent="0.3">
      <c r="A5904" s="29">
        <v>2152154</v>
      </c>
      <c r="B5904" s="1">
        <v>136</v>
      </c>
      <c r="C5904" s="1" t="s">
        <v>14</v>
      </c>
      <c r="D5904" s="1" t="s">
        <v>43</v>
      </c>
      <c r="E5904" s="1" t="s">
        <v>44</v>
      </c>
      <c r="F5904" s="47">
        <v>1071</v>
      </c>
      <c r="G5904" s="34">
        <v>1521.45</v>
      </c>
      <c r="H5904" s="1" t="s">
        <v>218</v>
      </c>
      <c r="I5904" s="34">
        <v>1.15599E-2</v>
      </c>
      <c r="J5904" s="34">
        <v>4227.0024000000003</v>
      </c>
      <c r="K5904" s="35" t="str">
        <f t="shared" si="482"/>
        <v>Leenderbos, Groote Heide &amp; De Plateaux_H7150</v>
      </c>
      <c r="L5904" s="36">
        <f>VLOOKUP(D5904,DATA!A:F,5,FALSE)</f>
        <v>1.3726988247862192E-2</v>
      </c>
      <c r="M5904" s="37">
        <f>VLOOKUP(D5904,DATA!A:F,6,FALSE)</f>
        <v>1285.5</v>
      </c>
      <c r="N5904" s="36">
        <f t="shared" si="483"/>
        <v>96.227157328992689</v>
      </c>
      <c r="O5904" s="36">
        <f t="shared" si="484"/>
        <v>96.227733383837588</v>
      </c>
      <c r="P5904" s="36">
        <f t="shared" si="485"/>
        <v>5.7605484489897663E-4</v>
      </c>
      <c r="Q5904" s="36">
        <f t="shared" si="486"/>
        <v>2.4349852119196019E-2</v>
      </c>
    </row>
    <row r="5905" spans="1:17" x14ac:dyDescent="0.3">
      <c r="A5905" s="30">
        <v>2152155</v>
      </c>
      <c r="B5905" s="14">
        <v>136</v>
      </c>
      <c r="C5905" s="14" t="s">
        <v>14</v>
      </c>
      <c r="D5905" s="14" t="s">
        <v>55</v>
      </c>
      <c r="E5905" s="14" t="s">
        <v>56</v>
      </c>
      <c r="F5905" s="48">
        <v>500</v>
      </c>
      <c r="G5905" s="38">
        <v>1160.49</v>
      </c>
      <c r="H5905" s="14" t="s">
        <v>218</v>
      </c>
      <c r="I5905" s="38">
        <v>8.6969000000000005E-3</v>
      </c>
      <c r="J5905" s="38">
        <v>1768.3167000000001</v>
      </c>
      <c r="K5905" s="39" t="str">
        <f t="shared" si="482"/>
        <v>Leenderbos, Groote Heide &amp; De Plateaux_H3130</v>
      </c>
      <c r="L5905" s="40">
        <f>VLOOKUP(D5905,DATA!A:F,5,FALSE)</f>
        <v>0</v>
      </c>
      <c r="M5905" s="41">
        <f>VLOOKUP(D5905,DATA!A:F,6,FALSE)</f>
        <v>3.5</v>
      </c>
      <c r="N5905" s="40">
        <f t="shared" si="483"/>
        <v>50</v>
      </c>
      <c r="O5905" s="40">
        <f t="shared" si="484"/>
        <v>50</v>
      </c>
      <c r="P5905" s="40">
        <f>J5905/10000*I5905</f>
        <v>1.5378873508230001E-3</v>
      </c>
      <c r="Q5905" s="40">
        <f>IF(AND(H5905&lt;&gt;"below",I5905&gt;=0.005),M5905*P5905,0)</f>
        <v>5.3826057278805002E-3</v>
      </c>
    </row>
    <row r="5906" spans="1:17" x14ac:dyDescent="0.3">
      <c r="A5906" s="29">
        <v>2152155</v>
      </c>
      <c r="B5906" s="1">
        <v>136</v>
      </c>
      <c r="C5906" s="1" t="s">
        <v>14</v>
      </c>
      <c r="D5906" s="1" t="s">
        <v>43</v>
      </c>
      <c r="E5906" s="1" t="s">
        <v>44</v>
      </c>
      <c r="F5906" s="47">
        <v>1071</v>
      </c>
      <c r="G5906" s="34">
        <v>1160.49</v>
      </c>
      <c r="H5906" s="1" t="s">
        <v>218</v>
      </c>
      <c r="I5906" s="34">
        <v>8.6969000000000005E-3</v>
      </c>
      <c r="J5906" s="34">
        <v>46.122765000000001</v>
      </c>
      <c r="K5906" s="35" t="str">
        <f t="shared" si="482"/>
        <v>Leenderbos, Groote Heide &amp; De Plateaux_H7150</v>
      </c>
      <c r="L5906" s="36">
        <f>VLOOKUP(D5906,DATA!A:F,5,FALSE)</f>
        <v>1.3726988247862192E-2</v>
      </c>
      <c r="M5906" s="37">
        <f>VLOOKUP(D5906,DATA!A:F,6,FALSE)</f>
        <v>1285.5</v>
      </c>
      <c r="N5906" s="36">
        <f t="shared" si="483"/>
        <v>15.238571158903069</v>
      </c>
      <c r="O5906" s="36">
        <f t="shared" si="484"/>
        <v>15.24011321537156</v>
      </c>
      <c r="P5906" s="36">
        <f t="shared" si="485"/>
        <v>1.5420564684909266E-3</v>
      </c>
      <c r="Q5906" s="36">
        <f t="shared" si="486"/>
        <v>7.1123908112936908E-4</v>
      </c>
    </row>
    <row r="5907" spans="1:17" x14ac:dyDescent="0.3">
      <c r="A5907" s="29">
        <v>2152156</v>
      </c>
      <c r="B5907" s="1">
        <v>136</v>
      </c>
      <c r="C5907" s="1" t="s">
        <v>14</v>
      </c>
      <c r="D5907" s="1" t="s">
        <v>53</v>
      </c>
      <c r="E5907" s="1" t="s">
        <v>54</v>
      </c>
      <c r="F5907" s="47">
        <v>714</v>
      </c>
      <c r="G5907" s="34">
        <v>1155.52</v>
      </c>
      <c r="H5907" s="1" t="s">
        <v>218</v>
      </c>
      <c r="I5907" s="34">
        <v>8.7291000000000001E-3</v>
      </c>
      <c r="J5907" s="34">
        <v>3195.3467000000001</v>
      </c>
      <c r="K5907" s="35" t="str">
        <f t="shared" si="482"/>
        <v>Leenderbos, Groote Heide &amp; De Plateaux_H4030</v>
      </c>
      <c r="L5907" s="36">
        <f>VLOOKUP(D5907,DATA!A:F,5,FALSE)</f>
        <v>1.0986712608830001E-2</v>
      </c>
      <c r="M5907" s="37">
        <f>VLOOKUP(D5907,DATA!A:F,6,FALSE)</f>
        <v>982</v>
      </c>
      <c r="N5907" s="36">
        <f t="shared" si="483"/>
        <v>87.061578503297042</v>
      </c>
      <c r="O5907" s="36">
        <f t="shared" si="484"/>
        <v>87.062658766614121</v>
      </c>
      <c r="P5907" s="36">
        <f t="shared" si="485"/>
        <v>1.0802633170783338E-3</v>
      </c>
      <c r="Q5907" s="36">
        <f t="shared" si="486"/>
        <v>3.4518158253573079E-2</v>
      </c>
    </row>
    <row r="5908" spans="1:17" x14ac:dyDescent="0.3">
      <c r="A5908" s="29">
        <v>2152157</v>
      </c>
      <c r="B5908" s="1">
        <v>136</v>
      </c>
      <c r="C5908" s="1" t="s">
        <v>14</v>
      </c>
      <c r="D5908" s="1" t="s">
        <v>53</v>
      </c>
      <c r="E5908" s="1" t="s">
        <v>54</v>
      </c>
      <c r="F5908" s="47">
        <v>714</v>
      </c>
      <c r="G5908" s="34">
        <v>1095.7</v>
      </c>
      <c r="H5908" s="1" t="s">
        <v>218</v>
      </c>
      <c r="I5908" s="34">
        <v>8.4615000000000003E-3</v>
      </c>
      <c r="J5908" s="34">
        <v>6279.8856999999998</v>
      </c>
      <c r="K5908" s="35" t="str">
        <f t="shared" si="482"/>
        <v>Leenderbos, Groote Heide &amp; De Plateaux_H4030</v>
      </c>
      <c r="L5908" s="36">
        <f>VLOOKUP(D5908,DATA!A:F,5,FALSE)</f>
        <v>1.0986712608830001E-2</v>
      </c>
      <c r="M5908" s="37">
        <f>VLOOKUP(D5908,DATA!A:F,6,FALSE)</f>
        <v>982</v>
      </c>
      <c r="N5908" s="36">
        <f t="shared" si="483"/>
        <v>77.71594803489451</v>
      </c>
      <c r="O5908" s="36">
        <f t="shared" si="484"/>
        <v>77.717557969533829</v>
      </c>
      <c r="P5908" s="36">
        <f t="shared" si="485"/>
        <v>1.6099346393190217E-3</v>
      </c>
      <c r="Q5908" s="36">
        <f t="shared" si="486"/>
        <v>0.10110205519394182</v>
      </c>
    </row>
    <row r="5909" spans="1:17" x14ac:dyDescent="0.3">
      <c r="A5909" s="29">
        <v>2152164</v>
      </c>
      <c r="B5909" s="1">
        <v>136</v>
      </c>
      <c r="C5909" s="1" t="s">
        <v>14</v>
      </c>
      <c r="D5909" s="1" t="s">
        <v>53</v>
      </c>
      <c r="E5909" s="1" t="s">
        <v>54</v>
      </c>
      <c r="F5909" s="47">
        <v>714</v>
      </c>
      <c r="G5909" s="34">
        <v>1188.5999999999999</v>
      </c>
      <c r="H5909" s="1" t="s">
        <v>218</v>
      </c>
      <c r="I5909" s="34">
        <v>8.9707999999999993E-3</v>
      </c>
      <c r="J5909" s="34">
        <v>5510.165</v>
      </c>
      <c r="K5909" s="35" t="str">
        <f t="shared" si="482"/>
        <v>Leenderbos, Groote Heide &amp; De Plateaux_H4030</v>
      </c>
      <c r="L5909" s="36">
        <f>VLOOKUP(D5909,DATA!A:F,5,FALSE)</f>
        <v>1.0986712608830001E-2</v>
      </c>
      <c r="M5909" s="37">
        <f>VLOOKUP(D5909,DATA!A:F,6,FALSE)</f>
        <v>982</v>
      </c>
      <c r="N5909" s="36">
        <f t="shared" si="483"/>
        <v>90.634946601765094</v>
      </c>
      <c r="O5909" s="36">
        <f t="shared" si="484"/>
        <v>90.635783143257143</v>
      </c>
      <c r="P5909" s="36">
        <f t="shared" si="485"/>
        <v>8.3654149204903661E-4</v>
      </c>
      <c r="Q5909" s="36">
        <f t="shared" si="486"/>
        <v>4.6094816505363803E-2</v>
      </c>
    </row>
    <row r="5910" spans="1:17" x14ac:dyDescent="0.3">
      <c r="A5910" s="29">
        <v>2152165</v>
      </c>
      <c r="B5910" s="1">
        <v>136</v>
      </c>
      <c r="C5910" s="1" t="s">
        <v>14</v>
      </c>
      <c r="D5910" s="1" t="s">
        <v>53</v>
      </c>
      <c r="E5910" s="1" t="s">
        <v>54</v>
      </c>
      <c r="F5910" s="47">
        <v>714</v>
      </c>
      <c r="G5910" s="34">
        <v>1025.97</v>
      </c>
      <c r="H5910" s="1" t="s">
        <v>218</v>
      </c>
      <c r="I5910" s="34">
        <v>7.8768999999999992E-3</v>
      </c>
      <c r="J5910" s="34">
        <v>9318.8490000000002</v>
      </c>
      <c r="K5910" s="35" t="str">
        <f t="shared" si="482"/>
        <v>Leenderbos, Groote Heide &amp; De Plateaux_H4030</v>
      </c>
      <c r="L5910" s="36">
        <f>VLOOKUP(D5910,DATA!A:F,5,FALSE)</f>
        <v>1.0986712608830001E-2</v>
      </c>
      <c r="M5910" s="37">
        <f>VLOOKUP(D5910,DATA!A:F,6,FALSE)</f>
        <v>982</v>
      </c>
      <c r="N5910" s="36">
        <f t="shared" si="483"/>
        <v>61.847626527026584</v>
      </c>
      <c r="O5910" s="36">
        <f t="shared" si="484"/>
        <v>61.849668562309645</v>
      </c>
      <c r="P5910" s="36">
        <f t="shared" si="485"/>
        <v>2.0420352830612387E-3</v>
      </c>
      <c r="Q5910" s="36">
        <f t="shared" si="486"/>
        <v>0.19029418455519942</v>
      </c>
    </row>
    <row r="5911" spans="1:17" x14ac:dyDescent="0.3">
      <c r="A5911" s="29">
        <v>2153684</v>
      </c>
      <c r="B5911" s="1">
        <v>136</v>
      </c>
      <c r="C5911" s="1" t="s">
        <v>14</v>
      </c>
      <c r="D5911" s="1" t="s">
        <v>43</v>
      </c>
      <c r="E5911" s="1" t="s">
        <v>44</v>
      </c>
      <c r="F5911" s="47">
        <v>1071</v>
      </c>
      <c r="G5911" s="34">
        <v>1302.29</v>
      </c>
      <c r="H5911" s="1" t="s">
        <v>218</v>
      </c>
      <c r="I5911" s="34">
        <v>1.01561E-2</v>
      </c>
      <c r="J5911" s="34">
        <v>1083.4685999999999</v>
      </c>
      <c r="K5911" s="35" t="str">
        <f t="shared" si="482"/>
        <v>Leenderbos, Groote Heide &amp; De Plateaux_H7150</v>
      </c>
      <c r="L5911" s="36">
        <f>VLOOKUP(D5911,DATA!A:F,5,FALSE)</f>
        <v>1.3726988247862192E-2</v>
      </c>
      <c r="M5911" s="37">
        <f>VLOOKUP(D5911,DATA!A:F,6,FALSE)</f>
        <v>1285.5</v>
      </c>
      <c r="N5911" s="36">
        <f t="shared" si="483"/>
        <v>55.73653241271402</v>
      </c>
      <c r="O5911" s="36">
        <f t="shared" si="484"/>
        <v>55.73997182418865</v>
      </c>
      <c r="P5911" s="36">
        <f t="shared" si="485"/>
        <v>3.4394114746305604E-3</v>
      </c>
      <c r="Q5911" s="36">
        <f t="shared" si="486"/>
        <v>3.7264943352419089E-2</v>
      </c>
    </row>
    <row r="5912" spans="1:17" x14ac:dyDescent="0.3">
      <c r="A5912" s="30">
        <v>2153685</v>
      </c>
      <c r="B5912" s="14">
        <v>136</v>
      </c>
      <c r="C5912" s="14" t="s">
        <v>14</v>
      </c>
      <c r="D5912" s="14" t="s">
        <v>55</v>
      </c>
      <c r="E5912" s="14" t="s">
        <v>56</v>
      </c>
      <c r="F5912" s="48">
        <v>500</v>
      </c>
      <c r="G5912" s="38">
        <v>1300.68</v>
      </c>
      <c r="H5912" s="14" t="s">
        <v>218</v>
      </c>
      <c r="I5912" s="38">
        <v>1.02142E-2</v>
      </c>
      <c r="J5912" s="38">
        <v>231.33533</v>
      </c>
      <c r="K5912" s="39" t="str">
        <f t="shared" si="482"/>
        <v>Leenderbos, Groote Heide &amp; De Plateaux_H3130</v>
      </c>
      <c r="L5912" s="40">
        <f>VLOOKUP(D5912,DATA!A:F,5,FALSE)</f>
        <v>0</v>
      </c>
      <c r="M5912" s="41">
        <f>VLOOKUP(D5912,DATA!A:F,6,FALSE)</f>
        <v>3.5</v>
      </c>
      <c r="N5912" s="40">
        <f t="shared" si="483"/>
        <v>50</v>
      </c>
      <c r="O5912" s="40">
        <f t="shared" si="484"/>
        <v>50</v>
      </c>
      <c r="P5912" s="40">
        <f>J5912/10000*I5912</f>
        <v>2.3629053276860002E-4</v>
      </c>
      <c r="Q5912" s="40">
        <f>IF(AND(H5912&lt;&gt;"below",I5912&gt;=0.005),M5912*P5912,0)</f>
        <v>8.2701686469010009E-4</v>
      </c>
    </row>
    <row r="5913" spans="1:17" x14ac:dyDescent="0.3">
      <c r="A5913" s="29">
        <v>2153685</v>
      </c>
      <c r="B5913" s="1">
        <v>136</v>
      </c>
      <c r="C5913" s="1" t="s">
        <v>14</v>
      </c>
      <c r="D5913" s="1" t="s">
        <v>53</v>
      </c>
      <c r="E5913" s="1" t="s">
        <v>54</v>
      </c>
      <c r="F5913" s="47">
        <v>714</v>
      </c>
      <c r="G5913" s="34">
        <v>1300.68</v>
      </c>
      <c r="H5913" s="1" t="s">
        <v>218</v>
      </c>
      <c r="I5913" s="34">
        <v>1.02142E-2</v>
      </c>
      <c r="J5913" s="34">
        <v>309.48259999999999</v>
      </c>
      <c r="K5913" s="35" t="str">
        <f t="shared" si="482"/>
        <v>Leenderbos, Groote Heide &amp; De Plateaux_H4030</v>
      </c>
      <c r="L5913" s="36">
        <f>VLOOKUP(D5913,DATA!A:F,5,FALSE)</f>
        <v>1.0986712608830001E-2</v>
      </c>
      <c r="M5913" s="37">
        <f>VLOOKUP(D5913,DATA!A:F,6,FALSE)</f>
        <v>982</v>
      </c>
      <c r="N5913" s="36">
        <f t="shared" si="483"/>
        <v>97.072318883033759</v>
      </c>
      <c r="O5913" s="36">
        <f t="shared" si="484"/>
        <v>97.072637793194346</v>
      </c>
      <c r="P5913" s="36">
        <f t="shared" si="485"/>
        <v>3.1891016058693822E-4</v>
      </c>
      <c r="Q5913" s="36">
        <f t="shared" si="486"/>
        <v>9.8697145664863157E-4</v>
      </c>
    </row>
    <row r="5914" spans="1:17" x14ac:dyDescent="0.3">
      <c r="A5914" s="29">
        <v>2153686</v>
      </c>
      <c r="B5914" s="1">
        <v>136</v>
      </c>
      <c r="C5914" s="1" t="s">
        <v>14</v>
      </c>
      <c r="D5914" s="1" t="s">
        <v>53</v>
      </c>
      <c r="E5914" s="1" t="s">
        <v>54</v>
      </c>
      <c r="F5914" s="47">
        <v>714</v>
      </c>
      <c r="G5914" s="34">
        <v>1185.1400000000001</v>
      </c>
      <c r="H5914" s="1" t="s">
        <v>218</v>
      </c>
      <c r="I5914" s="34">
        <v>9.0758000000000002E-3</v>
      </c>
      <c r="J5914" s="34">
        <v>2678.6080000000002</v>
      </c>
      <c r="K5914" s="35" t="str">
        <f t="shared" si="482"/>
        <v>Leenderbos, Groote Heide &amp; De Plateaux_H4030</v>
      </c>
      <c r="L5914" s="36">
        <f>VLOOKUP(D5914,DATA!A:F,5,FALSE)</f>
        <v>1.0986712608830001E-2</v>
      </c>
      <c r="M5914" s="37">
        <f>VLOOKUP(D5914,DATA!A:F,6,FALSE)</f>
        <v>982</v>
      </c>
      <c r="N5914" s="36">
        <f t="shared" si="483"/>
        <v>90.307260833005813</v>
      </c>
      <c r="O5914" s="36">
        <f t="shared" si="484"/>
        <v>90.30813361227456</v>
      </c>
      <c r="P5914" s="36">
        <f t="shared" si="485"/>
        <v>8.7277926874662626E-4</v>
      </c>
      <c r="Q5914" s="36">
        <f t="shared" si="486"/>
        <v>2.3378335314988632E-2</v>
      </c>
    </row>
    <row r="5915" spans="1:17" x14ac:dyDescent="0.3">
      <c r="A5915" s="29">
        <v>2153694</v>
      </c>
      <c r="B5915" s="1">
        <v>136</v>
      </c>
      <c r="C5915" s="1" t="s">
        <v>14</v>
      </c>
      <c r="D5915" s="1" t="s">
        <v>57</v>
      </c>
      <c r="E5915" s="1" t="s">
        <v>58</v>
      </c>
      <c r="F5915" s="47">
        <v>714</v>
      </c>
      <c r="G5915" s="34">
        <v>907.13</v>
      </c>
      <c r="H5915" s="1" t="s">
        <v>218</v>
      </c>
      <c r="I5915" s="34">
        <v>7.0644000000000002E-3</v>
      </c>
      <c r="J5915" s="34">
        <v>1275.8200019143601</v>
      </c>
      <c r="K5915" s="35" t="str">
        <f t="shared" si="482"/>
        <v>Leenderbos, Groote Heide &amp; De Plateaux_H3160</v>
      </c>
      <c r="L5915" s="36">
        <f>VLOOKUP(D5915,DATA!A:F,5,FALSE)</f>
        <v>1.0986712608830001E-2</v>
      </c>
      <c r="M5915" s="37">
        <f>VLOOKUP(D5915,DATA!A:F,6,FALSE)</f>
        <v>982</v>
      </c>
      <c r="N5915" s="36">
        <f t="shared" si="483"/>
        <v>30.521729572422114</v>
      </c>
      <c r="O5915" s="36">
        <f t="shared" si="484"/>
        <v>30.52337548873847</v>
      </c>
      <c r="P5915" s="36">
        <f t="shared" si="485"/>
        <v>1.645916316356022E-3</v>
      </c>
      <c r="Q5915" s="36">
        <f t="shared" si="486"/>
        <v>2.0998929578842165E-2</v>
      </c>
    </row>
    <row r="5916" spans="1:17" x14ac:dyDescent="0.3">
      <c r="A5916" s="29">
        <v>2153694</v>
      </c>
      <c r="B5916" s="1">
        <v>136</v>
      </c>
      <c r="C5916" s="1" t="s">
        <v>14</v>
      </c>
      <c r="D5916" s="1" t="s">
        <v>53</v>
      </c>
      <c r="E5916" s="1" t="s">
        <v>54</v>
      </c>
      <c r="F5916" s="47">
        <v>714</v>
      </c>
      <c r="G5916" s="34">
        <v>907.13</v>
      </c>
      <c r="H5916" s="1" t="s">
        <v>218</v>
      </c>
      <c r="I5916" s="34">
        <v>7.0644000000000002E-3</v>
      </c>
      <c r="J5916" s="34">
        <v>5930.2114000000001</v>
      </c>
      <c r="K5916" s="35" t="str">
        <f t="shared" si="482"/>
        <v>Leenderbos, Groote Heide &amp; De Plateaux_H4030</v>
      </c>
      <c r="L5916" s="36">
        <f>VLOOKUP(D5916,DATA!A:F,5,FALSE)</f>
        <v>1.0986712608830001E-2</v>
      </c>
      <c r="M5916" s="37">
        <f>VLOOKUP(D5916,DATA!A:F,6,FALSE)</f>
        <v>982</v>
      </c>
      <c r="N5916" s="36">
        <f t="shared" si="483"/>
        <v>30.521729572422114</v>
      </c>
      <c r="O5916" s="36">
        <f t="shared" si="484"/>
        <v>30.52337548873847</v>
      </c>
      <c r="P5916" s="36">
        <f t="shared" si="485"/>
        <v>1.645916316356022E-3</v>
      </c>
      <c r="Q5916" s="36">
        <f t="shared" si="486"/>
        <v>9.7606317027004882E-2</v>
      </c>
    </row>
    <row r="5917" spans="1:17" x14ac:dyDescent="0.3">
      <c r="A5917" s="29">
        <v>2153695</v>
      </c>
      <c r="B5917" s="1">
        <v>136</v>
      </c>
      <c r="C5917" s="1" t="s">
        <v>14</v>
      </c>
      <c r="D5917" s="1" t="s">
        <v>53</v>
      </c>
      <c r="E5917" s="1" t="s">
        <v>54</v>
      </c>
      <c r="F5917" s="47">
        <v>714</v>
      </c>
      <c r="G5917" s="34">
        <v>1183.78</v>
      </c>
      <c r="H5917" s="1" t="s">
        <v>218</v>
      </c>
      <c r="I5917" s="34">
        <v>8.9799000000000007E-3</v>
      </c>
      <c r="J5917" s="34">
        <v>472.98572000000001</v>
      </c>
      <c r="K5917" s="35" t="str">
        <f t="shared" si="482"/>
        <v>Leenderbos, Groote Heide &amp; De Plateaux_H4030</v>
      </c>
      <c r="L5917" s="36">
        <f>VLOOKUP(D5917,DATA!A:F,5,FALSE)</f>
        <v>1.0986712608830001E-2</v>
      </c>
      <c r="M5917" s="37">
        <f>VLOOKUP(D5917,DATA!A:F,6,FALSE)</f>
        <v>982</v>
      </c>
      <c r="N5917" s="36">
        <f t="shared" si="483"/>
        <v>90.175680413899613</v>
      </c>
      <c r="O5917" s="36">
        <f t="shared" si="484"/>
        <v>90.176554418986171</v>
      </c>
      <c r="P5917" s="36">
        <f t="shared" si="485"/>
        <v>8.7400508655832709E-4</v>
      </c>
      <c r="Q5917" s="36">
        <f t="shared" si="486"/>
        <v>4.1339192514945264E-3</v>
      </c>
    </row>
    <row r="5918" spans="1:17" x14ac:dyDescent="0.3">
      <c r="A5918" s="29">
        <v>2155222</v>
      </c>
      <c r="B5918" s="1">
        <v>136</v>
      </c>
      <c r="C5918" s="1" t="s">
        <v>14</v>
      </c>
      <c r="D5918" s="1" t="s">
        <v>53</v>
      </c>
      <c r="E5918" s="1" t="s">
        <v>54</v>
      </c>
      <c r="F5918" s="47">
        <v>714</v>
      </c>
      <c r="G5918" s="34">
        <v>1186.49</v>
      </c>
      <c r="H5918" s="1" t="s">
        <v>218</v>
      </c>
      <c r="I5918" s="34">
        <v>9.0776999999999993E-3</v>
      </c>
      <c r="J5918" s="34">
        <v>4844.9139999999998</v>
      </c>
      <c r="K5918" s="35" t="str">
        <f t="shared" si="482"/>
        <v>Leenderbos, Groote Heide &amp; De Plateaux_H4030</v>
      </c>
      <c r="L5918" s="36">
        <f>VLOOKUP(D5918,DATA!A:F,5,FALSE)</f>
        <v>1.0986712608830001E-2</v>
      </c>
      <c r="M5918" s="37">
        <f>VLOOKUP(D5918,DATA!A:F,6,FALSE)</f>
        <v>982</v>
      </c>
      <c r="N5918" s="36">
        <f t="shared" si="483"/>
        <v>90.43631563215078</v>
      </c>
      <c r="O5918" s="36">
        <f t="shared" si="484"/>
        <v>90.437178201797138</v>
      </c>
      <c r="P5918" s="36">
        <f t="shared" si="485"/>
        <v>8.6256964635822442E-4</v>
      </c>
      <c r="Q5918" s="36">
        <f t="shared" si="486"/>
        <v>4.1790757556160102E-2</v>
      </c>
    </row>
    <row r="5919" spans="1:17" x14ac:dyDescent="0.3">
      <c r="A5919" s="29">
        <v>2155223</v>
      </c>
      <c r="B5919" s="1">
        <v>136</v>
      </c>
      <c r="C5919" s="1" t="s">
        <v>14</v>
      </c>
      <c r="D5919" s="1" t="s">
        <v>53</v>
      </c>
      <c r="E5919" s="1" t="s">
        <v>54</v>
      </c>
      <c r="F5919" s="47">
        <v>714</v>
      </c>
      <c r="G5919" s="34">
        <v>900.28</v>
      </c>
      <c r="H5919" s="1" t="s">
        <v>218</v>
      </c>
      <c r="I5919" s="34">
        <v>7.0074999999999998E-3</v>
      </c>
      <c r="J5919" s="34">
        <v>9749.39</v>
      </c>
      <c r="K5919" s="35" t="str">
        <f t="shared" si="482"/>
        <v>Leenderbos, Groote Heide &amp; De Plateaux_H4030</v>
      </c>
      <c r="L5919" s="36">
        <f>VLOOKUP(D5919,DATA!A:F,5,FALSE)</f>
        <v>1.0986712608830001E-2</v>
      </c>
      <c r="M5919" s="37">
        <f>VLOOKUP(D5919,DATA!A:F,6,FALSE)</f>
        <v>982</v>
      </c>
      <c r="N5919" s="36">
        <f t="shared" si="483"/>
        <v>28.949578258241488</v>
      </c>
      <c r="O5919" s="36">
        <f t="shared" si="484"/>
        <v>28.95116186304519</v>
      </c>
      <c r="P5919" s="36">
        <f t="shared" si="485"/>
        <v>1.5836048037023431E-3</v>
      </c>
      <c r="Q5919" s="36">
        <f t="shared" si="486"/>
        <v>0.15439180837167585</v>
      </c>
    </row>
    <row r="5920" spans="1:17" x14ac:dyDescent="0.3">
      <c r="A5920" s="29">
        <v>2156752</v>
      </c>
      <c r="B5920" s="1">
        <v>136</v>
      </c>
      <c r="C5920" s="1" t="s">
        <v>14</v>
      </c>
      <c r="D5920" s="1" t="s">
        <v>57</v>
      </c>
      <c r="E5920" s="1" t="s">
        <v>58</v>
      </c>
      <c r="F5920" s="47">
        <v>714</v>
      </c>
      <c r="G5920" s="34">
        <v>958.74</v>
      </c>
      <c r="H5920" s="1" t="s">
        <v>218</v>
      </c>
      <c r="I5920" s="34">
        <v>7.4876999999999999E-3</v>
      </c>
      <c r="J5920" s="34">
        <v>667.40869999999995</v>
      </c>
      <c r="K5920" s="35" t="str">
        <f t="shared" si="482"/>
        <v>Leenderbos, Groote Heide &amp; De Plateaux_H3160</v>
      </c>
      <c r="L5920" s="36">
        <f>VLOOKUP(D5920,DATA!A:F,5,FALSE)</f>
        <v>1.0986712608830001E-2</v>
      </c>
      <c r="M5920" s="37">
        <f>VLOOKUP(D5920,DATA!A:F,6,FALSE)</f>
        <v>982</v>
      </c>
      <c r="N5920" s="36">
        <f t="shared" si="483"/>
        <v>43.645769964632997</v>
      </c>
      <c r="O5920" s="36">
        <f t="shared" si="484"/>
        <v>43.647793389811682</v>
      </c>
      <c r="P5920" s="36">
        <f t="shared" si="485"/>
        <v>2.0234251786845903E-3</v>
      </c>
      <c r="Q5920" s="36">
        <f t="shared" si="486"/>
        <v>1.3504515680531499E-2</v>
      </c>
    </row>
    <row r="5921" spans="1:17" x14ac:dyDescent="0.3">
      <c r="A5921" s="29">
        <v>2156752</v>
      </c>
      <c r="B5921" s="1">
        <v>136</v>
      </c>
      <c r="C5921" s="1" t="s">
        <v>14</v>
      </c>
      <c r="D5921" s="1" t="s">
        <v>53</v>
      </c>
      <c r="E5921" s="1" t="s">
        <v>54</v>
      </c>
      <c r="F5921" s="47">
        <v>714</v>
      </c>
      <c r="G5921" s="34">
        <v>958.74</v>
      </c>
      <c r="H5921" s="1" t="s">
        <v>218</v>
      </c>
      <c r="I5921" s="34">
        <v>7.4876999999999999E-3</v>
      </c>
      <c r="J5921" s="34">
        <v>7764.8433000000005</v>
      </c>
      <c r="K5921" s="35" t="str">
        <f t="shared" si="482"/>
        <v>Leenderbos, Groote Heide &amp; De Plateaux_H4030</v>
      </c>
      <c r="L5921" s="36">
        <f>VLOOKUP(D5921,DATA!A:F,5,FALSE)</f>
        <v>1.0986712608830001E-2</v>
      </c>
      <c r="M5921" s="37">
        <f>VLOOKUP(D5921,DATA!A:F,6,FALSE)</f>
        <v>982</v>
      </c>
      <c r="N5921" s="36">
        <f t="shared" si="483"/>
        <v>43.645769964632997</v>
      </c>
      <c r="O5921" s="36">
        <f t="shared" si="484"/>
        <v>43.647793389811682</v>
      </c>
      <c r="P5921" s="36">
        <f t="shared" si="485"/>
        <v>2.0234251786845903E-3</v>
      </c>
      <c r="Q5921" s="36">
        <f t="shared" si="486"/>
        <v>0.15711579441760345</v>
      </c>
    </row>
    <row r="5922" spans="1:17" x14ac:dyDescent="0.3">
      <c r="A5922" s="29">
        <v>2156753</v>
      </c>
      <c r="B5922" s="1">
        <v>136</v>
      </c>
      <c r="C5922" s="1" t="s">
        <v>14</v>
      </c>
      <c r="D5922" s="1" t="s">
        <v>53</v>
      </c>
      <c r="E5922" s="1" t="s">
        <v>54</v>
      </c>
      <c r="F5922" s="47">
        <v>714</v>
      </c>
      <c r="G5922" s="34">
        <v>1149.82</v>
      </c>
      <c r="H5922" s="1" t="s">
        <v>218</v>
      </c>
      <c r="I5922" s="34">
        <v>8.7834000000000002E-3</v>
      </c>
      <c r="J5922" s="34">
        <v>1671.2050999999999</v>
      </c>
      <c r="K5922" s="35" t="str">
        <f t="shared" si="482"/>
        <v>Leenderbos, Groote Heide &amp; De Plateaux_H4030</v>
      </c>
      <c r="L5922" s="36">
        <f>VLOOKUP(D5922,DATA!A:F,5,FALSE)</f>
        <v>1.0986712608830001E-2</v>
      </c>
      <c r="M5922" s="37">
        <f>VLOOKUP(D5922,DATA!A:F,6,FALSE)</f>
        <v>982</v>
      </c>
      <c r="N5922" s="36">
        <f t="shared" si="483"/>
        <v>86.339634074209087</v>
      </c>
      <c r="O5922" s="36">
        <f t="shared" si="484"/>
        <v>86.34077219336325</v>
      </c>
      <c r="P5922" s="36">
        <f t="shared" si="485"/>
        <v>1.1381191541630642E-3</v>
      </c>
      <c r="Q5922" s="36">
        <f t="shared" si="486"/>
        <v>1.9020305348449992E-2</v>
      </c>
    </row>
    <row r="5923" spans="1:17" x14ac:dyDescent="0.3">
      <c r="A5923" s="29">
        <v>2156759</v>
      </c>
      <c r="B5923" s="1">
        <v>136</v>
      </c>
      <c r="C5923" s="1" t="s">
        <v>14</v>
      </c>
      <c r="D5923" s="1" t="s">
        <v>63</v>
      </c>
      <c r="E5923" s="1" t="s">
        <v>64</v>
      </c>
      <c r="F5923" s="47">
        <v>714</v>
      </c>
      <c r="G5923" s="34">
        <v>1471.3</v>
      </c>
      <c r="H5923" s="1" t="s">
        <v>218</v>
      </c>
      <c r="I5923" s="34">
        <v>1.07209E-2</v>
      </c>
      <c r="J5923" s="34">
        <v>370.78104000000002</v>
      </c>
      <c r="K5923" s="35" t="str">
        <f t="shared" si="482"/>
        <v>Leenderbos, Groote Heide &amp; De Plateaux_H2310</v>
      </c>
      <c r="L5923" s="36">
        <f>VLOOKUP(D5923,DATA!A:F,5,FALSE)</f>
        <v>1.0986712608830001E-2</v>
      </c>
      <c r="M5923" s="37">
        <f>VLOOKUP(D5923,DATA!A:F,6,FALSE)</f>
        <v>982</v>
      </c>
      <c r="N5923" s="36">
        <f t="shared" si="483"/>
        <v>99.539409005447595</v>
      </c>
      <c r="O5923" s="36">
        <f t="shared" si="484"/>
        <v>99.539463004255026</v>
      </c>
      <c r="P5923" s="36">
        <f t="shared" si="485"/>
        <v>5.3998807430843954E-5</v>
      </c>
      <c r="Q5923" s="36">
        <f t="shared" si="486"/>
        <v>2.002173397796805E-4</v>
      </c>
    </row>
    <row r="5924" spans="1:17" x14ac:dyDescent="0.3">
      <c r="A5924" s="29">
        <v>2158280</v>
      </c>
      <c r="B5924" s="1">
        <v>136</v>
      </c>
      <c r="C5924" s="1" t="s">
        <v>14</v>
      </c>
      <c r="D5924" s="1" t="s">
        <v>53</v>
      </c>
      <c r="E5924" s="1" t="s">
        <v>54</v>
      </c>
      <c r="F5924" s="47">
        <v>714</v>
      </c>
      <c r="G5924" s="34">
        <v>1177.8900000000001</v>
      </c>
      <c r="H5924" s="1" t="s">
        <v>218</v>
      </c>
      <c r="I5924" s="34">
        <v>9.0492999999999997E-3</v>
      </c>
      <c r="J5924" s="34">
        <v>2481.9731000000002</v>
      </c>
      <c r="K5924" s="35" t="str">
        <f t="shared" si="482"/>
        <v>Leenderbos, Groote Heide &amp; De Plateaux_H4030</v>
      </c>
      <c r="L5924" s="36">
        <f>VLOOKUP(D5924,DATA!A:F,5,FALSE)</f>
        <v>1.0986712608830001E-2</v>
      </c>
      <c r="M5924" s="37">
        <f>VLOOKUP(D5924,DATA!A:F,6,FALSE)</f>
        <v>982</v>
      </c>
      <c r="N5924" s="36">
        <f t="shared" si="483"/>
        <v>89.587297939082873</v>
      </c>
      <c r="O5924" s="36">
        <f t="shared" si="484"/>
        <v>89.588225357118134</v>
      </c>
      <c r="P5924" s="36">
        <f t="shared" si="485"/>
        <v>9.274180352605299E-4</v>
      </c>
      <c r="Q5924" s="36">
        <f t="shared" si="486"/>
        <v>2.3018266159714869E-2</v>
      </c>
    </row>
    <row r="5925" spans="1:17" x14ac:dyDescent="0.3">
      <c r="A5925" s="29">
        <v>2158280</v>
      </c>
      <c r="B5925" s="1">
        <v>136</v>
      </c>
      <c r="C5925" s="1" t="s">
        <v>14</v>
      </c>
      <c r="D5925" s="1" t="s">
        <v>43</v>
      </c>
      <c r="E5925" s="1" t="s">
        <v>44</v>
      </c>
      <c r="F5925" s="47">
        <v>1071</v>
      </c>
      <c r="G5925" s="34">
        <v>1177.8900000000001</v>
      </c>
      <c r="H5925" s="1" t="s">
        <v>218</v>
      </c>
      <c r="I5925" s="34">
        <v>9.0492999999999997E-3</v>
      </c>
      <c r="J5925" s="34">
        <v>5.6364549999999998</v>
      </c>
      <c r="K5925" s="35" t="str">
        <f t="shared" si="482"/>
        <v>Leenderbos, Groote Heide &amp; De Plateaux_H7150</v>
      </c>
      <c r="L5925" s="36">
        <f>VLOOKUP(D5925,DATA!A:F,5,FALSE)</f>
        <v>1.3726988247862192E-2</v>
      </c>
      <c r="M5925" s="37">
        <f>VLOOKUP(D5925,DATA!A:F,6,FALSE)</f>
        <v>1285.5</v>
      </c>
      <c r="N5925" s="36">
        <f t="shared" si="483"/>
        <v>18.585658541150202</v>
      </c>
      <c r="O5925" s="36">
        <f t="shared" si="484"/>
        <v>18.58753823042478</v>
      </c>
      <c r="P5925" s="36">
        <f t="shared" si="485"/>
        <v>1.8796892745776006E-3</v>
      </c>
      <c r="Q5925" s="36">
        <f t="shared" si="486"/>
        <v>1.059478401013929E-4</v>
      </c>
    </row>
    <row r="5926" spans="1:17" x14ac:dyDescent="0.3">
      <c r="A5926" s="29">
        <v>2158281</v>
      </c>
      <c r="B5926" s="1">
        <v>136</v>
      </c>
      <c r="C5926" s="1" t="s">
        <v>14</v>
      </c>
      <c r="D5926" s="1" t="s">
        <v>53</v>
      </c>
      <c r="E5926" s="1" t="s">
        <v>54</v>
      </c>
      <c r="F5926" s="47">
        <v>714</v>
      </c>
      <c r="G5926" s="34">
        <v>917.29</v>
      </c>
      <c r="H5926" s="1" t="s">
        <v>218</v>
      </c>
      <c r="I5926" s="34">
        <v>7.1716000000000002E-3</v>
      </c>
      <c r="J5926" s="34">
        <v>9888.9940000000006</v>
      </c>
      <c r="K5926" s="35" t="str">
        <f t="shared" si="482"/>
        <v>Leenderbos, Groote Heide &amp; De Plateaux_H4030</v>
      </c>
      <c r="L5926" s="36">
        <f>VLOOKUP(D5926,DATA!A:F,5,FALSE)</f>
        <v>1.0986712608830001E-2</v>
      </c>
      <c r="M5926" s="37">
        <f>VLOOKUP(D5926,DATA!A:F,6,FALSE)</f>
        <v>982</v>
      </c>
      <c r="N5926" s="36">
        <f t="shared" si="483"/>
        <v>32.938892071418529</v>
      </c>
      <c r="O5926" s="36">
        <f t="shared" si="484"/>
        <v>32.940632552761677</v>
      </c>
      <c r="P5926" s="36">
        <f t="shared" si="485"/>
        <v>1.7404813431483035E-3</v>
      </c>
      <c r="Q5926" s="36">
        <f t="shared" si="486"/>
        <v>0.17211609559505514</v>
      </c>
    </row>
    <row r="5927" spans="1:17" x14ac:dyDescent="0.3">
      <c r="A5927" s="29">
        <v>2158288</v>
      </c>
      <c r="B5927" s="1">
        <v>136</v>
      </c>
      <c r="C5927" s="1" t="s">
        <v>14</v>
      </c>
      <c r="D5927" s="1" t="s">
        <v>63</v>
      </c>
      <c r="E5927" s="1" t="s">
        <v>64</v>
      </c>
      <c r="F5927" s="47">
        <v>714</v>
      </c>
      <c r="G5927" s="34">
        <v>1410.19</v>
      </c>
      <c r="H5927" s="1" t="s">
        <v>218</v>
      </c>
      <c r="I5927" s="34">
        <v>1.0261599999999999E-2</v>
      </c>
      <c r="J5927" s="34">
        <v>1770.4785999999999</v>
      </c>
      <c r="K5927" s="35" t="str">
        <f t="shared" si="482"/>
        <v>Leenderbos, Groote Heide &amp; De Plateaux_H2310</v>
      </c>
      <c r="L5927" s="36">
        <f>VLOOKUP(D5927,DATA!A:F,5,FALSE)</f>
        <v>1.0986712608830001E-2</v>
      </c>
      <c r="M5927" s="37">
        <f>VLOOKUP(D5927,DATA!A:F,6,FALSE)</f>
        <v>982</v>
      </c>
      <c r="N5927" s="36">
        <f t="shared" si="483"/>
        <v>99.10259218209066</v>
      </c>
      <c r="O5927" s="36">
        <f t="shared" si="484"/>
        <v>99.102692443468172</v>
      </c>
      <c r="P5927" s="36">
        <f t="shared" si="485"/>
        <v>1.0026137751140141E-4</v>
      </c>
      <c r="Q5927" s="36">
        <f t="shared" si="486"/>
        <v>1.7751062329045744E-3</v>
      </c>
    </row>
    <row r="5928" spans="1:17" x14ac:dyDescent="0.3">
      <c r="A5928" s="29">
        <v>2159810</v>
      </c>
      <c r="B5928" s="1">
        <v>136</v>
      </c>
      <c r="C5928" s="1" t="s">
        <v>14</v>
      </c>
      <c r="D5928" s="1" t="s">
        <v>53</v>
      </c>
      <c r="E5928" s="1" t="s">
        <v>54</v>
      </c>
      <c r="F5928" s="47">
        <v>714</v>
      </c>
      <c r="G5928" s="34">
        <v>1053.5899999999999</v>
      </c>
      <c r="H5928" s="1" t="s">
        <v>218</v>
      </c>
      <c r="I5928" s="34">
        <v>8.2431999999999991E-3</v>
      </c>
      <c r="J5928" s="34">
        <v>5777.1419999999998</v>
      </c>
      <c r="K5928" s="35" t="str">
        <f t="shared" si="482"/>
        <v>Leenderbos, Groote Heide &amp; De Plateaux_H4030</v>
      </c>
      <c r="L5928" s="36">
        <f>VLOOKUP(D5928,DATA!A:F,5,FALSE)</f>
        <v>1.0986712608830001E-2</v>
      </c>
      <c r="M5928" s="37">
        <f>VLOOKUP(D5928,DATA!A:F,6,FALSE)</f>
        <v>982</v>
      </c>
      <c r="N5928" s="36">
        <f t="shared" si="483"/>
        <v>68.708765156081526</v>
      </c>
      <c r="O5928" s="36">
        <f t="shared" si="484"/>
        <v>68.710712268774941</v>
      </c>
      <c r="P5928" s="36">
        <f t="shared" si="485"/>
        <v>1.9471126934149652E-3</v>
      </c>
      <c r="Q5928" s="36">
        <f t="shared" si="486"/>
        <v>0.11248746519860718</v>
      </c>
    </row>
    <row r="5929" spans="1:17" x14ac:dyDescent="0.3">
      <c r="A5929" s="29">
        <v>2159811</v>
      </c>
      <c r="B5929" s="1">
        <v>136</v>
      </c>
      <c r="C5929" s="1" t="s">
        <v>14</v>
      </c>
      <c r="D5929" s="1" t="s">
        <v>53</v>
      </c>
      <c r="E5929" s="1" t="s">
        <v>54</v>
      </c>
      <c r="F5929" s="47">
        <v>714</v>
      </c>
      <c r="G5929" s="34">
        <v>1156.8499999999999</v>
      </c>
      <c r="H5929" s="1" t="s">
        <v>218</v>
      </c>
      <c r="I5929" s="34">
        <v>8.8494999999999997E-3</v>
      </c>
      <c r="J5929" s="34">
        <v>1153.8666000000001</v>
      </c>
      <c r="K5929" s="35" t="str">
        <f t="shared" si="482"/>
        <v>Leenderbos, Groote Heide &amp; De Plateaux_H4030</v>
      </c>
      <c r="L5929" s="36">
        <f>VLOOKUP(D5929,DATA!A:F,5,FALSE)</f>
        <v>1.0986712608830001E-2</v>
      </c>
      <c r="M5929" s="37">
        <f>VLOOKUP(D5929,DATA!A:F,6,FALSE)</f>
        <v>982</v>
      </c>
      <c r="N5929" s="36">
        <f t="shared" si="483"/>
        <v>87.225288028806304</v>
      </c>
      <c r="O5929" s="36">
        <f t="shared" si="484"/>
        <v>87.226371367633476</v>
      </c>
      <c r="P5929" s="36">
        <f t="shared" si="485"/>
        <v>1.0833388271720423E-3</v>
      </c>
      <c r="Q5929" s="36">
        <f t="shared" si="486"/>
        <v>1.2500284891569922E-2</v>
      </c>
    </row>
    <row r="5930" spans="1:17" x14ac:dyDescent="0.3">
      <c r="A5930" s="29">
        <v>2159817</v>
      </c>
      <c r="B5930" s="1">
        <v>136</v>
      </c>
      <c r="C5930" s="1" t="s">
        <v>14</v>
      </c>
      <c r="D5930" s="1" t="s">
        <v>63</v>
      </c>
      <c r="E5930" s="1" t="s">
        <v>64</v>
      </c>
      <c r="F5930" s="47">
        <v>714</v>
      </c>
      <c r="G5930" s="34">
        <v>1407.94</v>
      </c>
      <c r="H5930" s="1" t="s">
        <v>218</v>
      </c>
      <c r="I5930" s="34">
        <v>1.03958E-2</v>
      </c>
      <c r="J5930" s="34">
        <v>2182.7476000000001</v>
      </c>
      <c r="K5930" s="35" t="str">
        <f t="shared" si="482"/>
        <v>Leenderbos, Groote Heide &amp; De Plateaux_H2310</v>
      </c>
      <c r="L5930" s="36">
        <f>VLOOKUP(D5930,DATA!A:F,5,FALSE)</f>
        <v>1.0986712608830001E-2</v>
      </c>
      <c r="M5930" s="37">
        <f>VLOOKUP(D5930,DATA!A:F,6,FALSE)</f>
        <v>982</v>
      </c>
      <c r="N5930" s="36">
        <f t="shared" si="483"/>
        <v>99.080338259562737</v>
      </c>
      <c r="O5930" s="36">
        <f t="shared" si="484"/>
        <v>99.080442327497224</v>
      </c>
      <c r="P5930" s="36">
        <f t="shared" si="485"/>
        <v>1.0406793448680673E-4</v>
      </c>
      <c r="Q5930" s="36">
        <f t="shared" si="486"/>
        <v>2.2715403423803466E-3</v>
      </c>
    </row>
    <row r="5931" spans="1:17" x14ac:dyDescent="0.3">
      <c r="A5931" s="29">
        <v>2159817</v>
      </c>
      <c r="B5931" s="1">
        <v>136</v>
      </c>
      <c r="C5931" s="1" t="s">
        <v>14</v>
      </c>
      <c r="D5931" s="1" t="s">
        <v>51</v>
      </c>
      <c r="E5931" s="1" t="s">
        <v>52</v>
      </c>
      <c r="F5931" s="47">
        <v>1000</v>
      </c>
      <c r="G5931" s="34">
        <v>1407.94</v>
      </c>
      <c r="H5931" s="1" t="s">
        <v>218</v>
      </c>
      <c r="I5931" s="34">
        <v>1.03958E-2</v>
      </c>
      <c r="J5931" s="34">
        <v>516.47289999999998</v>
      </c>
      <c r="K5931" s="35" t="str">
        <f t="shared" si="482"/>
        <v>Leenderbos, Groote Heide &amp; De Plateaux_Lg09</v>
      </c>
      <c r="L5931" s="36">
        <f>VLOOKUP(D5931,DATA!A:F,5,FALSE)</f>
        <v>8.4126827976184013E-3</v>
      </c>
      <c r="M5931" s="37">
        <f>VLOOKUP(D5931,DATA!A:F,6,FALSE)</f>
        <v>1350</v>
      </c>
      <c r="N5931" s="36">
        <f t="shared" si="483"/>
        <v>61.950101772575479</v>
      </c>
      <c r="O5931" s="36">
        <f t="shared" si="484"/>
        <v>61.95216327293226</v>
      </c>
      <c r="P5931" s="36">
        <f t="shared" si="485"/>
        <v>2.0615003567812096E-3</v>
      </c>
      <c r="Q5931" s="36">
        <f t="shared" si="486"/>
        <v>1.0647090676178259E-2</v>
      </c>
    </row>
    <row r="5932" spans="1:17" x14ac:dyDescent="0.3">
      <c r="A5932" s="29">
        <v>2161339</v>
      </c>
      <c r="B5932" s="1">
        <v>136</v>
      </c>
      <c r="C5932" s="1" t="s">
        <v>14</v>
      </c>
      <c r="D5932" s="1" t="s">
        <v>53</v>
      </c>
      <c r="E5932" s="1" t="s">
        <v>54</v>
      </c>
      <c r="F5932" s="47">
        <v>714</v>
      </c>
      <c r="G5932" s="34">
        <v>1078.31</v>
      </c>
      <c r="H5932" s="1" t="s">
        <v>218</v>
      </c>
      <c r="I5932" s="34">
        <v>8.3519000000000006E-3</v>
      </c>
      <c r="J5932" s="34">
        <v>85.125519999999995</v>
      </c>
      <c r="K5932" s="35" t="str">
        <f t="shared" si="482"/>
        <v>Leenderbos, Groote Heide &amp; De Plateaux_H4030</v>
      </c>
      <c r="L5932" s="36">
        <f>VLOOKUP(D5932,DATA!A:F,5,FALSE)</f>
        <v>1.0986712608830001E-2</v>
      </c>
      <c r="M5932" s="37">
        <f>VLOOKUP(D5932,DATA!A:F,6,FALSE)</f>
        <v>982</v>
      </c>
      <c r="N5932" s="36">
        <f t="shared" si="483"/>
        <v>74.233307945194639</v>
      </c>
      <c r="O5932" s="36">
        <f t="shared" si="484"/>
        <v>74.235063041183295</v>
      </c>
      <c r="P5932" s="36">
        <f t="shared" si="485"/>
        <v>1.7550959886563078E-3</v>
      </c>
      <c r="Q5932" s="36">
        <f t="shared" si="486"/>
        <v>1.4940345868428228E-3</v>
      </c>
    </row>
    <row r="5933" spans="1:17" x14ac:dyDescent="0.3">
      <c r="A5933" s="29">
        <v>2164405</v>
      </c>
      <c r="B5933" s="1">
        <v>136</v>
      </c>
      <c r="C5933" s="1" t="s">
        <v>14</v>
      </c>
      <c r="D5933" s="1" t="s">
        <v>51</v>
      </c>
      <c r="E5933" s="1" t="s">
        <v>52</v>
      </c>
      <c r="F5933" s="47">
        <v>1000</v>
      </c>
      <c r="G5933" s="34">
        <v>1291.32</v>
      </c>
      <c r="H5933" s="1" t="s">
        <v>218</v>
      </c>
      <c r="I5933" s="34">
        <v>9.7202999999999994E-3</v>
      </c>
      <c r="J5933" s="34">
        <v>838.24419999999998</v>
      </c>
      <c r="K5933" s="35" t="str">
        <f t="shared" si="482"/>
        <v>Leenderbos, Groote Heide &amp; De Plateaux_Lg09</v>
      </c>
      <c r="L5933" s="36">
        <f>VLOOKUP(D5933,DATA!A:F,5,FALSE)</f>
        <v>8.4126827976184013E-3</v>
      </c>
      <c r="M5933" s="37">
        <f>VLOOKUP(D5933,DATA!A:F,6,FALSE)</f>
        <v>1350</v>
      </c>
      <c r="N5933" s="36">
        <f t="shared" si="483"/>
        <v>37.903263314027555</v>
      </c>
      <c r="O5933" s="36">
        <f t="shared" si="484"/>
        <v>37.905188017628937</v>
      </c>
      <c r="P5933" s="36">
        <f t="shared" si="485"/>
        <v>1.9247036013823049E-3</v>
      </c>
      <c r="Q5933" s="36">
        <f t="shared" si="486"/>
        <v>1.6133716305778291E-2</v>
      </c>
    </row>
    <row r="5934" spans="1:17" x14ac:dyDescent="0.3">
      <c r="A5934" s="29">
        <v>2165934</v>
      </c>
      <c r="B5934" s="1">
        <v>136</v>
      </c>
      <c r="C5934" s="1" t="s">
        <v>14</v>
      </c>
      <c r="D5934" s="1" t="s">
        <v>51</v>
      </c>
      <c r="E5934" s="1" t="s">
        <v>52</v>
      </c>
      <c r="F5934" s="47">
        <v>1000</v>
      </c>
      <c r="G5934" s="34">
        <v>1398.21</v>
      </c>
      <c r="H5934" s="1" t="s">
        <v>218</v>
      </c>
      <c r="I5934" s="34">
        <v>1.0325900000000001E-2</v>
      </c>
      <c r="J5934" s="34">
        <v>3715.6758</v>
      </c>
      <c r="K5934" s="35" t="str">
        <f t="shared" si="482"/>
        <v>Leenderbos, Groote Heide &amp; De Plateaux_Lg09</v>
      </c>
      <c r="L5934" s="36">
        <f>VLOOKUP(D5934,DATA!A:F,5,FALSE)</f>
        <v>8.4126827976184013E-3</v>
      </c>
      <c r="M5934" s="37">
        <f>VLOOKUP(D5934,DATA!A:F,6,FALSE)</f>
        <v>1350</v>
      </c>
      <c r="N5934" s="36">
        <f t="shared" si="483"/>
        <v>60.002647880343829</v>
      </c>
      <c r="O5934" s="36">
        <f t="shared" si="484"/>
        <v>60.004732660729154</v>
      </c>
      <c r="P5934" s="36">
        <f t="shared" si="485"/>
        <v>2.0847803853243363E-3</v>
      </c>
      <c r="Q5934" s="36">
        <f t="shared" si="486"/>
        <v>7.7463680260643111E-2</v>
      </c>
    </row>
    <row r="5935" spans="1:17" x14ac:dyDescent="0.3">
      <c r="A5935" s="29">
        <v>2167463</v>
      </c>
      <c r="B5935" s="1">
        <v>136</v>
      </c>
      <c r="C5935" s="1" t="s">
        <v>14</v>
      </c>
      <c r="D5935" s="1" t="s">
        <v>61</v>
      </c>
      <c r="E5935" s="1" t="s">
        <v>62</v>
      </c>
      <c r="F5935" s="47">
        <v>714</v>
      </c>
      <c r="G5935" s="34">
        <v>1413.39</v>
      </c>
      <c r="H5935" s="1" t="s">
        <v>218</v>
      </c>
      <c r="I5935" s="34">
        <v>1.03675E-2</v>
      </c>
      <c r="J5935" s="34">
        <v>1712.4694999999999</v>
      </c>
      <c r="K5935" s="35" t="str">
        <f t="shared" si="482"/>
        <v>Leenderbos, Groote Heide &amp; De Plateaux_H2330</v>
      </c>
      <c r="L5935" s="36">
        <f>VLOOKUP(D5935,DATA!A:F,5,FALSE)</f>
        <v>1.0986712608830001E-2</v>
      </c>
      <c r="M5935" s="37">
        <f>VLOOKUP(D5935,DATA!A:F,6,FALSE)</f>
        <v>982</v>
      </c>
      <c r="N5935" s="36">
        <f t="shared" si="483"/>
        <v>99.133325913054151</v>
      </c>
      <c r="O5935" s="36">
        <f t="shared" si="484"/>
        <v>99.133423770300737</v>
      </c>
      <c r="P5935" s="36">
        <f t="shared" si="485"/>
        <v>9.7857246586841029E-5</v>
      </c>
      <c r="Q5935" s="36">
        <f t="shared" si="486"/>
        <v>1.6757755013394435E-3</v>
      </c>
    </row>
    <row r="5936" spans="1:17" x14ac:dyDescent="0.3">
      <c r="A5936" s="29">
        <v>2167463</v>
      </c>
      <c r="B5936" s="1">
        <v>136</v>
      </c>
      <c r="C5936" s="1" t="s">
        <v>14</v>
      </c>
      <c r="D5936" s="1" t="s">
        <v>51</v>
      </c>
      <c r="E5936" s="1" t="s">
        <v>52</v>
      </c>
      <c r="F5936" s="47">
        <v>1000</v>
      </c>
      <c r="G5936" s="34">
        <v>1413.39</v>
      </c>
      <c r="H5936" s="1" t="s">
        <v>218</v>
      </c>
      <c r="I5936" s="34">
        <v>1.03675E-2</v>
      </c>
      <c r="J5936" s="34">
        <v>2875.3154</v>
      </c>
      <c r="K5936" s="35" t="str">
        <f t="shared" si="482"/>
        <v>Leenderbos, Groote Heide &amp; De Plateaux_Lg09</v>
      </c>
      <c r="L5936" s="36">
        <f>VLOOKUP(D5936,DATA!A:F,5,FALSE)</f>
        <v>8.4126827976184013E-3</v>
      </c>
      <c r="M5936" s="37">
        <f>VLOOKUP(D5936,DATA!A:F,6,FALSE)</f>
        <v>1350</v>
      </c>
      <c r="N5936" s="36">
        <f t="shared" si="483"/>
        <v>63.024778571417706</v>
      </c>
      <c r="O5936" s="36">
        <f t="shared" si="484"/>
        <v>63.026811048869412</v>
      </c>
      <c r="P5936" s="36">
        <f t="shared" si="485"/>
        <v>2.032477451706427E-3</v>
      </c>
      <c r="Q5936" s="36">
        <f t="shared" si="486"/>
        <v>5.8440137170442455E-2</v>
      </c>
    </row>
    <row r="5937" spans="1:17" x14ac:dyDescent="0.3">
      <c r="A5937" s="29">
        <v>2168992</v>
      </c>
      <c r="B5937" s="1">
        <v>136</v>
      </c>
      <c r="C5937" s="1" t="s">
        <v>14</v>
      </c>
      <c r="D5937" s="1" t="s">
        <v>61</v>
      </c>
      <c r="E5937" s="1" t="s">
        <v>62</v>
      </c>
      <c r="F5937" s="47">
        <v>714</v>
      </c>
      <c r="G5937" s="34">
        <v>1617.89</v>
      </c>
      <c r="H5937" s="1" t="s">
        <v>218</v>
      </c>
      <c r="I5937" s="34">
        <v>1.19898E-2</v>
      </c>
      <c r="J5937" s="34">
        <v>441.94484999999997</v>
      </c>
      <c r="K5937" s="35" t="str">
        <f t="shared" si="482"/>
        <v>Leenderbos, Groote Heide &amp; De Plateaux_H2330</v>
      </c>
      <c r="L5937" s="36">
        <f>VLOOKUP(D5937,DATA!A:F,5,FALSE)</f>
        <v>1.0986712608830001E-2</v>
      </c>
      <c r="M5937" s="37">
        <f>VLOOKUP(D5937,DATA!A:F,6,FALSE)</f>
        <v>982</v>
      </c>
      <c r="N5937" s="36">
        <f t="shared" si="483"/>
        <v>99.907643065972138</v>
      </c>
      <c r="O5937" s="36">
        <f t="shared" si="484"/>
        <v>99.907655219976078</v>
      </c>
      <c r="P5937" s="36">
        <f t="shared" si="485"/>
        <v>1.2154003940167968E-5</v>
      </c>
      <c r="Q5937" s="36">
        <f t="shared" si="486"/>
        <v>5.3713994482369412E-5</v>
      </c>
    </row>
    <row r="5938" spans="1:17" x14ac:dyDescent="0.3">
      <c r="A5938" s="29">
        <v>2168992</v>
      </c>
      <c r="B5938" s="1">
        <v>136</v>
      </c>
      <c r="C5938" s="1" t="s">
        <v>14</v>
      </c>
      <c r="D5938" s="1" t="s">
        <v>51</v>
      </c>
      <c r="E5938" s="1" t="s">
        <v>52</v>
      </c>
      <c r="F5938" s="47">
        <v>1000</v>
      </c>
      <c r="G5938" s="34">
        <v>1617.89</v>
      </c>
      <c r="H5938" s="1" t="s">
        <v>218</v>
      </c>
      <c r="I5938" s="34">
        <v>1.19898E-2</v>
      </c>
      <c r="J5938" s="34">
        <v>2858.3906000000002</v>
      </c>
      <c r="K5938" s="35" t="str">
        <f t="shared" si="482"/>
        <v>Leenderbos, Groote Heide &amp; De Plateaux_Lg09</v>
      </c>
      <c r="L5938" s="36">
        <f>VLOOKUP(D5938,DATA!A:F,5,FALSE)</f>
        <v>8.4126827976184013E-3</v>
      </c>
      <c r="M5938" s="37">
        <f>VLOOKUP(D5938,DATA!A:F,6,FALSE)</f>
        <v>1350</v>
      </c>
      <c r="N5938" s="36">
        <f t="shared" si="483"/>
        <v>90.49669411240987</v>
      </c>
      <c r="O5938" s="36">
        <f t="shared" si="484"/>
        <v>90.497561545800679</v>
      </c>
      <c r="P5938" s="36">
        <f t="shared" si="485"/>
        <v>8.6743339080896931E-4</v>
      </c>
      <c r="Q5938" s="36">
        <f t="shared" si="486"/>
        <v>2.4794634504144843E-2</v>
      </c>
    </row>
    <row r="5939" spans="1:17" x14ac:dyDescent="0.3">
      <c r="A5939" s="29">
        <v>2170521</v>
      </c>
      <c r="B5939" s="1">
        <v>136</v>
      </c>
      <c r="C5939" s="1" t="s">
        <v>14</v>
      </c>
      <c r="D5939" s="1" t="s">
        <v>61</v>
      </c>
      <c r="E5939" s="1" t="s">
        <v>62</v>
      </c>
      <c r="F5939" s="47">
        <v>714</v>
      </c>
      <c r="G5939" s="34">
        <v>1650.29</v>
      </c>
      <c r="H5939" s="1" t="s">
        <v>218</v>
      </c>
      <c r="I5939" s="34">
        <v>1.20454E-2</v>
      </c>
      <c r="J5939" s="34">
        <v>1129.2103999999999</v>
      </c>
      <c r="K5939" s="35" t="str">
        <f t="shared" si="482"/>
        <v>Leenderbos, Groote Heide &amp; De Plateaux_H2330</v>
      </c>
      <c r="L5939" s="36">
        <f>VLOOKUP(D5939,DATA!A:F,5,FALSE)</f>
        <v>1.0986712608830001E-2</v>
      </c>
      <c r="M5939" s="37">
        <f>VLOOKUP(D5939,DATA!A:F,6,FALSE)</f>
        <v>982</v>
      </c>
      <c r="N5939" s="36">
        <f t="shared" si="483"/>
        <v>99.935286621837392</v>
      </c>
      <c r="O5939" s="36">
        <f t="shared" si="484"/>
        <v>99.935295179855956</v>
      </c>
      <c r="P5939" s="36">
        <f t="shared" si="485"/>
        <v>8.5580185640310447E-6</v>
      </c>
      <c r="Q5939" s="36">
        <f t="shared" si="486"/>
        <v>9.6638035658969218E-5</v>
      </c>
    </row>
    <row r="5940" spans="1:17" x14ac:dyDescent="0.3">
      <c r="A5940" s="29">
        <v>2172045</v>
      </c>
      <c r="B5940" s="1">
        <v>136</v>
      </c>
      <c r="C5940" s="1" t="s">
        <v>14</v>
      </c>
      <c r="D5940" s="1" t="s">
        <v>51</v>
      </c>
      <c r="E5940" s="1" t="s">
        <v>52</v>
      </c>
      <c r="F5940" s="47">
        <v>1000</v>
      </c>
      <c r="G5940" s="34">
        <v>1234.22</v>
      </c>
      <c r="H5940" s="1" t="s">
        <v>218</v>
      </c>
      <c r="I5940" s="34">
        <v>9.7861000000000007E-3</v>
      </c>
      <c r="J5940" s="34">
        <v>937.09230000000002</v>
      </c>
      <c r="K5940" s="35" t="str">
        <f t="shared" si="482"/>
        <v>Leenderbos, Groote Heide &amp; De Plateaux_Lg09</v>
      </c>
      <c r="L5940" s="36">
        <f>VLOOKUP(D5940,DATA!A:F,5,FALSE)</f>
        <v>8.4126827976184013E-3</v>
      </c>
      <c r="M5940" s="37">
        <f>VLOOKUP(D5940,DATA!A:F,6,FALSE)</f>
        <v>1350</v>
      </c>
      <c r="N5940" s="36">
        <f t="shared" si="483"/>
        <v>27.407987406452506</v>
      </c>
      <c r="O5940" s="36">
        <f t="shared" si="484"/>
        <v>27.409625422771366</v>
      </c>
      <c r="P5940" s="36">
        <f t="shared" si="485"/>
        <v>1.6380163188607355E-3</v>
      </c>
      <c r="Q5940" s="36">
        <f t="shared" si="486"/>
        <v>1.53497247967874E-2</v>
      </c>
    </row>
    <row r="5941" spans="1:17" x14ac:dyDescent="0.3">
      <c r="A5941" s="29">
        <v>2172050</v>
      </c>
      <c r="B5941" s="1">
        <v>136</v>
      </c>
      <c r="C5941" s="1" t="s">
        <v>14</v>
      </c>
      <c r="D5941" s="1" t="s">
        <v>59</v>
      </c>
      <c r="E5941" s="1" t="s">
        <v>60</v>
      </c>
      <c r="F5941" s="47">
        <v>1071</v>
      </c>
      <c r="G5941" s="34">
        <v>1713.34</v>
      </c>
      <c r="H5941" s="1" t="s">
        <v>218</v>
      </c>
      <c r="I5941" s="34">
        <v>1.2796099999999999E-2</v>
      </c>
      <c r="J5941" s="34">
        <v>2943.4090000000001</v>
      </c>
      <c r="K5941" s="35" t="str">
        <f t="shared" si="482"/>
        <v>Leenderbos, Groote Heide &amp; De Plateaux_H9190</v>
      </c>
      <c r="L5941" s="36">
        <f>VLOOKUP(D5941,DATA!A:F,5,FALSE)</f>
        <v>1.3726988247862192E-2</v>
      </c>
      <c r="M5941" s="37">
        <f>VLOOKUP(D5941,DATA!A:F,6,FALSE)</f>
        <v>1285.5</v>
      </c>
      <c r="N5941" s="36">
        <f t="shared" si="483"/>
        <v>99.719335439501194</v>
      </c>
      <c r="O5941" s="36">
        <f t="shared" si="484"/>
        <v>99.719384596109848</v>
      </c>
      <c r="P5941" s="36">
        <f t="shared" si="485"/>
        <v>4.915660865378868E-5</v>
      </c>
      <c r="Q5941" s="36">
        <f t="shared" si="486"/>
        <v>1.4468800432103949E-3</v>
      </c>
    </row>
    <row r="5942" spans="1:17" x14ac:dyDescent="0.3">
      <c r="A5942" s="29">
        <v>2173573</v>
      </c>
      <c r="B5942" s="1">
        <v>136</v>
      </c>
      <c r="C5942" s="1" t="s">
        <v>14</v>
      </c>
      <c r="D5942" s="1" t="s">
        <v>51</v>
      </c>
      <c r="E5942" s="1" t="s">
        <v>52</v>
      </c>
      <c r="F5942" s="47">
        <v>1000</v>
      </c>
      <c r="G5942" s="34">
        <v>1533.28</v>
      </c>
      <c r="H5942" s="1" t="s">
        <v>218</v>
      </c>
      <c r="I5942" s="34">
        <v>1.1717999999999999E-2</v>
      </c>
      <c r="J5942" s="34">
        <v>7059.1084000000001</v>
      </c>
      <c r="K5942" s="35" t="str">
        <f t="shared" si="482"/>
        <v>Leenderbos, Groote Heide &amp; De Plateaux_Lg09</v>
      </c>
      <c r="L5942" s="36">
        <f>VLOOKUP(D5942,DATA!A:F,5,FALSE)</f>
        <v>8.4126827976184013E-3</v>
      </c>
      <c r="M5942" s="37">
        <f>VLOOKUP(D5942,DATA!A:F,6,FALSE)</f>
        <v>1350</v>
      </c>
      <c r="N5942" s="36">
        <f t="shared" si="483"/>
        <v>82.373734799865417</v>
      </c>
      <c r="O5942" s="36">
        <f t="shared" si="484"/>
        <v>82.375166075258576</v>
      </c>
      <c r="P5942" s="36">
        <f t="shared" si="485"/>
        <v>1.431275393159126E-3</v>
      </c>
      <c r="Q5942" s="36">
        <f t="shared" si="486"/>
        <v>0.10103528150562889</v>
      </c>
    </row>
    <row r="5943" spans="1:17" x14ac:dyDescent="0.3">
      <c r="A5943" s="29">
        <v>2173577</v>
      </c>
      <c r="B5943" s="1">
        <v>136</v>
      </c>
      <c r="C5943" s="1" t="s">
        <v>14</v>
      </c>
      <c r="D5943" s="1" t="s">
        <v>61</v>
      </c>
      <c r="E5943" s="1" t="s">
        <v>62</v>
      </c>
      <c r="F5943" s="47">
        <v>714</v>
      </c>
      <c r="G5943" s="34">
        <v>1604.12</v>
      </c>
      <c r="H5943" s="1" t="s">
        <v>218</v>
      </c>
      <c r="I5943" s="34">
        <v>1.2219000000000001E-2</v>
      </c>
      <c r="J5943" s="34">
        <v>230.47108</v>
      </c>
      <c r="K5943" s="35" t="str">
        <f t="shared" si="482"/>
        <v>Leenderbos, Groote Heide &amp; De Plateaux_H2330</v>
      </c>
      <c r="L5943" s="36">
        <f>VLOOKUP(D5943,DATA!A:F,5,FALSE)</f>
        <v>1.0986712608830001E-2</v>
      </c>
      <c r="M5943" s="37">
        <f>VLOOKUP(D5943,DATA!A:F,6,FALSE)</f>
        <v>982</v>
      </c>
      <c r="N5943" s="36">
        <f t="shared" si="483"/>
        <v>99.892574564356082</v>
      </c>
      <c r="O5943" s="36">
        <f t="shared" si="484"/>
        <v>99.89258896940278</v>
      </c>
      <c r="P5943" s="36">
        <f t="shared" si="485"/>
        <v>1.4405046698584556E-5</v>
      </c>
      <c r="Q5943" s="36">
        <f t="shared" si="486"/>
        <v>3.319946670073217E-5</v>
      </c>
    </row>
    <row r="5944" spans="1:17" x14ac:dyDescent="0.3">
      <c r="A5944" s="29">
        <v>2173578</v>
      </c>
      <c r="B5944" s="1">
        <v>136</v>
      </c>
      <c r="C5944" s="1" t="s">
        <v>14</v>
      </c>
      <c r="D5944" s="1" t="s">
        <v>59</v>
      </c>
      <c r="E5944" s="1" t="s">
        <v>60</v>
      </c>
      <c r="F5944" s="47">
        <v>1071</v>
      </c>
      <c r="G5944" s="34">
        <v>1691.02</v>
      </c>
      <c r="H5944" s="1" t="s">
        <v>218</v>
      </c>
      <c r="I5944" s="34">
        <v>1.2785299999999999E-2</v>
      </c>
      <c r="J5944" s="34">
        <v>1730.3524</v>
      </c>
      <c r="K5944" s="35" t="str">
        <f t="shared" si="482"/>
        <v>Leenderbos, Groote Heide &amp; De Plateaux_H9190</v>
      </c>
      <c r="L5944" s="36">
        <f>VLOOKUP(D5944,DATA!A:F,5,FALSE)</f>
        <v>1.3726988247862192E-2</v>
      </c>
      <c r="M5944" s="37">
        <f>VLOOKUP(D5944,DATA!A:F,6,FALSE)</f>
        <v>1285.5</v>
      </c>
      <c r="N5944" s="36">
        <f t="shared" si="483"/>
        <v>99.619098465315446</v>
      </c>
      <c r="O5944" s="36">
        <f t="shared" si="484"/>
        <v>99.619165054499774</v>
      </c>
      <c r="P5944" s="36">
        <f t="shared" si="485"/>
        <v>6.658918432833616E-5</v>
      </c>
      <c r="Q5944" s="36">
        <f t="shared" si="486"/>
        <v>1.1522275491657886E-3</v>
      </c>
    </row>
    <row r="5945" spans="1:17" x14ac:dyDescent="0.3">
      <c r="A5945" s="29">
        <v>2173579</v>
      </c>
      <c r="B5945" s="1">
        <v>136</v>
      </c>
      <c r="C5945" s="1" t="s">
        <v>14</v>
      </c>
      <c r="D5945" s="1" t="s">
        <v>59</v>
      </c>
      <c r="E5945" s="1" t="s">
        <v>60</v>
      </c>
      <c r="F5945" s="47">
        <v>1071</v>
      </c>
      <c r="G5945" s="34">
        <v>1750.33</v>
      </c>
      <c r="H5945" s="1" t="s">
        <v>218</v>
      </c>
      <c r="I5945" s="34">
        <v>1.3214E-2</v>
      </c>
      <c r="J5945" s="34">
        <v>472.85485999999997</v>
      </c>
      <c r="K5945" s="35" t="str">
        <f t="shared" si="482"/>
        <v>Leenderbos, Groote Heide &amp; De Plateaux_H9190</v>
      </c>
      <c r="L5945" s="36">
        <f>VLOOKUP(D5945,DATA!A:F,5,FALSE)</f>
        <v>1.3726988247862192E-2</v>
      </c>
      <c r="M5945" s="37">
        <f>VLOOKUP(D5945,DATA!A:F,6,FALSE)</f>
        <v>1285.5</v>
      </c>
      <c r="N5945" s="36">
        <f t="shared" si="483"/>
        <v>99.830895470581183</v>
      </c>
      <c r="O5945" s="36">
        <f t="shared" si="484"/>
        <v>99.830926089546949</v>
      </c>
      <c r="P5945" s="36">
        <f t="shared" si="485"/>
        <v>3.0618965766393558E-5</v>
      </c>
      <c r="Q5945" s="36">
        <f t="shared" si="486"/>
        <v>1.4478326770812818E-4</v>
      </c>
    </row>
    <row r="5946" spans="1:17" x14ac:dyDescent="0.3">
      <c r="A5946" s="29">
        <v>2173580</v>
      </c>
      <c r="B5946" s="1">
        <v>136</v>
      </c>
      <c r="C5946" s="1" t="s">
        <v>14</v>
      </c>
      <c r="D5946" s="1" t="s">
        <v>61</v>
      </c>
      <c r="E5946" s="1" t="s">
        <v>62</v>
      </c>
      <c r="F5946" s="47">
        <v>714</v>
      </c>
      <c r="G5946" s="34">
        <v>1511.85</v>
      </c>
      <c r="H5946" s="1" t="s">
        <v>218</v>
      </c>
      <c r="I5946" s="34">
        <v>1.06193E-2</v>
      </c>
      <c r="J5946" s="34">
        <v>1842.4685999999999</v>
      </c>
      <c r="K5946" s="35" t="str">
        <f t="shared" si="482"/>
        <v>Leenderbos, Groote Heide &amp; De Plateaux_H2330</v>
      </c>
      <c r="L5946" s="36">
        <f>VLOOKUP(D5946,DATA!A:F,5,FALSE)</f>
        <v>1.0986712608830001E-2</v>
      </c>
      <c r="M5946" s="37">
        <f>VLOOKUP(D5946,DATA!A:F,6,FALSE)</f>
        <v>982</v>
      </c>
      <c r="N5946" s="36">
        <f t="shared" si="483"/>
        <v>99.704503659919027</v>
      </c>
      <c r="O5946" s="36">
        <f t="shared" si="484"/>
        <v>99.704538031962429</v>
      </c>
      <c r="P5946" s="36">
        <f t="shared" si="485"/>
        <v>3.4372043401731389E-5</v>
      </c>
      <c r="Q5946" s="36">
        <f t="shared" si="486"/>
        <v>6.3329410685527263E-4</v>
      </c>
    </row>
    <row r="5947" spans="1:17" x14ac:dyDescent="0.3">
      <c r="A5947" s="29">
        <v>2173580</v>
      </c>
      <c r="B5947" s="1">
        <v>136</v>
      </c>
      <c r="C5947" s="1" t="s">
        <v>14</v>
      </c>
      <c r="D5947" s="1" t="s">
        <v>51</v>
      </c>
      <c r="E5947" s="1" t="s">
        <v>52</v>
      </c>
      <c r="F5947" s="47">
        <v>1000</v>
      </c>
      <c r="G5947" s="34">
        <v>1511.85</v>
      </c>
      <c r="H5947" s="1" t="s">
        <v>218</v>
      </c>
      <c r="I5947" s="34">
        <v>1.06193E-2</v>
      </c>
      <c r="J5947" s="34">
        <v>568.27819999999997</v>
      </c>
      <c r="K5947" s="35" t="str">
        <f t="shared" si="482"/>
        <v>Leenderbos, Groote Heide &amp; De Plateaux_Lg09</v>
      </c>
      <c r="L5947" s="36">
        <f>VLOOKUP(D5947,DATA!A:F,5,FALSE)</f>
        <v>8.4126827976184013E-3</v>
      </c>
      <c r="M5947" s="37">
        <f>VLOOKUP(D5947,DATA!A:F,6,FALSE)</f>
        <v>1350</v>
      </c>
      <c r="N5947" s="36">
        <f t="shared" si="483"/>
        <v>79.601843301650717</v>
      </c>
      <c r="O5947" s="36">
        <f t="shared" si="484"/>
        <v>79.603293852531607</v>
      </c>
      <c r="P5947" s="36">
        <f t="shared" si="485"/>
        <v>1.4505508808895229E-3</v>
      </c>
      <c r="Q5947" s="36">
        <f t="shared" si="486"/>
        <v>8.243164436003125E-3</v>
      </c>
    </row>
    <row r="5948" spans="1:17" x14ac:dyDescent="0.3">
      <c r="A5948" s="29">
        <v>2175102</v>
      </c>
      <c r="B5948" s="1">
        <v>136</v>
      </c>
      <c r="C5948" s="1" t="s">
        <v>14</v>
      </c>
      <c r="D5948" s="1" t="s">
        <v>51</v>
      </c>
      <c r="E5948" s="1" t="s">
        <v>52</v>
      </c>
      <c r="F5948" s="47">
        <v>1000</v>
      </c>
      <c r="G5948" s="34">
        <v>1691.88</v>
      </c>
      <c r="H5948" s="1" t="s">
        <v>218</v>
      </c>
      <c r="I5948" s="34">
        <v>1.32464E-2</v>
      </c>
      <c r="J5948" s="34">
        <v>4831.1045000000004</v>
      </c>
      <c r="K5948" s="35" t="str">
        <f t="shared" si="482"/>
        <v>Leenderbos, Groote Heide &amp; De Plateaux_Lg09</v>
      </c>
      <c r="L5948" s="36">
        <f>VLOOKUP(D5948,DATA!A:F,5,FALSE)</f>
        <v>8.4126827976184013E-3</v>
      </c>
      <c r="M5948" s="37">
        <f>VLOOKUP(D5948,DATA!A:F,6,FALSE)</f>
        <v>1350</v>
      </c>
      <c r="N5948" s="36">
        <f t="shared" si="483"/>
        <v>94.665366321823001</v>
      </c>
      <c r="O5948" s="36">
        <f t="shared" si="484"/>
        <v>94.665929060136847</v>
      </c>
      <c r="P5948" s="36">
        <f t="shared" si="485"/>
        <v>5.6273831384601181E-4</v>
      </c>
      <c r="Q5948" s="36">
        <f t="shared" si="486"/>
        <v>2.7186476003438802E-2</v>
      </c>
    </row>
    <row r="5949" spans="1:17" x14ac:dyDescent="0.3">
      <c r="A5949" s="29">
        <v>2175103</v>
      </c>
      <c r="B5949" s="1">
        <v>136</v>
      </c>
      <c r="C5949" s="1" t="s">
        <v>14</v>
      </c>
      <c r="D5949" s="1" t="s">
        <v>51</v>
      </c>
      <c r="E5949" s="1" t="s">
        <v>52</v>
      </c>
      <c r="F5949" s="47">
        <v>1000</v>
      </c>
      <c r="G5949" s="34">
        <v>1543.68</v>
      </c>
      <c r="H5949" s="1" t="s">
        <v>218</v>
      </c>
      <c r="I5949" s="34">
        <v>1.1864899999999999E-2</v>
      </c>
      <c r="J5949" s="34">
        <v>4066.4238</v>
      </c>
      <c r="K5949" s="35" t="str">
        <f t="shared" si="482"/>
        <v>Leenderbos, Groote Heide &amp; De Plateaux_Lg09</v>
      </c>
      <c r="L5949" s="36">
        <f>VLOOKUP(D5949,DATA!A:F,5,FALSE)</f>
        <v>8.4126827976184013E-3</v>
      </c>
      <c r="M5949" s="37">
        <f>VLOOKUP(D5949,DATA!A:F,6,FALSE)</f>
        <v>1350</v>
      </c>
      <c r="N5949" s="36">
        <f t="shared" si="483"/>
        <v>83.608309811857396</v>
      </c>
      <c r="O5949" s="36">
        <f t="shared" si="484"/>
        <v>83.609677720861512</v>
      </c>
      <c r="P5949" s="36">
        <f t="shared" si="485"/>
        <v>1.3679090041165409E-3</v>
      </c>
      <c r="Q5949" s="36">
        <f t="shared" si="486"/>
        <v>5.5624977305738003E-2</v>
      </c>
    </row>
    <row r="5950" spans="1:17" x14ac:dyDescent="0.3">
      <c r="A5950" s="29">
        <v>2175108</v>
      </c>
      <c r="B5950" s="1">
        <v>136</v>
      </c>
      <c r="C5950" s="1" t="s">
        <v>14</v>
      </c>
      <c r="D5950" s="1" t="s">
        <v>59</v>
      </c>
      <c r="E5950" s="1" t="s">
        <v>60</v>
      </c>
      <c r="F5950" s="47">
        <v>1071</v>
      </c>
      <c r="G5950" s="34">
        <v>1721.24</v>
      </c>
      <c r="H5950" s="1" t="s">
        <v>218</v>
      </c>
      <c r="I5950" s="34">
        <v>1.29683E-2</v>
      </c>
      <c r="J5950" s="34">
        <v>4150.835</v>
      </c>
      <c r="K5950" s="35" t="str">
        <f t="shared" si="482"/>
        <v>Leenderbos, Groote Heide &amp; De Plateaux_H9190</v>
      </c>
      <c r="L5950" s="36">
        <f>VLOOKUP(D5950,DATA!A:F,5,FALSE)</f>
        <v>1.3726988247862192E-2</v>
      </c>
      <c r="M5950" s="37">
        <f>VLOOKUP(D5950,DATA!A:F,6,FALSE)</f>
        <v>1285.5</v>
      </c>
      <c r="N5950" s="36">
        <f t="shared" si="483"/>
        <v>99.748106722651272</v>
      </c>
      <c r="O5950" s="36">
        <f t="shared" si="484"/>
        <v>99.748151446697577</v>
      </c>
      <c r="P5950" s="36">
        <f t="shared" si="485"/>
        <v>4.4724046304622789E-5</v>
      </c>
      <c r="Q5950" s="36">
        <f t="shared" si="486"/>
        <v>1.8564213674284894E-3</v>
      </c>
    </row>
    <row r="5951" spans="1:17" x14ac:dyDescent="0.3">
      <c r="A5951" s="29">
        <v>2175110</v>
      </c>
      <c r="B5951" s="1">
        <v>136</v>
      </c>
      <c r="C5951" s="1" t="s">
        <v>14</v>
      </c>
      <c r="D5951" s="1" t="s">
        <v>61</v>
      </c>
      <c r="E5951" s="1" t="s">
        <v>62</v>
      </c>
      <c r="F5951" s="47">
        <v>714</v>
      </c>
      <c r="G5951" s="34">
        <v>1357.5</v>
      </c>
      <c r="H5951" s="1" t="s">
        <v>218</v>
      </c>
      <c r="I5951" s="34">
        <v>9.4649999999999995E-3</v>
      </c>
      <c r="J5951" s="34">
        <v>5.3126249999999997</v>
      </c>
      <c r="K5951" s="35" t="str">
        <f t="shared" si="482"/>
        <v>Leenderbos, Groote Heide &amp; De Plateaux_H2330</v>
      </c>
      <c r="L5951" s="36">
        <f>VLOOKUP(D5951,DATA!A:F,5,FALSE)</f>
        <v>1.0986712608830001E-2</v>
      </c>
      <c r="M5951" s="37">
        <f>VLOOKUP(D5951,DATA!A:F,6,FALSE)</f>
        <v>982</v>
      </c>
      <c r="N5951" s="36">
        <f t="shared" si="483"/>
        <v>98.410159868722047</v>
      </c>
      <c r="O5951" s="36">
        <f t="shared" si="484"/>
        <v>98.41032255836744</v>
      </c>
      <c r="P5951" s="36">
        <f t="shared" si="485"/>
        <v>1.6268964539278841E-4</v>
      </c>
      <c r="Q5951" s="36">
        <f t="shared" si="486"/>
        <v>8.6430907735486255E-6</v>
      </c>
    </row>
    <row r="5952" spans="1:17" x14ac:dyDescent="0.3">
      <c r="A5952" s="29">
        <v>2176630</v>
      </c>
      <c r="B5952" s="1">
        <v>136</v>
      </c>
      <c r="C5952" s="1" t="s">
        <v>14</v>
      </c>
      <c r="D5952" s="1" t="s">
        <v>51</v>
      </c>
      <c r="E5952" s="1" t="s">
        <v>52</v>
      </c>
      <c r="F5952" s="47">
        <v>1000</v>
      </c>
      <c r="G5952" s="34">
        <v>1649.33</v>
      </c>
      <c r="H5952" s="1" t="s">
        <v>218</v>
      </c>
      <c r="I5952" s="34">
        <v>1.28828E-2</v>
      </c>
      <c r="J5952" s="34">
        <v>247.48093</v>
      </c>
      <c r="K5952" s="35" t="str">
        <f t="shared" si="482"/>
        <v>Leenderbos, Groote Heide &amp; De Plateaux_Lg09</v>
      </c>
      <c r="L5952" s="36">
        <f>VLOOKUP(D5952,DATA!A:F,5,FALSE)</f>
        <v>8.4126827976184013E-3</v>
      </c>
      <c r="M5952" s="37">
        <f>VLOOKUP(D5952,DATA!A:F,6,FALSE)</f>
        <v>1350</v>
      </c>
      <c r="N5952" s="36">
        <f t="shared" si="483"/>
        <v>92.540571398840186</v>
      </c>
      <c r="O5952" s="36">
        <f t="shared" si="484"/>
        <v>92.541319503730463</v>
      </c>
      <c r="P5952" s="36">
        <f t="shared" si="485"/>
        <v>7.4810489027754556E-4</v>
      </c>
      <c r="Q5952" s="36">
        <f t="shared" si="486"/>
        <v>1.8514169398343495E-3</v>
      </c>
    </row>
    <row r="5953" spans="1:17" x14ac:dyDescent="0.3">
      <c r="A5953" s="29">
        <v>2176631</v>
      </c>
      <c r="B5953" s="1">
        <v>136</v>
      </c>
      <c r="C5953" s="1" t="s">
        <v>14</v>
      </c>
      <c r="D5953" s="1" t="s">
        <v>51</v>
      </c>
      <c r="E5953" s="1" t="s">
        <v>52</v>
      </c>
      <c r="F5953" s="47">
        <v>1000</v>
      </c>
      <c r="G5953" s="34">
        <v>1686.01</v>
      </c>
      <c r="H5953" s="1" t="s">
        <v>218</v>
      </c>
      <c r="I5953" s="34">
        <v>1.3250100000000001E-2</v>
      </c>
      <c r="J5953" s="34">
        <v>4462.1655000000001</v>
      </c>
      <c r="K5953" s="35" t="str">
        <f t="shared" si="482"/>
        <v>Leenderbos, Groote Heide &amp; De Plateaux_Lg09</v>
      </c>
      <c r="L5953" s="36">
        <f>VLOOKUP(D5953,DATA!A:F,5,FALSE)</f>
        <v>8.4126827976184013E-3</v>
      </c>
      <c r="M5953" s="37">
        <f>VLOOKUP(D5953,DATA!A:F,6,FALSE)</f>
        <v>1350</v>
      </c>
      <c r="N5953" s="36">
        <f t="shared" si="483"/>
        <v>94.410410757536496</v>
      </c>
      <c r="O5953" s="36">
        <f t="shared" si="484"/>
        <v>94.410998966925476</v>
      </c>
      <c r="P5953" s="36">
        <f t="shared" si="485"/>
        <v>5.8820938897952146E-4</v>
      </c>
      <c r="Q5953" s="36">
        <f t="shared" si="486"/>
        <v>2.6246876422805009E-2</v>
      </c>
    </row>
    <row r="5954" spans="1:17" x14ac:dyDescent="0.3">
      <c r="A5954" s="29">
        <v>2176636</v>
      </c>
      <c r="B5954" s="1">
        <v>136</v>
      </c>
      <c r="C5954" s="1" t="s">
        <v>14</v>
      </c>
      <c r="D5954" s="1" t="s">
        <v>59</v>
      </c>
      <c r="E5954" s="1" t="s">
        <v>60</v>
      </c>
      <c r="F5954" s="47">
        <v>1071</v>
      </c>
      <c r="G5954" s="34">
        <v>1675.65</v>
      </c>
      <c r="H5954" s="1" t="s">
        <v>218</v>
      </c>
      <c r="I5954" s="34">
        <v>1.27105E-2</v>
      </c>
      <c r="J5954" s="34">
        <v>46.468356999999997</v>
      </c>
      <c r="K5954" s="35" t="str">
        <f t="shared" si="482"/>
        <v>Leenderbos, Groote Heide &amp; De Plateaux_H9190</v>
      </c>
      <c r="L5954" s="36">
        <f>VLOOKUP(D5954,DATA!A:F,5,FALSE)</f>
        <v>1.3726988247862192E-2</v>
      </c>
      <c r="M5954" s="37">
        <f>VLOOKUP(D5954,DATA!A:F,6,FALSE)</f>
        <v>1285.5</v>
      </c>
      <c r="N5954" s="36">
        <f t="shared" si="483"/>
        <v>99.530048074476881</v>
      </c>
      <c r="O5954" s="36">
        <f t="shared" si="484"/>
        <v>99.530129677831695</v>
      </c>
      <c r="P5954" s="36">
        <f t="shared" si="485"/>
        <v>8.160335481477432E-5</v>
      </c>
      <c r="Q5954" s="36">
        <f t="shared" si="486"/>
        <v>3.7919738239306018E-5</v>
      </c>
    </row>
    <row r="5955" spans="1:17" x14ac:dyDescent="0.3">
      <c r="A5955" s="29">
        <v>2176637</v>
      </c>
      <c r="B5955" s="1">
        <v>136</v>
      </c>
      <c r="C5955" s="1" t="s">
        <v>14</v>
      </c>
      <c r="D5955" s="1" t="s">
        <v>61</v>
      </c>
      <c r="E5955" s="1" t="s">
        <v>62</v>
      </c>
      <c r="F5955" s="47">
        <v>714</v>
      </c>
      <c r="G5955" s="34">
        <v>1733.92</v>
      </c>
      <c r="H5955" s="1" t="s">
        <v>218</v>
      </c>
      <c r="I5955" s="34">
        <v>1.28948E-2</v>
      </c>
      <c r="J5955" s="34">
        <v>1087.0317</v>
      </c>
      <c r="K5955" s="35" t="str">
        <f t="shared" ref="K5955:K6018" si="487">_xlfn.CONCAT(C5955,"_",D5955)</f>
        <v>Leenderbos, Groote Heide &amp; De Plateaux_H2330</v>
      </c>
      <c r="L5955" s="36">
        <f>VLOOKUP(D5955,DATA!A:F,5,FALSE)</f>
        <v>1.0986712608830001E-2</v>
      </c>
      <c r="M5955" s="37">
        <f>VLOOKUP(D5955,DATA!A:F,6,FALSE)</f>
        <v>982</v>
      </c>
      <c r="N5955" s="36">
        <f t="shared" ref="N5955:N6018" si="488">100/(1+EXP(-L5955*(G5955-M5955)))</f>
        <v>99.974169959207742</v>
      </c>
      <c r="O5955" s="36">
        <f t="shared" ref="O5955:O6018" si="489">100/(1+EXP(-L5955*((G5955+I5955)-M5955)))</f>
        <v>99.974173617383158</v>
      </c>
      <c r="P5955" s="36">
        <f t="shared" ref="P5955:P6018" si="490">O5955-N5955</f>
        <v>3.6581754159215052E-6</v>
      </c>
      <c r="Q5955" s="36">
        <f t="shared" ref="Q5955:Q6018" si="491">IF(AND(H5955&lt;&gt;"below",I5955&gt;=0.005),J5955*P5955/100,0)</f>
        <v>3.9765526412673607E-5</v>
      </c>
    </row>
    <row r="5956" spans="1:17" x14ac:dyDescent="0.3">
      <c r="A5956" s="29">
        <v>2176638</v>
      </c>
      <c r="B5956" s="1">
        <v>136</v>
      </c>
      <c r="C5956" s="1" t="s">
        <v>14</v>
      </c>
      <c r="D5956" s="1" t="s">
        <v>63</v>
      </c>
      <c r="E5956" s="1" t="s">
        <v>64</v>
      </c>
      <c r="F5956" s="47">
        <v>714</v>
      </c>
      <c r="G5956" s="34">
        <v>1757.83</v>
      </c>
      <c r="H5956" s="1" t="s">
        <v>218</v>
      </c>
      <c r="I5956" s="34">
        <v>1.2249899999999999E-2</v>
      </c>
      <c r="J5956" s="34">
        <v>605.10702000000003</v>
      </c>
      <c r="K5956" s="35" t="str">
        <f t="shared" si="487"/>
        <v>Leenderbos, Groote Heide &amp; De Plateaux_H2310</v>
      </c>
      <c r="L5956" s="36">
        <f>VLOOKUP(D5956,DATA!A:F,5,FALSE)</f>
        <v>1.0986712608830001E-2</v>
      </c>
      <c r="M5956" s="37">
        <f>VLOOKUP(D5956,DATA!A:F,6,FALSE)</f>
        <v>982</v>
      </c>
      <c r="N5956" s="36">
        <f t="shared" si="488"/>
        <v>99.980136069237517</v>
      </c>
      <c r="O5956" s="36">
        <f t="shared" si="489"/>
        <v>99.980138741936244</v>
      </c>
      <c r="P5956" s="36">
        <f t="shared" si="490"/>
        <v>2.6726987272240876E-6</v>
      </c>
      <c r="Q5956" s="36">
        <f t="shared" si="491"/>
        <v>1.6172687621883607E-5</v>
      </c>
    </row>
    <row r="5957" spans="1:17" x14ac:dyDescent="0.3">
      <c r="A5957" s="29">
        <v>2176638</v>
      </c>
      <c r="B5957" s="1">
        <v>136</v>
      </c>
      <c r="C5957" s="1" t="s">
        <v>14</v>
      </c>
      <c r="D5957" s="1" t="s">
        <v>61</v>
      </c>
      <c r="E5957" s="1" t="s">
        <v>62</v>
      </c>
      <c r="F5957" s="47">
        <v>714</v>
      </c>
      <c r="G5957" s="34">
        <v>1757.83</v>
      </c>
      <c r="H5957" s="1" t="s">
        <v>218</v>
      </c>
      <c r="I5957" s="34">
        <v>1.2249899999999999E-2</v>
      </c>
      <c r="J5957" s="34">
        <v>3163.3353132587199</v>
      </c>
      <c r="K5957" s="35" t="str">
        <f t="shared" si="487"/>
        <v>Leenderbos, Groote Heide &amp; De Plateaux_H2330</v>
      </c>
      <c r="L5957" s="36">
        <f>VLOOKUP(D5957,DATA!A:F,5,FALSE)</f>
        <v>1.0986712608830001E-2</v>
      </c>
      <c r="M5957" s="37">
        <f>VLOOKUP(D5957,DATA!A:F,6,FALSE)</f>
        <v>982</v>
      </c>
      <c r="N5957" s="36">
        <f t="shared" si="488"/>
        <v>99.980136069237517</v>
      </c>
      <c r="O5957" s="36">
        <f t="shared" si="489"/>
        <v>99.980138741936244</v>
      </c>
      <c r="P5957" s="36">
        <f t="shared" si="490"/>
        <v>2.6726987272240876E-6</v>
      </c>
      <c r="Q5957" s="36">
        <f t="shared" si="491"/>
        <v>8.4546422655295921E-5</v>
      </c>
    </row>
    <row r="5958" spans="1:17" x14ac:dyDescent="0.3">
      <c r="A5958" s="29">
        <v>2176638</v>
      </c>
      <c r="B5958" s="1">
        <v>136</v>
      </c>
      <c r="C5958" s="1" t="s">
        <v>14</v>
      </c>
      <c r="D5958" s="1" t="s">
        <v>51</v>
      </c>
      <c r="E5958" s="1" t="s">
        <v>52</v>
      </c>
      <c r="F5958" s="47">
        <v>1000</v>
      </c>
      <c r="G5958" s="34">
        <v>1757.83</v>
      </c>
      <c r="H5958" s="1" t="s">
        <v>218</v>
      </c>
      <c r="I5958" s="34">
        <v>1.2249899999999999E-2</v>
      </c>
      <c r="J5958" s="34">
        <v>282.26319999999998</v>
      </c>
      <c r="K5958" s="35" t="str">
        <f t="shared" si="487"/>
        <v>Leenderbos, Groote Heide &amp; De Plateaux_Lg09</v>
      </c>
      <c r="L5958" s="36">
        <f>VLOOKUP(D5958,DATA!A:F,5,FALSE)</f>
        <v>8.4126827976184013E-3</v>
      </c>
      <c r="M5958" s="37">
        <f>VLOOKUP(D5958,DATA!A:F,6,FALSE)</f>
        <v>1350</v>
      </c>
      <c r="N5958" s="36">
        <f t="shared" si="488"/>
        <v>96.865775311529788</v>
      </c>
      <c r="O5958" s="36">
        <f t="shared" si="489"/>
        <v>96.866088169028274</v>
      </c>
      <c r="P5958" s="36">
        <f t="shared" si="490"/>
        <v>3.1285749848564137E-4</v>
      </c>
      <c r="Q5958" s="36">
        <f t="shared" si="491"/>
        <v>8.8308158666552288E-4</v>
      </c>
    </row>
    <row r="5959" spans="1:17" x14ac:dyDescent="0.3">
      <c r="A5959" s="29">
        <v>2178153</v>
      </c>
      <c r="B5959" s="1">
        <v>136</v>
      </c>
      <c r="C5959" s="1" t="s">
        <v>14</v>
      </c>
      <c r="D5959" s="1" t="s">
        <v>59</v>
      </c>
      <c r="E5959" s="1" t="s">
        <v>60</v>
      </c>
      <c r="F5959" s="47">
        <v>1071</v>
      </c>
      <c r="G5959" s="34">
        <v>1489.89</v>
      </c>
      <c r="H5959" s="1" t="s">
        <v>218</v>
      </c>
      <c r="I5959" s="34">
        <v>1.18823E-2</v>
      </c>
      <c r="J5959" s="34">
        <v>44.048439999999999</v>
      </c>
      <c r="K5959" s="35" t="str">
        <f t="shared" si="487"/>
        <v>Leenderbos, Groote Heide &amp; De Plateaux_H9190</v>
      </c>
      <c r="L5959" s="36">
        <f>VLOOKUP(D5959,DATA!A:F,5,FALSE)</f>
        <v>1.3726988247862192E-2</v>
      </c>
      <c r="M5959" s="37">
        <f>VLOOKUP(D5959,DATA!A:F,6,FALSE)</f>
        <v>1285.5</v>
      </c>
      <c r="N5959" s="36">
        <f t="shared" si="488"/>
        <v>94.298086771147311</v>
      </c>
      <c r="O5959" s="36">
        <f t="shared" si="489"/>
        <v>94.298963707110801</v>
      </c>
      <c r="P5959" s="36">
        <f t="shared" si="490"/>
        <v>8.7693596348970004E-4</v>
      </c>
      <c r="Q5959" s="36">
        <f t="shared" si="491"/>
        <v>3.8627661171618239E-4</v>
      </c>
    </row>
    <row r="5960" spans="1:17" x14ac:dyDescent="0.3">
      <c r="A5960" s="29">
        <v>2178159</v>
      </c>
      <c r="B5960" s="1">
        <v>136</v>
      </c>
      <c r="C5960" s="1" t="s">
        <v>14</v>
      </c>
      <c r="D5960" s="1" t="s">
        <v>57</v>
      </c>
      <c r="E5960" s="1" t="s">
        <v>58</v>
      </c>
      <c r="F5960" s="47">
        <v>714</v>
      </c>
      <c r="G5960" s="34">
        <v>1519.37</v>
      </c>
      <c r="H5960" s="1" t="s">
        <v>218</v>
      </c>
      <c r="I5960" s="34">
        <v>1.20137E-2</v>
      </c>
      <c r="J5960" s="34">
        <v>859.81960000000004</v>
      </c>
      <c r="K5960" s="35" t="str">
        <f t="shared" si="487"/>
        <v>Leenderbos, Groote Heide &amp; De Plateaux_H3160</v>
      </c>
      <c r="L5960" s="36">
        <f>VLOOKUP(D5960,DATA!A:F,5,FALSE)</f>
        <v>1.0986712608830001E-2</v>
      </c>
      <c r="M5960" s="37">
        <f>VLOOKUP(D5960,DATA!A:F,6,FALSE)</f>
        <v>982</v>
      </c>
      <c r="N5960" s="36">
        <f t="shared" si="488"/>
        <v>99.727872494708947</v>
      </c>
      <c r="O5960" s="36">
        <f t="shared" si="489"/>
        <v>99.727908313014453</v>
      </c>
      <c r="P5960" s="36">
        <f t="shared" si="490"/>
        <v>3.5818305505586068E-5</v>
      </c>
      <c r="Q5960" s="36">
        <f t="shared" si="491"/>
        <v>3.0797281112490812E-4</v>
      </c>
    </row>
    <row r="5961" spans="1:17" x14ac:dyDescent="0.3">
      <c r="A5961" s="29">
        <v>2178160</v>
      </c>
      <c r="B5961" s="1">
        <v>136</v>
      </c>
      <c r="C5961" s="1" t="s">
        <v>14</v>
      </c>
      <c r="D5961" s="1" t="s">
        <v>51</v>
      </c>
      <c r="E5961" s="1" t="s">
        <v>52</v>
      </c>
      <c r="F5961" s="47">
        <v>1000</v>
      </c>
      <c r="G5961" s="34">
        <v>1709.5</v>
      </c>
      <c r="H5961" s="1" t="s">
        <v>218</v>
      </c>
      <c r="I5961" s="34">
        <v>1.36674E-2</v>
      </c>
      <c r="J5961" s="34">
        <v>4372.875</v>
      </c>
      <c r="K5961" s="35" t="str">
        <f t="shared" si="487"/>
        <v>Leenderbos, Groote Heide &amp; De Plateaux_Lg09</v>
      </c>
      <c r="L5961" s="36">
        <f>VLOOKUP(D5961,DATA!A:F,5,FALSE)</f>
        <v>8.4126827976184013E-3</v>
      </c>
      <c r="M5961" s="37">
        <f>VLOOKUP(D5961,DATA!A:F,6,FALSE)</f>
        <v>1350</v>
      </c>
      <c r="N5961" s="36">
        <f t="shared" si="488"/>
        <v>95.366255298197117</v>
      </c>
      <c r="O5961" s="36">
        <f t="shared" si="489"/>
        <v>95.366763369420596</v>
      </c>
      <c r="P5961" s="36">
        <f t="shared" si="490"/>
        <v>5.0807122347862332E-4</v>
      </c>
      <c r="Q5961" s="36">
        <f t="shared" si="491"/>
        <v>2.221731951369085E-2</v>
      </c>
    </row>
    <row r="5962" spans="1:17" x14ac:dyDescent="0.3">
      <c r="A5962" s="29">
        <v>2178166</v>
      </c>
      <c r="B5962" s="1">
        <v>136</v>
      </c>
      <c r="C5962" s="1" t="s">
        <v>14</v>
      </c>
      <c r="D5962" s="1" t="s">
        <v>59</v>
      </c>
      <c r="E5962" s="1" t="s">
        <v>60</v>
      </c>
      <c r="F5962" s="47">
        <v>1071</v>
      </c>
      <c r="G5962" s="34">
        <v>1699.87</v>
      </c>
      <c r="H5962" s="1" t="s">
        <v>218</v>
      </c>
      <c r="I5962" s="34">
        <v>1.2788300000000001E-2</v>
      </c>
      <c r="J5962" s="34">
        <v>261.44182999999998</v>
      </c>
      <c r="K5962" s="35" t="str">
        <f t="shared" si="487"/>
        <v>Leenderbos, Groote Heide &amp; De Plateaux_H9190</v>
      </c>
      <c r="L5962" s="36">
        <f>VLOOKUP(D5962,DATA!A:F,5,FALSE)</f>
        <v>1.3726988247862192E-2</v>
      </c>
      <c r="M5962" s="37">
        <f>VLOOKUP(D5962,DATA!A:F,6,FALSE)</f>
        <v>1285.5</v>
      </c>
      <c r="N5962" s="36">
        <f t="shared" si="488"/>
        <v>99.662524511002005</v>
      </c>
      <c r="O5962" s="36">
        <f t="shared" si="489"/>
        <v>99.662583548009493</v>
      </c>
      <c r="P5962" s="36">
        <f t="shared" si="490"/>
        <v>5.9037007488882409E-5</v>
      </c>
      <c r="Q5962" s="36">
        <f t="shared" si="491"/>
        <v>1.5434743275617119E-4</v>
      </c>
    </row>
    <row r="5963" spans="1:17" x14ac:dyDescent="0.3">
      <c r="A5963" s="29">
        <v>2178167</v>
      </c>
      <c r="B5963" s="1">
        <v>136</v>
      </c>
      <c r="C5963" s="1" t="s">
        <v>14</v>
      </c>
      <c r="D5963" s="1" t="s">
        <v>63</v>
      </c>
      <c r="E5963" s="1" t="s">
        <v>64</v>
      </c>
      <c r="F5963" s="47">
        <v>714</v>
      </c>
      <c r="G5963" s="34">
        <v>1818.79</v>
      </c>
      <c r="H5963" s="1" t="s">
        <v>218</v>
      </c>
      <c r="I5963" s="34">
        <v>1.3507E-2</v>
      </c>
      <c r="J5963" s="34">
        <v>101.13296999999901</v>
      </c>
      <c r="K5963" s="35" t="str">
        <f t="shared" si="487"/>
        <v>Leenderbos, Groote Heide &amp; De Plateaux_H2310</v>
      </c>
      <c r="L5963" s="36">
        <f>VLOOKUP(D5963,DATA!A:F,5,FALSE)</f>
        <v>1.0986712608830001E-2</v>
      </c>
      <c r="M5963" s="37">
        <f>VLOOKUP(D5963,DATA!A:F,6,FALSE)</f>
        <v>982</v>
      </c>
      <c r="N5963" s="36">
        <f t="shared" si="488"/>
        <v>99.989831928810958</v>
      </c>
      <c r="O5963" s="36">
        <f t="shared" si="489"/>
        <v>99.989833437462224</v>
      </c>
      <c r="P5963" s="36">
        <f t="shared" si="490"/>
        <v>1.50865126613553E-6</v>
      </c>
      <c r="Q5963" s="36">
        <f t="shared" si="491"/>
        <v>1.5257438323854508E-6</v>
      </c>
    </row>
    <row r="5964" spans="1:17" x14ac:dyDescent="0.3">
      <c r="A5964" s="29">
        <v>2178167</v>
      </c>
      <c r="B5964" s="1">
        <v>136</v>
      </c>
      <c r="C5964" s="1" t="s">
        <v>14</v>
      </c>
      <c r="D5964" s="1" t="s">
        <v>61</v>
      </c>
      <c r="E5964" s="1" t="s">
        <v>62</v>
      </c>
      <c r="F5964" s="47">
        <v>714</v>
      </c>
      <c r="G5964" s="34">
        <v>1818.79</v>
      </c>
      <c r="H5964" s="1" t="s">
        <v>218</v>
      </c>
      <c r="I5964" s="34">
        <v>1.3507E-2</v>
      </c>
      <c r="J5964" s="34">
        <v>658.17975466936105</v>
      </c>
      <c r="K5964" s="35" t="str">
        <f t="shared" si="487"/>
        <v>Leenderbos, Groote Heide &amp; De Plateaux_H2330</v>
      </c>
      <c r="L5964" s="36">
        <f>VLOOKUP(D5964,DATA!A:F,5,FALSE)</f>
        <v>1.0986712608830001E-2</v>
      </c>
      <c r="M5964" s="37">
        <f>VLOOKUP(D5964,DATA!A:F,6,FALSE)</f>
        <v>982</v>
      </c>
      <c r="N5964" s="36">
        <f t="shared" si="488"/>
        <v>99.989831928810958</v>
      </c>
      <c r="O5964" s="36">
        <f t="shared" si="489"/>
        <v>99.989833437462224</v>
      </c>
      <c r="P5964" s="36">
        <f t="shared" si="490"/>
        <v>1.50865126613553E-6</v>
      </c>
      <c r="Q5964" s="36">
        <f t="shared" si="491"/>
        <v>9.9296372022670414E-6</v>
      </c>
    </row>
    <row r="5965" spans="1:17" x14ac:dyDescent="0.3">
      <c r="A5965" s="29">
        <v>2179682</v>
      </c>
      <c r="B5965" s="1">
        <v>136</v>
      </c>
      <c r="C5965" s="1" t="s">
        <v>14</v>
      </c>
      <c r="D5965" s="1" t="s">
        <v>59</v>
      </c>
      <c r="E5965" s="1" t="s">
        <v>60</v>
      </c>
      <c r="F5965" s="47">
        <v>1071</v>
      </c>
      <c r="G5965" s="34">
        <v>1353.13</v>
      </c>
      <c r="H5965" s="1" t="s">
        <v>218</v>
      </c>
      <c r="I5965" s="34">
        <v>1.07338E-2</v>
      </c>
      <c r="J5965" s="34">
        <v>4118.924</v>
      </c>
      <c r="K5965" s="35" t="str">
        <f t="shared" si="487"/>
        <v>Leenderbos, Groote Heide &amp; De Plateaux_H9190</v>
      </c>
      <c r="L5965" s="36">
        <f>VLOOKUP(D5965,DATA!A:F,5,FALSE)</f>
        <v>1.3726988247862192E-2</v>
      </c>
      <c r="M5965" s="37">
        <f>VLOOKUP(D5965,DATA!A:F,6,FALSE)</f>
        <v>1285.5</v>
      </c>
      <c r="N5965" s="36">
        <f t="shared" si="488"/>
        <v>71.674167822988423</v>
      </c>
      <c r="O5965" s="36">
        <f t="shared" si="489"/>
        <v>71.677159124758035</v>
      </c>
      <c r="P5965" s="36">
        <f t="shared" si="490"/>
        <v>2.9913017696117095E-3</v>
      </c>
      <c r="Q5965" s="36">
        <f t="shared" si="491"/>
        <v>0.12320944650096141</v>
      </c>
    </row>
    <row r="5966" spans="1:17" x14ac:dyDescent="0.3">
      <c r="A5966" s="29">
        <v>2179688</v>
      </c>
      <c r="B5966" s="1">
        <v>136</v>
      </c>
      <c r="C5966" s="1" t="s">
        <v>14</v>
      </c>
      <c r="D5966" s="1" t="s">
        <v>57</v>
      </c>
      <c r="E5966" s="1" t="s">
        <v>58</v>
      </c>
      <c r="F5966" s="47">
        <v>714</v>
      </c>
      <c r="G5966" s="34">
        <v>1627.99</v>
      </c>
      <c r="H5966" s="1" t="s">
        <v>218</v>
      </c>
      <c r="I5966" s="34">
        <v>1.2763500000000001E-2</v>
      </c>
      <c r="J5966" s="34">
        <v>347.48766999999998</v>
      </c>
      <c r="K5966" s="35" t="str">
        <f t="shared" si="487"/>
        <v>Leenderbos, Groote Heide &amp; De Plateaux_H3160</v>
      </c>
      <c r="L5966" s="36">
        <f>VLOOKUP(D5966,DATA!A:F,5,FALSE)</f>
        <v>1.0986712608830001E-2</v>
      </c>
      <c r="M5966" s="37">
        <f>VLOOKUP(D5966,DATA!A:F,6,FALSE)</f>
        <v>982</v>
      </c>
      <c r="N5966" s="36">
        <f t="shared" si="488"/>
        <v>99.91733535525367</v>
      </c>
      <c r="O5966" s="36">
        <f t="shared" si="489"/>
        <v>99.917346936833212</v>
      </c>
      <c r="P5966" s="36">
        <f t="shared" si="490"/>
        <v>1.1581579542507825E-5</v>
      </c>
      <c r="Q5966" s="36">
        <f t="shared" si="491"/>
        <v>4.0244560901457092E-5</v>
      </c>
    </row>
    <row r="5967" spans="1:17" x14ac:dyDescent="0.3">
      <c r="A5967" s="29">
        <v>2179689</v>
      </c>
      <c r="B5967" s="1">
        <v>136</v>
      </c>
      <c r="C5967" s="1" t="s">
        <v>14</v>
      </c>
      <c r="D5967" s="1" t="s">
        <v>51</v>
      </c>
      <c r="E5967" s="1" t="s">
        <v>52</v>
      </c>
      <c r="F5967" s="47">
        <v>1000</v>
      </c>
      <c r="G5967" s="34">
        <v>1578.29</v>
      </c>
      <c r="H5967" s="1" t="s">
        <v>218</v>
      </c>
      <c r="I5967" s="34">
        <v>1.23778E-2</v>
      </c>
      <c r="J5967" s="34">
        <v>641.5539</v>
      </c>
      <c r="K5967" s="35" t="str">
        <f t="shared" si="487"/>
        <v>Leenderbos, Groote Heide &amp; De Plateaux_Lg09</v>
      </c>
      <c r="L5967" s="36">
        <f>VLOOKUP(D5967,DATA!A:F,5,FALSE)</f>
        <v>8.4126827976184013E-3</v>
      </c>
      <c r="M5967" s="37">
        <f>VLOOKUP(D5967,DATA!A:F,6,FALSE)</f>
        <v>1350</v>
      </c>
      <c r="N5967" s="36">
        <f t="shared" si="488"/>
        <v>87.219767504485716</v>
      </c>
      <c r="O5967" s="36">
        <f t="shared" si="489"/>
        <v>87.220928190689207</v>
      </c>
      <c r="P5967" s="36">
        <f t="shared" si="490"/>
        <v>1.1606862034909682E-3</v>
      </c>
      <c r="Q5967" s="36">
        <f t="shared" si="491"/>
        <v>7.4464276052582422E-3</v>
      </c>
    </row>
    <row r="5968" spans="1:17" x14ac:dyDescent="0.3">
      <c r="A5968" s="29">
        <v>2179695</v>
      </c>
      <c r="B5968" s="1">
        <v>136</v>
      </c>
      <c r="C5968" s="1" t="s">
        <v>14</v>
      </c>
      <c r="D5968" s="1" t="s">
        <v>61</v>
      </c>
      <c r="E5968" s="1" t="s">
        <v>62</v>
      </c>
      <c r="F5968" s="47">
        <v>714</v>
      </c>
      <c r="G5968" s="34">
        <v>1738.98</v>
      </c>
      <c r="H5968" s="1" t="s">
        <v>218</v>
      </c>
      <c r="I5968" s="34">
        <v>1.29122E-2</v>
      </c>
      <c r="J5968" s="34">
        <v>1057.319</v>
      </c>
      <c r="K5968" s="35" t="str">
        <f t="shared" si="487"/>
        <v>Leenderbos, Groote Heide &amp; De Plateaux_H2330</v>
      </c>
      <c r="L5968" s="36">
        <f>VLOOKUP(D5968,DATA!A:F,5,FALSE)</f>
        <v>1.0986712608830001E-2</v>
      </c>
      <c r="M5968" s="37">
        <f>VLOOKUP(D5968,DATA!A:F,6,FALSE)</f>
        <v>982</v>
      </c>
      <c r="N5968" s="36">
        <f t="shared" si="488"/>
        <v>99.975566396231628</v>
      </c>
      <c r="O5968" s="36">
        <f t="shared" si="489"/>
        <v>99.975569861354344</v>
      </c>
      <c r="P5968" s="36">
        <f t="shared" si="490"/>
        <v>3.4651227167614707E-6</v>
      </c>
      <c r="Q5968" s="36">
        <f t="shared" si="491"/>
        <v>3.6637400857635214E-5</v>
      </c>
    </row>
    <row r="5969" spans="1:17" x14ac:dyDescent="0.3">
      <c r="A5969" s="29">
        <v>2179696</v>
      </c>
      <c r="B5969" s="1">
        <v>136</v>
      </c>
      <c r="C5969" s="1" t="s">
        <v>14</v>
      </c>
      <c r="D5969" s="1" t="s">
        <v>63</v>
      </c>
      <c r="E5969" s="1" t="s">
        <v>64</v>
      </c>
      <c r="F5969" s="47">
        <v>714</v>
      </c>
      <c r="G5969" s="34">
        <v>1699.93</v>
      </c>
      <c r="H5969" s="1" t="s">
        <v>218</v>
      </c>
      <c r="I5969" s="34">
        <v>1.1794499999999999E-2</v>
      </c>
      <c r="J5969" s="34">
        <v>582.20525999999995</v>
      </c>
      <c r="K5969" s="35" t="str">
        <f t="shared" si="487"/>
        <v>Leenderbos, Groote Heide &amp; De Plateaux_H2310</v>
      </c>
      <c r="L5969" s="36">
        <f>VLOOKUP(D5969,DATA!A:F,5,FALSE)</f>
        <v>1.0986712608830001E-2</v>
      </c>
      <c r="M5969" s="37">
        <f>VLOOKUP(D5969,DATA!A:F,6,FALSE)</f>
        <v>982</v>
      </c>
      <c r="N5969" s="36">
        <f t="shared" si="488"/>
        <v>99.962480544313152</v>
      </c>
      <c r="O5969" s="36">
        <f t="shared" si="489"/>
        <v>99.962485404049801</v>
      </c>
      <c r="P5969" s="36">
        <f t="shared" si="490"/>
        <v>4.8597366486546889E-6</v>
      </c>
      <c r="Q5969" s="36">
        <f t="shared" si="491"/>
        <v>2.8293642390615313E-5</v>
      </c>
    </row>
    <row r="5970" spans="1:17" x14ac:dyDescent="0.3">
      <c r="A5970" s="29">
        <v>2179696</v>
      </c>
      <c r="B5970" s="1">
        <v>136</v>
      </c>
      <c r="C5970" s="1" t="s">
        <v>14</v>
      </c>
      <c r="D5970" s="1" t="s">
        <v>61</v>
      </c>
      <c r="E5970" s="1" t="s">
        <v>62</v>
      </c>
      <c r="F5970" s="47">
        <v>714</v>
      </c>
      <c r="G5970" s="34">
        <v>1699.93</v>
      </c>
      <c r="H5970" s="1" t="s">
        <v>218</v>
      </c>
      <c r="I5970" s="34">
        <v>1.1794499999999999E-2</v>
      </c>
      <c r="J5970" s="34">
        <v>1358.47894</v>
      </c>
      <c r="K5970" s="35" t="str">
        <f t="shared" si="487"/>
        <v>Leenderbos, Groote Heide &amp; De Plateaux_H2330</v>
      </c>
      <c r="L5970" s="36">
        <f>VLOOKUP(D5970,DATA!A:F,5,FALSE)</f>
        <v>1.0986712608830001E-2</v>
      </c>
      <c r="M5970" s="37">
        <f>VLOOKUP(D5970,DATA!A:F,6,FALSE)</f>
        <v>982</v>
      </c>
      <c r="N5970" s="36">
        <f t="shared" si="488"/>
        <v>99.962480544313152</v>
      </c>
      <c r="O5970" s="36">
        <f t="shared" si="489"/>
        <v>99.962485404049801</v>
      </c>
      <c r="P5970" s="36">
        <f t="shared" si="490"/>
        <v>4.8597366486546889E-6</v>
      </c>
      <c r="Q5970" s="36">
        <f t="shared" si="491"/>
        <v>6.6018498911435742E-5</v>
      </c>
    </row>
    <row r="5971" spans="1:17" x14ac:dyDescent="0.3">
      <c r="A5971" s="29">
        <v>2179696</v>
      </c>
      <c r="B5971" s="1">
        <v>136</v>
      </c>
      <c r="C5971" s="1" t="s">
        <v>14</v>
      </c>
      <c r="D5971" s="1" t="s">
        <v>51</v>
      </c>
      <c r="E5971" s="1" t="s">
        <v>52</v>
      </c>
      <c r="F5971" s="47">
        <v>1000</v>
      </c>
      <c r="G5971" s="34">
        <v>1699.93</v>
      </c>
      <c r="H5971" s="1" t="s">
        <v>218</v>
      </c>
      <c r="I5971" s="34">
        <v>1.1794499999999999E-2</v>
      </c>
      <c r="J5971" s="34">
        <v>355.96677</v>
      </c>
      <c r="K5971" s="35" t="str">
        <f t="shared" si="487"/>
        <v>Leenderbos, Groote Heide &amp; De Plateaux_Lg09</v>
      </c>
      <c r="L5971" s="36">
        <f>VLOOKUP(D5971,DATA!A:F,5,FALSE)</f>
        <v>8.4126827976184013E-3</v>
      </c>
      <c r="M5971" s="37">
        <f>VLOOKUP(D5971,DATA!A:F,6,FALSE)</f>
        <v>1350</v>
      </c>
      <c r="N5971" s="36">
        <f t="shared" si="488"/>
        <v>94.997202041593056</v>
      </c>
      <c r="O5971" s="36">
        <f t="shared" si="489"/>
        <v>94.997673581481777</v>
      </c>
      <c r="P5971" s="36">
        <f t="shared" si="490"/>
        <v>4.7153988872139507E-4</v>
      </c>
      <c r="Q5971" s="36">
        <f t="shared" si="491"/>
        <v>1.6785253111431444E-3</v>
      </c>
    </row>
    <row r="5972" spans="1:17" x14ac:dyDescent="0.3">
      <c r="A5972" s="29">
        <v>2181212</v>
      </c>
      <c r="B5972" s="1">
        <v>136</v>
      </c>
      <c r="C5972" s="1" t="s">
        <v>14</v>
      </c>
      <c r="D5972" s="1" t="s">
        <v>59</v>
      </c>
      <c r="E5972" s="1" t="s">
        <v>60</v>
      </c>
      <c r="F5972" s="47">
        <v>1071</v>
      </c>
      <c r="G5972" s="34">
        <v>1226.94</v>
      </c>
      <c r="H5972" s="1" t="s">
        <v>218</v>
      </c>
      <c r="I5972" s="34">
        <v>9.3232000000000002E-3</v>
      </c>
      <c r="J5972" s="34">
        <v>3.7034859999999998</v>
      </c>
      <c r="K5972" s="35" t="str">
        <f t="shared" si="487"/>
        <v>Leenderbos, Groote Heide &amp; De Plateaux_H9190</v>
      </c>
      <c r="L5972" s="36">
        <f>VLOOKUP(D5972,DATA!A:F,5,FALSE)</f>
        <v>1.3726988247862192E-2</v>
      </c>
      <c r="M5972" s="37">
        <f>VLOOKUP(D5972,DATA!A:F,6,FALSE)</f>
        <v>1285.5</v>
      </c>
      <c r="N5972" s="36">
        <f t="shared" si="488"/>
        <v>30.920205004170651</v>
      </c>
      <c r="O5972" s="36">
        <f t="shared" si="489"/>
        <v>30.922938662745167</v>
      </c>
      <c r="P5972" s="36">
        <f t="shared" si="490"/>
        <v>2.7336585745167952E-3</v>
      </c>
      <c r="Q5972" s="36">
        <f t="shared" si="491"/>
        <v>1.0124066259502908E-4</v>
      </c>
    </row>
    <row r="5973" spans="1:17" x14ac:dyDescent="0.3">
      <c r="A5973" s="29">
        <v>2181217</v>
      </c>
      <c r="B5973" s="1">
        <v>136</v>
      </c>
      <c r="C5973" s="1" t="s">
        <v>14</v>
      </c>
      <c r="D5973" s="1" t="s">
        <v>57</v>
      </c>
      <c r="E5973" s="1" t="s">
        <v>58</v>
      </c>
      <c r="F5973" s="47">
        <v>714</v>
      </c>
      <c r="G5973" s="34">
        <v>1436.35</v>
      </c>
      <c r="H5973" s="1" t="s">
        <v>218</v>
      </c>
      <c r="I5973" s="34">
        <v>1.13834E-2</v>
      </c>
      <c r="J5973" s="34">
        <v>531.13292999999999</v>
      </c>
      <c r="K5973" s="35" t="str">
        <f t="shared" si="487"/>
        <v>Leenderbos, Groote Heide &amp; De Plateaux_H3160</v>
      </c>
      <c r="L5973" s="36">
        <f>VLOOKUP(D5973,DATA!A:F,5,FALSE)</f>
        <v>1.0986712608830001E-2</v>
      </c>
      <c r="M5973" s="37">
        <f>VLOOKUP(D5973,DATA!A:F,6,FALSE)</f>
        <v>982</v>
      </c>
      <c r="N5973" s="36">
        <f t="shared" si="488"/>
        <v>99.325250018799508</v>
      </c>
      <c r="O5973" s="36">
        <f t="shared" si="489"/>
        <v>99.325333832596954</v>
      </c>
      <c r="P5973" s="36">
        <f t="shared" si="490"/>
        <v>8.3813797445486671E-5</v>
      </c>
      <c r="Q5973" s="36">
        <f t="shared" si="491"/>
        <v>4.4516267811647853E-4</v>
      </c>
    </row>
    <row r="5974" spans="1:17" x14ac:dyDescent="0.3">
      <c r="A5974" s="29">
        <v>2181225</v>
      </c>
      <c r="B5974" s="1">
        <v>136</v>
      </c>
      <c r="C5974" s="1" t="s">
        <v>14</v>
      </c>
      <c r="D5974" s="1" t="s">
        <v>61</v>
      </c>
      <c r="E5974" s="1" t="s">
        <v>62</v>
      </c>
      <c r="F5974" s="47">
        <v>714</v>
      </c>
      <c r="G5974" s="34">
        <v>1771.03</v>
      </c>
      <c r="H5974" s="1" t="s">
        <v>218</v>
      </c>
      <c r="I5974" s="34">
        <v>1.2715799999999999E-2</v>
      </c>
      <c r="J5974" s="34">
        <v>250.20856000000001</v>
      </c>
      <c r="K5974" s="35" t="str">
        <f t="shared" si="487"/>
        <v>Leenderbos, Groote Heide &amp; De Plateaux_H2330</v>
      </c>
      <c r="L5974" s="36">
        <f>VLOOKUP(D5974,DATA!A:F,5,FALSE)</f>
        <v>1.0986712608830001E-2</v>
      </c>
      <c r="M5974" s="37">
        <f>VLOOKUP(D5974,DATA!A:F,6,FALSE)</f>
        <v>982</v>
      </c>
      <c r="N5974" s="36">
        <f t="shared" si="488"/>
        <v>99.982817219087238</v>
      </c>
      <c r="O5974" s="36">
        <f t="shared" si="489"/>
        <v>99.982819619024824</v>
      </c>
      <c r="P5974" s="36">
        <f t="shared" si="490"/>
        <v>2.3999375855510152E-6</v>
      </c>
      <c r="Q5974" s="36">
        <f t="shared" si="491"/>
        <v>6.004849273705963E-6</v>
      </c>
    </row>
    <row r="5975" spans="1:17" x14ac:dyDescent="0.3">
      <c r="A5975" s="29">
        <v>2185805</v>
      </c>
      <c r="B5975" s="1">
        <v>136</v>
      </c>
      <c r="C5975" s="1" t="s">
        <v>14</v>
      </c>
      <c r="D5975" s="1" t="s">
        <v>45</v>
      </c>
      <c r="E5975" s="1" t="s">
        <v>46</v>
      </c>
      <c r="F5975" s="47">
        <v>1214</v>
      </c>
      <c r="G5975" s="34">
        <v>1318.11</v>
      </c>
      <c r="H5975" s="1" t="s">
        <v>218</v>
      </c>
      <c r="I5975" s="34">
        <v>1.0662899999999999E-2</v>
      </c>
      <c r="J5975" s="34">
        <v>715.20447000000001</v>
      </c>
      <c r="K5975" s="35" t="str">
        <f t="shared" si="487"/>
        <v>Leenderbos, Groote Heide &amp; De Plateaux_H7140A</v>
      </c>
      <c r="L5975" s="36">
        <f>VLOOKUP(D5975,DATA!A:F,5,FALSE)</f>
        <v>2.0590482371793287E-2</v>
      </c>
      <c r="M5975" s="37">
        <f>VLOOKUP(D5975,DATA!A:F,6,FALSE)</f>
        <v>1357</v>
      </c>
      <c r="N5975" s="36">
        <f t="shared" si="488"/>
        <v>30.98621456472511</v>
      </c>
      <c r="O5975" s="36">
        <f t="shared" si="489"/>
        <v>30.990909875673449</v>
      </c>
      <c r="P5975" s="36">
        <f t="shared" si="490"/>
        <v>4.695310948338971E-3</v>
      </c>
      <c r="Q5975" s="36">
        <f t="shared" si="491"/>
        <v>3.3581073782919711E-2</v>
      </c>
    </row>
    <row r="5976" spans="1:17" x14ac:dyDescent="0.3">
      <c r="A5976" s="29">
        <v>2185808</v>
      </c>
      <c r="B5976" s="1">
        <v>136</v>
      </c>
      <c r="C5976" s="1" t="s">
        <v>14</v>
      </c>
      <c r="D5976" s="1" t="s">
        <v>57</v>
      </c>
      <c r="E5976" s="1" t="s">
        <v>58</v>
      </c>
      <c r="F5976" s="47">
        <v>714</v>
      </c>
      <c r="G5976" s="34">
        <v>1220.3399999999999</v>
      </c>
      <c r="H5976" s="1" t="s">
        <v>218</v>
      </c>
      <c r="I5976" s="34">
        <v>9.4038999999999998E-3</v>
      </c>
      <c r="J5976" s="34">
        <v>1624.6936000000001</v>
      </c>
      <c r="K5976" s="35" t="str">
        <f t="shared" si="487"/>
        <v>Leenderbos, Groote Heide &amp; De Plateaux_H3160</v>
      </c>
      <c r="L5976" s="36">
        <f>VLOOKUP(D5976,DATA!A:F,5,FALSE)</f>
        <v>1.0986712608830001E-2</v>
      </c>
      <c r="M5976" s="37">
        <f>VLOOKUP(D5976,DATA!A:F,6,FALSE)</f>
        <v>982</v>
      </c>
      <c r="N5976" s="36">
        <f t="shared" si="488"/>
        <v>93.204738826535888</v>
      </c>
      <c r="O5976" s="36">
        <f t="shared" si="489"/>
        <v>93.205393162103292</v>
      </c>
      <c r="P5976" s="36">
        <f t="shared" si="490"/>
        <v>6.5433556740401855E-4</v>
      </c>
      <c r="Q5976" s="36">
        <f t="shared" si="491"/>
        <v>1.0630948086136776E-2</v>
      </c>
    </row>
    <row r="5977" spans="1:17" x14ac:dyDescent="0.3">
      <c r="A5977" s="29">
        <v>2187334</v>
      </c>
      <c r="B5977" s="1">
        <v>136</v>
      </c>
      <c r="C5977" s="1" t="s">
        <v>14</v>
      </c>
      <c r="D5977" s="1" t="s">
        <v>45</v>
      </c>
      <c r="E5977" s="1" t="s">
        <v>46</v>
      </c>
      <c r="F5977" s="47">
        <v>1214</v>
      </c>
      <c r="G5977" s="34">
        <v>1516.44</v>
      </c>
      <c r="H5977" s="1" t="s">
        <v>218</v>
      </c>
      <c r="I5977" s="34">
        <v>1.22579E-2</v>
      </c>
      <c r="J5977" s="34">
        <v>2455.7440999999999</v>
      </c>
      <c r="K5977" s="35" t="str">
        <f t="shared" si="487"/>
        <v>Leenderbos, Groote Heide &amp; De Plateaux_H7140A</v>
      </c>
      <c r="L5977" s="36">
        <f>VLOOKUP(D5977,DATA!A:F,5,FALSE)</f>
        <v>2.0590482371793287E-2</v>
      </c>
      <c r="M5977" s="37">
        <f>VLOOKUP(D5977,DATA!A:F,6,FALSE)</f>
        <v>1357</v>
      </c>
      <c r="N5977" s="36">
        <f t="shared" si="488"/>
        <v>96.383911958710613</v>
      </c>
      <c r="O5977" s="36">
        <f t="shared" si="489"/>
        <v>96.384791538612205</v>
      </c>
      <c r="P5977" s="36">
        <f t="shared" si="490"/>
        <v>8.7957990159281962E-4</v>
      </c>
      <c r="Q5977" s="36">
        <f t="shared" si="491"/>
        <v>2.1600231538151472E-2</v>
      </c>
    </row>
    <row r="5978" spans="1:17" x14ac:dyDescent="0.3">
      <c r="A5978" s="29">
        <v>2187337</v>
      </c>
      <c r="B5978" s="1">
        <v>136</v>
      </c>
      <c r="C5978" s="1" t="s">
        <v>14</v>
      </c>
      <c r="D5978" s="1" t="s">
        <v>57</v>
      </c>
      <c r="E5978" s="1" t="s">
        <v>58</v>
      </c>
      <c r="F5978" s="47">
        <v>714</v>
      </c>
      <c r="G5978" s="34">
        <v>1174.8399999999999</v>
      </c>
      <c r="H5978" s="1" t="s">
        <v>218</v>
      </c>
      <c r="I5978" s="34">
        <v>9.3559000000000003E-3</v>
      </c>
      <c r="J5978" s="34">
        <v>293.65652</v>
      </c>
      <c r="K5978" s="35" t="str">
        <f t="shared" si="487"/>
        <v>Leenderbos, Groote Heide &amp; De Plateaux_H3160</v>
      </c>
      <c r="L5978" s="36">
        <f>VLOOKUP(D5978,DATA!A:F,5,FALSE)</f>
        <v>1.0986712608830001E-2</v>
      </c>
      <c r="M5978" s="37">
        <f>VLOOKUP(D5978,DATA!A:F,6,FALSE)</f>
        <v>982</v>
      </c>
      <c r="N5978" s="36">
        <f t="shared" si="488"/>
        <v>89.270533816637709</v>
      </c>
      <c r="O5978" s="36">
        <f t="shared" si="489"/>
        <v>89.271518330990091</v>
      </c>
      <c r="P5978" s="36">
        <f t="shared" si="490"/>
        <v>9.8451435238189333E-4</v>
      </c>
      <c r="Q5978" s="36">
        <f t="shared" si="491"/>
        <v>2.891090586105205E-3</v>
      </c>
    </row>
    <row r="5979" spans="1:17" x14ac:dyDescent="0.3">
      <c r="A5979" s="29">
        <v>2187340</v>
      </c>
      <c r="B5979" s="1">
        <v>136</v>
      </c>
      <c r="C5979" s="1" t="s">
        <v>14</v>
      </c>
      <c r="D5979" s="1" t="s">
        <v>63</v>
      </c>
      <c r="E5979" s="1" t="s">
        <v>64</v>
      </c>
      <c r="F5979" s="47">
        <v>714</v>
      </c>
      <c r="G5979" s="34">
        <v>1784.51</v>
      </c>
      <c r="H5979" s="1" t="s">
        <v>218</v>
      </c>
      <c r="I5979" s="34">
        <v>1.3856E-2</v>
      </c>
      <c r="J5979" s="34">
        <v>1103.7906</v>
      </c>
      <c r="K5979" s="35" t="str">
        <f t="shared" si="487"/>
        <v>Leenderbos, Groote Heide &amp; De Plateaux_H2310</v>
      </c>
      <c r="L5979" s="36">
        <f>VLOOKUP(D5979,DATA!A:F,5,FALSE)</f>
        <v>1.0986712608830001E-2</v>
      </c>
      <c r="M5979" s="37">
        <f>VLOOKUP(D5979,DATA!A:F,6,FALSE)</f>
        <v>982</v>
      </c>
      <c r="N5979" s="36">
        <f t="shared" si="488"/>
        <v>99.985182179562244</v>
      </c>
      <c r="O5979" s="36">
        <f t="shared" si="489"/>
        <v>99.985184434801198</v>
      </c>
      <c r="P5979" s="36">
        <f t="shared" si="490"/>
        <v>2.2552389538077477E-6</v>
      </c>
      <c r="Q5979" s="36">
        <f t="shared" si="491"/>
        <v>2.4893115579668259E-5</v>
      </c>
    </row>
    <row r="5980" spans="1:17" x14ac:dyDescent="0.3">
      <c r="A5980" s="29">
        <v>2188863</v>
      </c>
      <c r="B5980" s="1">
        <v>136</v>
      </c>
      <c r="C5980" s="1" t="s">
        <v>14</v>
      </c>
      <c r="D5980" s="1" t="s">
        <v>45</v>
      </c>
      <c r="E5980" s="1" t="s">
        <v>46</v>
      </c>
      <c r="F5980" s="47">
        <v>1214</v>
      </c>
      <c r="G5980" s="34">
        <v>1339.19</v>
      </c>
      <c r="H5980" s="1" t="s">
        <v>218</v>
      </c>
      <c r="I5980" s="34">
        <v>1.1214999999999999E-2</v>
      </c>
      <c r="J5980" s="34">
        <v>1478.2388000000001</v>
      </c>
      <c r="K5980" s="35" t="str">
        <f t="shared" si="487"/>
        <v>Leenderbos, Groote Heide &amp; De Plateaux_H7140A</v>
      </c>
      <c r="L5980" s="36">
        <f>VLOOKUP(D5980,DATA!A:F,5,FALSE)</f>
        <v>2.0590482371793287E-2</v>
      </c>
      <c r="M5980" s="37">
        <f>VLOOKUP(D5980,DATA!A:F,6,FALSE)</f>
        <v>1357</v>
      </c>
      <c r="N5980" s="36">
        <f t="shared" si="488"/>
        <v>40.933467071737887</v>
      </c>
      <c r="O5980" s="36">
        <f t="shared" si="489"/>
        <v>40.939050422344032</v>
      </c>
      <c r="P5980" s="36">
        <f t="shared" si="490"/>
        <v>5.5833506061446769E-3</v>
      </c>
      <c r="Q5980" s="36">
        <f t="shared" si="491"/>
        <v>8.2535255000065796E-2</v>
      </c>
    </row>
    <row r="5981" spans="1:17" x14ac:dyDescent="0.3">
      <c r="A5981" s="29">
        <v>2188868</v>
      </c>
      <c r="B5981" s="1">
        <v>136</v>
      </c>
      <c r="C5981" s="1" t="s">
        <v>14</v>
      </c>
      <c r="D5981" s="1" t="s">
        <v>63</v>
      </c>
      <c r="E5981" s="1" t="s">
        <v>64</v>
      </c>
      <c r="F5981" s="47">
        <v>714</v>
      </c>
      <c r="G5981" s="34">
        <v>1762.74</v>
      </c>
      <c r="H5981" s="1" t="s">
        <v>218</v>
      </c>
      <c r="I5981" s="34">
        <v>1.3849999999999999E-2</v>
      </c>
      <c r="J5981" s="34">
        <v>707.65179999999998</v>
      </c>
      <c r="K5981" s="35" t="str">
        <f t="shared" si="487"/>
        <v>Leenderbos, Groote Heide &amp; De Plateaux_H2310</v>
      </c>
      <c r="L5981" s="36">
        <f>VLOOKUP(D5981,DATA!A:F,5,FALSE)</f>
        <v>1.0986712608830001E-2</v>
      </c>
      <c r="M5981" s="37">
        <f>VLOOKUP(D5981,DATA!A:F,6,FALSE)</f>
        <v>982</v>
      </c>
      <c r="N5981" s="36">
        <f t="shared" si="488"/>
        <v>99.98117903824965</v>
      </c>
      <c r="O5981" s="36">
        <f t="shared" si="489"/>
        <v>99.981181901402749</v>
      </c>
      <c r="P5981" s="36">
        <f t="shared" si="490"/>
        <v>2.8631530994971399E-6</v>
      </c>
      <c r="Q5981" s="36">
        <f t="shared" si="491"/>
        <v>2.02611544453473E-5</v>
      </c>
    </row>
    <row r="5982" spans="1:17" x14ac:dyDescent="0.3">
      <c r="A5982" s="29">
        <v>2190392</v>
      </c>
      <c r="B5982" s="1">
        <v>136</v>
      </c>
      <c r="C5982" s="1" t="s">
        <v>14</v>
      </c>
      <c r="D5982" s="1" t="s">
        <v>45</v>
      </c>
      <c r="E5982" s="1" t="s">
        <v>46</v>
      </c>
      <c r="F5982" s="47">
        <v>1214</v>
      </c>
      <c r="G5982" s="34">
        <v>1602.92</v>
      </c>
      <c r="H5982" s="1" t="s">
        <v>218</v>
      </c>
      <c r="I5982" s="34">
        <v>1.3225000000000001E-2</v>
      </c>
      <c r="J5982" s="34">
        <v>9.771725</v>
      </c>
      <c r="K5982" s="35" t="str">
        <f t="shared" si="487"/>
        <v>Leenderbos, Groote Heide &amp; De Plateaux_H7140A</v>
      </c>
      <c r="L5982" s="36">
        <f>VLOOKUP(D5982,DATA!A:F,5,FALSE)</f>
        <v>2.0590482371793287E-2</v>
      </c>
      <c r="M5982" s="37">
        <f>VLOOKUP(D5982,DATA!A:F,6,FALSE)</f>
        <v>1357</v>
      </c>
      <c r="N5982" s="36">
        <f t="shared" si="488"/>
        <v>99.371704083515084</v>
      </c>
      <c r="O5982" s="36">
        <f t="shared" si="489"/>
        <v>99.371874076417583</v>
      </c>
      <c r="P5982" s="36">
        <f t="shared" si="490"/>
        <v>1.6999290249941623E-4</v>
      </c>
      <c r="Q5982" s="36">
        <f t="shared" si="491"/>
        <v>1.6611238951761082E-5</v>
      </c>
    </row>
    <row r="5983" spans="1:17" x14ac:dyDescent="0.3">
      <c r="A5983" s="29">
        <v>2190396</v>
      </c>
      <c r="B5983" s="1">
        <v>136</v>
      </c>
      <c r="C5983" s="1" t="s">
        <v>14</v>
      </c>
      <c r="D5983" s="1" t="s">
        <v>63</v>
      </c>
      <c r="E5983" s="1" t="s">
        <v>64</v>
      </c>
      <c r="F5983" s="47">
        <v>714</v>
      </c>
      <c r="G5983" s="34">
        <v>964.16</v>
      </c>
      <c r="H5983" s="1" t="s">
        <v>218</v>
      </c>
      <c r="I5983" s="34">
        <v>7.9193000000000006E-3</v>
      </c>
      <c r="J5983" s="34">
        <v>1121.9452000000001</v>
      </c>
      <c r="K5983" s="35" t="str">
        <f t="shared" si="487"/>
        <v>Leenderbos, Groote Heide &amp; De Plateaux_H2310</v>
      </c>
      <c r="L5983" s="36">
        <f>VLOOKUP(D5983,DATA!A:F,5,FALSE)</f>
        <v>1.0986712608830001E-2</v>
      </c>
      <c r="M5983" s="37">
        <f>VLOOKUP(D5983,DATA!A:F,6,FALSE)</f>
        <v>982</v>
      </c>
      <c r="N5983" s="36">
        <f t="shared" si="488"/>
        <v>45.115553386253538</v>
      </c>
      <c r="O5983" s="36">
        <f t="shared" si="489"/>
        <v>45.117707814247389</v>
      </c>
      <c r="P5983" s="36">
        <f t="shared" si="490"/>
        <v>2.1544279938510158E-3</v>
      </c>
      <c r="Q5983" s="36">
        <f t="shared" si="491"/>
        <v>2.4171501464467768E-2</v>
      </c>
    </row>
    <row r="5984" spans="1:17" x14ac:dyDescent="0.3">
      <c r="A5984" s="29">
        <v>2190398</v>
      </c>
      <c r="B5984" s="1">
        <v>136</v>
      </c>
      <c r="C5984" s="1" t="s">
        <v>14</v>
      </c>
      <c r="D5984" s="1" t="s">
        <v>63</v>
      </c>
      <c r="E5984" s="1" t="s">
        <v>64</v>
      </c>
      <c r="F5984" s="47">
        <v>714</v>
      </c>
      <c r="G5984" s="34">
        <v>1734.37</v>
      </c>
      <c r="H5984" s="1" t="s">
        <v>218</v>
      </c>
      <c r="I5984" s="34">
        <v>1.3269E-2</v>
      </c>
      <c r="J5984" s="34">
        <v>171.33242999999999</v>
      </c>
      <c r="K5984" s="35" t="str">
        <f t="shared" si="487"/>
        <v>Leenderbos, Groote Heide &amp; De Plateaux_H2310</v>
      </c>
      <c r="L5984" s="36">
        <f>VLOOKUP(D5984,DATA!A:F,5,FALSE)</f>
        <v>1.0986712608830001E-2</v>
      </c>
      <c r="M5984" s="37">
        <f>VLOOKUP(D5984,DATA!A:F,6,FALSE)</f>
        <v>982</v>
      </c>
      <c r="N5984" s="36">
        <f t="shared" si="488"/>
        <v>99.974297315554395</v>
      </c>
      <c r="O5984" s="36">
        <f t="shared" si="489"/>
        <v>99.974301061324866</v>
      </c>
      <c r="P5984" s="36">
        <f t="shared" si="490"/>
        <v>3.7457704706866934E-6</v>
      </c>
      <c r="Q5984" s="36">
        <f t="shared" si="491"/>
        <v>6.4177195696499493E-6</v>
      </c>
    </row>
    <row r="5985" spans="1:17" x14ac:dyDescent="0.3">
      <c r="A5985" s="29">
        <v>2191926</v>
      </c>
      <c r="B5985" s="1">
        <v>136</v>
      </c>
      <c r="C5985" s="1" t="s">
        <v>14</v>
      </c>
      <c r="D5985" s="1" t="s">
        <v>63</v>
      </c>
      <c r="E5985" s="1" t="s">
        <v>64</v>
      </c>
      <c r="F5985" s="47">
        <v>714</v>
      </c>
      <c r="G5985" s="34">
        <v>1598.09</v>
      </c>
      <c r="H5985" s="1" t="s">
        <v>218</v>
      </c>
      <c r="I5985" s="34">
        <v>1.24356E-2</v>
      </c>
      <c r="J5985" s="34">
        <v>1361.75511290741</v>
      </c>
      <c r="K5985" s="35" t="str">
        <f t="shared" si="487"/>
        <v>Leenderbos, Groote Heide &amp; De Plateaux_H2310</v>
      </c>
      <c r="L5985" s="36">
        <f>VLOOKUP(D5985,DATA!A:F,5,FALSE)</f>
        <v>1.0986712608830001E-2</v>
      </c>
      <c r="M5985" s="37">
        <f>VLOOKUP(D5985,DATA!A:F,6,FALSE)</f>
        <v>982</v>
      </c>
      <c r="N5985" s="36">
        <f t="shared" si="488"/>
        <v>99.885225046488827</v>
      </c>
      <c r="O5985" s="36">
        <f t="shared" si="489"/>
        <v>99.885240708707627</v>
      </c>
      <c r="P5985" s="36">
        <f t="shared" si="490"/>
        <v>1.5662218800116534E-5</v>
      </c>
      <c r="Q5985" s="36">
        <f t="shared" si="491"/>
        <v>2.1328106530533249E-4</v>
      </c>
    </row>
    <row r="5986" spans="1:17" x14ac:dyDescent="0.3">
      <c r="A5986" s="29">
        <v>2193454</v>
      </c>
      <c r="B5986" s="1">
        <v>136</v>
      </c>
      <c r="C5986" s="1" t="s">
        <v>14</v>
      </c>
      <c r="D5986" s="1" t="s">
        <v>63</v>
      </c>
      <c r="E5986" s="1" t="s">
        <v>64</v>
      </c>
      <c r="F5986" s="47">
        <v>714</v>
      </c>
      <c r="G5986" s="34">
        <v>1016.08</v>
      </c>
      <c r="H5986" s="1" t="s">
        <v>218</v>
      </c>
      <c r="I5986" s="34">
        <v>8.4186999999999994E-3</v>
      </c>
      <c r="J5986" s="34">
        <v>643.79169999999999</v>
      </c>
      <c r="K5986" s="35" t="str">
        <f t="shared" si="487"/>
        <v>Leenderbos, Groote Heide &amp; De Plateaux_H2310</v>
      </c>
      <c r="L5986" s="36">
        <f>VLOOKUP(D5986,DATA!A:F,5,FALSE)</f>
        <v>1.0986712608830001E-2</v>
      </c>
      <c r="M5986" s="37">
        <f>VLOOKUP(D5986,DATA!A:F,6,FALSE)</f>
        <v>982</v>
      </c>
      <c r="N5986" s="36">
        <f t="shared" si="488"/>
        <v>59.252830302854512</v>
      </c>
      <c r="O5986" s="36">
        <f t="shared" si="489"/>
        <v>59.255063441199653</v>
      </c>
      <c r="P5986" s="36">
        <f t="shared" si="490"/>
        <v>2.2331383451401621E-3</v>
      </c>
      <c r="Q5986" s="36">
        <f t="shared" si="491"/>
        <v>1.4376759315529716E-2</v>
      </c>
    </row>
    <row r="5987" spans="1:17" x14ac:dyDescent="0.3">
      <c r="A5987" s="29">
        <v>2193454</v>
      </c>
      <c r="B5987" s="1">
        <v>136</v>
      </c>
      <c r="C5987" s="1" t="s">
        <v>14</v>
      </c>
      <c r="D5987" s="1" t="s">
        <v>53</v>
      </c>
      <c r="E5987" s="1" t="s">
        <v>54</v>
      </c>
      <c r="F5987" s="47">
        <v>714</v>
      </c>
      <c r="G5987" s="34">
        <v>1016.08</v>
      </c>
      <c r="H5987" s="1" t="s">
        <v>218</v>
      </c>
      <c r="I5987" s="34">
        <v>8.4186999999999994E-3</v>
      </c>
      <c r="J5987" s="34">
        <v>1652.5120999999999</v>
      </c>
      <c r="K5987" s="35" t="str">
        <f t="shared" si="487"/>
        <v>Leenderbos, Groote Heide &amp; De Plateaux_H4030</v>
      </c>
      <c r="L5987" s="36">
        <f>VLOOKUP(D5987,DATA!A:F,5,FALSE)</f>
        <v>1.0986712608830001E-2</v>
      </c>
      <c r="M5987" s="37">
        <f>VLOOKUP(D5987,DATA!A:F,6,FALSE)</f>
        <v>982</v>
      </c>
      <c r="N5987" s="36">
        <f t="shared" si="488"/>
        <v>59.252830302854512</v>
      </c>
      <c r="O5987" s="36">
        <f t="shared" si="489"/>
        <v>59.255063441199653</v>
      </c>
      <c r="P5987" s="36">
        <f t="shared" si="490"/>
        <v>2.2331383451401621E-3</v>
      </c>
      <c r="Q5987" s="36">
        <f t="shared" si="491"/>
        <v>3.6902881363180942E-2</v>
      </c>
    </row>
    <row r="5988" spans="1:17" x14ac:dyDescent="0.3">
      <c r="A5988" s="29">
        <v>2193455</v>
      </c>
      <c r="B5988" s="1">
        <v>136</v>
      </c>
      <c r="C5988" s="1" t="s">
        <v>14</v>
      </c>
      <c r="D5988" s="1" t="s">
        <v>63</v>
      </c>
      <c r="E5988" s="1" t="s">
        <v>64</v>
      </c>
      <c r="F5988" s="47">
        <v>714</v>
      </c>
      <c r="G5988" s="34">
        <v>1447.64</v>
      </c>
      <c r="H5988" s="1" t="s">
        <v>218</v>
      </c>
      <c r="I5988" s="34">
        <v>1.15812E-2</v>
      </c>
      <c r="J5988" s="34">
        <v>2926.1780197022399</v>
      </c>
      <c r="K5988" s="35" t="str">
        <f t="shared" si="487"/>
        <v>Leenderbos, Groote Heide &amp; De Plateaux_H2310</v>
      </c>
      <c r="L5988" s="36">
        <f>VLOOKUP(D5988,DATA!A:F,5,FALSE)</f>
        <v>1.0986712608830001E-2</v>
      </c>
      <c r="M5988" s="37">
        <f>VLOOKUP(D5988,DATA!A:F,6,FALSE)</f>
        <v>982</v>
      </c>
      <c r="N5988" s="36">
        <f t="shared" si="488"/>
        <v>99.403493772548913</v>
      </c>
      <c r="O5988" s="36">
        <f t="shared" si="489"/>
        <v>99.403569214108387</v>
      </c>
      <c r="P5988" s="36">
        <f t="shared" si="490"/>
        <v>7.5441559474143105E-5</v>
      </c>
      <c r="Q5988" s="36">
        <f t="shared" si="491"/>
        <v>2.2075543310529685E-3</v>
      </c>
    </row>
    <row r="5989" spans="1:17" x14ac:dyDescent="0.3">
      <c r="A5989" s="29">
        <v>2193456</v>
      </c>
      <c r="B5989" s="1">
        <v>136</v>
      </c>
      <c r="C5989" s="1" t="s">
        <v>14</v>
      </c>
      <c r="D5989" s="1" t="s">
        <v>63</v>
      </c>
      <c r="E5989" s="1" t="s">
        <v>64</v>
      </c>
      <c r="F5989" s="47">
        <v>714</v>
      </c>
      <c r="G5989" s="34">
        <v>1674.27</v>
      </c>
      <c r="H5989" s="1" t="s">
        <v>218</v>
      </c>
      <c r="I5989" s="34">
        <v>1.2865E-2</v>
      </c>
      <c r="J5989" s="34">
        <v>3065.7139999999999</v>
      </c>
      <c r="K5989" s="35" t="str">
        <f t="shared" si="487"/>
        <v>Leenderbos, Groote Heide &amp; De Plateaux_H2310</v>
      </c>
      <c r="L5989" s="36">
        <f>VLOOKUP(D5989,DATA!A:F,5,FALSE)</f>
        <v>1.0986712608830001E-2</v>
      </c>
      <c r="M5989" s="37">
        <f>VLOOKUP(D5989,DATA!A:F,6,FALSE)</f>
        <v>982</v>
      </c>
      <c r="N5989" s="36">
        <f t="shared" si="488"/>
        <v>99.950267607586412</v>
      </c>
      <c r="O5989" s="36">
        <f t="shared" si="489"/>
        <v>99.950274632972651</v>
      </c>
      <c r="P5989" s="36">
        <f t="shared" si="490"/>
        <v>7.0253862389790811E-6</v>
      </c>
      <c r="Q5989" s="36">
        <f t="shared" si="491"/>
        <v>2.1537824948245513E-4</v>
      </c>
    </row>
    <row r="5990" spans="1:17" x14ac:dyDescent="0.3">
      <c r="A5990" s="29">
        <v>2194973</v>
      </c>
      <c r="B5990" s="1">
        <v>136</v>
      </c>
      <c r="C5990" s="1" t="s">
        <v>14</v>
      </c>
      <c r="D5990" s="1" t="s">
        <v>51</v>
      </c>
      <c r="E5990" s="1" t="s">
        <v>52</v>
      </c>
      <c r="F5990" s="47">
        <v>1000</v>
      </c>
      <c r="G5990" s="34">
        <v>1426.48</v>
      </c>
      <c r="H5990" s="1" t="s">
        <v>218</v>
      </c>
      <c r="I5990" s="34">
        <v>1.16565E-2</v>
      </c>
      <c r="J5990" s="34">
        <v>625</v>
      </c>
      <c r="K5990" s="35" t="str">
        <f t="shared" si="487"/>
        <v>Leenderbos, Groote Heide &amp; De Plateaux_Lg09</v>
      </c>
      <c r="L5990" s="36">
        <f>VLOOKUP(D5990,DATA!A:F,5,FALSE)</f>
        <v>8.4126827976184013E-3</v>
      </c>
      <c r="M5990" s="37">
        <f>VLOOKUP(D5990,DATA!A:F,6,FALSE)</f>
        <v>1350</v>
      </c>
      <c r="N5990" s="36">
        <f t="shared" si="488"/>
        <v>65.552207752199891</v>
      </c>
      <c r="O5990" s="36">
        <f t="shared" si="489"/>
        <v>65.554422094593406</v>
      </c>
      <c r="P5990" s="36">
        <f t="shared" si="490"/>
        <v>2.2143423935148121E-3</v>
      </c>
      <c r="Q5990" s="36">
        <f t="shared" si="491"/>
        <v>1.3839639959467576E-2</v>
      </c>
    </row>
    <row r="5991" spans="1:17" x14ac:dyDescent="0.3">
      <c r="A5991" s="29">
        <v>2194982</v>
      </c>
      <c r="B5991" s="1">
        <v>136</v>
      </c>
      <c r="C5991" s="1" t="s">
        <v>14</v>
      </c>
      <c r="D5991" s="1" t="s">
        <v>53</v>
      </c>
      <c r="E5991" s="1" t="s">
        <v>54</v>
      </c>
      <c r="F5991" s="47">
        <v>714</v>
      </c>
      <c r="G5991" s="34">
        <v>1076.58</v>
      </c>
      <c r="H5991" s="1" t="s">
        <v>218</v>
      </c>
      <c r="I5991" s="34">
        <v>9.0112000000000005E-3</v>
      </c>
      <c r="J5991" s="34">
        <v>6221.7847000000002</v>
      </c>
      <c r="K5991" s="35" t="str">
        <f t="shared" si="487"/>
        <v>Leenderbos, Groote Heide &amp; De Plateaux_H4030</v>
      </c>
      <c r="L5991" s="36">
        <f>VLOOKUP(D5991,DATA!A:F,5,FALSE)</f>
        <v>1.0986712608830001E-2</v>
      </c>
      <c r="M5991" s="37">
        <f>VLOOKUP(D5991,DATA!A:F,6,FALSE)</f>
        <v>982</v>
      </c>
      <c r="N5991" s="36">
        <f t="shared" si="488"/>
        <v>73.86808066673639</v>
      </c>
      <c r="O5991" s="36">
        <f t="shared" si="489"/>
        <v>73.869991700033566</v>
      </c>
      <c r="P5991" s="36">
        <f t="shared" si="490"/>
        <v>1.9110332971763455E-3</v>
      </c>
      <c r="Q5991" s="36">
        <f t="shared" si="491"/>
        <v>0.1189003772956234</v>
      </c>
    </row>
    <row r="5992" spans="1:17" x14ac:dyDescent="0.3">
      <c r="A5992" s="29">
        <v>2194983</v>
      </c>
      <c r="B5992" s="1">
        <v>136</v>
      </c>
      <c r="C5992" s="1" t="s">
        <v>14</v>
      </c>
      <c r="D5992" s="1" t="s">
        <v>63</v>
      </c>
      <c r="E5992" s="1" t="s">
        <v>64</v>
      </c>
      <c r="F5992" s="47">
        <v>714</v>
      </c>
      <c r="G5992" s="34">
        <v>1188.27</v>
      </c>
      <c r="H5992" s="1" t="s">
        <v>218</v>
      </c>
      <c r="I5992" s="34">
        <v>9.6606999999999995E-3</v>
      </c>
      <c r="J5992" s="34">
        <v>2284.4087</v>
      </c>
      <c r="K5992" s="35" t="str">
        <f t="shared" si="487"/>
        <v>Leenderbos, Groote Heide &amp; De Plateaux_H2310</v>
      </c>
      <c r="L5992" s="36">
        <f>VLOOKUP(D5992,DATA!A:F,5,FALSE)</f>
        <v>1.0986712608830001E-2</v>
      </c>
      <c r="M5992" s="37">
        <f>VLOOKUP(D5992,DATA!A:F,6,FALSE)</f>
        <v>982</v>
      </c>
      <c r="N5992" s="36">
        <f t="shared" si="488"/>
        <v>90.604126968083492</v>
      </c>
      <c r="O5992" s="36">
        <f t="shared" si="489"/>
        <v>90.605030498470185</v>
      </c>
      <c r="P5992" s="36">
        <f t="shared" si="490"/>
        <v>9.0353038669377383E-4</v>
      </c>
      <c r="Q5992" s="36">
        <f t="shared" si="491"/>
        <v>2.064032676077621E-2</v>
      </c>
    </row>
    <row r="5993" spans="1:17" x14ac:dyDescent="0.3">
      <c r="A5993" s="29">
        <v>2194983</v>
      </c>
      <c r="B5993" s="1">
        <v>136</v>
      </c>
      <c r="C5993" s="1" t="s">
        <v>14</v>
      </c>
      <c r="D5993" s="1" t="s">
        <v>61</v>
      </c>
      <c r="E5993" s="1" t="s">
        <v>62</v>
      </c>
      <c r="F5993" s="47">
        <v>714</v>
      </c>
      <c r="G5993" s="34">
        <v>1188.27</v>
      </c>
      <c r="H5993" s="1" t="s">
        <v>218</v>
      </c>
      <c r="I5993" s="34">
        <v>9.6606999999999995E-3</v>
      </c>
      <c r="J5993" s="34">
        <v>149.65303</v>
      </c>
      <c r="K5993" s="35" t="str">
        <f t="shared" si="487"/>
        <v>Leenderbos, Groote Heide &amp; De Plateaux_H2330</v>
      </c>
      <c r="L5993" s="36">
        <f>VLOOKUP(D5993,DATA!A:F,5,FALSE)</f>
        <v>1.0986712608830001E-2</v>
      </c>
      <c r="M5993" s="37">
        <f>VLOOKUP(D5993,DATA!A:F,6,FALSE)</f>
        <v>982</v>
      </c>
      <c r="N5993" s="36">
        <f t="shared" si="488"/>
        <v>90.604126968083492</v>
      </c>
      <c r="O5993" s="36">
        <f t="shared" si="489"/>
        <v>90.605030498470185</v>
      </c>
      <c r="P5993" s="36">
        <f t="shared" si="490"/>
        <v>9.0353038669377383E-4</v>
      </c>
      <c r="Q5993" s="36">
        <f t="shared" si="491"/>
        <v>1.3521606006579492E-3</v>
      </c>
    </row>
    <row r="5994" spans="1:17" x14ac:dyDescent="0.3">
      <c r="A5994" s="29">
        <v>2194983</v>
      </c>
      <c r="B5994" s="1">
        <v>136</v>
      </c>
      <c r="C5994" s="1" t="s">
        <v>14</v>
      </c>
      <c r="D5994" s="1" t="s">
        <v>53</v>
      </c>
      <c r="E5994" s="1" t="s">
        <v>54</v>
      </c>
      <c r="F5994" s="47">
        <v>714</v>
      </c>
      <c r="G5994" s="34">
        <v>1188.27</v>
      </c>
      <c r="H5994" s="1" t="s">
        <v>218</v>
      </c>
      <c r="I5994" s="34">
        <v>9.6606999999999995E-3</v>
      </c>
      <c r="J5994" s="34">
        <v>145.54283000000001</v>
      </c>
      <c r="K5994" s="35" t="str">
        <f t="shared" si="487"/>
        <v>Leenderbos, Groote Heide &amp; De Plateaux_H4030</v>
      </c>
      <c r="L5994" s="36">
        <f>VLOOKUP(D5994,DATA!A:F,5,FALSE)</f>
        <v>1.0986712608830001E-2</v>
      </c>
      <c r="M5994" s="37">
        <f>VLOOKUP(D5994,DATA!A:F,6,FALSE)</f>
        <v>982</v>
      </c>
      <c r="N5994" s="36">
        <f t="shared" si="488"/>
        <v>90.604126968083492</v>
      </c>
      <c r="O5994" s="36">
        <f t="shared" si="489"/>
        <v>90.605030498470185</v>
      </c>
      <c r="P5994" s="36">
        <f t="shared" si="490"/>
        <v>9.0353038669377383E-4</v>
      </c>
      <c r="Q5994" s="36">
        <f t="shared" si="491"/>
        <v>1.3150236947040619E-3</v>
      </c>
    </row>
    <row r="5995" spans="1:17" x14ac:dyDescent="0.3">
      <c r="A5995" s="29">
        <v>2194984</v>
      </c>
      <c r="B5995" s="1">
        <v>136</v>
      </c>
      <c r="C5995" s="1" t="s">
        <v>14</v>
      </c>
      <c r="D5995" s="1" t="s">
        <v>63</v>
      </c>
      <c r="E5995" s="1" t="s">
        <v>64</v>
      </c>
      <c r="F5995" s="47">
        <v>714</v>
      </c>
      <c r="G5995" s="34">
        <v>1528.23</v>
      </c>
      <c r="H5995" s="1" t="s">
        <v>218</v>
      </c>
      <c r="I5995" s="34">
        <v>1.20453E-2</v>
      </c>
      <c r="J5995" s="34">
        <v>3460.6518029570302</v>
      </c>
      <c r="K5995" s="35" t="str">
        <f t="shared" si="487"/>
        <v>Leenderbos, Groote Heide &amp; De Plateaux_H2310</v>
      </c>
      <c r="L5995" s="36">
        <f>VLOOKUP(D5995,DATA!A:F,5,FALSE)</f>
        <v>1.0986712608830001E-2</v>
      </c>
      <c r="M5995" s="37">
        <f>VLOOKUP(D5995,DATA!A:F,6,FALSE)</f>
        <v>982</v>
      </c>
      <c r="N5995" s="36">
        <f t="shared" si="488"/>
        <v>99.753051232826465</v>
      </c>
      <c r="O5995" s="36">
        <f t="shared" si="489"/>
        <v>99.753083830742895</v>
      </c>
      <c r="P5995" s="36">
        <f t="shared" si="490"/>
        <v>3.2597916430177065E-5</v>
      </c>
      <c r="Q5995" s="36">
        <f t="shared" si="491"/>
        <v>1.1281003826673485E-3</v>
      </c>
    </row>
    <row r="5996" spans="1:17" x14ac:dyDescent="0.3">
      <c r="A5996" s="29">
        <v>2196509</v>
      </c>
      <c r="B5996" s="1">
        <v>136</v>
      </c>
      <c r="C5996" s="1" t="s">
        <v>14</v>
      </c>
      <c r="D5996" s="1" t="s">
        <v>53</v>
      </c>
      <c r="E5996" s="1" t="s">
        <v>54</v>
      </c>
      <c r="F5996" s="47">
        <v>714</v>
      </c>
      <c r="G5996" s="34">
        <v>1287.3499999999999</v>
      </c>
      <c r="H5996" s="1" t="s">
        <v>218</v>
      </c>
      <c r="I5996" s="34">
        <v>1.1302E-2</v>
      </c>
      <c r="J5996" s="34">
        <v>266.02460000000002</v>
      </c>
      <c r="K5996" s="35" t="str">
        <f t="shared" si="487"/>
        <v>Leenderbos, Groote Heide &amp; De Plateaux_H4030</v>
      </c>
      <c r="L5996" s="36">
        <f>VLOOKUP(D5996,DATA!A:F,5,FALSE)</f>
        <v>1.0986712608830001E-2</v>
      </c>
      <c r="M5996" s="37">
        <f>VLOOKUP(D5996,DATA!A:F,6,FALSE)</f>
        <v>982</v>
      </c>
      <c r="N5996" s="36">
        <f t="shared" si="488"/>
        <v>96.626142867412042</v>
      </c>
      <c r="O5996" s="36">
        <f t="shared" si="489"/>
        <v>96.626547647607055</v>
      </c>
      <c r="P5996" s="36">
        <f t="shared" si="490"/>
        <v>4.0478019501222207E-4</v>
      </c>
      <c r="Q5996" s="36">
        <f t="shared" si="491"/>
        <v>1.0768148946604837E-3</v>
      </c>
    </row>
    <row r="5997" spans="1:17" x14ac:dyDescent="0.3">
      <c r="A5997" s="29">
        <v>2196510</v>
      </c>
      <c r="B5997" s="1">
        <v>136</v>
      </c>
      <c r="C5997" s="1" t="s">
        <v>14</v>
      </c>
      <c r="D5997" s="1" t="s">
        <v>53</v>
      </c>
      <c r="E5997" s="1" t="s">
        <v>54</v>
      </c>
      <c r="F5997" s="47">
        <v>714</v>
      </c>
      <c r="G5997" s="34">
        <v>1374.15</v>
      </c>
      <c r="H5997" s="1" t="s">
        <v>218</v>
      </c>
      <c r="I5997" s="34">
        <v>1.16892E-2</v>
      </c>
      <c r="J5997" s="34">
        <v>1239.0408</v>
      </c>
      <c r="K5997" s="35" t="str">
        <f t="shared" si="487"/>
        <v>Leenderbos, Groote Heide &amp; De Plateaux_H4030</v>
      </c>
      <c r="L5997" s="36">
        <f>VLOOKUP(D5997,DATA!A:F,5,FALSE)</f>
        <v>1.0986712608830001E-2</v>
      </c>
      <c r="M5997" s="37">
        <f>VLOOKUP(D5997,DATA!A:F,6,FALSE)</f>
        <v>982</v>
      </c>
      <c r="N5997" s="36">
        <f t="shared" si="488"/>
        <v>98.67240901042247</v>
      </c>
      <c r="O5997" s="36">
        <f t="shared" si="489"/>
        <v>98.672577233446063</v>
      </c>
      <c r="P5997" s="36">
        <f t="shared" si="490"/>
        <v>1.6822302359287278E-4</v>
      </c>
      <c r="Q5997" s="36">
        <f t="shared" si="491"/>
        <v>2.0843518973093196E-3</v>
      </c>
    </row>
    <row r="5998" spans="1:17" x14ac:dyDescent="0.3">
      <c r="A5998" s="29">
        <v>2196511</v>
      </c>
      <c r="B5998" s="1">
        <v>136</v>
      </c>
      <c r="C5998" s="1" t="s">
        <v>14</v>
      </c>
      <c r="D5998" s="1" t="s">
        <v>53</v>
      </c>
      <c r="E5998" s="1" t="s">
        <v>54</v>
      </c>
      <c r="F5998" s="47">
        <v>714</v>
      </c>
      <c r="G5998" s="34">
        <v>1212.67</v>
      </c>
      <c r="H5998" s="1" t="s">
        <v>218</v>
      </c>
      <c r="I5998" s="34">
        <v>1.0060400000000001E-2</v>
      </c>
      <c r="J5998" s="34">
        <v>4742.9449999999997</v>
      </c>
      <c r="K5998" s="35" t="str">
        <f t="shared" si="487"/>
        <v>Leenderbos, Groote Heide &amp; De Plateaux_H4030</v>
      </c>
      <c r="L5998" s="36">
        <f>VLOOKUP(D5998,DATA!A:F,5,FALSE)</f>
        <v>1.0986712608830001E-2</v>
      </c>
      <c r="M5998" s="37">
        <f>VLOOKUP(D5998,DATA!A:F,6,FALSE)</f>
        <v>982</v>
      </c>
      <c r="N5998" s="36">
        <f t="shared" si="488"/>
        <v>92.651200867781697</v>
      </c>
      <c r="O5998" s="36">
        <f t="shared" si="489"/>
        <v>92.651953408439311</v>
      </c>
      <c r="P5998" s="36">
        <f t="shared" si="490"/>
        <v>7.5254065761498623E-4</v>
      </c>
      <c r="Q5998" s="36">
        <f t="shared" si="491"/>
        <v>3.5692589493317106E-2</v>
      </c>
    </row>
    <row r="5999" spans="1:17" x14ac:dyDescent="0.3">
      <c r="A5999" s="29">
        <v>2196512</v>
      </c>
      <c r="B5999" s="1">
        <v>136</v>
      </c>
      <c r="C5999" s="1" t="s">
        <v>14</v>
      </c>
      <c r="D5999" s="1" t="s">
        <v>63</v>
      </c>
      <c r="E5999" s="1" t="s">
        <v>64</v>
      </c>
      <c r="F5999" s="47">
        <v>714</v>
      </c>
      <c r="G5999" s="34">
        <v>1170.0899999999999</v>
      </c>
      <c r="H5999" s="1" t="s">
        <v>218</v>
      </c>
      <c r="I5999" s="34">
        <v>9.6247999999999993E-3</v>
      </c>
      <c r="J5999" s="34">
        <v>9.3414090000000005</v>
      </c>
      <c r="K5999" s="35" t="str">
        <f t="shared" si="487"/>
        <v>Leenderbos, Groote Heide &amp; De Plateaux_H2310</v>
      </c>
      <c r="L5999" s="36">
        <f>VLOOKUP(D5999,DATA!A:F,5,FALSE)</f>
        <v>1.0986712608830001E-2</v>
      </c>
      <c r="M5999" s="37">
        <f>VLOOKUP(D5999,DATA!A:F,6,FALSE)</f>
        <v>982</v>
      </c>
      <c r="N5999" s="36">
        <f t="shared" si="488"/>
        <v>88.760334422027967</v>
      </c>
      <c r="O5999" s="36">
        <f t="shared" si="489"/>
        <v>88.761389328597716</v>
      </c>
      <c r="P5999" s="36">
        <f t="shared" si="490"/>
        <v>1.0549065697489368E-3</v>
      </c>
      <c r="Q5999" s="36">
        <f t="shared" si="491"/>
        <v>9.8543137248118464E-5</v>
      </c>
    </row>
    <row r="6000" spans="1:17" x14ac:dyDescent="0.3">
      <c r="A6000" s="29">
        <v>2196512</v>
      </c>
      <c r="B6000" s="1">
        <v>136</v>
      </c>
      <c r="C6000" s="1" t="s">
        <v>14</v>
      </c>
      <c r="D6000" s="1" t="s">
        <v>61</v>
      </c>
      <c r="E6000" s="1" t="s">
        <v>62</v>
      </c>
      <c r="F6000" s="47">
        <v>714</v>
      </c>
      <c r="G6000" s="34">
        <v>1170.0899999999999</v>
      </c>
      <c r="H6000" s="1" t="s">
        <v>218</v>
      </c>
      <c r="I6000" s="34">
        <v>9.6247999999999993E-3</v>
      </c>
      <c r="J6000" s="34">
        <v>4488.1972999999998</v>
      </c>
      <c r="K6000" s="35" t="str">
        <f t="shared" si="487"/>
        <v>Leenderbos, Groote Heide &amp; De Plateaux_H2330</v>
      </c>
      <c r="L6000" s="36">
        <f>VLOOKUP(D6000,DATA!A:F,5,FALSE)</f>
        <v>1.0986712608830001E-2</v>
      </c>
      <c r="M6000" s="37">
        <f>VLOOKUP(D6000,DATA!A:F,6,FALSE)</f>
        <v>982</v>
      </c>
      <c r="N6000" s="36">
        <f t="shared" si="488"/>
        <v>88.760334422027967</v>
      </c>
      <c r="O6000" s="36">
        <f t="shared" si="489"/>
        <v>88.761389328597716</v>
      </c>
      <c r="P6000" s="36">
        <f t="shared" si="490"/>
        <v>1.0549065697489368E-3</v>
      </c>
      <c r="Q6000" s="36">
        <f t="shared" si="491"/>
        <v>4.7346288180994393E-2</v>
      </c>
    </row>
    <row r="6001" spans="1:17" x14ac:dyDescent="0.3">
      <c r="A6001" s="29">
        <v>2196512</v>
      </c>
      <c r="B6001" s="1">
        <v>136</v>
      </c>
      <c r="C6001" s="1" t="s">
        <v>14</v>
      </c>
      <c r="D6001" s="1" t="s">
        <v>53</v>
      </c>
      <c r="E6001" s="1" t="s">
        <v>54</v>
      </c>
      <c r="F6001" s="47">
        <v>714</v>
      </c>
      <c r="G6001" s="34">
        <v>1170.0899999999999</v>
      </c>
      <c r="H6001" s="1" t="s">
        <v>218</v>
      </c>
      <c r="I6001" s="34">
        <v>9.6247999999999993E-3</v>
      </c>
      <c r="J6001" s="34">
        <v>3185.1725999999999</v>
      </c>
      <c r="K6001" s="35" t="str">
        <f t="shared" si="487"/>
        <v>Leenderbos, Groote Heide &amp; De Plateaux_H4030</v>
      </c>
      <c r="L6001" s="36">
        <f>VLOOKUP(D6001,DATA!A:F,5,FALSE)</f>
        <v>1.0986712608830001E-2</v>
      </c>
      <c r="M6001" s="37">
        <f>VLOOKUP(D6001,DATA!A:F,6,FALSE)</f>
        <v>982</v>
      </c>
      <c r="N6001" s="36">
        <f t="shared" si="488"/>
        <v>88.760334422027967</v>
      </c>
      <c r="O6001" s="36">
        <f t="shared" si="489"/>
        <v>88.761389328597716</v>
      </c>
      <c r="P6001" s="36">
        <f t="shared" si="490"/>
        <v>1.0549065697489368E-3</v>
      </c>
      <c r="Q6001" s="36">
        <f t="shared" si="491"/>
        <v>3.3600595015243019E-2</v>
      </c>
    </row>
    <row r="6002" spans="1:17" x14ac:dyDescent="0.3">
      <c r="A6002" s="29">
        <v>2196513</v>
      </c>
      <c r="B6002" s="1">
        <v>136</v>
      </c>
      <c r="C6002" s="1" t="s">
        <v>14</v>
      </c>
      <c r="D6002" s="1" t="s">
        <v>63</v>
      </c>
      <c r="E6002" s="1" t="s">
        <v>64</v>
      </c>
      <c r="F6002" s="47">
        <v>714</v>
      </c>
      <c r="G6002" s="34">
        <v>1347.94</v>
      </c>
      <c r="H6002" s="1" t="s">
        <v>218</v>
      </c>
      <c r="I6002" s="34">
        <v>1.11232E-2</v>
      </c>
      <c r="J6002" s="34">
        <v>814.15449999999998</v>
      </c>
      <c r="K6002" s="35" t="str">
        <f t="shared" si="487"/>
        <v>Leenderbos, Groote Heide &amp; De Plateaux_H2310</v>
      </c>
      <c r="L6002" s="36">
        <f>VLOOKUP(D6002,DATA!A:F,5,FALSE)</f>
        <v>1.0986712608830001E-2</v>
      </c>
      <c r="M6002" s="37">
        <f>VLOOKUP(D6002,DATA!A:F,6,FALSE)</f>
        <v>982</v>
      </c>
      <c r="N6002" s="36">
        <f t="shared" si="488"/>
        <v>98.237193252660532</v>
      </c>
      <c r="O6002" s="36">
        <f t="shared" si="489"/>
        <v>98.237404870637903</v>
      </c>
      <c r="P6002" s="36">
        <f t="shared" si="490"/>
        <v>2.1161797737079269E-4</v>
      </c>
      <c r="Q6002" s="36">
        <f t="shared" si="491"/>
        <v>1.7228972855732902E-3</v>
      </c>
    </row>
    <row r="6003" spans="1:17" x14ac:dyDescent="0.3">
      <c r="A6003" s="29">
        <v>2198038</v>
      </c>
      <c r="B6003" s="1">
        <v>136</v>
      </c>
      <c r="C6003" s="1" t="s">
        <v>14</v>
      </c>
      <c r="D6003" s="1" t="s">
        <v>53</v>
      </c>
      <c r="E6003" s="1" t="s">
        <v>54</v>
      </c>
      <c r="F6003" s="47">
        <v>714</v>
      </c>
      <c r="G6003" s="34">
        <v>1195.74</v>
      </c>
      <c r="H6003" s="1" t="s">
        <v>218</v>
      </c>
      <c r="I6003" s="34">
        <v>1.00731E-2</v>
      </c>
      <c r="J6003" s="34">
        <v>5874.9174999999996</v>
      </c>
      <c r="K6003" s="35" t="str">
        <f t="shared" si="487"/>
        <v>Leenderbos, Groote Heide &amp; De Plateaux_H4030</v>
      </c>
      <c r="L6003" s="36">
        <f>VLOOKUP(D6003,DATA!A:F,5,FALSE)</f>
        <v>1.0986712608830001E-2</v>
      </c>
      <c r="M6003" s="37">
        <f>VLOOKUP(D6003,DATA!A:F,6,FALSE)</f>
        <v>982</v>
      </c>
      <c r="N6003" s="36">
        <f t="shared" si="488"/>
        <v>91.279900387903012</v>
      </c>
      <c r="O6003" s="36">
        <f t="shared" si="489"/>
        <v>91.280781249492492</v>
      </c>
      <c r="P6003" s="36">
        <f t="shared" si="490"/>
        <v>8.8086158947930926E-4</v>
      </c>
      <c r="Q6003" s="36">
        <f t="shared" si="491"/>
        <v>5.1749891671098093E-2</v>
      </c>
    </row>
    <row r="6004" spans="1:17" x14ac:dyDescent="0.3">
      <c r="A6004" s="29">
        <v>2198039</v>
      </c>
      <c r="B6004" s="1">
        <v>136</v>
      </c>
      <c r="C6004" s="1" t="s">
        <v>14</v>
      </c>
      <c r="D6004" s="1" t="s">
        <v>53</v>
      </c>
      <c r="E6004" s="1" t="s">
        <v>54</v>
      </c>
      <c r="F6004" s="47">
        <v>714</v>
      </c>
      <c r="G6004" s="34">
        <v>1440.53</v>
      </c>
      <c r="H6004" s="1" t="s">
        <v>218</v>
      </c>
      <c r="I6004" s="34">
        <v>1.2102399999999999E-2</v>
      </c>
      <c r="J6004" s="34">
        <v>0.89448357000000001</v>
      </c>
      <c r="K6004" s="35" t="str">
        <f t="shared" si="487"/>
        <v>Leenderbos, Groote Heide &amp; De Plateaux_H4030</v>
      </c>
      <c r="L6004" s="36">
        <f>VLOOKUP(D6004,DATA!A:F,5,FALSE)</f>
        <v>1.0986712608830001E-2</v>
      </c>
      <c r="M6004" s="37">
        <f>VLOOKUP(D6004,DATA!A:F,6,FALSE)</f>
        <v>982</v>
      </c>
      <c r="N6004" s="36">
        <f t="shared" si="488"/>
        <v>99.355341526095643</v>
      </c>
      <c r="O6004" s="36">
        <f t="shared" si="489"/>
        <v>99.355426685317212</v>
      </c>
      <c r="P6004" s="36">
        <f t="shared" si="490"/>
        <v>8.5159221569597321E-5</v>
      </c>
      <c r="Q6004" s="36">
        <f t="shared" si="491"/>
        <v>7.6173524527994418E-7</v>
      </c>
    </row>
    <row r="6005" spans="1:17" x14ac:dyDescent="0.3">
      <c r="A6005" s="29">
        <v>2198040</v>
      </c>
      <c r="B6005" s="1">
        <v>136</v>
      </c>
      <c r="C6005" s="1" t="s">
        <v>14</v>
      </c>
      <c r="D6005" s="1" t="s">
        <v>53</v>
      </c>
      <c r="E6005" s="1" t="s">
        <v>54</v>
      </c>
      <c r="F6005" s="47">
        <v>714</v>
      </c>
      <c r="G6005" s="34">
        <v>1224.29</v>
      </c>
      <c r="H6005" s="1" t="s">
        <v>218</v>
      </c>
      <c r="I6005" s="34">
        <v>1.01035E-2</v>
      </c>
      <c r="J6005" s="34">
        <v>9719</v>
      </c>
      <c r="K6005" s="35" t="str">
        <f t="shared" si="487"/>
        <v>Leenderbos, Groote Heide &amp; De Plateaux_H4030</v>
      </c>
      <c r="L6005" s="36">
        <f>VLOOKUP(D6005,DATA!A:F,5,FALSE)</f>
        <v>1.0986712608830001E-2</v>
      </c>
      <c r="M6005" s="37">
        <f>VLOOKUP(D6005,DATA!A:F,6,FALSE)</f>
        <v>982</v>
      </c>
      <c r="N6005" s="36">
        <f t="shared" si="488"/>
        <v>93.474496979400726</v>
      </c>
      <c r="O6005" s="36">
        <f t="shared" si="489"/>
        <v>93.475174037259734</v>
      </c>
      <c r="P6005" s="36">
        <f t="shared" si="490"/>
        <v>6.7705785900784576E-4</v>
      </c>
      <c r="Q6005" s="36">
        <f t="shared" si="491"/>
        <v>6.5803253316972524E-2</v>
      </c>
    </row>
    <row r="6006" spans="1:17" x14ac:dyDescent="0.3">
      <c r="A6006" s="29">
        <v>2198041</v>
      </c>
      <c r="B6006" s="1">
        <v>136</v>
      </c>
      <c r="C6006" s="1" t="s">
        <v>14</v>
      </c>
      <c r="D6006" s="1" t="s">
        <v>63</v>
      </c>
      <c r="E6006" s="1" t="s">
        <v>64</v>
      </c>
      <c r="F6006" s="47">
        <v>714</v>
      </c>
      <c r="G6006" s="34">
        <v>1203.25</v>
      </c>
      <c r="H6006" s="1" t="s">
        <v>218</v>
      </c>
      <c r="I6006" s="34">
        <v>9.7824999999999995E-3</v>
      </c>
      <c r="J6006" s="34">
        <v>2256.4385000000002</v>
      </c>
      <c r="K6006" s="35" t="str">
        <f t="shared" si="487"/>
        <v>Leenderbos, Groote Heide &amp; De Plateaux_H2310</v>
      </c>
      <c r="L6006" s="36">
        <f>VLOOKUP(D6006,DATA!A:F,5,FALSE)</f>
        <v>1.0986712608830001E-2</v>
      </c>
      <c r="M6006" s="37">
        <f>VLOOKUP(D6006,DATA!A:F,6,FALSE)</f>
        <v>982</v>
      </c>
      <c r="N6006" s="36">
        <f t="shared" si="488"/>
        <v>91.914676142750324</v>
      </c>
      <c r="O6006" s="36">
        <f t="shared" si="489"/>
        <v>91.91547483659609</v>
      </c>
      <c r="P6006" s="36">
        <f t="shared" si="490"/>
        <v>7.986938457662518E-4</v>
      </c>
      <c r="Q6006" s="36">
        <f t="shared" si="491"/>
        <v>1.8022035433000329E-2</v>
      </c>
    </row>
    <row r="6007" spans="1:17" x14ac:dyDescent="0.3">
      <c r="A6007" s="29">
        <v>2198041</v>
      </c>
      <c r="B6007" s="1">
        <v>136</v>
      </c>
      <c r="C6007" s="1" t="s">
        <v>14</v>
      </c>
      <c r="D6007" s="1" t="s">
        <v>57</v>
      </c>
      <c r="E6007" s="1" t="s">
        <v>58</v>
      </c>
      <c r="F6007" s="47">
        <v>714</v>
      </c>
      <c r="G6007" s="34">
        <v>1203.25</v>
      </c>
      <c r="H6007" s="1" t="s">
        <v>218</v>
      </c>
      <c r="I6007" s="34">
        <v>9.7824999999999995E-3</v>
      </c>
      <c r="J6007" s="34">
        <v>26.379491999999999</v>
      </c>
      <c r="K6007" s="35" t="str">
        <f t="shared" si="487"/>
        <v>Leenderbos, Groote Heide &amp; De Plateaux_H3160</v>
      </c>
      <c r="L6007" s="36">
        <f>VLOOKUP(D6007,DATA!A:F,5,FALSE)</f>
        <v>1.0986712608830001E-2</v>
      </c>
      <c r="M6007" s="37">
        <f>VLOOKUP(D6007,DATA!A:F,6,FALSE)</f>
        <v>982</v>
      </c>
      <c r="N6007" s="36">
        <f t="shared" si="488"/>
        <v>91.914676142750324</v>
      </c>
      <c r="O6007" s="36">
        <f t="shared" si="489"/>
        <v>91.91547483659609</v>
      </c>
      <c r="P6007" s="36">
        <f t="shared" si="490"/>
        <v>7.986938457662518E-4</v>
      </c>
      <c r="Q6007" s="36">
        <f t="shared" si="491"/>
        <v>2.1069137914840074E-4</v>
      </c>
    </row>
    <row r="6008" spans="1:17" x14ac:dyDescent="0.3">
      <c r="A6008" s="29">
        <v>2198042</v>
      </c>
      <c r="B6008" s="1">
        <v>136</v>
      </c>
      <c r="C6008" s="1" t="s">
        <v>14</v>
      </c>
      <c r="D6008" s="1" t="s">
        <v>63</v>
      </c>
      <c r="E6008" s="1" t="s">
        <v>64</v>
      </c>
      <c r="F6008" s="47">
        <v>714</v>
      </c>
      <c r="G6008" s="34">
        <v>1631.27</v>
      </c>
      <c r="H6008" s="1" t="s">
        <v>218</v>
      </c>
      <c r="I6008" s="34">
        <v>1.2833199999999999E-2</v>
      </c>
      <c r="J6008" s="34">
        <v>355.81918000000002</v>
      </c>
      <c r="K6008" s="35" t="str">
        <f t="shared" si="487"/>
        <v>Leenderbos, Groote Heide &amp; De Plateaux_H2310</v>
      </c>
      <c r="L6008" s="36">
        <f>VLOOKUP(D6008,DATA!A:F,5,FALSE)</f>
        <v>1.0986712608830001E-2</v>
      </c>
      <c r="M6008" s="37">
        <f>VLOOKUP(D6008,DATA!A:F,6,FALSE)</f>
        <v>982</v>
      </c>
      <c r="N6008" s="36">
        <f t="shared" si="488"/>
        <v>99.920258923613019</v>
      </c>
      <c r="O6008" s="36">
        <f t="shared" si="489"/>
        <v>99.920270156924573</v>
      </c>
      <c r="P6008" s="36">
        <f t="shared" si="490"/>
        <v>1.1233311553837666E-5</v>
      </c>
      <c r="Q6008" s="36">
        <f t="shared" si="491"/>
        <v>3.9970277057710445E-5</v>
      </c>
    </row>
    <row r="6009" spans="1:17" x14ac:dyDescent="0.3">
      <c r="A6009" s="29">
        <v>2199566</v>
      </c>
      <c r="B6009" s="1">
        <v>136</v>
      </c>
      <c r="C6009" s="1" t="s">
        <v>14</v>
      </c>
      <c r="D6009" s="1" t="s">
        <v>57</v>
      </c>
      <c r="E6009" s="1" t="s">
        <v>58</v>
      </c>
      <c r="F6009" s="47">
        <v>714</v>
      </c>
      <c r="G6009" s="34">
        <v>1203.77</v>
      </c>
      <c r="H6009" s="1" t="s">
        <v>218</v>
      </c>
      <c r="I6009" s="34">
        <v>1.0223400000000001E-2</v>
      </c>
      <c r="J6009" s="34">
        <v>266.98241999999999</v>
      </c>
      <c r="K6009" s="35" t="str">
        <f t="shared" si="487"/>
        <v>Leenderbos, Groote Heide &amp; De Plateaux_H3160</v>
      </c>
      <c r="L6009" s="36">
        <f>VLOOKUP(D6009,DATA!A:F,5,FALSE)</f>
        <v>1.0986712608830001E-2</v>
      </c>
      <c r="M6009" s="37">
        <f>VLOOKUP(D6009,DATA!A:F,6,FALSE)</f>
        <v>982</v>
      </c>
      <c r="N6009" s="36">
        <f t="shared" si="488"/>
        <v>91.957032000645654</v>
      </c>
      <c r="O6009" s="36">
        <f t="shared" si="489"/>
        <v>91.957862700122817</v>
      </c>
      <c r="P6009" s="36">
        <f t="shared" si="490"/>
        <v>8.306994771629661E-4</v>
      </c>
      <c r="Q6009" s="36">
        <f t="shared" si="491"/>
        <v>2.2178215670570342E-3</v>
      </c>
    </row>
    <row r="6010" spans="1:17" x14ac:dyDescent="0.3">
      <c r="A6010" s="29">
        <v>2199567</v>
      </c>
      <c r="B6010" s="1">
        <v>136</v>
      </c>
      <c r="C6010" s="1" t="s">
        <v>14</v>
      </c>
      <c r="D6010" s="1" t="s">
        <v>53</v>
      </c>
      <c r="E6010" s="1" t="s">
        <v>54</v>
      </c>
      <c r="F6010" s="47">
        <v>714</v>
      </c>
      <c r="G6010" s="34">
        <v>1130.3</v>
      </c>
      <c r="H6010" s="1" t="s">
        <v>218</v>
      </c>
      <c r="I6010" s="34">
        <v>9.665E-3</v>
      </c>
      <c r="J6010" s="34">
        <v>36.755719999999997</v>
      </c>
      <c r="K6010" s="35" t="str">
        <f t="shared" si="487"/>
        <v>Leenderbos, Groote Heide &amp; De Plateaux_H4030</v>
      </c>
      <c r="L6010" s="36">
        <f>VLOOKUP(D6010,DATA!A:F,5,FALSE)</f>
        <v>1.0986712608830001E-2</v>
      </c>
      <c r="M6010" s="37">
        <f>VLOOKUP(D6010,DATA!A:F,6,FALSE)</f>
        <v>982</v>
      </c>
      <c r="N6010" s="36">
        <f t="shared" si="488"/>
        <v>83.607776353814145</v>
      </c>
      <c r="O6010" s="36">
        <f t="shared" si="489"/>
        <v>83.609231607365089</v>
      </c>
      <c r="P6010" s="36">
        <f t="shared" si="490"/>
        <v>1.4552535509437803E-3</v>
      </c>
      <c r="Q6010" s="36">
        <f t="shared" si="491"/>
        <v>5.3488892047495317E-4</v>
      </c>
    </row>
    <row r="6011" spans="1:17" x14ac:dyDescent="0.3">
      <c r="A6011" s="29">
        <v>2199569</v>
      </c>
      <c r="B6011" s="1">
        <v>136</v>
      </c>
      <c r="C6011" s="1" t="s">
        <v>14</v>
      </c>
      <c r="D6011" s="1" t="s">
        <v>53</v>
      </c>
      <c r="E6011" s="1" t="s">
        <v>54</v>
      </c>
      <c r="F6011" s="47">
        <v>714</v>
      </c>
      <c r="G6011" s="34">
        <v>1552.89</v>
      </c>
      <c r="H6011" s="1" t="s">
        <v>218</v>
      </c>
      <c r="I6011" s="34">
        <v>1.2989000000000001E-2</v>
      </c>
      <c r="J6011" s="34">
        <v>7371.5680000000002</v>
      </c>
      <c r="K6011" s="35" t="str">
        <f t="shared" si="487"/>
        <v>Leenderbos, Groote Heide &amp; De Plateaux_H4030</v>
      </c>
      <c r="L6011" s="36">
        <f>VLOOKUP(D6011,DATA!A:F,5,FALSE)</f>
        <v>1.0986712608830001E-2</v>
      </c>
      <c r="M6011" s="37">
        <f>VLOOKUP(D6011,DATA!A:F,6,FALSE)</f>
        <v>982</v>
      </c>
      <c r="N6011" s="36">
        <f t="shared" si="488"/>
        <v>99.811549603853365</v>
      </c>
      <c r="O6011" s="36">
        <f t="shared" si="489"/>
        <v>99.81157644434478</v>
      </c>
      <c r="P6011" s="36">
        <f t="shared" si="490"/>
        <v>2.6840491415214274E-5</v>
      </c>
      <c r="Q6011" s="36">
        <f t="shared" si="491"/>
        <v>1.9785650762066827E-3</v>
      </c>
    </row>
    <row r="6012" spans="1:17" x14ac:dyDescent="0.3">
      <c r="A6012" s="29">
        <v>2199570</v>
      </c>
      <c r="B6012" s="1">
        <v>136</v>
      </c>
      <c r="C6012" s="1" t="s">
        <v>14</v>
      </c>
      <c r="D6012" s="1" t="s">
        <v>63</v>
      </c>
      <c r="E6012" s="1" t="s">
        <v>64</v>
      </c>
      <c r="F6012" s="47">
        <v>714</v>
      </c>
      <c r="G6012" s="34">
        <v>1185.8399999999999</v>
      </c>
      <c r="H6012" s="1" t="s">
        <v>218</v>
      </c>
      <c r="I6012" s="34">
        <v>9.8032999999999992E-3</v>
      </c>
      <c r="J6012" s="34">
        <v>1943.4060999999999</v>
      </c>
      <c r="K6012" s="35" t="str">
        <f t="shared" si="487"/>
        <v>Leenderbos, Groote Heide &amp; De Plateaux_H2310</v>
      </c>
      <c r="L6012" s="36">
        <f>VLOOKUP(D6012,DATA!A:F,5,FALSE)</f>
        <v>1.0986712608830001E-2</v>
      </c>
      <c r="M6012" s="37">
        <f>VLOOKUP(D6012,DATA!A:F,6,FALSE)</f>
        <v>982</v>
      </c>
      <c r="N6012" s="36">
        <f t="shared" si="488"/>
        <v>90.37437105486076</v>
      </c>
      <c r="O6012" s="36">
        <f t="shared" si="489"/>
        <v>90.375307959902443</v>
      </c>
      <c r="P6012" s="36">
        <f t="shared" si="490"/>
        <v>9.3690504168364441E-4</v>
      </c>
      <c r="Q6012" s="36">
        <f t="shared" si="491"/>
        <v>1.8207869731287487E-2</v>
      </c>
    </row>
    <row r="6013" spans="1:17" x14ac:dyDescent="0.3">
      <c r="A6013" s="29">
        <v>2199570</v>
      </c>
      <c r="B6013" s="1">
        <v>136</v>
      </c>
      <c r="C6013" s="1" t="s">
        <v>14</v>
      </c>
      <c r="D6013" s="1" t="s">
        <v>61</v>
      </c>
      <c r="E6013" s="1" t="s">
        <v>62</v>
      </c>
      <c r="F6013" s="47">
        <v>714</v>
      </c>
      <c r="G6013" s="34">
        <v>1185.8399999999999</v>
      </c>
      <c r="H6013" s="1" t="s">
        <v>218</v>
      </c>
      <c r="I6013" s="34">
        <v>9.8032999999999992E-3</v>
      </c>
      <c r="J6013" s="34">
        <v>1482.6628000000001</v>
      </c>
      <c r="K6013" s="35" t="str">
        <f t="shared" si="487"/>
        <v>Leenderbos, Groote Heide &amp; De Plateaux_H2330</v>
      </c>
      <c r="L6013" s="36">
        <f>VLOOKUP(D6013,DATA!A:F,5,FALSE)</f>
        <v>1.0986712608830001E-2</v>
      </c>
      <c r="M6013" s="37">
        <f>VLOOKUP(D6013,DATA!A:F,6,FALSE)</f>
        <v>982</v>
      </c>
      <c r="N6013" s="36">
        <f t="shared" si="488"/>
        <v>90.37437105486076</v>
      </c>
      <c r="O6013" s="36">
        <f t="shared" si="489"/>
        <v>90.375307959902443</v>
      </c>
      <c r="P6013" s="36">
        <f t="shared" si="490"/>
        <v>9.3690504168364441E-4</v>
      </c>
      <c r="Q6013" s="36">
        <f t="shared" si="491"/>
        <v>1.389114252436789E-2</v>
      </c>
    </row>
    <row r="6014" spans="1:17" x14ac:dyDescent="0.3">
      <c r="A6014" s="29">
        <v>2199570</v>
      </c>
      <c r="B6014" s="1">
        <v>136</v>
      </c>
      <c r="C6014" s="1" t="s">
        <v>14</v>
      </c>
      <c r="D6014" s="1" t="s">
        <v>53</v>
      </c>
      <c r="E6014" s="1" t="s">
        <v>54</v>
      </c>
      <c r="F6014" s="47">
        <v>714</v>
      </c>
      <c r="G6014" s="34">
        <v>1185.8399999999999</v>
      </c>
      <c r="H6014" s="1" t="s">
        <v>218</v>
      </c>
      <c r="I6014" s="34">
        <v>9.8032999999999992E-3</v>
      </c>
      <c r="J6014" s="34">
        <v>2169.9092000000001</v>
      </c>
      <c r="K6014" s="35" t="str">
        <f t="shared" si="487"/>
        <v>Leenderbos, Groote Heide &amp; De Plateaux_H4030</v>
      </c>
      <c r="L6014" s="36">
        <f>VLOOKUP(D6014,DATA!A:F,5,FALSE)</f>
        <v>1.0986712608830001E-2</v>
      </c>
      <c r="M6014" s="37">
        <f>VLOOKUP(D6014,DATA!A:F,6,FALSE)</f>
        <v>982</v>
      </c>
      <c r="N6014" s="36">
        <f t="shared" si="488"/>
        <v>90.37437105486076</v>
      </c>
      <c r="O6014" s="36">
        <f t="shared" si="489"/>
        <v>90.375307959902443</v>
      </c>
      <c r="P6014" s="36">
        <f t="shared" si="490"/>
        <v>9.3690504168364441E-4</v>
      </c>
      <c r="Q6014" s="36">
        <f t="shared" si="491"/>
        <v>2.0329988694757235E-2</v>
      </c>
    </row>
    <row r="6015" spans="1:17" x14ac:dyDescent="0.3">
      <c r="A6015" s="29">
        <v>2199571</v>
      </c>
      <c r="B6015" s="1">
        <v>136</v>
      </c>
      <c r="C6015" s="1" t="s">
        <v>14</v>
      </c>
      <c r="D6015" s="1" t="s">
        <v>63</v>
      </c>
      <c r="E6015" s="1" t="s">
        <v>64</v>
      </c>
      <c r="F6015" s="47">
        <v>714</v>
      </c>
      <c r="G6015" s="34">
        <v>1369.77</v>
      </c>
      <c r="H6015" s="1" t="s">
        <v>218</v>
      </c>
      <c r="I6015" s="34">
        <v>1.12546E-2</v>
      </c>
      <c r="J6015" s="34">
        <v>2141.1030000000001</v>
      </c>
      <c r="K6015" s="35" t="str">
        <f t="shared" si="487"/>
        <v>Leenderbos, Groote Heide &amp; De Plateaux_H2310</v>
      </c>
      <c r="L6015" s="36">
        <f>VLOOKUP(D6015,DATA!A:F,5,FALSE)</f>
        <v>1.0986712608830001E-2</v>
      </c>
      <c r="M6015" s="37">
        <f>VLOOKUP(D6015,DATA!A:F,6,FALSE)</f>
        <v>982</v>
      </c>
      <c r="N6015" s="36">
        <f t="shared" si="488"/>
        <v>98.607871950421554</v>
      </c>
      <c r="O6015" s="36">
        <f t="shared" si="489"/>
        <v>98.60804168193998</v>
      </c>
      <c r="P6015" s="36">
        <f t="shared" si="490"/>
        <v>1.697315184259196E-4</v>
      </c>
      <c r="Q6015" s="36">
        <f t="shared" si="491"/>
        <v>3.6341266329629174E-3</v>
      </c>
    </row>
    <row r="6016" spans="1:17" x14ac:dyDescent="0.3">
      <c r="A6016" s="29">
        <v>2201095</v>
      </c>
      <c r="B6016" s="1">
        <v>136</v>
      </c>
      <c r="C6016" s="1" t="s">
        <v>14</v>
      </c>
      <c r="D6016" s="1" t="s">
        <v>53</v>
      </c>
      <c r="E6016" s="1" t="s">
        <v>54</v>
      </c>
      <c r="F6016" s="47">
        <v>714</v>
      </c>
      <c r="G6016" s="34">
        <v>1185.02</v>
      </c>
      <c r="H6016" s="1" t="s">
        <v>218</v>
      </c>
      <c r="I6016" s="34">
        <v>1.01285E-2</v>
      </c>
      <c r="J6016" s="34">
        <v>30.857659999999999</v>
      </c>
      <c r="K6016" s="35" t="str">
        <f t="shared" si="487"/>
        <v>Leenderbos, Groote Heide &amp; De Plateaux_H4030</v>
      </c>
      <c r="L6016" s="36">
        <f>VLOOKUP(D6016,DATA!A:F,5,FALSE)</f>
        <v>1.0986712608830001E-2</v>
      </c>
      <c r="M6016" s="37">
        <f>VLOOKUP(D6016,DATA!A:F,6,FALSE)</f>
        <v>982</v>
      </c>
      <c r="N6016" s="36">
        <f t="shared" si="488"/>
        <v>90.295714369315434</v>
      </c>
      <c r="O6016" s="36">
        <f t="shared" si="489"/>
        <v>90.296689413130508</v>
      </c>
      <c r="P6016" s="36">
        <f t="shared" si="490"/>
        <v>9.7504381507462767E-4</v>
      </c>
      <c r="Q6016" s="36">
        <f t="shared" si="491"/>
        <v>3.0087570530675732E-4</v>
      </c>
    </row>
    <row r="6017" spans="1:17" x14ac:dyDescent="0.3">
      <c r="A6017" s="29">
        <v>2201097</v>
      </c>
      <c r="B6017" s="1">
        <v>136</v>
      </c>
      <c r="C6017" s="1" t="s">
        <v>14</v>
      </c>
      <c r="D6017" s="1" t="s">
        <v>53</v>
      </c>
      <c r="E6017" s="1" t="s">
        <v>54</v>
      </c>
      <c r="F6017" s="47">
        <v>714</v>
      </c>
      <c r="G6017" s="34">
        <v>1662.31</v>
      </c>
      <c r="H6017" s="1" t="s">
        <v>218</v>
      </c>
      <c r="I6017" s="34">
        <v>1.3964000000000001E-2</v>
      </c>
      <c r="J6017" s="34">
        <v>2845.0021999999999</v>
      </c>
      <c r="K6017" s="35" t="str">
        <f t="shared" si="487"/>
        <v>Leenderbos, Groote Heide &amp; De Plateaux_H4030</v>
      </c>
      <c r="L6017" s="36">
        <f>VLOOKUP(D6017,DATA!A:F,5,FALSE)</f>
        <v>1.0986712608830001E-2</v>
      </c>
      <c r="M6017" s="37">
        <f>VLOOKUP(D6017,DATA!A:F,6,FALSE)</f>
        <v>982</v>
      </c>
      <c r="N6017" s="36">
        <f t="shared" si="488"/>
        <v>99.943287892272437</v>
      </c>
      <c r="O6017" s="36">
        <f t="shared" si="489"/>
        <v>99.943296587355789</v>
      </c>
      <c r="P6017" s="36">
        <f t="shared" si="490"/>
        <v>8.6950833519949811E-6</v>
      </c>
      <c r="Q6017" s="36">
        <f t="shared" si="491"/>
        <v>2.4737531265609094E-4</v>
      </c>
    </row>
    <row r="6018" spans="1:17" x14ac:dyDescent="0.3">
      <c r="A6018" s="29">
        <v>2201098</v>
      </c>
      <c r="B6018" s="1">
        <v>136</v>
      </c>
      <c r="C6018" s="1" t="s">
        <v>14</v>
      </c>
      <c r="D6018" s="1" t="s">
        <v>63</v>
      </c>
      <c r="E6018" s="1" t="s">
        <v>64</v>
      </c>
      <c r="F6018" s="47">
        <v>714</v>
      </c>
      <c r="G6018" s="34">
        <v>1290.68</v>
      </c>
      <c r="H6018" s="1" t="s">
        <v>218</v>
      </c>
      <c r="I6018" s="34">
        <v>1.10712E-2</v>
      </c>
      <c r="J6018" s="34">
        <v>2076.3112999999998</v>
      </c>
      <c r="K6018" s="35" t="str">
        <f t="shared" si="487"/>
        <v>Leenderbos, Groote Heide &amp; De Plateaux_H2310</v>
      </c>
      <c r="L6018" s="36">
        <f>VLOOKUP(D6018,DATA!A:F,5,FALSE)</f>
        <v>1.0986712608830001E-2</v>
      </c>
      <c r="M6018" s="37">
        <f>VLOOKUP(D6018,DATA!A:F,6,FALSE)</f>
        <v>982</v>
      </c>
      <c r="N6018" s="36">
        <f t="shared" si="488"/>
        <v>96.743400132048464</v>
      </c>
      <c r="O6018" s="36">
        <f t="shared" si="489"/>
        <v>96.74378333029766</v>
      </c>
      <c r="P6018" s="36">
        <f t="shared" si="490"/>
        <v>3.8319824919597067E-4</v>
      </c>
      <c r="Q6018" s="36">
        <f t="shared" si="491"/>
        <v>7.9563885494580971E-3</v>
      </c>
    </row>
    <row r="6019" spans="1:17" x14ac:dyDescent="0.3">
      <c r="A6019" s="29">
        <v>2201098</v>
      </c>
      <c r="B6019" s="1">
        <v>136</v>
      </c>
      <c r="C6019" s="1" t="s">
        <v>14</v>
      </c>
      <c r="D6019" s="1" t="s">
        <v>53</v>
      </c>
      <c r="E6019" s="1" t="s">
        <v>54</v>
      </c>
      <c r="F6019" s="47">
        <v>714</v>
      </c>
      <c r="G6019" s="34">
        <v>1290.68</v>
      </c>
      <c r="H6019" s="1" t="s">
        <v>218</v>
      </c>
      <c r="I6019" s="34">
        <v>1.10712E-2</v>
      </c>
      <c r="J6019" s="34">
        <v>7923.6890000000003</v>
      </c>
      <c r="K6019" s="35" t="str">
        <f t="shared" ref="K6019:K6082" si="492">_xlfn.CONCAT(C6019,"_",D6019)</f>
        <v>Leenderbos, Groote Heide &amp; De Plateaux_H4030</v>
      </c>
      <c r="L6019" s="36">
        <f>VLOOKUP(D6019,DATA!A:F,5,FALSE)</f>
        <v>1.0986712608830001E-2</v>
      </c>
      <c r="M6019" s="37">
        <f>VLOOKUP(D6019,DATA!A:F,6,FALSE)</f>
        <v>982</v>
      </c>
      <c r="N6019" s="36">
        <f t="shared" ref="N6019:N6082" si="493">100/(1+EXP(-L6019*(G6019-M6019)))</f>
        <v>96.743400132048464</v>
      </c>
      <c r="O6019" s="36">
        <f t="shared" ref="O6019:O6082" si="494">100/(1+EXP(-L6019*((G6019+I6019)-M6019)))</f>
        <v>96.74378333029766</v>
      </c>
      <c r="P6019" s="36">
        <f t="shared" ref="P6019:P6082" si="495">O6019-N6019</f>
        <v>3.8319824919597067E-4</v>
      </c>
      <c r="Q6019" s="36">
        <f t="shared" ref="Q6019:Q6082" si="496">IF(AND(H6019&lt;&gt;"below",I6019&gt;=0.005),J6019*P6019/100,0)</f>
        <v>3.0363437519733714E-2</v>
      </c>
    </row>
    <row r="6020" spans="1:17" x14ac:dyDescent="0.3">
      <c r="A6020" s="29">
        <v>2201099</v>
      </c>
      <c r="B6020" s="1">
        <v>136</v>
      </c>
      <c r="C6020" s="1" t="s">
        <v>14</v>
      </c>
      <c r="D6020" s="1" t="s">
        <v>63</v>
      </c>
      <c r="E6020" s="1" t="s">
        <v>64</v>
      </c>
      <c r="F6020" s="47">
        <v>714</v>
      </c>
      <c r="G6020" s="34">
        <v>1246.22</v>
      </c>
      <c r="H6020" s="1" t="s">
        <v>218</v>
      </c>
      <c r="I6020" s="34">
        <v>1.02027E-2</v>
      </c>
      <c r="J6020" s="34">
        <v>5818.0806000000002</v>
      </c>
      <c r="K6020" s="35" t="str">
        <f t="shared" si="492"/>
        <v>Leenderbos, Groote Heide &amp; De Plateaux_H2310</v>
      </c>
      <c r="L6020" s="36">
        <f>VLOOKUP(D6020,DATA!A:F,5,FALSE)</f>
        <v>1.0986712608830001E-2</v>
      </c>
      <c r="M6020" s="37">
        <f>VLOOKUP(D6020,DATA!A:F,6,FALSE)</f>
        <v>982</v>
      </c>
      <c r="N6020" s="36">
        <f t="shared" si="493"/>
        <v>94.799006210517604</v>
      </c>
      <c r="O6020" s="36">
        <f t="shared" si="494"/>
        <v>94.799558861812713</v>
      </c>
      <c r="P6020" s="36">
        <f t="shared" si="495"/>
        <v>5.5265129510928546E-4</v>
      </c>
      <c r="Q6020" s="36">
        <f t="shared" si="496"/>
        <v>3.2153697786402084E-2</v>
      </c>
    </row>
    <row r="6021" spans="1:17" x14ac:dyDescent="0.3">
      <c r="A6021" s="29">
        <v>2201099</v>
      </c>
      <c r="B6021" s="1">
        <v>136</v>
      </c>
      <c r="C6021" s="1" t="s">
        <v>14</v>
      </c>
      <c r="D6021" s="1" t="s">
        <v>61</v>
      </c>
      <c r="E6021" s="1" t="s">
        <v>62</v>
      </c>
      <c r="F6021" s="47">
        <v>714</v>
      </c>
      <c r="G6021" s="34">
        <v>1246.22</v>
      </c>
      <c r="H6021" s="1" t="s">
        <v>218</v>
      </c>
      <c r="I6021" s="34">
        <v>1.02027E-2</v>
      </c>
      <c r="J6021" s="34">
        <v>271.69069999999999</v>
      </c>
      <c r="K6021" s="35" t="str">
        <f t="shared" si="492"/>
        <v>Leenderbos, Groote Heide &amp; De Plateaux_H2330</v>
      </c>
      <c r="L6021" s="36">
        <f>VLOOKUP(D6021,DATA!A:F,5,FALSE)</f>
        <v>1.0986712608830001E-2</v>
      </c>
      <c r="M6021" s="37">
        <f>VLOOKUP(D6021,DATA!A:F,6,FALSE)</f>
        <v>982</v>
      </c>
      <c r="N6021" s="36">
        <f t="shared" si="493"/>
        <v>94.799006210517604</v>
      </c>
      <c r="O6021" s="36">
        <f t="shared" si="494"/>
        <v>94.799558861812713</v>
      </c>
      <c r="P6021" s="36">
        <f t="shared" si="495"/>
        <v>5.5265129510928546E-4</v>
      </c>
      <c r="Q6021" s="36">
        <f t="shared" si="496"/>
        <v>1.5015021722414835E-3</v>
      </c>
    </row>
    <row r="6022" spans="1:17" x14ac:dyDescent="0.3">
      <c r="A6022" s="29">
        <v>2201099</v>
      </c>
      <c r="B6022" s="1">
        <v>136</v>
      </c>
      <c r="C6022" s="1" t="s">
        <v>14</v>
      </c>
      <c r="D6022" s="1" t="s">
        <v>57</v>
      </c>
      <c r="E6022" s="1" t="s">
        <v>58</v>
      </c>
      <c r="F6022" s="47">
        <v>714</v>
      </c>
      <c r="G6022" s="34">
        <v>1246.22</v>
      </c>
      <c r="H6022" s="1" t="s">
        <v>218</v>
      </c>
      <c r="I6022" s="34">
        <v>1.02027E-2</v>
      </c>
      <c r="J6022" s="34">
        <v>310.82400000000001</v>
      </c>
      <c r="K6022" s="35" t="str">
        <f t="shared" si="492"/>
        <v>Leenderbos, Groote Heide &amp; De Plateaux_H3160</v>
      </c>
      <c r="L6022" s="36">
        <f>VLOOKUP(D6022,DATA!A:F,5,FALSE)</f>
        <v>1.0986712608830001E-2</v>
      </c>
      <c r="M6022" s="37">
        <f>VLOOKUP(D6022,DATA!A:F,6,FALSE)</f>
        <v>982</v>
      </c>
      <c r="N6022" s="36">
        <f t="shared" si="493"/>
        <v>94.799006210517604</v>
      </c>
      <c r="O6022" s="36">
        <f t="shared" si="494"/>
        <v>94.799558861812713</v>
      </c>
      <c r="P6022" s="36">
        <f t="shared" si="495"/>
        <v>5.5265129510928546E-4</v>
      </c>
      <c r="Q6022" s="36">
        <f t="shared" si="496"/>
        <v>1.7177728615104854E-3</v>
      </c>
    </row>
    <row r="6023" spans="1:17" x14ac:dyDescent="0.3">
      <c r="A6023" s="29">
        <v>2201099</v>
      </c>
      <c r="B6023" s="1">
        <v>136</v>
      </c>
      <c r="C6023" s="1" t="s">
        <v>14</v>
      </c>
      <c r="D6023" s="1" t="s">
        <v>51</v>
      </c>
      <c r="E6023" s="1" t="s">
        <v>52</v>
      </c>
      <c r="F6023" s="47">
        <v>1000</v>
      </c>
      <c r="G6023" s="34">
        <v>1246.22</v>
      </c>
      <c r="H6023" s="1" t="s">
        <v>218</v>
      </c>
      <c r="I6023" s="34">
        <v>1.02027E-2</v>
      </c>
      <c r="J6023" s="34">
        <v>232.54495</v>
      </c>
      <c r="K6023" s="35" t="str">
        <f t="shared" si="492"/>
        <v>Leenderbos, Groote Heide &amp; De Plateaux_Lg09</v>
      </c>
      <c r="L6023" s="36">
        <f>VLOOKUP(D6023,DATA!A:F,5,FALSE)</f>
        <v>8.4126827976184013E-3</v>
      </c>
      <c r="M6023" s="37">
        <f>VLOOKUP(D6023,DATA!A:F,6,FALSE)</f>
        <v>1350</v>
      </c>
      <c r="N6023" s="36">
        <f t="shared" si="493"/>
        <v>29.461627040334111</v>
      </c>
      <c r="O6023" s="36">
        <f t="shared" si="494"/>
        <v>29.463410812784158</v>
      </c>
      <c r="P6023" s="36">
        <f t="shared" si="495"/>
        <v>1.7837724500466834E-3</v>
      </c>
      <c r="Q6023" s="36">
        <f t="shared" si="496"/>
        <v>4.1480727520748347E-3</v>
      </c>
    </row>
    <row r="6024" spans="1:17" x14ac:dyDescent="0.3">
      <c r="A6024" s="29">
        <v>2201100</v>
      </c>
      <c r="B6024" s="1">
        <v>136</v>
      </c>
      <c r="C6024" s="1" t="s">
        <v>14</v>
      </c>
      <c r="D6024" s="1" t="s">
        <v>63</v>
      </c>
      <c r="E6024" s="1" t="s">
        <v>64</v>
      </c>
      <c r="F6024" s="47">
        <v>714</v>
      </c>
      <c r="G6024" s="34">
        <v>1658.86</v>
      </c>
      <c r="H6024" s="1" t="s">
        <v>218</v>
      </c>
      <c r="I6024" s="34">
        <v>1.2946300000000001E-2</v>
      </c>
      <c r="J6024" s="34">
        <v>59.336905999999999</v>
      </c>
      <c r="K6024" s="35" t="str">
        <f t="shared" si="492"/>
        <v>Leenderbos, Groote Heide &amp; De Plateaux_H2310</v>
      </c>
      <c r="L6024" s="36">
        <f>VLOOKUP(D6024,DATA!A:F,5,FALSE)</f>
        <v>1.0986712608830001E-2</v>
      </c>
      <c r="M6024" s="37">
        <f>VLOOKUP(D6024,DATA!A:F,6,FALSE)</f>
        <v>982</v>
      </c>
      <c r="N6024" s="36">
        <f t="shared" si="493"/>
        <v>99.94109829851071</v>
      </c>
      <c r="O6024" s="36">
        <f t="shared" si="494"/>
        <v>99.941106670998821</v>
      </c>
      <c r="P6024" s="36">
        <f t="shared" si="495"/>
        <v>8.3724881108082627E-6</v>
      </c>
      <c r="Q6024" s="36">
        <f t="shared" si="496"/>
        <v>4.9679754001714744E-6</v>
      </c>
    </row>
    <row r="6025" spans="1:17" x14ac:dyDescent="0.3">
      <c r="A6025" s="29">
        <v>2201100</v>
      </c>
      <c r="B6025" s="1">
        <v>136</v>
      </c>
      <c r="C6025" s="1" t="s">
        <v>14</v>
      </c>
      <c r="D6025" s="1" t="s">
        <v>51</v>
      </c>
      <c r="E6025" s="1" t="s">
        <v>52</v>
      </c>
      <c r="F6025" s="47">
        <v>1000</v>
      </c>
      <c r="G6025" s="34">
        <v>1658.86</v>
      </c>
      <c r="H6025" s="1" t="s">
        <v>218</v>
      </c>
      <c r="I6025" s="34">
        <v>1.2946300000000001E-2</v>
      </c>
      <c r="J6025" s="34">
        <v>1169.7272</v>
      </c>
      <c r="K6025" s="35" t="str">
        <f t="shared" si="492"/>
        <v>Leenderbos, Groote Heide &amp; De Plateaux_Lg09</v>
      </c>
      <c r="L6025" s="36">
        <f>VLOOKUP(D6025,DATA!A:F,5,FALSE)</f>
        <v>8.4126827976184013E-3</v>
      </c>
      <c r="M6025" s="37">
        <f>VLOOKUP(D6025,DATA!A:F,6,FALSE)</f>
        <v>1350</v>
      </c>
      <c r="N6025" s="36">
        <f t="shared" si="493"/>
        <v>93.075474635072666</v>
      </c>
      <c r="O6025" s="36">
        <f t="shared" si="494"/>
        <v>93.076176550965414</v>
      </c>
      <c r="P6025" s="36">
        <f t="shared" si="495"/>
        <v>7.0191589274770649E-4</v>
      </c>
      <c r="Q6025" s="36">
        <f t="shared" si="496"/>
        <v>8.2105011185927505E-3</v>
      </c>
    </row>
    <row r="6026" spans="1:17" x14ac:dyDescent="0.3">
      <c r="A6026" s="29">
        <v>2202627</v>
      </c>
      <c r="B6026" s="1">
        <v>136</v>
      </c>
      <c r="C6026" s="1" t="s">
        <v>14</v>
      </c>
      <c r="D6026" s="1" t="s">
        <v>53</v>
      </c>
      <c r="E6026" s="1" t="s">
        <v>54</v>
      </c>
      <c r="F6026" s="47">
        <v>714</v>
      </c>
      <c r="G6026" s="34">
        <v>1449.94</v>
      </c>
      <c r="H6026" s="1" t="s">
        <v>218</v>
      </c>
      <c r="I6026" s="34">
        <v>1.2293E-2</v>
      </c>
      <c r="J6026" s="34">
        <v>5484.8190000000004</v>
      </c>
      <c r="K6026" s="35" t="str">
        <f t="shared" si="492"/>
        <v>Leenderbos, Groote Heide &amp; De Plateaux_H4030</v>
      </c>
      <c r="L6026" s="36">
        <f>VLOOKUP(D6026,DATA!A:F,5,FALSE)</f>
        <v>1.0986712608830001E-2</v>
      </c>
      <c r="M6026" s="37">
        <f>VLOOKUP(D6026,DATA!A:F,6,FALSE)</f>
        <v>982</v>
      </c>
      <c r="N6026" s="36">
        <f t="shared" si="493"/>
        <v>99.418291711955405</v>
      </c>
      <c r="O6026" s="36">
        <f t="shared" si="494"/>
        <v>99.418369815043889</v>
      </c>
      <c r="P6026" s="36">
        <f t="shared" si="495"/>
        <v>7.8103088483771899E-5</v>
      </c>
      <c r="Q6026" s="36">
        <f t="shared" si="496"/>
        <v>4.2838130367447332E-3</v>
      </c>
    </row>
    <row r="6027" spans="1:17" x14ac:dyDescent="0.3">
      <c r="A6027" s="29">
        <v>2202628</v>
      </c>
      <c r="B6027" s="1">
        <v>136</v>
      </c>
      <c r="C6027" s="1" t="s">
        <v>14</v>
      </c>
      <c r="D6027" s="1" t="s">
        <v>63</v>
      </c>
      <c r="E6027" s="1" t="s">
        <v>64</v>
      </c>
      <c r="F6027" s="47">
        <v>714</v>
      </c>
      <c r="G6027" s="34">
        <v>1261.75</v>
      </c>
      <c r="H6027" s="1" t="s">
        <v>218</v>
      </c>
      <c r="I6027" s="34">
        <v>1.04931E-2</v>
      </c>
      <c r="J6027" s="34">
        <v>4035.4987999999998</v>
      </c>
      <c r="K6027" s="35" t="str">
        <f t="shared" si="492"/>
        <v>Leenderbos, Groote Heide &amp; De Plateaux_H2310</v>
      </c>
      <c r="L6027" s="36">
        <f>VLOOKUP(D6027,DATA!A:F,5,FALSE)</f>
        <v>1.0986712608830001E-2</v>
      </c>
      <c r="M6027" s="37">
        <f>VLOOKUP(D6027,DATA!A:F,6,FALSE)</f>
        <v>982</v>
      </c>
      <c r="N6027" s="36">
        <f t="shared" si="493"/>
        <v>95.578770278788966</v>
      </c>
      <c r="O6027" s="36">
        <f t="shared" si="494"/>
        <v>95.579257418209849</v>
      </c>
      <c r="P6027" s="36">
        <f t="shared" si="495"/>
        <v>4.87139420883409E-4</v>
      </c>
      <c r="Q6027" s="36">
        <f t="shared" si="496"/>
        <v>1.9658505484076917E-2</v>
      </c>
    </row>
    <row r="6028" spans="1:17" x14ac:dyDescent="0.3">
      <c r="A6028" s="29">
        <v>2202629</v>
      </c>
      <c r="B6028" s="1">
        <v>136</v>
      </c>
      <c r="C6028" s="1" t="s">
        <v>14</v>
      </c>
      <c r="D6028" s="1" t="s">
        <v>63</v>
      </c>
      <c r="E6028" s="1" t="s">
        <v>64</v>
      </c>
      <c r="F6028" s="47">
        <v>714</v>
      </c>
      <c r="G6028" s="34">
        <v>1554.8</v>
      </c>
      <c r="H6028" s="1" t="s">
        <v>218</v>
      </c>
      <c r="I6028" s="34">
        <v>1.2478400000000001E-2</v>
      </c>
      <c r="J6028" s="34">
        <v>2128.855</v>
      </c>
      <c r="K6028" s="35" t="str">
        <f t="shared" si="492"/>
        <v>Leenderbos, Groote Heide &amp; De Plateaux_H2310</v>
      </c>
      <c r="L6028" s="36">
        <f>VLOOKUP(D6028,DATA!A:F,5,FALSE)</f>
        <v>1.0986712608830001E-2</v>
      </c>
      <c r="M6028" s="37">
        <f>VLOOKUP(D6028,DATA!A:F,6,FALSE)</f>
        <v>982</v>
      </c>
      <c r="N6028" s="36">
        <f t="shared" si="493"/>
        <v>99.815455738379882</v>
      </c>
      <c r="O6028" s="36">
        <f t="shared" si="494"/>
        <v>99.815480990354672</v>
      </c>
      <c r="P6028" s="36">
        <f t="shared" si="495"/>
        <v>2.5251974790307941E-5</v>
      </c>
      <c r="Q6028" s="36">
        <f t="shared" si="496"/>
        <v>5.3757792792221012E-4</v>
      </c>
    </row>
    <row r="6029" spans="1:17" x14ac:dyDescent="0.3">
      <c r="A6029" s="29">
        <v>2202629</v>
      </c>
      <c r="B6029" s="1">
        <v>136</v>
      </c>
      <c r="C6029" s="1" t="s">
        <v>14</v>
      </c>
      <c r="D6029" s="1" t="s">
        <v>51</v>
      </c>
      <c r="E6029" s="1" t="s">
        <v>52</v>
      </c>
      <c r="F6029" s="47">
        <v>1000</v>
      </c>
      <c r="G6029" s="34">
        <v>1554.8</v>
      </c>
      <c r="H6029" s="1" t="s">
        <v>218</v>
      </c>
      <c r="I6029" s="34">
        <v>1.2478400000000001E-2</v>
      </c>
      <c r="J6029" s="34">
        <v>571.95759999999996</v>
      </c>
      <c r="K6029" s="35" t="str">
        <f t="shared" si="492"/>
        <v>Leenderbos, Groote Heide &amp; De Plateaux_Lg09</v>
      </c>
      <c r="L6029" s="36">
        <f>VLOOKUP(D6029,DATA!A:F,5,FALSE)</f>
        <v>8.4126827976184013E-3</v>
      </c>
      <c r="M6029" s="37">
        <f>VLOOKUP(D6029,DATA!A:F,6,FALSE)</f>
        <v>1350</v>
      </c>
      <c r="N6029" s="36">
        <f t="shared" si="493"/>
        <v>84.850423909966395</v>
      </c>
      <c r="O6029" s="36">
        <f t="shared" si="494"/>
        <v>84.851773282995765</v>
      </c>
      <c r="P6029" s="36">
        <f t="shared" si="495"/>
        <v>1.3493730293703265E-3</v>
      </c>
      <c r="Q6029" s="36">
        <f t="shared" si="496"/>
        <v>7.7178415938338142E-3</v>
      </c>
    </row>
    <row r="6030" spans="1:17" x14ac:dyDescent="0.3">
      <c r="A6030" s="29">
        <v>2204150</v>
      </c>
      <c r="B6030" s="1">
        <v>136</v>
      </c>
      <c r="C6030" s="1" t="s">
        <v>14</v>
      </c>
      <c r="D6030" s="1" t="s">
        <v>57</v>
      </c>
      <c r="E6030" s="1" t="s">
        <v>58</v>
      </c>
      <c r="F6030" s="47">
        <v>714</v>
      </c>
      <c r="G6030" s="34">
        <v>1327.64</v>
      </c>
      <c r="H6030" s="1" t="s">
        <v>218</v>
      </c>
      <c r="I6030" s="34">
        <v>1.18297E-2</v>
      </c>
      <c r="J6030" s="34">
        <v>338.21769999999998</v>
      </c>
      <c r="K6030" s="35" t="str">
        <f t="shared" si="492"/>
        <v>Leenderbos, Groote Heide &amp; De Plateaux_H3160</v>
      </c>
      <c r="L6030" s="36">
        <f>VLOOKUP(D6030,DATA!A:F,5,FALSE)</f>
        <v>1.0986712608830001E-2</v>
      </c>
      <c r="M6030" s="37">
        <f>VLOOKUP(D6030,DATA!A:F,6,FALSE)</f>
        <v>982</v>
      </c>
      <c r="N6030" s="36">
        <f t="shared" si="493"/>
        <v>97.806402920790589</v>
      </c>
      <c r="O6030" s="36">
        <f t="shared" si="494"/>
        <v>97.806681750250462</v>
      </c>
      <c r="P6030" s="36">
        <f t="shared" si="495"/>
        <v>2.78829459873009E-4</v>
      </c>
      <c r="Q6030" s="36">
        <f t="shared" si="496"/>
        <v>9.4305058610491392E-4</v>
      </c>
    </row>
    <row r="6031" spans="1:17" x14ac:dyDescent="0.3">
      <c r="A6031" s="29">
        <v>2204153</v>
      </c>
      <c r="B6031" s="1">
        <v>136</v>
      </c>
      <c r="C6031" s="1" t="s">
        <v>14</v>
      </c>
      <c r="D6031" s="1" t="s">
        <v>53</v>
      </c>
      <c r="E6031" s="1" t="s">
        <v>54</v>
      </c>
      <c r="F6031" s="47">
        <v>714</v>
      </c>
      <c r="G6031" s="34">
        <v>1167.47</v>
      </c>
      <c r="H6031" s="1" t="s">
        <v>218</v>
      </c>
      <c r="I6031" s="34">
        <v>1.0057399999999999E-2</v>
      </c>
      <c r="J6031" s="34">
        <v>828.84220000000005</v>
      </c>
      <c r="K6031" s="35" t="str">
        <f t="shared" si="492"/>
        <v>Leenderbos, Groote Heide &amp; De Plateaux_H4030</v>
      </c>
      <c r="L6031" s="36">
        <f>VLOOKUP(D6031,DATA!A:F,5,FALSE)</f>
        <v>1.0986712608830001E-2</v>
      </c>
      <c r="M6031" s="37">
        <f>VLOOKUP(D6031,DATA!A:F,6,FALSE)</f>
        <v>982</v>
      </c>
      <c r="N6031" s="36">
        <f t="shared" si="493"/>
        <v>88.469942982096711</v>
      </c>
      <c r="O6031" s="36">
        <f t="shared" si="494"/>
        <v>88.471070081522626</v>
      </c>
      <c r="P6031" s="36">
        <f t="shared" si="495"/>
        <v>1.1270994259149347E-3</v>
      </c>
      <c r="Q6031" s="36">
        <f t="shared" si="496"/>
        <v>9.3418756779407152E-3</v>
      </c>
    </row>
    <row r="6032" spans="1:17" x14ac:dyDescent="0.3">
      <c r="A6032" s="29">
        <v>2204155</v>
      </c>
      <c r="B6032" s="1">
        <v>136</v>
      </c>
      <c r="C6032" s="1" t="s">
        <v>14</v>
      </c>
      <c r="D6032" s="1" t="s">
        <v>53</v>
      </c>
      <c r="E6032" s="1" t="s">
        <v>54</v>
      </c>
      <c r="F6032" s="47">
        <v>714</v>
      </c>
      <c r="G6032" s="34">
        <v>1457.13</v>
      </c>
      <c r="H6032" s="1" t="s">
        <v>218</v>
      </c>
      <c r="I6032" s="34">
        <v>1.2469900000000001E-2</v>
      </c>
      <c r="J6032" s="34">
        <v>1447.4751000000001</v>
      </c>
      <c r="K6032" s="35" t="str">
        <f t="shared" si="492"/>
        <v>Leenderbos, Groote Heide &amp; De Plateaux_H4030</v>
      </c>
      <c r="L6032" s="36">
        <f>VLOOKUP(D6032,DATA!A:F,5,FALSE)</f>
        <v>1.0986712608830001E-2</v>
      </c>
      <c r="M6032" s="37">
        <f>VLOOKUP(D6032,DATA!A:F,6,FALSE)</f>
        <v>982</v>
      </c>
      <c r="N6032" s="36">
        <f t="shared" si="493"/>
        <v>99.462237738668151</v>
      </c>
      <c r="O6032" s="36">
        <f t="shared" si="494"/>
        <v>99.462311012660166</v>
      </c>
      <c r="P6032" s="36">
        <f t="shared" si="495"/>
        <v>7.3273992015288059E-5</v>
      </c>
      <c r="Q6032" s="36">
        <f t="shared" si="496"/>
        <v>1.0606227891972828E-3</v>
      </c>
    </row>
    <row r="6033" spans="1:17" x14ac:dyDescent="0.3">
      <c r="A6033" s="29">
        <v>2204156</v>
      </c>
      <c r="B6033" s="1">
        <v>136</v>
      </c>
      <c r="C6033" s="1" t="s">
        <v>14</v>
      </c>
      <c r="D6033" s="1" t="s">
        <v>63</v>
      </c>
      <c r="E6033" s="1" t="s">
        <v>64</v>
      </c>
      <c r="F6033" s="47">
        <v>714</v>
      </c>
      <c r="G6033" s="34">
        <v>1321.79</v>
      </c>
      <c r="H6033" s="1" t="s">
        <v>218</v>
      </c>
      <c r="I6033" s="34">
        <v>1.1496299999999999E-2</v>
      </c>
      <c r="J6033" s="34">
        <v>5968.44</v>
      </c>
      <c r="K6033" s="35" t="str">
        <f t="shared" si="492"/>
        <v>Leenderbos, Groote Heide &amp; De Plateaux_H2310</v>
      </c>
      <c r="L6033" s="36">
        <f>VLOOKUP(D6033,DATA!A:F,5,FALSE)</f>
        <v>1.0986712608830001E-2</v>
      </c>
      <c r="M6033" s="37">
        <f>VLOOKUP(D6033,DATA!A:F,6,FALSE)</f>
        <v>982</v>
      </c>
      <c r="N6033" s="36">
        <f t="shared" si="493"/>
        <v>97.664187357695909</v>
      </c>
      <c r="O6033" s="36">
        <f t="shared" si="494"/>
        <v>97.664475477461338</v>
      </c>
      <c r="P6033" s="36">
        <f t="shared" si="495"/>
        <v>2.8811976542897355E-4</v>
      </c>
      <c r="Q6033" s="36">
        <f t="shared" si="496"/>
        <v>1.7196255327769028E-2</v>
      </c>
    </row>
    <row r="6034" spans="1:17" x14ac:dyDescent="0.3">
      <c r="A6034" s="29">
        <v>2204156</v>
      </c>
      <c r="B6034" s="1">
        <v>136</v>
      </c>
      <c r="C6034" s="1" t="s">
        <v>14</v>
      </c>
      <c r="D6034" s="1" t="s">
        <v>53</v>
      </c>
      <c r="E6034" s="1" t="s">
        <v>54</v>
      </c>
      <c r="F6034" s="47">
        <v>714</v>
      </c>
      <c r="G6034" s="34">
        <v>1321.79</v>
      </c>
      <c r="H6034" s="1" t="s">
        <v>218</v>
      </c>
      <c r="I6034" s="34">
        <v>1.1496299999999999E-2</v>
      </c>
      <c r="J6034" s="34">
        <v>3910.8971999999999</v>
      </c>
      <c r="K6034" s="35" t="str">
        <f t="shared" si="492"/>
        <v>Leenderbos, Groote Heide &amp; De Plateaux_H4030</v>
      </c>
      <c r="L6034" s="36">
        <f>VLOOKUP(D6034,DATA!A:F,5,FALSE)</f>
        <v>1.0986712608830001E-2</v>
      </c>
      <c r="M6034" s="37">
        <f>VLOOKUP(D6034,DATA!A:F,6,FALSE)</f>
        <v>982</v>
      </c>
      <c r="N6034" s="36">
        <f t="shared" si="493"/>
        <v>97.664187357695909</v>
      </c>
      <c r="O6034" s="36">
        <f t="shared" si="494"/>
        <v>97.664475477461338</v>
      </c>
      <c r="P6034" s="36">
        <f t="shared" si="495"/>
        <v>2.8811976542897355E-4</v>
      </c>
      <c r="Q6034" s="36">
        <f t="shared" si="496"/>
        <v>1.1268067838808293E-2</v>
      </c>
    </row>
    <row r="6035" spans="1:17" x14ac:dyDescent="0.3">
      <c r="A6035" s="29">
        <v>2204157</v>
      </c>
      <c r="B6035" s="1">
        <v>136</v>
      </c>
      <c r="C6035" s="1" t="s">
        <v>14</v>
      </c>
      <c r="D6035" s="1" t="s">
        <v>63</v>
      </c>
      <c r="E6035" s="1" t="s">
        <v>64</v>
      </c>
      <c r="F6035" s="47">
        <v>714</v>
      </c>
      <c r="G6035" s="34">
        <v>1550.85</v>
      </c>
      <c r="H6035" s="1" t="s">
        <v>218</v>
      </c>
      <c r="I6035" s="34">
        <v>1.2684600000000001E-2</v>
      </c>
      <c r="J6035" s="34">
        <v>1234.4159999999999</v>
      </c>
      <c r="K6035" s="35" t="str">
        <f t="shared" si="492"/>
        <v>Leenderbos, Groote Heide &amp; De Plateaux_H2310</v>
      </c>
      <c r="L6035" s="36">
        <f>VLOOKUP(D6035,DATA!A:F,5,FALSE)</f>
        <v>1.0986712608830001E-2</v>
      </c>
      <c r="M6035" s="37">
        <f>VLOOKUP(D6035,DATA!A:F,6,FALSE)</f>
        <v>982</v>
      </c>
      <c r="N6035" s="36">
        <f t="shared" si="493"/>
        <v>99.80728642824225</v>
      </c>
      <c r="O6035" s="36">
        <f t="shared" si="494"/>
        <v>99.807313231584033</v>
      </c>
      <c r="P6035" s="36">
        <f t="shared" si="495"/>
        <v>2.680334178251087E-5</v>
      </c>
      <c r="Q6035" s="36">
        <f t="shared" si="496"/>
        <v>3.308647394979994E-4</v>
      </c>
    </row>
    <row r="6036" spans="1:17" x14ac:dyDescent="0.3">
      <c r="A6036" s="29">
        <v>2204158</v>
      </c>
      <c r="B6036" s="1">
        <v>136</v>
      </c>
      <c r="C6036" s="1" t="s">
        <v>14</v>
      </c>
      <c r="D6036" s="1" t="s">
        <v>63</v>
      </c>
      <c r="E6036" s="1" t="s">
        <v>64</v>
      </c>
      <c r="F6036" s="47">
        <v>714</v>
      </c>
      <c r="G6036" s="34">
        <v>1701.73</v>
      </c>
      <c r="H6036" s="1" t="s">
        <v>218</v>
      </c>
      <c r="I6036" s="34">
        <v>1.2929100000000001E-2</v>
      </c>
      <c r="J6036" s="34">
        <v>21.586556999999999</v>
      </c>
      <c r="K6036" s="35" t="str">
        <f t="shared" si="492"/>
        <v>Leenderbos, Groote Heide &amp; De Plateaux_H2310</v>
      </c>
      <c r="L6036" s="36">
        <f>VLOOKUP(D6036,DATA!A:F,5,FALSE)</f>
        <v>1.0986712608830001E-2</v>
      </c>
      <c r="M6036" s="37">
        <f>VLOOKUP(D6036,DATA!A:F,6,FALSE)</f>
        <v>982</v>
      </c>
      <c r="N6036" s="36">
        <f t="shared" si="493"/>
        <v>99.963214973231857</v>
      </c>
      <c r="O6036" s="36">
        <f t="shared" si="494"/>
        <v>99.963220196189781</v>
      </c>
      <c r="P6036" s="36">
        <f t="shared" si="495"/>
        <v>5.2229579239337909E-6</v>
      </c>
      <c r="Q6036" s="36">
        <f t="shared" si="496"/>
        <v>1.1274567893359844E-6</v>
      </c>
    </row>
    <row r="6037" spans="1:17" x14ac:dyDescent="0.3">
      <c r="A6037" s="29">
        <v>2204158</v>
      </c>
      <c r="B6037" s="1">
        <v>136</v>
      </c>
      <c r="C6037" s="1" t="s">
        <v>14</v>
      </c>
      <c r="D6037" s="1" t="s">
        <v>51</v>
      </c>
      <c r="E6037" s="1" t="s">
        <v>52</v>
      </c>
      <c r="F6037" s="47">
        <v>1000</v>
      </c>
      <c r="G6037" s="34">
        <v>1701.73</v>
      </c>
      <c r="H6037" s="1" t="s">
        <v>218</v>
      </c>
      <c r="I6037" s="34">
        <v>1.2929100000000001E-2</v>
      </c>
      <c r="J6037" s="34">
        <v>6828.94</v>
      </c>
      <c r="K6037" s="35" t="str">
        <f t="shared" si="492"/>
        <v>Leenderbos, Groote Heide &amp; De Plateaux_Lg09</v>
      </c>
      <c r="L6037" s="36">
        <f>VLOOKUP(D6037,DATA!A:F,5,FALSE)</f>
        <v>8.4126827976184013E-3</v>
      </c>
      <c r="M6037" s="37">
        <f>VLOOKUP(D6037,DATA!A:F,6,FALSE)</f>
        <v>1350</v>
      </c>
      <c r="N6037" s="36">
        <f t="shared" si="493"/>
        <v>95.068680203151203</v>
      </c>
      <c r="O6037" s="36">
        <f t="shared" si="494"/>
        <v>95.069190099792962</v>
      </c>
      <c r="P6037" s="36">
        <f t="shared" si="495"/>
        <v>5.098966417591555E-4</v>
      </c>
      <c r="Q6037" s="36">
        <f t="shared" si="496"/>
        <v>3.4820535727747674E-2</v>
      </c>
    </row>
    <row r="6038" spans="1:17" x14ac:dyDescent="0.3">
      <c r="A6038" s="29">
        <v>2205680</v>
      </c>
      <c r="B6038" s="1">
        <v>136</v>
      </c>
      <c r="C6038" s="1" t="s">
        <v>14</v>
      </c>
      <c r="D6038" s="1" t="s">
        <v>57</v>
      </c>
      <c r="E6038" s="1" t="s">
        <v>58</v>
      </c>
      <c r="F6038" s="47">
        <v>714</v>
      </c>
      <c r="G6038" s="34">
        <v>1027.93</v>
      </c>
      <c r="H6038" s="1" t="s">
        <v>218</v>
      </c>
      <c r="I6038" s="34">
        <v>9.0002999999999993E-3</v>
      </c>
      <c r="J6038" s="34">
        <v>2145.0043999999998</v>
      </c>
      <c r="K6038" s="35" t="str">
        <f t="shared" si="492"/>
        <v>Leenderbos, Groote Heide &amp; De Plateaux_H3160</v>
      </c>
      <c r="L6038" s="36">
        <f>VLOOKUP(D6038,DATA!A:F,5,FALSE)</f>
        <v>1.0986712608830001E-2</v>
      </c>
      <c r="M6038" s="37">
        <f>VLOOKUP(D6038,DATA!A:F,6,FALSE)</f>
        <v>982</v>
      </c>
      <c r="N6038" s="36">
        <f t="shared" si="493"/>
        <v>62.35443644682875</v>
      </c>
      <c r="O6038" s="36">
        <f t="shared" si="494"/>
        <v>62.356757582925695</v>
      </c>
      <c r="P6038" s="36">
        <f t="shared" si="495"/>
        <v>2.3211360969455086E-3</v>
      </c>
      <c r="Q6038" s="36">
        <f t="shared" si="496"/>
        <v>4.9788471409469424E-2</v>
      </c>
    </row>
    <row r="6039" spans="1:17" x14ac:dyDescent="0.3">
      <c r="A6039" s="30">
        <v>2205682</v>
      </c>
      <c r="B6039" s="14">
        <v>136</v>
      </c>
      <c r="C6039" s="14" t="s">
        <v>14</v>
      </c>
      <c r="D6039" s="14" t="s">
        <v>55</v>
      </c>
      <c r="E6039" s="14" t="s">
        <v>56</v>
      </c>
      <c r="F6039" s="48">
        <v>500</v>
      </c>
      <c r="G6039" s="38">
        <v>1090.6500000000001</v>
      </c>
      <c r="H6039" s="14" t="s">
        <v>218</v>
      </c>
      <c r="I6039" s="38">
        <v>9.5137999999999993E-3</v>
      </c>
      <c r="J6039" s="38">
        <v>1433.3197</v>
      </c>
      <c r="K6039" s="39" t="str">
        <f t="shared" si="492"/>
        <v>Leenderbos, Groote Heide &amp; De Plateaux_H3130</v>
      </c>
      <c r="L6039" s="40">
        <f>VLOOKUP(D6039,DATA!A:F,5,FALSE)</f>
        <v>0</v>
      </c>
      <c r="M6039" s="41">
        <f>VLOOKUP(D6039,DATA!A:F,6,FALSE)</f>
        <v>3.5</v>
      </c>
      <c r="N6039" s="40">
        <f t="shared" si="493"/>
        <v>50</v>
      </c>
      <c r="O6039" s="40">
        <f t="shared" si="494"/>
        <v>50</v>
      </c>
      <c r="P6039" s="40">
        <f>J6039/10000*I6039</f>
        <v>1.363631696186E-3</v>
      </c>
      <c r="Q6039" s="40">
        <f>IF(AND(H6039&lt;&gt;"below",I6039&gt;=0.005),M6039*P6039,0)</f>
        <v>4.7727109366510001E-3</v>
      </c>
    </row>
    <row r="6040" spans="1:17" x14ac:dyDescent="0.3">
      <c r="A6040" s="29">
        <v>2205682</v>
      </c>
      <c r="B6040" s="1">
        <v>136</v>
      </c>
      <c r="C6040" s="1" t="s">
        <v>14</v>
      </c>
      <c r="D6040" s="1" t="s">
        <v>53</v>
      </c>
      <c r="E6040" s="1" t="s">
        <v>54</v>
      </c>
      <c r="F6040" s="47">
        <v>714</v>
      </c>
      <c r="G6040" s="34">
        <v>1090.6500000000001</v>
      </c>
      <c r="H6040" s="1" t="s">
        <v>218</v>
      </c>
      <c r="I6040" s="34">
        <v>9.5137999999999993E-3</v>
      </c>
      <c r="J6040" s="34">
        <v>386.41692999999998</v>
      </c>
      <c r="K6040" s="35" t="str">
        <f t="shared" si="492"/>
        <v>Leenderbos, Groote Heide &amp; De Plateaux_H4030</v>
      </c>
      <c r="L6040" s="36">
        <f>VLOOKUP(D6040,DATA!A:F,5,FALSE)</f>
        <v>1.0986712608830001E-2</v>
      </c>
      <c r="M6040" s="37">
        <f>VLOOKUP(D6040,DATA!A:F,6,FALSE)</f>
        <v>982</v>
      </c>
      <c r="N6040" s="36">
        <f t="shared" si="493"/>
        <v>76.740328205207916</v>
      </c>
      <c r="O6040" s="36">
        <f t="shared" si="494"/>
        <v>76.742193884011385</v>
      </c>
      <c r="P6040" s="36">
        <f t="shared" si="495"/>
        <v>1.8656788034689953E-3</v>
      </c>
      <c r="Q6040" s="36">
        <f t="shared" si="496"/>
        <v>7.2092987560256252E-3</v>
      </c>
    </row>
    <row r="6041" spans="1:17" x14ac:dyDescent="0.3">
      <c r="A6041" s="29">
        <v>2205684</v>
      </c>
      <c r="B6041" s="1">
        <v>136</v>
      </c>
      <c r="C6041" s="1" t="s">
        <v>14</v>
      </c>
      <c r="D6041" s="1" t="s">
        <v>53</v>
      </c>
      <c r="E6041" s="1" t="s">
        <v>54</v>
      </c>
      <c r="F6041" s="47">
        <v>714</v>
      </c>
      <c r="G6041" s="34">
        <v>1218.33</v>
      </c>
      <c r="H6041" s="1" t="s">
        <v>218</v>
      </c>
      <c r="I6041" s="34">
        <v>1.051E-2</v>
      </c>
      <c r="J6041" s="34">
        <v>6884.9369999999999</v>
      </c>
      <c r="K6041" s="35" t="str">
        <f t="shared" si="492"/>
        <v>Leenderbos, Groote Heide &amp; De Plateaux_H4030</v>
      </c>
      <c r="L6041" s="36">
        <f>VLOOKUP(D6041,DATA!A:F,5,FALSE)</f>
        <v>1.0986712608830001E-2</v>
      </c>
      <c r="M6041" s="37">
        <f>VLOOKUP(D6041,DATA!A:F,6,FALSE)</f>
        <v>982</v>
      </c>
      <c r="N6041" s="36">
        <f t="shared" si="493"/>
        <v>93.063532660965379</v>
      </c>
      <c r="O6041" s="36">
        <f t="shared" si="494"/>
        <v>93.064278022136392</v>
      </c>
      <c r="P6041" s="36">
        <f t="shared" si="495"/>
        <v>7.4536117101331456E-4</v>
      </c>
      <c r="Q6041" s="36">
        <f t="shared" si="496"/>
        <v>5.1317647046728962E-2</v>
      </c>
    </row>
    <row r="6042" spans="1:17" x14ac:dyDescent="0.3">
      <c r="A6042" s="29">
        <v>2205685</v>
      </c>
      <c r="B6042" s="1">
        <v>136</v>
      </c>
      <c r="C6042" s="1" t="s">
        <v>14</v>
      </c>
      <c r="D6042" s="1" t="s">
        <v>53</v>
      </c>
      <c r="E6042" s="1" t="s">
        <v>54</v>
      </c>
      <c r="F6042" s="47">
        <v>714</v>
      </c>
      <c r="G6042" s="34">
        <v>1267.6199999999999</v>
      </c>
      <c r="H6042" s="1" t="s">
        <v>218</v>
      </c>
      <c r="I6042" s="34">
        <v>1.0941299999999999E-2</v>
      </c>
      <c r="J6042" s="34">
        <v>5651.7420000000002</v>
      </c>
      <c r="K6042" s="35" t="str">
        <f t="shared" si="492"/>
        <v>Leenderbos, Groote Heide &amp; De Plateaux_H4030</v>
      </c>
      <c r="L6042" s="36">
        <f>VLOOKUP(D6042,DATA!A:F,5,FALSE)</f>
        <v>1.0986712608830001E-2</v>
      </c>
      <c r="M6042" s="37">
        <f>VLOOKUP(D6042,DATA!A:F,6,FALSE)</f>
        <v>982</v>
      </c>
      <c r="N6042" s="36">
        <f t="shared" si="493"/>
        <v>95.84342660473429</v>
      </c>
      <c r="O6042" s="36">
        <f t="shared" si="494"/>
        <v>95.843905466919878</v>
      </c>
      <c r="P6042" s="36">
        <f t="shared" si="495"/>
        <v>4.7886218558801374E-4</v>
      </c>
      <c r="Q6042" s="36">
        <f t="shared" si="496"/>
        <v>2.706405526499572E-2</v>
      </c>
    </row>
    <row r="6043" spans="1:17" x14ac:dyDescent="0.3">
      <c r="A6043" s="29">
        <v>2205686</v>
      </c>
      <c r="B6043" s="1">
        <v>136</v>
      </c>
      <c r="C6043" s="1" t="s">
        <v>14</v>
      </c>
      <c r="D6043" s="1" t="s">
        <v>63</v>
      </c>
      <c r="E6043" s="1" t="s">
        <v>64</v>
      </c>
      <c r="F6043" s="47">
        <v>714</v>
      </c>
      <c r="G6043" s="34">
        <v>1552.13</v>
      </c>
      <c r="H6043" s="1" t="s">
        <v>218</v>
      </c>
      <c r="I6043" s="34">
        <v>1.2910899999999999E-2</v>
      </c>
      <c r="J6043" s="34">
        <v>612.23699999999997</v>
      </c>
      <c r="K6043" s="35" t="str">
        <f t="shared" si="492"/>
        <v>Leenderbos, Groote Heide &amp; De Plateaux_H2310</v>
      </c>
      <c r="L6043" s="36">
        <f>VLOOKUP(D6043,DATA!A:F,5,FALSE)</f>
        <v>1.0986712608830001E-2</v>
      </c>
      <c r="M6043" s="37">
        <f>VLOOKUP(D6043,DATA!A:F,6,FALSE)</f>
        <v>982</v>
      </c>
      <c r="N6043" s="36">
        <f t="shared" si="493"/>
        <v>99.809972476489776</v>
      </c>
      <c r="O6043" s="36">
        <f t="shared" si="494"/>
        <v>99.80999937845715</v>
      </c>
      <c r="P6043" s="36">
        <f t="shared" si="495"/>
        <v>2.6901967373760272E-5</v>
      </c>
      <c r="Q6043" s="36">
        <f t="shared" si="496"/>
        <v>1.6470379799008865E-4</v>
      </c>
    </row>
    <row r="6044" spans="1:17" x14ac:dyDescent="0.3">
      <c r="A6044" s="29">
        <v>2205687</v>
      </c>
      <c r="B6044" s="1">
        <v>136</v>
      </c>
      <c r="C6044" s="1" t="s">
        <v>14</v>
      </c>
      <c r="D6044" s="1" t="s">
        <v>63</v>
      </c>
      <c r="E6044" s="1" t="s">
        <v>64</v>
      </c>
      <c r="F6044" s="47">
        <v>714</v>
      </c>
      <c r="G6044" s="34">
        <v>1760.51</v>
      </c>
      <c r="H6044" s="1" t="s">
        <v>218</v>
      </c>
      <c r="I6044" s="34">
        <v>1.3976000000000001E-2</v>
      </c>
      <c r="J6044" s="34">
        <v>1715.0952671663999</v>
      </c>
      <c r="K6044" s="35" t="str">
        <f t="shared" si="492"/>
        <v>Leenderbos, Groote Heide &amp; De Plateaux_H2310</v>
      </c>
      <c r="L6044" s="36">
        <f>VLOOKUP(D6044,DATA!A:F,5,FALSE)</f>
        <v>1.0986712608830001E-2</v>
      </c>
      <c r="M6044" s="37">
        <f>VLOOKUP(D6044,DATA!A:F,6,FALSE)</f>
        <v>982</v>
      </c>
      <c r="N6044" s="36">
        <f t="shared" si="493"/>
        <v>99.980712312549599</v>
      </c>
      <c r="O6044" s="36">
        <f t="shared" si="494"/>
        <v>99.980715273381236</v>
      </c>
      <c r="P6044" s="36">
        <f t="shared" si="495"/>
        <v>2.9608316367557563E-6</v>
      </c>
      <c r="Q6044" s="36">
        <f t="shared" si="496"/>
        <v>5.0781083270763427E-5</v>
      </c>
    </row>
    <row r="6045" spans="1:17" x14ac:dyDescent="0.3">
      <c r="A6045" s="29">
        <v>2205687</v>
      </c>
      <c r="B6045" s="1">
        <v>136</v>
      </c>
      <c r="C6045" s="1" t="s">
        <v>14</v>
      </c>
      <c r="D6045" s="1" t="s">
        <v>51</v>
      </c>
      <c r="E6045" s="1" t="s">
        <v>52</v>
      </c>
      <c r="F6045" s="47">
        <v>1000</v>
      </c>
      <c r="G6045" s="34">
        <v>1760.51</v>
      </c>
      <c r="H6045" s="1" t="s">
        <v>218</v>
      </c>
      <c r="I6045" s="34">
        <v>1.3976000000000001E-2</v>
      </c>
      <c r="J6045" s="34">
        <v>2548.4672999999998</v>
      </c>
      <c r="K6045" s="35" t="str">
        <f t="shared" si="492"/>
        <v>Leenderbos, Groote Heide &amp; De Plateaux_Lg09</v>
      </c>
      <c r="L6045" s="36">
        <f>VLOOKUP(D6045,DATA!A:F,5,FALSE)</f>
        <v>8.4126827976184013E-3</v>
      </c>
      <c r="M6045" s="37">
        <f>VLOOKUP(D6045,DATA!A:F,6,FALSE)</f>
        <v>1350</v>
      </c>
      <c r="N6045" s="36">
        <f t="shared" si="493"/>
        <v>96.933506197435506</v>
      </c>
      <c r="O6045" s="36">
        <f t="shared" si="494"/>
        <v>96.933855667076671</v>
      </c>
      <c r="P6045" s="36">
        <f t="shared" si="495"/>
        <v>3.4946964116500112E-4</v>
      </c>
      <c r="Q6045" s="36">
        <f t="shared" si="496"/>
        <v>8.9061195285173918E-3</v>
      </c>
    </row>
    <row r="6046" spans="1:17" x14ac:dyDescent="0.3">
      <c r="A6046" s="29">
        <v>2207208</v>
      </c>
      <c r="B6046" s="1">
        <v>136</v>
      </c>
      <c r="C6046" s="1" t="s">
        <v>14</v>
      </c>
      <c r="D6046" s="1" t="s">
        <v>57</v>
      </c>
      <c r="E6046" s="1" t="s">
        <v>58</v>
      </c>
      <c r="F6046" s="47">
        <v>714</v>
      </c>
      <c r="G6046" s="34">
        <v>1240.3499999999999</v>
      </c>
      <c r="H6046" s="1" t="s">
        <v>218</v>
      </c>
      <c r="I6046" s="34">
        <v>1.08465E-2</v>
      </c>
      <c r="J6046" s="34">
        <v>1080.7053000000001</v>
      </c>
      <c r="K6046" s="35" t="str">
        <f t="shared" si="492"/>
        <v>Leenderbos, Groote Heide &amp; De Plateaux_H3160</v>
      </c>
      <c r="L6046" s="36">
        <f>VLOOKUP(D6046,DATA!A:F,5,FALSE)</f>
        <v>1.0986712608830001E-2</v>
      </c>
      <c r="M6046" s="37">
        <f>VLOOKUP(D6046,DATA!A:F,6,FALSE)</f>
        <v>982</v>
      </c>
      <c r="N6046" s="36">
        <f t="shared" si="493"/>
        <v>94.471685574469348</v>
      </c>
      <c r="O6046" s="36">
        <f t="shared" si="494"/>
        <v>94.472307915979286</v>
      </c>
      <c r="P6046" s="36">
        <f t="shared" si="495"/>
        <v>6.2234150993845105E-4</v>
      </c>
      <c r="Q6046" s="36">
        <f t="shared" si="496"/>
        <v>6.7256776820048677E-3</v>
      </c>
    </row>
    <row r="6047" spans="1:17" x14ac:dyDescent="0.3">
      <c r="A6047" s="30">
        <v>2207211</v>
      </c>
      <c r="B6047" s="14">
        <v>136</v>
      </c>
      <c r="C6047" s="14" t="s">
        <v>14</v>
      </c>
      <c r="D6047" s="14" t="s">
        <v>55</v>
      </c>
      <c r="E6047" s="14" t="s">
        <v>56</v>
      </c>
      <c r="F6047" s="48">
        <v>500</v>
      </c>
      <c r="G6047" s="38">
        <v>979.24</v>
      </c>
      <c r="H6047" s="14" t="s">
        <v>218</v>
      </c>
      <c r="I6047" s="38">
        <v>8.6082999999999993E-3</v>
      </c>
      <c r="J6047" s="38">
        <v>2625.5754000000002</v>
      </c>
      <c r="K6047" s="39" t="str">
        <f t="shared" si="492"/>
        <v>Leenderbos, Groote Heide &amp; De Plateaux_H3130</v>
      </c>
      <c r="L6047" s="40">
        <f>VLOOKUP(D6047,DATA!A:F,5,FALSE)</f>
        <v>0</v>
      </c>
      <c r="M6047" s="41">
        <f>VLOOKUP(D6047,DATA!A:F,6,FALSE)</f>
        <v>3.5</v>
      </c>
      <c r="N6047" s="40">
        <f t="shared" si="493"/>
        <v>50</v>
      </c>
      <c r="O6047" s="40">
        <f t="shared" si="494"/>
        <v>50</v>
      </c>
      <c r="P6047" s="40">
        <f>J6047/10000*I6047</f>
        <v>2.2601740715820001E-3</v>
      </c>
      <c r="Q6047" s="40">
        <f>IF(AND(H6047&lt;&gt;"below",I6047&gt;=0.005),M6047*P6047,0)</f>
        <v>7.9106092505369999E-3</v>
      </c>
    </row>
    <row r="6048" spans="1:17" x14ac:dyDescent="0.3">
      <c r="A6048" s="29">
        <v>2207211</v>
      </c>
      <c r="B6048" s="1">
        <v>136</v>
      </c>
      <c r="C6048" s="1" t="s">
        <v>14</v>
      </c>
      <c r="D6048" s="1" t="s">
        <v>57</v>
      </c>
      <c r="E6048" s="1" t="s">
        <v>58</v>
      </c>
      <c r="F6048" s="47">
        <v>714</v>
      </c>
      <c r="G6048" s="34">
        <v>979.24</v>
      </c>
      <c r="H6048" s="1" t="s">
        <v>218</v>
      </c>
      <c r="I6048" s="34">
        <v>8.6082999999999993E-3</v>
      </c>
      <c r="J6048" s="34">
        <v>1962.3696</v>
      </c>
      <c r="K6048" s="35" t="str">
        <f t="shared" si="492"/>
        <v>Leenderbos, Groote Heide &amp; De Plateaux_H3160</v>
      </c>
      <c r="L6048" s="36">
        <f>VLOOKUP(D6048,DATA!A:F,5,FALSE)</f>
        <v>1.0986712608830001E-2</v>
      </c>
      <c r="M6048" s="37">
        <f>VLOOKUP(D6048,DATA!A:F,6,FALSE)</f>
        <v>982</v>
      </c>
      <c r="N6048" s="36">
        <f t="shared" si="493"/>
        <v>49.241974913034944</v>
      </c>
      <c r="O6048" s="36">
        <f t="shared" si="494"/>
        <v>49.244338794240754</v>
      </c>
      <c r="P6048" s="36">
        <f t="shared" si="495"/>
        <v>2.3638812058095482E-3</v>
      </c>
      <c r="Q6048" s="36">
        <f t="shared" si="496"/>
        <v>4.6388086162920006E-2</v>
      </c>
    </row>
    <row r="6049" spans="1:17" x14ac:dyDescent="0.3">
      <c r="A6049" s="29">
        <v>2207212</v>
      </c>
      <c r="B6049" s="1">
        <v>136</v>
      </c>
      <c r="C6049" s="1" t="s">
        <v>14</v>
      </c>
      <c r="D6049" s="1" t="s">
        <v>53</v>
      </c>
      <c r="E6049" s="1" t="s">
        <v>54</v>
      </c>
      <c r="F6049" s="47">
        <v>714</v>
      </c>
      <c r="G6049" s="34">
        <v>1083.33</v>
      </c>
      <c r="H6049" s="1" t="s">
        <v>218</v>
      </c>
      <c r="I6049" s="34">
        <v>9.5998000000000003E-3</v>
      </c>
      <c r="J6049" s="34">
        <v>6073.7602999999999</v>
      </c>
      <c r="K6049" s="35" t="str">
        <f t="shared" si="492"/>
        <v>Leenderbos, Groote Heide &amp; De Plateaux_H4030</v>
      </c>
      <c r="L6049" s="36">
        <f>VLOOKUP(D6049,DATA!A:F,5,FALSE)</f>
        <v>1.0986712608830001E-2</v>
      </c>
      <c r="M6049" s="37">
        <f>VLOOKUP(D6049,DATA!A:F,6,FALSE)</f>
        <v>982</v>
      </c>
      <c r="N6049" s="36">
        <f t="shared" si="493"/>
        <v>75.274076693200172</v>
      </c>
      <c r="O6049" s="36">
        <f t="shared" si="494"/>
        <v>75.276039675246281</v>
      </c>
      <c r="P6049" s="36">
        <f t="shared" si="495"/>
        <v>1.9629820461091185E-3</v>
      </c>
      <c r="Q6049" s="36">
        <f t="shared" si="496"/>
        <v>0.11922682421270334</v>
      </c>
    </row>
    <row r="6050" spans="1:17" x14ac:dyDescent="0.3">
      <c r="A6050" s="29">
        <v>2207213</v>
      </c>
      <c r="B6050" s="1">
        <v>136</v>
      </c>
      <c r="C6050" s="1" t="s">
        <v>14</v>
      </c>
      <c r="D6050" s="1" t="s">
        <v>53</v>
      </c>
      <c r="E6050" s="1" t="s">
        <v>54</v>
      </c>
      <c r="F6050" s="47">
        <v>714</v>
      </c>
      <c r="G6050" s="34">
        <v>1128.42</v>
      </c>
      <c r="H6050" s="1" t="s">
        <v>218</v>
      </c>
      <c r="I6050" s="34">
        <v>9.7838000000000005E-3</v>
      </c>
      <c r="J6050" s="34">
        <v>8488.0319999999992</v>
      </c>
      <c r="K6050" s="35" t="str">
        <f t="shared" si="492"/>
        <v>Leenderbos, Groote Heide &amp; De Plateaux_H4030</v>
      </c>
      <c r="L6050" s="36">
        <f>VLOOKUP(D6050,DATA!A:F,5,FALSE)</f>
        <v>1.0986712608830001E-2</v>
      </c>
      <c r="M6050" s="37">
        <f>VLOOKUP(D6050,DATA!A:F,6,FALSE)</f>
        <v>982</v>
      </c>
      <c r="N6050" s="36">
        <f t="shared" si="493"/>
        <v>83.322727131277631</v>
      </c>
      <c r="O6050" s="36">
        <f t="shared" si="494"/>
        <v>83.324220779357447</v>
      </c>
      <c r="P6050" s="36">
        <f t="shared" si="495"/>
        <v>1.4936480798155571E-3</v>
      </c>
      <c r="Q6050" s="36">
        <f t="shared" si="496"/>
        <v>0.12678132698213002</v>
      </c>
    </row>
    <row r="6051" spans="1:17" x14ac:dyDescent="0.3">
      <c r="A6051" s="29">
        <v>2207214</v>
      </c>
      <c r="B6051" s="1">
        <v>136</v>
      </c>
      <c r="C6051" s="1" t="s">
        <v>14</v>
      </c>
      <c r="D6051" s="1" t="s">
        <v>63</v>
      </c>
      <c r="E6051" s="1" t="s">
        <v>64</v>
      </c>
      <c r="F6051" s="47">
        <v>714</v>
      </c>
      <c r="G6051" s="34">
        <v>1332.92</v>
      </c>
      <c r="H6051" s="1" t="s">
        <v>218</v>
      </c>
      <c r="I6051" s="34">
        <v>1.1649400000000001E-2</v>
      </c>
      <c r="J6051" s="34">
        <v>4584.1196</v>
      </c>
      <c r="K6051" s="35" t="str">
        <f t="shared" si="492"/>
        <v>Leenderbos, Groote Heide &amp; De Plateaux_H2310</v>
      </c>
      <c r="L6051" s="36">
        <f>VLOOKUP(D6051,DATA!A:F,5,FALSE)</f>
        <v>1.0986712608830001E-2</v>
      </c>
      <c r="M6051" s="37">
        <f>VLOOKUP(D6051,DATA!A:F,6,FALSE)</f>
        <v>982</v>
      </c>
      <c r="N6051" s="36">
        <f t="shared" si="493"/>
        <v>97.927470343537308</v>
      </c>
      <c r="O6051" s="36">
        <f t="shared" si="494"/>
        <v>97.927730090197173</v>
      </c>
      <c r="P6051" s="36">
        <f t="shared" si="495"/>
        <v>2.5974665986439049E-4</v>
      </c>
      <c r="Q6051" s="36">
        <f t="shared" si="496"/>
        <v>1.1907097545188858E-2</v>
      </c>
    </row>
    <row r="6052" spans="1:17" x14ac:dyDescent="0.3">
      <c r="A6052" s="29">
        <v>2207214</v>
      </c>
      <c r="B6052" s="1">
        <v>136</v>
      </c>
      <c r="C6052" s="1" t="s">
        <v>14</v>
      </c>
      <c r="D6052" s="1" t="s">
        <v>53</v>
      </c>
      <c r="E6052" s="1" t="s">
        <v>54</v>
      </c>
      <c r="F6052" s="47">
        <v>714</v>
      </c>
      <c r="G6052" s="34">
        <v>1332.92</v>
      </c>
      <c r="H6052" s="1" t="s">
        <v>218</v>
      </c>
      <c r="I6052" s="34">
        <v>1.1649400000000001E-2</v>
      </c>
      <c r="J6052" s="34">
        <v>3358.0403000000001</v>
      </c>
      <c r="K6052" s="35" t="str">
        <f t="shared" si="492"/>
        <v>Leenderbos, Groote Heide &amp; De Plateaux_H4030</v>
      </c>
      <c r="L6052" s="36">
        <f>VLOOKUP(D6052,DATA!A:F,5,FALSE)</f>
        <v>1.0986712608830001E-2</v>
      </c>
      <c r="M6052" s="37">
        <f>VLOOKUP(D6052,DATA!A:F,6,FALSE)</f>
        <v>982</v>
      </c>
      <c r="N6052" s="36">
        <f t="shared" si="493"/>
        <v>97.927470343537308</v>
      </c>
      <c r="O6052" s="36">
        <f t="shared" si="494"/>
        <v>97.927730090197173</v>
      </c>
      <c r="P6052" s="36">
        <f t="shared" si="495"/>
        <v>2.5974665986439049E-4</v>
      </c>
      <c r="Q6052" s="36">
        <f t="shared" si="496"/>
        <v>8.7223975161501589E-3</v>
      </c>
    </row>
    <row r="6053" spans="1:17" x14ac:dyDescent="0.3">
      <c r="A6053" s="29">
        <v>2207216</v>
      </c>
      <c r="B6053" s="1">
        <v>136</v>
      </c>
      <c r="C6053" s="1" t="s">
        <v>14</v>
      </c>
      <c r="D6053" s="1" t="s">
        <v>51</v>
      </c>
      <c r="E6053" s="1" t="s">
        <v>52</v>
      </c>
      <c r="F6053" s="47">
        <v>1000</v>
      </c>
      <c r="G6053" s="34">
        <v>1709.56</v>
      </c>
      <c r="H6053" s="1" t="s">
        <v>218</v>
      </c>
      <c r="I6053" s="34">
        <v>1.25516E-2</v>
      </c>
      <c r="J6053" s="34">
        <v>547.70730000000003</v>
      </c>
      <c r="K6053" s="35" t="str">
        <f t="shared" si="492"/>
        <v>Leenderbos, Groote Heide &amp; De Plateaux_Lg09</v>
      </c>
      <c r="L6053" s="36">
        <f>VLOOKUP(D6053,DATA!A:F,5,FALSE)</f>
        <v>8.4126827976184013E-3</v>
      </c>
      <c r="M6053" s="37">
        <f>VLOOKUP(D6053,DATA!A:F,6,FALSE)</f>
        <v>1350</v>
      </c>
      <c r="N6053" s="36">
        <f t="shared" si="493"/>
        <v>95.36848534074494</v>
      </c>
      <c r="O6053" s="36">
        <f t="shared" si="494"/>
        <v>95.368951721614209</v>
      </c>
      <c r="P6053" s="36">
        <f t="shared" si="495"/>
        <v>4.6638086926975575E-4</v>
      </c>
      <c r="Q6053" s="36">
        <f t="shared" si="496"/>
        <v>2.5544020667939093E-3</v>
      </c>
    </row>
    <row r="6054" spans="1:17" x14ac:dyDescent="0.3">
      <c r="A6054" s="29">
        <v>2208736</v>
      </c>
      <c r="B6054" s="1">
        <v>136</v>
      </c>
      <c r="C6054" s="1" t="s">
        <v>14</v>
      </c>
      <c r="D6054" s="1" t="s">
        <v>59</v>
      </c>
      <c r="E6054" s="1" t="s">
        <v>60</v>
      </c>
      <c r="F6054" s="47">
        <v>1071</v>
      </c>
      <c r="G6054" s="34">
        <v>1664.34</v>
      </c>
      <c r="H6054" s="1" t="s">
        <v>218</v>
      </c>
      <c r="I6054" s="34">
        <v>1.4421E-2</v>
      </c>
      <c r="J6054" s="34">
        <v>1915.8684000000001</v>
      </c>
      <c r="K6054" s="35" t="str">
        <f t="shared" si="492"/>
        <v>Leenderbos, Groote Heide &amp; De Plateaux_H9190</v>
      </c>
      <c r="L6054" s="36">
        <f>VLOOKUP(D6054,DATA!A:F,5,FALSE)</f>
        <v>1.3726988247862192E-2</v>
      </c>
      <c r="M6054" s="37">
        <f>VLOOKUP(D6054,DATA!A:F,6,FALSE)</f>
        <v>1285.5</v>
      </c>
      <c r="N6054" s="36">
        <f t="shared" si="493"/>
        <v>99.451551350401161</v>
      </c>
      <c r="O6054" s="36">
        <f t="shared" si="494"/>
        <v>99.451659313578844</v>
      </c>
      <c r="P6054" s="36">
        <f t="shared" si="495"/>
        <v>1.079631776832457E-4</v>
      </c>
      <c r="Q6054" s="36">
        <f t="shared" si="496"/>
        <v>2.0684324048691567E-3</v>
      </c>
    </row>
    <row r="6055" spans="1:17" x14ac:dyDescent="0.3">
      <c r="A6055" s="30">
        <v>2208740</v>
      </c>
      <c r="B6055" s="14">
        <v>136</v>
      </c>
      <c r="C6055" s="14" t="s">
        <v>14</v>
      </c>
      <c r="D6055" s="14" t="s">
        <v>55</v>
      </c>
      <c r="E6055" s="14" t="s">
        <v>56</v>
      </c>
      <c r="F6055" s="48">
        <v>500</v>
      </c>
      <c r="G6055" s="38">
        <v>968.24</v>
      </c>
      <c r="H6055" s="14" t="s">
        <v>218</v>
      </c>
      <c r="I6055" s="38">
        <v>8.5786999999999999E-3</v>
      </c>
      <c r="J6055" s="38">
        <v>1197.9102</v>
      </c>
      <c r="K6055" s="39" t="str">
        <f t="shared" si="492"/>
        <v>Leenderbos, Groote Heide &amp; De Plateaux_H3130</v>
      </c>
      <c r="L6055" s="40">
        <f>VLOOKUP(D6055,DATA!A:F,5,FALSE)</f>
        <v>0</v>
      </c>
      <c r="M6055" s="41">
        <f>VLOOKUP(D6055,DATA!A:F,6,FALSE)</f>
        <v>3.5</v>
      </c>
      <c r="N6055" s="40">
        <f t="shared" si="493"/>
        <v>50</v>
      </c>
      <c r="O6055" s="40">
        <f t="shared" si="494"/>
        <v>50</v>
      </c>
      <c r="P6055" s="40">
        <f>J6055/10000*I6055</f>
        <v>1.0276512232740001E-3</v>
      </c>
      <c r="Q6055" s="40">
        <f>IF(AND(H6055&lt;&gt;"below",I6055&gt;=0.005),M6055*P6055,0)</f>
        <v>3.5967792814590002E-3</v>
      </c>
    </row>
    <row r="6056" spans="1:17" x14ac:dyDescent="0.3">
      <c r="A6056" s="29">
        <v>2208740</v>
      </c>
      <c r="B6056" s="1">
        <v>136</v>
      </c>
      <c r="C6056" s="1" t="s">
        <v>14</v>
      </c>
      <c r="D6056" s="1" t="s">
        <v>57</v>
      </c>
      <c r="E6056" s="1" t="s">
        <v>58</v>
      </c>
      <c r="F6056" s="47">
        <v>714</v>
      </c>
      <c r="G6056" s="34">
        <v>968.24</v>
      </c>
      <c r="H6056" s="1" t="s">
        <v>218</v>
      </c>
      <c r="I6056" s="34">
        <v>8.5786999999999999E-3</v>
      </c>
      <c r="J6056" s="34">
        <v>88.314980000000006</v>
      </c>
      <c r="K6056" s="35" t="str">
        <f t="shared" si="492"/>
        <v>Leenderbos, Groote Heide &amp; De Plateaux_H3160</v>
      </c>
      <c r="L6056" s="36">
        <f>VLOOKUP(D6056,DATA!A:F,5,FALSE)</f>
        <v>1.0986712608830001E-2</v>
      </c>
      <c r="M6056" s="37">
        <f>VLOOKUP(D6056,DATA!A:F,6,FALSE)</f>
        <v>982</v>
      </c>
      <c r="N6056" s="36">
        <f t="shared" si="493"/>
        <v>46.227752541024159</v>
      </c>
      <c r="O6056" s="36">
        <f t="shared" si="494"/>
        <v>46.230095430260796</v>
      </c>
      <c r="P6056" s="36">
        <f t="shared" si="495"/>
        <v>2.3428892366368359E-3</v>
      </c>
      <c r="Q6056" s="36">
        <f t="shared" si="496"/>
        <v>2.0691221607579743E-3</v>
      </c>
    </row>
    <row r="6057" spans="1:17" x14ac:dyDescent="0.3">
      <c r="A6057" s="29">
        <v>2208740</v>
      </c>
      <c r="B6057" s="1">
        <v>136</v>
      </c>
      <c r="C6057" s="1" t="s">
        <v>14</v>
      </c>
      <c r="D6057" s="1" t="s">
        <v>53</v>
      </c>
      <c r="E6057" s="1" t="s">
        <v>54</v>
      </c>
      <c r="F6057" s="47">
        <v>714</v>
      </c>
      <c r="G6057" s="34">
        <v>968.24</v>
      </c>
      <c r="H6057" s="1" t="s">
        <v>218</v>
      </c>
      <c r="I6057" s="34">
        <v>8.5786999999999999E-3</v>
      </c>
      <c r="J6057" s="34">
        <v>7722.4263000000001</v>
      </c>
      <c r="K6057" s="35" t="str">
        <f t="shared" si="492"/>
        <v>Leenderbos, Groote Heide &amp; De Plateaux_H4030</v>
      </c>
      <c r="L6057" s="36">
        <f>VLOOKUP(D6057,DATA!A:F,5,FALSE)</f>
        <v>1.0986712608830001E-2</v>
      </c>
      <c r="M6057" s="37">
        <f>VLOOKUP(D6057,DATA!A:F,6,FALSE)</f>
        <v>982</v>
      </c>
      <c r="N6057" s="36">
        <f t="shared" si="493"/>
        <v>46.227752541024159</v>
      </c>
      <c r="O6057" s="36">
        <f t="shared" si="494"/>
        <v>46.230095430260796</v>
      </c>
      <c r="P6057" s="36">
        <f t="shared" si="495"/>
        <v>2.3428892366368359E-3</v>
      </c>
      <c r="Q6057" s="36">
        <f t="shared" si="496"/>
        <v>0.18092789458991226</v>
      </c>
    </row>
    <row r="6058" spans="1:17" x14ac:dyDescent="0.3">
      <c r="A6058" s="29">
        <v>2208741</v>
      </c>
      <c r="B6058" s="1">
        <v>136</v>
      </c>
      <c r="C6058" s="1" t="s">
        <v>14</v>
      </c>
      <c r="D6058" s="1" t="s">
        <v>53</v>
      </c>
      <c r="E6058" s="1" t="s">
        <v>54</v>
      </c>
      <c r="F6058" s="47">
        <v>714</v>
      </c>
      <c r="G6058" s="34">
        <v>958.31</v>
      </c>
      <c r="H6058" s="1" t="s">
        <v>218</v>
      </c>
      <c r="I6058" s="34">
        <v>8.5229999999999993E-3</v>
      </c>
      <c r="J6058" s="34">
        <v>2390.0767000000001</v>
      </c>
      <c r="K6058" s="35" t="str">
        <f t="shared" si="492"/>
        <v>Leenderbos, Groote Heide &amp; De Plateaux_H4030</v>
      </c>
      <c r="L6058" s="36">
        <f>VLOOKUP(D6058,DATA!A:F,5,FALSE)</f>
        <v>1.0986712608830001E-2</v>
      </c>
      <c r="M6058" s="37">
        <f>VLOOKUP(D6058,DATA!A:F,6,FALSE)</f>
        <v>982</v>
      </c>
      <c r="N6058" s="36">
        <f t="shared" si="493"/>
        <v>43.529605381017959</v>
      </c>
      <c r="O6058" s="36">
        <f t="shared" si="494"/>
        <v>43.531907185527203</v>
      </c>
      <c r="P6058" s="36">
        <f t="shared" si="495"/>
        <v>2.3018045092442208E-3</v>
      </c>
      <c r="Q6058" s="36">
        <f t="shared" si="496"/>
        <v>5.5014893254995464E-2</v>
      </c>
    </row>
    <row r="6059" spans="1:17" x14ac:dyDescent="0.3">
      <c r="A6059" s="29">
        <v>2208742</v>
      </c>
      <c r="B6059" s="1">
        <v>136</v>
      </c>
      <c r="C6059" s="1" t="s">
        <v>14</v>
      </c>
      <c r="D6059" s="1" t="s">
        <v>53</v>
      </c>
      <c r="E6059" s="1" t="s">
        <v>54</v>
      </c>
      <c r="F6059" s="47">
        <v>714</v>
      </c>
      <c r="G6059" s="34">
        <v>948.45</v>
      </c>
      <c r="H6059" s="1" t="s">
        <v>218</v>
      </c>
      <c r="I6059" s="34">
        <v>8.4527999999999999E-3</v>
      </c>
      <c r="J6059" s="34">
        <v>10000</v>
      </c>
      <c r="K6059" s="35" t="str">
        <f t="shared" si="492"/>
        <v>Leenderbos, Groote Heide &amp; De Plateaux_H4030</v>
      </c>
      <c r="L6059" s="36">
        <f>VLOOKUP(D6059,DATA!A:F,5,FALSE)</f>
        <v>1.0986712608830001E-2</v>
      </c>
      <c r="M6059" s="37">
        <f>VLOOKUP(D6059,DATA!A:F,6,FALSE)</f>
        <v>982</v>
      </c>
      <c r="N6059" s="36">
        <f t="shared" si="493"/>
        <v>40.887833712326007</v>
      </c>
      <c r="O6059" s="36">
        <f t="shared" si="494"/>
        <v>40.890078333262885</v>
      </c>
      <c r="P6059" s="36">
        <f t="shared" si="495"/>
        <v>2.2446209368780501E-3</v>
      </c>
      <c r="Q6059" s="36">
        <f t="shared" si="496"/>
        <v>0.22446209368780501</v>
      </c>
    </row>
    <row r="6060" spans="1:17" x14ac:dyDescent="0.3">
      <c r="A6060" s="29">
        <v>2208743</v>
      </c>
      <c r="B6060" s="1">
        <v>136</v>
      </c>
      <c r="C6060" s="1" t="s">
        <v>14</v>
      </c>
      <c r="D6060" s="1" t="s">
        <v>53</v>
      </c>
      <c r="E6060" s="1" t="s">
        <v>54</v>
      </c>
      <c r="F6060" s="47">
        <v>714</v>
      </c>
      <c r="G6060" s="34">
        <v>1078.01</v>
      </c>
      <c r="H6060" s="1" t="s">
        <v>218</v>
      </c>
      <c r="I6060" s="34">
        <v>9.3766000000000006E-3</v>
      </c>
      <c r="J6060" s="34">
        <v>6714.7334000000001</v>
      </c>
      <c r="K6060" s="35" t="str">
        <f t="shared" si="492"/>
        <v>Leenderbos, Groote Heide &amp; De Plateaux_H4030</v>
      </c>
      <c r="L6060" s="36">
        <f>VLOOKUP(D6060,DATA!A:F,5,FALSE)</f>
        <v>1.0986712608830001E-2</v>
      </c>
      <c r="M6060" s="37">
        <f>VLOOKUP(D6060,DATA!A:F,6,FALSE)</f>
        <v>982</v>
      </c>
      <c r="N6060" s="36">
        <f t="shared" si="493"/>
        <v>74.170213208761183</v>
      </c>
      <c r="O6060" s="36">
        <f t="shared" si="494"/>
        <v>74.172186779460574</v>
      </c>
      <c r="P6060" s="36">
        <f t="shared" si="495"/>
        <v>1.9735706993913027E-3</v>
      </c>
      <c r="Q6060" s="36">
        <f t="shared" si="496"/>
        <v>0.13252001092464138</v>
      </c>
    </row>
    <row r="6061" spans="1:17" x14ac:dyDescent="0.3">
      <c r="A6061" s="29">
        <v>2208745</v>
      </c>
      <c r="B6061" s="1">
        <v>136</v>
      </c>
      <c r="C6061" s="1" t="s">
        <v>14</v>
      </c>
      <c r="D6061" s="1" t="s">
        <v>63</v>
      </c>
      <c r="E6061" s="1" t="s">
        <v>64</v>
      </c>
      <c r="F6061" s="47">
        <v>714</v>
      </c>
      <c r="G6061" s="34">
        <v>1720.63</v>
      </c>
      <c r="H6061" s="1" t="s">
        <v>218</v>
      </c>
      <c r="I6061" s="34">
        <v>1.3376000000000001E-2</v>
      </c>
      <c r="J6061" s="34">
        <v>195.74678</v>
      </c>
      <c r="K6061" s="35" t="str">
        <f t="shared" si="492"/>
        <v>Leenderbos, Groote Heide &amp; De Plateaux_H2310</v>
      </c>
      <c r="L6061" s="36">
        <f>VLOOKUP(D6061,DATA!A:F,5,FALSE)</f>
        <v>1.0986712608830001E-2</v>
      </c>
      <c r="M6061" s="37">
        <f>VLOOKUP(D6061,DATA!A:F,6,FALSE)</f>
        <v>982</v>
      </c>
      <c r="N6061" s="36">
        <f t="shared" si="493"/>
        <v>99.97011038816045</v>
      </c>
      <c r="O6061" s="36">
        <f t="shared" si="494"/>
        <v>99.970114779050675</v>
      </c>
      <c r="P6061" s="36">
        <f t="shared" si="495"/>
        <v>4.3908902256362126E-6</v>
      </c>
      <c r="Q6061" s="36">
        <f t="shared" si="496"/>
        <v>8.5950262300176203E-6</v>
      </c>
    </row>
    <row r="6062" spans="1:17" x14ac:dyDescent="0.3">
      <c r="A6062" s="29">
        <v>2208745</v>
      </c>
      <c r="B6062" s="1">
        <v>136</v>
      </c>
      <c r="C6062" s="1" t="s">
        <v>14</v>
      </c>
      <c r="D6062" s="1" t="s">
        <v>51</v>
      </c>
      <c r="E6062" s="1" t="s">
        <v>52</v>
      </c>
      <c r="F6062" s="47">
        <v>1000</v>
      </c>
      <c r="G6062" s="34">
        <v>1720.63</v>
      </c>
      <c r="H6062" s="1" t="s">
        <v>218</v>
      </c>
      <c r="I6062" s="34">
        <v>1.3376000000000001E-2</v>
      </c>
      <c r="J6062" s="34">
        <v>370.53829999999999</v>
      </c>
      <c r="K6062" s="35" t="str">
        <f t="shared" si="492"/>
        <v>Leenderbos, Groote Heide &amp; De Plateaux_Lg09</v>
      </c>
      <c r="L6062" s="36">
        <f>VLOOKUP(D6062,DATA!A:F,5,FALSE)</f>
        <v>8.4126827976184013E-3</v>
      </c>
      <c r="M6062" s="37">
        <f>VLOOKUP(D6062,DATA!A:F,6,FALSE)</f>
        <v>1350</v>
      </c>
      <c r="N6062" s="36">
        <f t="shared" si="493"/>
        <v>95.762885203712244</v>
      </c>
      <c r="O6062" s="36">
        <f t="shared" si="494"/>
        <v>95.763341772125656</v>
      </c>
      <c r="P6062" s="36">
        <f t="shared" si="495"/>
        <v>4.5656841341212839E-4</v>
      </c>
      <c r="Q6062" s="36">
        <f t="shared" si="496"/>
        <v>1.6917608373942725E-3</v>
      </c>
    </row>
    <row r="6063" spans="1:17" x14ac:dyDescent="0.3">
      <c r="A6063" s="29">
        <v>2210265</v>
      </c>
      <c r="B6063" s="1">
        <v>136</v>
      </c>
      <c r="C6063" s="1" t="s">
        <v>14</v>
      </c>
      <c r="D6063" s="1" t="s">
        <v>59</v>
      </c>
      <c r="E6063" s="1" t="s">
        <v>60</v>
      </c>
      <c r="F6063" s="47">
        <v>1071</v>
      </c>
      <c r="G6063" s="34">
        <v>1552.77</v>
      </c>
      <c r="H6063" s="1" t="s">
        <v>218</v>
      </c>
      <c r="I6063" s="34">
        <v>1.3753E-2</v>
      </c>
      <c r="J6063" s="34">
        <v>2515.7624999999998</v>
      </c>
      <c r="K6063" s="35" t="str">
        <f t="shared" si="492"/>
        <v>Leenderbos, Groote Heide &amp; De Plateaux_H9190</v>
      </c>
      <c r="L6063" s="36">
        <f>VLOOKUP(D6063,DATA!A:F,5,FALSE)</f>
        <v>1.3726988247862192E-2</v>
      </c>
      <c r="M6063" s="37">
        <f>VLOOKUP(D6063,DATA!A:F,6,FALSE)</f>
        <v>1285.5</v>
      </c>
      <c r="N6063" s="36">
        <f t="shared" si="493"/>
        <v>97.512766232591432</v>
      </c>
      <c r="O6063" s="36">
        <f t="shared" si="494"/>
        <v>97.513224070587228</v>
      </c>
      <c r="P6063" s="36">
        <f t="shared" si="495"/>
        <v>4.5783799579623974E-4</v>
      </c>
      <c r="Q6063" s="36">
        <f t="shared" si="496"/>
        <v>1.1518116608993373E-2</v>
      </c>
    </row>
    <row r="6064" spans="1:17" x14ac:dyDescent="0.3">
      <c r="A6064" s="29">
        <v>2210265</v>
      </c>
      <c r="B6064" s="1">
        <v>136</v>
      </c>
      <c r="C6064" s="1" t="s">
        <v>14</v>
      </c>
      <c r="D6064" s="1" t="s">
        <v>51</v>
      </c>
      <c r="E6064" s="1" t="s">
        <v>52</v>
      </c>
      <c r="F6064" s="47">
        <v>1000</v>
      </c>
      <c r="G6064" s="34">
        <v>1552.77</v>
      </c>
      <c r="H6064" s="1" t="s">
        <v>218</v>
      </c>
      <c r="I6064" s="34">
        <v>1.3753E-2</v>
      </c>
      <c r="J6064" s="34">
        <v>820.30349999999999</v>
      </c>
      <c r="K6064" s="35" t="str">
        <f t="shared" si="492"/>
        <v>Leenderbos, Groote Heide &amp; De Plateaux_Lg09</v>
      </c>
      <c r="L6064" s="36">
        <f>VLOOKUP(D6064,DATA!A:F,5,FALSE)</f>
        <v>8.4126827976184013E-3</v>
      </c>
      <c r="M6064" s="37">
        <f>VLOOKUP(D6064,DATA!A:F,6,FALSE)</f>
        <v>1350</v>
      </c>
      <c r="N6064" s="36">
        <f t="shared" si="493"/>
        <v>84.629589406277773</v>
      </c>
      <c r="O6064" s="36">
        <f t="shared" si="494"/>
        <v>84.631094356928983</v>
      </c>
      <c r="P6064" s="36">
        <f t="shared" si="495"/>
        <v>1.5049506512099242E-3</v>
      </c>
      <c r="Q6064" s="36">
        <f t="shared" si="496"/>
        <v>1.23451628651478E-2</v>
      </c>
    </row>
    <row r="6065" spans="1:17" x14ac:dyDescent="0.3">
      <c r="A6065" s="29">
        <v>2210268</v>
      </c>
      <c r="B6065" s="1">
        <v>136</v>
      </c>
      <c r="C6065" s="1" t="s">
        <v>14</v>
      </c>
      <c r="D6065" s="1" t="s">
        <v>53</v>
      </c>
      <c r="E6065" s="1" t="s">
        <v>54</v>
      </c>
      <c r="F6065" s="47">
        <v>714</v>
      </c>
      <c r="G6065" s="34">
        <v>946.21</v>
      </c>
      <c r="H6065" s="1" t="s">
        <v>218</v>
      </c>
      <c r="I6065" s="34">
        <v>8.5042E-3</v>
      </c>
      <c r="J6065" s="34">
        <v>3903.4944</v>
      </c>
      <c r="K6065" s="35" t="str">
        <f t="shared" si="492"/>
        <v>Leenderbos, Groote Heide &amp; De Plateaux_H4030</v>
      </c>
      <c r="L6065" s="36">
        <f>VLOOKUP(D6065,DATA!A:F,5,FALSE)</f>
        <v>1.0986712608830001E-2</v>
      </c>
      <c r="M6065" s="37">
        <f>VLOOKUP(D6065,DATA!A:F,6,FALSE)</f>
        <v>982</v>
      </c>
      <c r="N6065" s="36">
        <f t="shared" si="493"/>
        <v>40.294372876847142</v>
      </c>
      <c r="O6065" s="36">
        <f t="shared" si="494"/>
        <v>40.296620713937486</v>
      </c>
      <c r="P6065" s="36">
        <f t="shared" si="495"/>
        <v>2.2478370903442624E-3</v>
      </c>
      <c r="Q6065" s="36">
        <f t="shared" si="496"/>
        <v>8.7744194942711212E-2</v>
      </c>
    </row>
    <row r="6066" spans="1:17" x14ac:dyDescent="0.3">
      <c r="A6066" s="29">
        <v>2210269</v>
      </c>
      <c r="B6066" s="1">
        <v>136</v>
      </c>
      <c r="C6066" s="1" t="s">
        <v>14</v>
      </c>
      <c r="D6066" s="1" t="s">
        <v>53</v>
      </c>
      <c r="E6066" s="1" t="s">
        <v>54</v>
      </c>
      <c r="F6066" s="47">
        <v>714</v>
      </c>
      <c r="G6066" s="34">
        <v>994.5</v>
      </c>
      <c r="H6066" s="1" t="s">
        <v>218</v>
      </c>
      <c r="I6066" s="34">
        <v>8.8103000000000001E-3</v>
      </c>
      <c r="J6066" s="34">
        <v>803.7414</v>
      </c>
      <c r="K6066" s="35" t="str">
        <f t="shared" si="492"/>
        <v>Leenderbos, Groote Heide &amp; De Plateaux_H4030</v>
      </c>
      <c r="L6066" s="36">
        <f>VLOOKUP(D6066,DATA!A:F,5,FALSE)</f>
        <v>1.0986712608830001E-2</v>
      </c>
      <c r="M6066" s="37">
        <f>VLOOKUP(D6066,DATA!A:F,6,FALSE)</f>
        <v>982</v>
      </c>
      <c r="N6066" s="36">
        <f t="shared" si="493"/>
        <v>53.427961598114621</v>
      </c>
      <c r="O6066" s="36">
        <f t="shared" si="494"/>
        <v>53.430370121524653</v>
      </c>
      <c r="P6066" s="36">
        <f t="shared" si="495"/>
        <v>2.4085234100326147E-3</v>
      </c>
      <c r="Q6066" s="36">
        <f t="shared" si="496"/>
        <v>1.9358299775123877E-2</v>
      </c>
    </row>
    <row r="6067" spans="1:17" x14ac:dyDescent="0.3">
      <c r="A6067" s="29">
        <v>2210270</v>
      </c>
      <c r="B6067" s="1">
        <v>136</v>
      </c>
      <c r="C6067" s="1" t="s">
        <v>14</v>
      </c>
      <c r="D6067" s="1" t="s">
        <v>53</v>
      </c>
      <c r="E6067" s="1" t="s">
        <v>54</v>
      </c>
      <c r="F6067" s="47">
        <v>714</v>
      </c>
      <c r="G6067" s="34">
        <v>911.67</v>
      </c>
      <c r="H6067" s="1" t="s">
        <v>218</v>
      </c>
      <c r="I6067" s="34">
        <v>8.1987999999999991E-3</v>
      </c>
      <c r="J6067" s="34">
        <v>10000</v>
      </c>
      <c r="K6067" s="35" t="str">
        <f t="shared" si="492"/>
        <v>Leenderbos, Groote Heide &amp; De Plateaux_H4030</v>
      </c>
      <c r="L6067" s="36">
        <f>VLOOKUP(D6067,DATA!A:F,5,FALSE)</f>
        <v>1.0986712608830001E-2</v>
      </c>
      <c r="M6067" s="37">
        <f>VLOOKUP(D6067,DATA!A:F,6,FALSE)</f>
        <v>982</v>
      </c>
      <c r="N6067" s="36">
        <f t="shared" si="493"/>
        <v>31.589630461756176</v>
      </c>
      <c r="O6067" s="36">
        <f t="shared" si="494"/>
        <v>31.591577129087515</v>
      </c>
      <c r="P6067" s="36">
        <f t="shared" si="495"/>
        <v>1.9466673313388583E-3</v>
      </c>
      <c r="Q6067" s="36">
        <f t="shared" si="496"/>
        <v>0.19466673313388583</v>
      </c>
    </row>
    <row r="6068" spans="1:17" x14ac:dyDescent="0.3">
      <c r="A6068" s="29">
        <v>2210271</v>
      </c>
      <c r="B6068" s="1">
        <v>136</v>
      </c>
      <c r="C6068" s="1" t="s">
        <v>14</v>
      </c>
      <c r="D6068" s="1" t="s">
        <v>53</v>
      </c>
      <c r="E6068" s="1" t="s">
        <v>54</v>
      </c>
      <c r="F6068" s="47">
        <v>714</v>
      </c>
      <c r="G6068" s="34">
        <v>913.55</v>
      </c>
      <c r="H6068" s="1" t="s">
        <v>218</v>
      </c>
      <c r="I6068" s="34">
        <v>8.0391000000000004E-3</v>
      </c>
      <c r="J6068" s="34">
        <v>10000</v>
      </c>
      <c r="K6068" s="35" t="str">
        <f t="shared" si="492"/>
        <v>Leenderbos, Groote Heide &amp; De Plateaux_H4030</v>
      </c>
      <c r="L6068" s="36">
        <f>VLOOKUP(D6068,DATA!A:F,5,FALSE)</f>
        <v>1.0986712608830001E-2</v>
      </c>
      <c r="M6068" s="37">
        <f>VLOOKUP(D6068,DATA!A:F,6,FALSE)</f>
        <v>982</v>
      </c>
      <c r="N6068" s="36">
        <f t="shared" si="493"/>
        <v>32.037685351599052</v>
      </c>
      <c r="O6068" s="36">
        <f t="shared" si="494"/>
        <v>32.039608493713551</v>
      </c>
      <c r="P6068" s="36">
        <f t="shared" si="495"/>
        <v>1.9231421144993988E-3</v>
      </c>
      <c r="Q6068" s="36">
        <f t="shared" si="496"/>
        <v>0.19231421144993988</v>
      </c>
    </row>
    <row r="6069" spans="1:17" x14ac:dyDescent="0.3">
      <c r="A6069" s="29">
        <v>2210272</v>
      </c>
      <c r="B6069" s="1">
        <v>136</v>
      </c>
      <c r="C6069" s="1" t="s">
        <v>14</v>
      </c>
      <c r="D6069" s="1" t="s">
        <v>63</v>
      </c>
      <c r="E6069" s="1" t="s">
        <v>64</v>
      </c>
      <c r="F6069" s="47">
        <v>714</v>
      </c>
      <c r="G6069" s="34">
        <v>1143.03</v>
      </c>
      <c r="H6069" s="1" t="s">
        <v>218</v>
      </c>
      <c r="I6069" s="34">
        <v>9.7701000000000003E-3</v>
      </c>
      <c r="J6069" s="34">
        <v>5192.6689999999999</v>
      </c>
      <c r="K6069" s="35" t="str">
        <f t="shared" si="492"/>
        <v>Leenderbos, Groote Heide &amp; De Plateaux_H2310</v>
      </c>
      <c r="L6069" s="36">
        <f>VLOOKUP(D6069,DATA!A:F,5,FALSE)</f>
        <v>1.0986712608830001E-2</v>
      </c>
      <c r="M6069" s="37">
        <f>VLOOKUP(D6069,DATA!A:F,6,FALSE)</f>
        <v>982</v>
      </c>
      <c r="N6069" s="36">
        <f t="shared" si="493"/>
        <v>85.435695197051501</v>
      </c>
      <c r="O6069" s="36">
        <f t="shared" si="494"/>
        <v>85.437030806155789</v>
      </c>
      <c r="P6069" s="36">
        <f t="shared" si="495"/>
        <v>1.3356091042879825E-3</v>
      </c>
      <c r="Q6069" s="36">
        <f t="shared" si="496"/>
        <v>6.9353759919539737E-2</v>
      </c>
    </row>
    <row r="6070" spans="1:17" x14ac:dyDescent="0.3">
      <c r="A6070" s="29">
        <v>2210272</v>
      </c>
      <c r="B6070" s="1">
        <v>136</v>
      </c>
      <c r="C6070" s="1" t="s">
        <v>14</v>
      </c>
      <c r="D6070" s="1" t="s">
        <v>53</v>
      </c>
      <c r="E6070" s="1" t="s">
        <v>54</v>
      </c>
      <c r="F6070" s="47">
        <v>714</v>
      </c>
      <c r="G6070" s="34">
        <v>1143.03</v>
      </c>
      <c r="H6070" s="1" t="s">
        <v>218</v>
      </c>
      <c r="I6070" s="34">
        <v>9.7701000000000003E-3</v>
      </c>
      <c r="J6070" s="34">
        <v>2467.3977</v>
      </c>
      <c r="K6070" s="35" t="str">
        <f t="shared" si="492"/>
        <v>Leenderbos, Groote Heide &amp; De Plateaux_H4030</v>
      </c>
      <c r="L6070" s="36">
        <f>VLOOKUP(D6070,DATA!A:F,5,FALSE)</f>
        <v>1.0986712608830001E-2</v>
      </c>
      <c r="M6070" s="37">
        <f>VLOOKUP(D6070,DATA!A:F,6,FALSE)</f>
        <v>982</v>
      </c>
      <c r="N6070" s="36">
        <f t="shared" si="493"/>
        <v>85.435695197051501</v>
      </c>
      <c r="O6070" s="36">
        <f t="shared" si="494"/>
        <v>85.437030806155789</v>
      </c>
      <c r="P6070" s="36">
        <f t="shared" si="495"/>
        <v>1.3356091042879825E-3</v>
      </c>
      <c r="Q6070" s="36">
        <f t="shared" si="496"/>
        <v>3.2954788320192281E-2</v>
      </c>
    </row>
    <row r="6071" spans="1:17" x14ac:dyDescent="0.3">
      <c r="A6071" s="29">
        <v>2211794</v>
      </c>
      <c r="B6071" s="1">
        <v>136</v>
      </c>
      <c r="C6071" s="1" t="s">
        <v>14</v>
      </c>
      <c r="D6071" s="1" t="s">
        <v>59</v>
      </c>
      <c r="E6071" s="1" t="s">
        <v>60</v>
      </c>
      <c r="F6071" s="47">
        <v>1071</v>
      </c>
      <c r="G6071" s="34">
        <v>1587.13</v>
      </c>
      <c r="H6071" s="1" t="s">
        <v>218</v>
      </c>
      <c r="I6071" s="34">
        <v>1.3776E-2</v>
      </c>
      <c r="J6071" s="34">
        <v>993.6454</v>
      </c>
      <c r="K6071" s="35" t="str">
        <f t="shared" si="492"/>
        <v>Leenderbos, Groote Heide &amp; De Plateaux_H9190</v>
      </c>
      <c r="L6071" s="36">
        <f>VLOOKUP(D6071,DATA!A:F,5,FALSE)</f>
        <v>1.3726988247862192E-2</v>
      </c>
      <c r="M6071" s="37">
        <f>VLOOKUP(D6071,DATA!A:F,6,FALSE)</f>
        <v>1285.5</v>
      </c>
      <c r="N6071" s="36">
        <f t="shared" si="493"/>
        <v>98.433398386690442</v>
      </c>
      <c r="O6071" s="36">
        <f t="shared" si="494"/>
        <v>98.433689967990929</v>
      </c>
      <c r="P6071" s="36">
        <f t="shared" si="495"/>
        <v>2.9158130048756448E-4</v>
      </c>
      <c r="Q6071" s="36">
        <f t="shared" si="496"/>
        <v>2.8972841795548623E-3</v>
      </c>
    </row>
    <row r="6072" spans="1:17" x14ac:dyDescent="0.3">
      <c r="A6072" s="30">
        <v>2211797</v>
      </c>
      <c r="B6072" s="14">
        <v>136</v>
      </c>
      <c r="C6072" s="14" t="s">
        <v>14</v>
      </c>
      <c r="D6072" s="14" t="s">
        <v>55</v>
      </c>
      <c r="E6072" s="14" t="s">
        <v>56</v>
      </c>
      <c r="F6072" s="48">
        <v>500</v>
      </c>
      <c r="G6072" s="38">
        <v>1038.9100000000001</v>
      </c>
      <c r="H6072" s="14" t="s">
        <v>218</v>
      </c>
      <c r="I6072" s="38">
        <v>9.2723000000000007E-3</v>
      </c>
      <c r="J6072" s="38">
        <v>213.50800000000001</v>
      </c>
      <c r="K6072" s="39" t="str">
        <f t="shared" si="492"/>
        <v>Leenderbos, Groote Heide &amp; De Plateaux_H3130</v>
      </c>
      <c r="L6072" s="40">
        <f>VLOOKUP(D6072,DATA!A:F,5,FALSE)</f>
        <v>0</v>
      </c>
      <c r="M6072" s="41">
        <f>VLOOKUP(D6072,DATA!A:F,6,FALSE)</f>
        <v>3.5</v>
      </c>
      <c r="N6072" s="40">
        <f t="shared" si="493"/>
        <v>50</v>
      </c>
      <c r="O6072" s="40">
        <f t="shared" si="494"/>
        <v>50</v>
      </c>
      <c r="P6072" s="40">
        <f>J6072/10000*I6072</f>
        <v>1.9797102284000001E-4</v>
      </c>
      <c r="Q6072" s="40">
        <f>IF(AND(H6072&lt;&gt;"below",I6072&gt;=0.005),M6072*P6072,0)</f>
        <v>6.9289857994000005E-4</v>
      </c>
    </row>
    <row r="6073" spans="1:17" x14ac:dyDescent="0.3">
      <c r="A6073" s="29">
        <v>2211798</v>
      </c>
      <c r="B6073" s="1">
        <v>136</v>
      </c>
      <c r="C6073" s="1" t="s">
        <v>14</v>
      </c>
      <c r="D6073" s="1" t="s">
        <v>53</v>
      </c>
      <c r="E6073" s="1" t="s">
        <v>54</v>
      </c>
      <c r="F6073" s="47">
        <v>714</v>
      </c>
      <c r="G6073" s="34">
        <v>989.26</v>
      </c>
      <c r="H6073" s="1" t="s">
        <v>218</v>
      </c>
      <c r="I6073" s="34">
        <v>8.8605999999999997E-3</v>
      </c>
      <c r="J6073" s="34">
        <v>3891.5037000000002</v>
      </c>
      <c r="K6073" s="35" t="str">
        <f t="shared" si="492"/>
        <v>Leenderbos, Groote Heide &amp; De Plateaux_H4030</v>
      </c>
      <c r="L6073" s="36">
        <f>VLOOKUP(D6073,DATA!A:F,5,FALSE)</f>
        <v>1.0986712608830001E-2</v>
      </c>
      <c r="M6073" s="37">
        <f>VLOOKUP(D6073,DATA!A:F,6,FALSE)</f>
        <v>982</v>
      </c>
      <c r="N6073" s="36">
        <f t="shared" si="493"/>
        <v>51.993031774767864</v>
      </c>
      <c r="O6073" s="36">
        <f t="shared" si="494"/>
        <v>51.995461624827179</v>
      </c>
      <c r="P6073" s="36">
        <f t="shared" si="495"/>
        <v>2.429850059314731E-3</v>
      </c>
      <c r="Q6073" s="36">
        <f t="shared" si="496"/>
        <v>9.4557704962684952E-2</v>
      </c>
    </row>
    <row r="6074" spans="1:17" x14ac:dyDescent="0.3">
      <c r="A6074" s="29">
        <v>2211799</v>
      </c>
      <c r="B6074" s="1">
        <v>136</v>
      </c>
      <c r="C6074" s="1" t="s">
        <v>14</v>
      </c>
      <c r="D6074" s="1" t="s">
        <v>53</v>
      </c>
      <c r="E6074" s="1" t="s">
        <v>54</v>
      </c>
      <c r="F6074" s="47">
        <v>714</v>
      </c>
      <c r="G6074" s="34">
        <v>944.77</v>
      </c>
      <c r="H6074" s="1" t="s">
        <v>218</v>
      </c>
      <c r="I6074" s="34">
        <v>8.5254000000000007E-3</v>
      </c>
      <c r="J6074" s="34">
        <v>4736.2969999999996</v>
      </c>
      <c r="K6074" s="35" t="str">
        <f t="shared" si="492"/>
        <v>Leenderbos, Groote Heide &amp; De Plateaux_H4030</v>
      </c>
      <c r="L6074" s="36">
        <f>VLOOKUP(D6074,DATA!A:F,5,FALSE)</f>
        <v>1.0986712608830001E-2</v>
      </c>
      <c r="M6074" s="37">
        <f>VLOOKUP(D6074,DATA!A:F,6,FALSE)</f>
        <v>982</v>
      </c>
      <c r="N6074" s="36">
        <f t="shared" si="493"/>
        <v>39.914345815612386</v>
      </c>
      <c r="O6074" s="36">
        <f t="shared" si="494"/>
        <v>39.916592212253356</v>
      </c>
      <c r="P6074" s="36">
        <f t="shared" si="495"/>
        <v>2.2463966409702607E-3</v>
      </c>
      <c r="Q6074" s="36">
        <f t="shared" si="496"/>
        <v>0.10639601671437521</v>
      </c>
    </row>
    <row r="6075" spans="1:17" x14ac:dyDescent="0.3">
      <c r="A6075" s="29">
        <v>2211800</v>
      </c>
      <c r="B6075" s="1">
        <v>136</v>
      </c>
      <c r="C6075" s="1" t="s">
        <v>14</v>
      </c>
      <c r="D6075" s="1" t="s">
        <v>57</v>
      </c>
      <c r="E6075" s="1" t="s">
        <v>58</v>
      </c>
      <c r="F6075" s="47">
        <v>714</v>
      </c>
      <c r="G6075" s="34">
        <v>882.71</v>
      </c>
      <c r="H6075" s="1" t="s">
        <v>218</v>
      </c>
      <c r="I6075" s="34">
        <v>7.7605E-3</v>
      </c>
      <c r="J6075" s="34">
        <v>1413.8488</v>
      </c>
      <c r="K6075" s="35" t="str">
        <f t="shared" si="492"/>
        <v>Leenderbos, Groote Heide &amp; De Plateaux_H3160</v>
      </c>
      <c r="L6075" s="36">
        <f>VLOOKUP(D6075,DATA!A:F,5,FALSE)</f>
        <v>1.0986712608830001E-2</v>
      </c>
      <c r="M6075" s="37">
        <f>VLOOKUP(D6075,DATA!A:F,6,FALSE)</f>
        <v>982</v>
      </c>
      <c r="N6075" s="36">
        <f t="shared" si="493"/>
        <v>25.145435632113937</v>
      </c>
      <c r="O6075" s="36">
        <f t="shared" si="494"/>
        <v>25.147040517868074</v>
      </c>
      <c r="P6075" s="36">
        <f t="shared" si="495"/>
        <v>1.6048857541370865E-3</v>
      </c>
      <c r="Q6075" s="36">
        <f t="shared" si="496"/>
        <v>2.2690657976238149E-2</v>
      </c>
    </row>
    <row r="6076" spans="1:17" x14ac:dyDescent="0.3">
      <c r="A6076" s="29">
        <v>2211800</v>
      </c>
      <c r="B6076" s="1">
        <v>136</v>
      </c>
      <c r="C6076" s="1" t="s">
        <v>14</v>
      </c>
      <c r="D6076" s="1" t="s">
        <v>53</v>
      </c>
      <c r="E6076" s="1" t="s">
        <v>54</v>
      </c>
      <c r="F6076" s="47">
        <v>714</v>
      </c>
      <c r="G6076" s="34">
        <v>882.71</v>
      </c>
      <c r="H6076" s="1" t="s">
        <v>218</v>
      </c>
      <c r="I6076" s="34">
        <v>7.7605E-3</v>
      </c>
      <c r="J6076" s="34">
        <v>7688.3954999999996</v>
      </c>
      <c r="K6076" s="35" t="str">
        <f t="shared" si="492"/>
        <v>Leenderbos, Groote Heide &amp; De Plateaux_H4030</v>
      </c>
      <c r="L6076" s="36">
        <f>VLOOKUP(D6076,DATA!A:F,5,FALSE)</f>
        <v>1.0986712608830001E-2</v>
      </c>
      <c r="M6076" s="37">
        <f>VLOOKUP(D6076,DATA!A:F,6,FALSE)</f>
        <v>982</v>
      </c>
      <c r="N6076" s="36">
        <f t="shared" si="493"/>
        <v>25.145435632113937</v>
      </c>
      <c r="O6076" s="36">
        <f t="shared" si="494"/>
        <v>25.147040517868074</v>
      </c>
      <c r="P6076" s="36">
        <f t="shared" si="495"/>
        <v>1.6048857541370865E-3</v>
      </c>
      <c r="Q6076" s="36">
        <f t="shared" si="496"/>
        <v>0.1233899641012168</v>
      </c>
    </row>
    <row r="6077" spans="1:17" x14ac:dyDescent="0.3">
      <c r="A6077" s="29">
        <v>2211801</v>
      </c>
      <c r="B6077" s="1">
        <v>136</v>
      </c>
      <c r="C6077" s="1" t="s">
        <v>14</v>
      </c>
      <c r="D6077" s="1" t="s">
        <v>63</v>
      </c>
      <c r="E6077" s="1" t="s">
        <v>64</v>
      </c>
      <c r="F6077" s="47">
        <v>714</v>
      </c>
      <c r="G6077" s="34">
        <v>920.35</v>
      </c>
      <c r="H6077" s="1" t="s">
        <v>218</v>
      </c>
      <c r="I6077" s="34">
        <v>8.0888000000000002E-3</v>
      </c>
      <c r="J6077" s="34">
        <v>613.63160000000005</v>
      </c>
      <c r="K6077" s="35" t="str">
        <f t="shared" si="492"/>
        <v>Leenderbos, Groote Heide &amp; De Plateaux_H2310</v>
      </c>
      <c r="L6077" s="36">
        <f>VLOOKUP(D6077,DATA!A:F,5,FALSE)</f>
        <v>1.0986712608830001E-2</v>
      </c>
      <c r="M6077" s="37">
        <f>VLOOKUP(D6077,DATA!A:F,6,FALSE)</f>
        <v>982</v>
      </c>
      <c r="N6077" s="36">
        <f t="shared" si="493"/>
        <v>33.685729328482225</v>
      </c>
      <c r="O6077" s="36">
        <f t="shared" si="494"/>
        <v>33.687714559766192</v>
      </c>
      <c r="P6077" s="36">
        <f t="shared" si="495"/>
        <v>1.9852312839674369E-3</v>
      </c>
      <c r="Q6077" s="36">
        <f t="shared" si="496"/>
        <v>1.2182006491509927E-2</v>
      </c>
    </row>
    <row r="6078" spans="1:17" x14ac:dyDescent="0.3">
      <c r="A6078" s="29">
        <v>2211801</v>
      </c>
      <c r="B6078" s="1">
        <v>136</v>
      </c>
      <c r="C6078" s="1" t="s">
        <v>14</v>
      </c>
      <c r="D6078" s="1" t="s">
        <v>57</v>
      </c>
      <c r="E6078" s="1" t="s">
        <v>58</v>
      </c>
      <c r="F6078" s="47">
        <v>714</v>
      </c>
      <c r="G6078" s="34">
        <v>920.35</v>
      </c>
      <c r="H6078" s="1" t="s">
        <v>218</v>
      </c>
      <c r="I6078" s="34">
        <v>8.0888000000000002E-3</v>
      </c>
      <c r="J6078" s="34">
        <v>543.77094</v>
      </c>
      <c r="K6078" s="35" t="str">
        <f t="shared" si="492"/>
        <v>Leenderbos, Groote Heide &amp; De Plateaux_H3160</v>
      </c>
      <c r="L6078" s="36">
        <f>VLOOKUP(D6078,DATA!A:F,5,FALSE)</f>
        <v>1.0986712608830001E-2</v>
      </c>
      <c r="M6078" s="37">
        <f>VLOOKUP(D6078,DATA!A:F,6,FALSE)</f>
        <v>982</v>
      </c>
      <c r="N6078" s="36">
        <f t="shared" si="493"/>
        <v>33.685729328482225</v>
      </c>
      <c r="O6078" s="36">
        <f t="shared" si="494"/>
        <v>33.687714559766192</v>
      </c>
      <c r="P6078" s="36">
        <f t="shared" si="495"/>
        <v>1.9852312839674369E-3</v>
      </c>
      <c r="Q6078" s="36">
        <f t="shared" si="496"/>
        <v>1.07951108140038E-2</v>
      </c>
    </row>
    <row r="6079" spans="1:17" x14ac:dyDescent="0.3">
      <c r="A6079" s="29">
        <v>2211801</v>
      </c>
      <c r="B6079" s="1">
        <v>136</v>
      </c>
      <c r="C6079" s="1" t="s">
        <v>14</v>
      </c>
      <c r="D6079" s="1" t="s">
        <v>53</v>
      </c>
      <c r="E6079" s="1" t="s">
        <v>54</v>
      </c>
      <c r="F6079" s="47">
        <v>714</v>
      </c>
      <c r="G6079" s="34">
        <v>920.35</v>
      </c>
      <c r="H6079" s="1" t="s">
        <v>218</v>
      </c>
      <c r="I6079" s="34">
        <v>8.0888000000000002E-3</v>
      </c>
      <c r="J6079" s="34">
        <v>6666.4966000000004</v>
      </c>
      <c r="K6079" s="35" t="str">
        <f t="shared" si="492"/>
        <v>Leenderbos, Groote Heide &amp; De Plateaux_H4030</v>
      </c>
      <c r="L6079" s="36">
        <f>VLOOKUP(D6079,DATA!A:F,5,FALSE)</f>
        <v>1.0986712608830001E-2</v>
      </c>
      <c r="M6079" s="37">
        <f>VLOOKUP(D6079,DATA!A:F,6,FALSE)</f>
        <v>982</v>
      </c>
      <c r="N6079" s="36">
        <f t="shared" si="493"/>
        <v>33.685729328482225</v>
      </c>
      <c r="O6079" s="36">
        <f t="shared" si="494"/>
        <v>33.687714559766192</v>
      </c>
      <c r="P6079" s="36">
        <f t="shared" si="495"/>
        <v>1.9852312839674369E-3</v>
      </c>
      <c r="Q6079" s="36">
        <f t="shared" si="496"/>
        <v>0.13234537604782554</v>
      </c>
    </row>
    <row r="6080" spans="1:17" x14ac:dyDescent="0.3">
      <c r="A6080" s="29">
        <v>2211802</v>
      </c>
      <c r="B6080" s="1">
        <v>136</v>
      </c>
      <c r="C6080" s="1" t="s">
        <v>14</v>
      </c>
      <c r="D6080" s="1" t="s">
        <v>63</v>
      </c>
      <c r="E6080" s="1" t="s">
        <v>64</v>
      </c>
      <c r="F6080" s="47">
        <v>714</v>
      </c>
      <c r="G6080" s="34">
        <v>1249.77</v>
      </c>
      <c r="H6080" s="1" t="s">
        <v>218</v>
      </c>
      <c r="I6080" s="34">
        <v>1.03842E-2</v>
      </c>
      <c r="J6080" s="34">
        <v>615.16376000000002</v>
      </c>
      <c r="K6080" s="35" t="str">
        <f t="shared" si="492"/>
        <v>Leenderbos, Groote Heide &amp; De Plateaux_H2310</v>
      </c>
      <c r="L6080" s="36">
        <f>VLOOKUP(D6080,DATA!A:F,5,FALSE)</f>
        <v>1.0986712608830001E-2</v>
      </c>
      <c r="M6080" s="37">
        <f>VLOOKUP(D6080,DATA!A:F,6,FALSE)</f>
        <v>982</v>
      </c>
      <c r="N6080" s="36">
        <f t="shared" si="493"/>
        <v>94.987983358448574</v>
      </c>
      <c r="O6080" s="36">
        <f t="shared" si="494"/>
        <v>94.988526483318452</v>
      </c>
      <c r="P6080" s="36">
        <f t="shared" si="495"/>
        <v>5.4312486987839748E-4</v>
      </c>
      <c r="Q6080" s="36">
        <f t="shared" si="496"/>
        <v>3.3411073710390578E-3</v>
      </c>
    </row>
    <row r="6081" spans="1:17" x14ac:dyDescent="0.3">
      <c r="A6081" s="29">
        <v>2211802</v>
      </c>
      <c r="B6081" s="1">
        <v>136</v>
      </c>
      <c r="C6081" s="1" t="s">
        <v>14</v>
      </c>
      <c r="D6081" s="1" t="s">
        <v>51</v>
      </c>
      <c r="E6081" s="1" t="s">
        <v>52</v>
      </c>
      <c r="F6081" s="47">
        <v>1000</v>
      </c>
      <c r="G6081" s="34">
        <v>1249.77</v>
      </c>
      <c r="H6081" s="1" t="s">
        <v>218</v>
      </c>
      <c r="I6081" s="34">
        <v>1.03842E-2</v>
      </c>
      <c r="J6081" s="34">
        <v>321.73415999999997</v>
      </c>
      <c r="K6081" s="35" t="str">
        <f t="shared" si="492"/>
        <v>Leenderbos, Groote Heide &amp; De Plateaux_Lg09</v>
      </c>
      <c r="L6081" s="36">
        <f>VLOOKUP(D6081,DATA!A:F,5,FALSE)</f>
        <v>8.4126827976184013E-3</v>
      </c>
      <c r="M6081" s="37">
        <f>VLOOKUP(D6081,DATA!A:F,6,FALSE)</f>
        <v>1350</v>
      </c>
      <c r="N6081" s="36">
        <f t="shared" si="493"/>
        <v>30.086058290930414</v>
      </c>
      <c r="O6081" s="36">
        <f t="shared" si="494"/>
        <v>30.087895862207631</v>
      </c>
      <c r="P6081" s="36">
        <f t="shared" si="495"/>
        <v>1.83757127721762E-3</v>
      </c>
      <c r="Q6081" s="36">
        <f t="shared" si="496"/>
        <v>5.9120945131573809E-3</v>
      </c>
    </row>
    <row r="6082" spans="1:17" x14ac:dyDescent="0.3">
      <c r="A6082" s="29">
        <v>2213323</v>
      </c>
      <c r="B6082" s="1">
        <v>136</v>
      </c>
      <c r="C6082" s="1" t="s">
        <v>14</v>
      </c>
      <c r="D6082" s="1" t="s">
        <v>51</v>
      </c>
      <c r="E6082" s="1" t="s">
        <v>52</v>
      </c>
      <c r="F6082" s="47">
        <v>1000</v>
      </c>
      <c r="G6082" s="34">
        <v>1639.37</v>
      </c>
      <c r="H6082" s="1" t="s">
        <v>218</v>
      </c>
      <c r="I6082" s="34">
        <v>1.4614E-2</v>
      </c>
      <c r="J6082" s="34">
        <v>429.69646999999998</v>
      </c>
      <c r="K6082" s="35" t="str">
        <f t="shared" si="492"/>
        <v>Leenderbos, Groote Heide &amp; De Plateaux_Lg09</v>
      </c>
      <c r="L6082" s="36">
        <f>VLOOKUP(D6082,DATA!A:F,5,FALSE)</f>
        <v>8.4126827976184013E-3</v>
      </c>
      <c r="M6082" s="37">
        <f>VLOOKUP(D6082,DATA!A:F,6,FALSE)</f>
        <v>1350</v>
      </c>
      <c r="N6082" s="36">
        <f t="shared" si="493"/>
        <v>91.941151401321321</v>
      </c>
      <c r="O6082" s="36">
        <f t="shared" si="494"/>
        <v>91.942062287596229</v>
      </c>
      <c r="P6082" s="36">
        <f t="shared" si="495"/>
        <v>9.1088627490876206E-4</v>
      </c>
      <c r="Q6082" s="36">
        <f t="shared" si="496"/>
        <v>3.9140461689974463E-3</v>
      </c>
    </row>
    <row r="6083" spans="1:17" x14ac:dyDescent="0.3">
      <c r="A6083" s="30">
        <v>2213326</v>
      </c>
      <c r="B6083" s="14">
        <v>136</v>
      </c>
      <c r="C6083" s="14" t="s">
        <v>14</v>
      </c>
      <c r="D6083" s="14" t="s">
        <v>55</v>
      </c>
      <c r="E6083" s="14" t="s">
        <v>56</v>
      </c>
      <c r="F6083" s="48">
        <v>500</v>
      </c>
      <c r="G6083" s="38">
        <v>1056.03</v>
      </c>
      <c r="H6083" s="14" t="s">
        <v>218</v>
      </c>
      <c r="I6083" s="38">
        <v>9.5181999999999992E-3</v>
      </c>
      <c r="J6083" s="38">
        <v>3104.3717999999999</v>
      </c>
      <c r="K6083" s="39" t="str">
        <f t="shared" ref="K6083:K6146" si="497">_xlfn.CONCAT(C6083,"_",D6083)</f>
        <v>Leenderbos, Groote Heide &amp; De Plateaux_H3130</v>
      </c>
      <c r="L6083" s="40">
        <f>VLOOKUP(D6083,DATA!A:F,5,FALSE)</f>
        <v>0</v>
      </c>
      <c r="M6083" s="41">
        <f>VLOOKUP(D6083,DATA!A:F,6,FALSE)</f>
        <v>3.5</v>
      </c>
      <c r="N6083" s="40">
        <f t="shared" ref="N6083:N6146" si="498">100/(1+EXP(-L6083*(G6083-M6083)))</f>
        <v>50</v>
      </c>
      <c r="O6083" s="40">
        <f t="shared" ref="O6083:O6146" si="499">100/(1+EXP(-L6083*((G6083+I6083)-M6083)))</f>
        <v>50</v>
      </c>
      <c r="P6083" s="40">
        <f>J6083/10000*I6083</f>
        <v>2.9548031666759996E-3</v>
      </c>
      <c r="Q6083" s="40">
        <f>IF(AND(H6083&lt;&gt;"below",I6083&gt;=0.005),M6083*P6083,0)</f>
        <v>1.0341811083365999E-2</v>
      </c>
    </row>
    <row r="6084" spans="1:17" x14ac:dyDescent="0.3">
      <c r="A6084" s="29">
        <v>2213327</v>
      </c>
      <c r="B6084" s="1">
        <v>136</v>
      </c>
      <c r="C6084" s="1" t="s">
        <v>14</v>
      </c>
      <c r="D6084" s="1" t="s">
        <v>53</v>
      </c>
      <c r="E6084" s="1" t="s">
        <v>54</v>
      </c>
      <c r="F6084" s="47">
        <v>714</v>
      </c>
      <c r="G6084" s="34">
        <v>1006.14</v>
      </c>
      <c r="H6084" s="1" t="s">
        <v>218</v>
      </c>
      <c r="I6084" s="34">
        <v>9.0404000000000005E-3</v>
      </c>
      <c r="J6084" s="34">
        <v>952.93835000000001</v>
      </c>
      <c r="K6084" s="35" t="str">
        <f t="shared" si="497"/>
        <v>Leenderbos, Groote Heide &amp; De Plateaux_H4030</v>
      </c>
      <c r="L6084" s="36">
        <f>VLOOKUP(D6084,DATA!A:F,5,FALSE)</f>
        <v>1.0986712608830001E-2</v>
      </c>
      <c r="M6084" s="37">
        <f>VLOOKUP(D6084,DATA!A:F,6,FALSE)</f>
        <v>982</v>
      </c>
      <c r="N6084" s="36">
        <f t="shared" si="498"/>
        <v>56.591886159483877</v>
      </c>
      <c r="O6084" s="36">
        <f t="shared" si="499"/>
        <v>56.594326091082195</v>
      </c>
      <c r="P6084" s="36">
        <f t="shared" ref="P6084:P6146" si="500">O6084-N6084</f>
        <v>2.4399315983174574E-3</v>
      </c>
      <c r="Q6084" s="36">
        <f t="shared" ref="Q6084:Q6146" si="501">IF(AND(H6084&lt;&gt;"below",I6084&gt;=0.005),J6084*P6084/100,0)</f>
        <v>2.3251043914135006E-2</v>
      </c>
    </row>
    <row r="6085" spans="1:17" x14ac:dyDescent="0.3">
      <c r="A6085" s="29">
        <v>2213328</v>
      </c>
      <c r="B6085" s="1">
        <v>136</v>
      </c>
      <c r="C6085" s="1" t="s">
        <v>14</v>
      </c>
      <c r="D6085" s="1" t="s">
        <v>57</v>
      </c>
      <c r="E6085" s="1" t="s">
        <v>58</v>
      </c>
      <c r="F6085" s="47">
        <v>714</v>
      </c>
      <c r="G6085" s="34">
        <v>886.26</v>
      </c>
      <c r="H6085" s="1" t="s">
        <v>218</v>
      </c>
      <c r="I6085" s="34">
        <v>7.8732999999999997E-3</v>
      </c>
      <c r="J6085" s="34">
        <v>204.27289999999999</v>
      </c>
      <c r="K6085" s="35" t="str">
        <f t="shared" si="497"/>
        <v>Leenderbos, Groote Heide &amp; De Plateaux_H3160</v>
      </c>
      <c r="L6085" s="36">
        <f>VLOOKUP(D6085,DATA!A:F,5,FALSE)</f>
        <v>1.0986712608830001E-2</v>
      </c>
      <c r="M6085" s="37">
        <f>VLOOKUP(D6085,DATA!A:F,6,FALSE)</f>
        <v>982</v>
      </c>
      <c r="N6085" s="36">
        <f t="shared" si="498"/>
        <v>25.886658077956721</v>
      </c>
      <c r="O6085" s="36">
        <f t="shared" si="499"/>
        <v>25.888317687819519</v>
      </c>
      <c r="P6085" s="36">
        <f t="shared" si="500"/>
        <v>1.6596098627985612E-3</v>
      </c>
      <c r="Q6085" s="36">
        <f t="shared" si="501"/>
        <v>3.3901331954246418E-3</v>
      </c>
    </row>
    <row r="6086" spans="1:17" x14ac:dyDescent="0.3">
      <c r="A6086" s="29">
        <v>2213328</v>
      </c>
      <c r="B6086" s="1">
        <v>136</v>
      </c>
      <c r="C6086" s="1" t="s">
        <v>14</v>
      </c>
      <c r="D6086" s="1" t="s">
        <v>53</v>
      </c>
      <c r="E6086" s="1" t="s">
        <v>54</v>
      </c>
      <c r="F6086" s="47">
        <v>714</v>
      </c>
      <c r="G6086" s="34">
        <v>886.26</v>
      </c>
      <c r="H6086" s="1" t="s">
        <v>218</v>
      </c>
      <c r="I6086" s="34">
        <v>7.8732999999999997E-3</v>
      </c>
      <c r="J6086" s="34">
        <v>9105.4639999999999</v>
      </c>
      <c r="K6086" s="35" t="str">
        <f t="shared" si="497"/>
        <v>Leenderbos, Groote Heide &amp; De Plateaux_H4030</v>
      </c>
      <c r="L6086" s="36">
        <f>VLOOKUP(D6086,DATA!A:F,5,FALSE)</f>
        <v>1.0986712608830001E-2</v>
      </c>
      <c r="M6086" s="37">
        <f>VLOOKUP(D6086,DATA!A:F,6,FALSE)</f>
        <v>982</v>
      </c>
      <c r="N6086" s="36">
        <f t="shared" si="498"/>
        <v>25.886658077956721</v>
      </c>
      <c r="O6086" s="36">
        <f t="shared" si="499"/>
        <v>25.888317687819519</v>
      </c>
      <c r="P6086" s="36">
        <f t="shared" si="500"/>
        <v>1.6596098627985612E-3</v>
      </c>
      <c r="Q6086" s="36">
        <f t="shared" si="501"/>
        <v>0.15111517859757237</v>
      </c>
    </row>
    <row r="6087" spans="1:17" x14ac:dyDescent="0.3">
      <c r="A6087" s="29">
        <v>2213329</v>
      </c>
      <c r="B6087" s="1">
        <v>136</v>
      </c>
      <c r="C6087" s="1" t="s">
        <v>14</v>
      </c>
      <c r="D6087" s="1" t="s">
        <v>63</v>
      </c>
      <c r="E6087" s="1" t="s">
        <v>64</v>
      </c>
      <c r="F6087" s="47">
        <v>714</v>
      </c>
      <c r="G6087" s="34">
        <v>886.68</v>
      </c>
      <c r="H6087" s="1" t="s">
        <v>218</v>
      </c>
      <c r="I6087" s="34">
        <v>7.7117000000000002E-3</v>
      </c>
      <c r="J6087" s="34">
        <v>3454.8577</v>
      </c>
      <c r="K6087" s="35" t="str">
        <f t="shared" si="497"/>
        <v>Leenderbos, Groote Heide &amp; De Plateaux_H2310</v>
      </c>
      <c r="L6087" s="36">
        <f>VLOOKUP(D6087,DATA!A:F,5,FALSE)</f>
        <v>1.0986712608830001E-2</v>
      </c>
      <c r="M6087" s="37">
        <f>VLOOKUP(D6087,DATA!A:F,6,FALSE)</f>
        <v>982</v>
      </c>
      <c r="N6087" s="36">
        <f t="shared" si="498"/>
        <v>25.975286327553697</v>
      </c>
      <c r="O6087" s="36">
        <f t="shared" si="499"/>
        <v>25.976915487823408</v>
      </c>
      <c r="P6087" s="36">
        <f t="shared" si="500"/>
        <v>1.6291602697116048E-3</v>
      </c>
      <c r="Q6087" s="36">
        <f t="shared" si="501"/>
        <v>5.6285169023472144E-2</v>
      </c>
    </row>
    <row r="6088" spans="1:17" x14ac:dyDescent="0.3">
      <c r="A6088" s="29">
        <v>2213329</v>
      </c>
      <c r="B6088" s="1">
        <v>136</v>
      </c>
      <c r="C6088" s="1" t="s">
        <v>14</v>
      </c>
      <c r="D6088" s="1" t="s">
        <v>57</v>
      </c>
      <c r="E6088" s="1" t="s">
        <v>58</v>
      </c>
      <c r="F6088" s="47">
        <v>714</v>
      </c>
      <c r="G6088" s="34">
        <v>886.68</v>
      </c>
      <c r="H6088" s="1" t="s">
        <v>218</v>
      </c>
      <c r="I6088" s="34">
        <v>7.7117000000000002E-3</v>
      </c>
      <c r="J6088" s="34">
        <v>208.69843</v>
      </c>
      <c r="K6088" s="35" t="str">
        <f t="shared" si="497"/>
        <v>Leenderbos, Groote Heide &amp; De Plateaux_H3160</v>
      </c>
      <c r="L6088" s="36">
        <f>VLOOKUP(D6088,DATA!A:F,5,FALSE)</f>
        <v>1.0986712608830001E-2</v>
      </c>
      <c r="M6088" s="37">
        <f>VLOOKUP(D6088,DATA!A:F,6,FALSE)</f>
        <v>982</v>
      </c>
      <c r="N6088" s="36">
        <f t="shared" si="498"/>
        <v>25.975286327553697</v>
      </c>
      <c r="O6088" s="36">
        <f t="shared" si="499"/>
        <v>25.976915487823408</v>
      </c>
      <c r="P6088" s="36">
        <f t="shared" si="500"/>
        <v>1.6291602697116048E-3</v>
      </c>
      <c r="Q6088" s="36">
        <f t="shared" si="501"/>
        <v>3.4000319050718846E-3</v>
      </c>
    </row>
    <row r="6089" spans="1:17" x14ac:dyDescent="0.3">
      <c r="A6089" s="29">
        <v>2213329</v>
      </c>
      <c r="B6089" s="1">
        <v>136</v>
      </c>
      <c r="C6089" s="1" t="s">
        <v>14</v>
      </c>
      <c r="D6089" s="1" t="s">
        <v>53</v>
      </c>
      <c r="E6089" s="1" t="s">
        <v>54</v>
      </c>
      <c r="F6089" s="47">
        <v>714</v>
      </c>
      <c r="G6089" s="34">
        <v>886.68</v>
      </c>
      <c r="H6089" s="1" t="s">
        <v>218</v>
      </c>
      <c r="I6089" s="34">
        <v>7.7117000000000002E-3</v>
      </c>
      <c r="J6089" s="34">
        <v>3917.3679999999999</v>
      </c>
      <c r="K6089" s="35" t="str">
        <f t="shared" si="497"/>
        <v>Leenderbos, Groote Heide &amp; De Plateaux_H4030</v>
      </c>
      <c r="L6089" s="36">
        <f>VLOOKUP(D6089,DATA!A:F,5,FALSE)</f>
        <v>1.0986712608830001E-2</v>
      </c>
      <c r="M6089" s="37">
        <f>VLOOKUP(D6089,DATA!A:F,6,FALSE)</f>
        <v>982</v>
      </c>
      <c r="N6089" s="36">
        <f t="shared" si="498"/>
        <v>25.975286327553697</v>
      </c>
      <c r="O6089" s="36">
        <f t="shared" si="499"/>
        <v>25.976915487823408</v>
      </c>
      <c r="P6089" s="36">
        <f t="shared" si="500"/>
        <v>1.6291602697116048E-3</v>
      </c>
      <c r="Q6089" s="36">
        <f t="shared" si="501"/>
        <v>6.3820203074396092E-2</v>
      </c>
    </row>
    <row r="6090" spans="1:17" x14ac:dyDescent="0.3">
      <c r="A6090" s="29">
        <v>2213330</v>
      </c>
      <c r="B6090" s="1">
        <v>136</v>
      </c>
      <c r="C6090" s="1" t="s">
        <v>14</v>
      </c>
      <c r="D6090" s="1" t="s">
        <v>63</v>
      </c>
      <c r="E6090" s="1" t="s">
        <v>64</v>
      </c>
      <c r="F6090" s="47">
        <v>714</v>
      </c>
      <c r="G6090" s="34">
        <v>948.24</v>
      </c>
      <c r="H6090" s="1" t="s">
        <v>218</v>
      </c>
      <c r="I6090" s="34">
        <v>8.2626999999999996E-3</v>
      </c>
      <c r="J6090" s="34">
        <v>9466.6080000000002</v>
      </c>
      <c r="K6090" s="35" t="str">
        <f t="shared" si="497"/>
        <v>Leenderbos, Groote Heide &amp; De Plateaux_H2310</v>
      </c>
      <c r="L6090" s="36">
        <f>VLOOKUP(D6090,DATA!A:F,5,FALSE)</f>
        <v>1.0986712608830001E-2</v>
      </c>
      <c r="M6090" s="37">
        <f>VLOOKUP(D6090,DATA!A:F,6,FALSE)</f>
        <v>982</v>
      </c>
      <c r="N6090" s="36">
        <f t="shared" si="498"/>
        <v>40.832080929643709</v>
      </c>
      <c r="O6090" s="36">
        <f t="shared" si="499"/>
        <v>40.834274144465923</v>
      </c>
      <c r="P6090" s="36">
        <f t="shared" si="500"/>
        <v>2.1932148222134629E-3</v>
      </c>
      <c r="Q6090" s="36">
        <f t="shared" si="501"/>
        <v>0.20762304981684548</v>
      </c>
    </row>
    <row r="6091" spans="1:17" x14ac:dyDescent="0.3">
      <c r="A6091" s="29">
        <v>2213332</v>
      </c>
      <c r="B6091" s="1">
        <v>136</v>
      </c>
      <c r="C6091" s="1" t="s">
        <v>14</v>
      </c>
      <c r="D6091" s="1" t="s">
        <v>63</v>
      </c>
      <c r="E6091" s="1" t="s">
        <v>64</v>
      </c>
      <c r="F6091" s="47">
        <v>714</v>
      </c>
      <c r="G6091" s="34">
        <v>1828.76</v>
      </c>
      <c r="H6091" s="1" t="s">
        <v>218</v>
      </c>
      <c r="I6091" s="34">
        <v>1.29178E-2</v>
      </c>
      <c r="J6091" s="34">
        <v>1526.7750000000001</v>
      </c>
      <c r="K6091" s="35" t="str">
        <f t="shared" si="497"/>
        <v>Leenderbos, Groote Heide &amp; De Plateaux_H2310</v>
      </c>
      <c r="L6091" s="36">
        <f>VLOOKUP(D6091,DATA!A:F,5,FALSE)</f>
        <v>1.0986712608830001E-2</v>
      </c>
      <c r="M6091" s="37">
        <f>VLOOKUP(D6091,DATA!A:F,6,FALSE)</f>
        <v>982</v>
      </c>
      <c r="N6091" s="36">
        <f t="shared" si="498"/>
        <v>99.990886784980773</v>
      </c>
      <c r="O6091" s="36">
        <f t="shared" si="499"/>
        <v>99.990888078156502</v>
      </c>
      <c r="P6091" s="36">
        <f t="shared" si="500"/>
        <v>1.2931757282785838E-6</v>
      </c>
      <c r="Q6091" s="36">
        <f t="shared" si="501"/>
        <v>1.9743883725425351E-5</v>
      </c>
    </row>
    <row r="6092" spans="1:17" x14ac:dyDescent="0.3">
      <c r="A6092" s="30">
        <v>2214856</v>
      </c>
      <c r="B6092" s="14">
        <v>136</v>
      </c>
      <c r="C6092" s="14" t="s">
        <v>14</v>
      </c>
      <c r="D6092" s="14" t="s">
        <v>55</v>
      </c>
      <c r="E6092" s="14" t="s">
        <v>56</v>
      </c>
      <c r="F6092" s="48">
        <v>500</v>
      </c>
      <c r="G6092" s="38">
        <v>1003.55</v>
      </c>
      <c r="H6092" s="14" t="s">
        <v>218</v>
      </c>
      <c r="I6092" s="38">
        <v>9.0673999999999998E-3</v>
      </c>
      <c r="J6092" s="38">
        <v>23.771370000000001</v>
      </c>
      <c r="K6092" s="39" t="str">
        <f t="shared" si="497"/>
        <v>Leenderbos, Groote Heide &amp; De Plateaux_H3130</v>
      </c>
      <c r="L6092" s="40">
        <f>VLOOKUP(D6092,DATA!A:F,5,FALSE)</f>
        <v>0</v>
      </c>
      <c r="M6092" s="41">
        <f>VLOOKUP(D6092,DATA!A:F,6,FALSE)</f>
        <v>3.5</v>
      </c>
      <c r="N6092" s="40">
        <f t="shared" si="498"/>
        <v>50</v>
      </c>
      <c r="O6092" s="40">
        <f t="shared" si="499"/>
        <v>50</v>
      </c>
      <c r="P6092" s="40">
        <f>J6092/10000*I6092</f>
        <v>2.15544520338E-5</v>
      </c>
      <c r="Q6092" s="40">
        <f>IF(AND(H6092&lt;&gt;"below",I6092&gt;=0.005),M6092*P6092,0)</f>
        <v>7.5440582118299997E-5</v>
      </c>
    </row>
    <row r="6093" spans="1:17" x14ac:dyDescent="0.3">
      <c r="A6093" s="29">
        <v>2214856</v>
      </c>
      <c r="B6093" s="1">
        <v>136</v>
      </c>
      <c r="C6093" s="1" t="s">
        <v>14</v>
      </c>
      <c r="D6093" s="1" t="s">
        <v>53</v>
      </c>
      <c r="E6093" s="1" t="s">
        <v>54</v>
      </c>
      <c r="F6093" s="47">
        <v>714</v>
      </c>
      <c r="G6093" s="34">
        <v>1003.55</v>
      </c>
      <c r="H6093" s="1" t="s">
        <v>218</v>
      </c>
      <c r="I6093" s="34">
        <v>9.0673999999999998E-3</v>
      </c>
      <c r="J6093" s="34">
        <v>3392.587</v>
      </c>
      <c r="K6093" s="35" t="str">
        <f t="shared" si="497"/>
        <v>Leenderbos, Groote Heide &amp; De Plateaux_H4030</v>
      </c>
      <c r="L6093" s="36">
        <f>VLOOKUP(D6093,DATA!A:F,5,FALSE)</f>
        <v>1.0986712608830001E-2</v>
      </c>
      <c r="M6093" s="37">
        <f>VLOOKUP(D6093,DATA!A:F,6,FALSE)</f>
        <v>982</v>
      </c>
      <c r="N6093" s="36">
        <f t="shared" si="498"/>
        <v>55.891594987868977</v>
      </c>
      <c r="O6093" s="36">
        <f t="shared" si="499"/>
        <v>55.894050917091477</v>
      </c>
      <c r="P6093" s="36">
        <f t="shared" si="500"/>
        <v>2.4559292224992646E-3</v>
      </c>
      <c r="Q6093" s="36">
        <f t="shared" si="501"/>
        <v>8.3319535531711134E-2</v>
      </c>
    </row>
    <row r="6094" spans="1:17" x14ac:dyDescent="0.3">
      <c r="A6094" s="29">
        <v>2214857</v>
      </c>
      <c r="B6094" s="1">
        <v>136</v>
      </c>
      <c r="C6094" s="1" t="s">
        <v>14</v>
      </c>
      <c r="D6094" s="1" t="s">
        <v>53</v>
      </c>
      <c r="E6094" s="1" t="s">
        <v>54</v>
      </c>
      <c r="F6094" s="47">
        <v>714</v>
      </c>
      <c r="G6094" s="34">
        <v>909.49</v>
      </c>
      <c r="H6094" s="1" t="s">
        <v>218</v>
      </c>
      <c r="I6094" s="34">
        <v>8.2331999999999995E-3</v>
      </c>
      <c r="J6094" s="34">
        <v>9716.0380000000005</v>
      </c>
      <c r="K6094" s="35" t="str">
        <f t="shared" si="497"/>
        <v>Leenderbos, Groote Heide &amp; De Plateaux_H4030</v>
      </c>
      <c r="L6094" s="36">
        <f>VLOOKUP(D6094,DATA!A:F,5,FALSE)</f>
        <v>1.0986712608830001E-2</v>
      </c>
      <c r="M6094" s="37">
        <f>VLOOKUP(D6094,DATA!A:F,6,FALSE)</f>
        <v>982</v>
      </c>
      <c r="N6094" s="36">
        <f t="shared" si="498"/>
        <v>31.074331496769013</v>
      </c>
      <c r="O6094" s="36">
        <f t="shared" si="499"/>
        <v>31.076268929559372</v>
      </c>
      <c r="P6094" s="36">
        <f t="shared" si="500"/>
        <v>1.9374327903598498E-3</v>
      </c>
      <c r="Q6094" s="36">
        <f t="shared" si="501"/>
        <v>0.18824170613582336</v>
      </c>
    </row>
    <row r="6095" spans="1:17" x14ac:dyDescent="0.3">
      <c r="A6095" s="29">
        <v>2214858</v>
      </c>
      <c r="B6095" s="1">
        <v>136</v>
      </c>
      <c r="C6095" s="1" t="s">
        <v>14</v>
      </c>
      <c r="D6095" s="1" t="s">
        <v>63</v>
      </c>
      <c r="E6095" s="1" t="s">
        <v>64</v>
      </c>
      <c r="F6095" s="47">
        <v>714</v>
      </c>
      <c r="G6095" s="34">
        <v>872.5</v>
      </c>
      <c r="H6095" s="1" t="s">
        <v>218</v>
      </c>
      <c r="I6095" s="34">
        <v>7.6920000000000001E-3</v>
      </c>
      <c r="J6095" s="34">
        <v>1458.2184</v>
      </c>
      <c r="K6095" s="35" t="str">
        <f t="shared" si="497"/>
        <v>Leenderbos, Groote Heide &amp; De Plateaux_H2310</v>
      </c>
      <c r="L6095" s="36">
        <f>VLOOKUP(D6095,DATA!A:F,5,FALSE)</f>
        <v>1.0986712608830001E-2</v>
      </c>
      <c r="M6095" s="37">
        <f>VLOOKUP(D6095,DATA!A:F,6,FALSE)</f>
        <v>982</v>
      </c>
      <c r="N6095" s="36">
        <f t="shared" si="498"/>
        <v>23.093396545464721</v>
      </c>
      <c r="O6095" s="36">
        <f t="shared" si="499"/>
        <v>23.094897502841132</v>
      </c>
      <c r="P6095" s="36">
        <f t="shared" si="500"/>
        <v>1.5009573764110939E-3</v>
      </c>
      <c r="Q6095" s="36">
        <f t="shared" si="501"/>
        <v>2.1887236638983829E-2</v>
      </c>
    </row>
    <row r="6096" spans="1:17" x14ac:dyDescent="0.3">
      <c r="A6096" s="29">
        <v>2214858</v>
      </c>
      <c r="B6096" s="1">
        <v>136</v>
      </c>
      <c r="C6096" s="1" t="s">
        <v>14</v>
      </c>
      <c r="D6096" s="1" t="s">
        <v>57</v>
      </c>
      <c r="E6096" s="1" t="s">
        <v>58</v>
      </c>
      <c r="F6096" s="47">
        <v>714</v>
      </c>
      <c r="G6096" s="34">
        <v>872.5</v>
      </c>
      <c r="H6096" s="1" t="s">
        <v>218</v>
      </c>
      <c r="I6096" s="34">
        <v>7.6920000000000001E-3</v>
      </c>
      <c r="J6096" s="34">
        <v>5178.7169999999996</v>
      </c>
      <c r="K6096" s="35" t="str">
        <f t="shared" si="497"/>
        <v>Leenderbos, Groote Heide &amp; De Plateaux_H3160</v>
      </c>
      <c r="L6096" s="36">
        <f>VLOOKUP(D6096,DATA!A:F,5,FALSE)</f>
        <v>1.0986712608830001E-2</v>
      </c>
      <c r="M6096" s="37">
        <f>VLOOKUP(D6096,DATA!A:F,6,FALSE)</f>
        <v>982</v>
      </c>
      <c r="N6096" s="36">
        <f t="shared" si="498"/>
        <v>23.093396545464721</v>
      </c>
      <c r="O6096" s="36">
        <f t="shared" si="499"/>
        <v>23.094897502841132</v>
      </c>
      <c r="P6096" s="36">
        <f t="shared" si="500"/>
        <v>1.5009573764110939E-3</v>
      </c>
      <c r="Q6096" s="36">
        <f t="shared" si="501"/>
        <v>7.773033481495531E-2</v>
      </c>
    </row>
    <row r="6097" spans="1:17" x14ac:dyDescent="0.3">
      <c r="A6097" s="29">
        <v>2214858</v>
      </c>
      <c r="B6097" s="1">
        <v>136</v>
      </c>
      <c r="C6097" s="1" t="s">
        <v>14</v>
      </c>
      <c r="D6097" s="1" t="s">
        <v>53</v>
      </c>
      <c r="E6097" s="1" t="s">
        <v>54</v>
      </c>
      <c r="F6097" s="47">
        <v>714</v>
      </c>
      <c r="G6097" s="34">
        <v>872.5</v>
      </c>
      <c r="H6097" s="1" t="s">
        <v>218</v>
      </c>
      <c r="I6097" s="34">
        <v>7.6920000000000001E-3</v>
      </c>
      <c r="J6097" s="34">
        <v>716.73559999999998</v>
      </c>
      <c r="K6097" s="35" t="str">
        <f t="shared" si="497"/>
        <v>Leenderbos, Groote Heide &amp; De Plateaux_H4030</v>
      </c>
      <c r="L6097" s="36">
        <f>VLOOKUP(D6097,DATA!A:F,5,FALSE)</f>
        <v>1.0986712608830001E-2</v>
      </c>
      <c r="M6097" s="37">
        <f>VLOOKUP(D6097,DATA!A:F,6,FALSE)</f>
        <v>982</v>
      </c>
      <c r="N6097" s="36">
        <f t="shared" si="498"/>
        <v>23.093396545464721</v>
      </c>
      <c r="O6097" s="36">
        <f t="shared" si="499"/>
        <v>23.094897502841132</v>
      </c>
      <c r="P6097" s="36">
        <f t="shared" si="500"/>
        <v>1.5009573764110939E-3</v>
      </c>
      <c r="Q6097" s="36">
        <f t="shared" si="501"/>
        <v>1.0757895857564313E-2</v>
      </c>
    </row>
    <row r="6098" spans="1:17" x14ac:dyDescent="0.3">
      <c r="A6098" s="29">
        <v>2214859</v>
      </c>
      <c r="B6098" s="1">
        <v>136</v>
      </c>
      <c r="C6098" s="1" t="s">
        <v>14</v>
      </c>
      <c r="D6098" s="1" t="s">
        <v>63</v>
      </c>
      <c r="E6098" s="1" t="s">
        <v>64</v>
      </c>
      <c r="F6098" s="47">
        <v>714</v>
      </c>
      <c r="G6098" s="34">
        <v>907.03</v>
      </c>
      <c r="H6098" s="1" t="s">
        <v>218</v>
      </c>
      <c r="I6098" s="34">
        <v>7.9860999999999994E-3</v>
      </c>
      <c r="J6098" s="34">
        <v>9881.7070000000003</v>
      </c>
      <c r="K6098" s="35" t="str">
        <f t="shared" si="497"/>
        <v>Leenderbos, Groote Heide &amp; De Plateaux_H2310</v>
      </c>
      <c r="L6098" s="36">
        <f>VLOOKUP(D6098,DATA!A:F,5,FALSE)</f>
        <v>1.0986712608830001E-2</v>
      </c>
      <c r="M6098" s="37">
        <f>VLOOKUP(D6098,DATA!A:F,6,FALSE)</f>
        <v>982</v>
      </c>
      <c r="N6098" s="36">
        <f t="shared" si="498"/>
        <v>30.498436170012553</v>
      </c>
      <c r="O6098" s="36">
        <f t="shared" si="499"/>
        <v>30.500296037862018</v>
      </c>
      <c r="P6098" s="36">
        <f t="shared" si="500"/>
        <v>1.8598678494647913E-3</v>
      </c>
      <c r="Q6098" s="36">
        <f t="shared" si="501"/>
        <v>0.18378669147131177</v>
      </c>
    </row>
    <row r="6099" spans="1:17" x14ac:dyDescent="0.3">
      <c r="A6099" s="29">
        <v>2214860</v>
      </c>
      <c r="B6099" s="1">
        <v>136</v>
      </c>
      <c r="C6099" s="1" t="s">
        <v>14</v>
      </c>
      <c r="D6099" s="1" t="s">
        <v>63</v>
      </c>
      <c r="E6099" s="1" t="s">
        <v>64</v>
      </c>
      <c r="F6099" s="47">
        <v>714</v>
      </c>
      <c r="G6099" s="34">
        <v>1226.0999999999999</v>
      </c>
      <c r="H6099" s="1" t="s">
        <v>218</v>
      </c>
      <c r="I6099" s="34">
        <v>1.01867E-2</v>
      </c>
      <c r="J6099" s="34">
        <v>5807.4883</v>
      </c>
      <c r="K6099" s="35" t="str">
        <f t="shared" si="497"/>
        <v>Leenderbos, Groote Heide &amp; De Plateaux_H2310</v>
      </c>
      <c r="L6099" s="36">
        <f>VLOOKUP(D6099,DATA!A:F,5,FALSE)</f>
        <v>1.0986712608830001E-2</v>
      </c>
      <c r="M6099" s="37">
        <f>VLOOKUP(D6099,DATA!A:F,6,FALSE)</f>
        <v>982</v>
      </c>
      <c r="N6099" s="36">
        <f t="shared" si="498"/>
        <v>93.594751332334212</v>
      </c>
      <c r="O6099" s="36">
        <f t="shared" si="499"/>
        <v>93.595422247456412</v>
      </c>
      <c r="P6099" s="36">
        <f t="shared" si="500"/>
        <v>6.7091512219974447E-4</v>
      </c>
      <c r="Q6099" s="36">
        <f t="shared" si="501"/>
        <v>3.8963317224680862E-2</v>
      </c>
    </row>
    <row r="6100" spans="1:17" x14ac:dyDescent="0.3">
      <c r="A6100" s="29">
        <v>2214860</v>
      </c>
      <c r="B6100" s="1">
        <v>136</v>
      </c>
      <c r="C6100" s="1" t="s">
        <v>14</v>
      </c>
      <c r="D6100" s="1" t="s">
        <v>51</v>
      </c>
      <c r="E6100" s="1" t="s">
        <v>52</v>
      </c>
      <c r="F6100" s="47">
        <v>1000</v>
      </c>
      <c r="G6100" s="34">
        <v>1226.0999999999999</v>
      </c>
      <c r="H6100" s="1" t="s">
        <v>218</v>
      </c>
      <c r="I6100" s="34">
        <v>1.01867E-2</v>
      </c>
      <c r="J6100" s="34">
        <v>679.18389999999999</v>
      </c>
      <c r="K6100" s="35" t="str">
        <f t="shared" si="497"/>
        <v>Leenderbos, Groote Heide &amp; De Plateaux_Lg09</v>
      </c>
      <c r="L6100" s="36">
        <f>VLOOKUP(D6100,DATA!A:F,5,FALSE)</f>
        <v>8.4126827976184013E-3</v>
      </c>
      <c r="M6100" s="37">
        <f>VLOOKUP(D6100,DATA!A:F,6,FALSE)</f>
        <v>1350</v>
      </c>
      <c r="N6100" s="36">
        <f t="shared" si="498"/>
        <v>26.070039954065553</v>
      </c>
      <c r="O6100" s="36">
        <f t="shared" si="499"/>
        <v>26.071691684247362</v>
      </c>
      <c r="P6100" s="36">
        <f t="shared" si="500"/>
        <v>1.6517301818090857E-3</v>
      </c>
      <c r="Q6100" s="36">
        <f t="shared" si="501"/>
        <v>1.1218285466288037E-2</v>
      </c>
    </row>
    <row r="6101" spans="1:17" x14ac:dyDescent="0.3">
      <c r="A6101" s="29">
        <v>2216385</v>
      </c>
      <c r="B6101" s="1">
        <v>136</v>
      </c>
      <c r="C6101" s="1" t="s">
        <v>14</v>
      </c>
      <c r="D6101" s="1" t="s">
        <v>53</v>
      </c>
      <c r="E6101" s="1" t="s">
        <v>54</v>
      </c>
      <c r="F6101" s="47">
        <v>714</v>
      </c>
      <c r="G6101" s="34">
        <v>991.23</v>
      </c>
      <c r="H6101" s="1" t="s">
        <v>218</v>
      </c>
      <c r="I6101" s="34">
        <v>9.0331000000000005E-3</v>
      </c>
      <c r="J6101" s="34">
        <v>8471.2019999999993</v>
      </c>
      <c r="K6101" s="35" t="str">
        <f t="shared" si="497"/>
        <v>Leenderbos, Groote Heide &amp; De Plateaux_H4030</v>
      </c>
      <c r="L6101" s="36">
        <f>VLOOKUP(D6101,DATA!A:F,5,FALSE)</f>
        <v>1.0986712608830001E-2</v>
      </c>
      <c r="M6101" s="37">
        <f>VLOOKUP(D6101,DATA!A:F,6,FALSE)</f>
        <v>982</v>
      </c>
      <c r="N6101" s="36">
        <f t="shared" si="498"/>
        <v>52.53301362939699</v>
      </c>
      <c r="O6101" s="36">
        <f t="shared" si="499"/>
        <v>52.535488357358879</v>
      </c>
      <c r="P6101" s="36">
        <f t="shared" si="500"/>
        <v>2.4747279618893003E-3</v>
      </c>
      <c r="Q6101" s="36">
        <f t="shared" si="501"/>
        <v>0.20963920460212562</v>
      </c>
    </row>
    <row r="6102" spans="1:17" x14ac:dyDescent="0.3">
      <c r="A6102" s="29">
        <v>2216386</v>
      </c>
      <c r="B6102" s="1">
        <v>136</v>
      </c>
      <c r="C6102" s="1" t="s">
        <v>14</v>
      </c>
      <c r="D6102" s="1" t="s">
        <v>57</v>
      </c>
      <c r="E6102" s="1" t="s">
        <v>58</v>
      </c>
      <c r="F6102" s="47">
        <v>714</v>
      </c>
      <c r="G6102" s="34">
        <v>874.23</v>
      </c>
      <c r="H6102" s="1" t="s">
        <v>218</v>
      </c>
      <c r="I6102" s="34">
        <v>7.8163999999999994E-3</v>
      </c>
      <c r="J6102" s="34">
        <v>976.56659999999999</v>
      </c>
      <c r="K6102" s="35" t="str">
        <f t="shared" si="497"/>
        <v>Leenderbos, Groote Heide &amp; De Plateaux_H3160</v>
      </c>
      <c r="L6102" s="36">
        <f>VLOOKUP(D6102,DATA!A:F,5,FALSE)</f>
        <v>1.0986712608830001E-2</v>
      </c>
      <c r="M6102" s="37">
        <f>VLOOKUP(D6102,DATA!A:F,6,FALSE)</f>
        <v>982</v>
      </c>
      <c r="N6102" s="36">
        <f t="shared" si="498"/>
        <v>23.432692680497944</v>
      </c>
      <c r="O6102" s="36">
        <f t="shared" si="499"/>
        <v>23.434233493802566</v>
      </c>
      <c r="P6102" s="36">
        <f t="shared" si="500"/>
        <v>1.5408133046221906E-3</v>
      </c>
      <c r="Q6102" s="36">
        <f t="shared" si="501"/>
        <v>1.504706810129657E-2</v>
      </c>
    </row>
    <row r="6103" spans="1:17" x14ac:dyDescent="0.3">
      <c r="A6103" s="29">
        <v>2216386</v>
      </c>
      <c r="B6103" s="1">
        <v>136</v>
      </c>
      <c r="C6103" s="1" t="s">
        <v>14</v>
      </c>
      <c r="D6103" s="1" t="s">
        <v>53</v>
      </c>
      <c r="E6103" s="1" t="s">
        <v>54</v>
      </c>
      <c r="F6103" s="47">
        <v>714</v>
      </c>
      <c r="G6103" s="34">
        <v>874.23</v>
      </c>
      <c r="H6103" s="1" t="s">
        <v>218</v>
      </c>
      <c r="I6103" s="34">
        <v>7.8163999999999994E-3</v>
      </c>
      <c r="J6103" s="34">
        <v>7721.9250000000002</v>
      </c>
      <c r="K6103" s="35" t="str">
        <f t="shared" si="497"/>
        <v>Leenderbos, Groote Heide &amp; De Plateaux_H4030</v>
      </c>
      <c r="L6103" s="36">
        <f>VLOOKUP(D6103,DATA!A:F,5,FALSE)</f>
        <v>1.0986712608830001E-2</v>
      </c>
      <c r="M6103" s="37">
        <f>VLOOKUP(D6103,DATA!A:F,6,FALSE)</f>
        <v>982</v>
      </c>
      <c r="N6103" s="36">
        <f t="shared" si="498"/>
        <v>23.432692680497944</v>
      </c>
      <c r="O6103" s="36">
        <f t="shared" si="499"/>
        <v>23.434233493802566</v>
      </c>
      <c r="P6103" s="36">
        <f t="shared" si="500"/>
        <v>1.5408133046221906E-3</v>
      </c>
      <c r="Q6103" s="36">
        <f t="shared" si="501"/>
        <v>0.11898044777294708</v>
      </c>
    </row>
    <row r="6104" spans="1:17" x14ac:dyDescent="0.3">
      <c r="A6104" s="29">
        <v>2216387</v>
      </c>
      <c r="B6104" s="1">
        <v>136</v>
      </c>
      <c r="C6104" s="1" t="s">
        <v>14</v>
      </c>
      <c r="D6104" s="1" t="s">
        <v>63</v>
      </c>
      <c r="E6104" s="1" t="s">
        <v>64</v>
      </c>
      <c r="F6104" s="47">
        <v>714</v>
      </c>
      <c r="G6104" s="34">
        <v>893.43</v>
      </c>
      <c r="H6104" s="1" t="s">
        <v>218</v>
      </c>
      <c r="I6104" s="34">
        <v>7.8636999999999995E-3</v>
      </c>
      <c r="J6104" s="34">
        <v>10000</v>
      </c>
      <c r="K6104" s="35" t="str">
        <f t="shared" si="497"/>
        <v>Leenderbos, Groote Heide &amp; De Plateaux_H2310</v>
      </c>
      <c r="L6104" s="36">
        <f>VLOOKUP(D6104,DATA!A:F,5,FALSE)</f>
        <v>1.0986712608830001E-2</v>
      </c>
      <c r="M6104" s="37">
        <f>VLOOKUP(D6104,DATA!A:F,6,FALSE)</f>
        <v>982</v>
      </c>
      <c r="N6104" s="36">
        <f t="shared" si="498"/>
        <v>27.426440413748747</v>
      </c>
      <c r="O6104" s="36">
        <f t="shared" si="499"/>
        <v>27.428160107215714</v>
      </c>
      <c r="P6104" s="36">
        <f t="shared" si="500"/>
        <v>1.7196934669669872E-3</v>
      </c>
      <c r="Q6104" s="36">
        <f t="shared" si="501"/>
        <v>0.17196934669669872</v>
      </c>
    </row>
    <row r="6105" spans="1:17" x14ac:dyDescent="0.3">
      <c r="A6105" s="29">
        <v>2216388</v>
      </c>
      <c r="B6105" s="1">
        <v>136</v>
      </c>
      <c r="C6105" s="1" t="s">
        <v>14</v>
      </c>
      <c r="D6105" s="1" t="s">
        <v>63</v>
      </c>
      <c r="E6105" s="1" t="s">
        <v>64</v>
      </c>
      <c r="F6105" s="47">
        <v>714</v>
      </c>
      <c r="G6105" s="34">
        <v>1132.93</v>
      </c>
      <c r="H6105" s="1" t="s">
        <v>218</v>
      </c>
      <c r="I6105" s="34">
        <v>9.7646E-3</v>
      </c>
      <c r="J6105" s="34">
        <v>9913.9110000000001</v>
      </c>
      <c r="K6105" s="35" t="str">
        <f t="shared" si="497"/>
        <v>Leenderbos, Groote Heide &amp; De Plateaux_H2310</v>
      </c>
      <c r="L6105" s="36">
        <f>VLOOKUP(D6105,DATA!A:F,5,FALSE)</f>
        <v>1.0986712608830001E-2</v>
      </c>
      <c r="M6105" s="37">
        <f>VLOOKUP(D6105,DATA!A:F,6,FALSE)</f>
        <v>982</v>
      </c>
      <c r="N6105" s="36">
        <f t="shared" si="498"/>
        <v>83.999952388032753</v>
      </c>
      <c r="O6105" s="36">
        <f t="shared" si="499"/>
        <v>84.001394193591167</v>
      </c>
      <c r="P6105" s="36">
        <f t="shared" si="500"/>
        <v>1.441805558414444E-3</v>
      </c>
      <c r="Q6105" s="36">
        <f t="shared" si="501"/>
        <v>0.14293931985426098</v>
      </c>
    </row>
    <row r="6106" spans="1:17" x14ac:dyDescent="0.3">
      <c r="A6106" s="29">
        <v>2216389</v>
      </c>
      <c r="B6106" s="1">
        <v>136</v>
      </c>
      <c r="C6106" s="1" t="s">
        <v>14</v>
      </c>
      <c r="D6106" s="1" t="s">
        <v>63</v>
      </c>
      <c r="E6106" s="1" t="s">
        <v>64</v>
      </c>
      <c r="F6106" s="47">
        <v>714</v>
      </c>
      <c r="G6106" s="34">
        <v>1497.93</v>
      </c>
      <c r="H6106" s="1" t="s">
        <v>218</v>
      </c>
      <c r="I6106" s="34">
        <v>1.15596E-2</v>
      </c>
      <c r="J6106" s="34">
        <v>225.71969999999999</v>
      </c>
      <c r="K6106" s="35" t="str">
        <f t="shared" si="497"/>
        <v>Leenderbos, Groote Heide &amp; De Plateaux_H2310</v>
      </c>
      <c r="L6106" s="36">
        <f>VLOOKUP(D6106,DATA!A:F,5,FALSE)</f>
        <v>1.0986712608830001E-2</v>
      </c>
      <c r="M6106" s="37">
        <f>VLOOKUP(D6106,DATA!A:F,6,FALSE)</f>
        <v>982</v>
      </c>
      <c r="N6106" s="36">
        <f t="shared" si="498"/>
        <v>99.655841156769313</v>
      </c>
      <c r="O6106" s="36">
        <f t="shared" si="499"/>
        <v>99.655884712457009</v>
      </c>
      <c r="P6106" s="36">
        <f t="shared" si="500"/>
        <v>4.355568769653928E-5</v>
      </c>
      <c r="Q6106" s="36">
        <f t="shared" si="501"/>
        <v>9.8313767601565378E-5</v>
      </c>
    </row>
    <row r="6107" spans="1:17" x14ac:dyDescent="0.3">
      <c r="A6107" s="29">
        <v>2217910</v>
      </c>
      <c r="B6107" s="1">
        <v>136</v>
      </c>
      <c r="C6107" s="1" t="s">
        <v>14</v>
      </c>
      <c r="D6107" s="1" t="s">
        <v>51</v>
      </c>
      <c r="E6107" s="1" t="s">
        <v>52</v>
      </c>
      <c r="F6107" s="47">
        <v>1000</v>
      </c>
      <c r="G6107" s="34">
        <v>1318.6</v>
      </c>
      <c r="H6107" s="1" t="s">
        <v>218</v>
      </c>
      <c r="I6107" s="34">
        <v>1.17637E-2</v>
      </c>
      <c r="J6107" s="34">
        <v>2248.0120000000002</v>
      </c>
      <c r="K6107" s="35" t="str">
        <f t="shared" si="497"/>
        <v>Leenderbos, Groote Heide &amp; De Plateaux_Lg09</v>
      </c>
      <c r="L6107" s="36">
        <f>VLOOKUP(D6107,DATA!A:F,5,FALSE)</f>
        <v>8.4126827976184013E-3</v>
      </c>
      <c r="M6107" s="37">
        <f>VLOOKUP(D6107,DATA!A:F,6,FALSE)</f>
        <v>1350</v>
      </c>
      <c r="N6107" s="36">
        <f t="shared" si="498"/>
        <v>43.434179687377586</v>
      </c>
      <c r="O6107" s="36">
        <f t="shared" si="499"/>
        <v>43.436611146594387</v>
      </c>
      <c r="P6107" s="36">
        <f t="shared" si="500"/>
        <v>2.4314592168011018E-3</v>
      </c>
      <c r="Q6107" s="36">
        <f t="shared" si="501"/>
        <v>5.465949496879479E-2</v>
      </c>
    </row>
    <row r="6108" spans="1:17" x14ac:dyDescent="0.3">
      <c r="A6108" s="29">
        <v>2217914</v>
      </c>
      <c r="B6108" s="1">
        <v>136</v>
      </c>
      <c r="C6108" s="1" t="s">
        <v>14</v>
      </c>
      <c r="D6108" s="1" t="s">
        <v>53</v>
      </c>
      <c r="E6108" s="1" t="s">
        <v>54</v>
      </c>
      <c r="F6108" s="47">
        <v>714</v>
      </c>
      <c r="G6108" s="34">
        <v>1129.74</v>
      </c>
      <c r="H6108" s="1" t="s">
        <v>218</v>
      </c>
      <c r="I6108" s="34">
        <v>1.0282599999999999E-2</v>
      </c>
      <c r="J6108" s="34">
        <v>9815.1409999999996</v>
      </c>
      <c r="K6108" s="35" t="str">
        <f t="shared" si="497"/>
        <v>Leenderbos, Groote Heide &amp; De Plateaux_H4030</v>
      </c>
      <c r="L6108" s="36">
        <f>VLOOKUP(D6108,DATA!A:F,5,FALSE)</f>
        <v>1.0986712608830001E-2</v>
      </c>
      <c r="M6108" s="37">
        <f>VLOOKUP(D6108,DATA!A:F,6,FALSE)</f>
        <v>982</v>
      </c>
      <c r="N6108" s="36">
        <f t="shared" si="498"/>
        <v>83.523280013498734</v>
      </c>
      <c r="O6108" s="36">
        <f t="shared" si="499"/>
        <v>83.524834663246054</v>
      </c>
      <c r="P6108" s="36">
        <f t="shared" si="500"/>
        <v>1.5546497473195586E-3</v>
      </c>
      <c r="Q6108" s="36">
        <f t="shared" si="501"/>
        <v>0.15259106475555839</v>
      </c>
    </row>
    <row r="6109" spans="1:17" x14ac:dyDescent="0.3">
      <c r="A6109" s="29">
        <v>2217915</v>
      </c>
      <c r="B6109" s="1">
        <v>136</v>
      </c>
      <c r="C6109" s="1" t="s">
        <v>14</v>
      </c>
      <c r="D6109" s="1" t="s">
        <v>57</v>
      </c>
      <c r="E6109" s="1" t="s">
        <v>58</v>
      </c>
      <c r="F6109" s="47">
        <v>714</v>
      </c>
      <c r="G6109" s="34">
        <v>901.41</v>
      </c>
      <c r="H6109" s="1" t="s">
        <v>218</v>
      </c>
      <c r="I6109" s="34">
        <v>8.2553000000000001E-3</v>
      </c>
      <c r="J6109" s="34">
        <v>2237.0327000000002</v>
      </c>
      <c r="K6109" s="35" t="str">
        <f t="shared" si="497"/>
        <v>Leenderbos, Groote Heide &amp; De Plateaux_H3160</v>
      </c>
      <c r="L6109" s="36">
        <f>VLOOKUP(D6109,DATA!A:F,5,FALSE)</f>
        <v>1.0986712608830001E-2</v>
      </c>
      <c r="M6109" s="37">
        <f>VLOOKUP(D6109,DATA!A:F,6,FALSE)</f>
        <v>982</v>
      </c>
      <c r="N6109" s="36">
        <f t="shared" si="498"/>
        <v>29.205605389637086</v>
      </c>
      <c r="O6109" s="36">
        <f t="shared" si="499"/>
        <v>29.207480703225713</v>
      </c>
      <c r="P6109" s="36">
        <f t="shared" si="500"/>
        <v>1.8753135886271366E-3</v>
      </c>
      <c r="Q6109" s="36">
        <f t="shared" si="501"/>
        <v>4.1951378205132527E-2</v>
      </c>
    </row>
    <row r="6110" spans="1:17" x14ac:dyDescent="0.3">
      <c r="A6110" s="29">
        <v>2217915</v>
      </c>
      <c r="B6110" s="1">
        <v>136</v>
      </c>
      <c r="C6110" s="1" t="s">
        <v>14</v>
      </c>
      <c r="D6110" s="1" t="s">
        <v>53</v>
      </c>
      <c r="E6110" s="1" t="s">
        <v>54</v>
      </c>
      <c r="F6110" s="47">
        <v>714</v>
      </c>
      <c r="G6110" s="34">
        <v>901.41</v>
      </c>
      <c r="H6110" s="1" t="s">
        <v>218</v>
      </c>
      <c r="I6110" s="34">
        <v>8.2553000000000001E-3</v>
      </c>
      <c r="J6110" s="34">
        <v>5866.1084000000001</v>
      </c>
      <c r="K6110" s="35" t="str">
        <f t="shared" si="497"/>
        <v>Leenderbos, Groote Heide &amp; De Plateaux_H4030</v>
      </c>
      <c r="L6110" s="36">
        <f>VLOOKUP(D6110,DATA!A:F,5,FALSE)</f>
        <v>1.0986712608830001E-2</v>
      </c>
      <c r="M6110" s="37">
        <f>VLOOKUP(D6110,DATA!A:F,6,FALSE)</f>
        <v>982</v>
      </c>
      <c r="N6110" s="36">
        <f t="shared" si="498"/>
        <v>29.205605389637086</v>
      </c>
      <c r="O6110" s="36">
        <f t="shared" si="499"/>
        <v>29.207480703225713</v>
      </c>
      <c r="P6110" s="36">
        <f t="shared" si="500"/>
        <v>1.8753135886271366E-3</v>
      </c>
      <c r="Q6110" s="36">
        <f t="shared" si="501"/>
        <v>0.11000792794879791</v>
      </c>
    </row>
    <row r="6111" spans="1:17" x14ac:dyDescent="0.3">
      <c r="A6111" s="29">
        <v>2217916</v>
      </c>
      <c r="B6111" s="1">
        <v>136</v>
      </c>
      <c r="C6111" s="1" t="s">
        <v>14</v>
      </c>
      <c r="D6111" s="1" t="s">
        <v>63</v>
      </c>
      <c r="E6111" s="1" t="s">
        <v>64</v>
      </c>
      <c r="F6111" s="47">
        <v>714</v>
      </c>
      <c r="G6111" s="34">
        <v>878.02</v>
      </c>
      <c r="H6111" s="1" t="s">
        <v>218</v>
      </c>
      <c r="I6111" s="34">
        <v>7.8283999999999992E-3</v>
      </c>
      <c r="J6111" s="34">
        <v>4980.7304999999997</v>
      </c>
      <c r="K6111" s="35" t="str">
        <f t="shared" si="497"/>
        <v>Leenderbos, Groote Heide &amp; De Plateaux_H2310</v>
      </c>
      <c r="L6111" s="36">
        <f>VLOOKUP(D6111,DATA!A:F,5,FALSE)</f>
        <v>1.0986712608830001E-2</v>
      </c>
      <c r="M6111" s="37">
        <f>VLOOKUP(D6111,DATA!A:F,6,FALSE)</f>
        <v>982</v>
      </c>
      <c r="N6111" s="36">
        <f t="shared" si="498"/>
        <v>24.188028826175387</v>
      </c>
      <c r="O6111" s="36">
        <f t="shared" si="499"/>
        <v>24.189606033118764</v>
      </c>
      <c r="P6111" s="36">
        <f t="shared" si="500"/>
        <v>1.5772069433772629E-3</v>
      </c>
      <c r="Q6111" s="36">
        <f t="shared" si="501"/>
        <v>7.8556427276909049E-2</v>
      </c>
    </row>
    <row r="6112" spans="1:17" x14ac:dyDescent="0.3">
      <c r="A6112" s="29">
        <v>2217916</v>
      </c>
      <c r="B6112" s="1">
        <v>136</v>
      </c>
      <c r="C6112" s="1" t="s">
        <v>14</v>
      </c>
      <c r="D6112" s="1" t="s">
        <v>57</v>
      </c>
      <c r="E6112" s="1" t="s">
        <v>58</v>
      </c>
      <c r="F6112" s="47">
        <v>714</v>
      </c>
      <c r="G6112" s="34">
        <v>878.02</v>
      </c>
      <c r="H6112" s="1" t="s">
        <v>218</v>
      </c>
      <c r="I6112" s="34">
        <v>7.8283999999999992E-3</v>
      </c>
      <c r="J6112" s="34">
        <v>29.423369999999998</v>
      </c>
      <c r="K6112" s="35" t="str">
        <f t="shared" si="497"/>
        <v>Leenderbos, Groote Heide &amp; De Plateaux_H3160</v>
      </c>
      <c r="L6112" s="36">
        <f>VLOOKUP(D6112,DATA!A:F,5,FALSE)</f>
        <v>1.0986712608830001E-2</v>
      </c>
      <c r="M6112" s="37">
        <f>VLOOKUP(D6112,DATA!A:F,6,FALSE)</f>
        <v>982</v>
      </c>
      <c r="N6112" s="36">
        <f t="shared" si="498"/>
        <v>24.188028826175387</v>
      </c>
      <c r="O6112" s="36">
        <f t="shared" si="499"/>
        <v>24.189606033118764</v>
      </c>
      <c r="P6112" s="36">
        <f t="shared" si="500"/>
        <v>1.5772069433772629E-3</v>
      </c>
      <c r="Q6112" s="36">
        <f t="shared" si="501"/>
        <v>4.6406743461558248E-4</v>
      </c>
    </row>
    <row r="6113" spans="1:17" x14ac:dyDescent="0.3">
      <c r="A6113" s="29">
        <v>2217916</v>
      </c>
      <c r="B6113" s="1">
        <v>136</v>
      </c>
      <c r="C6113" s="1" t="s">
        <v>14</v>
      </c>
      <c r="D6113" s="1" t="s">
        <v>53</v>
      </c>
      <c r="E6113" s="1" t="s">
        <v>54</v>
      </c>
      <c r="F6113" s="47">
        <v>714</v>
      </c>
      <c r="G6113" s="34">
        <v>878.02</v>
      </c>
      <c r="H6113" s="1" t="s">
        <v>218</v>
      </c>
      <c r="I6113" s="34">
        <v>7.8283999999999992E-3</v>
      </c>
      <c r="J6113" s="34">
        <v>4706.4135999999999</v>
      </c>
      <c r="K6113" s="35" t="str">
        <f t="shared" si="497"/>
        <v>Leenderbos, Groote Heide &amp; De Plateaux_H4030</v>
      </c>
      <c r="L6113" s="36">
        <f>VLOOKUP(D6113,DATA!A:F,5,FALSE)</f>
        <v>1.0986712608830001E-2</v>
      </c>
      <c r="M6113" s="37">
        <f>VLOOKUP(D6113,DATA!A:F,6,FALSE)</f>
        <v>982</v>
      </c>
      <c r="N6113" s="36">
        <f t="shared" si="498"/>
        <v>24.188028826175387</v>
      </c>
      <c r="O6113" s="36">
        <f t="shared" si="499"/>
        <v>24.189606033118764</v>
      </c>
      <c r="P6113" s="36">
        <f t="shared" si="500"/>
        <v>1.5772069433772629E-3</v>
      </c>
      <c r="Q6113" s="36">
        <f t="shared" si="501"/>
        <v>7.4229882083251791E-2</v>
      </c>
    </row>
    <row r="6114" spans="1:17" x14ac:dyDescent="0.3">
      <c r="A6114" s="29">
        <v>2217917</v>
      </c>
      <c r="B6114" s="1">
        <v>136</v>
      </c>
      <c r="C6114" s="1" t="s">
        <v>14</v>
      </c>
      <c r="D6114" s="1" t="s">
        <v>63</v>
      </c>
      <c r="E6114" s="1" t="s">
        <v>64</v>
      </c>
      <c r="F6114" s="47">
        <v>714</v>
      </c>
      <c r="G6114" s="34">
        <v>1076.3800000000001</v>
      </c>
      <c r="H6114" s="1" t="s">
        <v>218</v>
      </c>
      <c r="I6114" s="34">
        <v>9.5043000000000002E-3</v>
      </c>
      <c r="J6114" s="34">
        <v>7241.9960000000001</v>
      </c>
      <c r="K6114" s="35" t="str">
        <f t="shared" si="497"/>
        <v>Leenderbos, Groote Heide &amp; De Plateaux_H2310</v>
      </c>
      <c r="L6114" s="36">
        <f>VLOOKUP(D6114,DATA!A:F,5,FALSE)</f>
        <v>1.0986712608830001E-2</v>
      </c>
      <c r="M6114" s="37">
        <f>VLOOKUP(D6114,DATA!A:F,6,FALSE)</f>
        <v>982</v>
      </c>
      <c r="N6114" s="36">
        <f t="shared" si="498"/>
        <v>73.825642800437805</v>
      </c>
      <c r="O6114" s="36">
        <f t="shared" si="499"/>
        <v>73.827660517922681</v>
      </c>
      <c r="P6114" s="36">
        <f t="shared" si="500"/>
        <v>2.0177174848754476E-3</v>
      </c>
      <c r="Q6114" s="36">
        <f t="shared" si="501"/>
        <v>0.14612301954598053</v>
      </c>
    </row>
    <row r="6115" spans="1:17" x14ac:dyDescent="0.3">
      <c r="A6115" s="29">
        <v>2217918</v>
      </c>
      <c r="B6115" s="1">
        <v>136</v>
      </c>
      <c r="C6115" s="1" t="s">
        <v>14</v>
      </c>
      <c r="D6115" s="1" t="s">
        <v>63</v>
      </c>
      <c r="E6115" s="1" t="s">
        <v>64</v>
      </c>
      <c r="F6115" s="47">
        <v>714</v>
      </c>
      <c r="G6115" s="34">
        <v>1373.23</v>
      </c>
      <c r="H6115" s="1" t="s">
        <v>218</v>
      </c>
      <c r="I6115" s="34">
        <v>1.1435000000000001E-2</v>
      </c>
      <c r="J6115" s="34">
        <v>2189.8281000000002</v>
      </c>
      <c r="K6115" s="35" t="str">
        <f t="shared" si="497"/>
        <v>Leenderbos, Groote Heide &amp; De Plateaux_H2310</v>
      </c>
      <c r="L6115" s="36">
        <f>VLOOKUP(D6115,DATA!A:F,5,FALSE)</f>
        <v>1.0986712608830001E-2</v>
      </c>
      <c r="M6115" s="37">
        <f>VLOOKUP(D6115,DATA!A:F,6,FALSE)</f>
        <v>982</v>
      </c>
      <c r="N6115" s="36">
        <f t="shared" si="498"/>
        <v>98.659102818782173</v>
      </c>
      <c r="O6115" s="36">
        <f t="shared" si="499"/>
        <v>98.659269010747579</v>
      </c>
      <c r="P6115" s="36">
        <f t="shared" si="500"/>
        <v>1.6619196540546E-4</v>
      </c>
      <c r="Q6115" s="36">
        <f t="shared" si="501"/>
        <v>3.639318358391042E-3</v>
      </c>
    </row>
    <row r="6116" spans="1:17" x14ac:dyDescent="0.3">
      <c r="A6116" s="29">
        <v>2217921</v>
      </c>
      <c r="B6116" s="1">
        <v>136</v>
      </c>
      <c r="C6116" s="1" t="s">
        <v>14</v>
      </c>
      <c r="D6116" s="1" t="s">
        <v>63</v>
      </c>
      <c r="E6116" s="1" t="s">
        <v>64</v>
      </c>
      <c r="F6116" s="47">
        <v>714</v>
      </c>
      <c r="G6116" s="34">
        <v>1748.42</v>
      </c>
      <c r="H6116" s="1" t="s">
        <v>218</v>
      </c>
      <c r="I6116" s="34">
        <v>1.3983000000000001E-2</v>
      </c>
      <c r="J6116" s="34">
        <v>451.36984000000001</v>
      </c>
      <c r="K6116" s="35" t="str">
        <f t="shared" si="497"/>
        <v>Leenderbos, Groote Heide &amp; De Plateaux_H2310</v>
      </c>
      <c r="L6116" s="36">
        <f>VLOOKUP(D6116,DATA!A:F,5,FALSE)</f>
        <v>1.0986712608830001E-2</v>
      </c>
      <c r="M6116" s="37">
        <f>VLOOKUP(D6116,DATA!A:F,6,FALSE)</f>
        <v>982</v>
      </c>
      <c r="N6116" s="36">
        <f t="shared" si="498"/>
        <v>99.977973001773989</v>
      </c>
      <c r="O6116" s="36">
        <f t="shared" si="499"/>
        <v>99.977976384714964</v>
      </c>
      <c r="P6116" s="36">
        <f t="shared" si="500"/>
        <v>3.3829409744612349E-6</v>
      </c>
      <c r="Q6116" s="36">
        <f t="shared" si="501"/>
        <v>1.5269575263720119E-5</v>
      </c>
    </row>
    <row r="6117" spans="1:17" x14ac:dyDescent="0.3">
      <c r="A6117" s="29">
        <v>2219439</v>
      </c>
      <c r="B6117" s="1">
        <v>136</v>
      </c>
      <c r="C6117" s="1" t="s">
        <v>14</v>
      </c>
      <c r="D6117" s="1" t="s">
        <v>53</v>
      </c>
      <c r="E6117" s="1" t="s">
        <v>54</v>
      </c>
      <c r="F6117" s="47">
        <v>714</v>
      </c>
      <c r="G6117" s="34">
        <v>1524.38</v>
      </c>
      <c r="H6117" s="1" t="s">
        <v>218</v>
      </c>
      <c r="I6117" s="34">
        <v>1.3968E-2</v>
      </c>
      <c r="J6117" s="34">
        <v>608.59795999999994</v>
      </c>
      <c r="K6117" s="35" t="str">
        <f t="shared" si="497"/>
        <v>Leenderbos, Groote Heide &amp; De Plateaux_H4030</v>
      </c>
      <c r="L6117" s="36">
        <f>VLOOKUP(D6117,DATA!A:F,5,FALSE)</f>
        <v>1.0986712608830001E-2</v>
      </c>
      <c r="M6117" s="37">
        <f>VLOOKUP(D6117,DATA!A:F,6,FALSE)</f>
        <v>982</v>
      </c>
      <c r="N6117" s="36">
        <f t="shared" si="498"/>
        <v>99.742409002287459</v>
      </c>
      <c r="O6117" s="36">
        <f t="shared" si="499"/>
        <v>99.742448427983874</v>
      </c>
      <c r="P6117" s="36">
        <f t="shared" si="500"/>
        <v>3.9425696414241429E-5</v>
      </c>
      <c r="Q6117" s="36">
        <f t="shared" si="501"/>
        <v>2.3994398409286647E-4</v>
      </c>
    </row>
    <row r="6118" spans="1:17" x14ac:dyDescent="0.3">
      <c r="A6118" s="29">
        <v>2219439</v>
      </c>
      <c r="B6118" s="1">
        <v>136</v>
      </c>
      <c r="C6118" s="1" t="s">
        <v>14</v>
      </c>
      <c r="D6118" s="1" t="s">
        <v>51</v>
      </c>
      <c r="E6118" s="1" t="s">
        <v>52</v>
      </c>
      <c r="F6118" s="47">
        <v>1000</v>
      </c>
      <c r="G6118" s="34">
        <v>1524.38</v>
      </c>
      <c r="H6118" s="1" t="s">
        <v>218</v>
      </c>
      <c r="I6118" s="34">
        <v>1.3968E-2</v>
      </c>
      <c r="J6118" s="34">
        <v>1220.8435999999999</v>
      </c>
      <c r="K6118" s="35" t="str">
        <f t="shared" si="497"/>
        <v>Leenderbos, Groote Heide &amp; De Plateaux_Lg09</v>
      </c>
      <c r="L6118" s="36">
        <f>VLOOKUP(D6118,DATA!A:F,5,FALSE)</f>
        <v>8.4126827976184013E-3</v>
      </c>
      <c r="M6118" s="37">
        <f>VLOOKUP(D6118,DATA!A:F,6,FALSE)</f>
        <v>1350</v>
      </c>
      <c r="N6118" s="36">
        <f t="shared" si="498"/>
        <v>81.260152471105087</v>
      </c>
      <c r="O6118" s="36">
        <f t="shared" si="499"/>
        <v>81.261941825947972</v>
      </c>
      <c r="P6118" s="36">
        <f t="shared" si="500"/>
        <v>1.7893548428844497E-3</v>
      </c>
      <c r="Q6118" s="36">
        <f t="shared" si="501"/>
        <v>2.1845224080644855E-2</v>
      </c>
    </row>
    <row r="6119" spans="1:17" x14ac:dyDescent="0.3">
      <c r="A6119" s="29">
        <v>2219442</v>
      </c>
      <c r="B6119" s="1">
        <v>136</v>
      </c>
      <c r="C6119" s="1" t="s">
        <v>14</v>
      </c>
      <c r="D6119" s="1" t="s">
        <v>53</v>
      </c>
      <c r="E6119" s="1" t="s">
        <v>54</v>
      </c>
      <c r="F6119" s="47">
        <v>714</v>
      </c>
      <c r="G6119" s="34">
        <v>1448.4</v>
      </c>
      <c r="H6119" s="1" t="s">
        <v>218</v>
      </c>
      <c r="I6119" s="34">
        <v>1.33169E-2</v>
      </c>
      <c r="J6119" s="34">
        <v>2478.5886</v>
      </c>
      <c r="K6119" s="35" t="str">
        <f t="shared" si="497"/>
        <v>Leenderbos, Groote Heide &amp; De Plateaux_H4030</v>
      </c>
      <c r="L6119" s="36">
        <f>VLOOKUP(D6119,DATA!A:F,5,FALSE)</f>
        <v>1.0986712608830001E-2</v>
      </c>
      <c r="M6119" s="37">
        <f>VLOOKUP(D6119,DATA!A:F,6,FALSE)</f>
        <v>982</v>
      </c>
      <c r="N6119" s="36">
        <f t="shared" si="498"/>
        <v>99.408424461802142</v>
      </c>
      <c r="O6119" s="36">
        <f t="shared" si="499"/>
        <v>99.408510496355149</v>
      </c>
      <c r="P6119" s="36">
        <f t="shared" si="500"/>
        <v>8.6034553007152681E-5</v>
      </c>
      <c r="Q6119" s="36">
        <f t="shared" si="501"/>
        <v>2.1324426228962437E-3</v>
      </c>
    </row>
    <row r="6120" spans="1:17" x14ac:dyDescent="0.3">
      <c r="A6120" s="29">
        <v>2219443</v>
      </c>
      <c r="B6120" s="1">
        <v>136</v>
      </c>
      <c r="C6120" s="1" t="s">
        <v>14</v>
      </c>
      <c r="D6120" s="1" t="s">
        <v>53</v>
      </c>
      <c r="E6120" s="1" t="s">
        <v>54</v>
      </c>
      <c r="F6120" s="47">
        <v>714</v>
      </c>
      <c r="G6120" s="34">
        <v>980.36</v>
      </c>
      <c r="H6120" s="1" t="s">
        <v>218</v>
      </c>
      <c r="I6120" s="34">
        <v>9.0373999999999993E-3</v>
      </c>
      <c r="J6120" s="34">
        <v>10000</v>
      </c>
      <c r="K6120" s="35" t="str">
        <f t="shared" si="497"/>
        <v>Leenderbos, Groote Heide &amp; De Plateaux_H4030</v>
      </c>
      <c r="L6120" s="36">
        <f>VLOOKUP(D6120,DATA!A:F,5,FALSE)</f>
        <v>1.0986712608830001E-2</v>
      </c>
      <c r="M6120" s="37">
        <f>VLOOKUP(D6120,DATA!A:F,6,FALSE)</f>
        <v>982</v>
      </c>
      <c r="N6120" s="36">
        <f t="shared" si="498"/>
        <v>49.549556969552214</v>
      </c>
      <c r="O6120" s="36">
        <f t="shared" si="499"/>
        <v>49.552039052112555</v>
      </c>
      <c r="P6120" s="36">
        <f t="shared" si="500"/>
        <v>2.4820825603413255E-3</v>
      </c>
      <c r="Q6120" s="36">
        <f t="shared" si="501"/>
        <v>0.24820825603413255</v>
      </c>
    </row>
    <row r="6121" spans="1:17" x14ac:dyDescent="0.3">
      <c r="A6121" s="29">
        <v>2219444</v>
      </c>
      <c r="B6121" s="1">
        <v>136</v>
      </c>
      <c r="C6121" s="1" t="s">
        <v>14</v>
      </c>
      <c r="D6121" s="1" t="s">
        <v>57</v>
      </c>
      <c r="E6121" s="1" t="s">
        <v>58</v>
      </c>
      <c r="F6121" s="47">
        <v>714</v>
      </c>
      <c r="G6121" s="34">
        <v>862.02</v>
      </c>
      <c r="H6121" s="1" t="s">
        <v>218</v>
      </c>
      <c r="I6121" s="34">
        <v>7.8358000000000004E-3</v>
      </c>
      <c r="J6121" s="34">
        <v>589.73815999999999</v>
      </c>
      <c r="K6121" s="35" t="str">
        <f t="shared" si="497"/>
        <v>Leenderbos, Groote Heide &amp; De Plateaux_H3160</v>
      </c>
      <c r="L6121" s="36">
        <f>VLOOKUP(D6121,DATA!A:F,5,FALSE)</f>
        <v>1.0986712608830001E-2</v>
      </c>
      <c r="M6121" s="37">
        <f>VLOOKUP(D6121,DATA!A:F,6,FALSE)</f>
        <v>982</v>
      </c>
      <c r="N6121" s="36">
        <f t="shared" si="498"/>
        <v>21.11202909637009</v>
      </c>
      <c r="O6121" s="36">
        <f t="shared" si="499"/>
        <v>21.113462942897591</v>
      </c>
      <c r="P6121" s="36">
        <f t="shared" si="500"/>
        <v>1.4338465275010037E-3</v>
      </c>
      <c r="Q6121" s="36">
        <f t="shared" si="501"/>
        <v>8.4559401285083137E-3</v>
      </c>
    </row>
    <row r="6122" spans="1:17" x14ac:dyDescent="0.3">
      <c r="A6122" s="29">
        <v>2219444</v>
      </c>
      <c r="B6122" s="1">
        <v>136</v>
      </c>
      <c r="C6122" s="1" t="s">
        <v>14</v>
      </c>
      <c r="D6122" s="1" t="s">
        <v>53</v>
      </c>
      <c r="E6122" s="1" t="s">
        <v>54</v>
      </c>
      <c r="F6122" s="47">
        <v>714</v>
      </c>
      <c r="G6122" s="34">
        <v>862.02</v>
      </c>
      <c r="H6122" s="1" t="s">
        <v>218</v>
      </c>
      <c r="I6122" s="34">
        <v>7.8358000000000004E-3</v>
      </c>
      <c r="J6122" s="34">
        <v>7111.6949999999997</v>
      </c>
      <c r="K6122" s="35" t="str">
        <f t="shared" si="497"/>
        <v>Leenderbos, Groote Heide &amp; De Plateaux_H4030</v>
      </c>
      <c r="L6122" s="36">
        <f>VLOOKUP(D6122,DATA!A:F,5,FALSE)</f>
        <v>1.0986712608830001E-2</v>
      </c>
      <c r="M6122" s="37">
        <f>VLOOKUP(D6122,DATA!A:F,6,FALSE)</f>
        <v>982</v>
      </c>
      <c r="N6122" s="36">
        <f t="shared" si="498"/>
        <v>21.11202909637009</v>
      </c>
      <c r="O6122" s="36">
        <f t="shared" si="499"/>
        <v>21.113462942897591</v>
      </c>
      <c r="P6122" s="36">
        <f t="shared" si="500"/>
        <v>1.4338465275010037E-3</v>
      </c>
      <c r="Q6122" s="36">
        <f t="shared" si="501"/>
        <v>0.1019707918039625</v>
      </c>
    </row>
    <row r="6123" spans="1:17" x14ac:dyDescent="0.3">
      <c r="A6123" s="29">
        <v>2219445</v>
      </c>
      <c r="B6123" s="1">
        <v>136</v>
      </c>
      <c r="C6123" s="1" t="s">
        <v>14</v>
      </c>
      <c r="D6123" s="1" t="s">
        <v>63</v>
      </c>
      <c r="E6123" s="1" t="s">
        <v>64</v>
      </c>
      <c r="F6123" s="47">
        <v>714</v>
      </c>
      <c r="G6123" s="34">
        <v>948.22</v>
      </c>
      <c r="H6123" s="1" t="s">
        <v>218</v>
      </c>
      <c r="I6123" s="34">
        <v>8.4805999999999996E-3</v>
      </c>
      <c r="J6123" s="34">
        <v>9960.3729999999996</v>
      </c>
      <c r="K6123" s="35" t="str">
        <f t="shared" si="497"/>
        <v>Leenderbos, Groote Heide &amp; De Plateaux_H2310</v>
      </c>
      <c r="L6123" s="36">
        <f>VLOOKUP(D6123,DATA!A:F,5,FALSE)</f>
        <v>1.0986712608830001E-2</v>
      </c>
      <c r="M6123" s="37">
        <f>VLOOKUP(D6123,DATA!A:F,6,FALSE)</f>
        <v>982</v>
      </c>
      <c r="N6123" s="36">
        <f t="shared" si="498"/>
        <v>40.826772368567099</v>
      </c>
      <c r="O6123" s="36">
        <f t="shared" si="499"/>
        <v>40.829023331594378</v>
      </c>
      <c r="P6123" s="36">
        <f t="shared" si="500"/>
        <v>2.2509630272793402E-3</v>
      </c>
      <c r="Q6123" s="36">
        <f t="shared" si="501"/>
        <v>0.224204313609114</v>
      </c>
    </row>
    <row r="6124" spans="1:17" x14ac:dyDescent="0.3">
      <c r="A6124" s="29">
        <v>2219445</v>
      </c>
      <c r="B6124" s="1">
        <v>136</v>
      </c>
      <c r="C6124" s="1" t="s">
        <v>14</v>
      </c>
      <c r="D6124" s="1" t="s">
        <v>53</v>
      </c>
      <c r="E6124" s="1" t="s">
        <v>54</v>
      </c>
      <c r="F6124" s="47">
        <v>714</v>
      </c>
      <c r="G6124" s="34">
        <v>948.22</v>
      </c>
      <c r="H6124" s="1" t="s">
        <v>218</v>
      </c>
      <c r="I6124" s="34">
        <v>8.4805999999999996E-3</v>
      </c>
      <c r="J6124" s="34">
        <v>22.332108000000002</v>
      </c>
      <c r="K6124" s="35" t="str">
        <f t="shared" si="497"/>
        <v>Leenderbos, Groote Heide &amp; De Plateaux_H4030</v>
      </c>
      <c r="L6124" s="36">
        <f>VLOOKUP(D6124,DATA!A:F,5,FALSE)</f>
        <v>1.0986712608830001E-2</v>
      </c>
      <c r="M6124" s="37">
        <f>VLOOKUP(D6124,DATA!A:F,6,FALSE)</f>
        <v>982</v>
      </c>
      <c r="N6124" s="36">
        <f t="shared" si="498"/>
        <v>40.826772368567099</v>
      </c>
      <c r="O6124" s="36">
        <f t="shared" si="499"/>
        <v>40.829023331594378</v>
      </c>
      <c r="P6124" s="36">
        <f t="shared" si="500"/>
        <v>2.2509630272793402E-3</v>
      </c>
      <c r="Q6124" s="36">
        <f t="shared" si="501"/>
        <v>5.0268749429209177E-4</v>
      </c>
    </row>
    <row r="6125" spans="1:17" x14ac:dyDescent="0.3">
      <c r="A6125" s="29">
        <v>2219446</v>
      </c>
      <c r="B6125" s="1">
        <v>136</v>
      </c>
      <c r="C6125" s="1" t="s">
        <v>14</v>
      </c>
      <c r="D6125" s="1" t="s">
        <v>63</v>
      </c>
      <c r="E6125" s="1" t="s">
        <v>64</v>
      </c>
      <c r="F6125" s="47">
        <v>714</v>
      </c>
      <c r="G6125" s="34">
        <v>1474.84</v>
      </c>
      <c r="H6125" s="1" t="s">
        <v>218</v>
      </c>
      <c r="I6125" s="34">
        <v>1.2581999999999999E-2</v>
      </c>
      <c r="J6125" s="34">
        <v>344.18563999999998</v>
      </c>
      <c r="K6125" s="35" t="str">
        <f t="shared" si="497"/>
        <v>Leenderbos, Groote Heide &amp; De Plateaux_H2310</v>
      </c>
      <c r="L6125" s="36">
        <f>VLOOKUP(D6125,DATA!A:F,5,FALSE)</f>
        <v>1.0986712608830001E-2</v>
      </c>
      <c r="M6125" s="37">
        <f>VLOOKUP(D6125,DATA!A:F,6,FALSE)</f>
        <v>982</v>
      </c>
      <c r="N6125" s="36">
        <f t="shared" si="498"/>
        <v>99.556901015207401</v>
      </c>
      <c r="O6125" s="36">
        <f t="shared" si="499"/>
        <v>99.556961991331988</v>
      </c>
      <c r="P6125" s="36">
        <f t="shared" si="500"/>
        <v>6.0976124586886726E-5</v>
      </c>
      <c r="Q6125" s="36">
        <f t="shared" si="501"/>
        <v>2.098710646565734E-4</v>
      </c>
    </row>
    <row r="6126" spans="1:17" x14ac:dyDescent="0.3">
      <c r="A6126" s="29">
        <v>2219448</v>
      </c>
      <c r="B6126" s="1">
        <v>136</v>
      </c>
      <c r="C6126" s="1" t="s">
        <v>14</v>
      </c>
      <c r="D6126" s="1" t="s">
        <v>63</v>
      </c>
      <c r="E6126" s="1" t="s">
        <v>64</v>
      </c>
      <c r="F6126" s="47">
        <v>714</v>
      </c>
      <c r="G6126" s="34">
        <v>1877.28</v>
      </c>
      <c r="H6126" s="1" t="s">
        <v>218</v>
      </c>
      <c r="I6126" s="34">
        <v>1.4732E-2</v>
      </c>
      <c r="J6126" s="34">
        <v>60.211402999999997</v>
      </c>
      <c r="K6126" s="35" t="str">
        <f t="shared" si="497"/>
        <v>Leenderbos, Groote Heide &amp; De Plateaux_H2310</v>
      </c>
      <c r="L6126" s="36">
        <f>VLOOKUP(D6126,DATA!A:F,5,FALSE)</f>
        <v>1.0986712608830001E-2</v>
      </c>
      <c r="M6126" s="37">
        <f>VLOOKUP(D6126,DATA!A:F,6,FALSE)</f>
        <v>982</v>
      </c>
      <c r="N6126" s="36">
        <f t="shared" si="498"/>
        <v>99.994652185777056</v>
      </c>
      <c r="O6126" s="36">
        <f t="shared" si="499"/>
        <v>99.994653051237904</v>
      </c>
      <c r="P6126" s="36">
        <f t="shared" si="500"/>
        <v>8.654608478764203E-7</v>
      </c>
      <c r="Q6126" s="36">
        <f t="shared" si="501"/>
        <v>5.2110611892208836E-7</v>
      </c>
    </row>
    <row r="6127" spans="1:17" x14ac:dyDescent="0.3">
      <c r="A6127" s="29">
        <v>2219449</v>
      </c>
      <c r="B6127" s="1">
        <v>136</v>
      </c>
      <c r="C6127" s="1" t="s">
        <v>14</v>
      </c>
      <c r="D6127" s="1" t="s">
        <v>63</v>
      </c>
      <c r="E6127" s="1" t="s">
        <v>64</v>
      </c>
      <c r="F6127" s="47">
        <v>714</v>
      </c>
      <c r="G6127" s="34">
        <v>1579.25</v>
      </c>
      <c r="H6127" s="1" t="s">
        <v>218</v>
      </c>
      <c r="I6127" s="34">
        <v>1.27648E-2</v>
      </c>
      <c r="J6127" s="34">
        <v>579.94600000000003</v>
      </c>
      <c r="K6127" s="35" t="str">
        <f t="shared" si="497"/>
        <v>Leenderbos, Groote Heide &amp; De Plateaux_H2310</v>
      </c>
      <c r="L6127" s="36">
        <f>VLOOKUP(D6127,DATA!A:F,5,FALSE)</f>
        <v>1.0986712608830001E-2</v>
      </c>
      <c r="M6127" s="37">
        <f>VLOOKUP(D6127,DATA!A:F,6,FALSE)</f>
        <v>982</v>
      </c>
      <c r="N6127" s="36">
        <f t="shared" si="498"/>
        <v>99.858867518031559</v>
      </c>
      <c r="O6127" s="36">
        <f t="shared" si="499"/>
        <v>99.858887281584771</v>
      </c>
      <c r="P6127" s="36">
        <f t="shared" si="500"/>
        <v>1.9763553211760154E-5</v>
      </c>
      <c r="Q6127" s="36">
        <f t="shared" si="501"/>
        <v>1.1461793630947455E-4</v>
      </c>
    </row>
    <row r="6128" spans="1:17" x14ac:dyDescent="0.3">
      <c r="A6128" s="29">
        <v>2219450</v>
      </c>
      <c r="B6128" s="1">
        <v>136</v>
      </c>
      <c r="C6128" s="1" t="s">
        <v>14</v>
      </c>
      <c r="D6128" s="1" t="s">
        <v>63</v>
      </c>
      <c r="E6128" s="1" t="s">
        <v>64</v>
      </c>
      <c r="F6128" s="47">
        <v>714</v>
      </c>
      <c r="G6128" s="34">
        <v>1749.36</v>
      </c>
      <c r="H6128" s="1" t="s">
        <v>218</v>
      </c>
      <c r="I6128" s="34">
        <v>1.4027E-2</v>
      </c>
      <c r="J6128" s="34">
        <v>2439.6255000000001</v>
      </c>
      <c r="K6128" s="35" t="str">
        <f t="shared" si="497"/>
        <v>Leenderbos, Groote Heide &amp; De Plateaux_H2310</v>
      </c>
      <c r="L6128" s="36">
        <f>VLOOKUP(D6128,DATA!A:F,5,FALSE)</f>
        <v>1.0986712608830001E-2</v>
      </c>
      <c r="M6128" s="37">
        <f>VLOOKUP(D6128,DATA!A:F,6,FALSE)</f>
        <v>982</v>
      </c>
      <c r="N6128" s="36">
        <f t="shared" si="498"/>
        <v>99.978199265838754</v>
      </c>
      <c r="O6128" s="36">
        <f t="shared" si="499"/>
        <v>99.978202624572205</v>
      </c>
      <c r="P6128" s="36">
        <f t="shared" si="500"/>
        <v>3.3587334513640599E-6</v>
      </c>
      <c r="Q6128" s="36">
        <f t="shared" si="501"/>
        <v>8.1940517756507703E-5</v>
      </c>
    </row>
    <row r="6129" spans="1:17" x14ac:dyDescent="0.3">
      <c r="A6129" s="29">
        <v>2220968</v>
      </c>
      <c r="B6129" s="1">
        <v>136</v>
      </c>
      <c r="C6129" s="1" t="s">
        <v>14</v>
      </c>
      <c r="D6129" s="1" t="s">
        <v>51</v>
      </c>
      <c r="E6129" s="1" t="s">
        <v>52</v>
      </c>
      <c r="F6129" s="47">
        <v>1000</v>
      </c>
      <c r="G6129" s="34">
        <v>1256.78</v>
      </c>
      <c r="H6129" s="1" t="s">
        <v>218</v>
      </c>
      <c r="I6129" s="34">
        <v>1.10594E-2</v>
      </c>
      <c r="J6129" s="34">
        <v>3118.8289</v>
      </c>
      <c r="K6129" s="35" t="str">
        <f t="shared" si="497"/>
        <v>Leenderbos, Groote Heide &amp; De Plateaux_Lg09</v>
      </c>
      <c r="L6129" s="36">
        <f>VLOOKUP(D6129,DATA!A:F,5,FALSE)</f>
        <v>8.4126827976184013E-3</v>
      </c>
      <c r="M6129" s="37">
        <f>VLOOKUP(D6129,DATA!A:F,6,FALSE)</f>
        <v>1350</v>
      </c>
      <c r="N6129" s="36">
        <f t="shared" si="498"/>
        <v>31.340887856559107</v>
      </c>
      <c r="O6129" s="36">
        <f t="shared" si="499"/>
        <v>31.34288994426073</v>
      </c>
      <c r="P6129" s="36">
        <f t="shared" si="500"/>
        <v>2.0020877016229122E-3</v>
      </c>
      <c r="Q6129" s="36">
        <f t="shared" si="501"/>
        <v>6.2441689841561149E-2</v>
      </c>
    </row>
    <row r="6130" spans="1:17" x14ac:dyDescent="0.3">
      <c r="A6130" s="29">
        <v>2220972</v>
      </c>
      <c r="B6130" s="1">
        <v>136</v>
      </c>
      <c r="C6130" s="1" t="s">
        <v>14</v>
      </c>
      <c r="D6130" s="1" t="s">
        <v>53</v>
      </c>
      <c r="E6130" s="1" t="s">
        <v>54</v>
      </c>
      <c r="F6130" s="47">
        <v>714</v>
      </c>
      <c r="G6130" s="34">
        <v>1159.3499999999999</v>
      </c>
      <c r="H6130" s="1" t="s">
        <v>218</v>
      </c>
      <c r="I6130" s="34">
        <v>1.06547E-2</v>
      </c>
      <c r="J6130" s="34">
        <v>8528.3179999999993</v>
      </c>
      <c r="K6130" s="35" t="str">
        <f t="shared" si="497"/>
        <v>Leenderbos, Groote Heide &amp; De Plateaux_H4030</v>
      </c>
      <c r="L6130" s="36">
        <f>VLOOKUP(D6130,DATA!A:F,5,FALSE)</f>
        <v>1.0986712608830001E-2</v>
      </c>
      <c r="M6130" s="37">
        <f>VLOOKUP(D6130,DATA!A:F,6,FALSE)</f>
        <v>982</v>
      </c>
      <c r="N6130" s="36">
        <f t="shared" si="498"/>
        <v>87.528227833670528</v>
      </c>
      <c r="O6130" s="36">
        <f t="shared" si="499"/>
        <v>87.529505643473286</v>
      </c>
      <c r="P6130" s="36">
        <f t="shared" si="500"/>
        <v>1.2778098027581564E-3</v>
      </c>
      <c r="Q6130" s="36">
        <f t="shared" si="501"/>
        <v>0.10897568341438835</v>
      </c>
    </row>
    <row r="6131" spans="1:17" x14ac:dyDescent="0.3">
      <c r="A6131" s="29">
        <v>2220973</v>
      </c>
      <c r="B6131" s="1">
        <v>136</v>
      </c>
      <c r="C6131" s="1" t="s">
        <v>14</v>
      </c>
      <c r="D6131" s="1" t="s">
        <v>53</v>
      </c>
      <c r="E6131" s="1" t="s">
        <v>54</v>
      </c>
      <c r="F6131" s="47">
        <v>714</v>
      </c>
      <c r="G6131" s="34">
        <v>939.53</v>
      </c>
      <c r="H6131" s="1" t="s">
        <v>218</v>
      </c>
      <c r="I6131" s="34">
        <v>8.6548000000000007E-3</v>
      </c>
      <c r="J6131" s="34">
        <v>10000</v>
      </c>
      <c r="K6131" s="35" t="str">
        <f t="shared" si="497"/>
        <v>Leenderbos, Groote Heide &amp; De Plateaux_H4030</v>
      </c>
      <c r="L6131" s="36">
        <f>VLOOKUP(D6131,DATA!A:F,5,FALSE)</f>
        <v>1.0986712608830001E-2</v>
      </c>
      <c r="M6131" s="37">
        <f>VLOOKUP(D6131,DATA!A:F,6,FALSE)</f>
        <v>982</v>
      </c>
      <c r="N6131" s="36">
        <f t="shared" si="498"/>
        <v>38.541994656410907</v>
      </c>
      <c r="O6131" s="36">
        <f t="shared" si="499"/>
        <v>38.544247039094948</v>
      </c>
      <c r="P6131" s="36">
        <f t="shared" si="500"/>
        <v>2.2523826840412653E-3</v>
      </c>
      <c r="Q6131" s="36">
        <f t="shared" si="501"/>
        <v>0.22523826840412653</v>
      </c>
    </row>
    <row r="6132" spans="1:17" x14ac:dyDescent="0.3">
      <c r="A6132" s="29">
        <v>2220974</v>
      </c>
      <c r="B6132" s="1">
        <v>136</v>
      </c>
      <c r="C6132" s="1" t="s">
        <v>14</v>
      </c>
      <c r="D6132" s="1" t="s">
        <v>63</v>
      </c>
      <c r="E6132" s="1" t="s">
        <v>64</v>
      </c>
      <c r="F6132" s="47">
        <v>714</v>
      </c>
      <c r="G6132" s="34">
        <v>916.62</v>
      </c>
      <c r="H6132" s="1" t="s">
        <v>218</v>
      </c>
      <c r="I6132" s="34">
        <v>8.3189000000000006E-3</v>
      </c>
      <c r="J6132" s="34">
        <v>161.74466000000001</v>
      </c>
      <c r="K6132" s="35" t="str">
        <f t="shared" si="497"/>
        <v>Leenderbos, Groote Heide &amp; De Plateaux_H2310</v>
      </c>
      <c r="L6132" s="36">
        <f>VLOOKUP(D6132,DATA!A:F,5,FALSE)</f>
        <v>1.0986712608830001E-2</v>
      </c>
      <c r="M6132" s="37">
        <f>VLOOKUP(D6132,DATA!A:F,6,FALSE)</f>
        <v>982</v>
      </c>
      <c r="N6132" s="36">
        <f t="shared" si="498"/>
        <v>32.776496104921215</v>
      </c>
      <c r="O6132" s="36">
        <f t="shared" si="499"/>
        <v>32.778509941265405</v>
      </c>
      <c r="P6132" s="36">
        <f t="shared" si="500"/>
        <v>2.0138363441901674E-3</v>
      </c>
      <c r="Q6132" s="36">
        <f t="shared" si="501"/>
        <v>3.2572727478668161E-3</v>
      </c>
    </row>
    <row r="6133" spans="1:17" x14ac:dyDescent="0.3">
      <c r="A6133" s="29">
        <v>2220974</v>
      </c>
      <c r="B6133" s="1">
        <v>136</v>
      </c>
      <c r="C6133" s="1" t="s">
        <v>14</v>
      </c>
      <c r="D6133" s="1" t="s">
        <v>57</v>
      </c>
      <c r="E6133" s="1" t="s">
        <v>58</v>
      </c>
      <c r="F6133" s="47">
        <v>714</v>
      </c>
      <c r="G6133" s="34">
        <v>916.62</v>
      </c>
      <c r="H6133" s="1" t="s">
        <v>218</v>
      </c>
      <c r="I6133" s="34">
        <v>8.3189000000000006E-3</v>
      </c>
      <c r="J6133" s="34">
        <v>418.65298000000001</v>
      </c>
      <c r="K6133" s="35" t="str">
        <f t="shared" si="497"/>
        <v>Leenderbos, Groote Heide &amp; De Plateaux_H3160</v>
      </c>
      <c r="L6133" s="36">
        <f>VLOOKUP(D6133,DATA!A:F,5,FALSE)</f>
        <v>1.0986712608830001E-2</v>
      </c>
      <c r="M6133" s="37">
        <f>VLOOKUP(D6133,DATA!A:F,6,FALSE)</f>
        <v>982</v>
      </c>
      <c r="N6133" s="36">
        <f t="shared" si="498"/>
        <v>32.776496104921215</v>
      </c>
      <c r="O6133" s="36">
        <f t="shared" si="499"/>
        <v>32.778509941265405</v>
      </c>
      <c r="P6133" s="36">
        <f t="shared" si="500"/>
        <v>2.0138363441901674E-3</v>
      </c>
      <c r="Q6133" s="36">
        <f t="shared" si="501"/>
        <v>8.4309858672751928E-3</v>
      </c>
    </row>
    <row r="6134" spans="1:17" x14ac:dyDescent="0.3">
      <c r="A6134" s="29">
        <v>2220974</v>
      </c>
      <c r="B6134" s="1">
        <v>136</v>
      </c>
      <c r="C6134" s="1" t="s">
        <v>14</v>
      </c>
      <c r="D6134" s="1" t="s">
        <v>53</v>
      </c>
      <c r="E6134" s="1" t="s">
        <v>54</v>
      </c>
      <c r="F6134" s="47">
        <v>714</v>
      </c>
      <c r="G6134" s="34">
        <v>916.62</v>
      </c>
      <c r="H6134" s="1" t="s">
        <v>218</v>
      </c>
      <c r="I6134" s="34">
        <v>8.3189000000000006E-3</v>
      </c>
      <c r="J6134" s="34">
        <v>7070.8729999999996</v>
      </c>
      <c r="K6134" s="35" t="str">
        <f t="shared" si="497"/>
        <v>Leenderbos, Groote Heide &amp; De Plateaux_H4030</v>
      </c>
      <c r="L6134" s="36">
        <f>VLOOKUP(D6134,DATA!A:F,5,FALSE)</f>
        <v>1.0986712608830001E-2</v>
      </c>
      <c r="M6134" s="37">
        <f>VLOOKUP(D6134,DATA!A:F,6,FALSE)</f>
        <v>982</v>
      </c>
      <c r="N6134" s="36">
        <f t="shared" si="498"/>
        <v>32.776496104921215</v>
      </c>
      <c r="O6134" s="36">
        <f t="shared" si="499"/>
        <v>32.778509941265405</v>
      </c>
      <c r="P6134" s="36">
        <f t="shared" si="500"/>
        <v>2.0138363441901674E-3</v>
      </c>
      <c r="Q6134" s="36">
        <f t="shared" si="501"/>
        <v>0.14239581032552961</v>
      </c>
    </row>
    <row r="6135" spans="1:17" x14ac:dyDescent="0.3">
      <c r="A6135" s="29">
        <v>2220975</v>
      </c>
      <c r="B6135" s="1">
        <v>136</v>
      </c>
      <c r="C6135" s="1" t="s">
        <v>14</v>
      </c>
      <c r="D6135" s="1" t="s">
        <v>63</v>
      </c>
      <c r="E6135" s="1" t="s">
        <v>64</v>
      </c>
      <c r="F6135" s="47">
        <v>714</v>
      </c>
      <c r="G6135" s="34">
        <v>1241.04</v>
      </c>
      <c r="H6135" s="1" t="s">
        <v>218</v>
      </c>
      <c r="I6135" s="34">
        <v>1.0624099999999999E-2</v>
      </c>
      <c r="J6135" s="34">
        <v>550.52386000000001</v>
      </c>
      <c r="K6135" s="35" t="str">
        <f t="shared" si="497"/>
        <v>Leenderbos, Groote Heide &amp; De Plateaux_H2310</v>
      </c>
      <c r="L6135" s="36">
        <f>VLOOKUP(D6135,DATA!A:F,5,FALSE)</f>
        <v>1.0986712608830001E-2</v>
      </c>
      <c r="M6135" s="37">
        <f>VLOOKUP(D6135,DATA!A:F,6,FALSE)</f>
        <v>982</v>
      </c>
      <c r="N6135" s="36">
        <f t="shared" si="498"/>
        <v>94.511144703722707</v>
      </c>
      <c r="O6135" s="36">
        <f t="shared" si="499"/>
        <v>94.511750187003287</v>
      </c>
      <c r="P6135" s="36">
        <f t="shared" si="500"/>
        <v>6.0548328058018797E-4</v>
      </c>
      <c r="Q6135" s="36">
        <f t="shared" si="501"/>
        <v>3.3333299279046814E-3</v>
      </c>
    </row>
    <row r="6136" spans="1:17" x14ac:dyDescent="0.3">
      <c r="A6136" s="29">
        <v>2220975</v>
      </c>
      <c r="B6136" s="1">
        <v>136</v>
      </c>
      <c r="C6136" s="1" t="s">
        <v>14</v>
      </c>
      <c r="D6136" s="1" t="s">
        <v>61</v>
      </c>
      <c r="E6136" s="1" t="s">
        <v>62</v>
      </c>
      <c r="F6136" s="47">
        <v>714</v>
      </c>
      <c r="G6136" s="34">
        <v>1241.04</v>
      </c>
      <c r="H6136" s="1" t="s">
        <v>218</v>
      </c>
      <c r="I6136" s="34">
        <v>1.0624099999999999E-2</v>
      </c>
      <c r="J6136" s="34">
        <v>255.21789999999999</v>
      </c>
      <c r="K6136" s="35" t="str">
        <f t="shared" si="497"/>
        <v>Leenderbos, Groote Heide &amp; De Plateaux_H2330</v>
      </c>
      <c r="L6136" s="36">
        <f>VLOOKUP(D6136,DATA!A:F,5,FALSE)</f>
        <v>1.0986712608830001E-2</v>
      </c>
      <c r="M6136" s="37">
        <f>VLOOKUP(D6136,DATA!A:F,6,FALSE)</f>
        <v>982</v>
      </c>
      <c r="N6136" s="36">
        <f t="shared" si="498"/>
        <v>94.511144703722707</v>
      </c>
      <c r="O6136" s="36">
        <f t="shared" si="499"/>
        <v>94.511750187003287</v>
      </c>
      <c r="P6136" s="36">
        <f t="shared" si="500"/>
        <v>6.0548328058018797E-4</v>
      </c>
      <c r="Q6136" s="36">
        <f t="shared" si="501"/>
        <v>1.5453017135478634E-3</v>
      </c>
    </row>
    <row r="6137" spans="1:17" x14ac:dyDescent="0.3">
      <c r="A6137" s="29">
        <v>2220978</v>
      </c>
      <c r="B6137" s="1">
        <v>136</v>
      </c>
      <c r="C6137" s="1" t="s">
        <v>14</v>
      </c>
      <c r="D6137" s="1" t="s">
        <v>63</v>
      </c>
      <c r="E6137" s="1" t="s">
        <v>64</v>
      </c>
      <c r="F6137" s="47">
        <v>714</v>
      </c>
      <c r="G6137" s="34">
        <v>1681.98</v>
      </c>
      <c r="H6137" s="1" t="s">
        <v>218</v>
      </c>
      <c r="I6137" s="34">
        <v>1.3604E-2</v>
      </c>
      <c r="J6137" s="34">
        <v>2744.2917000000002</v>
      </c>
      <c r="K6137" s="35" t="str">
        <f t="shared" si="497"/>
        <v>Leenderbos, Groote Heide &amp; De Plateaux_H2310</v>
      </c>
      <c r="L6137" s="36">
        <f>VLOOKUP(D6137,DATA!A:F,5,FALSE)</f>
        <v>1.0986712608830001E-2</v>
      </c>
      <c r="M6137" s="37">
        <f>VLOOKUP(D6137,DATA!A:F,6,FALSE)</f>
        <v>982</v>
      </c>
      <c r="N6137" s="36">
        <f t="shared" si="498"/>
        <v>99.954304980091393</v>
      </c>
      <c r="O6137" s="36">
        <f t="shared" si="499"/>
        <v>99.954311806186524</v>
      </c>
      <c r="P6137" s="36">
        <f t="shared" si="500"/>
        <v>6.8260951309184748E-6</v>
      </c>
      <c r="Q6137" s="36">
        <f t="shared" si="501"/>
        <v>1.8732796211189985E-4</v>
      </c>
    </row>
    <row r="6138" spans="1:17" x14ac:dyDescent="0.3">
      <c r="A6138" s="29">
        <v>2220979</v>
      </c>
      <c r="B6138" s="1">
        <v>136</v>
      </c>
      <c r="C6138" s="1" t="s">
        <v>14</v>
      </c>
      <c r="D6138" s="1" t="s">
        <v>63</v>
      </c>
      <c r="E6138" s="1" t="s">
        <v>64</v>
      </c>
      <c r="F6138" s="47">
        <v>714</v>
      </c>
      <c r="G6138" s="34">
        <v>1490.21</v>
      </c>
      <c r="H6138" s="1" t="s">
        <v>218</v>
      </c>
      <c r="I6138" s="34">
        <v>1.22034E-2</v>
      </c>
      <c r="J6138" s="34">
        <v>2439.8271</v>
      </c>
      <c r="K6138" s="35" t="str">
        <f t="shared" si="497"/>
        <v>Leenderbos, Groote Heide &amp; De Plateaux_H2310</v>
      </c>
      <c r="L6138" s="36">
        <f>VLOOKUP(D6138,DATA!A:F,5,FALSE)</f>
        <v>1.0986712608830001E-2</v>
      </c>
      <c r="M6138" s="37">
        <f>VLOOKUP(D6138,DATA!A:F,6,FALSE)</f>
        <v>982</v>
      </c>
      <c r="N6138" s="36">
        <f t="shared" si="498"/>
        <v>99.625490889964382</v>
      </c>
      <c r="O6138" s="36">
        <f t="shared" si="499"/>
        <v>99.625540910988178</v>
      </c>
      <c r="P6138" s="36">
        <f t="shared" si="500"/>
        <v>5.0021023795920883E-5</v>
      </c>
      <c r="Q6138" s="36">
        <f t="shared" si="501"/>
        <v>1.2204264942703264E-3</v>
      </c>
    </row>
    <row r="6139" spans="1:17" x14ac:dyDescent="0.3">
      <c r="A6139" s="29">
        <v>2220979</v>
      </c>
      <c r="B6139" s="1">
        <v>136</v>
      </c>
      <c r="C6139" s="1" t="s">
        <v>14</v>
      </c>
      <c r="D6139" s="1" t="s">
        <v>41</v>
      </c>
      <c r="E6139" s="1" t="s">
        <v>42</v>
      </c>
      <c r="F6139" s="47">
        <v>1071</v>
      </c>
      <c r="G6139" s="34">
        <v>1490.21</v>
      </c>
      <c r="H6139" s="1" t="s">
        <v>218</v>
      </c>
      <c r="I6139" s="34">
        <v>1.22034E-2</v>
      </c>
      <c r="J6139" s="34">
        <v>1943.2917</v>
      </c>
      <c r="K6139" s="35" t="str">
        <f t="shared" si="497"/>
        <v>Leenderbos, Groote Heide &amp; De Plateaux_H4010A</v>
      </c>
      <c r="L6139" s="36">
        <f>VLOOKUP(D6139,DATA!A:F,5,FALSE)</f>
        <v>1.3726988247862192E-2</v>
      </c>
      <c r="M6139" s="37">
        <f>VLOOKUP(D6139,DATA!A:F,6,FALSE)</f>
        <v>1285.5</v>
      </c>
      <c r="N6139" s="36">
        <f t="shared" si="498"/>
        <v>94.321659169740727</v>
      </c>
      <c r="O6139" s="36">
        <f t="shared" si="499"/>
        <v>94.322556302576317</v>
      </c>
      <c r="P6139" s="36">
        <f t="shared" si="500"/>
        <v>8.9713283558978674E-4</v>
      </c>
      <c r="Q6139" s="36">
        <f t="shared" si="501"/>
        <v>1.7433907931990969E-2</v>
      </c>
    </row>
    <row r="6140" spans="1:17" x14ac:dyDescent="0.3">
      <c r="A6140" s="29">
        <v>2222497</v>
      </c>
      <c r="B6140" s="1">
        <v>136</v>
      </c>
      <c r="C6140" s="1" t="s">
        <v>14</v>
      </c>
      <c r="D6140" s="1" t="s">
        <v>53</v>
      </c>
      <c r="E6140" s="1" t="s">
        <v>54</v>
      </c>
      <c r="F6140" s="47">
        <v>714</v>
      </c>
      <c r="G6140" s="34">
        <v>1415.39</v>
      </c>
      <c r="H6140" s="1" t="s">
        <v>218</v>
      </c>
      <c r="I6140" s="34">
        <v>1.31892E-2</v>
      </c>
      <c r="J6140" s="34">
        <v>40.086753999999999</v>
      </c>
      <c r="K6140" s="35" t="str">
        <f t="shared" si="497"/>
        <v>Leenderbos, Groote Heide &amp; De Plateaux_H4030</v>
      </c>
      <c r="L6140" s="36">
        <f>VLOOKUP(D6140,DATA!A:F,5,FALSE)</f>
        <v>1.0986712608830001E-2</v>
      </c>
      <c r="M6140" s="37">
        <f>VLOOKUP(D6140,DATA!A:F,6,FALSE)</f>
        <v>982</v>
      </c>
      <c r="N6140" s="36">
        <f t="shared" si="498"/>
        <v>99.152002277017658</v>
      </c>
      <c r="O6140" s="36">
        <f t="shared" si="499"/>
        <v>99.152124106236954</v>
      </c>
      <c r="P6140" s="36">
        <f t="shared" si="500"/>
        <v>1.2182921929593249E-4</v>
      </c>
      <c r="Q6140" s="36">
        <f t="shared" si="501"/>
        <v>4.8837379439280987E-5</v>
      </c>
    </row>
    <row r="6141" spans="1:17" x14ac:dyDescent="0.3">
      <c r="A6141" s="29">
        <v>2222497</v>
      </c>
      <c r="B6141" s="1">
        <v>136</v>
      </c>
      <c r="C6141" s="1" t="s">
        <v>14</v>
      </c>
      <c r="D6141" s="1" t="s">
        <v>51</v>
      </c>
      <c r="E6141" s="1" t="s">
        <v>52</v>
      </c>
      <c r="F6141" s="47">
        <v>1000</v>
      </c>
      <c r="G6141" s="34">
        <v>1415.39</v>
      </c>
      <c r="H6141" s="1" t="s">
        <v>218</v>
      </c>
      <c r="I6141" s="34">
        <v>1.31892E-2</v>
      </c>
      <c r="J6141" s="34">
        <v>4624.9880000000003</v>
      </c>
      <c r="K6141" s="35" t="str">
        <f t="shared" si="497"/>
        <v>Leenderbos, Groote Heide &amp; De Plateaux_Lg09</v>
      </c>
      <c r="L6141" s="36">
        <f>VLOOKUP(D6141,DATA!A:F,5,FALSE)</f>
        <v>8.4126827976184013E-3</v>
      </c>
      <c r="M6141" s="37">
        <f>VLOOKUP(D6141,DATA!A:F,6,FALSE)</f>
        <v>1350</v>
      </c>
      <c r="N6141" s="36">
        <f t="shared" si="498"/>
        <v>63.416002759819264</v>
      </c>
      <c r="O6141" s="36">
        <f t="shared" si="499"/>
        <v>63.418576925656808</v>
      </c>
      <c r="P6141" s="36">
        <f t="shared" si="500"/>
        <v>2.5741658375437737E-3</v>
      </c>
      <c r="Q6141" s="36">
        <f t="shared" si="501"/>
        <v>0.11905486108649903</v>
      </c>
    </row>
    <row r="6142" spans="1:17" x14ac:dyDescent="0.3">
      <c r="A6142" s="29">
        <v>2222500</v>
      </c>
      <c r="B6142" s="1">
        <v>136</v>
      </c>
      <c r="C6142" s="1" t="s">
        <v>14</v>
      </c>
      <c r="D6142" s="1" t="s">
        <v>53</v>
      </c>
      <c r="E6142" s="1" t="s">
        <v>54</v>
      </c>
      <c r="F6142" s="47">
        <v>714</v>
      </c>
      <c r="G6142" s="34">
        <v>1545.24</v>
      </c>
      <c r="H6142" s="1" t="s">
        <v>218</v>
      </c>
      <c r="I6142" s="34">
        <v>1.4290000000000001E-2</v>
      </c>
      <c r="J6142" s="34">
        <v>294.71613000000002</v>
      </c>
      <c r="K6142" s="35" t="str">
        <f t="shared" si="497"/>
        <v>Leenderbos, Groote Heide &amp; De Plateaux_H4030</v>
      </c>
      <c r="L6142" s="36">
        <f>VLOOKUP(D6142,DATA!A:F,5,FALSE)</f>
        <v>1.0986712608830001E-2</v>
      </c>
      <c r="M6142" s="37">
        <f>VLOOKUP(D6142,DATA!A:F,6,FALSE)</f>
        <v>982</v>
      </c>
      <c r="N6142" s="36">
        <f t="shared" si="498"/>
        <v>99.795059857059414</v>
      </c>
      <c r="O6142" s="36">
        <f t="shared" si="499"/>
        <v>99.79509196423615</v>
      </c>
      <c r="P6142" s="36">
        <f t="shared" si="500"/>
        <v>3.2107176735962639E-5</v>
      </c>
      <c r="Q6142" s="36">
        <f t="shared" si="501"/>
        <v>9.4625028728489419E-5</v>
      </c>
    </row>
    <row r="6143" spans="1:17" x14ac:dyDescent="0.3">
      <c r="A6143" s="29">
        <v>2222501</v>
      </c>
      <c r="B6143" s="1">
        <v>136</v>
      </c>
      <c r="C6143" s="1" t="s">
        <v>14</v>
      </c>
      <c r="D6143" s="1" t="s">
        <v>53</v>
      </c>
      <c r="E6143" s="1" t="s">
        <v>54</v>
      </c>
      <c r="F6143" s="47">
        <v>714</v>
      </c>
      <c r="G6143" s="34">
        <v>1026.98</v>
      </c>
      <c r="H6143" s="1" t="s">
        <v>218</v>
      </c>
      <c r="I6143" s="34">
        <v>9.5028000000000005E-3</v>
      </c>
      <c r="J6143" s="34">
        <v>10000</v>
      </c>
      <c r="K6143" s="35" t="str">
        <f t="shared" si="497"/>
        <v>Leenderbos, Groote Heide &amp; De Plateaux_H4030</v>
      </c>
      <c r="L6143" s="36">
        <f>VLOOKUP(D6143,DATA!A:F,5,FALSE)</f>
        <v>1.0986712608830001E-2</v>
      </c>
      <c r="M6143" s="37">
        <f>VLOOKUP(D6143,DATA!A:F,6,FALSE)</f>
        <v>982</v>
      </c>
      <c r="N6143" s="36">
        <f t="shared" si="498"/>
        <v>62.109118704973682</v>
      </c>
      <c r="O6143" s="36">
        <f t="shared" si="499"/>
        <v>62.111575698068258</v>
      </c>
      <c r="P6143" s="36">
        <f t="shared" si="500"/>
        <v>2.4569930945759211E-3</v>
      </c>
      <c r="Q6143" s="36">
        <f t="shared" si="501"/>
        <v>0.24569930945759211</v>
      </c>
    </row>
    <row r="6144" spans="1:17" x14ac:dyDescent="0.3">
      <c r="A6144" s="29">
        <v>2222502</v>
      </c>
      <c r="B6144" s="1">
        <v>136</v>
      </c>
      <c r="C6144" s="1" t="s">
        <v>14</v>
      </c>
      <c r="D6144" s="1" t="s">
        <v>53</v>
      </c>
      <c r="E6144" s="1" t="s">
        <v>54</v>
      </c>
      <c r="F6144" s="47">
        <v>714</v>
      </c>
      <c r="G6144" s="34">
        <v>978.1</v>
      </c>
      <c r="H6144" s="1" t="s">
        <v>218</v>
      </c>
      <c r="I6144" s="34">
        <v>8.9456999999999991E-3</v>
      </c>
      <c r="J6144" s="34">
        <v>10000</v>
      </c>
      <c r="K6144" s="35" t="str">
        <f t="shared" si="497"/>
        <v>Leenderbos, Groote Heide &amp; De Plateaux_H4030</v>
      </c>
      <c r="L6144" s="36">
        <f>VLOOKUP(D6144,DATA!A:F,5,FALSE)</f>
        <v>1.0986712608830001E-2</v>
      </c>
      <c r="M6144" s="37">
        <f>VLOOKUP(D6144,DATA!A:F,6,FALSE)</f>
        <v>982</v>
      </c>
      <c r="N6144" s="36">
        <f t="shared" si="498"/>
        <v>48.928959381845971</v>
      </c>
      <c r="O6144" s="36">
        <f t="shared" si="499"/>
        <v>48.931415352862523</v>
      </c>
      <c r="P6144" s="36">
        <f t="shared" si="500"/>
        <v>2.4559710165519277E-3</v>
      </c>
      <c r="Q6144" s="36">
        <f t="shared" si="501"/>
        <v>0.24559710165519277</v>
      </c>
    </row>
    <row r="6145" spans="1:17" x14ac:dyDescent="0.3">
      <c r="A6145" s="29">
        <v>2222503</v>
      </c>
      <c r="B6145" s="1">
        <v>136</v>
      </c>
      <c r="C6145" s="1" t="s">
        <v>14</v>
      </c>
      <c r="D6145" s="1" t="s">
        <v>63</v>
      </c>
      <c r="E6145" s="1" t="s">
        <v>64</v>
      </c>
      <c r="F6145" s="47">
        <v>714</v>
      </c>
      <c r="G6145" s="34">
        <v>1125.96</v>
      </c>
      <c r="H6145" s="1" t="s">
        <v>218</v>
      </c>
      <c r="I6145" s="34">
        <v>9.9223999999999996E-3</v>
      </c>
      <c r="J6145" s="34">
        <v>1575.835</v>
      </c>
      <c r="K6145" s="35" t="str">
        <f t="shared" si="497"/>
        <v>Leenderbos, Groote Heide &amp; De Plateaux_H2310</v>
      </c>
      <c r="L6145" s="36">
        <f>VLOOKUP(D6145,DATA!A:F,5,FALSE)</f>
        <v>1.0986712608830001E-2</v>
      </c>
      <c r="M6145" s="37">
        <f>VLOOKUP(D6145,DATA!A:F,6,FALSE)</f>
        <v>982</v>
      </c>
      <c r="N6145" s="36">
        <f t="shared" si="498"/>
        <v>82.943766770499138</v>
      </c>
      <c r="O6145" s="36">
        <f t="shared" si="499"/>
        <v>82.945308953025972</v>
      </c>
      <c r="P6145" s="36">
        <f t="shared" si="500"/>
        <v>1.5421825268333578E-3</v>
      </c>
      <c r="Q6145" s="36">
        <f t="shared" si="501"/>
        <v>2.4302252021724442E-2</v>
      </c>
    </row>
    <row r="6146" spans="1:17" x14ac:dyDescent="0.3">
      <c r="A6146" s="29">
        <v>2222503</v>
      </c>
      <c r="B6146" s="1">
        <v>136</v>
      </c>
      <c r="C6146" s="1" t="s">
        <v>14</v>
      </c>
      <c r="D6146" s="1" t="s">
        <v>61</v>
      </c>
      <c r="E6146" s="1" t="s">
        <v>62</v>
      </c>
      <c r="F6146" s="47">
        <v>714</v>
      </c>
      <c r="G6146" s="34">
        <v>1125.96</v>
      </c>
      <c r="H6146" s="1" t="s">
        <v>218</v>
      </c>
      <c r="I6146" s="34">
        <v>9.9223999999999996E-3</v>
      </c>
      <c r="J6146" s="34">
        <v>256.90929999999997</v>
      </c>
      <c r="K6146" s="35" t="str">
        <f t="shared" si="497"/>
        <v>Leenderbos, Groote Heide &amp; De Plateaux_H2330</v>
      </c>
      <c r="L6146" s="36">
        <f>VLOOKUP(D6146,DATA!A:F,5,FALSE)</f>
        <v>1.0986712608830001E-2</v>
      </c>
      <c r="M6146" s="37">
        <f>VLOOKUP(D6146,DATA!A:F,6,FALSE)</f>
        <v>982</v>
      </c>
      <c r="N6146" s="36">
        <f t="shared" si="498"/>
        <v>82.943766770499138</v>
      </c>
      <c r="O6146" s="36">
        <f t="shared" si="499"/>
        <v>82.945308953025972</v>
      </c>
      <c r="P6146" s="36">
        <f t="shared" si="500"/>
        <v>1.5421825268333578E-3</v>
      </c>
      <c r="Q6146" s="36">
        <f t="shared" si="501"/>
        <v>3.9620103344098915E-3</v>
      </c>
    </row>
    <row r="6147" spans="1:17" x14ac:dyDescent="0.3">
      <c r="A6147" s="29">
        <v>2222503</v>
      </c>
      <c r="B6147" s="1">
        <v>136</v>
      </c>
      <c r="C6147" s="1" t="s">
        <v>14</v>
      </c>
      <c r="D6147" s="1" t="s">
        <v>57</v>
      </c>
      <c r="E6147" s="1" t="s">
        <v>58</v>
      </c>
      <c r="F6147" s="47">
        <v>714</v>
      </c>
      <c r="G6147" s="34">
        <v>1125.96</v>
      </c>
      <c r="H6147" s="1" t="s">
        <v>218</v>
      </c>
      <c r="I6147" s="34">
        <v>9.9223999999999996E-3</v>
      </c>
      <c r="J6147" s="34">
        <v>2399.297</v>
      </c>
      <c r="K6147" s="35" t="str">
        <f t="shared" ref="K6147:K6210" si="502">_xlfn.CONCAT(C6147,"_",D6147)</f>
        <v>Leenderbos, Groote Heide &amp; De Plateaux_H3160</v>
      </c>
      <c r="L6147" s="36">
        <f>VLOOKUP(D6147,DATA!A:F,5,FALSE)</f>
        <v>1.0986712608830001E-2</v>
      </c>
      <c r="M6147" s="37">
        <f>VLOOKUP(D6147,DATA!A:F,6,FALSE)</f>
        <v>982</v>
      </c>
      <c r="N6147" s="36">
        <f t="shared" ref="N6147:N6210" si="503">100/(1+EXP(-L6147*(G6147-M6147)))</f>
        <v>82.943766770499138</v>
      </c>
      <c r="O6147" s="36">
        <f t="shared" ref="O6147:O6210" si="504">100/(1+EXP(-L6147*((G6147+I6147)-M6147)))</f>
        <v>82.945308953025972</v>
      </c>
      <c r="P6147" s="36">
        <f t="shared" ref="P6147:P6210" si="505">O6147-N6147</f>
        <v>1.5421825268333578E-3</v>
      </c>
      <c r="Q6147" s="36">
        <f t="shared" ref="Q6147:Q6210" si="506">IF(AND(H6147&lt;&gt;"below",I6147&gt;=0.005),J6147*P6147/100,0)</f>
        <v>3.700153910083695E-2</v>
      </c>
    </row>
    <row r="6148" spans="1:17" x14ac:dyDescent="0.3">
      <c r="A6148" s="29">
        <v>2222503</v>
      </c>
      <c r="B6148" s="1">
        <v>136</v>
      </c>
      <c r="C6148" s="1" t="s">
        <v>14</v>
      </c>
      <c r="D6148" s="1" t="s">
        <v>53</v>
      </c>
      <c r="E6148" s="1" t="s">
        <v>54</v>
      </c>
      <c r="F6148" s="47">
        <v>714</v>
      </c>
      <c r="G6148" s="34">
        <v>1125.96</v>
      </c>
      <c r="H6148" s="1" t="s">
        <v>218</v>
      </c>
      <c r="I6148" s="34">
        <v>9.9223999999999996E-3</v>
      </c>
      <c r="J6148" s="34">
        <v>1187.1388999999999</v>
      </c>
      <c r="K6148" s="35" t="str">
        <f t="shared" si="502"/>
        <v>Leenderbos, Groote Heide &amp; De Plateaux_H4030</v>
      </c>
      <c r="L6148" s="36">
        <f>VLOOKUP(D6148,DATA!A:F,5,FALSE)</f>
        <v>1.0986712608830001E-2</v>
      </c>
      <c r="M6148" s="37">
        <f>VLOOKUP(D6148,DATA!A:F,6,FALSE)</f>
        <v>982</v>
      </c>
      <c r="N6148" s="36">
        <f t="shared" si="503"/>
        <v>82.943766770499138</v>
      </c>
      <c r="O6148" s="36">
        <f t="shared" si="504"/>
        <v>82.945308953025972</v>
      </c>
      <c r="P6148" s="36">
        <f t="shared" si="505"/>
        <v>1.5421825268333578E-3</v>
      </c>
      <c r="Q6148" s="36">
        <f t="shared" si="506"/>
        <v>1.8307848685041726E-2</v>
      </c>
    </row>
    <row r="6149" spans="1:17" x14ac:dyDescent="0.3">
      <c r="A6149" s="29">
        <v>2222503</v>
      </c>
      <c r="B6149" s="1">
        <v>136</v>
      </c>
      <c r="C6149" s="1" t="s">
        <v>14</v>
      </c>
      <c r="D6149" s="1" t="s">
        <v>43</v>
      </c>
      <c r="E6149" s="1" t="s">
        <v>44</v>
      </c>
      <c r="F6149" s="47">
        <v>1071</v>
      </c>
      <c r="G6149" s="34">
        <v>1125.96</v>
      </c>
      <c r="H6149" s="1" t="s">
        <v>218</v>
      </c>
      <c r="I6149" s="34">
        <v>9.9223999999999996E-3</v>
      </c>
      <c r="J6149" s="34">
        <v>2407.3380000000002</v>
      </c>
      <c r="K6149" s="35" t="str">
        <f t="shared" si="502"/>
        <v>Leenderbos, Groote Heide &amp; De Plateaux_H7150</v>
      </c>
      <c r="L6149" s="36">
        <f>VLOOKUP(D6149,DATA!A:F,5,FALSE)</f>
        <v>1.3726988247862192E-2</v>
      </c>
      <c r="M6149" s="37">
        <f>VLOOKUP(D6149,DATA!A:F,6,FALSE)</f>
        <v>1285.5</v>
      </c>
      <c r="N6149" s="36">
        <f t="shared" si="503"/>
        <v>10.065175817758591</v>
      </c>
      <c r="O6149" s="36">
        <f t="shared" si="504"/>
        <v>10.066408822852054</v>
      </c>
      <c r="P6149" s="36">
        <f t="shared" si="505"/>
        <v>1.2330050934625802E-3</v>
      </c>
      <c r="Q6149" s="36">
        <f t="shared" si="506"/>
        <v>2.9682600156860212E-2</v>
      </c>
    </row>
    <row r="6150" spans="1:17" x14ac:dyDescent="0.3">
      <c r="A6150" s="29">
        <v>2222507</v>
      </c>
      <c r="B6150" s="1">
        <v>136</v>
      </c>
      <c r="C6150" s="1" t="s">
        <v>14</v>
      </c>
      <c r="D6150" s="1" t="s">
        <v>63</v>
      </c>
      <c r="E6150" s="1" t="s">
        <v>64</v>
      </c>
      <c r="F6150" s="47">
        <v>714</v>
      </c>
      <c r="G6150" s="34">
        <v>1394.25</v>
      </c>
      <c r="H6150" s="1" t="s">
        <v>218</v>
      </c>
      <c r="I6150" s="34">
        <v>1.1753400000000001E-2</v>
      </c>
      <c r="J6150" s="34">
        <v>7315.9579999999996</v>
      </c>
      <c r="K6150" s="35" t="str">
        <f t="shared" si="502"/>
        <v>Leenderbos, Groote Heide &amp; De Plateaux_H2310</v>
      </c>
      <c r="L6150" s="36">
        <f>VLOOKUP(D6150,DATA!A:F,5,FALSE)</f>
        <v>1.0986712608830001E-2</v>
      </c>
      <c r="M6150" s="37">
        <f>VLOOKUP(D6150,DATA!A:F,6,FALSE)</f>
        <v>982</v>
      </c>
      <c r="N6150" s="36">
        <f t="shared" si="503"/>
        <v>98.932662564156416</v>
      </c>
      <c r="O6150" s="36">
        <f t="shared" si="504"/>
        <v>98.932798911059763</v>
      </c>
      <c r="P6150" s="36">
        <f t="shared" si="505"/>
        <v>1.3634690334640709E-4</v>
      </c>
      <c r="Q6150" s="36">
        <f t="shared" si="506"/>
        <v>9.9750821831237364E-3</v>
      </c>
    </row>
    <row r="6151" spans="1:17" x14ac:dyDescent="0.3">
      <c r="A6151" s="29">
        <v>2222507</v>
      </c>
      <c r="B6151" s="1">
        <v>136</v>
      </c>
      <c r="C6151" s="1" t="s">
        <v>14</v>
      </c>
      <c r="D6151" s="1" t="s">
        <v>41</v>
      </c>
      <c r="E6151" s="1" t="s">
        <v>42</v>
      </c>
      <c r="F6151" s="47">
        <v>1071</v>
      </c>
      <c r="G6151" s="34">
        <v>1394.25</v>
      </c>
      <c r="H6151" s="1" t="s">
        <v>218</v>
      </c>
      <c r="I6151" s="34">
        <v>1.1753400000000001E-2</v>
      </c>
      <c r="J6151" s="34">
        <v>157.73815999999999</v>
      </c>
      <c r="K6151" s="35" t="str">
        <f t="shared" si="502"/>
        <v>Leenderbos, Groote Heide &amp; De Plateaux_H4010A</v>
      </c>
      <c r="L6151" s="36">
        <f>VLOOKUP(D6151,DATA!A:F,5,FALSE)</f>
        <v>1.3726988247862192E-2</v>
      </c>
      <c r="M6151" s="37">
        <f>VLOOKUP(D6151,DATA!A:F,6,FALSE)</f>
        <v>1285.5</v>
      </c>
      <c r="N6151" s="36">
        <f t="shared" si="503"/>
        <v>81.64996594471404</v>
      </c>
      <c r="O6151" s="36">
        <f t="shared" si="504"/>
        <v>81.652383127451088</v>
      </c>
      <c r="P6151" s="36">
        <f t="shared" si="505"/>
        <v>2.4171827370480514E-3</v>
      </c>
      <c r="Q6151" s="36">
        <f t="shared" si="506"/>
        <v>3.8128195732572345E-3</v>
      </c>
    </row>
    <row r="6152" spans="1:17" x14ac:dyDescent="0.3">
      <c r="A6152" s="29">
        <v>2222508</v>
      </c>
      <c r="B6152" s="1">
        <v>136</v>
      </c>
      <c r="C6152" s="1" t="s">
        <v>14</v>
      </c>
      <c r="D6152" s="1" t="s">
        <v>63</v>
      </c>
      <c r="E6152" s="1" t="s">
        <v>64</v>
      </c>
      <c r="F6152" s="47">
        <v>714</v>
      </c>
      <c r="G6152" s="34">
        <v>1652.69</v>
      </c>
      <c r="H6152" s="1" t="s">
        <v>218</v>
      </c>
      <c r="I6152" s="34">
        <v>1.3457E-2</v>
      </c>
      <c r="J6152" s="34">
        <v>730.48720000000003</v>
      </c>
      <c r="K6152" s="35" t="str">
        <f t="shared" si="502"/>
        <v>Leenderbos, Groote Heide &amp; De Plateaux_H2310</v>
      </c>
      <c r="L6152" s="36">
        <f>VLOOKUP(D6152,DATA!A:F,5,FALSE)</f>
        <v>1.0986712608830001E-2</v>
      </c>
      <c r="M6152" s="37">
        <f>VLOOKUP(D6152,DATA!A:F,6,FALSE)</f>
        <v>982</v>
      </c>
      <c r="N6152" s="36">
        <f t="shared" si="503"/>
        <v>99.936969629420432</v>
      </c>
      <c r="O6152" s="36">
        <f t="shared" si="504"/>
        <v>99.936978941785426</v>
      </c>
      <c r="P6152" s="36">
        <f t="shared" si="505"/>
        <v>9.3123649946846854E-6</v>
      </c>
      <c r="Q6152" s="36">
        <f t="shared" si="506"/>
        <v>6.8025634303452306E-5</v>
      </c>
    </row>
    <row r="6153" spans="1:17" x14ac:dyDescent="0.3">
      <c r="A6153" s="29">
        <v>2224030</v>
      </c>
      <c r="B6153" s="1">
        <v>136</v>
      </c>
      <c r="C6153" s="1" t="s">
        <v>14</v>
      </c>
      <c r="D6153" s="1" t="s">
        <v>53</v>
      </c>
      <c r="E6153" s="1" t="s">
        <v>54</v>
      </c>
      <c r="F6153" s="47">
        <v>714</v>
      </c>
      <c r="G6153" s="34">
        <v>1174.08</v>
      </c>
      <c r="H6153" s="1" t="s">
        <v>218</v>
      </c>
      <c r="I6153" s="34">
        <v>1.08544E-2</v>
      </c>
      <c r="J6153" s="34">
        <v>9967.7659999999996</v>
      </c>
      <c r="K6153" s="35" t="str">
        <f t="shared" si="502"/>
        <v>Leenderbos, Groote Heide &amp; De Plateaux_H4030</v>
      </c>
      <c r="L6153" s="36">
        <f>VLOOKUP(D6153,DATA!A:F,5,FALSE)</f>
        <v>1.0986712608830001E-2</v>
      </c>
      <c r="M6153" s="37">
        <f>VLOOKUP(D6153,DATA!A:F,6,FALSE)</f>
        <v>982</v>
      </c>
      <c r="N6153" s="36">
        <f t="shared" si="503"/>
        <v>89.190293712105856</v>
      </c>
      <c r="O6153" s="36">
        <f t="shared" si="504"/>
        <v>89.191443412755973</v>
      </c>
      <c r="P6153" s="36">
        <f t="shared" si="505"/>
        <v>1.1497006501173246E-3</v>
      </c>
      <c r="Q6153" s="36">
        <f t="shared" si="506"/>
        <v>0.11459947050417364</v>
      </c>
    </row>
    <row r="6154" spans="1:17" x14ac:dyDescent="0.3">
      <c r="A6154" s="29">
        <v>2224031</v>
      </c>
      <c r="B6154" s="1">
        <v>136</v>
      </c>
      <c r="C6154" s="1" t="s">
        <v>14</v>
      </c>
      <c r="D6154" s="1" t="s">
        <v>53</v>
      </c>
      <c r="E6154" s="1" t="s">
        <v>54</v>
      </c>
      <c r="F6154" s="47">
        <v>714</v>
      </c>
      <c r="G6154" s="34">
        <v>983.24</v>
      </c>
      <c r="H6154" s="1" t="s">
        <v>218</v>
      </c>
      <c r="I6154" s="34">
        <v>9.0976000000000008E-3</v>
      </c>
      <c r="J6154" s="34">
        <v>10000</v>
      </c>
      <c r="K6154" s="35" t="str">
        <f t="shared" si="502"/>
        <v>Leenderbos, Groote Heide &amp; De Plateaux_H4030</v>
      </c>
      <c r="L6154" s="36">
        <f>VLOOKUP(D6154,DATA!A:F,5,FALSE)</f>
        <v>1.0986712608830001E-2</v>
      </c>
      <c r="M6154" s="37">
        <f>VLOOKUP(D6154,DATA!A:F,6,FALSE)</f>
        <v>982</v>
      </c>
      <c r="N6154" s="36">
        <f t="shared" si="503"/>
        <v>50.340582823197778</v>
      </c>
      <c r="O6154" s="36">
        <f t="shared" si="504"/>
        <v>50.343081524319032</v>
      </c>
      <c r="P6154" s="36">
        <f t="shared" si="505"/>
        <v>2.4987011212544985E-3</v>
      </c>
      <c r="Q6154" s="36">
        <f t="shared" si="506"/>
        <v>0.24987011212544985</v>
      </c>
    </row>
    <row r="6155" spans="1:17" x14ac:dyDescent="0.3">
      <c r="A6155" s="29">
        <v>2224032</v>
      </c>
      <c r="B6155" s="1">
        <v>136</v>
      </c>
      <c r="C6155" s="1" t="s">
        <v>14</v>
      </c>
      <c r="D6155" s="1" t="s">
        <v>53</v>
      </c>
      <c r="E6155" s="1" t="s">
        <v>54</v>
      </c>
      <c r="F6155" s="47">
        <v>714</v>
      </c>
      <c r="G6155" s="34">
        <v>1115.26</v>
      </c>
      <c r="H6155" s="1" t="s">
        <v>218</v>
      </c>
      <c r="I6155" s="34">
        <v>9.9652999999999999E-3</v>
      </c>
      <c r="J6155" s="34">
        <v>9756.8029999999999</v>
      </c>
      <c r="K6155" s="35" t="str">
        <f t="shared" si="502"/>
        <v>Leenderbos, Groote Heide &amp; De Plateaux_H4030</v>
      </c>
      <c r="L6155" s="36">
        <f>VLOOKUP(D6155,DATA!A:F,5,FALSE)</f>
        <v>1.0986712608830001E-2</v>
      </c>
      <c r="M6155" s="37">
        <f>VLOOKUP(D6155,DATA!A:F,6,FALSE)</f>
        <v>982</v>
      </c>
      <c r="N6155" s="36">
        <f t="shared" si="503"/>
        <v>81.21573293081893</v>
      </c>
      <c r="O6155" s="36">
        <f t="shared" si="504"/>
        <v>81.217403166360796</v>
      </c>
      <c r="P6155" s="36">
        <f t="shared" si="505"/>
        <v>1.6702355418658499E-3</v>
      </c>
      <c r="Q6155" s="36">
        <f t="shared" si="506"/>
        <v>0.1629615914558335</v>
      </c>
    </row>
    <row r="6156" spans="1:17" x14ac:dyDescent="0.3">
      <c r="A6156" s="29">
        <v>2224032</v>
      </c>
      <c r="B6156" s="1">
        <v>136</v>
      </c>
      <c r="C6156" s="1" t="s">
        <v>14</v>
      </c>
      <c r="D6156" s="1" t="s">
        <v>43</v>
      </c>
      <c r="E6156" s="1" t="s">
        <v>44</v>
      </c>
      <c r="F6156" s="47">
        <v>1071</v>
      </c>
      <c r="G6156" s="34">
        <v>1115.26</v>
      </c>
      <c r="H6156" s="1" t="s">
        <v>218</v>
      </c>
      <c r="I6156" s="34">
        <v>9.9652999999999999E-3</v>
      </c>
      <c r="J6156" s="34">
        <v>243.19757000000001</v>
      </c>
      <c r="K6156" s="35" t="str">
        <f t="shared" si="502"/>
        <v>Leenderbos, Groote Heide &amp; De Plateaux_H7150</v>
      </c>
      <c r="L6156" s="36">
        <f>VLOOKUP(D6156,DATA!A:F,5,FALSE)</f>
        <v>1.3726988247862192E-2</v>
      </c>
      <c r="M6156" s="37">
        <f>VLOOKUP(D6156,DATA!A:F,6,FALSE)</f>
        <v>1285.5</v>
      </c>
      <c r="N6156" s="36">
        <f t="shared" si="503"/>
        <v>8.8114086159158003</v>
      </c>
      <c r="O6156" s="36">
        <f t="shared" si="504"/>
        <v>8.8125078139865654</v>
      </c>
      <c r="P6156" s="36">
        <f t="shared" si="505"/>
        <v>1.0991980707650839E-3</v>
      </c>
      <c r="Q6156" s="36">
        <f t="shared" si="506"/>
        <v>2.6732229975875649E-3</v>
      </c>
    </row>
    <row r="6157" spans="1:17" x14ac:dyDescent="0.3">
      <c r="A6157" s="29">
        <v>2224033</v>
      </c>
      <c r="B6157" s="1">
        <v>136</v>
      </c>
      <c r="C6157" s="1" t="s">
        <v>14</v>
      </c>
      <c r="D6157" s="1" t="s">
        <v>57</v>
      </c>
      <c r="E6157" s="1" t="s">
        <v>58</v>
      </c>
      <c r="F6157" s="47">
        <v>714</v>
      </c>
      <c r="G6157" s="34">
        <v>1567.43</v>
      </c>
      <c r="H6157" s="1" t="s">
        <v>218</v>
      </c>
      <c r="I6157" s="34">
        <v>1.33601E-2</v>
      </c>
      <c r="J6157" s="34">
        <v>678.51559999999995</v>
      </c>
      <c r="K6157" s="35" t="str">
        <f t="shared" si="502"/>
        <v>Leenderbos, Groote Heide &amp; De Plateaux_H3160</v>
      </c>
      <c r="L6157" s="36">
        <f>VLOOKUP(D6157,DATA!A:F,5,FALSE)</f>
        <v>1.0986712608830001E-2</v>
      </c>
      <c r="M6157" s="37">
        <f>VLOOKUP(D6157,DATA!A:F,6,FALSE)</f>
        <v>982</v>
      </c>
      <c r="N6157" s="36">
        <f t="shared" si="503"/>
        <v>99.839327796214661</v>
      </c>
      <c r="O6157" s="36">
        <f t="shared" si="504"/>
        <v>99.839351340640334</v>
      </c>
      <c r="P6157" s="36">
        <f t="shared" si="505"/>
        <v>2.3544425673094338E-5</v>
      </c>
      <c r="Q6157" s="36">
        <f t="shared" si="506"/>
        <v>1.5975260112235007E-4</v>
      </c>
    </row>
    <row r="6158" spans="1:17" x14ac:dyDescent="0.3">
      <c r="A6158" s="29">
        <v>2224033</v>
      </c>
      <c r="B6158" s="1">
        <v>136</v>
      </c>
      <c r="C6158" s="1" t="s">
        <v>14</v>
      </c>
      <c r="D6158" s="1" t="s">
        <v>53</v>
      </c>
      <c r="E6158" s="1" t="s">
        <v>54</v>
      </c>
      <c r="F6158" s="47">
        <v>714</v>
      </c>
      <c r="G6158" s="34">
        <v>1567.43</v>
      </c>
      <c r="H6158" s="1" t="s">
        <v>218</v>
      </c>
      <c r="I6158" s="34">
        <v>1.33601E-2</v>
      </c>
      <c r="J6158" s="34">
        <v>276.93024000000003</v>
      </c>
      <c r="K6158" s="35" t="str">
        <f t="shared" si="502"/>
        <v>Leenderbos, Groote Heide &amp; De Plateaux_H4030</v>
      </c>
      <c r="L6158" s="36">
        <f>VLOOKUP(D6158,DATA!A:F,5,FALSE)</f>
        <v>1.0986712608830001E-2</v>
      </c>
      <c r="M6158" s="37">
        <f>VLOOKUP(D6158,DATA!A:F,6,FALSE)</f>
        <v>982</v>
      </c>
      <c r="N6158" s="36">
        <f t="shared" si="503"/>
        <v>99.839327796214661</v>
      </c>
      <c r="O6158" s="36">
        <f t="shared" si="504"/>
        <v>99.839351340640334</v>
      </c>
      <c r="P6158" s="36">
        <f t="shared" si="505"/>
        <v>2.3544425673094338E-5</v>
      </c>
      <c r="Q6158" s="36">
        <f t="shared" si="506"/>
        <v>6.5201634523121777E-5</v>
      </c>
    </row>
    <row r="6159" spans="1:17" x14ac:dyDescent="0.3">
      <c r="A6159" s="29">
        <v>2224033</v>
      </c>
      <c r="B6159" s="1">
        <v>136</v>
      </c>
      <c r="C6159" s="1" t="s">
        <v>14</v>
      </c>
      <c r="D6159" s="1" t="s">
        <v>43</v>
      </c>
      <c r="E6159" s="1" t="s">
        <v>44</v>
      </c>
      <c r="F6159" s="47">
        <v>1071</v>
      </c>
      <c r="G6159" s="34">
        <v>1567.43</v>
      </c>
      <c r="H6159" s="1" t="s">
        <v>218</v>
      </c>
      <c r="I6159" s="34">
        <v>1.33601E-2</v>
      </c>
      <c r="J6159" s="34">
        <v>481.91744999999997</v>
      </c>
      <c r="K6159" s="35" t="str">
        <f t="shared" si="502"/>
        <v>Leenderbos, Groote Heide &amp; De Plateaux_H7150</v>
      </c>
      <c r="L6159" s="36">
        <f>VLOOKUP(D6159,DATA!A:F,5,FALSE)</f>
        <v>1.3726988247862192E-2</v>
      </c>
      <c r="M6159" s="37">
        <f>VLOOKUP(D6159,DATA!A:F,6,FALSE)</f>
        <v>1285.5</v>
      </c>
      <c r="N6159" s="36">
        <f t="shared" si="503"/>
        <v>97.956880932920271</v>
      </c>
      <c r="O6159" s="36">
        <f t="shared" si="504"/>
        <v>97.957247940809495</v>
      </c>
      <c r="P6159" s="36">
        <f t="shared" si="505"/>
        <v>3.6700788922416905E-4</v>
      </c>
      <c r="Q6159" s="36">
        <f t="shared" si="506"/>
        <v>1.7686750610479401E-3</v>
      </c>
    </row>
    <row r="6160" spans="1:17" x14ac:dyDescent="0.3">
      <c r="A6160" s="29">
        <v>2224036</v>
      </c>
      <c r="B6160" s="1">
        <v>136</v>
      </c>
      <c r="C6160" s="1" t="s">
        <v>14</v>
      </c>
      <c r="D6160" s="1" t="s">
        <v>63</v>
      </c>
      <c r="E6160" s="1" t="s">
        <v>64</v>
      </c>
      <c r="F6160" s="47">
        <v>714</v>
      </c>
      <c r="G6160" s="34">
        <v>1617.67</v>
      </c>
      <c r="H6160" s="1" t="s">
        <v>218</v>
      </c>
      <c r="I6160" s="34">
        <v>1.3455999999999999E-2</v>
      </c>
      <c r="J6160" s="34">
        <v>29.547756</v>
      </c>
      <c r="K6160" s="35" t="str">
        <f t="shared" si="502"/>
        <v>Leenderbos, Groote Heide &amp; De Plateaux_H2310</v>
      </c>
      <c r="L6160" s="36">
        <f>VLOOKUP(D6160,DATA!A:F,5,FALSE)</f>
        <v>1.0986712608830001E-2</v>
      </c>
      <c r="M6160" s="37">
        <f>VLOOKUP(D6160,DATA!A:F,6,FALSE)</f>
        <v>982</v>
      </c>
      <c r="N6160" s="36">
        <f t="shared" si="503"/>
        <v>99.907419769088207</v>
      </c>
      <c r="O6160" s="36">
        <f t="shared" si="504"/>
        <v>99.907433442210646</v>
      </c>
      <c r="P6160" s="36">
        <f t="shared" si="505"/>
        <v>1.3673122438717655E-5</v>
      </c>
      <c r="Q6160" s="36">
        <f t="shared" si="506"/>
        <v>4.0401008557735426E-6</v>
      </c>
    </row>
    <row r="6161" spans="1:17" x14ac:dyDescent="0.3">
      <c r="A6161" s="29">
        <v>2224037</v>
      </c>
      <c r="B6161" s="1">
        <v>136</v>
      </c>
      <c r="C6161" s="1" t="s">
        <v>14</v>
      </c>
      <c r="D6161" s="1" t="s">
        <v>63</v>
      </c>
      <c r="E6161" s="1" t="s">
        <v>64</v>
      </c>
      <c r="F6161" s="47">
        <v>714</v>
      </c>
      <c r="G6161" s="34">
        <v>1446.67</v>
      </c>
      <c r="H6161" s="1" t="s">
        <v>218</v>
      </c>
      <c r="I6161" s="34">
        <v>1.2051600000000001E-2</v>
      </c>
      <c r="J6161" s="34">
        <v>1642.4543000000001</v>
      </c>
      <c r="K6161" s="35" t="str">
        <f t="shared" si="502"/>
        <v>Leenderbos, Groote Heide &amp; De Plateaux_H2310</v>
      </c>
      <c r="L6161" s="36">
        <f>VLOOKUP(D6161,DATA!A:F,5,FALSE)</f>
        <v>1.0986712608830001E-2</v>
      </c>
      <c r="M6161" s="37">
        <f>VLOOKUP(D6161,DATA!A:F,6,FALSE)</f>
        <v>982</v>
      </c>
      <c r="N6161" s="36">
        <f t="shared" si="503"/>
        <v>99.397141273742648</v>
      </c>
      <c r="O6161" s="36">
        <f t="shared" si="504"/>
        <v>99.397220610329668</v>
      </c>
      <c r="P6161" s="36">
        <f t="shared" si="505"/>
        <v>7.9336587020861771E-5</v>
      </c>
      <c r="Q6161" s="36">
        <f t="shared" si="506"/>
        <v>1.3030671849973861E-3</v>
      </c>
    </row>
    <row r="6162" spans="1:17" x14ac:dyDescent="0.3">
      <c r="A6162" s="29">
        <v>2224038</v>
      </c>
      <c r="B6162" s="1">
        <v>136</v>
      </c>
      <c r="C6162" s="1" t="s">
        <v>14</v>
      </c>
      <c r="D6162" s="1" t="s">
        <v>63</v>
      </c>
      <c r="E6162" s="1" t="s">
        <v>64</v>
      </c>
      <c r="F6162" s="47">
        <v>714</v>
      </c>
      <c r="G6162" s="34">
        <v>1769.36</v>
      </c>
      <c r="H6162" s="1" t="s">
        <v>218</v>
      </c>
      <c r="I6162" s="34">
        <v>1.4388E-2</v>
      </c>
      <c r="J6162" s="34">
        <v>2754.6306</v>
      </c>
      <c r="K6162" s="35" t="str">
        <f t="shared" si="502"/>
        <v>Leenderbos, Groote Heide &amp; De Plateaux_H2310</v>
      </c>
      <c r="L6162" s="36">
        <f>VLOOKUP(D6162,DATA!A:F,5,FALSE)</f>
        <v>1.0986712608830001E-2</v>
      </c>
      <c r="M6162" s="37">
        <f>VLOOKUP(D6162,DATA!A:F,6,FALSE)</f>
        <v>982</v>
      </c>
      <c r="N6162" s="36">
        <f t="shared" si="503"/>
        <v>99.982499098376422</v>
      </c>
      <c r="O6162" s="36">
        <f t="shared" si="504"/>
        <v>99.982501864160625</v>
      </c>
      <c r="P6162" s="36">
        <f t="shared" si="505"/>
        <v>2.765784202551913E-6</v>
      </c>
      <c r="Q6162" s="36">
        <f t="shared" si="506"/>
        <v>7.6187137973460979E-5</v>
      </c>
    </row>
    <row r="6163" spans="1:17" x14ac:dyDescent="0.3">
      <c r="A6163" s="29">
        <v>2225558</v>
      </c>
      <c r="B6163" s="1">
        <v>136</v>
      </c>
      <c r="C6163" s="1" t="s">
        <v>14</v>
      </c>
      <c r="D6163" s="1" t="s">
        <v>53</v>
      </c>
      <c r="E6163" s="1" t="s">
        <v>54</v>
      </c>
      <c r="F6163" s="47">
        <v>714</v>
      </c>
      <c r="G6163" s="34">
        <v>1571.39</v>
      </c>
      <c r="H6163" s="1" t="s">
        <v>218</v>
      </c>
      <c r="I6163" s="34">
        <v>1.4671999999999999E-2</v>
      </c>
      <c r="J6163" s="34">
        <v>4405.6885000000002</v>
      </c>
      <c r="K6163" s="35" t="str">
        <f t="shared" si="502"/>
        <v>Leenderbos, Groote Heide &amp; De Plateaux_H4030</v>
      </c>
      <c r="L6163" s="36">
        <f>VLOOKUP(D6163,DATA!A:F,5,FALSE)</f>
        <v>1.0986712608830001E-2</v>
      </c>
      <c r="M6163" s="37">
        <f>VLOOKUP(D6163,DATA!A:F,6,FALSE)</f>
        <v>982</v>
      </c>
      <c r="N6163" s="36">
        <f t="shared" si="503"/>
        <v>99.846157813499559</v>
      </c>
      <c r="O6163" s="36">
        <f t="shared" si="504"/>
        <v>99.846182572265178</v>
      </c>
      <c r="P6163" s="36">
        <f t="shared" si="505"/>
        <v>2.4758765619026235E-5</v>
      </c>
      <c r="Q6163" s="36">
        <f t="shared" si="506"/>
        <v>1.0907940896193926E-3</v>
      </c>
    </row>
    <row r="6164" spans="1:17" x14ac:dyDescent="0.3">
      <c r="A6164" s="29">
        <v>2225559</v>
      </c>
      <c r="B6164" s="1">
        <v>136</v>
      </c>
      <c r="C6164" s="1" t="s">
        <v>14</v>
      </c>
      <c r="D6164" s="1" t="s">
        <v>53</v>
      </c>
      <c r="E6164" s="1" t="s">
        <v>54</v>
      </c>
      <c r="F6164" s="47">
        <v>714</v>
      </c>
      <c r="G6164" s="34">
        <v>1026.8699999999999</v>
      </c>
      <c r="H6164" s="1" t="s">
        <v>218</v>
      </c>
      <c r="I6164" s="34">
        <v>9.5680000000000001E-3</v>
      </c>
      <c r="J6164" s="34">
        <v>10000</v>
      </c>
      <c r="K6164" s="35" t="str">
        <f t="shared" si="502"/>
        <v>Leenderbos, Groote Heide &amp; De Plateaux_H4030</v>
      </c>
      <c r="L6164" s="36">
        <f>VLOOKUP(D6164,DATA!A:F,5,FALSE)</f>
        <v>1.0986712608830001E-2</v>
      </c>
      <c r="M6164" s="37">
        <f>VLOOKUP(D6164,DATA!A:F,6,FALSE)</f>
        <v>982</v>
      </c>
      <c r="N6164" s="36">
        <f t="shared" si="503"/>
        <v>62.080673174918559</v>
      </c>
      <c r="O6164" s="36">
        <f t="shared" si="504"/>
        <v>62.083147748953927</v>
      </c>
      <c r="P6164" s="36">
        <f t="shared" si="505"/>
        <v>2.4745740353679935E-3</v>
      </c>
      <c r="Q6164" s="36">
        <f t="shared" si="506"/>
        <v>0.24745740353679935</v>
      </c>
    </row>
    <row r="6165" spans="1:17" x14ac:dyDescent="0.3">
      <c r="A6165" s="29">
        <v>2225560</v>
      </c>
      <c r="B6165" s="1">
        <v>136</v>
      </c>
      <c r="C6165" s="1" t="s">
        <v>14</v>
      </c>
      <c r="D6165" s="1" t="s">
        <v>53</v>
      </c>
      <c r="E6165" s="1" t="s">
        <v>54</v>
      </c>
      <c r="F6165" s="47">
        <v>714</v>
      </c>
      <c r="G6165" s="34">
        <v>1122.1199999999999</v>
      </c>
      <c r="H6165" s="1" t="s">
        <v>218</v>
      </c>
      <c r="I6165" s="34">
        <v>1.0159100000000001E-2</v>
      </c>
      <c r="J6165" s="34">
        <v>8824.0370000000003</v>
      </c>
      <c r="K6165" s="35" t="str">
        <f t="shared" si="502"/>
        <v>Leenderbos, Groote Heide &amp; De Plateaux_H4030</v>
      </c>
      <c r="L6165" s="36">
        <f>VLOOKUP(D6165,DATA!A:F,5,FALSE)</f>
        <v>1.0986712608830001E-2</v>
      </c>
      <c r="M6165" s="37">
        <f>VLOOKUP(D6165,DATA!A:F,6,FALSE)</f>
        <v>982</v>
      </c>
      <c r="N6165" s="36">
        <f t="shared" si="503"/>
        <v>82.338594538779219</v>
      </c>
      <c r="O6165" s="36">
        <f t="shared" si="504"/>
        <v>82.340217604233771</v>
      </c>
      <c r="P6165" s="36">
        <f t="shared" si="505"/>
        <v>1.6230654545523748E-3</v>
      </c>
      <c r="Q6165" s="36">
        <f t="shared" si="506"/>
        <v>0.14321989624391976</v>
      </c>
    </row>
    <row r="6166" spans="1:17" x14ac:dyDescent="0.3">
      <c r="A6166" s="29">
        <v>2225561</v>
      </c>
      <c r="B6166" s="1">
        <v>136</v>
      </c>
      <c r="C6166" s="1" t="s">
        <v>14</v>
      </c>
      <c r="D6166" s="1" t="s">
        <v>57</v>
      </c>
      <c r="E6166" s="1" t="s">
        <v>58</v>
      </c>
      <c r="F6166" s="47">
        <v>714</v>
      </c>
      <c r="G6166" s="34">
        <v>1368.01</v>
      </c>
      <c r="H6166" s="1" t="s">
        <v>218</v>
      </c>
      <c r="I6166" s="34">
        <v>1.21914E-2</v>
      </c>
      <c r="J6166" s="34">
        <v>973.44916000000001</v>
      </c>
      <c r="K6166" s="35" t="str">
        <f t="shared" si="502"/>
        <v>Leenderbos, Groote Heide &amp; De Plateaux_H3160</v>
      </c>
      <c r="L6166" s="36">
        <f>VLOOKUP(D6166,DATA!A:F,5,FALSE)</f>
        <v>1.0986712608830001E-2</v>
      </c>
      <c r="M6166" s="37">
        <f>VLOOKUP(D6166,DATA!A:F,6,FALSE)</f>
        <v>982</v>
      </c>
      <c r="N6166" s="36">
        <f t="shared" si="503"/>
        <v>98.581076637601086</v>
      </c>
      <c r="O6166" s="36">
        <f t="shared" si="504"/>
        <v>98.581263984100033</v>
      </c>
      <c r="P6166" s="36">
        <f t="shared" si="505"/>
        <v>1.8734649894724953E-4</v>
      </c>
      <c r="Q6166" s="36">
        <f t="shared" si="506"/>
        <v>1.8237229202914093E-3</v>
      </c>
    </row>
    <row r="6167" spans="1:17" x14ac:dyDescent="0.3">
      <c r="A6167" s="29">
        <v>2225561</v>
      </c>
      <c r="B6167" s="1">
        <v>136</v>
      </c>
      <c r="C6167" s="1" t="s">
        <v>14</v>
      </c>
      <c r="D6167" s="1" t="s">
        <v>53</v>
      </c>
      <c r="E6167" s="1" t="s">
        <v>54</v>
      </c>
      <c r="F6167" s="47">
        <v>714</v>
      </c>
      <c r="G6167" s="34">
        <v>1368.01</v>
      </c>
      <c r="H6167" s="1" t="s">
        <v>218</v>
      </c>
      <c r="I6167" s="34">
        <v>1.21914E-2</v>
      </c>
      <c r="J6167" s="34">
        <v>8094.5967000000001</v>
      </c>
      <c r="K6167" s="35" t="str">
        <f t="shared" si="502"/>
        <v>Leenderbos, Groote Heide &amp; De Plateaux_H4030</v>
      </c>
      <c r="L6167" s="36">
        <f>VLOOKUP(D6167,DATA!A:F,5,FALSE)</f>
        <v>1.0986712608830001E-2</v>
      </c>
      <c r="M6167" s="37">
        <f>VLOOKUP(D6167,DATA!A:F,6,FALSE)</f>
        <v>982</v>
      </c>
      <c r="N6167" s="36">
        <f t="shared" si="503"/>
        <v>98.581076637601086</v>
      </c>
      <c r="O6167" s="36">
        <f t="shared" si="504"/>
        <v>98.581263984100033</v>
      </c>
      <c r="P6167" s="36">
        <f t="shared" si="505"/>
        <v>1.8734649894724953E-4</v>
      </c>
      <c r="Q6167" s="36">
        <f t="shared" si="506"/>
        <v>1.5164943521349594E-2</v>
      </c>
    </row>
    <row r="6168" spans="1:17" x14ac:dyDescent="0.3">
      <c r="A6168" s="29">
        <v>2225561</v>
      </c>
      <c r="B6168" s="1">
        <v>136</v>
      </c>
      <c r="C6168" s="1" t="s">
        <v>14</v>
      </c>
      <c r="D6168" s="1" t="s">
        <v>43</v>
      </c>
      <c r="E6168" s="1" t="s">
        <v>44</v>
      </c>
      <c r="F6168" s="47">
        <v>1071</v>
      </c>
      <c r="G6168" s="34">
        <v>1368.01</v>
      </c>
      <c r="H6168" s="1" t="s">
        <v>218</v>
      </c>
      <c r="I6168" s="34">
        <v>1.21914E-2</v>
      </c>
      <c r="J6168" s="34">
        <v>931.95403999999996</v>
      </c>
      <c r="K6168" s="35" t="str">
        <f t="shared" si="502"/>
        <v>Leenderbos, Groote Heide &amp; De Plateaux_H7150</v>
      </c>
      <c r="L6168" s="36">
        <f>VLOOKUP(D6168,DATA!A:F,5,FALSE)</f>
        <v>1.3726988247862192E-2</v>
      </c>
      <c r="M6168" s="37">
        <f>VLOOKUP(D6168,DATA!A:F,6,FALSE)</f>
        <v>1285.5</v>
      </c>
      <c r="N6168" s="36">
        <f t="shared" si="503"/>
        <v>75.632094406346383</v>
      </c>
      <c r="O6168" s="36">
        <f t="shared" si="504"/>
        <v>75.635178549607033</v>
      </c>
      <c r="P6168" s="36">
        <f t="shared" si="505"/>
        <v>3.0841432606507624E-3</v>
      </c>
      <c r="Q6168" s="36">
        <f t="shared" si="506"/>
        <v>2.8742797717022511E-2</v>
      </c>
    </row>
    <row r="6169" spans="1:17" x14ac:dyDescent="0.3">
      <c r="A6169" s="29">
        <v>2225563</v>
      </c>
      <c r="B6169" s="1">
        <v>136</v>
      </c>
      <c r="C6169" s="1" t="s">
        <v>14</v>
      </c>
      <c r="D6169" s="1" t="s">
        <v>63</v>
      </c>
      <c r="E6169" s="1" t="s">
        <v>64</v>
      </c>
      <c r="F6169" s="47">
        <v>714</v>
      </c>
      <c r="G6169" s="34">
        <v>1655.83</v>
      </c>
      <c r="H6169" s="1" t="s">
        <v>218</v>
      </c>
      <c r="I6169" s="34">
        <v>1.32497E-2</v>
      </c>
      <c r="J6169" s="34">
        <v>1269.7339999999999</v>
      </c>
      <c r="K6169" s="35" t="str">
        <f t="shared" si="502"/>
        <v>Leenderbos, Groote Heide &amp; De Plateaux_H2310</v>
      </c>
      <c r="L6169" s="36">
        <f>VLOOKUP(D6169,DATA!A:F,5,FALSE)</f>
        <v>1.0986712608830001E-2</v>
      </c>
      <c r="M6169" s="37">
        <f>VLOOKUP(D6169,DATA!A:F,6,FALSE)</f>
        <v>982</v>
      </c>
      <c r="N6169" s="36">
        <f t="shared" si="503"/>
        <v>99.939105687523963</v>
      </c>
      <c r="O6169" s="36">
        <f t="shared" si="504"/>
        <v>99.939114545906463</v>
      </c>
      <c r="P6169" s="36">
        <f t="shared" si="505"/>
        <v>8.8583825004207029E-6</v>
      </c>
      <c r="Q6169" s="36">
        <f t="shared" si="506"/>
        <v>1.1247789445789179E-4</v>
      </c>
    </row>
    <row r="6170" spans="1:17" x14ac:dyDescent="0.3">
      <c r="A6170" s="29">
        <v>2225565</v>
      </c>
      <c r="B6170" s="1">
        <v>136</v>
      </c>
      <c r="C6170" s="1" t="s">
        <v>14</v>
      </c>
      <c r="D6170" s="1" t="s">
        <v>63</v>
      </c>
      <c r="E6170" s="1" t="s">
        <v>64</v>
      </c>
      <c r="F6170" s="47">
        <v>714</v>
      </c>
      <c r="G6170" s="34">
        <v>1337.52</v>
      </c>
      <c r="H6170" s="1" t="s">
        <v>218</v>
      </c>
      <c r="I6170" s="34">
        <v>1.16285E-2</v>
      </c>
      <c r="J6170" s="34">
        <v>6643.826</v>
      </c>
      <c r="K6170" s="35" t="str">
        <f t="shared" si="502"/>
        <v>Leenderbos, Groote Heide &amp; De Plateaux_H2310</v>
      </c>
      <c r="L6170" s="36">
        <f>VLOOKUP(D6170,DATA!A:F,5,FALSE)</f>
        <v>1.0986712608830001E-2</v>
      </c>
      <c r="M6170" s="37">
        <f>VLOOKUP(D6170,DATA!A:F,6,FALSE)</f>
        <v>982</v>
      </c>
      <c r="N6170" s="36">
        <f t="shared" si="503"/>
        <v>98.027596269095767</v>
      </c>
      <c r="O6170" s="36">
        <f t="shared" si="504"/>
        <v>98.027843275937343</v>
      </c>
      <c r="P6170" s="36">
        <f t="shared" si="505"/>
        <v>2.4700684157608066E-4</v>
      </c>
      <c r="Q6170" s="36">
        <f t="shared" si="506"/>
        <v>1.6410704762410456E-2</v>
      </c>
    </row>
    <row r="6171" spans="1:17" x14ac:dyDescent="0.3">
      <c r="A6171" s="29">
        <v>2225566</v>
      </c>
      <c r="B6171" s="1">
        <v>136</v>
      </c>
      <c r="C6171" s="1" t="s">
        <v>14</v>
      </c>
      <c r="D6171" s="1" t="s">
        <v>63</v>
      </c>
      <c r="E6171" s="1" t="s">
        <v>64</v>
      </c>
      <c r="F6171" s="47">
        <v>714</v>
      </c>
      <c r="G6171" s="34">
        <v>1685.94</v>
      </c>
      <c r="H6171" s="1" t="s">
        <v>218</v>
      </c>
      <c r="I6171" s="34">
        <v>1.3842999999999999E-2</v>
      </c>
      <c r="J6171" s="34">
        <v>1501.2760000000001</v>
      </c>
      <c r="K6171" s="35" t="str">
        <f t="shared" si="502"/>
        <v>Leenderbos, Groote Heide &amp; De Plateaux_H2310</v>
      </c>
      <c r="L6171" s="36">
        <f>VLOOKUP(D6171,DATA!A:F,5,FALSE)</f>
        <v>1.0986712608830001E-2</v>
      </c>
      <c r="M6171" s="37">
        <f>VLOOKUP(D6171,DATA!A:F,6,FALSE)</f>
        <v>982</v>
      </c>
      <c r="N6171" s="36">
        <f t="shared" si="503"/>
        <v>99.956249572197464</v>
      </c>
      <c r="O6171" s="36">
        <f t="shared" si="504"/>
        <v>99.956256222742567</v>
      </c>
      <c r="P6171" s="36">
        <f t="shared" si="505"/>
        <v>6.6505451030707263E-6</v>
      </c>
      <c r="Q6171" s="36">
        <f t="shared" si="506"/>
        <v>9.9843037501576076E-5</v>
      </c>
    </row>
    <row r="6172" spans="1:17" x14ac:dyDescent="0.3">
      <c r="A6172" s="29">
        <v>2227088</v>
      </c>
      <c r="B6172" s="1">
        <v>136</v>
      </c>
      <c r="C6172" s="1" t="s">
        <v>14</v>
      </c>
      <c r="D6172" s="1" t="s">
        <v>53</v>
      </c>
      <c r="E6172" s="1" t="s">
        <v>54</v>
      </c>
      <c r="F6172" s="47">
        <v>714</v>
      </c>
      <c r="G6172" s="34">
        <v>1150.67</v>
      </c>
      <c r="H6172" s="1" t="s">
        <v>218</v>
      </c>
      <c r="I6172" s="34">
        <v>1.07568E-2</v>
      </c>
      <c r="J6172" s="34">
        <v>7260.9427775525</v>
      </c>
      <c r="K6172" s="35" t="str">
        <f t="shared" si="502"/>
        <v>Leenderbos, Groote Heide &amp; De Plateaux_H4030</v>
      </c>
      <c r="L6172" s="36">
        <f>VLOOKUP(D6172,DATA!A:F,5,FALSE)</f>
        <v>1.0986712608830001E-2</v>
      </c>
      <c r="M6172" s="37">
        <f>VLOOKUP(D6172,DATA!A:F,6,FALSE)</f>
        <v>982</v>
      </c>
      <c r="N6172" s="36">
        <f t="shared" si="503"/>
        <v>86.449404344199053</v>
      </c>
      <c r="O6172" s="36">
        <f t="shared" si="504"/>
        <v>86.450788715354392</v>
      </c>
      <c r="P6172" s="36">
        <f t="shared" si="505"/>
        <v>1.3843711553391813E-3</v>
      </c>
      <c r="Q6172" s="36">
        <f t="shared" si="506"/>
        <v>0.10051839741812038</v>
      </c>
    </row>
    <row r="6173" spans="1:17" x14ac:dyDescent="0.3">
      <c r="A6173" s="29">
        <v>2227089</v>
      </c>
      <c r="B6173" s="1">
        <v>136</v>
      </c>
      <c r="C6173" s="1" t="s">
        <v>14</v>
      </c>
      <c r="D6173" s="1" t="s">
        <v>53</v>
      </c>
      <c r="E6173" s="1" t="s">
        <v>54</v>
      </c>
      <c r="F6173" s="47">
        <v>714</v>
      </c>
      <c r="G6173" s="34">
        <v>1076.8699999999999</v>
      </c>
      <c r="H6173" s="1" t="s">
        <v>218</v>
      </c>
      <c r="I6173" s="34">
        <v>9.9624999999999991E-3</v>
      </c>
      <c r="J6173" s="34">
        <v>9657.8809999999994</v>
      </c>
      <c r="K6173" s="35" t="str">
        <f t="shared" si="502"/>
        <v>Leenderbos, Groote Heide &amp; De Plateaux_H4030</v>
      </c>
      <c r="L6173" s="36">
        <f>VLOOKUP(D6173,DATA!A:F,5,FALSE)</f>
        <v>1.0986712608830001E-2</v>
      </c>
      <c r="M6173" s="37">
        <f>VLOOKUP(D6173,DATA!A:F,6,FALSE)</f>
        <v>982</v>
      </c>
      <c r="N6173" s="36">
        <f t="shared" si="503"/>
        <v>73.929536537355759</v>
      </c>
      <c r="O6173" s="36">
        <f t="shared" si="504"/>
        <v>73.931646095299925</v>
      </c>
      <c r="P6173" s="36">
        <f t="shared" si="505"/>
        <v>2.1095579441663403E-3</v>
      </c>
      <c r="Q6173" s="36">
        <f t="shared" si="506"/>
        <v>0.20373859587363158</v>
      </c>
    </row>
    <row r="6174" spans="1:17" x14ac:dyDescent="0.3">
      <c r="A6174" s="29">
        <v>2227090</v>
      </c>
      <c r="B6174" s="1">
        <v>136</v>
      </c>
      <c r="C6174" s="1" t="s">
        <v>14</v>
      </c>
      <c r="D6174" s="1" t="s">
        <v>53</v>
      </c>
      <c r="E6174" s="1" t="s">
        <v>54</v>
      </c>
      <c r="F6174" s="47">
        <v>714</v>
      </c>
      <c r="G6174" s="34">
        <v>1282.79</v>
      </c>
      <c r="H6174" s="1" t="s">
        <v>218</v>
      </c>
      <c r="I6174" s="34">
        <v>1.1682400000000001E-2</v>
      </c>
      <c r="J6174" s="34">
        <v>6709.9453000000003</v>
      </c>
      <c r="K6174" s="35" t="str">
        <f t="shared" si="502"/>
        <v>Leenderbos, Groote Heide &amp; De Plateaux_H4030</v>
      </c>
      <c r="L6174" s="36">
        <f>VLOOKUP(D6174,DATA!A:F,5,FALSE)</f>
        <v>1.0986712608830001E-2</v>
      </c>
      <c r="M6174" s="37">
        <f>VLOOKUP(D6174,DATA!A:F,6,FALSE)</f>
        <v>982</v>
      </c>
      <c r="N6174" s="36">
        <f t="shared" si="503"/>
        <v>96.458946754112731</v>
      </c>
      <c r="O6174" s="36">
        <f t="shared" si="504"/>
        <v>96.459385132275457</v>
      </c>
      <c r="P6174" s="36">
        <f t="shared" si="505"/>
        <v>4.3837816272684904E-4</v>
      </c>
      <c r="Q6174" s="36">
        <f t="shared" si="506"/>
        <v>2.9414934926116559E-2</v>
      </c>
    </row>
    <row r="6175" spans="1:17" x14ac:dyDescent="0.3">
      <c r="A6175" s="29">
        <v>2227091</v>
      </c>
      <c r="B6175" s="1">
        <v>136</v>
      </c>
      <c r="C6175" s="1" t="s">
        <v>14</v>
      </c>
      <c r="D6175" s="1" t="s">
        <v>63</v>
      </c>
      <c r="E6175" s="1" t="s">
        <v>64</v>
      </c>
      <c r="F6175" s="47">
        <v>714</v>
      </c>
      <c r="G6175" s="34">
        <v>1539.06</v>
      </c>
      <c r="H6175" s="1" t="s">
        <v>218</v>
      </c>
      <c r="I6175" s="34">
        <v>1.26324E-2</v>
      </c>
      <c r="J6175" s="34">
        <v>3548.6383999999998</v>
      </c>
      <c r="K6175" s="35" t="str">
        <f t="shared" si="502"/>
        <v>Leenderbos, Groote Heide &amp; De Plateaux_H2310</v>
      </c>
      <c r="L6175" s="36">
        <f>VLOOKUP(D6175,DATA!A:F,5,FALSE)</f>
        <v>1.0986712608830001E-2</v>
      </c>
      <c r="M6175" s="37">
        <f>VLOOKUP(D6175,DATA!A:F,6,FALSE)</f>
        <v>982</v>
      </c>
      <c r="N6175" s="36">
        <f t="shared" si="503"/>
        <v>99.780693156211839</v>
      </c>
      <c r="O6175" s="36">
        <f t="shared" si="504"/>
        <v>99.780723524641104</v>
      </c>
      <c r="P6175" s="36">
        <f t="shared" si="505"/>
        <v>3.0368429264626684E-5</v>
      </c>
      <c r="Q6175" s="36">
        <f t="shared" si="506"/>
        <v>1.0776657423613801E-3</v>
      </c>
    </row>
    <row r="6176" spans="1:17" x14ac:dyDescent="0.3">
      <c r="A6176" s="29">
        <v>2227091</v>
      </c>
      <c r="B6176" s="1">
        <v>136</v>
      </c>
      <c r="C6176" s="1" t="s">
        <v>14</v>
      </c>
      <c r="D6176" s="1" t="s">
        <v>53</v>
      </c>
      <c r="E6176" s="1" t="s">
        <v>54</v>
      </c>
      <c r="F6176" s="47">
        <v>714</v>
      </c>
      <c r="G6176" s="34">
        <v>1539.06</v>
      </c>
      <c r="H6176" s="1" t="s">
        <v>218</v>
      </c>
      <c r="I6176" s="34">
        <v>1.26324E-2</v>
      </c>
      <c r="J6176" s="34">
        <v>4605.1719999999996</v>
      </c>
      <c r="K6176" s="35" t="str">
        <f t="shared" si="502"/>
        <v>Leenderbos, Groote Heide &amp; De Plateaux_H4030</v>
      </c>
      <c r="L6176" s="36">
        <f>VLOOKUP(D6176,DATA!A:F,5,FALSE)</f>
        <v>1.0986712608830001E-2</v>
      </c>
      <c r="M6176" s="37">
        <f>VLOOKUP(D6176,DATA!A:F,6,FALSE)</f>
        <v>982</v>
      </c>
      <c r="N6176" s="36">
        <f t="shared" si="503"/>
        <v>99.780693156211839</v>
      </c>
      <c r="O6176" s="36">
        <f t="shared" si="504"/>
        <v>99.780723524641104</v>
      </c>
      <c r="P6176" s="36">
        <f t="shared" si="505"/>
        <v>3.0368429264626684E-5</v>
      </c>
      <c r="Q6176" s="36">
        <f t="shared" si="506"/>
        <v>1.3985184013343937E-3</v>
      </c>
    </row>
    <row r="6177" spans="1:17" x14ac:dyDescent="0.3">
      <c r="A6177" s="29">
        <v>2227093</v>
      </c>
      <c r="B6177" s="1">
        <v>136</v>
      </c>
      <c r="C6177" s="1" t="s">
        <v>14</v>
      </c>
      <c r="D6177" s="1" t="s">
        <v>63</v>
      </c>
      <c r="E6177" s="1" t="s">
        <v>64</v>
      </c>
      <c r="F6177" s="47">
        <v>714</v>
      </c>
      <c r="G6177" s="34">
        <v>1579.16</v>
      </c>
      <c r="H6177" s="1" t="s">
        <v>218</v>
      </c>
      <c r="I6177" s="34">
        <v>1.32414E-2</v>
      </c>
      <c r="J6177" s="34">
        <v>3401.1350000000002</v>
      </c>
      <c r="K6177" s="35" t="str">
        <f t="shared" si="502"/>
        <v>Leenderbos, Groote Heide &amp; De Plateaux_H2310</v>
      </c>
      <c r="L6177" s="36">
        <f>VLOOKUP(D6177,DATA!A:F,5,FALSE)</f>
        <v>1.0986712608830001E-2</v>
      </c>
      <c r="M6177" s="37">
        <f>VLOOKUP(D6177,DATA!A:F,6,FALSE)</f>
        <v>982</v>
      </c>
      <c r="N6177" s="36">
        <f t="shared" si="503"/>
        <v>99.858728093877914</v>
      </c>
      <c r="O6177" s="36">
        <f t="shared" si="504"/>
        <v>99.858748615515026</v>
      </c>
      <c r="P6177" s="36">
        <f t="shared" si="505"/>
        <v>2.0521637111414748E-5</v>
      </c>
      <c r="Q6177" s="36">
        <f t="shared" si="506"/>
        <v>6.9796858236931606E-4</v>
      </c>
    </row>
    <row r="6178" spans="1:17" x14ac:dyDescent="0.3">
      <c r="A6178" s="29">
        <v>2227094</v>
      </c>
      <c r="B6178" s="1">
        <v>136</v>
      </c>
      <c r="C6178" s="1" t="s">
        <v>14</v>
      </c>
      <c r="D6178" s="1" t="s">
        <v>63</v>
      </c>
      <c r="E6178" s="1" t="s">
        <v>64</v>
      </c>
      <c r="F6178" s="47">
        <v>714</v>
      </c>
      <c r="G6178" s="34">
        <v>1351.41</v>
      </c>
      <c r="H6178" s="1" t="s">
        <v>218</v>
      </c>
      <c r="I6178" s="34">
        <v>1.18882E-2</v>
      </c>
      <c r="J6178" s="34">
        <v>1584.7067999999999</v>
      </c>
      <c r="K6178" s="35" t="str">
        <f t="shared" si="502"/>
        <v>Leenderbos, Groote Heide &amp; De Plateaux_H2310</v>
      </c>
      <c r="L6178" s="36">
        <f>VLOOKUP(D6178,DATA!A:F,5,FALSE)</f>
        <v>1.0986712608830001E-2</v>
      </c>
      <c r="M6178" s="37">
        <f>VLOOKUP(D6178,DATA!A:F,6,FALSE)</f>
        <v>982</v>
      </c>
      <c r="N6178" s="36">
        <f t="shared" si="503"/>
        <v>98.302013720324112</v>
      </c>
      <c r="O6178" s="36">
        <f t="shared" si="504"/>
        <v>98.302231718600382</v>
      </c>
      <c r="P6178" s="36">
        <f t="shared" si="505"/>
        <v>2.1799827626978185E-4</v>
      </c>
      <c r="Q6178" s="36">
        <f t="shared" si="506"/>
        <v>3.4546335079300196E-3</v>
      </c>
    </row>
    <row r="6179" spans="1:17" x14ac:dyDescent="0.3">
      <c r="A6179" s="29">
        <v>2227095</v>
      </c>
      <c r="B6179" s="1">
        <v>136</v>
      </c>
      <c r="C6179" s="1" t="s">
        <v>14</v>
      </c>
      <c r="D6179" s="1" t="s">
        <v>63</v>
      </c>
      <c r="E6179" s="1" t="s">
        <v>64</v>
      </c>
      <c r="F6179" s="47">
        <v>714</v>
      </c>
      <c r="G6179" s="34">
        <v>1376.99</v>
      </c>
      <c r="H6179" s="1" t="s">
        <v>218</v>
      </c>
      <c r="I6179" s="34">
        <v>1.1852E-2</v>
      </c>
      <c r="J6179" s="34">
        <v>3407.8373999999999</v>
      </c>
      <c r="K6179" s="35" t="str">
        <f t="shared" si="502"/>
        <v>Leenderbos, Groote Heide &amp; De Plateaux_H2310</v>
      </c>
      <c r="L6179" s="36">
        <f>VLOOKUP(D6179,DATA!A:F,5,FALSE)</f>
        <v>1.0986712608830001E-2</v>
      </c>
      <c r="M6179" s="37">
        <f>VLOOKUP(D6179,DATA!A:F,6,FALSE)</f>
        <v>982</v>
      </c>
      <c r="N6179" s="36">
        <f t="shared" si="503"/>
        <v>98.712668236656484</v>
      </c>
      <c r="O6179" s="36">
        <f t="shared" si="504"/>
        <v>98.712833697500741</v>
      </c>
      <c r="P6179" s="36">
        <f t="shared" si="505"/>
        <v>1.6546084425783647E-4</v>
      </c>
      <c r="Q6179" s="36">
        <f t="shared" si="506"/>
        <v>5.6386365329743034E-3</v>
      </c>
    </row>
    <row r="6180" spans="1:17" x14ac:dyDescent="0.3">
      <c r="A6180" s="29">
        <v>2227095</v>
      </c>
      <c r="B6180" s="1">
        <v>136</v>
      </c>
      <c r="C6180" s="1" t="s">
        <v>14</v>
      </c>
      <c r="D6180" s="1" t="s">
        <v>41</v>
      </c>
      <c r="E6180" s="1" t="s">
        <v>42</v>
      </c>
      <c r="F6180" s="47">
        <v>1071</v>
      </c>
      <c r="G6180" s="34">
        <v>1376.99</v>
      </c>
      <c r="H6180" s="1" t="s">
        <v>218</v>
      </c>
      <c r="I6180" s="34">
        <v>1.1852E-2</v>
      </c>
      <c r="J6180" s="34">
        <v>639.88806</v>
      </c>
      <c r="K6180" s="35" t="str">
        <f t="shared" si="502"/>
        <v>Leenderbos, Groote Heide &amp; De Plateaux_H4010A</v>
      </c>
      <c r="L6180" s="36">
        <f>VLOOKUP(D6180,DATA!A:F,5,FALSE)</f>
        <v>1.3726988247862192E-2</v>
      </c>
      <c r="M6180" s="37">
        <f>VLOOKUP(D6180,DATA!A:F,6,FALSE)</f>
        <v>1285.5</v>
      </c>
      <c r="N6180" s="36">
        <f t="shared" si="503"/>
        <v>77.831642925154426</v>
      </c>
      <c r="O6180" s="36">
        <f t="shared" si="504"/>
        <v>77.834449889818444</v>
      </c>
      <c r="P6180" s="36">
        <f t="shared" si="505"/>
        <v>2.8069646640176416E-3</v>
      </c>
      <c r="Q6180" s="36">
        <f t="shared" si="506"/>
        <v>1.7961431733468005E-2</v>
      </c>
    </row>
    <row r="6181" spans="1:17" x14ac:dyDescent="0.3">
      <c r="A6181" s="29">
        <v>2227096</v>
      </c>
      <c r="B6181" s="1">
        <v>136</v>
      </c>
      <c r="C6181" s="1" t="s">
        <v>14</v>
      </c>
      <c r="D6181" s="1" t="s">
        <v>63</v>
      </c>
      <c r="E6181" s="1" t="s">
        <v>64</v>
      </c>
      <c r="F6181" s="47">
        <v>714</v>
      </c>
      <c r="G6181" s="34">
        <v>1687.85</v>
      </c>
      <c r="H6181" s="1" t="s">
        <v>218</v>
      </c>
      <c r="I6181" s="34">
        <v>1.3934999999999999E-2</v>
      </c>
      <c r="J6181" s="34">
        <v>2132.1550000000002</v>
      </c>
      <c r="K6181" s="35" t="str">
        <f t="shared" si="502"/>
        <v>Leenderbos, Groote Heide &amp; De Plateaux_H2310</v>
      </c>
      <c r="L6181" s="36">
        <f>VLOOKUP(D6181,DATA!A:F,5,FALSE)</f>
        <v>1.0986712608830001E-2</v>
      </c>
      <c r="M6181" s="37">
        <f>VLOOKUP(D6181,DATA!A:F,6,FALSE)</f>
        <v>982</v>
      </c>
      <c r="N6181" s="36">
        <f t="shared" si="503"/>
        <v>99.957157703299671</v>
      </c>
      <c r="O6181" s="36">
        <f t="shared" si="504"/>
        <v>99.957164259136931</v>
      </c>
      <c r="P6181" s="36">
        <f t="shared" si="505"/>
        <v>6.5558372597251946E-6</v>
      </c>
      <c r="Q6181" s="36">
        <f t="shared" si="506"/>
        <v>1.3978061192509373E-4</v>
      </c>
    </row>
    <row r="6182" spans="1:17" x14ac:dyDescent="0.3">
      <c r="A6182" s="29">
        <v>2228617</v>
      </c>
      <c r="B6182" s="1">
        <v>136</v>
      </c>
      <c r="C6182" s="1" t="s">
        <v>14</v>
      </c>
      <c r="D6182" s="1" t="s">
        <v>53</v>
      </c>
      <c r="E6182" s="1" t="s">
        <v>54</v>
      </c>
      <c r="F6182" s="47">
        <v>714</v>
      </c>
      <c r="G6182" s="34">
        <v>1095.81</v>
      </c>
      <c r="H6182" s="1" t="s">
        <v>218</v>
      </c>
      <c r="I6182" s="34">
        <v>1.0266900000000001E-2</v>
      </c>
      <c r="J6182" s="34">
        <v>7663.9880000000003</v>
      </c>
      <c r="K6182" s="35" t="str">
        <f t="shared" si="502"/>
        <v>Leenderbos, Groote Heide &amp; De Plateaux_H4030</v>
      </c>
      <c r="L6182" s="36">
        <f>VLOOKUP(D6182,DATA!A:F,5,FALSE)</f>
        <v>1.0986712608830001E-2</v>
      </c>
      <c r="M6182" s="37">
        <f>VLOOKUP(D6182,DATA!A:F,6,FALSE)</f>
        <v>982</v>
      </c>
      <c r="N6182" s="36">
        <f t="shared" si="503"/>
        <v>77.736870808819148</v>
      </c>
      <c r="O6182" s="36">
        <f t="shared" si="504"/>
        <v>77.738822929981467</v>
      </c>
      <c r="P6182" s="36">
        <f t="shared" si="505"/>
        <v>1.9521211623185764E-3</v>
      </c>
      <c r="Q6182" s="36">
        <f t="shared" si="506"/>
        <v>0.14961033162555623</v>
      </c>
    </row>
    <row r="6183" spans="1:17" x14ac:dyDescent="0.3">
      <c r="A6183" s="29">
        <v>2228618</v>
      </c>
      <c r="B6183" s="1">
        <v>136</v>
      </c>
      <c r="C6183" s="1" t="s">
        <v>14</v>
      </c>
      <c r="D6183" s="1" t="s">
        <v>53</v>
      </c>
      <c r="E6183" s="1" t="s">
        <v>54</v>
      </c>
      <c r="F6183" s="47">
        <v>714</v>
      </c>
      <c r="G6183" s="34">
        <v>1127.55</v>
      </c>
      <c r="H6183" s="1" t="s">
        <v>218</v>
      </c>
      <c r="I6183" s="34">
        <v>1.02448E-2</v>
      </c>
      <c r="J6183" s="34">
        <v>7233.4059999999999</v>
      </c>
      <c r="K6183" s="35" t="str">
        <f t="shared" si="502"/>
        <v>Leenderbos, Groote Heide &amp; De Plateaux_H4030</v>
      </c>
      <c r="L6183" s="36">
        <f>VLOOKUP(D6183,DATA!A:F,5,FALSE)</f>
        <v>1.0986712608830001E-2</v>
      </c>
      <c r="M6183" s="37">
        <f>VLOOKUP(D6183,DATA!A:F,6,FALSE)</f>
        <v>982</v>
      </c>
      <c r="N6183" s="36">
        <f t="shared" si="503"/>
        <v>83.1894800503472</v>
      </c>
      <c r="O6183" s="36">
        <f t="shared" si="504"/>
        <v>83.191054049814454</v>
      </c>
      <c r="P6183" s="36">
        <f t="shared" si="505"/>
        <v>1.5739994672543389E-3</v>
      </c>
      <c r="Q6183" s="36">
        <f t="shared" si="506"/>
        <v>0.11385377190434338</v>
      </c>
    </row>
    <row r="6184" spans="1:17" x14ac:dyDescent="0.3">
      <c r="A6184" s="29">
        <v>2228619</v>
      </c>
      <c r="B6184" s="1">
        <v>136</v>
      </c>
      <c r="C6184" s="1" t="s">
        <v>14</v>
      </c>
      <c r="D6184" s="1" t="s">
        <v>53</v>
      </c>
      <c r="E6184" s="1" t="s">
        <v>54</v>
      </c>
      <c r="F6184" s="47">
        <v>714</v>
      </c>
      <c r="G6184" s="34">
        <v>1578.88</v>
      </c>
      <c r="H6184" s="1" t="s">
        <v>218</v>
      </c>
      <c r="I6184" s="34">
        <v>1.3608E-2</v>
      </c>
      <c r="J6184" s="34">
        <v>5763.6279999999997</v>
      </c>
      <c r="K6184" s="35" t="str">
        <f t="shared" si="502"/>
        <v>Leenderbos, Groote Heide &amp; De Plateaux_H4030</v>
      </c>
      <c r="L6184" s="36">
        <f>VLOOKUP(D6184,DATA!A:F,5,FALSE)</f>
        <v>1.0986712608830001E-2</v>
      </c>
      <c r="M6184" s="37">
        <f>VLOOKUP(D6184,DATA!A:F,6,FALSE)</f>
        <v>982</v>
      </c>
      <c r="N6184" s="36">
        <f t="shared" si="503"/>
        <v>99.858293449649224</v>
      </c>
      <c r="O6184" s="36">
        <f t="shared" si="504"/>
        <v>99.858314604197602</v>
      </c>
      <c r="P6184" s="36">
        <f t="shared" si="505"/>
        <v>2.1154548377921856E-5</v>
      </c>
      <c r="Q6184" s="36">
        <f t="shared" si="506"/>
        <v>1.2192694735834498E-3</v>
      </c>
    </row>
    <row r="6185" spans="1:17" x14ac:dyDescent="0.3">
      <c r="A6185" s="29">
        <v>2228622</v>
      </c>
      <c r="B6185" s="1">
        <v>136</v>
      </c>
      <c r="C6185" s="1" t="s">
        <v>14</v>
      </c>
      <c r="D6185" s="1" t="s">
        <v>63</v>
      </c>
      <c r="E6185" s="1" t="s">
        <v>64</v>
      </c>
      <c r="F6185" s="47">
        <v>714</v>
      </c>
      <c r="G6185" s="34">
        <v>1412.24</v>
      </c>
      <c r="H6185" s="1" t="s">
        <v>218</v>
      </c>
      <c r="I6185" s="34">
        <v>1.22471E-2</v>
      </c>
      <c r="J6185" s="34">
        <v>4673.6030000000001</v>
      </c>
      <c r="K6185" s="35" t="str">
        <f t="shared" si="502"/>
        <v>Leenderbos, Groote Heide &amp; De Plateaux_H2310</v>
      </c>
      <c r="L6185" s="36">
        <f>VLOOKUP(D6185,DATA!A:F,5,FALSE)</f>
        <v>1.0986712608830001E-2</v>
      </c>
      <c r="M6185" s="37">
        <f>VLOOKUP(D6185,DATA!A:F,6,FALSE)</f>
        <v>982</v>
      </c>
      <c r="N6185" s="36">
        <f t="shared" si="503"/>
        <v>99.122402968695766</v>
      </c>
      <c r="O6185" s="36">
        <f t="shared" si="504"/>
        <v>99.122520010037135</v>
      </c>
      <c r="P6185" s="36">
        <f t="shared" si="505"/>
        <v>1.1704134136891753E-4</v>
      </c>
      <c r="Q6185" s="36">
        <f t="shared" si="506"/>
        <v>5.4700476414579714E-3</v>
      </c>
    </row>
    <row r="6186" spans="1:17" x14ac:dyDescent="0.3">
      <c r="A6186" s="29">
        <v>2228623</v>
      </c>
      <c r="B6186" s="1">
        <v>136</v>
      </c>
      <c r="C6186" s="1" t="s">
        <v>14</v>
      </c>
      <c r="D6186" s="1" t="s">
        <v>63</v>
      </c>
      <c r="E6186" s="1" t="s">
        <v>64</v>
      </c>
      <c r="F6186" s="47">
        <v>714</v>
      </c>
      <c r="G6186" s="34">
        <v>1188.6400000000001</v>
      </c>
      <c r="H6186" s="1" t="s">
        <v>218</v>
      </c>
      <c r="I6186" s="34">
        <v>1.0285300000000001E-2</v>
      </c>
      <c r="J6186" s="34">
        <v>5968.2372999999998</v>
      </c>
      <c r="K6186" s="35" t="str">
        <f t="shared" si="502"/>
        <v>Leenderbos, Groote Heide &amp; De Plateaux_H2310</v>
      </c>
      <c r="L6186" s="36">
        <f>VLOOKUP(D6186,DATA!A:F,5,FALSE)</f>
        <v>1.0986712608830001E-2</v>
      </c>
      <c r="M6186" s="37">
        <f>VLOOKUP(D6186,DATA!A:F,6,FALSE)</f>
        <v>982</v>
      </c>
      <c r="N6186" s="36">
        <f t="shared" si="503"/>
        <v>90.638676149254309</v>
      </c>
      <c r="O6186" s="36">
        <f t="shared" si="504"/>
        <v>90.639634921839743</v>
      </c>
      <c r="P6186" s="36">
        <f t="shared" si="505"/>
        <v>9.5877258543453081E-4</v>
      </c>
      <c r="Q6186" s="36">
        <f t="shared" si="506"/>
        <v>5.722182306607803E-2</v>
      </c>
    </row>
    <row r="6187" spans="1:17" x14ac:dyDescent="0.3">
      <c r="A6187" s="29">
        <v>2228623</v>
      </c>
      <c r="B6187" s="1">
        <v>136</v>
      </c>
      <c r="C6187" s="1" t="s">
        <v>14</v>
      </c>
      <c r="D6187" s="1" t="s">
        <v>41</v>
      </c>
      <c r="E6187" s="1" t="s">
        <v>42</v>
      </c>
      <c r="F6187" s="47">
        <v>1071</v>
      </c>
      <c r="G6187" s="34">
        <v>1188.6400000000001</v>
      </c>
      <c r="H6187" s="1" t="s">
        <v>218</v>
      </c>
      <c r="I6187" s="34">
        <v>1.0285300000000001E-2</v>
      </c>
      <c r="J6187" s="34">
        <v>479.40694999999999</v>
      </c>
      <c r="K6187" s="35" t="str">
        <f t="shared" si="502"/>
        <v>Leenderbos, Groote Heide &amp; De Plateaux_H4010A</v>
      </c>
      <c r="L6187" s="36">
        <f>VLOOKUP(D6187,DATA!A:F,5,FALSE)</f>
        <v>1.3726988247862192E-2</v>
      </c>
      <c r="M6187" s="37">
        <f>VLOOKUP(D6187,DATA!A:F,6,FALSE)</f>
        <v>1285.5</v>
      </c>
      <c r="N6187" s="36">
        <f t="shared" si="503"/>
        <v>20.922618588679263</v>
      </c>
      <c r="O6187" s="36">
        <f t="shared" si="504"/>
        <v>20.924954618443618</v>
      </c>
      <c r="P6187" s="36">
        <f t="shared" si="505"/>
        <v>2.3360297643542083E-3</v>
      </c>
      <c r="Q6187" s="36">
        <f t="shared" si="506"/>
        <v>1.1199089044382698E-2</v>
      </c>
    </row>
    <row r="6188" spans="1:17" x14ac:dyDescent="0.3">
      <c r="A6188" s="29">
        <v>2228624</v>
      </c>
      <c r="B6188" s="1">
        <v>136</v>
      </c>
      <c r="C6188" s="1" t="s">
        <v>14</v>
      </c>
      <c r="D6188" s="1" t="s">
        <v>63</v>
      </c>
      <c r="E6188" s="1" t="s">
        <v>64</v>
      </c>
      <c r="F6188" s="47">
        <v>714</v>
      </c>
      <c r="G6188" s="34">
        <v>1417.68</v>
      </c>
      <c r="H6188" s="1" t="s">
        <v>218</v>
      </c>
      <c r="I6188" s="34">
        <v>1.2144500000000001E-2</v>
      </c>
      <c r="J6188" s="34">
        <v>3164.498</v>
      </c>
      <c r="K6188" s="35" t="str">
        <f t="shared" si="502"/>
        <v>Leenderbos, Groote Heide &amp; De Plateaux_H2310</v>
      </c>
      <c r="L6188" s="36">
        <f>VLOOKUP(D6188,DATA!A:F,5,FALSE)</f>
        <v>1.0986712608830001E-2</v>
      </c>
      <c r="M6188" s="37">
        <f>VLOOKUP(D6188,DATA!A:F,6,FALSE)</f>
        <v>982</v>
      </c>
      <c r="N6188" s="36">
        <f t="shared" si="503"/>
        <v>99.17289711731415</v>
      </c>
      <c r="O6188" s="36">
        <f t="shared" si="504"/>
        <v>99.173006556144912</v>
      </c>
      <c r="P6188" s="36">
        <f t="shared" si="505"/>
        <v>1.0943883076208749E-4</v>
      </c>
      <c r="Q6188" s="36">
        <f t="shared" si="506"/>
        <v>3.4631896106896436E-3</v>
      </c>
    </row>
    <row r="6189" spans="1:17" x14ac:dyDescent="0.3">
      <c r="A6189" s="29">
        <v>2230146</v>
      </c>
      <c r="B6189" s="1">
        <v>136</v>
      </c>
      <c r="C6189" s="1" t="s">
        <v>14</v>
      </c>
      <c r="D6189" s="1" t="s">
        <v>53</v>
      </c>
      <c r="E6189" s="1" t="s">
        <v>54</v>
      </c>
      <c r="F6189" s="47">
        <v>714</v>
      </c>
      <c r="G6189" s="34">
        <v>1323.34</v>
      </c>
      <c r="H6189" s="1" t="s">
        <v>218</v>
      </c>
      <c r="I6189" s="34">
        <v>1.2774199999999999E-2</v>
      </c>
      <c r="J6189" s="34">
        <v>1150.512575</v>
      </c>
      <c r="K6189" s="35" t="str">
        <f t="shared" si="502"/>
        <v>Leenderbos, Groote Heide &amp; De Plateaux_H4030</v>
      </c>
      <c r="L6189" s="36">
        <f>VLOOKUP(D6189,DATA!A:F,5,FALSE)</f>
        <v>1.0986712608830001E-2</v>
      </c>
      <c r="M6189" s="37">
        <f>VLOOKUP(D6189,DATA!A:F,6,FALSE)</f>
        <v>982</v>
      </c>
      <c r="N6189" s="36">
        <f t="shared" si="503"/>
        <v>97.702722014027813</v>
      </c>
      <c r="O6189" s="36">
        <f t="shared" si="504"/>
        <v>97.703037001016639</v>
      </c>
      <c r="P6189" s="36">
        <f t="shared" si="505"/>
        <v>3.1498698882614917E-4</v>
      </c>
      <c r="Q6189" s="36">
        <f t="shared" si="506"/>
        <v>3.6239649160586911E-3</v>
      </c>
    </row>
    <row r="6190" spans="1:17" x14ac:dyDescent="0.3">
      <c r="A6190" s="29">
        <v>2230147</v>
      </c>
      <c r="B6190" s="1">
        <v>136</v>
      </c>
      <c r="C6190" s="1" t="s">
        <v>14</v>
      </c>
      <c r="D6190" s="1" t="s">
        <v>53</v>
      </c>
      <c r="E6190" s="1" t="s">
        <v>54</v>
      </c>
      <c r="F6190" s="47">
        <v>714</v>
      </c>
      <c r="G6190" s="34">
        <v>1121.1099999999999</v>
      </c>
      <c r="H6190" s="1" t="s">
        <v>218</v>
      </c>
      <c r="I6190" s="34">
        <v>1.03658E-2</v>
      </c>
      <c r="J6190" s="34">
        <v>5976.8410057408</v>
      </c>
      <c r="K6190" s="35" t="str">
        <f t="shared" si="502"/>
        <v>Leenderbos, Groote Heide &amp; De Plateaux_H4030</v>
      </c>
      <c r="L6190" s="36">
        <f>VLOOKUP(D6190,DATA!A:F,5,FALSE)</f>
        <v>1.0986712608830001E-2</v>
      </c>
      <c r="M6190" s="37">
        <f>VLOOKUP(D6190,DATA!A:F,6,FALSE)</f>
        <v>982</v>
      </c>
      <c r="N6190" s="36">
        <f t="shared" si="503"/>
        <v>82.17664689435793</v>
      </c>
      <c r="O6190" s="36">
        <f t="shared" si="504"/>
        <v>82.178314880747095</v>
      </c>
      <c r="P6190" s="36">
        <f t="shared" si="505"/>
        <v>1.6679863891653213E-3</v>
      </c>
      <c r="Q6190" s="36">
        <f t="shared" si="506"/>
        <v>9.9692894477808242E-2</v>
      </c>
    </row>
    <row r="6191" spans="1:17" x14ac:dyDescent="0.3">
      <c r="A6191" s="29">
        <v>2230148</v>
      </c>
      <c r="B6191" s="1">
        <v>136</v>
      </c>
      <c r="C6191" s="1" t="s">
        <v>14</v>
      </c>
      <c r="D6191" s="1" t="s">
        <v>53</v>
      </c>
      <c r="E6191" s="1" t="s">
        <v>54</v>
      </c>
      <c r="F6191" s="47">
        <v>714</v>
      </c>
      <c r="G6191" s="34">
        <v>1304.97</v>
      </c>
      <c r="H6191" s="1" t="s">
        <v>218</v>
      </c>
      <c r="I6191" s="34">
        <v>1.19162E-2</v>
      </c>
      <c r="J6191" s="34">
        <v>5266.1019999999999</v>
      </c>
      <c r="K6191" s="35" t="str">
        <f t="shared" si="502"/>
        <v>Leenderbos, Groote Heide &amp; De Plateaux_H4030</v>
      </c>
      <c r="L6191" s="36">
        <f>VLOOKUP(D6191,DATA!A:F,5,FALSE)</f>
        <v>1.0986712608830001E-2</v>
      </c>
      <c r="M6191" s="37">
        <f>VLOOKUP(D6191,DATA!A:F,6,FALSE)</f>
        <v>982</v>
      </c>
      <c r="N6191" s="36">
        <f t="shared" si="503"/>
        <v>97.203338222884952</v>
      </c>
      <c r="O6191" s="36">
        <f t="shared" si="504"/>
        <v>97.203694099815735</v>
      </c>
      <c r="P6191" s="36">
        <f t="shared" si="505"/>
        <v>3.5587693078298344E-4</v>
      </c>
      <c r="Q6191" s="36">
        <f t="shared" si="506"/>
        <v>1.8740842169501306E-2</v>
      </c>
    </row>
    <row r="6192" spans="1:17" x14ac:dyDescent="0.3">
      <c r="A6192" s="29">
        <v>2230149</v>
      </c>
      <c r="B6192" s="1">
        <v>136</v>
      </c>
      <c r="C6192" s="1" t="s">
        <v>14</v>
      </c>
      <c r="D6192" s="1" t="s">
        <v>63</v>
      </c>
      <c r="E6192" s="1" t="s">
        <v>64</v>
      </c>
      <c r="F6192" s="47">
        <v>714</v>
      </c>
      <c r="G6192" s="34">
        <v>1590.86</v>
      </c>
      <c r="H6192" s="1" t="s">
        <v>218</v>
      </c>
      <c r="I6192" s="34">
        <v>1.2659399999999999E-2</v>
      </c>
      <c r="J6192" s="34">
        <v>25.488199999999999</v>
      </c>
      <c r="K6192" s="35" t="str">
        <f t="shared" si="502"/>
        <v>Leenderbos, Groote Heide &amp; De Plateaux_H2310</v>
      </c>
      <c r="L6192" s="36">
        <f>VLOOKUP(D6192,DATA!A:F,5,FALSE)</f>
        <v>1.0986712608830001E-2</v>
      </c>
      <c r="M6192" s="37">
        <f>VLOOKUP(D6192,DATA!A:F,6,FALSE)</f>
        <v>982</v>
      </c>
      <c r="N6192" s="36">
        <f t="shared" si="503"/>
        <v>99.87574792902069</v>
      </c>
      <c r="O6192" s="36">
        <f t="shared" si="504"/>
        <v>99.875765187973499</v>
      </c>
      <c r="P6192" s="36">
        <f t="shared" si="505"/>
        <v>1.7258952809129369E-5</v>
      </c>
      <c r="Q6192" s="36">
        <f t="shared" si="506"/>
        <v>4.3989964098965113E-6</v>
      </c>
    </row>
    <row r="6193" spans="1:17" x14ac:dyDescent="0.3">
      <c r="A6193" s="29">
        <v>2230149</v>
      </c>
      <c r="B6193" s="1">
        <v>136</v>
      </c>
      <c r="C6193" s="1" t="s">
        <v>14</v>
      </c>
      <c r="D6193" s="1" t="s">
        <v>53</v>
      </c>
      <c r="E6193" s="1" t="s">
        <v>54</v>
      </c>
      <c r="F6193" s="47">
        <v>714</v>
      </c>
      <c r="G6193" s="34">
        <v>1590.86</v>
      </c>
      <c r="H6193" s="1" t="s">
        <v>218</v>
      </c>
      <c r="I6193" s="34">
        <v>1.2659399999999999E-2</v>
      </c>
      <c r="J6193" s="34">
        <v>1063.6311000000001</v>
      </c>
      <c r="K6193" s="35" t="str">
        <f t="shared" si="502"/>
        <v>Leenderbos, Groote Heide &amp; De Plateaux_H4030</v>
      </c>
      <c r="L6193" s="36">
        <f>VLOOKUP(D6193,DATA!A:F,5,FALSE)</f>
        <v>1.0986712608830001E-2</v>
      </c>
      <c r="M6193" s="37">
        <f>VLOOKUP(D6193,DATA!A:F,6,FALSE)</f>
        <v>982</v>
      </c>
      <c r="N6193" s="36">
        <f t="shared" si="503"/>
        <v>99.87574792902069</v>
      </c>
      <c r="O6193" s="36">
        <f t="shared" si="504"/>
        <v>99.875765187973499</v>
      </c>
      <c r="P6193" s="36">
        <f t="shared" si="505"/>
        <v>1.7258952809129369E-5</v>
      </c>
      <c r="Q6193" s="36">
        <f t="shared" si="506"/>
        <v>1.835715896122236E-4</v>
      </c>
    </row>
    <row r="6194" spans="1:17" x14ac:dyDescent="0.3">
      <c r="A6194" s="29">
        <v>2230151</v>
      </c>
      <c r="B6194" s="1">
        <v>136</v>
      </c>
      <c r="C6194" s="1" t="s">
        <v>14</v>
      </c>
      <c r="D6194" s="1" t="s">
        <v>63</v>
      </c>
      <c r="E6194" s="1" t="s">
        <v>64</v>
      </c>
      <c r="F6194" s="47">
        <v>714</v>
      </c>
      <c r="G6194" s="34">
        <v>1454.72</v>
      </c>
      <c r="H6194" s="1" t="s">
        <v>218</v>
      </c>
      <c r="I6194" s="34">
        <v>1.25171E-2</v>
      </c>
      <c r="J6194" s="34">
        <v>136.83202</v>
      </c>
      <c r="K6194" s="35" t="str">
        <f t="shared" si="502"/>
        <v>Leenderbos, Groote Heide &amp; De Plateaux_H2310</v>
      </c>
      <c r="L6194" s="36">
        <f>VLOOKUP(D6194,DATA!A:F,5,FALSE)</f>
        <v>1.0986712608830001E-2</v>
      </c>
      <c r="M6194" s="37">
        <f>VLOOKUP(D6194,DATA!A:F,6,FALSE)</f>
        <v>982</v>
      </c>
      <c r="N6194" s="36">
        <f t="shared" si="503"/>
        <v>99.447888363171828</v>
      </c>
      <c r="O6194" s="36">
        <f t="shared" si="504"/>
        <v>99.447963866208795</v>
      </c>
      <c r="P6194" s="36">
        <f t="shared" si="505"/>
        <v>7.5503036967461412E-5</v>
      </c>
      <c r="Q6194" s="36">
        <f t="shared" si="506"/>
        <v>1.0331233064392419E-4</v>
      </c>
    </row>
    <row r="6195" spans="1:17" x14ac:dyDescent="0.3">
      <c r="A6195" s="29">
        <v>2230152</v>
      </c>
      <c r="B6195" s="1">
        <v>136</v>
      </c>
      <c r="C6195" s="1" t="s">
        <v>14</v>
      </c>
      <c r="D6195" s="1" t="s">
        <v>63</v>
      </c>
      <c r="E6195" s="1" t="s">
        <v>64</v>
      </c>
      <c r="F6195" s="47">
        <v>714</v>
      </c>
      <c r="G6195" s="34">
        <v>1161.23</v>
      </c>
      <c r="H6195" s="1" t="s">
        <v>218</v>
      </c>
      <c r="I6195" s="34">
        <v>9.9713000000000006E-3</v>
      </c>
      <c r="J6195" s="34">
        <v>7893.8819999999996</v>
      </c>
      <c r="K6195" s="35" t="str">
        <f t="shared" si="502"/>
        <v>Leenderbos, Groote Heide &amp; De Plateaux_H2310</v>
      </c>
      <c r="L6195" s="36">
        <f>VLOOKUP(D6195,DATA!A:F,5,FALSE)</f>
        <v>1.0986712608830001E-2</v>
      </c>
      <c r="M6195" s="37">
        <f>VLOOKUP(D6195,DATA!A:F,6,FALSE)</f>
        <v>982</v>
      </c>
      <c r="N6195" s="36">
        <f t="shared" si="503"/>
        <v>87.751962437526856</v>
      </c>
      <c r="O6195" s="36">
        <f t="shared" si="504"/>
        <v>87.753139839970174</v>
      </c>
      <c r="P6195" s="36">
        <f t="shared" si="505"/>
        <v>1.1774024433179875E-3</v>
      </c>
      <c r="Q6195" s="36">
        <f t="shared" si="506"/>
        <v>9.2942759540638811E-2</v>
      </c>
    </row>
    <row r="6196" spans="1:17" x14ac:dyDescent="0.3">
      <c r="A6196" s="29">
        <v>2230153</v>
      </c>
      <c r="B6196" s="1">
        <v>136</v>
      </c>
      <c r="C6196" s="1" t="s">
        <v>14</v>
      </c>
      <c r="D6196" s="1" t="s">
        <v>63</v>
      </c>
      <c r="E6196" s="1" t="s">
        <v>64</v>
      </c>
      <c r="F6196" s="47">
        <v>714</v>
      </c>
      <c r="G6196" s="34">
        <v>1165.28</v>
      </c>
      <c r="H6196" s="1" t="s">
        <v>218</v>
      </c>
      <c r="I6196" s="34">
        <v>1.0012500000000001E-2</v>
      </c>
      <c r="J6196" s="34">
        <v>3791.4353000000001</v>
      </c>
      <c r="K6196" s="35" t="str">
        <f t="shared" si="502"/>
        <v>Leenderbos, Groote Heide &amp; De Plateaux_H2310</v>
      </c>
      <c r="L6196" s="36">
        <f>VLOOKUP(D6196,DATA!A:F,5,FALSE)</f>
        <v>1.0986712608830001E-2</v>
      </c>
      <c r="M6196" s="37">
        <f>VLOOKUP(D6196,DATA!A:F,6,FALSE)</f>
        <v>982</v>
      </c>
      <c r="N6196" s="36">
        <f t="shared" si="503"/>
        <v>88.222225545258567</v>
      </c>
      <c r="O6196" s="36">
        <f t="shared" si="504"/>
        <v>88.223368511163983</v>
      </c>
      <c r="P6196" s="36">
        <f t="shared" si="505"/>
        <v>1.1429659054158492E-3</v>
      </c>
      <c r="Q6196" s="36">
        <f t="shared" si="506"/>
        <v>4.3334812804901118E-2</v>
      </c>
    </row>
    <row r="6197" spans="1:17" x14ac:dyDescent="0.3">
      <c r="A6197" s="29">
        <v>2230153</v>
      </c>
      <c r="B6197" s="1">
        <v>136</v>
      </c>
      <c r="C6197" s="1" t="s">
        <v>14</v>
      </c>
      <c r="D6197" s="1" t="s">
        <v>57</v>
      </c>
      <c r="E6197" s="1" t="s">
        <v>58</v>
      </c>
      <c r="F6197" s="47">
        <v>714</v>
      </c>
      <c r="G6197" s="34">
        <v>1165.28</v>
      </c>
      <c r="H6197" s="1" t="s">
        <v>218</v>
      </c>
      <c r="I6197" s="34">
        <v>1.0012500000000001E-2</v>
      </c>
      <c r="J6197" s="34">
        <v>627.63</v>
      </c>
      <c r="K6197" s="35" t="str">
        <f t="shared" si="502"/>
        <v>Leenderbos, Groote Heide &amp; De Plateaux_H3160</v>
      </c>
      <c r="L6197" s="36">
        <f>VLOOKUP(D6197,DATA!A:F,5,FALSE)</f>
        <v>1.0986712608830001E-2</v>
      </c>
      <c r="M6197" s="37">
        <f>VLOOKUP(D6197,DATA!A:F,6,FALSE)</f>
        <v>982</v>
      </c>
      <c r="N6197" s="36">
        <f t="shared" si="503"/>
        <v>88.222225545258567</v>
      </c>
      <c r="O6197" s="36">
        <f t="shared" si="504"/>
        <v>88.223368511163983</v>
      </c>
      <c r="P6197" s="36">
        <f t="shared" si="505"/>
        <v>1.1429659054158492E-3</v>
      </c>
      <c r="Q6197" s="36">
        <f t="shared" si="506"/>
        <v>7.1735969121614939E-3</v>
      </c>
    </row>
    <row r="6198" spans="1:17" x14ac:dyDescent="0.3">
      <c r="A6198" s="29">
        <v>2231675</v>
      </c>
      <c r="B6198" s="1">
        <v>136</v>
      </c>
      <c r="C6198" s="1" t="s">
        <v>14</v>
      </c>
      <c r="D6198" s="1" t="s">
        <v>53</v>
      </c>
      <c r="E6198" s="1" t="s">
        <v>54</v>
      </c>
      <c r="F6198" s="47">
        <v>714</v>
      </c>
      <c r="G6198" s="34">
        <v>1287.97</v>
      </c>
      <c r="H6198" s="1" t="s">
        <v>218</v>
      </c>
      <c r="I6198" s="34">
        <v>1.23169E-2</v>
      </c>
      <c r="J6198" s="34">
        <v>1128.1831</v>
      </c>
      <c r="K6198" s="35" t="str">
        <f t="shared" si="502"/>
        <v>Leenderbos, Groote Heide &amp; De Plateaux_H4030</v>
      </c>
      <c r="L6198" s="36">
        <f>VLOOKUP(D6198,DATA!A:F,5,FALSE)</f>
        <v>1.0986712608830001E-2</v>
      </c>
      <c r="M6198" s="37">
        <f>VLOOKUP(D6198,DATA!A:F,6,FALSE)</f>
        <v>982</v>
      </c>
      <c r="N6198" s="36">
        <f t="shared" si="503"/>
        <v>96.648279010404138</v>
      </c>
      <c r="O6198" s="36">
        <f t="shared" si="504"/>
        <v>96.648717342981499</v>
      </c>
      <c r="P6198" s="36">
        <f t="shared" si="505"/>
        <v>4.3833257736025644E-4</v>
      </c>
      <c r="Q6198" s="36">
        <f t="shared" si="506"/>
        <v>4.9451940595728388E-3</v>
      </c>
    </row>
    <row r="6199" spans="1:17" x14ac:dyDescent="0.3">
      <c r="A6199" s="29">
        <v>2231676</v>
      </c>
      <c r="B6199" s="1">
        <v>136</v>
      </c>
      <c r="C6199" s="1" t="s">
        <v>14</v>
      </c>
      <c r="D6199" s="1" t="s">
        <v>53</v>
      </c>
      <c r="E6199" s="1" t="s">
        <v>54</v>
      </c>
      <c r="F6199" s="47">
        <v>714</v>
      </c>
      <c r="G6199" s="34">
        <v>1214.68</v>
      </c>
      <c r="H6199" s="1" t="s">
        <v>218</v>
      </c>
      <c r="I6199" s="34">
        <v>1.10005E-2</v>
      </c>
      <c r="J6199" s="34">
        <v>7026.6283577536797</v>
      </c>
      <c r="K6199" s="35" t="str">
        <f t="shared" si="502"/>
        <v>Leenderbos, Groote Heide &amp; De Plateaux_H4030</v>
      </c>
      <c r="L6199" s="36">
        <f>VLOOKUP(D6199,DATA!A:F,5,FALSE)</f>
        <v>1.0986712608830001E-2</v>
      </c>
      <c r="M6199" s="37">
        <f>VLOOKUP(D6199,DATA!A:F,6,FALSE)</f>
        <v>982</v>
      </c>
      <c r="N6199" s="36">
        <f t="shared" si="503"/>
        <v>92.800151510841388</v>
      </c>
      <c r="O6199" s="36">
        <f t="shared" si="504"/>
        <v>92.800958987109652</v>
      </c>
      <c r="P6199" s="36">
        <f t="shared" si="505"/>
        <v>8.0747626826394026E-4</v>
      </c>
      <c r="Q6199" s="36">
        <f t="shared" si="506"/>
        <v>5.6738356447965203E-2</v>
      </c>
    </row>
    <row r="6200" spans="1:17" x14ac:dyDescent="0.3">
      <c r="A6200" s="29">
        <v>2231677</v>
      </c>
      <c r="B6200" s="1">
        <v>136</v>
      </c>
      <c r="C6200" s="1" t="s">
        <v>14</v>
      </c>
      <c r="D6200" s="1" t="s">
        <v>53</v>
      </c>
      <c r="E6200" s="1" t="s">
        <v>54</v>
      </c>
      <c r="F6200" s="47">
        <v>714</v>
      </c>
      <c r="G6200" s="34">
        <v>1473.04</v>
      </c>
      <c r="H6200" s="1" t="s">
        <v>218</v>
      </c>
      <c r="I6200" s="34">
        <v>1.2580900000000001E-2</v>
      </c>
      <c r="J6200" s="34">
        <v>515.98517000000004</v>
      </c>
      <c r="K6200" s="35" t="str">
        <f t="shared" si="502"/>
        <v>Leenderbos, Groote Heide &amp; De Plateaux_H4030</v>
      </c>
      <c r="L6200" s="36">
        <f>VLOOKUP(D6200,DATA!A:F,5,FALSE)</f>
        <v>1.0986712608830001E-2</v>
      </c>
      <c r="M6200" s="37">
        <f>VLOOKUP(D6200,DATA!A:F,6,FALSE)</f>
        <v>982</v>
      </c>
      <c r="N6200" s="36">
        <f t="shared" si="503"/>
        <v>99.548091026341609</v>
      </c>
      <c r="O6200" s="36">
        <f t="shared" si="504"/>
        <v>99.548153203895581</v>
      </c>
      <c r="P6200" s="36">
        <f t="shared" si="505"/>
        <v>6.2177553971309862E-5</v>
      </c>
      <c r="Q6200" s="36">
        <f t="shared" si="506"/>
        <v>3.2082695756070501E-4</v>
      </c>
    </row>
    <row r="6201" spans="1:17" x14ac:dyDescent="0.3">
      <c r="A6201" s="29">
        <v>2231679</v>
      </c>
      <c r="B6201" s="1">
        <v>136</v>
      </c>
      <c r="C6201" s="1" t="s">
        <v>14</v>
      </c>
      <c r="D6201" s="1" t="s">
        <v>63</v>
      </c>
      <c r="E6201" s="1" t="s">
        <v>64</v>
      </c>
      <c r="F6201" s="47">
        <v>714</v>
      </c>
      <c r="G6201" s="34">
        <v>1670.28</v>
      </c>
      <c r="H6201" s="1" t="s">
        <v>218</v>
      </c>
      <c r="I6201" s="34">
        <v>1.4215E-2</v>
      </c>
      <c r="J6201" s="34">
        <v>30.947967999999999</v>
      </c>
      <c r="K6201" s="35" t="str">
        <f t="shared" si="502"/>
        <v>Leenderbos, Groote Heide &amp; De Plateaux_H2310</v>
      </c>
      <c r="L6201" s="36">
        <f>VLOOKUP(D6201,DATA!A:F,5,FALSE)</f>
        <v>1.0986712608830001E-2</v>
      </c>
      <c r="M6201" s="37">
        <f>VLOOKUP(D6201,DATA!A:F,6,FALSE)</f>
        <v>982</v>
      </c>
      <c r="N6201" s="36">
        <f t="shared" si="503"/>
        <v>99.948040156644069</v>
      </c>
      <c r="O6201" s="36">
        <f t="shared" si="504"/>
        <v>99.948048266681639</v>
      </c>
      <c r="P6201" s="36">
        <f t="shared" si="505"/>
        <v>8.1100375695086768E-6</v>
      </c>
      <c r="Q6201" s="36">
        <f t="shared" si="506"/>
        <v>2.5098918317995229E-6</v>
      </c>
    </row>
    <row r="6202" spans="1:17" x14ac:dyDescent="0.3">
      <c r="A6202" s="29">
        <v>2231680</v>
      </c>
      <c r="B6202" s="1">
        <v>136</v>
      </c>
      <c r="C6202" s="1" t="s">
        <v>14</v>
      </c>
      <c r="D6202" s="1" t="s">
        <v>63</v>
      </c>
      <c r="E6202" s="1" t="s">
        <v>64</v>
      </c>
      <c r="F6202" s="47">
        <v>714</v>
      </c>
      <c r="G6202" s="34">
        <v>1207.6500000000001</v>
      </c>
      <c r="H6202" s="1" t="s">
        <v>218</v>
      </c>
      <c r="I6202" s="34">
        <v>1.0248699999999999E-2</v>
      </c>
      <c r="J6202" s="34">
        <v>2297.2988</v>
      </c>
      <c r="K6202" s="35" t="str">
        <f t="shared" si="502"/>
        <v>Leenderbos, Groote Heide &amp; De Plateaux_H2310</v>
      </c>
      <c r="L6202" s="36">
        <f>VLOOKUP(D6202,DATA!A:F,5,FALSE)</f>
        <v>1.0986712608830001E-2</v>
      </c>
      <c r="M6202" s="37">
        <f>VLOOKUP(D6202,DATA!A:F,6,FALSE)</f>
        <v>982</v>
      </c>
      <c r="N6202" s="36">
        <f t="shared" si="503"/>
        <v>92.266729136683452</v>
      </c>
      <c r="O6202" s="36">
        <f t="shared" si="504"/>
        <v>92.267532522616335</v>
      </c>
      <c r="P6202" s="36">
        <f t="shared" si="505"/>
        <v>8.0338593288331595E-4</v>
      </c>
      <c r="Q6202" s="36">
        <f t="shared" si="506"/>
        <v>1.8456175395497224E-2</v>
      </c>
    </row>
    <row r="6203" spans="1:17" x14ac:dyDescent="0.3">
      <c r="A6203" s="29">
        <v>2231681</v>
      </c>
      <c r="B6203" s="1">
        <v>136</v>
      </c>
      <c r="C6203" s="1" t="s">
        <v>14</v>
      </c>
      <c r="D6203" s="1" t="s">
        <v>63</v>
      </c>
      <c r="E6203" s="1" t="s">
        <v>64</v>
      </c>
      <c r="F6203" s="47">
        <v>714</v>
      </c>
      <c r="G6203" s="34">
        <v>1075.17</v>
      </c>
      <c r="H6203" s="1" t="s">
        <v>218</v>
      </c>
      <c r="I6203" s="34">
        <v>9.5049999999999996E-3</v>
      </c>
      <c r="J6203" s="34">
        <v>7508.7250000000004</v>
      </c>
      <c r="K6203" s="35" t="str">
        <f t="shared" si="502"/>
        <v>Leenderbos, Groote Heide &amp; De Plateaux_H2310</v>
      </c>
      <c r="L6203" s="36">
        <f>VLOOKUP(D6203,DATA!A:F,5,FALSE)</f>
        <v>1.0986712608830001E-2</v>
      </c>
      <c r="M6203" s="37">
        <f>VLOOKUP(D6203,DATA!A:F,6,FALSE)</f>
        <v>982</v>
      </c>
      <c r="N6203" s="36">
        <f t="shared" si="503"/>
        <v>73.567946768363797</v>
      </c>
      <c r="O6203" s="36">
        <f t="shared" si="504"/>
        <v>73.569977388704459</v>
      </c>
      <c r="P6203" s="36">
        <f t="shared" si="505"/>
        <v>2.0306203406619261E-3</v>
      </c>
      <c r="Q6203" s="36">
        <f t="shared" si="506"/>
        <v>0.15247369717436723</v>
      </c>
    </row>
    <row r="6204" spans="1:17" x14ac:dyDescent="0.3">
      <c r="A6204" s="29">
        <v>2231681</v>
      </c>
      <c r="B6204" s="1">
        <v>136</v>
      </c>
      <c r="C6204" s="1" t="s">
        <v>14</v>
      </c>
      <c r="D6204" s="1" t="s">
        <v>57</v>
      </c>
      <c r="E6204" s="1" t="s">
        <v>58</v>
      </c>
      <c r="F6204" s="47">
        <v>714</v>
      </c>
      <c r="G6204" s="34">
        <v>1075.17</v>
      </c>
      <c r="H6204" s="1" t="s">
        <v>218</v>
      </c>
      <c r="I6204" s="34">
        <v>9.5049999999999996E-3</v>
      </c>
      <c r="J6204" s="34">
        <v>513.97580000000005</v>
      </c>
      <c r="K6204" s="35" t="str">
        <f t="shared" si="502"/>
        <v>Leenderbos, Groote Heide &amp; De Plateaux_H3160</v>
      </c>
      <c r="L6204" s="36">
        <f>VLOOKUP(D6204,DATA!A:F,5,FALSE)</f>
        <v>1.0986712608830001E-2</v>
      </c>
      <c r="M6204" s="37">
        <f>VLOOKUP(D6204,DATA!A:F,6,FALSE)</f>
        <v>982</v>
      </c>
      <c r="N6204" s="36">
        <f t="shared" si="503"/>
        <v>73.567946768363797</v>
      </c>
      <c r="O6204" s="36">
        <f t="shared" si="504"/>
        <v>73.569977388704459</v>
      </c>
      <c r="P6204" s="36">
        <f t="shared" si="505"/>
        <v>2.0306203406619261E-3</v>
      </c>
      <c r="Q6204" s="36">
        <f t="shared" si="506"/>
        <v>1.0436897140879862E-2</v>
      </c>
    </row>
    <row r="6205" spans="1:17" x14ac:dyDescent="0.3">
      <c r="A6205" s="29">
        <v>2231682</v>
      </c>
      <c r="B6205" s="1">
        <v>136</v>
      </c>
      <c r="C6205" s="1" t="s">
        <v>14</v>
      </c>
      <c r="D6205" s="1" t="s">
        <v>63</v>
      </c>
      <c r="E6205" s="1" t="s">
        <v>64</v>
      </c>
      <c r="F6205" s="47">
        <v>714</v>
      </c>
      <c r="G6205" s="34">
        <v>1196.3399999999999</v>
      </c>
      <c r="H6205" s="1" t="s">
        <v>218</v>
      </c>
      <c r="I6205" s="34">
        <v>1.0249100000000001E-2</v>
      </c>
      <c r="J6205" s="34">
        <v>4984.6109999999999</v>
      </c>
      <c r="K6205" s="35" t="str">
        <f t="shared" si="502"/>
        <v>Leenderbos, Groote Heide &amp; De Plateaux_H2310</v>
      </c>
      <c r="L6205" s="36">
        <f>VLOOKUP(D6205,DATA!A:F,5,FALSE)</f>
        <v>1.0986712608830001E-2</v>
      </c>
      <c r="M6205" s="37">
        <f>VLOOKUP(D6205,DATA!A:F,6,FALSE)</f>
        <v>982</v>
      </c>
      <c r="N6205" s="36">
        <f t="shared" si="503"/>
        <v>91.332228354675607</v>
      </c>
      <c r="O6205" s="36">
        <f t="shared" si="504"/>
        <v>91.333119738599137</v>
      </c>
      <c r="P6205" s="36">
        <f t="shared" si="505"/>
        <v>8.9138392353049767E-4</v>
      </c>
      <c r="Q6205" s="36">
        <f t="shared" si="506"/>
        <v>4.4432021104532773E-2</v>
      </c>
    </row>
    <row r="6206" spans="1:17" x14ac:dyDescent="0.3">
      <c r="A6206" s="29">
        <v>2233205</v>
      </c>
      <c r="B6206" s="1">
        <v>136</v>
      </c>
      <c r="C6206" s="1" t="s">
        <v>14</v>
      </c>
      <c r="D6206" s="1" t="s">
        <v>53</v>
      </c>
      <c r="E6206" s="1" t="s">
        <v>54</v>
      </c>
      <c r="F6206" s="47">
        <v>714</v>
      </c>
      <c r="G6206" s="34">
        <v>1530.82</v>
      </c>
      <c r="H6206" s="1" t="s">
        <v>218</v>
      </c>
      <c r="I6206" s="34">
        <v>1.4095999999999999E-2</v>
      </c>
      <c r="J6206" s="34">
        <v>463.46042499999999</v>
      </c>
      <c r="K6206" s="35" t="str">
        <f t="shared" si="502"/>
        <v>Leenderbos, Groote Heide &amp; De Plateaux_H4030</v>
      </c>
      <c r="L6206" s="36">
        <f>VLOOKUP(D6206,DATA!A:F,5,FALSE)</f>
        <v>1.0986712608830001E-2</v>
      </c>
      <c r="M6206" s="37">
        <f>VLOOKUP(D6206,DATA!A:F,6,FALSE)</f>
        <v>982</v>
      </c>
      <c r="N6206" s="36">
        <f t="shared" si="503"/>
        <v>99.759962636651579</v>
      </c>
      <c r="O6206" s="36">
        <f t="shared" si="504"/>
        <v>99.75999971883634</v>
      </c>
      <c r="P6206" s="36">
        <f t="shared" si="505"/>
        <v>3.7082184761061399E-5</v>
      </c>
      <c r="Q6206" s="36">
        <f t="shared" si="506"/>
        <v>1.7186125109290039E-4</v>
      </c>
    </row>
    <row r="6207" spans="1:17" x14ac:dyDescent="0.3">
      <c r="A6207" s="29">
        <v>2233206</v>
      </c>
      <c r="B6207" s="1">
        <v>136</v>
      </c>
      <c r="C6207" s="1" t="s">
        <v>14</v>
      </c>
      <c r="D6207" s="1" t="s">
        <v>53</v>
      </c>
      <c r="E6207" s="1" t="s">
        <v>54</v>
      </c>
      <c r="F6207" s="47">
        <v>714</v>
      </c>
      <c r="G6207" s="34">
        <v>1579.31</v>
      </c>
      <c r="H6207" s="1" t="s">
        <v>218</v>
      </c>
      <c r="I6207" s="34">
        <v>1.4031999999999999E-2</v>
      </c>
      <c r="J6207" s="34">
        <v>5068.4112296516596</v>
      </c>
      <c r="K6207" s="35" t="str">
        <f t="shared" si="502"/>
        <v>Leenderbos, Groote Heide &amp; De Plateaux_H4030</v>
      </c>
      <c r="L6207" s="36">
        <f>VLOOKUP(D6207,DATA!A:F,5,FALSE)</f>
        <v>1.0986712608830001E-2</v>
      </c>
      <c r="M6207" s="37">
        <f>VLOOKUP(D6207,DATA!A:F,6,FALSE)</f>
        <v>982</v>
      </c>
      <c r="N6207" s="36">
        <f t="shared" si="503"/>
        <v>99.858960391122167</v>
      </c>
      <c r="O6207" s="36">
        <f t="shared" si="504"/>
        <v>99.858982102235458</v>
      </c>
      <c r="P6207" s="36">
        <f t="shared" si="505"/>
        <v>2.1711113291189577E-5</v>
      </c>
      <c r="Q6207" s="36">
        <f t="shared" si="506"/>
        <v>1.1004085041330465E-3</v>
      </c>
    </row>
    <row r="6208" spans="1:17" x14ac:dyDescent="0.3">
      <c r="A6208" s="29">
        <v>2233208</v>
      </c>
      <c r="B6208" s="1">
        <v>136</v>
      </c>
      <c r="C6208" s="1" t="s">
        <v>14</v>
      </c>
      <c r="D6208" s="1" t="s">
        <v>63</v>
      </c>
      <c r="E6208" s="1" t="s">
        <v>64</v>
      </c>
      <c r="F6208" s="47">
        <v>714</v>
      </c>
      <c r="G6208" s="34">
        <v>1754.57</v>
      </c>
      <c r="H6208" s="1" t="s">
        <v>218</v>
      </c>
      <c r="I6208" s="34">
        <v>1.4562E-2</v>
      </c>
      <c r="J6208" s="34">
        <v>2353.8586</v>
      </c>
      <c r="K6208" s="35" t="str">
        <f t="shared" si="502"/>
        <v>Leenderbos, Groote Heide &amp; De Plateaux_H2310</v>
      </c>
      <c r="L6208" s="36">
        <f>VLOOKUP(D6208,DATA!A:F,5,FALSE)</f>
        <v>1.0986712608830001E-2</v>
      </c>
      <c r="M6208" s="37">
        <f>VLOOKUP(D6208,DATA!A:F,6,FALSE)</f>
        <v>982</v>
      </c>
      <c r="N6208" s="36">
        <f t="shared" si="503"/>
        <v>99.979411863698402</v>
      </c>
      <c r="O6208" s="36">
        <f t="shared" si="504"/>
        <v>99.979415156622181</v>
      </c>
      <c r="P6208" s="36">
        <f t="shared" si="505"/>
        <v>3.2929237789858234E-6</v>
      </c>
      <c r="Q6208" s="36">
        <f t="shared" si="506"/>
        <v>7.7510769563102799E-5</v>
      </c>
    </row>
    <row r="6209" spans="1:17" x14ac:dyDescent="0.3">
      <c r="A6209" s="29">
        <v>2233210</v>
      </c>
      <c r="B6209" s="1">
        <v>136</v>
      </c>
      <c r="C6209" s="1" t="s">
        <v>14</v>
      </c>
      <c r="D6209" s="1" t="s">
        <v>63</v>
      </c>
      <c r="E6209" s="1" t="s">
        <v>64</v>
      </c>
      <c r="F6209" s="47">
        <v>714</v>
      </c>
      <c r="G6209" s="34">
        <v>1163.8</v>
      </c>
      <c r="H6209" s="1" t="s">
        <v>218</v>
      </c>
      <c r="I6209" s="34">
        <v>1.00336E-2</v>
      </c>
      <c r="J6209" s="34">
        <v>834.37256000000002</v>
      </c>
      <c r="K6209" s="35" t="str">
        <f t="shared" si="502"/>
        <v>Leenderbos, Groote Heide &amp; De Plateaux_H2310</v>
      </c>
      <c r="L6209" s="36">
        <f>VLOOKUP(D6209,DATA!A:F,5,FALSE)</f>
        <v>1.0986712608830001E-2</v>
      </c>
      <c r="M6209" s="37">
        <f>VLOOKUP(D6209,DATA!A:F,6,FALSE)</f>
        <v>982</v>
      </c>
      <c r="N6209" s="36">
        <f t="shared" si="503"/>
        <v>88.052217809408475</v>
      </c>
      <c r="O6209" s="36">
        <f t="shared" si="504"/>
        <v>88.053377478083647</v>
      </c>
      <c r="P6209" s="36">
        <f t="shared" si="505"/>
        <v>1.1596686751715879E-3</v>
      </c>
      <c r="Q6209" s="36">
        <f t="shared" si="506"/>
        <v>9.6759572125472634E-3</v>
      </c>
    </row>
    <row r="6210" spans="1:17" x14ac:dyDescent="0.3">
      <c r="A6210" s="29">
        <v>2233210</v>
      </c>
      <c r="B6210" s="1">
        <v>136</v>
      </c>
      <c r="C6210" s="1" t="s">
        <v>14</v>
      </c>
      <c r="D6210" s="1" t="s">
        <v>57</v>
      </c>
      <c r="E6210" s="1" t="s">
        <v>58</v>
      </c>
      <c r="F6210" s="47">
        <v>714</v>
      </c>
      <c r="G6210" s="34">
        <v>1163.8</v>
      </c>
      <c r="H6210" s="1" t="s">
        <v>218</v>
      </c>
      <c r="I6210" s="34">
        <v>1.00336E-2</v>
      </c>
      <c r="J6210" s="34">
        <v>33.304707000000001</v>
      </c>
      <c r="K6210" s="35" t="str">
        <f t="shared" si="502"/>
        <v>Leenderbos, Groote Heide &amp; De Plateaux_H3160</v>
      </c>
      <c r="L6210" s="36">
        <f>VLOOKUP(D6210,DATA!A:F,5,FALSE)</f>
        <v>1.0986712608830001E-2</v>
      </c>
      <c r="M6210" s="37">
        <f>VLOOKUP(D6210,DATA!A:F,6,FALSE)</f>
        <v>982</v>
      </c>
      <c r="N6210" s="36">
        <f t="shared" si="503"/>
        <v>88.052217809408475</v>
      </c>
      <c r="O6210" s="36">
        <f t="shared" si="504"/>
        <v>88.053377478083647</v>
      </c>
      <c r="P6210" s="36">
        <f t="shared" si="505"/>
        <v>1.1596686751715879E-3</v>
      </c>
      <c r="Q6210" s="36">
        <f t="shared" si="506"/>
        <v>3.8622425443667909E-4</v>
      </c>
    </row>
    <row r="6211" spans="1:17" x14ac:dyDescent="0.3">
      <c r="A6211" s="29">
        <v>2233211</v>
      </c>
      <c r="B6211" s="1">
        <v>136</v>
      </c>
      <c r="C6211" s="1" t="s">
        <v>14</v>
      </c>
      <c r="D6211" s="1" t="s">
        <v>63</v>
      </c>
      <c r="E6211" s="1" t="s">
        <v>64</v>
      </c>
      <c r="F6211" s="47">
        <v>714</v>
      </c>
      <c r="G6211" s="34">
        <v>1195.0999999999999</v>
      </c>
      <c r="H6211" s="1" t="s">
        <v>218</v>
      </c>
      <c r="I6211" s="34">
        <v>1.03774E-2</v>
      </c>
      <c r="J6211" s="34">
        <v>8670.3799999999992</v>
      </c>
      <c r="K6211" s="35" t="str">
        <f t="shared" ref="K6211:K6274" si="507">_xlfn.CONCAT(C6211,"_",D6211)</f>
        <v>Leenderbos, Groote Heide &amp; De Plateaux_H2310</v>
      </c>
      <c r="L6211" s="36">
        <f>VLOOKUP(D6211,DATA!A:F,5,FALSE)</f>
        <v>1.0986712608830001E-2</v>
      </c>
      <c r="M6211" s="37">
        <f>VLOOKUP(D6211,DATA!A:F,6,FALSE)</f>
        <v>982</v>
      </c>
      <c r="N6211" s="36">
        <f t="shared" ref="N6211:N6274" si="508">100/(1+EXP(-L6211*(G6211-M6211)))</f>
        <v>91.223769105930614</v>
      </c>
      <c r="O6211" s="36">
        <f t="shared" ref="O6211:O6274" si="509">100/(1+EXP(-L6211*((G6211+I6211)-M6211)))</f>
        <v>91.224681856183565</v>
      </c>
      <c r="P6211" s="36">
        <f t="shared" ref="P6211:P6274" si="510">O6211-N6211</f>
        <v>9.1275025295090018E-4</v>
      </c>
      <c r="Q6211" s="36">
        <f t="shared" ref="Q6211:Q6274" si="511">IF(AND(H6211&lt;&gt;"below",I6211&gt;=0.005),J6211*P6211/100,0)</f>
        <v>7.9138915381804245E-2</v>
      </c>
    </row>
    <row r="6212" spans="1:17" x14ac:dyDescent="0.3">
      <c r="A6212" s="29">
        <v>2233212</v>
      </c>
      <c r="B6212" s="1">
        <v>136</v>
      </c>
      <c r="C6212" s="1" t="s">
        <v>14</v>
      </c>
      <c r="D6212" s="1" t="s">
        <v>63</v>
      </c>
      <c r="E6212" s="1" t="s">
        <v>64</v>
      </c>
      <c r="F6212" s="47">
        <v>714</v>
      </c>
      <c r="G6212" s="34">
        <v>1427.21</v>
      </c>
      <c r="H6212" s="1" t="s">
        <v>218</v>
      </c>
      <c r="I6212" s="34">
        <v>1.23331E-2</v>
      </c>
      <c r="J6212" s="34">
        <v>4460.5102999999999</v>
      </c>
      <c r="K6212" s="35" t="str">
        <f t="shared" si="507"/>
        <v>Leenderbos, Groote Heide &amp; De Plateaux_H2310</v>
      </c>
      <c r="L6212" s="36">
        <f>VLOOKUP(D6212,DATA!A:F,5,FALSE)</f>
        <v>1.0986712608830001E-2</v>
      </c>
      <c r="M6212" s="37">
        <f>VLOOKUP(D6212,DATA!A:F,6,FALSE)</f>
        <v>982</v>
      </c>
      <c r="N6212" s="36">
        <f t="shared" si="508"/>
        <v>99.254505118318832</v>
      </c>
      <c r="O6212" s="36">
        <f t="shared" si="509"/>
        <v>99.254605373292463</v>
      </c>
      <c r="P6212" s="36">
        <f t="shared" si="510"/>
        <v>1.0025497363130853E-4</v>
      </c>
      <c r="Q6212" s="36">
        <f t="shared" si="511"/>
        <v>4.4718834250868011E-3</v>
      </c>
    </row>
    <row r="6213" spans="1:17" x14ac:dyDescent="0.3">
      <c r="A6213" s="29">
        <v>2234735</v>
      </c>
      <c r="B6213" s="1">
        <v>136</v>
      </c>
      <c r="C6213" s="1" t="s">
        <v>14</v>
      </c>
      <c r="D6213" s="1" t="s">
        <v>53</v>
      </c>
      <c r="E6213" s="1" t="s">
        <v>54</v>
      </c>
      <c r="F6213" s="47">
        <v>714</v>
      </c>
      <c r="G6213" s="34">
        <v>1636.53</v>
      </c>
      <c r="H6213" s="1" t="s">
        <v>218</v>
      </c>
      <c r="I6213" s="34">
        <v>1.3842999999999999E-2</v>
      </c>
      <c r="J6213" s="34">
        <v>404.43045000000001</v>
      </c>
      <c r="K6213" s="35" t="str">
        <f t="shared" si="507"/>
        <v>Leenderbos, Groote Heide &amp; De Plateaux_H4030</v>
      </c>
      <c r="L6213" s="36">
        <f>VLOOKUP(D6213,DATA!A:F,5,FALSE)</f>
        <v>1.0986712608830001E-2</v>
      </c>
      <c r="M6213" s="37">
        <f>VLOOKUP(D6213,DATA!A:F,6,FALSE)</f>
        <v>982</v>
      </c>
      <c r="N6213" s="36">
        <f t="shared" si="508"/>
        <v>99.924733171781838</v>
      </c>
      <c r="O6213" s="36">
        <f t="shared" si="509"/>
        <v>99.924744609558701</v>
      </c>
      <c r="P6213" s="36">
        <f t="shared" si="510"/>
        <v>1.1437776862521787E-5</v>
      </c>
      <c r="Q6213" s="36">
        <f t="shared" si="511"/>
        <v>4.6257852435092749E-5</v>
      </c>
    </row>
    <row r="6214" spans="1:17" x14ac:dyDescent="0.3">
      <c r="A6214" s="29">
        <v>2234737</v>
      </c>
      <c r="B6214" s="1">
        <v>136</v>
      </c>
      <c r="C6214" s="1" t="s">
        <v>14</v>
      </c>
      <c r="D6214" s="1" t="s">
        <v>63</v>
      </c>
      <c r="E6214" s="1" t="s">
        <v>64</v>
      </c>
      <c r="F6214" s="47">
        <v>714</v>
      </c>
      <c r="G6214" s="34">
        <v>1302.9100000000001</v>
      </c>
      <c r="H6214" s="1" t="s">
        <v>218</v>
      </c>
      <c r="I6214" s="34">
        <v>1.12762E-2</v>
      </c>
      <c r="J6214" s="34">
        <v>5148.2275</v>
      </c>
      <c r="K6214" s="35" t="str">
        <f t="shared" si="507"/>
        <v>Leenderbos, Groote Heide &amp; De Plateaux_H2310</v>
      </c>
      <c r="L6214" s="36">
        <f>VLOOKUP(D6214,DATA!A:F,5,FALSE)</f>
        <v>1.0986712608830001E-2</v>
      </c>
      <c r="M6214" s="37">
        <f>VLOOKUP(D6214,DATA!A:F,6,FALSE)</f>
        <v>982</v>
      </c>
      <c r="N6214" s="36">
        <f t="shared" si="508"/>
        <v>97.141150871835663</v>
      </c>
      <c r="O6214" s="36">
        <f t="shared" si="509"/>
        <v>97.141494904478705</v>
      </c>
      <c r="P6214" s="36">
        <f t="shared" si="510"/>
        <v>3.4403264304216918E-4</v>
      </c>
      <c r="Q6214" s="36">
        <f t="shared" si="511"/>
        <v>1.7711583138073791E-2</v>
      </c>
    </row>
    <row r="6215" spans="1:17" x14ac:dyDescent="0.3">
      <c r="A6215" s="29">
        <v>2234739</v>
      </c>
      <c r="B6215" s="1">
        <v>136</v>
      </c>
      <c r="C6215" s="1" t="s">
        <v>14</v>
      </c>
      <c r="D6215" s="1" t="s">
        <v>63</v>
      </c>
      <c r="E6215" s="1" t="s">
        <v>64</v>
      </c>
      <c r="F6215" s="47">
        <v>714</v>
      </c>
      <c r="G6215" s="34">
        <v>1380.05</v>
      </c>
      <c r="H6215" s="1" t="s">
        <v>218</v>
      </c>
      <c r="I6215" s="34">
        <v>1.2391299999999999E-2</v>
      </c>
      <c r="J6215" s="34">
        <v>191.81287</v>
      </c>
      <c r="K6215" s="35" t="str">
        <f t="shared" si="507"/>
        <v>Leenderbos, Groote Heide &amp; De Plateaux_H2310</v>
      </c>
      <c r="L6215" s="36">
        <f>VLOOKUP(D6215,DATA!A:F,5,FALSE)</f>
        <v>1.0986712608830001E-2</v>
      </c>
      <c r="M6215" s="37">
        <f>VLOOKUP(D6215,DATA!A:F,6,FALSE)</f>
        <v>982</v>
      </c>
      <c r="N6215" s="36">
        <f t="shared" si="508"/>
        <v>98.754698058284902</v>
      </c>
      <c r="O6215" s="36">
        <f t="shared" si="509"/>
        <v>98.75486547092332</v>
      </c>
      <c r="P6215" s="36">
        <f t="shared" si="510"/>
        <v>1.6741263841879572E-4</v>
      </c>
      <c r="Q6215" s="36">
        <f t="shared" si="511"/>
        <v>3.2111898649381471E-4</v>
      </c>
    </row>
    <row r="6216" spans="1:17" x14ac:dyDescent="0.3">
      <c r="A6216" s="29">
        <v>2234739</v>
      </c>
      <c r="B6216" s="1">
        <v>136</v>
      </c>
      <c r="C6216" s="1" t="s">
        <v>14</v>
      </c>
      <c r="D6216" s="1" t="s">
        <v>57</v>
      </c>
      <c r="E6216" s="1" t="s">
        <v>58</v>
      </c>
      <c r="F6216" s="47">
        <v>714</v>
      </c>
      <c r="G6216" s="34">
        <v>1380.05</v>
      </c>
      <c r="H6216" s="1" t="s">
        <v>218</v>
      </c>
      <c r="I6216" s="34">
        <v>1.2391299999999999E-2</v>
      </c>
      <c r="J6216" s="34">
        <v>926.35735999999997</v>
      </c>
      <c r="K6216" s="35" t="str">
        <f t="shared" si="507"/>
        <v>Leenderbos, Groote Heide &amp; De Plateaux_H3160</v>
      </c>
      <c r="L6216" s="36">
        <f>VLOOKUP(D6216,DATA!A:F,5,FALSE)</f>
        <v>1.0986712608830001E-2</v>
      </c>
      <c r="M6216" s="37">
        <f>VLOOKUP(D6216,DATA!A:F,6,FALSE)</f>
        <v>982</v>
      </c>
      <c r="N6216" s="36">
        <f t="shared" si="508"/>
        <v>98.754698058284902</v>
      </c>
      <c r="O6216" s="36">
        <f t="shared" si="509"/>
        <v>98.75486547092332</v>
      </c>
      <c r="P6216" s="36">
        <f t="shared" si="510"/>
        <v>1.6741263841879572E-4</v>
      </c>
      <c r="Q6216" s="36">
        <f t="shared" si="511"/>
        <v>1.5508392975627017E-3</v>
      </c>
    </row>
    <row r="6217" spans="1:17" x14ac:dyDescent="0.3">
      <c r="A6217" s="29">
        <v>2234740</v>
      </c>
      <c r="B6217" s="1">
        <v>136</v>
      </c>
      <c r="C6217" s="1" t="s">
        <v>14</v>
      </c>
      <c r="D6217" s="1" t="s">
        <v>63</v>
      </c>
      <c r="E6217" s="1" t="s">
        <v>64</v>
      </c>
      <c r="F6217" s="47">
        <v>714</v>
      </c>
      <c r="G6217" s="34">
        <v>1424.4</v>
      </c>
      <c r="H6217" s="1" t="s">
        <v>218</v>
      </c>
      <c r="I6217" s="34">
        <v>1.2462900000000001E-2</v>
      </c>
      <c r="J6217" s="34">
        <v>5450.0249999999996</v>
      </c>
      <c r="K6217" s="35" t="str">
        <f t="shared" si="507"/>
        <v>Leenderbos, Groote Heide &amp; De Plateaux_H2310</v>
      </c>
      <c r="L6217" s="36">
        <f>VLOOKUP(D6217,DATA!A:F,5,FALSE)</f>
        <v>1.0986712608830001E-2</v>
      </c>
      <c r="M6217" s="37">
        <f>VLOOKUP(D6217,DATA!A:F,6,FALSE)</f>
        <v>982</v>
      </c>
      <c r="N6217" s="36">
        <f t="shared" si="508"/>
        <v>99.23131042484367</v>
      </c>
      <c r="O6217" s="36">
        <f t="shared" si="509"/>
        <v>99.231414862547965</v>
      </c>
      <c r="P6217" s="36">
        <f t="shared" si="510"/>
        <v>1.0443770429446886E-4</v>
      </c>
      <c r="Q6217" s="36">
        <f t="shared" si="511"/>
        <v>5.6918809934746262E-3</v>
      </c>
    </row>
    <row r="6218" spans="1:17" x14ac:dyDescent="0.3">
      <c r="A6218" s="29">
        <v>2236265</v>
      </c>
      <c r="B6218" s="1">
        <v>136</v>
      </c>
      <c r="C6218" s="1" t="s">
        <v>14</v>
      </c>
      <c r="D6218" s="1" t="s">
        <v>57</v>
      </c>
      <c r="E6218" s="1" t="s">
        <v>58</v>
      </c>
      <c r="F6218" s="47">
        <v>714</v>
      </c>
      <c r="G6218" s="34">
        <v>1577.04</v>
      </c>
      <c r="H6218" s="1" t="s">
        <v>218</v>
      </c>
      <c r="I6218" s="34">
        <v>1.28016E-2</v>
      </c>
      <c r="J6218" s="34">
        <v>297.78255999999999</v>
      </c>
      <c r="K6218" s="35" t="str">
        <f t="shared" si="507"/>
        <v>Leenderbos, Groote Heide &amp; De Plateaux_H3160</v>
      </c>
      <c r="L6218" s="36">
        <f>VLOOKUP(D6218,DATA!A:F,5,FALSE)</f>
        <v>1.0986712608830001E-2</v>
      </c>
      <c r="M6218" s="37">
        <f>VLOOKUP(D6218,DATA!A:F,6,FALSE)</f>
        <v>982</v>
      </c>
      <c r="N6218" s="36">
        <f t="shared" si="508"/>
        <v>99.855403806380153</v>
      </c>
      <c r="O6218" s="36">
        <f t="shared" si="509"/>
        <v>99.855424112642737</v>
      </c>
      <c r="P6218" s="36">
        <f t="shared" si="510"/>
        <v>2.0306262584313117E-5</v>
      </c>
      <c r="Q6218" s="36">
        <f t="shared" si="511"/>
        <v>6.0468508563889756E-5</v>
      </c>
    </row>
    <row r="6219" spans="1:17" x14ac:dyDescent="0.3">
      <c r="A6219" s="29">
        <v>2236269</v>
      </c>
      <c r="B6219" s="1">
        <v>136</v>
      </c>
      <c r="C6219" s="1" t="s">
        <v>14</v>
      </c>
      <c r="D6219" s="1" t="s">
        <v>63</v>
      </c>
      <c r="E6219" s="1" t="s">
        <v>64</v>
      </c>
      <c r="F6219" s="47">
        <v>714</v>
      </c>
      <c r="G6219" s="34">
        <v>1665.92</v>
      </c>
      <c r="H6219" s="1" t="s">
        <v>218</v>
      </c>
      <c r="I6219" s="34">
        <v>1.4481000000000001E-2</v>
      </c>
      <c r="J6219" s="34">
        <v>116.62314000000001</v>
      </c>
      <c r="K6219" s="35" t="str">
        <f t="shared" si="507"/>
        <v>Leenderbos, Groote Heide &amp; De Plateaux_H2310</v>
      </c>
      <c r="L6219" s="36">
        <f>VLOOKUP(D6219,DATA!A:F,5,FALSE)</f>
        <v>1.0986712608830001E-2</v>
      </c>
      <c r="M6219" s="37">
        <f>VLOOKUP(D6219,DATA!A:F,6,FALSE)</f>
        <v>982</v>
      </c>
      <c r="N6219" s="36">
        <f t="shared" si="508"/>
        <v>99.945491985343068</v>
      </c>
      <c r="O6219" s="36">
        <f t="shared" si="509"/>
        <v>99.945500652075381</v>
      </c>
      <c r="P6219" s="36">
        <f t="shared" si="510"/>
        <v>8.6667323131450758E-6</v>
      </c>
      <c r="Q6219" s="36">
        <f t="shared" si="511"/>
        <v>1.010741535898442E-5</v>
      </c>
    </row>
    <row r="6220" spans="1:17" x14ac:dyDescent="0.3">
      <c r="A6220" s="29">
        <v>2236270</v>
      </c>
      <c r="B6220" s="1">
        <v>136</v>
      </c>
      <c r="C6220" s="1" t="s">
        <v>14</v>
      </c>
      <c r="D6220" s="1" t="s">
        <v>63</v>
      </c>
      <c r="E6220" s="1" t="s">
        <v>64</v>
      </c>
      <c r="F6220" s="47">
        <v>714</v>
      </c>
      <c r="G6220" s="34">
        <v>1521.57</v>
      </c>
      <c r="H6220" s="1" t="s">
        <v>218</v>
      </c>
      <c r="I6220" s="34">
        <v>1.3041499999999999E-2</v>
      </c>
      <c r="J6220" s="34">
        <v>1048.0663999999999</v>
      </c>
      <c r="K6220" s="35" t="str">
        <f t="shared" si="507"/>
        <v>Leenderbos, Groote Heide &amp; De Plateaux_H2310</v>
      </c>
      <c r="L6220" s="36">
        <f>VLOOKUP(D6220,DATA!A:F,5,FALSE)</f>
        <v>1.0986712608830001E-2</v>
      </c>
      <c r="M6220" s="37">
        <f>VLOOKUP(D6220,DATA!A:F,6,FALSE)</f>
        <v>982</v>
      </c>
      <c r="N6220" s="36">
        <f t="shared" si="508"/>
        <v>99.734353906583209</v>
      </c>
      <c r="O6220" s="36">
        <f t="shared" si="509"/>
        <v>99.734391865391927</v>
      </c>
      <c r="P6220" s="36">
        <f t="shared" si="510"/>
        <v>3.795880871848567E-5</v>
      </c>
      <c r="Q6220" s="36">
        <f t="shared" si="511"/>
        <v>3.9783352001871884E-4</v>
      </c>
    </row>
    <row r="6221" spans="1:17" x14ac:dyDescent="0.3">
      <c r="A6221" s="29">
        <v>2237793</v>
      </c>
      <c r="B6221" s="1">
        <v>136</v>
      </c>
      <c r="C6221" s="1" t="s">
        <v>14</v>
      </c>
      <c r="D6221" s="1" t="s">
        <v>57</v>
      </c>
      <c r="E6221" s="1" t="s">
        <v>58</v>
      </c>
      <c r="F6221" s="47">
        <v>714</v>
      </c>
      <c r="G6221" s="34">
        <v>1445.87</v>
      </c>
      <c r="H6221" s="1" t="s">
        <v>218</v>
      </c>
      <c r="I6221" s="34">
        <v>1.19877E-2</v>
      </c>
      <c r="J6221" s="34">
        <v>2614.9470000000001</v>
      </c>
      <c r="K6221" s="35" t="str">
        <f t="shared" si="507"/>
        <v>Leenderbos, Groote Heide &amp; De Plateaux_H3160</v>
      </c>
      <c r="L6221" s="36">
        <f>VLOOKUP(D6221,DATA!A:F,5,FALSE)</f>
        <v>1.0986712608830001E-2</v>
      </c>
      <c r="M6221" s="37">
        <f>VLOOKUP(D6221,DATA!A:F,6,FALSE)</f>
        <v>982</v>
      </c>
      <c r="N6221" s="36">
        <f t="shared" si="508"/>
        <v>99.391851536871087</v>
      </c>
      <c r="O6221" s="36">
        <f t="shared" si="509"/>
        <v>99.391931141032856</v>
      </c>
      <c r="P6221" s="36">
        <f t="shared" si="510"/>
        <v>7.9604161768997983E-5</v>
      </c>
      <c r="Q6221" s="36">
        <f t="shared" si="511"/>
        <v>2.0816066400535598E-3</v>
      </c>
    </row>
    <row r="6222" spans="1:17" x14ac:dyDescent="0.3">
      <c r="A6222" s="29">
        <v>2237795</v>
      </c>
      <c r="B6222" s="1">
        <v>136</v>
      </c>
      <c r="C6222" s="1" t="s">
        <v>14</v>
      </c>
      <c r="D6222" s="1" t="s">
        <v>53</v>
      </c>
      <c r="E6222" s="1" t="s">
        <v>54</v>
      </c>
      <c r="F6222" s="47">
        <v>714</v>
      </c>
      <c r="G6222" s="34">
        <v>1130.31</v>
      </c>
      <c r="H6222" s="1" t="s">
        <v>218</v>
      </c>
      <c r="I6222" s="34">
        <v>1.01131E-2</v>
      </c>
      <c r="J6222" s="34">
        <v>626.76586999999995</v>
      </c>
      <c r="K6222" s="35" t="str">
        <f t="shared" si="507"/>
        <v>Leenderbos, Groote Heide &amp; De Plateaux_H4030</v>
      </c>
      <c r="L6222" s="36">
        <f>VLOOKUP(D6222,DATA!A:F,5,FALSE)</f>
        <v>1.0986712608830001E-2</v>
      </c>
      <c r="M6222" s="37">
        <f>VLOOKUP(D6222,DATA!A:F,6,FALSE)</f>
        <v>982</v>
      </c>
      <c r="N6222" s="36">
        <f t="shared" si="508"/>
        <v>83.609282046261967</v>
      </c>
      <c r="O6222" s="36">
        <f t="shared" si="509"/>
        <v>83.610804655004927</v>
      </c>
      <c r="P6222" s="36">
        <f t="shared" si="510"/>
        <v>1.5226087429596191E-3</v>
      </c>
      <c r="Q6222" s="36">
        <f t="shared" si="511"/>
        <v>9.5431919345069192E-3</v>
      </c>
    </row>
    <row r="6223" spans="1:17" x14ac:dyDescent="0.3">
      <c r="A6223" s="29">
        <v>2239316</v>
      </c>
      <c r="B6223" s="1">
        <v>136</v>
      </c>
      <c r="C6223" s="1" t="s">
        <v>14</v>
      </c>
      <c r="D6223" s="1" t="s">
        <v>53</v>
      </c>
      <c r="E6223" s="1" t="s">
        <v>54</v>
      </c>
      <c r="F6223" s="47">
        <v>714</v>
      </c>
      <c r="G6223" s="34">
        <v>1045.1400000000001</v>
      </c>
      <c r="H6223" s="1" t="s">
        <v>218</v>
      </c>
      <c r="I6223" s="34">
        <v>1.00374E-2</v>
      </c>
      <c r="J6223" s="34">
        <v>120.37425</v>
      </c>
      <c r="K6223" s="35" t="str">
        <f t="shared" si="507"/>
        <v>Leenderbos, Groote Heide &amp; De Plateaux_H4030</v>
      </c>
      <c r="L6223" s="36">
        <f>VLOOKUP(D6223,DATA!A:F,5,FALSE)</f>
        <v>1.0986712608830001E-2</v>
      </c>
      <c r="M6223" s="37">
        <f>VLOOKUP(D6223,DATA!A:F,6,FALSE)</f>
        <v>982</v>
      </c>
      <c r="N6223" s="36">
        <f t="shared" si="508"/>
        <v>66.678973387255937</v>
      </c>
      <c r="O6223" s="36">
        <f t="shared" si="509"/>
        <v>66.681423512503528</v>
      </c>
      <c r="P6223" s="36">
        <f t="shared" si="510"/>
        <v>2.4501252475914725E-3</v>
      </c>
      <c r="Q6223" s="36">
        <f t="shared" si="511"/>
        <v>2.9493198908488783E-3</v>
      </c>
    </row>
    <row r="6224" spans="1:17" x14ac:dyDescent="0.3">
      <c r="A6224" s="29">
        <v>2239323</v>
      </c>
      <c r="B6224" s="1">
        <v>136</v>
      </c>
      <c r="C6224" s="1" t="s">
        <v>14</v>
      </c>
      <c r="D6224" s="1" t="s">
        <v>57</v>
      </c>
      <c r="E6224" s="1" t="s">
        <v>58</v>
      </c>
      <c r="F6224" s="47">
        <v>714</v>
      </c>
      <c r="G6224" s="34">
        <v>1261.1099999999999</v>
      </c>
      <c r="H6224" s="1" t="s">
        <v>218</v>
      </c>
      <c r="I6224" s="34">
        <v>1.0592799999999999E-2</v>
      </c>
      <c r="J6224" s="34">
        <v>5512.2885999999999</v>
      </c>
      <c r="K6224" s="35" t="str">
        <f t="shared" si="507"/>
        <v>Leenderbos, Groote Heide &amp; De Plateaux_H3160</v>
      </c>
      <c r="L6224" s="36">
        <f>VLOOKUP(D6224,DATA!A:F,5,FALSE)</f>
        <v>1.0986712608830001E-2</v>
      </c>
      <c r="M6224" s="37">
        <f>VLOOKUP(D6224,DATA!A:F,6,FALSE)</f>
        <v>982</v>
      </c>
      <c r="N6224" s="36">
        <f t="shared" si="508"/>
        <v>95.5489614745523</v>
      </c>
      <c r="O6224" s="36">
        <f t="shared" si="509"/>
        <v>95.549456403481344</v>
      </c>
      <c r="P6224" s="36">
        <f t="shared" si="510"/>
        <v>4.9492892904368091E-4</v>
      </c>
      <c r="Q6224" s="36">
        <f t="shared" si="511"/>
        <v>2.7281910933776913E-2</v>
      </c>
    </row>
    <row r="6225" spans="1:17" x14ac:dyDescent="0.3">
      <c r="A6225" s="29">
        <v>2239324</v>
      </c>
      <c r="B6225" s="1">
        <v>136</v>
      </c>
      <c r="C6225" s="1" t="s">
        <v>14</v>
      </c>
      <c r="D6225" s="1" t="s">
        <v>57</v>
      </c>
      <c r="E6225" s="1" t="s">
        <v>58</v>
      </c>
      <c r="F6225" s="47">
        <v>714</v>
      </c>
      <c r="G6225" s="34">
        <v>1219.48</v>
      </c>
      <c r="H6225" s="1" t="s">
        <v>218</v>
      </c>
      <c r="I6225" s="34">
        <v>1.0612E-2</v>
      </c>
      <c r="J6225" s="34">
        <v>569.09595000000002</v>
      </c>
      <c r="K6225" s="35" t="str">
        <f t="shared" si="507"/>
        <v>Leenderbos, Groote Heide &amp; De Plateaux_H3160</v>
      </c>
      <c r="L6225" s="36">
        <f>VLOOKUP(D6225,DATA!A:F,5,FALSE)</f>
        <v>1.0986712608830001E-2</v>
      </c>
      <c r="M6225" s="37">
        <f>VLOOKUP(D6225,DATA!A:F,6,FALSE)</f>
        <v>982</v>
      </c>
      <c r="N6225" s="36">
        <f t="shared" si="508"/>
        <v>93.144651395371795</v>
      </c>
      <c r="O6225" s="36">
        <f t="shared" si="509"/>
        <v>93.145395836957221</v>
      </c>
      <c r="P6225" s="36">
        <f t="shared" si="510"/>
        <v>7.444415854251929E-4</v>
      </c>
      <c r="Q6225" s="36">
        <f t="shared" si="511"/>
        <v>4.2365869127705628E-3</v>
      </c>
    </row>
    <row r="6226" spans="1:17" x14ac:dyDescent="0.3">
      <c r="A6226" s="29">
        <v>2239324</v>
      </c>
      <c r="B6226" s="1">
        <v>136</v>
      </c>
      <c r="C6226" s="1" t="s">
        <v>14</v>
      </c>
      <c r="D6226" s="1" t="s">
        <v>53</v>
      </c>
      <c r="E6226" s="1" t="s">
        <v>54</v>
      </c>
      <c r="F6226" s="47">
        <v>714</v>
      </c>
      <c r="G6226" s="34">
        <v>1219.48</v>
      </c>
      <c r="H6226" s="1" t="s">
        <v>218</v>
      </c>
      <c r="I6226" s="34">
        <v>1.0612E-2</v>
      </c>
      <c r="J6226" s="34">
        <v>1944.2592</v>
      </c>
      <c r="K6226" s="35" t="str">
        <f t="shared" si="507"/>
        <v>Leenderbos, Groote Heide &amp; De Plateaux_H4030</v>
      </c>
      <c r="L6226" s="36">
        <f>VLOOKUP(D6226,DATA!A:F,5,FALSE)</f>
        <v>1.0986712608830001E-2</v>
      </c>
      <c r="M6226" s="37">
        <f>VLOOKUP(D6226,DATA!A:F,6,FALSE)</f>
        <v>982</v>
      </c>
      <c r="N6226" s="36">
        <f t="shared" si="508"/>
        <v>93.144651395371795</v>
      </c>
      <c r="O6226" s="36">
        <f t="shared" si="509"/>
        <v>93.145395836957221</v>
      </c>
      <c r="P6226" s="36">
        <f t="shared" si="510"/>
        <v>7.444415854251929E-4</v>
      </c>
      <c r="Q6226" s="36">
        <f t="shared" si="511"/>
        <v>1.4473874013255172E-2</v>
      </c>
    </row>
    <row r="6227" spans="1:17" x14ac:dyDescent="0.3">
      <c r="A6227" s="29">
        <v>2239325</v>
      </c>
      <c r="B6227" s="1">
        <v>136</v>
      </c>
      <c r="C6227" s="1" t="s">
        <v>14</v>
      </c>
      <c r="D6227" s="1" t="s">
        <v>53</v>
      </c>
      <c r="E6227" s="1" t="s">
        <v>54</v>
      </c>
      <c r="F6227" s="47">
        <v>714</v>
      </c>
      <c r="G6227" s="34">
        <v>1095.1500000000001</v>
      </c>
      <c r="H6227" s="1" t="s">
        <v>218</v>
      </c>
      <c r="I6227" s="34">
        <v>9.9521999999999996E-3</v>
      </c>
      <c r="J6227" s="34">
        <v>203.97075000000001</v>
      </c>
      <c r="K6227" s="35" t="str">
        <f t="shared" si="507"/>
        <v>Leenderbos, Groote Heide &amp; De Plateaux_H4030</v>
      </c>
      <c r="L6227" s="36">
        <f>VLOOKUP(D6227,DATA!A:F,5,FALSE)</f>
        <v>1.0986712608830001E-2</v>
      </c>
      <c r="M6227" s="37">
        <f>VLOOKUP(D6227,DATA!A:F,6,FALSE)</f>
        <v>982</v>
      </c>
      <c r="N6227" s="36">
        <f t="shared" si="508"/>
        <v>77.61112387187012</v>
      </c>
      <c r="O6227" s="36">
        <f t="shared" si="509"/>
        <v>77.613023768679938</v>
      </c>
      <c r="P6227" s="36">
        <f t="shared" si="510"/>
        <v>1.8998968098173918E-3</v>
      </c>
      <c r="Q6227" s="36">
        <f t="shared" si="511"/>
        <v>3.875233772210608E-3</v>
      </c>
    </row>
    <row r="6228" spans="1:17" x14ac:dyDescent="0.3">
      <c r="A6228" s="29">
        <v>2240844</v>
      </c>
      <c r="B6228" s="1">
        <v>136</v>
      </c>
      <c r="C6228" s="1" t="s">
        <v>14</v>
      </c>
      <c r="D6228" s="1" t="s">
        <v>53</v>
      </c>
      <c r="E6228" s="1" t="s">
        <v>54</v>
      </c>
      <c r="F6228" s="47">
        <v>714</v>
      </c>
      <c r="G6228" s="34">
        <v>1113.53</v>
      </c>
      <c r="H6228" s="1" t="s">
        <v>218</v>
      </c>
      <c r="I6228" s="34">
        <v>1.10437E-2</v>
      </c>
      <c r="J6228" s="34">
        <v>2.144371</v>
      </c>
      <c r="K6228" s="35" t="str">
        <f t="shared" si="507"/>
        <v>Leenderbos, Groote Heide &amp; De Plateaux_H4030</v>
      </c>
      <c r="L6228" s="36">
        <f>VLOOKUP(D6228,DATA!A:F,5,FALSE)</f>
        <v>1.0986712608830001E-2</v>
      </c>
      <c r="M6228" s="37">
        <f>VLOOKUP(D6228,DATA!A:F,6,FALSE)</f>
        <v>982</v>
      </c>
      <c r="N6228" s="36">
        <f t="shared" si="508"/>
        <v>80.924044262035238</v>
      </c>
      <c r="O6228" s="36">
        <f t="shared" si="509"/>
        <v>80.925917228297209</v>
      </c>
      <c r="P6228" s="36">
        <f t="shared" si="510"/>
        <v>1.8729662619705323E-3</v>
      </c>
      <c r="Q6228" s="36">
        <f t="shared" si="511"/>
        <v>4.0163345361480125E-5</v>
      </c>
    </row>
    <row r="6229" spans="1:17" x14ac:dyDescent="0.3">
      <c r="A6229" s="29">
        <v>2240849</v>
      </c>
      <c r="B6229" s="1">
        <v>136</v>
      </c>
      <c r="C6229" s="1" t="s">
        <v>14</v>
      </c>
      <c r="D6229" s="1" t="s">
        <v>43</v>
      </c>
      <c r="E6229" s="1" t="s">
        <v>44</v>
      </c>
      <c r="F6229" s="47">
        <v>1071</v>
      </c>
      <c r="G6229" s="34">
        <v>1178.75</v>
      </c>
      <c r="H6229" s="1" t="s">
        <v>218</v>
      </c>
      <c r="I6229" s="34">
        <v>1.08795E-2</v>
      </c>
      <c r="J6229" s="34">
        <v>184.90218999999999</v>
      </c>
      <c r="K6229" s="35" t="str">
        <f t="shared" si="507"/>
        <v>Leenderbos, Groote Heide &amp; De Plateaux_H7150</v>
      </c>
      <c r="L6229" s="36">
        <f>VLOOKUP(D6229,DATA!A:F,5,FALSE)</f>
        <v>1.3726988247862192E-2</v>
      </c>
      <c r="M6229" s="37">
        <f>VLOOKUP(D6229,DATA!A:F,6,FALSE)</f>
        <v>1285.5</v>
      </c>
      <c r="N6229" s="36">
        <f t="shared" si="508"/>
        <v>18.764950621518118</v>
      </c>
      <c r="O6229" s="36">
        <f t="shared" si="509"/>
        <v>18.767227266599964</v>
      </c>
      <c r="P6229" s="36">
        <f t="shared" si="510"/>
        <v>2.276645081845885E-3</v>
      </c>
      <c r="Q6229" s="36">
        <f t="shared" si="511"/>
        <v>4.2095666148603333E-3</v>
      </c>
    </row>
    <row r="6230" spans="1:17" x14ac:dyDescent="0.3">
      <c r="A6230" s="29">
        <v>2240851</v>
      </c>
      <c r="B6230" s="1">
        <v>136</v>
      </c>
      <c r="C6230" s="1" t="s">
        <v>14</v>
      </c>
      <c r="D6230" s="1" t="s">
        <v>57</v>
      </c>
      <c r="E6230" s="1" t="s">
        <v>58</v>
      </c>
      <c r="F6230" s="47">
        <v>714</v>
      </c>
      <c r="G6230" s="34">
        <v>1345.04</v>
      </c>
      <c r="H6230" s="1" t="s">
        <v>218</v>
      </c>
      <c r="I6230" s="34">
        <v>1.0854300000000001E-2</v>
      </c>
      <c r="J6230" s="34">
        <v>8549.5210000000006</v>
      </c>
      <c r="K6230" s="35" t="str">
        <f t="shared" si="507"/>
        <v>Leenderbos, Groote Heide &amp; De Plateaux_H3160</v>
      </c>
      <c r="L6230" s="36">
        <f>VLOOKUP(D6230,DATA!A:F,5,FALSE)</f>
        <v>1.0986712608830001E-2</v>
      </c>
      <c r="M6230" s="37">
        <f>VLOOKUP(D6230,DATA!A:F,6,FALSE)</f>
        <v>982</v>
      </c>
      <c r="N6230" s="36">
        <f t="shared" si="508"/>
        <v>98.181161316398615</v>
      </c>
      <c r="O6230" s="36">
        <f t="shared" si="509"/>
        <v>98.181374261169026</v>
      </c>
      <c r="P6230" s="36">
        <f t="shared" si="510"/>
        <v>2.1294477041067239E-4</v>
      </c>
      <c r="Q6230" s="36">
        <f t="shared" si="511"/>
        <v>1.8205757864662223E-2</v>
      </c>
    </row>
    <row r="6231" spans="1:17" x14ac:dyDescent="0.3">
      <c r="A6231" s="29">
        <v>2240852</v>
      </c>
      <c r="B6231" s="1">
        <v>136</v>
      </c>
      <c r="C6231" s="1" t="s">
        <v>14</v>
      </c>
      <c r="D6231" s="1" t="s">
        <v>57</v>
      </c>
      <c r="E6231" s="1" t="s">
        <v>58</v>
      </c>
      <c r="F6231" s="47">
        <v>714</v>
      </c>
      <c r="G6231" s="34">
        <v>1174.56</v>
      </c>
      <c r="H6231" s="1" t="s">
        <v>218</v>
      </c>
      <c r="I6231" s="34">
        <v>1.0257199999999999E-2</v>
      </c>
      <c r="J6231" s="34">
        <v>2459.2925</v>
      </c>
      <c r="K6231" s="35" t="str">
        <f t="shared" si="507"/>
        <v>Leenderbos, Groote Heide &amp; De Plateaux_H3160</v>
      </c>
      <c r="L6231" s="36">
        <f>VLOOKUP(D6231,DATA!A:F,5,FALSE)</f>
        <v>1.0986712608830001E-2</v>
      </c>
      <c r="M6231" s="37">
        <f>VLOOKUP(D6231,DATA!A:F,6,FALSE)</f>
        <v>982</v>
      </c>
      <c r="N6231" s="36">
        <f t="shared" si="508"/>
        <v>89.241032820835841</v>
      </c>
      <c r="O6231" s="36">
        <f t="shared" si="509"/>
        <v>89.242114784194257</v>
      </c>
      <c r="P6231" s="36">
        <f t="shared" si="510"/>
        <v>1.0819633584162602E-3</v>
      </c>
      <c r="Q6231" s="36">
        <f t="shared" si="511"/>
        <v>2.6608643726279205E-2</v>
      </c>
    </row>
    <row r="6232" spans="1:17" x14ac:dyDescent="0.3">
      <c r="A6232" s="29">
        <v>2240853</v>
      </c>
      <c r="B6232" s="1">
        <v>136</v>
      </c>
      <c r="C6232" s="1" t="s">
        <v>14</v>
      </c>
      <c r="D6232" s="1" t="s">
        <v>57</v>
      </c>
      <c r="E6232" s="1" t="s">
        <v>58</v>
      </c>
      <c r="F6232" s="47">
        <v>714</v>
      </c>
      <c r="G6232" s="34">
        <v>970.01</v>
      </c>
      <c r="H6232" s="1" t="s">
        <v>218</v>
      </c>
      <c r="I6232" s="34">
        <v>8.7805999999999995E-3</v>
      </c>
      <c r="J6232" s="34">
        <v>792.94164999999998</v>
      </c>
      <c r="K6232" s="35" t="str">
        <f t="shared" si="507"/>
        <v>Leenderbos, Groote Heide &amp; De Plateaux_H3160</v>
      </c>
      <c r="L6232" s="36">
        <f>VLOOKUP(D6232,DATA!A:F,5,FALSE)</f>
        <v>1.0986712608830001E-2</v>
      </c>
      <c r="M6232" s="37">
        <f>VLOOKUP(D6232,DATA!A:F,6,FALSE)</f>
        <v>982</v>
      </c>
      <c r="N6232" s="36">
        <f t="shared" si="508"/>
        <v>46.711486977232909</v>
      </c>
      <c r="O6232" s="36">
        <f t="shared" si="509"/>
        <v>46.713888300502632</v>
      </c>
      <c r="P6232" s="36">
        <f t="shared" si="510"/>
        <v>2.4013232697228659E-3</v>
      </c>
      <c r="Q6232" s="36">
        <f t="shared" si="511"/>
        <v>1.9041092356774442E-2</v>
      </c>
    </row>
    <row r="6233" spans="1:17" x14ac:dyDescent="0.3">
      <c r="A6233" s="29">
        <v>2240853</v>
      </c>
      <c r="B6233" s="1">
        <v>136</v>
      </c>
      <c r="C6233" s="1" t="s">
        <v>14</v>
      </c>
      <c r="D6233" s="1" t="s">
        <v>53</v>
      </c>
      <c r="E6233" s="1" t="s">
        <v>54</v>
      </c>
      <c r="F6233" s="47">
        <v>714</v>
      </c>
      <c r="G6233" s="34">
        <v>970.01</v>
      </c>
      <c r="H6233" s="1" t="s">
        <v>218</v>
      </c>
      <c r="I6233" s="34">
        <v>8.7805999999999995E-3</v>
      </c>
      <c r="J6233" s="34">
        <v>3893.0909999999999</v>
      </c>
      <c r="K6233" s="35" t="str">
        <f t="shared" si="507"/>
        <v>Leenderbos, Groote Heide &amp; De Plateaux_H4030</v>
      </c>
      <c r="L6233" s="36">
        <f>VLOOKUP(D6233,DATA!A:F,5,FALSE)</f>
        <v>1.0986712608830001E-2</v>
      </c>
      <c r="M6233" s="37">
        <f>VLOOKUP(D6233,DATA!A:F,6,FALSE)</f>
        <v>982</v>
      </c>
      <c r="N6233" s="36">
        <f t="shared" si="508"/>
        <v>46.711486977232909</v>
      </c>
      <c r="O6233" s="36">
        <f t="shared" si="509"/>
        <v>46.713888300502632</v>
      </c>
      <c r="P6233" s="36">
        <f t="shared" si="510"/>
        <v>2.4013232697228659E-3</v>
      </c>
      <c r="Q6233" s="36">
        <f t="shared" si="511"/>
        <v>9.3485700094486604E-2</v>
      </c>
    </row>
    <row r="6234" spans="1:17" x14ac:dyDescent="0.3">
      <c r="A6234" s="29">
        <v>2242372</v>
      </c>
      <c r="B6234" s="1">
        <v>136</v>
      </c>
      <c r="C6234" s="1" t="s">
        <v>14</v>
      </c>
      <c r="D6234" s="1" t="s">
        <v>43</v>
      </c>
      <c r="E6234" s="1" t="s">
        <v>44</v>
      </c>
      <c r="F6234" s="47">
        <v>1071</v>
      </c>
      <c r="G6234" s="34">
        <v>1560.9</v>
      </c>
      <c r="H6234" s="1" t="s">
        <v>218</v>
      </c>
      <c r="I6234" s="34">
        <v>1.5609E-2</v>
      </c>
      <c r="J6234" s="34">
        <v>764.2373</v>
      </c>
      <c r="K6234" s="35" t="str">
        <f t="shared" si="507"/>
        <v>Leenderbos, Groote Heide &amp; De Plateaux_H7150</v>
      </c>
      <c r="L6234" s="36">
        <f>VLOOKUP(D6234,DATA!A:F,5,FALSE)</f>
        <v>1.3726988247862192E-2</v>
      </c>
      <c r="M6234" s="37">
        <f>VLOOKUP(D6234,DATA!A:F,6,FALSE)</f>
        <v>1285.5</v>
      </c>
      <c r="N6234" s="36">
        <f t="shared" si="508"/>
        <v>97.769555982591399</v>
      </c>
      <c r="O6234" s="36">
        <f t="shared" si="509"/>
        <v>97.770023180469593</v>
      </c>
      <c r="P6234" s="36">
        <f t="shared" si="510"/>
        <v>4.6719787819426983E-4</v>
      </c>
      <c r="Q6234" s="36">
        <f t="shared" si="511"/>
        <v>3.5705004499691768E-3</v>
      </c>
    </row>
    <row r="6235" spans="1:17" x14ac:dyDescent="0.3">
      <c r="A6235" s="29">
        <v>2242373</v>
      </c>
      <c r="B6235" s="1">
        <v>136</v>
      </c>
      <c r="C6235" s="1" t="s">
        <v>14</v>
      </c>
      <c r="D6235" s="1" t="s">
        <v>43</v>
      </c>
      <c r="E6235" s="1" t="s">
        <v>44</v>
      </c>
      <c r="F6235" s="47">
        <v>1071</v>
      </c>
      <c r="G6235" s="34">
        <v>1098.56</v>
      </c>
      <c r="H6235" s="1" t="s">
        <v>218</v>
      </c>
      <c r="I6235" s="34">
        <v>1.1025800000000001E-2</v>
      </c>
      <c r="J6235" s="34">
        <v>110.50096000000001</v>
      </c>
      <c r="K6235" s="35" t="str">
        <f t="shared" si="507"/>
        <v>Leenderbos, Groote Heide &amp; De Plateaux_H7150</v>
      </c>
      <c r="L6235" s="36">
        <f>VLOOKUP(D6235,DATA!A:F,5,FALSE)</f>
        <v>1.3726988247862192E-2</v>
      </c>
      <c r="M6235" s="37">
        <f>VLOOKUP(D6235,DATA!A:F,6,FALSE)</f>
        <v>1285.5</v>
      </c>
      <c r="N6235" s="36">
        <f t="shared" si="508"/>
        <v>7.1350754805386094</v>
      </c>
      <c r="O6235" s="36">
        <f t="shared" si="509"/>
        <v>7.1360783948525386</v>
      </c>
      <c r="P6235" s="36">
        <f t="shared" si="510"/>
        <v>1.0029143139291818E-3</v>
      </c>
      <c r="Q6235" s="36">
        <f t="shared" si="511"/>
        <v>1.1082299448691598E-3</v>
      </c>
    </row>
    <row r="6236" spans="1:17" x14ac:dyDescent="0.3">
      <c r="A6236" s="29">
        <v>2242374</v>
      </c>
      <c r="B6236" s="1">
        <v>136</v>
      </c>
      <c r="C6236" s="1" t="s">
        <v>14</v>
      </c>
      <c r="D6236" s="1" t="s">
        <v>53</v>
      </c>
      <c r="E6236" s="1" t="s">
        <v>54</v>
      </c>
      <c r="F6236" s="47">
        <v>714</v>
      </c>
      <c r="G6236" s="34">
        <v>946.03</v>
      </c>
      <c r="H6236" s="1" t="s">
        <v>218</v>
      </c>
      <c r="I6236" s="34">
        <v>9.3193000000000008E-3</v>
      </c>
      <c r="J6236" s="34">
        <v>2151.3629999999998</v>
      </c>
      <c r="K6236" s="35" t="str">
        <f t="shared" si="507"/>
        <v>Leenderbos, Groote Heide &amp; De Plateaux_H4030</v>
      </c>
      <c r="L6236" s="36">
        <f>VLOOKUP(D6236,DATA!A:F,5,FALSE)</f>
        <v>1.0986712608830001E-2</v>
      </c>
      <c r="M6236" s="37">
        <f>VLOOKUP(D6236,DATA!A:F,6,FALSE)</f>
        <v>982</v>
      </c>
      <c r="N6236" s="36">
        <f t="shared" si="508"/>
        <v>40.246804706937532</v>
      </c>
      <c r="O6236" s="36">
        <f t="shared" si="509"/>
        <v>40.249267046448104</v>
      </c>
      <c r="P6236" s="36">
        <f t="shared" si="510"/>
        <v>2.4623395105720647E-3</v>
      </c>
      <c r="Q6236" s="36">
        <f t="shared" si="511"/>
        <v>5.2973861164828488E-2</v>
      </c>
    </row>
    <row r="6237" spans="1:17" x14ac:dyDescent="0.3">
      <c r="A6237" s="29">
        <v>2242379</v>
      </c>
      <c r="B6237" s="1">
        <v>136</v>
      </c>
      <c r="C6237" s="1" t="s">
        <v>14</v>
      </c>
      <c r="D6237" s="1" t="s">
        <v>57</v>
      </c>
      <c r="E6237" s="1" t="s">
        <v>58</v>
      </c>
      <c r="F6237" s="47">
        <v>714</v>
      </c>
      <c r="G6237" s="34">
        <v>1513.27</v>
      </c>
      <c r="H6237" s="1" t="s">
        <v>218</v>
      </c>
      <c r="I6237" s="34">
        <v>1.3683000000000001E-2</v>
      </c>
      <c r="J6237" s="34">
        <v>114.84403</v>
      </c>
      <c r="K6237" s="35" t="str">
        <f t="shared" si="507"/>
        <v>Leenderbos, Groote Heide &amp; De Plateaux_H3160</v>
      </c>
      <c r="L6237" s="36">
        <f>VLOOKUP(D6237,DATA!A:F,5,FALSE)</f>
        <v>1.0986712608830001E-2</v>
      </c>
      <c r="M6237" s="37">
        <f>VLOOKUP(D6237,DATA!A:F,6,FALSE)</f>
        <v>982</v>
      </c>
      <c r="N6237" s="36">
        <f t="shared" si="508"/>
        <v>99.709064654107394</v>
      </c>
      <c r="O6237" s="36">
        <f t="shared" si="509"/>
        <v>99.709108260259669</v>
      </c>
      <c r="P6237" s="36">
        <f t="shared" si="510"/>
        <v>4.3606152274833221E-5</v>
      </c>
      <c r="Q6237" s="36">
        <f t="shared" si="511"/>
        <v>5.0079062600355149E-5</v>
      </c>
    </row>
    <row r="6238" spans="1:17" x14ac:dyDescent="0.3">
      <c r="A6238" s="29">
        <v>2242379</v>
      </c>
      <c r="B6238" s="1">
        <v>136</v>
      </c>
      <c r="C6238" s="1" t="s">
        <v>14</v>
      </c>
      <c r="D6238" s="1" t="s">
        <v>43</v>
      </c>
      <c r="E6238" s="1" t="s">
        <v>44</v>
      </c>
      <c r="F6238" s="47">
        <v>1071</v>
      </c>
      <c r="G6238" s="34">
        <v>1513.27</v>
      </c>
      <c r="H6238" s="1" t="s">
        <v>218</v>
      </c>
      <c r="I6238" s="34">
        <v>1.3683000000000001E-2</v>
      </c>
      <c r="J6238" s="34">
        <v>783.60766999999998</v>
      </c>
      <c r="K6238" s="35" t="str">
        <f t="shared" si="507"/>
        <v>Leenderbos, Groote Heide &amp; De Plateaux_H7150</v>
      </c>
      <c r="L6238" s="36">
        <f>VLOOKUP(D6238,DATA!A:F,5,FALSE)</f>
        <v>1.3726988247862192E-2</v>
      </c>
      <c r="M6238" s="37">
        <f>VLOOKUP(D6238,DATA!A:F,6,FALSE)</f>
        <v>1285.5</v>
      </c>
      <c r="N6238" s="36">
        <f t="shared" si="508"/>
        <v>95.797657453412015</v>
      </c>
      <c r="O6238" s="36">
        <f t="shared" si="509"/>
        <v>95.798413529617804</v>
      </c>
      <c r="P6238" s="36">
        <f t="shared" si="510"/>
        <v>7.5607620578921342E-4</v>
      </c>
      <c r="Q6238" s="36">
        <f t="shared" si="511"/>
        <v>5.9246711396092602E-3</v>
      </c>
    </row>
    <row r="6239" spans="1:17" x14ac:dyDescent="0.3">
      <c r="A6239" s="29">
        <v>2242380</v>
      </c>
      <c r="B6239" s="1">
        <v>136</v>
      </c>
      <c r="C6239" s="1" t="s">
        <v>14</v>
      </c>
      <c r="D6239" s="1" t="s">
        <v>57</v>
      </c>
      <c r="E6239" s="1" t="s">
        <v>58</v>
      </c>
      <c r="F6239" s="47">
        <v>714</v>
      </c>
      <c r="G6239" s="34">
        <v>1889.19</v>
      </c>
      <c r="H6239" s="1" t="s">
        <v>218</v>
      </c>
      <c r="I6239" s="34">
        <v>1.4263E-2</v>
      </c>
      <c r="J6239" s="34">
        <v>114.10608000000001</v>
      </c>
      <c r="K6239" s="35" t="str">
        <f t="shared" si="507"/>
        <v>Leenderbos, Groote Heide &amp; De Plateaux_H3160</v>
      </c>
      <c r="L6239" s="36">
        <f>VLOOKUP(D6239,DATA!A:F,5,FALSE)</f>
        <v>1.0986712608830001E-2</v>
      </c>
      <c r="M6239" s="37">
        <f>VLOOKUP(D6239,DATA!A:F,6,FALSE)</f>
        <v>982</v>
      </c>
      <c r="N6239" s="36">
        <f t="shared" si="508"/>
        <v>99.995308075999304</v>
      </c>
      <c r="O6239" s="36">
        <f t="shared" si="509"/>
        <v>99.995308811148035</v>
      </c>
      <c r="P6239" s="36">
        <f t="shared" si="510"/>
        <v>7.3514873122348945E-7</v>
      </c>
      <c r="Q6239" s="36">
        <f t="shared" si="511"/>
        <v>8.3884939936885983E-7</v>
      </c>
    </row>
    <row r="6240" spans="1:17" x14ac:dyDescent="0.3">
      <c r="A6240" s="29">
        <v>2242381</v>
      </c>
      <c r="B6240" s="1">
        <v>136</v>
      </c>
      <c r="C6240" s="1" t="s">
        <v>14</v>
      </c>
      <c r="D6240" s="1" t="s">
        <v>57</v>
      </c>
      <c r="E6240" s="1" t="s">
        <v>58</v>
      </c>
      <c r="F6240" s="47">
        <v>714</v>
      </c>
      <c r="G6240" s="34">
        <v>1156.03</v>
      </c>
      <c r="H6240" s="1" t="s">
        <v>218</v>
      </c>
      <c r="I6240" s="34">
        <v>1.0132199999999999E-2</v>
      </c>
      <c r="J6240" s="34">
        <v>1219.9907000000001</v>
      </c>
      <c r="K6240" s="35" t="str">
        <f t="shared" si="507"/>
        <v>Leenderbos, Groote Heide &amp; De Plateaux_H3160</v>
      </c>
      <c r="L6240" s="36">
        <f>VLOOKUP(D6240,DATA!A:F,5,FALSE)</f>
        <v>1.0986712608830001E-2</v>
      </c>
      <c r="M6240" s="37">
        <f>VLOOKUP(D6240,DATA!A:F,6,FALSE)</f>
        <v>982</v>
      </c>
      <c r="N6240" s="36">
        <f t="shared" si="508"/>
        <v>87.124564455490841</v>
      </c>
      <c r="O6240" s="36">
        <f t="shared" si="509"/>
        <v>87.12581314976164</v>
      </c>
      <c r="P6240" s="36">
        <f t="shared" si="510"/>
        <v>1.2486942707994331E-3</v>
      </c>
      <c r="Q6240" s="36">
        <f t="shared" si="511"/>
        <v>1.5233953975185899E-2</v>
      </c>
    </row>
    <row r="6241" spans="1:17" x14ac:dyDescent="0.3">
      <c r="A6241" s="29">
        <v>2242382</v>
      </c>
      <c r="B6241" s="1">
        <v>136</v>
      </c>
      <c r="C6241" s="1" t="s">
        <v>14</v>
      </c>
      <c r="D6241" s="1" t="s">
        <v>57</v>
      </c>
      <c r="E6241" s="1" t="s">
        <v>58</v>
      </c>
      <c r="F6241" s="47">
        <v>714</v>
      </c>
      <c r="G6241" s="34">
        <v>948.31</v>
      </c>
      <c r="H6241" s="1" t="s">
        <v>218</v>
      </c>
      <c r="I6241" s="34">
        <v>8.4346999999999998E-3</v>
      </c>
      <c r="J6241" s="34">
        <v>9480.8269999999993</v>
      </c>
      <c r="K6241" s="35" t="str">
        <f t="shared" si="507"/>
        <v>Leenderbos, Groote Heide &amp; De Plateaux_H3160</v>
      </c>
      <c r="L6241" s="36">
        <f>VLOOKUP(D6241,DATA!A:F,5,FALSE)</f>
        <v>1.0986712608830001E-2</v>
      </c>
      <c r="M6241" s="37">
        <f>VLOOKUP(D6241,DATA!A:F,6,FALSE)</f>
        <v>982</v>
      </c>
      <c r="N6241" s="36">
        <f t="shared" si="508"/>
        <v>40.850662577014489</v>
      </c>
      <c r="O6241" s="36">
        <f t="shared" si="509"/>
        <v>40.852901762528489</v>
      </c>
      <c r="P6241" s="36">
        <f t="shared" si="510"/>
        <v>2.2391855140000416E-3</v>
      </c>
      <c r="Q6241" s="36">
        <f t="shared" si="511"/>
        <v>0.21229330479140474</v>
      </c>
    </row>
    <row r="6242" spans="1:17" x14ac:dyDescent="0.3">
      <c r="A6242" s="29">
        <v>2242383</v>
      </c>
      <c r="B6242" s="1">
        <v>136</v>
      </c>
      <c r="C6242" s="1" t="s">
        <v>14</v>
      </c>
      <c r="D6242" s="1" t="s">
        <v>53</v>
      </c>
      <c r="E6242" s="1" t="s">
        <v>54</v>
      </c>
      <c r="F6242" s="47">
        <v>714</v>
      </c>
      <c r="G6242" s="34">
        <v>1148.3599999999999</v>
      </c>
      <c r="H6242" s="1" t="s">
        <v>218</v>
      </c>
      <c r="I6242" s="34">
        <v>1.0442999999999999E-2</v>
      </c>
      <c r="J6242" s="34">
        <v>536.53814999999997</v>
      </c>
      <c r="K6242" s="35" t="str">
        <f t="shared" si="507"/>
        <v>Leenderbos, Groote Heide &amp; De Plateaux_H4030</v>
      </c>
      <c r="L6242" s="36">
        <f>VLOOKUP(D6242,DATA!A:F,5,FALSE)</f>
        <v>1.0986712608830001E-2</v>
      </c>
      <c r="M6242" s="37">
        <f>VLOOKUP(D6242,DATA!A:F,6,FALSE)</f>
        <v>982</v>
      </c>
      <c r="N6242" s="36">
        <f t="shared" si="508"/>
        <v>86.149341105454212</v>
      </c>
      <c r="O6242" s="36">
        <f t="shared" si="509"/>
        <v>86.150710086463747</v>
      </c>
      <c r="P6242" s="36">
        <f t="shared" si="510"/>
        <v>1.3689810095343091E-3</v>
      </c>
      <c r="Q6242" s="36">
        <f t="shared" si="511"/>
        <v>7.3451053824067055E-3</v>
      </c>
    </row>
    <row r="6243" spans="1:17" x14ac:dyDescent="0.3">
      <c r="A6243" s="29">
        <v>2243901</v>
      </c>
      <c r="B6243" s="1">
        <v>136</v>
      </c>
      <c r="C6243" s="1" t="s">
        <v>14</v>
      </c>
      <c r="D6243" s="1" t="s">
        <v>53</v>
      </c>
      <c r="E6243" s="1" t="s">
        <v>54</v>
      </c>
      <c r="F6243" s="47">
        <v>714</v>
      </c>
      <c r="G6243" s="34">
        <v>1158.28</v>
      </c>
      <c r="H6243" s="1" t="s">
        <v>218</v>
      </c>
      <c r="I6243" s="34">
        <v>1.16373E-2</v>
      </c>
      <c r="J6243" s="34">
        <v>1337.9290000000001</v>
      </c>
      <c r="K6243" s="35" t="str">
        <f t="shared" si="507"/>
        <v>Leenderbos, Groote Heide &amp; De Plateaux_H4030</v>
      </c>
      <c r="L6243" s="36">
        <f>VLOOKUP(D6243,DATA!A:F,5,FALSE)</f>
        <v>1.0986712608830001E-2</v>
      </c>
      <c r="M6243" s="37">
        <f>VLOOKUP(D6243,DATA!A:F,6,FALSE)</f>
        <v>982</v>
      </c>
      <c r="N6243" s="36">
        <f t="shared" si="508"/>
        <v>87.39933076102696</v>
      </c>
      <c r="O6243" s="36">
        <f t="shared" si="509"/>
        <v>87.400738755488916</v>
      </c>
      <c r="P6243" s="36">
        <f t="shared" si="510"/>
        <v>1.4079944619567186E-3</v>
      </c>
      <c r="Q6243" s="36">
        <f t="shared" si="511"/>
        <v>1.8837966224912909E-2</v>
      </c>
    </row>
    <row r="6244" spans="1:17" x14ac:dyDescent="0.3">
      <c r="A6244" s="29">
        <v>2243901</v>
      </c>
      <c r="B6244" s="1">
        <v>136</v>
      </c>
      <c r="C6244" s="1" t="s">
        <v>14</v>
      </c>
      <c r="D6244" s="1" t="s">
        <v>43</v>
      </c>
      <c r="E6244" s="1" t="s">
        <v>44</v>
      </c>
      <c r="F6244" s="47">
        <v>1071</v>
      </c>
      <c r="G6244" s="34">
        <v>1158.28</v>
      </c>
      <c r="H6244" s="1" t="s">
        <v>218</v>
      </c>
      <c r="I6244" s="34">
        <v>1.16373E-2</v>
      </c>
      <c r="J6244" s="34">
        <v>1687.1074000000001</v>
      </c>
      <c r="K6244" s="35" t="str">
        <f t="shared" si="507"/>
        <v>Leenderbos, Groote Heide &amp; De Plateaux_H7150</v>
      </c>
      <c r="L6244" s="36">
        <f>VLOOKUP(D6244,DATA!A:F,5,FALSE)</f>
        <v>1.3726988247862192E-2</v>
      </c>
      <c r="M6244" s="37">
        <f>VLOOKUP(D6244,DATA!A:F,6,FALSE)</f>
        <v>1285.5</v>
      </c>
      <c r="N6244" s="36">
        <f t="shared" si="508"/>
        <v>14.850848446060326</v>
      </c>
      <c r="O6244" s="36">
        <f t="shared" si="509"/>
        <v>14.852868595363715</v>
      </c>
      <c r="P6244" s="36">
        <f t="shared" si="510"/>
        <v>2.0201493033891182E-3</v>
      </c>
      <c r="Q6244" s="36">
        <f t="shared" si="511"/>
        <v>3.4082088388526263E-2</v>
      </c>
    </row>
    <row r="6245" spans="1:17" x14ac:dyDescent="0.3">
      <c r="A6245" s="29">
        <v>2243907</v>
      </c>
      <c r="B6245" s="1">
        <v>136</v>
      </c>
      <c r="C6245" s="1" t="s">
        <v>14</v>
      </c>
      <c r="D6245" s="1" t="s">
        <v>57</v>
      </c>
      <c r="E6245" s="1" t="s">
        <v>58</v>
      </c>
      <c r="F6245" s="47">
        <v>714</v>
      </c>
      <c r="G6245" s="34">
        <v>1159.9000000000001</v>
      </c>
      <c r="H6245" s="1" t="s">
        <v>218</v>
      </c>
      <c r="I6245" s="34">
        <v>1.0737500000000001E-2</v>
      </c>
      <c r="J6245" s="34">
        <v>596.09770000000003</v>
      </c>
      <c r="K6245" s="35" t="str">
        <f t="shared" si="507"/>
        <v>Leenderbos, Groote Heide &amp; De Plateaux_H3160</v>
      </c>
      <c r="L6245" s="36">
        <f>VLOOKUP(D6245,DATA!A:F,5,FALSE)</f>
        <v>1.0986712608830001E-2</v>
      </c>
      <c r="M6245" s="37">
        <f>VLOOKUP(D6245,DATA!A:F,6,FALSE)</f>
        <v>982</v>
      </c>
      <c r="N6245" s="36">
        <f t="shared" si="508"/>
        <v>87.594042350638631</v>
      </c>
      <c r="O6245" s="36">
        <f t="shared" si="509"/>
        <v>87.595324257710828</v>
      </c>
      <c r="P6245" s="36">
        <f t="shared" si="510"/>
        <v>1.2819070721974413E-3</v>
      </c>
      <c r="Q6245" s="36">
        <f t="shared" si="511"/>
        <v>7.6414185735062864E-3</v>
      </c>
    </row>
    <row r="6246" spans="1:17" x14ac:dyDescent="0.3">
      <c r="A6246" s="29">
        <v>2243907</v>
      </c>
      <c r="B6246" s="1">
        <v>136</v>
      </c>
      <c r="C6246" s="1" t="s">
        <v>14</v>
      </c>
      <c r="D6246" s="1" t="s">
        <v>43</v>
      </c>
      <c r="E6246" s="1" t="s">
        <v>44</v>
      </c>
      <c r="F6246" s="47">
        <v>1071</v>
      </c>
      <c r="G6246" s="34">
        <v>1159.9000000000001</v>
      </c>
      <c r="H6246" s="1" t="s">
        <v>218</v>
      </c>
      <c r="I6246" s="34">
        <v>1.0737500000000001E-2</v>
      </c>
      <c r="J6246" s="34">
        <v>3623.7046</v>
      </c>
      <c r="K6246" s="35" t="str">
        <f t="shared" si="507"/>
        <v>Leenderbos, Groote Heide &amp; De Plateaux_H7150</v>
      </c>
      <c r="L6246" s="36">
        <f>VLOOKUP(D6246,DATA!A:F,5,FALSE)</f>
        <v>1.3726988247862192E-2</v>
      </c>
      <c r="M6246" s="37">
        <f>VLOOKUP(D6246,DATA!A:F,6,FALSE)</f>
        <v>1285.5</v>
      </c>
      <c r="N6246" s="36">
        <f t="shared" si="508"/>
        <v>15.134256228940108</v>
      </c>
      <c r="O6246" s="36">
        <f t="shared" si="509"/>
        <v>15.136149419198375</v>
      </c>
      <c r="P6246" s="36">
        <f t="shared" si="510"/>
        <v>1.8931902582668414E-3</v>
      </c>
      <c r="Q6246" s="36">
        <f t="shared" si="511"/>
        <v>6.8603622475567422E-2</v>
      </c>
    </row>
    <row r="6247" spans="1:17" x14ac:dyDescent="0.3">
      <c r="A6247" s="29">
        <v>2243909</v>
      </c>
      <c r="B6247" s="1">
        <v>136</v>
      </c>
      <c r="C6247" s="1" t="s">
        <v>14</v>
      </c>
      <c r="D6247" s="1" t="s">
        <v>57</v>
      </c>
      <c r="E6247" s="1" t="s">
        <v>58</v>
      </c>
      <c r="F6247" s="47">
        <v>714</v>
      </c>
      <c r="G6247" s="34">
        <v>1328.67</v>
      </c>
      <c r="H6247" s="1" t="s">
        <v>218</v>
      </c>
      <c r="I6247" s="34">
        <v>1.10794E-2</v>
      </c>
      <c r="J6247" s="34">
        <v>741.73789999999997</v>
      </c>
      <c r="K6247" s="35" t="str">
        <f t="shared" si="507"/>
        <v>Leenderbos, Groote Heide &amp; De Plateaux_H3160</v>
      </c>
      <c r="L6247" s="36">
        <f>VLOOKUP(D6247,DATA!A:F,5,FALSE)</f>
        <v>1.0986712608830001E-2</v>
      </c>
      <c r="M6247" s="37">
        <f>VLOOKUP(D6247,DATA!A:F,6,FALSE)</f>
        <v>982</v>
      </c>
      <c r="N6247" s="36">
        <f t="shared" si="508"/>
        <v>97.83055093142525</v>
      </c>
      <c r="O6247" s="36">
        <f t="shared" si="509"/>
        <v>97.83080926608578</v>
      </c>
      <c r="P6247" s="36">
        <f t="shared" si="510"/>
        <v>2.583346605291581E-4</v>
      </c>
      <c r="Q6247" s="36">
        <f t="shared" si="511"/>
        <v>1.9161660859811061E-3</v>
      </c>
    </row>
    <row r="6248" spans="1:17" x14ac:dyDescent="0.3">
      <c r="A6248" s="29">
        <v>2243910</v>
      </c>
      <c r="B6248" s="1">
        <v>136</v>
      </c>
      <c r="C6248" s="1" t="s">
        <v>14</v>
      </c>
      <c r="D6248" s="1" t="s">
        <v>57</v>
      </c>
      <c r="E6248" s="1" t="s">
        <v>58</v>
      </c>
      <c r="F6248" s="47">
        <v>714</v>
      </c>
      <c r="G6248" s="34">
        <v>957.42</v>
      </c>
      <c r="H6248" s="1" t="s">
        <v>218</v>
      </c>
      <c r="I6248" s="34">
        <v>8.6037000000000006E-3</v>
      </c>
      <c r="J6248" s="34">
        <v>2449.3780000000002</v>
      </c>
      <c r="K6248" s="35" t="str">
        <f t="shared" si="507"/>
        <v>Leenderbos, Groote Heide &amp; De Plateaux_H3160</v>
      </c>
      <c r="L6248" s="36">
        <f>VLOOKUP(D6248,DATA!A:F,5,FALSE)</f>
        <v>1.0986712608830001E-2</v>
      </c>
      <c r="M6248" s="37">
        <f>VLOOKUP(D6248,DATA!A:F,6,FALSE)</f>
        <v>982</v>
      </c>
      <c r="N6248" s="36">
        <f t="shared" si="508"/>
        <v>43.289398645975808</v>
      </c>
      <c r="O6248" s="36">
        <f t="shared" si="509"/>
        <v>43.291719252895852</v>
      </c>
      <c r="P6248" s="36">
        <f t="shared" si="510"/>
        <v>2.3206069200440993E-3</v>
      </c>
      <c r="Q6248" s="36">
        <f t="shared" si="511"/>
        <v>5.6840435366037764E-2</v>
      </c>
    </row>
    <row r="6249" spans="1:17" x14ac:dyDescent="0.3">
      <c r="A6249" s="29">
        <v>2243911</v>
      </c>
      <c r="B6249" s="1">
        <v>136</v>
      </c>
      <c r="C6249" s="1" t="s">
        <v>14</v>
      </c>
      <c r="D6249" s="1" t="s">
        <v>57</v>
      </c>
      <c r="E6249" s="1" t="s">
        <v>58</v>
      </c>
      <c r="F6249" s="47">
        <v>714</v>
      </c>
      <c r="G6249" s="34">
        <v>993.29</v>
      </c>
      <c r="H6249" s="1" t="s">
        <v>218</v>
      </c>
      <c r="I6249" s="34">
        <v>8.9590999999999994E-3</v>
      </c>
      <c r="J6249" s="34">
        <v>2149.6550000000002</v>
      </c>
      <c r="K6249" s="35" t="str">
        <f t="shared" si="507"/>
        <v>Leenderbos, Groote Heide &amp; De Plateaux_H3160</v>
      </c>
      <c r="L6249" s="36">
        <f>VLOOKUP(D6249,DATA!A:F,5,FALSE)</f>
        <v>1.0986712608830001E-2</v>
      </c>
      <c r="M6249" s="37">
        <f>VLOOKUP(D6249,DATA!A:F,6,FALSE)</f>
        <v>982</v>
      </c>
      <c r="N6249" s="36">
        <f t="shared" si="508"/>
        <v>53.097029764573641</v>
      </c>
      <c r="O6249" s="36">
        <f t="shared" si="509"/>
        <v>53.099481092415552</v>
      </c>
      <c r="P6249" s="36">
        <f t="shared" si="510"/>
        <v>2.451327841910711E-3</v>
      </c>
      <c r="Q6249" s="36">
        <f t="shared" si="511"/>
        <v>5.2695091520025696E-2</v>
      </c>
    </row>
    <row r="6250" spans="1:17" x14ac:dyDescent="0.3">
      <c r="A6250" s="29">
        <v>2245431</v>
      </c>
      <c r="B6250" s="1">
        <v>136</v>
      </c>
      <c r="C6250" s="1" t="s">
        <v>14</v>
      </c>
      <c r="D6250" s="1" t="s">
        <v>53</v>
      </c>
      <c r="E6250" s="1" t="s">
        <v>54</v>
      </c>
      <c r="F6250" s="47">
        <v>714</v>
      </c>
      <c r="G6250" s="34">
        <v>999.73</v>
      </c>
      <c r="H6250" s="1" t="s">
        <v>218</v>
      </c>
      <c r="I6250" s="34">
        <v>1.02086E-2</v>
      </c>
      <c r="J6250" s="34">
        <v>3037.9349999999999</v>
      </c>
      <c r="K6250" s="35" t="str">
        <f t="shared" si="507"/>
        <v>Leenderbos, Groote Heide &amp; De Plateaux_H4030</v>
      </c>
      <c r="L6250" s="36">
        <f>VLOOKUP(D6250,DATA!A:F,5,FALSE)</f>
        <v>1.0986712608830001E-2</v>
      </c>
      <c r="M6250" s="37">
        <f>VLOOKUP(D6250,DATA!A:F,6,FALSE)</f>
        <v>982</v>
      </c>
      <c r="N6250" s="36">
        <f t="shared" si="508"/>
        <v>54.854519722015496</v>
      </c>
      <c r="O6250" s="36">
        <f t="shared" si="509"/>
        <v>54.85729724896315</v>
      </c>
      <c r="P6250" s="36">
        <f t="shared" si="510"/>
        <v>2.7775269476535414E-3</v>
      </c>
      <c r="Q6250" s="36">
        <f t="shared" si="511"/>
        <v>8.4379463277198599E-2</v>
      </c>
    </row>
    <row r="6251" spans="1:17" x14ac:dyDescent="0.3">
      <c r="A6251" s="29">
        <v>2245432</v>
      </c>
      <c r="B6251" s="1">
        <v>136</v>
      </c>
      <c r="C6251" s="1" t="s">
        <v>14</v>
      </c>
      <c r="D6251" s="1" t="s">
        <v>53</v>
      </c>
      <c r="E6251" s="1" t="s">
        <v>54</v>
      </c>
      <c r="F6251" s="47">
        <v>714</v>
      </c>
      <c r="G6251" s="34">
        <v>909.96</v>
      </c>
      <c r="H6251" s="1" t="s">
        <v>218</v>
      </c>
      <c r="I6251" s="34">
        <v>9.0837000000000001E-3</v>
      </c>
      <c r="J6251" s="34">
        <v>574.63933999999995</v>
      </c>
      <c r="K6251" s="35" t="str">
        <f t="shared" si="507"/>
        <v>Leenderbos, Groote Heide &amp; De Plateaux_H4030</v>
      </c>
      <c r="L6251" s="36">
        <f>VLOOKUP(D6251,DATA!A:F,5,FALSE)</f>
        <v>1.0986712608830001E-2</v>
      </c>
      <c r="M6251" s="37">
        <f>VLOOKUP(D6251,DATA!A:F,6,FALSE)</f>
        <v>982</v>
      </c>
      <c r="N6251" s="36">
        <f t="shared" si="508"/>
        <v>31.185037729049554</v>
      </c>
      <c r="O6251" s="36">
        <f t="shared" si="509"/>
        <v>31.187179474492833</v>
      </c>
      <c r="P6251" s="36">
        <f t="shared" si="510"/>
        <v>2.1417454432786087E-3</v>
      </c>
      <c r="Q6251" s="36">
        <f t="shared" si="511"/>
        <v>1.2307311879736271E-2</v>
      </c>
    </row>
    <row r="6252" spans="1:17" x14ac:dyDescent="0.3">
      <c r="A6252" s="29">
        <v>2245439</v>
      </c>
      <c r="B6252" s="1">
        <v>136</v>
      </c>
      <c r="C6252" s="1" t="s">
        <v>14</v>
      </c>
      <c r="D6252" s="1" t="s">
        <v>57</v>
      </c>
      <c r="E6252" s="1" t="s">
        <v>58</v>
      </c>
      <c r="F6252" s="47">
        <v>714</v>
      </c>
      <c r="G6252" s="34">
        <v>1115.9000000000001</v>
      </c>
      <c r="H6252" s="1" t="s">
        <v>218</v>
      </c>
      <c r="I6252" s="34">
        <v>1.0207000000000001E-2</v>
      </c>
      <c r="J6252" s="34">
        <v>765.58356000000003</v>
      </c>
      <c r="K6252" s="35" t="str">
        <f t="shared" si="507"/>
        <v>Leenderbos, Groote Heide &amp; De Plateaux_H3160</v>
      </c>
      <c r="L6252" s="36">
        <f>VLOOKUP(D6252,DATA!A:F,5,FALSE)</f>
        <v>1.0986712608830001E-2</v>
      </c>
      <c r="M6252" s="37">
        <f>VLOOKUP(D6252,DATA!A:F,6,FALSE)</f>
        <v>982</v>
      </c>
      <c r="N6252" s="36">
        <f t="shared" si="508"/>
        <v>81.322768512228393</v>
      </c>
      <c r="O6252" s="36">
        <f t="shared" si="509"/>
        <v>81.324471750004108</v>
      </c>
      <c r="P6252" s="36">
        <f t="shared" si="510"/>
        <v>1.7032377757146833E-3</v>
      </c>
      <c r="Q6252" s="36">
        <f t="shared" si="511"/>
        <v>1.3039708398581288E-2</v>
      </c>
    </row>
    <row r="6253" spans="1:17" x14ac:dyDescent="0.3">
      <c r="A6253" s="29">
        <v>2245440</v>
      </c>
      <c r="B6253" s="1">
        <v>136</v>
      </c>
      <c r="C6253" s="1" t="s">
        <v>14</v>
      </c>
      <c r="D6253" s="1" t="s">
        <v>57</v>
      </c>
      <c r="E6253" s="1" t="s">
        <v>58</v>
      </c>
      <c r="F6253" s="47">
        <v>714</v>
      </c>
      <c r="G6253" s="34">
        <v>1009.1</v>
      </c>
      <c r="H6253" s="1" t="s">
        <v>218</v>
      </c>
      <c r="I6253" s="34">
        <v>9.0563999999999992E-3</v>
      </c>
      <c r="J6253" s="34">
        <v>9363.1350000000002</v>
      </c>
      <c r="K6253" s="35" t="str">
        <f t="shared" si="507"/>
        <v>Leenderbos, Groote Heide &amp; De Plateaux_H3160</v>
      </c>
      <c r="L6253" s="36">
        <f>VLOOKUP(D6253,DATA!A:F,5,FALSE)</f>
        <v>1.0986712608830001E-2</v>
      </c>
      <c r="M6253" s="37">
        <f>VLOOKUP(D6253,DATA!A:F,6,FALSE)</f>
        <v>982</v>
      </c>
      <c r="N6253" s="36">
        <f t="shared" si="508"/>
        <v>57.388992670517482</v>
      </c>
      <c r="O6253" s="36">
        <f t="shared" si="509"/>
        <v>57.391425829966913</v>
      </c>
      <c r="P6253" s="36">
        <f t="shared" si="510"/>
        <v>2.4331594494313435E-3</v>
      </c>
      <c r="Q6253" s="36">
        <f t="shared" si="511"/>
        <v>0.22782000401551344</v>
      </c>
    </row>
    <row r="6254" spans="1:17" x14ac:dyDescent="0.3">
      <c r="A6254" s="29">
        <v>2246959</v>
      </c>
      <c r="B6254" s="1">
        <v>136</v>
      </c>
      <c r="C6254" s="1" t="s">
        <v>14</v>
      </c>
      <c r="D6254" s="1" t="s">
        <v>53</v>
      </c>
      <c r="E6254" s="1" t="s">
        <v>54</v>
      </c>
      <c r="F6254" s="47">
        <v>714</v>
      </c>
      <c r="G6254" s="34">
        <v>1071.96</v>
      </c>
      <c r="H6254" s="1" t="s">
        <v>218</v>
      </c>
      <c r="I6254" s="34">
        <v>1.11304E-2</v>
      </c>
      <c r="J6254" s="34">
        <v>337.25515999999999</v>
      </c>
      <c r="K6254" s="35" t="str">
        <f t="shared" si="507"/>
        <v>Leenderbos, Groote Heide &amp; De Plateaux_H4030</v>
      </c>
      <c r="L6254" s="36">
        <f>VLOOKUP(D6254,DATA!A:F,5,FALSE)</f>
        <v>1.0986712608830001E-2</v>
      </c>
      <c r="M6254" s="37">
        <f>VLOOKUP(D6254,DATA!A:F,6,FALSE)</f>
        <v>982</v>
      </c>
      <c r="N6254" s="36">
        <f t="shared" si="508"/>
        <v>72.876479233806933</v>
      </c>
      <c r="O6254" s="36">
        <f t="shared" si="509"/>
        <v>72.878896362825614</v>
      </c>
      <c r="P6254" s="36">
        <f t="shared" si="510"/>
        <v>2.4171290186814076E-3</v>
      </c>
      <c r="Q6254" s="36">
        <f t="shared" si="511"/>
        <v>8.1518923393604104E-3</v>
      </c>
    </row>
    <row r="6255" spans="1:17" x14ac:dyDescent="0.3">
      <c r="A6255" s="29">
        <v>2246960</v>
      </c>
      <c r="B6255" s="1">
        <v>136</v>
      </c>
      <c r="C6255" s="1" t="s">
        <v>14</v>
      </c>
      <c r="D6255" s="1" t="s">
        <v>53</v>
      </c>
      <c r="E6255" s="1" t="s">
        <v>54</v>
      </c>
      <c r="F6255" s="47">
        <v>714</v>
      </c>
      <c r="G6255" s="34">
        <v>963.15</v>
      </c>
      <c r="H6255" s="1" t="s">
        <v>218</v>
      </c>
      <c r="I6255" s="34">
        <v>9.8715999999999995E-3</v>
      </c>
      <c r="J6255" s="34">
        <v>3916.9126000000001</v>
      </c>
      <c r="K6255" s="35" t="str">
        <f t="shared" si="507"/>
        <v>Leenderbos, Groote Heide &amp; De Plateaux_H4030</v>
      </c>
      <c r="L6255" s="36">
        <f>VLOOKUP(D6255,DATA!A:F,5,FALSE)</f>
        <v>1.0986712608830001E-2</v>
      </c>
      <c r="M6255" s="37">
        <f>VLOOKUP(D6255,DATA!A:F,6,FALSE)</f>
        <v>982</v>
      </c>
      <c r="N6255" s="36">
        <f t="shared" si="508"/>
        <v>44.840937955980728</v>
      </c>
      <c r="O6255" s="36">
        <f t="shared" si="509"/>
        <v>44.843620515114139</v>
      </c>
      <c r="P6255" s="36">
        <f t="shared" si="510"/>
        <v>2.6825591334116439E-3</v>
      </c>
      <c r="Q6255" s="36">
        <f t="shared" si="511"/>
        <v>0.1050734966990515</v>
      </c>
    </row>
    <row r="6256" spans="1:17" x14ac:dyDescent="0.3">
      <c r="A6256" s="29">
        <v>2246965</v>
      </c>
      <c r="B6256" s="1">
        <v>136</v>
      </c>
      <c r="C6256" s="1" t="s">
        <v>14</v>
      </c>
      <c r="D6256" s="1" t="s">
        <v>43</v>
      </c>
      <c r="E6256" s="1" t="s">
        <v>44</v>
      </c>
      <c r="F6256" s="47">
        <v>1071</v>
      </c>
      <c r="G6256" s="34">
        <v>1210.92</v>
      </c>
      <c r="H6256" s="1" t="s">
        <v>218</v>
      </c>
      <c r="I6256" s="34">
        <v>1.1087700000000001E-2</v>
      </c>
      <c r="J6256" s="34">
        <v>1416.8275000000001</v>
      </c>
      <c r="K6256" s="35" t="str">
        <f t="shared" si="507"/>
        <v>Leenderbos, Groote Heide &amp; De Plateaux_H7150</v>
      </c>
      <c r="L6256" s="36">
        <f>VLOOKUP(D6256,DATA!A:F,5,FALSE)</f>
        <v>1.3726988247862192E-2</v>
      </c>
      <c r="M6256" s="37">
        <f>VLOOKUP(D6256,DATA!A:F,6,FALSE)</f>
        <v>1285.5</v>
      </c>
      <c r="N6256" s="36">
        <f t="shared" si="508"/>
        <v>26.429588201512541</v>
      </c>
      <c r="O6256" s="36">
        <f t="shared" si="509"/>
        <v>26.432547752943002</v>
      </c>
      <c r="P6256" s="36">
        <f t="shared" si="510"/>
        <v>2.9595514304610049E-3</v>
      </c>
      <c r="Q6256" s="36">
        <f t="shared" si="511"/>
        <v>4.19317385434149E-2</v>
      </c>
    </row>
    <row r="6257" spans="1:17" x14ac:dyDescent="0.3">
      <c r="A6257" s="29">
        <v>2246968</v>
      </c>
      <c r="B6257" s="1">
        <v>136</v>
      </c>
      <c r="C6257" s="1" t="s">
        <v>14</v>
      </c>
      <c r="D6257" s="1" t="s">
        <v>57</v>
      </c>
      <c r="E6257" s="1" t="s">
        <v>58</v>
      </c>
      <c r="F6257" s="47">
        <v>714</v>
      </c>
      <c r="G6257" s="34">
        <v>1080.08</v>
      </c>
      <c r="H6257" s="1" t="s">
        <v>218</v>
      </c>
      <c r="I6257" s="34">
        <v>9.8584999999999992E-3</v>
      </c>
      <c r="J6257" s="34">
        <v>1156.8949</v>
      </c>
      <c r="K6257" s="35" t="str">
        <f t="shared" si="507"/>
        <v>Leenderbos, Groote Heide &amp; De Plateaux_H3160</v>
      </c>
      <c r="L6257" s="36">
        <f>VLOOKUP(D6257,DATA!A:F,5,FALSE)</f>
        <v>1.0986712608830001E-2</v>
      </c>
      <c r="M6257" s="37">
        <f>VLOOKUP(D6257,DATA!A:F,6,FALSE)</f>
        <v>982</v>
      </c>
      <c r="N6257" s="36">
        <f t="shared" si="508"/>
        <v>74.60351362131513</v>
      </c>
      <c r="O6257" s="36">
        <f t="shared" si="509"/>
        <v>74.605565728067333</v>
      </c>
      <c r="P6257" s="36">
        <f t="shared" si="510"/>
        <v>2.052106752202576E-3</v>
      </c>
      <c r="Q6257" s="36">
        <f t="shared" si="511"/>
        <v>2.3740718358787237E-2</v>
      </c>
    </row>
    <row r="6258" spans="1:17" x14ac:dyDescent="0.3">
      <c r="A6258" s="29">
        <v>2246969</v>
      </c>
      <c r="B6258" s="1">
        <v>136</v>
      </c>
      <c r="C6258" s="1" t="s">
        <v>14</v>
      </c>
      <c r="D6258" s="1" t="s">
        <v>57</v>
      </c>
      <c r="E6258" s="1" t="s">
        <v>58</v>
      </c>
      <c r="F6258" s="47">
        <v>714</v>
      </c>
      <c r="G6258" s="34">
        <v>1324.91</v>
      </c>
      <c r="H6258" s="1" t="s">
        <v>218</v>
      </c>
      <c r="I6258" s="34">
        <v>1.23213E-2</v>
      </c>
      <c r="J6258" s="34">
        <v>205.12823</v>
      </c>
      <c r="K6258" s="35" t="str">
        <f t="shared" si="507"/>
        <v>Leenderbos, Groote Heide &amp; De Plateaux_H3160</v>
      </c>
      <c r="L6258" s="36">
        <f>VLOOKUP(D6258,DATA!A:F,5,FALSE)</f>
        <v>1.0986712608830001E-2</v>
      </c>
      <c r="M6258" s="37">
        <f>VLOOKUP(D6258,DATA!A:F,6,FALSE)</f>
        <v>982</v>
      </c>
      <c r="N6258" s="36">
        <f t="shared" si="508"/>
        <v>97.741120850398602</v>
      </c>
      <c r="O6258" s="36">
        <f t="shared" si="509"/>
        <v>97.74141970953761</v>
      </c>
      <c r="P6258" s="36">
        <f t="shared" si="510"/>
        <v>2.9885913900784544E-4</v>
      </c>
      <c r="Q6258" s="36">
        <f t="shared" si="511"/>
        <v>6.1304446204003295E-4</v>
      </c>
    </row>
    <row r="6259" spans="1:17" x14ac:dyDescent="0.3">
      <c r="A6259" s="29">
        <v>2248489</v>
      </c>
      <c r="B6259" s="1">
        <v>136</v>
      </c>
      <c r="C6259" s="1" t="s">
        <v>14</v>
      </c>
      <c r="D6259" s="1" t="s">
        <v>53</v>
      </c>
      <c r="E6259" s="1" t="s">
        <v>54</v>
      </c>
      <c r="F6259" s="47">
        <v>714</v>
      </c>
      <c r="G6259" s="34">
        <v>1033.72</v>
      </c>
      <c r="H6259" s="1" t="s">
        <v>218</v>
      </c>
      <c r="I6259" s="34">
        <v>1.06427E-2</v>
      </c>
      <c r="J6259" s="34">
        <v>1426.1548</v>
      </c>
      <c r="K6259" s="35" t="str">
        <f t="shared" si="507"/>
        <v>Leenderbos, Groote Heide &amp; De Plateaux_H4030</v>
      </c>
      <c r="L6259" s="36">
        <f>VLOOKUP(D6259,DATA!A:F,5,FALSE)</f>
        <v>1.0986712608830001E-2</v>
      </c>
      <c r="M6259" s="37">
        <f>VLOOKUP(D6259,DATA!A:F,6,FALSE)</f>
        <v>982</v>
      </c>
      <c r="N6259" s="36">
        <f t="shared" si="508"/>
        <v>63.835529754740975</v>
      </c>
      <c r="O6259" s="36">
        <f t="shared" si="509"/>
        <v>63.838229091897986</v>
      </c>
      <c r="P6259" s="36">
        <f t="shared" si="510"/>
        <v>2.6993371570114277E-3</v>
      </c>
      <c r="Q6259" s="36">
        <f t="shared" si="511"/>
        <v>3.8496726432902015E-2</v>
      </c>
    </row>
    <row r="6260" spans="1:17" x14ac:dyDescent="0.3">
      <c r="A6260" s="29">
        <v>2248494</v>
      </c>
      <c r="B6260" s="1">
        <v>136</v>
      </c>
      <c r="C6260" s="1" t="s">
        <v>14</v>
      </c>
      <c r="D6260" s="1" t="s">
        <v>43</v>
      </c>
      <c r="E6260" s="1" t="s">
        <v>44</v>
      </c>
      <c r="F6260" s="47">
        <v>1071</v>
      </c>
      <c r="G6260" s="34">
        <v>1120.26</v>
      </c>
      <c r="H6260" s="1" t="s">
        <v>218</v>
      </c>
      <c r="I6260" s="34">
        <v>1.06929E-2</v>
      </c>
      <c r="J6260" s="34">
        <v>1608.9761000000001</v>
      </c>
      <c r="K6260" s="35" t="str">
        <f t="shared" si="507"/>
        <v>Leenderbos, Groote Heide &amp; De Plateaux_H7150</v>
      </c>
      <c r="L6260" s="36">
        <f>VLOOKUP(D6260,DATA!A:F,5,FALSE)</f>
        <v>1.3726988247862192E-2</v>
      </c>
      <c r="M6260" s="37">
        <f>VLOOKUP(D6260,DATA!A:F,6,FALSE)</f>
        <v>1285.5</v>
      </c>
      <c r="N6260" s="36">
        <f t="shared" si="508"/>
        <v>9.3787049806069476</v>
      </c>
      <c r="O6260" s="36">
        <f t="shared" si="509"/>
        <v>9.3799525646193125</v>
      </c>
      <c r="P6260" s="36">
        <f t="shared" si="510"/>
        <v>1.2475840123649107E-3</v>
      </c>
      <c r="Q6260" s="36">
        <f t="shared" si="511"/>
        <v>2.0073328586372462E-2</v>
      </c>
    </row>
    <row r="6261" spans="1:17" x14ac:dyDescent="0.3">
      <c r="A6261" s="29">
        <v>2248498</v>
      </c>
      <c r="B6261" s="1">
        <v>136</v>
      </c>
      <c r="C6261" s="1" t="s">
        <v>14</v>
      </c>
      <c r="D6261" s="1" t="s">
        <v>57</v>
      </c>
      <c r="E6261" s="1" t="s">
        <v>58</v>
      </c>
      <c r="F6261" s="47">
        <v>714</v>
      </c>
      <c r="G6261" s="34">
        <v>1337.96</v>
      </c>
      <c r="H6261" s="1" t="s">
        <v>218</v>
      </c>
      <c r="I6261" s="34">
        <v>1.2537299999999999E-2</v>
      </c>
      <c r="J6261" s="34">
        <v>49.294379999999997</v>
      </c>
      <c r="K6261" s="35" t="str">
        <f t="shared" si="507"/>
        <v>Leenderbos, Groote Heide &amp; De Plateaux_H3160</v>
      </c>
      <c r="L6261" s="36">
        <f>VLOOKUP(D6261,DATA!A:F,5,FALSE)</f>
        <v>1.0986712608830001E-2</v>
      </c>
      <c r="M6261" s="37">
        <f>VLOOKUP(D6261,DATA!A:F,6,FALSE)</f>
        <v>982</v>
      </c>
      <c r="N6261" s="36">
        <f t="shared" si="508"/>
        <v>98.036921436157726</v>
      </c>
      <c r="O6261" s="36">
        <f t="shared" si="509"/>
        <v>98.037186512147741</v>
      </c>
      <c r="P6261" s="36">
        <f t="shared" si="510"/>
        <v>2.6507599001490689E-4</v>
      </c>
      <c r="Q6261" s="36">
        <f t="shared" si="511"/>
        <v>1.3066756580671027E-4</v>
      </c>
    </row>
    <row r="6262" spans="1:17" x14ac:dyDescent="0.3">
      <c r="A6262" s="29">
        <v>2250018</v>
      </c>
      <c r="B6262" s="1">
        <v>136</v>
      </c>
      <c r="C6262" s="1" t="s">
        <v>14</v>
      </c>
      <c r="D6262" s="1" t="s">
        <v>53</v>
      </c>
      <c r="E6262" s="1" t="s">
        <v>54</v>
      </c>
      <c r="F6262" s="47">
        <v>714</v>
      </c>
      <c r="G6262" s="34">
        <v>1067.3599999999999</v>
      </c>
      <c r="H6262" s="1" t="s">
        <v>218</v>
      </c>
      <c r="I6262" s="34">
        <v>1.10428E-2</v>
      </c>
      <c r="J6262" s="34">
        <v>15.491370999999999</v>
      </c>
      <c r="K6262" s="35" t="str">
        <f t="shared" si="507"/>
        <v>Leenderbos, Groote Heide &amp; De Plateaux_H4030</v>
      </c>
      <c r="L6262" s="36">
        <f>VLOOKUP(D6262,DATA!A:F,5,FALSE)</f>
        <v>1.0986712608830001E-2</v>
      </c>
      <c r="M6262" s="37">
        <f>VLOOKUP(D6262,DATA!A:F,6,FALSE)</f>
        <v>982</v>
      </c>
      <c r="N6262" s="36">
        <f t="shared" si="508"/>
        <v>71.866026764388025</v>
      </c>
      <c r="O6262" s="36">
        <f t="shared" si="509"/>
        <v>71.868479722624386</v>
      </c>
      <c r="P6262" s="36">
        <f t="shared" si="510"/>
        <v>2.452958236361269E-3</v>
      </c>
      <c r="Q6262" s="36">
        <f t="shared" si="511"/>
        <v>3.7999686086978102E-4</v>
      </c>
    </row>
    <row r="6263" spans="1:17" x14ac:dyDescent="0.3">
      <c r="A6263" s="29">
        <v>2251554</v>
      </c>
      <c r="B6263" s="1">
        <v>136</v>
      </c>
      <c r="C6263" s="1" t="s">
        <v>14</v>
      </c>
      <c r="D6263" s="1" t="s">
        <v>57</v>
      </c>
      <c r="E6263" s="1" t="s">
        <v>58</v>
      </c>
      <c r="F6263" s="47">
        <v>714</v>
      </c>
      <c r="G6263" s="34">
        <v>1211.08</v>
      </c>
      <c r="H6263" s="1" t="s">
        <v>218</v>
      </c>
      <c r="I6263" s="34">
        <v>1.09067E-2</v>
      </c>
      <c r="J6263" s="34">
        <v>370.14066000000003</v>
      </c>
      <c r="K6263" s="35" t="str">
        <f t="shared" si="507"/>
        <v>Leenderbos, Groote Heide &amp; De Plateaux_H3160</v>
      </c>
      <c r="L6263" s="36">
        <f>VLOOKUP(D6263,DATA!A:F,5,FALSE)</f>
        <v>1.0986712608830001E-2</v>
      </c>
      <c r="M6263" s="37">
        <f>VLOOKUP(D6263,DATA!A:F,6,FALSE)</f>
        <v>982</v>
      </c>
      <c r="N6263" s="36">
        <f t="shared" si="508"/>
        <v>92.531369891691369</v>
      </c>
      <c r="O6263" s="36">
        <f t="shared" si="509"/>
        <v>92.532197965295339</v>
      </c>
      <c r="P6263" s="36">
        <f t="shared" si="510"/>
        <v>8.2807360396941476E-4</v>
      </c>
      <c r="Q6263" s="36">
        <f t="shared" si="511"/>
        <v>3.0650371030181782E-3</v>
      </c>
    </row>
    <row r="6264" spans="1:17" x14ac:dyDescent="0.3">
      <c r="A6264" s="29">
        <v>2253072</v>
      </c>
      <c r="B6264" s="1">
        <v>136</v>
      </c>
      <c r="C6264" s="1" t="s">
        <v>14</v>
      </c>
      <c r="D6264" s="1" t="s">
        <v>59</v>
      </c>
      <c r="E6264" s="1" t="s">
        <v>60</v>
      </c>
      <c r="F6264" s="47">
        <v>1071</v>
      </c>
      <c r="G6264" s="34">
        <v>1436.94</v>
      </c>
      <c r="H6264" s="1" t="s">
        <v>218</v>
      </c>
      <c r="I6264" s="34">
        <v>1.4996000000000001E-2</v>
      </c>
      <c r="J6264" s="34">
        <v>89.886340000000004</v>
      </c>
      <c r="K6264" s="35" t="str">
        <f t="shared" si="507"/>
        <v>Leenderbos, Groote Heide &amp; De Plateaux_H9190</v>
      </c>
      <c r="L6264" s="36">
        <f>VLOOKUP(D6264,DATA!A:F,5,FALSE)</f>
        <v>1.3726988247862192E-2</v>
      </c>
      <c r="M6264" s="37">
        <f>VLOOKUP(D6264,DATA!A:F,6,FALSE)</f>
        <v>1285.5</v>
      </c>
      <c r="N6264" s="36">
        <f t="shared" si="508"/>
        <v>88.882700305664201</v>
      </c>
      <c r="O6264" s="36">
        <f t="shared" si="509"/>
        <v>88.884734219197711</v>
      </c>
      <c r="P6264" s="36">
        <f t="shared" si="510"/>
        <v>2.0339135335092351E-3</v>
      </c>
      <c r="Q6264" s="36">
        <f t="shared" si="511"/>
        <v>1.8282104340361252E-3</v>
      </c>
    </row>
    <row r="6265" spans="1:17" x14ac:dyDescent="0.3">
      <c r="A6265" s="29">
        <v>2253082</v>
      </c>
      <c r="B6265" s="1">
        <v>136</v>
      </c>
      <c r="C6265" s="1" t="s">
        <v>14</v>
      </c>
      <c r="D6265" s="1" t="s">
        <v>57</v>
      </c>
      <c r="E6265" s="1" t="s">
        <v>58</v>
      </c>
      <c r="F6265" s="47">
        <v>714</v>
      </c>
      <c r="G6265" s="34">
        <v>1290.3800000000001</v>
      </c>
      <c r="H6265" s="1" t="s">
        <v>218</v>
      </c>
      <c r="I6265" s="34">
        <v>1.11474E-2</v>
      </c>
      <c r="J6265" s="34">
        <v>1804.944</v>
      </c>
      <c r="K6265" s="35" t="str">
        <f t="shared" si="507"/>
        <v>Leenderbos, Groote Heide &amp; De Plateaux_H3160</v>
      </c>
      <c r="L6265" s="36">
        <f>VLOOKUP(D6265,DATA!A:F,5,FALSE)</f>
        <v>1.0986712608830001E-2</v>
      </c>
      <c r="M6265" s="37">
        <f>VLOOKUP(D6265,DATA!A:F,6,FALSE)</f>
        <v>982</v>
      </c>
      <c r="N6265" s="36">
        <f t="shared" si="508"/>
        <v>96.732999876917916</v>
      </c>
      <c r="O6265" s="36">
        <f t="shared" si="509"/>
        <v>96.733386903058999</v>
      </c>
      <c r="P6265" s="36">
        <f t="shared" si="510"/>
        <v>3.8702614108387934E-4</v>
      </c>
      <c r="Q6265" s="36">
        <f t="shared" si="511"/>
        <v>6.985605111925015E-3</v>
      </c>
    </row>
    <row r="6266" spans="1:17" x14ac:dyDescent="0.3">
      <c r="A6266" s="29">
        <v>2254602</v>
      </c>
      <c r="B6266" s="1">
        <v>136</v>
      </c>
      <c r="C6266" s="1" t="s">
        <v>14</v>
      </c>
      <c r="D6266" s="1" t="s">
        <v>59</v>
      </c>
      <c r="E6266" s="1" t="s">
        <v>60</v>
      </c>
      <c r="F6266" s="47">
        <v>1071</v>
      </c>
      <c r="G6266" s="34">
        <v>1458.15</v>
      </c>
      <c r="H6266" s="1" t="s">
        <v>218</v>
      </c>
      <c r="I6266" s="34">
        <v>1.5117999999999999E-2</v>
      </c>
      <c r="J6266" s="34">
        <v>589.75019999999995</v>
      </c>
      <c r="K6266" s="35" t="str">
        <f t="shared" si="507"/>
        <v>Leenderbos, Groote Heide &amp; De Plateaux_H9190</v>
      </c>
      <c r="L6266" s="36">
        <f>VLOOKUP(D6266,DATA!A:F,5,FALSE)</f>
        <v>1.3726988247862192E-2</v>
      </c>
      <c r="M6266" s="37">
        <f>VLOOKUP(D6266,DATA!A:F,6,FALSE)</f>
        <v>1285.5</v>
      </c>
      <c r="N6266" s="36">
        <f t="shared" si="508"/>
        <v>91.45080867491815</v>
      </c>
      <c r="O6266" s="36">
        <f t="shared" si="509"/>
        <v>91.452431025956997</v>
      </c>
      <c r="P6266" s="36">
        <f t="shared" si="510"/>
        <v>1.6223510388471141E-3</v>
      </c>
      <c r="Q6266" s="36">
        <f t="shared" si="511"/>
        <v>9.5678184963029315E-3</v>
      </c>
    </row>
    <row r="6267" spans="1:17" x14ac:dyDescent="0.3">
      <c r="A6267" s="30">
        <v>2254608</v>
      </c>
      <c r="B6267" s="14">
        <v>136</v>
      </c>
      <c r="C6267" s="14" t="s">
        <v>14</v>
      </c>
      <c r="D6267" s="14" t="s">
        <v>55</v>
      </c>
      <c r="E6267" s="14" t="s">
        <v>56</v>
      </c>
      <c r="F6267" s="48">
        <v>500</v>
      </c>
      <c r="G6267" s="38">
        <v>1148.45</v>
      </c>
      <c r="H6267" s="14" t="s">
        <v>218</v>
      </c>
      <c r="I6267" s="38">
        <v>1.1502399999999999E-2</v>
      </c>
      <c r="J6267" s="38">
        <v>4001.1104</v>
      </c>
      <c r="K6267" s="39" t="str">
        <f t="shared" si="507"/>
        <v>Leenderbos, Groote Heide &amp; De Plateaux_H3130</v>
      </c>
      <c r="L6267" s="40">
        <f>VLOOKUP(D6267,DATA!A:F,5,FALSE)</f>
        <v>0</v>
      </c>
      <c r="M6267" s="41">
        <f>VLOOKUP(D6267,DATA!A:F,6,FALSE)</f>
        <v>3.5</v>
      </c>
      <c r="N6267" s="40">
        <f t="shared" si="508"/>
        <v>50</v>
      </c>
      <c r="O6267" s="40">
        <f t="shared" si="509"/>
        <v>50</v>
      </c>
      <c r="P6267" s="40">
        <f>J6267/10000*I6267</f>
        <v>4.6022372264960002E-3</v>
      </c>
      <c r="Q6267" s="40">
        <f>IF(AND(H6267&lt;&gt;"below",I6267&gt;=0.005),M6267*P6267,0)</f>
        <v>1.6107830292736002E-2</v>
      </c>
    </row>
    <row r="6268" spans="1:17" x14ac:dyDescent="0.3">
      <c r="A6268" s="29">
        <v>2254611</v>
      </c>
      <c r="B6268" s="1">
        <v>136</v>
      </c>
      <c r="C6268" s="1" t="s">
        <v>14</v>
      </c>
      <c r="D6268" s="1" t="s">
        <v>57</v>
      </c>
      <c r="E6268" s="1" t="s">
        <v>58</v>
      </c>
      <c r="F6268" s="47">
        <v>714</v>
      </c>
      <c r="G6268" s="34">
        <v>1454.14</v>
      </c>
      <c r="H6268" s="1" t="s">
        <v>218</v>
      </c>
      <c r="I6268" s="34">
        <v>1.1798599999999999E-2</v>
      </c>
      <c r="J6268" s="34">
        <v>0.99400454999999999</v>
      </c>
      <c r="K6268" s="35" t="str">
        <f t="shared" si="507"/>
        <v>Leenderbos, Groote Heide &amp; De Plateaux_H3160</v>
      </c>
      <c r="L6268" s="36">
        <f>VLOOKUP(D6268,DATA!A:F,5,FALSE)</f>
        <v>1.0986712608830001E-2</v>
      </c>
      <c r="M6268" s="37">
        <f>VLOOKUP(D6268,DATA!A:F,6,FALSE)</f>
        <v>982</v>
      </c>
      <c r="N6268" s="36">
        <f t="shared" si="508"/>
        <v>99.444378522862038</v>
      </c>
      <c r="O6268" s="36">
        <f t="shared" si="509"/>
        <v>99.444450142095675</v>
      </c>
      <c r="P6268" s="36">
        <f t="shared" si="510"/>
        <v>7.1619233636965873E-5</v>
      </c>
      <c r="Q6268" s="36">
        <f t="shared" si="511"/>
        <v>7.1189844102657129E-7</v>
      </c>
    </row>
    <row r="6269" spans="1:17" x14ac:dyDescent="0.3">
      <c r="A6269" s="29">
        <v>2254612</v>
      </c>
      <c r="B6269" s="1">
        <v>136</v>
      </c>
      <c r="C6269" s="1" t="s">
        <v>14</v>
      </c>
      <c r="D6269" s="1" t="s">
        <v>57</v>
      </c>
      <c r="E6269" s="1" t="s">
        <v>58</v>
      </c>
      <c r="F6269" s="47">
        <v>714</v>
      </c>
      <c r="G6269" s="34">
        <v>1013.42</v>
      </c>
      <c r="H6269" s="1" t="s">
        <v>218</v>
      </c>
      <c r="I6269" s="34">
        <v>9.5298999999999991E-3</v>
      </c>
      <c r="J6269" s="34">
        <v>1191.0853</v>
      </c>
      <c r="K6269" s="35" t="str">
        <f t="shared" si="507"/>
        <v>Leenderbos, Groote Heide &amp; De Plateaux_H3160</v>
      </c>
      <c r="L6269" s="36">
        <f>VLOOKUP(D6269,DATA!A:F,5,FALSE)</f>
        <v>1.0986712608830001E-2</v>
      </c>
      <c r="M6269" s="37">
        <f>VLOOKUP(D6269,DATA!A:F,6,FALSE)</f>
        <v>982</v>
      </c>
      <c r="N6269" s="36">
        <f t="shared" si="508"/>
        <v>58.545371872448797</v>
      </c>
      <c r="O6269" s="36">
        <f t="shared" si="509"/>
        <v>58.547912949384454</v>
      </c>
      <c r="P6269" s="36">
        <f t="shared" si="510"/>
        <v>2.5410769356568608E-3</v>
      </c>
      <c r="Q6269" s="36">
        <f t="shared" si="511"/>
        <v>3.0266393842299327E-2</v>
      </c>
    </row>
    <row r="6270" spans="1:17" x14ac:dyDescent="0.3">
      <c r="A6270" s="29">
        <v>2256130</v>
      </c>
      <c r="B6270" s="1">
        <v>136</v>
      </c>
      <c r="C6270" s="1" t="s">
        <v>14</v>
      </c>
      <c r="D6270" s="1" t="s">
        <v>59</v>
      </c>
      <c r="E6270" s="1" t="s">
        <v>60</v>
      </c>
      <c r="F6270" s="47">
        <v>1071</v>
      </c>
      <c r="G6270" s="34">
        <v>1708.14</v>
      </c>
      <c r="H6270" s="1" t="s">
        <v>218</v>
      </c>
      <c r="I6270" s="34">
        <v>1.7673999999999999E-2</v>
      </c>
      <c r="J6270" s="34">
        <v>1298.0469000000001</v>
      </c>
      <c r="K6270" s="35" t="str">
        <f t="shared" si="507"/>
        <v>Leenderbos, Groote Heide &amp; De Plateaux_H9190</v>
      </c>
      <c r="L6270" s="36">
        <f>VLOOKUP(D6270,DATA!A:F,5,FALSE)</f>
        <v>1.3726988247862192E-2</v>
      </c>
      <c r="M6270" s="37">
        <f>VLOOKUP(D6270,DATA!A:F,6,FALSE)</f>
        <v>1285.5</v>
      </c>
      <c r="N6270" s="36">
        <f t="shared" si="508"/>
        <v>99.698631755948128</v>
      </c>
      <c r="O6270" s="36">
        <f t="shared" si="509"/>
        <v>99.698704642001488</v>
      </c>
      <c r="P6270" s="36">
        <f t="shared" si="510"/>
        <v>7.288605335986631E-5</v>
      </c>
      <c r="Q6270" s="36">
        <f t="shared" si="511"/>
        <v>9.4609515617009041E-4</v>
      </c>
    </row>
    <row r="6271" spans="1:17" x14ac:dyDescent="0.3">
      <c r="A6271" s="30">
        <v>2256136</v>
      </c>
      <c r="B6271" s="14">
        <v>136</v>
      </c>
      <c r="C6271" s="14" t="s">
        <v>14</v>
      </c>
      <c r="D6271" s="14" t="s">
        <v>55</v>
      </c>
      <c r="E6271" s="14" t="s">
        <v>56</v>
      </c>
      <c r="F6271" s="48">
        <v>500</v>
      </c>
      <c r="G6271" s="38">
        <v>1177.1099999999999</v>
      </c>
      <c r="H6271" s="14" t="s">
        <v>218</v>
      </c>
      <c r="I6271" s="38">
        <v>1.17798E-2</v>
      </c>
      <c r="J6271" s="38">
        <v>4060.9940000000001</v>
      </c>
      <c r="K6271" s="39" t="str">
        <f t="shared" si="507"/>
        <v>Leenderbos, Groote Heide &amp; De Plateaux_H3130</v>
      </c>
      <c r="L6271" s="40">
        <f>VLOOKUP(D6271,DATA!A:F,5,FALSE)</f>
        <v>0</v>
      </c>
      <c r="M6271" s="41">
        <f>VLOOKUP(D6271,DATA!A:F,6,FALSE)</f>
        <v>3.5</v>
      </c>
      <c r="N6271" s="40">
        <f t="shared" si="508"/>
        <v>50</v>
      </c>
      <c r="O6271" s="40">
        <f t="shared" si="509"/>
        <v>50</v>
      </c>
      <c r="P6271" s="40">
        <f t="shared" ref="P6271:P6272" si="512">J6271/10000*I6271</f>
        <v>4.7837697121200003E-3</v>
      </c>
      <c r="Q6271" s="40">
        <f t="shared" ref="Q6271:Q6272" si="513">IF(AND(H6271&lt;&gt;"below",I6271&gt;=0.005),M6271*P6271,0)</f>
        <v>1.674319399242E-2</v>
      </c>
    </row>
    <row r="6272" spans="1:17" x14ac:dyDescent="0.3">
      <c r="A6272" s="30">
        <v>2256137</v>
      </c>
      <c r="B6272" s="14">
        <v>136</v>
      </c>
      <c r="C6272" s="14" t="s">
        <v>14</v>
      </c>
      <c r="D6272" s="14" t="s">
        <v>55</v>
      </c>
      <c r="E6272" s="14" t="s">
        <v>56</v>
      </c>
      <c r="F6272" s="48">
        <v>500</v>
      </c>
      <c r="G6272" s="38">
        <v>1065.92</v>
      </c>
      <c r="H6272" s="14" t="s">
        <v>218</v>
      </c>
      <c r="I6272" s="38">
        <v>1.0572700000000001E-2</v>
      </c>
      <c r="J6272" s="38">
        <v>3843.8105</v>
      </c>
      <c r="K6272" s="39" t="str">
        <f t="shared" si="507"/>
        <v>Leenderbos, Groote Heide &amp; De Plateaux_H3130</v>
      </c>
      <c r="L6272" s="40">
        <f>VLOOKUP(D6272,DATA!A:F,5,FALSE)</f>
        <v>0</v>
      </c>
      <c r="M6272" s="41">
        <f>VLOOKUP(D6272,DATA!A:F,6,FALSE)</f>
        <v>3.5</v>
      </c>
      <c r="N6272" s="40">
        <f t="shared" si="508"/>
        <v>50</v>
      </c>
      <c r="O6272" s="40">
        <f t="shared" si="509"/>
        <v>50</v>
      </c>
      <c r="P6272" s="40">
        <f t="shared" si="512"/>
        <v>4.0639455273350006E-3</v>
      </c>
      <c r="Q6272" s="40">
        <f t="shared" si="513"/>
        <v>1.4223809345672501E-2</v>
      </c>
    </row>
    <row r="6273" spans="1:17" x14ac:dyDescent="0.3">
      <c r="A6273" s="29">
        <v>2256137</v>
      </c>
      <c r="B6273" s="1">
        <v>136</v>
      </c>
      <c r="C6273" s="1" t="s">
        <v>14</v>
      </c>
      <c r="D6273" s="1" t="s">
        <v>57</v>
      </c>
      <c r="E6273" s="1" t="s">
        <v>58</v>
      </c>
      <c r="F6273" s="47">
        <v>714</v>
      </c>
      <c r="G6273" s="34">
        <v>1065.92</v>
      </c>
      <c r="H6273" s="1" t="s">
        <v>218</v>
      </c>
      <c r="I6273" s="34">
        <v>1.0572700000000001E-2</v>
      </c>
      <c r="J6273" s="34">
        <v>741.44073000000003</v>
      </c>
      <c r="K6273" s="35" t="str">
        <f t="shared" si="507"/>
        <v>Leenderbos, Groote Heide &amp; De Plateaux_H3160</v>
      </c>
      <c r="L6273" s="36">
        <f>VLOOKUP(D6273,DATA!A:F,5,FALSE)</f>
        <v>1.0986712608830001E-2</v>
      </c>
      <c r="M6273" s="37">
        <f>VLOOKUP(D6273,DATA!A:F,6,FALSE)</f>
        <v>982</v>
      </c>
      <c r="N6273" s="36">
        <f t="shared" si="508"/>
        <v>71.545044621526301</v>
      </c>
      <c r="O6273" s="36">
        <f t="shared" si="509"/>
        <v>71.547409344508466</v>
      </c>
      <c r="P6273" s="36">
        <f t="shared" si="510"/>
        <v>2.3647229821648352E-3</v>
      </c>
      <c r="Q6273" s="36">
        <f t="shared" si="511"/>
        <v>1.7533019341440727E-2</v>
      </c>
    </row>
    <row r="6274" spans="1:17" x14ac:dyDescent="0.3">
      <c r="A6274" s="29">
        <v>2256137</v>
      </c>
      <c r="B6274" s="1">
        <v>136</v>
      </c>
      <c r="C6274" s="1" t="s">
        <v>14</v>
      </c>
      <c r="D6274" s="1" t="s">
        <v>53</v>
      </c>
      <c r="E6274" s="1" t="s">
        <v>54</v>
      </c>
      <c r="F6274" s="47">
        <v>714</v>
      </c>
      <c r="G6274" s="34">
        <v>1065.92</v>
      </c>
      <c r="H6274" s="1" t="s">
        <v>218</v>
      </c>
      <c r="I6274" s="34">
        <v>1.0572700000000001E-2</v>
      </c>
      <c r="J6274" s="34">
        <v>2.1165383000000002</v>
      </c>
      <c r="K6274" s="35" t="str">
        <f t="shared" si="507"/>
        <v>Leenderbos, Groote Heide &amp; De Plateaux_H4030</v>
      </c>
      <c r="L6274" s="36">
        <f>VLOOKUP(D6274,DATA!A:F,5,FALSE)</f>
        <v>1.0986712608830001E-2</v>
      </c>
      <c r="M6274" s="37">
        <f>VLOOKUP(D6274,DATA!A:F,6,FALSE)</f>
        <v>982</v>
      </c>
      <c r="N6274" s="36">
        <f t="shared" si="508"/>
        <v>71.545044621526301</v>
      </c>
      <c r="O6274" s="36">
        <f t="shared" si="509"/>
        <v>71.547409344508466</v>
      </c>
      <c r="P6274" s="36">
        <f t="shared" si="510"/>
        <v>2.3647229821648352E-3</v>
      </c>
      <c r="Q6274" s="36">
        <f t="shared" si="511"/>
        <v>5.0050267606420913E-5</v>
      </c>
    </row>
    <row r="6275" spans="1:17" x14ac:dyDescent="0.3">
      <c r="A6275" s="29">
        <v>2256140</v>
      </c>
      <c r="B6275" s="1">
        <v>136</v>
      </c>
      <c r="C6275" s="1" t="s">
        <v>14</v>
      </c>
      <c r="D6275" s="1" t="s">
        <v>57</v>
      </c>
      <c r="E6275" s="1" t="s">
        <v>58</v>
      </c>
      <c r="F6275" s="47">
        <v>714</v>
      </c>
      <c r="G6275" s="34">
        <v>1104.04</v>
      </c>
      <c r="H6275" s="1" t="s">
        <v>218</v>
      </c>
      <c r="I6275" s="34">
        <v>1.00263E-2</v>
      </c>
      <c r="J6275" s="34">
        <v>1450.9584</v>
      </c>
      <c r="K6275" s="35" t="str">
        <f t="shared" ref="K6275:K6338" si="514">_xlfn.CONCAT(C6275,"_",D6275)</f>
        <v>Leenderbos, Groote Heide &amp; De Plateaux_H3160</v>
      </c>
      <c r="L6275" s="36">
        <f>VLOOKUP(D6275,DATA!A:F,5,FALSE)</f>
        <v>1.0986712608830001E-2</v>
      </c>
      <c r="M6275" s="37">
        <f>VLOOKUP(D6275,DATA!A:F,6,FALSE)</f>
        <v>982</v>
      </c>
      <c r="N6275" s="36">
        <f t="shared" ref="N6275:N6338" si="515">100/(1+EXP(-L6275*(G6275-M6275)))</f>
        <v>79.262449591960177</v>
      </c>
      <c r="O6275" s="36">
        <f t="shared" ref="O6275:O6338" si="516">100/(1+EXP(-L6275*((G6275+I6275)-M6275)))</f>
        <v>79.264260178989147</v>
      </c>
      <c r="P6275" s="36">
        <f t="shared" ref="P6275:P6338" si="517">O6275-N6275</f>
        <v>1.8105870289701897E-3</v>
      </c>
      <c r="Q6275" s="36">
        <f t="shared" ref="Q6275:Q6338" si="518">IF(AND(H6275&lt;&gt;"below",I6275&gt;=0.005),J6275*P6275/100,0)</f>
        <v>2.6270864586153402E-2</v>
      </c>
    </row>
    <row r="6276" spans="1:17" x14ac:dyDescent="0.3">
      <c r="A6276" s="29">
        <v>2256143</v>
      </c>
      <c r="B6276" s="1">
        <v>136</v>
      </c>
      <c r="C6276" s="1" t="s">
        <v>14</v>
      </c>
      <c r="D6276" s="1" t="s">
        <v>63</v>
      </c>
      <c r="E6276" s="1" t="s">
        <v>64</v>
      </c>
      <c r="F6276" s="47">
        <v>714</v>
      </c>
      <c r="G6276" s="34">
        <v>1399.77</v>
      </c>
      <c r="H6276" s="1" t="s">
        <v>218</v>
      </c>
      <c r="I6276" s="34">
        <v>1.34524E-2</v>
      </c>
      <c r="J6276" s="34">
        <v>852.57885999999996</v>
      </c>
      <c r="K6276" s="35" t="str">
        <f t="shared" si="514"/>
        <v>Leenderbos, Groote Heide &amp; De Plateaux_H2310</v>
      </c>
      <c r="L6276" s="36">
        <f>VLOOKUP(D6276,DATA!A:F,5,FALSE)</f>
        <v>1.0986712608830001E-2</v>
      </c>
      <c r="M6276" s="37">
        <f>VLOOKUP(D6276,DATA!A:F,6,FALSE)</f>
        <v>982</v>
      </c>
      <c r="N6276" s="36">
        <f t="shared" si="515"/>
        <v>98.994837942068088</v>
      </c>
      <c r="O6276" s="36">
        <f t="shared" si="516"/>
        <v>98.99498499873701</v>
      </c>
      <c r="P6276" s="36">
        <f t="shared" si="517"/>
        <v>1.4705666892211866E-4</v>
      </c>
      <c r="Q6276" s="36">
        <f t="shared" si="518"/>
        <v>1.2537740714501735E-3</v>
      </c>
    </row>
    <row r="6277" spans="1:17" x14ac:dyDescent="0.3">
      <c r="A6277" s="29">
        <v>2256144</v>
      </c>
      <c r="B6277" s="1">
        <v>136</v>
      </c>
      <c r="C6277" s="1" t="s">
        <v>14</v>
      </c>
      <c r="D6277" s="1" t="s">
        <v>63</v>
      </c>
      <c r="E6277" s="1" t="s">
        <v>64</v>
      </c>
      <c r="F6277" s="47">
        <v>714</v>
      </c>
      <c r="G6277" s="34">
        <v>1626.74</v>
      </c>
      <c r="H6277" s="1" t="s">
        <v>218</v>
      </c>
      <c r="I6277" s="34">
        <v>1.4978999999999999E-2</v>
      </c>
      <c r="J6277" s="34">
        <v>311.04462000000001</v>
      </c>
      <c r="K6277" s="35" t="str">
        <f t="shared" si="514"/>
        <v>Leenderbos, Groote Heide &amp; De Plateaux_H2310</v>
      </c>
      <c r="L6277" s="36">
        <f>VLOOKUP(D6277,DATA!A:F,5,FALSE)</f>
        <v>1.0986712608830001E-2</v>
      </c>
      <c r="M6277" s="37">
        <f>VLOOKUP(D6277,DATA!A:F,6,FALSE)</f>
        <v>982</v>
      </c>
      <c r="N6277" s="36">
        <f t="shared" si="515"/>
        <v>99.916193216044149</v>
      </c>
      <c r="O6277" s="36">
        <f t="shared" si="516"/>
        <v>99.916206995433271</v>
      </c>
      <c r="P6277" s="36">
        <f t="shared" si="517"/>
        <v>1.3779389121282293E-5</v>
      </c>
      <c r="Q6277" s="36">
        <f t="shared" si="518"/>
        <v>4.2860048530613847E-5</v>
      </c>
    </row>
    <row r="6278" spans="1:17" x14ac:dyDescent="0.3">
      <c r="A6278" s="30">
        <v>2257666</v>
      </c>
      <c r="B6278" s="14">
        <v>136</v>
      </c>
      <c r="C6278" s="14" t="s">
        <v>14</v>
      </c>
      <c r="D6278" s="14" t="s">
        <v>55</v>
      </c>
      <c r="E6278" s="14" t="s">
        <v>56</v>
      </c>
      <c r="F6278" s="48">
        <v>500</v>
      </c>
      <c r="G6278" s="38">
        <v>1104.03</v>
      </c>
      <c r="H6278" s="14" t="s">
        <v>218</v>
      </c>
      <c r="I6278" s="38">
        <v>1.11485E-2</v>
      </c>
      <c r="J6278" s="38">
        <v>1953.1484</v>
      </c>
      <c r="K6278" s="39" t="str">
        <f t="shared" si="514"/>
        <v>Leenderbos, Groote Heide &amp; De Plateaux_H3130</v>
      </c>
      <c r="L6278" s="40">
        <f>VLOOKUP(D6278,DATA!A:F,5,FALSE)</f>
        <v>0</v>
      </c>
      <c r="M6278" s="41">
        <f>VLOOKUP(D6278,DATA!A:F,6,FALSE)</f>
        <v>3.5</v>
      </c>
      <c r="N6278" s="40">
        <f t="shared" si="515"/>
        <v>50</v>
      </c>
      <c r="O6278" s="40">
        <f t="shared" si="516"/>
        <v>50</v>
      </c>
      <c r="P6278" s="40">
        <f>J6278/10000*I6278</f>
        <v>2.1774674937400005E-3</v>
      </c>
      <c r="Q6278" s="40">
        <f>IF(AND(H6278&lt;&gt;"below",I6278&gt;=0.005),M6278*P6278,0)</f>
        <v>7.6211362280900015E-3</v>
      </c>
    </row>
    <row r="6279" spans="1:17" x14ac:dyDescent="0.3">
      <c r="A6279" s="29">
        <v>2257666</v>
      </c>
      <c r="B6279" s="1">
        <v>136</v>
      </c>
      <c r="C6279" s="1" t="s">
        <v>14</v>
      </c>
      <c r="D6279" s="1" t="s">
        <v>53</v>
      </c>
      <c r="E6279" s="1" t="s">
        <v>54</v>
      </c>
      <c r="F6279" s="47">
        <v>714</v>
      </c>
      <c r="G6279" s="34">
        <v>1104.03</v>
      </c>
      <c r="H6279" s="1" t="s">
        <v>218</v>
      </c>
      <c r="I6279" s="34">
        <v>1.11485E-2</v>
      </c>
      <c r="J6279" s="34">
        <v>1250.8972000000001</v>
      </c>
      <c r="K6279" s="35" t="str">
        <f t="shared" si="514"/>
        <v>Leenderbos, Groote Heide &amp; De Plateaux_H4030</v>
      </c>
      <c r="L6279" s="36">
        <f>VLOOKUP(D6279,DATA!A:F,5,FALSE)</f>
        <v>1.0986712608830001E-2</v>
      </c>
      <c r="M6279" s="37">
        <f>VLOOKUP(D6279,DATA!A:F,6,FALSE)</f>
        <v>982</v>
      </c>
      <c r="N6279" s="36">
        <f t="shared" si="515"/>
        <v>79.26064363801315</v>
      </c>
      <c r="O6279" s="36">
        <f t="shared" si="516"/>
        <v>79.26265699833705</v>
      </c>
      <c r="P6279" s="36">
        <f t="shared" si="517"/>
        <v>2.0133603239003151E-3</v>
      </c>
      <c r="Q6279" s="36">
        <f t="shared" si="518"/>
        <v>2.5185067917579972E-2</v>
      </c>
    </row>
    <row r="6280" spans="1:17" x14ac:dyDescent="0.3">
      <c r="A6280" s="29">
        <v>2257669</v>
      </c>
      <c r="B6280" s="1">
        <v>136</v>
      </c>
      <c r="C6280" s="1" t="s">
        <v>14</v>
      </c>
      <c r="D6280" s="1" t="s">
        <v>63</v>
      </c>
      <c r="E6280" s="1" t="s">
        <v>64</v>
      </c>
      <c r="F6280" s="47">
        <v>714</v>
      </c>
      <c r="G6280" s="34">
        <v>1279.94</v>
      </c>
      <c r="H6280" s="1" t="s">
        <v>218</v>
      </c>
      <c r="I6280" s="34">
        <v>1.11425E-2</v>
      </c>
      <c r="J6280" s="34">
        <v>1108.7615000000001</v>
      </c>
      <c r="K6280" s="35" t="str">
        <f t="shared" si="514"/>
        <v>Leenderbos, Groote Heide &amp; De Plateaux_H2310</v>
      </c>
      <c r="L6280" s="36">
        <f>VLOOKUP(D6280,DATA!A:F,5,FALSE)</f>
        <v>1.0986712608830001E-2</v>
      </c>
      <c r="M6280" s="37">
        <f>VLOOKUP(D6280,DATA!A:F,6,FALSE)</f>
        <v>982</v>
      </c>
      <c r="N6280" s="36">
        <f t="shared" si="515"/>
        <v>96.350425250652464</v>
      </c>
      <c r="O6280" s="36">
        <f t="shared" si="516"/>
        <v>96.350855699613092</v>
      </c>
      <c r="P6280" s="36">
        <f t="shared" si="517"/>
        <v>4.3044896062838234E-4</v>
      </c>
      <c r="Q6280" s="36">
        <f t="shared" si="518"/>
        <v>4.7726523525976616E-3</v>
      </c>
    </row>
    <row r="6281" spans="1:17" x14ac:dyDescent="0.3">
      <c r="A6281" s="29">
        <v>2257669</v>
      </c>
      <c r="B6281" s="1">
        <v>136</v>
      </c>
      <c r="C6281" s="1" t="s">
        <v>14</v>
      </c>
      <c r="D6281" s="1" t="s">
        <v>57</v>
      </c>
      <c r="E6281" s="1" t="s">
        <v>58</v>
      </c>
      <c r="F6281" s="47">
        <v>714</v>
      </c>
      <c r="G6281" s="34">
        <v>1279.94</v>
      </c>
      <c r="H6281" s="1" t="s">
        <v>218</v>
      </c>
      <c r="I6281" s="34">
        <v>1.11425E-2</v>
      </c>
      <c r="J6281" s="34">
        <v>3017.2788</v>
      </c>
      <c r="K6281" s="35" t="str">
        <f t="shared" si="514"/>
        <v>Leenderbos, Groote Heide &amp; De Plateaux_H3160</v>
      </c>
      <c r="L6281" s="36">
        <f>VLOOKUP(D6281,DATA!A:F,5,FALSE)</f>
        <v>1.0986712608830001E-2</v>
      </c>
      <c r="M6281" s="37">
        <f>VLOOKUP(D6281,DATA!A:F,6,FALSE)</f>
        <v>982</v>
      </c>
      <c r="N6281" s="36">
        <f t="shared" si="515"/>
        <v>96.350425250652464</v>
      </c>
      <c r="O6281" s="36">
        <f t="shared" si="516"/>
        <v>96.350855699613092</v>
      </c>
      <c r="P6281" s="36">
        <f t="shared" si="517"/>
        <v>4.3044896062838234E-4</v>
      </c>
      <c r="Q6281" s="36">
        <f t="shared" si="518"/>
        <v>1.2987845233860526E-2</v>
      </c>
    </row>
    <row r="6282" spans="1:17" x14ac:dyDescent="0.3">
      <c r="A6282" s="29">
        <v>2257669</v>
      </c>
      <c r="B6282" s="1">
        <v>136</v>
      </c>
      <c r="C6282" s="1" t="s">
        <v>14</v>
      </c>
      <c r="D6282" s="1" t="s">
        <v>53</v>
      </c>
      <c r="E6282" s="1" t="s">
        <v>54</v>
      </c>
      <c r="F6282" s="47">
        <v>714</v>
      </c>
      <c r="G6282" s="34">
        <v>1279.94</v>
      </c>
      <c r="H6282" s="1" t="s">
        <v>218</v>
      </c>
      <c r="I6282" s="34">
        <v>1.11425E-2</v>
      </c>
      <c r="J6282" s="34">
        <v>212.88120000000001</v>
      </c>
      <c r="K6282" s="35" t="str">
        <f t="shared" si="514"/>
        <v>Leenderbos, Groote Heide &amp; De Plateaux_H4030</v>
      </c>
      <c r="L6282" s="36">
        <f>VLOOKUP(D6282,DATA!A:F,5,FALSE)</f>
        <v>1.0986712608830001E-2</v>
      </c>
      <c r="M6282" s="37">
        <f>VLOOKUP(D6282,DATA!A:F,6,FALSE)</f>
        <v>982</v>
      </c>
      <c r="N6282" s="36">
        <f t="shared" si="515"/>
        <v>96.350425250652464</v>
      </c>
      <c r="O6282" s="36">
        <f t="shared" si="516"/>
        <v>96.350855699613092</v>
      </c>
      <c r="P6282" s="36">
        <f t="shared" si="517"/>
        <v>4.3044896062838234E-4</v>
      </c>
      <c r="Q6282" s="36">
        <f t="shared" si="518"/>
        <v>9.1634491277322791E-4</v>
      </c>
    </row>
    <row r="6283" spans="1:17" x14ac:dyDescent="0.3">
      <c r="A6283" s="29">
        <v>2257670</v>
      </c>
      <c r="B6283" s="1">
        <v>136</v>
      </c>
      <c r="C6283" s="1" t="s">
        <v>14</v>
      </c>
      <c r="D6283" s="1" t="s">
        <v>57</v>
      </c>
      <c r="E6283" s="1" t="s">
        <v>58</v>
      </c>
      <c r="F6283" s="47">
        <v>714</v>
      </c>
      <c r="G6283" s="34">
        <v>899.33</v>
      </c>
      <c r="H6283" s="1" t="s">
        <v>218</v>
      </c>
      <c r="I6283" s="34">
        <v>8.4603000000000005E-3</v>
      </c>
      <c r="J6283" s="34">
        <v>2537.7370000000001</v>
      </c>
      <c r="K6283" s="35" t="str">
        <f t="shared" si="514"/>
        <v>Leenderbos, Groote Heide &amp; De Plateaux_H3160</v>
      </c>
      <c r="L6283" s="36">
        <f>VLOOKUP(D6283,DATA!A:F,5,FALSE)</f>
        <v>1.0986712608830001E-2</v>
      </c>
      <c r="M6283" s="37">
        <f>VLOOKUP(D6283,DATA!A:F,6,FALSE)</f>
        <v>982</v>
      </c>
      <c r="N6283" s="36">
        <f t="shared" si="515"/>
        <v>28.735366557049463</v>
      </c>
      <c r="O6283" s="36">
        <f t="shared" si="516"/>
        <v>28.737270057170086</v>
      </c>
      <c r="P6283" s="36">
        <f t="shared" si="517"/>
        <v>1.9035001206226809E-3</v>
      </c>
      <c r="Q6283" s="36">
        <f t="shared" si="518"/>
        <v>4.8305826856086406E-2</v>
      </c>
    </row>
    <row r="6284" spans="1:17" x14ac:dyDescent="0.3">
      <c r="A6284" s="29">
        <v>2257671</v>
      </c>
      <c r="B6284" s="1">
        <v>136</v>
      </c>
      <c r="C6284" s="1" t="s">
        <v>14</v>
      </c>
      <c r="D6284" s="1" t="s">
        <v>63</v>
      </c>
      <c r="E6284" s="1" t="s">
        <v>64</v>
      </c>
      <c r="F6284" s="47">
        <v>714</v>
      </c>
      <c r="G6284" s="34">
        <v>983.64</v>
      </c>
      <c r="H6284" s="1" t="s">
        <v>218</v>
      </c>
      <c r="I6284" s="34">
        <v>9.5628999999999992E-3</v>
      </c>
      <c r="J6284" s="34">
        <v>1.026885E-3</v>
      </c>
      <c r="K6284" s="35" t="str">
        <f t="shared" si="514"/>
        <v>Leenderbos, Groote Heide &amp; De Plateaux_H2310</v>
      </c>
      <c r="L6284" s="36">
        <f>VLOOKUP(D6284,DATA!A:F,5,FALSE)</f>
        <v>1.0986712608830001E-2</v>
      </c>
      <c r="M6284" s="37">
        <f>VLOOKUP(D6284,DATA!A:F,6,FALSE)</f>
        <v>982</v>
      </c>
      <c r="N6284" s="36">
        <f t="shared" si="515"/>
        <v>50.450443030447786</v>
      </c>
      <c r="O6284" s="36">
        <f t="shared" si="516"/>
        <v>50.453069436877158</v>
      </c>
      <c r="P6284" s="36">
        <f t="shared" si="517"/>
        <v>2.6264064293712863E-3</v>
      </c>
      <c r="Q6284" s="36">
        <f t="shared" si="518"/>
        <v>2.6970173662249333E-8</v>
      </c>
    </row>
    <row r="6285" spans="1:17" x14ac:dyDescent="0.3">
      <c r="A6285" s="29">
        <v>2257671</v>
      </c>
      <c r="B6285" s="1">
        <v>136</v>
      </c>
      <c r="C6285" s="1" t="s">
        <v>14</v>
      </c>
      <c r="D6285" s="1" t="s">
        <v>53</v>
      </c>
      <c r="E6285" s="1" t="s">
        <v>54</v>
      </c>
      <c r="F6285" s="47">
        <v>714</v>
      </c>
      <c r="G6285" s="34">
        <v>983.64</v>
      </c>
      <c r="H6285" s="1" t="s">
        <v>218</v>
      </c>
      <c r="I6285" s="34">
        <v>9.5628999999999992E-3</v>
      </c>
      <c r="J6285" s="34">
        <v>384.66525000000001</v>
      </c>
      <c r="K6285" s="35" t="str">
        <f t="shared" si="514"/>
        <v>Leenderbos, Groote Heide &amp; De Plateaux_H4030</v>
      </c>
      <c r="L6285" s="36">
        <f>VLOOKUP(D6285,DATA!A:F,5,FALSE)</f>
        <v>1.0986712608830001E-2</v>
      </c>
      <c r="M6285" s="37">
        <f>VLOOKUP(D6285,DATA!A:F,6,FALSE)</f>
        <v>982</v>
      </c>
      <c r="N6285" s="36">
        <f t="shared" si="515"/>
        <v>50.450443030447786</v>
      </c>
      <c r="O6285" s="36">
        <f t="shared" si="516"/>
        <v>50.453069436877158</v>
      </c>
      <c r="P6285" s="36">
        <f t="shared" si="517"/>
        <v>2.6264064293712863E-3</v>
      </c>
      <c r="Q6285" s="36">
        <f t="shared" si="518"/>
        <v>1.0102872857557132E-2</v>
      </c>
    </row>
    <row r="6286" spans="1:17" x14ac:dyDescent="0.3">
      <c r="A6286" s="29">
        <v>2257672</v>
      </c>
      <c r="B6286" s="1">
        <v>136</v>
      </c>
      <c r="C6286" s="1" t="s">
        <v>14</v>
      </c>
      <c r="D6286" s="1" t="s">
        <v>63</v>
      </c>
      <c r="E6286" s="1" t="s">
        <v>64</v>
      </c>
      <c r="F6286" s="47">
        <v>714</v>
      </c>
      <c r="G6286" s="34">
        <v>1141.77</v>
      </c>
      <c r="H6286" s="1" t="s">
        <v>218</v>
      </c>
      <c r="I6286" s="34">
        <v>1.0922299999999999E-2</v>
      </c>
      <c r="J6286" s="34">
        <v>3661.7620000000002</v>
      </c>
      <c r="K6286" s="35" t="str">
        <f t="shared" si="514"/>
        <v>Leenderbos, Groote Heide &amp; De Plateaux_H2310</v>
      </c>
      <c r="L6286" s="36">
        <f>VLOOKUP(D6286,DATA!A:F,5,FALSE)</f>
        <v>1.0986712608830001E-2</v>
      </c>
      <c r="M6286" s="37">
        <f>VLOOKUP(D6286,DATA!A:F,6,FALSE)</f>
        <v>982</v>
      </c>
      <c r="N6286" s="36">
        <f t="shared" si="515"/>
        <v>85.262595578368817</v>
      </c>
      <c r="O6286" s="36">
        <f t="shared" si="516"/>
        <v>85.264103375938262</v>
      </c>
      <c r="P6286" s="36">
        <f t="shared" si="517"/>
        <v>1.5077975694453016E-3</v>
      </c>
      <c r="Q6286" s="36">
        <f t="shared" si="518"/>
        <v>5.5211958434871672E-2</v>
      </c>
    </row>
    <row r="6287" spans="1:17" x14ac:dyDescent="0.3">
      <c r="A6287" s="29">
        <v>2257672</v>
      </c>
      <c r="B6287" s="1">
        <v>136</v>
      </c>
      <c r="C6287" s="1" t="s">
        <v>14</v>
      </c>
      <c r="D6287" s="1" t="s">
        <v>53</v>
      </c>
      <c r="E6287" s="1" t="s">
        <v>54</v>
      </c>
      <c r="F6287" s="47">
        <v>714</v>
      </c>
      <c r="G6287" s="34">
        <v>1141.77</v>
      </c>
      <c r="H6287" s="1" t="s">
        <v>218</v>
      </c>
      <c r="I6287" s="34">
        <v>1.0922299999999999E-2</v>
      </c>
      <c r="J6287" s="34">
        <v>431.09039999999999</v>
      </c>
      <c r="K6287" s="35" t="str">
        <f t="shared" si="514"/>
        <v>Leenderbos, Groote Heide &amp; De Plateaux_H4030</v>
      </c>
      <c r="L6287" s="36">
        <f>VLOOKUP(D6287,DATA!A:F,5,FALSE)</f>
        <v>1.0986712608830001E-2</v>
      </c>
      <c r="M6287" s="37">
        <f>VLOOKUP(D6287,DATA!A:F,6,FALSE)</f>
        <v>982</v>
      </c>
      <c r="N6287" s="36">
        <f t="shared" si="515"/>
        <v>85.262595578368817</v>
      </c>
      <c r="O6287" s="36">
        <f t="shared" si="516"/>
        <v>85.264103375938262</v>
      </c>
      <c r="P6287" s="36">
        <f t="shared" si="517"/>
        <v>1.5077975694453016E-3</v>
      </c>
      <c r="Q6287" s="36">
        <f t="shared" si="518"/>
        <v>6.4999705733120279E-3</v>
      </c>
    </row>
    <row r="6288" spans="1:17" x14ac:dyDescent="0.3">
      <c r="A6288" s="29">
        <v>2257673</v>
      </c>
      <c r="B6288" s="1">
        <v>136</v>
      </c>
      <c r="C6288" s="1" t="s">
        <v>14</v>
      </c>
      <c r="D6288" s="1" t="s">
        <v>63</v>
      </c>
      <c r="E6288" s="1" t="s">
        <v>64</v>
      </c>
      <c r="F6288" s="47">
        <v>714</v>
      </c>
      <c r="G6288" s="34">
        <v>1181.46</v>
      </c>
      <c r="H6288" s="1" t="s">
        <v>218</v>
      </c>
      <c r="I6288" s="34">
        <v>1.13048E-2</v>
      </c>
      <c r="J6288" s="34">
        <v>4303.4687999999996</v>
      </c>
      <c r="K6288" s="35" t="str">
        <f t="shared" si="514"/>
        <v>Leenderbos, Groote Heide &amp; De Plateaux_H2310</v>
      </c>
      <c r="L6288" s="36">
        <f>VLOOKUP(D6288,DATA!A:F,5,FALSE)</f>
        <v>1.0986712608830001E-2</v>
      </c>
      <c r="M6288" s="37">
        <f>VLOOKUP(D6288,DATA!A:F,6,FALSE)</f>
        <v>982</v>
      </c>
      <c r="N6288" s="36">
        <f t="shared" si="515"/>
        <v>89.94754421474903</v>
      </c>
      <c r="O6288" s="36">
        <f t="shared" si="516"/>
        <v>89.948667191026317</v>
      </c>
      <c r="P6288" s="36">
        <f t="shared" si="517"/>
        <v>1.1229762772870799E-3</v>
      </c>
      <c r="Q6288" s="36">
        <f t="shared" si="518"/>
        <v>4.8326933724450967E-2</v>
      </c>
    </row>
    <row r="6289" spans="1:17" x14ac:dyDescent="0.3">
      <c r="A6289" s="29">
        <v>2257674</v>
      </c>
      <c r="B6289" s="1">
        <v>136</v>
      </c>
      <c r="C6289" s="1" t="s">
        <v>14</v>
      </c>
      <c r="D6289" s="1" t="s">
        <v>63</v>
      </c>
      <c r="E6289" s="1" t="s">
        <v>64</v>
      </c>
      <c r="F6289" s="47">
        <v>714</v>
      </c>
      <c r="G6289" s="34">
        <v>1567.28</v>
      </c>
      <c r="H6289" s="1" t="s">
        <v>218</v>
      </c>
      <c r="I6289" s="34">
        <v>1.4468999999999999E-2</v>
      </c>
      <c r="J6289" s="34">
        <v>150.22218000000001</v>
      </c>
      <c r="K6289" s="35" t="str">
        <f t="shared" si="514"/>
        <v>Leenderbos, Groote Heide &amp; De Plateaux_H2310</v>
      </c>
      <c r="L6289" s="36">
        <f>VLOOKUP(D6289,DATA!A:F,5,FALSE)</f>
        <v>1.0986712608830001E-2</v>
      </c>
      <c r="M6289" s="37">
        <f>VLOOKUP(D6289,DATA!A:F,6,FALSE)</f>
        <v>982</v>
      </c>
      <c r="N6289" s="36">
        <f t="shared" si="515"/>
        <v>99.839063215502776</v>
      </c>
      <c r="O6289" s="36">
        <f t="shared" si="516"/>
        <v>99.839088755902551</v>
      </c>
      <c r="P6289" s="36">
        <f t="shared" si="517"/>
        <v>2.5540399775536571E-5</v>
      </c>
      <c r="Q6289" s="36">
        <f t="shared" si="518"/>
        <v>3.8367345323526149E-5</v>
      </c>
    </row>
    <row r="6290" spans="1:17" x14ac:dyDescent="0.3">
      <c r="A6290" s="29">
        <v>2259194</v>
      </c>
      <c r="B6290" s="1">
        <v>136</v>
      </c>
      <c r="C6290" s="1" t="s">
        <v>14</v>
      </c>
      <c r="D6290" s="1" t="s">
        <v>53</v>
      </c>
      <c r="E6290" s="1" t="s">
        <v>54</v>
      </c>
      <c r="F6290" s="47">
        <v>714</v>
      </c>
      <c r="G6290" s="34">
        <v>1179.75</v>
      </c>
      <c r="H6290" s="1" t="s">
        <v>218</v>
      </c>
      <c r="I6290" s="34">
        <v>1.18557E-2</v>
      </c>
      <c r="J6290" s="34">
        <v>1069.2403999999999</v>
      </c>
      <c r="K6290" s="35" t="str">
        <f t="shared" si="514"/>
        <v>Leenderbos, Groote Heide &amp; De Plateaux_H4030</v>
      </c>
      <c r="L6290" s="36">
        <f>VLOOKUP(D6290,DATA!A:F,5,FALSE)</f>
        <v>1.0986712608830001E-2</v>
      </c>
      <c r="M6290" s="37">
        <f>VLOOKUP(D6290,DATA!A:F,6,FALSE)</f>
        <v>982</v>
      </c>
      <c r="N6290" s="36">
        <f t="shared" si="515"/>
        <v>89.776391345728172</v>
      </c>
      <c r="O6290" s="36">
        <f t="shared" si="516"/>
        <v>89.777586816124014</v>
      </c>
      <c r="P6290" s="36">
        <f t="shared" si="517"/>
        <v>1.1954703958423352E-3</v>
      </c>
      <c r="Q6290" s="36">
        <f t="shared" si="518"/>
        <v>1.2782452442386167E-2</v>
      </c>
    </row>
    <row r="6291" spans="1:17" x14ac:dyDescent="0.3">
      <c r="A6291" s="29">
        <v>2259195</v>
      </c>
      <c r="B6291" s="1">
        <v>136</v>
      </c>
      <c r="C6291" s="1" t="s">
        <v>14</v>
      </c>
      <c r="D6291" s="1" t="s">
        <v>53</v>
      </c>
      <c r="E6291" s="1" t="s">
        <v>54</v>
      </c>
      <c r="F6291" s="47">
        <v>714</v>
      </c>
      <c r="G6291" s="34">
        <v>1110.74</v>
      </c>
      <c r="H6291" s="1" t="s">
        <v>218</v>
      </c>
      <c r="I6291" s="34">
        <v>1.10615E-2</v>
      </c>
      <c r="J6291" s="34">
        <v>3551.114</v>
      </c>
      <c r="K6291" s="35" t="str">
        <f t="shared" si="514"/>
        <v>Leenderbos, Groote Heide &amp; De Plateaux_H4030</v>
      </c>
      <c r="L6291" s="36">
        <f>VLOOKUP(D6291,DATA!A:F,5,FALSE)</f>
        <v>1.0986712608830001E-2</v>
      </c>
      <c r="M6291" s="37">
        <f>VLOOKUP(D6291,DATA!A:F,6,FALSE)</f>
        <v>982</v>
      </c>
      <c r="N6291" s="36">
        <f t="shared" si="515"/>
        <v>80.446363345791156</v>
      </c>
      <c r="O6291" s="36">
        <f t="shared" si="516"/>
        <v>80.448274957471014</v>
      </c>
      <c r="P6291" s="36">
        <f t="shared" si="517"/>
        <v>1.9116116798585381E-3</v>
      </c>
      <c r="Q6291" s="36">
        <f t="shared" si="518"/>
        <v>6.788350998909172E-2</v>
      </c>
    </row>
    <row r="6292" spans="1:17" x14ac:dyDescent="0.3">
      <c r="A6292" s="29">
        <v>2259197</v>
      </c>
      <c r="B6292" s="1">
        <v>136</v>
      </c>
      <c r="C6292" s="1" t="s">
        <v>14</v>
      </c>
      <c r="D6292" s="1" t="s">
        <v>53</v>
      </c>
      <c r="E6292" s="1" t="s">
        <v>54</v>
      </c>
      <c r="F6292" s="47">
        <v>714</v>
      </c>
      <c r="G6292" s="34">
        <v>1488.26</v>
      </c>
      <c r="H6292" s="1" t="s">
        <v>218</v>
      </c>
      <c r="I6292" s="34">
        <v>1.31027E-2</v>
      </c>
      <c r="J6292" s="34">
        <v>1313.7915</v>
      </c>
      <c r="K6292" s="35" t="str">
        <f t="shared" si="514"/>
        <v>Leenderbos, Groote Heide &amp; De Plateaux_H4030</v>
      </c>
      <c r="L6292" s="36">
        <f>VLOOKUP(D6292,DATA!A:F,5,FALSE)</f>
        <v>1.0986712608830001E-2</v>
      </c>
      <c r="M6292" s="37">
        <f>VLOOKUP(D6292,DATA!A:F,6,FALSE)</f>
        <v>982</v>
      </c>
      <c r="N6292" s="36">
        <f t="shared" si="515"/>
        <v>99.617411836093936</v>
      </c>
      <c r="O6292" s="36">
        <f t="shared" si="516"/>
        <v>99.617466697170542</v>
      </c>
      <c r="P6292" s="36">
        <f t="shared" si="517"/>
        <v>5.4861076606016468E-5</v>
      </c>
      <c r="Q6292" s="36">
        <f t="shared" si="518"/>
        <v>7.2076016125833284E-4</v>
      </c>
    </row>
    <row r="6293" spans="1:17" x14ac:dyDescent="0.3">
      <c r="A6293" s="29">
        <v>2259198</v>
      </c>
      <c r="B6293" s="1">
        <v>136</v>
      </c>
      <c r="C6293" s="1" t="s">
        <v>14</v>
      </c>
      <c r="D6293" s="1" t="s">
        <v>63</v>
      </c>
      <c r="E6293" s="1" t="s">
        <v>64</v>
      </c>
      <c r="F6293" s="47">
        <v>714</v>
      </c>
      <c r="G6293" s="34">
        <v>962.34</v>
      </c>
      <c r="H6293" s="1" t="s">
        <v>218</v>
      </c>
      <c r="I6293" s="34">
        <v>9.0521000000000004E-3</v>
      </c>
      <c r="J6293" s="34">
        <v>254.05915999999999</v>
      </c>
      <c r="K6293" s="35" t="str">
        <f t="shared" si="514"/>
        <v>Leenderbos, Groote Heide &amp; De Plateaux_H2310</v>
      </c>
      <c r="L6293" s="36">
        <f>VLOOKUP(D6293,DATA!A:F,5,FALSE)</f>
        <v>1.0986712608830001E-2</v>
      </c>
      <c r="M6293" s="37">
        <f>VLOOKUP(D6293,DATA!A:F,6,FALSE)</f>
        <v>982</v>
      </c>
      <c r="N6293" s="36">
        <f t="shared" si="515"/>
        <v>44.620928101912625</v>
      </c>
      <c r="O6293" s="36">
        <f t="shared" si="516"/>
        <v>44.623385659496293</v>
      </c>
      <c r="P6293" s="36">
        <f t="shared" si="517"/>
        <v>2.4575575836678354E-3</v>
      </c>
      <c r="Q6293" s="36">
        <f t="shared" si="518"/>
        <v>6.2436501535827992E-3</v>
      </c>
    </row>
    <row r="6294" spans="1:17" x14ac:dyDescent="0.3">
      <c r="A6294" s="29">
        <v>2259198</v>
      </c>
      <c r="B6294" s="1">
        <v>136</v>
      </c>
      <c r="C6294" s="1" t="s">
        <v>14</v>
      </c>
      <c r="D6294" s="1" t="s">
        <v>57</v>
      </c>
      <c r="E6294" s="1" t="s">
        <v>58</v>
      </c>
      <c r="F6294" s="47">
        <v>714</v>
      </c>
      <c r="G6294" s="34">
        <v>962.34</v>
      </c>
      <c r="H6294" s="1" t="s">
        <v>218</v>
      </c>
      <c r="I6294" s="34">
        <v>9.0521000000000004E-3</v>
      </c>
      <c r="J6294" s="34">
        <v>6304.9409999999998</v>
      </c>
      <c r="K6294" s="35" t="str">
        <f t="shared" si="514"/>
        <v>Leenderbos, Groote Heide &amp; De Plateaux_H3160</v>
      </c>
      <c r="L6294" s="36">
        <f>VLOOKUP(D6294,DATA!A:F,5,FALSE)</f>
        <v>1.0986712608830001E-2</v>
      </c>
      <c r="M6294" s="37">
        <f>VLOOKUP(D6294,DATA!A:F,6,FALSE)</f>
        <v>982</v>
      </c>
      <c r="N6294" s="36">
        <f t="shared" si="515"/>
        <v>44.620928101912625</v>
      </c>
      <c r="O6294" s="36">
        <f t="shared" si="516"/>
        <v>44.623385659496293</v>
      </c>
      <c r="P6294" s="36">
        <f t="shared" si="517"/>
        <v>2.4575575836678354E-3</v>
      </c>
      <c r="Q6294" s="36">
        <f t="shared" si="518"/>
        <v>0.15494755569128266</v>
      </c>
    </row>
    <row r="6295" spans="1:17" x14ac:dyDescent="0.3">
      <c r="A6295" s="29">
        <v>2259199</v>
      </c>
      <c r="B6295" s="1">
        <v>136</v>
      </c>
      <c r="C6295" s="1" t="s">
        <v>14</v>
      </c>
      <c r="D6295" s="1" t="s">
        <v>63</v>
      </c>
      <c r="E6295" s="1" t="s">
        <v>64</v>
      </c>
      <c r="F6295" s="47">
        <v>714</v>
      </c>
      <c r="G6295" s="34">
        <v>895.58</v>
      </c>
      <c r="H6295" s="1" t="s">
        <v>218</v>
      </c>
      <c r="I6295" s="34">
        <v>8.5690000000000002E-3</v>
      </c>
      <c r="J6295" s="34">
        <v>1166.6385</v>
      </c>
      <c r="K6295" s="35" t="str">
        <f t="shared" si="514"/>
        <v>Leenderbos, Groote Heide &amp; De Plateaux_H2310</v>
      </c>
      <c r="L6295" s="36">
        <f>VLOOKUP(D6295,DATA!A:F,5,FALSE)</f>
        <v>1.0986712608830001E-2</v>
      </c>
      <c r="M6295" s="37">
        <f>VLOOKUP(D6295,DATA!A:F,6,FALSE)</f>
        <v>982</v>
      </c>
      <c r="N6295" s="36">
        <f t="shared" si="515"/>
        <v>27.899107904958036</v>
      </c>
      <c r="O6295" s="36">
        <f t="shared" si="516"/>
        <v>27.901001721467033</v>
      </c>
      <c r="P6295" s="36">
        <f t="shared" si="517"/>
        <v>1.8938165089963377E-3</v>
      </c>
      <c r="Q6295" s="36">
        <f t="shared" si="518"/>
        <v>2.209399251330724E-2</v>
      </c>
    </row>
    <row r="6296" spans="1:17" x14ac:dyDescent="0.3">
      <c r="A6296" s="29">
        <v>2259199</v>
      </c>
      <c r="B6296" s="1">
        <v>136</v>
      </c>
      <c r="C6296" s="1" t="s">
        <v>14</v>
      </c>
      <c r="D6296" s="1" t="s">
        <v>57</v>
      </c>
      <c r="E6296" s="1" t="s">
        <v>58</v>
      </c>
      <c r="F6296" s="47">
        <v>714</v>
      </c>
      <c r="G6296" s="34">
        <v>895.58</v>
      </c>
      <c r="H6296" s="1" t="s">
        <v>218</v>
      </c>
      <c r="I6296" s="34">
        <v>8.5690000000000002E-3</v>
      </c>
      <c r="J6296" s="34">
        <v>2820.2302</v>
      </c>
      <c r="K6296" s="35" t="str">
        <f t="shared" si="514"/>
        <v>Leenderbos, Groote Heide &amp; De Plateaux_H3160</v>
      </c>
      <c r="L6296" s="36">
        <f>VLOOKUP(D6296,DATA!A:F,5,FALSE)</f>
        <v>1.0986712608830001E-2</v>
      </c>
      <c r="M6296" s="37">
        <f>VLOOKUP(D6296,DATA!A:F,6,FALSE)</f>
        <v>982</v>
      </c>
      <c r="N6296" s="36">
        <f t="shared" si="515"/>
        <v>27.899107904958036</v>
      </c>
      <c r="O6296" s="36">
        <f t="shared" si="516"/>
        <v>27.901001721467033</v>
      </c>
      <c r="P6296" s="36">
        <f t="shared" si="517"/>
        <v>1.8938165089963377E-3</v>
      </c>
      <c r="Q6296" s="36">
        <f t="shared" si="518"/>
        <v>5.3409985119300431E-2</v>
      </c>
    </row>
    <row r="6297" spans="1:17" x14ac:dyDescent="0.3">
      <c r="A6297" s="29">
        <v>2259199</v>
      </c>
      <c r="B6297" s="1">
        <v>136</v>
      </c>
      <c r="C6297" s="1" t="s">
        <v>14</v>
      </c>
      <c r="D6297" s="1" t="s">
        <v>53</v>
      </c>
      <c r="E6297" s="1" t="s">
        <v>54</v>
      </c>
      <c r="F6297" s="47">
        <v>714</v>
      </c>
      <c r="G6297" s="34">
        <v>895.58</v>
      </c>
      <c r="H6297" s="1" t="s">
        <v>218</v>
      </c>
      <c r="I6297" s="34">
        <v>8.5690000000000002E-3</v>
      </c>
      <c r="J6297" s="34">
        <v>65.279785000000004</v>
      </c>
      <c r="K6297" s="35" t="str">
        <f t="shared" si="514"/>
        <v>Leenderbos, Groote Heide &amp; De Plateaux_H4030</v>
      </c>
      <c r="L6297" s="36">
        <f>VLOOKUP(D6297,DATA!A:F,5,FALSE)</f>
        <v>1.0986712608830001E-2</v>
      </c>
      <c r="M6297" s="37">
        <f>VLOOKUP(D6297,DATA!A:F,6,FALSE)</f>
        <v>982</v>
      </c>
      <c r="N6297" s="36">
        <f t="shared" si="515"/>
        <v>27.899107904958036</v>
      </c>
      <c r="O6297" s="36">
        <f t="shared" si="516"/>
        <v>27.901001721467033</v>
      </c>
      <c r="P6297" s="36">
        <f t="shared" si="517"/>
        <v>1.8938165089963377E-3</v>
      </c>
      <c r="Q6297" s="36">
        <f t="shared" si="518"/>
        <v>1.2362793453673151E-3</v>
      </c>
    </row>
    <row r="6298" spans="1:17" x14ac:dyDescent="0.3">
      <c r="A6298" s="29">
        <v>2259200</v>
      </c>
      <c r="B6298" s="1">
        <v>136</v>
      </c>
      <c r="C6298" s="1" t="s">
        <v>14</v>
      </c>
      <c r="D6298" s="1" t="s">
        <v>63</v>
      </c>
      <c r="E6298" s="1" t="s">
        <v>64</v>
      </c>
      <c r="F6298" s="47">
        <v>714</v>
      </c>
      <c r="G6298" s="34">
        <v>918.1</v>
      </c>
      <c r="H6298" s="1" t="s">
        <v>218</v>
      </c>
      <c r="I6298" s="34">
        <v>8.9148000000000005E-3</v>
      </c>
      <c r="J6298" s="34">
        <v>4830.4679999999998</v>
      </c>
      <c r="K6298" s="35" t="str">
        <f t="shared" si="514"/>
        <v>Leenderbos, Groote Heide &amp; De Plateaux_H2310</v>
      </c>
      <c r="L6298" s="36">
        <f>VLOOKUP(D6298,DATA!A:F,5,FALSE)</f>
        <v>1.0986712608830001E-2</v>
      </c>
      <c r="M6298" s="37">
        <f>VLOOKUP(D6298,DATA!A:F,6,FALSE)</f>
        <v>982</v>
      </c>
      <c r="N6298" s="36">
        <f t="shared" si="515"/>
        <v>33.135766594087215</v>
      </c>
      <c r="O6298" s="36">
        <f t="shared" si="516"/>
        <v>33.1379366825307</v>
      </c>
      <c r="P6298" s="36">
        <f t="shared" si="517"/>
        <v>2.1700884434849854E-3</v>
      </c>
      <c r="Q6298" s="36">
        <f t="shared" si="518"/>
        <v>0.1048254278342403</v>
      </c>
    </row>
    <row r="6299" spans="1:17" x14ac:dyDescent="0.3">
      <c r="A6299" s="29">
        <v>2259200</v>
      </c>
      <c r="B6299" s="1">
        <v>136</v>
      </c>
      <c r="C6299" s="1" t="s">
        <v>14</v>
      </c>
      <c r="D6299" s="1" t="s">
        <v>53</v>
      </c>
      <c r="E6299" s="1" t="s">
        <v>54</v>
      </c>
      <c r="F6299" s="47">
        <v>714</v>
      </c>
      <c r="G6299" s="34">
        <v>918.1</v>
      </c>
      <c r="H6299" s="1" t="s">
        <v>218</v>
      </c>
      <c r="I6299" s="34">
        <v>8.9148000000000005E-3</v>
      </c>
      <c r="J6299" s="34">
        <v>2225.3188</v>
      </c>
      <c r="K6299" s="35" t="str">
        <f t="shared" si="514"/>
        <v>Leenderbos, Groote Heide &amp; De Plateaux_H4030</v>
      </c>
      <c r="L6299" s="36">
        <f>VLOOKUP(D6299,DATA!A:F,5,FALSE)</f>
        <v>1.0986712608830001E-2</v>
      </c>
      <c r="M6299" s="37">
        <f>VLOOKUP(D6299,DATA!A:F,6,FALSE)</f>
        <v>982</v>
      </c>
      <c r="N6299" s="36">
        <f t="shared" si="515"/>
        <v>33.135766594087215</v>
      </c>
      <c r="O6299" s="36">
        <f t="shared" si="516"/>
        <v>33.1379366825307</v>
      </c>
      <c r="P6299" s="36">
        <f t="shared" si="517"/>
        <v>2.1700884434849854E-3</v>
      </c>
      <c r="Q6299" s="36">
        <f t="shared" si="518"/>
        <v>4.8291386109498763E-2</v>
      </c>
    </row>
    <row r="6300" spans="1:17" x14ac:dyDescent="0.3">
      <c r="A6300" s="29">
        <v>2259201</v>
      </c>
      <c r="B6300" s="1">
        <v>136</v>
      </c>
      <c r="C6300" s="1" t="s">
        <v>14</v>
      </c>
      <c r="D6300" s="1" t="s">
        <v>63</v>
      </c>
      <c r="E6300" s="1" t="s">
        <v>64</v>
      </c>
      <c r="F6300" s="47">
        <v>714</v>
      </c>
      <c r="G6300" s="34">
        <v>1009.25</v>
      </c>
      <c r="H6300" s="1" t="s">
        <v>218</v>
      </c>
      <c r="I6300" s="34">
        <v>9.8169999999999993E-3</v>
      </c>
      <c r="J6300" s="34">
        <v>3707.7583</v>
      </c>
      <c r="K6300" s="35" t="str">
        <f t="shared" si="514"/>
        <v>Leenderbos, Groote Heide &amp; De Plateaux_H2310</v>
      </c>
      <c r="L6300" s="36">
        <f>VLOOKUP(D6300,DATA!A:F,5,FALSE)</f>
        <v>1.0986712608830001E-2</v>
      </c>
      <c r="M6300" s="37">
        <f>VLOOKUP(D6300,DATA!A:F,6,FALSE)</f>
        <v>982</v>
      </c>
      <c r="N6300" s="36">
        <f t="shared" si="515"/>
        <v>57.42928816102657</v>
      </c>
      <c r="O6300" s="36">
        <f t="shared" si="516"/>
        <v>57.431925023140543</v>
      </c>
      <c r="P6300" s="36">
        <f t="shared" si="517"/>
        <v>2.636862113973848E-3</v>
      </c>
      <c r="Q6300" s="36">
        <f t="shared" si="518"/>
        <v>9.7768473890420801E-2</v>
      </c>
    </row>
    <row r="6301" spans="1:17" x14ac:dyDescent="0.3">
      <c r="A6301" s="29">
        <v>2259201</v>
      </c>
      <c r="B6301" s="1">
        <v>136</v>
      </c>
      <c r="C6301" s="1" t="s">
        <v>14</v>
      </c>
      <c r="D6301" s="1" t="s">
        <v>57</v>
      </c>
      <c r="E6301" s="1" t="s">
        <v>58</v>
      </c>
      <c r="F6301" s="47">
        <v>714</v>
      </c>
      <c r="G6301" s="34">
        <v>1009.25</v>
      </c>
      <c r="H6301" s="1" t="s">
        <v>218</v>
      </c>
      <c r="I6301" s="34">
        <v>9.8169999999999993E-3</v>
      </c>
      <c r="J6301" s="34">
        <v>1486.2893999999999</v>
      </c>
      <c r="K6301" s="35" t="str">
        <f t="shared" si="514"/>
        <v>Leenderbos, Groote Heide &amp; De Plateaux_H3160</v>
      </c>
      <c r="L6301" s="36">
        <f>VLOOKUP(D6301,DATA!A:F,5,FALSE)</f>
        <v>1.0986712608830001E-2</v>
      </c>
      <c r="M6301" s="37">
        <f>VLOOKUP(D6301,DATA!A:F,6,FALSE)</f>
        <v>982</v>
      </c>
      <c r="N6301" s="36">
        <f t="shared" si="515"/>
        <v>57.42928816102657</v>
      </c>
      <c r="O6301" s="36">
        <f t="shared" si="516"/>
        <v>57.431925023140543</v>
      </c>
      <c r="P6301" s="36">
        <f t="shared" si="517"/>
        <v>2.636862113973848E-3</v>
      </c>
      <c r="Q6301" s="36">
        <f t="shared" si="518"/>
        <v>3.9191402092609219E-2</v>
      </c>
    </row>
    <row r="6302" spans="1:17" x14ac:dyDescent="0.3">
      <c r="A6302" s="29">
        <v>2259201</v>
      </c>
      <c r="B6302" s="1">
        <v>136</v>
      </c>
      <c r="C6302" s="1" t="s">
        <v>14</v>
      </c>
      <c r="D6302" s="1" t="s">
        <v>53</v>
      </c>
      <c r="E6302" s="1" t="s">
        <v>54</v>
      </c>
      <c r="F6302" s="47">
        <v>714</v>
      </c>
      <c r="G6302" s="34">
        <v>1009.25</v>
      </c>
      <c r="H6302" s="1" t="s">
        <v>218</v>
      </c>
      <c r="I6302" s="34">
        <v>9.8169999999999993E-3</v>
      </c>
      <c r="J6302" s="34">
        <v>40.433070000000001</v>
      </c>
      <c r="K6302" s="35" t="str">
        <f t="shared" si="514"/>
        <v>Leenderbos, Groote Heide &amp; De Plateaux_H4030</v>
      </c>
      <c r="L6302" s="36">
        <f>VLOOKUP(D6302,DATA!A:F,5,FALSE)</f>
        <v>1.0986712608830001E-2</v>
      </c>
      <c r="M6302" s="37">
        <f>VLOOKUP(D6302,DATA!A:F,6,FALSE)</f>
        <v>982</v>
      </c>
      <c r="N6302" s="36">
        <f t="shared" si="515"/>
        <v>57.42928816102657</v>
      </c>
      <c r="O6302" s="36">
        <f t="shared" si="516"/>
        <v>57.431925023140543</v>
      </c>
      <c r="P6302" s="36">
        <f t="shared" si="517"/>
        <v>2.636862113973848E-3</v>
      </c>
      <c r="Q6302" s="36">
        <f t="shared" si="518"/>
        <v>1.0661643043465257E-3</v>
      </c>
    </row>
    <row r="6303" spans="1:17" x14ac:dyDescent="0.3">
      <c r="A6303" s="29">
        <v>2259202</v>
      </c>
      <c r="B6303" s="1">
        <v>136</v>
      </c>
      <c r="C6303" s="1" t="s">
        <v>14</v>
      </c>
      <c r="D6303" s="1" t="s">
        <v>63</v>
      </c>
      <c r="E6303" s="1" t="s">
        <v>64</v>
      </c>
      <c r="F6303" s="47">
        <v>714</v>
      </c>
      <c r="G6303" s="34">
        <v>1099.8</v>
      </c>
      <c r="H6303" s="1" t="s">
        <v>218</v>
      </c>
      <c r="I6303" s="34">
        <v>1.0617700000000001E-2</v>
      </c>
      <c r="J6303" s="34">
        <v>1375.6301000000001</v>
      </c>
      <c r="K6303" s="35" t="str">
        <f t="shared" si="514"/>
        <v>Leenderbos, Groote Heide &amp; De Plateaux_H2310</v>
      </c>
      <c r="L6303" s="36">
        <f>VLOOKUP(D6303,DATA!A:F,5,FALSE)</f>
        <v>1.0986712608830001E-2</v>
      </c>
      <c r="M6303" s="37">
        <f>VLOOKUP(D6303,DATA!A:F,6,FALSE)</f>
        <v>982</v>
      </c>
      <c r="N6303" s="36">
        <f t="shared" si="515"/>
        <v>78.486310123751139</v>
      </c>
      <c r="O6303" s="36">
        <f t="shared" si="516"/>
        <v>78.488279789798298</v>
      </c>
      <c r="P6303" s="36">
        <f t="shared" si="517"/>
        <v>1.9696660471595351E-3</v>
      </c>
      <c r="Q6303" s="36">
        <f t="shared" si="518"/>
        <v>2.709531901420676E-2</v>
      </c>
    </row>
    <row r="6304" spans="1:17" x14ac:dyDescent="0.3">
      <c r="A6304" s="29">
        <v>2259202</v>
      </c>
      <c r="B6304" s="1">
        <v>136</v>
      </c>
      <c r="C6304" s="1" t="s">
        <v>14</v>
      </c>
      <c r="D6304" s="1" t="s">
        <v>53</v>
      </c>
      <c r="E6304" s="1" t="s">
        <v>54</v>
      </c>
      <c r="F6304" s="47">
        <v>714</v>
      </c>
      <c r="G6304" s="34">
        <v>1099.8</v>
      </c>
      <c r="H6304" s="1" t="s">
        <v>218</v>
      </c>
      <c r="I6304" s="34">
        <v>1.0617700000000001E-2</v>
      </c>
      <c r="J6304" s="34">
        <v>3145.7927</v>
      </c>
      <c r="K6304" s="35" t="str">
        <f t="shared" si="514"/>
        <v>Leenderbos, Groote Heide &amp; De Plateaux_H4030</v>
      </c>
      <c r="L6304" s="36">
        <f>VLOOKUP(D6304,DATA!A:F,5,FALSE)</f>
        <v>1.0986712608830001E-2</v>
      </c>
      <c r="M6304" s="37">
        <f>VLOOKUP(D6304,DATA!A:F,6,FALSE)</f>
        <v>982</v>
      </c>
      <c r="N6304" s="36">
        <f t="shared" si="515"/>
        <v>78.486310123751139</v>
      </c>
      <c r="O6304" s="36">
        <f t="shared" si="516"/>
        <v>78.488279789798298</v>
      </c>
      <c r="P6304" s="36">
        <f t="shared" si="517"/>
        <v>1.9696660471595351E-3</v>
      </c>
      <c r="Q6304" s="36">
        <f t="shared" si="518"/>
        <v>6.1961610725923218E-2</v>
      </c>
    </row>
    <row r="6305" spans="1:17" x14ac:dyDescent="0.3">
      <c r="A6305" s="29">
        <v>2260724</v>
      </c>
      <c r="B6305" s="1">
        <v>136</v>
      </c>
      <c r="C6305" s="1" t="s">
        <v>14</v>
      </c>
      <c r="D6305" s="1" t="s">
        <v>53</v>
      </c>
      <c r="E6305" s="1" t="s">
        <v>54</v>
      </c>
      <c r="F6305" s="47">
        <v>714</v>
      </c>
      <c r="G6305" s="34">
        <v>1154.99</v>
      </c>
      <c r="H6305" s="1" t="s">
        <v>218</v>
      </c>
      <c r="I6305" s="34">
        <v>1.15812E-2</v>
      </c>
      <c r="J6305" s="34">
        <v>1222.6492000000001</v>
      </c>
      <c r="K6305" s="35" t="str">
        <f t="shared" si="514"/>
        <v>Leenderbos, Groote Heide &amp; De Plateaux_H4030</v>
      </c>
      <c r="L6305" s="36">
        <f>VLOOKUP(D6305,DATA!A:F,5,FALSE)</f>
        <v>1.0986712608830001E-2</v>
      </c>
      <c r="M6305" s="37">
        <f>VLOOKUP(D6305,DATA!A:F,6,FALSE)</f>
        <v>982</v>
      </c>
      <c r="N6305" s="36">
        <f t="shared" si="515"/>
        <v>86.995844740796215</v>
      </c>
      <c r="O6305" s="36">
        <f t="shared" si="516"/>
        <v>86.997284140926865</v>
      </c>
      <c r="P6305" s="36">
        <f t="shared" si="517"/>
        <v>1.4394001306499149E-3</v>
      </c>
      <c r="Q6305" s="36">
        <f t="shared" si="518"/>
        <v>1.7598814182190142E-2</v>
      </c>
    </row>
    <row r="6306" spans="1:17" x14ac:dyDescent="0.3">
      <c r="A6306" s="29">
        <v>2260725</v>
      </c>
      <c r="B6306" s="1">
        <v>136</v>
      </c>
      <c r="C6306" s="1" t="s">
        <v>14</v>
      </c>
      <c r="D6306" s="1" t="s">
        <v>53</v>
      </c>
      <c r="E6306" s="1" t="s">
        <v>54</v>
      </c>
      <c r="F6306" s="47">
        <v>714</v>
      </c>
      <c r="G6306" s="34">
        <v>1317.1</v>
      </c>
      <c r="H6306" s="1" t="s">
        <v>218</v>
      </c>
      <c r="I6306" s="34">
        <v>1.2679299999999999E-2</v>
      </c>
      <c r="J6306" s="34">
        <v>225.90932000000001</v>
      </c>
      <c r="K6306" s="35" t="str">
        <f t="shared" si="514"/>
        <v>Leenderbos, Groote Heide &amp; De Plateaux_H4030</v>
      </c>
      <c r="L6306" s="36">
        <f>VLOOKUP(D6306,DATA!A:F,5,FALSE)</f>
        <v>1.0986712608830001E-2</v>
      </c>
      <c r="M6306" s="37">
        <f>VLOOKUP(D6306,DATA!A:F,6,FALSE)</f>
        <v>982</v>
      </c>
      <c r="N6306" s="36">
        <f t="shared" si="515"/>
        <v>97.543707344015772</v>
      </c>
      <c r="O6306" s="36">
        <f t="shared" si="516"/>
        <v>97.544041088153804</v>
      </c>
      <c r="P6306" s="36">
        <f t="shared" si="517"/>
        <v>3.3374413803244352E-4</v>
      </c>
      <c r="Q6306" s="36">
        <f t="shared" si="518"/>
        <v>7.5395911276895456E-4</v>
      </c>
    </row>
    <row r="6307" spans="1:17" x14ac:dyDescent="0.3">
      <c r="A6307" s="29">
        <v>2260726</v>
      </c>
      <c r="B6307" s="1">
        <v>136</v>
      </c>
      <c r="C6307" s="1" t="s">
        <v>14</v>
      </c>
      <c r="D6307" s="1" t="s">
        <v>57</v>
      </c>
      <c r="E6307" s="1" t="s">
        <v>58</v>
      </c>
      <c r="F6307" s="47">
        <v>714</v>
      </c>
      <c r="G6307" s="34">
        <v>1693.99</v>
      </c>
      <c r="H6307" s="1" t="s">
        <v>218</v>
      </c>
      <c r="I6307" s="34">
        <v>1.4779E-2</v>
      </c>
      <c r="J6307" s="34">
        <v>176.72638000000001</v>
      </c>
      <c r="K6307" s="35" t="str">
        <f t="shared" si="514"/>
        <v>Leenderbos, Groote Heide &amp; De Plateaux_H3160</v>
      </c>
      <c r="L6307" s="36">
        <f>VLOOKUP(D6307,DATA!A:F,5,FALSE)</f>
        <v>1.0986712608830001E-2</v>
      </c>
      <c r="M6307" s="37">
        <f>VLOOKUP(D6307,DATA!A:F,6,FALSE)</f>
        <v>982</v>
      </c>
      <c r="N6307" s="36">
        <f t="shared" si="515"/>
        <v>99.959951333073732</v>
      </c>
      <c r="O6307" s="36">
        <f t="shared" si="516"/>
        <v>99.959957832749367</v>
      </c>
      <c r="P6307" s="36">
        <f t="shared" si="517"/>
        <v>6.4996756350410578E-6</v>
      </c>
      <c r="Q6307" s="36">
        <f t="shared" si="518"/>
        <v>1.1486641461550074E-5</v>
      </c>
    </row>
    <row r="6308" spans="1:17" x14ac:dyDescent="0.3">
      <c r="A6308" s="29">
        <v>2260727</v>
      </c>
      <c r="B6308" s="1">
        <v>136</v>
      </c>
      <c r="C6308" s="1" t="s">
        <v>14</v>
      </c>
      <c r="D6308" s="1" t="s">
        <v>63</v>
      </c>
      <c r="E6308" s="1" t="s">
        <v>64</v>
      </c>
      <c r="F6308" s="47">
        <v>714</v>
      </c>
      <c r="G6308" s="34">
        <v>1145.3800000000001</v>
      </c>
      <c r="H6308" s="1" t="s">
        <v>218</v>
      </c>
      <c r="I6308" s="34">
        <v>1.0714599999999999E-2</v>
      </c>
      <c r="J6308" s="34">
        <v>2140.5454</v>
      </c>
      <c r="K6308" s="35" t="str">
        <f t="shared" si="514"/>
        <v>Leenderbos, Groote Heide &amp; De Plateaux_H2310</v>
      </c>
      <c r="L6308" s="36">
        <f>VLOOKUP(D6308,DATA!A:F,5,FALSE)</f>
        <v>1.0986712608830001E-2</v>
      </c>
      <c r="M6308" s="37">
        <f>VLOOKUP(D6308,DATA!A:F,6,FALSE)</f>
        <v>982</v>
      </c>
      <c r="N6308" s="36">
        <f t="shared" si="515"/>
        <v>85.754031022569919</v>
      </c>
      <c r="O6308" s="36">
        <f t="shared" si="516"/>
        <v>85.75546906594596</v>
      </c>
      <c r="P6308" s="36">
        <f t="shared" si="517"/>
        <v>1.4380433760408096E-3</v>
      </c>
      <c r="Q6308" s="36">
        <f t="shared" si="518"/>
        <v>3.0781971335846248E-2</v>
      </c>
    </row>
    <row r="6309" spans="1:17" x14ac:dyDescent="0.3">
      <c r="A6309" s="29">
        <v>2260727</v>
      </c>
      <c r="B6309" s="1">
        <v>136</v>
      </c>
      <c r="C6309" s="1" t="s">
        <v>14</v>
      </c>
      <c r="D6309" s="1" t="s">
        <v>53</v>
      </c>
      <c r="E6309" s="1" t="s">
        <v>54</v>
      </c>
      <c r="F6309" s="47">
        <v>714</v>
      </c>
      <c r="G6309" s="34">
        <v>1145.3800000000001</v>
      </c>
      <c r="H6309" s="1" t="s">
        <v>218</v>
      </c>
      <c r="I6309" s="34">
        <v>1.0714599999999999E-2</v>
      </c>
      <c r="J6309" s="34">
        <v>6680.9497000000001</v>
      </c>
      <c r="K6309" s="35" t="str">
        <f t="shared" si="514"/>
        <v>Leenderbos, Groote Heide &amp; De Plateaux_H4030</v>
      </c>
      <c r="L6309" s="36">
        <f>VLOOKUP(D6309,DATA!A:F,5,FALSE)</f>
        <v>1.0986712608830001E-2</v>
      </c>
      <c r="M6309" s="37">
        <f>VLOOKUP(D6309,DATA!A:F,6,FALSE)</f>
        <v>982</v>
      </c>
      <c r="N6309" s="36">
        <f t="shared" si="515"/>
        <v>85.754031022569919</v>
      </c>
      <c r="O6309" s="36">
        <f t="shared" si="516"/>
        <v>85.75546906594596</v>
      </c>
      <c r="P6309" s="36">
        <f t="shared" si="517"/>
        <v>1.4380433760408096E-3</v>
      </c>
      <c r="Q6309" s="36">
        <f t="shared" si="518"/>
        <v>9.6074954617468344E-2</v>
      </c>
    </row>
    <row r="6310" spans="1:17" x14ac:dyDescent="0.3">
      <c r="A6310" s="29">
        <v>2260728</v>
      </c>
      <c r="B6310" s="1">
        <v>136</v>
      </c>
      <c r="C6310" s="1" t="s">
        <v>14</v>
      </c>
      <c r="D6310" s="1" t="s">
        <v>61</v>
      </c>
      <c r="E6310" s="1" t="s">
        <v>62</v>
      </c>
      <c r="F6310" s="47">
        <v>714</v>
      </c>
      <c r="G6310" s="34">
        <v>959.1</v>
      </c>
      <c r="H6310" s="1" t="s">
        <v>218</v>
      </c>
      <c r="I6310" s="34">
        <v>9.1658999999999994E-3</v>
      </c>
      <c r="J6310" s="34">
        <v>1183.6780000000001</v>
      </c>
      <c r="K6310" s="35" t="str">
        <f t="shared" si="514"/>
        <v>Leenderbos, Groote Heide &amp; De Plateaux_H2330</v>
      </c>
      <c r="L6310" s="36">
        <f>VLOOKUP(D6310,DATA!A:F,5,FALSE)</f>
        <v>1.0986712608830001E-2</v>
      </c>
      <c r="M6310" s="37">
        <f>VLOOKUP(D6310,DATA!A:F,6,FALSE)</f>
        <v>982</v>
      </c>
      <c r="N6310" s="36">
        <f t="shared" si="515"/>
        <v>43.743077739297448</v>
      </c>
      <c r="O6310" s="36">
        <f t="shared" si="516"/>
        <v>43.745555908300709</v>
      </c>
      <c r="P6310" s="36">
        <f t="shared" si="517"/>
        <v>2.4781690032611436E-3</v>
      </c>
      <c r="Q6310" s="36">
        <f t="shared" si="518"/>
        <v>2.933354129442144E-2</v>
      </c>
    </row>
    <row r="6311" spans="1:17" x14ac:dyDescent="0.3">
      <c r="A6311" s="29">
        <v>2260728</v>
      </c>
      <c r="B6311" s="1">
        <v>136</v>
      </c>
      <c r="C6311" s="1" t="s">
        <v>14</v>
      </c>
      <c r="D6311" s="1" t="s">
        <v>57</v>
      </c>
      <c r="E6311" s="1" t="s">
        <v>58</v>
      </c>
      <c r="F6311" s="47">
        <v>714</v>
      </c>
      <c r="G6311" s="34">
        <v>959.1</v>
      </c>
      <c r="H6311" s="1" t="s">
        <v>218</v>
      </c>
      <c r="I6311" s="34">
        <v>9.1658999999999994E-3</v>
      </c>
      <c r="J6311" s="34">
        <v>7834.7120000000004</v>
      </c>
      <c r="K6311" s="35" t="str">
        <f t="shared" si="514"/>
        <v>Leenderbos, Groote Heide &amp; De Plateaux_H3160</v>
      </c>
      <c r="L6311" s="36">
        <f>VLOOKUP(D6311,DATA!A:F,5,FALSE)</f>
        <v>1.0986712608830001E-2</v>
      </c>
      <c r="M6311" s="37">
        <f>VLOOKUP(D6311,DATA!A:F,6,FALSE)</f>
        <v>982</v>
      </c>
      <c r="N6311" s="36">
        <f t="shared" si="515"/>
        <v>43.743077739297448</v>
      </c>
      <c r="O6311" s="36">
        <f t="shared" si="516"/>
        <v>43.745555908300709</v>
      </c>
      <c r="P6311" s="36">
        <f t="shared" si="517"/>
        <v>2.4781690032611436E-3</v>
      </c>
      <c r="Q6311" s="36">
        <f t="shared" si="518"/>
        <v>0.19415740427878123</v>
      </c>
    </row>
    <row r="6312" spans="1:17" x14ac:dyDescent="0.3">
      <c r="A6312" s="29">
        <v>2260729</v>
      </c>
      <c r="B6312" s="1">
        <v>136</v>
      </c>
      <c r="C6312" s="1" t="s">
        <v>14</v>
      </c>
      <c r="D6312" s="1" t="s">
        <v>63</v>
      </c>
      <c r="E6312" s="1" t="s">
        <v>64</v>
      </c>
      <c r="F6312" s="47">
        <v>714</v>
      </c>
      <c r="G6312" s="34">
        <v>869.36</v>
      </c>
      <c r="H6312" s="1" t="s">
        <v>218</v>
      </c>
      <c r="I6312" s="34">
        <v>8.3502999999999997E-3</v>
      </c>
      <c r="J6312" s="34">
        <v>649.0643</v>
      </c>
      <c r="K6312" s="35" t="str">
        <f t="shared" si="514"/>
        <v>Leenderbos, Groote Heide &amp; De Plateaux_H2310</v>
      </c>
      <c r="L6312" s="36">
        <f>VLOOKUP(D6312,DATA!A:F,5,FALSE)</f>
        <v>1.0986712608830001E-2</v>
      </c>
      <c r="M6312" s="37">
        <f>VLOOKUP(D6312,DATA!A:F,6,FALSE)</f>
        <v>982</v>
      </c>
      <c r="N6312" s="36">
        <f t="shared" si="515"/>
        <v>22.486389795779193</v>
      </c>
      <c r="O6312" s="36">
        <f t="shared" si="516"/>
        <v>22.487988906388203</v>
      </c>
      <c r="P6312" s="36">
        <f t="shared" si="517"/>
        <v>1.5991106090105234E-3</v>
      </c>
      <c r="Q6312" s="36">
        <f t="shared" si="518"/>
        <v>1.037925608059989E-2</v>
      </c>
    </row>
    <row r="6313" spans="1:17" x14ac:dyDescent="0.3">
      <c r="A6313" s="29">
        <v>2260730</v>
      </c>
      <c r="B6313" s="1">
        <v>136</v>
      </c>
      <c r="C6313" s="1" t="s">
        <v>14</v>
      </c>
      <c r="D6313" s="1" t="s">
        <v>63</v>
      </c>
      <c r="E6313" s="1" t="s">
        <v>64</v>
      </c>
      <c r="F6313" s="47">
        <v>714</v>
      </c>
      <c r="G6313" s="34">
        <v>906.13</v>
      </c>
      <c r="H6313" s="1" t="s">
        <v>218</v>
      </c>
      <c r="I6313" s="34">
        <v>8.8848E-3</v>
      </c>
      <c r="J6313" s="34">
        <v>1375.0891999999999</v>
      </c>
      <c r="K6313" s="35" t="str">
        <f t="shared" si="514"/>
        <v>Leenderbos, Groote Heide &amp; De Plateaux_H2310</v>
      </c>
      <c r="L6313" s="36">
        <f>VLOOKUP(D6313,DATA!A:F,5,FALSE)</f>
        <v>1.0986712608830001E-2</v>
      </c>
      <c r="M6313" s="37">
        <f>VLOOKUP(D6313,DATA!A:F,6,FALSE)</f>
        <v>982</v>
      </c>
      <c r="N6313" s="36">
        <f t="shared" si="515"/>
        <v>30.289245535919164</v>
      </c>
      <c r="O6313" s="36">
        <f t="shared" si="516"/>
        <v>30.291306697387647</v>
      </c>
      <c r="P6313" s="36">
        <f t="shared" si="517"/>
        <v>2.0611614684824531E-3</v>
      </c>
      <c r="Q6313" s="36">
        <f t="shared" si="518"/>
        <v>2.8342808747663612E-2</v>
      </c>
    </row>
    <row r="6314" spans="1:17" x14ac:dyDescent="0.3">
      <c r="A6314" s="29">
        <v>2260730</v>
      </c>
      <c r="B6314" s="1">
        <v>136</v>
      </c>
      <c r="C6314" s="1" t="s">
        <v>14</v>
      </c>
      <c r="D6314" s="1" t="s">
        <v>57</v>
      </c>
      <c r="E6314" s="1" t="s">
        <v>58</v>
      </c>
      <c r="F6314" s="47">
        <v>714</v>
      </c>
      <c r="G6314" s="34">
        <v>906.13</v>
      </c>
      <c r="H6314" s="1" t="s">
        <v>218</v>
      </c>
      <c r="I6314" s="34">
        <v>8.8848E-3</v>
      </c>
      <c r="J6314" s="34">
        <v>1297.3743999999999</v>
      </c>
      <c r="K6314" s="35" t="str">
        <f t="shared" si="514"/>
        <v>Leenderbos, Groote Heide &amp; De Plateaux_H3160</v>
      </c>
      <c r="L6314" s="36">
        <f>VLOOKUP(D6314,DATA!A:F,5,FALSE)</f>
        <v>1.0986712608830001E-2</v>
      </c>
      <c r="M6314" s="37">
        <f>VLOOKUP(D6314,DATA!A:F,6,FALSE)</f>
        <v>982</v>
      </c>
      <c r="N6314" s="36">
        <f t="shared" si="515"/>
        <v>30.289245535919164</v>
      </c>
      <c r="O6314" s="36">
        <f t="shared" si="516"/>
        <v>30.291306697387647</v>
      </c>
      <c r="P6314" s="36">
        <f t="shared" si="517"/>
        <v>2.0611614684824531E-3</v>
      </c>
      <c r="Q6314" s="36">
        <f t="shared" si="518"/>
        <v>2.6740981234755413E-2</v>
      </c>
    </row>
    <row r="6315" spans="1:17" x14ac:dyDescent="0.3">
      <c r="A6315" s="29">
        <v>2260730</v>
      </c>
      <c r="B6315" s="1">
        <v>136</v>
      </c>
      <c r="C6315" s="1" t="s">
        <v>14</v>
      </c>
      <c r="D6315" s="1" t="s">
        <v>53</v>
      </c>
      <c r="E6315" s="1" t="s">
        <v>54</v>
      </c>
      <c r="F6315" s="47">
        <v>714</v>
      </c>
      <c r="G6315" s="34">
        <v>906.13</v>
      </c>
      <c r="H6315" s="1" t="s">
        <v>218</v>
      </c>
      <c r="I6315" s="34">
        <v>8.8848E-3</v>
      </c>
      <c r="J6315" s="34">
        <v>27.901205000000001</v>
      </c>
      <c r="K6315" s="35" t="str">
        <f t="shared" si="514"/>
        <v>Leenderbos, Groote Heide &amp; De Plateaux_H4030</v>
      </c>
      <c r="L6315" s="36">
        <f>VLOOKUP(D6315,DATA!A:F,5,FALSE)</f>
        <v>1.0986712608830001E-2</v>
      </c>
      <c r="M6315" s="37">
        <f>VLOOKUP(D6315,DATA!A:F,6,FALSE)</f>
        <v>982</v>
      </c>
      <c r="N6315" s="36">
        <f t="shared" si="515"/>
        <v>30.289245535919164</v>
      </c>
      <c r="O6315" s="36">
        <f t="shared" si="516"/>
        <v>30.291306697387647</v>
      </c>
      <c r="P6315" s="36">
        <f t="shared" si="517"/>
        <v>2.0611614684824531E-3</v>
      </c>
      <c r="Q6315" s="36">
        <f t="shared" si="518"/>
        <v>5.7508888670229966E-4</v>
      </c>
    </row>
    <row r="6316" spans="1:17" x14ac:dyDescent="0.3">
      <c r="A6316" s="29">
        <v>2260731</v>
      </c>
      <c r="B6316" s="1">
        <v>136</v>
      </c>
      <c r="C6316" s="1" t="s">
        <v>14</v>
      </c>
      <c r="D6316" s="1" t="s">
        <v>63</v>
      </c>
      <c r="E6316" s="1" t="s">
        <v>64</v>
      </c>
      <c r="F6316" s="47">
        <v>714</v>
      </c>
      <c r="G6316" s="34">
        <v>898.47</v>
      </c>
      <c r="H6316" s="1" t="s">
        <v>218</v>
      </c>
      <c r="I6316" s="34">
        <v>8.9207999999999996E-3</v>
      </c>
      <c r="J6316" s="34">
        <v>6616.3296</v>
      </c>
      <c r="K6316" s="35" t="str">
        <f t="shared" si="514"/>
        <v>Leenderbos, Groote Heide &amp; De Plateaux_H2310</v>
      </c>
      <c r="L6316" s="36">
        <f>VLOOKUP(D6316,DATA!A:F,5,FALSE)</f>
        <v>1.0986712608830001E-2</v>
      </c>
      <c r="M6316" s="37">
        <f>VLOOKUP(D6316,DATA!A:F,6,FALSE)</f>
        <v>982</v>
      </c>
      <c r="N6316" s="36">
        <f t="shared" si="515"/>
        <v>28.542266644408553</v>
      </c>
      <c r="O6316" s="36">
        <f t="shared" si="516"/>
        <v>28.54426567019226</v>
      </c>
      <c r="P6316" s="36">
        <f t="shared" si="517"/>
        <v>1.9990257837072534E-3</v>
      </c>
      <c r="Q6316" s="36">
        <f t="shared" si="518"/>
        <v>0.13226213463905498</v>
      </c>
    </row>
    <row r="6317" spans="1:17" x14ac:dyDescent="0.3">
      <c r="A6317" s="29">
        <v>2260731</v>
      </c>
      <c r="B6317" s="1">
        <v>136</v>
      </c>
      <c r="C6317" s="1" t="s">
        <v>14</v>
      </c>
      <c r="D6317" s="1" t="s">
        <v>53</v>
      </c>
      <c r="E6317" s="1" t="s">
        <v>54</v>
      </c>
      <c r="F6317" s="47">
        <v>714</v>
      </c>
      <c r="G6317" s="34">
        <v>898.47</v>
      </c>
      <c r="H6317" s="1" t="s">
        <v>218</v>
      </c>
      <c r="I6317" s="34">
        <v>8.9207999999999996E-3</v>
      </c>
      <c r="J6317" s="34">
        <v>1622.4078</v>
      </c>
      <c r="K6317" s="35" t="str">
        <f t="shared" si="514"/>
        <v>Leenderbos, Groote Heide &amp; De Plateaux_H4030</v>
      </c>
      <c r="L6317" s="36">
        <f>VLOOKUP(D6317,DATA!A:F,5,FALSE)</f>
        <v>1.0986712608830001E-2</v>
      </c>
      <c r="M6317" s="37">
        <f>VLOOKUP(D6317,DATA!A:F,6,FALSE)</f>
        <v>982</v>
      </c>
      <c r="N6317" s="36">
        <f t="shared" si="515"/>
        <v>28.542266644408553</v>
      </c>
      <c r="O6317" s="36">
        <f t="shared" si="516"/>
        <v>28.54426567019226</v>
      </c>
      <c r="P6317" s="36">
        <f t="shared" si="517"/>
        <v>1.9990257837072534E-3</v>
      </c>
      <c r="Q6317" s="36">
        <f t="shared" si="518"/>
        <v>3.2432350238877604E-2</v>
      </c>
    </row>
    <row r="6318" spans="1:17" x14ac:dyDescent="0.3">
      <c r="A6318" s="29">
        <v>2260732</v>
      </c>
      <c r="B6318" s="1">
        <v>136</v>
      </c>
      <c r="C6318" s="1" t="s">
        <v>14</v>
      </c>
      <c r="D6318" s="1" t="s">
        <v>63</v>
      </c>
      <c r="E6318" s="1" t="s">
        <v>64</v>
      </c>
      <c r="F6318" s="47">
        <v>714</v>
      </c>
      <c r="G6318" s="34">
        <v>1128.57</v>
      </c>
      <c r="H6318" s="1" t="s">
        <v>218</v>
      </c>
      <c r="I6318" s="34">
        <v>1.08428E-2</v>
      </c>
      <c r="J6318" s="34">
        <v>2583.4090000000001</v>
      </c>
      <c r="K6318" s="35" t="str">
        <f t="shared" si="514"/>
        <v>Leenderbos, Groote Heide &amp; De Plateaux_H2310</v>
      </c>
      <c r="L6318" s="36">
        <f>VLOOKUP(D6318,DATA!A:F,5,FALSE)</f>
        <v>1.0986712608830001E-2</v>
      </c>
      <c r="M6318" s="37">
        <f>VLOOKUP(D6318,DATA!A:F,6,FALSE)</f>
        <v>982</v>
      </c>
      <c r="N6318" s="36">
        <f t="shared" si="515"/>
        <v>83.345615192347822</v>
      </c>
      <c r="O6318" s="36">
        <f t="shared" si="516"/>
        <v>83.347268688966608</v>
      </c>
      <c r="P6318" s="36">
        <f t="shared" si="517"/>
        <v>1.653496618786221E-3</v>
      </c>
      <c r="Q6318" s="36">
        <f t="shared" si="518"/>
        <v>4.2716580464418924E-2</v>
      </c>
    </row>
    <row r="6319" spans="1:17" x14ac:dyDescent="0.3">
      <c r="A6319" s="29">
        <v>2260732</v>
      </c>
      <c r="B6319" s="1">
        <v>136</v>
      </c>
      <c r="C6319" s="1" t="s">
        <v>14</v>
      </c>
      <c r="D6319" s="1" t="s">
        <v>53</v>
      </c>
      <c r="E6319" s="1" t="s">
        <v>54</v>
      </c>
      <c r="F6319" s="47">
        <v>714</v>
      </c>
      <c r="G6319" s="34">
        <v>1128.57</v>
      </c>
      <c r="H6319" s="1" t="s">
        <v>218</v>
      </c>
      <c r="I6319" s="34">
        <v>1.08428E-2</v>
      </c>
      <c r="J6319" s="34">
        <v>631.24426000000005</v>
      </c>
      <c r="K6319" s="35" t="str">
        <f t="shared" si="514"/>
        <v>Leenderbos, Groote Heide &amp; De Plateaux_H4030</v>
      </c>
      <c r="L6319" s="36">
        <f>VLOOKUP(D6319,DATA!A:F,5,FALSE)</f>
        <v>1.0986712608830001E-2</v>
      </c>
      <c r="M6319" s="37">
        <f>VLOOKUP(D6319,DATA!A:F,6,FALSE)</f>
        <v>982</v>
      </c>
      <c r="N6319" s="36">
        <f t="shared" si="515"/>
        <v>83.345615192347822</v>
      </c>
      <c r="O6319" s="36">
        <f t="shared" si="516"/>
        <v>83.347268688966608</v>
      </c>
      <c r="P6319" s="36">
        <f t="shared" si="517"/>
        <v>1.653496618786221E-3</v>
      </c>
      <c r="Q6319" s="36">
        <f t="shared" si="518"/>
        <v>1.0437602495382104E-2</v>
      </c>
    </row>
    <row r="6320" spans="1:17" x14ac:dyDescent="0.3">
      <c r="A6320" s="29">
        <v>2262246</v>
      </c>
      <c r="B6320" s="1">
        <v>136</v>
      </c>
      <c r="C6320" s="1" t="s">
        <v>14</v>
      </c>
      <c r="D6320" s="1" t="s">
        <v>59</v>
      </c>
      <c r="E6320" s="1" t="s">
        <v>60</v>
      </c>
      <c r="F6320" s="47">
        <v>1071</v>
      </c>
      <c r="G6320" s="34">
        <v>1228.92</v>
      </c>
      <c r="H6320" s="1" t="s">
        <v>218</v>
      </c>
      <c r="I6320" s="34">
        <v>1.2709399999999999E-2</v>
      </c>
      <c r="J6320" s="34">
        <v>768.57740000000001</v>
      </c>
      <c r="K6320" s="35" t="str">
        <f t="shared" si="514"/>
        <v>Leenderbos, Groote Heide &amp; De Plateaux_H9190</v>
      </c>
      <c r="L6320" s="36">
        <f>VLOOKUP(D6320,DATA!A:F,5,FALSE)</f>
        <v>1.3726988247862192E-2</v>
      </c>
      <c r="M6320" s="37">
        <f>VLOOKUP(D6320,DATA!A:F,6,FALSE)</f>
        <v>1285.5</v>
      </c>
      <c r="N6320" s="36">
        <f t="shared" si="515"/>
        <v>31.50373743709735</v>
      </c>
      <c r="O6320" s="36">
        <f t="shared" si="516"/>
        <v>31.507502248958264</v>
      </c>
      <c r="P6320" s="36">
        <f t="shared" si="517"/>
        <v>3.7648118609148185E-3</v>
      </c>
      <c r="Q6320" s="36">
        <f t="shared" si="518"/>
        <v>2.8935493115510726E-2</v>
      </c>
    </row>
    <row r="6321" spans="1:17" x14ac:dyDescent="0.3">
      <c r="A6321" s="29">
        <v>2262252</v>
      </c>
      <c r="B6321" s="1">
        <v>136</v>
      </c>
      <c r="C6321" s="1" t="s">
        <v>14</v>
      </c>
      <c r="D6321" s="1" t="s">
        <v>53</v>
      </c>
      <c r="E6321" s="1" t="s">
        <v>54</v>
      </c>
      <c r="F6321" s="47">
        <v>714</v>
      </c>
      <c r="G6321" s="34">
        <v>1189.6600000000001</v>
      </c>
      <c r="H6321" s="1" t="s">
        <v>218</v>
      </c>
      <c r="I6321" s="34">
        <v>1.19959E-2</v>
      </c>
      <c r="J6321" s="34">
        <v>605.96673999999996</v>
      </c>
      <c r="K6321" s="35" t="str">
        <f t="shared" si="514"/>
        <v>Leenderbos, Groote Heide &amp; De Plateaux_H4030</v>
      </c>
      <c r="L6321" s="36">
        <f>VLOOKUP(D6321,DATA!A:F,5,FALSE)</f>
        <v>1.0986712608830001E-2</v>
      </c>
      <c r="M6321" s="37">
        <f>VLOOKUP(D6321,DATA!A:F,6,FALSE)</f>
        <v>982</v>
      </c>
      <c r="N6321" s="36">
        <f t="shared" si="515"/>
        <v>90.733330565676695</v>
      </c>
      <c r="O6321" s="36">
        <f t="shared" si="516"/>
        <v>90.734438637240814</v>
      </c>
      <c r="P6321" s="36">
        <f t="shared" si="517"/>
        <v>1.1080715641185179E-3</v>
      </c>
      <c r="Q6321" s="36">
        <f t="shared" si="518"/>
        <v>6.7145451339559927E-3</v>
      </c>
    </row>
    <row r="6322" spans="1:17" x14ac:dyDescent="0.3">
      <c r="A6322" s="29">
        <v>2262253</v>
      </c>
      <c r="B6322" s="1">
        <v>136</v>
      </c>
      <c r="C6322" s="1" t="s">
        <v>14</v>
      </c>
      <c r="D6322" s="1" t="s">
        <v>53</v>
      </c>
      <c r="E6322" s="1" t="s">
        <v>54</v>
      </c>
      <c r="F6322" s="47">
        <v>714</v>
      </c>
      <c r="G6322" s="34">
        <v>1092.76</v>
      </c>
      <c r="H6322" s="1" t="s">
        <v>218</v>
      </c>
      <c r="I6322" s="34">
        <v>1.0832700000000001E-2</v>
      </c>
      <c r="J6322" s="34">
        <v>5531.5195000000003</v>
      </c>
      <c r="K6322" s="35" t="str">
        <f t="shared" si="514"/>
        <v>Leenderbos, Groote Heide &amp; De Plateaux_H4030</v>
      </c>
      <c r="L6322" s="36">
        <f>VLOOKUP(D6322,DATA!A:F,5,FALSE)</f>
        <v>1.0986712608830001E-2</v>
      </c>
      <c r="M6322" s="37">
        <f>VLOOKUP(D6322,DATA!A:F,6,FALSE)</f>
        <v>982</v>
      </c>
      <c r="N6322" s="36">
        <f t="shared" si="515"/>
        <v>77.15154824700231</v>
      </c>
      <c r="O6322" s="36">
        <f t="shared" si="516"/>
        <v>77.153646181230769</v>
      </c>
      <c r="P6322" s="36">
        <f t="shared" si="517"/>
        <v>2.097934228459053E-3</v>
      </c>
      <c r="Q6322" s="36">
        <f t="shared" si="518"/>
        <v>0.11604764094438708</v>
      </c>
    </row>
    <row r="6323" spans="1:17" x14ac:dyDescent="0.3">
      <c r="A6323" s="29">
        <v>2262254</v>
      </c>
      <c r="B6323" s="1">
        <v>136</v>
      </c>
      <c r="C6323" s="1" t="s">
        <v>14</v>
      </c>
      <c r="D6323" s="1" t="s">
        <v>57</v>
      </c>
      <c r="E6323" s="1" t="s">
        <v>58</v>
      </c>
      <c r="F6323" s="47">
        <v>714</v>
      </c>
      <c r="G6323" s="34">
        <v>1648.87</v>
      </c>
      <c r="H6323" s="1" t="s">
        <v>218</v>
      </c>
      <c r="I6323" s="34">
        <v>1.4602E-2</v>
      </c>
      <c r="J6323" s="34">
        <v>108.55455000000001</v>
      </c>
      <c r="K6323" s="35" t="str">
        <f t="shared" si="514"/>
        <v>Leenderbos, Groote Heide &amp; De Plateaux_H3160</v>
      </c>
      <c r="L6323" s="36">
        <f>VLOOKUP(D6323,DATA!A:F,5,FALSE)</f>
        <v>1.0986712608830001E-2</v>
      </c>
      <c r="M6323" s="37">
        <f>VLOOKUP(D6323,DATA!A:F,6,FALSE)</f>
        <v>982</v>
      </c>
      <c r="N6323" s="36">
        <f t="shared" si="515"/>
        <v>99.934269772123699</v>
      </c>
      <c r="O6323" s="36">
        <f t="shared" si="516"/>
        <v>99.934280309315866</v>
      </c>
      <c r="P6323" s="36">
        <f t="shared" si="517"/>
        <v>1.0537192167703324E-5</v>
      </c>
      <c r="Q6323" s="36">
        <f t="shared" si="518"/>
        <v>1.143860154028559E-5</v>
      </c>
    </row>
    <row r="6324" spans="1:17" x14ac:dyDescent="0.3">
      <c r="A6324" s="29">
        <v>2262255</v>
      </c>
      <c r="B6324" s="1">
        <v>136</v>
      </c>
      <c r="C6324" s="1" t="s">
        <v>14</v>
      </c>
      <c r="D6324" s="1" t="s">
        <v>53</v>
      </c>
      <c r="E6324" s="1" t="s">
        <v>54</v>
      </c>
      <c r="F6324" s="47">
        <v>714</v>
      </c>
      <c r="G6324" s="34">
        <v>1279.3599999999999</v>
      </c>
      <c r="H6324" s="1" t="s">
        <v>218</v>
      </c>
      <c r="I6324" s="34">
        <v>1.17311E-2</v>
      </c>
      <c r="J6324" s="34">
        <v>9089.1139999999996</v>
      </c>
      <c r="K6324" s="35" t="str">
        <f t="shared" si="514"/>
        <v>Leenderbos, Groote Heide &amp; De Plateaux_H4030</v>
      </c>
      <c r="L6324" s="36">
        <f>VLOOKUP(D6324,DATA!A:F,5,FALSE)</f>
        <v>1.0986712608830001E-2</v>
      </c>
      <c r="M6324" s="37">
        <f>VLOOKUP(D6324,DATA!A:F,6,FALSE)</f>
        <v>982</v>
      </c>
      <c r="N6324" s="36">
        <f t="shared" si="515"/>
        <v>96.32795153888101</v>
      </c>
      <c r="O6324" s="36">
        <f t="shared" si="516"/>
        <v>96.328407409180713</v>
      </c>
      <c r="P6324" s="36">
        <f t="shared" si="517"/>
        <v>4.5587029970306503E-4</v>
      </c>
      <c r="Q6324" s="36">
        <f t="shared" si="518"/>
        <v>4.1434571232153238E-2</v>
      </c>
    </row>
    <row r="6325" spans="1:17" x14ac:dyDescent="0.3">
      <c r="A6325" s="29">
        <v>2262256</v>
      </c>
      <c r="B6325" s="1">
        <v>136</v>
      </c>
      <c r="C6325" s="1" t="s">
        <v>14</v>
      </c>
      <c r="D6325" s="1" t="s">
        <v>63</v>
      </c>
      <c r="E6325" s="1" t="s">
        <v>64</v>
      </c>
      <c r="F6325" s="47">
        <v>714</v>
      </c>
      <c r="G6325" s="34">
        <v>964.44</v>
      </c>
      <c r="H6325" s="1" t="s">
        <v>218</v>
      </c>
      <c r="I6325" s="34">
        <v>9.3603999999999996E-3</v>
      </c>
      <c r="J6325" s="34">
        <v>1796.8435999999999</v>
      </c>
      <c r="K6325" s="35" t="str">
        <f t="shared" si="514"/>
        <v>Leenderbos, Groote Heide &amp; De Plateaux_H2310</v>
      </c>
      <c r="L6325" s="36">
        <f>VLOOKUP(D6325,DATA!A:F,5,FALSE)</f>
        <v>1.0986712608830001E-2</v>
      </c>
      <c r="M6325" s="37">
        <f>VLOOKUP(D6325,DATA!A:F,6,FALSE)</f>
        <v>982</v>
      </c>
      <c r="N6325" s="36">
        <f t="shared" si="515"/>
        <v>45.191737828656422</v>
      </c>
      <c r="O6325" s="36">
        <f t="shared" si="516"/>
        <v>45.194285065886035</v>
      </c>
      <c r="P6325" s="36">
        <f t="shared" si="517"/>
        <v>2.5472372296135859E-3</v>
      </c>
      <c r="Q6325" s="36">
        <f t="shared" si="518"/>
        <v>4.5769869137129021E-2</v>
      </c>
    </row>
    <row r="6326" spans="1:17" x14ac:dyDescent="0.3">
      <c r="A6326" s="29">
        <v>2262256</v>
      </c>
      <c r="B6326" s="1">
        <v>136</v>
      </c>
      <c r="C6326" s="1" t="s">
        <v>14</v>
      </c>
      <c r="D6326" s="1" t="s">
        <v>61</v>
      </c>
      <c r="E6326" s="1" t="s">
        <v>62</v>
      </c>
      <c r="F6326" s="47">
        <v>714</v>
      </c>
      <c r="G6326" s="34">
        <v>964.44</v>
      </c>
      <c r="H6326" s="1" t="s">
        <v>218</v>
      </c>
      <c r="I6326" s="34">
        <v>9.3603999999999996E-3</v>
      </c>
      <c r="J6326" s="34">
        <v>1236.4920999999999</v>
      </c>
      <c r="K6326" s="35" t="str">
        <f t="shared" si="514"/>
        <v>Leenderbos, Groote Heide &amp; De Plateaux_H2330</v>
      </c>
      <c r="L6326" s="36">
        <f>VLOOKUP(D6326,DATA!A:F,5,FALSE)</f>
        <v>1.0986712608830001E-2</v>
      </c>
      <c r="M6326" s="37">
        <f>VLOOKUP(D6326,DATA!A:F,6,FALSE)</f>
        <v>982</v>
      </c>
      <c r="N6326" s="36">
        <f t="shared" si="515"/>
        <v>45.191737828656422</v>
      </c>
      <c r="O6326" s="36">
        <f t="shared" si="516"/>
        <v>45.194285065886035</v>
      </c>
      <c r="P6326" s="36">
        <f t="shared" si="517"/>
        <v>2.5472372296135859E-3</v>
      </c>
      <c r="Q6326" s="36">
        <f t="shared" si="518"/>
        <v>3.149638711243085E-2</v>
      </c>
    </row>
    <row r="6327" spans="1:17" x14ac:dyDescent="0.3">
      <c r="A6327" s="29">
        <v>2262256</v>
      </c>
      <c r="B6327" s="1">
        <v>136</v>
      </c>
      <c r="C6327" s="1" t="s">
        <v>14</v>
      </c>
      <c r="D6327" s="1" t="s">
        <v>53</v>
      </c>
      <c r="E6327" s="1" t="s">
        <v>54</v>
      </c>
      <c r="F6327" s="47">
        <v>714</v>
      </c>
      <c r="G6327" s="34">
        <v>964.44</v>
      </c>
      <c r="H6327" s="1" t="s">
        <v>218</v>
      </c>
      <c r="I6327" s="34">
        <v>9.3603999999999996E-3</v>
      </c>
      <c r="J6327" s="34">
        <v>2820.5549999999998</v>
      </c>
      <c r="K6327" s="35" t="str">
        <f t="shared" si="514"/>
        <v>Leenderbos, Groote Heide &amp; De Plateaux_H4030</v>
      </c>
      <c r="L6327" s="36">
        <f>VLOOKUP(D6327,DATA!A:F,5,FALSE)</f>
        <v>1.0986712608830001E-2</v>
      </c>
      <c r="M6327" s="37">
        <f>VLOOKUP(D6327,DATA!A:F,6,FALSE)</f>
        <v>982</v>
      </c>
      <c r="N6327" s="36">
        <f t="shared" si="515"/>
        <v>45.191737828656422</v>
      </c>
      <c r="O6327" s="36">
        <f t="shared" si="516"/>
        <v>45.194285065886035</v>
      </c>
      <c r="P6327" s="36">
        <f t="shared" si="517"/>
        <v>2.5472372296135859E-3</v>
      </c>
      <c r="Q6327" s="36">
        <f t="shared" si="518"/>
        <v>7.1846227041727481E-2</v>
      </c>
    </row>
    <row r="6328" spans="1:17" x14ac:dyDescent="0.3">
      <c r="A6328" s="29">
        <v>2262257</v>
      </c>
      <c r="B6328" s="1">
        <v>136</v>
      </c>
      <c r="C6328" s="1" t="s">
        <v>14</v>
      </c>
      <c r="D6328" s="1" t="s">
        <v>57</v>
      </c>
      <c r="E6328" s="1" t="s">
        <v>58</v>
      </c>
      <c r="F6328" s="47">
        <v>714</v>
      </c>
      <c r="G6328" s="34">
        <v>1003.11</v>
      </c>
      <c r="H6328" s="1" t="s">
        <v>218</v>
      </c>
      <c r="I6328" s="34">
        <v>9.5569999999999995E-3</v>
      </c>
      <c r="J6328" s="34">
        <v>1238.1194</v>
      </c>
      <c r="K6328" s="35" t="str">
        <f t="shared" si="514"/>
        <v>Leenderbos, Groote Heide &amp; De Plateaux_H3160</v>
      </c>
      <c r="L6328" s="36">
        <f>VLOOKUP(D6328,DATA!A:F,5,FALSE)</f>
        <v>1.0986712608830001E-2</v>
      </c>
      <c r="M6328" s="37">
        <f>VLOOKUP(D6328,DATA!A:F,6,FALSE)</f>
        <v>982</v>
      </c>
      <c r="N6328" s="36">
        <f t="shared" si="515"/>
        <v>55.772385407184458</v>
      </c>
      <c r="O6328" s="36">
        <f t="shared" si="516"/>
        <v>55.774975405335056</v>
      </c>
      <c r="P6328" s="36">
        <f t="shared" si="517"/>
        <v>2.5899981505972391E-3</v>
      </c>
      <c r="Q6328" s="36">
        <f t="shared" si="518"/>
        <v>3.2067269562185634E-2</v>
      </c>
    </row>
    <row r="6329" spans="1:17" x14ac:dyDescent="0.3">
      <c r="A6329" s="29">
        <v>2262258</v>
      </c>
      <c r="B6329" s="1">
        <v>136</v>
      </c>
      <c r="C6329" s="1" t="s">
        <v>14</v>
      </c>
      <c r="D6329" s="1" t="s">
        <v>63</v>
      </c>
      <c r="E6329" s="1" t="s">
        <v>64</v>
      </c>
      <c r="F6329" s="47">
        <v>714</v>
      </c>
      <c r="G6329" s="34">
        <v>855.93</v>
      </c>
      <c r="H6329" s="1" t="s">
        <v>218</v>
      </c>
      <c r="I6329" s="34">
        <v>8.3245999999999997E-3</v>
      </c>
      <c r="J6329" s="34">
        <v>77.453000000000003</v>
      </c>
      <c r="K6329" s="35" t="str">
        <f t="shared" si="514"/>
        <v>Leenderbos, Groote Heide &amp; De Plateaux_H2310</v>
      </c>
      <c r="L6329" s="36">
        <f>VLOOKUP(D6329,DATA!A:F,5,FALSE)</f>
        <v>1.0986712608830001E-2</v>
      </c>
      <c r="M6329" s="37">
        <f>VLOOKUP(D6329,DATA!A:F,6,FALSE)</f>
        <v>982</v>
      </c>
      <c r="N6329" s="36">
        <f t="shared" si="515"/>
        <v>20.019198946848668</v>
      </c>
      <c r="O6329" s="36">
        <f t="shared" si="516"/>
        <v>20.020663400032284</v>
      </c>
      <c r="P6329" s="36">
        <f t="shared" si="517"/>
        <v>1.4644531836154329E-3</v>
      </c>
      <c r="Q6329" s="36">
        <f t="shared" si="518"/>
        <v>1.1342629243056611E-3</v>
      </c>
    </row>
    <row r="6330" spans="1:17" x14ac:dyDescent="0.3">
      <c r="A6330" s="29">
        <v>2262258</v>
      </c>
      <c r="B6330" s="1">
        <v>136</v>
      </c>
      <c r="C6330" s="1" t="s">
        <v>14</v>
      </c>
      <c r="D6330" s="1" t="s">
        <v>53</v>
      </c>
      <c r="E6330" s="1" t="s">
        <v>54</v>
      </c>
      <c r="F6330" s="47">
        <v>714</v>
      </c>
      <c r="G6330" s="34">
        <v>855.93</v>
      </c>
      <c r="H6330" s="1" t="s">
        <v>218</v>
      </c>
      <c r="I6330" s="34">
        <v>8.3245999999999997E-3</v>
      </c>
      <c r="J6330" s="34">
        <v>214.76910000000001</v>
      </c>
      <c r="K6330" s="35" t="str">
        <f t="shared" si="514"/>
        <v>Leenderbos, Groote Heide &amp; De Plateaux_H4030</v>
      </c>
      <c r="L6330" s="36">
        <f>VLOOKUP(D6330,DATA!A:F,5,FALSE)</f>
        <v>1.0986712608830001E-2</v>
      </c>
      <c r="M6330" s="37">
        <f>VLOOKUP(D6330,DATA!A:F,6,FALSE)</f>
        <v>982</v>
      </c>
      <c r="N6330" s="36">
        <f t="shared" si="515"/>
        <v>20.019198946848668</v>
      </c>
      <c r="O6330" s="36">
        <f t="shared" si="516"/>
        <v>20.020663400032284</v>
      </c>
      <c r="P6330" s="36">
        <f t="shared" si="517"/>
        <v>1.4644531836154329E-3</v>
      </c>
      <c r="Q6330" s="36">
        <f t="shared" si="518"/>
        <v>3.1451929223722127E-3</v>
      </c>
    </row>
    <row r="6331" spans="1:17" x14ac:dyDescent="0.3">
      <c r="A6331" s="29">
        <v>2262259</v>
      </c>
      <c r="B6331" s="1">
        <v>136</v>
      </c>
      <c r="C6331" s="1" t="s">
        <v>14</v>
      </c>
      <c r="D6331" s="1" t="s">
        <v>63</v>
      </c>
      <c r="E6331" s="1" t="s">
        <v>64</v>
      </c>
      <c r="F6331" s="47">
        <v>714</v>
      </c>
      <c r="G6331" s="34">
        <v>871.95</v>
      </c>
      <c r="H6331" s="1" t="s">
        <v>218</v>
      </c>
      <c r="I6331" s="34">
        <v>8.6768000000000001E-3</v>
      </c>
      <c r="J6331" s="34">
        <v>3421.4591999999998</v>
      </c>
      <c r="K6331" s="35" t="str">
        <f t="shared" si="514"/>
        <v>Leenderbos, Groote Heide &amp; De Plateaux_H2310</v>
      </c>
      <c r="L6331" s="36">
        <f>VLOOKUP(D6331,DATA!A:F,5,FALSE)</f>
        <v>1.0986712608830001E-2</v>
      </c>
      <c r="M6331" s="37">
        <f>VLOOKUP(D6331,DATA!A:F,6,FALSE)</f>
        <v>982</v>
      </c>
      <c r="N6331" s="36">
        <f t="shared" si="515"/>
        <v>22.986250772993635</v>
      </c>
      <c r="O6331" s="36">
        <f t="shared" si="516"/>
        <v>22.987938394076135</v>
      </c>
      <c r="P6331" s="36">
        <f t="shared" si="517"/>
        <v>1.6876210824996463E-3</v>
      </c>
      <c r="Q6331" s="36">
        <f t="shared" si="518"/>
        <v>5.7741266788323732E-2</v>
      </c>
    </row>
    <row r="6332" spans="1:17" x14ac:dyDescent="0.3">
      <c r="A6332" s="29">
        <v>2262259</v>
      </c>
      <c r="B6332" s="1">
        <v>136</v>
      </c>
      <c r="C6332" s="1" t="s">
        <v>14</v>
      </c>
      <c r="D6332" s="1" t="s">
        <v>53</v>
      </c>
      <c r="E6332" s="1" t="s">
        <v>54</v>
      </c>
      <c r="F6332" s="47">
        <v>714</v>
      </c>
      <c r="G6332" s="34">
        <v>871.95</v>
      </c>
      <c r="H6332" s="1" t="s">
        <v>218</v>
      </c>
      <c r="I6332" s="34">
        <v>8.6768000000000001E-3</v>
      </c>
      <c r="J6332" s="34">
        <v>2783.2824999999998</v>
      </c>
      <c r="K6332" s="35" t="str">
        <f t="shared" si="514"/>
        <v>Leenderbos, Groote Heide &amp; De Plateaux_H4030</v>
      </c>
      <c r="L6332" s="36">
        <f>VLOOKUP(D6332,DATA!A:F,5,FALSE)</f>
        <v>1.0986712608830001E-2</v>
      </c>
      <c r="M6332" s="37">
        <f>VLOOKUP(D6332,DATA!A:F,6,FALSE)</f>
        <v>982</v>
      </c>
      <c r="N6332" s="36">
        <f t="shared" si="515"/>
        <v>22.986250772993635</v>
      </c>
      <c r="O6332" s="36">
        <f t="shared" si="516"/>
        <v>22.987938394076135</v>
      </c>
      <c r="P6332" s="36">
        <f t="shared" si="517"/>
        <v>1.6876210824996463E-3</v>
      </c>
      <c r="Q6332" s="36">
        <f t="shared" si="518"/>
        <v>4.6971262255523213E-2</v>
      </c>
    </row>
    <row r="6333" spans="1:17" x14ac:dyDescent="0.3">
      <c r="A6333" s="29">
        <v>2262260</v>
      </c>
      <c r="B6333" s="1">
        <v>136</v>
      </c>
      <c r="C6333" s="1" t="s">
        <v>14</v>
      </c>
      <c r="D6333" s="1" t="s">
        <v>63</v>
      </c>
      <c r="E6333" s="1" t="s">
        <v>64</v>
      </c>
      <c r="F6333" s="47">
        <v>714</v>
      </c>
      <c r="G6333" s="34">
        <v>911.56</v>
      </c>
      <c r="H6333" s="1" t="s">
        <v>218</v>
      </c>
      <c r="I6333" s="34">
        <v>9.0785999999999992E-3</v>
      </c>
      <c r="J6333" s="34">
        <v>3069.2136</v>
      </c>
      <c r="K6333" s="35" t="str">
        <f t="shared" si="514"/>
        <v>Leenderbos, Groote Heide &amp; De Plateaux_H2310</v>
      </c>
      <c r="L6333" s="36">
        <f>VLOOKUP(D6333,DATA!A:F,5,FALSE)</f>
        <v>1.0986712608830001E-2</v>
      </c>
      <c r="M6333" s="37">
        <f>VLOOKUP(D6333,DATA!A:F,6,FALSE)</f>
        <v>982</v>
      </c>
      <c r="N6333" s="36">
        <f t="shared" si="515"/>
        <v>31.563519055586365</v>
      </c>
      <c r="O6333" s="36">
        <f t="shared" si="516"/>
        <v>31.565673660862718</v>
      </c>
      <c r="P6333" s="36">
        <f t="shared" si="517"/>
        <v>2.1546052763525836E-3</v>
      </c>
      <c r="Q6333" s="36">
        <f t="shared" si="518"/>
        <v>6.6129438168131077E-2</v>
      </c>
    </row>
    <row r="6334" spans="1:17" x14ac:dyDescent="0.3">
      <c r="A6334" s="29">
        <v>2262260</v>
      </c>
      <c r="B6334" s="1">
        <v>136</v>
      </c>
      <c r="C6334" s="1" t="s">
        <v>14</v>
      </c>
      <c r="D6334" s="1" t="s">
        <v>53</v>
      </c>
      <c r="E6334" s="1" t="s">
        <v>54</v>
      </c>
      <c r="F6334" s="47">
        <v>714</v>
      </c>
      <c r="G6334" s="34">
        <v>911.56</v>
      </c>
      <c r="H6334" s="1" t="s">
        <v>218</v>
      </c>
      <c r="I6334" s="34">
        <v>9.0785999999999992E-3</v>
      </c>
      <c r="J6334" s="34">
        <v>2697.6527999999998</v>
      </c>
      <c r="K6334" s="35" t="str">
        <f t="shared" si="514"/>
        <v>Leenderbos, Groote Heide &amp; De Plateaux_H4030</v>
      </c>
      <c r="L6334" s="36">
        <f>VLOOKUP(D6334,DATA!A:F,5,FALSE)</f>
        <v>1.0986712608830001E-2</v>
      </c>
      <c r="M6334" s="37">
        <f>VLOOKUP(D6334,DATA!A:F,6,FALSE)</f>
        <v>982</v>
      </c>
      <c r="N6334" s="36">
        <f t="shared" si="515"/>
        <v>31.563519055586365</v>
      </c>
      <c r="O6334" s="36">
        <f t="shared" si="516"/>
        <v>31.565673660862718</v>
      </c>
      <c r="P6334" s="36">
        <f t="shared" si="517"/>
        <v>2.1546052763525836E-3</v>
      </c>
      <c r="Q6334" s="36">
        <f t="shared" si="518"/>
        <v>5.8123769566473207E-2</v>
      </c>
    </row>
    <row r="6335" spans="1:17" x14ac:dyDescent="0.3">
      <c r="A6335" s="29">
        <v>2262261</v>
      </c>
      <c r="B6335" s="1">
        <v>136</v>
      </c>
      <c r="C6335" s="1" t="s">
        <v>14</v>
      </c>
      <c r="D6335" s="1" t="s">
        <v>63</v>
      </c>
      <c r="E6335" s="1" t="s">
        <v>64</v>
      </c>
      <c r="F6335" s="47">
        <v>714</v>
      </c>
      <c r="G6335" s="34">
        <v>1216.33</v>
      </c>
      <c r="H6335" s="1" t="s">
        <v>218</v>
      </c>
      <c r="I6335" s="34">
        <v>1.1527900000000001E-2</v>
      </c>
      <c r="J6335" s="34">
        <v>5328.8804</v>
      </c>
      <c r="K6335" s="35" t="str">
        <f t="shared" si="514"/>
        <v>Leenderbos, Groote Heide &amp; De Plateaux_H2310</v>
      </c>
      <c r="L6335" s="36">
        <f>VLOOKUP(D6335,DATA!A:F,5,FALSE)</f>
        <v>1.0986712608830001E-2</v>
      </c>
      <c r="M6335" s="37">
        <f>VLOOKUP(D6335,DATA!A:F,6,FALSE)</f>
        <v>982</v>
      </c>
      <c r="N6335" s="36">
        <f t="shared" si="515"/>
        <v>92.920337912157436</v>
      </c>
      <c r="O6335" s="36">
        <f t="shared" si="516"/>
        <v>92.921171051544349</v>
      </c>
      <c r="P6335" s="36">
        <f t="shared" si="517"/>
        <v>8.3313938691276235E-4</v>
      </c>
      <c r="Q6335" s="36">
        <f t="shared" si="518"/>
        <v>4.4397001493874357E-2</v>
      </c>
    </row>
    <row r="6336" spans="1:17" x14ac:dyDescent="0.3">
      <c r="A6336" s="29">
        <v>2263773</v>
      </c>
      <c r="B6336" s="1">
        <v>136</v>
      </c>
      <c r="C6336" s="1" t="s">
        <v>14</v>
      </c>
      <c r="D6336" s="1" t="s">
        <v>57</v>
      </c>
      <c r="E6336" s="1" t="s">
        <v>58</v>
      </c>
      <c r="F6336" s="47">
        <v>714</v>
      </c>
      <c r="G6336" s="34">
        <v>1415.27</v>
      </c>
      <c r="H6336" s="1" t="s">
        <v>218</v>
      </c>
      <c r="I6336" s="34">
        <v>1.5606999999999999E-2</v>
      </c>
      <c r="J6336" s="34">
        <v>692.16890000000001</v>
      </c>
      <c r="K6336" s="35" t="str">
        <f t="shared" si="514"/>
        <v>Leenderbos, Groote Heide &amp; De Plateaux_H3160</v>
      </c>
      <c r="L6336" s="36">
        <f>VLOOKUP(D6336,DATA!A:F,5,FALSE)</f>
        <v>1.0986712608830001E-2</v>
      </c>
      <c r="M6336" s="37">
        <f>VLOOKUP(D6336,DATA!A:F,6,FALSE)</f>
        <v>982</v>
      </c>
      <c r="N6336" s="36">
        <f t="shared" si="515"/>
        <v>99.150893034146591</v>
      </c>
      <c r="O6336" s="36">
        <f t="shared" si="516"/>
        <v>99.151037381766471</v>
      </c>
      <c r="P6336" s="36">
        <f t="shared" si="517"/>
        <v>1.4434761988013634E-4</v>
      </c>
      <c r="Q6336" s="36">
        <f t="shared" si="518"/>
        <v>9.9912933270052107E-4</v>
      </c>
    </row>
    <row r="6337" spans="1:17" x14ac:dyDescent="0.3">
      <c r="A6337" s="29">
        <v>2263776</v>
      </c>
      <c r="B6337" s="1">
        <v>136</v>
      </c>
      <c r="C6337" s="1" t="s">
        <v>14</v>
      </c>
      <c r="D6337" s="1" t="s">
        <v>59</v>
      </c>
      <c r="E6337" s="1" t="s">
        <v>60</v>
      </c>
      <c r="F6337" s="47">
        <v>1071</v>
      </c>
      <c r="G6337" s="34">
        <v>1219.73</v>
      </c>
      <c r="H6337" s="1" t="s">
        <v>218</v>
      </c>
      <c r="I6337" s="34">
        <v>1.25665E-2</v>
      </c>
      <c r="J6337" s="34">
        <v>1809.0219</v>
      </c>
      <c r="K6337" s="35" t="str">
        <f t="shared" si="514"/>
        <v>Leenderbos, Groote Heide &amp; De Plateaux_H9190</v>
      </c>
      <c r="L6337" s="36">
        <f>VLOOKUP(D6337,DATA!A:F,5,FALSE)</f>
        <v>1.3726988247862192E-2</v>
      </c>
      <c r="M6337" s="37">
        <f>VLOOKUP(D6337,DATA!A:F,6,FALSE)</f>
        <v>1285.5</v>
      </c>
      <c r="N6337" s="36">
        <f t="shared" si="515"/>
        <v>28.847050690111399</v>
      </c>
      <c r="O6337" s="36">
        <f t="shared" si="516"/>
        <v>28.850591476830989</v>
      </c>
      <c r="P6337" s="36">
        <f t="shared" si="517"/>
        <v>3.5407867195900167E-3</v>
      </c>
      <c r="Q6337" s="36">
        <f t="shared" si="518"/>
        <v>6.4053607189674983E-2</v>
      </c>
    </row>
    <row r="6338" spans="1:17" x14ac:dyDescent="0.3">
      <c r="A6338" s="29">
        <v>2263782</v>
      </c>
      <c r="B6338" s="1">
        <v>136</v>
      </c>
      <c r="C6338" s="1" t="s">
        <v>14</v>
      </c>
      <c r="D6338" s="1" t="s">
        <v>53</v>
      </c>
      <c r="E6338" s="1" t="s">
        <v>54</v>
      </c>
      <c r="F6338" s="47">
        <v>714</v>
      </c>
      <c r="G6338" s="34">
        <v>1198.98</v>
      </c>
      <c r="H6338" s="1" t="s">
        <v>218</v>
      </c>
      <c r="I6338" s="34">
        <v>1.19431E-2</v>
      </c>
      <c r="J6338" s="34">
        <v>6495.2610000000004</v>
      </c>
      <c r="K6338" s="35" t="str">
        <f t="shared" si="514"/>
        <v>Leenderbos, Groote Heide &amp; De Plateaux_H4030</v>
      </c>
      <c r="L6338" s="36">
        <f>VLOOKUP(D6338,DATA!A:F,5,FALSE)</f>
        <v>1.0986712608830001E-2</v>
      </c>
      <c r="M6338" s="37">
        <f>VLOOKUP(D6338,DATA!A:F,6,FALSE)</f>
        <v>982</v>
      </c>
      <c r="N6338" s="36">
        <f t="shared" si="515"/>
        <v>91.559109076564525</v>
      </c>
      <c r="O6338" s="36">
        <f t="shared" si="516"/>
        <v>91.560123107014334</v>
      </c>
      <c r="P6338" s="36">
        <f t="shared" si="517"/>
        <v>1.014030449809411E-3</v>
      </c>
      <c r="Q6338" s="36">
        <f t="shared" si="518"/>
        <v>6.5863924334595259E-2</v>
      </c>
    </row>
    <row r="6339" spans="1:17" x14ac:dyDescent="0.3">
      <c r="A6339" s="29">
        <v>2263783</v>
      </c>
      <c r="B6339" s="1">
        <v>136</v>
      </c>
      <c r="C6339" s="1" t="s">
        <v>14</v>
      </c>
      <c r="D6339" s="1" t="s">
        <v>53</v>
      </c>
      <c r="E6339" s="1" t="s">
        <v>54</v>
      </c>
      <c r="F6339" s="47">
        <v>714</v>
      </c>
      <c r="G6339" s="34">
        <v>1264.8</v>
      </c>
      <c r="H6339" s="1" t="s">
        <v>218</v>
      </c>
      <c r="I6339" s="34">
        <v>1.16191E-2</v>
      </c>
      <c r="J6339" s="34">
        <v>1185.5326</v>
      </c>
      <c r="K6339" s="35" t="str">
        <f t="shared" ref="K6339:K6402" si="519">_xlfn.CONCAT(C6339,"_",D6339)</f>
        <v>Leenderbos, Groote Heide &amp; De Plateaux_H4030</v>
      </c>
      <c r="L6339" s="36">
        <f>VLOOKUP(D6339,DATA!A:F,5,FALSE)</f>
        <v>1.0986712608830001E-2</v>
      </c>
      <c r="M6339" s="37">
        <f>VLOOKUP(D6339,DATA!A:F,6,FALSE)</f>
        <v>982</v>
      </c>
      <c r="N6339" s="36">
        <f t="shared" ref="N6339:N6402" si="520">100/(1+EXP(-L6339*(G6339-M6339)))</f>
        <v>95.718230122330183</v>
      </c>
      <c r="O6339" s="36">
        <f t="shared" ref="O6339:O6402" si="521">100/(1+EXP(-L6339*((G6339+I6339)-M6339)))</f>
        <v>95.718753280353283</v>
      </c>
      <c r="P6339" s="36">
        <f t="shared" ref="P6339:P6402" si="522">O6339-N6339</f>
        <v>5.2315802309976789E-4</v>
      </c>
      <c r="Q6339" s="36">
        <f t="shared" ref="Q6339:Q6402" si="523">IF(AND(H6339&lt;&gt;"below",I6339&gt;=0.005),J6339*P6339/100,0)</f>
        <v>6.2022089133632781E-3</v>
      </c>
    </row>
    <row r="6340" spans="1:17" x14ac:dyDescent="0.3">
      <c r="A6340" s="29">
        <v>2263784</v>
      </c>
      <c r="B6340" s="1">
        <v>136</v>
      </c>
      <c r="C6340" s="1" t="s">
        <v>14</v>
      </c>
      <c r="D6340" s="1" t="s">
        <v>57</v>
      </c>
      <c r="E6340" s="1" t="s">
        <v>58</v>
      </c>
      <c r="F6340" s="47">
        <v>714</v>
      </c>
      <c r="G6340" s="34">
        <v>1377.53</v>
      </c>
      <c r="H6340" s="1" t="s">
        <v>218</v>
      </c>
      <c r="I6340" s="34">
        <v>1.1956E-2</v>
      </c>
      <c r="J6340" s="34">
        <v>1195.0974000000001</v>
      </c>
      <c r="K6340" s="35" t="str">
        <f t="shared" si="519"/>
        <v>Leenderbos, Groote Heide &amp; De Plateaux_H3160</v>
      </c>
      <c r="L6340" s="36">
        <f>VLOOKUP(D6340,DATA!A:F,5,FALSE)</f>
        <v>1.0986712608830001E-2</v>
      </c>
      <c r="M6340" s="37">
        <f>VLOOKUP(D6340,DATA!A:F,6,FALSE)</f>
        <v>982</v>
      </c>
      <c r="N6340" s="36">
        <f t="shared" si="520"/>
        <v>98.720185682588735</v>
      </c>
      <c r="O6340" s="36">
        <f t="shared" si="521"/>
        <v>98.7203516331804</v>
      </c>
      <c r="P6340" s="36">
        <f t="shared" si="522"/>
        <v>1.6595059166490955E-4</v>
      </c>
      <c r="Q6340" s="36">
        <f t="shared" si="523"/>
        <v>1.9832712062719509E-3</v>
      </c>
    </row>
    <row r="6341" spans="1:17" x14ac:dyDescent="0.3">
      <c r="A6341" s="29">
        <v>2263784</v>
      </c>
      <c r="B6341" s="1">
        <v>136</v>
      </c>
      <c r="C6341" s="1" t="s">
        <v>14</v>
      </c>
      <c r="D6341" s="1" t="s">
        <v>53</v>
      </c>
      <c r="E6341" s="1" t="s">
        <v>54</v>
      </c>
      <c r="F6341" s="47">
        <v>714</v>
      </c>
      <c r="G6341" s="34">
        <v>1377.53</v>
      </c>
      <c r="H6341" s="1" t="s">
        <v>218</v>
      </c>
      <c r="I6341" s="34">
        <v>1.1956E-2</v>
      </c>
      <c r="J6341" s="34">
        <v>1176.3514</v>
      </c>
      <c r="K6341" s="35" t="str">
        <f t="shared" si="519"/>
        <v>Leenderbos, Groote Heide &amp; De Plateaux_H4030</v>
      </c>
      <c r="L6341" s="36">
        <f>VLOOKUP(D6341,DATA!A:F,5,FALSE)</f>
        <v>1.0986712608830001E-2</v>
      </c>
      <c r="M6341" s="37">
        <f>VLOOKUP(D6341,DATA!A:F,6,FALSE)</f>
        <v>982</v>
      </c>
      <c r="N6341" s="36">
        <f t="shared" si="520"/>
        <v>98.720185682588735</v>
      </c>
      <c r="O6341" s="36">
        <f t="shared" si="521"/>
        <v>98.7203516331804</v>
      </c>
      <c r="P6341" s="36">
        <f t="shared" si="522"/>
        <v>1.6595059166490955E-4</v>
      </c>
      <c r="Q6341" s="36">
        <f t="shared" si="523"/>
        <v>1.9521621083584467E-3</v>
      </c>
    </row>
    <row r="6342" spans="1:17" x14ac:dyDescent="0.3">
      <c r="A6342" s="29">
        <v>2263785</v>
      </c>
      <c r="B6342" s="1">
        <v>136</v>
      </c>
      <c r="C6342" s="1" t="s">
        <v>14</v>
      </c>
      <c r="D6342" s="1" t="s">
        <v>57</v>
      </c>
      <c r="E6342" s="1" t="s">
        <v>58</v>
      </c>
      <c r="F6342" s="47">
        <v>714</v>
      </c>
      <c r="G6342" s="34">
        <v>1001.44</v>
      </c>
      <c r="H6342" s="1" t="s">
        <v>218</v>
      </c>
      <c r="I6342" s="34">
        <v>9.7803000000000005E-3</v>
      </c>
      <c r="J6342" s="34">
        <v>1377.5125</v>
      </c>
      <c r="K6342" s="35" t="str">
        <f t="shared" si="519"/>
        <v>Leenderbos, Groote Heide &amp; De Plateaux_H3160</v>
      </c>
      <c r="L6342" s="36">
        <f>VLOOKUP(D6342,DATA!A:F,5,FALSE)</f>
        <v>1.0986712608830001E-2</v>
      </c>
      <c r="M6342" s="37">
        <f>VLOOKUP(D6342,DATA!A:F,6,FALSE)</f>
        <v>982</v>
      </c>
      <c r="N6342" s="36">
        <f t="shared" si="520"/>
        <v>55.319336608272224</v>
      </c>
      <c r="O6342" s="36">
        <f t="shared" si="521"/>
        <v>55.321992522430683</v>
      </c>
      <c r="P6342" s="36">
        <f t="shared" si="522"/>
        <v>2.6559141584598933E-3</v>
      </c>
      <c r="Q6342" s="36">
        <f t="shared" si="523"/>
        <v>3.6585549522054839E-2</v>
      </c>
    </row>
    <row r="6343" spans="1:17" x14ac:dyDescent="0.3">
      <c r="A6343" s="29">
        <v>2263785</v>
      </c>
      <c r="B6343" s="1">
        <v>136</v>
      </c>
      <c r="C6343" s="1" t="s">
        <v>14</v>
      </c>
      <c r="D6343" s="1" t="s">
        <v>53</v>
      </c>
      <c r="E6343" s="1" t="s">
        <v>54</v>
      </c>
      <c r="F6343" s="47">
        <v>714</v>
      </c>
      <c r="G6343" s="34">
        <v>1001.44</v>
      </c>
      <c r="H6343" s="1" t="s">
        <v>218</v>
      </c>
      <c r="I6343" s="34">
        <v>9.7803000000000005E-3</v>
      </c>
      <c r="J6343" s="34">
        <v>3610.627</v>
      </c>
      <c r="K6343" s="35" t="str">
        <f t="shared" si="519"/>
        <v>Leenderbos, Groote Heide &amp; De Plateaux_H4030</v>
      </c>
      <c r="L6343" s="36">
        <f>VLOOKUP(D6343,DATA!A:F,5,FALSE)</f>
        <v>1.0986712608830001E-2</v>
      </c>
      <c r="M6343" s="37">
        <f>VLOOKUP(D6343,DATA!A:F,6,FALSE)</f>
        <v>982</v>
      </c>
      <c r="N6343" s="36">
        <f t="shared" si="520"/>
        <v>55.319336608272224</v>
      </c>
      <c r="O6343" s="36">
        <f t="shared" si="521"/>
        <v>55.321992522430683</v>
      </c>
      <c r="P6343" s="36">
        <f t="shared" si="522"/>
        <v>2.6559141584598933E-3</v>
      </c>
      <c r="Q6343" s="36">
        <f t="shared" si="523"/>
        <v>9.5895153702175689E-2</v>
      </c>
    </row>
    <row r="6344" spans="1:17" x14ac:dyDescent="0.3">
      <c r="A6344" s="29">
        <v>2263786</v>
      </c>
      <c r="B6344" s="1">
        <v>136</v>
      </c>
      <c r="C6344" s="1" t="s">
        <v>14</v>
      </c>
      <c r="D6344" s="1" t="s">
        <v>61</v>
      </c>
      <c r="E6344" s="1" t="s">
        <v>62</v>
      </c>
      <c r="F6344" s="47">
        <v>714</v>
      </c>
      <c r="G6344" s="34">
        <v>1107.3800000000001</v>
      </c>
      <c r="H6344" s="1" t="s">
        <v>218</v>
      </c>
      <c r="I6344" s="34">
        <v>1.0726599999999999E-2</v>
      </c>
      <c r="J6344" s="34">
        <v>1117.2916</v>
      </c>
      <c r="K6344" s="35" t="str">
        <f t="shared" si="519"/>
        <v>Leenderbos, Groote Heide &amp; De Plateaux_H2330</v>
      </c>
      <c r="L6344" s="36">
        <f>VLOOKUP(D6344,DATA!A:F,5,FALSE)</f>
        <v>1.0986712608830001E-2</v>
      </c>
      <c r="M6344" s="37">
        <f>VLOOKUP(D6344,DATA!A:F,6,FALSE)</f>
        <v>982</v>
      </c>
      <c r="N6344" s="36">
        <f t="shared" si="520"/>
        <v>79.859144529899964</v>
      </c>
      <c r="O6344" s="36">
        <f t="shared" si="521"/>
        <v>79.861040000856079</v>
      </c>
      <c r="P6344" s="36">
        <f t="shared" si="522"/>
        <v>1.895470956114309E-3</v>
      </c>
      <c r="Q6344" s="36">
        <f t="shared" si="523"/>
        <v>2.1177937773104859E-2</v>
      </c>
    </row>
    <row r="6345" spans="1:17" x14ac:dyDescent="0.3">
      <c r="A6345" s="29">
        <v>2263787</v>
      </c>
      <c r="B6345" s="1">
        <v>136</v>
      </c>
      <c r="C6345" s="1" t="s">
        <v>14</v>
      </c>
      <c r="D6345" s="1" t="s">
        <v>53</v>
      </c>
      <c r="E6345" s="1" t="s">
        <v>54</v>
      </c>
      <c r="F6345" s="47">
        <v>714</v>
      </c>
      <c r="G6345" s="34">
        <v>968.71</v>
      </c>
      <c r="H6345" s="1" t="s">
        <v>218</v>
      </c>
      <c r="I6345" s="34">
        <v>9.3559000000000003E-3</v>
      </c>
      <c r="J6345" s="34">
        <v>9.9347390000000004</v>
      </c>
      <c r="K6345" s="35" t="str">
        <f t="shared" si="519"/>
        <v>Leenderbos, Groote Heide &amp; De Plateaux_H4030</v>
      </c>
      <c r="L6345" s="36">
        <f>VLOOKUP(D6345,DATA!A:F,5,FALSE)</f>
        <v>1.0986712608830001E-2</v>
      </c>
      <c r="M6345" s="37">
        <f>VLOOKUP(D6345,DATA!A:F,6,FALSE)</f>
        <v>982</v>
      </c>
      <c r="N6345" s="36">
        <f t="shared" si="520"/>
        <v>46.356136342109984</v>
      </c>
      <c r="O6345" s="36">
        <f t="shared" si="521"/>
        <v>46.358692468025261</v>
      </c>
      <c r="P6345" s="36">
        <f t="shared" si="522"/>
        <v>2.5561259152766524E-3</v>
      </c>
      <c r="Q6345" s="36">
        <f t="shared" si="523"/>
        <v>2.5394443819409655E-4</v>
      </c>
    </row>
    <row r="6346" spans="1:17" x14ac:dyDescent="0.3">
      <c r="A6346" s="29">
        <v>2263788</v>
      </c>
      <c r="B6346" s="1">
        <v>136</v>
      </c>
      <c r="C6346" s="1" t="s">
        <v>14</v>
      </c>
      <c r="D6346" s="1" t="s">
        <v>63</v>
      </c>
      <c r="E6346" s="1" t="s">
        <v>64</v>
      </c>
      <c r="F6346" s="47">
        <v>714</v>
      </c>
      <c r="G6346" s="34">
        <v>865.8</v>
      </c>
      <c r="H6346" s="1" t="s">
        <v>218</v>
      </c>
      <c r="I6346" s="34">
        <v>8.5816999999999994E-3</v>
      </c>
      <c r="J6346" s="34">
        <v>6649.1796999999997</v>
      </c>
      <c r="K6346" s="35" t="str">
        <f t="shared" si="519"/>
        <v>Leenderbos, Groote Heide &amp; De Plateaux_H2310</v>
      </c>
      <c r="L6346" s="36">
        <f>VLOOKUP(D6346,DATA!A:F,5,FALSE)</f>
        <v>1.0986712608830001E-2</v>
      </c>
      <c r="M6346" s="37">
        <f>VLOOKUP(D6346,DATA!A:F,6,FALSE)</f>
        <v>982</v>
      </c>
      <c r="N6346" s="36">
        <f t="shared" si="520"/>
        <v>21.811998309586812</v>
      </c>
      <c r="O6346" s="36">
        <f t="shared" si="521"/>
        <v>21.813606317582124</v>
      </c>
      <c r="P6346" s="36">
        <f t="shared" si="522"/>
        <v>1.6080079953120219E-3</v>
      </c>
      <c r="Q6346" s="36">
        <f t="shared" si="523"/>
        <v>0.10691934119866391</v>
      </c>
    </row>
    <row r="6347" spans="1:17" x14ac:dyDescent="0.3">
      <c r="A6347" s="29">
        <v>2263788</v>
      </c>
      <c r="B6347" s="1">
        <v>136</v>
      </c>
      <c r="C6347" s="1" t="s">
        <v>14</v>
      </c>
      <c r="D6347" s="1" t="s">
        <v>53</v>
      </c>
      <c r="E6347" s="1" t="s">
        <v>54</v>
      </c>
      <c r="F6347" s="47">
        <v>714</v>
      </c>
      <c r="G6347" s="34">
        <v>865.8</v>
      </c>
      <c r="H6347" s="1" t="s">
        <v>218</v>
      </c>
      <c r="I6347" s="34">
        <v>8.5816999999999994E-3</v>
      </c>
      <c r="J6347" s="34">
        <v>839.86929999999995</v>
      </c>
      <c r="K6347" s="35" t="str">
        <f t="shared" si="519"/>
        <v>Leenderbos, Groote Heide &amp; De Plateaux_H4030</v>
      </c>
      <c r="L6347" s="36">
        <f>VLOOKUP(D6347,DATA!A:F,5,FALSE)</f>
        <v>1.0986712608830001E-2</v>
      </c>
      <c r="M6347" s="37">
        <f>VLOOKUP(D6347,DATA!A:F,6,FALSE)</f>
        <v>982</v>
      </c>
      <c r="N6347" s="36">
        <f t="shared" si="520"/>
        <v>21.811998309586812</v>
      </c>
      <c r="O6347" s="36">
        <f t="shared" si="521"/>
        <v>21.813606317582124</v>
      </c>
      <c r="P6347" s="36">
        <f t="shared" si="522"/>
        <v>1.6080079953120219E-3</v>
      </c>
      <c r="Q6347" s="36">
        <f t="shared" si="523"/>
        <v>1.350516549417111E-2</v>
      </c>
    </row>
    <row r="6348" spans="1:17" x14ac:dyDescent="0.3">
      <c r="A6348" s="29">
        <v>2263789</v>
      </c>
      <c r="B6348" s="1">
        <v>136</v>
      </c>
      <c r="C6348" s="1" t="s">
        <v>14</v>
      </c>
      <c r="D6348" s="1" t="s">
        <v>63</v>
      </c>
      <c r="E6348" s="1" t="s">
        <v>64</v>
      </c>
      <c r="F6348" s="47">
        <v>714</v>
      </c>
      <c r="G6348" s="34">
        <v>890.68</v>
      </c>
      <c r="H6348" s="1" t="s">
        <v>218</v>
      </c>
      <c r="I6348" s="34">
        <v>8.9823999999999998E-3</v>
      </c>
      <c r="J6348" s="34">
        <v>1283.7808</v>
      </c>
      <c r="K6348" s="35" t="str">
        <f t="shared" si="519"/>
        <v>Leenderbos, Groote Heide &amp; De Plateaux_H2310</v>
      </c>
      <c r="L6348" s="36">
        <f>VLOOKUP(D6348,DATA!A:F,5,FALSE)</f>
        <v>1.0986712608830001E-2</v>
      </c>
      <c r="M6348" s="37">
        <f>VLOOKUP(D6348,DATA!A:F,6,FALSE)</f>
        <v>982</v>
      </c>
      <c r="N6348" s="36">
        <f t="shared" si="520"/>
        <v>26.82918021605774</v>
      </c>
      <c r="O6348" s="36">
        <f t="shared" si="521"/>
        <v>26.831117598722212</v>
      </c>
      <c r="P6348" s="36">
        <f t="shared" si="522"/>
        <v>1.937382664472409E-3</v>
      </c>
      <c r="Q6348" s="36">
        <f t="shared" si="523"/>
        <v>2.4871746669025207E-2</v>
      </c>
    </row>
    <row r="6349" spans="1:17" x14ac:dyDescent="0.3">
      <c r="A6349" s="29">
        <v>2263789</v>
      </c>
      <c r="B6349" s="1">
        <v>136</v>
      </c>
      <c r="C6349" s="1" t="s">
        <v>14</v>
      </c>
      <c r="D6349" s="1" t="s">
        <v>53</v>
      </c>
      <c r="E6349" s="1" t="s">
        <v>54</v>
      </c>
      <c r="F6349" s="47">
        <v>714</v>
      </c>
      <c r="G6349" s="34">
        <v>890.68</v>
      </c>
      <c r="H6349" s="1" t="s">
        <v>218</v>
      </c>
      <c r="I6349" s="34">
        <v>8.9823999999999998E-3</v>
      </c>
      <c r="J6349" s="34">
        <v>3220.8384000000001</v>
      </c>
      <c r="K6349" s="35" t="str">
        <f t="shared" si="519"/>
        <v>Leenderbos, Groote Heide &amp; De Plateaux_H4030</v>
      </c>
      <c r="L6349" s="36">
        <f>VLOOKUP(D6349,DATA!A:F,5,FALSE)</f>
        <v>1.0986712608830001E-2</v>
      </c>
      <c r="M6349" s="37">
        <f>VLOOKUP(D6349,DATA!A:F,6,FALSE)</f>
        <v>982</v>
      </c>
      <c r="N6349" s="36">
        <f t="shared" si="520"/>
        <v>26.82918021605774</v>
      </c>
      <c r="O6349" s="36">
        <f t="shared" si="521"/>
        <v>26.831117598722212</v>
      </c>
      <c r="P6349" s="36">
        <f t="shared" si="522"/>
        <v>1.937382664472409E-3</v>
      </c>
      <c r="Q6349" s="36">
        <f t="shared" si="523"/>
        <v>6.239996481227051E-2</v>
      </c>
    </row>
    <row r="6350" spans="1:17" x14ac:dyDescent="0.3">
      <c r="A6350" s="29">
        <v>2263790</v>
      </c>
      <c r="B6350" s="1">
        <v>136</v>
      </c>
      <c r="C6350" s="1" t="s">
        <v>14</v>
      </c>
      <c r="D6350" s="1" t="s">
        <v>63</v>
      </c>
      <c r="E6350" s="1" t="s">
        <v>64</v>
      </c>
      <c r="F6350" s="47">
        <v>714</v>
      </c>
      <c r="G6350" s="34">
        <v>931.13</v>
      </c>
      <c r="H6350" s="1" t="s">
        <v>218</v>
      </c>
      <c r="I6350" s="34">
        <v>9.2662000000000005E-3</v>
      </c>
      <c r="J6350" s="34">
        <v>5572.3140000000003</v>
      </c>
      <c r="K6350" s="35" t="str">
        <f t="shared" si="519"/>
        <v>Leenderbos, Groote Heide &amp; De Plateaux_H2310</v>
      </c>
      <c r="L6350" s="36">
        <f>VLOOKUP(D6350,DATA!A:F,5,FALSE)</f>
        <v>1.0986712608830001E-2</v>
      </c>
      <c r="M6350" s="37">
        <f>VLOOKUP(D6350,DATA!A:F,6,FALSE)</f>
        <v>982</v>
      </c>
      <c r="N6350" s="36">
        <f t="shared" si="520"/>
        <v>36.380338908096803</v>
      </c>
      <c r="O6350" s="36">
        <f t="shared" si="521"/>
        <v>36.382695224177951</v>
      </c>
      <c r="P6350" s="36">
        <f t="shared" si="522"/>
        <v>2.3563160811477246E-3</v>
      </c>
      <c r="Q6350" s="36">
        <f t="shared" si="523"/>
        <v>0.13130133087404602</v>
      </c>
    </row>
    <row r="6351" spans="1:17" x14ac:dyDescent="0.3">
      <c r="A6351" s="29">
        <v>2263791</v>
      </c>
      <c r="B6351" s="1">
        <v>136</v>
      </c>
      <c r="C6351" s="1" t="s">
        <v>14</v>
      </c>
      <c r="D6351" s="1" t="s">
        <v>63</v>
      </c>
      <c r="E6351" s="1" t="s">
        <v>64</v>
      </c>
      <c r="F6351" s="47">
        <v>714</v>
      </c>
      <c r="G6351" s="34">
        <v>1387.74</v>
      </c>
      <c r="H6351" s="1" t="s">
        <v>218</v>
      </c>
      <c r="I6351" s="34">
        <v>1.30601E-2</v>
      </c>
      <c r="J6351" s="34">
        <v>1413.0769</v>
      </c>
      <c r="K6351" s="35" t="str">
        <f t="shared" si="519"/>
        <v>Leenderbos, Groote Heide &amp; De Plateaux_H2310</v>
      </c>
      <c r="L6351" s="36">
        <f>VLOOKUP(D6351,DATA!A:F,5,FALSE)</f>
        <v>1.0986712608830001E-2</v>
      </c>
      <c r="M6351" s="37">
        <f>VLOOKUP(D6351,DATA!A:F,6,FALSE)</f>
        <v>982</v>
      </c>
      <c r="N6351" s="36">
        <f t="shared" si="520"/>
        <v>98.854433102501076</v>
      </c>
      <c r="O6351" s="36">
        <f t="shared" si="521"/>
        <v>98.854595582694927</v>
      </c>
      <c r="P6351" s="36">
        <f t="shared" si="522"/>
        <v>1.6248019385045609E-4</v>
      </c>
      <c r="Q6351" s="36">
        <f t="shared" si="523"/>
        <v>2.2959700863760153E-3</v>
      </c>
    </row>
    <row r="6352" spans="1:17" x14ac:dyDescent="0.3">
      <c r="A6352" s="29">
        <v>2265304</v>
      </c>
      <c r="B6352" s="1">
        <v>136</v>
      </c>
      <c r="C6352" s="1" t="s">
        <v>14</v>
      </c>
      <c r="D6352" s="1" t="s">
        <v>59</v>
      </c>
      <c r="E6352" s="1" t="s">
        <v>60</v>
      </c>
      <c r="F6352" s="47">
        <v>1071</v>
      </c>
      <c r="G6352" s="34">
        <v>1100.33</v>
      </c>
      <c r="H6352" s="1" t="s">
        <v>218</v>
      </c>
      <c r="I6352" s="34">
        <v>1.1475900000000001E-2</v>
      </c>
      <c r="J6352" s="34">
        <v>936.52549999999997</v>
      </c>
      <c r="K6352" s="35" t="str">
        <f t="shared" si="519"/>
        <v>Leenderbos, Groote Heide &amp; De Plateaux_H9190</v>
      </c>
      <c r="L6352" s="36">
        <f>VLOOKUP(D6352,DATA!A:F,5,FALSE)</f>
        <v>1.3726988247862192E-2</v>
      </c>
      <c r="M6352" s="37">
        <f>VLOOKUP(D6352,DATA!A:F,6,FALSE)</f>
        <v>1285.5</v>
      </c>
      <c r="N6352" s="36">
        <f t="shared" si="520"/>
        <v>7.2977516831650773</v>
      </c>
      <c r="O6352" s="36">
        <f t="shared" si="521"/>
        <v>7.2988174705625557</v>
      </c>
      <c r="P6352" s="36">
        <f t="shared" si="522"/>
        <v>1.0657873974784238E-3</v>
      </c>
      <c r="Q6352" s="36">
        <f t="shared" si="523"/>
        <v>9.9813707531717956E-3</v>
      </c>
    </row>
    <row r="6353" spans="1:17" x14ac:dyDescent="0.3">
      <c r="A6353" s="29">
        <v>2265311</v>
      </c>
      <c r="B6353" s="1">
        <v>136</v>
      </c>
      <c r="C6353" s="1" t="s">
        <v>14</v>
      </c>
      <c r="D6353" s="1" t="s">
        <v>53</v>
      </c>
      <c r="E6353" s="1" t="s">
        <v>54</v>
      </c>
      <c r="F6353" s="47">
        <v>714</v>
      </c>
      <c r="G6353" s="34">
        <v>1189.26</v>
      </c>
      <c r="H6353" s="1" t="s">
        <v>218</v>
      </c>
      <c r="I6353" s="34">
        <v>1.15178E-2</v>
      </c>
      <c r="J6353" s="34">
        <v>5334.1997000000001</v>
      </c>
      <c r="K6353" s="35" t="str">
        <f t="shared" si="519"/>
        <v>Leenderbos, Groote Heide &amp; De Plateaux_H4030</v>
      </c>
      <c r="L6353" s="36">
        <f>VLOOKUP(D6353,DATA!A:F,5,FALSE)</f>
        <v>1.0986712608830001E-2</v>
      </c>
      <c r="M6353" s="37">
        <f>VLOOKUP(D6353,DATA!A:F,6,FALSE)</f>
        <v>982</v>
      </c>
      <c r="N6353" s="36">
        <f t="shared" si="520"/>
        <v>90.696314035467566</v>
      </c>
      <c r="O6353" s="36">
        <f t="shared" si="521"/>
        <v>90.697381760960852</v>
      </c>
      <c r="P6353" s="36">
        <f t="shared" si="522"/>
        <v>1.0677254932858204E-3</v>
      </c>
      <c r="Q6353" s="36">
        <f t="shared" si="523"/>
        <v>5.6954610059675753E-2</v>
      </c>
    </row>
    <row r="6354" spans="1:17" x14ac:dyDescent="0.3">
      <c r="A6354" s="29">
        <v>2265312</v>
      </c>
      <c r="B6354" s="1">
        <v>136</v>
      </c>
      <c r="C6354" s="1" t="s">
        <v>14</v>
      </c>
      <c r="D6354" s="1" t="s">
        <v>57</v>
      </c>
      <c r="E6354" s="1" t="s">
        <v>58</v>
      </c>
      <c r="F6354" s="47">
        <v>714</v>
      </c>
      <c r="G6354" s="34">
        <v>1401.98</v>
      </c>
      <c r="H6354" s="1" t="s">
        <v>218</v>
      </c>
      <c r="I6354" s="34">
        <v>1.1434E-2</v>
      </c>
      <c r="J6354" s="34">
        <v>0.81465010000000004</v>
      </c>
      <c r="K6354" s="35" t="str">
        <f t="shared" si="519"/>
        <v>Leenderbos, Groote Heide &amp; De Plateaux_H3160</v>
      </c>
      <c r="L6354" s="36">
        <f>VLOOKUP(D6354,DATA!A:F,5,FALSE)</f>
        <v>1.0986712608830001E-2</v>
      </c>
      <c r="M6354" s="37">
        <f>VLOOKUP(D6354,DATA!A:F,6,FALSE)</f>
        <v>982</v>
      </c>
      <c r="N6354" s="36">
        <f t="shared" si="520"/>
        <v>99.018713393902061</v>
      </c>
      <c r="O6354" s="36">
        <f t="shared" si="521"/>
        <v>99.018835447998327</v>
      </c>
      <c r="P6354" s="36">
        <f t="shared" si="522"/>
        <v>1.2205409626631081E-4</v>
      </c>
      <c r="Q6354" s="36">
        <f t="shared" si="523"/>
        <v>9.9431381728759732E-7</v>
      </c>
    </row>
    <row r="6355" spans="1:17" x14ac:dyDescent="0.3">
      <c r="A6355" s="29">
        <v>2265312</v>
      </c>
      <c r="B6355" s="1">
        <v>136</v>
      </c>
      <c r="C6355" s="1" t="s">
        <v>14</v>
      </c>
      <c r="D6355" s="1" t="s">
        <v>53</v>
      </c>
      <c r="E6355" s="1" t="s">
        <v>54</v>
      </c>
      <c r="F6355" s="47">
        <v>714</v>
      </c>
      <c r="G6355" s="34">
        <v>1401.98</v>
      </c>
      <c r="H6355" s="1" t="s">
        <v>218</v>
      </c>
      <c r="I6355" s="34">
        <v>1.1434E-2</v>
      </c>
      <c r="J6355" s="34">
        <v>364.1909</v>
      </c>
      <c r="K6355" s="35" t="str">
        <f t="shared" si="519"/>
        <v>Leenderbos, Groote Heide &amp; De Plateaux_H4030</v>
      </c>
      <c r="L6355" s="36">
        <f>VLOOKUP(D6355,DATA!A:F,5,FALSE)</f>
        <v>1.0986712608830001E-2</v>
      </c>
      <c r="M6355" s="37">
        <f>VLOOKUP(D6355,DATA!A:F,6,FALSE)</f>
        <v>982</v>
      </c>
      <c r="N6355" s="36">
        <f t="shared" si="520"/>
        <v>99.018713393902061</v>
      </c>
      <c r="O6355" s="36">
        <f t="shared" si="521"/>
        <v>99.018835447998327</v>
      </c>
      <c r="P6355" s="36">
        <f t="shared" si="522"/>
        <v>1.2205409626631081E-4</v>
      </c>
      <c r="Q6355" s="36">
        <f t="shared" si="523"/>
        <v>4.4450991167914374E-4</v>
      </c>
    </row>
    <row r="6356" spans="1:17" x14ac:dyDescent="0.3">
      <c r="A6356" s="29">
        <v>2265313</v>
      </c>
      <c r="B6356" s="1">
        <v>136</v>
      </c>
      <c r="C6356" s="1" t="s">
        <v>14</v>
      </c>
      <c r="D6356" s="1" t="s">
        <v>53</v>
      </c>
      <c r="E6356" s="1" t="s">
        <v>54</v>
      </c>
      <c r="F6356" s="47">
        <v>714</v>
      </c>
      <c r="G6356" s="34">
        <v>1124.44</v>
      </c>
      <c r="H6356" s="1" t="s">
        <v>218</v>
      </c>
      <c r="I6356" s="34">
        <v>1.07177E-2</v>
      </c>
      <c r="J6356" s="34">
        <v>6131.451</v>
      </c>
      <c r="K6356" s="35" t="str">
        <f t="shared" si="519"/>
        <v>Leenderbos, Groote Heide &amp; De Plateaux_H4030</v>
      </c>
      <c r="L6356" s="36">
        <f>VLOOKUP(D6356,DATA!A:F,5,FALSE)</f>
        <v>1.0986712608830001E-2</v>
      </c>
      <c r="M6356" s="37">
        <f>VLOOKUP(D6356,DATA!A:F,6,FALSE)</f>
        <v>982</v>
      </c>
      <c r="N6356" s="36">
        <f t="shared" si="520"/>
        <v>82.706211882662956</v>
      </c>
      <c r="O6356" s="36">
        <f t="shared" si="521"/>
        <v>82.707896033162328</v>
      </c>
      <c r="P6356" s="36">
        <f t="shared" si="522"/>
        <v>1.6841504993720946E-3</v>
      </c>
      <c r="Q6356" s="36">
        <f t="shared" si="523"/>
        <v>0.10326286263525528</v>
      </c>
    </row>
    <row r="6357" spans="1:17" x14ac:dyDescent="0.3">
      <c r="A6357" s="29">
        <v>2265314</v>
      </c>
      <c r="B6357" s="1">
        <v>136</v>
      </c>
      <c r="C6357" s="1" t="s">
        <v>14</v>
      </c>
      <c r="D6357" s="1" t="s">
        <v>53</v>
      </c>
      <c r="E6357" s="1" t="s">
        <v>54</v>
      </c>
      <c r="F6357" s="47">
        <v>714</v>
      </c>
      <c r="G6357" s="34">
        <v>1006.71</v>
      </c>
      <c r="H6357" s="1" t="s">
        <v>218</v>
      </c>
      <c r="I6357" s="34">
        <v>9.9699999999999997E-3</v>
      </c>
      <c r="J6357" s="34">
        <v>605.67219999999998</v>
      </c>
      <c r="K6357" s="35" t="str">
        <f t="shared" si="519"/>
        <v>Leenderbos, Groote Heide &amp; De Plateaux_H4030</v>
      </c>
      <c r="L6357" s="36">
        <f>VLOOKUP(D6357,DATA!A:F,5,FALSE)</f>
        <v>1.0986712608830001E-2</v>
      </c>
      <c r="M6357" s="37">
        <f>VLOOKUP(D6357,DATA!A:F,6,FALSE)</f>
        <v>982</v>
      </c>
      <c r="N6357" s="36">
        <f t="shared" si="520"/>
        <v>56.745661621496943</v>
      </c>
      <c r="O6357" s="36">
        <f t="shared" si="521"/>
        <v>56.748350195844779</v>
      </c>
      <c r="P6357" s="36">
        <f t="shared" si="522"/>
        <v>2.6885743478359814E-3</v>
      </c>
      <c r="Q6357" s="36">
        <f t="shared" si="523"/>
        <v>1.6283947401173841E-2</v>
      </c>
    </row>
    <row r="6358" spans="1:17" x14ac:dyDescent="0.3">
      <c r="A6358" s="29">
        <v>2265315</v>
      </c>
      <c r="B6358" s="1">
        <v>136</v>
      </c>
      <c r="C6358" s="1" t="s">
        <v>14</v>
      </c>
      <c r="D6358" s="1" t="s">
        <v>57</v>
      </c>
      <c r="E6358" s="1" t="s">
        <v>58</v>
      </c>
      <c r="F6358" s="47">
        <v>714</v>
      </c>
      <c r="G6358" s="34">
        <v>1108.6600000000001</v>
      </c>
      <c r="H6358" s="1" t="s">
        <v>218</v>
      </c>
      <c r="I6358" s="34">
        <v>1.0808699999999999E-2</v>
      </c>
      <c r="J6358" s="34">
        <v>1370.5364</v>
      </c>
      <c r="K6358" s="35" t="str">
        <f t="shared" si="519"/>
        <v>Leenderbos, Groote Heide &amp; De Plateaux_H3160</v>
      </c>
      <c r="L6358" s="36">
        <f>VLOOKUP(D6358,DATA!A:F,5,FALSE)</f>
        <v>1.0986712608830001E-2</v>
      </c>
      <c r="M6358" s="37">
        <f>VLOOKUP(D6358,DATA!A:F,6,FALSE)</f>
        <v>982</v>
      </c>
      <c r="N6358" s="36">
        <f t="shared" si="520"/>
        <v>80.08438859156503</v>
      </c>
      <c r="O6358" s="36">
        <f t="shared" si="521"/>
        <v>80.08628253593993</v>
      </c>
      <c r="P6358" s="36">
        <f t="shared" si="522"/>
        <v>1.8939443748990925E-3</v>
      </c>
      <c r="Q6358" s="36">
        <f t="shared" si="523"/>
        <v>2.5957197053744524E-2</v>
      </c>
    </row>
    <row r="6359" spans="1:17" x14ac:dyDescent="0.3">
      <c r="A6359" s="29">
        <v>2265316</v>
      </c>
      <c r="B6359" s="1">
        <v>136</v>
      </c>
      <c r="C6359" s="1" t="s">
        <v>14</v>
      </c>
      <c r="D6359" s="1" t="s">
        <v>63</v>
      </c>
      <c r="E6359" s="1" t="s">
        <v>64</v>
      </c>
      <c r="F6359" s="47">
        <v>714</v>
      </c>
      <c r="G6359" s="34">
        <v>959.64</v>
      </c>
      <c r="H6359" s="1" t="s">
        <v>218</v>
      </c>
      <c r="I6359" s="34">
        <v>9.4578000000000006E-3</v>
      </c>
      <c r="J6359" s="34">
        <v>6302.9755999999998</v>
      </c>
      <c r="K6359" s="35" t="str">
        <f t="shared" si="519"/>
        <v>Leenderbos, Groote Heide &amp; De Plateaux_H2310</v>
      </c>
      <c r="L6359" s="36">
        <f>VLOOKUP(D6359,DATA!A:F,5,FALSE)</f>
        <v>1.0986712608830001E-2</v>
      </c>
      <c r="M6359" s="37">
        <f>VLOOKUP(D6359,DATA!A:F,6,FALSE)</f>
        <v>982</v>
      </c>
      <c r="N6359" s="36">
        <f t="shared" si="520"/>
        <v>43.889129501215066</v>
      </c>
      <c r="O6359" s="36">
        <f t="shared" si="521"/>
        <v>43.891688467836453</v>
      </c>
      <c r="P6359" s="36">
        <f t="shared" si="522"/>
        <v>2.5589666213861051E-3</v>
      </c>
      <c r="Q6359" s="36">
        <f t="shared" si="523"/>
        <v>0.16129104175811057</v>
      </c>
    </row>
    <row r="6360" spans="1:17" x14ac:dyDescent="0.3">
      <c r="A6360" s="29">
        <v>2265316</v>
      </c>
      <c r="B6360" s="1">
        <v>136</v>
      </c>
      <c r="C6360" s="1" t="s">
        <v>14</v>
      </c>
      <c r="D6360" s="1" t="s">
        <v>53</v>
      </c>
      <c r="E6360" s="1" t="s">
        <v>54</v>
      </c>
      <c r="F6360" s="47">
        <v>714</v>
      </c>
      <c r="G6360" s="34">
        <v>959.64</v>
      </c>
      <c r="H6360" s="1" t="s">
        <v>218</v>
      </c>
      <c r="I6360" s="34">
        <v>9.4578000000000006E-3</v>
      </c>
      <c r="J6360" s="34">
        <v>343.9821</v>
      </c>
      <c r="K6360" s="35" t="str">
        <f t="shared" si="519"/>
        <v>Leenderbos, Groote Heide &amp; De Plateaux_H4030</v>
      </c>
      <c r="L6360" s="36">
        <f>VLOOKUP(D6360,DATA!A:F,5,FALSE)</f>
        <v>1.0986712608830001E-2</v>
      </c>
      <c r="M6360" s="37">
        <f>VLOOKUP(D6360,DATA!A:F,6,FALSE)</f>
        <v>982</v>
      </c>
      <c r="N6360" s="36">
        <f t="shared" si="520"/>
        <v>43.889129501215066</v>
      </c>
      <c r="O6360" s="36">
        <f t="shared" si="521"/>
        <v>43.891688467836453</v>
      </c>
      <c r="P6360" s="36">
        <f t="shared" si="522"/>
        <v>2.5589666213861051E-3</v>
      </c>
      <c r="Q6360" s="36">
        <f t="shared" si="523"/>
        <v>8.8023871225429741E-3</v>
      </c>
    </row>
    <row r="6361" spans="1:17" x14ac:dyDescent="0.3">
      <c r="A6361" s="29">
        <v>2265317</v>
      </c>
      <c r="B6361" s="1">
        <v>136</v>
      </c>
      <c r="C6361" s="1" t="s">
        <v>14</v>
      </c>
      <c r="D6361" s="1" t="s">
        <v>63</v>
      </c>
      <c r="E6361" s="1" t="s">
        <v>64</v>
      </c>
      <c r="F6361" s="47">
        <v>714</v>
      </c>
      <c r="G6361" s="34">
        <v>898.73</v>
      </c>
      <c r="H6361" s="1" t="s">
        <v>218</v>
      </c>
      <c r="I6361" s="34">
        <v>9.0723999999999996E-3</v>
      </c>
      <c r="J6361" s="34">
        <v>2287.2808</v>
      </c>
      <c r="K6361" s="35" t="str">
        <f t="shared" si="519"/>
        <v>Leenderbos, Groote Heide &amp; De Plateaux_H2310</v>
      </c>
      <c r="L6361" s="36">
        <f>VLOOKUP(D6361,DATA!A:F,5,FALSE)</f>
        <v>1.0986712608830001E-2</v>
      </c>
      <c r="M6361" s="37">
        <f>VLOOKUP(D6361,DATA!A:F,6,FALSE)</f>
        <v>982</v>
      </c>
      <c r="N6361" s="36">
        <f t="shared" si="520"/>
        <v>28.60056345489788</v>
      </c>
      <c r="O6361" s="36">
        <f t="shared" si="521"/>
        <v>28.602598943108099</v>
      </c>
      <c r="P6361" s="36">
        <f t="shared" si="522"/>
        <v>2.0354882102182614E-3</v>
      </c>
      <c r="Q6361" s="36">
        <f t="shared" si="523"/>
        <v>4.6557331018585932E-2</v>
      </c>
    </row>
    <row r="6362" spans="1:17" x14ac:dyDescent="0.3">
      <c r="A6362" s="29">
        <v>2265317</v>
      </c>
      <c r="B6362" s="1">
        <v>136</v>
      </c>
      <c r="C6362" s="1" t="s">
        <v>14</v>
      </c>
      <c r="D6362" s="1" t="s">
        <v>53</v>
      </c>
      <c r="E6362" s="1" t="s">
        <v>54</v>
      </c>
      <c r="F6362" s="47">
        <v>714</v>
      </c>
      <c r="G6362" s="34">
        <v>898.73</v>
      </c>
      <c r="H6362" s="1" t="s">
        <v>218</v>
      </c>
      <c r="I6362" s="34">
        <v>9.0723999999999996E-3</v>
      </c>
      <c r="J6362" s="34">
        <v>4934.1490000000003</v>
      </c>
      <c r="K6362" s="35" t="str">
        <f t="shared" si="519"/>
        <v>Leenderbos, Groote Heide &amp; De Plateaux_H4030</v>
      </c>
      <c r="L6362" s="36">
        <f>VLOOKUP(D6362,DATA!A:F,5,FALSE)</f>
        <v>1.0986712608830001E-2</v>
      </c>
      <c r="M6362" s="37">
        <f>VLOOKUP(D6362,DATA!A:F,6,FALSE)</f>
        <v>982</v>
      </c>
      <c r="N6362" s="36">
        <f t="shared" si="520"/>
        <v>28.60056345489788</v>
      </c>
      <c r="O6362" s="36">
        <f t="shared" si="521"/>
        <v>28.602598943108099</v>
      </c>
      <c r="P6362" s="36">
        <f t="shared" si="522"/>
        <v>2.0354882102182614E-3</v>
      </c>
      <c r="Q6362" s="36">
        <f t="shared" si="523"/>
        <v>0.10043402116960225</v>
      </c>
    </row>
    <row r="6363" spans="1:17" x14ac:dyDescent="0.3">
      <c r="A6363" s="29">
        <v>2265318</v>
      </c>
      <c r="B6363" s="1">
        <v>136</v>
      </c>
      <c r="C6363" s="1" t="s">
        <v>14</v>
      </c>
      <c r="D6363" s="1" t="s">
        <v>63</v>
      </c>
      <c r="E6363" s="1" t="s">
        <v>64</v>
      </c>
      <c r="F6363" s="47">
        <v>714</v>
      </c>
      <c r="G6363" s="34">
        <v>887.88</v>
      </c>
      <c r="H6363" s="1" t="s">
        <v>218</v>
      </c>
      <c r="I6363" s="34">
        <v>8.9274999999999997E-3</v>
      </c>
      <c r="J6363" s="34">
        <v>5446.4755999999998</v>
      </c>
      <c r="K6363" s="35" t="str">
        <f t="shared" si="519"/>
        <v>Leenderbos, Groote Heide &amp; De Plateaux_H2310</v>
      </c>
      <c r="L6363" s="36">
        <f>VLOOKUP(D6363,DATA!A:F,5,FALSE)</f>
        <v>1.0986712608830001E-2</v>
      </c>
      <c r="M6363" s="37">
        <f>VLOOKUP(D6363,DATA!A:F,6,FALSE)</f>
        <v>982</v>
      </c>
      <c r="N6363" s="36">
        <f t="shared" si="520"/>
        <v>26.229592886058821</v>
      </c>
      <c r="O6363" s="36">
        <f t="shared" si="521"/>
        <v>26.231490821687604</v>
      </c>
      <c r="P6363" s="36">
        <f t="shared" si="522"/>
        <v>1.8979356287829319E-3</v>
      </c>
      <c r="Q6363" s="36">
        <f t="shared" si="523"/>
        <v>0.10337060092536897</v>
      </c>
    </row>
    <row r="6364" spans="1:17" x14ac:dyDescent="0.3">
      <c r="A6364" s="29">
        <v>2265318</v>
      </c>
      <c r="B6364" s="1">
        <v>136</v>
      </c>
      <c r="C6364" s="1" t="s">
        <v>14</v>
      </c>
      <c r="D6364" s="1" t="s">
        <v>53</v>
      </c>
      <c r="E6364" s="1" t="s">
        <v>54</v>
      </c>
      <c r="F6364" s="47">
        <v>714</v>
      </c>
      <c r="G6364" s="34">
        <v>887.88</v>
      </c>
      <c r="H6364" s="1" t="s">
        <v>218</v>
      </c>
      <c r="I6364" s="34">
        <v>8.9274999999999997E-3</v>
      </c>
      <c r="J6364" s="34">
        <v>3042.2869000000001</v>
      </c>
      <c r="K6364" s="35" t="str">
        <f t="shared" si="519"/>
        <v>Leenderbos, Groote Heide &amp; De Plateaux_H4030</v>
      </c>
      <c r="L6364" s="36">
        <f>VLOOKUP(D6364,DATA!A:F,5,FALSE)</f>
        <v>1.0986712608830001E-2</v>
      </c>
      <c r="M6364" s="37">
        <f>VLOOKUP(D6364,DATA!A:F,6,FALSE)</f>
        <v>982</v>
      </c>
      <c r="N6364" s="36">
        <f t="shared" si="520"/>
        <v>26.229592886058821</v>
      </c>
      <c r="O6364" s="36">
        <f t="shared" si="521"/>
        <v>26.231490821687604</v>
      </c>
      <c r="P6364" s="36">
        <f t="shared" si="522"/>
        <v>1.8979356287829319E-3</v>
      </c>
      <c r="Q6364" s="36">
        <f t="shared" si="523"/>
        <v>5.7740647004895763E-2</v>
      </c>
    </row>
    <row r="6365" spans="1:17" x14ac:dyDescent="0.3">
      <c r="A6365" s="29">
        <v>2265319</v>
      </c>
      <c r="B6365" s="1">
        <v>136</v>
      </c>
      <c r="C6365" s="1" t="s">
        <v>14</v>
      </c>
      <c r="D6365" s="1" t="s">
        <v>63</v>
      </c>
      <c r="E6365" s="1" t="s">
        <v>64</v>
      </c>
      <c r="F6365" s="47">
        <v>714</v>
      </c>
      <c r="G6365" s="34">
        <v>1029.31</v>
      </c>
      <c r="H6365" s="1" t="s">
        <v>218</v>
      </c>
      <c r="I6365" s="34">
        <v>1.0152E-2</v>
      </c>
      <c r="J6365" s="34">
        <v>10000</v>
      </c>
      <c r="K6365" s="35" t="str">
        <f t="shared" si="519"/>
        <v>Leenderbos, Groote Heide &amp; De Plateaux_H2310</v>
      </c>
      <c r="L6365" s="36">
        <f>VLOOKUP(D6365,DATA!A:F,5,FALSE)</f>
        <v>1.0986712608830001E-2</v>
      </c>
      <c r="M6365" s="37">
        <f>VLOOKUP(D6365,DATA!A:F,6,FALSE)</f>
        <v>982</v>
      </c>
      <c r="N6365" s="36">
        <f t="shared" si="520"/>
        <v>62.709664271004748</v>
      </c>
      <c r="O6365" s="36">
        <f t="shared" si="521"/>
        <v>62.712272489592102</v>
      </c>
      <c r="P6365" s="36">
        <f t="shared" si="522"/>
        <v>2.6082185873548269E-3</v>
      </c>
      <c r="Q6365" s="36">
        <f t="shared" si="523"/>
        <v>0.26082185873548269</v>
      </c>
    </row>
    <row r="6366" spans="1:17" x14ac:dyDescent="0.3">
      <c r="A6366" s="29">
        <v>2266840</v>
      </c>
      <c r="B6366" s="1">
        <v>136</v>
      </c>
      <c r="C6366" s="1" t="s">
        <v>14</v>
      </c>
      <c r="D6366" s="1" t="s">
        <v>53</v>
      </c>
      <c r="E6366" s="1" t="s">
        <v>54</v>
      </c>
      <c r="F6366" s="47">
        <v>714</v>
      </c>
      <c r="G6366" s="34">
        <v>1483.73</v>
      </c>
      <c r="H6366" s="1" t="s">
        <v>218</v>
      </c>
      <c r="I6366" s="34">
        <v>1.4866000000000001E-2</v>
      </c>
      <c r="J6366" s="34">
        <v>6.8425599999999998</v>
      </c>
      <c r="K6366" s="35" t="str">
        <f t="shared" si="519"/>
        <v>Leenderbos, Groote Heide &amp; De Plateaux_H4030</v>
      </c>
      <c r="L6366" s="36">
        <f>VLOOKUP(D6366,DATA!A:F,5,FALSE)</f>
        <v>1.0986712608830001E-2</v>
      </c>
      <c r="M6366" s="37">
        <f>VLOOKUP(D6366,DATA!A:F,6,FALSE)</f>
        <v>982</v>
      </c>
      <c r="N6366" s="36">
        <f t="shared" si="520"/>
        <v>99.597967184316815</v>
      </c>
      <c r="O6366" s="36">
        <f t="shared" si="521"/>
        <v>99.598032578435351</v>
      </c>
      <c r="P6366" s="36">
        <f t="shared" si="522"/>
        <v>6.5394118536232781E-5</v>
      </c>
      <c r="Q6366" s="36">
        <f t="shared" si="523"/>
        <v>4.4746317973128494E-6</v>
      </c>
    </row>
    <row r="6367" spans="1:17" x14ac:dyDescent="0.3">
      <c r="A6367" s="29">
        <v>2266842</v>
      </c>
      <c r="B6367" s="1">
        <v>136</v>
      </c>
      <c r="C6367" s="1" t="s">
        <v>14</v>
      </c>
      <c r="D6367" s="1" t="s">
        <v>53</v>
      </c>
      <c r="E6367" s="1" t="s">
        <v>54</v>
      </c>
      <c r="F6367" s="47">
        <v>714</v>
      </c>
      <c r="G6367" s="34">
        <v>1123.29</v>
      </c>
      <c r="H6367" s="1" t="s">
        <v>218</v>
      </c>
      <c r="I6367" s="34">
        <v>1.04621E-2</v>
      </c>
      <c r="J6367" s="34">
        <v>4843.6719999999996</v>
      </c>
      <c r="K6367" s="35" t="str">
        <f t="shared" si="519"/>
        <v>Leenderbos, Groote Heide &amp; De Plateaux_H4030</v>
      </c>
      <c r="L6367" s="36">
        <f>VLOOKUP(D6367,DATA!A:F,5,FALSE)</f>
        <v>1.0986712608830001E-2</v>
      </c>
      <c r="M6367" s="37">
        <f>VLOOKUP(D6367,DATA!A:F,6,FALSE)</f>
        <v>982</v>
      </c>
      <c r="N6367" s="36">
        <f t="shared" si="520"/>
        <v>82.524749571989162</v>
      </c>
      <c r="O6367" s="36">
        <f t="shared" si="521"/>
        <v>82.526407165424075</v>
      </c>
      <c r="P6367" s="36">
        <f t="shared" si="522"/>
        <v>1.6575934349134513E-3</v>
      </c>
      <c r="Q6367" s="36">
        <f t="shared" si="523"/>
        <v>8.0288389080741054E-2</v>
      </c>
    </row>
    <row r="6368" spans="1:17" x14ac:dyDescent="0.3">
      <c r="A6368" s="29">
        <v>2266843</v>
      </c>
      <c r="B6368" s="1">
        <v>136</v>
      </c>
      <c r="C6368" s="1" t="s">
        <v>14</v>
      </c>
      <c r="D6368" s="1" t="s">
        <v>53</v>
      </c>
      <c r="E6368" s="1" t="s">
        <v>54</v>
      </c>
      <c r="F6368" s="47">
        <v>714</v>
      </c>
      <c r="G6368" s="34">
        <v>930.96</v>
      </c>
      <c r="H6368" s="1" t="s">
        <v>218</v>
      </c>
      <c r="I6368" s="34">
        <v>9.2595999999999998E-3</v>
      </c>
      <c r="J6368" s="34">
        <v>1981.9804999999999</v>
      </c>
      <c r="K6368" s="35" t="str">
        <f t="shared" si="519"/>
        <v>Leenderbos, Groote Heide &amp; De Plateaux_H4030</v>
      </c>
      <c r="L6368" s="36">
        <f>VLOOKUP(D6368,DATA!A:F,5,FALSE)</f>
        <v>1.0986712608830001E-2</v>
      </c>
      <c r="M6368" s="37">
        <f>VLOOKUP(D6368,DATA!A:F,6,FALSE)</f>
        <v>982</v>
      </c>
      <c r="N6368" s="36">
        <f t="shared" si="520"/>
        <v>36.337120955433107</v>
      </c>
      <c r="O6368" s="36">
        <f t="shared" si="521"/>
        <v>36.339474393729709</v>
      </c>
      <c r="P6368" s="36">
        <f t="shared" si="522"/>
        <v>2.3534382966019507E-3</v>
      </c>
      <c r="Q6368" s="36">
        <f t="shared" si="523"/>
        <v>4.6644688118182821E-2</v>
      </c>
    </row>
    <row r="6369" spans="1:17" x14ac:dyDescent="0.3">
      <c r="A6369" s="29">
        <v>2266844</v>
      </c>
      <c r="B6369" s="1">
        <v>136</v>
      </c>
      <c r="C6369" s="1" t="s">
        <v>14</v>
      </c>
      <c r="D6369" s="1" t="s">
        <v>53</v>
      </c>
      <c r="E6369" s="1" t="s">
        <v>54</v>
      </c>
      <c r="F6369" s="47">
        <v>714</v>
      </c>
      <c r="G6369" s="34">
        <v>1096.7</v>
      </c>
      <c r="H6369" s="1" t="s">
        <v>218</v>
      </c>
      <c r="I6369" s="34">
        <v>1.0903899999999999E-2</v>
      </c>
      <c r="J6369" s="34">
        <v>2840.6559999999999</v>
      </c>
      <c r="K6369" s="35" t="str">
        <f t="shared" si="519"/>
        <v>Leenderbos, Groote Heide &amp; De Plateaux_H4030</v>
      </c>
      <c r="L6369" s="36">
        <f>VLOOKUP(D6369,DATA!A:F,5,FALSE)</f>
        <v>1.0986712608830001E-2</v>
      </c>
      <c r="M6369" s="37">
        <f>VLOOKUP(D6369,DATA!A:F,6,FALSE)</f>
        <v>982</v>
      </c>
      <c r="N6369" s="36">
        <f t="shared" si="520"/>
        <v>77.905639273574039</v>
      </c>
      <c r="O6369" s="36">
        <f t="shared" si="521"/>
        <v>77.907701258287332</v>
      </c>
      <c r="P6369" s="36">
        <f t="shared" si="522"/>
        <v>2.061984713293441E-3</v>
      </c>
      <c r="Q6369" s="36">
        <f t="shared" si="523"/>
        <v>5.8573892477252934E-2</v>
      </c>
    </row>
    <row r="6370" spans="1:17" x14ac:dyDescent="0.3">
      <c r="A6370" s="29">
        <v>2266845</v>
      </c>
      <c r="B6370" s="1">
        <v>136</v>
      </c>
      <c r="C6370" s="1" t="s">
        <v>14</v>
      </c>
      <c r="D6370" s="1" t="s">
        <v>63</v>
      </c>
      <c r="E6370" s="1" t="s">
        <v>64</v>
      </c>
      <c r="F6370" s="47">
        <v>714</v>
      </c>
      <c r="G6370" s="34">
        <v>1059.19</v>
      </c>
      <c r="H6370" s="1" t="s">
        <v>218</v>
      </c>
      <c r="I6370" s="34">
        <v>1.04038E-2</v>
      </c>
      <c r="J6370" s="34">
        <v>1862.5673999999999</v>
      </c>
      <c r="K6370" s="35" t="str">
        <f t="shared" si="519"/>
        <v>Leenderbos, Groote Heide &amp; De Plateaux_H2310</v>
      </c>
      <c r="L6370" s="36">
        <f>VLOOKUP(D6370,DATA!A:F,5,FALSE)</f>
        <v>1.0986712608830001E-2</v>
      </c>
      <c r="M6370" s="37">
        <f>VLOOKUP(D6370,DATA!A:F,6,FALSE)</f>
        <v>982</v>
      </c>
      <c r="N6370" s="36">
        <f t="shared" si="520"/>
        <v>70.01609373574388</v>
      </c>
      <c r="O6370" s="36">
        <f t="shared" si="521"/>
        <v>70.018493319489792</v>
      </c>
      <c r="P6370" s="36">
        <f t="shared" si="522"/>
        <v>2.3995837459125369E-3</v>
      </c>
      <c r="Q6370" s="36">
        <f t="shared" si="523"/>
        <v>4.4693864587065743E-2</v>
      </c>
    </row>
    <row r="6371" spans="1:17" x14ac:dyDescent="0.3">
      <c r="A6371" s="29">
        <v>2266845</v>
      </c>
      <c r="B6371" s="1">
        <v>136</v>
      </c>
      <c r="C6371" s="1" t="s">
        <v>14</v>
      </c>
      <c r="D6371" s="1" t="s">
        <v>57</v>
      </c>
      <c r="E6371" s="1" t="s">
        <v>58</v>
      </c>
      <c r="F6371" s="47">
        <v>714</v>
      </c>
      <c r="G6371" s="34">
        <v>1059.19</v>
      </c>
      <c r="H6371" s="1" t="s">
        <v>218</v>
      </c>
      <c r="I6371" s="34">
        <v>1.04038E-2</v>
      </c>
      <c r="J6371" s="34">
        <v>47.641705000000002</v>
      </c>
      <c r="K6371" s="35" t="str">
        <f t="shared" si="519"/>
        <v>Leenderbos, Groote Heide &amp; De Plateaux_H3160</v>
      </c>
      <c r="L6371" s="36">
        <f>VLOOKUP(D6371,DATA!A:F,5,FALSE)</f>
        <v>1.0986712608830001E-2</v>
      </c>
      <c r="M6371" s="37">
        <f>VLOOKUP(D6371,DATA!A:F,6,FALSE)</f>
        <v>982</v>
      </c>
      <c r="N6371" s="36">
        <f t="shared" si="520"/>
        <v>70.01609373574388</v>
      </c>
      <c r="O6371" s="36">
        <f t="shared" si="521"/>
        <v>70.018493319489792</v>
      </c>
      <c r="P6371" s="36">
        <f t="shared" si="522"/>
        <v>2.3995837459125369E-3</v>
      </c>
      <c r="Q6371" s="36">
        <f t="shared" si="523"/>
        <v>1.1432026094556004E-3</v>
      </c>
    </row>
    <row r="6372" spans="1:17" x14ac:dyDescent="0.3">
      <c r="A6372" s="29">
        <v>2266845</v>
      </c>
      <c r="B6372" s="1">
        <v>136</v>
      </c>
      <c r="C6372" s="1" t="s">
        <v>14</v>
      </c>
      <c r="D6372" s="1" t="s">
        <v>53</v>
      </c>
      <c r="E6372" s="1" t="s">
        <v>54</v>
      </c>
      <c r="F6372" s="47">
        <v>714</v>
      </c>
      <c r="G6372" s="34">
        <v>1059.19</v>
      </c>
      <c r="H6372" s="1" t="s">
        <v>218</v>
      </c>
      <c r="I6372" s="34">
        <v>1.04038E-2</v>
      </c>
      <c r="J6372" s="34">
        <v>2735.3833</v>
      </c>
      <c r="K6372" s="35" t="str">
        <f t="shared" si="519"/>
        <v>Leenderbos, Groote Heide &amp; De Plateaux_H4030</v>
      </c>
      <c r="L6372" s="36">
        <f>VLOOKUP(D6372,DATA!A:F,5,FALSE)</f>
        <v>1.0986712608830001E-2</v>
      </c>
      <c r="M6372" s="37">
        <f>VLOOKUP(D6372,DATA!A:F,6,FALSE)</f>
        <v>982</v>
      </c>
      <c r="N6372" s="36">
        <f t="shared" si="520"/>
        <v>70.01609373574388</v>
      </c>
      <c r="O6372" s="36">
        <f t="shared" si="521"/>
        <v>70.018493319489792</v>
      </c>
      <c r="P6372" s="36">
        <f t="shared" si="522"/>
        <v>2.3995837459125369E-3</v>
      </c>
      <c r="Q6372" s="36">
        <f t="shared" si="523"/>
        <v>6.5637813055205968E-2</v>
      </c>
    </row>
    <row r="6373" spans="1:17" x14ac:dyDescent="0.3">
      <c r="A6373" s="29">
        <v>2266846</v>
      </c>
      <c r="B6373" s="1">
        <v>136</v>
      </c>
      <c r="C6373" s="1" t="s">
        <v>14</v>
      </c>
      <c r="D6373" s="1" t="s">
        <v>63</v>
      </c>
      <c r="E6373" s="1" t="s">
        <v>64</v>
      </c>
      <c r="F6373" s="47">
        <v>714</v>
      </c>
      <c r="G6373" s="34">
        <v>1054.45</v>
      </c>
      <c r="H6373" s="1" t="s">
        <v>218</v>
      </c>
      <c r="I6373" s="34">
        <v>1.04253E-2</v>
      </c>
      <c r="J6373" s="34">
        <v>3807.3130000000001</v>
      </c>
      <c r="K6373" s="35" t="str">
        <f t="shared" si="519"/>
        <v>Leenderbos, Groote Heide &amp; De Plateaux_H2310</v>
      </c>
      <c r="L6373" s="36">
        <f>VLOOKUP(D6373,DATA!A:F,5,FALSE)</f>
        <v>1.0986712608830001E-2</v>
      </c>
      <c r="M6373" s="37">
        <f>VLOOKUP(D6373,DATA!A:F,6,FALSE)</f>
        <v>982</v>
      </c>
      <c r="N6373" s="36">
        <f t="shared" si="520"/>
        <v>68.911547811705077</v>
      </c>
      <c r="O6373" s="36">
        <f t="shared" si="521"/>
        <v>68.914001605266847</v>
      </c>
      <c r="P6373" s="36">
        <f t="shared" si="522"/>
        <v>2.4537935617701123E-3</v>
      </c>
      <c r="Q6373" s="36">
        <f t="shared" si="523"/>
        <v>9.3423601270436515E-2</v>
      </c>
    </row>
    <row r="6374" spans="1:17" x14ac:dyDescent="0.3">
      <c r="A6374" s="29">
        <v>2266846</v>
      </c>
      <c r="B6374" s="1">
        <v>136</v>
      </c>
      <c r="C6374" s="1" t="s">
        <v>14</v>
      </c>
      <c r="D6374" s="1" t="s">
        <v>53</v>
      </c>
      <c r="E6374" s="1" t="s">
        <v>54</v>
      </c>
      <c r="F6374" s="47">
        <v>714</v>
      </c>
      <c r="G6374" s="34">
        <v>1054.45</v>
      </c>
      <c r="H6374" s="1" t="s">
        <v>218</v>
      </c>
      <c r="I6374" s="34">
        <v>1.04253E-2</v>
      </c>
      <c r="J6374" s="34">
        <v>3073.7604999999999</v>
      </c>
      <c r="K6374" s="35" t="str">
        <f t="shared" si="519"/>
        <v>Leenderbos, Groote Heide &amp; De Plateaux_H4030</v>
      </c>
      <c r="L6374" s="36">
        <f>VLOOKUP(D6374,DATA!A:F,5,FALSE)</f>
        <v>1.0986712608830001E-2</v>
      </c>
      <c r="M6374" s="37">
        <f>VLOOKUP(D6374,DATA!A:F,6,FALSE)</f>
        <v>982</v>
      </c>
      <c r="N6374" s="36">
        <f t="shared" si="520"/>
        <v>68.911547811705077</v>
      </c>
      <c r="O6374" s="36">
        <f t="shared" si="521"/>
        <v>68.914001605266847</v>
      </c>
      <c r="P6374" s="36">
        <f t="shared" si="522"/>
        <v>2.4537935617701123E-3</v>
      </c>
      <c r="Q6374" s="36">
        <f t="shared" si="523"/>
        <v>7.5423737253232814E-2</v>
      </c>
    </row>
    <row r="6375" spans="1:17" x14ac:dyDescent="0.3">
      <c r="A6375" s="29">
        <v>2266847</v>
      </c>
      <c r="B6375" s="1">
        <v>136</v>
      </c>
      <c r="C6375" s="1" t="s">
        <v>14</v>
      </c>
      <c r="D6375" s="1" t="s">
        <v>53</v>
      </c>
      <c r="E6375" s="1" t="s">
        <v>54</v>
      </c>
      <c r="F6375" s="47">
        <v>714</v>
      </c>
      <c r="G6375" s="34">
        <v>943.39</v>
      </c>
      <c r="H6375" s="1" t="s">
        <v>218</v>
      </c>
      <c r="I6375" s="34">
        <v>9.5432999999999994E-3</v>
      </c>
      <c r="J6375" s="34">
        <v>8678.3369999999995</v>
      </c>
      <c r="K6375" s="35" t="str">
        <f t="shared" si="519"/>
        <v>Leenderbos, Groote Heide &amp; De Plateaux_H4030</v>
      </c>
      <c r="L6375" s="36">
        <f>VLOOKUP(D6375,DATA!A:F,5,FALSE)</f>
        <v>1.0986712608830001E-2</v>
      </c>
      <c r="M6375" s="37">
        <f>VLOOKUP(D6375,DATA!A:F,6,FALSE)</f>
        <v>982</v>
      </c>
      <c r="N6375" s="36">
        <f t="shared" si="520"/>
        <v>39.551288862768004</v>
      </c>
      <c r="O6375" s="36">
        <f t="shared" si="521"/>
        <v>39.55379565756234</v>
      </c>
      <c r="P6375" s="36">
        <f t="shared" si="522"/>
        <v>2.5067947943355762E-3</v>
      </c>
      <c r="Q6375" s="36">
        <f t="shared" si="523"/>
        <v>0.2175481001508982</v>
      </c>
    </row>
    <row r="6376" spans="1:17" x14ac:dyDescent="0.3">
      <c r="A6376" s="29">
        <v>2266848</v>
      </c>
      <c r="B6376" s="1">
        <v>136</v>
      </c>
      <c r="C6376" s="1" t="s">
        <v>14</v>
      </c>
      <c r="D6376" s="1" t="s">
        <v>63</v>
      </c>
      <c r="E6376" s="1" t="s">
        <v>64</v>
      </c>
      <c r="F6376" s="47">
        <v>714</v>
      </c>
      <c r="G6376" s="34">
        <v>895.2</v>
      </c>
      <c r="H6376" s="1" t="s">
        <v>218</v>
      </c>
      <c r="I6376" s="34">
        <v>9.0402999999999994E-3</v>
      </c>
      <c r="J6376" s="34">
        <v>9100.3340000000007</v>
      </c>
      <c r="K6376" s="35" t="str">
        <f t="shared" si="519"/>
        <v>Leenderbos, Groote Heide &amp; De Plateaux_H2310</v>
      </c>
      <c r="L6376" s="36">
        <f>VLOOKUP(D6376,DATA!A:F,5,FALSE)</f>
        <v>1.0986712608830001E-2</v>
      </c>
      <c r="M6376" s="37">
        <f>VLOOKUP(D6376,DATA!A:F,6,FALSE)</f>
        <v>982</v>
      </c>
      <c r="N6376" s="36">
        <f t="shared" si="520"/>
        <v>27.815204198512049</v>
      </c>
      <c r="O6376" s="36">
        <f t="shared" si="521"/>
        <v>27.81719848782118</v>
      </c>
      <c r="P6376" s="36">
        <f t="shared" si="522"/>
        <v>1.9942893091311475E-3</v>
      </c>
      <c r="Q6376" s="36">
        <f t="shared" si="523"/>
        <v>0.18148698805722696</v>
      </c>
    </row>
    <row r="6377" spans="1:17" x14ac:dyDescent="0.3">
      <c r="A6377" s="29">
        <v>2266848</v>
      </c>
      <c r="B6377" s="1">
        <v>136</v>
      </c>
      <c r="C6377" s="1" t="s">
        <v>14</v>
      </c>
      <c r="D6377" s="1" t="s">
        <v>53</v>
      </c>
      <c r="E6377" s="1" t="s">
        <v>54</v>
      </c>
      <c r="F6377" s="47">
        <v>714</v>
      </c>
      <c r="G6377" s="34">
        <v>895.2</v>
      </c>
      <c r="H6377" s="1" t="s">
        <v>218</v>
      </c>
      <c r="I6377" s="34">
        <v>9.0402999999999994E-3</v>
      </c>
      <c r="J6377" s="34">
        <v>0.52189070000000004</v>
      </c>
      <c r="K6377" s="35" t="str">
        <f t="shared" si="519"/>
        <v>Leenderbos, Groote Heide &amp; De Plateaux_H4030</v>
      </c>
      <c r="L6377" s="36">
        <f>VLOOKUP(D6377,DATA!A:F,5,FALSE)</f>
        <v>1.0986712608830001E-2</v>
      </c>
      <c r="M6377" s="37">
        <f>VLOOKUP(D6377,DATA!A:F,6,FALSE)</f>
        <v>982</v>
      </c>
      <c r="N6377" s="36">
        <f t="shared" si="520"/>
        <v>27.815204198512049</v>
      </c>
      <c r="O6377" s="36">
        <f t="shared" si="521"/>
        <v>27.81719848782118</v>
      </c>
      <c r="P6377" s="36">
        <f t="shared" si="522"/>
        <v>1.9942893091311475E-3</v>
      </c>
      <c r="Q6377" s="36">
        <f t="shared" si="523"/>
        <v>1.0408010435449711E-5</v>
      </c>
    </row>
    <row r="6378" spans="1:17" x14ac:dyDescent="0.3">
      <c r="A6378" s="29">
        <v>2266849</v>
      </c>
      <c r="B6378" s="1">
        <v>136</v>
      </c>
      <c r="C6378" s="1" t="s">
        <v>14</v>
      </c>
      <c r="D6378" s="1" t="s">
        <v>63</v>
      </c>
      <c r="E6378" s="1" t="s">
        <v>64</v>
      </c>
      <c r="F6378" s="47">
        <v>714</v>
      </c>
      <c r="G6378" s="34">
        <v>1191.3399999999999</v>
      </c>
      <c r="H6378" s="1" t="s">
        <v>218</v>
      </c>
      <c r="I6378" s="34">
        <v>1.11044E-2</v>
      </c>
      <c r="J6378" s="34">
        <v>6752.1090000000004</v>
      </c>
      <c r="K6378" s="35" t="str">
        <f t="shared" si="519"/>
        <v>Leenderbos, Groote Heide &amp; De Plateaux_H2310</v>
      </c>
      <c r="L6378" s="36">
        <f>VLOOKUP(D6378,DATA!A:F,5,FALSE)</f>
        <v>1.0986712608830001E-2</v>
      </c>
      <c r="M6378" s="37">
        <f>VLOOKUP(D6378,DATA!A:F,6,FALSE)</f>
        <v>982</v>
      </c>
      <c r="N6378" s="36">
        <f t="shared" si="520"/>
        <v>90.887359508463561</v>
      </c>
      <c r="O6378" s="36">
        <f t="shared" si="521"/>
        <v>90.888369898188941</v>
      </c>
      <c r="P6378" s="36">
        <f t="shared" si="522"/>
        <v>1.0103897253799232E-3</v>
      </c>
      <c r="Q6378" s="36">
        <f t="shared" si="523"/>
        <v>6.8222615582453086E-2</v>
      </c>
    </row>
    <row r="6379" spans="1:17" x14ac:dyDescent="0.3">
      <c r="A6379" s="29">
        <v>2268370</v>
      </c>
      <c r="B6379" s="1">
        <v>136</v>
      </c>
      <c r="C6379" s="1" t="s">
        <v>14</v>
      </c>
      <c r="D6379" s="1" t="s">
        <v>53</v>
      </c>
      <c r="E6379" s="1" t="s">
        <v>54</v>
      </c>
      <c r="F6379" s="47">
        <v>714</v>
      </c>
      <c r="G6379" s="34">
        <v>1166.76</v>
      </c>
      <c r="H6379" s="1" t="s">
        <v>218</v>
      </c>
      <c r="I6379" s="34">
        <v>1.0322100000000001E-2</v>
      </c>
      <c r="J6379" s="34">
        <v>735.0299</v>
      </c>
      <c r="K6379" s="35" t="str">
        <f t="shared" si="519"/>
        <v>Leenderbos, Groote Heide &amp; De Plateaux_H4030</v>
      </c>
      <c r="L6379" s="36">
        <f>VLOOKUP(D6379,DATA!A:F,5,FALSE)</f>
        <v>1.0986712608830001E-2</v>
      </c>
      <c r="M6379" s="37">
        <f>VLOOKUP(D6379,DATA!A:F,6,FALSE)</f>
        <v>982</v>
      </c>
      <c r="N6379" s="36">
        <f t="shared" si="520"/>
        <v>88.39013316258152</v>
      </c>
      <c r="O6379" s="36">
        <f t="shared" si="521"/>
        <v>88.391296881100104</v>
      </c>
      <c r="P6379" s="36">
        <f t="shared" si="522"/>
        <v>1.1637185185833232E-3</v>
      </c>
      <c r="Q6379" s="36">
        <f t="shared" si="523"/>
        <v>8.5536790634244825E-3</v>
      </c>
    </row>
    <row r="6380" spans="1:17" x14ac:dyDescent="0.3">
      <c r="A6380" s="29">
        <v>2268371</v>
      </c>
      <c r="B6380" s="1">
        <v>136</v>
      </c>
      <c r="C6380" s="1" t="s">
        <v>14</v>
      </c>
      <c r="D6380" s="1" t="s">
        <v>53</v>
      </c>
      <c r="E6380" s="1" t="s">
        <v>54</v>
      </c>
      <c r="F6380" s="47">
        <v>714</v>
      </c>
      <c r="G6380" s="34">
        <v>955.8</v>
      </c>
      <c r="H6380" s="1" t="s">
        <v>218</v>
      </c>
      <c r="I6380" s="34">
        <v>9.4990000000000005E-3</v>
      </c>
      <c r="J6380" s="34">
        <v>1195.0664999999999</v>
      </c>
      <c r="K6380" s="35" t="str">
        <f t="shared" si="519"/>
        <v>Leenderbos, Groote Heide &amp; De Plateaux_H4030</v>
      </c>
      <c r="L6380" s="36">
        <f>VLOOKUP(D6380,DATA!A:F,5,FALSE)</f>
        <v>1.0986712608830001E-2</v>
      </c>
      <c r="M6380" s="37">
        <f>VLOOKUP(D6380,DATA!A:F,6,FALSE)</f>
        <v>982</v>
      </c>
      <c r="N6380" s="36">
        <f t="shared" si="520"/>
        <v>42.852984591678315</v>
      </c>
      <c r="O6380" s="36">
        <f t="shared" si="521"/>
        <v>42.855540371984503</v>
      </c>
      <c r="P6380" s="36">
        <f t="shared" si="522"/>
        <v>2.5557803061886375E-3</v>
      </c>
      <c r="Q6380" s="36">
        <f t="shared" si="523"/>
        <v>3.0543274252857834E-2</v>
      </c>
    </row>
    <row r="6381" spans="1:17" x14ac:dyDescent="0.3">
      <c r="A6381" s="29">
        <v>2268372</v>
      </c>
      <c r="B6381" s="1">
        <v>136</v>
      </c>
      <c r="C6381" s="1" t="s">
        <v>14</v>
      </c>
      <c r="D6381" s="1" t="s">
        <v>53</v>
      </c>
      <c r="E6381" s="1" t="s">
        <v>54</v>
      </c>
      <c r="F6381" s="47">
        <v>714</v>
      </c>
      <c r="G6381" s="34">
        <v>961.74</v>
      </c>
      <c r="H6381" s="1" t="s">
        <v>218</v>
      </c>
      <c r="I6381" s="34">
        <v>9.7205E-3</v>
      </c>
      <c r="J6381" s="34">
        <v>7633.9129999999996</v>
      </c>
      <c r="K6381" s="35" t="str">
        <f t="shared" si="519"/>
        <v>Leenderbos, Groote Heide &amp; De Plateaux_H4030</v>
      </c>
      <c r="L6381" s="36">
        <f>VLOOKUP(D6381,DATA!A:F,5,FALSE)</f>
        <v>1.0986712608830001E-2</v>
      </c>
      <c r="M6381" s="37">
        <f>VLOOKUP(D6381,DATA!A:F,6,FALSE)</f>
        <v>982</v>
      </c>
      <c r="N6381" s="36">
        <f t="shared" si="520"/>
        <v>44.458093106667377</v>
      </c>
      <c r="O6381" s="36">
        <f t="shared" si="521"/>
        <v>44.460730230696996</v>
      </c>
      <c r="P6381" s="36">
        <f t="shared" si="522"/>
        <v>2.6371240296185761E-3</v>
      </c>
      <c r="Q6381" s="36">
        <f t="shared" si="523"/>
        <v>0.20131575412317632</v>
      </c>
    </row>
    <row r="6382" spans="1:17" x14ac:dyDescent="0.3">
      <c r="A6382" s="29">
        <v>2268373</v>
      </c>
      <c r="B6382" s="1">
        <v>136</v>
      </c>
      <c r="C6382" s="1" t="s">
        <v>14</v>
      </c>
      <c r="D6382" s="1" t="s">
        <v>57</v>
      </c>
      <c r="E6382" s="1" t="s">
        <v>58</v>
      </c>
      <c r="F6382" s="47">
        <v>714</v>
      </c>
      <c r="G6382" s="34">
        <v>1049.83</v>
      </c>
      <c r="H6382" s="1" t="s">
        <v>218</v>
      </c>
      <c r="I6382" s="34">
        <v>1.0388100000000001E-2</v>
      </c>
      <c r="J6382" s="34">
        <v>20.269583000000001</v>
      </c>
      <c r="K6382" s="35" t="str">
        <f t="shared" si="519"/>
        <v>Leenderbos, Groote Heide &amp; De Plateaux_H3160</v>
      </c>
      <c r="L6382" s="36">
        <f>VLOOKUP(D6382,DATA!A:F,5,FALSE)</f>
        <v>1.0986712608830001E-2</v>
      </c>
      <c r="M6382" s="37">
        <f>VLOOKUP(D6382,DATA!A:F,6,FALSE)</f>
        <v>982</v>
      </c>
      <c r="N6382" s="36">
        <f t="shared" si="520"/>
        <v>67.813817274898071</v>
      </c>
      <c r="O6382" s="36">
        <f t="shared" si="521"/>
        <v>67.816308326478108</v>
      </c>
      <c r="P6382" s="36">
        <f t="shared" si="522"/>
        <v>2.4910515800371513E-3</v>
      </c>
      <c r="Q6382" s="36">
        <f t="shared" si="523"/>
        <v>5.0492576758844184E-4</v>
      </c>
    </row>
    <row r="6383" spans="1:17" x14ac:dyDescent="0.3">
      <c r="A6383" s="29">
        <v>2268373</v>
      </c>
      <c r="B6383" s="1">
        <v>136</v>
      </c>
      <c r="C6383" s="1" t="s">
        <v>14</v>
      </c>
      <c r="D6383" s="1" t="s">
        <v>53</v>
      </c>
      <c r="E6383" s="1" t="s">
        <v>54</v>
      </c>
      <c r="F6383" s="47">
        <v>714</v>
      </c>
      <c r="G6383" s="34">
        <v>1049.83</v>
      </c>
      <c r="H6383" s="1" t="s">
        <v>218</v>
      </c>
      <c r="I6383" s="34">
        <v>1.0388100000000001E-2</v>
      </c>
      <c r="J6383" s="34">
        <v>6391.8725999999997</v>
      </c>
      <c r="K6383" s="35" t="str">
        <f t="shared" si="519"/>
        <v>Leenderbos, Groote Heide &amp; De Plateaux_H4030</v>
      </c>
      <c r="L6383" s="36">
        <f>VLOOKUP(D6383,DATA!A:F,5,FALSE)</f>
        <v>1.0986712608830001E-2</v>
      </c>
      <c r="M6383" s="37">
        <f>VLOOKUP(D6383,DATA!A:F,6,FALSE)</f>
        <v>982</v>
      </c>
      <c r="N6383" s="36">
        <f t="shared" si="520"/>
        <v>67.813817274898071</v>
      </c>
      <c r="O6383" s="36">
        <f t="shared" si="521"/>
        <v>67.816308326478108</v>
      </c>
      <c r="P6383" s="36">
        <f t="shared" si="522"/>
        <v>2.4910515800371513E-3</v>
      </c>
      <c r="Q6383" s="36">
        <f t="shared" si="523"/>
        <v>0.15922484339626172</v>
      </c>
    </row>
    <row r="6384" spans="1:17" x14ac:dyDescent="0.3">
      <c r="A6384" s="29">
        <v>2268374</v>
      </c>
      <c r="B6384" s="1">
        <v>136</v>
      </c>
      <c r="C6384" s="1" t="s">
        <v>14</v>
      </c>
      <c r="D6384" s="1" t="s">
        <v>63</v>
      </c>
      <c r="E6384" s="1" t="s">
        <v>64</v>
      </c>
      <c r="F6384" s="47">
        <v>714</v>
      </c>
      <c r="G6384" s="34">
        <v>1131.24</v>
      </c>
      <c r="H6384" s="1" t="s">
        <v>218</v>
      </c>
      <c r="I6384" s="34">
        <v>1.10437E-2</v>
      </c>
      <c r="J6384" s="34">
        <v>2167.4465</v>
      </c>
      <c r="K6384" s="35" t="str">
        <f t="shared" si="519"/>
        <v>Leenderbos, Groote Heide &amp; De Plateaux_H2310</v>
      </c>
      <c r="L6384" s="36">
        <f>VLOOKUP(D6384,DATA!A:F,5,FALSE)</f>
        <v>1.0986712608830001E-2</v>
      </c>
      <c r="M6384" s="37">
        <f>VLOOKUP(D6384,DATA!A:F,6,FALSE)</f>
        <v>982</v>
      </c>
      <c r="N6384" s="36">
        <f t="shared" si="520"/>
        <v>83.748825855259653</v>
      </c>
      <c r="O6384" s="36">
        <f t="shared" si="521"/>
        <v>83.750477163135031</v>
      </c>
      <c r="P6384" s="36">
        <f t="shared" si="522"/>
        <v>1.6513078753774835E-3</v>
      </c>
      <c r="Q6384" s="36">
        <f t="shared" si="523"/>
        <v>3.5791214749093629E-2</v>
      </c>
    </row>
    <row r="6385" spans="1:17" x14ac:dyDescent="0.3">
      <c r="A6385" s="29">
        <v>2268374</v>
      </c>
      <c r="B6385" s="1">
        <v>136</v>
      </c>
      <c r="C6385" s="1" t="s">
        <v>14</v>
      </c>
      <c r="D6385" s="1" t="s">
        <v>53</v>
      </c>
      <c r="E6385" s="1" t="s">
        <v>54</v>
      </c>
      <c r="F6385" s="47">
        <v>714</v>
      </c>
      <c r="G6385" s="34">
        <v>1131.24</v>
      </c>
      <c r="H6385" s="1" t="s">
        <v>218</v>
      </c>
      <c r="I6385" s="34">
        <v>1.10437E-2</v>
      </c>
      <c r="J6385" s="34">
        <v>1776.0767000000001</v>
      </c>
      <c r="K6385" s="35" t="str">
        <f t="shared" si="519"/>
        <v>Leenderbos, Groote Heide &amp; De Plateaux_H4030</v>
      </c>
      <c r="L6385" s="36">
        <f>VLOOKUP(D6385,DATA!A:F,5,FALSE)</f>
        <v>1.0986712608830001E-2</v>
      </c>
      <c r="M6385" s="37">
        <f>VLOOKUP(D6385,DATA!A:F,6,FALSE)</f>
        <v>982</v>
      </c>
      <c r="N6385" s="36">
        <f t="shared" si="520"/>
        <v>83.748825855259653</v>
      </c>
      <c r="O6385" s="36">
        <f t="shared" si="521"/>
        <v>83.750477163135031</v>
      </c>
      <c r="P6385" s="36">
        <f t="shared" si="522"/>
        <v>1.6513078753774835E-3</v>
      </c>
      <c r="Q6385" s="36">
        <f t="shared" si="523"/>
        <v>2.932849441984452E-2</v>
      </c>
    </row>
    <row r="6386" spans="1:17" x14ac:dyDescent="0.3">
      <c r="A6386" s="29">
        <v>2268375</v>
      </c>
      <c r="B6386" s="1">
        <v>136</v>
      </c>
      <c r="C6386" s="1" t="s">
        <v>14</v>
      </c>
      <c r="D6386" s="1" t="s">
        <v>53</v>
      </c>
      <c r="E6386" s="1" t="s">
        <v>54</v>
      </c>
      <c r="F6386" s="47">
        <v>714</v>
      </c>
      <c r="G6386" s="34">
        <v>1047.56</v>
      </c>
      <c r="H6386" s="1" t="s">
        <v>218</v>
      </c>
      <c r="I6386" s="34">
        <v>1.0301100000000001E-2</v>
      </c>
      <c r="J6386" s="34">
        <v>2658.6280000000002</v>
      </c>
      <c r="K6386" s="35" t="str">
        <f t="shared" si="519"/>
        <v>Leenderbos, Groote Heide &amp; De Plateaux_H4030</v>
      </c>
      <c r="L6386" s="36">
        <f>VLOOKUP(D6386,DATA!A:F,5,FALSE)</f>
        <v>1.0986712608830001E-2</v>
      </c>
      <c r="M6386" s="37">
        <f>VLOOKUP(D6386,DATA!A:F,6,FALSE)</f>
        <v>982</v>
      </c>
      <c r="N6386" s="36">
        <f t="shared" si="520"/>
        <v>67.267062694045194</v>
      </c>
      <c r="O6386" s="36">
        <f t="shared" si="521"/>
        <v>67.269554592397398</v>
      </c>
      <c r="P6386" s="36">
        <f t="shared" si="522"/>
        <v>2.4918983522042026E-3</v>
      </c>
      <c r="Q6386" s="36">
        <f t="shared" si="523"/>
        <v>6.6250307323239555E-2</v>
      </c>
    </row>
    <row r="6387" spans="1:17" x14ac:dyDescent="0.3">
      <c r="A6387" s="29">
        <v>2268376</v>
      </c>
      <c r="B6387" s="1">
        <v>136</v>
      </c>
      <c r="C6387" s="1" t="s">
        <v>14</v>
      </c>
      <c r="D6387" s="1" t="s">
        <v>63</v>
      </c>
      <c r="E6387" s="1" t="s">
        <v>64</v>
      </c>
      <c r="F6387" s="47">
        <v>714</v>
      </c>
      <c r="G6387" s="34">
        <v>1021.84</v>
      </c>
      <c r="H6387" s="1" t="s">
        <v>218</v>
      </c>
      <c r="I6387" s="34">
        <v>1.0045500000000001E-2</v>
      </c>
      <c r="J6387" s="34">
        <v>242.35684000000001</v>
      </c>
      <c r="K6387" s="35" t="str">
        <f t="shared" si="519"/>
        <v>Leenderbos, Groote Heide &amp; De Plateaux_H2310</v>
      </c>
      <c r="L6387" s="36">
        <f>VLOOKUP(D6387,DATA!A:F,5,FALSE)</f>
        <v>1.0986712608830001E-2</v>
      </c>
      <c r="M6387" s="37">
        <f>VLOOKUP(D6387,DATA!A:F,6,FALSE)</f>
        <v>982</v>
      </c>
      <c r="N6387" s="36">
        <f t="shared" si="520"/>
        <v>60.77133847862649</v>
      </c>
      <c r="O6387" s="36">
        <f t="shared" si="521"/>
        <v>60.77396957315257</v>
      </c>
      <c r="P6387" s="36">
        <f t="shared" si="522"/>
        <v>2.6310945260803464E-3</v>
      </c>
      <c r="Q6387" s="36">
        <f t="shared" si="523"/>
        <v>6.3766375508213036E-3</v>
      </c>
    </row>
    <row r="6388" spans="1:17" x14ac:dyDescent="0.3">
      <c r="A6388" s="29">
        <v>2268376</v>
      </c>
      <c r="B6388" s="1">
        <v>136</v>
      </c>
      <c r="C6388" s="1" t="s">
        <v>14</v>
      </c>
      <c r="D6388" s="1" t="s">
        <v>53</v>
      </c>
      <c r="E6388" s="1" t="s">
        <v>54</v>
      </c>
      <c r="F6388" s="47">
        <v>714</v>
      </c>
      <c r="G6388" s="34">
        <v>1021.84</v>
      </c>
      <c r="H6388" s="1" t="s">
        <v>218</v>
      </c>
      <c r="I6388" s="34">
        <v>1.0045500000000001E-2</v>
      </c>
      <c r="J6388" s="34">
        <v>2693.6071999999999</v>
      </c>
      <c r="K6388" s="35" t="str">
        <f t="shared" si="519"/>
        <v>Leenderbos, Groote Heide &amp; De Plateaux_H4030</v>
      </c>
      <c r="L6388" s="36">
        <f>VLOOKUP(D6388,DATA!A:F,5,FALSE)</f>
        <v>1.0986712608830001E-2</v>
      </c>
      <c r="M6388" s="37">
        <f>VLOOKUP(D6388,DATA!A:F,6,FALSE)</f>
        <v>982</v>
      </c>
      <c r="N6388" s="36">
        <f t="shared" si="520"/>
        <v>60.77133847862649</v>
      </c>
      <c r="O6388" s="36">
        <f t="shared" si="521"/>
        <v>60.77396957315257</v>
      </c>
      <c r="P6388" s="36">
        <f t="shared" si="522"/>
        <v>2.6310945260803464E-3</v>
      </c>
      <c r="Q6388" s="36">
        <f t="shared" si="523"/>
        <v>7.0871351593306098E-2</v>
      </c>
    </row>
    <row r="6389" spans="1:17" x14ac:dyDescent="0.3">
      <c r="A6389" s="29">
        <v>2268377</v>
      </c>
      <c r="B6389" s="1">
        <v>136</v>
      </c>
      <c r="C6389" s="1" t="s">
        <v>14</v>
      </c>
      <c r="D6389" s="1" t="s">
        <v>63</v>
      </c>
      <c r="E6389" s="1" t="s">
        <v>64</v>
      </c>
      <c r="F6389" s="47">
        <v>714</v>
      </c>
      <c r="G6389" s="34">
        <v>966.94</v>
      </c>
      <c r="H6389" s="1" t="s">
        <v>218</v>
      </c>
      <c r="I6389" s="34">
        <v>9.6669000000000008E-3</v>
      </c>
      <c r="J6389" s="34">
        <v>10000</v>
      </c>
      <c r="K6389" s="35" t="str">
        <f t="shared" si="519"/>
        <v>Leenderbos, Groote Heide &amp; De Plateaux_H2310</v>
      </c>
      <c r="L6389" s="36">
        <f>VLOOKUP(D6389,DATA!A:F,5,FALSE)</f>
        <v>1.0986712608830001E-2</v>
      </c>
      <c r="M6389" s="37">
        <f>VLOOKUP(D6389,DATA!A:F,6,FALSE)</f>
        <v>982</v>
      </c>
      <c r="N6389" s="36">
        <f t="shared" si="520"/>
        <v>45.872914003860586</v>
      </c>
      <c r="O6389" s="36">
        <f t="shared" si="521"/>
        <v>45.875551111576087</v>
      </c>
      <c r="P6389" s="36">
        <f t="shared" si="522"/>
        <v>2.6371077155005196E-3</v>
      </c>
      <c r="Q6389" s="36">
        <f t="shared" si="523"/>
        <v>0.26371077155005196</v>
      </c>
    </row>
    <row r="6390" spans="1:17" x14ac:dyDescent="0.3">
      <c r="A6390" s="29">
        <v>2268378</v>
      </c>
      <c r="B6390" s="1">
        <v>136</v>
      </c>
      <c r="C6390" s="1" t="s">
        <v>14</v>
      </c>
      <c r="D6390" s="1" t="s">
        <v>63</v>
      </c>
      <c r="E6390" s="1" t="s">
        <v>64</v>
      </c>
      <c r="F6390" s="47">
        <v>714</v>
      </c>
      <c r="G6390" s="34">
        <v>1402.91</v>
      </c>
      <c r="H6390" s="1" t="s">
        <v>218</v>
      </c>
      <c r="I6390" s="34">
        <v>1.29771E-2</v>
      </c>
      <c r="J6390" s="34">
        <v>471.23853000000003</v>
      </c>
      <c r="K6390" s="35" t="str">
        <f t="shared" si="519"/>
        <v>Leenderbos, Groote Heide &amp; De Plateaux_H2310</v>
      </c>
      <c r="L6390" s="36">
        <f>VLOOKUP(D6390,DATA!A:F,5,FALSE)</f>
        <v>1.0986712608830001E-2</v>
      </c>
      <c r="M6390" s="37">
        <f>VLOOKUP(D6390,DATA!A:F,6,FALSE)</f>
        <v>982</v>
      </c>
      <c r="N6390" s="36">
        <f t="shared" si="520"/>
        <v>99.0285918788841</v>
      </c>
      <c r="O6390" s="36">
        <f t="shared" si="521"/>
        <v>99.028729023066958</v>
      </c>
      <c r="P6390" s="36">
        <f t="shared" si="522"/>
        <v>1.37144182858151E-4</v>
      </c>
      <c r="Q6390" s="36">
        <f t="shared" si="523"/>
        <v>6.4627623128126279E-4</v>
      </c>
    </row>
    <row r="6391" spans="1:17" x14ac:dyDescent="0.3">
      <c r="A6391" s="29">
        <v>2269900</v>
      </c>
      <c r="B6391" s="1">
        <v>136</v>
      </c>
      <c r="C6391" s="1" t="s">
        <v>14</v>
      </c>
      <c r="D6391" s="1" t="s">
        <v>53</v>
      </c>
      <c r="E6391" s="1" t="s">
        <v>54</v>
      </c>
      <c r="F6391" s="47">
        <v>714</v>
      </c>
      <c r="G6391" s="34">
        <v>1006.71</v>
      </c>
      <c r="H6391" s="1" t="s">
        <v>218</v>
      </c>
      <c r="I6391" s="34">
        <v>9.8302000000000007E-3</v>
      </c>
      <c r="J6391" s="34">
        <v>4648.9687999999996</v>
      </c>
      <c r="K6391" s="35" t="str">
        <f t="shared" si="519"/>
        <v>Leenderbos, Groote Heide &amp; De Plateaux_H4030</v>
      </c>
      <c r="L6391" s="36">
        <f>VLOOKUP(D6391,DATA!A:F,5,FALSE)</f>
        <v>1.0986712608830001E-2</v>
      </c>
      <c r="M6391" s="37">
        <f>VLOOKUP(D6391,DATA!A:F,6,FALSE)</f>
        <v>982</v>
      </c>
      <c r="N6391" s="36">
        <f t="shared" si="520"/>
        <v>56.745661621496943</v>
      </c>
      <c r="O6391" s="36">
        <f t="shared" si="521"/>
        <v>56.748312496752028</v>
      </c>
      <c r="P6391" s="36">
        <f t="shared" si="522"/>
        <v>2.6508752550853387E-3</v>
      </c>
      <c r="Q6391" s="36">
        <f t="shared" si="523"/>
        <v>0.12323836353583781</v>
      </c>
    </row>
    <row r="6392" spans="1:17" x14ac:dyDescent="0.3">
      <c r="A6392" s="29">
        <v>2269901</v>
      </c>
      <c r="B6392" s="1">
        <v>136</v>
      </c>
      <c r="C6392" s="1" t="s">
        <v>14</v>
      </c>
      <c r="D6392" s="1" t="s">
        <v>53</v>
      </c>
      <c r="E6392" s="1" t="s">
        <v>54</v>
      </c>
      <c r="F6392" s="47">
        <v>714</v>
      </c>
      <c r="G6392" s="34">
        <v>919.39</v>
      </c>
      <c r="H6392" s="1" t="s">
        <v>218</v>
      </c>
      <c r="I6392" s="34">
        <v>9.3361E-3</v>
      </c>
      <c r="J6392" s="34">
        <v>5785.6943000000001</v>
      </c>
      <c r="K6392" s="35" t="str">
        <f t="shared" si="519"/>
        <v>Leenderbos, Groote Heide &amp; De Plateaux_H4030</v>
      </c>
      <c r="L6392" s="36">
        <f>VLOOKUP(D6392,DATA!A:F,5,FALSE)</f>
        <v>1.0986712608830001E-2</v>
      </c>
      <c r="M6392" s="37">
        <f>VLOOKUP(D6392,DATA!A:F,6,FALSE)</f>
        <v>982</v>
      </c>
      <c r="N6392" s="36">
        <f t="shared" si="520"/>
        <v>33.450527182648059</v>
      </c>
      <c r="O6392" s="36">
        <f t="shared" si="521"/>
        <v>33.452810615354487</v>
      </c>
      <c r="P6392" s="36">
        <f t="shared" si="522"/>
        <v>2.2834327064273907E-3</v>
      </c>
      <c r="Q6392" s="36">
        <f t="shared" si="523"/>
        <v>0.13211243594010527</v>
      </c>
    </row>
    <row r="6393" spans="1:17" x14ac:dyDescent="0.3">
      <c r="A6393" s="29">
        <v>2269902</v>
      </c>
      <c r="B6393" s="1">
        <v>136</v>
      </c>
      <c r="C6393" s="1" t="s">
        <v>14</v>
      </c>
      <c r="D6393" s="1" t="s">
        <v>57</v>
      </c>
      <c r="E6393" s="1" t="s">
        <v>58</v>
      </c>
      <c r="F6393" s="47">
        <v>714</v>
      </c>
      <c r="G6393" s="34">
        <v>991.57</v>
      </c>
      <c r="H6393" s="1" t="s">
        <v>218</v>
      </c>
      <c r="I6393" s="34">
        <v>9.7687E-3</v>
      </c>
      <c r="J6393" s="34">
        <v>714.60739999999998</v>
      </c>
      <c r="K6393" s="35" t="str">
        <f t="shared" si="519"/>
        <v>Leenderbos, Groote Heide &amp; De Plateaux_H3160</v>
      </c>
      <c r="L6393" s="36">
        <f>VLOOKUP(D6393,DATA!A:F,5,FALSE)</f>
        <v>1.0986712608830001E-2</v>
      </c>
      <c r="M6393" s="37">
        <f>VLOOKUP(D6393,DATA!A:F,6,FALSE)</f>
        <v>982</v>
      </c>
      <c r="N6393" s="36">
        <f t="shared" si="520"/>
        <v>52.626152091034669</v>
      </c>
      <c r="O6393" s="36">
        <f t="shared" si="521"/>
        <v>52.6288278290587</v>
      </c>
      <c r="P6393" s="36">
        <f t="shared" si="522"/>
        <v>2.6757380240312045E-3</v>
      </c>
      <c r="Q6393" s="36">
        <f t="shared" si="523"/>
        <v>1.9121021924340766E-2</v>
      </c>
    </row>
    <row r="6394" spans="1:17" x14ac:dyDescent="0.3">
      <c r="A6394" s="29">
        <v>2269902</v>
      </c>
      <c r="B6394" s="1">
        <v>136</v>
      </c>
      <c r="C6394" s="1" t="s">
        <v>14</v>
      </c>
      <c r="D6394" s="1" t="s">
        <v>53</v>
      </c>
      <c r="E6394" s="1" t="s">
        <v>54</v>
      </c>
      <c r="F6394" s="47">
        <v>714</v>
      </c>
      <c r="G6394" s="34">
        <v>991.57</v>
      </c>
      <c r="H6394" s="1" t="s">
        <v>218</v>
      </c>
      <c r="I6394" s="34">
        <v>9.7687E-3</v>
      </c>
      <c r="J6394" s="34">
        <v>7197.5956999999999</v>
      </c>
      <c r="K6394" s="35" t="str">
        <f t="shared" si="519"/>
        <v>Leenderbos, Groote Heide &amp; De Plateaux_H4030</v>
      </c>
      <c r="L6394" s="36">
        <f>VLOOKUP(D6394,DATA!A:F,5,FALSE)</f>
        <v>1.0986712608830001E-2</v>
      </c>
      <c r="M6394" s="37">
        <f>VLOOKUP(D6394,DATA!A:F,6,FALSE)</f>
        <v>982</v>
      </c>
      <c r="N6394" s="36">
        <f t="shared" si="520"/>
        <v>52.626152091034669</v>
      </c>
      <c r="O6394" s="36">
        <f t="shared" si="521"/>
        <v>52.6288278290587</v>
      </c>
      <c r="P6394" s="36">
        <f t="shared" si="522"/>
        <v>2.6757380240312045E-3</v>
      </c>
      <c r="Q6394" s="36">
        <f t="shared" si="523"/>
        <v>0.19258880496093492</v>
      </c>
    </row>
    <row r="6395" spans="1:17" x14ac:dyDescent="0.3">
      <c r="A6395" s="29">
        <v>2269903</v>
      </c>
      <c r="B6395" s="1">
        <v>136</v>
      </c>
      <c r="C6395" s="1" t="s">
        <v>14</v>
      </c>
      <c r="D6395" s="1" t="s">
        <v>53</v>
      </c>
      <c r="E6395" s="1" t="s">
        <v>54</v>
      </c>
      <c r="F6395" s="47">
        <v>714</v>
      </c>
      <c r="G6395" s="34">
        <v>1140.33</v>
      </c>
      <c r="H6395" s="1" t="s">
        <v>218</v>
      </c>
      <c r="I6395" s="34">
        <v>1.09882E-2</v>
      </c>
      <c r="J6395" s="34">
        <v>2217.0700000000002</v>
      </c>
      <c r="K6395" s="35" t="str">
        <f t="shared" si="519"/>
        <v>Leenderbos, Groote Heide &amp; De Plateaux_H4030</v>
      </c>
      <c r="L6395" s="36">
        <f>VLOOKUP(D6395,DATA!A:F,5,FALSE)</f>
        <v>1.0986712608830001E-2</v>
      </c>
      <c r="M6395" s="37">
        <f>VLOOKUP(D6395,DATA!A:F,6,FALSE)</f>
        <v>982</v>
      </c>
      <c r="N6395" s="36">
        <f t="shared" si="520"/>
        <v>85.062687499960859</v>
      </c>
      <c r="O6395" s="36">
        <f t="shared" si="521"/>
        <v>85.064221366251473</v>
      </c>
      <c r="P6395" s="36">
        <f t="shared" si="522"/>
        <v>1.5338662906145828E-3</v>
      </c>
      <c r="Q6395" s="36">
        <f t="shared" si="523"/>
        <v>3.4006889369328733E-2</v>
      </c>
    </row>
    <row r="6396" spans="1:17" x14ac:dyDescent="0.3">
      <c r="A6396" s="29">
        <v>2269904</v>
      </c>
      <c r="B6396" s="1">
        <v>136</v>
      </c>
      <c r="C6396" s="1" t="s">
        <v>14</v>
      </c>
      <c r="D6396" s="1" t="s">
        <v>53</v>
      </c>
      <c r="E6396" s="1" t="s">
        <v>54</v>
      </c>
      <c r="F6396" s="47">
        <v>714</v>
      </c>
      <c r="G6396" s="34">
        <v>1207.58</v>
      </c>
      <c r="H6396" s="1" t="s">
        <v>218</v>
      </c>
      <c r="I6396" s="34">
        <v>1.1171499999999999E-2</v>
      </c>
      <c r="J6396" s="34">
        <v>33.275585</v>
      </c>
      <c r="K6396" s="35" t="str">
        <f t="shared" si="519"/>
        <v>Leenderbos, Groote Heide &amp; De Plateaux_H4030</v>
      </c>
      <c r="L6396" s="36">
        <f>VLOOKUP(D6396,DATA!A:F,5,FALSE)</f>
        <v>1.0986712608830001E-2</v>
      </c>
      <c r="M6396" s="37">
        <f>VLOOKUP(D6396,DATA!A:F,6,FALSE)</f>
        <v>982</v>
      </c>
      <c r="N6396" s="36">
        <f t="shared" si="520"/>
        <v>92.26123985742997</v>
      </c>
      <c r="O6396" s="36">
        <f t="shared" si="521"/>
        <v>92.262116146510451</v>
      </c>
      <c r="P6396" s="36">
        <f t="shared" si="522"/>
        <v>8.7628908048031917E-4</v>
      </c>
      <c r="Q6396" s="36">
        <f t="shared" si="523"/>
        <v>2.9159031782094701E-4</v>
      </c>
    </row>
    <row r="6397" spans="1:17" x14ac:dyDescent="0.3">
      <c r="A6397" s="29">
        <v>2269905</v>
      </c>
      <c r="B6397" s="1">
        <v>136</v>
      </c>
      <c r="C6397" s="1" t="s">
        <v>14</v>
      </c>
      <c r="D6397" s="1" t="s">
        <v>53</v>
      </c>
      <c r="E6397" s="1" t="s">
        <v>54</v>
      </c>
      <c r="F6397" s="47">
        <v>714</v>
      </c>
      <c r="G6397" s="34">
        <v>1105.74</v>
      </c>
      <c r="H6397" s="1" t="s">
        <v>218</v>
      </c>
      <c r="I6397" s="34">
        <v>1.04633E-2</v>
      </c>
      <c r="J6397" s="34">
        <v>2815.5</v>
      </c>
      <c r="K6397" s="35" t="str">
        <f t="shared" si="519"/>
        <v>Leenderbos, Groote Heide &amp; De Plateaux_H4030</v>
      </c>
      <c r="L6397" s="36">
        <f>VLOOKUP(D6397,DATA!A:F,5,FALSE)</f>
        <v>1.0986712608830001E-2</v>
      </c>
      <c r="M6397" s="37">
        <f>VLOOKUP(D6397,DATA!A:F,6,FALSE)</f>
        <v>982</v>
      </c>
      <c r="N6397" s="36">
        <f t="shared" si="520"/>
        <v>79.567774274682392</v>
      </c>
      <c r="O6397" s="36">
        <f t="shared" si="521"/>
        <v>79.569643125209723</v>
      </c>
      <c r="P6397" s="36">
        <f t="shared" si="522"/>
        <v>1.8688505273303235E-3</v>
      </c>
      <c r="Q6397" s="36">
        <f t="shared" si="523"/>
        <v>5.2617486596985258E-2</v>
      </c>
    </row>
    <row r="6398" spans="1:17" x14ac:dyDescent="0.3">
      <c r="A6398" s="29">
        <v>2269906</v>
      </c>
      <c r="B6398" s="1">
        <v>136</v>
      </c>
      <c r="C6398" s="1" t="s">
        <v>14</v>
      </c>
      <c r="D6398" s="1" t="s">
        <v>63</v>
      </c>
      <c r="E6398" s="1" t="s">
        <v>64</v>
      </c>
      <c r="F6398" s="47">
        <v>714</v>
      </c>
      <c r="G6398" s="34">
        <v>1094.83</v>
      </c>
      <c r="H6398" s="1" t="s">
        <v>218</v>
      </c>
      <c r="I6398" s="34">
        <v>1.03321E-2</v>
      </c>
      <c r="J6398" s="34">
        <v>3662.2053000000001</v>
      </c>
      <c r="K6398" s="35" t="str">
        <f t="shared" si="519"/>
        <v>Leenderbos, Groote Heide &amp; De Plateaux_H2310</v>
      </c>
      <c r="L6398" s="36">
        <f>VLOOKUP(D6398,DATA!A:F,5,FALSE)</f>
        <v>1.0986712608830001E-2</v>
      </c>
      <c r="M6398" s="37">
        <f>VLOOKUP(D6398,DATA!A:F,6,FALSE)</f>
        <v>982</v>
      </c>
      <c r="N6398" s="36">
        <f t="shared" si="520"/>
        <v>77.549974028136873</v>
      </c>
      <c r="O6398" s="36">
        <f t="shared" si="521"/>
        <v>77.551950275427345</v>
      </c>
      <c r="P6398" s="36">
        <f t="shared" si="522"/>
        <v>1.9762472904716333E-3</v>
      </c>
      <c r="Q6398" s="36">
        <f t="shared" si="523"/>
        <v>7.237423301275854E-2</v>
      </c>
    </row>
    <row r="6399" spans="1:17" x14ac:dyDescent="0.3">
      <c r="A6399" s="29">
        <v>2269907</v>
      </c>
      <c r="B6399" s="1">
        <v>136</v>
      </c>
      <c r="C6399" s="1" t="s">
        <v>14</v>
      </c>
      <c r="D6399" s="1" t="s">
        <v>63</v>
      </c>
      <c r="E6399" s="1" t="s">
        <v>64</v>
      </c>
      <c r="F6399" s="47">
        <v>714</v>
      </c>
      <c r="G6399" s="34">
        <v>1225.6199999999999</v>
      </c>
      <c r="H6399" s="1" t="s">
        <v>218</v>
      </c>
      <c r="I6399" s="34">
        <v>1.11555E-2</v>
      </c>
      <c r="J6399" s="34">
        <v>5659.4926999999998</v>
      </c>
      <c r="K6399" s="35" t="str">
        <f t="shared" si="519"/>
        <v>Leenderbos, Groote Heide &amp; De Plateaux_H2310</v>
      </c>
      <c r="L6399" s="36">
        <f>VLOOKUP(D6399,DATA!A:F,5,FALSE)</f>
        <v>1.0986712608830001E-2</v>
      </c>
      <c r="M6399" s="37">
        <f>VLOOKUP(D6399,DATA!A:F,6,FALSE)</f>
        <v>982</v>
      </c>
      <c r="N6399" s="36">
        <f t="shared" si="520"/>
        <v>93.563063313704944</v>
      </c>
      <c r="O6399" s="36">
        <f t="shared" si="521"/>
        <v>93.563801417242928</v>
      </c>
      <c r="P6399" s="36">
        <f t="shared" si="522"/>
        <v>7.3810353798364758E-4</v>
      </c>
      <c r="Q6399" s="36">
        <f t="shared" si="523"/>
        <v>4.1772915850626265E-2</v>
      </c>
    </row>
    <row r="6400" spans="1:17" x14ac:dyDescent="0.3">
      <c r="A6400" s="29">
        <v>2271428</v>
      </c>
      <c r="B6400" s="1">
        <v>136</v>
      </c>
      <c r="C6400" s="1" t="s">
        <v>14</v>
      </c>
      <c r="D6400" s="1" t="s">
        <v>53</v>
      </c>
      <c r="E6400" s="1" t="s">
        <v>54</v>
      </c>
      <c r="F6400" s="47">
        <v>714</v>
      </c>
      <c r="G6400" s="34">
        <v>1275.4000000000001</v>
      </c>
      <c r="H6400" s="1" t="s">
        <v>218</v>
      </c>
      <c r="I6400" s="34">
        <v>1.1759800000000001E-2</v>
      </c>
      <c r="J6400" s="34">
        <v>2188.6147000000001</v>
      </c>
      <c r="K6400" s="35" t="str">
        <f t="shared" si="519"/>
        <v>Leenderbos, Groote Heide &amp; De Plateaux_H4030</v>
      </c>
      <c r="L6400" s="36">
        <f>VLOOKUP(D6400,DATA!A:F,5,FALSE)</f>
        <v>1.0986712608830001E-2</v>
      </c>
      <c r="M6400" s="37">
        <f>VLOOKUP(D6400,DATA!A:F,6,FALSE)</f>
        <v>982</v>
      </c>
      <c r="N6400" s="36">
        <f t="shared" si="520"/>
        <v>96.170916390522336</v>
      </c>
      <c r="O6400" s="36">
        <f t="shared" si="521"/>
        <v>96.171392142274939</v>
      </c>
      <c r="P6400" s="36">
        <f t="shared" si="522"/>
        <v>4.7575175260305969E-4</v>
      </c>
      <c r="Q6400" s="36">
        <f t="shared" si="523"/>
        <v>1.0412372792978197E-2</v>
      </c>
    </row>
    <row r="6401" spans="1:17" x14ac:dyDescent="0.3">
      <c r="A6401" s="29">
        <v>2271429</v>
      </c>
      <c r="B6401" s="1">
        <v>136</v>
      </c>
      <c r="C6401" s="1" t="s">
        <v>14</v>
      </c>
      <c r="D6401" s="1" t="s">
        <v>53</v>
      </c>
      <c r="E6401" s="1" t="s">
        <v>54</v>
      </c>
      <c r="F6401" s="47">
        <v>714</v>
      </c>
      <c r="G6401" s="34">
        <v>948.54</v>
      </c>
      <c r="H6401" s="1" t="s">
        <v>218</v>
      </c>
      <c r="I6401" s="34">
        <v>9.5779999999999997E-3</v>
      </c>
      <c r="J6401" s="34">
        <v>8461.49</v>
      </c>
      <c r="K6401" s="35" t="str">
        <f t="shared" si="519"/>
        <v>Leenderbos, Groote Heide &amp; De Plateaux_H4030</v>
      </c>
      <c r="L6401" s="36">
        <f>VLOOKUP(D6401,DATA!A:F,5,FALSE)</f>
        <v>1.0986712608830001E-2</v>
      </c>
      <c r="M6401" s="37">
        <f>VLOOKUP(D6401,DATA!A:F,6,FALSE)</f>
        <v>982</v>
      </c>
      <c r="N6401" s="36">
        <f t="shared" si="520"/>
        <v>40.911734947643652</v>
      </c>
      <c r="O6401" s="36">
        <f t="shared" si="521"/>
        <v>40.914278823336659</v>
      </c>
      <c r="P6401" s="36">
        <f t="shared" si="522"/>
        <v>2.5438756930071804E-3</v>
      </c>
      <c r="Q6401" s="36">
        <f t="shared" si="523"/>
        <v>0.21524978737623324</v>
      </c>
    </row>
    <row r="6402" spans="1:17" x14ac:dyDescent="0.3">
      <c r="A6402" s="29">
        <v>2271430</v>
      </c>
      <c r="B6402" s="1">
        <v>136</v>
      </c>
      <c r="C6402" s="1" t="s">
        <v>14</v>
      </c>
      <c r="D6402" s="1" t="s">
        <v>57</v>
      </c>
      <c r="E6402" s="1" t="s">
        <v>58</v>
      </c>
      <c r="F6402" s="47">
        <v>714</v>
      </c>
      <c r="G6402" s="34">
        <v>918.55</v>
      </c>
      <c r="H6402" s="1" t="s">
        <v>218</v>
      </c>
      <c r="I6402" s="34">
        <v>9.2323000000000006E-3</v>
      </c>
      <c r="J6402" s="34">
        <v>1043.6079999999999</v>
      </c>
      <c r="K6402" s="35" t="str">
        <f t="shared" si="519"/>
        <v>Leenderbos, Groote Heide &amp; De Plateaux_H3160</v>
      </c>
      <c r="L6402" s="36">
        <f>VLOOKUP(D6402,DATA!A:F,5,FALSE)</f>
        <v>1.0986712608830001E-2</v>
      </c>
      <c r="M6402" s="37">
        <f>VLOOKUP(D6402,DATA!A:F,6,FALSE)</f>
        <v>982</v>
      </c>
      <c r="N6402" s="36">
        <f t="shared" si="520"/>
        <v>33.245397382727973</v>
      </c>
      <c r="O6402" s="36">
        <f t="shared" si="521"/>
        <v>33.247648498321681</v>
      </c>
      <c r="P6402" s="36">
        <f t="shared" si="522"/>
        <v>2.2511155937081639E-3</v>
      </c>
      <c r="Q6402" s="36">
        <f t="shared" si="523"/>
        <v>2.3492822425185893E-2</v>
      </c>
    </row>
    <row r="6403" spans="1:17" x14ac:dyDescent="0.3">
      <c r="A6403" s="29">
        <v>2271430</v>
      </c>
      <c r="B6403" s="1">
        <v>136</v>
      </c>
      <c r="C6403" s="1" t="s">
        <v>14</v>
      </c>
      <c r="D6403" s="1" t="s">
        <v>53</v>
      </c>
      <c r="E6403" s="1" t="s">
        <v>54</v>
      </c>
      <c r="F6403" s="47">
        <v>714</v>
      </c>
      <c r="G6403" s="34">
        <v>918.55</v>
      </c>
      <c r="H6403" s="1" t="s">
        <v>218</v>
      </c>
      <c r="I6403" s="34">
        <v>9.2323000000000006E-3</v>
      </c>
      <c r="J6403" s="34">
        <v>5598.3296</v>
      </c>
      <c r="K6403" s="35" t="str">
        <f t="shared" ref="K6403:K6466" si="524">_xlfn.CONCAT(C6403,"_",D6403)</f>
        <v>Leenderbos, Groote Heide &amp; De Plateaux_H4030</v>
      </c>
      <c r="L6403" s="36">
        <f>VLOOKUP(D6403,DATA!A:F,5,FALSE)</f>
        <v>1.0986712608830001E-2</v>
      </c>
      <c r="M6403" s="37">
        <f>VLOOKUP(D6403,DATA!A:F,6,FALSE)</f>
        <v>982</v>
      </c>
      <c r="N6403" s="36">
        <f t="shared" ref="N6403:N6466" si="525">100/(1+EXP(-L6403*(G6403-M6403)))</f>
        <v>33.245397382727973</v>
      </c>
      <c r="O6403" s="36">
        <f t="shared" ref="O6403:O6466" si="526">100/(1+EXP(-L6403*((G6403+I6403)-M6403)))</f>
        <v>33.247648498321681</v>
      </c>
      <c r="P6403" s="36">
        <f t="shared" ref="P6403:P6466" si="527">O6403-N6403</f>
        <v>2.2511155937081639E-3</v>
      </c>
      <c r="Q6403" s="36">
        <f t="shared" ref="Q6403:Q6466" si="528">IF(AND(H6403&lt;&gt;"below",I6403&gt;=0.005),J6403*P6403/100,0)</f>
        <v>0.12602487061277989</v>
      </c>
    </row>
    <row r="6404" spans="1:17" x14ac:dyDescent="0.3">
      <c r="A6404" s="29">
        <v>2271431</v>
      </c>
      <c r="B6404" s="1">
        <v>136</v>
      </c>
      <c r="C6404" s="1" t="s">
        <v>14</v>
      </c>
      <c r="D6404" s="1" t="s">
        <v>53</v>
      </c>
      <c r="E6404" s="1" t="s">
        <v>54</v>
      </c>
      <c r="F6404" s="47">
        <v>714</v>
      </c>
      <c r="G6404" s="34">
        <v>1074.94</v>
      </c>
      <c r="H6404" s="1" t="s">
        <v>218</v>
      </c>
      <c r="I6404" s="34">
        <v>1.03908E-2</v>
      </c>
      <c r="J6404" s="34">
        <v>4711.7456000000002</v>
      </c>
      <c r="K6404" s="35" t="str">
        <f t="shared" si="524"/>
        <v>Leenderbos, Groote Heide &amp; De Plateaux_H4030</v>
      </c>
      <c r="L6404" s="36">
        <f>VLOOKUP(D6404,DATA!A:F,5,FALSE)</f>
        <v>1.0986712608830001E-2</v>
      </c>
      <c r="M6404" s="37">
        <f>VLOOKUP(D6404,DATA!A:F,6,FALSE)</f>
        <v>982</v>
      </c>
      <c r="N6404" s="36">
        <f t="shared" si="525"/>
        <v>73.518779777940665</v>
      </c>
      <c r="O6404" s="36">
        <f t="shared" si="526"/>
        <v>73.521002275908458</v>
      </c>
      <c r="P6404" s="36">
        <f t="shared" si="527"/>
        <v>2.2224979677929468E-3</v>
      </c>
      <c r="Q6404" s="36">
        <f t="shared" si="528"/>
        <v>0.10471845020757359</v>
      </c>
    </row>
    <row r="6405" spans="1:17" x14ac:dyDescent="0.3">
      <c r="A6405" s="29">
        <v>2271435</v>
      </c>
      <c r="B6405" s="1">
        <v>136</v>
      </c>
      <c r="C6405" s="1" t="s">
        <v>14</v>
      </c>
      <c r="D6405" s="1" t="s">
        <v>63</v>
      </c>
      <c r="E6405" s="1" t="s">
        <v>64</v>
      </c>
      <c r="F6405" s="47">
        <v>714</v>
      </c>
      <c r="G6405" s="34">
        <v>1155.72</v>
      </c>
      <c r="H6405" s="1" t="s">
        <v>218</v>
      </c>
      <c r="I6405" s="34">
        <v>1.0699E-2</v>
      </c>
      <c r="J6405" s="34">
        <v>3754.6806999999999</v>
      </c>
      <c r="K6405" s="35" t="str">
        <f t="shared" si="524"/>
        <v>Leenderbos, Groote Heide &amp; De Plateaux_H2310</v>
      </c>
      <c r="L6405" s="36">
        <f>VLOOKUP(D6405,DATA!A:F,5,FALSE)</f>
        <v>1.0986712608830001E-2</v>
      </c>
      <c r="M6405" s="37">
        <f>VLOOKUP(D6405,DATA!A:F,6,FALSE)</f>
        <v>982</v>
      </c>
      <c r="N6405" s="36">
        <f t="shared" si="525"/>
        <v>87.086310084585307</v>
      </c>
      <c r="O6405" s="36">
        <f t="shared" si="526"/>
        <v>87.087631965288097</v>
      </c>
      <c r="P6405" s="36">
        <f t="shared" si="527"/>
        <v>1.3218807027897128E-3</v>
      </c>
      <c r="Q6405" s="36">
        <f t="shared" si="528"/>
        <v>4.9632399624669706E-2</v>
      </c>
    </row>
    <row r="6406" spans="1:17" x14ac:dyDescent="0.3">
      <c r="A6406" s="29">
        <v>2271436</v>
      </c>
      <c r="B6406" s="1">
        <v>136</v>
      </c>
      <c r="C6406" s="1" t="s">
        <v>14</v>
      </c>
      <c r="D6406" s="1" t="s">
        <v>63</v>
      </c>
      <c r="E6406" s="1" t="s">
        <v>64</v>
      </c>
      <c r="F6406" s="47">
        <v>714</v>
      </c>
      <c r="G6406" s="34">
        <v>1415.4</v>
      </c>
      <c r="H6406" s="1" t="s">
        <v>218</v>
      </c>
      <c r="I6406" s="34">
        <v>1.26815E-2</v>
      </c>
      <c r="J6406" s="34">
        <v>489.93459999999999</v>
      </c>
      <c r="K6406" s="35" t="str">
        <f t="shared" si="524"/>
        <v>Leenderbos, Groote Heide &amp; De Plateaux_H2310</v>
      </c>
      <c r="L6406" s="36">
        <f>VLOOKUP(D6406,DATA!A:F,5,FALSE)</f>
        <v>1.0986712608830001E-2</v>
      </c>
      <c r="M6406" s="37">
        <f>VLOOKUP(D6406,DATA!A:F,6,FALSE)</f>
        <v>982</v>
      </c>
      <c r="N6406" s="36">
        <f t="shared" si="525"/>
        <v>99.152094649047385</v>
      </c>
      <c r="O6406" s="36">
        <f t="shared" si="526"/>
        <v>99.152211776289775</v>
      </c>
      <c r="P6406" s="36">
        <f t="shared" si="527"/>
        <v>1.1712724239032468E-4</v>
      </c>
      <c r="Q6406" s="36">
        <f t="shared" si="528"/>
        <v>5.7384688649606767E-4</v>
      </c>
    </row>
    <row r="6407" spans="1:17" x14ac:dyDescent="0.3">
      <c r="A6407" s="29">
        <v>2272958</v>
      </c>
      <c r="B6407" s="1">
        <v>136</v>
      </c>
      <c r="C6407" s="1" t="s">
        <v>14</v>
      </c>
      <c r="D6407" s="1" t="s">
        <v>53</v>
      </c>
      <c r="E6407" s="1" t="s">
        <v>54</v>
      </c>
      <c r="F6407" s="47">
        <v>714</v>
      </c>
      <c r="G6407" s="34">
        <v>1089.47</v>
      </c>
      <c r="H6407" s="1" t="s">
        <v>218</v>
      </c>
      <c r="I6407" s="34">
        <v>1.07806E-2</v>
      </c>
      <c r="J6407" s="34">
        <v>5816.1176999999998</v>
      </c>
      <c r="K6407" s="35" t="str">
        <f t="shared" si="524"/>
        <v>Leenderbos, Groote Heide &amp; De Plateaux_H4030</v>
      </c>
      <c r="L6407" s="36">
        <f>VLOOKUP(D6407,DATA!A:F,5,FALSE)</f>
        <v>1.0986712608830001E-2</v>
      </c>
      <c r="M6407" s="37">
        <f>VLOOKUP(D6407,DATA!A:F,6,FALSE)</f>
        <v>982</v>
      </c>
      <c r="N6407" s="36">
        <f t="shared" si="525"/>
        <v>76.508119184120915</v>
      </c>
      <c r="O6407" s="36">
        <f t="shared" si="526"/>
        <v>76.510247922918168</v>
      </c>
      <c r="P6407" s="36">
        <f t="shared" si="527"/>
        <v>2.1287387972535043E-3</v>
      </c>
      <c r="Q6407" s="36">
        <f t="shared" si="528"/>
        <v>0.12380995397382817</v>
      </c>
    </row>
    <row r="6408" spans="1:17" x14ac:dyDescent="0.3">
      <c r="A6408" s="29">
        <v>2272959</v>
      </c>
      <c r="B6408" s="1">
        <v>136</v>
      </c>
      <c r="C6408" s="1" t="s">
        <v>14</v>
      </c>
      <c r="D6408" s="1" t="s">
        <v>53</v>
      </c>
      <c r="E6408" s="1" t="s">
        <v>54</v>
      </c>
      <c r="F6408" s="47">
        <v>714</v>
      </c>
      <c r="G6408" s="34">
        <v>925.94</v>
      </c>
      <c r="H6408" s="1" t="s">
        <v>218</v>
      </c>
      <c r="I6408" s="34">
        <v>9.4447999999999997E-3</v>
      </c>
      <c r="J6408" s="34">
        <v>8645.8449999999993</v>
      </c>
      <c r="K6408" s="35" t="str">
        <f t="shared" si="524"/>
        <v>Leenderbos, Groote Heide &amp; De Plateaux_H4030</v>
      </c>
      <c r="L6408" s="36">
        <f>VLOOKUP(D6408,DATA!A:F,5,FALSE)</f>
        <v>1.0986712608830001E-2</v>
      </c>
      <c r="M6408" s="37">
        <f>VLOOKUP(D6408,DATA!A:F,6,FALSE)</f>
        <v>982</v>
      </c>
      <c r="N6408" s="36">
        <f t="shared" si="525"/>
        <v>35.071106528629002</v>
      </c>
      <c r="O6408" s="36">
        <f t="shared" si="526"/>
        <v>35.073469479694168</v>
      </c>
      <c r="P6408" s="36">
        <f t="shared" si="527"/>
        <v>2.3629510651659302E-3</v>
      </c>
      <c r="Q6408" s="36">
        <f t="shared" si="528"/>
        <v>0.20429708652009532</v>
      </c>
    </row>
    <row r="6409" spans="1:17" x14ac:dyDescent="0.3">
      <c r="A6409" s="29">
        <v>2272960</v>
      </c>
      <c r="B6409" s="1">
        <v>136</v>
      </c>
      <c r="C6409" s="1" t="s">
        <v>14</v>
      </c>
      <c r="D6409" s="1" t="s">
        <v>53</v>
      </c>
      <c r="E6409" s="1" t="s">
        <v>54</v>
      </c>
      <c r="F6409" s="47">
        <v>714</v>
      </c>
      <c r="G6409" s="34">
        <v>1016.23</v>
      </c>
      <c r="H6409" s="1" t="s">
        <v>218</v>
      </c>
      <c r="I6409" s="34">
        <v>9.9702999999999996E-3</v>
      </c>
      <c r="J6409" s="34">
        <v>8956.4429999999993</v>
      </c>
      <c r="K6409" s="35" t="str">
        <f t="shared" si="524"/>
        <v>Leenderbos, Groote Heide &amp; De Plateaux_H4030</v>
      </c>
      <c r="L6409" s="36">
        <f>VLOOKUP(D6409,DATA!A:F,5,FALSE)</f>
        <v>1.0986712608830001E-2</v>
      </c>
      <c r="M6409" s="37">
        <f>VLOOKUP(D6409,DATA!A:F,6,FALSE)</f>
        <v>982</v>
      </c>
      <c r="N6409" s="36">
        <f t="shared" si="525"/>
        <v>59.292613460773275</v>
      </c>
      <c r="O6409" s="36">
        <f t="shared" si="526"/>
        <v>59.295257362958019</v>
      </c>
      <c r="P6409" s="36">
        <f t="shared" si="527"/>
        <v>2.6439021847437516E-3</v>
      </c>
      <c r="Q6409" s="36">
        <f t="shared" si="528"/>
        <v>0.23679959215232882</v>
      </c>
    </row>
    <row r="6410" spans="1:17" x14ac:dyDescent="0.3">
      <c r="A6410" s="29">
        <v>2272964</v>
      </c>
      <c r="B6410" s="1">
        <v>136</v>
      </c>
      <c r="C6410" s="1" t="s">
        <v>14</v>
      </c>
      <c r="D6410" s="1" t="s">
        <v>63</v>
      </c>
      <c r="E6410" s="1" t="s">
        <v>64</v>
      </c>
      <c r="F6410" s="47">
        <v>714</v>
      </c>
      <c r="G6410" s="34">
        <v>1209.32</v>
      </c>
      <c r="H6410" s="1" t="s">
        <v>218</v>
      </c>
      <c r="I6410" s="34">
        <v>1.0925199999999999E-2</v>
      </c>
      <c r="J6410" s="34">
        <v>110.33993</v>
      </c>
      <c r="K6410" s="35" t="str">
        <f t="shared" si="524"/>
        <v>Leenderbos, Groote Heide &amp; De Plateaux_H2310</v>
      </c>
      <c r="L6410" s="36">
        <f>VLOOKUP(D6410,DATA!A:F,5,FALSE)</f>
        <v>1.0986712608830001E-2</v>
      </c>
      <c r="M6410" s="37">
        <f>VLOOKUP(D6410,DATA!A:F,6,FALSE)</f>
        <v>982</v>
      </c>
      <c r="N6410" s="36">
        <f t="shared" si="525"/>
        <v>92.396634033768748</v>
      </c>
      <c r="O6410" s="36">
        <f t="shared" si="526"/>
        <v>92.397477246401266</v>
      </c>
      <c r="P6410" s="36">
        <f t="shared" si="527"/>
        <v>8.4321263251752043E-4</v>
      </c>
      <c r="Q6410" s="36">
        <f t="shared" si="528"/>
        <v>9.3040022847098915E-4</v>
      </c>
    </row>
    <row r="6411" spans="1:17" x14ac:dyDescent="0.3">
      <c r="A6411" s="29">
        <v>2274486</v>
      </c>
      <c r="B6411" s="1">
        <v>136</v>
      </c>
      <c r="C6411" s="1" t="s">
        <v>14</v>
      </c>
      <c r="D6411" s="1" t="s">
        <v>53</v>
      </c>
      <c r="E6411" s="1" t="s">
        <v>54</v>
      </c>
      <c r="F6411" s="47">
        <v>714</v>
      </c>
      <c r="G6411" s="34">
        <v>1335.21</v>
      </c>
      <c r="H6411" s="1" t="s">
        <v>218</v>
      </c>
      <c r="I6411" s="34">
        <v>1.29371E-2</v>
      </c>
      <c r="J6411" s="34">
        <v>3117.8996999999999</v>
      </c>
      <c r="K6411" s="35" t="str">
        <f t="shared" si="524"/>
        <v>Leenderbos, Groote Heide &amp; De Plateaux_H4030</v>
      </c>
      <c r="L6411" s="36">
        <f>VLOOKUP(D6411,DATA!A:F,5,FALSE)</f>
        <v>1.0986712608830001E-2</v>
      </c>
      <c r="M6411" s="37">
        <f>VLOOKUP(D6411,DATA!A:F,6,FALSE)</f>
        <v>982</v>
      </c>
      <c r="N6411" s="36">
        <f t="shared" si="525"/>
        <v>97.977922571595258</v>
      </c>
      <c r="O6411" s="36">
        <f t="shared" si="526"/>
        <v>97.978204151133042</v>
      </c>
      <c r="P6411" s="36">
        <f t="shared" si="527"/>
        <v>2.8157953778418232E-4</v>
      </c>
      <c r="Q6411" s="36">
        <f t="shared" si="528"/>
        <v>8.7793675638344077E-3</v>
      </c>
    </row>
    <row r="6412" spans="1:17" x14ac:dyDescent="0.3">
      <c r="A6412" s="29">
        <v>2274487</v>
      </c>
      <c r="B6412" s="1">
        <v>136</v>
      </c>
      <c r="C6412" s="1" t="s">
        <v>14</v>
      </c>
      <c r="D6412" s="1" t="s">
        <v>53</v>
      </c>
      <c r="E6412" s="1" t="s">
        <v>54</v>
      </c>
      <c r="F6412" s="47">
        <v>714</v>
      </c>
      <c r="G6412" s="34">
        <v>937.22</v>
      </c>
      <c r="H6412" s="1" t="s">
        <v>218</v>
      </c>
      <c r="I6412" s="34">
        <v>9.6284000000000005E-3</v>
      </c>
      <c r="J6412" s="34">
        <v>5267.91</v>
      </c>
      <c r="K6412" s="35" t="str">
        <f t="shared" si="524"/>
        <v>Leenderbos, Groote Heide &amp; De Plateaux_H4030</v>
      </c>
      <c r="L6412" s="36">
        <f>VLOOKUP(D6412,DATA!A:F,5,FALSE)</f>
        <v>1.0986712608830001E-2</v>
      </c>
      <c r="M6412" s="37">
        <f>VLOOKUP(D6412,DATA!A:F,6,FALSE)</f>
        <v>982</v>
      </c>
      <c r="N6412" s="36">
        <f t="shared" si="525"/>
        <v>37.942606620324113</v>
      </c>
      <c r="O6412" s="36">
        <f t="shared" si="526"/>
        <v>37.945097473453373</v>
      </c>
      <c r="P6412" s="36">
        <f t="shared" si="527"/>
        <v>2.4908531292595626E-3</v>
      </c>
      <c r="Q6412" s="36">
        <f t="shared" si="528"/>
        <v>0.13121590108157741</v>
      </c>
    </row>
    <row r="6413" spans="1:17" x14ac:dyDescent="0.3">
      <c r="A6413" s="29">
        <v>2274488</v>
      </c>
      <c r="B6413" s="1">
        <v>136</v>
      </c>
      <c r="C6413" s="1" t="s">
        <v>14</v>
      </c>
      <c r="D6413" s="1" t="s">
        <v>57</v>
      </c>
      <c r="E6413" s="1" t="s">
        <v>58</v>
      </c>
      <c r="F6413" s="47">
        <v>714</v>
      </c>
      <c r="G6413" s="34">
        <v>965.58</v>
      </c>
      <c r="H6413" s="1" t="s">
        <v>218</v>
      </c>
      <c r="I6413" s="34">
        <v>9.7859999999999996E-3</v>
      </c>
      <c r="J6413" s="34">
        <v>2783.2627000000002</v>
      </c>
      <c r="K6413" s="35" t="str">
        <f t="shared" si="524"/>
        <v>Leenderbos, Groote Heide &amp; De Plateaux_H3160</v>
      </c>
      <c r="L6413" s="36">
        <f>VLOOKUP(D6413,DATA!A:F,5,FALSE)</f>
        <v>1.0986712608830001E-2</v>
      </c>
      <c r="M6413" s="37">
        <f>VLOOKUP(D6413,DATA!A:F,6,FALSE)</f>
        <v>982</v>
      </c>
      <c r="N6413" s="36">
        <f t="shared" si="525"/>
        <v>45.502146347919485</v>
      </c>
      <c r="O6413" s="36">
        <f t="shared" si="526"/>
        <v>45.504812508830177</v>
      </c>
      <c r="P6413" s="36">
        <f t="shared" si="527"/>
        <v>2.6661609106923834E-3</v>
      </c>
      <c r="Q6413" s="36">
        <f t="shared" si="528"/>
        <v>7.4206262149281429E-2</v>
      </c>
    </row>
    <row r="6414" spans="1:17" x14ac:dyDescent="0.3">
      <c r="A6414" s="29">
        <v>2274488</v>
      </c>
      <c r="B6414" s="1">
        <v>136</v>
      </c>
      <c r="C6414" s="1" t="s">
        <v>14</v>
      </c>
      <c r="D6414" s="1" t="s">
        <v>53</v>
      </c>
      <c r="E6414" s="1" t="s">
        <v>54</v>
      </c>
      <c r="F6414" s="47">
        <v>714</v>
      </c>
      <c r="G6414" s="34">
        <v>965.58</v>
      </c>
      <c r="H6414" s="1" t="s">
        <v>218</v>
      </c>
      <c r="I6414" s="34">
        <v>9.7859999999999996E-3</v>
      </c>
      <c r="J6414" s="34">
        <v>4848.4979999999996</v>
      </c>
      <c r="K6414" s="35" t="str">
        <f t="shared" si="524"/>
        <v>Leenderbos, Groote Heide &amp; De Plateaux_H4030</v>
      </c>
      <c r="L6414" s="36">
        <f>VLOOKUP(D6414,DATA!A:F,5,FALSE)</f>
        <v>1.0986712608830001E-2</v>
      </c>
      <c r="M6414" s="37">
        <f>VLOOKUP(D6414,DATA!A:F,6,FALSE)</f>
        <v>982</v>
      </c>
      <c r="N6414" s="36">
        <f t="shared" si="525"/>
        <v>45.502146347919485</v>
      </c>
      <c r="O6414" s="36">
        <f t="shared" si="526"/>
        <v>45.504812508830177</v>
      </c>
      <c r="P6414" s="36">
        <f t="shared" si="527"/>
        <v>2.6661609106923834E-3</v>
      </c>
      <c r="Q6414" s="36">
        <f t="shared" si="528"/>
        <v>0.12926875843170196</v>
      </c>
    </row>
    <row r="6415" spans="1:17" x14ac:dyDescent="0.3">
      <c r="A6415" s="29">
        <v>2274489</v>
      </c>
      <c r="B6415" s="1">
        <v>136</v>
      </c>
      <c r="C6415" s="1" t="s">
        <v>14</v>
      </c>
      <c r="D6415" s="1" t="s">
        <v>53</v>
      </c>
      <c r="E6415" s="1" t="s">
        <v>54</v>
      </c>
      <c r="F6415" s="47">
        <v>714</v>
      </c>
      <c r="G6415" s="34">
        <v>1158.71</v>
      </c>
      <c r="H6415" s="1" t="s">
        <v>218</v>
      </c>
      <c r="I6415" s="34">
        <v>1.10945E-2</v>
      </c>
      <c r="J6415" s="34">
        <v>1097.9376</v>
      </c>
      <c r="K6415" s="35" t="str">
        <f t="shared" si="524"/>
        <v>Leenderbos, Groote Heide &amp; De Plateaux_H4030</v>
      </c>
      <c r="L6415" s="36">
        <f>VLOOKUP(D6415,DATA!A:F,5,FALSE)</f>
        <v>1.0986712608830001E-2</v>
      </c>
      <c r="M6415" s="37">
        <f>VLOOKUP(D6415,DATA!A:F,6,FALSE)</f>
        <v>982</v>
      </c>
      <c r="N6415" s="36">
        <f t="shared" si="525"/>
        <v>87.451266997517152</v>
      </c>
      <c r="O6415" s="36">
        <f t="shared" si="526"/>
        <v>87.45260458334333</v>
      </c>
      <c r="P6415" s="36">
        <f t="shared" si="527"/>
        <v>1.3375858261781559E-3</v>
      </c>
      <c r="Q6415" s="36">
        <f t="shared" si="528"/>
        <v>1.4685857717880618E-2</v>
      </c>
    </row>
    <row r="6416" spans="1:17" x14ac:dyDescent="0.3">
      <c r="A6416" s="29">
        <v>2276016</v>
      </c>
      <c r="B6416" s="1">
        <v>136</v>
      </c>
      <c r="C6416" s="1" t="s">
        <v>14</v>
      </c>
      <c r="D6416" s="1" t="s">
        <v>53</v>
      </c>
      <c r="E6416" s="1" t="s">
        <v>54</v>
      </c>
      <c r="F6416" s="47">
        <v>714</v>
      </c>
      <c r="G6416" s="34">
        <v>1049.8599999999999</v>
      </c>
      <c r="H6416" s="1" t="s">
        <v>218</v>
      </c>
      <c r="I6416" s="34">
        <v>1.06885E-2</v>
      </c>
      <c r="J6416" s="34">
        <v>9035.973</v>
      </c>
      <c r="K6416" s="35" t="str">
        <f t="shared" si="524"/>
        <v>Leenderbos, Groote Heide &amp; De Plateaux_H4030</v>
      </c>
      <c r="L6416" s="36">
        <f>VLOOKUP(D6416,DATA!A:F,5,FALSE)</f>
        <v>1.0986712608830001E-2</v>
      </c>
      <c r="M6416" s="37">
        <f>VLOOKUP(D6416,DATA!A:F,6,FALSE)</f>
        <v>982</v>
      </c>
      <c r="N6416" s="36">
        <f t="shared" si="525"/>
        <v>67.821010955986722</v>
      </c>
      <c r="O6416" s="36">
        <f t="shared" si="526"/>
        <v>67.823573740505978</v>
      </c>
      <c r="P6416" s="36">
        <f t="shared" si="527"/>
        <v>2.5627845192559562E-3</v>
      </c>
      <c r="Q6416" s="36">
        <f t="shared" si="528"/>
        <v>0.23157251720814798</v>
      </c>
    </row>
    <row r="6417" spans="1:17" x14ac:dyDescent="0.3">
      <c r="A6417" s="29">
        <v>2276017</v>
      </c>
      <c r="B6417" s="1">
        <v>136</v>
      </c>
      <c r="C6417" s="1" t="s">
        <v>14</v>
      </c>
      <c r="D6417" s="1" t="s">
        <v>53</v>
      </c>
      <c r="E6417" s="1" t="s">
        <v>54</v>
      </c>
      <c r="F6417" s="47">
        <v>714</v>
      </c>
      <c r="G6417" s="34">
        <v>924.44</v>
      </c>
      <c r="H6417" s="1" t="s">
        <v>218</v>
      </c>
      <c r="I6417" s="34">
        <v>9.5981999999999994E-3</v>
      </c>
      <c r="J6417" s="34">
        <v>5663.5176000000001</v>
      </c>
      <c r="K6417" s="35" t="str">
        <f t="shared" si="524"/>
        <v>Leenderbos, Groote Heide &amp; De Plateaux_H4030</v>
      </c>
      <c r="L6417" s="36">
        <f>VLOOKUP(D6417,DATA!A:F,5,FALSE)</f>
        <v>1.0986712608830001E-2</v>
      </c>
      <c r="M6417" s="37">
        <f>VLOOKUP(D6417,DATA!A:F,6,FALSE)</f>
        <v>982</v>
      </c>
      <c r="N6417" s="36">
        <f t="shared" si="525"/>
        <v>34.696763706943095</v>
      </c>
      <c r="O6417" s="36">
        <f t="shared" si="526"/>
        <v>34.699153103539402</v>
      </c>
      <c r="P6417" s="36">
        <f t="shared" si="527"/>
        <v>2.3893965963068808E-3</v>
      </c>
      <c r="Q6417" s="36">
        <f t="shared" si="528"/>
        <v>0.13532389676564116</v>
      </c>
    </row>
    <row r="6418" spans="1:17" x14ac:dyDescent="0.3">
      <c r="A6418" s="29">
        <v>2276018</v>
      </c>
      <c r="B6418" s="1">
        <v>136</v>
      </c>
      <c r="C6418" s="1" t="s">
        <v>14</v>
      </c>
      <c r="D6418" s="1" t="s">
        <v>53</v>
      </c>
      <c r="E6418" s="1" t="s">
        <v>54</v>
      </c>
      <c r="F6418" s="47">
        <v>714</v>
      </c>
      <c r="G6418" s="34">
        <v>1093.21</v>
      </c>
      <c r="H6418" s="1" t="s">
        <v>218</v>
      </c>
      <c r="I6418" s="34">
        <v>1.0622599999999999E-2</v>
      </c>
      <c r="J6418" s="34">
        <v>1093.0364</v>
      </c>
      <c r="K6418" s="35" t="str">
        <f t="shared" si="524"/>
        <v>Leenderbos, Groote Heide &amp; De Plateaux_H4030</v>
      </c>
      <c r="L6418" s="36">
        <f>VLOOKUP(D6418,DATA!A:F,5,FALSE)</f>
        <v>1.0986712608830001E-2</v>
      </c>
      <c r="M6418" s="37">
        <f>VLOOKUP(D6418,DATA!A:F,6,FALSE)</f>
        <v>982</v>
      </c>
      <c r="N6418" s="36">
        <f t="shared" si="525"/>
        <v>77.238584106188156</v>
      </c>
      <c r="O6418" s="36">
        <f t="shared" si="526"/>
        <v>77.2406358274756</v>
      </c>
      <c r="P6418" s="36">
        <f t="shared" si="527"/>
        <v>2.0517212874437973E-3</v>
      </c>
      <c r="Q6418" s="36">
        <f t="shared" si="528"/>
        <v>2.2426060498309336E-2</v>
      </c>
    </row>
    <row r="6419" spans="1:17" x14ac:dyDescent="0.3">
      <c r="A6419" s="29">
        <v>2276055</v>
      </c>
      <c r="B6419" s="1">
        <v>137</v>
      </c>
      <c r="C6419" s="1" t="s">
        <v>30</v>
      </c>
      <c r="D6419" s="1" t="s">
        <v>41</v>
      </c>
      <c r="E6419" s="1" t="s">
        <v>42</v>
      </c>
      <c r="F6419" s="47">
        <v>1071</v>
      </c>
      <c r="G6419" s="34">
        <v>1640.15</v>
      </c>
      <c r="H6419" s="1" t="s">
        <v>218</v>
      </c>
      <c r="I6419" s="34">
        <v>1.05734E-2</v>
      </c>
      <c r="J6419" s="34">
        <v>850.40054999999995</v>
      </c>
      <c r="K6419" s="35" t="str">
        <f t="shared" si="524"/>
        <v>Strabrechtse Heide &amp; Beuven_H4010A</v>
      </c>
      <c r="L6419" s="36">
        <f>VLOOKUP(D6419,DATA!A:F,5,FALSE)</f>
        <v>1.3726988247862192E-2</v>
      </c>
      <c r="M6419" s="37">
        <f>VLOOKUP(D6419,DATA!A:F,6,FALSE)</f>
        <v>1285.5</v>
      </c>
      <c r="N6419" s="36">
        <f t="shared" si="525"/>
        <v>99.237203052788146</v>
      </c>
      <c r="O6419" s="36">
        <f t="shared" si="526"/>
        <v>99.237312913485155</v>
      </c>
      <c r="P6419" s="36">
        <f t="shared" si="527"/>
        <v>1.0986069700891221E-4</v>
      </c>
      <c r="Q6419" s="36">
        <f t="shared" si="528"/>
        <v>9.3425597159762304E-4</v>
      </c>
    </row>
    <row r="6420" spans="1:17" x14ac:dyDescent="0.3">
      <c r="A6420" s="29">
        <v>2276057</v>
      </c>
      <c r="B6420" s="1">
        <v>137</v>
      </c>
      <c r="C6420" s="1" t="s">
        <v>30</v>
      </c>
      <c r="D6420" s="1" t="s">
        <v>57</v>
      </c>
      <c r="E6420" s="1" t="s">
        <v>58</v>
      </c>
      <c r="F6420" s="47">
        <v>714</v>
      </c>
      <c r="G6420" s="34">
        <v>1535.95</v>
      </c>
      <c r="H6420" s="1" t="s">
        <v>218</v>
      </c>
      <c r="I6420" s="34">
        <v>9.6574999999999994E-3</v>
      </c>
      <c r="J6420" s="34">
        <v>114.72929499999999</v>
      </c>
      <c r="K6420" s="35" t="str">
        <f t="shared" si="524"/>
        <v>Strabrechtse Heide &amp; Beuven_H3160</v>
      </c>
      <c r="L6420" s="36">
        <f>VLOOKUP(D6420,DATA!A:F,5,FALSE)</f>
        <v>1.0986712608830001E-2</v>
      </c>
      <c r="M6420" s="37">
        <f>VLOOKUP(D6420,DATA!A:F,6,FALSE)</f>
        <v>982</v>
      </c>
      <c r="N6420" s="36">
        <f t="shared" si="525"/>
        <v>99.773087538187156</v>
      </c>
      <c r="O6420" s="36">
        <f t="shared" si="526"/>
        <v>99.773111558646335</v>
      </c>
      <c r="P6420" s="36">
        <f t="shared" si="527"/>
        <v>2.4020459179041609E-5</v>
      </c>
      <c r="Q6420" s="36">
        <f t="shared" si="528"/>
        <v>2.7558503471877222E-5</v>
      </c>
    </row>
    <row r="6421" spans="1:17" x14ac:dyDescent="0.3">
      <c r="A6421" s="29">
        <v>2277544</v>
      </c>
      <c r="B6421" s="1">
        <v>136</v>
      </c>
      <c r="C6421" s="1" t="s">
        <v>14</v>
      </c>
      <c r="D6421" s="1" t="s">
        <v>53</v>
      </c>
      <c r="E6421" s="1" t="s">
        <v>54</v>
      </c>
      <c r="F6421" s="47">
        <v>714</v>
      </c>
      <c r="G6421" s="34">
        <v>1227.0899999999999</v>
      </c>
      <c r="H6421" s="1" t="s">
        <v>218</v>
      </c>
      <c r="I6421" s="34">
        <v>1.2283000000000001E-2</v>
      </c>
      <c r="J6421" s="34">
        <v>8667.0490000000009</v>
      </c>
      <c r="K6421" s="35" t="str">
        <f t="shared" si="524"/>
        <v>Leenderbos, Groote Heide &amp; De Plateaux_H4030</v>
      </c>
      <c r="L6421" s="36">
        <f>VLOOKUP(D6421,DATA!A:F,5,FALSE)</f>
        <v>1.0986712608830001E-2</v>
      </c>
      <c r="M6421" s="37">
        <f>VLOOKUP(D6421,DATA!A:F,6,FALSE)</f>
        <v>982</v>
      </c>
      <c r="N6421" s="36">
        <f t="shared" si="525"/>
        <v>93.659649396920301</v>
      </c>
      <c r="O6421" s="36">
        <f t="shared" si="526"/>
        <v>93.660450728816585</v>
      </c>
      <c r="P6421" s="36">
        <f t="shared" si="527"/>
        <v>8.0133189628384116E-4</v>
      </c>
      <c r="Q6421" s="36">
        <f t="shared" si="528"/>
        <v>6.9451828103549704E-2</v>
      </c>
    </row>
    <row r="6422" spans="1:17" x14ac:dyDescent="0.3">
      <c r="A6422" s="29">
        <v>2277545</v>
      </c>
      <c r="B6422" s="1">
        <v>136</v>
      </c>
      <c r="C6422" s="1" t="s">
        <v>14</v>
      </c>
      <c r="D6422" s="1" t="s">
        <v>53</v>
      </c>
      <c r="E6422" s="1" t="s">
        <v>54</v>
      </c>
      <c r="F6422" s="47">
        <v>714</v>
      </c>
      <c r="G6422" s="34">
        <v>914.18</v>
      </c>
      <c r="H6422" s="1" t="s">
        <v>218</v>
      </c>
      <c r="I6422" s="34">
        <v>9.6127999999999995E-3</v>
      </c>
      <c r="J6422" s="34">
        <v>7411.8469999999998</v>
      </c>
      <c r="K6422" s="35" t="str">
        <f t="shared" si="524"/>
        <v>Leenderbos, Groote Heide &amp; De Plateaux_H4030</v>
      </c>
      <c r="L6422" s="36">
        <f>VLOOKUP(D6422,DATA!A:F,5,FALSE)</f>
        <v>1.0986712608830001E-2</v>
      </c>
      <c r="M6422" s="37">
        <f>VLOOKUP(D6422,DATA!A:F,6,FALSE)</f>
        <v>982</v>
      </c>
      <c r="N6422" s="36">
        <f t="shared" si="525"/>
        <v>32.188580806542888</v>
      </c>
      <c r="O6422" s="36">
        <f t="shared" si="526"/>
        <v>32.190886122747138</v>
      </c>
      <c r="P6422" s="36">
        <f t="shared" si="527"/>
        <v>2.3053162042501185E-3</v>
      </c>
      <c r="Q6422" s="36">
        <f t="shared" si="528"/>
        <v>0.17086650992522628</v>
      </c>
    </row>
    <row r="6423" spans="1:17" x14ac:dyDescent="0.3">
      <c r="A6423" s="29">
        <v>2277546</v>
      </c>
      <c r="B6423" s="1">
        <v>136</v>
      </c>
      <c r="C6423" s="1" t="s">
        <v>14</v>
      </c>
      <c r="D6423" s="1" t="s">
        <v>53</v>
      </c>
      <c r="E6423" s="1" t="s">
        <v>54</v>
      </c>
      <c r="F6423" s="47">
        <v>714</v>
      </c>
      <c r="G6423" s="34">
        <v>976.46</v>
      </c>
      <c r="H6423" s="1" t="s">
        <v>218</v>
      </c>
      <c r="I6423" s="34">
        <v>1.0041100000000001E-2</v>
      </c>
      <c r="J6423" s="34">
        <v>2508.0446999999999</v>
      </c>
      <c r="K6423" s="35" t="str">
        <f t="shared" si="524"/>
        <v>Leenderbos, Groote Heide &amp; De Plateaux_H4030</v>
      </c>
      <c r="L6423" s="36">
        <f>VLOOKUP(D6423,DATA!A:F,5,FALSE)</f>
        <v>1.0986712608830001E-2</v>
      </c>
      <c r="M6423" s="37">
        <f>VLOOKUP(D6423,DATA!A:F,6,FALSE)</f>
        <v>982</v>
      </c>
      <c r="N6423" s="36">
        <f t="shared" si="525"/>
        <v>48.478809906270371</v>
      </c>
      <c r="O6423" s="36">
        <f t="shared" si="526"/>
        <v>48.481565325095453</v>
      </c>
      <c r="P6423" s="36">
        <f t="shared" si="527"/>
        <v>2.7554188250817901E-3</v>
      </c>
      <c r="Q6423" s="36">
        <f t="shared" si="528"/>
        <v>6.9107135805266104E-2</v>
      </c>
    </row>
    <row r="6424" spans="1:17" x14ac:dyDescent="0.3">
      <c r="A6424" s="29">
        <v>2277583</v>
      </c>
      <c r="B6424" s="1">
        <v>137</v>
      </c>
      <c r="C6424" s="1" t="s">
        <v>30</v>
      </c>
      <c r="D6424" s="1" t="s">
        <v>41</v>
      </c>
      <c r="E6424" s="1" t="s">
        <v>42</v>
      </c>
      <c r="F6424" s="47">
        <v>1071</v>
      </c>
      <c r="G6424" s="34">
        <v>1502.26</v>
      </c>
      <c r="H6424" s="1" t="s">
        <v>218</v>
      </c>
      <c r="I6424" s="34">
        <v>1.0061499999999999E-2</v>
      </c>
      <c r="J6424" s="34">
        <v>952.26914999999997</v>
      </c>
      <c r="K6424" s="35" t="str">
        <f t="shared" si="524"/>
        <v>Strabrechtse Heide &amp; Beuven_H4010A</v>
      </c>
      <c r="L6424" s="36">
        <f>VLOOKUP(D6424,DATA!A:F,5,FALSE)</f>
        <v>1.3726988247862192E-2</v>
      </c>
      <c r="M6424" s="37">
        <f>VLOOKUP(D6424,DATA!A:F,6,FALSE)</f>
        <v>1285.5</v>
      </c>
      <c r="N6424" s="36">
        <f t="shared" si="525"/>
        <v>95.145318862387086</v>
      </c>
      <c r="O6424" s="36">
        <f t="shared" si="526"/>
        <v>95.145956771858494</v>
      </c>
      <c r="P6424" s="36">
        <f t="shared" si="527"/>
        <v>6.3790947140773824E-4</v>
      </c>
      <c r="Q6424" s="36">
        <f t="shared" si="528"/>
        <v>6.0746151011439624E-3</v>
      </c>
    </row>
    <row r="6425" spans="1:17" x14ac:dyDescent="0.3">
      <c r="A6425" s="29">
        <v>2277583</v>
      </c>
      <c r="B6425" s="1">
        <v>137</v>
      </c>
      <c r="C6425" s="1" t="s">
        <v>30</v>
      </c>
      <c r="D6425" s="1" t="s">
        <v>53</v>
      </c>
      <c r="E6425" s="1" t="s">
        <v>54</v>
      </c>
      <c r="F6425" s="47">
        <v>714</v>
      </c>
      <c r="G6425" s="34">
        <v>1502.26</v>
      </c>
      <c r="H6425" s="1" t="s">
        <v>218</v>
      </c>
      <c r="I6425" s="34">
        <v>1.0061499999999999E-2</v>
      </c>
      <c r="J6425" s="34">
        <v>2052.2743999999998</v>
      </c>
      <c r="K6425" s="35" t="str">
        <f t="shared" si="524"/>
        <v>Strabrechtse Heide &amp; Beuven_H4030</v>
      </c>
      <c r="L6425" s="36">
        <f>VLOOKUP(D6425,DATA!A:F,5,FALSE)</f>
        <v>1.0986712608830001E-2</v>
      </c>
      <c r="M6425" s="37">
        <f>VLOOKUP(D6425,DATA!A:F,6,FALSE)</f>
        <v>982</v>
      </c>
      <c r="N6425" s="36">
        <f t="shared" si="525"/>
        <v>99.671777824619653</v>
      </c>
      <c r="O6425" s="36">
        <f t="shared" si="526"/>
        <v>99.671813986147711</v>
      </c>
      <c r="P6425" s="36">
        <f t="shared" si="527"/>
        <v>3.6161528058187287E-5</v>
      </c>
      <c r="Q6425" s="36">
        <f t="shared" si="528"/>
        <v>7.4213378298699465E-4</v>
      </c>
    </row>
    <row r="6426" spans="1:17" x14ac:dyDescent="0.3">
      <c r="A6426" s="29">
        <v>2277585</v>
      </c>
      <c r="B6426" s="1">
        <v>137</v>
      </c>
      <c r="C6426" s="1" t="s">
        <v>30</v>
      </c>
      <c r="D6426" s="1" t="s">
        <v>57</v>
      </c>
      <c r="E6426" s="1" t="s">
        <v>58</v>
      </c>
      <c r="F6426" s="47">
        <v>714</v>
      </c>
      <c r="G6426" s="34">
        <v>1501.48</v>
      </c>
      <c r="H6426" s="1" t="s">
        <v>218</v>
      </c>
      <c r="I6426" s="34">
        <v>9.7099999999999999E-3</v>
      </c>
      <c r="J6426" s="34">
        <v>2.1897701999999999</v>
      </c>
      <c r="K6426" s="35" t="str">
        <f t="shared" si="524"/>
        <v>Strabrechtse Heide &amp; Beuven_H3160</v>
      </c>
      <c r="L6426" s="36">
        <f>VLOOKUP(D6426,DATA!A:F,5,FALSE)</f>
        <v>1.0986712608830001E-2</v>
      </c>
      <c r="M6426" s="37">
        <f>VLOOKUP(D6426,DATA!A:F,6,FALSE)</f>
        <v>982</v>
      </c>
      <c r="N6426" s="36">
        <f t="shared" si="525"/>
        <v>99.668962344759066</v>
      </c>
      <c r="O6426" s="36">
        <f t="shared" si="526"/>
        <v>99.66899754140799</v>
      </c>
      <c r="P6426" s="36">
        <f t="shared" si="527"/>
        <v>3.5196648923374596E-5</v>
      </c>
      <c r="Q6426" s="36">
        <f t="shared" si="528"/>
        <v>7.7072572952267771E-7</v>
      </c>
    </row>
    <row r="6427" spans="1:17" x14ac:dyDescent="0.3">
      <c r="A6427" s="29">
        <v>2277585</v>
      </c>
      <c r="B6427" s="1">
        <v>137</v>
      </c>
      <c r="C6427" s="1" t="s">
        <v>30</v>
      </c>
      <c r="D6427" s="1" t="s">
        <v>53</v>
      </c>
      <c r="E6427" s="1" t="s">
        <v>54</v>
      </c>
      <c r="F6427" s="47">
        <v>714</v>
      </c>
      <c r="G6427" s="34">
        <v>1501.48</v>
      </c>
      <c r="H6427" s="1" t="s">
        <v>218</v>
      </c>
      <c r="I6427" s="34">
        <v>9.7099999999999999E-3</v>
      </c>
      <c r="J6427" s="34">
        <v>822.74490000000003</v>
      </c>
      <c r="K6427" s="35" t="str">
        <f t="shared" si="524"/>
        <v>Strabrechtse Heide &amp; Beuven_H4030</v>
      </c>
      <c r="L6427" s="36">
        <f>VLOOKUP(D6427,DATA!A:F,5,FALSE)</f>
        <v>1.0986712608830001E-2</v>
      </c>
      <c r="M6427" s="37">
        <f>VLOOKUP(D6427,DATA!A:F,6,FALSE)</f>
        <v>982</v>
      </c>
      <c r="N6427" s="36">
        <f t="shared" si="525"/>
        <v>99.668962344759066</v>
      </c>
      <c r="O6427" s="36">
        <f t="shared" si="526"/>
        <v>99.66899754140799</v>
      </c>
      <c r="P6427" s="36">
        <f t="shared" si="527"/>
        <v>3.5196648923374596E-5</v>
      </c>
      <c r="Q6427" s="36">
        <f t="shared" si="528"/>
        <v>2.8957863398796941E-4</v>
      </c>
    </row>
    <row r="6428" spans="1:17" x14ac:dyDescent="0.3">
      <c r="A6428" s="29">
        <v>2277586</v>
      </c>
      <c r="B6428" s="1">
        <v>137</v>
      </c>
      <c r="C6428" s="1" t="s">
        <v>30</v>
      </c>
      <c r="D6428" s="1" t="s">
        <v>57</v>
      </c>
      <c r="E6428" s="1" t="s">
        <v>58</v>
      </c>
      <c r="F6428" s="47">
        <v>714</v>
      </c>
      <c r="G6428" s="34">
        <v>1389.47</v>
      </c>
      <c r="H6428" s="1" t="s">
        <v>218</v>
      </c>
      <c r="I6428" s="34">
        <v>8.8134000000000007E-3</v>
      </c>
      <c r="J6428" s="34">
        <v>1474.9081000000001</v>
      </c>
      <c r="K6428" s="35" t="str">
        <f t="shared" si="524"/>
        <v>Strabrechtse Heide &amp; Beuven_H3160</v>
      </c>
      <c r="L6428" s="36">
        <f>VLOOKUP(D6428,DATA!A:F,5,FALSE)</f>
        <v>1.0986712608830001E-2</v>
      </c>
      <c r="M6428" s="37">
        <f>VLOOKUP(D6428,DATA!A:F,6,FALSE)</f>
        <v>982</v>
      </c>
      <c r="N6428" s="36">
        <f t="shared" si="525"/>
        <v>98.875758806139189</v>
      </c>
      <c r="O6428" s="36">
        <f t="shared" si="526"/>
        <v>98.875866437793633</v>
      </c>
      <c r="P6428" s="36">
        <f t="shared" si="527"/>
        <v>1.0763165444416245E-4</v>
      </c>
      <c r="Q6428" s="36">
        <f t="shared" si="528"/>
        <v>1.587467989560962E-3</v>
      </c>
    </row>
    <row r="6429" spans="1:17" x14ac:dyDescent="0.3">
      <c r="A6429" s="29">
        <v>2277587</v>
      </c>
      <c r="B6429" s="1">
        <v>137</v>
      </c>
      <c r="C6429" s="1" t="s">
        <v>30</v>
      </c>
      <c r="D6429" s="1" t="s">
        <v>57</v>
      </c>
      <c r="E6429" s="1" t="s">
        <v>58</v>
      </c>
      <c r="F6429" s="47">
        <v>714</v>
      </c>
      <c r="G6429" s="34">
        <v>1382.27</v>
      </c>
      <c r="H6429" s="1" t="s">
        <v>218</v>
      </c>
      <c r="I6429" s="34">
        <v>8.6999999999999994E-3</v>
      </c>
      <c r="J6429" s="34">
        <v>9.3564849999999993</v>
      </c>
      <c r="K6429" s="35" t="str">
        <f t="shared" si="524"/>
        <v>Strabrechtse Heide &amp; Beuven_H3160</v>
      </c>
      <c r="L6429" s="36">
        <f>VLOOKUP(D6429,DATA!A:F,5,FALSE)</f>
        <v>1.0986712608830001E-2</v>
      </c>
      <c r="M6429" s="37">
        <f>VLOOKUP(D6429,DATA!A:F,6,FALSE)</f>
        <v>982</v>
      </c>
      <c r="N6429" s="36">
        <f t="shared" si="525"/>
        <v>98.784339405507708</v>
      </c>
      <c r="O6429" s="36">
        <f t="shared" si="526"/>
        <v>98.784454185767956</v>
      </c>
      <c r="P6429" s="36">
        <f t="shared" si="527"/>
        <v>1.1478026024747123E-4</v>
      </c>
      <c r="Q6429" s="36">
        <f t="shared" si="528"/>
        <v>1.0739397833015608E-5</v>
      </c>
    </row>
    <row r="6430" spans="1:17" x14ac:dyDescent="0.3">
      <c r="A6430" s="29">
        <v>2279073</v>
      </c>
      <c r="B6430" s="1">
        <v>136</v>
      </c>
      <c r="C6430" s="1" t="s">
        <v>14</v>
      </c>
      <c r="D6430" s="1" t="s">
        <v>53</v>
      </c>
      <c r="E6430" s="1" t="s">
        <v>54</v>
      </c>
      <c r="F6430" s="47">
        <v>714</v>
      </c>
      <c r="G6430" s="34">
        <v>1412.69</v>
      </c>
      <c r="H6430" s="1" t="s">
        <v>218</v>
      </c>
      <c r="I6430" s="34">
        <v>1.4543E-2</v>
      </c>
      <c r="J6430" s="34">
        <v>3493.3914</v>
      </c>
      <c r="K6430" s="35" t="str">
        <f t="shared" si="524"/>
        <v>Leenderbos, Groote Heide &amp; De Plateaux_H4030</v>
      </c>
      <c r="L6430" s="36">
        <f>VLOOKUP(D6430,DATA!A:F,5,FALSE)</f>
        <v>1.0986712608830001E-2</v>
      </c>
      <c r="M6430" s="37">
        <f>VLOOKUP(D6430,DATA!A:F,6,FALSE)</f>
        <v>982</v>
      </c>
      <c r="N6430" s="36">
        <f t="shared" si="525"/>
        <v>99.126693320493189</v>
      </c>
      <c r="O6430" s="36">
        <f t="shared" si="526"/>
        <v>99.126831627785847</v>
      </c>
      <c r="P6430" s="36">
        <f t="shared" si="527"/>
        <v>1.3830729265862374E-4</v>
      </c>
      <c r="Q6430" s="36">
        <f t="shared" si="528"/>
        <v>4.831615067309193E-3</v>
      </c>
    </row>
    <row r="6431" spans="1:17" x14ac:dyDescent="0.3">
      <c r="A6431" s="29">
        <v>2279074</v>
      </c>
      <c r="B6431" s="1">
        <v>136</v>
      </c>
      <c r="C6431" s="1" t="s">
        <v>14</v>
      </c>
      <c r="D6431" s="1" t="s">
        <v>53</v>
      </c>
      <c r="E6431" s="1" t="s">
        <v>54</v>
      </c>
      <c r="F6431" s="47">
        <v>714</v>
      </c>
      <c r="G6431" s="34">
        <v>929.93</v>
      </c>
      <c r="H6431" s="1" t="s">
        <v>218</v>
      </c>
      <c r="I6431" s="34">
        <v>9.8206999999999999E-3</v>
      </c>
      <c r="J6431" s="34">
        <v>6278.1369999999997</v>
      </c>
      <c r="K6431" s="35" t="str">
        <f t="shared" si="524"/>
        <v>Leenderbos, Groote Heide &amp; De Plateaux_H4030</v>
      </c>
      <c r="L6431" s="36">
        <f>VLOOKUP(D6431,DATA!A:F,5,FALSE)</f>
        <v>1.0986712608830001E-2</v>
      </c>
      <c r="M6431" s="37">
        <f>VLOOKUP(D6431,DATA!A:F,6,FALSE)</f>
        <v>982</v>
      </c>
      <c r="N6431" s="36">
        <f t="shared" si="525"/>
        <v>36.075744663718822</v>
      </c>
      <c r="O6431" s="36">
        <f t="shared" si="526"/>
        <v>36.07823293493238</v>
      </c>
      <c r="P6431" s="36">
        <f t="shared" si="527"/>
        <v>2.4882712135578799E-3</v>
      </c>
      <c r="Q6431" s="36">
        <f t="shared" si="528"/>
        <v>0.15621707571872626</v>
      </c>
    </row>
    <row r="6432" spans="1:17" x14ac:dyDescent="0.3">
      <c r="A6432" s="29">
        <v>2279075</v>
      </c>
      <c r="B6432" s="1">
        <v>136</v>
      </c>
      <c r="C6432" s="1" t="s">
        <v>14</v>
      </c>
      <c r="D6432" s="1" t="s">
        <v>53</v>
      </c>
      <c r="E6432" s="1" t="s">
        <v>54</v>
      </c>
      <c r="F6432" s="47">
        <v>714</v>
      </c>
      <c r="G6432" s="34">
        <v>933.66</v>
      </c>
      <c r="H6432" s="1" t="s">
        <v>218</v>
      </c>
      <c r="I6432" s="34">
        <v>9.8847999999999991E-3</v>
      </c>
      <c r="J6432" s="34">
        <v>7398.6913999999997</v>
      </c>
      <c r="K6432" s="35" t="str">
        <f t="shared" si="524"/>
        <v>Leenderbos, Groote Heide &amp; De Plateaux_H4030</v>
      </c>
      <c r="L6432" s="36">
        <f>VLOOKUP(D6432,DATA!A:F,5,FALSE)</f>
        <v>1.0986712608830001E-2</v>
      </c>
      <c r="M6432" s="37">
        <f>VLOOKUP(D6432,DATA!A:F,6,FALSE)</f>
        <v>982</v>
      </c>
      <c r="N6432" s="36">
        <f t="shared" si="525"/>
        <v>37.026090625680411</v>
      </c>
      <c r="O6432" s="36">
        <f t="shared" si="526"/>
        <v>37.028622897280684</v>
      </c>
      <c r="P6432" s="36">
        <f t="shared" si="527"/>
        <v>2.5322716002733614E-3</v>
      </c>
      <c r="Q6432" s="36">
        <f t="shared" si="528"/>
        <v>0.18735496111406758</v>
      </c>
    </row>
    <row r="6433" spans="1:17" x14ac:dyDescent="0.3">
      <c r="A6433" s="29">
        <v>2279110</v>
      </c>
      <c r="B6433" s="1">
        <v>137</v>
      </c>
      <c r="C6433" s="1" t="s">
        <v>30</v>
      </c>
      <c r="D6433" s="1" t="s">
        <v>53</v>
      </c>
      <c r="E6433" s="1" t="s">
        <v>54</v>
      </c>
      <c r="F6433" s="47">
        <v>714</v>
      </c>
      <c r="G6433" s="34">
        <v>1855.59</v>
      </c>
      <c r="H6433" s="1" t="s">
        <v>218</v>
      </c>
      <c r="I6433" s="34">
        <v>1.2582599999999999E-2</v>
      </c>
      <c r="J6433" s="34">
        <v>726.00739999999996</v>
      </c>
      <c r="K6433" s="35" t="str">
        <f t="shared" si="524"/>
        <v>Strabrechtse Heide &amp; Beuven_H4030</v>
      </c>
      <c r="L6433" s="36">
        <f>VLOOKUP(D6433,DATA!A:F,5,FALSE)</f>
        <v>1.0986712608830001E-2</v>
      </c>
      <c r="M6433" s="37">
        <f>VLOOKUP(D6433,DATA!A:F,6,FALSE)</f>
        <v>982</v>
      </c>
      <c r="N6433" s="36">
        <f t="shared" si="525"/>
        <v>99.993213228655023</v>
      </c>
      <c r="O6433" s="36">
        <f t="shared" si="526"/>
        <v>99.993214166739378</v>
      </c>
      <c r="P6433" s="36">
        <f t="shared" si="527"/>
        <v>9.380843550843565E-7</v>
      </c>
      <c r="Q6433" s="36">
        <f t="shared" si="528"/>
        <v>6.8105618361547035E-6</v>
      </c>
    </row>
    <row r="6434" spans="1:17" x14ac:dyDescent="0.3">
      <c r="A6434" s="29">
        <v>2279113</v>
      </c>
      <c r="B6434" s="1">
        <v>137</v>
      </c>
      <c r="C6434" s="1" t="s">
        <v>30</v>
      </c>
      <c r="D6434" s="1" t="s">
        <v>41</v>
      </c>
      <c r="E6434" s="1" t="s">
        <v>42</v>
      </c>
      <c r="F6434" s="47">
        <v>1071</v>
      </c>
      <c r="G6434" s="34">
        <v>1253.97</v>
      </c>
      <c r="H6434" s="1" t="s">
        <v>218</v>
      </c>
      <c r="I6434" s="34">
        <v>8.6382999999999998E-3</v>
      </c>
      <c r="J6434" s="34">
        <v>1634.3756000000001</v>
      </c>
      <c r="K6434" s="35" t="str">
        <f t="shared" si="524"/>
        <v>Strabrechtse Heide &amp; Beuven_H4010A</v>
      </c>
      <c r="L6434" s="36">
        <f>VLOOKUP(D6434,DATA!A:F,5,FALSE)</f>
        <v>1.3726988247862192E-2</v>
      </c>
      <c r="M6434" s="37">
        <f>VLOOKUP(D6434,DATA!A:F,6,FALSE)</f>
        <v>1285.5</v>
      </c>
      <c r="N6434" s="36">
        <f t="shared" si="525"/>
        <v>39.345506667568678</v>
      </c>
      <c r="O6434" s="36">
        <f t="shared" si="526"/>
        <v>39.348336541916268</v>
      </c>
      <c r="P6434" s="36">
        <f t="shared" si="527"/>
        <v>2.8298743475900778E-3</v>
      </c>
      <c r="Q6434" s="36">
        <f t="shared" si="528"/>
        <v>4.6250775847671427E-2</v>
      </c>
    </row>
    <row r="6435" spans="1:17" x14ac:dyDescent="0.3">
      <c r="A6435" s="29">
        <v>2279113</v>
      </c>
      <c r="B6435" s="1">
        <v>137</v>
      </c>
      <c r="C6435" s="1" t="s">
        <v>30</v>
      </c>
      <c r="D6435" s="1" t="s">
        <v>53</v>
      </c>
      <c r="E6435" s="1" t="s">
        <v>54</v>
      </c>
      <c r="F6435" s="47">
        <v>714</v>
      </c>
      <c r="G6435" s="34">
        <v>1253.97</v>
      </c>
      <c r="H6435" s="1" t="s">
        <v>218</v>
      </c>
      <c r="I6435" s="34">
        <v>8.6382999999999998E-3</v>
      </c>
      <c r="J6435" s="34">
        <v>5808.5282999999999</v>
      </c>
      <c r="K6435" s="35" t="str">
        <f t="shared" si="524"/>
        <v>Strabrechtse Heide &amp; Beuven_H4030</v>
      </c>
      <c r="L6435" s="36">
        <f>VLOOKUP(D6435,DATA!A:F,5,FALSE)</f>
        <v>1.0986712608830001E-2</v>
      </c>
      <c r="M6435" s="37">
        <f>VLOOKUP(D6435,DATA!A:F,6,FALSE)</f>
        <v>982</v>
      </c>
      <c r="N6435" s="36">
        <f t="shared" si="525"/>
        <v>95.203162107477226</v>
      </c>
      <c r="O6435" s="36">
        <f t="shared" si="526"/>
        <v>95.203595502411517</v>
      </c>
      <c r="P6435" s="36">
        <f t="shared" si="527"/>
        <v>4.3339493429073173E-4</v>
      </c>
      <c r="Q6435" s="36">
        <f t="shared" si="528"/>
        <v>2.5173867409043559E-2</v>
      </c>
    </row>
    <row r="6436" spans="1:17" x14ac:dyDescent="0.3">
      <c r="A6436" s="29">
        <v>2279114</v>
      </c>
      <c r="B6436" s="1">
        <v>137</v>
      </c>
      <c r="C6436" s="1" t="s">
        <v>30</v>
      </c>
      <c r="D6436" s="1" t="s">
        <v>53</v>
      </c>
      <c r="E6436" s="1" t="s">
        <v>54</v>
      </c>
      <c r="F6436" s="47">
        <v>714</v>
      </c>
      <c r="G6436" s="34">
        <v>1448.16</v>
      </c>
      <c r="H6436" s="1" t="s">
        <v>218</v>
      </c>
      <c r="I6436" s="34">
        <v>9.5516999999999998E-3</v>
      </c>
      <c r="J6436" s="34">
        <v>1142.1632999999999</v>
      </c>
      <c r="K6436" s="35" t="str">
        <f t="shared" si="524"/>
        <v>Strabrechtse Heide &amp; Beuven_H4030</v>
      </c>
      <c r="L6436" s="36">
        <f>VLOOKUP(D6436,DATA!A:F,5,FALSE)</f>
        <v>1.0986712608830001E-2</v>
      </c>
      <c r="M6436" s="37">
        <f>VLOOKUP(D6436,DATA!A:F,6,FALSE)</f>
        <v>982</v>
      </c>
      <c r="N6436" s="36">
        <f t="shared" si="525"/>
        <v>99.406871794801262</v>
      </c>
      <c r="O6436" s="36">
        <f t="shared" si="526"/>
        <v>99.406933666338233</v>
      </c>
      <c r="P6436" s="36">
        <f t="shared" si="527"/>
        <v>6.1871536971125352E-5</v>
      </c>
      <c r="Q6436" s="36">
        <f t="shared" si="528"/>
        <v>7.0667398843012529E-4</v>
      </c>
    </row>
    <row r="6437" spans="1:17" x14ac:dyDescent="0.3">
      <c r="A6437" s="29">
        <v>2279115</v>
      </c>
      <c r="B6437" s="1">
        <v>137</v>
      </c>
      <c r="C6437" s="1" t="s">
        <v>30</v>
      </c>
      <c r="D6437" s="1" t="s">
        <v>57</v>
      </c>
      <c r="E6437" s="1" t="s">
        <v>58</v>
      </c>
      <c r="F6437" s="47">
        <v>714</v>
      </c>
      <c r="G6437" s="34">
        <v>1161.56</v>
      </c>
      <c r="H6437" s="1" t="s">
        <v>218</v>
      </c>
      <c r="I6437" s="34">
        <v>7.9880000000000003E-3</v>
      </c>
      <c r="J6437" s="34">
        <v>3789.0742</v>
      </c>
      <c r="K6437" s="35" t="str">
        <f t="shared" si="524"/>
        <v>Strabrechtse Heide &amp; Beuven_H3160</v>
      </c>
      <c r="L6437" s="36">
        <f>VLOOKUP(D6437,DATA!A:F,5,FALSE)</f>
        <v>1.0986712608830001E-2</v>
      </c>
      <c r="M6437" s="37">
        <f>VLOOKUP(D6437,DATA!A:F,6,FALSE)</f>
        <v>982</v>
      </c>
      <c r="N6437" s="36">
        <f t="shared" si="525"/>
        <v>87.790876856116839</v>
      </c>
      <c r="O6437" s="36">
        <f t="shared" si="526"/>
        <v>87.791817500090872</v>
      </c>
      <c r="P6437" s="36">
        <f t="shared" si="527"/>
        <v>9.406439740331507E-4</v>
      </c>
      <c r="Q6437" s="36">
        <f t="shared" si="528"/>
        <v>3.5641698133944813E-2</v>
      </c>
    </row>
    <row r="6438" spans="1:17" x14ac:dyDescent="0.3">
      <c r="A6438" s="29">
        <v>2279116</v>
      </c>
      <c r="B6438" s="1">
        <v>137</v>
      </c>
      <c r="C6438" s="1" t="s">
        <v>30</v>
      </c>
      <c r="D6438" s="1" t="s">
        <v>57</v>
      </c>
      <c r="E6438" s="1" t="s">
        <v>58</v>
      </c>
      <c r="F6438" s="47">
        <v>714</v>
      </c>
      <c r="G6438" s="34">
        <v>1318.5</v>
      </c>
      <c r="H6438" s="1" t="s">
        <v>218</v>
      </c>
      <c r="I6438" s="34">
        <v>8.5293999999999995E-3</v>
      </c>
      <c r="J6438" s="34">
        <v>2159.9955275155999</v>
      </c>
      <c r="K6438" s="35" t="str">
        <f t="shared" si="524"/>
        <v>Strabrechtse Heide &amp; Beuven_H3160</v>
      </c>
      <c r="L6438" s="36">
        <f>VLOOKUP(D6438,DATA!A:F,5,FALSE)</f>
        <v>1.0986712608830001E-2</v>
      </c>
      <c r="M6438" s="37">
        <f>VLOOKUP(D6438,DATA!A:F,6,FALSE)</f>
        <v>982</v>
      </c>
      <c r="N6438" s="36">
        <f t="shared" si="525"/>
        <v>97.580292278151575</v>
      </c>
      <c r="O6438" s="36">
        <f t="shared" si="526"/>
        <v>97.58051353254703</v>
      </c>
      <c r="P6438" s="36">
        <f t="shared" si="527"/>
        <v>2.2125439545561676E-4</v>
      </c>
      <c r="Q6438" s="36">
        <f t="shared" si="528"/>
        <v>4.7790850462730008E-3</v>
      </c>
    </row>
    <row r="6439" spans="1:17" x14ac:dyDescent="0.3">
      <c r="A6439" s="29">
        <v>2280602</v>
      </c>
      <c r="B6439" s="1">
        <v>136</v>
      </c>
      <c r="C6439" s="1" t="s">
        <v>14</v>
      </c>
      <c r="D6439" s="1" t="s">
        <v>53</v>
      </c>
      <c r="E6439" s="1" t="s">
        <v>54</v>
      </c>
      <c r="F6439" s="47">
        <v>714</v>
      </c>
      <c r="G6439" s="34">
        <v>1031.53</v>
      </c>
      <c r="H6439" s="1" t="s">
        <v>218</v>
      </c>
      <c r="I6439" s="34">
        <v>1.0808E-2</v>
      </c>
      <c r="J6439" s="34">
        <v>10000</v>
      </c>
      <c r="K6439" s="35" t="str">
        <f t="shared" si="524"/>
        <v>Leenderbos, Groote Heide &amp; De Plateaux_H4030</v>
      </c>
      <c r="L6439" s="36">
        <f>VLOOKUP(D6439,DATA!A:F,5,FALSE)</f>
        <v>1.0986712608830001E-2</v>
      </c>
      <c r="M6439" s="37">
        <f>VLOOKUP(D6439,DATA!A:F,6,FALSE)</f>
        <v>982</v>
      </c>
      <c r="N6439" s="36">
        <f t="shared" si="525"/>
        <v>63.278236752057616</v>
      </c>
      <c r="O6439" s="36">
        <f t="shared" si="526"/>
        <v>63.280995958196876</v>
      </c>
      <c r="P6439" s="36">
        <f t="shared" si="527"/>
        <v>2.7592061392596179E-3</v>
      </c>
      <c r="Q6439" s="36">
        <f t="shared" si="528"/>
        <v>0.27592061392596179</v>
      </c>
    </row>
    <row r="6440" spans="1:17" x14ac:dyDescent="0.3">
      <c r="A6440" s="29">
        <v>2280603</v>
      </c>
      <c r="B6440" s="1">
        <v>136</v>
      </c>
      <c r="C6440" s="1" t="s">
        <v>14</v>
      </c>
      <c r="D6440" s="1" t="s">
        <v>53</v>
      </c>
      <c r="E6440" s="1" t="s">
        <v>54</v>
      </c>
      <c r="F6440" s="47">
        <v>714</v>
      </c>
      <c r="G6440" s="34">
        <v>917.24</v>
      </c>
      <c r="H6440" s="1" t="s">
        <v>218</v>
      </c>
      <c r="I6440" s="34">
        <v>9.8067999999999992E-3</v>
      </c>
      <c r="J6440" s="34">
        <v>9429.2330000000002</v>
      </c>
      <c r="K6440" s="35" t="str">
        <f t="shared" si="524"/>
        <v>Leenderbos, Groote Heide &amp; De Plateaux_H4030</v>
      </c>
      <c r="L6440" s="36">
        <f>VLOOKUP(D6440,DATA!A:F,5,FALSE)</f>
        <v>1.0986712608830001E-2</v>
      </c>
      <c r="M6440" s="37">
        <f>VLOOKUP(D6440,DATA!A:F,6,FALSE)</f>
        <v>982</v>
      </c>
      <c r="N6440" s="36">
        <f t="shared" si="525"/>
        <v>32.92675883198752</v>
      </c>
      <c r="O6440" s="36">
        <f t="shared" si="526"/>
        <v>32.929138417670984</v>
      </c>
      <c r="P6440" s="36">
        <f t="shared" si="527"/>
        <v>2.3795856834638585E-3</v>
      </c>
      <c r="Q6440" s="36">
        <f t="shared" si="528"/>
        <v>0.22437667852844967</v>
      </c>
    </row>
    <row r="6441" spans="1:17" x14ac:dyDescent="0.3">
      <c r="A6441" s="29">
        <v>2280639</v>
      </c>
      <c r="B6441" s="1">
        <v>137</v>
      </c>
      <c r="C6441" s="1" t="s">
        <v>30</v>
      </c>
      <c r="D6441" s="1" t="s">
        <v>53</v>
      </c>
      <c r="E6441" s="1" t="s">
        <v>54</v>
      </c>
      <c r="F6441" s="47">
        <v>714</v>
      </c>
      <c r="G6441" s="34">
        <v>1658.88</v>
      </c>
      <c r="H6441" s="1" t="s">
        <v>218</v>
      </c>
      <c r="I6441" s="34">
        <v>1.14301E-2</v>
      </c>
      <c r="J6441" s="34">
        <v>2648.1545000000001</v>
      </c>
      <c r="K6441" s="35" t="str">
        <f t="shared" si="524"/>
        <v>Strabrechtse Heide &amp; Beuven_H4030</v>
      </c>
      <c r="L6441" s="36">
        <f>VLOOKUP(D6441,DATA!A:F,5,FALSE)</f>
        <v>1.0986712608830001E-2</v>
      </c>
      <c r="M6441" s="37">
        <f>VLOOKUP(D6441,DATA!A:F,6,FALSE)</f>
        <v>982</v>
      </c>
      <c r="N6441" s="36">
        <f t="shared" si="525"/>
        <v>99.941111232189201</v>
      </c>
      <c r="O6441" s="36">
        <f t="shared" si="526"/>
        <v>99.941118622576496</v>
      </c>
      <c r="P6441" s="36">
        <f t="shared" si="527"/>
        <v>7.3903872959135697E-6</v>
      </c>
      <c r="Q6441" s="36">
        <f t="shared" si="528"/>
        <v>1.957088737441635E-4</v>
      </c>
    </row>
    <row r="6442" spans="1:17" x14ac:dyDescent="0.3">
      <c r="A6442" s="29">
        <v>2280641</v>
      </c>
      <c r="B6442" s="1">
        <v>137</v>
      </c>
      <c r="C6442" s="1" t="s">
        <v>30</v>
      </c>
      <c r="D6442" s="1" t="s">
        <v>53</v>
      </c>
      <c r="E6442" s="1" t="s">
        <v>54</v>
      </c>
      <c r="F6442" s="47">
        <v>714</v>
      </c>
      <c r="G6442" s="34">
        <v>1248.1199999999999</v>
      </c>
      <c r="H6442" s="1" t="s">
        <v>218</v>
      </c>
      <c r="I6442" s="34">
        <v>8.7670000000000005E-3</v>
      </c>
      <c r="J6442" s="34">
        <v>6719.66</v>
      </c>
      <c r="K6442" s="35" t="str">
        <f t="shared" si="524"/>
        <v>Strabrechtse Heide &amp; Beuven_H4030</v>
      </c>
      <c r="L6442" s="36">
        <f>VLOOKUP(D6442,DATA!A:F,5,FALSE)</f>
        <v>1.0986712608830001E-2</v>
      </c>
      <c r="M6442" s="37">
        <f>VLOOKUP(D6442,DATA!A:F,6,FALSE)</f>
        <v>982</v>
      </c>
      <c r="N6442" s="36">
        <f t="shared" si="525"/>
        <v>94.900971733218469</v>
      </c>
      <c r="O6442" s="36">
        <f t="shared" si="526"/>
        <v>94.90143781064269</v>
      </c>
      <c r="P6442" s="36">
        <f t="shared" si="527"/>
        <v>4.6607742422111187E-4</v>
      </c>
      <c r="Q6442" s="36">
        <f t="shared" si="528"/>
        <v>3.1318818244416367E-2</v>
      </c>
    </row>
    <row r="6443" spans="1:17" x14ac:dyDescent="0.3">
      <c r="A6443" s="29">
        <v>2280642</v>
      </c>
      <c r="B6443" s="1">
        <v>137</v>
      </c>
      <c r="C6443" s="1" t="s">
        <v>30</v>
      </c>
      <c r="D6443" s="1" t="s">
        <v>53</v>
      </c>
      <c r="E6443" s="1" t="s">
        <v>54</v>
      </c>
      <c r="F6443" s="47">
        <v>714</v>
      </c>
      <c r="G6443" s="34">
        <v>1211.33</v>
      </c>
      <c r="H6443" s="1" t="s">
        <v>218</v>
      </c>
      <c r="I6443" s="34">
        <v>8.4778000000000006E-3</v>
      </c>
      <c r="J6443" s="34">
        <v>6008.1180000000004</v>
      </c>
      <c r="K6443" s="35" t="str">
        <f t="shared" si="524"/>
        <v>Strabrechtse Heide &amp; Beuven_H4030</v>
      </c>
      <c r="L6443" s="36">
        <f>VLOOKUP(D6443,DATA!A:F,5,FALSE)</f>
        <v>1.0986712608830001E-2</v>
      </c>
      <c r="M6443" s="37">
        <f>VLOOKUP(D6443,DATA!A:F,6,FALSE)</f>
        <v>982</v>
      </c>
      <c r="N6443" s="36">
        <f t="shared" si="525"/>
        <v>92.550329545212364</v>
      </c>
      <c r="O6443" s="36">
        <f t="shared" si="526"/>
        <v>92.550971713345106</v>
      </c>
      <c r="P6443" s="36">
        <f t="shared" si="527"/>
        <v>6.4216813274242668E-4</v>
      </c>
      <c r="Q6443" s="36">
        <f t="shared" si="528"/>
        <v>3.8582219173561631E-2</v>
      </c>
    </row>
    <row r="6444" spans="1:17" x14ac:dyDescent="0.3">
      <c r="A6444" s="29">
        <v>2280643</v>
      </c>
      <c r="B6444" s="1">
        <v>137</v>
      </c>
      <c r="C6444" s="1" t="s">
        <v>30</v>
      </c>
      <c r="D6444" s="1" t="s">
        <v>53</v>
      </c>
      <c r="E6444" s="1" t="s">
        <v>54</v>
      </c>
      <c r="F6444" s="47">
        <v>714</v>
      </c>
      <c r="G6444" s="34">
        <v>1240.8800000000001</v>
      </c>
      <c r="H6444" s="1" t="s">
        <v>218</v>
      </c>
      <c r="I6444" s="34">
        <v>8.4542000000000003E-3</v>
      </c>
      <c r="J6444" s="34">
        <v>78.123276000000004</v>
      </c>
      <c r="K6444" s="35" t="str">
        <f t="shared" si="524"/>
        <v>Strabrechtse Heide &amp; Beuven_H4030</v>
      </c>
      <c r="L6444" s="36">
        <f>VLOOKUP(D6444,DATA!A:F,5,FALSE)</f>
        <v>1.0986712608830001E-2</v>
      </c>
      <c r="M6444" s="37">
        <f>VLOOKUP(D6444,DATA!A:F,6,FALSE)</f>
        <v>982</v>
      </c>
      <c r="N6444" s="36">
        <f t="shared" si="525"/>
        <v>94.502018453194054</v>
      </c>
      <c r="O6444" s="36">
        <f t="shared" si="526"/>
        <v>94.502501030275951</v>
      </c>
      <c r="P6444" s="36">
        <f t="shared" si="527"/>
        <v>4.825770818968067E-4</v>
      </c>
      <c r="Q6444" s="36">
        <f t="shared" si="528"/>
        <v>3.770050256029884E-4</v>
      </c>
    </row>
    <row r="6445" spans="1:17" x14ac:dyDescent="0.3">
      <c r="A6445" s="29">
        <v>2280644</v>
      </c>
      <c r="B6445" s="1">
        <v>137</v>
      </c>
      <c r="C6445" s="1" t="s">
        <v>30</v>
      </c>
      <c r="D6445" s="1" t="s">
        <v>57</v>
      </c>
      <c r="E6445" s="1" t="s">
        <v>58</v>
      </c>
      <c r="F6445" s="47">
        <v>714</v>
      </c>
      <c r="G6445" s="34">
        <v>1049.3499999999999</v>
      </c>
      <c r="H6445" s="1" t="s">
        <v>218</v>
      </c>
      <c r="I6445" s="34">
        <v>7.4460000000000004E-3</v>
      </c>
      <c r="J6445" s="34">
        <v>4962.6125000000002</v>
      </c>
      <c r="K6445" s="35" t="str">
        <f t="shared" si="524"/>
        <v>Strabrechtse Heide &amp; Beuven_H3160</v>
      </c>
      <c r="L6445" s="36">
        <f>VLOOKUP(D6445,DATA!A:F,5,FALSE)</f>
        <v>1.0986712608830001E-2</v>
      </c>
      <c r="M6445" s="37">
        <f>VLOOKUP(D6445,DATA!A:F,6,FALSE)</f>
        <v>982</v>
      </c>
      <c r="N6445" s="36">
        <f t="shared" si="525"/>
        <v>67.698603649944062</v>
      </c>
      <c r="O6445" s="36">
        <f t="shared" si="526"/>
        <v>67.70039254768578</v>
      </c>
      <c r="P6445" s="36">
        <f t="shared" si="527"/>
        <v>1.7888977417186425E-3</v>
      </c>
      <c r="Q6445" s="36">
        <f t="shared" si="528"/>
        <v>8.8776062942747064E-2</v>
      </c>
    </row>
    <row r="6446" spans="1:17" x14ac:dyDescent="0.3">
      <c r="A6446" s="29">
        <v>2280645</v>
      </c>
      <c r="B6446" s="1">
        <v>137</v>
      </c>
      <c r="C6446" s="1" t="s">
        <v>30</v>
      </c>
      <c r="D6446" s="1" t="s">
        <v>41</v>
      </c>
      <c r="E6446" s="1" t="s">
        <v>42</v>
      </c>
      <c r="F6446" s="47">
        <v>1071</v>
      </c>
      <c r="G6446" s="34">
        <v>1222.73</v>
      </c>
      <c r="H6446" s="1" t="s">
        <v>218</v>
      </c>
      <c r="I6446" s="34">
        <v>8.1651999999999992E-3</v>
      </c>
      <c r="J6446" s="34">
        <v>349.07544000000001</v>
      </c>
      <c r="K6446" s="35" t="str">
        <f t="shared" si="524"/>
        <v>Strabrechtse Heide &amp; Beuven_H4010A</v>
      </c>
      <c r="L6446" s="36">
        <f>VLOOKUP(D6446,DATA!A:F,5,FALSE)</f>
        <v>1.3726988247862192E-2</v>
      </c>
      <c r="M6446" s="37">
        <f>VLOOKUP(D6446,DATA!A:F,6,FALSE)</f>
        <v>1285.5</v>
      </c>
      <c r="N6446" s="36">
        <f t="shared" si="525"/>
        <v>29.699617928288706</v>
      </c>
      <c r="O6446" s="36">
        <f t="shared" si="526"/>
        <v>29.701958168933455</v>
      </c>
      <c r="P6446" s="36">
        <f t="shared" si="527"/>
        <v>2.3402406447488033E-3</v>
      </c>
      <c r="Q6446" s="36">
        <f t="shared" si="528"/>
        <v>8.1692053277157232E-3</v>
      </c>
    </row>
    <row r="6447" spans="1:17" x14ac:dyDescent="0.3">
      <c r="A6447" s="29">
        <v>2280645</v>
      </c>
      <c r="B6447" s="1">
        <v>137</v>
      </c>
      <c r="C6447" s="1" t="s">
        <v>30</v>
      </c>
      <c r="D6447" s="1" t="s">
        <v>53</v>
      </c>
      <c r="E6447" s="1" t="s">
        <v>54</v>
      </c>
      <c r="F6447" s="47">
        <v>714</v>
      </c>
      <c r="G6447" s="34">
        <v>1222.73</v>
      </c>
      <c r="H6447" s="1" t="s">
        <v>218</v>
      </c>
      <c r="I6447" s="34">
        <v>8.1651999999999992E-3</v>
      </c>
      <c r="J6447" s="34">
        <v>1601.2582</v>
      </c>
      <c r="K6447" s="35" t="str">
        <f t="shared" si="524"/>
        <v>Strabrechtse Heide &amp; Beuven_H4030</v>
      </c>
      <c r="L6447" s="36">
        <f>VLOOKUP(D6447,DATA!A:F,5,FALSE)</f>
        <v>1.0986712608830001E-2</v>
      </c>
      <c r="M6447" s="37">
        <f>VLOOKUP(D6447,DATA!A:F,6,FALSE)</f>
        <v>982</v>
      </c>
      <c r="N6447" s="36">
        <f t="shared" si="525"/>
        <v>93.369170657076168</v>
      </c>
      <c r="O6447" s="36">
        <f t="shared" si="526"/>
        <v>93.369726035554905</v>
      </c>
      <c r="P6447" s="36">
        <f t="shared" si="527"/>
        <v>5.5537847873665669E-4</v>
      </c>
      <c r="Q6447" s="36">
        <f t="shared" si="528"/>
        <v>8.893043431805971E-3</v>
      </c>
    </row>
    <row r="6448" spans="1:17" x14ac:dyDescent="0.3">
      <c r="A6448" s="29">
        <v>2280645</v>
      </c>
      <c r="B6448" s="1">
        <v>137</v>
      </c>
      <c r="C6448" s="1" t="s">
        <v>30</v>
      </c>
      <c r="D6448" s="1" t="s">
        <v>43</v>
      </c>
      <c r="E6448" s="1" t="s">
        <v>44</v>
      </c>
      <c r="F6448" s="47">
        <v>1071</v>
      </c>
      <c r="G6448" s="34">
        <v>1222.73</v>
      </c>
      <c r="H6448" s="1" t="s">
        <v>218</v>
      </c>
      <c r="I6448" s="34">
        <v>8.1651999999999992E-3</v>
      </c>
      <c r="J6448" s="34">
        <v>983.68359999999996</v>
      </c>
      <c r="K6448" s="35" t="str">
        <f t="shared" si="524"/>
        <v>Strabrechtse Heide &amp; Beuven_H7150</v>
      </c>
      <c r="L6448" s="36">
        <f>VLOOKUP(D6448,DATA!A:F,5,FALSE)</f>
        <v>1.3726988247862192E-2</v>
      </c>
      <c r="M6448" s="37">
        <f>VLOOKUP(D6448,DATA!A:F,6,FALSE)</f>
        <v>1285.5</v>
      </c>
      <c r="N6448" s="36">
        <f t="shared" si="525"/>
        <v>29.699617928288706</v>
      </c>
      <c r="O6448" s="36">
        <f t="shared" si="526"/>
        <v>29.701958168933455</v>
      </c>
      <c r="P6448" s="36">
        <f t="shared" si="527"/>
        <v>2.3402406447488033E-3</v>
      </c>
      <c r="Q6448" s="36">
        <f t="shared" si="528"/>
        <v>2.3020563422928238E-2</v>
      </c>
    </row>
    <row r="6449" spans="1:17" x14ac:dyDescent="0.3">
      <c r="A6449" s="29">
        <v>2282131</v>
      </c>
      <c r="B6449" s="1">
        <v>136</v>
      </c>
      <c r="C6449" s="1" t="s">
        <v>14</v>
      </c>
      <c r="D6449" s="1" t="s">
        <v>41</v>
      </c>
      <c r="E6449" s="1" t="s">
        <v>42</v>
      </c>
      <c r="F6449" s="47">
        <v>1071</v>
      </c>
      <c r="G6449" s="34">
        <v>1198.3599999999999</v>
      </c>
      <c r="H6449" s="1" t="s">
        <v>218</v>
      </c>
      <c r="I6449" s="34">
        <v>1.23289E-2</v>
      </c>
      <c r="J6449" s="34">
        <v>913.02629999999999</v>
      </c>
      <c r="K6449" s="35" t="str">
        <f t="shared" si="524"/>
        <v>Leenderbos, Groote Heide &amp; De Plateaux_H4010A</v>
      </c>
      <c r="L6449" s="36">
        <f>VLOOKUP(D6449,DATA!A:F,5,FALSE)</f>
        <v>1.3726988247862192E-2</v>
      </c>
      <c r="M6449" s="37">
        <f>VLOOKUP(D6449,DATA!A:F,6,FALSE)</f>
        <v>1285.5</v>
      </c>
      <c r="N6449" s="36">
        <f t="shared" si="525"/>
        <v>23.215729632512343</v>
      </c>
      <c r="O6449" s="36">
        <f t="shared" si="526"/>
        <v>23.21874662255463</v>
      </c>
      <c r="P6449" s="36">
        <f t="shared" si="527"/>
        <v>3.0169900422869489E-3</v>
      </c>
      <c r="Q6449" s="36">
        <f t="shared" si="528"/>
        <v>2.7545912554460962E-2</v>
      </c>
    </row>
    <row r="6450" spans="1:17" x14ac:dyDescent="0.3">
      <c r="A6450" s="29">
        <v>2282131</v>
      </c>
      <c r="B6450" s="1">
        <v>136</v>
      </c>
      <c r="C6450" s="1" t="s">
        <v>14</v>
      </c>
      <c r="D6450" s="1" t="s">
        <v>53</v>
      </c>
      <c r="E6450" s="1" t="s">
        <v>54</v>
      </c>
      <c r="F6450" s="47">
        <v>714</v>
      </c>
      <c r="G6450" s="34">
        <v>1198.3599999999999</v>
      </c>
      <c r="H6450" s="1" t="s">
        <v>218</v>
      </c>
      <c r="I6450" s="34">
        <v>1.23289E-2</v>
      </c>
      <c r="J6450" s="34">
        <v>4085.2383</v>
      </c>
      <c r="K6450" s="35" t="str">
        <f t="shared" si="524"/>
        <v>Leenderbos, Groote Heide &amp; De Plateaux_H4030</v>
      </c>
      <c r="L6450" s="36">
        <f>VLOOKUP(D6450,DATA!A:F,5,FALSE)</f>
        <v>1.0986712608830001E-2</v>
      </c>
      <c r="M6450" s="37">
        <f>VLOOKUP(D6450,DATA!A:F,6,FALSE)</f>
        <v>982</v>
      </c>
      <c r="N6450" s="36">
        <f t="shared" si="525"/>
        <v>91.506315776878338</v>
      </c>
      <c r="O6450" s="36">
        <f t="shared" si="526"/>
        <v>91.507368501688902</v>
      </c>
      <c r="P6450" s="36">
        <f t="shared" si="527"/>
        <v>1.052724810563177E-3</v>
      </c>
      <c r="Q6450" s="36">
        <f t="shared" si="528"/>
        <v>4.300631715472935E-2</v>
      </c>
    </row>
    <row r="6451" spans="1:17" x14ac:dyDescent="0.3">
      <c r="A6451" s="29">
        <v>2282132</v>
      </c>
      <c r="B6451" s="1">
        <v>136</v>
      </c>
      <c r="C6451" s="1" t="s">
        <v>14</v>
      </c>
      <c r="D6451" s="1" t="s">
        <v>53</v>
      </c>
      <c r="E6451" s="1" t="s">
        <v>54</v>
      </c>
      <c r="F6451" s="47">
        <v>714</v>
      </c>
      <c r="G6451" s="34">
        <v>909.17</v>
      </c>
      <c r="H6451" s="1" t="s">
        <v>218</v>
      </c>
      <c r="I6451" s="34">
        <v>9.7969000000000007E-3</v>
      </c>
      <c r="J6451" s="34">
        <v>6716.9233000000004</v>
      </c>
      <c r="K6451" s="35" t="str">
        <f t="shared" si="524"/>
        <v>Leenderbos, Groote Heide &amp; De Plateaux_H4030</v>
      </c>
      <c r="L6451" s="36">
        <f>VLOOKUP(D6451,DATA!A:F,5,FALSE)</f>
        <v>1.0986712608830001E-2</v>
      </c>
      <c r="M6451" s="37">
        <f>VLOOKUP(D6451,DATA!A:F,6,FALSE)</f>
        <v>982</v>
      </c>
      <c r="N6451" s="36">
        <f t="shared" si="525"/>
        <v>30.99908068265513</v>
      </c>
      <c r="O6451" s="36">
        <f t="shared" si="526"/>
        <v>31.001383020289914</v>
      </c>
      <c r="P6451" s="36">
        <f t="shared" si="527"/>
        <v>2.3023376347843794E-3</v>
      </c>
      <c r="Q6451" s="36">
        <f t="shared" si="528"/>
        <v>0.15464625303550089</v>
      </c>
    </row>
    <row r="6452" spans="1:17" x14ac:dyDescent="0.3">
      <c r="A6452" s="29">
        <v>2282133</v>
      </c>
      <c r="B6452" s="1">
        <v>136</v>
      </c>
      <c r="C6452" s="1" t="s">
        <v>14</v>
      </c>
      <c r="D6452" s="1" t="s">
        <v>53</v>
      </c>
      <c r="E6452" s="1" t="s">
        <v>54</v>
      </c>
      <c r="F6452" s="47">
        <v>714</v>
      </c>
      <c r="G6452" s="34">
        <v>925.07</v>
      </c>
      <c r="H6452" s="1" t="s">
        <v>218</v>
      </c>
      <c r="I6452" s="34">
        <v>9.9754000000000006E-3</v>
      </c>
      <c r="J6452" s="34">
        <v>1716.0436999999999</v>
      </c>
      <c r="K6452" s="35" t="str">
        <f t="shared" si="524"/>
        <v>Leenderbos, Groote Heide &amp; De Plateaux_H4030</v>
      </c>
      <c r="L6452" s="36">
        <f>VLOOKUP(D6452,DATA!A:F,5,FALSE)</f>
        <v>1.0986712608830001E-2</v>
      </c>
      <c r="M6452" s="37">
        <f>VLOOKUP(D6452,DATA!A:F,6,FALSE)</f>
        <v>982</v>
      </c>
      <c r="N6452" s="36">
        <f t="shared" si="525"/>
        <v>34.853760403408074</v>
      </c>
      <c r="O6452" s="36">
        <f t="shared" si="526"/>
        <v>34.856248941461352</v>
      </c>
      <c r="P6452" s="36">
        <f t="shared" si="527"/>
        <v>2.4885380532779777E-3</v>
      </c>
      <c r="Q6452" s="36">
        <f t="shared" si="528"/>
        <v>4.2704400485379379E-2</v>
      </c>
    </row>
    <row r="6453" spans="1:17" x14ac:dyDescent="0.3">
      <c r="A6453" s="29">
        <v>2282168</v>
      </c>
      <c r="B6453" s="1">
        <v>137</v>
      </c>
      <c r="C6453" s="1" t="s">
        <v>30</v>
      </c>
      <c r="D6453" s="1" t="s">
        <v>41</v>
      </c>
      <c r="E6453" s="1" t="s">
        <v>42</v>
      </c>
      <c r="F6453" s="47">
        <v>1071</v>
      </c>
      <c r="G6453" s="34">
        <v>1653.18</v>
      </c>
      <c r="H6453" s="1" t="s">
        <v>218</v>
      </c>
      <c r="I6453" s="34">
        <v>1.1452E-2</v>
      </c>
      <c r="J6453" s="34">
        <v>888.86874999999998</v>
      </c>
      <c r="K6453" s="35" t="str">
        <f t="shared" si="524"/>
        <v>Strabrechtse Heide &amp; Beuven_H4010A</v>
      </c>
      <c r="L6453" s="36">
        <f>VLOOKUP(D6453,DATA!A:F,5,FALSE)</f>
        <v>1.3726988247862192E-2</v>
      </c>
      <c r="M6453" s="37">
        <f>VLOOKUP(D6453,DATA!A:F,6,FALSE)</f>
        <v>1285.5</v>
      </c>
      <c r="N6453" s="36">
        <f t="shared" si="525"/>
        <v>99.361335486195898</v>
      </c>
      <c r="O6453" s="36">
        <f t="shared" si="526"/>
        <v>99.361435236242656</v>
      </c>
      <c r="P6453" s="36">
        <f t="shared" si="527"/>
        <v>9.9750046757662858E-5</v>
      </c>
      <c r="Q6453" s="36">
        <f t="shared" si="528"/>
        <v>8.8664699373925337E-4</v>
      </c>
    </row>
    <row r="6454" spans="1:17" x14ac:dyDescent="0.3">
      <c r="A6454" s="29">
        <v>2282168</v>
      </c>
      <c r="B6454" s="1">
        <v>137</v>
      </c>
      <c r="C6454" s="1" t="s">
        <v>30</v>
      </c>
      <c r="D6454" s="1" t="s">
        <v>53</v>
      </c>
      <c r="E6454" s="1" t="s">
        <v>54</v>
      </c>
      <c r="F6454" s="47">
        <v>714</v>
      </c>
      <c r="G6454" s="34">
        <v>1653.18</v>
      </c>
      <c r="H6454" s="1" t="s">
        <v>218</v>
      </c>
      <c r="I6454" s="34">
        <v>1.1452E-2</v>
      </c>
      <c r="J6454" s="34">
        <v>1473.1849</v>
      </c>
      <c r="K6454" s="35" t="str">
        <f t="shared" si="524"/>
        <v>Strabrechtse Heide &amp; Beuven_H4030</v>
      </c>
      <c r="L6454" s="36">
        <f>VLOOKUP(D6454,DATA!A:F,5,FALSE)</f>
        <v>1.0986712608830001E-2</v>
      </c>
      <c r="M6454" s="37">
        <f>VLOOKUP(D6454,DATA!A:F,6,FALSE)</f>
        <v>982</v>
      </c>
      <c r="N6454" s="36">
        <f t="shared" si="525"/>
        <v>99.937307828845917</v>
      </c>
      <c r="O6454" s="36">
        <f t="shared" si="526"/>
        <v>99.937315711324032</v>
      </c>
      <c r="P6454" s="36">
        <f t="shared" si="527"/>
        <v>7.8824781155617529E-6</v>
      </c>
      <c r="Q6454" s="36">
        <f t="shared" si="528"/>
        <v>1.161234773442603E-4</v>
      </c>
    </row>
    <row r="6455" spans="1:17" x14ac:dyDescent="0.3">
      <c r="A6455" s="29">
        <v>2282169</v>
      </c>
      <c r="B6455" s="1">
        <v>137</v>
      </c>
      <c r="C6455" s="1" t="s">
        <v>30</v>
      </c>
      <c r="D6455" s="1" t="s">
        <v>53</v>
      </c>
      <c r="E6455" s="1" t="s">
        <v>54</v>
      </c>
      <c r="F6455" s="47">
        <v>714</v>
      </c>
      <c r="G6455" s="34">
        <v>1368.54</v>
      </c>
      <c r="H6455" s="1" t="s">
        <v>218</v>
      </c>
      <c r="I6455" s="34">
        <v>9.6387E-3</v>
      </c>
      <c r="J6455" s="34">
        <v>1955.8065999999999</v>
      </c>
      <c r="K6455" s="35" t="str">
        <f t="shared" si="524"/>
        <v>Strabrechtse Heide &amp; Beuven_H4030</v>
      </c>
      <c r="L6455" s="36">
        <f>VLOOKUP(D6455,DATA!A:F,5,FALSE)</f>
        <v>1.0986712608830001E-2</v>
      </c>
      <c r="M6455" s="37">
        <f>VLOOKUP(D6455,DATA!A:F,6,FALSE)</f>
        <v>982</v>
      </c>
      <c r="N6455" s="36">
        <f t="shared" si="525"/>
        <v>98.589198732970814</v>
      </c>
      <c r="O6455" s="36">
        <f t="shared" si="526"/>
        <v>98.589346018154032</v>
      </c>
      <c r="P6455" s="36">
        <f t="shared" si="527"/>
        <v>1.4728518321760475E-4</v>
      </c>
      <c r="Q6455" s="36">
        <f t="shared" si="528"/>
        <v>2.8806133341920058E-3</v>
      </c>
    </row>
    <row r="6456" spans="1:17" x14ac:dyDescent="0.3">
      <c r="A6456" s="29">
        <v>2282171</v>
      </c>
      <c r="B6456" s="1">
        <v>137</v>
      </c>
      <c r="C6456" s="1" t="s">
        <v>30</v>
      </c>
      <c r="D6456" s="1" t="s">
        <v>53</v>
      </c>
      <c r="E6456" s="1" t="s">
        <v>54</v>
      </c>
      <c r="F6456" s="47">
        <v>714</v>
      </c>
      <c r="G6456" s="34">
        <v>982.8</v>
      </c>
      <c r="H6456" s="1" t="s">
        <v>218</v>
      </c>
      <c r="I6456" s="34">
        <v>7.4222000000000003E-3</v>
      </c>
      <c r="J6456" s="34">
        <v>10000</v>
      </c>
      <c r="K6456" s="35" t="str">
        <f t="shared" si="524"/>
        <v>Strabrechtse Heide &amp; Beuven_H4030</v>
      </c>
      <c r="L6456" s="36">
        <f>VLOOKUP(D6456,DATA!A:F,5,FALSE)</f>
        <v>1.0986712608830001E-2</v>
      </c>
      <c r="M6456" s="37">
        <f>VLOOKUP(D6456,DATA!A:F,6,FALSE)</f>
        <v>982</v>
      </c>
      <c r="N6456" s="36">
        <f t="shared" si="525"/>
        <v>50.219732837592851</v>
      </c>
      <c r="O6456" s="36">
        <f t="shared" si="526"/>
        <v>50.221771437312292</v>
      </c>
      <c r="P6456" s="36">
        <f t="shared" si="527"/>
        <v>2.0385997194409811E-3</v>
      </c>
      <c r="Q6456" s="36">
        <f t="shared" si="528"/>
        <v>0.20385997194409811</v>
      </c>
    </row>
    <row r="6457" spans="1:17" x14ac:dyDescent="0.3">
      <c r="A6457" s="29">
        <v>2282172</v>
      </c>
      <c r="B6457" s="1">
        <v>137</v>
      </c>
      <c r="C6457" s="1" t="s">
        <v>30</v>
      </c>
      <c r="D6457" s="1" t="s">
        <v>53</v>
      </c>
      <c r="E6457" s="1" t="s">
        <v>54</v>
      </c>
      <c r="F6457" s="47">
        <v>714</v>
      </c>
      <c r="G6457" s="34">
        <v>1157.57</v>
      </c>
      <c r="H6457" s="1" t="s">
        <v>218</v>
      </c>
      <c r="I6457" s="34">
        <v>8.2313000000000004E-3</v>
      </c>
      <c r="J6457" s="34">
        <v>4623.3657000000003</v>
      </c>
      <c r="K6457" s="35" t="str">
        <f t="shared" si="524"/>
        <v>Strabrechtse Heide &amp; Beuven_H4030</v>
      </c>
      <c r="L6457" s="36">
        <f>VLOOKUP(D6457,DATA!A:F,5,FALSE)</f>
        <v>1.0986712608830001E-2</v>
      </c>
      <c r="M6457" s="37">
        <f>VLOOKUP(D6457,DATA!A:F,6,FALSE)</f>
        <v>982</v>
      </c>
      <c r="N6457" s="36">
        <f t="shared" si="525"/>
        <v>87.313172987364609</v>
      </c>
      <c r="O6457" s="36">
        <f t="shared" si="526"/>
        <v>87.314174725780418</v>
      </c>
      <c r="P6457" s="36">
        <f t="shared" si="527"/>
        <v>1.0017384158089726E-3</v>
      </c>
      <c r="Q6457" s="36">
        <f t="shared" si="528"/>
        <v>4.6314030320235421E-2</v>
      </c>
    </row>
    <row r="6458" spans="1:17" x14ac:dyDescent="0.3">
      <c r="A6458" s="29">
        <v>2282173</v>
      </c>
      <c r="B6458" s="1">
        <v>137</v>
      </c>
      <c r="C6458" s="1" t="s">
        <v>30</v>
      </c>
      <c r="D6458" s="1" t="s">
        <v>57</v>
      </c>
      <c r="E6458" s="1" t="s">
        <v>58</v>
      </c>
      <c r="F6458" s="47">
        <v>714</v>
      </c>
      <c r="G6458" s="34">
        <v>1005.64</v>
      </c>
      <c r="H6458" s="1" t="s">
        <v>218</v>
      </c>
      <c r="I6458" s="34">
        <v>7.3553999999999998E-3</v>
      </c>
      <c r="J6458" s="34">
        <v>3908.7415000000001</v>
      </c>
      <c r="K6458" s="35" t="str">
        <f t="shared" si="524"/>
        <v>Strabrechtse Heide &amp; Beuven_H3160</v>
      </c>
      <c r="L6458" s="36">
        <f>VLOOKUP(D6458,DATA!A:F,5,FALSE)</f>
        <v>1.0986712608830001E-2</v>
      </c>
      <c r="M6458" s="37">
        <f>VLOOKUP(D6458,DATA!A:F,6,FALSE)</f>
        <v>982</v>
      </c>
      <c r="N6458" s="36">
        <f t="shared" si="525"/>
        <v>56.456890733466885</v>
      </c>
      <c r="O6458" s="36">
        <f t="shared" si="526"/>
        <v>56.458877323202465</v>
      </c>
      <c r="P6458" s="36">
        <f t="shared" si="527"/>
        <v>1.9865897355799689E-3</v>
      </c>
      <c r="Q6458" s="36">
        <f t="shared" si="528"/>
        <v>7.7650657429354508E-2</v>
      </c>
    </row>
    <row r="6459" spans="1:17" x14ac:dyDescent="0.3">
      <c r="A6459" s="29">
        <v>2282174</v>
      </c>
      <c r="B6459" s="1">
        <v>137</v>
      </c>
      <c r="C6459" s="1" t="s">
        <v>30</v>
      </c>
      <c r="D6459" s="1" t="s">
        <v>57</v>
      </c>
      <c r="E6459" s="1" t="s">
        <v>58</v>
      </c>
      <c r="F6459" s="47">
        <v>714</v>
      </c>
      <c r="G6459" s="34">
        <v>1036.97</v>
      </c>
      <c r="H6459" s="1" t="s">
        <v>218</v>
      </c>
      <c r="I6459" s="34">
        <v>7.4330000000000004E-3</v>
      </c>
      <c r="J6459" s="34">
        <v>3111.2951719849998</v>
      </c>
      <c r="K6459" s="35" t="str">
        <f t="shared" si="524"/>
        <v>Strabrechtse Heide &amp; Beuven_H3160</v>
      </c>
      <c r="L6459" s="36">
        <f>VLOOKUP(D6459,DATA!A:F,5,FALSE)</f>
        <v>1.0986712608830001E-2</v>
      </c>
      <c r="M6459" s="37">
        <f>VLOOKUP(D6459,DATA!A:F,6,FALSE)</f>
        <v>982</v>
      </c>
      <c r="N6459" s="36">
        <f t="shared" si="525"/>
        <v>64.655710474672787</v>
      </c>
      <c r="O6459" s="36">
        <f t="shared" si="526"/>
        <v>64.657576651719907</v>
      </c>
      <c r="P6459" s="36">
        <f t="shared" si="527"/>
        <v>1.8661770471197769E-3</v>
      </c>
      <c r="Q6459" s="36">
        <f t="shared" si="528"/>
        <v>5.806227636772985E-2</v>
      </c>
    </row>
    <row r="6460" spans="1:17" x14ac:dyDescent="0.3">
      <c r="A6460" s="29">
        <v>2282174</v>
      </c>
      <c r="B6460" s="1">
        <v>137</v>
      </c>
      <c r="C6460" s="1" t="s">
        <v>30</v>
      </c>
      <c r="D6460" s="1" t="s">
        <v>53</v>
      </c>
      <c r="E6460" s="1" t="s">
        <v>54</v>
      </c>
      <c r="F6460" s="47">
        <v>714</v>
      </c>
      <c r="G6460" s="34">
        <v>1036.97</v>
      </c>
      <c r="H6460" s="1" t="s">
        <v>218</v>
      </c>
      <c r="I6460" s="34">
        <v>7.4330000000000004E-3</v>
      </c>
      <c r="J6460" s="34">
        <v>479.55275999999998</v>
      </c>
      <c r="K6460" s="35" t="str">
        <f t="shared" si="524"/>
        <v>Strabrechtse Heide &amp; Beuven_H4030</v>
      </c>
      <c r="L6460" s="36">
        <f>VLOOKUP(D6460,DATA!A:F,5,FALSE)</f>
        <v>1.0986712608830001E-2</v>
      </c>
      <c r="M6460" s="37">
        <f>VLOOKUP(D6460,DATA!A:F,6,FALSE)</f>
        <v>982</v>
      </c>
      <c r="N6460" s="36">
        <f t="shared" si="525"/>
        <v>64.655710474672787</v>
      </c>
      <c r="O6460" s="36">
        <f t="shared" si="526"/>
        <v>64.657576651719907</v>
      </c>
      <c r="P6460" s="36">
        <f t="shared" si="527"/>
        <v>1.8661770471197769E-3</v>
      </c>
      <c r="Q6460" s="36">
        <f t="shared" si="528"/>
        <v>8.9493035359493895E-3</v>
      </c>
    </row>
    <row r="6461" spans="1:17" x14ac:dyDescent="0.3">
      <c r="A6461" s="29">
        <v>2282175</v>
      </c>
      <c r="B6461" s="1">
        <v>137</v>
      </c>
      <c r="C6461" s="1" t="s">
        <v>30</v>
      </c>
      <c r="D6461" s="1" t="s">
        <v>53</v>
      </c>
      <c r="E6461" s="1" t="s">
        <v>54</v>
      </c>
      <c r="F6461" s="47">
        <v>714</v>
      </c>
      <c r="G6461" s="34">
        <v>1181.8699999999999</v>
      </c>
      <c r="H6461" s="1" t="s">
        <v>218</v>
      </c>
      <c r="I6461" s="34">
        <v>8.0149999999999996E-3</v>
      </c>
      <c r="J6461" s="34">
        <v>3103.7892999999999</v>
      </c>
      <c r="K6461" s="35" t="str">
        <f t="shared" si="524"/>
        <v>Strabrechtse Heide &amp; Beuven_H4030</v>
      </c>
      <c r="L6461" s="36">
        <f>VLOOKUP(D6461,DATA!A:F,5,FALSE)</f>
        <v>1.0986712608830001E-2</v>
      </c>
      <c r="M6461" s="37">
        <f>VLOOKUP(D6461,DATA!A:F,6,FALSE)</f>
        <v>982</v>
      </c>
      <c r="N6461" s="36">
        <f t="shared" si="525"/>
        <v>89.988200863507359</v>
      </c>
      <c r="O6461" s="36">
        <f t="shared" si="526"/>
        <v>89.988994193174165</v>
      </c>
      <c r="P6461" s="36">
        <f t="shared" si="527"/>
        <v>7.9332966680567552E-4</v>
      </c>
      <c r="Q6461" s="36">
        <f t="shared" si="528"/>
        <v>2.462328131204021E-2</v>
      </c>
    </row>
    <row r="6462" spans="1:17" x14ac:dyDescent="0.3">
      <c r="A6462" s="30">
        <v>2283660</v>
      </c>
      <c r="B6462" s="14">
        <v>136</v>
      </c>
      <c r="C6462" s="14" t="s">
        <v>14</v>
      </c>
      <c r="D6462" s="14" t="s">
        <v>55</v>
      </c>
      <c r="E6462" s="14" t="s">
        <v>56</v>
      </c>
      <c r="F6462" s="48">
        <v>500</v>
      </c>
      <c r="G6462" s="38">
        <v>914.46</v>
      </c>
      <c r="H6462" s="14" t="s">
        <v>218</v>
      </c>
      <c r="I6462" s="38">
        <v>9.7973999999999995E-3</v>
      </c>
      <c r="J6462" s="38">
        <v>59.767130000000002</v>
      </c>
      <c r="K6462" s="39" t="str">
        <f t="shared" si="524"/>
        <v>Leenderbos, Groote Heide &amp; De Plateaux_H3130</v>
      </c>
      <c r="L6462" s="40">
        <f>VLOOKUP(D6462,DATA!A:F,5,FALSE)</f>
        <v>0</v>
      </c>
      <c r="M6462" s="41">
        <f>VLOOKUP(D6462,DATA!A:F,6,FALSE)</f>
        <v>3.5</v>
      </c>
      <c r="N6462" s="40">
        <f t="shared" si="525"/>
        <v>50</v>
      </c>
      <c r="O6462" s="40">
        <f t="shared" si="526"/>
        <v>50</v>
      </c>
      <c r="P6462" s="40">
        <f>J6462/10000*I6462</f>
        <v>5.8556247946199996E-5</v>
      </c>
      <c r="Q6462" s="40">
        <f>IF(AND(H6462&lt;&gt;"below",I6462&gt;=0.005),M6462*P6462,0)</f>
        <v>2.0494686781169998E-4</v>
      </c>
    </row>
    <row r="6463" spans="1:17" x14ac:dyDescent="0.3">
      <c r="A6463" s="29">
        <v>2283660</v>
      </c>
      <c r="B6463" s="1">
        <v>136</v>
      </c>
      <c r="C6463" s="1" t="s">
        <v>14</v>
      </c>
      <c r="D6463" s="1" t="s">
        <v>53</v>
      </c>
      <c r="E6463" s="1" t="s">
        <v>54</v>
      </c>
      <c r="F6463" s="47">
        <v>714</v>
      </c>
      <c r="G6463" s="34">
        <v>914.46</v>
      </c>
      <c r="H6463" s="1" t="s">
        <v>218</v>
      </c>
      <c r="I6463" s="34">
        <v>9.7973999999999995E-3</v>
      </c>
      <c r="J6463" s="34">
        <v>5144.2334000000001</v>
      </c>
      <c r="K6463" s="35" t="str">
        <f t="shared" si="524"/>
        <v>Leenderbos, Groote Heide &amp; De Plateaux_H4030</v>
      </c>
      <c r="L6463" s="36">
        <f>VLOOKUP(D6463,DATA!A:F,5,FALSE)</f>
        <v>1.0986712608830001E-2</v>
      </c>
      <c r="M6463" s="37">
        <f>VLOOKUP(D6463,DATA!A:F,6,FALSE)</f>
        <v>982</v>
      </c>
      <c r="N6463" s="36">
        <f t="shared" si="525"/>
        <v>32.255765160211659</v>
      </c>
      <c r="O6463" s="36">
        <f t="shared" si="526"/>
        <v>32.25811731874208</v>
      </c>
      <c r="P6463" s="36">
        <f t="shared" si="527"/>
        <v>2.3521585304209225E-3</v>
      </c>
      <c r="Q6463" s="36">
        <f t="shared" si="528"/>
        <v>0.12100052474286226</v>
      </c>
    </row>
    <row r="6464" spans="1:17" x14ac:dyDescent="0.3">
      <c r="A6464" s="29">
        <v>2283661</v>
      </c>
      <c r="B6464" s="1">
        <v>136</v>
      </c>
      <c r="C6464" s="1" t="s">
        <v>14</v>
      </c>
      <c r="D6464" s="1" t="s">
        <v>57</v>
      </c>
      <c r="E6464" s="1" t="s">
        <v>58</v>
      </c>
      <c r="F6464" s="47">
        <v>714</v>
      </c>
      <c r="G6464" s="34">
        <v>912.05</v>
      </c>
      <c r="H6464" s="1" t="s">
        <v>218</v>
      </c>
      <c r="I6464" s="34">
        <v>9.8273000000000006E-3</v>
      </c>
      <c r="J6464" s="34">
        <v>567.23299999999995</v>
      </c>
      <c r="K6464" s="35" t="str">
        <f t="shared" si="524"/>
        <v>Leenderbos, Groote Heide &amp; De Plateaux_H3160</v>
      </c>
      <c r="L6464" s="36">
        <f>VLOOKUP(D6464,DATA!A:F,5,FALSE)</f>
        <v>1.0986712608830001E-2</v>
      </c>
      <c r="M6464" s="37">
        <f>VLOOKUP(D6464,DATA!A:F,6,FALSE)</f>
        <v>982</v>
      </c>
      <c r="N6464" s="36">
        <f t="shared" si="525"/>
        <v>31.679922851815753</v>
      </c>
      <c r="O6464" s="36">
        <f t="shared" si="526"/>
        <v>31.682259767438218</v>
      </c>
      <c r="P6464" s="36">
        <f t="shared" si="527"/>
        <v>2.3369156224646304E-3</v>
      </c>
      <c r="Q6464" s="36">
        <f t="shared" si="528"/>
        <v>1.3255756592774795E-2</v>
      </c>
    </row>
    <row r="6465" spans="1:17" x14ac:dyDescent="0.3">
      <c r="A6465" s="29">
        <v>2283661</v>
      </c>
      <c r="B6465" s="1">
        <v>136</v>
      </c>
      <c r="C6465" s="1" t="s">
        <v>14</v>
      </c>
      <c r="D6465" s="1" t="s">
        <v>53</v>
      </c>
      <c r="E6465" s="1" t="s">
        <v>54</v>
      </c>
      <c r="F6465" s="47">
        <v>714</v>
      </c>
      <c r="G6465" s="34">
        <v>912.05</v>
      </c>
      <c r="H6465" s="1" t="s">
        <v>218</v>
      </c>
      <c r="I6465" s="34">
        <v>9.8273000000000006E-3</v>
      </c>
      <c r="J6465" s="34">
        <v>6881.0739999999996</v>
      </c>
      <c r="K6465" s="35" t="str">
        <f t="shared" si="524"/>
        <v>Leenderbos, Groote Heide &amp; De Plateaux_H4030</v>
      </c>
      <c r="L6465" s="36">
        <f>VLOOKUP(D6465,DATA!A:F,5,FALSE)</f>
        <v>1.0986712608830001E-2</v>
      </c>
      <c r="M6465" s="37">
        <f>VLOOKUP(D6465,DATA!A:F,6,FALSE)</f>
        <v>982</v>
      </c>
      <c r="N6465" s="36">
        <f t="shared" si="525"/>
        <v>31.679922851815753</v>
      </c>
      <c r="O6465" s="36">
        <f t="shared" si="526"/>
        <v>31.682259767438218</v>
      </c>
      <c r="P6465" s="36">
        <f t="shared" si="527"/>
        <v>2.3369156224646304E-3</v>
      </c>
      <c r="Q6465" s="36">
        <f t="shared" si="528"/>
        <v>0.16080489329935183</v>
      </c>
    </row>
    <row r="6466" spans="1:17" x14ac:dyDescent="0.3">
      <c r="A6466" s="29">
        <v>2283696</v>
      </c>
      <c r="B6466" s="1">
        <v>137</v>
      </c>
      <c r="C6466" s="1" t="s">
        <v>30</v>
      </c>
      <c r="D6466" s="1" t="s">
        <v>41</v>
      </c>
      <c r="E6466" s="1" t="s">
        <v>42</v>
      </c>
      <c r="F6466" s="47">
        <v>1071</v>
      </c>
      <c r="G6466" s="34">
        <v>1812.56</v>
      </c>
      <c r="H6466" s="1" t="s">
        <v>218</v>
      </c>
      <c r="I6466" s="34">
        <v>1.2377600000000001E-2</v>
      </c>
      <c r="J6466" s="34">
        <v>68.648574999999994</v>
      </c>
      <c r="K6466" s="35" t="str">
        <f t="shared" si="524"/>
        <v>Strabrechtse Heide &amp; Beuven_H4010A</v>
      </c>
      <c r="L6466" s="36">
        <f>VLOOKUP(D6466,DATA!A:F,5,FALSE)</f>
        <v>1.3726988247862192E-2</v>
      </c>
      <c r="M6466" s="37">
        <f>VLOOKUP(D6466,DATA!A:F,6,FALSE)</f>
        <v>1285.5</v>
      </c>
      <c r="N6466" s="36">
        <f t="shared" si="525"/>
        <v>99.927957346532224</v>
      </c>
      <c r="O6466" s="36">
        <f t="shared" si="526"/>
        <v>99.927969577239594</v>
      </c>
      <c r="P6466" s="36">
        <f t="shared" si="527"/>
        <v>1.2230707369553784E-5</v>
      </c>
      <c r="Q6466" s="36">
        <f t="shared" si="528"/>
        <v>8.3962063216186565E-6</v>
      </c>
    </row>
    <row r="6467" spans="1:17" x14ac:dyDescent="0.3">
      <c r="A6467" s="29">
        <v>2283697</v>
      </c>
      <c r="B6467" s="1">
        <v>137</v>
      </c>
      <c r="C6467" s="1" t="s">
        <v>30</v>
      </c>
      <c r="D6467" s="1" t="s">
        <v>41</v>
      </c>
      <c r="E6467" s="1" t="s">
        <v>42</v>
      </c>
      <c r="F6467" s="47">
        <v>1071</v>
      </c>
      <c r="G6467" s="34">
        <v>1263.95</v>
      </c>
      <c r="H6467" s="1" t="s">
        <v>218</v>
      </c>
      <c r="I6467" s="34">
        <v>9.1857999999999992E-3</v>
      </c>
      <c r="J6467" s="34">
        <v>1471.5296499999999</v>
      </c>
      <c r="K6467" s="35" t="str">
        <f t="shared" ref="K6467:K6530" si="529">_xlfn.CONCAT(C6467,"_",D6467)</f>
        <v>Strabrechtse Heide &amp; Beuven_H4010A</v>
      </c>
      <c r="L6467" s="36">
        <f>VLOOKUP(D6467,DATA!A:F,5,FALSE)</f>
        <v>1.3726988247862192E-2</v>
      </c>
      <c r="M6467" s="37">
        <f>VLOOKUP(D6467,DATA!A:F,6,FALSE)</f>
        <v>1285.5</v>
      </c>
      <c r="N6467" s="36">
        <f t="shared" ref="N6467:N6530" si="530">100/(1+EXP(-L6467*(G6467-M6467)))</f>
        <v>42.658046797518701</v>
      </c>
      <c r="O6467" s="36">
        <f t="shared" ref="O6467:O6530" si="531">100/(1+EXP(-L6467*((G6467+I6467)-M6467)))</f>
        <v>42.661131190566749</v>
      </c>
      <c r="P6467" s="36">
        <f t="shared" ref="P6467:P6530" si="532">O6467-N6467</f>
        <v>3.0843930480486392E-3</v>
      </c>
      <c r="Q6467" s="36">
        <f t="shared" ref="Q6467:Q6530" si="533">IF(AND(H6467&lt;&gt;"below",I6467&gt;=0.005),J6467*P6467/100,0)</f>
        <v>4.538775822457447E-2</v>
      </c>
    </row>
    <row r="6468" spans="1:17" x14ac:dyDescent="0.3">
      <c r="A6468" s="29">
        <v>2283697</v>
      </c>
      <c r="B6468" s="1">
        <v>137</v>
      </c>
      <c r="C6468" s="1" t="s">
        <v>30</v>
      </c>
      <c r="D6468" s="1" t="s">
        <v>53</v>
      </c>
      <c r="E6468" s="1" t="s">
        <v>54</v>
      </c>
      <c r="F6468" s="47">
        <v>714</v>
      </c>
      <c r="G6468" s="34">
        <v>1263.95</v>
      </c>
      <c r="H6468" s="1" t="s">
        <v>218</v>
      </c>
      <c r="I6468" s="34">
        <v>9.1857999999999992E-3</v>
      </c>
      <c r="J6468" s="34">
        <v>7056.9404000000004</v>
      </c>
      <c r="K6468" s="35" t="str">
        <f t="shared" si="529"/>
        <v>Strabrechtse Heide &amp; Beuven_H4030</v>
      </c>
      <c r="L6468" s="36">
        <f>VLOOKUP(D6468,DATA!A:F,5,FALSE)</f>
        <v>1.0986712608830001E-2</v>
      </c>
      <c r="M6468" s="37">
        <f>VLOOKUP(D6468,DATA!A:F,6,FALSE)</f>
        <v>982</v>
      </c>
      <c r="N6468" s="36">
        <f t="shared" si="530"/>
        <v>95.679792219152517</v>
      </c>
      <c r="O6468" s="36">
        <f t="shared" si="531"/>
        <v>95.680209366596458</v>
      </c>
      <c r="P6468" s="36">
        <f t="shared" si="532"/>
        <v>4.1714744394028003E-4</v>
      </c>
      <c r="Q6468" s="36">
        <f t="shared" si="533"/>
        <v>2.9437846498988972E-2</v>
      </c>
    </row>
    <row r="6469" spans="1:17" x14ac:dyDescent="0.3">
      <c r="A6469" s="29">
        <v>2283698</v>
      </c>
      <c r="B6469" s="1">
        <v>137</v>
      </c>
      <c r="C6469" s="1" t="s">
        <v>30</v>
      </c>
      <c r="D6469" s="1" t="s">
        <v>41</v>
      </c>
      <c r="E6469" s="1" t="s">
        <v>42</v>
      </c>
      <c r="F6469" s="47">
        <v>1071</v>
      </c>
      <c r="G6469" s="34">
        <v>1264.96</v>
      </c>
      <c r="H6469" s="1" t="s">
        <v>218</v>
      </c>
      <c r="I6469" s="34">
        <v>9.1547E-3</v>
      </c>
      <c r="J6469" s="34">
        <v>709.40679999999998</v>
      </c>
      <c r="K6469" s="35" t="str">
        <f t="shared" si="529"/>
        <v>Strabrechtse Heide &amp; Beuven_H4010A</v>
      </c>
      <c r="L6469" s="36">
        <f>VLOOKUP(D6469,DATA!A:F,5,FALSE)</f>
        <v>1.3726988247862192E-2</v>
      </c>
      <c r="M6469" s="37">
        <f>VLOOKUP(D6469,DATA!A:F,6,FALSE)</f>
        <v>1285.5</v>
      </c>
      <c r="N6469" s="36">
        <f t="shared" si="530"/>
        <v>42.997519937186354</v>
      </c>
      <c r="O6469" s="36">
        <f t="shared" si="531"/>
        <v>43.00060000556369</v>
      </c>
      <c r="P6469" s="36">
        <f t="shared" si="532"/>
        <v>3.0800683773364312E-3</v>
      </c>
      <c r="Q6469" s="36">
        <f t="shared" si="533"/>
        <v>2.1850214513474301E-2</v>
      </c>
    </row>
    <row r="6470" spans="1:17" x14ac:dyDescent="0.3">
      <c r="A6470" s="29">
        <v>2283698</v>
      </c>
      <c r="B6470" s="1">
        <v>137</v>
      </c>
      <c r="C6470" s="1" t="s">
        <v>30</v>
      </c>
      <c r="D6470" s="1" t="s">
        <v>53</v>
      </c>
      <c r="E6470" s="1" t="s">
        <v>54</v>
      </c>
      <c r="F6470" s="47">
        <v>714</v>
      </c>
      <c r="G6470" s="34">
        <v>1264.96</v>
      </c>
      <c r="H6470" s="1" t="s">
        <v>218</v>
      </c>
      <c r="I6470" s="34">
        <v>9.1547E-3</v>
      </c>
      <c r="J6470" s="34">
        <v>6696.9844000000003</v>
      </c>
      <c r="K6470" s="35" t="str">
        <f t="shared" si="529"/>
        <v>Strabrechtse Heide &amp; Beuven_H4030</v>
      </c>
      <c r="L6470" s="36">
        <f>VLOOKUP(D6470,DATA!A:F,5,FALSE)</f>
        <v>1.0986712608830001E-2</v>
      </c>
      <c r="M6470" s="37">
        <f>VLOOKUP(D6470,DATA!A:F,6,FALSE)</f>
        <v>982</v>
      </c>
      <c r="N6470" s="36">
        <f t="shared" si="530"/>
        <v>95.72542886631669</v>
      </c>
      <c r="O6470" s="36">
        <f t="shared" si="531"/>
        <v>95.725840406055255</v>
      </c>
      <c r="P6470" s="36">
        <f t="shared" si="532"/>
        <v>4.1153973856467019E-4</v>
      </c>
      <c r="Q6470" s="36">
        <f t="shared" si="533"/>
        <v>2.7560752091476747E-2</v>
      </c>
    </row>
    <row r="6471" spans="1:17" x14ac:dyDescent="0.3">
      <c r="A6471" s="30">
        <v>2283699</v>
      </c>
      <c r="B6471" s="14">
        <v>137</v>
      </c>
      <c r="C6471" s="14" t="s">
        <v>30</v>
      </c>
      <c r="D6471" s="14" t="s">
        <v>55</v>
      </c>
      <c r="E6471" s="14" t="s">
        <v>56</v>
      </c>
      <c r="F6471" s="48">
        <v>500</v>
      </c>
      <c r="G6471" s="38">
        <v>1053.76</v>
      </c>
      <c r="H6471" s="14" t="s">
        <v>218</v>
      </c>
      <c r="I6471" s="38">
        <v>7.9393999999999992E-3</v>
      </c>
      <c r="J6471" s="38">
        <v>141.47183000000001</v>
      </c>
      <c r="K6471" s="39" t="str">
        <f t="shared" si="529"/>
        <v>Strabrechtse Heide &amp; Beuven_H3130</v>
      </c>
      <c r="L6471" s="40">
        <f>VLOOKUP(D6471,DATA!A:F,5,FALSE)</f>
        <v>0</v>
      </c>
      <c r="M6471" s="41">
        <f>VLOOKUP(D6471,DATA!A:F,6,FALSE)</f>
        <v>3.5</v>
      </c>
      <c r="N6471" s="40">
        <f t="shared" si="530"/>
        <v>50</v>
      </c>
      <c r="O6471" s="40">
        <f t="shared" si="531"/>
        <v>50</v>
      </c>
      <c r="P6471" s="40">
        <f>J6471/10000*I6471</f>
        <v>1.1232014471019999E-4</v>
      </c>
      <c r="Q6471" s="40">
        <f>IF(AND(H6471&lt;&gt;"below",I6471&gt;=0.005),M6471*P6471,0)</f>
        <v>3.9312050648570001E-4</v>
      </c>
    </row>
    <row r="6472" spans="1:17" x14ac:dyDescent="0.3">
      <c r="A6472" s="29">
        <v>2283699</v>
      </c>
      <c r="B6472" s="1">
        <v>137</v>
      </c>
      <c r="C6472" s="1" t="s">
        <v>30</v>
      </c>
      <c r="D6472" s="1" t="s">
        <v>53</v>
      </c>
      <c r="E6472" s="1" t="s">
        <v>54</v>
      </c>
      <c r="F6472" s="47">
        <v>714</v>
      </c>
      <c r="G6472" s="34">
        <v>1053.76</v>
      </c>
      <c r="H6472" s="1" t="s">
        <v>218</v>
      </c>
      <c r="I6472" s="34">
        <v>7.9393999999999992E-3</v>
      </c>
      <c r="J6472" s="34">
        <v>4364.9340000000002</v>
      </c>
      <c r="K6472" s="35" t="str">
        <f t="shared" si="529"/>
        <v>Strabrechtse Heide &amp; Beuven_H4030</v>
      </c>
      <c r="L6472" s="36">
        <f>VLOOKUP(D6472,DATA!A:F,5,FALSE)</f>
        <v>1.0986712608830001E-2</v>
      </c>
      <c r="M6472" s="37">
        <f>VLOOKUP(D6472,DATA!A:F,6,FALSE)</f>
        <v>982</v>
      </c>
      <c r="N6472" s="36">
        <f t="shared" si="530"/>
        <v>68.748907217896971</v>
      </c>
      <c r="O6472" s="36">
        <f t="shared" si="531"/>
        <v>68.750781260036362</v>
      </c>
      <c r="P6472" s="36">
        <f t="shared" si="532"/>
        <v>1.874042139391463E-3</v>
      </c>
      <c r="Q6472" s="36">
        <f t="shared" si="533"/>
        <v>8.180070251662537E-2</v>
      </c>
    </row>
    <row r="6473" spans="1:17" x14ac:dyDescent="0.3">
      <c r="A6473" s="29">
        <v>2283700</v>
      </c>
      <c r="B6473" s="1">
        <v>137</v>
      </c>
      <c r="C6473" s="1" t="s">
        <v>30</v>
      </c>
      <c r="D6473" s="1" t="s">
        <v>53</v>
      </c>
      <c r="E6473" s="1" t="s">
        <v>54</v>
      </c>
      <c r="F6473" s="47">
        <v>714</v>
      </c>
      <c r="G6473" s="34">
        <v>980.68</v>
      </c>
      <c r="H6473" s="1" t="s">
        <v>218</v>
      </c>
      <c r="I6473" s="34">
        <v>7.3861999999999999E-3</v>
      </c>
      <c r="J6473" s="34">
        <v>9294.7060000000001</v>
      </c>
      <c r="K6473" s="35" t="str">
        <f t="shared" si="529"/>
        <v>Strabrechtse Heide &amp; Beuven_H4030</v>
      </c>
      <c r="L6473" s="36">
        <f>VLOOKUP(D6473,DATA!A:F,5,FALSE)</f>
        <v>1.0986712608830001E-2</v>
      </c>
      <c r="M6473" s="37">
        <f>VLOOKUP(D6473,DATA!A:F,6,FALSE)</f>
        <v>982</v>
      </c>
      <c r="N6473" s="36">
        <f t="shared" si="530"/>
        <v>49.637444838311019</v>
      </c>
      <c r="O6473" s="36">
        <f t="shared" si="531"/>
        <v>49.639473483654861</v>
      </c>
      <c r="P6473" s="36">
        <f t="shared" si="532"/>
        <v>2.0286453438416174E-3</v>
      </c>
      <c r="Q6473" s="36">
        <f t="shared" si="533"/>
        <v>0.18855662049276745</v>
      </c>
    </row>
    <row r="6474" spans="1:17" x14ac:dyDescent="0.3">
      <c r="A6474" s="29">
        <v>2283701</v>
      </c>
      <c r="B6474" s="1">
        <v>137</v>
      </c>
      <c r="C6474" s="1" t="s">
        <v>30</v>
      </c>
      <c r="D6474" s="1" t="s">
        <v>57</v>
      </c>
      <c r="E6474" s="1" t="s">
        <v>58</v>
      </c>
      <c r="F6474" s="47">
        <v>714</v>
      </c>
      <c r="G6474" s="34">
        <v>1061.27</v>
      </c>
      <c r="H6474" s="1" t="s">
        <v>218</v>
      </c>
      <c r="I6474" s="34">
        <v>7.5947000000000002E-3</v>
      </c>
      <c r="J6474" s="34">
        <v>143.744723409855</v>
      </c>
      <c r="K6474" s="35" t="str">
        <f t="shared" si="529"/>
        <v>Strabrechtse Heide &amp; Beuven_H3160</v>
      </c>
      <c r="L6474" s="36">
        <f>VLOOKUP(D6474,DATA!A:F,5,FALSE)</f>
        <v>1.0986712608830001E-2</v>
      </c>
      <c r="M6474" s="37">
        <f>VLOOKUP(D6474,DATA!A:F,6,FALSE)</f>
        <v>982</v>
      </c>
      <c r="N6474" s="36">
        <f t="shared" si="530"/>
        <v>70.493641016050688</v>
      </c>
      <c r="O6474" s="36">
        <f t="shared" si="531"/>
        <v>70.49537656363546</v>
      </c>
      <c r="P6474" s="36">
        <f t="shared" si="532"/>
        <v>1.7355475847722346E-3</v>
      </c>
      <c r="Q6474" s="36">
        <f t="shared" si="533"/>
        <v>2.4947580753772671E-3</v>
      </c>
    </row>
    <row r="6475" spans="1:17" x14ac:dyDescent="0.3">
      <c r="A6475" s="29">
        <v>2283701</v>
      </c>
      <c r="B6475" s="1">
        <v>137</v>
      </c>
      <c r="C6475" s="1" t="s">
        <v>30</v>
      </c>
      <c r="D6475" s="1" t="s">
        <v>53</v>
      </c>
      <c r="E6475" s="1" t="s">
        <v>54</v>
      </c>
      <c r="F6475" s="47">
        <v>714</v>
      </c>
      <c r="G6475" s="34">
        <v>1061.27</v>
      </c>
      <c r="H6475" s="1" t="s">
        <v>218</v>
      </c>
      <c r="I6475" s="34">
        <v>7.5947000000000002E-3</v>
      </c>
      <c r="J6475" s="34">
        <v>3028.884</v>
      </c>
      <c r="K6475" s="35" t="str">
        <f t="shared" si="529"/>
        <v>Strabrechtse Heide &amp; Beuven_H4030</v>
      </c>
      <c r="L6475" s="36">
        <f>VLOOKUP(D6475,DATA!A:F,5,FALSE)</f>
        <v>1.0986712608830001E-2</v>
      </c>
      <c r="M6475" s="37">
        <f>VLOOKUP(D6475,DATA!A:F,6,FALSE)</f>
        <v>982</v>
      </c>
      <c r="N6475" s="36">
        <f t="shared" si="530"/>
        <v>70.493641016050688</v>
      </c>
      <c r="O6475" s="36">
        <f t="shared" si="531"/>
        <v>70.49537656363546</v>
      </c>
      <c r="P6475" s="36">
        <f t="shared" si="532"/>
        <v>1.7355475847722346E-3</v>
      </c>
      <c r="Q6475" s="36">
        <f t="shared" si="533"/>
        <v>5.2567723107552651E-2</v>
      </c>
    </row>
    <row r="6476" spans="1:17" x14ac:dyDescent="0.3">
      <c r="A6476" s="29">
        <v>2283702</v>
      </c>
      <c r="B6476" s="1">
        <v>137</v>
      </c>
      <c r="C6476" s="1" t="s">
        <v>30</v>
      </c>
      <c r="D6476" s="1" t="s">
        <v>57</v>
      </c>
      <c r="E6476" s="1" t="s">
        <v>58</v>
      </c>
      <c r="F6476" s="47">
        <v>714</v>
      </c>
      <c r="G6476" s="34">
        <v>956.14</v>
      </c>
      <c r="H6476" s="1" t="s">
        <v>218</v>
      </c>
      <c r="I6476" s="34">
        <v>7.0959999999999999E-3</v>
      </c>
      <c r="J6476" s="34">
        <v>3878.1406000000002</v>
      </c>
      <c r="K6476" s="35" t="str">
        <f t="shared" si="529"/>
        <v>Strabrechtse Heide &amp; Beuven_H3160</v>
      </c>
      <c r="L6476" s="36">
        <f>VLOOKUP(D6476,DATA!A:F,5,FALSE)</f>
        <v>1.0986712608830001E-2</v>
      </c>
      <c r="M6476" s="37">
        <f>VLOOKUP(D6476,DATA!A:F,6,FALSE)</f>
        <v>982</v>
      </c>
      <c r="N6476" s="36">
        <f t="shared" si="530"/>
        <v>42.944487893617179</v>
      </c>
      <c r="O6476" s="36">
        <f t="shared" si="531"/>
        <v>42.946398137404188</v>
      </c>
      <c r="P6476" s="36">
        <f t="shared" si="532"/>
        <v>1.9102437870088806E-3</v>
      </c>
      <c r="Q6476" s="36">
        <f t="shared" si="533"/>
        <v>7.4081939862968932E-2</v>
      </c>
    </row>
    <row r="6477" spans="1:17" x14ac:dyDescent="0.3">
      <c r="A6477" s="29">
        <v>2283703</v>
      </c>
      <c r="B6477" s="1">
        <v>137</v>
      </c>
      <c r="C6477" s="1" t="s">
        <v>30</v>
      </c>
      <c r="D6477" s="1" t="s">
        <v>53</v>
      </c>
      <c r="E6477" s="1" t="s">
        <v>54</v>
      </c>
      <c r="F6477" s="47">
        <v>714</v>
      </c>
      <c r="G6477" s="34">
        <v>1008.38</v>
      </c>
      <c r="H6477" s="1" t="s">
        <v>218</v>
      </c>
      <c r="I6477" s="34">
        <v>7.3131999999999997E-3</v>
      </c>
      <c r="J6477" s="34">
        <v>10000</v>
      </c>
      <c r="K6477" s="35" t="str">
        <f t="shared" si="529"/>
        <v>Strabrechtse Heide &amp; Beuven_H4030</v>
      </c>
      <c r="L6477" s="36">
        <f>VLOOKUP(D6477,DATA!A:F,5,FALSE)</f>
        <v>1.0986712608830001E-2</v>
      </c>
      <c r="M6477" s="37">
        <f>VLOOKUP(D6477,DATA!A:F,6,FALSE)</f>
        <v>982</v>
      </c>
      <c r="N6477" s="36">
        <f t="shared" si="530"/>
        <v>57.195438596220662</v>
      </c>
      <c r="O6477" s="36">
        <f t="shared" si="531"/>
        <v>57.197405685855593</v>
      </c>
      <c r="P6477" s="36">
        <f t="shared" si="532"/>
        <v>1.9670896349310851E-3</v>
      </c>
      <c r="Q6477" s="36">
        <f t="shared" si="533"/>
        <v>0.19670896349310851</v>
      </c>
    </row>
    <row r="6478" spans="1:17" x14ac:dyDescent="0.3">
      <c r="A6478" s="29">
        <v>2283704</v>
      </c>
      <c r="B6478" s="1">
        <v>137</v>
      </c>
      <c r="C6478" s="1" t="s">
        <v>30</v>
      </c>
      <c r="D6478" s="1" t="s">
        <v>53</v>
      </c>
      <c r="E6478" s="1" t="s">
        <v>54</v>
      </c>
      <c r="F6478" s="47">
        <v>714</v>
      </c>
      <c r="G6478" s="34">
        <v>1284.2</v>
      </c>
      <c r="H6478" s="1" t="s">
        <v>218</v>
      </c>
      <c r="I6478" s="34">
        <v>8.489E-3</v>
      </c>
      <c r="J6478" s="34">
        <v>1520.9857</v>
      </c>
      <c r="K6478" s="35" t="str">
        <f t="shared" si="529"/>
        <v>Strabrechtse Heide &amp; Beuven_H4030</v>
      </c>
      <c r="L6478" s="36">
        <f>VLOOKUP(D6478,DATA!A:F,5,FALSE)</f>
        <v>1.0986712608830001E-2</v>
      </c>
      <c r="M6478" s="37">
        <f>VLOOKUP(D6478,DATA!A:F,6,FALSE)</f>
        <v>982</v>
      </c>
      <c r="N6478" s="36">
        <f t="shared" si="530"/>
        <v>96.511480548429645</v>
      </c>
      <c r="O6478" s="36">
        <f t="shared" si="531"/>
        <v>96.511794545492378</v>
      </c>
      <c r="P6478" s="36">
        <f t="shared" si="532"/>
        <v>3.1399706273305128E-4</v>
      </c>
      <c r="Q6478" s="36">
        <f t="shared" si="533"/>
        <v>4.7758504225897391E-3</v>
      </c>
    </row>
    <row r="6479" spans="1:17" x14ac:dyDescent="0.3">
      <c r="A6479" s="30">
        <v>2285189</v>
      </c>
      <c r="B6479" s="14">
        <v>136</v>
      </c>
      <c r="C6479" s="14" t="s">
        <v>14</v>
      </c>
      <c r="D6479" s="14" t="s">
        <v>55</v>
      </c>
      <c r="E6479" s="14" t="s">
        <v>56</v>
      </c>
      <c r="F6479" s="48">
        <v>500</v>
      </c>
      <c r="G6479" s="38">
        <v>1006.85</v>
      </c>
      <c r="H6479" s="14" t="s">
        <v>218</v>
      </c>
      <c r="I6479" s="38">
        <v>1.0696499999999999E-2</v>
      </c>
      <c r="J6479" s="38">
        <v>1914.8351</v>
      </c>
      <c r="K6479" s="39" t="str">
        <f t="shared" si="529"/>
        <v>Leenderbos, Groote Heide &amp; De Plateaux_H3130</v>
      </c>
      <c r="L6479" s="40">
        <f>VLOOKUP(D6479,DATA!A:F,5,FALSE)</f>
        <v>0</v>
      </c>
      <c r="M6479" s="41">
        <f>VLOOKUP(D6479,DATA!A:F,6,FALSE)</f>
        <v>3.5</v>
      </c>
      <c r="N6479" s="40">
        <f t="shared" si="530"/>
        <v>50</v>
      </c>
      <c r="O6479" s="40">
        <f t="shared" si="531"/>
        <v>50</v>
      </c>
      <c r="P6479" s="40">
        <f>J6479/10000*I6479</f>
        <v>2.0482033647149997E-3</v>
      </c>
      <c r="Q6479" s="40">
        <f>IF(AND(H6479&lt;&gt;"below",I6479&gt;=0.005),M6479*P6479,0)</f>
        <v>7.1687117765024989E-3</v>
      </c>
    </row>
    <row r="6480" spans="1:17" x14ac:dyDescent="0.3">
      <c r="A6480" s="29">
        <v>2285189</v>
      </c>
      <c r="B6480" s="1">
        <v>136</v>
      </c>
      <c r="C6480" s="1" t="s">
        <v>14</v>
      </c>
      <c r="D6480" s="1" t="s">
        <v>53</v>
      </c>
      <c r="E6480" s="1" t="s">
        <v>54</v>
      </c>
      <c r="F6480" s="47">
        <v>714</v>
      </c>
      <c r="G6480" s="34">
        <v>1006.85</v>
      </c>
      <c r="H6480" s="1" t="s">
        <v>218</v>
      </c>
      <c r="I6480" s="34">
        <v>1.0696499999999999E-2</v>
      </c>
      <c r="J6480" s="34">
        <v>4347.2617</v>
      </c>
      <c r="K6480" s="35" t="str">
        <f t="shared" si="529"/>
        <v>Leenderbos, Groote Heide &amp; De Plateaux_H4030</v>
      </c>
      <c r="L6480" s="36">
        <f>VLOOKUP(D6480,DATA!A:F,5,FALSE)</f>
        <v>1.0986712608830001E-2</v>
      </c>
      <c r="M6480" s="37">
        <f>VLOOKUP(D6480,DATA!A:F,6,FALSE)</f>
        <v>982</v>
      </c>
      <c r="N6480" s="36">
        <f t="shared" si="530"/>
        <v>56.78341127700704</v>
      </c>
      <c r="O6480" s="36">
        <f t="shared" si="531"/>
        <v>56.786295162150161</v>
      </c>
      <c r="P6480" s="36">
        <f t="shared" si="532"/>
        <v>2.8838851431203238E-3</v>
      </c>
      <c r="Q6480" s="36">
        <f t="shared" si="533"/>
        <v>0.12537003429886004</v>
      </c>
    </row>
    <row r="6481" spans="1:17" x14ac:dyDescent="0.3">
      <c r="A6481" s="29">
        <v>2285190</v>
      </c>
      <c r="B6481" s="1">
        <v>136</v>
      </c>
      <c r="C6481" s="1" t="s">
        <v>14</v>
      </c>
      <c r="D6481" s="1" t="s">
        <v>53</v>
      </c>
      <c r="E6481" s="1" t="s">
        <v>54</v>
      </c>
      <c r="F6481" s="47">
        <v>714</v>
      </c>
      <c r="G6481" s="34">
        <v>910.29</v>
      </c>
      <c r="H6481" s="1" t="s">
        <v>218</v>
      </c>
      <c r="I6481" s="34">
        <v>9.8391999999999993E-3</v>
      </c>
      <c r="J6481" s="34">
        <v>3256.3</v>
      </c>
      <c r="K6481" s="35" t="str">
        <f t="shared" si="529"/>
        <v>Leenderbos, Groote Heide &amp; De Plateaux_H4030</v>
      </c>
      <c r="L6481" s="36">
        <f>VLOOKUP(D6481,DATA!A:F,5,FALSE)</f>
        <v>1.0986712608830001E-2</v>
      </c>
      <c r="M6481" s="37">
        <f>VLOOKUP(D6481,DATA!A:F,6,FALSE)</f>
        <v>982</v>
      </c>
      <c r="N6481" s="36">
        <f t="shared" si="530"/>
        <v>31.262896355301216</v>
      </c>
      <c r="O6481" s="36">
        <f t="shared" si="531"/>
        <v>31.265219395838685</v>
      </c>
      <c r="P6481" s="36">
        <f t="shared" si="532"/>
        <v>2.3230405374690122E-3</v>
      </c>
      <c r="Q6481" s="36">
        <f t="shared" si="533"/>
        <v>7.5645169021603453E-2</v>
      </c>
    </row>
    <row r="6482" spans="1:17" x14ac:dyDescent="0.3">
      <c r="A6482" s="29">
        <v>2285191</v>
      </c>
      <c r="B6482" s="1">
        <v>136</v>
      </c>
      <c r="C6482" s="1" t="s">
        <v>14</v>
      </c>
      <c r="D6482" s="1" t="s">
        <v>53</v>
      </c>
      <c r="E6482" s="1" t="s">
        <v>54</v>
      </c>
      <c r="F6482" s="47">
        <v>714</v>
      </c>
      <c r="G6482" s="34">
        <v>920.18</v>
      </c>
      <c r="H6482" s="1" t="s">
        <v>218</v>
      </c>
      <c r="I6482" s="34">
        <v>9.9854000000000002E-3</v>
      </c>
      <c r="J6482" s="34">
        <v>593.00099999999998</v>
      </c>
      <c r="K6482" s="35" t="str">
        <f t="shared" si="529"/>
        <v>Leenderbos, Groote Heide &amp; De Plateaux_H4030</v>
      </c>
      <c r="L6482" s="36">
        <f>VLOOKUP(D6482,DATA!A:F,5,FALSE)</f>
        <v>1.0986712608830001E-2</v>
      </c>
      <c r="M6482" s="37">
        <f>VLOOKUP(D6482,DATA!A:F,6,FALSE)</f>
        <v>982</v>
      </c>
      <c r="N6482" s="36">
        <f t="shared" si="530"/>
        <v>33.644019615743346</v>
      </c>
      <c r="O6482" s="36">
        <f t="shared" si="531"/>
        <v>33.646468842364044</v>
      </c>
      <c r="P6482" s="36">
        <f t="shared" si="532"/>
        <v>2.4492266206976865E-3</v>
      </c>
      <c r="Q6482" s="36">
        <f t="shared" si="533"/>
        <v>1.4523938353003488E-2</v>
      </c>
    </row>
    <row r="6483" spans="1:17" x14ac:dyDescent="0.3">
      <c r="A6483" s="30">
        <v>2285226</v>
      </c>
      <c r="B6483" s="14">
        <v>137</v>
      </c>
      <c r="C6483" s="14" t="s">
        <v>30</v>
      </c>
      <c r="D6483" s="14" t="s">
        <v>55</v>
      </c>
      <c r="E6483" s="14" t="s">
        <v>56</v>
      </c>
      <c r="F6483" s="48">
        <v>500</v>
      </c>
      <c r="G6483" s="38">
        <v>1298.8800000000001</v>
      </c>
      <c r="H6483" s="14" t="s">
        <v>218</v>
      </c>
      <c r="I6483" s="38">
        <v>9.3024000000000006E-3</v>
      </c>
      <c r="J6483" s="38">
        <v>417.40913999999998</v>
      </c>
      <c r="K6483" s="39" t="str">
        <f t="shared" si="529"/>
        <v>Strabrechtse Heide &amp; Beuven_H3130</v>
      </c>
      <c r="L6483" s="40">
        <f>VLOOKUP(D6483,DATA!A:F,5,FALSE)</f>
        <v>0</v>
      </c>
      <c r="M6483" s="41">
        <f>VLOOKUP(D6483,DATA!A:F,6,FALSE)</f>
        <v>3.5</v>
      </c>
      <c r="N6483" s="40">
        <f t="shared" si="530"/>
        <v>50</v>
      </c>
      <c r="O6483" s="40">
        <f t="shared" si="531"/>
        <v>50</v>
      </c>
      <c r="P6483" s="40">
        <f>J6483/10000*I6483</f>
        <v>3.8829067839359999E-4</v>
      </c>
      <c r="Q6483" s="40">
        <f>IF(AND(H6483&lt;&gt;"below",I6483&gt;=0.005),M6483*P6483,0)</f>
        <v>1.3590173743776E-3</v>
      </c>
    </row>
    <row r="6484" spans="1:17" x14ac:dyDescent="0.3">
      <c r="A6484" s="29">
        <v>2285226</v>
      </c>
      <c r="B6484" s="1">
        <v>137</v>
      </c>
      <c r="C6484" s="1" t="s">
        <v>30</v>
      </c>
      <c r="D6484" s="1" t="s">
        <v>57</v>
      </c>
      <c r="E6484" s="1" t="s">
        <v>58</v>
      </c>
      <c r="F6484" s="47">
        <v>714</v>
      </c>
      <c r="G6484" s="34">
        <v>1298.8800000000001</v>
      </c>
      <c r="H6484" s="1" t="s">
        <v>218</v>
      </c>
      <c r="I6484" s="34">
        <v>9.3024000000000006E-3</v>
      </c>
      <c r="J6484" s="34">
        <v>278.27276000000001</v>
      </c>
      <c r="K6484" s="35" t="str">
        <f t="shared" si="529"/>
        <v>Strabrechtse Heide &amp; Beuven_H3160</v>
      </c>
      <c r="L6484" s="36">
        <f>VLOOKUP(D6484,DATA!A:F,5,FALSE)</f>
        <v>1.0986712608830001E-2</v>
      </c>
      <c r="M6484" s="37">
        <f>VLOOKUP(D6484,DATA!A:F,6,FALSE)</f>
        <v>982</v>
      </c>
      <c r="N6484" s="36">
        <f t="shared" si="530"/>
        <v>97.015589642756368</v>
      </c>
      <c r="O6484" s="36">
        <f t="shared" si="531"/>
        <v>97.015885540717221</v>
      </c>
      <c r="P6484" s="36">
        <f t="shared" si="532"/>
        <v>2.9589796085360831E-4</v>
      </c>
      <c r="Q6484" s="36">
        <f t="shared" si="533"/>
        <v>8.2340342245105548E-4</v>
      </c>
    </row>
    <row r="6485" spans="1:17" x14ac:dyDescent="0.3">
      <c r="A6485" s="29">
        <v>2285226</v>
      </c>
      <c r="B6485" s="1">
        <v>137</v>
      </c>
      <c r="C6485" s="1" t="s">
        <v>30</v>
      </c>
      <c r="D6485" s="1" t="s">
        <v>41</v>
      </c>
      <c r="E6485" s="1" t="s">
        <v>42</v>
      </c>
      <c r="F6485" s="47">
        <v>1071</v>
      </c>
      <c r="G6485" s="34">
        <v>1298.8800000000001</v>
      </c>
      <c r="H6485" s="1" t="s">
        <v>218</v>
      </c>
      <c r="I6485" s="34">
        <v>9.3024000000000006E-3</v>
      </c>
      <c r="J6485" s="34">
        <v>3939.5929999999998</v>
      </c>
      <c r="K6485" s="35" t="str">
        <f t="shared" si="529"/>
        <v>Strabrechtse Heide &amp; Beuven_H4010A</v>
      </c>
      <c r="L6485" s="36">
        <f>VLOOKUP(D6485,DATA!A:F,5,FALSE)</f>
        <v>1.3726988247862192E-2</v>
      </c>
      <c r="M6485" s="37">
        <f>VLOOKUP(D6485,DATA!A:F,6,FALSE)</f>
        <v>1285.5</v>
      </c>
      <c r="N6485" s="36">
        <f t="shared" si="530"/>
        <v>54.578813143867272</v>
      </c>
      <c r="O6485" s="36">
        <f t="shared" si="531"/>
        <v>54.581978702031208</v>
      </c>
      <c r="P6485" s="36">
        <f t="shared" si="532"/>
        <v>3.1655581639356001E-3</v>
      </c>
      <c r="Q6485" s="36">
        <f t="shared" si="533"/>
        <v>0.12471010783733542</v>
      </c>
    </row>
    <row r="6486" spans="1:17" x14ac:dyDescent="0.3">
      <c r="A6486" s="29">
        <v>2285227</v>
      </c>
      <c r="B6486" s="1">
        <v>137</v>
      </c>
      <c r="C6486" s="1" t="s">
        <v>30</v>
      </c>
      <c r="D6486" s="1" t="s">
        <v>41</v>
      </c>
      <c r="E6486" s="1" t="s">
        <v>42</v>
      </c>
      <c r="F6486" s="47">
        <v>1071</v>
      </c>
      <c r="G6486" s="34">
        <v>1097.5999999999999</v>
      </c>
      <c r="H6486" s="1" t="s">
        <v>218</v>
      </c>
      <c r="I6486" s="34">
        <v>8.3511000000000002E-3</v>
      </c>
      <c r="J6486" s="34">
        <v>297.971925</v>
      </c>
      <c r="K6486" s="35" t="str">
        <f t="shared" si="529"/>
        <v>Strabrechtse Heide &amp; Beuven_H4010A</v>
      </c>
      <c r="L6486" s="36">
        <f>VLOOKUP(D6486,DATA!A:F,5,FALSE)</f>
        <v>1.3726988247862192E-2</v>
      </c>
      <c r="M6486" s="37">
        <f>VLOOKUP(D6486,DATA!A:F,6,FALSE)</f>
        <v>1285.5</v>
      </c>
      <c r="N6486" s="36">
        <f t="shared" si="530"/>
        <v>7.0482505927969665</v>
      </c>
      <c r="O6486" s="36">
        <f t="shared" si="531"/>
        <v>7.0490016607544668</v>
      </c>
      <c r="P6486" s="36">
        <f t="shared" si="532"/>
        <v>7.5106795750023991E-4</v>
      </c>
      <c r="Q6486" s="36">
        <f t="shared" si="533"/>
        <v>2.2379716510216468E-3</v>
      </c>
    </row>
    <row r="6487" spans="1:17" x14ac:dyDescent="0.3">
      <c r="A6487" s="29">
        <v>2285227</v>
      </c>
      <c r="B6487" s="1">
        <v>137</v>
      </c>
      <c r="C6487" s="1" t="s">
        <v>30</v>
      </c>
      <c r="D6487" s="1" t="s">
        <v>53</v>
      </c>
      <c r="E6487" s="1" t="s">
        <v>54</v>
      </c>
      <c r="F6487" s="47">
        <v>714</v>
      </c>
      <c r="G6487" s="34">
        <v>1097.5999999999999</v>
      </c>
      <c r="H6487" s="1" t="s">
        <v>218</v>
      </c>
      <c r="I6487" s="34">
        <v>8.3511000000000002E-3</v>
      </c>
      <c r="J6487" s="34">
        <v>7475.6005999999998</v>
      </c>
      <c r="K6487" s="35" t="str">
        <f t="shared" si="529"/>
        <v>Strabrechtse Heide &amp; Beuven_H4030</v>
      </c>
      <c r="L6487" s="36">
        <f>VLOOKUP(D6487,DATA!A:F,5,FALSE)</f>
        <v>1.0986712608830001E-2</v>
      </c>
      <c r="M6487" s="37">
        <f>VLOOKUP(D6487,DATA!A:F,6,FALSE)</f>
        <v>982</v>
      </c>
      <c r="N6487" s="36">
        <f t="shared" si="530"/>
        <v>78.075369962221956</v>
      </c>
      <c r="O6487" s="36">
        <f t="shared" si="531"/>
        <v>78.076940493484216</v>
      </c>
      <c r="P6487" s="36">
        <f t="shared" si="532"/>
        <v>1.5705312622600331E-3</v>
      </c>
      <c r="Q6487" s="36">
        <f t="shared" si="533"/>
        <v>0.1174066444646986</v>
      </c>
    </row>
    <row r="6488" spans="1:17" x14ac:dyDescent="0.3">
      <c r="A6488" s="29">
        <v>2285228</v>
      </c>
      <c r="B6488" s="1">
        <v>137</v>
      </c>
      <c r="C6488" s="1" t="s">
        <v>30</v>
      </c>
      <c r="D6488" s="1" t="s">
        <v>53</v>
      </c>
      <c r="E6488" s="1" t="s">
        <v>54</v>
      </c>
      <c r="F6488" s="47">
        <v>714</v>
      </c>
      <c r="G6488" s="34">
        <v>1038.72</v>
      </c>
      <c r="H6488" s="1" t="s">
        <v>218</v>
      </c>
      <c r="I6488" s="34">
        <v>7.9354999999999998E-3</v>
      </c>
      <c r="J6488" s="34">
        <v>5268.5565999999999</v>
      </c>
      <c r="K6488" s="35" t="str">
        <f t="shared" si="529"/>
        <v>Strabrechtse Heide &amp; Beuven_H4030</v>
      </c>
      <c r="L6488" s="36">
        <f>VLOOKUP(D6488,DATA!A:F,5,FALSE)</f>
        <v>1.0986712608830001E-2</v>
      </c>
      <c r="M6488" s="37">
        <f>VLOOKUP(D6488,DATA!A:F,6,FALSE)</f>
        <v>982</v>
      </c>
      <c r="N6488" s="36">
        <f t="shared" si="530"/>
        <v>65.093834001969881</v>
      </c>
      <c r="O6488" s="36">
        <f t="shared" si="531"/>
        <v>65.095814974013933</v>
      </c>
      <c r="P6488" s="36">
        <f t="shared" si="532"/>
        <v>1.9809720440520096E-3</v>
      </c>
      <c r="Q6488" s="36">
        <f t="shared" si="533"/>
        <v>0.10436863337105706</v>
      </c>
    </row>
    <row r="6489" spans="1:17" x14ac:dyDescent="0.3">
      <c r="A6489" s="29">
        <v>2285229</v>
      </c>
      <c r="B6489" s="1">
        <v>137</v>
      </c>
      <c r="C6489" s="1" t="s">
        <v>30</v>
      </c>
      <c r="D6489" s="1" t="s">
        <v>53</v>
      </c>
      <c r="E6489" s="1" t="s">
        <v>54</v>
      </c>
      <c r="F6489" s="47">
        <v>714</v>
      </c>
      <c r="G6489" s="34">
        <v>925.4</v>
      </c>
      <c r="H6489" s="1" t="s">
        <v>218</v>
      </c>
      <c r="I6489" s="34">
        <v>7.149E-3</v>
      </c>
      <c r="J6489" s="34">
        <v>10000</v>
      </c>
      <c r="K6489" s="35" t="str">
        <f t="shared" si="529"/>
        <v>Strabrechtse Heide &amp; Beuven_H4030</v>
      </c>
      <c r="L6489" s="36">
        <f>VLOOKUP(D6489,DATA!A:F,5,FALSE)</f>
        <v>1.0986712608830001E-2</v>
      </c>
      <c r="M6489" s="37">
        <f>VLOOKUP(D6489,DATA!A:F,6,FALSE)</f>
        <v>982</v>
      </c>
      <c r="N6489" s="36">
        <f t="shared" si="530"/>
        <v>34.936128452115938</v>
      </c>
      <c r="O6489" s="36">
        <f t="shared" si="531"/>
        <v>34.937913841208875</v>
      </c>
      <c r="P6489" s="36">
        <f t="shared" si="532"/>
        <v>1.7853890929373506E-3</v>
      </c>
      <c r="Q6489" s="36">
        <f t="shared" si="533"/>
        <v>0.17853890929373506</v>
      </c>
    </row>
    <row r="6490" spans="1:17" x14ac:dyDescent="0.3">
      <c r="A6490" s="29">
        <v>2285230</v>
      </c>
      <c r="B6490" s="1">
        <v>137</v>
      </c>
      <c r="C6490" s="1" t="s">
        <v>30</v>
      </c>
      <c r="D6490" s="1" t="s">
        <v>57</v>
      </c>
      <c r="E6490" s="1" t="s">
        <v>58</v>
      </c>
      <c r="F6490" s="47">
        <v>714</v>
      </c>
      <c r="G6490" s="34">
        <v>983.59</v>
      </c>
      <c r="H6490" s="1" t="s">
        <v>218</v>
      </c>
      <c r="I6490" s="34">
        <v>7.1564000000000003E-3</v>
      </c>
      <c r="J6490" s="34">
        <v>3464.8629999999998</v>
      </c>
      <c r="K6490" s="35" t="str">
        <f t="shared" si="529"/>
        <v>Strabrechtse Heide &amp; Beuven_H3160</v>
      </c>
      <c r="L6490" s="36">
        <f>VLOOKUP(D6490,DATA!A:F,5,FALSE)</f>
        <v>1.0986712608830001E-2</v>
      </c>
      <c r="M6490" s="37">
        <f>VLOOKUP(D6490,DATA!A:F,6,FALSE)</f>
        <v>982</v>
      </c>
      <c r="N6490" s="36">
        <f t="shared" si="530"/>
        <v>50.436710720648342</v>
      </c>
      <c r="O6490" s="36">
        <f t="shared" si="531"/>
        <v>50.438676202774047</v>
      </c>
      <c r="P6490" s="36">
        <f t="shared" si="532"/>
        <v>1.9654821257049093E-3</v>
      </c>
      <c r="Q6490" s="36">
        <f t="shared" si="533"/>
        <v>6.8101262945162888E-2</v>
      </c>
    </row>
    <row r="6491" spans="1:17" x14ac:dyDescent="0.3">
      <c r="A6491" s="29">
        <v>2285230</v>
      </c>
      <c r="B6491" s="1">
        <v>137</v>
      </c>
      <c r="C6491" s="1" t="s">
        <v>30</v>
      </c>
      <c r="D6491" s="1" t="s">
        <v>53</v>
      </c>
      <c r="E6491" s="1" t="s">
        <v>54</v>
      </c>
      <c r="F6491" s="47">
        <v>714</v>
      </c>
      <c r="G6491" s="34">
        <v>983.59</v>
      </c>
      <c r="H6491" s="1" t="s">
        <v>218</v>
      </c>
      <c r="I6491" s="34">
        <v>7.1564000000000003E-3</v>
      </c>
      <c r="J6491" s="34">
        <v>5209.5502999999999</v>
      </c>
      <c r="K6491" s="35" t="str">
        <f t="shared" si="529"/>
        <v>Strabrechtse Heide &amp; Beuven_H4030</v>
      </c>
      <c r="L6491" s="36">
        <f>VLOOKUP(D6491,DATA!A:F,5,FALSE)</f>
        <v>1.0986712608830001E-2</v>
      </c>
      <c r="M6491" s="37">
        <f>VLOOKUP(D6491,DATA!A:F,6,FALSE)</f>
        <v>982</v>
      </c>
      <c r="N6491" s="36">
        <f t="shared" si="530"/>
        <v>50.436710720648342</v>
      </c>
      <c r="O6491" s="36">
        <f t="shared" si="531"/>
        <v>50.438676202774047</v>
      </c>
      <c r="P6491" s="36">
        <f t="shared" si="532"/>
        <v>1.9654821257049093E-3</v>
      </c>
      <c r="Q6491" s="36">
        <f t="shared" si="533"/>
        <v>0.10239277997610648</v>
      </c>
    </row>
    <row r="6492" spans="1:17" x14ac:dyDescent="0.3">
      <c r="A6492" s="29">
        <v>2285231</v>
      </c>
      <c r="B6492" s="1">
        <v>137</v>
      </c>
      <c r="C6492" s="1" t="s">
        <v>30</v>
      </c>
      <c r="D6492" s="1" t="s">
        <v>57</v>
      </c>
      <c r="E6492" s="1" t="s">
        <v>58</v>
      </c>
      <c r="F6492" s="47">
        <v>714</v>
      </c>
      <c r="G6492" s="34">
        <v>983.49</v>
      </c>
      <c r="H6492" s="1" t="s">
        <v>218</v>
      </c>
      <c r="I6492" s="34">
        <v>7.2196999999999999E-3</v>
      </c>
      <c r="J6492" s="34">
        <v>1973.1581000000001</v>
      </c>
      <c r="K6492" s="35" t="str">
        <f t="shared" si="529"/>
        <v>Strabrechtse Heide &amp; Beuven_H3160</v>
      </c>
      <c r="L6492" s="36">
        <f>VLOOKUP(D6492,DATA!A:F,5,FALSE)</f>
        <v>1.0986712608830001E-2</v>
      </c>
      <c r="M6492" s="37">
        <f>VLOOKUP(D6492,DATA!A:F,6,FALSE)</f>
        <v>982</v>
      </c>
      <c r="N6492" s="36">
        <f t="shared" si="530"/>
        <v>50.409245905457006</v>
      </c>
      <c r="O6492" s="36">
        <f t="shared" si="531"/>
        <v>50.41122879118965</v>
      </c>
      <c r="P6492" s="36">
        <f t="shared" si="532"/>
        <v>1.9828857326444904E-3</v>
      </c>
      <c r="Q6492" s="36">
        <f t="shared" si="533"/>
        <v>3.9125470447419111E-2</v>
      </c>
    </row>
    <row r="6493" spans="1:17" x14ac:dyDescent="0.3">
      <c r="A6493" s="29">
        <v>2285232</v>
      </c>
      <c r="B6493" s="1">
        <v>137</v>
      </c>
      <c r="C6493" s="1" t="s">
        <v>30</v>
      </c>
      <c r="D6493" s="1" t="s">
        <v>53</v>
      </c>
      <c r="E6493" s="1" t="s">
        <v>54</v>
      </c>
      <c r="F6493" s="47">
        <v>714</v>
      </c>
      <c r="G6493" s="34">
        <v>941.77</v>
      </c>
      <c r="H6493" s="1" t="s">
        <v>218</v>
      </c>
      <c r="I6493" s="34">
        <v>6.9822E-3</v>
      </c>
      <c r="J6493" s="34">
        <v>3907.16</v>
      </c>
      <c r="K6493" s="35" t="str">
        <f t="shared" si="529"/>
        <v>Strabrechtse Heide &amp; Beuven_H4030</v>
      </c>
      <c r="L6493" s="36">
        <f>VLOOKUP(D6493,DATA!A:F,5,FALSE)</f>
        <v>1.0986712608830001E-2</v>
      </c>
      <c r="M6493" s="37">
        <f>VLOOKUP(D6493,DATA!A:F,6,FALSE)</f>
        <v>982</v>
      </c>
      <c r="N6493" s="36">
        <f t="shared" si="530"/>
        <v>39.126559672932757</v>
      </c>
      <c r="O6493" s="36">
        <f t="shared" si="531"/>
        <v>39.128386776566394</v>
      </c>
      <c r="P6493" s="36">
        <f t="shared" si="532"/>
        <v>1.8271036336372504E-3</v>
      </c>
      <c r="Q6493" s="36">
        <f t="shared" si="533"/>
        <v>7.1387862332021185E-2</v>
      </c>
    </row>
    <row r="6494" spans="1:17" x14ac:dyDescent="0.3">
      <c r="A6494" s="29">
        <v>2285233</v>
      </c>
      <c r="B6494" s="1">
        <v>137</v>
      </c>
      <c r="C6494" s="1" t="s">
        <v>30</v>
      </c>
      <c r="D6494" s="1" t="s">
        <v>53</v>
      </c>
      <c r="E6494" s="1" t="s">
        <v>54</v>
      </c>
      <c r="F6494" s="47">
        <v>714</v>
      </c>
      <c r="G6494" s="34">
        <v>1039.25</v>
      </c>
      <c r="H6494" s="1" t="s">
        <v>218</v>
      </c>
      <c r="I6494" s="34">
        <v>7.4400000000000004E-3</v>
      </c>
      <c r="J6494" s="34">
        <v>9206.0560000000005</v>
      </c>
      <c r="K6494" s="35" t="str">
        <f t="shared" si="529"/>
        <v>Strabrechtse Heide &amp; Beuven_H4030</v>
      </c>
      <c r="L6494" s="36">
        <f>VLOOKUP(D6494,DATA!A:F,5,FALSE)</f>
        <v>1.0986712608830001E-2</v>
      </c>
      <c r="M6494" s="37">
        <f>VLOOKUP(D6494,DATA!A:F,6,FALSE)</f>
        <v>982</v>
      </c>
      <c r="N6494" s="36">
        <f t="shared" si="530"/>
        <v>65.226025301674014</v>
      </c>
      <c r="O6494" s="36">
        <f t="shared" si="531"/>
        <v>65.227879305145066</v>
      </c>
      <c r="P6494" s="36">
        <f t="shared" si="532"/>
        <v>1.8540034710525788E-3</v>
      </c>
      <c r="Q6494" s="36">
        <f t="shared" si="533"/>
        <v>0.1706805977870442</v>
      </c>
    </row>
    <row r="6495" spans="1:17" x14ac:dyDescent="0.3">
      <c r="A6495" s="29">
        <v>2285235</v>
      </c>
      <c r="B6495" s="1">
        <v>137</v>
      </c>
      <c r="C6495" s="1" t="s">
        <v>30</v>
      </c>
      <c r="D6495" s="1" t="s">
        <v>53</v>
      </c>
      <c r="E6495" s="1" t="s">
        <v>54</v>
      </c>
      <c r="F6495" s="47">
        <v>714</v>
      </c>
      <c r="G6495" s="34">
        <v>1350.1</v>
      </c>
      <c r="H6495" s="1" t="s">
        <v>218</v>
      </c>
      <c r="I6495" s="34">
        <v>8.7331000000000006E-3</v>
      </c>
      <c r="J6495" s="34">
        <v>805.82543999999996</v>
      </c>
      <c r="K6495" s="35" t="str">
        <f t="shared" si="529"/>
        <v>Strabrechtse Heide &amp; Beuven_H4030</v>
      </c>
      <c r="L6495" s="36">
        <f>VLOOKUP(D6495,DATA!A:F,5,FALSE)</f>
        <v>1.0986712608830001E-2</v>
      </c>
      <c r="M6495" s="37">
        <f>VLOOKUP(D6495,DATA!A:F,6,FALSE)</f>
        <v>982</v>
      </c>
      <c r="N6495" s="36">
        <f t="shared" si="530"/>
        <v>98.277822497456697</v>
      </c>
      <c r="O6495" s="36">
        <f t="shared" si="531"/>
        <v>98.277984883805686</v>
      </c>
      <c r="P6495" s="36">
        <f t="shared" si="532"/>
        <v>1.6238634898968485E-4</v>
      </c>
      <c r="Q6495" s="36">
        <f t="shared" si="533"/>
        <v>1.3085505112460636E-3</v>
      </c>
    </row>
    <row r="6496" spans="1:17" x14ac:dyDescent="0.3">
      <c r="A6496" s="30">
        <v>2286717</v>
      </c>
      <c r="B6496" s="14">
        <v>136</v>
      </c>
      <c r="C6496" s="14" t="s">
        <v>14</v>
      </c>
      <c r="D6496" s="14" t="s">
        <v>55</v>
      </c>
      <c r="E6496" s="14" t="s">
        <v>56</v>
      </c>
      <c r="F6496" s="48">
        <v>500</v>
      </c>
      <c r="G6496" s="38">
        <v>1230.6600000000001</v>
      </c>
      <c r="H6496" s="14" t="s">
        <v>218</v>
      </c>
      <c r="I6496" s="38">
        <v>1.29003E-2</v>
      </c>
      <c r="J6496" s="38">
        <v>593.63679999999999</v>
      </c>
      <c r="K6496" s="39" t="str">
        <f t="shared" si="529"/>
        <v>Leenderbos, Groote Heide &amp; De Plateaux_H3130</v>
      </c>
      <c r="L6496" s="40">
        <f>VLOOKUP(D6496,DATA!A:F,5,FALSE)</f>
        <v>0</v>
      </c>
      <c r="M6496" s="41">
        <f>VLOOKUP(D6496,DATA!A:F,6,FALSE)</f>
        <v>3.5</v>
      </c>
      <c r="N6496" s="40">
        <f t="shared" si="530"/>
        <v>50</v>
      </c>
      <c r="O6496" s="40">
        <f t="shared" si="531"/>
        <v>50</v>
      </c>
      <c r="P6496" s="40">
        <f>J6496/10000*I6496</f>
        <v>7.6580928110399999E-4</v>
      </c>
      <c r="Q6496" s="40">
        <f>IF(AND(H6496&lt;&gt;"below",I6496&gt;=0.005),M6496*P6496,0)</f>
        <v>2.6803324838639998E-3</v>
      </c>
    </row>
    <row r="6497" spans="1:17" x14ac:dyDescent="0.3">
      <c r="A6497" s="29">
        <v>2286717</v>
      </c>
      <c r="B6497" s="1">
        <v>136</v>
      </c>
      <c r="C6497" s="1" t="s">
        <v>14</v>
      </c>
      <c r="D6497" s="1" t="s">
        <v>53</v>
      </c>
      <c r="E6497" s="1" t="s">
        <v>54</v>
      </c>
      <c r="F6497" s="47">
        <v>714</v>
      </c>
      <c r="G6497" s="34">
        <v>1230.6600000000001</v>
      </c>
      <c r="H6497" s="1" t="s">
        <v>218</v>
      </c>
      <c r="I6497" s="34">
        <v>1.29003E-2</v>
      </c>
      <c r="J6497" s="34">
        <v>3310.7055999999998</v>
      </c>
      <c r="K6497" s="35" t="str">
        <f t="shared" si="529"/>
        <v>Leenderbos, Groote Heide &amp; De Plateaux_H4030</v>
      </c>
      <c r="L6497" s="36">
        <f>VLOOKUP(D6497,DATA!A:F,5,FALSE)</f>
        <v>1.0986712608830001E-2</v>
      </c>
      <c r="M6497" s="37">
        <f>VLOOKUP(D6497,DATA!A:F,6,FALSE)</f>
        <v>982</v>
      </c>
      <c r="N6497" s="36">
        <f t="shared" si="530"/>
        <v>93.888616431768099</v>
      </c>
      <c r="O6497" s="36">
        <f t="shared" si="531"/>
        <v>93.889429623662295</v>
      </c>
      <c r="P6497" s="36">
        <f t="shared" si="532"/>
        <v>8.1319189419559734E-4</v>
      </c>
      <c r="Q6497" s="36">
        <f t="shared" si="533"/>
        <v>2.6922389579879712E-2</v>
      </c>
    </row>
    <row r="6498" spans="1:17" x14ac:dyDescent="0.3">
      <c r="A6498" s="29">
        <v>2286718</v>
      </c>
      <c r="B6498" s="1">
        <v>136</v>
      </c>
      <c r="C6498" s="1" t="s">
        <v>14</v>
      </c>
      <c r="D6498" s="1" t="s">
        <v>53</v>
      </c>
      <c r="E6498" s="1" t="s">
        <v>54</v>
      </c>
      <c r="F6498" s="47">
        <v>714</v>
      </c>
      <c r="G6498" s="34">
        <v>901.66</v>
      </c>
      <c r="H6498" s="1" t="s">
        <v>218</v>
      </c>
      <c r="I6498" s="34">
        <v>9.7789999999999995E-3</v>
      </c>
      <c r="J6498" s="34">
        <v>1942.8285000000001</v>
      </c>
      <c r="K6498" s="35" t="str">
        <f t="shared" si="529"/>
        <v>Leenderbos, Groote Heide &amp; De Plateaux_H4030</v>
      </c>
      <c r="L6498" s="36">
        <f>VLOOKUP(D6498,DATA!A:F,5,FALSE)</f>
        <v>1.0986712608830001E-2</v>
      </c>
      <c r="M6498" s="37">
        <f>VLOOKUP(D6498,DATA!A:F,6,FALSE)</f>
        <v>982</v>
      </c>
      <c r="N6498" s="36">
        <f t="shared" si="530"/>
        <v>29.262427937805509</v>
      </c>
      <c r="O6498" s="36">
        <f t="shared" si="531"/>
        <v>29.264651925566643</v>
      </c>
      <c r="P6498" s="36">
        <f t="shared" si="532"/>
        <v>2.223987761134083E-3</v>
      </c>
      <c r="Q6498" s="36">
        <f t="shared" si="533"/>
        <v>4.3208268059824889E-2</v>
      </c>
    </row>
    <row r="6499" spans="1:17" x14ac:dyDescent="0.3">
      <c r="A6499" s="29">
        <v>2286719</v>
      </c>
      <c r="B6499" s="1">
        <v>136</v>
      </c>
      <c r="C6499" s="1" t="s">
        <v>14</v>
      </c>
      <c r="D6499" s="1" t="s">
        <v>57</v>
      </c>
      <c r="E6499" s="1" t="s">
        <v>58</v>
      </c>
      <c r="F6499" s="47">
        <v>714</v>
      </c>
      <c r="G6499" s="34">
        <v>932.01</v>
      </c>
      <c r="H6499" s="1" t="s">
        <v>218</v>
      </c>
      <c r="I6499" s="34">
        <v>1.01543E-2</v>
      </c>
      <c r="J6499" s="34">
        <v>3021.13</v>
      </c>
      <c r="K6499" s="35" t="str">
        <f t="shared" si="529"/>
        <v>Leenderbos, Groote Heide &amp; De Plateaux_H3160</v>
      </c>
      <c r="L6499" s="36">
        <f>VLOOKUP(D6499,DATA!A:F,5,FALSE)</f>
        <v>1.0986712608830001E-2</v>
      </c>
      <c r="M6499" s="37">
        <f>VLOOKUP(D6499,DATA!A:F,6,FALSE)</f>
        <v>982</v>
      </c>
      <c r="N6499" s="36">
        <f t="shared" si="530"/>
        <v>36.604405646558895</v>
      </c>
      <c r="O6499" s="36">
        <f t="shared" si="531"/>
        <v>36.606994554941544</v>
      </c>
      <c r="P6499" s="36">
        <f t="shared" si="532"/>
        <v>2.5889083826484693E-3</v>
      </c>
      <c r="Q6499" s="36">
        <f t="shared" si="533"/>
        <v>7.8214287820707704E-2</v>
      </c>
    </row>
    <row r="6500" spans="1:17" x14ac:dyDescent="0.3">
      <c r="A6500" s="29">
        <v>2286719</v>
      </c>
      <c r="B6500" s="1">
        <v>136</v>
      </c>
      <c r="C6500" s="1" t="s">
        <v>14</v>
      </c>
      <c r="D6500" s="1" t="s">
        <v>53</v>
      </c>
      <c r="E6500" s="1" t="s">
        <v>54</v>
      </c>
      <c r="F6500" s="47">
        <v>714</v>
      </c>
      <c r="G6500" s="34">
        <v>932.01</v>
      </c>
      <c r="H6500" s="1" t="s">
        <v>218</v>
      </c>
      <c r="I6500" s="34">
        <v>1.01543E-2</v>
      </c>
      <c r="J6500" s="34">
        <v>283.65866</v>
      </c>
      <c r="K6500" s="35" t="str">
        <f t="shared" si="529"/>
        <v>Leenderbos, Groote Heide &amp; De Plateaux_H4030</v>
      </c>
      <c r="L6500" s="36">
        <f>VLOOKUP(D6500,DATA!A:F,5,FALSE)</f>
        <v>1.0986712608830001E-2</v>
      </c>
      <c r="M6500" s="37">
        <f>VLOOKUP(D6500,DATA!A:F,6,FALSE)</f>
        <v>982</v>
      </c>
      <c r="N6500" s="36">
        <f t="shared" si="530"/>
        <v>36.604405646558895</v>
      </c>
      <c r="O6500" s="36">
        <f t="shared" si="531"/>
        <v>36.606994554941544</v>
      </c>
      <c r="P6500" s="36">
        <f t="shared" si="532"/>
        <v>2.5889083826484693E-3</v>
      </c>
      <c r="Q6500" s="36">
        <f t="shared" si="533"/>
        <v>7.3436628268483206E-3</v>
      </c>
    </row>
    <row r="6501" spans="1:17" x14ac:dyDescent="0.3">
      <c r="A6501" s="30">
        <v>2286754</v>
      </c>
      <c r="B6501" s="14">
        <v>137</v>
      </c>
      <c r="C6501" s="14" t="s">
        <v>30</v>
      </c>
      <c r="D6501" s="14" t="s">
        <v>55</v>
      </c>
      <c r="E6501" s="14" t="s">
        <v>56</v>
      </c>
      <c r="F6501" s="48">
        <v>500</v>
      </c>
      <c r="G6501" s="38">
        <v>1324.65</v>
      </c>
      <c r="H6501" s="14" t="s">
        <v>218</v>
      </c>
      <c r="I6501" s="38">
        <v>9.4126999999999995E-3</v>
      </c>
      <c r="J6501" s="38">
        <v>1270.4934000000001</v>
      </c>
      <c r="K6501" s="39" t="str">
        <f t="shared" si="529"/>
        <v>Strabrechtse Heide &amp; Beuven_H3130</v>
      </c>
      <c r="L6501" s="40">
        <f>VLOOKUP(D6501,DATA!A:F,5,FALSE)</f>
        <v>0</v>
      </c>
      <c r="M6501" s="41">
        <f>VLOOKUP(D6501,DATA!A:F,6,FALSE)</f>
        <v>3.5</v>
      </c>
      <c r="N6501" s="40">
        <f t="shared" si="530"/>
        <v>50</v>
      </c>
      <c r="O6501" s="40">
        <f t="shared" si="531"/>
        <v>50</v>
      </c>
      <c r="P6501" s="40">
        <f>J6501/10000*I6501</f>
        <v>1.1958773226179999E-3</v>
      </c>
      <c r="Q6501" s="40">
        <f>IF(AND(H6501&lt;&gt;"below",I6501&gt;=0.005),M6501*P6501,0)</f>
        <v>4.1855706291629999E-3</v>
      </c>
    </row>
    <row r="6502" spans="1:17" x14ac:dyDescent="0.3">
      <c r="A6502" s="29">
        <v>2286754</v>
      </c>
      <c r="B6502" s="1">
        <v>137</v>
      </c>
      <c r="C6502" s="1" t="s">
        <v>30</v>
      </c>
      <c r="D6502" s="1" t="s">
        <v>57</v>
      </c>
      <c r="E6502" s="1" t="s">
        <v>58</v>
      </c>
      <c r="F6502" s="47">
        <v>714</v>
      </c>
      <c r="G6502" s="34">
        <v>1324.65</v>
      </c>
      <c r="H6502" s="1" t="s">
        <v>218</v>
      </c>
      <c r="I6502" s="34">
        <v>9.4126999999999995E-3</v>
      </c>
      <c r="J6502" s="34">
        <v>846.99559999999997</v>
      </c>
      <c r="K6502" s="35" t="str">
        <f t="shared" si="529"/>
        <v>Strabrechtse Heide &amp; Beuven_H3160</v>
      </c>
      <c r="L6502" s="36">
        <f>VLOOKUP(D6502,DATA!A:F,5,FALSE)</f>
        <v>1.0986712608830001E-2</v>
      </c>
      <c r="M6502" s="37">
        <f>VLOOKUP(D6502,DATA!A:F,6,FALSE)</f>
        <v>982</v>
      </c>
      <c r="N6502" s="36">
        <f t="shared" si="530"/>
        <v>97.7348054076826</v>
      </c>
      <c r="O6502" s="36">
        <f t="shared" si="531"/>
        <v>97.73503434432628</v>
      </c>
      <c r="P6502" s="36">
        <f t="shared" si="532"/>
        <v>2.2893664367984456E-4</v>
      </c>
      <c r="Q6502" s="36">
        <f t="shared" si="533"/>
        <v>1.9390832987559615E-3</v>
      </c>
    </row>
    <row r="6503" spans="1:17" x14ac:dyDescent="0.3">
      <c r="A6503" s="29">
        <v>2286754</v>
      </c>
      <c r="B6503" s="1">
        <v>137</v>
      </c>
      <c r="C6503" s="1" t="s">
        <v>30</v>
      </c>
      <c r="D6503" s="1" t="s">
        <v>41</v>
      </c>
      <c r="E6503" s="1" t="s">
        <v>42</v>
      </c>
      <c r="F6503" s="47">
        <v>1071</v>
      </c>
      <c r="G6503" s="34">
        <v>1324.65</v>
      </c>
      <c r="H6503" s="1" t="s">
        <v>218</v>
      </c>
      <c r="I6503" s="34">
        <v>9.4126999999999995E-3</v>
      </c>
      <c r="J6503" s="34">
        <v>1059.9590000000001</v>
      </c>
      <c r="K6503" s="35" t="str">
        <f t="shared" si="529"/>
        <v>Strabrechtse Heide &amp; Beuven_H4010A</v>
      </c>
      <c r="L6503" s="36">
        <f>VLOOKUP(D6503,DATA!A:F,5,FALSE)</f>
        <v>1.3726988247862192E-2</v>
      </c>
      <c r="M6503" s="37">
        <f>VLOOKUP(D6503,DATA!A:F,6,FALSE)</f>
        <v>1285.5</v>
      </c>
      <c r="N6503" s="36">
        <f t="shared" si="530"/>
        <v>63.121008240689697</v>
      </c>
      <c r="O6503" s="36">
        <f t="shared" si="531"/>
        <v>63.124015944612935</v>
      </c>
      <c r="P6503" s="36">
        <f t="shared" si="532"/>
        <v>3.0077039232381253E-3</v>
      </c>
      <c r="Q6503" s="36">
        <f t="shared" si="533"/>
        <v>3.1880428427715601E-2</v>
      </c>
    </row>
    <row r="6504" spans="1:17" x14ac:dyDescent="0.3">
      <c r="A6504" s="29">
        <v>2286755</v>
      </c>
      <c r="B6504" s="1">
        <v>137</v>
      </c>
      <c r="C6504" s="1" t="s">
        <v>30</v>
      </c>
      <c r="D6504" s="1" t="s">
        <v>53</v>
      </c>
      <c r="E6504" s="1" t="s">
        <v>54</v>
      </c>
      <c r="F6504" s="47">
        <v>714</v>
      </c>
      <c r="G6504" s="34">
        <v>1067.42</v>
      </c>
      <c r="H6504" s="1" t="s">
        <v>218</v>
      </c>
      <c r="I6504" s="34">
        <v>8.1528E-3</v>
      </c>
      <c r="J6504" s="34">
        <v>4541.0303000000004</v>
      </c>
      <c r="K6504" s="35" t="str">
        <f t="shared" si="529"/>
        <v>Strabrechtse Heide &amp; Beuven_H4030</v>
      </c>
      <c r="L6504" s="36">
        <f>VLOOKUP(D6504,DATA!A:F,5,FALSE)</f>
        <v>1.0986712608830001E-2</v>
      </c>
      <c r="M6504" s="37">
        <f>VLOOKUP(D6504,DATA!A:F,6,FALSE)</f>
        <v>982</v>
      </c>
      <c r="N6504" s="36">
        <f t="shared" si="530"/>
        <v>71.879353111110532</v>
      </c>
      <c r="O6504" s="36">
        <f t="shared" si="531"/>
        <v>71.881163598517745</v>
      </c>
      <c r="P6504" s="36">
        <f t="shared" si="532"/>
        <v>1.8104874072122357E-3</v>
      </c>
      <c r="Q6504" s="36">
        <f t="shared" si="533"/>
        <v>8.2214781739192014E-2</v>
      </c>
    </row>
    <row r="6505" spans="1:17" x14ac:dyDescent="0.3">
      <c r="A6505" s="29">
        <v>2286756</v>
      </c>
      <c r="B6505" s="1">
        <v>137</v>
      </c>
      <c r="C6505" s="1" t="s">
        <v>30</v>
      </c>
      <c r="D6505" s="1" t="s">
        <v>53</v>
      </c>
      <c r="E6505" s="1" t="s">
        <v>54</v>
      </c>
      <c r="F6505" s="47">
        <v>714</v>
      </c>
      <c r="G6505" s="34">
        <v>968.55</v>
      </c>
      <c r="H6505" s="1" t="s">
        <v>218</v>
      </c>
      <c r="I6505" s="34">
        <v>7.5525999999999996E-3</v>
      </c>
      <c r="J6505" s="34">
        <v>9314.6209999999992</v>
      </c>
      <c r="K6505" s="35" t="str">
        <f t="shared" si="529"/>
        <v>Strabrechtse Heide &amp; Beuven_H4030</v>
      </c>
      <c r="L6505" s="36">
        <f>VLOOKUP(D6505,DATA!A:F,5,FALSE)</f>
        <v>1.0986712608830001E-2</v>
      </c>
      <c r="M6505" s="37">
        <f>VLOOKUP(D6505,DATA!A:F,6,FALSE)</f>
        <v>982</v>
      </c>
      <c r="N6505" s="36">
        <f t="shared" si="530"/>
        <v>46.312425708777752</v>
      </c>
      <c r="O6505" s="36">
        <f t="shared" si="531"/>
        <v>46.314488887679666</v>
      </c>
      <c r="P6505" s="36">
        <f t="shared" si="532"/>
        <v>2.0631789019134317E-3</v>
      </c>
      <c r="Q6505" s="36">
        <f t="shared" si="533"/>
        <v>0.19217729526519789</v>
      </c>
    </row>
    <row r="6506" spans="1:17" x14ac:dyDescent="0.3">
      <c r="A6506" s="30">
        <v>2286757</v>
      </c>
      <c r="B6506" s="14">
        <v>137</v>
      </c>
      <c r="C6506" s="14" t="s">
        <v>30</v>
      </c>
      <c r="D6506" s="14" t="s">
        <v>55</v>
      </c>
      <c r="E6506" s="14" t="s">
        <v>56</v>
      </c>
      <c r="F6506" s="48">
        <v>500</v>
      </c>
      <c r="G6506" s="38">
        <v>958.28</v>
      </c>
      <c r="H6506" s="14" t="s">
        <v>218</v>
      </c>
      <c r="I6506" s="38">
        <v>7.4327999999999998E-3</v>
      </c>
      <c r="J6506" s="38">
        <v>6.0609590000000004</v>
      </c>
      <c r="K6506" s="39" t="str">
        <f t="shared" si="529"/>
        <v>Strabrechtse Heide &amp; Beuven_H3130</v>
      </c>
      <c r="L6506" s="40">
        <f>VLOOKUP(D6506,DATA!A:F,5,FALSE)</f>
        <v>0</v>
      </c>
      <c r="M6506" s="41">
        <f>VLOOKUP(D6506,DATA!A:F,6,FALSE)</f>
        <v>3.5</v>
      </c>
      <c r="N6506" s="40">
        <f t="shared" si="530"/>
        <v>50</v>
      </c>
      <c r="O6506" s="40">
        <f t="shared" si="531"/>
        <v>50</v>
      </c>
      <c r="P6506" s="40">
        <f>J6506/10000*I6506</f>
        <v>4.5049896055200007E-6</v>
      </c>
      <c r="Q6506" s="40">
        <f>IF(AND(H6506&lt;&gt;"below",I6506&gt;=0.005),M6506*P6506,0)</f>
        <v>1.5767463619320001E-5</v>
      </c>
    </row>
    <row r="6507" spans="1:17" x14ac:dyDescent="0.3">
      <c r="A6507" s="29">
        <v>2286757</v>
      </c>
      <c r="B6507" s="1">
        <v>137</v>
      </c>
      <c r="C6507" s="1" t="s">
        <v>30</v>
      </c>
      <c r="D6507" s="1" t="s">
        <v>53</v>
      </c>
      <c r="E6507" s="1" t="s">
        <v>54</v>
      </c>
      <c r="F6507" s="47">
        <v>714</v>
      </c>
      <c r="G6507" s="34">
        <v>958.28</v>
      </c>
      <c r="H6507" s="1" t="s">
        <v>218</v>
      </c>
      <c r="I6507" s="34">
        <v>7.4327999999999998E-3</v>
      </c>
      <c r="J6507" s="34">
        <v>6535.7539999999999</v>
      </c>
      <c r="K6507" s="35" t="str">
        <f t="shared" si="529"/>
        <v>Strabrechtse Heide &amp; Beuven_H4030</v>
      </c>
      <c r="L6507" s="36">
        <f>VLOOKUP(D6507,DATA!A:F,5,FALSE)</f>
        <v>1.0986712608830001E-2</v>
      </c>
      <c r="M6507" s="37">
        <f>VLOOKUP(D6507,DATA!A:F,6,FALSE)</f>
        <v>982</v>
      </c>
      <c r="N6507" s="36">
        <f t="shared" si="530"/>
        <v>43.521503510353845</v>
      </c>
      <c r="O6507" s="36">
        <f t="shared" si="531"/>
        <v>43.523510797603414</v>
      </c>
      <c r="P6507" s="36">
        <f t="shared" si="532"/>
        <v>2.0072872495688898E-3</v>
      </c>
      <c r="Q6507" s="36">
        <f t="shared" si="533"/>
        <v>0.13119135670518869</v>
      </c>
    </row>
    <row r="6508" spans="1:17" x14ac:dyDescent="0.3">
      <c r="A6508" s="29">
        <v>2286758</v>
      </c>
      <c r="B6508" s="1">
        <v>137</v>
      </c>
      <c r="C6508" s="1" t="s">
        <v>30</v>
      </c>
      <c r="D6508" s="1" t="s">
        <v>57</v>
      </c>
      <c r="E6508" s="1" t="s">
        <v>58</v>
      </c>
      <c r="F6508" s="47">
        <v>714</v>
      </c>
      <c r="G6508" s="34">
        <v>948.43</v>
      </c>
      <c r="H6508" s="1" t="s">
        <v>218</v>
      </c>
      <c r="I6508" s="34">
        <v>7.1415000000000003E-3</v>
      </c>
      <c r="J6508" s="34">
        <v>974.09680000000003</v>
      </c>
      <c r="K6508" s="35" t="str">
        <f t="shared" si="529"/>
        <v>Strabrechtse Heide &amp; Beuven_H3160</v>
      </c>
      <c r="L6508" s="36">
        <f>VLOOKUP(D6508,DATA!A:F,5,FALSE)</f>
        <v>1.0986712608830001E-2</v>
      </c>
      <c r="M6508" s="37">
        <f>VLOOKUP(D6508,DATA!A:F,6,FALSE)</f>
        <v>982</v>
      </c>
      <c r="N6508" s="36">
        <f t="shared" si="530"/>
        <v>40.882522911187912</v>
      </c>
      <c r="O6508" s="36">
        <f t="shared" si="531"/>
        <v>40.884419241084778</v>
      </c>
      <c r="P6508" s="36">
        <f t="shared" si="532"/>
        <v>1.8963298968657227E-3</v>
      </c>
      <c r="Q6508" s="36">
        <f t="shared" si="533"/>
        <v>1.8472088842812307E-2</v>
      </c>
    </row>
    <row r="6509" spans="1:17" x14ac:dyDescent="0.3">
      <c r="A6509" s="29">
        <v>2286758</v>
      </c>
      <c r="B6509" s="1">
        <v>137</v>
      </c>
      <c r="C6509" s="1" t="s">
        <v>30</v>
      </c>
      <c r="D6509" s="1" t="s">
        <v>53</v>
      </c>
      <c r="E6509" s="1" t="s">
        <v>54</v>
      </c>
      <c r="F6509" s="47">
        <v>714</v>
      </c>
      <c r="G6509" s="34">
        <v>948.43</v>
      </c>
      <c r="H6509" s="1" t="s">
        <v>218</v>
      </c>
      <c r="I6509" s="34">
        <v>7.1415000000000003E-3</v>
      </c>
      <c r="J6509" s="34">
        <v>5985.8490000000002</v>
      </c>
      <c r="K6509" s="35" t="str">
        <f t="shared" si="529"/>
        <v>Strabrechtse Heide &amp; Beuven_H4030</v>
      </c>
      <c r="L6509" s="36">
        <f>VLOOKUP(D6509,DATA!A:F,5,FALSE)</f>
        <v>1.0986712608830001E-2</v>
      </c>
      <c r="M6509" s="37">
        <f>VLOOKUP(D6509,DATA!A:F,6,FALSE)</f>
        <v>982</v>
      </c>
      <c r="N6509" s="36">
        <f t="shared" si="530"/>
        <v>40.882522911187912</v>
      </c>
      <c r="O6509" s="36">
        <f t="shared" si="531"/>
        <v>40.884419241084778</v>
      </c>
      <c r="P6509" s="36">
        <f t="shared" si="532"/>
        <v>1.8963298968657227E-3</v>
      </c>
      <c r="Q6509" s="36">
        <f t="shared" si="533"/>
        <v>0.1135114441682379</v>
      </c>
    </row>
    <row r="6510" spans="1:17" x14ac:dyDescent="0.3">
      <c r="A6510" s="29">
        <v>2286759</v>
      </c>
      <c r="B6510" s="1">
        <v>137</v>
      </c>
      <c r="C6510" s="1" t="s">
        <v>30</v>
      </c>
      <c r="D6510" s="1" t="s">
        <v>57</v>
      </c>
      <c r="E6510" s="1" t="s">
        <v>58</v>
      </c>
      <c r="F6510" s="47">
        <v>714</v>
      </c>
      <c r="G6510" s="34">
        <v>968.93</v>
      </c>
      <c r="H6510" s="1" t="s">
        <v>218</v>
      </c>
      <c r="I6510" s="34">
        <v>7.0828999999999996E-3</v>
      </c>
      <c r="J6510" s="34">
        <v>6172.1396000000004</v>
      </c>
      <c r="K6510" s="35" t="str">
        <f t="shared" si="529"/>
        <v>Strabrechtse Heide &amp; Beuven_H3160</v>
      </c>
      <c r="L6510" s="36">
        <f>VLOOKUP(D6510,DATA!A:F,5,FALSE)</f>
        <v>1.0986712608830001E-2</v>
      </c>
      <c r="M6510" s="37">
        <f>VLOOKUP(D6510,DATA!A:F,6,FALSE)</f>
        <v>982</v>
      </c>
      <c r="N6510" s="36">
        <f t="shared" si="530"/>
        <v>46.416247593263819</v>
      </c>
      <c r="O6510" s="36">
        <f t="shared" si="531"/>
        <v>46.418183048971599</v>
      </c>
      <c r="P6510" s="36">
        <f t="shared" si="532"/>
        <v>1.9354557077804202E-3</v>
      </c>
      <c r="Q6510" s="36">
        <f t="shared" si="533"/>
        <v>0.1194590281803756</v>
      </c>
    </row>
    <row r="6511" spans="1:17" x14ac:dyDescent="0.3">
      <c r="A6511" s="29">
        <v>2286760</v>
      </c>
      <c r="B6511" s="1">
        <v>137</v>
      </c>
      <c r="C6511" s="1" t="s">
        <v>30</v>
      </c>
      <c r="D6511" s="1" t="s">
        <v>57</v>
      </c>
      <c r="E6511" s="1" t="s">
        <v>58</v>
      </c>
      <c r="F6511" s="47">
        <v>714</v>
      </c>
      <c r="G6511" s="34">
        <v>934.4</v>
      </c>
      <c r="H6511" s="1" t="s">
        <v>218</v>
      </c>
      <c r="I6511" s="34">
        <v>6.8808999999999997E-3</v>
      </c>
      <c r="J6511" s="34">
        <v>970.31644192197598</v>
      </c>
      <c r="K6511" s="35" t="str">
        <f t="shared" si="529"/>
        <v>Strabrechtse Heide &amp; Beuven_H3160</v>
      </c>
      <c r="L6511" s="36">
        <f>VLOOKUP(D6511,DATA!A:F,5,FALSE)</f>
        <v>1.0986712608830001E-2</v>
      </c>
      <c r="M6511" s="37">
        <f>VLOOKUP(D6511,DATA!A:F,6,FALSE)</f>
        <v>982</v>
      </c>
      <c r="N6511" s="36">
        <f t="shared" si="530"/>
        <v>37.215859044841807</v>
      </c>
      <c r="O6511" s="36">
        <f t="shared" si="531"/>
        <v>37.217625469881277</v>
      </c>
      <c r="P6511" s="36">
        <f t="shared" si="532"/>
        <v>1.7664250394702208E-3</v>
      </c>
      <c r="Q6511" s="36">
        <f t="shared" si="533"/>
        <v>1.7139912592206305E-2</v>
      </c>
    </row>
    <row r="6512" spans="1:17" x14ac:dyDescent="0.3">
      <c r="A6512" s="29">
        <v>2286761</v>
      </c>
      <c r="B6512" s="1">
        <v>137</v>
      </c>
      <c r="C6512" s="1" t="s">
        <v>30</v>
      </c>
      <c r="D6512" s="1" t="s">
        <v>53</v>
      </c>
      <c r="E6512" s="1" t="s">
        <v>54</v>
      </c>
      <c r="F6512" s="47">
        <v>714</v>
      </c>
      <c r="G6512" s="34">
        <v>958.72</v>
      </c>
      <c r="H6512" s="1" t="s">
        <v>218</v>
      </c>
      <c r="I6512" s="34">
        <v>7.0888000000000001E-3</v>
      </c>
      <c r="J6512" s="34">
        <v>6944.8729999999996</v>
      </c>
      <c r="K6512" s="35" t="str">
        <f t="shared" si="529"/>
        <v>Strabrechtse Heide &amp; Beuven_H4030</v>
      </c>
      <c r="L6512" s="36">
        <f>VLOOKUP(D6512,DATA!A:F,5,FALSE)</f>
        <v>1.0986712608830001E-2</v>
      </c>
      <c r="M6512" s="37">
        <f>VLOOKUP(D6512,DATA!A:F,6,FALSE)</f>
        <v>982</v>
      </c>
      <c r="N6512" s="36">
        <f t="shared" si="530"/>
        <v>43.640365404238651</v>
      </c>
      <c r="O6512" s="36">
        <f t="shared" si="531"/>
        <v>43.642280979350446</v>
      </c>
      <c r="P6512" s="36">
        <f t="shared" si="532"/>
        <v>1.9155751117949649E-3</v>
      </c>
      <c r="Q6512" s="36">
        <f t="shared" si="533"/>
        <v>0.13303425873376834</v>
      </c>
    </row>
    <row r="6513" spans="1:17" x14ac:dyDescent="0.3">
      <c r="A6513" s="29">
        <v>2286762</v>
      </c>
      <c r="B6513" s="1">
        <v>137</v>
      </c>
      <c r="C6513" s="1" t="s">
        <v>30</v>
      </c>
      <c r="D6513" s="1" t="s">
        <v>53</v>
      </c>
      <c r="E6513" s="1" t="s">
        <v>54</v>
      </c>
      <c r="F6513" s="47">
        <v>714</v>
      </c>
      <c r="G6513" s="34">
        <v>1085.0999999999999</v>
      </c>
      <c r="H6513" s="1" t="s">
        <v>218</v>
      </c>
      <c r="I6513" s="34">
        <v>7.7020999999999999E-3</v>
      </c>
      <c r="J6513" s="34">
        <v>6781.1270000000004</v>
      </c>
      <c r="K6513" s="35" t="str">
        <f t="shared" si="529"/>
        <v>Strabrechtse Heide &amp; Beuven_H4030</v>
      </c>
      <c r="L6513" s="36">
        <f>VLOOKUP(D6513,DATA!A:F,5,FALSE)</f>
        <v>1.0986712608830001E-2</v>
      </c>
      <c r="M6513" s="37">
        <f>VLOOKUP(D6513,DATA!A:F,6,FALSE)</f>
        <v>982</v>
      </c>
      <c r="N6513" s="36">
        <f t="shared" si="530"/>
        <v>75.634237186978353</v>
      </c>
      <c r="O6513" s="36">
        <f t="shared" si="531"/>
        <v>75.63579661717624</v>
      </c>
      <c r="P6513" s="36">
        <f t="shared" si="532"/>
        <v>1.5594301978865133E-3</v>
      </c>
      <c r="Q6513" s="36">
        <f t="shared" si="533"/>
        <v>0.10574694219503579</v>
      </c>
    </row>
    <row r="6514" spans="1:17" x14ac:dyDescent="0.3">
      <c r="A6514" s="29">
        <v>2286763</v>
      </c>
      <c r="B6514" s="1">
        <v>137</v>
      </c>
      <c r="C6514" s="1" t="s">
        <v>30</v>
      </c>
      <c r="D6514" s="1" t="s">
        <v>53</v>
      </c>
      <c r="E6514" s="1" t="s">
        <v>54</v>
      </c>
      <c r="F6514" s="47">
        <v>714</v>
      </c>
      <c r="G6514" s="34">
        <v>1260.8399999999999</v>
      </c>
      <c r="H6514" s="1" t="s">
        <v>218</v>
      </c>
      <c r="I6514" s="34">
        <v>8.4915000000000008E-3</v>
      </c>
      <c r="J6514" s="34">
        <v>4273.21</v>
      </c>
      <c r="K6514" s="35" t="str">
        <f t="shared" si="529"/>
        <v>Strabrechtse Heide &amp; Beuven_H4030</v>
      </c>
      <c r="L6514" s="36">
        <f>VLOOKUP(D6514,DATA!A:F,5,FALSE)</f>
        <v>1.0986712608830001E-2</v>
      </c>
      <c r="M6514" s="37">
        <f>VLOOKUP(D6514,DATA!A:F,6,FALSE)</f>
        <v>982</v>
      </c>
      <c r="N6514" s="36">
        <f t="shared" si="530"/>
        <v>95.536328496650697</v>
      </c>
      <c r="O6514" s="36">
        <f t="shared" si="531"/>
        <v>95.536726323876692</v>
      </c>
      <c r="P6514" s="36">
        <f t="shared" si="532"/>
        <v>3.9782722599568388E-4</v>
      </c>
      <c r="Q6514" s="36">
        <f t="shared" si="533"/>
        <v>1.6999992803970163E-2</v>
      </c>
    </row>
    <row r="6515" spans="1:17" x14ac:dyDescent="0.3">
      <c r="A6515" s="29">
        <v>2286764</v>
      </c>
      <c r="B6515" s="1">
        <v>137</v>
      </c>
      <c r="C6515" s="1" t="s">
        <v>30</v>
      </c>
      <c r="D6515" s="1" t="s">
        <v>53</v>
      </c>
      <c r="E6515" s="1" t="s">
        <v>54</v>
      </c>
      <c r="F6515" s="47">
        <v>714</v>
      </c>
      <c r="G6515" s="34">
        <v>1289.26</v>
      </c>
      <c r="H6515" s="1" t="s">
        <v>218</v>
      </c>
      <c r="I6515" s="34">
        <v>8.2897000000000005E-3</v>
      </c>
      <c r="J6515" s="34">
        <v>3791.5386820416002</v>
      </c>
      <c r="K6515" s="35" t="str">
        <f t="shared" si="529"/>
        <v>Strabrechtse Heide &amp; Beuven_H4030</v>
      </c>
      <c r="L6515" s="36">
        <f>VLOOKUP(D6515,DATA!A:F,5,FALSE)</f>
        <v>1.0986712608830001E-2</v>
      </c>
      <c r="M6515" s="37">
        <f>VLOOKUP(D6515,DATA!A:F,6,FALSE)</f>
        <v>982</v>
      </c>
      <c r="N6515" s="36">
        <f t="shared" si="530"/>
        <v>96.693887994058628</v>
      </c>
      <c r="O6515" s="36">
        <f t="shared" si="531"/>
        <v>96.694179135947337</v>
      </c>
      <c r="P6515" s="36">
        <f t="shared" si="532"/>
        <v>2.9114188870948965E-4</v>
      </c>
      <c r="Q6515" s="36">
        <f t="shared" si="533"/>
        <v>1.1038757330046807E-2</v>
      </c>
    </row>
    <row r="6516" spans="1:17" x14ac:dyDescent="0.3">
      <c r="A6516" s="30">
        <v>2288247</v>
      </c>
      <c r="B6516" s="14">
        <v>136</v>
      </c>
      <c r="C6516" s="14" t="s">
        <v>14</v>
      </c>
      <c r="D6516" s="14" t="s">
        <v>55</v>
      </c>
      <c r="E6516" s="14" t="s">
        <v>56</v>
      </c>
      <c r="F6516" s="48">
        <v>500</v>
      </c>
      <c r="G6516" s="38">
        <v>915.09</v>
      </c>
      <c r="H6516" s="14" t="s">
        <v>218</v>
      </c>
      <c r="I6516" s="38">
        <v>9.9263000000000007E-3</v>
      </c>
      <c r="J6516" s="38">
        <v>931.54179999999997</v>
      </c>
      <c r="K6516" s="39" t="str">
        <f t="shared" si="529"/>
        <v>Leenderbos, Groote Heide &amp; De Plateaux_H3130</v>
      </c>
      <c r="L6516" s="40">
        <f>VLOOKUP(D6516,DATA!A:F,5,FALSE)</f>
        <v>0</v>
      </c>
      <c r="M6516" s="41">
        <f>VLOOKUP(D6516,DATA!A:F,6,FALSE)</f>
        <v>3.5</v>
      </c>
      <c r="N6516" s="40">
        <f t="shared" si="530"/>
        <v>50</v>
      </c>
      <c r="O6516" s="40">
        <f t="shared" si="531"/>
        <v>50</v>
      </c>
      <c r="P6516" s="40">
        <f>J6516/10000*I6516</f>
        <v>9.2467633693400005E-4</v>
      </c>
      <c r="Q6516" s="40">
        <f>IF(AND(H6516&lt;&gt;"below",I6516&gt;=0.005),M6516*P6516,0)</f>
        <v>3.2363671792690002E-3</v>
      </c>
    </row>
    <row r="6517" spans="1:17" x14ac:dyDescent="0.3">
      <c r="A6517" s="29">
        <v>2288247</v>
      </c>
      <c r="B6517" s="1">
        <v>136</v>
      </c>
      <c r="C6517" s="1" t="s">
        <v>14</v>
      </c>
      <c r="D6517" s="1" t="s">
        <v>57</v>
      </c>
      <c r="E6517" s="1" t="s">
        <v>58</v>
      </c>
      <c r="F6517" s="47">
        <v>714</v>
      </c>
      <c r="G6517" s="34">
        <v>915.09</v>
      </c>
      <c r="H6517" s="1" t="s">
        <v>218</v>
      </c>
      <c r="I6517" s="34">
        <v>9.9263000000000007E-3</v>
      </c>
      <c r="J6517" s="34">
        <v>229.17389</v>
      </c>
      <c r="K6517" s="35" t="str">
        <f t="shared" si="529"/>
        <v>Leenderbos, Groote Heide &amp; De Plateaux_H3160</v>
      </c>
      <c r="L6517" s="36">
        <f>VLOOKUP(D6517,DATA!A:F,5,FALSE)</f>
        <v>1.0986712608830001E-2</v>
      </c>
      <c r="M6517" s="37">
        <f>VLOOKUP(D6517,DATA!A:F,6,FALSE)</f>
        <v>982</v>
      </c>
      <c r="N6517" s="36">
        <f t="shared" si="530"/>
        <v>32.407197974036478</v>
      </c>
      <c r="O6517" s="36">
        <f t="shared" si="531"/>
        <v>32.409586915045089</v>
      </c>
      <c r="P6517" s="36">
        <f t="shared" si="532"/>
        <v>2.3889410086113116E-3</v>
      </c>
      <c r="Q6517" s="36">
        <f t="shared" si="533"/>
        <v>5.4748290392397777E-3</v>
      </c>
    </row>
    <row r="6518" spans="1:17" x14ac:dyDescent="0.3">
      <c r="A6518" s="29">
        <v>2288247</v>
      </c>
      <c r="B6518" s="1">
        <v>136</v>
      </c>
      <c r="C6518" s="1" t="s">
        <v>14</v>
      </c>
      <c r="D6518" s="1" t="s">
        <v>53</v>
      </c>
      <c r="E6518" s="1" t="s">
        <v>54</v>
      </c>
      <c r="F6518" s="47">
        <v>714</v>
      </c>
      <c r="G6518" s="34">
        <v>915.09</v>
      </c>
      <c r="H6518" s="1" t="s">
        <v>218</v>
      </c>
      <c r="I6518" s="34">
        <v>9.9263000000000007E-3</v>
      </c>
      <c r="J6518" s="34">
        <v>3570.3708000000001</v>
      </c>
      <c r="K6518" s="35" t="str">
        <f t="shared" si="529"/>
        <v>Leenderbos, Groote Heide &amp; De Plateaux_H4030</v>
      </c>
      <c r="L6518" s="36">
        <f>VLOOKUP(D6518,DATA!A:F,5,FALSE)</f>
        <v>1.0986712608830001E-2</v>
      </c>
      <c r="M6518" s="37">
        <f>VLOOKUP(D6518,DATA!A:F,6,FALSE)</f>
        <v>982</v>
      </c>
      <c r="N6518" s="36">
        <f t="shared" si="530"/>
        <v>32.407197974036478</v>
      </c>
      <c r="O6518" s="36">
        <f t="shared" si="531"/>
        <v>32.409586915045089</v>
      </c>
      <c r="P6518" s="36">
        <f t="shared" si="532"/>
        <v>2.3889410086113116E-3</v>
      </c>
      <c r="Q6518" s="36">
        <f t="shared" si="533"/>
        <v>8.529405220068377E-2</v>
      </c>
    </row>
    <row r="6519" spans="1:17" x14ac:dyDescent="0.3">
      <c r="A6519" s="29">
        <v>2288248</v>
      </c>
      <c r="B6519" s="1">
        <v>136</v>
      </c>
      <c r="C6519" s="1" t="s">
        <v>14</v>
      </c>
      <c r="D6519" s="1" t="s">
        <v>57</v>
      </c>
      <c r="E6519" s="1" t="s">
        <v>58</v>
      </c>
      <c r="F6519" s="47">
        <v>714</v>
      </c>
      <c r="G6519" s="34">
        <v>908.52</v>
      </c>
      <c r="H6519" s="1" t="s">
        <v>218</v>
      </c>
      <c r="I6519" s="34">
        <v>9.8799999999999999E-3</v>
      </c>
      <c r="J6519" s="34">
        <v>7592.4520000000002</v>
      </c>
      <c r="K6519" s="35" t="str">
        <f t="shared" si="529"/>
        <v>Leenderbos, Groote Heide &amp; De Plateaux_H3160</v>
      </c>
      <c r="L6519" s="36">
        <f>VLOOKUP(D6519,DATA!A:F,5,FALSE)</f>
        <v>1.0986712608830001E-2</v>
      </c>
      <c r="M6519" s="37">
        <f>VLOOKUP(D6519,DATA!A:F,6,FALSE)</f>
        <v>982</v>
      </c>
      <c r="N6519" s="36">
        <f t="shared" si="530"/>
        <v>30.846537057231576</v>
      </c>
      <c r="O6519" s="36">
        <f t="shared" si="531"/>
        <v>30.848852606822128</v>
      </c>
      <c r="P6519" s="36">
        <f t="shared" si="532"/>
        <v>2.315549590552024E-3</v>
      </c>
      <c r="Q6519" s="36">
        <f t="shared" si="533"/>
        <v>0.17580699119885895</v>
      </c>
    </row>
    <row r="6520" spans="1:17" x14ac:dyDescent="0.3">
      <c r="A6520" s="29">
        <v>2288248</v>
      </c>
      <c r="B6520" s="1">
        <v>136</v>
      </c>
      <c r="C6520" s="1" t="s">
        <v>14</v>
      </c>
      <c r="D6520" s="1" t="s">
        <v>53</v>
      </c>
      <c r="E6520" s="1" t="s">
        <v>54</v>
      </c>
      <c r="F6520" s="47">
        <v>714</v>
      </c>
      <c r="G6520" s="34">
        <v>908.52</v>
      </c>
      <c r="H6520" s="1" t="s">
        <v>218</v>
      </c>
      <c r="I6520" s="34">
        <v>9.8799999999999999E-3</v>
      </c>
      <c r="J6520" s="34">
        <v>1337.1971000000001</v>
      </c>
      <c r="K6520" s="35" t="str">
        <f t="shared" si="529"/>
        <v>Leenderbos, Groote Heide &amp; De Plateaux_H4030</v>
      </c>
      <c r="L6520" s="36">
        <f>VLOOKUP(D6520,DATA!A:F,5,FALSE)</f>
        <v>1.0986712608830001E-2</v>
      </c>
      <c r="M6520" s="37">
        <f>VLOOKUP(D6520,DATA!A:F,6,FALSE)</f>
        <v>982</v>
      </c>
      <c r="N6520" s="36">
        <f t="shared" si="530"/>
        <v>30.846537057231576</v>
      </c>
      <c r="O6520" s="36">
        <f t="shared" si="531"/>
        <v>30.848852606822128</v>
      </c>
      <c r="P6520" s="36">
        <f t="shared" si="532"/>
        <v>2.315549590552024E-3</v>
      </c>
      <c r="Q6520" s="36">
        <f t="shared" si="533"/>
        <v>3.096346197392354E-2</v>
      </c>
    </row>
    <row r="6521" spans="1:17" x14ac:dyDescent="0.3">
      <c r="A6521" s="30">
        <v>2288284</v>
      </c>
      <c r="B6521" s="14">
        <v>137</v>
      </c>
      <c r="C6521" s="14" t="s">
        <v>30</v>
      </c>
      <c r="D6521" s="14" t="s">
        <v>55</v>
      </c>
      <c r="E6521" s="14" t="s">
        <v>56</v>
      </c>
      <c r="F6521" s="48">
        <v>500</v>
      </c>
      <c r="G6521" s="38">
        <v>1130.68</v>
      </c>
      <c r="H6521" s="14" t="s">
        <v>218</v>
      </c>
      <c r="I6521" s="38">
        <v>8.5251000000000007E-3</v>
      </c>
      <c r="J6521" s="38">
        <v>286.31889000000001</v>
      </c>
      <c r="K6521" s="39" t="str">
        <f t="shared" si="529"/>
        <v>Strabrechtse Heide &amp; Beuven_H3130</v>
      </c>
      <c r="L6521" s="40">
        <f>VLOOKUP(D6521,DATA!A:F,5,FALSE)</f>
        <v>0</v>
      </c>
      <c r="M6521" s="41">
        <f>VLOOKUP(D6521,DATA!A:F,6,FALSE)</f>
        <v>3.5</v>
      </c>
      <c r="N6521" s="40">
        <f t="shared" si="530"/>
        <v>50</v>
      </c>
      <c r="O6521" s="40">
        <f t="shared" si="531"/>
        <v>50</v>
      </c>
      <c r="P6521" s="40">
        <f>J6521/10000*I6521</f>
        <v>2.4408971691390003E-4</v>
      </c>
      <c r="Q6521" s="40">
        <f>IF(AND(H6521&lt;&gt;"below",I6521&gt;=0.005),M6521*P6521,0)</f>
        <v>8.5431400919865009E-4</v>
      </c>
    </row>
    <row r="6522" spans="1:17" x14ac:dyDescent="0.3">
      <c r="A6522" s="29">
        <v>2288284</v>
      </c>
      <c r="B6522" s="1">
        <v>137</v>
      </c>
      <c r="C6522" s="1" t="s">
        <v>30</v>
      </c>
      <c r="D6522" s="1" t="s">
        <v>57</v>
      </c>
      <c r="E6522" s="1" t="s">
        <v>58</v>
      </c>
      <c r="F6522" s="47">
        <v>714</v>
      </c>
      <c r="G6522" s="34">
        <v>1130.68</v>
      </c>
      <c r="H6522" s="1" t="s">
        <v>218</v>
      </c>
      <c r="I6522" s="34">
        <v>8.5251000000000007E-3</v>
      </c>
      <c r="J6522" s="34">
        <v>190.87925999999999</v>
      </c>
      <c r="K6522" s="35" t="str">
        <f t="shared" si="529"/>
        <v>Strabrechtse Heide &amp; Beuven_H3160</v>
      </c>
      <c r="L6522" s="36">
        <f>VLOOKUP(D6522,DATA!A:F,5,FALSE)</f>
        <v>1.0986712608830001E-2</v>
      </c>
      <c r="M6522" s="37">
        <f>VLOOKUP(D6522,DATA!A:F,6,FALSE)</f>
        <v>982</v>
      </c>
      <c r="N6522" s="36">
        <f t="shared" si="530"/>
        <v>83.664914525511065</v>
      </c>
      <c r="O6522" s="36">
        <f t="shared" si="531"/>
        <v>83.666194550167447</v>
      </c>
      <c r="P6522" s="36">
        <f t="shared" si="532"/>
        <v>1.2800246563813289E-3</v>
      </c>
      <c r="Q6522" s="36">
        <f t="shared" si="533"/>
        <v>2.4433015919182234E-3</v>
      </c>
    </row>
    <row r="6523" spans="1:17" x14ac:dyDescent="0.3">
      <c r="A6523" s="29">
        <v>2288284</v>
      </c>
      <c r="B6523" s="1">
        <v>137</v>
      </c>
      <c r="C6523" s="1" t="s">
        <v>30</v>
      </c>
      <c r="D6523" s="1" t="s">
        <v>41</v>
      </c>
      <c r="E6523" s="1" t="s">
        <v>42</v>
      </c>
      <c r="F6523" s="47">
        <v>1071</v>
      </c>
      <c r="G6523" s="34">
        <v>1130.68</v>
      </c>
      <c r="H6523" s="1" t="s">
        <v>218</v>
      </c>
      <c r="I6523" s="34">
        <v>8.5251000000000007E-3</v>
      </c>
      <c r="J6523" s="34">
        <v>1931.9604999999999</v>
      </c>
      <c r="K6523" s="35" t="str">
        <f t="shared" si="529"/>
        <v>Strabrechtse Heide &amp; Beuven_H4010A</v>
      </c>
      <c r="L6523" s="36">
        <f>VLOOKUP(D6523,DATA!A:F,5,FALSE)</f>
        <v>1.3726988247862192E-2</v>
      </c>
      <c r="M6523" s="37">
        <f>VLOOKUP(D6523,DATA!A:F,6,FALSE)</f>
        <v>1285.5</v>
      </c>
      <c r="N6523" s="36">
        <f t="shared" si="530"/>
        <v>10.667035985130987</v>
      </c>
      <c r="O6523" s="36">
        <f t="shared" si="531"/>
        <v>10.668151178652996</v>
      </c>
      <c r="P6523" s="36">
        <f t="shared" si="532"/>
        <v>1.1151935220095055E-3</v>
      </c>
      <c r="Q6523" s="36">
        <f t="shared" si="533"/>
        <v>2.1545098343782453E-2</v>
      </c>
    </row>
    <row r="6524" spans="1:17" x14ac:dyDescent="0.3">
      <c r="A6524" s="29">
        <v>2288284</v>
      </c>
      <c r="B6524" s="1">
        <v>137</v>
      </c>
      <c r="C6524" s="1" t="s">
        <v>30</v>
      </c>
      <c r="D6524" s="1" t="s">
        <v>53</v>
      </c>
      <c r="E6524" s="1" t="s">
        <v>54</v>
      </c>
      <c r="F6524" s="47">
        <v>714</v>
      </c>
      <c r="G6524" s="34">
        <v>1130.68</v>
      </c>
      <c r="H6524" s="1" t="s">
        <v>218</v>
      </c>
      <c r="I6524" s="34">
        <v>8.5251000000000007E-3</v>
      </c>
      <c r="J6524" s="34">
        <v>4188.5450000000001</v>
      </c>
      <c r="K6524" s="35" t="str">
        <f t="shared" si="529"/>
        <v>Strabrechtse Heide &amp; Beuven_H4030</v>
      </c>
      <c r="L6524" s="36">
        <f>VLOOKUP(D6524,DATA!A:F,5,FALSE)</f>
        <v>1.0986712608830001E-2</v>
      </c>
      <c r="M6524" s="37">
        <f>VLOOKUP(D6524,DATA!A:F,6,FALSE)</f>
        <v>982</v>
      </c>
      <c r="N6524" s="36">
        <f t="shared" si="530"/>
        <v>83.664914525511065</v>
      </c>
      <c r="O6524" s="36">
        <f t="shared" si="531"/>
        <v>83.666194550167447</v>
      </c>
      <c r="P6524" s="36">
        <f t="shared" si="532"/>
        <v>1.2800246563813289E-3</v>
      </c>
      <c r="Q6524" s="36">
        <f t="shared" si="533"/>
        <v>5.3614408743627336E-2</v>
      </c>
    </row>
    <row r="6525" spans="1:17" x14ac:dyDescent="0.3">
      <c r="A6525" s="29">
        <v>2288285</v>
      </c>
      <c r="B6525" s="1">
        <v>137</v>
      </c>
      <c r="C6525" s="1" t="s">
        <v>30</v>
      </c>
      <c r="D6525" s="1" t="s">
        <v>53</v>
      </c>
      <c r="E6525" s="1" t="s">
        <v>54</v>
      </c>
      <c r="F6525" s="47">
        <v>714</v>
      </c>
      <c r="G6525" s="34">
        <v>990.09</v>
      </c>
      <c r="H6525" s="1" t="s">
        <v>218</v>
      </c>
      <c r="I6525" s="34">
        <v>7.757E-3</v>
      </c>
      <c r="J6525" s="34">
        <v>7188.8823000000002</v>
      </c>
      <c r="K6525" s="35" t="str">
        <f t="shared" si="529"/>
        <v>Strabrechtse Heide &amp; Beuven_H4030</v>
      </c>
      <c r="L6525" s="36">
        <f>VLOOKUP(D6525,DATA!A:F,5,FALSE)</f>
        <v>1.0986712608830001E-2</v>
      </c>
      <c r="M6525" s="37">
        <f>VLOOKUP(D6525,DATA!A:F,6,FALSE)</f>
        <v>982</v>
      </c>
      <c r="N6525" s="36">
        <f t="shared" si="530"/>
        <v>52.220600903543861</v>
      </c>
      <c r="O6525" s="36">
        <f t="shared" si="531"/>
        <v>52.222727295310833</v>
      </c>
      <c r="P6525" s="36">
        <f t="shared" si="532"/>
        <v>2.1263917669713805E-3</v>
      </c>
      <c r="Q6525" s="36">
        <f t="shared" si="533"/>
        <v>0.15286380136446284</v>
      </c>
    </row>
    <row r="6526" spans="1:17" x14ac:dyDescent="0.3">
      <c r="A6526" s="29">
        <v>2288286</v>
      </c>
      <c r="B6526" s="1">
        <v>137</v>
      </c>
      <c r="C6526" s="1" t="s">
        <v>30</v>
      </c>
      <c r="D6526" s="1" t="s">
        <v>53</v>
      </c>
      <c r="E6526" s="1" t="s">
        <v>54</v>
      </c>
      <c r="F6526" s="47">
        <v>714</v>
      </c>
      <c r="G6526" s="34">
        <v>922.21</v>
      </c>
      <c r="H6526" s="1" t="s">
        <v>218</v>
      </c>
      <c r="I6526" s="34">
        <v>7.2459999999999998E-3</v>
      </c>
      <c r="J6526" s="34">
        <v>7579.9975999999997</v>
      </c>
      <c r="K6526" s="35" t="str">
        <f t="shared" si="529"/>
        <v>Strabrechtse Heide &amp; Beuven_H4030</v>
      </c>
      <c r="L6526" s="36">
        <f>VLOOKUP(D6526,DATA!A:F,5,FALSE)</f>
        <v>1.0986712608830001E-2</v>
      </c>
      <c r="M6526" s="37">
        <f>VLOOKUP(D6526,DATA!A:F,6,FALSE)</f>
        <v>982</v>
      </c>
      <c r="N6526" s="36">
        <f t="shared" si="530"/>
        <v>34.143732828093327</v>
      </c>
      <c r="O6526" s="36">
        <f t="shared" si="531"/>
        <v>34.145522937959157</v>
      </c>
      <c r="P6526" s="36">
        <f t="shared" si="532"/>
        <v>1.7901098658299475E-3</v>
      </c>
      <c r="Q6526" s="36">
        <f t="shared" si="533"/>
        <v>0.13569028486727322</v>
      </c>
    </row>
    <row r="6527" spans="1:17" x14ac:dyDescent="0.3">
      <c r="A6527" s="29">
        <v>2288287</v>
      </c>
      <c r="B6527" s="1">
        <v>137</v>
      </c>
      <c r="C6527" s="1" t="s">
        <v>30</v>
      </c>
      <c r="D6527" s="1" t="s">
        <v>53</v>
      </c>
      <c r="E6527" s="1" t="s">
        <v>54</v>
      </c>
      <c r="F6527" s="47">
        <v>714</v>
      </c>
      <c r="G6527" s="34">
        <v>966.29</v>
      </c>
      <c r="H6527" s="1" t="s">
        <v>218</v>
      </c>
      <c r="I6527" s="34">
        <v>7.4314999999999997E-3</v>
      </c>
      <c r="J6527" s="34">
        <v>8439.5079999999998</v>
      </c>
      <c r="K6527" s="35" t="str">
        <f t="shared" si="529"/>
        <v>Strabrechtse Heide &amp; Beuven_H4030</v>
      </c>
      <c r="L6527" s="36">
        <f>VLOOKUP(D6527,DATA!A:F,5,FALSE)</f>
        <v>1.0986712608830001E-2</v>
      </c>
      <c r="M6527" s="37">
        <f>VLOOKUP(D6527,DATA!A:F,6,FALSE)</f>
        <v>982</v>
      </c>
      <c r="N6527" s="36">
        <f t="shared" si="530"/>
        <v>45.695649299472151</v>
      </c>
      <c r="O6527" s="36">
        <f t="shared" si="531"/>
        <v>45.69767537322565</v>
      </c>
      <c r="P6527" s="36">
        <f t="shared" si="532"/>
        <v>2.0260737534982809E-3</v>
      </c>
      <c r="Q6527" s="36">
        <f t="shared" si="533"/>
        <v>0.17099065651238771</v>
      </c>
    </row>
    <row r="6528" spans="1:17" x14ac:dyDescent="0.3">
      <c r="A6528" s="29">
        <v>2288288</v>
      </c>
      <c r="B6528" s="1">
        <v>137</v>
      </c>
      <c r="C6528" s="1" t="s">
        <v>30</v>
      </c>
      <c r="D6528" s="1" t="s">
        <v>57</v>
      </c>
      <c r="E6528" s="1" t="s">
        <v>58</v>
      </c>
      <c r="F6528" s="47">
        <v>714</v>
      </c>
      <c r="G6528" s="34">
        <v>987.13</v>
      </c>
      <c r="H6528" s="1" t="s">
        <v>218</v>
      </c>
      <c r="I6528" s="34">
        <v>7.2407000000000001E-3</v>
      </c>
      <c r="J6528" s="34">
        <v>8718.3760000000002</v>
      </c>
      <c r="K6528" s="35" t="str">
        <f t="shared" si="529"/>
        <v>Strabrechtse Heide &amp; Beuven_H3160</v>
      </c>
      <c r="L6528" s="36">
        <f>VLOOKUP(D6528,DATA!A:F,5,FALSE)</f>
        <v>1.0986712608830001E-2</v>
      </c>
      <c r="M6528" s="37">
        <f>VLOOKUP(D6528,DATA!A:F,6,FALSE)</f>
        <v>982</v>
      </c>
      <c r="N6528" s="36">
        <f t="shared" si="530"/>
        <v>51.408673005966584</v>
      </c>
      <c r="O6528" s="36">
        <f t="shared" si="531"/>
        <v>51.410660212400643</v>
      </c>
      <c r="P6528" s="36">
        <f t="shared" si="532"/>
        <v>1.9872064340589191E-3</v>
      </c>
      <c r="Q6528" s="36">
        <f t="shared" si="533"/>
        <v>0.17325212881744864</v>
      </c>
    </row>
    <row r="6529" spans="1:17" x14ac:dyDescent="0.3">
      <c r="A6529" s="29">
        <v>2288289</v>
      </c>
      <c r="B6529" s="1">
        <v>137</v>
      </c>
      <c r="C6529" s="1" t="s">
        <v>30</v>
      </c>
      <c r="D6529" s="1" t="s">
        <v>53</v>
      </c>
      <c r="E6529" s="1" t="s">
        <v>54</v>
      </c>
      <c r="F6529" s="47">
        <v>714</v>
      </c>
      <c r="G6529" s="34">
        <v>932.47</v>
      </c>
      <c r="H6529" s="1" t="s">
        <v>218</v>
      </c>
      <c r="I6529" s="34">
        <v>6.8859999999999998E-3</v>
      </c>
      <c r="J6529" s="34">
        <v>410.92340000000002</v>
      </c>
      <c r="K6529" s="35" t="str">
        <f t="shared" si="529"/>
        <v>Strabrechtse Heide &amp; Beuven_H4030</v>
      </c>
      <c r="L6529" s="36">
        <f>VLOOKUP(D6529,DATA!A:F,5,FALSE)</f>
        <v>1.0986712608830001E-2</v>
      </c>
      <c r="M6529" s="37">
        <f>VLOOKUP(D6529,DATA!A:F,6,FALSE)</f>
        <v>982</v>
      </c>
      <c r="N6529" s="36">
        <f t="shared" si="530"/>
        <v>36.721763247942384</v>
      </c>
      <c r="O6529" s="36">
        <f t="shared" si="531"/>
        <v>36.723521240534218</v>
      </c>
      <c r="P6529" s="36">
        <f t="shared" si="532"/>
        <v>1.7579925918340678E-3</v>
      </c>
      <c r="Q6529" s="36">
        <f t="shared" si="533"/>
        <v>7.2240029301126737E-3</v>
      </c>
    </row>
    <row r="6530" spans="1:17" x14ac:dyDescent="0.3">
      <c r="A6530" s="29">
        <v>2288290</v>
      </c>
      <c r="B6530" s="1">
        <v>137</v>
      </c>
      <c r="C6530" s="1" t="s">
        <v>30</v>
      </c>
      <c r="D6530" s="1" t="s">
        <v>57</v>
      </c>
      <c r="E6530" s="1" t="s">
        <v>58</v>
      </c>
      <c r="F6530" s="47">
        <v>714</v>
      </c>
      <c r="G6530" s="34">
        <v>938.77</v>
      </c>
      <c r="H6530" s="1" t="s">
        <v>218</v>
      </c>
      <c r="I6530" s="34">
        <v>6.9300000000000004E-3</v>
      </c>
      <c r="J6530" s="34">
        <v>133.24767</v>
      </c>
      <c r="K6530" s="35" t="str">
        <f t="shared" si="529"/>
        <v>Strabrechtse Heide &amp; Beuven_H3160</v>
      </c>
      <c r="L6530" s="36">
        <f>VLOOKUP(D6530,DATA!A:F,5,FALSE)</f>
        <v>1.0986712608830001E-2</v>
      </c>
      <c r="M6530" s="37">
        <f>VLOOKUP(D6530,DATA!A:F,6,FALSE)</f>
        <v>982</v>
      </c>
      <c r="N6530" s="36">
        <f t="shared" si="530"/>
        <v>38.344399552786498</v>
      </c>
      <c r="O6530" s="36">
        <f t="shared" si="531"/>
        <v>38.346199581056325</v>
      </c>
      <c r="P6530" s="36">
        <f t="shared" si="532"/>
        <v>1.8000282698267256E-3</v>
      </c>
      <c r="Q6530" s="36">
        <f t="shared" si="533"/>
        <v>2.3984957288854252E-3</v>
      </c>
    </row>
    <row r="6531" spans="1:17" x14ac:dyDescent="0.3">
      <c r="A6531" s="29">
        <v>2288290</v>
      </c>
      <c r="B6531" s="1">
        <v>137</v>
      </c>
      <c r="C6531" s="1" t="s">
        <v>30</v>
      </c>
      <c r="D6531" s="1" t="s">
        <v>53</v>
      </c>
      <c r="E6531" s="1" t="s">
        <v>54</v>
      </c>
      <c r="F6531" s="47">
        <v>714</v>
      </c>
      <c r="G6531" s="34">
        <v>938.77</v>
      </c>
      <c r="H6531" s="1" t="s">
        <v>218</v>
      </c>
      <c r="I6531" s="34">
        <v>6.9300000000000004E-3</v>
      </c>
      <c r="J6531" s="34">
        <v>4738.9916999999996</v>
      </c>
      <c r="K6531" s="35" t="str">
        <f t="shared" ref="K6531:K6594" si="534">_xlfn.CONCAT(C6531,"_",D6531)</f>
        <v>Strabrechtse Heide &amp; Beuven_H4030</v>
      </c>
      <c r="L6531" s="36">
        <f>VLOOKUP(D6531,DATA!A:F,5,FALSE)</f>
        <v>1.0986712608830001E-2</v>
      </c>
      <c r="M6531" s="37">
        <f>VLOOKUP(D6531,DATA!A:F,6,FALSE)</f>
        <v>982</v>
      </c>
      <c r="N6531" s="36">
        <f t="shared" ref="N6531:N6594" si="535">100/(1+EXP(-L6531*(G6531-M6531)))</f>
        <v>38.344399552786498</v>
      </c>
      <c r="O6531" s="36">
        <f t="shared" ref="O6531:O6594" si="536">100/(1+EXP(-L6531*((G6531+I6531)-M6531)))</f>
        <v>38.346199581056325</v>
      </c>
      <c r="P6531" s="36">
        <f t="shared" ref="P6531:P6594" si="537">O6531-N6531</f>
        <v>1.8000282698267256E-3</v>
      </c>
      <c r="Q6531" s="36">
        <f t="shared" ref="Q6531:Q6594" si="538">IF(AND(H6531&lt;&gt;"below",I6531&gt;=0.005),J6531*P6531/100,0)</f>
        <v>8.5303190304742121E-2</v>
      </c>
    </row>
    <row r="6532" spans="1:17" x14ac:dyDescent="0.3">
      <c r="A6532" s="29">
        <v>2288291</v>
      </c>
      <c r="B6532" s="1">
        <v>137</v>
      </c>
      <c r="C6532" s="1" t="s">
        <v>30</v>
      </c>
      <c r="D6532" s="1" t="s">
        <v>53</v>
      </c>
      <c r="E6532" s="1" t="s">
        <v>54</v>
      </c>
      <c r="F6532" s="47">
        <v>714</v>
      </c>
      <c r="G6532" s="34">
        <v>961.36</v>
      </c>
      <c r="H6532" s="1" t="s">
        <v>218</v>
      </c>
      <c r="I6532" s="34">
        <v>7.1024E-3</v>
      </c>
      <c r="J6532" s="34">
        <v>9675.6849999999995</v>
      </c>
      <c r="K6532" s="35" t="str">
        <f t="shared" si="534"/>
        <v>Strabrechtse Heide &amp; Beuven_H4030</v>
      </c>
      <c r="L6532" s="36">
        <f>VLOOKUP(D6532,DATA!A:F,5,FALSE)</f>
        <v>1.0986712608830001E-2</v>
      </c>
      <c r="M6532" s="37">
        <f>VLOOKUP(D6532,DATA!A:F,6,FALSE)</f>
        <v>982</v>
      </c>
      <c r="N6532" s="36">
        <f t="shared" si="535"/>
        <v>44.35502557496833</v>
      </c>
      <c r="O6532" s="36">
        <f t="shared" si="536"/>
        <v>44.356951518661624</v>
      </c>
      <c r="P6532" s="36">
        <f t="shared" si="537"/>
        <v>1.9259436932941298E-3</v>
      </c>
      <c r="Q6532" s="36">
        <f t="shared" si="538"/>
        <v>0.18634824504050612</v>
      </c>
    </row>
    <row r="6533" spans="1:17" x14ac:dyDescent="0.3">
      <c r="A6533" s="29">
        <v>2288292</v>
      </c>
      <c r="B6533" s="1">
        <v>137</v>
      </c>
      <c r="C6533" s="1" t="s">
        <v>30</v>
      </c>
      <c r="D6533" s="1" t="s">
        <v>53</v>
      </c>
      <c r="E6533" s="1" t="s">
        <v>54</v>
      </c>
      <c r="F6533" s="47">
        <v>714</v>
      </c>
      <c r="G6533" s="34">
        <v>1059.1400000000001</v>
      </c>
      <c r="H6533" s="1" t="s">
        <v>218</v>
      </c>
      <c r="I6533" s="34">
        <v>7.6030999999999998E-3</v>
      </c>
      <c r="J6533" s="34">
        <v>5728.65</v>
      </c>
      <c r="K6533" s="35" t="str">
        <f t="shared" si="534"/>
        <v>Strabrechtse Heide &amp; Beuven_H4030</v>
      </c>
      <c r="L6533" s="36">
        <f>VLOOKUP(D6533,DATA!A:F,5,FALSE)</f>
        <v>1.0986712608830001E-2</v>
      </c>
      <c r="M6533" s="37">
        <f>VLOOKUP(D6533,DATA!A:F,6,FALSE)</f>
        <v>982</v>
      </c>
      <c r="N6533" s="36">
        <f t="shared" si="535"/>
        <v>70.004559957359717</v>
      </c>
      <c r="O6533" s="36">
        <f t="shared" si="536"/>
        <v>70.00631397023551</v>
      </c>
      <c r="P6533" s="36">
        <f t="shared" si="537"/>
        <v>1.7540128757929097E-3</v>
      </c>
      <c r="Q6533" s="36">
        <f t="shared" si="538"/>
        <v>0.10048125860911052</v>
      </c>
    </row>
    <row r="6534" spans="1:17" x14ac:dyDescent="0.3">
      <c r="A6534" s="29">
        <v>2288293</v>
      </c>
      <c r="B6534" s="1">
        <v>137</v>
      </c>
      <c r="C6534" s="1" t="s">
        <v>30</v>
      </c>
      <c r="D6534" s="1" t="s">
        <v>53</v>
      </c>
      <c r="E6534" s="1" t="s">
        <v>54</v>
      </c>
      <c r="F6534" s="47">
        <v>714</v>
      </c>
      <c r="G6534" s="34">
        <v>1083.0899999999999</v>
      </c>
      <c r="H6534" s="1" t="s">
        <v>218</v>
      </c>
      <c r="I6534" s="34">
        <v>7.5950000000000002E-3</v>
      </c>
      <c r="J6534" s="34">
        <v>8455.8109999999997</v>
      </c>
      <c r="K6534" s="35" t="str">
        <f t="shared" si="534"/>
        <v>Strabrechtse Heide &amp; Beuven_H4030</v>
      </c>
      <c r="L6534" s="36">
        <f>VLOOKUP(D6534,DATA!A:F,5,FALSE)</f>
        <v>1.0986712608830001E-2</v>
      </c>
      <c r="M6534" s="37">
        <f>VLOOKUP(D6534,DATA!A:F,6,FALSE)</f>
        <v>982</v>
      </c>
      <c r="N6534" s="36">
        <f t="shared" si="535"/>
        <v>75.224967111777616</v>
      </c>
      <c r="O6534" s="36">
        <f t="shared" si="536"/>
        <v>75.226522227267637</v>
      </c>
      <c r="P6534" s="36">
        <f t="shared" si="537"/>
        <v>1.555115490020853E-3</v>
      </c>
      <c r="Q6534" s="36">
        <f t="shared" si="538"/>
        <v>0.1314976266678872</v>
      </c>
    </row>
    <row r="6535" spans="1:17" x14ac:dyDescent="0.3">
      <c r="A6535" s="29">
        <v>2289775</v>
      </c>
      <c r="B6535" s="1">
        <v>136</v>
      </c>
      <c r="C6535" s="1" t="s">
        <v>14</v>
      </c>
      <c r="D6535" s="1" t="s">
        <v>41</v>
      </c>
      <c r="E6535" s="1" t="s">
        <v>42</v>
      </c>
      <c r="F6535" s="47">
        <v>1071</v>
      </c>
      <c r="G6535" s="34">
        <v>1169.1199999999999</v>
      </c>
      <c r="H6535" s="1" t="s">
        <v>218</v>
      </c>
      <c r="I6535" s="34">
        <v>1.25433E-2</v>
      </c>
      <c r="J6535" s="34">
        <v>914.18053999999995</v>
      </c>
      <c r="K6535" s="35" t="str">
        <f t="shared" si="534"/>
        <v>Leenderbos, Groote Heide &amp; De Plateaux_H4010A</v>
      </c>
      <c r="L6535" s="36">
        <f>VLOOKUP(D6535,DATA!A:F,5,FALSE)</f>
        <v>1.3726988247862192E-2</v>
      </c>
      <c r="M6535" s="37">
        <f>VLOOKUP(D6535,DATA!A:F,6,FALSE)</f>
        <v>1285.5</v>
      </c>
      <c r="N6535" s="36">
        <f t="shared" si="535"/>
        <v>16.832474980556999</v>
      </c>
      <c r="O6535" s="36">
        <f t="shared" si="536"/>
        <v>16.834885516591278</v>
      </c>
      <c r="P6535" s="36">
        <f t="shared" si="537"/>
        <v>2.4105360342794313E-3</v>
      </c>
      <c r="Q6535" s="36">
        <f t="shared" si="538"/>
        <v>2.2036651335070288E-2</v>
      </c>
    </row>
    <row r="6536" spans="1:17" x14ac:dyDescent="0.3">
      <c r="A6536" s="29">
        <v>2289775</v>
      </c>
      <c r="B6536" s="1">
        <v>136</v>
      </c>
      <c r="C6536" s="1" t="s">
        <v>14</v>
      </c>
      <c r="D6536" s="1" t="s">
        <v>53</v>
      </c>
      <c r="E6536" s="1" t="s">
        <v>54</v>
      </c>
      <c r="F6536" s="47">
        <v>714</v>
      </c>
      <c r="G6536" s="34">
        <v>1169.1199999999999</v>
      </c>
      <c r="H6536" s="1" t="s">
        <v>218</v>
      </c>
      <c r="I6536" s="34">
        <v>1.25433E-2</v>
      </c>
      <c r="J6536" s="34">
        <v>643.98266999999998</v>
      </c>
      <c r="K6536" s="35" t="str">
        <f t="shared" si="534"/>
        <v>Leenderbos, Groote Heide &amp; De Plateaux_H4030</v>
      </c>
      <c r="L6536" s="36">
        <f>VLOOKUP(D6536,DATA!A:F,5,FALSE)</f>
        <v>1.0986712608830001E-2</v>
      </c>
      <c r="M6536" s="37">
        <f>VLOOKUP(D6536,DATA!A:F,6,FALSE)</f>
        <v>982</v>
      </c>
      <c r="N6536" s="36">
        <f t="shared" si="535"/>
        <v>88.653575209890036</v>
      </c>
      <c r="O6536" s="36">
        <f t="shared" si="536"/>
        <v>88.654961364688916</v>
      </c>
      <c r="P6536" s="36">
        <f t="shared" si="537"/>
        <v>1.3861547988796019E-3</v>
      </c>
      <c r="Q6536" s="36">
        <f t="shared" si="538"/>
        <v>8.9265966841579909E-3</v>
      </c>
    </row>
    <row r="6537" spans="1:17" x14ac:dyDescent="0.3">
      <c r="A6537" s="29">
        <v>2289775</v>
      </c>
      <c r="B6537" s="1">
        <v>136</v>
      </c>
      <c r="C6537" s="1" t="s">
        <v>14</v>
      </c>
      <c r="D6537" s="1" t="s">
        <v>43</v>
      </c>
      <c r="E6537" s="1" t="s">
        <v>44</v>
      </c>
      <c r="F6537" s="47">
        <v>1071</v>
      </c>
      <c r="G6537" s="34">
        <v>1169.1199999999999</v>
      </c>
      <c r="H6537" s="1" t="s">
        <v>218</v>
      </c>
      <c r="I6537" s="34">
        <v>1.25433E-2</v>
      </c>
      <c r="J6537" s="34">
        <v>107.8807</v>
      </c>
      <c r="K6537" s="35" t="str">
        <f t="shared" si="534"/>
        <v>Leenderbos, Groote Heide &amp; De Plateaux_H7150</v>
      </c>
      <c r="L6537" s="36">
        <f>VLOOKUP(D6537,DATA!A:F,5,FALSE)</f>
        <v>1.3726988247862192E-2</v>
      </c>
      <c r="M6537" s="37">
        <f>VLOOKUP(D6537,DATA!A:F,6,FALSE)</f>
        <v>1285.5</v>
      </c>
      <c r="N6537" s="36">
        <f t="shared" si="535"/>
        <v>16.832474980556999</v>
      </c>
      <c r="O6537" s="36">
        <f t="shared" si="536"/>
        <v>16.834885516591278</v>
      </c>
      <c r="P6537" s="36">
        <f t="shared" si="537"/>
        <v>2.4105360342794313E-3</v>
      </c>
      <c r="Q6537" s="36">
        <f t="shared" si="538"/>
        <v>2.6005031475328905E-3</v>
      </c>
    </row>
    <row r="6538" spans="1:17" x14ac:dyDescent="0.3">
      <c r="A6538" s="29">
        <v>2289776</v>
      </c>
      <c r="B6538" s="1">
        <v>136</v>
      </c>
      <c r="C6538" s="1" t="s">
        <v>14</v>
      </c>
      <c r="D6538" s="1" t="s">
        <v>57</v>
      </c>
      <c r="E6538" s="1" t="s">
        <v>58</v>
      </c>
      <c r="F6538" s="47">
        <v>714</v>
      </c>
      <c r="G6538" s="34">
        <v>886.6</v>
      </c>
      <c r="H6538" s="1" t="s">
        <v>218</v>
      </c>
      <c r="I6538" s="34">
        <v>9.6825999999999995E-3</v>
      </c>
      <c r="J6538" s="34">
        <v>7938.2039999999997</v>
      </c>
      <c r="K6538" s="35" t="str">
        <f t="shared" si="534"/>
        <v>Leenderbos, Groote Heide &amp; De Plateaux_H3160</v>
      </c>
      <c r="L6538" s="36">
        <f>VLOOKUP(D6538,DATA!A:F,5,FALSE)</f>
        <v>1.0986712608830001E-2</v>
      </c>
      <c r="M6538" s="37">
        <f>VLOOKUP(D6538,DATA!A:F,6,FALSE)</f>
        <v>982</v>
      </c>
      <c r="N6538" s="36">
        <f t="shared" si="535"/>
        <v>25.958389580360269</v>
      </c>
      <c r="O6538" s="36">
        <f t="shared" si="536"/>
        <v>25.960434256196258</v>
      </c>
      <c r="P6538" s="36">
        <f t="shared" si="537"/>
        <v>2.0446758359895512E-3</v>
      </c>
      <c r="Q6538" s="36">
        <f t="shared" si="538"/>
        <v>0.16231053899955597</v>
      </c>
    </row>
    <row r="6539" spans="1:17" x14ac:dyDescent="0.3">
      <c r="A6539" s="29">
        <v>2289776</v>
      </c>
      <c r="B6539" s="1">
        <v>136</v>
      </c>
      <c r="C6539" s="1" t="s">
        <v>14</v>
      </c>
      <c r="D6539" s="1" t="s">
        <v>53</v>
      </c>
      <c r="E6539" s="1" t="s">
        <v>54</v>
      </c>
      <c r="F6539" s="47">
        <v>714</v>
      </c>
      <c r="G6539" s="34">
        <v>886.6</v>
      </c>
      <c r="H6539" s="1" t="s">
        <v>218</v>
      </c>
      <c r="I6539" s="34">
        <v>9.6825999999999995E-3</v>
      </c>
      <c r="J6539" s="34">
        <v>917.75616000000002</v>
      </c>
      <c r="K6539" s="35" t="str">
        <f t="shared" si="534"/>
        <v>Leenderbos, Groote Heide &amp; De Plateaux_H4030</v>
      </c>
      <c r="L6539" s="36">
        <f>VLOOKUP(D6539,DATA!A:F,5,FALSE)</f>
        <v>1.0986712608830001E-2</v>
      </c>
      <c r="M6539" s="37">
        <f>VLOOKUP(D6539,DATA!A:F,6,FALSE)</f>
        <v>982</v>
      </c>
      <c r="N6539" s="36">
        <f t="shared" si="535"/>
        <v>25.958389580360269</v>
      </c>
      <c r="O6539" s="36">
        <f t="shared" si="536"/>
        <v>25.960434256196258</v>
      </c>
      <c r="P6539" s="36">
        <f t="shared" si="537"/>
        <v>2.0446758359895512E-3</v>
      </c>
      <c r="Q6539" s="36">
        <f t="shared" si="538"/>
        <v>1.8765138436825604E-2</v>
      </c>
    </row>
    <row r="6540" spans="1:17" x14ac:dyDescent="0.3">
      <c r="A6540" s="29">
        <v>2289777</v>
      </c>
      <c r="B6540" s="1">
        <v>136</v>
      </c>
      <c r="C6540" s="1" t="s">
        <v>14</v>
      </c>
      <c r="D6540" s="1" t="s">
        <v>57</v>
      </c>
      <c r="E6540" s="1" t="s">
        <v>58</v>
      </c>
      <c r="F6540" s="47">
        <v>714</v>
      </c>
      <c r="G6540" s="34">
        <v>915.17</v>
      </c>
      <c r="H6540" s="1" t="s">
        <v>218</v>
      </c>
      <c r="I6540" s="34">
        <v>1.0011600000000001E-2</v>
      </c>
      <c r="J6540" s="34">
        <v>2767.6815999999999</v>
      </c>
      <c r="K6540" s="35" t="str">
        <f t="shared" si="534"/>
        <v>Leenderbos, Groote Heide &amp; De Plateaux_H3160</v>
      </c>
      <c r="L6540" s="36">
        <f>VLOOKUP(D6540,DATA!A:F,5,FALSE)</f>
        <v>1.0986712608830001E-2</v>
      </c>
      <c r="M6540" s="37">
        <f>VLOOKUP(D6540,DATA!A:F,6,FALSE)</f>
        <v>982</v>
      </c>
      <c r="N6540" s="36">
        <f t="shared" si="535"/>
        <v>32.426454006785619</v>
      </c>
      <c r="O6540" s="36">
        <f t="shared" si="536"/>
        <v>32.428864221964133</v>
      </c>
      <c r="P6540" s="36">
        <f t="shared" si="537"/>
        <v>2.4102151785143633E-3</v>
      </c>
      <c r="Q6540" s="36">
        <f t="shared" si="538"/>
        <v>6.670708201614918E-2</v>
      </c>
    </row>
    <row r="6541" spans="1:17" x14ac:dyDescent="0.3">
      <c r="A6541" s="29">
        <v>2289777</v>
      </c>
      <c r="B6541" s="1">
        <v>136</v>
      </c>
      <c r="C6541" s="1" t="s">
        <v>14</v>
      </c>
      <c r="D6541" s="1" t="s">
        <v>53</v>
      </c>
      <c r="E6541" s="1" t="s">
        <v>54</v>
      </c>
      <c r="F6541" s="47">
        <v>714</v>
      </c>
      <c r="G6541" s="34">
        <v>915.17</v>
      </c>
      <c r="H6541" s="1" t="s">
        <v>218</v>
      </c>
      <c r="I6541" s="34">
        <v>1.0011600000000001E-2</v>
      </c>
      <c r="J6541" s="34">
        <v>179.66888</v>
      </c>
      <c r="K6541" s="35" t="str">
        <f t="shared" si="534"/>
        <v>Leenderbos, Groote Heide &amp; De Plateaux_H4030</v>
      </c>
      <c r="L6541" s="36">
        <f>VLOOKUP(D6541,DATA!A:F,5,FALSE)</f>
        <v>1.0986712608830001E-2</v>
      </c>
      <c r="M6541" s="37">
        <f>VLOOKUP(D6541,DATA!A:F,6,FALSE)</f>
        <v>982</v>
      </c>
      <c r="N6541" s="36">
        <f t="shared" si="535"/>
        <v>32.426454006785619</v>
      </c>
      <c r="O6541" s="36">
        <f t="shared" si="536"/>
        <v>32.428864221964133</v>
      </c>
      <c r="P6541" s="36">
        <f t="shared" si="537"/>
        <v>2.4102151785143633E-3</v>
      </c>
      <c r="Q6541" s="36">
        <f t="shared" si="538"/>
        <v>4.3304066168267574E-3</v>
      </c>
    </row>
    <row r="6542" spans="1:17" x14ac:dyDescent="0.3">
      <c r="A6542" s="30">
        <v>2289812</v>
      </c>
      <c r="B6542" s="14">
        <v>137</v>
      </c>
      <c r="C6542" s="14" t="s">
        <v>30</v>
      </c>
      <c r="D6542" s="14" t="s">
        <v>55</v>
      </c>
      <c r="E6542" s="14" t="s">
        <v>56</v>
      </c>
      <c r="F6542" s="48">
        <v>500</v>
      </c>
      <c r="G6542" s="38">
        <v>1135.52</v>
      </c>
      <c r="H6542" s="14" t="s">
        <v>218</v>
      </c>
      <c r="I6542" s="38">
        <v>8.4968999999999999E-3</v>
      </c>
      <c r="J6542" s="38">
        <v>1.3981641600000001</v>
      </c>
      <c r="K6542" s="39" t="str">
        <f t="shared" si="534"/>
        <v>Strabrechtse Heide &amp; Beuven_H3130</v>
      </c>
      <c r="L6542" s="40">
        <f>VLOOKUP(D6542,DATA!A:F,5,FALSE)</f>
        <v>0</v>
      </c>
      <c r="M6542" s="41">
        <f>VLOOKUP(D6542,DATA!A:F,6,FALSE)</f>
        <v>3.5</v>
      </c>
      <c r="N6542" s="40">
        <f t="shared" si="535"/>
        <v>50</v>
      </c>
      <c r="O6542" s="40">
        <f t="shared" si="536"/>
        <v>50</v>
      </c>
      <c r="P6542" s="40">
        <f>J6542/10000*I6542</f>
        <v>1.1880061051104001E-6</v>
      </c>
      <c r="Q6542" s="40">
        <f>IF(AND(H6542&lt;&gt;"below",I6542&gt;=0.005),M6542*P6542,0)</f>
        <v>4.1580213678864004E-6</v>
      </c>
    </row>
    <row r="6543" spans="1:17" x14ac:dyDescent="0.3">
      <c r="A6543" s="29">
        <v>2289812</v>
      </c>
      <c r="B6543" s="1">
        <v>137</v>
      </c>
      <c r="C6543" s="1" t="s">
        <v>30</v>
      </c>
      <c r="D6543" s="1" t="s">
        <v>57</v>
      </c>
      <c r="E6543" s="1" t="s">
        <v>58</v>
      </c>
      <c r="F6543" s="47">
        <v>714</v>
      </c>
      <c r="G6543" s="34">
        <v>1135.52</v>
      </c>
      <c r="H6543" s="1" t="s">
        <v>218</v>
      </c>
      <c r="I6543" s="34">
        <v>8.4968999999999999E-3</v>
      </c>
      <c r="J6543" s="34">
        <v>0.93210943999999996</v>
      </c>
      <c r="K6543" s="35" t="str">
        <f t="shared" si="534"/>
        <v>Strabrechtse Heide &amp; Beuven_H3160</v>
      </c>
      <c r="L6543" s="36">
        <f>VLOOKUP(D6543,DATA!A:F,5,FALSE)</f>
        <v>1.0986712608830001E-2</v>
      </c>
      <c r="M6543" s="37">
        <f>VLOOKUP(D6543,DATA!A:F,6,FALSE)</f>
        <v>982</v>
      </c>
      <c r="N6543" s="36">
        <f t="shared" si="535"/>
        <v>84.378706421877851</v>
      </c>
      <c r="O6543" s="36">
        <f t="shared" si="536"/>
        <v>84.379936872501531</v>
      </c>
      <c r="P6543" s="36">
        <f t="shared" si="537"/>
        <v>1.2304506236802126E-3</v>
      </c>
      <c r="Q6543" s="36">
        <f t="shared" si="538"/>
        <v>1.1469146417862138E-5</v>
      </c>
    </row>
    <row r="6544" spans="1:17" x14ac:dyDescent="0.3">
      <c r="A6544" s="29">
        <v>2289812</v>
      </c>
      <c r="B6544" s="1">
        <v>137</v>
      </c>
      <c r="C6544" s="1" t="s">
        <v>30</v>
      </c>
      <c r="D6544" s="1" t="s">
        <v>41</v>
      </c>
      <c r="E6544" s="1" t="s">
        <v>42</v>
      </c>
      <c r="F6544" s="47">
        <v>1071</v>
      </c>
      <c r="G6544" s="34">
        <v>1135.52</v>
      </c>
      <c r="H6544" s="1" t="s">
        <v>218</v>
      </c>
      <c r="I6544" s="34">
        <v>8.4968999999999999E-3</v>
      </c>
      <c r="J6544" s="34">
        <v>1190.1641999999999</v>
      </c>
      <c r="K6544" s="35" t="str">
        <f t="shared" si="534"/>
        <v>Strabrechtse Heide &amp; Beuven_H4010A</v>
      </c>
      <c r="L6544" s="36">
        <f>VLOOKUP(D6544,DATA!A:F,5,FALSE)</f>
        <v>1.3726988247862192E-2</v>
      </c>
      <c r="M6544" s="37">
        <f>VLOOKUP(D6544,DATA!A:F,6,FALSE)</f>
        <v>1285.5</v>
      </c>
      <c r="N6544" s="36">
        <f t="shared" si="535"/>
        <v>11.316884546215563</v>
      </c>
      <c r="O6544" s="36">
        <f t="shared" si="536"/>
        <v>11.318055185759919</v>
      </c>
      <c r="P6544" s="36">
        <f t="shared" si="537"/>
        <v>1.1706395443553674E-3</v>
      </c>
      <c r="Q6544" s="36">
        <f t="shared" si="538"/>
        <v>1.3932532767960703E-2</v>
      </c>
    </row>
    <row r="6545" spans="1:17" x14ac:dyDescent="0.3">
      <c r="A6545" s="29">
        <v>2289812</v>
      </c>
      <c r="B6545" s="1">
        <v>137</v>
      </c>
      <c r="C6545" s="1" t="s">
        <v>30</v>
      </c>
      <c r="D6545" s="1" t="s">
        <v>53</v>
      </c>
      <c r="E6545" s="1" t="s">
        <v>54</v>
      </c>
      <c r="F6545" s="47">
        <v>714</v>
      </c>
      <c r="G6545" s="34">
        <v>1135.52</v>
      </c>
      <c r="H6545" s="1" t="s">
        <v>218</v>
      </c>
      <c r="I6545" s="34">
        <v>8.4968999999999999E-3</v>
      </c>
      <c r="J6545" s="34">
        <v>5257.335</v>
      </c>
      <c r="K6545" s="35" t="str">
        <f t="shared" si="534"/>
        <v>Strabrechtse Heide &amp; Beuven_H4030</v>
      </c>
      <c r="L6545" s="36">
        <f>VLOOKUP(D6545,DATA!A:F,5,FALSE)</f>
        <v>1.0986712608830001E-2</v>
      </c>
      <c r="M6545" s="37">
        <f>VLOOKUP(D6545,DATA!A:F,6,FALSE)</f>
        <v>982</v>
      </c>
      <c r="N6545" s="36">
        <f t="shared" si="535"/>
        <v>84.378706421877851</v>
      </c>
      <c r="O6545" s="36">
        <f t="shared" si="536"/>
        <v>84.379936872501531</v>
      </c>
      <c r="P6545" s="36">
        <f t="shared" si="537"/>
        <v>1.2304506236802126E-3</v>
      </c>
      <c r="Q6545" s="36">
        <f t="shared" si="538"/>
        <v>6.468891129645811E-2</v>
      </c>
    </row>
    <row r="6546" spans="1:17" x14ac:dyDescent="0.3">
      <c r="A6546" s="29">
        <v>2289813</v>
      </c>
      <c r="B6546" s="1">
        <v>137</v>
      </c>
      <c r="C6546" s="1" t="s">
        <v>30</v>
      </c>
      <c r="D6546" s="1" t="s">
        <v>53</v>
      </c>
      <c r="E6546" s="1" t="s">
        <v>54</v>
      </c>
      <c r="F6546" s="47">
        <v>714</v>
      </c>
      <c r="G6546" s="34">
        <v>1008.87</v>
      </c>
      <c r="H6546" s="1" t="s">
        <v>218</v>
      </c>
      <c r="I6546" s="34">
        <v>7.9489999999999995E-3</v>
      </c>
      <c r="J6546" s="34">
        <v>6983.8813</v>
      </c>
      <c r="K6546" s="35" t="str">
        <f t="shared" si="534"/>
        <v>Strabrechtse Heide &amp; Beuven_H4030</v>
      </c>
      <c r="L6546" s="36">
        <f>VLOOKUP(D6546,DATA!A:F,5,FALSE)</f>
        <v>1.0986712608830001E-2</v>
      </c>
      <c r="M6546" s="37">
        <f>VLOOKUP(D6546,DATA!A:F,6,FALSE)</f>
        <v>982</v>
      </c>
      <c r="N6546" s="36">
        <f t="shared" si="535"/>
        <v>57.327187206789787</v>
      </c>
      <c r="O6546" s="36">
        <f t="shared" si="536"/>
        <v>57.329323640322301</v>
      </c>
      <c r="P6546" s="36">
        <f t="shared" si="537"/>
        <v>2.1364335325131378E-3</v>
      </c>
      <c r="Q6546" s="36">
        <f t="shared" si="538"/>
        <v>0.14920598196411444</v>
      </c>
    </row>
    <row r="6547" spans="1:17" x14ac:dyDescent="0.3">
      <c r="A6547" s="29">
        <v>2289814</v>
      </c>
      <c r="B6547" s="1">
        <v>137</v>
      </c>
      <c r="C6547" s="1" t="s">
        <v>30</v>
      </c>
      <c r="D6547" s="1" t="s">
        <v>53</v>
      </c>
      <c r="E6547" s="1" t="s">
        <v>54</v>
      </c>
      <c r="F6547" s="47">
        <v>714</v>
      </c>
      <c r="G6547" s="34">
        <v>914.92</v>
      </c>
      <c r="H6547" s="1" t="s">
        <v>218</v>
      </c>
      <c r="I6547" s="34">
        <v>7.2608000000000004E-3</v>
      </c>
      <c r="J6547" s="34">
        <v>246.95517000000001</v>
      </c>
      <c r="K6547" s="35" t="str">
        <f t="shared" si="534"/>
        <v>Strabrechtse Heide &amp; Beuven_H4030</v>
      </c>
      <c r="L6547" s="36">
        <f>VLOOKUP(D6547,DATA!A:F,5,FALSE)</f>
        <v>1.0986712608830001E-2</v>
      </c>
      <c r="M6547" s="37">
        <f>VLOOKUP(D6547,DATA!A:F,6,FALSE)</f>
        <v>982</v>
      </c>
      <c r="N6547" s="36">
        <f t="shared" si="535"/>
        <v>32.366298680018446</v>
      </c>
      <c r="O6547" s="36">
        <f t="shared" si="536"/>
        <v>32.36804496267316</v>
      </c>
      <c r="P6547" s="36">
        <f t="shared" si="537"/>
        <v>1.7462826547145482E-3</v>
      </c>
      <c r="Q6547" s="36">
        <f t="shared" si="538"/>
        <v>4.312535298630826E-3</v>
      </c>
    </row>
    <row r="6548" spans="1:17" x14ac:dyDescent="0.3">
      <c r="A6548" s="29">
        <v>2289815</v>
      </c>
      <c r="B6548" s="1">
        <v>137</v>
      </c>
      <c r="C6548" s="1" t="s">
        <v>30</v>
      </c>
      <c r="D6548" s="1" t="s">
        <v>53</v>
      </c>
      <c r="E6548" s="1" t="s">
        <v>54</v>
      </c>
      <c r="F6548" s="47">
        <v>714</v>
      </c>
      <c r="G6548" s="34">
        <v>936.29</v>
      </c>
      <c r="H6548" s="1" t="s">
        <v>218</v>
      </c>
      <c r="I6548" s="34">
        <v>7.2509999999999996E-3</v>
      </c>
      <c r="J6548" s="34">
        <v>4075.0165999999999</v>
      </c>
      <c r="K6548" s="35" t="str">
        <f t="shared" si="534"/>
        <v>Strabrechtse Heide &amp; Beuven_H4030</v>
      </c>
      <c r="L6548" s="36">
        <f>VLOOKUP(D6548,DATA!A:F,5,FALSE)</f>
        <v>1.0986712608830001E-2</v>
      </c>
      <c r="M6548" s="37">
        <f>VLOOKUP(D6548,DATA!A:F,6,FALSE)</f>
        <v>982</v>
      </c>
      <c r="N6548" s="36">
        <f t="shared" si="535"/>
        <v>37.702318157696972</v>
      </c>
      <c r="O6548" s="36">
        <f t="shared" si="536"/>
        <v>37.704189313127792</v>
      </c>
      <c r="P6548" s="36">
        <f t="shared" si="537"/>
        <v>1.8711554308197265E-3</v>
      </c>
      <c r="Q6548" s="36">
        <f t="shared" si="538"/>
        <v>7.6249894417705369E-2</v>
      </c>
    </row>
    <row r="6549" spans="1:17" x14ac:dyDescent="0.3">
      <c r="A6549" s="29">
        <v>2289816</v>
      </c>
      <c r="B6549" s="1">
        <v>137</v>
      </c>
      <c r="C6549" s="1" t="s">
        <v>30</v>
      </c>
      <c r="D6549" s="1" t="s">
        <v>57</v>
      </c>
      <c r="E6549" s="1" t="s">
        <v>58</v>
      </c>
      <c r="F6549" s="47">
        <v>714</v>
      </c>
      <c r="G6549" s="34">
        <v>1072.82</v>
      </c>
      <c r="H6549" s="1" t="s">
        <v>218</v>
      </c>
      <c r="I6549" s="34">
        <v>7.9384E-3</v>
      </c>
      <c r="J6549" s="34">
        <v>1970.2356</v>
      </c>
      <c r="K6549" s="35" t="str">
        <f t="shared" si="534"/>
        <v>Strabrechtse Heide &amp; Beuven_H3160</v>
      </c>
      <c r="L6549" s="36">
        <f>VLOOKUP(D6549,DATA!A:F,5,FALSE)</f>
        <v>1.0986712608830001E-2</v>
      </c>
      <c r="M6549" s="37">
        <f>VLOOKUP(D6549,DATA!A:F,6,FALSE)</f>
        <v>982</v>
      </c>
      <c r="N6549" s="36">
        <f t="shared" si="535"/>
        <v>73.062841817289538</v>
      </c>
      <c r="O6549" s="36">
        <f t="shared" si="536"/>
        <v>73.064558303598375</v>
      </c>
      <c r="P6549" s="36">
        <f t="shared" si="537"/>
        <v>1.7164863088368065E-3</v>
      </c>
      <c r="Q6549" s="36">
        <f t="shared" si="538"/>
        <v>3.3818824325828709E-2</v>
      </c>
    </row>
    <row r="6550" spans="1:17" x14ac:dyDescent="0.3">
      <c r="A6550" s="29">
        <v>2289816</v>
      </c>
      <c r="B6550" s="1">
        <v>137</v>
      </c>
      <c r="C6550" s="1" t="s">
        <v>30</v>
      </c>
      <c r="D6550" s="1" t="s">
        <v>41</v>
      </c>
      <c r="E6550" s="1" t="s">
        <v>42</v>
      </c>
      <c r="F6550" s="47">
        <v>1071</v>
      </c>
      <c r="G6550" s="34">
        <v>1072.82</v>
      </c>
      <c r="H6550" s="1" t="s">
        <v>218</v>
      </c>
      <c r="I6550" s="34">
        <v>7.9384E-3</v>
      </c>
      <c r="J6550" s="34">
        <v>3171.0495999999998</v>
      </c>
      <c r="K6550" s="35" t="str">
        <f t="shared" si="534"/>
        <v>Strabrechtse Heide &amp; Beuven_H4010A</v>
      </c>
      <c r="L6550" s="36">
        <f>VLOOKUP(D6550,DATA!A:F,5,FALSE)</f>
        <v>1.3726988247862192E-2</v>
      </c>
      <c r="M6550" s="37">
        <f>VLOOKUP(D6550,DATA!A:F,6,FALSE)</f>
        <v>1285.5</v>
      </c>
      <c r="N6550" s="36">
        <f t="shared" si="535"/>
        <v>5.1200128035876906</v>
      </c>
      <c r="O6550" s="36">
        <f t="shared" si="536"/>
        <v>5.1205421928696211</v>
      </c>
      <c r="P6550" s="36">
        <f t="shared" si="537"/>
        <v>5.2938928193047019E-4</v>
      </c>
      <c r="Q6550" s="36">
        <f t="shared" si="538"/>
        <v>1.6787196707099047E-2</v>
      </c>
    </row>
    <row r="6551" spans="1:17" x14ac:dyDescent="0.3">
      <c r="A6551" s="29">
        <v>2289817</v>
      </c>
      <c r="B6551" s="1">
        <v>137</v>
      </c>
      <c r="C6551" s="1" t="s">
        <v>30</v>
      </c>
      <c r="D6551" s="1" t="s">
        <v>57</v>
      </c>
      <c r="E6551" s="1" t="s">
        <v>58</v>
      </c>
      <c r="F6551" s="47">
        <v>714</v>
      </c>
      <c r="G6551" s="34">
        <v>942.29</v>
      </c>
      <c r="H6551" s="1" t="s">
        <v>218</v>
      </c>
      <c r="I6551" s="34">
        <v>6.9848000000000002E-3</v>
      </c>
      <c r="J6551" s="34">
        <v>876.5027</v>
      </c>
      <c r="K6551" s="35" t="str">
        <f t="shared" si="534"/>
        <v>Strabrechtse Heide &amp; Beuven_H3160</v>
      </c>
      <c r="L6551" s="36">
        <f>VLOOKUP(D6551,DATA!A:F,5,FALSE)</f>
        <v>1.0986712608830001E-2</v>
      </c>
      <c r="M6551" s="37">
        <f>VLOOKUP(D6551,DATA!A:F,6,FALSE)</f>
        <v>982</v>
      </c>
      <c r="N6551" s="36">
        <f t="shared" si="535"/>
        <v>39.26271646405182</v>
      </c>
      <c r="O6551" s="36">
        <f t="shared" si="536"/>
        <v>39.264546505920727</v>
      </c>
      <c r="P6551" s="36">
        <f t="shared" si="537"/>
        <v>1.8300418689065623E-3</v>
      </c>
      <c r="Q6551" s="36">
        <f t="shared" si="538"/>
        <v>1.6040366392096481E-2</v>
      </c>
    </row>
    <row r="6552" spans="1:17" x14ac:dyDescent="0.3">
      <c r="A6552" s="29">
        <v>2289817</v>
      </c>
      <c r="B6552" s="1">
        <v>137</v>
      </c>
      <c r="C6552" s="1" t="s">
        <v>30</v>
      </c>
      <c r="D6552" s="1" t="s">
        <v>53</v>
      </c>
      <c r="E6552" s="1" t="s">
        <v>54</v>
      </c>
      <c r="F6552" s="47">
        <v>714</v>
      </c>
      <c r="G6552" s="34">
        <v>942.29</v>
      </c>
      <c r="H6552" s="1" t="s">
        <v>218</v>
      </c>
      <c r="I6552" s="34">
        <v>6.9848000000000002E-3</v>
      </c>
      <c r="J6552" s="34">
        <v>6566.7330000000002</v>
      </c>
      <c r="K6552" s="35" t="str">
        <f t="shared" si="534"/>
        <v>Strabrechtse Heide &amp; Beuven_H4030</v>
      </c>
      <c r="L6552" s="36">
        <f>VLOOKUP(D6552,DATA!A:F,5,FALSE)</f>
        <v>1.0986712608830001E-2</v>
      </c>
      <c r="M6552" s="37">
        <f>VLOOKUP(D6552,DATA!A:F,6,FALSE)</f>
        <v>982</v>
      </c>
      <c r="N6552" s="36">
        <f t="shared" si="535"/>
        <v>39.26271646405182</v>
      </c>
      <c r="O6552" s="36">
        <f t="shared" si="536"/>
        <v>39.264546505920727</v>
      </c>
      <c r="P6552" s="36">
        <f t="shared" si="537"/>
        <v>1.8300418689065623E-3</v>
      </c>
      <c r="Q6552" s="36">
        <f t="shared" si="538"/>
        <v>0.12017396331930398</v>
      </c>
    </row>
    <row r="6553" spans="1:17" x14ac:dyDescent="0.3">
      <c r="A6553" s="29">
        <v>2289818</v>
      </c>
      <c r="B6553" s="1">
        <v>137</v>
      </c>
      <c r="C6553" s="1" t="s">
        <v>30</v>
      </c>
      <c r="D6553" s="1" t="s">
        <v>57</v>
      </c>
      <c r="E6553" s="1" t="s">
        <v>58</v>
      </c>
      <c r="F6553" s="47">
        <v>714</v>
      </c>
      <c r="G6553" s="34">
        <v>935.92</v>
      </c>
      <c r="H6553" s="1" t="s">
        <v>218</v>
      </c>
      <c r="I6553" s="34">
        <v>6.9524000000000001E-3</v>
      </c>
      <c r="J6553" s="34">
        <v>4488.2209999999995</v>
      </c>
      <c r="K6553" s="35" t="str">
        <f t="shared" si="534"/>
        <v>Strabrechtse Heide &amp; Beuven_H3160</v>
      </c>
      <c r="L6553" s="36">
        <f>VLOOKUP(D6553,DATA!A:F,5,FALSE)</f>
        <v>1.0986712608830001E-2</v>
      </c>
      <c r="M6553" s="37">
        <f>VLOOKUP(D6553,DATA!A:F,6,FALSE)</f>
        <v>982</v>
      </c>
      <c r="N6553" s="36">
        <f t="shared" si="535"/>
        <v>37.606886651859888</v>
      </c>
      <c r="O6553" s="36">
        <f t="shared" si="536"/>
        <v>37.608678951693079</v>
      </c>
      <c r="P6553" s="36">
        <f t="shared" si="537"/>
        <v>1.7922998331911799E-3</v>
      </c>
      <c r="Q6553" s="36">
        <f t="shared" si="538"/>
        <v>8.0442377496251508E-2</v>
      </c>
    </row>
    <row r="6554" spans="1:17" x14ac:dyDescent="0.3">
      <c r="A6554" s="29">
        <v>2289818</v>
      </c>
      <c r="B6554" s="1">
        <v>137</v>
      </c>
      <c r="C6554" s="1" t="s">
        <v>30</v>
      </c>
      <c r="D6554" s="1" t="s">
        <v>53</v>
      </c>
      <c r="E6554" s="1" t="s">
        <v>54</v>
      </c>
      <c r="F6554" s="47">
        <v>714</v>
      </c>
      <c r="G6554" s="34">
        <v>935.92</v>
      </c>
      <c r="H6554" s="1" t="s">
        <v>218</v>
      </c>
      <c r="I6554" s="34">
        <v>6.9524000000000001E-3</v>
      </c>
      <c r="J6554" s="34">
        <v>304.82490000000001</v>
      </c>
      <c r="K6554" s="35" t="str">
        <f t="shared" si="534"/>
        <v>Strabrechtse Heide &amp; Beuven_H4030</v>
      </c>
      <c r="L6554" s="36">
        <f>VLOOKUP(D6554,DATA!A:F,5,FALSE)</f>
        <v>1.0986712608830001E-2</v>
      </c>
      <c r="M6554" s="37">
        <f>VLOOKUP(D6554,DATA!A:F,6,FALSE)</f>
        <v>982</v>
      </c>
      <c r="N6554" s="36">
        <f t="shared" si="535"/>
        <v>37.606886651859888</v>
      </c>
      <c r="O6554" s="36">
        <f t="shared" si="536"/>
        <v>37.608678951693079</v>
      </c>
      <c r="P6554" s="36">
        <f t="shared" si="537"/>
        <v>1.7922998331911799E-3</v>
      </c>
      <c r="Q6554" s="36">
        <f t="shared" si="538"/>
        <v>5.463376174225181E-3</v>
      </c>
    </row>
    <row r="6555" spans="1:17" x14ac:dyDescent="0.3">
      <c r="A6555" s="29">
        <v>2289819</v>
      </c>
      <c r="B6555" s="1">
        <v>137</v>
      </c>
      <c r="C6555" s="1" t="s">
        <v>30</v>
      </c>
      <c r="D6555" s="1" t="s">
        <v>53</v>
      </c>
      <c r="E6555" s="1" t="s">
        <v>54</v>
      </c>
      <c r="F6555" s="47">
        <v>714</v>
      </c>
      <c r="G6555" s="34">
        <v>947.11</v>
      </c>
      <c r="H6555" s="1" t="s">
        <v>218</v>
      </c>
      <c r="I6555" s="34">
        <v>7.0787000000000003E-3</v>
      </c>
      <c r="J6555" s="34">
        <v>9242.5460000000003</v>
      </c>
      <c r="K6555" s="35" t="str">
        <f t="shared" si="534"/>
        <v>Strabrechtse Heide &amp; Beuven_H4030</v>
      </c>
      <c r="L6555" s="36">
        <f>VLOOKUP(D6555,DATA!A:F,5,FALSE)</f>
        <v>1.0986712608830001E-2</v>
      </c>
      <c r="M6555" s="37">
        <f>VLOOKUP(D6555,DATA!A:F,6,FALSE)</f>
        <v>982</v>
      </c>
      <c r="N6555" s="36">
        <f t="shared" si="535"/>
        <v>40.532486031164602</v>
      </c>
      <c r="O6555" s="36">
        <f t="shared" si="536"/>
        <v>40.534360626335307</v>
      </c>
      <c r="P6555" s="36">
        <f t="shared" si="537"/>
        <v>1.8745951707046515E-3</v>
      </c>
      <c r="Q6555" s="36">
        <f t="shared" si="538"/>
        <v>0.17326032096615596</v>
      </c>
    </row>
    <row r="6556" spans="1:17" x14ac:dyDescent="0.3">
      <c r="A6556" s="29">
        <v>2289820</v>
      </c>
      <c r="B6556" s="1">
        <v>137</v>
      </c>
      <c r="C6556" s="1" t="s">
        <v>30</v>
      </c>
      <c r="D6556" s="1" t="s">
        <v>53</v>
      </c>
      <c r="E6556" s="1" t="s">
        <v>54</v>
      </c>
      <c r="F6556" s="47">
        <v>714</v>
      </c>
      <c r="G6556" s="34">
        <v>946.36</v>
      </c>
      <c r="H6556" s="1" t="s">
        <v>218</v>
      </c>
      <c r="I6556" s="34">
        <v>7.0283000000000003E-3</v>
      </c>
      <c r="J6556" s="34">
        <v>5260.5234</v>
      </c>
      <c r="K6556" s="35" t="str">
        <f t="shared" si="534"/>
        <v>Strabrechtse Heide &amp; Beuven_H4030</v>
      </c>
      <c r="L6556" s="36">
        <f>VLOOKUP(D6556,DATA!A:F,5,FALSE)</f>
        <v>1.0986712608830001E-2</v>
      </c>
      <c r="M6556" s="37">
        <f>VLOOKUP(D6556,DATA!A:F,6,FALSE)</f>
        <v>982</v>
      </c>
      <c r="N6556" s="36">
        <f t="shared" si="535"/>
        <v>40.334026973532367</v>
      </c>
      <c r="O6556" s="36">
        <f t="shared" si="536"/>
        <v>40.335885289713126</v>
      </c>
      <c r="P6556" s="36">
        <f t="shared" si="537"/>
        <v>1.8583161807583792E-3</v>
      </c>
      <c r="Q6556" s="36">
        <f t="shared" si="538"/>
        <v>9.7757157534780828E-2</v>
      </c>
    </row>
    <row r="6557" spans="1:17" x14ac:dyDescent="0.3">
      <c r="A6557" s="29">
        <v>2289821</v>
      </c>
      <c r="B6557" s="1">
        <v>137</v>
      </c>
      <c r="C6557" s="1" t="s">
        <v>30</v>
      </c>
      <c r="D6557" s="1" t="s">
        <v>53</v>
      </c>
      <c r="E6557" s="1" t="s">
        <v>54</v>
      </c>
      <c r="F6557" s="47">
        <v>714</v>
      </c>
      <c r="G6557" s="34">
        <v>963.38</v>
      </c>
      <c r="H6557" s="1" t="s">
        <v>218</v>
      </c>
      <c r="I6557" s="34">
        <v>7.0812000000000002E-3</v>
      </c>
      <c r="J6557" s="34">
        <v>9601.1350000000002</v>
      </c>
      <c r="K6557" s="35" t="str">
        <f t="shared" si="534"/>
        <v>Strabrechtse Heide &amp; Beuven_H4030</v>
      </c>
      <c r="L6557" s="36">
        <f>VLOOKUP(D6557,DATA!A:F,5,FALSE)</f>
        <v>1.0986712608830001E-2</v>
      </c>
      <c r="M6557" s="37">
        <f>VLOOKUP(D6557,DATA!A:F,6,FALSE)</f>
        <v>982</v>
      </c>
      <c r="N6557" s="36">
        <f t="shared" si="535"/>
        <v>44.903447099927362</v>
      </c>
      <c r="O6557" s="36">
        <f t="shared" si="536"/>
        <v>44.905371877088335</v>
      </c>
      <c r="P6557" s="36">
        <f t="shared" si="537"/>
        <v>1.9247771609727238E-3</v>
      </c>
      <c r="Q6557" s="36">
        <f t="shared" si="538"/>
        <v>0.18480045367415851</v>
      </c>
    </row>
    <row r="6558" spans="1:17" x14ac:dyDescent="0.3">
      <c r="A6558" s="29">
        <v>2289822</v>
      </c>
      <c r="B6558" s="1">
        <v>137</v>
      </c>
      <c r="C6558" s="1" t="s">
        <v>30</v>
      </c>
      <c r="D6558" s="1" t="s">
        <v>53</v>
      </c>
      <c r="E6558" s="1" t="s">
        <v>54</v>
      </c>
      <c r="F6558" s="47">
        <v>714</v>
      </c>
      <c r="G6558" s="34">
        <v>1040.55</v>
      </c>
      <c r="H6558" s="1" t="s">
        <v>218</v>
      </c>
      <c r="I6558" s="34">
        <v>7.2461000000000001E-3</v>
      </c>
      <c r="J6558" s="34">
        <v>3135.7871622391799</v>
      </c>
      <c r="K6558" s="35" t="str">
        <f t="shared" si="534"/>
        <v>Strabrechtse Heide &amp; Beuven_H4030</v>
      </c>
      <c r="L6558" s="36">
        <f>VLOOKUP(D6558,DATA!A:F,5,FALSE)</f>
        <v>1.0986712608830001E-2</v>
      </c>
      <c r="M6558" s="37">
        <f>VLOOKUP(D6558,DATA!A:F,6,FALSE)</f>
        <v>982</v>
      </c>
      <c r="N6558" s="36">
        <f t="shared" si="535"/>
        <v>65.549273093808523</v>
      </c>
      <c r="O6558" s="36">
        <f t="shared" si="536"/>
        <v>65.551070859057333</v>
      </c>
      <c r="P6558" s="36">
        <f t="shared" si="537"/>
        <v>1.7977652488099238E-3</v>
      </c>
      <c r="Q6558" s="36">
        <f t="shared" si="538"/>
        <v>5.6374091879378835E-2</v>
      </c>
    </row>
    <row r="6559" spans="1:17" x14ac:dyDescent="0.3">
      <c r="A6559" s="29">
        <v>2291304</v>
      </c>
      <c r="B6559" s="1">
        <v>136</v>
      </c>
      <c r="C6559" s="1" t="s">
        <v>14</v>
      </c>
      <c r="D6559" s="1" t="s">
        <v>59</v>
      </c>
      <c r="E6559" s="1" t="s">
        <v>60</v>
      </c>
      <c r="F6559" s="47">
        <v>1071</v>
      </c>
      <c r="G6559" s="34">
        <v>1659.68</v>
      </c>
      <c r="H6559" s="1" t="s">
        <v>218</v>
      </c>
      <c r="I6559" s="34">
        <v>1.7499000000000001E-2</v>
      </c>
      <c r="J6559" s="34">
        <v>436.12463000000002</v>
      </c>
      <c r="K6559" s="35" t="str">
        <f t="shared" si="534"/>
        <v>Leenderbos, Groote Heide &amp; De Plateaux_H9190</v>
      </c>
      <c r="L6559" s="36">
        <f>VLOOKUP(D6559,DATA!A:F,5,FALSE)</f>
        <v>1.3726988247862192E-2</v>
      </c>
      <c r="M6559" s="37">
        <f>VLOOKUP(D6559,DATA!A:F,6,FALSE)</f>
        <v>1285.5</v>
      </c>
      <c r="N6559" s="36">
        <f t="shared" si="535"/>
        <v>99.415533659695868</v>
      </c>
      <c r="O6559" s="36">
        <f t="shared" si="536"/>
        <v>99.415673216397408</v>
      </c>
      <c r="P6559" s="36">
        <f t="shared" si="537"/>
        <v>1.3955670154075506E-4</v>
      </c>
      <c r="Q6559" s="36">
        <f t="shared" si="538"/>
        <v>6.0864114823482236E-4</v>
      </c>
    </row>
    <row r="6560" spans="1:17" x14ac:dyDescent="0.3">
      <c r="A6560" s="29">
        <v>2291305</v>
      </c>
      <c r="B6560" s="1">
        <v>136</v>
      </c>
      <c r="C6560" s="1" t="s">
        <v>14</v>
      </c>
      <c r="D6560" s="1" t="s">
        <v>57</v>
      </c>
      <c r="E6560" s="1" t="s">
        <v>58</v>
      </c>
      <c r="F6560" s="47">
        <v>714</v>
      </c>
      <c r="G6560" s="34">
        <v>949.7</v>
      </c>
      <c r="H6560" s="1" t="s">
        <v>218</v>
      </c>
      <c r="I6560" s="34">
        <v>1.04463E-2</v>
      </c>
      <c r="J6560" s="34">
        <v>7071.0625</v>
      </c>
      <c r="K6560" s="35" t="str">
        <f t="shared" si="534"/>
        <v>Leenderbos, Groote Heide &amp; De Plateaux_H3160</v>
      </c>
      <c r="L6560" s="36">
        <f>VLOOKUP(D6560,DATA!A:F,5,FALSE)</f>
        <v>1.0986712608830001E-2</v>
      </c>
      <c r="M6560" s="37">
        <f>VLOOKUP(D6560,DATA!A:F,6,FALSE)</f>
        <v>982</v>
      </c>
      <c r="N6560" s="36">
        <f t="shared" si="535"/>
        <v>41.220176103705775</v>
      </c>
      <c r="O6560" s="36">
        <f t="shared" si="536"/>
        <v>41.222956922932333</v>
      </c>
      <c r="P6560" s="36">
        <f t="shared" si="537"/>
        <v>2.7808192265581511E-3</v>
      </c>
      <c r="Q6560" s="36">
        <f t="shared" si="538"/>
        <v>0.19663346552194347</v>
      </c>
    </row>
    <row r="6561" spans="1:17" x14ac:dyDescent="0.3">
      <c r="A6561" s="29">
        <v>2291306</v>
      </c>
      <c r="B6561" s="1">
        <v>136</v>
      </c>
      <c r="C6561" s="1" t="s">
        <v>14</v>
      </c>
      <c r="D6561" s="1" t="s">
        <v>57</v>
      </c>
      <c r="E6561" s="1" t="s">
        <v>58</v>
      </c>
      <c r="F6561" s="47">
        <v>714</v>
      </c>
      <c r="G6561" s="34">
        <v>883.28</v>
      </c>
      <c r="H6561" s="1" t="s">
        <v>218</v>
      </c>
      <c r="I6561" s="34">
        <v>9.6624999999999992E-3</v>
      </c>
      <c r="J6561" s="34">
        <v>9480.7350000000006</v>
      </c>
      <c r="K6561" s="35" t="str">
        <f t="shared" si="534"/>
        <v>Leenderbos, Groote Heide &amp; De Plateaux_H3160</v>
      </c>
      <c r="L6561" s="36">
        <f>VLOOKUP(D6561,DATA!A:F,5,FALSE)</f>
        <v>1.0986712608830001E-2</v>
      </c>
      <c r="M6561" s="37">
        <f>VLOOKUP(D6561,DATA!A:F,6,FALSE)</f>
        <v>982</v>
      </c>
      <c r="N6561" s="36">
        <f t="shared" si="535"/>
        <v>25.26349355966164</v>
      </c>
      <c r="O6561" s="36">
        <f t="shared" si="536"/>
        <v>25.265498008036019</v>
      </c>
      <c r="P6561" s="36">
        <f t="shared" si="537"/>
        <v>2.0044483743788533E-3</v>
      </c>
      <c r="Q6561" s="36">
        <f t="shared" si="538"/>
        <v>0.19003643858666699</v>
      </c>
    </row>
    <row r="6562" spans="1:17" x14ac:dyDescent="0.3">
      <c r="A6562" s="29">
        <v>2291306</v>
      </c>
      <c r="B6562" s="1">
        <v>136</v>
      </c>
      <c r="C6562" s="1" t="s">
        <v>14</v>
      </c>
      <c r="D6562" s="1" t="s">
        <v>53</v>
      </c>
      <c r="E6562" s="1" t="s">
        <v>54</v>
      </c>
      <c r="F6562" s="47">
        <v>714</v>
      </c>
      <c r="G6562" s="34">
        <v>883.28</v>
      </c>
      <c r="H6562" s="1" t="s">
        <v>218</v>
      </c>
      <c r="I6562" s="34">
        <v>9.6624999999999992E-3</v>
      </c>
      <c r="J6562" s="34">
        <v>519.26440000000002</v>
      </c>
      <c r="K6562" s="35" t="str">
        <f t="shared" si="534"/>
        <v>Leenderbos, Groote Heide &amp; De Plateaux_H4030</v>
      </c>
      <c r="L6562" s="36">
        <f>VLOOKUP(D6562,DATA!A:F,5,FALSE)</f>
        <v>1.0986712608830001E-2</v>
      </c>
      <c r="M6562" s="37">
        <f>VLOOKUP(D6562,DATA!A:F,6,FALSE)</f>
        <v>982</v>
      </c>
      <c r="N6562" s="36">
        <f t="shared" si="535"/>
        <v>25.26349355966164</v>
      </c>
      <c r="O6562" s="36">
        <f t="shared" si="536"/>
        <v>25.265498008036019</v>
      </c>
      <c r="P6562" s="36">
        <f t="shared" si="537"/>
        <v>2.0044483743788533E-3</v>
      </c>
      <c r="Q6562" s="36">
        <f t="shared" si="538"/>
        <v>1.0408386824528106E-2</v>
      </c>
    </row>
    <row r="6563" spans="1:17" x14ac:dyDescent="0.3">
      <c r="A6563" s="29">
        <v>2291341</v>
      </c>
      <c r="B6563" s="1">
        <v>137</v>
      </c>
      <c r="C6563" s="1" t="s">
        <v>30</v>
      </c>
      <c r="D6563" s="1" t="s">
        <v>53</v>
      </c>
      <c r="E6563" s="1" t="s">
        <v>54</v>
      </c>
      <c r="F6563" s="47">
        <v>714</v>
      </c>
      <c r="G6563" s="34">
        <v>1018.62</v>
      </c>
      <c r="H6563" s="1" t="s">
        <v>218</v>
      </c>
      <c r="I6563" s="34">
        <v>7.9573000000000005E-3</v>
      </c>
      <c r="J6563" s="34">
        <v>194.49359999999999</v>
      </c>
      <c r="K6563" s="35" t="str">
        <f t="shared" si="534"/>
        <v>Strabrechtse Heide &amp; Beuven_H4030</v>
      </c>
      <c r="L6563" s="36">
        <f>VLOOKUP(D6563,DATA!A:F,5,FALSE)</f>
        <v>1.0986712608830001E-2</v>
      </c>
      <c r="M6563" s="37">
        <f>VLOOKUP(D6563,DATA!A:F,6,FALSE)</f>
        <v>982</v>
      </c>
      <c r="N6563" s="36">
        <f t="shared" si="535"/>
        <v>59.924815899152364</v>
      </c>
      <c r="O6563" s="36">
        <f t="shared" si="536"/>
        <v>59.926915380217935</v>
      </c>
      <c r="P6563" s="36">
        <f t="shared" si="537"/>
        <v>2.0994810655707852E-3</v>
      </c>
      <c r="Q6563" s="36">
        <f t="shared" si="538"/>
        <v>4.0833563057469805E-3</v>
      </c>
    </row>
    <row r="6564" spans="1:17" x14ac:dyDescent="0.3">
      <c r="A6564" s="29">
        <v>2291342</v>
      </c>
      <c r="B6564" s="1">
        <v>137</v>
      </c>
      <c r="C6564" s="1" t="s">
        <v>30</v>
      </c>
      <c r="D6564" s="1" t="s">
        <v>53</v>
      </c>
      <c r="E6564" s="1" t="s">
        <v>54</v>
      </c>
      <c r="F6564" s="47">
        <v>714</v>
      </c>
      <c r="G6564" s="34">
        <v>1066.3900000000001</v>
      </c>
      <c r="H6564" s="1" t="s">
        <v>218</v>
      </c>
      <c r="I6564" s="34">
        <v>8.2196000000000005E-3</v>
      </c>
      <c r="J6564" s="34">
        <v>7593.1176999999998</v>
      </c>
      <c r="K6564" s="35" t="str">
        <f t="shared" si="534"/>
        <v>Strabrechtse Heide &amp; Beuven_H4030</v>
      </c>
      <c r="L6564" s="36">
        <f>VLOOKUP(D6564,DATA!A:F,5,FALSE)</f>
        <v>1.0986712608830001E-2</v>
      </c>
      <c r="M6564" s="37">
        <f>VLOOKUP(D6564,DATA!A:F,6,FALSE)</f>
        <v>982</v>
      </c>
      <c r="N6564" s="36">
        <f t="shared" si="535"/>
        <v>71.65005185764791</v>
      </c>
      <c r="O6564" s="36">
        <f t="shared" si="536"/>
        <v>71.651886192993246</v>
      </c>
      <c r="P6564" s="36">
        <f t="shared" si="537"/>
        <v>1.8343353453360578E-3</v>
      </c>
      <c r="Q6564" s="36">
        <f t="shared" si="538"/>
        <v>0.13928324178406831</v>
      </c>
    </row>
    <row r="6565" spans="1:17" x14ac:dyDescent="0.3">
      <c r="A6565" s="29">
        <v>2291343</v>
      </c>
      <c r="B6565" s="1">
        <v>137</v>
      </c>
      <c r="C6565" s="1" t="s">
        <v>30</v>
      </c>
      <c r="D6565" s="1" t="s">
        <v>53</v>
      </c>
      <c r="E6565" s="1" t="s">
        <v>54</v>
      </c>
      <c r="F6565" s="47">
        <v>714</v>
      </c>
      <c r="G6565" s="34">
        <v>956.9</v>
      </c>
      <c r="H6565" s="1" t="s">
        <v>218</v>
      </c>
      <c r="I6565" s="34">
        <v>7.6160999999999998E-3</v>
      </c>
      <c r="J6565" s="34">
        <v>8012.9849999999997</v>
      </c>
      <c r="K6565" s="35" t="str">
        <f t="shared" si="534"/>
        <v>Strabrechtse Heide &amp; Beuven_H4030</v>
      </c>
      <c r="L6565" s="36">
        <f>VLOOKUP(D6565,DATA!A:F,5,FALSE)</f>
        <v>1.0986712608830001E-2</v>
      </c>
      <c r="M6565" s="37">
        <f>VLOOKUP(D6565,DATA!A:F,6,FALSE)</f>
        <v>982</v>
      </c>
      <c r="N6565" s="36">
        <f t="shared" si="535"/>
        <v>43.149198242494819</v>
      </c>
      <c r="O6565" s="36">
        <f t="shared" si="536"/>
        <v>43.151250879791164</v>
      </c>
      <c r="P6565" s="36">
        <f t="shared" si="537"/>
        <v>2.0526372963445283E-3</v>
      </c>
      <c r="Q6565" s="36">
        <f t="shared" si="538"/>
        <v>0.16447751866049259</v>
      </c>
    </row>
    <row r="6566" spans="1:17" x14ac:dyDescent="0.3">
      <c r="A6566" s="29">
        <v>2291344</v>
      </c>
      <c r="B6566" s="1">
        <v>137</v>
      </c>
      <c r="C6566" s="1" t="s">
        <v>30</v>
      </c>
      <c r="D6566" s="1" t="s">
        <v>53</v>
      </c>
      <c r="E6566" s="1" t="s">
        <v>54</v>
      </c>
      <c r="F6566" s="47">
        <v>714</v>
      </c>
      <c r="G6566" s="34">
        <v>917.5</v>
      </c>
      <c r="H6566" s="1" t="s">
        <v>218</v>
      </c>
      <c r="I6566" s="34">
        <v>7.1373000000000001E-3</v>
      </c>
      <c r="J6566" s="34">
        <v>242.4391</v>
      </c>
      <c r="K6566" s="35" t="str">
        <f t="shared" si="534"/>
        <v>Strabrechtse Heide &amp; Beuven_H4030</v>
      </c>
      <c r="L6566" s="36">
        <f>VLOOKUP(D6566,DATA!A:F,5,FALSE)</f>
        <v>1.0986712608830001E-2</v>
      </c>
      <c r="M6566" s="37">
        <f>VLOOKUP(D6566,DATA!A:F,6,FALSE)</f>
        <v>982</v>
      </c>
      <c r="N6566" s="36">
        <f t="shared" si="535"/>
        <v>32.989876501050574</v>
      </c>
      <c r="O6566" s="36">
        <f t="shared" si="536"/>
        <v>32.991610020093653</v>
      </c>
      <c r="P6566" s="36">
        <f t="shared" si="537"/>
        <v>1.7335190430785019E-3</v>
      </c>
      <c r="Q6566" s="36">
        <f t="shared" si="538"/>
        <v>4.2027279663681321E-3</v>
      </c>
    </row>
    <row r="6567" spans="1:17" x14ac:dyDescent="0.3">
      <c r="A6567" s="29">
        <v>2291345</v>
      </c>
      <c r="B6567" s="1">
        <v>137</v>
      </c>
      <c r="C6567" s="1" t="s">
        <v>30</v>
      </c>
      <c r="D6567" s="1" t="s">
        <v>41</v>
      </c>
      <c r="E6567" s="1" t="s">
        <v>42</v>
      </c>
      <c r="F6567" s="47">
        <v>1071</v>
      </c>
      <c r="G6567" s="34">
        <v>1111.07</v>
      </c>
      <c r="H6567" s="1" t="s">
        <v>218</v>
      </c>
      <c r="I6567" s="34">
        <v>8.3029999999999996E-3</v>
      </c>
      <c r="J6567" s="34">
        <v>4365.5256146264001</v>
      </c>
      <c r="K6567" s="35" t="str">
        <f t="shared" si="534"/>
        <v>Strabrechtse Heide &amp; Beuven_H4010A</v>
      </c>
      <c r="L6567" s="36">
        <f>VLOOKUP(D6567,DATA!A:F,5,FALSE)</f>
        <v>1.3726988247862192E-2</v>
      </c>
      <c r="M6567" s="37">
        <f>VLOOKUP(D6567,DATA!A:F,6,FALSE)</f>
        <v>1285.5</v>
      </c>
      <c r="N6567" s="36">
        <f t="shared" si="535"/>
        <v>8.3600832797497606</v>
      </c>
      <c r="O6567" s="36">
        <f t="shared" si="536"/>
        <v>8.3609565048297636</v>
      </c>
      <c r="P6567" s="36">
        <f t="shared" si="537"/>
        <v>8.7322508000298171E-4</v>
      </c>
      <c r="Q6567" s="36">
        <f t="shared" si="538"/>
        <v>3.8120864540872039E-2</v>
      </c>
    </row>
    <row r="6568" spans="1:17" x14ac:dyDescent="0.3">
      <c r="A6568" s="29">
        <v>2291345</v>
      </c>
      <c r="B6568" s="1">
        <v>137</v>
      </c>
      <c r="C6568" s="1" t="s">
        <v>30</v>
      </c>
      <c r="D6568" s="1" t="s">
        <v>53</v>
      </c>
      <c r="E6568" s="1" t="s">
        <v>54</v>
      </c>
      <c r="F6568" s="47">
        <v>714</v>
      </c>
      <c r="G6568" s="34">
        <v>1111.07</v>
      </c>
      <c r="H6568" s="1" t="s">
        <v>218</v>
      </c>
      <c r="I6568" s="34">
        <v>8.3029999999999996E-3</v>
      </c>
      <c r="J6568" s="34">
        <v>3504.6061324310399</v>
      </c>
      <c r="K6568" s="35" t="str">
        <f t="shared" si="534"/>
        <v>Strabrechtse Heide &amp; Beuven_H4030</v>
      </c>
      <c r="L6568" s="36">
        <f>VLOOKUP(D6568,DATA!A:F,5,FALSE)</f>
        <v>1.0986712608830001E-2</v>
      </c>
      <c r="M6568" s="37">
        <f>VLOOKUP(D6568,DATA!A:F,6,FALSE)</f>
        <v>982</v>
      </c>
      <c r="N6568" s="36">
        <f t="shared" si="535"/>
        <v>80.503332011363511</v>
      </c>
      <c r="O6568" s="36">
        <f t="shared" si="536"/>
        <v>80.504763754037782</v>
      </c>
      <c r="P6568" s="36">
        <f t="shared" si="537"/>
        <v>1.4317426742707084E-3</v>
      </c>
      <c r="Q6568" s="36">
        <f t="shared" si="538"/>
        <v>5.0176941563123412E-2</v>
      </c>
    </row>
    <row r="6569" spans="1:17" x14ac:dyDescent="0.3">
      <c r="A6569" s="29">
        <v>2291345</v>
      </c>
      <c r="B6569" s="1">
        <v>137</v>
      </c>
      <c r="C6569" s="1" t="s">
        <v>30</v>
      </c>
      <c r="D6569" s="1" t="s">
        <v>43</v>
      </c>
      <c r="E6569" s="1" t="s">
        <v>44</v>
      </c>
      <c r="F6569" s="47">
        <v>1071</v>
      </c>
      <c r="G6569" s="34">
        <v>1111.07</v>
      </c>
      <c r="H6569" s="1" t="s">
        <v>218</v>
      </c>
      <c r="I6569" s="34">
        <v>8.3029999999999996E-3</v>
      </c>
      <c r="J6569" s="34">
        <v>484.3066</v>
      </c>
      <c r="K6569" s="35" t="str">
        <f t="shared" si="534"/>
        <v>Strabrechtse Heide &amp; Beuven_H7150</v>
      </c>
      <c r="L6569" s="36">
        <f>VLOOKUP(D6569,DATA!A:F,5,FALSE)</f>
        <v>1.3726988247862192E-2</v>
      </c>
      <c r="M6569" s="37">
        <f>VLOOKUP(D6569,DATA!A:F,6,FALSE)</f>
        <v>1285.5</v>
      </c>
      <c r="N6569" s="36">
        <f t="shared" si="535"/>
        <v>8.3600832797497606</v>
      </c>
      <c r="O6569" s="36">
        <f t="shared" si="536"/>
        <v>8.3609565048297636</v>
      </c>
      <c r="P6569" s="36">
        <f t="shared" si="537"/>
        <v>8.7322508000298171E-4</v>
      </c>
      <c r="Q6569" s="36">
        <f t="shared" si="538"/>
        <v>4.2290866953097203E-3</v>
      </c>
    </row>
    <row r="6570" spans="1:17" x14ac:dyDescent="0.3">
      <c r="A6570" s="29">
        <v>2291346</v>
      </c>
      <c r="B6570" s="1">
        <v>137</v>
      </c>
      <c r="C6570" s="1" t="s">
        <v>30</v>
      </c>
      <c r="D6570" s="1" t="s">
        <v>53</v>
      </c>
      <c r="E6570" s="1" t="s">
        <v>54</v>
      </c>
      <c r="F6570" s="47">
        <v>714</v>
      </c>
      <c r="G6570" s="34">
        <v>1051.55</v>
      </c>
      <c r="H6570" s="1" t="s">
        <v>218</v>
      </c>
      <c r="I6570" s="34">
        <v>7.7968000000000004E-3</v>
      </c>
      <c r="J6570" s="34">
        <v>2187.3298</v>
      </c>
      <c r="K6570" s="35" t="str">
        <f t="shared" si="534"/>
        <v>Strabrechtse Heide &amp; Beuven_H4030</v>
      </c>
      <c r="L6570" s="36">
        <f>VLOOKUP(D6570,DATA!A:F,5,FALSE)</f>
        <v>1.0986712608830001E-2</v>
      </c>
      <c r="M6570" s="37">
        <f>VLOOKUP(D6570,DATA!A:F,6,FALSE)</f>
        <v>982</v>
      </c>
      <c r="N6570" s="36">
        <f t="shared" si="535"/>
        <v>68.224883205379598</v>
      </c>
      <c r="O6570" s="36">
        <f t="shared" si="536"/>
        <v>68.226740185842303</v>
      </c>
      <c r="P6570" s="36">
        <f t="shared" si="537"/>
        <v>1.8569804627048825E-3</v>
      </c>
      <c r="Q6570" s="36">
        <f t="shared" si="538"/>
        <v>4.0618287040921776E-2</v>
      </c>
    </row>
    <row r="6571" spans="1:17" x14ac:dyDescent="0.3">
      <c r="A6571" s="29">
        <v>2291347</v>
      </c>
      <c r="B6571" s="1">
        <v>137</v>
      </c>
      <c r="C6571" s="1" t="s">
        <v>30</v>
      </c>
      <c r="D6571" s="1" t="s">
        <v>53</v>
      </c>
      <c r="E6571" s="1" t="s">
        <v>54</v>
      </c>
      <c r="F6571" s="47">
        <v>714</v>
      </c>
      <c r="G6571" s="34">
        <v>938.29</v>
      </c>
      <c r="H6571" s="1" t="s">
        <v>218</v>
      </c>
      <c r="I6571" s="34">
        <v>7.0923999999999996E-3</v>
      </c>
      <c r="J6571" s="34">
        <v>9004.1180000000004</v>
      </c>
      <c r="K6571" s="35" t="str">
        <f t="shared" si="534"/>
        <v>Strabrechtse Heide &amp; Beuven_H4030</v>
      </c>
      <c r="L6571" s="36">
        <f>VLOOKUP(D6571,DATA!A:F,5,FALSE)</f>
        <v>1.0986712608830001E-2</v>
      </c>
      <c r="M6571" s="37">
        <f>VLOOKUP(D6571,DATA!A:F,6,FALSE)</f>
        <v>982</v>
      </c>
      <c r="N6571" s="36">
        <f t="shared" si="535"/>
        <v>38.219800252906261</v>
      </c>
      <c r="O6571" s="36">
        <f t="shared" si="536"/>
        <v>38.221640188805033</v>
      </c>
      <c r="P6571" s="36">
        <f t="shared" si="537"/>
        <v>1.8399358987721826E-3</v>
      </c>
      <c r="Q6571" s="36">
        <f t="shared" si="538"/>
        <v>0.16566999944980787</v>
      </c>
    </row>
    <row r="6572" spans="1:17" x14ac:dyDescent="0.3">
      <c r="A6572" s="29">
        <v>2291348</v>
      </c>
      <c r="B6572" s="1">
        <v>137</v>
      </c>
      <c r="C6572" s="1" t="s">
        <v>30</v>
      </c>
      <c r="D6572" s="1" t="s">
        <v>53</v>
      </c>
      <c r="E6572" s="1" t="s">
        <v>54</v>
      </c>
      <c r="F6572" s="47">
        <v>714</v>
      </c>
      <c r="G6572" s="34">
        <v>939.76</v>
      </c>
      <c r="H6572" s="1" t="s">
        <v>218</v>
      </c>
      <c r="I6572" s="34">
        <v>7.0096000000000004E-3</v>
      </c>
      <c r="J6572" s="34">
        <v>9464.6650000000009</v>
      </c>
      <c r="K6572" s="35" t="str">
        <f t="shared" si="534"/>
        <v>Strabrechtse Heide &amp; Beuven_H4030</v>
      </c>
      <c r="L6572" s="36">
        <f>VLOOKUP(D6572,DATA!A:F,5,FALSE)</f>
        <v>1.0986712608830001E-2</v>
      </c>
      <c r="M6572" s="37">
        <f>VLOOKUP(D6572,DATA!A:F,6,FALSE)</f>
        <v>982</v>
      </c>
      <c r="N6572" s="36">
        <f t="shared" si="535"/>
        <v>38.601868036933446</v>
      </c>
      <c r="O6572" s="36">
        <f t="shared" si="536"/>
        <v>38.603693311876278</v>
      </c>
      <c r="P6572" s="36">
        <f t="shared" si="537"/>
        <v>1.8252749428313564E-3</v>
      </c>
      <c r="Q6572" s="36">
        <f t="shared" si="538"/>
        <v>0.1727561586679294</v>
      </c>
    </row>
    <row r="6573" spans="1:17" x14ac:dyDescent="0.3">
      <c r="A6573" s="29">
        <v>2291349</v>
      </c>
      <c r="B6573" s="1">
        <v>137</v>
      </c>
      <c r="C6573" s="1" t="s">
        <v>30</v>
      </c>
      <c r="D6573" s="1" t="s">
        <v>53</v>
      </c>
      <c r="E6573" s="1" t="s">
        <v>54</v>
      </c>
      <c r="F6573" s="47">
        <v>714</v>
      </c>
      <c r="G6573" s="34">
        <v>946.71</v>
      </c>
      <c r="H6573" s="1" t="s">
        <v>218</v>
      </c>
      <c r="I6573" s="34">
        <v>7.0949000000000003E-3</v>
      </c>
      <c r="J6573" s="34">
        <v>9789.9740000000002</v>
      </c>
      <c r="K6573" s="35" t="str">
        <f t="shared" si="534"/>
        <v>Strabrechtse Heide &amp; Beuven_H4030</v>
      </c>
      <c r="L6573" s="36">
        <f>VLOOKUP(D6573,DATA!A:F,5,FALSE)</f>
        <v>1.0986712608830001E-2</v>
      </c>
      <c r="M6573" s="37">
        <f>VLOOKUP(D6573,DATA!A:F,6,FALSE)</f>
        <v>982</v>
      </c>
      <c r="N6573" s="36">
        <f t="shared" si="535"/>
        <v>40.426602254393948</v>
      </c>
      <c r="O6573" s="36">
        <f t="shared" si="536"/>
        <v>40.428479568294449</v>
      </c>
      <c r="P6573" s="36">
        <f t="shared" si="537"/>
        <v>1.8773139005006101E-3</v>
      </c>
      <c r="Q6573" s="36">
        <f t="shared" si="538"/>
        <v>0.18378854275739559</v>
      </c>
    </row>
    <row r="6574" spans="1:17" x14ac:dyDescent="0.3">
      <c r="A6574" s="29">
        <v>2291350</v>
      </c>
      <c r="B6574" s="1">
        <v>137</v>
      </c>
      <c r="C6574" s="1" t="s">
        <v>30</v>
      </c>
      <c r="D6574" s="1" t="s">
        <v>53</v>
      </c>
      <c r="E6574" s="1" t="s">
        <v>54</v>
      </c>
      <c r="F6574" s="47">
        <v>714</v>
      </c>
      <c r="G6574" s="34">
        <v>948.19</v>
      </c>
      <c r="H6574" s="1" t="s">
        <v>218</v>
      </c>
      <c r="I6574" s="34">
        <v>7.0537999999999998E-3</v>
      </c>
      <c r="J6574" s="34">
        <v>9353.1530000000002</v>
      </c>
      <c r="K6574" s="35" t="str">
        <f t="shared" si="534"/>
        <v>Strabrechtse Heide &amp; Beuven_H4030</v>
      </c>
      <c r="L6574" s="36">
        <f>VLOOKUP(D6574,DATA!A:F,5,FALSE)</f>
        <v>1.0986712608830001E-2</v>
      </c>
      <c r="M6574" s="37">
        <f>VLOOKUP(D6574,DATA!A:F,6,FALSE)</f>
        <v>982</v>
      </c>
      <c r="N6574" s="36">
        <f t="shared" si="535"/>
        <v>40.818809928242068</v>
      </c>
      <c r="O6574" s="36">
        <f t="shared" si="536"/>
        <v>40.820682066976246</v>
      </c>
      <c r="P6574" s="36">
        <f t="shared" si="537"/>
        <v>1.8721387341784634E-3</v>
      </c>
      <c r="Q6574" s="36">
        <f t="shared" si="538"/>
        <v>0.17510400017997496</v>
      </c>
    </row>
    <row r="6575" spans="1:17" x14ac:dyDescent="0.3">
      <c r="A6575" s="29">
        <v>2291351</v>
      </c>
      <c r="B6575" s="1">
        <v>137</v>
      </c>
      <c r="C6575" s="1" t="s">
        <v>30</v>
      </c>
      <c r="D6575" s="1" t="s">
        <v>53</v>
      </c>
      <c r="E6575" s="1" t="s">
        <v>54</v>
      </c>
      <c r="F6575" s="47">
        <v>714</v>
      </c>
      <c r="G6575" s="34">
        <v>988.73</v>
      </c>
      <c r="H6575" s="1" t="s">
        <v>218</v>
      </c>
      <c r="I6575" s="34">
        <v>7.1390000000000004E-3</v>
      </c>
      <c r="J6575" s="34">
        <v>8574.0849999999991</v>
      </c>
      <c r="K6575" s="35" t="str">
        <f t="shared" si="534"/>
        <v>Strabrechtse Heide &amp; Beuven_H4030</v>
      </c>
      <c r="L6575" s="36">
        <f>VLOOKUP(D6575,DATA!A:F,5,FALSE)</f>
        <v>1.0986712608830001E-2</v>
      </c>
      <c r="M6575" s="37">
        <f>VLOOKUP(D6575,DATA!A:F,6,FALSE)</f>
        <v>982</v>
      </c>
      <c r="N6575" s="36">
        <f t="shared" si="535"/>
        <v>51.847672672112779</v>
      </c>
      <c r="O6575" s="36">
        <f t="shared" si="536"/>
        <v>51.84963084514817</v>
      </c>
      <c r="P6575" s="36">
        <f t="shared" si="537"/>
        <v>1.9581730353905868E-3</v>
      </c>
      <c r="Q6575" s="36">
        <f t="shared" si="538"/>
        <v>0.16789542050146899</v>
      </c>
    </row>
    <row r="6576" spans="1:17" x14ac:dyDescent="0.3">
      <c r="A6576" s="29">
        <v>2291357</v>
      </c>
      <c r="B6576" s="1">
        <v>137</v>
      </c>
      <c r="C6576" s="1" t="s">
        <v>30</v>
      </c>
      <c r="D6576" s="1" t="s">
        <v>57</v>
      </c>
      <c r="E6576" s="1" t="s">
        <v>58</v>
      </c>
      <c r="F6576" s="47">
        <v>714</v>
      </c>
      <c r="G6576" s="34">
        <v>1101.49</v>
      </c>
      <c r="H6576" s="1" t="s">
        <v>218</v>
      </c>
      <c r="I6576" s="34">
        <v>6.8084E-3</v>
      </c>
      <c r="J6576" s="34">
        <v>825.16039999999998</v>
      </c>
      <c r="K6576" s="35" t="str">
        <f t="shared" si="534"/>
        <v>Strabrechtse Heide &amp; Beuven_H3160</v>
      </c>
      <c r="L6576" s="36">
        <f>VLOOKUP(D6576,DATA!A:F,5,FALSE)</f>
        <v>1.0986712608830001E-2</v>
      </c>
      <c r="M6576" s="37">
        <f>VLOOKUP(D6576,DATA!A:F,6,FALSE)</f>
        <v>982</v>
      </c>
      <c r="N6576" s="36">
        <f t="shared" si="535"/>
        <v>78.798170252144274</v>
      </c>
      <c r="O6576" s="36">
        <f t="shared" si="536"/>
        <v>78.799419915248521</v>
      </c>
      <c r="P6576" s="36">
        <f t="shared" si="537"/>
        <v>1.2496631042466788E-3</v>
      </c>
      <c r="Q6576" s="36">
        <f t="shared" si="538"/>
        <v>1.0311725069654311E-2</v>
      </c>
    </row>
    <row r="6577" spans="1:17" x14ac:dyDescent="0.3">
      <c r="A6577" s="29">
        <v>2292832</v>
      </c>
      <c r="B6577" s="1">
        <v>136</v>
      </c>
      <c r="C6577" s="1" t="s">
        <v>14</v>
      </c>
      <c r="D6577" s="1" t="s">
        <v>59</v>
      </c>
      <c r="E6577" s="1" t="s">
        <v>60</v>
      </c>
      <c r="F6577" s="47">
        <v>1071</v>
      </c>
      <c r="G6577" s="34">
        <v>1846.13</v>
      </c>
      <c r="H6577" s="1" t="s">
        <v>218</v>
      </c>
      <c r="I6577" s="34">
        <v>1.8727000000000001E-2</v>
      </c>
      <c r="J6577" s="34">
        <v>1489.6493</v>
      </c>
      <c r="K6577" s="35" t="str">
        <f t="shared" si="534"/>
        <v>Leenderbos, Groote Heide &amp; De Plateaux_H9190</v>
      </c>
      <c r="L6577" s="36">
        <f>VLOOKUP(D6577,DATA!A:F,5,FALSE)</f>
        <v>1.3726988247862192E-2</v>
      </c>
      <c r="M6577" s="37">
        <f>VLOOKUP(D6577,DATA!A:F,6,FALSE)</f>
        <v>1285.5</v>
      </c>
      <c r="N6577" s="36">
        <f t="shared" si="535"/>
        <v>99.954545610421775</v>
      </c>
      <c r="O6577" s="36">
        <f t="shared" si="536"/>
        <v>99.954557288357535</v>
      </c>
      <c r="P6577" s="36">
        <f t="shared" si="537"/>
        <v>1.1677935759735192E-5</v>
      </c>
      <c r="Q6577" s="36">
        <f t="shared" si="538"/>
        <v>1.7396028829934498E-4</v>
      </c>
    </row>
    <row r="6578" spans="1:17" x14ac:dyDescent="0.3">
      <c r="A6578" s="29">
        <v>2292833</v>
      </c>
      <c r="B6578" s="1">
        <v>136</v>
      </c>
      <c r="C6578" s="1" t="s">
        <v>14</v>
      </c>
      <c r="D6578" s="1" t="s">
        <v>41</v>
      </c>
      <c r="E6578" s="1" t="s">
        <v>42</v>
      </c>
      <c r="F6578" s="47">
        <v>1071</v>
      </c>
      <c r="G6578" s="34">
        <v>1213.1099999999999</v>
      </c>
      <c r="H6578" s="1" t="s">
        <v>218</v>
      </c>
      <c r="I6578" s="34">
        <v>1.3148399999999999E-2</v>
      </c>
      <c r="J6578" s="34">
        <v>1660.8685</v>
      </c>
      <c r="K6578" s="35" t="str">
        <f t="shared" si="534"/>
        <v>Leenderbos, Groote Heide &amp; De Plateaux_H4010A</v>
      </c>
      <c r="L6578" s="36">
        <f>VLOOKUP(D6578,DATA!A:F,5,FALSE)</f>
        <v>1.3726988247862192E-2</v>
      </c>
      <c r="M6578" s="37">
        <f>VLOOKUP(D6578,DATA!A:F,6,FALSE)</f>
        <v>1285.5</v>
      </c>
      <c r="N6578" s="36">
        <f t="shared" si="535"/>
        <v>27.018253293666099</v>
      </c>
      <c r="O6578" s="36">
        <f t="shared" si="536"/>
        <v>27.021812373298015</v>
      </c>
      <c r="P6578" s="36">
        <f t="shared" si="537"/>
        <v>3.5590796319162621E-3</v>
      </c>
      <c r="Q6578" s="36">
        <f t="shared" si="538"/>
        <v>5.9111632496413151E-2</v>
      </c>
    </row>
    <row r="6579" spans="1:17" x14ac:dyDescent="0.3">
      <c r="A6579" s="29">
        <v>2292833</v>
      </c>
      <c r="B6579" s="1">
        <v>136</v>
      </c>
      <c r="C6579" s="1" t="s">
        <v>14</v>
      </c>
      <c r="D6579" s="1" t="s">
        <v>53</v>
      </c>
      <c r="E6579" s="1" t="s">
        <v>54</v>
      </c>
      <c r="F6579" s="47">
        <v>714</v>
      </c>
      <c r="G6579" s="34">
        <v>1213.1099999999999</v>
      </c>
      <c r="H6579" s="1" t="s">
        <v>218</v>
      </c>
      <c r="I6579" s="34">
        <v>1.3148399999999999E-2</v>
      </c>
      <c r="J6579" s="34">
        <v>1375.7366</v>
      </c>
      <c r="K6579" s="35" t="str">
        <f t="shared" si="534"/>
        <v>Leenderbos, Groote Heide &amp; De Plateaux_H4030</v>
      </c>
      <c r="L6579" s="36">
        <f>VLOOKUP(D6579,DATA!A:F,5,FALSE)</f>
        <v>1.0986712608830001E-2</v>
      </c>
      <c r="M6579" s="37">
        <f>VLOOKUP(D6579,DATA!A:F,6,FALSE)</f>
        <v>982</v>
      </c>
      <c r="N6579" s="36">
        <f t="shared" si="535"/>
        <v>92.684047625652781</v>
      </c>
      <c r="O6579" s="36">
        <f t="shared" si="536"/>
        <v>92.685027092531627</v>
      </c>
      <c r="P6579" s="36">
        <f t="shared" si="537"/>
        <v>9.7946687884586936E-4</v>
      </c>
      <c r="Q6579" s="36">
        <f t="shared" si="538"/>
        <v>1.3474884337160282E-2</v>
      </c>
    </row>
    <row r="6580" spans="1:17" x14ac:dyDescent="0.3">
      <c r="A6580" s="29">
        <v>2292833</v>
      </c>
      <c r="B6580" s="1">
        <v>136</v>
      </c>
      <c r="C6580" s="1" t="s">
        <v>14</v>
      </c>
      <c r="D6580" s="1" t="s">
        <v>59</v>
      </c>
      <c r="E6580" s="1" t="s">
        <v>60</v>
      </c>
      <c r="F6580" s="47">
        <v>1071</v>
      </c>
      <c r="G6580" s="34">
        <v>1213.1099999999999</v>
      </c>
      <c r="H6580" s="1" t="s">
        <v>218</v>
      </c>
      <c r="I6580" s="34">
        <v>1.3148399999999999E-2</v>
      </c>
      <c r="J6580" s="34">
        <v>358.96204</v>
      </c>
      <c r="K6580" s="35" t="str">
        <f t="shared" si="534"/>
        <v>Leenderbos, Groote Heide &amp; De Plateaux_H9190</v>
      </c>
      <c r="L6580" s="36">
        <f>VLOOKUP(D6580,DATA!A:F,5,FALSE)</f>
        <v>1.3726988247862192E-2</v>
      </c>
      <c r="M6580" s="37">
        <f>VLOOKUP(D6580,DATA!A:F,6,FALSE)</f>
        <v>1285.5</v>
      </c>
      <c r="N6580" s="36">
        <f t="shared" si="535"/>
        <v>27.018253293666099</v>
      </c>
      <c r="O6580" s="36">
        <f t="shared" si="536"/>
        <v>27.021812373298015</v>
      </c>
      <c r="P6580" s="36">
        <f t="shared" si="537"/>
        <v>3.5590796319162621E-3</v>
      </c>
      <c r="Q6580" s="36">
        <f t="shared" si="538"/>
        <v>1.2775744851951105E-2</v>
      </c>
    </row>
    <row r="6581" spans="1:17" x14ac:dyDescent="0.3">
      <c r="A6581" s="29">
        <v>2292834</v>
      </c>
      <c r="B6581" s="1">
        <v>136</v>
      </c>
      <c r="C6581" s="1" t="s">
        <v>14</v>
      </c>
      <c r="D6581" s="1" t="s">
        <v>57</v>
      </c>
      <c r="E6581" s="1" t="s">
        <v>58</v>
      </c>
      <c r="F6581" s="47">
        <v>714</v>
      </c>
      <c r="G6581" s="34">
        <v>869.93</v>
      </c>
      <c r="H6581" s="1" t="s">
        <v>218</v>
      </c>
      <c r="I6581" s="34">
        <v>9.5311000000000007E-3</v>
      </c>
      <c r="J6581" s="34">
        <v>9864.7350000000006</v>
      </c>
      <c r="K6581" s="35" t="str">
        <f t="shared" si="534"/>
        <v>Leenderbos, Groote Heide &amp; De Plateaux_H3160</v>
      </c>
      <c r="L6581" s="36">
        <f>VLOOKUP(D6581,DATA!A:F,5,FALSE)</f>
        <v>1.0986712608830001E-2</v>
      </c>
      <c r="M6581" s="37">
        <f>VLOOKUP(D6581,DATA!A:F,6,FALSE)</f>
        <v>982</v>
      </c>
      <c r="N6581" s="36">
        <f t="shared" si="535"/>
        <v>22.595732004132898</v>
      </c>
      <c r="O6581" s="36">
        <f t="shared" si="536"/>
        <v>22.59756353640784</v>
      </c>
      <c r="P6581" s="36">
        <f t="shared" si="537"/>
        <v>1.8315322749415941E-3</v>
      </c>
      <c r="Q6581" s="36">
        <f t="shared" si="538"/>
        <v>0.18067580536245967</v>
      </c>
    </row>
    <row r="6582" spans="1:17" x14ac:dyDescent="0.3">
      <c r="A6582" s="29">
        <v>2292835</v>
      </c>
      <c r="B6582" s="1">
        <v>136</v>
      </c>
      <c r="C6582" s="1" t="s">
        <v>14</v>
      </c>
      <c r="D6582" s="1" t="s">
        <v>53</v>
      </c>
      <c r="E6582" s="1" t="s">
        <v>54</v>
      </c>
      <c r="F6582" s="47">
        <v>714</v>
      </c>
      <c r="G6582" s="34">
        <v>899.11</v>
      </c>
      <c r="H6582" s="1" t="s">
        <v>218</v>
      </c>
      <c r="I6582" s="34">
        <v>9.9395999999999998E-3</v>
      </c>
      <c r="J6582" s="34">
        <v>2348.3092999999999</v>
      </c>
      <c r="K6582" s="35" t="str">
        <f t="shared" si="534"/>
        <v>Leenderbos, Groote Heide &amp; De Plateaux_H4030</v>
      </c>
      <c r="L6582" s="36">
        <f>VLOOKUP(D6582,DATA!A:F,5,FALSE)</f>
        <v>1.0986712608830001E-2</v>
      </c>
      <c r="M6582" s="37">
        <f>VLOOKUP(D6582,DATA!A:F,6,FALSE)</f>
        <v>982</v>
      </c>
      <c r="N6582" s="36">
        <f t="shared" si="535"/>
        <v>28.685894739235</v>
      </c>
      <c r="O6582" s="36">
        <f t="shared" si="536"/>
        <v>28.688128777554851</v>
      </c>
      <c r="P6582" s="36">
        <f t="shared" si="537"/>
        <v>2.2340383198518055E-3</v>
      </c>
      <c r="Q6582" s="36">
        <f t="shared" si="538"/>
        <v>5.2462129630643693E-2</v>
      </c>
    </row>
    <row r="6583" spans="1:17" x14ac:dyDescent="0.3">
      <c r="A6583" s="29">
        <v>2292870</v>
      </c>
      <c r="B6583" s="1">
        <v>137</v>
      </c>
      <c r="C6583" s="1" t="s">
        <v>30</v>
      </c>
      <c r="D6583" s="1" t="s">
        <v>53</v>
      </c>
      <c r="E6583" s="1" t="s">
        <v>54</v>
      </c>
      <c r="F6583" s="47">
        <v>714</v>
      </c>
      <c r="G6583" s="34">
        <v>1065.95</v>
      </c>
      <c r="H6583" s="1" t="s">
        <v>218</v>
      </c>
      <c r="I6583" s="34">
        <v>8.2673999999999994E-3</v>
      </c>
      <c r="J6583" s="34">
        <v>3246.8953000000001</v>
      </c>
      <c r="K6583" s="35" t="str">
        <f t="shared" si="534"/>
        <v>Strabrechtse Heide &amp; Beuven_H4030</v>
      </c>
      <c r="L6583" s="36">
        <f>VLOOKUP(D6583,DATA!A:F,5,FALSE)</f>
        <v>1.0986712608830001E-2</v>
      </c>
      <c r="M6583" s="37">
        <f>VLOOKUP(D6583,DATA!A:F,6,FALSE)</f>
        <v>982</v>
      </c>
      <c r="N6583" s="36">
        <f t="shared" si="535"/>
        <v>71.551754206286518</v>
      </c>
      <c r="O6583" s="36">
        <f t="shared" si="536"/>
        <v>71.55360306613187</v>
      </c>
      <c r="P6583" s="36">
        <f t="shared" si="537"/>
        <v>1.8488598453529903E-3</v>
      </c>
      <c r="Q6583" s="36">
        <f t="shared" si="538"/>
        <v>6.0030543422353519E-2</v>
      </c>
    </row>
    <row r="6584" spans="1:17" x14ac:dyDescent="0.3">
      <c r="A6584" s="29">
        <v>2292871</v>
      </c>
      <c r="B6584" s="1">
        <v>137</v>
      </c>
      <c r="C6584" s="1" t="s">
        <v>30</v>
      </c>
      <c r="D6584" s="1" t="s">
        <v>53</v>
      </c>
      <c r="E6584" s="1" t="s">
        <v>54</v>
      </c>
      <c r="F6584" s="47">
        <v>714</v>
      </c>
      <c r="G6584" s="34">
        <v>994.7</v>
      </c>
      <c r="H6584" s="1" t="s">
        <v>218</v>
      </c>
      <c r="I6584" s="34">
        <v>7.9123000000000006E-3</v>
      </c>
      <c r="J6584" s="34">
        <v>9606.8639999999996</v>
      </c>
      <c r="K6584" s="35" t="str">
        <f t="shared" si="534"/>
        <v>Strabrechtse Heide &amp; Beuven_H4030</v>
      </c>
      <c r="L6584" s="36">
        <f>VLOOKUP(D6584,DATA!A:F,5,FALSE)</f>
        <v>1.0986712608830001E-2</v>
      </c>
      <c r="M6584" s="37">
        <f>VLOOKUP(D6584,DATA!A:F,6,FALSE)</f>
        <v>982</v>
      </c>
      <c r="N6584" s="36">
        <f t="shared" si="535"/>
        <v>53.48263281312591</v>
      </c>
      <c r="O6584" s="36">
        <f t="shared" si="536"/>
        <v>53.48479551720515</v>
      </c>
      <c r="P6584" s="36">
        <f t="shared" si="537"/>
        <v>2.1627040792395746E-3</v>
      </c>
      <c r="Q6584" s="36">
        <f t="shared" si="538"/>
        <v>0.20776803961499815</v>
      </c>
    </row>
    <row r="6585" spans="1:17" x14ac:dyDescent="0.3">
      <c r="A6585" s="29">
        <v>2292872</v>
      </c>
      <c r="B6585" s="1">
        <v>137</v>
      </c>
      <c r="C6585" s="1" t="s">
        <v>30</v>
      </c>
      <c r="D6585" s="1" t="s">
        <v>53</v>
      </c>
      <c r="E6585" s="1" t="s">
        <v>54</v>
      </c>
      <c r="F6585" s="47">
        <v>714</v>
      </c>
      <c r="G6585" s="34">
        <v>925.16</v>
      </c>
      <c r="H6585" s="1" t="s">
        <v>218</v>
      </c>
      <c r="I6585" s="34">
        <v>7.3071000000000004E-3</v>
      </c>
      <c r="J6585" s="34">
        <v>5550.7025999999996</v>
      </c>
      <c r="K6585" s="35" t="str">
        <f t="shared" si="534"/>
        <v>Strabrechtse Heide &amp; Beuven_H4030</v>
      </c>
      <c r="L6585" s="36">
        <f>VLOOKUP(D6585,DATA!A:F,5,FALSE)</f>
        <v>1.0986712608830001E-2</v>
      </c>
      <c r="M6585" s="37">
        <f>VLOOKUP(D6585,DATA!A:F,6,FALSE)</f>
        <v>982</v>
      </c>
      <c r="N6585" s="36">
        <f t="shared" si="535"/>
        <v>34.87621546650329</v>
      </c>
      <c r="O6585" s="36">
        <f t="shared" si="536"/>
        <v>34.878038888001434</v>
      </c>
      <c r="P6585" s="36">
        <f t="shared" si="537"/>
        <v>1.8234214981447394E-3</v>
      </c>
      <c r="Q6585" s="36">
        <f t="shared" si="538"/>
        <v>0.101212704506479</v>
      </c>
    </row>
    <row r="6586" spans="1:17" x14ac:dyDescent="0.3">
      <c r="A6586" s="29">
        <v>2292873</v>
      </c>
      <c r="B6586" s="1">
        <v>137</v>
      </c>
      <c r="C6586" s="1" t="s">
        <v>30</v>
      </c>
      <c r="D6586" s="1" t="s">
        <v>53</v>
      </c>
      <c r="E6586" s="1" t="s">
        <v>54</v>
      </c>
      <c r="F6586" s="47">
        <v>714</v>
      </c>
      <c r="G6586" s="34">
        <v>969.53</v>
      </c>
      <c r="H6586" s="1" t="s">
        <v>218</v>
      </c>
      <c r="I6586" s="34">
        <v>7.3670000000000003E-3</v>
      </c>
      <c r="J6586" s="34">
        <v>3178.3691266576602</v>
      </c>
      <c r="K6586" s="35" t="str">
        <f t="shared" si="534"/>
        <v>Strabrechtse Heide &amp; Beuven_H4030</v>
      </c>
      <c r="L6586" s="36">
        <f>VLOOKUP(D6586,DATA!A:F,5,FALSE)</f>
        <v>1.0986712608830001E-2</v>
      </c>
      <c r="M6586" s="37">
        <f>VLOOKUP(D6586,DATA!A:F,6,FALSE)</f>
        <v>982</v>
      </c>
      <c r="N6586" s="36">
        <f t="shared" si="535"/>
        <v>46.580239797735459</v>
      </c>
      <c r="O6586" s="36">
        <f t="shared" si="536"/>
        <v>46.582253815469009</v>
      </c>
      <c r="P6586" s="36">
        <f t="shared" si="537"/>
        <v>2.0140177335505882E-3</v>
      </c>
      <c r="Q6586" s="36">
        <f t="shared" si="538"/>
        <v>6.4012917848582235E-2</v>
      </c>
    </row>
    <row r="6587" spans="1:17" x14ac:dyDescent="0.3">
      <c r="A6587" s="29">
        <v>2292874</v>
      </c>
      <c r="B6587" s="1">
        <v>137</v>
      </c>
      <c r="C6587" s="1" t="s">
        <v>30</v>
      </c>
      <c r="D6587" s="1" t="s">
        <v>41</v>
      </c>
      <c r="E6587" s="1" t="s">
        <v>42</v>
      </c>
      <c r="F6587" s="47">
        <v>1071</v>
      </c>
      <c r="G6587" s="34">
        <v>1110.48</v>
      </c>
      <c r="H6587" s="1" t="s">
        <v>218</v>
      </c>
      <c r="I6587" s="34">
        <v>8.3239000000000004E-3</v>
      </c>
      <c r="J6587" s="34">
        <v>331.53323</v>
      </c>
      <c r="K6587" s="35" t="str">
        <f t="shared" si="534"/>
        <v>Strabrechtse Heide &amp; Beuven_H4010A</v>
      </c>
      <c r="L6587" s="36">
        <f>VLOOKUP(D6587,DATA!A:F,5,FALSE)</f>
        <v>1.3726988247862192E-2</v>
      </c>
      <c r="M6587" s="37">
        <f>VLOOKUP(D6587,DATA!A:F,6,FALSE)</f>
        <v>1285.5</v>
      </c>
      <c r="N6587" s="36">
        <f t="shared" si="535"/>
        <v>8.298244906948792</v>
      </c>
      <c r="O6587" s="36">
        <f t="shared" si="536"/>
        <v>8.2991144412240612</v>
      </c>
      <c r="P6587" s="36">
        <f t="shared" si="537"/>
        <v>8.6953427526914595E-4</v>
      </c>
      <c r="Q6587" s="36">
        <f t="shared" si="538"/>
        <v>2.8827950687568909E-3</v>
      </c>
    </row>
    <row r="6588" spans="1:17" x14ac:dyDescent="0.3">
      <c r="A6588" s="29">
        <v>2292875</v>
      </c>
      <c r="B6588" s="1">
        <v>137</v>
      </c>
      <c r="C6588" s="1" t="s">
        <v>30</v>
      </c>
      <c r="D6588" s="1" t="s">
        <v>53</v>
      </c>
      <c r="E6588" s="1" t="s">
        <v>54</v>
      </c>
      <c r="F6588" s="47">
        <v>714</v>
      </c>
      <c r="G6588" s="34">
        <v>955.51</v>
      </c>
      <c r="H6588" s="1" t="s">
        <v>218</v>
      </c>
      <c r="I6588" s="34">
        <v>7.3347999999999998E-3</v>
      </c>
      <c r="J6588" s="34">
        <v>4933.0366000000004</v>
      </c>
      <c r="K6588" s="35" t="str">
        <f t="shared" si="534"/>
        <v>Strabrechtse Heide &amp; Beuven_H4030</v>
      </c>
      <c r="L6588" s="36">
        <f>VLOOKUP(D6588,DATA!A:F,5,FALSE)</f>
        <v>1.0986712608830001E-2</v>
      </c>
      <c r="M6588" s="37">
        <f>VLOOKUP(D6588,DATA!A:F,6,FALSE)</f>
        <v>982</v>
      </c>
      <c r="N6588" s="36">
        <f t="shared" si="535"/>
        <v>42.774976233154007</v>
      </c>
      <c r="O6588" s="36">
        <f t="shared" si="536"/>
        <v>42.776948811801269</v>
      </c>
      <c r="P6588" s="36">
        <f t="shared" si="537"/>
        <v>1.9725786472619689E-3</v>
      </c>
      <c r="Q6588" s="36">
        <f t="shared" si="538"/>
        <v>9.7308026633217817E-2</v>
      </c>
    </row>
    <row r="6589" spans="1:17" x14ac:dyDescent="0.3">
      <c r="A6589" s="29">
        <v>2292876</v>
      </c>
      <c r="B6589" s="1">
        <v>137</v>
      </c>
      <c r="C6589" s="1" t="s">
        <v>30</v>
      </c>
      <c r="D6589" s="1" t="s">
        <v>53</v>
      </c>
      <c r="E6589" s="1" t="s">
        <v>54</v>
      </c>
      <c r="F6589" s="47">
        <v>714</v>
      </c>
      <c r="G6589" s="34">
        <v>938.09</v>
      </c>
      <c r="H6589" s="1" t="s">
        <v>218</v>
      </c>
      <c r="I6589" s="34">
        <v>7.0678E-3</v>
      </c>
      <c r="J6589" s="34">
        <v>9460.3510000000006</v>
      </c>
      <c r="K6589" s="35" t="str">
        <f t="shared" si="534"/>
        <v>Strabrechtse Heide &amp; Beuven_H4030</v>
      </c>
      <c r="L6589" s="36">
        <f>VLOOKUP(D6589,DATA!A:F,5,FALSE)</f>
        <v>1.0986712608830001E-2</v>
      </c>
      <c r="M6589" s="37">
        <f>VLOOKUP(D6589,DATA!A:F,6,FALSE)</f>
        <v>982</v>
      </c>
      <c r="N6589" s="36">
        <f t="shared" si="535"/>
        <v>38.167929458026201</v>
      </c>
      <c r="O6589" s="36">
        <f t="shared" si="536"/>
        <v>38.169762061040878</v>
      </c>
      <c r="P6589" s="36">
        <f t="shared" si="537"/>
        <v>1.8326030146766925E-3</v>
      </c>
      <c r="Q6589" s="36">
        <f t="shared" si="538"/>
        <v>0.17337067762499664</v>
      </c>
    </row>
    <row r="6590" spans="1:17" x14ac:dyDescent="0.3">
      <c r="A6590" s="29">
        <v>2292877</v>
      </c>
      <c r="B6590" s="1">
        <v>137</v>
      </c>
      <c r="C6590" s="1" t="s">
        <v>30</v>
      </c>
      <c r="D6590" s="1" t="s">
        <v>53</v>
      </c>
      <c r="E6590" s="1" t="s">
        <v>54</v>
      </c>
      <c r="F6590" s="47">
        <v>714</v>
      </c>
      <c r="G6590" s="34">
        <v>941.61</v>
      </c>
      <c r="H6590" s="1" t="s">
        <v>218</v>
      </c>
      <c r="I6590" s="34">
        <v>7.1358000000000003E-3</v>
      </c>
      <c r="J6590" s="34">
        <v>9295.5439999999999</v>
      </c>
      <c r="K6590" s="35" t="str">
        <f t="shared" si="534"/>
        <v>Strabrechtse Heide &amp; Beuven_H4030</v>
      </c>
      <c r="L6590" s="36">
        <f>VLOOKUP(D6590,DATA!A:F,5,FALSE)</f>
        <v>1.0986712608830001E-2</v>
      </c>
      <c r="M6590" s="37">
        <f>VLOOKUP(D6590,DATA!A:F,6,FALSE)</f>
        <v>982</v>
      </c>
      <c r="N6590" s="36">
        <f t="shared" si="535"/>
        <v>39.084699198960358</v>
      </c>
      <c r="O6590" s="36">
        <f t="shared" si="536"/>
        <v>39.086565782006616</v>
      </c>
      <c r="P6590" s="36">
        <f t="shared" si="537"/>
        <v>1.8665830462580857E-3</v>
      </c>
      <c r="Q6590" s="36">
        <f t="shared" si="538"/>
        <v>0.17350904836146072</v>
      </c>
    </row>
    <row r="6591" spans="1:17" x14ac:dyDescent="0.3">
      <c r="A6591" s="29">
        <v>2292878</v>
      </c>
      <c r="B6591" s="1">
        <v>137</v>
      </c>
      <c r="C6591" s="1" t="s">
        <v>30</v>
      </c>
      <c r="D6591" s="1" t="s">
        <v>53</v>
      </c>
      <c r="E6591" s="1" t="s">
        <v>54</v>
      </c>
      <c r="F6591" s="47">
        <v>714</v>
      </c>
      <c r="G6591" s="34">
        <v>945.77</v>
      </c>
      <c r="H6591" s="1" t="s">
        <v>218</v>
      </c>
      <c r="I6591" s="34">
        <v>7.0923000000000002E-3</v>
      </c>
      <c r="J6591" s="34">
        <v>2470.2954</v>
      </c>
      <c r="K6591" s="35" t="str">
        <f t="shared" si="534"/>
        <v>Strabrechtse Heide &amp; Beuven_H4030</v>
      </c>
      <c r="L6591" s="36">
        <f>VLOOKUP(D6591,DATA!A:F,5,FALSE)</f>
        <v>1.0986712608830001E-2</v>
      </c>
      <c r="M6591" s="37">
        <f>VLOOKUP(D6591,DATA!A:F,6,FALSE)</f>
        <v>982</v>
      </c>
      <c r="N6591" s="36">
        <f t="shared" si="535"/>
        <v>40.178127538952857</v>
      </c>
      <c r="O6591" s="36">
        <f t="shared" si="536"/>
        <v>40.180000410023098</v>
      </c>
      <c r="P6591" s="36">
        <f t="shared" si="537"/>
        <v>1.8728710702404783E-3</v>
      </c>
      <c r="Q6591" s="36">
        <f t="shared" si="538"/>
        <v>4.6265447896081301E-2</v>
      </c>
    </row>
    <row r="6592" spans="1:17" x14ac:dyDescent="0.3">
      <c r="A6592" s="29">
        <v>2292879</v>
      </c>
      <c r="B6592" s="1">
        <v>137</v>
      </c>
      <c r="C6592" s="1" t="s">
        <v>30</v>
      </c>
      <c r="D6592" s="1" t="s">
        <v>53</v>
      </c>
      <c r="E6592" s="1" t="s">
        <v>54</v>
      </c>
      <c r="F6592" s="47">
        <v>714</v>
      </c>
      <c r="G6592" s="34">
        <v>947.49</v>
      </c>
      <c r="H6592" s="1" t="s">
        <v>218</v>
      </c>
      <c r="I6592" s="34">
        <v>7.0534999999999999E-3</v>
      </c>
      <c r="J6592" s="34">
        <v>9651.5259999999998</v>
      </c>
      <c r="K6592" s="35" t="str">
        <f t="shared" si="534"/>
        <v>Strabrechtse Heide &amp; Beuven_H4030</v>
      </c>
      <c r="L6592" s="36">
        <f>VLOOKUP(D6592,DATA!A:F,5,FALSE)</f>
        <v>1.0986712608830001E-2</v>
      </c>
      <c r="M6592" s="37">
        <f>VLOOKUP(D6592,DATA!A:F,6,FALSE)</f>
        <v>982</v>
      </c>
      <c r="N6592" s="36">
        <f t="shared" si="535"/>
        <v>40.633157278537908</v>
      </c>
      <c r="O6592" s="36">
        <f t="shared" si="536"/>
        <v>40.635026669372905</v>
      </c>
      <c r="P6592" s="36">
        <f t="shared" si="537"/>
        <v>1.8693908349973754E-3</v>
      </c>
      <c r="Q6592" s="36">
        <f t="shared" si="538"/>
        <v>0.18042474248138876</v>
      </c>
    </row>
    <row r="6593" spans="1:17" x14ac:dyDescent="0.3">
      <c r="A6593" s="29">
        <v>2292880</v>
      </c>
      <c r="B6593" s="1">
        <v>137</v>
      </c>
      <c r="C6593" s="1" t="s">
        <v>30</v>
      </c>
      <c r="D6593" s="1" t="s">
        <v>53</v>
      </c>
      <c r="E6593" s="1" t="s">
        <v>54</v>
      </c>
      <c r="F6593" s="47">
        <v>714</v>
      </c>
      <c r="G6593" s="34">
        <v>1027.56</v>
      </c>
      <c r="H6593" s="1" t="s">
        <v>218</v>
      </c>
      <c r="I6593" s="34">
        <v>7.2307999999999999E-3</v>
      </c>
      <c r="J6593" s="34">
        <v>333.05612000000002</v>
      </c>
      <c r="K6593" s="35" t="str">
        <f t="shared" si="534"/>
        <v>Strabrechtse Heide &amp; Beuven_H4030</v>
      </c>
      <c r="L6593" s="36">
        <f>VLOOKUP(D6593,DATA!A:F,5,FALSE)</f>
        <v>1.0986712608830001E-2</v>
      </c>
      <c r="M6593" s="37">
        <f>VLOOKUP(D6593,DATA!A:F,6,FALSE)</f>
        <v>982</v>
      </c>
      <c r="N6593" s="36">
        <f t="shared" si="535"/>
        <v>62.258966162316199</v>
      </c>
      <c r="O6593" s="36">
        <f t="shared" si="536"/>
        <v>62.260832823863872</v>
      </c>
      <c r="P6593" s="36">
        <f t="shared" si="537"/>
        <v>1.8666615476732318E-3</v>
      </c>
      <c r="Q6593" s="36">
        <f t="shared" si="538"/>
        <v>6.2170305242124167E-3</v>
      </c>
    </row>
    <row r="6594" spans="1:17" x14ac:dyDescent="0.3">
      <c r="A6594" s="29">
        <v>2292883</v>
      </c>
      <c r="B6594" s="1">
        <v>137</v>
      </c>
      <c r="C6594" s="1" t="s">
        <v>30</v>
      </c>
      <c r="D6594" s="1" t="s">
        <v>53</v>
      </c>
      <c r="E6594" s="1" t="s">
        <v>54</v>
      </c>
      <c r="F6594" s="47">
        <v>714</v>
      </c>
      <c r="G6594" s="34">
        <v>1317.16</v>
      </c>
      <c r="H6594" s="1" t="s">
        <v>218</v>
      </c>
      <c r="I6594" s="34">
        <v>8.5590000000000006E-3</v>
      </c>
      <c r="J6594" s="34">
        <v>261.50488000000001</v>
      </c>
      <c r="K6594" s="35" t="str">
        <f t="shared" si="534"/>
        <v>Strabrechtse Heide &amp; Beuven_H4030</v>
      </c>
      <c r="L6594" s="36">
        <f>VLOOKUP(D6594,DATA!A:F,5,FALSE)</f>
        <v>1.0986712608830001E-2</v>
      </c>
      <c r="M6594" s="37">
        <f>VLOOKUP(D6594,DATA!A:F,6,FALSE)</f>
        <v>982</v>
      </c>
      <c r="N6594" s="36">
        <f t="shared" si="535"/>
        <v>97.545286271832254</v>
      </c>
      <c r="O6594" s="36">
        <f t="shared" si="536"/>
        <v>97.545511425233983</v>
      </c>
      <c r="P6594" s="36">
        <f t="shared" si="537"/>
        <v>2.2515340172901688E-4</v>
      </c>
      <c r="Q6594" s="36">
        <f t="shared" si="538"/>
        <v>5.8878713300738355E-4</v>
      </c>
    </row>
    <row r="6595" spans="1:17" x14ac:dyDescent="0.3">
      <c r="A6595" s="29">
        <v>2292885</v>
      </c>
      <c r="B6595" s="1">
        <v>137</v>
      </c>
      <c r="C6595" s="1" t="s">
        <v>30</v>
      </c>
      <c r="D6595" s="1" t="s">
        <v>57</v>
      </c>
      <c r="E6595" s="1" t="s">
        <v>58</v>
      </c>
      <c r="F6595" s="47">
        <v>714</v>
      </c>
      <c r="G6595" s="34">
        <v>1261.49</v>
      </c>
      <c r="H6595" s="1" t="s">
        <v>218</v>
      </c>
      <c r="I6595" s="34">
        <v>7.7152999999999996E-3</v>
      </c>
      <c r="J6595" s="34">
        <v>6038.2839999999997</v>
      </c>
      <c r="K6595" s="35" t="str">
        <f t="shared" ref="K6595:K6658" si="539">_xlfn.CONCAT(C6595,"_",D6595)</f>
        <v>Strabrechtse Heide &amp; Beuven_H3160</v>
      </c>
      <c r="L6595" s="36">
        <f>VLOOKUP(D6595,DATA!A:F,5,FALSE)</f>
        <v>1.0986712608830001E-2</v>
      </c>
      <c r="M6595" s="37">
        <f>VLOOKUP(D6595,DATA!A:F,6,FALSE)</f>
        <v>982</v>
      </c>
      <c r="N6595" s="36">
        <f t="shared" ref="N6595:N6658" si="540">100/(1+EXP(-L6595*(G6595-M6595)))</f>
        <v>95.566683484062523</v>
      </c>
      <c r="O6595" s="36">
        <f t="shared" ref="O6595:O6658" si="541">100/(1+EXP(-L6595*((G6595+I6595)-M6595)))</f>
        <v>95.567042603623108</v>
      </c>
      <c r="P6595" s="36">
        <f t="shared" ref="P6595:P6658" si="542">O6595-N6595</f>
        <v>3.5911956058498617E-4</v>
      </c>
      <c r="Q6595" s="36">
        <f t="shared" ref="Q6595:Q6658" si="543">IF(AND(H6595&lt;&gt;"below",I6595&gt;=0.005),J6595*P6595/100,0)</f>
        <v>2.1684658967673527E-2</v>
      </c>
    </row>
    <row r="6596" spans="1:17" x14ac:dyDescent="0.3">
      <c r="A6596" s="30">
        <v>2292886</v>
      </c>
      <c r="B6596" s="14">
        <v>137</v>
      </c>
      <c r="C6596" s="14" t="s">
        <v>30</v>
      </c>
      <c r="D6596" s="14" t="s">
        <v>55</v>
      </c>
      <c r="E6596" s="14" t="s">
        <v>56</v>
      </c>
      <c r="F6596" s="48">
        <v>500</v>
      </c>
      <c r="G6596" s="38">
        <v>1099.74</v>
      </c>
      <c r="H6596" s="14" t="s">
        <v>218</v>
      </c>
      <c r="I6596" s="38">
        <v>6.6533E-3</v>
      </c>
      <c r="J6596" s="38">
        <v>82.380949999999999</v>
      </c>
      <c r="K6596" s="39" t="str">
        <f t="shared" si="539"/>
        <v>Strabrechtse Heide &amp; Beuven_H3130</v>
      </c>
      <c r="L6596" s="40">
        <f>VLOOKUP(D6596,DATA!A:F,5,FALSE)</f>
        <v>0</v>
      </c>
      <c r="M6596" s="41">
        <f>VLOOKUP(D6596,DATA!A:F,6,FALSE)</f>
        <v>3.5</v>
      </c>
      <c r="N6596" s="40">
        <f t="shared" si="540"/>
        <v>50</v>
      </c>
      <c r="O6596" s="40">
        <f t="shared" si="541"/>
        <v>50</v>
      </c>
      <c r="P6596" s="40">
        <f>J6596/10000*I6596</f>
        <v>5.4810517463499993E-5</v>
      </c>
      <c r="Q6596" s="40">
        <f>IF(AND(H6596&lt;&gt;"below",I6596&gt;=0.005),M6596*P6596,0)</f>
        <v>1.9183681112224998E-4</v>
      </c>
    </row>
    <row r="6597" spans="1:17" x14ac:dyDescent="0.3">
      <c r="A6597" s="29">
        <v>2292886</v>
      </c>
      <c r="B6597" s="1">
        <v>137</v>
      </c>
      <c r="C6597" s="1" t="s">
        <v>30</v>
      </c>
      <c r="D6597" s="1" t="s">
        <v>57</v>
      </c>
      <c r="E6597" s="1" t="s">
        <v>58</v>
      </c>
      <c r="F6597" s="47">
        <v>714</v>
      </c>
      <c r="G6597" s="34">
        <v>1099.74</v>
      </c>
      <c r="H6597" s="1" t="s">
        <v>218</v>
      </c>
      <c r="I6597" s="34">
        <v>6.6533E-3</v>
      </c>
      <c r="J6597" s="34">
        <v>122.3265</v>
      </c>
      <c r="K6597" s="35" t="str">
        <f t="shared" si="539"/>
        <v>Strabrechtse Heide &amp; Beuven_H3160</v>
      </c>
      <c r="L6597" s="36">
        <f>VLOOKUP(D6597,DATA!A:F,5,FALSE)</f>
        <v>1.0986712608830001E-2</v>
      </c>
      <c r="M6597" s="37">
        <f>VLOOKUP(D6597,DATA!A:F,6,FALSE)</f>
        <v>982</v>
      </c>
      <c r="N6597" s="36">
        <f t="shared" si="540"/>
        <v>78.475177196386625</v>
      </c>
      <c r="O6597" s="36">
        <f t="shared" si="541"/>
        <v>78.476411914220151</v>
      </c>
      <c r="P6597" s="36">
        <f t="shared" si="542"/>
        <v>1.2347178335261333E-3</v>
      </c>
      <c r="Q6597" s="36">
        <f t="shared" si="543"/>
        <v>1.5103871106283454E-3</v>
      </c>
    </row>
    <row r="6598" spans="1:17" x14ac:dyDescent="0.3">
      <c r="A6598" s="29">
        <v>2294361</v>
      </c>
      <c r="B6598" s="1">
        <v>136</v>
      </c>
      <c r="C6598" s="1" t="s">
        <v>14</v>
      </c>
      <c r="D6598" s="1" t="s">
        <v>59</v>
      </c>
      <c r="E6598" s="1" t="s">
        <v>60</v>
      </c>
      <c r="F6598" s="47">
        <v>1071</v>
      </c>
      <c r="G6598" s="34">
        <v>1889.88</v>
      </c>
      <c r="H6598" s="1" t="s">
        <v>218</v>
      </c>
      <c r="I6598" s="34">
        <v>1.7677999999999999E-2</v>
      </c>
      <c r="J6598" s="34">
        <v>471.93914999999998</v>
      </c>
      <c r="K6598" s="35" t="str">
        <f t="shared" si="539"/>
        <v>Leenderbos, Groote Heide &amp; De Plateaux_H9190</v>
      </c>
      <c r="L6598" s="36">
        <f>VLOOKUP(D6598,DATA!A:F,5,FALSE)</f>
        <v>1.3726988247862192E-2</v>
      </c>
      <c r="M6598" s="37">
        <f>VLOOKUP(D6598,DATA!A:F,6,FALSE)</f>
        <v>1285.5</v>
      </c>
      <c r="N6598" s="36">
        <f t="shared" si="540"/>
        <v>99.975062843875335</v>
      </c>
      <c r="O6598" s="36">
        <f t="shared" si="541"/>
        <v>99.975068893025082</v>
      </c>
      <c r="P6598" s="36">
        <f t="shared" si="542"/>
        <v>6.0491497464454369E-6</v>
      </c>
      <c r="Q6598" s="36">
        <f t="shared" si="543"/>
        <v>2.8548305895601751E-5</v>
      </c>
    </row>
    <row r="6599" spans="1:17" x14ac:dyDescent="0.3">
      <c r="A6599" s="29">
        <v>2294362</v>
      </c>
      <c r="B6599" s="1">
        <v>136</v>
      </c>
      <c r="C6599" s="1" t="s">
        <v>14</v>
      </c>
      <c r="D6599" s="1" t="s">
        <v>41</v>
      </c>
      <c r="E6599" s="1" t="s">
        <v>42</v>
      </c>
      <c r="F6599" s="47">
        <v>1071</v>
      </c>
      <c r="G6599" s="34">
        <v>1688.72</v>
      </c>
      <c r="H6599" s="1" t="s">
        <v>218</v>
      </c>
      <c r="I6599" s="34">
        <v>1.8048000000000002E-2</v>
      </c>
      <c r="J6599" s="34">
        <v>9.9674820000000004</v>
      </c>
      <c r="K6599" s="35" t="str">
        <f t="shared" si="539"/>
        <v>Leenderbos, Groote Heide &amp; De Plateaux_H4010A</v>
      </c>
      <c r="L6599" s="36">
        <f>VLOOKUP(D6599,DATA!A:F,5,FALSE)</f>
        <v>1.3726988247862192E-2</v>
      </c>
      <c r="M6599" s="37">
        <f>VLOOKUP(D6599,DATA!A:F,6,FALSE)</f>
        <v>1285.5</v>
      </c>
      <c r="N6599" s="36">
        <f t="shared" si="540"/>
        <v>99.606928784271673</v>
      </c>
      <c r="O6599" s="36">
        <f t="shared" si="541"/>
        <v>99.607025770877883</v>
      </c>
      <c r="P6599" s="36">
        <f t="shared" si="542"/>
        <v>9.6986606209270576E-5</v>
      </c>
      <c r="Q6599" s="36">
        <f t="shared" si="543"/>
        <v>9.667122516319927E-6</v>
      </c>
    </row>
    <row r="6600" spans="1:17" x14ac:dyDescent="0.3">
      <c r="A6600" s="29">
        <v>2294362</v>
      </c>
      <c r="B6600" s="1">
        <v>136</v>
      </c>
      <c r="C6600" s="1" t="s">
        <v>14</v>
      </c>
      <c r="D6600" s="1" t="s">
        <v>59</v>
      </c>
      <c r="E6600" s="1" t="s">
        <v>60</v>
      </c>
      <c r="F6600" s="47">
        <v>1071</v>
      </c>
      <c r="G6600" s="34">
        <v>1688.72</v>
      </c>
      <c r="H6600" s="1" t="s">
        <v>218</v>
      </c>
      <c r="I6600" s="34">
        <v>1.8048000000000002E-2</v>
      </c>
      <c r="J6600" s="34">
        <v>9950.8469999999998</v>
      </c>
      <c r="K6600" s="35" t="str">
        <f t="shared" si="539"/>
        <v>Leenderbos, Groote Heide &amp; De Plateaux_H9190</v>
      </c>
      <c r="L6600" s="36">
        <f>VLOOKUP(D6600,DATA!A:F,5,FALSE)</f>
        <v>1.3726988247862192E-2</v>
      </c>
      <c r="M6600" s="37">
        <f>VLOOKUP(D6600,DATA!A:F,6,FALSE)</f>
        <v>1285.5</v>
      </c>
      <c r="N6600" s="36">
        <f t="shared" si="540"/>
        <v>99.606928784271673</v>
      </c>
      <c r="O6600" s="36">
        <f t="shared" si="541"/>
        <v>99.607025770877883</v>
      </c>
      <c r="P6600" s="36">
        <f t="shared" si="542"/>
        <v>9.6986606209270576E-5</v>
      </c>
      <c r="Q6600" s="36">
        <f t="shared" si="543"/>
        <v>9.6509887943770148E-3</v>
      </c>
    </row>
    <row r="6601" spans="1:17" x14ac:dyDescent="0.3">
      <c r="A6601" s="30">
        <v>2294363</v>
      </c>
      <c r="B6601" s="14">
        <v>136</v>
      </c>
      <c r="C6601" s="14" t="s">
        <v>14</v>
      </c>
      <c r="D6601" s="14" t="s">
        <v>55</v>
      </c>
      <c r="E6601" s="14" t="s">
        <v>56</v>
      </c>
      <c r="F6601" s="48">
        <v>500</v>
      </c>
      <c r="G6601" s="38">
        <v>1018.02</v>
      </c>
      <c r="H6601" s="14" t="s">
        <v>218</v>
      </c>
      <c r="I6601" s="38">
        <v>1.1184400000000001E-2</v>
      </c>
      <c r="J6601" s="38">
        <v>2938.2473</v>
      </c>
      <c r="K6601" s="39" t="str">
        <f t="shared" si="539"/>
        <v>Leenderbos, Groote Heide &amp; De Plateaux_H3130</v>
      </c>
      <c r="L6601" s="40">
        <f>VLOOKUP(D6601,DATA!A:F,5,FALSE)</f>
        <v>0</v>
      </c>
      <c r="M6601" s="41">
        <f>VLOOKUP(D6601,DATA!A:F,6,FALSE)</f>
        <v>3.5</v>
      </c>
      <c r="N6601" s="40">
        <f t="shared" si="540"/>
        <v>50</v>
      </c>
      <c r="O6601" s="40">
        <f t="shared" si="541"/>
        <v>50</v>
      </c>
      <c r="P6601" s="40">
        <f>J6601/10000*I6601</f>
        <v>3.286253310212E-3</v>
      </c>
      <c r="Q6601" s="40">
        <f>IF(AND(H6601&lt;&gt;"below",I6601&gt;=0.005),M6601*P6601,0)</f>
        <v>1.1501886585741999E-2</v>
      </c>
    </row>
    <row r="6602" spans="1:17" x14ac:dyDescent="0.3">
      <c r="A6602" s="29">
        <v>2294363</v>
      </c>
      <c r="B6602" s="1">
        <v>136</v>
      </c>
      <c r="C6602" s="1" t="s">
        <v>14</v>
      </c>
      <c r="D6602" s="1" t="s">
        <v>57</v>
      </c>
      <c r="E6602" s="1" t="s">
        <v>58</v>
      </c>
      <c r="F6602" s="47">
        <v>714</v>
      </c>
      <c r="G6602" s="34">
        <v>1018.02</v>
      </c>
      <c r="H6602" s="1" t="s">
        <v>218</v>
      </c>
      <c r="I6602" s="34">
        <v>1.1184400000000001E-2</v>
      </c>
      <c r="J6602" s="34">
        <v>2130.2055999999998</v>
      </c>
      <c r="K6602" s="35" t="str">
        <f t="shared" si="539"/>
        <v>Leenderbos, Groote Heide &amp; De Plateaux_H3160</v>
      </c>
      <c r="L6602" s="36">
        <f>VLOOKUP(D6602,DATA!A:F,5,FALSE)</f>
        <v>1.0986712608830001E-2</v>
      </c>
      <c r="M6602" s="37">
        <f>VLOOKUP(D6602,DATA!A:F,6,FALSE)</f>
        <v>982</v>
      </c>
      <c r="N6602" s="36">
        <f t="shared" si="540"/>
        <v>59.766405421200993</v>
      </c>
      <c r="O6602" s="36">
        <f t="shared" si="541"/>
        <v>59.76936017442091</v>
      </c>
      <c r="P6602" s="36">
        <f t="shared" si="542"/>
        <v>2.9547532199174498E-3</v>
      </c>
      <c r="Q6602" s="36">
        <f t="shared" si="543"/>
        <v>6.2942318556861818E-2</v>
      </c>
    </row>
    <row r="6603" spans="1:17" x14ac:dyDescent="0.3">
      <c r="A6603" s="29">
        <v>2294364</v>
      </c>
      <c r="B6603" s="1">
        <v>136</v>
      </c>
      <c r="C6603" s="1" t="s">
        <v>14</v>
      </c>
      <c r="D6603" s="1" t="s">
        <v>57</v>
      </c>
      <c r="E6603" s="1" t="s">
        <v>58</v>
      </c>
      <c r="F6603" s="47">
        <v>714</v>
      </c>
      <c r="G6603" s="34">
        <v>877.84</v>
      </c>
      <c r="H6603" s="1" t="s">
        <v>218</v>
      </c>
      <c r="I6603" s="34">
        <v>9.6369999999999997E-3</v>
      </c>
      <c r="J6603" s="34">
        <v>2519.366</v>
      </c>
      <c r="K6603" s="35" t="str">
        <f t="shared" si="539"/>
        <v>Leenderbos, Groote Heide &amp; De Plateaux_H3160</v>
      </c>
      <c r="L6603" s="36">
        <f>VLOOKUP(D6603,DATA!A:F,5,FALSE)</f>
        <v>1.0986712608830001E-2</v>
      </c>
      <c r="M6603" s="37">
        <f>VLOOKUP(D6603,DATA!A:F,6,FALSE)</f>
        <v>982</v>
      </c>
      <c r="N6603" s="36">
        <f t="shared" si="540"/>
        <v>24.15178310368297</v>
      </c>
      <c r="O6603" s="36">
        <f t="shared" si="541"/>
        <v>24.153722721139502</v>
      </c>
      <c r="P6603" s="36">
        <f t="shared" si="542"/>
        <v>1.939617456532261E-3</v>
      </c>
      <c r="Q6603" s="36">
        <f t="shared" si="543"/>
        <v>4.8866062729938563E-2</v>
      </c>
    </row>
    <row r="6604" spans="1:17" x14ac:dyDescent="0.3">
      <c r="A6604" s="29">
        <v>2294364</v>
      </c>
      <c r="B6604" s="1">
        <v>136</v>
      </c>
      <c r="C6604" s="1" t="s">
        <v>14</v>
      </c>
      <c r="D6604" s="1" t="s">
        <v>53</v>
      </c>
      <c r="E6604" s="1" t="s">
        <v>54</v>
      </c>
      <c r="F6604" s="47">
        <v>714</v>
      </c>
      <c r="G6604" s="34">
        <v>877.84</v>
      </c>
      <c r="H6604" s="1" t="s">
        <v>218</v>
      </c>
      <c r="I6604" s="34">
        <v>9.6369999999999997E-3</v>
      </c>
      <c r="J6604" s="34">
        <v>7460.5150000000003</v>
      </c>
      <c r="K6604" s="35" t="str">
        <f t="shared" si="539"/>
        <v>Leenderbos, Groote Heide &amp; De Plateaux_H4030</v>
      </c>
      <c r="L6604" s="36">
        <f>VLOOKUP(D6604,DATA!A:F,5,FALSE)</f>
        <v>1.0986712608830001E-2</v>
      </c>
      <c r="M6604" s="37">
        <f>VLOOKUP(D6604,DATA!A:F,6,FALSE)</f>
        <v>982</v>
      </c>
      <c r="N6604" s="36">
        <f t="shared" si="540"/>
        <v>24.15178310368297</v>
      </c>
      <c r="O6604" s="36">
        <f t="shared" si="541"/>
        <v>24.153722721139502</v>
      </c>
      <c r="P6604" s="36">
        <f t="shared" si="542"/>
        <v>1.939617456532261E-3</v>
      </c>
      <c r="Q6604" s="36">
        <f t="shared" si="543"/>
        <v>0.14470545128720783</v>
      </c>
    </row>
    <row r="6605" spans="1:17" x14ac:dyDescent="0.3">
      <c r="A6605" s="29">
        <v>2294399</v>
      </c>
      <c r="B6605" s="1">
        <v>137</v>
      </c>
      <c r="C6605" s="1" t="s">
        <v>30</v>
      </c>
      <c r="D6605" s="1" t="s">
        <v>41</v>
      </c>
      <c r="E6605" s="1" t="s">
        <v>42</v>
      </c>
      <c r="F6605" s="47">
        <v>1071</v>
      </c>
      <c r="G6605" s="34">
        <v>1115.05</v>
      </c>
      <c r="H6605" s="1" t="s">
        <v>218</v>
      </c>
      <c r="I6605" s="34">
        <v>8.6386999999999992E-3</v>
      </c>
      <c r="J6605" s="34">
        <v>287.27870000000001</v>
      </c>
      <c r="K6605" s="35" t="str">
        <f t="shared" si="539"/>
        <v>Strabrechtse Heide &amp; Beuven_H4010A</v>
      </c>
      <c r="L6605" s="36">
        <f>VLOOKUP(D6605,DATA!A:F,5,FALSE)</f>
        <v>1.3726988247862192E-2</v>
      </c>
      <c r="M6605" s="37">
        <f>VLOOKUP(D6605,DATA!A:F,6,FALSE)</f>
        <v>1285.5</v>
      </c>
      <c r="N6605" s="36">
        <f t="shared" si="540"/>
        <v>8.788273868634624</v>
      </c>
      <c r="O6605" s="36">
        <f t="shared" si="541"/>
        <v>8.789224471535416</v>
      </c>
      <c r="P6605" s="36">
        <f t="shared" si="542"/>
        <v>9.5060290079196363E-4</v>
      </c>
      <c r="Q6605" s="36">
        <f t="shared" si="543"/>
        <v>2.7308796555574428E-3</v>
      </c>
    </row>
    <row r="6606" spans="1:17" x14ac:dyDescent="0.3">
      <c r="A6606" s="29">
        <v>2294399</v>
      </c>
      <c r="B6606" s="1">
        <v>137</v>
      </c>
      <c r="C6606" s="1" t="s">
        <v>30</v>
      </c>
      <c r="D6606" s="1" t="s">
        <v>53</v>
      </c>
      <c r="E6606" s="1" t="s">
        <v>54</v>
      </c>
      <c r="F6606" s="47">
        <v>714</v>
      </c>
      <c r="G6606" s="34">
        <v>1115.05</v>
      </c>
      <c r="H6606" s="1" t="s">
        <v>218</v>
      </c>
      <c r="I6606" s="34">
        <v>8.6386999999999992E-3</v>
      </c>
      <c r="J6606" s="34">
        <v>280.77280000000002</v>
      </c>
      <c r="K6606" s="35" t="str">
        <f t="shared" si="539"/>
        <v>Strabrechtse Heide &amp; Beuven_H4030</v>
      </c>
      <c r="L6606" s="36">
        <f>VLOOKUP(D6606,DATA!A:F,5,FALSE)</f>
        <v>1.0986712608830001E-2</v>
      </c>
      <c r="M6606" s="37">
        <f>VLOOKUP(D6606,DATA!A:F,6,FALSE)</f>
        <v>982</v>
      </c>
      <c r="N6606" s="36">
        <f t="shared" si="540"/>
        <v>81.180509294737206</v>
      </c>
      <c r="O6606" s="36">
        <f t="shared" si="541"/>
        <v>81.181959277842736</v>
      </c>
      <c r="P6606" s="36">
        <f t="shared" si="542"/>
        <v>1.4499831055303503E-3</v>
      </c>
      <c r="Q6606" s="36">
        <f t="shared" si="543"/>
        <v>4.0711581649245194E-3</v>
      </c>
    </row>
    <row r="6607" spans="1:17" x14ac:dyDescent="0.3">
      <c r="A6607" s="29">
        <v>2294400</v>
      </c>
      <c r="B6607" s="1">
        <v>137</v>
      </c>
      <c r="C6607" s="1" t="s">
        <v>30</v>
      </c>
      <c r="D6607" s="1" t="s">
        <v>53</v>
      </c>
      <c r="E6607" s="1" t="s">
        <v>54</v>
      </c>
      <c r="F6607" s="47">
        <v>714</v>
      </c>
      <c r="G6607" s="34">
        <v>1050.8</v>
      </c>
      <c r="H6607" s="1" t="s">
        <v>218</v>
      </c>
      <c r="I6607" s="34">
        <v>8.2287000000000003E-3</v>
      </c>
      <c r="J6607" s="34">
        <v>6504.2665999999999</v>
      </c>
      <c r="K6607" s="35" t="str">
        <f t="shared" si="539"/>
        <v>Strabrechtse Heide &amp; Beuven_H4030</v>
      </c>
      <c r="L6607" s="36">
        <f>VLOOKUP(D6607,DATA!A:F,5,FALSE)</f>
        <v>1.0986712608830001E-2</v>
      </c>
      <c r="M6607" s="37">
        <f>VLOOKUP(D6607,DATA!A:F,6,FALSE)</f>
        <v>982</v>
      </c>
      <c r="N6607" s="36">
        <f t="shared" si="540"/>
        <v>68.045983671378096</v>
      </c>
      <c r="O6607" s="36">
        <f t="shared" si="541"/>
        <v>68.047949383235249</v>
      </c>
      <c r="P6607" s="36">
        <f t="shared" si="542"/>
        <v>1.9657118571529963E-3</v>
      </c>
      <c r="Q6607" s="36">
        <f t="shared" si="543"/>
        <v>0.12785513977704205</v>
      </c>
    </row>
    <row r="6608" spans="1:17" x14ac:dyDescent="0.3">
      <c r="A6608" s="29">
        <v>2294401</v>
      </c>
      <c r="B6608" s="1">
        <v>137</v>
      </c>
      <c r="C6608" s="1" t="s">
        <v>30</v>
      </c>
      <c r="D6608" s="1" t="s">
        <v>53</v>
      </c>
      <c r="E6608" s="1" t="s">
        <v>54</v>
      </c>
      <c r="F6608" s="47">
        <v>714</v>
      </c>
      <c r="G6608" s="34">
        <v>927.08</v>
      </c>
      <c r="H6608" s="1" t="s">
        <v>218</v>
      </c>
      <c r="I6608" s="34">
        <v>7.4647999999999997E-3</v>
      </c>
      <c r="J6608" s="34">
        <v>9680.3160000000007</v>
      </c>
      <c r="K6608" s="35" t="str">
        <f t="shared" si="539"/>
        <v>Strabrechtse Heide &amp; Beuven_H4030</v>
      </c>
      <c r="L6608" s="36">
        <f>VLOOKUP(D6608,DATA!A:F,5,FALSE)</f>
        <v>1.0986712608830001E-2</v>
      </c>
      <c r="M6608" s="37">
        <f>VLOOKUP(D6608,DATA!A:F,6,FALSE)</f>
        <v>982</v>
      </c>
      <c r="N6608" s="36">
        <f t="shared" si="540"/>
        <v>35.356844009348038</v>
      </c>
      <c r="O6608" s="36">
        <f t="shared" si="541"/>
        <v>35.358718516923744</v>
      </c>
      <c r="P6608" s="36">
        <f t="shared" si="542"/>
        <v>1.8745075757067298E-3</v>
      </c>
      <c r="Q6608" s="36">
        <f t="shared" si="543"/>
        <v>0.1814582567723507</v>
      </c>
    </row>
    <row r="6609" spans="1:17" x14ac:dyDescent="0.3">
      <c r="A6609" s="29">
        <v>2294402</v>
      </c>
      <c r="B6609" s="1">
        <v>137</v>
      </c>
      <c r="C6609" s="1" t="s">
        <v>30</v>
      </c>
      <c r="D6609" s="1" t="s">
        <v>53</v>
      </c>
      <c r="E6609" s="1" t="s">
        <v>54</v>
      </c>
      <c r="F6609" s="47">
        <v>714</v>
      </c>
      <c r="G6609" s="34">
        <v>933.04</v>
      </c>
      <c r="H6609" s="1" t="s">
        <v>218</v>
      </c>
      <c r="I6609" s="34">
        <v>7.2338000000000003E-3</v>
      </c>
      <c r="J6609" s="34">
        <v>4173.4107512559003</v>
      </c>
      <c r="K6609" s="35" t="str">
        <f t="shared" si="539"/>
        <v>Strabrechtse Heide &amp; Beuven_H4030</v>
      </c>
      <c r="L6609" s="36">
        <f>VLOOKUP(D6609,DATA!A:F,5,FALSE)</f>
        <v>1.0986712608830001E-2</v>
      </c>
      <c r="M6609" s="37">
        <f>VLOOKUP(D6609,DATA!A:F,6,FALSE)</f>
        <v>982</v>
      </c>
      <c r="N6609" s="36">
        <f t="shared" si="540"/>
        <v>36.867403150006382</v>
      </c>
      <c r="O6609" s="36">
        <f t="shared" si="541"/>
        <v>36.869252993540499</v>
      </c>
      <c r="P6609" s="36">
        <f t="shared" si="542"/>
        <v>1.8498435341172126E-3</v>
      </c>
      <c r="Q6609" s="36">
        <f t="shared" si="543"/>
        <v>7.7201568934259862E-2</v>
      </c>
    </row>
    <row r="6610" spans="1:17" x14ac:dyDescent="0.3">
      <c r="A6610" s="29">
        <v>2294403</v>
      </c>
      <c r="B6610" s="1">
        <v>137</v>
      </c>
      <c r="C6610" s="1" t="s">
        <v>30</v>
      </c>
      <c r="D6610" s="1" t="s">
        <v>41</v>
      </c>
      <c r="E6610" s="1" t="s">
        <v>42</v>
      </c>
      <c r="F6610" s="47">
        <v>1071</v>
      </c>
      <c r="G6610" s="34">
        <v>1071.42</v>
      </c>
      <c r="H6610" s="1" t="s">
        <v>218</v>
      </c>
      <c r="I6610" s="34">
        <v>8.0218000000000008E-3</v>
      </c>
      <c r="J6610" s="34">
        <v>6138.5434999999998</v>
      </c>
      <c r="K6610" s="35" t="str">
        <f t="shared" si="539"/>
        <v>Strabrechtse Heide &amp; Beuven_H4010A</v>
      </c>
      <c r="L6610" s="36">
        <f>VLOOKUP(D6610,DATA!A:F,5,FALSE)</f>
        <v>1.3726988247862192E-2</v>
      </c>
      <c r="M6610" s="37">
        <f>VLOOKUP(D6610,DATA!A:F,6,FALSE)</f>
        <v>1285.5</v>
      </c>
      <c r="N6610" s="36">
        <f t="shared" si="540"/>
        <v>5.0274564986636356</v>
      </c>
      <c r="O6610" s="36">
        <f t="shared" si="541"/>
        <v>5.027982291893089</v>
      </c>
      <c r="P6610" s="36">
        <f t="shared" si="542"/>
        <v>5.2579322945334184E-4</v>
      </c>
      <c r="Q6610" s="36">
        <f t="shared" si="543"/>
        <v>3.2276046110048202E-2</v>
      </c>
    </row>
    <row r="6611" spans="1:17" x14ac:dyDescent="0.3">
      <c r="A6611" s="29">
        <v>2294405</v>
      </c>
      <c r="B6611" s="1">
        <v>137</v>
      </c>
      <c r="C6611" s="1" t="s">
        <v>30</v>
      </c>
      <c r="D6611" s="1" t="s">
        <v>53</v>
      </c>
      <c r="E6611" s="1" t="s">
        <v>54</v>
      </c>
      <c r="F6611" s="47">
        <v>714</v>
      </c>
      <c r="G6611" s="34">
        <v>937.63</v>
      </c>
      <c r="H6611" s="1" t="s">
        <v>218</v>
      </c>
      <c r="I6611" s="34">
        <v>7.2275000000000004E-3</v>
      </c>
      <c r="J6611" s="34">
        <v>10000</v>
      </c>
      <c r="K6611" s="35" t="str">
        <f t="shared" si="539"/>
        <v>Strabrechtse Heide &amp; Beuven_H4030</v>
      </c>
      <c r="L6611" s="36">
        <f>VLOOKUP(D6611,DATA!A:F,5,FALSE)</f>
        <v>1.0986712608830001E-2</v>
      </c>
      <c r="M6611" s="37">
        <f>VLOOKUP(D6611,DATA!A:F,6,FALSE)</f>
        <v>982</v>
      </c>
      <c r="N6611" s="36">
        <f t="shared" si="540"/>
        <v>38.048729132549944</v>
      </c>
      <c r="O6611" s="36">
        <f t="shared" si="541"/>
        <v>38.050600893408912</v>
      </c>
      <c r="P6611" s="36">
        <f t="shared" si="542"/>
        <v>1.87176085896823E-3</v>
      </c>
      <c r="Q6611" s="36">
        <f t="shared" si="543"/>
        <v>0.187176085896823</v>
      </c>
    </row>
    <row r="6612" spans="1:17" x14ac:dyDescent="0.3">
      <c r="A6612" s="29">
        <v>2294406</v>
      </c>
      <c r="B6612" s="1">
        <v>137</v>
      </c>
      <c r="C6612" s="1" t="s">
        <v>30</v>
      </c>
      <c r="D6612" s="1" t="s">
        <v>53</v>
      </c>
      <c r="E6612" s="1" t="s">
        <v>54</v>
      </c>
      <c r="F6612" s="47">
        <v>714</v>
      </c>
      <c r="G6612" s="34">
        <v>937.12</v>
      </c>
      <c r="H6612" s="1" t="s">
        <v>218</v>
      </c>
      <c r="I6612" s="34">
        <v>7.1643000000000002E-3</v>
      </c>
      <c r="J6612" s="34">
        <v>5279.9229999999998</v>
      </c>
      <c r="K6612" s="35" t="str">
        <f t="shared" si="539"/>
        <v>Strabrechtse Heide &amp; Beuven_H4030</v>
      </c>
      <c r="L6612" s="36">
        <f>VLOOKUP(D6612,DATA!A:F,5,FALSE)</f>
        <v>1.0986712608830001E-2</v>
      </c>
      <c r="M6612" s="37">
        <f>VLOOKUP(D6612,DATA!A:F,6,FALSE)</f>
        <v>982</v>
      </c>
      <c r="N6612" s="36">
        <f t="shared" si="540"/>
        <v>37.916740524270047</v>
      </c>
      <c r="O6612" s="36">
        <f t="shared" si="541"/>
        <v>37.918593420785839</v>
      </c>
      <c r="P6612" s="36">
        <f t="shared" si="542"/>
        <v>1.8528965157926791E-3</v>
      </c>
      <c r="Q6612" s="36">
        <f t="shared" si="543"/>
        <v>9.783150930353629E-2</v>
      </c>
    </row>
    <row r="6613" spans="1:17" x14ac:dyDescent="0.3">
      <c r="A6613" s="29">
        <v>2294407</v>
      </c>
      <c r="B6613" s="1">
        <v>137</v>
      </c>
      <c r="C6613" s="1" t="s">
        <v>30</v>
      </c>
      <c r="D6613" s="1" t="s">
        <v>53</v>
      </c>
      <c r="E6613" s="1" t="s">
        <v>54</v>
      </c>
      <c r="F6613" s="47">
        <v>714</v>
      </c>
      <c r="G6613" s="34">
        <v>943.18</v>
      </c>
      <c r="H6613" s="1" t="s">
        <v>218</v>
      </c>
      <c r="I6613" s="34">
        <v>7.1348999999999996E-3</v>
      </c>
      <c r="J6613" s="34">
        <v>8519.5390000000007</v>
      </c>
      <c r="K6613" s="35" t="str">
        <f t="shared" si="539"/>
        <v>Strabrechtse Heide &amp; Beuven_H4030</v>
      </c>
      <c r="L6613" s="36">
        <f>VLOOKUP(D6613,DATA!A:F,5,FALSE)</f>
        <v>1.0986712608830001E-2</v>
      </c>
      <c r="M6613" s="37">
        <f>VLOOKUP(D6613,DATA!A:F,6,FALSE)</f>
        <v>982</v>
      </c>
      <c r="N6613" s="36">
        <f t="shared" si="540"/>
        <v>39.496140849924899</v>
      </c>
      <c r="O6613" s="36">
        <f t="shared" si="541"/>
        <v>39.498014105224925</v>
      </c>
      <c r="P6613" s="36">
        <f t="shared" si="542"/>
        <v>1.8732553000262442E-3</v>
      </c>
      <c r="Q6613" s="36">
        <f t="shared" si="543"/>
        <v>0.15959271585530291</v>
      </c>
    </row>
    <row r="6614" spans="1:17" x14ac:dyDescent="0.3">
      <c r="A6614" s="29">
        <v>2294408</v>
      </c>
      <c r="B6614" s="1">
        <v>137</v>
      </c>
      <c r="C6614" s="1" t="s">
        <v>30</v>
      </c>
      <c r="D6614" s="1" t="s">
        <v>53</v>
      </c>
      <c r="E6614" s="1" t="s">
        <v>54</v>
      </c>
      <c r="F6614" s="47">
        <v>714</v>
      </c>
      <c r="G6614" s="34">
        <v>944.97</v>
      </c>
      <c r="H6614" s="1" t="s">
        <v>218</v>
      </c>
      <c r="I6614" s="34">
        <v>7.1005E-3</v>
      </c>
      <c r="J6614" s="34">
        <v>10000</v>
      </c>
      <c r="K6614" s="35" t="str">
        <f t="shared" si="539"/>
        <v>Strabrechtse Heide &amp; Beuven_H4030</v>
      </c>
      <c r="L6614" s="36">
        <f>VLOOKUP(D6614,DATA!A:F,5,FALSE)</f>
        <v>1.0986712608830001E-2</v>
      </c>
      <c r="M6614" s="37">
        <f>VLOOKUP(D6614,DATA!A:F,6,FALSE)</f>
        <v>982</v>
      </c>
      <c r="N6614" s="36">
        <f t="shared" si="540"/>
        <v>39.967055892814855</v>
      </c>
      <c r="O6614" s="36">
        <f t="shared" si="541"/>
        <v>39.968927660284741</v>
      </c>
      <c r="P6614" s="36">
        <f t="shared" si="542"/>
        <v>1.8717674698862652E-3</v>
      </c>
      <c r="Q6614" s="36">
        <f t="shared" si="543"/>
        <v>0.18717674698862652</v>
      </c>
    </row>
    <row r="6615" spans="1:17" x14ac:dyDescent="0.3">
      <c r="A6615" s="29">
        <v>2294409</v>
      </c>
      <c r="B6615" s="1">
        <v>137</v>
      </c>
      <c r="C6615" s="1" t="s">
        <v>30</v>
      </c>
      <c r="D6615" s="1" t="s">
        <v>53</v>
      </c>
      <c r="E6615" s="1" t="s">
        <v>54</v>
      </c>
      <c r="F6615" s="47">
        <v>714</v>
      </c>
      <c r="G6615" s="34">
        <v>984.21</v>
      </c>
      <c r="H6615" s="1" t="s">
        <v>218</v>
      </c>
      <c r="I6615" s="34">
        <v>7.1742000000000004E-3</v>
      </c>
      <c r="J6615" s="34">
        <v>4342.808</v>
      </c>
      <c r="K6615" s="35" t="str">
        <f t="shared" si="539"/>
        <v>Strabrechtse Heide &amp; Beuven_H4030</v>
      </c>
      <c r="L6615" s="36">
        <f>VLOOKUP(D6615,DATA!A:F,5,FALSE)</f>
        <v>1.0986712608830001E-2</v>
      </c>
      <c r="M6615" s="37">
        <f>VLOOKUP(D6615,DATA!A:F,6,FALSE)</f>
        <v>982</v>
      </c>
      <c r="N6615" s="36">
        <f t="shared" si="540"/>
        <v>50.606986051250978</v>
      </c>
      <c r="O6615" s="36">
        <f t="shared" si="541"/>
        <v>50.608956281745918</v>
      </c>
      <c r="P6615" s="36">
        <f t="shared" si="542"/>
        <v>1.9702304949404947E-3</v>
      </c>
      <c r="Q6615" s="36">
        <f t="shared" si="543"/>
        <v>8.556332755271541E-2</v>
      </c>
    </row>
    <row r="6616" spans="1:17" x14ac:dyDescent="0.3">
      <c r="A6616" s="29">
        <v>2294411</v>
      </c>
      <c r="B6616" s="1">
        <v>137</v>
      </c>
      <c r="C6616" s="1" t="s">
        <v>30</v>
      </c>
      <c r="D6616" s="1" t="s">
        <v>53</v>
      </c>
      <c r="E6616" s="1" t="s">
        <v>54</v>
      </c>
      <c r="F6616" s="47">
        <v>714</v>
      </c>
      <c r="G6616" s="34">
        <v>1363.17</v>
      </c>
      <c r="H6616" s="1" t="s">
        <v>218</v>
      </c>
      <c r="I6616" s="34">
        <v>8.7530000000000004E-3</v>
      </c>
      <c r="J6616" s="34">
        <v>384.45209999999997</v>
      </c>
      <c r="K6616" s="35" t="str">
        <f t="shared" si="539"/>
        <v>Strabrechtse Heide &amp; Beuven_H4030</v>
      </c>
      <c r="L6616" s="36">
        <f>VLOOKUP(D6616,DATA!A:F,5,FALSE)</f>
        <v>1.0986712608830001E-2</v>
      </c>
      <c r="M6616" s="37">
        <f>VLOOKUP(D6616,DATA!A:F,6,FALSE)</f>
        <v>982</v>
      </c>
      <c r="N6616" s="36">
        <f t="shared" si="540"/>
        <v>98.504741003082898</v>
      </c>
      <c r="O6616" s="36">
        <f t="shared" si="541"/>
        <v>98.504882640498167</v>
      </c>
      <c r="P6616" s="36">
        <f t="shared" si="542"/>
        <v>1.4163741526829199E-4</v>
      </c>
      <c r="Q6616" s="36">
        <f t="shared" si="543"/>
        <v>5.4452801738466919E-4</v>
      </c>
    </row>
    <row r="6617" spans="1:17" x14ac:dyDescent="0.3">
      <c r="A6617" s="29">
        <v>2294412</v>
      </c>
      <c r="B6617" s="1">
        <v>137</v>
      </c>
      <c r="C6617" s="1" t="s">
        <v>30</v>
      </c>
      <c r="D6617" s="1" t="s">
        <v>53</v>
      </c>
      <c r="E6617" s="1" t="s">
        <v>54</v>
      </c>
      <c r="F6617" s="47">
        <v>714</v>
      </c>
      <c r="G6617" s="34">
        <v>1063.51</v>
      </c>
      <c r="H6617" s="1" t="s">
        <v>218</v>
      </c>
      <c r="I6617" s="34">
        <v>7.4022000000000003E-3</v>
      </c>
      <c r="J6617" s="34">
        <v>2800.3818000000001</v>
      </c>
      <c r="K6617" s="35" t="str">
        <f t="shared" si="539"/>
        <v>Strabrechtse Heide &amp; Beuven_H4030</v>
      </c>
      <c r="L6617" s="36">
        <f>VLOOKUP(D6617,DATA!A:F,5,FALSE)</f>
        <v>1.0986712608830001E-2</v>
      </c>
      <c r="M6617" s="37">
        <f>VLOOKUP(D6617,DATA!A:F,6,FALSE)</f>
        <v>982</v>
      </c>
      <c r="N6617" s="36">
        <f t="shared" si="540"/>
        <v>71.002942175160143</v>
      </c>
      <c r="O6617" s="36">
        <f t="shared" si="541"/>
        <v>71.004616545186565</v>
      </c>
      <c r="P6617" s="36">
        <f t="shared" si="542"/>
        <v>1.6743700264214567E-3</v>
      </c>
      <c r="Q6617" s="36">
        <f t="shared" si="543"/>
        <v>4.6888753484561667E-2</v>
      </c>
    </row>
    <row r="6618" spans="1:17" x14ac:dyDescent="0.3">
      <c r="A6618" s="29">
        <v>2294413</v>
      </c>
      <c r="B6618" s="1">
        <v>137</v>
      </c>
      <c r="C6618" s="1" t="s">
        <v>30</v>
      </c>
      <c r="D6618" s="1" t="s">
        <v>41</v>
      </c>
      <c r="E6618" s="1" t="s">
        <v>42</v>
      </c>
      <c r="F6618" s="47">
        <v>1071</v>
      </c>
      <c r="G6618" s="34">
        <v>1338.79</v>
      </c>
      <c r="H6618" s="1" t="s">
        <v>218</v>
      </c>
      <c r="I6618" s="34">
        <v>8.6140000000000001E-3</v>
      </c>
      <c r="J6618" s="34">
        <v>21.088798499999999</v>
      </c>
      <c r="K6618" s="35" t="str">
        <f t="shared" si="539"/>
        <v>Strabrechtse Heide &amp; Beuven_H4010A</v>
      </c>
      <c r="L6618" s="36">
        <f>VLOOKUP(D6618,DATA!A:F,5,FALSE)</f>
        <v>1.3726988247862192E-2</v>
      </c>
      <c r="M6618" s="37">
        <f>VLOOKUP(D6618,DATA!A:F,6,FALSE)</f>
        <v>1285.5</v>
      </c>
      <c r="N6618" s="36">
        <f t="shared" si="540"/>
        <v>67.513680819478921</v>
      </c>
      <c r="O6618" s="36">
        <f t="shared" si="541"/>
        <v>67.516274183182915</v>
      </c>
      <c r="P6618" s="36">
        <f t="shared" si="542"/>
        <v>2.5933637039941004E-3</v>
      </c>
      <c r="Q6618" s="36">
        <f t="shared" si="543"/>
        <v>5.4690924590745222E-4</v>
      </c>
    </row>
    <row r="6619" spans="1:17" x14ac:dyDescent="0.3">
      <c r="A6619" s="29">
        <v>2294413</v>
      </c>
      <c r="B6619" s="1">
        <v>137</v>
      </c>
      <c r="C6619" s="1" t="s">
        <v>30</v>
      </c>
      <c r="D6619" s="1" t="s">
        <v>53</v>
      </c>
      <c r="E6619" s="1" t="s">
        <v>54</v>
      </c>
      <c r="F6619" s="47">
        <v>714</v>
      </c>
      <c r="G6619" s="34">
        <v>1338.79</v>
      </c>
      <c r="H6619" s="1" t="s">
        <v>218</v>
      </c>
      <c r="I6619" s="34">
        <v>8.6140000000000001E-3</v>
      </c>
      <c r="J6619" s="34">
        <v>2210.1433000000002</v>
      </c>
      <c r="K6619" s="35" t="str">
        <f t="shared" si="539"/>
        <v>Strabrechtse Heide &amp; Beuven_H4030</v>
      </c>
      <c r="L6619" s="36">
        <f>VLOOKUP(D6619,DATA!A:F,5,FALSE)</f>
        <v>1.0986712608830001E-2</v>
      </c>
      <c r="M6619" s="37">
        <f>VLOOKUP(D6619,DATA!A:F,6,FALSE)</f>
        <v>982</v>
      </c>
      <c r="N6619" s="36">
        <f t="shared" si="540"/>
        <v>98.054394615941092</v>
      </c>
      <c r="O6619" s="36">
        <f t="shared" si="541"/>
        <v>98.054575156466925</v>
      </c>
      <c r="P6619" s="36">
        <f t="shared" si="542"/>
        <v>1.8054052583238445E-4</v>
      </c>
      <c r="Q6619" s="36">
        <f t="shared" si="543"/>
        <v>3.9902043354692147E-3</v>
      </c>
    </row>
    <row r="6620" spans="1:17" x14ac:dyDescent="0.3">
      <c r="A6620" s="29">
        <v>2294414</v>
      </c>
      <c r="B6620" s="1">
        <v>137</v>
      </c>
      <c r="C6620" s="1" t="s">
        <v>30</v>
      </c>
      <c r="D6620" s="1" t="s">
        <v>57</v>
      </c>
      <c r="E6620" s="1" t="s">
        <v>58</v>
      </c>
      <c r="F6620" s="47">
        <v>714</v>
      </c>
      <c r="G6620" s="34">
        <v>1586.89</v>
      </c>
      <c r="H6620" s="1" t="s">
        <v>218</v>
      </c>
      <c r="I6620" s="34">
        <v>9.5093999999999995E-3</v>
      </c>
      <c r="J6620" s="34">
        <v>1146.2496000000001</v>
      </c>
      <c r="K6620" s="35" t="str">
        <f t="shared" si="539"/>
        <v>Strabrechtse Heide &amp; Beuven_H3160</v>
      </c>
      <c r="L6620" s="36">
        <f>VLOOKUP(D6620,DATA!A:F,5,FALSE)</f>
        <v>1.0986712608830001E-2</v>
      </c>
      <c r="M6620" s="37">
        <f>VLOOKUP(D6620,DATA!A:F,6,FALSE)</f>
        <v>982</v>
      </c>
      <c r="N6620" s="36">
        <f t="shared" si="540"/>
        <v>99.870215654965079</v>
      </c>
      <c r="O6620" s="36">
        <f t="shared" si="541"/>
        <v>99.870229196146298</v>
      </c>
      <c r="P6620" s="36">
        <f t="shared" si="542"/>
        <v>1.3541181218101883E-5</v>
      </c>
      <c r="Q6620" s="36">
        <f t="shared" si="543"/>
        <v>1.5521573554776798E-4</v>
      </c>
    </row>
    <row r="6621" spans="1:17" x14ac:dyDescent="0.3">
      <c r="A6621" s="29">
        <v>2294414</v>
      </c>
      <c r="B6621" s="1">
        <v>137</v>
      </c>
      <c r="C6621" s="1" t="s">
        <v>30</v>
      </c>
      <c r="D6621" s="1" t="s">
        <v>53</v>
      </c>
      <c r="E6621" s="1" t="s">
        <v>54</v>
      </c>
      <c r="F6621" s="47">
        <v>714</v>
      </c>
      <c r="G6621" s="34">
        <v>1586.89</v>
      </c>
      <c r="H6621" s="1" t="s">
        <v>218</v>
      </c>
      <c r="I6621" s="34">
        <v>9.5093999999999995E-3</v>
      </c>
      <c r="J6621" s="34">
        <v>248.58162999999999</v>
      </c>
      <c r="K6621" s="35" t="str">
        <f t="shared" si="539"/>
        <v>Strabrechtse Heide &amp; Beuven_H4030</v>
      </c>
      <c r="L6621" s="36">
        <f>VLOOKUP(D6621,DATA!A:F,5,FALSE)</f>
        <v>1.0986712608830001E-2</v>
      </c>
      <c r="M6621" s="37">
        <f>VLOOKUP(D6621,DATA!A:F,6,FALSE)</f>
        <v>982</v>
      </c>
      <c r="N6621" s="36">
        <f t="shared" si="540"/>
        <v>99.870215654965079</v>
      </c>
      <c r="O6621" s="36">
        <f t="shared" si="541"/>
        <v>99.870229196146298</v>
      </c>
      <c r="P6621" s="36">
        <f t="shared" si="542"/>
        <v>1.3541181218101883E-5</v>
      </c>
      <c r="Q6621" s="36">
        <f t="shared" si="543"/>
        <v>3.3660888993211517E-5</v>
      </c>
    </row>
    <row r="6622" spans="1:17" x14ac:dyDescent="0.3">
      <c r="A6622" s="30">
        <v>2294415</v>
      </c>
      <c r="B6622" s="14">
        <v>137</v>
      </c>
      <c r="C6622" s="14" t="s">
        <v>30</v>
      </c>
      <c r="D6622" s="14" t="s">
        <v>55</v>
      </c>
      <c r="E6622" s="14" t="s">
        <v>56</v>
      </c>
      <c r="F6622" s="48">
        <v>500</v>
      </c>
      <c r="G6622" s="38">
        <v>1057.23</v>
      </c>
      <c r="H6622" s="14" t="s">
        <v>218</v>
      </c>
      <c r="I6622" s="38">
        <v>6.5545999999999998E-3</v>
      </c>
      <c r="J6622" s="38">
        <v>630.14760000000001</v>
      </c>
      <c r="K6622" s="39" t="str">
        <f t="shared" si="539"/>
        <v>Strabrechtse Heide &amp; Beuven_H3130</v>
      </c>
      <c r="L6622" s="40">
        <f>VLOOKUP(D6622,DATA!A:F,5,FALSE)</f>
        <v>0</v>
      </c>
      <c r="M6622" s="41">
        <f>VLOOKUP(D6622,DATA!A:F,6,FALSE)</f>
        <v>3.5</v>
      </c>
      <c r="N6622" s="40">
        <f t="shared" si="540"/>
        <v>50</v>
      </c>
      <c r="O6622" s="40">
        <f t="shared" si="541"/>
        <v>50</v>
      </c>
      <c r="P6622" s="40">
        <f>J6622/10000*I6622</f>
        <v>4.1303654589599999E-4</v>
      </c>
      <c r="Q6622" s="40">
        <f>IF(AND(H6622&lt;&gt;"below",I6622&gt;=0.005),M6622*P6622,0)</f>
        <v>1.4456279106359999E-3</v>
      </c>
    </row>
    <row r="6623" spans="1:17" x14ac:dyDescent="0.3">
      <c r="A6623" s="29">
        <v>2294415</v>
      </c>
      <c r="B6623" s="1">
        <v>137</v>
      </c>
      <c r="C6623" s="1" t="s">
        <v>30</v>
      </c>
      <c r="D6623" s="1" t="s">
        <v>57</v>
      </c>
      <c r="E6623" s="1" t="s">
        <v>58</v>
      </c>
      <c r="F6623" s="47">
        <v>714</v>
      </c>
      <c r="G6623" s="34">
        <v>1057.23</v>
      </c>
      <c r="H6623" s="1" t="s">
        <v>218</v>
      </c>
      <c r="I6623" s="34">
        <v>6.5545999999999998E-3</v>
      </c>
      <c r="J6623" s="34">
        <v>8482.6110000000008</v>
      </c>
      <c r="K6623" s="35" t="str">
        <f t="shared" si="539"/>
        <v>Strabrechtse Heide &amp; Beuven_H3160</v>
      </c>
      <c r="L6623" s="36">
        <f>VLOOKUP(D6623,DATA!A:F,5,FALSE)</f>
        <v>1.0986712608830001E-2</v>
      </c>
      <c r="M6623" s="37">
        <f>VLOOKUP(D6623,DATA!A:F,6,FALSE)</f>
        <v>982</v>
      </c>
      <c r="N6623" s="36">
        <f t="shared" si="540"/>
        <v>69.562079953337701</v>
      </c>
      <c r="O6623" s="36">
        <f t="shared" si="541"/>
        <v>69.563604691853428</v>
      </c>
      <c r="P6623" s="36">
        <f t="shared" si="542"/>
        <v>1.5247385157266535E-3</v>
      </c>
      <c r="Q6623" s="36">
        <f t="shared" si="543"/>
        <v>0.12933763705626586</v>
      </c>
    </row>
    <row r="6624" spans="1:17" x14ac:dyDescent="0.3">
      <c r="A6624" s="29">
        <v>2294416</v>
      </c>
      <c r="B6624" s="1">
        <v>137</v>
      </c>
      <c r="C6624" s="1" t="s">
        <v>30</v>
      </c>
      <c r="D6624" s="1" t="s">
        <v>57</v>
      </c>
      <c r="E6624" s="1" t="s">
        <v>58</v>
      </c>
      <c r="F6624" s="47">
        <v>714</v>
      </c>
      <c r="G6624" s="34">
        <v>1238.1600000000001</v>
      </c>
      <c r="H6624" s="1" t="s">
        <v>218</v>
      </c>
      <c r="I6624" s="34">
        <v>7.5128E-3</v>
      </c>
      <c r="J6624" s="34">
        <v>695.15700000000004</v>
      </c>
      <c r="K6624" s="35" t="str">
        <f t="shared" si="539"/>
        <v>Strabrechtse Heide &amp; Beuven_H3160</v>
      </c>
      <c r="L6624" s="36">
        <f>VLOOKUP(D6624,DATA!A:F,5,FALSE)</f>
        <v>1.0986712608830001E-2</v>
      </c>
      <c r="M6624" s="37">
        <f>VLOOKUP(D6624,DATA!A:F,6,FALSE)</f>
        <v>982</v>
      </c>
      <c r="N6624" s="36">
        <f t="shared" si="540"/>
        <v>94.34466992929444</v>
      </c>
      <c r="O6624" s="36">
        <f t="shared" si="541"/>
        <v>94.345110310749902</v>
      </c>
      <c r="P6624" s="36">
        <f t="shared" si="542"/>
        <v>4.4038145546210217E-4</v>
      </c>
      <c r="Q6624" s="36">
        <f t="shared" si="543"/>
        <v>3.0613425143466854E-3</v>
      </c>
    </row>
    <row r="6625" spans="1:17" x14ac:dyDescent="0.3">
      <c r="A6625" s="29">
        <v>2295890</v>
      </c>
      <c r="B6625" s="1">
        <v>136</v>
      </c>
      <c r="C6625" s="1" t="s">
        <v>14</v>
      </c>
      <c r="D6625" s="1" t="s">
        <v>59</v>
      </c>
      <c r="E6625" s="1" t="s">
        <v>60</v>
      </c>
      <c r="F6625" s="47">
        <v>1071</v>
      </c>
      <c r="G6625" s="34">
        <v>1862.99</v>
      </c>
      <c r="H6625" s="1" t="s">
        <v>218</v>
      </c>
      <c r="I6625" s="34">
        <v>1.9460999999999999E-2</v>
      </c>
      <c r="J6625" s="34">
        <v>9229.7180000000008</v>
      </c>
      <c r="K6625" s="35" t="str">
        <f t="shared" si="539"/>
        <v>Leenderbos, Groote Heide &amp; De Plateaux_H9190</v>
      </c>
      <c r="L6625" s="36">
        <f>VLOOKUP(D6625,DATA!A:F,5,FALSE)</f>
        <v>1.3726988247862192E-2</v>
      </c>
      <c r="M6625" s="37">
        <f>VLOOKUP(D6625,DATA!A:F,6,FALSE)</f>
        <v>1285.5</v>
      </c>
      <c r="N6625" s="36">
        <f t="shared" si="540"/>
        <v>99.96393343384193</v>
      </c>
      <c r="O6625" s="36">
        <f t="shared" si="541"/>
        <v>99.963943063937151</v>
      </c>
      <c r="P6625" s="36">
        <f t="shared" si="542"/>
        <v>9.6300952208139279E-6</v>
      </c>
      <c r="Q6625" s="36">
        <f t="shared" si="543"/>
        <v>8.8883063201260302E-4</v>
      </c>
    </row>
    <row r="6626" spans="1:17" x14ac:dyDescent="0.3">
      <c r="A6626" s="30">
        <v>2295891</v>
      </c>
      <c r="B6626" s="14">
        <v>136</v>
      </c>
      <c r="C6626" s="14" t="s">
        <v>14</v>
      </c>
      <c r="D6626" s="14" t="s">
        <v>55</v>
      </c>
      <c r="E6626" s="14" t="s">
        <v>56</v>
      </c>
      <c r="F6626" s="48">
        <v>500</v>
      </c>
      <c r="G6626" s="38">
        <v>1332.11</v>
      </c>
      <c r="H6626" s="14" t="s">
        <v>218</v>
      </c>
      <c r="I6626" s="38">
        <v>1.4917E-2</v>
      </c>
      <c r="J6626" s="38">
        <v>325.52181999999999</v>
      </c>
      <c r="K6626" s="39" t="str">
        <f t="shared" si="539"/>
        <v>Leenderbos, Groote Heide &amp; De Plateaux_H3130</v>
      </c>
      <c r="L6626" s="40">
        <f>VLOOKUP(D6626,DATA!A:F,5,FALSE)</f>
        <v>0</v>
      </c>
      <c r="M6626" s="41">
        <f>VLOOKUP(D6626,DATA!A:F,6,FALSE)</f>
        <v>3.5</v>
      </c>
      <c r="N6626" s="40">
        <f t="shared" si="540"/>
        <v>50</v>
      </c>
      <c r="O6626" s="40">
        <f t="shared" si="541"/>
        <v>50</v>
      </c>
      <c r="P6626" s="40">
        <f>J6626/10000*I6626</f>
        <v>4.8558089889399997E-4</v>
      </c>
      <c r="Q6626" s="40">
        <f>IF(AND(H6626&lt;&gt;"below",I6626&gt;=0.005),M6626*P6626,0)</f>
        <v>1.699533146129E-3</v>
      </c>
    </row>
    <row r="6627" spans="1:17" x14ac:dyDescent="0.3">
      <c r="A6627" s="29">
        <v>2295891</v>
      </c>
      <c r="B6627" s="1">
        <v>136</v>
      </c>
      <c r="C6627" s="1" t="s">
        <v>14</v>
      </c>
      <c r="D6627" s="1" t="s">
        <v>41</v>
      </c>
      <c r="E6627" s="1" t="s">
        <v>42</v>
      </c>
      <c r="F6627" s="47">
        <v>1071</v>
      </c>
      <c r="G6627" s="34">
        <v>1332.11</v>
      </c>
      <c r="H6627" s="1" t="s">
        <v>218</v>
      </c>
      <c r="I6627" s="34">
        <v>1.4917E-2</v>
      </c>
      <c r="J6627" s="34">
        <v>3915.0837000000001</v>
      </c>
      <c r="K6627" s="35" t="str">
        <f t="shared" si="539"/>
        <v>Leenderbos, Groote Heide &amp; De Plateaux_H4010A</v>
      </c>
      <c r="L6627" s="36">
        <f>VLOOKUP(D6627,DATA!A:F,5,FALSE)</f>
        <v>1.3726988247862192E-2</v>
      </c>
      <c r="M6627" s="37">
        <f>VLOOKUP(D6627,DATA!A:F,6,FALSE)</f>
        <v>1285.5</v>
      </c>
      <c r="N6627" s="36">
        <f t="shared" si="540"/>
        <v>65.47116223259718</v>
      </c>
      <c r="O6627" s="36">
        <f t="shared" si="541"/>
        <v>65.475791102798738</v>
      </c>
      <c r="P6627" s="36">
        <f t="shared" si="542"/>
        <v>4.6288702015573335E-3</v>
      </c>
      <c r="Q6627" s="36">
        <f t="shared" si="543"/>
        <v>0.18122414275532833</v>
      </c>
    </row>
    <row r="6628" spans="1:17" x14ac:dyDescent="0.3">
      <c r="A6628" s="29">
        <v>2295891</v>
      </c>
      <c r="B6628" s="1">
        <v>136</v>
      </c>
      <c r="C6628" s="1" t="s">
        <v>14</v>
      </c>
      <c r="D6628" s="1" t="s">
        <v>59</v>
      </c>
      <c r="E6628" s="1" t="s">
        <v>60</v>
      </c>
      <c r="F6628" s="47">
        <v>1071</v>
      </c>
      <c r="G6628" s="34">
        <v>1332.11</v>
      </c>
      <c r="H6628" s="1" t="s">
        <v>218</v>
      </c>
      <c r="I6628" s="34">
        <v>1.4917E-2</v>
      </c>
      <c r="J6628" s="34">
        <v>963.10419999999999</v>
      </c>
      <c r="K6628" s="35" t="str">
        <f t="shared" si="539"/>
        <v>Leenderbos, Groote Heide &amp; De Plateaux_H9190</v>
      </c>
      <c r="L6628" s="36">
        <f>VLOOKUP(D6628,DATA!A:F,5,FALSE)</f>
        <v>1.3726988247862192E-2</v>
      </c>
      <c r="M6628" s="37">
        <f>VLOOKUP(D6628,DATA!A:F,6,FALSE)</f>
        <v>1285.5</v>
      </c>
      <c r="N6628" s="36">
        <f t="shared" si="540"/>
        <v>65.47116223259718</v>
      </c>
      <c r="O6628" s="36">
        <f t="shared" si="541"/>
        <v>65.475791102798738</v>
      </c>
      <c r="P6628" s="36">
        <f t="shared" si="542"/>
        <v>4.6288702015573335E-3</v>
      </c>
      <c r="Q6628" s="36">
        <f t="shared" si="543"/>
        <v>4.4580843323747149E-2</v>
      </c>
    </row>
    <row r="6629" spans="1:17" x14ac:dyDescent="0.3">
      <c r="A6629" s="30">
        <v>2295892</v>
      </c>
      <c r="B6629" s="14">
        <v>136</v>
      </c>
      <c r="C6629" s="14" t="s">
        <v>14</v>
      </c>
      <c r="D6629" s="14" t="s">
        <v>55</v>
      </c>
      <c r="E6629" s="14" t="s">
        <v>56</v>
      </c>
      <c r="F6629" s="48">
        <v>500</v>
      </c>
      <c r="G6629" s="38">
        <v>929.19</v>
      </c>
      <c r="H6629" s="14" t="s">
        <v>218</v>
      </c>
      <c r="I6629" s="38">
        <v>1.02603E-2</v>
      </c>
      <c r="J6629" s="38">
        <v>1466.0143</v>
      </c>
      <c r="K6629" s="39" t="str">
        <f t="shared" si="539"/>
        <v>Leenderbos, Groote Heide &amp; De Plateaux_H3130</v>
      </c>
      <c r="L6629" s="40">
        <f>VLOOKUP(D6629,DATA!A:F,5,FALSE)</f>
        <v>0</v>
      </c>
      <c r="M6629" s="41">
        <f>VLOOKUP(D6629,DATA!A:F,6,FALSE)</f>
        <v>3.5</v>
      </c>
      <c r="N6629" s="40">
        <f t="shared" si="540"/>
        <v>50</v>
      </c>
      <c r="O6629" s="40">
        <f t="shared" si="541"/>
        <v>50</v>
      </c>
      <c r="P6629" s="40">
        <f>J6629/10000*I6629</f>
        <v>1.504174652229E-3</v>
      </c>
      <c r="Q6629" s="40">
        <f>IF(AND(H6629&lt;&gt;"below",I6629&gt;=0.005),M6629*P6629,0)</f>
        <v>5.2646112828014999E-3</v>
      </c>
    </row>
    <row r="6630" spans="1:17" x14ac:dyDescent="0.3">
      <c r="A6630" s="29">
        <v>2295892</v>
      </c>
      <c r="B6630" s="1">
        <v>136</v>
      </c>
      <c r="C6630" s="1" t="s">
        <v>14</v>
      </c>
      <c r="D6630" s="1" t="s">
        <v>57</v>
      </c>
      <c r="E6630" s="1" t="s">
        <v>58</v>
      </c>
      <c r="F6630" s="47">
        <v>714</v>
      </c>
      <c r="G6630" s="34">
        <v>929.19</v>
      </c>
      <c r="H6630" s="1" t="s">
        <v>218</v>
      </c>
      <c r="I6630" s="34">
        <v>1.02603E-2</v>
      </c>
      <c r="J6630" s="34">
        <v>6328.2160000000003</v>
      </c>
      <c r="K6630" s="35" t="str">
        <f t="shared" si="539"/>
        <v>Leenderbos, Groote Heide &amp; De Plateaux_H3160</v>
      </c>
      <c r="L6630" s="36">
        <f>VLOOKUP(D6630,DATA!A:F,5,FALSE)</f>
        <v>1.0986712608830001E-2</v>
      </c>
      <c r="M6630" s="37">
        <f>VLOOKUP(D6630,DATA!A:F,6,FALSE)</f>
        <v>982</v>
      </c>
      <c r="N6630" s="36">
        <f t="shared" si="540"/>
        <v>35.888466688642076</v>
      </c>
      <c r="O6630" s="36">
        <f t="shared" si="541"/>
        <v>35.891060424817432</v>
      </c>
      <c r="P6630" s="36">
        <f t="shared" si="542"/>
        <v>2.5937361753562982E-3</v>
      </c>
      <c r="Q6630" s="36">
        <f t="shared" si="543"/>
        <v>0.16413722764668531</v>
      </c>
    </row>
    <row r="6631" spans="1:17" x14ac:dyDescent="0.3">
      <c r="A6631" s="29">
        <v>2295892</v>
      </c>
      <c r="B6631" s="1">
        <v>136</v>
      </c>
      <c r="C6631" s="1" t="s">
        <v>14</v>
      </c>
      <c r="D6631" s="1" t="s">
        <v>53</v>
      </c>
      <c r="E6631" s="1" t="s">
        <v>54</v>
      </c>
      <c r="F6631" s="47">
        <v>714</v>
      </c>
      <c r="G6631" s="34">
        <v>929.19</v>
      </c>
      <c r="H6631" s="1" t="s">
        <v>218</v>
      </c>
      <c r="I6631" s="34">
        <v>1.02603E-2</v>
      </c>
      <c r="J6631" s="34">
        <v>1879.0735</v>
      </c>
      <c r="K6631" s="35" t="str">
        <f t="shared" si="539"/>
        <v>Leenderbos, Groote Heide &amp; De Plateaux_H4030</v>
      </c>
      <c r="L6631" s="36">
        <f>VLOOKUP(D6631,DATA!A:F,5,FALSE)</f>
        <v>1.0986712608830001E-2</v>
      </c>
      <c r="M6631" s="37">
        <f>VLOOKUP(D6631,DATA!A:F,6,FALSE)</f>
        <v>982</v>
      </c>
      <c r="N6631" s="36">
        <f t="shared" si="540"/>
        <v>35.888466688642076</v>
      </c>
      <c r="O6631" s="36">
        <f t="shared" si="541"/>
        <v>35.891060424817432</v>
      </c>
      <c r="P6631" s="36">
        <f t="shared" si="542"/>
        <v>2.5937361753562982E-3</v>
      </c>
      <c r="Q6631" s="36">
        <f t="shared" si="543"/>
        <v>4.873820913103373E-2</v>
      </c>
    </row>
    <row r="6632" spans="1:17" x14ac:dyDescent="0.3">
      <c r="A6632" s="29">
        <v>2295893</v>
      </c>
      <c r="B6632" s="1">
        <v>136</v>
      </c>
      <c r="C6632" s="1" t="s">
        <v>14</v>
      </c>
      <c r="D6632" s="1" t="s">
        <v>53</v>
      </c>
      <c r="E6632" s="1" t="s">
        <v>54</v>
      </c>
      <c r="F6632" s="47">
        <v>714</v>
      </c>
      <c r="G6632" s="34">
        <v>944.96</v>
      </c>
      <c r="H6632" s="1" t="s">
        <v>218</v>
      </c>
      <c r="I6632" s="34">
        <v>1.05535E-2</v>
      </c>
      <c r="J6632" s="34">
        <v>1809.7814000000001</v>
      </c>
      <c r="K6632" s="35" t="str">
        <f t="shared" si="539"/>
        <v>Leenderbos, Groote Heide &amp; De Plateaux_H4030</v>
      </c>
      <c r="L6632" s="36">
        <f>VLOOKUP(D6632,DATA!A:F,5,FALSE)</f>
        <v>1.0986712608830001E-2</v>
      </c>
      <c r="M6632" s="37">
        <f>VLOOKUP(D6632,DATA!A:F,6,FALSE)</f>
        <v>982</v>
      </c>
      <c r="N6632" s="36">
        <f t="shared" si="540"/>
        <v>39.964419835935679</v>
      </c>
      <c r="O6632" s="36">
        <f t="shared" si="541"/>
        <v>39.96720180026059</v>
      </c>
      <c r="P6632" s="36">
        <f t="shared" si="542"/>
        <v>2.781964324910291E-3</v>
      </c>
      <c r="Q6632" s="36">
        <f t="shared" si="543"/>
        <v>5.0347472906862013E-2</v>
      </c>
    </row>
    <row r="6633" spans="1:17" x14ac:dyDescent="0.3">
      <c r="A6633" s="29">
        <v>2295928</v>
      </c>
      <c r="B6633" s="1">
        <v>137</v>
      </c>
      <c r="C6633" s="1" t="s">
        <v>30</v>
      </c>
      <c r="D6633" s="1" t="s">
        <v>41</v>
      </c>
      <c r="E6633" s="1" t="s">
        <v>42</v>
      </c>
      <c r="F6633" s="47">
        <v>1071</v>
      </c>
      <c r="G6633" s="34">
        <v>1203.96</v>
      </c>
      <c r="H6633" s="1" t="s">
        <v>218</v>
      </c>
      <c r="I6633" s="34">
        <v>9.1453000000000003E-3</v>
      </c>
      <c r="J6633" s="34">
        <v>1963.2252000000001</v>
      </c>
      <c r="K6633" s="35" t="str">
        <f t="shared" si="539"/>
        <v>Strabrechtse Heide &amp; Beuven_H4010A</v>
      </c>
      <c r="L6633" s="36">
        <f>VLOOKUP(D6633,DATA!A:F,5,FALSE)</f>
        <v>1.3726988247862192E-2</v>
      </c>
      <c r="M6633" s="37">
        <f>VLOOKUP(D6633,DATA!A:F,6,FALSE)</f>
        <v>1285.5</v>
      </c>
      <c r="N6633" s="36">
        <f t="shared" si="540"/>
        <v>24.614140519301671</v>
      </c>
      <c r="O6633" s="36">
        <f t="shared" si="541"/>
        <v>24.61647001345461</v>
      </c>
      <c r="P6633" s="36">
        <f t="shared" si="542"/>
        <v>2.3294941529385937E-3</v>
      </c>
      <c r="Q6633" s="36">
        <f t="shared" si="543"/>
        <v>4.5733216243017016E-2</v>
      </c>
    </row>
    <row r="6634" spans="1:17" x14ac:dyDescent="0.3">
      <c r="A6634" s="29">
        <v>2295928</v>
      </c>
      <c r="B6634" s="1">
        <v>137</v>
      </c>
      <c r="C6634" s="1" t="s">
        <v>30</v>
      </c>
      <c r="D6634" s="1" t="s">
        <v>53</v>
      </c>
      <c r="E6634" s="1" t="s">
        <v>54</v>
      </c>
      <c r="F6634" s="47">
        <v>714</v>
      </c>
      <c r="G6634" s="34">
        <v>1203.96</v>
      </c>
      <c r="H6634" s="1" t="s">
        <v>218</v>
      </c>
      <c r="I6634" s="34">
        <v>9.1453000000000003E-3</v>
      </c>
      <c r="J6634" s="34">
        <v>3097.1003000000001</v>
      </c>
      <c r="K6634" s="35" t="str">
        <f t="shared" si="539"/>
        <v>Strabrechtse Heide &amp; Beuven_H4030</v>
      </c>
      <c r="L6634" s="36">
        <f>VLOOKUP(D6634,DATA!A:F,5,FALSE)</f>
        <v>1.0986712608830001E-2</v>
      </c>
      <c r="M6634" s="37">
        <f>VLOOKUP(D6634,DATA!A:F,6,FALSE)</f>
        <v>982</v>
      </c>
      <c r="N6634" s="36">
        <f t="shared" si="540"/>
        <v>91.972457608508847</v>
      </c>
      <c r="O6634" s="36">
        <f t="shared" si="541"/>
        <v>91.973199410175454</v>
      </c>
      <c r="P6634" s="36">
        <f t="shared" si="542"/>
        <v>7.4180166660653413E-4</v>
      </c>
      <c r="Q6634" s="36">
        <f t="shared" si="543"/>
        <v>2.2974341641875968E-2</v>
      </c>
    </row>
    <row r="6635" spans="1:17" x14ac:dyDescent="0.3">
      <c r="A6635" s="29">
        <v>2295929</v>
      </c>
      <c r="B6635" s="1">
        <v>137</v>
      </c>
      <c r="C6635" s="1" t="s">
        <v>30</v>
      </c>
      <c r="D6635" s="1" t="s">
        <v>53</v>
      </c>
      <c r="E6635" s="1" t="s">
        <v>54</v>
      </c>
      <c r="F6635" s="47">
        <v>714</v>
      </c>
      <c r="G6635" s="34">
        <v>930.05</v>
      </c>
      <c r="H6635" s="1" t="s">
        <v>218</v>
      </c>
      <c r="I6635" s="34">
        <v>7.5354000000000003E-3</v>
      </c>
      <c r="J6635" s="34">
        <v>2456.6547999999998</v>
      </c>
      <c r="K6635" s="35" t="str">
        <f t="shared" si="539"/>
        <v>Strabrechtse Heide &amp; Beuven_H4030</v>
      </c>
      <c r="L6635" s="36">
        <f>VLOOKUP(D6635,DATA!A:F,5,FALSE)</f>
        <v>1.0986712608830001E-2</v>
      </c>
      <c r="M6635" s="37">
        <f>VLOOKUP(D6635,DATA!A:F,6,FALSE)</f>
        <v>982</v>
      </c>
      <c r="N6635" s="36">
        <f t="shared" si="540"/>
        <v>36.106154190630363</v>
      </c>
      <c r="O6635" s="36">
        <f t="shared" si="541"/>
        <v>36.108064128906619</v>
      </c>
      <c r="P6635" s="36">
        <f t="shared" si="542"/>
        <v>1.9099382762561845E-3</v>
      </c>
      <c r="Q6635" s="36">
        <f t="shared" si="543"/>
        <v>4.6920590340684812E-2</v>
      </c>
    </row>
    <row r="6636" spans="1:17" x14ac:dyDescent="0.3">
      <c r="A6636" s="29">
        <v>2295930</v>
      </c>
      <c r="B6636" s="1">
        <v>137</v>
      </c>
      <c r="C6636" s="1" t="s">
        <v>30</v>
      </c>
      <c r="D6636" s="1" t="s">
        <v>53</v>
      </c>
      <c r="E6636" s="1" t="s">
        <v>54</v>
      </c>
      <c r="F6636" s="47">
        <v>714</v>
      </c>
      <c r="G6636" s="34">
        <v>928.42</v>
      </c>
      <c r="H6636" s="1" t="s">
        <v>218</v>
      </c>
      <c r="I6636" s="34">
        <v>7.4256000000000001E-3</v>
      </c>
      <c r="J6636" s="34">
        <v>7094.1484</v>
      </c>
      <c r="K6636" s="35" t="str">
        <f t="shared" si="539"/>
        <v>Strabrechtse Heide &amp; Beuven_H4030</v>
      </c>
      <c r="L6636" s="36">
        <f>VLOOKUP(D6636,DATA!A:F,5,FALSE)</f>
        <v>1.0986712608830001E-2</v>
      </c>
      <c r="M6636" s="37">
        <f>VLOOKUP(D6636,DATA!A:F,6,FALSE)</f>
        <v>982</v>
      </c>
      <c r="N6636" s="36">
        <f t="shared" si="540"/>
        <v>35.694052115043014</v>
      </c>
      <c r="O6636" s="36">
        <f t="shared" si="541"/>
        <v>35.695924742477338</v>
      </c>
      <c r="P6636" s="36">
        <f t="shared" si="542"/>
        <v>1.8726274343237037E-3</v>
      </c>
      <c r="Q6636" s="36">
        <f t="shared" si="543"/>
        <v>0.13284696917003608</v>
      </c>
    </row>
    <row r="6637" spans="1:17" x14ac:dyDescent="0.3">
      <c r="A6637" s="29">
        <v>2295931</v>
      </c>
      <c r="B6637" s="1">
        <v>137</v>
      </c>
      <c r="C6637" s="1" t="s">
        <v>30</v>
      </c>
      <c r="D6637" s="1" t="s">
        <v>53</v>
      </c>
      <c r="E6637" s="1" t="s">
        <v>54</v>
      </c>
      <c r="F6637" s="47">
        <v>714</v>
      </c>
      <c r="G6637" s="34">
        <v>963.95</v>
      </c>
      <c r="H6637" s="1" t="s">
        <v>218</v>
      </c>
      <c r="I6637" s="34">
        <v>7.3638999999999996E-3</v>
      </c>
      <c r="J6637" s="34">
        <v>76.510050000000007</v>
      </c>
      <c r="K6637" s="35" t="str">
        <f t="shared" si="539"/>
        <v>Strabrechtse Heide &amp; Beuven_H4030</v>
      </c>
      <c r="L6637" s="36">
        <f>VLOOKUP(D6637,DATA!A:F,5,FALSE)</f>
        <v>1.0986712608830001E-2</v>
      </c>
      <c r="M6637" s="37">
        <f>VLOOKUP(D6637,DATA!A:F,6,FALSE)</f>
        <v>982</v>
      </c>
      <c r="N6637" s="36">
        <f t="shared" si="540"/>
        <v>45.058430057773087</v>
      </c>
      <c r="O6637" s="36">
        <f t="shared" si="541"/>
        <v>45.060432935807242</v>
      </c>
      <c r="P6637" s="36">
        <f t="shared" si="542"/>
        <v>2.0028780341547758E-3</v>
      </c>
      <c r="Q6637" s="36">
        <f t="shared" si="543"/>
        <v>1.5324029853708363E-3</v>
      </c>
    </row>
    <row r="6638" spans="1:17" x14ac:dyDescent="0.3">
      <c r="A6638" s="29">
        <v>2295933</v>
      </c>
      <c r="B6638" s="1">
        <v>137</v>
      </c>
      <c r="C6638" s="1" t="s">
        <v>30</v>
      </c>
      <c r="D6638" s="1" t="s">
        <v>53</v>
      </c>
      <c r="E6638" s="1" t="s">
        <v>54</v>
      </c>
      <c r="F6638" s="47">
        <v>714</v>
      </c>
      <c r="G6638" s="34">
        <v>936.44</v>
      </c>
      <c r="H6638" s="1" t="s">
        <v>218</v>
      </c>
      <c r="I6638" s="34">
        <v>7.2760000000000003E-3</v>
      </c>
      <c r="J6638" s="34">
        <v>2623.9140000000002</v>
      </c>
      <c r="K6638" s="35" t="str">
        <f t="shared" si="539"/>
        <v>Strabrechtse Heide &amp; Beuven_H4030</v>
      </c>
      <c r="L6638" s="36">
        <f>VLOOKUP(D6638,DATA!A:F,5,FALSE)</f>
        <v>1.0986712608830001E-2</v>
      </c>
      <c r="M6638" s="37">
        <f>VLOOKUP(D6638,DATA!A:F,6,FALSE)</f>
        <v>982</v>
      </c>
      <c r="N6638" s="36">
        <f t="shared" si="540"/>
        <v>37.741033837683801</v>
      </c>
      <c r="O6638" s="36">
        <f t="shared" si="541"/>
        <v>37.742912204502616</v>
      </c>
      <c r="P6638" s="36">
        <f t="shared" si="542"/>
        <v>1.878366818814925E-3</v>
      </c>
      <c r="Q6638" s="36">
        <f t="shared" si="543"/>
        <v>4.9286729930239456E-2</v>
      </c>
    </row>
    <row r="6639" spans="1:17" x14ac:dyDescent="0.3">
      <c r="A6639" s="29">
        <v>2295934</v>
      </c>
      <c r="B6639" s="1">
        <v>137</v>
      </c>
      <c r="C6639" s="1" t="s">
        <v>30</v>
      </c>
      <c r="D6639" s="1" t="s">
        <v>53</v>
      </c>
      <c r="E6639" s="1" t="s">
        <v>54</v>
      </c>
      <c r="F6639" s="47">
        <v>714</v>
      </c>
      <c r="G6639" s="34">
        <v>935.23</v>
      </c>
      <c r="H6639" s="1" t="s">
        <v>218</v>
      </c>
      <c r="I6639" s="34">
        <v>7.2024000000000003E-3</v>
      </c>
      <c r="J6639" s="34">
        <v>9320.4220000000005</v>
      </c>
      <c r="K6639" s="35" t="str">
        <f t="shared" si="539"/>
        <v>Strabrechtse Heide &amp; Beuven_H4030</v>
      </c>
      <c r="L6639" s="36">
        <f>VLOOKUP(D6639,DATA!A:F,5,FALSE)</f>
        <v>1.0986712608830001E-2</v>
      </c>
      <c r="M6639" s="37">
        <f>VLOOKUP(D6639,DATA!A:F,6,FALSE)</f>
        <v>982</v>
      </c>
      <c r="N6639" s="36">
        <f t="shared" si="540"/>
        <v>37.429177012012396</v>
      </c>
      <c r="O6639" s="36">
        <f t="shared" si="541"/>
        <v>37.43103025116438</v>
      </c>
      <c r="P6639" s="36">
        <f t="shared" si="542"/>
        <v>1.8532391519840985E-3</v>
      </c>
      <c r="Q6639" s="36">
        <f t="shared" si="543"/>
        <v>0.17272970963413936</v>
      </c>
    </row>
    <row r="6640" spans="1:17" x14ac:dyDescent="0.3">
      <c r="A6640" s="29">
        <v>2295935</v>
      </c>
      <c r="B6640" s="1">
        <v>137</v>
      </c>
      <c r="C6640" s="1" t="s">
        <v>30</v>
      </c>
      <c r="D6640" s="1" t="s">
        <v>53</v>
      </c>
      <c r="E6640" s="1" t="s">
        <v>54</v>
      </c>
      <c r="F6640" s="47">
        <v>714</v>
      </c>
      <c r="G6640" s="34">
        <v>964.04</v>
      </c>
      <c r="H6640" s="1" t="s">
        <v>218</v>
      </c>
      <c r="I6640" s="34">
        <v>7.3299000000000003E-3</v>
      </c>
      <c r="J6640" s="34">
        <v>9727.0830000000005</v>
      </c>
      <c r="K6640" s="35" t="str">
        <f t="shared" si="539"/>
        <v>Strabrechtse Heide &amp; Beuven_H4030</v>
      </c>
      <c r="L6640" s="36">
        <f>VLOOKUP(D6640,DATA!A:F,5,FALSE)</f>
        <v>1.0986712608830001E-2</v>
      </c>
      <c r="M6640" s="37">
        <f>VLOOKUP(D6640,DATA!A:F,6,FALSE)</f>
        <v>982</v>
      </c>
      <c r="N6640" s="36">
        <f t="shared" si="540"/>
        <v>45.082909898089376</v>
      </c>
      <c r="O6640" s="36">
        <f t="shared" si="541"/>
        <v>45.084903722876156</v>
      </c>
      <c r="P6640" s="36">
        <f t="shared" si="542"/>
        <v>1.9938247867798964E-3</v>
      </c>
      <c r="Q6640" s="36">
        <f t="shared" si="543"/>
        <v>0.19394099188465355</v>
      </c>
    </row>
    <row r="6641" spans="1:17" x14ac:dyDescent="0.3">
      <c r="A6641" s="29">
        <v>2295936</v>
      </c>
      <c r="B6641" s="1">
        <v>137</v>
      </c>
      <c r="C6641" s="1" t="s">
        <v>30</v>
      </c>
      <c r="D6641" s="1" t="s">
        <v>53</v>
      </c>
      <c r="E6641" s="1" t="s">
        <v>54</v>
      </c>
      <c r="F6641" s="47">
        <v>714</v>
      </c>
      <c r="G6641" s="34">
        <v>945.57</v>
      </c>
      <c r="H6641" s="1" t="s">
        <v>218</v>
      </c>
      <c r="I6641" s="34">
        <v>7.1555000000000004E-3</v>
      </c>
      <c r="J6641" s="34">
        <v>2268.0547000000001</v>
      </c>
      <c r="K6641" s="35" t="str">
        <f t="shared" si="539"/>
        <v>Strabrechtse Heide &amp; Beuven_H4030</v>
      </c>
      <c r="L6641" s="36">
        <f>VLOOKUP(D6641,DATA!A:F,5,FALSE)</f>
        <v>1.0986712608830001E-2</v>
      </c>
      <c r="M6641" s="37">
        <f>VLOOKUP(D6641,DATA!A:F,6,FALSE)</f>
        <v>982</v>
      </c>
      <c r="N6641" s="36">
        <f t="shared" si="540"/>
        <v>40.125325151257748</v>
      </c>
      <c r="O6641" s="36">
        <f t="shared" si="541"/>
        <v>40.127213894199137</v>
      </c>
      <c r="P6641" s="36">
        <f t="shared" si="542"/>
        <v>1.8887429413894097E-3</v>
      </c>
      <c r="Q6641" s="36">
        <f t="shared" si="543"/>
        <v>4.2837723053100761E-2</v>
      </c>
    </row>
    <row r="6642" spans="1:17" x14ac:dyDescent="0.3">
      <c r="A6642" s="29">
        <v>2295937</v>
      </c>
      <c r="B6642" s="1">
        <v>137</v>
      </c>
      <c r="C6642" s="1" t="s">
        <v>30</v>
      </c>
      <c r="D6642" s="1" t="s">
        <v>53</v>
      </c>
      <c r="E6642" s="1" t="s">
        <v>54</v>
      </c>
      <c r="F6642" s="47">
        <v>714</v>
      </c>
      <c r="G6642" s="34">
        <v>945.76</v>
      </c>
      <c r="H6642" s="1" t="s">
        <v>218</v>
      </c>
      <c r="I6642" s="34">
        <v>7.1114000000000004E-3</v>
      </c>
      <c r="J6642" s="34">
        <v>9834.3269999999993</v>
      </c>
      <c r="K6642" s="35" t="str">
        <f t="shared" si="539"/>
        <v>Strabrechtse Heide &amp; Beuven_H4030</v>
      </c>
      <c r="L6642" s="36">
        <f>VLOOKUP(D6642,DATA!A:F,5,FALSE)</f>
        <v>1.0986712608830001E-2</v>
      </c>
      <c r="M6642" s="37">
        <f>VLOOKUP(D6642,DATA!A:F,6,FALSE)</f>
        <v>982</v>
      </c>
      <c r="N6642" s="36">
        <f t="shared" si="540"/>
        <v>40.17548687721284</v>
      </c>
      <c r="O6642" s="36">
        <f t="shared" si="541"/>
        <v>40.177364751548424</v>
      </c>
      <c r="P6642" s="36">
        <f t="shared" si="542"/>
        <v>1.8778743355838401E-3</v>
      </c>
      <c r="Q6642" s="36">
        <f t="shared" si="543"/>
        <v>0.18467630281039216</v>
      </c>
    </row>
    <row r="6643" spans="1:17" x14ac:dyDescent="0.3">
      <c r="A6643" s="29">
        <v>2295940</v>
      </c>
      <c r="B6643" s="1">
        <v>137</v>
      </c>
      <c r="C6643" s="1" t="s">
        <v>30</v>
      </c>
      <c r="D6643" s="1" t="s">
        <v>53</v>
      </c>
      <c r="E6643" s="1" t="s">
        <v>54</v>
      </c>
      <c r="F6643" s="47">
        <v>714</v>
      </c>
      <c r="G6643" s="34">
        <v>1041.3900000000001</v>
      </c>
      <c r="H6643" s="1" t="s">
        <v>218</v>
      </c>
      <c r="I6643" s="34">
        <v>7.3093000000000003E-3</v>
      </c>
      <c r="J6643" s="34">
        <v>3725.5083</v>
      </c>
      <c r="K6643" s="35" t="str">
        <f t="shared" si="539"/>
        <v>Strabrechtse Heide &amp; Beuven_H4030</v>
      </c>
      <c r="L6643" s="36">
        <f>VLOOKUP(D6643,DATA!A:F,5,FALSE)</f>
        <v>1.0986712608830001E-2</v>
      </c>
      <c r="M6643" s="37">
        <f>VLOOKUP(D6643,DATA!A:F,6,FALSE)</f>
        <v>982</v>
      </c>
      <c r="N6643" s="36">
        <f t="shared" si="540"/>
        <v>65.757380467703229</v>
      </c>
      <c r="O6643" s="36">
        <f t="shared" si="541"/>
        <v>65.759188680508586</v>
      </c>
      <c r="P6643" s="36">
        <f t="shared" si="542"/>
        <v>1.8082128053578117E-3</v>
      </c>
      <c r="Q6643" s="36">
        <f t="shared" si="543"/>
        <v>6.7365118145268119E-2</v>
      </c>
    </row>
    <row r="6644" spans="1:17" x14ac:dyDescent="0.3">
      <c r="A6644" s="29">
        <v>2295941</v>
      </c>
      <c r="B6644" s="1">
        <v>137</v>
      </c>
      <c r="C6644" s="1" t="s">
        <v>30</v>
      </c>
      <c r="D6644" s="1" t="s">
        <v>53</v>
      </c>
      <c r="E6644" s="1" t="s">
        <v>54</v>
      </c>
      <c r="F6644" s="47">
        <v>714</v>
      </c>
      <c r="G6644" s="34">
        <v>1014.87</v>
      </c>
      <c r="H6644" s="1" t="s">
        <v>218</v>
      </c>
      <c r="I6644" s="34">
        <v>7.1697000000000002E-3</v>
      </c>
      <c r="J6644" s="34">
        <v>6022.1170000000002</v>
      </c>
      <c r="K6644" s="35" t="str">
        <f t="shared" si="539"/>
        <v>Strabrechtse Heide &amp; Beuven_H4030</v>
      </c>
      <c r="L6644" s="36">
        <f>VLOOKUP(D6644,DATA!A:F,5,FALSE)</f>
        <v>1.0986712608830001E-2</v>
      </c>
      <c r="M6644" s="37">
        <f>VLOOKUP(D6644,DATA!A:F,6,FALSE)</f>
        <v>982</v>
      </c>
      <c r="N6644" s="36">
        <f t="shared" si="540"/>
        <v>58.9314732634924</v>
      </c>
      <c r="O6644" s="36">
        <f t="shared" si="541"/>
        <v>58.933379698984346</v>
      </c>
      <c r="P6644" s="36">
        <f t="shared" si="542"/>
        <v>1.9064354919464677E-3</v>
      </c>
      <c r="Q6644" s="36">
        <f t="shared" si="543"/>
        <v>0.11480777585454187</v>
      </c>
    </row>
    <row r="6645" spans="1:17" x14ac:dyDescent="0.3">
      <c r="A6645" s="29">
        <v>2295943</v>
      </c>
      <c r="B6645" s="1">
        <v>137</v>
      </c>
      <c r="C6645" s="1" t="s">
        <v>30</v>
      </c>
      <c r="D6645" s="1" t="s">
        <v>57</v>
      </c>
      <c r="E6645" s="1" t="s">
        <v>58</v>
      </c>
      <c r="F6645" s="47">
        <v>714</v>
      </c>
      <c r="G6645" s="34">
        <v>1197.75</v>
      </c>
      <c r="H6645" s="1" t="s">
        <v>218</v>
      </c>
      <c r="I6645" s="34">
        <v>7.2487000000000003E-3</v>
      </c>
      <c r="J6645" s="34">
        <v>9478.6880000000001</v>
      </c>
      <c r="K6645" s="35" t="str">
        <f t="shared" si="539"/>
        <v>Strabrechtse Heide &amp; Beuven_H3160</v>
      </c>
      <c r="L6645" s="36">
        <f>VLOOKUP(D6645,DATA!A:F,5,FALSE)</f>
        <v>1.0986712608830001E-2</v>
      </c>
      <c r="M6645" s="37">
        <f>VLOOKUP(D6645,DATA!A:F,6,FALSE)</f>
        <v>982</v>
      </c>
      <c r="N6645" s="36">
        <f t="shared" si="540"/>
        <v>91.454081821371588</v>
      </c>
      <c r="O6645" s="36">
        <f t="shared" si="541"/>
        <v>91.454704229673894</v>
      </c>
      <c r="P6645" s="36">
        <f t="shared" si="542"/>
        <v>6.224083023056437E-4</v>
      </c>
      <c r="Q6645" s="36">
        <f t="shared" si="543"/>
        <v>5.8996141061648771E-2</v>
      </c>
    </row>
    <row r="6646" spans="1:17" x14ac:dyDescent="0.3">
      <c r="A6646" s="29">
        <v>2295943</v>
      </c>
      <c r="B6646" s="1">
        <v>137</v>
      </c>
      <c r="C6646" s="1" t="s">
        <v>30</v>
      </c>
      <c r="D6646" s="1" t="s">
        <v>53</v>
      </c>
      <c r="E6646" s="1" t="s">
        <v>54</v>
      </c>
      <c r="F6646" s="47">
        <v>714</v>
      </c>
      <c r="G6646" s="34">
        <v>1197.75</v>
      </c>
      <c r="H6646" s="1" t="s">
        <v>218</v>
      </c>
      <c r="I6646" s="34">
        <v>7.2487000000000003E-3</v>
      </c>
      <c r="J6646" s="34">
        <v>39.235805999999997</v>
      </c>
      <c r="K6646" s="35" t="str">
        <f t="shared" si="539"/>
        <v>Strabrechtse Heide &amp; Beuven_H4030</v>
      </c>
      <c r="L6646" s="36">
        <f>VLOOKUP(D6646,DATA!A:F,5,FALSE)</f>
        <v>1.0986712608830001E-2</v>
      </c>
      <c r="M6646" s="37">
        <f>VLOOKUP(D6646,DATA!A:F,6,FALSE)</f>
        <v>982</v>
      </c>
      <c r="N6646" s="36">
        <f t="shared" si="540"/>
        <v>91.454081821371588</v>
      </c>
      <c r="O6646" s="36">
        <f t="shared" si="541"/>
        <v>91.454704229673894</v>
      </c>
      <c r="P6646" s="36">
        <f t="shared" si="542"/>
        <v>6.224083023056437E-4</v>
      </c>
      <c r="Q6646" s="36">
        <f t="shared" si="543"/>
        <v>2.4420691402053587E-4</v>
      </c>
    </row>
    <row r="6647" spans="1:17" x14ac:dyDescent="0.3">
      <c r="A6647" s="30">
        <v>2295944</v>
      </c>
      <c r="B6647" s="14">
        <v>137</v>
      </c>
      <c r="C6647" s="14" t="s">
        <v>30</v>
      </c>
      <c r="D6647" s="14" t="s">
        <v>55</v>
      </c>
      <c r="E6647" s="14" t="s">
        <v>56</v>
      </c>
      <c r="F6647" s="48">
        <v>500</v>
      </c>
      <c r="G6647" s="38">
        <v>1179.76</v>
      </c>
      <c r="H6647" s="14" t="s">
        <v>218</v>
      </c>
      <c r="I6647" s="38">
        <v>7.2123999999999999E-3</v>
      </c>
      <c r="J6647" s="38">
        <v>8.1357020000000002</v>
      </c>
      <c r="K6647" s="39" t="str">
        <f t="shared" si="539"/>
        <v>Strabrechtse Heide &amp; Beuven_H3130</v>
      </c>
      <c r="L6647" s="40">
        <f>VLOOKUP(D6647,DATA!A:F,5,FALSE)</f>
        <v>0</v>
      </c>
      <c r="M6647" s="41">
        <f>VLOOKUP(D6647,DATA!A:F,6,FALSE)</f>
        <v>3.5</v>
      </c>
      <c r="N6647" s="40">
        <f t="shared" si="540"/>
        <v>50</v>
      </c>
      <c r="O6647" s="40">
        <f t="shared" si="541"/>
        <v>50</v>
      </c>
      <c r="P6647" s="40">
        <f>J6647/10000*I6647</f>
        <v>5.8677937104800002E-6</v>
      </c>
      <c r="Q6647" s="40">
        <f>IF(AND(H6647&lt;&gt;"below",I6647&gt;=0.005),M6647*P6647,0)</f>
        <v>2.0537277986680001E-5</v>
      </c>
    </row>
    <row r="6648" spans="1:17" x14ac:dyDescent="0.3">
      <c r="A6648" s="29">
        <v>2297419</v>
      </c>
      <c r="B6648" s="1">
        <v>136</v>
      </c>
      <c r="C6648" s="1" t="s">
        <v>14</v>
      </c>
      <c r="D6648" s="1" t="s">
        <v>59</v>
      </c>
      <c r="E6648" s="1" t="s">
        <v>60</v>
      </c>
      <c r="F6648" s="47">
        <v>1071</v>
      </c>
      <c r="G6648" s="34">
        <v>1827.02</v>
      </c>
      <c r="H6648" s="1" t="s">
        <v>218</v>
      </c>
      <c r="I6648" s="34">
        <v>1.7937999999999999E-2</v>
      </c>
      <c r="J6648" s="34">
        <v>2090.8406</v>
      </c>
      <c r="K6648" s="35" t="str">
        <f t="shared" si="539"/>
        <v>Leenderbos, Groote Heide &amp; De Plateaux_H9190</v>
      </c>
      <c r="L6648" s="36">
        <f>VLOOKUP(D6648,DATA!A:F,5,FALSE)</f>
        <v>1.3726988247862192E-2</v>
      </c>
      <c r="M6648" s="37">
        <f>VLOOKUP(D6648,DATA!A:F,6,FALSE)</f>
        <v>1285.5</v>
      </c>
      <c r="N6648" s="36">
        <f t="shared" si="540"/>
        <v>99.940919801801002</v>
      </c>
      <c r="O6648" s="36">
        <f t="shared" si="541"/>
        <v>99.940934339014305</v>
      </c>
      <c r="P6648" s="36">
        <f t="shared" si="542"/>
        <v>1.4537213303356111E-5</v>
      </c>
      <c r="Q6648" s="36">
        <f t="shared" si="543"/>
        <v>3.0394995785517075E-4</v>
      </c>
    </row>
    <row r="6649" spans="1:17" x14ac:dyDescent="0.3">
      <c r="A6649" s="29">
        <v>2297420</v>
      </c>
      <c r="B6649" s="1">
        <v>136</v>
      </c>
      <c r="C6649" s="1" t="s">
        <v>14</v>
      </c>
      <c r="D6649" s="1" t="s">
        <v>41</v>
      </c>
      <c r="E6649" s="1" t="s">
        <v>42</v>
      </c>
      <c r="F6649" s="47">
        <v>1071</v>
      </c>
      <c r="G6649" s="34">
        <v>1740.38</v>
      </c>
      <c r="H6649" s="1" t="s">
        <v>218</v>
      </c>
      <c r="I6649" s="34">
        <v>1.883E-2</v>
      </c>
      <c r="J6649" s="34">
        <v>351.56036</v>
      </c>
      <c r="K6649" s="35" t="str">
        <f t="shared" si="539"/>
        <v>Leenderbos, Groote Heide &amp; De Plateaux_H4010A</v>
      </c>
      <c r="L6649" s="36">
        <f>VLOOKUP(D6649,DATA!A:F,5,FALSE)</f>
        <v>1.3726988247862192E-2</v>
      </c>
      <c r="M6649" s="37">
        <f>VLOOKUP(D6649,DATA!A:F,6,FALSE)</f>
        <v>1285.5</v>
      </c>
      <c r="N6649" s="36">
        <f t="shared" si="540"/>
        <v>99.806194879799776</v>
      </c>
      <c r="O6649" s="36">
        <f t="shared" si="541"/>
        <v>99.806244870868085</v>
      </c>
      <c r="P6649" s="36">
        <f t="shared" si="542"/>
        <v>4.9991068308941067E-5</v>
      </c>
      <c r="Q6649" s="36">
        <f t="shared" si="543"/>
        <v>1.7574877971475913E-4</v>
      </c>
    </row>
    <row r="6650" spans="1:17" x14ac:dyDescent="0.3">
      <c r="A6650" s="29">
        <v>2297420</v>
      </c>
      <c r="B6650" s="1">
        <v>136</v>
      </c>
      <c r="C6650" s="1" t="s">
        <v>14</v>
      </c>
      <c r="D6650" s="1" t="s">
        <v>59</v>
      </c>
      <c r="E6650" s="1" t="s">
        <v>60</v>
      </c>
      <c r="F6650" s="47">
        <v>1071</v>
      </c>
      <c r="G6650" s="34">
        <v>1740.38</v>
      </c>
      <c r="H6650" s="1" t="s">
        <v>218</v>
      </c>
      <c r="I6650" s="34">
        <v>1.883E-2</v>
      </c>
      <c r="J6650" s="34">
        <v>4994.5550000000003</v>
      </c>
      <c r="K6650" s="35" t="str">
        <f t="shared" si="539"/>
        <v>Leenderbos, Groote Heide &amp; De Plateaux_H9190</v>
      </c>
      <c r="L6650" s="36">
        <f>VLOOKUP(D6650,DATA!A:F,5,FALSE)</f>
        <v>1.3726988247862192E-2</v>
      </c>
      <c r="M6650" s="37">
        <f>VLOOKUP(D6650,DATA!A:F,6,FALSE)</f>
        <v>1285.5</v>
      </c>
      <c r="N6650" s="36">
        <f t="shared" si="540"/>
        <v>99.806194879799776</v>
      </c>
      <c r="O6650" s="36">
        <f t="shared" si="541"/>
        <v>99.806244870868085</v>
      </c>
      <c r="P6650" s="36">
        <f t="shared" si="542"/>
        <v>4.9991068308941067E-5</v>
      </c>
      <c r="Q6650" s="36">
        <f t="shared" si="543"/>
        <v>2.4968314017776317E-3</v>
      </c>
    </row>
    <row r="6651" spans="1:17" x14ac:dyDescent="0.3">
      <c r="A6651" s="30">
        <v>2297421</v>
      </c>
      <c r="B6651" s="14">
        <v>136</v>
      </c>
      <c r="C6651" s="14" t="s">
        <v>14</v>
      </c>
      <c r="D6651" s="14" t="s">
        <v>55</v>
      </c>
      <c r="E6651" s="14" t="s">
        <v>56</v>
      </c>
      <c r="F6651" s="48">
        <v>500</v>
      </c>
      <c r="G6651" s="38">
        <v>1210.03</v>
      </c>
      <c r="H6651" s="14" t="s">
        <v>218</v>
      </c>
      <c r="I6651" s="38">
        <v>1.29141E-2</v>
      </c>
      <c r="J6651" s="38">
        <v>2454.1147000000001</v>
      </c>
      <c r="K6651" s="39" t="str">
        <f t="shared" si="539"/>
        <v>Leenderbos, Groote Heide &amp; De Plateaux_H3130</v>
      </c>
      <c r="L6651" s="40">
        <f>VLOOKUP(D6651,DATA!A:F,5,FALSE)</f>
        <v>0</v>
      </c>
      <c r="M6651" s="41">
        <f>VLOOKUP(D6651,DATA!A:F,6,FALSE)</f>
        <v>3.5</v>
      </c>
      <c r="N6651" s="40">
        <f t="shared" si="540"/>
        <v>50</v>
      </c>
      <c r="O6651" s="40">
        <f t="shared" si="541"/>
        <v>50</v>
      </c>
      <c r="P6651" s="40">
        <f>J6651/10000*I6651</f>
        <v>3.1692682647270001E-3</v>
      </c>
      <c r="Q6651" s="40">
        <f>IF(AND(H6651&lt;&gt;"below",I6651&gt;=0.005),M6651*P6651,0)</f>
        <v>1.10924389265445E-2</v>
      </c>
    </row>
    <row r="6652" spans="1:17" x14ac:dyDescent="0.3">
      <c r="A6652" s="29">
        <v>2297421</v>
      </c>
      <c r="B6652" s="1">
        <v>136</v>
      </c>
      <c r="C6652" s="1" t="s">
        <v>14</v>
      </c>
      <c r="D6652" s="1" t="s">
        <v>57</v>
      </c>
      <c r="E6652" s="1" t="s">
        <v>58</v>
      </c>
      <c r="F6652" s="47">
        <v>714</v>
      </c>
      <c r="G6652" s="34">
        <v>1210.03</v>
      </c>
      <c r="H6652" s="1" t="s">
        <v>218</v>
      </c>
      <c r="I6652" s="34">
        <v>1.29141E-2</v>
      </c>
      <c r="J6652" s="34">
        <v>123.80036</v>
      </c>
      <c r="K6652" s="35" t="str">
        <f t="shared" si="539"/>
        <v>Leenderbos, Groote Heide &amp; De Plateaux_H3160</v>
      </c>
      <c r="L6652" s="36">
        <f>VLOOKUP(D6652,DATA!A:F,5,FALSE)</f>
        <v>1.0986712608830001E-2</v>
      </c>
      <c r="M6652" s="37">
        <f>VLOOKUP(D6652,DATA!A:F,6,FALSE)</f>
        <v>982</v>
      </c>
      <c r="N6652" s="36">
        <f t="shared" si="540"/>
        <v>92.451254077552761</v>
      </c>
      <c r="O6652" s="36">
        <f t="shared" si="541"/>
        <v>92.452244210166739</v>
      </c>
      <c r="P6652" s="36">
        <f t="shared" si="542"/>
        <v>9.9013261397828956E-4</v>
      </c>
      <c r="Q6652" s="36">
        <f t="shared" si="543"/>
        <v>1.2257877405825327E-3</v>
      </c>
    </row>
    <row r="6653" spans="1:17" x14ac:dyDescent="0.3">
      <c r="A6653" s="29">
        <v>2297422</v>
      </c>
      <c r="B6653" s="1">
        <v>136</v>
      </c>
      <c r="C6653" s="1" t="s">
        <v>14</v>
      </c>
      <c r="D6653" s="1" t="s">
        <v>53</v>
      </c>
      <c r="E6653" s="1" t="s">
        <v>54</v>
      </c>
      <c r="F6653" s="47">
        <v>714</v>
      </c>
      <c r="G6653" s="34">
        <v>1105.5</v>
      </c>
      <c r="H6653" s="1" t="s">
        <v>218</v>
      </c>
      <c r="I6653" s="34">
        <v>1.19442E-2</v>
      </c>
      <c r="J6653" s="34">
        <v>6422.585</v>
      </c>
      <c r="K6653" s="35" t="str">
        <f t="shared" si="539"/>
        <v>Leenderbos, Groote Heide &amp; De Plateaux_H4030</v>
      </c>
      <c r="L6653" s="36">
        <f>VLOOKUP(D6653,DATA!A:F,5,FALSE)</f>
        <v>1.0986712608830001E-2</v>
      </c>
      <c r="M6653" s="37">
        <f>VLOOKUP(D6653,DATA!A:F,6,FALSE)</f>
        <v>982</v>
      </c>
      <c r="N6653" s="36">
        <f t="shared" si="540"/>
        <v>79.524872982817612</v>
      </c>
      <c r="O6653" s="36">
        <f t="shared" si="541"/>
        <v>79.527009653509566</v>
      </c>
      <c r="P6653" s="36">
        <f t="shared" si="542"/>
        <v>2.1366706919536682E-3</v>
      </c>
      <c r="Q6653" s="36">
        <f t="shared" si="543"/>
        <v>0.1372294913608125</v>
      </c>
    </row>
    <row r="6654" spans="1:17" x14ac:dyDescent="0.3">
      <c r="A6654" s="30">
        <v>2297423</v>
      </c>
      <c r="B6654" s="14">
        <v>136</v>
      </c>
      <c r="C6654" s="14" t="s">
        <v>14</v>
      </c>
      <c r="D6654" s="14" t="s">
        <v>55</v>
      </c>
      <c r="E6654" s="14" t="s">
        <v>56</v>
      </c>
      <c r="F6654" s="48">
        <v>500</v>
      </c>
      <c r="G6654" s="38">
        <v>1183.67</v>
      </c>
      <c r="H6654" s="14" t="s">
        <v>218</v>
      </c>
      <c r="I6654" s="38">
        <v>1.2683E-2</v>
      </c>
      <c r="J6654" s="38">
        <v>1455.7284</v>
      </c>
      <c r="K6654" s="39" t="str">
        <f t="shared" si="539"/>
        <v>Leenderbos, Groote Heide &amp; De Plateaux_H3130</v>
      </c>
      <c r="L6654" s="40">
        <f>VLOOKUP(D6654,DATA!A:F,5,FALSE)</f>
        <v>0</v>
      </c>
      <c r="M6654" s="41">
        <f>VLOOKUP(D6654,DATA!A:F,6,FALSE)</f>
        <v>3.5</v>
      </c>
      <c r="N6654" s="40">
        <f t="shared" si="540"/>
        <v>50</v>
      </c>
      <c r="O6654" s="40">
        <f t="shared" si="541"/>
        <v>50</v>
      </c>
      <c r="P6654" s="40">
        <f>J6654/10000*I6654</f>
        <v>1.8463003297200002E-3</v>
      </c>
      <c r="Q6654" s="40">
        <f>IF(AND(H6654&lt;&gt;"below",I6654&gt;=0.005),M6654*P6654,0)</f>
        <v>6.4620511540200007E-3</v>
      </c>
    </row>
    <row r="6655" spans="1:17" x14ac:dyDescent="0.3">
      <c r="A6655" s="29">
        <v>2297423</v>
      </c>
      <c r="B6655" s="1">
        <v>136</v>
      </c>
      <c r="C6655" s="1" t="s">
        <v>14</v>
      </c>
      <c r="D6655" s="1" t="s">
        <v>41</v>
      </c>
      <c r="E6655" s="1" t="s">
        <v>42</v>
      </c>
      <c r="F6655" s="47">
        <v>1071</v>
      </c>
      <c r="G6655" s="34">
        <v>1183.67</v>
      </c>
      <c r="H6655" s="1" t="s">
        <v>218</v>
      </c>
      <c r="I6655" s="34">
        <v>1.2683E-2</v>
      </c>
      <c r="J6655" s="34">
        <v>1542.6651999999999</v>
      </c>
      <c r="K6655" s="35" t="str">
        <f t="shared" si="539"/>
        <v>Leenderbos, Groote Heide &amp; De Plateaux_H4010A</v>
      </c>
      <c r="L6655" s="36">
        <f>VLOOKUP(D6655,DATA!A:F,5,FALSE)</f>
        <v>1.3726988247862192E-2</v>
      </c>
      <c r="M6655" s="37">
        <f>VLOOKUP(D6655,DATA!A:F,6,FALSE)</f>
        <v>1285.5</v>
      </c>
      <c r="N6655" s="36">
        <f t="shared" si="540"/>
        <v>19.816239742331341</v>
      </c>
      <c r="O6655" s="36">
        <f t="shared" si="541"/>
        <v>19.819006223654316</v>
      </c>
      <c r="P6655" s="36">
        <f t="shared" si="542"/>
        <v>2.7664813229755225E-3</v>
      </c>
      <c r="Q6655" s="36">
        <f t="shared" si="543"/>
        <v>4.267754463404299E-2</v>
      </c>
    </row>
    <row r="6656" spans="1:17" x14ac:dyDescent="0.3">
      <c r="A6656" s="29">
        <v>2297423</v>
      </c>
      <c r="B6656" s="1">
        <v>136</v>
      </c>
      <c r="C6656" s="1" t="s">
        <v>14</v>
      </c>
      <c r="D6656" s="1" t="s">
        <v>53</v>
      </c>
      <c r="E6656" s="1" t="s">
        <v>54</v>
      </c>
      <c r="F6656" s="47">
        <v>714</v>
      </c>
      <c r="G6656" s="34">
        <v>1183.67</v>
      </c>
      <c r="H6656" s="1" t="s">
        <v>218</v>
      </c>
      <c r="I6656" s="34">
        <v>1.2683E-2</v>
      </c>
      <c r="J6656" s="34">
        <v>584.91780000000006</v>
      </c>
      <c r="K6656" s="35" t="str">
        <f t="shared" si="539"/>
        <v>Leenderbos, Groote Heide &amp; De Plateaux_H4030</v>
      </c>
      <c r="L6656" s="36">
        <f>VLOOKUP(D6656,DATA!A:F,5,FALSE)</f>
        <v>1.0986712608830001E-2</v>
      </c>
      <c r="M6656" s="37">
        <f>VLOOKUP(D6656,DATA!A:F,6,FALSE)</f>
        <v>982</v>
      </c>
      <c r="N6656" s="36">
        <f t="shared" si="540"/>
        <v>90.164968594937719</v>
      </c>
      <c r="O6656" s="36">
        <f t="shared" si="541"/>
        <v>90.166204198174015</v>
      </c>
      <c r="P6656" s="36">
        <f t="shared" si="542"/>
        <v>1.2356032362959013E-3</v>
      </c>
      <c r="Q6656" s="36">
        <f t="shared" si="543"/>
        <v>7.2272632664707884E-3</v>
      </c>
    </row>
    <row r="6657" spans="1:17" x14ac:dyDescent="0.3">
      <c r="A6657" s="29">
        <v>2297423</v>
      </c>
      <c r="B6657" s="1">
        <v>136</v>
      </c>
      <c r="C6657" s="1" t="s">
        <v>14</v>
      </c>
      <c r="D6657" s="1" t="s">
        <v>43</v>
      </c>
      <c r="E6657" s="1" t="s">
        <v>44</v>
      </c>
      <c r="F6657" s="47">
        <v>1071</v>
      </c>
      <c r="G6657" s="34">
        <v>1183.67</v>
      </c>
      <c r="H6657" s="1" t="s">
        <v>218</v>
      </c>
      <c r="I6657" s="34">
        <v>1.2683E-2</v>
      </c>
      <c r="J6657" s="34">
        <v>588.77020000000005</v>
      </c>
      <c r="K6657" s="35" t="str">
        <f t="shared" si="539"/>
        <v>Leenderbos, Groote Heide &amp; De Plateaux_H7150</v>
      </c>
      <c r="L6657" s="36">
        <f>VLOOKUP(D6657,DATA!A:F,5,FALSE)</f>
        <v>1.3726988247862192E-2</v>
      </c>
      <c r="M6657" s="37">
        <f>VLOOKUP(D6657,DATA!A:F,6,FALSE)</f>
        <v>1285.5</v>
      </c>
      <c r="N6657" s="36">
        <f t="shared" si="540"/>
        <v>19.816239742331341</v>
      </c>
      <c r="O6657" s="36">
        <f t="shared" si="541"/>
        <v>19.819006223654316</v>
      </c>
      <c r="P6657" s="36">
        <f t="shared" si="542"/>
        <v>2.7664813229755225E-3</v>
      </c>
      <c r="Q6657" s="36">
        <f t="shared" si="543"/>
        <v>1.6288217618245629E-2</v>
      </c>
    </row>
    <row r="6658" spans="1:17" x14ac:dyDescent="0.3">
      <c r="A6658" s="29">
        <v>2297452</v>
      </c>
      <c r="B6658" s="1">
        <v>137</v>
      </c>
      <c r="C6658" s="1" t="s">
        <v>30</v>
      </c>
      <c r="D6658" s="1" t="s">
        <v>53</v>
      </c>
      <c r="E6658" s="1" t="s">
        <v>54</v>
      </c>
      <c r="F6658" s="47">
        <v>714</v>
      </c>
      <c r="G6658" s="34">
        <v>1608.56</v>
      </c>
      <c r="H6658" s="1" t="s">
        <v>218</v>
      </c>
      <c r="I6658" s="34">
        <v>1.24409E-2</v>
      </c>
      <c r="J6658" s="34">
        <v>568.11779999999999</v>
      </c>
      <c r="K6658" s="35" t="str">
        <f t="shared" si="539"/>
        <v>Strabrechtse Heide &amp; Beuven_H4030</v>
      </c>
      <c r="L6658" s="36">
        <f>VLOOKUP(D6658,DATA!A:F,5,FALSE)</f>
        <v>1.0986712608830001E-2</v>
      </c>
      <c r="M6658" s="37">
        <f>VLOOKUP(D6658,DATA!A:F,6,FALSE)</f>
        <v>982</v>
      </c>
      <c r="N6658" s="36">
        <f t="shared" si="540"/>
        <v>99.89768389109058</v>
      </c>
      <c r="O6658" s="36">
        <f t="shared" si="541"/>
        <v>99.89769786086454</v>
      </c>
      <c r="P6658" s="36">
        <f t="shared" si="542"/>
        <v>1.3969773959843224E-5</v>
      </c>
      <c r="Q6658" s="36">
        <f t="shared" si="543"/>
        <v>7.936477248563421E-5</v>
      </c>
    </row>
    <row r="6659" spans="1:17" x14ac:dyDescent="0.3">
      <c r="A6659" s="29">
        <v>2297457</v>
      </c>
      <c r="B6659" s="1">
        <v>137</v>
      </c>
      <c r="C6659" s="1" t="s">
        <v>30</v>
      </c>
      <c r="D6659" s="1" t="s">
        <v>53</v>
      </c>
      <c r="E6659" s="1" t="s">
        <v>54</v>
      </c>
      <c r="F6659" s="47">
        <v>714</v>
      </c>
      <c r="G6659" s="34">
        <v>1201.19</v>
      </c>
      <c r="H6659" s="1" t="s">
        <v>218</v>
      </c>
      <c r="I6659" s="34">
        <v>9.2291000000000005E-3</v>
      </c>
      <c r="J6659" s="34">
        <v>6697.1040000000003</v>
      </c>
      <c r="K6659" s="35" t="str">
        <f t="shared" ref="K6659:K6722" si="544">_xlfn.CONCAT(C6659,"_",D6659)</f>
        <v>Strabrechtse Heide &amp; Beuven_H4030</v>
      </c>
      <c r="L6659" s="36">
        <f>VLOOKUP(D6659,DATA!A:F,5,FALSE)</f>
        <v>1.0986712608830001E-2</v>
      </c>
      <c r="M6659" s="37">
        <f>VLOOKUP(D6659,DATA!A:F,6,FALSE)</f>
        <v>982</v>
      </c>
      <c r="N6659" s="36">
        <f t="shared" ref="N6659:N6722" si="545">100/(1+EXP(-L6659*(G6659-M6659)))</f>
        <v>91.744875978977689</v>
      </c>
      <c r="O6659" s="36">
        <f t="shared" ref="O6659:O6722" si="546">100/(1+EXP(-L6659*((G6659+I6659)-M6659)))</f>
        <v>91.745643895750234</v>
      </c>
      <c r="P6659" s="36">
        <f t="shared" ref="P6659:P6722" si="547">O6659-N6659</f>
        <v>7.6791677254561819E-4</v>
      </c>
      <c r="Q6659" s="36">
        <f t="shared" ref="Q6659:Q6722" si="548">IF(AND(H6659&lt;&gt;"below",I6659&gt;=0.005),J6659*P6659/100,0)</f>
        <v>5.14281848908235E-2</v>
      </c>
    </row>
    <row r="6660" spans="1:17" x14ac:dyDescent="0.3">
      <c r="A6660" s="29">
        <v>2297458</v>
      </c>
      <c r="B6660" s="1">
        <v>137</v>
      </c>
      <c r="C6660" s="1" t="s">
        <v>30</v>
      </c>
      <c r="D6660" s="1" t="s">
        <v>53</v>
      </c>
      <c r="E6660" s="1" t="s">
        <v>54</v>
      </c>
      <c r="F6660" s="47">
        <v>714</v>
      </c>
      <c r="G6660" s="34">
        <v>1051.54</v>
      </c>
      <c r="H6660" s="1" t="s">
        <v>218</v>
      </c>
      <c r="I6660" s="34">
        <v>8.2705999999999995E-3</v>
      </c>
      <c r="J6660" s="34">
        <v>3995.99</v>
      </c>
      <c r="K6660" s="35" t="str">
        <f t="shared" si="544"/>
        <v>Strabrechtse Heide &amp; Beuven_H4030</v>
      </c>
      <c r="L6660" s="36">
        <f>VLOOKUP(D6660,DATA!A:F,5,FALSE)</f>
        <v>1.0986712608830001E-2</v>
      </c>
      <c r="M6660" s="37">
        <f>VLOOKUP(D6660,DATA!A:F,6,FALSE)</f>
        <v>982</v>
      </c>
      <c r="N6660" s="36">
        <f t="shared" si="545"/>
        <v>68.222501399207275</v>
      </c>
      <c r="O6660" s="36">
        <f t="shared" si="546"/>
        <v>68.224471302641163</v>
      </c>
      <c r="P6660" s="36">
        <f t="shared" si="547"/>
        <v>1.9699034338884758E-3</v>
      </c>
      <c r="Q6660" s="36">
        <f t="shared" si="548"/>
        <v>7.8717144227840097E-2</v>
      </c>
    </row>
    <row r="6661" spans="1:17" x14ac:dyDescent="0.3">
      <c r="A6661" s="29">
        <v>2297459</v>
      </c>
      <c r="B6661" s="1">
        <v>137</v>
      </c>
      <c r="C6661" s="1" t="s">
        <v>30</v>
      </c>
      <c r="D6661" s="1" t="s">
        <v>53</v>
      </c>
      <c r="E6661" s="1" t="s">
        <v>54</v>
      </c>
      <c r="F6661" s="47">
        <v>714</v>
      </c>
      <c r="G6661" s="34">
        <v>932.07</v>
      </c>
      <c r="H6661" s="1" t="s">
        <v>218</v>
      </c>
      <c r="I6661" s="34">
        <v>7.5446999999999997E-3</v>
      </c>
      <c r="J6661" s="34">
        <v>9675.8790000000008</v>
      </c>
      <c r="K6661" s="35" t="str">
        <f t="shared" si="544"/>
        <v>Strabrechtse Heide &amp; Beuven_H4030</v>
      </c>
      <c r="L6661" s="36">
        <f>VLOOKUP(D6661,DATA!A:F,5,FALSE)</f>
        <v>1.0986712608830001E-2</v>
      </c>
      <c r="M6661" s="37">
        <f>VLOOKUP(D6661,DATA!A:F,6,FALSE)</f>
        <v>982</v>
      </c>
      <c r="N6661" s="36">
        <f t="shared" si="545"/>
        <v>36.619704179573631</v>
      </c>
      <c r="O6661" s="36">
        <f t="shared" si="546"/>
        <v>36.62162808469229</v>
      </c>
      <c r="P6661" s="36">
        <f t="shared" si="547"/>
        <v>1.9239051186588085E-3</v>
      </c>
      <c r="Q6661" s="36">
        <f t="shared" si="548"/>
        <v>0.18615473135623276</v>
      </c>
    </row>
    <row r="6662" spans="1:17" x14ac:dyDescent="0.3">
      <c r="A6662" s="29">
        <v>2297460</v>
      </c>
      <c r="B6662" s="1">
        <v>137</v>
      </c>
      <c r="C6662" s="1" t="s">
        <v>30</v>
      </c>
      <c r="D6662" s="1" t="s">
        <v>53</v>
      </c>
      <c r="E6662" s="1" t="s">
        <v>54</v>
      </c>
      <c r="F6662" s="47">
        <v>714</v>
      </c>
      <c r="G6662" s="34">
        <v>967.97</v>
      </c>
      <c r="H6662" s="1" t="s">
        <v>218</v>
      </c>
      <c r="I6662" s="34">
        <v>7.5988999999999996E-3</v>
      </c>
      <c r="J6662" s="34">
        <v>4811.0654000000004</v>
      </c>
      <c r="K6662" s="35" t="str">
        <f t="shared" si="544"/>
        <v>Strabrechtse Heide &amp; Beuven_H4030</v>
      </c>
      <c r="L6662" s="36">
        <f>VLOOKUP(D6662,DATA!A:F,5,FALSE)</f>
        <v>1.0986712608830001E-2</v>
      </c>
      <c r="M6662" s="37">
        <f>VLOOKUP(D6662,DATA!A:F,6,FALSE)</f>
        <v>982</v>
      </c>
      <c r="N6662" s="36">
        <f t="shared" si="545"/>
        <v>46.154022651448024</v>
      </c>
      <c r="O6662" s="36">
        <f t="shared" si="546"/>
        <v>46.156097482365752</v>
      </c>
      <c r="P6662" s="36">
        <f t="shared" si="547"/>
        <v>2.0748309177278657E-3</v>
      </c>
      <c r="Q6662" s="36">
        <f t="shared" si="548"/>
        <v>9.9821472391307828E-2</v>
      </c>
    </row>
    <row r="6663" spans="1:17" x14ac:dyDescent="0.3">
      <c r="A6663" s="29">
        <v>2297462</v>
      </c>
      <c r="B6663" s="1">
        <v>137</v>
      </c>
      <c r="C6663" s="1" t="s">
        <v>30</v>
      </c>
      <c r="D6663" s="1" t="s">
        <v>53</v>
      </c>
      <c r="E6663" s="1" t="s">
        <v>54</v>
      </c>
      <c r="F6663" s="47">
        <v>714</v>
      </c>
      <c r="G6663" s="34">
        <v>939.42</v>
      </c>
      <c r="H6663" s="1" t="s">
        <v>218</v>
      </c>
      <c r="I6663" s="34">
        <v>7.3743999999999997E-3</v>
      </c>
      <c r="J6663" s="34">
        <v>2784.8595999999998</v>
      </c>
      <c r="K6663" s="35" t="str">
        <f t="shared" si="544"/>
        <v>Strabrechtse Heide &amp; Beuven_H4030</v>
      </c>
      <c r="L6663" s="36">
        <f>VLOOKUP(D6663,DATA!A:F,5,FALSE)</f>
        <v>1.0986712608830001E-2</v>
      </c>
      <c r="M6663" s="37">
        <f>VLOOKUP(D6663,DATA!A:F,6,FALSE)</f>
        <v>982</v>
      </c>
      <c r="N6663" s="36">
        <f t="shared" si="545"/>
        <v>38.513371804086979</v>
      </c>
      <c r="O6663" s="36">
        <f t="shared" si="546"/>
        <v>38.515290431816048</v>
      </c>
      <c r="P6663" s="36">
        <f t="shared" si="547"/>
        <v>1.9186277290685894E-3</v>
      </c>
      <c r="Q6663" s="36">
        <f t="shared" si="548"/>
        <v>5.3431088501228602E-2</v>
      </c>
    </row>
    <row r="6664" spans="1:17" x14ac:dyDescent="0.3">
      <c r="A6664" s="29">
        <v>2297463</v>
      </c>
      <c r="B6664" s="1">
        <v>137</v>
      </c>
      <c r="C6664" s="1" t="s">
        <v>30</v>
      </c>
      <c r="D6664" s="1" t="s">
        <v>53</v>
      </c>
      <c r="E6664" s="1" t="s">
        <v>54</v>
      </c>
      <c r="F6664" s="47">
        <v>714</v>
      </c>
      <c r="G6664" s="34">
        <v>933.7</v>
      </c>
      <c r="H6664" s="1" t="s">
        <v>218</v>
      </c>
      <c r="I6664" s="34">
        <v>7.2716999999999999E-3</v>
      </c>
      <c r="J6664" s="34">
        <v>9662.259</v>
      </c>
      <c r="K6664" s="35" t="str">
        <f t="shared" si="544"/>
        <v>Strabrechtse Heide &amp; Beuven_H4030</v>
      </c>
      <c r="L6664" s="36">
        <f>VLOOKUP(D6664,DATA!A:F,5,FALSE)</f>
        <v>1.0986712608830001E-2</v>
      </c>
      <c r="M6664" s="37">
        <f>VLOOKUP(D6664,DATA!A:F,6,FALSE)</f>
        <v>982</v>
      </c>
      <c r="N6664" s="36">
        <f t="shared" si="545"/>
        <v>37.036338198800713</v>
      </c>
      <c r="O6664" s="36">
        <f t="shared" si="546"/>
        <v>37.038201256195244</v>
      </c>
      <c r="P6664" s="36">
        <f t="shared" si="547"/>
        <v>1.8630573945301876E-3</v>
      </c>
      <c r="Q6664" s="36">
        <f t="shared" si="548"/>
        <v>0.18001343077815857</v>
      </c>
    </row>
    <row r="6665" spans="1:17" x14ac:dyDescent="0.3">
      <c r="A6665" s="29">
        <v>2297464</v>
      </c>
      <c r="B6665" s="1">
        <v>137</v>
      </c>
      <c r="C6665" s="1" t="s">
        <v>30</v>
      </c>
      <c r="D6665" s="1" t="s">
        <v>53</v>
      </c>
      <c r="E6665" s="1" t="s">
        <v>54</v>
      </c>
      <c r="F6665" s="47">
        <v>714</v>
      </c>
      <c r="G6665" s="34">
        <v>976.79</v>
      </c>
      <c r="H6665" s="1" t="s">
        <v>218</v>
      </c>
      <c r="I6665" s="34">
        <v>7.4841999999999999E-3</v>
      </c>
      <c r="J6665" s="34">
        <v>8992.7189999999991</v>
      </c>
      <c r="K6665" s="35" t="str">
        <f t="shared" si="544"/>
        <v>Strabrechtse Heide &amp; Beuven_H4030</v>
      </c>
      <c r="L6665" s="36">
        <f>VLOOKUP(D6665,DATA!A:F,5,FALSE)</f>
        <v>1.0986712608830001E-2</v>
      </c>
      <c r="M6665" s="37">
        <f>VLOOKUP(D6665,DATA!A:F,6,FALSE)</f>
        <v>982</v>
      </c>
      <c r="N6665" s="36">
        <f t="shared" si="545"/>
        <v>48.569371283341738</v>
      </c>
      <c r="O6665" s="36">
        <f t="shared" si="546"/>
        <v>48.571425271685719</v>
      </c>
      <c r="P6665" s="36">
        <f t="shared" si="547"/>
        <v>2.0539883439809614E-3</v>
      </c>
      <c r="Q6665" s="36">
        <f t="shared" si="548"/>
        <v>0.18470940006696124</v>
      </c>
    </row>
    <row r="6666" spans="1:17" x14ac:dyDescent="0.3">
      <c r="A6666" s="29">
        <v>2297465</v>
      </c>
      <c r="B6666" s="1">
        <v>137</v>
      </c>
      <c r="C6666" s="1" t="s">
        <v>30</v>
      </c>
      <c r="D6666" s="1" t="s">
        <v>53</v>
      </c>
      <c r="E6666" s="1" t="s">
        <v>54</v>
      </c>
      <c r="F6666" s="47">
        <v>714</v>
      </c>
      <c r="G6666" s="34">
        <v>1035.21</v>
      </c>
      <c r="H6666" s="1" t="s">
        <v>218</v>
      </c>
      <c r="I6666" s="34">
        <v>7.7444000000000002E-3</v>
      </c>
      <c r="J6666" s="34">
        <v>7347.6959999999999</v>
      </c>
      <c r="K6666" s="35" t="str">
        <f t="shared" si="544"/>
        <v>Strabrechtse Heide &amp; Beuven_H4030</v>
      </c>
      <c r="L6666" s="36">
        <f>VLOOKUP(D6666,DATA!A:F,5,FALSE)</f>
        <v>1.0986712608830001E-2</v>
      </c>
      <c r="M6666" s="37">
        <f>VLOOKUP(D6666,DATA!A:F,6,FALSE)</f>
        <v>982</v>
      </c>
      <c r="N6666" s="36">
        <f t="shared" si="545"/>
        <v>64.212586233658755</v>
      </c>
      <c r="O6666" s="36">
        <f t="shared" si="546"/>
        <v>64.214541476772851</v>
      </c>
      <c r="P6666" s="36">
        <f t="shared" si="547"/>
        <v>1.9552431140965609E-3</v>
      </c>
      <c r="Q6666" s="36">
        <f t="shared" si="548"/>
        <v>0.14366532008474844</v>
      </c>
    </row>
    <row r="6667" spans="1:17" x14ac:dyDescent="0.3">
      <c r="A6667" s="29">
        <v>2297466</v>
      </c>
      <c r="B6667" s="1">
        <v>137</v>
      </c>
      <c r="C6667" s="1" t="s">
        <v>30</v>
      </c>
      <c r="D6667" s="1" t="s">
        <v>57</v>
      </c>
      <c r="E6667" s="1" t="s">
        <v>58</v>
      </c>
      <c r="F6667" s="47">
        <v>714</v>
      </c>
      <c r="G6667" s="34">
        <v>956</v>
      </c>
      <c r="H6667" s="1" t="s">
        <v>218</v>
      </c>
      <c r="I6667" s="34">
        <v>7.2337E-3</v>
      </c>
      <c r="J6667" s="34">
        <v>2520.1154999999999</v>
      </c>
      <c r="K6667" s="35" t="str">
        <f t="shared" si="544"/>
        <v>Strabrechtse Heide &amp; Beuven_H3160</v>
      </c>
      <c r="L6667" s="36">
        <f>VLOOKUP(D6667,DATA!A:F,5,FALSE)</f>
        <v>1.0986712608830001E-2</v>
      </c>
      <c r="M6667" s="37">
        <f>VLOOKUP(D6667,DATA!A:F,6,FALSE)</f>
        <v>982</v>
      </c>
      <c r="N6667" s="36">
        <f t="shared" si="545"/>
        <v>42.906804186325985</v>
      </c>
      <c r="O6667" s="36">
        <f t="shared" si="546"/>
        <v>42.908751075488922</v>
      </c>
      <c r="P6667" s="36">
        <f t="shared" si="547"/>
        <v>1.946889162937282E-3</v>
      </c>
      <c r="Q6667" s="36">
        <f t="shared" si="548"/>
        <v>4.906385556300269E-2</v>
      </c>
    </row>
    <row r="6668" spans="1:17" x14ac:dyDescent="0.3">
      <c r="A6668" s="29">
        <v>2297466</v>
      </c>
      <c r="B6668" s="1">
        <v>137</v>
      </c>
      <c r="C6668" s="1" t="s">
        <v>30</v>
      </c>
      <c r="D6668" s="1" t="s">
        <v>53</v>
      </c>
      <c r="E6668" s="1" t="s">
        <v>54</v>
      </c>
      <c r="F6668" s="47">
        <v>714</v>
      </c>
      <c r="G6668" s="34">
        <v>956</v>
      </c>
      <c r="H6668" s="1" t="s">
        <v>218</v>
      </c>
      <c r="I6668" s="34">
        <v>7.2337E-3</v>
      </c>
      <c r="J6668" s="34">
        <v>1059.3877</v>
      </c>
      <c r="K6668" s="35" t="str">
        <f t="shared" si="544"/>
        <v>Strabrechtse Heide &amp; Beuven_H4030</v>
      </c>
      <c r="L6668" s="36">
        <f>VLOOKUP(D6668,DATA!A:F,5,FALSE)</f>
        <v>1.0986712608830001E-2</v>
      </c>
      <c r="M6668" s="37">
        <f>VLOOKUP(D6668,DATA!A:F,6,FALSE)</f>
        <v>982</v>
      </c>
      <c r="N6668" s="36">
        <f t="shared" si="545"/>
        <v>42.906804186325985</v>
      </c>
      <c r="O6668" s="36">
        <f t="shared" si="546"/>
        <v>42.908751075488922</v>
      </c>
      <c r="P6668" s="36">
        <f t="shared" si="547"/>
        <v>1.946889162937282E-3</v>
      </c>
      <c r="Q6668" s="36">
        <f t="shared" si="548"/>
        <v>2.0625104324790523E-2</v>
      </c>
    </row>
    <row r="6669" spans="1:17" x14ac:dyDescent="0.3">
      <c r="A6669" s="29">
        <v>2297467</v>
      </c>
      <c r="B6669" s="1">
        <v>137</v>
      </c>
      <c r="C6669" s="1" t="s">
        <v>30</v>
      </c>
      <c r="D6669" s="1" t="s">
        <v>53</v>
      </c>
      <c r="E6669" s="1" t="s">
        <v>54</v>
      </c>
      <c r="F6669" s="47">
        <v>714</v>
      </c>
      <c r="G6669" s="34">
        <v>980.51</v>
      </c>
      <c r="H6669" s="1" t="s">
        <v>218</v>
      </c>
      <c r="I6669" s="34">
        <v>7.1751000000000002E-3</v>
      </c>
      <c r="J6669" s="34">
        <v>5195.7943999999998</v>
      </c>
      <c r="K6669" s="35" t="str">
        <f t="shared" si="544"/>
        <v>Strabrechtse Heide &amp; Beuven_H4030</v>
      </c>
      <c r="L6669" s="36">
        <f>VLOOKUP(D6669,DATA!A:F,5,FALSE)</f>
        <v>1.0986712608830001E-2</v>
      </c>
      <c r="M6669" s="37">
        <f>VLOOKUP(D6669,DATA!A:F,6,FALSE)</f>
        <v>982</v>
      </c>
      <c r="N6669" s="36">
        <f t="shared" si="545"/>
        <v>49.590754094542994</v>
      </c>
      <c r="O6669" s="36">
        <f t="shared" si="546"/>
        <v>49.592724732191222</v>
      </c>
      <c r="P6669" s="36">
        <f t="shared" si="547"/>
        <v>1.97063764822758E-3</v>
      </c>
      <c r="Q6669" s="36">
        <f t="shared" si="548"/>
        <v>0.1023902805709003</v>
      </c>
    </row>
    <row r="6670" spans="1:17" x14ac:dyDescent="0.3">
      <c r="A6670" s="29">
        <v>2297469</v>
      </c>
      <c r="B6670" s="1">
        <v>137</v>
      </c>
      <c r="C6670" s="1" t="s">
        <v>30</v>
      </c>
      <c r="D6670" s="1" t="s">
        <v>53</v>
      </c>
      <c r="E6670" s="1" t="s">
        <v>54</v>
      </c>
      <c r="F6670" s="47">
        <v>714</v>
      </c>
      <c r="G6670" s="34">
        <v>1293.4100000000001</v>
      </c>
      <c r="H6670" s="1" t="s">
        <v>218</v>
      </c>
      <c r="I6670" s="34">
        <v>8.5987000000000008E-3</v>
      </c>
      <c r="J6670" s="34">
        <v>1468.5436999999999</v>
      </c>
      <c r="K6670" s="35" t="str">
        <f t="shared" si="544"/>
        <v>Strabrechtse Heide &amp; Beuven_H4030</v>
      </c>
      <c r="L6670" s="36">
        <f>VLOOKUP(D6670,DATA!A:F,5,FALSE)</f>
        <v>1.0986712608830001E-2</v>
      </c>
      <c r="M6670" s="37">
        <f>VLOOKUP(D6670,DATA!A:F,6,FALSE)</f>
        <v>982</v>
      </c>
      <c r="N6670" s="36">
        <f t="shared" si="545"/>
        <v>96.836583305023822</v>
      </c>
      <c r="O6670" s="36">
        <f t="shared" si="546"/>
        <v>96.836872690816264</v>
      </c>
      <c r="P6670" s="36">
        <f t="shared" si="547"/>
        <v>2.8938579244197626E-4</v>
      </c>
      <c r="Q6670" s="36">
        <f t="shared" si="548"/>
        <v>4.2497568236017184E-3</v>
      </c>
    </row>
    <row r="6671" spans="1:17" x14ac:dyDescent="0.3">
      <c r="A6671" s="30">
        <v>2297470</v>
      </c>
      <c r="B6671" s="14">
        <v>137</v>
      </c>
      <c r="C6671" s="14" t="s">
        <v>30</v>
      </c>
      <c r="D6671" s="14" t="s">
        <v>55</v>
      </c>
      <c r="E6671" s="14" t="s">
        <v>56</v>
      </c>
      <c r="F6671" s="48">
        <v>500</v>
      </c>
      <c r="G6671" s="38">
        <v>936.03</v>
      </c>
      <c r="H6671" s="14" t="s">
        <v>218</v>
      </c>
      <c r="I6671" s="38">
        <v>6.8271E-3</v>
      </c>
      <c r="J6671" s="38">
        <v>40.782179999999997</v>
      </c>
      <c r="K6671" s="39" t="str">
        <f t="shared" si="544"/>
        <v>Strabrechtse Heide &amp; Beuven_H3130</v>
      </c>
      <c r="L6671" s="40">
        <f>VLOOKUP(D6671,DATA!A:F,5,FALSE)</f>
        <v>0</v>
      </c>
      <c r="M6671" s="41">
        <f>VLOOKUP(D6671,DATA!A:F,6,FALSE)</f>
        <v>3.5</v>
      </c>
      <c r="N6671" s="40">
        <f t="shared" si="545"/>
        <v>50</v>
      </c>
      <c r="O6671" s="40">
        <f t="shared" si="546"/>
        <v>50</v>
      </c>
      <c r="P6671" s="40">
        <f>J6671/10000*I6671</f>
        <v>2.7842402107799998E-5</v>
      </c>
      <c r="Q6671" s="40">
        <f>IF(AND(H6671&lt;&gt;"below",I6671&gt;=0.005),M6671*P6671,0)</f>
        <v>9.7448407377299991E-5</v>
      </c>
    </row>
    <row r="6672" spans="1:17" x14ac:dyDescent="0.3">
      <c r="A6672" s="29">
        <v>2297470</v>
      </c>
      <c r="B6672" s="1">
        <v>137</v>
      </c>
      <c r="C6672" s="1" t="s">
        <v>30</v>
      </c>
      <c r="D6672" s="1" t="s">
        <v>57</v>
      </c>
      <c r="E6672" s="1" t="s">
        <v>58</v>
      </c>
      <c r="F6672" s="47">
        <v>714</v>
      </c>
      <c r="G6672" s="34">
        <v>936.03</v>
      </c>
      <c r="H6672" s="1" t="s">
        <v>218</v>
      </c>
      <c r="I6672" s="34">
        <v>6.8271E-3</v>
      </c>
      <c r="J6672" s="34">
        <v>368.52544999999998</v>
      </c>
      <c r="K6672" s="35" t="str">
        <f t="shared" si="544"/>
        <v>Strabrechtse Heide &amp; Beuven_H3160</v>
      </c>
      <c r="L6672" s="36">
        <f>VLOOKUP(D6672,DATA!A:F,5,FALSE)</f>
        <v>1.0986712608830001E-2</v>
      </c>
      <c r="M6672" s="37">
        <f>VLOOKUP(D6672,DATA!A:F,6,FALSE)</f>
        <v>982</v>
      </c>
      <c r="N6672" s="36">
        <f t="shared" si="545"/>
        <v>37.63524817079702</v>
      </c>
      <c r="O6672" s="36">
        <f t="shared" si="546"/>
        <v>37.637008695157888</v>
      </c>
      <c r="P6672" s="36">
        <f t="shared" si="547"/>
        <v>1.7605243608684873E-3</v>
      </c>
      <c r="Q6672" s="36">
        <f t="shared" si="548"/>
        <v>6.4879803232502165E-3</v>
      </c>
    </row>
    <row r="6673" spans="1:17" x14ac:dyDescent="0.3">
      <c r="A6673" s="29">
        <v>2297470</v>
      </c>
      <c r="B6673" s="1">
        <v>137</v>
      </c>
      <c r="C6673" s="1" t="s">
        <v>30</v>
      </c>
      <c r="D6673" s="1" t="s">
        <v>53</v>
      </c>
      <c r="E6673" s="1" t="s">
        <v>54</v>
      </c>
      <c r="F6673" s="47">
        <v>714</v>
      </c>
      <c r="G6673" s="34">
        <v>936.03</v>
      </c>
      <c r="H6673" s="1" t="s">
        <v>218</v>
      </c>
      <c r="I6673" s="34">
        <v>6.8271E-3</v>
      </c>
      <c r="J6673" s="34">
        <v>1933.9978000000001</v>
      </c>
      <c r="K6673" s="35" t="str">
        <f t="shared" si="544"/>
        <v>Strabrechtse Heide &amp; Beuven_H4030</v>
      </c>
      <c r="L6673" s="36">
        <f>VLOOKUP(D6673,DATA!A:F,5,FALSE)</f>
        <v>1.0986712608830001E-2</v>
      </c>
      <c r="M6673" s="37">
        <f>VLOOKUP(D6673,DATA!A:F,6,FALSE)</f>
        <v>982</v>
      </c>
      <c r="N6673" s="36">
        <f t="shared" si="545"/>
        <v>37.63524817079702</v>
      </c>
      <c r="O6673" s="36">
        <f t="shared" si="546"/>
        <v>37.637008695157888</v>
      </c>
      <c r="P6673" s="36">
        <f t="shared" si="547"/>
        <v>1.7605243608684873E-3</v>
      </c>
      <c r="Q6673" s="36">
        <f t="shared" si="548"/>
        <v>3.4048502407660608E-2</v>
      </c>
    </row>
    <row r="6674" spans="1:17" x14ac:dyDescent="0.3">
      <c r="A6674" s="29">
        <v>2297471</v>
      </c>
      <c r="B6674" s="1">
        <v>137</v>
      </c>
      <c r="C6674" s="1" t="s">
        <v>30</v>
      </c>
      <c r="D6674" s="1" t="s">
        <v>41</v>
      </c>
      <c r="E6674" s="1" t="s">
        <v>42</v>
      </c>
      <c r="F6674" s="47">
        <v>1071</v>
      </c>
      <c r="G6674" s="34">
        <v>1131.68</v>
      </c>
      <c r="H6674" s="1" t="s">
        <v>218</v>
      </c>
      <c r="I6674" s="34">
        <v>7.7726999999999996E-3</v>
      </c>
      <c r="J6674" s="34">
        <v>125.77009</v>
      </c>
      <c r="K6674" s="35" t="str">
        <f t="shared" si="544"/>
        <v>Strabrechtse Heide &amp; Beuven_H4010A</v>
      </c>
      <c r="L6674" s="36">
        <f>VLOOKUP(D6674,DATA!A:F,5,FALSE)</f>
        <v>1.3726988247862192E-2</v>
      </c>
      <c r="M6674" s="37">
        <f>VLOOKUP(D6674,DATA!A:F,6,FALSE)</f>
        <v>1285.5</v>
      </c>
      <c r="N6674" s="36">
        <f t="shared" si="545"/>
        <v>10.798550933537227</v>
      </c>
      <c r="O6674" s="36">
        <f t="shared" si="546"/>
        <v>10.79957871959734</v>
      </c>
      <c r="P6674" s="36">
        <f t="shared" si="547"/>
        <v>1.0277860601135558E-3</v>
      </c>
      <c r="Q6674" s="36">
        <f t="shared" si="548"/>
        <v>1.292647452812273E-3</v>
      </c>
    </row>
    <row r="6675" spans="1:17" x14ac:dyDescent="0.3">
      <c r="A6675" s="29">
        <v>2297471</v>
      </c>
      <c r="B6675" s="1">
        <v>137</v>
      </c>
      <c r="C6675" s="1" t="s">
        <v>30</v>
      </c>
      <c r="D6675" s="1" t="s">
        <v>53</v>
      </c>
      <c r="E6675" s="1" t="s">
        <v>54</v>
      </c>
      <c r="F6675" s="47">
        <v>714</v>
      </c>
      <c r="G6675" s="34">
        <v>1131.68</v>
      </c>
      <c r="H6675" s="1" t="s">
        <v>218</v>
      </c>
      <c r="I6675" s="34">
        <v>7.7726999999999996E-3</v>
      </c>
      <c r="J6675" s="34">
        <v>3763.9416999999999</v>
      </c>
      <c r="K6675" s="35" t="str">
        <f t="shared" si="544"/>
        <v>Strabrechtse Heide &amp; Beuven_H4030</v>
      </c>
      <c r="L6675" s="36">
        <f>VLOOKUP(D6675,DATA!A:F,5,FALSE)</f>
        <v>1.0986712608830001E-2</v>
      </c>
      <c r="M6675" s="37">
        <f>VLOOKUP(D6675,DATA!A:F,6,FALSE)</f>
        <v>982</v>
      </c>
      <c r="N6675" s="36">
        <f t="shared" si="545"/>
        <v>83.814512201704446</v>
      </c>
      <c r="O6675" s="36">
        <f t="shared" si="546"/>
        <v>83.815670637966562</v>
      </c>
      <c r="P6675" s="36">
        <f t="shared" si="547"/>
        <v>1.1584362621164246E-3</v>
      </c>
      <c r="Q6675" s="36">
        <f t="shared" si="548"/>
        <v>4.3602865537721407E-2</v>
      </c>
    </row>
    <row r="6676" spans="1:17" x14ac:dyDescent="0.3">
      <c r="A6676" s="29">
        <v>2297472</v>
      </c>
      <c r="B6676" s="1">
        <v>137</v>
      </c>
      <c r="C6676" s="1" t="s">
        <v>30</v>
      </c>
      <c r="D6676" s="1" t="s">
        <v>57</v>
      </c>
      <c r="E6676" s="1" t="s">
        <v>58</v>
      </c>
      <c r="F6676" s="47">
        <v>714</v>
      </c>
      <c r="G6676" s="34">
        <v>1379.54</v>
      </c>
      <c r="H6676" s="1" t="s">
        <v>218</v>
      </c>
      <c r="I6676" s="34">
        <v>8.4329999999999995E-3</v>
      </c>
      <c r="J6676" s="34">
        <v>965.29480000000001</v>
      </c>
      <c r="K6676" s="35" t="str">
        <f t="shared" si="544"/>
        <v>Strabrechtse Heide &amp; Beuven_H3160</v>
      </c>
      <c r="L6676" s="36">
        <f>VLOOKUP(D6676,DATA!A:F,5,FALSE)</f>
        <v>1.0986712608830001E-2</v>
      </c>
      <c r="M6676" s="37">
        <f>VLOOKUP(D6676,DATA!A:F,6,FALSE)</f>
        <v>982</v>
      </c>
      <c r="N6676" s="36">
        <f t="shared" si="545"/>
        <v>98.747788388766438</v>
      </c>
      <c r="O6676" s="36">
        <f t="shared" si="546"/>
        <v>98.747902949386088</v>
      </c>
      <c r="P6676" s="36">
        <f t="shared" si="547"/>
        <v>1.1456061965020581E-4</v>
      </c>
      <c r="Q6676" s="36">
        <f t="shared" si="548"/>
        <v>1.1058477043312147E-3</v>
      </c>
    </row>
    <row r="6677" spans="1:17" x14ac:dyDescent="0.3">
      <c r="A6677" s="29">
        <v>2297472</v>
      </c>
      <c r="B6677" s="1">
        <v>137</v>
      </c>
      <c r="C6677" s="1" t="s">
        <v>30</v>
      </c>
      <c r="D6677" s="1" t="s">
        <v>53</v>
      </c>
      <c r="E6677" s="1" t="s">
        <v>54</v>
      </c>
      <c r="F6677" s="47">
        <v>714</v>
      </c>
      <c r="G6677" s="34">
        <v>1379.54</v>
      </c>
      <c r="H6677" s="1" t="s">
        <v>218</v>
      </c>
      <c r="I6677" s="34">
        <v>8.4329999999999995E-3</v>
      </c>
      <c r="J6677" s="34">
        <v>1782.6185</v>
      </c>
      <c r="K6677" s="35" t="str">
        <f t="shared" si="544"/>
        <v>Strabrechtse Heide &amp; Beuven_H4030</v>
      </c>
      <c r="L6677" s="36">
        <f>VLOOKUP(D6677,DATA!A:F,5,FALSE)</f>
        <v>1.0986712608830001E-2</v>
      </c>
      <c r="M6677" s="37">
        <f>VLOOKUP(D6677,DATA!A:F,6,FALSE)</f>
        <v>982</v>
      </c>
      <c r="N6677" s="36">
        <f t="shared" si="545"/>
        <v>98.747788388766438</v>
      </c>
      <c r="O6677" s="36">
        <f t="shared" si="546"/>
        <v>98.747902949386088</v>
      </c>
      <c r="P6677" s="36">
        <f t="shared" si="547"/>
        <v>1.1456061965020581E-4</v>
      </c>
      <c r="Q6677" s="36">
        <f t="shared" si="548"/>
        <v>2.0421787995992041E-3</v>
      </c>
    </row>
    <row r="6678" spans="1:17" x14ac:dyDescent="0.3">
      <c r="A6678" s="30">
        <v>2297473</v>
      </c>
      <c r="B6678" s="14">
        <v>137</v>
      </c>
      <c r="C6678" s="14" t="s">
        <v>30</v>
      </c>
      <c r="D6678" s="14" t="s">
        <v>55</v>
      </c>
      <c r="E6678" s="14" t="s">
        <v>56</v>
      </c>
      <c r="F6678" s="48">
        <v>500</v>
      </c>
      <c r="G6678" s="38">
        <v>988.97</v>
      </c>
      <c r="H6678" s="14" t="s">
        <v>218</v>
      </c>
      <c r="I6678" s="38">
        <v>6.3239999999999998E-3</v>
      </c>
      <c r="J6678" s="38">
        <v>494.95663000000002</v>
      </c>
      <c r="K6678" s="39" t="str">
        <f t="shared" si="544"/>
        <v>Strabrechtse Heide &amp; Beuven_H3130</v>
      </c>
      <c r="L6678" s="40">
        <f>VLOOKUP(D6678,DATA!A:F,5,FALSE)</f>
        <v>0</v>
      </c>
      <c r="M6678" s="41">
        <f>VLOOKUP(D6678,DATA!A:F,6,FALSE)</f>
        <v>3.5</v>
      </c>
      <c r="N6678" s="40">
        <f t="shared" si="545"/>
        <v>50</v>
      </c>
      <c r="O6678" s="40">
        <f t="shared" si="546"/>
        <v>50</v>
      </c>
      <c r="P6678" s="40">
        <f>J6678/10000*I6678</f>
        <v>3.1301057281199999E-4</v>
      </c>
      <c r="Q6678" s="40">
        <f>IF(AND(H6678&lt;&gt;"below",I6678&gt;=0.005),M6678*P6678,0)</f>
        <v>1.095537004842E-3</v>
      </c>
    </row>
    <row r="6679" spans="1:17" x14ac:dyDescent="0.3">
      <c r="A6679" s="29">
        <v>2297473</v>
      </c>
      <c r="B6679" s="1">
        <v>137</v>
      </c>
      <c r="C6679" s="1" t="s">
        <v>30</v>
      </c>
      <c r="D6679" s="1" t="s">
        <v>57</v>
      </c>
      <c r="E6679" s="1" t="s">
        <v>58</v>
      </c>
      <c r="F6679" s="47">
        <v>714</v>
      </c>
      <c r="G6679" s="34">
        <v>988.97</v>
      </c>
      <c r="H6679" s="1" t="s">
        <v>218</v>
      </c>
      <c r="I6679" s="34">
        <v>6.3239999999999998E-3</v>
      </c>
      <c r="J6679" s="34">
        <v>6500.4106000000002</v>
      </c>
      <c r="K6679" s="35" t="str">
        <f t="shared" si="544"/>
        <v>Strabrechtse Heide &amp; Beuven_H3160</v>
      </c>
      <c r="L6679" s="36">
        <f>VLOOKUP(D6679,DATA!A:F,5,FALSE)</f>
        <v>1.0986712608830001E-2</v>
      </c>
      <c r="M6679" s="37">
        <f>VLOOKUP(D6679,DATA!A:F,6,FALSE)</f>
        <v>982</v>
      </c>
      <c r="N6679" s="36">
        <f t="shared" si="545"/>
        <v>51.913499684616198</v>
      </c>
      <c r="O6679" s="36">
        <f t="shared" si="546"/>
        <v>51.915234137577031</v>
      </c>
      <c r="P6679" s="36">
        <f t="shared" si="547"/>
        <v>1.7344529608323001E-3</v>
      </c>
      <c r="Q6679" s="36">
        <f t="shared" si="548"/>
        <v>0.11274656411795668</v>
      </c>
    </row>
    <row r="6680" spans="1:17" x14ac:dyDescent="0.3">
      <c r="A6680" s="29">
        <v>2298948</v>
      </c>
      <c r="B6680" s="1">
        <v>136</v>
      </c>
      <c r="C6680" s="1" t="s">
        <v>14</v>
      </c>
      <c r="D6680" s="1" t="s">
        <v>59</v>
      </c>
      <c r="E6680" s="1" t="s">
        <v>60</v>
      </c>
      <c r="F6680" s="47">
        <v>1071</v>
      </c>
      <c r="G6680" s="34">
        <v>1882.24</v>
      </c>
      <c r="H6680" s="1" t="s">
        <v>218</v>
      </c>
      <c r="I6680" s="34">
        <v>2.0233000000000001E-2</v>
      </c>
      <c r="J6680" s="34">
        <v>3578.6500999999998</v>
      </c>
      <c r="K6680" s="35" t="str">
        <f t="shared" si="544"/>
        <v>Leenderbos, Groote Heide &amp; De Plateaux_H9190</v>
      </c>
      <c r="L6680" s="36">
        <f>VLOOKUP(D6680,DATA!A:F,5,FALSE)</f>
        <v>1.3726988247862192E-2</v>
      </c>
      <c r="M6680" s="37">
        <f>VLOOKUP(D6680,DATA!A:F,6,FALSE)</f>
        <v>1285.5</v>
      </c>
      <c r="N6680" s="36">
        <f t="shared" si="545"/>
        <v>99.972306284161249</v>
      </c>
      <c r="O6680" s="36">
        <f t="shared" si="546"/>
        <v>99.972313972565516</v>
      </c>
      <c r="P6680" s="36">
        <f t="shared" si="547"/>
        <v>7.6884042670144481E-6</v>
      </c>
      <c r="Q6680" s="36">
        <f t="shared" si="548"/>
        <v>2.751410869899168E-4</v>
      </c>
    </row>
    <row r="6681" spans="1:17" x14ac:dyDescent="0.3">
      <c r="A6681" s="29">
        <v>2298949</v>
      </c>
      <c r="B6681" s="1">
        <v>136</v>
      </c>
      <c r="C6681" s="1" t="s">
        <v>14</v>
      </c>
      <c r="D6681" s="1" t="s">
        <v>59</v>
      </c>
      <c r="E6681" s="1" t="s">
        <v>60</v>
      </c>
      <c r="F6681" s="47">
        <v>1071</v>
      </c>
      <c r="G6681" s="34">
        <v>1607.19</v>
      </c>
      <c r="H6681" s="1" t="s">
        <v>218</v>
      </c>
      <c r="I6681" s="34">
        <v>1.7694000000000001E-2</v>
      </c>
      <c r="J6681" s="34">
        <v>4900.9834000000001</v>
      </c>
      <c r="K6681" s="35" t="str">
        <f t="shared" si="544"/>
        <v>Leenderbos, Groote Heide &amp; De Plateaux_H9190</v>
      </c>
      <c r="L6681" s="36">
        <f>VLOOKUP(D6681,DATA!A:F,5,FALSE)</f>
        <v>1.3726988247862192E-2</v>
      </c>
      <c r="M6681" s="37">
        <f>VLOOKUP(D6681,DATA!A:F,6,FALSE)</f>
        <v>1285.5</v>
      </c>
      <c r="N6681" s="36">
        <f t="shared" si="545"/>
        <v>98.805982932257322</v>
      </c>
      <c r="O6681" s="36">
        <f t="shared" si="546"/>
        <v>98.806269444761867</v>
      </c>
      <c r="P6681" s="36">
        <f t="shared" si="547"/>
        <v>2.8651250454458932E-4</v>
      </c>
      <c r="Q6681" s="36">
        <f t="shared" si="548"/>
        <v>1.4041930286654569E-2</v>
      </c>
    </row>
    <row r="6682" spans="1:17" x14ac:dyDescent="0.3">
      <c r="A6682" s="30">
        <v>2298950</v>
      </c>
      <c r="B6682" s="14">
        <v>136</v>
      </c>
      <c r="C6682" s="14" t="s">
        <v>14</v>
      </c>
      <c r="D6682" s="14" t="s">
        <v>55</v>
      </c>
      <c r="E6682" s="14" t="s">
        <v>56</v>
      </c>
      <c r="F6682" s="48">
        <v>500</v>
      </c>
      <c r="G6682" s="38">
        <v>1294.2</v>
      </c>
      <c r="H6682" s="14" t="s">
        <v>218</v>
      </c>
      <c r="I6682" s="38">
        <v>1.35005E-2</v>
      </c>
      <c r="J6682" s="38">
        <v>1669.1702</v>
      </c>
      <c r="K6682" s="39" t="str">
        <f t="shared" si="544"/>
        <v>Leenderbos, Groote Heide &amp; De Plateaux_H3130</v>
      </c>
      <c r="L6682" s="40">
        <f>VLOOKUP(D6682,DATA!A:F,5,FALSE)</f>
        <v>0</v>
      </c>
      <c r="M6682" s="41">
        <f>VLOOKUP(D6682,DATA!A:F,6,FALSE)</f>
        <v>3.5</v>
      </c>
      <c r="N6682" s="40">
        <f t="shared" si="545"/>
        <v>50</v>
      </c>
      <c r="O6682" s="40">
        <f t="shared" si="546"/>
        <v>50</v>
      </c>
      <c r="P6682" s="40">
        <f>J6682/10000*I6682</f>
        <v>2.2534632285100002E-3</v>
      </c>
      <c r="Q6682" s="40">
        <f>IF(AND(H6682&lt;&gt;"below",I6682&gt;=0.005),M6682*P6682,0)</f>
        <v>7.8871212997850011E-3</v>
      </c>
    </row>
    <row r="6683" spans="1:17" x14ac:dyDescent="0.3">
      <c r="A6683" s="29">
        <v>2298950</v>
      </c>
      <c r="B6683" s="1">
        <v>136</v>
      </c>
      <c r="C6683" s="1" t="s">
        <v>14</v>
      </c>
      <c r="D6683" s="1" t="s">
        <v>57</v>
      </c>
      <c r="E6683" s="1" t="s">
        <v>58</v>
      </c>
      <c r="F6683" s="47">
        <v>714</v>
      </c>
      <c r="G6683" s="34">
        <v>1294.2</v>
      </c>
      <c r="H6683" s="1" t="s">
        <v>218</v>
      </c>
      <c r="I6683" s="34">
        <v>1.35005E-2</v>
      </c>
      <c r="J6683" s="34">
        <v>1.3910077000000001</v>
      </c>
      <c r="K6683" s="35" t="str">
        <f t="shared" si="544"/>
        <v>Leenderbos, Groote Heide &amp; De Plateaux_H3160</v>
      </c>
      <c r="L6683" s="36">
        <f>VLOOKUP(D6683,DATA!A:F,5,FALSE)</f>
        <v>1.0986712608830001E-2</v>
      </c>
      <c r="M6683" s="37">
        <f>VLOOKUP(D6683,DATA!A:F,6,FALSE)</f>
        <v>982</v>
      </c>
      <c r="N6683" s="36">
        <f t="shared" si="545"/>
        <v>96.863063799637956</v>
      </c>
      <c r="O6683" s="36">
        <f t="shared" si="546"/>
        <v>96.863514462030153</v>
      </c>
      <c r="P6683" s="36">
        <f t="shared" si="547"/>
        <v>4.5066239219693216E-4</v>
      </c>
      <c r="Q6683" s="36">
        <f t="shared" si="548"/>
        <v>6.2687485764635259E-6</v>
      </c>
    </row>
    <row r="6684" spans="1:17" x14ac:dyDescent="0.3">
      <c r="A6684" s="29">
        <v>2298950</v>
      </c>
      <c r="B6684" s="1">
        <v>136</v>
      </c>
      <c r="C6684" s="1" t="s">
        <v>14</v>
      </c>
      <c r="D6684" s="1" t="s">
        <v>53</v>
      </c>
      <c r="E6684" s="1" t="s">
        <v>54</v>
      </c>
      <c r="F6684" s="47">
        <v>714</v>
      </c>
      <c r="G6684" s="34">
        <v>1294.2</v>
      </c>
      <c r="H6684" s="1" t="s">
        <v>218</v>
      </c>
      <c r="I6684" s="34">
        <v>1.35005E-2</v>
      </c>
      <c r="J6684" s="34">
        <v>35.845059999999997</v>
      </c>
      <c r="K6684" s="35" t="str">
        <f t="shared" si="544"/>
        <v>Leenderbos, Groote Heide &amp; De Plateaux_H4030</v>
      </c>
      <c r="L6684" s="36">
        <f>VLOOKUP(D6684,DATA!A:F,5,FALSE)</f>
        <v>1.0986712608830001E-2</v>
      </c>
      <c r="M6684" s="37">
        <f>VLOOKUP(D6684,DATA!A:F,6,FALSE)</f>
        <v>982</v>
      </c>
      <c r="N6684" s="36">
        <f t="shared" si="545"/>
        <v>96.863063799637956</v>
      </c>
      <c r="O6684" s="36">
        <f t="shared" si="546"/>
        <v>96.863514462030153</v>
      </c>
      <c r="P6684" s="36">
        <f t="shared" si="547"/>
        <v>4.5066239219693216E-4</v>
      </c>
      <c r="Q6684" s="36">
        <f t="shared" si="548"/>
        <v>1.6154020488042561E-4</v>
      </c>
    </row>
    <row r="6685" spans="1:17" x14ac:dyDescent="0.3">
      <c r="A6685" s="30">
        <v>2298951</v>
      </c>
      <c r="B6685" s="14">
        <v>136</v>
      </c>
      <c r="C6685" s="14" t="s">
        <v>14</v>
      </c>
      <c r="D6685" s="14" t="s">
        <v>55</v>
      </c>
      <c r="E6685" s="14" t="s">
        <v>56</v>
      </c>
      <c r="F6685" s="48">
        <v>500</v>
      </c>
      <c r="G6685" s="38">
        <v>1233.27</v>
      </c>
      <c r="H6685" s="14" t="s">
        <v>218</v>
      </c>
      <c r="I6685" s="38">
        <v>1.2996000000000001E-2</v>
      </c>
      <c r="J6685" s="38">
        <v>4099.6646000000001</v>
      </c>
      <c r="K6685" s="39" t="str">
        <f t="shared" si="544"/>
        <v>Leenderbos, Groote Heide &amp; De Plateaux_H3130</v>
      </c>
      <c r="L6685" s="40">
        <f>VLOOKUP(D6685,DATA!A:F,5,FALSE)</f>
        <v>0</v>
      </c>
      <c r="M6685" s="41">
        <f>VLOOKUP(D6685,DATA!A:F,6,FALSE)</f>
        <v>3.5</v>
      </c>
      <c r="N6685" s="40">
        <f t="shared" si="545"/>
        <v>50</v>
      </c>
      <c r="O6685" s="40">
        <f t="shared" si="546"/>
        <v>50</v>
      </c>
      <c r="P6685" s="40">
        <f>J6685/10000*I6685</f>
        <v>5.3279241141600004E-3</v>
      </c>
      <c r="Q6685" s="40">
        <f>IF(AND(H6685&lt;&gt;"below",I6685&gt;=0.005),M6685*P6685,0)</f>
        <v>1.8647734399560002E-2</v>
      </c>
    </row>
    <row r="6686" spans="1:17" x14ac:dyDescent="0.3">
      <c r="A6686" s="29">
        <v>2298951</v>
      </c>
      <c r="B6686" s="1">
        <v>136</v>
      </c>
      <c r="C6686" s="1" t="s">
        <v>14</v>
      </c>
      <c r="D6686" s="1" t="s">
        <v>53</v>
      </c>
      <c r="E6686" s="1" t="s">
        <v>54</v>
      </c>
      <c r="F6686" s="47">
        <v>714</v>
      </c>
      <c r="G6686" s="34">
        <v>1233.27</v>
      </c>
      <c r="H6686" s="1" t="s">
        <v>218</v>
      </c>
      <c r="I6686" s="34">
        <v>1.2996000000000001E-2</v>
      </c>
      <c r="J6686" s="34">
        <v>826.84810000000004</v>
      </c>
      <c r="K6686" s="35" t="str">
        <f t="shared" si="544"/>
        <v>Leenderbos, Groote Heide &amp; De Plateaux_H4030</v>
      </c>
      <c r="L6686" s="36">
        <f>VLOOKUP(D6686,DATA!A:F,5,FALSE)</f>
        <v>1.0986712608830001E-2</v>
      </c>
      <c r="M6686" s="37">
        <f>VLOOKUP(D6686,DATA!A:F,6,FALSE)</f>
        <v>982</v>
      </c>
      <c r="N6686" s="36">
        <f t="shared" si="545"/>
        <v>94.051096386477298</v>
      </c>
      <c r="O6686" s="36">
        <f t="shared" si="546"/>
        <v>94.051895210186061</v>
      </c>
      <c r="P6686" s="36">
        <f t="shared" si="547"/>
        <v>7.9882370876305231E-4</v>
      </c>
      <c r="Q6686" s="36">
        <f t="shared" si="548"/>
        <v>6.6050586582568314E-3</v>
      </c>
    </row>
    <row r="6687" spans="1:17" x14ac:dyDescent="0.3">
      <c r="A6687" s="29">
        <v>2298951</v>
      </c>
      <c r="B6687" s="1">
        <v>136</v>
      </c>
      <c r="C6687" s="1" t="s">
        <v>14</v>
      </c>
      <c r="D6687" s="1" t="s">
        <v>43</v>
      </c>
      <c r="E6687" s="1" t="s">
        <v>44</v>
      </c>
      <c r="F6687" s="47">
        <v>1071</v>
      </c>
      <c r="G6687" s="34">
        <v>1233.27</v>
      </c>
      <c r="H6687" s="1" t="s">
        <v>218</v>
      </c>
      <c r="I6687" s="34">
        <v>1.2996000000000001E-2</v>
      </c>
      <c r="J6687" s="34">
        <v>2267.1779999999999</v>
      </c>
      <c r="K6687" s="35" t="str">
        <f t="shared" si="544"/>
        <v>Leenderbos, Groote Heide &amp; De Plateaux_H7150</v>
      </c>
      <c r="L6687" s="36">
        <f>VLOOKUP(D6687,DATA!A:F,5,FALSE)</f>
        <v>1.3726988247862192E-2</v>
      </c>
      <c r="M6687" s="37">
        <f>VLOOKUP(D6687,DATA!A:F,6,FALSE)</f>
        <v>1285.5</v>
      </c>
      <c r="N6687" s="36">
        <f t="shared" si="545"/>
        <v>32.806263117070309</v>
      </c>
      <c r="O6687" s="36">
        <f t="shared" si="546"/>
        <v>32.810195753906598</v>
      </c>
      <c r="P6687" s="36">
        <f t="shared" si="547"/>
        <v>3.9326368362893049E-3</v>
      </c>
      <c r="Q6687" s="36">
        <f t="shared" si="548"/>
        <v>8.9159877172247132E-2</v>
      </c>
    </row>
    <row r="6688" spans="1:17" x14ac:dyDescent="0.3">
      <c r="A6688" s="29">
        <v>2298981</v>
      </c>
      <c r="B6688" s="1">
        <v>137</v>
      </c>
      <c r="C6688" s="1" t="s">
        <v>30</v>
      </c>
      <c r="D6688" s="1" t="s">
        <v>53</v>
      </c>
      <c r="E6688" s="1" t="s">
        <v>54</v>
      </c>
      <c r="F6688" s="47">
        <v>714</v>
      </c>
      <c r="G6688" s="34">
        <v>1248.3599999999999</v>
      </c>
      <c r="H6688" s="1" t="s">
        <v>218</v>
      </c>
      <c r="I6688" s="34">
        <v>9.9217000000000003E-3</v>
      </c>
      <c r="J6688" s="34">
        <v>3965.2012</v>
      </c>
      <c r="K6688" s="35" t="str">
        <f t="shared" si="544"/>
        <v>Strabrechtse Heide &amp; Beuven_H4030</v>
      </c>
      <c r="L6688" s="36">
        <f>VLOOKUP(D6688,DATA!A:F,5,FALSE)</f>
        <v>1.0986712608830001E-2</v>
      </c>
      <c r="M6688" s="37">
        <f>VLOOKUP(D6688,DATA!A:F,6,FALSE)</f>
        <v>982</v>
      </c>
      <c r="N6688" s="36">
        <f t="shared" si="545"/>
        <v>94.913716237666009</v>
      </c>
      <c r="O6688" s="36">
        <f t="shared" si="546"/>
        <v>94.914242451373255</v>
      </c>
      <c r="P6688" s="36">
        <f t="shared" si="547"/>
        <v>5.2621370724637018E-4</v>
      </c>
      <c r="Q6688" s="36">
        <f t="shared" si="548"/>
        <v>2.0865432234297557E-2</v>
      </c>
    </row>
    <row r="6689" spans="1:17" x14ac:dyDescent="0.3">
      <c r="A6689" s="29">
        <v>2298986</v>
      </c>
      <c r="B6689" s="1">
        <v>137</v>
      </c>
      <c r="C6689" s="1" t="s">
        <v>30</v>
      </c>
      <c r="D6689" s="1" t="s">
        <v>41</v>
      </c>
      <c r="E6689" s="1" t="s">
        <v>42</v>
      </c>
      <c r="F6689" s="47">
        <v>1071</v>
      </c>
      <c r="G6689" s="34">
        <v>1250.26</v>
      </c>
      <c r="H6689" s="1" t="s">
        <v>218</v>
      </c>
      <c r="I6689" s="34">
        <v>9.4366999999999993E-3</v>
      </c>
      <c r="J6689" s="34">
        <v>454.74959999999999</v>
      </c>
      <c r="K6689" s="35" t="str">
        <f t="shared" si="544"/>
        <v>Strabrechtse Heide &amp; Beuven_H4010A</v>
      </c>
      <c r="L6689" s="36">
        <f>VLOOKUP(D6689,DATA!A:F,5,FALSE)</f>
        <v>1.3726988247862192E-2</v>
      </c>
      <c r="M6689" s="37">
        <f>VLOOKUP(D6689,DATA!A:F,6,FALSE)</f>
        <v>1285.5</v>
      </c>
      <c r="N6689" s="36">
        <f t="shared" si="545"/>
        <v>38.136958885738899</v>
      </c>
      <c r="O6689" s="36">
        <f t="shared" si="546"/>
        <v>38.140015069107911</v>
      </c>
      <c r="P6689" s="36">
        <f t="shared" si="547"/>
        <v>3.0561833690114781E-3</v>
      </c>
      <c r="Q6689" s="36">
        <f t="shared" si="548"/>
        <v>1.389798164584622E-2</v>
      </c>
    </row>
    <row r="6690" spans="1:17" x14ac:dyDescent="0.3">
      <c r="A6690" s="29">
        <v>2298986</v>
      </c>
      <c r="B6690" s="1">
        <v>137</v>
      </c>
      <c r="C6690" s="1" t="s">
        <v>30</v>
      </c>
      <c r="D6690" s="1" t="s">
        <v>53</v>
      </c>
      <c r="E6690" s="1" t="s">
        <v>54</v>
      </c>
      <c r="F6690" s="47">
        <v>714</v>
      </c>
      <c r="G6690" s="34">
        <v>1250.26</v>
      </c>
      <c r="H6690" s="1" t="s">
        <v>218</v>
      </c>
      <c r="I6690" s="34">
        <v>9.4366999999999993E-3</v>
      </c>
      <c r="J6690" s="34">
        <v>3092.5059000000001</v>
      </c>
      <c r="K6690" s="35" t="str">
        <f t="shared" si="544"/>
        <v>Strabrechtse Heide &amp; Beuven_H4030</v>
      </c>
      <c r="L6690" s="36">
        <f>VLOOKUP(D6690,DATA!A:F,5,FALSE)</f>
        <v>1.0986712608830001E-2</v>
      </c>
      <c r="M6690" s="37">
        <f>VLOOKUP(D6690,DATA!A:F,6,FALSE)</f>
        <v>982</v>
      </c>
      <c r="N6690" s="36">
        <f t="shared" si="545"/>
        <v>95.013551161579315</v>
      </c>
      <c r="O6690" s="36">
        <f t="shared" si="546"/>
        <v>95.01404234597652</v>
      </c>
      <c r="P6690" s="36">
        <f t="shared" si="547"/>
        <v>4.9118439720530205E-4</v>
      </c>
      <c r="Q6690" s="36">
        <f t="shared" si="548"/>
        <v>1.5189906463453402E-2</v>
      </c>
    </row>
    <row r="6691" spans="1:17" x14ac:dyDescent="0.3">
      <c r="A6691" s="29">
        <v>2298987</v>
      </c>
      <c r="B6691" s="1">
        <v>137</v>
      </c>
      <c r="C6691" s="1" t="s">
        <v>30</v>
      </c>
      <c r="D6691" s="1" t="s">
        <v>53</v>
      </c>
      <c r="E6691" s="1" t="s">
        <v>54</v>
      </c>
      <c r="F6691" s="47">
        <v>714</v>
      </c>
      <c r="G6691" s="34">
        <v>931.61</v>
      </c>
      <c r="H6691" s="1" t="s">
        <v>218</v>
      </c>
      <c r="I6691" s="34">
        <v>7.5941999999999997E-3</v>
      </c>
      <c r="J6691" s="34">
        <v>1758.9852000000001</v>
      </c>
      <c r="K6691" s="35" t="str">
        <f t="shared" si="544"/>
        <v>Strabrechtse Heide &amp; Beuven_H4030</v>
      </c>
      <c r="L6691" s="36">
        <f>VLOOKUP(D6691,DATA!A:F,5,FALSE)</f>
        <v>1.0986712608830001E-2</v>
      </c>
      <c r="M6691" s="37">
        <f>VLOOKUP(D6691,DATA!A:F,6,FALSE)</f>
        <v>982</v>
      </c>
      <c r="N6691" s="36">
        <f t="shared" si="545"/>
        <v>36.502484593291378</v>
      </c>
      <c r="O6691" s="36">
        <f t="shared" si="546"/>
        <v>36.504418492536878</v>
      </c>
      <c r="P6691" s="36">
        <f t="shared" si="547"/>
        <v>1.93389924550047E-3</v>
      </c>
      <c r="Q6691" s="36">
        <f t="shared" si="548"/>
        <v>3.4017001511264938E-2</v>
      </c>
    </row>
    <row r="6692" spans="1:17" x14ac:dyDescent="0.3">
      <c r="A6692" s="29">
        <v>2298988</v>
      </c>
      <c r="B6692" s="1">
        <v>137</v>
      </c>
      <c r="C6692" s="1" t="s">
        <v>30</v>
      </c>
      <c r="D6692" s="1" t="s">
        <v>53</v>
      </c>
      <c r="E6692" s="1" t="s">
        <v>54</v>
      </c>
      <c r="F6692" s="47">
        <v>714</v>
      </c>
      <c r="G6692" s="34">
        <v>951.59</v>
      </c>
      <c r="H6692" s="1" t="s">
        <v>218</v>
      </c>
      <c r="I6692" s="34">
        <v>7.5899000000000001E-3</v>
      </c>
      <c r="J6692" s="34">
        <v>4969.6854999999996</v>
      </c>
      <c r="K6692" s="35" t="str">
        <f t="shared" si="544"/>
        <v>Strabrechtse Heide &amp; Beuven_H4030</v>
      </c>
      <c r="L6692" s="36">
        <f>VLOOKUP(D6692,DATA!A:F,5,FALSE)</f>
        <v>1.0986712608830001E-2</v>
      </c>
      <c r="M6692" s="37">
        <f>VLOOKUP(D6692,DATA!A:F,6,FALSE)</f>
        <v>982</v>
      </c>
      <c r="N6692" s="36">
        <f t="shared" si="545"/>
        <v>41.724192369925277</v>
      </c>
      <c r="O6692" s="36">
        <f t="shared" si="546"/>
        <v>41.726219973532544</v>
      </c>
      <c r="P6692" s="36">
        <f t="shared" si="547"/>
        <v>2.0276036072672809E-3</v>
      </c>
      <c r="Q6692" s="36">
        <f t="shared" si="548"/>
        <v>0.100765522467839</v>
      </c>
    </row>
    <row r="6693" spans="1:17" x14ac:dyDescent="0.3">
      <c r="A6693" s="29">
        <v>2298991</v>
      </c>
      <c r="B6693" s="1">
        <v>137</v>
      </c>
      <c r="C6693" s="1" t="s">
        <v>30</v>
      </c>
      <c r="D6693" s="1" t="s">
        <v>53</v>
      </c>
      <c r="E6693" s="1" t="s">
        <v>54</v>
      </c>
      <c r="F6693" s="47">
        <v>714</v>
      </c>
      <c r="G6693" s="34">
        <v>934.52</v>
      </c>
      <c r="H6693" s="1" t="s">
        <v>218</v>
      </c>
      <c r="I6693" s="34">
        <v>7.3413999999999997E-3</v>
      </c>
      <c r="J6693" s="34">
        <v>4822.3633</v>
      </c>
      <c r="K6693" s="35" t="str">
        <f t="shared" si="544"/>
        <v>Strabrechtse Heide &amp; Beuven_H4030</v>
      </c>
      <c r="L6693" s="36">
        <f>VLOOKUP(D6693,DATA!A:F,5,FALSE)</f>
        <v>1.0986712608830001E-2</v>
      </c>
      <c r="M6693" s="37">
        <f>VLOOKUP(D6693,DATA!A:F,6,FALSE)</f>
        <v>982</v>
      </c>
      <c r="N6693" s="36">
        <f t="shared" si="545"/>
        <v>37.246669644940489</v>
      </c>
      <c r="O6693" s="36">
        <f t="shared" si="546"/>
        <v>37.248554922703718</v>
      </c>
      <c r="P6693" s="36">
        <f t="shared" si="547"/>
        <v>1.8852777632289985E-3</v>
      </c>
      <c r="Q6693" s="36">
        <f t="shared" si="548"/>
        <v>9.0914942957016118E-2</v>
      </c>
    </row>
    <row r="6694" spans="1:17" x14ac:dyDescent="0.3">
      <c r="A6694" s="29">
        <v>2298992</v>
      </c>
      <c r="B6694" s="1">
        <v>137</v>
      </c>
      <c r="C6694" s="1" t="s">
        <v>30</v>
      </c>
      <c r="D6694" s="1" t="s">
        <v>53</v>
      </c>
      <c r="E6694" s="1" t="s">
        <v>54</v>
      </c>
      <c r="F6694" s="47">
        <v>714</v>
      </c>
      <c r="G6694" s="34">
        <v>932.88</v>
      </c>
      <c r="H6694" s="1" t="s">
        <v>218</v>
      </c>
      <c r="I6694" s="34">
        <v>7.2687000000000003E-3</v>
      </c>
      <c r="J6694" s="34">
        <v>9868.3420000000006</v>
      </c>
      <c r="K6694" s="35" t="str">
        <f t="shared" si="544"/>
        <v>Strabrechtse Heide &amp; Beuven_H4030</v>
      </c>
      <c r="L6694" s="36">
        <f>VLOOKUP(D6694,DATA!A:F,5,FALSE)</f>
        <v>1.0986712608830001E-2</v>
      </c>
      <c r="M6694" s="37">
        <f>VLOOKUP(D6694,DATA!A:F,6,FALSE)</f>
        <v>982</v>
      </c>
      <c r="N6694" s="36">
        <f t="shared" si="545"/>
        <v>36.826497472547175</v>
      </c>
      <c r="O6694" s="36">
        <f t="shared" si="546"/>
        <v>36.828355381593653</v>
      </c>
      <c r="P6694" s="36">
        <f t="shared" si="547"/>
        <v>1.8579090464783121E-3</v>
      </c>
      <c r="Q6694" s="36">
        <f t="shared" si="548"/>
        <v>0.1833448187554188</v>
      </c>
    </row>
    <row r="6695" spans="1:17" x14ac:dyDescent="0.3">
      <c r="A6695" s="29">
        <v>2298993</v>
      </c>
      <c r="B6695" s="1">
        <v>137</v>
      </c>
      <c r="C6695" s="1" t="s">
        <v>30</v>
      </c>
      <c r="D6695" s="1" t="s">
        <v>53</v>
      </c>
      <c r="E6695" s="1" t="s">
        <v>54</v>
      </c>
      <c r="F6695" s="47">
        <v>714</v>
      </c>
      <c r="G6695" s="34">
        <v>1034.76</v>
      </c>
      <c r="H6695" s="1" t="s">
        <v>218</v>
      </c>
      <c r="I6695" s="34">
        <v>7.8332000000000002E-3</v>
      </c>
      <c r="J6695" s="34">
        <v>7341.4174999999996</v>
      </c>
      <c r="K6695" s="35" t="str">
        <f t="shared" si="544"/>
        <v>Strabrechtse Heide &amp; Beuven_H4030</v>
      </c>
      <c r="L6695" s="36">
        <f>VLOOKUP(D6695,DATA!A:F,5,FALSE)</f>
        <v>1.0986712608830001E-2</v>
      </c>
      <c r="M6695" s="37">
        <f>VLOOKUP(D6695,DATA!A:F,6,FALSE)</f>
        <v>982</v>
      </c>
      <c r="N6695" s="36">
        <f t="shared" si="545"/>
        <v>64.09889286258462</v>
      </c>
      <c r="O6695" s="36">
        <f t="shared" si="546"/>
        <v>64.100873295244881</v>
      </c>
      <c r="P6695" s="36">
        <f t="shared" si="547"/>
        <v>1.9804326602610445E-3</v>
      </c>
      <c r="Q6695" s="36">
        <f t="shared" si="548"/>
        <v>0.14539182989611985</v>
      </c>
    </row>
    <row r="6696" spans="1:17" x14ac:dyDescent="0.3">
      <c r="A6696" s="29">
        <v>2298994</v>
      </c>
      <c r="B6696" s="1">
        <v>137</v>
      </c>
      <c r="C6696" s="1" t="s">
        <v>30</v>
      </c>
      <c r="D6696" s="1" t="s">
        <v>57</v>
      </c>
      <c r="E6696" s="1" t="s">
        <v>58</v>
      </c>
      <c r="F6696" s="47">
        <v>714</v>
      </c>
      <c r="G6696" s="34">
        <v>996.72</v>
      </c>
      <c r="H6696" s="1" t="s">
        <v>218</v>
      </c>
      <c r="I6696" s="34">
        <v>7.4615000000000003E-3</v>
      </c>
      <c r="J6696" s="34">
        <v>3710.5167999999999</v>
      </c>
      <c r="K6696" s="35" t="str">
        <f t="shared" si="544"/>
        <v>Strabrechtse Heide &amp; Beuven_H3160</v>
      </c>
      <c r="L6696" s="36">
        <f>VLOOKUP(D6696,DATA!A:F,5,FALSE)</f>
        <v>1.0986712608830001E-2</v>
      </c>
      <c r="M6696" s="37">
        <f>VLOOKUP(D6696,DATA!A:F,6,FALSE)</f>
        <v>982</v>
      </c>
      <c r="N6696" s="36">
        <f t="shared" si="545"/>
        <v>54.034321004250053</v>
      </c>
      <c r="O6696" s="36">
        <f t="shared" si="546"/>
        <v>54.036357088992141</v>
      </c>
      <c r="P6696" s="36">
        <f t="shared" si="547"/>
        <v>2.0360847420874961E-3</v>
      </c>
      <c r="Q6696" s="36">
        <f t="shared" si="548"/>
        <v>7.5549266417393207E-2</v>
      </c>
    </row>
    <row r="6697" spans="1:17" x14ac:dyDescent="0.3">
      <c r="A6697" s="29">
        <v>2298994</v>
      </c>
      <c r="B6697" s="1">
        <v>137</v>
      </c>
      <c r="C6697" s="1" t="s">
        <v>30</v>
      </c>
      <c r="D6697" s="1" t="s">
        <v>53</v>
      </c>
      <c r="E6697" s="1" t="s">
        <v>54</v>
      </c>
      <c r="F6697" s="47">
        <v>714</v>
      </c>
      <c r="G6697" s="34">
        <v>996.72</v>
      </c>
      <c r="H6697" s="1" t="s">
        <v>218</v>
      </c>
      <c r="I6697" s="34">
        <v>7.4615000000000003E-3</v>
      </c>
      <c r="J6697" s="34">
        <v>3030.0387999999998</v>
      </c>
      <c r="K6697" s="35" t="str">
        <f t="shared" si="544"/>
        <v>Strabrechtse Heide &amp; Beuven_H4030</v>
      </c>
      <c r="L6697" s="36">
        <f>VLOOKUP(D6697,DATA!A:F,5,FALSE)</f>
        <v>1.0986712608830001E-2</v>
      </c>
      <c r="M6697" s="37">
        <f>VLOOKUP(D6697,DATA!A:F,6,FALSE)</f>
        <v>982</v>
      </c>
      <c r="N6697" s="36">
        <f t="shared" si="545"/>
        <v>54.034321004250053</v>
      </c>
      <c r="O6697" s="36">
        <f t="shared" si="546"/>
        <v>54.036357088992141</v>
      </c>
      <c r="P6697" s="36">
        <f t="shared" si="547"/>
        <v>2.0360847420874961E-3</v>
      </c>
      <c r="Q6697" s="36">
        <f t="shared" si="548"/>
        <v>6.1694157686131054E-2</v>
      </c>
    </row>
    <row r="6698" spans="1:17" x14ac:dyDescent="0.3">
      <c r="A6698" s="29">
        <v>2298995</v>
      </c>
      <c r="B6698" s="1">
        <v>137</v>
      </c>
      <c r="C6698" s="1" t="s">
        <v>30</v>
      </c>
      <c r="D6698" s="1" t="s">
        <v>57</v>
      </c>
      <c r="E6698" s="1" t="s">
        <v>58</v>
      </c>
      <c r="F6698" s="47">
        <v>714</v>
      </c>
      <c r="G6698" s="34">
        <v>954.47</v>
      </c>
      <c r="H6698" s="1" t="s">
        <v>218</v>
      </c>
      <c r="I6698" s="34">
        <v>7.1733999999999999E-3</v>
      </c>
      <c r="J6698" s="34">
        <v>1771.5798</v>
      </c>
      <c r="K6698" s="35" t="str">
        <f t="shared" si="544"/>
        <v>Strabrechtse Heide &amp; Beuven_H3160</v>
      </c>
      <c r="L6698" s="36">
        <f>VLOOKUP(D6698,DATA!A:F,5,FALSE)</f>
        <v>1.0986712608830001E-2</v>
      </c>
      <c r="M6698" s="37">
        <f>VLOOKUP(D6698,DATA!A:F,6,FALSE)</f>
        <v>982</v>
      </c>
      <c r="N6698" s="36">
        <f t="shared" si="545"/>
        <v>42.495520026420486</v>
      </c>
      <c r="O6698" s="36">
        <f t="shared" si="546"/>
        <v>42.497445955141394</v>
      </c>
      <c r="P6698" s="36">
        <f t="shared" si="547"/>
        <v>1.9259287209081322E-3</v>
      </c>
      <c r="Q6698" s="36">
        <f t="shared" si="548"/>
        <v>3.4119364182006846E-2</v>
      </c>
    </row>
    <row r="6699" spans="1:17" x14ac:dyDescent="0.3">
      <c r="A6699" s="29">
        <v>2298995</v>
      </c>
      <c r="B6699" s="1">
        <v>137</v>
      </c>
      <c r="C6699" s="1" t="s">
        <v>30</v>
      </c>
      <c r="D6699" s="1" t="s">
        <v>53</v>
      </c>
      <c r="E6699" s="1" t="s">
        <v>54</v>
      </c>
      <c r="F6699" s="47">
        <v>714</v>
      </c>
      <c r="G6699" s="34">
        <v>954.47</v>
      </c>
      <c r="H6699" s="1" t="s">
        <v>218</v>
      </c>
      <c r="I6699" s="34">
        <v>7.1733999999999999E-3</v>
      </c>
      <c r="J6699" s="34">
        <v>4826.5770000000002</v>
      </c>
      <c r="K6699" s="35" t="str">
        <f t="shared" si="544"/>
        <v>Strabrechtse Heide &amp; Beuven_H4030</v>
      </c>
      <c r="L6699" s="36">
        <f>VLOOKUP(D6699,DATA!A:F,5,FALSE)</f>
        <v>1.0986712608830001E-2</v>
      </c>
      <c r="M6699" s="37">
        <f>VLOOKUP(D6699,DATA!A:F,6,FALSE)</f>
        <v>982</v>
      </c>
      <c r="N6699" s="36">
        <f t="shared" si="545"/>
        <v>42.495520026420486</v>
      </c>
      <c r="O6699" s="36">
        <f t="shared" si="546"/>
        <v>42.497445955141394</v>
      </c>
      <c r="P6699" s="36">
        <f t="shared" si="547"/>
        <v>1.9259287209081322E-3</v>
      </c>
      <c r="Q6699" s="36">
        <f t="shared" si="548"/>
        <v>9.2956432679746098E-2</v>
      </c>
    </row>
    <row r="6700" spans="1:17" x14ac:dyDescent="0.3">
      <c r="A6700" s="29">
        <v>2298998</v>
      </c>
      <c r="B6700" s="1">
        <v>137</v>
      </c>
      <c r="C6700" s="1" t="s">
        <v>30</v>
      </c>
      <c r="D6700" s="1" t="s">
        <v>53</v>
      </c>
      <c r="E6700" s="1" t="s">
        <v>54</v>
      </c>
      <c r="F6700" s="47">
        <v>714</v>
      </c>
      <c r="G6700" s="34">
        <v>1006.68</v>
      </c>
      <c r="H6700" s="1" t="s">
        <v>218</v>
      </c>
      <c r="I6700" s="34">
        <v>7.1636E-3</v>
      </c>
      <c r="J6700" s="34">
        <v>1185.3386</v>
      </c>
      <c r="K6700" s="35" t="str">
        <f t="shared" si="544"/>
        <v>Strabrechtse Heide &amp; Beuven_H4030</v>
      </c>
      <c r="L6700" s="36">
        <f>VLOOKUP(D6700,DATA!A:F,5,FALSE)</f>
        <v>1.0986712608830001E-2</v>
      </c>
      <c r="M6700" s="37">
        <f>VLOOKUP(D6700,DATA!A:F,6,FALSE)</f>
        <v>982</v>
      </c>
      <c r="N6700" s="36">
        <f t="shared" si="545"/>
        <v>56.737571388885684</v>
      </c>
      <c r="O6700" s="36">
        <f t="shared" si="546"/>
        <v>56.739503261236315</v>
      </c>
      <c r="P6700" s="36">
        <f t="shared" si="547"/>
        <v>1.931872350631636E-3</v>
      </c>
      <c r="Q6700" s="36">
        <f t="shared" si="548"/>
        <v>2.2899228674764127E-2</v>
      </c>
    </row>
    <row r="6701" spans="1:17" x14ac:dyDescent="0.3">
      <c r="A6701" s="29">
        <v>2298999</v>
      </c>
      <c r="B6701" s="1">
        <v>137</v>
      </c>
      <c r="C6701" s="1" t="s">
        <v>30</v>
      </c>
      <c r="D6701" s="1" t="s">
        <v>53</v>
      </c>
      <c r="E6701" s="1" t="s">
        <v>54</v>
      </c>
      <c r="F6701" s="47">
        <v>714</v>
      </c>
      <c r="G6701" s="34">
        <v>944.49</v>
      </c>
      <c r="H6701" s="1" t="s">
        <v>218</v>
      </c>
      <c r="I6701" s="34">
        <v>6.8361999999999997E-3</v>
      </c>
      <c r="J6701" s="34">
        <v>780.83810000000005</v>
      </c>
      <c r="K6701" s="35" t="str">
        <f t="shared" si="544"/>
        <v>Strabrechtse Heide &amp; Beuven_H4030</v>
      </c>
      <c r="L6701" s="36">
        <f>VLOOKUP(D6701,DATA!A:F,5,FALSE)</f>
        <v>1.0986712608830001E-2</v>
      </c>
      <c r="M6701" s="37">
        <f>VLOOKUP(D6701,DATA!A:F,6,FALSE)</f>
        <v>982</v>
      </c>
      <c r="N6701" s="36">
        <f t="shared" si="545"/>
        <v>39.840590973376656</v>
      </c>
      <c r="O6701" s="36">
        <f t="shared" si="546"/>
        <v>39.842391150221559</v>
      </c>
      <c r="P6701" s="36">
        <f t="shared" si="547"/>
        <v>1.8001768449025235E-3</v>
      </c>
      <c r="Q6701" s="36">
        <f t="shared" si="548"/>
        <v>1.4056466672376812E-2</v>
      </c>
    </row>
    <row r="6702" spans="1:17" x14ac:dyDescent="0.3">
      <c r="A6702" s="29">
        <v>2299000</v>
      </c>
      <c r="B6702" s="1">
        <v>137</v>
      </c>
      <c r="C6702" s="1" t="s">
        <v>30</v>
      </c>
      <c r="D6702" s="1" t="s">
        <v>41</v>
      </c>
      <c r="E6702" s="1" t="s">
        <v>42</v>
      </c>
      <c r="F6702" s="47">
        <v>1071</v>
      </c>
      <c r="G6702" s="34">
        <v>1299.3800000000001</v>
      </c>
      <c r="H6702" s="1" t="s">
        <v>218</v>
      </c>
      <c r="I6702" s="34">
        <v>8.4358999999999996E-3</v>
      </c>
      <c r="J6702" s="34">
        <v>691.52665000000002</v>
      </c>
      <c r="K6702" s="35" t="str">
        <f t="shared" si="544"/>
        <v>Strabrechtse Heide &amp; Beuven_H4010A</v>
      </c>
      <c r="L6702" s="36">
        <f>VLOOKUP(D6702,DATA!A:F,5,FALSE)</f>
        <v>1.3726988247862192E-2</v>
      </c>
      <c r="M6702" s="37">
        <f>VLOOKUP(D6702,DATA!A:F,6,FALSE)</f>
        <v>1285.5</v>
      </c>
      <c r="N6702" s="36">
        <f t="shared" si="545"/>
        <v>54.748907406392092</v>
      </c>
      <c r="O6702" s="36">
        <f t="shared" si="546"/>
        <v>54.751776262872404</v>
      </c>
      <c r="P6702" s="36">
        <f t="shared" si="547"/>
        <v>2.8688564803118766E-3</v>
      </c>
      <c r="Q6702" s="36">
        <f t="shared" si="548"/>
        <v>1.9838907111608631E-2</v>
      </c>
    </row>
    <row r="6703" spans="1:17" x14ac:dyDescent="0.3">
      <c r="A6703" s="29">
        <v>2299000</v>
      </c>
      <c r="B6703" s="1">
        <v>137</v>
      </c>
      <c r="C6703" s="1" t="s">
        <v>30</v>
      </c>
      <c r="D6703" s="1" t="s">
        <v>53</v>
      </c>
      <c r="E6703" s="1" t="s">
        <v>54</v>
      </c>
      <c r="F6703" s="47">
        <v>714</v>
      </c>
      <c r="G6703" s="34">
        <v>1299.3800000000001</v>
      </c>
      <c r="H6703" s="1" t="s">
        <v>218</v>
      </c>
      <c r="I6703" s="34">
        <v>8.4358999999999996E-3</v>
      </c>
      <c r="J6703" s="34">
        <v>4643.6530000000002</v>
      </c>
      <c r="K6703" s="35" t="str">
        <f t="shared" si="544"/>
        <v>Strabrechtse Heide &amp; Beuven_H4030</v>
      </c>
      <c r="L6703" s="36">
        <f>VLOOKUP(D6703,DATA!A:F,5,FALSE)</f>
        <v>1.0986712608830001E-2</v>
      </c>
      <c r="M6703" s="37">
        <f>VLOOKUP(D6703,DATA!A:F,6,FALSE)</f>
        <v>982</v>
      </c>
      <c r="N6703" s="36">
        <f t="shared" si="545"/>
        <v>97.031453782411859</v>
      </c>
      <c r="O6703" s="36">
        <f t="shared" si="546"/>
        <v>97.03172073652064</v>
      </c>
      <c r="P6703" s="36">
        <f t="shared" si="547"/>
        <v>2.6695410878119219E-4</v>
      </c>
      <c r="Q6703" s="36">
        <f t="shared" si="548"/>
        <v>1.2396422481041097E-2</v>
      </c>
    </row>
    <row r="6704" spans="1:17" x14ac:dyDescent="0.3">
      <c r="A6704" s="30">
        <v>2299001</v>
      </c>
      <c r="B6704" s="14">
        <v>137</v>
      </c>
      <c r="C6704" s="14" t="s">
        <v>30</v>
      </c>
      <c r="D6704" s="14" t="s">
        <v>55</v>
      </c>
      <c r="E6704" s="14" t="s">
        <v>56</v>
      </c>
      <c r="F6704" s="48">
        <v>500</v>
      </c>
      <c r="G6704" s="38">
        <v>1099.08</v>
      </c>
      <c r="H6704" s="14" t="s">
        <v>218</v>
      </c>
      <c r="I6704" s="38">
        <v>7.0082E-3</v>
      </c>
      <c r="J6704" s="38">
        <v>155.42722000000001</v>
      </c>
      <c r="K6704" s="39" t="str">
        <f t="shared" si="544"/>
        <v>Strabrechtse Heide &amp; Beuven_H3130</v>
      </c>
      <c r="L6704" s="40">
        <f>VLOOKUP(D6704,DATA!A:F,5,FALSE)</f>
        <v>0</v>
      </c>
      <c r="M6704" s="41">
        <f>VLOOKUP(D6704,DATA!A:F,6,FALSE)</f>
        <v>3.5</v>
      </c>
      <c r="N6704" s="40">
        <f t="shared" si="545"/>
        <v>50</v>
      </c>
      <c r="O6704" s="40">
        <f t="shared" si="546"/>
        <v>50</v>
      </c>
      <c r="P6704" s="40">
        <f>J6704/10000*I6704</f>
        <v>1.089265043204E-4</v>
      </c>
      <c r="Q6704" s="40">
        <f>IF(AND(H6704&lt;&gt;"below",I6704&gt;=0.005),M6704*P6704,0)</f>
        <v>3.812427651214E-4</v>
      </c>
    </row>
    <row r="6705" spans="1:17" x14ac:dyDescent="0.3">
      <c r="A6705" s="29">
        <v>2299001</v>
      </c>
      <c r="B6705" s="1">
        <v>137</v>
      </c>
      <c r="C6705" s="1" t="s">
        <v>30</v>
      </c>
      <c r="D6705" s="1" t="s">
        <v>57</v>
      </c>
      <c r="E6705" s="1" t="s">
        <v>58</v>
      </c>
      <c r="F6705" s="47">
        <v>714</v>
      </c>
      <c r="G6705" s="34">
        <v>1099.08</v>
      </c>
      <c r="H6705" s="1" t="s">
        <v>218</v>
      </c>
      <c r="I6705" s="34">
        <v>7.0082E-3</v>
      </c>
      <c r="J6705" s="34">
        <v>9522.2939999999999</v>
      </c>
      <c r="K6705" s="35" t="str">
        <f t="shared" si="544"/>
        <v>Strabrechtse Heide &amp; Beuven_H3160</v>
      </c>
      <c r="L6705" s="36">
        <f>VLOOKUP(D6705,DATA!A:F,5,FALSE)</f>
        <v>1.0986712608830001E-2</v>
      </c>
      <c r="M6705" s="37">
        <f>VLOOKUP(D6705,DATA!A:F,6,FALSE)</f>
        <v>982</v>
      </c>
      <c r="N6705" s="36">
        <f t="shared" si="545"/>
        <v>78.352439111785714</v>
      </c>
      <c r="O6705" s="36">
        <f t="shared" si="546"/>
        <v>78.35374506091766</v>
      </c>
      <c r="P6705" s="36">
        <f t="shared" si="547"/>
        <v>1.3059491319467043E-3</v>
      </c>
      <c r="Q6705" s="36">
        <f t="shared" si="548"/>
        <v>0.1243563158344131</v>
      </c>
    </row>
    <row r="6706" spans="1:17" x14ac:dyDescent="0.3">
      <c r="A6706" s="29">
        <v>2299001</v>
      </c>
      <c r="B6706" s="1">
        <v>137</v>
      </c>
      <c r="C6706" s="1" t="s">
        <v>30</v>
      </c>
      <c r="D6706" s="1" t="s">
        <v>53</v>
      </c>
      <c r="E6706" s="1" t="s">
        <v>54</v>
      </c>
      <c r="F6706" s="47">
        <v>714</v>
      </c>
      <c r="G6706" s="34">
        <v>1099.08</v>
      </c>
      <c r="H6706" s="1" t="s">
        <v>218</v>
      </c>
      <c r="I6706" s="34">
        <v>7.0082E-3</v>
      </c>
      <c r="J6706" s="34">
        <v>13.166062</v>
      </c>
      <c r="K6706" s="35" t="str">
        <f t="shared" si="544"/>
        <v>Strabrechtse Heide &amp; Beuven_H4030</v>
      </c>
      <c r="L6706" s="36">
        <f>VLOOKUP(D6706,DATA!A:F,5,FALSE)</f>
        <v>1.0986712608830001E-2</v>
      </c>
      <c r="M6706" s="37">
        <f>VLOOKUP(D6706,DATA!A:F,6,FALSE)</f>
        <v>982</v>
      </c>
      <c r="N6706" s="36">
        <f t="shared" si="545"/>
        <v>78.352439111785714</v>
      </c>
      <c r="O6706" s="36">
        <f t="shared" si="546"/>
        <v>78.35374506091766</v>
      </c>
      <c r="P6706" s="36">
        <f t="shared" si="547"/>
        <v>1.3059491319467043E-3</v>
      </c>
      <c r="Q6706" s="36">
        <f t="shared" si="548"/>
        <v>1.7194207240056489E-4</v>
      </c>
    </row>
    <row r="6707" spans="1:17" x14ac:dyDescent="0.3">
      <c r="A6707" s="29">
        <v>2300478</v>
      </c>
      <c r="B6707" s="1">
        <v>136</v>
      </c>
      <c r="C6707" s="1" t="s">
        <v>14</v>
      </c>
      <c r="D6707" s="1" t="s">
        <v>59</v>
      </c>
      <c r="E6707" s="1" t="s">
        <v>60</v>
      </c>
      <c r="F6707" s="47">
        <v>1071</v>
      </c>
      <c r="G6707" s="34">
        <v>1764.35</v>
      </c>
      <c r="H6707" s="1" t="s">
        <v>218</v>
      </c>
      <c r="I6707" s="34">
        <v>1.9411999999999999E-2</v>
      </c>
      <c r="J6707" s="34">
        <v>5461.0709999999999</v>
      </c>
      <c r="K6707" s="35" t="str">
        <f t="shared" si="544"/>
        <v>Leenderbos, Groote Heide &amp; De Plateaux_H9190</v>
      </c>
      <c r="L6707" s="36">
        <f>VLOOKUP(D6707,DATA!A:F,5,FALSE)</f>
        <v>1.3726988247862192E-2</v>
      </c>
      <c r="M6707" s="37">
        <f>VLOOKUP(D6707,DATA!A:F,6,FALSE)</f>
        <v>1285.5</v>
      </c>
      <c r="N6707" s="36">
        <f t="shared" si="545"/>
        <v>99.860458680464546</v>
      </c>
      <c r="O6707" s="36">
        <f t="shared" si="546"/>
        <v>99.860495806983124</v>
      </c>
      <c r="P6707" s="36">
        <f t="shared" si="547"/>
        <v>3.7126518577679235E-5</v>
      </c>
      <c r="Q6707" s="36">
        <f t="shared" si="548"/>
        <v>2.0275055393552534E-3</v>
      </c>
    </row>
    <row r="6708" spans="1:17" x14ac:dyDescent="0.3">
      <c r="A6708" s="29">
        <v>2300479</v>
      </c>
      <c r="B6708" s="1">
        <v>136</v>
      </c>
      <c r="C6708" s="1" t="s">
        <v>14</v>
      </c>
      <c r="D6708" s="1" t="s">
        <v>59</v>
      </c>
      <c r="E6708" s="1" t="s">
        <v>60</v>
      </c>
      <c r="F6708" s="47">
        <v>1071</v>
      </c>
      <c r="G6708" s="34">
        <v>1645.67</v>
      </c>
      <c r="H6708" s="1" t="s">
        <v>218</v>
      </c>
      <c r="I6708" s="34">
        <v>1.7545000000000002E-2</v>
      </c>
      <c r="J6708" s="34">
        <v>4520.7359999999999</v>
      </c>
      <c r="K6708" s="35" t="str">
        <f t="shared" si="544"/>
        <v>Leenderbos, Groote Heide &amp; De Plateaux_H9190</v>
      </c>
      <c r="L6708" s="36">
        <f>VLOOKUP(D6708,DATA!A:F,5,FALSE)</f>
        <v>1.3726988247862192E-2</v>
      </c>
      <c r="M6708" s="37">
        <f>VLOOKUP(D6708,DATA!A:F,6,FALSE)</f>
        <v>1285.5</v>
      </c>
      <c r="N6708" s="36">
        <f t="shared" si="545"/>
        <v>99.292473071664091</v>
      </c>
      <c r="O6708" s="36">
        <f t="shared" si="546"/>
        <v>99.292642246739646</v>
      </c>
      <c r="P6708" s="36">
        <f t="shared" si="547"/>
        <v>1.6917507555547218E-4</v>
      </c>
      <c r="Q6708" s="36">
        <f t="shared" si="548"/>
        <v>7.6479585436634301E-3</v>
      </c>
    </row>
    <row r="6709" spans="1:17" x14ac:dyDescent="0.3">
      <c r="A6709" s="30">
        <v>2300481</v>
      </c>
      <c r="B6709" s="14">
        <v>136</v>
      </c>
      <c r="C6709" s="14" t="s">
        <v>14</v>
      </c>
      <c r="D6709" s="14" t="s">
        <v>55</v>
      </c>
      <c r="E6709" s="14" t="s">
        <v>56</v>
      </c>
      <c r="F6709" s="48">
        <v>500</v>
      </c>
      <c r="G6709" s="38">
        <v>1277.79</v>
      </c>
      <c r="H6709" s="14" t="s">
        <v>218</v>
      </c>
      <c r="I6709" s="38">
        <v>1.3335700000000001E-2</v>
      </c>
      <c r="J6709" s="38">
        <v>956.08905000000004</v>
      </c>
      <c r="K6709" s="39" t="str">
        <f t="shared" si="544"/>
        <v>Leenderbos, Groote Heide &amp; De Plateaux_H3130</v>
      </c>
      <c r="L6709" s="40">
        <f>VLOOKUP(D6709,DATA!A:F,5,FALSE)</f>
        <v>0</v>
      </c>
      <c r="M6709" s="41">
        <f>VLOOKUP(D6709,DATA!A:F,6,FALSE)</f>
        <v>3.5</v>
      </c>
      <c r="N6709" s="40">
        <f t="shared" si="545"/>
        <v>50</v>
      </c>
      <c r="O6709" s="40">
        <f t="shared" si="546"/>
        <v>50</v>
      </c>
      <c r="P6709" s="40">
        <f>J6709/10000*I6709</f>
        <v>1.2750116744085001E-3</v>
      </c>
      <c r="Q6709" s="40">
        <f>IF(AND(H6709&lt;&gt;"below",I6709&gt;=0.005),M6709*P6709,0)</f>
        <v>4.4625408604297501E-3</v>
      </c>
    </row>
    <row r="6710" spans="1:17" x14ac:dyDescent="0.3">
      <c r="A6710" s="29">
        <v>2300481</v>
      </c>
      <c r="B6710" s="1">
        <v>136</v>
      </c>
      <c r="C6710" s="1" t="s">
        <v>14</v>
      </c>
      <c r="D6710" s="1" t="s">
        <v>41</v>
      </c>
      <c r="E6710" s="1" t="s">
        <v>42</v>
      </c>
      <c r="F6710" s="47">
        <v>1071</v>
      </c>
      <c r="G6710" s="34">
        <v>1277.79</v>
      </c>
      <c r="H6710" s="1" t="s">
        <v>218</v>
      </c>
      <c r="I6710" s="34">
        <v>1.3335700000000001E-2</v>
      </c>
      <c r="J6710" s="34">
        <v>626.87840000000006</v>
      </c>
      <c r="K6710" s="35" t="str">
        <f t="shared" si="544"/>
        <v>Leenderbos, Groote Heide &amp; De Plateaux_H4010A</v>
      </c>
      <c r="L6710" s="36">
        <f>VLOOKUP(D6710,DATA!A:F,5,FALSE)</f>
        <v>1.3726988247862192E-2</v>
      </c>
      <c r="M6710" s="37">
        <f>VLOOKUP(D6710,DATA!A:F,6,FALSE)</f>
        <v>1285.5</v>
      </c>
      <c r="N6710" s="36">
        <f t="shared" si="545"/>
        <v>47.356589971800965</v>
      </c>
      <c r="O6710" s="36">
        <f t="shared" si="546"/>
        <v>47.361153677340582</v>
      </c>
      <c r="P6710" s="36">
        <f t="shared" si="547"/>
        <v>4.5637055396170467E-3</v>
      </c>
      <c r="Q6710" s="36">
        <f t="shared" si="548"/>
        <v>2.8608884267462713E-2</v>
      </c>
    </row>
    <row r="6711" spans="1:17" x14ac:dyDescent="0.3">
      <c r="A6711" s="29">
        <v>2300510</v>
      </c>
      <c r="B6711" s="1">
        <v>137</v>
      </c>
      <c r="C6711" s="1" t="s">
        <v>30</v>
      </c>
      <c r="D6711" s="1" t="s">
        <v>53</v>
      </c>
      <c r="E6711" s="1" t="s">
        <v>54</v>
      </c>
      <c r="F6711" s="47">
        <v>714</v>
      </c>
      <c r="G6711" s="34">
        <v>1338.92</v>
      </c>
      <c r="H6711" s="1" t="s">
        <v>218</v>
      </c>
      <c r="I6711" s="34">
        <v>1.0577400000000001E-2</v>
      </c>
      <c r="J6711" s="34">
        <v>6940.4907000000003</v>
      </c>
      <c r="K6711" s="35" t="str">
        <f t="shared" si="544"/>
        <v>Strabrechtse Heide &amp; Beuven_H4030</v>
      </c>
      <c r="L6711" s="36">
        <f>VLOOKUP(D6711,DATA!A:F,5,FALSE)</f>
        <v>1.0986712608830001E-2</v>
      </c>
      <c r="M6711" s="37">
        <f>VLOOKUP(D6711,DATA!A:F,6,FALSE)</f>
        <v>982</v>
      </c>
      <c r="N6711" s="36">
        <f t="shared" si="545"/>
        <v>98.057117535993484</v>
      </c>
      <c r="O6711" s="36">
        <f t="shared" si="546"/>
        <v>98.057338920941362</v>
      </c>
      <c r="P6711" s="36">
        <f t="shared" si="547"/>
        <v>2.2138494787782292E-4</v>
      </c>
      <c r="Q6711" s="36">
        <f t="shared" si="548"/>
        <v>1.5365201718660149E-2</v>
      </c>
    </row>
    <row r="6712" spans="1:17" x14ac:dyDescent="0.3">
      <c r="A6712" s="29">
        <v>2300511</v>
      </c>
      <c r="B6712" s="1">
        <v>137</v>
      </c>
      <c r="C6712" s="1" t="s">
        <v>30</v>
      </c>
      <c r="D6712" s="1" t="s">
        <v>53</v>
      </c>
      <c r="E6712" s="1" t="s">
        <v>54</v>
      </c>
      <c r="F6712" s="47">
        <v>714</v>
      </c>
      <c r="G6712" s="34">
        <v>1091.8399999999999</v>
      </c>
      <c r="H6712" s="1" t="s">
        <v>218</v>
      </c>
      <c r="I6712" s="34">
        <v>9.0220999999999999E-3</v>
      </c>
      <c r="J6712" s="34">
        <v>588.61839999999995</v>
      </c>
      <c r="K6712" s="35" t="str">
        <f t="shared" si="544"/>
        <v>Strabrechtse Heide &amp; Beuven_H4030</v>
      </c>
      <c r="L6712" s="36">
        <f>VLOOKUP(D6712,DATA!A:F,5,FALSE)</f>
        <v>1.0986712608830001E-2</v>
      </c>
      <c r="M6712" s="37">
        <f>VLOOKUP(D6712,DATA!A:F,6,FALSE)</f>
        <v>982</v>
      </c>
      <c r="N6712" s="36">
        <f t="shared" si="545"/>
        <v>76.972880224531593</v>
      </c>
      <c r="O6712" s="36">
        <f t="shared" si="546"/>
        <v>76.974637100679487</v>
      </c>
      <c r="P6712" s="36">
        <f t="shared" si="547"/>
        <v>1.7568761478941042E-3</v>
      </c>
      <c r="Q6712" s="36">
        <f t="shared" si="548"/>
        <v>1.034129627171591E-2</v>
      </c>
    </row>
    <row r="6713" spans="1:17" x14ac:dyDescent="0.3">
      <c r="A6713" s="29">
        <v>2300515</v>
      </c>
      <c r="B6713" s="1">
        <v>137</v>
      </c>
      <c r="C6713" s="1" t="s">
        <v>30</v>
      </c>
      <c r="D6713" s="1" t="s">
        <v>53</v>
      </c>
      <c r="E6713" s="1" t="s">
        <v>54</v>
      </c>
      <c r="F6713" s="47">
        <v>714</v>
      </c>
      <c r="G6713" s="34">
        <v>1284.17</v>
      </c>
      <c r="H6713" s="1" t="s">
        <v>218</v>
      </c>
      <c r="I6713" s="34">
        <v>9.7569000000000006E-3</v>
      </c>
      <c r="J6713" s="34">
        <v>324.03586000000001</v>
      </c>
      <c r="K6713" s="35" t="str">
        <f t="shared" si="544"/>
        <v>Strabrechtse Heide &amp; Beuven_H4030</v>
      </c>
      <c r="L6713" s="36">
        <f>VLOOKUP(D6713,DATA!A:F,5,FALSE)</f>
        <v>1.0986712608830001E-2</v>
      </c>
      <c r="M6713" s="37">
        <f>VLOOKUP(D6713,DATA!A:F,6,FALSE)</f>
        <v>982</v>
      </c>
      <c r="N6713" s="36">
        <f t="shared" si="545"/>
        <v>96.510370669196064</v>
      </c>
      <c r="O6713" s="36">
        <f t="shared" si="546"/>
        <v>96.510731672559118</v>
      </c>
      <c r="P6713" s="36">
        <f t="shared" si="547"/>
        <v>3.6100336305366909E-4</v>
      </c>
      <c r="Q6713" s="36">
        <f t="shared" si="548"/>
        <v>1.169780352099879E-3</v>
      </c>
    </row>
    <row r="6714" spans="1:17" x14ac:dyDescent="0.3">
      <c r="A6714" s="29">
        <v>2300516</v>
      </c>
      <c r="B6714" s="1">
        <v>137</v>
      </c>
      <c r="C6714" s="1" t="s">
        <v>30</v>
      </c>
      <c r="D6714" s="1" t="s">
        <v>41</v>
      </c>
      <c r="E6714" s="1" t="s">
        <v>42</v>
      </c>
      <c r="F6714" s="47">
        <v>1071</v>
      </c>
      <c r="G6714" s="34">
        <v>1145.46</v>
      </c>
      <c r="H6714" s="1" t="s">
        <v>218</v>
      </c>
      <c r="I6714" s="34">
        <v>8.9314000000000008E-3</v>
      </c>
      <c r="J6714" s="34">
        <v>1550.3597500000001</v>
      </c>
      <c r="K6714" s="35" t="str">
        <f t="shared" si="544"/>
        <v>Strabrechtse Heide &amp; Beuven_H4010A</v>
      </c>
      <c r="L6714" s="36">
        <f>VLOOKUP(D6714,DATA!A:F,5,FALSE)</f>
        <v>1.3726988247862192E-2</v>
      </c>
      <c r="M6714" s="37">
        <f>VLOOKUP(D6714,DATA!A:F,6,FALSE)</f>
        <v>1285.5</v>
      </c>
      <c r="N6714" s="36">
        <f t="shared" si="545"/>
        <v>12.76022518943646</v>
      </c>
      <c r="O6714" s="36">
        <f t="shared" si="546"/>
        <v>12.76159004754683</v>
      </c>
      <c r="P6714" s="36">
        <f t="shared" si="547"/>
        <v>1.3648581103709034E-3</v>
      </c>
      <c r="Q6714" s="36">
        <f t="shared" si="548"/>
        <v>2.1160210787801063E-2</v>
      </c>
    </row>
    <row r="6715" spans="1:17" x14ac:dyDescent="0.3">
      <c r="A6715" s="30">
        <v>2300517</v>
      </c>
      <c r="B6715" s="14">
        <v>137</v>
      </c>
      <c r="C6715" s="14" t="s">
        <v>30</v>
      </c>
      <c r="D6715" s="14" t="s">
        <v>55</v>
      </c>
      <c r="E6715" s="14" t="s">
        <v>56</v>
      </c>
      <c r="F6715" s="48">
        <v>500</v>
      </c>
      <c r="G6715" s="38">
        <v>919.1</v>
      </c>
      <c r="H6715" s="14" t="s">
        <v>218</v>
      </c>
      <c r="I6715" s="38">
        <v>7.3591000000000004E-3</v>
      </c>
      <c r="J6715" s="38">
        <v>81.244389999999996</v>
      </c>
      <c r="K6715" s="39" t="str">
        <f t="shared" si="544"/>
        <v>Strabrechtse Heide &amp; Beuven_H3130</v>
      </c>
      <c r="L6715" s="40">
        <f>VLOOKUP(D6715,DATA!A:F,5,FALSE)</f>
        <v>0</v>
      </c>
      <c r="M6715" s="41">
        <f>VLOOKUP(D6715,DATA!A:F,6,FALSE)</f>
        <v>3.5</v>
      </c>
      <c r="N6715" s="40">
        <f t="shared" si="545"/>
        <v>50</v>
      </c>
      <c r="O6715" s="40">
        <f t="shared" si="546"/>
        <v>50</v>
      </c>
      <c r="P6715" s="40">
        <f>J6715/10000*I6715</f>
        <v>5.9788559044899997E-5</v>
      </c>
      <c r="Q6715" s="40">
        <f>IF(AND(H6715&lt;&gt;"below",I6715&gt;=0.005),M6715*P6715,0)</f>
        <v>2.0925995665714998E-4</v>
      </c>
    </row>
    <row r="6716" spans="1:17" x14ac:dyDescent="0.3">
      <c r="A6716" s="29">
        <v>2300517</v>
      </c>
      <c r="B6716" s="1">
        <v>137</v>
      </c>
      <c r="C6716" s="1" t="s">
        <v>30</v>
      </c>
      <c r="D6716" s="1" t="s">
        <v>57</v>
      </c>
      <c r="E6716" s="1" t="s">
        <v>58</v>
      </c>
      <c r="F6716" s="47">
        <v>714</v>
      </c>
      <c r="G6716" s="34">
        <v>919.1</v>
      </c>
      <c r="H6716" s="1" t="s">
        <v>218</v>
      </c>
      <c r="I6716" s="34">
        <v>7.3591000000000004E-3</v>
      </c>
      <c r="J6716" s="34">
        <v>181.33108999999999</v>
      </c>
      <c r="K6716" s="35" t="str">
        <f t="shared" si="544"/>
        <v>Strabrechtse Heide &amp; Beuven_H3160</v>
      </c>
      <c r="L6716" s="36">
        <f>VLOOKUP(D6716,DATA!A:F,5,FALSE)</f>
        <v>1.0986712608830001E-2</v>
      </c>
      <c r="M6716" s="37">
        <f>VLOOKUP(D6716,DATA!A:F,6,FALSE)</f>
        <v>982</v>
      </c>
      <c r="N6716" s="36">
        <f t="shared" si="545"/>
        <v>33.379637335125793</v>
      </c>
      <c r="O6716" s="36">
        <f t="shared" si="546"/>
        <v>33.381435323631401</v>
      </c>
      <c r="P6716" s="36">
        <f t="shared" si="547"/>
        <v>1.7979885056078615E-3</v>
      </c>
      <c r="Q6716" s="36">
        <f t="shared" si="548"/>
        <v>3.2603121552934461E-3</v>
      </c>
    </row>
    <row r="6717" spans="1:17" x14ac:dyDescent="0.3">
      <c r="A6717" s="29">
        <v>2300517</v>
      </c>
      <c r="B6717" s="1">
        <v>137</v>
      </c>
      <c r="C6717" s="1" t="s">
        <v>30</v>
      </c>
      <c r="D6717" s="1" t="s">
        <v>53</v>
      </c>
      <c r="E6717" s="1" t="s">
        <v>54</v>
      </c>
      <c r="F6717" s="47">
        <v>714</v>
      </c>
      <c r="G6717" s="34">
        <v>919.1</v>
      </c>
      <c r="H6717" s="1" t="s">
        <v>218</v>
      </c>
      <c r="I6717" s="34">
        <v>7.3591000000000004E-3</v>
      </c>
      <c r="J6717" s="34">
        <v>3930.4949999999999</v>
      </c>
      <c r="K6717" s="35" t="str">
        <f t="shared" si="544"/>
        <v>Strabrechtse Heide &amp; Beuven_H4030</v>
      </c>
      <c r="L6717" s="36">
        <f>VLOOKUP(D6717,DATA!A:F,5,FALSE)</f>
        <v>1.0986712608830001E-2</v>
      </c>
      <c r="M6717" s="37">
        <f>VLOOKUP(D6717,DATA!A:F,6,FALSE)</f>
        <v>982</v>
      </c>
      <c r="N6717" s="36">
        <f t="shared" si="545"/>
        <v>33.379637335125793</v>
      </c>
      <c r="O6717" s="36">
        <f t="shared" si="546"/>
        <v>33.381435323631401</v>
      </c>
      <c r="P6717" s="36">
        <f t="shared" si="547"/>
        <v>1.7979885056078615E-3</v>
      </c>
      <c r="Q6717" s="36">
        <f t="shared" si="548"/>
        <v>7.0669848313491712E-2</v>
      </c>
    </row>
    <row r="6718" spans="1:17" x14ac:dyDescent="0.3">
      <c r="A6718" s="29">
        <v>2300520</v>
      </c>
      <c r="B6718" s="1">
        <v>137</v>
      </c>
      <c r="C6718" s="1" t="s">
        <v>30</v>
      </c>
      <c r="D6718" s="1" t="s">
        <v>53</v>
      </c>
      <c r="E6718" s="1" t="s">
        <v>54</v>
      </c>
      <c r="F6718" s="47">
        <v>714</v>
      </c>
      <c r="G6718" s="34">
        <v>933.77</v>
      </c>
      <c r="H6718" s="1" t="s">
        <v>218</v>
      </c>
      <c r="I6718" s="34">
        <v>7.3946999999999997E-3</v>
      </c>
      <c r="J6718" s="34">
        <v>3111.5659999999998</v>
      </c>
      <c r="K6718" s="35" t="str">
        <f t="shared" si="544"/>
        <v>Strabrechtse Heide &amp; Beuven_H4030</v>
      </c>
      <c r="L6718" s="36">
        <f>VLOOKUP(D6718,DATA!A:F,5,FALSE)</f>
        <v>1.0986712608830001E-2</v>
      </c>
      <c r="M6718" s="37">
        <f>VLOOKUP(D6718,DATA!A:F,6,FALSE)</f>
        <v>982</v>
      </c>
      <c r="N6718" s="36">
        <f t="shared" si="545"/>
        <v>37.054274261063455</v>
      </c>
      <c r="O6718" s="36">
        <f t="shared" si="546"/>
        <v>37.056169209724004</v>
      </c>
      <c r="P6718" s="36">
        <f t="shared" si="547"/>
        <v>1.8949486605492893E-3</v>
      </c>
      <c r="Q6718" s="36">
        <f t="shared" si="548"/>
        <v>5.8962578239107097E-2</v>
      </c>
    </row>
    <row r="6719" spans="1:17" x14ac:dyDescent="0.3">
      <c r="A6719" s="29">
        <v>2300521</v>
      </c>
      <c r="B6719" s="1">
        <v>137</v>
      </c>
      <c r="C6719" s="1" t="s">
        <v>30</v>
      </c>
      <c r="D6719" s="1" t="s">
        <v>53</v>
      </c>
      <c r="E6719" s="1" t="s">
        <v>54</v>
      </c>
      <c r="F6719" s="47">
        <v>714</v>
      </c>
      <c r="G6719" s="34">
        <v>932.99</v>
      </c>
      <c r="H6719" s="1" t="s">
        <v>218</v>
      </c>
      <c r="I6719" s="34">
        <v>7.3377E-3</v>
      </c>
      <c r="J6719" s="34">
        <v>9086.4560000000001</v>
      </c>
      <c r="K6719" s="35" t="str">
        <f t="shared" si="544"/>
        <v>Strabrechtse Heide &amp; Beuven_H4030</v>
      </c>
      <c r="L6719" s="36">
        <f>VLOOKUP(D6719,DATA!A:F,5,FALSE)</f>
        <v>1.0986712608830001E-2</v>
      </c>
      <c r="M6719" s="37">
        <f>VLOOKUP(D6719,DATA!A:F,6,FALSE)</f>
        <v>982</v>
      </c>
      <c r="N6719" s="36">
        <f t="shared" si="545"/>
        <v>36.85461809415132</v>
      </c>
      <c r="O6719" s="36">
        <f t="shared" si="546"/>
        <v>36.856494236677896</v>
      </c>
      <c r="P6719" s="36">
        <f t="shared" si="547"/>
        <v>1.8761425265765297E-3</v>
      </c>
      <c r="Q6719" s="36">
        <f t="shared" si="548"/>
        <v>0.17047486517466467</v>
      </c>
    </row>
    <row r="6720" spans="1:17" x14ac:dyDescent="0.3">
      <c r="A6720" s="29">
        <v>2300522</v>
      </c>
      <c r="B6720" s="1">
        <v>137</v>
      </c>
      <c r="C6720" s="1" t="s">
        <v>30</v>
      </c>
      <c r="D6720" s="1" t="s">
        <v>57</v>
      </c>
      <c r="E6720" s="1" t="s">
        <v>58</v>
      </c>
      <c r="F6720" s="47">
        <v>714</v>
      </c>
      <c r="G6720" s="34">
        <v>1012.99</v>
      </c>
      <c r="H6720" s="1" t="s">
        <v>218</v>
      </c>
      <c r="I6720" s="34">
        <v>7.7827E-3</v>
      </c>
      <c r="J6720" s="34">
        <v>59.7216375</v>
      </c>
      <c r="K6720" s="35" t="str">
        <f t="shared" si="544"/>
        <v>Strabrechtse Heide &amp; Beuven_H3160</v>
      </c>
      <c r="L6720" s="36">
        <f>VLOOKUP(D6720,DATA!A:F,5,FALSE)</f>
        <v>1.0986712608830001E-2</v>
      </c>
      <c r="M6720" s="37">
        <f>VLOOKUP(D6720,DATA!A:F,6,FALSE)</f>
        <v>982</v>
      </c>
      <c r="N6720" s="36">
        <f t="shared" si="545"/>
        <v>58.430668452217908</v>
      </c>
      <c r="O6720" s="36">
        <f t="shared" si="546"/>
        <v>58.432745319855286</v>
      </c>
      <c r="P6720" s="36">
        <f t="shared" si="547"/>
        <v>2.0768676373776884E-3</v>
      </c>
      <c r="Q6720" s="36">
        <f t="shared" si="548"/>
        <v>1.2403393617495175E-3</v>
      </c>
    </row>
    <row r="6721" spans="1:17" x14ac:dyDescent="0.3">
      <c r="A6721" s="29">
        <v>2300522</v>
      </c>
      <c r="B6721" s="1">
        <v>137</v>
      </c>
      <c r="C6721" s="1" t="s">
        <v>30</v>
      </c>
      <c r="D6721" s="1" t="s">
        <v>53</v>
      </c>
      <c r="E6721" s="1" t="s">
        <v>54</v>
      </c>
      <c r="F6721" s="47">
        <v>714</v>
      </c>
      <c r="G6721" s="34">
        <v>1012.99</v>
      </c>
      <c r="H6721" s="1" t="s">
        <v>218</v>
      </c>
      <c r="I6721" s="34">
        <v>7.7827E-3</v>
      </c>
      <c r="J6721" s="34">
        <v>5000.7700000000004</v>
      </c>
      <c r="K6721" s="35" t="str">
        <f t="shared" si="544"/>
        <v>Strabrechtse Heide &amp; Beuven_H4030</v>
      </c>
      <c r="L6721" s="36">
        <f>VLOOKUP(D6721,DATA!A:F,5,FALSE)</f>
        <v>1.0986712608830001E-2</v>
      </c>
      <c r="M6721" s="37">
        <f>VLOOKUP(D6721,DATA!A:F,6,FALSE)</f>
        <v>982</v>
      </c>
      <c r="N6721" s="36">
        <f t="shared" si="545"/>
        <v>58.430668452217908</v>
      </c>
      <c r="O6721" s="36">
        <f t="shared" si="546"/>
        <v>58.432745319855286</v>
      </c>
      <c r="P6721" s="36">
        <f t="shared" si="547"/>
        <v>2.0768676373776884E-3</v>
      </c>
      <c r="Q6721" s="36">
        <f t="shared" si="548"/>
        <v>0.10385937374969224</v>
      </c>
    </row>
    <row r="6722" spans="1:17" x14ac:dyDescent="0.3">
      <c r="A6722" s="29">
        <v>2300523</v>
      </c>
      <c r="B6722" s="1">
        <v>137</v>
      </c>
      <c r="C6722" s="1" t="s">
        <v>30</v>
      </c>
      <c r="D6722" s="1" t="s">
        <v>57</v>
      </c>
      <c r="E6722" s="1" t="s">
        <v>58</v>
      </c>
      <c r="F6722" s="47">
        <v>714</v>
      </c>
      <c r="G6722" s="34">
        <v>1066.3900000000001</v>
      </c>
      <c r="H6722" s="1" t="s">
        <v>218</v>
      </c>
      <c r="I6722" s="34">
        <v>7.8230000000000001E-3</v>
      </c>
      <c r="J6722" s="34">
        <v>1382.3767932825399</v>
      </c>
      <c r="K6722" s="35" t="str">
        <f t="shared" si="544"/>
        <v>Strabrechtse Heide &amp; Beuven_H3160</v>
      </c>
      <c r="L6722" s="36">
        <f>VLOOKUP(D6722,DATA!A:F,5,FALSE)</f>
        <v>1.0986712608830001E-2</v>
      </c>
      <c r="M6722" s="37">
        <f>VLOOKUP(D6722,DATA!A:F,6,FALSE)</f>
        <v>982</v>
      </c>
      <c r="N6722" s="36">
        <f t="shared" si="545"/>
        <v>71.65005185764791</v>
      </c>
      <c r="O6722" s="36">
        <f t="shared" si="546"/>
        <v>71.651797687000212</v>
      </c>
      <c r="P6722" s="36">
        <f t="shared" si="547"/>
        <v>1.7458293523020529E-3</v>
      </c>
      <c r="Q6722" s="36">
        <f t="shared" si="548"/>
        <v>2.4133939816538455E-2</v>
      </c>
    </row>
    <row r="6723" spans="1:17" x14ac:dyDescent="0.3">
      <c r="A6723" s="29">
        <v>2300523</v>
      </c>
      <c r="B6723" s="1">
        <v>137</v>
      </c>
      <c r="C6723" s="1" t="s">
        <v>30</v>
      </c>
      <c r="D6723" s="1" t="s">
        <v>53</v>
      </c>
      <c r="E6723" s="1" t="s">
        <v>54</v>
      </c>
      <c r="F6723" s="47">
        <v>714</v>
      </c>
      <c r="G6723" s="34">
        <v>1066.3900000000001</v>
      </c>
      <c r="H6723" s="1" t="s">
        <v>218</v>
      </c>
      <c r="I6723" s="34">
        <v>7.8230000000000001E-3</v>
      </c>
      <c r="J6723" s="34">
        <v>5136.4766</v>
      </c>
      <c r="K6723" s="35" t="str">
        <f t="shared" ref="K6723:K6786" si="549">_xlfn.CONCAT(C6723,"_",D6723)</f>
        <v>Strabrechtse Heide &amp; Beuven_H4030</v>
      </c>
      <c r="L6723" s="36">
        <f>VLOOKUP(D6723,DATA!A:F,5,FALSE)</f>
        <v>1.0986712608830001E-2</v>
      </c>
      <c r="M6723" s="37">
        <f>VLOOKUP(D6723,DATA!A:F,6,FALSE)</f>
        <v>982</v>
      </c>
      <c r="N6723" s="36">
        <f t="shared" ref="N6723:N6786" si="550">100/(1+EXP(-L6723*(G6723-M6723)))</f>
        <v>71.65005185764791</v>
      </c>
      <c r="O6723" s="36">
        <f t="shared" ref="O6723:O6786" si="551">100/(1+EXP(-L6723*((G6723+I6723)-M6723)))</f>
        <v>71.651797687000212</v>
      </c>
      <c r="P6723" s="36">
        <f t="shared" ref="P6723:P6786" si="552">O6723-N6723</f>
        <v>1.7458293523020529E-3</v>
      </c>
      <c r="Q6723" s="36">
        <f t="shared" ref="Q6723:Q6786" si="553">IF(AND(H6723&lt;&gt;"below",I6723&gt;=0.005),J6723*P6723/100,0)</f>
        <v>8.9674116156926512E-2</v>
      </c>
    </row>
    <row r="6724" spans="1:17" x14ac:dyDescent="0.3">
      <c r="A6724" s="29">
        <v>2300524</v>
      </c>
      <c r="B6724" s="1">
        <v>137</v>
      </c>
      <c r="C6724" s="1" t="s">
        <v>30</v>
      </c>
      <c r="D6724" s="1" t="s">
        <v>57</v>
      </c>
      <c r="E6724" s="1" t="s">
        <v>58</v>
      </c>
      <c r="F6724" s="47">
        <v>714</v>
      </c>
      <c r="G6724" s="34">
        <v>968.58</v>
      </c>
      <c r="H6724" s="1" t="s">
        <v>218</v>
      </c>
      <c r="I6724" s="34">
        <v>7.3001000000000003E-3</v>
      </c>
      <c r="J6724" s="34">
        <v>8808.1640000000007</v>
      </c>
      <c r="K6724" s="35" t="str">
        <f t="shared" si="549"/>
        <v>Strabrechtse Heide &amp; Beuven_H3160</v>
      </c>
      <c r="L6724" s="36">
        <f>VLOOKUP(D6724,DATA!A:F,5,FALSE)</f>
        <v>1.0986712608830001E-2</v>
      </c>
      <c r="M6724" s="37">
        <f>VLOOKUP(D6724,DATA!A:F,6,FALSE)</f>
        <v>982</v>
      </c>
      <c r="N6724" s="36">
        <f t="shared" si="550"/>
        <v>46.320621022900163</v>
      </c>
      <c r="O6724" s="36">
        <f t="shared" si="551"/>
        <v>46.3226152734075</v>
      </c>
      <c r="P6724" s="36">
        <f t="shared" si="552"/>
        <v>1.9942505073373695E-3</v>
      </c>
      <c r="Q6724" s="36">
        <f t="shared" si="553"/>
        <v>0.17565685525710756</v>
      </c>
    </row>
    <row r="6725" spans="1:17" x14ac:dyDescent="0.3">
      <c r="A6725" s="29">
        <v>2300525</v>
      </c>
      <c r="B6725" s="1">
        <v>137</v>
      </c>
      <c r="C6725" s="1" t="s">
        <v>30</v>
      </c>
      <c r="D6725" s="1" t="s">
        <v>53</v>
      </c>
      <c r="E6725" s="1" t="s">
        <v>54</v>
      </c>
      <c r="F6725" s="47">
        <v>714</v>
      </c>
      <c r="G6725" s="34">
        <v>1111.25</v>
      </c>
      <c r="H6725" s="1" t="s">
        <v>218</v>
      </c>
      <c r="I6725" s="34">
        <v>7.9888000000000008E-3</v>
      </c>
      <c r="J6725" s="34">
        <v>2034.5488</v>
      </c>
      <c r="K6725" s="35" t="str">
        <f t="shared" si="549"/>
        <v>Strabrechtse Heide &amp; Beuven_H4030</v>
      </c>
      <c r="L6725" s="36">
        <f>VLOOKUP(D6725,DATA!A:F,5,FALSE)</f>
        <v>1.0986712608830001E-2</v>
      </c>
      <c r="M6725" s="37">
        <f>VLOOKUP(D6725,DATA!A:F,6,FALSE)</f>
        <v>982</v>
      </c>
      <c r="N6725" s="36">
        <f t="shared" si="550"/>
        <v>80.5343527744498</v>
      </c>
      <c r="O6725" s="36">
        <f t="shared" si="551"/>
        <v>80.5357286770613</v>
      </c>
      <c r="P6725" s="36">
        <f t="shared" si="552"/>
        <v>1.3759026114996686E-3</v>
      </c>
      <c r="Q6725" s="36">
        <f t="shared" si="553"/>
        <v>2.799341007143517E-2</v>
      </c>
    </row>
    <row r="6726" spans="1:17" x14ac:dyDescent="0.3">
      <c r="A6726" s="30">
        <v>2300528</v>
      </c>
      <c r="B6726" s="14">
        <v>137</v>
      </c>
      <c r="C6726" s="14" t="s">
        <v>30</v>
      </c>
      <c r="D6726" s="14" t="s">
        <v>55</v>
      </c>
      <c r="E6726" s="14" t="s">
        <v>56</v>
      </c>
      <c r="F6726" s="48">
        <v>500</v>
      </c>
      <c r="G6726" s="38">
        <v>948.63</v>
      </c>
      <c r="H6726" s="14" t="s">
        <v>218</v>
      </c>
      <c r="I6726" s="38">
        <v>6.9173999999999998E-3</v>
      </c>
      <c r="J6726" s="38">
        <v>34.095759999999999</v>
      </c>
      <c r="K6726" s="39" t="str">
        <f t="shared" si="549"/>
        <v>Strabrechtse Heide &amp; Beuven_H3130</v>
      </c>
      <c r="L6726" s="40">
        <f>VLOOKUP(D6726,DATA!A:F,5,FALSE)</f>
        <v>0</v>
      </c>
      <c r="M6726" s="41">
        <f>VLOOKUP(D6726,DATA!A:F,6,FALSE)</f>
        <v>3.5</v>
      </c>
      <c r="N6726" s="40">
        <f t="shared" si="550"/>
        <v>50</v>
      </c>
      <c r="O6726" s="40">
        <f t="shared" si="551"/>
        <v>50</v>
      </c>
      <c r="P6726" s="40">
        <f>J6726/10000*I6726</f>
        <v>2.3585401022399995E-5</v>
      </c>
      <c r="Q6726" s="40">
        <f>IF(AND(H6726&lt;&gt;"below",I6726&gt;=0.005),M6726*P6726,0)</f>
        <v>8.2548903578399978E-5</v>
      </c>
    </row>
    <row r="6727" spans="1:17" x14ac:dyDescent="0.3">
      <c r="A6727" s="29">
        <v>2300528</v>
      </c>
      <c r="B6727" s="1">
        <v>137</v>
      </c>
      <c r="C6727" s="1" t="s">
        <v>30</v>
      </c>
      <c r="D6727" s="1" t="s">
        <v>57</v>
      </c>
      <c r="E6727" s="1" t="s">
        <v>58</v>
      </c>
      <c r="F6727" s="47">
        <v>714</v>
      </c>
      <c r="G6727" s="34">
        <v>948.63</v>
      </c>
      <c r="H6727" s="1" t="s">
        <v>218</v>
      </c>
      <c r="I6727" s="34">
        <v>6.9173999999999998E-3</v>
      </c>
      <c r="J6727" s="34">
        <v>414.03930000000003</v>
      </c>
      <c r="K6727" s="35" t="str">
        <f t="shared" si="549"/>
        <v>Strabrechtse Heide &amp; Beuven_H3160</v>
      </c>
      <c r="L6727" s="36">
        <f>VLOOKUP(D6727,DATA!A:F,5,FALSE)</f>
        <v>1.0986712608830001E-2</v>
      </c>
      <c r="M6727" s="37">
        <f>VLOOKUP(D6727,DATA!A:F,6,FALSE)</f>
        <v>982</v>
      </c>
      <c r="N6727" s="36">
        <f t="shared" si="550"/>
        <v>40.935640479122796</v>
      </c>
      <c r="O6727" s="36">
        <f t="shared" si="551"/>
        <v>40.937478035761799</v>
      </c>
      <c r="P6727" s="36">
        <f t="shared" si="552"/>
        <v>1.8375566390034237E-3</v>
      </c>
      <c r="Q6727" s="36">
        <f t="shared" si="553"/>
        <v>7.6082066452333027E-3</v>
      </c>
    </row>
    <row r="6728" spans="1:17" x14ac:dyDescent="0.3">
      <c r="A6728" s="29">
        <v>2300528</v>
      </c>
      <c r="B6728" s="1">
        <v>137</v>
      </c>
      <c r="C6728" s="1" t="s">
        <v>30</v>
      </c>
      <c r="D6728" s="1" t="s">
        <v>53</v>
      </c>
      <c r="E6728" s="1" t="s">
        <v>54</v>
      </c>
      <c r="F6728" s="47">
        <v>714</v>
      </c>
      <c r="G6728" s="34">
        <v>948.63</v>
      </c>
      <c r="H6728" s="1" t="s">
        <v>218</v>
      </c>
      <c r="I6728" s="34">
        <v>6.9173999999999998E-3</v>
      </c>
      <c r="J6728" s="34">
        <v>1762.0020999999999</v>
      </c>
      <c r="K6728" s="35" t="str">
        <f t="shared" si="549"/>
        <v>Strabrechtse Heide &amp; Beuven_H4030</v>
      </c>
      <c r="L6728" s="36">
        <f>VLOOKUP(D6728,DATA!A:F,5,FALSE)</f>
        <v>1.0986712608830001E-2</v>
      </c>
      <c r="M6728" s="37">
        <f>VLOOKUP(D6728,DATA!A:F,6,FALSE)</f>
        <v>982</v>
      </c>
      <c r="N6728" s="36">
        <f t="shared" si="550"/>
        <v>40.935640479122796</v>
      </c>
      <c r="O6728" s="36">
        <f t="shared" si="551"/>
        <v>40.937478035761799</v>
      </c>
      <c r="P6728" s="36">
        <f t="shared" si="552"/>
        <v>1.8375566390034237E-3</v>
      </c>
      <c r="Q6728" s="36">
        <f t="shared" si="553"/>
        <v>3.2377786567929744E-2</v>
      </c>
    </row>
    <row r="6729" spans="1:17" x14ac:dyDescent="0.3">
      <c r="A6729" s="29">
        <v>2300529</v>
      </c>
      <c r="B6729" s="1">
        <v>137</v>
      </c>
      <c r="C6729" s="1" t="s">
        <v>30</v>
      </c>
      <c r="D6729" s="1" t="s">
        <v>41</v>
      </c>
      <c r="E6729" s="1" t="s">
        <v>42</v>
      </c>
      <c r="F6729" s="47">
        <v>1071</v>
      </c>
      <c r="G6729" s="34">
        <v>1077.57</v>
      </c>
      <c r="H6729" s="1" t="s">
        <v>218</v>
      </c>
      <c r="I6729" s="34">
        <v>7.4815000000000003E-3</v>
      </c>
      <c r="J6729" s="34">
        <v>1026.6831</v>
      </c>
      <c r="K6729" s="35" t="str">
        <f t="shared" si="549"/>
        <v>Strabrechtse Heide &amp; Beuven_H4010A</v>
      </c>
      <c r="L6729" s="36">
        <f>VLOOKUP(D6729,DATA!A:F,5,FALSE)</f>
        <v>1.3726988247862192E-2</v>
      </c>
      <c r="M6729" s="37">
        <f>VLOOKUP(D6729,DATA!A:F,6,FALSE)</f>
        <v>1285.5</v>
      </c>
      <c r="N6729" s="36">
        <f t="shared" si="550"/>
        <v>5.4461907334034514</v>
      </c>
      <c r="O6729" s="36">
        <f t="shared" si="551"/>
        <v>5.4467196116332852</v>
      </c>
      <c r="P6729" s="36">
        <f t="shared" si="552"/>
        <v>5.2887822983382904E-4</v>
      </c>
      <c r="Q6729" s="36">
        <f t="shared" si="553"/>
        <v>5.4299034052830812E-3</v>
      </c>
    </row>
    <row r="6730" spans="1:17" x14ac:dyDescent="0.3">
      <c r="A6730" s="29">
        <v>2300529</v>
      </c>
      <c r="B6730" s="1">
        <v>137</v>
      </c>
      <c r="C6730" s="1" t="s">
        <v>30</v>
      </c>
      <c r="D6730" s="1" t="s">
        <v>53</v>
      </c>
      <c r="E6730" s="1" t="s">
        <v>54</v>
      </c>
      <c r="F6730" s="47">
        <v>714</v>
      </c>
      <c r="G6730" s="34">
        <v>1077.57</v>
      </c>
      <c r="H6730" s="1" t="s">
        <v>218</v>
      </c>
      <c r="I6730" s="34">
        <v>7.4815000000000003E-3</v>
      </c>
      <c r="J6730" s="34">
        <v>2134.2359999999999</v>
      </c>
      <c r="K6730" s="35" t="str">
        <f t="shared" si="549"/>
        <v>Strabrechtse Heide &amp; Beuven_H4030</v>
      </c>
      <c r="L6730" s="36">
        <f>VLOOKUP(D6730,DATA!A:F,5,FALSE)</f>
        <v>1.0986712608830001E-2</v>
      </c>
      <c r="M6730" s="37">
        <f>VLOOKUP(D6730,DATA!A:F,6,FALSE)</f>
        <v>982</v>
      </c>
      <c r="N6730" s="36">
        <f t="shared" si="550"/>
        <v>74.077492299852693</v>
      </c>
      <c r="O6730" s="36">
        <f t="shared" si="551"/>
        <v>74.079070678269176</v>
      </c>
      <c r="P6730" s="36">
        <f t="shared" si="552"/>
        <v>1.578378416482451E-3</v>
      </c>
      <c r="Q6730" s="36">
        <f t="shared" si="553"/>
        <v>3.3686320380798399E-2</v>
      </c>
    </row>
    <row r="6731" spans="1:17" x14ac:dyDescent="0.3">
      <c r="A6731" s="30">
        <v>2300530</v>
      </c>
      <c r="B6731" s="14">
        <v>137</v>
      </c>
      <c r="C6731" s="14" t="s">
        <v>30</v>
      </c>
      <c r="D6731" s="14" t="s">
        <v>55</v>
      </c>
      <c r="E6731" s="14" t="s">
        <v>56</v>
      </c>
      <c r="F6731" s="48">
        <v>500</v>
      </c>
      <c r="G6731" s="38">
        <v>1334.5</v>
      </c>
      <c r="H6731" s="14" t="s">
        <v>218</v>
      </c>
      <c r="I6731" s="38">
        <v>8.3549999999999996E-3</v>
      </c>
      <c r="J6731" s="38">
        <v>60.951659999999997</v>
      </c>
      <c r="K6731" s="39" t="str">
        <f t="shared" si="549"/>
        <v>Strabrechtse Heide &amp; Beuven_H3130</v>
      </c>
      <c r="L6731" s="40">
        <f>VLOOKUP(D6731,DATA!A:F,5,FALSE)</f>
        <v>0</v>
      </c>
      <c r="M6731" s="41">
        <f>VLOOKUP(D6731,DATA!A:F,6,FALSE)</f>
        <v>3.5</v>
      </c>
      <c r="N6731" s="40">
        <f t="shared" si="550"/>
        <v>50</v>
      </c>
      <c r="O6731" s="40">
        <f t="shared" si="551"/>
        <v>50</v>
      </c>
      <c r="P6731" s="40">
        <f>J6731/10000*I6731</f>
        <v>5.0925111929999995E-5</v>
      </c>
      <c r="Q6731" s="40">
        <f>IF(AND(H6731&lt;&gt;"below",I6731&gt;=0.005),M6731*P6731,0)</f>
        <v>1.7823789175499998E-4</v>
      </c>
    </row>
    <row r="6732" spans="1:17" x14ac:dyDescent="0.3">
      <c r="A6732" s="29">
        <v>2300530</v>
      </c>
      <c r="B6732" s="1">
        <v>137</v>
      </c>
      <c r="C6732" s="1" t="s">
        <v>30</v>
      </c>
      <c r="D6732" s="1" t="s">
        <v>57</v>
      </c>
      <c r="E6732" s="1" t="s">
        <v>58</v>
      </c>
      <c r="F6732" s="47">
        <v>714</v>
      </c>
      <c r="G6732" s="34">
        <v>1334.5</v>
      </c>
      <c r="H6732" s="1" t="s">
        <v>218</v>
      </c>
      <c r="I6732" s="34">
        <v>8.3549999999999996E-3</v>
      </c>
      <c r="J6732" s="34">
        <v>2370.52</v>
      </c>
      <c r="K6732" s="35" t="str">
        <f t="shared" si="549"/>
        <v>Strabrechtse Heide &amp; Beuven_H3160</v>
      </c>
      <c r="L6732" s="36">
        <f>VLOOKUP(D6732,DATA!A:F,5,FALSE)</f>
        <v>1.0986712608830001E-2</v>
      </c>
      <c r="M6732" s="37">
        <f>VLOOKUP(D6732,DATA!A:F,6,FALSE)</f>
        <v>982</v>
      </c>
      <c r="N6732" s="36">
        <f t="shared" si="550"/>
        <v>97.962410195394284</v>
      </c>
      <c r="O6732" s="36">
        <f t="shared" si="551"/>
        <v>97.962593414736133</v>
      </c>
      <c r="P6732" s="36">
        <f t="shared" si="552"/>
        <v>1.8321934184939437E-4</v>
      </c>
      <c r="Q6732" s="36">
        <f t="shared" si="553"/>
        <v>4.3432511424082634E-3</v>
      </c>
    </row>
    <row r="6733" spans="1:17" x14ac:dyDescent="0.3">
      <c r="A6733" s="29">
        <v>2300530</v>
      </c>
      <c r="B6733" s="1">
        <v>137</v>
      </c>
      <c r="C6733" s="1" t="s">
        <v>30</v>
      </c>
      <c r="D6733" s="1" t="s">
        <v>53</v>
      </c>
      <c r="E6733" s="1" t="s">
        <v>54</v>
      </c>
      <c r="F6733" s="47">
        <v>714</v>
      </c>
      <c r="G6733" s="34">
        <v>1334.5</v>
      </c>
      <c r="H6733" s="1" t="s">
        <v>218</v>
      </c>
      <c r="I6733" s="34">
        <v>8.3549999999999996E-3</v>
      </c>
      <c r="J6733" s="34">
        <v>4002.13</v>
      </c>
      <c r="K6733" s="35" t="str">
        <f t="shared" si="549"/>
        <v>Strabrechtse Heide &amp; Beuven_H4030</v>
      </c>
      <c r="L6733" s="36">
        <f>VLOOKUP(D6733,DATA!A:F,5,FALSE)</f>
        <v>1.0986712608830001E-2</v>
      </c>
      <c r="M6733" s="37">
        <f>VLOOKUP(D6733,DATA!A:F,6,FALSE)</f>
        <v>982</v>
      </c>
      <c r="N6733" s="36">
        <f t="shared" si="550"/>
        <v>97.962410195394284</v>
      </c>
      <c r="O6733" s="36">
        <f t="shared" si="551"/>
        <v>97.962593414736133</v>
      </c>
      <c r="P6733" s="36">
        <f t="shared" si="552"/>
        <v>1.8321934184939437E-4</v>
      </c>
      <c r="Q6733" s="36">
        <f t="shared" si="553"/>
        <v>7.3326762459571667E-3</v>
      </c>
    </row>
    <row r="6734" spans="1:17" x14ac:dyDescent="0.3">
      <c r="A6734" s="30">
        <v>2300531</v>
      </c>
      <c r="B6734" s="14">
        <v>137</v>
      </c>
      <c r="C6734" s="14" t="s">
        <v>30</v>
      </c>
      <c r="D6734" s="14" t="s">
        <v>55</v>
      </c>
      <c r="E6734" s="14" t="s">
        <v>56</v>
      </c>
      <c r="F6734" s="48">
        <v>500</v>
      </c>
      <c r="G6734" s="38">
        <v>1072.51</v>
      </c>
      <c r="H6734" s="14" t="s">
        <v>218</v>
      </c>
      <c r="I6734" s="38">
        <v>6.9743000000000001E-3</v>
      </c>
      <c r="J6734" s="38">
        <v>169.66598999999999</v>
      </c>
      <c r="K6734" s="39" t="str">
        <f t="shared" si="549"/>
        <v>Strabrechtse Heide &amp; Beuven_H3130</v>
      </c>
      <c r="L6734" s="40">
        <f>VLOOKUP(D6734,DATA!A:F,5,FALSE)</f>
        <v>0</v>
      </c>
      <c r="M6734" s="41">
        <f>VLOOKUP(D6734,DATA!A:F,6,FALSE)</f>
        <v>3.5</v>
      </c>
      <c r="N6734" s="40">
        <f t="shared" si="550"/>
        <v>50</v>
      </c>
      <c r="O6734" s="40">
        <f t="shared" si="551"/>
        <v>50</v>
      </c>
      <c r="P6734" s="40">
        <f>J6734/10000*I6734</f>
        <v>1.1833015140569999E-4</v>
      </c>
      <c r="Q6734" s="40">
        <f>IF(AND(H6734&lt;&gt;"below",I6734&gt;=0.005),M6734*P6734,0)</f>
        <v>4.1415552991994997E-4</v>
      </c>
    </row>
    <row r="6735" spans="1:17" x14ac:dyDescent="0.3">
      <c r="A6735" s="29">
        <v>2300531</v>
      </c>
      <c r="B6735" s="1">
        <v>137</v>
      </c>
      <c r="C6735" s="1" t="s">
        <v>30</v>
      </c>
      <c r="D6735" s="1" t="s">
        <v>57</v>
      </c>
      <c r="E6735" s="1" t="s">
        <v>58</v>
      </c>
      <c r="F6735" s="47">
        <v>714</v>
      </c>
      <c r="G6735" s="34">
        <v>1072.51</v>
      </c>
      <c r="H6735" s="1" t="s">
        <v>218</v>
      </c>
      <c r="I6735" s="34">
        <v>6.9743000000000001E-3</v>
      </c>
      <c r="J6735" s="34">
        <v>730.27277000000004</v>
      </c>
      <c r="K6735" s="35" t="str">
        <f t="shared" si="549"/>
        <v>Strabrechtse Heide &amp; Beuven_H3160</v>
      </c>
      <c r="L6735" s="36">
        <f>VLOOKUP(D6735,DATA!A:F,5,FALSE)</f>
        <v>1.0986712608830001E-2</v>
      </c>
      <c r="M6735" s="37">
        <f>VLOOKUP(D6735,DATA!A:F,6,FALSE)</f>
        <v>982</v>
      </c>
      <c r="N6735" s="36">
        <f t="shared" si="550"/>
        <v>72.995757864560417</v>
      </c>
      <c r="O6735" s="36">
        <f t="shared" si="551"/>
        <v>72.997268258908392</v>
      </c>
      <c r="P6735" s="36">
        <f t="shared" si="552"/>
        <v>1.5103943479743975E-3</v>
      </c>
      <c r="Q6735" s="36">
        <f t="shared" si="553"/>
        <v>1.1029998642876073E-2</v>
      </c>
    </row>
    <row r="6736" spans="1:17" x14ac:dyDescent="0.3">
      <c r="A6736" s="29">
        <v>2302007</v>
      </c>
      <c r="B6736" s="1">
        <v>136</v>
      </c>
      <c r="C6736" s="1" t="s">
        <v>14</v>
      </c>
      <c r="D6736" s="1" t="s">
        <v>59</v>
      </c>
      <c r="E6736" s="1" t="s">
        <v>60</v>
      </c>
      <c r="F6736" s="47">
        <v>1071</v>
      </c>
      <c r="G6736" s="34">
        <v>1741.68</v>
      </c>
      <c r="H6736" s="1" t="s">
        <v>218</v>
      </c>
      <c r="I6736" s="34">
        <v>1.9321999999999999E-2</v>
      </c>
      <c r="J6736" s="34">
        <v>930.96040000000005</v>
      </c>
      <c r="K6736" s="35" t="str">
        <f t="shared" si="549"/>
        <v>Leenderbos, Groote Heide &amp; De Plateaux_H9190</v>
      </c>
      <c r="L6736" s="36">
        <f>VLOOKUP(D6736,DATA!A:F,5,FALSE)</f>
        <v>1.3726988247862192E-2</v>
      </c>
      <c r="M6736" s="37">
        <f>VLOOKUP(D6736,DATA!A:F,6,FALSE)</f>
        <v>1285.5</v>
      </c>
      <c r="N6736" s="36">
        <f t="shared" si="550"/>
        <v>99.809616147030866</v>
      </c>
      <c r="O6736" s="36">
        <f t="shared" si="551"/>
        <v>99.809666540291829</v>
      </c>
      <c r="P6736" s="36">
        <f t="shared" si="552"/>
        <v>5.0393260963232933E-5</v>
      </c>
      <c r="Q6736" s="36">
        <f t="shared" si="553"/>
        <v>4.6914130383635718E-4</v>
      </c>
    </row>
    <row r="6737" spans="1:17" x14ac:dyDescent="0.3">
      <c r="A6737" s="30">
        <v>2302009</v>
      </c>
      <c r="B6737" s="14">
        <v>136</v>
      </c>
      <c r="C6737" s="14" t="s">
        <v>14</v>
      </c>
      <c r="D6737" s="14" t="s">
        <v>55</v>
      </c>
      <c r="E6737" s="14" t="s">
        <v>56</v>
      </c>
      <c r="F6737" s="48">
        <v>500</v>
      </c>
      <c r="G6737" s="38">
        <v>1342.59</v>
      </c>
      <c r="H6737" s="14" t="s">
        <v>218</v>
      </c>
      <c r="I6737" s="38">
        <v>1.4157400000000001E-2</v>
      </c>
      <c r="J6737" s="38">
        <v>14.451089</v>
      </c>
      <c r="K6737" s="39" t="str">
        <f t="shared" si="549"/>
        <v>Leenderbos, Groote Heide &amp; De Plateaux_H3130</v>
      </c>
      <c r="L6737" s="40">
        <f>VLOOKUP(D6737,DATA!A:F,5,FALSE)</f>
        <v>0</v>
      </c>
      <c r="M6737" s="41">
        <f>VLOOKUP(D6737,DATA!A:F,6,FALSE)</f>
        <v>3.5</v>
      </c>
      <c r="N6737" s="40">
        <f t="shared" si="550"/>
        <v>50</v>
      </c>
      <c r="O6737" s="40">
        <f t="shared" si="551"/>
        <v>50</v>
      </c>
      <c r="P6737" s="40">
        <f>J6737/10000*I6737</f>
        <v>2.0458984740860001E-5</v>
      </c>
      <c r="Q6737" s="40">
        <f>IF(AND(H6737&lt;&gt;"below",I6737&gt;=0.005),M6737*P6737,0)</f>
        <v>7.1606446593010001E-5</v>
      </c>
    </row>
    <row r="6738" spans="1:17" x14ac:dyDescent="0.3">
      <c r="A6738" s="29">
        <v>2302038</v>
      </c>
      <c r="B6738" s="1">
        <v>137</v>
      </c>
      <c r="C6738" s="1" t="s">
        <v>30</v>
      </c>
      <c r="D6738" s="1" t="s">
        <v>53</v>
      </c>
      <c r="E6738" s="1" t="s">
        <v>54</v>
      </c>
      <c r="F6738" s="47">
        <v>714</v>
      </c>
      <c r="G6738" s="34">
        <v>1543.1</v>
      </c>
      <c r="H6738" s="1" t="s">
        <v>218</v>
      </c>
      <c r="I6738" s="34">
        <v>1.20678E-2</v>
      </c>
      <c r="J6738" s="34">
        <v>2435.636</v>
      </c>
      <c r="K6738" s="35" t="str">
        <f t="shared" si="549"/>
        <v>Strabrechtse Heide &amp; Beuven_H4030</v>
      </c>
      <c r="L6738" s="36">
        <f>VLOOKUP(D6738,DATA!A:F,5,FALSE)</f>
        <v>1.0986712608830001E-2</v>
      </c>
      <c r="M6738" s="37">
        <f>VLOOKUP(D6738,DATA!A:F,6,FALSE)</f>
        <v>982</v>
      </c>
      <c r="N6738" s="36">
        <f t="shared" si="550"/>
        <v>99.790194531385282</v>
      </c>
      <c r="O6738" s="36">
        <f t="shared" si="551"/>
        <v>99.790222288343529</v>
      </c>
      <c r="P6738" s="36">
        <f t="shared" si="552"/>
        <v>2.7756958246527574E-5</v>
      </c>
      <c r="Q6738" s="36">
        <f t="shared" si="553"/>
        <v>6.7605846755739438E-4</v>
      </c>
    </row>
    <row r="6739" spans="1:17" x14ac:dyDescent="0.3">
      <c r="A6739" s="29">
        <v>2302039</v>
      </c>
      <c r="B6739" s="1">
        <v>137</v>
      </c>
      <c r="C6739" s="1" t="s">
        <v>30</v>
      </c>
      <c r="D6739" s="1" t="s">
        <v>53</v>
      </c>
      <c r="E6739" s="1" t="s">
        <v>54</v>
      </c>
      <c r="F6739" s="47">
        <v>714</v>
      </c>
      <c r="G6739" s="34">
        <v>1054.5</v>
      </c>
      <c r="H6739" s="1" t="s">
        <v>218</v>
      </c>
      <c r="I6739" s="34">
        <v>8.8868999999999997E-3</v>
      </c>
      <c r="J6739" s="34">
        <v>8920.3729999999996</v>
      </c>
      <c r="K6739" s="35" t="str">
        <f t="shared" si="549"/>
        <v>Strabrechtse Heide &amp; Beuven_H4030</v>
      </c>
      <c r="L6739" s="36">
        <f>VLOOKUP(D6739,DATA!A:F,5,FALSE)</f>
        <v>1.0986712608830001E-2</v>
      </c>
      <c r="M6739" s="37">
        <f>VLOOKUP(D6739,DATA!A:F,6,FALSE)</f>
        <v>982</v>
      </c>
      <c r="N6739" s="36">
        <f t="shared" si="550"/>
        <v>68.923315299242887</v>
      </c>
      <c r="O6739" s="36">
        <f t="shared" si="551"/>
        <v>68.925406572935046</v>
      </c>
      <c r="P6739" s="36">
        <f t="shared" si="552"/>
        <v>2.0912736921587793E-3</v>
      </c>
      <c r="Q6739" s="36">
        <f t="shared" si="553"/>
        <v>0.18654941379143486</v>
      </c>
    </row>
    <row r="6740" spans="1:17" x14ac:dyDescent="0.3">
      <c r="A6740" s="29">
        <v>2302040</v>
      </c>
      <c r="B6740" s="1">
        <v>137</v>
      </c>
      <c r="C6740" s="1" t="s">
        <v>30</v>
      </c>
      <c r="D6740" s="1" t="s">
        <v>53</v>
      </c>
      <c r="E6740" s="1" t="s">
        <v>54</v>
      </c>
      <c r="F6740" s="47">
        <v>714</v>
      </c>
      <c r="G6740" s="34">
        <v>1034.03</v>
      </c>
      <c r="H6740" s="1" t="s">
        <v>218</v>
      </c>
      <c r="I6740" s="34">
        <v>8.6537000000000003E-3</v>
      </c>
      <c r="J6740" s="34">
        <v>3412.9250000000002</v>
      </c>
      <c r="K6740" s="35" t="str">
        <f t="shared" si="549"/>
        <v>Strabrechtse Heide &amp; Beuven_H4030</v>
      </c>
      <c r="L6740" s="36">
        <f>VLOOKUP(D6740,DATA!A:F,5,FALSE)</f>
        <v>1.0986712608830001E-2</v>
      </c>
      <c r="M6740" s="37">
        <f>VLOOKUP(D6740,DATA!A:F,6,FALSE)</f>
        <v>982</v>
      </c>
      <c r="N6740" s="36">
        <f t="shared" si="550"/>
        <v>63.914120066642376</v>
      </c>
      <c r="O6740" s="36">
        <f t="shared" si="551"/>
        <v>63.916312861318431</v>
      </c>
      <c r="P6740" s="36">
        <f t="shared" si="552"/>
        <v>2.1927946760555983E-3</v>
      </c>
      <c r="Q6740" s="36">
        <f t="shared" si="553"/>
        <v>7.483843769777053E-2</v>
      </c>
    </row>
    <row r="6741" spans="1:17" x14ac:dyDescent="0.3">
      <c r="A6741" s="29">
        <v>2302041</v>
      </c>
      <c r="B6741" s="1">
        <v>137</v>
      </c>
      <c r="C6741" s="1" t="s">
        <v>30</v>
      </c>
      <c r="D6741" s="1" t="s">
        <v>53</v>
      </c>
      <c r="E6741" s="1" t="s">
        <v>54</v>
      </c>
      <c r="F6741" s="47">
        <v>714</v>
      </c>
      <c r="G6741" s="34">
        <v>1173.8800000000001</v>
      </c>
      <c r="H6741" s="1" t="s">
        <v>218</v>
      </c>
      <c r="I6741" s="34">
        <v>9.4581999999999999E-3</v>
      </c>
      <c r="J6741" s="34">
        <v>84.013319999999993</v>
      </c>
      <c r="K6741" s="35" t="str">
        <f t="shared" si="549"/>
        <v>Strabrechtse Heide &amp; Beuven_H4030</v>
      </c>
      <c r="L6741" s="36">
        <f>VLOOKUP(D6741,DATA!A:F,5,FALSE)</f>
        <v>1.0986712608830001E-2</v>
      </c>
      <c r="M6741" s="37">
        <f>VLOOKUP(D6741,DATA!A:F,6,FALSE)</f>
        <v>982</v>
      </c>
      <c r="N6741" s="36">
        <f t="shared" si="550"/>
        <v>89.169090423501316</v>
      </c>
      <c r="O6741" s="36">
        <f t="shared" si="551"/>
        <v>89.170093970802682</v>
      </c>
      <c r="P6741" s="36">
        <f t="shared" si="552"/>
        <v>1.0035473013658702E-3</v>
      </c>
      <c r="Q6741" s="36">
        <f t="shared" si="553"/>
        <v>8.4311340564787287E-4</v>
      </c>
    </row>
    <row r="6742" spans="1:17" x14ac:dyDescent="0.3">
      <c r="A6742" s="29">
        <v>2302045</v>
      </c>
      <c r="B6742" s="1">
        <v>137</v>
      </c>
      <c r="C6742" s="1" t="s">
        <v>30</v>
      </c>
      <c r="D6742" s="1" t="s">
        <v>53</v>
      </c>
      <c r="E6742" s="1" t="s">
        <v>54</v>
      </c>
      <c r="F6742" s="47">
        <v>714</v>
      </c>
      <c r="G6742" s="34">
        <v>994.32</v>
      </c>
      <c r="H6742" s="1" t="s">
        <v>218</v>
      </c>
      <c r="I6742" s="34">
        <v>7.9979000000000005E-3</v>
      </c>
      <c r="J6742" s="34">
        <v>174.66719000000001</v>
      </c>
      <c r="K6742" s="35" t="str">
        <f t="shared" si="549"/>
        <v>Strabrechtse Heide &amp; Beuven_H4030</v>
      </c>
      <c r="L6742" s="36">
        <f>VLOOKUP(D6742,DATA!A:F,5,FALSE)</f>
        <v>1.0986712608830001E-2</v>
      </c>
      <c r="M6742" s="37">
        <f>VLOOKUP(D6742,DATA!A:F,6,FALSE)</f>
        <v>982</v>
      </c>
      <c r="N6742" s="36">
        <f t="shared" si="550"/>
        <v>53.378750458488788</v>
      </c>
      <c r="O6742" s="36">
        <f t="shared" si="551"/>
        <v>53.38093718644334</v>
      </c>
      <c r="P6742" s="36">
        <f t="shared" si="552"/>
        <v>2.1867279545517704E-3</v>
      </c>
      <c r="Q6742" s="36">
        <f t="shared" si="553"/>
        <v>3.8194962711600544E-3</v>
      </c>
    </row>
    <row r="6743" spans="1:17" x14ac:dyDescent="0.3">
      <c r="A6743" s="30">
        <v>2302046</v>
      </c>
      <c r="B6743" s="14">
        <v>137</v>
      </c>
      <c r="C6743" s="14" t="s">
        <v>30</v>
      </c>
      <c r="D6743" s="14" t="s">
        <v>55</v>
      </c>
      <c r="E6743" s="14" t="s">
        <v>56</v>
      </c>
      <c r="F6743" s="48">
        <v>500</v>
      </c>
      <c r="G6743" s="38">
        <v>974.94</v>
      </c>
      <c r="H6743" s="14" t="s">
        <v>218</v>
      </c>
      <c r="I6743" s="38">
        <v>7.7009000000000001E-3</v>
      </c>
      <c r="J6743" s="38">
        <v>222.89976999999999</v>
      </c>
      <c r="K6743" s="39" t="str">
        <f t="shared" si="549"/>
        <v>Strabrechtse Heide &amp; Beuven_H3130</v>
      </c>
      <c r="L6743" s="40">
        <f>VLOOKUP(D6743,DATA!A:F,5,FALSE)</f>
        <v>0</v>
      </c>
      <c r="M6743" s="41">
        <f>VLOOKUP(D6743,DATA!A:F,6,FALSE)</f>
        <v>3.5</v>
      </c>
      <c r="N6743" s="40">
        <f t="shared" si="550"/>
        <v>50</v>
      </c>
      <c r="O6743" s="40">
        <f t="shared" si="551"/>
        <v>50</v>
      </c>
      <c r="P6743" s="40">
        <f>J6743/10000*I6743</f>
        <v>1.7165288387929999E-4</v>
      </c>
      <c r="Q6743" s="40">
        <f>IF(AND(H6743&lt;&gt;"below",I6743&gt;=0.005),M6743*P6743,0)</f>
        <v>6.0078509357754995E-4</v>
      </c>
    </row>
    <row r="6744" spans="1:17" x14ac:dyDescent="0.3">
      <c r="A6744" s="29">
        <v>2302046</v>
      </c>
      <c r="B6744" s="1">
        <v>137</v>
      </c>
      <c r="C6744" s="1" t="s">
        <v>30</v>
      </c>
      <c r="D6744" s="1" t="s">
        <v>57</v>
      </c>
      <c r="E6744" s="1" t="s">
        <v>58</v>
      </c>
      <c r="F6744" s="47">
        <v>714</v>
      </c>
      <c r="G6744" s="34">
        <v>974.94</v>
      </c>
      <c r="H6744" s="1" t="s">
        <v>218</v>
      </c>
      <c r="I6744" s="34">
        <v>7.7009000000000001E-3</v>
      </c>
      <c r="J6744" s="34">
        <v>1620.4268</v>
      </c>
      <c r="K6744" s="35" t="str">
        <f t="shared" si="549"/>
        <v>Strabrechtse Heide &amp; Beuven_H3160</v>
      </c>
      <c r="L6744" s="36">
        <f>VLOOKUP(D6744,DATA!A:F,5,FALSE)</f>
        <v>1.0986712608830001E-2</v>
      </c>
      <c r="M6744" s="37">
        <f>VLOOKUP(D6744,DATA!A:F,6,FALSE)</f>
        <v>982</v>
      </c>
      <c r="N6744" s="36">
        <f t="shared" si="550"/>
        <v>48.061816885930398</v>
      </c>
      <c r="O6744" s="36">
        <f t="shared" si="551"/>
        <v>48.063928900441709</v>
      </c>
      <c r="P6744" s="36">
        <f t="shared" si="552"/>
        <v>2.1120145113115996E-3</v>
      </c>
      <c r="Q6744" s="36">
        <f t="shared" si="553"/>
        <v>3.4223649161182187E-2</v>
      </c>
    </row>
    <row r="6745" spans="1:17" x14ac:dyDescent="0.3">
      <c r="A6745" s="29">
        <v>2302046</v>
      </c>
      <c r="B6745" s="1">
        <v>137</v>
      </c>
      <c r="C6745" s="1" t="s">
        <v>30</v>
      </c>
      <c r="D6745" s="1" t="s">
        <v>53</v>
      </c>
      <c r="E6745" s="1" t="s">
        <v>54</v>
      </c>
      <c r="F6745" s="47">
        <v>714</v>
      </c>
      <c r="G6745" s="34">
        <v>974.94</v>
      </c>
      <c r="H6745" s="1" t="s">
        <v>218</v>
      </c>
      <c r="I6745" s="34">
        <v>7.7009000000000001E-3</v>
      </c>
      <c r="J6745" s="34">
        <v>336.29678000000001</v>
      </c>
      <c r="K6745" s="35" t="str">
        <f t="shared" si="549"/>
        <v>Strabrechtse Heide &amp; Beuven_H4030</v>
      </c>
      <c r="L6745" s="36">
        <f>VLOOKUP(D6745,DATA!A:F,5,FALSE)</f>
        <v>1.0986712608830001E-2</v>
      </c>
      <c r="M6745" s="37">
        <f>VLOOKUP(D6745,DATA!A:F,6,FALSE)</f>
        <v>982</v>
      </c>
      <c r="N6745" s="36">
        <f t="shared" si="550"/>
        <v>48.061816885930398</v>
      </c>
      <c r="O6745" s="36">
        <f t="shared" si="551"/>
        <v>48.063928900441709</v>
      </c>
      <c r="P6745" s="36">
        <f t="shared" si="552"/>
        <v>2.1120145113115996E-3</v>
      </c>
      <c r="Q6745" s="36">
        <f t="shared" si="553"/>
        <v>7.1026367946736453E-3</v>
      </c>
    </row>
    <row r="6746" spans="1:17" x14ac:dyDescent="0.3">
      <c r="A6746" s="29">
        <v>2302049</v>
      </c>
      <c r="B6746" s="1">
        <v>137</v>
      </c>
      <c r="C6746" s="1" t="s">
        <v>30</v>
      </c>
      <c r="D6746" s="1" t="s">
        <v>53</v>
      </c>
      <c r="E6746" s="1" t="s">
        <v>54</v>
      </c>
      <c r="F6746" s="47">
        <v>714</v>
      </c>
      <c r="G6746" s="34">
        <v>932.77</v>
      </c>
      <c r="H6746" s="1" t="s">
        <v>218</v>
      </c>
      <c r="I6746" s="34">
        <v>7.3888000000000001E-3</v>
      </c>
      <c r="J6746" s="34">
        <v>5687.3329999999996</v>
      </c>
      <c r="K6746" s="35" t="str">
        <f t="shared" si="549"/>
        <v>Strabrechtse Heide &amp; Beuven_H4030</v>
      </c>
      <c r="L6746" s="36">
        <f>VLOOKUP(D6746,DATA!A:F,5,FALSE)</f>
        <v>1.0986712608830001E-2</v>
      </c>
      <c r="M6746" s="37">
        <f>VLOOKUP(D6746,DATA!A:F,6,FALSE)</f>
        <v>982</v>
      </c>
      <c r="N6746" s="36">
        <f t="shared" si="550"/>
        <v>36.79838580350696</v>
      </c>
      <c r="O6746" s="36">
        <f t="shared" si="551"/>
        <v>36.800273809065153</v>
      </c>
      <c r="P6746" s="36">
        <f t="shared" si="552"/>
        <v>1.8880055581931288E-3</v>
      </c>
      <c r="Q6746" s="36">
        <f t="shared" si="553"/>
        <v>0.10737716315295201</v>
      </c>
    </row>
    <row r="6747" spans="1:17" x14ac:dyDescent="0.3">
      <c r="A6747" s="29">
        <v>2302050</v>
      </c>
      <c r="B6747" s="1">
        <v>137</v>
      </c>
      <c r="C6747" s="1" t="s">
        <v>30</v>
      </c>
      <c r="D6747" s="1" t="s">
        <v>53</v>
      </c>
      <c r="E6747" s="1" t="s">
        <v>54</v>
      </c>
      <c r="F6747" s="47">
        <v>714</v>
      </c>
      <c r="G6747" s="34">
        <v>940.78</v>
      </c>
      <c r="H6747" s="1" t="s">
        <v>218</v>
      </c>
      <c r="I6747" s="34">
        <v>7.3869000000000001E-3</v>
      </c>
      <c r="J6747" s="34">
        <v>5977.6289999999999</v>
      </c>
      <c r="K6747" s="35" t="str">
        <f t="shared" si="549"/>
        <v>Strabrechtse Heide &amp; Beuven_H4030</v>
      </c>
      <c r="L6747" s="36">
        <f>VLOOKUP(D6747,DATA!A:F,5,FALSE)</f>
        <v>1.0986712608830001E-2</v>
      </c>
      <c r="M6747" s="37">
        <f>VLOOKUP(D6747,DATA!A:F,6,FALSE)</f>
        <v>982</v>
      </c>
      <c r="N6747" s="36">
        <f t="shared" si="550"/>
        <v>38.867806990181364</v>
      </c>
      <c r="O6747" s="36">
        <f t="shared" si="551"/>
        <v>38.869735375963096</v>
      </c>
      <c r="P6747" s="36">
        <f t="shared" si="552"/>
        <v>1.9283857817313788E-3</v>
      </c>
      <c r="Q6747" s="36">
        <f t="shared" si="553"/>
        <v>0.11527174772065159</v>
      </c>
    </row>
    <row r="6748" spans="1:17" x14ac:dyDescent="0.3">
      <c r="A6748" s="29">
        <v>2302051</v>
      </c>
      <c r="B6748" s="1">
        <v>137</v>
      </c>
      <c r="C6748" s="1" t="s">
        <v>30</v>
      </c>
      <c r="D6748" s="1" t="s">
        <v>57</v>
      </c>
      <c r="E6748" s="1" t="s">
        <v>58</v>
      </c>
      <c r="F6748" s="47">
        <v>714</v>
      </c>
      <c r="G6748" s="34">
        <v>1036.6300000000001</v>
      </c>
      <c r="H6748" s="1" t="s">
        <v>218</v>
      </c>
      <c r="I6748" s="34">
        <v>7.7517000000000003E-3</v>
      </c>
      <c r="J6748" s="34">
        <v>3283.2494999999999</v>
      </c>
      <c r="K6748" s="35" t="str">
        <f t="shared" si="549"/>
        <v>Strabrechtse Heide &amp; Beuven_H3160</v>
      </c>
      <c r="L6748" s="36">
        <f>VLOOKUP(D6748,DATA!A:F,5,FALSE)</f>
        <v>1.0986712608830001E-2</v>
      </c>
      <c r="M6748" s="37">
        <f>VLOOKUP(D6748,DATA!A:F,6,FALSE)</f>
        <v>982</v>
      </c>
      <c r="N6748" s="36">
        <f t="shared" si="550"/>
        <v>64.570300194760136</v>
      </c>
      <c r="O6748" s="36">
        <f t="shared" si="551"/>
        <v>64.572248511714278</v>
      </c>
      <c r="P6748" s="36">
        <f t="shared" si="552"/>
        <v>1.9483169541416601E-3</v>
      </c>
      <c r="Q6748" s="36">
        <f t="shared" si="553"/>
        <v>6.3968106655271278E-2</v>
      </c>
    </row>
    <row r="6749" spans="1:17" x14ac:dyDescent="0.3">
      <c r="A6749" s="30">
        <v>2302052</v>
      </c>
      <c r="B6749" s="14">
        <v>137</v>
      </c>
      <c r="C6749" s="14" t="s">
        <v>30</v>
      </c>
      <c r="D6749" s="14" t="s">
        <v>55</v>
      </c>
      <c r="E6749" s="14" t="s">
        <v>56</v>
      </c>
      <c r="F6749" s="48">
        <v>500</v>
      </c>
      <c r="G6749" s="38">
        <v>987.54</v>
      </c>
      <c r="H6749" s="14" t="s">
        <v>218</v>
      </c>
      <c r="I6749" s="38">
        <v>7.2332000000000004E-3</v>
      </c>
      <c r="J6749" s="38">
        <v>123.37891999999999</v>
      </c>
      <c r="K6749" s="39" t="str">
        <f t="shared" si="549"/>
        <v>Strabrechtse Heide &amp; Beuven_H3130</v>
      </c>
      <c r="L6749" s="40">
        <f>VLOOKUP(D6749,DATA!A:F,5,FALSE)</f>
        <v>0</v>
      </c>
      <c r="M6749" s="41">
        <f>VLOOKUP(D6749,DATA!A:F,6,FALSE)</f>
        <v>3.5</v>
      </c>
      <c r="N6749" s="40">
        <f t="shared" si="550"/>
        <v>50</v>
      </c>
      <c r="O6749" s="40">
        <f t="shared" si="551"/>
        <v>50</v>
      </c>
      <c r="P6749" s="40">
        <f>J6749/10000*I6749</f>
        <v>8.9242440414400001E-5</v>
      </c>
      <c r="Q6749" s="40">
        <f>IF(AND(H6749&lt;&gt;"below",I6749&gt;=0.005),M6749*P6749,0)</f>
        <v>3.1234854145039998E-4</v>
      </c>
    </row>
    <row r="6750" spans="1:17" x14ac:dyDescent="0.3">
      <c r="A6750" s="29">
        <v>2302052</v>
      </c>
      <c r="B6750" s="1">
        <v>137</v>
      </c>
      <c r="C6750" s="1" t="s">
        <v>30</v>
      </c>
      <c r="D6750" s="1" t="s">
        <v>57</v>
      </c>
      <c r="E6750" s="1" t="s">
        <v>58</v>
      </c>
      <c r="F6750" s="47">
        <v>714</v>
      </c>
      <c r="G6750" s="34">
        <v>987.54</v>
      </c>
      <c r="H6750" s="1" t="s">
        <v>218</v>
      </c>
      <c r="I6750" s="34">
        <v>7.2332000000000004E-3</v>
      </c>
      <c r="J6750" s="34">
        <v>6176.4165583757904</v>
      </c>
      <c r="K6750" s="35" t="str">
        <f t="shared" si="549"/>
        <v>Strabrechtse Heide &amp; Beuven_H3160</v>
      </c>
      <c r="L6750" s="36">
        <f>VLOOKUP(D6750,DATA!A:F,5,FALSE)</f>
        <v>1.0986712608830001E-2</v>
      </c>
      <c r="M6750" s="37">
        <f>VLOOKUP(D6750,DATA!A:F,6,FALSE)</f>
        <v>982</v>
      </c>
      <c r="N6750" s="36">
        <f t="shared" si="550"/>
        <v>51.521190093729636</v>
      </c>
      <c r="O6750" s="36">
        <f t="shared" si="551"/>
        <v>51.523174979640082</v>
      </c>
      <c r="P6750" s="36">
        <f t="shared" si="552"/>
        <v>1.9848859104456551E-3</v>
      </c>
      <c r="Q6750" s="36">
        <f t="shared" si="553"/>
        <v>0.1225948220376335</v>
      </c>
    </row>
    <row r="6751" spans="1:17" x14ac:dyDescent="0.3">
      <c r="A6751" s="29">
        <v>2302053</v>
      </c>
      <c r="B6751" s="1">
        <v>137</v>
      </c>
      <c r="C6751" s="1" t="s">
        <v>30</v>
      </c>
      <c r="D6751" s="1" t="s">
        <v>53</v>
      </c>
      <c r="E6751" s="1" t="s">
        <v>54</v>
      </c>
      <c r="F6751" s="47">
        <v>714</v>
      </c>
      <c r="G6751" s="34">
        <v>1009.78</v>
      </c>
      <c r="H6751" s="1" t="s">
        <v>218</v>
      </c>
      <c r="I6751" s="34">
        <v>7.5151999999999997E-3</v>
      </c>
      <c r="J6751" s="34">
        <v>4512.9975999999997</v>
      </c>
      <c r="K6751" s="35" t="str">
        <f t="shared" si="549"/>
        <v>Strabrechtse Heide &amp; Beuven_H4030</v>
      </c>
      <c r="L6751" s="36">
        <f>VLOOKUP(D6751,DATA!A:F,5,FALSE)</f>
        <v>1.0986712608830001E-2</v>
      </c>
      <c r="M6751" s="37">
        <f>VLOOKUP(D6751,DATA!A:F,6,FALSE)</f>
        <v>982</v>
      </c>
      <c r="N6751" s="36">
        <f t="shared" si="550"/>
        <v>57.571586200229241</v>
      </c>
      <c r="O6751" s="36">
        <f t="shared" si="551"/>
        <v>57.573603036220668</v>
      </c>
      <c r="P6751" s="36">
        <f t="shared" si="552"/>
        <v>2.0168359914265466E-3</v>
      </c>
      <c r="Q6751" s="36">
        <f t="shared" si="553"/>
        <v>9.1019759889016255E-2</v>
      </c>
    </row>
    <row r="6752" spans="1:17" x14ac:dyDescent="0.3">
      <c r="A6752" s="29">
        <v>2302056</v>
      </c>
      <c r="B6752" s="1">
        <v>137</v>
      </c>
      <c r="C6752" s="1" t="s">
        <v>30</v>
      </c>
      <c r="D6752" s="1" t="s">
        <v>53</v>
      </c>
      <c r="E6752" s="1" t="s">
        <v>54</v>
      </c>
      <c r="F6752" s="47">
        <v>714</v>
      </c>
      <c r="G6752" s="34">
        <v>1106.0899999999999</v>
      </c>
      <c r="H6752" s="1" t="s">
        <v>218</v>
      </c>
      <c r="I6752" s="34">
        <v>7.7837999999999996E-3</v>
      </c>
      <c r="J6752" s="34">
        <v>2226.3933000000002</v>
      </c>
      <c r="K6752" s="35" t="str">
        <f t="shared" si="549"/>
        <v>Strabrechtse Heide &amp; Beuven_H4030</v>
      </c>
      <c r="L6752" s="36">
        <f>VLOOKUP(D6752,DATA!A:F,5,FALSE)</f>
        <v>1.0986712608830001E-2</v>
      </c>
      <c r="M6752" s="37">
        <f>VLOOKUP(D6752,DATA!A:F,6,FALSE)</f>
        <v>982</v>
      </c>
      <c r="N6752" s="36">
        <f t="shared" si="550"/>
        <v>79.630218841375367</v>
      </c>
      <c r="O6752" s="36">
        <f t="shared" si="551"/>
        <v>79.631605957117429</v>
      </c>
      <c r="P6752" s="36">
        <f t="shared" si="552"/>
        <v>1.3871157420624058E-3</v>
      </c>
      <c r="Q6752" s="36">
        <f t="shared" si="553"/>
        <v>3.0882651944522686E-2</v>
      </c>
    </row>
    <row r="6753" spans="1:17" x14ac:dyDescent="0.3">
      <c r="A6753" s="29">
        <v>2302057</v>
      </c>
      <c r="B6753" s="1">
        <v>137</v>
      </c>
      <c r="C6753" s="1" t="s">
        <v>30</v>
      </c>
      <c r="D6753" s="1" t="s">
        <v>53</v>
      </c>
      <c r="E6753" s="1" t="s">
        <v>54</v>
      </c>
      <c r="F6753" s="47">
        <v>714</v>
      </c>
      <c r="G6753" s="34">
        <v>947.08</v>
      </c>
      <c r="H6753" s="1" t="s">
        <v>218</v>
      </c>
      <c r="I6753" s="34">
        <v>6.8960000000000002E-3</v>
      </c>
      <c r="J6753" s="34">
        <v>4519.1499999999996</v>
      </c>
      <c r="K6753" s="35" t="str">
        <f t="shared" si="549"/>
        <v>Strabrechtse Heide &amp; Beuven_H4030</v>
      </c>
      <c r="L6753" s="36">
        <f>VLOOKUP(D6753,DATA!A:F,5,FALSE)</f>
        <v>1.0986712608830001E-2</v>
      </c>
      <c r="M6753" s="37">
        <f>VLOOKUP(D6753,DATA!A:F,6,FALSE)</f>
        <v>982</v>
      </c>
      <c r="N6753" s="36">
        <f t="shared" si="550"/>
        <v>40.524541678992456</v>
      </c>
      <c r="O6753" s="36">
        <f t="shared" si="551"/>
        <v>40.526367776837667</v>
      </c>
      <c r="P6753" s="36">
        <f t="shared" si="552"/>
        <v>1.8260978452104837E-3</v>
      </c>
      <c r="Q6753" s="36">
        <f t="shared" si="553"/>
        <v>8.2524100771829562E-2</v>
      </c>
    </row>
    <row r="6754" spans="1:17" x14ac:dyDescent="0.3">
      <c r="A6754" s="29">
        <v>2302058</v>
      </c>
      <c r="B6754" s="1">
        <v>137</v>
      </c>
      <c r="C6754" s="1" t="s">
        <v>30</v>
      </c>
      <c r="D6754" s="1" t="s">
        <v>41</v>
      </c>
      <c r="E6754" s="1" t="s">
        <v>42</v>
      </c>
      <c r="F6754" s="47">
        <v>1071</v>
      </c>
      <c r="G6754" s="34">
        <v>1299.77</v>
      </c>
      <c r="H6754" s="1" t="s">
        <v>218</v>
      </c>
      <c r="I6754" s="34">
        <v>8.4366000000000007E-3</v>
      </c>
      <c r="J6754" s="34">
        <v>138.50866500000001</v>
      </c>
      <c r="K6754" s="35" t="str">
        <f t="shared" si="549"/>
        <v>Strabrechtse Heide &amp; Beuven_H4010A</v>
      </c>
      <c r="L6754" s="36">
        <f>VLOOKUP(D6754,DATA!A:F,5,FALSE)</f>
        <v>1.3726988247862192E-2</v>
      </c>
      <c r="M6754" s="37">
        <f>VLOOKUP(D6754,DATA!A:F,6,FALSE)</f>
        <v>1285.5</v>
      </c>
      <c r="N6754" s="36">
        <f t="shared" si="550"/>
        <v>54.881504180957812</v>
      </c>
      <c r="O6754" s="36">
        <f t="shared" si="551"/>
        <v>54.884371796220861</v>
      </c>
      <c r="P6754" s="36">
        <f t="shared" si="552"/>
        <v>2.8676152630495721E-3</v>
      </c>
      <c r="Q6754" s="36">
        <f t="shared" si="553"/>
        <v>3.9718956181862006E-3</v>
      </c>
    </row>
    <row r="6755" spans="1:17" x14ac:dyDescent="0.3">
      <c r="A6755" s="29">
        <v>2302058</v>
      </c>
      <c r="B6755" s="1">
        <v>137</v>
      </c>
      <c r="C6755" s="1" t="s">
        <v>30</v>
      </c>
      <c r="D6755" s="1" t="s">
        <v>53</v>
      </c>
      <c r="E6755" s="1" t="s">
        <v>54</v>
      </c>
      <c r="F6755" s="47">
        <v>714</v>
      </c>
      <c r="G6755" s="34">
        <v>1299.77</v>
      </c>
      <c r="H6755" s="1" t="s">
        <v>218</v>
      </c>
      <c r="I6755" s="34">
        <v>8.4366000000000007E-3</v>
      </c>
      <c r="J6755" s="34">
        <v>325.61514</v>
      </c>
      <c r="K6755" s="35" t="str">
        <f t="shared" si="549"/>
        <v>Strabrechtse Heide &amp; Beuven_H4030</v>
      </c>
      <c r="L6755" s="36">
        <f>VLOOKUP(D6755,DATA!A:F,5,FALSE)</f>
        <v>1.0986712608830001E-2</v>
      </c>
      <c r="M6755" s="37">
        <f>VLOOKUP(D6755,DATA!A:F,6,FALSE)</f>
        <v>982</v>
      </c>
      <c r="N6755" s="36">
        <f t="shared" si="550"/>
        <v>97.043771032137116</v>
      </c>
      <c r="O6755" s="36">
        <f t="shared" si="551"/>
        <v>97.044036934390888</v>
      </c>
      <c r="P6755" s="36">
        <f t="shared" si="552"/>
        <v>2.6590225377276511E-4</v>
      </c>
      <c r="Q6755" s="36">
        <f t="shared" si="553"/>
        <v>8.6581799588534441E-4</v>
      </c>
    </row>
    <row r="6756" spans="1:17" x14ac:dyDescent="0.3">
      <c r="A6756" s="30">
        <v>2302059</v>
      </c>
      <c r="B6756" s="14">
        <v>137</v>
      </c>
      <c r="C6756" s="14" t="s">
        <v>30</v>
      </c>
      <c r="D6756" s="14" t="s">
        <v>55</v>
      </c>
      <c r="E6756" s="14" t="s">
        <v>56</v>
      </c>
      <c r="F6756" s="48">
        <v>500</v>
      </c>
      <c r="G6756" s="38">
        <v>1242.8499999999999</v>
      </c>
      <c r="H6756" s="14" t="s">
        <v>218</v>
      </c>
      <c r="I6756" s="38">
        <v>8.0041999999999995E-3</v>
      </c>
      <c r="J6756" s="38">
        <v>136.06477000000001</v>
      </c>
      <c r="K6756" s="39" t="str">
        <f t="shared" si="549"/>
        <v>Strabrechtse Heide &amp; Beuven_H3130</v>
      </c>
      <c r="L6756" s="40">
        <f>VLOOKUP(D6756,DATA!A:F,5,FALSE)</f>
        <v>0</v>
      </c>
      <c r="M6756" s="41">
        <f>VLOOKUP(D6756,DATA!A:F,6,FALSE)</f>
        <v>3.5</v>
      </c>
      <c r="N6756" s="40">
        <f t="shared" si="550"/>
        <v>50</v>
      </c>
      <c r="O6756" s="40">
        <f t="shared" si="551"/>
        <v>50</v>
      </c>
      <c r="P6756" s="40">
        <f>J6756/10000*I6756</f>
        <v>1.089089632034E-4</v>
      </c>
      <c r="Q6756" s="40">
        <f>IF(AND(H6756&lt;&gt;"below",I6756&gt;=0.005),M6756*P6756,0)</f>
        <v>3.811813712119E-4</v>
      </c>
    </row>
    <row r="6757" spans="1:17" x14ac:dyDescent="0.3">
      <c r="A6757" s="29">
        <v>2302059</v>
      </c>
      <c r="B6757" s="1">
        <v>137</v>
      </c>
      <c r="C6757" s="1" t="s">
        <v>30</v>
      </c>
      <c r="D6757" s="1" t="s">
        <v>57</v>
      </c>
      <c r="E6757" s="1" t="s">
        <v>58</v>
      </c>
      <c r="F6757" s="47">
        <v>714</v>
      </c>
      <c r="G6757" s="34">
        <v>1242.8499999999999</v>
      </c>
      <c r="H6757" s="1" t="s">
        <v>218</v>
      </c>
      <c r="I6757" s="34">
        <v>8.0041999999999995E-3</v>
      </c>
      <c r="J6757" s="34">
        <v>344.03856999999999</v>
      </c>
      <c r="K6757" s="35" t="str">
        <f t="shared" si="549"/>
        <v>Strabrechtse Heide &amp; Beuven_H3160</v>
      </c>
      <c r="L6757" s="36">
        <f>VLOOKUP(D6757,DATA!A:F,5,FALSE)</f>
        <v>1.0986712608830001E-2</v>
      </c>
      <c r="M6757" s="37">
        <f>VLOOKUP(D6757,DATA!A:F,6,FALSE)</f>
        <v>982</v>
      </c>
      <c r="N6757" s="36">
        <f t="shared" si="550"/>
        <v>94.613396213588288</v>
      </c>
      <c r="O6757" s="36">
        <f t="shared" si="551"/>
        <v>94.613844376921577</v>
      </c>
      <c r="P6757" s="36">
        <f t="shared" si="552"/>
        <v>4.4816333328867586E-4</v>
      </c>
      <c r="Q6757" s="36">
        <f t="shared" si="553"/>
        <v>1.5418547231106944E-3</v>
      </c>
    </row>
    <row r="6758" spans="1:17" x14ac:dyDescent="0.3">
      <c r="A6758" s="29">
        <v>2303568</v>
      </c>
      <c r="B6758" s="1">
        <v>137</v>
      </c>
      <c r="C6758" s="1" t="s">
        <v>30</v>
      </c>
      <c r="D6758" s="1" t="s">
        <v>53</v>
      </c>
      <c r="E6758" s="1" t="s">
        <v>54</v>
      </c>
      <c r="F6758" s="47">
        <v>714</v>
      </c>
      <c r="G6758" s="34">
        <v>1194.02</v>
      </c>
      <c r="H6758" s="1" t="s">
        <v>218</v>
      </c>
      <c r="I6758" s="34">
        <v>9.8461999999999994E-3</v>
      </c>
      <c r="J6758" s="34">
        <v>10000</v>
      </c>
      <c r="K6758" s="35" t="str">
        <f t="shared" si="549"/>
        <v>Strabrechtse Heide &amp; Beuven_H4030</v>
      </c>
      <c r="L6758" s="36">
        <f>VLOOKUP(D6758,DATA!A:F,5,FALSE)</f>
        <v>1.0986712608830001E-2</v>
      </c>
      <c r="M6758" s="37">
        <f>VLOOKUP(D6758,DATA!A:F,6,FALSE)</f>
        <v>982</v>
      </c>
      <c r="N6758" s="36">
        <f t="shared" si="550"/>
        <v>91.128306782100594</v>
      </c>
      <c r="O6758" s="36">
        <f t="shared" si="551"/>
        <v>91.129181316529312</v>
      </c>
      <c r="P6758" s="36">
        <f t="shared" si="552"/>
        <v>8.7453442871776588E-4</v>
      </c>
      <c r="Q6758" s="36">
        <f t="shared" si="553"/>
        <v>8.7453442871776588E-2</v>
      </c>
    </row>
    <row r="6759" spans="1:17" x14ac:dyDescent="0.3">
      <c r="A6759" s="29">
        <v>2303569</v>
      </c>
      <c r="B6759" s="1">
        <v>137</v>
      </c>
      <c r="C6759" s="1" t="s">
        <v>30</v>
      </c>
      <c r="D6759" s="1" t="s">
        <v>53</v>
      </c>
      <c r="E6759" s="1" t="s">
        <v>54</v>
      </c>
      <c r="F6759" s="47">
        <v>714</v>
      </c>
      <c r="G6759" s="34">
        <v>963.35</v>
      </c>
      <c r="H6759" s="1" t="s">
        <v>218</v>
      </c>
      <c r="I6759" s="34">
        <v>8.2541000000000003E-3</v>
      </c>
      <c r="J6759" s="34">
        <v>8749.491</v>
      </c>
      <c r="K6759" s="35" t="str">
        <f t="shared" si="549"/>
        <v>Strabrechtse Heide &amp; Beuven_H4030</v>
      </c>
      <c r="L6759" s="36">
        <f>VLOOKUP(D6759,DATA!A:F,5,FALSE)</f>
        <v>1.0986712608830001E-2</v>
      </c>
      <c r="M6759" s="37">
        <f>VLOOKUP(D6759,DATA!A:F,6,FALSE)</f>
        <v>982</v>
      </c>
      <c r="N6759" s="36">
        <f t="shared" si="550"/>
        <v>44.895292815991169</v>
      </c>
      <c r="O6759" s="36">
        <f t="shared" si="551"/>
        <v>44.897536331148942</v>
      </c>
      <c r="P6759" s="36">
        <f t="shared" si="552"/>
        <v>2.2435151577724355E-3</v>
      </c>
      <c r="Q6759" s="36">
        <f t="shared" si="553"/>
        <v>0.19629615681293505</v>
      </c>
    </row>
    <row r="6760" spans="1:17" x14ac:dyDescent="0.3">
      <c r="A6760" s="29">
        <v>2303570</v>
      </c>
      <c r="B6760" s="1">
        <v>137</v>
      </c>
      <c r="C6760" s="1" t="s">
        <v>30</v>
      </c>
      <c r="D6760" s="1" t="s">
        <v>53</v>
      </c>
      <c r="E6760" s="1" t="s">
        <v>54</v>
      </c>
      <c r="F6760" s="47">
        <v>714</v>
      </c>
      <c r="G6760" s="34">
        <v>1042.17</v>
      </c>
      <c r="H6760" s="1" t="s">
        <v>218</v>
      </c>
      <c r="I6760" s="34">
        <v>8.711E-3</v>
      </c>
      <c r="J6760" s="34">
        <v>7675.0986000000003</v>
      </c>
      <c r="K6760" s="35" t="str">
        <f t="shared" si="549"/>
        <v>Strabrechtse Heide &amp; Beuven_H4030</v>
      </c>
      <c r="L6760" s="36">
        <f>VLOOKUP(D6760,DATA!A:F,5,FALSE)</f>
        <v>1.0986712608830001E-2</v>
      </c>
      <c r="M6760" s="37">
        <f>VLOOKUP(D6760,DATA!A:F,6,FALSE)</f>
        <v>982</v>
      </c>
      <c r="N6760" s="36">
        <f t="shared" si="550"/>
        <v>65.950081989086073</v>
      </c>
      <c r="O6760" s="36">
        <f t="shared" si="551"/>
        <v>65.952231108555608</v>
      </c>
      <c r="P6760" s="36">
        <f t="shared" si="552"/>
        <v>2.1491194695357763E-3</v>
      </c>
      <c r="Q6760" s="36">
        <f t="shared" si="553"/>
        <v>0.1649470383186678</v>
      </c>
    </row>
    <row r="6761" spans="1:17" x14ac:dyDescent="0.3">
      <c r="A6761" s="29">
        <v>2303573</v>
      </c>
      <c r="B6761" s="1">
        <v>137</v>
      </c>
      <c r="C6761" s="1" t="s">
        <v>30</v>
      </c>
      <c r="D6761" s="1" t="s">
        <v>41</v>
      </c>
      <c r="E6761" s="1" t="s">
        <v>42</v>
      </c>
      <c r="F6761" s="47">
        <v>1071</v>
      </c>
      <c r="G6761" s="34">
        <v>1291.23</v>
      </c>
      <c r="H6761" s="1" t="s">
        <v>218</v>
      </c>
      <c r="I6761" s="34">
        <v>9.8785000000000001E-3</v>
      </c>
      <c r="J6761" s="34">
        <v>185.17984000000001</v>
      </c>
      <c r="K6761" s="35" t="str">
        <f t="shared" si="549"/>
        <v>Strabrechtse Heide &amp; Beuven_H4010A</v>
      </c>
      <c r="L6761" s="36">
        <f>VLOOKUP(D6761,DATA!A:F,5,FALSE)</f>
        <v>1.3726988247862192E-2</v>
      </c>
      <c r="M6761" s="37">
        <f>VLOOKUP(D6761,DATA!A:F,6,FALSE)</f>
        <v>1285.5</v>
      </c>
      <c r="N6761" s="36">
        <f t="shared" si="550"/>
        <v>51.965377902357311</v>
      </c>
      <c r="O6761" s="36">
        <f t="shared" si="551"/>
        <v>51.968762706751988</v>
      </c>
      <c r="P6761" s="36">
        <f t="shared" si="552"/>
        <v>3.3848043946775874E-3</v>
      </c>
      <c r="Q6761" s="36">
        <f t="shared" si="553"/>
        <v>6.2679753623769256E-3</v>
      </c>
    </row>
    <row r="6762" spans="1:17" x14ac:dyDescent="0.3">
      <c r="A6762" s="29">
        <v>2303574</v>
      </c>
      <c r="B6762" s="1">
        <v>137</v>
      </c>
      <c r="C6762" s="1" t="s">
        <v>30</v>
      </c>
      <c r="D6762" s="1" t="s">
        <v>41</v>
      </c>
      <c r="E6762" s="1" t="s">
        <v>42</v>
      </c>
      <c r="F6762" s="47">
        <v>1071</v>
      </c>
      <c r="G6762" s="34">
        <v>1141.43</v>
      </c>
      <c r="H6762" s="1" t="s">
        <v>218</v>
      </c>
      <c r="I6762" s="34">
        <v>8.9584999999999994E-3</v>
      </c>
      <c r="J6762" s="34">
        <v>925.68592537962002</v>
      </c>
      <c r="K6762" s="35" t="str">
        <f t="shared" si="549"/>
        <v>Strabrechtse Heide &amp; Beuven_H4010A</v>
      </c>
      <c r="L6762" s="36">
        <f>VLOOKUP(D6762,DATA!A:F,5,FALSE)</f>
        <v>1.3726988247862192E-2</v>
      </c>
      <c r="M6762" s="37">
        <f>VLOOKUP(D6762,DATA!A:F,6,FALSE)</f>
        <v>1285.5</v>
      </c>
      <c r="N6762" s="36">
        <f t="shared" si="550"/>
        <v>12.156987160986365</v>
      </c>
      <c r="O6762" s="36">
        <f t="shared" si="551"/>
        <v>12.158300461007684</v>
      </c>
      <c r="P6762" s="36">
        <f t="shared" si="552"/>
        <v>1.3133000213194634E-3</v>
      </c>
      <c r="Q6762" s="36">
        <f t="shared" si="553"/>
        <v>1.2157033455361822E-2</v>
      </c>
    </row>
    <row r="6763" spans="1:17" x14ac:dyDescent="0.3">
      <c r="A6763" s="29">
        <v>2303574</v>
      </c>
      <c r="B6763" s="1">
        <v>137</v>
      </c>
      <c r="C6763" s="1" t="s">
        <v>30</v>
      </c>
      <c r="D6763" s="1" t="s">
        <v>53</v>
      </c>
      <c r="E6763" s="1" t="s">
        <v>54</v>
      </c>
      <c r="F6763" s="47">
        <v>714</v>
      </c>
      <c r="G6763" s="34">
        <v>1141.43</v>
      </c>
      <c r="H6763" s="1" t="s">
        <v>218</v>
      </c>
      <c r="I6763" s="34">
        <v>8.9584999999999994E-3</v>
      </c>
      <c r="J6763" s="34">
        <v>2192.4517000000001</v>
      </c>
      <c r="K6763" s="35" t="str">
        <f t="shared" si="549"/>
        <v>Strabrechtse Heide &amp; Beuven_H4030</v>
      </c>
      <c r="L6763" s="36">
        <f>VLOOKUP(D6763,DATA!A:F,5,FALSE)</f>
        <v>1.0986712608830001E-2</v>
      </c>
      <c r="M6763" s="37">
        <f>VLOOKUP(D6763,DATA!A:F,6,FALSE)</f>
        <v>982</v>
      </c>
      <c r="N6763" s="36">
        <f t="shared" si="550"/>
        <v>85.215595544748894</v>
      </c>
      <c r="O6763" s="36">
        <f t="shared" si="551"/>
        <v>85.216835514034784</v>
      </c>
      <c r="P6763" s="36">
        <f t="shared" si="552"/>
        <v>1.2399692858906519E-3</v>
      </c>
      <c r="Q6763" s="36">
        <f t="shared" si="553"/>
        <v>2.7185727687987458E-2</v>
      </c>
    </row>
    <row r="6764" spans="1:17" x14ac:dyDescent="0.3">
      <c r="A6764" s="29">
        <v>2303574</v>
      </c>
      <c r="B6764" s="1">
        <v>137</v>
      </c>
      <c r="C6764" s="1" t="s">
        <v>30</v>
      </c>
      <c r="D6764" s="1" t="s">
        <v>43</v>
      </c>
      <c r="E6764" s="1" t="s">
        <v>44</v>
      </c>
      <c r="F6764" s="47">
        <v>1071</v>
      </c>
      <c r="G6764" s="34">
        <v>1141.43</v>
      </c>
      <c r="H6764" s="1" t="s">
        <v>218</v>
      </c>
      <c r="I6764" s="34">
        <v>8.9584999999999994E-3</v>
      </c>
      <c r="J6764" s="34">
        <v>608.10929999999996</v>
      </c>
      <c r="K6764" s="35" t="str">
        <f t="shared" si="549"/>
        <v>Strabrechtse Heide &amp; Beuven_H7150</v>
      </c>
      <c r="L6764" s="36">
        <f>VLOOKUP(D6764,DATA!A:F,5,FALSE)</f>
        <v>1.3726988247862192E-2</v>
      </c>
      <c r="M6764" s="37">
        <f>VLOOKUP(D6764,DATA!A:F,6,FALSE)</f>
        <v>1285.5</v>
      </c>
      <c r="N6764" s="36">
        <f t="shared" si="550"/>
        <v>12.156987160986365</v>
      </c>
      <c r="O6764" s="36">
        <f t="shared" si="551"/>
        <v>12.158300461007684</v>
      </c>
      <c r="P6764" s="36">
        <f t="shared" si="552"/>
        <v>1.3133000213194634E-3</v>
      </c>
      <c r="Q6764" s="36">
        <f t="shared" si="553"/>
        <v>7.9862995665456391E-3</v>
      </c>
    </row>
    <row r="6765" spans="1:17" x14ac:dyDescent="0.3">
      <c r="A6765" s="30">
        <v>2303575</v>
      </c>
      <c r="B6765" s="14">
        <v>137</v>
      </c>
      <c r="C6765" s="14" t="s">
        <v>30</v>
      </c>
      <c r="D6765" s="14" t="s">
        <v>55</v>
      </c>
      <c r="E6765" s="14" t="s">
        <v>56</v>
      </c>
      <c r="F6765" s="48">
        <v>500</v>
      </c>
      <c r="G6765" s="38">
        <v>918.86</v>
      </c>
      <c r="H6765" s="14" t="s">
        <v>218</v>
      </c>
      <c r="I6765" s="38">
        <v>7.3965999999999997E-3</v>
      </c>
      <c r="J6765" s="38">
        <v>416.80489999999998</v>
      </c>
      <c r="K6765" s="39" t="str">
        <f t="shared" si="549"/>
        <v>Strabrechtse Heide &amp; Beuven_H3130</v>
      </c>
      <c r="L6765" s="40">
        <f>VLOOKUP(D6765,DATA!A:F,5,FALSE)</f>
        <v>0</v>
      </c>
      <c r="M6765" s="41">
        <f>VLOOKUP(D6765,DATA!A:F,6,FALSE)</f>
        <v>3.5</v>
      </c>
      <c r="N6765" s="40">
        <f t="shared" si="550"/>
        <v>50</v>
      </c>
      <c r="O6765" s="40">
        <f t="shared" si="551"/>
        <v>50</v>
      </c>
      <c r="P6765" s="40">
        <f>J6765/10000*I6765</f>
        <v>3.0829391233399997E-4</v>
      </c>
      <c r="Q6765" s="40">
        <f>IF(AND(H6765&lt;&gt;"below",I6765&gt;=0.005),M6765*P6765,0)</f>
        <v>1.079028693169E-3</v>
      </c>
    </row>
    <row r="6766" spans="1:17" x14ac:dyDescent="0.3">
      <c r="A6766" s="29">
        <v>2303575</v>
      </c>
      <c r="B6766" s="1">
        <v>137</v>
      </c>
      <c r="C6766" s="1" t="s">
        <v>30</v>
      </c>
      <c r="D6766" s="1" t="s">
        <v>57</v>
      </c>
      <c r="E6766" s="1" t="s">
        <v>58</v>
      </c>
      <c r="F6766" s="47">
        <v>714</v>
      </c>
      <c r="G6766" s="34">
        <v>918.86</v>
      </c>
      <c r="H6766" s="1" t="s">
        <v>218</v>
      </c>
      <c r="I6766" s="34">
        <v>7.3965999999999997E-3</v>
      </c>
      <c r="J6766" s="34">
        <v>3134.7611999999999</v>
      </c>
      <c r="K6766" s="35" t="str">
        <f t="shared" si="549"/>
        <v>Strabrechtse Heide &amp; Beuven_H3160</v>
      </c>
      <c r="L6766" s="36">
        <f>VLOOKUP(D6766,DATA!A:F,5,FALSE)</f>
        <v>1.0986712608830001E-2</v>
      </c>
      <c r="M6766" s="37">
        <f>VLOOKUP(D6766,DATA!A:F,6,FALSE)</f>
        <v>982</v>
      </c>
      <c r="N6766" s="36">
        <f t="shared" si="550"/>
        <v>33.321026612744085</v>
      </c>
      <c r="O6766" s="36">
        <f t="shared" si="551"/>
        <v>33.322832177471028</v>
      </c>
      <c r="P6766" s="36">
        <f t="shared" si="552"/>
        <v>1.8055647269434871E-3</v>
      </c>
      <c r="Q6766" s="36">
        <f t="shared" si="553"/>
        <v>5.6600142501110381E-2</v>
      </c>
    </row>
    <row r="6767" spans="1:17" x14ac:dyDescent="0.3">
      <c r="A6767" s="29">
        <v>2303575</v>
      </c>
      <c r="B6767" s="1">
        <v>137</v>
      </c>
      <c r="C6767" s="1" t="s">
        <v>30</v>
      </c>
      <c r="D6767" s="1" t="s">
        <v>53</v>
      </c>
      <c r="E6767" s="1" t="s">
        <v>54</v>
      </c>
      <c r="F6767" s="47">
        <v>714</v>
      </c>
      <c r="G6767" s="34">
        <v>918.86</v>
      </c>
      <c r="H6767" s="1" t="s">
        <v>218</v>
      </c>
      <c r="I6767" s="34">
        <v>7.3965999999999997E-3</v>
      </c>
      <c r="J6767" s="34">
        <v>2250.2979</v>
      </c>
      <c r="K6767" s="35" t="str">
        <f t="shared" si="549"/>
        <v>Strabrechtse Heide &amp; Beuven_H4030</v>
      </c>
      <c r="L6767" s="36">
        <f>VLOOKUP(D6767,DATA!A:F,5,FALSE)</f>
        <v>1.0986712608830001E-2</v>
      </c>
      <c r="M6767" s="37">
        <f>VLOOKUP(D6767,DATA!A:F,6,FALSE)</f>
        <v>982</v>
      </c>
      <c r="N6767" s="36">
        <f t="shared" si="550"/>
        <v>33.321026612744085</v>
      </c>
      <c r="O6767" s="36">
        <f t="shared" si="551"/>
        <v>33.322832177471028</v>
      </c>
      <c r="P6767" s="36">
        <f t="shared" si="552"/>
        <v>1.8055647269434871E-3</v>
      </c>
      <c r="Q6767" s="36">
        <f t="shared" si="553"/>
        <v>4.0630585133550029E-2</v>
      </c>
    </row>
    <row r="6768" spans="1:17" x14ac:dyDescent="0.3">
      <c r="A6768" s="29">
        <v>2303576</v>
      </c>
      <c r="B6768" s="1">
        <v>137</v>
      </c>
      <c r="C6768" s="1" t="s">
        <v>30</v>
      </c>
      <c r="D6768" s="1" t="s">
        <v>53</v>
      </c>
      <c r="E6768" s="1" t="s">
        <v>54</v>
      </c>
      <c r="F6768" s="47">
        <v>714</v>
      </c>
      <c r="G6768" s="34">
        <v>975.34</v>
      </c>
      <c r="H6768" s="1" t="s">
        <v>218</v>
      </c>
      <c r="I6768" s="34">
        <v>7.4546999999999999E-3</v>
      </c>
      <c r="J6768" s="34">
        <v>1274.4419</v>
      </c>
      <c r="K6768" s="35" t="str">
        <f t="shared" si="549"/>
        <v>Strabrechtse Heide &amp; Beuven_H4030</v>
      </c>
      <c r="L6768" s="36">
        <f>VLOOKUP(D6768,DATA!A:F,5,FALSE)</f>
        <v>1.0986712608830001E-2</v>
      </c>
      <c r="M6768" s="37">
        <f>VLOOKUP(D6768,DATA!A:F,6,FALSE)</f>
        <v>982</v>
      </c>
      <c r="N6768" s="36">
        <f t="shared" si="550"/>
        <v>48.171528091614206</v>
      </c>
      <c r="O6768" s="36">
        <f t="shared" si="551"/>
        <v>48.173572922578501</v>
      </c>
      <c r="P6768" s="36">
        <f t="shared" si="552"/>
        <v>2.0448309642944196E-3</v>
      </c>
      <c r="Q6768" s="36">
        <f t="shared" si="553"/>
        <v>2.6060182593142123E-2</v>
      </c>
    </row>
    <row r="6769" spans="1:17" x14ac:dyDescent="0.3">
      <c r="A6769" s="29">
        <v>2303578</v>
      </c>
      <c r="B6769" s="1">
        <v>137</v>
      </c>
      <c r="C6769" s="1" t="s">
        <v>30</v>
      </c>
      <c r="D6769" s="1" t="s">
        <v>53</v>
      </c>
      <c r="E6769" s="1" t="s">
        <v>54</v>
      </c>
      <c r="F6769" s="47">
        <v>714</v>
      </c>
      <c r="G6769" s="34">
        <v>930.87</v>
      </c>
      <c r="H6769" s="1" t="s">
        <v>218</v>
      </c>
      <c r="I6769" s="34">
        <v>7.4343999999999999E-3</v>
      </c>
      <c r="J6769" s="34">
        <v>1133.5684000000001</v>
      </c>
      <c r="K6769" s="35" t="str">
        <f t="shared" si="549"/>
        <v>Strabrechtse Heide &amp; Beuven_H4030</v>
      </c>
      <c r="L6769" s="36">
        <f>VLOOKUP(D6769,DATA!A:F,5,FALSE)</f>
        <v>1.0986712608830001E-2</v>
      </c>
      <c r="M6769" s="37">
        <f>VLOOKUP(D6769,DATA!A:F,6,FALSE)</f>
        <v>982</v>
      </c>
      <c r="N6769" s="36">
        <f t="shared" si="550"/>
        <v>36.314249786640261</v>
      </c>
      <c r="O6769" s="36">
        <f t="shared" si="551"/>
        <v>36.316138812436847</v>
      </c>
      <c r="P6769" s="36">
        <f t="shared" si="552"/>
        <v>1.8890257965864521E-3</v>
      </c>
      <c r="Q6769" s="36">
        <f t="shared" si="553"/>
        <v>2.1413399497952304E-2</v>
      </c>
    </row>
    <row r="6770" spans="1:17" x14ac:dyDescent="0.3">
      <c r="A6770" s="29">
        <v>2303579</v>
      </c>
      <c r="B6770" s="1">
        <v>137</v>
      </c>
      <c r="C6770" s="1" t="s">
        <v>30</v>
      </c>
      <c r="D6770" s="1" t="s">
        <v>53</v>
      </c>
      <c r="E6770" s="1" t="s">
        <v>54</v>
      </c>
      <c r="F6770" s="47">
        <v>714</v>
      </c>
      <c r="G6770" s="34">
        <v>932.42</v>
      </c>
      <c r="H6770" s="1" t="s">
        <v>218</v>
      </c>
      <c r="I6770" s="34">
        <v>7.3888000000000001E-3</v>
      </c>
      <c r="J6770" s="34">
        <v>9542.4650000000001</v>
      </c>
      <c r="K6770" s="35" t="str">
        <f t="shared" si="549"/>
        <v>Strabrechtse Heide &amp; Beuven_H4030</v>
      </c>
      <c r="L6770" s="36">
        <f>VLOOKUP(D6770,DATA!A:F,5,FALSE)</f>
        <v>1.0986712608830001E-2</v>
      </c>
      <c r="M6770" s="37">
        <f>VLOOKUP(D6770,DATA!A:F,6,FALSE)</f>
        <v>982</v>
      </c>
      <c r="N6770" s="36">
        <f t="shared" si="550"/>
        <v>36.708999330810478</v>
      </c>
      <c r="O6770" s="36">
        <f t="shared" si="551"/>
        <v>36.710885414109086</v>
      </c>
      <c r="P6770" s="36">
        <f t="shared" si="552"/>
        <v>1.8860832986078435E-3</v>
      </c>
      <c r="Q6770" s="36">
        <f t="shared" si="553"/>
        <v>0.17997883864049896</v>
      </c>
    </row>
    <row r="6771" spans="1:17" x14ac:dyDescent="0.3">
      <c r="A6771" s="29">
        <v>2303580</v>
      </c>
      <c r="B6771" s="1">
        <v>137</v>
      </c>
      <c r="C6771" s="1" t="s">
        <v>30</v>
      </c>
      <c r="D6771" s="1" t="s">
        <v>57</v>
      </c>
      <c r="E6771" s="1" t="s">
        <v>58</v>
      </c>
      <c r="F6771" s="47">
        <v>714</v>
      </c>
      <c r="G6771" s="34">
        <v>960.03</v>
      </c>
      <c r="H6771" s="1" t="s">
        <v>218</v>
      </c>
      <c r="I6771" s="34">
        <v>7.4289000000000004E-3</v>
      </c>
      <c r="J6771" s="34">
        <v>4146.9920000000002</v>
      </c>
      <c r="K6771" s="35" t="str">
        <f t="shared" si="549"/>
        <v>Strabrechtse Heide &amp; Beuven_H3160</v>
      </c>
      <c r="L6771" s="36">
        <f>VLOOKUP(D6771,DATA!A:F,5,FALSE)</f>
        <v>1.0986712608830001E-2</v>
      </c>
      <c r="M6771" s="37">
        <f>VLOOKUP(D6771,DATA!A:F,6,FALSE)</f>
        <v>982</v>
      </c>
      <c r="N6771" s="36">
        <f t="shared" si="550"/>
        <v>43.994677355942287</v>
      </c>
      <c r="O6771" s="36">
        <f t="shared" si="551"/>
        <v>43.996688410467996</v>
      </c>
      <c r="P6771" s="36">
        <f t="shared" si="552"/>
        <v>2.0110545257097101E-3</v>
      </c>
      <c r="Q6771" s="36">
        <f t="shared" si="553"/>
        <v>8.3398270296819635E-2</v>
      </c>
    </row>
    <row r="6772" spans="1:17" x14ac:dyDescent="0.3">
      <c r="A6772" s="29">
        <v>2303581</v>
      </c>
      <c r="B6772" s="1">
        <v>137</v>
      </c>
      <c r="C6772" s="1" t="s">
        <v>30</v>
      </c>
      <c r="D6772" s="1" t="s">
        <v>57</v>
      </c>
      <c r="E6772" s="1" t="s">
        <v>58</v>
      </c>
      <c r="F6772" s="47">
        <v>714</v>
      </c>
      <c r="G6772" s="34">
        <v>980.95</v>
      </c>
      <c r="H6772" s="1" t="s">
        <v>218</v>
      </c>
      <c r="I6772" s="34">
        <v>7.0875E-3</v>
      </c>
      <c r="J6772" s="34">
        <v>5000</v>
      </c>
      <c r="K6772" s="35" t="str">
        <f t="shared" si="549"/>
        <v>Strabrechtse Heide &amp; Beuven_H3160</v>
      </c>
      <c r="L6772" s="36">
        <f>VLOOKUP(D6772,DATA!A:F,5,FALSE)</f>
        <v>1.0986712608830001E-2</v>
      </c>
      <c r="M6772" s="37">
        <f>VLOOKUP(D6772,DATA!A:F,6,FALSE)</f>
        <v>982</v>
      </c>
      <c r="N6772" s="36">
        <f t="shared" si="550"/>
        <v>49.711601992354865</v>
      </c>
      <c r="O6772" s="36">
        <f t="shared" si="551"/>
        <v>49.713548636165676</v>
      </c>
      <c r="P6772" s="36">
        <f t="shared" si="552"/>
        <v>1.9466438108111106E-3</v>
      </c>
      <c r="Q6772" s="36">
        <f t="shared" si="553"/>
        <v>9.733219054055553E-2</v>
      </c>
    </row>
    <row r="6773" spans="1:17" x14ac:dyDescent="0.3">
      <c r="A6773" s="30">
        <v>2303582</v>
      </c>
      <c r="B6773" s="14">
        <v>137</v>
      </c>
      <c r="C6773" s="14" t="s">
        <v>30</v>
      </c>
      <c r="D6773" s="14" t="s">
        <v>55</v>
      </c>
      <c r="E6773" s="14" t="s">
        <v>56</v>
      </c>
      <c r="F6773" s="48">
        <v>500</v>
      </c>
      <c r="G6773" s="38">
        <v>942.58</v>
      </c>
      <c r="H6773" s="14" t="s">
        <v>218</v>
      </c>
      <c r="I6773" s="38">
        <v>7.0524000000000003E-3</v>
      </c>
      <c r="J6773" s="38">
        <v>39.433135</v>
      </c>
      <c r="K6773" s="39" t="str">
        <f t="shared" si="549"/>
        <v>Strabrechtse Heide &amp; Beuven_H3130</v>
      </c>
      <c r="L6773" s="40">
        <f>VLOOKUP(D6773,DATA!A:F,5,FALSE)</f>
        <v>0</v>
      </c>
      <c r="M6773" s="41">
        <f>VLOOKUP(D6773,DATA!A:F,6,FALSE)</f>
        <v>3.5</v>
      </c>
      <c r="N6773" s="40">
        <f t="shared" si="550"/>
        <v>50</v>
      </c>
      <c r="O6773" s="40">
        <f t="shared" si="551"/>
        <v>50</v>
      </c>
      <c r="P6773" s="40">
        <f>J6773/10000*I6773</f>
        <v>2.7809824127400001E-5</v>
      </c>
      <c r="Q6773" s="40">
        <f>IF(AND(H6773&lt;&gt;"below",I6773&gt;=0.005),M6773*P6773,0)</f>
        <v>9.7334384445900001E-5</v>
      </c>
    </row>
    <row r="6774" spans="1:17" x14ac:dyDescent="0.3">
      <c r="A6774" s="29">
        <v>2303582</v>
      </c>
      <c r="B6774" s="1">
        <v>137</v>
      </c>
      <c r="C6774" s="1" t="s">
        <v>30</v>
      </c>
      <c r="D6774" s="1" t="s">
        <v>57</v>
      </c>
      <c r="E6774" s="1" t="s">
        <v>58</v>
      </c>
      <c r="F6774" s="47">
        <v>714</v>
      </c>
      <c r="G6774" s="34">
        <v>942.58</v>
      </c>
      <c r="H6774" s="1" t="s">
        <v>218</v>
      </c>
      <c r="I6774" s="34">
        <v>7.0524000000000003E-3</v>
      </c>
      <c r="J6774" s="34">
        <v>1188.9709110675899</v>
      </c>
      <c r="K6774" s="35" t="str">
        <f t="shared" si="549"/>
        <v>Strabrechtse Heide &amp; Beuven_H3160</v>
      </c>
      <c r="L6774" s="36">
        <f>VLOOKUP(D6774,DATA!A:F,5,FALSE)</f>
        <v>1.0986712608830001E-2</v>
      </c>
      <c r="M6774" s="37">
        <f>VLOOKUP(D6774,DATA!A:F,6,FALSE)</f>
        <v>982</v>
      </c>
      <c r="N6774" s="36">
        <f t="shared" si="550"/>
        <v>39.338722783524467</v>
      </c>
      <c r="O6774" s="36">
        <f t="shared" si="551"/>
        <v>39.340571797075704</v>
      </c>
      <c r="P6774" s="36">
        <f t="shared" si="552"/>
        <v>1.8490135512365669E-3</v>
      </c>
      <c r="Q6774" s="36">
        <f t="shared" si="553"/>
        <v>2.1984233265900609E-2</v>
      </c>
    </row>
    <row r="6775" spans="1:17" x14ac:dyDescent="0.3">
      <c r="A6775" s="29">
        <v>2303582</v>
      </c>
      <c r="B6775" s="1">
        <v>137</v>
      </c>
      <c r="C6775" s="1" t="s">
        <v>30</v>
      </c>
      <c r="D6775" s="1" t="s">
        <v>53</v>
      </c>
      <c r="E6775" s="1" t="s">
        <v>54</v>
      </c>
      <c r="F6775" s="47">
        <v>714</v>
      </c>
      <c r="G6775" s="34">
        <v>942.58</v>
      </c>
      <c r="H6775" s="1" t="s">
        <v>218</v>
      </c>
      <c r="I6775" s="34">
        <v>7.0524000000000003E-3</v>
      </c>
      <c r="J6775" s="34">
        <v>1345.86</v>
      </c>
      <c r="K6775" s="35" t="str">
        <f t="shared" si="549"/>
        <v>Strabrechtse Heide &amp; Beuven_H4030</v>
      </c>
      <c r="L6775" s="36">
        <f>VLOOKUP(D6775,DATA!A:F,5,FALSE)</f>
        <v>1.0986712608830001E-2</v>
      </c>
      <c r="M6775" s="37">
        <f>VLOOKUP(D6775,DATA!A:F,6,FALSE)</f>
        <v>982</v>
      </c>
      <c r="N6775" s="36">
        <f t="shared" si="550"/>
        <v>39.338722783524467</v>
      </c>
      <c r="O6775" s="36">
        <f t="shared" si="551"/>
        <v>39.340571797075704</v>
      </c>
      <c r="P6775" s="36">
        <f t="shared" si="552"/>
        <v>1.8490135512365669E-3</v>
      </c>
      <c r="Q6775" s="36">
        <f t="shared" si="553"/>
        <v>2.4885133780672457E-2</v>
      </c>
    </row>
    <row r="6776" spans="1:17" x14ac:dyDescent="0.3">
      <c r="A6776" s="29">
        <v>2303583</v>
      </c>
      <c r="B6776" s="1">
        <v>137</v>
      </c>
      <c r="C6776" s="1" t="s">
        <v>30</v>
      </c>
      <c r="D6776" s="1" t="s">
        <v>53</v>
      </c>
      <c r="E6776" s="1" t="s">
        <v>54</v>
      </c>
      <c r="F6776" s="47">
        <v>714</v>
      </c>
      <c r="G6776" s="34">
        <v>1292.32</v>
      </c>
      <c r="H6776" s="1" t="s">
        <v>218</v>
      </c>
      <c r="I6776" s="34">
        <v>8.9473999999999995E-3</v>
      </c>
      <c r="J6776" s="34">
        <v>8.4297760000000004</v>
      </c>
      <c r="K6776" s="35" t="str">
        <f t="shared" si="549"/>
        <v>Strabrechtse Heide &amp; Beuven_H4030</v>
      </c>
      <c r="L6776" s="36">
        <f>VLOOKUP(D6776,DATA!A:F,5,FALSE)</f>
        <v>1.0986712608830001E-2</v>
      </c>
      <c r="M6776" s="37">
        <f>VLOOKUP(D6776,DATA!A:F,6,FALSE)</f>
        <v>982</v>
      </c>
      <c r="N6776" s="36">
        <f t="shared" si="550"/>
        <v>96.799691688621266</v>
      </c>
      <c r="O6776" s="36">
        <f t="shared" si="551"/>
        <v>96.79999620484206</v>
      </c>
      <c r="P6776" s="36">
        <f t="shared" si="552"/>
        <v>3.0451622079397112E-4</v>
      </c>
      <c r="Q6776" s="36">
        <f t="shared" si="553"/>
        <v>2.5670035296597188E-5</v>
      </c>
    </row>
    <row r="6777" spans="1:17" x14ac:dyDescent="0.3">
      <c r="A6777" s="29">
        <v>2303586</v>
      </c>
      <c r="B6777" s="1">
        <v>137</v>
      </c>
      <c r="C6777" s="1" t="s">
        <v>30</v>
      </c>
      <c r="D6777" s="1" t="s">
        <v>53</v>
      </c>
      <c r="E6777" s="1" t="s">
        <v>54</v>
      </c>
      <c r="F6777" s="47">
        <v>714</v>
      </c>
      <c r="G6777" s="34">
        <v>963.66</v>
      </c>
      <c r="H6777" s="1" t="s">
        <v>218</v>
      </c>
      <c r="I6777" s="34">
        <v>7.0610999999999998E-3</v>
      </c>
      <c r="J6777" s="34">
        <v>1112.9589000000001</v>
      </c>
      <c r="K6777" s="35" t="str">
        <f t="shared" si="549"/>
        <v>Strabrechtse Heide &amp; Beuven_H4030</v>
      </c>
      <c r="L6777" s="36">
        <f>VLOOKUP(D6777,DATA!A:F,5,FALSE)</f>
        <v>1.0986712608830001E-2</v>
      </c>
      <c r="M6777" s="37">
        <f>VLOOKUP(D6777,DATA!A:F,6,FALSE)</f>
        <v>982</v>
      </c>
      <c r="N6777" s="36">
        <f t="shared" si="550"/>
        <v>44.979566903504136</v>
      </c>
      <c r="O6777" s="36">
        <f t="shared" si="551"/>
        <v>44.981486814481386</v>
      </c>
      <c r="P6777" s="36">
        <f t="shared" si="552"/>
        <v>1.9199109772500833E-3</v>
      </c>
      <c r="Q6777" s="36">
        <f t="shared" si="553"/>
        <v>2.1367820093381781E-2</v>
      </c>
    </row>
    <row r="6778" spans="1:17" x14ac:dyDescent="0.3">
      <c r="A6778" s="29">
        <v>2303587</v>
      </c>
      <c r="B6778" s="1">
        <v>137</v>
      </c>
      <c r="C6778" s="1" t="s">
        <v>30</v>
      </c>
      <c r="D6778" s="1" t="s">
        <v>53</v>
      </c>
      <c r="E6778" s="1" t="s">
        <v>54</v>
      </c>
      <c r="F6778" s="47">
        <v>714</v>
      </c>
      <c r="G6778" s="34">
        <v>1113.93</v>
      </c>
      <c r="H6778" s="1" t="s">
        <v>218</v>
      </c>
      <c r="I6778" s="34">
        <v>7.6931999999999999E-3</v>
      </c>
      <c r="J6778" s="34">
        <v>9.0435089999999996E-2</v>
      </c>
      <c r="K6778" s="35" t="str">
        <f t="shared" si="549"/>
        <v>Strabrechtse Heide &amp; Beuven_H4030</v>
      </c>
      <c r="L6778" s="36">
        <f>VLOOKUP(D6778,DATA!A:F,5,FALSE)</f>
        <v>1.0986712608830001E-2</v>
      </c>
      <c r="M6778" s="37">
        <f>VLOOKUP(D6778,DATA!A:F,6,FALSE)</f>
        <v>982</v>
      </c>
      <c r="N6778" s="36">
        <f t="shared" si="550"/>
        <v>80.991792987744404</v>
      </c>
      <c r="O6778" s="36">
        <f t="shared" si="551"/>
        <v>80.993094192306529</v>
      </c>
      <c r="P6778" s="36">
        <f t="shared" si="552"/>
        <v>1.3012045621252355E-3</v>
      </c>
      <c r="Q6778" s="36">
        <f t="shared" si="553"/>
        <v>1.1767455168420626E-6</v>
      </c>
    </row>
    <row r="6779" spans="1:17" x14ac:dyDescent="0.3">
      <c r="A6779" s="29">
        <v>2305096</v>
      </c>
      <c r="B6779" s="1">
        <v>137</v>
      </c>
      <c r="C6779" s="1" t="s">
        <v>30</v>
      </c>
      <c r="D6779" s="1" t="s">
        <v>53</v>
      </c>
      <c r="E6779" s="1" t="s">
        <v>54</v>
      </c>
      <c r="F6779" s="47">
        <v>714</v>
      </c>
      <c r="G6779" s="34">
        <v>1248.83</v>
      </c>
      <c r="H6779" s="1" t="s">
        <v>218</v>
      </c>
      <c r="I6779" s="34">
        <v>1.0203E-2</v>
      </c>
      <c r="J6779" s="34">
        <v>7785.7304999999997</v>
      </c>
      <c r="K6779" s="35" t="str">
        <f t="shared" si="549"/>
        <v>Strabrechtse Heide &amp; Beuven_H4030</v>
      </c>
      <c r="L6779" s="36">
        <f>VLOOKUP(D6779,DATA!A:F,5,FALSE)</f>
        <v>1.0986712608830001E-2</v>
      </c>
      <c r="M6779" s="37">
        <f>VLOOKUP(D6779,DATA!A:F,6,FALSE)</f>
        <v>982</v>
      </c>
      <c r="N6779" s="36">
        <f t="shared" si="550"/>
        <v>94.938586946249757</v>
      </c>
      <c r="O6779" s="36">
        <f t="shared" si="551"/>
        <v>94.939125573495446</v>
      </c>
      <c r="P6779" s="36">
        <f t="shared" si="552"/>
        <v>5.3862724568887188E-4</v>
      </c>
      <c r="Q6779" s="36">
        <f t="shared" si="553"/>
        <v>4.193606574890843E-2</v>
      </c>
    </row>
    <row r="6780" spans="1:17" x14ac:dyDescent="0.3">
      <c r="A6780" s="29">
        <v>2305097</v>
      </c>
      <c r="B6780" s="1">
        <v>137</v>
      </c>
      <c r="C6780" s="1" t="s">
        <v>30</v>
      </c>
      <c r="D6780" s="1" t="s">
        <v>53</v>
      </c>
      <c r="E6780" s="1" t="s">
        <v>54</v>
      </c>
      <c r="F6780" s="47">
        <v>714</v>
      </c>
      <c r="G6780" s="34">
        <v>959.77</v>
      </c>
      <c r="H6780" s="1" t="s">
        <v>218</v>
      </c>
      <c r="I6780" s="34">
        <v>8.2944000000000004E-3</v>
      </c>
      <c r="J6780" s="34">
        <v>9556.3719999999994</v>
      </c>
      <c r="K6780" s="35" t="str">
        <f t="shared" si="549"/>
        <v>Strabrechtse Heide &amp; Beuven_H4030</v>
      </c>
      <c r="L6780" s="36">
        <f>VLOOKUP(D6780,DATA!A:F,5,FALSE)</f>
        <v>1.0986712608830001E-2</v>
      </c>
      <c r="M6780" s="37">
        <f>VLOOKUP(D6780,DATA!A:F,6,FALSE)</f>
        <v>982</v>
      </c>
      <c r="N6780" s="36">
        <f t="shared" si="550"/>
        <v>43.924306025303892</v>
      </c>
      <c r="O6780" s="36">
        <f t="shared" si="551"/>
        <v>43.926550603344474</v>
      </c>
      <c r="P6780" s="36">
        <f t="shared" si="552"/>
        <v>2.2445780405817573E-3</v>
      </c>
      <c r="Q6780" s="36">
        <f t="shared" si="553"/>
        <v>0.21450022738830365</v>
      </c>
    </row>
    <row r="6781" spans="1:17" x14ac:dyDescent="0.3">
      <c r="A6781" s="29">
        <v>2305098</v>
      </c>
      <c r="B6781" s="1">
        <v>137</v>
      </c>
      <c r="C6781" s="1" t="s">
        <v>30</v>
      </c>
      <c r="D6781" s="1" t="s">
        <v>53</v>
      </c>
      <c r="E6781" s="1" t="s">
        <v>54</v>
      </c>
      <c r="F6781" s="47">
        <v>714</v>
      </c>
      <c r="G6781" s="34">
        <v>949.91</v>
      </c>
      <c r="H6781" s="1" t="s">
        <v>218</v>
      </c>
      <c r="I6781" s="34">
        <v>8.1492999999999999E-3</v>
      </c>
      <c r="J6781" s="34">
        <v>9175.3809999999994</v>
      </c>
      <c r="K6781" s="35" t="str">
        <f t="shared" si="549"/>
        <v>Strabrechtse Heide &amp; Beuven_H4030</v>
      </c>
      <c r="L6781" s="36">
        <f>VLOOKUP(D6781,DATA!A:F,5,FALSE)</f>
        <v>1.0986712608830001E-2</v>
      </c>
      <c r="M6781" s="37">
        <f>VLOOKUP(D6781,DATA!A:F,6,FALSE)</f>
        <v>982</v>
      </c>
      <c r="N6781" s="36">
        <f t="shared" si="550"/>
        <v>41.276089126685868</v>
      </c>
      <c r="O6781" s="36">
        <f t="shared" si="551"/>
        <v>41.278259352747384</v>
      </c>
      <c r="P6781" s="36">
        <f t="shared" si="552"/>
        <v>2.1702260615157343E-3</v>
      </c>
      <c r="Q6781" s="36">
        <f t="shared" si="553"/>
        <v>0.19912650970536297</v>
      </c>
    </row>
    <row r="6782" spans="1:17" x14ac:dyDescent="0.3">
      <c r="A6782" s="29">
        <v>2305099</v>
      </c>
      <c r="B6782" s="1">
        <v>137</v>
      </c>
      <c r="C6782" s="1" t="s">
        <v>30</v>
      </c>
      <c r="D6782" s="1" t="s">
        <v>53</v>
      </c>
      <c r="E6782" s="1" t="s">
        <v>54</v>
      </c>
      <c r="F6782" s="47">
        <v>714</v>
      </c>
      <c r="G6782" s="34">
        <v>1060.22</v>
      </c>
      <c r="H6782" s="1" t="s">
        <v>218</v>
      </c>
      <c r="I6782" s="34">
        <v>8.7931999999999993E-3</v>
      </c>
      <c r="J6782" s="34">
        <v>8155.5513000000001</v>
      </c>
      <c r="K6782" s="35" t="str">
        <f t="shared" si="549"/>
        <v>Strabrechtse Heide &amp; Beuven_H4030</v>
      </c>
      <c r="L6782" s="36">
        <f>VLOOKUP(D6782,DATA!A:F,5,FALSE)</f>
        <v>1.0986712608830001E-2</v>
      </c>
      <c r="M6782" s="37">
        <f>VLOOKUP(D6782,DATA!A:F,6,FALSE)</f>
        <v>982</v>
      </c>
      <c r="N6782" s="36">
        <f t="shared" si="550"/>
        <v>70.25312402844645</v>
      </c>
      <c r="O6782" s="36">
        <f t="shared" si="551"/>
        <v>70.255142921072604</v>
      </c>
      <c r="P6782" s="36">
        <f t="shared" si="552"/>
        <v>2.0188926261539564E-3</v>
      </c>
      <c r="Q6782" s="36">
        <f t="shared" si="553"/>
        <v>0.16465182381790314</v>
      </c>
    </row>
    <row r="6783" spans="1:17" x14ac:dyDescent="0.3">
      <c r="A6783" s="29">
        <v>2305101</v>
      </c>
      <c r="B6783" s="1">
        <v>137</v>
      </c>
      <c r="C6783" s="1" t="s">
        <v>30</v>
      </c>
      <c r="D6783" s="1" t="s">
        <v>41</v>
      </c>
      <c r="E6783" s="1" t="s">
        <v>42</v>
      </c>
      <c r="F6783" s="47">
        <v>1071</v>
      </c>
      <c r="G6783" s="34">
        <v>1423.08</v>
      </c>
      <c r="H6783" s="1" t="s">
        <v>218</v>
      </c>
      <c r="I6783" s="34">
        <v>1.0950100000000001E-2</v>
      </c>
      <c r="J6783" s="34">
        <v>3154.0396000000001</v>
      </c>
      <c r="K6783" s="35" t="str">
        <f t="shared" si="549"/>
        <v>Strabrechtse Heide &amp; Beuven_H4010A</v>
      </c>
      <c r="L6783" s="36">
        <f>VLOOKUP(D6783,DATA!A:F,5,FALSE)</f>
        <v>1.3726988247862192E-2</v>
      </c>
      <c r="M6783" s="37">
        <f>VLOOKUP(D6783,DATA!A:F,6,FALSE)</f>
        <v>1285.5</v>
      </c>
      <c r="N6783" s="36">
        <f t="shared" si="550"/>
        <v>86.859114626558423</v>
      </c>
      <c r="O6783" s="36">
        <f t="shared" si="551"/>
        <v>86.860830199985557</v>
      </c>
      <c r="P6783" s="36">
        <f t="shared" si="552"/>
        <v>1.7155734271341316E-3</v>
      </c>
      <c r="Q6783" s="36">
        <f t="shared" si="553"/>
        <v>5.4109865258887654E-2</v>
      </c>
    </row>
    <row r="6784" spans="1:17" x14ac:dyDescent="0.3">
      <c r="A6784" s="29">
        <v>2305102</v>
      </c>
      <c r="B6784" s="1">
        <v>137</v>
      </c>
      <c r="C6784" s="1" t="s">
        <v>30</v>
      </c>
      <c r="D6784" s="1" t="s">
        <v>41</v>
      </c>
      <c r="E6784" s="1" t="s">
        <v>42</v>
      </c>
      <c r="F6784" s="47">
        <v>1071</v>
      </c>
      <c r="G6784" s="34">
        <v>1258.1199999999999</v>
      </c>
      <c r="H6784" s="1" t="s">
        <v>218</v>
      </c>
      <c r="I6784" s="34">
        <v>9.6545999999999993E-3</v>
      </c>
      <c r="J6784" s="34">
        <v>3772.3710000000001</v>
      </c>
      <c r="K6784" s="35" t="str">
        <f t="shared" si="549"/>
        <v>Strabrechtse Heide &amp; Beuven_H4010A</v>
      </c>
      <c r="L6784" s="36">
        <f>VLOOKUP(D6784,DATA!A:F,5,FALSE)</f>
        <v>1.3726988247862192E-2</v>
      </c>
      <c r="M6784" s="37">
        <f>VLOOKUP(D6784,DATA!A:F,6,FALSE)</f>
        <v>1285.5</v>
      </c>
      <c r="N6784" s="36">
        <f t="shared" si="550"/>
        <v>40.71294370392377</v>
      </c>
      <c r="O6784" s="36">
        <f t="shared" si="551"/>
        <v>40.716142652685079</v>
      </c>
      <c r="P6784" s="36">
        <f t="shared" si="552"/>
        <v>3.1989487613088841E-3</v>
      </c>
      <c r="Q6784" s="36">
        <f t="shared" si="553"/>
        <v>0.12067621537647556</v>
      </c>
    </row>
    <row r="6785" spans="1:17" x14ac:dyDescent="0.3">
      <c r="A6785" s="29">
        <v>2305102</v>
      </c>
      <c r="B6785" s="1">
        <v>137</v>
      </c>
      <c r="C6785" s="1" t="s">
        <v>30</v>
      </c>
      <c r="D6785" s="1" t="s">
        <v>53</v>
      </c>
      <c r="E6785" s="1" t="s">
        <v>54</v>
      </c>
      <c r="F6785" s="47">
        <v>714</v>
      </c>
      <c r="G6785" s="34">
        <v>1258.1199999999999</v>
      </c>
      <c r="H6785" s="1" t="s">
        <v>218</v>
      </c>
      <c r="I6785" s="34">
        <v>9.6545999999999993E-3</v>
      </c>
      <c r="J6785" s="34">
        <v>1864.0301999999999</v>
      </c>
      <c r="K6785" s="35" t="str">
        <f t="shared" si="549"/>
        <v>Strabrechtse Heide &amp; Beuven_H4030</v>
      </c>
      <c r="L6785" s="36">
        <f>VLOOKUP(D6785,DATA!A:F,5,FALSE)</f>
        <v>1.0986712608830001E-2</v>
      </c>
      <c r="M6785" s="37">
        <f>VLOOKUP(D6785,DATA!A:F,6,FALSE)</f>
        <v>982</v>
      </c>
      <c r="N6785" s="36">
        <f t="shared" si="550"/>
        <v>95.407142589016416</v>
      </c>
      <c r="O6785" s="36">
        <f t="shared" si="551"/>
        <v>95.407607366396789</v>
      </c>
      <c r="P6785" s="36">
        <f t="shared" si="552"/>
        <v>4.6477738037253857E-4</v>
      </c>
      <c r="Q6785" s="36">
        <f t="shared" si="553"/>
        <v>8.6635907329129912E-3</v>
      </c>
    </row>
    <row r="6786" spans="1:17" x14ac:dyDescent="0.3">
      <c r="A6786" s="29">
        <v>2305103</v>
      </c>
      <c r="B6786" s="1">
        <v>137</v>
      </c>
      <c r="C6786" s="1" t="s">
        <v>30</v>
      </c>
      <c r="D6786" s="1" t="s">
        <v>53</v>
      </c>
      <c r="E6786" s="1" t="s">
        <v>54</v>
      </c>
      <c r="F6786" s="47">
        <v>714</v>
      </c>
      <c r="G6786" s="34">
        <v>959.68</v>
      </c>
      <c r="H6786" s="1" t="s">
        <v>218</v>
      </c>
      <c r="I6786" s="34">
        <v>7.8294000000000002E-3</v>
      </c>
      <c r="J6786" s="34">
        <v>8089.5780000000004</v>
      </c>
      <c r="K6786" s="35" t="str">
        <f t="shared" si="549"/>
        <v>Strabrechtse Heide &amp; Beuven_H4030</v>
      </c>
      <c r="L6786" s="36">
        <f>VLOOKUP(D6786,DATA!A:F,5,FALSE)</f>
        <v>1.0986712608830001E-2</v>
      </c>
      <c r="M6786" s="37">
        <f>VLOOKUP(D6786,DATA!A:F,6,FALSE)</f>
        <v>982</v>
      </c>
      <c r="N6786" s="36">
        <f t="shared" si="550"/>
        <v>43.899952394729027</v>
      </c>
      <c r="O6786" s="36">
        <f t="shared" si="551"/>
        <v>43.902070881730069</v>
      </c>
      <c r="P6786" s="36">
        <f t="shared" si="552"/>
        <v>2.118487001041558E-3</v>
      </c>
      <c r="Q6786" s="36">
        <f t="shared" si="553"/>
        <v>0.17137665836911764</v>
      </c>
    </row>
    <row r="6787" spans="1:17" x14ac:dyDescent="0.3">
      <c r="A6787" s="29">
        <v>2305104</v>
      </c>
      <c r="B6787" s="1">
        <v>137</v>
      </c>
      <c r="C6787" s="1" t="s">
        <v>30</v>
      </c>
      <c r="D6787" s="1" t="s">
        <v>53</v>
      </c>
      <c r="E6787" s="1" t="s">
        <v>54</v>
      </c>
      <c r="F6787" s="47">
        <v>714</v>
      </c>
      <c r="G6787" s="34">
        <v>918.64</v>
      </c>
      <c r="H6787" s="1" t="s">
        <v>218</v>
      </c>
      <c r="I6787" s="34">
        <v>7.3534000000000004E-3</v>
      </c>
      <c r="J6787" s="34">
        <v>5579.5537000000004</v>
      </c>
      <c r="K6787" s="35" t="str">
        <f t="shared" ref="K6787:K6850" si="554">_xlfn.CONCAT(C6787,"_",D6787)</f>
        <v>Strabrechtse Heide &amp; Beuven_H4030</v>
      </c>
      <c r="L6787" s="36">
        <f>VLOOKUP(D6787,DATA!A:F,5,FALSE)</f>
        <v>1.0986712608830001E-2</v>
      </c>
      <c r="M6787" s="37">
        <f>VLOOKUP(D6787,DATA!A:F,6,FALSE)</f>
        <v>982</v>
      </c>
      <c r="N6787" s="36">
        <f t="shared" ref="N6787:N6850" si="555">100/(1+EXP(-L6787*(G6787-M6787)))</f>
        <v>33.267345382014788</v>
      </c>
      <c r="O6787" s="36">
        <f t="shared" ref="O6787:O6850" si="556">100/(1+EXP(-L6787*((G6787+I6787)-M6787)))</f>
        <v>33.269138952193046</v>
      </c>
      <c r="P6787" s="36">
        <f t="shared" ref="P6787:P6850" si="557">O6787-N6787</f>
        <v>1.793570178257653E-3</v>
      </c>
      <c r="Q6787" s="36">
        <f t="shared" ref="Q6787:Q6850" si="558">IF(AND(H6787&lt;&gt;"below",I6787&gt;=0.005),J6787*P6787/100,0)</f>
        <v>0.10007321124307149</v>
      </c>
    </row>
    <row r="6788" spans="1:17" x14ac:dyDescent="0.3">
      <c r="A6788" s="29">
        <v>2305105</v>
      </c>
      <c r="B6788" s="1">
        <v>137</v>
      </c>
      <c r="C6788" s="1" t="s">
        <v>30</v>
      </c>
      <c r="D6788" s="1" t="s">
        <v>53</v>
      </c>
      <c r="E6788" s="1" t="s">
        <v>54</v>
      </c>
      <c r="F6788" s="47">
        <v>714</v>
      </c>
      <c r="G6788" s="34">
        <v>932.37</v>
      </c>
      <c r="H6788" s="1" t="s">
        <v>218</v>
      </c>
      <c r="I6788" s="34">
        <v>7.1132000000000001E-3</v>
      </c>
      <c r="J6788" s="34">
        <v>206.77486999999999</v>
      </c>
      <c r="K6788" s="35" t="str">
        <f t="shared" si="554"/>
        <v>Strabrechtse Heide &amp; Beuven_H4030</v>
      </c>
      <c r="L6788" s="36">
        <f>VLOOKUP(D6788,DATA!A:F,5,FALSE)</f>
        <v>1.0986712608830001E-2</v>
      </c>
      <c r="M6788" s="37">
        <f>VLOOKUP(D6788,DATA!A:F,6,FALSE)</f>
        <v>982</v>
      </c>
      <c r="N6788" s="36">
        <f t="shared" si="555"/>
        <v>36.696237277385876</v>
      </c>
      <c r="O6788" s="36">
        <f t="shared" si="556"/>
        <v>36.69805274438756</v>
      </c>
      <c r="P6788" s="36">
        <f t="shared" si="557"/>
        <v>1.8154670016841123E-3</v>
      </c>
      <c r="Q6788" s="36">
        <f t="shared" si="558"/>
        <v>3.7539295326252209E-3</v>
      </c>
    </row>
    <row r="6789" spans="1:17" x14ac:dyDescent="0.3">
      <c r="A6789" s="29">
        <v>2305106</v>
      </c>
      <c r="B6789" s="1">
        <v>137</v>
      </c>
      <c r="C6789" s="1" t="s">
        <v>30</v>
      </c>
      <c r="D6789" s="1" t="s">
        <v>53</v>
      </c>
      <c r="E6789" s="1" t="s">
        <v>54</v>
      </c>
      <c r="F6789" s="47">
        <v>714</v>
      </c>
      <c r="G6789" s="34">
        <v>922.29</v>
      </c>
      <c r="H6789" s="1" t="s">
        <v>218</v>
      </c>
      <c r="I6789" s="34">
        <v>7.3112999999999997E-3</v>
      </c>
      <c r="J6789" s="34">
        <v>74.366479999999996</v>
      </c>
      <c r="K6789" s="35" t="str">
        <f t="shared" si="554"/>
        <v>Strabrechtse Heide &amp; Beuven_H4030</v>
      </c>
      <c r="L6789" s="36">
        <f>VLOOKUP(D6789,DATA!A:F,5,FALSE)</f>
        <v>1.0986712608830001E-2</v>
      </c>
      <c r="M6789" s="37">
        <f>VLOOKUP(D6789,DATA!A:F,6,FALSE)</f>
        <v>982</v>
      </c>
      <c r="N6789" s="36">
        <f t="shared" si="555"/>
        <v>34.163499172756367</v>
      </c>
      <c r="O6789" s="36">
        <f t="shared" si="556"/>
        <v>34.165305918249864</v>
      </c>
      <c r="P6789" s="36">
        <f t="shared" si="557"/>
        <v>1.8067454934964644E-3</v>
      </c>
      <c r="Q6789" s="36">
        <f t="shared" si="558"/>
        <v>1.3436130260719495E-3</v>
      </c>
    </row>
    <row r="6790" spans="1:17" x14ac:dyDescent="0.3">
      <c r="A6790" s="29">
        <v>2305107</v>
      </c>
      <c r="B6790" s="1">
        <v>137</v>
      </c>
      <c r="C6790" s="1" t="s">
        <v>30</v>
      </c>
      <c r="D6790" s="1" t="s">
        <v>53</v>
      </c>
      <c r="E6790" s="1" t="s">
        <v>54</v>
      </c>
      <c r="F6790" s="47">
        <v>714</v>
      </c>
      <c r="G6790" s="34">
        <v>931.29</v>
      </c>
      <c r="H6790" s="1" t="s">
        <v>218</v>
      </c>
      <c r="I6790" s="34">
        <v>7.4368999999999998E-3</v>
      </c>
      <c r="J6790" s="34">
        <v>9041.357</v>
      </c>
      <c r="K6790" s="35" t="str">
        <f t="shared" si="554"/>
        <v>Strabrechtse Heide &amp; Beuven_H4030</v>
      </c>
      <c r="L6790" s="36">
        <f>VLOOKUP(D6790,DATA!A:F,5,FALSE)</f>
        <v>1.0986712608830001E-2</v>
      </c>
      <c r="M6790" s="37">
        <f>VLOOKUP(D6790,DATA!A:F,6,FALSE)</f>
        <v>982</v>
      </c>
      <c r="N6790" s="36">
        <f t="shared" si="555"/>
        <v>36.421034719934326</v>
      </c>
      <c r="O6790" s="36">
        <f t="shared" si="556"/>
        <v>36.42292675970068</v>
      </c>
      <c r="P6790" s="36">
        <f t="shared" si="557"/>
        <v>1.8920397663535482E-3</v>
      </c>
      <c r="Q6790" s="36">
        <f t="shared" si="558"/>
        <v>0.17106606985799019</v>
      </c>
    </row>
    <row r="6791" spans="1:17" x14ac:dyDescent="0.3">
      <c r="A6791" s="29">
        <v>2305108</v>
      </c>
      <c r="B6791" s="1">
        <v>137</v>
      </c>
      <c r="C6791" s="1" t="s">
        <v>30</v>
      </c>
      <c r="D6791" s="1" t="s">
        <v>57</v>
      </c>
      <c r="E6791" s="1" t="s">
        <v>58</v>
      </c>
      <c r="F6791" s="47">
        <v>714</v>
      </c>
      <c r="G6791" s="34">
        <v>929.69</v>
      </c>
      <c r="H6791" s="1" t="s">
        <v>218</v>
      </c>
      <c r="I6791" s="34">
        <v>7.3451999999999996E-3</v>
      </c>
      <c r="J6791" s="34">
        <v>205.12253000000001</v>
      </c>
      <c r="K6791" s="35" t="str">
        <f t="shared" si="554"/>
        <v>Strabrechtse Heide &amp; Beuven_H3160</v>
      </c>
      <c r="L6791" s="36">
        <f>VLOOKUP(D6791,DATA!A:F,5,FALSE)</f>
        <v>1.0986712608830001E-2</v>
      </c>
      <c r="M6791" s="37">
        <f>VLOOKUP(D6791,DATA!A:F,6,FALSE)</f>
        <v>982</v>
      </c>
      <c r="N6791" s="36">
        <f t="shared" si="555"/>
        <v>36.014959119150198</v>
      </c>
      <c r="O6791" s="36">
        <f t="shared" si="556"/>
        <v>36.01681879678879</v>
      </c>
      <c r="P6791" s="36">
        <f t="shared" si="557"/>
        <v>1.8596776385919611E-3</v>
      </c>
      <c r="Q6791" s="36">
        <f t="shared" si="558"/>
        <v>3.8146178221240873E-3</v>
      </c>
    </row>
    <row r="6792" spans="1:17" x14ac:dyDescent="0.3">
      <c r="A6792" s="29">
        <v>2305108</v>
      </c>
      <c r="B6792" s="1">
        <v>137</v>
      </c>
      <c r="C6792" s="1" t="s">
        <v>30</v>
      </c>
      <c r="D6792" s="1" t="s">
        <v>53</v>
      </c>
      <c r="E6792" s="1" t="s">
        <v>54</v>
      </c>
      <c r="F6792" s="47">
        <v>714</v>
      </c>
      <c r="G6792" s="34">
        <v>929.69</v>
      </c>
      <c r="H6792" s="1" t="s">
        <v>218</v>
      </c>
      <c r="I6792" s="34">
        <v>7.3451999999999996E-3</v>
      </c>
      <c r="J6792" s="34">
        <v>2869.3092999999999</v>
      </c>
      <c r="K6792" s="35" t="str">
        <f t="shared" si="554"/>
        <v>Strabrechtse Heide &amp; Beuven_H4030</v>
      </c>
      <c r="L6792" s="36">
        <f>VLOOKUP(D6792,DATA!A:F,5,FALSE)</f>
        <v>1.0986712608830001E-2</v>
      </c>
      <c r="M6792" s="37">
        <f>VLOOKUP(D6792,DATA!A:F,6,FALSE)</f>
        <v>982</v>
      </c>
      <c r="N6792" s="36">
        <f t="shared" si="555"/>
        <v>36.014959119150198</v>
      </c>
      <c r="O6792" s="36">
        <f t="shared" si="556"/>
        <v>36.01681879678879</v>
      </c>
      <c r="P6792" s="36">
        <f t="shared" si="557"/>
        <v>1.8596776385919611E-3</v>
      </c>
      <c r="Q6792" s="36">
        <f t="shared" si="558"/>
        <v>5.335990343413953E-2</v>
      </c>
    </row>
    <row r="6793" spans="1:17" x14ac:dyDescent="0.3">
      <c r="A6793" s="29">
        <v>2305109</v>
      </c>
      <c r="B6793" s="1">
        <v>137</v>
      </c>
      <c r="C6793" s="1" t="s">
        <v>30</v>
      </c>
      <c r="D6793" s="1" t="s">
        <v>57</v>
      </c>
      <c r="E6793" s="1" t="s">
        <v>58</v>
      </c>
      <c r="F6793" s="47">
        <v>714</v>
      </c>
      <c r="G6793" s="34">
        <v>934.74</v>
      </c>
      <c r="H6793" s="1" t="s">
        <v>218</v>
      </c>
      <c r="I6793" s="34">
        <v>6.9538000000000004E-3</v>
      </c>
      <c r="J6793" s="34">
        <v>5000</v>
      </c>
      <c r="K6793" s="35" t="str">
        <f t="shared" si="554"/>
        <v>Strabrechtse Heide &amp; Beuven_H3160</v>
      </c>
      <c r="L6793" s="36">
        <f>VLOOKUP(D6793,DATA!A:F,5,FALSE)</f>
        <v>1.0986712608830001E-2</v>
      </c>
      <c r="M6793" s="37">
        <f>VLOOKUP(D6793,DATA!A:F,6,FALSE)</f>
        <v>982</v>
      </c>
      <c r="N6793" s="36">
        <f t="shared" si="555"/>
        <v>37.303182643969073</v>
      </c>
      <c r="O6793" s="36">
        <f t="shared" si="556"/>
        <v>37.304969483511741</v>
      </c>
      <c r="P6793" s="36">
        <f t="shared" si="557"/>
        <v>1.786839542667451E-3</v>
      </c>
      <c r="Q6793" s="36">
        <f t="shared" si="558"/>
        <v>8.9341977133372552E-2</v>
      </c>
    </row>
    <row r="6794" spans="1:17" x14ac:dyDescent="0.3">
      <c r="A6794" s="29">
        <v>2305110</v>
      </c>
      <c r="B6794" s="1">
        <v>137</v>
      </c>
      <c r="C6794" s="1" t="s">
        <v>30</v>
      </c>
      <c r="D6794" s="1" t="s">
        <v>57</v>
      </c>
      <c r="E6794" s="1" t="s">
        <v>58</v>
      </c>
      <c r="F6794" s="47">
        <v>714</v>
      </c>
      <c r="G6794" s="34">
        <v>898.65</v>
      </c>
      <c r="H6794" s="1" t="s">
        <v>218</v>
      </c>
      <c r="I6794" s="34">
        <v>6.5976000000000003E-3</v>
      </c>
      <c r="J6794" s="34">
        <v>4992.4075000000003</v>
      </c>
      <c r="K6794" s="35" t="str">
        <f t="shared" si="554"/>
        <v>Strabrechtse Heide &amp; Beuven_H3160</v>
      </c>
      <c r="L6794" s="36">
        <f>VLOOKUP(D6794,DATA!A:F,5,FALSE)</f>
        <v>1.0986712608830001E-2</v>
      </c>
      <c r="M6794" s="37">
        <f>VLOOKUP(D6794,DATA!A:F,6,FALSE)</f>
        <v>982</v>
      </c>
      <c r="N6794" s="36">
        <f t="shared" si="555"/>
        <v>28.582618374046636</v>
      </c>
      <c r="O6794" s="36">
        <f t="shared" si="556"/>
        <v>28.584098049340394</v>
      </c>
      <c r="P6794" s="36">
        <f t="shared" si="557"/>
        <v>1.4796752937584756E-3</v>
      </c>
      <c r="Q6794" s="36">
        <f t="shared" si="558"/>
        <v>7.3871420341245178E-2</v>
      </c>
    </row>
    <row r="6795" spans="1:17" x14ac:dyDescent="0.3">
      <c r="A6795" s="29">
        <v>2305111</v>
      </c>
      <c r="B6795" s="1">
        <v>137</v>
      </c>
      <c r="C6795" s="1" t="s">
        <v>30</v>
      </c>
      <c r="D6795" s="1" t="s">
        <v>41</v>
      </c>
      <c r="E6795" s="1" t="s">
        <v>42</v>
      </c>
      <c r="F6795" s="47">
        <v>1071</v>
      </c>
      <c r="G6795" s="34">
        <v>1109.99</v>
      </c>
      <c r="H6795" s="1" t="s">
        <v>218</v>
      </c>
      <c r="I6795" s="34">
        <v>8.1393000000000004E-3</v>
      </c>
      <c r="J6795" s="34">
        <v>282.36750000000001</v>
      </c>
      <c r="K6795" s="35" t="str">
        <f t="shared" si="554"/>
        <v>Strabrechtse Heide &amp; Beuven_H4010A</v>
      </c>
      <c r="L6795" s="36">
        <f>VLOOKUP(D6795,DATA!A:F,5,FALSE)</f>
        <v>1.3726988247862192E-2</v>
      </c>
      <c r="M6795" s="37">
        <f>VLOOKUP(D6795,DATA!A:F,6,FALSE)</f>
        <v>1285.5</v>
      </c>
      <c r="N6795" s="36">
        <f t="shared" si="555"/>
        <v>8.2472041467210229</v>
      </c>
      <c r="O6795" s="36">
        <f t="shared" si="556"/>
        <v>8.2480496370208876</v>
      </c>
      <c r="P6795" s="36">
        <f t="shared" si="557"/>
        <v>8.4549029986469293E-4</v>
      </c>
      <c r="Q6795" s="36">
        <f t="shared" si="558"/>
        <v>2.387389822470437E-3</v>
      </c>
    </row>
    <row r="6796" spans="1:17" x14ac:dyDescent="0.3">
      <c r="A6796" s="29">
        <v>2305111</v>
      </c>
      <c r="B6796" s="1">
        <v>137</v>
      </c>
      <c r="C6796" s="1" t="s">
        <v>30</v>
      </c>
      <c r="D6796" s="1" t="s">
        <v>53</v>
      </c>
      <c r="E6796" s="1" t="s">
        <v>54</v>
      </c>
      <c r="F6796" s="47">
        <v>714</v>
      </c>
      <c r="G6796" s="34">
        <v>1109.99</v>
      </c>
      <c r="H6796" s="1" t="s">
        <v>218</v>
      </c>
      <c r="I6796" s="34">
        <v>8.1393000000000004E-3</v>
      </c>
      <c r="J6796" s="34">
        <v>5355.6777000000002</v>
      </c>
      <c r="K6796" s="35" t="str">
        <f t="shared" si="554"/>
        <v>Strabrechtse Heide &amp; Beuven_H4030</v>
      </c>
      <c r="L6796" s="36">
        <f>VLOOKUP(D6796,DATA!A:F,5,FALSE)</f>
        <v>1.0986712608830001E-2</v>
      </c>
      <c r="M6796" s="37">
        <f>VLOOKUP(D6796,DATA!A:F,6,FALSE)</f>
        <v>982</v>
      </c>
      <c r="N6796" s="36">
        <f t="shared" si="555"/>
        <v>80.316420778074345</v>
      </c>
      <c r="O6796" s="36">
        <f t="shared" si="556"/>
        <v>80.317834459218417</v>
      </c>
      <c r="P6796" s="36">
        <f t="shared" si="557"/>
        <v>1.4136811440721431E-3</v>
      </c>
      <c r="Q6796" s="36">
        <f t="shared" si="558"/>
        <v>7.5712205782176648E-2</v>
      </c>
    </row>
    <row r="6797" spans="1:17" x14ac:dyDescent="0.3">
      <c r="A6797" s="29">
        <v>2305114</v>
      </c>
      <c r="B6797" s="1">
        <v>137</v>
      </c>
      <c r="C6797" s="1" t="s">
        <v>30</v>
      </c>
      <c r="D6797" s="1" t="s">
        <v>41</v>
      </c>
      <c r="E6797" s="1" t="s">
        <v>42</v>
      </c>
      <c r="F6797" s="47">
        <v>1071</v>
      </c>
      <c r="G6797" s="34">
        <v>1113.71</v>
      </c>
      <c r="H6797" s="1" t="s">
        <v>218</v>
      </c>
      <c r="I6797" s="34">
        <v>7.8811000000000003E-3</v>
      </c>
      <c r="J6797" s="34">
        <v>10.538519000000001</v>
      </c>
      <c r="K6797" s="35" t="str">
        <f t="shared" si="554"/>
        <v>Strabrechtse Heide &amp; Beuven_H4010A</v>
      </c>
      <c r="L6797" s="36">
        <f>VLOOKUP(D6797,DATA!A:F,5,FALSE)</f>
        <v>1.3726988247862192E-2</v>
      </c>
      <c r="M6797" s="37">
        <f>VLOOKUP(D6797,DATA!A:F,6,FALSE)</f>
        <v>1285.5</v>
      </c>
      <c r="N6797" s="36">
        <f t="shared" si="555"/>
        <v>8.6419408310206691</v>
      </c>
      <c r="O6797" s="36">
        <f t="shared" si="556"/>
        <v>8.6427949919156362</v>
      </c>
      <c r="P6797" s="36">
        <f t="shared" si="557"/>
        <v>8.5416089496703762E-4</v>
      </c>
      <c r="Q6797" s="36">
        <f t="shared" si="558"/>
        <v>9.0015908206671311E-5</v>
      </c>
    </row>
    <row r="6798" spans="1:17" x14ac:dyDescent="0.3">
      <c r="A6798" s="29">
        <v>2305114</v>
      </c>
      <c r="B6798" s="1">
        <v>137</v>
      </c>
      <c r="C6798" s="1" t="s">
        <v>30</v>
      </c>
      <c r="D6798" s="1" t="s">
        <v>53</v>
      </c>
      <c r="E6798" s="1" t="s">
        <v>54</v>
      </c>
      <c r="F6798" s="47">
        <v>714</v>
      </c>
      <c r="G6798" s="34">
        <v>1113.71</v>
      </c>
      <c r="H6798" s="1" t="s">
        <v>218</v>
      </c>
      <c r="I6798" s="34">
        <v>7.8811000000000003E-3</v>
      </c>
      <c r="J6798" s="34">
        <v>33.394942999999998</v>
      </c>
      <c r="K6798" s="35" t="str">
        <f t="shared" si="554"/>
        <v>Strabrechtse Heide &amp; Beuven_H4030</v>
      </c>
      <c r="L6798" s="36">
        <f>VLOOKUP(D6798,DATA!A:F,5,FALSE)</f>
        <v>1.0986712608830001E-2</v>
      </c>
      <c r="M6798" s="37">
        <f>VLOOKUP(D6798,DATA!A:F,6,FALSE)</f>
        <v>982</v>
      </c>
      <c r="N6798" s="36">
        <f t="shared" si="555"/>
        <v>80.9545540014702</v>
      </c>
      <c r="O6798" s="36">
        <f t="shared" si="556"/>
        <v>80.955888983420493</v>
      </c>
      <c r="P6798" s="36">
        <f t="shared" si="557"/>
        <v>1.3349819502934679E-3</v>
      </c>
      <c r="Q6798" s="36">
        <f t="shared" si="558"/>
        <v>4.4581646136079194E-4</v>
      </c>
    </row>
    <row r="6799" spans="1:17" x14ac:dyDescent="0.3">
      <c r="A6799" s="29">
        <v>2305115</v>
      </c>
      <c r="B6799" s="1">
        <v>137</v>
      </c>
      <c r="C6799" s="1" t="s">
        <v>30</v>
      </c>
      <c r="D6799" s="1" t="s">
        <v>53</v>
      </c>
      <c r="E6799" s="1" t="s">
        <v>54</v>
      </c>
      <c r="F6799" s="47">
        <v>714</v>
      </c>
      <c r="G6799" s="34">
        <v>951.87</v>
      </c>
      <c r="H6799" s="1" t="s">
        <v>218</v>
      </c>
      <c r="I6799" s="34">
        <v>6.9683999999999996E-3</v>
      </c>
      <c r="J6799" s="34">
        <v>2233.7260000000001</v>
      </c>
      <c r="K6799" s="35" t="str">
        <f t="shared" si="554"/>
        <v>Strabrechtse Heide &amp; Beuven_H4030</v>
      </c>
      <c r="L6799" s="36">
        <f>VLOOKUP(D6799,DATA!A:F,5,FALSE)</f>
        <v>1.0986712608830001E-2</v>
      </c>
      <c r="M6799" s="37">
        <f>VLOOKUP(D6799,DATA!A:F,6,FALSE)</f>
        <v>982</v>
      </c>
      <c r="N6799" s="36">
        <f t="shared" si="555"/>
        <v>41.799011434302905</v>
      </c>
      <c r="O6799" s="36">
        <f t="shared" si="556"/>
        <v>41.800873949971709</v>
      </c>
      <c r="P6799" s="36">
        <f t="shared" si="557"/>
        <v>1.8625156688045763E-3</v>
      </c>
      <c r="Q6799" s="36">
        <f t="shared" si="558"/>
        <v>4.160349674816171E-2</v>
      </c>
    </row>
    <row r="6800" spans="1:17" x14ac:dyDescent="0.3">
      <c r="A6800" s="30">
        <v>2306593</v>
      </c>
      <c r="B6800" s="14">
        <v>136</v>
      </c>
      <c r="C6800" s="14" t="s">
        <v>14</v>
      </c>
      <c r="D6800" s="14" t="s">
        <v>55</v>
      </c>
      <c r="E6800" s="14" t="s">
        <v>56</v>
      </c>
      <c r="F6800" s="48">
        <v>500</v>
      </c>
      <c r="G6800" s="38">
        <v>1323.11</v>
      </c>
      <c r="H6800" s="14" t="s">
        <v>218</v>
      </c>
      <c r="I6800" s="38">
        <v>1.42916E-2</v>
      </c>
      <c r="J6800" s="38">
        <v>582.52430000000004</v>
      </c>
      <c r="K6800" s="39" t="str">
        <f t="shared" si="554"/>
        <v>Leenderbos, Groote Heide &amp; De Plateaux_H3130</v>
      </c>
      <c r="L6800" s="40">
        <f>VLOOKUP(D6800,DATA!A:F,5,FALSE)</f>
        <v>0</v>
      </c>
      <c r="M6800" s="41">
        <f>VLOOKUP(D6800,DATA!A:F,6,FALSE)</f>
        <v>3.5</v>
      </c>
      <c r="N6800" s="40">
        <f t="shared" si="555"/>
        <v>50</v>
      </c>
      <c r="O6800" s="40">
        <f t="shared" si="556"/>
        <v>50</v>
      </c>
      <c r="P6800" s="40">
        <f>J6800/10000*I6800</f>
        <v>8.3252042858799995E-4</v>
      </c>
      <c r="Q6800" s="40">
        <f>IF(AND(H6800&lt;&gt;"below",I6800&gt;=0.005),M6800*P6800,0)</f>
        <v>2.9138215000579998E-3</v>
      </c>
    </row>
    <row r="6801" spans="1:17" x14ac:dyDescent="0.3">
      <c r="A6801" s="29">
        <v>2306625</v>
      </c>
      <c r="B6801" s="1">
        <v>137</v>
      </c>
      <c r="C6801" s="1" t="s">
        <v>30</v>
      </c>
      <c r="D6801" s="1" t="s">
        <v>53</v>
      </c>
      <c r="E6801" s="1" t="s">
        <v>54</v>
      </c>
      <c r="F6801" s="47">
        <v>714</v>
      </c>
      <c r="G6801" s="34">
        <v>1169.26</v>
      </c>
      <c r="H6801" s="1" t="s">
        <v>218</v>
      </c>
      <c r="I6801" s="34">
        <v>9.8321999999999993E-3</v>
      </c>
      <c r="J6801" s="34">
        <v>1984.1414</v>
      </c>
      <c r="K6801" s="35" t="str">
        <f t="shared" si="554"/>
        <v>Strabrechtse Heide &amp; Beuven_H4030</v>
      </c>
      <c r="L6801" s="36">
        <f>VLOOKUP(D6801,DATA!A:F,5,FALSE)</f>
        <v>1.0986712608830001E-2</v>
      </c>
      <c r="M6801" s="37">
        <f>VLOOKUP(D6801,DATA!A:F,6,FALSE)</f>
        <v>982</v>
      </c>
      <c r="N6801" s="36">
        <f t="shared" si="555"/>
        <v>88.669038178574496</v>
      </c>
      <c r="O6801" s="36">
        <f t="shared" si="556"/>
        <v>88.670123451830534</v>
      </c>
      <c r="P6801" s="36">
        <f t="shared" si="557"/>
        <v>1.0852732560380218E-3</v>
      </c>
      <c r="Q6801" s="36">
        <f t="shared" si="558"/>
        <v>2.1533355976178389E-2</v>
      </c>
    </row>
    <row r="6802" spans="1:17" x14ac:dyDescent="0.3">
      <c r="A6802" s="29">
        <v>2306626</v>
      </c>
      <c r="B6802" s="1">
        <v>137</v>
      </c>
      <c r="C6802" s="1" t="s">
        <v>30</v>
      </c>
      <c r="D6802" s="1" t="s">
        <v>53</v>
      </c>
      <c r="E6802" s="1" t="s">
        <v>54</v>
      </c>
      <c r="F6802" s="47">
        <v>714</v>
      </c>
      <c r="G6802" s="34">
        <v>1003.89</v>
      </c>
      <c r="H6802" s="1" t="s">
        <v>218</v>
      </c>
      <c r="I6802" s="34">
        <v>8.6712999999999998E-3</v>
      </c>
      <c r="J6802" s="34">
        <v>9170.4911750939991</v>
      </c>
      <c r="K6802" s="35" t="str">
        <f t="shared" si="554"/>
        <v>Strabrechtse Heide &amp; Beuven_H4030</v>
      </c>
      <c r="L6802" s="36">
        <f>VLOOKUP(D6802,DATA!A:F,5,FALSE)</f>
        <v>1.0986712608830001E-2</v>
      </c>
      <c r="M6802" s="37">
        <f>VLOOKUP(D6802,DATA!A:F,6,FALSE)</f>
        <v>982</v>
      </c>
      <c r="N6802" s="36">
        <f t="shared" si="555"/>
        <v>55.983665056046163</v>
      </c>
      <c r="O6802" s="36">
        <f t="shared" si="556"/>
        <v>55.986012659310219</v>
      </c>
      <c r="P6802" s="36">
        <f t="shared" si="557"/>
        <v>2.3476032640559197E-3</v>
      </c>
      <c r="Q6802" s="36">
        <f t="shared" si="558"/>
        <v>0.21528675015646681</v>
      </c>
    </row>
    <row r="6803" spans="1:17" x14ac:dyDescent="0.3">
      <c r="A6803" s="29">
        <v>2306627</v>
      </c>
      <c r="B6803" s="1">
        <v>137</v>
      </c>
      <c r="C6803" s="1" t="s">
        <v>30</v>
      </c>
      <c r="D6803" s="1" t="s">
        <v>53</v>
      </c>
      <c r="E6803" s="1" t="s">
        <v>54</v>
      </c>
      <c r="F6803" s="47">
        <v>714</v>
      </c>
      <c r="G6803" s="34">
        <v>990.25</v>
      </c>
      <c r="H6803" s="1" t="s">
        <v>218</v>
      </c>
      <c r="I6803" s="34">
        <v>8.4951000000000002E-3</v>
      </c>
      <c r="J6803" s="34">
        <v>5748.8212999999996</v>
      </c>
      <c r="K6803" s="35" t="str">
        <f t="shared" si="554"/>
        <v>Strabrechtse Heide &amp; Beuven_H4030</v>
      </c>
      <c r="L6803" s="36">
        <f>VLOOKUP(D6803,DATA!A:F,5,FALSE)</f>
        <v>1.0986712608830001E-2</v>
      </c>
      <c r="M6803" s="37">
        <f>VLOOKUP(D6803,DATA!A:F,6,FALSE)</f>
        <v>982</v>
      </c>
      <c r="N6803" s="36">
        <f t="shared" si="555"/>
        <v>52.264459348685001</v>
      </c>
      <c r="O6803" s="36">
        <f t="shared" si="556"/>
        <v>52.266787888400344</v>
      </c>
      <c r="P6803" s="36">
        <f t="shared" si="557"/>
        <v>2.3285397153429699E-3</v>
      </c>
      <c r="Q6803" s="36">
        <f t="shared" si="558"/>
        <v>0.13386358713459601</v>
      </c>
    </row>
    <row r="6804" spans="1:17" x14ac:dyDescent="0.3">
      <c r="A6804" s="29">
        <v>2306628</v>
      </c>
      <c r="B6804" s="1">
        <v>137</v>
      </c>
      <c r="C6804" s="1" t="s">
        <v>30</v>
      </c>
      <c r="D6804" s="1" t="s">
        <v>53</v>
      </c>
      <c r="E6804" s="1" t="s">
        <v>54</v>
      </c>
      <c r="F6804" s="47">
        <v>714</v>
      </c>
      <c r="G6804" s="34">
        <v>956.49</v>
      </c>
      <c r="H6804" s="1" t="s">
        <v>218</v>
      </c>
      <c r="I6804" s="34">
        <v>8.1875999999999997E-3</v>
      </c>
      <c r="J6804" s="34">
        <v>3532.6387</v>
      </c>
      <c r="K6804" s="35" t="str">
        <f t="shared" si="554"/>
        <v>Strabrechtse Heide &amp; Beuven_H4030</v>
      </c>
      <c r="L6804" s="36">
        <f>VLOOKUP(D6804,DATA!A:F,5,FALSE)</f>
        <v>1.0986712608830001E-2</v>
      </c>
      <c r="M6804" s="37">
        <f>VLOOKUP(D6804,DATA!A:F,6,FALSE)</f>
        <v>982</v>
      </c>
      <c r="N6804" s="36">
        <f t="shared" si="555"/>
        <v>43.038732857736285</v>
      </c>
      <c r="O6804" s="36">
        <f t="shared" si="556"/>
        <v>43.040938150331662</v>
      </c>
      <c r="P6804" s="36">
        <f t="shared" si="557"/>
        <v>2.2052925953772728E-3</v>
      </c>
      <c r="Q6804" s="36">
        <f t="shared" si="558"/>
        <v>7.7905019672531953E-2</v>
      </c>
    </row>
    <row r="6805" spans="1:17" x14ac:dyDescent="0.3">
      <c r="A6805" s="29">
        <v>2306629</v>
      </c>
      <c r="B6805" s="1">
        <v>137</v>
      </c>
      <c r="C6805" s="1" t="s">
        <v>30</v>
      </c>
      <c r="D6805" s="1" t="s">
        <v>53</v>
      </c>
      <c r="E6805" s="1" t="s">
        <v>54</v>
      </c>
      <c r="F6805" s="47">
        <v>714</v>
      </c>
      <c r="G6805" s="34">
        <v>1172.26</v>
      </c>
      <c r="H6805" s="1" t="s">
        <v>218</v>
      </c>
      <c r="I6805" s="34">
        <v>9.4681000000000001E-3</v>
      </c>
      <c r="J6805" s="34">
        <v>3691.6655000000001</v>
      </c>
      <c r="K6805" s="35" t="str">
        <f t="shared" si="554"/>
        <v>Strabrechtse Heide &amp; Beuven_H4030</v>
      </c>
      <c r="L6805" s="36">
        <f>VLOOKUP(D6805,DATA!A:F,5,FALSE)</f>
        <v>1.0986712608830001E-2</v>
      </c>
      <c r="M6805" s="37">
        <f>VLOOKUP(D6805,DATA!A:F,6,FALSE)</f>
        <v>982</v>
      </c>
      <c r="N6805" s="36">
        <f t="shared" si="555"/>
        <v>88.995993723748654</v>
      </c>
      <c r="O6805" s="36">
        <f t="shared" si="556"/>
        <v>88.997012395515483</v>
      </c>
      <c r="P6805" s="36">
        <f t="shared" si="557"/>
        <v>1.0186717668290157E-3</v>
      </c>
      <c r="Q6805" s="36">
        <f t="shared" si="558"/>
        <v>3.7605954174267223E-2</v>
      </c>
    </row>
    <row r="6806" spans="1:17" x14ac:dyDescent="0.3">
      <c r="A6806" s="29">
        <v>2306630</v>
      </c>
      <c r="B6806" s="1">
        <v>137</v>
      </c>
      <c r="C6806" s="1" t="s">
        <v>30</v>
      </c>
      <c r="D6806" s="1" t="s">
        <v>41</v>
      </c>
      <c r="E6806" s="1" t="s">
        <v>42</v>
      </c>
      <c r="F6806" s="47">
        <v>1071</v>
      </c>
      <c r="G6806" s="34">
        <v>1740.3</v>
      </c>
      <c r="H6806" s="1" t="s">
        <v>218</v>
      </c>
      <c r="I6806" s="34">
        <v>1.28588E-2</v>
      </c>
      <c r="J6806" s="34">
        <v>1379.3368</v>
      </c>
      <c r="K6806" s="35" t="str">
        <f t="shared" si="554"/>
        <v>Strabrechtse Heide &amp; Beuven_H4010A</v>
      </c>
      <c r="L6806" s="36">
        <f>VLOOKUP(D6806,DATA!A:F,5,FALSE)</f>
        <v>1.3726988247862192E-2</v>
      </c>
      <c r="M6806" s="37">
        <f>VLOOKUP(D6806,DATA!A:F,6,FALSE)</f>
        <v>1285.5</v>
      </c>
      <c r="N6806" s="36">
        <f t="shared" si="555"/>
        <v>99.805982347200796</v>
      </c>
      <c r="O6806" s="36">
        <f t="shared" si="556"/>
        <v>99.806016524311346</v>
      </c>
      <c r="P6806" s="36">
        <f t="shared" si="557"/>
        <v>3.4177110549649115E-5</v>
      </c>
      <c r="Q6806" s="36">
        <f t="shared" si="558"/>
        <v>4.7141746298799252E-4</v>
      </c>
    </row>
    <row r="6807" spans="1:17" x14ac:dyDescent="0.3">
      <c r="A6807" s="29">
        <v>2306631</v>
      </c>
      <c r="B6807" s="1">
        <v>137</v>
      </c>
      <c r="C6807" s="1" t="s">
        <v>30</v>
      </c>
      <c r="D6807" s="1" t="s">
        <v>41</v>
      </c>
      <c r="E6807" s="1" t="s">
        <v>42</v>
      </c>
      <c r="F6807" s="47">
        <v>1071</v>
      </c>
      <c r="G6807" s="34">
        <v>1245.48</v>
      </c>
      <c r="H6807" s="1" t="s">
        <v>218</v>
      </c>
      <c r="I6807" s="34">
        <v>9.6609999999999994E-3</v>
      </c>
      <c r="J6807" s="34">
        <v>9559.4030000000002</v>
      </c>
      <c r="K6807" s="35" t="str">
        <f t="shared" si="554"/>
        <v>Strabrechtse Heide &amp; Beuven_H4010A</v>
      </c>
      <c r="L6807" s="36">
        <f>VLOOKUP(D6807,DATA!A:F,5,FALSE)</f>
        <v>1.3726988247862192E-2</v>
      </c>
      <c r="M6807" s="37">
        <f>VLOOKUP(D6807,DATA!A:F,6,FALSE)</f>
        <v>1285.5</v>
      </c>
      <c r="N6807" s="36">
        <f t="shared" si="555"/>
        <v>36.601428274074578</v>
      </c>
      <c r="O6807" s="36">
        <f t="shared" si="556"/>
        <v>36.604505664279849</v>
      </c>
      <c r="P6807" s="36">
        <f t="shared" si="557"/>
        <v>3.0773902052700919E-3</v>
      </c>
      <c r="Q6807" s="36">
        <f t="shared" si="558"/>
        <v>0.29418013160429529</v>
      </c>
    </row>
    <row r="6808" spans="1:17" x14ac:dyDescent="0.3">
      <c r="A6808" s="29">
        <v>2306631</v>
      </c>
      <c r="B6808" s="1">
        <v>137</v>
      </c>
      <c r="C6808" s="1" t="s">
        <v>30</v>
      </c>
      <c r="D6808" s="1" t="s">
        <v>53</v>
      </c>
      <c r="E6808" s="1" t="s">
        <v>54</v>
      </c>
      <c r="F6808" s="47">
        <v>714</v>
      </c>
      <c r="G6808" s="34">
        <v>1245.48</v>
      </c>
      <c r="H6808" s="1" t="s">
        <v>218</v>
      </c>
      <c r="I6808" s="34">
        <v>9.6609999999999994E-3</v>
      </c>
      <c r="J6808" s="34">
        <v>391.83584999999999</v>
      </c>
      <c r="K6808" s="35" t="str">
        <f t="shared" si="554"/>
        <v>Strabrechtse Heide &amp; Beuven_H4030</v>
      </c>
      <c r="L6808" s="36">
        <f>VLOOKUP(D6808,DATA!A:F,5,FALSE)</f>
        <v>1.0986712608830001E-2</v>
      </c>
      <c r="M6808" s="37">
        <f>VLOOKUP(D6808,DATA!A:F,6,FALSE)</f>
        <v>982</v>
      </c>
      <c r="N6808" s="36">
        <f t="shared" si="555"/>
        <v>94.75877418549041</v>
      </c>
      <c r="O6808" s="36">
        <f t="shared" si="556"/>
        <v>94.75930132008564</v>
      </c>
      <c r="P6808" s="36">
        <f t="shared" si="557"/>
        <v>5.2713459523090478E-4</v>
      </c>
      <c r="Q6808" s="36">
        <f t="shared" si="558"/>
        <v>2.065502321867075E-3</v>
      </c>
    </row>
    <row r="6809" spans="1:17" x14ac:dyDescent="0.3">
      <c r="A6809" s="29">
        <v>2306632</v>
      </c>
      <c r="B6809" s="1">
        <v>137</v>
      </c>
      <c r="C6809" s="1" t="s">
        <v>30</v>
      </c>
      <c r="D6809" s="1" t="s">
        <v>53</v>
      </c>
      <c r="E6809" s="1" t="s">
        <v>54</v>
      </c>
      <c r="F6809" s="47">
        <v>714</v>
      </c>
      <c r="G6809" s="34">
        <v>1026.6300000000001</v>
      </c>
      <c r="H6809" s="1" t="s">
        <v>218</v>
      </c>
      <c r="I6809" s="34">
        <v>8.3175999999999996E-3</v>
      </c>
      <c r="J6809" s="34">
        <v>4110.2089999999998</v>
      </c>
      <c r="K6809" s="35" t="str">
        <f t="shared" si="554"/>
        <v>Strabrechtse Heide &amp; Beuven_H4030</v>
      </c>
      <c r="L6809" s="36">
        <f>VLOOKUP(D6809,DATA!A:F,5,FALSE)</f>
        <v>1.0986712608830001E-2</v>
      </c>
      <c r="M6809" s="37">
        <f>VLOOKUP(D6809,DATA!A:F,6,FALSE)</f>
        <v>982</v>
      </c>
      <c r="N6809" s="36">
        <f t="shared" si="555"/>
        <v>62.018581388508657</v>
      </c>
      <c r="O6809" s="36">
        <f t="shared" si="556"/>
        <v>62.020733942407915</v>
      </c>
      <c r="P6809" s="36">
        <f t="shared" si="557"/>
        <v>2.1525538992577253E-3</v>
      </c>
      <c r="Q6809" s="36">
        <f t="shared" si="558"/>
        <v>8.8474464097141964E-2</v>
      </c>
    </row>
    <row r="6810" spans="1:17" x14ac:dyDescent="0.3">
      <c r="A6810" s="29">
        <v>2306633</v>
      </c>
      <c r="B6810" s="1">
        <v>137</v>
      </c>
      <c r="C6810" s="1" t="s">
        <v>30</v>
      </c>
      <c r="D6810" s="1" t="s">
        <v>53</v>
      </c>
      <c r="E6810" s="1" t="s">
        <v>54</v>
      </c>
      <c r="F6810" s="47">
        <v>714</v>
      </c>
      <c r="G6810" s="34">
        <v>920.48</v>
      </c>
      <c r="H6810" s="1" t="s">
        <v>218</v>
      </c>
      <c r="I6810" s="34">
        <v>7.5421000000000004E-3</v>
      </c>
      <c r="J6810" s="34">
        <v>9178.36</v>
      </c>
      <c r="K6810" s="35" t="str">
        <f t="shared" si="554"/>
        <v>Strabrechtse Heide &amp; Beuven_H4030</v>
      </c>
      <c r="L6810" s="36">
        <f>VLOOKUP(D6810,DATA!A:F,5,FALSE)</f>
        <v>1.0986712608830001E-2</v>
      </c>
      <c r="M6810" s="37">
        <f>VLOOKUP(D6810,DATA!A:F,6,FALSE)</f>
        <v>982</v>
      </c>
      <c r="N6810" s="36">
        <f t="shared" si="555"/>
        <v>33.717642149965421</v>
      </c>
      <c r="O6810" s="36">
        <f t="shared" si="556"/>
        <v>33.719494064994834</v>
      </c>
      <c r="P6810" s="36">
        <f t="shared" si="557"/>
        <v>1.8519150294125097E-3</v>
      </c>
      <c r="Q6810" s="36">
        <f t="shared" si="558"/>
        <v>0.16997542829358603</v>
      </c>
    </row>
    <row r="6811" spans="1:17" x14ac:dyDescent="0.3">
      <c r="A6811" s="29">
        <v>2306634</v>
      </c>
      <c r="B6811" s="1">
        <v>137</v>
      </c>
      <c r="C6811" s="1" t="s">
        <v>30</v>
      </c>
      <c r="D6811" s="1" t="s">
        <v>53</v>
      </c>
      <c r="E6811" s="1" t="s">
        <v>54</v>
      </c>
      <c r="F6811" s="47">
        <v>714</v>
      </c>
      <c r="G6811" s="34">
        <v>918.27</v>
      </c>
      <c r="H6811" s="1" t="s">
        <v>218</v>
      </c>
      <c r="I6811" s="34">
        <v>7.3762000000000003E-3</v>
      </c>
      <c r="J6811" s="34">
        <v>6638.1356999999998</v>
      </c>
      <c r="K6811" s="35" t="str">
        <f t="shared" si="554"/>
        <v>Strabrechtse Heide &amp; Beuven_H4030</v>
      </c>
      <c r="L6811" s="36">
        <f>VLOOKUP(D6811,DATA!A:F,5,FALSE)</f>
        <v>1.0986712608830001E-2</v>
      </c>
      <c r="M6811" s="37">
        <f>VLOOKUP(D6811,DATA!A:F,6,FALSE)</f>
        <v>982</v>
      </c>
      <c r="N6811" s="36">
        <f t="shared" si="555"/>
        <v>33.177161249091768</v>
      </c>
      <c r="O6811" s="36">
        <f t="shared" si="556"/>
        <v>33.178957928182463</v>
      </c>
      <c r="P6811" s="36">
        <f t="shared" si="557"/>
        <v>1.7966790906953634E-3</v>
      </c>
      <c r="Q6811" s="36">
        <f t="shared" si="558"/>
        <v>0.11926599613388429</v>
      </c>
    </row>
    <row r="6812" spans="1:17" x14ac:dyDescent="0.3">
      <c r="A6812" s="29">
        <v>2306636</v>
      </c>
      <c r="B6812" s="1">
        <v>137</v>
      </c>
      <c r="C6812" s="1" t="s">
        <v>30</v>
      </c>
      <c r="D6812" s="1" t="s">
        <v>53</v>
      </c>
      <c r="E6812" s="1" t="s">
        <v>54</v>
      </c>
      <c r="F6812" s="47">
        <v>714</v>
      </c>
      <c r="G6812" s="34">
        <v>924.71</v>
      </c>
      <c r="H6812" s="1" t="s">
        <v>218</v>
      </c>
      <c r="I6812" s="34">
        <v>7.4561000000000002E-3</v>
      </c>
      <c r="J6812" s="34">
        <v>5505.442</v>
      </c>
      <c r="K6812" s="35" t="str">
        <f t="shared" si="554"/>
        <v>Strabrechtse Heide &amp; Beuven_H4030</v>
      </c>
      <c r="L6812" s="36">
        <f>VLOOKUP(D6812,DATA!A:F,5,FALSE)</f>
        <v>1.0986712608830001E-2</v>
      </c>
      <c r="M6812" s="37">
        <f>VLOOKUP(D6812,DATA!A:F,6,FALSE)</f>
        <v>982</v>
      </c>
      <c r="N6812" s="36">
        <f t="shared" si="555"/>
        <v>34.764007480768207</v>
      </c>
      <c r="O6812" s="36">
        <f t="shared" si="556"/>
        <v>34.765865293854212</v>
      </c>
      <c r="P6812" s="36">
        <f t="shared" si="557"/>
        <v>1.8578130860049669E-3</v>
      </c>
      <c r="Q6812" s="36">
        <f t="shared" si="558"/>
        <v>0.10228082191841358</v>
      </c>
    </row>
    <row r="6813" spans="1:17" x14ac:dyDescent="0.3">
      <c r="A6813" s="29">
        <v>2306637</v>
      </c>
      <c r="B6813" s="1">
        <v>137</v>
      </c>
      <c r="C6813" s="1" t="s">
        <v>30</v>
      </c>
      <c r="D6813" s="1" t="s">
        <v>53</v>
      </c>
      <c r="E6813" s="1" t="s">
        <v>54</v>
      </c>
      <c r="F6813" s="47">
        <v>714</v>
      </c>
      <c r="G6813" s="34">
        <v>929.21</v>
      </c>
      <c r="H6813" s="1" t="s">
        <v>218</v>
      </c>
      <c r="I6813" s="34">
        <v>7.4278E-3</v>
      </c>
      <c r="J6813" s="34">
        <v>5423.4094393383202</v>
      </c>
      <c r="K6813" s="35" t="str">
        <f t="shared" si="554"/>
        <v>Strabrechtse Heide &amp; Beuven_H4030</v>
      </c>
      <c r="L6813" s="36">
        <f>VLOOKUP(D6813,DATA!A:F,5,FALSE)</f>
        <v>1.0986712608830001E-2</v>
      </c>
      <c r="M6813" s="37">
        <f>VLOOKUP(D6813,DATA!A:F,6,FALSE)</f>
        <v>982</v>
      </c>
      <c r="N6813" s="36">
        <f t="shared" si="555"/>
        <v>35.893522633078867</v>
      </c>
      <c r="O6813" s="36">
        <f t="shared" si="556"/>
        <v>35.895400440110315</v>
      </c>
      <c r="P6813" s="36">
        <f t="shared" si="557"/>
        <v>1.877807031448242E-3</v>
      </c>
      <c r="Q6813" s="36">
        <f t="shared" si="558"/>
        <v>0.10184116379612267</v>
      </c>
    </row>
    <row r="6814" spans="1:17" x14ac:dyDescent="0.3">
      <c r="A6814" s="29">
        <v>2306638</v>
      </c>
      <c r="B6814" s="1">
        <v>137</v>
      </c>
      <c r="C6814" s="1" t="s">
        <v>30</v>
      </c>
      <c r="D6814" s="1" t="s">
        <v>57</v>
      </c>
      <c r="E6814" s="1" t="s">
        <v>58</v>
      </c>
      <c r="F6814" s="47">
        <v>714</v>
      </c>
      <c r="G6814" s="34">
        <v>983.74</v>
      </c>
      <c r="H6814" s="1" t="s">
        <v>218</v>
      </c>
      <c r="I6814" s="34">
        <v>7.5576000000000003E-3</v>
      </c>
      <c r="J6814" s="34">
        <v>1486.8734999999999</v>
      </c>
      <c r="K6814" s="35" t="str">
        <f t="shared" si="554"/>
        <v>Strabrechtse Heide &amp; Beuven_H3160</v>
      </c>
      <c r="L6814" s="36">
        <f>VLOOKUP(D6814,DATA!A:F,5,FALSE)</f>
        <v>1.0986712608830001E-2</v>
      </c>
      <c r="M6814" s="37">
        <f>VLOOKUP(D6814,DATA!A:F,6,FALSE)</f>
        <v>982</v>
      </c>
      <c r="N6814" s="36">
        <f t="shared" si="555"/>
        <v>50.477907444096743</v>
      </c>
      <c r="O6814" s="36">
        <f t="shared" si="556"/>
        <v>50.479983083108152</v>
      </c>
      <c r="P6814" s="36">
        <f t="shared" si="557"/>
        <v>2.0756390114087253E-3</v>
      </c>
      <c r="Q6814" s="36">
        <f t="shared" si="558"/>
        <v>3.0862126416298312E-2</v>
      </c>
    </row>
    <row r="6815" spans="1:17" x14ac:dyDescent="0.3">
      <c r="A6815" s="29">
        <v>2306639</v>
      </c>
      <c r="B6815" s="1">
        <v>137</v>
      </c>
      <c r="C6815" s="1" t="s">
        <v>30</v>
      </c>
      <c r="D6815" s="1" t="s">
        <v>57</v>
      </c>
      <c r="E6815" s="1" t="s">
        <v>58</v>
      </c>
      <c r="F6815" s="47">
        <v>714</v>
      </c>
      <c r="G6815" s="34">
        <v>874.52</v>
      </c>
      <c r="H6815" s="1" t="s">
        <v>218</v>
      </c>
      <c r="I6815" s="34">
        <v>6.3987999999999996E-3</v>
      </c>
      <c r="J6815" s="34">
        <v>5000</v>
      </c>
      <c r="K6815" s="35" t="str">
        <f t="shared" si="554"/>
        <v>Strabrechtse Heide &amp; Beuven_H3160</v>
      </c>
      <c r="L6815" s="36">
        <f>VLOOKUP(D6815,DATA!A:F,5,FALSE)</f>
        <v>1.0986712608830001E-2</v>
      </c>
      <c r="M6815" s="37">
        <f>VLOOKUP(D6815,DATA!A:F,6,FALSE)</f>
        <v>982</v>
      </c>
      <c r="N6815" s="36">
        <f t="shared" si="555"/>
        <v>23.489906209978749</v>
      </c>
      <c r="O6815" s="36">
        <f t="shared" si="556"/>
        <v>23.491169707550046</v>
      </c>
      <c r="P6815" s="36">
        <f t="shared" si="557"/>
        <v>1.2634975712977337E-3</v>
      </c>
      <c r="Q6815" s="36">
        <f t="shared" si="558"/>
        <v>6.3174878564886683E-2</v>
      </c>
    </row>
    <row r="6816" spans="1:17" x14ac:dyDescent="0.3">
      <c r="A6816" s="30">
        <v>2306640</v>
      </c>
      <c r="B6816" s="14">
        <v>137</v>
      </c>
      <c r="C6816" s="14" t="s">
        <v>30</v>
      </c>
      <c r="D6816" s="14" t="s">
        <v>55</v>
      </c>
      <c r="E6816" s="14" t="s">
        <v>56</v>
      </c>
      <c r="F6816" s="48">
        <v>500</v>
      </c>
      <c r="G6816" s="38">
        <v>1004.22</v>
      </c>
      <c r="H6816" s="14" t="s">
        <v>218</v>
      </c>
      <c r="I6816" s="38">
        <v>7.4139000000000002E-3</v>
      </c>
      <c r="J6816" s="38">
        <v>404.04430000000002</v>
      </c>
      <c r="K6816" s="39" t="str">
        <f t="shared" si="554"/>
        <v>Strabrechtse Heide &amp; Beuven_H3130</v>
      </c>
      <c r="L6816" s="40">
        <f>VLOOKUP(D6816,DATA!A:F,5,FALSE)</f>
        <v>0</v>
      </c>
      <c r="M6816" s="41">
        <f>VLOOKUP(D6816,DATA!A:F,6,FALSE)</f>
        <v>3.5</v>
      </c>
      <c r="N6816" s="40">
        <f t="shared" si="555"/>
        <v>50</v>
      </c>
      <c r="O6816" s="40">
        <f t="shared" si="556"/>
        <v>50</v>
      </c>
      <c r="P6816" s="40">
        <f>J6816/10000*I6816</f>
        <v>2.9955440357700005E-4</v>
      </c>
      <c r="Q6816" s="40">
        <f>IF(AND(H6816&lt;&gt;"below",I6816&gt;=0.005),M6816*P6816,0)</f>
        <v>1.0484404125195002E-3</v>
      </c>
    </row>
    <row r="6817" spans="1:17" x14ac:dyDescent="0.3">
      <c r="A6817" s="29">
        <v>2306640</v>
      </c>
      <c r="B6817" s="1">
        <v>137</v>
      </c>
      <c r="C6817" s="1" t="s">
        <v>30</v>
      </c>
      <c r="D6817" s="1" t="s">
        <v>57</v>
      </c>
      <c r="E6817" s="1" t="s">
        <v>58</v>
      </c>
      <c r="F6817" s="47">
        <v>714</v>
      </c>
      <c r="G6817" s="34">
        <v>1004.22</v>
      </c>
      <c r="H6817" s="1" t="s">
        <v>218</v>
      </c>
      <c r="I6817" s="34">
        <v>7.4139000000000002E-3</v>
      </c>
      <c r="J6817" s="34">
        <v>288.620115</v>
      </c>
      <c r="K6817" s="35" t="str">
        <f t="shared" si="554"/>
        <v>Strabrechtse Heide &amp; Beuven_H3160</v>
      </c>
      <c r="L6817" s="36">
        <f>VLOOKUP(D6817,DATA!A:F,5,FALSE)</f>
        <v>1.0986712608830001E-2</v>
      </c>
      <c r="M6817" s="37">
        <f>VLOOKUP(D6817,DATA!A:F,6,FALSE)</f>
        <v>982</v>
      </c>
      <c r="N6817" s="36">
        <f t="shared" si="555"/>
        <v>56.07298783489648</v>
      </c>
      <c r="O6817" s="36">
        <f t="shared" si="556"/>
        <v>56.074994143345293</v>
      </c>
      <c r="P6817" s="36">
        <f t="shared" si="557"/>
        <v>2.0063084488128879E-3</v>
      </c>
      <c r="Q6817" s="36">
        <f t="shared" si="558"/>
        <v>5.7906097522184728E-3</v>
      </c>
    </row>
    <row r="6818" spans="1:17" x14ac:dyDescent="0.3">
      <c r="A6818" s="29">
        <v>2306641</v>
      </c>
      <c r="B6818" s="1">
        <v>137</v>
      </c>
      <c r="C6818" s="1" t="s">
        <v>30</v>
      </c>
      <c r="D6818" s="1" t="s">
        <v>53</v>
      </c>
      <c r="E6818" s="1" t="s">
        <v>54</v>
      </c>
      <c r="F6818" s="47">
        <v>714</v>
      </c>
      <c r="G6818" s="34">
        <v>1256.33</v>
      </c>
      <c r="H6818" s="1" t="s">
        <v>218</v>
      </c>
      <c r="I6818" s="34">
        <v>8.7664000000000006E-3</v>
      </c>
      <c r="J6818" s="34">
        <v>2627.3179</v>
      </c>
      <c r="K6818" s="35" t="str">
        <f t="shared" si="554"/>
        <v>Strabrechtse Heide &amp; Beuven_H4030</v>
      </c>
      <c r="L6818" s="36">
        <f>VLOOKUP(D6818,DATA!A:F,5,FALSE)</f>
        <v>1.0986712608830001E-2</v>
      </c>
      <c r="M6818" s="37">
        <f>VLOOKUP(D6818,DATA!A:F,6,FALSE)</f>
        <v>982</v>
      </c>
      <c r="N6818" s="36">
        <f t="shared" si="555"/>
        <v>95.320193279942416</v>
      </c>
      <c r="O6818" s="36">
        <f t="shared" si="556"/>
        <v>95.320622898390269</v>
      </c>
      <c r="P6818" s="36">
        <f t="shared" si="557"/>
        <v>4.2961844785338599E-4</v>
      </c>
      <c r="Q6818" s="36">
        <f t="shared" si="558"/>
        <v>1.1287442382154176E-2</v>
      </c>
    </row>
    <row r="6819" spans="1:17" x14ac:dyDescent="0.3">
      <c r="A6819" s="29">
        <v>2306644</v>
      </c>
      <c r="B6819" s="1">
        <v>137</v>
      </c>
      <c r="C6819" s="1" t="s">
        <v>30</v>
      </c>
      <c r="D6819" s="1" t="s">
        <v>53</v>
      </c>
      <c r="E6819" s="1" t="s">
        <v>54</v>
      </c>
      <c r="F6819" s="47">
        <v>714</v>
      </c>
      <c r="G6819" s="34">
        <v>974.47</v>
      </c>
      <c r="H6819" s="1" t="s">
        <v>218</v>
      </c>
      <c r="I6819" s="34">
        <v>7.1777000000000004E-3</v>
      </c>
      <c r="J6819" s="34">
        <v>119.44313</v>
      </c>
      <c r="K6819" s="35" t="str">
        <f t="shared" si="554"/>
        <v>Strabrechtse Heide &amp; Beuven_H4030</v>
      </c>
      <c r="L6819" s="36">
        <f>VLOOKUP(D6819,DATA!A:F,5,FALSE)</f>
        <v>1.0986712608830001E-2</v>
      </c>
      <c r="M6819" s="37">
        <f>VLOOKUP(D6819,DATA!A:F,6,FALSE)</f>
        <v>982</v>
      </c>
      <c r="N6819" s="36">
        <f t="shared" si="555"/>
        <v>47.932930177769521</v>
      </c>
      <c r="O6819" s="36">
        <f t="shared" si="556"/>
        <v>47.934898294670312</v>
      </c>
      <c r="P6819" s="36">
        <f t="shared" si="557"/>
        <v>1.9681169007910171E-3</v>
      </c>
      <c r="Q6819" s="36">
        <f t="shared" si="558"/>
        <v>2.3507804283637852E-3</v>
      </c>
    </row>
    <row r="6820" spans="1:17" x14ac:dyDescent="0.3">
      <c r="A6820" s="29">
        <v>2306645</v>
      </c>
      <c r="B6820" s="1">
        <v>137</v>
      </c>
      <c r="C6820" s="1" t="s">
        <v>30</v>
      </c>
      <c r="D6820" s="1" t="s">
        <v>41</v>
      </c>
      <c r="E6820" s="1" t="s">
        <v>42</v>
      </c>
      <c r="F6820" s="47">
        <v>1071</v>
      </c>
      <c r="G6820" s="34">
        <v>1089.19</v>
      </c>
      <c r="H6820" s="1" t="s">
        <v>218</v>
      </c>
      <c r="I6820" s="34">
        <v>7.6790000000000001E-3</v>
      </c>
      <c r="J6820" s="34">
        <v>127.13082</v>
      </c>
      <c r="K6820" s="35" t="str">
        <f t="shared" si="554"/>
        <v>Strabrechtse Heide &amp; Beuven_H4010A</v>
      </c>
      <c r="L6820" s="36">
        <f>VLOOKUP(D6820,DATA!A:F,5,FALSE)</f>
        <v>1.3726988247862192E-2</v>
      </c>
      <c r="M6820" s="37">
        <f>VLOOKUP(D6820,DATA!A:F,6,FALSE)</f>
        <v>1285.5</v>
      </c>
      <c r="N6820" s="36">
        <f t="shared" si="555"/>
        <v>6.328415091223289</v>
      </c>
      <c r="O6820" s="36">
        <f t="shared" si="556"/>
        <v>6.3290399800334312</v>
      </c>
      <c r="P6820" s="36">
        <f t="shared" si="557"/>
        <v>6.2488881014211017E-4</v>
      </c>
      <c r="Q6820" s="36">
        <f t="shared" si="558"/>
        <v>7.9442626842190773E-4</v>
      </c>
    </row>
    <row r="6821" spans="1:17" x14ac:dyDescent="0.3">
      <c r="A6821" s="30">
        <v>2308121</v>
      </c>
      <c r="B6821" s="14">
        <v>136</v>
      </c>
      <c r="C6821" s="14" t="s">
        <v>14</v>
      </c>
      <c r="D6821" s="14" t="s">
        <v>55</v>
      </c>
      <c r="E6821" s="14" t="s">
        <v>56</v>
      </c>
      <c r="F6821" s="48">
        <v>500</v>
      </c>
      <c r="G6821" s="38">
        <v>1311.12</v>
      </c>
      <c r="H6821" s="14" t="s">
        <v>218</v>
      </c>
      <c r="I6821" s="38">
        <v>1.3359299999999999E-2</v>
      </c>
      <c r="J6821" s="38">
        <v>5.3704549999999998</v>
      </c>
      <c r="K6821" s="39" t="str">
        <f t="shared" si="554"/>
        <v>Leenderbos, Groote Heide &amp; De Plateaux_H3130</v>
      </c>
      <c r="L6821" s="40">
        <f>VLOOKUP(D6821,DATA!A:F,5,FALSE)</f>
        <v>0</v>
      </c>
      <c r="M6821" s="41">
        <f>VLOOKUP(D6821,DATA!A:F,6,FALSE)</f>
        <v>3.5</v>
      </c>
      <c r="N6821" s="40">
        <f t="shared" si="555"/>
        <v>50</v>
      </c>
      <c r="O6821" s="40">
        <f t="shared" si="556"/>
        <v>50</v>
      </c>
      <c r="P6821" s="40">
        <f>J6821/10000*I6821</f>
        <v>7.174551948149999E-6</v>
      </c>
      <c r="Q6821" s="40">
        <f>IF(AND(H6821&lt;&gt;"below",I6821&gt;=0.005),M6821*P6821,0)</f>
        <v>2.5110931818524998E-5</v>
      </c>
    </row>
    <row r="6822" spans="1:17" x14ac:dyDescent="0.3">
      <c r="A6822" s="29">
        <v>2308154</v>
      </c>
      <c r="B6822" s="1">
        <v>137</v>
      </c>
      <c r="C6822" s="1" t="s">
        <v>30</v>
      </c>
      <c r="D6822" s="1" t="s">
        <v>53</v>
      </c>
      <c r="E6822" s="1" t="s">
        <v>54</v>
      </c>
      <c r="F6822" s="47">
        <v>714</v>
      </c>
      <c r="G6822" s="34">
        <v>1057.33</v>
      </c>
      <c r="H6822" s="1" t="s">
        <v>218</v>
      </c>
      <c r="I6822" s="34">
        <v>9.0963999999999993E-3</v>
      </c>
      <c r="J6822" s="34">
        <v>9265.6550000000007</v>
      </c>
      <c r="K6822" s="35" t="str">
        <f t="shared" si="554"/>
        <v>Strabrechtse Heide &amp; Beuven_H4030</v>
      </c>
      <c r="L6822" s="36">
        <f>VLOOKUP(D6822,DATA!A:F,5,FALSE)</f>
        <v>1.0986712608830001E-2</v>
      </c>
      <c r="M6822" s="37">
        <f>VLOOKUP(D6822,DATA!A:F,6,FALSE)</f>
        <v>982</v>
      </c>
      <c r="N6822" s="36">
        <f t="shared" si="555"/>
        <v>69.585337394021465</v>
      </c>
      <c r="O6822" s="36">
        <f t="shared" si="556"/>
        <v>69.58745248743773</v>
      </c>
      <c r="P6822" s="36">
        <f t="shared" si="557"/>
        <v>2.1150934162648127E-3</v>
      </c>
      <c r="Q6822" s="36">
        <f t="shared" si="558"/>
        <v>0.19597725887881143</v>
      </c>
    </row>
    <row r="6823" spans="1:17" x14ac:dyDescent="0.3">
      <c r="A6823" s="29">
        <v>2308155</v>
      </c>
      <c r="B6823" s="1">
        <v>137</v>
      </c>
      <c r="C6823" s="1" t="s">
        <v>30</v>
      </c>
      <c r="D6823" s="1" t="s">
        <v>53</v>
      </c>
      <c r="E6823" s="1" t="s">
        <v>54</v>
      </c>
      <c r="F6823" s="47">
        <v>714</v>
      </c>
      <c r="G6823" s="34">
        <v>951.22</v>
      </c>
      <c r="H6823" s="1" t="s">
        <v>218</v>
      </c>
      <c r="I6823" s="34">
        <v>8.2778999999999995E-3</v>
      </c>
      <c r="J6823" s="34">
        <v>4634.4650000000001</v>
      </c>
      <c r="K6823" s="35" t="str">
        <f t="shared" si="554"/>
        <v>Strabrechtse Heide &amp; Beuven_H4030</v>
      </c>
      <c r="L6823" s="36">
        <f>VLOOKUP(D6823,DATA!A:F,5,FALSE)</f>
        <v>1.0986712608830001E-2</v>
      </c>
      <c r="M6823" s="37">
        <f>VLOOKUP(D6823,DATA!A:F,6,FALSE)</f>
        <v>982</v>
      </c>
      <c r="N6823" s="36">
        <f t="shared" si="555"/>
        <v>41.625382790556138</v>
      </c>
      <c r="O6823" s="36">
        <f t="shared" si="556"/>
        <v>41.627592695195133</v>
      </c>
      <c r="P6823" s="36">
        <f t="shared" si="557"/>
        <v>2.2099046389953969E-3</v>
      </c>
      <c r="Q6823" s="36">
        <f t="shared" si="558"/>
        <v>0.10241725702761803</v>
      </c>
    </row>
    <row r="6824" spans="1:17" x14ac:dyDescent="0.3">
      <c r="A6824" s="29">
        <v>2308156</v>
      </c>
      <c r="B6824" s="1">
        <v>137</v>
      </c>
      <c r="C6824" s="1" t="s">
        <v>30</v>
      </c>
      <c r="D6824" s="1" t="s">
        <v>53</v>
      </c>
      <c r="E6824" s="1" t="s">
        <v>54</v>
      </c>
      <c r="F6824" s="47">
        <v>714</v>
      </c>
      <c r="G6824" s="34">
        <v>976.24</v>
      </c>
      <c r="H6824" s="1" t="s">
        <v>218</v>
      </c>
      <c r="I6824" s="34">
        <v>8.3694000000000008E-3</v>
      </c>
      <c r="J6824" s="34">
        <v>8398.1679999999997</v>
      </c>
      <c r="K6824" s="35" t="str">
        <f t="shared" si="554"/>
        <v>Strabrechtse Heide &amp; Beuven_H4030</v>
      </c>
      <c r="L6824" s="36">
        <f>VLOOKUP(D6824,DATA!A:F,5,FALSE)</f>
        <v>1.0986712608830001E-2</v>
      </c>
      <c r="M6824" s="37">
        <f>VLOOKUP(D6824,DATA!A:F,6,FALSE)</f>
        <v>982</v>
      </c>
      <c r="N6824" s="36">
        <f t="shared" si="555"/>
        <v>48.418441167593535</v>
      </c>
      <c r="O6824" s="36">
        <f t="shared" si="556"/>
        <v>48.420737675718136</v>
      </c>
      <c r="P6824" s="36">
        <f t="shared" si="557"/>
        <v>2.2965081246013597E-3</v>
      </c>
      <c r="Q6824" s="36">
        <f t="shared" si="558"/>
        <v>0.1928646104376715</v>
      </c>
    </row>
    <row r="6825" spans="1:17" x14ac:dyDescent="0.3">
      <c r="A6825" s="29">
        <v>2308157</v>
      </c>
      <c r="B6825" s="1">
        <v>137</v>
      </c>
      <c r="C6825" s="1" t="s">
        <v>30</v>
      </c>
      <c r="D6825" s="1" t="s">
        <v>53</v>
      </c>
      <c r="E6825" s="1" t="s">
        <v>54</v>
      </c>
      <c r="F6825" s="47">
        <v>714</v>
      </c>
      <c r="G6825" s="34">
        <v>929.17</v>
      </c>
      <c r="H6825" s="1" t="s">
        <v>218</v>
      </c>
      <c r="I6825" s="34">
        <v>7.9719000000000005E-3</v>
      </c>
      <c r="J6825" s="34">
        <v>7820.0860000000002</v>
      </c>
      <c r="K6825" s="35" t="str">
        <f t="shared" si="554"/>
        <v>Strabrechtse Heide &amp; Beuven_H4030</v>
      </c>
      <c r="L6825" s="36">
        <f>VLOOKUP(D6825,DATA!A:F,5,FALSE)</f>
        <v>1.0986712608830001E-2</v>
      </c>
      <c r="M6825" s="37">
        <f>VLOOKUP(D6825,DATA!A:F,6,FALSE)</f>
        <v>982</v>
      </c>
      <c r="N6825" s="36">
        <f t="shared" si="555"/>
        <v>35.883411057743693</v>
      </c>
      <c r="O6825" s="36">
        <f t="shared" si="556"/>
        <v>35.885426169355441</v>
      </c>
      <c r="P6825" s="36">
        <f t="shared" si="557"/>
        <v>2.0151116117474999E-3</v>
      </c>
      <c r="Q6825" s="36">
        <f t="shared" si="558"/>
        <v>0.1575834610346406</v>
      </c>
    </row>
    <row r="6826" spans="1:17" x14ac:dyDescent="0.3">
      <c r="A6826" s="29">
        <v>2308159</v>
      </c>
      <c r="B6826" s="1">
        <v>137</v>
      </c>
      <c r="C6826" s="1" t="s">
        <v>30</v>
      </c>
      <c r="D6826" s="1" t="s">
        <v>41</v>
      </c>
      <c r="E6826" s="1" t="s">
        <v>42</v>
      </c>
      <c r="F6826" s="47">
        <v>1071</v>
      </c>
      <c r="G6826" s="34">
        <v>1454.16</v>
      </c>
      <c r="H6826" s="1" t="s">
        <v>218</v>
      </c>
      <c r="I6826" s="34">
        <v>1.1114000000000001E-2</v>
      </c>
      <c r="J6826" s="34">
        <v>8910.491</v>
      </c>
      <c r="K6826" s="35" t="str">
        <f t="shared" si="554"/>
        <v>Strabrechtse Heide &amp; Beuven_H4010A</v>
      </c>
      <c r="L6826" s="36">
        <f>VLOOKUP(D6826,DATA!A:F,5,FALSE)</f>
        <v>1.3726988247862192E-2</v>
      </c>
      <c r="M6826" s="37">
        <f>VLOOKUP(D6826,DATA!A:F,6,FALSE)</f>
        <v>1285.5</v>
      </c>
      <c r="N6826" s="36">
        <f t="shared" si="555"/>
        <v>91.012759304557946</v>
      </c>
      <c r="O6826" s="36">
        <f t="shared" si="556"/>
        <v>91.014007110746192</v>
      </c>
      <c r="P6826" s="36">
        <f t="shared" si="557"/>
        <v>1.2478061882461589E-3</v>
      </c>
      <c r="Q6826" s="36">
        <f t="shared" si="558"/>
        <v>0.11118565810111704</v>
      </c>
    </row>
    <row r="6827" spans="1:17" x14ac:dyDescent="0.3">
      <c r="A6827" s="29">
        <v>2308160</v>
      </c>
      <c r="B6827" s="1">
        <v>137</v>
      </c>
      <c r="C6827" s="1" t="s">
        <v>30</v>
      </c>
      <c r="D6827" s="1" t="s">
        <v>53</v>
      </c>
      <c r="E6827" s="1" t="s">
        <v>54</v>
      </c>
      <c r="F6827" s="47">
        <v>714</v>
      </c>
      <c r="G6827" s="34">
        <v>1008.49</v>
      </c>
      <c r="H6827" s="1" t="s">
        <v>218</v>
      </c>
      <c r="I6827" s="34">
        <v>8.2664999999999995E-3</v>
      </c>
      <c r="J6827" s="34">
        <v>4874.5693000000001</v>
      </c>
      <c r="K6827" s="35" t="str">
        <f t="shared" si="554"/>
        <v>Strabrechtse Heide &amp; Beuven_H4030</v>
      </c>
      <c r="L6827" s="36">
        <f>VLOOKUP(D6827,DATA!A:F,5,FALSE)</f>
        <v>1.0986712608830001E-2</v>
      </c>
      <c r="M6827" s="37">
        <f>VLOOKUP(D6827,DATA!A:F,6,FALSE)</f>
        <v>982</v>
      </c>
      <c r="N6827" s="36">
        <f t="shared" si="555"/>
        <v>57.225023766845993</v>
      </c>
      <c r="O6827" s="36">
        <f t="shared" si="556"/>
        <v>57.227246883965186</v>
      </c>
      <c r="P6827" s="36">
        <f t="shared" si="557"/>
        <v>2.2231171191933186E-3</v>
      </c>
      <c r="Q6827" s="36">
        <f t="shared" si="558"/>
        <v>0.10836738459524192</v>
      </c>
    </row>
    <row r="6828" spans="1:17" x14ac:dyDescent="0.3">
      <c r="A6828" s="29">
        <v>2308161</v>
      </c>
      <c r="B6828" s="1">
        <v>137</v>
      </c>
      <c r="C6828" s="1" t="s">
        <v>30</v>
      </c>
      <c r="D6828" s="1" t="s">
        <v>53</v>
      </c>
      <c r="E6828" s="1" t="s">
        <v>54</v>
      </c>
      <c r="F6828" s="47">
        <v>714</v>
      </c>
      <c r="G6828" s="34">
        <v>918.3</v>
      </c>
      <c r="H6828" s="1" t="s">
        <v>218</v>
      </c>
      <c r="I6828" s="34">
        <v>7.6474000000000004E-3</v>
      </c>
      <c r="J6828" s="34">
        <v>1912.5841</v>
      </c>
      <c r="K6828" s="35" t="str">
        <f t="shared" si="554"/>
        <v>Strabrechtse Heide &amp; Beuven_H4030</v>
      </c>
      <c r="L6828" s="36">
        <f>VLOOKUP(D6828,DATA!A:F,5,FALSE)</f>
        <v>1.0986712608830001E-2</v>
      </c>
      <c r="M6828" s="37">
        <f>VLOOKUP(D6828,DATA!A:F,6,FALSE)</f>
        <v>982</v>
      </c>
      <c r="N6828" s="36">
        <f t="shared" si="555"/>
        <v>33.184468890727601</v>
      </c>
      <c r="O6828" s="36">
        <f t="shared" si="556"/>
        <v>33.186331835597038</v>
      </c>
      <c r="P6828" s="36">
        <f t="shared" si="557"/>
        <v>1.8629448694369444E-3</v>
      </c>
      <c r="Q6828" s="36">
        <f t="shared" si="558"/>
        <v>3.563038736461676E-2</v>
      </c>
    </row>
    <row r="6829" spans="1:17" x14ac:dyDescent="0.3">
      <c r="A6829" s="29">
        <v>2308162</v>
      </c>
      <c r="B6829" s="1">
        <v>137</v>
      </c>
      <c r="C6829" s="1" t="s">
        <v>30</v>
      </c>
      <c r="D6829" s="1" t="s">
        <v>53</v>
      </c>
      <c r="E6829" s="1" t="s">
        <v>54</v>
      </c>
      <c r="F6829" s="47">
        <v>714</v>
      </c>
      <c r="G6829" s="34">
        <v>923.73</v>
      </c>
      <c r="H6829" s="1" t="s">
        <v>218</v>
      </c>
      <c r="I6829" s="34">
        <v>7.6588999999999997E-3</v>
      </c>
      <c r="J6829" s="34">
        <v>3832.0967000000001</v>
      </c>
      <c r="K6829" s="35" t="str">
        <f t="shared" si="554"/>
        <v>Strabrechtse Heide &amp; Beuven_H4030</v>
      </c>
      <c r="L6829" s="36">
        <f>VLOOKUP(D6829,DATA!A:F,5,FALSE)</f>
        <v>1.0986712608830001E-2</v>
      </c>
      <c r="M6829" s="37">
        <f>VLOOKUP(D6829,DATA!A:F,6,FALSE)</f>
        <v>982</v>
      </c>
      <c r="N6829" s="36">
        <f t="shared" si="555"/>
        <v>34.520229259955634</v>
      </c>
      <c r="O6829" s="36">
        <f t="shared" si="556"/>
        <v>34.522131304316815</v>
      </c>
      <c r="P6829" s="36">
        <f t="shared" si="557"/>
        <v>1.9020443611807991E-3</v>
      </c>
      <c r="Q6829" s="36">
        <f t="shared" si="558"/>
        <v>7.2888179197345485E-2</v>
      </c>
    </row>
    <row r="6830" spans="1:17" x14ac:dyDescent="0.3">
      <c r="A6830" s="29">
        <v>2308163</v>
      </c>
      <c r="B6830" s="1">
        <v>137</v>
      </c>
      <c r="C6830" s="1" t="s">
        <v>30</v>
      </c>
      <c r="D6830" s="1" t="s">
        <v>53</v>
      </c>
      <c r="E6830" s="1" t="s">
        <v>54</v>
      </c>
      <c r="F6830" s="47">
        <v>714</v>
      </c>
      <c r="G6830" s="34">
        <v>916.88</v>
      </c>
      <c r="H6830" s="1" t="s">
        <v>218</v>
      </c>
      <c r="I6830" s="34">
        <v>7.3638999999999996E-3</v>
      </c>
      <c r="J6830" s="34">
        <v>7912.9375</v>
      </c>
      <c r="K6830" s="35" t="str">
        <f t="shared" si="554"/>
        <v>Strabrechtse Heide &amp; Beuven_H4030</v>
      </c>
      <c r="L6830" s="36">
        <f>VLOOKUP(D6830,DATA!A:F,5,FALSE)</f>
        <v>1.0986712608830001E-2</v>
      </c>
      <c r="M6830" s="37">
        <f>VLOOKUP(D6830,DATA!A:F,6,FALSE)</f>
        <v>982</v>
      </c>
      <c r="N6830" s="36">
        <f t="shared" si="555"/>
        <v>32.83946675997317</v>
      </c>
      <c r="O6830" s="36">
        <f t="shared" si="556"/>
        <v>32.841251158714634</v>
      </c>
      <c r="P6830" s="36">
        <f t="shared" si="557"/>
        <v>1.7843987414636331E-3</v>
      </c>
      <c r="Q6830" s="36">
        <f t="shared" si="558"/>
        <v>0.14119835716280388</v>
      </c>
    </row>
    <row r="6831" spans="1:17" x14ac:dyDescent="0.3">
      <c r="A6831" s="29">
        <v>2308164</v>
      </c>
      <c r="B6831" s="1">
        <v>137</v>
      </c>
      <c r="C6831" s="1" t="s">
        <v>30</v>
      </c>
      <c r="D6831" s="1" t="s">
        <v>53</v>
      </c>
      <c r="E6831" s="1" t="s">
        <v>54</v>
      </c>
      <c r="F6831" s="47">
        <v>714</v>
      </c>
      <c r="G6831" s="34">
        <v>919.53</v>
      </c>
      <c r="H6831" s="1" t="s">
        <v>218</v>
      </c>
      <c r="I6831" s="34">
        <v>7.4741E-3</v>
      </c>
      <c r="J6831" s="34">
        <v>3577.3074000000001</v>
      </c>
      <c r="K6831" s="35" t="str">
        <f t="shared" si="554"/>
        <v>Strabrechtse Heide &amp; Beuven_H4030</v>
      </c>
      <c r="L6831" s="36">
        <f>VLOOKUP(D6831,DATA!A:F,5,FALSE)</f>
        <v>1.0986712608830001E-2</v>
      </c>
      <c r="M6831" s="37">
        <f>VLOOKUP(D6831,DATA!A:F,6,FALSE)</f>
        <v>982</v>
      </c>
      <c r="N6831" s="36">
        <f t="shared" si="555"/>
        <v>33.484776653493761</v>
      </c>
      <c r="O6831" s="36">
        <f t="shared" si="556"/>
        <v>33.486605600063413</v>
      </c>
      <c r="P6831" s="36">
        <f t="shared" si="557"/>
        <v>1.8289465696526008E-3</v>
      </c>
      <c r="Q6831" s="36">
        <f t="shared" si="558"/>
        <v>6.5427040978228657E-2</v>
      </c>
    </row>
    <row r="6832" spans="1:17" x14ac:dyDescent="0.3">
      <c r="A6832" s="29">
        <v>2308165</v>
      </c>
      <c r="B6832" s="1">
        <v>137</v>
      </c>
      <c r="C6832" s="1" t="s">
        <v>30</v>
      </c>
      <c r="D6832" s="1" t="s">
        <v>53</v>
      </c>
      <c r="E6832" s="1" t="s">
        <v>54</v>
      </c>
      <c r="F6832" s="47">
        <v>714</v>
      </c>
      <c r="G6832" s="34">
        <v>923.76</v>
      </c>
      <c r="H6832" s="1" t="s">
        <v>218</v>
      </c>
      <c r="I6832" s="34">
        <v>7.45E-3</v>
      </c>
      <c r="J6832" s="34">
        <v>8314.9860000000008</v>
      </c>
      <c r="K6832" s="35" t="str">
        <f t="shared" si="554"/>
        <v>Strabrechtse Heide &amp; Beuven_H4030</v>
      </c>
      <c r="L6832" s="36">
        <f>VLOOKUP(D6832,DATA!A:F,5,FALSE)</f>
        <v>1.0986712608830001E-2</v>
      </c>
      <c r="M6832" s="37">
        <f>VLOOKUP(D6832,DATA!A:F,6,FALSE)</f>
        <v>982</v>
      </c>
      <c r="N6832" s="36">
        <f t="shared" si="555"/>
        <v>34.527679872779949</v>
      </c>
      <c r="O6832" s="36">
        <f t="shared" si="556"/>
        <v>34.529530226103439</v>
      </c>
      <c r="P6832" s="36">
        <f t="shared" si="557"/>
        <v>1.8503533234905944E-3</v>
      </c>
      <c r="Q6832" s="36">
        <f t="shared" si="558"/>
        <v>0.15385661979877766</v>
      </c>
    </row>
    <row r="6833" spans="1:17" x14ac:dyDescent="0.3">
      <c r="A6833" s="29">
        <v>2308166</v>
      </c>
      <c r="B6833" s="1">
        <v>137</v>
      </c>
      <c r="C6833" s="1" t="s">
        <v>30</v>
      </c>
      <c r="D6833" s="1" t="s">
        <v>53</v>
      </c>
      <c r="E6833" s="1" t="s">
        <v>54</v>
      </c>
      <c r="F6833" s="47">
        <v>714</v>
      </c>
      <c r="G6833" s="34">
        <v>963.43</v>
      </c>
      <c r="H6833" s="1" t="s">
        <v>218</v>
      </c>
      <c r="I6833" s="34">
        <v>7.6033999999999997E-3</v>
      </c>
      <c r="J6833" s="34">
        <v>4580.6025</v>
      </c>
      <c r="K6833" s="35" t="str">
        <f t="shared" si="554"/>
        <v>Strabrechtse Heide &amp; Beuven_H4030</v>
      </c>
      <c r="L6833" s="36">
        <f>VLOOKUP(D6833,DATA!A:F,5,FALSE)</f>
        <v>1.0986712608830001E-2</v>
      </c>
      <c r="M6833" s="37">
        <f>VLOOKUP(D6833,DATA!A:F,6,FALSE)</f>
        <v>982</v>
      </c>
      <c r="N6833" s="36">
        <f t="shared" si="555"/>
        <v>44.917038181744545</v>
      </c>
      <c r="O6833" s="36">
        <f t="shared" si="556"/>
        <v>44.919105016910514</v>
      </c>
      <c r="P6833" s="36">
        <f t="shared" si="557"/>
        <v>2.066835165969394E-3</v>
      </c>
      <c r="Q6833" s="36">
        <f t="shared" si="558"/>
        <v>9.4673503283273203E-2</v>
      </c>
    </row>
    <row r="6834" spans="1:17" x14ac:dyDescent="0.3">
      <c r="A6834" s="29">
        <v>2308167</v>
      </c>
      <c r="B6834" s="1">
        <v>137</v>
      </c>
      <c r="C6834" s="1" t="s">
        <v>30</v>
      </c>
      <c r="D6834" s="1" t="s">
        <v>57</v>
      </c>
      <c r="E6834" s="1" t="s">
        <v>58</v>
      </c>
      <c r="F6834" s="47">
        <v>714</v>
      </c>
      <c r="G6834" s="34">
        <v>1026.73</v>
      </c>
      <c r="H6834" s="1" t="s">
        <v>218</v>
      </c>
      <c r="I6834" s="34">
        <v>7.5881000000000004E-3</v>
      </c>
      <c r="J6834" s="34">
        <v>2712.8723</v>
      </c>
      <c r="K6834" s="35" t="str">
        <f t="shared" si="554"/>
        <v>Strabrechtse Heide &amp; Beuven_H3160</v>
      </c>
      <c r="L6834" s="36">
        <f>VLOOKUP(D6834,DATA!A:F,5,FALSE)</f>
        <v>1.0986712608830001E-2</v>
      </c>
      <c r="M6834" s="37">
        <f>VLOOKUP(D6834,DATA!A:F,6,FALSE)</f>
        <v>982</v>
      </c>
      <c r="N6834" s="36">
        <f t="shared" si="555"/>
        <v>62.044457760619984</v>
      </c>
      <c r="O6834" s="36">
        <f t="shared" si="556"/>
        <v>62.046421006263806</v>
      </c>
      <c r="P6834" s="36">
        <f t="shared" si="557"/>
        <v>1.963245643821665E-3</v>
      </c>
      <c r="Q6834" s="36">
        <f t="shared" si="558"/>
        <v>5.3260347252194612E-2</v>
      </c>
    </row>
    <row r="6835" spans="1:17" x14ac:dyDescent="0.3">
      <c r="A6835" s="29">
        <v>2308168</v>
      </c>
      <c r="B6835" s="1">
        <v>137</v>
      </c>
      <c r="C6835" s="1" t="s">
        <v>30</v>
      </c>
      <c r="D6835" s="1" t="s">
        <v>57</v>
      </c>
      <c r="E6835" s="1" t="s">
        <v>58</v>
      </c>
      <c r="F6835" s="47">
        <v>714</v>
      </c>
      <c r="G6835" s="34">
        <v>917.79</v>
      </c>
      <c r="H6835" s="1" t="s">
        <v>218</v>
      </c>
      <c r="I6835" s="34">
        <v>6.7118999999999998E-3</v>
      </c>
      <c r="J6835" s="34">
        <v>4389.6080000000002</v>
      </c>
      <c r="K6835" s="35" t="str">
        <f t="shared" si="554"/>
        <v>Strabrechtse Heide &amp; Beuven_H3160</v>
      </c>
      <c r="L6835" s="36">
        <f>VLOOKUP(D6835,DATA!A:F,5,FALSE)</f>
        <v>1.0986712608830001E-2</v>
      </c>
      <c r="M6835" s="37">
        <f>VLOOKUP(D6835,DATA!A:F,6,FALSE)</f>
        <v>982</v>
      </c>
      <c r="N6835" s="36">
        <f t="shared" si="555"/>
        <v>33.060349368062951</v>
      </c>
      <c r="O6835" s="36">
        <f t="shared" si="556"/>
        <v>33.061981328201419</v>
      </c>
      <c r="P6835" s="36">
        <f t="shared" si="557"/>
        <v>1.6319601384680027E-3</v>
      </c>
      <c r="Q6835" s="36">
        <f t="shared" si="558"/>
        <v>7.1636652795002517E-2</v>
      </c>
    </row>
    <row r="6836" spans="1:17" x14ac:dyDescent="0.3">
      <c r="A6836" s="29">
        <v>2308169</v>
      </c>
      <c r="B6836" s="1">
        <v>137</v>
      </c>
      <c r="C6836" s="1" t="s">
        <v>30</v>
      </c>
      <c r="D6836" s="1" t="s">
        <v>53</v>
      </c>
      <c r="E6836" s="1" t="s">
        <v>54</v>
      </c>
      <c r="F6836" s="47">
        <v>714</v>
      </c>
      <c r="G6836" s="34">
        <v>1105.95</v>
      </c>
      <c r="H6836" s="1" t="s">
        <v>218</v>
      </c>
      <c r="I6836" s="34">
        <v>8.2527E-3</v>
      </c>
      <c r="J6836" s="34">
        <v>662.56115999999997</v>
      </c>
      <c r="K6836" s="35" t="str">
        <f t="shared" si="554"/>
        <v>Strabrechtse Heide &amp; Beuven_H4030</v>
      </c>
      <c r="L6836" s="36">
        <f>VLOOKUP(D6836,DATA!A:F,5,FALSE)</f>
        <v>1.0986712608830001E-2</v>
      </c>
      <c r="M6836" s="37">
        <f>VLOOKUP(D6836,DATA!A:F,6,FALSE)</f>
        <v>982</v>
      </c>
      <c r="N6836" s="36">
        <f t="shared" si="555"/>
        <v>79.605258072238399</v>
      </c>
      <c r="O6836" s="36">
        <f t="shared" si="556"/>
        <v>79.60673008689173</v>
      </c>
      <c r="P6836" s="36">
        <f t="shared" si="557"/>
        <v>1.4720146533306888E-3</v>
      </c>
      <c r="Q6836" s="36">
        <f t="shared" si="558"/>
        <v>9.7529973624777902E-3</v>
      </c>
    </row>
    <row r="6837" spans="1:17" x14ac:dyDescent="0.3">
      <c r="A6837" s="29">
        <v>2308170</v>
      </c>
      <c r="B6837" s="1">
        <v>137</v>
      </c>
      <c r="C6837" s="1" t="s">
        <v>30</v>
      </c>
      <c r="D6837" s="1" t="s">
        <v>53</v>
      </c>
      <c r="E6837" s="1" t="s">
        <v>54</v>
      </c>
      <c r="F6837" s="47">
        <v>714</v>
      </c>
      <c r="G6837" s="34">
        <v>1139.74</v>
      </c>
      <c r="H6837" s="1" t="s">
        <v>218</v>
      </c>
      <c r="I6837" s="34">
        <v>8.2722999999999998E-3</v>
      </c>
      <c r="J6837" s="34">
        <v>5233.1934000000001</v>
      </c>
      <c r="K6837" s="35" t="str">
        <f t="shared" si="554"/>
        <v>Strabrechtse Heide &amp; Beuven_H4030</v>
      </c>
      <c r="L6837" s="36">
        <f>VLOOKUP(D6837,DATA!A:F,5,FALSE)</f>
        <v>1.0986712608830001E-2</v>
      </c>
      <c r="M6837" s="37">
        <f>VLOOKUP(D6837,DATA!A:F,6,FALSE)</f>
        <v>982</v>
      </c>
      <c r="N6837" s="36">
        <f t="shared" si="555"/>
        <v>84.980137321778741</v>
      </c>
      <c r="O6837" s="36">
        <f t="shared" si="556"/>
        <v>84.981297336828959</v>
      </c>
      <c r="P6837" s="36">
        <f t="shared" si="557"/>
        <v>1.1600150502175666E-3</v>
      </c>
      <c r="Q6837" s="36">
        <f t="shared" si="558"/>
        <v>6.0705831046992377E-2</v>
      </c>
    </row>
    <row r="6838" spans="1:17" x14ac:dyDescent="0.3">
      <c r="A6838" s="30">
        <v>2308171</v>
      </c>
      <c r="B6838" s="14">
        <v>137</v>
      </c>
      <c r="C6838" s="14" t="s">
        <v>30</v>
      </c>
      <c r="D6838" s="14" t="s">
        <v>55</v>
      </c>
      <c r="E6838" s="14" t="s">
        <v>56</v>
      </c>
      <c r="F6838" s="48">
        <v>500</v>
      </c>
      <c r="G6838" s="38">
        <v>1047.56</v>
      </c>
      <c r="H6838" s="14" t="s">
        <v>218</v>
      </c>
      <c r="I6838" s="38">
        <v>7.4824999999999996E-3</v>
      </c>
      <c r="J6838" s="38">
        <v>41.556780000000003</v>
      </c>
      <c r="K6838" s="39" t="str">
        <f t="shared" si="554"/>
        <v>Strabrechtse Heide &amp; Beuven_H3130</v>
      </c>
      <c r="L6838" s="40">
        <f>VLOOKUP(D6838,DATA!A:F,5,FALSE)</f>
        <v>0</v>
      </c>
      <c r="M6838" s="41">
        <f>VLOOKUP(D6838,DATA!A:F,6,FALSE)</f>
        <v>3.5</v>
      </c>
      <c r="N6838" s="40">
        <f t="shared" si="555"/>
        <v>50</v>
      </c>
      <c r="O6838" s="40">
        <f t="shared" si="556"/>
        <v>50</v>
      </c>
      <c r="P6838" s="40">
        <f>J6838/10000*I6838</f>
        <v>3.1094860634999997E-5</v>
      </c>
      <c r="Q6838" s="40">
        <f>IF(AND(H6838&lt;&gt;"below",I6838&gt;=0.005),M6838*P6838,0)</f>
        <v>1.0883201222249999E-4</v>
      </c>
    </row>
    <row r="6839" spans="1:17" x14ac:dyDescent="0.3">
      <c r="A6839" s="29">
        <v>2308171</v>
      </c>
      <c r="B6839" s="1">
        <v>137</v>
      </c>
      <c r="C6839" s="1" t="s">
        <v>30</v>
      </c>
      <c r="D6839" s="1" t="s">
        <v>57</v>
      </c>
      <c r="E6839" s="1" t="s">
        <v>58</v>
      </c>
      <c r="F6839" s="47">
        <v>714</v>
      </c>
      <c r="G6839" s="34">
        <v>1047.56</v>
      </c>
      <c r="H6839" s="1" t="s">
        <v>218</v>
      </c>
      <c r="I6839" s="34">
        <v>7.4824999999999996E-3</v>
      </c>
      <c r="J6839" s="34">
        <v>92.565414000000004</v>
      </c>
      <c r="K6839" s="35" t="str">
        <f t="shared" si="554"/>
        <v>Strabrechtse Heide &amp; Beuven_H3160</v>
      </c>
      <c r="L6839" s="36">
        <f>VLOOKUP(D6839,DATA!A:F,5,FALSE)</f>
        <v>1.0986712608830001E-2</v>
      </c>
      <c r="M6839" s="37">
        <f>VLOOKUP(D6839,DATA!A:F,6,FALSE)</f>
        <v>982</v>
      </c>
      <c r="N6839" s="36">
        <f t="shared" si="555"/>
        <v>67.267062694045194</v>
      </c>
      <c r="O6839" s="36">
        <f t="shared" si="556"/>
        <v>67.268872765700479</v>
      </c>
      <c r="P6839" s="36">
        <f t="shared" si="557"/>
        <v>1.8100716552851281E-3</v>
      </c>
      <c r="Q6839" s="36">
        <f t="shared" si="558"/>
        <v>1.6755003214113317E-3</v>
      </c>
    </row>
    <row r="6840" spans="1:17" x14ac:dyDescent="0.3">
      <c r="A6840" s="29">
        <v>2308171</v>
      </c>
      <c r="B6840" s="1">
        <v>137</v>
      </c>
      <c r="C6840" s="1" t="s">
        <v>30</v>
      </c>
      <c r="D6840" s="1" t="s">
        <v>53</v>
      </c>
      <c r="E6840" s="1" t="s">
        <v>54</v>
      </c>
      <c r="F6840" s="47">
        <v>714</v>
      </c>
      <c r="G6840" s="34">
        <v>1047.56</v>
      </c>
      <c r="H6840" s="1" t="s">
        <v>218</v>
      </c>
      <c r="I6840" s="34">
        <v>7.4824999999999996E-3</v>
      </c>
      <c r="J6840" s="34">
        <v>848.93589999999995</v>
      </c>
      <c r="K6840" s="35" t="str">
        <f t="shared" si="554"/>
        <v>Strabrechtse Heide &amp; Beuven_H4030</v>
      </c>
      <c r="L6840" s="36">
        <f>VLOOKUP(D6840,DATA!A:F,5,FALSE)</f>
        <v>1.0986712608830001E-2</v>
      </c>
      <c r="M6840" s="37">
        <f>VLOOKUP(D6840,DATA!A:F,6,FALSE)</f>
        <v>982</v>
      </c>
      <c r="N6840" s="36">
        <f t="shared" si="555"/>
        <v>67.267062694045194</v>
      </c>
      <c r="O6840" s="36">
        <f t="shared" si="556"/>
        <v>67.268872765700479</v>
      </c>
      <c r="P6840" s="36">
        <f t="shared" si="557"/>
        <v>1.8100716552851281E-3</v>
      </c>
      <c r="Q6840" s="36">
        <f t="shared" si="558"/>
        <v>1.5366348097439699E-2</v>
      </c>
    </row>
    <row r="6841" spans="1:17" x14ac:dyDescent="0.3">
      <c r="A6841" s="29">
        <v>2308172</v>
      </c>
      <c r="B6841" s="1">
        <v>137</v>
      </c>
      <c r="C6841" s="1" t="s">
        <v>30</v>
      </c>
      <c r="D6841" s="1" t="s">
        <v>53</v>
      </c>
      <c r="E6841" s="1" t="s">
        <v>54</v>
      </c>
      <c r="F6841" s="47">
        <v>714</v>
      </c>
      <c r="G6841" s="34">
        <v>1029.5</v>
      </c>
      <c r="H6841" s="1" t="s">
        <v>218</v>
      </c>
      <c r="I6841" s="34">
        <v>7.4038999999999997E-3</v>
      </c>
      <c r="J6841" s="34">
        <v>1648.2692999999999</v>
      </c>
      <c r="K6841" s="35" t="str">
        <f t="shared" si="554"/>
        <v>Strabrechtse Heide &amp; Beuven_H4030</v>
      </c>
      <c r="L6841" s="36">
        <f>VLOOKUP(D6841,DATA!A:F,5,FALSE)</f>
        <v>1.0986712608830001E-2</v>
      </c>
      <c r="M6841" s="37">
        <f>VLOOKUP(D6841,DATA!A:F,6,FALSE)</f>
        <v>982</v>
      </c>
      <c r="N6841" s="36">
        <f t="shared" si="555"/>
        <v>62.758466175294636</v>
      </c>
      <c r="O6841" s="36">
        <f t="shared" si="556"/>
        <v>62.760367357240987</v>
      </c>
      <c r="P6841" s="36">
        <f t="shared" si="557"/>
        <v>1.9011819463514712E-3</v>
      </c>
      <c r="Q6841" s="36">
        <f t="shared" si="558"/>
        <v>3.1336598358853766E-2</v>
      </c>
    </row>
    <row r="6842" spans="1:17" x14ac:dyDescent="0.3">
      <c r="A6842" s="29">
        <v>2308173</v>
      </c>
      <c r="B6842" s="1">
        <v>137</v>
      </c>
      <c r="C6842" s="1" t="s">
        <v>30</v>
      </c>
      <c r="D6842" s="1" t="s">
        <v>53</v>
      </c>
      <c r="E6842" s="1" t="s">
        <v>54</v>
      </c>
      <c r="F6842" s="47">
        <v>714</v>
      </c>
      <c r="G6842" s="34">
        <v>938.97</v>
      </c>
      <c r="H6842" s="1" t="s">
        <v>218</v>
      </c>
      <c r="I6842" s="34">
        <v>6.9798999999999998E-3</v>
      </c>
      <c r="J6842" s="34">
        <v>1092.82</v>
      </c>
      <c r="K6842" s="35" t="str">
        <f t="shared" si="554"/>
        <v>Strabrechtse Heide &amp; Beuven_H4030</v>
      </c>
      <c r="L6842" s="36">
        <f>VLOOKUP(D6842,DATA!A:F,5,FALSE)</f>
        <v>1.0986712608830001E-2</v>
      </c>
      <c r="M6842" s="37">
        <f>VLOOKUP(D6842,DATA!A:F,6,FALSE)</f>
        <v>982</v>
      </c>
      <c r="N6842" s="36">
        <f t="shared" si="555"/>
        <v>38.396361246798094</v>
      </c>
      <c r="O6842" s="36">
        <f t="shared" si="556"/>
        <v>38.398175163183076</v>
      </c>
      <c r="P6842" s="36">
        <f t="shared" si="557"/>
        <v>1.8139163849824058E-3</v>
      </c>
      <c r="Q6842" s="36">
        <f t="shared" si="558"/>
        <v>1.9822841038364725E-2</v>
      </c>
    </row>
    <row r="6843" spans="1:17" x14ac:dyDescent="0.3">
      <c r="A6843" s="29">
        <v>2309683</v>
      </c>
      <c r="B6843" s="1">
        <v>137</v>
      </c>
      <c r="C6843" s="1" t="s">
        <v>30</v>
      </c>
      <c r="D6843" s="1" t="s">
        <v>53</v>
      </c>
      <c r="E6843" s="1" t="s">
        <v>54</v>
      </c>
      <c r="F6843" s="47">
        <v>714</v>
      </c>
      <c r="G6843" s="34">
        <v>1097.8499999999999</v>
      </c>
      <c r="H6843" s="1" t="s">
        <v>218</v>
      </c>
      <c r="I6843" s="34">
        <v>9.3726E-3</v>
      </c>
      <c r="J6843" s="34">
        <v>7048.4535999999998</v>
      </c>
      <c r="K6843" s="35" t="str">
        <f t="shared" si="554"/>
        <v>Strabrechtse Heide &amp; Beuven_H4030</v>
      </c>
      <c r="L6843" s="36">
        <f>VLOOKUP(D6843,DATA!A:F,5,FALSE)</f>
        <v>1.0986712608830001E-2</v>
      </c>
      <c r="M6843" s="37">
        <f>VLOOKUP(D6843,DATA!A:F,6,FALSE)</f>
        <v>982</v>
      </c>
      <c r="N6843" s="36">
        <f t="shared" si="555"/>
        <v>78.122350615549578</v>
      </c>
      <c r="O6843" s="36">
        <f t="shared" si="556"/>
        <v>78.124110528676098</v>
      </c>
      <c r="P6843" s="36">
        <f t="shared" si="557"/>
        <v>1.7599131265200185E-3</v>
      </c>
      <c r="Q6843" s="36">
        <f t="shared" si="558"/>
        <v>0.12404666012307279</v>
      </c>
    </row>
    <row r="6844" spans="1:17" x14ac:dyDescent="0.3">
      <c r="A6844" s="29">
        <v>2309684</v>
      </c>
      <c r="B6844" s="1">
        <v>137</v>
      </c>
      <c r="C6844" s="1" t="s">
        <v>30</v>
      </c>
      <c r="D6844" s="1" t="s">
        <v>53</v>
      </c>
      <c r="E6844" s="1" t="s">
        <v>54</v>
      </c>
      <c r="F6844" s="47">
        <v>714</v>
      </c>
      <c r="G6844" s="34">
        <v>944.43</v>
      </c>
      <c r="H6844" s="1" t="s">
        <v>218</v>
      </c>
      <c r="I6844" s="34">
        <v>8.3044999999999994E-3</v>
      </c>
      <c r="J6844" s="34">
        <v>8163.5546999999997</v>
      </c>
      <c r="K6844" s="35" t="str">
        <f t="shared" si="554"/>
        <v>Strabrechtse Heide &amp; Beuven_H4030</v>
      </c>
      <c r="L6844" s="36">
        <f>VLOOKUP(D6844,DATA!A:F,5,FALSE)</f>
        <v>1.0986712608830001E-2</v>
      </c>
      <c r="M6844" s="37">
        <f>VLOOKUP(D6844,DATA!A:F,6,FALSE)</f>
        <v>982</v>
      </c>
      <c r="N6844" s="36">
        <f t="shared" si="555"/>
        <v>39.824792349928821</v>
      </c>
      <c r="O6844" s="36">
        <f t="shared" si="556"/>
        <v>39.826978884775322</v>
      </c>
      <c r="P6844" s="36">
        <f t="shared" si="557"/>
        <v>2.1865348465013312E-3</v>
      </c>
      <c r="Q6844" s="36">
        <f t="shared" si="558"/>
        <v>0.17849896822869721</v>
      </c>
    </row>
    <row r="6845" spans="1:17" x14ac:dyDescent="0.3">
      <c r="A6845" s="29">
        <v>2309685</v>
      </c>
      <c r="B6845" s="1">
        <v>137</v>
      </c>
      <c r="C6845" s="1" t="s">
        <v>30</v>
      </c>
      <c r="D6845" s="1" t="s">
        <v>53</v>
      </c>
      <c r="E6845" s="1" t="s">
        <v>54</v>
      </c>
      <c r="F6845" s="47">
        <v>714</v>
      </c>
      <c r="G6845" s="34">
        <v>978.92</v>
      </c>
      <c r="H6845" s="1" t="s">
        <v>218</v>
      </c>
      <c r="I6845" s="34">
        <v>8.4620000000000008E-3</v>
      </c>
      <c r="J6845" s="34">
        <v>8928.125</v>
      </c>
      <c r="K6845" s="35" t="str">
        <f t="shared" si="554"/>
        <v>Strabrechtse Heide &amp; Beuven_H4030</v>
      </c>
      <c r="L6845" s="36">
        <f>VLOOKUP(D6845,DATA!A:F,5,FALSE)</f>
        <v>1.0986712608830001E-2</v>
      </c>
      <c r="M6845" s="37">
        <f>VLOOKUP(D6845,DATA!A:F,6,FALSE)</f>
        <v>982</v>
      </c>
      <c r="N6845" s="36">
        <f t="shared" si="555"/>
        <v>49.15410384602076</v>
      </c>
      <c r="O6845" s="36">
        <f t="shared" si="556"/>
        <v>49.156427421664127</v>
      </c>
      <c r="P6845" s="36">
        <f t="shared" si="557"/>
        <v>2.3235756433663823E-3</v>
      </c>
      <c r="Q6845" s="36">
        <f t="shared" si="558"/>
        <v>0.20745173790930482</v>
      </c>
    </row>
    <row r="6846" spans="1:17" x14ac:dyDescent="0.3">
      <c r="A6846" s="29">
        <v>2309686</v>
      </c>
      <c r="B6846" s="1">
        <v>137</v>
      </c>
      <c r="C6846" s="1" t="s">
        <v>30</v>
      </c>
      <c r="D6846" s="1" t="s">
        <v>53</v>
      </c>
      <c r="E6846" s="1" t="s">
        <v>54</v>
      </c>
      <c r="F6846" s="47">
        <v>714</v>
      </c>
      <c r="G6846" s="34">
        <v>942.84</v>
      </c>
      <c r="H6846" s="1" t="s">
        <v>218</v>
      </c>
      <c r="I6846" s="34">
        <v>8.1315999999999992E-3</v>
      </c>
      <c r="J6846" s="34">
        <v>8777.3320000000003</v>
      </c>
      <c r="K6846" s="35" t="str">
        <f t="shared" si="554"/>
        <v>Strabrechtse Heide &amp; Beuven_H4030</v>
      </c>
      <c r="L6846" s="36">
        <f>VLOOKUP(D6846,DATA!A:F,5,FALSE)</f>
        <v>1.0986712608830001E-2</v>
      </c>
      <c r="M6846" s="37">
        <f>VLOOKUP(D6846,DATA!A:F,6,FALSE)</f>
        <v>982</v>
      </c>
      <c r="N6846" s="36">
        <f t="shared" si="555"/>
        <v>39.406910304972676</v>
      </c>
      <c r="O6846" s="36">
        <f t="shared" si="556"/>
        <v>39.409043562883774</v>
      </c>
      <c r="P6846" s="36">
        <f t="shared" si="557"/>
        <v>2.1332579110975303E-3</v>
      </c>
      <c r="Q6846" s="36">
        <f t="shared" si="558"/>
        <v>0.18724312927329506</v>
      </c>
    </row>
    <row r="6847" spans="1:17" x14ac:dyDescent="0.3">
      <c r="A6847" s="29">
        <v>2309687</v>
      </c>
      <c r="B6847" s="1">
        <v>137</v>
      </c>
      <c r="C6847" s="1" t="s">
        <v>30</v>
      </c>
      <c r="D6847" s="1" t="s">
        <v>53</v>
      </c>
      <c r="E6847" s="1" t="s">
        <v>54</v>
      </c>
      <c r="F6847" s="47">
        <v>714</v>
      </c>
      <c r="G6847" s="34">
        <v>1021.75</v>
      </c>
      <c r="H6847" s="1" t="s">
        <v>218</v>
      </c>
      <c r="I6847" s="34">
        <v>8.5859999999999999E-3</v>
      </c>
      <c r="J6847" s="34">
        <v>6200.9620000000004</v>
      </c>
      <c r="K6847" s="35" t="str">
        <f t="shared" si="554"/>
        <v>Strabrechtse Heide &amp; Beuven_H4030</v>
      </c>
      <c r="L6847" s="36">
        <f>VLOOKUP(D6847,DATA!A:F,5,FALSE)</f>
        <v>1.0986712608830001E-2</v>
      </c>
      <c r="M6847" s="37">
        <f>VLOOKUP(D6847,DATA!A:F,6,FALSE)</f>
        <v>982</v>
      </c>
      <c r="N6847" s="36">
        <f t="shared" si="555"/>
        <v>60.747763093913022</v>
      </c>
      <c r="O6847" s="36">
        <f t="shared" si="556"/>
        <v>60.750012402012224</v>
      </c>
      <c r="P6847" s="36">
        <f t="shared" si="557"/>
        <v>2.2493080992020964E-3</v>
      </c>
      <c r="Q6847" s="36">
        <f t="shared" si="558"/>
        <v>0.13947874049444431</v>
      </c>
    </row>
    <row r="6848" spans="1:17" x14ac:dyDescent="0.3">
      <c r="A6848" s="29">
        <v>2309688</v>
      </c>
      <c r="B6848" s="1">
        <v>137</v>
      </c>
      <c r="C6848" s="1" t="s">
        <v>30</v>
      </c>
      <c r="D6848" s="1" t="s">
        <v>41</v>
      </c>
      <c r="E6848" s="1" t="s">
        <v>42</v>
      </c>
      <c r="F6848" s="47">
        <v>1071</v>
      </c>
      <c r="G6848" s="34">
        <v>1463.23</v>
      </c>
      <c r="H6848" s="1" t="s">
        <v>218</v>
      </c>
      <c r="I6848" s="34">
        <v>1.12377E-2</v>
      </c>
      <c r="J6848" s="34">
        <v>59.071353999999999</v>
      </c>
      <c r="K6848" s="35" t="str">
        <f t="shared" si="554"/>
        <v>Strabrechtse Heide &amp; Beuven_H4010A</v>
      </c>
      <c r="L6848" s="36">
        <f>VLOOKUP(D6848,DATA!A:F,5,FALSE)</f>
        <v>1.3726988247862192E-2</v>
      </c>
      <c r="M6848" s="37">
        <f>VLOOKUP(D6848,DATA!A:F,6,FALSE)</f>
        <v>1285.5</v>
      </c>
      <c r="N6848" s="36">
        <f t="shared" si="555"/>
        <v>91.980478601302067</v>
      </c>
      <c r="O6848" s="36">
        <f t="shared" si="556"/>
        <v>91.981616408526762</v>
      </c>
      <c r="P6848" s="36">
        <f t="shared" si="557"/>
        <v>1.1378072246941429E-3</v>
      </c>
      <c r="Q6848" s="36">
        <f t="shared" si="558"/>
        <v>6.7211813353665263E-4</v>
      </c>
    </row>
    <row r="6849" spans="1:17" x14ac:dyDescent="0.3">
      <c r="A6849" s="29">
        <v>2309689</v>
      </c>
      <c r="B6849" s="1">
        <v>137</v>
      </c>
      <c r="C6849" s="1" t="s">
        <v>30</v>
      </c>
      <c r="D6849" s="1" t="s">
        <v>41</v>
      </c>
      <c r="E6849" s="1" t="s">
        <v>42</v>
      </c>
      <c r="F6849" s="47">
        <v>1071</v>
      </c>
      <c r="G6849" s="34">
        <v>1095.8900000000001</v>
      </c>
      <c r="H6849" s="1" t="s">
        <v>218</v>
      </c>
      <c r="I6849" s="34">
        <v>8.8053000000000003E-3</v>
      </c>
      <c r="J6849" s="34">
        <v>6600.6752754257996</v>
      </c>
      <c r="K6849" s="35" t="str">
        <f t="shared" si="554"/>
        <v>Strabrechtse Heide &amp; Beuven_H4010A</v>
      </c>
      <c r="L6849" s="36">
        <f>VLOOKUP(D6849,DATA!A:F,5,FALSE)</f>
        <v>1.3726988247862192E-2</v>
      </c>
      <c r="M6849" s="37">
        <f>VLOOKUP(D6849,DATA!A:F,6,FALSE)</f>
        <v>1285.5</v>
      </c>
      <c r="N6849" s="36">
        <f t="shared" si="555"/>
        <v>6.8960088144880025</v>
      </c>
      <c r="O6849" s="36">
        <f t="shared" si="556"/>
        <v>6.8967848974559329</v>
      </c>
      <c r="P6849" s="36">
        <f t="shared" si="557"/>
        <v>7.7608296793041376E-4</v>
      </c>
      <c r="Q6849" s="36">
        <f t="shared" si="558"/>
        <v>5.1226716580973559E-2</v>
      </c>
    </row>
    <row r="6850" spans="1:17" x14ac:dyDescent="0.3">
      <c r="A6850" s="29">
        <v>2309689</v>
      </c>
      <c r="B6850" s="1">
        <v>137</v>
      </c>
      <c r="C6850" s="1" t="s">
        <v>30</v>
      </c>
      <c r="D6850" s="1" t="s">
        <v>53</v>
      </c>
      <c r="E6850" s="1" t="s">
        <v>54</v>
      </c>
      <c r="F6850" s="47">
        <v>714</v>
      </c>
      <c r="G6850" s="34">
        <v>1095.8900000000001</v>
      </c>
      <c r="H6850" s="1" t="s">
        <v>218</v>
      </c>
      <c r="I6850" s="34">
        <v>8.8053000000000003E-3</v>
      </c>
      <c r="J6850" s="34">
        <v>1835.11929632482</v>
      </c>
      <c r="K6850" s="35" t="str">
        <f t="shared" si="554"/>
        <v>Strabrechtse Heide &amp; Beuven_H4030</v>
      </c>
      <c r="L6850" s="36">
        <f>VLOOKUP(D6850,DATA!A:F,5,FALSE)</f>
        <v>1.0986712608830001E-2</v>
      </c>
      <c r="M6850" s="37">
        <f>VLOOKUP(D6850,DATA!A:F,6,FALSE)</f>
        <v>982</v>
      </c>
      <c r="N6850" s="36">
        <f t="shared" si="555"/>
        <v>77.752078564298358</v>
      </c>
      <c r="O6850" s="36">
        <f t="shared" si="556"/>
        <v>77.75375197180054</v>
      </c>
      <c r="P6850" s="36">
        <f t="shared" si="557"/>
        <v>1.6734075021815897E-3</v>
      </c>
      <c r="Q6850" s="36">
        <f t="shared" si="558"/>
        <v>3.0709023978681537E-2</v>
      </c>
    </row>
    <row r="6851" spans="1:17" x14ac:dyDescent="0.3">
      <c r="A6851" s="29">
        <v>2309690</v>
      </c>
      <c r="B6851" s="1">
        <v>137</v>
      </c>
      <c r="C6851" s="1" t="s">
        <v>30</v>
      </c>
      <c r="D6851" s="1" t="s">
        <v>53</v>
      </c>
      <c r="E6851" s="1" t="s">
        <v>54</v>
      </c>
      <c r="F6851" s="47">
        <v>714</v>
      </c>
      <c r="G6851" s="34">
        <v>926.54</v>
      </c>
      <c r="H6851" s="1" t="s">
        <v>218</v>
      </c>
      <c r="I6851" s="34">
        <v>7.6923E-3</v>
      </c>
      <c r="J6851" s="34">
        <v>9.0521630000000002</v>
      </c>
      <c r="K6851" s="35" t="str">
        <f t="shared" ref="K6851:K6914" si="559">_xlfn.CONCAT(C6851,"_",D6851)</f>
        <v>Strabrechtse Heide &amp; Beuven_H4030</v>
      </c>
      <c r="L6851" s="36">
        <f>VLOOKUP(D6851,DATA!A:F,5,FALSE)</f>
        <v>1.0986712608830001E-2</v>
      </c>
      <c r="M6851" s="37">
        <f>VLOOKUP(D6851,DATA!A:F,6,FALSE)</f>
        <v>982</v>
      </c>
      <c r="N6851" s="36">
        <f t="shared" ref="N6851:N6914" si="560">100/(1+EXP(-L6851*(G6851-M6851)))</f>
        <v>35.221362768869902</v>
      </c>
      <c r="O6851" s="36">
        <f t="shared" ref="O6851:O6914" si="561">100/(1+EXP(-L6851*((G6851+I6851)-M6851)))</f>
        <v>35.223291036739248</v>
      </c>
      <c r="P6851" s="36">
        <f t="shared" ref="P6851:P6914" si="562">O6851-N6851</f>
        <v>1.9282678693457456E-3</v>
      </c>
      <c r="Q6851" s="36">
        <f t="shared" ref="Q6851:Q6914" si="563">IF(AND(H6851&lt;&gt;"below",I6851&gt;=0.005),J6851*P6851/100,0)</f>
        <v>1.7454995060980393E-4</v>
      </c>
    </row>
    <row r="6852" spans="1:17" x14ac:dyDescent="0.3">
      <c r="A6852" s="29">
        <v>2309691</v>
      </c>
      <c r="B6852" s="1">
        <v>137</v>
      </c>
      <c r="C6852" s="1" t="s">
        <v>30</v>
      </c>
      <c r="D6852" s="1" t="s">
        <v>53</v>
      </c>
      <c r="E6852" s="1" t="s">
        <v>54</v>
      </c>
      <c r="F6852" s="47">
        <v>714</v>
      </c>
      <c r="G6852" s="34">
        <v>923.25</v>
      </c>
      <c r="H6852" s="1" t="s">
        <v>218</v>
      </c>
      <c r="I6852" s="34">
        <v>7.6861000000000004E-3</v>
      </c>
      <c r="J6852" s="34">
        <v>2020.7356</v>
      </c>
      <c r="K6852" s="35" t="str">
        <f t="shared" si="559"/>
        <v>Strabrechtse Heide &amp; Beuven_H4030</v>
      </c>
      <c r="L6852" s="36">
        <f>VLOOKUP(D6852,DATA!A:F,5,FALSE)</f>
        <v>1.0986712608830001E-2</v>
      </c>
      <c r="M6852" s="37">
        <f>VLOOKUP(D6852,DATA!A:F,6,FALSE)</f>
        <v>982</v>
      </c>
      <c r="N6852" s="36">
        <f t="shared" si="560"/>
        <v>34.40112304371111</v>
      </c>
      <c r="O6852" s="36">
        <f t="shared" si="561"/>
        <v>34.403028717411217</v>
      </c>
      <c r="P6852" s="36">
        <f t="shared" si="562"/>
        <v>1.9056737001079682E-3</v>
      </c>
      <c r="Q6852" s="36">
        <f t="shared" si="563"/>
        <v>3.850862687791895E-2</v>
      </c>
    </row>
    <row r="6853" spans="1:17" x14ac:dyDescent="0.3">
      <c r="A6853" s="29">
        <v>2309692</v>
      </c>
      <c r="B6853" s="1">
        <v>137</v>
      </c>
      <c r="C6853" s="1" t="s">
        <v>30</v>
      </c>
      <c r="D6853" s="1" t="s">
        <v>53</v>
      </c>
      <c r="E6853" s="1" t="s">
        <v>54</v>
      </c>
      <c r="F6853" s="47">
        <v>714</v>
      </c>
      <c r="G6853" s="34">
        <v>920.99</v>
      </c>
      <c r="H6853" s="1" t="s">
        <v>218</v>
      </c>
      <c r="I6853" s="34">
        <v>7.6541999999999999E-3</v>
      </c>
      <c r="J6853" s="34">
        <v>8585.7639999999992</v>
      </c>
      <c r="K6853" s="35" t="str">
        <f t="shared" si="559"/>
        <v>Strabrechtse Heide &amp; Beuven_H4030</v>
      </c>
      <c r="L6853" s="36">
        <f>VLOOKUP(D6853,DATA!A:F,5,FALSE)</f>
        <v>1.0986712608830001E-2</v>
      </c>
      <c r="M6853" s="37">
        <f>VLOOKUP(D6853,DATA!A:F,6,FALSE)</f>
        <v>982</v>
      </c>
      <c r="N6853" s="36">
        <f t="shared" si="560"/>
        <v>33.842981764026227</v>
      </c>
      <c r="O6853" s="36">
        <f t="shared" si="561"/>
        <v>33.844864623958784</v>
      </c>
      <c r="P6853" s="36">
        <f t="shared" si="562"/>
        <v>1.8828599325573236E-3</v>
      </c>
      <c r="Q6853" s="36">
        <f t="shared" si="563"/>
        <v>0.16165791025993095</v>
      </c>
    </row>
    <row r="6854" spans="1:17" x14ac:dyDescent="0.3">
      <c r="A6854" s="29">
        <v>2309693</v>
      </c>
      <c r="B6854" s="1">
        <v>137</v>
      </c>
      <c r="C6854" s="1" t="s">
        <v>30</v>
      </c>
      <c r="D6854" s="1" t="s">
        <v>53</v>
      </c>
      <c r="E6854" s="1" t="s">
        <v>54</v>
      </c>
      <c r="F6854" s="47">
        <v>714</v>
      </c>
      <c r="G6854" s="34">
        <v>918.14</v>
      </c>
      <c r="H6854" s="1" t="s">
        <v>218</v>
      </c>
      <c r="I6854" s="34">
        <v>7.5265999999999996E-3</v>
      </c>
      <c r="J6854" s="34">
        <v>1541.1066000000001</v>
      </c>
      <c r="K6854" s="35" t="str">
        <f t="shared" si="559"/>
        <v>Strabrechtse Heide &amp; Beuven_H4030</v>
      </c>
      <c r="L6854" s="36">
        <f>VLOOKUP(D6854,DATA!A:F,5,FALSE)</f>
        <v>1.0986712608830001E-2</v>
      </c>
      <c r="M6854" s="37">
        <f>VLOOKUP(D6854,DATA!A:F,6,FALSE)</f>
        <v>982</v>
      </c>
      <c r="N6854" s="36">
        <f t="shared" si="560"/>
        <v>33.145504169385561</v>
      </c>
      <c r="O6854" s="36">
        <f t="shared" si="561"/>
        <v>33.147336601526064</v>
      </c>
      <c r="P6854" s="36">
        <f t="shared" si="562"/>
        <v>1.8324321405032151E-3</v>
      </c>
      <c r="Q6854" s="36">
        <f t="shared" si="563"/>
        <v>2.8239732657816322E-2</v>
      </c>
    </row>
    <row r="6855" spans="1:17" x14ac:dyDescent="0.3">
      <c r="A6855" s="29">
        <v>2309694</v>
      </c>
      <c r="B6855" s="1">
        <v>137</v>
      </c>
      <c r="C6855" s="1" t="s">
        <v>30</v>
      </c>
      <c r="D6855" s="1" t="s">
        <v>53</v>
      </c>
      <c r="E6855" s="1" t="s">
        <v>54</v>
      </c>
      <c r="F6855" s="47">
        <v>714</v>
      </c>
      <c r="G6855" s="34">
        <v>919.91</v>
      </c>
      <c r="H6855" s="1" t="s">
        <v>218</v>
      </c>
      <c r="I6855" s="34">
        <v>7.4964000000000003E-3</v>
      </c>
      <c r="J6855" s="34">
        <v>7917.1216000000004</v>
      </c>
      <c r="K6855" s="35" t="str">
        <f t="shared" si="559"/>
        <v>Strabrechtse Heide &amp; Beuven_H4030</v>
      </c>
      <c r="L6855" s="36">
        <f>VLOOKUP(D6855,DATA!A:F,5,FALSE)</f>
        <v>1.0986712608830001E-2</v>
      </c>
      <c r="M6855" s="37">
        <f>VLOOKUP(D6855,DATA!A:F,6,FALSE)</f>
        <v>982</v>
      </c>
      <c r="N6855" s="36">
        <f t="shared" si="560"/>
        <v>33.57782715974863</v>
      </c>
      <c r="O6855" s="36">
        <f t="shared" si="561"/>
        <v>33.579664087426067</v>
      </c>
      <c r="P6855" s="36">
        <f t="shared" si="562"/>
        <v>1.8369276774379273E-3</v>
      </c>
      <c r="Q6855" s="36">
        <f t="shared" si="563"/>
        <v>0.14543179792681646</v>
      </c>
    </row>
    <row r="6856" spans="1:17" x14ac:dyDescent="0.3">
      <c r="A6856" s="29">
        <v>2309695</v>
      </c>
      <c r="B6856" s="1">
        <v>137</v>
      </c>
      <c r="C6856" s="1" t="s">
        <v>30</v>
      </c>
      <c r="D6856" s="1" t="s">
        <v>53</v>
      </c>
      <c r="E6856" s="1" t="s">
        <v>54</v>
      </c>
      <c r="F6856" s="47">
        <v>714</v>
      </c>
      <c r="G6856" s="34">
        <v>924.41</v>
      </c>
      <c r="H6856" s="1" t="s">
        <v>218</v>
      </c>
      <c r="I6856" s="34">
        <v>7.4482000000000003E-3</v>
      </c>
      <c r="J6856" s="34">
        <v>7964.5146000000004</v>
      </c>
      <c r="K6856" s="35" t="str">
        <f t="shared" si="559"/>
        <v>Strabrechtse Heide &amp; Beuven_H4030</v>
      </c>
      <c r="L6856" s="36">
        <f>VLOOKUP(D6856,DATA!A:F,5,FALSE)</f>
        <v>1.0986712608830001E-2</v>
      </c>
      <c r="M6856" s="37">
        <f>VLOOKUP(D6856,DATA!A:F,6,FALSE)</f>
        <v>982</v>
      </c>
      <c r="N6856" s="36">
        <f t="shared" si="560"/>
        <v>34.689295939532855</v>
      </c>
      <c r="O6856" s="36">
        <f t="shared" si="561"/>
        <v>34.691149916721272</v>
      </c>
      <c r="P6856" s="36">
        <f t="shared" si="562"/>
        <v>1.8539771884178435E-3</v>
      </c>
      <c r="Q6856" s="36">
        <f t="shared" si="563"/>
        <v>0.14766028385220867</v>
      </c>
    </row>
    <row r="6857" spans="1:17" x14ac:dyDescent="0.3">
      <c r="A6857" s="29">
        <v>2309696</v>
      </c>
      <c r="B6857" s="1">
        <v>137</v>
      </c>
      <c r="C6857" s="1" t="s">
        <v>30</v>
      </c>
      <c r="D6857" s="1" t="s">
        <v>53</v>
      </c>
      <c r="E6857" s="1" t="s">
        <v>54</v>
      </c>
      <c r="F6857" s="47">
        <v>714</v>
      </c>
      <c r="G6857" s="34">
        <v>1037.27</v>
      </c>
      <c r="H6857" s="1" t="s">
        <v>218</v>
      </c>
      <c r="I6857" s="34">
        <v>7.9959000000000002E-3</v>
      </c>
      <c r="J6857" s="34">
        <v>1196.62091349767</v>
      </c>
      <c r="K6857" s="35" t="str">
        <f t="shared" si="559"/>
        <v>Strabrechtse Heide &amp; Beuven_H4030</v>
      </c>
      <c r="L6857" s="36">
        <f>VLOOKUP(D6857,DATA!A:F,5,FALSE)</f>
        <v>1.0986712608830001E-2</v>
      </c>
      <c r="M6857" s="37">
        <f>VLOOKUP(D6857,DATA!A:F,6,FALSE)</f>
        <v>982</v>
      </c>
      <c r="N6857" s="36">
        <f t="shared" si="560"/>
        <v>64.73099488158779</v>
      </c>
      <c r="O6857" s="36">
        <f t="shared" si="561"/>
        <v>64.73300043849261</v>
      </c>
      <c r="P6857" s="36">
        <f t="shared" si="562"/>
        <v>2.0055569048196276E-3</v>
      </c>
      <c r="Q6857" s="36">
        <f t="shared" si="563"/>
        <v>2.3998913355168225E-2</v>
      </c>
    </row>
    <row r="6858" spans="1:17" x14ac:dyDescent="0.3">
      <c r="A6858" s="29">
        <v>2309697</v>
      </c>
      <c r="B6858" s="1">
        <v>137</v>
      </c>
      <c r="C6858" s="1" t="s">
        <v>30</v>
      </c>
      <c r="D6858" s="1" t="s">
        <v>57</v>
      </c>
      <c r="E6858" s="1" t="s">
        <v>58</v>
      </c>
      <c r="F6858" s="47">
        <v>714</v>
      </c>
      <c r="G6858" s="34">
        <v>954.57</v>
      </c>
      <c r="H6858" s="1" t="s">
        <v>218</v>
      </c>
      <c r="I6858" s="34">
        <v>7.0296000000000004E-3</v>
      </c>
      <c r="J6858" s="34">
        <v>3942.2536500000001</v>
      </c>
      <c r="K6858" s="35" t="str">
        <f t="shared" si="559"/>
        <v>Strabrechtse Heide &amp; Beuven_H3160</v>
      </c>
      <c r="L6858" s="36">
        <f>VLOOKUP(D6858,DATA!A:F,5,FALSE)</f>
        <v>1.0986712608830001E-2</v>
      </c>
      <c r="M6858" s="37">
        <f>VLOOKUP(D6858,DATA!A:F,6,FALSE)</f>
        <v>982</v>
      </c>
      <c r="N6858" s="36">
        <f t="shared" si="560"/>
        <v>42.522370277925774</v>
      </c>
      <c r="O6858" s="36">
        <f t="shared" si="561"/>
        <v>42.52425790935974</v>
      </c>
      <c r="P6858" s="36">
        <f t="shared" si="562"/>
        <v>1.8876314339664191E-3</v>
      </c>
      <c r="Q6858" s="36">
        <f t="shared" si="563"/>
        <v>7.4415219104088492E-2</v>
      </c>
    </row>
    <row r="6859" spans="1:17" x14ac:dyDescent="0.3">
      <c r="A6859" s="29">
        <v>2309698</v>
      </c>
      <c r="B6859" s="1">
        <v>137</v>
      </c>
      <c r="C6859" s="1" t="s">
        <v>30</v>
      </c>
      <c r="D6859" s="1" t="s">
        <v>57</v>
      </c>
      <c r="E6859" s="1" t="s">
        <v>58</v>
      </c>
      <c r="F6859" s="47">
        <v>714</v>
      </c>
      <c r="G6859" s="34">
        <v>1004.53</v>
      </c>
      <c r="H6859" s="1" t="s">
        <v>218</v>
      </c>
      <c r="I6859" s="34">
        <v>7.4939999999999998E-3</v>
      </c>
      <c r="J6859" s="34">
        <v>341.08492999999999</v>
      </c>
      <c r="K6859" s="35" t="str">
        <f t="shared" si="559"/>
        <v>Strabrechtse Heide &amp; Beuven_H3160</v>
      </c>
      <c r="L6859" s="36">
        <f>VLOOKUP(D6859,DATA!A:F,5,FALSE)</f>
        <v>1.0986712608830001E-2</v>
      </c>
      <c r="M6859" s="37">
        <f>VLOOKUP(D6859,DATA!A:F,6,FALSE)</f>
        <v>982</v>
      </c>
      <c r="N6859" s="36">
        <f t="shared" si="560"/>
        <v>56.156861299145085</v>
      </c>
      <c r="O6859" s="36">
        <f t="shared" si="561"/>
        <v>56.158888439013502</v>
      </c>
      <c r="P6859" s="36">
        <f t="shared" si="562"/>
        <v>2.0271398684172937E-3</v>
      </c>
      <c r="Q6859" s="36">
        <f t="shared" si="563"/>
        <v>6.9142686011932179E-3</v>
      </c>
    </row>
    <row r="6860" spans="1:17" x14ac:dyDescent="0.3">
      <c r="A6860" s="29">
        <v>2309699</v>
      </c>
      <c r="B6860" s="1">
        <v>137</v>
      </c>
      <c r="C6860" s="1" t="s">
        <v>30</v>
      </c>
      <c r="D6860" s="1" t="s">
        <v>41</v>
      </c>
      <c r="E6860" s="1" t="s">
        <v>42</v>
      </c>
      <c r="F6860" s="47">
        <v>1071</v>
      </c>
      <c r="G6860" s="34">
        <v>1087.32</v>
      </c>
      <c r="H6860" s="1" t="s">
        <v>218</v>
      </c>
      <c r="I6860" s="34">
        <v>7.9687999999999998E-3</v>
      </c>
      <c r="J6860" s="34">
        <v>1446.8911000000001</v>
      </c>
      <c r="K6860" s="35" t="str">
        <f t="shared" si="559"/>
        <v>Strabrechtse Heide &amp; Beuven_H4010A</v>
      </c>
      <c r="L6860" s="36">
        <f>VLOOKUP(D6860,DATA!A:F,5,FALSE)</f>
        <v>1.3726988247862192E-2</v>
      </c>
      <c r="M6860" s="37">
        <f>VLOOKUP(D6860,DATA!A:F,6,FALSE)</f>
        <v>1285.5</v>
      </c>
      <c r="N6860" s="36">
        <f t="shared" si="560"/>
        <v>6.1779434549745673</v>
      </c>
      <c r="O6860" s="36">
        <f t="shared" si="561"/>
        <v>6.1785775259657525</v>
      </c>
      <c r="P6860" s="36">
        <f t="shared" si="562"/>
        <v>6.3407099118517607E-4</v>
      </c>
      <c r="Q6860" s="36">
        <f t="shared" si="563"/>
        <v>9.1743167391400964E-3</v>
      </c>
    </row>
    <row r="6861" spans="1:17" x14ac:dyDescent="0.3">
      <c r="A6861" s="29">
        <v>2309699</v>
      </c>
      <c r="B6861" s="1">
        <v>137</v>
      </c>
      <c r="C6861" s="1" t="s">
        <v>30</v>
      </c>
      <c r="D6861" s="1" t="s">
        <v>53</v>
      </c>
      <c r="E6861" s="1" t="s">
        <v>54</v>
      </c>
      <c r="F6861" s="47">
        <v>714</v>
      </c>
      <c r="G6861" s="34">
        <v>1087.32</v>
      </c>
      <c r="H6861" s="1" t="s">
        <v>218</v>
      </c>
      <c r="I6861" s="34">
        <v>7.9687999999999998E-3</v>
      </c>
      <c r="J6861" s="34">
        <v>7106.2179999999998</v>
      </c>
      <c r="K6861" s="35" t="str">
        <f t="shared" si="559"/>
        <v>Strabrechtse Heide &amp; Beuven_H4030</v>
      </c>
      <c r="L6861" s="36">
        <f>VLOOKUP(D6861,DATA!A:F,5,FALSE)</f>
        <v>1.0986712608830001E-2</v>
      </c>
      <c r="M6861" s="37">
        <f>VLOOKUP(D6861,DATA!A:F,6,FALSE)</f>
        <v>982</v>
      </c>
      <c r="N6861" s="36">
        <f t="shared" si="560"/>
        <v>76.080911411849854</v>
      </c>
      <c r="O6861" s="36">
        <f t="shared" si="561"/>
        <v>76.082504614824003</v>
      </c>
      <c r="P6861" s="36">
        <f t="shared" si="562"/>
        <v>1.5932029741492215E-3</v>
      </c>
      <c r="Q6861" s="36">
        <f t="shared" si="563"/>
        <v>0.11321647652552733</v>
      </c>
    </row>
    <row r="6862" spans="1:17" x14ac:dyDescent="0.3">
      <c r="A6862" s="29">
        <v>2309700</v>
      </c>
      <c r="B6862" s="1">
        <v>137</v>
      </c>
      <c r="C6862" s="1" t="s">
        <v>30</v>
      </c>
      <c r="D6862" s="1" t="s">
        <v>53</v>
      </c>
      <c r="E6862" s="1" t="s">
        <v>54</v>
      </c>
      <c r="F6862" s="47">
        <v>714</v>
      </c>
      <c r="G6862" s="34">
        <v>983.42</v>
      </c>
      <c r="H6862" s="1" t="s">
        <v>218</v>
      </c>
      <c r="I6862" s="34">
        <v>7.2306999999999996E-3</v>
      </c>
      <c r="J6862" s="34">
        <v>5339.6885000000002</v>
      </c>
      <c r="K6862" s="35" t="str">
        <f t="shared" si="559"/>
        <v>Strabrechtse Heide &amp; Beuven_H4030</v>
      </c>
      <c r="L6862" s="36">
        <f>VLOOKUP(D6862,DATA!A:F,5,FALSE)</f>
        <v>1.0986712608830001E-2</v>
      </c>
      <c r="M6862" s="37">
        <f>VLOOKUP(D6862,DATA!A:F,6,FALSE)</f>
        <v>982</v>
      </c>
      <c r="N6862" s="36">
        <f t="shared" si="560"/>
        <v>50.390020386884245</v>
      </c>
      <c r="O6862" s="36">
        <f t="shared" si="561"/>
        <v>50.39200630599607</v>
      </c>
      <c r="P6862" s="36">
        <f t="shared" si="562"/>
        <v>1.9859191118243302E-3</v>
      </c>
      <c r="Q6862" s="36">
        <f t="shared" si="563"/>
        <v>0.10604189443338591</v>
      </c>
    </row>
    <row r="6863" spans="1:17" x14ac:dyDescent="0.3">
      <c r="A6863" s="30">
        <v>2309701</v>
      </c>
      <c r="B6863" s="14">
        <v>137</v>
      </c>
      <c r="C6863" s="14" t="s">
        <v>30</v>
      </c>
      <c r="D6863" s="14" t="s">
        <v>55</v>
      </c>
      <c r="E6863" s="14" t="s">
        <v>56</v>
      </c>
      <c r="F6863" s="48">
        <v>500</v>
      </c>
      <c r="G6863" s="38">
        <v>970.55</v>
      </c>
      <c r="H6863" s="14" t="s">
        <v>218</v>
      </c>
      <c r="I6863" s="38">
        <v>6.9508E-3</v>
      </c>
      <c r="J6863" s="38">
        <v>71.345560000000006</v>
      </c>
      <c r="K6863" s="39" t="str">
        <f t="shared" si="559"/>
        <v>Strabrechtse Heide &amp; Beuven_H3130</v>
      </c>
      <c r="L6863" s="40">
        <f>VLOOKUP(D6863,DATA!A:F,5,FALSE)</f>
        <v>0</v>
      </c>
      <c r="M6863" s="41">
        <f>VLOOKUP(D6863,DATA!A:F,6,FALSE)</f>
        <v>3.5</v>
      </c>
      <c r="N6863" s="40">
        <f t="shared" si="560"/>
        <v>50</v>
      </c>
      <c r="O6863" s="40">
        <f t="shared" si="561"/>
        <v>50</v>
      </c>
      <c r="P6863" s="40">
        <f>J6863/10000*I6863</f>
        <v>4.95908718448E-5</v>
      </c>
      <c r="Q6863" s="40">
        <f>IF(AND(H6863&lt;&gt;"below",I6863&gt;=0.005),M6863*P6863,0)</f>
        <v>1.7356805145680001E-4</v>
      </c>
    </row>
    <row r="6864" spans="1:17" x14ac:dyDescent="0.3">
      <c r="A6864" s="29">
        <v>2309701</v>
      </c>
      <c r="B6864" s="1">
        <v>137</v>
      </c>
      <c r="C6864" s="1" t="s">
        <v>30</v>
      </c>
      <c r="D6864" s="1" t="s">
        <v>57</v>
      </c>
      <c r="E6864" s="1" t="s">
        <v>58</v>
      </c>
      <c r="F6864" s="47">
        <v>714</v>
      </c>
      <c r="G6864" s="34">
        <v>970.55</v>
      </c>
      <c r="H6864" s="1" t="s">
        <v>218</v>
      </c>
      <c r="I6864" s="34">
        <v>6.9508E-3</v>
      </c>
      <c r="J6864" s="34">
        <v>475.70400000000001</v>
      </c>
      <c r="K6864" s="35" t="str">
        <f t="shared" si="559"/>
        <v>Strabrechtse Heide &amp; Beuven_H3160</v>
      </c>
      <c r="L6864" s="36">
        <f>VLOOKUP(D6864,DATA!A:F,5,FALSE)</f>
        <v>1.0986712608830001E-2</v>
      </c>
      <c r="M6864" s="37">
        <f>VLOOKUP(D6864,DATA!A:F,6,FALSE)</f>
        <v>982</v>
      </c>
      <c r="N6864" s="36">
        <f t="shared" si="560"/>
        <v>46.859194387630829</v>
      </c>
      <c r="O6864" s="36">
        <f t="shared" si="561"/>
        <v>46.861096019951276</v>
      </c>
      <c r="P6864" s="36">
        <f t="shared" si="562"/>
        <v>1.9016323204468222E-3</v>
      </c>
      <c r="Q6864" s="36">
        <f t="shared" si="563"/>
        <v>9.0461410136583511E-3</v>
      </c>
    </row>
    <row r="6865" spans="1:17" x14ac:dyDescent="0.3">
      <c r="A6865" s="29">
        <v>2309701</v>
      </c>
      <c r="B6865" s="1">
        <v>137</v>
      </c>
      <c r="C6865" s="1" t="s">
        <v>30</v>
      </c>
      <c r="D6865" s="1" t="s">
        <v>53</v>
      </c>
      <c r="E6865" s="1" t="s">
        <v>54</v>
      </c>
      <c r="F6865" s="47">
        <v>714</v>
      </c>
      <c r="G6865" s="34">
        <v>970.55</v>
      </c>
      <c r="H6865" s="1" t="s">
        <v>218</v>
      </c>
      <c r="I6865" s="34">
        <v>6.9508E-3</v>
      </c>
      <c r="J6865" s="34">
        <v>721.03174000000001</v>
      </c>
      <c r="K6865" s="35" t="str">
        <f t="shared" si="559"/>
        <v>Strabrechtse Heide &amp; Beuven_H4030</v>
      </c>
      <c r="L6865" s="36">
        <f>VLOOKUP(D6865,DATA!A:F,5,FALSE)</f>
        <v>1.0986712608830001E-2</v>
      </c>
      <c r="M6865" s="37">
        <f>VLOOKUP(D6865,DATA!A:F,6,FALSE)</f>
        <v>982</v>
      </c>
      <c r="N6865" s="36">
        <f t="shared" si="560"/>
        <v>46.859194387630829</v>
      </c>
      <c r="O6865" s="36">
        <f t="shared" si="561"/>
        <v>46.861096019951276</v>
      </c>
      <c r="P6865" s="36">
        <f t="shared" si="562"/>
        <v>1.9016323204468222E-3</v>
      </c>
      <c r="Q6865" s="36">
        <f t="shared" si="563"/>
        <v>1.3711372608520098E-2</v>
      </c>
    </row>
    <row r="6866" spans="1:17" x14ac:dyDescent="0.3">
      <c r="A6866" s="29">
        <v>2309702</v>
      </c>
      <c r="B6866" s="1">
        <v>137</v>
      </c>
      <c r="C6866" s="1" t="s">
        <v>30</v>
      </c>
      <c r="D6866" s="1" t="s">
        <v>57</v>
      </c>
      <c r="E6866" s="1" t="s">
        <v>58</v>
      </c>
      <c r="F6866" s="47">
        <v>714</v>
      </c>
      <c r="G6866" s="34">
        <v>945.36</v>
      </c>
      <c r="H6866" s="1" t="s">
        <v>218</v>
      </c>
      <c r="I6866" s="34">
        <v>6.9256999999999999E-3</v>
      </c>
      <c r="J6866" s="34">
        <v>16.197617000000001</v>
      </c>
      <c r="K6866" s="35" t="str">
        <f t="shared" si="559"/>
        <v>Strabrechtse Heide &amp; Beuven_H3160</v>
      </c>
      <c r="L6866" s="36">
        <f>VLOOKUP(D6866,DATA!A:F,5,FALSE)</f>
        <v>1.0986712608830001E-2</v>
      </c>
      <c r="M6866" s="37">
        <f>VLOOKUP(D6866,DATA!A:F,6,FALSE)</f>
        <v>982</v>
      </c>
      <c r="N6866" s="36">
        <f t="shared" si="560"/>
        <v>40.069907302210602</v>
      </c>
      <c r="O6866" s="36">
        <f t="shared" si="561"/>
        <v>40.071734552368746</v>
      </c>
      <c r="P6866" s="36">
        <f t="shared" si="562"/>
        <v>1.8272501581435563E-3</v>
      </c>
      <c r="Q6866" s="36">
        <f t="shared" si="563"/>
        <v>2.9597098224798759E-4</v>
      </c>
    </row>
    <row r="6867" spans="1:17" x14ac:dyDescent="0.3">
      <c r="A6867" s="29">
        <v>2309702</v>
      </c>
      <c r="B6867" s="1">
        <v>137</v>
      </c>
      <c r="C6867" s="1" t="s">
        <v>30</v>
      </c>
      <c r="D6867" s="1" t="s">
        <v>53</v>
      </c>
      <c r="E6867" s="1" t="s">
        <v>54</v>
      </c>
      <c r="F6867" s="47">
        <v>714</v>
      </c>
      <c r="G6867" s="34">
        <v>945.36</v>
      </c>
      <c r="H6867" s="1" t="s">
        <v>218</v>
      </c>
      <c r="I6867" s="34">
        <v>6.9256999999999999E-3</v>
      </c>
      <c r="J6867" s="34">
        <v>2701.6347999999998</v>
      </c>
      <c r="K6867" s="35" t="str">
        <f t="shared" si="559"/>
        <v>Strabrechtse Heide &amp; Beuven_H4030</v>
      </c>
      <c r="L6867" s="36">
        <f>VLOOKUP(D6867,DATA!A:F,5,FALSE)</f>
        <v>1.0986712608830001E-2</v>
      </c>
      <c r="M6867" s="37">
        <f>VLOOKUP(D6867,DATA!A:F,6,FALSE)</f>
        <v>982</v>
      </c>
      <c r="N6867" s="36">
        <f t="shared" si="560"/>
        <v>40.069907302210602</v>
      </c>
      <c r="O6867" s="36">
        <f t="shared" si="561"/>
        <v>40.071734552368746</v>
      </c>
      <c r="P6867" s="36">
        <f t="shared" si="562"/>
        <v>1.8272501581435563E-3</v>
      </c>
      <c r="Q6867" s="36">
        <f t="shared" si="563"/>
        <v>4.9365626155461341E-2</v>
      </c>
    </row>
    <row r="6868" spans="1:17" x14ac:dyDescent="0.3">
      <c r="A6868" s="29">
        <v>2309703</v>
      </c>
      <c r="B6868" s="1">
        <v>137</v>
      </c>
      <c r="C6868" s="1" t="s">
        <v>30</v>
      </c>
      <c r="D6868" s="1" t="s">
        <v>41</v>
      </c>
      <c r="E6868" s="1" t="s">
        <v>42</v>
      </c>
      <c r="F6868" s="47">
        <v>1071</v>
      </c>
      <c r="G6868" s="34">
        <v>1081.02</v>
      </c>
      <c r="H6868" s="1" t="s">
        <v>218</v>
      </c>
      <c r="I6868" s="34">
        <v>7.7445999999999999E-3</v>
      </c>
      <c r="J6868" s="34">
        <v>11.097813500000001</v>
      </c>
      <c r="K6868" s="35" t="str">
        <f t="shared" si="559"/>
        <v>Strabrechtse Heide &amp; Beuven_H4010A</v>
      </c>
      <c r="L6868" s="36">
        <f>VLOOKUP(D6868,DATA!A:F,5,FALSE)</f>
        <v>1.3726988247862192E-2</v>
      </c>
      <c r="M6868" s="37">
        <f>VLOOKUP(D6868,DATA!A:F,6,FALSE)</f>
        <v>1285.5</v>
      </c>
      <c r="N6868" s="36">
        <f t="shared" si="560"/>
        <v>5.6952742147757265</v>
      </c>
      <c r="O6868" s="36">
        <f t="shared" si="561"/>
        <v>5.6958452235805765</v>
      </c>
      <c r="P6868" s="36">
        <f t="shared" si="562"/>
        <v>5.7100880485005945E-4</v>
      </c>
      <c r="Q6868" s="36">
        <f t="shared" si="563"/>
        <v>6.3369492230838564E-5</v>
      </c>
    </row>
    <row r="6869" spans="1:17" x14ac:dyDescent="0.3">
      <c r="A6869" s="29">
        <v>2309703</v>
      </c>
      <c r="B6869" s="1">
        <v>137</v>
      </c>
      <c r="C6869" s="1" t="s">
        <v>30</v>
      </c>
      <c r="D6869" s="1" t="s">
        <v>53</v>
      </c>
      <c r="E6869" s="1" t="s">
        <v>54</v>
      </c>
      <c r="F6869" s="47">
        <v>714</v>
      </c>
      <c r="G6869" s="34">
        <v>1081.02</v>
      </c>
      <c r="H6869" s="1" t="s">
        <v>218</v>
      </c>
      <c r="I6869" s="34">
        <v>7.7445999999999999E-3</v>
      </c>
      <c r="J6869" s="34">
        <v>0.29429746000000001</v>
      </c>
      <c r="K6869" s="35" t="str">
        <f t="shared" si="559"/>
        <v>Strabrechtse Heide &amp; Beuven_H4030</v>
      </c>
      <c r="L6869" s="36">
        <f>VLOOKUP(D6869,DATA!A:F,5,FALSE)</f>
        <v>1.0986712608830001E-2</v>
      </c>
      <c r="M6869" s="37">
        <f>VLOOKUP(D6869,DATA!A:F,6,FALSE)</f>
        <v>982</v>
      </c>
      <c r="N6869" s="36">
        <f t="shared" si="560"/>
        <v>74.798687895586212</v>
      </c>
      <c r="O6869" s="36">
        <f t="shared" si="561"/>
        <v>74.800291786121775</v>
      </c>
      <c r="P6869" s="36">
        <f t="shared" si="562"/>
        <v>1.6038905355628685E-3</v>
      </c>
      <c r="Q6869" s="36">
        <f t="shared" si="563"/>
        <v>4.7202091073419195E-6</v>
      </c>
    </row>
    <row r="6870" spans="1:17" x14ac:dyDescent="0.3">
      <c r="A6870" s="29">
        <v>2311211</v>
      </c>
      <c r="B6870" s="1">
        <v>137</v>
      </c>
      <c r="C6870" s="1" t="s">
        <v>30</v>
      </c>
      <c r="D6870" s="1" t="s">
        <v>53</v>
      </c>
      <c r="E6870" s="1" t="s">
        <v>54</v>
      </c>
      <c r="F6870" s="47">
        <v>714</v>
      </c>
      <c r="G6870" s="34">
        <v>1177.73</v>
      </c>
      <c r="H6870" s="1" t="s">
        <v>218</v>
      </c>
      <c r="I6870" s="34">
        <v>9.8186000000000002E-3</v>
      </c>
      <c r="J6870" s="34">
        <v>1125.6427000000001</v>
      </c>
      <c r="K6870" s="35" t="str">
        <f t="shared" si="559"/>
        <v>Strabrechtse Heide &amp; Beuven_H4030</v>
      </c>
      <c r="L6870" s="36">
        <f>VLOOKUP(D6870,DATA!A:F,5,FALSE)</f>
        <v>1.0986712608830001E-2</v>
      </c>
      <c r="M6870" s="37">
        <f>VLOOKUP(D6870,DATA!A:F,6,FALSE)</f>
        <v>982</v>
      </c>
      <c r="N6870" s="36">
        <f t="shared" si="560"/>
        <v>89.570888269227225</v>
      </c>
      <c r="O6870" s="36">
        <f t="shared" si="561"/>
        <v>89.57189592685026</v>
      </c>
      <c r="P6870" s="36">
        <f t="shared" si="562"/>
        <v>1.0076576230346745E-3</v>
      </c>
      <c r="Q6870" s="36">
        <f t="shared" si="563"/>
        <v>1.1342624474683333E-2</v>
      </c>
    </row>
    <row r="6871" spans="1:17" x14ac:dyDescent="0.3">
      <c r="A6871" s="29">
        <v>2311212</v>
      </c>
      <c r="B6871" s="1">
        <v>137</v>
      </c>
      <c r="C6871" s="1" t="s">
        <v>30</v>
      </c>
      <c r="D6871" s="1" t="s">
        <v>53</v>
      </c>
      <c r="E6871" s="1" t="s">
        <v>54</v>
      </c>
      <c r="F6871" s="47">
        <v>714</v>
      </c>
      <c r="G6871" s="34">
        <v>1003.91</v>
      </c>
      <c r="H6871" s="1" t="s">
        <v>218</v>
      </c>
      <c r="I6871" s="34">
        <v>8.8322999999999995E-3</v>
      </c>
      <c r="J6871" s="34">
        <v>10000</v>
      </c>
      <c r="K6871" s="35" t="str">
        <f t="shared" si="559"/>
        <v>Strabrechtse Heide &amp; Beuven_H4030</v>
      </c>
      <c r="L6871" s="36">
        <f>VLOOKUP(D6871,DATA!A:F,5,FALSE)</f>
        <v>1.0986712608830001E-2</v>
      </c>
      <c r="M6871" s="37">
        <f>VLOOKUP(D6871,DATA!A:F,6,FALSE)</f>
        <v>982</v>
      </c>
      <c r="N6871" s="36">
        <f t="shared" si="560"/>
        <v>55.989079666941116</v>
      </c>
      <c r="O6871" s="36">
        <f t="shared" si="561"/>
        <v>55.991470794974774</v>
      </c>
      <c r="P6871" s="36">
        <f t="shared" si="562"/>
        <v>2.3911280336577079E-3</v>
      </c>
      <c r="Q6871" s="36">
        <f t="shared" si="563"/>
        <v>0.23911280336577079</v>
      </c>
    </row>
    <row r="6872" spans="1:17" x14ac:dyDescent="0.3">
      <c r="A6872" s="29">
        <v>2311213</v>
      </c>
      <c r="B6872" s="1">
        <v>137</v>
      </c>
      <c r="C6872" s="1" t="s">
        <v>30</v>
      </c>
      <c r="D6872" s="1" t="s">
        <v>53</v>
      </c>
      <c r="E6872" s="1" t="s">
        <v>54</v>
      </c>
      <c r="F6872" s="47">
        <v>714</v>
      </c>
      <c r="G6872" s="34">
        <v>948.25</v>
      </c>
      <c r="H6872" s="1" t="s">
        <v>218</v>
      </c>
      <c r="I6872" s="34">
        <v>8.3411000000000006E-3</v>
      </c>
      <c r="J6872" s="34">
        <v>10000</v>
      </c>
      <c r="K6872" s="35" t="str">
        <f t="shared" si="559"/>
        <v>Strabrechtse Heide &amp; Beuven_H4030</v>
      </c>
      <c r="L6872" s="36">
        <f>VLOOKUP(D6872,DATA!A:F,5,FALSE)</f>
        <v>1.0986712608830001E-2</v>
      </c>
      <c r="M6872" s="37">
        <f>VLOOKUP(D6872,DATA!A:F,6,FALSE)</f>
        <v>982</v>
      </c>
      <c r="N6872" s="36">
        <f t="shared" si="560"/>
        <v>40.834735290396786</v>
      </c>
      <c r="O6872" s="36">
        <f t="shared" si="561"/>
        <v>40.836949360135989</v>
      </c>
      <c r="P6872" s="36">
        <f t="shared" si="562"/>
        <v>2.2140697392032394E-3</v>
      </c>
      <c r="Q6872" s="36">
        <f t="shared" si="563"/>
        <v>0.22140697392032394</v>
      </c>
    </row>
    <row r="6873" spans="1:17" x14ac:dyDescent="0.3">
      <c r="A6873" s="29">
        <v>2311214</v>
      </c>
      <c r="B6873" s="1">
        <v>137</v>
      </c>
      <c r="C6873" s="1" t="s">
        <v>30</v>
      </c>
      <c r="D6873" s="1" t="s">
        <v>53</v>
      </c>
      <c r="E6873" s="1" t="s">
        <v>54</v>
      </c>
      <c r="F6873" s="47">
        <v>714</v>
      </c>
      <c r="G6873" s="34">
        <v>943.77</v>
      </c>
      <c r="H6873" s="1" t="s">
        <v>218</v>
      </c>
      <c r="I6873" s="34">
        <v>8.1957999999999996E-3</v>
      </c>
      <c r="J6873" s="34">
        <v>8484.6620000000003</v>
      </c>
      <c r="K6873" s="35" t="str">
        <f t="shared" si="559"/>
        <v>Strabrechtse Heide &amp; Beuven_H4030</v>
      </c>
      <c r="L6873" s="36">
        <f>VLOOKUP(D6873,DATA!A:F,5,FALSE)</f>
        <v>1.0986712608830001E-2</v>
      </c>
      <c r="M6873" s="37">
        <f>VLOOKUP(D6873,DATA!A:F,6,FALSE)</f>
        <v>982</v>
      </c>
      <c r="N6873" s="36">
        <f t="shared" si="560"/>
        <v>39.651148022830029</v>
      </c>
      <c r="O6873" s="36">
        <f t="shared" si="561"/>
        <v>39.653302728437417</v>
      </c>
      <c r="P6873" s="36">
        <f t="shared" si="562"/>
        <v>2.1547056073885074E-3</v>
      </c>
      <c r="Q6873" s="36">
        <f t="shared" si="563"/>
        <v>0.1828194878819619</v>
      </c>
    </row>
    <row r="6874" spans="1:17" x14ac:dyDescent="0.3">
      <c r="A6874" s="29">
        <v>2311215</v>
      </c>
      <c r="B6874" s="1">
        <v>137</v>
      </c>
      <c r="C6874" s="1" t="s">
        <v>30</v>
      </c>
      <c r="D6874" s="1" t="s">
        <v>53</v>
      </c>
      <c r="E6874" s="1" t="s">
        <v>54</v>
      </c>
      <c r="F6874" s="47">
        <v>714</v>
      </c>
      <c r="G6874" s="34">
        <v>917.92</v>
      </c>
      <c r="H6874" s="1" t="s">
        <v>218</v>
      </c>
      <c r="I6874" s="34">
        <v>7.9465000000000004E-3</v>
      </c>
      <c r="J6874" s="34">
        <v>9481.3639999999996</v>
      </c>
      <c r="K6874" s="35" t="str">
        <f t="shared" si="559"/>
        <v>Strabrechtse Heide &amp; Beuven_H4030</v>
      </c>
      <c r="L6874" s="36">
        <f>VLOOKUP(D6874,DATA!A:F,5,FALSE)</f>
        <v>1.0986712608830001E-2</v>
      </c>
      <c r="M6874" s="37">
        <f>VLOOKUP(D6874,DATA!A:F,6,FALSE)</f>
        <v>982</v>
      </c>
      <c r="N6874" s="36">
        <f t="shared" si="560"/>
        <v>33.091965374456485</v>
      </c>
      <c r="O6874" s="36">
        <f t="shared" si="561"/>
        <v>33.093898459216689</v>
      </c>
      <c r="P6874" s="36">
        <f t="shared" si="562"/>
        <v>1.9330847602034851E-3</v>
      </c>
      <c r="Q6874" s="36">
        <f t="shared" si="563"/>
        <v>0.18328280254341955</v>
      </c>
    </row>
    <row r="6875" spans="1:17" x14ac:dyDescent="0.3">
      <c r="A6875" s="29">
        <v>2311216</v>
      </c>
      <c r="B6875" s="1">
        <v>137</v>
      </c>
      <c r="C6875" s="1" t="s">
        <v>30</v>
      </c>
      <c r="D6875" s="1" t="s">
        <v>53</v>
      </c>
      <c r="E6875" s="1" t="s">
        <v>54</v>
      </c>
      <c r="F6875" s="47">
        <v>714</v>
      </c>
      <c r="G6875" s="34">
        <v>1114.5999999999999</v>
      </c>
      <c r="H6875" s="1" t="s">
        <v>218</v>
      </c>
      <c r="I6875" s="34">
        <v>9.2014000000000002E-3</v>
      </c>
      <c r="J6875" s="34">
        <v>1015.803</v>
      </c>
      <c r="K6875" s="35" t="str">
        <f t="shared" si="559"/>
        <v>Strabrechtse Heide &amp; Beuven_H4030</v>
      </c>
      <c r="L6875" s="36">
        <f>VLOOKUP(D6875,DATA!A:F,5,FALSE)</f>
        <v>1.0986712608830001E-2</v>
      </c>
      <c r="M6875" s="37">
        <f>VLOOKUP(D6875,DATA!A:F,6,FALSE)</f>
        <v>982</v>
      </c>
      <c r="N6875" s="36">
        <f t="shared" si="560"/>
        <v>81.104859275582015</v>
      </c>
      <c r="O6875" s="36">
        <f t="shared" si="561"/>
        <v>81.106408466792516</v>
      </c>
      <c r="P6875" s="36">
        <f t="shared" si="562"/>
        <v>1.5491912105005667E-3</v>
      </c>
      <c r="Q6875" s="36">
        <f t="shared" si="563"/>
        <v>1.5736730792001073E-2</v>
      </c>
    </row>
    <row r="6876" spans="1:17" x14ac:dyDescent="0.3">
      <c r="A6876" s="29">
        <v>2311217</v>
      </c>
      <c r="B6876" s="1">
        <v>137</v>
      </c>
      <c r="C6876" s="1" t="s">
        <v>30</v>
      </c>
      <c r="D6876" s="1" t="s">
        <v>41</v>
      </c>
      <c r="E6876" s="1" t="s">
        <v>42</v>
      </c>
      <c r="F6876" s="47">
        <v>1071</v>
      </c>
      <c r="G6876" s="34">
        <v>1316.74</v>
      </c>
      <c r="H6876" s="1" t="s">
        <v>218</v>
      </c>
      <c r="I6876" s="34">
        <v>1.01697E-2</v>
      </c>
      <c r="J6876" s="34">
        <v>3130.8755000000001</v>
      </c>
      <c r="K6876" s="35" t="str">
        <f t="shared" si="559"/>
        <v>Strabrechtse Heide &amp; Beuven_H4010A</v>
      </c>
      <c r="L6876" s="36">
        <f>VLOOKUP(D6876,DATA!A:F,5,FALSE)</f>
        <v>1.3726988247862192E-2</v>
      </c>
      <c r="M6876" s="37">
        <f>VLOOKUP(D6876,DATA!A:F,6,FALSE)</f>
        <v>1285.5</v>
      </c>
      <c r="N6876" s="36">
        <f t="shared" si="560"/>
        <v>60.559451446187161</v>
      </c>
      <c r="O6876" s="36">
        <f t="shared" si="561"/>
        <v>60.562785724750384</v>
      </c>
      <c r="P6876" s="36">
        <f t="shared" si="562"/>
        <v>3.3342785632228811E-3</v>
      </c>
      <c r="Q6876" s="36">
        <f t="shared" si="563"/>
        <v>0.10439211063769721</v>
      </c>
    </row>
    <row r="6877" spans="1:17" x14ac:dyDescent="0.3">
      <c r="A6877" s="29">
        <v>2311218</v>
      </c>
      <c r="B6877" s="1">
        <v>137</v>
      </c>
      <c r="C6877" s="1" t="s">
        <v>30</v>
      </c>
      <c r="D6877" s="1" t="s">
        <v>53</v>
      </c>
      <c r="E6877" s="1" t="s">
        <v>54</v>
      </c>
      <c r="F6877" s="47">
        <v>714</v>
      </c>
      <c r="G6877" s="34">
        <v>938.58</v>
      </c>
      <c r="H6877" s="1" t="s">
        <v>218</v>
      </c>
      <c r="I6877" s="34">
        <v>7.8432999999999992E-3</v>
      </c>
      <c r="J6877" s="34">
        <v>1980.1901</v>
      </c>
      <c r="K6877" s="35" t="str">
        <f t="shared" si="559"/>
        <v>Strabrechtse Heide &amp; Beuven_H4030</v>
      </c>
      <c r="L6877" s="36">
        <f>VLOOKUP(D6877,DATA!A:F,5,FALSE)</f>
        <v>1.0986712608830001E-2</v>
      </c>
      <c r="M6877" s="37">
        <f>VLOOKUP(D6877,DATA!A:F,6,FALSE)</f>
        <v>982</v>
      </c>
      <c r="N6877" s="36">
        <f t="shared" si="560"/>
        <v>38.295060588769424</v>
      </c>
      <c r="O6877" s="36">
        <f t="shared" si="561"/>
        <v>38.297096850796763</v>
      </c>
      <c r="P6877" s="36">
        <f t="shared" si="562"/>
        <v>2.0362620273388643E-3</v>
      </c>
      <c r="Q6877" s="36">
        <f t="shared" si="563"/>
        <v>4.0321859075423482E-2</v>
      </c>
    </row>
    <row r="6878" spans="1:17" x14ac:dyDescent="0.3">
      <c r="A6878" s="29">
        <v>2311219</v>
      </c>
      <c r="B6878" s="1">
        <v>137</v>
      </c>
      <c r="C6878" s="1" t="s">
        <v>30</v>
      </c>
      <c r="D6878" s="1" t="s">
        <v>53</v>
      </c>
      <c r="E6878" s="1" t="s">
        <v>54</v>
      </c>
      <c r="F6878" s="47">
        <v>714</v>
      </c>
      <c r="G6878" s="34">
        <v>917.09</v>
      </c>
      <c r="H6878" s="1" t="s">
        <v>218</v>
      </c>
      <c r="I6878" s="34">
        <v>7.6956000000000004E-3</v>
      </c>
      <c r="J6878" s="34">
        <v>4574.8950000000004</v>
      </c>
      <c r="K6878" s="35" t="str">
        <f t="shared" si="559"/>
        <v>Strabrechtse Heide &amp; Beuven_H4030</v>
      </c>
      <c r="L6878" s="36">
        <f>VLOOKUP(D6878,DATA!A:F,5,FALSE)</f>
        <v>1.0986712608830001E-2</v>
      </c>
      <c r="M6878" s="37">
        <f>VLOOKUP(D6878,DATA!A:F,6,FALSE)</f>
        <v>982</v>
      </c>
      <c r="N6878" s="36">
        <f t="shared" si="560"/>
        <v>32.890372772801534</v>
      </c>
      <c r="O6878" s="36">
        <f t="shared" si="561"/>
        <v>32.892239024237178</v>
      </c>
      <c r="P6878" s="36">
        <f t="shared" si="562"/>
        <v>1.8662514356435622E-3</v>
      </c>
      <c r="Q6878" s="36">
        <f t="shared" si="563"/>
        <v>8.5379043616685552E-2</v>
      </c>
    </row>
    <row r="6879" spans="1:17" x14ac:dyDescent="0.3">
      <c r="A6879" s="29">
        <v>2311220</v>
      </c>
      <c r="B6879" s="1">
        <v>137</v>
      </c>
      <c r="C6879" s="1" t="s">
        <v>30</v>
      </c>
      <c r="D6879" s="1" t="s">
        <v>53</v>
      </c>
      <c r="E6879" s="1" t="s">
        <v>54</v>
      </c>
      <c r="F6879" s="47">
        <v>714</v>
      </c>
      <c r="G6879" s="34">
        <v>924.55</v>
      </c>
      <c r="H6879" s="1" t="s">
        <v>218</v>
      </c>
      <c r="I6879" s="34">
        <v>7.7016000000000003E-3</v>
      </c>
      <c r="J6879" s="34">
        <v>2660.6714000000002</v>
      </c>
      <c r="K6879" s="35" t="str">
        <f t="shared" si="559"/>
        <v>Strabrechtse Heide &amp; Beuven_H4030</v>
      </c>
      <c r="L6879" s="36">
        <f>VLOOKUP(D6879,DATA!A:F,5,FALSE)</f>
        <v>1.0986712608830001E-2</v>
      </c>
      <c r="M6879" s="37">
        <f>VLOOKUP(D6879,DATA!A:F,6,FALSE)</f>
        <v>982</v>
      </c>
      <c r="N6879" s="36">
        <f t="shared" si="560"/>
        <v>34.724151964159283</v>
      </c>
      <c r="O6879" s="36">
        <f t="shared" si="561"/>
        <v>34.726069919574613</v>
      </c>
      <c r="P6879" s="36">
        <f t="shared" si="562"/>
        <v>1.9179554153296863E-3</v>
      </c>
      <c r="Q6879" s="36">
        <f t="shared" si="563"/>
        <v>5.1030491200428178E-2</v>
      </c>
    </row>
    <row r="6880" spans="1:17" x14ac:dyDescent="0.3">
      <c r="A6880" s="29">
        <v>2311221</v>
      </c>
      <c r="B6880" s="1">
        <v>137</v>
      </c>
      <c r="C6880" s="1" t="s">
        <v>30</v>
      </c>
      <c r="D6880" s="1" t="s">
        <v>53</v>
      </c>
      <c r="E6880" s="1" t="s">
        <v>54</v>
      </c>
      <c r="F6880" s="47">
        <v>714</v>
      </c>
      <c r="G6880" s="34">
        <v>916.76</v>
      </c>
      <c r="H6880" s="1" t="s">
        <v>218</v>
      </c>
      <c r="I6880" s="34">
        <v>7.6214999999999998E-3</v>
      </c>
      <c r="J6880" s="34">
        <v>3146.9926999999998</v>
      </c>
      <c r="K6880" s="35" t="str">
        <f t="shared" si="559"/>
        <v>Strabrechtse Heide &amp; Beuven_H4030</v>
      </c>
      <c r="L6880" s="36">
        <f>VLOOKUP(D6880,DATA!A:F,5,FALSE)</f>
        <v>1.0986712608830001E-2</v>
      </c>
      <c r="M6880" s="37">
        <f>VLOOKUP(D6880,DATA!A:F,6,FALSE)</f>
        <v>982</v>
      </c>
      <c r="N6880" s="36">
        <f t="shared" si="560"/>
        <v>32.810395695539619</v>
      </c>
      <c r="O6880" s="36">
        <f t="shared" si="561"/>
        <v>32.812241679914706</v>
      </c>
      <c r="P6880" s="36">
        <f t="shared" si="562"/>
        <v>1.8459843750875393E-3</v>
      </c>
      <c r="Q6880" s="36">
        <f t="shared" si="563"/>
        <v>5.8092993527145476E-2</v>
      </c>
    </row>
    <row r="6881" spans="1:17" x14ac:dyDescent="0.3">
      <c r="A6881" s="29">
        <v>2311222</v>
      </c>
      <c r="B6881" s="1">
        <v>137</v>
      </c>
      <c r="C6881" s="1" t="s">
        <v>30</v>
      </c>
      <c r="D6881" s="1" t="s">
        <v>53</v>
      </c>
      <c r="E6881" s="1" t="s">
        <v>54</v>
      </c>
      <c r="F6881" s="47">
        <v>714</v>
      </c>
      <c r="G6881" s="34">
        <v>916.88</v>
      </c>
      <c r="H6881" s="1" t="s">
        <v>218</v>
      </c>
      <c r="I6881" s="34">
        <v>7.5624999999999998E-3</v>
      </c>
      <c r="J6881" s="34">
        <v>1338.8525</v>
      </c>
      <c r="K6881" s="35" t="str">
        <f t="shared" si="559"/>
        <v>Strabrechtse Heide &amp; Beuven_H4030</v>
      </c>
      <c r="L6881" s="36">
        <f>VLOOKUP(D6881,DATA!A:F,5,FALSE)</f>
        <v>1.0986712608830001E-2</v>
      </c>
      <c r="M6881" s="37">
        <f>VLOOKUP(D6881,DATA!A:F,6,FALSE)</f>
        <v>982</v>
      </c>
      <c r="N6881" s="36">
        <f t="shared" si="560"/>
        <v>32.83946675997317</v>
      </c>
      <c r="O6881" s="36">
        <f t="shared" si="561"/>
        <v>32.841299283572724</v>
      </c>
      <c r="P6881" s="36">
        <f t="shared" si="562"/>
        <v>1.8325235995533262E-3</v>
      </c>
      <c r="Q6881" s="36">
        <f t="shared" si="563"/>
        <v>2.4534788025709697E-2</v>
      </c>
    </row>
    <row r="6882" spans="1:17" x14ac:dyDescent="0.3">
      <c r="A6882" s="29">
        <v>2311223</v>
      </c>
      <c r="B6882" s="1">
        <v>137</v>
      </c>
      <c r="C6882" s="1" t="s">
        <v>30</v>
      </c>
      <c r="D6882" s="1" t="s">
        <v>53</v>
      </c>
      <c r="E6882" s="1" t="s">
        <v>54</v>
      </c>
      <c r="F6882" s="47">
        <v>714</v>
      </c>
      <c r="G6882" s="34">
        <v>918.14</v>
      </c>
      <c r="H6882" s="1" t="s">
        <v>218</v>
      </c>
      <c r="I6882" s="34">
        <v>7.4812999999999998E-3</v>
      </c>
      <c r="J6882" s="34">
        <v>8440.3459999999995</v>
      </c>
      <c r="K6882" s="35" t="str">
        <f t="shared" si="559"/>
        <v>Strabrechtse Heide &amp; Beuven_H4030</v>
      </c>
      <c r="L6882" s="36">
        <f>VLOOKUP(D6882,DATA!A:F,5,FALSE)</f>
        <v>1.0986712608830001E-2</v>
      </c>
      <c r="M6882" s="37">
        <f>VLOOKUP(D6882,DATA!A:F,6,FALSE)</f>
        <v>982</v>
      </c>
      <c r="N6882" s="36">
        <f t="shared" si="560"/>
        <v>33.145504169385561</v>
      </c>
      <c r="O6882" s="36">
        <f t="shared" si="561"/>
        <v>33.147325572598547</v>
      </c>
      <c r="P6882" s="36">
        <f t="shared" si="562"/>
        <v>1.8214032129861835E-3</v>
      </c>
      <c r="Q6882" s="36">
        <f t="shared" si="563"/>
        <v>0.1537327332311508</v>
      </c>
    </row>
    <row r="6883" spans="1:17" x14ac:dyDescent="0.3">
      <c r="A6883" s="29">
        <v>2311224</v>
      </c>
      <c r="B6883" s="1">
        <v>137</v>
      </c>
      <c r="C6883" s="1" t="s">
        <v>30</v>
      </c>
      <c r="D6883" s="1" t="s">
        <v>53</v>
      </c>
      <c r="E6883" s="1" t="s">
        <v>54</v>
      </c>
      <c r="F6883" s="47">
        <v>714</v>
      </c>
      <c r="G6883" s="34">
        <v>950.86</v>
      </c>
      <c r="H6883" s="1" t="s">
        <v>218</v>
      </c>
      <c r="I6883" s="34">
        <v>7.6249999999999998E-3</v>
      </c>
      <c r="J6883" s="34">
        <v>8579.2919860403999</v>
      </c>
      <c r="K6883" s="35" t="str">
        <f t="shared" si="559"/>
        <v>Strabrechtse Heide &amp; Beuven_H4030</v>
      </c>
      <c r="L6883" s="36">
        <f>VLOOKUP(D6883,DATA!A:F,5,FALSE)</f>
        <v>1.0986712608830001E-2</v>
      </c>
      <c r="M6883" s="37">
        <f>VLOOKUP(D6883,DATA!A:F,6,FALSE)</f>
        <v>982</v>
      </c>
      <c r="N6883" s="36">
        <f t="shared" si="560"/>
        <v>41.529308285498011</v>
      </c>
      <c r="O6883" s="36">
        <f t="shared" si="561"/>
        <v>41.531342532212001</v>
      </c>
      <c r="P6883" s="36">
        <f t="shared" si="562"/>
        <v>2.0342467139897735E-3</v>
      </c>
      <c r="Q6883" s="36">
        <f t="shared" si="563"/>
        <v>0.17452396530961484</v>
      </c>
    </row>
    <row r="6884" spans="1:17" x14ac:dyDescent="0.3">
      <c r="A6884" s="29">
        <v>2311225</v>
      </c>
      <c r="B6884" s="1">
        <v>137</v>
      </c>
      <c r="C6884" s="1" t="s">
        <v>30</v>
      </c>
      <c r="D6884" s="1" t="s">
        <v>57</v>
      </c>
      <c r="E6884" s="1" t="s">
        <v>58</v>
      </c>
      <c r="F6884" s="47">
        <v>714</v>
      </c>
      <c r="G6884" s="34">
        <v>1048.6400000000001</v>
      </c>
      <c r="H6884" s="1" t="s">
        <v>218</v>
      </c>
      <c r="I6884" s="34">
        <v>7.9296999999999996E-3</v>
      </c>
      <c r="J6884" s="34">
        <v>2328.0320000000002</v>
      </c>
      <c r="K6884" s="35" t="str">
        <f t="shared" si="559"/>
        <v>Strabrechtse Heide &amp; Beuven_H3160</v>
      </c>
      <c r="L6884" s="36">
        <f>VLOOKUP(D6884,DATA!A:F,5,FALSE)</f>
        <v>1.0986712608830001E-2</v>
      </c>
      <c r="M6884" s="37">
        <f>VLOOKUP(D6884,DATA!A:F,6,FALSE)</f>
        <v>982</v>
      </c>
      <c r="N6884" s="36">
        <f t="shared" si="560"/>
        <v>67.52778907953315</v>
      </c>
      <c r="O6884" s="36">
        <f t="shared" si="561"/>
        <v>67.529699426615707</v>
      </c>
      <c r="P6884" s="36">
        <f t="shared" si="562"/>
        <v>1.9103470825569957E-3</v>
      </c>
      <c r="Q6884" s="36">
        <f t="shared" si="563"/>
        <v>4.4473491392993288E-2</v>
      </c>
    </row>
    <row r="6885" spans="1:17" x14ac:dyDescent="0.3">
      <c r="A6885" s="29">
        <v>2311225</v>
      </c>
      <c r="B6885" s="1">
        <v>137</v>
      </c>
      <c r="C6885" s="1" t="s">
        <v>30</v>
      </c>
      <c r="D6885" s="1" t="s">
        <v>53</v>
      </c>
      <c r="E6885" s="1" t="s">
        <v>54</v>
      </c>
      <c r="F6885" s="47">
        <v>714</v>
      </c>
      <c r="G6885" s="34">
        <v>1048.6400000000001</v>
      </c>
      <c r="H6885" s="1" t="s">
        <v>218</v>
      </c>
      <c r="I6885" s="34">
        <v>7.9296999999999996E-3</v>
      </c>
      <c r="J6885" s="34">
        <v>430.27609999999999</v>
      </c>
      <c r="K6885" s="35" t="str">
        <f t="shared" si="559"/>
        <v>Strabrechtse Heide &amp; Beuven_H4030</v>
      </c>
      <c r="L6885" s="36">
        <f>VLOOKUP(D6885,DATA!A:F,5,FALSE)</f>
        <v>1.0986712608830001E-2</v>
      </c>
      <c r="M6885" s="37">
        <f>VLOOKUP(D6885,DATA!A:F,6,FALSE)</f>
        <v>982</v>
      </c>
      <c r="N6885" s="36">
        <f t="shared" si="560"/>
        <v>67.52778907953315</v>
      </c>
      <c r="O6885" s="36">
        <f t="shared" si="561"/>
        <v>67.529699426615707</v>
      </c>
      <c r="P6885" s="36">
        <f t="shared" si="562"/>
        <v>1.9103470825569957E-3</v>
      </c>
      <c r="Q6885" s="36">
        <f t="shared" si="563"/>
        <v>8.2197669232900207E-3</v>
      </c>
    </row>
    <row r="6886" spans="1:17" x14ac:dyDescent="0.3">
      <c r="A6886" s="29">
        <v>2311226</v>
      </c>
      <c r="B6886" s="1">
        <v>137</v>
      </c>
      <c r="C6886" s="1" t="s">
        <v>30</v>
      </c>
      <c r="D6886" s="1" t="s">
        <v>57</v>
      </c>
      <c r="E6886" s="1" t="s">
        <v>58</v>
      </c>
      <c r="F6886" s="47">
        <v>714</v>
      </c>
      <c r="G6886" s="34">
        <v>936.4</v>
      </c>
      <c r="H6886" s="1" t="s">
        <v>218</v>
      </c>
      <c r="I6886" s="34">
        <v>7.1085999999999996E-3</v>
      </c>
      <c r="J6886" s="34">
        <v>3885.95775</v>
      </c>
      <c r="K6886" s="35" t="str">
        <f t="shared" si="559"/>
        <v>Strabrechtse Heide &amp; Beuven_H3160</v>
      </c>
      <c r="L6886" s="36">
        <f>VLOOKUP(D6886,DATA!A:F,5,FALSE)</f>
        <v>1.0986712608830001E-2</v>
      </c>
      <c r="M6886" s="37">
        <f>VLOOKUP(D6886,DATA!A:F,6,FALSE)</f>
        <v>982</v>
      </c>
      <c r="N6886" s="36">
        <f t="shared" si="560"/>
        <v>37.73070812469404</v>
      </c>
      <c r="O6886" s="36">
        <f t="shared" si="561"/>
        <v>37.732543077445321</v>
      </c>
      <c r="P6886" s="36">
        <f t="shared" si="562"/>
        <v>1.8349527512810937E-3</v>
      </c>
      <c r="Q6886" s="36">
        <f t="shared" si="563"/>
        <v>7.1305488647245896E-2</v>
      </c>
    </row>
    <row r="6887" spans="1:17" x14ac:dyDescent="0.3">
      <c r="A6887" s="29">
        <v>2311227</v>
      </c>
      <c r="B6887" s="1">
        <v>137</v>
      </c>
      <c r="C6887" s="1" t="s">
        <v>30</v>
      </c>
      <c r="D6887" s="1" t="s">
        <v>53</v>
      </c>
      <c r="E6887" s="1" t="s">
        <v>54</v>
      </c>
      <c r="F6887" s="47">
        <v>714</v>
      </c>
      <c r="G6887" s="34">
        <v>1060.33</v>
      </c>
      <c r="H6887" s="1" t="s">
        <v>218</v>
      </c>
      <c r="I6887" s="34">
        <v>7.9708000000000001E-3</v>
      </c>
      <c r="J6887" s="34">
        <v>1279.8938874477301</v>
      </c>
      <c r="K6887" s="35" t="str">
        <f t="shared" si="559"/>
        <v>Strabrechtse Heide &amp; Beuven_H4030</v>
      </c>
      <c r="L6887" s="36">
        <f>VLOOKUP(D6887,DATA!A:F,5,FALSE)</f>
        <v>1.0986712608830001E-2</v>
      </c>
      <c r="M6887" s="37">
        <f>VLOOKUP(D6887,DATA!A:F,6,FALSE)</f>
        <v>982</v>
      </c>
      <c r="N6887" s="36">
        <f t="shared" si="560"/>
        <v>70.278374012768239</v>
      </c>
      <c r="O6887" s="36">
        <f t="shared" si="561"/>
        <v>70.280203191881327</v>
      </c>
      <c r="P6887" s="36">
        <f t="shared" si="562"/>
        <v>1.8291791130877755E-3</v>
      </c>
      <c r="Q6887" s="36">
        <f t="shared" si="563"/>
        <v>2.3411551658881043E-2</v>
      </c>
    </row>
    <row r="6888" spans="1:17" x14ac:dyDescent="0.3">
      <c r="A6888" s="29">
        <v>2311228</v>
      </c>
      <c r="B6888" s="1">
        <v>137</v>
      </c>
      <c r="C6888" s="1" t="s">
        <v>30</v>
      </c>
      <c r="D6888" s="1" t="s">
        <v>53</v>
      </c>
      <c r="E6888" s="1" t="s">
        <v>54</v>
      </c>
      <c r="F6888" s="47">
        <v>714</v>
      </c>
      <c r="G6888" s="34">
        <v>988.83</v>
      </c>
      <c r="H6888" s="1" t="s">
        <v>218</v>
      </c>
      <c r="I6888" s="34">
        <v>7.4354E-3</v>
      </c>
      <c r="J6888" s="34">
        <v>7974.4462999999996</v>
      </c>
      <c r="K6888" s="35" t="str">
        <f t="shared" si="559"/>
        <v>Strabrechtse Heide &amp; Beuven_H4030</v>
      </c>
      <c r="L6888" s="36">
        <f>VLOOKUP(D6888,DATA!A:F,5,FALSE)</f>
        <v>1.0986712608830001E-2</v>
      </c>
      <c r="M6888" s="37">
        <f>VLOOKUP(D6888,DATA!A:F,6,FALSE)</f>
        <v>982</v>
      </c>
      <c r="N6888" s="36">
        <f t="shared" si="560"/>
        <v>51.875101386601465</v>
      </c>
      <c r="O6888" s="36">
        <f t="shared" si="561"/>
        <v>51.877140776303854</v>
      </c>
      <c r="P6888" s="36">
        <f t="shared" si="562"/>
        <v>2.0393897023893715E-3</v>
      </c>
      <c r="Q6888" s="36">
        <f t="shared" si="563"/>
        <v>0.16263003666477022</v>
      </c>
    </row>
    <row r="6889" spans="1:17" x14ac:dyDescent="0.3">
      <c r="A6889" s="30">
        <v>2311229</v>
      </c>
      <c r="B6889" s="14">
        <v>137</v>
      </c>
      <c r="C6889" s="14" t="s">
        <v>30</v>
      </c>
      <c r="D6889" s="14" t="s">
        <v>55</v>
      </c>
      <c r="E6889" s="14" t="s">
        <v>56</v>
      </c>
      <c r="F6889" s="48">
        <v>500</v>
      </c>
      <c r="G6889" s="38">
        <v>975.05</v>
      </c>
      <c r="H6889" s="14" t="s">
        <v>218</v>
      </c>
      <c r="I6889" s="38">
        <v>7.1371999999999998E-3</v>
      </c>
      <c r="J6889" s="38">
        <v>144.33228</v>
      </c>
      <c r="K6889" s="39" t="str">
        <f t="shared" si="559"/>
        <v>Strabrechtse Heide &amp; Beuven_H3130</v>
      </c>
      <c r="L6889" s="40">
        <f>VLOOKUP(D6889,DATA!A:F,5,FALSE)</f>
        <v>0</v>
      </c>
      <c r="M6889" s="41">
        <f>VLOOKUP(D6889,DATA!A:F,6,FALSE)</f>
        <v>3.5</v>
      </c>
      <c r="N6889" s="40">
        <f t="shared" si="560"/>
        <v>50</v>
      </c>
      <c r="O6889" s="40">
        <f t="shared" si="561"/>
        <v>50</v>
      </c>
      <c r="P6889" s="40">
        <f>J6889/10000*I6889</f>
        <v>1.0301283488159999E-4</v>
      </c>
      <c r="Q6889" s="40">
        <f>IF(AND(H6889&lt;&gt;"below",I6889&gt;=0.005),M6889*P6889,0)</f>
        <v>3.6054492208559995E-4</v>
      </c>
    </row>
    <row r="6890" spans="1:17" x14ac:dyDescent="0.3">
      <c r="A6890" s="29">
        <v>2311229</v>
      </c>
      <c r="B6890" s="1">
        <v>137</v>
      </c>
      <c r="C6890" s="1" t="s">
        <v>30</v>
      </c>
      <c r="D6890" s="1" t="s">
        <v>57</v>
      </c>
      <c r="E6890" s="1" t="s">
        <v>58</v>
      </c>
      <c r="F6890" s="47">
        <v>714</v>
      </c>
      <c r="G6890" s="34">
        <v>975.05</v>
      </c>
      <c r="H6890" s="1" t="s">
        <v>218</v>
      </c>
      <c r="I6890" s="34">
        <v>7.1371999999999998E-3</v>
      </c>
      <c r="J6890" s="34">
        <v>1406.3417999999999</v>
      </c>
      <c r="K6890" s="35" t="str">
        <f t="shared" si="559"/>
        <v>Strabrechtse Heide &amp; Beuven_H3160</v>
      </c>
      <c r="L6890" s="36">
        <f>VLOOKUP(D6890,DATA!A:F,5,FALSE)</f>
        <v>1.0986712608830001E-2</v>
      </c>
      <c r="M6890" s="37">
        <f>VLOOKUP(D6890,DATA!A:F,6,FALSE)</f>
        <v>982</v>
      </c>
      <c r="N6890" s="36">
        <f t="shared" si="560"/>
        <v>48.091985649201874</v>
      </c>
      <c r="O6890" s="36">
        <f t="shared" si="561"/>
        <v>48.09394315657071</v>
      </c>
      <c r="P6890" s="36">
        <f t="shared" si="562"/>
        <v>1.9575073688358202E-3</v>
      </c>
      <c r="Q6890" s="36">
        <f t="shared" si="563"/>
        <v>2.7529244366018314E-2</v>
      </c>
    </row>
    <row r="6891" spans="1:17" x14ac:dyDescent="0.3">
      <c r="A6891" s="30">
        <v>2311230</v>
      </c>
      <c r="B6891" s="14">
        <v>137</v>
      </c>
      <c r="C6891" s="14" t="s">
        <v>30</v>
      </c>
      <c r="D6891" s="14" t="s">
        <v>55</v>
      </c>
      <c r="E6891" s="14" t="s">
        <v>56</v>
      </c>
      <c r="F6891" s="48">
        <v>500</v>
      </c>
      <c r="G6891" s="38">
        <v>931.02</v>
      </c>
      <c r="H6891" s="14" t="s">
        <v>218</v>
      </c>
      <c r="I6891" s="38">
        <v>6.7053E-3</v>
      </c>
      <c r="J6891" s="38">
        <v>336.99276539241498</v>
      </c>
      <c r="K6891" s="39" t="str">
        <f t="shared" si="559"/>
        <v>Strabrechtse Heide &amp; Beuven_H3130</v>
      </c>
      <c r="L6891" s="40">
        <f>VLOOKUP(D6891,DATA!A:F,5,FALSE)</f>
        <v>0</v>
      </c>
      <c r="M6891" s="41">
        <f>VLOOKUP(D6891,DATA!A:F,6,FALSE)</f>
        <v>3.5</v>
      </c>
      <c r="N6891" s="40">
        <f t="shared" si="560"/>
        <v>50</v>
      </c>
      <c r="O6891" s="40">
        <f t="shared" si="561"/>
        <v>50</v>
      </c>
      <c r="P6891" s="40">
        <f>J6891/10000*I6891</f>
        <v>2.2596375897857601E-4</v>
      </c>
      <c r="Q6891" s="40">
        <f>IF(AND(H6891&lt;&gt;"below",I6891&gt;=0.005),M6891*P6891,0)</f>
        <v>7.9087315642501605E-4</v>
      </c>
    </row>
    <row r="6892" spans="1:17" x14ac:dyDescent="0.3">
      <c r="A6892" s="29">
        <v>2311230</v>
      </c>
      <c r="B6892" s="1">
        <v>137</v>
      </c>
      <c r="C6892" s="1" t="s">
        <v>30</v>
      </c>
      <c r="D6892" s="1" t="s">
        <v>57</v>
      </c>
      <c r="E6892" s="1" t="s">
        <v>58</v>
      </c>
      <c r="F6892" s="47">
        <v>714</v>
      </c>
      <c r="G6892" s="34">
        <v>931.02</v>
      </c>
      <c r="H6892" s="1" t="s">
        <v>218</v>
      </c>
      <c r="I6892" s="34">
        <v>6.7053E-3</v>
      </c>
      <c r="J6892" s="34">
        <v>1716.7692</v>
      </c>
      <c r="K6892" s="35" t="str">
        <f t="shared" si="559"/>
        <v>Strabrechtse Heide &amp; Beuven_H3160</v>
      </c>
      <c r="L6892" s="36">
        <f>VLOOKUP(D6892,DATA!A:F,5,FALSE)</f>
        <v>1.0986712608830001E-2</v>
      </c>
      <c r="M6892" s="37">
        <f>VLOOKUP(D6892,DATA!A:F,6,FALSE)</f>
        <v>982</v>
      </c>
      <c r="N6892" s="36">
        <f t="shared" si="560"/>
        <v>36.35237183548837</v>
      </c>
      <c r="O6892" s="36">
        <f t="shared" si="561"/>
        <v>36.354076368121298</v>
      </c>
      <c r="P6892" s="36">
        <f t="shared" si="562"/>
        <v>1.7045326329281352E-3</v>
      </c>
      <c r="Q6892" s="36">
        <f t="shared" si="563"/>
        <v>2.9262891246059283E-2</v>
      </c>
    </row>
    <row r="6893" spans="1:17" x14ac:dyDescent="0.3">
      <c r="A6893" s="29">
        <v>2311230</v>
      </c>
      <c r="B6893" s="1">
        <v>137</v>
      </c>
      <c r="C6893" s="1" t="s">
        <v>30</v>
      </c>
      <c r="D6893" s="1" t="s">
        <v>53</v>
      </c>
      <c r="E6893" s="1" t="s">
        <v>54</v>
      </c>
      <c r="F6893" s="47">
        <v>714</v>
      </c>
      <c r="G6893" s="34">
        <v>931.02</v>
      </c>
      <c r="H6893" s="1" t="s">
        <v>218</v>
      </c>
      <c r="I6893" s="34">
        <v>6.7053E-3</v>
      </c>
      <c r="J6893" s="34">
        <v>1621.6959999999999</v>
      </c>
      <c r="K6893" s="35" t="str">
        <f t="shared" si="559"/>
        <v>Strabrechtse Heide &amp; Beuven_H4030</v>
      </c>
      <c r="L6893" s="36">
        <f>VLOOKUP(D6893,DATA!A:F,5,FALSE)</f>
        <v>1.0986712608830001E-2</v>
      </c>
      <c r="M6893" s="37">
        <f>VLOOKUP(D6893,DATA!A:F,6,FALSE)</f>
        <v>982</v>
      </c>
      <c r="N6893" s="36">
        <f t="shared" si="560"/>
        <v>36.35237183548837</v>
      </c>
      <c r="O6893" s="36">
        <f t="shared" si="561"/>
        <v>36.354076368121298</v>
      </c>
      <c r="P6893" s="36">
        <f t="shared" si="562"/>
        <v>1.7045326329281352E-3</v>
      </c>
      <c r="Q6893" s="36">
        <f t="shared" si="563"/>
        <v>2.764233752689025E-2</v>
      </c>
    </row>
    <row r="6894" spans="1:17" x14ac:dyDescent="0.3">
      <c r="A6894" s="29">
        <v>2311231</v>
      </c>
      <c r="B6894" s="1">
        <v>137</v>
      </c>
      <c r="C6894" s="1" t="s">
        <v>30</v>
      </c>
      <c r="D6894" s="1" t="s">
        <v>53</v>
      </c>
      <c r="E6894" s="1" t="s">
        <v>54</v>
      </c>
      <c r="F6894" s="47">
        <v>714</v>
      </c>
      <c r="G6894" s="34">
        <v>970.37</v>
      </c>
      <c r="H6894" s="1" t="s">
        <v>218</v>
      </c>
      <c r="I6894" s="34">
        <v>7.1288999999999996E-3</v>
      </c>
      <c r="J6894" s="34">
        <v>792.06150000000002</v>
      </c>
      <c r="K6894" s="35" t="str">
        <f t="shared" si="559"/>
        <v>Strabrechtse Heide &amp; Beuven_H4030</v>
      </c>
      <c r="L6894" s="36">
        <f>VLOOKUP(D6894,DATA!A:F,5,FALSE)</f>
        <v>1.0986712608830001E-2</v>
      </c>
      <c r="M6894" s="37">
        <f>VLOOKUP(D6894,DATA!A:F,6,FALSE)</f>
        <v>982</v>
      </c>
      <c r="N6894" s="36">
        <f t="shared" si="560"/>
        <v>46.80995233983252</v>
      </c>
      <c r="O6894" s="36">
        <f t="shared" si="561"/>
        <v>46.811902453609065</v>
      </c>
      <c r="P6894" s="36">
        <f t="shared" si="562"/>
        <v>1.9501137765445264E-3</v>
      </c>
      <c r="Q6894" s="36">
        <f t="shared" si="563"/>
        <v>1.5446100430205225E-2</v>
      </c>
    </row>
    <row r="6895" spans="1:17" x14ac:dyDescent="0.3">
      <c r="A6895" s="29">
        <v>2311234</v>
      </c>
      <c r="B6895" s="1">
        <v>137</v>
      </c>
      <c r="C6895" s="1" t="s">
        <v>30</v>
      </c>
      <c r="D6895" s="1" t="s">
        <v>31</v>
      </c>
      <c r="E6895" s="1" t="s">
        <v>32</v>
      </c>
      <c r="F6895" s="47">
        <v>1786</v>
      </c>
      <c r="G6895" s="34">
        <v>1850.92</v>
      </c>
      <c r="H6895" s="1" t="s">
        <v>218</v>
      </c>
      <c r="I6895" s="34">
        <v>1.12414E-2</v>
      </c>
      <c r="J6895" s="34">
        <v>38.671410000000002</v>
      </c>
      <c r="K6895" s="35" t="str">
        <f t="shared" si="559"/>
        <v>Strabrechtse Heide &amp; Beuven_Lg03</v>
      </c>
      <c r="L6895" s="36">
        <f>VLOOKUP(D6895,DATA!A:F,5,FALSE)</f>
        <v>6.9280917156857415E-3</v>
      </c>
      <c r="M6895" s="37">
        <f>VLOOKUP(D6895,DATA!A:F,6,FALSE)</f>
        <v>2211</v>
      </c>
      <c r="N6895" s="36">
        <f t="shared" si="560"/>
        <v>7.6232871167148142</v>
      </c>
      <c r="O6895" s="36">
        <f t="shared" si="561"/>
        <v>7.6238355870516514</v>
      </c>
      <c r="P6895" s="36">
        <f t="shared" si="562"/>
        <v>5.4847033683724788E-4</v>
      </c>
      <c r="Q6895" s="36">
        <f t="shared" si="563"/>
        <v>2.1210121268671315E-4</v>
      </c>
    </row>
    <row r="6896" spans="1:17" x14ac:dyDescent="0.3">
      <c r="A6896" s="29">
        <v>2312741</v>
      </c>
      <c r="B6896" s="1">
        <v>137</v>
      </c>
      <c r="C6896" s="1" t="s">
        <v>30</v>
      </c>
      <c r="D6896" s="1" t="s">
        <v>53</v>
      </c>
      <c r="E6896" s="1" t="s">
        <v>54</v>
      </c>
      <c r="F6896" s="47">
        <v>714</v>
      </c>
      <c r="G6896" s="34">
        <v>1215.3699999999999</v>
      </c>
      <c r="H6896" s="1" t="s">
        <v>218</v>
      </c>
      <c r="I6896" s="34">
        <v>1.02007E-2</v>
      </c>
      <c r="J6896" s="34">
        <v>8429.91</v>
      </c>
      <c r="K6896" s="35" t="str">
        <f t="shared" si="559"/>
        <v>Strabrechtse Heide &amp; Beuven_H4030</v>
      </c>
      <c r="L6896" s="36">
        <f>VLOOKUP(D6896,DATA!A:F,5,FALSE)</f>
        <v>1.0986712608830001E-2</v>
      </c>
      <c r="M6896" s="37">
        <f>VLOOKUP(D6896,DATA!A:F,6,FALSE)</f>
        <v>982</v>
      </c>
      <c r="N6896" s="36">
        <f t="shared" si="560"/>
        <v>92.850638560300553</v>
      </c>
      <c r="O6896" s="36">
        <f t="shared" si="561"/>
        <v>92.851382485091719</v>
      </c>
      <c r="P6896" s="36">
        <f t="shared" si="562"/>
        <v>7.4392479116625054E-4</v>
      </c>
      <c r="Q6896" s="36">
        <f t="shared" si="563"/>
        <v>6.2712190363002865E-2</v>
      </c>
    </row>
    <row r="6897" spans="1:17" x14ac:dyDescent="0.3">
      <c r="A6897" s="29">
        <v>2312742</v>
      </c>
      <c r="B6897" s="1">
        <v>137</v>
      </c>
      <c r="C6897" s="1" t="s">
        <v>30</v>
      </c>
      <c r="D6897" s="1" t="s">
        <v>53</v>
      </c>
      <c r="E6897" s="1" t="s">
        <v>54</v>
      </c>
      <c r="F6897" s="47">
        <v>714</v>
      </c>
      <c r="G6897" s="34">
        <v>923.8</v>
      </c>
      <c r="H6897" s="1" t="s">
        <v>218</v>
      </c>
      <c r="I6897" s="34">
        <v>8.2749E-3</v>
      </c>
      <c r="J6897" s="34">
        <v>10000</v>
      </c>
      <c r="K6897" s="35" t="str">
        <f t="shared" si="559"/>
        <v>Strabrechtse Heide &amp; Beuven_H4030</v>
      </c>
      <c r="L6897" s="36">
        <f>VLOOKUP(D6897,DATA!A:F,5,FALSE)</f>
        <v>1.0986712608830001E-2</v>
      </c>
      <c r="M6897" s="37">
        <f>VLOOKUP(D6897,DATA!A:F,6,FALSE)</f>
        <v>982</v>
      </c>
      <c r="N6897" s="36">
        <f t="shared" si="560"/>
        <v>34.537615205316676</v>
      </c>
      <c r="O6897" s="36">
        <f t="shared" si="561"/>
        <v>34.539670720989456</v>
      </c>
      <c r="P6897" s="36">
        <f t="shared" si="562"/>
        <v>2.0555156727795065E-3</v>
      </c>
      <c r="Q6897" s="36">
        <f t="shared" si="563"/>
        <v>0.20555156727795065</v>
      </c>
    </row>
    <row r="6898" spans="1:17" x14ac:dyDescent="0.3">
      <c r="A6898" s="29">
        <v>2312743</v>
      </c>
      <c r="B6898" s="1">
        <v>137</v>
      </c>
      <c r="C6898" s="1" t="s">
        <v>30</v>
      </c>
      <c r="D6898" s="1" t="s">
        <v>53</v>
      </c>
      <c r="E6898" s="1" t="s">
        <v>54</v>
      </c>
      <c r="F6898" s="47">
        <v>714</v>
      </c>
      <c r="G6898" s="34">
        <v>927.33</v>
      </c>
      <c r="H6898" s="1" t="s">
        <v>218</v>
      </c>
      <c r="I6898" s="34">
        <v>8.1896999999999994E-3</v>
      </c>
      <c r="J6898" s="34">
        <v>7251.3890000000001</v>
      </c>
      <c r="K6898" s="35" t="str">
        <f t="shared" si="559"/>
        <v>Strabrechtse Heide &amp; Beuven_H4030</v>
      </c>
      <c r="L6898" s="36">
        <f>VLOOKUP(D6898,DATA!A:F,5,FALSE)</f>
        <v>1.0986712608830001E-2</v>
      </c>
      <c r="M6898" s="37">
        <f>VLOOKUP(D6898,DATA!A:F,6,FALSE)</f>
        <v>982</v>
      </c>
      <c r="N6898" s="36">
        <f t="shared" si="560"/>
        <v>35.419646700230764</v>
      </c>
      <c r="O6898" s="36">
        <f t="shared" si="561"/>
        <v>35.421704893228842</v>
      </c>
      <c r="P6898" s="36">
        <f t="shared" si="562"/>
        <v>2.0581929980778568E-3</v>
      </c>
      <c r="Q6898" s="36">
        <f t="shared" si="563"/>
        <v>0.14924758066138794</v>
      </c>
    </row>
    <row r="6899" spans="1:17" x14ac:dyDescent="0.3">
      <c r="A6899" s="29">
        <v>2312744</v>
      </c>
      <c r="B6899" s="1">
        <v>137</v>
      </c>
      <c r="C6899" s="1" t="s">
        <v>30</v>
      </c>
      <c r="D6899" s="1" t="s">
        <v>53</v>
      </c>
      <c r="E6899" s="1" t="s">
        <v>54</v>
      </c>
      <c r="F6899" s="47">
        <v>714</v>
      </c>
      <c r="G6899" s="34">
        <v>926.46</v>
      </c>
      <c r="H6899" s="1" t="s">
        <v>218</v>
      </c>
      <c r="I6899" s="34">
        <v>8.1197000000000005E-3</v>
      </c>
      <c r="J6899" s="34">
        <v>9476.9</v>
      </c>
      <c r="K6899" s="35" t="str">
        <f t="shared" si="559"/>
        <v>Strabrechtse Heide &amp; Beuven_H4030</v>
      </c>
      <c r="L6899" s="36">
        <f>VLOOKUP(D6899,DATA!A:F,5,FALSE)</f>
        <v>1.0986712608830001E-2</v>
      </c>
      <c r="M6899" s="37">
        <f>VLOOKUP(D6899,DATA!A:F,6,FALSE)</f>
        <v>982</v>
      </c>
      <c r="N6899" s="36">
        <f t="shared" si="560"/>
        <v>35.201311619268125</v>
      </c>
      <c r="O6899" s="36">
        <f t="shared" si="561"/>
        <v>35.203346498044546</v>
      </c>
      <c r="P6899" s="36">
        <f t="shared" si="562"/>
        <v>2.0348787764206122E-3</v>
      </c>
      <c r="Q6899" s="36">
        <f t="shared" si="563"/>
        <v>0.19284342676260502</v>
      </c>
    </row>
    <row r="6900" spans="1:17" x14ac:dyDescent="0.3">
      <c r="A6900" s="29">
        <v>2312745</v>
      </c>
      <c r="B6900" s="1">
        <v>137</v>
      </c>
      <c r="C6900" s="1" t="s">
        <v>30</v>
      </c>
      <c r="D6900" s="1" t="s">
        <v>53</v>
      </c>
      <c r="E6900" s="1" t="s">
        <v>54</v>
      </c>
      <c r="F6900" s="47">
        <v>714</v>
      </c>
      <c r="G6900" s="34">
        <v>970.33</v>
      </c>
      <c r="H6900" s="1" t="s">
        <v>218</v>
      </c>
      <c r="I6900" s="34">
        <v>8.3976999999999993E-3</v>
      </c>
      <c r="J6900" s="34">
        <v>10000</v>
      </c>
      <c r="K6900" s="35" t="str">
        <f t="shared" si="559"/>
        <v>Strabrechtse Heide &amp; Beuven_H4030</v>
      </c>
      <c r="L6900" s="36">
        <f>VLOOKUP(D6900,DATA!A:F,5,FALSE)</f>
        <v>1.0986712608830001E-2</v>
      </c>
      <c r="M6900" s="37">
        <f>VLOOKUP(D6900,DATA!A:F,6,FALSE)</f>
        <v>982</v>
      </c>
      <c r="N6900" s="36">
        <f t="shared" si="560"/>
        <v>46.799010502886979</v>
      </c>
      <c r="O6900" s="36">
        <f t="shared" si="561"/>
        <v>46.801307633994575</v>
      </c>
      <c r="P6900" s="36">
        <f t="shared" si="562"/>
        <v>2.2971311075963285E-3</v>
      </c>
      <c r="Q6900" s="36">
        <f t="shared" si="563"/>
        <v>0.22971311075963285</v>
      </c>
    </row>
    <row r="6901" spans="1:17" x14ac:dyDescent="0.3">
      <c r="A6901" s="29">
        <v>2312747</v>
      </c>
      <c r="B6901" s="1">
        <v>137</v>
      </c>
      <c r="C6901" s="1" t="s">
        <v>30</v>
      </c>
      <c r="D6901" s="1" t="s">
        <v>41</v>
      </c>
      <c r="E6901" s="1" t="s">
        <v>42</v>
      </c>
      <c r="F6901" s="47">
        <v>1071</v>
      </c>
      <c r="G6901" s="34">
        <v>1150.2</v>
      </c>
      <c r="H6901" s="1" t="s">
        <v>218</v>
      </c>
      <c r="I6901" s="34">
        <v>9.3247E-3</v>
      </c>
      <c r="J6901" s="34">
        <v>3187.8800999999999</v>
      </c>
      <c r="K6901" s="35" t="str">
        <f t="shared" si="559"/>
        <v>Strabrechtse Heide &amp; Beuven_H4010A</v>
      </c>
      <c r="L6901" s="36">
        <f>VLOOKUP(D6901,DATA!A:F,5,FALSE)</f>
        <v>1.3726988247862192E-2</v>
      </c>
      <c r="M6901" s="37">
        <f>VLOOKUP(D6901,DATA!A:F,6,FALSE)</f>
        <v>1285.5</v>
      </c>
      <c r="N6901" s="36">
        <f t="shared" si="560"/>
        <v>13.502256468837428</v>
      </c>
      <c r="O6901" s="36">
        <f t="shared" si="561"/>
        <v>13.503751470068076</v>
      </c>
      <c r="P6901" s="36">
        <f t="shared" si="562"/>
        <v>1.49500123064783E-3</v>
      </c>
      <c r="Q6901" s="36">
        <f t="shared" si="563"/>
        <v>4.7658846726577268E-2</v>
      </c>
    </row>
    <row r="6902" spans="1:17" x14ac:dyDescent="0.3">
      <c r="A6902" s="29">
        <v>2312747</v>
      </c>
      <c r="B6902" s="1">
        <v>137</v>
      </c>
      <c r="C6902" s="1" t="s">
        <v>30</v>
      </c>
      <c r="D6902" s="1" t="s">
        <v>53</v>
      </c>
      <c r="E6902" s="1" t="s">
        <v>54</v>
      </c>
      <c r="F6902" s="47">
        <v>714</v>
      </c>
      <c r="G6902" s="34">
        <v>1150.2</v>
      </c>
      <c r="H6902" s="1" t="s">
        <v>218</v>
      </c>
      <c r="I6902" s="34">
        <v>9.3247E-3</v>
      </c>
      <c r="J6902" s="34">
        <v>4393.6436000000003</v>
      </c>
      <c r="K6902" s="35" t="str">
        <f t="shared" si="559"/>
        <v>Strabrechtse Heide &amp; Beuven_H4030</v>
      </c>
      <c r="L6902" s="36">
        <f>VLOOKUP(D6902,DATA!A:F,5,FALSE)</f>
        <v>1.0986712608830001E-2</v>
      </c>
      <c r="M6902" s="37">
        <f>VLOOKUP(D6902,DATA!A:F,6,FALSE)</f>
        <v>982</v>
      </c>
      <c r="N6902" s="36">
        <f t="shared" si="560"/>
        <v>86.388800073690334</v>
      </c>
      <c r="O6902" s="36">
        <f t="shared" si="561"/>
        <v>86.390004666585099</v>
      </c>
      <c r="P6902" s="36">
        <f t="shared" si="562"/>
        <v>1.2045928947657103E-3</v>
      </c>
      <c r="Q6902" s="36">
        <f t="shared" si="563"/>
        <v>5.2925518626928368E-2</v>
      </c>
    </row>
    <row r="6903" spans="1:17" x14ac:dyDescent="0.3">
      <c r="A6903" s="29">
        <v>2312748</v>
      </c>
      <c r="B6903" s="1">
        <v>137</v>
      </c>
      <c r="C6903" s="1" t="s">
        <v>30</v>
      </c>
      <c r="D6903" s="1" t="s">
        <v>53</v>
      </c>
      <c r="E6903" s="1" t="s">
        <v>54</v>
      </c>
      <c r="F6903" s="47">
        <v>714</v>
      </c>
      <c r="G6903" s="34">
        <v>922.81</v>
      </c>
      <c r="H6903" s="1" t="s">
        <v>218</v>
      </c>
      <c r="I6903" s="34">
        <v>7.7831000000000003E-3</v>
      </c>
      <c r="J6903" s="34">
        <v>3101.0030000000002</v>
      </c>
      <c r="K6903" s="35" t="str">
        <f t="shared" si="559"/>
        <v>Strabrechtse Heide &amp; Beuven_H4030</v>
      </c>
      <c r="L6903" s="36">
        <f>VLOOKUP(D6903,DATA!A:F,5,FALSE)</f>
        <v>1.0986712608830001E-2</v>
      </c>
      <c r="M6903" s="37">
        <f>VLOOKUP(D6903,DATA!A:F,6,FALSE)</f>
        <v>982</v>
      </c>
      <c r="N6903" s="36">
        <f t="shared" si="560"/>
        <v>34.292114320204973</v>
      </c>
      <c r="O6903" s="36">
        <f t="shared" si="561"/>
        <v>34.294041126088374</v>
      </c>
      <c r="P6903" s="36">
        <f t="shared" si="562"/>
        <v>1.9268058834001067E-3</v>
      </c>
      <c r="Q6903" s="36">
        <f t="shared" si="563"/>
        <v>5.9750308248413812E-2</v>
      </c>
    </row>
    <row r="6904" spans="1:17" x14ac:dyDescent="0.3">
      <c r="A6904" s="29">
        <v>2312749</v>
      </c>
      <c r="B6904" s="1">
        <v>137</v>
      </c>
      <c r="C6904" s="1" t="s">
        <v>30</v>
      </c>
      <c r="D6904" s="1" t="s">
        <v>53</v>
      </c>
      <c r="E6904" s="1" t="s">
        <v>54</v>
      </c>
      <c r="F6904" s="47">
        <v>714</v>
      </c>
      <c r="G6904" s="34">
        <v>927.52</v>
      </c>
      <c r="H6904" s="1" t="s">
        <v>218</v>
      </c>
      <c r="I6904" s="34">
        <v>7.7749999999999998E-3</v>
      </c>
      <c r="J6904" s="34">
        <v>4608.1719999999996</v>
      </c>
      <c r="K6904" s="35" t="str">
        <f t="shared" si="559"/>
        <v>Strabrechtse Heide &amp; Beuven_H4030</v>
      </c>
      <c r="L6904" s="36">
        <f>VLOOKUP(D6904,DATA!A:F,5,FALSE)</f>
        <v>1.0986712608830001E-2</v>
      </c>
      <c r="M6904" s="37">
        <f>VLOOKUP(D6904,DATA!A:F,6,FALSE)</f>
        <v>982</v>
      </c>
      <c r="N6904" s="36">
        <f t="shared" si="560"/>
        <v>35.467410410096562</v>
      </c>
      <c r="O6904" s="36">
        <f t="shared" si="561"/>
        <v>35.469365569299661</v>
      </c>
      <c r="P6904" s="36">
        <f t="shared" si="562"/>
        <v>1.9551592030992992E-3</v>
      </c>
      <c r="Q6904" s="36">
        <f t="shared" si="563"/>
        <v>9.0097098952645033E-2</v>
      </c>
    </row>
    <row r="6905" spans="1:17" x14ac:dyDescent="0.3">
      <c r="A6905" s="29">
        <v>2312750</v>
      </c>
      <c r="B6905" s="1">
        <v>137</v>
      </c>
      <c r="C6905" s="1" t="s">
        <v>30</v>
      </c>
      <c r="D6905" s="1" t="s">
        <v>53</v>
      </c>
      <c r="E6905" s="1" t="s">
        <v>54</v>
      </c>
      <c r="F6905" s="47">
        <v>714</v>
      </c>
      <c r="G6905" s="34">
        <v>926.11</v>
      </c>
      <c r="H6905" s="1" t="s">
        <v>218</v>
      </c>
      <c r="I6905" s="34">
        <v>7.7374999999999996E-3</v>
      </c>
      <c r="J6905" s="34">
        <v>5809.5429999999997</v>
      </c>
      <c r="K6905" s="35" t="str">
        <f t="shared" si="559"/>
        <v>Strabrechtse Heide &amp; Beuven_H4030</v>
      </c>
      <c r="L6905" s="36">
        <f>VLOOKUP(D6905,DATA!A:F,5,FALSE)</f>
        <v>1.0986712608830001E-2</v>
      </c>
      <c r="M6905" s="37">
        <f>VLOOKUP(D6905,DATA!A:F,6,FALSE)</f>
        <v>982</v>
      </c>
      <c r="N6905" s="36">
        <f t="shared" si="560"/>
        <v>35.113649237732275</v>
      </c>
      <c r="O6905" s="36">
        <f t="shared" si="561"/>
        <v>35.115586120068407</v>
      </c>
      <c r="P6905" s="36">
        <f t="shared" si="562"/>
        <v>1.9368823361318732E-3</v>
      </c>
      <c r="Q6905" s="36">
        <f t="shared" si="563"/>
        <v>0.11252401217698571</v>
      </c>
    </row>
    <row r="6906" spans="1:17" x14ac:dyDescent="0.3">
      <c r="A6906" s="29">
        <v>2312751</v>
      </c>
      <c r="B6906" s="1">
        <v>137</v>
      </c>
      <c r="C6906" s="1" t="s">
        <v>30</v>
      </c>
      <c r="D6906" s="1" t="s">
        <v>53</v>
      </c>
      <c r="E6906" s="1" t="s">
        <v>54</v>
      </c>
      <c r="F6906" s="47">
        <v>714</v>
      </c>
      <c r="G6906" s="34">
        <v>925.02</v>
      </c>
      <c r="H6906" s="1" t="s">
        <v>218</v>
      </c>
      <c r="I6906" s="34">
        <v>7.6756000000000003E-3</v>
      </c>
      <c r="J6906" s="34">
        <v>1020.82007</v>
      </c>
      <c r="K6906" s="35" t="str">
        <f t="shared" si="559"/>
        <v>Strabrechtse Heide &amp; Beuven_H4030</v>
      </c>
      <c r="L6906" s="36">
        <f>VLOOKUP(D6906,DATA!A:F,5,FALSE)</f>
        <v>1.0986712608830001E-2</v>
      </c>
      <c r="M6906" s="37">
        <f>VLOOKUP(D6906,DATA!A:F,6,FALSE)</f>
        <v>982</v>
      </c>
      <c r="N6906" s="36">
        <f t="shared" si="560"/>
        <v>34.841288273723698</v>
      </c>
      <c r="O6906" s="36">
        <f t="shared" si="561"/>
        <v>34.843202760381473</v>
      </c>
      <c r="P6906" s="36">
        <f t="shared" si="562"/>
        <v>1.9144866577747166E-3</v>
      </c>
      <c r="Q6906" s="36">
        <f t="shared" si="563"/>
        <v>1.9543464040036523E-2</v>
      </c>
    </row>
    <row r="6907" spans="1:17" x14ac:dyDescent="0.3">
      <c r="A6907" s="29">
        <v>2312752</v>
      </c>
      <c r="B6907" s="1">
        <v>137</v>
      </c>
      <c r="C6907" s="1" t="s">
        <v>30</v>
      </c>
      <c r="D6907" s="1" t="s">
        <v>53</v>
      </c>
      <c r="E6907" s="1" t="s">
        <v>54</v>
      </c>
      <c r="F6907" s="47">
        <v>714</v>
      </c>
      <c r="G6907" s="34">
        <v>925.75</v>
      </c>
      <c r="H6907" s="1" t="s">
        <v>218</v>
      </c>
      <c r="I6907" s="34">
        <v>7.5890000000000003E-3</v>
      </c>
      <c r="J6907" s="34">
        <v>1563.2393999999999</v>
      </c>
      <c r="K6907" s="35" t="str">
        <f t="shared" si="559"/>
        <v>Strabrechtse Heide &amp; Beuven_H4030</v>
      </c>
      <c r="L6907" s="36">
        <f>VLOOKUP(D6907,DATA!A:F,5,FALSE)</f>
        <v>1.0986712608830001E-2</v>
      </c>
      <c r="M6907" s="37">
        <f>VLOOKUP(D6907,DATA!A:F,6,FALSE)</f>
        <v>982</v>
      </c>
      <c r="N6907" s="36">
        <f t="shared" si="560"/>
        <v>35.023586865124393</v>
      </c>
      <c r="O6907" s="36">
        <f t="shared" si="561"/>
        <v>35.025484331527288</v>
      </c>
      <c r="P6907" s="36">
        <f t="shared" si="562"/>
        <v>1.8974664028945654E-3</v>
      </c>
      <c r="Q6907" s="36">
        <f t="shared" si="563"/>
        <v>2.9661942411810586E-2</v>
      </c>
    </row>
    <row r="6908" spans="1:17" x14ac:dyDescent="0.3">
      <c r="A6908" s="29">
        <v>2312753</v>
      </c>
      <c r="B6908" s="1">
        <v>137</v>
      </c>
      <c r="C6908" s="1" t="s">
        <v>30</v>
      </c>
      <c r="D6908" s="1" t="s">
        <v>53</v>
      </c>
      <c r="E6908" s="1" t="s">
        <v>54</v>
      </c>
      <c r="F6908" s="47">
        <v>714</v>
      </c>
      <c r="G6908" s="34">
        <v>926.36</v>
      </c>
      <c r="H6908" s="1" t="s">
        <v>218</v>
      </c>
      <c r="I6908" s="34">
        <v>7.5142000000000004E-3</v>
      </c>
      <c r="J6908" s="34">
        <v>8516.9449999999997</v>
      </c>
      <c r="K6908" s="35" t="str">
        <f t="shared" si="559"/>
        <v>Strabrechtse Heide &amp; Beuven_H4030</v>
      </c>
      <c r="L6908" s="36">
        <f>VLOOKUP(D6908,DATA!A:F,5,FALSE)</f>
        <v>1.0986712608830001E-2</v>
      </c>
      <c r="M6908" s="37">
        <f>VLOOKUP(D6908,DATA!A:F,6,FALSE)</f>
        <v>982</v>
      </c>
      <c r="N6908" s="36">
        <f t="shared" si="560"/>
        <v>35.176255017194144</v>
      </c>
      <c r="O6908" s="36">
        <f t="shared" si="561"/>
        <v>35.178137536972379</v>
      </c>
      <c r="P6908" s="36">
        <f t="shared" si="562"/>
        <v>1.8825197782348368E-3</v>
      </c>
      <c r="Q6908" s="36">
        <f t="shared" si="563"/>
        <v>0.16033317412638301</v>
      </c>
    </row>
    <row r="6909" spans="1:17" x14ac:dyDescent="0.3">
      <c r="A6909" s="29">
        <v>2312754</v>
      </c>
      <c r="B6909" s="1">
        <v>137</v>
      </c>
      <c r="C6909" s="1" t="s">
        <v>30</v>
      </c>
      <c r="D6909" s="1" t="s">
        <v>53</v>
      </c>
      <c r="E6909" s="1" t="s">
        <v>54</v>
      </c>
      <c r="F6909" s="47">
        <v>714</v>
      </c>
      <c r="G6909" s="34">
        <v>1035.1500000000001</v>
      </c>
      <c r="H6909" s="1" t="s">
        <v>218</v>
      </c>
      <c r="I6909" s="34">
        <v>8.0871999999999993E-3</v>
      </c>
      <c r="J6909" s="34">
        <v>7856.1625999999997</v>
      </c>
      <c r="K6909" s="35" t="str">
        <f t="shared" si="559"/>
        <v>Strabrechtse Heide &amp; Beuven_H4030</v>
      </c>
      <c r="L6909" s="36">
        <f>VLOOKUP(D6909,DATA!A:F,5,FALSE)</f>
        <v>1.0986712608830001E-2</v>
      </c>
      <c r="M6909" s="37">
        <f>VLOOKUP(D6909,DATA!A:F,6,FALSE)</f>
        <v>982</v>
      </c>
      <c r="N6909" s="36">
        <f t="shared" si="560"/>
        <v>64.197436319698767</v>
      </c>
      <c r="O6909" s="36">
        <f t="shared" si="561"/>
        <v>64.199478491524175</v>
      </c>
      <c r="P6909" s="36">
        <f t="shared" si="562"/>
        <v>2.0421718254084453E-3</v>
      </c>
      <c r="Q6909" s="36">
        <f t="shared" si="563"/>
        <v>0.16043633917547556</v>
      </c>
    </row>
    <row r="6910" spans="1:17" x14ac:dyDescent="0.3">
      <c r="A6910" s="29">
        <v>2312755</v>
      </c>
      <c r="B6910" s="1">
        <v>137</v>
      </c>
      <c r="C6910" s="1" t="s">
        <v>30</v>
      </c>
      <c r="D6910" s="1" t="s">
        <v>57</v>
      </c>
      <c r="E6910" s="1" t="s">
        <v>58</v>
      </c>
      <c r="F6910" s="47">
        <v>714</v>
      </c>
      <c r="G6910" s="34">
        <v>993.06</v>
      </c>
      <c r="H6910" s="1" t="s">
        <v>218</v>
      </c>
      <c r="I6910" s="34">
        <v>7.5579000000000002E-3</v>
      </c>
      <c r="J6910" s="34">
        <v>2393.7190330233602</v>
      </c>
      <c r="K6910" s="35" t="str">
        <f t="shared" si="559"/>
        <v>Strabrechtse Heide &amp; Beuven_H3160</v>
      </c>
      <c r="L6910" s="36">
        <f>VLOOKUP(D6910,DATA!A:F,5,FALSE)</f>
        <v>1.0986712608830001E-2</v>
      </c>
      <c r="M6910" s="37">
        <f>VLOOKUP(D6910,DATA!A:F,6,FALSE)</f>
        <v>982</v>
      </c>
      <c r="N6910" s="36">
        <f t="shared" si="560"/>
        <v>53.034093649352585</v>
      </c>
      <c r="O6910" s="36">
        <f t="shared" si="561"/>
        <v>53.036161911912323</v>
      </c>
      <c r="P6910" s="36">
        <f t="shared" si="562"/>
        <v>2.0682625597387982E-3</v>
      </c>
      <c r="Q6910" s="36">
        <f t="shared" si="563"/>
        <v>4.9508394545363758E-2</v>
      </c>
    </row>
    <row r="6911" spans="1:17" x14ac:dyDescent="0.3">
      <c r="A6911" s="29">
        <v>2312756</v>
      </c>
      <c r="B6911" s="1">
        <v>137</v>
      </c>
      <c r="C6911" s="1" t="s">
        <v>30</v>
      </c>
      <c r="D6911" s="1" t="s">
        <v>53</v>
      </c>
      <c r="E6911" s="1" t="s">
        <v>54</v>
      </c>
      <c r="F6911" s="47">
        <v>714</v>
      </c>
      <c r="G6911" s="34">
        <v>1007.18</v>
      </c>
      <c r="H6911" s="1" t="s">
        <v>218</v>
      </c>
      <c r="I6911" s="34">
        <v>7.6686000000000002E-3</v>
      </c>
      <c r="J6911" s="34">
        <v>1313.5570699999901</v>
      </c>
      <c r="K6911" s="35" t="str">
        <f t="shared" si="559"/>
        <v>Strabrechtse Heide &amp; Beuven_H4030</v>
      </c>
      <c r="L6911" s="36">
        <f>VLOOKUP(D6911,DATA!A:F,5,FALSE)</f>
        <v>1.0986712608830001E-2</v>
      </c>
      <c r="M6911" s="37">
        <f>VLOOKUP(D6911,DATA!A:F,6,FALSE)</f>
        <v>982</v>
      </c>
      <c r="N6911" s="36">
        <f t="shared" si="560"/>
        <v>56.872361367372825</v>
      </c>
      <c r="O6911" s="36">
        <f t="shared" si="561"/>
        <v>56.874427881008735</v>
      </c>
      <c r="P6911" s="36">
        <f t="shared" si="562"/>
        <v>2.0665136359099279E-3</v>
      </c>
      <c r="Q6911" s="36">
        <f t="shared" si="563"/>
        <v>2.7144835967008708E-2</v>
      </c>
    </row>
    <row r="6912" spans="1:17" x14ac:dyDescent="0.3">
      <c r="A6912" s="29">
        <v>2312757</v>
      </c>
      <c r="B6912" s="1">
        <v>137</v>
      </c>
      <c r="C6912" s="1" t="s">
        <v>30</v>
      </c>
      <c r="D6912" s="1" t="s">
        <v>57</v>
      </c>
      <c r="E6912" s="1" t="s">
        <v>58</v>
      </c>
      <c r="F6912" s="47">
        <v>714</v>
      </c>
      <c r="G6912" s="34">
        <v>1033.75</v>
      </c>
      <c r="H6912" s="1" t="s">
        <v>218</v>
      </c>
      <c r="I6912" s="34">
        <v>7.7803000000000004E-3</v>
      </c>
      <c r="J6912" s="34">
        <v>323.49329999999998</v>
      </c>
      <c r="K6912" s="35" t="str">
        <f t="shared" si="559"/>
        <v>Strabrechtse Heide &amp; Beuven_H3160</v>
      </c>
      <c r="L6912" s="36">
        <f>VLOOKUP(D6912,DATA!A:F,5,FALSE)</f>
        <v>1.0986712608830001E-2</v>
      </c>
      <c r="M6912" s="37">
        <f>VLOOKUP(D6912,DATA!A:F,6,FALSE)</f>
        <v>982</v>
      </c>
      <c r="N6912" s="36">
        <f t="shared" si="560"/>
        <v>63.843138512986748</v>
      </c>
      <c r="O6912" s="36">
        <f t="shared" si="561"/>
        <v>63.845111680345468</v>
      </c>
      <c r="P6912" s="36">
        <f t="shared" si="562"/>
        <v>1.9731673587202181E-3</v>
      </c>
      <c r="Q6912" s="36">
        <f t="shared" si="563"/>
        <v>6.3830642032468706E-3</v>
      </c>
    </row>
    <row r="6913" spans="1:17" x14ac:dyDescent="0.3">
      <c r="A6913" s="29">
        <v>2312757</v>
      </c>
      <c r="B6913" s="1">
        <v>137</v>
      </c>
      <c r="C6913" s="1" t="s">
        <v>30</v>
      </c>
      <c r="D6913" s="1" t="s">
        <v>53</v>
      </c>
      <c r="E6913" s="1" t="s">
        <v>54</v>
      </c>
      <c r="F6913" s="47">
        <v>714</v>
      </c>
      <c r="G6913" s="34">
        <v>1033.75</v>
      </c>
      <c r="H6913" s="1" t="s">
        <v>218</v>
      </c>
      <c r="I6913" s="34">
        <v>7.7803000000000004E-3</v>
      </c>
      <c r="J6913" s="34">
        <v>88.774050000000003</v>
      </c>
      <c r="K6913" s="35" t="str">
        <f t="shared" si="559"/>
        <v>Strabrechtse Heide &amp; Beuven_H4030</v>
      </c>
      <c r="L6913" s="36">
        <f>VLOOKUP(D6913,DATA!A:F,5,FALSE)</f>
        <v>1.0986712608830001E-2</v>
      </c>
      <c r="M6913" s="37">
        <f>VLOOKUP(D6913,DATA!A:F,6,FALSE)</f>
        <v>982</v>
      </c>
      <c r="N6913" s="36">
        <f t="shared" si="560"/>
        <v>63.843138512986748</v>
      </c>
      <c r="O6913" s="36">
        <f t="shared" si="561"/>
        <v>63.845111680345468</v>
      </c>
      <c r="P6913" s="36">
        <f t="shared" si="562"/>
        <v>1.9731673587202181E-3</v>
      </c>
      <c r="Q6913" s="36">
        <f t="shared" si="563"/>
        <v>1.7516605776139657E-3</v>
      </c>
    </row>
    <row r="6914" spans="1:17" x14ac:dyDescent="0.3">
      <c r="A6914" s="29">
        <v>2312758</v>
      </c>
      <c r="B6914" s="1">
        <v>137</v>
      </c>
      <c r="C6914" s="1" t="s">
        <v>30</v>
      </c>
      <c r="D6914" s="1" t="s">
        <v>53</v>
      </c>
      <c r="E6914" s="1" t="s">
        <v>54</v>
      </c>
      <c r="F6914" s="47">
        <v>714</v>
      </c>
      <c r="G6914" s="34">
        <v>994.79</v>
      </c>
      <c r="H6914" s="1" t="s">
        <v>218</v>
      </c>
      <c r="I6914" s="34">
        <v>7.4605000000000001E-3</v>
      </c>
      <c r="J6914" s="34">
        <v>2743.2865999999999</v>
      </c>
      <c r="K6914" s="35" t="str">
        <f t="shared" si="559"/>
        <v>Strabrechtse Heide &amp; Beuven_H4030</v>
      </c>
      <c r="L6914" s="36">
        <f>VLOOKUP(D6914,DATA!A:F,5,FALSE)</f>
        <v>1.0986712608830001E-2</v>
      </c>
      <c r="M6914" s="37">
        <f>VLOOKUP(D6914,DATA!A:F,6,FALSE)</f>
        <v>982</v>
      </c>
      <c r="N6914" s="36">
        <f t="shared" si="560"/>
        <v>53.507232137982136</v>
      </c>
      <c r="O6914" s="36">
        <f t="shared" si="561"/>
        <v>53.509271208936042</v>
      </c>
      <c r="P6914" s="36">
        <f t="shared" si="562"/>
        <v>2.0390709539057639E-3</v>
      </c>
      <c r="Q6914" s="36">
        <f t="shared" si="563"/>
        <v>5.5937560242988994E-2</v>
      </c>
    </row>
    <row r="6915" spans="1:17" x14ac:dyDescent="0.3">
      <c r="A6915" s="30">
        <v>2312759</v>
      </c>
      <c r="B6915" s="14">
        <v>137</v>
      </c>
      <c r="C6915" s="14" t="s">
        <v>30</v>
      </c>
      <c r="D6915" s="14" t="s">
        <v>55</v>
      </c>
      <c r="E6915" s="14" t="s">
        <v>56</v>
      </c>
      <c r="F6915" s="48">
        <v>500</v>
      </c>
      <c r="G6915" s="38">
        <v>959.91</v>
      </c>
      <c r="H6915" s="14" t="s">
        <v>218</v>
      </c>
      <c r="I6915" s="38">
        <v>6.9509000000000003E-3</v>
      </c>
      <c r="J6915" s="38">
        <v>491.33733732335998</v>
      </c>
      <c r="K6915" s="39" t="str">
        <f t="shared" ref="K6915:K6978" si="564">_xlfn.CONCAT(C6915,"_",D6915)</f>
        <v>Strabrechtse Heide &amp; Beuven_H3130</v>
      </c>
      <c r="L6915" s="40">
        <f>VLOOKUP(D6915,DATA!A:F,5,FALSE)</f>
        <v>0</v>
      </c>
      <c r="M6915" s="41">
        <f>VLOOKUP(D6915,DATA!A:F,6,FALSE)</f>
        <v>3.5</v>
      </c>
      <c r="N6915" s="40">
        <f t="shared" ref="N6915:N6978" si="565">100/(1+EXP(-L6915*(G6915-M6915)))</f>
        <v>50</v>
      </c>
      <c r="O6915" s="40">
        <f t="shared" ref="O6915:O6978" si="566">100/(1+EXP(-L6915*((G6915+I6915)-M6915)))</f>
        <v>50</v>
      </c>
      <c r="P6915" s="40">
        <f>J6915/10000*I6915</f>
        <v>3.4152366980009428E-4</v>
      </c>
      <c r="Q6915" s="40">
        <f>IF(AND(H6915&lt;&gt;"below",I6915&gt;=0.005),M6915*P6915,0)</f>
        <v>1.1953328443003301E-3</v>
      </c>
    </row>
    <row r="6916" spans="1:17" x14ac:dyDescent="0.3">
      <c r="A6916" s="29">
        <v>2312759</v>
      </c>
      <c r="B6916" s="1">
        <v>137</v>
      </c>
      <c r="C6916" s="1" t="s">
        <v>30</v>
      </c>
      <c r="D6916" s="1" t="s">
        <v>57</v>
      </c>
      <c r="E6916" s="1" t="s">
        <v>58</v>
      </c>
      <c r="F6916" s="47">
        <v>714</v>
      </c>
      <c r="G6916" s="34">
        <v>959.91</v>
      </c>
      <c r="H6916" s="1" t="s">
        <v>218</v>
      </c>
      <c r="I6916" s="34">
        <v>6.9509000000000003E-3</v>
      </c>
      <c r="J6916" s="34">
        <v>5420.4525999999996</v>
      </c>
      <c r="K6916" s="35" t="str">
        <f t="shared" si="564"/>
        <v>Strabrechtse Heide &amp; Beuven_H3160</v>
      </c>
      <c r="L6916" s="36">
        <f>VLOOKUP(D6916,DATA!A:F,5,FALSE)</f>
        <v>1.0986712608830001E-2</v>
      </c>
      <c r="M6916" s="37">
        <f>VLOOKUP(D6916,DATA!A:F,6,FALSE)</f>
        <v>982</v>
      </c>
      <c r="N6916" s="36">
        <f t="shared" si="565"/>
        <v>43.962195263021037</v>
      </c>
      <c r="O6916" s="36">
        <f t="shared" si="566"/>
        <v>43.964076620359073</v>
      </c>
      <c r="P6916" s="36">
        <f t="shared" ref="P6916:P6978" si="567">O6916-N6916</f>
        <v>1.8813573380356274E-3</v>
      </c>
      <c r="Q6916" s="36">
        <f t="shared" ref="Q6916:Q6978" si="568">IF(AND(H6916&lt;&gt;"below",I6916&gt;=0.005),J6916*P6916/100,0)</f>
        <v>0.10197808274484295</v>
      </c>
    </row>
    <row r="6917" spans="1:17" x14ac:dyDescent="0.3">
      <c r="A6917" s="29">
        <v>2312759</v>
      </c>
      <c r="B6917" s="1">
        <v>137</v>
      </c>
      <c r="C6917" s="1" t="s">
        <v>30</v>
      </c>
      <c r="D6917" s="1" t="s">
        <v>53</v>
      </c>
      <c r="E6917" s="1" t="s">
        <v>54</v>
      </c>
      <c r="F6917" s="47">
        <v>714</v>
      </c>
      <c r="G6917" s="34">
        <v>959.91</v>
      </c>
      <c r="H6917" s="1" t="s">
        <v>218</v>
      </c>
      <c r="I6917" s="34">
        <v>6.9509000000000003E-3</v>
      </c>
      <c r="J6917" s="34">
        <v>1103.7642000000001</v>
      </c>
      <c r="K6917" s="35" t="str">
        <f t="shared" si="564"/>
        <v>Strabrechtse Heide &amp; Beuven_H4030</v>
      </c>
      <c r="L6917" s="36">
        <f>VLOOKUP(D6917,DATA!A:F,5,FALSE)</f>
        <v>1.0986712608830001E-2</v>
      </c>
      <c r="M6917" s="37">
        <f>VLOOKUP(D6917,DATA!A:F,6,FALSE)</f>
        <v>982</v>
      </c>
      <c r="N6917" s="36">
        <f t="shared" si="565"/>
        <v>43.962195263021037</v>
      </c>
      <c r="O6917" s="36">
        <f t="shared" si="566"/>
        <v>43.964076620359073</v>
      </c>
      <c r="P6917" s="36">
        <f t="shared" si="567"/>
        <v>1.8813573380356274E-3</v>
      </c>
      <c r="Q6917" s="36">
        <f t="shared" si="568"/>
        <v>2.0765748771310242E-2</v>
      </c>
    </row>
    <row r="6918" spans="1:17" x14ac:dyDescent="0.3">
      <c r="A6918" s="30">
        <v>2312760</v>
      </c>
      <c r="B6918" s="14">
        <v>137</v>
      </c>
      <c r="C6918" s="14" t="s">
        <v>30</v>
      </c>
      <c r="D6918" s="14" t="s">
        <v>55</v>
      </c>
      <c r="E6918" s="14" t="s">
        <v>56</v>
      </c>
      <c r="F6918" s="48">
        <v>500</v>
      </c>
      <c r="G6918" s="38">
        <v>943.11</v>
      </c>
      <c r="H6918" s="14" t="s">
        <v>218</v>
      </c>
      <c r="I6918" s="38">
        <v>6.8977999999999999E-3</v>
      </c>
      <c r="J6918" s="38">
        <v>37.795369999999998</v>
      </c>
      <c r="K6918" s="39" t="str">
        <f t="shared" si="564"/>
        <v>Strabrechtse Heide &amp; Beuven_H3130</v>
      </c>
      <c r="L6918" s="40">
        <f>VLOOKUP(D6918,DATA!A:F,5,FALSE)</f>
        <v>0</v>
      </c>
      <c r="M6918" s="41">
        <f>VLOOKUP(D6918,DATA!A:F,6,FALSE)</f>
        <v>3.5</v>
      </c>
      <c r="N6918" s="40">
        <f t="shared" si="565"/>
        <v>50</v>
      </c>
      <c r="O6918" s="40">
        <f t="shared" si="566"/>
        <v>50</v>
      </c>
      <c r="P6918" s="40">
        <f>J6918/10000*I6918</f>
        <v>2.6070490318599998E-5</v>
      </c>
      <c r="Q6918" s="40">
        <f>IF(AND(H6918&lt;&gt;"below",I6918&gt;=0.005),M6918*P6918,0)</f>
        <v>9.1246716115099986E-5</v>
      </c>
    </row>
    <row r="6919" spans="1:17" x14ac:dyDescent="0.3">
      <c r="A6919" s="29">
        <v>2312760</v>
      </c>
      <c r="B6919" s="1">
        <v>137</v>
      </c>
      <c r="C6919" s="1" t="s">
        <v>30</v>
      </c>
      <c r="D6919" s="1" t="s">
        <v>57</v>
      </c>
      <c r="E6919" s="1" t="s">
        <v>58</v>
      </c>
      <c r="F6919" s="47">
        <v>714</v>
      </c>
      <c r="G6919" s="34">
        <v>943.11</v>
      </c>
      <c r="H6919" s="1" t="s">
        <v>218</v>
      </c>
      <c r="I6919" s="34">
        <v>6.8977999999999999E-3</v>
      </c>
      <c r="J6919" s="34">
        <v>1620.6165000000001</v>
      </c>
      <c r="K6919" s="35" t="str">
        <f t="shared" si="564"/>
        <v>Strabrechtse Heide &amp; Beuven_H3160</v>
      </c>
      <c r="L6919" s="36">
        <f>VLOOKUP(D6919,DATA!A:F,5,FALSE)</f>
        <v>1.0986712608830001E-2</v>
      </c>
      <c r="M6919" s="37">
        <f>VLOOKUP(D6919,DATA!A:F,6,FALSE)</f>
        <v>982</v>
      </c>
      <c r="N6919" s="36">
        <f t="shared" si="565"/>
        <v>39.47776411120617</v>
      </c>
      <c r="O6919" s="36">
        <f t="shared" si="566"/>
        <v>39.47957482302732</v>
      </c>
      <c r="P6919" s="36">
        <f t="shared" si="567"/>
        <v>1.8107118211503348E-3</v>
      </c>
      <c r="Q6919" s="36">
        <f t="shared" si="568"/>
        <v>2.9344694541012819E-2</v>
      </c>
    </row>
    <row r="6920" spans="1:17" x14ac:dyDescent="0.3">
      <c r="A6920" s="29">
        <v>2312760</v>
      </c>
      <c r="B6920" s="1">
        <v>137</v>
      </c>
      <c r="C6920" s="1" t="s">
        <v>30</v>
      </c>
      <c r="D6920" s="1" t="s">
        <v>53</v>
      </c>
      <c r="E6920" s="1" t="s">
        <v>54</v>
      </c>
      <c r="F6920" s="47">
        <v>714</v>
      </c>
      <c r="G6920" s="34">
        <v>943.11</v>
      </c>
      <c r="H6920" s="1" t="s">
        <v>218</v>
      </c>
      <c r="I6920" s="34">
        <v>6.8977999999999999E-3</v>
      </c>
      <c r="J6920" s="34">
        <v>1859.7208000000001</v>
      </c>
      <c r="K6920" s="35" t="str">
        <f t="shared" si="564"/>
        <v>Strabrechtse Heide &amp; Beuven_H4030</v>
      </c>
      <c r="L6920" s="36">
        <f>VLOOKUP(D6920,DATA!A:F,5,FALSE)</f>
        <v>1.0986712608830001E-2</v>
      </c>
      <c r="M6920" s="37">
        <f>VLOOKUP(D6920,DATA!A:F,6,FALSE)</f>
        <v>982</v>
      </c>
      <c r="N6920" s="36">
        <f t="shared" si="565"/>
        <v>39.47776411120617</v>
      </c>
      <c r="O6920" s="36">
        <f t="shared" si="566"/>
        <v>39.47957482302732</v>
      </c>
      <c r="P6920" s="36">
        <f t="shared" si="567"/>
        <v>1.8107118211503348E-3</v>
      </c>
      <c r="Q6920" s="36">
        <f t="shared" si="568"/>
        <v>3.3674184365991573E-2</v>
      </c>
    </row>
    <row r="6921" spans="1:17" x14ac:dyDescent="0.3">
      <c r="A6921" s="29">
        <v>2312761</v>
      </c>
      <c r="B6921" s="1">
        <v>137</v>
      </c>
      <c r="C6921" s="1" t="s">
        <v>30</v>
      </c>
      <c r="D6921" s="1" t="s">
        <v>53</v>
      </c>
      <c r="E6921" s="1" t="s">
        <v>54</v>
      </c>
      <c r="F6921" s="47">
        <v>714</v>
      </c>
      <c r="G6921" s="34">
        <v>1130.3599999999999</v>
      </c>
      <c r="H6921" s="1" t="s">
        <v>218</v>
      </c>
      <c r="I6921" s="34">
        <v>8.1180000000000002E-3</v>
      </c>
      <c r="J6921" s="34">
        <v>30.444859000000001</v>
      </c>
      <c r="K6921" s="35" t="str">
        <f t="shared" si="564"/>
        <v>Strabrechtse Heide &amp; Beuven_H4030</v>
      </c>
      <c r="L6921" s="36">
        <f>VLOOKUP(D6921,DATA!A:F,5,FALSE)</f>
        <v>1.0986712608830001E-2</v>
      </c>
      <c r="M6921" s="37">
        <f>VLOOKUP(D6921,DATA!A:F,6,FALSE)</f>
        <v>982</v>
      </c>
      <c r="N6921" s="36">
        <f t="shared" si="565"/>
        <v>83.616808840671538</v>
      </c>
      <c r="O6921" s="36">
        <f t="shared" si="566"/>
        <v>83.618030628734118</v>
      </c>
      <c r="P6921" s="36">
        <f t="shared" si="567"/>
        <v>1.2217880625797761E-3</v>
      </c>
      <c r="Q6921" s="36">
        <f t="shared" si="568"/>
        <v>3.7197165293124457E-4</v>
      </c>
    </row>
    <row r="6922" spans="1:17" x14ac:dyDescent="0.3">
      <c r="A6922" s="29">
        <v>2314269</v>
      </c>
      <c r="B6922" s="1">
        <v>137</v>
      </c>
      <c r="C6922" s="1" t="s">
        <v>30</v>
      </c>
      <c r="D6922" s="1" t="s">
        <v>53</v>
      </c>
      <c r="E6922" s="1" t="s">
        <v>54</v>
      </c>
      <c r="F6922" s="47">
        <v>714</v>
      </c>
      <c r="G6922" s="34">
        <v>1400.69</v>
      </c>
      <c r="H6922" s="1" t="s">
        <v>218</v>
      </c>
      <c r="I6922" s="34">
        <v>1.1259699999999999E-2</v>
      </c>
      <c r="J6922" s="34">
        <v>358.91359999999997</v>
      </c>
      <c r="K6922" s="35" t="str">
        <f t="shared" si="564"/>
        <v>Strabrechtse Heide &amp; Beuven_H4030</v>
      </c>
      <c r="L6922" s="36">
        <f>VLOOKUP(D6922,DATA!A:F,5,FALSE)</f>
        <v>1.0986712608830001E-2</v>
      </c>
      <c r="M6922" s="37">
        <f>VLOOKUP(D6922,DATA!A:F,6,FALSE)</f>
        <v>982</v>
      </c>
      <c r="N6922" s="36">
        <f t="shared" si="565"/>
        <v>99.004846122002633</v>
      </c>
      <c r="O6922" s="36">
        <f t="shared" si="566"/>
        <v>99.004967997092507</v>
      </c>
      <c r="P6922" s="36">
        <f t="shared" si="567"/>
        <v>1.2187508987437923E-4</v>
      </c>
      <c r="Q6922" s="36">
        <f t="shared" si="568"/>
        <v>4.3742627257136992E-4</v>
      </c>
    </row>
    <row r="6923" spans="1:17" x14ac:dyDescent="0.3">
      <c r="A6923" s="29">
        <v>2314270</v>
      </c>
      <c r="B6923" s="1">
        <v>137</v>
      </c>
      <c r="C6923" s="1" t="s">
        <v>30</v>
      </c>
      <c r="D6923" s="1" t="s">
        <v>53</v>
      </c>
      <c r="E6923" s="1" t="s">
        <v>54</v>
      </c>
      <c r="F6923" s="47">
        <v>714</v>
      </c>
      <c r="G6923" s="34">
        <v>1102.57</v>
      </c>
      <c r="H6923" s="1" t="s">
        <v>218</v>
      </c>
      <c r="I6923" s="34">
        <v>9.5989999999999999E-3</v>
      </c>
      <c r="J6923" s="34">
        <v>8629.7659999999996</v>
      </c>
      <c r="K6923" s="35" t="str">
        <f t="shared" si="564"/>
        <v>Strabrechtse Heide &amp; Beuven_H4030</v>
      </c>
      <c r="L6923" s="36">
        <f>VLOOKUP(D6923,DATA!A:F,5,FALSE)</f>
        <v>1.0986712608830001E-2</v>
      </c>
      <c r="M6923" s="37">
        <f>VLOOKUP(D6923,DATA!A:F,6,FALSE)</f>
        <v>982</v>
      </c>
      <c r="N6923" s="36">
        <f t="shared" si="565"/>
        <v>78.995728162559828</v>
      </c>
      <c r="O6923" s="36">
        <f t="shared" si="566"/>
        <v>78.997477975856469</v>
      </c>
      <c r="P6923" s="36">
        <f t="shared" si="567"/>
        <v>1.749813296640923E-3</v>
      </c>
      <c r="Q6923" s="36">
        <f t="shared" si="568"/>
        <v>0.15100479293699751</v>
      </c>
    </row>
    <row r="6924" spans="1:17" x14ac:dyDescent="0.3">
      <c r="A6924" s="29">
        <v>2314271</v>
      </c>
      <c r="B6924" s="1">
        <v>137</v>
      </c>
      <c r="C6924" s="1" t="s">
        <v>30</v>
      </c>
      <c r="D6924" s="1" t="s">
        <v>53</v>
      </c>
      <c r="E6924" s="1" t="s">
        <v>54</v>
      </c>
      <c r="F6924" s="47">
        <v>714</v>
      </c>
      <c r="G6924" s="34">
        <v>918.33</v>
      </c>
      <c r="H6924" s="1" t="s">
        <v>218</v>
      </c>
      <c r="I6924" s="34">
        <v>8.2006000000000006E-3</v>
      </c>
      <c r="J6924" s="34">
        <v>9488.9130000000005</v>
      </c>
      <c r="K6924" s="35" t="str">
        <f t="shared" si="564"/>
        <v>Strabrechtse Heide &amp; Beuven_H4030</v>
      </c>
      <c r="L6924" s="36">
        <f>VLOOKUP(D6924,DATA!A:F,5,FALSE)</f>
        <v>1.0986712608830001E-2</v>
      </c>
      <c r="M6924" s="37">
        <f>VLOOKUP(D6924,DATA!A:F,6,FALSE)</f>
        <v>982</v>
      </c>
      <c r="N6924" s="36">
        <f t="shared" si="565"/>
        <v>33.191777342449065</v>
      </c>
      <c r="O6924" s="36">
        <f t="shared" si="566"/>
        <v>33.193775273039456</v>
      </c>
      <c r="P6924" s="36">
        <f t="shared" si="567"/>
        <v>1.9979305903916611E-3</v>
      </c>
      <c r="Q6924" s="36">
        <f t="shared" si="568"/>
        <v>0.18958189552265106</v>
      </c>
    </row>
    <row r="6925" spans="1:17" x14ac:dyDescent="0.3">
      <c r="A6925" s="29">
        <v>2314272</v>
      </c>
      <c r="B6925" s="1">
        <v>137</v>
      </c>
      <c r="C6925" s="1" t="s">
        <v>30</v>
      </c>
      <c r="D6925" s="1" t="s">
        <v>53</v>
      </c>
      <c r="E6925" s="1" t="s">
        <v>54</v>
      </c>
      <c r="F6925" s="47">
        <v>714</v>
      </c>
      <c r="G6925" s="34">
        <v>926.59</v>
      </c>
      <c r="H6925" s="1" t="s">
        <v>218</v>
      </c>
      <c r="I6925" s="34">
        <v>8.1890000000000001E-3</v>
      </c>
      <c r="J6925" s="34">
        <v>621.3347</v>
      </c>
      <c r="K6925" s="35" t="str">
        <f t="shared" si="564"/>
        <v>Strabrechtse Heide &amp; Beuven_H4030</v>
      </c>
      <c r="L6925" s="36">
        <f>VLOOKUP(D6925,DATA!A:F,5,FALSE)</f>
        <v>1.0986712608830001E-2</v>
      </c>
      <c r="M6925" s="37">
        <f>VLOOKUP(D6925,DATA!A:F,6,FALSE)</f>
        <v>982</v>
      </c>
      <c r="N6925" s="36">
        <f t="shared" si="565"/>
        <v>35.233897383315686</v>
      </c>
      <c r="O6925" s="36">
        <f t="shared" si="566"/>
        <v>35.235950496319141</v>
      </c>
      <c r="P6925" s="36">
        <f t="shared" si="567"/>
        <v>2.0531130034555645E-3</v>
      </c>
      <c r="Q6925" s="36">
        <f t="shared" si="568"/>
        <v>1.2756703520681621E-2</v>
      </c>
    </row>
    <row r="6926" spans="1:17" x14ac:dyDescent="0.3">
      <c r="A6926" s="29">
        <v>2314273</v>
      </c>
      <c r="B6926" s="1">
        <v>137</v>
      </c>
      <c r="C6926" s="1" t="s">
        <v>30</v>
      </c>
      <c r="D6926" s="1" t="s">
        <v>53</v>
      </c>
      <c r="E6926" s="1" t="s">
        <v>54</v>
      </c>
      <c r="F6926" s="47">
        <v>714</v>
      </c>
      <c r="G6926" s="34">
        <v>970.3</v>
      </c>
      <c r="H6926" s="1" t="s">
        <v>218</v>
      </c>
      <c r="I6926" s="34">
        <v>8.4848000000000007E-3</v>
      </c>
      <c r="J6926" s="34">
        <v>9361.5409999999993</v>
      </c>
      <c r="K6926" s="35" t="str">
        <f t="shared" si="564"/>
        <v>Strabrechtse Heide &amp; Beuven_H4030</v>
      </c>
      <c r="L6926" s="36">
        <f>VLOOKUP(D6926,DATA!A:F,5,FALSE)</f>
        <v>1.0986712608830001E-2</v>
      </c>
      <c r="M6926" s="37">
        <f>VLOOKUP(D6926,DATA!A:F,6,FALSE)</f>
        <v>982</v>
      </c>
      <c r="N6926" s="36">
        <f t="shared" si="565"/>
        <v>46.790804327141217</v>
      </c>
      <c r="O6926" s="36">
        <f t="shared" si="566"/>
        <v>46.793125234886354</v>
      </c>
      <c r="P6926" s="36">
        <f t="shared" si="567"/>
        <v>2.3209077451369353E-3</v>
      </c>
      <c r="Q6926" s="36">
        <f t="shared" si="568"/>
        <v>0.21727273013316967</v>
      </c>
    </row>
    <row r="6927" spans="1:17" x14ac:dyDescent="0.3">
      <c r="A6927" s="29">
        <v>2314274</v>
      </c>
      <c r="B6927" s="1">
        <v>137</v>
      </c>
      <c r="C6927" s="1" t="s">
        <v>30</v>
      </c>
      <c r="D6927" s="1" t="s">
        <v>53</v>
      </c>
      <c r="E6927" s="1" t="s">
        <v>54</v>
      </c>
      <c r="F6927" s="47">
        <v>714</v>
      </c>
      <c r="G6927" s="34">
        <v>1078.29</v>
      </c>
      <c r="H6927" s="1" t="s">
        <v>218</v>
      </c>
      <c r="I6927" s="34">
        <v>9.0849999999999993E-3</v>
      </c>
      <c r="J6927" s="34">
        <v>3338.9675000000002</v>
      </c>
      <c r="K6927" s="35" t="str">
        <f t="shared" si="564"/>
        <v>Strabrechtse Heide &amp; Beuven_H4030</v>
      </c>
      <c r="L6927" s="36">
        <f>VLOOKUP(D6927,DATA!A:F,5,FALSE)</f>
        <v>1.0986712608830001E-2</v>
      </c>
      <c r="M6927" s="37">
        <f>VLOOKUP(D6927,DATA!A:F,6,FALSE)</f>
        <v>982</v>
      </c>
      <c r="N6927" s="36">
        <f t="shared" si="565"/>
        <v>74.229104761550417</v>
      </c>
      <c r="O6927" s="36">
        <f t="shared" si="566"/>
        <v>74.231014113201169</v>
      </c>
      <c r="P6927" s="36">
        <f t="shared" si="567"/>
        <v>1.9093516507524555E-3</v>
      </c>
      <c r="Q6927" s="36">
        <f t="shared" si="568"/>
        <v>6.3752631079337999E-2</v>
      </c>
    </row>
    <row r="6928" spans="1:17" x14ac:dyDescent="0.3">
      <c r="A6928" s="29">
        <v>2314275</v>
      </c>
      <c r="B6928" s="1">
        <v>137</v>
      </c>
      <c r="C6928" s="1" t="s">
        <v>30</v>
      </c>
      <c r="D6928" s="1" t="s">
        <v>41</v>
      </c>
      <c r="E6928" s="1" t="s">
        <v>42</v>
      </c>
      <c r="F6928" s="47">
        <v>1071</v>
      </c>
      <c r="G6928" s="34">
        <v>1312.04</v>
      </c>
      <c r="H6928" s="1" t="s">
        <v>218</v>
      </c>
      <c r="I6928" s="34">
        <v>1.03351E-2</v>
      </c>
      <c r="J6928" s="34">
        <v>2101.7809999999999</v>
      </c>
      <c r="K6928" s="35" t="str">
        <f t="shared" si="564"/>
        <v>Strabrechtse Heide &amp; Beuven_H4010A</v>
      </c>
      <c r="L6928" s="36">
        <f>VLOOKUP(D6928,DATA!A:F,5,FALSE)</f>
        <v>1.3726988247862192E-2</v>
      </c>
      <c r="M6928" s="37">
        <f>VLOOKUP(D6928,DATA!A:F,6,FALSE)</f>
        <v>1285.5</v>
      </c>
      <c r="N6928" s="36">
        <f t="shared" si="565"/>
        <v>59.008439405710341</v>
      </c>
      <c r="O6928" s="36">
        <f t="shared" si="566"/>
        <v>59.011870976604833</v>
      </c>
      <c r="P6928" s="36">
        <f t="shared" si="567"/>
        <v>3.4315708944916423E-3</v>
      </c>
      <c r="Q6928" s="36">
        <f t="shared" si="568"/>
        <v>7.2124105061955379E-2</v>
      </c>
    </row>
    <row r="6929" spans="1:17" x14ac:dyDescent="0.3">
      <c r="A6929" s="29">
        <v>2314275</v>
      </c>
      <c r="B6929" s="1">
        <v>137</v>
      </c>
      <c r="C6929" s="1" t="s">
        <v>30</v>
      </c>
      <c r="D6929" s="1" t="s">
        <v>53</v>
      </c>
      <c r="E6929" s="1" t="s">
        <v>54</v>
      </c>
      <c r="F6929" s="47">
        <v>714</v>
      </c>
      <c r="G6929" s="34">
        <v>1312.04</v>
      </c>
      <c r="H6929" s="1" t="s">
        <v>218</v>
      </c>
      <c r="I6929" s="34">
        <v>1.03351E-2</v>
      </c>
      <c r="J6929" s="34">
        <v>5.6709177999999999E-2</v>
      </c>
      <c r="K6929" s="35" t="str">
        <f t="shared" si="564"/>
        <v>Strabrechtse Heide &amp; Beuven_H4030</v>
      </c>
      <c r="L6929" s="36">
        <f>VLOOKUP(D6929,DATA!A:F,5,FALSE)</f>
        <v>1.0986712608830001E-2</v>
      </c>
      <c r="M6929" s="37">
        <f>VLOOKUP(D6929,DATA!A:F,6,FALSE)</f>
        <v>982</v>
      </c>
      <c r="N6929" s="36">
        <f t="shared" si="565"/>
        <v>97.406929427529235</v>
      </c>
      <c r="O6929" s="36">
        <f t="shared" si="566"/>
        <v>97.407216217037558</v>
      </c>
      <c r="P6929" s="36">
        <f t="shared" si="567"/>
        <v>2.8678950832272676E-4</v>
      </c>
      <c r="Q6929" s="36">
        <f t="shared" si="568"/>
        <v>1.6263597276005993E-7</v>
      </c>
    </row>
    <row r="6930" spans="1:17" x14ac:dyDescent="0.3">
      <c r="A6930" s="29">
        <v>2314276</v>
      </c>
      <c r="B6930" s="1">
        <v>137</v>
      </c>
      <c r="C6930" s="1" t="s">
        <v>30</v>
      </c>
      <c r="D6930" s="1" t="s">
        <v>53</v>
      </c>
      <c r="E6930" s="1" t="s">
        <v>54</v>
      </c>
      <c r="F6930" s="47">
        <v>714</v>
      </c>
      <c r="G6930" s="34">
        <v>934.25</v>
      </c>
      <c r="H6930" s="1" t="s">
        <v>218</v>
      </c>
      <c r="I6930" s="34">
        <v>7.9410999999999995E-3</v>
      </c>
      <c r="J6930" s="34">
        <v>78.030900000000003</v>
      </c>
      <c r="K6930" s="35" t="str">
        <f t="shared" si="564"/>
        <v>Strabrechtse Heide &amp; Beuven_H4030</v>
      </c>
      <c r="L6930" s="36">
        <f>VLOOKUP(D6930,DATA!A:F,5,FALSE)</f>
        <v>1.0986712608830001E-2</v>
      </c>
      <c r="M6930" s="37">
        <f>VLOOKUP(D6930,DATA!A:F,6,FALSE)</f>
        <v>982</v>
      </c>
      <c r="N6930" s="36">
        <f t="shared" si="565"/>
        <v>37.177360400169071</v>
      </c>
      <c r="O6930" s="36">
        <f t="shared" si="566"/>
        <v>37.179398136644153</v>
      </c>
      <c r="P6930" s="36">
        <f t="shared" si="567"/>
        <v>2.0377364750814309E-3</v>
      </c>
      <c r="Q6930" s="36">
        <f t="shared" si="568"/>
        <v>1.5900641111343164E-3</v>
      </c>
    </row>
    <row r="6931" spans="1:17" x14ac:dyDescent="0.3">
      <c r="A6931" s="29">
        <v>2314277</v>
      </c>
      <c r="B6931" s="1">
        <v>137</v>
      </c>
      <c r="C6931" s="1" t="s">
        <v>30</v>
      </c>
      <c r="D6931" s="1" t="s">
        <v>53</v>
      </c>
      <c r="E6931" s="1" t="s">
        <v>54</v>
      </c>
      <c r="F6931" s="47">
        <v>714</v>
      </c>
      <c r="G6931" s="34">
        <v>923.27</v>
      </c>
      <c r="H6931" s="1" t="s">
        <v>218</v>
      </c>
      <c r="I6931" s="34">
        <v>7.7979E-3</v>
      </c>
      <c r="J6931" s="34">
        <v>5186.0527000000002</v>
      </c>
      <c r="K6931" s="35" t="str">
        <f t="shared" si="564"/>
        <v>Strabrechtse Heide &amp; Beuven_H4030</v>
      </c>
      <c r="L6931" s="36">
        <f>VLOOKUP(D6931,DATA!A:F,5,FALSE)</f>
        <v>1.0986712608830001E-2</v>
      </c>
      <c r="M6931" s="37">
        <f>VLOOKUP(D6931,DATA!A:F,6,FALSE)</f>
        <v>982</v>
      </c>
      <c r="N6931" s="36">
        <f t="shared" si="565"/>
        <v>34.406081901679492</v>
      </c>
      <c r="O6931" s="36">
        <f t="shared" si="566"/>
        <v>34.408015427694707</v>
      </c>
      <c r="P6931" s="36">
        <f t="shared" si="567"/>
        <v>1.9335260152146816E-3</v>
      </c>
      <c r="Q6931" s="36">
        <f t="shared" si="568"/>
        <v>0.10027367811724341</v>
      </c>
    </row>
    <row r="6932" spans="1:17" x14ac:dyDescent="0.3">
      <c r="A6932" s="29">
        <v>2314278</v>
      </c>
      <c r="B6932" s="1">
        <v>137</v>
      </c>
      <c r="C6932" s="1" t="s">
        <v>30</v>
      </c>
      <c r="D6932" s="1" t="s">
        <v>53</v>
      </c>
      <c r="E6932" s="1" t="s">
        <v>54</v>
      </c>
      <c r="F6932" s="47">
        <v>714</v>
      </c>
      <c r="G6932" s="34">
        <v>926.54</v>
      </c>
      <c r="H6932" s="1" t="s">
        <v>218</v>
      </c>
      <c r="I6932" s="34">
        <v>7.7717000000000003E-3</v>
      </c>
      <c r="J6932" s="34">
        <v>4649.174</v>
      </c>
      <c r="K6932" s="35" t="str">
        <f t="shared" si="564"/>
        <v>Strabrechtse Heide &amp; Beuven_H4030</v>
      </c>
      <c r="L6932" s="36">
        <f>VLOOKUP(D6932,DATA!A:F,5,FALSE)</f>
        <v>1.0986712608830001E-2</v>
      </c>
      <c r="M6932" s="37">
        <f>VLOOKUP(D6932,DATA!A:F,6,FALSE)</f>
        <v>982</v>
      </c>
      <c r="N6932" s="36">
        <f t="shared" si="565"/>
        <v>35.221362768869902</v>
      </c>
      <c r="O6932" s="36">
        <f t="shared" si="566"/>
        <v>35.22331094059124</v>
      </c>
      <c r="P6932" s="36">
        <f t="shared" si="567"/>
        <v>1.9481717213380989E-3</v>
      </c>
      <c r="Q6932" s="36">
        <f t="shared" si="568"/>
        <v>9.0573893143803333E-2</v>
      </c>
    </row>
    <row r="6933" spans="1:17" x14ac:dyDescent="0.3">
      <c r="A6933" s="29">
        <v>2314279</v>
      </c>
      <c r="B6933" s="1">
        <v>137</v>
      </c>
      <c r="C6933" s="1" t="s">
        <v>30</v>
      </c>
      <c r="D6933" s="1" t="s">
        <v>53</v>
      </c>
      <c r="E6933" s="1" t="s">
        <v>54</v>
      </c>
      <c r="F6933" s="47">
        <v>714</v>
      </c>
      <c r="G6933" s="34">
        <v>919.11</v>
      </c>
      <c r="H6933" s="1" t="s">
        <v>218</v>
      </c>
      <c r="I6933" s="34">
        <v>7.6159000000000001E-3</v>
      </c>
      <c r="J6933" s="34">
        <v>2070.2537000000002</v>
      </c>
      <c r="K6933" s="35" t="str">
        <f t="shared" si="564"/>
        <v>Strabrechtse Heide &amp; Beuven_H4030</v>
      </c>
      <c r="L6933" s="36">
        <f>VLOOKUP(D6933,DATA!A:F,5,FALSE)</f>
        <v>1.0986712608830001E-2</v>
      </c>
      <c r="M6933" s="37">
        <f>VLOOKUP(D6933,DATA!A:F,6,FALSE)</f>
        <v>982</v>
      </c>
      <c r="N6933" s="36">
        <f t="shared" si="565"/>
        <v>33.382080564835249</v>
      </c>
      <c r="O6933" s="36">
        <f t="shared" si="566"/>
        <v>33.383941363997245</v>
      </c>
      <c r="P6933" s="36">
        <f t="shared" si="567"/>
        <v>1.8607991619958852E-3</v>
      </c>
      <c r="Q6933" s="36">
        <f t="shared" si="568"/>
        <v>3.8523263500788808E-2</v>
      </c>
    </row>
    <row r="6934" spans="1:17" x14ac:dyDescent="0.3">
      <c r="A6934" s="30">
        <v>2314280</v>
      </c>
      <c r="B6934" s="14">
        <v>137</v>
      </c>
      <c r="C6934" s="14" t="s">
        <v>30</v>
      </c>
      <c r="D6934" s="14" t="s">
        <v>55</v>
      </c>
      <c r="E6934" s="14" t="s">
        <v>56</v>
      </c>
      <c r="F6934" s="48">
        <v>500</v>
      </c>
      <c r="G6934" s="38">
        <v>924.84</v>
      </c>
      <c r="H6934" s="14" t="s">
        <v>218</v>
      </c>
      <c r="I6934" s="38">
        <v>7.6632999999999996E-3</v>
      </c>
      <c r="J6934" s="38">
        <v>1234.3058000000001</v>
      </c>
      <c r="K6934" s="39" t="str">
        <f t="shared" si="564"/>
        <v>Strabrechtse Heide &amp; Beuven_H3130</v>
      </c>
      <c r="L6934" s="40">
        <f>VLOOKUP(D6934,DATA!A:F,5,FALSE)</f>
        <v>0</v>
      </c>
      <c r="M6934" s="41">
        <f>VLOOKUP(D6934,DATA!A:F,6,FALSE)</f>
        <v>3.5</v>
      </c>
      <c r="N6934" s="40">
        <f t="shared" si="565"/>
        <v>50</v>
      </c>
      <c r="O6934" s="40">
        <f t="shared" si="566"/>
        <v>50</v>
      </c>
      <c r="P6934" s="40">
        <f>J6934/10000*I6934</f>
        <v>9.45885563714E-4</v>
      </c>
      <c r="Q6934" s="40">
        <f>IF(AND(H6934&lt;&gt;"below",I6934&gt;=0.005),M6934*P6934,0)</f>
        <v>3.3105994729990002E-3</v>
      </c>
    </row>
    <row r="6935" spans="1:17" x14ac:dyDescent="0.3">
      <c r="A6935" s="29">
        <v>2314280</v>
      </c>
      <c r="B6935" s="1">
        <v>137</v>
      </c>
      <c r="C6935" s="1" t="s">
        <v>30</v>
      </c>
      <c r="D6935" s="1" t="s">
        <v>53</v>
      </c>
      <c r="E6935" s="1" t="s">
        <v>54</v>
      </c>
      <c r="F6935" s="47">
        <v>714</v>
      </c>
      <c r="G6935" s="34">
        <v>924.84</v>
      </c>
      <c r="H6935" s="1" t="s">
        <v>218</v>
      </c>
      <c r="I6935" s="34">
        <v>7.6632999999999996E-3</v>
      </c>
      <c r="J6935" s="34">
        <v>226.12829098737899</v>
      </c>
      <c r="K6935" s="35" t="str">
        <f t="shared" si="564"/>
        <v>Strabrechtse Heide &amp; Beuven_H4030</v>
      </c>
      <c r="L6935" s="36">
        <f>VLOOKUP(D6935,DATA!A:F,5,FALSE)</f>
        <v>1.0986712608830001E-2</v>
      </c>
      <c r="M6935" s="37">
        <f>VLOOKUP(D6935,DATA!A:F,6,FALSE)</f>
        <v>982</v>
      </c>
      <c r="N6935" s="36">
        <f t="shared" si="565"/>
        <v>34.796405814113754</v>
      </c>
      <c r="O6935" s="36">
        <f t="shared" si="566"/>
        <v>34.798316085514671</v>
      </c>
      <c r="P6935" s="36">
        <f t="shared" si="567"/>
        <v>1.9102714009164856E-3</v>
      </c>
      <c r="Q6935" s="36">
        <f t="shared" si="568"/>
        <v>4.3196640721131115E-3</v>
      </c>
    </row>
    <row r="6936" spans="1:17" x14ac:dyDescent="0.3">
      <c r="A6936" s="29">
        <v>2314281</v>
      </c>
      <c r="B6936" s="1">
        <v>137</v>
      </c>
      <c r="C6936" s="1" t="s">
        <v>30</v>
      </c>
      <c r="D6936" s="1" t="s">
        <v>53</v>
      </c>
      <c r="E6936" s="1" t="s">
        <v>54</v>
      </c>
      <c r="F6936" s="47">
        <v>714</v>
      </c>
      <c r="G6936" s="34">
        <v>923.65</v>
      </c>
      <c r="H6936" s="1" t="s">
        <v>218</v>
      </c>
      <c r="I6936" s="34">
        <v>7.5620000000000001E-3</v>
      </c>
      <c r="J6936" s="34">
        <v>5947.3940401749996</v>
      </c>
      <c r="K6936" s="35" t="str">
        <f t="shared" si="564"/>
        <v>Strabrechtse Heide &amp; Beuven_H4030</v>
      </c>
      <c r="L6936" s="36">
        <f>VLOOKUP(D6936,DATA!A:F,5,FALSE)</f>
        <v>1.0986712608830001E-2</v>
      </c>
      <c r="M6936" s="37">
        <f>VLOOKUP(D6936,DATA!A:F,6,FALSE)</f>
        <v>982</v>
      </c>
      <c r="N6936" s="36">
        <f t="shared" si="565"/>
        <v>34.500364676625232</v>
      </c>
      <c r="O6936" s="36">
        <f t="shared" si="566"/>
        <v>34.502242144858279</v>
      </c>
      <c r="P6936" s="36">
        <f t="shared" si="567"/>
        <v>1.8774682330473524E-3</v>
      </c>
      <c r="Q6936" s="36">
        <f t="shared" si="568"/>
        <v>0.1116604337984371</v>
      </c>
    </row>
    <row r="6937" spans="1:17" x14ac:dyDescent="0.3">
      <c r="A6937" s="29">
        <v>2314282</v>
      </c>
      <c r="B6937" s="1">
        <v>137</v>
      </c>
      <c r="C6937" s="1" t="s">
        <v>30</v>
      </c>
      <c r="D6937" s="1" t="s">
        <v>53</v>
      </c>
      <c r="E6937" s="1" t="s">
        <v>54</v>
      </c>
      <c r="F6937" s="47">
        <v>714</v>
      </c>
      <c r="G6937" s="34">
        <v>930.55</v>
      </c>
      <c r="H6937" s="1" t="s">
        <v>218</v>
      </c>
      <c r="I6937" s="34">
        <v>7.5421999999999998E-3</v>
      </c>
      <c r="J6937" s="34">
        <v>10000</v>
      </c>
      <c r="K6937" s="35" t="str">
        <f t="shared" si="564"/>
        <v>Strabrechtse Heide &amp; Beuven_H4030</v>
      </c>
      <c r="L6937" s="36">
        <f>VLOOKUP(D6937,DATA!A:F,5,FALSE)</f>
        <v>1.0986712608830001E-2</v>
      </c>
      <c r="M6937" s="37">
        <f>VLOOKUP(D6937,DATA!A:F,6,FALSE)</f>
        <v>982</v>
      </c>
      <c r="N6937" s="36">
        <f t="shared" si="565"/>
        <v>36.232980260433649</v>
      </c>
      <c r="O6937" s="36">
        <f t="shared" si="566"/>
        <v>36.234894829071294</v>
      </c>
      <c r="P6937" s="36">
        <f t="shared" si="567"/>
        <v>1.9145686376447202E-3</v>
      </c>
      <c r="Q6937" s="36">
        <f t="shared" si="568"/>
        <v>0.19145686376447202</v>
      </c>
    </row>
    <row r="6938" spans="1:17" x14ac:dyDescent="0.3">
      <c r="A6938" s="29">
        <v>2314283</v>
      </c>
      <c r="B6938" s="1">
        <v>137</v>
      </c>
      <c r="C6938" s="1" t="s">
        <v>30</v>
      </c>
      <c r="D6938" s="1" t="s">
        <v>57</v>
      </c>
      <c r="E6938" s="1" t="s">
        <v>58</v>
      </c>
      <c r="F6938" s="47">
        <v>714</v>
      </c>
      <c r="G6938" s="34">
        <v>994.05</v>
      </c>
      <c r="H6938" s="1" t="s">
        <v>218</v>
      </c>
      <c r="I6938" s="34">
        <v>7.7178999999999998E-3</v>
      </c>
      <c r="J6938" s="34">
        <v>3483.3157012905799</v>
      </c>
      <c r="K6938" s="35" t="str">
        <f t="shared" si="564"/>
        <v>Strabrechtse Heide &amp; Beuven_H3160</v>
      </c>
      <c r="L6938" s="36">
        <f>VLOOKUP(D6938,DATA!A:F,5,FALSE)</f>
        <v>1.0986712608830001E-2</v>
      </c>
      <c r="M6938" s="37">
        <f>VLOOKUP(D6938,DATA!A:F,6,FALSE)</f>
        <v>982</v>
      </c>
      <c r="N6938" s="36">
        <f t="shared" si="565"/>
        <v>53.304921447103119</v>
      </c>
      <c r="O6938" s="36">
        <f t="shared" si="566"/>
        <v>53.307032038250561</v>
      </c>
      <c r="P6938" s="36">
        <f t="shared" si="567"/>
        <v>2.1105911474421646E-3</v>
      </c>
      <c r="Q6938" s="36">
        <f t="shared" si="568"/>
        <v>7.3518552828901934E-2</v>
      </c>
    </row>
    <row r="6939" spans="1:17" x14ac:dyDescent="0.3">
      <c r="A6939" s="29">
        <v>2314284</v>
      </c>
      <c r="B6939" s="1">
        <v>137</v>
      </c>
      <c r="C6939" s="1" t="s">
        <v>30</v>
      </c>
      <c r="D6939" s="1" t="s">
        <v>57</v>
      </c>
      <c r="E6939" s="1" t="s">
        <v>58</v>
      </c>
      <c r="F6939" s="47">
        <v>714</v>
      </c>
      <c r="G6939" s="34">
        <v>1004.75</v>
      </c>
      <c r="H6939" s="1" t="s">
        <v>218</v>
      </c>
      <c r="I6939" s="34">
        <v>7.7425000000000003E-3</v>
      </c>
      <c r="J6939" s="34">
        <v>4081.0920000000001</v>
      </c>
      <c r="K6939" s="35" t="str">
        <f t="shared" si="564"/>
        <v>Strabrechtse Heide &amp; Beuven_H3160</v>
      </c>
      <c r="L6939" s="36">
        <f>VLOOKUP(D6939,DATA!A:F,5,FALSE)</f>
        <v>1.0986712608830001E-2</v>
      </c>
      <c r="M6939" s="37">
        <f>VLOOKUP(D6939,DATA!A:F,6,FALSE)</f>
        <v>982</v>
      </c>
      <c r="N6939" s="36">
        <f t="shared" si="565"/>
        <v>56.216363094833859</v>
      </c>
      <c r="O6939" s="36">
        <f t="shared" si="566"/>
        <v>56.218456827653682</v>
      </c>
      <c r="P6939" s="36">
        <f t="shared" si="567"/>
        <v>2.0937328198229466E-3</v>
      </c>
      <c r="Q6939" s="36">
        <f t="shared" si="568"/>
        <v>8.5447162611168692E-2</v>
      </c>
    </row>
    <row r="6940" spans="1:17" x14ac:dyDescent="0.3">
      <c r="A6940" s="29">
        <v>2314284</v>
      </c>
      <c r="B6940" s="1">
        <v>137</v>
      </c>
      <c r="C6940" s="1" t="s">
        <v>30</v>
      </c>
      <c r="D6940" s="1" t="s">
        <v>53</v>
      </c>
      <c r="E6940" s="1" t="s">
        <v>54</v>
      </c>
      <c r="F6940" s="47">
        <v>714</v>
      </c>
      <c r="G6940" s="34">
        <v>1004.75</v>
      </c>
      <c r="H6940" s="1" t="s">
        <v>218</v>
      </c>
      <c r="I6940" s="34">
        <v>7.7425000000000003E-3</v>
      </c>
      <c r="J6940" s="34">
        <v>10.45584</v>
      </c>
      <c r="K6940" s="35" t="str">
        <f t="shared" si="564"/>
        <v>Strabrechtse Heide &amp; Beuven_H4030</v>
      </c>
      <c r="L6940" s="36">
        <f>VLOOKUP(D6940,DATA!A:F,5,FALSE)</f>
        <v>1.0986712608830001E-2</v>
      </c>
      <c r="M6940" s="37">
        <f>VLOOKUP(D6940,DATA!A:F,6,FALSE)</f>
        <v>982</v>
      </c>
      <c r="N6940" s="36">
        <f t="shared" si="565"/>
        <v>56.216363094833859</v>
      </c>
      <c r="O6940" s="36">
        <f t="shared" si="566"/>
        <v>56.218456827653682</v>
      </c>
      <c r="P6940" s="36">
        <f t="shared" si="567"/>
        <v>2.0937328198229466E-3</v>
      </c>
      <c r="Q6940" s="36">
        <f t="shared" si="568"/>
        <v>2.1891735366817559E-4</v>
      </c>
    </row>
    <row r="6941" spans="1:17" x14ac:dyDescent="0.3">
      <c r="A6941" s="29">
        <v>2314285</v>
      </c>
      <c r="B6941" s="1">
        <v>137</v>
      </c>
      <c r="C6941" s="1" t="s">
        <v>30</v>
      </c>
      <c r="D6941" s="1" t="s">
        <v>53</v>
      </c>
      <c r="E6941" s="1" t="s">
        <v>54</v>
      </c>
      <c r="F6941" s="47">
        <v>714</v>
      </c>
      <c r="G6941" s="34">
        <v>1048.71</v>
      </c>
      <c r="H6941" s="1" t="s">
        <v>218</v>
      </c>
      <c r="I6941" s="34">
        <v>7.9941000000000005E-3</v>
      </c>
      <c r="J6941" s="34">
        <v>4139.8870679104502</v>
      </c>
      <c r="K6941" s="35" t="str">
        <f t="shared" si="564"/>
        <v>Strabrechtse Heide &amp; Beuven_H4030</v>
      </c>
      <c r="L6941" s="36">
        <f>VLOOKUP(D6941,DATA!A:F,5,FALSE)</f>
        <v>1.0986712608830001E-2</v>
      </c>
      <c r="M6941" s="37">
        <f>VLOOKUP(D6941,DATA!A:F,6,FALSE)</f>
        <v>982</v>
      </c>
      <c r="N6941" s="36">
        <f t="shared" si="565"/>
        <v>67.544650790227948</v>
      </c>
      <c r="O6941" s="36">
        <f t="shared" si="566"/>
        <v>67.546576132276329</v>
      </c>
      <c r="P6941" s="36">
        <f t="shared" si="567"/>
        <v>1.9253420483806849E-3</v>
      </c>
      <c r="Q6941" s="36">
        <f t="shared" si="568"/>
        <v>7.9706986473954147E-2</v>
      </c>
    </row>
    <row r="6942" spans="1:17" x14ac:dyDescent="0.3">
      <c r="A6942" s="29">
        <v>2314286</v>
      </c>
      <c r="B6942" s="1">
        <v>137</v>
      </c>
      <c r="C6942" s="1" t="s">
        <v>30</v>
      </c>
      <c r="D6942" s="1" t="s">
        <v>53</v>
      </c>
      <c r="E6942" s="1" t="s">
        <v>54</v>
      </c>
      <c r="F6942" s="47">
        <v>714</v>
      </c>
      <c r="G6942" s="34">
        <v>994.05</v>
      </c>
      <c r="H6942" s="1" t="s">
        <v>218</v>
      </c>
      <c r="I6942" s="34">
        <v>7.5583999999999998E-3</v>
      </c>
      <c r="J6942" s="34">
        <v>8623.5349999999999</v>
      </c>
      <c r="K6942" s="35" t="str">
        <f t="shared" si="564"/>
        <v>Strabrechtse Heide &amp; Beuven_H4030</v>
      </c>
      <c r="L6942" s="36">
        <f>VLOOKUP(D6942,DATA!A:F,5,FALSE)</f>
        <v>1.0986712608830001E-2</v>
      </c>
      <c r="M6942" s="37">
        <f>VLOOKUP(D6942,DATA!A:F,6,FALSE)</f>
        <v>982</v>
      </c>
      <c r="N6942" s="36">
        <f t="shared" si="565"/>
        <v>53.304921447103119</v>
      </c>
      <c r="O6942" s="36">
        <f t="shared" si="566"/>
        <v>53.306988420379938</v>
      </c>
      <c r="P6942" s="36">
        <f t="shared" si="567"/>
        <v>2.0669732768183735E-3</v>
      </c>
      <c r="Q6942" s="36">
        <f t="shared" si="568"/>
        <v>0.17824616396707932</v>
      </c>
    </row>
    <row r="6943" spans="1:17" x14ac:dyDescent="0.3">
      <c r="A6943" s="29">
        <v>2314287</v>
      </c>
      <c r="B6943" s="1">
        <v>137</v>
      </c>
      <c r="C6943" s="1" t="s">
        <v>30</v>
      </c>
      <c r="D6943" s="1" t="s">
        <v>53</v>
      </c>
      <c r="E6943" s="1" t="s">
        <v>54</v>
      </c>
      <c r="F6943" s="47">
        <v>714</v>
      </c>
      <c r="G6943" s="34">
        <v>992.37</v>
      </c>
      <c r="H6943" s="1" t="s">
        <v>218</v>
      </c>
      <c r="I6943" s="34">
        <v>7.3670000000000003E-3</v>
      </c>
      <c r="J6943" s="34">
        <v>4643.9823999999999</v>
      </c>
      <c r="K6943" s="35" t="str">
        <f t="shared" si="564"/>
        <v>Strabrechtse Heide &amp; Beuven_H4030</v>
      </c>
      <c r="L6943" s="36">
        <f>VLOOKUP(D6943,DATA!A:F,5,FALSE)</f>
        <v>1.0986712608830001E-2</v>
      </c>
      <c r="M6943" s="37">
        <f>VLOOKUP(D6943,DATA!A:F,6,FALSE)</f>
        <v>982</v>
      </c>
      <c r="N6943" s="36">
        <f t="shared" si="565"/>
        <v>52.845228190949982</v>
      </c>
      <c r="O6943" s="36">
        <f t="shared" si="566"/>
        <v>52.847245111815944</v>
      </c>
      <c r="P6943" s="36">
        <f t="shared" si="567"/>
        <v>2.0169208659623905E-3</v>
      </c>
      <c r="Q6943" s="36">
        <f t="shared" si="568"/>
        <v>9.3665450037221001E-2</v>
      </c>
    </row>
    <row r="6944" spans="1:17" x14ac:dyDescent="0.3">
      <c r="A6944" s="30">
        <v>2314288</v>
      </c>
      <c r="B6944" s="14">
        <v>137</v>
      </c>
      <c r="C6944" s="14" t="s">
        <v>30</v>
      </c>
      <c r="D6944" s="14" t="s">
        <v>55</v>
      </c>
      <c r="E6944" s="14" t="s">
        <v>56</v>
      </c>
      <c r="F6944" s="48">
        <v>500</v>
      </c>
      <c r="G6944" s="38">
        <v>958.96</v>
      </c>
      <c r="H6944" s="14" t="s">
        <v>218</v>
      </c>
      <c r="I6944" s="38">
        <v>6.9442000000000002E-3</v>
      </c>
      <c r="J6944" s="38">
        <v>265.25790000000001</v>
      </c>
      <c r="K6944" s="39" t="str">
        <f t="shared" si="564"/>
        <v>Strabrechtse Heide &amp; Beuven_H3130</v>
      </c>
      <c r="L6944" s="40">
        <f>VLOOKUP(D6944,DATA!A:F,5,FALSE)</f>
        <v>0</v>
      </c>
      <c r="M6944" s="41">
        <f>VLOOKUP(D6944,DATA!A:F,6,FALSE)</f>
        <v>3.5</v>
      </c>
      <c r="N6944" s="40">
        <f t="shared" si="565"/>
        <v>50</v>
      </c>
      <c r="O6944" s="40">
        <f t="shared" si="566"/>
        <v>50</v>
      </c>
      <c r="P6944" s="40">
        <f>J6944/10000*I6944</f>
        <v>1.8420039091800002E-4</v>
      </c>
      <c r="Q6944" s="40">
        <f>IF(AND(H6944&lt;&gt;"below",I6944&gt;=0.005),M6944*P6944,0)</f>
        <v>6.4470136821300004E-4</v>
      </c>
    </row>
    <row r="6945" spans="1:17" x14ac:dyDescent="0.3">
      <c r="A6945" s="29">
        <v>2314288</v>
      </c>
      <c r="B6945" s="1">
        <v>137</v>
      </c>
      <c r="C6945" s="1" t="s">
        <v>30</v>
      </c>
      <c r="D6945" s="1" t="s">
        <v>57</v>
      </c>
      <c r="E6945" s="1" t="s">
        <v>58</v>
      </c>
      <c r="F6945" s="47">
        <v>714</v>
      </c>
      <c r="G6945" s="34">
        <v>958.96</v>
      </c>
      <c r="H6945" s="1" t="s">
        <v>218</v>
      </c>
      <c r="I6945" s="34">
        <v>6.9442000000000002E-3</v>
      </c>
      <c r="J6945" s="34">
        <v>1778.1122</v>
      </c>
      <c r="K6945" s="35" t="str">
        <f t="shared" si="564"/>
        <v>Strabrechtse Heide &amp; Beuven_H3160</v>
      </c>
      <c r="L6945" s="36">
        <f>VLOOKUP(D6945,DATA!A:F,5,FALSE)</f>
        <v>1.0986712608830001E-2</v>
      </c>
      <c r="M6945" s="37">
        <f>VLOOKUP(D6945,DATA!A:F,6,FALSE)</f>
        <v>982</v>
      </c>
      <c r="N6945" s="36">
        <f t="shared" si="565"/>
        <v>43.705230062605168</v>
      </c>
      <c r="O6945" s="36">
        <f t="shared" si="566"/>
        <v>43.70710718905687</v>
      </c>
      <c r="P6945" s="36">
        <f t="shared" si="567"/>
        <v>1.877126451702793E-3</v>
      </c>
      <c r="Q6945" s="36">
        <f t="shared" si="568"/>
        <v>3.3377414447154467E-2</v>
      </c>
    </row>
    <row r="6946" spans="1:17" x14ac:dyDescent="0.3">
      <c r="A6946" s="29">
        <v>2314288</v>
      </c>
      <c r="B6946" s="1">
        <v>137</v>
      </c>
      <c r="C6946" s="1" t="s">
        <v>30</v>
      </c>
      <c r="D6946" s="1" t="s">
        <v>53</v>
      </c>
      <c r="E6946" s="1" t="s">
        <v>54</v>
      </c>
      <c r="F6946" s="47">
        <v>714</v>
      </c>
      <c r="G6946" s="34">
        <v>958.96</v>
      </c>
      <c r="H6946" s="1" t="s">
        <v>218</v>
      </c>
      <c r="I6946" s="34">
        <v>6.9442000000000002E-3</v>
      </c>
      <c r="J6946" s="34">
        <v>2151.5920000000001</v>
      </c>
      <c r="K6946" s="35" t="str">
        <f t="shared" si="564"/>
        <v>Strabrechtse Heide &amp; Beuven_H4030</v>
      </c>
      <c r="L6946" s="36">
        <f>VLOOKUP(D6946,DATA!A:F,5,FALSE)</f>
        <v>1.0986712608830001E-2</v>
      </c>
      <c r="M6946" s="37">
        <f>VLOOKUP(D6946,DATA!A:F,6,FALSE)</f>
        <v>982</v>
      </c>
      <c r="N6946" s="36">
        <f t="shared" si="565"/>
        <v>43.705230062605168</v>
      </c>
      <c r="O6946" s="36">
        <f t="shared" si="566"/>
        <v>43.70710718905687</v>
      </c>
      <c r="P6946" s="36">
        <f t="shared" si="567"/>
        <v>1.877126451702793E-3</v>
      </c>
      <c r="Q6946" s="36">
        <f t="shared" si="568"/>
        <v>4.0388102564721161E-2</v>
      </c>
    </row>
    <row r="6947" spans="1:17" x14ac:dyDescent="0.3">
      <c r="A6947" s="29">
        <v>2314289</v>
      </c>
      <c r="B6947" s="1">
        <v>137</v>
      </c>
      <c r="C6947" s="1" t="s">
        <v>30</v>
      </c>
      <c r="D6947" s="1" t="s">
        <v>53</v>
      </c>
      <c r="E6947" s="1" t="s">
        <v>54</v>
      </c>
      <c r="F6947" s="47">
        <v>714</v>
      </c>
      <c r="G6947" s="34">
        <v>949.39</v>
      </c>
      <c r="H6947" s="1" t="s">
        <v>218</v>
      </c>
      <c r="I6947" s="34">
        <v>7.058E-3</v>
      </c>
      <c r="J6947" s="34">
        <v>3696.5459999999998</v>
      </c>
      <c r="K6947" s="35" t="str">
        <f t="shared" si="564"/>
        <v>Strabrechtse Heide &amp; Beuven_H4030</v>
      </c>
      <c r="L6947" s="36">
        <f>VLOOKUP(D6947,DATA!A:F,5,FALSE)</f>
        <v>1.0986712608830001E-2</v>
      </c>
      <c r="M6947" s="37">
        <f>VLOOKUP(D6947,DATA!A:F,6,FALSE)</f>
        <v>982</v>
      </c>
      <c r="N6947" s="36">
        <f t="shared" si="565"/>
        <v>41.137679263569765</v>
      </c>
      <c r="O6947" s="36">
        <f t="shared" si="566"/>
        <v>41.139556978119053</v>
      </c>
      <c r="P6947" s="36">
        <f t="shared" si="567"/>
        <v>1.8777145492876457E-3</v>
      </c>
      <c r="Q6947" s="36">
        <f t="shared" si="568"/>
        <v>6.9410582063110488E-2</v>
      </c>
    </row>
    <row r="6948" spans="1:17" x14ac:dyDescent="0.3">
      <c r="A6948" s="29">
        <v>2314290</v>
      </c>
      <c r="B6948" s="1">
        <v>137</v>
      </c>
      <c r="C6948" s="1" t="s">
        <v>30</v>
      </c>
      <c r="D6948" s="1" t="s">
        <v>57</v>
      </c>
      <c r="E6948" s="1" t="s">
        <v>58</v>
      </c>
      <c r="F6948" s="47">
        <v>714</v>
      </c>
      <c r="G6948" s="34">
        <v>1318.31</v>
      </c>
      <c r="H6948" s="1" t="s">
        <v>218</v>
      </c>
      <c r="I6948" s="34">
        <v>8.9044999999999992E-3</v>
      </c>
      <c r="J6948" s="34">
        <v>260.78345000000002</v>
      </c>
      <c r="K6948" s="35" t="str">
        <f t="shared" si="564"/>
        <v>Strabrechtse Heide &amp; Beuven_H3160</v>
      </c>
      <c r="L6948" s="36">
        <f>VLOOKUP(D6948,DATA!A:F,5,FALSE)</f>
        <v>1.0986712608830001E-2</v>
      </c>
      <c r="M6948" s="37">
        <f>VLOOKUP(D6948,DATA!A:F,6,FALSE)</f>
        <v>982</v>
      </c>
      <c r="N6948" s="36">
        <f t="shared" si="565"/>
        <v>97.575358520649317</v>
      </c>
      <c r="O6948" s="36">
        <f t="shared" si="566"/>
        <v>97.575589964035828</v>
      </c>
      <c r="P6948" s="36">
        <f t="shared" si="567"/>
        <v>2.3144338651093221E-4</v>
      </c>
      <c r="Q6948" s="36">
        <f t="shared" si="568"/>
        <v>6.0356604814004375E-4</v>
      </c>
    </row>
    <row r="6949" spans="1:17" x14ac:dyDescent="0.3">
      <c r="A6949" s="29">
        <v>2314292</v>
      </c>
      <c r="B6949" s="1">
        <v>137</v>
      </c>
      <c r="C6949" s="1" t="s">
        <v>30</v>
      </c>
      <c r="D6949" s="1" t="s">
        <v>31</v>
      </c>
      <c r="E6949" s="1" t="s">
        <v>32</v>
      </c>
      <c r="F6949" s="47">
        <v>1786</v>
      </c>
      <c r="G6949" s="34">
        <v>1929.33</v>
      </c>
      <c r="H6949" s="1" t="s">
        <v>218</v>
      </c>
      <c r="I6949" s="34">
        <v>1.17883E-2</v>
      </c>
      <c r="J6949" s="34">
        <v>20.662464</v>
      </c>
      <c r="K6949" s="35" t="str">
        <f t="shared" si="564"/>
        <v>Strabrechtse Heide &amp; Beuven_Lg03</v>
      </c>
      <c r="L6949" s="36">
        <f>VLOOKUP(D6949,DATA!A:F,5,FALSE)</f>
        <v>6.9280917156857415E-3</v>
      </c>
      <c r="M6949" s="37">
        <f>VLOOKUP(D6949,DATA!A:F,6,FALSE)</f>
        <v>2211</v>
      </c>
      <c r="N6949" s="36">
        <f t="shared" si="565"/>
        <v>12.439690567858035</v>
      </c>
      <c r="O6949" s="36">
        <f t="shared" si="566"/>
        <v>12.440580168311257</v>
      </c>
      <c r="P6949" s="36">
        <f t="shared" si="567"/>
        <v>8.896004532221724E-4</v>
      </c>
      <c r="Q6949" s="36">
        <f t="shared" si="568"/>
        <v>1.8381337339086823E-4</v>
      </c>
    </row>
    <row r="6950" spans="1:17" x14ac:dyDescent="0.3">
      <c r="A6950" s="29">
        <v>2315799</v>
      </c>
      <c r="B6950" s="1">
        <v>137</v>
      </c>
      <c r="C6950" s="1" t="s">
        <v>30</v>
      </c>
      <c r="D6950" s="1" t="s">
        <v>53</v>
      </c>
      <c r="E6950" s="1" t="s">
        <v>54</v>
      </c>
      <c r="F6950" s="47">
        <v>714</v>
      </c>
      <c r="G6950" s="34">
        <v>1437.16</v>
      </c>
      <c r="H6950" s="1" t="s">
        <v>218</v>
      </c>
      <c r="I6950" s="34">
        <v>1.20728E-2</v>
      </c>
      <c r="J6950" s="34">
        <v>986.53689999999995</v>
      </c>
      <c r="K6950" s="35" t="str">
        <f t="shared" si="564"/>
        <v>Strabrechtse Heide &amp; Beuven_H4030</v>
      </c>
      <c r="L6950" s="36">
        <f>VLOOKUP(D6950,DATA!A:F,5,FALSE)</f>
        <v>1.0986712608830001E-2</v>
      </c>
      <c r="M6950" s="37">
        <f>VLOOKUP(D6950,DATA!A:F,6,FALSE)</f>
        <v>982</v>
      </c>
      <c r="N6950" s="36">
        <f t="shared" si="565"/>
        <v>99.331188156755758</v>
      </c>
      <c r="O6950" s="36">
        <f t="shared" si="566"/>
        <v>99.33127626913712</v>
      </c>
      <c r="P6950" s="36">
        <f t="shared" si="567"/>
        <v>8.8112381362748238E-5</v>
      </c>
      <c r="Q6950" s="36">
        <f t="shared" si="568"/>
        <v>8.6926115561223411E-4</v>
      </c>
    </row>
    <row r="6951" spans="1:17" x14ac:dyDescent="0.3">
      <c r="A6951" s="29">
        <v>2315800</v>
      </c>
      <c r="B6951" s="1">
        <v>137</v>
      </c>
      <c r="C6951" s="1" t="s">
        <v>30</v>
      </c>
      <c r="D6951" s="1" t="s">
        <v>53</v>
      </c>
      <c r="E6951" s="1" t="s">
        <v>54</v>
      </c>
      <c r="F6951" s="47">
        <v>714</v>
      </c>
      <c r="G6951" s="34">
        <v>1016.59</v>
      </c>
      <c r="H6951" s="1" t="s">
        <v>218</v>
      </c>
      <c r="I6951" s="34">
        <v>9.0340000000000004E-3</v>
      </c>
      <c r="J6951" s="34">
        <v>4536.1206000000002</v>
      </c>
      <c r="K6951" s="35" t="str">
        <f t="shared" si="564"/>
        <v>Strabrechtse Heide &amp; Beuven_H4030</v>
      </c>
      <c r="L6951" s="36">
        <f>VLOOKUP(D6951,DATA!A:F,5,FALSE)</f>
        <v>1.0986712608830001E-2</v>
      </c>
      <c r="M6951" s="37">
        <f>VLOOKUP(D6951,DATA!A:F,6,FALSE)</f>
        <v>982</v>
      </c>
      <c r="N6951" s="36">
        <f t="shared" si="565"/>
        <v>59.388043240414838</v>
      </c>
      <c r="O6951" s="36">
        <f t="shared" si="566"/>
        <v>59.390437089317309</v>
      </c>
      <c r="P6951" s="36">
        <f t="shared" si="567"/>
        <v>2.3938489024715182E-3</v>
      </c>
      <c r="Q6951" s="36">
        <f t="shared" si="568"/>
        <v>0.10858787319788445</v>
      </c>
    </row>
    <row r="6952" spans="1:17" x14ac:dyDescent="0.3">
      <c r="A6952" s="29">
        <v>2315801</v>
      </c>
      <c r="B6952" s="1">
        <v>137</v>
      </c>
      <c r="C6952" s="1" t="s">
        <v>30</v>
      </c>
      <c r="D6952" s="1" t="s">
        <v>53</v>
      </c>
      <c r="E6952" s="1" t="s">
        <v>54</v>
      </c>
      <c r="F6952" s="47">
        <v>714</v>
      </c>
      <c r="G6952" s="34">
        <v>920.3</v>
      </c>
      <c r="H6952" s="1" t="s">
        <v>218</v>
      </c>
      <c r="I6952" s="34">
        <v>8.1892000000000006E-3</v>
      </c>
      <c r="J6952" s="34">
        <v>4494.9279999999999</v>
      </c>
      <c r="K6952" s="35" t="str">
        <f t="shared" si="564"/>
        <v>Strabrechtse Heide &amp; Beuven_H4030</v>
      </c>
      <c r="L6952" s="36">
        <f>VLOOKUP(D6952,DATA!A:F,5,FALSE)</f>
        <v>1.0986712608830001E-2</v>
      </c>
      <c r="M6952" s="37">
        <f>VLOOKUP(D6952,DATA!A:F,6,FALSE)</f>
        <v>982</v>
      </c>
      <c r="N6952" s="36">
        <f t="shared" si="565"/>
        <v>33.673459124282537</v>
      </c>
      <c r="O6952" s="36">
        <f t="shared" si="566"/>
        <v>33.675468636733157</v>
      </c>
      <c r="P6952" s="36">
        <f t="shared" si="567"/>
        <v>2.0095124506198658E-3</v>
      </c>
      <c r="Q6952" s="36">
        <f t="shared" si="568"/>
        <v>9.0326137806398532E-2</v>
      </c>
    </row>
    <row r="6953" spans="1:17" x14ac:dyDescent="0.3">
      <c r="A6953" s="29">
        <v>2315802</v>
      </c>
      <c r="B6953" s="1">
        <v>137</v>
      </c>
      <c r="C6953" s="1" t="s">
        <v>30</v>
      </c>
      <c r="D6953" s="1" t="s">
        <v>53</v>
      </c>
      <c r="E6953" s="1" t="s">
        <v>54</v>
      </c>
      <c r="F6953" s="47">
        <v>714</v>
      </c>
      <c r="G6953" s="34">
        <v>923.78</v>
      </c>
      <c r="H6953" s="1" t="s">
        <v>218</v>
      </c>
      <c r="I6953" s="34">
        <v>8.1776000000000001E-3</v>
      </c>
      <c r="J6953" s="34">
        <v>5948.5910000000003</v>
      </c>
      <c r="K6953" s="35" t="str">
        <f t="shared" si="564"/>
        <v>Strabrechtse Heide &amp; Beuven_H4030</v>
      </c>
      <c r="L6953" s="36">
        <f>VLOOKUP(D6953,DATA!A:F,5,FALSE)</f>
        <v>1.0986712608830001E-2</v>
      </c>
      <c r="M6953" s="37">
        <f>VLOOKUP(D6953,DATA!A:F,6,FALSE)</f>
        <v>982</v>
      </c>
      <c r="N6953" s="36">
        <f t="shared" si="565"/>
        <v>34.532647370211876</v>
      </c>
      <c r="O6953" s="36">
        <f t="shared" si="566"/>
        <v>34.534678577827087</v>
      </c>
      <c r="P6953" s="36">
        <f t="shared" si="567"/>
        <v>2.0312076152109171E-3</v>
      </c>
      <c r="Q6953" s="36">
        <f t="shared" si="568"/>
        <v>0.12082823338975125</v>
      </c>
    </row>
    <row r="6954" spans="1:17" x14ac:dyDescent="0.3">
      <c r="A6954" s="29">
        <v>2315803</v>
      </c>
      <c r="B6954" s="1">
        <v>137</v>
      </c>
      <c r="C6954" s="1" t="s">
        <v>30</v>
      </c>
      <c r="D6954" s="1" t="s">
        <v>53</v>
      </c>
      <c r="E6954" s="1" t="s">
        <v>54</v>
      </c>
      <c r="F6954" s="47">
        <v>714</v>
      </c>
      <c r="G6954" s="34">
        <v>986.95</v>
      </c>
      <c r="H6954" s="1" t="s">
        <v>218</v>
      </c>
      <c r="I6954" s="34">
        <v>8.5734999999999995E-3</v>
      </c>
      <c r="J6954" s="34">
        <v>7518.4946</v>
      </c>
      <c r="K6954" s="35" t="str">
        <f t="shared" si="564"/>
        <v>Strabrechtse Heide &amp; Beuven_H4030</v>
      </c>
      <c r="L6954" s="36">
        <f>VLOOKUP(D6954,DATA!A:F,5,FALSE)</f>
        <v>1.0986712608830001E-2</v>
      </c>
      <c r="M6954" s="37">
        <f>VLOOKUP(D6954,DATA!A:F,6,FALSE)</f>
        <v>982</v>
      </c>
      <c r="N6954" s="36">
        <f t="shared" si="565"/>
        <v>51.359270681936316</v>
      </c>
      <c r="O6954" s="36">
        <f t="shared" si="566"/>
        <v>51.361623803080647</v>
      </c>
      <c r="P6954" s="36">
        <f t="shared" si="567"/>
        <v>2.3531211443312827E-3</v>
      </c>
      <c r="Q6954" s="36">
        <f t="shared" si="568"/>
        <v>0.1769192861680057</v>
      </c>
    </row>
    <row r="6955" spans="1:17" x14ac:dyDescent="0.3">
      <c r="A6955" s="29">
        <v>2315804</v>
      </c>
      <c r="B6955" s="1">
        <v>137</v>
      </c>
      <c r="C6955" s="1" t="s">
        <v>30</v>
      </c>
      <c r="D6955" s="1" t="s">
        <v>41</v>
      </c>
      <c r="E6955" s="1" t="s">
        <v>42</v>
      </c>
      <c r="F6955" s="47">
        <v>1071</v>
      </c>
      <c r="G6955" s="34">
        <v>1264.47</v>
      </c>
      <c r="H6955" s="1" t="s">
        <v>218</v>
      </c>
      <c r="I6955" s="34">
        <v>1.01712E-2</v>
      </c>
      <c r="J6955" s="34">
        <v>1784.2065</v>
      </c>
      <c r="K6955" s="35" t="str">
        <f t="shared" si="564"/>
        <v>Strabrechtse Heide &amp; Beuven_H4010A</v>
      </c>
      <c r="L6955" s="36">
        <f>VLOOKUP(D6955,DATA!A:F,5,FALSE)</f>
        <v>1.3726988247862192E-2</v>
      </c>
      <c r="M6955" s="37">
        <f>VLOOKUP(D6955,DATA!A:F,6,FALSE)</f>
        <v>1285.5</v>
      </c>
      <c r="N6955" s="36">
        <f t="shared" si="565"/>
        <v>42.832740749503309</v>
      </c>
      <c r="O6955" s="36">
        <f t="shared" si="566"/>
        <v>42.836159560067834</v>
      </c>
      <c r="P6955" s="36">
        <f t="shared" si="567"/>
        <v>3.4188105645256428E-3</v>
      </c>
      <c r="Q6955" s="36">
        <f t="shared" si="568"/>
        <v>6.0998640314953209E-2</v>
      </c>
    </row>
    <row r="6956" spans="1:17" x14ac:dyDescent="0.3">
      <c r="A6956" s="29">
        <v>2315805</v>
      </c>
      <c r="B6956" s="1">
        <v>137</v>
      </c>
      <c r="C6956" s="1" t="s">
        <v>30</v>
      </c>
      <c r="D6956" s="1" t="s">
        <v>41</v>
      </c>
      <c r="E6956" s="1" t="s">
        <v>42</v>
      </c>
      <c r="F6956" s="47">
        <v>1071</v>
      </c>
      <c r="G6956" s="34">
        <v>1118.21</v>
      </c>
      <c r="H6956" s="1" t="s">
        <v>218</v>
      </c>
      <c r="I6956" s="34">
        <v>9.2762999999999995E-3</v>
      </c>
      <c r="J6956" s="34">
        <v>374.94644</v>
      </c>
      <c r="K6956" s="35" t="str">
        <f t="shared" si="564"/>
        <v>Strabrechtse Heide &amp; Beuven_H4010A</v>
      </c>
      <c r="L6956" s="36">
        <f>VLOOKUP(D6956,DATA!A:F,5,FALSE)</f>
        <v>1.3726988247862192E-2</v>
      </c>
      <c r="M6956" s="37">
        <f>VLOOKUP(D6956,DATA!A:F,6,FALSE)</f>
        <v>1285.5</v>
      </c>
      <c r="N6956" s="36">
        <f t="shared" si="565"/>
        <v>9.1422558711464319</v>
      </c>
      <c r="O6956" s="36">
        <f t="shared" si="566"/>
        <v>9.1433136331535572</v>
      </c>
      <c r="P6956" s="36">
        <f t="shared" si="567"/>
        <v>1.0577620071252625E-3</v>
      </c>
      <c r="Q6956" s="36">
        <f t="shared" si="568"/>
        <v>3.9660409893887173E-3</v>
      </c>
    </row>
    <row r="6957" spans="1:17" x14ac:dyDescent="0.3">
      <c r="A6957" s="29">
        <v>2315805</v>
      </c>
      <c r="B6957" s="1">
        <v>137</v>
      </c>
      <c r="C6957" s="1" t="s">
        <v>30</v>
      </c>
      <c r="D6957" s="1" t="s">
        <v>53</v>
      </c>
      <c r="E6957" s="1" t="s">
        <v>54</v>
      </c>
      <c r="F6957" s="47">
        <v>714</v>
      </c>
      <c r="G6957" s="34">
        <v>1118.21</v>
      </c>
      <c r="H6957" s="1" t="s">
        <v>218</v>
      </c>
      <c r="I6957" s="34">
        <v>9.2762999999999995E-3</v>
      </c>
      <c r="J6957" s="34">
        <v>5265.1819999999998</v>
      </c>
      <c r="K6957" s="35" t="str">
        <f t="shared" si="564"/>
        <v>Strabrechtse Heide &amp; Beuven_H4030</v>
      </c>
      <c r="L6957" s="36">
        <f>VLOOKUP(D6957,DATA!A:F,5,FALSE)</f>
        <v>1.0986712608830001E-2</v>
      </c>
      <c r="M6957" s="37">
        <f>VLOOKUP(D6957,DATA!A:F,6,FALSE)</f>
        <v>982</v>
      </c>
      <c r="N6957" s="36">
        <f t="shared" si="565"/>
        <v>81.705190187963694</v>
      </c>
      <c r="O6957" s="36">
        <f t="shared" si="566"/>
        <v>81.706713560286005</v>
      </c>
      <c r="P6957" s="36">
        <f t="shared" si="567"/>
        <v>1.5233723223104789E-3</v>
      </c>
      <c r="Q6957" s="36">
        <f t="shared" si="568"/>
        <v>8.0208325307273315E-2</v>
      </c>
    </row>
    <row r="6958" spans="1:17" x14ac:dyDescent="0.3">
      <c r="A6958" s="29">
        <v>2315806</v>
      </c>
      <c r="B6958" s="1">
        <v>137</v>
      </c>
      <c r="C6958" s="1" t="s">
        <v>30</v>
      </c>
      <c r="D6958" s="1" t="s">
        <v>53</v>
      </c>
      <c r="E6958" s="1" t="s">
        <v>54</v>
      </c>
      <c r="F6958" s="47">
        <v>714</v>
      </c>
      <c r="G6958" s="34">
        <v>923.08</v>
      </c>
      <c r="H6958" s="1" t="s">
        <v>218</v>
      </c>
      <c r="I6958" s="34">
        <v>7.8840999999999998E-3</v>
      </c>
      <c r="J6958" s="34">
        <v>5306.8173999999999</v>
      </c>
      <c r="K6958" s="35" t="str">
        <f t="shared" si="564"/>
        <v>Strabrechtse Heide &amp; Beuven_H4030</v>
      </c>
      <c r="L6958" s="36">
        <f>VLOOKUP(D6958,DATA!A:F,5,FALSE)</f>
        <v>1.0986712608830001E-2</v>
      </c>
      <c r="M6958" s="37">
        <f>VLOOKUP(D6958,DATA!A:F,6,FALSE)</f>
        <v>982</v>
      </c>
      <c r="N6958" s="36">
        <f t="shared" si="565"/>
        <v>34.358986484151302</v>
      </c>
      <c r="O6958" s="36">
        <f t="shared" si="566"/>
        <v>34.360940110009068</v>
      </c>
      <c r="P6958" s="36">
        <f t="shared" si="567"/>
        <v>1.9536258577659282E-3</v>
      </c>
      <c r="Q6958" s="36">
        <f t="shared" si="568"/>
        <v>0.10367535695082152</v>
      </c>
    </row>
    <row r="6959" spans="1:17" x14ac:dyDescent="0.3">
      <c r="A6959" s="29">
        <v>2315807</v>
      </c>
      <c r="B6959" s="1">
        <v>137</v>
      </c>
      <c r="C6959" s="1" t="s">
        <v>30</v>
      </c>
      <c r="D6959" s="1" t="s">
        <v>53</v>
      </c>
      <c r="E6959" s="1" t="s">
        <v>54</v>
      </c>
      <c r="F6959" s="47">
        <v>714</v>
      </c>
      <c r="G6959" s="34">
        <v>926.8</v>
      </c>
      <c r="H6959" s="1" t="s">
        <v>218</v>
      </c>
      <c r="I6959" s="34">
        <v>7.8352999999999999E-3</v>
      </c>
      <c r="J6959" s="34">
        <v>9829.3109999999997</v>
      </c>
      <c r="K6959" s="35" t="str">
        <f t="shared" si="564"/>
        <v>Strabrechtse Heide &amp; Beuven_H4030</v>
      </c>
      <c r="L6959" s="36">
        <f>VLOOKUP(D6959,DATA!A:F,5,FALSE)</f>
        <v>1.0986712608830001E-2</v>
      </c>
      <c r="M6959" s="37">
        <f>VLOOKUP(D6959,DATA!A:F,6,FALSE)</f>
        <v>982</v>
      </c>
      <c r="N6959" s="36">
        <f t="shared" si="565"/>
        <v>35.286564955351679</v>
      </c>
      <c r="O6959" s="36">
        <f t="shared" si="566"/>
        <v>35.288530725477131</v>
      </c>
      <c r="P6959" s="36">
        <f t="shared" si="567"/>
        <v>1.9657701254516269E-3</v>
      </c>
      <c r="Q6959" s="36">
        <f t="shared" si="568"/>
        <v>0.19322165917573056</v>
      </c>
    </row>
    <row r="6960" spans="1:17" x14ac:dyDescent="0.3">
      <c r="A6960" s="30">
        <v>2315808</v>
      </c>
      <c r="B6960" s="14">
        <v>137</v>
      </c>
      <c r="C6960" s="14" t="s">
        <v>30</v>
      </c>
      <c r="D6960" s="14" t="s">
        <v>55</v>
      </c>
      <c r="E6960" s="14" t="s">
        <v>56</v>
      </c>
      <c r="F6960" s="48">
        <v>500</v>
      </c>
      <c r="G6960" s="38">
        <v>915.17</v>
      </c>
      <c r="H6960" s="14" t="s">
        <v>218</v>
      </c>
      <c r="I6960" s="38">
        <v>7.5636000000000002E-3</v>
      </c>
      <c r="J6960" s="38">
        <v>126.06488402235</v>
      </c>
      <c r="K6960" s="39" t="str">
        <f t="shared" si="564"/>
        <v>Strabrechtse Heide &amp; Beuven_H3130</v>
      </c>
      <c r="L6960" s="40">
        <f>VLOOKUP(D6960,DATA!A:F,5,FALSE)</f>
        <v>0</v>
      </c>
      <c r="M6960" s="41">
        <f>VLOOKUP(D6960,DATA!A:F,6,FALSE)</f>
        <v>3.5</v>
      </c>
      <c r="N6960" s="40">
        <f t="shared" si="565"/>
        <v>50</v>
      </c>
      <c r="O6960" s="40">
        <f t="shared" si="566"/>
        <v>50</v>
      </c>
      <c r="P6960" s="40">
        <f>J6960/10000*I6960</f>
        <v>9.5350435679144644E-5</v>
      </c>
      <c r="Q6960" s="40">
        <f>IF(AND(H6960&lt;&gt;"below",I6960&gt;=0.005),M6960*P6960,0)</f>
        <v>3.3372652487700623E-4</v>
      </c>
    </row>
    <row r="6961" spans="1:17" x14ac:dyDescent="0.3">
      <c r="A6961" s="29">
        <v>2315808</v>
      </c>
      <c r="B6961" s="1">
        <v>137</v>
      </c>
      <c r="C6961" s="1" t="s">
        <v>30</v>
      </c>
      <c r="D6961" s="1" t="s">
        <v>57</v>
      </c>
      <c r="E6961" s="1" t="s">
        <v>58</v>
      </c>
      <c r="F6961" s="47">
        <v>714</v>
      </c>
      <c r="G6961" s="34">
        <v>915.17</v>
      </c>
      <c r="H6961" s="1" t="s">
        <v>218</v>
      </c>
      <c r="I6961" s="34">
        <v>7.5636000000000002E-3</v>
      </c>
      <c r="J6961" s="34">
        <v>740.94993011591998</v>
      </c>
      <c r="K6961" s="35" t="str">
        <f t="shared" si="564"/>
        <v>Strabrechtse Heide &amp; Beuven_H3160</v>
      </c>
      <c r="L6961" s="36">
        <f>VLOOKUP(D6961,DATA!A:F,5,FALSE)</f>
        <v>1.0986712608830001E-2</v>
      </c>
      <c r="M6961" s="37">
        <f>VLOOKUP(D6961,DATA!A:F,6,FALSE)</f>
        <v>982</v>
      </c>
      <c r="N6961" s="36">
        <f t="shared" si="565"/>
        <v>32.426454006785619</v>
      </c>
      <c r="O6961" s="36">
        <f t="shared" si="566"/>
        <v>32.428274876313722</v>
      </c>
      <c r="P6961" s="36">
        <f t="shared" si="567"/>
        <v>1.8208695281032306E-3</v>
      </c>
      <c r="Q6961" s="36">
        <f t="shared" si="568"/>
        <v>1.3491731495982968E-2</v>
      </c>
    </row>
    <row r="6962" spans="1:17" x14ac:dyDescent="0.3">
      <c r="A6962" s="29">
        <v>2315808</v>
      </c>
      <c r="B6962" s="1">
        <v>137</v>
      </c>
      <c r="C6962" s="1" t="s">
        <v>30</v>
      </c>
      <c r="D6962" s="1" t="s">
        <v>53</v>
      </c>
      <c r="E6962" s="1" t="s">
        <v>54</v>
      </c>
      <c r="F6962" s="47">
        <v>714</v>
      </c>
      <c r="G6962" s="34">
        <v>915.17</v>
      </c>
      <c r="H6962" s="1" t="s">
        <v>218</v>
      </c>
      <c r="I6962" s="34">
        <v>7.5636000000000002E-3</v>
      </c>
      <c r="J6962" s="34">
        <v>6089.5110000000004</v>
      </c>
      <c r="K6962" s="35" t="str">
        <f t="shared" si="564"/>
        <v>Strabrechtse Heide &amp; Beuven_H4030</v>
      </c>
      <c r="L6962" s="36">
        <f>VLOOKUP(D6962,DATA!A:F,5,FALSE)</f>
        <v>1.0986712608830001E-2</v>
      </c>
      <c r="M6962" s="37">
        <f>VLOOKUP(D6962,DATA!A:F,6,FALSE)</f>
        <v>982</v>
      </c>
      <c r="N6962" s="36">
        <f t="shared" si="565"/>
        <v>32.426454006785619</v>
      </c>
      <c r="O6962" s="36">
        <f t="shared" si="566"/>
        <v>32.428274876313722</v>
      </c>
      <c r="P6962" s="36">
        <f t="shared" si="567"/>
        <v>1.8208695281032306E-3</v>
      </c>
      <c r="Q6962" s="36">
        <f t="shared" si="568"/>
        <v>0.11088205020949432</v>
      </c>
    </row>
    <row r="6963" spans="1:17" x14ac:dyDescent="0.3">
      <c r="A6963" s="29">
        <v>2315809</v>
      </c>
      <c r="B6963" s="1">
        <v>137</v>
      </c>
      <c r="C6963" s="1" t="s">
        <v>30</v>
      </c>
      <c r="D6963" s="1" t="s">
        <v>53</v>
      </c>
      <c r="E6963" s="1" t="s">
        <v>54</v>
      </c>
      <c r="F6963" s="47">
        <v>714</v>
      </c>
      <c r="G6963" s="34">
        <v>917.35</v>
      </c>
      <c r="H6963" s="1" t="s">
        <v>218</v>
      </c>
      <c r="I6963" s="34">
        <v>7.5244999999999999E-3</v>
      </c>
      <c r="J6963" s="34">
        <v>79.078950181430997</v>
      </c>
      <c r="K6963" s="35" t="str">
        <f t="shared" si="564"/>
        <v>Strabrechtse Heide &amp; Beuven_H4030</v>
      </c>
      <c r="L6963" s="36">
        <f>VLOOKUP(D6963,DATA!A:F,5,FALSE)</f>
        <v>1.0986712608830001E-2</v>
      </c>
      <c r="M6963" s="37">
        <f>VLOOKUP(D6963,DATA!A:F,6,FALSE)</f>
        <v>982</v>
      </c>
      <c r="N6963" s="36">
        <f t="shared" si="565"/>
        <v>32.95345496101595</v>
      </c>
      <c r="O6963" s="36">
        <f t="shared" si="566"/>
        <v>32.955281499758669</v>
      </c>
      <c r="P6963" s="36">
        <f t="shared" si="567"/>
        <v>1.8265387427192081E-3</v>
      </c>
      <c r="Q6963" s="36">
        <f t="shared" si="568"/>
        <v>1.4444076623994586E-3</v>
      </c>
    </row>
    <row r="6964" spans="1:17" x14ac:dyDescent="0.3">
      <c r="A6964" s="30">
        <v>2315810</v>
      </c>
      <c r="B6964" s="14">
        <v>137</v>
      </c>
      <c r="C6964" s="14" t="s">
        <v>30</v>
      </c>
      <c r="D6964" s="14" t="s">
        <v>55</v>
      </c>
      <c r="E6964" s="14" t="s">
        <v>56</v>
      </c>
      <c r="F6964" s="48">
        <v>500</v>
      </c>
      <c r="G6964" s="38">
        <v>924.37</v>
      </c>
      <c r="H6964" s="14" t="s">
        <v>218</v>
      </c>
      <c r="I6964" s="38">
        <v>7.6331999999999997E-3</v>
      </c>
      <c r="J6964" s="38">
        <v>1875.6248000000001</v>
      </c>
      <c r="K6964" s="39" t="str">
        <f t="shared" si="564"/>
        <v>Strabrechtse Heide &amp; Beuven_H3130</v>
      </c>
      <c r="L6964" s="40">
        <f>VLOOKUP(D6964,DATA!A:F,5,FALSE)</f>
        <v>0</v>
      </c>
      <c r="M6964" s="41">
        <f>VLOOKUP(D6964,DATA!A:F,6,FALSE)</f>
        <v>3.5</v>
      </c>
      <c r="N6964" s="40">
        <f t="shared" si="565"/>
        <v>50</v>
      </c>
      <c r="O6964" s="40">
        <f t="shared" si="566"/>
        <v>50</v>
      </c>
      <c r="P6964" s="40">
        <f>J6964/10000*I6964</f>
        <v>1.431701922336E-3</v>
      </c>
      <c r="Q6964" s="40">
        <f>IF(AND(H6964&lt;&gt;"below",I6964&gt;=0.005),M6964*P6964,0)</f>
        <v>5.010956728176E-3</v>
      </c>
    </row>
    <row r="6965" spans="1:17" x14ac:dyDescent="0.3">
      <c r="A6965" s="29">
        <v>2315810</v>
      </c>
      <c r="B6965" s="1">
        <v>137</v>
      </c>
      <c r="C6965" s="1" t="s">
        <v>30</v>
      </c>
      <c r="D6965" s="1" t="s">
        <v>53</v>
      </c>
      <c r="E6965" s="1" t="s">
        <v>54</v>
      </c>
      <c r="F6965" s="47">
        <v>714</v>
      </c>
      <c r="G6965" s="34">
        <v>924.37</v>
      </c>
      <c r="H6965" s="1" t="s">
        <v>218</v>
      </c>
      <c r="I6965" s="34">
        <v>7.6331999999999997E-3</v>
      </c>
      <c r="J6965" s="34">
        <v>1750.5293999999999</v>
      </c>
      <c r="K6965" s="35" t="str">
        <f t="shared" si="564"/>
        <v>Strabrechtse Heide &amp; Beuven_H4030</v>
      </c>
      <c r="L6965" s="36">
        <f>VLOOKUP(D6965,DATA!A:F,5,FALSE)</f>
        <v>1.0986712608830001E-2</v>
      </c>
      <c r="M6965" s="37">
        <f>VLOOKUP(D6965,DATA!A:F,6,FALSE)</f>
        <v>982</v>
      </c>
      <c r="N6965" s="36">
        <f t="shared" si="565"/>
        <v>34.679340088750067</v>
      </c>
      <c r="O6965" s="36">
        <f t="shared" si="566"/>
        <v>34.681239860276001</v>
      </c>
      <c r="P6965" s="36">
        <f t="shared" si="567"/>
        <v>1.8997715259345682E-3</v>
      </c>
      <c r="Q6965" s="36">
        <f t="shared" si="568"/>
        <v>3.3256059094313242E-2</v>
      </c>
    </row>
    <row r="6966" spans="1:17" x14ac:dyDescent="0.3">
      <c r="A6966" s="29">
        <v>2315811</v>
      </c>
      <c r="B6966" s="1">
        <v>137</v>
      </c>
      <c r="C6966" s="1" t="s">
        <v>30</v>
      </c>
      <c r="D6966" s="1" t="s">
        <v>53</v>
      </c>
      <c r="E6966" s="1" t="s">
        <v>54</v>
      </c>
      <c r="F6966" s="47">
        <v>714</v>
      </c>
      <c r="G6966" s="34">
        <v>927.34</v>
      </c>
      <c r="H6966" s="1" t="s">
        <v>218</v>
      </c>
      <c r="I6966" s="34">
        <v>7.5884999999999998E-3</v>
      </c>
      <c r="J6966" s="34">
        <v>9883.8639999999996</v>
      </c>
      <c r="K6966" s="35" t="str">
        <f t="shared" si="564"/>
        <v>Strabrechtse Heide &amp; Beuven_H4030</v>
      </c>
      <c r="L6966" s="36">
        <f>VLOOKUP(D6966,DATA!A:F,5,FALSE)</f>
        <v>1.0986712608830001E-2</v>
      </c>
      <c r="M6966" s="37">
        <f>VLOOKUP(D6966,DATA!A:F,6,FALSE)</f>
        <v>982</v>
      </c>
      <c r="N6966" s="36">
        <f t="shared" si="565"/>
        <v>35.4221598557384</v>
      </c>
      <c r="O6966" s="36">
        <f t="shared" si="566"/>
        <v>35.424067017520436</v>
      </c>
      <c r="P6966" s="36">
        <f t="shared" si="567"/>
        <v>1.9071617820358711E-3</v>
      </c>
      <c r="Q6966" s="36">
        <f t="shared" si="568"/>
        <v>0.18850127679640191</v>
      </c>
    </row>
    <row r="6967" spans="1:17" x14ac:dyDescent="0.3">
      <c r="A6967" s="29">
        <v>2315812</v>
      </c>
      <c r="B6967" s="1">
        <v>137</v>
      </c>
      <c r="C6967" s="1" t="s">
        <v>30</v>
      </c>
      <c r="D6967" s="1" t="s">
        <v>57</v>
      </c>
      <c r="E6967" s="1" t="s">
        <v>58</v>
      </c>
      <c r="F6967" s="47">
        <v>714</v>
      </c>
      <c r="G6967" s="34">
        <v>928.69</v>
      </c>
      <c r="H6967" s="1" t="s">
        <v>218</v>
      </c>
      <c r="I6967" s="34">
        <v>7.4035999999999998E-3</v>
      </c>
      <c r="J6967" s="34">
        <v>1388.4275</v>
      </c>
      <c r="K6967" s="35" t="str">
        <f t="shared" si="564"/>
        <v>Strabrechtse Heide &amp; Beuven_H3160</v>
      </c>
      <c r="L6967" s="36">
        <f>VLOOKUP(D6967,DATA!A:F,5,FALSE)</f>
        <v>1.0986712608830001E-2</v>
      </c>
      <c r="M6967" s="37">
        <f>VLOOKUP(D6967,DATA!A:F,6,FALSE)</f>
        <v>982</v>
      </c>
      <c r="N6967" s="36">
        <f t="shared" si="565"/>
        <v>35.762170218789024</v>
      </c>
      <c r="O6967" s="36">
        <f t="shared" si="566"/>
        <v>35.764038879552722</v>
      </c>
      <c r="P6967" s="36">
        <f t="shared" si="567"/>
        <v>1.8686607636979602E-3</v>
      </c>
      <c r="Q6967" s="36">
        <f t="shared" si="568"/>
        <v>2.5944999924892499E-2</v>
      </c>
    </row>
    <row r="6968" spans="1:17" x14ac:dyDescent="0.3">
      <c r="A6968" s="29">
        <v>2315812</v>
      </c>
      <c r="B6968" s="1">
        <v>137</v>
      </c>
      <c r="C6968" s="1" t="s">
        <v>30</v>
      </c>
      <c r="D6968" s="1" t="s">
        <v>53</v>
      </c>
      <c r="E6968" s="1" t="s">
        <v>54</v>
      </c>
      <c r="F6968" s="47">
        <v>714</v>
      </c>
      <c r="G6968" s="34">
        <v>928.69</v>
      </c>
      <c r="H6968" s="1" t="s">
        <v>218</v>
      </c>
      <c r="I6968" s="34">
        <v>7.4035999999999998E-3</v>
      </c>
      <c r="J6968" s="34">
        <v>1105.1201000000001</v>
      </c>
      <c r="K6968" s="35" t="str">
        <f t="shared" si="564"/>
        <v>Strabrechtse Heide &amp; Beuven_H4030</v>
      </c>
      <c r="L6968" s="36">
        <f>VLOOKUP(D6968,DATA!A:F,5,FALSE)</f>
        <v>1.0986712608830001E-2</v>
      </c>
      <c r="M6968" s="37">
        <f>VLOOKUP(D6968,DATA!A:F,6,FALSE)</f>
        <v>982</v>
      </c>
      <c r="N6968" s="36">
        <f t="shared" si="565"/>
        <v>35.762170218789024</v>
      </c>
      <c r="O6968" s="36">
        <f t="shared" si="566"/>
        <v>35.764038879552722</v>
      </c>
      <c r="P6968" s="36">
        <f t="shared" si="567"/>
        <v>1.8686607636979602E-3</v>
      </c>
      <c r="Q6968" s="36">
        <f t="shared" si="568"/>
        <v>2.0650945700439665E-2</v>
      </c>
    </row>
    <row r="6969" spans="1:17" x14ac:dyDescent="0.3">
      <c r="A6969" s="29">
        <v>2315813</v>
      </c>
      <c r="B6969" s="1">
        <v>137</v>
      </c>
      <c r="C6969" s="1" t="s">
        <v>30</v>
      </c>
      <c r="D6969" s="1" t="s">
        <v>57</v>
      </c>
      <c r="E6969" s="1" t="s">
        <v>58</v>
      </c>
      <c r="F6969" s="47">
        <v>714</v>
      </c>
      <c r="G6969" s="34">
        <v>948.76</v>
      </c>
      <c r="H6969" s="1" t="s">
        <v>218</v>
      </c>
      <c r="I6969" s="34">
        <v>7.4405000000000001E-3</v>
      </c>
      <c r="J6969" s="34">
        <v>2896.3895000000002</v>
      </c>
      <c r="K6969" s="35" t="str">
        <f t="shared" si="564"/>
        <v>Strabrechtse Heide &amp; Beuven_H3160</v>
      </c>
      <c r="L6969" s="36">
        <f>VLOOKUP(D6969,DATA!A:F,5,FALSE)</f>
        <v>1.0986712608830001E-2</v>
      </c>
      <c r="M6969" s="37">
        <f>VLOOKUP(D6969,DATA!A:F,6,FALSE)</f>
        <v>982</v>
      </c>
      <c r="N6969" s="36">
        <f t="shared" si="565"/>
        <v>40.970178254492104</v>
      </c>
      <c r="O6969" s="36">
        <f t="shared" si="566"/>
        <v>40.972155280653318</v>
      </c>
      <c r="P6969" s="36">
        <f t="shared" si="567"/>
        <v>1.9770261612137574E-3</v>
      </c>
      <c r="Q6969" s="36">
        <f t="shared" si="568"/>
        <v>5.7262378145648343E-2</v>
      </c>
    </row>
    <row r="6970" spans="1:17" x14ac:dyDescent="0.3">
      <c r="A6970" s="29">
        <v>2315814</v>
      </c>
      <c r="B6970" s="1">
        <v>137</v>
      </c>
      <c r="C6970" s="1" t="s">
        <v>30</v>
      </c>
      <c r="D6970" s="1" t="s">
        <v>41</v>
      </c>
      <c r="E6970" s="1" t="s">
        <v>42</v>
      </c>
      <c r="F6970" s="47">
        <v>1071</v>
      </c>
      <c r="G6970" s="34">
        <v>1102.5</v>
      </c>
      <c r="H6970" s="1" t="s">
        <v>218</v>
      </c>
      <c r="I6970" s="34">
        <v>8.5140000000000007E-3</v>
      </c>
      <c r="J6970" s="34">
        <v>3062.6195277431002</v>
      </c>
      <c r="K6970" s="35" t="str">
        <f t="shared" si="564"/>
        <v>Strabrechtse Heide &amp; Beuven_H4010A</v>
      </c>
      <c r="L6970" s="36">
        <f>VLOOKUP(D6970,DATA!A:F,5,FALSE)</f>
        <v>1.3726988247862192E-2</v>
      </c>
      <c r="M6970" s="37">
        <f>VLOOKUP(D6970,DATA!A:F,6,FALSE)</f>
        <v>1285.5</v>
      </c>
      <c r="N6970" s="36">
        <f t="shared" si="565"/>
        <v>7.5018509587570206</v>
      </c>
      <c r="O6970" s="36">
        <f t="shared" si="566"/>
        <v>7.5026619794818652</v>
      </c>
      <c r="P6970" s="36">
        <f t="shared" si="567"/>
        <v>8.110207248446244E-4</v>
      </c>
      <c r="Q6970" s="36">
        <f t="shared" si="568"/>
        <v>2.48384790931351E-2</v>
      </c>
    </row>
    <row r="6971" spans="1:17" x14ac:dyDescent="0.3">
      <c r="A6971" s="29">
        <v>2315814</v>
      </c>
      <c r="B6971" s="1">
        <v>137</v>
      </c>
      <c r="C6971" s="1" t="s">
        <v>30</v>
      </c>
      <c r="D6971" s="1" t="s">
        <v>53</v>
      </c>
      <c r="E6971" s="1" t="s">
        <v>54</v>
      </c>
      <c r="F6971" s="47">
        <v>714</v>
      </c>
      <c r="G6971" s="34">
        <v>1102.5</v>
      </c>
      <c r="H6971" s="1" t="s">
        <v>218</v>
      </c>
      <c r="I6971" s="34">
        <v>8.5140000000000007E-3</v>
      </c>
      <c r="J6971" s="34">
        <v>3363.6853165905</v>
      </c>
      <c r="K6971" s="35" t="str">
        <f t="shared" si="564"/>
        <v>Strabrechtse Heide &amp; Beuven_H4030</v>
      </c>
      <c r="L6971" s="36">
        <f>VLOOKUP(D6971,DATA!A:F,5,FALSE)</f>
        <v>1.0986712608830001E-2</v>
      </c>
      <c r="M6971" s="37">
        <f>VLOOKUP(D6971,DATA!A:F,6,FALSE)</f>
        <v>982</v>
      </c>
      <c r="N6971" s="36">
        <f t="shared" si="565"/>
        <v>78.982964542224266</v>
      </c>
      <c r="O6971" s="36">
        <f t="shared" si="566"/>
        <v>78.984517267145009</v>
      </c>
      <c r="P6971" s="36">
        <f t="shared" si="567"/>
        <v>1.552724920742321E-3</v>
      </c>
      <c r="Q6971" s="36">
        <f t="shared" si="568"/>
        <v>5.2228780166050932E-2</v>
      </c>
    </row>
    <row r="6972" spans="1:17" x14ac:dyDescent="0.3">
      <c r="A6972" s="29">
        <v>2315815</v>
      </c>
      <c r="B6972" s="1">
        <v>137</v>
      </c>
      <c r="C6972" s="1" t="s">
        <v>30</v>
      </c>
      <c r="D6972" s="1" t="s">
        <v>53</v>
      </c>
      <c r="E6972" s="1" t="s">
        <v>54</v>
      </c>
      <c r="F6972" s="47">
        <v>714</v>
      </c>
      <c r="G6972" s="34">
        <v>1013.78</v>
      </c>
      <c r="H6972" s="1" t="s">
        <v>218</v>
      </c>
      <c r="I6972" s="34">
        <v>7.7488000000000001E-3</v>
      </c>
      <c r="J6972" s="34">
        <v>8904.7019999999993</v>
      </c>
      <c r="K6972" s="35" t="str">
        <f t="shared" si="564"/>
        <v>Strabrechtse Heide &amp; Beuven_H4030</v>
      </c>
      <c r="L6972" s="36">
        <f>VLOOKUP(D6972,DATA!A:F,5,FALSE)</f>
        <v>1.0986712608830001E-2</v>
      </c>
      <c r="M6972" s="37">
        <f>VLOOKUP(D6972,DATA!A:F,6,FALSE)</f>
        <v>982</v>
      </c>
      <c r="N6972" s="36">
        <f t="shared" si="565"/>
        <v>58.641331494813308</v>
      </c>
      <c r="O6972" s="36">
        <f t="shared" si="566"/>
        <v>58.643396253929502</v>
      </c>
      <c r="P6972" s="36">
        <f t="shared" si="567"/>
        <v>2.0647591161946366E-3</v>
      </c>
      <c r="Q6972" s="36">
        <f t="shared" si="568"/>
        <v>0.18386064631496613</v>
      </c>
    </row>
    <row r="6973" spans="1:17" x14ac:dyDescent="0.3">
      <c r="A6973" s="29">
        <v>2315816</v>
      </c>
      <c r="B6973" s="1">
        <v>137</v>
      </c>
      <c r="C6973" s="1" t="s">
        <v>30</v>
      </c>
      <c r="D6973" s="1" t="s">
        <v>53</v>
      </c>
      <c r="E6973" s="1" t="s">
        <v>54</v>
      </c>
      <c r="F6973" s="47">
        <v>714</v>
      </c>
      <c r="G6973" s="34">
        <v>1000.55</v>
      </c>
      <c r="H6973" s="1" t="s">
        <v>218</v>
      </c>
      <c r="I6973" s="34">
        <v>7.5215000000000004E-3</v>
      </c>
      <c r="J6973" s="34">
        <v>8884.5319999999992</v>
      </c>
      <c r="K6973" s="35" t="str">
        <f t="shared" si="564"/>
        <v>Strabrechtse Heide &amp; Beuven_H4030</v>
      </c>
      <c r="L6973" s="36">
        <f>VLOOKUP(D6973,DATA!A:F,5,FALSE)</f>
        <v>1.0986712608830001E-2</v>
      </c>
      <c r="M6973" s="37">
        <f>VLOOKUP(D6973,DATA!A:F,6,FALSE)</f>
        <v>982</v>
      </c>
      <c r="N6973" s="36">
        <f t="shared" si="565"/>
        <v>55.077525172892877</v>
      </c>
      <c r="O6973" s="36">
        <f t="shared" si="566"/>
        <v>55.07956977353733</v>
      </c>
      <c r="P6973" s="36">
        <f t="shared" si="567"/>
        <v>2.0446006444529985E-3</v>
      </c>
      <c r="Q6973" s="36">
        <f t="shared" si="568"/>
        <v>0.18165319852863288</v>
      </c>
    </row>
    <row r="6974" spans="1:17" x14ac:dyDescent="0.3">
      <c r="A6974" s="29">
        <v>2315817</v>
      </c>
      <c r="B6974" s="1">
        <v>137</v>
      </c>
      <c r="C6974" s="1" t="s">
        <v>30</v>
      </c>
      <c r="D6974" s="1" t="s">
        <v>53</v>
      </c>
      <c r="E6974" s="1" t="s">
        <v>54</v>
      </c>
      <c r="F6974" s="47">
        <v>714</v>
      </c>
      <c r="G6974" s="34">
        <v>1001.08</v>
      </c>
      <c r="H6974" s="1" t="s">
        <v>218</v>
      </c>
      <c r="I6974" s="34">
        <v>7.3705999999999997E-3</v>
      </c>
      <c r="J6974" s="34">
        <v>5229.8037000000004</v>
      </c>
      <c r="K6974" s="35" t="str">
        <f t="shared" si="564"/>
        <v>Strabrechtse Heide &amp; Beuven_H4030</v>
      </c>
      <c r="L6974" s="36">
        <f>VLOOKUP(D6974,DATA!A:F,5,FALSE)</f>
        <v>1.0986712608830001E-2</v>
      </c>
      <c r="M6974" s="37">
        <f>VLOOKUP(D6974,DATA!A:F,6,FALSE)</f>
        <v>982</v>
      </c>
      <c r="N6974" s="36">
        <f t="shared" si="565"/>
        <v>55.221554891889461</v>
      </c>
      <c r="O6974" s="36">
        <f t="shared" si="566"/>
        <v>55.22355727148291</v>
      </c>
      <c r="P6974" s="36">
        <f t="shared" si="567"/>
        <v>2.0023795934491773E-3</v>
      </c>
      <c r="Q6974" s="36">
        <f t="shared" si="568"/>
        <v>0.10472052206625003</v>
      </c>
    </row>
    <row r="6975" spans="1:17" x14ac:dyDescent="0.3">
      <c r="A6975" s="29">
        <v>2315818</v>
      </c>
      <c r="B6975" s="1">
        <v>137</v>
      </c>
      <c r="C6975" s="1" t="s">
        <v>30</v>
      </c>
      <c r="D6975" s="1" t="s">
        <v>53</v>
      </c>
      <c r="E6975" s="1" t="s">
        <v>54</v>
      </c>
      <c r="F6975" s="47">
        <v>714</v>
      </c>
      <c r="G6975" s="34">
        <v>1018.72</v>
      </c>
      <c r="H6975" s="1" t="s">
        <v>218</v>
      </c>
      <c r="I6975" s="34">
        <v>7.4465E-3</v>
      </c>
      <c r="J6975" s="34">
        <v>3783.4603999999999</v>
      </c>
      <c r="K6975" s="35" t="str">
        <f t="shared" si="564"/>
        <v>Strabrechtse Heide &amp; Beuven_H4030</v>
      </c>
      <c r="L6975" s="36">
        <f>VLOOKUP(D6975,DATA!A:F,5,FALSE)</f>
        <v>1.0986712608830001E-2</v>
      </c>
      <c r="M6975" s="37">
        <f>VLOOKUP(D6975,DATA!A:F,6,FALSE)</f>
        <v>982</v>
      </c>
      <c r="N6975" s="36">
        <f t="shared" si="565"/>
        <v>59.951197588489542</v>
      </c>
      <c r="O6975" s="36">
        <f t="shared" si="566"/>
        <v>59.953161870408678</v>
      </c>
      <c r="P6975" s="36">
        <f t="shared" si="567"/>
        <v>1.9642819191361127E-3</v>
      </c>
      <c r="Q6975" s="36">
        <f t="shared" si="568"/>
        <v>7.4317828554874843E-2</v>
      </c>
    </row>
    <row r="6976" spans="1:17" x14ac:dyDescent="0.3">
      <c r="A6976" s="29">
        <v>2315819</v>
      </c>
      <c r="B6976" s="1">
        <v>137</v>
      </c>
      <c r="C6976" s="1" t="s">
        <v>30</v>
      </c>
      <c r="D6976" s="1" t="s">
        <v>57</v>
      </c>
      <c r="E6976" s="1" t="s">
        <v>58</v>
      </c>
      <c r="F6976" s="47">
        <v>714</v>
      </c>
      <c r="G6976" s="34">
        <v>1054.93</v>
      </c>
      <c r="H6976" s="1" t="s">
        <v>218</v>
      </c>
      <c r="I6976" s="34">
        <v>7.6725999999999999E-3</v>
      </c>
      <c r="J6976" s="34">
        <v>1758.3933999999999</v>
      </c>
      <c r="K6976" s="35" t="str">
        <f t="shared" si="564"/>
        <v>Strabrechtse Heide &amp; Beuven_H3160</v>
      </c>
      <c r="L6976" s="36">
        <f>VLOOKUP(D6976,DATA!A:F,5,FALSE)</f>
        <v>1.0986712608830001E-2</v>
      </c>
      <c r="M6976" s="37">
        <f>VLOOKUP(D6976,DATA!A:F,6,FALSE)</f>
        <v>982</v>
      </c>
      <c r="N6976" s="36">
        <f t="shared" si="565"/>
        <v>69.024414604611309</v>
      </c>
      <c r="O6976" s="36">
        <f t="shared" si="566"/>
        <v>69.026216898506476</v>
      </c>
      <c r="P6976" s="36">
        <f t="shared" si="567"/>
        <v>1.802293895167395E-3</v>
      </c>
      <c r="Q6976" s="36">
        <f t="shared" si="568"/>
        <v>3.1691416901226392E-2</v>
      </c>
    </row>
    <row r="6977" spans="1:17" x14ac:dyDescent="0.3">
      <c r="A6977" s="29">
        <v>2315819</v>
      </c>
      <c r="B6977" s="1">
        <v>137</v>
      </c>
      <c r="C6977" s="1" t="s">
        <v>30</v>
      </c>
      <c r="D6977" s="1" t="s">
        <v>53</v>
      </c>
      <c r="E6977" s="1" t="s">
        <v>54</v>
      </c>
      <c r="F6977" s="47">
        <v>714</v>
      </c>
      <c r="G6977" s="34">
        <v>1054.93</v>
      </c>
      <c r="H6977" s="1" t="s">
        <v>218</v>
      </c>
      <c r="I6977" s="34">
        <v>7.6725999999999999E-3</v>
      </c>
      <c r="J6977" s="34">
        <v>1101.2284</v>
      </c>
      <c r="K6977" s="35" t="str">
        <f t="shared" si="564"/>
        <v>Strabrechtse Heide &amp; Beuven_H4030</v>
      </c>
      <c r="L6977" s="36">
        <f>VLOOKUP(D6977,DATA!A:F,5,FALSE)</f>
        <v>1.0986712608830001E-2</v>
      </c>
      <c r="M6977" s="37">
        <f>VLOOKUP(D6977,DATA!A:F,6,FALSE)</f>
        <v>982</v>
      </c>
      <c r="N6977" s="36">
        <f t="shared" si="565"/>
        <v>69.024414604611309</v>
      </c>
      <c r="O6977" s="36">
        <f t="shared" si="566"/>
        <v>69.026216898506476</v>
      </c>
      <c r="P6977" s="36">
        <f t="shared" si="567"/>
        <v>1.802293895167395E-3</v>
      </c>
      <c r="Q6977" s="36">
        <f t="shared" si="568"/>
        <v>1.9847372225049578E-2</v>
      </c>
    </row>
    <row r="6978" spans="1:17" x14ac:dyDescent="0.3">
      <c r="A6978" s="29">
        <v>2315820</v>
      </c>
      <c r="B6978" s="1">
        <v>137</v>
      </c>
      <c r="C6978" s="1" t="s">
        <v>30</v>
      </c>
      <c r="D6978" s="1" t="s">
        <v>41</v>
      </c>
      <c r="E6978" s="1" t="s">
        <v>42</v>
      </c>
      <c r="F6978" s="47">
        <v>1071</v>
      </c>
      <c r="G6978" s="34">
        <v>1572.58</v>
      </c>
      <c r="H6978" s="1" t="s">
        <v>218</v>
      </c>
      <c r="I6978" s="34">
        <v>1.02063E-2</v>
      </c>
      <c r="J6978" s="34">
        <v>808.09064999999998</v>
      </c>
      <c r="K6978" s="35" t="str">
        <f t="shared" si="564"/>
        <v>Strabrechtse Heide &amp; Beuven_H4010A</v>
      </c>
      <c r="L6978" s="36">
        <f>VLOOKUP(D6978,DATA!A:F,5,FALSE)</f>
        <v>1.3726988247862192E-2</v>
      </c>
      <c r="M6978" s="37">
        <f>VLOOKUP(D6978,DATA!A:F,6,FALSE)</f>
        <v>1285.5</v>
      </c>
      <c r="N6978" s="36">
        <f t="shared" si="565"/>
        <v>98.093671637000512</v>
      </c>
      <c r="O6978" s="36">
        <f t="shared" si="566"/>
        <v>98.093933607886527</v>
      </c>
      <c r="P6978" s="36">
        <f t="shared" si="567"/>
        <v>2.6197088601520591E-4</v>
      </c>
      <c r="Q6978" s="36">
        <f t="shared" si="568"/>
        <v>2.1169622356110363E-3</v>
      </c>
    </row>
    <row r="6979" spans="1:17" x14ac:dyDescent="0.3">
      <c r="A6979" s="29">
        <v>2317327</v>
      </c>
      <c r="B6979" s="1">
        <v>137</v>
      </c>
      <c r="C6979" s="1" t="s">
        <v>30</v>
      </c>
      <c r="D6979" s="1" t="s">
        <v>53</v>
      </c>
      <c r="E6979" s="1" t="s">
        <v>54</v>
      </c>
      <c r="F6979" s="47">
        <v>714</v>
      </c>
      <c r="G6979" s="34">
        <v>1601.47</v>
      </c>
      <c r="H6979" s="1" t="s">
        <v>218</v>
      </c>
      <c r="I6979" s="34">
        <v>1.30256E-2</v>
      </c>
      <c r="J6979" s="34">
        <v>371.41631999999998</v>
      </c>
      <c r="K6979" s="35" t="str">
        <f t="shared" ref="K6979:K7042" si="569">_xlfn.CONCAT(C6979,"_",D6979)</f>
        <v>Strabrechtse Heide &amp; Beuven_H4030</v>
      </c>
      <c r="L6979" s="36">
        <f>VLOOKUP(D6979,DATA!A:F,5,FALSE)</f>
        <v>1.0986712608830001E-2</v>
      </c>
      <c r="M6979" s="37">
        <f>VLOOKUP(D6979,DATA!A:F,6,FALSE)</f>
        <v>982</v>
      </c>
      <c r="N6979" s="36">
        <f t="shared" ref="N6979:N7042" si="570">100/(1+EXP(-L6979*(G6979-M6979)))</f>
        <v>99.889404429622019</v>
      </c>
      <c r="O6979" s="36">
        <f t="shared" ref="O6979:O7042" si="571">100/(1+EXP(-L6979*((G6979+I6979)-M6979)))</f>
        <v>99.889420238157996</v>
      </c>
      <c r="P6979" s="36">
        <f t="shared" ref="P6979:P7042" si="572">O6979-N6979</f>
        <v>1.580853597715759E-5</v>
      </c>
      <c r="Q6979" s="36">
        <f t="shared" ref="Q6979:Q7042" si="573">IF(AND(H6979&lt;&gt;"below",I6979&gt;=0.005),J6979*P6979/100,0)</f>
        <v>5.8715482572234759E-5</v>
      </c>
    </row>
    <row r="6980" spans="1:17" x14ac:dyDescent="0.3">
      <c r="A6980" s="29">
        <v>2317328</v>
      </c>
      <c r="B6980" s="1">
        <v>137</v>
      </c>
      <c r="C6980" s="1" t="s">
        <v>30</v>
      </c>
      <c r="D6980" s="1" t="s">
        <v>41</v>
      </c>
      <c r="E6980" s="1" t="s">
        <v>42</v>
      </c>
      <c r="F6980" s="47">
        <v>1071</v>
      </c>
      <c r="G6980" s="34">
        <v>1240.49</v>
      </c>
      <c r="H6980" s="1" t="s">
        <v>218</v>
      </c>
      <c r="I6980" s="34">
        <v>1.06032E-2</v>
      </c>
      <c r="J6980" s="34">
        <v>358.57898</v>
      </c>
      <c r="K6980" s="35" t="str">
        <f t="shared" si="569"/>
        <v>Strabrechtse Heide &amp; Beuven_H4010A</v>
      </c>
      <c r="L6980" s="36">
        <f>VLOOKUP(D6980,DATA!A:F,5,FALSE)</f>
        <v>1.3726988247862192E-2</v>
      </c>
      <c r="M6980" s="37">
        <f>VLOOKUP(D6980,DATA!A:F,6,FALSE)</f>
        <v>1285.5</v>
      </c>
      <c r="N6980" s="36">
        <f t="shared" si="570"/>
        <v>35.027019692241723</v>
      </c>
      <c r="O6980" s="36">
        <f t="shared" si="571"/>
        <v>35.03033220571907</v>
      </c>
      <c r="P6980" s="36">
        <f t="shared" si="572"/>
        <v>3.3125134773470677E-3</v>
      </c>
      <c r="Q6980" s="36">
        <f t="shared" si="573"/>
        <v>1.1877977039433647E-2</v>
      </c>
    </row>
    <row r="6981" spans="1:17" x14ac:dyDescent="0.3">
      <c r="A6981" s="29">
        <v>2317328</v>
      </c>
      <c r="B6981" s="1">
        <v>137</v>
      </c>
      <c r="C6981" s="1" t="s">
        <v>30</v>
      </c>
      <c r="D6981" s="1" t="s">
        <v>53</v>
      </c>
      <c r="E6981" s="1" t="s">
        <v>54</v>
      </c>
      <c r="F6981" s="47">
        <v>714</v>
      </c>
      <c r="G6981" s="34">
        <v>1240.49</v>
      </c>
      <c r="H6981" s="1" t="s">
        <v>218</v>
      </c>
      <c r="I6981" s="34">
        <v>1.06032E-2</v>
      </c>
      <c r="J6981" s="34">
        <v>6642.4907000000003</v>
      </c>
      <c r="K6981" s="35" t="str">
        <f t="shared" si="569"/>
        <v>Strabrechtse Heide &amp; Beuven_H4030</v>
      </c>
      <c r="L6981" s="36">
        <f>VLOOKUP(D6981,DATA!A:F,5,FALSE)</f>
        <v>1.0986712608830001E-2</v>
      </c>
      <c r="M6981" s="37">
        <f>VLOOKUP(D6981,DATA!A:F,6,FALSE)</f>
        <v>982</v>
      </c>
      <c r="N6981" s="36">
        <f t="shared" si="570"/>
        <v>94.479713311592462</v>
      </c>
      <c r="O6981" s="36">
        <f t="shared" si="571"/>
        <v>94.480320862135983</v>
      </c>
      <c r="P6981" s="36">
        <f t="shared" si="572"/>
        <v>6.0755054352057414E-4</v>
      </c>
      <c r="Q6981" s="36">
        <f t="shared" si="573"/>
        <v>4.0356488351153595E-2</v>
      </c>
    </row>
    <row r="6982" spans="1:17" x14ac:dyDescent="0.3">
      <c r="A6982" s="29">
        <v>2317329</v>
      </c>
      <c r="B6982" s="1">
        <v>137</v>
      </c>
      <c r="C6982" s="1" t="s">
        <v>30</v>
      </c>
      <c r="D6982" s="1" t="s">
        <v>53</v>
      </c>
      <c r="E6982" s="1" t="s">
        <v>54</v>
      </c>
      <c r="F6982" s="47">
        <v>714</v>
      </c>
      <c r="G6982" s="34">
        <v>981.61</v>
      </c>
      <c r="H6982" s="1" t="s">
        <v>218</v>
      </c>
      <c r="I6982" s="34">
        <v>8.7229000000000004E-3</v>
      </c>
      <c r="J6982" s="34">
        <v>2639.2402000000002</v>
      </c>
      <c r="K6982" s="35" t="str">
        <f t="shared" si="569"/>
        <v>Strabrechtse Heide &amp; Beuven_H4030</v>
      </c>
      <c r="L6982" s="36">
        <f>VLOOKUP(D6982,DATA!A:F,5,FALSE)</f>
        <v>1.0986712608830001E-2</v>
      </c>
      <c r="M6982" s="37">
        <f>VLOOKUP(D6982,DATA!A:F,6,FALSE)</f>
        <v>982</v>
      </c>
      <c r="N6982" s="36">
        <f t="shared" si="570"/>
        <v>49.892879715954898</v>
      </c>
      <c r="O6982" s="36">
        <f t="shared" si="571"/>
        <v>49.895275605087463</v>
      </c>
      <c r="P6982" s="36">
        <f t="shared" si="572"/>
        <v>2.3958891325648324E-3</v>
      </c>
      <c r="Q6982" s="36">
        <f t="shared" si="573"/>
        <v>6.3233269134082351E-2</v>
      </c>
    </row>
    <row r="6983" spans="1:17" x14ac:dyDescent="0.3">
      <c r="A6983" s="29">
        <v>2317330</v>
      </c>
      <c r="B6983" s="1">
        <v>137</v>
      </c>
      <c r="C6983" s="1" t="s">
        <v>30</v>
      </c>
      <c r="D6983" s="1" t="s">
        <v>53</v>
      </c>
      <c r="E6983" s="1" t="s">
        <v>54</v>
      </c>
      <c r="F6983" s="47">
        <v>714</v>
      </c>
      <c r="G6983" s="34">
        <v>923.64</v>
      </c>
      <c r="H6983" s="1" t="s">
        <v>218</v>
      </c>
      <c r="I6983" s="34">
        <v>8.2486999999999994E-3</v>
      </c>
      <c r="J6983" s="34">
        <v>173.78333000000001</v>
      </c>
      <c r="K6983" s="35" t="str">
        <f t="shared" si="569"/>
        <v>Strabrechtse Heide &amp; Beuven_H4030</v>
      </c>
      <c r="L6983" s="36">
        <f>VLOOKUP(D6983,DATA!A:F,5,FALSE)</f>
        <v>1.0986712608830001E-2</v>
      </c>
      <c r="M6983" s="37">
        <f>VLOOKUP(D6983,DATA!A:F,6,FALSE)</f>
        <v>982</v>
      </c>
      <c r="N6983" s="36">
        <f t="shared" si="570"/>
        <v>34.497881984103429</v>
      </c>
      <c r="O6983" s="36">
        <f t="shared" si="571"/>
        <v>34.499929876576047</v>
      </c>
      <c r="P6983" s="36">
        <f t="shared" si="572"/>
        <v>2.0478924726177183E-3</v>
      </c>
      <c r="Q6983" s="36">
        <f t="shared" si="573"/>
        <v>3.558895733734409E-3</v>
      </c>
    </row>
    <row r="6984" spans="1:17" x14ac:dyDescent="0.3">
      <c r="A6984" s="29">
        <v>2317331</v>
      </c>
      <c r="B6984" s="1">
        <v>137</v>
      </c>
      <c r="C6984" s="1" t="s">
        <v>30</v>
      </c>
      <c r="D6984" s="1" t="s">
        <v>53</v>
      </c>
      <c r="E6984" s="1" t="s">
        <v>54</v>
      </c>
      <c r="F6984" s="47">
        <v>714</v>
      </c>
      <c r="G6984" s="34">
        <v>964.98</v>
      </c>
      <c r="H6984" s="1" t="s">
        <v>218</v>
      </c>
      <c r="I6984" s="34">
        <v>8.4919999999999995E-3</v>
      </c>
      <c r="J6984" s="34">
        <v>9313.7160000000003</v>
      </c>
      <c r="K6984" s="35" t="str">
        <f t="shared" si="569"/>
        <v>Strabrechtse Heide &amp; Beuven_H4030</v>
      </c>
      <c r="L6984" s="36">
        <f>VLOOKUP(D6984,DATA!A:F,5,FALSE)</f>
        <v>1.0986712608830001E-2</v>
      </c>
      <c r="M6984" s="37">
        <f>VLOOKUP(D6984,DATA!A:F,6,FALSE)</f>
        <v>982</v>
      </c>
      <c r="N6984" s="36">
        <f t="shared" si="570"/>
        <v>45.338728316462735</v>
      </c>
      <c r="O6984" s="36">
        <f t="shared" si="571"/>
        <v>45.341040534071034</v>
      </c>
      <c r="P6984" s="36">
        <f t="shared" si="572"/>
        <v>2.3122176082992496E-3</v>
      </c>
      <c r="Q6984" s="36">
        <f t="shared" si="573"/>
        <v>0.21535338133898457</v>
      </c>
    </row>
    <row r="6985" spans="1:17" x14ac:dyDescent="0.3">
      <c r="A6985" s="29">
        <v>2317332</v>
      </c>
      <c r="B6985" s="1">
        <v>137</v>
      </c>
      <c r="C6985" s="1" t="s">
        <v>30</v>
      </c>
      <c r="D6985" s="1" t="s">
        <v>41</v>
      </c>
      <c r="E6985" s="1" t="s">
        <v>42</v>
      </c>
      <c r="F6985" s="47">
        <v>1071</v>
      </c>
      <c r="G6985" s="34">
        <v>1140.51</v>
      </c>
      <c r="H6985" s="1" t="s">
        <v>218</v>
      </c>
      <c r="I6985" s="34">
        <v>9.6120000000000008E-3</v>
      </c>
      <c r="J6985" s="34">
        <v>0.38163150000000001</v>
      </c>
      <c r="K6985" s="35" t="str">
        <f t="shared" si="569"/>
        <v>Strabrechtse Heide &amp; Beuven_H4010A</v>
      </c>
      <c r="L6985" s="36">
        <f>VLOOKUP(D6985,DATA!A:F,5,FALSE)</f>
        <v>1.3726988247862192E-2</v>
      </c>
      <c r="M6985" s="37">
        <f>VLOOKUP(D6985,DATA!A:F,6,FALSE)</f>
        <v>1285.5</v>
      </c>
      <c r="N6985" s="36">
        <f t="shared" si="570"/>
        <v>12.022766331054024</v>
      </c>
      <c r="O6985" s="36">
        <f t="shared" si="571"/>
        <v>12.024162009894351</v>
      </c>
      <c r="P6985" s="36">
        <f t="shared" si="572"/>
        <v>1.3956788403266529E-3</v>
      </c>
      <c r="Q6985" s="36">
        <f t="shared" si="573"/>
        <v>5.3263500935212104E-6</v>
      </c>
    </row>
    <row r="6986" spans="1:17" x14ac:dyDescent="0.3">
      <c r="A6986" s="29">
        <v>2317332</v>
      </c>
      <c r="B6986" s="1">
        <v>137</v>
      </c>
      <c r="C6986" s="1" t="s">
        <v>30</v>
      </c>
      <c r="D6986" s="1" t="s">
        <v>53</v>
      </c>
      <c r="E6986" s="1" t="s">
        <v>54</v>
      </c>
      <c r="F6986" s="47">
        <v>714</v>
      </c>
      <c r="G6986" s="34">
        <v>1140.51</v>
      </c>
      <c r="H6986" s="1" t="s">
        <v>218</v>
      </c>
      <c r="I6986" s="34">
        <v>9.6120000000000008E-3</v>
      </c>
      <c r="J6986" s="34">
        <v>2828.0327000000002</v>
      </c>
      <c r="K6986" s="35" t="str">
        <f t="shared" si="569"/>
        <v>Strabrechtse Heide &amp; Beuven_H4030</v>
      </c>
      <c r="L6986" s="36">
        <f>VLOOKUP(D6986,DATA!A:F,5,FALSE)</f>
        <v>1.0986712608830001E-2</v>
      </c>
      <c r="M6986" s="37">
        <f>VLOOKUP(D6986,DATA!A:F,6,FALSE)</f>
        <v>982</v>
      </c>
      <c r="N6986" s="36">
        <f t="shared" si="570"/>
        <v>85.087797728079423</v>
      </c>
      <c r="O6986" s="36">
        <f t="shared" si="571"/>
        <v>85.089137634607695</v>
      </c>
      <c r="P6986" s="36">
        <f t="shared" si="572"/>
        <v>1.3399065282726497E-3</v>
      </c>
      <c r="Q6986" s="36">
        <f t="shared" si="573"/>
        <v>3.7892994768985278E-2</v>
      </c>
    </row>
    <row r="6987" spans="1:17" x14ac:dyDescent="0.3">
      <c r="A6987" s="29">
        <v>2317333</v>
      </c>
      <c r="B6987" s="1">
        <v>137</v>
      </c>
      <c r="C6987" s="1" t="s">
        <v>30</v>
      </c>
      <c r="D6987" s="1" t="s">
        <v>41</v>
      </c>
      <c r="E6987" s="1" t="s">
        <v>42</v>
      </c>
      <c r="F6987" s="47">
        <v>1071</v>
      </c>
      <c r="G6987" s="34">
        <v>1309.6600000000001</v>
      </c>
      <c r="H6987" s="1" t="s">
        <v>218</v>
      </c>
      <c r="I6987" s="34">
        <v>1.04092E-2</v>
      </c>
      <c r="J6987" s="34">
        <v>4323.0249999999996</v>
      </c>
      <c r="K6987" s="35" t="str">
        <f t="shared" si="569"/>
        <v>Strabrechtse Heide &amp; Beuven_H4010A</v>
      </c>
      <c r="L6987" s="36">
        <f>VLOOKUP(D6987,DATA!A:F,5,FALSE)</f>
        <v>1.3726988247862192E-2</v>
      </c>
      <c r="M6987" s="37">
        <f>VLOOKUP(D6987,DATA!A:F,6,FALSE)</f>
        <v>1285.5</v>
      </c>
      <c r="N6987" s="36">
        <f t="shared" si="570"/>
        <v>58.215934229089946</v>
      </c>
      <c r="O6987" s="36">
        <f t="shared" si="571"/>
        <v>58.219409911480035</v>
      </c>
      <c r="P6987" s="36">
        <f t="shared" si="572"/>
        <v>3.4756823900892186E-3</v>
      </c>
      <c r="Q6987" s="36">
        <f t="shared" si="573"/>
        <v>0.15025461864415443</v>
      </c>
    </row>
    <row r="6988" spans="1:17" x14ac:dyDescent="0.3">
      <c r="A6988" s="29">
        <v>2317333</v>
      </c>
      <c r="B6988" s="1">
        <v>137</v>
      </c>
      <c r="C6988" s="1" t="s">
        <v>30</v>
      </c>
      <c r="D6988" s="1" t="s">
        <v>53</v>
      </c>
      <c r="E6988" s="1" t="s">
        <v>54</v>
      </c>
      <c r="F6988" s="47">
        <v>714</v>
      </c>
      <c r="G6988" s="34">
        <v>1309.6600000000001</v>
      </c>
      <c r="H6988" s="1" t="s">
        <v>218</v>
      </c>
      <c r="I6988" s="34">
        <v>1.04092E-2</v>
      </c>
      <c r="J6988" s="34">
        <v>714.39940000000001</v>
      </c>
      <c r="K6988" s="35" t="str">
        <f t="shared" si="569"/>
        <v>Strabrechtse Heide &amp; Beuven_H4030</v>
      </c>
      <c r="L6988" s="36">
        <f>VLOOKUP(D6988,DATA!A:F,5,FALSE)</f>
        <v>1.0986712608830001E-2</v>
      </c>
      <c r="M6988" s="37">
        <f>VLOOKUP(D6988,DATA!A:F,6,FALSE)</f>
        <v>982</v>
      </c>
      <c r="N6988" s="36">
        <f t="shared" si="570"/>
        <v>97.340057925429065</v>
      </c>
      <c r="O6988" s="36">
        <f t="shared" si="571"/>
        <v>97.340354016550293</v>
      </c>
      <c r="P6988" s="36">
        <f t="shared" si="572"/>
        <v>2.9609112122841452E-4</v>
      </c>
      <c r="Q6988" s="36">
        <f t="shared" si="573"/>
        <v>2.115273193509066E-3</v>
      </c>
    </row>
    <row r="6989" spans="1:17" x14ac:dyDescent="0.3">
      <c r="A6989" s="29">
        <v>2317334</v>
      </c>
      <c r="B6989" s="1">
        <v>137</v>
      </c>
      <c r="C6989" s="1" t="s">
        <v>30</v>
      </c>
      <c r="D6989" s="1" t="s">
        <v>53</v>
      </c>
      <c r="E6989" s="1" t="s">
        <v>54</v>
      </c>
      <c r="F6989" s="47">
        <v>714</v>
      </c>
      <c r="G6989" s="34">
        <v>921.12</v>
      </c>
      <c r="H6989" s="1" t="s">
        <v>218</v>
      </c>
      <c r="I6989" s="34">
        <v>7.9361999999999992E-3</v>
      </c>
      <c r="J6989" s="34">
        <v>358.96535999999998</v>
      </c>
      <c r="K6989" s="35" t="str">
        <f t="shared" si="569"/>
        <v>Strabrechtse Heide &amp; Beuven_H4030</v>
      </c>
      <c r="L6989" s="36">
        <f>VLOOKUP(D6989,DATA!A:F,5,FALSE)</f>
        <v>1.0986712608830001E-2</v>
      </c>
      <c r="M6989" s="37">
        <f>VLOOKUP(D6989,DATA!A:F,6,FALSE)</f>
        <v>982</v>
      </c>
      <c r="N6989" s="36">
        <f t="shared" si="570"/>
        <v>33.874967460942422</v>
      </c>
      <c r="O6989" s="36">
        <f t="shared" si="571"/>
        <v>33.876920591431862</v>
      </c>
      <c r="P6989" s="36">
        <f t="shared" si="572"/>
        <v>1.9531304894400137E-3</v>
      </c>
      <c r="Q6989" s="36">
        <f t="shared" si="573"/>
        <v>7.0110618926881065E-3</v>
      </c>
    </row>
    <row r="6990" spans="1:17" x14ac:dyDescent="0.3">
      <c r="A6990" s="29">
        <v>2317335</v>
      </c>
      <c r="B6990" s="1">
        <v>137</v>
      </c>
      <c r="C6990" s="1" t="s">
        <v>30</v>
      </c>
      <c r="D6990" s="1" t="s">
        <v>53</v>
      </c>
      <c r="E6990" s="1" t="s">
        <v>54</v>
      </c>
      <c r="F6990" s="47">
        <v>714</v>
      </c>
      <c r="G6990" s="34">
        <v>919.98</v>
      </c>
      <c r="H6990" s="1" t="s">
        <v>218</v>
      </c>
      <c r="I6990" s="34">
        <v>7.8750000000000001E-3</v>
      </c>
      <c r="J6990" s="34">
        <v>4155.2772999999997</v>
      </c>
      <c r="K6990" s="35" t="str">
        <f t="shared" si="569"/>
        <v>Strabrechtse Heide &amp; Beuven_H4030</v>
      </c>
      <c r="L6990" s="36">
        <f>VLOOKUP(D6990,DATA!A:F,5,FALSE)</f>
        <v>1.0986712608830001E-2</v>
      </c>
      <c r="M6990" s="37">
        <f>VLOOKUP(D6990,DATA!A:F,6,FALSE)</f>
        <v>982</v>
      </c>
      <c r="N6990" s="36">
        <f t="shared" si="570"/>
        <v>33.594981985243066</v>
      </c>
      <c r="O6990" s="36">
        <f t="shared" si="571"/>
        <v>33.59691217409172</v>
      </c>
      <c r="P6990" s="36">
        <f t="shared" si="572"/>
        <v>1.9301888486538132E-3</v>
      </c>
      <c r="Q6990" s="36">
        <f t="shared" si="573"/>
        <v>8.0204699075243246E-2</v>
      </c>
    </row>
    <row r="6991" spans="1:17" x14ac:dyDescent="0.3">
      <c r="A6991" s="30">
        <v>2317336</v>
      </c>
      <c r="B6991" s="14">
        <v>137</v>
      </c>
      <c r="C6991" s="14" t="s">
        <v>30</v>
      </c>
      <c r="D6991" s="14" t="s">
        <v>55</v>
      </c>
      <c r="E6991" s="14" t="s">
        <v>56</v>
      </c>
      <c r="F6991" s="48">
        <v>500</v>
      </c>
      <c r="G6991" s="38">
        <v>919.44</v>
      </c>
      <c r="H6991" s="14" t="s">
        <v>218</v>
      </c>
      <c r="I6991" s="38">
        <v>7.7448999999999999E-3</v>
      </c>
      <c r="J6991" s="38">
        <v>70.69896</v>
      </c>
      <c r="K6991" s="39" t="str">
        <f t="shared" si="569"/>
        <v>Strabrechtse Heide &amp; Beuven_H3130</v>
      </c>
      <c r="L6991" s="40">
        <f>VLOOKUP(D6991,DATA!A:F,5,FALSE)</f>
        <v>0</v>
      </c>
      <c r="M6991" s="41">
        <f>VLOOKUP(D6991,DATA!A:F,6,FALSE)</f>
        <v>3.5</v>
      </c>
      <c r="N6991" s="40">
        <f t="shared" si="570"/>
        <v>50</v>
      </c>
      <c r="O6991" s="40">
        <f t="shared" si="571"/>
        <v>50</v>
      </c>
      <c r="P6991" s="40">
        <f>J6991/10000*I6991</f>
        <v>5.47556375304E-5</v>
      </c>
      <c r="Q6991" s="40">
        <f>IF(AND(H6991&lt;&gt;"below",I6991&gt;=0.005),M6991*P6991,0)</f>
        <v>1.9164473135640001E-4</v>
      </c>
    </row>
    <row r="6992" spans="1:17" x14ac:dyDescent="0.3">
      <c r="A6992" s="29">
        <v>2317336</v>
      </c>
      <c r="B6992" s="1">
        <v>137</v>
      </c>
      <c r="C6992" s="1" t="s">
        <v>30</v>
      </c>
      <c r="D6992" s="1" t="s">
        <v>57</v>
      </c>
      <c r="E6992" s="1" t="s">
        <v>58</v>
      </c>
      <c r="F6992" s="47">
        <v>714</v>
      </c>
      <c r="G6992" s="34">
        <v>919.44</v>
      </c>
      <c r="H6992" s="1" t="s">
        <v>218</v>
      </c>
      <c r="I6992" s="34">
        <v>7.7448999999999999E-3</v>
      </c>
      <c r="J6992" s="34">
        <v>89.544390000000007</v>
      </c>
      <c r="K6992" s="35" t="str">
        <f t="shared" si="569"/>
        <v>Strabrechtse Heide &amp; Beuven_H3160</v>
      </c>
      <c r="L6992" s="36">
        <f>VLOOKUP(D6992,DATA!A:F,5,FALSE)</f>
        <v>1.0986712608830001E-2</v>
      </c>
      <c r="M6992" s="37">
        <f>VLOOKUP(D6992,DATA!A:F,6,FALSE)</f>
        <v>982</v>
      </c>
      <c r="N6992" s="36">
        <f t="shared" si="570"/>
        <v>33.462757136783978</v>
      </c>
      <c r="O6992" s="36">
        <f t="shared" si="571"/>
        <v>33.464651731022684</v>
      </c>
      <c r="P6992" s="36">
        <f t="shared" si="572"/>
        <v>1.8945942387063042E-3</v>
      </c>
      <c r="Q6992" s="36">
        <f t="shared" si="573"/>
        <v>1.6965028540247039E-3</v>
      </c>
    </row>
    <row r="6993" spans="1:17" x14ac:dyDescent="0.3">
      <c r="A6993" s="29">
        <v>2317336</v>
      </c>
      <c r="B6993" s="1">
        <v>137</v>
      </c>
      <c r="C6993" s="1" t="s">
        <v>30</v>
      </c>
      <c r="D6993" s="1" t="s">
        <v>53</v>
      </c>
      <c r="E6993" s="1" t="s">
        <v>54</v>
      </c>
      <c r="F6993" s="47">
        <v>714</v>
      </c>
      <c r="G6993" s="34">
        <v>919.44</v>
      </c>
      <c r="H6993" s="1" t="s">
        <v>218</v>
      </c>
      <c r="I6993" s="34">
        <v>7.7448999999999999E-3</v>
      </c>
      <c r="J6993" s="34">
        <v>6779.3315000000002</v>
      </c>
      <c r="K6993" s="35" t="str">
        <f t="shared" si="569"/>
        <v>Strabrechtse Heide &amp; Beuven_H4030</v>
      </c>
      <c r="L6993" s="36">
        <f>VLOOKUP(D6993,DATA!A:F,5,FALSE)</f>
        <v>1.0986712608830001E-2</v>
      </c>
      <c r="M6993" s="37">
        <f>VLOOKUP(D6993,DATA!A:F,6,FALSE)</f>
        <v>982</v>
      </c>
      <c r="N6993" s="36">
        <f t="shared" si="570"/>
        <v>33.462757136783978</v>
      </c>
      <c r="O6993" s="36">
        <f t="shared" si="571"/>
        <v>33.464651731022684</v>
      </c>
      <c r="P6993" s="36">
        <f t="shared" si="572"/>
        <v>1.8945942387063042E-3</v>
      </c>
      <c r="Q6993" s="36">
        <f t="shared" si="573"/>
        <v>0.12844082402180168</v>
      </c>
    </row>
    <row r="6994" spans="1:17" x14ac:dyDescent="0.3">
      <c r="A6994" s="30">
        <v>2317337</v>
      </c>
      <c r="B6994" s="14">
        <v>137</v>
      </c>
      <c r="C6994" s="14" t="s">
        <v>30</v>
      </c>
      <c r="D6994" s="14" t="s">
        <v>55</v>
      </c>
      <c r="E6994" s="14" t="s">
        <v>56</v>
      </c>
      <c r="F6994" s="48">
        <v>500</v>
      </c>
      <c r="G6994" s="38">
        <v>897.71</v>
      </c>
      <c r="H6994" s="14" t="s">
        <v>218</v>
      </c>
      <c r="I6994" s="38">
        <v>7.2242000000000001E-3</v>
      </c>
      <c r="J6994" s="38">
        <v>177.85602</v>
      </c>
      <c r="K6994" s="39" t="str">
        <f t="shared" si="569"/>
        <v>Strabrechtse Heide &amp; Beuven_H3130</v>
      </c>
      <c r="L6994" s="40">
        <f>VLOOKUP(D6994,DATA!A:F,5,FALSE)</f>
        <v>0</v>
      </c>
      <c r="M6994" s="41">
        <f>VLOOKUP(D6994,DATA!A:F,6,FALSE)</f>
        <v>3.5</v>
      </c>
      <c r="N6994" s="40">
        <f t="shared" si="570"/>
        <v>50</v>
      </c>
      <c r="O6994" s="40">
        <f t="shared" si="571"/>
        <v>50</v>
      </c>
      <c r="P6994" s="40">
        <f>J6994/10000*I6994</f>
        <v>1.2848674596840001E-4</v>
      </c>
      <c r="Q6994" s="40">
        <f>IF(AND(H6994&lt;&gt;"below",I6994&gt;=0.005),M6994*P6994,0)</f>
        <v>4.4970361088940002E-4</v>
      </c>
    </row>
    <row r="6995" spans="1:17" x14ac:dyDescent="0.3">
      <c r="A6995" s="29">
        <v>2317337</v>
      </c>
      <c r="B6995" s="1">
        <v>137</v>
      </c>
      <c r="C6995" s="1" t="s">
        <v>30</v>
      </c>
      <c r="D6995" s="1" t="s">
        <v>57</v>
      </c>
      <c r="E6995" s="1" t="s">
        <v>58</v>
      </c>
      <c r="F6995" s="47">
        <v>714</v>
      </c>
      <c r="G6995" s="34">
        <v>897.71</v>
      </c>
      <c r="H6995" s="1" t="s">
        <v>218</v>
      </c>
      <c r="I6995" s="34">
        <v>7.2242000000000001E-3</v>
      </c>
      <c r="J6995" s="34">
        <v>2074.3166500000002</v>
      </c>
      <c r="K6995" s="35" t="str">
        <f t="shared" si="569"/>
        <v>Strabrechtse Heide &amp; Beuven_H3160</v>
      </c>
      <c r="L6995" s="36">
        <f>VLOOKUP(D6995,DATA!A:F,5,FALSE)</f>
        <v>1.0986712608830001E-2</v>
      </c>
      <c r="M6995" s="37">
        <f>VLOOKUP(D6995,DATA!A:F,6,FALSE)</f>
        <v>982</v>
      </c>
      <c r="N6995" s="36">
        <f t="shared" si="570"/>
        <v>28.372270487215641</v>
      </c>
      <c r="O6995" s="36">
        <f t="shared" si="571"/>
        <v>28.373883509088525</v>
      </c>
      <c r="P6995" s="36">
        <f t="shared" si="572"/>
        <v>1.6130218728847012E-3</v>
      </c>
      <c r="Q6995" s="36">
        <f t="shared" si="573"/>
        <v>3.3459181277389199E-2</v>
      </c>
    </row>
    <row r="6996" spans="1:17" x14ac:dyDescent="0.3">
      <c r="A6996" s="29">
        <v>2317337</v>
      </c>
      <c r="B6996" s="1">
        <v>137</v>
      </c>
      <c r="C6996" s="1" t="s">
        <v>30</v>
      </c>
      <c r="D6996" s="1" t="s">
        <v>53</v>
      </c>
      <c r="E6996" s="1" t="s">
        <v>54</v>
      </c>
      <c r="F6996" s="47">
        <v>714</v>
      </c>
      <c r="G6996" s="34">
        <v>897.71</v>
      </c>
      <c r="H6996" s="1" t="s">
        <v>218</v>
      </c>
      <c r="I6996" s="34">
        <v>7.2242000000000001E-3</v>
      </c>
      <c r="J6996" s="34">
        <v>704.60284000000001</v>
      </c>
      <c r="K6996" s="35" t="str">
        <f t="shared" si="569"/>
        <v>Strabrechtse Heide &amp; Beuven_H4030</v>
      </c>
      <c r="L6996" s="36">
        <f>VLOOKUP(D6996,DATA!A:F,5,FALSE)</f>
        <v>1.0986712608830001E-2</v>
      </c>
      <c r="M6996" s="37">
        <f>VLOOKUP(D6996,DATA!A:F,6,FALSE)</f>
        <v>982</v>
      </c>
      <c r="N6996" s="36">
        <f t="shared" si="570"/>
        <v>28.372270487215641</v>
      </c>
      <c r="O6996" s="36">
        <f t="shared" si="571"/>
        <v>28.373883509088525</v>
      </c>
      <c r="P6996" s="36">
        <f t="shared" si="572"/>
        <v>1.6130218728847012E-3</v>
      </c>
      <c r="Q6996" s="36">
        <f t="shared" si="573"/>
        <v>1.1365397926166795E-2</v>
      </c>
    </row>
    <row r="6997" spans="1:17" x14ac:dyDescent="0.3">
      <c r="A6997" s="30">
        <v>2317338</v>
      </c>
      <c r="B6997" s="14">
        <v>137</v>
      </c>
      <c r="C6997" s="14" t="s">
        <v>30</v>
      </c>
      <c r="D6997" s="14" t="s">
        <v>55</v>
      </c>
      <c r="E6997" s="14" t="s">
        <v>56</v>
      </c>
      <c r="F6997" s="48">
        <v>500</v>
      </c>
      <c r="G6997" s="38">
        <v>919.76</v>
      </c>
      <c r="H6997" s="14" t="s">
        <v>218</v>
      </c>
      <c r="I6997" s="38">
        <v>7.6067000000000001E-3</v>
      </c>
      <c r="J6997" s="38">
        <v>624.25792999999999</v>
      </c>
      <c r="K6997" s="39" t="str">
        <f t="shared" si="569"/>
        <v>Strabrechtse Heide &amp; Beuven_H3130</v>
      </c>
      <c r="L6997" s="40">
        <f>VLOOKUP(D6997,DATA!A:F,5,FALSE)</f>
        <v>0</v>
      </c>
      <c r="M6997" s="41">
        <f>VLOOKUP(D6997,DATA!A:F,6,FALSE)</f>
        <v>3.5</v>
      </c>
      <c r="N6997" s="40">
        <f t="shared" si="570"/>
        <v>50</v>
      </c>
      <c r="O6997" s="40">
        <f t="shared" si="571"/>
        <v>50</v>
      </c>
      <c r="P6997" s="40">
        <f>J6997/10000*I6997</f>
        <v>4.7485427961310001E-4</v>
      </c>
      <c r="Q6997" s="40">
        <f>IF(AND(H6997&lt;&gt;"below",I6997&gt;=0.005),M6997*P6997,0)</f>
        <v>1.6619899786458501E-3</v>
      </c>
    </row>
    <row r="6998" spans="1:17" x14ac:dyDescent="0.3">
      <c r="A6998" s="29">
        <v>2317338</v>
      </c>
      <c r="B6998" s="1">
        <v>137</v>
      </c>
      <c r="C6998" s="1" t="s">
        <v>30</v>
      </c>
      <c r="D6998" s="1" t="s">
        <v>53</v>
      </c>
      <c r="E6998" s="1" t="s">
        <v>54</v>
      </c>
      <c r="F6998" s="47">
        <v>714</v>
      </c>
      <c r="G6998" s="34">
        <v>919.76</v>
      </c>
      <c r="H6998" s="1" t="s">
        <v>218</v>
      </c>
      <c r="I6998" s="34">
        <v>7.6067000000000001E-3</v>
      </c>
      <c r="J6998" s="34">
        <v>1464.72</v>
      </c>
      <c r="K6998" s="35" t="str">
        <f t="shared" si="569"/>
        <v>Strabrechtse Heide &amp; Beuven_H4030</v>
      </c>
      <c r="L6998" s="36">
        <f>VLOOKUP(D6998,DATA!A:F,5,FALSE)</f>
        <v>1.0986712608830001E-2</v>
      </c>
      <c r="M6998" s="37">
        <f>VLOOKUP(D6998,DATA!A:F,6,FALSE)</f>
        <v>982</v>
      </c>
      <c r="N6998" s="36">
        <f t="shared" si="570"/>
        <v>33.541081413480178</v>
      </c>
      <c r="O6998" s="36">
        <f t="shared" si="571"/>
        <v>33.542944359870269</v>
      </c>
      <c r="P6998" s="36">
        <f t="shared" si="572"/>
        <v>1.8629463900907695E-3</v>
      </c>
      <c r="Q6998" s="36">
        <f t="shared" si="573"/>
        <v>2.728694836493752E-2</v>
      </c>
    </row>
    <row r="6999" spans="1:17" x14ac:dyDescent="0.3">
      <c r="A6999" s="29">
        <v>2317339</v>
      </c>
      <c r="B6999" s="1">
        <v>137</v>
      </c>
      <c r="C6999" s="1" t="s">
        <v>30</v>
      </c>
      <c r="D6999" s="1" t="s">
        <v>53</v>
      </c>
      <c r="E6999" s="1" t="s">
        <v>54</v>
      </c>
      <c r="F6999" s="47">
        <v>714</v>
      </c>
      <c r="G6999" s="34">
        <v>925.93</v>
      </c>
      <c r="H6999" s="1" t="s">
        <v>218</v>
      </c>
      <c r="I6999" s="34">
        <v>7.6480000000000003E-3</v>
      </c>
      <c r="J6999" s="34">
        <v>6702.723</v>
      </c>
      <c r="K6999" s="35" t="str">
        <f t="shared" si="569"/>
        <v>Strabrechtse Heide &amp; Beuven_H4030</v>
      </c>
      <c r="L6999" s="36">
        <f>VLOOKUP(D6999,DATA!A:F,5,FALSE)</f>
        <v>1.0986712608830001E-2</v>
      </c>
      <c r="M6999" s="37">
        <f>VLOOKUP(D6999,DATA!A:F,6,FALSE)</f>
        <v>982</v>
      </c>
      <c r="N6999" s="36">
        <f t="shared" si="570"/>
        <v>35.068604754421003</v>
      </c>
      <c r="O6999" s="36">
        <f t="shared" si="571"/>
        <v>35.070518103953503</v>
      </c>
      <c r="P6999" s="36">
        <f t="shared" si="572"/>
        <v>1.9133495325007743E-3</v>
      </c>
      <c r="Q6999" s="36">
        <f t="shared" si="573"/>
        <v>0.12824651918532187</v>
      </c>
    </row>
    <row r="7000" spans="1:17" x14ac:dyDescent="0.3">
      <c r="A7000" s="29">
        <v>2317340</v>
      </c>
      <c r="B7000" s="1">
        <v>137</v>
      </c>
      <c r="C7000" s="1" t="s">
        <v>30</v>
      </c>
      <c r="D7000" s="1" t="s">
        <v>53</v>
      </c>
      <c r="E7000" s="1" t="s">
        <v>54</v>
      </c>
      <c r="F7000" s="47">
        <v>714</v>
      </c>
      <c r="G7000" s="34">
        <v>929.04</v>
      </c>
      <c r="H7000" s="1" t="s">
        <v>218</v>
      </c>
      <c r="I7000" s="34">
        <v>7.561E-3</v>
      </c>
      <c r="J7000" s="34">
        <v>5587.7334000000001</v>
      </c>
      <c r="K7000" s="35" t="str">
        <f t="shared" si="569"/>
        <v>Strabrechtse Heide &amp; Beuven_H4030</v>
      </c>
      <c r="L7000" s="36">
        <f>VLOOKUP(D7000,DATA!A:F,5,FALSE)</f>
        <v>1.0986712608830001E-2</v>
      </c>
      <c r="M7000" s="37">
        <f>VLOOKUP(D7000,DATA!A:F,6,FALSE)</f>
        <v>982</v>
      </c>
      <c r="N7000" s="36">
        <f t="shared" si="570"/>
        <v>35.850557105815327</v>
      </c>
      <c r="O7000" s="36">
        <f t="shared" si="571"/>
        <v>35.852467578817567</v>
      </c>
      <c r="P7000" s="36">
        <f t="shared" si="572"/>
        <v>1.9104730022405647E-3</v>
      </c>
      <c r="Q7000" s="36">
        <f t="shared" si="573"/>
        <v>0.1067521380441788</v>
      </c>
    </row>
    <row r="7001" spans="1:17" x14ac:dyDescent="0.3">
      <c r="A7001" s="29">
        <v>2317341</v>
      </c>
      <c r="B7001" s="1">
        <v>137</v>
      </c>
      <c r="C7001" s="1" t="s">
        <v>30</v>
      </c>
      <c r="D7001" s="1" t="s">
        <v>57</v>
      </c>
      <c r="E7001" s="1" t="s">
        <v>58</v>
      </c>
      <c r="F7001" s="47">
        <v>714</v>
      </c>
      <c r="G7001" s="34">
        <v>937.28</v>
      </c>
      <c r="H7001" s="1" t="s">
        <v>218</v>
      </c>
      <c r="I7001" s="34">
        <v>7.4034000000000001E-3</v>
      </c>
      <c r="J7001" s="34">
        <v>3013.9470000000001</v>
      </c>
      <c r="K7001" s="35" t="str">
        <f t="shared" si="569"/>
        <v>Strabrechtse Heide &amp; Beuven_H3160</v>
      </c>
      <c r="L7001" s="36">
        <f>VLOOKUP(D7001,DATA!A:F,5,FALSE)</f>
        <v>1.0986712608830001E-2</v>
      </c>
      <c r="M7001" s="37">
        <f>VLOOKUP(D7001,DATA!A:F,6,FALSE)</f>
        <v>982</v>
      </c>
      <c r="N7001" s="36">
        <f t="shared" si="570"/>
        <v>37.958129568667268</v>
      </c>
      <c r="O7001" s="36">
        <f t="shared" si="571"/>
        <v>37.960045116137195</v>
      </c>
      <c r="P7001" s="36">
        <f t="shared" si="572"/>
        <v>1.9155474699275032E-3</v>
      </c>
      <c r="Q7001" s="36">
        <f t="shared" si="573"/>
        <v>5.7733585503455885E-2</v>
      </c>
    </row>
    <row r="7002" spans="1:17" x14ac:dyDescent="0.3">
      <c r="A7002" s="29">
        <v>2317342</v>
      </c>
      <c r="B7002" s="1">
        <v>137</v>
      </c>
      <c r="C7002" s="1" t="s">
        <v>30</v>
      </c>
      <c r="D7002" s="1" t="s">
        <v>57</v>
      </c>
      <c r="E7002" s="1" t="s">
        <v>58</v>
      </c>
      <c r="F7002" s="47">
        <v>714</v>
      </c>
      <c r="G7002" s="34">
        <v>1065.56</v>
      </c>
      <c r="H7002" s="1" t="s">
        <v>218</v>
      </c>
      <c r="I7002" s="34">
        <v>8.2933E-3</v>
      </c>
      <c r="J7002" s="34">
        <v>450.01485000000002</v>
      </c>
      <c r="K7002" s="35" t="str">
        <f t="shared" si="569"/>
        <v>Strabrechtse Heide &amp; Beuven_H3160</v>
      </c>
      <c r="L7002" s="36">
        <f>VLOOKUP(D7002,DATA!A:F,5,FALSE)</f>
        <v>1.0986712608830001E-2</v>
      </c>
      <c r="M7002" s="37">
        <f>VLOOKUP(D7002,DATA!A:F,6,FALSE)</f>
        <v>982</v>
      </c>
      <c r="N7002" s="36">
        <f t="shared" si="570"/>
        <v>71.464455316709376</v>
      </c>
      <c r="O7002" s="36">
        <f t="shared" si="571"/>
        <v>71.46631339025825</v>
      </c>
      <c r="P7002" s="36">
        <f t="shared" si="572"/>
        <v>1.8580735488740174E-3</v>
      </c>
      <c r="Q7002" s="36">
        <f t="shared" si="573"/>
        <v>8.3616068938550878E-3</v>
      </c>
    </row>
    <row r="7003" spans="1:17" x14ac:dyDescent="0.3">
      <c r="A7003" s="29">
        <v>2317342</v>
      </c>
      <c r="B7003" s="1">
        <v>137</v>
      </c>
      <c r="C7003" s="1" t="s">
        <v>30</v>
      </c>
      <c r="D7003" s="1" t="s">
        <v>53</v>
      </c>
      <c r="E7003" s="1" t="s">
        <v>54</v>
      </c>
      <c r="F7003" s="47">
        <v>714</v>
      </c>
      <c r="G7003" s="34">
        <v>1065.56</v>
      </c>
      <c r="H7003" s="1" t="s">
        <v>218</v>
      </c>
      <c r="I7003" s="34">
        <v>8.2933E-3</v>
      </c>
      <c r="J7003" s="34">
        <v>386.38253969614999</v>
      </c>
      <c r="K7003" s="35" t="str">
        <f t="shared" si="569"/>
        <v>Strabrechtse Heide &amp; Beuven_H4030</v>
      </c>
      <c r="L7003" s="36">
        <f>VLOOKUP(D7003,DATA!A:F,5,FALSE)</f>
        <v>1.0986712608830001E-2</v>
      </c>
      <c r="M7003" s="37">
        <f>VLOOKUP(D7003,DATA!A:F,6,FALSE)</f>
        <v>982</v>
      </c>
      <c r="N7003" s="36">
        <f t="shared" si="570"/>
        <v>71.464455316709376</v>
      </c>
      <c r="O7003" s="36">
        <f t="shared" si="571"/>
        <v>71.46631339025825</v>
      </c>
      <c r="P7003" s="36">
        <f t="shared" si="572"/>
        <v>1.8580735488740174E-3</v>
      </c>
      <c r="Q7003" s="36">
        <f t="shared" si="573"/>
        <v>7.1792717675618137E-3</v>
      </c>
    </row>
    <row r="7004" spans="1:17" x14ac:dyDescent="0.3">
      <c r="A7004" s="29">
        <v>2317343</v>
      </c>
      <c r="B7004" s="1">
        <v>137</v>
      </c>
      <c r="C7004" s="1" t="s">
        <v>30</v>
      </c>
      <c r="D7004" s="1" t="s">
        <v>41</v>
      </c>
      <c r="E7004" s="1" t="s">
        <v>42</v>
      </c>
      <c r="F7004" s="47">
        <v>1071</v>
      </c>
      <c r="G7004" s="34">
        <v>1097.5</v>
      </c>
      <c r="H7004" s="1" t="s">
        <v>218</v>
      </c>
      <c r="I7004" s="34">
        <v>8.4306999999999993E-3</v>
      </c>
      <c r="J7004" s="34">
        <v>1008.737</v>
      </c>
      <c r="K7004" s="35" t="str">
        <f t="shared" si="569"/>
        <v>Strabrechtse Heide &amp; Beuven_H4010A</v>
      </c>
      <c r="L7004" s="36">
        <f>VLOOKUP(D7004,DATA!A:F,5,FALSE)</f>
        <v>1.3726988247862192E-2</v>
      </c>
      <c r="M7004" s="37">
        <f>VLOOKUP(D7004,DATA!A:F,6,FALSE)</f>
        <v>1285.5</v>
      </c>
      <c r="N7004" s="36">
        <f t="shared" si="570"/>
        <v>7.0392626952273369</v>
      </c>
      <c r="O7004" s="36">
        <f t="shared" si="571"/>
        <v>7.0400200288215462</v>
      </c>
      <c r="P7004" s="36">
        <f t="shared" si="572"/>
        <v>7.5733359420926405E-4</v>
      </c>
      <c r="Q7004" s="36">
        <f t="shared" si="573"/>
        <v>7.6395041782187038E-3</v>
      </c>
    </row>
    <row r="7005" spans="1:17" x14ac:dyDescent="0.3">
      <c r="A7005" s="29">
        <v>2317343</v>
      </c>
      <c r="B7005" s="1">
        <v>137</v>
      </c>
      <c r="C7005" s="1" t="s">
        <v>30</v>
      </c>
      <c r="D7005" s="1" t="s">
        <v>53</v>
      </c>
      <c r="E7005" s="1" t="s">
        <v>54</v>
      </c>
      <c r="F7005" s="47">
        <v>714</v>
      </c>
      <c r="G7005" s="34">
        <v>1097.5</v>
      </c>
      <c r="H7005" s="1" t="s">
        <v>218</v>
      </c>
      <c r="I7005" s="34">
        <v>8.4306999999999993E-3</v>
      </c>
      <c r="J7005" s="34">
        <v>6882.3842999999997</v>
      </c>
      <c r="K7005" s="35" t="str">
        <f t="shared" si="569"/>
        <v>Strabrechtse Heide &amp; Beuven_H4030</v>
      </c>
      <c r="L7005" s="36">
        <f>VLOOKUP(D7005,DATA!A:F,5,FALSE)</f>
        <v>1.0986712608830001E-2</v>
      </c>
      <c r="M7005" s="37">
        <f>VLOOKUP(D7005,DATA!A:F,6,FALSE)</f>
        <v>982</v>
      </c>
      <c r="N7005" s="36">
        <f t="shared" si="570"/>
        <v>78.056557396654298</v>
      </c>
      <c r="O7005" s="36">
        <f t="shared" si="571"/>
        <v>78.058143875442255</v>
      </c>
      <c r="P7005" s="36">
        <f t="shared" si="572"/>
        <v>1.5864787879564801E-3</v>
      </c>
      <c r="Q7005" s="36">
        <f t="shared" si="573"/>
        <v>0.10918756702514708</v>
      </c>
    </row>
    <row r="7006" spans="1:17" x14ac:dyDescent="0.3">
      <c r="A7006" s="29">
        <v>2317344</v>
      </c>
      <c r="B7006" s="1">
        <v>137</v>
      </c>
      <c r="C7006" s="1" t="s">
        <v>30</v>
      </c>
      <c r="D7006" s="1" t="s">
        <v>53</v>
      </c>
      <c r="E7006" s="1" t="s">
        <v>54</v>
      </c>
      <c r="F7006" s="47">
        <v>714</v>
      </c>
      <c r="G7006" s="34">
        <v>1005.97</v>
      </c>
      <c r="H7006" s="1" t="s">
        <v>218</v>
      </c>
      <c r="I7006" s="34">
        <v>7.6565000000000001E-3</v>
      </c>
      <c r="J7006" s="34">
        <v>6866.7025999999996</v>
      </c>
      <c r="K7006" s="35" t="str">
        <f t="shared" si="569"/>
        <v>Strabrechtse Heide &amp; Beuven_H4030</v>
      </c>
      <c r="L7006" s="36">
        <f>VLOOKUP(D7006,DATA!A:F,5,FALSE)</f>
        <v>1.0986712608830001E-2</v>
      </c>
      <c r="M7006" s="37">
        <f>VLOOKUP(D7006,DATA!A:F,6,FALSE)</f>
        <v>982</v>
      </c>
      <c r="N7006" s="36">
        <f t="shared" si="570"/>
        <v>56.545998583457276</v>
      </c>
      <c r="O7006" s="36">
        <f t="shared" si="571"/>
        <v>56.548065520800442</v>
      </c>
      <c r="P7006" s="36">
        <f t="shared" si="572"/>
        <v>2.0669373431658755E-3</v>
      </c>
      <c r="Q7006" s="36">
        <f t="shared" si="573"/>
        <v>0.14193044028354207</v>
      </c>
    </row>
    <row r="7007" spans="1:17" x14ac:dyDescent="0.3">
      <c r="A7007" s="29">
        <v>2317345</v>
      </c>
      <c r="B7007" s="1">
        <v>137</v>
      </c>
      <c r="C7007" s="1" t="s">
        <v>30</v>
      </c>
      <c r="D7007" s="1" t="s">
        <v>53</v>
      </c>
      <c r="E7007" s="1" t="s">
        <v>54</v>
      </c>
      <c r="F7007" s="47">
        <v>714</v>
      </c>
      <c r="G7007" s="34">
        <v>1005.78</v>
      </c>
      <c r="H7007" s="1" t="s">
        <v>218</v>
      </c>
      <c r="I7007" s="34">
        <v>7.3600000000000002E-3</v>
      </c>
      <c r="J7007" s="34">
        <v>7734.1405999999997</v>
      </c>
      <c r="K7007" s="35" t="str">
        <f t="shared" si="569"/>
        <v>Strabrechtse Heide &amp; Beuven_H4030</v>
      </c>
      <c r="L7007" s="36">
        <f>VLOOKUP(D7007,DATA!A:F,5,FALSE)</f>
        <v>1.0986712608830001E-2</v>
      </c>
      <c r="M7007" s="37">
        <f>VLOOKUP(D7007,DATA!A:F,6,FALSE)</f>
        <v>982</v>
      </c>
      <c r="N7007" s="36">
        <f t="shared" si="570"/>
        <v>56.494699192572817</v>
      </c>
      <c r="O7007" s="36">
        <f t="shared" si="571"/>
        <v>56.496686628672521</v>
      </c>
      <c r="P7007" s="36">
        <f t="shared" si="572"/>
        <v>1.9874360997036433E-3</v>
      </c>
      <c r="Q7007" s="36">
        <f t="shared" si="573"/>
        <v>0.15371110228623594</v>
      </c>
    </row>
    <row r="7008" spans="1:17" x14ac:dyDescent="0.3">
      <c r="A7008" s="29">
        <v>2317346</v>
      </c>
      <c r="B7008" s="1">
        <v>137</v>
      </c>
      <c r="C7008" s="1" t="s">
        <v>30</v>
      </c>
      <c r="D7008" s="1" t="s">
        <v>41</v>
      </c>
      <c r="E7008" s="1" t="s">
        <v>42</v>
      </c>
      <c r="F7008" s="47">
        <v>1071</v>
      </c>
      <c r="G7008" s="34">
        <v>1178.47</v>
      </c>
      <c r="H7008" s="1" t="s">
        <v>218</v>
      </c>
      <c r="I7008" s="34">
        <v>8.5213000000000007E-3</v>
      </c>
      <c r="J7008" s="34">
        <v>3337.0340000000001</v>
      </c>
      <c r="K7008" s="35" t="str">
        <f t="shared" si="569"/>
        <v>Strabrechtse Heide &amp; Beuven_H4010A</v>
      </c>
      <c r="L7008" s="36">
        <f>VLOOKUP(D7008,DATA!A:F,5,FALSE)</f>
        <v>1.3726988247862192E-2</v>
      </c>
      <c r="M7008" s="37">
        <f>VLOOKUP(D7008,DATA!A:F,6,FALSE)</f>
        <v>1285.5</v>
      </c>
      <c r="N7008" s="36">
        <f t="shared" si="570"/>
        <v>18.706430858312174</v>
      </c>
      <c r="O7008" s="36">
        <f t="shared" si="571"/>
        <v>18.708209728015873</v>
      </c>
      <c r="P7008" s="36">
        <f t="shared" si="572"/>
        <v>1.7788697036991152E-3</v>
      </c>
      <c r="Q7008" s="36">
        <f t="shared" si="573"/>
        <v>5.9361486828138729E-2</v>
      </c>
    </row>
    <row r="7009" spans="1:17" x14ac:dyDescent="0.3">
      <c r="A7009" s="29">
        <v>2317346</v>
      </c>
      <c r="B7009" s="1">
        <v>137</v>
      </c>
      <c r="C7009" s="1" t="s">
        <v>30</v>
      </c>
      <c r="D7009" s="1" t="s">
        <v>53</v>
      </c>
      <c r="E7009" s="1" t="s">
        <v>54</v>
      </c>
      <c r="F7009" s="47">
        <v>714</v>
      </c>
      <c r="G7009" s="34">
        <v>1178.47</v>
      </c>
      <c r="H7009" s="1" t="s">
        <v>218</v>
      </c>
      <c r="I7009" s="34">
        <v>8.5213000000000007E-3</v>
      </c>
      <c r="J7009" s="34">
        <v>1332.4933000000001</v>
      </c>
      <c r="K7009" s="35" t="str">
        <f t="shared" si="569"/>
        <v>Strabrechtse Heide &amp; Beuven_H4030</v>
      </c>
      <c r="L7009" s="36">
        <f>VLOOKUP(D7009,DATA!A:F,5,FALSE)</f>
        <v>1.0986712608830001E-2</v>
      </c>
      <c r="M7009" s="37">
        <f>VLOOKUP(D7009,DATA!A:F,6,FALSE)</f>
        <v>982</v>
      </c>
      <c r="N7009" s="36">
        <f t="shared" si="570"/>
        <v>89.646591835750868</v>
      </c>
      <c r="O7009" s="36">
        <f t="shared" si="571"/>
        <v>89.64746074539714</v>
      </c>
      <c r="P7009" s="36">
        <f t="shared" si="572"/>
        <v>8.6890964627173162E-4</v>
      </c>
      <c r="Q7009" s="36">
        <f t="shared" si="573"/>
        <v>1.1578162819624524E-2</v>
      </c>
    </row>
    <row r="7010" spans="1:17" x14ac:dyDescent="0.3">
      <c r="A7010" s="29">
        <v>2317347</v>
      </c>
      <c r="B7010" s="1">
        <v>137</v>
      </c>
      <c r="C7010" s="1" t="s">
        <v>30</v>
      </c>
      <c r="D7010" s="1" t="s">
        <v>57</v>
      </c>
      <c r="E7010" s="1" t="s">
        <v>58</v>
      </c>
      <c r="F7010" s="47">
        <v>714</v>
      </c>
      <c r="G7010" s="34">
        <v>975.72</v>
      </c>
      <c r="H7010" s="1" t="s">
        <v>218</v>
      </c>
      <c r="I7010" s="34">
        <v>7.2982999999999998E-3</v>
      </c>
      <c r="J7010" s="34">
        <v>3687.9949999999999</v>
      </c>
      <c r="K7010" s="35" t="str">
        <f t="shared" si="569"/>
        <v>Strabrechtse Heide &amp; Beuven_H3160</v>
      </c>
      <c r="L7010" s="36">
        <f>VLOOKUP(D7010,DATA!A:F,5,FALSE)</f>
        <v>1.0986712608830001E-2</v>
      </c>
      <c r="M7010" s="37">
        <f>VLOOKUP(D7010,DATA!A:F,6,FALSE)</f>
        <v>982</v>
      </c>
      <c r="N7010" s="36">
        <f t="shared" si="570"/>
        <v>48.275770086062316</v>
      </c>
      <c r="O7010" s="36">
        <f t="shared" si="571"/>
        <v>48.277772313090317</v>
      </c>
      <c r="P7010" s="36">
        <f t="shared" si="572"/>
        <v>2.0022270280009025E-3</v>
      </c>
      <c r="Q7010" s="36">
        <f t="shared" si="573"/>
        <v>7.3842032681321876E-2</v>
      </c>
    </row>
    <row r="7011" spans="1:17" x14ac:dyDescent="0.3">
      <c r="A7011" s="29">
        <v>2317348</v>
      </c>
      <c r="B7011" s="1">
        <v>137</v>
      </c>
      <c r="C7011" s="1" t="s">
        <v>30</v>
      </c>
      <c r="D7011" s="1" t="s">
        <v>57</v>
      </c>
      <c r="E7011" s="1" t="s">
        <v>58</v>
      </c>
      <c r="F7011" s="47">
        <v>714</v>
      </c>
      <c r="G7011" s="34">
        <v>1108.8499999999999</v>
      </c>
      <c r="H7011" s="1" t="s">
        <v>218</v>
      </c>
      <c r="I7011" s="34">
        <v>7.9699999999999997E-3</v>
      </c>
      <c r="J7011" s="34">
        <v>72.111540000000005</v>
      </c>
      <c r="K7011" s="35" t="str">
        <f t="shared" si="569"/>
        <v>Strabrechtse Heide &amp; Beuven_H3160</v>
      </c>
      <c r="L7011" s="36">
        <f>VLOOKUP(D7011,DATA!A:F,5,FALSE)</f>
        <v>1.0986712608830001E-2</v>
      </c>
      <c r="M7011" s="37">
        <f>VLOOKUP(D7011,DATA!A:F,6,FALSE)</f>
        <v>982</v>
      </c>
      <c r="N7011" s="36">
        <f t="shared" si="570"/>
        <v>80.117661446197388</v>
      </c>
      <c r="O7011" s="36">
        <f t="shared" si="571"/>
        <v>80.11905624113075</v>
      </c>
      <c r="P7011" s="36">
        <f t="shared" si="572"/>
        <v>1.3947949333612542E-3</v>
      </c>
      <c r="Q7011" s="36">
        <f t="shared" si="573"/>
        <v>1.0058081062887742E-3</v>
      </c>
    </row>
    <row r="7012" spans="1:17" x14ac:dyDescent="0.3">
      <c r="A7012" s="29">
        <v>2317348</v>
      </c>
      <c r="B7012" s="1">
        <v>137</v>
      </c>
      <c r="C7012" s="1" t="s">
        <v>30</v>
      </c>
      <c r="D7012" s="1" t="s">
        <v>41</v>
      </c>
      <c r="E7012" s="1" t="s">
        <v>42</v>
      </c>
      <c r="F7012" s="47">
        <v>1071</v>
      </c>
      <c r="G7012" s="34">
        <v>1108.8499999999999</v>
      </c>
      <c r="H7012" s="1" t="s">
        <v>218</v>
      </c>
      <c r="I7012" s="34">
        <v>7.9699999999999997E-3</v>
      </c>
      <c r="J7012" s="34">
        <v>764.63274999999999</v>
      </c>
      <c r="K7012" s="35" t="str">
        <f t="shared" si="569"/>
        <v>Strabrechtse Heide &amp; Beuven_H4010A</v>
      </c>
      <c r="L7012" s="36">
        <f>VLOOKUP(D7012,DATA!A:F,5,FALSE)</f>
        <v>1.3726988247862192E-2</v>
      </c>
      <c r="M7012" s="37">
        <f>VLOOKUP(D7012,DATA!A:F,6,FALSE)</f>
        <v>1285.5</v>
      </c>
      <c r="N7012" s="36">
        <f t="shared" si="570"/>
        <v>8.1295603593128565</v>
      </c>
      <c r="O7012" s="36">
        <f t="shared" si="571"/>
        <v>8.1303774990527167</v>
      </c>
      <c r="P7012" s="36">
        <f t="shared" si="572"/>
        <v>8.1713973986019539E-4</v>
      </c>
      <c r="Q7012" s="36">
        <f t="shared" si="573"/>
        <v>6.2481180642358584E-3</v>
      </c>
    </row>
    <row r="7013" spans="1:17" x14ac:dyDescent="0.3">
      <c r="A7013" s="29">
        <v>2317348</v>
      </c>
      <c r="B7013" s="1">
        <v>137</v>
      </c>
      <c r="C7013" s="1" t="s">
        <v>30</v>
      </c>
      <c r="D7013" s="1" t="s">
        <v>53</v>
      </c>
      <c r="E7013" s="1" t="s">
        <v>54</v>
      </c>
      <c r="F7013" s="47">
        <v>714</v>
      </c>
      <c r="G7013" s="34">
        <v>1108.8499999999999</v>
      </c>
      <c r="H7013" s="1" t="s">
        <v>218</v>
      </c>
      <c r="I7013" s="34">
        <v>7.9699999999999997E-3</v>
      </c>
      <c r="J7013" s="34">
        <v>441.35579999999999</v>
      </c>
      <c r="K7013" s="35" t="str">
        <f t="shared" si="569"/>
        <v>Strabrechtse Heide &amp; Beuven_H4030</v>
      </c>
      <c r="L7013" s="36">
        <f>VLOOKUP(D7013,DATA!A:F,5,FALSE)</f>
        <v>1.0986712608830001E-2</v>
      </c>
      <c r="M7013" s="37">
        <f>VLOOKUP(D7013,DATA!A:F,6,FALSE)</f>
        <v>982</v>
      </c>
      <c r="N7013" s="36">
        <f t="shared" si="570"/>
        <v>80.117661446197388</v>
      </c>
      <c r="O7013" s="36">
        <f t="shared" si="571"/>
        <v>80.11905624113075</v>
      </c>
      <c r="P7013" s="36">
        <f t="shared" si="572"/>
        <v>1.3947949333612542E-3</v>
      </c>
      <c r="Q7013" s="36">
        <f t="shared" si="573"/>
        <v>6.1560083364960308E-3</v>
      </c>
    </row>
    <row r="7014" spans="1:17" x14ac:dyDescent="0.3">
      <c r="A7014" s="29">
        <v>2318856</v>
      </c>
      <c r="B7014" s="1">
        <v>137</v>
      </c>
      <c r="C7014" s="1" t="s">
        <v>30</v>
      </c>
      <c r="D7014" s="1" t="s">
        <v>53</v>
      </c>
      <c r="E7014" s="1" t="s">
        <v>54</v>
      </c>
      <c r="F7014" s="47">
        <v>714</v>
      </c>
      <c r="G7014" s="34">
        <v>1285.8399999999999</v>
      </c>
      <c r="H7014" s="1" t="s">
        <v>218</v>
      </c>
      <c r="I7014" s="34">
        <v>1.0629400000000001E-2</v>
      </c>
      <c r="J7014" s="34">
        <v>2625.0762</v>
      </c>
      <c r="K7014" s="35" t="str">
        <f t="shared" si="569"/>
        <v>Strabrechtse Heide &amp; Beuven_H4030</v>
      </c>
      <c r="L7014" s="36">
        <f>VLOOKUP(D7014,DATA!A:F,5,FALSE)</f>
        <v>1.0986712608830001E-2</v>
      </c>
      <c r="M7014" s="37">
        <f>VLOOKUP(D7014,DATA!A:F,6,FALSE)</f>
        <v>982</v>
      </c>
      <c r="N7014" s="36">
        <f t="shared" si="570"/>
        <v>96.571638859278892</v>
      </c>
      <c r="O7014" s="36">
        <f t="shared" si="571"/>
        <v>96.572025483502031</v>
      </c>
      <c r="P7014" s="36">
        <f t="shared" si="572"/>
        <v>3.8662422313961997E-4</v>
      </c>
      <c r="Q7014" s="36">
        <f t="shared" si="573"/>
        <v>1.0149180465073055E-2</v>
      </c>
    </row>
    <row r="7015" spans="1:17" x14ac:dyDescent="0.3">
      <c r="A7015" s="29">
        <v>2318856</v>
      </c>
      <c r="B7015" s="1">
        <v>137</v>
      </c>
      <c r="C7015" s="1" t="s">
        <v>30</v>
      </c>
      <c r="D7015" s="1" t="s">
        <v>43</v>
      </c>
      <c r="E7015" s="1" t="s">
        <v>44</v>
      </c>
      <c r="F7015" s="47">
        <v>1071</v>
      </c>
      <c r="G7015" s="34">
        <v>1285.8399999999999</v>
      </c>
      <c r="H7015" s="1" t="s">
        <v>218</v>
      </c>
      <c r="I7015" s="34">
        <v>1.0629400000000001E-2</v>
      </c>
      <c r="J7015" s="34">
        <v>558.17412999999999</v>
      </c>
      <c r="K7015" s="35" t="str">
        <f t="shared" si="569"/>
        <v>Strabrechtse Heide &amp; Beuven_H7150</v>
      </c>
      <c r="L7015" s="36">
        <f>VLOOKUP(D7015,DATA!A:F,5,FALSE)</f>
        <v>1.3726988247862192E-2</v>
      </c>
      <c r="M7015" s="37">
        <f>VLOOKUP(D7015,DATA!A:F,6,FALSE)</f>
        <v>1285.5</v>
      </c>
      <c r="N7015" s="36">
        <f t="shared" si="570"/>
        <v>50.116679188309526</v>
      </c>
      <c r="O7015" s="36">
        <f t="shared" si="571"/>
        <v>50.120326909039896</v>
      </c>
      <c r="P7015" s="36">
        <f t="shared" si="572"/>
        <v>3.6477207303704517E-3</v>
      </c>
      <c r="Q7015" s="36">
        <f t="shared" si="573"/>
        <v>2.0360633451574916E-2</v>
      </c>
    </row>
    <row r="7016" spans="1:17" x14ac:dyDescent="0.3">
      <c r="A7016" s="29">
        <v>2318857</v>
      </c>
      <c r="B7016" s="1">
        <v>137</v>
      </c>
      <c r="C7016" s="1" t="s">
        <v>30</v>
      </c>
      <c r="D7016" s="1" t="s">
        <v>41</v>
      </c>
      <c r="E7016" s="1" t="s">
        <v>42</v>
      </c>
      <c r="F7016" s="47">
        <v>1071</v>
      </c>
      <c r="G7016" s="34">
        <v>1377.36</v>
      </c>
      <c r="H7016" s="1" t="s">
        <v>218</v>
      </c>
      <c r="I7016" s="34">
        <v>1.1538E-2</v>
      </c>
      <c r="J7016" s="34">
        <v>806.19849999999997</v>
      </c>
      <c r="K7016" s="35" t="str">
        <f t="shared" si="569"/>
        <v>Strabrechtse Heide &amp; Beuven_H4010A</v>
      </c>
      <c r="L7016" s="36">
        <f>VLOOKUP(D7016,DATA!A:F,5,FALSE)</f>
        <v>1.3726988247862192E-2</v>
      </c>
      <c r="M7016" s="37">
        <f>VLOOKUP(D7016,DATA!A:F,6,FALSE)</f>
        <v>1285.5</v>
      </c>
      <c r="N7016" s="36">
        <f t="shared" si="570"/>
        <v>77.919151838252972</v>
      </c>
      <c r="O7016" s="36">
        <f t="shared" si="571"/>
        <v>77.921876713099053</v>
      </c>
      <c r="P7016" s="36">
        <f t="shared" si="572"/>
        <v>2.7248748460806382E-3</v>
      </c>
      <c r="Q7016" s="36">
        <f t="shared" si="573"/>
        <v>2.1967900135979414E-2</v>
      </c>
    </row>
    <row r="7017" spans="1:17" x14ac:dyDescent="0.3">
      <c r="A7017" s="29">
        <v>2318857</v>
      </c>
      <c r="B7017" s="1">
        <v>137</v>
      </c>
      <c r="C7017" s="1" t="s">
        <v>30</v>
      </c>
      <c r="D7017" s="1" t="s">
        <v>53</v>
      </c>
      <c r="E7017" s="1" t="s">
        <v>54</v>
      </c>
      <c r="F7017" s="47">
        <v>714</v>
      </c>
      <c r="G7017" s="34">
        <v>1377.36</v>
      </c>
      <c r="H7017" s="1" t="s">
        <v>218</v>
      </c>
      <c r="I7017" s="34">
        <v>1.1538E-2</v>
      </c>
      <c r="J7017" s="34">
        <v>650.85284000000001</v>
      </c>
      <c r="K7017" s="35" t="str">
        <f t="shared" si="569"/>
        <v>Strabrechtse Heide &amp; Beuven_H4030</v>
      </c>
      <c r="L7017" s="36">
        <f>VLOOKUP(D7017,DATA!A:F,5,FALSE)</f>
        <v>1.0986712608830001E-2</v>
      </c>
      <c r="M7017" s="37">
        <f>VLOOKUP(D7017,DATA!A:F,6,FALSE)</f>
        <v>982</v>
      </c>
      <c r="N7017" s="36">
        <f t="shared" si="570"/>
        <v>98.717823764344402</v>
      </c>
      <c r="O7017" s="36">
        <f t="shared" si="571"/>
        <v>98.717984205128047</v>
      </c>
      <c r="P7017" s="36">
        <f t="shared" si="572"/>
        <v>1.6044078364529923E-4</v>
      </c>
      <c r="Q7017" s="36">
        <f t="shared" si="573"/>
        <v>1.0442333968736855E-3</v>
      </c>
    </row>
    <row r="7018" spans="1:17" x14ac:dyDescent="0.3">
      <c r="A7018" s="29">
        <v>2318858</v>
      </c>
      <c r="B7018" s="1">
        <v>137</v>
      </c>
      <c r="C7018" s="1" t="s">
        <v>30</v>
      </c>
      <c r="D7018" s="1" t="s">
        <v>53</v>
      </c>
      <c r="E7018" s="1" t="s">
        <v>54</v>
      </c>
      <c r="F7018" s="47">
        <v>714</v>
      </c>
      <c r="G7018" s="34">
        <v>1057.49</v>
      </c>
      <c r="H7018" s="1" t="s">
        <v>218</v>
      </c>
      <c r="I7018" s="34">
        <v>9.3358E-3</v>
      </c>
      <c r="J7018" s="34">
        <v>4291.5330000000004</v>
      </c>
      <c r="K7018" s="35" t="str">
        <f t="shared" si="569"/>
        <v>Strabrechtse Heide &amp; Beuven_H4030</v>
      </c>
      <c r="L7018" s="36">
        <f>VLOOKUP(D7018,DATA!A:F,5,FALSE)</f>
        <v>1.0986712608830001E-2</v>
      </c>
      <c r="M7018" s="37">
        <f>VLOOKUP(D7018,DATA!A:F,6,FALSE)</f>
        <v>982</v>
      </c>
      <c r="N7018" s="36">
        <f t="shared" si="570"/>
        <v>69.622528481726292</v>
      </c>
      <c r="O7018" s="36">
        <f t="shared" si="571"/>
        <v>69.624697743564852</v>
      </c>
      <c r="P7018" s="36">
        <f t="shared" si="572"/>
        <v>2.1692618385600326E-3</v>
      </c>
      <c r="Q7018" s="36">
        <f t="shared" si="573"/>
        <v>9.3094587658210534E-2</v>
      </c>
    </row>
    <row r="7019" spans="1:17" x14ac:dyDescent="0.3">
      <c r="A7019" s="29">
        <v>2318859</v>
      </c>
      <c r="B7019" s="1">
        <v>137</v>
      </c>
      <c r="C7019" s="1" t="s">
        <v>30</v>
      </c>
      <c r="D7019" s="1" t="s">
        <v>53</v>
      </c>
      <c r="E7019" s="1" t="s">
        <v>54</v>
      </c>
      <c r="F7019" s="47">
        <v>714</v>
      </c>
      <c r="G7019" s="34">
        <v>917.02</v>
      </c>
      <c r="H7019" s="1" t="s">
        <v>218</v>
      </c>
      <c r="I7019" s="34">
        <v>8.2389000000000004E-3</v>
      </c>
      <c r="J7019" s="34">
        <v>2452.7869000000001</v>
      </c>
      <c r="K7019" s="35" t="str">
        <f t="shared" si="569"/>
        <v>Strabrechtse Heide &amp; Beuven_H4030</v>
      </c>
      <c r="L7019" s="36">
        <f>VLOOKUP(D7019,DATA!A:F,5,FALSE)</f>
        <v>1.0986712608830001E-2</v>
      </c>
      <c r="M7019" s="37">
        <f>VLOOKUP(D7019,DATA!A:F,6,FALSE)</f>
        <v>982</v>
      </c>
      <c r="N7019" s="36">
        <f t="shared" si="570"/>
        <v>32.873399630111621</v>
      </c>
      <c r="O7019" s="36">
        <f t="shared" si="571"/>
        <v>32.875397112692383</v>
      </c>
      <c r="P7019" s="36">
        <f t="shared" si="572"/>
        <v>1.9974825807622665E-3</v>
      </c>
      <c r="Q7019" s="36">
        <f t="shared" si="573"/>
        <v>4.8993991070718793E-2</v>
      </c>
    </row>
    <row r="7020" spans="1:17" x14ac:dyDescent="0.3">
      <c r="A7020" s="29">
        <v>2318860</v>
      </c>
      <c r="B7020" s="1">
        <v>137</v>
      </c>
      <c r="C7020" s="1" t="s">
        <v>30</v>
      </c>
      <c r="D7020" s="1" t="s">
        <v>53</v>
      </c>
      <c r="E7020" s="1" t="s">
        <v>54</v>
      </c>
      <c r="F7020" s="47">
        <v>714</v>
      </c>
      <c r="G7020" s="34">
        <v>923.11</v>
      </c>
      <c r="H7020" s="1" t="s">
        <v>218</v>
      </c>
      <c r="I7020" s="34">
        <v>8.2165999999999993E-3</v>
      </c>
      <c r="J7020" s="34">
        <v>5089.0190000000002</v>
      </c>
      <c r="K7020" s="35" t="str">
        <f t="shared" si="569"/>
        <v>Strabrechtse Heide &amp; Beuven_H4030</v>
      </c>
      <c r="L7020" s="36">
        <f>VLOOKUP(D7020,DATA!A:F,5,FALSE)</f>
        <v>1.0986712608830001E-2</v>
      </c>
      <c r="M7020" s="37">
        <f>VLOOKUP(D7020,DATA!A:F,6,FALSE)</f>
        <v>982</v>
      </c>
      <c r="N7020" s="36">
        <f t="shared" si="570"/>
        <v>34.366420560680389</v>
      </c>
      <c r="O7020" s="36">
        <f t="shared" si="571"/>
        <v>34.368456788791825</v>
      </c>
      <c r="P7020" s="36">
        <f t="shared" si="572"/>
        <v>2.0362281114358893E-3</v>
      </c>
      <c r="Q7020" s="36">
        <f t="shared" si="573"/>
        <v>0.10362403547431359</v>
      </c>
    </row>
    <row r="7021" spans="1:17" x14ac:dyDescent="0.3">
      <c r="A7021" s="29">
        <v>2318861</v>
      </c>
      <c r="B7021" s="1">
        <v>137</v>
      </c>
      <c r="C7021" s="1" t="s">
        <v>30</v>
      </c>
      <c r="D7021" s="1" t="s">
        <v>53</v>
      </c>
      <c r="E7021" s="1" t="s">
        <v>54</v>
      </c>
      <c r="F7021" s="47">
        <v>714</v>
      </c>
      <c r="G7021" s="34">
        <v>1010.39</v>
      </c>
      <c r="H7021" s="1" t="s">
        <v>218</v>
      </c>
      <c r="I7021" s="34">
        <v>8.8147E-3</v>
      </c>
      <c r="J7021" s="34">
        <v>6709.3549999999996</v>
      </c>
      <c r="K7021" s="35" t="str">
        <f t="shared" si="569"/>
        <v>Strabrechtse Heide &amp; Beuven_H4030</v>
      </c>
      <c r="L7021" s="36">
        <f>VLOOKUP(D7021,DATA!A:F,5,FALSE)</f>
        <v>1.0986712608830001E-2</v>
      </c>
      <c r="M7021" s="37">
        <f>VLOOKUP(D7021,DATA!A:F,6,FALSE)</f>
        <v>982</v>
      </c>
      <c r="N7021" s="36">
        <f t="shared" si="570"/>
        <v>57.735207803299886</v>
      </c>
      <c r="O7021" s="36">
        <f t="shared" si="571"/>
        <v>57.737570954545376</v>
      </c>
      <c r="P7021" s="36">
        <f t="shared" si="572"/>
        <v>2.3631512454898029E-3</v>
      </c>
      <c r="Q7021" s="36">
        <f t="shared" si="573"/>
        <v>0.15855220624683236</v>
      </c>
    </row>
    <row r="7022" spans="1:17" x14ac:dyDescent="0.3">
      <c r="A7022" s="29">
        <v>2318862</v>
      </c>
      <c r="B7022" s="1">
        <v>137</v>
      </c>
      <c r="C7022" s="1" t="s">
        <v>30</v>
      </c>
      <c r="D7022" s="1" t="s">
        <v>41</v>
      </c>
      <c r="E7022" s="1" t="s">
        <v>42</v>
      </c>
      <c r="F7022" s="47">
        <v>1071</v>
      </c>
      <c r="G7022" s="34">
        <v>1276.1400000000001</v>
      </c>
      <c r="H7022" s="1" t="s">
        <v>218</v>
      </c>
      <c r="I7022" s="34">
        <v>1.03372E-2</v>
      </c>
      <c r="J7022" s="34">
        <v>773.42110000000002</v>
      </c>
      <c r="K7022" s="35" t="str">
        <f t="shared" si="569"/>
        <v>Strabrechtse Heide &amp; Beuven_H4010A</v>
      </c>
      <c r="L7022" s="36">
        <f>VLOOKUP(D7022,DATA!A:F,5,FALSE)</f>
        <v>1.3726988247862192E-2</v>
      </c>
      <c r="M7022" s="37">
        <f>VLOOKUP(D7022,DATA!A:F,6,FALSE)</f>
        <v>1285.5</v>
      </c>
      <c r="N7022" s="36">
        <f t="shared" si="570"/>
        <v>46.792296346195485</v>
      </c>
      <c r="O7022" s="36">
        <f t="shared" si="571"/>
        <v>46.795829227379038</v>
      </c>
      <c r="P7022" s="36">
        <f t="shared" si="572"/>
        <v>3.5328811835526608E-3</v>
      </c>
      <c r="Q7022" s="36">
        <f t="shared" si="573"/>
        <v>2.7324048511526006E-2</v>
      </c>
    </row>
    <row r="7023" spans="1:17" x14ac:dyDescent="0.3">
      <c r="A7023" s="29">
        <v>2318862</v>
      </c>
      <c r="B7023" s="1">
        <v>137</v>
      </c>
      <c r="C7023" s="1" t="s">
        <v>30</v>
      </c>
      <c r="D7023" s="1" t="s">
        <v>53</v>
      </c>
      <c r="E7023" s="1" t="s">
        <v>54</v>
      </c>
      <c r="F7023" s="47">
        <v>714</v>
      </c>
      <c r="G7023" s="34">
        <v>1276.1400000000001</v>
      </c>
      <c r="H7023" s="1" t="s">
        <v>218</v>
      </c>
      <c r="I7023" s="34">
        <v>1.03372E-2</v>
      </c>
      <c r="J7023" s="34">
        <v>105.42898599999999</v>
      </c>
      <c r="K7023" s="35" t="str">
        <f t="shared" si="569"/>
        <v>Strabrechtse Heide &amp; Beuven_H4030</v>
      </c>
      <c r="L7023" s="36">
        <f>VLOOKUP(D7023,DATA!A:F,5,FALSE)</f>
        <v>1.0986712608830001E-2</v>
      </c>
      <c r="M7023" s="37">
        <f>VLOOKUP(D7023,DATA!A:F,6,FALSE)</f>
        <v>982</v>
      </c>
      <c r="N7023" s="36">
        <f t="shared" si="570"/>
        <v>96.200743317705118</v>
      </c>
      <c r="O7023" s="36">
        <f t="shared" si="571"/>
        <v>96.201158391159368</v>
      </c>
      <c r="P7023" s="36">
        <f t="shared" si="572"/>
        <v>4.1507345424918185E-4</v>
      </c>
      <c r="Q7023" s="36">
        <f t="shared" si="573"/>
        <v>4.3760773397008633E-4</v>
      </c>
    </row>
    <row r="7024" spans="1:17" x14ac:dyDescent="0.3">
      <c r="A7024" s="29">
        <v>2318863</v>
      </c>
      <c r="B7024" s="1">
        <v>137</v>
      </c>
      <c r="C7024" s="1" t="s">
        <v>30</v>
      </c>
      <c r="D7024" s="1" t="s">
        <v>53</v>
      </c>
      <c r="E7024" s="1" t="s">
        <v>54</v>
      </c>
      <c r="F7024" s="47">
        <v>714</v>
      </c>
      <c r="G7024" s="34">
        <v>1065.04</v>
      </c>
      <c r="H7024" s="1" t="s">
        <v>218</v>
      </c>
      <c r="I7024" s="34">
        <v>8.9707999999999993E-3</v>
      </c>
      <c r="J7024" s="34">
        <v>5522.0550000000003</v>
      </c>
      <c r="K7024" s="35" t="str">
        <f t="shared" si="569"/>
        <v>Strabrechtse Heide &amp; Beuven_H4030</v>
      </c>
      <c r="L7024" s="36">
        <f>VLOOKUP(D7024,DATA!A:F,5,FALSE)</f>
        <v>1.0986712608830001E-2</v>
      </c>
      <c r="M7024" s="37">
        <f>VLOOKUP(D7024,DATA!A:F,6,FALSE)</f>
        <v>982</v>
      </c>
      <c r="N7024" s="36">
        <f t="shared" si="570"/>
        <v>71.347806839118476</v>
      </c>
      <c r="O7024" s="36">
        <f t="shared" si="571"/>
        <v>71.349821622216879</v>
      </c>
      <c r="P7024" s="36">
        <f t="shared" si="572"/>
        <v>2.0147830984029724E-3</v>
      </c>
      <c r="Q7024" s="36">
        <f t="shared" si="573"/>
        <v>0.11125743082451627</v>
      </c>
    </row>
    <row r="7025" spans="1:17" x14ac:dyDescent="0.3">
      <c r="A7025" s="29">
        <v>2318864</v>
      </c>
      <c r="B7025" s="1">
        <v>137</v>
      </c>
      <c r="C7025" s="1" t="s">
        <v>30</v>
      </c>
      <c r="D7025" s="1" t="s">
        <v>53</v>
      </c>
      <c r="E7025" s="1" t="s">
        <v>54</v>
      </c>
      <c r="F7025" s="47">
        <v>714</v>
      </c>
      <c r="G7025" s="34">
        <v>922.73</v>
      </c>
      <c r="H7025" s="1" t="s">
        <v>218</v>
      </c>
      <c r="I7025" s="34">
        <v>7.9465999999999998E-3</v>
      </c>
      <c r="J7025" s="34">
        <v>3348.578</v>
      </c>
      <c r="K7025" s="35" t="str">
        <f t="shared" si="569"/>
        <v>Strabrechtse Heide &amp; Beuven_H4030</v>
      </c>
      <c r="L7025" s="36">
        <f>VLOOKUP(D7025,DATA!A:F,5,FALSE)</f>
        <v>1.0986712608830001E-2</v>
      </c>
      <c r="M7025" s="37">
        <f>VLOOKUP(D7025,DATA!A:F,6,FALSE)</f>
        <v>982</v>
      </c>
      <c r="N7025" s="36">
        <f t="shared" si="570"/>
        <v>34.272312298895407</v>
      </c>
      <c r="O7025" s="36">
        <f t="shared" si="571"/>
        <v>34.274279038399591</v>
      </c>
      <c r="P7025" s="36">
        <f t="shared" si="572"/>
        <v>1.9667395041835789E-3</v>
      </c>
      <c r="Q7025" s="36">
        <f t="shared" si="573"/>
        <v>6.5857806354400403E-2</v>
      </c>
    </row>
    <row r="7026" spans="1:17" x14ac:dyDescent="0.3">
      <c r="A7026" s="29">
        <v>2318865</v>
      </c>
      <c r="B7026" s="1">
        <v>137</v>
      </c>
      <c r="C7026" s="1" t="s">
        <v>30</v>
      </c>
      <c r="D7026" s="1" t="s">
        <v>53</v>
      </c>
      <c r="E7026" s="1" t="s">
        <v>54</v>
      </c>
      <c r="F7026" s="47">
        <v>714</v>
      </c>
      <c r="G7026" s="34">
        <v>922.31</v>
      </c>
      <c r="H7026" s="1" t="s">
        <v>218</v>
      </c>
      <c r="I7026" s="34">
        <v>7.9149000000000008E-3</v>
      </c>
      <c r="J7026" s="34">
        <v>7007.8516</v>
      </c>
      <c r="K7026" s="35" t="str">
        <f t="shared" si="569"/>
        <v>Strabrechtse Heide &amp; Beuven_H4030</v>
      </c>
      <c r="L7026" s="36">
        <f>VLOOKUP(D7026,DATA!A:F,5,FALSE)</f>
        <v>1.0986712608830001E-2</v>
      </c>
      <c r="M7026" s="37">
        <f>VLOOKUP(D7026,DATA!A:F,6,FALSE)</f>
        <v>982</v>
      </c>
      <c r="N7026" s="36">
        <f t="shared" si="570"/>
        <v>34.168441619042227</v>
      </c>
      <c r="O7026" s="36">
        <f t="shared" si="571"/>
        <v>34.170397662425216</v>
      </c>
      <c r="P7026" s="36">
        <f t="shared" si="572"/>
        <v>1.9560433829894919E-3</v>
      </c>
      <c r="Q7026" s="36">
        <f t="shared" si="573"/>
        <v>0.13707661751152325</v>
      </c>
    </row>
    <row r="7027" spans="1:17" x14ac:dyDescent="0.3">
      <c r="A7027" s="30">
        <v>2318866</v>
      </c>
      <c r="B7027" s="14">
        <v>137</v>
      </c>
      <c r="C7027" s="14" t="s">
        <v>30</v>
      </c>
      <c r="D7027" s="14" t="s">
        <v>55</v>
      </c>
      <c r="E7027" s="14" t="s">
        <v>56</v>
      </c>
      <c r="F7027" s="48">
        <v>500</v>
      </c>
      <c r="G7027" s="38">
        <v>902.66</v>
      </c>
      <c r="H7027" s="14" t="s">
        <v>218</v>
      </c>
      <c r="I7027" s="38">
        <v>7.4092999999999997E-3</v>
      </c>
      <c r="J7027" s="38">
        <v>264.95769999999999</v>
      </c>
      <c r="K7027" s="39" t="str">
        <f t="shared" si="569"/>
        <v>Strabrechtse Heide &amp; Beuven_H3130</v>
      </c>
      <c r="L7027" s="40">
        <f>VLOOKUP(D7027,DATA!A:F,5,FALSE)</f>
        <v>0</v>
      </c>
      <c r="M7027" s="41">
        <f>VLOOKUP(D7027,DATA!A:F,6,FALSE)</f>
        <v>3.5</v>
      </c>
      <c r="N7027" s="40">
        <f t="shared" si="570"/>
        <v>50</v>
      </c>
      <c r="O7027" s="40">
        <f t="shared" si="571"/>
        <v>50</v>
      </c>
      <c r="P7027" s="40">
        <f>J7027/10000*I7027</f>
        <v>1.9631510866099998E-4</v>
      </c>
      <c r="Q7027" s="40">
        <f>IF(AND(H7027&lt;&gt;"below",I7027&gt;=0.005),M7027*P7027,0)</f>
        <v>6.8710288031349992E-4</v>
      </c>
    </row>
    <row r="7028" spans="1:17" x14ac:dyDescent="0.3">
      <c r="A7028" s="29">
        <v>2318866</v>
      </c>
      <c r="B7028" s="1">
        <v>137</v>
      </c>
      <c r="C7028" s="1" t="s">
        <v>30</v>
      </c>
      <c r="D7028" s="1" t="s">
        <v>57</v>
      </c>
      <c r="E7028" s="1" t="s">
        <v>58</v>
      </c>
      <c r="F7028" s="47">
        <v>714</v>
      </c>
      <c r="G7028" s="34">
        <v>902.66</v>
      </c>
      <c r="H7028" s="1" t="s">
        <v>218</v>
      </c>
      <c r="I7028" s="34">
        <v>7.4092999999999997E-3</v>
      </c>
      <c r="J7028" s="34">
        <v>3345.9353731700999</v>
      </c>
      <c r="K7028" s="35" t="str">
        <f t="shared" si="569"/>
        <v>Strabrechtse Heide &amp; Beuven_H3160</v>
      </c>
      <c r="L7028" s="36">
        <f>VLOOKUP(D7028,DATA!A:F,5,FALSE)</f>
        <v>1.0986712608830001E-2</v>
      </c>
      <c r="M7028" s="37">
        <f>VLOOKUP(D7028,DATA!A:F,6,FALSE)</f>
        <v>982</v>
      </c>
      <c r="N7028" s="36">
        <f t="shared" si="570"/>
        <v>29.490364769913441</v>
      </c>
      <c r="O7028" s="36">
        <f t="shared" si="571"/>
        <v>29.492057473081108</v>
      </c>
      <c r="P7028" s="36">
        <f t="shared" si="572"/>
        <v>1.6927031676665649E-3</v>
      </c>
      <c r="Q7028" s="36">
        <f t="shared" si="573"/>
        <v>5.663675404972638E-2</v>
      </c>
    </row>
    <row r="7029" spans="1:17" x14ac:dyDescent="0.3">
      <c r="A7029" s="29">
        <v>2318866</v>
      </c>
      <c r="B7029" s="1">
        <v>137</v>
      </c>
      <c r="C7029" s="1" t="s">
        <v>30</v>
      </c>
      <c r="D7029" s="1" t="s">
        <v>53</v>
      </c>
      <c r="E7029" s="1" t="s">
        <v>54</v>
      </c>
      <c r="F7029" s="47">
        <v>714</v>
      </c>
      <c r="G7029" s="34">
        <v>902.66</v>
      </c>
      <c r="H7029" s="1" t="s">
        <v>218</v>
      </c>
      <c r="I7029" s="34">
        <v>7.4092999999999997E-3</v>
      </c>
      <c r="J7029" s="34">
        <v>4148.1934000000001</v>
      </c>
      <c r="K7029" s="35" t="str">
        <f t="shared" si="569"/>
        <v>Strabrechtse Heide &amp; Beuven_H4030</v>
      </c>
      <c r="L7029" s="36">
        <f>VLOOKUP(D7029,DATA!A:F,5,FALSE)</f>
        <v>1.0986712608830001E-2</v>
      </c>
      <c r="M7029" s="37">
        <f>VLOOKUP(D7029,DATA!A:F,6,FALSE)</f>
        <v>982</v>
      </c>
      <c r="N7029" s="36">
        <f t="shared" si="570"/>
        <v>29.490364769913441</v>
      </c>
      <c r="O7029" s="36">
        <f t="shared" si="571"/>
        <v>29.492057473081108</v>
      </c>
      <c r="P7029" s="36">
        <f t="shared" si="572"/>
        <v>1.6927031676665649E-3</v>
      </c>
      <c r="Q7029" s="36">
        <f t="shared" si="573"/>
        <v>7.0216601082735378E-2</v>
      </c>
    </row>
    <row r="7030" spans="1:17" x14ac:dyDescent="0.3">
      <c r="A7030" s="30">
        <v>2318867</v>
      </c>
      <c r="B7030" s="14">
        <v>137</v>
      </c>
      <c r="C7030" s="14" t="s">
        <v>30</v>
      </c>
      <c r="D7030" s="14" t="s">
        <v>55</v>
      </c>
      <c r="E7030" s="14" t="s">
        <v>56</v>
      </c>
      <c r="F7030" s="48">
        <v>500</v>
      </c>
      <c r="G7030" s="38">
        <v>901.17</v>
      </c>
      <c r="H7030" s="14" t="s">
        <v>218</v>
      </c>
      <c r="I7030" s="38">
        <v>7.2649000000000004E-3</v>
      </c>
      <c r="J7030" s="38">
        <v>202.74836500000001</v>
      </c>
      <c r="K7030" s="39" t="str">
        <f t="shared" si="569"/>
        <v>Strabrechtse Heide &amp; Beuven_H3130</v>
      </c>
      <c r="L7030" s="40">
        <f>VLOOKUP(D7030,DATA!A:F,5,FALSE)</f>
        <v>0</v>
      </c>
      <c r="M7030" s="41">
        <f>VLOOKUP(D7030,DATA!A:F,6,FALSE)</f>
        <v>3.5</v>
      </c>
      <c r="N7030" s="40">
        <f t="shared" si="570"/>
        <v>50</v>
      </c>
      <c r="O7030" s="40">
        <f t="shared" si="571"/>
        <v>50</v>
      </c>
      <c r="P7030" s="40">
        <f>J7030/10000*I7030</f>
        <v>1.4729465968885E-4</v>
      </c>
      <c r="Q7030" s="40">
        <f>IF(AND(H7030&lt;&gt;"below",I7030&gt;=0.005),M7030*P7030,0)</f>
        <v>5.1553130891097499E-4</v>
      </c>
    </row>
    <row r="7031" spans="1:17" x14ac:dyDescent="0.3">
      <c r="A7031" s="29">
        <v>2318867</v>
      </c>
      <c r="B7031" s="1">
        <v>137</v>
      </c>
      <c r="C7031" s="1" t="s">
        <v>30</v>
      </c>
      <c r="D7031" s="1" t="s">
        <v>57</v>
      </c>
      <c r="E7031" s="1" t="s">
        <v>58</v>
      </c>
      <c r="F7031" s="47">
        <v>714</v>
      </c>
      <c r="G7031" s="34">
        <v>901.17</v>
      </c>
      <c r="H7031" s="1" t="s">
        <v>218</v>
      </c>
      <c r="I7031" s="34">
        <v>7.2649000000000004E-3</v>
      </c>
      <c r="J7031" s="34">
        <v>2096.8180000000002</v>
      </c>
      <c r="K7031" s="35" t="str">
        <f t="shared" si="569"/>
        <v>Strabrechtse Heide &amp; Beuven_H3160</v>
      </c>
      <c r="L7031" s="36">
        <f>VLOOKUP(D7031,DATA!A:F,5,FALSE)</f>
        <v>1.0986712608830001E-2</v>
      </c>
      <c r="M7031" s="37">
        <f>VLOOKUP(D7031,DATA!A:F,6,FALSE)</f>
        <v>982</v>
      </c>
      <c r="N7031" s="36">
        <f t="shared" si="570"/>
        <v>29.15111677357223</v>
      </c>
      <c r="O7031" s="36">
        <f t="shared" si="571"/>
        <v>29.152765288325174</v>
      </c>
      <c r="P7031" s="36">
        <f t="shared" si="572"/>
        <v>1.6485147529436972E-3</v>
      </c>
      <c r="Q7031" s="36">
        <f t="shared" si="573"/>
        <v>3.4566354072378978E-2</v>
      </c>
    </row>
    <row r="7032" spans="1:17" x14ac:dyDescent="0.3">
      <c r="A7032" s="29">
        <v>2318868</v>
      </c>
      <c r="B7032" s="1">
        <v>137</v>
      </c>
      <c r="C7032" s="1" t="s">
        <v>30</v>
      </c>
      <c r="D7032" s="1" t="s">
        <v>53</v>
      </c>
      <c r="E7032" s="1" t="s">
        <v>54</v>
      </c>
      <c r="F7032" s="47">
        <v>714</v>
      </c>
      <c r="G7032" s="34">
        <v>923.4</v>
      </c>
      <c r="H7032" s="1" t="s">
        <v>218</v>
      </c>
      <c r="I7032" s="34">
        <v>7.7016999999999997E-3</v>
      </c>
      <c r="J7032" s="34">
        <v>3475.4744000000001</v>
      </c>
      <c r="K7032" s="35" t="str">
        <f t="shared" si="569"/>
        <v>Strabrechtse Heide &amp; Beuven_H4030</v>
      </c>
      <c r="L7032" s="36">
        <f>VLOOKUP(D7032,DATA!A:F,5,FALSE)</f>
        <v>1.0986712608830001E-2</v>
      </c>
      <c r="M7032" s="37">
        <f>VLOOKUP(D7032,DATA!A:F,6,FALSE)</f>
        <v>982</v>
      </c>
      <c r="N7032" s="36">
        <f t="shared" si="570"/>
        <v>34.438322758379684</v>
      </c>
      <c r="O7032" s="36">
        <f t="shared" si="571"/>
        <v>34.440233280753446</v>
      </c>
      <c r="P7032" s="36">
        <f t="shared" si="572"/>
        <v>1.9105223737625465E-3</v>
      </c>
      <c r="Q7032" s="36">
        <f t="shared" si="573"/>
        <v>6.6399716006389622E-2</v>
      </c>
    </row>
    <row r="7033" spans="1:17" x14ac:dyDescent="0.3">
      <c r="A7033" s="29">
        <v>2318869</v>
      </c>
      <c r="B7033" s="1">
        <v>137</v>
      </c>
      <c r="C7033" s="1" t="s">
        <v>30</v>
      </c>
      <c r="D7033" s="1" t="s">
        <v>53</v>
      </c>
      <c r="E7033" s="1" t="s">
        <v>54</v>
      </c>
      <c r="F7033" s="47">
        <v>714</v>
      </c>
      <c r="G7033" s="34">
        <v>920.44</v>
      </c>
      <c r="H7033" s="1" t="s">
        <v>218</v>
      </c>
      <c r="I7033" s="34">
        <v>7.4375999999999999E-3</v>
      </c>
      <c r="J7033" s="34">
        <v>2103.5414999999998</v>
      </c>
      <c r="K7033" s="35" t="str">
        <f t="shared" si="569"/>
        <v>Strabrechtse Heide &amp; Beuven_H4030</v>
      </c>
      <c r="L7033" s="36">
        <f>VLOOKUP(D7033,DATA!A:F,5,FALSE)</f>
        <v>1.0986712608830001E-2</v>
      </c>
      <c r="M7033" s="37">
        <f>VLOOKUP(D7033,DATA!A:F,6,FALSE)</f>
        <v>982</v>
      </c>
      <c r="N7033" s="36">
        <f t="shared" si="570"/>
        <v>33.707821237962087</v>
      </c>
      <c r="O7033" s="36">
        <f t="shared" si="571"/>
        <v>33.709647231931079</v>
      </c>
      <c r="P7033" s="36">
        <f t="shared" si="572"/>
        <v>1.8259939689926341E-3</v>
      </c>
      <c r="Q7033" s="36">
        <f t="shared" si="573"/>
        <v>3.841054092525719E-2</v>
      </c>
    </row>
    <row r="7034" spans="1:17" x14ac:dyDescent="0.3">
      <c r="A7034" s="29">
        <v>2318870</v>
      </c>
      <c r="B7034" s="1">
        <v>137</v>
      </c>
      <c r="C7034" s="1" t="s">
        <v>30</v>
      </c>
      <c r="D7034" s="1" t="s">
        <v>57</v>
      </c>
      <c r="E7034" s="1" t="s">
        <v>58</v>
      </c>
      <c r="F7034" s="47">
        <v>714</v>
      </c>
      <c r="G7034" s="34">
        <v>924.94</v>
      </c>
      <c r="H7034" s="1" t="s">
        <v>218</v>
      </c>
      <c r="I7034" s="34">
        <v>7.3943999999999998E-3</v>
      </c>
      <c r="J7034" s="34">
        <v>3739.9247999999998</v>
      </c>
      <c r="K7034" s="35" t="str">
        <f t="shared" si="569"/>
        <v>Strabrechtse Heide &amp; Beuven_H3160</v>
      </c>
      <c r="L7034" s="36">
        <f>VLOOKUP(D7034,DATA!A:F,5,FALSE)</f>
        <v>1.0986712608830001E-2</v>
      </c>
      <c r="M7034" s="37">
        <f>VLOOKUP(D7034,DATA!A:F,6,FALSE)</f>
        <v>982</v>
      </c>
      <c r="N7034" s="36">
        <f t="shared" si="570"/>
        <v>34.821337186935658</v>
      </c>
      <c r="O7034" s="36">
        <f t="shared" si="571"/>
        <v>34.823181042721863</v>
      </c>
      <c r="P7034" s="36">
        <f t="shared" si="572"/>
        <v>1.843855786205495E-3</v>
      </c>
      <c r="Q7034" s="36">
        <f t="shared" si="573"/>
        <v>6.8958819824534279E-2</v>
      </c>
    </row>
    <row r="7035" spans="1:17" x14ac:dyDescent="0.3">
      <c r="A7035" s="29">
        <v>2318871</v>
      </c>
      <c r="B7035" s="1">
        <v>137</v>
      </c>
      <c r="C7035" s="1" t="s">
        <v>30</v>
      </c>
      <c r="D7035" s="1" t="s">
        <v>57</v>
      </c>
      <c r="E7035" s="1" t="s">
        <v>58</v>
      </c>
      <c r="F7035" s="47">
        <v>714</v>
      </c>
      <c r="G7035" s="34">
        <v>960.78</v>
      </c>
      <c r="H7035" s="1" t="s">
        <v>218</v>
      </c>
      <c r="I7035" s="34">
        <v>7.6468999999999999E-3</v>
      </c>
      <c r="J7035" s="34">
        <v>419.05164000000002</v>
      </c>
      <c r="K7035" s="35" t="str">
        <f t="shared" si="569"/>
        <v>Strabrechtse Heide &amp; Beuven_H3160</v>
      </c>
      <c r="L7035" s="36">
        <f>VLOOKUP(D7035,DATA!A:F,5,FALSE)</f>
        <v>1.0986712608830001E-2</v>
      </c>
      <c r="M7035" s="37">
        <f>VLOOKUP(D7035,DATA!A:F,6,FALSE)</f>
        <v>982</v>
      </c>
      <c r="N7035" s="36">
        <f t="shared" si="570"/>
        <v>44.197805906494864</v>
      </c>
      <c r="O7035" s="36">
        <f t="shared" si="571"/>
        <v>44.199877990115624</v>
      </c>
      <c r="P7035" s="36">
        <f t="shared" si="572"/>
        <v>2.0720836207601678E-3</v>
      </c>
      <c r="Q7035" s="36">
        <f t="shared" si="573"/>
        <v>8.6831003949668639E-3</v>
      </c>
    </row>
    <row r="7036" spans="1:17" x14ac:dyDescent="0.3">
      <c r="A7036" s="29">
        <v>2318872</v>
      </c>
      <c r="B7036" s="1">
        <v>137</v>
      </c>
      <c r="C7036" s="1" t="s">
        <v>30</v>
      </c>
      <c r="D7036" s="1" t="s">
        <v>41</v>
      </c>
      <c r="E7036" s="1" t="s">
        <v>42</v>
      </c>
      <c r="F7036" s="47">
        <v>1071</v>
      </c>
      <c r="G7036" s="34">
        <v>1089.27</v>
      </c>
      <c r="H7036" s="1" t="s">
        <v>218</v>
      </c>
      <c r="I7036" s="34">
        <v>8.4180999999999995E-3</v>
      </c>
      <c r="J7036" s="34">
        <v>36.464588999999997</v>
      </c>
      <c r="K7036" s="35" t="str">
        <f t="shared" si="569"/>
        <v>Strabrechtse Heide &amp; Beuven_H4010A</v>
      </c>
      <c r="L7036" s="36">
        <f>VLOOKUP(D7036,DATA!A:F,5,FALSE)</f>
        <v>1.3726988247862192E-2</v>
      </c>
      <c r="M7036" s="37">
        <f>VLOOKUP(D7036,DATA!A:F,6,FALSE)</f>
        <v>1285.5</v>
      </c>
      <c r="N7036" s="36">
        <f t="shared" si="570"/>
        <v>6.3349280204906426</v>
      </c>
      <c r="O7036" s="36">
        <f t="shared" si="571"/>
        <v>6.3356137149047793</v>
      </c>
      <c r="P7036" s="36">
        <f t="shared" si="572"/>
        <v>6.8569441413668386E-4</v>
      </c>
      <c r="Q7036" s="36">
        <f t="shared" si="573"/>
        <v>2.5003564991089963E-4</v>
      </c>
    </row>
    <row r="7037" spans="1:17" x14ac:dyDescent="0.3">
      <c r="A7037" s="29">
        <v>2318872</v>
      </c>
      <c r="B7037" s="1">
        <v>137</v>
      </c>
      <c r="C7037" s="1" t="s">
        <v>30</v>
      </c>
      <c r="D7037" s="1" t="s">
        <v>53</v>
      </c>
      <c r="E7037" s="1" t="s">
        <v>54</v>
      </c>
      <c r="F7037" s="47">
        <v>714</v>
      </c>
      <c r="G7037" s="34">
        <v>1089.27</v>
      </c>
      <c r="H7037" s="1" t="s">
        <v>218</v>
      </c>
      <c r="I7037" s="34">
        <v>8.4180999999999995E-3</v>
      </c>
      <c r="J7037" s="34">
        <v>2885.4383296268302</v>
      </c>
      <c r="K7037" s="35" t="str">
        <f t="shared" si="569"/>
        <v>Strabrechtse Heide &amp; Beuven_H4030</v>
      </c>
      <c r="L7037" s="36">
        <f>VLOOKUP(D7037,DATA!A:F,5,FALSE)</f>
        <v>1.0986712608830001E-2</v>
      </c>
      <c r="M7037" s="37">
        <f>VLOOKUP(D7037,DATA!A:F,6,FALSE)</f>
        <v>982</v>
      </c>
      <c r="N7037" s="36">
        <f t="shared" si="570"/>
        <v>76.468602914610756</v>
      </c>
      <c r="O7037" s="36">
        <f t="shared" si="571"/>
        <v>76.470267101442701</v>
      </c>
      <c r="P7037" s="36">
        <f t="shared" si="572"/>
        <v>1.6641868319453579E-3</v>
      </c>
      <c r="Q7037" s="36">
        <f t="shared" si="573"/>
        <v>4.8019084725553801E-2</v>
      </c>
    </row>
    <row r="7038" spans="1:17" x14ac:dyDescent="0.3">
      <c r="A7038" s="29">
        <v>2318873</v>
      </c>
      <c r="B7038" s="1">
        <v>137</v>
      </c>
      <c r="C7038" s="1" t="s">
        <v>30</v>
      </c>
      <c r="D7038" s="1" t="s">
        <v>53</v>
      </c>
      <c r="E7038" s="1" t="s">
        <v>54</v>
      </c>
      <c r="F7038" s="47">
        <v>714</v>
      </c>
      <c r="G7038" s="34">
        <v>997.58</v>
      </c>
      <c r="H7038" s="1" t="s">
        <v>218</v>
      </c>
      <c r="I7038" s="34">
        <v>7.7501000000000002E-3</v>
      </c>
      <c r="J7038" s="34">
        <v>6554.4089999999997</v>
      </c>
      <c r="K7038" s="35" t="str">
        <f t="shared" si="569"/>
        <v>Strabrechtse Heide &amp; Beuven_H4030</v>
      </c>
      <c r="L7038" s="36">
        <f>VLOOKUP(D7038,DATA!A:F,5,FALSE)</f>
        <v>1.0986712608830001E-2</v>
      </c>
      <c r="M7038" s="37">
        <f>VLOOKUP(D7038,DATA!A:F,6,FALSE)</f>
        <v>982</v>
      </c>
      <c r="N7038" s="36">
        <f t="shared" si="570"/>
        <v>54.268906333814812</v>
      </c>
      <c r="O7038" s="36">
        <f t="shared" si="571"/>
        <v>54.271019512146999</v>
      </c>
      <c r="P7038" s="36">
        <f t="shared" si="572"/>
        <v>2.1131783321877151E-3</v>
      </c>
      <c r="Q7038" s="36">
        <f t="shared" si="573"/>
        <v>0.13850635079096149</v>
      </c>
    </row>
    <row r="7039" spans="1:17" x14ac:dyDescent="0.3">
      <c r="A7039" s="30">
        <v>2318874</v>
      </c>
      <c r="B7039" s="14">
        <v>137</v>
      </c>
      <c r="C7039" s="14" t="s">
        <v>30</v>
      </c>
      <c r="D7039" s="14" t="s">
        <v>55</v>
      </c>
      <c r="E7039" s="14" t="s">
        <v>56</v>
      </c>
      <c r="F7039" s="48">
        <v>500</v>
      </c>
      <c r="G7039" s="38">
        <v>989.54</v>
      </c>
      <c r="H7039" s="14" t="s">
        <v>218</v>
      </c>
      <c r="I7039" s="38">
        <v>7.2859999999999999E-3</v>
      </c>
      <c r="J7039" s="38">
        <v>4586.6166999999996</v>
      </c>
      <c r="K7039" s="39" t="str">
        <f t="shared" si="569"/>
        <v>Strabrechtse Heide &amp; Beuven_H3130</v>
      </c>
      <c r="L7039" s="40">
        <f>VLOOKUP(D7039,DATA!A:F,5,FALSE)</f>
        <v>0</v>
      </c>
      <c r="M7039" s="41">
        <f>VLOOKUP(D7039,DATA!A:F,6,FALSE)</f>
        <v>3.5</v>
      </c>
      <c r="N7039" s="40">
        <f t="shared" si="570"/>
        <v>50</v>
      </c>
      <c r="O7039" s="40">
        <f t="shared" si="571"/>
        <v>50</v>
      </c>
      <c r="P7039" s="40">
        <f>J7039/10000*I7039</f>
        <v>3.3418089276199998E-3</v>
      </c>
      <c r="Q7039" s="40">
        <f>IF(AND(H7039&lt;&gt;"below",I7039&gt;=0.005),M7039*P7039,0)</f>
        <v>1.1696331246669999E-2</v>
      </c>
    </row>
    <row r="7040" spans="1:17" x14ac:dyDescent="0.3">
      <c r="A7040" s="29">
        <v>2318874</v>
      </c>
      <c r="B7040" s="1">
        <v>137</v>
      </c>
      <c r="C7040" s="1" t="s">
        <v>30</v>
      </c>
      <c r="D7040" s="1" t="s">
        <v>53</v>
      </c>
      <c r="E7040" s="1" t="s">
        <v>54</v>
      </c>
      <c r="F7040" s="47">
        <v>714</v>
      </c>
      <c r="G7040" s="34">
        <v>989.54</v>
      </c>
      <c r="H7040" s="1" t="s">
        <v>218</v>
      </c>
      <c r="I7040" s="34">
        <v>7.2859999999999999E-3</v>
      </c>
      <c r="J7040" s="34">
        <v>1354.7896000000001</v>
      </c>
      <c r="K7040" s="35" t="str">
        <f t="shared" si="569"/>
        <v>Strabrechtse Heide &amp; Beuven_H4030</v>
      </c>
      <c r="L7040" s="36">
        <f>VLOOKUP(D7040,DATA!A:F,5,FALSE)</f>
        <v>1.0986712608830001E-2</v>
      </c>
      <c r="M7040" s="37">
        <f>VLOOKUP(D7040,DATA!A:F,6,FALSE)</f>
        <v>982</v>
      </c>
      <c r="N7040" s="36">
        <f t="shared" si="570"/>
        <v>52.069811799774804</v>
      </c>
      <c r="O7040" s="36">
        <f t="shared" si="571"/>
        <v>52.071809596761362</v>
      </c>
      <c r="P7040" s="36">
        <f t="shared" si="572"/>
        <v>1.9977969865578871E-3</v>
      </c>
      <c r="Q7040" s="36">
        <f t="shared" si="573"/>
        <v>2.7065945802999654E-2</v>
      </c>
    </row>
    <row r="7041" spans="1:17" x14ac:dyDescent="0.3">
      <c r="A7041" s="29">
        <v>2318875</v>
      </c>
      <c r="B7041" s="1">
        <v>137</v>
      </c>
      <c r="C7041" s="1" t="s">
        <v>30</v>
      </c>
      <c r="D7041" s="1" t="s">
        <v>41</v>
      </c>
      <c r="E7041" s="1" t="s">
        <v>42</v>
      </c>
      <c r="F7041" s="47">
        <v>1071</v>
      </c>
      <c r="G7041" s="34">
        <v>1119.1099999999999</v>
      </c>
      <c r="H7041" s="1" t="s">
        <v>218</v>
      </c>
      <c r="I7041" s="34">
        <v>7.9506000000000004E-3</v>
      </c>
      <c r="J7041" s="34">
        <v>1733.73695</v>
      </c>
      <c r="K7041" s="35" t="str">
        <f t="shared" si="569"/>
        <v>Strabrechtse Heide &amp; Beuven_H4010A</v>
      </c>
      <c r="L7041" s="36">
        <f>VLOOKUP(D7041,DATA!A:F,5,FALSE)</f>
        <v>1.3726988247862192E-2</v>
      </c>
      <c r="M7041" s="37">
        <f>VLOOKUP(D7041,DATA!A:F,6,FALSE)</f>
        <v>1285.5</v>
      </c>
      <c r="N7041" s="36">
        <f t="shared" si="570"/>
        <v>9.2453954310539572</v>
      </c>
      <c r="O7041" s="36">
        <f t="shared" si="571"/>
        <v>9.2463112057575021</v>
      </c>
      <c r="P7041" s="36">
        <f t="shared" si="572"/>
        <v>9.1577470354486934E-4</v>
      </c>
      <c r="Q7041" s="36">
        <f t="shared" si="573"/>
        <v>1.587712441411036E-2</v>
      </c>
    </row>
    <row r="7042" spans="1:17" x14ac:dyDescent="0.3">
      <c r="A7042" s="29">
        <v>2318875</v>
      </c>
      <c r="B7042" s="1">
        <v>137</v>
      </c>
      <c r="C7042" s="1" t="s">
        <v>30</v>
      </c>
      <c r="D7042" s="1" t="s">
        <v>53</v>
      </c>
      <c r="E7042" s="1" t="s">
        <v>54</v>
      </c>
      <c r="F7042" s="47">
        <v>714</v>
      </c>
      <c r="G7042" s="34">
        <v>1119.1099999999999</v>
      </c>
      <c r="H7042" s="1" t="s">
        <v>218</v>
      </c>
      <c r="I7042" s="34">
        <v>7.9506000000000004E-3</v>
      </c>
      <c r="J7042" s="34">
        <v>2322.0679</v>
      </c>
      <c r="K7042" s="35" t="str">
        <f t="shared" si="569"/>
        <v>Strabrechtse Heide &amp; Beuven_H4030</v>
      </c>
      <c r="L7042" s="36">
        <f>VLOOKUP(D7042,DATA!A:F,5,FALSE)</f>
        <v>1.0986712608830001E-2</v>
      </c>
      <c r="M7042" s="37">
        <f>VLOOKUP(D7042,DATA!A:F,6,FALSE)</f>
        <v>982</v>
      </c>
      <c r="N7042" s="36">
        <f t="shared" si="570"/>
        <v>81.852531623721703</v>
      </c>
      <c r="O7042" s="36">
        <f t="shared" si="571"/>
        <v>81.853829112915776</v>
      </c>
      <c r="P7042" s="36">
        <f t="shared" si="572"/>
        <v>1.2974891940729094E-3</v>
      </c>
      <c r="Q7042" s="36">
        <f t="shared" si="573"/>
        <v>3.0128580081535735E-2</v>
      </c>
    </row>
    <row r="7043" spans="1:17" x14ac:dyDescent="0.3">
      <c r="A7043" s="29">
        <v>2318876</v>
      </c>
      <c r="B7043" s="1">
        <v>137</v>
      </c>
      <c r="C7043" s="1" t="s">
        <v>30</v>
      </c>
      <c r="D7043" s="1" t="s">
        <v>57</v>
      </c>
      <c r="E7043" s="1" t="s">
        <v>58</v>
      </c>
      <c r="F7043" s="47">
        <v>714</v>
      </c>
      <c r="G7043" s="34">
        <v>1199.42</v>
      </c>
      <c r="H7043" s="1" t="s">
        <v>218</v>
      </c>
      <c r="I7043" s="34">
        <v>8.5988000000000002E-3</v>
      </c>
      <c r="J7043" s="34">
        <v>1237.3141000000001</v>
      </c>
      <c r="K7043" s="35" t="str">
        <f t="shared" ref="K7043:K7106" si="574">_xlfn.CONCAT(C7043,"_",D7043)</f>
        <v>Strabrechtse Heide &amp; Beuven_H3160</v>
      </c>
      <c r="L7043" s="36">
        <f>VLOOKUP(D7043,DATA!A:F,5,FALSE)</f>
        <v>1.0986712608830001E-2</v>
      </c>
      <c r="M7043" s="37">
        <f>VLOOKUP(D7043,DATA!A:F,6,FALSE)</f>
        <v>982</v>
      </c>
      <c r="N7043" s="36">
        <f t="shared" ref="N7043:N7106" si="575">100/(1+EXP(-L7043*(G7043-M7043)))</f>
        <v>91.596394390763578</v>
      </c>
      <c r="O7043" s="36">
        <f t="shared" ref="O7043:O7106" si="576">100/(1+EXP(-L7043*((G7043+I7043)-M7043)))</f>
        <v>91.597121555125796</v>
      </c>
      <c r="P7043" s="36">
        <f t="shared" ref="P7043:P7105" si="577">O7043-N7043</f>
        <v>7.2716436221753611E-4</v>
      </c>
      <c r="Q7043" s="36">
        <f t="shared" ref="Q7043:Q7105" si="578">IF(AND(H7043&lt;&gt;"below",I7043&gt;=0.005),J7043*P7043/100,0)</f>
        <v>8.9973071838926472E-3</v>
      </c>
    </row>
    <row r="7044" spans="1:17" x14ac:dyDescent="0.3">
      <c r="A7044" s="29">
        <v>2318876</v>
      </c>
      <c r="B7044" s="1">
        <v>137</v>
      </c>
      <c r="C7044" s="1" t="s">
        <v>30</v>
      </c>
      <c r="D7044" s="1" t="s">
        <v>41</v>
      </c>
      <c r="E7044" s="1" t="s">
        <v>42</v>
      </c>
      <c r="F7044" s="47">
        <v>1071</v>
      </c>
      <c r="G7044" s="34">
        <v>1199.42</v>
      </c>
      <c r="H7044" s="1" t="s">
        <v>218</v>
      </c>
      <c r="I7044" s="34">
        <v>8.5988000000000002E-3</v>
      </c>
      <c r="J7044" s="34">
        <v>3827.66725</v>
      </c>
      <c r="K7044" s="35" t="str">
        <f t="shared" si="574"/>
        <v>Strabrechtse Heide &amp; Beuven_H4010A</v>
      </c>
      <c r="L7044" s="36">
        <f>VLOOKUP(D7044,DATA!A:F,5,FALSE)</f>
        <v>1.3726988247862192E-2</v>
      </c>
      <c r="M7044" s="37">
        <f>VLOOKUP(D7044,DATA!A:F,6,FALSE)</f>
        <v>1285.5</v>
      </c>
      <c r="N7044" s="36">
        <f t="shared" si="575"/>
        <v>23.476119394981605</v>
      </c>
      <c r="O7044" s="36">
        <f t="shared" si="576"/>
        <v>23.478239952227916</v>
      </c>
      <c r="P7044" s="36">
        <f t="shared" si="577"/>
        <v>2.1205572463109945E-3</v>
      </c>
      <c r="Q7044" s="36">
        <f t="shared" si="578"/>
        <v>8.1167875234547771E-2</v>
      </c>
    </row>
    <row r="7045" spans="1:17" x14ac:dyDescent="0.3">
      <c r="A7045" s="29">
        <v>2318877</v>
      </c>
      <c r="B7045" s="1">
        <v>137</v>
      </c>
      <c r="C7045" s="1" t="s">
        <v>30</v>
      </c>
      <c r="D7045" s="1" t="s">
        <v>57</v>
      </c>
      <c r="E7045" s="1" t="s">
        <v>58</v>
      </c>
      <c r="F7045" s="47">
        <v>714</v>
      </c>
      <c r="G7045" s="34">
        <v>960.23</v>
      </c>
      <c r="H7045" s="1" t="s">
        <v>218</v>
      </c>
      <c r="I7045" s="34">
        <v>7.1511999999999999E-3</v>
      </c>
      <c r="J7045" s="34">
        <v>379.20690000000002</v>
      </c>
      <c r="K7045" s="35" t="str">
        <f t="shared" si="574"/>
        <v>Strabrechtse Heide &amp; Beuven_H3160</v>
      </c>
      <c r="L7045" s="36">
        <f>VLOOKUP(D7045,DATA!A:F,5,FALSE)</f>
        <v>1.0986712608830001E-2</v>
      </c>
      <c r="M7045" s="37">
        <f>VLOOKUP(D7045,DATA!A:F,6,FALSE)</f>
        <v>982</v>
      </c>
      <c r="N7045" s="36">
        <f t="shared" si="575"/>
        <v>44.048825595055085</v>
      </c>
      <c r="O7045" s="36">
        <f t="shared" si="576"/>
        <v>44.050761982507353</v>
      </c>
      <c r="P7045" s="36">
        <f t="shared" si="577"/>
        <v>1.9363874522682067E-3</v>
      </c>
      <c r="Q7045" s="36">
        <f t="shared" si="578"/>
        <v>7.3429148297352465E-3</v>
      </c>
    </row>
    <row r="7046" spans="1:17" x14ac:dyDescent="0.3">
      <c r="A7046" s="29">
        <v>2318877</v>
      </c>
      <c r="B7046" s="1">
        <v>137</v>
      </c>
      <c r="C7046" s="1" t="s">
        <v>30</v>
      </c>
      <c r="D7046" s="1" t="s">
        <v>53</v>
      </c>
      <c r="E7046" s="1" t="s">
        <v>54</v>
      </c>
      <c r="F7046" s="47">
        <v>714</v>
      </c>
      <c r="G7046" s="34">
        <v>960.23</v>
      </c>
      <c r="H7046" s="1" t="s">
        <v>218</v>
      </c>
      <c r="I7046" s="34">
        <v>7.1511999999999999E-3</v>
      </c>
      <c r="J7046" s="34">
        <v>3391.1442999999999</v>
      </c>
      <c r="K7046" s="35" t="str">
        <f t="shared" si="574"/>
        <v>Strabrechtse Heide &amp; Beuven_H4030</v>
      </c>
      <c r="L7046" s="36">
        <f>VLOOKUP(D7046,DATA!A:F,5,FALSE)</f>
        <v>1.0986712608830001E-2</v>
      </c>
      <c r="M7046" s="37">
        <f>VLOOKUP(D7046,DATA!A:F,6,FALSE)</f>
        <v>982</v>
      </c>
      <c r="N7046" s="36">
        <f t="shared" si="575"/>
        <v>44.048825595055085</v>
      </c>
      <c r="O7046" s="36">
        <f t="shared" si="576"/>
        <v>44.050761982507353</v>
      </c>
      <c r="P7046" s="36">
        <f t="shared" si="577"/>
        <v>1.9363874522682067E-3</v>
      </c>
      <c r="Q7046" s="36">
        <f t="shared" si="578"/>
        <v>6.5665692713508514E-2</v>
      </c>
    </row>
    <row r="7047" spans="1:17" x14ac:dyDescent="0.3">
      <c r="A7047" s="29">
        <v>2318878</v>
      </c>
      <c r="B7047" s="1">
        <v>137</v>
      </c>
      <c r="C7047" s="1" t="s">
        <v>30</v>
      </c>
      <c r="D7047" s="1" t="s">
        <v>41</v>
      </c>
      <c r="E7047" s="1" t="s">
        <v>42</v>
      </c>
      <c r="F7047" s="47">
        <v>1071</v>
      </c>
      <c r="G7047" s="34">
        <v>1246.48</v>
      </c>
      <c r="H7047" s="1" t="s">
        <v>218</v>
      </c>
      <c r="I7047" s="34">
        <v>8.6371999999999994E-3</v>
      </c>
      <c r="J7047" s="34">
        <v>2996.26125</v>
      </c>
      <c r="K7047" s="35" t="str">
        <f t="shared" si="574"/>
        <v>Strabrechtse Heide &amp; Beuven_H4010A</v>
      </c>
      <c r="L7047" s="36">
        <f>VLOOKUP(D7047,DATA!A:F,5,FALSE)</f>
        <v>1.3726988247862192E-2</v>
      </c>
      <c r="M7047" s="37">
        <f>VLOOKUP(D7047,DATA!A:F,6,FALSE)</f>
        <v>1285.5</v>
      </c>
      <c r="N7047" s="36">
        <f t="shared" si="575"/>
        <v>36.92054196379965</v>
      </c>
      <c r="O7047" s="36">
        <f t="shared" si="576"/>
        <v>36.923303247269672</v>
      </c>
      <c r="P7047" s="36">
        <f t="shared" si="577"/>
        <v>2.7612834700221356E-3</v>
      </c>
      <c r="Q7047" s="36">
        <f t="shared" si="578"/>
        <v>8.273526661492861E-2</v>
      </c>
    </row>
    <row r="7048" spans="1:17" x14ac:dyDescent="0.3">
      <c r="A7048" s="29">
        <v>2318878</v>
      </c>
      <c r="B7048" s="1">
        <v>137</v>
      </c>
      <c r="C7048" s="1" t="s">
        <v>30</v>
      </c>
      <c r="D7048" s="1" t="s">
        <v>53</v>
      </c>
      <c r="E7048" s="1" t="s">
        <v>54</v>
      </c>
      <c r="F7048" s="47">
        <v>714</v>
      </c>
      <c r="G7048" s="34">
        <v>1246.48</v>
      </c>
      <c r="H7048" s="1" t="s">
        <v>218</v>
      </c>
      <c r="I7048" s="34">
        <v>8.6371999999999994E-3</v>
      </c>
      <c r="J7048" s="34">
        <v>228.55369999999999</v>
      </c>
      <c r="K7048" s="35" t="str">
        <f t="shared" si="574"/>
        <v>Strabrechtse Heide &amp; Beuven_H4030</v>
      </c>
      <c r="L7048" s="36">
        <f>VLOOKUP(D7048,DATA!A:F,5,FALSE)</f>
        <v>1.0986712608830001E-2</v>
      </c>
      <c r="M7048" s="37">
        <f>VLOOKUP(D7048,DATA!A:F,6,FALSE)</f>
        <v>982</v>
      </c>
      <c r="N7048" s="36">
        <f t="shared" si="575"/>
        <v>94.813072369578876</v>
      </c>
      <c r="O7048" s="36">
        <f t="shared" si="576"/>
        <v>94.813539029690531</v>
      </c>
      <c r="P7048" s="36">
        <f t="shared" si="577"/>
        <v>4.6666011165541477E-4</v>
      </c>
      <c r="Q7048" s="36">
        <f t="shared" si="578"/>
        <v>1.0665689516125816E-3</v>
      </c>
    </row>
    <row r="7049" spans="1:17" x14ac:dyDescent="0.3">
      <c r="A7049" s="29">
        <v>2320384</v>
      </c>
      <c r="B7049" s="1">
        <v>137</v>
      </c>
      <c r="C7049" s="1" t="s">
        <v>30</v>
      </c>
      <c r="D7049" s="1" t="s">
        <v>53</v>
      </c>
      <c r="E7049" s="1" t="s">
        <v>54</v>
      </c>
      <c r="F7049" s="47">
        <v>714</v>
      </c>
      <c r="G7049" s="34">
        <v>1261.98</v>
      </c>
      <c r="H7049" s="1" t="s">
        <v>218</v>
      </c>
      <c r="I7049" s="34">
        <v>1.0594900000000001E-2</v>
      </c>
      <c r="J7049" s="34">
        <v>6012.3744999999999</v>
      </c>
      <c r="K7049" s="35" t="str">
        <f t="shared" si="574"/>
        <v>Strabrechtse Heide &amp; Beuven_H4030</v>
      </c>
      <c r="L7049" s="36">
        <f>VLOOKUP(D7049,DATA!A:F,5,FALSE)</f>
        <v>1.0986712608830001E-2</v>
      </c>
      <c r="M7049" s="37">
        <f>VLOOKUP(D7049,DATA!A:F,6,FALSE)</f>
        <v>982</v>
      </c>
      <c r="N7049" s="36">
        <f t="shared" si="575"/>
        <v>95.589436239464618</v>
      </c>
      <c r="O7049" s="36">
        <f t="shared" si="576"/>
        <v>95.5899269728272</v>
      </c>
      <c r="P7049" s="36">
        <f t="shared" si="577"/>
        <v>4.9073336258231848E-4</v>
      </c>
      <c r="Q7049" s="36">
        <f t="shared" si="578"/>
        <v>2.950472755489186E-2</v>
      </c>
    </row>
    <row r="7050" spans="1:17" x14ac:dyDescent="0.3">
      <c r="A7050" s="29">
        <v>2320385</v>
      </c>
      <c r="B7050" s="1">
        <v>137</v>
      </c>
      <c r="C7050" s="1" t="s">
        <v>30</v>
      </c>
      <c r="D7050" s="1" t="s">
        <v>53</v>
      </c>
      <c r="E7050" s="1" t="s">
        <v>54</v>
      </c>
      <c r="F7050" s="47">
        <v>714</v>
      </c>
      <c r="G7050" s="34">
        <v>1264.93</v>
      </c>
      <c r="H7050" s="1" t="s">
        <v>218</v>
      </c>
      <c r="I7050" s="34">
        <v>1.08209E-2</v>
      </c>
      <c r="J7050" s="34">
        <v>5157.7255999999998</v>
      </c>
      <c r="K7050" s="35" t="str">
        <f t="shared" si="574"/>
        <v>Strabrechtse Heide &amp; Beuven_H4030</v>
      </c>
      <c r="L7050" s="36">
        <f>VLOOKUP(D7050,DATA!A:F,5,FALSE)</f>
        <v>1.0986712608830001E-2</v>
      </c>
      <c r="M7050" s="37">
        <f>VLOOKUP(D7050,DATA!A:F,6,FALSE)</f>
        <v>982</v>
      </c>
      <c r="N7050" s="36">
        <f t="shared" si="575"/>
        <v>95.724079983125989</v>
      </c>
      <c r="O7050" s="36">
        <f t="shared" si="576"/>
        <v>95.724566567674628</v>
      </c>
      <c r="P7050" s="36">
        <f t="shared" si="577"/>
        <v>4.8658454863925726E-4</v>
      </c>
      <c r="Q7050" s="36">
        <f t="shared" si="578"/>
        <v>2.5096695830811422E-2</v>
      </c>
    </row>
    <row r="7051" spans="1:17" x14ac:dyDescent="0.3">
      <c r="A7051" s="29">
        <v>2320385</v>
      </c>
      <c r="B7051" s="1">
        <v>137</v>
      </c>
      <c r="C7051" s="1" t="s">
        <v>30</v>
      </c>
      <c r="D7051" s="1" t="s">
        <v>43</v>
      </c>
      <c r="E7051" s="1" t="s">
        <v>44</v>
      </c>
      <c r="F7051" s="47">
        <v>1071</v>
      </c>
      <c r="G7051" s="34">
        <v>1264.93</v>
      </c>
      <c r="H7051" s="1" t="s">
        <v>218</v>
      </c>
      <c r="I7051" s="34">
        <v>1.08209E-2</v>
      </c>
      <c r="J7051" s="34">
        <v>2352.6561999999999</v>
      </c>
      <c r="K7051" s="35" t="str">
        <f t="shared" si="574"/>
        <v>Strabrechtse Heide &amp; Beuven_H7150</v>
      </c>
      <c r="L7051" s="36">
        <f>VLOOKUP(D7051,DATA!A:F,5,FALSE)</f>
        <v>1.3726988247862192E-2</v>
      </c>
      <c r="M7051" s="37">
        <f>VLOOKUP(D7051,DATA!A:F,6,FALSE)</f>
        <v>1285.5</v>
      </c>
      <c r="N7051" s="36">
        <f t="shared" si="575"/>
        <v>42.987426916930907</v>
      </c>
      <c r="O7051" s="36">
        <f t="shared" si="576"/>
        <v>42.991067368526117</v>
      </c>
      <c r="P7051" s="36">
        <f t="shared" si="577"/>
        <v>3.6404515952099814E-3</v>
      </c>
      <c r="Q7051" s="36">
        <f t="shared" si="578"/>
        <v>8.5647310162706519E-2</v>
      </c>
    </row>
    <row r="7052" spans="1:17" x14ac:dyDescent="0.3">
      <c r="A7052" s="29">
        <v>2320386</v>
      </c>
      <c r="B7052" s="1">
        <v>137</v>
      </c>
      <c r="C7052" s="1" t="s">
        <v>30</v>
      </c>
      <c r="D7052" s="1" t="s">
        <v>41</v>
      </c>
      <c r="E7052" s="1" t="s">
        <v>42</v>
      </c>
      <c r="F7052" s="47">
        <v>1071</v>
      </c>
      <c r="G7052" s="34">
        <v>1284.8399999999999</v>
      </c>
      <c r="H7052" s="1" t="s">
        <v>218</v>
      </c>
      <c r="I7052" s="34">
        <v>1.0902E-2</v>
      </c>
      <c r="J7052" s="34">
        <v>2031.8062</v>
      </c>
      <c r="K7052" s="35" t="str">
        <f t="shared" si="574"/>
        <v>Strabrechtse Heide &amp; Beuven_H4010A</v>
      </c>
      <c r="L7052" s="36">
        <f>VLOOKUP(D7052,DATA!A:F,5,FALSE)</f>
        <v>1.3726988247862192E-2</v>
      </c>
      <c r="M7052" s="37">
        <f>VLOOKUP(D7052,DATA!A:F,6,FALSE)</f>
        <v>1285.5</v>
      </c>
      <c r="N7052" s="36">
        <f t="shared" si="575"/>
        <v>49.773506243129162</v>
      </c>
      <c r="O7052" s="36">
        <f t="shared" si="576"/>
        <v>49.7772474582668</v>
      </c>
      <c r="P7052" s="36">
        <f t="shared" si="577"/>
        <v>3.7412151376372549E-3</v>
      </c>
      <c r="Q7052" s="36">
        <f t="shared" si="578"/>
        <v>7.6014241121852275E-2</v>
      </c>
    </row>
    <row r="7053" spans="1:17" x14ac:dyDescent="0.3">
      <c r="A7053" s="29">
        <v>2320386</v>
      </c>
      <c r="B7053" s="1">
        <v>137</v>
      </c>
      <c r="C7053" s="1" t="s">
        <v>30</v>
      </c>
      <c r="D7053" s="1" t="s">
        <v>53</v>
      </c>
      <c r="E7053" s="1" t="s">
        <v>54</v>
      </c>
      <c r="F7053" s="47">
        <v>714</v>
      </c>
      <c r="G7053" s="34">
        <v>1284.8399999999999</v>
      </c>
      <c r="H7053" s="1" t="s">
        <v>218</v>
      </c>
      <c r="I7053" s="34">
        <v>1.0902E-2</v>
      </c>
      <c r="J7053" s="34">
        <v>7968.1940000000004</v>
      </c>
      <c r="K7053" s="35" t="str">
        <f t="shared" si="574"/>
        <v>Strabrechtse Heide &amp; Beuven_H4030</v>
      </c>
      <c r="L7053" s="36">
        <f>VLOOKUP(D7053,DATA!A:F,5,FALSE)</f>
        <v>1.0986712608830001E-2</v>
      </c>
      <c r="M7053" s="37">
        <f>VLOOKUP(D7053,DATA!A:F,6,FALSE)</f>
        <v>982</v>
      </c>
      <c r="N7053" s="36">
        <f t="shared" si="575"/>
        <v>96.535077073938865</v>
      </c>
      <c r="O7053" s="36">
        <f t="shared" si="576"/>
        <v>96.535477690096783</v>
      </c>
      <c r="P7053" s="36">
        <f t="shared" si="577"/>
        <v>4.0061615791842087E-4</v>
      </c>
      <c r="Q7053" s="36">
        <f t="shared" si="578"/>
        <v>3.1921872658286138E-2</v>
      </c>
    </row>
    <row r="7054" spans="1:17" x14ac:dyDescent="0.3">
      <c r="A7054" s="29">
        <v>2320387</v>
      </c>
      <c r="B7054" s="1">
        <v>137</v>
      </c>
      <c r="C7054" s="1" t="s">
        <v>30</v>
      </c>
      <c r="D7054" s="1" t="s">
        <v>53</v>
      </c>
      <c r="E7054" s="1" t="s">
        <v>54</v>
      </c>
      <c r="F7054" s="47">
        <v>714</v>
      </c>
      <c r="G7054" s="34">
        <v>977.9</v>
      </c>
      <c r="H7054" s="1" t="s">
        <v>218</v>
      </c>
      <c r="I7054" s="34">
        <v>8.7521000000000005E-3</v>
      </c>
      <c r="J7054" s="34">
        <v>76.402275000000003</v>
      </c>
      <c r="K7054" s="35" t="str">
        <f t="shared" si="574"/>
        <v>Strabrechtse Heide &amp; Beuven_H4030</v>
      </c>
      <c r="L7054" s="36">
        <f>VLOOKUP(D7054,DATA!A:F,5,FALSE)</f>
        <v>1.0986712608830001E-2</v>
      </c>
      <c r="M7054" s="37">
        <f>VLOOKUP(D7054,DATA!A:F,6,FALSE)</f>
        <v>982</v>
      </c>
      <c r="N7054" s="36">
        <f t="shared" si="575"/>
        <v>48.874052339431628</v>
      </c>
      <c r="O7054" s="36">
        <f t="shared" si="576"/>
        <v>48.876455043180989</v>
      </c>
      <c r="P7054" s="36">
        <f t="shared" si="577"/>
        <v>2.4027037493610237E-3</v>
      </c>
      <c r="Q7054" s="36">
        <f t="shared" si="578"/>
        <v>1.8357203260221202E-3</v>
      </c>
    </row>
    <row r="7055" spans="1:17" x14ac:dyDescent="0.3">
      <c r="A7055" s="29">
        <v>2320388</v>
      </c>
      <c r="B7055" s="1">
        <v>137</v>
      </c>
      <c r="C7055" s="1" t="s">
        <v>30</v>
      </c>
      <c r="D7055" s="1" t="s">
        <v>53</v>
      </c>
      <c r="E7055" s="1" t="s">
        <v>54</v>
      </c>
      <c r="F7055" s="47">
        <v>714</v>
      </c>
      <c r="G7055" s="34">
        <v>920.32</v>
      </c>
      <c r="H7055" s="1" t="s">
        <v>218</v>
      </c>
      <c r="I7055" s="34">
        <v>8.2661999999999996E-3</v>
      </c>
      <c r="J7055" s="34">
        <v>2818.1318000000001</v>
      </c>
      <c r="K7055" s="35" t="str">
        <f t="shared" si="574"/>
        <v>Strabrechtse Heide &amp; Beuven_H4030</v>
      </c>
      <c r="L7055" s="36">
        <f>VLOOKUP(D7055,DATA!A:F,5,FALSE)</f>
        <v>1.0986712608830001E-2</v>
      </c>
      <c r="M7055" s="37">
        <f>VLOOKUP(D7055,DATA!A:F,6,FALSE)</f>
        <v>982</v>
      </c>
      <c r="N7055" s="36">
        <f t="shared" si="575"/>
        <v>33.678366941940467</v>
      </c>
      <c r="O7055" s="36">
        <f t="shared" si="576"/>
        <v>33.680395494881523</v>
      </c>
      <c r="P7055" s="36">
        <f t="shared" si="577"/>
        <v>2.0285529410557501E-3</v>
      </c>
      <c r="Q7055" s="36">
        <f t="shared" si="578"/>
        <v>5.7167295511727348E-2</v>
      </c>
    </row>
    <row r="7056" spans="1:17" x14ac:dyDescent="0.3">
      <c r="A7056" s="29">
        <v>2320389</v>
      </c>
      <c r="B7056" s="1">
        <v>137</v>
      </c>
      <c r="C7056" s="1" t="s">
        <v>30</v>
      </c>
      <c r="D7056" s="1" t="s">
        <v>53</v>
      </c>
      <c r="E7056" s="1" t="s">
        <v>54</v>
      </c>
      <c r="F7056" s="47">
        <v>714</v>
      </c>
      <c r="G7056" s="34">
        <v>930.15</v>
      </c>
      <c r="H7056" s="1" t="s">
        <v>218</v>
      </c>
      <c r="I7056" s="34">
        <v>8.2652000000000003E-3</v>
      </c>
      <c r="J7056" s="34">
        <v>8818.9089999999997</v>
      </c>
      <c r="K7056" s="35" t="str">
        <f t="shared" si="574"/>
        <v>Strabrechtse Heide &amp; Beuven_H4030</v>
      </c>
      <c r="L7056" s="36">
        <f>VLOOKUP(D7056,DATA!A:F,5,FALSE)</f>
        <v>1.0986712608830001E-2</v>
      </c>
      <c r="M7056" s="37">
        <f>VLOOKUP(D7056,DATA!A:F,6,FALSE)</f>
        <v>982</v>
      </c>
      <c r="N7056" s="36">
        <f t="shared" si="575"/>
        <v>36.131503975707602</v>
      </c>
      <c r="O7056" s="36">
        <f t="shared" si="576"/>
        <v>36.133599531989255</v>
      </c>
      <c r="P7056" s="36">
        <f t="shared" si="577"/>
        <v>2.0955562816524775E-3</v>
      </c>
      <c r="Q7056" s="36">
        <f t="shared" si="578"/>
        <v>0.18480520152271571</v>
      </c>
    </row>
    <row r="7057" spans="1:17" x14ac:dyDescent="0.3">
      <c r="A7057" s="29">
        <v>2320390</v>
      </c>
      <c r="B7057" s="1">
        <v>137</v>
      </c>
      <c r="C7057" s="1" t="s">
        <v>30</v>
      </c>
      <c r="D7057" s="1" t="s">
        <v>53</v>
      </c>
      <c r="E7057" s="1" t="s">
        <v>54</v>
      </c>
      <c r="F7057" s="47">
        <v>714</v>
      </c>
      <c r="G7057" s="34">
        <v>1040.6300000000001</v>
      </c>
      <c r="H7057" s="1" t="s">
        <v>218</v>
      </c>
      <c r="I7057" s="34">
        <v>9.0015000000000008E-3</v>
      </c>
      <c r="J7057" s="34">
        <v>203.23972000000001</v>
      </c>
      <c r="K7057" s="35" t="str">
        <f t="shared" si="574"/>
        <v>Strabrechtse Heide &amp; Beuven_H4030</v>
      </c>
      <c r="L7057" s="36">
        <f>VLOOKUP(D7057,DATA!A:F,5,FALSE)</f>
        <v>1.0986712608830001E-2</v>
      </c>
      <c r="M7057" s="37">
        <f>VLOOKUP(D7057,DATA!A:F,6,FALSE)</f>
        <v>982</v>
      </c>
      <c r="N7057" s="36">
        <f t="shared" si="575"/>
        <v>65.569118712515589</v>
      </c>
      <c r="O7057" s="36">
        <f t="shared" si="576"/>
        <v>65.571351376919836</v>
      </c>
      <c r="P7057" s="36">
        <f t="shared" si="577"/>
        <v>2.2326644042465205E-3</v>
      </c>
      <c r="Q7057" s="36">
        <f t="shared" si="578"/>
        <v>4.5376608837302962E-3</v>
      </c>
    </row>
    <row r="7058" spans="1:17" x14ac:dyDescent="0.3">
      <c r="A7058" s="29">
        <v>2320391</v>
      </c>
      <c r="B7058" s="1">
        <v>137</v>
      </c>
      <c r="C7058" s="1" t="s">
        <v>30</v>
      </c>
      <c r="D7058" s="1" t="s">
        <v>41</v>
      </c>
      <c r="E7058" s="1" t="s">
        <v>42</v>
      </c>
      <c r="F7058" s="47">
        <v>1071</v>
      </c>
      <c r="G7058" s="34">
        <v>1141.56</v>
      </c>
      <c r="H7058" s="1" t="s">
        <v>218</v>
      </c>
      <c r="I7058" s="34">
        <v>9.5759999999999994E-3</v>
      </c>
      <c r="J7058" s="34">
        <v>2654.7501999999999</v>
      </c>
      <c r="K7058" s="35" t="str">
        <f t="shared" si="574"/>
        <v>Strabrechtse Heide &amp; Beuven_H4010A</v>
      </c>
      <c r="L7058" s="36">
        <f>VLOOKUP(D7058,DATA!A:F,5,FALSE)</f>
        <v>1.3726988247862192E-2</v>
      </c>
      <c r="M7058" s="37">
        <f>VLOOKUP(D7058,DATA!A:F,6,FALSE)</f>
        <v>1285.5</v>
      </c>
      <c r="N7058" s="36">
        <f t="shared" si="575"/>
        <v>12.176056913767676</v>
      </c>
      <c r="O7058" s="36">
        <f t="shared" si="576"/>
        <v>12.177462639495625</v>
      </c>
      <c r="P7058" s="36">
        <f t="shared" si="577"/>
        <v>1.4057257279489477E-3</v>
      </c>
      <c r="Q7058" s="36">
        <f t="shared" si="578"/>
        <v>3.7318506574176145E-2</v>
      </c>
    </row>
    <row r="7059" spans="1:17" x14ac:dyDescent="0.3">
      <c r="A7059" s="29">
        <v>2320391</v>
      </c>
      <c r="B7059" s="1">
        <v>137</v>
      </c>
      <c r="C7059" s="1" t="s">
        <v>30</v>
      </c>
      <c r="D7059" s="1" t="s">
        <v>53</v>
      </c>
      <c r="E7059" s="1" t="s">
        <v>54</v>
      </c>
      <c r="F7059" s="47">
        <v>714</v>
      </c>
      <c r="G7059" s="34">
        <v>1141.56</v>
      </c>
      <c r="H7059" s="1" t="s">
        <v>218</v>
      </c>
      <c r="I7059" s="34">
        <v>9.5759999999999994E-3</v>
      </c>
      <c r="J7059" s="34">
        <v>2636.3625000000002</v>
      </c>
      <c r="K7059" s="35" t="str">
        <f t="shared" si="574"/>
        <v>Strabrechtse Heide &amp; Beuven_H4030</v>
      </c>
      <c r="L7059" s="36">
        <f>VLOOKUP(D7059,DATA!A:F,5,FALSE)</f>
        <v>1.0986712608830001E-2</v>
      </c>
      <c r="M7059" s="37">
        <f>VLOOKUP(D7059,DATA!A:F,6,FALSE)</f>
        <v>982</v>
      </c>
      <c r="N7059" s="36">
        <f t="shared" si="575"/>
        <v>85.233580757399295</v>
      </c>
      <c r="O7059" s="36">
        <f t="shared" si="576"/>
        <v>85.234904860283251</v>
      </c>
      <c r="P7059" s="36">
        <f t="shared" si="577"/>
        <v>1.3241028839559021E-3</v>
      </c>
      <c r="Q7059" s="36">
        <f t="shared" si="578"/>
        <v>3.4908151894031923E-2</v>
      </c>
    </row>
    <row r="7060" spans="1:17" x14ac:dyDescent="0.3">
      <c r="A7060" s="29">
        <v>2320392</v>
      </c>
      <c r="B7060" s="1">
        <v>137</v>
      </c>
      <c r="C7060" s="1" t="s">
        <v>30</v>
      </c>
      <c r="D7060" s="1" t="s">
        <v>53</v>
      </c>
      <c r="E7060" s="1" t="s">
        <v>54</v>
      </c>
      <c r="F7060" s="47">
        <v>714</v>
      </c>
      <c r="G7060" s="34">
        <v>921.14</v>
      </c>
      <c r="H7060" s="1" t="s">
        <v>218</v>
      </c>
      <c r="I7060" s="34">
        <v>7.9976000000000005E-3</v>
      </c>
      <c r="J7060" s="34">
        <v>2347.3726000000001</v>
      </c>
      <c r="K7060" s="35" t="str">
        <f t="shared" si="574"/>
        <v>Strabrechtse Heide &amp; Beuven_H4030</v>
      </c>
      <c r="L7060" s="36">
        <f>VLOOKUP(D7060,DATA!A:F,5,FALSE)</f>
        <v>1.0986712608830001E-2</v>
      </c>
      <c r="M7060" s="37">
        <f>VLOOKUP(D7060,DATA!A:F,6,FALSE)</f>
        <v>982</v>
      </c>
      <c r="N7060" s="36">
        <f t="shared" si="575"/>
        <v>33.879889645935975</v>
      </c>
      <c r="O7060" s="36">
        <f t="shared" si="576"/>
        <v>33.881858026877957</v>
      </c>
      <c r="P7060" s="36">
        <f t="shared" si="577"/>
        <v>1.9683809419817067E-3</v>
      </c>
      <c r="Q7060" s="36">
        <f t="shared" si="578"/>
        <v>4.6205234895700477E-2</v>
      </c>
    </row>
    <row r="7061" spans="1:17" x14ac:dyDescent="0.3">
      <c r="A7061" s="29">
        <v>2320393</v>
      </c>
      <c r="B7061" s="1">
        <v>137</v>
      </c>
      <c r="C7061" s="1" t="s">
        <v>30</v>
      </c>
      <c r="D7061" s="1" t="s">
        <v>53</v>
      </c>
      <c r="E7061" s="1" t="s">
        <v>54</v>
      </c>
      <c r="F7061" s="47">
        <v>714</v>
      </c>
      <c r="G7061" s="34">
        <v>920.74</v>
      </c>
      <c r="H7061" s="1" t="s">
        <v>218</v>
      </c>
      <c r="I7061" s="34">
        <v>7.9535000000000005E-3</v>
      </c>
      <c r="J7061" s="34">
        <v>5389.5969999999998</v>
      </c>
      <c r="K7061" s="35" t="str">
        <f t="shared" si="574"/>
        <v>Strabrechtse Heide &amp; Beuven_H4030</v>
      </c>
      <c r="L7061" s="36">
        <f>VLOOKUP(D7061,DATA!A:F,5,FALSE)</f>
        <v>1.0986712608830001E-2</v>
      </c>
      <c r="M7061" s="37">
        <f>VLOOKUP(D7061,DATA!A:F,6,FALSE)</f>
        <v>982</v>
      </c>
      <c r="N7061" s="36">
        <f t="shared" si="575"/>
        <v>33.781512310253824</v>
      </c>
      <c r="O7061" s="36">
        <f t="shared" si="576"/>
        <v>33.783467057231704</v>
      </c>
      <c r="P7061" s="36">
        <f t="shared" si="577"/>
        <v>1.9547469778800064E-3</v>
      </c>
      <c r="Q7061" s="36">
        <f t="shared" si="578"/>
        <v>0.10535298447741148</v>
      </c>
    </row>
    <row r="7062" spans="1:17" x14ac:dyDescent="0.3">
      <c r="A7062" s="29">
        <v>2320394</v>
      </c>
      <c r="B7062" s="1">
        <v>137</v>
      </c>
      <c r="C7062" s="1" t="s">
        <v>30</v>
      </c>
      <c r="D7062" s="1" t="s">
        <v>53</v>
      </c>
      <c r="E7062" s="1" t="s">
        <v>54</v>
      </c>
      <c r="F7062" s="47">
        <v>714</v>
      </c>
      <c r="G7062" s="34">
        <v>919.83</v>
      </c>
      <c r="H7062" s="1" t="s">
        <v>218</v>
      </c>
      <c r="I7062" s="34">
        <v>7.8665999999999996E-3</v>
      </c>
      <c r="J7062" s="34">
        <v>8944.2150000000001</v>
      </c>
      <c r="K7062" s="35" t="str">
        <f t="shared" si="574"/>
        <v>Strabrechtse Heide &amp; Beuven_H4030</v>
      </c>
      <c r="L7062" s="36">
        <f>VLOOKUP(D7062,DATA!A:F,5,FALSE)</f>
        <v>1.0986712608830001E-2</v>
      </c>
      <c r="M7062" s="37">
        <f>VLOOKUP(D7062,DATA!A:F,6,FALSE)</f>
        <v>982</v>
      </c>
      <c r="N7062" s="36">
        <f t="shared" si="575"/>
        <v>33.558226950435468</v>
      </c>
      <c r="O7062" s="36">
        <f t="shared" si="576"/>
        <v>33.560154037000139</v>
      </c>
      <c r="P7062" s="36">
        <f t="shared" si="577"/>
        <v>1.9270865646703328E-3</v>
      </c>
      <c r="Q7062" s="36">
        <f t="shared" si="578"/>
        <v>0.17236276558022862</v>
      </c>
    </row>
    <row r="7063" spans="1:17" x14ac:dyDescent="0.3">
      <c r="A7063" s="30">
        <v>2320395</v>
      </c>
      <c r="B7063" s="14">
        <v>137</v>
      </c>
      <c r="C7063" s="14" t="s">
        <v>30</v>
      </c>
      <c r="D7063" s="14" t="s">
        <v>55</v>
      </c>
      <c r="E7063" s="14" t="s">
        <v>56</v>
      </c>
      <c r="F7063" s="48">
        <v>500</v>
      </c>
      <c r="G7063" s="38">
        <v>892.69</v>
      </c>
      <c r="H7063" s="14" t="s">
        <v>218</v>
      </c>
      <c r="I7063" s="38">
        <v>7.1866999999999999E-3</v>
      </c>
      <c r="J7063" s="38">
        <v>175.28683477424599</v>
      </c>
      <c r="K7063" s="39" t="str">
        <f t="shared" si="574"/>
        <v>Strabrechtse Heide &amp; Beuven_H3130</v>
      </c>
      <c r="L7063" s="40">
        <f>VLOOKUP(D7063,DATA!A:F,5,FALSE)</f>
        <v>0</v>
      </c>
      <c r="M7063" s="41">
        <f>VLOOKUP(D7063,DATA!A:F,6,FALSE)</f>
        <v>3.5</v>
      </c>
      <c r="N7063" s="40">
        <f t="shared" si="575"/>
        <v>50</v>
      </c>
      <c r="O7063" s="40">
        <f t="shared" si="576"/>
        <v>50</v>
      </c>
      <c r="P7063" s="40">
        <f>J7063/10000*I7063</f>
        <v>1.2597338954720738E-4</v>
      </c>
      <c r="Q7063" s="40">
        <f>IF(AND(H7063&lt;&gt;"below",I7063&gt;=0.005),M7063*P7063,0)</f>
        <v>4.4090686341522584E-4</v>
      </c>
    </row>
    <row r="7064" spans="1:17" x14ac:dyDescent="0.3">
      <c r="A7064" s="29">
        <v>2320395</v>
      </c>
      <c r="B7064" s="1">
        <v>137</v>
      </c>
      <c r="C7064" s="1" t="s">
        <v>30</v>
      </c>
      <c r="D7064" s="1" t="s">
        <v>57</v>
      </c>
      <c r="E7064" s="1" t="s">
        <v>58</v>
      </c>
      <c r="F7064" s="47">
        <v>714</v>
      </c>
      <c r="G7064" s="34">
        <v>892.69</v>
      </c>
      <c r="H7064" s="1" t="s">
        <v>218</v>
      </c>
      <c r="I7064" s="34">
        <v>7.1866999999999999E-3</v>
      </c>
      <c r="J7064" s="34">
        <v>4194.2002057999998</v>
      </c>
      <c r="K7064" s="35" t="str">
        <f t="shared" si="574"/>
        <v>Strabrechtse Heide &amp; Beuven_H3160</v>
      </c>
      <c r="L7064" s="36">
        <f>VLOOKUP(D7064,DATA!A:F,5,FALSE)</f>
        <v>1.0986712608830001E-2</v>
      </c>
      <c r="M7064" s="37">
        <f>VLOOKUP(D7064,DATA!A:F,6,FALSE)</f>
        <v>982</v>
      </c>
      <c r="N7064" s="36">
        <f t="shared" si="575"/>
        <v>27.264912103317744</v>
      </c>
      <c r="O7064" s="36">
        <f t="shared" si="576"/>
        <v>27.26647796409738</v>
      </c>
      <c r="P7064" s="36">
        <f t="shared" si="577"/>
        <v>1.5658607796353863E-3</v>
      </c>
      <c r="Q7064" s="36">
        <f t="shared" si="578"/>
        <v>6.5675336042008856E-2</v>
      </c>
    </row>
    <row r="7065" spans="1:17" x14ac:dyDescent="0.3">
      <c r="A7065" s="29">
        <v>2320395</v>
      </c>
      <c r="B7065" s="1">
        <v>137</v>
      </c>
      <c r="C7065" s="1" t="s">
        <v>30</v>
      </c>
      <c r="D7065" s="1" t="s">
        <v>53</v>
      </c>
      <c r="E7065" s="1" t="s">
        <v>54</v>
      </c>
      <c r="F7065" s="47">
        <v>714</v>
      </c>
      <c r="G7065" s="34">
        <v>892.69</v>
      </c>
      <c r="H7065" s="1" t="s">
        <v>218</v>
      </c>
      <c r="I7065" s="34">
        <v>7.1866999999999999E-3</v>
      </c>
      <c r="J7065" s="34">
        <v>0.37505402999999998</v>
      </c>
      <c r="K7065" s="35" t="str">
        <f t="shared" si="574"/>
        <v>Strabrechtse Heide &amp; Beuven_H4030</v>
      </c>
      <c r="L7065" s="36">
        <f>VLOOKUP(D7065,DATA!A:F,5,FALSE)</f>
        <v>1.0986712608830001E-2</v>
      </c>
      <c r="M7065" s="37">
        <f>VLOOKUP(D7065,DATA!A:F,6,FALSE)</f>
        <v>982</v>
      </c>
      <c r="N7065" s="36">
        <f t="shared" si="575"/>
        <v>27.264912103317744</v>
      </c>
      <c r="O7065" s="36">
        <f t="shared" si="576"/>
        <v>27.26647796409738</v>
      </c>
      <c r="P7065" s="36">
        <f t="shared" si="577"/>
        <v>1.5658607796353863E-3</v>
      </c>
      <c r="Q7065" s="36">
        <f t="shared" si="578"/>
        <v>5.8728239582119351E-6</v>
      </c>
    </row>
    <row r="7066" spans="1:17" x14ac:dyDescent="0.3">
      <c r="A7066" s="29">
        <v>2320397</v>
      </c>
      <c r="B7066" s="1">
        <v>137</v>
      </c>
      <c r="C7066" s="1" t="s">
        <v>30</v>
      </c>
      <c r="D7066" s="1" t="s">
        <v>53</v>
      </c>
      <c r="E7066" s="1" t="s">
        <v>54</v>
      </c>
      <c r="F7066" s="47">
        <v>714</v>
      </c>
      <c r="G7066" s="34">
        <v>910.75</v>
      </c>
      <c r="H7066" s="1" t="s">
        <v>218</v>
      </c>
      <c r="I7066" s="34">
        <v>7.3711999999999996E-3</v>
      </c>
      <c r="J7066" s="34">
        <v>5188.4785000000002</v>
      </c>
      <c r="K7066" s="35" t="str">
        <f t="shared" si="574"/>
        <v>Strabrechtse Heide &amp; Beuven_H4030</v>
      </c>
      <c r="L7066" s="36">
        <f>VLOOKUP(D7066,DATA!A:F,5,FALSE)</f>
        <v>1.0986712608830001E-2</v>
      </c>
      <c r="M7066" s="37">
        <f>VLOOKUP(D7066,DATA!A:F,6,FALSE)</f>
        <v>982</v>
      </c>
      <c r="N7066" s="36">
        <f t="shared" si="575"/>
        <v>31.371603117601946</v>
      </c>
      <c r="O7066" s="36">
        <f t="shared" si="576"/>
        <v>31.373346742561552</v>
      </c>
      <c r="P7066" s="36">
        <f t="shared" si="577"/>
        <v>1.7436249596052278E-3</v>
      </c>
      <c r="Q7066" s="36">
        <f t="shared" si="578"/>
        <v>9.046760614975094E-2</v>
      </c>
    </row>
    <row r="7067" spans="1:17" x14ac:dyDescent="0.3">
      <c r="A7067" s="29">
        <v>2320398</v>
      </c>
      <c r="B7067" s="1">
        <v>137</v>
      </c>
      <c r="C7067" s="1" t="s">
        <v>30</v>
      </c>
      <c r="D7067" s="1" t="s">
        <v>53</v>
      </c>
      <c r="E7067" s="1" t="s">
        <v>54</v>
      </c>
      <c r="F7067" s="47">
        <v>714</v>
      </c>
      <c r="G7067" s="34">
        <v>927.73</v>
      </c>
      <c r="H7067" s="1" t="s">
        <v>218</v>
      </c>
      <c r="I7067" s="34">
        <v>7.2788999999999996E-3</v>
      </c>
      <c r="J7067" s="34">
        <v>150.84513999999999</v>
      </c>
      <c r="K7067" s="35" t="str">
        <f t="shared" si="574"/>
        <v>Strabrechtse Heide &amp; Beuven_H4030</v>
      </c>
      <c r="L7067" s="36">
        <f>VLOOKUP(D7067,DATA!A:F,5,FALSE)</f>
        <v>1.0986712608830001E-2</v>
      </c>
      <c r="M7067" s="37">
        <f>VLOOKUP(D7067,DATA!A:F,6,FALSE)</f>
        <v>982</v>
      </c>
      <c r="N7067" s="36">
        <f t="shared" si="575"/>
        <v>35.520235601820467</v>
      </c>
      <c r="O7067" s="36">
        <f t="shared" si="576"/>
        <v>35.522067232147684</v>
      </c>
      <c r="P7067" s="36">
        <f t="shared" si="577"/>
        <v>1.8316303272172263E-3</v>
      </c>
      <c r="Q7067" s="36">
        <f t="shared" si="578"/>
        <v>2.7629253313732828E-3</v>
      </c>
    </row>
    <row r="7068" spans="1:17" x14ac:dyDescent="0.3">
      <c r="A7068" s="29">
        <v>2320399</v>
      </c>
      <c r="B7068" s="1">
        <v>137</v>
      </c>
      <c r="C7068" s="1" t="s">
        <v>30</v>
      </c>
      <c r="D7068" s="1" t="s">
        <v>57</v>
      </c>
      <c r="E7068" s="1" t="s">
        <v>58</v>
      </c>
      <c r="F7068" s="47">
        <v>714</v>
      </c>
      <c r="G7068" s="34">
        <v>972.53</v>
      </c>
      <c r="H7068" s="1" t="s">
        <v>218</v>
      </c>
      <c r="I7068" s="34">
        <v>7.7438000000000003E-3</v>
      </c>
      <c r="J7068" s="34">
        <v>1011.23625</v>
      </c>
      <c r="K7068" s="35" t="str">
        <f t="shared" si="574"/>
        <v>Strabrechtse Heide &amp; Beuven_H3160</v>
      </c>
      <c r="L7068" s="36">
        <f>VLOOKUP(D7068,DATA!A:F,5,FALSE)</f>
        <v>1.0986712608830001E-2</v>
      </c>
      <c r="M7068" s="37">
        <f>VLOOKUP(D7068,DATA!A:F,6,FALSE)</f>
        <v>982</v>
      </c>
      <c r="N7068" s="36">
        <f t="shared" si="575"/>
        <v>47.40123970627748</v>
      </c>
      <c r="O7068" s="36">
        <f t="shared" si="576"/>
        <v>47.403360937743031</v>
      </c>
      <c r="P7068" s="36">
        <f t="shared" si="577"/>
        <v>2.1212314655514319E-3</v>
      </c>
      <c r="Q7068" s="36">
        <f t="shared" si="578"/>
        <v>2.1450661526062342E-2</v>
      </c>
    </row>
    <row r="7069" spans="1:17" x14ac:dyDescent="0.3">
      <c r="A7069" s="29">
        <v>2320400</v>
      </c>
      <c r="B7069" s="1">
        <v>137</v>
      </c>
      <c r="C7069" s="1" t="s">
        <v>30</v>
      </c>
      <c r="D7069" s="1" t="s">
        <v>53</v>
      </c>
      <c r="E7069" s="1" t="s">
        <v>54</v>
      </c>
      <c r="F7069" s="47">
        <v>714</v>
      </c>
      <c r="G7069" s="34">
        <v>1018.94</v>
      </c>
      <c r="H7069" s="1" t="s">
        <v>218</v>
      </c>
      <c r="I7069" s="34">
        <v>8.0864999999999999E-3</v>
      </c>
      <c r="J7069" s="34">
        <v>6080.6377000000002</v>
      </c>
      <c r="K7069" s="35" t="str">
        <f t="shared" si="574"/>
        <v>Strabrechtse Heide &amp; Beuven_H4030</v>
      </c>
      <c r="L7069" s="36">
        <f>VLOOKUP(D7069,DATA!A:F,5,FALSE)</f>
        <v>1.0986712608830001E-2</v>
      </c>
      <c r="M7069" s="37">
        <f>VLOOKUP(D7069,DATA!A:F,6,FALSE)</f>
        <v>982</v>
      </c>
      <c r="N7069" s="36">
        <f t="shared" si="575"/>
        <v>60.009216981791702</v>
      </c>
      <c r="O7069" s="36">
        <f t="shared" si="576"/>
        <v>60.011349056216616</v>
      </c>
      <c r="P7069" s="36">
        <f t="shared" si="577"/>
        <v>2.1320744249138102E-3</v>
      </c>
      <c r="Q7069" s="36">
        <f t="shared" si="578"/>
        <v>0.12964372127336735</v>
      </c>
    </row>
    <row r="7070" spans="1:17" x14ac:dyDescent="0.3">
      <c r="A7070" s="29">
        <v>2320401</v>
      </c>
      <c r="B7070" s="1">
        <v>137</v>
      </c>
      <c r="C7070" s="1" t="s">
        <v>30</v>
      </c>
      <c r="D7070" s="1" t="s">
        <v>53</v>
      </c>
      <c r="E7070" s="1" t="s">
        <v>54</v>
      </c>
      <c r="F7070" s="47">
        <v>714</v>
      </c>
      <c r="G7070" s="34">
        <v>1040.31</v>
      </c>
      <c r="H7070" s="1" t="s">
        <v>218</v>
      </c>
      <c r="I7070" s="34">
        <v>8.1008E-3</v>
      </c>
      <c r="J7070" s="34">
        <v>13.610305</v>
      </c>
      <c r="K7070" s="35" t="str">
        <f t="shared" si="574"/>
        <v>Strabrechtse Heide &amp; Beuven_H4030</v>
      </c>
      <c r="L7070" s="36">
        <f>VLOOKUP(D7070,DATA!A:F,5,FALSE)</f>
        <v>1.0986712608830001E-2</v>
      </c>
      <c r="M7070" s="37">
        <f>VLOOKUP(D7070,DATA!A:F,6,FALSE)</f>
        <v>982</v>
      </c>
      <c r="N7070" s="36">
        <f t="shared" si="575"/>
        <v>65.489703707824162</v>
      </c>
      <c r="O7070" s="36">
        <f t="shared" si="576"/>
        <v>65.491715167823898</v>
      </c>
      <c r="P7070" s="36">
        <f t="shared" si="577"/>
        <v>2.0114599997356208E-3</v>
      </c>
      <c r="Q7070" s="36">
        <f t="shared" si="578"/>
        <v>2.737658409170172E-4</v>
      </c>
    </row>
    <row r="7071" spans="1:17" x14ac:dyDescent="0.3">
      <c r="A7071" s="30">
        <v>2320402</v>
      </c>
      <c r="B7071" s="14">
        <v>137</v>
      </c>
      <c r="C7071" s="14" t="s">
        <v>30</v>
      </c>
      <c r="D7071" s="14" t="s">
        <v>55</v>
      </c>
      <c r="E7071" s="14" t="s">
        <v>56</v>
      </c>
      <c r="F7071" s="48">
        <v>500</v>
      </c>
      <c r="G7071" s="38">
        <v>1024.0899999999999</v>
      </c>
      <c r="H7071" s="14" t="s">
        <v>218</v>
      </c>
      <c r="I7071" s="38">
        <v>7.7567000000000001E-3</v>
      </c>
      <c r="J7071" s="38">
        <v>234.99367000000001</v>
      </c>
      <c r="K7071" s="39" t="str">
        <f t="shared" si="574"/>
        <v>Strabrechtse Heide &amp; Beuven_H3130</v>
      </c>
      <c r="L7071" s="40">
        <f>VLOOKUP(D7071,DATA!A:F,5,FALSE)</f>
        <v>0</v>
      </c>
      <c r="M7071" s="41">
        <f>VLOOKUP(D7071,DATA!A:F,6,FALSE)</f>
        <v>3.5</v>
      </c>
      <c r="N7071" s="40">
        <f t="shared" si="575"/>
        <v>50</v>
      </c>
      <c r="O7071" s="40">
        <f t="shared" si="576"/>
        <v>50</v>
      </c>
      <c r="P7071" s="40">
        <f>J7071/10000*I7071</f>
        <v>1.8227754000890001E-4</v>
      </c>
      <c r="Q7071" s="40">
        <f>IF(AND(H7071&lt;&gt;"below",I7071&gt;=0.005),M7071*P7071,0)</f>
        <v>6.3797139003115004E-4</v>
      </c>
    </row>
    <row r="7072" spans="1:17" x14ac:dyDescent="0.3">
      <c r="A7072" s="29">
        <v>2320402</v>
      </c>
      <c r="B7072" s="1">
        <v>137</v>
      </c>
      <c r="C7072" s="1" t="s">
        <v>30</v>
      </c>
      <c r="D7072" s="1" t="s">
        <v>53</v>
      </c>
      <c r="E7072" s="1" t="s">
        <v>54</v>
      </c>
      <c r="F7072" s="47">
        <v>714</v>
      </c>
      <c r="G7072" s="34">
        <v>1024.0899999999999</v>
      </c>
      <c r="H7072" s="1" t="s">
        <v>218</v>
      </c>
      <c r="I7072" s="34">
        <v>7.7567000000000001E-3</v>
      </c>
      <c r="J7072" s="34">
        <v>2865.1812</v>
      </c>
      <c r="K7072" s="35" t="str">
        <f t="shared" si="574"/>
        <v>Strabrechtse Heide &amp; Beuven_H4030</v>
      </c>
      <c r="L7072" s="36">
        <f>VLOOKUP(D7072,DATA!A:F,5,FALSE)</f>
        <v>1.0986712608830001E-2</v>
      </c>
      <c r="M7072" s="37">
        <f>VLOOKUP(D7072,DATA!A:F,6,FALSE)</f>
        <v>982</v>
      </c>
      <c r="N7072" s="36">
        <f t="shared" si="575"/>
        <v>61.359065509211256</v>
      </c>
      <c r="O7072" s="36">
        <f t="shared" si="576"/>
        <v>61.361086046699121</v>
      </c>
      <c r="P7072" s="36">
        <f t="shared" si="577"/>
        <v>2.0205374878656812E-3</v>
      </c>
      <c r="Q7072" s="36">
        <f t="shared" si="578"/>
        <v>5.7892060241279776E-2</v>
      </c>
    </row>
    <row r="7073" spans="1:17" x14ac:dyDescent="0.3">
      <c r="A7073" s="30">
        <v>2320403</v>
      </c>
      <c r="B7073" s="14">
        <v>137</v>
      </c>
      <c r="C7073" s="14" t="s">
        <v>30</v>
      </c>
      <c r="D7073" s="14" t="s">
        <v>55</v>
      </c>
      <c r="E7073" s="14" t="s">
        <v>56</v>
      </c>
      <c r="F7073" s="48">
        <v>500</v>
      </c>
      <c r="G7073" s="38">
        <v>975.41</v>
      </c>
      <c r="H7073" s="14" t="s">
        <v>218</v>
      </c>
      <c r="I7073" s="38">
        <v>6.9563000000000003E-3</v>
      </c>
      <c r="J7073" s="38">
        <v>6418.6133</v>
      </c>
      <c r="K7073" s="39" t="str">
        <f t="shared" si="574"/>
        <v>Strabrechtse Heide &amp; Beuven_H3130</v>
      </c>
      <c r="L7073" s="40">
        <f>VLOOKUP(D7073,DATA!A:F,5,FALSE)</f>
        <v>0</v>
      </c>
      <c r="M7073" s="41">
        <f>VLOOKUP(D7073,DATA!A:F,6,FALSE)</f>
        <v>3.5</v>
      </c>
      <c r="N7073" s="40">
        <f t="shared" si="575"/>
        <v>50</v>
      </c>
      <c r="O7073" s="40">
        <f t="shared" si="576"/>
        <v>50</v>
      </c>
      <c r="P7073" s="40">
        <f>J7073/10000*I7073</f>
        <v>4.464979969879E-3</v>
      </c>
      <c r="Q7073" s="40">
        <f>IF(AND(H7073&lt;&gt;"below",I7073&gt;=0.005),M7073*P7073,0)</f>
        <v>1.5627429894576501E-2</v>
      </c>
    </row>
    <row r="7074" spans="1:17" x14ac:dyDescent="0.3">
      <c r="A7074" s="29">
        <v>2320404</v>
      </c>
      <c r="B7074" s="1">
        <v>137</v>
      </c>
      <c r="C7074" s="1" t="s">
        <v>30</v>
      </c>
      <c r="D7074" s="1" t="s">
        <v>41</v>
      </c>
      <c r="E7074" s="1" t="s">
        <v>42</v>
      </c>
      <c r="F7074" s="47">
        <v>1071</v>
      </c>
      <c r="G7074" s="34">
        <v>1269.43</v>
      </c>
      <c r="H7074" s="1" t="s">
        <v>218</v>
      </c>
      <c r="I7074" s="34">
        <v>8.8935999999999998E-3</v>
      </c>
      <c r="J7074" s="34">
        <v>549.23419999999999</v>
      </c>
      <c r="K7074" s="35" t="str">
        <f t="shared" si="574"/>
        <v>Strabrechtse Heide &amp; Beuven_H4010A</v>
      </c>
      <c r="L7074" s="36">
        <f>VLOOKUP(D7074,DATA!A:F,5,FALSE)</f>
        <v>1.3726988247862192E-2</v>
      </c>
      <c r="M7074" s="37">
        <f>VLOOKUP(D7074,DATA!A:F,6,FALSE)</f>
        <v>1285.5</v>
      </c>
      <c r="N7074" s="36">
        <f t="shared" si="575"/>
        <v>44.507437292090565</v>
      </c>
      <c r="O7074" s="36">
        <f t="shared" si="576"/>
        <v>44.510452540772071</v>
      </c>
      <c r="P7074" s="36">
        <f t="shared" si="577"/>
        <v>3.0152486815069324E-3</v>
      </c>
      <c r="Q7074" s="36">
        <f t="shared" si="578"/>
        <v>1.6560776973885149E-2</v>
      </c>
    </row>
    <row r="7075" spans="1:17" x14ac:dyDescent="0.3">
      <c r="A7075" s="29">
        <v>2320405</v>
      </c>
      <c r="B7075" s="1">
        <v>137</v>
      </c>
      <c r="C7075" s="1" t="s">
        <v>30</v>
      </c>
      <c r="D7075" s="1" t="s">
        <v>57</v>
      </c>
      <c r="E7075" s="1" t="s">
        <v>58</v>
      </c>
      <c r="F7075" s="47">
        <v>714</v>
      </c>
      <c r="G7075" s="34">
        <v>1041.47</v>
      </c>
      <c r="H7075" s="1" t="s">
        <v>218</v>
      </c>
      <c r="I7075" s="34">
        <v>7.5905E-3</v>
      </c>
      <c r="J7075" s="34">
        <v>2255.2073</v>
      </c>
      <c r="K7075" s="35" t="str">
        <f t="shared" si="574"/>
        <v>Strabrechtse Heide &amp; Beuven_H3160</v>
      </c>
      <c r="L7075" s="36">
        <f>VLOOKUP(D7075,DATA!A:F,5,FALSE)</f>
        <v>1.0986712608830001E-2</v>
      </c>
      <c r="M7075" s="37">
        <f>VLOOKUP(D7075,DATA!A:F,6,FALSE)</f>
        <v>982</v>
      </c>
      <c r="N7075" s="36">
        <f t="shared" si="575"/>
        <v>65.777168794023893</v>
      </c>
      <c r="O7075" s="36">
        <f t="shared" si="576"/>
        <v>65.779046050219563</v>
      </c>
      <c r="P7075" s="36">
        <f t="shared" si="577"/>
        <v>1.8772561956694744E-3</v>
      </c>
      <c r="Q7075" s="36">
        <f t="shared" si="578"/>
        <v>4.2336018764440271E-2</v>
      </c>
    </row>
    <row r="7076" spans="1:17" x14ac:dyDescent="0.3">
      <c r="A7076" s="29">
        <v>2320405</v>
      </c>
      <c r="B7076" s="1">
        <v>137</v>
      </c>
      <c r="C7076" s="1" t="s">
        <v>30</v>
      </c>
      <c r="D7076" s="1" t="s">
        <v>53</v>
      </c>
      <c r="E7076" s="1" t="s">
        <v>54</v>
      </c>
      <c r="F7076" s="47">
        <v>714</v>
      </c>
      <c r="G7076" s="34">
        <v>1041.47</v>
      </c>
      <c r="H7076" s="1" t="s">
        <v>218</v>
      </c>
      <c r="I7076" s="34">
        <v>7.5905E-3</v>
      </c>
      <c r="J7076" s="34">
        <v>270.56799999999998</v>
      </c>
      <c r="K7076" s="35" t="str">
        <f t="shared" si="574"/>
        <v>Strabrechtse Heide &amp; Beuven_H4030</v>
      </c>
      <c r="L7076" s="36">
        <f>VLOOKUP(D7076,DATA!A:F,5,FALSE)</f>
        <v>1.0986712608830001E-2</v>
      </c>
      <c r="M7076" s="37">
        <f>VLOOKUP(D7076,DATA!A:F,6,FALSE)</f>
        <v>982</v>
      </c>
      <c r="N7076" s="36">
        <f t="shared" si="575"/>
        <v>65.777168794023893</v>
      </c>
      <c r="O7076" s="36">
        <f t="shared" si="576"/>
        <v>65.779046050219563</v>
      </c>
      <c r="P7076" s="36">
        <f t="shared" si="577"/>
        <v>1.8772561956694744E-3</v>
      </c>
      <c r="Q7076" s="36">
        <f t="shared" si="578"/>
        <v>5.0792545434989837E-3</v>
      </c>
    </row>
    <row r="7077" spans="1:17" x14ac:dyDescent="0.3">
      <c r="A7077" s="29">
        <v>2320406</v>
      </c>
      <c r="B7077" s="1">
        <v>137</v>
      </c>
      <c r="C7077" s="1" t="s">
        <v>30</v>
      </c>
      <c r="D7077" s="1" t="s">
        <v>53</v>
      </c>
      <c r="E7077" s="1" t="s">
        <v>54</v>
      </c>
      <c r="F7077" s="47">
        <v>714</v>
      </c>
      <c r="G7077" s="34">
        <v>959.24</v>
      </c>
      <c r="H7077" s="1" t="s">
        <v>218</v>
      </c>
      <c r="I7077" s="34">
        <v>7.267E-3</v>
      </c>
      <c r="J7077" s="34">
        <v>2200.7183</v>
      </c>
      <c r="K7077" s="35" t="str">
        <f t="shared" si="574"/>
        <v>Strabrechtse Heide &amp; Beuven_H4030</v>
      </c>
      <c r="L7077" s="36">
        <f>VLOOKUP(D7077,DATA!A:F,5,FALSE)</f>
        <v>1.0986712608830001E-2</v>
      </c>
      <c r="M7077" s="37">
        <f>VLOOKUP(D7077,DATA!A:F,6,FALSE)</f>
        <v>982</v>
      </c>
      <c r="N7077" s="36">
        <f t="shared" si="575"/>
        <v>43.780932701626107</v>
      </c>
      <c r="O7077" s="36">
        <f t="shared" si="576"/>
        <v>43.782897842669882</v>
      </c>
      <c r="P7077" s="36">
        <f t="shared" si="577"/>
        <v>1.9651410437759864E-3</v>
      </c>
      <c r="Q7077" s="36">
        <f t="shared" si="578"/>
        <v>4.3247218571189149E-2</v>
      </c>
    </row>
    <row r="7078" spans="1:17" x14ac:dyDescent="0.3">
      <c r="A7078" s="29">
        <v>2321883</v>
      </c>
      <c r="B7078" s="1">
        <v>136</v>
      </c>
      <c r="C7078" s="1" t="s">
        <v>14</v>
      </c>
      <c r="D7078" s="1" t="s">
        <v>63</v>
      </c>
      <c r="E7078" s="1" t="s">
        <v>64</v>
      </c>
      <c r="F7078" s="47">
        <v>714</v>
      </c>
      <c r="G7078" s="34">
        <v>1763.45</v>
      </c>
      <c r="H7078" s="1" t="s">
        <v>218</v>
      </c>
      <c r="I7078" s="34">
        <v>2.1072E-2</v>
      </c>
      <c r="J7078" s="34">
        <v>1621.9570000000001</v>
      </c>
      <c r="K7078" s="35" t="str">
        <f t="shared" si="574"/>
        <v>Leenderbos, Groote Heide &amp; De Plateaux_H2310</v>
      </c>
      <c r="L7078" s="36">
        <f>VLOOKUP(D7078,DATA!A:F,5,FALSE)</f>
        <v>1.0986712608830001E-2</v>
      </c>
      <c r="M7078" s="37">
        <f>VLOOKUP(D7078,DATA!A:F,6,FALSE)</f>
        <v>982</v>
      </c>
      <c r="N7078" s="36">
        <f t="shared" si="575"/>
        <v>99.981325253961813</v>
      </c>
      <c r="O7078" s="36">
        <f t="shared" si="576"/>
        <v>99.981329576082246</v>
      </c>
      <c r="P7078" s="36">
        <f t="shared" si="577"/>
        <v>4.3221204322207996E-6</v>
      </c>
      <c r="Q7078" s="36">
        <f t="shared" si="578"/>
        <v>7.0102934898835526E-5</v>
      </c>
    </row>
    <row r="7079" spans="1:17" x14ac:dyDescent="0.3">
      <c r="A7079" s="29">
        <v>2321883</v>
      </c>
      <c r="B7079" s="1">
        <v>136</v>
      </c>
      <c r="C7079" s="1" t="s">
        <v>14</v>
      </c>
      <c r="D7079" s="1" t="s">
        <v>53</v>
      </c>
      <c r="E7079" s="1" t="s">
        <v>54</v>
      </c>
      <c r="F7079" s="47">
        <v>714</v>
      </c>
      <c r="G7079" s="34">
        <v>1763.45</v>
      </c>
      <c r="H7079" s="1" t="s">
        <v>218</v>
      </c>
      <c r="I7079" s="34">
        <v>2.1072E-2</v>
      </c>
      <c r="J7079" s="34">
        <v>401.06393000000003</v>
      </c>
      <c r="K7079" s="35" t="str">
        <f t="shared" si="574"/>
        <v>Leenderbos, Groote Heide &amp; De Plateaux_H4030</v>
      </c>
      <c r="L7079" s="36">
        <f>VLOOKUP(D7079,DATA!A:F,5,FALSE)</f>
        <v>1.0986712608830001E-2</v>
      </c>
      <c r="M7079" s="37">
        <f>VLOOKUP(D7079,DATA!A:F,6,FALSE)</f>
        <v>982</v>
      </c>
      <c r="N7079" s="36">
        <f t="shared" si="575"/>
        <v>99.981325253961813</v>
      </c>
      <c r="O7079" s="36">
        <f t="shared" si="576"/>
        <v>99.981329576082246</v>
      </c>
      <c r="P7079" s="36">
        <f t="shared" si="577"/>
        <v>4.3221204322207996E-6</v>
      </c>
      <c r="Q7079" s="36">
        <f t="shared" si="578"/>
        <v>1.7334466064797728E-5</v>
      </c>
    </row>
    <row r="7080" spans="1:17" x14ac:dyDescent="0.3">
      <c r="A7080" s="29">
        <v>2321913</v>
      </c>
      <c r="B7080" s="1">
        <v>137</v>
      </c>
      <c r="C7080" s="1" t="s">
        <v>30</v>
      </c>
      <c r="D7080" s="1" t="s">
        <v>53</v>
      </c>
      <c r="E7080" s="1" t="s">
        <v>54</v>
      </c>
      <c r="F7080" s="47">
        <v>714</v>
      </c>
      <c r="G7080" s="34">
        <v>1237.74</v>
      </c>
      <c r="H7080" s="1" t="s">
        <v>218</v>
      </c>
      <c r="I7080" s="34">
        <v>1.05465E-2</v>
      </c>
      <c r="J7080" s="34">
        <v>2198.8132000000001</v>
      </c>
      <c r="K7080" s="35" t="str">
        <f t="shared" si="574"/>
        <v>Strabrechtse Heide &amp; Beuven_H4030</v>
      </c>
      <c r="L7080" s="36">
        <f>VLOOKUP(D7080,DATA!A:F,5,FALSE)</f>
        <v>1.0986712608830001E-2</v>
      </c>
      <c r="M7080" s="37">
        <f>VLOOKUP(D7080,DATA!A:F,6,FALSE)</f>
        <v>982</v>
      </c>
      <c r="N7080" s="36">
        <f t="shared" si="575"/>
        <v>94.319999245071358</v>
      </c>
      <c r="O7080" s="36">
        <f t="shared" si="576"/>
        <v>94.320619979738296</v>
      </c>
      <c r="P7080" s="36">
        <f t="shared" si="577"/>
        <v>6.2073466693846058E-4</v>
      </c>
      <c r="Q7080" s="36">
        <f t="shared" si="578"/>
        <v>1.3648795793618907E-2</v>
      </c>
    </row>
    <row r="7081" spans="1:17" x14ac:dyDescent="0.3">
      <c r="A7081" s="29">
        <v>2321914</v>
      </c>
      <c r="B7081" s="1">
        <v>137</v>
      </c>
      <c r="C7081" s="1" t="s">
        <v>30</v>
      </c>
      <c r="D7081" s="1" t="s">
        <v>53</v>
      </c>
      <c r="E7081" s="1" t="s">
        <v>54</v>
      </c>
      <c r="F7081" s="47">
        <v>714</v>
      </c>
      <c r="G7081" s="34">
        <v>1053.4100000000001</v>
      </c>
      <c r="H7081" s="1" t="s">
        <v>218</v>
      </c>
      <c r="I7081" s="34">
        <v>9.3565000000000002E-3</v>
      </c>
      <c r="J7081" s="34">
        <v>7010.4315999999999</v>
      </c>
      <c r="K7081" s="35" t="str">
        <f t="shared" si="574"/>
        <v>Strabrechtse Heide &amp; Beuven_H4030</v>
      </c>
      <c r="L7081" s="36">
        <f>VLOOKUP(D7081,DATA!A:F,5,FALSE)</f>
        <v>1.0986712608830001E-2</v>
      </c>
      <c r="M7081" s="37">
        <f>VLOOKUP(D7081,DATA!A:F,6,FALSE)</f>
        <v>982</v>
      </c>
      <c r="N7081" s="36">
        <f t="shared" si="575"/>
        <v>68.666231209045677</v>
      </c>
      <c r="O7081" s="36">
        <f t="shared" si="576"/>
        <v>68.66844292167869</v>
      </c>
      <c r="P7081" s="36">
        <f t="shared" si="577"/>
        <v>2.2117126330130077E-3</v>
      </c>
      <c r="Q7081" s="36">
        <f t="shared" si="578"/>
        <v>0.15505060132593593</v>
      </c>
    </row>
    <row r="7082" spans="1:17" x14ac:dyDescent="0.3">
      <c r="A7082" s="29">
        <v>2321915</v>
      </c>
      <c r="B7082" s="1">
        <v>137</v>
      </c>
      <c r="C7082" s="1" t="s">
        <v>30</v>
      </c>
      <c r="D7082" s="1" t="s">
        <v>53</v>
      </c>
      <c r="E7082" s="1" t="s">
        <v>54</v>
      </c>
      <c r="F7082" s="47">
        <v>714</v>
      </c>
      <c r="G7082" s="34">
        <v>1171.3900000000001</v>
      </c>
      <c r="H7082" s="1" t="s">
        <v>218</v>
      </c>
      <c r="I7082" s="34">
        <v>1.03015E-2</v>
      </c>
      <c r="J7082" s="34">
        <v>5844.0282999999999</v>
      </c>
      <c r="K7082" s="35" t="str">
        <f t="shared" si="574"/>
        <v>Strabrechtse Heide &amp; Beuven_H4030</v>
      </c>
      <c r="L7082" s="36">
        <f>VLOOKUP(D7082,DATA!A:F,5,FALSE)</f>
        <v>1.0986712608830001E-2</v>
      </c>
      <c r="M7082" s="37">
        <f>VLOOKUP(D7082,DATA!A:F,6,FALSE)</f>
        <v>982</v>
      </c>
      <c r="N7082" s="36">
        <f t="shared" si="575"/>
        <v>88.902037229956633</v>
      </c>
      <c r="O7082" s="36">
        <f t="shared" si="576"/>
        <v>88.903153846572906</v>
      </c>
      <c r="P7082" s="36">
        <f t="shared" si="577"/>
        <v>1.1166166162723812E-3</v>
      </c>
      <c r="Q7082" s="36">
        <f t="shared" si="578"/>
        <v>6.5255391057460366E-2</v>
      </c>
    </row>
    <row r="7083" spans="1:17" x14ac:dyDescent="0.3">
      <c r="A7083" s="29">
        <v>2321915</v>
      </c>
      <c r="B7083" s="1">
        <v>137</v>
      </c>
      <c r="C7083" s="1" t="s">
        <v>30</v>
      </c>
      <c r="D7083" s="1" t="s">
        <v>43</v>
      </c>
      <c r="E7083" s="1" t="s">
        <v>44</v>
      </c>
      <c r="F7083" s="47">
        <v>1071</v>
      </c>
      <c r="G7083" s="34">
        <v>1171.3900000000001</v>
      </c>
      <c r="H7083" s="1" t="s">
        <v>218</v>
      </c>
      <c r="I7083" s="34">
        <v>1.03015E-2</v>
      </c>
      <c r="J7083" s="34">
        <v>587.60564999999997</v>
      </c>
      <c r="K7083" s="35" t="str">
        <f t="shared" si="574"/>
        <v>Strabrechtse Heide &amp; Beuven_H7150</v>
      </c>
      <c r="L7083" s="36">
        <f>VLOOKUP(D7083,DATA!A:F,5,FALSE)</f>
        <v>1.3726988247862192E-2</v>
      </c>
      <c r="M7083" s="37">
        <f>VLOOKUP(D7083,DATA!A:F,6,FALSE)</f>
        <v>1285.5</v>
      </c>
      <c r="N7083" s="36">
        <f t="shared" si="575"/>
        <v>17.273211660835539</v>
      </c>
      <c r="O7083" s="36">
        <f t="shared" si="576"/>
        <v>17.275232422461077</v>
      </c>
      <c r="P7083" s="36">
        <f t="shared" si="577"/>
        <v>2.0207616255376593E-3</v>
      </c>
      <c r="Q7083" s="36">
        <f t="shared" si="578"/>
        <v>1.1874109484691128E-2</v>
      </c>
    </row>
    <row r="7084" spans="1:17" x14ac:dyDescent="0.3">
      <c r="A7084" s="29">
        <v>2321916</v>
      </c>
      <c r="B7084" s="1">
        <v>137</v>
      </c>
      <c r="C7084" s="1" t="s">
        <v>30</v>
      </c>
      <c r="D7084" s="1" t="s">
        <v>53</v>
      </c>
      <c r="E7084" s="1" t="s">
        <v>54</v>
      </c>
      <c r="F7084" s="47">
        <v>714</v>
      </c>
      <c r="G7084" s="34">
        <v>1046.5</v>
      </c>
      <c r="H7084" s="1" t="s">
        <v>218</v>
      </c>
      <c r="I7084" s="34">
        <v>9.3269000000000008E-3</v>
      </c>
      <c r="J7084" s="34">
        <v>6077.6419999999998</v>
      </c>
      <c r="K7084" s="35" t="str">
        <f t="shared" si="574"/>
        <v>Strabrechtse Heide &amp; Beuven_H4030</v>
      </c>
      <c r="L7084" s="36">
        <f>VLOOKUP(D7084,DATA!A:F,5,FALSE)</f>
        <v>1.0986712608830001E-2</v>
      </c>
      <c r="M7084" s="37">
        <f>VLOOKUP(D7084,DATA!A:F,6,FALSE)</f>
        <v>982</v>
      </c>
      <c r="N7084" s="36">
        <f t="shared" si="575"/>
        <v>67.010123498949426</v>
      </c>
      <c r="O7084" s="36">
        <f t="shared" si="576"/>
        <v>67.012388761902997</v>
      </c>
      <c r="P7084" s="36">
        <f t="shared" si="577"/>
        <v>2.2652629535713231E-3</v>
      </c>
      <c r="Q7084" s="36">
        <f t="shared" si="578"/>
        <v>0.13767457267669123</v>
      </c>
    </row>
    <row r="7085" spans="1:17" x14ac:dyDescent="0.3">
      <c r="A7085" s="29">
        <v>2321917</v>
      </c>
      <c r="B7085" s="1">
        <v>137</v>
      </c>
      <c r="C7085" s="1" t="s">
        <v>30</v>
      </c>
      <c r="D7085" s="1" t="s">
        <v>53</v>
      </c>
      <c r="E7085" s="1" t="s">
        <v>54</v>
      </c>
      <c r="F7085" s="47">
        <v>714</v>
      </c>
      <c r="G7085" s="34">
        <v>920.07</v>
      </c>
      <c r="H7085" s="1" t="s">
        <v>218</v>
      </c>
      <c r="I7085" s="34">
        <v>8.2798000000000004E-3</v>
      </c>
      <c r="J7085" s="34">
        <v>5945.7960000000003</v>
      </c>
      <c r="K7085" s="35" t="str">
        <f t="shared" si="574"/>
        <v>Strabrechtse Heide &amp; Beuven_H4030</v>
      </c>
      <c r="L7085" s="36">
        <f>VLOOKUP(D7085,DATA!A:F,5,FALSE)</f>
        <v>1.0986712608830001E-2</v>
      </c>
      <c r="M7085" s="37">
        <f>VLOOKUP(D7085,DATA!A:F,6,FALSE)</f>
        <v>982</v>
      </c>
      <c r="N7085" s="36">
        <f t="shared" si="575"/>
        <v>33.617044550329766</v>
      </c>
      <c r="O7085" s="36">
        <f t="shared" si="576"/>
        <v>33.619074616511362</v>
      </c>
      <c r="P7085" s="36">
        <f t="shared" si="577"/>
        <v>2.0300661815966237E-3</v>
      </c>
      <c r="Q7085" s="36">
        <f t="shared" si="578"/>
        <v>0.12070359382272479</v>
      </c>
    </row>
    <row r="7086" spans="1:17" x14ac:dyDescent="0.3">
      <c r="A7086" s="29">
        <v>2321918</v>
      </c>
      <c r="B7086" s="1">
        <v>137</v>
      </c>
      <c r="C7086" s="1" t="s">
        <v>30</v>
      </c>
      <c r="D7086" s="1" t="s">
        <v>53</v>
      </c>
      <c r="E7086" s="1" t="s">
        <v>54</v>
      </c>
      <c r="F7086" s="47">
        <v>714</v>
      </c>
      <c r="G7086" s="34">
        <v>925.98</v>
      </c>
      <c r="H7086" s="1" t="s">
        <v>218</v>
      </c>
      <c r="I7086" s="34">
        <v>8.2546000000000008E-3</v>
      </c>
      <c r="J7086" s="34">
        <v>2220.0632000000001</v>
      </c>
      <c r="K7086" s="35" t="str">
        <f t="shared" si="574"/>
        <v>Strabrechtse Heide &amp; Beuven_H4030</v>
      </c>
      <c r="L7086" s="36">
        <f>VLOOKUP(D7086,DATA!A:F,5,FALSE)</f>
        <v>1.0986712608830001E-2</v>
      </c>
      <c r="M7086" s="37">
        <f>VLOOKUP(D7086,DATA!A:F,6,FALSE)</f>
        <v>982</v>
      </c>
      <c r="N7086" s="36">
        <f t="shared" si="575"/>
        <v>35.081114446043053</v>
      </c>
      <c r="O7086" s="36">
        <f t="shared" si="576"/>
        <v>35.083179893305541</v>
      </c>
      <c r="P7086" s="36">
        <f t="shared" si="577"/>
        <v>2.0654472624883624E-3</v>
      </c>
      <c r="Q7086" s="36">
        <f t="shared" si="578"/>
        <v>4.5854234589911537E-2</v>
      </c>
    </row>
    <row r="7087" spans="1:17" x14ac:dyDescent="0.3">
      <c r="A7087" s="29">
        <v>2321919</v>
      </c>
      <c r="B7087" s="1">
        <v>137</v>
      </c>
      <c r="C7087" s="1" t="s">
        <v>30</v>
      </c>
      <c r="D7087" s="1" t="s">
        <v>53</v>
      </c>
      <c r="E7087" s="1" t="s">
        <v>54</v>
      </c>
      <c r="F7087" s="47">
        <v>714</v>
      </c>
      <c r="G7087" s="34">
        <v>974.94</v>
      </c>
      <c r="H7087" s="1" t="s">
        <v>218</v>
      </c>
      <c r="I7087" s="34">
        <v>8.6081000000000005E-3</v>
      </c>
      <c r="J7087" s="34">
        <v>9855.5059999999994</v>
      </c>
      <c r="K7087" s="35" t="str">
        <f t="shared" si="574"/>
        <v>Strabrechtse Heide &amp; Beuven_H4030</v>
      </c>
      <c r="L7087" s="36">
        <f>VLOOKUP(D7087,DATA!A:F,5,FALSE)</f>
        <v>1.0986712608830001E-2</v>
      </c>
      <c r="M7087" s="37">
        <f>VLOOKUP(D7087,DATA!A:F,6,FALSE)</f>
        <v>982</v>
      </c>
      <c r="N7087" s="36">
        <f t="shared" si="575"/>
        <v>48.061816885930398</v>
      </c>
      <c r="O7087" s="36">
        <f t="shared" si="576"/>
        <v>48.064177705526042</v>
      </c>
      <c r="P7087" s="36">
        <f t="shared" si="577"/>
        <v>2.3608195956441591E-3</v>
      </c>
      <c r="Q7087" s="36">
        <f t="shared" si="578"/>
        <v>0.23267071689788582</v>
      </c>
    </row>
    <row r="7088" spans="1:17" x14ac:dyDescent="0.3">
      <c r="A7088" s="29">
        <v>2321920</v>
      </c>
      <c r="B7088" s="1">
        <v>137</v>
      </c>
      <c r="C7088" s="1" t="s">
        <v>30</v>
      </c>
      <c r="D7088" s="1" t="s">
        <v>41</v>
      </c>
      <c r="E7088" s="1" t="s">
        <v>42</v>
      </c>
      <c r="F7088" s="47">
        <v>1071</v>
      </c>
      <c r="G7088" s="34">
        <v>1085.68</v>
      </c>
      <c r="H7088" s="1" t="s">
        <v>218</v>
      </c>
      <c r="I7088" s="34">
        <v>9.2806E-3</v>
      </c>
      <c r="J7088" s="34">
        <v>6141.4409999999998</v>
      </c>
      <c r="K7088" s="35" t="str">
        <f t="shared" si="574"/>
        <v>Strabrechtse Heide &amp; Beuven_H4010A</v>
      </c>
      <c r="L7088" s="36">
        <f>VLOOKUP(D7088,DATA!A:F,5,FALSE)</f>
        <v>1.3726988247862192E-2</v>
      </c>
      <c r="M7088" s="37">
        <f>VLOOKUP(D7088,DATA!A:F,6,FALSE)</f>
        <v>1285.5</v>
      </c>
      <c r="N7088" s="36">
        <f t="shared" si="575"/>
        <v>6.0487363605840088</v>
      </c>
      <c r="O7088" s="36">
        <f t="shared" si="576"/>
        <v>6.0494603678338468</v>
      </c>
      <c r="P7088" s="36">
        <f t="shared" si="577"/>
        <v>7.2400724983801013E-4</v>
      </c>
      <c r="Q7088" s="36">
        <f t="shared" si="578"/>
        <v>4.4464478084523987E-2</v>
      </c>
    </row>
    <row r="7089" spans="1:17" x14ac:dyDescent="0.3">
      <c r="A7089" s="29">
        <v>2321920</v>
      </c>
      <c r="B7089" s="1">
        <v>137</v>
      </c>
      <c r="C7089" s="1" t="s">
        <v>30</v>
      </c>
      <c r="D7089" s="1" t="s">
        <v>53</v>
      </c>
      <c r="E7089" s="1" t="s">
        <v>54</v>
      </c>
      <c r="F7089" s="47">
        <v>714</v>
      </c>
      <c r="G7089" s="34">
        <v>1085.68</v>
      </c>
      <c r="H7089" s="1" t="s">
        <v>218</v>
      </c>
      <c r="I7089" s="34">
        <v>9.2806E-3</v>
      </c>
      <c r="J7089" s="34">
        <v>592.77202999999997</v>
      </c>
      <c r="K7089" s="35" t="str">
        <f t="shared" si="574"/>
        <v>Strabrechtse Heide &amp; Beuven_H4030</v>
      </c>
      <c r="L7089" s="36">
        <f>VLOOKUP(D7089,DATA!A:F,5,FALSE)</f>
        <v>1.0986712608830001E-2</v>
      </c>
      <c r="M7089" s="37">
        <f>VLOOKUP(D7089,DATA!A:F,6,FALSE)</f>
        <v>982</v>
      </c>
      <c r="N7089" s="36">
        <f t="shared" si="575"/>
        <v>75.751479370402535</v>
      </c>
      <c r="O7089" s="36">
        <f t="shared" si="576"/>
        <v>75.753352245358244</v>
      </c>
      <c r="P7089" s="36">
        <f t="shared" si="577"/>
        <v>1.8728749557084257E-3</v>
      </c>
      <c r="Q7089" s="36">
        <f t="shared" si="578"/>
        <v>1.1101878894314434E-2</v>
      </c>
    </row>
    <row r="7090" spans="1:17" x14ac:dyDescent="0.3">
      <c r="A7090" s="30">
        <v>2321921</v>
      </c>
      <c r="B7090" s="14">
        <v>137</v>
      </c>
      <c r="C7090" s="14" t="s">
        <v>30</v>
      </c>
      <c r="D7090" s="14" t="s">
        <v>55</v>
      </c>
      <c r="E7090" s="14" t="s">
        <v>56</v>
      </c>
      <c r="F7090" s="48">
        <v>500</v>
      </c>
      <c r="G7090" s="38">
        <v>985.8</v>
      </c>
      <c r="H7090" s="14" t="s">
        <v>218</v>
      </c>
      <c r="I7090" s="38">
        <v>8.5254000000000007E-3</v>
      </c>
      <c r="J7090" s="38">
        <v>124.4435</v>
      </c>
      <c r="K7090" s="39" t="str">
        <f t="shared" si="574"/>
        <v>Strabrechtse Heide &amp; Beuven_H3130</v>
      </c>
      <c r="L7090" s="40">
        <f>VLOOKUP(D7090,DATA!A:F,5,FALSE)</f>
        <v>0</v>
      </c>
      <c r="M7090" s="41">
        <f>VLOOKUP(D7090,DATA!A:F,6,FALSE)</f>
        <v>3.5</v>
      </c>
      <c r="N7090" s="40">
        <f t="shared" si="575"/>
        <v>50</v>
      </c>
      <c r="O7090" s="40">
        <f t="shared" si="576"/>
        <v>50</v>
      </c>
      <c r="P7090" s="40">
        <f>J7090/10000*I7090</f>
        <v>1.0609306149000001E-4</v>
      </c>
      <c r="Q7090" s="40">
        <f>IF(AND(H7090&lt;&gt;"below",I7090&gt;=0.005),M7090*P7090,0)</f>
        <v>3.7132571521500006E-4</v>
      </c>
    </row>
    <row r="7091" spans="1:17" x14ac:dyDescent="0.3">
      <c r="A7091" s="29">
        <v>2321921</v>
      </c>
      <c r="B7091" s="1">
        <v>137</v>
      </c>
      <c r="C7091" s="1" t="s">
        <v>30</v>
      </c>
      <c r="D7091" s="1" t="s">
        <v>57</v>
      </c>
      <c r="E7091" s="1" t="s">
        <v>58</v>
      </c>
      <c r="F7091" s="47">
        <v>714</v>
      </c>
      <c r="G7091" s="34">
        <v>985.8</v>
      </c>
      <c r="H7091" s="1" t="s">
        <v>218</v>
      </c>
      <c r="I7091" s="34">
        <v>8.5254000000000007E-3</v>
      </c>
      <c r="J7091" s="34">
        <v>604.40710000000001</v>
      </c>
      <c r="K7091" s="35" t="str">
        <f t="shared" si="574"/>
        <v>Strabrechtse Heide &amp; Beuven_H3160</v>
      </c>
      <c r="L7091" s="36">
        <f>VLOOKUP(D7091,DATA!A:F,5,FALSE)</f>
        <v>1.0986712608830001E-2</v>
      </c>
      <c r="M7091" s="37">
        <f>VLOOKUP(D7091,DATA!A:F,6,FALSE)</f>
        <v>982</v>
      </c>
      <c r="N7091" s="36">
        <f t="shared" si="575"/>
        <v>51.043586119496311</v>
      </c>
      <c r="O7091" s="36">
        <f t="shared" si="576"/>
        <v>51.045926750107093</v>
      </c>
      <c r="P7091" s="36">
        <f t="shared" si="577"/>
        <v>2.3406306107816022E-3</v>
      </c>
      <c r="Q7091" s="36">
        <f t="shared" si="578"/>
        <v>1.414693759633737E-2</v>
      </c>
    </row>
    <row r="7092" spans="1:17" x14ac:dyDescent="0.3">
      <c r="A7092" s="29">
        <v>2321921</v>
      </c>
      <c r="B7092" s="1">
        <v>137</v>
      </c>
      <c r="C7092" s="1" t="s">
        <v>30</v>
      </c>
      <c r="D7092" s="1" t="s">
        <v>53</v>
      </c>
      <c r="E7092" s="1" t="s">
        <v>54</v>
      </c>
      <c r="F7092" s="47">
        <v>714</v>
      </c>
      <c r="G7092" s="34">
        <v>985.8</v>
      </c>
      <c r="H7092" s="1" t="s">
        <v>218</v>
      </c>
      <c r="I7092" s="34">
        <v>8.5254000000000007E-3</v>
      </c>
      <c r="J7092" s="34">
        <v>3142.6677</v>
      </c>
      <c r="K7092" s="35" t="str">
        <f t="shared" si="574"/>
        <v>Strabrechtse Heide &amp; Beuven_H4030</v>
      </c>
      <c r="L7092" s="36">
        <f>VLOOKUP(D7092,DATA!A:F,5,FALSE)</f>
        <v>1.0986712608830001E-2</v>
      </c>
      <c r="M7092" s="37">
        <f>VLOOKUP(D7092,DATA!A:F,6,FALSE)</f>
        <v>982</v>
      </c>
      <c r="N7092" s="36">
        <f t="shared" si="575"/>
        <v>51.043586119496311</v>
      </c>
      <c r="O7092" s="36">
        <f t="shared" si="576"/>
        <v>51.045926750107093</v>
      </c>
      <c r="P7092" s="36">
        <f t="shared" si="577"/>
        <v>2.3406306107816022E-3</v>
      </c>
      <c r="Q7092" s="36">
        <f t="shared" si="578"/>
        <v>7.3558242181346128E-2</v>
      </c>
    </row>
    <row r="7093" spans="1:17" x14ac:dyDescent="0.3">
      <c r="A7093" s="29">
        <v>2321922</v>
      </c>
      <c r="B7093" s="1">
        <v>137</v>
      </c>
      <c r="C7093" s="1" t="s">
        <v>30</v>
      </c>
      <c r="D7093" s="1" t="s">
        <v>53</v>
      </c>
      <c r="E7093" s="1" t="s">
        <v>54</v>
      </c>
      <c r="F7093" s="47">
        <v>714</v>
      </c>
      <c r="G7093" s="34">
        <v>922.85</v>
      </c>
      <c r="H7093" s="1" t="s">
        <v>218</v>
      </c>
      <c r="I7093" s="34">
        <v>8.0146999999999996E-3</v>
      </c>
      <c r="J7093" s="34">
        <v>2957.5446999999999</v>
      </c>
      <c r="K7093" s="35" t="str">
        <f t="shared" si="574"/>
        <v>Strabrechtse Heide &amp; Beuven_H4030</v>
      </c>
      <c r="L7093" s="36">
        <f>VLOOKUP(D7093,DATA!A:F,5,FALSE)</f>
        <v>1.0986712608830001E-2</v>
      </c>
      <c r="M7093" s="37">
        <f>VLOOKUP(D7093,DATA!A:F,6,FALSE)</f>
        <v>982</v>
      </c>
      <c r="N7093" s="36">
        <f t="shared" si="575"/>
        <v>34.302017381915626</v>
      </c>
      <c r="O7093" s="36">
        <f t="shared" si="576"/>
        <v>34.304001797982892</v>
      </c>
      <c r="P7093" s="36">
        <f t="shared" si="577"/>
        <v>1.9844160672661815E-3</v>
      </c>
      <c r="Q7093" s="36">
        <f t="shared" si="578"/>
        <v>5.8689992223379381E-2</v>
      </c>
    </row>
    <row r="7094" spans="1:17" x14ac:dyDescent="0.3">
      <c r="A7094" s="29">
        <v>2321923</v>
      </c>
      <c r="B7094" s="1">
        <v>137</v>
      </c>
      <c r="C7094" s="1" t="s">
        <v>30</v>
      </c>
      <c r="D7094" s="1" t="s">
        <v>53</v>
      </c>
      <c r="E7094" s="1" t="s">
        <v>54</v>
      </c>
      <c r="F7094" s="47">
        <v>714</v>
      </c>
      <c r="G7094" s="34">
        <v>919.91</v>
      </c>
      <c r="H7094" s="1" t="s">
        <v>218</v>
      </c>
      <c r="I7094" s="34">
        <v>7.9570999999999999E-3</v>
      </c>
      <c r="J7094" s="34">
        <v>8705.2000000000007</v>
      </c>
      <c r="K7094" s="35" t="str">
        <f t="shared" si="574"/>
        <v>Strabrechtse Heide &amp; Beuven_H4030</v>
      </c>
      <c r="L7094" s="36">
        <f>VLOOKUP(D7094,DATA!A:F,5,FALSE)</f>
        <v>1.0986712608830001E-2</v>
      </c>
      <c r="M7094" s="37">
        <f>VLOOKUP(D7094,DATA!A:F,6,FALSE)</f>
        <v>982</v>
      </c>
      <c r="N7094" s="36">
        <f t="shared" si="575"/>
        <v>33.57782715974863</v>
      </c>
      <c r="O7094" s="36">
        <f t="shared" si="576"/>
        <v>33.579776979578263</v>
      </c>
      <c r="P7094" s="36">
        <f t="shared" si="577"/>
        <v>1.9498198296332703E-3</v>
      </c>
      <c r="Q7094" s="36">
        <f t="shared" si="578"/>
        <v>0.16973571580923547</v>
      </c>
    </row>
    <row r="7095" spans="1:17" x14ac:dyDescent="0.3">
      <c r="A7095" s="30">
        <v>2321924</v>
      </c>
      <c r="B7095" s="14">
        <v>137</v>
      </c>
      <c r="C7095" s="14" t="s">
        <v>30</v>
      </c>
      <c r="D7095" s="14" t="s">
        <v>55</v>
      </c>
      <c r="E7095" s="14" t="s">
        <v>56</v>
      </c>
      <c r="F7095" s="48">
        <v>500</v>
      </c>
      <c r="G7095" s="38">
        <v>912.87</v>
      </c>
      <c r="H7095" s="14" t="s">
        <v>218</v>
      </c>
      <c r="I7095" s="38">
        <v>7.6480999999999997E-3</v>
      </c>
      <c r="J7095" s="38">
        <v>173.08919</v>
      </c>
      <c r="K7095" s="39" t="str">
        <f t="shared" si="574"/>
        <v>Strabrechtse Heide &amp; Beuven_H3130</v>
      </c>
      <c r="L7095" s="40">
        <f>VLOOKUP(D7095,DATA!A:F,5,FALSE)</f>
        <v>0</v>
      </c>
      <c r="M7095" s="41">
        <f>VLOOKUP(D7095,DATA!A:F,6,FALSE)</f>
        <v>3.5</v>
      </c>
      <c r="N7095" s="40">
        <f t="shared" si="575"/>
        <v>50</v>
      </c>
      <c r="O7095" s="40">
        <f t="shared" si="576"/>
        <v>50</v>
      </c>
      <c r="P7095" s="40">
        <f>J7095/10000*I7095</f>
        <v>1.3238034340389999E-4</v>
      </c>
      <c r="Q7095" s="40">
        <f>IF(AND(H7095&lt;&gt;"below",I7095&gt;=0.005),M7095*P7095,0)</f>
        <v>4.6333120191364996E-4</v>
      </c>
    </row>
    <row r="7096" spans="1:17" x14ac:dyDescent="0.3">
      <c r="A7096" s="29">
        <v>2321924</v>
      </c>
      <c r="B7096" s="1">
        <v>137</v>
      </c>
      <c r="C7096" s="1" t="s">
        <v>30</v>
      </c>
      <c r="D7096" s="1" t="s">
        <v>57</v>
      </c>
      <c r="E7096" s="1" t="s">
        <v>58</v>
      </c>
      <c r="F7096" s="47">
        <v>714</v>
      </c>
      <c r="G7096" s="34">
        <v>912.87</v>
      </c>
      <c r="H7096" s="1" t="s">
        <v>218</v>
      </c>
      <c r="I7096" s="34">
        <v>7.6480999999999997E-3</v>
      </c>
      <c r="J7096" s="34">
        <v>460.04903999999999</v>
      </c>
      <c r="K7096" s="35" t="str">
        <f t="shared" si="574"/>
        <v>Strabrechtse Heide &amp; Beuven_H3160</v>
      </c>
      <c r="L7096" s="36">
        <f>VLOOKUP(D7096,DATA!A:F,5,FALSE)</f>
        <v>1.0986712608830001E-2</v>
      </c>
      <c r="M7096" s="37">
        <f>VLOOKUP(D7096,DATA!A:F,6,FALSE)</f>
        <v>982</v>
      </c>
      <c r="N7096" s="36">
        <f t="shared" si="575"/>
        <v>31.875234669657811</v>
      </c>
      <c r="O7096" s="36">
        <f t="shared" si="576"/>
        <v>31.877059348121499</v>
      </c>
      <c r="P7096" s="36">
        <f t="shared" si="577"/>
        <v>1.8246784636879454E-3</v>
      </c>
      <c r="Q7096" s="36">
        <f t="shared" si="578"/>
        <v>8.3944157552831404E-3</v>
      </c>
    </row>
    <row r="7097" spans="1:17" x14ac:dyDescent="0.3">
      <c r="A7097" s="29">
        <v>2321924</v>
      </c>
      <c r="B7097" s="1">
        <v>137</v>
      </c>
      <c r="C7097" s="1" t="s">
        <v>30</v>
      </c>
      <c r="D7097" s="1" t="s">
        <v>53</v>
      </c>
      <c r="E7097" s="1" t="s">
        <v>54</v>
      </c>
      <c r="F7097" s="47">
        <v>714</v>
      </c>
      <c r="G7097" s="34">
        <v>912.87</v>
      </c>
      <c r="H7097" s="1" t="s">
        <v>218</v>
      </c>
      <c r="I7097" s="34">
        <v>7.6480999999999997E-3</v>
      </c>
      <c r="J7097" s="34">
        <v>4279.3344999999999</v>
      </c>
      <c r="K7097" s="35" t="str">
        <f t="shared" si="574"/>
        <v>Strabrechtse Heide &amp; Beuven_H4030</v>
      </c>
      <c r="L7097" s="36">
        <f>VLOOKUP(D7097,DATA!A:F,5,FALSE)</f>
        <v>1.0986712608830001E-2</v>
      </c>
      <c r="M7097" s="37">
        <f>VLOOKUP(D7097,DATA!A:F,6,FALSE)</f>
        <v>982</v>
      </c>
      <c r="N7097" s="36">
        <f t="shared" si="575"/>
        <v>31.875234669657811</v>
      </c>
      <c r="O7097" s="36">
        <f t="shared" si="576"/>
        <v>31.877059348121499</v>
      </c>
      <c r="P7097" s="36">
        <f t="shared" si="577"/>
        <v>1.8246784636879454E-3</v>
      </c>
      <c r="Q7097" s="36">
        <f t="shared" si="578"/>
        <v>7.8084095010668222E-2</v>
      </c>
    </row>
    <row r="7098" spans="1:17" x14ac:dyDescent="0.3">
      <c r="A7098" s="30">
        <v>2321925</v>
      </c>
      <c r="B7098" s="14">
        <v>137</v>
      </c>
      <c r="C7098" s="14" t="s">
        <v>30</v>
      </c>
      <c r="D7098" s="14" t="s">
        <v>55</v>
      </c>
      <c r="E7098" s="14" t="s">
        <v>56</v>
      </c>
      <c r="F7098" s="48">
        <v>500</v>
      </c>
      <c r="G7098" s="38">
        <v>906.91</v>
      </c>
      <c r="H7098" s="14" t="s">
        <v>218</v>
      </c>
      <c r="I7098" s="38">
        <v>7.4253000000000001E-3</v>
      </c>
      <c r="J7098" s="38">
        <v>529.46274460493896</v>
      </c>
      <c r="K7098" s="39" t="str">
        <f t="shared" si="574"/>
        <v>Strabrechtse Heide &amp; Beuven_H3130</v>
      </c>
      <c r="L7098" s="40">
        <f>VLOOKUP(D7098,DATA!A:F,5,FALSE)</f>
        <v>0</v>
      </c>
      <c r="M7098" s="41">
        <f>VLOOKUP(D7098,DATA!A:F,6,FALSE)</f>
        <v>3.5</v>
      </c>
      <c r="N7098" s="40">
        <f t="shared" si="575"/>
        <v>50</v>
      </c>
      <c r="O7098" s="40">
        <f t="shared" si="576"/>
        <v>50</v>
      </c>
      <c r="P7098" s="40">
        <f>J7098/10000*I7098</f>
        <v>3.9314197175150534E-4</v>
      </c>
      <c r="Q7098" s="40">
        <f>IF(AND(H7098&lt;&gt;"below",I7098&gt;=0.005),M7098*P7098,0)</f>
        <v>1.3759969011302687E-3</v>
      </c>
    </row>
    <row r="7099" spans="1:17" x14ac:dyDescent="0.3">
      <c r="A7099" s="29">
        <v>2321925</v>
      </c>
      <c r="B7099" s="1">
        <v>137</v>
      </c>
      <c r="C7099" s="1" t="s">
        <v>30</v>
      </c>
      <c r="D7099" s="1" t="s">
        <v>57</v>
      </c>
      <c r="E7099" s="1" t="s">
        <v>58</v>
      </c>
      <c r="F7099" s="47">
        <v>714</v>
      </c>
      <c r="G7099" s="34">
        <v>906.91</v>
      </c>
      <c r="H7099" s="1" t="s">
        <v>218</v>
      </c>
      <c r="I7099" s="34">
        <v>7.4253000000000001E-3</v>
      </c>
      <c r="J7099" s="34">
        <v>959.99305000000004</v>
      </c>
      <c r="K7099" s="35" t="str">
        <f t="shared" si="574"/>
        <v>Strabrechtse Heide &amp; Beuven_H3160</v>
      </c>
      <c r="L7099" s="36">
        <f>VLOOKUP(D7099,DATA!A:F,5,FALSE)</f>
        <v>1.0986712608830001E-2</v>
      </c>
      <c r="M7099" s="37">
        <f>VLOOKUP(D7099,DATA!A:F,6,FALSE)</f>
        <v>982</v>
      </c>
      <c r="N7099" s="36">
        <f t="shared" si="575"/>
        <v>30.470497260680254</v>
      </c>
      <c r="O7099" s="36">
        <f t="shared" si="576"/>
        <v>30.472225633203092</v>
      </c>
      <c r="P7099" s="36">
        <f t="shared" si="577"/>
        <v>1.728372522837418E-3</v>
      </c>
      <c r="Q7099" s="36">
        <f t="shared" si="578"/>
        <v>1.6592256097348875E-2</v>
      </c>
    </row>
    <row r="7100" spans="1:17" x14ac:dyDescent="0.3">
      <c r="A7100" s="29">
        <v>2321926</v>
      </c>
      <c r="B7100" s="1">
        <v>137</v>
      </c>
      <c r="C7100" s="1" t="s">
        <v>30</v>
      </c>
      <c r="D7100" s="1" t="s">
        <v>53</v>
      </c>
      <c r="E7100" s="1" t="s">
        <v>54</v>
      </c>
      <c r="F7100" s="47">
        <v>714</v>
      </c>
      <c r="G7100" s="34">
        <v>915.26</v>
      </c>
      <c r="H7100" s="1" t="s">
        <v>218</v>
      </c>
      <c r="I7100" s="34">
        <v>7.5224000000000003E-3</v>
      </c>
      <c r="J7100" s="34">
        <v>6739.7129999999997</v>
      </c>
      <c r="K7100" s="35" t="str">
        <f t="shared" si="574"/>
        <v>Strabrechtse Heide &amp; Beuven_H4030</v>
      </c>
      <c r="L7100" s="36">
        <f>VLOOKUP(D7100,DATA!A:F,5,FALSE)</f>
        <v>1.0986712608830001E-2</v>
      </c>
      <c r="M7100" s="37">
        <f>VLOOKUP(D7100,DATA!A:F,6,FALSE)</f>
        <v>982</v>
      </c>
      <c r="N7100" s="36">
        <f t="shared" si="575"/>
        <v>32.448124154915945</v>
      </c>
      <c r="O7100" s="36">
        <f t="shared" si="576"/>
        <v>32.44993573482509</v>
      </c>
      <c r="P7100" s="36">
        <f t="shared" si="577"/>
        <v>1.8115799091447116E-3</v>
      </c>
      <c r="Q7100" s="36">
        <f t="shared" si="578"/>
        <v>0.1220952866420143</v>
      </c>
    </row>
    <row r="7101" spans="1:17" x14ac:dyDescent="0.3">
      <c r="A7101" s="29">
        <v>2321928</v>
      </c>
      <c r="B7101" s="1">
        <v>137</v>
      </c>
      <c r="C7101" s="1" t="s">
        <v>30</v>
      </c>
      <c r="D7101" s="1" t="s">
        <v>57</v>
      </c>
      <c r="E7101" s="1" t="s">
        <v>58</v>
      </c>
      <c r="F7101" s="47">
        <v>714</v>
      </c>
      <c r="G7101" s="34">
        <v>1083.73</v>
      </c>
      <c r="H7101" s="1" t="s">
        <v>218</v>
      </c>
      <c r="I7101" s="34">
        <v>8.3151000000000006E-3</v>
      </c>
      <c r="J7101" s="34">
        <v>716.19880000000001</v>
      </c>
      <c r="K7101" s="35" t="str">
        <f t="shared" si="574"/>
        <v>Strabrechtse Heide &amp; Beuven_H3160</v>
      </c>
      <c r="L7101" s="36">
        <f>VLOOKUP(D7101,DATA!A:F,5,FALSE)</f>
        <v>1.0986712608830001E-2</v>
      </c>
      <c r="M7101" s="37">
        <f>VLOOKUP(D7101,DATA!A:F,6,FALSE)</f>
        <v>982</v>
      </c>
      <c r="N7101" s="36">
        <f t="shared" si="575"/>
        <v>75.355780614837272</v>
      </c>
      <c r="O7101" s="36">
        <f t="shared" si="576"/>
        <v>75.357477126384893</v>
      </c>
      <c r="P7101" s="36">
        <f t="shared" si="577"/>
        <v>1.6965115476210713E-3</v>
      </c>
      <c r="Q7101" s="36">
        <f t="shared" si="578"/>
        <v>1.2150395345923541E-2</v>
      </c>
    </row>
    <row r="7102" spans="1:17" x14ac:dyDescent="0.3">
      <c r="A7102" s="29">
        <v>2321928</v>
      </c>
      <c r="B7102" s="1">
        <v>137</v>
      </c>
      <c r="C7102" s="1" t="s">
        <v>30</v>
      </c>
      <c r="D7102" s="1" t="s">
        <v>41</v>
      </c>
      <c r="E7102" s="1" t="s">
        <v>42</v>
      </c>
      <c r="F7102" s="47">
        <v>1071</v>
      </c>
      <c r="G7102" s="34">
        <v>1083.73</v>
      </c>
      <c r="H7102" s="1" t="s">
        <v>218</v>
      </c>
      <c r="I7102" s="34">
        <v>8.3151000000000006E-3</v>
      </c>
      <c r="J7102" s="34">
        <v>1160.741</v>
      </c>
      <c r="K7102" s="35" t="str">
        <f t="shared" si="574"/>
        <v>Strabrechtse Heide &amp; Beuven_H4010A</v>
      </c>
      <c r="L7102" s="36">
        <f>VLOOKUP(D7102,DATA!A:F,5,FALSE)</f>
        <v>1.3726988247862192E-2</v>
      </c>
      <c r="M7102" s="37">
        <f>VLOOKUP(D7102,DATA!A:F,6,FALSE)</f>
        <v>1285.5</v>
      </c>
      <c r="N7102" s="36">
        <f t="shared" si="575"/>
        <v>5.8983972423536049</v>
      </c>
      <c r="O7102" s="36">
        <f t="shared" si="576"/>
        <v>5.8990308138613106</v>
      </c>
      <c r="P7102" s="36">
        <f t="shared" si="577"/>
        <v>6.3357150770571025E-4</v>
      </c>
      <c r="Q7102" s="36">
        <f t="shared" si="578"/>
        <v>7.3541242542583384E-3</v>
      </c>
    </row>
    <row r="7103" spans="1:17" x14ac:dyDescent="0.3">
      <c r="A7103" s="29">
        <v>2321929</v>
      </c>
      <c r="B7103" s="1">
        <v>137</v>
      </c>
      <c r="C7103" s="1" t="s">
        <v>30</v>
      </c>
      <c r="D7103" s="1" t="s">
        <v>53</v>
      </c>
      <c r="E7103" s="1" t="s">
        <v>54</v>
      </c>
      <c r="F7103" s="47">
        <v>714</v>
      </c>
      <c r="G7103" s="34">
        <v>943.81</v>
      </c>
      <c r="H7103" s="1" t="s">
        <v>218</v>
      </c>
      <c r="I7103" s="34">
        <v>7.6534000000000003E-3</v>
      </c>
      <c r="J7103" s="34">
        <v>1360.3279</v>
      </c>
      <c r="K7103" s="35" t="str">
        <f t="shared" si="574"/>
        <v>Strabrechtse Heide &amp; Beuven_H4030</v>
      </c>
      <c r="L7103" s="36">
        <f>VLOOKUP(D7103,DATA!A:F,5,FALSE)</f>
        <v>1.0986712608830001E-2</v>
      </c>
      <c r="M7103" s="37">
        <f>VLOOKUP(D7103,DATA!A:F,6,FALSE)</f>
        <v>982</v>
      </c>
      <c r="N7103" s="36">
        <f t="shared" si="575"/>
        <v>39.661664548341847</v>
      </c>
      <c r="O7103" s="36">
        <f t="shared" si="576"/>
        <v>39.663676836695601</v>
      </c>
      <c r="P7103" s="36">
        <f t="shared" si="577"/>
        <v>2.0122883537538883E-3</v>
      </c>
      <c r="Q7103" s="36">
        <f t="shared" si="578"/>
        <v>2.7373719904564841E-2</v>
      </c>
    </row>
    <row r="7104" spans="1:17" x14ac:dyDescent="0.3">
      <c r="A7104" s="29">
        <v>2321930</v>
      </c>
      <c r="B7104" s="1">
        <v>137</v>
      </c>
      <c r="C7104" s="1" t="s">
        <v>30</v>
      </c>
      <c r="D7104" s="1" t="s">
        <v>53</v>
      </c>
      <c r="E7104" s="1" t="s">
        <v>54</v>
      </c>
      <c r="F7104" s="47">
        <v>714</v>
      </c>
      <c r="G7104" s="34">
        <v>999.17</v>
      </c>
      <c r="H7104" s="1" t="s">
        <v>218</v>
      </c>
      <c r="I7104" s="34">
        <v>7.9576999999999998E-3</v>
      </c>
      <c r="J7104" s="34">
        <v>6692.9594999999999</v>
      </c>
      <c r="K7104" s="35" t="str">
        <f t="shared" si="574"/>
        <v>Strabrechtse Heide &amp; Beuven_H4030</v>
      </c>
      <c r="L7104" s="36">
        <f>VLOOKUP(D7104,DATA!A:F,5,FALSE)</f>
        <v>1.0986712608830001E-2</v>
      </c>
      <c r="M7104" s="37">
        <f>VLOOKUP(D7104,DATA!A:F,6,FALSE)</f>
        <v>982</v>
      </c>
      <c r="N7104" s="36">
        <f t="shared" si="575"/>
        <v>54.70211063947287</v>
      </c>
      <c r="O7104" s="36">
        <f t="shared" si="576"/>
        <v>54.704277024230926</v>
      </c>
      <c r="P7104" s="36">
        <f t="shared" si="577"/>
        <v>2.1663847580555284E-3</v>
      </c>
      <c r="Q7104" s="36">
        <f t="shared" si="578"/>
        <v>0.1449952544708295</v>
      </c>
    </row>
    <row r="7105" spans="1:17" x14ac:dyDescent="0.3">
      <c r="A7105" s="29">
        <v>2321931</v>
      </c>
      <c r="B7105" s="1">
        <v>137</v>
      </c>
      <c r="C7105" s="1" t="s">
        <v>30</v>
      </c>
      <c r="D7105" s="1" t="s">
        <v>53</v>
      </c>
      <c r="E7105" s="1" t="s">
        <v>54</v>
      </c>
      <c r="F7105" s="47">
        <v>714</v>
      </c>
      <c r="G7105" s="34">
        <v>1040.26</v>
      </c>
      <c r="H7105" s="1" t="s">
        <v>218</v>
      </c>
      <c r="I7105" s="34">
        <v>8.0546000000000003E-3</v>
      </c>
      <c r="J7105" s="34">
        <v>7498.9683000000005</v>
      </c>
      <c r="K7105" s="35" t="str">
        <f t="shared" si="574"/>
        <v>Strabrechtse Heide &amp; Beuven_H4030</v>
      </c>
      <c r="L7105" s="36">
        <f>VLOOKUP(D7105,DATA!A:F,5,FALSE)</f>
        <v>1.0986712608830001E-2</v>
      </c>
      <c r="M7105" s="37">
        <f>VLOOKUP(D7105,DATA!A:F,6,FALSE)</f>
        <v>982</v>
      </c>
      <c r="N7105" s="36">
        <f t="shared" si="575"/>
        <v>65.477287286893656</v>
      </c>
      <c r="O7105" s="36">
        <f t="shared" si="576"/>
        <v>65.479287615686189</v>
      </c>
      <c r="P7105" s="36">
        <f t="shared" si="577"/>
        <v>2.0003287925334234E-3</v>
      </c>
      <c r="Q7105" s="36">
        <f t="shared" si="578"/>
        <v>0.15000402204785421</v>
      </c>
    </row>
    <row r="7106" spans="1:17" x14ac:dyDescent="0.3">
      <c r="A7106" s="30">
        <v>2321932</v>
      </c>
      <c r="B7106" s="14">
        <v>137</v>
      </c>
      <c r="C7106" s="14" t="s">
        <v>30</v>
      </c>
      <c r="D7106" s="14" t="s">
        <v>55</v>
      </c>
      <c r="E7106" s="14" t="s">
        <v>56</v>
      </c>
      <c r="F7106" s="48">
        <v>500</v>
      </c>
      <c r="G7106" s="38">
        <v>1016.63</v>
      </c>
      <c r="H7106" s="14" t="s">
        <v>218</v>
      </c>
      <c r="I7106" s="38">
        <v>7.3838000000000003E-3</v>
      </c>
      <c r="J7106" s="38">
        <v>5881.3270000000002</v>
      </c>
      <c r="K7106" s="39" t="str">
        <f t="shared" si="574"/>
        <v>Strabrechtse Heide &amp; Beuven_H3130</v>
      </c>
      <c r="L7106" s="40">
        <f>VLOOKUP(D7106,DATA!A:F,5,FALSE)</f>
        <v>0</v>
      </c>
      <c r="M7106" s="41">
        <f>VLOOKUP(D7106,DATA!A:F,6,FALSE)</f>
        <v>3.5</v>
      </c>
      <c r="N7106" s="40">
        <f t="shared" si="575"/>
        <v>50</v>
      </c>
      <c r="O7106" s="40">
        <f t="shared" si="576"/>
        <v>50</v>
      </c>
      <c r="P7106" s="40">
        <f>J7106/10000*I7106</f>
        <v>4.3426542302600008E-3</v>
      </c>
      <c r="Q7106" s="40">
        <f>IF(AND(H7106&lt;&gt;"below",I7106&gt;=0.005),M7106*P7106,0)</f>
        <v>1.5199289805910003E-2</v>
      </c>
    </row>
    <row r="7107" spans="1:17" x14ac:dyDescent="0.3">
      <c r="A7107" s="29">
        <v>2321932</v>
      </c>
      <c r="B7107" s="1">
        <v>137</v>
      </c>
      <c r="C7107" s="1" t="s">
        <v>30</v>
      </c>
      <c r="D7107" s="1" t="s">
        <v>53</v>
      </c>
      <c r="E7107" s="1" t="s">
        <v>54</v>
      </c>
      <c r="F7107" s="47">
        <v>714</v>
      </c>
      <c r="G7107" s="34">
        <v>1016.63</v>
      </c>
      <c r="H7107" s="1" t="s">
        <v>218</v>
      </c>
      <c r="I7107" s="34">
        <v>7.3838000000000003E-3</v>
      </c>
      <c r="J7107" s="34">
        <v>380.61032</v>
      </c>
      <c r="K7107" s="35" t="str">
        <f t="shared" ref="K7107:K7170" si="579">_xlfn.CONCAT(C7107,"_",D7107)</f>
        <v>Strabrechtse Heide &amp; Beuven_H4030</v>
      </c>
      <c r="L7107" s="36">
        <f>VLOOKUP(D7107,DATA!A:F,5,FALSE)</f>
        <v>1.0986712608830001E-2</v>
      </c>
      <c r="M7107" s="37">
        <f>VLOOKUP(D7107,DATA!A:F,6,FALSE)</f>
        <v>982</v>
      </c>
      <c r="N7107" s="36">
        <f t="shared" ref="N7107:N7170" si="580">100/(1+EXP(-L7107*(G7107-M7107)))</f>
        <v>59.398642188436739</v>
      </c>
      <c r="O7107" s="36">
        <f t="shared" ref="O7107:O7170" si="581">100/(1+EXP(-L7107*((G7107+I7107)-M7107)))</f>
        <v>59.400598605548552</v>
      </c>
      <c r="P7107" s="36">
        <f t="shared" ref="P7107:P7170" si="582">O7107-N7107</f>
        <v>1.95641711181338E-3</v>
      </c>
      <c r="Q7107" s="36">
        <f t="shared" ref="Q7107:Q7170" si="583">IF(AND(H7107&lt;&gt;"below",I7107&gt;=0.005),J7107*P7107/100,0)</f>
        <v>7.4463254298076627E-3</v>
      </c>
    </row>
    <row r="7108" spans="1:17" x14ac:dyDescent="0.3">
      <c r="A7108" s="30">
        <v>2321933</v>
      </c>
      <c r="B7108" s="14">
        <v>137</v>
      </c>
      <c r="C7108" s="14" t="s">
        <v>30</v>
      </c>
      <c r="D7108" s="14" t="s">
        <v>55</v>
      </c>
      <c r="E7108" s="14" t="s">
        <v>56</v>
      </c>
      <c r="F7108" s="48">
        <v>500</v>
      </c>
      <c r="G7108" s="38">
        <v>1116.04</v>
      </c>
      <c r="H7108" s="14" t="s">
        <v>218</v>
      </c>
      <c r="I7108" s="38">
        <v>7.8612999999999999E-3</v>
      </c>
      <c r="J7108" s="38">
        <v>158.26105000000001</v>
      </c>
      <c r="K7108" s="39" t="str">
        <f t="shared" si="579"/>
        <v>Strabrechtse Heide &amp; Beuven_H3130</v>
      </c>
      <c r="L7108" s="40">
        <f>VLOOKUP(D7108,DATA!A:F,5,FALSE)</f>
        <v>0</v>
      </c>
      <c r="M7108" s="41">
        <f>VLOOKUP(D7108,DATA!A:F,6,FALSE)</f>
        <v>3.5</v>
      </c>
      <c r="N7108" s="40">
        <f t="shared" si="580"/>
        <v>50</v>
      </c>
      <c r="O7108" s="40">
        <f t="shared" si="581"/>
        <v>50</v>
      </c>
      <c r="P7108" s="40">
        <f>J7108/10000*I7108</f>
        <v>1.2441375923650001E-4</v>
      </c>
      <c r="Q7108" s="40">
        <f>IF(AND(H7108&lt;&gt;"below",I7108&gt;=0.005),M7108*P7108,0)</f>
        <v>4.3544815732775001E-4</v>
      </c>
    </row>
    <row r="7109" spans="1:17" x14ac:dyDescent="0.3">
      <c r="A7109" s="29">
        <v>2321934</v>
      </c>
      <c r="B7109" s="1">
        <v>137</v>
      </c>
      <c r="C7109" s="1" t="s">
        <v>30</v>
      </c>
      <c r="D7109" s="1" t="s">
        <v>57</v>
      </c>
      <c r="E7109" s="1" t="s">
        <v>58</v>
      </c>
      <c r="F7109" s="47">
        <v>714</v>
      </c>
      <c r="G7109" s="34">
        <v>1195.75</v>
      </c>
      <c r="H7109" s="1" t="s">
        <v>218</v>
      </c>
      <c r="I7109" s="34">
        <v>8.6280999999999997E-3</v>
      </c>
      <c r="J7109" s="34">
        <v>4843.3114999999998</v>
      </c>
      <c r="K7109" s="35" t="str">
        <f t="shared" si="579"/>
        <v>Strabrechtse Heide &amp; Beuven_H3160</v>
      </c>
      <c r="L7109" s="36">
        <f>VLOOKUP(D7109,DATA!A:F,5,FALSE)</f>
        <v>1.0986712608830001E-2</v>
      </c>
      <c r="M7109" s="37">
        <f>VLOOKUP(D7109,DATA!A:F,6,FALSE)</f>
        <v>982</v>
      </c>
      <c r="N7109" s="36">
        <f t="shared" si="580"/>
        <v>91.28077485741241</v>
      </c>
      <c r="O7109" s="36">
        <f t="shared" si="581"/>
        <v>91.281529294707809</v>
      </c>
      <c r="P7109" s="36">
        <f t="shared" si="582"/>
        <v>7.5443729539870219E-4</v>
      </c>
      <c r="Q7109" s="36">
        <f t="shared" si="583"/>
        <v>3.6539748288334312E-2</v>
      </c>
    </row>
    <row r="7110" spans="1:17" x14ac:dyDescent="0.3">
      <c r="A7110" s="29">
        <v>2321934</v>
      </c>
      <c r="B7110" s="1">
        <v>137</v>
      </c>
      <c r="C7110" s="1" t="s">
        <v>30</v>
      </c>
      <c r="D7110" s="1" t="s">
        <v>41</v>
      </c>
      <c r="E7110" s="1" t="s">
        <v>42</v>
      </c>
      <c r="F7110" s="47">
        <v>1071</v>
      </c>
      <c r="G7110" s="34">
        <v>1195.75</v>
      </c>
      <c r="H7110" s="1" t="s">
        <v>218</v>
      </c>
      <c r="I7110" s="34">
        <v>8.6280999999999997E-3</v>
      </c>
      <c r="J7110" s="34">
        <v>2411.1410000000001</v>
      </c>
      <c r="K7110" s="35" t="str">
        <f t="shared" si="579"/>
        <v>Strabrechtse Heide &amp; Beuven_H4010A</v>
      </c>
      <c r="L7110" s="36">
        <f>VLOOKUP(D7110,DATA!A:F,5,FALSE)</f>
        <v>1.3726988247862192E-2</v>
      </c>
      <c r="M7110" s="37">
        <f>VLOOKUP(D7110,DATA!A:F,6,FALSE)</f>
        <v>1285.5</v>
      </c>
      <c r="N7110" s="36">
        <f t="shared" si="580"/>
        <v>22.583206102429934</v>
      </c>
      <c r="O7110" s="36">
        <f t="shared" si="581"/>
        <v>22.585276841194524</v>
      </c>
      <c r="P7110" s="36">
        <f t="shared" si="582"/>
        <v>2.0707387645906294E-3</v>
      </c>
      <c r="Q7110" s="36">
        <f t="shared" si="583"/>
        <v>4.9928431355938149E-2</v>
      </c>
    </row>
    <row r="7111" spans="1:17" x14ac:dyDescent="0.3">
      <c r="A7111" s="29">
        <v>2321934</v>
      </c>
      <c r="B7111" s="1">
        <v>137</v>
      </c>
      <c r="C7111" s="1" t="s">
        <v>30</v>
      </c>
      <c r="D7111" s="1" t="s">
        <v>53</v>
      </c>
      <c r="E7111" s="1" t="s">
        <v>54</v>
      </c>
      <c r="F7111" s="47">
        <v>714</v>
      </c>
      <c r="G7111" s="34">
        <v>1195.75</v>
      </c>
      <c r="H7111" s="1" t="s">
        <v>218</v>
      </c>
      <c r="I7111" s="34">
        <v>8.6280999999999997E-3</v>
      </c>
      <c r="J7111" s="34">
        <v>334.40613000000002</v>
      </c>
      <c r="K7111" s="35" t="str">
        <f t="shared" si="579"/>
        <v>Strabrechtse Heide &amp; Beuven_H4030</v>
      </c>
      <c r="L7111" s="36">
        <f>VLOOKUP(D7111,DATA!A:F,5,FALSE)</f>
        <v>1.0986712608830001E-2</v>
      </c>
      <c r="M7111" s="37">
        <f>VLOOKUP(D7111,DATA!A:F,6,FALSE)</f>
        <v>982</v>
      </c>
      <c r="N7111" s="36">
        <f t="shared" si="580"/>
        <v>91.28077485741241</v>
      </c>
      <c r="O7111" s="36">
        <f t="shared" si="581"/>
        <v>91.281529294707809</v>
      </c>
      <c r="P7111" s="36">
        <f t="shared" si="582"/>
        <v>7.5443729539870219E-4</v>
      </c>
      <c r="Q7111" s="36">
        <f t="shared" si="583"/>
        <v>2.5228845628194681E-3</v>
      </c>
    </row>
    <row r="7112" spans="1:17" x14ac:dyDescent="0.3">
      <c r="A7112" s="29">
        <v>2321935</v>
      </c>
      <c r="B7112" s="1">
        <v>137</v>
      </c>
      <c r="C7112" s="1" t="s">
        <v>30</v>
      </c>
      <c r="D7112" s="1" t="s">
        <v>57</v>
      </c>
      <c r="E7112" s="1" t="s">
        <v>58</v>
      </c>
      <c r="F7112" s="47">
        <v>714</v>
      </c>
      <c r="G7112" s="34">
        <v>945.66</v>
      </c>
      <c r="H7112" s="1" t="s">
        <v>218</v>
      </c>
      <c r="I7112" s="34">
        <v>7.123E-3</v>
      </c>
      <c r="J7112" s="34">
        <v>608.91099999999994</v>
      </c>
      <c r="K7112" s="35" t="str">
        <f t="shared" si="579"/>
        <v>Strabrechtse Heide &amp; Beuven_H3160</v>
      </c>
      <c r="L7112" s="36">
        <f>VLOOKUP(D7112,DATA!A:F,5,FALSE)</f>
        <v>1.0986712608830001E-2</v>
      </c>
      <c r="M7112" s="37">
        <f>VLOOKUP(D7112,DATA!A:F,6,FALSE)</f>
        <v>982</v>
      </c>
      <c r="N7112" s="36">
        <f t="shared" si="580"/>
        <v>40.149083397440634</v>
      </c>
      <c r="O7112" s="36">
        <f t="shared" si="581"/>
        <v>40.150963928441548</v>
      </c>
      <c r="P7112" s="36">
        <f t="shared" si="582"/>
        <v>1.8805310009142318E-3</v>
      </c>
      <c r="Q7112" s="36">
        <f t="shared" si="583"/>
        <v>1.1450760122976857E-2</v>
      </c>
    </row>
    <row r="7113" spans="1:17" x14ac:dyDescent="0.3">
      <c r="A7113" s="29">
        <v>2321935</v>
      </c>
      <c r="B7113" s="1">
        <v>137</v>
      </c>
      <c r="C7113" s="1" t="s">
        <v>30</v>
      </c>
      <c r="D7113" s="1" t="s">
        <v>53</v>
      </c>
      <c r="E7113" s="1" t="s">
        <v>54</v>
      </c>
      <c r="F7113" s="47">
        <v>714</v>
      </c>
      <c r="G7113" s="34">
        <v>945.66</v>
      </c>
      <c r="H7113" s="1" t="s">
        <v>218</v>
      </c>
      <c r="I7113" s="34">
        <v>7.123E-3</v>
      </c>
      <c r="J7113" s="34">
        <v>6935.8019999999997</v>
      </c>
      <c r="K7113" s="35" t="str">
        <f t="shared" si="579"/>
        <v>Strabrechtse Heide &amp; Beuven_H4030</v>
      </c>
      <c r="L7113" s="36">
        <f>VLOOKUP(D7113,DATA!A:F,5,FALSE)</f>
        <v>1.0986712608830001E-2</v>
      </c>
      <c r="M7113" s="37">
        <f>VLOOKUP(D7113,DATA!A:F,6,FALSE)</f>
        <v>982</v>
      </c>
      <c r="N7113" s="36">
        <f t="shared" si="580"/>
        <v>40.149083397440634</v>
      </c>
      <c r="O7113" s="36">
        <f t="shared" si="581"/>
        <v>40.150963928441548</v>
      </c>
      <c r="P7113" s="36">
        <f t="shared" si="582"/>
        <v>1.8805310009142318E-3</v>
      </c>
      <c r="Q7113" s="36">
        <f t="shared" si="583"/>
        <v>0.13042990677202929</v>
      </c>
    </row>
    <row r="7114" spans="1:17" x14ac:dyDescent="0.3">
      <c r="A7114" s="29">
        <v>2321936</v>
      </c>
      <c r="B7114" s="1">
        <v>137</v>
      </c>
      <c r="C7114" s="1" t="s">
        <v>30</v>
      </c>
      <c r="D7114" s="1" t="s">
        <v>53</v>
      </c>
      <c r="E7114" s="1" t="s">
        <v>54</v>
      </c>
      <c r="F7114" s="47">
        <v>714</v>
      </c>
      <c r="G7114" s="34">
        <v>1039.54</v>
      </c>
      <c r="H7114" s="1" t="s">
        <v>218</v>
      </c>
      <c r="I7114" s="34">
        <v>7.6857999999999996E-3</v>
      </c>
      <c r="J7114" s="34">
        <v>641.00229999999999</v>
      </c>
      <c r="K7114" s="35" t="str">
        <f t="shared" si="579"/>
        <v>Strabrechtse Heide &amp; Beuven_H4030</v>
      </c>
      <c r="L7114" s="36">
        <f>VLOOKUP(D7114,DATA!A:F,5,FALSE)</f>
        <v>1.0986712608830001E-2</v>
      </c>
      <c r="M7114" s="37">
        <f>VLOOKUP(D7114,DATA!A:F,6,FALSE)</f>
        <v>982</v>
      </c>
      <c r="N7114" s="36">
        <f t="shared" si="580"/>
        <v>65.298257362886787</v>
      </c>
      <c r="O7114" s="36">
        <f t="shared" si="581"/>
        <v>65.300170755569354</v>
      </c>
      <c r="P7114" s="36">
        <f t="shared" si="582"/>
        <v>1.9133926825674052E-3</v>
      </c>
      <c r="Q7114" s="36">
        <f t="shared" si="583"/>
        <v>1.2264891103288766E-2</v>
      </c>
    </row>
    <row r="7115" spans="1:17" x14ac:dyDescent="0.3">
      <c r="A7115" s="29">
        <v>2321938</v>
      </c>
      <c r="B7115" s="1">
        <v>137</v>
      </c>
      <c r="C7115" s="1" t="s">
        <v>30</v>
      </c>
      <c r="D7115" s="1" t="s">
        <v>53</v>
      </c>
      <c r="E7115" s="1" t="s">
        <v>54</v>
      </c>
      <c r="F7115" s="47">
        <v>714</v>
      </c>
      <c r="G7115" s="34">
        <v>1591.71</v>
      </c>
      <c r="H7115" s="1" t="s">
        <v>218</v>
      </c>
      <c r="I7115" s="34">
        <v>1.0189800000000001E-2</v>
      </c>
      <c r="J7115" s="34">
        <v>76.995450000000005</v>
      </c>
      <c r="K7115" s="35" t="str">
        <f t="shared" si="579"/>
        <v>Strabrechtse Heide &amp; Beuven_H4030</v>
      </c>
      <c r="L7115" s="36">
        <f>VLOOKUP(D7115,DATA!A:F,5,FALSE)</f>
        <v>1.0986712608830001E-2</v>
      </c>
      <c r="M7115" s="37">
        <f>VLOOKUP(D7115,DATA!A:F,6,FALSE)</f>
        <v>982</v>
      </c>
      <c r="N7115" s="36">
        <f t="shared" si="580"/>
        <v>99.87690145954366</v>
      </c>
      <c r="O7115" s="36">
        <f t="shared" si="581"/>
        <v>99.876915222988231</v>
      </c>
      <c r="P7115" s="36">
        <f t="shared" si="582"/>
        <v>1.3763444570713546E-5</v>
      </c>
      <c r="Q7115" s="36">
        <f t="shared" si="583"/>
        <v>1.0597226082721463E-5</v>
      </c>
    </row>
    <row r="7116" spans="1:17" x14ac:dyDescent="0.3">
      <c r="A7116" s="29">
        <v>2323410</v>
      </c>
      <c r="B7116" s="1">
        <v>136</v>
      </c>
      <c r="C7116" s="1" t="s">
        <v>14</v>
      </c>
      <c r="D7116" s="1" t="s">
        <v>63</v>
      </c>
      <c r="E7116" s="1" t="s">
        <v>64</v>
      </c>
      <c r="F7116" s="47">
        <v>714</v>
      </c>
      <c r="G7116" s="34">
        <v>1914.97</v>
      </c>
      <c r="H7116" s="1" t="s">
        <v>218</v>
      </c>
      <c r="I7116" s="34">
        <v>1.9892E-2</v>
      </c>
      <c r="J7116" s="34">
        <v>53.4803</v>
      </c>
      <c r="K7116" s="35" t="str">
        <f t="shared" si="579"/>
        <v>Leenderbos, Groote Heide &amp; De Plateaux_H2310</v>
      </c>
      <c r="L7116" s="36">
        <f>VLOOKUP(D7116,DATA!A:F,5,FALSE)</f>
        <v>1.0986712608830001E-2</v>
      </c>
      <c r="M7116" s="37">
        <f>VLOOKUP(D7116,DATA!A:F,6,FALSE)</f>
        <v>982</v>
      </c>
      <c r="N7116" s="36">
        <f t="shared" si="580"/>
        <v>99.996465340914</v>
      </c>
      <c r="O7116" s="36">
        <f t="shared" si="581"/>
        <v>99.996466113293863</v>
      </c>
      <c r="P7116" s="36">
        <f t="shared" si="582"/>
        <v>7.723798631786849E-7</v>
      </c>
      <c r="Q7116" s="36">
        <f t="shared" si="583"/>
        <v>4.1307106796755021E-7</v>
      </c>
    </row>
    <row r="7117" spans="1:17" x14ac:dyDescent="0.3">
      <c r="A7117" s="29">
        <v>2323412</v>
      </c>
      <c r="B7117" s="1">
        <v>136</v>
      </c>
      <c r="C7117" s="1" t="s">
        <v>14</v>
      </c>
      <c r="D7117" s="1" t="s">
        <v>63</v>
      </c>
      <c r="E7117" s="1" t="s">
        <v>64</v>
      </c>
      <c r="F7117" s="47">
        <v>714</v>
      </c>
      <c r="G7117" s="34">
        <v>1519.07</v>
      </c>
      <c r="H7117" s="1" t="s">
        <v>218</v>
      </c>
      <c r="I7117" s="34">
        <v>1.8609000000000001E-2</v>
      </c>
      <c r="J7117" s="34">
        <v>5367.9224000000004</v>
      </c>
      <c r="K7117" s="35" t="str">
        <f t="shared" si="579"/>
        <v>Leenderbos, Groote Heide &amp; De Plateaux_H2310</v>
      </c>
      <c r="L7117" s="36">
        <f>VLOOKUP(D7117,DATA!A:F,5,FALSE)</f>
        <v>1.0986712608830001E-2</v>
      </c>
      <c r="M7117" s="37">
        <f>VLOOKUP(D7117,DATA!A:F,6,FALSE)</f>
        <v>982</v>
      </c>
      <c r="N7117" s="36">
        <f t="shared" si="580"/>
        <v>99.726976531804752</v>
      </c>
      <c r="O7117" s="36">
        <f t="shared" si="581"/>
        <v>99.727032193865256</v>
      </c>
      <c r="P7117" s="36">
        <f t="shared" si="582"/>
        <v>5.5662060503891553E-5</v>
      </c>
      <c r="Q7117" s="36">
        <f t="shared" si="583"/>
        <v>2.9878962140899479E-3</v>
      </c>
    </row>
    <row r="7118" spans="1:17" x14ac:dyDescent="0.3">
      <c r="A7118" s="29">
        <v>2323412</v>
      </c>
      <c r="B7118" s="1">
        <v>136</v>
      </c>
      <c r="C7118" s="1" t="s">
        <v>14</v>
      </c>
      <c r="D7118" s="1" t="s">
        <v>53</v>
      </c>
      <c r="E7118" s="1" t="s">
        <v>54</v>
      </c>
      <c r="F7118" s="47">
        <v>714</v>
      </c>
      <c r="G7118" s="34">
        <v>1519.07</v>
      </c>
      <c r="H7118" s="1" t="s">
        <v>218</v>
      </c>
      <c r="I7118" s="34">
        <v>1.8609000000000001E-2</v>
      </c>
      <c r="J7118" s="34">
        <v>1373.9462000000001</v>
      </c>
      <c r="K7118" s="35" t="str">
        <f t="shared" si="579"/>
        <v>Leenderbos, Groote Heide &amp; De Plateaux_H4030</v>
      </c>
      <c r="L7118" s="36">
        <f>VLOOKUP(D7118,DATA!A:F,5,FALSE)</f>
        <v>1.0986712608830001E-2</v>
      </c>
      <c r="M7118" s="37">
        <f>VLOOKUP(D7118,DATA!A:F,6,FALSE)</f>
        <v>982</v>
      </c>
      <c r="N7118" s="36">
        <f t="shared" si="580"/>
        <v>99.726976531804752</v>
      </c>
      <c r="O7118" s="36">
        <f t="shared" si="581"/>
        <v>99.727032193865256</v>
      </c>
      <c r="P7118" s="36">
        <f t="shared" si="582"/>
        <v>5.5662060503891553E-5</v>
      </c>
      <c r="Q7118" s="36">
        <f t="shared" si="583"/>
        <v>7.6476676513491891E-4</v>
      </c>
    </row>
    <row r="7119" spans="1:17" x14ac:dyDescent="0.3">
      <c r="A7119" s="29">
        <v>2323442</v>
      </c>
      <c r="B7119" s="1">
        <v>137</v>
      </c>
      <c r="C7119" s="1" t="s">
        <v>30</v>
      </c>
      <c r="D7119" s="1" t="s">
        <v>53</v>
      </c>
      <c r="E7119" s="1" t="s">
        <v>54</v>
      </c>
      <c r="F7119" s="47">
        <v>714</v>
      </c>
      <c r="G7119" s="34">
        <v>1144.73</v>
      </c>
      <c r="H7119" s="1" t="s">
        <v>218</v>
      </c>
      <c r="I7119" s="34">
        <v>9.9465000000000005E-3</v>
      </c>
      <c r="J7119" s="34">
        <v>7659.2529999999997</v>
      </c>
      <c r="K7119" s="35" t="str">
        <f t="shared" si="579"/>
        <v>Strabrechtse Heide &amp; Beuven_H4030</v>
      </c>
      <c r="L7119" s="36">
        <f>VLOOKUP(D7119,DATA!A:F,5,FALSE)</f>
        <v>1.0986712608830001E-2</v>
      </c>
      <c r="M7119" s="37">
        <f>VLOOKUP(D7119,DATA!A:F,6,FALSE)</f>
        <v>982</v>
      </c>
      <c r="N7119" s="36">
        <f t="shared" si="580"/>
        <v>85.666565655726998</v>
      </c>
      <c r="O7119" s="36">
        <f t="shared" si="581"/>
        <v>85.667907440138507</v>
      </c>
      <c r="P7119" s="36">
        <f t="shared" si="582"/>
        <v>1.3417844115082289E-3</v>
      </c>
      <c r="Q7119" s="36">
        <f t="shared" si="583"/>
        <v>0.10277066279197637</v>
      </c>
    </row>
    <row r="7120" spans="1:17" x14ac:dyDescent="0.3">
      <c r="A7120" s="29">
        <v>2323443</v>
      </c>
      <c r="B7120" s="1">
        <v>137</v>
      </c>
      <c r="C7120" s="1" t="s">
        <v>30</v>
      </c>
      <c r="D7120" s="1" t="s">
        <v>53</v>
      </c>
      <c r="E7120" s="1" t="s">
        <v>54</v>
      </c>
      <c r="F7120" s="47">
        <v>714</v>
      </c>
      <c r="G7120" s="34">
        <v>988.32</v>
      </c>
      <c r="H7120" s="1" t="s">
        <v>218</v>
      </c>
      <c r="I7120" s="34">
        <v>9.0437999999999994E-3</v>
      </c>
      <c r="J7120" s="34">
        <v>4496.8505999999998</v>
      </c>
      <c r="K7120" s="35" t="str">
        <f t="shared" si="579"/>
        <v>Strabrechtse Heide &amp; Beuven_H4030</v>
      </c>
      <c r="L7120" s="36">
        <f>VLOOKUP(D7120,DATA!A:F,5,FALSE)</f>
        <v>1.0986712608830001E-2</v>
      </c>
      <c r="M7120" s="37">
        <f>VLOOKUP(D7120,DATA!A:F,6,FALSE)</f>
        <v>982</v>
      </c>
      <c r="N7120" s="36">
        <f t="shared" si="580"/>
        <v>51.735203477956823</v>
      </c>
      <c r="O7120" s="36">
        <f t="shared" si="581"/>
        <v>51.737684522754158</v>
      </c>
      <c r="P7120" s="36">
        <f t="shared" si="582"/>
        <v>2.4810447973351302E-3</v>
      </c>
      <c r="Q7120" s="36">
        <f t="shared" si="583"/>
        <v>0.11156887785523358</v>
      </c>
    </row>
    <row r="7121" spans="1:17" x14ac:dyDescent="0.3">
      <c r="A7121" s="29">
        <v>2323444</v>
      </c>
      <c r="B7121" s="1">
        <v>137</v>
      </c>
      <c r="C7121" s="1" t="s">
        <v>30</v>
      </c>
      <c r="D7121" s="1" t="s">
        <v>53</v>
      </c>
      <c r="E7121" s="1" t="s">
        <v>54</v>
      </c>
      <c r="F7121" s="47">
        <v>714</v>
      </c>
      <c r="G7121" s="34">
        <v>1069.8399999999999</v>
      </c>
      <c r="H7121" s="1" t="s">
        <v>218</v>
      </c>
      <c r="I7121" s="34">
        <v>9.5815999999999991E-3</v>
      </c>
      <c r="J7121" s="34">
        <v>3714.8537999999999</v>
      </c>
      <c r="K7121" s="35" t="str">
        <f t="shared" si="579"/>
        <v>Strabrechtse Heide &amp; Beuven_H4030</v>
      </c>
      <c r="L7121" s="36">
        <f>VLOOKUP(D7121,DATA!A:F,5,FALSE)</f>
        <v>1.0986712608830001E-2</v>
      </c>
      <c r="M7121" s="37">
        <f>VLOOKUP(D7121,DATA!A:F,6,FALSE)</f>
        <v>982</v>
      </c>
      <c r="N7121" s="36">
        <f t="shared" si="580"/>
        <v>72.413632085166242</v>
      </c>
      <c r="O7121" s="36">
        <f t="shared" si="581"/>
        <v>72.415734945401582</v>
      </c>
      <c r="P7121" s="36">
        <f t="shared" si="582"/>
        <v>2.1028602353396764E-3</v>
      </c>
      <c r="Q7121" s="36">
        <f t="shared" si="583"/>
        <v>7.8118183361204907E-2</v>
      </c>
    </row>
    <row r="7122" spans="1:17" x14ac:dyDescent="0.3">
      <c r="A7122" s="29">
        <v>2323445</v>
      </c>
      <c r="B7122" s="1">
        <v>137</v>
      </c>
      <c r="C7122" s="1" t="s">
        <v>30</v>
      </c>
      <c r="D7122" s="1" t="s">
        <v>53</v>
      </c>
      <c r="E7122" s="1" t="s">
        <v>54</v>
      </c>
      <c r="F7122" s="47">
        <v>714</v>
      </c>
      <c r="G7122" s="34">
        <v>967.13</v>
      </c>
      <c r="H7122" s="1" t="s">
        <v>218</v>
      </c>
      <c r="I7122" s="34">
        <v>8.7287000000000007E-3</v>
      </c>
      <c r="J7122" s="34">
        <v>7377.9634763869899</v>
      </c>
      <c r="K7122" s="35" t="str">
        <f t="shared" si="579"/>
        <v>Strabrechtse Heide &amp; Beuven_H4030</v>
      </c>
      <c r="L7122" s="36">
        <f>VLOOKUP(D7122,DATA!A:F,5,FALSE)</f>
        <v>1.0986712608830001E-2</v>
      </c>
      <c r="M7122" s="37">
        <f>VLOOKUP(D7122,DATA!A:F,6,FALSE)</f>
        <v>982</v>
      </c>
      <c r="N7122" s="36">
        <f t="shared" si="580"/>
        <v>45.924749779360667</v>
      </c>
      <c r="O7122" s="36">
        <f t="shared" si="581"/>
        <v>45.927131354921777</v>
      </c>
      <c r="P7122" s="36">
        <f t="shared" si="582"/>
        <v>2.3815755611096279E-3</v>
      </c>
      <c r="Q7122" s="36">
        <f t="shared" si="583"/>
        <v>0.17571177506122687</v>
      </c>
    </row>
    <row r="7123" spans="1:17" x14ac:dyDescent="0.3">
      <c r="A7123" s="29">
        <v>2323446</v>
      </c>
      <c r="B7123" s="1">
        <v>137</v>
      </c>
      <c r="C7123" s="1" t="s">
        <v>30</v>
      </c>
      <c r="D7123" s="1" t="s">
        <v>53</v>
      </c>
      <c r="E7123" s="1" t="s">
        <v>54</v>
      </c>
      <c r="F7123" s="47">
        <v>714</v>
      </c>
      <c r="G7123" s="34">
        <v>924.72</v>
      </c>
      <c r="H7123" s="1" t="s">
        <v>218</v>
      </c>
      <c r="I7123" s="34">
        <v>8.2982999999999998E-3</v>
      </c>
      <c r="J7123" s="34">
        <v>8806.0519999999997</v>
      </c>
      <c r="K7123" s="35" t="str">
        <f t="shared" si="579"/>
        <v>Strabrechtse Heide &amp; Beuven_H4030</v>
      </c>
      <c r="L7123" s="36">
        <f>VLOOKUP(D7123,DATA!A:F,5,FALSE)</f>
        <v>1.0986712608830001E-2</v>
      </c>
      <c r="M7123" s="37">
        <f>VLOOKUP(D7123,DATA!A:F,6,FALSE)</f>
        <v>982</v>
      </c>
      <c r="N7123" s="36">
        <f t="shared" si="580"/>
        <v>34.766499160059617</v>
      </c>
      <c r="O7123" s="36">
        <f t="shared" si="581"/>
        <v>34.768566893610249</v>
      </c>
      <c r="P7123" s="36">
        <f t="shared" si="582"/>
        <v>2.067733550632056E-3</v>
      </c>
      <c r="Q7123" s="36">
        <f t="shared" si="583"/>
        <v>0.18208569169010516</v>
      </c>
    </row>
    <row r="7124" spans="1:17" x14ac:dyDescent="0.3">
      <c r="A7124" s="29">
        <v>2323447</v>
      </c>
      <c r="B7124" s="1">
        <v>137</v>
      </c>
      <c r="C7124" s="1" t="s">
        <v>30</v>
      </c>
      <c r="D7124" s="1" t="s">
        <v>53</v>
      </c>
      <c r="E7124" s="1" t="s">
        <v>54</v>
      </c>
      <c r="F7124" s="47">
        <v>714</v>
      </c>
      <c r="G7124" s="34">
        <v>924.05</v>
      </c>
      <c r="H7124" s="1" t="s">
        <v>218</v>
      </c>
      <c r="I7124" s="34">
        <v>8.2859000000000006E-3</v>
      </c>
      <c r="J7124" s="34">
        <v>4584.3257000000003</v>
      </c>
      <c r="K7124" s="35" t="str">
        <f t="shared" si="579"/>
        <v>Strabrechtse Heide &amp; Beuven_H4030</v>
      </c>
      <c r="L7124" s="36">
        <f>VLOOKUP(D7124,DATA!A:F,5,FALSE)</f>
        <v>1.0986712608830001E-2</v>
      </c>
      <c r="M7124" s="37">
        <f>VLOOKUP(D7124,DATA!A:F,6,FALSE)</f>
        <v>982</v>
      </c>
      <c r="N7124" s="36">
        <f t="shared" si="580"/>
        <v>34.599741600368525</v>
      </c>
      <c r="O7124" s="36">
        <f t="shared" si="581"/>
        <v>34.60180159391583</v>
      </c>
      <c r="P7124" s="36">
        <f t="shared" si="582"/>
        <v>2.059993547305794E-3</v>
      </c>
      <c r="Q7124" s="36">
        <f t="shared" si="583"/>
        <v>9.4436813607481171E-2</v>
      </c>
    </row>
    <row r="7125" spans="1:17" x14ac:dyDescent="0.3">
      <c r="A7125" s="29">
        <v>2323448</v>
      </c>
      <c r="B7125" s="1">
        <v>137</v>
      </c>
      <c r="C7125" s="1" t="s">
        <v>30</v>
      </c>
      <c r="D7125" s="1" t="s">
        <v>53</v>
      </c>
      <c r="E7125" s="1" t="s">
        <v>54</v>
      </c>
      <c r="F7125" s="47">
        <v>714</v>
      </c>
      <c r="G7125" s="34">
        <v>962.69</v>
      </c>
      <c r="H7125" s="1" t="s">
        <v>218</v>
      </c>
      <c r="I7125" s="34">
        <v>8.5328000000000001E-3</v>
      </c>
      <c r="J7125" s="34">
        <v>2297.4596999999999</v>
      </c>
      <c r="K7125" s="35" t="str">
        <f t="shared" si="579"/>
        <v>Strabrechtse Heide &amp; Beuven_H4030</v>
      </c>
      <c r="L7125" s="36">
        <f>VLOOKUP(D7125,DATA!A:F,5,FALSE)</f>
        <v>1.0986712608830001E-2</v>
      </c>
      <c r="M7125" s="37">
        <f>VLOOKUP(D7125,DATA!A:F,6,FALSE)</f>
        <v>982</v>
      </c>
      <c r="N7125" s="36">
        <f t="shared" si="580"/>
        <v>44.7159687493889</v>
      </c>
      <c r="O7125" s="36">
        <f t="shared" si="581"/>
        <v>44.718286271196476</v>
      </c>
      <c r="P7125" s="36">
        <f t="shared" si="582"/>
        <v>2.3175218075763837E-3</v>
      </c>
      <c r="Q7125" s="36">
        <f t="shared" si="583"/>
        <v>5.3244129567778957E-2</v>
      </c>
    </row>
    <row r="7126" spans="1:17" x14ac:dyDescent="0.3">
      <c r="A7126" s="29">
        <v>2323449</v>
      </c>
      <c r="B7126" s="1">
        <v>137</v>
      </c>
      <c r="C7126" s="1" t="s">
        <v>30</v>
      </c>
      <c r="D7126" s="1" t="s">
        <v>57</v>
      </c>
      <c r="E7126" s="1" t="s">
        <v>58</v>
      </c>
      <c r="F7126" s="47">
        <v>714</v>
      </c>
      <c r="G7126" s="34">
        <v>1008.3</v>
      </c>
      <c r="H7126" s="1" t="s">
        <v>218</v>
      </c>
      <c r="I7126" s="34">
        <v>8.7562999999999998E-3</v>
      </c>
      <c r="J7126" s="34">
        <v>40.918705000000003</v>
      </c>
      <c r="K7126" s="35" t="str">
        <f t="shared" si="579"/>
        <v>Strabrechtse Heide &amp; Beuven_H3160</v>
      </c>
      <c r="L7126" s="36">
        <f>VLOOKUP(D7126,DATA!A:F,5,FALSE)</f>
        <v>1.0986712608830001E-2</v>
      </c>
      <c r="M7126" s="37">
        <f>VLOOKUP(D7126,DATA!A:F,6,FALSE)</f>
        <v>982</v>
      </c>
      <c r="N7126" s="36">
        <f t="shared" si="580"/>
        <v>57.17391887521395</v>
      </c>
      <c r="O7126" s="36">
        <f t="shared" si="581"/>
        <v>57.176274421788861</v>
      </c>
      <c r="P7126" s="36">
        <f t="shared" si="582"/>
        <v>2.3555465749112159E-3</v>
      </c>
      <c r="Q7126" s="36">
        <f t="shared" si="583"/>
        <v>9.6385915412552448E-4</v>
      </c>
    </row>
    <row r="7127" spans="1:17" x14ac:dyDescent="0.3">
      <c r="A7127" s="29">
        <v>2323449</v>
      </c>
      <c r="B7127" s="1">
        <v>137</v>
      </c>
      <c r="C7127" s="1" t="s">
        <v>30</v>
      </c>
      <c r="D7127" s="1" t="s">
        <v>53</v>
      </c>
      <c r="E7127" s="1" t="s">
        <v>54</v>
      </c>
      <c r="F7127" s="47">
        <v>714</v>
      </c>
      <c r="G7127" s="34">
        <v>1008.3</v>
      </c>
      <c r="H7127" s="1" t="s">
        <v>218</v>
      </c>
      <c r="I7127" s="34">
        <v>8.7562999999999998E-3</v>
      </c>
      <c r="J7127" s="34">
        <v>3639.4092000000001</v>
      </c>
      <c r="K7127" s="35" t="str">
        <f t="shared" si="579"/>
        <v>Strabrechtse Heide &amp; Beuven_H4030</v>
      </c>
      <c r="L7127" s="36">
        <f>VLOOKUP(D7127,DATA!A:F,5,FALSE)</f>
        <v>1.0986712608830001E-2</v>
      </c>
      <c r="M7127" s="37">
        <f>VLOOKUP(D7127,DATA!A:F,6,FALSE)</f>
        <v>982</v>
      </c>
      <c r="N7127" s="36">
        <f t="shared" si="580"/>
        <v>57.17391887521395</v>
      </c>
      <c r="O7127" s="36">
        <f t="shared" si="581"/>
        <v>57.176274421788861</v>
      </c>
      <c r="P7127" s="36">
        <f t="shared" si="582"/>
        <v>2.3555465749112159E-3</v>
      </c>
      <c r="Q7127" s="36">
        <f t="shared" si="583"/>
        <v>8.5727978757603684E-2</v>
      </c>
    </row>
    <row r="7128" spans="1:17" x14ac:dyDescent="0.3">
      <c r="A7128" s="29">
        <v>2323450</v>
      </c>
      <c r="B7128" s="1">
        <v>137</v>
      </c>
      <c r="C7128" s="1" t="s">
        <v>30</v>
      </c>
      <c r="D7128" s="1" t="s">
        <v>53</v>
      </c>
      <c r="E7128" s="1" t="s">
        <v>54</v>
      </c>
      <c r="F7128" s="47">
        <v>714</v>
      </c>
      <c r="G7128" s="34">
        <v>919.72</v>
      </c>
      <c r="H7128" s="1" t="s">
        <v>218</v>
      </c>
      <c r="I7128" s="34">
        <v>8.0309000000000005E-3</v>
      </c>
      <c r="J7128" s="34">
        <v>5942.6143000000002</v>
      </c>
      <c r="K7128" s="35" t="str">
        <f t="shared" si="579"/>
        <v>Strabrechtse Heide &amp; Beuven_H4030</v>
      </c>
      <c r="L7128" s="36">
        <f>VLOOKUP(D7128,DATA!A:F,5,FALSE)</f>
        <v>1.0986712608830001E-2</v>
      </c>
      <c r="M7128" s="37">
        <f>VLOOKUP(D7128,DATA!A:F,6,FALSE)</f>
        <v>982</v>
      </c>
      <c r="N7128" s="36">
        <f t="shared" si="580"/>
        <v>33.531285912159007</v>
      </c>
      <c r="O7128" s="36">
        <f t="shared" si="581"/>
        <v>33.533252465716949</v>
      </c>
      <c r="P7128" s="36">
        <f t="shared" si="582"/>
        <v>1.9665535579420634E-3</v>
      </c>
      <c r="Q7128" s="36">
        <f t="shared" si="583"/>
        <v>0.11686469295142386</v>
      </c>
    </row>
    <row r="7129" spans="1:17" x14ac:dyDescent="0.3">
      <c r="A7129" s="29">
        <v>2323451</v>
      </c>
      <c r="B7129" s="1">
        <v>137</v>
      </c>
      <c r="C7129" s="1" t="s">
        <v>30</v>
      </c>
      <c r="D7129" s="1" t="s">
        <v>53</v>
      </c>
      <c r="E7129" s="1" t="s">
        <v>54</v>
      </c>
      <c r="F7129" s="47">
        <v>714</v>
      </c>
      <c r="G7129" s="34">
        <v>918.57</v>
      </c>
      <c r="H7129" s="1" t="s">
        <v>218</v>
      </c>
      <c r="I7129" s="34">
        <v>8.0020000000000004E-3</v>
      </c>
      <c r="J7129" s="34">
        <v>5107.5522000000001</v>
      </c>
      <c r="K7129" s="35" t="str">
        <f t="shared" si="579"/>
        <v>Strabrechtse Heide &amp; Beuven_H4030</v>
      </c>
      <c r="L7129" s="36">
        <f>VLOOKUP(D7129,DATA!A:F,5,FALSE)</f>
        <v>1.0986712608830001E-2</v>
      </c>
      <c r="M7129" s="37">
        <f>VLOOKUP(D7129,DATA!A:F,6,FALSE)</f>
        <v>982</v>
      </c>
      <c r="N7129" s="36">
        <f t="shared" si="580"/>
        <v>33.250274087790665</v>
      </c>
      <c r="O7129" s="36">
        <f t="shared" si="581"/>
        <v>33.252225358039105</v>
      </c>
      <c r="P7129" s="36">
        <f t="shared" si="582"/>
        <v>1.9512702484405509E-3</v>
      </c>
      <c r="Q7129" s="36">
        <f t="shared" si="583"/>
        <v>9.9662146502170826E-2</v>
      </c>
    </row>
    <row r="7130" spans="1:17" x14ac:dyDescent="0.3">
      <c r="A7130" s="29">
        <v>2323452</v>
      </c>
      <c r="B7130" s="1">
        <v>137</v>
      </c>
      <c r="C7130" s="1" t="s">
        <v>30</v>
      </c>
      <c r="D7130" s="1" t="s">
        <v>53</v>
      </c>
      <c r="E7130" s="1" t="s">
        <v>54</v>
      </c>
      <c r="F7130" s="47">
        <v>714</v>
      </c>
      <c r="G7130" s="34">
        <v>922.28</v>
      </c>
      <c r="H7130" s="1" t="s">
        <v>218</v>
      </c>
      <c r="I7130" s="34">
        <v>7.9669000000000007E-3</v>
      </c>
      <c r="J7130" s="34">
        <v>6973.1112999999996</v>
      </c>
      <c r="K7130" s="35" t="str">
        <f t="shared" si="579"/>
        <v>Strabrechtse Heide &amp; Beuven_H4030</v>
      </c>
      <c r="L7130" s="36">
        <f>VLOOKUP(D7130,DATA!A:F,5,FALSE)</f>
        <v>1.0986712608830001E-2</v>
      </c>
      <c r="M7130" s="37">
        <f>VLOOKUP(D7130,DATA!A:F,6,FALSE)</f>
        <v>982</v>
      </c>
      <c r="N7130" s="36">
        <f t="shared" si="580"/>
        <v>34.161028078594974</v>
      </c>
      <c r="O7130" s="36">
        <f t="shared" si="581"/>
        <v>34.162996767637878</v>
      </c>
      <c r="P7130" s="36">
        <f t="shared" si="582"/>
        <v>1.9686890429042592E-3</v>
      </c>
      <c r="Q7130" s="36">
        <f t="shared" si="583"/>
        <v>0.13727887811261874</v>
      </c>
    </row>
    <row r="7131" spans="1:17" x14ac:dyDescent="0.3">
      <c r="A7131" s="30">
        <v>2323453</v>
      </c>
      <c r="B7131" s="14">
        <v>137</v>
      </c>
      <c r="C7131" s="14" t="s">
        <v>30</v>
      </c>
      <c r="D7131" s="14" t="s">
        <v>55</v>
      </c>
      <c r="E7131" s="14" t="s">
        <v>56</v>
      </c>
      <c r="F7131" s="48">
        <v>500</v>
      </c>
      <c r="G7131" s="38">
        <v>912.87</v>
      </c>
      <c r="H7131" s="14" t="s">
        <v>218</v>
      </c>
      <c r="I7131" s="38">
        <v>7.6062999999999999E-3</v>
      </c>
      <c r="J7131" s="38">
        <v>1838.9154000000001</v>
      </c>
      <c r="K7131" s="39" t="str">
        <f t="shared" si="579"/>
        <v>Strabrechtse Heide &amp; Beuven_H3130</v>
      </c>
      <c r="L7131" s="40">
        <f>VLOOKUP(D7131,DATA!A:F,5,FALSE)</f>
        <v>0</v>
      </c>
      <c r="M7131" s="41">
        <f>VLOOKUP(D7131,DATA!A:F,6,FALSE)</f>
        <v>3.5</v>
      </c>
      <c r="N7131" s="40">
        <f t="shared" si="580"/>
        <v>50</v>
      </c>
      <c r="O7131" s="40">
        <f t="shared" si="581"/>
        <v>50</v>
      </c>
      <c r="P7131" s="40">
        <f>J7131/10000*I7131</f>
        <v>1.3987342207020001E-3</v>
      </c>
      <c r="Q7131" s="40">
        <f>IF(AND(H7131&lt;&gt;"below",I7131&gt;=0.005),M7131*P7131,0)</f>
        <v>4.8955697724570001E-3</v>
      </c>
    </row>
    <row r="7132" spans="1:17" x14ac:dyDescent="0.3">
      <c r="A7132" s="29">
        <v>2323453</v>
      </c>
      <c r="B7132" s="1">
        <v>137</v>
      </c>
      <c r="C7132" s="1" t="s">
        <v>30</v>
      </c>
      <c r="D7132" s="1" t="s">
        <v>53</v>
      </c>
      <c r="E7132" s="1" t="s">
        <v>54</v>
      </c>
      <c r="F7132" s="47">
        <v>714</v>
      </c>
      <c r="G7132" s="34">
        <v>912.87</v>
      </c>
      <c r="H7132" s="1" t="s">
        <v>218</v>
      </c>
      <c r="I7132" s="34">
        <v>7.6062999999999999E-3</v>
      </c>
      <c r="J7132" s="34">
        <v>493.49310000000003</v>
      </c>
      <c r="K7132" s="35" t="str">
        <f t="shared" si="579"/>
        <v>Strabrechtse Heide &amp; Beuven_H4030</v>
      </c>
      <c r="L7132" s="36">
        <f>VLOOKUP(D7132,DATA!A:F,5,FALSE)</f>
        <v>1.0986712608830001E-2</v>
      </c>
      <c r="M7132" s="37">
        <f>VLOOKUP(D7132,DATA!A:F,6,FALSE)</f>
        <v>982</v>
      </c>
      <c r="N7132" s="36">
        <f t="shared" si="580"/>
        <v>31.875234669657811</v>
      </c>
      <c r="O7132" s="36">
        <f t="shared" si="581"/>
        <v>31.877049375355071</v>
      </c>
      <c r="P7132" s="36">
        <f t="shared" si="582"/>
        <v>1.8147056972601661E-3</v>
      </c>
      <c r="Q7132" s="36">
        <f t="shared" si="583"/>
        <v>8.9554474012858085E-3</v>
      </c>
    </row>
    <row r="7133" spans="1:17" x14ac:dyDescent="0.3">
      <c r="A7133" s="29">
        <v>2323454</v>
      </c>
      <c r="B7133" s="1">
        <v>137</v>
      </c>
      <c r="C7133" s="1" t="s">
        <v>30</v>
      </c>
      <c r="D7133" s="1" t="s">
        <v>53</v>
      </c>
      <c r="E7133" s="1" t="s">
        <v>54</v>
      </c>
      <c r="F7133" s="47">
        <v>714</v>
      </c>
      <c r="G7133" s="34">
        <v>921.36</v>
      </c>
      <c r="H7133" s="1" t="s">
        <v>218</v>
      </c>
      <c r="I7133" s="34">
        <v>7.7175000000000004E-3</v>
      </c>
      <c r="J7133" s="34">
        <v>4404.6350000000002</v>
      </c>
      <c r="K7133" s="35" t="str">
        <f t="shared" si="579"/>
        <v>Strabrechtse Heide &amp; Beuven_H4030</v>
      </c>
      <c r="L7133" s="36">
        <f>VLOOKUP(D7133,DATA!A:F,5,FALSE)</f>
        <v>1.0986712608830001E-2</v>
      </c>
      <c r="M7133" s="37">
        <f>VLOOKUP(D7133,DATA!A:F,6,FALSE)</f>
        <v>982</v>
      </c>
      <c r="N7133" s="36">
        <f t="shared" si="580"/>
        <v>33.934056677964712</v>
      </c>
      <c r="O7133" s="36">
        <f t="shared" si="581"/>
        <v>33.935957597525665</v>
      </c>
      <c r="P7133" s="36">
        <f t="shared" si="582"/>
        <v>1.9009195609527296E-3</v>
      </c>
      <c r="Q7133" s="36">
        <f t="shared" si="583"/>
        <v>8.3728568303570269E-2</v>
      </c>
    </row>
    <row r="7134" spans="1:17" x14ac:dyDescent="0.3">
      <c r="A7134" s="29">
        <v>2323455</v>
      </c>
      <c r="B7134" s="1">
        <v>137</v>
      </c>
      <c r="C7134" s="1" t="s">
        <v>30</v>
      </c>
      <c r="D7134" s="1" t="s">
        <v>53</v>
      </c>
      <c r="E7134" s="1" t="s">
        <v>54</v>
      </c>
      <c r="F7134" s="47">
        <v>714</v>
      </c>
      <c r="G7134" s="34">
        <v>925.11</v>
      </c>
      <c r="H7134" s="1" t="s">
        <v>218</v>
      </c>
      <c r="I7134" s="34">
        <v>7.3506999999999999E-3</v>
      </c>
      <c r="J7134" s="34">
        <v>54.195286000000003</v>
      </c>
      <c r="K7134" s="35" t="str">
        <f t="shared" si="579"/>
        <v>Strabrechtse Heide &amp; Beuven_H4030</v>
      </c>
      <c r="L7134" s="36">
        <f>VLOOKUP(D7134,DATA!A:F,5,FALSE)</f>
        <v>1.0986712608830001E-2</v>
      </c>
      <c r="M7134" s="37">
        <f>VLOOKUP(D7134,DATA!A:F,6,FALSE)</f>
        <v>982</v>
      </c>
      <c r="N7134" s="36">
        <f t="shared" si="580"/>
        <v>34.863739601672535</v>
      </c>
      <c r="O7134" s="36">
        <f t="shared" si="581"/>
        <v>34.865573598423168</v>
      </c>
      <c r="P7134" s="36">
        <f t="shared" si="582"/>
        <v>1.8339967506335597E-3</v>
      </c>
      <c r="Q7134" s="36">
        <f t="shared" si="583"/>
        <v>9.9393978423656447E-4</v>
      </c>
    </row>
    <row r="7135" spans="1:17" x14ac:dyDescent="0.3">
      <c r="A7135" s="29">
        <v>2323457</v>
      </c>
      <c r="B7135" s="1">
        <v>137</v>
      </c>
      <c r="C7135" s="1" t="s">
        <v>30</v>
      </c>
      <c r="D7135" s="1" t="s">
        <v>41</v>
      </c>
      <c r="E7135" s="1" t="s">
        <v>42</v>
      </c>
      <c r="F7135" s="47">
        <v>1071</v>
      </c>
      <c r="G7135" s="34">
        <v>1073.04</v>
      </c>
      <c r="H7135" s="1" t="s">
        <v>218</v>
      </c>
      <c r="I7135" s="34">
        <v>8.4845000000000007E-3</v>
      </c>
      <c r="J7135" s="34">
        <v>6656.2383</v>
      </c>
      <c r="K7135" s="35" t="str">
        <f t="shared" si="579"/>
        <v>Strabrechtse Heide &amp; Beuven_H4010A</v>
      </c>
      <c r="L7135" s="36">
        <f>VLOOKUP(D7135,DATA!A:F,5,FALSE)</f>
        <v>1.3726988247862192E-2</v>
      </c>
      <c r="M7135" s="37">
        <f>VLOOKUP(D7135,DATA!A:F,6,FALSE)</f>
        <v>1285.5</v>
      </c>
      <c r="N7135" s="36">
        <f t="shared" si="580"/>
        <v>5.1347031587549363</v>
      </c>
      <c r="O7135" s="36">
        <f t="shared" si="581"/>
        <v>5.1352705033488704</v>
      </c>
      <c r="P7135" s="36">
        <f t="shared" si="582"/>
        <v>5.6734459393403824E-4</v>
      </c>
      <c r="Q7135" s="36">
        <f t="shared" si="583"/>
        <v>3.7763808154416927E-2</v>
      </c>
    </row>
    <row r="7136" spans="1:17" x14ac:dyDescent="0.3">
      <c r="A7136" s="29">
        <v>2323457</v>
      </c>
      <c r="B7136" s="1">
        <v>137</v>
      </c>
      <c r="C7136" s="1" t="s">
        <v>30</v>
      </c>
      <c r="D7136" s="1" t="s">
        <v>53</v>
      </c>
      <c r="E7136" s="1" t="s">
        <v>54</v>
      </c>
      <c r="F7136" s="47">
        <v>714</v>
      </c>
      <c r="G7136" s="34">
        <v>1073.04</v>
      </c>
      <c r="H7136" s="1" t="s">
        <v>218</v>
      </c>
      <c r="I7136" s="34">
        <v>8.4845000000000007E-3</v>
      </c>
      <c r="J7136" s="34">
        <v>2329.64</v>
      </c>
      <c r="K7136" s="35" t="str">
        <f t="shared" si="579"/>
        <v>Strabrechtse Heide &amp; Beuven_H4030</v>
      </c>
      <c r="L7136" s="36">
        <f>VLOOKUP(D7136,DATA!A:F,5,FALSE)</f>
        <v>1.0986712608830001E-2</v>
      </c>
      <c r="M7136" s="37">
        <f>VLOOKUP(D7136,DATA!A:F,6,FALSE)</f>
        <v>982</v>
      </c>
      <c r="N7136" s="36">
        <f t="shared" si="580"/>
        <v>73.110385907604453</v>
      </c>
      <c r="O7136" s="36">
        <f t="shared" si="581"/>
        <v>73.112218425852561</v>
      </c>
      <c r="P7136" s="36">
        <f t="shared" si="582"/>
        <v>1.8325182481078173E-3</v>
      </c>
      <c r="Q7136" s="36">
        <f t="shared" si="583"/>
        <v>4.2691078115218953E-2</v>
      </c>
    </row>
    <row r="7137" spans="1:17" x14ac:dyDescent="0.3">
      <c r="A7137" s="29">
        <v>2323458</v>
      </c>
      <c r="B7137" s="1">
        <v>137</v>
      </c>
      <c r="C7137" s="1" t="s">
        <v>30</v>
      </c>
      <c r="D7137" s="1" t="s">
        <v>53</v>
      </c>
      <c r="E7137" s="1" t="s">
        <v>54</v>
      </c>
      <c r="F7137" s="47">
        <v>714</v>
      </c>
      <c r="G7137" s="34">
        <v>948.33</v>
      </c>
      <c r="H7137" s="1" t="s">
        <v>218</v>
      </c>
      <c r="I7137" s="34">
        <v>7.6937000000000004E-3</v>
      </c>
      <c r="J7137" s="34">
        <v>9087.86</v>
      </c>
      <c r="K7137" s="35" t="str">
        <f t="shared" si="579"/>
        <v>Strabrechtse Heide &amp; Beuven_H4030</v>
      </c>
      <c r="L7137" s="36">
        <f>VLOOKUP(D7137,DATA!A:F,5,FALSE)</f>
        <v>1.0986712608830001E-2</v>
      </c>
      <c r="M7137" s="37">
        <f>VLOOKUP(D7137,DATA!A:F,6,FALSE)</f>
        <v>982</v>
      </c>
      <c r="N7137" s="36">
        <f t="shared" si="580"/>
        <v>40.855972099674318</v>
      </c>
      <c r="O7137" s="36">
        <f t="shared" si="581"/>
        <v>40.858014650232128</v>
      </c>
      <c r="P7137" s="36">
        <f t="shared" si="582"/>
        <v>2.0425505578103298E-3</v>
      </c>
      <c r="Q7137" s="36">
        <f t="shared" si="583"/>
        <v>0.18562413512302187</v>
      </c>
    </row>
    <row r="7138" spans="1:17" x14ac:dyDescent="0.3">
      <c r="A7138" s="29">
        <v>2323459</v>
      </c>
      <c r="B7138" s="1">
        <v>137</v>
      </c>
      <c r="C7138" s="1" t="s">
        <v>30</v>
      </c>
      <c r="D7138" s="1" t="s">
        <v>53</v>
      </c>
      <c r="E7138" s="1" t="s">
        <v>54</v>
      </c>
      <c r="F7138" s="47">
        <v>714</v>
      </c>
      <c r="G7138" s="34">
        <v>1005.11</v>
      </c>
      <c r="H7138" s="1" t="s">
        <v>218</v>
      </c>
      <c r="I7138" s="34">
        <v>7.9521000000000001E-3</v>
      </c>
      <c r="J7138" s="34">
        <v>6133.4354999999996</v>
      </c>
      <c r="K7138" s="35" t="str">
        <f t="shared" si="579"/>
        <v>Strabrechtse Heide &amp; Beuven_H4030</v>
      </c>
      <c r="L7138" s="36">
        <f>VLOOKUP(D7138,DATA!A:F,5,FALSE)</f>
        <v>1.0986712608830001E-2</v>
      </c>
      <c r="M7138" s="37">
        <f>VLOOKUP(D7138,DATA!A:F,6,FALSE)</f>
        <v>982</v>
      </c>
      <c r="N7138" s="36">
        <f t="shared" si="580"/>
        <v>56.313691030296226</v>
      </c>
      <c r="O7138" s="36">
        <f t="shared" si="581"/>
        <v>56.315840377357674</v>
      </c>
      <c r="P7138" s="36">
        <f t="shared" si="582"/>
        <v>2.1493470614473154E-3</v>
      </c>
      <c r="Q7138" s="36">
        <f t="shared" si="583"/>
        <v>0.13182881568501645</v>
      </c>
    </row>
    <row r="7139" spans="1:17" x14ac:dyDescent="0.3">
      <c r="A7139" s="29">
        <v>2323460</v>
      </c>
      <c r="B7139" s="1">
        <v>137</v>
      </c>
      <c r="C7139" s="1" t="s">
        <v>30</v>
      </c>
      <c r="D7139" s="1" t="s">
        <v>41</v>
      </c>
      <c r="E7139" s="1" t="s">
        <v>42</v>
      </c>
      <c r="F7139" s="47">
        <v>1071</v>
      </c>
      <c r="G7139" s="34">
        <v>1090.03</v>
      </c>
      <c r="H7139" s="1" t="s">
        <v>218</v>
      </c>
      <c r="I7139" s="34">
        <v>8.2822999999999994E-3</v>
      </c>
      <c r="J7139" s="34">
        <v>4609.0484999999999</v>
      </c>
      <c r="K7139" s="35" t="str">
        <f t="shared" si="579"/>
        <v>Strabrechtse Heide &amp; Beuven_H4010A</v>
      </c>
      <c r="L7139" s="36">
        <f>VLOOKUP(D7139,DATA!A:F,5,FALSE)</f>
        <v>1.3726988247862192E-2</v>
      </c>
      <c r="M7139" s="37">
        <f>VLOOKUP(D7139,DATA!A:F,6,FALSE)</f>
        <v>1285.5</v>
      </c>
      <c r="N7139" s="36">
        <f t="shared" si="580"/>
        <v>6.3971132357616023</v>
      </c>
      <c r="O7139" s="36">
        <f t="shared" si="581"/>
        <v>6.3977940380854639</v>
      </c>
      <c r="P7139" s="36">
        <f t="shared" si="582"/>
        <v>6.8080232386158457E-4</v>
      </c>
      <c r="Q7139" s="36">
        <f t="shared" si="583"/>
        <v>3.1378509295907506E-2</v>
      </c>
    </row>
    <row r="7140" spans="1:17" x14ac:dyDescent="0.3">
      <c r="A7140" s="29">
        <v>2323460</v>
      </c>
      <c r="B7140" s="1">
        <v>137</v>
      </c>
      <c r="C7140" s="1" t="s">
        <v>30</v>
      </c>
      <c r="D7140" s="1" t="s">
        <v>53</v>
      </c>
      <c r="E7140" s="1" t="s">
        <v>54</v>
      </c>
      <c r="F7140" s="47">
        <v>714</v>
      </c>
      <c r="G7140" s="34">
        <v>1090.03</v>
      </c>
      <c r="H7140" s="1" t="s">
        <v>218</v>
      </c>
      <c r="I7140" s="34">
        <v>8.2822999999999994E-3</v>
      </c>
      <c r="J7140" s="34">
        <v>781.90309999999999</v>
      </c>
      <c r="K7140" s="35" t="str">
        <f t="shared" si="579"/>
        <v>Strabrechtse Heide &amp; Beuven_H4030</v>
      </c>
      <c r="L7140" s="36">
        <f>VLOOKUP(D7140,DATA!A:F,5,FALSE)</f>
        <v>1.0986712608830001E-2</v>
      </c>
      <c r="M7140" s="37">
        <f>VLOOKUP(D7140,DATA!A:F,6,FALSE)</f>
        <v>982</v>
      </c>
      <c r="N7140" s="36">
        <f t="shared" si="580"/>
        <v>76.618519931196445</v>
      </c>
      <c r="O7140" s="36">
        <f t="shared" si="581"/>
        <v>76.620150030115752</v>
      </c>
      <c r="P7140" s="36">
        <f t="shared" si="582"/>
        <v>1.6300989193069881E-3</v>
      </c>
      <c r="Q7140" s="36">
        <f t="shared" si="583"/>
        <v>1.2745793983127838E-2</v>
      </c>
    </row>
    <row r="7141" spans="1:17" x14ac:dyDescent="0.3">
      <c r="A7141" s="30">
        <v>2323461</v>
      </c>
      <c r="B7141" s="14">
        <v>137</v>
      </c>
      <c r="C7141" s="14" t="s">
        <v>30</v>
      </c>
      <c r="D7141" s="14" t="s">
        <v>55</v>
      </c>
      <c r="E7141" s="14" t="s">
        <v>56</v>
      </c>
      <c r="F7141" s="48">
        <v>500</v>
      </c>
      <c r="G7141" s="38">
        <v>935.07</v>
      </c>
      <c r="H7141" s="14" t="s">
        <v>218</v>
      </c>
      <c r="I7141" s="38">
        <v>6.8015000000000003E-3</v>
      </c>
      <c r="J7141" s="38">
        <v>9317.0920000000006</v>
      </c>
      <c r="K7141" s="39" t="str">
        <f t="shared" si="579"/>
        <v>Strabrechtse Heide &amp; Beuven_H3130</v>
      </c>
      <c r="L7141" s="40">
        <f>VLOOKUP(D7141,DATA!A:F,5,FALSE)</f>
        <v>0</v>
      </c>
      <c r="M7141" s="41">
        <f>VLOOKUP(D7141,DATA!A:F,6,FALSE)</f>
        <v>3.5</v>
      </c>
      <c r="N7141" s="40">
        <f t="shared" si="580"/>
        <v>50</v>
      </c>
      <c r="O7141" s="40">
        <f t="shared" si="581"/>
        <v>50</v>
      </c>
      <c r="P7141" s="40">
        <f>J7141/10000*I7141</f>
        <v>6.3370201238000003E-3</v>
      </c>
      <c r="Q7141" s="40">
        <f>IF(AND(H7141&lt;&gt;"below",I7141&gt;=0.005),M7141*P7141,0)</f>
        <v>2.2179570433300003E-2</v>
      </c>
    </row>
    <row r="7142" spans="1:17" x14ac:dyDescent="0.3">
      <c r="A7142" s="29">
        <v>2323462</v>
      </c>
      <c r="B7142" s="1">
        <v>137</v>
      </c>
      <c r="C7142" s="1" t="s">
        <v>30</v>
      </c>
      <c r="D7142" s="1" t="s">
        <v>41</v>
      </c>
      <c r="E7142" s="1" t="s">
        <v>42</v>
      </c>
      <c r="F7142" s="47">
        <v>1071</v>
      </c>
      <c r="G7142" s="34">
        <v>1168.78</v>
      </c>
      <c r="H7142" s="1" t="s">
        <v>218</v>
      </c>
      <c r="I7142" s="34">
        <v>8.4764999999999997E-3</v>
      </c>
      <c r="J7142" s="34">
        <v>1250.8259499999999</v>
      </c>
      <c r="K7142" s="35" t="str">
        <f t="shared" si="579"/>
        <v>Strabrechtse Heide &amp; Beuven_H4010A</v>
      </c>
      <c r="L7142" s="36">
        <f>VLOOKUP(D7142,DATA!A:F,5,FALSE)</f>
        <v>1.3726988247862192E-2</v>
      </c>
      <c r="M7142" s="37">
        <f>VLOOKUP(D7142,DATA!A:F,6,FALSE)</f>
        <v>1285.5</v>
      </c>
      <c r="N7142" s="36">
        <f t="shared" si="580"/>
        <v>16.767239572302895</v>
      </c>
      <c r="O7142" s="36">
        <f t="shared" si="581"/>
        <v>16.76886349177563</v>
      </c>
      <c r="P7142" s="36">
        <f t="shared" si="582"/>
        <v>1.6239194727347694E-3</v>
      </c>
      <c r="Q7142" s="36">
        <f t="shared" si="583"/>
        <v>2.0312406172069669E-2</v>
      </c>
    </row>
    <row r="7143" spans="1:17" x14ac:dyDescent="0.3">
      <c r="A7143" s="29">
        <v>2323462</v>
      </c>
      <c r="B7143" s="1">
        <v>137</v>
      </c>
      <c r="C7143" s="1" t="s">
        <v>30</v>
      </c>
      <c r="D7143" s="1" t="s">
        <v>53</v>
      </c>
      <c r="E7143" s="1" t="s">
        <v>54</v>
      </c>
      <c r="F7143" s="47">
        <v>714</v>
      </c>
      <c r="G7143" s="34">
        <v>1168.78</v>
      </c>
      <c r="H7143" s="1" t="s">
        <v>218</v>
      </c>
      <c r="I7143" s="34">
        <v>8.4764999999999997E-3</v>
      </c>
      <c r="J7143" s="34">
        <v>563.06569999999999</v>
      </c>
      <c r="K7143" s="35" t="str">
        <f t="shared" si="579"/>
        <v>Strabrechtse Heide &amp; Beuven_H4030</v>
      </c>
      <c r="L7143" s="36">
        <f>VLOOKUP(D7143,DATA!A:F,5,FALSE)</f>
        <v>1.0986712608830001E-2</v>
      </c>
      <c r="M7143" s="37">
        <f>VLOOKUP(D7143,DATA!A:F,6,FALSE)</f>
        <v>982</v>
      </c>
      <c r="N7143" s="36">
        <f t="shared" si="580"/>
        <v>88.615945662145322</v>
      </c>
      <c r="O7143" s="36">
        <f t="shared" si="581"/>
        <v>88.616885120534093</v>
      </c>
      <c r="P7143" s="36">
        <f t="shared" si="582"/>
        <v>9.3945838877118604E-4</v>
      </c>
      <c r="Q7143" s="36">
        <f t="shared" si="583"/>
        <v>5.2897679529432E-3</v>
      </c>
    </row>
    <row r="7144" spans="1:17" x14ac:dyDescent="0.3">
      <c r="A7144" s="29">
        <v>2323463</v>
      </c>
      <c r="B7144" s="1">
        <v>137</v>
      </c>
      <c r="C7144" s="1" t="s">
        <v>30</v>
      </c>
      <c r="D7144" s="1" t="s">
        <v>57</v>
      </c>
      <c r="E7144" s="1" t="s">
        <v>58</v>
      </c>
      <c r="F7144" s="47">
        <v>714</v>
      </c>
      <c r="G7144" s="34">
        <v>994.7</v>
      </c>
      <c r="H7144" s="1" t="s">
        <v>218</v>
      </c>
      <c r="I7144" s="34">
        <v>7.4524999999999999E-3</v>
      </c>
      <c r="J7144" s="34">
        <v>5885.2280000000001</v>
      </c>
      <c r="K7144" s="35" t="str">
        <f t="shared" si="579"/>
        <v>Strabrechtse Heide &amp; Beuven_H3160</v>
      </c>
      <c r="L7144" s="36">
        <f>VLOOKUP(D7144,DATA!A:F,5,FALSE)</f>
        <v>1.0986712608830001E-2</v>
      </c>
      <c r="M7144" s="37">
        <f>VLOOKUP(D7144,DATA!A:F,6,FALSE)</f>
        <v>982</v>
      </c>
      <c r="N7144" s="36">
        <f t="shared" si="580"/>
        <v>53.48263281312591</v>
      </c>
      <c r="O7144" s="36">
        <f t="shared" si="581"/>
        <v>53.484669838388747</v>
      </c>
      <c r="P7144" s="36">
        <f t="shared" si="582"/>
        <v>2.037025262836778E-3</v>
      </c>
      <c r="Q7144" s="36">
        <f t="shared" si="583"/>
        <v>0.11988358113554366</v>
      </c>
    </row>
    <row r="7145" spans="1:17" x14ac:dyDescent="0.3">
      <c r="A7145" s="29">
        <v>2323463</v>
      </c>
      <c r="B7145" s="1">
        <v>137</v>
      </c>
      <c r="C7145" s="1" t="s">
        <v>30</v>
      </c>
      <c r="D7145" s="1" t="s">
        <v>53</v>
      </c>
      <c r="E7145" s="1" t="s">
        <v>54</v>
      </c>
      <c r="F7145" s="47">
        <v>714</v>
      </c>
      <c r="G7145" s="34">
        <v>994.7</v>
      </c>
      <c r="H7145" s="1" t="s">
        <v>218</v>
      </c>
      <c r="I7145" s="34">
        <v>7.4524999999999999E-3</v>
      </c>
      <c r="J7145" s="34">
        <v>226.12204</v>
      </c>
      <c r="K7145" s="35" t="str">
        <f t="shared" si="579"/>
        <v>Strabrechtse Heide &amp; Beuven_H4030</v>
      </c>
      <c r="L7145" s="36">
        <f>VLOOKUP(D7145,DATA!A:F,5,FALSE)</f>
        <v>1.0986712608830001E-2</v>
      </c>
      <c r="M7145" s="37">
        <f>VLOOKUP(D7145,DATA!A:F,6,FALSE)</f>
        <v>982</v>
      </c>
      <c r="N7145" s="36">
        <f t="shared" si="580"/>
        <v>53.48263281312591</v>
      </c>
      <c r="O7145" s="36">
        <f t="shared" si="581"/>
        <v>53.484669838388747</v>
      </c>
      <c r="P7145" s="36">
        <f t="shared" si="582"/>
        <v>2.037025262836778E-3</v>
      </c>
      <c r="Q7145" s="36">
        <f t="shared" si="583"/>
        <v>4.6061630796418842E-3</v>
      </c>
    </row>
    <row r="7146" spans="1:17" x14ac:dyDescent="0.3">
      <c r="A7146" s="29">
        <v>2323464</v>
      </c>
      <c r="B7146" s="1">
        <v>137</v>
      </c>
      <c r="C7146" s="1" t="s">
        <v>30</v>
      </c>
      <c r="D7146" s="1" t="s">
        <v>53</v>
      </c>
      <c r="E7146" s="1" t="s">
        <v>54</v>
      </c>
      <c r="F7146" s="47">
        <v>714</v>
      </c>
      <c r="G7146" s="34">
        <v>974.86</v>
      </c>
      <c r="H7146" s="1" t="s">
        <v>218</v>
      </c>
      <c r="I7146" s="34">
        <v>7.3749999999999996E-3</v>
      </c>
      <c r="J7146" s="34">
        <v>1078.2843</v>
      </c>
      <c r="K7146" s="35" t="str">
        <f t="shared" si="579"/>
        <v>Strabrechtse Heide &amp; Beuven_H4030</v>
      </c>
      <c r="L7146" s="36">
        <f>VLOOKUP(D7146,DATA!A:F,5,FALSE)</f>
        <v>1.0986712608830001E-2</v>
      </c>
      <c r="M7146" s="37">
        <f>VLOOKUP(D7146,DATA!A:F,6,FALSE)</f>
        <v>982</v>
      </c>
      <c r="N7146" s="36">
        <f t="shared" si="580"/>
        <v>48.039876853624044</v>
      </c>
      <c r="O7146" s="36">
        <f t="shared" si="581"/>
        <v>48.041899418847891</v>
      </c>
      <c r="P7146" s="36">
        <f t="shared" si="582"/>
        <v>2.0225652238465841E-3</v>
      </c>
      <c r="Q7146" s="36">
        <f t="shared" si="583"/>
        <v>2.1809003265997572E-2</v>
      </c>
    </row>
    <row r="7147" spans="1:17" x14ac:dyDescent="0.3">
      <c r="A7147" s="29">
        <v>2323466</v>
      </c>
      <c r="B7147" s="1">
        <v>137</v>
      </c>
      <c r="C7147" s="1" t="s">
        <v>30</v>
      </c>
      <c r="D7147" s="1" t="s">
        <v>53</v>
      </c>
      <c r="E7147" s="1" t="s">
        <v>54</v>
      </c>
      <c r="F7147" s="47">
        <v>714</v>
      </c>
      <c r="G7147" s="34">
        <v>1299.26</v>
      </c>
      <c r="H7147" s="1" t="s">
        <v>218</v>
      </c>
      <c r="I7147" s="34">
        <v>8.7354000000000008E-3</v>
      </c>
      <c r="J7147" s="34">
        <v>4621.4326000000001</v>
      </c>
      <c r="K7147" s="35" t="str">
        <f t="shared" si="579"/>
        <v>Strabrechtse Heide &amp; Beuven_H4030</v>
      </c>
      <c r="L7147" s="36">
        <f>VLOOKUP(D7147,DATA!A:F,5,FALSE)</f>
        <v>1.0986712608830001E-2</v>
      </c>
      <c r="M7147" s="37">
        <f>VLOOKUP(D7147,DATA!A:F,6,FALSE)</f>
        <v>982</v>
      </c>
      <c r="N7147" s="36">
        <f t="shared" si="580"/>
        <v>97.027653860472853</v>
      </c>
      <c r="O7147" s="36">
        <f t="shared" si="581"/>
        <v>97.027930634844026</v>
      </c>
      <c r="P7147" s="36">
        <f t="shared" si="582"/>
        <v>2.7677437117290538E-4</v>
      </c>
      <c r="Q7147" s="36">
        <f t="shared" si="583"/>
        <v>1.2790941017829651E-2</v>
      </c>
    </row>
    <row r="7148" spans="1:17" x14ac:dyDescent="0.3">
      <c r="A7148" s="29">
        <v>2324939</v>
      </c>
      <c r="B7148" s="1">
        <v>136</v>
      </c>
      <c r="C7148" s="1" t="s">
        <v>14</v>
      </c>
      <c r="D7148" s="1" t="s">
        <v>63</v>
      </c>
      <c r="E7148" s="1" t="s">
        <v>64</v>
      </c>
      <c r="F7148" s="47">
        <v>714</v>
      </c>
      <c r="G7148" s="34">
        <v>2106.86</v>
      </c>
      <c r="H7148" s="1" t="s">
        <v>218</v>
      </c>
      <c r="I7148" s="34">
        <v>2.0428999999999999E-2</v>
      </c>
      <c r="J7148" s="34">
        <v>53.894714</v>
      </c>
      <c r="K7148" s="35" t="str">
        <f t="shared" si="579"/>
        <v>Leenderbos, Groote Heide &amp; De Plateaux_H2310</v>
      </c>
      <c r="L7148" s="36">
        <f>VLOOKUP(D7148,DATA!A:F,5,FALSE)</f>
        <v>1.0986712608830001E-2</v>
      </c>
      <c r="M7148" s="37">
        <f>VLOOKUP(D7148,DATA!A:F,6,FALSE)</f>
        <v>982</v>
      </c>
      <c r="N7148" s="36">
        <f t="shared" si="580"/>
        <v>99.999570697024723</v>
      </c>
      <c r="O7148" s="36">
        <f t="shared" si="581"/>
        <v>99.9995707933695</v>
      </c>
      <c r="P7148" s="36">
        <f t="shared" si="582"/>
        <v>9.6344777489321132E-8</v>
      </c>
      <c r="Q7148" s="36">
        <f t="shared" si="583"/>
        <v>5.1924742281806003E-8</v>
      </c>
    </row>
    <row r="7149" spans="1:17" x14ac:dyDescent="0.3">
      <c r="A7149" s="29">
        <v>2324940</v>
      </c>
      <c r="B7149" s="1">
        <v>136</v>
      </c>
      <c r="C7149" s="1" t="s">
        <v>14</v>
      </c>
      <c r="D7149" s="1" t="s">
        <v>63</v>
      </c>
      <c r="E7149" s="1" t="s">
        <v>64</v>
      </c>
      <c r="F7149" s="47">
        <v>714</v>
      </c>
      <c r="G7149" s="34">
        <v>1839.4</v>
      </c>
      <c r="H7149" s="1" t="s">
        <v>218</v>
      </c>
      <c r="I7149" s="34">
        <v>2.1403999999999999E-2</v>
      </c>
      <c r="J7149" s="34">
        <v>1449.0676000000001</v>
      </c>
      <c r="K7149" s="35" t="str">
        <f t="shared" si="579"/>
        <v>Leenderbos, Groote Heide &amp; De Plateaux_H2310</v>
      </c>
      <c r="L7149" s="36">
        <f>VLOOKUP(D7149,DATA!A:F,5,FALSE)</f>
        <v>1.0986712608830001E-2</v>
      </c>
      <c r="M7149" s="37">
        <f>VLOOKUP(D7149,DATA!A:F,6,FALSE)</f>
        <v>982</v>
      </c>
      <c r="N7149" s="36">
        <f t="shared" si="580"/>
        <v>99.991892115429238</v>
      </c>
      <c r="O7149" s="36">
        <f t="shared" si="581"/>
        <v>99.991894021697391</v>
      </c>
      <c r="P7149" s="36">
        <f t="shared" si="582"/>
        <v>1.9062681531067938E-6</v>
      </c>
      <c r="Q7149" s="36">
        <f t="shared" si="583"/>
        <v>2.762311417578894E-5</v>
      </c>
    </row>
    <row r="7150" spans="1:17" x14ac:dyDescent="0.3">
      <c r="A7150" s="29">
        <v>2324941</v>
      </c>
      <c r="B7150" s="1">
        <v>136</v>
      </c>
      <c r="C7150" s="1" t="s">
        <v>14</v>
      </c>
      <c r="D7150" s="1" t="s">
        <v>63</v>
      </c>
      <c r="E7150" s="1" t="s">
        <v>64</v>
      </c>
      <c r="F7150" s="47">
        <v>714</v>
      </c>
      <c r="G7150" s="34">
        <v>1597.64</v>
      </c>
      <c r="H7150" s="1" t="s">
        <v>218</v>
      </c>
      <c r="I7150" s="34">
        <v>1.9521E-2</v>
      </c>
      <c r="J7150" s="34">
        <v>5809.1750000000002</v>
      </c>
      <c r="K7150" s="35" t="str">
        <f t="shared" si="579"/>
        <v>Leenderbos, Groote Heide &amp; De Plateaux_H2310</v>
      </c>
      <c r="L7150" s="36">
        <f>VLOOKUP(D7150,DATA!A:F,5,FALSE)</f>
        <v>1.0986712608830001E-2</v>
      </c>
      <c r="M7150" s="37">
        <f>VLOOKUP(D7150,DATA!A:F,6,FALSE)</f>
        <v>982</v>
      </c>
      <c r="N7150" s="36">
        <f t="shared" si="580"/>
        <v>99.884656847824644</v>
      </c>
      <c r="O7150" s="36">
        <f t="shared" si="581"/>
        <v>99.884681554480167</v>
      </c>
      <c r="P7150" s="36">
        <f t="shared" si="582"/>
        <v>2.4706655523232257E-5</v>
      </c>
      <c r="Q7150" s="36">
        <f t="shared" si="583"/>
        <v>1.4352528559917275E-3</v>
      </c>
    </row>
    <row r="7151" spans="1:17" x14ac:dyDescent="0.3">
      <c r="A7151" s="29">
        <v>2324942</v>
      </c>
      <c r="B7151" s="1">
        <v>136</v>
      </c>
      <c r="C7151" s="1" t="s">
        <v>14</v>
      </c>
      <c r="D7151" s="1" t="s">
        <v>63</v>
      </c>
      <c r="E7151" s="1" t="s">
        <v>64</v>
      </c>
      <c r="F7151" s="47">
        <v>714</v>
      </c>
      <c r="G7151" s="34">
        <v>1458.65</v>
      </c>
      <c r="H7151" s="1" t="s">
        <v>218</v>
      </c>
      <c r="I7151" s="34">
        <v>1.8069999999999999E-2</v>
      </c>
      <c r="J7151" s="34">
        <v>2910.1718999999998</v>
      </c>
      <c r="K7151" s="35" t="str">
        <f t="shared" si="579"/>
        <v>Leenderbos, Groote Heide &amp; De Plateaux_H2310</v>
      </c>
      <c r="L7151" s="36">
        <f>VLOOKUP(D7151,DATA!A:F,5,FALSE)</f>
        <v>1.0986712608830001E-2</v>
      </c>
      <c r="M7151" s="37">
        <f>VLOOKUP(D7151,DATA!A:F,6,FALSE)</f>
        <v>982</v>
      </c>
      <c r="N7151" s="36">
        <f t="shared" si="580"/>
        <v>99.47109658788446</v>
      </c>
      <c r="O7151" s="36">
        <f t="shared" si="581"/>
        <v>99.471201025401456</v>
      </c>
      <c r="P7151" s="36">
        <f t="shared" si="582"/>
        <v>1.0443751699540371E-4</v>
      </c>
      <c r="Q7151" s="36">
        <f t="shared" si="583"/>
        <v>3.0393112726579629E-3</v>
      </c>
    </row>
    <row r="7152" spans="1:17" x14ac:dyDescent="0.3">
      <c r="A7152" s="29">
        <v>2324942</v>
      </c>
      <c r="B7152" s="1">
        <v>136</v>
      </c>
      <c r="C7152" s="1" t="s">
        <v>14</v>
      </c>
      <c r="D7152" s="1" t="s">
        <v>53</v>
      </c>
      <c r="E7152" s="1" t="s">
        <v>54</v>
      </c>
      <c r="F7152" s="47">
        <v>714</v>
      </c>
      <c r="G7152" s="34">
        <v>1458.65</v>
      </c>
      <c r="H7152" s="1" t="s">
        <v>218</v>
      </c>
      <c r="I7152" s="34">
        <v>1.8069999999999999E-2</v>
      </c>
      <c r="J7152" s="34">
        <v>2545.0452</v>
      </c>
      <c r="K7152" s="35" t="str">
        <f t="shared" si="579"/>
        <v>Leenderbos, Groote Heide &amp; De Plateaux_H4030</v>
      </c>
      <c r="L7152" s="36">
        <f>VLOOKUP(D7152,DATA!A:F,5,FALSE)</f>
        <v>1.0986712608830001E-2</v>
      </c>
      <c r="M7152" s="37">
        <f>VLOOKUP(D7152,DATA!A:F,6,FALSE)</f>
        <v>982</v>
      </c>
      <c r="N7152" s="36">
        <f t="shared" si="580"/>
        <v>99.47109658788446</v>
      </c>
      <c r="O7152" s="36">
        <f t="shared" si="581"/>
        <v>99.471201025401456</v>
      </c>
      <c r="P7152" s="36">
        <f t="shared" si="582"/>
        <v>1.0443751699540371E-4</v>
      </c>
      <c r="Q7152" s="36">
        <f t="shared" si="583"/>
        <v>2.6579820132907063E-3</v>
      </c>
    </row>
    <row r="7153" spans="1:17" x14ac:dyDescent="0.3">
      <c r="A7153" s="29">
        <v>2324972</v>
      </c>
      <c r="B7153" s="1">
        <v>137</v>
      </c>
      <c r="C7153" s="1" t="s">
        <v>30</v>
      </c>
      <c r="D7153" s="1" t="s">
        <v>53</v>
      </c>
      <c r="E7153" s="1" t="s">
        <v>54</v>
      </c>
      <c r="F7153" s="47">
        <v>714</v>
      </c>
      <c r="G7153" s="34">
        <v>980.76</v>
      </c>
      <c r="H7153" s="1" t="s">
        <v>218</v>
      </c>
      <c r="I7153" s="34">
        <v>8.9193999999999992E-3</v>
      </c>
      <c r="J7153" s="34">
        <v>9698.74</v>
      </c>
      <c r="K7153" s="35" t="str">
        <f t="shared" si="579"/>
        <v>Strabrechtse Heide &amp; Beuven_H4030</v>
      </c>
      <c r="L7153" s="36">
        <f>VLOOKUP(D7153,DATA!A:F,5,FALSE)</f>
        <v>1.0986712608830001E-2</v>
      </c>
      <c r="M7153" s="37">
        <f>VLOOKUP(D7153,DATA!A:F,6,FALSE)</f>
        <v>982</v>
      </c>
      <c r="N7153" s="36">
        <f t="shared" si="580"/>
        <v>49.659417176802222</v>
      </c>
      <c r="O7153" s="36">
        <f t="shared" si="581"/>
        <v>49.661866936058153</v>
      </c>
      <c r="P7153" s="36">
        <f t="shared" si="582"/>
        <v>2.449759255931383E-3</v>
      </c>
      <c r="Q7153" s="36">
        <f t="shared" si="583"/>
        <v>0.23759578085871941</v>
      </c>
    </row>
    <row r="7154" spans="1:17" x14ac:dyDescent="0.3">
      <c r="A7154" s="29">
        <v>2324973</v>
      </c>
      <c r="B7154" s="1">
        <v>137</v>
      </c>
      <c r="C7154" s="1" t="s">
        <v>30</v>
      </c>
      <c r="D7154" s="1" t="s">
        <v>53</v>
      </c>
      <c r="E7154" s="1" t="s">
        <v>54</v>
      </c>
      <c r="F7154" s="47">
        <v>714</v>
      </c>
      <c r="G7154" s="34">
        <v>1023.6</v>
      </c>
      <c r="H7154" s="1" t="s">
        <v>218</v>
      </c>
      <c r="I7154" s="34">
        <v>9.3611000000000007E-3</v>
      </c>
      <c r="J7154" s="34">
        <v>7694.0727999999999</v>
      </c>
      <c r="K7154" s="35" t="str">
        <f t="shared" si="579"/>
        <v>Strabrechtse Heide &amp; Beuven_H4030</v>
      </c>
      <c r="L7154" s="36">
        <f>VLOOKUP(D7154,DATA!A:F,5,FALSE)</f>
        <v>1.0986712608830001E-2</v>
      </c>
      <c r="M7154" s="37">
        <f>VLOOKUP(D7154,DATA!A:F,6,FALSE)</f>
        <v>982</v>
      </c>
      <c r="N7154" s="36">
        <f t="shared" si="580"/>
        <v>61.231346714670913</v>
      </c>
      <c r="O7154" s="36">
        <f t="shared" si="581"/>
        <v>61.233788144005516</v>
      </c>
      <c r="P7154" s="36">
        <f t="shared" si="582"/>
        <v>2.4414293346026739E-3</v>
      </c>
      <c r="Q7154" s="36">
        <f t="shared" si="583"/>
        <v>0.18784535036488531</v>
      </c>
    </row>
    <row r="7155" spans="1:17" x14ac:dyDescent="0.3">
      <c r="A7155" s="29">
        <v>2324974</v>
      </c>
      <c r="B7155" s="1">
        <v>137</v>
      </c>
      <c r="C7155" s="1" t="s">
        <v>30</v>
      </c>
      <c r="D7155" s="1" t="s">
        <v>53</v>
      </c>
      <c r="E7155" s="1" t="s">
        <v>54</v>
      </c>
      <c r="F7155" s="47">
        <v>714</v>
      </c>
      <c r="G7155" s="34">
        <v>1015.77</v>
      </c>
      <c r="H7155" s="1" t="s">
        <v>218</v>
      </c>
      <c r="I7155" s="34">
        <v>9.2038999999999992E-3</v>
      </c>
      <c r="J7155" s="34">
        <v>6590.06</v>
      </c>
      <c r="K7155" s="35" t="str">
        <f t="shared" si="579"/>
        <v>Strabrechtse Heide &amp; Beuven_H4030</v>
      </c>
      <c r="L7155" s="36">
        <f>VLOOKUP(D7155,DATA!A:F,5,FALSE)</f>
        <v>1.0986712608830001E-2</v>
      </c>
      <c r="M7155" s="37">
        <f>VLOOKUP(D7155,DATA!A:F,6,FALSE)</f>
        <v>982</v>
      </c>
      <c r="N7155" s="36">
        <f t="shared" si="580"/>
        <v>59.170573377637659</v>
      </c>
      <c r="O7155" s="36">
        <f t="shared" si="581"/>
        <v>59.173016328248117</v>
      </c>
      <c r="P7155" s="36">
        <f t="shared" si="582"/>
        <v>2.4429506104581833E-3</v>
      </c>
      <c r="Q7155" s="36">
        <f t="shared" si="583"/>
        <v>0.16099191099956056</v>
      </c>
    </row>
    <row r="7156" spans="1:17" x14ac:dyDescent="0.3">
      <c r="A7156" s="30">
        <v>2324975</v>
      </c>
      <c r="B7156" s="14">
        <v>137</v>
      </c>
      <c r="C7156" s="14" t="s">
        <v>30</v>
      </c>
      <c r="D7156" s="14" t="s">
        <v>55</v>
      </c>
      <c r="E7156" s="14" t="s">
        <v>56</v>
      </c>
      <c r="F7156" s="48">
        <v>500</v>
      </c>
      <c r="G7156" s="38">
        <v>947.68</v>
      </c>
      <c r="H7156" s="14" t="s">
        <v>218</v>
      </c>
      <c r="I7156" s="38">
        <v>8.5203999999999992E-3</v>
      </c>
      <c r="J7156" s="38">
        <v>1033.7982</v>
      </c>
      <c r="K7156" s="39" t="str">
        <f t="shared" si="579"/>
        <v>Strabrechtse Heide &amp; Beuven_H3130</v>
      </c>
      <c r="L7156" s="40">
        <f>VLOOKUP(D7156,DATA!A:F,5,FALSE)</f>
        <v>0</v>
      </c>
      <c r="M7156" s="41">
        <f>VLOOKUP(D7156,DATA!A:F,6,FALSE)</f>
        <v>3.5</v>
      </c>
      <c r="N7156" s="40">
        <f t="shared" si="580"/>
        <v>50</v>
      </c>
      <c r="O7156" s="40">
        <f t="shared" si="581"/>
        <v>50</v>
      </c>
      <c r="P7156" s="40">
        <f>J7156/10000*I7156</f>
        <v>8.8083741832799994E-4</v>
      </c>
      <c r="Q7156" s="40">
        <f>IF(AND(H7156&lt;&gt;"below",I7156&gt;=0.005),M7156*P7156,0)</f>
        <v>3.0829309641479999E-3</v>
      </c>
    </row>
    <row r="7157" spans="1:17" x14ac:dyDescent="0.3">
      <c r="A7157" s="29">
        <v>2324975</v>
      </c>
      <c r="B7157" s="1">
        <v>137</v>
      </c>
      <c r="C7157" s="1" t="s">
        <v>30</v>
      </c>
      <c r="D7157" s="1" t="s">
        <v>53</v>
      </c>
      <c r="E7157" s="1" t="s">
        <v>54</v>
      </c>
      <c r="F7157" s="47">
        <v>714</v>
      </c>
      <c r="G7157" s="34">
        <v>947.68</v>
      </c>
      <c r="H7157" s="1" t="s">
        <v>218</v>
      </c>
      <c r="I7157" s="34">
        <v>8.5203999999999992E-3</v>
      </c>
      <c r="J7157" s="34">
        <v>2521.1694100392001</v>
      </c>
      <c r="K7157" s="35" t="str">
        <f t="shared" si="579"/>
        <v>Strabrechtse Heide &amp; Beuven_H4030</v>
      </c>
      <c r="L7157" s="36">
        <f>VLOOKUP(D7157,DATA!A:F,5,FALSE)</f>
        <v>1.0986712608830001E-2</v>
      </c>
      <c r="M7157" s="37">
        <f>VLOOKUP(D7157,DATA!A:F,6,FALSE)</f>
        <v>982</v>
      </c>
      <c r="N7157" s="36">
        <f t="shared" si="580"/>
        <v>40.68352248928862</v>
      </c>
      <c r="O7157" s="36">
        <f t="shared" si="581"/>
        <v>40.68578153717133</v>
      </c>
      <c r="P7157" s="36">
        <f t="shared" si="582"/>
        <v>2.2590478827098082E-3</v>
      </c>
      <c r="Q7157" s="36">
        <f t="shared" si="583"/>
        <v>5.6954424177017911E-2</v>
      </c>
    </row>
    <row r="7158" spans="1:17" x14ac:dyDescent="0.3">
      <c r="A7158" s="29">
        <v>2324976</v>
      </c>
      <c r="B7158" s="1">
        <v>137</v>
      </c>
      <c r="C7158" s="1" t="s">
        <v>30</v>
      </c>
      <c r="D7158" s="1" t="s">
        <v>53</v>
      </c>
      <c r="E7158" s="1" t="s">
        <v>54</v>
      </c>
      <c r="F7158" s="47">
        <v>714</v>
      </c>
      <c r="G7158" s="34">
        <v>930.8</v>
      </c>
      <c r="H7158" s="1" t="s">
        <v>218</v>
      </c>
      <c r="I7158" s="34">
        <v>8.3444000000000001E-3</v>
      </c>
      <c r="J7158" s="34">
        <v>7829.7389999999996</v>
      </c>
      <c r="K7158" s="35" t="str">
        <f t="shared" si="579"/>
        <v>Strabrechtse Heide &amp; Beuven_H4030</v>
      </c>
      <c r="L7158" s="36">
        <f>VLOOKUP(D7158,DATA!A:F,5,FALSE)</f>
        <v>1.0986712608830001E-2</v>
      </c>
      <c r="M7158" s="37">
        <f>VLOOKUP(D7158,DATA!A:F,6,FALSE)</f>
        <v>982</v>
      </c>
      <c r="N7158" s="36">
        <f t="shared" si="580"/>
        <v>36.296465378349332</v>
      </c>
      <c r="O7158" s="36">
        <f t="shared" si="581"/>
        <v>36.298585184750465</v>
      </c>
      <c r="P7158" s="36">
        <f t="shared" si="582"/>
        <v>2.119806401132962E-3</v>
      </c>
      <c r="Q7158" s="36">
        <f t="shared" si="583"/>
        <v>0.16597530851400397</v>
      </c>
    </row>
    <row r="7159" spans="1:17" x14ac:dyDescent="0.3">
      <c r="A7159" s="29">
        <v>2324977</v>
      </c>
      <c r="B7159" s="1">
        <v>137</v>
      </c>
      <c r="C7159" s="1" t="s">
        <v>30</v>
      </c>
      <c r="D7159" s="1" t="s">
        <v>53</v>
      </c>
      <c r="E7159" s="1" t="s">
        <v>54</v>
      </c>
      <c r="F7159" s="47">
        <v>714</v>
      </c>
      <c r="G7159" s="34">
        <v>920.12</v>
      </c>
      <c r="H7159" s="1" t="s">
        <v>218</v>
      </c>
      <c r="I7159" s="34">
        <v>8.2985000000000003E-3</v>
      </c>
      <c r="J7159" s="34">
        <v>5364.0385999999999</v>
      </c>
      <c r="K7159" s="35" t="str">
        <f t="shared" si="579"/>
        <v>Strabrechtse Heide &amp; Beuven_H4030</v>
      </c>
      <c r="L7159" s="36">
        <f>VLOOKUP(D7159,DATA!A:F,5,FALSE)</f>
        <v>1.0986712608830001E-2</v>
      </c>
      <c r="M7159" s="37">
        <f>VLOOKUP(D7159,DATA!A:F,6,FALSE)</f>
        <v>982</v>
      </c>
      <c r="N7159" s="36">
        <f t="shared" si="580"/>
        <v>33.629304620572171</v>
      </c>
      <c r="O7159" s="36">
        <f t="shared" si="581"/>
        <v>33.631339637844142</v>
      </c>
      <c r="P7159" s="36">
        <f t="shared" si="582"/>
        <v>2.0350172719716397E-3</v>
      </c>
      <c r="Q7159" s="36">
        <f t="shared" si="583"/>
        <v>0.10915911198522574</v>
      </c>
    </row>
    <row r="7160" spans="1:17" x14ac:dyDescent="0.3">
      <c r="A7160" s="29">
        <v>2324978</v>
      </c>
      <c r="B7160" s="1">
        <v>137</v>
      </c>
      <c r="C7160" s="1" t="s">
        <v>30</v>
      </c>
      <c r="D7160" s="1" t="s">
        <v>53</v>
      </c>
      <c r="E7160" s="1" t="s">
        <v>54</v>
      </c>
      <c r="F7160" s="47">
        <v>714</v>
      </c>
      <c r="G7160" s="34">
        <v>933.63</v>
      </c>
      <c r="H7160" s="1" t="s">
        <v>218</v>
      </c>
      <c r="I7160" s="34">
        <v>8.3164999999999992E-3</v>
      </c>
      <c r="J7160" s="34">
        <v>4587.5967000000001</v>
      </c>
      <c r="K7160" s="35" t="str">
        <f t="shared" si="579"/>
        <v>Strabrechtse Heide &amp; Beuven_H4030</v>
      </c>
      <c r="L7160" s="36">
        <f>VLOOKUP(D7160,DATA!A:F,5,FALSE)</f>
        <v>1.0986712608830001E-2</v>
      </c>
      <c r="M7160" s="37">
        <f>VLOOKUP(D7160,DATA!A:F,6,FALSE)</f>
        <v>982</v>
      </c>
      <c r="N7160" s="36">
        <f t="shared" si="580"/>
        <v>37.018405712618367</v>
      </c>
      <c r="O7160" s="36">
        <f t="shared" si="581"/>
        <v>37.020536032733531</v>
      </c>
      <c r="P7160" s="36">
        <f t="shared" si="582"/>
        <v>2.1303201151638973E-3</v>
      </c>
      <c r="Q7160" s="36">
        <f t="shared" si="583"/>
        <v>9.7730495302695161E-2</v>
      </c>
    </row>
    <row r="7161" spans="1:17" x14ac:dyDescent="0.3">
      <c r="A7161" s="29">
        <v>2324979</v>
      </c>
      <c r="B7161" s="1">
        <v>137</v>
      </c>
      <c r="C7161" s="1" t="s">
        <v>30</v>
      </c>
      <c r="D7161" s="1" t="s">
        <v>53</v>
      </c>
      <c r="E7161" s="1" t="s">
        <v>54</v>
      </c>
      <c r="F7161" s="47">
        <v>714</v>
      </c>
      <c r="G7161" s="34">
        <v>914.9</v>
      </c>
      <c r="H7161" s="1" t="s">
        <v>218</v>
      </c>
      <c r="I7161" s="34">
        <v>8.0403999999999996E-3</v>
      </c>
      <c r="J7161" s="34">
        <v>1012.07025</v>
      </c>
      <c r="K7161" s="35" t="str">
        <f t="shared" si="579"/>
        <v>Strabrechtse Heide &amp; Beuven_H4030</v>
      </c>
      <c r="L7161" s="36">
        <f>VLOOKUP(D7161,DATA!A:F,5,FALSE)</f>
        <v>1.0986712608830001E-2</v>
      </c>
      <c r="M7161" s="37">
        <f>VLOOKUP(D7161,DATA!A:F,6,FALSE)</f>
        <v>982</v>
      </c>
      <c r="N7161" s="36">
        <f t="shared" si="580"/>
        <v>32.361488768097331</v>
      </c>
      <c r="O7161" s="36">
        <f t="shared" si="581"/>
        <v>32.363422404077895</v>
      </c>
      <c r="P7161" s="36">
        <f t="shared" si="582"/>
        <v>1.9336359805635084E-3</v>
      </c>
      <c r="Q7161" s="36">
        <f t="shared" si="583"/>
        <v>1.956975450257905E-2</v>
      </c>
    </row>
    <row r="7162" spans="1:17" x14ac:dyDescent="0.3">
      <c r="A7162" s="30">
        <v>2324980</v>
      </c>
      <c r="B7162" s="14">
        <v>137</v>
      </c>
      <c r="C7162" s="14" t="s">
        <v>30</v>
      </c>
      <c r="D7162" s="14" t="s">
        <v>55</v>
      </c>
      <c r="E7162" s="14" t="s">
        <v>56</v>
      </c>
      <c r="F7162" s="48">
        <v>500</v>
      </c>
      <c r="G7162" s="38">
        <v>918.71</v>
      </c>
      <c r="H7162" s="14" t="s">
        <v>218</v>
      </c>
      <c r="I7162" s="38">
        <v>8.0400000000000003E-3</v>
      </c>
      <c r="J7162" s="38">
        <v>457.10363999999998</v>
      </c>
      <c r="K7162" s="39" t="str">
        <f t="shared" si="579"/>
        <v>Strabrechtse Heide &amp; Beuven_H3130</v>
      </c>
      <c r="L7162" s="40">
        <f>VLOOKUP(D7162,DATA!A:F,5,FALSE)</f>
        <v>0</v>
      </c>
      <c r="M7162" s="41">
        <f>VLOOKUP(D7162,DATA!A:F,6,FALSE)</f>
        <v>3.5</v>
      </c>
      <c r="N7162" s="40">
        <f t="shared" si="580"/>
        <v>50</v>
      </c>
      <c r="O7162" s="40">
        <f t="shared" si="581"/>
        <v>50</v>
      </c>
      <c r="P7162" s="40">
        <f>J7162/10000*I7162</f>
        <v>3.6751132655999996E-4</v>
      </c>
      <c r="Q7162" s="40">
        <f>IF(AND(H7162&lt;&gt;"below",I7162&gt;=0.005),M7162*P7162,0)</f>
        <v>1.2862896429599998E-3</v>
      </c>
    </row>
    <row r="7163" spans="1:17" x14ac:dyDescent="0.3">
      <c r="A7163" s="29">
        <v>2324980</v>
      </c>
      <c r="B7163" s="1">
        <v>137</v>
      </c>
      <c r="C7163" s="1" t="s">
        <v>30</v>
      </c>
      <c r="D7163" s="1" t="s">
        <v>53</v>
      </c>
      <c r="E7163" s="1" t="s">
        <v>54</v>
      </c>
      <c r="F7163" s="47">
        <v>714</v>
      </c>
      <c r="G7163" s="34">
        <v>918.71</v>
      </c>
      <c r="H7163" s="1" t="s">
        <v>218</v>
      </c>
      <c r="I7163" s="34">
        <v>8.0400000000000003E-3</v>
      </c>
      <c r="J7163" s="34">
        <v>1734.2439999999999</v>
      </c>
      <c r="K7163" s="35" t="str">
        <f t="shared" si="579"/>
        <v>Strabrechtse Heide &amp; Beuven_H4030</v>
      </c>
      <c r="L7163" s="36">
        <f>VLOOKUP(D7163,DATA!A:F,5,FALSE)</f>
        <v>1.0986712608830001E-2</v>
      </c>
      <c r="M7163" s="37">
        <f>VLOOKUP(D7163,DATA!A:F,6,FALSE)</f>
        <v>982</v>
      </c>
      <c r="N7163" s="36">
        <f t="shared" si="580"/>
        <v>33.284421070470756</v>
      </c>
      <c r="O7163" s="36">
        <f t="shared" si="581"/>
        <v>33.286382616446929</v>
      </c>
      <c r="P7163" s="36">
        <f t="shared" si="582"/>
        <v>1.9615459761723741E-3</v>
      </c>
      <c r="Q7163" s="36">
        <f t="shared" si="583"/>
        <v>3.4017993399010828E-2</v>
      </c>
    </row>
    <row r="7164" spans="1:17" x14ac:dyDescent="0.3">
      <c r="A7164" s="29">
        <v>2324981</v>
      </c>
      <c r="B7164" s="1">
        <v>137</v>
      </c>
      <c r="C7164" s="1" t="s">
        <v>30</v>
      </c>
      <c r="D7164" s="1" t="s">
        <v>53</v>
      </c>
      <c r="E7164" s="1" t="s">
        <v>54</v>
      </c>
      <c r="F7164" s="47">
        <v>714</v>
      </c>
      <c r="G7164" s="34">
        <v>917.1</v>
      </c>
      <c r="H7164" s="1" t="s">
        <v>218</v>
      </c>
      <c r="I7164" s="34">
        <v>7.9901999999999994E-3</v>
      </c>
      <c r="J7164" s="34">
        <v>9019.0570000000007</v>
      </c>
      <c r="K7164" s="35" t="str">
        <f t="shared" si="579"/>
        <v>Strabrechtse Heide &amp; Beuven_H4030</v>
      </c>
      <c r="L7164" s="36">
        <f>VLOOKUP(D7164,DATA!A:F,5,FALSE)</f>
        <v>1.0986712608830001E-2</v>
      </c>
      <c r="M7164" s="37">
        <f>VLOOKUP(D7164,DATA!A:F,6,FALSE)</f>
        <v>982</v>
      </c>
      <c r="N7164" s="36">
        <f t="shared" si="580"/>
        <v>32.892797872233949</v>
      </c>
      <c r="O7164" s="36">
        <f t="shared" si="581"/>
        <v>32.89473564070353</v>
      </c>
      <c r="P7164" s="36">
        <f t="shared" si="582"/>
        <v>1.9377684695811581E-3</v>
      </c>
      <c r="Q7164" s="36">
        <f t="shared" si="583"/>
        <v>0.17476844279955234</v>
      </c>
    </row>
    <row r="7165" spans="1:17" x14ac:dyDescent="0.3">
      <c r="A7165" s="30">
        <v>2324982</v>
      </c>
      <c r="B7165" s="14">
        <v>137</v>
      </c>
      <c r="C7165" s="14" t="s">
        <v>30</v>
      </c>
      <c r="D7165" s="14" t="s">
        <v>55</v>
      </c>
      <c r="E7165" s="14" t="s">
        <v>56</v>
      </c>
      <c r="F7165" s="48">
        <v>500</v>
      </c>
      <c r="G7165" s="38">
        <v>921.02</v>
      </c>
      <c r="H7165" s="14" t="s">
        <v>218</v>
      </c>
      <c r="I7165" s="38">
        <v>7.9091000000000005E-3</v>
      </c>
      <c r="J7165" s="38">
        <v>2429.1880000000001</v>
      </c>
      <c r="K7165" s="39" t="str">
        <f t="shared" si="579"/>
        <v>Strabrechtse Heide &amp; Beuven_H3130</v>
      </c>
      <c r="L7165" s="40">
        <f>VLOOKUP(D7165,DATA!A:F,5,FALSE)</f>
        <v>0</v>
      </c>
      <c r="M7165" s="41">
        <f>VLOOKUP(D7165,DATA!A:F,6,FALSE)</f>
        <v>3.5</v>
      </c>
      <c r="N7165" s="40">
        <f t="shared" si="580"/>
        <v>50</v>
      </c>
      <c r="O7165" s="40">
        <f t="shared" si="581"/>
        <v>50</v>
      </c>
      <c r="P7165" s="40">
        <f>J7165/10000*I7165</f>
        <v>1.9212690810800003E-3</v>
      </c>
      <c r="Q7165" s="40">
        <f>IF(AND(H7165&lt;&gt;"below",I7165&gt;=0.005),M7165*P7165,0)</f>
        <v>6.7244417837800012E-3</v>
      </c>
    </row>
    <row r="7166" spans="1:17" x14ac:dyDescent="0.3">
      <c r="A7166" s="29">
        <v>2324982</v>
      </c>
      <c r="B7166" s="1">
        <v>137</v>
      </c>
      <c r="C7166" s="1" t="s">
        <v>30</v>
      </c>
      <c r="D7166" s="1" t="s">
        <v>53</v>
      </c>
      <c r="E7166" s="1" t="s">
        <v>54</v>
      </c>
      <c r="F7166" s="47">
        <v>714</v>
      </c>
      <c r="G7166" s="34">
        <v>921.02</v>
      </c>
      <c r="H7166" s="1" t="s">
        <v>218</v>
      </c>
      <c r="I7166" s="34">
        <v>7.9091000000000005E-3</v>
      </c>
      <c r="J7166" s="34">
        <v>3750.1208000000001</v>
      </c>
      <c r="K7166" s="35" t="str">
        <f t="shared" si="579"/>
        <v>Strabrechtse Heide &amp; Beuven_H4030</v>
      </c>
      <c r="L7166" s="36">
        <f>VLOOKUP(D7166,DATA!A:F,5,FALSE)</f>
        <v>1.0986712608830001E-2</v>
      </c>
      <c r="M7166" s="37">
        <f>VLOOKUP(D7166,DATA!A:F,6,FALSE)</f>
        <v>982</v>
      </c>
      <c r="N7166" s="36">
        <f t="shared" si="580"/>
        <v>33.85036176954172</v>
      </c>
      <c r="O7166" s="36">
        <f t="shared" si="581"/>
        <v>33.852307540482961</v>
      </c>
      <c r="P7166" s="36">
        <f t="shared" si="582"/>
        <v>1.9457709412407098E-3</v>
      </c>
      <c r="Q7166" s="36">
        <f t="shared" si="583"/>
        <v>7.2968760787823633E-2</v>
      </c>
    </row>
    <row r="7167" spans="1:17" x14ac:dyDescent="0.3">
      <c r="A7167" s="29">
        <v>2324983</v>
      </c>
      <c r="B7167" s="1">
        <v>137</v>
      </c>
      <c r="C7167" s="1" t="s">
        <v>30</v>
      </c>
      <c r="D7167" s="1" t="s">
        <v>53</v>
      </c>
      <c r="E7167" s="1" t="s">
        <v>54</v>
      </c>
      <c r="F7167" s="47">
        <v>714</v>
      </c>
      <c r="G7167" s="34">
        <v>920.57</v>
      </c>
      <c r="H7167" s="1" t="s">
        <v>218</v>
      </c>
      <c r="I7167" s="34">
        <v>7.7774999999999997E-3</v>
      </c>
      <c r="J7167" s="34">
        <v>1663.627</v>
      </c>
      <c r="K7167" s="35" t="str">
        <f t="shared" si="579"/>
        <v>Strabrechtse Heide &amp; Beuven_H4030</v>
      </c>
      <c r="L7167" s="36">
        <f>VLOOKUP(D7167,DATA!A:F,5,FALSE)</f>
        <v>1.0986712608830001E-2</v>
      </c>
      <c r="M7167" s="37">
        <f>VLOOKUP(D7167,DATA!A:F,6,FALSE)</f>
        <v>982</v>
      </c>
      <c r="N7167" s="36">
        <f t="shared" si="580"/>
        <v>33.739744340167263</v>
      </c>
      <c r="O7167" s="36">
        <f t="shared" si="581"/>
        <v>33.741654671561008</v>
      </c>
      <c r="P7167" s="36">
        <f t="shared" si="582"/>
        <v>1.9103313937449684E-3</v>
      </c>
      <c r="Q7167" s="36">
        <f t="shared" si="583"/>
        <v>3.1780788855817609E-2</v>
      </c>
    </row>
    <row r="7168" spans="1:17" x14ac:dyDescent="0.3">
      <c r="A7168" s="29">
        <v>2324984</v>
      </c>
      <c r="B7168" s="1">
        <v>137</v>
      </c>
      <c r="C7168" s="1" t="s">
        <v>30</v>
      </c>
      <c r="D7168" s="1" t="s">
        <v>53</v>
      </c>
      <c r="E7168" s="1" t="s">
        <v>54</v>
      </c>
      <c r="F7168" s="47">
        <v>714</v>
      </c>
      <c r="G7168" s="34">
        <v>933.45</v>
      </c>
      <c r="H7168" s="1" t="s">
        <v>218</v>
      </c>
      <c r="I7168" s="34">
        <v>7.6632999999999996E-3</v>
      </c>
      <c r="J7168" s="34">
        <v>4893.1972999999998</v>
      </c>
      <c r="K7168" s="35" t="str">
        <f t="shared" si="579"/>
        <v>Strabrechtse Heide &amp; Beuven_H4030</v>
      </c>
      <c r="L7168" s="36">
        <f>VLOOKUP(D7168,DATA!A:F,5,FALSE)</f>
        <v>1.0986712608830001E-2</v>
      </c>
      <c r="M7168" s="37">
        <f>VLOOKUP(D7168,DATA!A:F,6,FALSE)</f>
        <v>982</v>
      </c>
      <c r="N7168" s="36">
        <f t="shared" si="580"/>
        <v>36.972310055672935</v>
      </c>
      <c r="O7168" s="36">
        <f t="shared" si="581"/>
        <v>36.974272043604074</v>
      </c>
      <c r="P7168" s="36">
        <f t="shared" si="582"/>
        <v>1.9619879311392197E-3</v>
      </c>
      <c r="Q7168" s="36">
        <f t="shared" si="583"/>
        <v>9.6003940472830146E-2</v>
      </c>
    </row>
    <row r="7169" spans="1:17" x14ac:dyDescent="0.3">
      <c r="A7169" s="29">
        <v>2324985</v>
      </c>
      <c r="B7169" s="1">
        <v>137</v>
      </c>
      <c r="C7169" s="1" t="s">
        <v>30</v>
      </c>
      <c r="D7169" s="1" t="s">
        <v>53</v>
      </c>
      <c r="E7169" s="1" t="s">
        <v>54</v>
      </c>
      <c r="F7169" s="47">
        <v>714</v>
      </c>
      <c r="G7169" s="34">
        <v>1013.28</v>
      </c>
      <c r="H7169" s="1" t="s">
        <v>218</v>
      </c>
      <c r="I7169" s="34">
        <v>7.7048999999999998E-3</v>
      </c>
      <c r="J7169" s="34">
        <v>1471.3348000000001</v>
      </c>
      <c r="K7169" s="35" t="str">
        <f t="shared" si="579"/>
        <v>Strabrechtse Heide &amp; Beuven_H4030</v>
      </c>
      <c r="L7169" s="36">
        <f>VLOOKUP(D7169,DATA!A:F,5,FALSE)</f>
        <v>1.0986712608830001E-2</v>
      </c>
      <c r="M7169" s="37">
        <f>VLOOKUP(D7169,DATA!A:F,6,FALSE)</f>
        <v>982</v>
      </c>
      <c r="N7169" s="36">
        <f t="shared" si="580"/>
        <v>58.508036680002363</v>
      </c>
      <c r="O7169" s="36">
        <f t="shared" si="581"/>
        <v>58.510091676816948</v>
      </c>
      <c r="P7169" s="36">
        <f t="shared" si="582"/>
        <v>2.0549968145857633E-3</v>
      </c>
      <c r="Q7169" s="36">
        <f t="shared" si="583"/>
        <v>3.0235883271891813E-2</v>
      </c>
    </row>
    <row r="7170" spans="1:17" x14ac:dyDescent="0.3">
      <c r="A7170" s="29">
        <v>2324986</v>
      </c>
      <c r="B7170" s="1">
        <v>137</v>
      </c>
      <c r="C7170" s="1" t="s">
        <v>30</v>
      </c>
      <c r="D7170" s="1" t="s">
        <v>41</v>
      </c>
      <c r="E7170" s="1" t="s">
        <v>42</v>
      </c>
      <c r="F7170" s="47">
        <v>1071</v>
      </c>
      <c r="G7170" s="34">
        <v>1135.5999999999999</v>
      </c>
      <c r="H7170" s="1" t="s">
        <v>218</v>
      </c>
      <c r="I7170" s="34">
        <v>8.7837000000000002E-3</v>
      </c>
      <c r="J7170" s="34">
        <v>1311.9847</v>
      </c>
      <c r="K7170" s="35" t="str">
        <f t="shared" si="579"/>
        <v>Strabrechtse Heide &amp; Beuven_H4010A</v>
      </c>
      <c r="L7170" s="36">
        <f>VLOOKUP(D7170,DATA!A:F,5,FALSE)</f>
        <v>1.3726988247862192E-2</v>
      </c>
      <c r="M7170" s="37">
        <f>VLOOKUP(D7170,DATA!A:F,6,FALSE)</f>
        <v>1285.5</v>
      </c>
      <c r="N7170" s="36">
        <f t="shared" si="580"/>
        <v>11.32791053535715</v>
      </c>
      <c r="O7170" s="36">
        <f t="shared" si="581"/>
        <v>11.329121718337246</v>
      </c>
      <c r="P7170" s="36">
        <f t="shared" si="582"/>
        <v>1.2111829800964813E-3</v>
      </c>
      <c r="Q7170" s="36">
        <f t="shared" si="583"/>
        <v>1.5890535387869879E-2</v>
      </c>
    </row>
    <row r="7171" spans="1:17" x14ac:dyDescent="0.3">
      <c r="A7171" s="29">
        <v>2324986</v>
      </c>
      <c r="B7171" s="1">
        <v>137</v>
      </c>
      <c r="C7171" s="1" t="s">
        <v>30</v>
      </c>
      <c r="D7171" s="1" t="s">
        <v>53</v>
      </c>
      <c r="E7171" s="1" t="s">
        <v>54</v>
      </c>
      <c r="F7171" s="47">
        <v>714</v>
      </c>
      <c r="G7171" s="34">
        <v>1135.5999999999999</v>
      </c>
      <c r="H7171" s="1" t="s">
        <v>218</v>
      </c>
      <c r="I7171" s="34">
        <v>8.7837000000000002E-3</v>
      </c>
      <c r="J7171" s="34">
        <v>1993.5941</v>
      </c>
      <c r="K7171" s="35" t="str">
        <f t="shared" ref="K7171:K7234" si="584">_xlfn.CONCAT(C7171,"_",D7171)</f>
        <v>Strabrechtse Heide &amp; Beuven_H4030</v>
      </c>
      <c r="L7171" s="36">
        <f>VLOOKUP(D7171,DATA!A:F,5,FALSE)</f>
        <v>1.0986712608830001E-2</v>
      </c>
      <c r="M7171" s="37">
        <f>VLOOKUP(D7171,DATA!A:F,6,FALSE)</f>
        <v>982</v>
      </c>
      <c r="N7171" s="36">
        <f t="shared" ref="N7171:N7234" si="585">100/(1+EXP(-L7171*(G7171-M7171)))</f>
        <v>84.390288230147277</v>
      </c>
      <c r="O7171" s="36">
        <f t="shared" ref="O7171:O7234" si="586">100/(1+EXP(-L7171*((G7171+I7171)-M7171)))</f>
        <v>84.391559442778316</v>
      </c>
      <c r="P7171" s="36">
        <f t="shared" ref="P7171:P7233" si="587">O7171-N7171</f>
        <v>1.2712126310390204E-3</v>
      </c>
      <c r="Q7171" s="36">
        <f t="shared" ref="Q7171:Q7233" si="588">IF(AND(H7171&lt;&gt;"below",I7171&gt;=0.005),J7171*P7171/100,0)</f>
        <v>2.5342820010848678E-2</v>
      </c>
    </row>
    <row r="7172" spans="1:17" x14ac:dyDescent="0.3">
      <c r="A7172" s="29">
        <v>2324987</v>
      </c>
      <c r="B7172" s="1">
        <v>137</v>
      </c>
      <c r="C7172" s="1" t="s">
        <v>30</v>
      </c>
      <c r="D7172" s="1" t="s">
        <v>53</v>
      </c>
      <c r="E7172" s="1" t="s">
        <v>54</v>
      </c>
      <c r="F7172" s="47">
        <v>714</v>
      </c>
      <c r="G7172" s="34">
        <v>967.08</v>
      </c>
      <c r="H7172" s="1" t="s">
        <v>218</v>
      </c>
      <c r="I7172" s="34">
        <v>7.8577000000000004E-3</v>
      </c>
      <c r="J7172" s="34">
        <v>7878.3310000000001</v>
      </c>
      <c r="K7172" s="35" t="str">
        <f t="shared" si="584"/>
        <v>Strabrechtse Heide &amp; Beuven_H4030</v>
      </c>
      <c r="L7172" s="36">
        <f>VLOOKUP(D7172,DATA!A:F,5,FALSE)</f>
        <v>1.0986712608830001E-2</v>
      </c>
      <c r="M7172" s="37">
        <f>VLOOKUP(D7172,DATA!A:F,6,FALSE)</f>
        <v>982</v>
      </c>
      <c r="N7172" s="36">
        <f t="shared" si="585"/>
        <v>45.911107926157875</v>
      </c>
      <c r="O7172" s="36">
        <f t="shared" si="586"/>
        <v>45.913251757421229</v>
      </c>
      <c r="P7172" s="36">
        <f t="shared" si="587"/>
        <v>2.1438312633534906E-3</v>
      </c>
      <c r="Q7172" s="36">
        <f t="shared" si="588"/>
        <v>0.16889812300846971</v>
      </c>
    </row>
    <row r="7173" spans="1:17" x14ac:dyDescent="0.3">
      <c r="A7173" s="29">
        <v>2324988</v>
      </c>
      <c r="B7173" s="1">
        <v>137</v>
      </c>
      <c r="C7173" s="1" t="s">
        <v>30</v>
      </c>
      <c r="D7173" s="1" t="s">
        <v>53</v>
      </c>
      <c r="E7173" s="1" t="s">
        <v>54</v>
      </c>
      <c r="F7173" s="47">
        <v>714</v>
      </c>
      <c r="G7173" s="34">
        <v>962.6</v>
      </c>
      <c r="H7173" s="1" t="s">
        <v>218</v>
      </c>
      <c r="I7173" s="34">
        <v>7.7145E-3</v>
      </c>
      <c r="J7173" s="34">
        <v>8517.4670000000006</v>
      </c>
      <c r="K7173" s="35" t="str">
        <f t="shared" si="584"/>
        <v>Strabrechtse Heide &amp; Beuven_H4030</v>
      </c>
      <c r="L7173" s="36">
        <f>VLOOKUP(D7173,DATA!A:F,5,FALSE)</f>
        <v>1.0986712608830001E-2</v>
      </c>
      <c r="M7173" s="37">
        <f>VLOOKUP(D7173,DATA!A:F,6,FALSE)</f>
        <v>982</v>
      </c>
      <c r="N7173" s="36">
        <f t="shared" si="585"/>
        <v>44.691526008979046</v>
      </c>
      <c r="O7173" s="36">
        <f t="shared" si="586"/>
        <v>44.693621058831603</v>
      </c>
      <c r="P7173" s="36">
        <f t="shared" si="587"/>
        <v>2.0950498525564853E-3</v>
      </c>
      <c r="Q7173" s="36">
        <f t="shared" si="588"/>
        <v>0.17844517982504729</v>
      </c>
    </row>
    <row r="7174" spans="1:17" x14ac:dyDescent="0.3">
      <c r="A7174" s="29">
        <v>2324989</v>
      </c>
      <c r="B7174" s="1">
        <v>137</v>
      </c>
      <c r="C7174" s="1" t="s">
        <v>30</v>
      </c>
      <c r="D7174" s="1" t="s">
        <v>41</v>
      </c>
      <c r="E7174" s="1" t="s">
        <v>42</v>
      </c>
      <c r="F7174" s="47">
        <v>1071</v>
      </c>
      <c r="G7174" s="34">
        <v>1155.55</v>
      </c>
      <c r="H7174" s="1" t="s">
        <v>218</v>
      </c>
      <c r="I7174" s="34">
        <v>8.8538000000000002E-3</v>
      </c>
      <c r="J7174" s="34">
        <v>2382.3627999999999</v>
      </c>
      <c r="K7174" s="35" t="str">
        <f t="shared" si="584"/>
        <v>Strabrechtse Heide &amp; Beuven_H4010A</v>
      </c>
      <c r="L7174" s="36">
        <f>VLOOKUP(D7174,DATA!A:F,5,FALSE)</f>
        <v>1.3726988247862192E-2</v>
      </c>
      <c r="M7174" s="37">
        <f>VLOOKUP(D7174,DATA!A:F,6,FALSE)</f>
        <v>1285.5</v>
      </c>
      <c r="N7174" s="36">
        <f t="shared" si="585"/>
        <v>14.383182069372118</v>
      </c>
      <c r="O7174" s="36">
        <f t="shared" si="586"/>
        <v>14.384678779954074</v>
      </c>
      <c r="P7174" s="36">
        <f t="shared" si="587"/>
        <v>1.4967105819554405E-3</v>
      </c>
      <c r="Q7174" s="36">
        <f t="shared" si="588"/>
        <v>3.5657076128169922E-2</v>
      </c>
    </row>
    <row r="7175" spans="1:17" x14ac:dyDescent="0.3">
      <c r="A7175" s="29">
        <v>2324989</v>
      </c>
      <c r="B7175" s="1">
        <v>137</v>
      </c>
      <c r="C7175" s="1" t="s">
        <v>30</v>
      </c>
      <c r="D7175" s="1" t="s">
        <v>53</v>
      </c>
      <c r="E7175" s="1" t="s">
        <v>54</v>
      </c>
      <c r="F7175" s="47">
        <v>714</v>
      </c>
      <c r="G7175" s="34">
        <v>1155.55</v>
      </c>
      <c r="H7175" s="1" t="s">
        <v>218</v>
      </c>
      <c r="I7175" s="34">
        <v>8.8538000000000002E-3</v>
      </c>
      <c r="J7175" s="34">
        <v>4341.6103999999996</v>
      </c>
      <c r="K7175" s="35" t="str">
        <f t="shared" si="584"/>
        <v>Strabrechtse Heide &amp; Beuven_H4030</v>
      </c>
      <c r="L7175" s="36">
        <f>VLOOKUP(D7175,DATA!A:F,5,FALSE)</f>
        <v>1.0986712608830001E-2</v>
      </c>
      <c r="M7175" s="37">
        <f>VLOOKUP(D7175,DATA!A:F,6,FALSE)</f>
        <v>982</v>
      </c>
      <c r="N7175" s="36">
        <f t="shared" si="585"/>
        <v>87.065290809568822</v>
      </c>
      <c r="O7175" s="36">
        <f t="shared" si="586"/>
        <v>87.066386236810928</v>
      </c>
      <c r="P7175" s="36">
        <f t="shared" si="587"/>
        <v>1.0954272421059841E-3</v>
      </c>
      <c r="Q7175" s="36">
        <f t="shared" si="588"/>
        <v>4.7559183067706581E-2</v>
      </c>
    </row>
    <row r="7176" spans="1:17" x14ac:dyDescent="0.3">
      <c r="A7176" s="30">
        <v>2324990</v>
      </c>
      <c r="B7176" s="14">
        <v>137</v>
      </c>
      <c r="C7176" s="14" t="s">
        <v>30</v>
      </c>
      <c r="D7176" s="14" t="s">
        <v>55</v>
      </c>
      <c r="E7176" s="14" t="s">
        <v>56</v>
      </c>
      <c r="F7176" s="48">
        <v>500</v>
      </c>
      <c r="G7176" s="38">
        <v>1091.6199999999999</v>
      </c>
      <c r="H7176" s="14" t="s">
        <v>218</v>
      </c>
      <c r="I7176" s="38">
        <v>8.0409000000000001E-3</v>
      </c>
      <c r="J7176" s="38">
        <v>972.61680000000001</v>
      </c>
      <c r="K7176" s="39" t="str">
        <f t="shared" si="584"/>
        <v>Strabrechtse Heide &amp; Beuven_H3130</v>
      </c>
      <c r="L7176" s="40">
        <f>VLOOKUP(D7176,DATA!A:F,5,FALSE)</f>
        <v>0</v>
      </c>
      <c r="M7176" s="41">
        <f>VLOOKUP(D7176,DATA!A:F,6,FALSE)</f>
        <v>3.5</v>
      </c>
      <c r="N7176" s="40">
        <f t="shared" si="585"/>
        <v>50</v>
      </c>
      <c r="O7176" s="40">
        <f t="shared" si="586"/>
        <v>50</v>
      </c>
      <c r="P7176" s="40">
        <f>J7176/10000*I7176</f>
        <v>7.8207144271200005E-4</v>
      </c>
      <c r="Q7176" s="40">
        <f>IF(AND(H7176&lt;&gt;"below",I7176&gt;=0.005),M7176*P7176,0)</f>
        <v>2.737250049492E-3</v>
      </c>
    </row>
    <row r="7177" spans="1:17" x14ac:dyDescent="0.3">
      <c r="A7177" s="29">
        <v>2324990</v>
      </c>
      <c r="B7177" s="1">
        <v>137</v>
      </c>
      <c r="C7177" s="1" t="s">
        <v>30</v>
      </c>
      <c r="D7177" s="1" t="s">
        <v>41</v>
      </c>
      <c r="E7177" s="1" t="s">
        <v>42</v>
      </c>
      <c r="F7177" s="47">
        <v>1071</v>
      </c>
      <c r="G7177" s="34">
        <v>1091.6199999999999</v>
      </c>
      <c r="H7177" s="1" t="s">
        <v>218</v>
      </c>
      <c r="I7177" s="34">
        <v>8.0409000000000001E-3</v>
      </c>
      <c r="J7177" s="34">
        <v>1155.6947</v>
      </c>
      <c r="K7177" s="35" t="str">
        <f t="shared" si="584"/>
        <v>Strabrechtse Heide &amp; Beuven_H4010A</v>
      </c>
      <c r="L7177" s="36">
        <f>VLOOKUP(D7177,DATA!A:F,5,FALSE)</f>
        <v>1.3726988247862192E-2</v>
      </c>
      <c r="M7177" s="37">
        <f>VLOOKUP(D7177,DATA!A:F,6,FALSE)</f>
        <v>1285.5</v>
      </c>
      <c r="N7177" s="36">
        <f t="shared" si="585"/>
        <v>6.5290546443304072</v>
      </c>
      <c r="O7177" s="36">
        <f t="shared" si="586"/>
        <v>6.5297282840709103</v>
      </c>
      <c r="P7177" s="36">
        <f t="shared" si="587"/>
        <v>6.7363974050316244E-4</v>
      </c>
      <c r="Q7177" s="36">
        <f t="shared" si="588"/>
        <v>7.7852187780888017E-3</v>
      </c>
    </row>
    <row r="7178" spans="1:17" x14ac:dyDescent="0.3">
      <c r="A7178" s="30">
        <v>2324991</v>
      </c>
      <c r="B7178" s="14">
        <v>137</v>
      </c>
      <c r="C7178" s="14" t="s">
        <v>30</v>
      </c>
      <c r="D7178" s="14" t="s">
        <v>55</v>
      </c>
      <c r="E7178" s="14" t="s">
        <v>56</v>
      </c>
      <c r="F7178" s="48">
        <v>500</v>
      </c>
      <c r="G7178" s="38">
        <v>1000.07</v>
      </c>
      <c r="H7178" s="14" t="s">
        <v>218</v>
      </c>
      <c r="I7178" s="38">
        <v>7.4035999999999998E-3</v>
      </c>
      <c r="J7178" s="38">
        <v>14.086083</v>
      </c>
      <c r="K7178" s="39" t="str">
        <f t="shared" si="584"/>
        <v>Strabrechtse Heide &amp; Beuven_H3130</v>
      </c>
      <c r="L7178" s="40">
        <f>VLOOKUP(D7178,DATA!A:F,5,FALSE)</f>
        <v>0</v>
      </c>
      <c r="M7178" s="41">
        <f>VLOOKUP(D7178,DATA!A:F,6,FALSE)</f>
        <v>3.5</v>
      </c>
      <c r="N7178" s="40">
        <f t="shared" si="585"/>
        <v>50</v>
      </c>
      <c r="O7178" s="40">
        <f t="shared" si="586"/>
        <v>50</v>
      </c>
      <c r="P7178" s="40">
        <f>J7178/10000*I7178</f>
        <v>1.042877240988E-5</v>
      </c>
      <c r="Q7178" s="40">
        <f>IF(AND(H7178&lt;&gt;"below",I7178&gt;=0.005),M7178*P7178,0)</f>
        <v>3.650070343458E-5</v>
      </c>
    </row>
    <row r="7179" spans="1:17" x14ac:dyDescent="0.3">
      <c r="A7179" s="29">
        <v>2324992</v>
      </c>
      <c r="B7179" s="1">
        <v>137</v>
      </c>
      <c r="C7179" s="1" t="s">
        <v>30</v>
      </c>
      <c r="D7179" s="1" t="s">
        <v>57</v>
      </c>
      <c r="E7179" s="1" t="s">
        <v>58</v>
      </c>
      <c r="F7179" s="47">
        <v>714</v>
      </c>
      <c r="G7179" s="34">
        <v>1148.6600000000001</v>
      </c>
      <c r="H7179" s="1" t="s">
        <v>218</v>
      </c>
      <c r="I7179" s="34">
        <v>8.4956000000000007E-3</v>
      </c>
      <c r="J7179" s="34">
        <v>1213.8505</v>
      </c>
      <c r="K7179" s="35" t="str">
        <f t="shared" si="584"/>
        <v>Strabrechtse Heide &amp; Beuven_H3160</v>
      </c>
      <c r="L7179" s="36">
        <f>VLOOKUP(D7179,DATA!A:F,5,FALSE)</f>
        <v>1.0986712608830001E-2</v>
      </c>
      <c r="M7179" s="37">
        <f>VLOOKUP(D7179,DATA!A:F,6,FALSE)</f>
        <v>982</v>
      </c>
      <c r="N7179" s="36">
        <f t="shared" si="585"/>
        <v>86.188623130853557</v>
      </c>
      <c r="O7179" s="36">
        <f t="shared" si="586"/>
        <v>86.189734182045925</v>
      </c>
      <c r="P7179" s="36">
        <f t="shared" si="587"/>
        <v>1.1110511923675404E-3</v>
      </c>
      <c r="Q7179" s="36">
        <f t="shared" si="588"/>
        <v>1.3486500453809351E-2</v>
      </c>
    </row>
    <row r="7180" spans="1:17" x14ac:dyDescent="0.3">
      <c r="A7180" s="29">
        <v>2324992</v>
      </c>
      <c r="B7180" s="1">
        <v>137</v>
      </c>
      <c r="C7180" s="1" t="s">
        <v>30</v>
      </c>
      <c r="D7180" s="1" t="s">
        <v>41</v>
      </c>
      <c r="E7180" s="1" t="s">
        <v>42</v>
      </c>
      <c r="F7180" s="47">
        <v>1071</v>
      </c>
      <c r="G7180" s="34">
        <v>1148.6600000000001</v>
      </c>
      <c r="H7180" s="1" t="s">
        <v>218</v>
      </c>
      <c r="I7180" s="34">
        <v>8.4956000000000007E-3</v>
      </c>
      <c r="J7180" s="34">
        <v>2082.752</v>
      </c>
      <c r="K7180" s="35" t="str">
        <f t="shared" si="584"/>
        <v>Strabrechtse Heide &amp; Beuven_H4010A</v>
      </c>
      <c r="L7180" s="36">
        <f>VLOOKUP(D7180,DATA!A:F,5,FALSE)</f>
        <v>1.3726988247862192E-2</v>
      </c>
      <c r="M7180" s="37">
        <f>VLOOKUP(D7180,DATA!A:F,6,FALSE)</f>
        <v>1285.5</v>
      </c>
      <c r="N7180" s="36">
        <f t="shared" si="585"/>
        <v>13.257263769857444</v>
      </c>
      <c r="O7180" s="36">
        <f t="shared" si="586"/>
        <v>13.258604912408561</v>
      </c>
      <c r="P7180" s="36">
        <f t="shared" si="587"/>
        <v>1.3411425511176134E-3</v>
      </c>
      <c r="Q7180" s="36">
        <f t="shared" si="588"/>
        <v>2.7932673306253111E-2</v>
      </c>
    </row>
    <row r="7181" spans="1:17" x14ac:dyDescent="0.3">
      <c r="A7181" s="29">
        <v>2324992</v>
      </c>
      <c r="B7181" s="1">
        <v>137</v>
      </c>
      <c r="C7181" s="1" t="s">
        <v>30</v>
      </c>
      <c r="D7181" s="1" t="s">
        <v>53</v>
      </c>
      <c r="E7181" s="1" t="s">
        <v>54</v>
      </c>
      <c r="F7181" s="47">
        <v>714</v>
      </c>
      <c r="G7181" s="34">
        <v>1148.6600000000001</v>
      </c>
      <c r="H7181" s="1" t="s">
        <v>218</v>
      </c>
      <c r="I7181" s="34">
        <v>8.4956000000000007E-3</v>
      </c>
      <c r="J7181" s="34">
        <v>4620.6459999999997</v>
      </c>
      <c r="K7181" s="35" t="str">
        <f t="shared" si="584"/>
        <v>Strabrechtse Heide &amp; Beuven_H4030</v>
      </c>
      <c r="L7181" s="36">
        <f>VLOOKUP(D7181,DATA!A:F,5,FALSE)</f>
        <v>1.0986712608830001E-2</v>
      </c>
      <c r="M7181" s="37">
        <f>VLOOKUP(D7181,DATA!A:F,6,FALSE)</f>
        <v>982</v>
      </c>
      <c r="N7181" s="36">
        <f t="shared" si="585"/>
        <v>86.188623130853557</v>
      </c>
      <c r="O7181" s="36">
        <f t="shared" si="586"/>
        <v>86.189734182045925</v>
      </c>
      <c r="P7181" s="36">
        <f t="shared" si="587"/>
        <v>1.1110511923675404E-3</v>
      </c>
      <c r="Q7181" s="36">
        <f t="shared" si="588"/>
        <v>5.1337742478083051E-2</v>
      </c>
    </row>
    <row r="7182" spans="1:17" x14ac:dyDescent="0.3">
      <c r="A7182" s="29">
        <v>2324993</v>
      </c>
      <c r="B7182" s="1">
        <v>137</v>
      </c>
      <c r="C7182" s="1" t="s">
        <v>30</v>
      </c>
      <c r="D7182" s="1" t="s">
        <v>53</v>
      </c>
      <c r="E7182" s="1" t="s">
        <v>54</v>
      </c>
      <c r="F7182" s="47">
        <v>714</v>
      </c>
      <c r="G7182" s="34">
        <v>973.7</v>
      </c>
      <c r="H7182" s="1" t="s">
        <v>218</v>
      </c>
      <c r="I7182" s="34">
        <v>7.3861999999999999E-3</v>
      </c>
      <c r="J7182" s="34">
        <v>293.13080000000002</v>
      </c>
      <c r="K7182" s="35" t="str">
        <f t="shared" si="584"/>
        <v>Strabrechtse Heide &amp; Beuven_H4030</v>
      </c>
      <c r="L7182" s="36">
        <f>VLOOKUP(D7182,DATA!A:F,5,FALSE)</f>
        <v>1.0986712608830001E-2</v>
      </c>
      <c r="M7182" s="37">
        <f>VLOOKUP(D7182,DATA!A:F,6,FALSE)</f>
        <v>982</v>
      </c>
      <c r="N7182" s="36">
        <f t="shared" si="585"/>
        <v>47.72183560008375</v>
      </c>
      <c r="O7182" s="36">
        <f t="shared" si="586"/>
        <v>47.723860143527524</v>
      </c>
      <c r="P7182" s="36">
        <f t="shared" si="587"/>
        <v>2.0245434437740073E-3</v>
      </c>
      <c r="Q7182" s="36">
        <f t="shared" si="588"/>
        <v>5.9345603930822987E-3</v>
      </c>
    </row>
    <row r="7183" spans="1:17" x14ac:dyDescent="0.3">
      <c r="A7183" s="29">
        <v>2324996</v>
      </c>
      <c r="B7183" s="1">
        <v>137</v>
      </c>
      <c r="C7183" s="1" t="s">
        <v>30</v>
      </c>
      <c r="D7183" s="1" t="s">
        <v>53</v>
      </c>
      <c r="E7183" s="1" t="s">
        <v>54</v>
      </c>
      <c r="F7183" s="47">
        <v>714</v>
      </c>
      <c r="G7183" s="34">
        <v>1307.77</v>
      </c>
      <c r="H7183" s="1" t="s">
        <v>218</v>
      </c>
      <c r="I7183" s="34">
        <v>8.8444000000000005E-3</v>
      </c>
      <c r="J7183" s="34">
        <v>6251.2219999999998</v>
      </c>
      <c r="K7183" s="35" t="str">
        <f t="shared" si="584"/>
        <v>Strabrechtse Heide &amp; Beuven_H4030</v>
      </c>
      <c r="L7183" s="36">
        <f>VLOOKUP(D7183,DATA!A:F,5,FALSE)</f>
        <v>1.0986712608830001E-2</v>
      </c>
      <c r="M7183" s="37">
        <f>VLOOKUP(D7183,DATA!A:F,6,FALSE)</f>
        <v>982</v>
      </c>
      <c r="N7183" s="36">
        <f t="shared" si="585"/>
        <v>97.285761920884667</v>
      </c>
      <c r="O7183" s="36">
        <f t="shared" si="586"/>
        <v>97.286018495336108</v>
      </c>
      <c r="P7183" s="36">
        <f t="shared" si="587"/>
        <v>2.5657445144133817E-4</v>
      </c>
      <c r="Q7183" s="36">
        <f t="shared" si="588"/>
        <v>1.6039038554880248E-2</v>
      </c>
    </row>
    <row r="7184" spans="1:17" x14ac:dyDescent="0.3">
      <c r="A7184" s="29">
        <v>2326468</v>
      </c>
      <c r="B7184" s="1">
        <v>136</v>
      </c>
      <c r="C7184" s="1" t="s">
        <v>14</v>
      </c>
      <c r="D7184" s="1" t="s">
        <v>63</v>
      </c>
      <c r="E7184" s="1" t="s">
        <v>64</v>
      </c>
      <c r="F7184" s="47">
        <v>714</v>
      </c>
      <c r="G7184" s="34">
        <v>1691.75</v>
      </c>
      <c r="H7184" s="1" t="s">
        <v>218</v>
      </c>
      <c r="I7184" s="34">
        <v>1.8416999999999999E-2</v>
      </c>
      <c r="J7184" s="34">
        <v>5673.56</v>
      </c>
      <c r="K7184" s="35" t="str">
        <f t="shared" si="584"/>
        <v>Leenderbos, Groote Heide &amp; De Plateaux_H2310</v>
      </c>
      <c r="L7184" s="36">
        <f>VLOOKUP(D7184,DATA!A:F,5,FALSE)</f>
        <v>1.0986712608830001E-2</v>
      </c>
      <c r="M7184" s="37">
        <f>VLOOKUP(D7184,DATA!A:F,6,FALSE)</f>
        <v>982</v>
      </c>
      <c r="N7184" s="36">
        <f t="shared" si="585"/>
        <v>99.958953907373129</v>
      </c>
      <c r="O7184" s="36">
        <f t="shared" si="586"/>
        <v>99.958962208485133</v>
      </c>
      <c r="P7184" s="36">
        <f t="shared" si="587"/>
        <v>8.3011120040055175E-6</v>
      </c>
      <c r="Q7184" s="36">
        <f t="shared" si="588"/>
        <v>4.7096857021445545E-4</v>
      </c>
    </row>
    <row r="7185" spans="1:17" x14ac:dyDescent="0.3">
      <c r="A7185" s="29">
        <v>2326469</v>
      </c>
      <c r="B7185" s="1">
        <v>136</v>
      </c>
      <c r="C7185" s="1" t="s">
        <v>14</v>
      </c>
      <c r="D7185" s="1" t="s">
        <v>63</v>
      </c>
      <c r="E7185" s="1" t="s">
        <v>64</v>
      </c>
      <c r="F7185" s="47">
        <v>714</v>
      </c>
      <c r="G7185" s="34">
        <v>1569.64</v>
      </c>
      <c r="H7185" s="1" t="s">
        <v>218</v>
      </c>
      <c r="I7185" s="34">
        <v>1.9205E-2</v>
      </c>
      <c r="J7185" s="34">
        <v>971.40233999999998</v>
      </c>
      <c r="K7185" s="35" t="str">
        <f t="shared" si="584"/>
        <v>Leenderbos, Groote Heide &amp; De Plateaux_H2310</v>
      </c>
      <c r="L7185" s="36">
        <f>VLOOKUP(D7185,DATA!A:F,5,FALSE)</f>
        <v>1.0986712608830001E-2</v>
      </c>
      <c r="M7185" s="37">
        <f>VLOOKUP(D7185,DATA!A:F,6,FALSE)</f>
        <v>982</v>
      </c>
      <c r="N7185" s="36">
        <f t="shared" si="585"/>
        <v>99.843175993875647</v>
      </c>
      <c r="O7185" s="36">
        <f t="shared" si="586"/>
        <v>99.843209028344887</v>
      </c>
      <c r="P7185" s="36">
        <f t="shared" si="587"/>
        <v>3.3034469240078579E-5</v>
      </c>
      <c r="Q7185" s="36">
        <f t="shared" si="588"/>
        <v>3.2089760720470351E-4</v>
      </c>
    </row>
    <row r="7186" spans="1:17" x14ac:dyDescent="0.3">
      <c r="A7186" s="29">
        <v>2326470</v>
      </c>
      <c r="B7186" s="1">
        <v>136</v>
      </c>
      <c r="C7186" s="1" t="s">
        <v>14</v>
      </c>
      <c r="D7186" s="1" t="s">
        <v>63</v>
      </c>
      <c r="E7186" s="1" t="s">
        <v>64</v>
      </c>
      <c r="F7186" s="47">
        <v>714</v>
      </c>
      <c r="G7186" s="34">
        <v>1279.47</v>
      </c>
      <c r="H7186" s="1" t="s">
        <v>218</v>
      </c>
      <c r="I7186" s="34">
        <v>1.5665800000000001E-2</v>
      </c>
      <c r="J7186" s="34">
        <v>5999.4385000000002</v>
      </c>
      <c r="K7186" s="35" t="str">
        <f t="shared" si="584"/>
        <v>Leenderbos, Groote Heide &amp; De Plateaux_H2310</v>
      </c>
      <c r="L7186" s="36">
        <f>VLOOKUP(D7186,DATA!A:F,5,FALSE)</f>
        <v>1.0986712608830001E-2</v>
      </c>
      <c r="M7186" s="37">
        <f>VLOOKUP(D7186,DATA!A:F,6,FALSE)</f>
        <v>982</v>
      </c>
      <c r="N7186" s="36">
        <f t="shared" si="585"/>
        <v>96.332223999182872</v>
      </c>
      <c r="O7186" s="36">
        <f t="shared" si="586"/>
        <v>96.33283207831677</v>
      </c>
      <c r="P7186" s="36">
        <f t="shared" si="587"/>
        <v>6.0807913389737678E-4</v>
      </c>
      <c r="Q7186" s="36">
        <f t="shared" si="588"/>
        <v>3.6481333669505775E-2</v>
      </c>
    </row>
    <row r="7187" spans="1:17" x14ac:dyDescent="0.3">
      <c r="A7187" s="29">
        <v>2326471</v>
      </c>
      <c r="B7187" s="1">
        <v>136</v>
      </c>
      <c r="C7187" s="1" t="s">
        <v>14</v>
      </c>
      <c r="D7187" s="1" t="s">
        <v>63</v>
      </c>
      <c r="E7187" s="1" t="s">
        <v>64</v>
      </c>
      <c r="F7187" s="47">
        <v>714</v>
      </c>
      <c r="G7187" s="34">
        <v>1361.82</v>
      </c>
      <c r="H7187" s="1" t="s">
        <v>218</v>
      </c>
      <c r="I7187" s="34">
        <v>1.6957E-2</v>
      </c>
      <c r="J7187" s="34">
        <v>1533.1564000000001</v>
      </c>
      <c r="K7187" s="35" t="str">
        <f t="shared" si="584"/>
        <v>Leenderbos, Groote Heide &amp; De Plateaux_H2310</v>
      </c>
      <c r="L7187" s="36">
        <f>VLOOKUP(D7187,DATA!A:F,5,FALSE)</f>
        <v>1.0986712608830001E-2</v>
      </c>
      <c r="M7187" s="37">
        <f>VLOOKUP(D7187,DATA!A:F,6,FALSE)</f>
        <v>982</v>
      </c>
      <c r="N7187" s="36">
        <f t="shared" si="585"/>
        <v>98.482736944684518</v>
      </c>
      <c r="O7187" s="36">
        <f t="shared" si="586"/>
        <v>98.483015299379204</v>
      </c>
      <c r="P7187" s="36">
        <f t="shared" si="587"/>
        <v>2.7835469468584506E-4</v>
      </c>
      <c r="Q7187" s="36">
        <f t="shared" si="588"/>
        <v>4.2676128162764939E-3</v>
      </c>
    </row>
    <row r="7188" spans="1:17" x14ac:dyDescent="0.3">
      <c r="A7188" s="29">
        <v>2326471</v>
      </c>
      <c r="B7188" s="1">
        <v>136</v>
      </c>
      <c r="C7188" s="1" t="s">
        <v>14</v>
      </c>
      <c r="D7188" s="1" t="s">
        <v>53</v>
      </c>
      <c r="E7188" s="1" t="s">
        <v>54</v>
      </c>
      <c r="F7188" s="47">
        <v>714</v>
      </c>
      <c r="G7188" s="34">
        <v>1361.82</v>
      </c>
      <c r="H7188" s="1" t="s">
        <v>218</v>
      </c>
      <c r="I7188" s="34">
        <v>1.6957E-2</v>
      </c>
      <c r="J7188" s="34">
        <v>2653.3249999999998</v>
      </c>
      <c r="K7188" s="35" t="str">
        <f t="shared" si="584"/>
        <v>Leenderbos, Groote Heide &amp; De Plateaux_H4030</v>
      </c>
      <c r="L7188" s="36">
        <f>VLOOKUP(D7188,DATA!A:F,5,FALSE)</f>
        <v>1.0986712608830001E-2</v>
      </c>
      <c r="M7188" s="37">
        <f>VLOOKUP(D7188,DATA!A:F,6,FALSE)</f>
        <v>982</v>
      </c>
      <c r="N7188" s="36">
        <f t="shared" si="585"/>
        <v>98.482736944684518</v>
      </c>
      <c r="O7188" s="36">
        <f t="shared" si="586"/>
        <v>98.483015299379204</v>
      </c>
      <c r="P7188" s="36">
        <f t="shared" si="587"/>
        <v>2.7835469468584506E-4</v>
      </c>
      <c r="Q7188" s="36">
        <f t="shared" si="588"/>
        <v>7.3856547027731975E-3</v>
      </c>
    </row>
    <row r="7189" spans="1:17" x14ac:dyDescent="0.3">
      <c r="A7189" s="29">
        <v>2326500</v>
      </c>
      <c r="B7189" s="1">
        <v>137</v>
      </c>
      <c r="C7189" s="1" t="s">
        <v>30</v>
      </c>
      <c r="D7189" s="1" t="s">
        <v>53</v>
      </c>
      <c r="E7189" s="1" t="s">
        <v>54</v>
      </c>
      <c r="F7189" s="47">
        <v>714</v>
      </c>
      <c r="G7189" s="34">
        <v>1107.94</v>
      </c>
      <c r="H7189" s="1" t="s">
        <v>218</v>
      </c>
      <c r="I7189" s="34">
        <v>9.8650000000000005E-3</v>
      </c>
      <c r="J7189" s="34">
        <v>5418.7139999999999</v>
      </c>
      <c r="K7189" s="35" t="str">
        <f t="shared" si="584"/>
        <v>Strabrechtse Heide &amp; Beuven_H4030</v>
      </c>
      <c r="L7189" s="36">
        <f>VLOOKUP(D7189,DATA!A:F,5,FALSE)</f>
        <v>1.0986712608830001E-2</v>
      </c>
      <c r="M7189" s="37">
        <f>VLOOKUP(D7189,DATA!A:F,6,FALSE)</f>
        <v>982</v>
      </c>
      <c r="N7189" s="36">
        <f t="shared" si="585"/>
        <v>79.957922450489534</v>
      </c>
      <c r="O7189" s="36">
        <f t="shared" si="586"/>
        <v>79.959659271211066</v>
      </c>
      <c r="P7189" s="36">
        <f t="shared" si="587"/>
        <v>1.7368207215326947E-3</v>
      </c>
      <c r="Q7189" s="36">
        <f t="shared" si="588"/>
        <v>9.4113347592593155E-2</v>
      </c>
    </row>
    <row r="7190" spans="1:17" x14ac:dyDescent="0.3">
      <c r="A7190" s="29">
        <v>2326501</v>
      </c>
      <c r="B7190" s="1">
        <v>137</v>
      </c>
      <c r="C7190" s="1" t="s">
        <v>30</v>
      </c>
      <c r="D7190" s="1" t="s">
        <v>53</v>
      </c>
      <c r="E7190" s="1" t="s">
        <v>54</v>
      </c>
      <c r="F7190" s="47">
        <v>714</v>
      </c>
      <c r="G7190" s="34">
        <v>931.27</v>
      </c>
      <c r="H7190" s="1" t="s">
        <v>218</v>
      </c>
      <c r="I7190" s="34">
        <v>8.6899000000000004E-3</v>
      </c>
      <c r="J7190" s="34">
        <v>9261.41</v>
      </c>
      <c r="K7190" s="35" t="str">
        <f t="shared" si="584"/>
        <v>Strabrechtse Heide &amp; Beuven_H4030</v>
      </c>
      <c r="L7190" s="36">
        <f>VLOOKUP(D7190,DATA!A:F,5,FALSE)</f>
        <v>1.0986712608830001E-2</v>
      </c>
      <c r="M7190" s="37">
        <f>VLOOKUP(D7190,DATA!A:F,6,FALSE)</f>
        <v>982</v>
      </c>
      <c r="N7190" s="36">
        <f t="shared" si="585"/>
        <v>36.415946679713379</v>
      </c>
      <c r="O7190" s="36">
        <f t="shared" si="586"/>
        <v>36.418157370439594</v>
      </c>
      <c r="P7190" s="36">
        <f t="shared" si="587"/>
        <v>2.2106907262156028E-3</v>
      </c>
      <c r="Q7190" s="36">
        <f t="shared" si="588"/>
        <v>0.20474113198680446</v>
      </c>
    </row>
    <row r="7191" spans="1:17" x14ac:dyDescent="0.3">
      <c r="A7191" s="29">
        <v>2326502</v>
      </c>
      <c r="B7191" s="1">
        <v>137</v>
      </c>
      <c r="C7191" s="1" t="s">
        <v>30</v>
      </c>
      <c r="D7191" s="1" t="s">
        <v>53</v>
      </c>
      <c r="E7191" s="1" t="s">
        <v>54</v>
      </c>
      <c r="F7191" s="47">
        <v>714</v>
      </c>
      <c r="G7191" s="34">
        <v>996.2</v>
      </c>
      <c r="H7191" s="1" t="s">
        <v>218</v>
      </c>
      <c r="I7191" s="34">
        <v>9.1319000000000001E-3</v>
      </c>
      <c r="J7191" s="34">
        <v>3614.2339999999999</v>
      </c>
      <c r="K7191" s="35" t="str">
        <f t="shared" si="584"/>
        <v>Strabrechtse Heide &amp; Beuven_H4030</v>
      </c>
      <c r="L7191" s="36">
        <f>VLOOKUP(D7191,DATA!A:F,5,FALSE)</f>
        <v>1.0986712608830001E-2</v>
      </c>
      <c r="M7191" s="37">
        <f>VLOOKUP(D7191,DATA!A:F,6,FALSE)</f>
        <v>982</v>
      </c>
      <c r="N7191" s="36">
        <f t="shared" si="585"/>
        <v>53.892391261889408</v>
      </c>
      <c r="O7191" s="36">
        <f t="shared" si="586"/>
        <v>53.894884290532779</v>
      </c>
      <c r="P7191" s="36">
        <f t="shared" si="587"/>
        <v>2.493028643371531E-3</v>
      </c>
      <c r="Q7191" s="36">
        <f t="shared" si="588"/>
        <v>9.0103888858472606E-2</v>
      </c>
    </row>
    <row r="7192" spans="1:17" x14ac:dyDescent="0.3">
      <c r="A7192" s="29">
        <v>2326503</v>
      </c>
      <c r="B7192" s="1">
        <v>137</v>
      </c>
      <c r="C7192" s="1" t="s">
        <v>30</v>
      </c>
      <c r="D7192" s="1" t="s">
        <v>53</v>
      </c>
      <c r="E7192" s="1" t="s">
        <v>54</v>
      </c>
      <c r="F7192" s="47">
        <v>714</v>
      </c>
      <c r="G7192" s="34">
        <v>957.75</v>
      </c>
      <c r="H7192" s="1" t="s">
        <v>218</v>
      </c>
      <c r="I7192" s="34">
        <v>8.7072999999999994E-3</v>
      </c>
      <c r="J7192" s="34">
        <v>6943.9336000000003</v>
      </c>
      <c r="K7192" s="35" t="str">
        <f t="shared" si="584"/>
        <v>Strabrechtse Heide &amp; Beuven_H4030</v>
      </c>
      <c r="L7192" s="36">
        <f>VLOOKUP(D7192,DATA!A:F,5,FALSE)</f>
        <v>1.0986712608830001E-2</v>
      </c>
      <c r="M7192" s="37">
        <f>VLOOKUP(D7192,DATA!A:F,6,FALSE)</f>
        <v>982</v>
      </c>
      <c r="N7192" s="36">
        <f t="shared" si="585"/>
        <v>43.378427895139779</v>
      </c>
      <c r="O7192" s="36">
        <f t="shared" si="586"/>
        <v>43.380777580736748</v>
      </c>
      <c r="P7192" s="36">
        <f t="shared" si="587"/>
        <v>2.3496855969682429E-3</v>
      </c>
      <c r="Q7192" s="36">
        <f t="shared" si="588"/>
        <v>0.16316060766223842</v>
      </c>
    </row>
    <row r="7193" spans="1:17" x14ac:dyDescent="0.3">
      <c r="A7193" s="29">
        <v>2326504</v>
      </c>
      <c r="B7193" s="1">
        <v>137</v>
      </c>
      <c r="C7193" s="1" t="s">
        <v>30</v>
      </c>
      <c r="D7193" s="1" t="s">
        <v>53</v>
      </c>
      <c r="E7193" s="1" t="s">
        <v>54</v>
      </c>
      <c r="F7193" s="47">
        <v>714</v>
      </c>
      <c r="G7193" s="34">
        <v>925.68</v>
      </c>
      <c r="H7193" s="1" t="s">
        <v>218</v>
      </c>
      <c r="I7193" s="34">
        <v>8.3663999999999995E-3</v>
      </c>
      <c r="J7193" s="34">
        <v>6326.4880000000003</v>
      </c>
      <c r="K7193" s="35" t="str">
        <f t="shared" si="584"/>
        <v>Strabrechtse Heide &amp; Beuven_H4030</v>
      </c>
      <c r="L7193" s="36">
        <f>VLOOKUP(D7193,DATA!A:F,5,FALSE)</f>
        <v>1.0986712608830001E-2</v>
      </c>
      <c r="M7193" s="37">
        <f>VLOOKUP(D7193,DATA!A:F,6,FALSE)</f>
        <v>982</v>
      </c>
      <c r="N7193" s="36">
        <f t="shared" si="585"/>
        <v>35.00608710405816</v>
      </c>
      <c r="O7193" s="36">
        <f t="shared" si="586"/>
        <v>35.008178463239361</v>
      </c>
      <c r="P7193" s="36">
        <f t="shared" si="587"/>
        <v>2.0913591812004029E-3</v>
      </c>
      <c r="Q7193" s="36">
        <f t="shared" si="588"/>
        <v>0.13230958763554176</v>
      </c>
    </row>
    <row r="7194" spans="1:17" x14ac:dyDescent="0.3">
      <c r="A7194" s="29">
        <v>2326505</v>
      </c>
      <c r="B7194" s="1">
        <v>137</v>
      </c>
      <c r="C7194" s="1" t="s">
        <v>30</v>
      </c>
      <c r="D7194" s="1" t="s">
        <v>53</v>
      </c>
      <c r="E7194" s="1" t="s">
        <v>54</v>
      </c>
      <c r="F7194" s="47">
        <v>714</v>
      </c>
      <c r="G7194" s="34">
        <v>922.65</v>
      </c>
      <c r="H7194" s="1" t="s">
        <v>218</v>
      </c>
      <c r="I7194" s="34">
        <v>8.3712999999999999E-3</v>
      </c>
      <c r="J7194" s="34">
        <v>2740.0990000000002</v>
      </c>
      <c r="K7194" s="35" t="str">
        <f t="shared" si="584"/>
        <v>Strabrechtse Heide &amp; Beuven_H4030</v>
      </c>
      <c r="L7194" s="36">
        <f>VLOOKUP(D7194,DATA!A:F,5,FALSE)</f>
        <v>1.0986712608830001E-2</v>
      </c>
      <c r="M7194" s="37">
        <f>VLOOKUP(D7194,DATA!A:F,6,FALSE)</f>
        <v>982</v>
      </c>
      <c r="N7194" s="36">
        <f t="shared" si="585"/>
        <v>34.252515751551734</v>
      </c>
      <c r="O7194" s="36">
        <f t="shared" si="586"/>
        <v>34.254587030420424</v>
      </c>
      <c r="P7194" s="36">
        <f t="shared" si="587"/>
        <v>2.0712788686907402E-3</v>
      </c>
      <c r="Q7194" s="36">
        <f t="shared" si="588"/>
        <v>5.6755091568206281E-2</v>
      </c>
    </row>
    <row r="7195" spans="1:17" x14ac:dyDescent="0.3">
      <c r="A7195" s="29">
        <v>2326506</v>
      </c>
      <c r="B7195" s="1">
        <v>137</v>
      </c>
      <c r="C7195" s="1" t="s">
        <v>30</v>
      </c>
      <c r="D7195" s="1" t="s">
        <v>53</v>
      </c>
      <c r="E7195" s="1" t="s">
        <v>54</v>
      </c>
      <c r="F7195" s="47">
        <v>714</v>
      </c>
      <c r="G7195" s="34">
        <v>918.57</v>
      </c>
      <c r="H7195" s="1" t="s">
        <v>218</v>
      </c>
      <c r="I7195" s="34">
        <v>8.2647999999999992E-3</v>
      </c>
      <c r="J7195" s="34">
        <v>6993.3334999999997</v>
      </c>
      <c r="K7195" s="35" t="str">
        <f t="shared" si="584"/>
        <v>Strabrechtse Heide &amp; Beuven_H4030</v>
      </c>
      <c r="L7195" s="36">
        <f>VLOOKUP(D7195,DATA!A:F,5,FALSE)</f>
        <v>1.0986712608830001E-2</v>
      </c>
      <c r="M7195" s="37">
        <f>VLOOKUP(D7195,DATA!A:F,6,FALSE)</f>
        <v>982</v>
      </c>
      <c r="N7195" s="36">
        <f t="shared" si="585"/>
        <v>33.250274087790665</v>
      </c>
      <c r="O7195" s="36">
        <f t="shared" si="586"/>
        <v>33.252289442220544</v>
      </c>
      <c r="P7195" s="36">
        <f t="shared" si="587"/>
        <v>2.0153544298793236E-3</v>
      </c>
      <c r="Q7195" s="36">
        <f t="shared" si="588"/>
        <v>0.14094045648848474</v>
      </c>
    </row>
    <row r="7196" spans="1:17" x14ac:dyDescent="0.3">
      <c r="A7196" s="29">
        <v>2326507</v>
      </c>
      <c r="B7196" s="1">
        <v>137</v>
      </c>
      <c r="C7196" s="1" t="s">
        <v>30</v>
      </c>
      <c r="D7196" s="1" t="s">
        <v>53</v>
      </c>
      <c r="E7196" s="1" t="s">
        <v>54</v>
      </c>
      <c r="F7196" s="47">
        <v>714</v>
      </c>
      <c r="G7196" s="34">
        <v>920.67</v>
      </c>
      <c r="H7196" s="1" t="s">
        <v>218</v>
      </c>
      <c r="I7196" s="34">
        <v>8.1823999999999994E-3</v>
      </c>
      <c r="J7196" s="34">
        <v>4011.6704</v>
      </c>
      <c r="K7196" s="35" t="str">
        <f t="shared" si="584"/>
        <v>Strabrechtse Heide &amp; Beuven_H4030</v>
      </c>
      <c r="L7196" s="36">
        <f>VLOOKUP(D7196,DATA!A:F,5,FALSE)</f>
        <v>1.0986712608830001E-2</v>
      </c>
      <c r="M7196" s="37">
        <f>VLOOKUP(D7196,DATA!A:F,6,FALSE)</f>
        <v>982</v>
      </c>
      <c r="N7196" s="36">
        <f t="shared" si="585"/>
        <v>33.764310665989186</v>
      </c>
      <c r="O7196" s="36">
        <f t="shared" si="586"/>
        <v>33.76632116913639</v>
      </c>
      <c r="P7196" s="36">
        <f t="shared" si="587"/>
        <v>2.0105031472041901E-3</v>
      </c>
      <c r="Q7196" s="36">
        <f t="shared" si="588"/>
        <v>8.0654759647458912E-2</v>
      </c>
    </row>
    <row r="7197" spans="1:17" x14ac:dyDescent="0.3">
      <c r="A7197" s="29">
        <v>2326508</v>
      </c>
      <c r="B7197" s="1">
        <v>137</v>
      </c>
      <c r="C7197" s="1" t="s">
        <v>30</v>
      </c>
      <c r="D7197" s="1" t="s">
        <v>53</v>
      </c>
      <c r="E7197" s="1" t="s">
        <v>54</v>
      </c>
      <c r="F7197" s="47">
        <v>714</v>
      </c>
      <c r="G7197" s="34">
        <v>911.98</v>
      </c>
      <c r="H7197" s="1" t="s">
        <v>218</v>
      </c>
      <c r="I7197" s="34">
        <v>7.9577999999999992E-3</v>
      </c>
      <c r="J7197" s="34">
        <v>5577.3810000000003</v>
      </c>
      <c r="K7197" s="35" t="str">
        <f t="shared" si="584"/>
        <v>Strabrechtse Heide &amp; Beuven_H4030</v>
      </c>
      <c r="L7197" s="36">
        <f>VLOOKUP(D7197,DATA!A:F,5,FALSE)</f>
        <v>1.0986712608830001E-2</v>
      </c>
      <c r="M7197" s="37">
        <f>VLOOKUP(D7197,DATA!A:F,6,FALSE)</f>
        <v>982</v>
      </c>
      <c r="N7197" s="36">
        <f t="shared" si="585"/>
        <v>31.663279643039292</v>
      </c>
      <c r="O7197" s="36">
        <f t="shared" si="586"/>
        <v>31.665171454165534</v>
      </c>
      <c r="P7197" s="36">
        <f t="shared" si="587"/>
        <v>1.8918111262422599E-3</v>
      </c>
      <c r="Q7197" s="36">
        <f t="shared" si="588"/>
        <v>0.10551351431092183</v>
      </c>
    </row>
    <row r="7198" spans="1:17" x14ac:dyDescent="0.3">
      <c r="A7198" s="29">
        <v>2326509</v>
      </c>
      <c r="B7198" s="1">
        <v>137</v>
      </c>
      <c r="C7198" s="1" t="s">
        <v>30</v>
      </c>
      <c r="D7198" s="1" t="s">
        <v>53</v>
      </c>
      <c r="E7198" s="1" t="s">
        <v>54</v>
      </c>
      <c r="F7198" s="47">
        <v>714</v>
      </c>
      <c r="G7198" s="34">
        <v>910.84</v>
      </c>
      <c r="H7198" s="1" t="s">
        <v>218</v>
      </c>
      <c r="I7198" s="34">
        <v>8.0085E-3</v>
      </c>
      <c r="J7198" s="34">
        <v>329.19788</v>
      </c>
      <c r="K7198" s="35" t="str">
        <f t="shared" si="584"/>
        <v>Strabrechtse Heide &amp; Beuven_H4030</v>
      </c>
      <c r="L7198" s="36">
        <f>VLOOKUP(D7198,DATA!A:F,5,FALSE)</f>
        <v>1.0986712608830001E-2</v>
      </c>
      <c r="M7198" s="37">
        <f>VLOOKUP(D7198,DATA!A:F,6,FALSE)</f>
        <v>982</v>
      </c>
      <c r="N7198" s="36">
        <f t="shared" si="585"/>
        <v>31.392895821188546</v>
      </c>
      <c r="O7198" s="36">
        <f t="shared" si="586"/>
        <v>31.394790896709324</v>
      </c>
      <c r="P7198" s="36">
        <f t="shared" si="587"/>
        <v>1.8950755207782777E-3</v>
      </c>
      <c r="Q7198" s="36">
        <f t="shared" si="588"/>
        <v>6.2385484388010493E-3</v>
      </c>
    </row>
    <row r="7199" spans="1:17" x14ac:dyDescent="0.3">
      <c r="A7199" s="29">
        <v>2326510</v>
      </c>
      <c r="B7199" s="1">
        <v>137</v>
      </c>
      <c r="C7199" s="1" t="s">
        <v>30</v>
      </c>
      <c r="D7199" s="1" t="s">
        <v>53</v>
      </c>
      <c r="E7199" s="1" t="s">
        <v>54</v>
      </c>
      <c r="F7199" s="47">
        <v>714</v>
      </c>
      <c r="G7199" s="34">
        <v>920.29</v>
      </c>
      <c r="H7199" s="1" t="s">
        <v>218</v>
      </c>
      <c r="I7199" s="34">
        <v>8.0158999999999994E-3</v>
      </c>
      <c r="J7199" s="34">
        <v>6867.2752631298199</v>
      </c>
      <c r="K7199" s="35" t="str">
        <f t="shared" si="584"/>
        <v>Strabrechtse Heide &amp; Beuven_H4030</v>
      </c>
      <c r="L7199" s="36">
        <f>VLOOKUP(D7199,DATA!A:F,5,FALSE)</f>
        <v>1.0986712608830001E-2</v>
      </c>
      <c r="M7199" s="37">
        <f>VLOOKUP(D7199,DATA!A:F,6,FALSE)</f>
        <v>982</v>
      </c>
      <c r="N7199" s="36">
        <f t="shared" si="585"/>
        <v>33.671005347494784</v>
      </c>
      <c r="O7199" s="36">
        <f t="shared" si="586"/>
        <v>33.672972263429401</v>
      </c>
      <c r="P7199" s="36">
        <f t="shared" si="587"/>
        <v>1.9669159346165088E-3</v>
      </c>
      <c r="Q7199" s="36">
        <f t="shared" si="588"/>
        <v>0.1350735314244782</v>
      </c>
    </row>
    <row r="7200" spans="1:17" x14ac:dyDescent="0.3">
      <c r="A7200" s="30">
        <v>2326511</v>
      </c>
      <c r="B7200" s="14">
        <v>137</v>
      </c>
      <c r="C7200" s="14" t="s">
        <v>30</v>
      </c>
      <c r="D7200" s="14" t="s">
        <v>55</v>
      </c>
      <c r="E7200" s="14" t="s">
        <v>56</v>
      </c>
      <c r="F7200" s="48">
        <v>500</v>
      </c>
      <c r="G7200" s="38">
        <v>915.99</v>
      </c>
      <c r="H7200" s="14" t="s">
        <v>218</v>
      </c>
      <c r="I7200" s="38">
        <v>7.8312999999999994E-3</v>
      </c>
      <c r="J7200" s="38">
        <v>940.23479999999995</v>
      </c>
      <c r="K7200" s="39" t="str">
        <f t="shared" si="584"/>
        <v>Strabrechtse Heide &amp; Beuven_H3130</v>
      </c>
      <c r="L7200" s="40">
        <f>VLOOKUP(D7200,DATA!A:F,5,FALSE)</f>
        <v>0</v>
      </c>
      <c r="M7200" s="41">
        <f>VLOOKUP(D7200,DATA!A:F,6,FALSE)</f>
        <v>3.5</v>
      </c>
      <c r="N7200" s="40">
        <f t="shared" si="585"/>
        <v>50</v>
      </c>
      <c r="O7200" s="40">
        <f t="shared" si="586"/>
        <v>50</v>
      </c>
      <c r="P7200" s="40">
        <f>J7200/10000*I7200</f>
        <v>7.3632607892399986E-4</v>
      </c>
      <c r="Q7200" s="40">
        <f>IF(AND(H7200&lt;&gt;"below",I7200&gt;=0.005),M7200*P7200,0)</f>
        <v>2.5771412762339995E-3</v>
      </c>
    </row>
    <row r="7201" spans="1:17" x14ac:dyDescent="0.3">
      <c r="A7201" s="29">
        <v>2326511</v>
      </c>
      <c r="B7201" s="1">
        <v>137</v>
      </c>
      <c r="C7201" s="1" t="s">
        <v>30</v>
      </c>
      <c r="D7201" s="1" t="s">
        <v>53</v>
      </c>
      <c r="E7201" s="1" t="s">
        <v>54</v>
      </c>
      <c r="F7201" s="47">
        <v>714</v>
      </c>
      <c r="G7201" s="34">
        <v>915.99</v>
      </c>
      <c r="H7201" s="1" t="s">
        <v>218</v>
      </c>
      <c r="I7201" s="34">
        <v>7.8312999999999994E-3</v>
      </c>
      <c r="J7201" s="34">
        <v>111.87206</v>
      </c>
      <c r="K7201" s="35" t="str">
        <f t="shared" si="584"/>
        <v>Strabrechtse Heide &amp; Beuven_H4030</v>
      </c>
      <c r="L7201" s="36">
        <f>VLOOKUP(D7201,DATA!A:F,5,FALSE)</f>
        <v>1.0986712608830001E-2</v>
      </c>
      <c r="M7201" s="37">
        <f>VLOOKUP(D7201,DATA!A:F,6,FALSE)</f>
        <v>982</v>
      </c>
      <c r="N7201" s="36">
        <f t="shared" si="585"/>
        <v>32.62417053298315</v>
      </c>
      <c r="O7201" s="36">
        <f t="shared" si="586"/>
        <v>32.62606179509158</v>
      </c>
      <c r="P7201" s="36">
        <f t="shared" si="587"/>
        <v>1.8912621084297143E-3</v>
      </c>
      <c r="Q7201" s="36">
        <f t="shared" si="588"/>
        <v>2.1157938806997552E-3</v>
      </c>
    </row>
    <row r="7202" spans="1:17" x14ac:dyDescent="0.3">
      <c r="A7202" s="29">
        <v>2326512</v>
      </c>
      <c r="B7202" s="1">
        <v>137</v>
      </c>
      <c r="C7202" s="1" t="s">
        <v>30</v>
      </c>
      <c r="D7202" s="1" t="s">
        <v>53</v>
      </c>
      <c r="E7202" s="1" t="s">
        <v>54</v>
      </c>
      <c r="F7202" s="47">
        <v>714</v>
      </c>
      <c r="G7202" s="34">
        <v>932.02</v>
      </c>
      <c r="H7202" s="1" t="s">
        <v>218</v>
      </c>
      <c r="I7202" s="34">
        <v>7.8848000000000008E-3</v>
      </c>
      <c r="J7202" s="34">
        <v>4821.5727999999999</v>
      </c>
      <c r="K7202" s="35" t="str">
        <f t="shared" si="584"/>
        <v>Strabrechtse Heide &amp; Beuven_H4030</v>
      </c>
      <c r="L7202" s="36">
        <f>VLOOKUP(D7202,DATA!A:F,5,FALSE)</f>
        <v>1.0986712608830001E-2</v>
      </c>
      <c r="M7202" s="37">
        <f>VLOOKUP(D7202,DATA!A:F,6,FALSE)</f>
        <v>982</v>
      </c>
      <c r="N7202" s="36">
        <f t="shared" si="585"/>
        <v>36.606955214520077</v>
      </c>
      <c r="O7202" s="36">
        <f t="shared" si="586"/>
        <v>36.608965550771494</v>
      </c>
      <c r="P7202" s="36">
        <f t="shared" si="587"/>
        <v>2.0103362514163337E-3</v>
      </c>
      <c r="Q7202" s="36">
        <f t="shared" si="588"/>
        <v>9.6929825886829551E-2</v>
      </c>
    </row>
    <row r="7203" spans="1:17" x14ac:dyDescent="0.3">
      <c r="A7203" s="29">
        <v>2326513</v>
      </c>
      <c r="B7203" s="1">
        <v>137</v>
      </c>
      <c r="C7203" s="1" t="s">
        <v>30</v>
      </c>
      <c r="D7203" s="1" t="s">
        <v>53</v>
      </c>
      <c r="E7203" s="1" t="s">
        <v>54</v>
      </c>
      <c r="F7203" s="47">
        <v>714</v>
      </c>
      <c r="G7203" s="34">
        <v>950.14</v>
      </c>
      <c r="H7203" s="1" t="s">
        <v>218</v>
      </c>
      <c r="I7203" s="34">
        <v>7.6340999999999996E-3</v>
      </c>
      <c r="J7203" s="34">
        <v>6815.29</v>
      </c>
      <c r="K7203" s="35" t="str">
        <f t="shared" si="584"/>
        <v>Strabrechtse Heide &amp; Beuven_H4030</v>
      </c>
      <c r="L7203" s="36">
        <f>VLOOKUP(D7203,DATA!A:F,5,FALSE)</f>
        <v>1.0986712608830001E-2</v>
      </c>
      <c r="M7203" s="37">
        <f>VLOOKUP(D7203,DATA!A:F,6,FALSE)</f>
        <v>982</v>
      </c>
      <c r="N7203" s="36">
        <f t="shared" si="585"/>
        <v>41.337353025496277</v>
      </c>
      <c r="O7203" s="36">
        <f t="shared" si="586"/>
        <v>41.339386941826191</v>
      </c>
      <c r="P7203" s="36">
        <f t="shared" si="587"/>
        <v>2.0339163299141205E-3</v>
      </c>
      <c r="Q7203" s="36">
        <f t="shared" si="588"/>
        <v>0.13861729624100405</v>
      </c>
    </row>
    <row r="7204" spans="1:17" x14ac:dyDescent="0.3">
      <c r="A7204" s="29">
        <v>2326514</v>
      </c>
      <c r="B7204" s="1">
        <v>137</v>
      </c>
      <c r="C7204" s="1" t="s">
        <v>30</v>
      </c>
      <c r="D7204" s="1" t="s">
        <v>41</v>
      </c>
      <c r="E7204" s="1" t="s">
        <v>42</v>
      </c>
      <c r="F7204" s="47">
        <v>1071</v>
      </c>
      <c r="G7204" s="34">
        <v>1110.8900000000001</v>
      </c>
      <c r="H7204" s="1" t="s">
        <v>218</v>
      </c>
      <c r="I7204" s="34">
        <v>8.5576000000000003E-3</v>
      </c>
      <c r="J7204" s="34">
        <v>34.754886103544997</v>
      </c>
      <c r="K7204" s="35" t="str">
        <f t="shared" si="584"/>
        <v>Strabrechtse Heide &amp; Beuven_H4010A</v>
      </c>
      <c r="L7204" s="36">
        <f>VLOOKUP(D7204,DATA!A:F,5,FALSE)</f>
        <v>1.3726988247862192E-2</v>
      </c>
      <c r="M7204" s="37">
        <f>VLOOKUP(D7204,DATA!A:F,6,FALSE)</f>
        <v>1285.5</v>
      </c>
      <c r="N7204" s="36">
        <f t="shared" si="585"/>
        <v>8.3411730747935326</v>
      </c>
      <c r="O7204" s="36">
        <f t="shared" si="586"/>
        <v>8.3420712269665653</v>
      </c>
      <c r="P7204" s="36">
        <f t="shared" si="587"/>
        <v>8.9815217303268469E-4</v>
      </c>
      <c r="Q7204" s="36">
        <f t="shared" si="588"/>
        <v>3.1215176477402394E-4</v>
      </c>
    </row>
    <row r="7205" spans="1:17" x14ac:dyDescent="0.3">
      <c r="A7205" s="29">
        <v>2326514</v>
      </c>
      <c r="B7205" s="1">
        <v>137</v>
      </c>
      <c r="C7205" s="1" t="s">
        <v>30</v>
      </c>
      <c r="D7205" s="1" t="s">
        <v>53</v>
      </c>
      <c r="E7205" s="1" t="s">
        <v>54</v>
      </c>
      <c r="F7205" s="47">
        <v>714</v>
      </c>
      <c r="G7205" s="34">
        <v>1110.8900000000001</v>
      </c>
      <c r="H7205" s="1" t="s">
        <v>218</v>
      </c>
      <c r="I7205" s="34">
        <v>8.5576000000000003E-3</v>
      </c>
      <c r="J7205" s="34">
        <v>2857.8527789104501</v>
      </c>
      <c r="K7205" s="35" t="str">
        <f t="shared" si="584"/>
        <v>Strabrechtse Heide &amp; Beuven_H4030</v>
      </c>
      <c r="L7205" s="36">
        <f>VLOOKUP(D7205,DATA!A:F,5,FALSE)</f>
        <v>1.0986712608830001E-2</v>
      </c>
      <c r="M7205" s="37">
        <f>VLOOKUP(D7205,DATA!A:F,6,FALSE)</f>
        <v>982</v>
      </c>
      <c r="N7205" s="36">
        <f t="shared" si="585"/>
        <v>80.47227379999137</v>
      </c>
      <c r="O7205" s="36">
        <f t="shared" si="586"/>
        <v>80.473751224347907</v>
      </c>
      <c r="P7205" s="36">
        <f t="shared" si="587"/>
        <v>1.4774243565369716E-3</v>
      </c>
      <c r="Q7205" s="36">
        <f t="shared" si="588"/>
        <v>4.2222613029591675E-2</v>
      </c>
    </row>
    <row r="7206" spans="1:17" x14ac:dyDescent="0.3">
      <c r="A7206" s="29">
        <v>2326515</v>
      </c>
      <c r="B7206" s="1">
        <v>137</v>
      </c>
      <c r="C7206" s="1" t="s">
        <v>30</v>
      </c>
      <c r="D7206" s="1" t="s">
        <v>53</v>
      </c>
      <c r="E7206" s="1" t="s">
        <v>54</v>
      </c>
      <c r="F7206" s="47">
        <v>714</v>
      </c>
      <c r="G7206" s="34">
        <v>1069.17</v>
      </c>
      <c r="H7206" s="1" t="s">
        <v>218</v>
      </c>
      <c r="I7206" s="34">
        <v>8.5059000000000003E-3</v>
      </c>
      <c r="J7206" s="34">
        <v>3927.8957999999998</v>
      </c>
      <c r="K7206" s="35" t="str">
        <f t="shared" si="584"/>
        <v>Strabrechtse Heide &amp; Beuven_H4030</v>
      </c>
      <c r="L7206" s="36">
        <f>VLOOKUP(D7206,DATA!A:F,5,FALSE)</f>
        <v>1.0986712608830001E-2</v>
      </c>
      <c r="M7206" s="37">
        <f>VLOOKUP(D7206,DATA!A:F,6,FALSE)</f>
        <v>982</v>
      </c>
      <c r="N7206" s="36">
        <f t="shared" si="585"/>
        <v>72.266342313972473</v>
      </c>
      <c r="O7206" s="36">
        <f t="shared" si="586"/>
        <v>72.268215246898194</v>
      </c>
      <c r="P7206" s="36">
        <f t="shared" si="587"/>
        <v>1.8729329257212157E-3</v>
      </c>
      <c r="Q7206" s="36">
        <f t="shared" si="588"/>
        <v>7.3566853726220752E-2</v>
      </c>
    </row>
    <row r="7207" spans="1:17" x14ac:dyDescent="0.3">
      <c r="A7207" s="29">
        <v>2326516</v>
      </c>
      <c r="B7207" s="1">
        <v>137</v>
      </c>
      <c r="C7207" s="1" t="s">
        <v>30</v>
      </c>
      <c r="D7207" s="1" t="s">
        <v>53</v>
      </c>
      <c r="E7207" s="1" t="s">
        <v>54</v>
      </c>
      <c r="F7207" s="47">
        <v>714</v>
      </c>
      <c r="G7207" s="34">
        <v>963.94</v>
      </c>
      <c r="H7207" s="1" t="s">
        <v>218</v>
      </c>
      <c r="I7207" s="34">
        <v>7.8069999999999997E-3</v>
      </c>
      <c r="J7207" s="34">
        <v>7196.9129999999996</v>
      </c>
      <c r="K7207" s="35" t="str">
        <f t="shared" si="584"/>
        <v>Strabrechtse Heide &amp; Beuven_H4030</v>
      </c>
      <c r="L7207" s="36">
        <f>VLOOKUP(D7207,DATA!A:F,5,FALSE)</f>
        <v>1.0986712608830001E-2</v>
      </c>
      <c r="M7207" s="37">
        <f>VLOOKUP(D7207,DATA!A:F,6,FALSE)</f>
        <v>982</v>
      </c>
      <c r="N7207" s="36">
        <f t="shared" si="585"/>
        <v>45.055710222968244</v>
      </c>
      <c r="O7207" s="36">
        <f t="shared" si="586"/>
        <v>45.057833595471685</v>
      </c>
      <c r="P7207" s="36">
        <f t="shared" si="587"/>
        <v>2.1233725034406348E-3</v>
      </c>
      <c r="Q7207" s="36">
        <f t="shared" si="588"/>
        <v>0.15281727173854448</v>
      </c>
    </row>
    <row r="7208" spans="1:17" x14ac:dyDescent="0.3">
      <c r="A7208" s="29">
        <v>2326517</v>
      </c>
      <c r="B7208" s="1">
        <v>137</v>
      </c>
      <c r="C7208" s="1" t="s">
        <v>30</v>
      </c>
      <c r="D7208" s="1" t="s">
        <v>53</v>
      </c>
      <c r="E7208" s="1" t="s">
        <v>54</v>
      </c>
      <c r="F7208" s="47">
        <v>714</v>
      </c>
      <c r="G7208" s="34">
        <v>1065.6400000000001</v>
      </c>
      <c r="H7208" s="1" t="s">
        <v>218</v>
      </c>
      <c r="I7208" s="34">
        <v>8.2237999999999999E-3</v>
      </c>
      <c r="J7208" s="34">
        <v>568.00836000000004</v>
      </c>
      <c r="K7208" s="35" t="str">
        <f t="shared" si="584"/>
        <v>Strabrechtse Heide &amp; Beuven_H4030</v>
      </c>
      <c r="L7208" s="36">
        <f>VLOOKUP(D7208,DATA!A:F,5,FALSE)</f>
        <v>1.0986712608830001E-2</v>
      </c>
      <c r="M7208" s="37">
        <f>VLOOKUP(D7208,DATA!A:F,6,FALSE)</f>
        <v>982</v>
      </c>
      <c r="N7208" s="36">
        <f t="shared" si="585"/>
        <v>71.482375896327738</v>
      </c>
      <c r="O7208" s="36">
        <f t="shared" si="586"/>
        <v>71.48421770364304</v>
      </c>
      <c r="P7208" s="36">
        <f t="shared" si="587"/>
        <v>1.8418073153014802E-3</v>
      </c>
      <c r="Q7208" s="36">
        <f t="shared" si="588"/>
        <v>1.0461619526003966E-2</v>
      </c>
    </row>
    <row r="7209" spans="1:17" x14ac:dyDescent="0.3">
      <c r="A7209" s="29">
        <v>2326518</v>
      </c>
      <c r="B7209" s="1">
        <v>137</v>
      </c>
      <c r="C7209" s="1" t="s">
        <v>30</v>
      </c>
      <c r="D7209" s="1" t="s">
        <v>41</v>
      </c>
      <c r="E7209" s="1" t="s">
        <v>42</v>
      </c>
      <c r="F7209" s="47">
        <v>1071</v>
      </c>
      <c r="G7209" s="34">
        <v>1231.03</v>
      </c>
      <c r="H7209" s="1" t="s">
        <v>218</v>
      </c>
      <c r="I7209" s="34">
        <v>9.1520000000000004E-3</v>
      </c>
      <c r="J7209" s="34">
        <v>793.83019999999999</v>
      </c>
      <c r="K7209" s="35" t="str">
        <f t="shared" si="584"/>
        <v>Strabrechtse Heide &amp; Beuven_H4010A</v>
      </c>
      <c r="L7209" s="36">
        <f>VLOOKUP(D7209,DATA!A:F,5,FALSE)</f>
        <v>1.3726988247862192E-2</v>
      </c>
      <c r="M7209" s="37">
        <f>VLOOKUP(D7209,DATA!A:F,6,FALSE)</f>
        <v>1285.5</v>
      </c>
      <c r="N7209" s="36">
        <f t="shared" si="585"/>
        <v>32.132069216730748</v>
      </c>
      <c r="O7209" s="36">
        <f t="shared" si="586"/>
        <v>32.134808925019783</v>
      </c>
      <c r="P7209" s="36">
        <f t="shared" si="587"/>
        <v>2.7397082890345814E-3</v>
      </c>
      <c r="Q7209" s="36">
        <f t="shared" si="588"/>
        <v>2.1748631790259796E-2</v>
      </c>
    </row>
    <row r="7210" spans="1:17" x14ac:dyDescent="0.3">
      <c r="A7210" s="30">
        <v>2326519</v>
      </c>
      <c r="B7210" s="14">
        <v>137</v>
      </c>
      <c r="C7210" s="14" t="s">
        <v>30</v>
      </c>
      <c r="D7210" s="14" t="s">
        <v>55</v>
      </c>
      <c r="E7210" s="14" t="s">
        <v>56</v>
      </c>
      <c r="F7210" s="48">
        <v>500</v>
      </c>
      <c r="G7210" s="38">
        <v>1086.8499999999999</v>
      </c>
      <c r="H7210" s="14" t="s">
        <v>218</v>
      </c>
      <c r="I7210" s="38">
        <v>8.0075000000000007E-3</v>
      </c>
      <c r="J7210" s="38">
        <v>1676.7494999999999</v>
      </c>
      <c r="K7210" s="39" t="str">
        <f t="shared" si="584"/>
        <v>Strabrechtse Heide &amp; Beuven_H3130</v>
      </c>
      <c r="L7210" s="40">
        <f>VLOOKUP(D7210,DATA!A:F,5,FALSE)</f>
        <v>0</v>
      </c>
      <c r="M7210" s="41">
        <f>VLOOKUP(D7210,DATA!A:F,6,FALSE)</f>
        <v>3.5</v>
      </c>
      <c r="N7210" s="40">
        <f t="shared" si="585"/>
        <v>50</v>
      </c>
      <c r="O7210" s="40">
        <f t="shared" si="586"/>
        <v>50</v>
      </c>
      <c r="P7210" s="40">
        <f>J7210/10000*I7210</f>
        <v>1.342657162125E-3</v>
      </c>
      <c r="Q7210" s="40">
        <f>IF(AND(H7210&lt;&gt;"below",I7210&gt;=0.005),M7210*P7210,0)</f>
        <v>4.6993000674375E-3</v>
      </c>
    </row>
    <row r="7211" spans="1:17" x14ac:dyDescent="0.3">
      <c r="A7211" s="29">
        <v>2326520</v>
      </c>
      <c r="B7211" s="1">
        <v>137</v>
      </c>
      <c r="C7211" s="1" t="s">
        <v>30</v>
      </c>
      <c r="D7211" s="1" t="s">
        <v>41</v>
      </c>
      <c r="E7211" s="1" t="s">
        <v>42</v>
      </c>
      <c r="F7211" s="47">
        <v>1071</v>
      </c>
      <c r="G7211" s="34">
        <v>1224.9000000000001</v>
      </c>
      <c r="H7211" s="1" t="s">
        <v>218</v>
      </c>
      <c r="I7211" s="34">
        <v>8.9437000000000006E-3</v>
      </c>
      <c r="J7211" s="34">
        <v>691.11715000000004</v>
      </c>
      <c r="K7211" s="35" t="str">
        <f t="shared" si="584"/>
        <v>Strabrechtse Heide &amp; Beuven_H4010A</v>
      </c>
      <c r="L7211" s="36">
        <f>VLOOKUP(D7211,DATA!A:F,5,FALSE)</f>
        <v>1.3726988247862192E-2</v>
      </c>
      <c r="M7211" s="37">
        <f>VLOOKUP(D7211,DATA!A:F,6,FALSE)</f>
        <v>1285.5</v>
      </c>
      <c r="N7211" s="36">
        <f t="shared" si="585"/>
        <v>30.325288003434661</v>
      </c>
      <c r="O7211" s="36">
        <f t="shared" si="586"/>
        <v>30.327882081796982</v>
      </c>
      <c r="P7211" s="36">
        <f t="shared" si="587"/>
        <v>2.5940783623212837E-3</v>
      </c>
      <c r="Q7211" s="36">
        <f t="shared" si="588"/>
        <v>1.7928120446441532E-2</v>
      </c>
    </row>
    <row r="7212" spans="1:17" x14ac:dyDescent="0.3">
      <c r="A7212" s="29">
        <v>2326520</v>
      </c>
      <c r="B7212" s="1">
        <v>137</v>
      </c>
      <c r="C7212" s="1" t="s">
        <v>30</v>
      </c>
      <c r="D7212" s="1" t="s">
        <v>53</v>
      </c>
      <c r="E7212" s="1" t="s">
        <v>54</v>
      </c>
      <c r="F7212" s="47">
        <v>714</v>
      </c>
      <c r="G7212" s="34">
        <v>1224.9000000000001</v>
      </c>
      <c r="H7212" s="1" t="s">
        <v>218</v>
      </c>
      <c r="I7212" s="34">
        <v>8.9437000000000006E-3</v>
      </c>
      <c r="J7212" s="34">
        <v>308.18563999999998</v>
      </c>
      <c r="K7212" s="35" t="str">
        <f t="shared" si="584"/>
        <v>Strabrechtse Heide &amp; Beuven_H4030</v>
      </c>
      <c r="L7212" s="36">
        <f>VLOOKUP(D7212,DATA!A:F,5,FALSE)</f>
        <v>1.0986712608830001E-2</v>
      </c>
      <c r="M7212" s="37">
        <f>VLOOKUP(D7212,DATA!A:F,6,FALSE)</f>
        <v>982</v>
      </c>
      <c r="N7212" s="36">
        <f t="shared" si="585"/>
        <v>93.515257486953189</v>
      </c>
      <c r="O7212" s="36">
        <f t="shared" si="586"/>
        <v>93.515853343380144</v>
      </c>
      <c r="P7212" s="36">
        <f t="shared" si="587"/>
        <v>5.9585642695481056E-4</v>
      </c>
      <c r="Q7212" s="36">
        <f t="shared" si="588"/>
        <v>1.8363439428918152E-3</v>
      </c>
    </row>
    <row r="7213" spans="1:17" x14ac:dyDescent="0.3">
      <c r="A7213" s="29">
        <v>2326521</v>
      </c>
      <c r="B7213" s="1">
        <v>137</v>
      </c>
      <c r="C7213" s="1" t="s">
        <v>30</v>
      </c>
      <c r="D7213" s="1" t="s">
        <v>41</v>
      </c>
      <c r="E7213" s="1" t="s">
        <v>42</v>
      </c>
      <c r="F7213" s="47">
        <v>1071</v>
      </c>
      <c r="G7213" s="34">
        <v>1107.72</v>
      </c>
      <c r="H7213" s="1" t="s">
        <v>218</v>
      </c>
      <c r="I7213" s="34">
        <v>8.1463999999999998E-3</v>
      </c>
      <c r="J7213" s="34">
        <v>2039.6321</v>
      </c>
      <c r="K7213" s="35" t="str">
        <f t="shared" si="584"/>
        <v>Strabrechtse Heide &amp; Beuven_H4010A</v>
      </c>
      <c r="L7213" s="36">
        <f>VLOOKUP(D7213,DATA!A:F,5,FALSE)</f>
        <v>1.3726988247862192E-2</v>
      </c>
      <c r="M7213" s="37">
        <f>VLOOKUP(D7213,DATA!A:F,6,FALSE)</f>
        <v>1285.5</v>
      </c>
      <c r="N7213" s="36">
        <f t="shared" si="585"/>
        <v>8.0144600734302074</v>
      </c>
      <c r="O7213" s="36">
        <f t="shared" si="586"/>
        <v>8.01528450614048</v>
      </c>
      <c r="P7213" s="36">
        <f t="shared" si="587"/>
        <v>8.2443271027266007E-4</v>
      </c>
      <c r="Q7213" s="36">
        <f t="shared" si="588"/>
        <v>1.6815394201621172E-2</v>
      </c>
    </row>
    <row r="7214" spans="1:17" x14ac:dyDescent="0.3">
      <c r="A7214" s="29">
        <v>2326521</v>
      </c>
      <c r="B7214" s="1">
        <v>137</v>
      </c>
      <c r="C7214" s="1" t="s">
        <v>30</v>
      </c>
      <c r="D7214" s="1" t="s">
        <v>53</v>
      </c>
      <c r="E7214" s="1" t="s">
        <v>54</v>
      </c>
      <c r="F7214" s="47">
        <v>714</v>
      </c>
      <c r="G7214" s="34">
        <v>1107.72</v>
      </c>
      <c r="H7214" s="1" t="s">
        <v>218</v>
      </c>
      <c r="I7214" s="34">
        <v>8.1463999999999998E-3</v>
      </c>
      <c r="J7214" s="34">
        <v>2250.9740000000002</v>
      </c>
      <c r="K7214" s="35" t="str">
        <f t="shared" si="584"/>
        <v>Strabrechtse Heide &amp; Beuven_H4030</v>
      </c>
      <c r="L7214" s="36">
        <f>VLOOKUP(D7214,DATA!A:F,5,FALSE)</f>
        <v>1.0986712608830001E-2</v>
      </c>
      <c r="M7214" s="37">
        <f>VLOOKUP(D7214,DATA!A:F,6,FALSE)</f>
        <v>982</v>
      </c>
      <c r="N7214" s="36">
        <f t="shared" si="585"/>
        <v>79.919160192989622</v>
      </c>
      <c r="O7214" s="36">
        <f t="shared" si="586"/>
        <v>79.920596524368861</v>
      </c>
      <c r="P7214" s="36">
        <f t="shared" si="587"/>
        <v>1.4363313792387089E-3</v>
      </c>
      <c r="Q7214" s="36">
        <f t="shared" si="588"/>
        <v>3.2331445900504734E-2</v>
      </c>
    </row>
    <row r="7215" spans="1:17" x14ac:dyDescent="0.3">
      <c r="A7215" s="29">
        <v>2326524</v>
      </c>
      <c r="B7215" s="1">
        <v>137</v>
      </c>
      <c r="C7215" s="1" t="s">
        <v>30</v>
      </c>
      <c r="D7215" s="1" t="s">
        <v>41</v>
      </c>
      <c r="E7215" s="1" t="s">
        <v>42</v>
      </c>
      <c r="F7215" s="47">
        <v>1071</v>
      </c>
      <c r="G7215" s="34">
        <v>1074.1500000000001</v>
      </c>
      <c r="H7215" s="1" t="s">
        <v>218</v>
      </c>
      <c r="I7215" s="34">
        <v>7.6962999999999997E-3</v>
      </c>
      <c r="J7215" s="34">
        <v>194.16498000000001</v>
      </c>
      <c r="K7215" s="35" t="str">
        <f t="shared" si="584"/>
        <v>Strabrechtse Heide &amp; Beuven_H4010A</v>
      </c>
      <c r="L7215" s="36">
        <f>VLOOKUP(D7215,DATA!A:F,5,FALSE)</f>
        <v>1.3726988247862192E-2</v>
      </c>
      <c r="M7215" s="37">
        <f>VLOOKUP(D7215,DATA!A:F,6,FALSE)</f>
        <v>1285.5</v>
      </c>
      <c r="N7215" s="36">
        <f t="shared" si="585"/>
        <v>5.2094325715585761</v>
      </c>
      <c r="O7215" s="36">
        <f t="shared" si="586"/>
        <v>5.2099542865843391</v>
      </c>
      <c r="P7215" s="36">
        <f t="shared" si="587"/>
        <v>5.2171502576303652E-4</v>
      </c>
      <c r="Q7215" s="36">
        <f t="shared" si="588"/>
        <v>1.0129878754297948E-3</v>
      </c>
    </row>
    <row r="7216" spans="1:17" x14ac:dyDescent="0.3">
      <c r="A7216" s="29">
        <v>2326524</v>
      </c>
      <c r="B7216" s="1">
        <v>137</v>
      </c>
      <c r="C7216" s="1" t="s">
        <v>30</v>
      </c>
      <c r="D7216" s="1" t="s">
        <v>53</v>
      </c>
      <c r="E7216" s="1" t="s">
        <v>54</v>
      </c>
      <c r="F7216" s="47">
        <v>714</v>
      </c>
      <c r="G7216" s="34">
        <v>1074.1500000000001</v>
      </c>
      <c r="H7216" s="1" t="s">
        <v>218</v>
      </c>
      <c r="I7216" s="34">
        <v>7.6962999999999997E-3</v>
      </c>
      <c r="J7216" s="34">
        <v>5800.4673000000003</v>
      </c>
      <c r="K7216" s="35" t="str">
        <f t="shared" si="584"/>
        <v>Strabrechtse Heide &amp; Beuven_H4030</v>
      </c>
      <c r="L7216" s="36">
        <f>VLOOKUP(D7216,DATA!A:F,5,FALSE)</f>
        <v>1.0986712608830001E-2</v>
      </c>
      <c r="M7216" s="37">
        <f>VLOOKUP(D7216,DATA!A:F,6,FALSE)</f>
        <v>982</v>
      </c>
      <c r="N7216" s="36">
        <f t="shared" si="585"/>
        <v>73.349456821016005</v>
      </c>
      <c r="O7216" s="36">
        <f t="shared" si="586"/>
        <v>73.351109711749146</v>
      </c>
      <c r="P7216" s="36">
        <f t="shared" si="587"/>
        <v>1.6528907331405662E-3</v>
      </c>
      <c r="Q7216" s="36">
        <f t="shared" si="588"/>
        <v>9.5875386480548816E-2</v>
      </c>
    </row>
    <row r="7217" spans="1:17" x14ac:dyDescent="0.3">
      <c r="A7217" s="29">
        <v>2326525</v>
      </c>
      <c r="B7217" s="1">
        <v>137</v>
      </c>
      <c r="C7217" s="1" t="s">
        <v>30</v>
      </c>
      <c r="D7217" s="1" t="s">
        <v>53</v>
      </c>
      <c r="E7217" s="1" t="s">
        <v>54</v>
      </c>
      <c r="F7217" s="47">
        <v>714</v>
      </c>
      <c r="G7217" s="34">
        <v>1476.84</v>
      </c>
      <c r="H7217" s="1" t="s">
        <v>218</v>
      </c>
      <c r="I7217" s="34">
        <v>9.6954999999999993E-3</v>
      </c>
      <c r="J7217" s="34">
        <v>636.57669999999996</v>
      </c>
      <c r="K7217" s="35" t="str">
        <f t="shared" si="584"/>
        <v>Strabrechtse Heide &amp; Beuven_H4030</v>
      </c>
      <c r="L7217" s="36">
        <f>VLOOKUP(D7217,DATA!A:F,5,FALSE)</f>
        <v>1.0986712608830001E-2</v>
      </c>
      <c r="M7217" s="37">
        <f>VLOOKUP(D7217,DATA!A:F,6,FALSE)</f>
        <v>982</v>
      </c>
      <c r="N7217" s="36">
        <f t="shared" si="585"/>
        <v>99.56648947780414</v>
      </c>
      <c r="O7217" s="36">
        <f t="shared" si="586"/>
        <v>99.566535453454662</v>
      </c>
      <c r="P7217" s="36">
        <f t="shared" si="587"/>
        <v>4.5975650522223077E-5</v>
      </c>
      <c r="Q7217" s="36">
        <f t="shared" si="588"/>
        <v>2.9267027889790041E-4</v>
      </c>
    </row>
    <row r="7218" spans="1:17" x14ac:dyDescent="0.3">
      <c r="A7218" s="29">
        <v>2327997</v>
      </c>
      <c r="B7218" s="1">
        <v>136</v>
      </c>
      <c r="C7218" s="1" t="s">
        <v>14</v>
      </c>
      <c r="D7218" s="1" t="s">
        <v>63</v>
      </c>
      <c r="E7218" s="1" t="s">
        <v>64</v>
      </c>
      <c r="F7218" s="47">
        <v>714</v>
      </c>
      <c r="G7218" s="34">
        <v>1837</v>
      </c>
      <c r="H7218" s="1" t="s">
        <v>218</v>
      </c>
      <c r="I7218" s="34">
        <v>1.8761E-2</v>
      </c>
      <c r="J7218" s="34">
        <v>425.74453999999997</v>
      </c>
      <c r="K7218" s="35" t="str">
        <f t="shared" si="584"/>
        <v>Leenderbos, Groote Heide &amp; De Plateaux_H2310</v>
      </c>
      <c r="L7218" s="36">
        <f>VLOOKUP(D7218,DATA!A:F,5,FALSE)</f>
        <v>1.0986712608830001E-2</v>
      </c>
      <c r="M7218" s="37">
        <f>VLOOKUP(D7218,DATA!A:F,6,FALSE)</f>
        <v>982</v>
      </c>
      <c r="N7218" s="36">
        <f t="shared" si="585"/>
        <v>99.991675500316703</v>
      </c>
      <c r="O7218" s="36">
        <f t="shared" si="586"/>
        <v>99.991677215857237</v>
      </c>
      <c r="P7218" s="36">
        <f t="shared" si="587"/>
        <v>1.7155405345192776E-6</v>
      </c>
      <c r="Q7218" s="36">
        <f t="shared" si="588"/>
        <v>7.3038201572026387E-6</v>
      </c>
    </row>
    <row r="7219" spans="1:17" x14ac:dyDescent="0.3">
      <c r="A7219" s="29">
        <v>2327998</v>
      </c>
      <c r="B7219" s="1">
        <v>136</v>
      </c>
      <c r="C7219" s="1" t="s">
        <v>14</v>
      </c>
      <c r="D7219" s="1" t="s">
        <v>63</v>
      </c>
      <c r="E7219" s="1" t="s">
        <v>64</v>
      </c>
      <c r="F7219" s="47">
        <v>714</v>
      </c>
      <c r="G7219" s="34">
        <v>1405.24</v>
      </c>
      <c r="H7219" s="1" t="s">
        <v>218</v>
      </c>
      <c r="I7219" s="34">
        <v>1.6671999999999999E-2</v>
      </c>
      <c r="J7219" s="34">
        <v>8750.6090000000004</v>
      </c>
      <c r="K7219" s="35" t="str">
        <f t="shared" si="584"/>
        <v>Leenderbos, Groote Heide &amp; De Plateaux_H2310</v>
      </c>
      <c r="L7219" s="36">
        <f>VLOOKUP(D7219,DATA!A:F,5,FALSE)</f>
        <v>1.0986712608830001E-2</v>
      </c>
      <c r="M7219" s="37">
        <f>VLOOKUP(D7219,DATA!A:F,6,FALSE)</f>
        <v>982</v>
      </c>
      <c r="N7219" s="36">
        <f t="shared" si="585"/>
        <v>99.05291088126387</v>
      </c>
      <c r="O7219" s="36">
        <f t="shared" si="586"/>
        <v>99.053082701588266</v>
      </c>
      <c r="P7219" s="36">
        <f t="shared" si="587"/>
        <v>1.7182032439677641E-4</v>
      </c>
      <c r="Q7219" s="36">
        <f t="shared" si="588"/>
        <v>1.5035324770493512E-2</v>
      </c>
    </row>
    <row r="7220" spans="1:17" x14ac:dyDescent="0.3">
      <c r="A7220" s="29">
        <v>2327999</v>
      </c>
      <c r="B7220" s="1">
        <v>136</v>
      </c>
      <c r="C7220" s="1" t="s">
        <v>14</v>
      </c>
      <c r="D7220" s="1" t="s">
        <v>63</v>
      </c>
      <c r="E7220" s="1" t="s">
        <v>64</v>
      </c>
      <c r="F7220" s="47">
        <v>714</v>
      </c>
      <c r="G7220" s="34">
        <v>1243.6300000000001</v>
      </c>
      <c r="H7220" s="1" t="s">
        <v>218</v>
      </c>
      <c r="I7220" s="34">
        <v>1.5382699999999999E-2</v>
      </c>
      <c r="J7220" s="34">
        <v>8112.1377000000002</v>
      </c>
      <c r="K7220" s="35" t="str">
        <f t="shared" si="584"/>
        <v>Leenderbos, Groote Heide &amp; De Plateaux_H2310</v>
      </c>
      <c r="L7220" s="36">
        <f>VLOOKUP(D7220,DATA!A:F,5,FALSE)</f>
        <v>1.0986712608830001E-2</v>
      </c>
      <c r="M7220" s="37">
        <f>VLOOKUP(D7220,DATA!A:F,6,FALSE)</f>
        <v>982</v>
      </c>
      <c r="N7220" s="36">
        <f t="shared" si="585"/>
        <v>94.656904317020249</v>
      </c>
      <c r="O7220" s="36">
        <f t="shared" si="586"/>
        <v>94.65775901525339</v>
      </c>
      <c r="P7220" s="36">
        <f t="shared" si="587"/>
        <v>8.5469823314099358E-4</v>
      </c>
      <c r="Q7220" s="36">
        <f t="shared" si="588"/>
        <v>6.9334297591864436E-2</v>
      </c>
    </row>
    <row r="7221" spans="1:17" x14ac:dyDescent="0.3">
      <c r="A7221" s="29">
        <v>2328000</v>
      </c>
      <c r="B7221" s="1">
        <v>136</v>
      </c>
      <c r="C7221" s="1" t="s">
        <v>14</v>
      </c>
      <c r="D7221" s="1" t="s">
        <v>63</v>
      </c>
      <c r="E7221" s="1" t="s">
        <v>64</v>
      </c>
      <c r="F7221" s="47">
        <v>714</v>
      </c>
      <c r="G7221" s="34">
        <v>1225.94</v>
      </c>
      <c r="H7221" s="1" t="s">
        <v>218</v>
      </c>
      <c r="I7221" s="34">
        <v>1.5221200000000001E-2</v>
      </c>
      <c r="J7221" s="34">
        <v>2579.2177999999999</v>
      </c>
      <c r="K7221" s="35" t="str">
        <f t="shared" si="584"/>
        <v>Leenderbos, Groote Heide &amp; De Plateaux_H2310</v>
      </c>
      <c r="L7221" s="36">
        <f>VLOOKUP(D7221,DATA!A:F,5,FALSE)</f>
        <v>1.0986712608830001E-2</v>
      </c>
      <c r="M7221" s="37">
        <f>VLOOKUP(D7221,DATA!A:F,6,FALSE)</f>
        <v>982</v>
      </c>
      <c r="N7221" s="36">
        <f t="shared" si="585"/>
        <v>93.584204839307461</v>
      </c>
      <c r="O7221" s="36">
        <f t="shared" si="586"/>
        <v>93.585208849327444</v>
      </c>
      <c r="P7221" s="36">
        <f t="shared" si="587"/>
        <v>1.0040100199830704E-3</v>
      </c>
      <c r="Q7221" s="36">
        <f t="shared" si="588"/>
        <v>2.5895605149186908E-2</v>
      </c>
    </row>
    <row r="7222" spans="1:17" x14ac:dyDescent="0.3">
      <c r="A7222" s="29">
        <v>2328000</v>
      </c>
      <c r="B7222" s="1">
        <v>136</v>
      </c>
      <c r="C7222" s="1" t="s">
        <v>14</v>
      </c>
      <c r="D7222" s="1" t="s">
        <v>53</v>
      </c>
      <c r="E7222" s="1" t="s">
        <v>54</v>
      </c>
      <c r="F7222" s="47">
        <v>714</v>
      </c>
      <c r="G7222" s="34">
        <v>1225.94</v>
      </c>
      <c r="H7222" s="1" t="s">
        <v>218</v>
      </c>
      <c r="I7222" s="34">
        <v>1.5221200000000001E-2</v>
      </c>
      <c r="J7222" s="34">
        <v>677.22564999999997</v>
      </c>
      <c r="K7222" s="35" t="str">
        <f t="shared" si="584"/>
        <v>Leenderbos, Groote Heide &amp; De Plateaux_H4030</v>
      </c>
      <c r="L7222" s="36">
        <f>VLOOKUP(D7222,DATA!A:F,5,FALSE)</f>
        <v>1.0986712608830001E-2</v>
      </c>
      <c r="M7222" s="37">
        <f>VLOOKUP(D7222,DATA!A:F,6,FALSE)</f>
        <v>982</v>
      </c>
      <c r="N7222" s="36">
        <f t="shared" si="585"/>
        <v>93.584204839307461</v>
      </c>
      <c r="O7222" s="36">
        <f t="shared" si="586"/>
        <v>93.585208849327444</v>
      </c>
      <c r="P7222" s="36">
        <f t="shared" si="587"/>
        <v>1.0040100199830704E-3</v>
      </c>
      <c r="Q7222" s="36">
        <f t="shared" si="588"/>
        <v>6.7994133838954786E-3</v>
      </c>
    </row>
    <row r="7223" spans="1:17" x14ac:dyDescent="0.3">
      <c r="A7223" s="29">
        <v>2328030</v>
      </c>
      <c r="B7223" s="1">
        <v>137</v>
      </c>
      <c r="C7223" s="1" t="s">
        <v>30</v>
      </c>
      <c r="D7223" s="1" t="s">
        <v>53</v>
      </c>
      <c r="E7223" s="1" t="s">
        <v>54</v>
      </c>
      <c r="F7223" s="47">
        <v>714</v>
      </c>
      <c r="G7223" s="34">
        <v>982.23</v>
      </c>
      <c r="H7223" s="1" t="s">
        <v>218</v>
      </c>
      <c r="I7223" s="34">
        <v>9.1150999999999992E-3</v>
      </c>
      <c r="J7223" s="34">
        <v>8455.6630000000005</v>
      </c>
      <c r="K7223" s="35" t="str">
        <f t="shared" si="584"/>
        <v>Strabrechtse Heide &amp; Beuven_H4030</v>
      </c>
      <c r="L7223" s="36">
        <f>VLOOKUP(D7223,DATA!A:F,5,FALSE)</f>
        <v>1.0986712608830001E-2</v>
      </c>
      <c r="M7223" s="37">
        <f>VLOOKUP(D7223,DATA!A:F,6,FALSE)</f>
        <v>982</v>
      </c>
      <c r="N7223" s="36">
        <f t="shared" si="585"/>
        <v>50.063173563884838</v>
      </c>
      <c r="O7223" s="36">
        <f t="shared" si="586"/>
        <v>50.065677184330191</v>
      </c>
      <c r="P7223" s="36">
        <f t="shared" si="587"/>
        <v>2.5036204453527944E-3</v>
      </c>
      <c r="Q7223" s="36">
        <f t="shared" si="588"/>
        <v>0.21169770765813148</v>
      </c>
    </row>
    <row r="7224" spans="1:17" x14ac:dyDescent="0.3">
      <c r="A7224" s="29">
        <v>2328031</v>
      </c>
      <c r="B7224" s="1">
        <v>137</v>
      </c>
      <c r="C7224" s="1" t="s">
        <v>30</v>
      </c>
      <c r="D7224" s="1" t="s">
        <v>53</v>
      </c>
      <c r="E7224" s="1" t="s">
        <v>54</v>
      </c>
      <c r="F7224" s="47">
        <v>714</v>
      </c>
      <c r="G7224" s="34">
        <v>928.77</v>
      </c>
      <c r="H7224" s="1" t="s">
        <v>218</v>
      </c>
      <c r="I7224" s="34">
        <v>8.6796000000000009E-3</v>
      </c>
      <c r="J7224" s="34">
        <v>4327.924</v>
      </c>
      <c r="K7224" s="35" t="str">
        <f t="shared" si="584"/>
        <v>Strabrechtse Heide &amp; Beuven_H4030</v>
      </c>
      <c r="L7224" s="36">
        <f>VLOOKUP(D7224,DATA!A:F,5,FALSE)</f>
        <v>1.0986712608830001E-2</v>
      </c>
      <c r="M7224" s="37">
        <f>VLOOKUP(D7224,DATA!A:F,6,FALSE)</f>
        <v>982</v>
      </c>
      <c r="N7224" s="36">
        <f t="shared" si="585"/>
        <v>35.782364425679802</v>
      </c>
      <c r="O7224" s="36">
        <f t="shared" si="586"/>
        <v>35.784555699797629</v>
      </c>
      <c r="P7224" s="36">
        <f t="shared" si="587"/>
        <v>2.1912741178269357E-3</v>
      </c>
      <c r="Q7224" s="36">
        <f t="shared" si="588"/>
        <v>9.4836678451220222E-2</v>
      </c>
    </row>
    <row r="7225" spans="1:17" x14ac:dyDescent="0.3">
      <c r="A7225" s="29">
        <v>2328032</v>
      </c>
      <c r="B7225" s="1">
        <v>137</v>
      </c>
      <c r="C7225" s="1" t="s">
        <v>30</v>
      </c>
      <c r="D7225" s="1" t="s">
        <v>53</v>
      </c>
      <c r="E7225" s="1" t="s">
        <v>54</v>
      </c>
      <c r="F7225" s="47">
        <v>714</v>
      </c>
      <c r="G7225" s="34">
        <v>958.39</v>
      </c>
      <c r="H7225" s="1" t="s">
        <v>218</v>
      </c>
      <c r="I7225" s="34">
        <v>8.8340999999999992E-3</v>
      </c>
      <c r="J7225" s="34">
        <v>6794.1977999999999</v>
      </c>
      <c r="K7225" s="35" t="str">
        <f t="shared" si="584"/>
        <v>Strabrechtse Heide &amp; Beuven_H4030</v>
      </c>
      <c r="L7225" s="36">
        <f>VLOOKUP(D7225,DATA!A:F,5,FALSE)</f>
        <v>1.0986712608830001E-2</v>
      </c>
      <c r="M7225" s="37">
        <f>VLOOKUP(D7225,DATA!A:F,6,FALSE)</f>
        <v>982</v>
      </c>
      <c r="N7225" s="36">
        <f t="shared" si="585"/>
        <v>43.551212057805905</v>
      </c>
      <c r="O7225" s="36">
        <f t="shared" si="586"/>
        <v>43.553598152422147</v>
      </c>
      <c r="P7225" s="36">
        <f t="shared" si="587"/>
        <v>2.3860946162415075E-3</v>
      </c>
      <c r="Q7225" s="36">
        <f t="shared" si="588"/>
        <v>0.16211598792259896</v>
      </c>
    </row>
    <row r="7226" spans="1:17" x14ac:dyDescent="0.3">
      <c r="A7226" s="29">
        <v>2328033</v>
      </c>
      <c r="B7226" s="1">
        <v>137</v>
      </c>
      <c r="C7226" s="1" t="s">
        <v>30</v>
      </c>
      <c r="D7226" s="1" t="s">
        <v>53</v>
      </c>
      <c r="E7226" s="1" t="s">
        <v>54</v>
      </c>
      <c r="F7226" s="47">
        <v>714</v>
      </c>
      <c r="G7226" s="34">
        <v>940.04</v>
      </c>
      <c r="H7226" s="1" t="s">
        <v>218</v>
      </c>
      <c r="I7226" s="34">
        <v>8.5436999999999996E-3</v>
      </c>
      <c r="J7226" s="34">
        <v>5291.9620000000004</v>
      </c>
      <c r="K7226" s="35" t="str">
        <f t="shared" si="584"/>
        <v>Strabrechtse Heide &amp; Beuven_H4030</v>
      </c>
      <c r="L7226" s="36">
        <f>VLOOKUP(D7226,DATA!A:F,5,FALSE)</f>
        <v>1.0986712608830001E-2</v>
      </c>
      <c r="M7226" s="37">
        <f>VLOOKUP(D7226,DATA!A:F,6,FALSE)</f>
        <v>982</v>
      </c>
      <c r="N7226" s="36">
        <f t="shared" si="585"/>
        <v>38.674803919037771</v>
      </c>
      <c r="O7226" s="36">
        <f t="shared" si="586"/>
        <v>38.677030228013322</v>
      </c>
      <c r="P7226" s="36">
        <f t="shared" si="587"/>
        <v>2.2263089755512055E-3</v>
      </c>
      <c r="Q7226" s="36">
        <f t="shared" si="588"/>
        <v>0.11781542498875909</v>
      </c>
    </row>
    <row r="7227" spans="1:17" x14ac:dyDescent="0.3">
      <c r="A7227" s="29">
        <v>2328034</v>
      </c>
      <c r="B7227" s="1">
        <v>137</v>
      </c>
      <c r="C7227" s="1" t="s">
        <v>30</v>
      </c>
      <c r="D7227" s="1" t="s">
        <v>53</v>
      </c>
      <c r="E7227" s="1" t="s">
        <v>54</v>
      </c>
      <c r="F7227" s="47">
        <v>714</v>
      </c>
      <c r="G7227" s="34">
        <v>925.07</v>
      </c>
      <c r="H7227" s="1" t="s">
        <v>218</v>
      </c>
      <c r="I7227" s="34">
        <v>8.4156999999999999E-3</v>
      </c>
      <c r="J7227" s="34">
        <v>7028.7039999999997</v>
      </c>
      <c r="K7227" s="35" t="str">
        <f t="shared" si="584"/>
        <v>Strabrechtse Heide &amp; Beuven_H4030</v>
      </c>
      <c r="L7227" s="36">
        <f>VLOOKUP(D7227,DATA!A:F,5,FALSE)</f>
        <v>1.0986712608830001E-2</v>
      </c>
      <c r="M7227" s="37">
        <f>VLOOKUP(D7227,DATA!A:F,6,FALSE)</f>
        <v>982</v>
      </c>
      <c r="N7227" s="36">
        <f t="shared" si="585"/>
        <v>34.853760403408074</v>
      </c>
      <c r="O7227" s="36">
        <f t="shared" si="586"/>
        <v>34.855859841560331</v>
      </c>
      <c r="P7227" s="36">
        <f t="shared" si="587"/>
        <v>2.0994381522569938E-3</v>
      </c>
      <c r="Q7227" s="36">
        <f t="shared" si="588"/>
        <v>0.14756329338521343</v>
      </c>
    </row>
    <row r="7228" spans="1:17" x14ac:dyDescent="0.3">
      <c r="A7228" s="29">
        <v>2328035</v>
      </c>
      <c r="B7228" s="1">
        <v>137</v>
      </c>
      <c r="C7228" s="1" t="s">
        <v>30</v>
      </c>
      <c r="D7228" s="1" t="s">
        <v>53</v>
      </c>
      <c r="E7228" s="1" t="s">
        <v>54</v>
      </c>
      <c r="F7228" s="47">
        <v>714</v>
      </c>
      <c r="G7228" s="34">
        <v>924.2</v>
      </c>
      <c r="H7228" s="1" t="s">
        <v>218</v>
      </c>
      <c r="I7228" s="34">
        <v>8.3691000000000008E-3</v>
      </c>
      <c r="J7228" s="34">
        <v>5461.3086000000003</v>
      </c>
      <c r="K7228" s="35" t="str">
        <f t="shared" si="584"/>
        <v>Strabrechtse Heide &amp; Beuven_H4030</v>
      </c>
      <c r="L7228" s="36">
        <f>VLOOKUP(D7228,DATA!A:F,5,FALSE)</f>
        <v>1.0986712608830001E-2</v>
      </c>
      <c r="M7228" s="37">
        <f>VLOOKUP(D7228,DATA!A:F,6,FALSE)</f>
        <v>982</v>
      </c>
      <c r="N7228" s="36">
        <f t="shared" si="585"/>
        <v>34.637042686820543</v>
      </c>
      <c r="O7228" s="36">
        <f t="shared" si="586"/>
        <v>34.639124420432061</v>
      </c>
      <c r="P7228" s="36">
        <f t="shared" si="587"/>
        <v>2.0817336115186436E-3</v>
      </c>
      <c r="Q7228" s="36">
        <f t="shared" si="588"/>
        <v>0.11368989675495828</v>
      </c>
    </row>
    <row r="7229" spans="1:17" x14ac:dyDescent="0.3">
      <c r="A7229" s="29">
        <v>2328036</v>
      </c>
      <c r="B7229" s="1">
        <v>137</v>
      </c>
      <c r="C7229" s="1" t="s">
        <v>30</v>
      </c>
      <c r="D7229" s="1" t="s">
        <v>53</v>
      </c>
      <c r="E7229" s="1" t="s">
        <v>54</v>
      </c>
      <c r="F7229" s="47">
        <v>714</v>
      </c>
      <c r="G7229" s="34">
        <v>920.47</v>
      </c>
      <c r="H7229" s="1" t="s">
        <v>218</v>
      </c>
      <c r="I7229" s="34">
        <v>8.2888000000000007E-3</v>
      </c>
      <c r="J7229" s="34">
        <v>6483.6310000000003</v>
      </c>
      <c r="K7229" s="35" t="str">
        <f t="shared" si="584"/>
        <v>Strabrechtse Heide &amp; Beuven_H4030</v>
      </c>
      <c r="L7229" s="36">
        <f>VLOOKUP(D7229,DATA!A:F,5,FALSE)</f>
        <v>1.0986712608830001E-2</v>
      </c>
      <c r="M7229" s="37">
        <f>VLOOKUP(D7229,DATA!A:F,6,FALSE)</f>
        <v>982</v>
      </c>
      <c r="N7229" s="36">
        <f t="shared" si="585"/>
        <v>33.715186790165482</v>
      </c>
      <c r="O7229" s="36">
        <f t="shared" si="586"/>
        <v>33.717221982565988</v>
      </c>
      <c r="P7229" s="36">
        <f t="shared" si="587"/>
        <v>2.0351924005055366E-3</v>
      </c>
      <c r="Q7229" s="36">
        <f t="shared" si="588"/>
        <v>0.13195436538882113</v>
      </c>
    </row>
    <row r="7230" spans="1:17" x14ac:dyDescent="0.3">
      <c r="A7230" s="30">
        <v>2328037</v>
      </c>
      <c r="B7230" s="14">
        <v>137</v>
      </c>
      <c r="C7230" s="14" t="s">
        <v>30</v>
      </c>
      <c r="D7230" s="14" t="s">
        <v>55</v>
      </c>
      <c r="E7230" s="14" t="s">
        <v>56</v>
      </c>
      <c r="F7230" s="48">
        <v>500</v>
      </c>
      <c r="G7230" s="38">
        <v>914.93</v>
      </c>
      <c r="H7230" s="14" t="s">
        <v>218</v>
      </c>
      <c r="I7230" s="38">
        <v>8.0146000000000002E-3</v>
      </c>
      <c r="J7230" s="38">
        <v>19.537817</v>
      </c>
      <c r="K7230" s="39" t="str">
        <f t="shared" si="584"/>
        <v>Strabrechtse Heide &amp; Beuven_H3130</v>
      </c>
      <c r="L7230" s="40">
        <f>VLOOKUP(D7230,DATA!A:F,5,FALSE)</f>
        <v>0</v>
      </c>
      <c r="M7230" s="41">
        <f>VLOOKUP(D7230,DATA!A:F,6,FALSE)</f>
        <v>3.5</v>
      </c>
      <c r="N7230" s="40">
        <f t="shared" si="585"/>
        <v>50</v>
      </c>
      <c r="O7230" s="40">
        <f t="shared" si="586"/>
        <v>50</v>
      </c>
      <c r="P7230" s="40">
        <f t="shared" ref="P7230:P7231" si="589">J7230/10000*I7230</f>
        <v>1.5658778812820002E-5</v>
      </c>
      <c r="Q7230" s="40">
        <f t="shared" ref="Q7230:Q7231" si="590">IF(AND(H7230&lt;&gt;"below",I7230&gt;=0.005),M7230*P7230,0)</f>
        <v>5.4805725844870009E-5</v>
      </c>
    </row>
    <row r="7231" spans="1:17" x14ac:dyDescent="0.3">
      <c r="A7231" s="30">
        <v>2328038</v>
      </c>
      <c r="B7231" s="14">
        <v>137</v>
      </c>
      <c r="C7231" s="14" t="s">
        <v>30</v>
      </c>
      <c r="D7231" s="14" t="s">
        <v>55</v>
      </c>
      <c r="E7231" s="14" t="s">
        <v>56</v>
      </c>
      <c r="F7231" s="48">
        <v>500</v>
      </c>
      <c r="G7231" s="38">
        <v>923.14</v>
      </c>
      <c r="H7231" s="14" t="s">
        <v>218</v>
      </c>
      <c r="I7231" s="38">
        <v>7.9574999999999993E-3</v>
      </c>
      <c r="J7231" s="38">
        <v>1327.00592667656</v>
      </c>
      <c r="K7231" s="39" t="str">
        <f t="shared" si="584"/>
        <v>Strabrechtse Heide &amp; Beuven_H3130</v>
      </c>
      <c r="L7231" s="40">
        <f>VLOOKUP(D7231,DATA!A:F,5,FALSE)</f>
        <v>0</v>
      </c>
      <c r="M7231" s="41">
        <f>VLOOKUP(D7231,DATA!A:F,6,FALSE)</f>
        <v>3.5</v>
      </c>
      <c r="N7231" s="40">
        <f t="shared" si="585"/>
        <v>50</v>
      </c>
      <c r="O7231" s="40">
        <f t="shared" si="586"/>
        <v>50</v>
      </c>
      <c r="P7231" s="40">
        <f t="shared" si="589"/>
        <v>1.0559649661528725E-3</v>
      </c>
      <c r="Q7231" s="40">
        <f t="shared" si="590"/>
        <v>3.6958773815350537E-3</v>
      </c>
    </row>
    <row r="7232" spans="1:17" x14ac:dyDescent="0.3">
      <c r="A7232" s="29">
        <v>2328038</v>
      </c>
      <c r="B7232" s="1">
        <v>137</v>
      </c>
      <c r="C7232" s="1" t="s">
        <v>30</v>
      </c>
      <c r="D7232" s="1" t="s">
        <v>53</v>
      </c>
      <c r="E7232" s="1" t="s">
        <v>54</v>
      </c>
      <c r="F7232" s="47">
        <v>714</v>
      </c>
      <c r="G7232" s="34">
        <v>923.14</v>
      </c>
      <c r="H7232" s="1" t="s">
        <v>218</v>
      </c>
      <c r="I7232" s="34">
        <v>7.9574999999999993E-3</v>
      </c>
      <c r="J7232" s="34">
        <v>2957.2829999999999</v>
      </c>
      <c r="K7232" s="35" t="str">
        <f t="shared" si="584"/>
        <v>Strabrechtse Heide &amp; Beuven_H4030</v>
      </c>
      <c r="L7232" s="36">
        <f>VLOOKUP(D7232,DATA!A:F,5,FALSE)</f>
        <v>1.0986712608830001E-2</v>
      </c>
      <c r="M7232" s="37">
        <f>VLOOKUP(D7232,DATA!A:F,6,FALSE)</f>
        <v>982</v>
      </c>
      <c r="N7232" s="36">
        <f t="shared" si="585"/>
        <v>34.373855403382485</v>
      </c>
      <c r="O7232" s="36">
        <f t="shared" si="586"/>
        <v>34.375827623939763</v>
      </c>
      <c r="P7232" s="36">
        <f t="shared" si="587"/>
        <v>1.9722205572776375E-3</v>
      </c>
      <c r="Q7232" s="36">
        <f t="shared" si="588"/>
        <v>5.8324143262876833E-2</v>
      </c>
    </row>
    <row r="7233" spans="1:17" x14ac:dyDescent="0.3">
      <c r="A7233" s="29">
        <v>2328039</v>
      </c>
      <c r="B7233" s="1">
        <v>137</v>
      </c>
      <c r="C7233" s="1" t="s">
        <v>30</v>
      </c>
      <c r="D7233" s="1" t="s">
        <v>53</v>
      </c>
      <c r="E7233" s="1" t="s">
        <v>54</v>
      </c>
      <c r="F7233" s="47">
        <v>714</v>
      </c>
      <c r="G7233" s="34">
        <v>914.92</v>
      </c>
      <c r="H7233" s="1" t="s">
        <v>218</v>
      </c>
      <c r="I7233" s="34">
        <v>8.0450000000000001E-3</v>
      </c>
      <c r="J7233" s="34">
        <v>3875.4456</v>
      </c>
      <c r="K7233" s="35" t="str">
        <f t="shared" si="584"/>
        <v>Strabrechtse Heide &amp; Beuven_H4030</v>
      </c>
      <c r="L7233" s="36">
        <f>VLOOKUP(D7233,DATA!A:F,5,FALSE)</f>
        <v>1.0986712608830001E-2</v>
      </c>
      <c r="M7233" s="37">
        <f>VLOOKUP(D7233,DATA!A:F,6,FALSE)</f>
        <v>982</v>
      </c>
      <c r="N7233" s="36">
        <f t="shared" si="585"/>
        <v>32.366298680018446</v>
      </c>
      <c r="O7233" s="36">
        <f t="shared" si="586"/>
        <v>32.368233572220404</v>
      </c>
      <c r="P7233" s="36">
        <f t="shared" si="587"/>
        <v>1.9348922019588599E-3</v>
      </c>
      <c r="Q7233" s="36">
        <f t="shared" si="588"/>
        <v>7.4985694705557757E-2</v>
      </c>
    </row>
    <row r="7234" spans="1:17" x14ac:dyDescent="0.3">
      <c r="A7234" s="30">
        <v>2328040</v>
      </c>
      <c r="B7234" s="14">
        <v>137</v>
      </c>
      <c r="C7234" s="14" t="s">
        <v>30</v>
      </c>
      <c r="D7234" s="14" t="s">
        <v>55</v>
      </c>
      <c r="E7234" s="14" t="s">
        <v>56</v>
      </c>
      <c r="F7234" s="48">
        <v>500</v>
      </c>
      <c r="G7234" s="38">
        <v>913.35</v>
      </c>
      <c r="H7234" s="14" t="s">
        <v>218</v>
      </c>
      <c r="I7234" s="38">
        <v>7.9386999999999999E-3</v>
      </c>
      <c r="J7234" s="38">
        <v>375.47897</v>
      </c>
      <c r="K7234" s="39" t="str">
        <f t="shared" si="584"/>
        <v>Strabrechtse Heide &amp; Beuven_H3130</v>
      </c>
      <c r="L7234" s="40">
        <f>VLOOKUP(D7234,DATA!A:F,5,FALSE)</f>
        <v>0</v>
      </c>
      <c r="M7234" s="41">
        <f>VLOOKUP(D7234,DATA!A:F,6,FALSE)</f>
        <v>3.5</v>
      </c>
      <c r="N7234" s="40">
        <f t="shared" si="585"/>
        <v>50</v>
      </c>
      <c r="O7234" s="40">
        <f t="shared" si="586"/>
        <v>50</v>
      </c>
      <c r="P7234" s="40">
        <f>J7234/10000*I7234</f>
        <v>2.9808148991390004E-4</v>
      </c>
      <c r="Q7234" s="40">
        <f>IF(AND(H7234&lt;&gt;"below",I7234&gt;=0.005),M7234*P7234,0)</f>
        <v>1.04328521469865E-3</v>
      </c>
    </row>
    <row r="7235" spans="1:17" x14ac:dyDescent="0.3">
      <c r="A7235" s="29">
        <v>2328040</v>
      </c>
      <c r="B7235" s="1">
        <v>137</v>
      </c>
      <c r="C7235" s="1" t="s">
        <v>30</v>
      </c>
      <c r="D7235" s="1" t="s">
        <v>53</v>
      </c>
      <c r="E7235" s="1" t="s">
        <v>54</v>
      </c>
      <c r="F7235" s="47">
        <v>714</v>
      </c>
      <c r="G7235" s="34">
        <v>913.35</v>
      </c>
      <c r="H7235" s="1" t="s">
        <v>218</v>
      </c>
      <c r="I7235" s="34">
        <v>7.9386999999999999E-3</v>
      </c>
      <c r="J7235" s="34">
        <v>7255.7839999999997</v>
      </c>
      <c r="K7235" s="35" t="str">
        <f t="shared" ref="K7235:K7298" si="591">_xlfn.CONCAT(C7235,"_",D7235)</f>
        <v>Strabrechtse Heide &amp; Beuven_H4030</v>
      </c>
      <c r="L7235" s="36">
        <f>VLOOKUP(D7235,DATA!A:F,5,FALSE)</f>
        <v>1.0986712608830001E-2</v>
      </c>
      <c r="M7235" s="37">
        <f>VLOOKUP(D7235,DATA!A:F,6,FALSE)</f>
        <v>982</v>
      </c>
      <c r="N7235" s="36">
        <f t="shared" ref="N7235:N7298" si="592">100/(1+EXP(-L7235*(G7235-M7235)))</f>
        <v>31.989860294272443</v>
      </c>
      <c r="O7235" s="36">
        <f t="shared" ref="O7235:O7298" si="593">100/(1+EXP(-L7235*((G7235+I7235)-M7235)))</f>
        <v>31.991757917497743</v>
      </c>
      <c r="P7235" s="36">
        <f t="shared" ref="P7235:P7298" si="594">O7235-N7235</f>
        <v>1.8976232253002934E-3</v>
      </c>
      <c r="Q7235" s="36">
        <f t="shared" ref="Q7235:Q7298" si="595">IF(AND(H7235&lt;&gt;"below",I7235&gt;=0.005),J7235*P7235/100,0)</f>
        <v>0.13768744236162264</v>
      </c>
    </row>
    <row r="7236" spans="1:17" x14ac:dyDescent="0.3">
      <c r="A7236" s="29">
        <v>2328042</v>
      </c>
      <c r="B7236" s="1">
        <v>137</v>
      </c>
      <c r="C7236" s="1" t="s">
        <v>30</v>
      </c>
      <c r="D7236" s="1" t="s">
        <v>53</v>
      </c>
      <c r="E7236" s="1" t="s">
        <v>54</v>
      </c>
      <c r="F7236" s="47">
        <v>714</v>
      </c>
      <c r="G7236" s="34">
        <v>961.48</v>
      </c>
      <c r="H7236" s="1" t="s">
        <v>218</v>
      </c>
      <c r="I7236" s="34">
        <v>8.0572000000000005E-3</v>
      </c>
      <c r="J7236" s="34">
        <v>5568.9110000000001</v>
      </c>
      <c r="K7236" s="35" t="str">
        <f t="shared" si="591"/>
        <v>Strabrechtse Heide &amp; Beuven_H4030</v>
      </c>
      <c r="L7236" s="36">
        <f>VLOOKUP(D7236,DATA!A:F,5,FALSE)</f>
        <v>1.0986712608830001E-2</v>
      </c>
      <c r="M7236" s="37">
        <f>VLOOKUP(D7236,DATA!A:F,6,FALSE)</f>
        <v>982</v>
      </c>
      <c r="N7236" s="36">
        <f t="shared" si="592"/>
        <v>44.387568010384399</v>
      </c>
      <c r="O7236" s="36">
        <f t="shared" si="593"/>
        <v>44.389753190823406</v>
      </c>
      <c r="P7236" s="36">
        <f t="shared" si="594"/>
        <v>2.1851804390067286E-3</v>
      </c>
      <c r="Q7236" s="36">
        <f t="shared" si="595"/>
        <v>0.121690753837694</v>
      </c>
    </row>
    <row r="7237" spans="1:17" x14ac:dyDescent="0.3">
      <c r="A7237" s="29">
        <v>2328043</v>
      </c>
      <c r="B7237" s="1">
        <v>137</v>
      </c>
      <c r="C7237" s="1" t="s">
        <v>30</v>
      </c>
      <c r="D7237" s="1" t="s">
        <v>53</v>
      </c>
      <c r="E7237" s="1" t="s">
        <v>54</v>
      </c>
      <c r="F7237" s="47">
        <v>714</v>
      </c>
      <c r="G7237" s="34">
        <v>1002.5</v>
      </c>
      <c r="H7237" s="1" t="s">
        <v>218</v>
      </c>
      <c r="I7237" s="34">
        <v>8.1779999999999995E-3</v>
      </c>
      <c r="J7237" s="34">
        <v>5907.5376419880004</v>
      </c>
      <c r="K7237" s="35" t="str">
        <f t="shared" si="591"/>
        <v>Strabrechtse Heide &amp; Beuven_H4030</v>
      </c>
      <c r="L7237" s="36">
        <f>VLOOKUP(D7237,DATA!A:F,5,FALSE)</f>
        <v>1.0986712608830001E-2</v>
      </c>
      <c r="M7237" s="37">
        <f>VLOOKUP(D7237,DATA!A:F,6,FALSE)</f>
        <v>982</v>
      </c>
      <c r="N7237" s="36">
        <f t="shared" si="592"/>
        <v>55.607007781394614</v>
      </c>
      <c r="O7237" s="36">
        <f t="shared" si="593"/>
        <v>55.609225756296176</v>
      </c>
      <c r="P7237" s="36">
        <f t="shared" si="594"/>
        <v>2.2179749015620587E-3</v>
      </c>
      <c r="Q7237" s="36">
        <f t="shared" si="595"/>
        <v>0.1310277021996249</v>
      </c>
    </row>
    <row r="7238" spans="1:17" x14ac:dyDescent="0.3">
      <c r="A7238" s="29">
        <v>2328044</v>
      </c>
      <c r="B7238" s="1">
        <v>137</v>
      </c>
      <c r="C7238" s="1" t="s">
        <v>30</v>
      </c>
      <c r="D7238" s="1" t="s">
        <v>53</v>
      </c>
      <c r="E7238" s="1" t="s">
        <v>54</v>
      </c>
      <c r="F7238" s="47">
        <v>714</v>
      </c>
      <c r="G7238" s="34">
        <v>1076.9000000000001</v>
      </c>
      <c r="H7238" s="1" t="s">
        <v>218</v>
      </c>
      <c r="I7238" s="34">
        <v>8.6187E-3</v>
      </c>
      <c r="J7238" s="34">
        <v>7573.6494000000002</v>
      </c>
      <c r="K7238" s="35" t="str">
        <f t="shared" si="591"/>
        <v>Strabrechtse Heide &amp; Beuven_H4030</v>
      </c>
      <c r="L7238" s="36">
        <f>VLOOKUP(D7238,DATA!A:F,5,FALSE)</f>
        <v>1.0986712608830001E-2</v>
      </c>
      <c r="M7238" s="37">
        <f>VLOOKUP(D7238,DATA!A:F,6,FALSE)</f>
        <v>982</v>
      </c>
      <c r="N7238" s="36">
        <f t="shared" si="592"/>
        <v>73.935888698373034</v>
      </c>
      <c r="O7238" s="36">
        <f t="shared" si="593"/>
        <v>73.937713425396211</v>
      </c>
      <c r="P7238" s="36">
        <f t="shared" si="594"/>
        <v>1.8247270231768198E-3</v>
      </c>
      <c r="Q7238" s="36">
        <f t="shared" si="595"/>
        <v>0.13819842724246909</v>
      </c>
    </row>
    <row r="7239" spans="1:17" x14ac:dyDescent="0.3">
      <c r="A7239" s="29">
        <v>2328045</v>
      </c>
      <c r="B7239" s="1">
        <v>137</v>
      </c>
      <c r="C7239" s="1" t="s">
        <v>30</v>
      </c>
      <c r="D7239" s="1" t="s">
        <v>53</v>
      </c>
      <c r="E7239" s="1" t="s">
        <v>54</v>
      </c>
      <c r="F7239" s="47">
        <v>714</v>
      </c>
      <c r="G7239" s="34">
        <v>976.29</v>
      </c>
      <c r="H7239" s="1" t="s">
        <v>218</v>
      </c>
      <c r="I7239" s="34">
        <v>7.9448000000000001E-3</v>
      </c>
      <c r="J7239" s="34">
        <v>391.68939999999998</v>
      </c>
      <c r="K7239" s="35" t="str">
        <f t="shared" si="591"/>
        <v>Strabrechtse Heide &amp; Beuven_H4030</v>
      </c>
      <c r="L7239" s="36">
        <f>VLOOKUP(D7239,DATA!A:F,5,FALSE)</f>
        <v>1.0986712608830001E-2</v>
      </c>
      <c r="M7239" s="37">
        <f>VLOOKUP(D7239,DATA!A:F,6,FALSE)</f>
        <v>982</v>
      </c>
      <c r="N7239" s="36">
        <f t="shared" si="592"/>
        <v>48.432160936520006</v>
      </c>
      <c r="O7239" s="36">
        <f t="shared" si="593"/>
        <v>48.434340974736045</v>
      </c>
      <c r="P7239" s="36">
        <f t="shared" si="594"/>
        <v>2.1800382160392928E-3</v>
      </c>
      <c r="Q7239" s="36">
        <f t="shared" si="595"/>
        <v>8.5389786081750095E-3</v>
      </c>
    </row>
    <row r="7240" spans="1:17" x14ac:dyDescent="0.3">
      <c r="A7240" s="29">
        <v>2328046</v>
      </c>
      <c r="B7240" s="1">
        <v>137</v>
      </c>
      <c r="C7240" s="1" t="s">
        <v>30</v>
      </c>
      <c r="D7240" s="1" t="s">
        <v>53</v>
      </c>
      <c r="E7240" s="1" t="s">
        <v>54</v>
      </c>
      <c r="F7240" s="47">
        <v>714</v>
      </c>
      <c r="G7240" s="34">
        <v>952.02</v>
      </c>
      <c r="H7240" s="1" t="s">
        <v>218</v>
      </c>
      <c r="I7240" s="34">
        <v>7.5459999999999998E-3</v>
      </c>
      <c r="J7240" s="34">
        <v>2168.0886</v>
      </c>
      <c r="K7240" s="35" t="str">
        <f t="shared" si="591"/>
        <v>Strabrechtse Heide &amp; Beuven_H4030</v>
      </c>
      <c r="L7240" s="36">
        <f>VLOOKUP(D7240,DATA!A:F,5,FALSE)</f>
        <v>1.0986712608830001E-2</v>
      </c>
      <c r="M7240" s="37">
        <f>VLOOKUP(D7240,DATA!A:F,6,FALSE)</f>
        <v>982</v>
      </c>
      <c r="N7240" s="36">
        <f t="shared" si="592"/>
        <v>41.839108629728862</v>
      </c>
      <c r="O7240" s="36">
        <f t="shared" si="593"/>
        <v>41.841126071370006</v>
      </c>
      <c r="P7240" s="36">
        <f t="shared" si="594"/>
        <v>2.0174416411435914E-3</v>
      </c>
      <c r="Q7240" s="36">
        <f t="shared" si="595"/>
        <v>4.3739922233287112E-2</v>
      </c>
    </row>
    <row r="7241" spans="1:17" x14ac:dyDescent="0.3">
      <c r="A7241" s="30">
        <v>2328048</v>
      </c>
      <c r="B7241" s="14">
        <v>137</v>
      </c>
      <c r="C7241" s="14" t="s">
        <v>30</v>
      </c>
      <c r="D7241" s="14" t="s">
        <v>55</v>
      </c>
      <c r="E7241" s="14" t="s">
        <v>56</v>
      </c>
      <c r="F7241" s="48">
        <v>500</v>
      </c>
      <c r="G7241" s="38">
        <v>1127.99</v>
      </c>
      <c r="H7241" s="14" t="s">
        <v>218</v>
      </c>
      <c r="I7241" s="38">
        <v>8.3087000000000005E-3</v>
      </c>
      <c r="J7241" s="38">
        <v>263.75243999999998</v>
      </c>
      <c r="K7241" s="39" t="str">
        <f t="shared" si="591"/>
        <v>Strabrechtse Heide &amp; Beuven_H3130</v>
      </c>
      <c r="L7241" s="40">
        <f>VLOOKUP(D7241,DATA!A:F,5,FALSE)</f>
        <v>0</v>
      </c>
      <c r="M7241" s="41">
        <f>VLOOKUP(D7241,DATA!A:F,6,FALSE)</f>
        <v>3.5</v>
      </c>
      <c r="N7241" s="40">
        <f t="shared" si="592"/>
        <v>50</v>
      </c>
      <c r="O7241" s="40">
        <f t="shared" si="593"/>
        <v>50</v>
      </c>
      <c r="P7241" s="40">
        <f>J7241/10000*I7241</f>
        <v>2.1914398982280002E-4</v>
      </c>
      <c r="Q7241" s="40">
        <f>IF(AND(H7241&lt;&gt;"below",I7241&gt;=0.005),M7241*P7241,0)</f>
        <v>7.6700396437980002E-4</v>
      </c>
    </row>
    <row r="7242" spans="1:17" x14ac:dyDescent="0.3">
      <c r="A7242" s="29">
        <v>2328050</v>
      </c>
      <c r="B7242" s="1">
        <v>137</v>
      </c>
      <c r="C7242" s="1" t="s">
        <v>30</v>
      </c>
      <c r="D7242" s="1" t="s">
        <v>41</v>
      </c>
      <c r="E7242" s="1" t="s">
        <v>42</v>
      </c>
      <c r="F7242" s="47">
        <v>1071</v>
      </c>
      <c r="G7242" s="34">
        <v>1231.02</v>
      </c>
      <c r="H7242" s="1" t="s">
        <v>218</v>
      </c>
      <c r="I7242" s="34">
        <v>8.8470000000000007E-3</v>
      </c>
      <c r="J7242" s="34">
        <v>547.73580000000004</v>
      </c>
      <c r="K7242" s="35" t="str">
        <f t="shared" si="591"/>
        <v>Strabrechtse Heide &amp; Beuven_H4010A</v>
      </c>
      <c r="L7242" s="36">
        <f>VLOOKUP(D7242,DATA!A:F,5,FALSE)</f>
        <v>1.3726988247862192E-2</v>
      </c>
      <c r="M7242" s="37">
        <f>VLOOKUP(D7242,DATA!A:F,6,FALSE)</f>
        <v>1285.5</v>
      </c>
      <c r="N7242" s="36">
        <f t="shared" si="592"/>
        <v>32.129075794970916</v>
      </c>
      <c r="O7242" s="36">
        <f t="shared" si="593"/>
        <v>32.131724067712021</v>
      </c>
      <c r="P7242" s="36">
        <f t="shared" si="594"/>
        <v>2.6482727411050178E-3</v>
      </c>
      <c r="Q7242" s="36">
        <f t="shared" si="595"/>
        <v>1.4505537884673498E-2</v>
      </c>
    </row>
    <row r="7243" spans="1:17" x14ac:dyDescent="0.3">
      <c r="A7243" s="29">
        <v>2328050</v>
      </c>
      <c r="B7243" s="1">
        <v>137</v>
      </c>
      <c r="C7243" s="1" t="s">
        <v>30</v>
      </c>
      <c r="D7243" s="1" t="s">
        <v>53</v>
      </c>
      <c r="E7243" s="1" t="s">
        <v>54</v>
      </c>
      <c r="F7243" s="47">
        <v>714</v>
      </c>
      <c r="G7243" s="34">
        <v>1231.02</v>
      </c>
      <c r="H7243" s="1" t="s">
        <v>218</v>
      </c>
      <c r="I7243" s="34">
        <v>8.8470000000000007E-3</v>
      </c>
      <c r="J7243" s="34">
        <v>898.65985000000001</v>
      </c>
      <c r="K7243" s="35" t="str">
        <f t="shared" si="591"/>
        <v>Strabrechtse Heide &amp; Beuven_H4030</v>
      </c>
      <c r="L7243" s="36">
        <f>VLOOKUP(D7243,DATA!A:F,5,FALSE)</f>
        <v>1.0986712608830001E-2</v>
      </c>
      <c r="M7243" s="37">
        <f>VLOOKUP(D7243,DATA!A:F,6,FALSE)</f>
        <v>982</v>
      </c>
      <c r="N7243" s="36">
        <f t="shared" si="592"/>
        <v>93.911271686388389</v>
      </c>
      <c r="O7243" s="36">
        <f t="shared" si="593"/>
        <v>93.911827449314728</v>
      </c>
      <c r="P7243" s="36">
        <f t="shared" si="594"/>
        <v>5.5576292633929825E-4</v>
      </c>
      <c r="Q7243" s="36">
        <f t="shared" si="595"/>
        <v>4.9944182801963484E-3</v>
      </c>
    </row>
    <row r="7244" spans="1:17" x14ac:dyDescent="0.3">
      <c r="A7244" s="29">
        <v>2328053</v>
      </c>
      <c r="B7244" s="1">
        <v>137</v>
      </c>
      <c r="C7244" s="1" t="s">
        <v>30</v>
      </c>
      <c r="D7244" s="1" t="s">
        <v>53</v>
      </c>
      <c r="E7244" s="1" t="s">
        <v>54</v>
      </c>
      <c r="F7244" s="47">
        <v>714</v>
      </c>
      <c r="G7244" s="34">
        <v>1026.17</v>
      </c>
      <c r="H7244" s="1" t="s">
        <v>218</v>
      </c>
      <c r="I7244" s="34">
        <v>7.3007000000000002E-3</v>
      </c>
      <c r="J7244" s="34">
        <v>269.8546</v>
      </c>
      <c r="K7244" s="35" t="str">
        <f t="shared" si="591"/>
        <v>Strabrechtse Heide &amp; Beuven_H4030</v>
      </c>
      <c r="L7244" s="36">
        <f>VLOOKUP(D7244,DATA!A:F,5,FALSE)</f>
        <v>1.0986712608830001E-2</v>
      </c>
      <c r="M7244" s="37">
        <f>VLOOKUP(D7244,DATA!A:F,6,FALSE)</f>
        <v>982</v>
      </c>
      <c r="N7244" s="36">
        <f t="shared" si="592"/>
        <v>61.899462247276453</v>
      </c>
      <c r="O7244" s="36">
        <f t="shared" si="593"/>
        <v>61.901353920442254</v>
      </c>
      <c r="P7244" s="36">
        <f t="shared" si="594"/>
        <v>1.8916731658009667E-3</v>
      </c>
      <c r="Q7244" s="36">
        <f t="shared" si="595"/>
        <v>5.1047670548795354E-3</v>
      </c>
    </row>
    <row r="7245" spans="1:17" x14ac:dyDescent="0.3">
      <c r="A7245" s="29">
        <v>2328054</v>
      </c>
      <c r="B7245" s="1">
        <v>137</v>
      </c>
      <c r="C7245" s="1" t="s">
        <v>30</v>
      </c>
      <c r="D7245" s="1" t="s">
        <v>63</v>
      </c>
      <c r="E7245" s="1" t="s">
        <v>64</v>
      </c>
      <c r="F7245" s="47">
        <v>714</v>
      </c>
      <c r="G7245" s="34">
        <v>1127.2</v>
      </c>
      <c r="H7245" s="1" t="s">
        <v>218</v>
      </c>
      <c r="I7245" s="34">
        <v>7.9923000000000008E-3</v>
      </c>
      <c r="J7245" s="34">
        <v>207.52841000000001</v>
      </c>
      <c r="K7245" s="35" t="str">
        <f t="shared" si="591"/>
        <v>Strabrechtse Heide &amp; Beuven_H2310</v>
      </c>
      <c r="L7245" s="36">
        <f>VLOOKUP(D7245,DATA!A:F,5,FALSE)</f>
        <v>1.0986712608830001E-2</v>
      </c>
      <c r="M7245" s="37">
        <f>VLOOKUP(D7245,DATA!A:F,6,FALSE)</f>
        <v>982</v>
      </c>
      <c r="N7245" s="36">
        <f t="shared" si="592"/>
        <v>83.135635785458362</v>
      </c>
      <c r="O7245" s="36">
        <f t="shared" si="593"/>
        <v>83.13686685929234</v>
      </c>
      <c r="P7245" s="36">
        <f t="shared" si="594"/>
        <v>1.2310738339778027E-3</v>
      </c>
      <c r="Q7245" s="36">
        <f t="shared" si="595"/>
        <v>2.554827953580174E-3</v>
      </c>
    </row>
    <row r="7246" spans="1:17" x14ac:dyDescent="0.3">
      <c r="A7246" s="29">
        <v>2328054</v>
      </c>
      <c r="B7246" s="1">
        <v>137</v>
      </c>
      <c r="C7246" s="1" t="s">
        <v>30</v>
      </c>
      <c r="D7246" s="1" t="s">
        <v>53</v>
      </c>
      <c r="E7246" s="1" t="s">
        <v>54</v>
      </c>
      <c r="F7246" s="47">
        <v>714</v>
      </c>
      <c r="G7246" s="34">
        <v>1127.2</v>
      </c>
      <c r="H7246" s="1" t="s">
        <v>218</v>
      </c>
      <c r="I7246" s="34">
        <v>7.9923000000000008E-3</v>
      </c>
      <c r="J7246" s="34">
        <v>4804.0645000000004</v>
      </c>
      <c r="K7246" s="35" t="str">
        <f t="shared" si="591"/>
        <v>Strabrechtse Heide &amp; Beuven_H4030</v>
      </c>
      <c r="L7246" s="36">
        <f>VLOOKUP(D7246,DATA!A:F,5,FALSE)</f>
        <v>1.0986712608830001E-2</v>
      </c>
      <c r="M7246" s="37">
        <f>VLOOKUP(D7246,DATA!A:F,6,FALSE)</f>
        <v>982</v>
      </c>
      <c r="N7246" s="36">
        <f t="shared" si="592"/>
        <v>83.135635785458362</v>
      </c>
      <c r="O7246" s="36">
        <f t="shared" si="593"/>
        <v>83.13686685929234</v>
      </c>
      <c r="P7246" s="36">
        <f t="shared" si="594"/>
        <v>1.2310738339778027E-3</v>
      </c>
      <c r="Q7246" s="36">
        <f t="shared" si="595"/>
        <v>5.9141581026916565E-2</v>
      </c>
    </row>
    <row r="7247" spans="1:17" x14ac:dyDescent="0.3">
      <c r="A7247" s="29">
        <v>2329526</v>
      </c>
      <c r="B7247" s="1">
        <v>136</v>
      </c>
      <c r="C7247" s="1" t="s">
        <v>14</v>
      </c>
      <c r="D7247" s="1" t="s">
        <v>63</v>
      </c>
      <c r="E7247" s="1" t="s">
        <v>64</v>
      </c>
      <c r="F7247" s="47">
        <v>714</v>
      </c>
      <c r="G7247" s="34">
        <v>1351.41</v>
      </c>
      <c r="H7247" s="1" t="s">
        <v>218</v>
      </c>
      <c r="I7247" s="34">
        <v>1.50949E-2</v>
      </c>
      <c r="J7247" s="34">
        <v>9576.1939999999995</v>
      </c>
      <c r="K7247" s="35" t="str">
        <f t="shared" si="591"/>
        <v>Leenderbos, Groote Heide &amp; De Plateaux_H2310</v>
      </c>
      <c r="L7247" s="36">
        <f>VLOOKUP(D7247,DATA!A:F,5,FALSE)</f>
        <v>1.0986712608830001E-2</v>
      </c>
      <c r="M7247" s="37">
        <f>VLOOKUP(D7247,DATA!A:F,6,FALSE)</f>
        <v>982</v>
      </c>
      <c r="N7247" s="36">
        <f t="shared" si="592"/>
        <v>98.302013720324112</v>
      </c>
      <c r="O7247" s="36">
        <f t="shared" si="593"/>
        <v>98.302290516322145</v>
      </c>
      <c r="P7247" s="36">
        <f t="shared" si="594"/>
        <v>2.7679599803320798E-4</v>
      </c>
      <c r="Q7247" s="36">
        <f t="shared" si="595"/>
        <v>2.6506521755896181E-2</v>
      </c>
    </row>
    <row r="7248" spans="1:17" x14ac:dyDescent="0.3">
      <c r="A7248" s="29">
        <v>2329527</v>
      </c>
      <c r="B7248" s="1">
        <v>136</v>
      </c>
      <c r="C7248" s="1" t="s">
        <v>14</v>
      </c>
      <c r="D7248" s="1" t="s">
        <v>63</v>
      </c>
      <c r="E7248" s="1" t="s">
        <v>64</v>
      </c>
      <c r="F7248" s="47">
        <v>714</v>
      </c>
      <c r="G7248" s="34">
        <v>1123.27</v>
      </c>
      <c r="H7248" s="1" t="s">
        <v>218</v>
      </c>
      <c r="I7248" s="34">
        <v>1.39839E-2</v>
      </c>
      <c r="J7248" s="34">
        <v>8516.6869999999999</v>
      </c>
      <c r="K7248" s="35" t="str">
        <f t="shared" si="591"/>
        <v>Leenderbos, Groote Heide &amp; De Plateaux_H2310</v>
      </c>
      <c r="L7248" s="36">
        <f>VLOOKUP(D7248,DATA!A:F,5,FALSE)</f>
        <v>1.0986712608830001E-2</v>
      </c>
      <c r="M7248" s="37">
        <f>VLOOKUP(D7248,DATA!A:F,6,FALSE)</f>
        <v>982</v>
      </c>
      <c r="N7248" s="36">
        <f t="shared" si="592"/>
        <v>82.521580468506187</v>
      </c>
      <c r="O7248" s="36">
        <f t="shared" si="593"/>
        <v>82.523796337449099</v>
      </c>
      <c r="P7248" s="36">
        <f t="shared" si="594"/>
        <v>2.2158689429119249E-3</v>
      </c>
      <c r="Q7248" s="36">
        <f t="shared" si="595"/>
        <v>0.18871862219801736</v>
      </c>
    </row>
    <row r="7249" spans="1:17" x14ac:dyDescent="0.3">
      <c r="A7249" s="29">
        <v>2329528</v>
      </c>
      <c r="B7249" s="1">
        <v>136</v>
      </c>
      <c r="C7249" s="1" t="s">
        <v>14</v>
      </c>
      <c r="D7249" s="1" t="s">
        <v>63</v>
      </c>
      <c r="E7249" s="1" t="s">
        <v>64</v>
      </c>
      <c r="F7249" s="47">
        <v>714</v>
      </c>
      <c r="G7249" s="34">
        <v>1156.58</v>
      </c>
      <c r="H7249" s="1" t="s">
        <v>218</v>
      </c>
      <c r="I7249" s="34">
        <v>1.46474E-2</v>
      </c>
      <c r="J7249" s="34">
        <v>9071.3739999999998</v>
      </c>
      <c r="K7249" s="35" t="str">
        <f t="shared" si="591"/>
        <v>Leenderbos, Groote Heide &amp; De Plateaux_H2310</v>
      </c>
      <c r="L7249" s="36">
        <f>VLOOKUP(D7249,DATA!A:F,5,FALSE)</f>
        <v>1.0986712608830001E-2</v>
      </c>
      <c r="M7249" s="37">
        <f>VLOOKUP(D7249,DATA!A:F,6,FALSE)</f>
        <v>982</v>
      </c>
      <c r="N7249" s="36">
        <f t="shared" si="592"/>
        <v>87.192197433828497</v>
      </c>
      <c r="O7249" s="36">
        <f t="shared" si="593"/>
        <v>87.193994460651794</v>
      </c>
      <c r="P7249" s="36">
        <f t="shared" si="594"/>
        <v>1.7970268232971875E-3</v>
      </c>
      <c r="Q7249" s="36">
        <f t="shared" si="595"/>
        <v>0.163015024021607</v>
      </c>
    </row>
    <row r="7250" spans="1:17" x14ac:dyDescent="0.3">
      <c r="A7250" s="29">
        <v>2329529</v>
      </c>
      <c r="B7250" s="1">
        <v>136</v>
      </c>
      <c r="C7250" s="1" t="s">
        <v>14</v>
      </c>
      <c r="D7250" s="1" t="s">
        <v>63</v>
      </c>
      <c r="E7250" s="1" t="s">
        <v>64</v>
      </c>
      <c r="F7250" s="47">
        <v>714</v>
      </c>
      <c r="G7250" s="34">
        <v>1246.8399999999999</v>
      </c>
      <c r="H7250" s="1" t="s">
        <v>218</v>
      </c>
      <c r="I7250" s="34">
        <v>1.5503100000000001E-2</v>
      </c>
      <c r="J7250" s="34">
        <v>854.56830000000002</v>
      </c>
      <c r="K7250" s="35" t="str">
        <f t="shared" si="591"/>
        <v>Leenderbos, Groote Heide &amp; De Plateaux_H2310</v>
      </c>
      <c r="L7250" s="36">
        <f>VLOOKUP(D7250,DATA!A:F,5,FALSE)</f>
        <v>1.0986712608830001E-2</v>
      </c>
      <c r="M7250" s="37">
        <f>VLOOKUP(D7250,DATA!A:F,6,FALSE)</f>
        <v>982</v>
      </c>
      <c r="N7250" s="36">
        <f t="shared" si="592"/>
        <v>94.83248923063384</v>
      </c>
      <c r="O7250" s="36">
        <f t="shared" si="593"/>
        <v>94.83332385621182</v>
      </c>
      <c r="P7250" s="36">
        <f t="shared" si="594"/>
        <v>8.3462557797986392E-4</v>
      </c>
      <c r="Q7250" s="36">
        <f t="shared" si="595"/>
        <v>7.1324456131076977E-3</v>
      </c>
    </row>
    <row r="7251" spans="1:17" x14ac:dyDescent="0.3">
      <c r="A7251" s="29">
        <v>2329529</v>
      </c>
      <c r="B7251" s="1">
        <v>136</v>
      </c>
      <c r="C7251" s="1" t="s">
        <v>14</v>
      </c>
      <c r="D7251" s="1" t="s">
        <v>53</v>
      </c>
      <c r="E7251" s="1" t="s">
        <v>54</v>
      </c>
      <c r="F7251" s="47">
        <v>714</v>
      </c>
      <c r="G7251" s="34">
        <v>1246.8399999999999</v>
      </c>
      <c r="H7251" s="1" t="s">
        <v>218</v>
      </c>
      <c r="I7251" s="34">
        <v>1.5503100000000001E-2</v>
      </c>
      <c r="J7251" s="34">
        <v>7260.0995999999996</v>
      </c>
      <c r="K7251" s="35" t="str">
        <f t="shared" si="591"/>
        <v>Leenderbos, Groote Heide &amp; De Plateaux_H4030</v>
      </c>
      <c r="L7251" s="36">
        <f>VLOOKUP(D7251,DATA!A:F,5,FALSE)</f>
        <v>1.0986712608830001E-2</v>
      </c>
      <c r="M7251" s="37">
        <f>VLOOKUP(D7251,DATA!A:F,6,FALSE)</f>
        <v>982</v>
      </c>
      <c r="N7251" s="36">
        <f t="shared" si="592"/>
        <v>94.83248923063384</v>
      </c>
      <c r="O7251" s="36">
        <f t="shared" si="593"/>
        <v>94.83332385621182</v>
      </c>
      <c r="P7251" s="36">
        <f t="shared" si="594"/>
        <v>8.3462557797986392E-4</v>
      </c>
      <c r="Q7251" s="36">
        <f t="shared" si="595"/>
        <v>6.0594648248413784E-2</v>
      </c>
    </row>
    <row r="7252" spans="1:17" x14ac:dyDescent="0.3">
      <c r="A7252" s="29">
        <v>2329558</v>
      </c>
      <c r="B7252" s="1">
        <v>137</v>
      </c>
      <c r="C7252" s="1" t="s">
        <v>30</v>
      </c>
      <c r="D7252" s="1" t="s">
        <v>53</v>
      </c>
      <c r="E7252" s="1" t="s">
        <v>54</v>
      </c>
      <c r="F7252" s="47">
        <v>714</v>
      </c>
      <c r="G7252" s="34">
        <v>1065.21</v>
      </c>
      <c r="H7252" s="1" t="s">
        <v>218</v>
      </c>
      <c r="I7252" s="34">
        <v>9.7344000000000007E-3</v>
      </c>
      <c r="J7252" s="34">
        <v>1788.8996999999999</v>
      </c>
      <c r="K7252" s="35" t="str">
        <f t="shared" si="591"/>
        <v>Strabrechtse Heide &amp; Beuven_H4030</v>
      </c>
      <c r="L7252" s="36">
        <f>VLOOKUP(D7252,DATA!A:F,5,FALSE)</f>
        <v>1.0986712608830001E-2</v>
      </c>
      <c r="M7252" s="37">
        <f>VLOOKUP(D7252,DATA!A:F,6,FALSE)</f>
        <v>982</v>
      </c>
      <c r="N7252" s="36">
        <f t="shared" si="592"/>
        <v>71.385973303448566</v>
      </c>
      <c r="O7252" s="36">
        <f t="shared" si="593"/>
        <v>71.388157837819136</v>
      </c>
      <c r="P7252" s="36">
        <f t="shared" si="594"/>
        <v>2.1845343705706455E-3</v>
      </c>
      <c r="Q7252" s="36">
        <f t="shared" si="595"/>
        <v>3.9079128801535162E-2</v>
      </c>
    </row>
    <row r="7253" spans="1:17" x14ac:dyDescent="0.3">
      <c r="A7253" s="29">
        <v>2329559</v>
      </c>
      <c r="B7253" s="1">
        <v>137</v>
      </c>
      <c r="C7253" s="1" t="s">
        <v>30</v>
      </c>
      <c r="D7253" s="1" t="s">
        <v>53</v>
      </c>
      <c r="E7253" s="1" t="s">
        <v>54</v>
      </c>
      <c r="F7253" s="47">
        <v>714</v>
      </c>
      <c r="G7253" s="34">
        <v>938.93</v>
      </c>
      <c r="H7253" s="1" t="s">
        <v>218</v>
      </c>
      <c r="I7253" s="34">
        <v>8.8248000000000007E-3</v>
      </c>
      <c r="J7253" s="34">
        <v>3663.1217999999999</v>
      </c>
      <c r="K7253" s="35" t="str">
        <f t="shared" si="591"/>
        <v>Strabrechtse Heide &amp; Beuven_H4030</v>
      </c>
      <c r="L7253" s="36">
        <f>VLOOKUP(D7253,DATA!A:F,5,FALSE)</f>
        <v>1.0986712608830001E-2</v>
      </c>
      <c r="M7253" s="37">
        <f>VLOOKUP(D7253,DATA!A:F,6,FALSE)</f>
        <v>982</v>
      </c>
      <c r="N7253" s="36">
        <f t="shared" si="592"/>
        <v>38.385966784288151</v>
      </c>
      <c r="O7253" s="36">
        <f t="shared" si="593"/>
        <v>38.388259919417607</v>
      </c>
      <c r="P7253" s="36">
        <f t="shared" si="594"/>
        <v>2.2931351294559477E-3</v>
      </c>
      <c r="Q7253" s="36">
        <f t="shared" si="595"/>
        <v>8.4000332830559049E-2</v>
      </c>
    </row>
    <row r="7254" spans="1:17" x14ac:dyDescent="0.3">
      <c r="A7254" s="29">
        <v>2329560</v>
      </c>
      <c r="B7254" s="1">
        <v>137</v>
      </c>
      <c r="C7254" s="1" t="s">
        <v>30</v>
      </c>
      <c r="D7254" s="1" t="s">
        <v>53</v>
      </c>
      <c r="E7254" s="1" t="s">
        <v>54</v>
      </c>
      <c r="F7254" s="47">
        <v>714</v>
      </c>
      <c r="G7254" s="34">
        <v>935.8</v>
      </c>
      <c r="H7254" s="1" t="s">
        <v>218</v>
      </c>
      <c r="I7254" s="34">
        <v>8.7194000000000004E-3</v>
      </c>
      <c r="J7254" s="34">
        <v>5509.2606999999998</v>
      </c>
      <c r="K7254" s="35" t="str">
        <f t="shared" si="591"/>
        <v>Strabrechtse Heide &amp; Beuven_H4030</v>
      </c>
      <c r="L7254" s="36">
        <f>VLOOKUP(D7254,DATA!A:F,5,FALSE)</f>
        <v>1.0986712608830001E-2</v>
      </c>
      <c r="M7254" s="37">
        <f>VLOOKUP(D7254,DATA!A:F,6,FALSE)</f>
        <v>982</v>
      </c>
      <c r="N7254" s="36">
        <f t="shared" si="592"/>
        <v>37.575956501487958</v>
      </c>
      <c r="O7254" s="36">
        <f t="shared" si="593"/>
        <v>37.578203596704391</v>
      </c>
      <c r="P7254" s="36">
        <f t="shared" si="594"/>
        <v>2.2470952164326263E-3</v>
      </c>
      <c r="Q7254" s="36">
        <f t="shared" si="595"/>
        <v>0.12379833365050262</v>
      </c>
    </row>
    <row r="7255" spans="1:17" x14ac:dyDescent="0.3">
      <c r="A7255" s="29">
        <v>2329561</v>
      </c>
      <c r="B7255" s="1">
        <v>137</v>
      </c>
      <c r="C7255" s="1" t="s">
        <v>30</v>
      </c>
      <c r="D7255" s="1" t="s">
        <v>53</v>
      </c>
      <c r="E7255" s="1" t="s">
        <v>54</v>
      </c>
      <c r="F7255" s="47">
        <v>714</v>
      </c>
      <c r="G7255" s="34">
        <v>933.68</v>
      </c>
      <c r="H7255" s="1" t="s">
        <v>218</v>
      </c>
      <c r="I7255" s="34">
        <v>8.6259000000000006E-3</v>
      </c>
      <c r="J7255" s="34">
        <v>2289.4407000000001</v>
      </c>
      <c r="K7255" s="35" t="str">
        <f t="shared" si="591"/>
        <v>Strabrechtse Heide &amp; Beuven_H4030</v>
      </c>
      <c r="L7255" s="36">
        <f>VLOOKUP(D7255,DATA!A:F,5,FALSE)</f>
        <v>1.0986712608830001E-2</v>
      </c>
      <c r="M7255" s="37">
        <f>VLOOKUP(D7255,DATA!A:F,6,FALSE)</f>
        <v>982</v>
      </c>
      <c r="N7255" s="36">
        <f t="shared" si="592"/>
        <v>37.031214266228702</v>
      </c>
      <c r="O7255" s="36">
        <f t="shared" si="593"/>
        <v>37.033424156919374</v>
      </c>
      <c r="P7255" s="36">
        <f t="shared" si="594"/>
        <v>2.2098906906720117E-3</v>
      </c>
      <c r="Q7255" s="36">
        <f t="shared" si="595"/>
        <v>5.0594136897756145E-2</v>
      </c>
    </row>
    <row r="7256" spans="1:17" x14ac:dyDescent="0.3">
      <c r="A7256" s="29">
        <v>2329562</v>
      </c>
      <c r="B7256" s="1">
        <v>137</v>
      </c>
      <c r="C7256" s="1" t="s">
        <v>30</v>
      </c>
      <c r="D7256" s="1" t="s">
        <v>53</v>
      </c>
      <c r="E7256" s="1" t="s">
        <v>54</v>
      </c>
      <c r="F7256" s="47">
        <v>714</v>
      </c>
      <c r="G7256" s="34">
        <v>924.83</v>
      </c>
      <c r="H7256" s="1" t="s">
        <v>218</v>
      </c>
      <c r="I7256" s="34">
        <v>8.4836000000000009E-3</v>
      </c>
      <c r="J7256" s="34">
        <v>9276.4249999999993</v>
      </c>
      <c r="K7256" s="35" t="str">
        <f t="shared" si="591"/>
        <v>Strabrechtse Heide &amp; Beuven_H4030</v>
      </c>
      <c r="L7256" s="36">
        <f>VLOOKUP(D7256,DATA!A:F,5,FALSE)</f>
        <v>1.0986712608830001E-2</v>
      </c>
      <c r="M7256" s="37">
        <f>VLOOKUP(D7256,DATA!A:F,6,FALSE)</f>
        <v>982</v>
      </c>
      <c r="N7256" s="36">
        <f t="shared" si="592"/>
        <v>34.793913134667854</v>
      </c>
      <c r="O7256" s="36">
        <f t="shared" si="593"/>
        <v>34.796027818845801</v>
      </c>
      <c r="P7256" s="36">
        <f t="shared" si="594"/>
        <v>2.1146841779469128E-3</v>
      </c>
      <c r="Q7256" s="36">
        <f t="shared" si="595"/>
        <v>0.19616709175411187</v>
      </c>
    </row>
    <row r="7257" spans="1:17" x14ac:dyDescent="0.3">
      <c r="A7257" s="29">
        <v>2329563</v>
      </c>
      <c r="B7257" s="1">
        <v>137</v>
      </c>
      <c r="C7257" s="1" t="s">
        <v>30</v>
      </c>
      <c r="D7257" s="1" t="s">
        <v>53</v>
      </c>
      <c r="E7257" s="1" t="s">
        <v>54</v>
      </c>
      <c r="F7257" s="47">
        <v>714</v>
      </c>
      <c r="G7257" s="34">
        <v>924.01</v>
      </c>
      <c r="H7257" s="1" t="s">
        <v>218</v>
      </c>
      <c r="I7257" s="34">
        <v>8.4311000000000004E-3</v>
      </c>
      <c r="J7257" s="34">
        <v>6775.8521618209297</v>
      </c>
      <c r="K7257" s="35" t="str">
        <f t="shared" si="591"/>
        <v>Strabrechtse Heide &amp; Beuven_H4030</v>
      </c>
      <c r="L7257" s="36">
        <f>VLOOKUP(D7257,DATA!A:F,5,FALSE)</f>
        <v>1.0986712608830001E-2</v>
      </c>
      <c r="M7257" s="37">
        <f>VLOOKUP(D7257,DATA!A:F,6,FALSE)</f>
        <v>982</v>
      </c>
      <c r="N7257" s="36">
        <f t="shared" si="592"/>
        <v>34.589797839387614</v>
      </c>
      <c r="O7257" s="36">
        <f t="shared" si="593"/>
        <v>34.591893648474574</v>
      </c>
      <c r="P7257" s="36">
        <f t="shared" si="594"/>
        <v>2.0958090869598323E-3</v>
      </c>
      <c r="Q7257" s="36">
        <f t="shared" si="595"/>
        <v>0.14200892532640727</v>
      </c>
    </row>
    <row r="7258" spans="1:17" x14ac:dyDescent="0.3">
      <c r="A7258" s="29">
        <v>2329564</v>
      </c>
      <c r="B7258" s="1">
        <v>137</v>
      </c>
      <c r="C7258" s="1" t="s">
        <v>30</v>
      </c>
      <c r="D7258" s="1" t="s">
        <v>53</v>
      </c>
      <c r="E7258" s="1" t="s">
        <v>54</v>
      </c>
      <c r="F7258" s="47">
        <v>714</v>
      </c>
      <c r="G7258" s="34">
        <v>917.53</v>
      </c>
      <c r="H7258" s="1" t="s">
        <v>218</v>
      </c>
      <c r="I7258" s="34">
        <v>8.3187000000000001E-3</v>
      </c>
      <c r="J7258" s="34">
        <v>8422.7360000000008</v>
      </c>
      <c r="K7258" s="35" t="str">
        <f t="shared" si="591"/>
        <v>Strabrechtse Heide &amp; Beuven_H4030</v>
      </c>
      <c r="L7258" s="36">
        <f>VLOOKUP(D7258,DATA!A:F,5,FALSE)</f>
        <v>1.0986712608830001E-2</v>
      </c>
      <c r="M7258" s="37">
        <f>VLOOKUP(D7258,DATA!A:F,6,FALSE)</f>
        <v>982</v>
      </c>
      <c r="N7258" s="36">
        <f t="shared" si="592"/>
        <v>32.997163261172304</v>
      </c>
      <c r="O7258" s="36">
        <f t="shared" si="593"/>
        <v>32.999183951539003</v>
      </c>
      <c r="P7258" s="36">
        <f t="shared" si="594"/>
        <v>2.0206903666988296E-3</v>
      </c>
      <c r="Q7258" s="36">
        <f t="shared" si="595"/>
        <v>0.17019741496447435</v>
      </c>
    </row>
    <row r="7259" spans="1:17" x14ac:dyDescent="0.3">
      <c r="A7259" s="29">
        <v>2329566</v>
      </c>
      <c r="B7259" s="1">
        <v>137</v>
      </c>
      <c r="C7259" s="1" t="s">
        <v>30</v>
      </c>
      <c r="D7259" s="1" t="s">
        <v>53</v>
      </c>
      <c r="E7259" s="1" t="s">
        <v>54</v>
      </c>
      <c r="F7259" s="47">
        <v>714</v>
      </c>
      <c r="G7259" s="34">
        <v>912.4</v>
      </c>
      <c r="H7259" s="1" t="s">
        <v>218</v>
      </c>
      <c r="I7259" s="34">
        <v>7.8656000000000004E-3</v>
      </c>
      <c r="J7259" s="34">
        <v>1033.0565999999999</v>
      </c>
      <c r="K7259" s="35" t="str">
        <f t="shared" si="591"/>
        <v>Strabrechtse Heide &amp; Beuven_H4030</v>
      </c>
      <c r="L7259" s="36">
        <f>VLOOKUP(D7259,DATA!A:F,5,FALSE)</f>
        <v>1.0986712608830001E-2</v>
      </c>
      <c r="M7259" s="37">
        <f>VLOOKUP(D7259,DATA!A:F,6,FALSE)</f>
        <v>982</v>
      </c>
      <c r="N7259" s="36">
        <f t="shared" si="592"/>
        <v>31.763209194641234</v>
      </c>
      <c r="O7259" s="36">
        <f t="shared" si="593"/>
        <v>31.765082244913557</v>
      </c>
      <c r="P7259" s="36">
        <f t="shared" si="594"/>
        <v>1.8730502723229847E-3</v>
      </c>
      <c r="Q7259" s="36">
        <f t="shared" si="595"/>
        <v>1.9349669459550564E-2</v>
      </c>
    </row>
    <row r="7260" spans="1:17" x14ac:dyDescent="0.3">
      <c r="A7260" s="30">
        <v>2329567</v>
      </c>
      <c r="B7260" s="14">
        <v>137</v>
      </c>
      <c r="C7260" s="14" t="s">
        <v>30</v>
      </c>
      <c r="D7260" s="14" t="s">
        <v>55</v>
      </c>
      <c r="E7260" s="14" t="s">
        <v>56</v>
      </c>
      <c r="F7260" s="48">
        <v>500</v>
      </c>
      <c r="G7260" s="38">
        <v>968.01</v>
      </c>
      <c r="H7260" s="14" t="s">
        <v>218</v>
      </c>
      <c r="I7260" s="38">
        <v>8.4238000000000004E-3</v>
      </c>
      <c r="J7260" s="38">
        <v>570.94024999999999</v>
      </c>
      <c r="K7260" s="39" t="str">
        <f t="shared" si="591"/>
        <v>Strabrechtse Heide &amp; Beuven_H3130</v>
      </c>
      <c r="L7260" s="40">
        <f>VLOOKUP(D7260,DATA!A:F,5,FALSE)</f>
        <v>0</v>
      </c>
      <c r="M7260" s="41">
        <f>VLOOKUP(D7260,DATA!A:F,6,FALSE)</f>
        <v>3.5</v>
      </c>
      <c r="N7260" s="40">
        <f t="shared" si="592"/>
        <v>50</v>
      </c>
      <c r="O7260" s="40">
        <f t="shared" si="593"/>
        <v>50</v>
      </c>
      <c r="P7260" s="40">
        <f>J7260/10000*I7260</f>
        <v>4.8094864779500002E-4</v>
      </c>
      <c r="Q7260" s="40">
        <f>IF(AND(H7260&lt;&gt;"below",I7260&gt;=0.005),M7260*P7260,0)</f>
        <v>1.6833202672825E-3</v>
      </c>
    </row>
    <row r="7261" spans="1:17" x14ac:dyDescent="0.3">
      <c r="A7261" s="29">
        <v>2329568</v>
      </c>
      <c r="B7261" s="1">
        <v>137</v>
      </c>
      <c r="C7261" s="1" t="s">
        <v>30</v>
      </c>
      <c r="D7261" s="1" t="s">
        <v>53</v>
      </c>
      <c r="E7261" s="1" t="s">
        <v>54</v>
      </c>
      <c r="F7261" s="47">
        <v>714</v>
      </c>
      <c r="G7261" s="34">
        <v>943.32</v>
      </c>
      <c r="H7261" s="1" t="s">
        <v>218</v>
      </c>
      <c r="I7261" s="34">
        <v>8.2503000000000003E-3</v>
      </c>
      <c r="J7261" s="34">
        <v>4526.6962999999996</v>
      </c>
      <c r="K7261" s="35" t="str">
        <f t="shared" si="591"/>
        <v>Strabrechtse Heide &amp; Beuven_H4030</v>
      </c>
      <c r="L7261" s="36">
        <f>VLOOKUP(D7261,DATA!A:F,5,FALSE)</f>
        <v>1.0986712608830001E-2</v>
      </c>
      <c r="M7261" s="37">
        <f>VLOOKUP(D7261,DATA!A:F,6,FALSE)</f>
        <v>982</v>
      </c>
      <c r="N7261" s="36">
        <f t="shared" si="592"/>
        <v>39.532903230424608</v>
      </c>
      <c r="O7261" s="36">
        <f t="shared" si="593"/>
        <v>39.535070033542731</v>
      </c>
      <c r="P7261" s="36">
        <f t="shared" si="594"/>
        <v>2.1668031181221181E-3</v>
      </c>
      <c r="Q7261" s="36">
        <f t="shared" si="595"/>
        <v>9.8084596576318545E-2</v>
      </c>
    </row>
    <row r="7262" spans="1:17" x14ac:dyDescent="0.3">
      <c r="A7262" s="29">
        <v>2329569</v>
      </c>
      <c r="B7262" s="1">
        <v>137</v>
      </c>
      <c r="C7262" s="1" t="s">
        <v>30</v>
      </c>
      <c r="D7262" s="1" t="s">
        <v>53</v>
      </c>
      <c r="E7262" s="1" t="s">
        <v>54</v>
      </c>
      <c r="F7262" s="47">
        <v>714</v>
      </c>
      <c r="G7262" s="34">
        <v>1038.48</v>
      </c>
      <c r="H7262" s="1" t="s">
        <v>218</v>
      </c>
      <c r="I7262" s="34">
        <v>8.7554E-3</v>
      </c>
      <c r="J7262" s="34">
        <v>3872.8285999999998</v>
      </c>
      <c r="K7262" s="35" t="str">
        <f t="shared" si="591"/>
        <v>Strabrechtse Heide &amp; Beuven_H4030</v>
      </c>
      <c r="L7262" s="36">
        <f>VLOOKUP(D7262,DATA!A:F,5,FALSE)</f>
        <v>1.0986712608830001E-2</v>
      </c>
      <c r="M7262" s="37">
        <f>VLOOKUP(D7262,DATA!A:F,6,FALSE)</f>
        <v>982</v>
      </c>
      <c r="N7262" s="36">
        <f t="shared" si="592"/>
        <v>65.033897190174571</v>
      </c>
      <c r="O7262" s="36">
        <f t="shared" si="593"/>
        <v>65.036084571428589</v>
      </c>
      <c r="P7262" s="36">
        <f t="shared" si="594"/>
        <v>2.1873812540178506E-3</v>
      </c>
      <c r="Q7262" s="36">
        <f t="shared" si="595"/>
        <v>8.4713526796641958E-2</v>
      </c>
    </row>
    <row r="7263" spans="1:17" x14ac:dyDescent="0.3">
      <c r="A7263" s="29">
        <v>2329570</v>
      </c>
      <c r="B7263" s="1">
        <v>137</v>
      </c>
      <c r="C7263" s="1" t="s">
        <v>30</v>
      </c>
      <c r="D7263" s="1" t="s">
        <v>53</v>
      </c>
      <c r="E7263" s="1" t="s">
        <v>54</v>
      </c>
      <c r="F7263" s="47">
        <v>714</v>
      </c>
      <c r="G7263" s="34">
        <v>1033.07</v>
      </c>
      <c r="H7263" s="1" t="s">
        <v>218</v>
      </c>
      <c r="I7263" s="34">
        <v>8.6376000000000005E-3</v>
      </c>
      <c r="J7263" s="34">
        <v>2109.0554183354402</v>
      </c>
      <c r="K7263" s="35" t="str">
        <f t="shared" si="591"/>
        <v>Strabrechtse Heide &amp; Beuven_H4030</v>
      </c>
      <c r="L7263" s="36">
        <f>VLOOKUP(D7263,DATA!A:F,5,FALSE)</f>
        <v>1.0986712608830001E-2</v>
      </c>
      <c r="M7263" s="37">
        <f>VLOOKUP(D7263,DATA!A:F,6,FALSE)</f>
        <v>982</v>
      </c>
      <c r="N7263" s="36">
        <f t="shared" si="592"/>
        <v>63.670503454657833</v>
      </c>
      <c r="O7263" s="36">
        <f t="shared" si="593"/>
        <v>63.672698547439559</v>
      </c>
      <c r="P7263" s="36">
        <f t="shared" si="594"/>
        <v>2.1950927817258048E-3</v>
      </c>
      <c r="Q7263" s="36">
        <f t="shared" si="595"/>
        <v>4.6295723250478218E-2</v>
      </c>
    </row>
    <row r="7264" spans="1:17" x14ac:dyDescent="0.3">
      <c r="A7264" s="29">
        <v>2329571</v>
      </c>
      <c r="B7264" s="1">
        <v>137</v>
      </c>
      <c r="C7264" s="1" t="s">
        <v>30</v>
      </c>
      <c r="D7264" s="1" t="s">
        <v>53</v>
      </c>
      <c r="E7264" s="1" t="s">
        <v>54</v>
      </c>
      <c r="F7264" s="47">
        <v>714</v>
      </c>
      <c r="G7264" s="34">
        <v>949.34</v>
      </c>
      <c r="H7264" s="1" t="s">
        <v>218</v>
      </c>
      <c r="I7264" s="34">
        <v>8.0170999999999992E-3</v>
      </c>
      <c r="J7264" s="34">
        <v>1078.96829661991</v>
      </c>
      <c r="K7264" s="35" t="str">
        <f t="shared" si="591"/>
        <v>Strabrechtse Heide &amp; Beuven_H4030</v>
      </c>
      <c r="L7264" s="36">
        <f>VLOOKUP(D7264,DATA!A:F,5,FALSE)</f>
        <v>1.0986712608830001E-2</v>
      </c>
      <c r="M7264" s="37">
        <f>VLOOKUP(D7264,DATA!A:F,6,FALSE)</f>
        <v>982</v>
      </c>
      <c r="N7264" s="36">
        <f t="shared" si="592"/>
        <v>41.124377972909642</v>
      </c>
      <c r="O7264" s="36">
        <f t="shared" si="593"/>
        <v>41.126510641194997</v>
      </c>
      <c r="P7264" s="36">
        <f t="shared" si="594"/>
        <v>2.1326682853555212E-3</v>
      </c>
      <c r="Q7264" s="36">
        <f t="shared" si="595"/>
        <v>2.3010814671053509E-2</v>
      </c>
    </row>
    <row r="7265" spans="1:17" x14ac:dyDescent="0.3">
      <c r="A7265" s="29">
        <v>2329572</v>
      </c>
      <c r="B7265" s="1">
        <v>137</v>
      </c>
      <c r="C7265" s="1" t="s">
        <v>30</v>
      </c>
      <c r="D7265" s="1" t="s">
        <v>53</v>
      </c>
      <c r="E7265" s="1" t="s">
        <v>54</v>
      </c>
      <c r="F7265" s="47">
        <v>714</v>
      </c>
      <c r="G7265" s="34">
        <v>960.35</v>
      </c>
      <c r="H7265" s="1" t="s">
        <v>218</v>
      </c>
      <c r="I7265" s="34">
        <v>7.9923000000000008E-3</v>
      </c>
      <c r="J7265" s="34">
        <v>5649.9812961165999</v>
      </c>
      <c r="K7265" s="35" t="str">
        <f t="shared" si="591"/>
        <v>Strabrechtse Heide &amp; Beuven_H4030</v>
      </c>
      <c r="L7265" s="36">
        <f>VLOOKUP(D7265,DATA!A:F,5,FALSE)</f>
        <v>1.0986712608830001E-2</v>
      </c>
      <c r="M7265" s="37">
        <f>VLOOKUP(D7265,DATA!A:F,6,FALSE)</f>
        <v>982</v>
      </c>
      <c r="N7265" s="36">
        <f t="shared" si="592"/>
        <v>44.081321345028357</v>
      </c>
      <c r="O7265" s="36">
        <f t="shared" si="593"/>
        <v>44.083485823662066</v>
      </c>
      <c r="P7265" s="36">
        <f t="shared" si="594"/>
        <v>2.1644786337091659E-3</v>
      </c>
      <c r="Q7265" s="36">
        <f t="shared" si="595"/>
        <v>0.122292637963008</v>
      </c>
    </row>
    <row r="7266" spans="1:17" x14ac:dyDescent="0.3">
      <c r="A7266" s="29">
        <v>2329573</v>
      </c>
      <c r="B7266" s="1">
        <v>137</v>
      </c>
      <c r="C7266" s="1" t="s">
        <v>30</v>
      </c>
      <c r="D7266" s="1" t="s">
        <v>53</v>
      </c>
      <c r="E7266" s="1" t="s">
        <v>54</v>
      </c>
      <c r="F7266" s="47">
        <v>714</v>
      </c>
      <c r="G7266" s="34">
        <v>979.11</v>
      </c>
      <c r="H7266" s="1" t="s">
        <v>218</v>
      </c>
      <c r="I7266" s="34">
        <v>8.0180000000000008E-3</v>
      </c>
      <c r="J7266" s="34">
        <v>7704.7133999999996</v>
      </c>
      <c r="K7266" s="35" t="str">
        <f t="shared" si="591"/>
        <v>Strabrechtse Heide &amp; Beuven_H4030</v>
      </c>
      <c r="L7266" s="36">
        <f>VLOOKUP(D7266,DATA!A:F,5,FALSE)</f>
        <v>1.0986712608830001E-2</v>
      </c>
      <c r="M7266" s="37">
        <f>VLOOKUP(D7266,DATA!A:F,6,FALSE)</f>
        <v>982</v>
      </c>
      <c r="N7266" s="36">
        <f t="shared" si="592"/>
        <v>49.206276696501071</v>
      </c>
      <c r="O7266" s="36">
        <f t="shared" si="593"/>
        <v>49.208478429608249</v>
      </c>
      <c r="P7266" s="36">
        <f t="shared" si="594"/>
        <v>2.2017331071779722E-3</v>
      </c>
      <c r="Q7266" s="36">
        <f t="shared" si="595"/>
        <v>0.16963722574097759</v>
      </c>
    </row>
    <row r="7267" spans="1:17" x14ac:dyDescent="0.3">
      <c r="A7267" s="29">
        <v>2329574</v>
      </c>
      <c r="B7267" s="1">
        <v>137</v>
      </c>
      <c r="C7267" s="1" t="s">
        <v>30</v>
      </c>
      <c r="D7267" s="1" t="s">
        <v>53</v>
      </c>
      <c r="E7267" s="1" t="s">
        <v>54</v>
      </c>
      <c r="F7267" s="47">
        <v>714</v>
      </c>
      <c r="G7267" s="34">
        <v>968.69</v>
      </c>
      <c r="H7267" s="1" t="s">
        <v>218</v>
      </c>
      <c r="I7267" s="34">
        <v>7.8015000000000003E-3</v>
      </c>
      <c r="J7267" s="34">
        <v>4130.5540000000001</v>
      </c>
      <c r="K7267" s="35" t="str">
        <f t="shared" si="591"/>
        <v>Strabrechtse Heide &amp; Beuven_H4030</v>
      </c>
      <c r="L7267" s="36">
        <f>VLOOKUP(D7267,DATA!A:F,5,FALSE)</f>
        <v>1.0986712608830001E-2</v>
      </c>
      <c r="M7267" s="37">
        <f>VLOOKUP(D7267,DATA!A:F,6,FALSE)</f>
        <v>982</v>
      </c>
      <c r="N7267" s="36">
        <f t="shared" si="592"/>
        <v>46.350672205325779</v>
      </c>
      <c r="O7267" s="36">
        <f t="shared" si="593"/>
        <v>46.352803618064584</v>
      </c>
      <c r="P7267" s="36">
        <f t="shared" si="594"/>
        <v>2.1314127388052384E-3</v>
      </c>
      <c r="Q7267" s="36">
        <f t="shared" si="595"/>
        <v>8.8039154139229331E-2</v>
      </c>
    </row>
    <row r="7268" spans="1:17" x14ac:dyDescent="0.3">
      <c r="A7268" s="30">
        <v>2329576</v>
      </c>
      <c r="B7268" s="14">
        <v>137</v>
      </c>
      <c r="C7268" s="14" t="s">
        <v>30</v>
      </c>
      <c r="D7268" s="14" t="s">
        <v>79</v>
      </c>
      <c r="E7268" s="14" t="s">
        <v>80</v>
      </c>
      <c r="F7268" s="48">
        <v>429</v>
      </c>
      <c r="G7268" s="38">
        <v>1179.47</v>
      </c>
      <c r="H7268" s="14" t="s">
        <v>218</v>
      </c>
      <c r="I7268" s="38">
        <v>8.7650999999999996E-3</v>
      </c>
      <c r="J7268" s="38">
        <v>1571.8815999999999</v>
      </c>
      <c r="K7268" s="39" t="str">
        <f t="shared" si="591"/>
        <v>Strabrechtse Heide &amp; Beuven_H3110</v>
      </c>
      <c r="L7268" s="40">
        <f>VLOOKUP(D7268,DATA!A:F,5,FALSE)</f>
        <v>0</v>
      </c>
      <c r="M7268" s="41">
        <f>VLOOKUP(D7268,DATA!A:F,6,FALSE)</f>
        <v>3.5</v>
      </c>
      <c r="N7268" s="40">
        <f t="shared" si="592"/>
        <v>50</v>
      </c>
      <c r="O7268" s="40">
        <f t="shared" si="593"/>
        <v>50</v>
      </c>
      <c r="P7268" s="40">
        <f t="shared" ref="P7268:P7272" si="596">J7268/10000*I7268</f>
        <v>1.3777699412159999E-3</v>
      </c>
      <c r="Q7268" s="40">
        <f>IF(AND(H7268&lt;&gt;"below",I7268&gt;=0.005),M7268*P7268,0)</f>
        <v>4.8221947942559996E-3</v>
      </c>
    </row>
    <row r="7269" spans="1:17" x14ac:dyDescent="0.3">
      <c r="A7269" s="30">
        <v>2329577</v>
      </c>
      <c r="B7269" s="14">
        <v>137</v>
      </c>
      <c r="C7269" s="14" t="s">
        <v>30</v>
      </c>
      <c r="D7269" s="14" t="s">
        <v>79</v>
      </c>
      <c r="E7269" s="14" t="s">
        <v>80</v>
      </c>
      <c r="F7269" s="48">
        <v>429</v>
      </c>
      <c r="G7269" s="38">
        <v>1102.6199999999999</v>
      </c>
      <c r="H7269" s="14" t="s">
        <v>218</v>
      </c>
      <c r="I7269" s="38">
        <v>7.9999000000000008E-3</v>
      </c>
      <c r="J7269" s="38">
        <v>664.80139999999994</v>
      </c>
      <c r="K7269" s="39" t="str">
        <f t="shared" si="591"/>
        <v>Strabrechtse Heide &amp; Beuven_H3110</v>
      </c>
      <c r="L7269" s="40">
        <f>VLOOKUP(D7269,DATA!A:F,5,FALSE)</f>
        <v>0</v>
      </c>
      <c r="M7269" s="41">
        <f>VLOOKUP(D7269,DATA!A:F,6,FALSE)</f>
        <v>3.5</v>
      </c>
      <c r="N7269" s="40">
        <f t="shared" si="592"/>
        <v>50</v>
      </c>
      <c r="O7269" s="40">
        <f t="shared" si="593"/>
        <v>50</v>
      </c>
      <c r="P7269" s="40">
        <f t="shared" si="596"/>
        <v>5.31834471986E-4</v>
      </c>
      <c r="Q7269" s="40">
        <f t="shared" ref="Q7269:Q7272" si="597">IF(AND(H7269&lt;&gt;"below",I7269&gt;=0.005),M7269*P7269,0)</f>
        <v>1.861420651951E-3</v>
      </c>
    </row>
    <row r="7270" spans="1:17" x14ac:dyDescent="0.3">
      <c r="A7270" s="30">
        <v>2329578</v>
      </c>
      <c r="B7270" s="14">
        <v>137</v>
      </c>
      <c r="C7270" s="14" t="s">
        <v>30</v>
      </c>
      <c r="D7270" s="14" t="s">
        <v>79</v>
      </c>
      <c r="E7270" s="14" t="s">
        <v>80</v>
      </c>
      <c r="F7270" s="48">
        <v>429</v>
      </c>
      <c r="G7270" s="38">
        <v>1285.48</v>
      </c>
      <c r="H7270" s="14" t="s">
        <v>218</v>
      </c>
      <c r="I7270" s="38">
        <v>8.9998000000000005E-3</v>
      </c>
      <c r="J7270" s="38">
        <v>227.45436000000001</v>
      </c>
      <c r="K7270" s="39" t="str">
        <f t="shared" si="591"/>
        <v>Strabrechtse Heide &amp; Beuven_H3110</v>
      </c>
      <c r="L7270" s="40">
        <f>VLOOKUP(D7270,DATA!A:F,5,FALSE)</f>
        <v>0</v>
      </c>
      <c r="M7270" s="41">
        <f>VLOOKUP(D7270,DATA!A:F,6,FALSE)</f>
        <v>3.5</v>
      </c>
      <c r="N7270" s="40">
        <f t="shared" si="592"/>
        <v>50</v>
      </c>
      <c r="O7270" s="40">
        <f t="shared" si="593"/>
        <v>50</v>
      </c>
      <c r="P7270" s="40">
        <f t="shared" si="596"/>
        <v>2.0470437491280002E-4</v>
      </c>
      <c r="Q7270" s="40">
        <f t="shared" si="597"/>
        <v>7.1646531219480007E-4</v>
      </c>
    </row>
    <row r="7271" spans="1:17" x14ac:dyDescent="0.3">
      <c r="A7271" s="30">
        <v>2329579</v>
      </c>
      <c r="B7271" s="14">
        <v>137</v>
      </c>
      <c r="C7271" s="14" t="s">
        <v>30</v>
      </c>
      <c r="D7271" s="14" t="s">
        <v>79</v>
      </c>
      <c r="E7271" s="14" t="s">
        <v>80</v>
      </c>
      <c r="F7271" s="48">
        <v>429</v>
      </c>
      <c r="G7271" s="38">
        <v>1143.6300000000001</v>
      </c>
      <c r="H7271" s="14" t="s">
        <v>218</v>
      </c>
      <c r="I7271" s="38">
        <v>7.9737999999999996E-3</v>
      </c>
      <c r="J7271" s="38">
        <v>2994.1660000000002</v>
      </c>
      <c r="K7271" s="39" t="str">
        <f t="shared" si="591"/>
        <v>Strabrechtse Heide &amp; Beuven_H3110</v>
      </c>
      <c r="L7271" s="40">
        <f>VLOOKUP(D7271,DATA!A:F,5,FALSE)</f>
        <v>0</v>
      </c>
      <c r="M7271" s="41">
        <f>VLOOKUP(D7271,DATA!A:F,6,FALSE)</f>
        <v>3.5</v>
      </c>
      <c r="N7271" s="40">
        <f t="shared" si="592"/>
        <v>50</v>
      </c>
      <c r="O7271" s="40">
        <f t="shared" si="593"/>
        <v>50</v>
      </c>
      <c r="P7271" s="40">
        <f t="shared" si="596"/>
        <v>2.38748808508E-3</v>
      </c>
      <c r="Q7271" s="40">
        <f t="shared" si="597"/>
        <v>8.3562082977800007E-3</v>
      </c>
    </row>
    <row r="7272" spans="1:17" x14ac:dyDescent="0.3">
      <c r="A7272" s="30">
        <v>2329580</v>
      </c>
      <c r="B7272" s="14">
        <v>137</v>
      </c>
      <c r="C7272" s="14" t="s">
        <v>30</v>
      </c>
      <c r="D7272" s="14" t="s">
        <v>79</v>
      </c>
      <c r="E7272" s="14" t="s">
        <v>80</v>
      </c>
      <c r="F7272" s="48">
        <v>429</v>
      </c>
      <c r="G7272" s="38">
        <v>960.78</v>
      </c>
      <c r="H7272" s="14" t="s">
        <v>218</v>
      </c>
      <c r="I7272" s="38">
        <v>6.9112000000000002E-3</v>
      </c>
      <c r="J7272" s="38">
        <v>390.40197999999998</v>
      </c>
      <c r="K7272" s="39" t="str">
        <f t="shared" si="591"/>
        <v>Strabrechtse Heide &amp; Beuven_H3110</v>
      </c>
      <c r="L7272" s="40">
        <f>VLOOKUP(D7272,DATA!A:F,5,FALSE)</f>
        <v>0</v>
      </c>
      <c r="M7272" s="41">
        <f>VLOOKUP(D7272,DATA!A:F,6,FALSE)</f>
        <v>3.5</v>
      </c>
      <c r="N7272" s="40">
        <f t="shared" si="592"/>
        <v>50</v>
      </c>
      <c r="O7272" s="40">
        <f t="shared" si="593"/>
        <v>50</v>
      </c>
      <c r="P7272" s="40">
        <f t="shared" si="596"/>
        <v>2.6981461641760002E-4</v>
      </c>
      <c r="Q7272" s="40">
        <f t="shared" si="597"/>
        <v>9.4435115746160003E-4</v>
      </c>
    </row>
    <row r="7273" spans="1:17" x14ac:dyDescent="0.3">
      <c r="A7273" s="29">
        <v>2329582</v>
      </c>
      <c r="B7273" s="1">
        <v>137</v>
      </c>
      <c r="C7273" s="1" t="s">
        <v>30</v>
      </c>
      <c r="D7273" s="1" t="s">
        <v>63</v>
      </c>
      <c r="E7273" s="1" t="s">
        <v>64</v>
      </c>
      <c r="F7273" s="47">
        <v>714</v>
      </c>
      <c r="G7273" s="34">
        <v>1039.3399999999999</v>
      </c>
      <c r="H7273" s="1" t="s">
        <v>218</v>
      </c>
      <c r="I7273" s="34">
        <v>7.5995000000000004E-3</v>
      </c>
      <c r="J7273" s="34">
        <v>541.01509999999996</v>
      </c>
      <c r="K7273" s="35" t="str">
        <f t="shared" si="591"/>
        <v>Strabrechtse Heide &amp; Beuven_H2310</v>
      </c>
      <c r="L7273" s="36">
        <f>VLOOKUP(D7273,DATA!A:F,5,FALSE)</f>
        <v>1.0986712608830001E-2</v>
      </c>
      <c r="M7273" s="37">
        <f>VLOOKUP(D7273,DATA!A:F,6,FALSE)</f>
        <v>982</v>
      </c>
      <c r="N7273" s="36">
        <f t="shared" si="592"/>
        <v>65.248449664220317</v>
      </c>
      <c r="O7273" s="36">
        <f t="shared" si="593"/>
        <v>65.250342843032939</v>
      </c>
      <c r="P7273" s="36">
        <f t="shared" si="594"/>
        <v>1.8931788126224092E-3</v>
      </c>
      <c r="Q7273" s="36">
        <f t="shared" si="595"/>
        <v>1.0242383246287939E-2</v>
      </c>
    </row>
    <row r="7274" spans="1:17" x14ac:dyDescent="0.3">
      <c r="A7274" s="29">
        <v>2329582</v>
      </c>
      <c r="B7274" s="1">
        <v>137</v>
      </c>
      <c r="C7274" s="1" t="s">
        <v>30</v>
      </c>
      <c r="D7274" s="1" t="s">
        <v>53</v>
      </c>
      <c r="E7274" s="1" t="s">
        <v>54</v>
      </c>
      <c r="F7274" s="47">
        <v>714</v>
      </c>
      <c r="G7274" s="34">
        <v>1039.3399999999999</v>
      </c>
      <c r="H7274" s="1" t="s">
        <v>218</v>
      </c>
      <c r="I7274" s="34">
        <v>7.5995000000000004E-3</v>
      </c>
      <c r="J7274" s="34">
        <v>7776.6913999999997</v>
      </c>
      <c r="K7274" s="35" t="str">
        <f t="shared" si="591"/>
        <v>Strabrechtse Heide &amp; Beuven_H4030</v>
      </c>
      <c r="L7274" s="36">
        <f>VLOOKUP(D7274,DATA!A:F,5,FALSE)</f>
        <v>1.0986712608830001E-2</v>
      </c>
      <c r="M7274" s="37">
        <f>VLOOKUP(D7274,DATA!A:F,6,FALSE)</f>
        <v>982</v>
      </c>
      <c r="N7274" s="36">
        <f t="shared" si="592"/>
        <v>65.248449664220317</v>
      </c>
      <c r="O7274" s="36">
        <f t="shared" si="593"/>
        <v>65.250342843032939</v>
      </c>
      <c r="P7274" s="36">
        <f t="shared" si="594"/>
        <v>1.8931788126224092E-3</v>
      </c>
      <c r="Q7274" s="36">
        <f t="shared" si="595"/>
        <v>0.14722667390782901</v>
      </c>
    </row>
    <row r="7275" spans="1:17" x14ac:dyDescent="0.3">
      <c r="A7275" s="29">
        <v>2329583</v>
      </c>
      <c r="B7275" s="1">
        <v>137</v>
      </c>
      <c r="C7275" s="1" t="s">
        <v>30</v>
      </c>
      <c r="D7275" s="1" t="s">
        <v>53</v>
      </c>
      <c r="E7275" s="1" t="s">
        <v>54</v>
      </c>
      <c r="F7275" s="47">
        <v>714</v>
      </c>
      <c r="G7275" s="34">
        <v>1250.2</v>
      </c>
      <c r="H7275" s="1" t="s">
        <v>218</v>
      </c>
      <c r="I7275" s="34">
        <v>8.5646999999999997E-3</v>
      </c>
      <c r="J7275" s="34">
        <v>951.82439999999997</v>
      </c>
      <c r="K7275" s="35" t="str">
        <f t="shared" si="591"/>
        <v>Strabrechtse Heide &amp; Beuven_H4030</v>
      </c>
      <c r="L7275" s="36">
        <f>VLOOKUP(D7275,DATA!A:F,5,FALSE)</f>
        <v>1.0986712608830001E-2</v>
      </c>
      <c r="M7275" s="37">
        <f>VLOOKUP(D7275,DATA!A:F,6,FALSE)</f>
        <v>982</v>
      </c>
      <c r="N7275" s="36">
        <f t="shared" si="592"/>
        <v>95.010427062460479</v>
      </c>
      <c r="O7275" s="36">
        <f t="shared" si="593"/>
        <v>95.010873125430209</v>
      </c>
      <c r="P7275" s="36">
        <f t="shared" si="594"/>
        <v>4.4606296972915516E-4</v>
      </c>
      <c r="Q7275" s="36">
        <f t="shared" si="595"/>
        <v>4.245736185246712E-3</v>
      </c>
    </row>
    <row r="7276" spans="1:17" x14ac:dyDescent="0.3">
      <c r="A7276" s="29">
        <v>2331055</v>
      </c>
      <c r="B7276" s="1">
        <v>136</v>
      </c>
      <c r="C7276" s="1" t="s">
        <v>14</v>
      </c>
      <c r="D7276" s="1" t="s">
        <v>63</v>
      </c>
      <c r="E7276" s="1" t="s">
        <v>64</v>
      </c>
      <c r="F7276" s="47">
        <v>714</v>
      </c>
      <c r="G7276" s="34">
        <v>1475.3</v>
      </c>
      <c r="H7276" s="1" t="s">
        <v>218</v>
      </c>
      <c r="I7276" s="34">
        <v>1.52208E-2</v>
      </c>
      <c r="J7276" s="34">
        <v>2724.2116999999998</v>
      </c>
      <c r="K7276" s="35" t="str">
        <f t="shared" si="591"/>
        <v>Leenderbos, Groote Heide &amp; De Plateaux_H2310</v>
      </c>
      <c r="L7276" s="36">
        <f>VLOOKUP(D7276,DATA!A:F,5,FALSE)</f>
        <v>1.0986712608830001E-2</v>
      </c>
      <c r="M7276" s="37">
        <f>VLOOKUP(D7276,DATA!A:F,6,FALSE)</f>
        <v>982</v>
      </c>
      <c r="N7276" s="36">
        <f t="shared" si="592"/>
        <v>99.559124890582893</v>
      </c>
      <c r="O7276" s="36">
        <f t="shared" si="593"/>
        <v>99.55919828548619</v>
      </c>
      <c r="P7276" s="36">
        <f t="shared" si="594"/>
        <v>7.3394903296275515E-5</v>
      </c>
      <c r="Q7276" s="36">
        <f t="shared" si="595"/>
        <v>1.9994325428008232E-3</v>
      </c>
    </row>
    <row r="7277" spans="1:17" x14ac:dyDescent="0.3">
      <c r="A7277" s="29">
        <v>2331056</v>
      </c>
      <c r="B7277" s="1">
        <v>136</v>
      </c>
      <c r="C7277" s="1" t="s">
        <v>14</v>
      </c>
      <c r="D7277" s="1" t="s">
        <v>63</v>
      </c>
      <c r="E7277" s="1" t="s">
        <v>64</v>
      </c>
      <c r="F7277" s="47">
        <v>714</v>
      </c>
      <c r="G7277" s="34">
        <v>1059.29</v>
      </c>
      <c r="H7277" s="1" t="s">
        <v>218</v>
      </c>
      <c r="I7277" s="34">
        <v>1.3044399999999999E-2</v>
      </c>
      <c r="J7277" s="34">
        <v>9972.8359999999993</v>
      </c>
      <c r="K7277" s="35" t="str">
        <f t="shared" si="591"/>
        <v>Leenderbos, Groote Heide &amp; De Plateaux_H2310</v>
      </c>
      <c r="L7277" s="36">
        <f>VLOOKUP(D7277,DATA!A:F,5,FALSE)</f>
        <v>1.0986712608830001E-2</v>
      </c>
      <c r="M7277" s="37">
        <f>VLOOKUP(D7277,DATA!A:F,6,FALSE)</f>
        <v>982</v>
      </c>
      <c r="N7277" s="36">
        <f t="shared" si="592"/>
        <v>70.039153683229486</v>
      </c>
      <c r="O7277" s="36">
        <f t="shared" si="593"/>
        <v>70.042160966688556</v>
      </c>
      <c r="P7277" s="36">
        <f t="shared" si="594"/>
        <v>3.0072834590697539E-3</v>
      </c>
      <c r="Q7277" s="36">
        <f t="shared" si="595"/>
        <v>0.29991144742815368</v>
      </c>
    </row>
    <row r="7278" spans="1:17" x14ac:dyDescent="0.3">
      <c r="A7278" s="29">
        <v>2331057</v>
      </c>
      <c r="B7278" s="1">
        <v>136</v>
      </c>
      <c r="C7278" s="1" t="s">
        <v>14</v>
      </c>
      <c r="D7278" s="1" t="s">
        <v>63</v>
      </c>
      <c r="E7278" s="1" t="s">
        <v>64</v>
      </c>
      <c r="F7278" s="47">
        <v>714</v>
      </c>
      <c r="G7278" s="34">
        <v>1048.8399999999999</v>
      </c>
      <c r="H7278" s="1" t="s">
        <v>218</v>
      </c>
      <c r="I7278" s="34">
        <v>1.3335899999999999E-2</v>
      </c>
      <c r="J7278" s="34">
        <v>10000</v>
      </c>
      <c r="K7278" s="35" t="str">
        <f t="shared" si="591"/>
        <v>Leenderbos, Groote Heide &amp; De Plateaux_H2310</v>
      </c>
      <c r="L7278" s="36">
        <f>VLOOKUP(D7278,DATA!A:F,5,FALSE)</f>
        <v>1.0986712608830001E-2</v>
      </c>
      <c r="M7278" s="37">
        <f>VLOOKUP(D7278,DATA!A:F,6,FALSE)</f>
        <v>982</v>
      </c>
      <c r="N7278" s="36">
        <f t="shared" si="592"/>
        <v>67.575953322767717</v>
      </c>
      <c r="O7278" s="36">
        <f t="shared" si="593"/>
        <v>67.5791635687211</v>
      </c>
      <c r="P7278" s="36">
        <f t="shared" si="594"/>
        <v>3.2102459533831507E-3</v>
      </c>
      <c r="Q7278" s="36">
        <f t="shared" si="595"/>
        <v>0.32102459533831507</v>
      </c>
    </row>
    <row r="7279" spans="1:17" x14ac:dyDescent="0.3">
      <c r="A7279" s="29">
        <v>2331058</v>
      </c>
      <c r="B7279" s="1">
        <v>136</v>
      </c>
      <c r="C7279" s="1" t="s">
        <v>14</v>
      </c>
      <c r="D7279" s="1" t="s">
        <v>63</v>
      </c>
      <c r="E7279" s="1" t="s">
        <v>64</v>
      </c>
      <c r="F7279" s="47">
        <v>714</v>
      </c>
      <c r="G7279" s="34">
        <v>1158.27</v>
      </c>
      <c r="H7279" s="1" t="s">
        <v>218</v>
      </c>
      <c r="I7279" s="34">
        <v>1.4688100000000001E-2</v>
      </c>
      <c r="J7279" s="34">
        <v>9879.2099999999991</v>
      </c>
      <c r="K7279" s="35" t="str">
        <f t="shared" si="591"/>
        <v>Leenderbos, Groote Heide &amp; De Plateaux_H2310</v>
      </c>
      <c r="L7279" s="36">
        <f>VLOOKUP(D7279,DATA!A:F,5,FALSE)</f>
        <v>1.0986712608830001E-2</v>
      </c>
      <c r="M7279" s="37">
        <f>VLOOKUP(D7279,DATA!A:F,6,FALSE)</f>
        <v>982</v>
      </c>
      <c r="N7279" s="36">
        <f t="shared" si="592"/>
        <v>87.398120755572265</v>
      </c>
      <c r="O7279" s="36">
        <f t="shared" si="593"/>
        <v>87.399897989449414</v>
      </c>
      <c r="P7279" s="36">
        <f t="shared" si="594"/>
        <v>1.7772338771493423E-3</v>
      </c>
      <c r="Q7279" s="36">
        <f t="shared" si="595"/>
        <v>0.17557666691472551</v>
      </c>
    </row>
    <row r="7280" spans="1:17" x14ac:dyDescent="0.3">
      <c r="A7280" s="29">
        <v>2331058</v>
      </c>
      <c r="B7280" s="1">
        <v>136</v>
      </c>
      <c r="C7280" s="1" t="s">
        <v>14</v>
      </c>
      <c r="D7280" s="1" t="s">
        <v>53</v>
      </c>
      <c r="E7280" s="1" t="s">
        <v>54</v>
      </c>
      <c r="F7280" s="47">
        <v>714</v>
      </c>
      <c r="G7280" s="34">
        <v>1158.27</v>
      </c>
      <c r="H7280" s="1" t="s">
        <v>218</v>
      </c>
      <c r="I7280" s="34">
        <v>1.4688100000000001E-2</v>
      </c>
      <c r="J7280" s="34">
        <v>120.79021</v>
      </c>
      <c r="K7280" s="35" t="str">
        <f t="shared" si="591"/>
        <v>Leenderbos, Groote Heide &amp; De Plateaux_H4030</v>
      </c>
      <c r="L7280" s="36">
        <f>VLOOKUP(D7280,DATA!A:F,5,FALSE)</f>
        <v>1.0986712608830001E-2</v>
      </c>
      <c r="M7280" s="37">
        <f>VLOOKUP(D7280,DATA!A:F,6,FALSE)</f>
        <v>982</v>
      </c>
      <c r="N7280" s="36">
        <f t="shared" si="592"/>
        <v>87.398120755572265</v>
      </c>
      <c r="O7280" s="36">
        <f t="shared" si="593"/>
        <v>87.399897989449414</v>
      </c>
      <c r="P7280" s="36">
        <f t="shared" si="594"/>
        <v>1.7772338771493423E-3</v>
      </c>
      <c r="Q7280" s="36">
        <f t="shared" si="595"/>
        <v>2.1467245323998326E-3</v>
      </c>
    </row>
    <row r="7281" spans="1:17" x14ac:dyDescent="0.3">
      <c r="A7281" s="29">
        <v>2331059</v>
      </c>
      <c r="B7281" s="1">
        <v>136</v>
      </c>
      <c r="C7281" s="1" t="s">
        <v>14</v>
      </c>
      <c r="D7281" s="1" t="s">
        <v>53</v>
      </c>
      <c r="E7281" s="1" t="s">
        <v>54</v>
      </c>
      <c r="F7281" s="47">
        <v>714</v>
      </c>
      <c r="G7281" s="34">
        <v>1216.22</v>
      </c>
      <c r="H7281" s="1" t="s">
        <v>218</v>
      </c>
      <c r="I7281" s="34">
        <v>1.51594E-2</v>
      </c>
      <c r="J7281" s="34">
        <v>3176.0752000000002</v>
      </c>
      <c r="K7281" s="35" t="str">
        <f t="shared" si="591"/>
        <v>Leenderbos, Groote Heide &amp; De Plateaux_H4030</v>
      </c>
      <c r="L7281" s="36">
        <f>VLOOKUP(D7281,DATA!A:F,5,FALSE)</f>
        <v>1.0986712608830001E-2</v>
      </c>
      <c r="M7281" s="37">
        <f>VLOOKUP(D7281,DATA!A:F,6,FALSE)</f>
        <v>982</v>
      </c>
      <c r="N7281" s="36">
        <f t="shared" si="592"/>
        <v>92.912383482654207</v>
      </c>
      <c r="O7281" s="36">
        <f t="shared" si="593"/>
        <v>92.913480194539645</v>
      </c>
      <c r="P7281" s="36">
        <f t="shared" si="594"/>
        <v>1.0967118854381397E-3</v>
      </c>
      <c r="Q7281" s="36">
        <f t="shared" si="595"/>
        <v>3.4832394208853174E-2</v>
      </c>
    </row>
    <row r="7282" spans="1:17" x14ac:dyDescent="0.3">
      <c r="A7282" s="29">
        <v>2331060</v>
      </c>
      <c r="B7282" s="1">
        <v>136</v>
      </c>
      <c r="C7282" s="1" t="s">
        <v>14</v>
      </c>
      <c r="D7282" s="1" t="s">
        <v>53</v>
      </c>
      <c r="E7282" s="1" t="s">
        <v>54</v>
      </c>
      <c r="F7282" s="47">
        <v>714</v>
      </c>
      <c r="G7282" s="34">
        <v>1446.41</v>
      </c>
      <c r="H7282" s="1" t="s">
        <v>218</v>
      </c>
      <c r="I7282" s="34">
        <v>1.7689E-2</v>
      </c>
      <c r="J7282" s="34">
        <v>2133.8577</v>
      </c>
      <c r="K7282" s="35" t="str">
        <f t="shared" si="591"/>
        <v>Leenderbos, Groote Heide &amp; De Plateaux_H4030</v>
      </c>
      <c r="L7282" s="36">
        <f>VLOOKUP(D7282,DATA!A:F,5,FALSE)</f>
        <v>1.0986712608830001E-2</v>
      </c>
      <c r="M7282" s="37">
        <f>VLOOKUP(D7282,DATA!A:F,6,FALSE)</f>
        <v>982</v>
      </c>
      <c r="N7282" s="36">
        <f t="shared" si="592"/>
        <v>99.395427144725005</v>
      </c>
      <c r="O7282" s="36">
        <f t="shared" si="593"/>
        <v>99.39554391825375</v>
      </c>
      <c r="P7282" s="36">
        <f t="shared" si="594"/>
        <v>1.1677352874528424E-4</v>
      </c>
      <c r="Q7282" s="36">
        <f t="shared" si="595"/>
        <v>2.4917809346929613E-3</v>
      </c>
    </row>
    <row r="7283" spans="1:17" x14ac:dyDescent="0.3">
      <c r="A7283" s="29">
        <v>2331088</v>
      </c>
      <c r="B7283" s="1">
        <v>137</v>
      </c>
      <c r="C7283" s="1" t="s">
        <v>30</v>
      </c>
      <c r="D7283" s="1" t="s">
        <v>53</v>
      </c>
      <c r="E7283" s="1" t="s">
        <v>54</v>
      </c>
      <c r="F7283" s="47">
        <v>714</v>
      </c>
      <c r="G7283" s="34">
        <v>999.74</v>
      </c>
      <c r="H7283" s="1" t="s">
        <v>218</v>
      </c>
      <c r="I7283" s="34">
        <v>9.3092000000000001E-3</v>
      </c>
      <c r="J7283" s="34">
        <v>85.090500000000006</v>
      </c>
      <c r="K7283" s="35" t="str">
        <f t="shared" si="591"/>
        <v>Strabrechtse Heide &amp; Beuven_H4030</v>
      </c>
      <c r="L7283" s="36">
        <f>VLOOKUP(D7283,DATA!A:F,5,FALSE)</f>
        <v>1.0986712608830001E-2</v>
      </c>
      <c r="M7283" s="37">
        <f>VLOOKUP(D7283,DATA!A:F,6,FALSE)</f>
        <v>982</v>
      </c>
      <c r="N7283" s="36">
        <f t="shared" si="592"/>
        <v>54.857240493969307</v>
      </c>
      <c r="O7283" s="36">
        <f t="shared" si="593"/>
        <v>54.859773288897884</v>
      </c>
      <c r="P7283" s="36">
        <f t="shared" si="594"/>
        <v>2.5327949285767204E-3</v>
      </c>
      <c r="Q7283" s="36">
        <f t="shared" si="595"/>
        <v>2.1551678687005745E-3</v>
      </c>
    </row>
    <row r="7284" spans="1:17" x14ac:dyDescent="0.3">
      <c r="A7284" s="29">
        <v>2331089</v>
      </c>
      <c r="B7284" s="1">
        <v>137</v>
      </c>
      <c r="C7284" s="1" t="s">
        <v>30</v>
      </c>
      <c r="D7284" s="1" t="s">
        <v>53</v>
      </c>
      <c r="E7284" s="1" t="s">
        <v>54</v>
      </c>
      <c r="F7284" s="47">
        <v>714</v>
      </c>
      <c r="G7284" s="34">
        <v>946.1</v>
      </c>
      <c r="H7284" s="1" t="s">
        <v>218</v>
      </c>
      <c r="I7284" s="34">
        <v>8.8550999999999994E-3</v>
      </c>
      <c r="J7284" s="34">
        <v>5431.0079999999998</v>
      </c>
      <c r="K7284" s="35" t="str">
        <f t="shared" si="591"/>
        <v>Strabrechtse Heide &amp; Beuven_H4030</v>
      </c>
      <c r="L7284" s="36">
        <f>VLOOKUP(D7284,DATA!A:F,5,FALSE)</f>
        <v>1.0986712608830001E-2</v>
      </c>
      <c r="M7284" s="37">
        <f>VLOOKUP(D7284,DATA!A:F,6,FALSE)</f>
        <v>982</v>
      </c>
      <c r="N7284" s="36">
        <f t="shared" si="592"/>
        <v>40.265301264168109</v>
      </c>
      <c r="O7284" s="36">
        <f t="shared" si="593"/>
        <v>40.267641302532809</v>
      </c>
      <c r="P7284" s="36">
        <f t="shared" si="594"/>
        <v>2.3400383647000922E-3</v>
      </c>
      <c r="Q7284" s="36">
        <f t="shared" si="595"/>
        <v>0.12708767078993119</v>
      </c>
    </row>
    <row r="7285" spans="1:17" x14ac:dyDescent="0.3">
      <c r="A7285" s="29">
        <v>2331090</v>
      </c>
      <c r="B7285" s="1">
        <v>137</v>
      </c>
      <c r="C7285" s="1" t="s">
        <v>30</v>
      </c>
      <c r="D7285" s="1" t="s">
        <v>53</v>
      </c>
      <c r="E7285" s="1" t="s">
        <v>54</v>
      </c>
      <c r="F7285" s="47">
        <v>714</v>
      </c>
      <c r="G7285" s="34">
        <v>915.86</v>
      </c>
      <c r="H7285" s="1" t="s">
        <v>218</v>
      </c>
      <c r="I7285" s="34">
        <v>8.5459999999999998E-3</v>
      </c>
      <c r="J7285" s="34">
        <v>2752.8508000000002</v>
      </c>
      <c r="K7285" s="35" t="str">
        <f t="shared" si="591"/>
        <v>Strabrechtse Heide &amp; Beuven_H4030</v>
      </c>
      <c r="L7285" s="36">
        <f>VLOOKUP(D7285,DATA!A:F,5,FALSE)</f>
        <v>1.0986712608830001E-2</v>
      </c>
      <c r="M7285" s="37">
        <f>VLOOKUP(D7285,DATA!A:F,6,FALSE)</f>
        <v>982</v>
      </c>
      <c r="N7285" s="36">
        <f t="shared" si="592"/>
        <v>32.592783744623631</v>
      </c>
      <c r="O7285" s="36">
        <f t="shared" si="593"/>
        <v>32.594846584879868</v>
      </c>
      <c r="P7285" s="36">
        <f t="shared" si="594"/>
        <v>2.0628402562365977E-3</v>
      </c>
      <c r="Q7285" s="36">
        <f t="shared" si="595"/>
        <v>5.6786914496531234E-2</v>
      </c>
    </row>
    <row r="7286" spans="1:17" x14ac:dyDescent="0.3">
      <c r="A7286" s="29">
        <v>2331091</v>
      </c>
      <c r="B7286" s="1">
        <v>137</v>
      </c>
      <c r="C7286" s="1" t="s">
        <v>30</v>
      </c>
      <c r="D7286" s="1" t="s">
        <v>53</v>
      </c>
      <c r="E7286" s="1" t="s">
        <v>54</v>
      </c>
      <c r="F7286" s="47">
        <v>714</v>
      </c>
      <c r="G7286" s="34">
        <v>918.79</v>
      </c>
      <c r="H7286" s="1" t="s">
        <v>218</v>
      </c>
      <c r="I7286" s="34">
        <v>8.5167000000000003E-3</v>
      </c>
      <c r="J7286" s="34">
        <v>3110.0569999999998</v>
      </c>
      <c r="K7286" s="35" t="str">
        <f t="shared" si="591"/>
        <v>Strabrechtse Heide &amp; Beuven_H4030</v>
      </c>
      <c r="L7286" s="36">
        <f>VLOOKUP(D7286,DATA!A:F,5,FALSE)</f>
        <v>1.0986712608830001E-2</v>
      </c>
      <c r="M7286" s="37">
        <f>VLOOKUP(D7286,DATA!A:F,6,FALSE)</f>
        <v>982</v>
      </c>
      <c r="N7286" s="36">
        <f t="shared" si="592"/>
        <v>33.303941519379919</v>
      </c>
      <c r="O7286" s="36">
        <f t="shared" si="593"/>
        <v>33.306019979533424</v>
      </c>
      <c r="P7286" s="36">
        <f t="shared" si="594"/>
        <v>2.0784601535055458E-3</v>
      </c>
      <c r="Q7286" s="36">
        <f t="shared" si="595"/>
        <v>6.4641295496309967E-2</v>
      </c>
    </row>
    <row r="7287" spans="1:17" x14ac:dyDescent="0.3">
      <c r="A7287" s="29">
        <v>2331092</v>
      </c>
      <c r="B7287" s="1">
        <v>137</v>
      </c>
      <c r="C7287" s="1" t="s">
        <v>30</v>
      </c>
      <c r="D7287" s="1" t="s">
        <v>53</v>
      </c>
      <c r="E7287" s="1" t="s">
        <v>54</v>
      </c>
      <c r="F7287" s="47">
        <v>714</v>
      </c>
      <c r="G7287" s="34">
        <v>924.91</v>
      </c>
      <c r="H7287" s="1" t="s">
        <v>218</v>
      </c>
      <c r="I7287" s="34">
        <v>8.4965000000000006E-3</v>
      </c>
      <c r="J7287" s="34">
        <v>9275.6020000000008</v>
      </c>
      <c r="K7287" s="35" t="str">
        <f t="shared" si="591"/>
        <v>Strabrechtse Heide &amp; Beuven_H4030</v>
      </c>
      <c r="L7287" s="36">
        <f>VLOOKUP(D7287,DATA!A:F,5,FALSE)</f>
        <v>1.0986712608830001E-2</v>
      </c>
      <c r="M7287" s="37">
        <f>VLOOKUP(D7287,DATA!A:F,6,FALSE)</f>
        <v>982</v>
      </c>
      <c r="N7287" s="36">
        <f t="shared" si="592"/>
        <v>34.813856901342568</v>
      </c>
      <c r="O7287" s="36">
        <f t="shared" si="593"/>
        <v>34.815975366902137</v>
      </c>
      <c r="P7287" s="36">
        <f t="shared" si="594"/>
        <v>2.1184655595689605E-3</v>
      </c>
      <c r="Q7287" s="36">
        <f t="shared" si="595"/>
        <v>0.19650043381268972</v>
      </c>
    </row>
    <row r="7288" spans="1:17" x14ac:dyDescent="0.3">
      <c r="A7288" s="30">
        <v>2331093</v>
      </c>
      <c r="B7288" s="14">
        <v>137</v>
      </c>
      <c r="C7288" s="14" t="s">
        <v>30</v>
      </c>
      <c r="D7288" s="14" t="s">
        <v>55</v>
      </c>
      <c r="E7288" s="14" t="s">
        <v>56</v>
      </c>
      <c r="F7288" s="48">
        <v>500</v>
      </c>
      <c r="G7288" s="38">
        <v>919.53</v>
      </c>
      <c r="H7288" s="14" t="s">
        <v>218</v>
      </c>
      <c r="I7288" s="38">
        <v>8.4148999999999995E-3</v>
      </c>
      <c r="J7288" s="38">
        <v>798.87715000000003</v>
      </c>
      <c r="K7288" s="39" t="str">
        <f t="shared" si="591"/>
        <v>Strabrechtse Heide &amp; Beuven_H3130</v>
      </c>
      <c r="L7288" s="40">
        <f>VLOOKUP(D7288,DATA!A:F,5,FALSE)</f>
        <v>0</v>
      </c>
      <c r="M7288" s="41">
        <f>VLOOKUP(D7288,DATA!A:F,6,FALSE)</f>
        <v>3.5</v>
      </c>
      <c r="N7288" s="40">
        <f t="shared" si="592"/>
        <v>50</v>
      </c>
      <c r="O7288" s="40">
        <f t="shared" si="593"/>
        <v>50</v>
      </c>
      <c r="P7288" s="40">
        <f>J7288/10000*I7288</f>
        <v>6.7224713295349994E-4</v>
      </c>
      <c r="Q7288" s="40">
        <f>IF(AND(H7288&lt;&gt;"below",I7288&gt;=0.005),M7288*P7288,0)</f>
        <v>2.3528649653372499E-3</v>
      </c>
    </row>
    <row r="7289" spans="1:17" x14ac:dyDescent="0.3">
      <c r="A7289" s="29">
        <v>2331093</v>
      </c>
      <c r="B7289" s="1">
        <v>137</v>
      </c>
      <c r="C7289" s="1" t="s">
        <v>30</v>
      </c>
      <c r="D7289" s="1" t="s">
        <v>53</v>
      </c>
      <c r="E7289" s="1" t="s">
        <v>54</v>
      </c>
      <c r="F7289" s="47">
        <v>714</v>
      </c>
      <c r="G7289" s="34">
        <v>919.53</v>
      </c>
      <c r="H7289" s="1" t="s">
        <v>218</v>
      </c>
      <c r="I7289" s="34">
        <v>8.4148999999999995E-3</v>
      </c>
      <c r="J7289" s="34">
        <v>3418.9831981594002</v>
      </c>
      <c r="K7289" s="35" t="str">
        <f t="shared" si="591"/>
        <v>Strabrechtse Heide &amp; Beuven_H4030</v>
      </c>
      <c r="L7289" s="36">
        <f>VLOOKUP(D7289,DATA!A:F,5,FALSE)</f>
        <v>1.0986712608830001E-2</v>
      </c>
      <c r="M7289" s="37">
        <f>VLOOKUP(D7289,DATA!A:F,6,FALSE)</f>
        <v>982</v>
      </c>
      <c r="N7289" s="36">
        <f t="shared" si="592"/>
        <v>33.484776653493761</v>
      </c>
      <c r="O7289" s="36">
        <f t="shared" si="593"/>
        <v>33.48683582165576</v>
      </c>
      <c r="P7289" s="36">
        <f t="shared" si="594"/>
        <v>2.0591681619990254E-3</v>
      </c>
      <c r="Q7289" s="36">
        <f t="shared" si="595"/>
        <v>7.0402613480594414E-2</v>
      </c>
    </row>
    <row r="7290" spans="1:17" x14ac:dyDescent="0.3">
      <c r="A7290" s="29">
        <v>2331094</v>
      </c>
      <c r="B7290" s="1">
        <v>137</v>
      </c>
      <c r="C7290" s="1" t="s">
        <v>30</v>
      </c>
      <c r="D7290" s="1" t="s">
        <v>53</v>
      </c>
      <c r="E7290" s="1" t="s">
        <v>54</v>
      </c>
      <c r="F7290" s="47">
        <v>714</v>
      </c>
      <c r="G7290" s="34">
        <v>919.5</v>
      </c>
      <c r="H7290" s="1" t="s">
        <v>218</v>
      </c>
      <c r="I7290" s="34">
        <v>8.3529999999999993E-3</v>
      </c>
      <c r="J7290" s="34">
        <v>2491.7368000000001</v>
      </c>
      <c r="K7290" s="35" t="str">
        <f t="shared" si="591"/>
        <v>Strabrechtse Heide &amp; Beuven_H4030</v>
      </c>
      <c r="L7290" s="36">
        <f>VLOOKUP(D7290,DATA!A:F,5,FALSE)</f>
        <v>1.0986712608830001E-2</v>
      </c>
      <c r="M7290" s="37">
        <f>VLOOKUP(D7290,DATA!A:F,6,FALSE)</f>
        <v>982</v>
      </c>
      <c r="N7290" s="36">
        <f t="shared" si="592"/>
        <v>33.477436015022938</v>
      </c>
      <c r="O7290" s="36">
        <f t="shared" si="593"/>
        <v>33.479479813161781</v>
      </c>
      <c r="P7290" s="36">
        <f t="shared" si="594"/>
        <v>2.0437981388425897E-3</v>
      </c>
      <c r="Q7290" s="36">
        <f t="shared" si="595"/>
        <v>5.0926070343255907E-2</v>
      </c>
    </row>
    <row r="7291" spans="1:17" x14ac:dyDescent="0.3">
      <c r="A7291" s="30">
        <v>2331095</v>
      </c>
      <c r="B7291" s="14">
        <v>137</v>
      </c>
      <c r="C7291" s="14" t="s">
        <v>30</v>
      </c>
      <c r="D7291" s="14" t="s">
        <v>55</v>
      </c>
      <c r="E7291" s="14" t="s">
        <v>56</v>
      </c>
      <c r="F7291" s="48">
        <v>500</v>
      </c>
      <c r="G7291" s="38">
        <v>915.33</v>
      </c>
      <c r="H7291" s="14" t="s">
        <v>218</v>
      </c>
      <c r="I7291" s="38">
        <v>8.0564E-3</v>
      </c>
      <c r="J7291" s="38">
        <v>141.65440000000001</v>
      </c>
      <c r="K7291" s="39" t="str">
        <f t="shared" si="591"/>
        <v>Strabrechtse Heide &amp; Beuven_H3130</v>
      </c>
      <c r="L7291" s="40">
        <f>VLOOKUP(D7291,DATA!A:F,5,FALSE)</f>
        <v>0</v>
      </c>
      <c r="M7291" s="41">
        <f>VLOOKUP(D7291,DATA!A:F,6,FALSE)</f>
        <v>3.5</v>
      </c>
      <c r="N7291" s="40">
        <f t="shared" si="592"/>
        <v>50</v>
      </c>
      <c r="O7291" s="40">
        <f t="shared" si="593"/>
        <v>50</v>
      </c>
      <c r="P7291" s="40">
        <f>J7291/10000*I7291</f>
        <v>1.1412245081600001E-4</v>
      </c>
      <c r="Q7291" s="40">
        <f>IF(AND(H7291&lt;&gt;"below",I7291&gt;=0.005),M7291*P7291,0)</f>
        <v>3.9942857785600004E-4</v>
      </c>
    </row>
    <row r="7292" spans="1:17" x14ac:dyDescent="0.3">
      <c r="A7292" s="29">
        <v>2331095</v>
      </c>
      <c r="B7292" s="1">
        <v>137</v>
      </c>
      <c r="C7292" s="1" t="s">
        <v>30</v>
      </c>
      <c r="D7292" s="1" t="s">
        <v>53</v>
      </c>
      <c r="E7292" s="1" t="s">
        <v>54</v>
      </c>
      <c r="F7292" s="47">
        <v>714</v>
      </c>
      <c r="G7292" s="34">
        <v>915.33</v>
      </c>
      <c r="H7292" s="1" t="s">
        <v>218</v>
      </c>
      <c r="I7292" s="34">
        <v>8.0564E-3</v>
      </c>
      <c r="J7292" s="34">
        <v>1153.2788</v>
      </c>
      <c r="K7292" s="35" t="str">
        <f t="shared" si="591"/>
        <v>Strabrechtse Heide &amp; Beuven_H4030</v>
      </c>
      <c r="L7292" s="36">
        <f>VLOOKUP(D7292,DATA!A:F,5,FALSE)</f>
        <v>1.0986712608830001E-2</v>
      </c>
      <c r="M7292" s="37">
        <f>VLOOKUP(D7292,DATA!A:F,6,FALSE)</f>
        <v>982</v>
      </c>
      <c r="N7292" s="36">
        <f t="shared" si="592"/>
        <v>32.464983916120836</v>
      </c>
      <c r="O7292" s="36">
        <f t="shared" si="593"/>
        <v>32.466924622016514</v>
      </c>
      <c r="P7292" s="36">
        <f t="shared" si="594"/>
        <v>1.9407058956772971E-3</v>
      </c>
      <c r="Q7292" s="36">
        <f t="shared" si="595"/>
        <v>2.2381749665196383E-2</v>
      </c>
    </row>
    <row r="7293" spans="1:17" x14ac:dyDescent="0.3">
      <c r="A7293" s="30">
        <v>2331096</v>
      </c>
      <c r="B7293" s="14">
        <v>137</v>
      </c>
      <c r="C7293" s="14" t="s">
        <v>30</v>
      </c>
      <c r="D7293" s="14" t="s">
        <v>55</v>
      </c>
      <c r="E7293" s="14" t="s">
        <v>56</v>
      </c>
      <c r="F7293" s="48">
        <v>500</v>
      </c>
      <c r="G7293" s="38">
        <v>959.97</v>
      </c>
      <c r="H7293" s="14" t="s">
        <v>218</v>
      </c>
      <c r="I7293" s="38">
        <v>8.2549000000000008E-3</v>
      </c>
      <c r="J7293" s="38">
        <v>41.716495000000002</v>
      </c>
      <c r="K7293" s="39" t="str">
        <f t="shared" si="591"/>
        <v>Strabrechtse Heide &amp; Beuven_H3130</v>
      </c>
      <c r="L7293" s="40">
        <f>VLOOKUP(D7293,DATA!A:F,5,FALSE)</f>
        <v>0</v>
      </c>
      <c r="M7293" s="41">
        <f>VLOOKUP(D7293,DATA!A:F,6,FALSE)</f>
        <v>3.5</v>
      </c>
      <c r="N7293" s="40">
        <f t="shared" si="592"/>
        <v>50</v>
      </c>
      <c r="O7293" s="40">
        <f t="shared" si="593"/>
        <v>50</v>
      </c>
      <c r="P7293" s="40">
        <f>J7293/10000*I7293</f>
        <v>3.4436549457550002E-5</v>
      </c>
      <c r="Q7293" s="40">
        <f>IF(AND(H7293&lt;&gt;"below",I7293&gt;=0.005),M7293*P7293,0)</f>
        <v>1.20527923101425E-4</v>
      </c>
    </row>
    <row r="7294" spans="1:17" x14ac:dyDescent="0.3">
      <c r="A7294" s="29">
        <v>2331096</v>
      </c>
      <c r="B7294" s="1">
        <v>137</v>
      </c>
      <c r="C7294" s="1" t="s">
        <v>30</v>
      </c>
      <c r="D7294" s="1" t="s">
        <v>53</v>
      </c>
      <c r="E7294" s="1" t="s">
        <v>54</v>
      </c>
      <c r="F7294" s="47">
        <v>714</v>
      </c>
      <c r="G7294" s="34">
        <v>959.97</v>
      </c>
      <c r="H7294" s="1" t="s">
        <v>218</v>
      </c>
      <c r="I7294" s="34">
        <v>8.2549000000000008E-3</v>
      </c>
      <c r="J7294" s="34">
        <v>1322.0454</v>
      </c>
      <c r="K7294" s="35" t="str">
        <f t="shared" si="591"/>
        <v>Strabrechtse Heide &amp; Beuven_H4030</v>
      </c>
      <c r="L7294" s="36">
        <f>VLOOKUP(D7294,DATA!A:F,5,FALSE)</f>
        <v>1.0986712608830001E-2</v>
      </c>
      <c r="M7294" s="37">
        <f>VLOOKUP(D7294,DATA!A:F,6,FALSE)</f>
        <v>982</v>
      </c>
      <c r="N7294" s="36">
        <f t="shared" si="592"/>
        <v>43.978435664804437</v>
      </c>
      <c r="O7294" s="36">
        <f t="shared" si="593"/>
        <v>43.980670147323742</v>
      </c>
      <c r="P7294" s="36">
        <f t="shared" si="594"/>
        <v>2.2344825193059137E-3</v>
      </c>
      <c r="Q7294" s="36">
        <f t="shared" si="595"/>
        <v>2.9540873360287944E-2</v>
      </c>
    </row>
    <row r="7295" spans="1:17" x14ac:dyDescent="0.3">
      <c r="A7295" s="29">
        <v>2331097</v>
      </c>
      <c r="B7295" s="1">
        <v>137</v>
      </c>
      <c r="C7295" s="1" t="s">
        <v>30</v>
      </c>
      <c r="D7295" s="1" t="s">
        <v>53</v>
      </c>
      <c r="E7295" s="1" t="s">
        <v>54</v>
      </c>
      <c r="F7295" s="47">
        <v>714</v>
      </c>
      <c r="G7295" s="34">
        <v>1014.58</v>
      </c>
      <c r="H7295" s="1" t="s">
        <v>218</v>
      </c>
      <c r="I7295" s="34">
        <v>8.7983999999999996E-3</v>
      </c>
      <c r="J7295" s="34">
        <v>3028.6754999999998</v>
      </c>
      <c r="K7295" s="35" t="str">
        <f t="shared" si="591"/>
        <v>Strabrechtse Heide &amp; Beuven_H4030</v>
      </c>
      <c r="L7295" s="36">
        <f>VLOOKUP(D7295,DATA!A:F,5,FALSE)</f>
        <v>1.0986712608830001E-2</v>
      </c>
      <c r="M7295" s="37">
        <f>VLOOKUP(D7295,DATA!A:F,6,FALSE)</f>
        <v>982</v>
      </c>
      <c r="N7295" s="36">
        <f t="shared" si="592"/>
        <v>58.854339340231391</v>
      </c>
      <c r="O7295" s="36">
        <f t="shared" si="593"/>
        <v>58.856680172406065</v>
      </c>
      <c r="P7295" s="36">
        <f t="shared" si="594"/>
        <v>2.3408321746742899E-3</v>
      </c>
      <c r="Q7295" s="36">
        <f t="shared" si="595"/>
        <v>7.0896210570477416E-2</v>
      </c>
    </row>
    <row r="7296" spans="1:17" x14ac:dyDescent="0.3">
      <c r="A7296" s="29">
        <v>2331098</v>
      </c>
      <c r="B7296" s="1">
        <v>137</v>
      </c>
      <c r="C7296" s="1" t="s">
        <v>30</v>
      </c>
      <c r="D7296" s="1" t="s">
        <v>41</v>
      </c>
      <c r="E7296" s="1" t="s">
        <v>42</v>
      </c>
      <c r="F7296" s="47">
        <v>1071</v>
      </c>
      <c r="G7296" s="34">
        <v>1072.3499999999999</v>
      </c>
      <c r="H7296" s="1" t="s">
        <v>218</v>
      </c>
      <c r="I7296" s="34">
        <v>9.0989999999999994E-3</v>
      </c>
      <c r="J7296" s="34">
        <v>2669.5304999999998</v>
      </c>
      <c r="K7296" s="35" t="str">
        <f t="shared" si="591"/>
        <v>Strabrechtse Heide &amp; Beuven_H4010A</v>
      </c>
      <c r="L7296" s="36">
        <f>VLOOKUP(D7296,DATA!A:F,5,FALSE)</f>
        <v>1.3726988247862192E-2</v>
      </c>
      <c r="M7296" s="37">
        <f>VLOOKUP(D7296,DATA!A:F,6,FALSE)</f>
        <v>1285.5</v>
      </c>
      <c r="N7296" s="36">
        <f t="shared" si="592"/>
        <v>5.0887619709565799</v>
      </c>
      <c r="O7296" s="36">
        <f t="shared" si="593"/>
        <v>5.0893652567025205</v>
      </c>
      <c r="P7296" s="36">
        <f t="shared" si="594"/>
        <v>6.0328574594059603E-4</v>
      </c>
      <c r="Q7296" s="36">
        <f t="shared" si="595"/>
        <v>1.610489699003672E-2</v>
      </c>
    </row>
    <row r="7297" spans="1:17" x14ac:dyDescent="0.3">
      <c r="A7297" s="29">
        <v>2331098</v>
      </c>
      <c r="B7297" s="1">
        <v>137</v>
      </c>
      <c r="C7297" s="1" t="s">
        <v>30</v>
      </c>
      <c r="D7297" s="1" t="s">
        <v>53</v>
      </c>
      <c r="E7297" s="1" t="s">
        <v>54</v>
      </c>
      <c r="F7297" s="47">
        <v>714</v>
      </c>
      <c r="G7297" s="34">
        <v>1072.3499999999999</v>
      </c>
      <c r="H7297" s="1" t="s">
        <v>218</v>
      </c>
      <c r="I7297" s="34">
        <v>9.0989999999999994E-3</v>
      </c>
      <c r="J7297" s="34">
        <v>4648.0360000000001</v>
      </c>
      <c r="K7297" s="35" t="str">
        <f t="shared" si="591"/>
        <v>Strabrechtse Heide &amp; Beuven_H4030</v>
      </c>
      <c r="L7297" s="36">
        <f>VLOOKUP(D7297,DATA!A:F,5,FALSE)</f>
        <v>1.0986712608830001E-2</v>
      </c>
      <c r="M7297" s="37">
        <f>VLOOKUP(D7297,DATA!A:F,6,FALSE)</f>
        <v>982</v>
      </c>
      <c r="N7297" s="36">
        <f t="shared" si="592"/>
        <v>72.961092733726403</v>
      </c>
      <c r="O7297" s="36">
        <f t="shared" si="593"/>
        <v>72.963064847319473</v>
      </c>
      <c r="P7297" s="36">
        <f t="shared" si="594"/>
        <v>1.97211359306948E-3</v>
      </c>
      <c r="Q7297" s="36">
        <f t="shared" si="595"/>
        <v>9.1664549766762929E-2</v>
      </c>
    </row>
    <row r="7298" spans="1:17" x14ac:dyDescent="0.3">
      <c r="A7298" s="29">
        <v>2331099</v>
      </c>
      <c r="B7298" s="1">
        <v>137</v>
      </c>
      <c r="C7298" s="1" t="s">
        <v>30</v>
      </c>
      <c r="D7298" s="1" t="s">
        <v>41</v>
      </c>
      <c r="E7298" s="1" t="s">
        <v>42</v>
      </c>
      <c r="F7298" s="47">
        <v>1071</v>
      </c>
      <c r="G7298" s="34">
        <v>1202.79</v>
      </c>
      <c r="H7298" s="1" t="s">
        <v>218</v>
      </c>
      <c r="I7298" s="34">
        <v>9.7094999999999994E-3</v>
      </c>
      <c r="J7298" s="34">
        <v>4908.6763000000001</v>
      </c>
      <c r="K7298" s="35" t="str">
        <f t="shared" si="591"/>
        <v>Strabrechtse Heide &amp; Beuven_H4010A</v>
      </c>
      <c r="L7298" s="36">
        <f>VLOOKUP(D7298,DATA!A:F,5,FALSE)</f>
        <v>1.3726988247862192E-2</v>
      </c>
      <c r="M7298" s="37">
        <f>VLOOKUP(D7298,DATA!A:F,6,FALSE)</f>
        <v>1285.5</v>
      </c>
      <c r="N7298" s="36">
        <f t="shared" si="592"/>
        <v>24.317343644375502</v>
      </c>
      <c r="O7298" s="36">
        <f t="shared" si="593"/>
        <v>24.319796655357685</v>
      </c>
      <c r="P7298" s="36">
        <f t="shared" si="594"/>
        <v>2.4530109821832013E-3</v>
      </c>
      <c r="Q7298" s="36">
        <f t="shared" si="595"/>
        <v>0.12041036871882403</v>
      </c>
    </row>
    <row r="7299" spans="1:17" x14ac:dyDescent="0.3">
      <c r="A7299" s="29">
        <v>2331100</v>
      </c>
      <c r="B7299" s="1">
        <v>137</v>
      </c>
      <c r="C7299" s="1" t="s">
        <v>30</v>
      </c>
      <c r="D7299" s="1" t="s">
        <v>53</v>
      </c>
      <c r="E7299" s="1" t="s">
        <v>54</v>
      </c>
      <c r="F7299" s="47">
        <v>714</v>
      </c>
      <c r="G7299" s="34">
        <v>998.86</v>
      </c>
      <c r="H7299" s="1" t="s">
        <v>218</v>
      </c>
      <c r="I7299" s="34">
        <v>8.4683999999999992E-3</v>
      </c>
      <c r="J7299" s="34">
        <v>2477.9997089693602</v>
      </c>
      <c r="K7299" s="35" t="str">
        <f t="shared" ref="K7299:K7362" si="598">_xlfn.CONCAT(C7299,"_",D7299)</f>
        <v>Strabrechtse Heide &amp; Beuven_H4030</v>
      </c>
      <c r="L7299" s="36">
        <f>VLOOKUP(D7299,DATA!A:F,5,FALSE)</f>
        <v>1.0986712608830001E-2</v>
      </c>
      <c r="M7299" s="37">
        <f>VLOOKUP(D7299,DATA!A:F,6,FALSE)</f>
        <v>982</v>
      </c>
      <c r="N7299" s="36">
        <f t="shared" ref="N7299:N7362" si="599">100/(1+EXP(-L7299*(G7299-M7299)))</f>
        <v>54.617703215615592</v>
      </c>
      <c r="O7299" s="36">
        <f t="shared" ref="O7299:O7362" si="600">100/(1+EXP(-L7299*((G7299+I7299)-M7299)))</f>
        <v>54.620009363569181</v>
      </c>
      <c r="P7299" s="36">
        <f t="shared" ref="P7299:P7362" si="601">O7299-N7299</f>
        <v>2.3061479535897433E-3</v>
      </c>
      <c r="Q7299" s="36">
        <f t="shared" ref="Q7299:Q7362" si="602">IF(AND(H7299&lt;&gt;"below",I7299&gt;=0.005),J7299*P7299/100,0)</f>
        <v>5.7146339578356693E-2</v>
      </c>
    </row>
    <row r="7300" spans="1:17" x14ac:dyDescent="0.3">
      <c r="A7300" s="29">
        <v>2331101</v>
      </c>
      <c r="B7300" s="1">
        <v>137</v>
      </c>
      <c r="C7300" s="1" t="s">
        <v>30</v>
      </c>
      <c r="D7300" s="1" t="s">
        <v>53</v>
      </c>
      <c r="E7300" s="1" t="s">
        <v>54</v>
      </c>
      <c r="F7300" s="47">
        <v>714</v>
      </c>
      <c r="G7300" s="34">
        <v>933.12</v>
      </c>
      <c r="H7300" s="1" t="s">
        <v>218</v>
      </c>
      <c r="I7300" s="34">
        <v>7.8992000000000003E-3</v>
      </c>
      <c r="J7300" s="34">
        <v>2230.0073000000002</v>
      </c>
      <c r="K7300" s="35" t="str">
        <f t="shared" si="598"/>
        <v>Strabrechtse Heide &amp; Beuven_H4030</v>
      </c>
      <c r="L7300" s="36">
        <f>VLOOKUP(D7300,DATA!A:F,5,FALSE)</f>
        <v>1.0986712608830001E-2</v>
      </c>
      <c r="M7300" s="37">
        <f>VLOOKUP(D7300,DATA!A:F,6,FALSE)</f>
        <v>982</v>
      </c>
      <c r="N7300" s="36">
        <f t="shared" si="599"/>
        <v>36.887863075948744</v>
      </c>
      <c r="O7300" s="36">
        <f t="shared" si="600"/>
        <v>36.88988354498143</v>
      </c>
      <c r="P7300" s="36">
        <f t="shared" si="601"/>
        <v>2.0204690326863783E-3</v>
      </c>
      <c r="Q7300" s="36">
        <f t="shared" si="602"/>
        <v>4.5056606923145628E-2</v>
      </c>
    </row>
    <row r="7301" spans="1:17" x14ac:dyDescent="0.3">
      <c r="A7301" s="29">
        <v>2331102</v>
      </c>
      <c r="B7301" s="1">
        <v>137</v>
      </c>
      <c r="C7301" s="1" t="s">
        <v>30</v>
      </c>
      <c r="D7301" s="1" t="s">
        <v>53</v>
      </c>
      <c r="E7301" s="1" t="s">
        <v>54</v>
      </c>
      <c r="F7301" s="47">
        <v>714</v>
      </c>
      <c r="G7301" s="34">
        <v>958.35</v>
      </c>
      <c r="H7301" s="1" t="s">
        <v>218</v>
      </c>
      <c r="I7301" s="34">
        <v>7.9892999999999995E-3</v>
      </c>
      <c r="J7301" s="34">
        <v>4837.1570000000002</v>
      </c>
      <c r="K7301" s="35" t="str">
        <f t="shared" si="598"/>
        <v>Strabrechtse Heide &amp; Beuven_H4030</v>
      </c>
      <c r="L7301" s="36">
        <f>VLOOKUP(D7301,DATA!A:F,5,FALSE)</f>
        <v>1.0986712608830001E-2</v>
      </c>
      <c r="M7301" s="37">
        <f>VLOOKUP(D7301,DATA!A:F,6,FALSE)</f>
        <v>982</v>
      </c>
      <c r="N7301" s="36">
        <f t="shared" si="599"/>
        <v>43.540408412728183</v>
      </c>
      <c r="O7301" s="36">
        <f t="shared" si="600"/>
        <v>43.542566202780179</v>
      </c>
      <c r="P7301" s="36">
        <f t="shared" si="601"/>
        <v>2.1577900519957893E-3</v>
      </c>
      <c r="Q7301" s="36">
        <f t="shared" si="602"/>
        <v>0.10437569254541797</v>
      </c>
    </row>
    <row r="7302" spans="1:17" x14ac:dyDescent="0.3">
      <c r="A7302" s="29">
        <v>2331103</v>
      </c>
      <c r="B7302" s="1">
        <v>137</v>
      </c>
      <c r="C7302" s="1" t="s">
        <v>30</v>
      </c>
      <c r="D7302" s="1" t="s">
        <v>53</v>
      </c>
      <c r="E7302" s="1" t="s">
        <v>54</v>
      </c>
      <c r="F7302" s="47">
        <v>714</v>
      </c>
      <c r="G7302" s="34">
        <v>975.47</v>
      </c>
      <c r="H7302" s="1" t="s">
        <v>218</v>
      </c>
      <c r="I7302" s="34">
        <v>7.9965000000000001E-3</v>
      </c>
      <c r="J7302" s="34">
        <v>5291.9219087669999</v>
      </c>
      <c r="K7302" s="35" t="str">
        <f t="shared" si="598"/>
        <v>Strabrechtse Heide &amp; Beuven_H4030</v>
      </c>
      <c r="L7302" s="36">
        <f>VLOOKUP(D7302,DATA!A:F,5,FALSE)</f>
        <v>1.0986712608830001E-2</v>
      </c>
      <c r="M7302" s="37">
        <f>VLOOKUP(D7302,DATA!A:F,6,FALSE)</f>
        <v>982</v>
      </c>
      <c r="N7302" s="36">
        <f t="shared" si="599"/>
        <v>48.207188081236453</v>
      </c>
      <c r="O7302" s="36">
        <f t="shared" si="600"/>
        <v>48.209381642053451</v>
      </c>
      <c r="P7302" s="36">
        <f t="shared" si="601"/>
        <v>2.1935608169982856E-3</v>
      </c>
      <c r="Q7302" s="36">
        <f t="shared" si="602"/>
        <v>0.11608152545686068</v>
      </c>
    </row>
    <row r="7303" spans="1:17" x14ac:dyDescent="0.3">
      <c r="A7303" s="29">
        <v>2331104</v>
      </c>
      <c r="B7303" s="1">
        <v>137</v>
      </c>
      <c r="C7303" s="1" t="s">
        <v>30</v>
      </c>
      <c r="D7303" s="1" t="s">
        <v>53</v>
      </c>
      <c r="E7303" s="1" t="s">
        <v>54</v>
      </c>
      <c r="F7303" s="47">
        <v>714</v>
      </c>
      <c r="G7303" s="34">
        <v>952.01</v>
      </c>
      <c r="H7303" s="1" t="s">
        <v>218</v>
      </c>
      <c r="I7303" s="34">
        <v>7.5938000000000004E-3</v>
      </c>
      <c r="J7303" s="34">
        <v>620.59216000000004</v>
      </c>
      <c r="K7303" s="35" t="str">
        <f t="shared" si="598"/>
        <v>Strabrechtse Heide &amp; Beuven_H4030</v>
      </c>
      <c r="L7303" s="36">
        <f>VLOOKUP(D7303,DATA!A:F,5,FALSE)</f>
        <v>1.0986712608830001E-2</v>
      </c>
      <c r="M7303" s="37">
        <f>VLOOKUP(D7303,DATA!A:F,6,FALSE)</f>
        <v>982</v>
      </c>
      <c r="N7303" s="36">
        <f t="shared" si="599"/>
        <v>41.836435147218687</v>
      </c>
      <c r="O7303" s="36">
        <f t="shared" si="600"/>
        <v>41.838465331986676</v>
      </c>
      <c r="P7303" s="36">
        <f t="shared" si="601"/>
        <v>2.0301847679888851E-3</v>
      </c>
      <c r="Q7303" s="36">
        <f t="shared" si="602"/>
        <v>1.2599167503653213E-2</v>
      </c>
    </row>
    <row r="7304" spans="1:17" x14ac:dyDescent="0.3">
      <c r="A7304" s="29">
        <v>2331105</v>
      </c>
      <c r="B7304" s="1">
        <v>137</v>
      </c>
      <c r="C7304" s="1" t="s">
        <v>30</v>
      </c>
      <c r="D7304" s="1" t="s">
        <v>41</v>
      </c>
      <c r="E7304" s="1" t="s">
        <v>42</v>
      </c>
      <c r="F7304" s="47">
        <v>1071</v>
      </c>
      <c r="G7304" s="34">
        <v>1075.21</v>
      </c>
      <c r="H7304" s="1" t="s">
        <v>218</v>
      </c>
      <c r="I7304" s="34">
        <v>8.2831999999999992E-3</v>
      </c>
      <c r="J7304" s="34">
        <v>199.10462999999999</v>
      </c>
      <c r="K7304" s="35" t="str">
        <f t="shared" si="598"/>
        <v>Strabrechtse Heide &amp; Beuven_H4010A</v>
      </c>
      <c r="L7304" s="36">
        <f>VLOOKUP(D7304,DATA!A:F,5,FALSE)</f>
        <v>1.3726988247862192E-2</v>
      </c>
      <c r="M7304" s="37">
        <f>VLOOKUP(D7304,DATA!A:F,6,FALSE)</f>
        <v>1285.5</v>
      </c>
      <c r="N7304" s="36">
        <f t="shared" si="599"/>
        <v>5.2817542754640572</v>
      </c>
      <c r="O7304" s="36">
        <f t="shared" si="600"/>
        <v>5.2823231379963644</v>
      </c>
      <c r="P7304" s="36">
        <f t="shared" si="601"/>
        <v>5.6886253230725714E-4</v>
      </c>
      <c r="Q7304" s="36">
        <f t="shared" si="602"/>
        <v>1.1326316401589947E-3</v>
      </c>
    </row>
    <row r="7305" spans="1:17" x14ac:dyDescent="0.3">
      <c r="A7305" s="29">
        <v>2331105</v>
      </c>
      <c r="B7305" s="1">
        <v>137</v>
      </c>
      <c r="C7305" s="1" t="s">
        <v>30</v>
      </c>
      <c r="D7305" s="1" t="s">
        <v>53</v>
      </c>
      <c r="E7305" s="1" t="s">
        <v>54</v>
      </c>
      <c r="F7305" s="47">
        <v>714</v>
      </c>
      <c r="G7305" s="34">
        <v>1075.21</v>
      </c>
      <c r="H7305" s="1" t="s">
        <v>218</v>
      </c>
      <c r="I7305" s="34">
        <v>8.2831999999999992E-3</v>
      </c>
      <c r="J7305" s="34">
        <v>1734.5587</v>
      </c>
      <c r="K7305" s="35" t="str">
        <f t="shared" si="598"/>
        <v>Strabrechtse Heide &amp; Beuven_H4030</v>
      </c>
      <c r="L7305" s="36">
        <f>VLOOKUP(D7305,DATA!A:F,5,FALSE)</f>
        <v>1.0986712608830001E-2</v>
      </c>
      <c r="M7305" s="37">
        <f>VLOOKUP(D7305,DATA!A:F,6,FALSE)</f>
        <v>982</v>
      </c>
      <c r="N7305" s="36">
        <f t="shared" si="599"/>
        <v>73.576491576294785</v>
      </c>
      <c r="O7305" s="36">
        <f t="shared" si="600"/>
        <v>73.578260813852111</v>
      </c>
      <c r="P7305" s="36">
        <f t="shared" si="601"/>
        <v>1.7692375573261643E-3</v>
      </c>
      <c r="Q7305" s="36">
        <f t="shared" si="602"/>
        <v>3.0688463974268471E-2</v>
      </c>
    </row>
    <row r="7306" spans="1:17" x14ac:dyDescent="0.3">
      <c r="A7306" s="30">
        <v>2331106</v>
      </c>
      <c r="B7306" s="14">
        <v>137</v>
      </c>
      <c r="C7306" s="14" t="s">
        <v>30</v>
      </c>
      <c r="D7306" s="14" t="s">
        <v>79</v>
      </c>
      <c r="E7306" s="14" t="s">
        <v>80</v>
      </c>
      <c r="F7306" s="48">
        <v>429</v>
      </c>
      <c r="G7306" s="38">
        <v>1029.1099999999999</v>
      </c>
      <c r="H7306" s="14" t="s">
        <v>218</v>
      </c>
      <c r="I7306" s="38">
        <v>7.5201E-3</v>
      </c>
      <c r="J7306" s="38">
        <v>7218.8159999999998</v>
      </c>
      <c r="K7306" s="39" t="str">
        <f t="shared" si="598"/>
        <v>Strabrechtse Heide &amp; Beuven_H3110</v>
      </c>
      <c r="L7306" s="40">
        <f>VLOOKUP(D7306,DATA!A:F,5,FALSE)</f>
        <v>0</v>
      </c>
      <c r="M7306" s="41">
        <f>VLOOKUP(D7306,DATA!A:F,6,FALSE)</f>
        <v>3.5</v>
      </c>
      <c r="N7306" s="40">
        <f t="shared" si="599"/>
        <v>50</v>
      </c>
      <c r="O7306" s="40">
        <f t="shared" si="600"/>
        <v>50</v>
      </c>
      <c r="P7306" s="40">
        <f t="shared" ref="P7306:P7309" si="603">J7306/10000*I7306</f>
        <v>5.4286218201600005E-3</v>
      </c>
      <c r="Q7306" s="40">
        <f t="shared" ref="Q7306:Q7309" si="604">IF(AND(H7306&lt;&gt;"below",I7306&gt;=0.005),M7306*P7306,0)</f>
        <v>1.900017637056E-2</v>
      </c>
    </row>
    <row r="7307" spans="1:17" x14ac:dyDescent="0.3">
      <c r="A7307" s="30">
        <v>2331107</v>
      </c>
      <c r="B7307" s="14">
        <v>137</v>
      </c>
      <c r="C7307" s="14" t="s">
        <v>30</v>
      </c>
      <c r="D7307" s="14" t="s">
        <v>79</v>
      </c>
      <c r="E7307" s="14" t="s">
        <v>80</v>
      </c>
      <c r="F7307" s="48">
        <v>429</v>
      </c>
      <c r="G7307" s="38">
        <v>1109.31</v>
      </c>
      <c r="H7307" s="14" t="s">
        <v>218</v>
      </c>
      <c r="I7307" s="38">
        <v>7.9351999999999999E-3</v>
      </c>
      <c r="J7307" s="38">
        <v>5981.1923999999999</v>
      </c>
      <c r="K7307" s="39" t="str">
        <f t="shared" si="598"/>
        <v>Strabrechtse Heide &amp; Beuven_H3110</v>
      </c>
      <c r="L7307" s="40">
        <f>VLOOKUP(D7307,DATA!A:F,5,FALSE)</f>
        <v>0</v>
      </c>
      <c r="M7307" s="41">
        <f>VLOOKUP(D7307,DATA!A:F,6,FALSE)</f>
        <v>3.5</v>
      </c>
      <c r="N7307" s="40">
        <f t="shared" si="599"/>
        <v>50</v>
      </c>
      <c r="O7307" s="40">
        <f t="shared" si="600"/>
        <v>50</v>
      </c>
      <c r="P7307" s="40">
        <f t="shared" si="603"/>
        <v>4.7461957932479993E-3</v>
      </c>
      <c r="Q7307" s="40">
        <f t="shared" si="604"/>
        <v>1.6611685276367999E-2</v>
      </c>
    </row>
    <row r="7308" spans="1:17" x14ac:dyDescent="0.3">
      <c r="A7308" s="30">
        <v>2331108</v>
      </c>
      <c r="B7308" s="14">
        <v>137</v>
      </c>
      <c r="C7308" s="14" t="s">
        <v>30</v>
      </c>
      <c r="D7308" s="14" t="s">
        <v>79</v>
      </c>
      <c r="E7308" s="14" t="s">
        <v>80</v>
      </c>
      <c r="F7308" s="48">
        <v>429</v>
      </c>
      <c r="G7308" s="38">
        <v>1210.26</v>
      </c>
      <c r="H7308" s="14" t="s">
        <v>218</v>
      </c>
      <c r="I7308" s="38">
        <v>8.2038000000000007E-3</v>
      </c>
      <c r="J7308" s="38">
        <v>4313.2920000000004</v>
      </c>
      <c r="K7308" s="39" t="str">
        <f t="shared" si="598"/>
        <v>Strabrechtse Heide &amp; Beuven_H3110</v>
      </c>
      <c r="L7308" s="40">
        <f>VLOOKUP(D7308,DATA!A:F,5,FALSE)</f>
        <v>0</v>
      </c>
      <c r="M7308" s="41">
        <f>VLOOKUP(D7308,DATA!A:F,6,FALSE)</f>
        <v>3.5</v>
      </c>
      <c r="N7308" s="40">
        <f t="shared" si="599"/>
        <v>50</v>
      </c>
      <c r="O7308" s="40">
        <f t="shared" si="600"/>
        <v>50</v>
      </c>
      <c r="P7308" s="40">
        <f t="shared" si="603"/>
        <v>3.5385384909600004E-3</v>
      </c>
      <c r="Q7308" s="40">
        <f t="shared" si="604"/>
        <v>1.2384884718360002E-2</v>
      </c>
    </row>
    <row r="7309" spans="1:17" x14ac:dyDescent="0.3">
      <c r="A7309" s="30">
        <v>2331109</v>
      </c>
      <c r="B7309" s="14">
        <v>137</v>
      </c>
      <c r="C7309" s="14" t="s">
        <v>30</v>
      </c>
      <c r="D7309" s="14" t="s">
        <v>79</v>
      </c>
      <c r="E7309" s="14" t="s">
        <v>80</v>
      </c>
      <c r="F7309" s="48">
        <v>429</v>
      </c>
      <c r="G7309" s="38">
        <v>945.13</v>
      </c>
      <c r="H7309" s="14" t="s">
        <v>218</v>
      </c>
      <c r="I7309" s="38">
        <v>6.6978000000000003E-3</v>
      </c>
      <c r="J7309" s="38">
        <v>7574.134</v>
      </c>
      <c r="K7309" s="39" t="str">
        <f t="shared" si="598"/>
        <v>Strabrechtse Heide &amp; Beuven_H3110</v>
      </c>
      <c r="L7309" s="40">
        <f>VLOOKUP(D7309,DATA!A:F,5,FALSE)</f>
        <v>0</v>
      </c>
      <c r="M7309" s="41">
        <f>VLOOKUP(D7309,DATA!A:F,6,FALSE)</f>
        <v>3.5</v>
      </c>
      <c r="N7309" s="40">
        <f t="shared" si="599"/>
        <v>50</v>
      </c>
      <c r="O7309" s="40">
        <f t="shared" si="600"/>
        <v>50</v>
      </c>
      <c r="P7309" s="40">
        <f t="shared" si="603"/>
        <v>5.0730034705200001E-3</v>
      </c>
      <c r="Q7309" s="40">
        <f t="shared" si="604"/>
        <v>1.7755512146820002E-2</v>
      </c>
    </row>
    <row r="7310" spans="1:17" x14ac:dyDescent="0.3">
      <c r="A7310" s="29">
        <v>2331111</v>
      </c>
      <c r="B7310" s="1">
        <v>137</v>
      </c>
      <c r="C7310" s="1" t="s">
        <v>30</v>
      </c>
      <c r="D7310" s="1" t="s">
        <v>53</v>
      </c>
      <c r="E7310" s="1" t="s">
        <v>54</v>
      </c>
      <c r="F7310" s="47">
        <v>714</v>
      </c>
      <c r="G7310" s="34">
        <v>1042.57</v>
      </c>
      <c r="H7310" s="1" t="s">
        <v>218</v>
      </c>
      <c r="I7310" s="34">
        <v>7.5979000000000003E-3</v>
      </c>
      <c r="J7310" s="34">
        <v>2529.2665999999999</v>
      </c>
      <c r="K7310" s="35" t="str">
        <f t="shared" si="598"/>
        <v>Strabrechtse Heide &amp; Beuven_H4030</v>
      </c>
      <c r="L7310" s="36">
        <f>VLOOKUP(D7310,DATA!A:F,5,FALSE)</f>
        <v>1.0986712608830001E-2</v>
      </c>
      <c r="M7310" s="37">
        <f>VLOOKUP(D7310,DATA!A:F,6,FALSE)</f>
        <v>982</v>
      </c>
      <c r="N7310" s="36">
        <f t="shared" si="599"/>
        <v>66.048699526355136</v>
      </c>
      <c r="O7310" s="36">
        <f t="shared" si="600"/>
        <v>66.05057139859808</v>
      </c>
      <c r="P7310" s="36">
        <f t="shared" si="601"/>
        <v>1.8718722429440504E-3</v>
      </c>
      <c r="Q7310" s="36">
        <f t="shared" si="602"/>
        <v>4.7344639435454722E-2</v>
      </c>
    </row>
    <row r="7311" spans="1:17" x14ac:dyDescent="0.3">
      <c r="A7311" s="29">
        <v>2331112</v>
      </c>
      <c r="B7311" s="1">
        <v>137</v>
      </c>
      <c r="C7311" s="1" t="s">
        <v>30</v>
      </c>
      <c r="D7311" s="1" t="s">
        <v>63</v>
      </c>
      <c r="E7311" s="1" t="s">
        <v>64</v>
      </c>
      <c r="F7311" s="47">
        <v>714</v>
      </c>
      <c r="G7311" s="34">
        <v>1027.69</v>
      </c>
      <c r="H7311" s="1" t="s">
        <v>218</v>
      </c>
      <c r="I7311" s="34">
        <v>7.4754000000000001E-3</v>
      </c>
      <c r="J7311" s="34">
        <v>7078.9643999999998</v>
      </c>
      <c r="K7311" s="35" t="str">
        <f t="shared" si="598"/>
        <v>Strabrechtse Heide &amp; Beuven_H2310</v>
      </c>
      <c r="L7311" s="36">
        <f>VLOOKUP(D7311,DATA!A:F,5,FALSE)</f>
        <v>1.0986712608830001E-2</v>
      </c>
      <c r="M7311" s="37">
        <f>VLOOKUP(D7311,DATA!A:F,6,FALSE)</f>
        <v>982</v>
      </c>
      <c r="N7311" s="36">
        <f t="shared" si="599"/>
        <v>62.29252065720749</v>
      </c>
      <c r="O7311" s="36">
        <f t="shared" si="600"/>
        <v>62.294449785997692</v>
      </c>
      <c r="P7311" s="36">
        <f t="shared" si="601"/>
        <v>1.9291287902021281E-3</v>
      </c>
      <c r="Q7311" s="36">
        <f t="shared" si="602"/>
        <v>0.13656234028855935</v>
      </c>
    </row>
    <row r="7312" spans="1:17" x14ac:dyDescent="0.3">
      <c r="A7312" s="29">
        <v>2331112</v>
      </c>
      <c r="B7312" s="1">
        <v>137</v>
      </c>
      <c r="C7312" s="1" t="s">
        <v>30</v>
      </c>
      <c r="D7312" s="1" t="s">
        <v>53</v>
      </c>
      <c r="E7312" s="1" t="s">
        <v>54</v>
      </c>
      <c r="F7312" s="47">
        <v>714</v>
      </c>
      <c r="G7312" s="34">
        <v>1027.69</v>
      </c>
      <c r="H7312" s="1" t="s">
        <v>218</v>
      </c>
      <c r="I7312" s="34">
        <v>7.4754000000000001E-3</v>
      </c>
      <c r="J7312" s="34">
        <v>1170.4110000000001</v>
      </c>
      <c r="K7312" s="35" t="str">
        <f t="shared" si="598"/>
        <v>Strabrechtse Heide &amp; Beuven_H4030</v>
      </c>
      <c r="L7312" s="36">
        <f>VLOOKUP(D7312,DATA!A:F,5,FALSE)</f>
        <v>1.0986712608830001E-2</v>
      </c>
      <c r="M7312" s="37">
        <f>VLOOKUP(D7312,DATA!A:F,6,FALSE)</f>
        <v>982</v>
      </c>
      <c r="N7312" s="36">
        <f t="shared" si="599"/>
        <v>62.29252065720749</v>
      </c>
      <c r="O7312" s="36">
        <f t="shared" si="600"/>
        <v>62.294449785997692</v>
      </c>
      <c r="P7312" s="36">
        <f t="shared" si="601"/>
        <v>1.9291287902021281E-3</v>
      </c>
      <c r="Q7312" s="36">
        <f t="shared" si="602"/>
        <v>2.2578735564692632E-2</v>
      </c>
    </row>
    <row r="7313" spans="1:17" x14ac:dyDescent="0.3">
      <c r="A7313" s="29">
        <v>2332584</v>
      </c>
      <c r="B7313" s="1">
        <v>136</v>
      </c>
      <c r="C7313" s="1" t="s">
        <v>14</v>
      </c>
      <c r="D7313" s="1" t="s">
        <v>63</v>
      </c>
      <c r="E7313" s="1" t="s">
        <v>64</v>
      </c>
      <c r="F7313" s="47">
        <v>714</v>
      </c>
      <c r="G7313" s="34">
        <v>1189.1400000000001</v>
      </c>
      <c r="H7313" s="1" t="s">
        <v>218</v>
      </c>
      <c r="I7313" s="34">
        <v>1.3919300000000001E-2</v>
      </c>
      <c r="J7313" s="34">
        <v>9150.1720000000005</v>
      </c>
      <c r="K7313" s="35" t="str">
        <f t="shared" si="598"/>
        <v>Leenderbos, Groote Heide &amp; De Plateaux_H2310</v>
      </c>
      <c r="L7313" s="36">
        <f>VLOOKUP(D7313,DATA!A:F,5,FALSE)</f>
        <v>1.0986712608830001E-2</v>
      </c>
      <c r="M7313" s="37">
        <f>VLOOKUP(D7313,DATA!A:F,6,FALSE)</f>
        <v>982</v>
      </c>
      <c r="N7313" s="36">
        <f t="shared" si="599"/>
        <v>90.685183227053486</v>
      </c>
      <c r="O7313" s="36">
        <f t="shared" si="600"/>
        <v>90.686474948260226</v>
      </c>
      <c r="P7313" s="36">
        <f t="shared" si="601"/>
        <v>1.2917212067407036E-3</v>
      </c>
      <c r="Q7313" s="36">
        <f t="shared" si="602"/>
        <v>0.11819471217724997</v>
      </c>
    </row>
    <row r="7314" spans="1:17" x14ac:dyDescent="0.3">
      <c r="A7314" s="29">
        <v>2332584</v>
      </c>
      <c r="B7314" s="1">
        <v>136</v>
      </c>
      <c r="C7314" s="1" t="s">
        <v>14</v>
      </c>
      <c r="D7314" s="1" t="s">
        <v>53</v>
      </c>
      <c r="E7314" s="1" t="s">
        <v>54</v>
      </c>
      <c r="F7314" s="47">
        <v>714</v>
      </c>
      <c r="G7314" s="34">
        <v>1189.1400000000001</v>
      </c>
      <c r="H7314" s="1" t="s">
        <v>218</v>
      </c>
      <c r="I7314" s="34">
        <v>1.3919300000000001E-2</v>
      </c>
      <c r="J7314" s="34">
        <v>849.7971</v>
      </c>
      <c r="K7314" s="35" t="str">
        <f t="shared" si="598"/>
        <v>Leenderbos, Groote Heide &amp; De Plateaux_H4030</v>
      </c>
      <c r="L7314" s="36">
        <f>VLOOKUP(D7314,DATA!A:F,5,FALSE)</f>
        <v>1.0986712608830001E-2</v>
      </c>
      <c r="M7314" s="37">
        <f>VLOOKUP(D7314,DATA!A:F,6,FALSE)</f>
        <v>982</v>
      </c>
      <c r="N7314" s="36">
        <f t="shared" si="599"/>
        <v>90.685183227053486</v>
      </c>
      <c r="O7314" s="36">
        <f t="shared" si="600"/>
        <v>90.686474948260226</v>
      </c>
      <c r="P7314" s="36">
        <f t="shared" si="601"/>
        <v>1.2917212067407036E-3</v>
      </c>
      <c r="Q7314" s="36">
        <f t="shared" si="602"/>
        <v>1.0977009354967504E-2</v>
      </c>
    </row>
    <row r="7315" spans="1:17" x14ac:dyDescent="0.3">
      <c r="A7315" s="29">
        <v>2332585</v>
      </c>
      <c r="B7315" s="1">
        <v>136</v>
      </c>
      <c r="C7315" s="1" t="s">
        <v>14</v>
      </c>
      <c r="D7315" s="1" t="s">
        <v>63</v>
      </c>
      <c r="E7315" s="1" t="s">
        <v>64</v>
      </c>
      <c r="F7315" s="47">
        <v>714</v>
      </c>
      <c r="G7315" s="34">
        <v>1007.07</v>
      </c>
      <c r="H7315" s="1" t="s">
        <v>218</v>
      </c>
      <c r="I7315" s="34">
        <v>1.27078E-2</v>
      </c>
      <c r="J7315" s="34">
        <v>9613.616</v>
      </c>
      <c r="K7315" s="35" t="str">
        <f t="shared" si="598"/>
        <v>Leenderbos, Groote Heide &amp; De Plateaux_H2310</v>
      </c>
      <c r="L7315" s="36">
        <f>VLOOKUP(D7315,DATA!A:F,5,FALSE)</f>
        <v>1.0986712608830001E-2</v>
      </c>
      <c r="M7315" s="37">
        <f>VLOOKUP(D7315,DATA!A:F,6,FALSE)</f>
        <v>982</v>
      </c>
      <c r="N7315" s="36">
        <f t="shared" si="599"/>
        <v>56.842716233960431</v>
      </c>
      <c r="O7315" s="36">
        <f t="shared" si="600"/>
        <v>56.846141252380512</v>
      </c>
      <c r="P7315" s="36">
        <f t="shared" si="601"/>
        <v>3.4250184200814715E-3</v>
      </c>
      <c r="Q7315" s="36">
        <f t="shared" si="602"/>
        <v>0.32926811883589957</v>
      </c>
    </row>
    <row r="7316" spans="1:17" x14ac:dyDescent="0.3">
      <c r="A7316" s="29">
        <v>2332586</v>
      </c>
      <c r="B7316" s="1">
        <v>136</v>
      </c>
      <c r="C7316" s="1" t="s">
        <v>14</v>
      </c>
      <c r="D7316" s="1" t="s">
        <v>63</v>
      </c>
      <c r="E7316" s="1" t="s">
        <v>64</v>
      </c>
      <c r="F7316" s="47">
        <v>714</v>
      </c>
      <c r="G7316" s="34">
        <v>1027.7</v>
      </c>
      <c r="H7316" s="1" t="s">
        <v>218</v>
      </c>
      <c r="I7316" s="34">
        <v>1.32297E-2</v>
      </c>
      <c r="J7316" s="34">
        <v>10000</v>
      </c>
      <c r="K7316" s="35" t="str">
        <f t="shared" si="598"/>
        <v>Leenderbos, Groote Heide &amp; De Plateaux_H2310</v>
      </c>
      <c r="L7316" s="36">
        <f>VLOOKUP(D7316,DATA!A:F,5,FALSE)</f>
        <v>1.0986712608830001E-2</v>
      </c>
      <c r="M7316" s="37">
        <f>VLOOKUP(D7316,DATA!A:F,6,FALSE)</f>
        <v>982</v>
      </c>
      <c r="N7316" s="36">
        <f t="shared" si="599"/>
        <v>62.29510128461461</v>
      </c>
      <c r="O7316" s="36">
        <f t="shared" si="600"/>
        <v>62.298515270122856</v>
      </c>
      <c r="P7316" s="36">
        <f t="shared" si="601"/>
        <v>3.4139855082457871E-3</v>
      </c>
      <c r="Q7316" s="36">
        <f t="shared" si="602"/>
        <v>0.34139855082457871</v>
      </c>
    </row>
    <row r="7317" spans="1:17" x14ac:dyDescent="0.3">
      <c r="A7317" s="29">
        <v>2332587</v>
      </c>
      <c r="B7317" s="1">
        <v>136</v>
      </c>
      <c r="C7317" s="1" t="s">
        <v>14</v>
      </c>
      <c r="D7317" s="1" t="s">
        <v>63</v>
      </c>
      <c r="E7317" s="1" t="s">
        <v>64</v>
      </c>
      <c r="F7317" s="47">
        <v>714</v>
      </c>
      <c r="G7317" s="34">
        <v>1081.71</v>
      </c>
      <c r="H7317" s="1" t="s">
        <v>218</v>
      </c>
      <c r="I7317" s="34">
        <v>1.37787E-2</v>
      </c>
      <c r="J7317" s="34">
        <v>1696.3766000000001</v>
      </c>
      <c r="K7317" s="35" t="str">
        <f t="shared" si="598"/>
        <v>Leenderbos, Groote Heide &amp; De Plateaux_H2310</v>
      </c>
      <c r="L7317" s="36">
        <f>VLOOKUP(D7317,DATA!A:F,5,FALSE)</f>
        <v>1.0986712608830001E-2</v>
      </c>
      <c r="M7317" s="37">
        <f>VLOOKUP(D7317,DATA!A:F,6,FALSE)</f>
        <v>982</v>
      </c>
      <c r="N7317" s="36">
        <f t="shared" si="599"/>
        <v>74.941319651117539</v>
      </c>
      <c r="O7317" s="36">
        <f t="shared" si="600"/>
        <v>74.944162404227697</v>
      </c>
      <c r="P7317" s="36">
        <f t="shared" si="601"/>
        <v>2.8427531101584691E-3</v>
      </c>
      <c r="Q7317" s="36">
        <f t="shared" si="602"/>
        <v>4.822379855650049E-2</v>
      </c>
    </row>
    <row r="7318" spans="1:17" x14ac:dyDescent="0.3">
      <c r="A7318" s="29">
        <v>2332587</v>
      </c>
      <c r="B7318" s="1">
        <v>136</v>
      </c>
      <c r="C7318" s="1" t="s">
        <v>14</v>
      </c>
      <c r="D7318" s="1" t="s">
        <v>53</v>
      </c>
      <c r="E7318" s="1" t="s">
        <v>54</v>
      </c>
      <c r="F7318" s="47">
        <v>714</v>
      </c>
      <c r="G7318" s="34">
        <v>1081.71</v>
      </c>
      <c r="H7318" s="1" t="s">
        <v>218</v>
      </c>
      <c r="I7318" s="34">
        <v>1.37787E-2</v>
      </c>
      <c r="J7318" s="34">
        <v>8303.6229999999996</v>
      </c>
      <c r="K7318" s="35" t="str">
        <f t="shared" si="598"/>
        <v>Leenderbos, Groote Heide &amp; De Plateaux_H4030</v>
      </c>
      <c r="L7318" s="36">
        <f>VLOOKUP(D7318,DATA!A:F,5,FALSE)</f>
        <v>1.0986712608830001E-2</v>
      </c>
      <c r="M7318" s="37">
        <f>VLOOKUP(D7318,DATA!A:F,6,FALSE)</f>
        <v>982</v>
      </c>
      <c r="N7318" s="36">
        <f t="shared" si="599"/>
        <v>74.941319651117539</v>
      </c>
      <c r="O7318" s="36">
        <f t="shared" si="600"/>
        <v>74.944162404227697</v>
      </c>
      <c r="P7318" s="36">
        <f t="shared" si="601"/>
        <v>2.8427531101584691E-3</v>
      </c>
      <c r="Q7318" s="36">
        <f t="shared" si="602"/>
        <v>0.23605150108833395</v>
      </c>
    </row>
    <row r="7319" spans="1:17" x14ac:dyDescent="0.3">
      <c r="A7319" s="29">
        <v>2332588</v>
      </c>
      <c r="B7319" s="1">
        <v>136</v>
      </c>
      <c r="C7319" s="1" t="s">
        <v>14</v>
      </c>
      <c r="D7319" s="1" t="s">
        <v>57</v>
      </c>
      <c r="E7319" s="1" t="s">
        <v>58</v>
      </c>
      <c r="F7319" s="47">
        <v>714</v>
      </c>
      <c r="G7319" s="34">
        <v>1185.9100000000001</v>
      </c>
      <c r="H7319" s="1" t="s">
        <v>218</v>
      </c>
      <c r="I7319" s="34">
        <v>1.4595E-2</v>
      </c>
      <c r="J7319" s="34">
        <v>92.637010000000004</v>
      </c>
      <c r="K7319" s="35" t="str">
        <f t="shared" si="598"/>
        <v>Leenderbos, Groote Heide &amp; De Plateaux_H3160</v>
      </c>
      <c r="L7319" s="36">
        <f>VLOOKUP(D7319,DATA!A:F,5,FALSE)</f>
        <v>1.0986712608830001E-2</v>
      </c>
      <c r="M7319" s="37">
        <f>VLOOKUP(D7319,DATA!A:F,6,FALSE)</f>
        <v>982</v>
      </c>
      <c r="N7319" s="36">
        <f t="shared" si="599"/>
        <v>90.381059194877182</v>
      </c>
      <c r="O7319" s="36">
        <f t="shared" si="600"/>
        <v>90.382453148808949</v>
      </c>
      <c r="P7319" s="36">
        <f t="shared" si="601"/>
        <v>1.3939539317675553E-3</v>
      </c>
      <c r="Q7319" s="36">
        <f t="shared" si="602"/>
        <v>1.2913172431669034E-3</v>
      </c>
    </row>
    <row r="7320" spans="1:17" x14ac:dyDescent="0.3">
      <c r="A7320" s="29">
        <v>2332588</v>
      </c>
      <c r="B7320" s="1">
        <v>136</v>
      </c>
      <c r="C7320" s="1" t="s">
        <v>14</v>
      </c>
      <c r="D7320" s="1" t="s">
        <v>41</v>
      </c>
      <c r="E7320" s="1" t="s">
        <v>42</v>
      </c>
      <c r="F7320" s="47">
        <v>1071</v>
      </c>
      <c r="G7320" s="34">
        <v>1185.9100000000001</v>
      </c>
      <c r="H7320" s="1" t="s">
        <v>218</v>
      </c>
      <c r="I7320" s="34">
        <v>1.4595E-2</v>
      </c>
      <c r="J7320" s="34">
        <v>862.55565999999999</v>
      </c>
      <c r="K7320" s="35" t="str">
        <f t="shared" si="598"/>
        <v>Leenderbos, Groote Heide &amp; De Plateaux_H4010A</v>
      </c>
      <c r="L7320" s="36">
        <f>VLOOKUP(D7320,DATA!A:F,5,FALSE)</f>
        <v>1.3726988247862192E-2</v>
      </c>
      <c r="M7320" s="37">
        <f>VLOOKUP(D7320,DATA!A:F,6,FALSE)</f>
        <v>1285.5</v>
      </c>
      <c r="N7320" s="36">
        <f t="shared" si="599"/>
        <v>20.309352156401804</v>
      </c>
      <c r="O7320" s="36">
        <f t="shared" si="600"/>
        <v>20.312594870215349</v>
      </c>
      <c r="P7320" s="36">
        <f t="shared" si="601"/>
        <v>3.2427138135453504E-3</v>
      </c>
      <c r="Q7320" s="36">
        <f t="shared" si="602"/>
        <v>2.7970211536337265E-2</v>
      </c>
    </row>
    <row r="7321" spans="1:17" x14ac:dyDescent="0.3">
      <c r="A7321" s="29">
        <v>2332588</v>
      </c>
      <c r="B7321" s="1">
        <v>136</v>
      </c>
      <c r="C7321" s="1" t="s">
        <v>14</v>
      </c>
      <c r="D7321" s="1" t="s">
        <v>53</v>
      </c>
      <c r="E7321" s="1" t="s">
        <v>54</v>
      </c>
      <c r="F7321" s="47">
        <v>714</v>
      </c>
      <c r="G7321" s="34">
        <v>1185.9100000000001</v>
      </c>
      <c r="H7321" s="1" t="s">
        <v>218</v>
      </c>
      <c r="I7321" s="34">
        <v>1.4595E-2</v>
      </c>
      <c r="J7321" s="34">
        <v>3692.9067</v>
      </c>
      <c r="K7321" s="35" t="str">
        <f t="shared" si="598"/>
        <v>Leenderbos, Groote Heide &amp; De Plateaux_H4030</v>
      </c>
      <c r="L7321" s="36">
        <f>VLOOKUP(D7321,DATA!A:F,5,FALSE)</f>
        <v>1.0986712608830001E-2</v>
      </c>
      <c r="M7321" s="37">
        <f>VLOOKUP(D7321,DATA!A:F,6,FALSE)</f>
        <v>982</v>
      </c>
      <c r="N7321" s="36">
        <f t="shared" si="599"/>
        <v>90.381059194877182</v>
      </c>
      <c r="O7321" s="36">
        <f t="shared" si="600"/>
        <v>90.382453148808949</v>
      </c>
      <c r="P7321" s="36">
        <f t="shared" si="601"/>
        <v>1.3939539317675553E-3</v>
      </c>
      <c r="Q7321" s="36">
        <f t="shared" si="602"/>
        <v>5.1477418141157479E-2</v>
      </c>
    </row>
    <row r="7322" spans="1:17" x14ac:dyDescent="0.3">
      <c r="A7322" s="29">
        <v>2332588</v>
      </c>
      <c r="B7322" s="1">
        <v>136</v>
      </c>
      <c r="C7322" s="1" t="s">
        <v>14</v>
      </c>
      <c r="D7322" s="1" t="s">
        <v>43</v>
      </c>
      <c r="E7322" s="1" t="s">
        <v>44</v>
      </c>
      <c r="F7322" s="47">
        <v>1071</v>
      </c>
      <c r="G7322" s="34">
        <v>1185.9100000000001</v>
      </c>
      <c r="H7322" s="1" t="s">
        <v>218</v>
      </c>
      <c r="I7322" s="34">
        <v>1.4595E-2</v>
      </c>
      <c r="J7322" s="34">
        <v>974.99440000000004</v>
      </c>
      <c r="K7322" s="35" t="str">
        <f t="shared" si="598"/>
        <v>Leenderbos, Groote Heide &amp; De Plateaux_H7150</v>
      </c>
      <c r="L7322" s="36">
        <f>VLOOKUP(D7322,DATA!A:F,5,FALSE)</f>
        <v>1.3726988247862192E-2</v>
      </c>
      <c r="M7322" s="37">
        <f>VLOOKUP(D7322,DATA!A:F,6,FALSE)</f>
        <v>1285.5</v>
      </c>
      <c r="N7322" s="36">
        <f t="shared" si="599"/>
        <v>20.309352156401804</v>
      </c>
      <c r="O7322" s="36">
        <f t="shared" si="600"/>
        <v>20.312594870215349</v>
      </c>
      <c r="P7322" s="36">
        <f t="shared" si="601"/>
        <v>3.2427138135453504E-3</v>
      </c>
      <c r="Q7322" s="36">
        <f t="shared" si="602"/>
        <v>3.1616278090093611E-2</v>
      </c>
    </row>
    <row r="7323" spans="1:17" x14ac:dyDescent="0.3">
      <c r="A7323" s="29">
        <v>2332589</v>
      </c>
      <c r="B7323" s="1">
        <v>136</v>
      </c>
      <c r="C7323" s="1" t="s">
        <v>14</v>
      </c>
      <c r="D7323" s="1" t="s">
        <v>41</v>
      </c>
      <c r="E7323" s="1" t="s">
        <v>42</v>
      </c>
      <c r="F7323" s="47">
        <v>1071</v>
      </c>
      <c r="G7323" s="34">
        <v>1441.1</v>
      </c>
      <c r="H7323" s="1" t="s">
        <v>218</v>
      </c>
      <c r="I7323" s="34">
        <v>1.7485000000000001E-2</v>
      </c>
      <c r="J7323" s="34">
        <v>371.42320000000001</v>
      </c>
      <c r="K7323" s="35" t="str">
        <f t="shared" si="598"/>
        <v>Leenderbos, Groote Heide &amp; De Plateaux_H4010A</v>
      </c>
      <c r="L7323" s="36">
        <f>VLOOKUP(D7323,DATA!A:F,5,FALSE)</f>
        <v>1.3726988247862192E-2</v>
      </c>
      <c r="M7323" s="37">
        <f>VLOOKUP(D7323,DATA!A:F,6,FALSE)</f>
        <v>1285.5</v>
      </c>
      <c r="N7323" s="36">
        <f t="shared" si="599"/>
        <v>89.434564572035654</v>
      </c>
      <c r="O7323" s="36">
        <f t="shared" si="600"/>
        <v>89.436832308532644</v>
      </c>
      <c r="P7323" s="36">
        <f t="shared" si="601"/>
        <v>2.2677364969894143E-3</v>
      </c>
      <c r="Q7323" s="36">
        <f t="shared" si="602"/>
        <v>8.4228994646859869E-3</v>
      </c>
    </row>
    <row r="7324" spans="1:17" x14ac:dyDescent="0.3">
      <c r="A7324" s="29">
        <v>2332589</v>
      </c>
      <c r="B7324" s="1">
        <v>136</v>
      </c>
      <c r="C7324" s="1" t="s">
        <v>14</v>
      </c>
      <c r="D7324" s="1" t="s">
        <v>53</v>
      </c>
      <c r="E7324" s="1" t="s">
        <v>54</v>
      </c>
      <c r="F7324" s="47">
        <v>714</v>
      </c>
      <c r="G7324" s="34">
        <v>1441.1</v>
      </c>
      <c r="H7324" s="1" t="s">
        <v>218</v>
      </c>
      <c r="I7324" s="34">
        <v>1.7485000000000001E-2</v>
      </c>
      <c r="J7324" s="34">
        <v>1140.3420000000001</v>
      </c>
      <c r="K7324" s="35" t="str">
        <f t="shared" si="598"/>
        <v>Leenderbos, Groote Heide &amp; De Plateaux_H4030</v>
      </c>
      <c r="L7324" s="36">
        <f>VLOOKUP(D7324,DATA!A:F,5,FALSE)</f>
        <v>1.0986712608830001E-2</v>
      </c>
      <c r="M7324" s="37">
        <f>VLOOKUP(D7324,DATA!A:F,6,FALSE)</f>
        <v>982</v>
      </c>
      <c r="N7324" s="36">
        <f t="shared" si="599"/>
        <v>99.359340254024701</v>
      </c>
      <c r="O7324" s="36">
        <f t="shared" si="600"/>
        <v>99.359462526402496</v>
      </c>
      <c r="P7324" s="36">
        <f t="shared" si="601"/>
        <v>1.2227237779427469E-4</v>
      </c>
      <c r="Q7324" s="36">
        <f t="shared" si="602"/>
        <v>1.3943232783867878E-3</v>
      </c>
    </row>
    <row r="7325" spans="1:17" x14ac:dyDescent="0.3">
      <c r="A7325" s="29">
        <v>2332616</v>
      </c>
      <c r="B7325" s="1">
        <v>137</v>
      </c>
      <c r="C7325" s="1" t="s">
        <v>30</v>
      </c>
      <c r="D7325" s="1" t="s">
        <v>41</v>
      </c>
      <c r="E7325" s="1" t="s">
        <v>42</v>
      </c>
      <c r="F7325" s="47">
        <v>1071</v>
      </c>
      <c r="G7325" s="34">
        <v>1111.3599999999999</v>
      </c>
      <c r="H7325" s="1" t="s">
        <v>218</v>
      </c>
      <c r="I7325" s="34">
        <v>1.01352E-2</v>
      </c>
      <c r="J7325" s="34">
        <v>5730.3296</v>
      </c>
      <c r="K7325" s="35" t="str">
        <f t="shared" si="598"/>
        <v>Strabrechtse Heide &amp; Beuven_H4010A</v>
      </c>
      <c r="L7325" s="36">
        <f>VLOOKUP(D7325,DATA!A:F,5,FALSE)</f>
        <v>1.3726988247862192E-2</v>
      </c>
      <c r="M7325" s="37">
        <f>VLOOKUP(D7325,DATA!A:F,6,FALSE)</f>
        <v>1285.5</v>
      </c>
      <c r="N7325" s="36">
        <f t="shared" si="599"/>
        <v>8.3906316794466473</v>
      </c>
      <c r="O7325" s="36">
        <f t="shared" si="600"/>
        <v>8.3917011461603046</v>
      </c>
      <c r="P7325" s="36">
        <f t="shared" si="601"/>
        <v>1.0694667136572633E-3</v>
      </c>
      <c r="Q7325" s="36">
        <f t="shared" si="602"/>
        <v>6.1283967654849399E-2</v>
      </c>
    </row>
    <row r="7326" spans="1:17" x14ac:dyDescent="0.3">
      <c r="A7326" s="29">
        <v>2332616</v>
      </c>
      <c r="B7326" s="1">
        <v>137</v>
      </c>
      <c r="C7326" s="1" t="s">
        <v>30</v>
      </c>
      <c r="D7326" s="1" t="s">
        <v>53</v>
      </c>
      <c r="E7326" s="1" t="s">
        <v>54</v>
      </c>
      <c r="F7326" s="47">
        <v>714</v>
      </c>
      <c r="G7326" s="34">
        <v>1111.3599999999999</v>
      </c>
      <c r="H7326" s="1" t="s">
        <v>218</v>
      </c>
      <c r="I7326" s="34">
        <v>1.01352E-2</v>
      </c>
      <c r="J7326" s="34">
        <v>891.55849999999998</v>
      </c>
      <c r="K7326" s="35" t="str">
        <f t="shared" si="598"/>
        <v>Strabrechtse Heide &amp; Beuven_H4030</v>
      </c>
      <c r="L7326" s="36">
        <f>VLOOKUP(D7326,DATA!A:F,5,FALSE)</f>
        <v>1.0986712608830001E-2</v>
      </c>
      <c r="M7326" s="37">
        <f>VLOOKUP(D7326,DATA!A:F,6,FALSE)</f>
        <v>982</v>
      </c>
      <c r="N7326" s="36">
        <f t="shared" si="599"/>
        <v>80.553291475310061</v>
      </c>
      <c r="O7326" s="36">
        <f t="shared" si="600"/>
        <v>80.555035749310562</v>
      </c>
      <c r="P7326" s="36">
        <f t="shared" si="601"/>
        <v>1.7442740005009227E-3</v>
      </c>
      <c r="Q7326" s="36">
        <f t="shared" si="602"/>
        <v>1.5551223114756018E-2</v>
      </c>
    </row>
    <row r="7327" spans="1:17" x14ac:dyDescent="0.3">
      <c r="A7327" s="29">
        <v>2332617</v>
      </c>
      <c r="B7327" s="1">
        <v>137</v>
      </c>
      <c r="C7327" s="1" t="s">
        <v>30</v>
      </c>
      <c r="D7327" s="1" t="s">
        <v>53</v>
      </c>
      <c r="E7327" s="1" t="s">
        <v>54</v>
      </c>
      <c r="F7327" s="47">
        <v>714</v>
      </c>
      <c r="G7327" s="34">
        <v>948.59</v>
      </c>
      <c r="H7327" s="1" t="s">
        <v>218</v>
      </c>
      <c r="I7327" s="34">
        <v>8.9639999999999997E-3</v>
      </c>
      <c r="J7327" s="34">
        <v>4086.578</v>
      </c>
      <c r="K7327" s="35" t="str">
        <f t="shared" si="598"/>
        <v>Strabrechtse Heide &amp; Beuven_H4030</v>
      </c>
      <c r="L7327" s="36">
        <f>VLOOKUP(D7327,DATA!A:F,5,FALSE)</f>
        <v>1.0986712608830001E-2</v>
      </c>
      <c r="M7327" s="37">
        <f>VLOOKUP(D7327,DATA!A:F,6,FALSE)</f>
        <v>982</v>
      </c>
      <c r="N7327" s="36">
        <f t="shared" si="599"/>
        <v>40.925015268749078</v>
      </c>
      <c r="O7327" s="36">
        <f t="shared" si="600"/>
        <v>40.927396304748008</v>
      </c>
      <c r="P7327" s="36">
        <f t="shared" si="601"/>
        <v>2.3810359989298036E-3</v>
      </c>
      <c r="Q7327" s="36">
        <f t="shared" si="602"/>
        <v>9.7302893304345592E-2</v>
      </c>
    </row>
    <row r="7328" spans="1:17" x14ac:dyDescent="0.3">
      <c r="A7328" s="29">
        <v>2332618</v>
      </c>
      <c r="B7328" s="1">
        <v>137</v>
      </c>
      <c r="C7328" s="1" t="s">
        <v>30</v>
      </c>
      <c r="D7328" s="1" t="s">
        <v>53</v>
      </c>
      <c r="E7328" s="1" t="s">
        <v>54</v>
      </c>
      <c r="F7328" s="47">
        <v>714</v>
      </c>
      <c r="G7328" s="34">
        <v>926.62</v>
      </c>
      <c r="H7328" s="1" t="s">
        <v>218</v>
      </c>
      <c r="I7328" s="34">
        <v>8.6846000000000007E-3</v>
      </c>
      <c r="J7328" s="34">
        <v>3132.5731999999998</v>
      </c>
      <c r="K7328" s="35" t="str">
        <f t="shared" si="598"/>
        <v>Strabrechtse Heide &amp; Beuven_H4030</v>
      </c>
      <c r="L7328" s="36">
        <f>VLOOKUP(D7328,DATA!A:F,5,FALSE)</f>
        <v>1.0986712608830001E-2</v>
      </c>
      <c r="M7328" s="37">
        <f>VLOOKUP(D7328,DATA!A:F,6,FALSE)</f>
        <v>982</v>
      </c>
      <c r="N7328" s="36">
        <f t="shared" si="599"/>
        <v>35.241419128232707</v>
      </c>
      <c r="O7328" s="36">
        <f t="shared" si="600"/>
        <v>35.24359670969956</v>
      </c>
      <c r="P7328" s="36">
        <f t="shared" si="601"/>
        <v>2.1775814668529847E-3</v>
      </c>
      <c r="Q7328" s="36">
        <f t="shared" si="602"/>
        <v>6.8214333438803482E-2</v>
      </c>
    </row>
    <row r="7329" spans="1:17" x14ac:dyDescent="0.3">
      <c r="A7329" s="29">
        <v>2332619</v>
      </c>
      <c r="B7329" s="1">
        <v>137</v>
      </c>
      <c r="C7329" s="1" t="s">
        <v>30</v>
      </c>
      <c r="D7329" s="1" t="s">
        <v>53</v>
      </c>
      <c r="E7329" s="1" t="s">
        <v>54</v>
      </c>
      <c r="F7329" s="47">
        <v>714</v>
      </c>
      <c r="G7329" s="34">
        <v>916.16</v>
      </c>
      <c r="H7329" s="1" t="s">
        <v>218</v>
      </c>
      <c r="I7329" s="34">
        <v>8.5486999999999994E-3</v>
      </c>
      <c r="J7329" s="34">
        <v>3178.826</v>
      </c>
      <c r="K7329" s="35" t="str">
        <f t="shared" si="598"/>
        <v>Strabrechtse Heide &amp; Beuven_H4030</v>
      </c>
      <c r="L7329" s="36">
        <f>VLOOKUP(D7329,DATA!A:F,5,FALSE)</f>
        <v>1.0986712608830001E-2</v>
      </c>
      <c r="M7329" s="37">
        <f>VLOOKUP(D7329,DATA!A:F,6,FALSE)</f>
        <v>982</v>
      </c>
      <c r="N7329" s="36">
        <f t="shared" si="599"/>
        <v>32.665238303800606</v>
      </c>
      <c r="O7329" s="36">
        <f t="shared" si="600"/>
        <v>32.667304159914863</v>
      </c>
      <c r="P7329" s="36">
        <f t="shared" si="601"/>
        <v>2.0658561142568033E-3</v>
      </c>
      <c r="Q7329" s="36">
        <f t="shared" si="602"/>
        <v>6.5669971282584963E-2</v>
      </c>
    </row>
    <row r="7330" spans="1:17" x14ac:dyDescent="0.3">
      <c r="A7330" s="29">
        <v>2332620</v>
      </c>
      <c r="B7330" s="1">
        <v>137</v>
      </c>
      <c r="C7330" s="1" t="s">
        <v>30</v>
      </c>
      <c r="D7330" s="1" t="s">
        <v>53</v>
      </c>
      <c r="E7330" s="1" t="s">
        <v>54</v>
      </c>
      <c r="F7330" s="47">
        <v>714</v>
      </c>
      <c r="G7330" s="34">
        <v>921.39</v>
      </c>
      <c r="H7330" s="1" t="s">
        <v>218</v>
      </c>
      <c r="I7330" s="34">
        <v>8.5553000000000001E-3</v>
      </c>
      <c r="J7330" s="34">
        <v>6675.0986000000003</v>
      </c>
      <c r="K7330" s="35" t="str">
        <f t="shared" si="598"/>
        <v>Strabrechtse Heide &amp; Beuven_H4030</v>
      </c>
      <c r="L7330" s="36">
        <f>VLOOKUP(D7330,DATA!A:F,5,FALSE)</f>
        <v>1.0986712608830001E-2</v>
      </c>
      <c r="M7330" s="37">
        <f>VLOOKUP(D7330,DATA!A:F,6,FALSE)</f>
        <v>982</v>
      </c>
      <c r="N7330" s="36">
        <f t="shared" si="599"/>
        <v>33.941446354599904</v>
      </c>
      <c r="O7330" s="36">
        <f t="shared" si="600"/>
        <v>33.943553861320169</v>
      </c>
      <c r="P7330" s="36">
        <f t="shared" si="601"/>
        <v>2.1075067202644959E-3</v>
      </c>
      <c r="Q7330" s="36">
        <f t="shared" si="602"/>
        <v>0.14067815157928129</v>
      </c>
    </row>
    <row r="7331" spans="1:17" x14ac:dyDescent="0.3">
      <c r="A7331" s="29">
        <v>2332621</v>
      </c>
      <c r="B7331" s="1">
        <v>137</v>
      </c>
      <c r="C7331" s="1" t="s">
        <v>30</v>
      </c>
      <c r="D7331" s="1" t="s">
        <v>53</v>
      </c>
      <c r="E7331" s="1" t="s">
        <v>54</v>
      </c>
      <c r="F7331" s="47">
        <v>714</v>
      </c>
      <c r="G7331" s="34">
        <v>922.67</v>
      </c>
      <c r="H7331" s="1" t="s">
        <v>218</v>
      </c>
      <c r="I7331" s="34">
        <v>8.4980999999999998E-3</v>
      </c>
      <c r="J7331" s="34">
        <v>8643.7541434499999</v>
      </c>
      <c r="K7331" s="35" t="str">
        <f t="shared" si="598"/>
        <v>Strabrechtse Heide &amp; Beuven_H4030</v>
      </c>
      <c r="L7331" s="36">
        <f>VLOOKUP(D7331,DATA!A:F,5,FALSE)</f>
        <v>1.0986712608830001E-2</v>
      </c>
      <c r="M7331" s="37">
        <f>VLOOKUP(D7331,DATA!A:F,6,FALSE)</f>
        <v>982</v>
      </c>
      <c r="N7331" s="36">
        <f t="shared" si="599"/>
        <v>34.257464374909318</v>
      </c>
      <c r="O7331" s="36">
        <f t="shared" si="600"/>
        <v>34.259567173367252</v>
      </c>
      <c r="P7331" s="36">
        <f t="shared" si="601"/>
        <v>2.1027984579333747E-3</v>
      </c>
      <c r="Q7331" s="36">
        <f t="shared" si="602"/>
        <v>0.18176072883601879</v>
      </c>
    </row>
    <row r="7332" spans="1:17" x14ac:dyDescent="0.3">
      <c r="A7332" s="29">
        <v>2332622</v>
      </c>
      <c r="B7332" s="1">
        <v>137</v>
      </c>
      <c r="C7332" s="1" t="s">
        <v>30</v>
      </c>
      <c r="D7332" s="1" t="s">
        <v>53</v>
      </c>
      <c r="E7332" s="1" t="s">
        <v>54</v>
      </c>
      <c r="F7332" s="47">
        <v>714</v>
      </c>
      <c r="G7332" s="34">
        <v>916.9</v>
      </c>
      <c r="H7332" s="1" t="s">
        <v>218</v>
      </c>
      <c r="I7332" s="34">
        <v>8.3944999999999992E-3</v>
      </c>
      <c r="J7332" s="34">
        <v>2329.992451908</v>
      </c>
      <c r="K7332" s="35" t="str">
        <f t="shared" si="598"/>
        <v>Strabrechtse Heide &amp; Beuven_H4030</v>
      </c>
      <c r="L7332" s="36">
        <f>VLOOKUP(D7332,DATA!A:F,5,FALSE)</f>
        <v>1.0986712608830001E-2</v>
      </c>
      <c r="M7332" s="37">
        <f>VLOOKUP(D7332,DATA!A:F,6,FALSE)</f>
        <v>982</v>
      </c>
      <c r="N7332" s="36">
        <f t="shared" si="599"/>
        <v>32.84431321700837</v>
      </c>
      <c r="O7332" s="36">
        <f t="shared" si="600"/>
        <v>32.846347505063704</v>
      </c>
      <c r="P7332" s="36">
        <f t="shared" si="601"/>
        <v>2.0342880553343434E-3</v>
      </c>
      <c r="Q7332" s="36">
        <f t="shared" si="602"/>
        <v>4.7398758139356241E-2</v>
      </c>
    </row>
    <row r="7333" spans="1:17" x14ac:dyDescent="0.3">
      <c r="A7333" s="29">
        <v>2332623</v>
      </c>
      <c r="B7333" s="1">
        <v>137</v>
      </c>
      <c r="C7333" s="1" t="s">
        <v>30</v>
      </c>
      <c r="D7333" s="1" t="s">
        <v>53</v>
      </c>
      <c r="E7333" s="1" t="s">
        <v>54</v>
      </c>
      <c r="F7333" s="47">
        <v>714</v>
      </c>
      <c r="G7333" s="34">
        <v>924.06</v>
      </c>
      <c r="H7333" s="1" t="s">
        <v>218</v>
      </c>
      <c r="I7333" s="34">
        <v>8.3721000000000004E-3</v>
      </c>
      <c r="J7333" s="34">
        <v>4594.4956000000002</v>
      </c>
      <c r="K7333" s="35" t="str">
        <f t="shared" si="598"/>
        <v>Strabrechtse Heide &amp; Beuven_H4030</v>
      </c>
      <c r="L7333" s="36">
        <f>VLOOKUP(D7333,DATA!A:F,5,FALSE)</f>
        <v>1.0986712608830001E-2</v>
      </c>
      <c r="M7333" s="37">
        <f>VLOOKUP(D7333,DATA!A:F,6,FALSE)</f>
        <v>982</v>
      </c>
      <c r="N7333" s="36">
        <f t="shared" si="599"/>
        <v>34.602227750963145</v>
      </c>
      <c r="O7333" s="36">
        <f t="shared" si="600"/>
        <v>34.604309245795363</v>
      </c>
      <c r="P7333" s="36">
        <f t="shared" si="601"/>
        <v>2.0814948322183113E-3</v>
      </c>
      <c r="Q7333" s="36">
        <f t="shared" si="602"/>
        <v>9.5634188480497692E-2</v>
      </c>
    </row>
    <row r="7334" spans="1:17" x14ac:dyDescent="0.3">
      <c r="A7334" s="29">
        <v>2332624</v>
      </c>
      <c r="B7334" s="1">
        <v>137</v>
      </c>
      <c r="C7334" s="1" t="s">
        <v>30</v>
      </c>
      <c r="D7334" s="1" t="s">
        <v>53</v>
      </c>
      <c r="E7334" s="1" t="s">
        <v>54</v>
      </c>
      <c r="F7334" s="47">
        <v>714</v>
      </c>
      <c r="G7334" s="34">
        <v>918.55</v>
      </c>
      <c r="H7334" s="1" t="s">
        <v>218</v>
      </c>
      <c r="I7334" s="34">
        <v>8.0266000000000001E-3</v>
      </c>
      <c r="J7334" s="34">
        <v>250.41667000000001</v>
      </c>
      <c r="K7334" s="35" t="str">
        <f t="shared" si="598"/>
        <v>Strabrechtse Heide &amp; Beuven_H4030</v>
      </c>
      <c r="L7334" s="36">
        <f>VLOOKUP(D7334,DATA!A:F,5,FALSE)</f>
        <v>1.0986712608830001E-2</v>
      </c>
      <c r="M7334" s="37">
        <f>VLOOKUP(D7334,DATA!A:F,6,FALSE)</f>
        <v>982</v>
      </c>
      <c r="N7334" s="36">
        <f t="shared" si="599"/>
        <v>33.245397382727973</v>
      </c>
      <c r="O7334" s="36">
        <f t="shared" si="600"/>
        <v>33.247354507639983</v>
      </c>
      <c r="P7334" s="36">
        <f t="shared" si="601"/>
        <v>1.9571249120104994E-3</v>
      </c>
      <c r="Q7334" s="36">
        <f t="shared" si="602"/>
        <v>4.9009670323971223E-3</v>
      </c>
    </row>
    <row r="7335" spans="1:17" x14ac:dyDescent="0.3">
      <c r="A7335" s="29">
        <v>2332626</v>
      </c>
      <c r="B7335" s="1">
        <v>137</v>
      </c>
      <c r="C7335" s="1" t="s">
        <v>30</v>
      </c>
      <c r="D7335" s="1" t="s">
        <v>41</v>
      </c>
      <c r="E7335" s="1" t="s">
        <v>42</v>
      </c>
      <c r="F7335" s="47">
        <v>1071</v>
      </c>
      <c r="G7335" s="34">
        <v>1129.8900000000001</v>
      </c>
      <c r="H7335" s="1" t="s">
        <v>218</v>
      </c>
      <c r="I7335" s="34">
        <v>9.5670000000000009E-3</v>
      </c>
      <c r="J7335" s="34">
        <v>1188.4469999999999</v>
      </c>
      <c r="K7335" s="35" t="str">
        <f t="shared" si="598"/>
        <v>Strabrechtse Heide &amp; Beuven_H4010A</v>
      </c>
      <c r="L7335" s="36">
        <f>VLOOKUP(D7335,DATA!A:F,5,FALSE)</f>
        <v>1.3726988247862192E-2</v>
      </c>
      <c r="M7335" s="37">
        <f>VLOOKUP(D7335,DATA!A:F,6,FALSE)</f>
        <v>1285.5</v>
      </c>
      <c r="N7335" s="36">
        <f t="shared" si="599"/>
        <v>10.564138414305411</v>
      </c>
      <c r="O7335" s="36">
        <f t="shared" si="600"/>
        <v>10.565379264364413</v>
      </c>
      <c r="P7335" s="36">
        <f t="shared" si="601"/>
        <v>1.2408500590019855E-3</v>
      </c>
      <c r="Q7335" s="36">
        <f t="shared" si="602"/>
        <v>1.4746845300707325E-2</v>
      </c>
    </row>
    <row r="7336" spans="1:17" x14ac:dyDescent="0.3">
      <c r="A7336" s="29">
        <v>2332626</v>
      </c>
      <c r="B7336" s="1">
        <v>137</v>
      </c>
      <c r="C7336" s="1" t="s">
        <v>30</v>
      </c>
      <c r="D7336" s="1" t="s">
        <v>53</v>
      </c>
      <c r="E7336" s="1" t="s">
        <v>54</v>
      </c>
      <c r="F7336" s="47">
        <v>714</v>
      </c>
      <c r="G7336" s="34">
        <v>1129.8900000000001</v>
      </c>
      <c r="H7336" s="1" t="s">
        <v>218</v>
      </c>
      <c r="I7336" s="34">
        <v>9.5670000000000009E-3</v>
      </c>
      <c r="J7336" s="34">
        <v>5513.0990000000002</v>
      </c>
      <c r="K7336" s="35" t="str">
        <f t="shared" si="598"/>
        <v>Strabrechtse Heide &amp; Beuven_H4030</v>
      </c>
      <c r="L7336" s="36">
        <f>VLOOKUP(D7336,DATA!A:F,5,FALSE)</f>
        <v>1.0986712608830001E-2</v>
      </c>
      <c r="M7336" s="37">
        <f>VLOOKUP(D7336,DATA!A:F,6,FALSE)</f>
        <v>982</v>
      </c>
      <c r="N7336" s="36">
        <f t="shared" si="599"/>
        <v>83.545947186573429</v>
      </c>
      <c r="O7336" s="36">
        <f t="shared" si="600"/>
        <v>83.547392049005097</v>
      </c>
      <c r="P7336" s="36">
        <f t="shared" si="601"/>
        <v>1.4448624316685255E-3</v>
      </c>
      <c r="Q7336" s="36">
        <f t="shared" si="602"/>
        <v>7.9656696271693167E-2</v>
      </c>
    </row>
    <row r="7337" spans="1:17" x14ac:dyDescent="0.3">
      <c r="A7337" s="29">
        <v>2332627</v>
      </c>
      <c r="B7337" s="1">
        <v>137</v>
      </c>
      <c r="C7337" s="1" t="s">
        <v>30</v>
      </c>
      <c r="D7337" s="1" t="s">
        <v>53</v>
      </c>
      <c r="E7337" s="1" t="s">
        <v>54</v>
      </c>
      <c r="F7337" s="47">
        <v>714</v>
      </c>
      <c r="G7337" s="34">
        <v>1260.56</v>
      </c>
      <c r="H7337" s="1" t="s">
        <v>218</v>
      </c>
      <c r="I7337" s="34">
        <v>1.01563E-2</v>
      </c>
      <c r="J7337" s="34">
        <v>205.27762000000001</v>
      </c>
      <c r="K7337" s="35" t="str">
        <f t="shared" si="598"/>
        <v>Strabrechtse Heide &amp; Beuven_H4030</v>
      </c>
      <c r="L7337" s="36">
        <f>VLOOKUP(D7337,DATA!A:F,5,FALSE)</f>
        <v>1.0986712608830001E-2</v>
      </c>
      <c r="M7337" s="37">
        <f>VLOOKUP(D7337,DATA!A:F,6,FALSE)</f>
        <v>982</v>
      </c>
      <c r="N7337" s="36">
        <f t="shared" si="599"/>
        <v>95.523191532258878</v>
      </c>
      <c r="O7337" s="36">
        <f t="shared" si="600"/>
        <v>95.523668686252407</v>
      </c>
      <c r="P7337" s="36">
        <f t="shared" si="601"/>
        <v>4.7715399352910026E-4</v>
      </c>
      <c r="Q7337" s="36">
        <f t="shared" si="602"/>
        <v>9.7949036165149105E-4</v>
      </c>
    </row>
    <row r="7338" spans="1:17" x14ac:dyDescent="0.3">
      <c r="A7338" s="29">
        <v>2332628</v>
      </c>
      <c r="B7338" s="1">
        <v>137</v>
      </c>
      <c r="C7338" s="1" t="s">
        <v>30</v>
      </c>
      <c r="D7338" s="1" t="s">
        <v>53</v>
      </c>
      <c r="E7338" s="1" t="s">
        <v>54</v>
      </c>
      <c r="F7338" s="47">
        <v>714</v>
      </c>
      <c r="G7338" s="34">
        <v>1101.3499999999999</v>
      </c>
      <c r="H7338" s="1" t="s">
        <v>218</v>
      </c>
      <c r="I7338" s="34">
        <v>9.2514999999999993E-3</v>
      </c>
      <c r="J7338" s="34">
        <v>3549.9506999999999</v>
      </c>
      <c r="K7338" s="35" t="str">
        <f t="shared" si="598"/>
        <v>Strabrechtse Heide &amp; Beuven_H4030</v>
      </c>
      <c r="L7338" s="36">
        <f>VLOOKUP(D7338,DATA!A:F,5,FALSE)</f>
        <v>1.0986712608830001E-2</v>
      </c>
      <c r="M7338" s="37">
        <f>VLOOKUP(D7338,DATA!A:F,6,FALSE)</f>
        <v>982</v>
      </c>
      <c r="N7338" s="36">
        <f t="shared" si="599"/>
        <v>78.772461700743349</v>
      </c>
      <c r="O7338" s="36">
        <f t="shared" si="600"/>
        <v>78.774161279394136</v>
      </c>
      <c r="P7338" s="36">
        <f t="shared" si="601"/>
        <v>1.6995786507862931E-3</v>
      </c>
      <c r="Q7338" s="36">
        <f t="shared" si="602"/>
        <v>6.0334204210638565E-2</v>
      </c>
    </row>
    <row r="7339" spans="1:17" x14ac:dyDescent="0.3">
      <c r="A7339" s="29">
        <v>2332629</v>
      </c>
      <c r="B7339" s="1">
        <v>137</v>
      </c>
      <c r="C7339" s="1" t="s">
        <v>30</v>
      </c>
      <c r="D7339" s="1" t="s">
        <v>53</v>
      </c>
      <c r="E7339" s="1" t="s">
        <v>54</v>
      </c>
      <c r="F7339" s="47">
        <v>714</v>
      </c>
      <c r="G7339" s="34">
        <v>927.91</v>
      </c>
      <c r="H7339" s="1" t="s">
        <v>218</v>
      </c>
      <c r="I7339" s="34">
        <v>7.9623999999999997E-3</v>
      </c>
      <c r="J7339" s="34">
        <v>2029.6732</v>
      </c>
      <c r="K7339" s="35" t="str">
        <f t="shared" si="598"/>
        <v>Strabrechtse Heide &amp; Beuven_H4030</v>
      </c>
      <c r="L7339" s="36">
        <f>VLOOKUP(D7339,DATA!A:F,5,FALSE)</f>
        <v>1.0986712608830001E-2</v>
      </c>
      <c r="M7339" s="37">
        <f>VLOOKUP(D7339,DATA!A:F,6,FALSE)</f>
        <v>982</v>
      </c>
      <c r="N7339" s="36">
        <f t="shared" si="599"/>
        <v>35.5655424433074</v>
      </c>
      <c r="O7339" s="36">
        <f t="shared" si="600"/>
        <v>35.567547214683245</v>
      </c>
      <c r="P7339" s="36">
        <f t="shared" si="601"/>
        <v>2.0047713758444274E-3</v>
      </c>
      <c r="Q7339" s="36">
        <f t="shared" si="602"/>
        <v>4.0690307336785622E-2</v>
      </c>
    </row>
    <row r="7340" spans="1:17" x14ac:dyDescent="0.3">
      <c r="A7340" s="30">
        <v>2332630</v>
      </c>
      <c r="B7340" s="14">
        <v>137</v>
      </c>
      <c r="C7340" s="14" t="s">
        <v>30</v>
      </c>
      <c r="D7340" s="14" t="s">
        <v>55</v>
      </c>
      <c r="E7340" s="14" t="s">
        <v>56</v>
      </c>
      <c r="F7340" s="48">
        <v>500</v>
      </c>
      <c r="G7340" s="38">
        <v>935.11</v>
      </c>
      <c r="H7340" s="14" t="s">
        <v>218</v>
      </c>
      <c r="I7340" s="38">
        <v>7.9135000000000004E-3</v>
      </c>
      <c r="J7340" s="38">
        <v>2065.752</v>
      </c>
      <c r="K7340" s="39" t="str">
        <f t="shared" si="598"/>
        <v>Strabrechtse Heide &amp; Beuven_H3130</v>
      </c>
      <c r="L7340" s="40">
        <f>VLOOKUP(D7340,DATA!A:F,5,FALSE)</f>
        <v>0</v>
      </c>
      <c r="M7340" s="41">
        <f>VLOOKUP(D7340,DATA!A:F,6,FALSE)</f>
        <v>3.5</v>
      </c>
      <c r="N7340" s="40">
        <f t="shared" si="599"/>
        <v>50</v>
      </c>
      <c r="O7340" s="40">
        <f t="shared" si="600"/>
        <v>50</v>
      </c>
      <c r="P7340" s="40">
        <f>J7340/10000*I7340</f>
        <v>1.6347328451999999E-3</v>
      </c>
      <c r="Q7340" s="40">
        <f>IF(AND(H7340&lt;&gt;"below",I7340&gt;=0.005),M7340*P7340,0)</f>
        <v>5.7215649581999995E-3</v>
      </c>
    </row>
    <row r="7341" spans="1:17" x14ac:dyDescent="0.3">
      <c r="A7341" s="29">
        <v>2332631</v>
      </c>
      <c r="B7341" s="1">
        <v>137</v>
      </c>
      <c r="C7341" s="1" t="s">
        <v>30</v>
      </c>
      <c r="D7341" s="1" t="s">
        <v>53</v>
      </c>
      <c r="E7341" s="1" t="s">
        <v>54</v>
      </c>
      <c r="F7341" s="47">
        <v>714</v>
      </c>
      <c r="G7341" s="34">
        <v>964.81</v>
      </c>
      <c r="H7341" s="1" t="s">
        <v>218</v>
      </c>
      <c r="I7341" s="34">
        <v>8.0324000000000003E-3</v>
      </c>
      <c r="J7341" s="34">
        <v>5914.1563807765197</v>
      </c>
      <c r="K7341" s="35" t="str">
        <f t="shared" si="598"/>
        <v>Strabrechtse Heide &amp; Beuven_H4030</v>
      </c>
      <c r="L7341" s="36">
        <f>VLOOKUP(D7341,DATA!A:F,5,FALSE)</f>
        <v>1.0986712608830001E-2</v>
      </c>
      <c r="M7341" s="37">
        <f>VLOOKUP(D7341,DATA!A:F,6,FALSE)</f>
        <v>982</v>
      </c>
      <c r="N7341" s="36">
        <f t="shared" si="599"/>
        <v>45.292444643401616</v>
      </c>
      <c r="O7341" s="36">
        <f t="shared" si="600"/>
        <v>45.294631337165811</v>
      </c>
      <c r="P7341" s="36">
        <f t="shared" si="601"/>
        <v>2.1866937641945583E-3</v>
      </c>
      <c r="Q7341" s="36">
        <f t="shared" si="602"/>
        <v>0.12932448878315472</v>
      </c>
    </row>
    <row r="7342" spans="1:17" x14ac:dyDescent="0.3">
      <c r="A7342" s="29">
        <v>2332632</v>
      </c>
      <c r="B7342" s="1">
        <v>137</v>
      </c>
      <c r="C7342" s="1" t="s">
        <v>30</v>
      </c>
      <c r="D7342" s="1" t="s">
        <v>53</v>
      </c>
      <c r="E7342" s="1" t="s">
        <v>54</v>
      </c>
      <c r="F7342" s="47">
        <v>714</v>
      </c>
      <c r="G7342" s="34">
        <v>956.38</v>
      </c>
      <c r="H7342" s="1" t="s">
        <v>218</v>
      </c>
      <c r="I7342" s="34">
        <v>7.8715E-3</v>
      </c>
      <c r="J7342" s="34">
        <v>3977.393</v>
      </c>
      <c r="K7342" s="35" t="str">
        <f t="shared" si="598"/>
        <v>Strabrechtse Heide &amp; Beuven_H4030</v>
      </c>
      <c r="L7342" s="36">
        <f>VLOOKUP(D7342,DATA!A:F,5,FALSE)</f>
        <v>1.0986712608830001E-2</v>
      </c>
      <c r="M7342" s="37">
        <f>VLOOKUP(D7342,DATA!A:F,6,FALSE)</f>
        <v>982</v>
      </c>
      <c r="N7342" s="36">
        <f t="shared" si="599"/>
        <v>43.009107542553458</v>
      </c>
      <c r="O7342" s="36">
        <f t="shared" si="600"/>
        <v>43.011227337138081</v>
      </c>
      <c r="P7342" s="36">
        <f t="shared" si="601"/>
        <v>2.1197945846225252E-3</v>
      </c>
      <c r="Q7342" s="36">
        <f t="shared" si="602"/>
        <v>8.4312561423155408E-2</v>
      </c>
    </row>
    <row r="7343" spans="1:17" x14ac:dyDescent="0.3">
      <c r="A7343" s="29">
        <v>2332633</v>
      </c>
      <c r="B7343" s="1">
        <v>137</v>
      </c>
      <c r="C7343" s="1" t="s">
        <v>30</v>
      </c>
      <c r="D7343" s="1" t="s">
        <v>53</v>
      </c>
      <c r="E7343" s="1" t="s">
        <v>54</v>
      </c>
      <c r="F7343" s="47">
        <v>714</v>
      </c>
      <c r="G7343" s="34">
        <v>938.48</v>
      </c>
      <c r="H7343" s="1" t="s">
        <v>218</v>
      </c>
      <c r="I7343" s="34">
        <v>7.6046999999999998E-3</v>
      </c>
      <c r="J7343" s="34">
        <v>1075.4948999999999</v>
      </c>
      <c r="K7343" s="35" t="str">
        <f t="shared" si="598"/>
        <v>Strabrechtse Heide &amp; Beuven_H4030</v>
      </c>
      <c r="L7343" s="36">
        <f>VLOOKUP(D7343,DATA!A:F,5,FALSE)</f>
        <v>1.0986712608830001E-2</v>
      </c>
      <c r="M7343" s="37">
        <f>VLOOKUP(D7343,DATA!A:F,6,FALSE)</f>
        <v>982</v>
      </c>
      <c r="N7343" s="36">
        <f t="shared" si="599"/>
        <v>38.269102389277663</v>
      </c>
      <c r="O7343" s="36">
        <f t="shared" si="600"/>
        <v>38.271076197595022</v>
      </c>
      <c r="P7343" s="36">
        <f t="shared" si="601"/>
        <v>1.9738083173592713E-3</v>
      </c>
      <c r="Q7343" s="36">
        <f t="shared" si="602"/>
        <v>2.1228207788974777E-2</v>
      </c>
    </row>
    <row r="7344" spans="1:17" x14ac:dyDescent="0.3">
      <c r="A7344" s="30">
        <v>2332634</v>
      </c>
      <c r="B7344" s="14">
        <v>137</v>
      </c>
      <c r="C7344" s="14" t="s">
        <v>30</v>
      </c>
      <c r="D7344" s="14" t="s">
        <v>79</v>
      </c>
      <c r="E7344" s="14" t="s">
        <v>80</v>
      </c>
      <c r="F7344" s="48">
        <v>429</v>
      </c>
      <c r="G7344" s="38">
        <v>969.1</v>
      </c>
      <c r="H7344" s="14" t="s">
        <v>218</v>
      </c>
      <c r="I7344" s="38">
        <v>7.3229000000000002E-3</v>
      </c>
      <c r="J7344" s="38">
        <v>6187.44</v>
      </c>
      <c r="K7344" s="39" t="str">
        <f t="shared" si="598"/>
        <v>Strabrechtse Heide &amp; Beuven_H3110</v>
      </c>
      <c r="L7344" s="40">
        <f>VLOOKUP(D7344,DATA!A:F,5,FALSE)</f>
        <v>0</v>
      </c>
      <c r="M7344" s="41">
        <f>VLOOKUP(D7344,DATA!A:F,6,FALSE)</f>
        <v>3.5</v>
      </c>
      <c r="N7344" s="40">
        <f t="shared" si="599"/>
        <v>50</v>
      </c>
      <c r="O7344" s="40">
        <f t="shared" si="600"/>
        <v>50</v>
      </c>
      <c r="P7344" s="40">
        <f t="shared" ref="P7344:P7348" si="605">J7344/10000*I7344</f>
        <v>4.5310004375999999E-3</v>
      </c>
      <c r="Q7344" s="40">
        <f t="shared" ref="Q7344:Q7348" si="606">IF(AND(H7344&lt;&gt;"below",I7344&gt;=0.005),M7344*P7344,0)</f>
        <v>1.5858501531600001E-2</v>
      </c>
    </row>
    <row r="7345" spans="1:17" x14ac:dyDescent="0.3">
      <c r="A7345" s="30">
        <v>2332635</v>
      </c>
      <c r="B7345" s="14">
        <v>137</v>
      </c>
      <c r="C7345" s="14" t="s">
        <v>30</v>
      </c>
      <c r="D7345" s="14" t="s">
        <v>79</v>
      </c>
      <c r="E7345" s="14" t="s">
        <v>80</v>
      </c>
      <c r="F7345" s="48">
        <v>429</v>
      </c>
      <c r="G7345" s="38">
        <v>950.75</v>
      </c>
      <c r="H7345" s="14" t="s">
        <v>218</v>
      </c>
      <c r="I7345" s="38">
        <v>6.8903000000000002E-3</v>
      </c>
      <c r="J7345" s="38">
        <v>9814.4110000000001</v>
      </c>
      <c r="K7345" s="39" t="str">
        <f t="shared" si="598"/>
        <v>Strabrechtse Heide &amp; Beuven_H3110</v>
      </c>
      <c r="L7345" s="40">
        <f>VLOOKUP(D7345,DATA!A:F,5,FALSE)</f>
        <v>0</v>
      </c>
      <c r="M7345" s="41">
        <f>VLOOKUP(D7345,DATA!A:F,6,FALSE)</f>
        <v>3.5</v>
      </c>
      <c r="N7345" s="40">
        <f t="shared" si="599"/>
        <v>50</v>
      </c>
      <c r="O7345" s="40">
        <f t="shared" si="600"/>
        <v>50</v>
      </c>
      <c r="P7345" s="40">
        <f t="shared" si="605"/>
        <v>6.7624236113299997E-3</v>
      </c>
      <c r="Q7345" s="40">
        <f t="shared" si="606"/>
        <v>2.3668482639655E-2</v>
      </c>
    </row>
    <row r="7346" spans="1:17" x14ac:dyDescent="0.3">
      <c r="A7346" s="30">
        <v>2332636</v>
      </c>
      <c r="B7346" s="14">
        <v>137</v>
      </c>
      <c r="C7346" s="14" t="s">
        <v>30</v>
      </c>
      <c r="D7346" s="14" t="s">
        <v>79</v>
      </c>
      <c r="E7346" s="14" t="s">
        <v>80</v>
      </c>
      <c r="F7346" s="48">
        <v>429</v>
      </c>
      <c r="G7346" s="38">
        <v>1046.3900000000001</v>
      </c>
      <c r="H7346" s="14" t="s">
        <v>218</v>
      </c>
      <c r="I7346" s="38">
        <v>7.3086999999999996E-3</v>
      </c>
      <c r="J7346" s="38">
        <v>9986.7000000000007</v>
      </c>
      <c r="K7346" s="39" t="str">
        <f t="shared" si="598"/>
        <v>Strabrechtse Heide &amp; Beuven_H3110</v>
      </c>
      <c r="L7346" s="40">
        <f>VLOOKUP(D7346,DATA!A:F,5,FALSE)</f>
        <v>0</v>
      </c>
      <c r="M7346" s="41">
        <f>VLOOKUP(D7346,DATA!A:F,6,FALSE)</f>
        <v>3.5</v>
      </c>
      <c r="N7346" s="40">
        <f t="shared" si="599"/>
        <v>50</v>
      </c>
      <c r="O7346" s="40">
        <f t="shared" si="600"/>
        <v>50</v>
      </c>
      <c r="P7346" s="40">
        <f t="shared" si="605"/>
        <v>7.2989794290000002E-3</v>
      </c>
      <c r="Q7346" s="40">
        <f t="shared" si="606"/>
        <v>2.5546428001500001E-2</v>
      </c>
    </row>
    <row r="7347" spans="1:17" x14ac:dyDescent="0.3">
      <c r="A7347" s="30">
        <v>2332637</v>
      </c>
      <c r="B7347" s="14">
        <v>137</v>
      </c>
      <c r="C7347" s="14" t="s">
        <v>30</v>
      </c>
      <c r="D7347" s="14" t="s">
        <v>79</v>
      </c>
      <c r="E7347" s="14" t="s">
        <v>80</v>
      </c>
      <c r="F7347" s="48">
        <v>429</v>
      </c>
      <c r="G7347" s="38">
        <v>946.55</v>
      </c>
      <c r="H7347" s="14" t="s">
        <v>218</v>
      </c>
      <c r="I7347" s="38">
        <v>6.6134000000000002E-3</v>
      </c>
      <c r="J7347" s="38">
        <v>9495.384</v>
      </c>
      <c r="K7347" s="39" t="str">
        <f t="shared" si="598"/>
        <v>Strabrechtse Heide &amp; Beuven_H3110</v>
      </c>
      <c r="L7347" s="40">
        <f>VLOOKUP(D7347,DATA!A:F,5,FALSE)</f>
        <v>0</v>
      </c>
      <c r="M7347" s="41">
        <f>VLOOKUP(D7347,DATA!A:F,6,FALSE)</f>
        <v>3.5</v>
      </c>
      <c r="N7347" s="40">
        <f t="shared" si="599"/>
        <v>50</v>
      </c>
      <c r="O7347" s="40">
        <f t="shared" si="600"/>
        <v>50</v>
      </c>
      <c r="P7347" s="40">
        <f t="shared" si="605"/>
        <v>6.2796772545599998E-3</v>
      </c>
      <c r="Q7347" s="40">
        <f t="shared" si="606"/>
        <v>2.1978870390959998E-2</v>
      </c>
    </row>
    <row r="7348" spans="1:17" x14ac:dyDescent="0.3">
      <c r="A7348" s="30">
        <v>2332638</v>
      </c>
      <c r="B7348" s="14">
        <v>137</v>
      </c>
      <c r="C7348" s="14" t="s">
        <v>30</v>
      </c>
      <c r="D7348" s="14" t="s">
        <v>79</v>
      </c>
      <c r="E7348" s="14" t="s">
        <v>80</v>
      </c>
      <c r="F7348" s="48">
        <v>429</v>
      </c>
      <c r="G7348" s="38">
        <v>930</v>
      </c>
      <c r="H7348" s="14" t="s">
        <v>218</v>
      </c>
      <c r="I7348" s="38">
        <v>6.6997000000000003E-3</v>
      </c>
      <c r="J7348" s="38">
        <v>4490.0410000000002</v>
      </c>
      <c r="K7348" s="39" t="str">
        <f t="shared" si="598"/>
        <v>Strabrechtse Heide &amp; Beuven_H3110</v>
      </c>
      <c r="L7348" s="40">
        <f>VLOOKUP(D7348,DATA!A:F,5,FALSE)</f>
        <v>0</v>
      </c>
      <c r="M7348" s="41">
        <f>VLOOKUP(D7348,DATA!A:F,6,FALSE)</f>
        <v>3.5</v>
      </c>
      <c r="N7348" s="40">
        <f t="shared" si="599"/>
        <v>50</v>
      </c>
      <c r="O7348" s="40">
        <f t="shared" si="600"/>
        <v>50</v>
      </c>
      <c r="P7348" s="40">
        <f t="shared" si="605"/>
        <v>3.0081927687700002E-3</v>
      </c>
      <c r="Q7348" s="40">
        <f t="shared" si="606"/>
        <v>1.0528674690695001E-2</v>
      </c>
    </row>
    <row r="7349" spans="1:17" x14ac:dyDescent="0.3">
      <c r="A7349" s="29">
        <v>2332639</v>
      </c>
      <c r="B7349" s="1">
        <v>137</v>
      </c>
      <c r="C7349" s="1" t="s">
        <v>30</v>
      </c>
      <c r="D7349" s="1" t="s">
        <v>57</v>
      </c>
      <c r="E7349" s="1" t="s">
        <v>58</v>
      </c>
      <c r="F7349" s="47">
        <v>714</v>
      </c>
      <c r="G7349" s="34">
        <v>1021.76</v>
      </c>
      <c r="H7349" s="1" t="s">
        <v>218</v>
      </c>
      <c r="I7349" s="34">
        <v>7.4838999999999999E-3</v>
      </c>
      <c r="J7349" s="34">
        <v>1224.5096000000001</v>
      </c>
      <c r="K7349" s="35" t="str">
        <f t="shared" si="598"/>
        <v>Strabrechtse Heide &amp; Beuven_H3160</v>
      </c>
      <c r="L7349" s="36">
        <f>VLOOKUP(D7349,DATA!A:F,5,FALSE)</f>
        <v>1.0986712608830001E-2</v>
      </c>
      <c r="M7349" s="37">
        <f>VLOOKUP(D7349,DATA!A:F,6,FALSE)</f>
        <v>982</v>
      </c>
      <c r="N7349" s="36">
        <f t="shared" si="599"/>
        <v>60.750382828763939</v>
      </c>
      <c r="O7349" s="36">
        <f t="shared" si="600"/>
        <v>60.752343371643256</v>
      </c>
      <c r="P7349" s="36">
        <f t="shared" si="601"/>
        <v>1.9605428793170177E-3</v>
      </c>
      <c r="Q7349" s="36">
        <f t="shared" si="602"/>
        <v>2.4007035769353299E-2</v>
      </c>
    </row>
    <row r="7350" spans="1:17" x14ac:dyDescent="0.3">
      <c r="A7350" s="29">
        <v>2332640</v>
      </c>
      <c r="B7350" s="1">
        <v>137</v>
      </c>
      <c r="C7350" s="1" t="s">
        <v>30</v>
      </c>
      <c r="D7350" s="1" t="s">
        <v>53</v>
      </c>
      <c r="E7350" s="1" t="s">
        <v>54</v>
      </c>
      <c r="F7350" s="47">
        <v>714</v>
      </c>
      <c r="G7350" s="34">
        <v>1026.78</v>
      </c>
      <c r="H7350" s="1" t="s">
        <v>218</v>
      </c>
      <c r="I7350" s="34">
        <v>7.6956999999999998E-3</v>
      </c>
      <c r="J7350" s="34">
        <v>8625.4130000000005</v>
      </c>
      <c r="K7350" s="35" t="str">
        <f t="shared" si="598"/>
        <v>Strabrechtse Heide &amp; Beuven_H4030</v>
      </c>
      <c r="L7350" s="36">
        <f>VLOOKUP(D7350,DATA!A:F,5,FALSE)</f>
        <v>1.0986712608830001E-2</v>
      </c>
      <c r="M7350" s="37">
        <f>VLOOKUP(D7350,DATA!A:F,6,FALSE)</f>
        <v>982</v>
      </c>
      <c r="N7350" s="36">
        <f t="shared" si="599"/>
        <v>62.057393379675894</v>
      </c>
      <c r="O7350" s="36">
        <f t="shared" si="600"/>
        <v>62.059384200427395</v>
      </c>
      <c r="P7350" s="36">
        <f t="shared" si="601"/>
        <v>1.9908207515015874E-3</v>
      </c>
      <c r="Q7350" s="36">
        <f t="shared" si="602"/>
        <v>0.17171651190671561</v>
      </c>
    </row>
    <row r="7351" spans="1:17" x14ac:dyDescent="0.3">
      <c r="A7351" s="29">
        <v>2332641</v>
      </c>
      <c r="B7351" s="1">
        <v>137</v>
      </c>
      <c r="C7351" s="1" t="s">
        <v>30</v>
      </c>
      <c r="D7351" s="1" t="s">
        <v>63</v>
      </c>
      <c r="E7351" s="1" t="s">
        <v>64</v>
      </c>
      <c r="F7351" s="47">
        <v>714</v>
      </c>
      <c r="G7351" s="34">
        <v>1068.81</v>
      </c>
      <c r="H7351" s="1" t="s">
        <v>218</v>
      </c>
      <c r="I7351" s="34">
        <v>7.5766000000000002E-3</v>
      </c>
      <c r="J7351" s="34">
        <v>6135.07</v>
      </c>
      <c r="K7351" s="35" t="str">
        <f t="shared" si="598"/>
        <v>Strabrechtse Heide &amp; Beuven_H2310</v>
      </c>
      <c r="L7351" s="36">
        <f>VLOOKUP(D7351,DATA!A:F,5,FALSE)</f>
        <v>1.0986712608830001E-2</v>
      </c>
      <c r="M7351" s="37">
        <f>VLOOKUP(D7351,DATA!A:F,6,FALSE)</f>
        <v>982</v>
      </c>
      <c r="N7351" s="36">
        <f t="shared" si="599"/>
        <v>72.187001698149729</v>
      </c>
      <c r="O7351" s="36">
        <f t="shared" si="600"/>
        <v>72.188672946208669</v>
      </c>
      <c r="P7351" s="36">
        <f t="shared" si="601"/>
        <v>1.6712480589404777E-3</v>
      </c>
      <c r="Q7351" s="36">
        <f t="shared" si="602"/>
        <v>0.10253223828963956</v>
      </c>
    </row>
    <row r="7352" spans="1:17" x14ac:dyDescent="0.3">
      <c r="A7352" s="29">
        <v>2334113</v>
      </c>
      <c r="B7352" s="1">
        <v>136</v>
      </c>
      <c r="C7352" s="1" t="s">
        <v>14</v>
      </c>
      <c r="D7352" s="1" t="s">
        <v>63</v>
      </c>
      <c r="E7352" s="1" t="s">
        <v>64</v>
      </c>
      <c r="F7352" s="47">
        <v>714</v>
      </c>
      <c r="G7352" s="34">
        <v>1283.3800000000001</v>
      </c>
      <c r="H7352" s="1" t="s">
        <v>218</v>
      </c>
      <c r="I7352" s="34">
        <v>1.37962E-2</v>
      </c>
      <c r="J7352" s="34">
        <v>877.18619999999999</v>
      </c>
      <c r="K7352" s="35" t="str">
        <f t="shared" si="598"/>
        <v>Leenderbos, Groote Heide &amp; De Plateaux_H2310</v>
      </c>
      <c r="L7352" s="36">
        <f>VLOOKUP(D7352,DATA!A:F,5,FALSE)</f>
        <v>1.0986712608830001E-2</v>
      </c>
      <c r="M7352" s="37">
        <f>VLOOKUP(D7352,DATA!A:F,6,FALSE)</f>
        <v>982</v>
      </c>
      <c r="N7352" s="36">
        <f t="shared" si="599"/>
        <v>96.481021072450289</v>
      </c>
      <c r="O7352" s="36">
        <f t="shared" si="600"/>
        <v>96.481535655179258</v>
      </c>
      <c r="P7352" s="36">
        <f t="shared" si="601"/>
        <v>5.1458272896809376E-4</v>
      </c>
      <c r="Q7352" s="36">
        <f t="shared" si="602"/>
        <v>4.5138486860915204E-3</v>
      </c>
    </row>
    <row r="7353" spans="1:17" x14ac:dyDescent="0.3">
      <c r="A7353" s="29">
        <v>2334113</v>
      </c>
      <c r="B7353" s="1">
        <v>136</v>
      </c>
      <c r="C7353" s="1" t="s">
        <v>14</v>
      </c>
      <c r="D7353" s="1" t="s">
        <v>53</v>
      </c>
      <c r="E7353" s="1" t="s">
        <v>54</v>
      </c>
      <c r="F7353" s="47">
        <v>714</v>
      </c>
      <c r="G7353" s="34">
        <v>1283.3800000000001</v>
      </c>
      <c r="H7353" s="1" t="s">
        <v>218</v>
      </c>
      <c r="I7353" s="34">
        <v>1.37962E-2</v>
      </c>
      <c r="J7353" s="34">
        <v>543.7056</v>
      </c>
      <c r="K7353" s="35" t="str">
        <f t="shared" si="598"/>
        <v>Leenderbos, Groote Heide &amp; De Plateaux_H4030</v>
      </c>
      <c r="L7353" s="36">
        <f>VLOOKUP(D7353,DATA!A:F,5,FALSE)</f>
        <v>1.0986712608830001E-2</v>
      </c>
      <c r="M7353" s="37">
        <f>VLOOKUP(D7353,DATA!A:F,6,FALSE)</f>
        <v>982</v>
      </c>
      <c r="N7353" s="36">
        <f t="shared" si="599"/>
        <v>96.481021072450289</v>
      </c>
      <c r="O7353" s="36">
        <f t="shared" si="600"/>
        <v>96.481535655179258</v>
      </c>
      <c r="P7353" s="36">
        <f t="shared" si="601"/>
        <v>5.1458272896809376E-4</v>
      </c>
      <c r="Q7353" s="36">
        <f t="shared" si="602"/>
        <v>2.7978151140323482E-3</v>
      </c>
    </row>
    <row r="7354" spans="1:17" x14ac:dyDescent="0.3">
      <c r="A7354" s="29">
        <v>2334114</v>
      </c>
      <c r="B7354" s="1">
        <v>136</v>
      </c>
      <c r="C7354" s="1" t="s">
        <v>14</v>
      </c>
      <c r="D7354" s="1" t="s">
        <v>63</v>
      </c>
      <c r="E7354" s="1" t="s">
        <v>64</v>
      </c>
      <c r="F7354" s="47">
        <v>714</v>
      </c>
      <c r="G7354" s="34">
        <v>1046.97</v>
      </c>
      <c r="H7354" s="1" t="s">
        <v>218</v>
      </c>
      <c r="I7354" s="34">
        <v>1.306E-2</v>
      </c>
      <c r="J7354" s="34">
        <v>5713.1225999999997</v>
      </c>
      <c r="K7354" s="35" t="str">
        <f t="shared" si="598"/>
        <v>Leenderbos, Groote Heide &amp; De Plateaux_H2310</v>
      </c>
      <c r="L7354" s="36">
        <f>VLOOKUP(D7354,DATA!A:F,5,FALSE)</f>
        <v>1.0986712608830001E-2</v>
      </c>
      <c r="M7354" s="37">
        <f>VLOOKUP(D7354,DATA!A:F,6,FALSE)</f>
        <v>982</v>
      </c>
      <c r="N7354" s="36">
        <f t="shared" si="599"/>
        <v>67.124175908856643</v>
      </c>
      <c r="O7354" s="36">
        <f t="shared" si="600"/>
        <v>67.127342236733526</v>
      </c>
      <c r="P7354" s="36">
        <f t="shared" si="601"/>
        <v>3.1663278768832015E-3</v>
      </c>
      <c r="Q7354" s="36">
        <f t="shared" si="602"/>
        <v>0.18089619352431435</v>
      </c>
    </row>
    <row r="7355" spans="1:17" x14ac:dyDescent="0.3">
      <c r="A7355" s="29">
        <v>2334114</v>
      </c>
      <c r="B7355" s="1">
        <v>136</v>
      </c>
      <c r="C7355" s="1" t="s">
        <v>14</v>
      </c>
      <c r="D7355" s="1" t="s">
        <v>53</v>
      </c>
      <c r="E7355" s="1" t="s">
        <v>54</v>
      </c>
      <c r="F7355" s="47">
        <v>714</v>
      </c>
      <c r="G7355" s="34">
        <v>1046.97</v>
      </c>
      <c r="H7355" s="1" t="s">
        <v>218</v>
      </c>
      <c r="I7355" s="34">
        <v>1.306E-2</v>
      </c>
      <c r="J7355" s="34">
        <v>1133.2349999999999</v>
      </c>
      <c r="K7355" s="35" t="str">
        <f t="shared" si="598"/>
        <v>Leenderbos, Groote Heide &amp; De Plateaux_H4030</v>
      </c>
      <c r="L7355" s="36">
        <f>VLOOKUP(D7355,DATA!A:F,5,FALSE)</f>
        <v>1.0986712608830001E-2</v>
      </c>
      <c r="M7355" s="37">
        <f>VLOOKUP(D7355,DATA!A:F,6,FALSE)</f>
        <v>982</v>
      </c>
      <c r="N7355" s="36">
        <f t="shared" si="599"/>
        <v>67.124175908856643</v>
      </c>
      <c r="O7355" s="36">
        <f t="shared" si="600"/>
        <v>67.127342236733526</v>
      </c>
      <c r="P7355" s="36">
        <f t="shared" si="601"/>
        <v>3.1663278768832015E-3</v>
      </c>
      <c r="Q7355" s="36">
        <f t="shared" si="602"/>
        <v>3.5881935715597349E-2</v>
      </c>
    </row>
    <row r="7356" spans="1:17" x14ac:dyDescent="0.3">
      <c r="A7356" s="29">
        <v>2334115</v>
      </c>
      <c r="B7356" s="1">
        <v>136</v>
      </c>
      <c r="C7356" s="1" t="s">
        <v>14</v>
      </c>
      <c r="D7356" s="1" t="s">
        <v>63</v>
      </c>
      <c r="E7356" s="1" t="s">
        <v>64</v>
      </c>
      <c r="F7356" s="47">
        <v>714</v>
      </c>
      <c r="G7356" s="34">
        <v>964.46</v>
      </c>
      <c r="H7356" s="1" t="s">
        <v>218</v>
      </c>
      <c r="I7356" s="34">
        <v>1.23839E-2</v>
      </c>
      <c r="J7356" s="34">
        <v>10000</v>
      </c>
      <c r="K7356" s="35" t="str">
        <f t="shared" si="598"/>
        <v>Leenderbos, Groote Heide &amp; De Plateaux_H2310</v>
      </c>
      <c r="L7356" s="36">
        <f>VLOOKUP(D7356,DATA!A:F,5,FALSE)</f>
        <v>1.0986712608830001E-2</v>
      </c>
      <c r="M7356" s="37">
        <f>VLOOKUP(D7356,DATA!A:F,6,FALSE)</f>
        <v>982</v>
      </c>
      <c r="N7356" s="36">
        <f t="shared" si="599"/>
        <v>45.19718044123433</v>
      </c>
      <c r="O7356" s="36">
        <f t="shared" si="600"/>
        <v>45.200550537325732</v>
      </c>
      <c r="P7356" s="36">
        <f t="shared" si="601"/>
        <v>3.3700960914018196E-3</v>
      </c>
      <c r="Q7356" s="36">
        <f t="shared" si="602"/>
        <v>0.33700960914018196</v>
      </c>
    </row>
    <row r="7357" spans="1:17" x14ac:dyDescent="0.3">
      <c r="A7357" s="29">
        <v>2334116</v>
      </c>
      <c r="B7357" s="1">
        <v>136</v>
      </c>
      <c r="C7357" s="1" t="s">
        <v>14</v>
      </c>
      <c r="D7357" s="1" t="s">
        <v>63</v>
      </c>
      <c r="E7357" s="1" t="s">
        <v>64</v>
      </c>
      <c r="F7357" s="47">
        <v>714</v>
      </c>
      <c r="G7357" s="34">
        <v>1019.06</v>
      </c>
      <c r="H7357" s="1" t="s">
        <v>218</v>
      </c>
      <c r="I7357" s="34">
        <v>1.3134099999999999E-2</v>
      </c>
      <c r="J7357" s="34">
        <v>9959.7270000000008</v>
      </c>
      <c r="K7357" s="35" t="str">
        <f t="shared" si="598"/>
        <v>Leenderbos, Groote Heide &amp; De Plateaux_H2310</v>
      </c>
      <c r="L7357" s="36">
        <f>VLOOKUP(D7357,DATA!A:F,5,FALSE)</f>
        <v>1.0986712608830001E-2</v>
      </c>
      <c r="M7357" s="37">
        <f>VLOOKUP(D7357,DATA!A:F,6,FALSE)</f>
        <v>982</v>
      </c>
      <c r="N7357" s="36">
        <f t="shared" si="599"/>
        <v>60.040852103422743</v>
      </c>
      <c r="O7357" s="36">
        <f t="shared" si="600"/>
        <v>60.044314085821178</v>
      </c>
      <c r="P7357" s="36">
        <f t="shared" si="601"/>
        <v>3.4619823984343157E-3</v>
      </c>
      <c r="Q7357" s="36">
        <f t="shared" si="602"/>
        <v>0.34480399567211018</v>
      </c>
    </row>
    <row r="7358" spans="1:17" x14ac:dyDescent="0.3">
      <c r="A7358" s="29">
        <v>2334116</v>
      </c>
      <c r="B7358" s="1">
        <v>136</v>
      </c>
      <c r="C7358" s="1" t="s">
        <v>14</v>
      </c>
      <c r="D7358" s="1" t="s">
        <v>53</v>
      </c>
      <c r="E7358" s="1" t="s">
        <v>54</v>
      </c>
      <c r="F7358" s="47">
        <v>714</v>
      </c>
      <c r="G7358" s="34">
        <v>1019.06</v>
      </c>
      <c r="H7358" s="1" t="s">
        <v>218</v>
      </c>
      <c r="I7358" s="34">
        <v>1.3134099999999999E-2</v>
      </c>
      <c r="J7358" s="34">
        <v>40.273384</v>
      </c>
      <c r="K7358" s="35" t="str">
        <f t="shared" si="598"/>
        <v>Leenderbos, Groote Heide &amp; De Plateaux_H4030</v>
      </c>
      <c r="L7358" s="36">
        <f>VLOOKUP(D7358,DATA!A:F,5,FALSE)</f>
        <v>1.0986712608830001E-2</v>
      </c>
      <c r="M7358" s="37">
        <f>VLOOKUP(D7358,DATA!A:F,6,FALSE)</f>
        <v>982</v>
      </c>
      <c r="N7358" s="36">
        <f t="shared" si="599"/>
        <v>60.040852103422743</v>
      </c>
      <c r="O7358" s="36">
        <f t="shared" si="600"/>
        <v>60.044314085821178</v>
      </c>
      <c r="P7358" s="36">
        <f t="shared" si="601"/>
        <v>3.4619823984343157E-3</v>
      </c>
      <c r="Q7358" s="36">
        <f t="shared" si="602"/>
        <v>1.3942574653338618E-3</v>
      </c>
    </row>
    <row r="7359" spans="1:17" x14ac:dyDescent="0.3">
      <c r="A7359" s="29">
        <v>2334117</v>
      </c>
      <c r="B7359" s="1">
        <v>136</v>
      </c>
      <c r="C7359" s="1" t="s">
        <v>14</v>
      </c>
      <c r="D7359" s="1" t="s">
        <v>57</v>
      </c>
      <c r="E7359" s="1" t="s">
        <v>58</v>
      </c>
      <c r="F7359" s="47">
        <v>714</v>
      </c>
      <c r="G7359" s="34">
        <v>1042.1500000000001</v>
      </c>
      <c r="H7359" s="1" t="s">
        <v>218</v>
      </c>
      <c r="I7359" s="34">
        <v>1.3193399999999999E-2</v>
      </c>
      <c r="J7359" s="34">
        <v>276.73971999999998</v>
      </c>
      <c r="K7359" s="35" t="str">
        <f t="shared" si="598"/>
        <v>Leenderbos, Groote Heide &amp; De Plateaux_H3160</v>
      </c>
      <c r="L7359" s="36">
        <f>VLOOKUP(D7359,DATA!A:F,5,FALSE)</f>
        <v>1.0986712608830001E-2</v>
      </c>
      <c r="M7359" s="37">
        <f>VLOOKUP(D7359,DATA!A:F,6,FALSE)</f>
        <v>982</v>
      </c>
      <c r="N7359" s="36">
        <f t="shared" si="599"/>
        <v>65.945147475035654</v>
      </c>
      <c r="O7359" s="36">
        <f t="shared" si="600"/>
        <v>65.948402664740655</v>
      </c>
      <c r="P7359" s="36">
        <f t="shared" si="601"/>
        <v>3.2551897050012712E-3</v>
      </c>
      <c r="Q7359" s="36">
        <f t="shared" si="602"/>
        <v>9.0084028750893434E-3</v>
      </c>
    </row>
    <row r="7360" spans="1:17" x14ac:dyDescent="0.3">
      <c r="A7360" s="29">
        <v>2334117</v>
      </c>
      <c r="B7360" s="1">
        <v>136</v>
      </c>
      <c r="C7360" s="1" t="s">
        <v>14</v>
      </c>
      <c r="D7360" s="1" t="s">
        <v>53</v>
      </c>
      <c r="E7360" s="1" t="s">
        <v>54</v>
      </c>
      <c r="F7360" s="47">
        <v>714</v>
      </c>
      <c r="G7360" s="34">
        <v>1042.1500000000001</v>
      </c>
      <c r="H7360" s="1" t="s">
        <v>218</v>
      </c>
      <c r="I7360" s="34">
        <v>1.3193399999999999E-2</v>
      </c>
      <c r="J7360" s="34">
        <v>5782.1094000000003</v>
      </c>
      <c r="K7360" s="35" t="str">
        <f t="shared" si="598"/>
        <v>Leenderbos, Groote Heide &amp; De Plateaux_H4030</v>
      </c>
      <c r="L7360" s="36">
        <f>VLOOKUP(D7360,DATA!A:F,5,FALSE)</f>
        <v>1.0986712608830001E-2</v>
      </c>
      <c r="M7360" s="37">
        <f>VLOOKUP(D7360,DATA!A:F,6,FALSE)</f>
        <v>982</v>
      </c>
      <c r="N7360" s="36">
        <f t="shared" si="599"/>
        <v>65.945147475035654</v>
      </c>
      <c r="O7360" s="36">
        <f t="shared" si="600"/>
        <v>65.948402664740655</v>
      </c>
      <c r="P7360" s="36">
        <f t="shared" si="601"/>
        <v>3.2551897050012712E-3</v>
      </c>
      <c r="Q7360" s="36">
        <f t="shared" si="602"/>
        <v>0.18821862992071078</v>
      </c>
    </row>
    <row r="7361" spans="1:17" x14ac:dyDescent="0.3">
      <c r="A7361" s="29">
        <v>2334118</v>
      </c>
      <c r="B7361" s="1">
        <v>136</v>
      </c>
      <c r="C7361" s="1" t="s">
        <v>14</v>
      </c>
      <c r="D7361" s="1" t="s">
        <v>57</v>
      </c>
      <c r="E7361" s="1" t="s">
        <v>58</v>
      </c>
      <c r="F7361" s="47">
        <v>714</v>
      </c>
      <c r="G7361" s="34">
        <v>1106.3599999999999</v>
      </c>
      <c r="H7361" s="1" t="s">
        <v>218</v>
      </c>
      <c r="I7361" s="34">
        <v>1.35111E-2</v>
      </c>
      <c r="J7361" s="34">
        <v>1313.6848</v>
      </c>
      <c r="K7361" s="35" t="str">
        <f t="shared" si="598"/>
        <v>Leenderbos, Groote Heide &amp; De Plateaux_H3160</v>
      </c>
      <c r="L7361" s="36">
        <f>VLOOKUP(D7361,DATA!A:F,5,FALSE)</f>
        <v>1.0986712608830001E-2</v>
      </c>
      <c r="M7361" s="37">
        <f>VLOOKUP(D7361,DATA!A:F,6,FALSE)</f>
        <v>982</v>
      </c>
      <c r="N7361" s="36">
        <f t="shared" si="599"/>
        <v>79.678293247211201</v>
      </c>
      <c r="O7361" s="36">
        <f t="shared" si="600"/>
        <v>79.68069672184069</v>
      </c>
      <c r="P7361" s="36">
        <f t="shared" si="601"/>
        <v>2.4034746294887555E-3</v>
      </c>
      <c r="Q7361" s="36">
        <f t="shared" si="602"/>
        <v>3.15740808794501E-2</v>
      </c>
    </row>
    <row r="7362" spans="1:17" x14ac:dyDescent="0.3">
      <c r="A7362" s="29">
        <v>2334118</v>
      </c>
      <c r="B7362" s="1">
        <v>136</v>
      </c>
      <c r="C7362" s="1" t="s">
        <v>14</v>
      </c>
      <c r="D7362" s="1" t="s">
        <v>41</v>
      </c>
      <c r="E7362" s="1" t="s">
        <v>42</v>
      </c>
      <c r="F7362" s="47">
        <v>1071</v>
      </c>
      <c r="G7362" s="34">
        <v>1106.3599999999999</v>
      </c>
      <c r="H7362" s="1" t="s">
        <v>218</v>
      </c>
      <c r="I7362" s="34">
        <v>1.35111E-2</v>
      </c>
      <c r="J7362" s="34">
        <v>874.22686999999996</v>
      </c>
      <c r="K7362" s="35" t="str">
        <f t="shared" si="598"/>
        <v>Leenderbos, Groote Heide &amp; De Plateaux_H4010A</v>
      </c>
      <c r="L7362" s="36">
        <f>VLOOKUP(D7362,DATA!A:F,5,FALSE)</f>
        <v>1.3726988247862192E-2</v>
      </c>
      <c r="M7362" s="37">
        <f>VLOOKUP(D7362,DATA!A:F,6,FALSE)</f>
        <v>1285.5</v>
      </c>
      <c r="N7362" s="36">
        <f t="shared" si="599"/>
        <v>7.8779059903996664</v>
      </c>
      <c r="O7362" s="36">
        <f t="shared" si="600"/>
        <v>7.8792520816262002</v>
      </c>
      <c r="P7362" s="36">
        <f t="shared" si="601"/>
        <v>1.3460912265337299E-3</v>
      </c>
      <c r="Q7362" s="36">
        <f t="shared" si="602"/>
        <v>1.1767891197070437E-2</v>
      </c>
    </row>
    <row r="7363" spans="1:17" x14ac:dyDescent="0.3">
      <c r="A7363" s="29">
        <v>2334118</v>
      </c>
      <c r="B7363" s="1">
        <v>136</v>
      </c>
      <c r="C7363" s="1" t="s">
        <v>14</v>
      </c>
      <c r="D7363" s="1" t="s">
        <v>53</v>
      </c>
      <c r="E7363" s="1" t="s">
        <v>54</v>
      </c>
      <c r="F7363" s="47">
        <v>714</v>
      </c>
      <c r="G7363" s="34">
        <v>1106.3599999999999</v>
      </c>
      <c r="H7363" s="1" t="s">
        <v>218</v>
      </c>
      <c r="I7363" s="34">
        <v>1.35111E-2</v>
      </c>
      <c r="J7363" s="34">
        <v>4122.0479999999998</v>
      </c>
      <c r="K7363" s="35" t="str">
        <f t="shared" ref="K7363:K7426" si="607">_xlfn.CONCAT(C7363,"_",D7363)</f>
        <v>Leenderbos, Groote Heide &amp; De Plateaux_H4030</v>
      </c>
      <c r="L7363" s="36">
        <f>VLOOKUP(D7363,DATA!A:F,5,FALSE)</f>
        <v>1.0986712608830001E-2</v>
      </c>
      <c r="M7363" s="37">
        <f>VLOOKUP(D7363,DATA!A:F,6,FALSE)</f>
        <v>982</v>
      </c>
      <c r="N7363" s="36">
        <f t="shared" ref="N7363:N7426" si="608">100/(1+EXP(-L7363*(G7363-M7363)))</f>
        <v>79.678293247211201</v>
      </c>
      <c r="O7363" s="36">
        <f t="shared" ref="O7363:O7426" si="609">100/(1+EXP(-L7363*((G7363+I7363)-M7363)))</f>
        <v>79.68069672184069</v>
      </c>
      <c r="P7363" s="36">
        <f t="shared" ref="P7363:P7426" si="610">O7363-N7363</f>
        <v>2.4034746294887555E-3</v>
      </c>
      <c r="Q7363" s="36">
        <f t="shared" ref="Q7363:Q7426" si="611">IF(AND(H7363&lt;&gt;"below",I7363&gt;=0.005),J7363*P7363/100,0)</f>
        <v>9.9072377895348646E-2</v>
      </c>
    </row>
    <row r="7364" spans="1:17" x14ac:dyDescent="0.3">
      <c r="A7364" s="29">
        <v>2334118</v>
      </c>
      <c r="B7364" s="1">
        <v>136</v>
      </c>
      <c r="C7364" s="1" t="s">
        <v>14</v>
      </c>
      <c r="D7364" s="1" t="s">
        <v>43</v>
      </c>
      <c r="E7364" s="1" t="s">
        <v>44</v>
      </c>
      <c r="F7364" s="47">
        <v>1071</v>
      </c>
      <c r="G7364" s="34">
        <v>1106.3599999999999</v>
      </c>
      <c r="H7364" s="1" t="s">
        <v>218</v>
      </c>
      <c r="I7364" s="34">
        <v>1.35111E-2</v>
      </c>
      <c r="J7364" s="34">
        <v>3690.0403000000001</v>
      </c>
      <c r="K7364" s="35" t="str">
        <f t="shared" si="607"/>
        <v>Leenderbos, Groote Heide &amp; De Plateaux_H7150</v>
      </c>
      <c r="L7364" s="36">
        <f>VLOOKUP(D7364,DATA!A:F,5,FALSE)</f>
        <v>1.3726988247862192E-2</v>
      </c>
      <c r="M7364" s="37">
        <f>VLOOKUP(D7364,DATA!A:F,6,FALSE)</f>
        <v>1285.5</v>
      </c>
      <c r="N7364" s="36">
        <f t="shared" si="608"/>
        <v>7.8779059903996664</v>
      </c>
      <c r="O7364" s="36">
        <f t="shared" si="609"/>
        <v>7.8792520816262002</v>
      </c>
      <c r="P7364" s="36">
        <f t="shared" si="610"/>
        <v>1.3460912265337299E-3</v>
      </c>
      <c r="Q7364" s="36">
        <f t="shared" si="611"/>
        <v>4.9671308733858922E-2</v>
      </c>
    </row>
    <row r="7365" spans="1:17" x14ac:dyDescent="0.3">
      <c r="A7365" s="29">
        <v>2334145</v>
      </c>
      <c r="B7365" s="1">
        <v>137</v>
      </c>
      <c r="C7365" s="1" t="s">
        <v>30</v>
      </c>
      <c r="D7365" s="1" t="s">
        <v>41</v>
      </c>
      <c r="E7365" s="1" t="s">
        <v>42</v>
      </c>
      <c r="F7365" s="47">
        <v>1071</v>
      </c>
      <c r="G7365" s="34">
        <v>1196.6300000000001</v>
      </c>
      <c r="H7365" s="1" t="s">
        <v>218</v>
      </c>
      <c r="I7365" s="34">
        <v>1.07119E-2</v>
      </c>
      <c r="J7365" s="34">
        <v>792.29425000000003</v>
      </c>
      <c r="K7365" s="35" t="str">
        <f t="shared" si="607"/>
        <v>Strabrechtse Heide &amp; Beuven_H4010A</v>
      </c>
      <c r="L7365" s="36">
        <f>VLOOKUP(D7365,DATA!A:F,5,FALSE)</f>
        <v>1.3726988247862192E-2</v>
      </c>
      <c r="M7365" s="37">
        <f>VLOOKUP(D7365,DATA!A:F,6,FALSE)</f>
        <v>1285.5</v>
      </c>
      <c r="N7365" s="36">
        <f t="shared" si="608"/>
        <v>22.795097894267169</v>
      </c>
      <c r="O7365" s="36">
        <f t="shared" si="609"/>
        <v>22.797685782300302</v>
      </c>
      <c r="P7365" s="36">
        <f t="shared" si="610"/>
        <v>2.5878880331333676E-3</v>
      </c>
      <c r="Q7365" s="36">
        <f t="shared" si="611"/>
        <v>2.0503688082953764E-2</v>
      </c>
    </row>
    <row r="7366" spans="1:17" x14ac:dyDescent="0.3">
      <c r="A7366" s="29">
        <v>2334146</v>
      </c>
      <c r="B7366" s="1">
        <v>137</v>
      </c>
      <c r="C7366" s="1" t="s">
        <v>30</v>
      </c>
      <c r="D7366" s="1" t="s">
        <v>53</v>
      </c>
      <c r="E7366" s="1" t="s">
        <v>54</v>
      </c>
      <c r="F7366" s="47">
        <v>714</v>
      </c>
      <c r="G7366" s="34">
        <v>999.48</v>
      </c>
      <c r="H7366" s="1" t="s">
        <v>218</v>
      </c>
      <c r="I7366" s="34">
        <v>9.3749000000000002E-3</v>
      </c>
      <c r="J7366" s="34">
        <v>5229.3720000000003</v>
      </c>
      <c r="K7366" s="35" t="str">
        <f t="shared" si="607"/>
        <v>Strabrechtse Heide &amp; Beuven_H4030</v>
      </c>
      <c r="L7366" s="36">
        <f>VLOOKUP(D7366,DATA!A:F,5,FALSE)</f>
        <v>1.0986712608830001E-2</v>
      </c>
      <c r="M7366" s="37">
        <f>VLOOKUP(D7366,DATA!A:F,6,FALSE)</f>
        <v>982</v>
      </c>
      <c r="N7366" s="36">
        <f t="shared" si="608"/>
        <v>54.786491032276338</v>
      </c>
      <c r="O7366" s="36">
        <f t="shared" si="609"/>
        <v>54.789042405338328</v>
      </c>
      <c r="P7366" s="36">
        <f t="shared" si="610"/>
        <v>2.5513730619906028E-3</v>
      </c>
      <c r="Q7366" s="36">
        <f t="shared" si="611"/>
        <v>0.13342078851927922</v>
      </c>
    </row>
    <row r="7367" spans="1:17" x14ac:dyDescent="0.3">
      <c r="A7367" s="29">
        <v>2334147</v>
      </c>
      <c r="B7367" s="1">
        <v>137</v>
      </c>
      <c r="C7367" s="1" t="s">
        <v>30</v>
      </c>
      <c r="D7367" s="1" t="s">
        <v>53</v>
      </c>
      <c r="E7367" s="1" t="s">
        <v>54</v>
      </c>
      <c r="F7367" s="47">
        <v>714</v>
      </c>
      <c r="G7367" s="34">
        <v>943.75</v>
      </c>
      <c r="H7367" s="1" t="s">
        <v>218</v>
      </c>
      <c r="I7367" s="34">
        <v>8.8962999999999993E-3</v>
      </c>
      <c r="J7367" s="34">
        <v>7399.7839999999997</v>
      </c>
      <c r="K7367" s="35" t="str">
        <f t="shared" si="607"/>
        <v>Strabrechtse Heide &amp; Beuven_H4030</v>
      </c>
      <c r="L7367" s="36">
        <f>VLOOKUP(D7367,DATA!A:F,5,FALSE)</f>
        <v>1.0986712608830001E-2</v>
      </c>
      <c r="M7367" s="37">
        <f>VLOOKUP(D7367,DATA!A:F,6,FALSE)</f>
        <v>982</v>
      </c>
      <c r="N7367" s="36">
        <f t="shared" si="608"/>
        <v>39.64589011872075</v>
      </c>
      <c r="O7367" s="36">
        <f t="shared" si="609"/>
        <v>39.648228883802332</v>
      </c>
      <c r="P7367" s="36">
        <f t="shared" si="610"/>
        <v>2.3387650815820393E-3</v>
      </c>
      <c r="Q7367" s="36">
        <f t="shared" si="611"/>
        <v>0.17306356430449468</v>
      </c>
    </row>
    <row r="7368" spans="1:17" x14ac:dyDescent="0.3">
      <c r="A7368" s="29">
        <v>2334148</v>
      </c>
      <c r="B7368" s="1">
        <v>137</v>
      </c>
      <c r="C7368" s="1" t="s">
        <v>30</v>
      </c>
      <c r="D7368" s="1" t="s">
        <v>53</v>
      </c>
      <c r="E7368" s="1" t="s">
        <v>54</v>
      </c>
      <c r="F7368" s="47">
        <v>714</v>
      </c>
      <c r="G7368" s="34">
        <v>917.36</v>
      </c>
      <c r="H7368" s="1" t="s">
        <v>218</v>
      </c>
      <c r="I7368" s="34">
        <v>8.6003E-3</v>
      </c>
      <c r="J7368" s="34">
        <v>593.27269999999999</v>
      </c>
      <c r="K7368" s="35" t="str">
        <f t="shared" si="607"/>
        <v>Strabrechtse Heide &amp; Beuven_H4030</v>
      </c>
      <c r="L7368" s="36">
        <f>VLOOKUP(D7368,DATA!A:F,5,FALSE)</f>
        <v>1.0986712608830001E-2</v>
      </c>
      <c r="M7368" s="37">
        <f>VLOOKUP(D7368,DATA!A:F,6,FALSE)</f>
        <v>982</v>
      </c>
      <c r="N7368" s="36">
        <f t="shared" si="608"/>
        <v>32.955882427572348</v>
      </c>
      <c r="O7368" s="36">
        <f t="shared" si="609"/>
        <v>32.95797019435242</v>
      </c>
      <c r="P7368" s="36">
        <f t="shared" si="610"/>
        <v>2.0877667800718314E-3</v>
      </c>
      <c r="Q7368" s="36">
        <f t="shared" si="611"/>
        <v>1.2386150345835217E-2</v>
      </c>
    </row>
    <row r="7369" spans="1:17" x14ac:dyDescent="0.3">
      <c r="A7369" s="29">
        <v>2334149</v>
      </c>
      <c r="B7369" s="1">
        <v>137</v>
      </c>
      <c r="C7369" s="1" t="s">
        <v>30</v>
      </c>
      <c r="D7369" s="1" t="s">
        <v>53</v>
      </c>
      <c r="E7369" s="1" t="s">
        <v>54</v>
      </c>
      <c r="F7369" s="47">
        <v>714</v>
      </c>
      <c r="G7369" s="34">
        <v>919.49</v>
      </c>
      <c r="H7369" s="1" t="s">
        <v>218</v>
      </c>
      <c r="I7369" s="34">
        <v>8.5863999999999992E-3</v>
      </c>
      <c r="J7369" s="34">
        <v>1519.8126</v>
      </c>
      <c r="K7369" s="35" t="str">
        <f t="shared" si="607"/>
        <v>Strabrechtse Heide &amp; Beuven_H4030</v>
      </c>
      <c r="L7369" s="36">
        <f>VLOOKUP(D7369,DATA!A:F,5,FALSE)</f>
        <v>1.0986712608830001E-2</v>
      </c>
      <c r="M7369" s="37">
        <f>VLOOKUP(D7369,DATA!A:F,6,FALSE)</f>
        <v>982</v>
      </c>
      <c r="N7369" s="36">
        <f t="shared" si="608"/>
        <v>33.474989313181254</v>
      </c>
      <c r="O7369" s="36">
        <f t="shared" si="609"/>
        <v>33.477090143859336</v>
      </c>
      <c r="P7369" s="36">
        <f t="shared" si="610"/>
        <v>2.1008306780814223E-3</v>
      </c>
      <c r="Q7369" s="36">
        <f t="shared" si="611"/>
        <v>3.1928689350146894E-2</v>
      </c>
    </row>
    <row r="7370" spans="1:17" x14ac:dyDescent="0.3">
      <c r="A7370" s="29">
        <v>2334150</v>
      </c>
      <c r="B7370" s="1">
        <v>137</v>
      </c>
      <c r="C7370" s="1" t="s">
        <v>30</v>
      </c>
      <c r="D7370" s="1" t="s">
        <v>53</v>
      </c>
      <c r="E7370" s="1" t="s">
        <v>54</v>
      </c>
      <c r="F7370" s="47">
        <v>714</v>
      </c>
      <c r="G7370" s="34">
        <v>917.5</v>
      </c>
      <c r="H7370" s="1" t="s">
        <v>218</v>
      </c>
      <c r="I7370" s="34">
        <v>8.5363000000000001E-3</v>
      </c>
      <c r="J7370" s="34">
        <v>9270.9179999999997</v>
      </c>
      <c r="K7370" s="35" t="str">
        <f t="shared" si="607"/>
        <v>Strabrechtse Heide &amp; Beuven_H4030</v>
      </c>
      <c r="L7370" s="36">
        <f>VLOOKUP(D7370,DATA!A:F,5,FALSE)</f>
        <v>1.0986712608830001E-2</v>
      </c>
      <c r="M7370" s="37">
        <f>VLOOKUP(D7370,DATA!A:F,6,FALSE)</f>
        <v>982</v>
      </c>
      <c r="N7370" s="36">
        <f t="shared" si="608"/>
        <v>32.989876501050574</v>
      </c>
      <c r="O7370" s="36">
        <f t="shared" si="609"/>
        <v>32.991949816911493</v>
      </c>
      <c r="P7370" s="36">
        <f t="shared" si="610"/>
        <v>2.0733158609189672E-3</v>
      </c>
      <c r="Q7370" s="36">
        <f t="shared" si="611"/>
        <v>0.19221541334679149</v>
      </c>
    </row>
    <row r="7371" spans="1:17" x14ac:dyDescent="0.3">
      <c r="A7371" s="29">
        <v>2334151</v>
      </c>
      <c r="B7371" s="1">
        <v>137</v>
      </c>
      <c r="C7371" s="1" t="s">
        <v>30</v>
      </c>
      <c r="D7371" s="1" t="s">
        <v>53</v>
      </c>
      <c r="E7371" s="1" t="s">
        <v>54</v>
      </c>
      <c r="F7371" s="47">
        <v>714</v>
      </c>
      <c r="G7371" s="34">
        <v>915.99</v>
      </c>
      <c r="H7371" s="1" t="s">
        <v>218</v>
      </c>
      <c r="I7371" s="34">
        <v>8.4610999999999992E-3</v>
      </c>
      <c r="J7371" s="34">
        <v>6558.4980378876298</v>
      </c>
      <c r="K7371" s="35" t="str">
        <f t="shared" si="607"/>
        <v>Strabrechtse Heide &amp; Beuven_H4030</v>
      </c>
      <c r="L7371" s="36">
        <f>VLOOKUP(D7371,DATA!A:F,5,FALSE)</f>
        <v>1.0986712608830001E-2</v>
      </c>
      <c r="M7371" s="37">
        <f>VLOOKUP(D7371,DATA!A:F,6,FALSE)</f>
        <v>982</v>
      </c>
      <c r="N7371" s="36">
        <f t="shared" si="608"/>
        <v>32.62417053298315</v>
      </c>
      <c r="O7371" s="36">
        <f t="shared" si="609"/>
        <v>32.62621389450215</v>
      </c>
      <c r="P7371" s="36">
        <f t="shared" si="610"/>
        <v>2.0433615190000864E-3</v>
      </c>
      <c r="Q7371" s="36">
        <f t="shared" si="611"/>
        <v>0.13401382513057153</v>
      </c>
    </row>
    <row r="7372" spans="1:17" x14ac:dyDescent="0.3">
      <c r="A7372" s="29">
        <v>2334152</v>
      </c>
      <c r="B7372" s="1">
        <v>137</v>
      </c>
      <c r="C7372" s="1" t="s">
        <v>30</v>
      </c>
      <c r="D7372" s="1" t="s">
        <v>53</v>
      </c>
      <c r="E7372" s="1" t="s">
        <v>54</v>
      </c>
      <c r="F7372" s="47">
        <v>714</v>
      </c>
      <c r="G7372" s="34">
        <v>920.36</v>
      </c>
      <c r="H7372" s="1" t="s">
        <v>218</v>
      </c>
      <c r="I7372" s="34">
        <v>8.4198999999999993E-3</v>
      </c>
      <c r="J7372" s="34">
        <v>8394.241</v>
      </c>
      <c r="K7372" s="35" t="str">
        <f t="shared" si="607"/>
        <v>Strabrechtse Heide &amp; Beuven_H4030</v>
      </c>
      <c r="L7372" s="36">
        <f>VLOOKUP(D7372,DATA!A:F,5,FALSE)</f>
        <v>1.0986712608830001E-2</v>
      </c>
      <c r="M7372" s="37">
        <f>VLOOKUP(D7372,DATA!A:F,6,FALSE)</f>
        <v>982</v>
      </c>
      <c r="N7372" s="36">
        <f t="shared" si="608"/>
        <v>33.688183633303801</v>
      </c>
      <c r="O7372" s="36">
        <f t="shared" si="609"/>
        <v>33.690250201639195</v>
      </c>
      <c r="P7372" s="36">
        <f t="shared" si="610"/>
        <v>2.0665683353939812E-3</v>
      </c>
      <c r="Q7372" s="36">
        <f t="shared" si="611"/>
        <v>0.17347272650265907</v>
      </c>
    </row>
    <row r="7373" spans="1:17" x14ac:dyDescent="0.3">
      <c r="A7373" s="29">
        <v>2334153</v>
      </c>
      <c r="B7373" s="1">
        <v>137</v>
      </c>
      <c r="C7373" s="1" t="s">
        <v>30</v>
      </c>
      <c r="D7373" s="1" t="s">
        <v>53</v>
      </c>
      <c r="E7373" s="1" t="s">
        <v>54</v>
      </c>
      <c r="F7373" s="47">
        <v>714</v>
      </c>
      <c r="G7373" s="34">
        <v>924.7</v>
      </c>
      <c r="H7373" s="1" t="s">
        <v>218</v>
      </c>
      <c r="I7373" s="34">
        <v>8.3321000000000003E-3</v>
      </c>
      <c r="J7373" s="34">
        <v>2997.366</v>
      </c>
      <c r="K7373" s="35" t="str">
        <f t="shared" si="607"/>
        <v>Strabrechtse Heide &amp; Beuven_H4030</v>
      </c>
      <c r="L7373" s="36">
        <f>VLOOKUP(D7373,DATA!A:F,5,FALSE)</f>
        <v>1.0986712608830001E-2</v>
      </c>
      <c r="M7373" s="37">
        <f>VLOOKUP(D7373,DATA!A:F,6,FALSE)</f>
        <v>982</v>
      </c>
      <c r="N7373" s="36">
        <f t="shared" si="608"/>
        <v>34.761515884893576</v>
      </c>
      <c r="O7373" s="36">
        <f t="shared" si="609"/>
        <v>34.763591901695719</v>
      </c>
      <c r="P7373" s="36">
        <f t="shared" si="610"/>
        <v>2.0760168021425329E-3</v>
      </c>
      <c r="Q7373" s="36">
        <f t="shared" si="611"/>
        <v>6.2225821781707553E-2</v>
      </c>
    </row>
    <row r="7374" spans="1:17" x14ac:dyDescent="0.3">
      <c r="A7374" s="29">
        <v>2334155</v>
      </c>
      <c r="B7374" s="1">
        <v>137</v>
      </c>
      <c r="C7374" s="1" t="s">
        <v>30</v>
      </c>
      <c r="D7374" s="1" t="s">
        <v>41</v>
      </c>
      <c r="E7374" s="1" t="s">
        <v>42</v>
      </c>
      <c r="F7374" s="47">
        <v>1071</v>
      </c>
      <c r="G7374" s="34">
        <v>1173.57</v>
      </c>
      <c r="H7374" s="1" t="s">
        <v>218</v>
      </c>
      <c r="I7374" s="34">
        <v>9.8315E-3</v>
      </c>
      <c r="J7374" s="34">
        <v>316.8458</v>
      </c>
      <c r="K7374" s="35" t="str">
        <f t="shared" si="607"/>
        <v>Strabrechtse Heide &amp; Beuven_H4010A</v>
      </c>
      <c r="L7374" s="36">
        <f>VLOOKUP(D7374,DATA!A:F,5,FALSE)</f>
        <v>1.3726988247862192E-2</v>
      </c>
      <c r="M7374" s="37">
        <f>VLOOKUP(D7374,DATA!A:F,6,FALSE)</f>
        <v>1285.5</v>
      </c>
      <c r="N7374" s="36">
        <f t="shared" si="608"/>
        <v>17.705021452619885</v>
      </c>
      <c r="O7374" s="36">
        <f t="shared" si="609"/>
        <v>17.706987906509294</v>
      </c>
      <c r="P7374" s="36">
        <f t="shared" si="610"/>
        <v>1.9664538894090811E-3</v>
      </c>
      <c r="Q7374" s="36">
        <f t="shared" si="611"/>
        <v>6.2306265575293182E-3</v>
      </c>
    </row>
    <row r="7375" spans="1:17" x14ac:dyDescent="0.3">
      <c r="A7375" s="29">
        <v>2334155</v>
      </c>
      <c r="B7375" s="1">
        <v>137</v>
      </c>
      <c r="C7375" s="1" t="s">
        <v>30</v>
      </c>
      <c r="D7375" s="1" t="s">
        <v>53</v>
      </c>
      <c r="E7375" s="1" t="s">
        <v>54</v>
      </c>
      <c r="F7375" s="47">
        <v>714</v>
      </c>
      <c r="G7375" s="34">
        <v>1173.57</v>
      </c>
      <c r="H7375" s="1" t="s">
        <v>218</v>
      </c>
      <c r="I7375" s="34">
        <v>9.8315E-3</v>
      </c>
      <c r="J7375" s="34">
        <v>156.45339999999999</v>
      </c>
      <c r="K7375" s="35" t="str">
        <f t="shared" si="607"/>
        <v>Strabrechtse Heide &amp; Beuven_H4030</v>
      </c>
      <c r="L7375" s="36">
        <f>VLOOKUP(D7375,DATA!A:F,5,FALSE)</f>
        <v>1.0986712608830001E-2</v>
      </c>
      <c r="M7375" s="37">
        <f>VLOOKUP(D7375,DATA!A:F,6,FALSE)</f>
        <v>982</v>
      </c>
      <c r="N7375" s="36">
        <f t="shared" si="608"/>
        <v>89.136153118381742</v>
      </c>
      <c r="O7375" s="36">
        <f t="shared" si="609"/>
        <v>89.137199058236746</v>
      </c>
      <c r="P7375" s="36">
        <f t="shared" si="610"/>
        <v>1.0459398550040078E-3</v>
      </c>
      <c r="Q7375" s="36">
        <f t="shared" si="611"/>
        <v>1.6364084651088401E-3</v>
      </c>
    </row>
    <row r="7376" spans="1:17" x14ac:dyDescent="0.3">
      <c r="A7376" s="29">
        <v>2334156</v>
      </c>
      <c r="B7376" s="1">
        <v>137</v>
      </c>
      <c r="C7376" s="1" t="s">
        <v>30</v>
      </c>
      <c r="D7376" s="1" t="s">
        <v>41</v>
      </c>
      <c r="E7376" s="1" t="s">
        <v>42</v>
      </c>
      <c r="F7376" s="47">
        <v>1071</v>
      </c>
      <c r="G7376" s="34">
        <v>1271.3800000000001</v>
      </c>
      <c r="H7376" s="1" t="s">
        <v>218</v>
      </c>
      <c r="I7376" s="34">
        <v>1.03205E-2</v>
      </c>
      <c r="J7376" s="34">
        <v>104.43455</v>
      </c>
      <c r="K7376" s="35" t="str">
        <f t="shared" si="607"/>
        <v>Strabrechtse Heide &amp; Beuven_H4010A</v>
      </c>
      <c r="L7376" s="36">
        <f>VLOOKUP(D7376,DATA!A:F,5,FALSE)</f>
        <v>1.3726988247862192E-2</v>
      </c>
      <c r="M7376" s="37">
        <f>VLOOKUP(D7376,DATA!A:F,6,FALSE)</f>
        <v>1285.5</v>
      </c>
      <c r="N7376" s="36">
        <f t="shared" si="608"/>
        <v>45.169486479841609</v>
      </c>
      <c r="O7376" s="36">
        <f t="shared" si="609"/>
        <v>45.172995181465822</v>
      </c>
      <c r="P7376" s="36">
        <f t="shared" si="610"/>
        <v>3.5087016242130176E-3</v>
      </c>
      <c r="Q7376" s="36">
        <f t="shared" si="611"/>
        <v>3.664296752089556E-3</v>
      </c>
    </row>
    <row r="7377" spans="1:17" x14ac:dyDescent="0.3">
      <c r="A7377" s="29">
        <v>2334157</v>
      </c>
      <c r="B7377" s="1">
        <v>137</v>
      </c>
      <c r="C7377" s="1" t="s">
        <v>30</v>
      </c>
      <c r="D7377" s="1" t="s">
        <v>53</v>
      </c>
      <c r="E7377" s="1" t="s">
        <v>54</v>
      </c>
      <c r="F7377" s="47">
        <v>714</v>
      </c>
      <c r="G7377" s="34">
        <v>1230.06</v>
      </c>
      <c r="H7377" s="1" t="s">
        <v>218</v>
      </c>
      <c r="I7377" s="34">
        <v>9.9769999999999998E-3</v>
      </c>
      <c r="J7377" s="34">
        <v>809.70263999999997</v>
      </c>
      <c r="K7377" s="35" t="str">
        <f t="shared" si="607"/>
        <v>Strabrechtse Heide &amp; Beuven_H4030</v>
      </c>
      <c r="L7377" s="36">
        <f>VLOOKUP(D7377,DATA!A:F,5,FALSE)</f>
        <v>1.0986712608830001E-2</v>
      </c>
      <c r="M7377" s="37">
        <f>VLOOKUP(D7377,DATA!A:F,6,FALSE)</f>
        <v>982</v>
      </c>
      <c r="N7377" s="36">
        <f t="shared" si="608"/>
        <v>93.850682468534245</v>
      </c>
      <c r="O7377" s="36">
        <f t="shared" si="609"/>
        <v>93.851315042356944</v>
      </c>
      <c r="P7377" s="36">
        <f t="shared" si="610"/>
        <v>6.3257382269910067E-4</v>
      </c>
      <c r="Q7377" s="36">
        <f t="shared" si="611"/>
        <v>5.1219669423435378E-3</v>
      </c>
    </row>
    <row r="7378" spans="1:17" x14ac:dyDescent="0.3">
      <c r="A7378" s="29">
        <v>2334158</v>
      </c>
      <c r="B7378" s="1">
        <v>137</v>
      </c>
      <c r="C7378" s="1" t="s">
        <v>30</v>
      </c>
      <c r="D7378" s="1" t="s">
        <v>53</v>
      </c>
      <c r="E7378" s="1" t="s">
        <v>54</v>
      </c>
      <c r="F7378" s="47">
        <v>714</v>
      </c>
      <c r="G7378" s="34">
        <v>996.45</v>
      </c>
      <c r="H7378" s="1" t="s">
        <v>218</v>
      </c>
      <c r="I7378" s="34">
        <v>8.5258E-3</v>
      </c>
      <c r="J7378" s="34">
        <v>4371.8149999999996</v>
      </c>
      <c r="K7378" s="35" t="str">
        <f t="shared" si="607"/>
        <v>Strabrechtse Heide &amp; Beuven_H4030</v>
      </c>
      <c r="L7378" s="36">
        <f>VLOOKUP(D7378,DATA!A:F,5,FALSE)</f>
        <v>1.0986712608830001E-2</v>
      </c>
      <c r="M7378" s="37">
        <f>VLOOKUP(D7378,DATA!A:F,6,FALSE)</f>
        <v>982</v>
      </c>
      <c r="N7378" s="36">
        <f t="shared" si="608"/>
        <v>53.960634735547188</v>
      </c>
      <c r="O7378" s="36">
        <f t="shared" si="609"/>
        <v>53.962961796026555</v>
      </c>
      <c r="P7378" s="36">
        <f t="shared" si="610"/>
        <v>2.3270604793665939E-3</v>
      </c>
      <c r="Q7378" s="36">
        <f t="shared" si="611"/>
        <v>0.10173477909602065</v>
      </c>
    </row>
    <row r="7379" spans="1:17" x14ac:dyDescent="0.3">
      <c r="A7379" s="30">
        <v>2334159</v>
      </c>
      <c r="B7379" s="14">
        <v>137</v>
      </c>
      <c r="C7379" s="14" t="s">
        <v>30</v>
      </c>
      <c r="D7379" s="14" t="s">
        <v>55</v>
      </c>
      <c r="E7379" s="14" t="s">
        <v>56</v>
      </c>
      <c r="F7379" s="48">
        <v>500</v>
      </c>
      <c r="G7379" s="38">
        <v>920.78</v>
      </c>
      <c r="H7379" s="14" t="s">
        <v>218</v>
      </c>
      <c r="I7379" s="38">
        <v>7.8876999999999992E-3</v>
      </c>
      <c r="J7379" s="38">
        <v>197.14232999999999</v>
      </c>
      <c r="K7379" s="39" t="str">
        <f t="shared" si="607"/>
        <v>Strabrechtse Heide &amp; Beuven_H3130</v>
      </c>
      <c r="L7379" s="40">
        <f>VLOOKUP(D7379,DATA!A:F,5,FALSE)</f>
        <v>0</v>
      </c>
      <c r="M7379" s="41">
        <f>VLOOKUP(D7379,DATA!A:F,6,FALSE)</f>
        <v>3.5</v>
      </c>
      <c r="N7379" s="40">
        <f t="shared" si="608"/>
        <v>50</v>
      </c>
      <c r="O7379" s="40">
        <f t="shared" si="609"/>
        <v>50</v>
      </c>
      <c r="P7379" s="40">
        <f>J7379/10000*I7379</f>
        <v>1.5549995563409998E-4</v>
      </c>
      <c r="Q7379" s="40">
        <f>IF(AND(H7379&lt;&gt;"below",I7379&gt;=0.005),M7379*P7379,0)</f>
        <v>5.4424984471934993E-4</v>
      </c>
    </row>
    <row r="7380" spans="1:17" x14ac:dyDescent="0.3">
      <c r="A7380" s="29">
        <v>2334159</v>
      </c>
      <c r="B7380" s="1">
        <v>137</v>
      </c>
      <c r="C7380" s="1" t="s">
        <v>30</v>
      </c>
      <c r="D7380" s="1" t="s">
        <v>53</v>
      </c>
      <c r="E7380" s="1" t="s">
        <v>54</v>
      </c>
      <c r="F7380" s="47">
        <v>714</v>
      </c>
      <c r="G7380" s="34">
        <v>920.78</v>
      </c>
      <c r="H7380" s="1" t="s">
        <v>218</v>
      </c>
      <c r="I7380" s="34">
        <v>7.8876999999999992E-3</v>
      </c>
      <c r="J7380" s="34">
        <v>3908.0895999999998</v>
      </c>
      <c r="K7380" s="35" t="str">
        <f t="shared" si="607"/>
        <v>Strabrechtse Heide &amp; Beuven_H4030</v>
      </c>
      <c r="L7380" s="36">
        <f>VLOOKUP(D7380,DATA!A:F,5,FALSE)</f>
        <v>1.0986712608830001E-2</v>
      </c>
      <c r="M7380" s="37">
        <f>VLOOKUP(D7380,DATA!A:F,6,FALSE)</f>
        <v>982</v>
      </c>
      <c r="N7380" s="36">
        <f t="shared" si="608"/>
        <v>33.791343748375311</v>
      </c>
      <c r="O7380" s="36">
        <f t="shared" si="609"/>
        <v>33.793282599597305</v>
      </c>
      <c r="P7380" s="36">
        <f t="shared" si="610"/>
        <v>1.9388512219933318E-3</v>
      </c>
      <c r="Q7380" s="36">
        <f t="shared" si="611"/>
        <v>7.5772042966194317E-2</v>
      </c>
    </row>
    <row r="7381" spans="1:17" x14ac:dyDescent="0.3">
      <c r="A7381" s="30">
        <v>2334160</v>
      </c>
      <c r="B7381" s="14">
        <v>137</v>
      </c>
      <c r="C7381" s="14" t="s">
        <v>30</v>
      </c>
      <c r="D7381" s="14" t="s">
        <v>55</v>
      </c>
      <c r="E7381" s="14" t="s">
        <v>56</v>
      </c>
      <c r="F7381" s="48">
        <v>500</v>
      </c>
      <c r="G7381" s="38">
        <v>934.27</v>
      </c>
      <c r="H7381" s="14" t="s">
        <v>218</v>
      </c>
      <c r="I7381" s="38">
        <v>7.8829E-3</v>
      </c>
      <c r="J7381" s="38">
        <v>3762.4659999999999</v>
      </c>
      <c r="K7381" s="39" t="str">
        <f t="shared" si="607"/>
        <v>Strabrechtse Heide &amp; Beuven_H3130</v>
      </c>
      <c r="L7381" s="40">
        <f>VLOOKUP(D7381,DATA!A:F,5,FALSE)</f>
        <v>0</v>
      </c>
      <c r="M7381" s="41">
        <f>VLOOKUP(D7381,DATA!A:F,6,FALSE)</f>
        <v>3.5</v>
      </c>
      <c r="N7381" s="40">
        <f t="shared" si="608"/>
        <v>50</v>
      </c>
      <c r="O7381" s="40">
        <f t="shared" si="609"/>
        <v>50</v>
      </c>
      <c r="P7381" s="40">
        <f>J7381/10000*I7381</f>
        <v>2.9659143231400001E-3</v>
      </c>
      <c r="Q7381" s="40">
        <f>IF(AND(H7381&lt;&gt;"below",I7381&gt;=0.005),M7381*P7381,0)</f>
        <v>1.038070013099E-2</v>
      </c>
    </row>
    <row r="7382" spans="1:17" x14ac:dyDescent="0.3">
      <c r="A7382" s="29">
        <v>2334160</v>
      </c>
      <c r="B7382" s="1">
        <v>137</v>
      </c>
      <c r="C7382" s="1" t="s">
        <v>30</v>
      </c>
      <c r="D7382" s="1" t="s">
        <v>53</v>
      </c>
      <c r="E7382" s="1" t="s">
        <v>54</v>
      </c>
      <c r="F7382" s="47">
        <v>714</v>
      </c>
      <c r="G7382" s="34">
        <v>934.27</v>
      </c>
      <c r="H7382" s="1" t="s">
        <v>218</v>
      </c>
      <c r="I7382" s="34">
        <v>7.8829E-3</v>
      </c>
      <c r="J7382" s="34">
        <v>634.66330000000005</v>
      </c>
      <c r="K7382" s="35" t="str">
        <f t="shared" si="607"/>
        <v>Strabrechtse Heide &amp; Beuven_H4030</v>
      </c>
      <c r="L7382" s="36">
        <f>VLOOKUP(D7382,DATA!A:F,5,FALSE)</f>
        <v>1.0986712608830001E-2</v>
      </c>
      <c r="M7382" s="37">
        <f>VLOOKUP(D7382,DATA!A:F,6,FALSE)</f>
        <v>982</v>
      </c>
      <c r="N7382" s="36">
        <f t="shared" si="608"/>
        <v>37.182492613809629</v>
      </c>
      <c r="O7382" s="36">
        <f t="shared" si="609"/>
        <v>37.184515529590087</v>
      </c>
      <c r="P7382" s="36">
        <f t="shared" si="610"/>
        <v>2.022915780457879E-3</v>
      </c>
      <c r="Q7382" s="36">
        <f t="shared" si="611"/>
        <v>1.2838704048474732E-2</v>
      </c>
    </row>
    <row r="7383" spans="1:17" x14ac:dyDescent="0.3">
      <c r="A7383" s="29">
        <v>2334161</v>
      </c>
      <c r="B7383" s="1">
        <v>137</v>
      </c>
      <c r="C7383" s="1" t="s">
        <v>30</v>
      </c>
      <c r="D7383" s="1" t="s">
        <v>53</v>
      </c>
      <c r="E7383" s="1" t="s">
        <v>54</v>
      </c>
      <c r="F7383" s="47">
        <v>714</v>
      </c>
      <c r="G7383" s="34">
        <v>951.3</v>
      </c>
      <c r="H7383" s="1" t="s">
        <v>218</v>
      </c>
      <c r="I7383" s="34">
        <v>7.8904000000000005E-3</v>
      </c>
      <c r="J7383" s="34">
        <v>5524.8327240807603</v>
      </c>
      <c r="K7383" s="35" t="str">
        <f t="shared" si="607"/>
        <v>Strabrechtse Heide &amp; Beuven_H4030</v>
      </c>
      <c r="L7383" s="36">
        <f>VLOOKUP(D7383,DATA!A:F,5,FALSE)</f>
        <v>1.0986712608830001E-2</v>
      </c>
      <c r="M7383" s="37">
        <f>VLOOKUP(D7383,DATA!A:F,6,FALSE)</f>
        <v>982</v>
      </c>
      <c r="N7383" s="36">
        <f t="shared" si="608"/>
        <v>41.646741350993977</v>
      </c>
      <c r="O7383" s="36">
        <f t="shared" si="609"/>
        <v>41.648848115866123</v>
      </c>
      <c r="P7383" s="36">
        <f t="shared" si="610"/>
        <v>2.1067648721455612E-3</v>
      </c>
      <c r="Q7383" s="36">
        <f t="shared" si="611"/>
        <v>0.11639523507573615</v>
      </c>
    </row>
    <row r="7384" spans="1:17" x14ac:dyDescent="0.3">
      <c r="A7384" s="29">
        <v>2334162</v>
      </c>
      <c r="B7384" s="1">
        <v>137</v>
      </c>
      <c r="C7384" s="1" t="s">
        <v>30</v>
      </c>
      <c r="D7384" s="1" t="s">
        <v>53</v>
      </c>
      <c r="E7384" s="1" t="s">
        <v>54</v>
      </c>
      <c r="F7384" s="47">
        <v>714</v>
      </c>
      <c r="G7384" s="34">
        <v>939.76</v>
      </c>
      <c r="H7384" s="1" t="s">
        <v>218</v>
      </c>
      <c r="I7384" s="34">
        <v>7.7771000000000003E-3</v>
      </c>
      <c r="J7384" s="34">
        <v>129.39499000000001</v>
      </c>
      <c r="K7384" s="35" t="str">
        <f t="shared" si="607"/>
        <v>Strabrechtse Heide &amp; Beuven_H4030</v>
      </c>
      <c r="L7384" s="36">
        <f>VLOOKUP(D7384,DATA!A:F,5,FALSE)</f>
        <v>1.0986712608830001E-2</v>
      </c>
      <c r="M7384" s="37">
        <f>VLOOKUP(D7384,DATA!A:F,6,FALSE)</f>
        <v>982</v>
      </c>
      <c r="N7384" s="36">
        <f t="shared" si="608"/>
        <v>38.601868036933446</v>
      </c>
      <c r="O7384" s="36">
        <f t="shared" si="609"/>
        <v>38.60389316809642</v>
      </c>
      <c r="P7384" s="36">
        <f t="shared" si="610"/>
        <v>2.0251311629735369E-3</v>
      </c>
      <c r="Q7384" s="36">
        <f t="shared" si="611"/>
        <v>2.6204182658164919E-3</v>
      </c>
    </row>
    <row r="7385" spans="1:17" x14ac:dyDescent="0.3">
      <c r="A7385" s="30">
        <v>2334163</v>
      </c>
      <c r="B7385" s="14">
        <v>137</v>
      </c>
      <c r="C7385" s="14" t="s">
        <v>30</v>
      </c>
      <c r="D7385" s="14" t="s">
        <v>79</v>
      </c>
      <c r="E7385" s="14" t="s">
        <v>80</v>
      </c>
      <c r="F7385" s="48">
        <v>429</v>
      </c>
      <c r="G7385" s="38">
        <v>947.29</v>
      </c>
      <c r="H7385" s="14" t="s">
        <v>218</v>
      </c>
      <c r="I7385" s="38">
        <v>7.4574999999999997E-3</v>
      </c>
      <c r="J7385" s="38">
        <v>3930.3164000000002</v>
      </c>
      <c r="K7385" s="39" t="str">
        <f t="shared" si="607"/>
        <v>Strabrechtse Heide &amp; Beuven_H3110</v>
      </c>
      <c r="L7385" s="40">
        <f>VLOOKUP(D7385,DATA!A:F,5,FALSE)</f>
        <v>0</v>
      </c>
      <c r="M7385" s="41">
        <f>VLOOKUP(D7385,DATA!A:F,6,FALSE)</f>
        <v>3.5</v>
      </c>
      <c r="N7385" s="40">
        <f t="shared" si="608"/>
        <v>50</v>
      </c>
      <c r="O7385" s="40">
        <f t="shared" si="609"/>
        <v>50</v>
      </c>
      <c r="P7385" s="40">
        <f>J7385/10000*I7385</f>
        <v>2.9310334552999999E-3</v>
      </c>
      <c r="Q7385" s="40">
        <f>IF(AND(H7385&lt;&gt;"below",I7385&gt;=0.005),M7385*P7385,0)</f>
        <v>1.025861709355E-2</v>
      </c>
    </row>
    <row r="7386" spans="1:17" x14ac:dyDescent="0.3">
      <c r="A7386" s="29">
        <v>2334163</v>
      </c>
      <c r="B7386" s="1">
        <v>137</v>
      </c>
      <c r="C7386" s="1" t="s">
        <v>30</v>
      </c>
      <c r="D7386" s="1" t="s">
        <v>53</v>
      </c>
      <c r="E7386" s="1" t="s">
        <v>54</v>
      </c>
      <c r="F7386" s="47">
        <v>714</v>
      </c>
      <c r="G7386" s="34">
        <v>947.29</v>
      </c>
      <c r="H7386" s="1" t="s">
        <v>218</v>
      </c>
      <c r="I7386" s="34">
        <v>7.4574999999999997E-3</v>
      </c>
      <c r="J7386" s="34">
        <v>587.16579999999999</v>
      </c>
      <c r="K7386" s="35" t="str">
        <f t="shared" si="607"/>
        <v>Strabrechtse Heide &amp; Beuven_H4030</v>
      </c>
      <c r="L7386" s="36">
        <f>VLOOKUP(D7386,DATA!A:F,5,FALSE)</f>
        <v>1.0986712608830001E-2</v>
      </c>
      <c r="M7386" s="37">
        <f>VLOOKUP(D7386,DATA!A:F,6,FALSE)</f>
        <v>982</v>
      </c>
      <c r="N7386" s="36">
        <f t="shared" si="608"/>
        <v>40.580162543004</v>
      </c>
      <c r="O7386" s="36">
        <f t="shared" si="609"/>
        <v>40.582138191234186</v>
      </c>
      <c r="P7386" s="36">
        <f t="shared" si="610"/>
        <v>1.9756482301858114E-3</v>
      </c>
      <c r="Q7386" s="36">
        <f t="shared" si="611"/>
        <v>1.1600330735956361E-2</v>
      </c>
    </row>
    <row r="7387" spans="1:17" x14ac:dyDescent="0.3">
      <c r="A7387" s="30">
        <v>2334164</v>
      </c>
      <c r="B7387" s="14">
        <v>137</v>
      </c>
      <c r="C7387" s="14" t="s">
        <v>30</v>
      </c>
      <c r="D7387" s="14" t="s">
        <v>79</v>
      </c>
      <c r="E7387" s="14" t="s">
        <v>80</v>
      </c>
      <c r="F7387" s="48">
        <v>429</v>
      </c>
      <c r="G7387" s="38">
        <v>870.93</v>
      </c>
      <c r="H7387" s="14" t="s">
        <v>218</v>
      </c>
      <c r="I7387" s="38">
        <v>6.4963E-3</v>
      </c>
      <c r="J7387" s="38">
        <v>9575.643</v>
      </c>
      <c r="K7387" s="39" t="str">
        <f t="shared" si="607"/>
        <v>Strabrechtse Heide &amp; Beuven_H3110</v>
      </c>
      <c r="L7387" s="40">
        <f>VLOOKUP(D7387,DATA!A:F,5,FALSE)</f>
        <v>0</v>
      </c>
      <c r="M7387" s="41">
        <f>VLOOKUP(D7387,DATA!A:F,6,FALSE)</f>
        <v>3.5</v>
      </c>
      <c r="N7387" s="40">
        <f t="shared" si="608"/>
        <v>50</v>
      </c>
      <c r="O7387" s="40">
        <f t="shared" si="609"/>
        <v>50</v>
      </c>
      <c r="P7387" s="40">
        <f t="shared" ref="P7387:P7390" si="612">J7387/10000*I7387</f>
        <v>6.2206249620899998E-3</v>
      </c>
      <c r="Q7387" s="40">
        <f t="shared" ref="Q7387:Q7390" si="613">IF(AND(H7387&lt;&gt;"below",I7387&gt;=0.005),M7387*P7387,0)</f>
        <v>2.1772187367315E-2</v>
      </c>
    </row>
    <row r="7388" spans="1:17" x14ac:dyDescent="0.3">
      <c r="A7388" s="30">
        <v>2334165</v>
      </c>
      <c r="B7388" s="14">
        <v>137</v>
      </c>
      <c r="C7388" s="14" t="s">
        <v>30</v>
      </c>
      <c r="D7388" s="14" t="s">
        <v>79</v>
      </c>
      <c r="E7388" s="14" t="s">
        <v>80</v>
      </c>
      <c r="F7388" s="48">
        <v>429</v>
      </c>
      <c r="G7388" s="38">
        <v>837.68</v>
      </c>
      <c r="H7388" s="14" t="s">
        <v>218</v>
      </c>
      <c r="I7388" s="38">
        <v>6.2467E-3</v>
      </c>
      <c r="J7388" s="38">
        <v>10000</v>
      </c>
      <c r="K7388" s="39" t="str">
        <f t="shared" si="607"/>
        <v>Strabrechtse Heide &amp; Beuven_H3110</v>
      </c>
      <c r="L7388" s="40">
        <f>VLOOKUP(D7388,DATA!A:F,5,FALSE)</f>
        <v>0</v>
      </c>
      <c r="M7388" s="41">
        <f>VLOOKUP(D7388,DATA!A:F,6,FALSE)</f>
        <v>3.5</v>
      </c>
      <c r="N7388" s="40">
        <f t="shared" si="608"/>
        <v>50</v>
      </c>
      <c r="O7388" s="40">
        <f t="shared" si="609"/>
        <v>50</v>
      </c>
      <c r="P7388" s="40">
        <f t="shared" si="612"/>
        <v>6.2467E-3</v>
      </c>
      <c r="Q7388" s="40">
        <f t="shared" si="613"/>
        <v>2.186345E-2</v>
      </c>
    </row>
    <row r="7389" spans="1:17" x14ac:dyDescent="0.3">
      <c r="A7389" s="30">
        <v>2334166</v>
      </c>
      <c r="B7389" s="14">
        <v>137</v>
      </c>
      <c r="C7389" s="14" t="s">
        <v>30</v>
      </c>
      <c r="D7389" s="14" t="s">
        <v>79</v>
      </c>
      <c r="E7389" s="14" t="s">
        <v>80</v>
      </c>
      <c r="F7389" s="48">
        <v>429</v>
      </c>
      <c r="G7389" s="38">
        <v>855.42</v>
      </c>
      <c r="H7389" s="14" t="s">
        <v>218</v>
      </c>
      <c r="I7389" s="38">
        <v>6.2012999999999999E-3</v>
      </c>
      <c r="J7389" s="38">
        <v>10000</v>
      </c>
      <c r="K7389" s="39" t="str">
        <f t="shared" si="607"/>
        <v>Strabrechtse Heide &amp; Beuven_H3110</v>
      </c>
      <c r="L7389" s="40">
        <f>VLOOKUP(D7389,DATA!A:F,5,FALSE)</f>
        <v>0</v>
      </c>
      <c r="M7389" s="41">
        <f>VLOOKUP(D7389,DATA!A:F,6,FALSE)</f>
        <v>3.5</v>
      </c>
      <c r="N7389" s="40">
        <f t="shared" si="608"/>
        <v>50</v>
      </c>
      <c r="O7389" s="40">
        <f t="shared" si="609"/>
        <v>50</v>
      </c>
      <c r="P7389" s="40">
        <f t="shared" si="612"/>
        <v>6.2012999999999999E-3</v>
      </c>
      <c r="Q7389" s="40">
        <f t="shared" si="613"/>
        <v>2.170455E-2</v>
      </c>
    </row>
    <row r="7390" spans="1:17" x14ac:dyDescent="0.3">
      <c r="A7390" s="30">
        <v>2334167</v>
      </c>
      <c r="B7390" s="14">
        <v>137</v>
      </c>
      <c r="C7390" s="14" t="s">
        <v>30</v>
      </c>
      <c r="D7390" s="14" t="s">
        <v>79</v>
      </c>
      <c r="E7390" s="14" t="s">
        <v>80</v>
      </c>
      <c r="F7390" s="48">
        <v>429</v>
      </c>
      <c r="G7390" s="38">
        <v>851.85</v>
      </c>
      <c r="H7390" s="14" t="s">
        <v>218</v>
      </c>
      <c r="I7390" s="38">
        <v>6.1174000000000003E-3</v>
      </c>
      <c r="J7390" s="38">
        <v>9554.5789999999997</v>
      </c>
      <c r="K7390" s="39" t="str">
        <f t="shared" si="607"/>
        <v>Strabrechtse Heide &amp; Beuven_H3110</v>
      </c>
      <c r="L7390" s="40">
        <f>VLOOKUP(D7390,DATA!A:F,5,FALSE)</f>
        <v>0</v>
      </c>
      <c r="M7390" s="41">
        <f>VLOOKUP(D7390,DATA!A:F,6,FALSE)</f>
        <v>3.5</v>
      </c>
      <c r="N7390" s="40">
        <f t="shared" si="608"/>
        <v>50</v>
      </c>
      <c r="O7390" s="40">
        <f t="shared" si="609"/>
        <v>50</v>
      </c>
      <c r="P7390" s="40">
        <f t="shared" si="612"/>
        <v>5.8449181574600001E-3</v>
      </c>
      <c r="Q7390" s="40">
        <f t="shared" si="613"/>
        <v>2.045721355111E-2</v>
      </c>
    </row>
    <row r="7391" spans="1:17" x14ac:dyDescent="0.3">
      <c r="A7391" s="29">
        <v>2334169</v>
      </c>
      <c r="B7391" s="1">
        <v>137</v>
      </c>
      <c r="C7391" s="1" t="s">
        <v>30</v>
      </c>
      <c r="D7391" s="1" t="s">
        <v>57</v>
      </c>
      <c r="E7391" s="1" t="s">
        <v>58</v>
      </c>
      <c r="F7391" s="47">
        <v>714</v>
      </c>
      <c r="G7391" s="34">
        <v>1013.32</v>
      </c>
      <c r="H7391" s="1" t="s">
        <v>218</v>
      </c>
      <c r="I7391" s="34">
        <v>7.5580999999999999E-3</v>
      </c>
      <c r="J7391" s="34">
        <v>1530.5827999999999</v>
      </c>
      <c r="K7391" s="35" t="str">
        <f t="shared" si="607"/>
        <v>Strabrechtse Heide &amp; Beuven_H3160</v>
      </c>
      <c r="L7391" s="36">
        <f>VLOOKUP(D7391,DATA!A:F,5,FALSE)</f>
        <v>1.0986712608830001E-2</v>
      </c>
      <c r="M7391" s="37">
        <f>VLOOKUP(D7391,DATA!A:F,6,FALSE)</f>
        <v>982</v>
      </c>
      <c r="N7391" s="36">
        <f t="shared" si="608"/>
        <v>58.518704876858372</v>
      </c>
      <c r="O7391" s="36">
        <f t="shared" si="609"/>
        <v>58.520720569632537</v>
      </c>
      <c r="P7391" s="36">
        <f t="shared" si="610"/>
        <v>2.0156927741652453E-3</v>
      </c>
      <c r="Q7391" s="36">
        <f t="shared" si="611"/>
        <v>3.0851846902216085E-2</v>
      </c>
    </row>
    <row r="7392" spans="1:17" x14ac:dyDescent="0.3">
      <c r="A7392" s="29">
        <v>2334169</v>
      </c>
      <c r="B7392" s="1">
        <v>137</v>
      </c>
      <c r="C7392" s="1" t="s">
        <v>30</v>
      </c>
      <c r="D7392" s="1" t="s">
        <v>53</v>
      </c>
      <c r="E7392" s="1" t="s">
        <v>54</v>
      </c>
      <c r="F7392" s="47">
        <v>714</v>
      </c>
      <c r="G7392" s="34">
        <v>1013.32</v>
      </c>
      <c r="H7392" s="1" t="s">
        <v>218</v>
      </c>
      <c r="I7392" s="34">
        <v>7.5580999999999999E-3</v>
      </c>
      <c r="J7392" s="34">
        <v>3200.6547999999998</v>
      </c>
      <c r="K7392" s="35" t="str">
        <f t="shared" si="607"/>
        <v>Strabrechtse Heide &amp; Beuven_H4030</v>
      </c>
      <c r="L7392" s="36">
        <f>VLOOKUP(D7392,DATA!A:F,5,FALSE)</f>
        <v>1.0986712608830001E-2</v>
      </c>
      <c r="M7392" s="37">
        <f>VLOOKUP(D7392,DATA!A:F,6,FALSE)</f>
        <v>982</v>
      </c>
      <c r="N7392" s="36">
        <f t="shared" si="608"/>
        <v>58.518704876858372</v>
      </c>
      <c r="O7392" s="36">
        <f t="shared" si="609"/>
        <v>58.520720569632537</v>
      </c>
      <c r="P7392" s="36">
        <f t="shared" si="610"/>
        <v>2.0156927741652453E-3</v>
      </c>
      <c r="Q7392" s="36">
        <f t="shared" si="611"/>
        <v>6.4515367529573084E-2</v>
      </c>
    </row>
    <row r="7393" spans="1:17" x14ac:dyDescent="0.3">
      <c r="A7393" s="29">
        <v>2334170</v>
      </c>
      <c r="B7393" s="1">
        <v>137</v>
      </c>
      <c r="C7393" s="1" t="s">
        <v>30</v>
      </c>
      <c r="D7393" s="1" t="s">
        <v>63</v>
      </c>
      <c r="E7393" s="1" t="s">
        <v>64</v>
      </c>
      <c r="F7393" s="47">
        <v>714</v>
      </c>
      <c r="G7393" s="34">
        <v>1021.11</v>
      </c>
      <c r="H7393" s="1" t="s">
        <v>218</v>
      </c>
      <c r="I7393" s="34">
        <v>7.6045000000000001E-3</v>
      </c>
      <c r="J7393" s="34">
        <v>1559.4083000000001</v>
      </c>
      <c r="K7393" s="35" t="str">
        <f t="shared" si="607"/>
        <v>Strabrechtse Heide &amp; Beuven_H2310</v>
      </c>
      <c r="L7393" s="36">
        <f>VLOOKUP(D7393,DATA!A:F,5,FALSE)</f>
        <v>1.0986712608830001E-2</v>
      </c>
      <c r="M7393" s="37">
        <f>VLOOKUP(D7393,DATA!A:F,6,FALSE)</f>
        <v>982</v>
      </c>
      <c r="N7393" s="36">
        <f t="shared" si="608"/>
        <v>60.579971970262982</v>
      </c>
      <c r="O7393" s="36">
        <f t="shared" si="609"/>
        <v>60.581967143388113</v>
      </c>
      <c r="P7393" s="36">
        <f t="shared" si="610"/>
        <v>1.9951731251310889E-3</v>
      </c>
      <c r="Q7393" s="36">
        <f t="shared" si="611"/>
        <v>3.1112895312663588E-2</v>
      </c>
    </row>
    <row r="7394" spans="1:17" x14ac:dyDescent="0.3">
      <c r="A7394" s="29">
        <v>2334170</v>
      </c>
      <c r="B7394" s="1">
        <v>137</v>
      </c>
      <c r="C7394" s="1" t="s">
        <v>30</v>
      </c>
      <c r="D7394" s="1" t="s">
        <v>53</v>
      </c>
      <c r="E7394" s="1" t="s">
        <v>54</v>
      </c>
      <c r="F7394" s="47">
        <v>714</v>
      </c>
      <c r="G7394" s="34">
        <v>1021.11</v>
      </c>
      <c r="H7394" s="1" t="s">
        <v>218</v>
      </c>
      <c r="I7394" s="34">
        <v>7.6045000000000001E-3</v>
      </c>
      <c r="J7394" s="34">
        <v>8440.5920000000006</v>
      </c>
      <c r="K7394" s="35" t="str">
        <f t="shared" si="607"/>
        <v>Strabrechtse Heide &amp; Beuven_H4030</v>
      </c>
      <c r="L7394" s="36">
        <f>VLOOKUP(D7394,DATA!A:F,5,FALSE)</f>
        <v>1.0986712608830001E-2</v>
      </c>
      <c r="M7394" s="37">
        <f>VLOOKUP(D7394,DATA!A:F,6,FALSE)</f>
        <v>982</v>
      </c>
      <c r="N7394" s="36">
        <f t="shared" si="608"/>
        <v>60.579971970262982</v>
      </c>
      <c r="O7394" s="36">
        <f t="shared" si="609"/>
        <v>60.581967143388113</v>
      </c>
      <c r="P7394" s="36">
        <f t="shared" si="610"/>
        <v>1.9951731251310889E-3</v>
      </c>
      <c r="Q7394" s="36">
        <f t="shared" si="611"/>
        <v>0.16840442318596469</v>
      </c>
    </row>
    <row r="7395" spans="1:17" x14ac:dyDescent="0.3">
      <c r="A7395" s="29">
        <v>2334171</v>
      </c>
      <c r="B7395" s="1">
        <v>137</v>
      </c>
      <c r="C7395" s="1" t="s">
        <v>30</v>
      </c>
      <c r="D7395" s="1" t="s">
        <v>63</v>
      </c>
      <c r="E7395" s="1" t="s">
        <v>64</v>
      </c>
      <c r="F7395" s="47">
        <v>714</v>
      </c>
      <c r="G7395" s="34">
        <v>1155.19</v>
      </c>
      <c r="H7395" s="1" t="s">
        <v>218</v>
      </c>
      <c r="I7395" s="34">
        <v>8.0288000000000009E-3</v>
      </c>
      <c r="J7395" s="34">
        <v>3636.9753000000001</v>
      </c>
      <c r="K7395" s="35" t="str">
        <f t="shared" si="607"/>
        <v>Strabrechtse Heide &amp; Beuven_H2310</v>
      </c>
      <c r="L7395" s="36">
        <f>VLOOKUP(D7395,DATA!A:F,5,FALSE)</f>
        <v>1.0986712608830001E-2</v>
      </c>
      <c r="M7395" s="37">
        <f>VLOOKUP(D7395,DATA!A:F,6,FALSE)</f>
        <v>982</v>
      </c>
      <c r="N7395" s="36">
        <f t="shared" si="608"/>
        <v>87.020683239087688</v>
      </c>
      <c r="O7395" s="36">
        <f t="shared" si="609"/>
        <v>87.021679512503624</v>
      </c>
      <c r="P7395" s="36">
        <f t="shared" si="610"/>
        <v>9.9627341593588881E-4</v>
      </c>
      <c r="Q7395" s="36">
        <f t="shared" si="611"/>
        <v>3.6234218058054539E-2</v>
      </c>
    </row>
    <row r="7396" spans="1:17" x14ac:dyDescent="0.3">
      <c r="A7396" s="29">
        <v>2334171</v>
      </c>
      <c r="B7396" s="1">
        <v>137</v>
      </c>
      <c r="C7396" s="1" t="s">
        <v>30</v>
      </c>
      <c r="D7396" s="1" t="s">
        <v>61</v>
      </c>
      <c r="E7396" s="1" t="s">
        <v>62</v>
      </c>
      <c r="F7396" s="47">
        <v>714</v>
      </c>
      <c r="G7396" s="34">
        <v>1155.19</v>
      </c>
      <c r="H7396" s="1" t="s">
        <v>218</v>
      </c>
      <c r="I7396" s="34">
        <v>8.0288000000000009E-3</v>
      </c>
      <c r="J7396" s="34">
        <v>2355.8766999999998</v>
      </c>
      <c r="K7396" s="35" t="str">
        <f t="shared" si="607"/>
        <v>Strabrechtse Heide &amp; Beuven_H2330</v>
      </c>
      <c r="L7396" s="36">
        <f>VLOOKUP(D7396,DATA!A:F,5,FALSE)</f>
        <v>1.0986712608830001E-2</v>
      </c>
      <c r="M7396" s="37">
        <f>VLOOKUP(D7396,DATA!A:F,6,FALSE)</f>
        <v>982</v>
      </c>
      <c r="N7396" s="36">
        <f t="shared" si="608"/>
        <v>87.020683239087688</v>
      </c>
      <c r="O7396" s="36">
        <f t="shared" si="609"/>
        <v>87.021679512503624</v>
      </c>
      <c r="P7396" s="36">
        <f t="shared" si="610"/>
        <v>9.9627341593588881E-4</v>
      </c>
      <c r="Q7396" s="36">
        <f t="shared" si="611"/>
        <v>2.3470973274327692E-2</v>
      </c>
    </row>
    <row r="7397" spans="1:17" x14ac:dyDescent="0.3">
      <c r="A7397" s="29">
        <v>2334171</v>
      </c>
      <c r="B7397" s="1">
        <v>137</v>
      </c>
      <c r="C7397" s="1" t="s">
        <v>30</v>
      </c>
      <c r="D7397" s="1" t="s">
        <v>53</v>
      </c>
      <c r="E7397" s="1" t="s">
        <v>54</v>
      </c>
      <c r="F7397" s="47">
        <v>714</v>
      </c>
      <c r="G7397" s="34">
        <v>1155.19</v>
      </c>
      <c r="H7397" s="1" t="s">
        <v>218</v>
      </c>
      <c r="I7397" s="34">
        <v>8.0288000000000009E-3</v>
      </c>
      <c r="J7397" s="34">
        <v>151.47229999999999</v>
      </c>
      <c r="K7397" s="35" t="str">
        <f t="shared" si="607"/>
        <v>Strabrechtse Heide &amp; Beuven_H4030</v>
      </c>
      <c r="L7397" s="36">
        <f>VLOOKUP(D7397,DATA!A:F,5,FALSE)</f>
        <v>1.0986712608830001E-2</v>
      </c>
      <c r="M7397" s="37">
        <f>VLOOKUP(D7397,DATA!A:F,6,FALSE)</f>
        <v>982</v>
      </c>
      <c r="N7397" s="36">
        <f t="shared" si="608"/>
        <v>87.020683239087688</v>
      </c>
      <c r="O7397" s="36">
        <f t="shared" si="609"/>
        <v>87.021679512503624</v>
      </c>
      <c r="P7397" s="36">
        <f t="shared" si="610"/>
        <v>9.9627341593588881E-4</v>
      </c>
      <c r="Q7397" s="36">
        <f t="shared" si="611"/>
        <v>1.5090782574066573E-3</v>
      </c>
    </row>
    <row r="7398" spans="1:17" x14ac:dyDescent="0.3">
      <c r="A7398" s="29">
        <v>2335642</v>
      </c>
      <c r="B7398" s="1">
        <v>136</v>
      </c>
      <c r="C7398" s="1" t="s">
        <v>14</v>
      </c>
      <c r="D7398" s="1" t="s">
        <v>53</v>
      </c>
      <c r="E7398" s="1" t="s">
        <v>54</v>
      </c>
      <c r="F7398" s="47">
        <v>714</v>
      </c>
      <c r="G7398" s="34">
        <v>1148.5999999999999</v>
      </c>
      <c r="H7398" s="1" t="s">
        <v>218</v>
      </c>
      <c r="I7398" s="34">
        <v>1.38473E-2</v>
      </c>
      <c r="J7398" s="34">
        <v>6334.52</v>
      </c>
      <c r="K7398" s="35" t="str">
        <f t="shared" si="607"/>
        <v>Leenderbos, Groote Heide &amp; De Plateaux_H4030</v>
      </c>
      <c r="L7398" s="36">
        <f>VLOOKUP(D7398,DATA!A:F,5,FALSE)</f>
        <v>1.0986712608830001E-2</v>
      </c>
      <c r="M7398" s="37">
        <f>VLOOKUP(D7398,DATA!A:F,6,FALSE)</f>
        <v>982</v>
      </c>
      <c r="N7398" s="36">
        <f t="shared" si="608"/>
        <v>86.18077421751552</v>
      </c>
      <c r="O7398" s="36">
        <f t="shared" si="609"/>
        <v>86.182585987514457</v>
      </c>
      <c r="P7398" s="36">
        <f t="shared" si="610"/>
        <v>1.8117699989375069E-3</v>
      </c>
      <c r="Q7398" s="36">
        <f t="shared" si="611"/>
        <v>0.11476693293669618</v>
      </c>
    </row>
    <row r="7399" spans="1:17" x14ac:dyDescent="0.3">
      <c r="A7399" s="29">
        <v>2335643</v>
      </c>
      <c r="B7399" s="1">
        <v>136</v>
      </c>
      <c r="C7399" s="1" t="s">
        <v>14</v>
      </c>
      <c r="D7399" s="1" t="s">
        <v>63</v>
      </c>
      <c r="E7399" s="1" t="s">
        <v>64</v>
      </c>
      <c r="F7399" s="47">
        <v>714</v>
      </c>
      <c r="G7399" s="34">
        <v>1045.18</v>
      </c>
      <c r="H7399" s="1" t="s">
        <v>218</v>
      </c>
      <c r="I7399" s="34">
        <v>1.32917E-2</v>
      </c>
      <c r="J7399" s="34">
        <v>5373.4629999999997</v>
      </c>
      <c r="K7399" s="35" t="str">
        <f t="shared" si="607"/>
        <v>Leenderbos, Groote Heide &amp; De Plateaux_H2310</v>
      </c>
      <c r="L7399" s="36">
        <f>VLOOKUP(D7399,DATA!A:F,5,FALSE)</f>
        <v>1.0986712608830001E-2</v>
      </c>
      <c r="M7399" s="37">
        <f>VLOOKUP(D7399,DATA!A:F,6,FALSE)</f>
        <v>982</v>
      </c>
      <c r="N7399" s="36">
        <f t="shared" si="608"/>
        <v>66.688736834741917</v>
      </c>
      <c r="O7399" s="36">
        <f t="shared" si="609"/>
        <v>66.691980838158699</v>
      </c>
      <c r="P7399" s="36">
        <f t="shared" si="610"/>
        <v>3.2440034167819931E-3</v>
      </c>
      <c r="Q7399" s="36">
        <f t="shared" si="611"/>
        <v>0.17431532331951619</v>
      </c>
    </row>
    <row r="7400" spans="1:17" x14ac:dyDescent="0.3">
      <c r="A7400" s="29">
        <v>2335643</v>
      </c>
      <c r="B7400" s="1">
        <v>136</v>
      </c>
      <c r="C7400" s="1" t="s">
        <v>14</v>
      </c>
      <c r="D7400" s="1" t="s">
        <v>53</v>
      </c>
      <c r="E7400" s="1" t="s">
        <v>54</v>
      </c>
      <c r="F7400" s="47">
        <v>714</v>
      </c>
      <c r="G7400" s="34">
        <v>1045.18</v>
      </c>
      <c r="H7400" s="1" t="s">
        <v>218</v>
      </c>
      <c r="I7400" s="34">
        <v>1.32917E-2</v>
      </c>
      <c r="J7400" s="34">
        <v>3966.6880000000001</v>
      </c>
      <c r="K7400" s="35" t="str">
        <f t="shared" si="607"/>
        <v>Leenderbos, Groote Heide &amp; De Plateaux_H4030</v>
      </c>
      <c r="L7400" s="36">
        <f>VLOOKUP(D7400,DATA!A:F,5,FALSE)</f>
        <v>1.0986712608830001E-2</v>
      </c>
      <c r="M7400" s="37">
        <f>VLOOKUP(D7400,DATA!A:F,6,FALSE)</f>
        <v>982</v>
      </c>
      <c r="N7400" s="36">
        <f t="shared" si="608"/>
        <v>66.688736834741917</v>
      </c>
      <c r="O7400" s="36">
        <f t="shared" si="609"/>
        <v>66.691980838158699</v>
      </c>
      <c r="P7400" s="36">
        <f t="shared" si="610"/>
        <v>3.2440034167819931E-3</v>
      </c>
      <c r="Q7400" s="36">
        <f t="shared" si="611"/>
        <v>0.12867949425308131</v>
      </c>
    </row>
    <row r="7401" spans="1:17" x14ac:dyDescent="0.3">
      <c r="A7401" s="29">
        <v>2335644</v>
      </c>
      <c r="B7401" s="1">
        <v>136</v>
      </c>
      <c r="C7401" s="1" t="s">
        <v>14</v>
      </c>
      <c r="D7401" s="1" t="s">
        <v>63</v>
      </c>
      <c r="E7401" s="1" t="s">
        <v>64</v>
      </c>
      <c r="F7401" s="47">
        <v>714</v>
      </c>
      <c r="G7401" s="34">
        <v>946.96</v>
      </c>
      <c r="H7401" s="1" t="s">
        <v>218</v>
      </c>
      <c r="I7401" s="34">
        <v>1.22617E-2</v>
      </c>
      <c r="J7401" s="34">
        <v>8391.616</v>
      </c>
      <c r="K7401" s="35" t="str">
        <f t="shared" si="607"/>
        <v>Leenderbos, Groote Heide &amp; De Plateaux_H2310</v>
      </c>
      <c r="L7401" s="36">
        <f>VLOOKUP(D7401,DATA!A:F,5,FALSE)</f>
        <v>1.0986712608830001E-2</v>
      </c>
      <c r="M7401" s="37">
        <f>VLOOKUP(D7401,DATA!A:F,6,FALSE)</f>
        <v>982</v>
      </c>
      <c r="N7401" s="36">
        <f t="shared" si="608"/>
        <v>40.492769236237564</v>
      </c>
      <c r="O7401" s="36">
        <f t="shared" si="609"/>
        <v>40.49601540602356</v>
      </c>
      <c r="P7401" s="36">
        <f t="shared" si="610"/>
        <v>3.2461697859957894E-3</v>
      </c>
      <c r="Q7401" s="36">
        <f t="shared" si="611"/>
        <v>0.27240610314878844</v>
      </c>
    </row>
    <row r="7402" spans="1:17" x14ac:dyDescent="0.3">
      <c r="A7402" s="29">
        <v>2335644</v>
      </c>
      <c r="B7402" s="1">
        <v>136</v>
      </c>
      <c r="C7402" s="1" t="s">
        <v>14</v>
      </c>
      <c r="D7402" s="1" t="s">
        <v>53</v>
      </c>
      <c r="E7402" s="1" t="s">
        <v>54</v>
      </c>
      <c r="F7402" s="47">
        <v>714</v>
      </c>
      <c r="G7402" s="34">
        <v>946.96</v>
      </c>
      <c r="H7402" s="1" t="s">
        <v>218</v>
      </c>
      <c r="I7402" s="34">
        <v>1.22617E-2</v>
      </c>
      <c r="J7402" s="34">
        <v>1608.3833999999999</v>
      </c>
      <c r="K7402" s="35" t="str">
        <f t="shared" si="607"/>
        <v>Leenderbos, Groote Heide &amp; De Plateaux_H4030</v>
      </c>
      <c r="L7402" s="36">
        <f>VLOOKUP(D7402,DATA!A:F,5,FALSE)</f>
        <v>1.0986712608830001E-2</v>
      </c>
      <c r="M7402" s="37">
        <f>VLOOKUP(D7402,DATA!A:F,6,FALSE)</f>
        <v>982</v>
      </c>
      <c r="N7402" s="36">
        <f t="shared" si="608"/>
        <v>40.492769236237564</v>
      </c>
      <c r="O7402" s="36">
        <f t="shared" si="609"/>
        <v>40.49601540602356</v>
      </c>
      <c r="P7402" s="36">
        <f t="shared" si="610"/>
        <v>3.2461697859957894E-3</v>
      </c>
      <c r="Q7402" s="36">
        <f t="shared" si="611"/>
        <v>5.22108559737718E-2</v>
      </c>
    </row>
    <row r="7403" spans="1:17" x14ac:dyDescent="0.3">
      <c r="A7403" s="29">
        <v>2335645</v>
      </c>
      <c r="B7403" s="1">
        <v>136</v>
      </c>
      <c r="C7403" s="1" t="s">
        <v>14</v>
      </c>
      <c r="D7403" s="1" t="s">
        <v>63</v>
      </c>
      <c r="E7403" s="1" t="s">
        <v>64</v>
      </c>
      <c r="F7403" s="47">
        <v>714</v>
      </c>
      <c r="G7403" s="34">
        <v>988.92</v>
      </c>
      <c r="H7403" s="1" t="s">
        <v>218</v>
      </c>
      <c r="I7403" s="34">
        <v>1.2740100000000001E-2</v>
      </c>
      <c r="J7403" s="34">
        <v>253.15556000000001</v>
      </c>
      <c r="K7403" s="35" t="str">
        <f t="shared" si="607"/>
        <v>Leenderbos, Groote Heide &amp; De Plateaux_H2310</v>
      </c>
      <c r="L7403" s="36">
        <f>VLOOKUP(D7403,DATA!A:F,5,FALSE)</f>
        <v>1.0986712608830001E-2</v>
      </c>
      <c r="M7403" s="37">
        <f>VLOOKUP(D7403,DATA!A:F,6,FALSE)</f>
        <v>982</v>
      </c>
      <c r="N7403" s="36">
        <f t="shared" si="608"/>
        <v>51.899786263870858</v>
      </c>
      <c r="O7403" s="36">
        <f t="shared" si="609"/>
        <v>51.903280498160271</v>
      </c>
      <c r="P7403" s="36">
        <f t="shared" si="610"/>
        <v>3.4942342894126455E-3</v>
      </c>
      <c r="Q7403" s="36">
        <f t="shared" si="611"/>
        <v>8.8458483830746032E-3</v>
      </c>
    </row>
    <row r="7404" spans="1:17" x14ac:dyDescent="0.3">
      <c r="A7404" s="29">
        <v>2335645</v>
      </c>
      <c r="B7404" s="1">
        <v>136</v>
      </c>
      <c r="C7404" s="1" t="s">
        <v>14</v>
      </c>
      <c r="D7404" s="1" t="s">
        <v>53</v>
      </c>
      <c r="E7404" s="1" t="s">
        <v>54</v>
      </c>
      <c r="F7404" s="47">
        <v>714</v>
      </c>
      <c r="G7404" s="34">
        <v>988.92</v>
      </c>
      <c r="H7404" s="1" t="s">
        <v>218</v>
      </c>
      <c r="I7404" s="34">
        <v>1.2740100000000001E-2</v>
      </c>
      <c r="J7404" s="34">
        <v>8346.44</v>
      </c>
      <c r="K7404" s="35" t="str">
        <f t="shared" si="607"/>
        <v>Leenderbos, Groote Heide &amp; De Plateaux_H4030</v>
      </c>
      <c r="L7404" s="36">
        <f>VLOOKUP(D7404,DATA!A:F,5,FALSE)</f>
        <v>1.0986712608830001E-2</v>
      </c>
      <c r="M7404" s="37">
        <f>VLOOKUP(D7404,DATA!A:F,6,FALSE)</f>
        <v>982</v>
      </c>
      <c r="N7404" s="36">
        <f t="shared" si="608"/>
        <v>51.899786263870858</v>
      </c>
      <c r="O7404" s="36">
        <f t="shared" si="609"/>
        <v>51.903280498160271</v>
      </c>
      <c r="P7404" s="36">
        <f t="shared" si="610"/>
        <v>3.4942342894126455E-3</v>
      </c>
      <c r="Q7404" s="36">
        <f t="shared" si="611"/>
        <v>0.29164416842525281</v>
      </c>
    </row>
    <row r="7405" spans="1:17" x14ac:dyDescent="0.3">
      <c r="A7405" s="29">
        <v>2335646</v>
      </c>
      <c r="B7405" s="1">
        <v>136</v>
      </c>
      <c r="C7405" s="1" t="s">
        <v>14</v>
      </c>
      <c r="D7405" s="1" t="s">
        <v>57</v>
      </c>
      <c r="E7405" s="1" t="s">
        <v>58</v>
      </c>
      <c r="F7405" s="47">
        <v>714</v>
      </c>
      <c r="G7405" s="34">
        <v>940.23</v>
      </c>
      <c r="H7405" s="1" t="s">
        <v>218</v>
      </c>
      <c r="I7405" s="34">
        <v>1.1823E-2</v>
      </c>
      <c r="J7405" s="34">
        <v>9320.3670000000002</v>
      </c>
      <c r="K7405" s="35" t="str">
        <f t="shared" si="607"/>
        <v>Leenderbos, Groote Heide &amp; De Plateaux_H3160</v>
      </c>
      <c r="L7405" s="36">
        <f>VLOOKUP(D7405,DATA!A:F,5,FALSE)</f>
        <v>1.0986712608830001E-2</v>
      </c>
      <c r="M7405" s="37">
        <f>VLOOKUP(D7405,DATA!A:F,6,FALSE)</f>
        <v>982</v>
      </c>
      <c r="N7405" s="36">
        <f t="shared" si="608"/>
        <v>38.724325095956409</v>
      </c>
      <c r="O7405" s="36">
        <f t="shared" si="609"/>
        <v>38.727407387928345</v>
      </c>
      <c r="P7405" s="36">
        <f t="shared" si="610"/>
        <v>3.0822919719355468E-3</v>
      </c>
      <c r="Q7405" s="36">
        <f t="shared" si="611"/>
        <v>0.28728092379592995</v>
      </c>
    </row>
    <row r="7406" spans="1:17" x14ac:dyDescent="0.3">
      <c r="A7406" s="29">
        <v>2335647</v>
      </c>
      <c r="B7406" s="1">
        <v>136</v>
      </c>
      <c r="C7406" s="1" t="s">
        <v>14</v>
      </c>
      <c r="D7406" s="1" t="s">
        <v>53</v>
      </c>
      <c r="E7406" s="1" t="s">
        <v>54</v>
      </c>
      <c r="F7406" s="47">
        <v>714</v>
      </c>
      <c r="G7406" s="34">
        <v>1257.78</v>
      </c>
      <c r="H7406" s="1" t="s">
        <v>218</v>
      </c>
      <c r="I7406" s="34">
        <v>1.5064599999999999E-2</v>
      </c>
      <c r="J7406" s="34">
        <v>3620.8633</v>
      </c>
      <c r="K7406" s="35" t="str">
        <f t="shared" si="607"/>
        <v>Leenderbos, Groote Heide &amp; De Plateaux_H4030</v>
      </c>
      <c r="L7406" s="36">
        <f>VLOOKUP(D7406,DATA!A:F,5,FALSE)</f>
        <v>1.0986712608830001E-2</v>
      </c>
      <c r="M7406" s="37">
        <f>VLOOKUP(D7406,DATA!A:F,6,FALSE)</f>
        <v>982</v>
      </c>
      <c r="N7406" s="36">
        <f t="shared" si="608"/>
        <v>95.390746234782483</v>
      </c>
      <c r="O7406" s="36">
        <f t="shared" si="609"/>
        <v>95.391473896634793</v>
      </c>
      <c r="P7406" s="36">
        <f t="shared" si="610"/>
        <v>7.2766185230932479E-4</v>
      </c>
      <c r="Q7406" s="36">
        <f t="shared" si="611"/>
        <v>2.6347640958368546E-2</v>
      </c>
    </row>
    <row r="7407" spans="1:17" x14ac:dyDescent="0.3">
      <c r="A7407" s="29">
        <v>2335647</v>
      </c>
      <c r="B7407" s="1">
        <v>136</v>
      </c>
      <c r="C7407" s="1" t="s">
        <v>14</v>
      </c>
      <c r="D7407" s="1" t="s">
        <v>43</v>
      </c>
      <c r="E7407" s="1" t="s">
        <v>44</v>
      </c>
      <c r="F7407" s="47">
        <v>1071</v>
      </c>
      <c r="G7407" s="34">
        <v>1257.78</v>
      </c>
      <c r="H7407" s="1" t="s">
        <v>218</v>
      </c>
      <c r="I7407" s="34">
        <v>1.5064599999999999E-2</v>
      </c>
      <c r="J7407" s="34">
        <v>1300.1587999999999</v>
      </c>
      <c r="K7407" s="35" t="str">
        <f t="shared" si="607"/>
        <v>Leenderbos, Groote Heide &amp; De Plateaux_H7150</v>
      </c>
      <c r="L7407" s="36">
        <f>VLOOKUP(D7407,DATA!A:F,5,FALSE)</f>
        <v>1.3726988247862192E-2</v>
      </c>
      <c r="M7407" s="37">
        <f>VLOOKUP(D7407,DATA!A:F,6,FALSE)</f>
        <v>1285.5</v>
      </c>
      <c r="N7407" s="36">
        <f t="shared" si="608"/>
        <v>40.600338728071044</v>
      </c>
      <c r="O7407" s="36">
        <f t="shared" si="609"/>
        <v>40.605325906793574</v>
      </c>
      <c r="P7407" s="36">
        <f t="shared" si="610"/>
        <v>4.9871787225299613E-3</v>
      </c>
      <c r="Q7407" s="36">
        <f t="shared" si="611"/>
        <v>6.4841243032700863E-2</v>
      </c>
    </row>
    <row r="7408" spans="1:17" x14ac:dyDescent="0.3">
      <c r="A7408" s="29">
        <v>2335674</v>
      </c>
      <c r="B7408" s="1">
        <v>137</v>
      </c>
      <c r="C7408" s="1" t="s">
        <v>30</v>
      </c>
      <c r="D7408" s="1" t="s">
        <v>41</v>
      </c>
      <c r="E7408" s="1" t="s">
        <v>42</v>
      </c>
      <c r="F7408" s="47">
        <v>1071</v>
      </c>
      <c r="G7408" s="34">
        <v>1084.6500000000001</v>
      </c>
      <c r="H7408" s="1" t="s">
        <v>218</v>
      </c>
      <c r="I7408" s="34">
        <v>9.9833999999999999E-3</v>
      </c>
      <c r="J7408" s="34">
        <v>6267.5527000000002</v>
      </c>
      <c r="K7408" s="35" t="str">
        <f t="shared" si="607"/>
        <v>Strabrechtse Heide &amp; Beuven_H4010A</v>
      </c>
      <c r="L7408" s="36">
        <f>VLOOKUP(D7408,DATA!A:F,5,FALSE)</f>
        <v>1.3726988247862192E-2</v>
      </c>
      <c r="M7408" s="37">
        <f>VLOOKUP(D7408,DATA!A:F,6,FALSE)</f>
        <v>1285.5</v>
      </c>
      <c r="N7408" s="36">
        <f t="shared" si="608"/>
        <v>5.9688850323346614</v>
      </c>
      <c r="O7408" s="36">
        <f t="shared" si="609"/>
        <v>5.9696542420124024</v>
      </c>
      <c r="P7408" s="36">
        <f t="shared" si="610"/>
        <v>7.6920967774096738E-4</v>
      </c>
      <c r="Q7408" s="36">
        <f t="shared" si="611"/>
        <v>4.8210621925915298E-2</v>
      </c>
    </row>
    <row r="7409" spans="1:17" x14ac:dyDescent="0.3">
      <c r="A7409" s="29">
        <v>2335674</v>
      </c>
      <c r="B7409" s="1">
        <v>137</v>
      </c>
      <c r="C7409" s="1" t="s">
        <v>30</v>
      </c>
      <c r="D7409" s="1" t="s">
        <v>53</v>
      </c>
      <c r="E7409" s="1" t="s">
        <v>54</v>
      </c>
      <c r="F7409" s="47">
        <v>714</v>
      </c>
      <c r="G7409" s="34">
        <v>1084.6500000000001</v>
      </c>
      <c r="H7409" s="1" t="s">
        <v>218</v>
      </c>
      <c r="I7409" s="34">
        <v>9.9833999999999999E-3</v>
      </c>
      <c r="J7409" s="34">
        <v>3046.18259761134</v>
      </c>
      <c r="K7409" s="35" t="str">
        <f t="shared" si="607"/>
        <v>Strabrechtse Heide &amp; Beuven_H4030</v>
      </c>
      <c r="L7409" s="36">
        <f>VLOOKUP(D7409,DATA!A:F,5,FALSE)</f>
        <v>1.0986712608830001E-2</v>
      </c>
      <c r="M7409" s="37">
        <f>VLOOKUP(D7409,DATA!A:F,6,FALSE)</f>
        <v>982</v>
      </c>
      <c r="N7409" s="36">
        <f t="shared" si="608"/>
        <v>75.543009094693815</v>
      </c>
      <c r="O7409" s="36">
        <f t="shared" si="609"/>
        <v>75.545035523594919</v>
      </c>
      <c r="P7409" s="36">
        <f t="shared" si="610"/>
        <v>2.0264289011038272E-3</v>
      </c>
      <c r="Q7409" s="36">
        <f t="shared" si="611"/>
        <v>6.172872453839149E-2</v>
      </c>
    </row>
    <row r="7410" spans="1:17" x14ac:dyDescent="0.3">
      <c r="A7410" s="29">
        <v>2335675</v>
      </c>
      <c r="B7410" s="1">
        <v>137</v>
      </c>
      <c r="C7410" s="1" t="s">
        <v>30</v>
      </c>
      <c r="D7410" s="1" t="s">
        <v>53</v>
      </c>
      <c r="E7410" s="1" t="s">
        <v>54</v>
      </c>
      <c r="F7410" s="47">
        <v>714</v>
      </c>
      <c r="G7410" s="34">
        <v>946.22</v>
      </c>
      <c r="H7410" s="1" t="s">
        <v>218</v>
      </c>
      <c r="I7410" s="34">
        <v>9.0077000000000004E-3</v>
      </c>
      <c r="J7410" s="34">
        <v>3303.6161999999999</v>
      </c>
      <c r="K7410" s="35" t="str">
        <f t="shared" si="607"/>
        <v>Strabrechtse Heide &amp; Beuven_H4030</v>
      </c>
      <c r="L7410" s="36">
        <f>VLOOKUP(D7410,DATA!A:F,5,FALSE)</f>
        <v>1.0986712608830001E-2</v>
      </c>
      <c r="M7410" s="37">
        <f>VLOOKUP(D7410,DATA!A:F,6,FALSE)</f>
        <v>982</v>
      </c>
      <c r="N7410" s="36">
        <f t="shared" si="608"/>
        <v>40.297016089230553</v>
      </c>
      <c r="O7410" s="36">
        <f t="shared" si="609"/>
        <v>40.299397063894673</v>
      </c>
      <c r="P7410" s="36">
        <f t="shared" si="610"/>
        <v>2.380974664120572E-3</v>
      </c>
      <c r="Q7410" s="36">
        <f t="shared" si="611"/>
        <v>7.8658264721782806E-2</v>
      </c>
    </row>
    <row r="7411" spans="1:17" x14ac:dyDescent="0.3">
      <c r="A7411" s="29">
        <v>2335676</v>
      </c>
      <c r="B7411" s="1">
        <v>137</v>
      </c>
      <c r="C7411" s="1" t="s">
        <v>30</v>
      </c>
      <c r="D7411" s="1" t="s">
        <v>53</v>
      </c>
      <c r="E7411" s="1" t="s">
        <v>54</v>
      </c>
      <c r="F7411" s="47">
        <v>714</v>
      </c>
      <c r="G7411" s="34">
        <v>926.52</v>
      </c>
      <c r="H7411" s="1" t="s">
        <v>218</v>
      </c>
      <c r="I7411" s="34">
        <v>8.7568999999999998E-3</v>
      </c>
      <c r="J7411" s="34">
        <v>2409.9684999999999</v>
      </c>
      <c r="K7411" s="35" t="str">
        <f t="shared" si="607"/>
        <v>Strabrechtse Heide &amp; Beuven_H4030</v>
      </c>
      <c r="L7411" s="36">
        <f>VLOOKUP(D7411,DATA!A:F,5,FALSE)</f>
        <v>1.0986712608830001E-2</v>
      </c>
      <c r="M7411" s="37">
        <f>VLOOKUP(D7411,DATA!A:F,6,FALSE)</f>
        <v>982</v>
      </c>
      <c r="N7411" s="36">
        <f t="shared" si="608"/>
        <v>35.2163494928311</v>
      </c>
      <c r="O7411" s="36">
        <f t="shared" si="609"/>
        <v>35.21854449060028</v>
      </c>
      <c r="P7411" s="36">
        <f t="shared" si="610"/>
        <v>2.1949977691804179E-3</v>
      </c>
      <c r="Q7411" s="36">
        <f t="shared" si="611"/>
        <v>5.2898754812950782E-2</v>
      </c>
    </row>
    <row r="7412" spans="1:17" x14ac:dyDescent="0.3">
      <c r="A7412" s="29">
        <v>2335677</v>
      </c>
      <c r="B7412" s="1">
        <v>137</v>
      </c>
      <c r="C7412" s="1" t="s">
        <v>30</v>
      </c>
      <c r="D7412" s="1" t="s">
        <v>53</v>
      </c>
      <c r="E7412" s="1" t="s">
        <v>54</v>
      </c>
      <c r="F7412" s="47">
        <v>714</v>
      </c>
      <c r="G7412" s="34">
        <v>918.45</v>
      </c>
      <c r="H7412" s="1" t="s">
        <v>218</v>
      </c>
      <c r="I7412" s="34">
        <v>8.6327000000000001E-3</v>
      </c>
      <c r="J7412" s="34">
        <v>81.241439999999997</v>
      </c>
      <c r="K7412" s="35" t="str">
        <f t="shared" si="607"/>
        <v>Strabrechtse Heide &amp; Beuven_H4030</v>
      </c>
      <c r="L7412" s="36">
        <f>VLOOKUP(D7412,DATA!A:F,5,FALSE)</f>
        <v>1.0986712608830001E-2</v>
      </c>
      <c r="M7412" s="37">
        <f>VLOOKUP(D7412,DATA!A:F,6,FALSE)</f>
        <v>982</v>
      </c>
      <c r="N7412" s="36">
        <f t="shared" si="608"/>
        <v>33.221019244941829</v>
      </c>
      <c r="O7412" s="36">
        <f t="shared" si="609"/>
        <v>33.223123382183651</v>
      </c>
      <c r="P7412" s="36">
        <f t="shared" si="610"/>
        <v>2.1041372418224569E-3</v>
      </c>
      <c r="Q7412" s="36">
        <f t="shared" si="611"/>
        <v>1.7094313948328463E-3</v>
      </c>
    </row>
    <row r="7413" spans="1:17" x14ac:dyDescent="0.3">
      <c r="A7413" s="29">
        <v>2335678</v>
      </c>
      <c r="B7413" s="1">
        <v>137</v>
      </c>
      <c r="C7413" s="1" t="s">
        <v>30</v>
      </c>
      <c r="D7413" s="1" t="s">
        <v>53</v>
      </c>
      <c r="E7413" s="1" t="s">
        <v>54</v>
      </c>
      <c r="F7413" s="47">
        <v>714</v>
      </c>
      <c r="G7413" s="34">
        <v>917.45</v>
      </c>
      <c r="H7413" s="1" t="s">
        <v>218</v>
      </c>
      <c r="I7413" s="34">
        <v>8.5859999999999999E-3</v>
      </c>
      <c r="J7413" s="34">
        <v>10000</v>
      </c>
      <c r="K7413" s="35" t="str">
        <f t="shared" si="607"/>
        <v>Strabrechtse Heide &amp; Beuven_H4030</v>
      </c>
      <c r="L7413" s="36">
        <f>VLOOKUP(D7413,DATA!A:F,5,FALSE)</f>
        <v>1.0986712608830001E-2</v>
      </c>
      <c r="M7413" s="37">
        <f>VLOOKUP(D7413,DATA!A:F,6,FALSE)</f>
        <v>982</v>
      </c>
      <c r="N7413" s="36">
        <f t="shared" si="608"/>
        <v>32.977733716591615</v>
      </c>
      <c r="O7413" s="36">
        <f t="shared" si="609"/>
        <v>32.9798187140876</v>
      </c>
      <c r="P7413" s="36">
        <f t="shared" si="610"/>
        <v>2.0849974959844531E-3</v>
      </c>
      <c r="Q7413" s="36">
        <f t="shared" si="611"/>
        <v>0.20849974959844531</v>
      </c>
    </row>
    <row r="7414" spans="1:17" x14ac:dyDescent="0.3">
      <c r="A7414" s="29">
        <v>2335679</v>
      </c>
      <c r="B7414" s="1">
        <v>137</v>
      </c>
      <c r="C7414" s="1" t="s">
        <v>30</v>
      </c>
      <c r="D7414" s="1" t="s">
        <v>53</v>
      </c>
      <c r="E7414" s="1" t="s">
        <v>54</v>
      </c>
      <c r="F7414" s="47">
        <v>714</v>
      </c>
      <c r="G7414" s="34">
        <v>913.22</v>
      </c>
      <c r="H7414" s="1" t="s">
        <v>218</v>
      </c>
      <c r="I7414" s="34">
        <v>8.5226999999999994E-3</v>
      </c>
      <c r="J7414" s="34">
        <v>10000</v>
      </c>
      <c r="K7414" s="35" t="str">
        <f t="shared" si="607"/>
        <v>Strabrechtse Heide &amp; Beuven_H4030</v>
      </c>
      <c r="L7414" s="36">
        <f>VLOOKUP(D7414,DATA!A:F,5,FALSE)</f>
        <v>1.0986712608830001E-2</v>
      </c>
      <c r="M7414" s="37">
        <f>VLOOKUP(D7414,DATA!A:F,6,FALSE)</f>
        <v>982</v>
      </c>
      <c r="N7414" s="36">
        <f t="shared" si="608"/>
        <v>31.958794293237833</v>
      </c>
      <c r="O7414" s="36">
        <f t="shared" si="609"/>
        <v>31.960830466308359</v>
      </c>
      <c r="P7414" s="36">
        <f t="shared" si="610"/>
        <v>2.0361730705253933E-3</v>
      </c>
      <c r="Q7414" s="36">
        <f t="shared" si="611"/>
        <v>0.20361730705253933</v>
      </c>
    </row>
    <row r="7415" spans="1:17" x14ac:dyDescent="0.3">
      <c r="A7415" s="29">
        <v>2335680</v>
      </c>
      <c r="B7415" s="1">
        <v>137</v>
      </c>
      <c r="C7415" s="1" t="s">
        <v>30</v>
      </c>
      <c r="D7415" s="1" t="s">
        <v>53</v>
      </c>
      <c r="E7415" s="1" t="s">
        <v>54</v>
      </c>
      <c r="F7415" s="47">
        <v>714</v>
      </c>
      <c r="G7415" s="34">
        <v>916</v>
      </c>
      <c r="H7415" s="1" t="s">
        <v>218</v>
      </c>
      <c r="I7415" s="34">
        <v>8.4452999999999993E-3</v>
      </c>
      <c r="J7415" s="34">
        <v>5808.8423000000003</v>
      </c>
      <c r="K7415" s="35" t="str">
        <f t="shared" si="607"/>
        <v>Strabrechtse Heide &amp; Beuven_H4030</v>
      </c>
      <c r="L7415" s="36">
        <f>VLOOKUP(D7415,DATA!A:F,5,FALSE)</f>
        <v>1.0986712608830001E-2</v>
      </c>
      <c r="M7415" s="37">
        <f>VLOOKUP(D7415,DATA!A:F,6,FALSE)</f>
        <v>982</v>
      </c>
      <c r="N7415" s="36">
        <f t="shared" si="608"/>
        <v>32.626585547013882</v>
      </c>
      <c r="O7415" s="36">
        <f t="shared" si="609"/>
        <v>32.628625170623081</v>
      </c>
      <c r="P7415" s="36">
        <f t="shared" si="610"/>
        <v>2.0396236091997366E-3</v>
      </c>
      <c r="Q7415" s="36">
        <f t="shared" si="611"/>
        <v>0.11847851897198099</v>
      </c>
    </row>
    <row r="7416" spans="1:17" x14ac:dyDescent="0.3">
      <c r="A7416" s="29">
        <v>2335681</v>
      </c>
      <c r="B7416" s="1">
        <v>137</v>
      </c>
      <c r="C7416" s="1" t="s">
        <v>30</v>
      </c>
      <c r="D7416" s="1" t="s">
        <v>53</v>
      </c>
      <c r="E7416" s="1" t="s">
        <v>54</v>
      </c>
      <c r="F7416" s="47">
        <v>714</v>
      </c>
      <c r="G7416" s="34">
        <v>922.16</v>
      </c>
      <c r="H7416" s="1" t="s">
        <v>218</v>
      </c>
      <c r="I7416" s="34">
        <v>8.4147000000000007E-3</v>
      </c>
      <c r="J7416" s="34">
        <v>9023.5779999999995</v>
      </c>
      <c r="K7416" s="35" t="str">
        <f t="shared" si="607"/>
        <v>Strabrechtse Heide &amp; Beuven_H4030</v>
      </c>
      <c r="L7416" s="36">
        <f>VLOOKUP(D7416,DATA!A:F,5,FALSE)</f>
        <v>1.0986712608830001E-2</v>
      </c>
      <c r="M7416" s="37">
        <f>VLOOKUP(D7416,DATA!A:F,6,FALSE)</f>
        <v>982</v>
      </c>
      <c r="N7416" s="36">
        <f t="shared" si="608"/>
        <v>34.131381659762063</v>
      </c>
      <c r="O7416" s="36">
        <f t="shared" si="609"/>
        <v>34.133460136630269</v>
      </c>
      <c r="P7416" s="36">
        <f t="shared" si="610"/>
        <v>2.0784768682062804E-3</v>
      </c>
      <c r="Q7416" s="36">
        <f t="shared" si="611"/>
        <v>0.1875529814145509</v>
      </c>
    </row>
    <row r="7417" spans="1:17" x14ac:dyDescent="0.3">
      <c r="A7417" s="29">
        <v>2335683</v>
      </c>
      <c r="B7417" s="1">
        <v>137</v>
      </c>
      <c r="C7417" s="1" t="s">
        <v>30</v>
      </c>
      <c r="D7417" s="1" t="s">
        <v>41</v>
      </c>
      <c r="E7417" s="1" t="s">
        <v>42</v>
      </c>
      <c r="F7417" s="47">
        <v>1071</v>
      </c>
      <c r="G7417" s="34">
        <v>1152.6500000000001</v>
      </c>
      <c r="H7417" s="1" t="s">
        <v>218</v>
      </c>
      <c r="I7417" s="34">
        <v>9.8475000000000004E-3</v>
      </c>
      <c r="J7417" s="34">
        <v>485.01706000000001</v>
      </c>
      <c r="K7417" s="35" t="str">
        <f t="shared" si="607"/>
        <v>Strabrechtse Heide &amp; Beuven_H4010A</v>
      </c>
      <c r="L7417" s="36">
        <f>VLOOKUP(D7417,DATA!A:F,5,FALSE)</f>
        <v>1.3726988247862192E-2</v>
      </c>
      <c r="M7417" s="37">
        <f>VLOOKUP(D7417,DATA!A:F,6,FALSE)</f>
        <v>1285.5</v>
      </c>
      <c r="N7417" s="36">
        <f t="shared" si="608"/>
        <v>13.899882506378537</v>
      </c>
      <c r="O7417" s="36">
        <f t="shared" si="609"/>
        <v>13.901500352893136</v>
      </c>
      <c r="P7417" s="36">
        <f t="shared" si="610"/>
        <v>1.6178465145983978E-3</v>
      </c>
      <c r="Q7417" s="36">
        <f t="shared" si="611"/>
        <v>7.8468316004176204E-3</v>
      </c>
    </row>
    <row r="7418" spans="1:17" x14ac:dyDescent="0.3">
      <c r="A7418" s="29">
        <v>2335684</v>
      </c>
      <c r="B7418" s="1">
        <v>137</v>
      </c>
      <c r="C7418" s="1" t="s">
        <v>30</v>
      </c>
      <c r="D7418" s="1" t="s">
        <v>41</v>
      </c>
      <c r="E7418" s="1" t="s">
        <v>42</v>
      </c>
      <c r="F7418" s="47">
        <v>1071</v>
      </c>
      <c r="G7418" s="34">
        <v>1224.0999999999999</v>
      </c>
      <c r="H7418" s="1" t="s">
        <v>218</v>
      </c>
      <c r="I7418" s="34">
        <v>1.01184E-2</v>
      </c>
      <c r="J7418" s="34">
        <v>1773.8824</v>
      </c>
      <c r="K7418" s="35" t="str">
        <f t="shared" si="607"/>
        <v>Strabrechtse Heide &amp; Beuven_H4010A</v>
      </c>
      <c r="L7418" s="36">
        <f>VLOOKUP(D7418,DATA!A:F,5,FALSE)</f>
        <v>1.3726988247862192E-2</v>
      </c>
      <c r="M7418" s="37">
        <f>VLOOKUP(D7418,DATA!A:F,6,FALSE)</f>
        <v>1285.5</v>
      </c>
      <c r="N7418" s="36">
        <f t="shared" si="608"/>
        <v>30.093759914370807</v>
      </c>
      <c r="O7418" s="36">
        <f t="shared" si="609"/>
        <v>30.096681990382727</v>
      </c>
      <c r="P7418" s="36">
        <f t="shared" si="610"/>
        <v>2.9220760119201827E-3</v>
      </c>
      <c r="Q7418" s="36">
        <f t="shared" si="611"/>
        <v>5.1834192090074026E-2</v>
      </c>
    </row>
    <row r="7419" spans="1:17" x14ac:dyDescent="0.3">
      <c r="A7419" s="29">
        <v>2335684</v>
      </c>
      <c r="B7419" s="1">
        <v>137</v>
      </c>
      <c r="C7419" s="1" t="s">
        <v>30</v>
      </c>
      <c r="D7419" s="1" t="s">
        <v>53</v>
      </c>
      <c r="E7419" s="1" t="s">
        <v>54</v>
      </c>
      <c r="F7419" s="47">
        <v>714</v>
      </c>
      <c r="G7419" s="34">
        <v>1224.0999999999999</v>
      </c>
      <c r="H7419" s="1" t="s">
        <v>218</v>
      </c>
      <c r="I7419" s="34">
        <v>1.01184E-2</v>
      </c>
      <c r="J7419" s="34">
        <v>88.248999999999995</v>
      </c>
      <c r="K7419" s="35" t="str">
        <f t="shared" si="607"/>
        <v>Strabrechtse Heide &amp; Beuven_H4030</v>
      </c>
      <c r="L7419" s="36">
        <f>VLOOKUP(D7419,DATA!A:F,5,FALSE)</f>
        <v>1.0986712608830001E-2</v>
      </c>
      <c r="M7419" s="37">
        <f>VLOOKUP(D7419,DATA!A:F,6,FALSE)</f>
        <v>982</v>
      </c>
      <c r="N7419" s="36">
        <f t="shared" si="608"/>
        <v>93.461752483883771</v>
      </c>
      <c r="O7419" s="36">
        <f t="shared" si="609"/>
        <v>93.4624317718215</v>
      </c>
      <c r="P7419" s="36">
        <f t="shared" si="610"/>
        <v>6.7928793772864537E-4</v>
      </c>
      <c r="Q7419" s="36">
        <f t="shared" si="611"/>
        <v>5.9946481216615222E-4</v>
      </c>
    </row>
    <row r="7420" spans="1:17" x14ac:dyDescent="0.3">
      <c r="A7420" s="29">
        <v>2335686</v>
      </c>
      <c r="B7420" s="1">
        <v>137</v>
      </c>
      <c r="C7420" s="1" t="s">
        <v>30</v>
      </c>
      <c r="D7420" s="1" t="s">
        <v>53</v>
      </c>
      <c r="E7420" s="1" t="s">
        <v>54</v>
      </c>
      <c r="F7420" s="47">
        <v>714</v>
      </c>
      <c r="G7420" s="34">
        <v>1057.3800000000001</v>
      </c>
      <c r="H7420" s="1" t="s">
        <v>218</v>
      </c>
      <c r="I7420" s="34">
        <v>8.9996E-3</v>
      </c>
      <c r="J7420" s="34">
        <v>8226.4809999999998</v>
      </c>
      <c r="K7420" s="35" t="str">
        <f t="shared" si="607"/>
        <v>Strabrechtse Heide &amp; Beuven_H4030</v>
      </c>
      <c r="L7420" s="36">
        <f>VLOOKUP(D7420,DATA!A:F,5,FALSE)</f>
        <v>1.0986712608830001E-2</v>
      </c>
      <c r="M7420" s="37">
        <f>VLOOKUP(D7420,DATA!A:F,6,FALSE)</f>
        <v>982</v>
      </c>
      <c r="N7420" s="36">
        <f t="shared" si="608"/>
        <v>69.596962362269039</v>
      </c>
      <c r="O7420" s="36">
        <f t="shared" si="609"/>
        <v>69.599054497812574</v>
      </c>
      <c r="P7420" s="36">
        <f t="shared" si="610"/>
        <v>2.0921355435348232E-3</v>
      </c>
      <c r="Q7420" s="36">
        <f t="shared" si="611"/>
        <v>0.17210913298313893</v>
      </c>
    </row>
    <row r="7421" spans="1:17" x14ac:dyDescent="0.3">
      <c r="A7421" s="29">
        <v>2335687</v>
      </c>
      <c r="B7421" s="1">
        <v>137</v>
      </c>
      <c r="C7421" s="1" t="s">
        <v>30</v>
      </c>
      <c r="D7421" s="1" t="s">
        <v>53</v>
      </c>
      <c r="E7421" s="1" t="s">
        <v>54</v>
      </c>
      <c r="F7421" s="47">
        <v>714</v>
      </c>
      <c r="G7421" s="34">
        <v>956.74</v>
      </c>
      <c r="H7421" s="1" t="s">
        <v>218</v>
      </c>
      <c r="I7421" s="34">
        <v>8.1981999999999992E-3</v>
      </c>
      <c r="J7421" s="34">
        <v>3392.6732999999999</v>
      </c>
      <c r="K7421" s="35" t="str">
        <f t="shared" si="607"/>
        <v>Strabrechtse Heide &amp; Beuven_H4030</v>
      </c>
      <c r="L7421" s="36">
        <f>VLOOKUP(D7421,DATA!A:F,5,FALSE)</f>
        <v>1.0986712608830001E-2</v>
      </c>
      <c r="M7421" s="37">
        <f>VLOOKUP(D7421,DATA!A:F,6,FALSE)</f>
        <v>982</v>
      </c>
      <c r="N7421" s="36">
        <f t="shared" si="608"/>
        <v>43.106081627163604</v>
      </c>
      <c r="O7421" s="36">
        <f t="shared" si="609"/>
        <v>43.108290615191379</v>
      </c>
      <c r="P7421" s="36">
        <f t="shared" si="610"/>
        <v>2.2089880277746943E-3</v>
      </c>
      <c r="Q7421" s="36">
        <f t="shared" si="611"/>
        <v>7.494374701850863E-2</v>
      </c>
    </row>
    <row r="7422" spans="1:17" x14ac:dyDescent="0.3">
      <c r="A7422" s="30">
        <v>2335688</v>
      </c>
      <c r="B7422" s="14">
        <v>137</v>
      </c>
      <c r="C7422" s="14" t="s">
        <v>30</v>
      </c>
      <c r="D7422" s="14" t="s">
        <v>55</v>
      </c>
      <c r="E7422" s="14" t="s">
        <v>56</v>
      </c>
      <c r="F7422" s="48">
        <v>500</v>
      </c>
      <c r="G7422" s="38">
        <v>919.65</v>
      </c>
      <c r="H7422" s="14" t="s">
        <v>218</v>
      </c>
      <c r="I7422" s="38">
        <v>7.9118000000000001E-3</v>
      </c>
      <c r="J7422" s="38">
        <v>7311.2020000000002</v>
      </c>
      <c r="K7422" s="39" t="str">
        <f t="shared" si="607"/>
        <v>Strabrechtse Heide &amp; Beuven_H3130</v>
      </c>
      <c r="L7422" s="40">
        <f>VLOOKUP(D7422,DATA!A:F,5,FALSE)</f>
        <v>0</v>
      </c>
      <c r="M7422" s="41">
        <f>VLOOKUP(D7422,DATA!A:F,6,FALSE)</f>
        <v>3.5</v>
      </c>
      <c r="N7422" s="40">
        <f t="shared" si="608"/>
        <v>50</v>
      </c>
      <c r="O7422" s="40">
        <f t="shared" si="609"/>
        <v>50</v>
      </c>
      <c r="P7422" s="40">
        <f>J7422/10000*I7422</f>
        <v>5.7844767983599998E-3</v>
      </c>
      <c r="Q7422" s="40">
        <f>IF(AND(H7422&lt;&gt;"below",I7422&gt;=0.005),M7422*P7422,0)</f>
        <v>2.0245668794259999E-2</v>
      </c>
    </row>
    <row r="7423" spans="1:17" x14ac:dyDescent="0.3">
      <c r="A7423" s="29">
        <v>2335688</v>
      </c>
      <c r="B7423" s="1">
        <v>137</v>
      </c>
      <c r="C7423" s="1" t="s">
        <v>30</v>
      </c>
      <c r="D7423" s="1" t="s">
        <v>53</v>
      </c>
      <c r="E7423" s="1" t="s">
        <v>54</v>
      </c>
      <c r="F7423" s="47">
        <v>714</v>
      </c>
      <c r="G7423" s="34">
        <v>919.65</v>
      </c>
      <c r="H7423" s="1" t="s">
        <v>218</v>
      </c>
      <c r="I7423" s="34">
        <v>7.9118000000000001E-3</v>
      </c>
      <c r="J7423" s="34">
        <v>752.8356</v>
      </c>
      <c r="K7423" s="35" t="str">
        <f t="shared" si="607"/>
        <v>Strabrechtse Heide &amp; Beuven_H4030</v>
      </c>
      <c r="L7423" s="36">
        <f>VLOOKUP(D7423,DATA!A:F,5,FALSE)</f>
        <v>1.0986712608830001E-2</v>
      </c>
      <c r="M7423" s="37">
        <f>VLOOKUP(D7423,DATA!A:F,6,FALSE)</f>
        <v>982</v>
      </c>
      <c r="N7423" s="36">
        <f t="shared" si="608"/>
        <v>33.514147196793779</v>
      </c>
      <c r="O7423" s="36">
        <f t="shared" si="609"/>
        <v>33.516084094587924</v>
      </c>
      <c r="P7423" s="36">
        <f t="shared" si="610"/>
        <v>1.9368977941454091E-3</v>
      </c>
      <c r="Q7423" s="36">
        <f t="shared" si="611"/>
        <v>1.4581656129941356E-2</v>
      </c>
    </row>
    <row r="7424" spans="1:17" x14ac:dyDescent="0.3">
      <c r="A7424" s="30">
        <v>2335689</v>
      </c>
      <c r="B7424" s="14">
        <v>137</v>
      </c>
      <c r="C7424" s="14" t="s">
        <v>30</v>
      </c>
      <c r="D7424" s="14" t="s">
        <v>55</v>
      </c>
      <c r="E7424" s="14" t="s">
        <v>56</v>
      </c>
      <c r="F7424" s="48">
        <v>500</v>
      </c>
      <c r="G7424" s="38">
        <v>935.86</v>
      </c>
      <c r="H7424" s="14" t="s">
        <v>218</v>
      </c>
      <c r="I7424" s="38">
        <v>7.8003999999999999E-3</v>
      </c>
      <c r="J7424" s="38">
        <v>5659.0209999999997</v>
      </c>
      <c r="K7424" s="39" t="str">
        <f t="shared" si="607"/>
        <v>Strabrechtse Heide &amp; Beuven_H3130</v>
      </c>
      <c r="L7424" s="40">
        <f>VLOOKUP(D7424,DATA!A:F,5,FALSE)</f>
        <v>0</v>
      </c>
      <c r="M7424" s="41">
        <f>VLOOKUP(D7424,DATA!A:F,6,FALSE)</f>
        <v>3.5</v>
      </c>
      <c r="N7424" s="40">
        <f t="shared" si="608"/>
        <v>50</v>
      </c>
      <c r="O7424" s="40">
        <f t="shared" si="609"/>
        <v>50</v>
      </c>
      <c r="P7424" s="40">
        <f>J7424/10000*I7424</f>
        <v>4.41426274084E-3</v>
      </c>
      <c r="Q7424" s="40">
        <f>IF(AND(H7424&lt;&gt;"below",I7424&gt;=0.005),M7424*P7424,0)</f>
        <v>1.544991959294E-2</v>
      </c>
    </row>
    <row r="7425" spans="1:17" x14ac:dyDescent="0.3">
      <c r="A7425" s="29">
        <v>2335689</v>
      </c>
      <c r="B7425" s="1">
        <v>137</v>
      </c>
      <c r="C7425" s="1" t="s">
        <v>30</v>
      </c>
      <c r="D7425" s="1" t="s">
        <v>53</v>
      </c>
      <c r="E7425" s="1" t="s">
        <v>54</v>
      </c>
      <c r="F7425" s="47">
        <v>714</v>
      </c>
      <c r="G7425" s="34">
        <v>935.86</v>
      </c>
      <c r="H7425" s="1" t="s">
        <v>218</v>
      </c>
      <c r="I7425" s="34">
        <v>7.8003999999999999E-3</v>
      </c>
      <c r="J7425" s="34">
        <v>1592.72314867871</v>
      </c>
      <c r="K7425" s="35" t="str">
        <f t="shared" si="607"/>
        <v>Strabrechtse Heide &amp; Beuven_H4030</v>
      </c>
      <c r="L7425" s="36">
        <f>VLOOKUP(D7425,DATA!A:F,5,FALSE)</f>
        <v>1.0986712608830001E-2</v>
      </c>
      <c r="M7425" s="37">
        <f>VLOOKUP(D7425,DATA!A:F,6,FALSE)</f>
        <v>982</v>
      </c>
      <c r="N7425" s="36">
        <f t="shared" si="608"/>
        <v>37.591420311666411</v>
      </c>
      <c r="O7425" s="36">
        <f t="shared" si="609"/>
        <v>37.593430895980248</v>
      </c>
      <c r="P7425" s="36">
        <f t="shared" si="610"/>
        <v>2.0105843138367163E-3</v>
      </c>
      <c r="Q7425" s="36">
        <f t="shared" si="611"/>
        <v>3.2023041790180382E-2</v>
      </c>
    </row>
    <row r="7426" spans="1:17" x14ac:dyDescent="0.3">
      <c r="A7426" s="29">
        <v>2335690</v>
      </c>
      <c r="B7426" s="1">
        <v>137</v>
      </c>
      <c r="C7426" s="1" t="s">
        <v>30</v>
      </c>
      <c r="D7426" s="1" t="s">
        <v>53</v>
      </c>
      <c r="E7426" s="1" t="s">
        <v>54</v>
      </c>
      <c r="F7426" s="47">
        <v>714</v>
      </c>
      <c r="G7426" s="34">
        <v>934.06</v>
      </c>
      <c r="H7426" s="1" t="s">
        <v>218</v>
      </c>
      <c r="I7426" s="34">
        <v>7.8522999999999996E-3</v>
      </c>
      <c r="J7426" s="34">
        <v>6277.3090000000002</v>
      </c>
      <c r="K7426" s="35" t="str">
        <f t="shared" si="607"/>
        <v>Strabrechtse Heide &amp; Beuven_H4030</v>
      </c>
      <c r="L7426" s="36">
        <f>VLOOKUP(D7426,DATA!A:F,5,FALSE)</f>
        <v>1.0986712608830001E-2</v>
      </c>
      <c r="M7426" s="37">
        <f>VLOOKUP(D7426,DATA!A:F,6,FALSE)</f>
        <v>982</v>
      </c>
      <c r="N7426" s="36">
        <f t="shared" si="608"/>
        <v>37.128618808458718</v>
      </c>
      <c r="O7426" s="36">
        <f t="shared" si="609"/>
        <v>37.130632677683458</v>
      </c>
      <c r="P7426" s="36">
        <f t="shared" si="610"/>
        <v>2.0138692247400058E-3</v>
      </c>
      <c r="Q7426" s="36">
        <f t="shared" si="611"/>
        <v>0.12641679409283463</v>
      </c>
    </row>
    <row r="7427" spans="1:17" x14ac:dyDescent="0.3">
      <c r="A7427" s="30">
        <v>2335692</v>
      </c>
      <c r="B7427" s="14">
        <v>137</v>
      </c>
      <c r="C7427" s="14" t="s">
        <v>30</v>
      </c>
      <c r="D7427" s="14" t="s">
        <v>79</v>
      </c>
      <c r="E7427" s="14" t="s">
        <v>80</v>
      </c>
      <c r="F7427" s="48">
        <v>429</v>
      </c>
      <c r="G7427" s="38">
        <v>888.65</v>
      </c>
      <c r="H7427" s="14" t="s">
        <v>218</v>
      </c>
      <c r="I7427" s="38">
        <v>6.7391999999999999E-3</v>
      </c>
      <c r="J7427" s="38">
        <v>8708.9480000000003</v>
      </c>
      <c r="K7427" s="39" t="str">
        <f t="shared" ref="K7427:K7490" si="614">_xlfn.CONCAT(C7427,"_",D7427)</f>
        <v>Strabrechtse Heide &amp; Beuven_H3110</v>
      </c>
      <c r="L7427" s="40">
        <f>VLOOKUP(D7427,DATA!A:F,5,FALSE)</f>
        <v>0</v>
      </c>
      <c r="M7427" s="41">
        <f>VLOOKUP(D7427,DATA!A:F,6,FALSE)</f>
        <v>3.5</v>
      </c>
      <c r="N7427" s="40">
        <f t="shared" ref="N7427:N7490" si="615">100/(1+EXP(-L7427*(G7427-M7427)))</f>
        <v>50</v>
      </c>
      <c r="O7427" s="40">
        <f t="shared" ref="O7427:O7490" si="616">100/(1+EXP(-L7427*((G7427+I7427)-M7427)))</f>
        <v>50</v>
      </c>
      <c r="P7427" s="40">
        <f t="shared" ref="P7427:P7431" si="617">J7427/10000*I7427</f>
        <v>5.8691342361600002E-3</v>
      </c>
      <c r="Q7427" s="40">
        <f t="shared" ref="Q7427:Q7431" si="618">IF(AND(H7427&lt;&gt;"below",I7427&gt;=0.005),M7427*P7427,0)</f>
        <v>2.0541969826560001E-2</v>
      </c>
    </row>
    <row r="7428" spans="1:17" x14ac:dyDescent="0.3">
      <c r="A7428" s="30">
        <v>2335693</v>
      </c>
      <c r="B7428" s="14">
        <v>137</v>
      </c>
      <c r="C7428" s="14" t="s">
        <v>30</v>
      </c>
      <c r="D7428" s="14" t="s">
        <v>79</v>
      </c>
      <c r="E7428" s="14" t="s">
        <v>80</v>
      </c>
      <c r="F7428" s="48">
        <v>429</v>
      </c>
      <c r="G7428" s="38">
        <v>836.55</v>
      </c>
      <c r="H7428" s="14" t="s">
        <v>218</v>
      </c>
      <c r="I7428" s="38">
        <v>6.2874000000000003E-3</v>
      </c>
      <c r="J7428" s="38">
        <v>10000</v>
      </c>
      <c r="K7428" s="39" t="str">
        <f t="shared" si="614"/>
        <v>Strabrechtse Heide &amp; Beuven_H3110</v>
      </c>
      <c r="L7428" s="40">
        <f>VLOOKUP(D7428,DATA!A:F,5,FALSE)</f>
        <v>0</v>
      </c>
      <c r="M7428" s="41">
        <f>VLOOKUP(D7428,DATA!A:F,6,FALSE)</f>
        <v>3.5</v>
      </c>
      <c r="N7428" s="40">
        <f t="shared" si="615"/>
        <v>50</v>
      </c>
      <c r="O7428" s="40">
        <f t="shared" si="616"/>
        <v>50</v>
      </c>
      <c r="P7428" s="40">
        <f t="shared" si="617"/>
        <v>6.2874000000000003E-3</v>
      </c>
      <c r="Q7428" s="40">
        <f t="shared" si="618"/>
        <v>2.2005900000000002E-2</v>
      </c>
    </row>
    <row r="7429" spans="1:17" x14ac:dyDescent="0.3">
      <c r="A7429" s="30">
        <v>2335694</v>
      </c>
      <c r="B7429" s="14">
        <v>137</v>
      </c>
      <c r="C7429" s="14" t="s">
        <v>30</v>
      </c>
      <c r="D7429" s="14" t="s">
        <v>79</v>
      </c>
      <c r="E7429" s="14" t="s">
        <v>80</v>
      </c>
      <c r="F7429" s="48">
        <v>429</v>
      </c>
      <c r="G7429" s="38">
        <v>838.48</v>
      </c>
      <c r="H7429" s="14" t="s">
        <v>218</v>
      </c>
      <c r="I7429" s="38">
        <v>6.1555999999999998E-3</v>
      </c>
      <c r="J7429" s="38">
        <v>10000</v>
      </c>
      <c r="K7429" s="39" t="str">
        <f t="shared" si="614"/>
        <v>Strabrechtse Heide &amp; Beuven_H3110</v>
      </c>
      <c r="L7429" s="40">
        <f>VLOOKUP(D7429,DATA!A:F,5,FALSE)</f>
        <v>0</v>
      </c>
      <c r="M7429" s="41">
        <f>VLOOKUP(D7429,DATA!A:F,6,FALSE)</f>
        <v>3.5</v>
      </c>
      <c r="N7429" s="40">
        <f t="shared" si="615"/>
        <v>50</v>
      </c>
      <c r="O7429" s="40">
        <f t="shared" si="616"/>
        <v>50</v>
      </c>
      <c r="P7429" s="40">
        <f t="shared" si="617"/>
        <v>6.1555999999999998E-3</v>
      </c>
      <c r="Q7429" s="40">
        <f t="shared" si="618"/>
        <v>2.1544600000000001E-2</v>
      </c>
    </row>
    <row r="7430" spans="1:17" x14ac:dyDescent="0.3">
      <c r="A7430" s="30">
        <v>2335695</v>
      </c>
      <c r="B7430" s="14">
        <v>137</v>
      </c>
      <c r="C7430" s="14" t="s">
        <v>30</v>
      </c>
      <c r="D7430" s="14" t="s">
        <v>79</v>
      </c>
      <c r="E7430" s="14" t="s">
        <v>80</v>
      </c>
      <c r="F7430" s="48">
        <v>429</v>
      </c>
      <c r="G7430" s="38">
        <v>843.56</v>
      </c>
      <c r="H7430" s="14" t="s">
        <v>218</v>
      </c>
      <c r="I7430" s="38">
        <v>6.1143999999999999E-3</v>
      </c>
      <c r="J7430" s="38">
        <v>10000</v>
      </c>
      <c r="K7430" s="39" t="str">
        <f t="shared" si="614"/>
        <v>Strabrechtse Heide &amp; Beuven_H3110</v>
      </c>
      <c r="L7430" s="40">
        <f>VLOOKUP(D7430,DATA!A:F,5,FALSE)</f>
        <v>0</v>
      </c>
      <c r="M7430" s="41">
        <f>VLOOKUP(D7430,DATA!A:F,6,FALSE)</f>
        <v>3.5</v>
      </c>
      <c r="N7430" s="40">
        <f t="shared" si="615"/>
        <v>50</v>
      </c>
      <c r="O7430" s="40">
        <f t="shared" si="616"/>
        <v>50</v>
      </c>
      <c r="P7430" s="40">
        <f t="shared" si="617"/>
        <v>6.1143999999999999E-3</v>
      </c>
      <c r="Q7430" s="40">
        <f t="shared" si="618"/>
        <v>2.14004E-2</v>
      </c>
    </row>
    <row r="7431" spans="1:17" x14ac:dyDescent="0.3">
      <c r="A7431" s="30">
        <v>2335696</v>
      </c>
      <c r="B7431" s="14">
        <v>137</v>
      </c>
      <c r="C7431" s="14" t="s">
        <v>30</v>
      </c>
      <c r="D7431" s="14" t="s">
        <v>79</v>
      </c>
      <c r="E7431" s="14" t="s">
        <v>80</v>
      </c>
      <c r="F7431" s="48">
        <v>429</v>
      </c>
      <c r="G7431" s="38">
        <v>938.63</v>
      </c>
      <c r="H7431" s="14" t="s">
        <v>218</v>
      </c>
      <c r="I7431" s="38">
        <v>6.7739999999999996E-3</v>
      </c>
      <c r="J7431" s="38">
        <v>9378.1569999999992</v>
      </c>
      <c r="K7431" s="39" t="str">
        <f t="shared" si="614"/>
        <v>Strabrechtse Heide &amp; Beuven_H3110</v>
      </c>
      <c r="L7431" s="40">
        <f>VLOOKUP(D7431,DATA!A:F,5,FALSE)</f>
        <v>0</v>
      </c>
      <c r="M7431" s="41">
        <f>VLOOKUP(D7431,DATA!A:F,6,FALSE)</f>
        <v>3.5</v>
      </c>
      <c r="N7431" s="40">
        <f t="shared" si="615"/>
        <v>50</v>
      </c>
      <c r="O7431" s="40">
        <f t="shared" si="616"/>
        <v>50</v>
      </c>
      <c r="P7431" s="40">
        <f t="shared" si="617"/>
        <v>6.3527635517999989E-3</v>
      </c>
      <c r="Q7431" s="40">
        <f t="shared" si="618"/>
        <v>2.2234672431299996E-2</v>
      </c>
    </row>
    <row r="7432" spans="1:17" x14ac:dyDescent="0.3">
      <c r="A7432" s="29">
        <v>2335697</v>
      </c>
      <c r="B7432" s="1">
        <v>137</v>
      </c>
      <c r="C7432" s="1" t="s">
        <v>30</v>
      </c>
      <c r="D7432" s="1" t="s">
        <v>57</v>
      </c>
      <c r="E7432" s="1" t="s">
        <v>58</v>
      </c>
      <c r="F7432" s="47">
        <v>714</v>
      </c>
      <c r="G7432" s="34">
        <v>1012.86</v>
      </c>
      <c r="H7432" s="1" t="s">
        <v>218</v>
      </c>
      <c r="I7432" s="34">
        <v>7.6121000000000001E-3</v>
      </c>
      <c r="J7432" s="34">
        <v>5838.9135999999999</v>
      </c>
      <c r="K7432" s="35" t="str">
        <f t="shared" si="614"/>
        <v>Strabrechtse Heide &amp; Beuven_H3160</v>
      </c>
      <c r="L7432" s="36">
        <f>VLOOKUP(D7432,DATA!A:F,5,FALSE)</f>
        <v>1.0986712608830001E-2</v>
      </c>
      <c r="M7432" s="37">
        <f>VLOOKUP(D7432,DATA!A:F,6,FALSE)</f>
        <v>982</v>
      </c>
      <c r="N7432" s="36">
        <f t="shared" si="615"/>
        <v>58.395972625808184</v>
      </c>
      <c r="O7432" s="36">
        <f t="shared" si="616"/>
        <v>58.398004456280532</v>
      </c>
      <c r="P7432" s="36">
        <f t="shared" ref="P7432:P7490" si="619">O7432-N7432</f>
        <v>2.0318304723474512E-3</v>
      </c>
      <c r="Q7432" s="36">
        <f t="shared" ref="Q7432:Q7490" si="620">IF(AND(H7432&lt;&gt;"below",I7432&gt;=0.005),J7432*P7432/100,0)</f>
        <v>0.11863682577883956</v>
      </c>
    </row>
    <row r="7433" spans="1:17" x14ac:dyDescent="0.3">
      <c r="A7433" s="29">
        <v>2335697</v>
      </c>
      <c r="B7433" s="1">
        <v>137</v>
      </c>
      <c r="C7433" s="1" t="s">
        <v>30</v>
      </c>
      <c r="D7433" s="1" t="s">
        <v>53</v>
      </c>
      <c r="E7433" s="1" t="s">
        <v>54</v>
      </c>
      <c r="F7433" s="47">
        <v>714</v>
      </c>
      <c r="G7433" s="34">
        <v>1012.86</v>
      </c>
      <c r="H7433" s="1" t="s">
        <v>218</v>
      </c>
      <c r="I7433" s="34">
        <v>7.6121000000000001E-3</v>
      </c>
      <c r="J7433" s="34">
        <v>2394.9229</v>
      </c>
      <c r="K7433" s="35" t="str">
        <f t="shared" si="614"/>
        <v>Strabrechtse Heide &amp; Beuven_H4030</v>
      </c>
      <c r="L7433" s="36">
        <f>VLOOKUP(D7433,DATA!A:F,5,FALSE)</f>
        <v>1.0986712608830001E-2</v>
      </c>
      <c r="M7433" s="37">
        <f>VLOOKUP(D7433,DATA!A:F,6,FALSE)</f>
        <v>982</v>
      </c>
      <c r="N7433" s="36">
        <f t="shared" si="615"/>
        <v>58.395972625808184</v>
      </c>
      <c r="O7433" s="36">
        <f t="shared" si="616"/>
        <v>58.398004456280532</v>
      </c>
      <c r="P7433" s="36">
        <f t="shared" si="619"/>
        <v>2.0318304723474512E-3</v>
      </c>
      <c r="Q7433" s="36">
        <f t="shared" si="620"/>
        <v>4.8660773271427281E-2</v>
      </c>
    </row>
    <row r="7434" spans="1:17" x14ac:dyDescent="0.3">
      <c r="A7434" s="29">
        <v>2335698</v>
      </c>
      <c r="B7434" s="1">
        <v>137</v>
      </c>
      <c r="C7434" s="1" t="s">
        <v>30</v>
      </c>
      <c r="D7434" s="1" t="s">
        <v>53</v>
      </c>
      <c r="E7434" s="1" t="s">
        <v>54</v>
      </c>
      <c r="F7434" s="47">
        <v>714</v>
      </c>
      <c r="G7434" s="34">
        <v>1040.99</v>
      </c>
      <c r="H7434" s="1" t="s">
        <v>218</v>
      </c>
      <c r="I7434" s="34">
        <v>7.7533000000000003E-3</v>
      </c>
      <c r="J7434" s="34">
        <v>4698.4870000000001</v>
      </c>
      <c r="K7434" s="35" t="str">
        <f t="shared" si="614"/>
        <v>Strabrechtse Heide &amp; Beuven_H4030</v>
      </c>
      <c r="L7434" s="36">
        <f>VLOOKUP(D7434,DATA!A:F,5,FALSE)</f>
        <v>1.0986712608830001E-2</v>
      </c>
      <c r="M7434" s="37">
        <f>VLOOKUP(D7434,DATA!A:F,6,FALSE)</f>
        <v>982</v>
      </c>
      <c r="N7434" s="36">
        <f t="shared" si="615"/>
        <v>65.658356713252516</v>
      </c>
      <c r="O7434" s="36">
        <f t="shared" si="616"/>
        <v>65.660277413718816</v>
      </c>
      <c r="P7434" s="36">
        <f t="shared" si="619"/>
        <v>1.9207004663002181E-3</v>
      </c>
      <c r="Q7434" s="36">
        <f t="shared" si="620"/>
        <v>9.0243861718055138E-2</v>
      </c>
    </row>
    <row r="7435" spans="1:17" x14ac:dyDescent="0.3">
      <c r="A7435" s="29">
        <v>2335699</v>
      </c>
      <c r="B7435" s="1">
        <v>137</v>
      </c>
      <c r="C7435" s="1" t="s">
        <v>30</v>
      </c>
      <c r="D7435" s="1" t="s">
        <v>63</v>
      </c>
      <c r="E7435" s="1" t="s">
        <v>64</v>
      </c>
      <c r="F7435" s="47">
        <v>714</v>
      </c>
      <c r="G7435" s="34">
        <v>1029.31</v>
      </c>
      <c r="H7435" s="1" t="s">
        <v>218</v>
      </c>
      <c r="I7435" s="34">
        <v>7.5151999999999997E-3</v>
      </c>
      <c r="J7435" s="34">
        <v>1391.4237000000001</v>
      </c>
      <c r="K7435" s="35" t="str">
        <f t="shared" si="614"/>
        <v>Strabrechtse Heide &amp; Beuven_H2310</v>
      </c>
      <c r="L7435" s="36">
        <f>VLOOKUP(D7435,DATA!A:F,5,FALSE)</f>
        <v>1.0986712608830001E-2</v>
      </c>
      <c r="M7435" s="37">
        <f>VLOOKUP(D7435,DATA!A:F,6,FALSE)</f>
        <v>982</v>
      </c>
      <c r="N7435" s="36">
        <f t="shared" si="615"/>
        <v>62.709664271004748</v>
      </c>
      <c r="O7435" s="36">
        <f t="shared" si="616"/>
        <v>62.711595058682732</v>
      </c>
      <c r="P7435" s="36">
        <f t="shared" si="619"/>
        <v>1.9307876779848243E-3</v>
      </c>
      <c r="Q7435" s="36">
        <f t="shared" si="620"/>
        <v>2.6865437348160527E-2</v>
      </c>
    </row>
    <row r="7436" spans="1:17" x14ac:dyDescent="0.3">
      <c r="A7436" s="29">
        <v>2335699</v>
      </c>
      <c r="B7436" s="1">
        <v>137</v>
      </c>
      <c r="C7436" s="1" t="s">
        <v>30</v>
      </c>
      <c r="D7436" s="1" t="s">
        <v>53</v>
      </c>
      <c r="E7436" s="1" t="s">
        <v>54</v>
      </c>
      <c r="F7436" s="47">
        <v>714</v>
      </c>
      <c r="G7436" s="34">
        <v>1029.31</v>
      </c>
      <c r="H7436" s="1" t="s">
        <v>218</v>
      </c>
      <c r="I7436" s="34">
        <v>7.5151999999999997E-3</v>
      </c>
      <c r="J7436" s="34">
        <v>7849.49</v>
      </c>
      <c r="K7436" s="35" t="str">
        <f t="shared" si="614"/>
        <v>Strabrechtse Heide &amp; Beuven_H4030</v>
      </c>
      <c r="L7436" s="36">
        <f>VLOOKUP(D7436,DATA!A:F,5,FALSE)</f>
        <v>1.0986712608830001E-2</v>
      </c>
      <c r="M7436" s="37">
        <f>VLOOKUP(D7436,DATA!A:F,6,FALSE)</f>
        <v>982</v>
      </c>
      <c r="N7436" s="36">
        <f t="shared" si="615"/>
        <v>62.709664271004748</v>
      </c>
      <c r="O7436" s="36">
        <f t="shared" si="616"/>
        <v>62.711595058682732</v>
      </c>
      <c r="P7436" s="36">
        <f t="shared" si="619"/>
        <v>1.9307876779848243E-3</v>
      </c>
      <c r="Q7436" s="36">
        <f t="shared" si="620"/>
        <v>0.15155698570465098</v>
      </c>
    </row>
    <row r="7437" spans="1:17" x14ac:dyDescent="0.3">
      <c r="A7437" s="29">
        <v>2335700</v>
      </c>
      <c r="B7437" s="1">
        <v>137</v>
      </c>
      <c r="C7437" s="1" t="s">
        <v>30</v>
      </c>
      <c r="D7437" s="1" t="s">
        <v>61</v>
      </c>
      <c r="E7437" s="1" t="s">
        <v>62</v>
      </c>
      <c r="F7437" s="47">
        <v>714</v>
      </c>
      <c r="G7437" s="34">
        <v>1357.36</v>
      </c>
      <c r="H7437" s="1" t="s">
        <v>218</v>
      </c>
      <c r="I7437" s="34">
        <v>8.9812999999999994E-3</v>
      </c>
      <c r="J7437" s="34">
        <v>1694.9043999999999</v>
      </c>
      <c r="K7437" s="35" t="str">
        <f t="shared" si="614"/>
        <v>Strabrechtse Heide &amp; Beuven_H2330</v>
      </c>
      <c r="L7437" s="36">
        <f>VLOOKUP(D7437,DATA!A:F,5,FALSE)</f>
        <v>1.0986712608830001E-2</v>
      </c>
      <c r="M7437" s="37">
        <f>VLOOKUP(D7437,DATA!A:F,6,FALSE)</f>
        <v>982</v>
      </c>
      <c r="N7437" s="36">
        <f t="shared" si="615"/>
        <v>98.407751557495857</v>
      </c>
      <c r="O7437" s="36">
        <f t="shared" si="616"/>
        <v>98.407906163503242</v>
      </c>
      <c r="P7437" s="36">
        <f t="shared" si="619"/>
        <v>1.5460600738492758E-4</v>
      </c>
      <c r="Q7437" s="36">
        <f t="shared" si="620"/>
        <v>2.6204240218314621E-3</v>
      </c>
    </row>
    <row r="7438" spans="1:17" x14ac:dyDescent="0.3">
      <c r="A7438" s="29">
        <v>2335700</v>
      </c>
      <c r="B7438" s="1">
        <v>137</v>
      </c>
      <c r="C7438" s="1" t="s">
        <v>30</v>
      </c>
      <c r="D7438" s="1" t="s">
        <v>53</v>
      </c>
      <c r="E7438" s="1" t="s">
        <v>54</v>
      </c>
      <c r="F7438" s="47">
        <v>714</v>
      </c>
      <c r="G7438" s="34">
        <v>1357.36</v>
      </c>
      <c r="H7438" s="1" t="s">
        <v>218</v>
      </c>
      <c r="I7438" s="34">
        <v>8.9812999999999994E-3</v>
      </c>
      <c r="J7438" s="34">
        <v>88.31438</v>
      </c>
      <c r="K7438" s="35" t="str">
        <f t="shared" si="614"/>
        <v>Strabrechtse Heide &amp; Beuven_H4030</v>
      </c>
      <c r="L7438" s="36">
        <f>VLOOKUP(D7438,DATA!A:F,5,FALSE)</f>
        <v>1.0986712608830001E-2</v>
      </c>
      <c r="M7438" s="37">
        <f>VLOOKUP(D7438,DATA!A:F,6,FALSE)</f>
        <v>982</v>
      </c>
      <c r="N7438" s="36">
        <f t="shared" si="615"/>
        <v>98.407751557495857</v>
      </c>
      <c r="O7438" s="36">
        <f t="shared" si="616"/>
        <v>98.407906163503242</v>
      </c>
      <c r="P7438" s="36">
        <f t="shared" si="619"/>
        <v>1.5460600738492758E-4</v>
      </c>
      <c r="Q7438" s="36">
        <f t="shared" si="620"/>
        <v>1.36539336864753E-4</v>
      </c>
    </row>
    <row r="7439" spans="1:17" x14ac:dyDescent="0.3">
      <c r="A7439" s="29">
        <v>2337172</v>
      </c>
      <c r="B7439" s="1">
        <v>136</v>
      </c>
      <c r="C7439" s="1" t="s">
        <v>14</v>
      </c>
      <c r="D7439" s="1" t="s">
        <v>41</v>
      </c>
      <c r="E7439" s="1" t="s">
        <v>42</v>
      </c>
      <c r="F7439" s="47">
        <v>1071</v>
      </c>
      <c r="G7439" s="34">
        <v>1079.53</v>
      </c>
      <c r="H7439" s="1" t="s">
        <v>218</v>
      </c>
      <c r="I7439" s="34">
        <v>1.36063E-2</v>
      </c>
      <c r="J7439" s="34">
        <v>533.00429999999994</v>
      </c>
      <c r="K7439" s="35" t="str">
        <f t="shared" si="614"/>
        <v>Leenderbos, Groote Heide &amp; De Plateaux_H4010A</v>
      </c>
      <c r="L7439" s="36">
        <f>VLOOKUP(D7439,DATA!A:F,5,FALSE)</f>
        <v>1.3726988247862192E-2</v>
      </c>
      <c r="M7439" s="37">
        <f>VLOOKUP(D7439,DATA!A:F,6,FALSE)</f>
        <v>1285.5</v>
      </c>
      <c r="N7439" s="36">
        <f t="shared" si="615"/>
        <v>5.5864120708738625</v>
      </c>
      <c r="O7439" s="36">
        <f t="shared" si="616"/>
        <v>5.5873972581629525</v>
      </c>
      <c r="P7439" s="36">
        <f t="shared" si="619"/>
        <v>9.8518728909002817E-4</v>
      </c>
      <c r="Q7439" s="36">
        <f t="shared" si="620"/>
        <v>5.2510906139032806E-3</v>
      </c>
    </row>
    <row r="7440" spans="1:17" x14ac:dyDescent="0.3">
      <c r="A7440" s="29">
        <v>2337172</v>
      </c>
      <c r="B7440" s="1">
        <v>136</v>
      </c>
      <c r="C7440" s="1" t="s">
        <v>14</v>
      </c>
      <c r="D7440" s="1" t="s">
        <v>53</v>
      </c>
      <c r="E7440" s="1" t="s">
        <v>54</v>
      </c>
      <c r="F7440" s="47">
        <v>714</v>
      </c>
      <c r="G7440" s="34">
        <v>1079.53</v>
      </c>
      <c r="H7440" s="1" t="s">
        <v>218</v>
      </c>
      <c r="I7440" s="34">
        <v>1.36063E-2</v>
      </c>
      <c r="J7440" s="34">
        <v>5176.8540000000003</v>
      </c>
      <c r="K7440" s="35" t="str">
        <f t="shared" si="614"/>
        <v>Leenderbos, Groote Heide &amp; De Plateaux_H4030</v>
      </c>
      <c r="L7440" s="36">
        <f>VLOOKUP(D7440,DATA!A:F,5,FALSE)</f>
        <v>1.0986712608830001E-2</v>
      </c>
      <c r="M7440" s="37">
        <f>VLOOKUP(D7440,DATA!A:F,6,FALSE)</f>
        <v>982</v>
      </c>
      <c r="N7440" s="36">
        <f t="shared" si="615"/>
        <v>74.488854607882075</v>
      </c>
      <c r="O7440" s="36">
        <f t="shared" si="616"/>
        <v>74.491695228020887</v>
      </c>
      <c r="P7440" s="36">
        <f t="shared" si="619"/>
        <v>2.8406201388122554E-3</v>
      </c>
      <c r="Q7440" s="36">
        <f t="shared" si="620"/>
        <v>0.14705475728090781</v>
      </c>
    </row>
    <row r="7441" spans="1:17" x14ac:dyDescent="0.3">
      <c r="A7441" s="29">
        <v>2337173</v>
      </c>
      <c r="B7441" s="1">
        <v>136</v>
      </c>
      <c r="C7441" s="1" t="s">
        <v>14</v>
      </c>
      <c r="D7441" s="1" t="s">
        <v>63</v>
      </c>
      <c r="E7441" s="1" t="s">
        <v>64</v>
      </c>
      <c r="F7441" s="47">
        <v>714</v>
      </c>
      <c r="G7441" s="34">
        <v>992.49</v>
      </c>
      <c r="H7441" s="1" t="s">
        <v>218</v>
      </c>
      <c r="I7441" s="34">
        <v>1.28132E-2</v>
      </c>
      <c r="J7441" s="34">
        <v>2063.2959999999998</v>
      </c>
      <c r="K7441" s="35" t="str">
        <f t="shared" si="614"/>
        <v>Leenderbos, Groote Heide &amp; De Plateaux_H2310</v>
      </c>
      <c r="L7441" s="36">
        <f>VLOOKUP(D7441,DATA!A:F,5,FALSE)</f>
        <v>1.0986712608830001E-2</v>
      </c>
      <c r="M7441" s="37">
        <f>VLOOKUP(D7441,DATA!A:F,6,FALSE)</f>
        <v>982</v>
      </c>
      <c r="N7441" s="36">
        <f t="shared" si="615"/>
        <v>52.878080362488063</v>
      </c>
      <c r="O7441" s="36">
        <f t="shared" si="616"/>
        <v>52.881588061043743</v>
      </c>
      <c r="P7441" s="36">
        <f t="shared" si="619"/>
        <v>3.5076985556798945E-3</v>
      </c>
      <c r="Q7441" s="36">
        <f t="shared" si="620"/>
        <v>7.2374203991401029E-2</v>
      </c>
    </row>
    <row r="7442" spans="1:17" x14ac:dyDescent="0.3">
      <c r="A7442" s="29">
        <v>2337173</v>
      </c>
      <c r="B7442" s="1">
        <v>136</v>
      </c>
      <c r="C7442" s="1" t="s">
        <v>14</v>
      </c>
      <c r="D7442" s="1" t="s">
        <v>53</v>
      </c>
      <c r="E7442" s="1" t="s">
        <v>54</v>
      </c>
      <c r="F7442" s="47">
        <v>714</v>
      </c>
      <c r="G7442" s="34">
        <v>992.49</v>
      </c>
      <c r="H7442" s="1" t="s">
        <v>218</v>
      </c>
      <c r="I7442" s="34">
        <v>1.28132E-2</v>
      </c>
      <c r="J7442" s="34">
        <v>7936.7039999999997</v>
      </c>
      <c r="K7442" s="35" t="str">
        <f t="shared" si="614"/>
        <v>Leenderbos, Groote Heide &amp; De Plateaux_H4030</v>
      </c>
      <c r="L7442" s="36">
        <f>VLOOKUP(D7442,DATA!A:F,5,FALSE)</f>
        <v>1.0986712608830001E-2</v>
      </c>
      <c r="M7442" s="37">
        <f>VLOOKUP(D7442,DATA!A:F,6,FALSE)</f>
        <v>982</v>
      </c>
      <c r="N7442" s="36">
        <f t="shared" si="615"/>
        <v>52.878080362488063</v>
      </c>
      <c r="O7442" s="36">
        <f t="shared" si="616"/>
        <v>52.881588061043743</v>
      </c>
      <c r="P7442" s="36">
        <f t="shared" si="619"/>
        <v>3.5076985556798945E-3</v>
      </c>
      <c r="Q7442" s="36">
        <f t="shared" si="620"/>
        <v>0.27839565157658841</v>
      </c>
    </row>
    <row r="7443" spans="1:17" x14ac:dyDescent="0.3">
      <c r="A7443" s="29">
        <v>2337174</v>
      </c>
      <c r="B7443" s="1">
        <v>136</v>
      </c>
      <c r="C7443" s="1" t="s">
        <v>14</v>
      </c>
      <c r="D7443" s="1" t="s">
        <v>63</v>
      </c>
      <c r="E7443" s="1" t="s">
        <v>64</v>
      </c>
      <c r="F7443" s="47">
        <v>714</v>
      </c>
      <c r="G7443" s="34">
        <v>952.83</v>
      </c>
      <c r="H7443" s="1" t="s">
        <v>218</v>
      </c>
      <c r="I7443" s="34">
        <v>1.23696E-2</v>
      </c>
      <c r="J7443" s="34">
        <v>894.90830000000005</v>
      </c>
      <c r="K7443" s="35" t="str">
        <f t="shared" si="614"/>
        <v>Leenderbos, Groote Heide &amp; De Plateaux_H2310</v>
      </c>
      <c r="L7443" s="36">
        <f>VLOOKUP(D7443,DATA!A:F,5,FALSE)</f>
        <v>1.0986712608830001E-2</v>
      </c>
      <c r="M7443" s="37">
        <f>VLOOKUP(D7443,DATA!A:F,6,FALSE)</f>
        <v>982</v>
      </c>
      <c r="N7443" s="36">
        <f t="shared" si="615"/>
        <v>42.055818611846455</v>
      </c>
      <c r="O7443" s="36">
        <f t="shared" si="616"/>
        <v>42.059130411306406</v>
      </c>
      <c r="P7443" s="36">
        <f t="shared" si="619"/>
        <v>3.3117994599507483E-3</v>
      </c>
      <c r="Q7443" s="36">
        <f t="shared" si="620"/>
        <v>2.9637568246454426E-2</v>
      </c>
    </row>
    <row r="7444" spans="1:17" x14ac:dyDescent="0.3">
      <c r="A7444" s="29">
        <v>2337174</v>
      </c>
      <c r="B7444" s="1">
        <v>136</v>
      </c>
      <c r="C7444" s="1" t="s">
        <v>14</v>
      </c>
      <c r="D7444" s="1" t="s">
        <v>53</v>
      </c>
      <c r="E7444" s="1" t="s">
        <v>54</v>
      </c>
      <c r="F7444" s="47">
        <v>714</v>
      </c>
      <c r="G7444" s="34">
        <v>952.83</v>
      </c>
      <c r="H7444" s="1" t="s">
        <v>218</v>
      </c>
      <c r="I7444" s="34">
        <v>1.23696E-2</v>
      </c>
      <c r="J7444" s="34">
        <v>9105.0920000000006</v>
      </c>
      <c r="K7444" s="35" t="str">
        <f t="shared" si="614"/>
        <v>Leenderbos, Groote Heide &amp; De Plateaux_H4030</v>
      </c>
      <c r="L7444" s="36">
        <f>VLOOKUP(D7444,DATA!A:F,5,FALSE)</f>
        <v>1.0986712608830001E-2</v>
      </c>
      <c r="M7444" s="37">
        <f>VLOOKUP(D7444,DATA!A:F,6,FALSE)</f>
        <v>982</v>
      </c>
      <c r="N7444" s="36">
        <f t="shared" si="615"/>
        <v>42.055818611846455</v>
      </c>
      <c r="O7444" s="36">
        <f t="shared" si="616"/>
        <v>42.059130411306406</v>
      </c>
      <c r="P7444" s="36">
        <f t="shared" si="619"/>
        <v>3.3117994599507483E-3</v>
      </c>
      <c r="Q7444" s="36">
        <f t="shared" si="620"/>
        <v>0.30154238768401881</v>
      </c>
    </row>
    <row r="7445" spans="1:17" x14ac:dyDescent="0.3">
      <c r="A7445" s="29">
        <v>2337175</v>
      </c>
      <c r="B7445" s="1">
        <v>136</v>
      </c>
      <c r="C7445" s="1" t="s">
        <v>14</v>
      </c>
      <c r="D7445" s="1" t="s">
        <v>57</v>
      </c>
      <c r="E7445" s="1" t="s">
        <v>58</v>
      </c>
      <c r="F7445" s="47">
        <v>714</v>
      </c>
      <c r="G7445" s="34">
        <v>937.23</v>
      </c>
      <c r="H7445" s="1" t="s">
        <v>218</v>
      </c>
      <c r="I7445" s="34">
        <v>1.1968299999999999E-2</v>
      </c>
      <c r="J7445" s="34">
        <v>46.810436000000003</v>
      </c>
      <c r="K7445" s="35" t="str">
        <f t="shared" si="614"/>
        <v>Leenderbos, Groote Heide &amp; De Plateaux_H3160</v>
      </c>
      <c r="L7445" s="36">
        <f>VLOOKUP(D7445,DATA!A:F,5,FALSE)</f>
        <v>1.0986712608830001E-2</v>
      </c>
      <c r="M7445" s="37">
        <f>VLOOKUP(D7445,DATA!A:F,6,FALSE)</f>
        <v>982</v>
      </c>
      <c r="N7445" s="36">
        <f t="shared" si="615"/>
        <v>37.945193607108266</v>
      </c>
      <c r="O7445" s="36">
        <f t="shared" si="616"/>
        <v>37.948289880585961</v>
      </c>
      <c r="P7445" s="36">
        <f t="shared" si="619"/>
        <v>3.0962734776949219E-3</v>
      </c>
      <c r="Q7445" s="36">
        <f t="shared" si="620"/>
        <v>1.4493791146613557E-3</v>
      </c>
    </row>
    <row r="7446" spans="1:17" x14ac:dyDescent="0.3">
      <c r="A7446" s="29">
        <v>2337175</v>
      </c>
      <c r="B7446" s="1">
        <v>136</v>
      </c>
      <c r="C7446" s="1" t="s">
        <v>14</v>
      </c>
      <c r="D7446" s="1" t="s">
        <v>53</v>
      </c>
      <c r="E7446" s="1" t="s">
        <v>54</v>
      </c>
      <c r="F7446" s="47">
        <v>714</v>
      </c>
      <c r="G7446" s="34">
        <v>937.23</v>
      </c>
      <c r="H7446" s="1" t="s">
        <v>218</v>
      </c>
      <c r="I7446" s="34">
        <v>1.1968299999999999E-2</v>
      </c>
      <c r="J7446" s="34">
        <v>6233.43</v>
      </c>
      <c r="K7446" s="35" t="str">
        <f t="shared" si="614"/>
        <v>Leenderbos, Groote Heide &amp; De Plateaux_H4030</v>
      </c>
      <c r="L7446" s="36">
        <f>VLOOKUP(D7446,DATA!A:F,5,FALSE)</f>
        <v>1.0986712608830001E-2</v>
      </c>
      <c r="M7446" s="37">
        <f>VLOOKUP(D7446,DATA!A:F,6,FALSE)</f>
        <v>982</v>
      </c>
      <c r="N7446" s="36">
        <f t="shared" si="615"/>
        <v>37.945193607108266</v>
      </c>
      <c r="O7446" s="36">
        <f t="shared" si="616"/>
        <v>37.948289880585961</v>
      </c>
      <c r="P7446" s="36">
        <f t="shared" si="619"/>
        <v>3.0962734776949219E-3</v>
      </c>
      <c r="Q7446" s="36">
        <f t="shared" si="620"/>
        <v>0.1930040398406786</v>
      </c>
    </row>
    <row r="7447" spans="1:17" x14ac:dyDescent="0.3">
      <c r="A7447" s="30">
        <v>2337176</v>
      </c>
      <c r="B7447" s="14">
        <v>136</v>
      </c>
      <c r="C7447" s="14" t="s">
        <v>14</v>
      </c>
      <c r="D7447" s="14" t="s">
        <v>55</v>
      </c>
      <c r="E7447" s="14" t="s">
        <v>56</v>
      </c>
      <c r="F7447" s="48">
        <v>500</v>
      </c>
      <c r="G7447" s="38">
        <v>1054.46</v>
      </c>
      <c r="H7447" s="14" t="s">
        <v>218</v>
      </c>
      <c r="I7447" s="38">
        <v>1.31057E-2</v>
      </c>
      <c r="J7447" s="38">
        <v>1836.7494999999999</v>
      </c>
      <c r="K7447" s="39" t="str">
        <f t="shared" si="614"/>
        <v>Leenderbos, Groote Heide &amp; De Plateaux_H3130</v>
      </c>
      <c r="L7447" s="40">
        <f>VLOOKUP(D7447,DATA!A:F,5,FALSE)</f>
        <v>0</v>
      </c>
      <c r="M7447" s="41">
        <f>VLOOKUP(D7447,DATA!A:F,6,FALSE)</f>
        <v>3.5</v>
      </c>
      <c r="N7447" s="40">
        <f t="shared" si="615"/>
        <v>50</v>
      </c>
      <c r="O7447" s="40">
        <f t="shared" si="616"/>
        <v>50</v>
      </c>
      <c r="P7447" s="40">
        <f>J7447/10000*I7447</f>
        <v>2.407188792215E-3</v>
      </c>
      <c r="Q7447" s="40">
        <f>IF(AND(H7447&lt;&gt;"below",I7447&gt;=0.005),M7447*P7447,0)</f>
        <v>8.4251607727525001E-3</v>
      </c>
    </row>
    <row r="7448" spans="1:17" x14ac:dyDescent="0.3">
      <c r="A7448" s="29">
        <v>2337176</v>
      </c>
      <c r="B7448" s="1">
        <v>136</v>
      </c>
      <c r="C7448" s="1" t="s">
        <v>14</v>
      </c>
      <c r="D7448" s="1" t="s">
        <v>57</v>
      </c>
      <c r="E7448" s="1" t="s">
        <v>58</v>
      </c>
      <c r="F7448" s="47">
        <v>714</v>
      </c>
      <c r="G7448" s="34">
        <v>1054.46</v>
      </c>
      <c r="H7448" s="1" t="s">
        <v>218</v>
      </c>
      <c r="I7448" s="34">
        <v>1.31057E-2</v>
      </c>
      <c r="J7448" s="34">
        <v>1598.8317</v>
      </c>
      <c r="K7448" s="35" t="str">
        <f t="shared" si="614"/>
        <v>Leenderbos, Groote Heide &amp; De Plateaux_H3160</v>
      </c>
      <c r="L7448" s="36">
        <f>VLOOKUP(D7448,DATA!A:F,5,FALSE)</f>
        <v>1.0986712608830001E-2</v>
      </c>
      <c r="M7448" s="37">
        <f>VLOOKUP(D7448,DATA!A:F,6,FALSE)</f>
        <v>982</v>
      </c>
      <c r="N7448" s="36">
        <f t="shared" si="615"/>
        <v>68.913901504865279</v>
      </c>
      <c r="O7448" s="36">
        <f t="shared" si="616"/>
        <v>68.916986036404197</v>
      </c>
      <c r="P7448" s="36">
        <f t="shared" si="619"/>
        <v>3.0845315389171901E-3</v>
      </c>
      <c r="Q7448" s="36">
        <f t="shared" si="620"/>
        <v>4.9316468040705864E-2</v>
      </c>
    </row>
    <row r="7449" spans="1:17" x14ac:dyDescent="0.3">
      <c r="A7449" s="29">
        <v>2337176</v>
      </c>
      <c r="B7449" s="1">
        <v>136</v>
      </c>
      <c r="C7449" s="1" t="s">
        <v>14</v>
      </c>
      <c r="D7449" s="1" t="s">
        <v>53</v>
      </c>
      <c r="E7449" s="1" t="s">
        <v>54</v>
      </c>
      <c r="F7449" s="47">
        <v>714</v>
      </c>
      <c r="G7449" s="34">
        <v>1054.46</v>
      </c>
      <c r="H7449" s="1" t="s">
        <v>218</v>
      </c>
      <c r="I7449" s="34">
        <v>1.31057E-2</v>
      </c>
      <c r="J7449" s="34">
        <v>2631.152</v>
      </c>
      <c r="K7449" s="35" t="str">
        <f t="shared" si="614"/>
        <v>Leenderbos, Groote Heide &amp; De Plateaux_H4030</v>
      </c>
      <c r="L7449" s="36">
        <f>VLOOKUP(D7449,DATA!A:F,5,FALSE)</f>
        <v>1.0986712608830001E-2</v>
      </c>
      <c r="M7449" s="37">
        <f>VLOOKUP(D7449,DATA!A:F,6,FALSE)</f>
        <v>982</v>
      </c>
      <c r="N7449" s="36">
        <f t="shared" si="615"/>
        <v>68.913901504865279</v>
      </c>
      <c r="O7449" s="36">
        <f t="shared" si="616"/>
        <v>68.916986036404197</v>
      </c>
      <c r="P7449" s="36">
        <f t="shared" si="619"/>
        <v>3.0845315389171901E-3</v>
      </c>
      <c r="Q7449" s="36">
        <f t="shared" si="620"/>
        <v>8.1158713276850425E-2</v>
      </c>
    </row>
    <row r="7450" spans="1:17" x14ac:dyDescent="0.3">
      <c r="A7450" s="29">
        <v>2337177</v>
      </c>
      <c r="B7450" s="1">
        <v>136</v>
      </c>
      <c r="C7450" s="1" t="s">
        <v>14</v>
      </c>
      <c r="D7450" s="1" t="s">
        <v>53</v>
      </c>
      <c r="E7450" s="1" t="s">
        <v>54</v>
      </c>
      <c r="F7450" s="47">
        <v>714</v>
      </c>
      <c r="G7450" s="34">
        <v>1649.99</v>
      </c>
      <c r="H7450" s="1" t="s">
        <v>218</v>
      </c>
      <c r="I7450" s="34">
        <v>1.9674000000000001E-2</v>
      </c>
      <c r="J7450" s="34">
        <v>62.045229999999997</v>
      </c>
      <c r="K7450" s="35" t="str">
        <f t="shared" si="614"/>
        <v>Leenderbos, Groote Heide &amp; De Plateaux_H4030</v>
      </c>
      <c r="L7450" s="36">
        <f>VLOOKUP(D7450,DATA!A:F,5,FALSE)</f>
        <v>1.0986712608830001E-2</v>
      </c>
      <c r="M7450" s="37">
        <f>VLOOKUP(D7450,DATA!A:F,6,FALSE)</f>
        <v>982</v>
      </c>
      <c r="N7450" s="36">
        <f t="shared" si="615"/>
        <v>99.935073112466</v>
      </c>
      <c r="O7450" s="36">
        <f t="shared" si="616"/>
        <v>99.935087135954888</v>
      </c>
      <c r="P7450" s="36">
        <f t="shared" si="619"/>
        <v>1.4023488887460189E-5</v>
      </c>
      <c r="Q7450" s="36">
        <f t="shared" si="620"/>
        <v>8.7009059342491146E-6</v>
      </c>
    </row>
    <row r="7451" spans="1:17" x14ac:dyDescent="0.3">
      <c r="A7451" s="29">
        <v>2337202</v>
      </c>
      <c r="B7451" s="1">
        <v>137</v>
      </c>
      <c r="C7451" s="1" t="s">
        <v>30</v>
      </c>
      <c r="D7451" s="1" t="s">
        <v>41</v>
      </c>
      <c r="E7451" s="1" t="s">
        <v>42</v>
      </c>
      <c r="F7451" s="47">
        <v>1071</v>
      </c>
      <c r="G7451" s="34">
        <v>1488.67</v>
      </c>
      <c r="H7451" s="1" t="s">
        <v>218</v>
      </c>
      <c r="I7451" s="34">
        <v>1.10268E-2</v>
      </c>
      <c r="J7451" s="34">
        <v>3109.8609999999999</v>
      </c>
      <c r="K7451" s="35" t="str">
        <f t="shared" si="614"/>
        <v>Strabrechtse Heide &amp; Beuven_H4010A</v>
      </c>
      <c r="L7451" s="36">
        <f>VLOOKUP(D7451,DATA!A:F,5,FALSE)</f>
        <v>1.3726988247862192E-2</v>
      </c>
      <c r="M7451" s="37">
        <f>VLOOKUP(D7451,DATA!A:F,6,FALSE)</f>
        <v>1285.5</v>
      </c>
      <c r="N7451" s="36">
        <f t="shared" si="615"/>
        <v>94.207371123563746</v>
      </c>
      <c r="O7451" s="36">
        <f t="shared" si="616"/>
        <v>94.208197078377893</v>
      </c>
      <c r="P7451" s="36">
        <f t="shared" si="619"/>
        <v>8.2595481414671212E-4</v>
      </c>
      <c r="Q7451" s="36">
        <f t="shared" si="620"/>
        <v>2.568604664277108E-2</v>
      </c>
    </row>
    <row r="7452" spans="1:17" x14ac:dyDescent="0.3">
      <c r="A7452" s="29">
        <v>2337202</v>
      </c>
      <c r="B7452" s="1">
        <v>137</v>
      </c>
      <c r="C7452" s="1" t="s">
        <v>30</v>
      </c>
      <c r="D7452" s="1" t="s">
        <v>53</v>
      </c>
      <c r="E7452" s="1" t="s">
        <v>54</v>
      </c>
      <c r="F7452" s="47">
        <v>714</v>
      </c>
      <c r="G7452" s="34">
        <v>1488.67</v>
      </c>
      <c r="H7452" s="1" t="s">
        <v>218</v>
      </c>
      <c r="I7452" s="34">
        <v>1.10268E-2</v>
      </c>
      <c r="J7452" s="34">
        <v>995.60955999999999</v>
      </c>
      <c r="K7452" s="35" t="str">
        <f t="shared" si="614"/>
        <v>Strabrechtse Heide &amp; Beuven_H4030</v>
      </c>
      <c r="L7452" s="36">
        <f>VLOOKUP(D7452,DATA!A:F,5,FALSE)</f>
        <v>1.0986712608830001E-2</v>
      </c>
      <c r="M7452" s="37">
        <f>VLOOKUP(D7452,DATA!A:F,6,FALSE)</f>
        <v>982</v>
      </c>
      <c r="N7452" s="36">
        <f t="shared" si="615"/>
        <v>99.619124799515873</v>
      </c>
      <c r="O7452" s="36">
        <f t="shared" si="616"/>
        <v>99.619170763384361</v>
      </c>
      <c r="P7452" s="36">
        <f t="shared" si="619"/>
        <v>4.5963868487319814E-5</v>
      </c>
      <c r="Q7452" s="36">
        <f t="shared" si="620"/>
        <v>4.5762066880558345E-4</v>
      </c>
    </row>
    <row r="7453" spans="1:17" x14ac:dyDescent="0.3">
      <c r="A7453" s="29">
        <v>2337203</v>
      </c>
      <c r="B7453" s="1">
        <v>137</v>
      </c>
      <c r="C7453" s="1" t="s">
        <v>30</v>
      </c>
      <c r="D7453" s="1" t="s">
        <v>41</v>
      </c>
      <c r="E7453" s="1" t="s">
        <v>42</v>
      </c>
      <c r="F7453" s="47">
        <v>1071</v>
      </c>
      <c r="G7453" s="34">
        <v>1203.32</v>
      </c>
      <c r="H7453" s="1" t="s">
        <v>218</v>
      </c>
      <c r="I7453" s="34">
        <v>1.0664399999999999E-2</v>
      </c>
      <c r="J7453" s="34">
        <v>1003.88336</v>
      </c>
      <c r="K7453" s="35" t="str">
        <f t="shared" si="614"/>
        <v>Strabrechtse Heide &amp; Beuven_H4010A</v>
      </c>
      <c r="L7453" s="36">
        <f>VLOOKUP(D7453,DATA!A:F,5,FALSE)</f>
        <v>1.3726988247862192E-2</v>
      </c>
      <c r="M7453" s="37">
        <f>VLOOKUP(D7453,DATA!A:F,6,FALSE)</f>
        <v>1285.5</v>
      </c>
      <c r="N7453" s="36">
        <f t="shared" si="615"/>
        <v>24.451488476316953</v>
      </c>
      <c r="O7453" s="36">
        <f t="shared" si="616"/>
        <v>24.454192802944831</v>
      </c>
      <c r="P7453" s="36">
        <f t="shared" si="619"/>
        <v>2.7043266278781175E-3</v>
      </c>
      <c r="Q7453" s="36">
        <f t="shared" si="620"/>
        <v>2.7148285017317541E-2</v>
      </c>
    </row>
    <row r="7454" spans="1:17" x14ac:dyDescent="0.3">
      <c r="A7454" s="29">
        <v>2337203</v>
      </c>
      <c r="B7454" s="1">
        <v>137</v>
      </c>
      <c r="C7454" s="1" t="s">
        <v>30</v>
      </c>
      <c r="D7454" s="1" t="s">
        <v>53</v>
      </c>
      <c r="E7454" s="1" t="s">
        <v>54</v>
      </c>
      <c r="F7454" s="47">
        <v>714</v>
      </c>
      <c r="G7454" s="34">
        <v>1203.32</v>
      </c>
      <c r="H7454" s="1" t="s">
        <v>218</v>
      </c>
      <c r="I7454" s="34">
        <v>1.0664399999999999E-2</v>
      </c>
      <c r="J7454" s="34">
        <v>3984.4781142319998</v>
      </c>
      <c r="K7454" s="35" t="str">
        <f t="shared" si="614"/>
        <v>Strabrechtse Heide &amp; Beuven_H4030</v>
      </c>
      <c r="L7454" s="36">
        <f>VLOOKUP(D7454,DATA!A:F,5,FALSE)</f>
        <v>1.0986712608830001E-2</v>
      </c>
      <c r="M7454" s="37">
        <f>VLOOKUP(D7454,DATA!A:F,6,FALSE)</f>
        <v>982</v>
      </c>
      <c r="N7454" s="36">
        <f t="shared" si="615"/>
        <v>91.920389719833111</v>
      </c>
      <c r="O7454" s="36">
        <f t="shared" si="616"/>
        <v>91.921259851811044</v>
      </c>
      <c r="P7454" s="36">
        <f t="shared" si="619"/>
        <v>8.7013197793339714E-4</v>
      </c>
      <c r="Q7454" s="36">
        <f t="shared" si="620"/>
        <v>3.4670218225690219E-2</v>
      </c>
    </row>
    <row r="7455" spans="1:17" x14ac:dyDescent="0.3">
      <c r="A7455" s="29">
        <v>2337203</v>
      </c>
      <c r="B7455" s="1">
        <v>137</v>
      </c>
      <c r="C7455" s="1" t="s">
        <v>30</v>
      </c>
      <c r="D7455" s="1" t="s">
        <v>43</v>
      </c>
      <c r="E7455" s="1" t="s">
        <v>44</v>
      </c>
      <c r="F7455" s="47">
        <v>1071</v>
      </c>
      <c r="G7455" s="34">
        <v>1203.32</v>
      </c>
      <c r="H7455" s="1" t="s">
        <v>218</v>
      </c>
      <c r="I7455" s="34">
        <v>1.0664399999999999E-2</v>
      </c>
      <c r="J7455" s="34">
        <v>938.93359999999996</v>
      </c>
      <c r="K7455" s="35" t="str">
        <f t="shared" si="614"/>
        <v>Strabrechtse Heide &amp; Beuven_H7150</v>
      </c>
      <c r="L7455" s="36">
        <f>VLOOKUP(D7455,DATA!A:F,5,FALSE)</f>
        <v>1.3726988247862192E-2</v>
      </c>
      <c r="M7455" s="37">
        <f>VLOOKUP(D7455,DATA!A:F,6,FALSE)</f>
        <v>1285.5</v>
      </c>
      <c r="N7455" s="36">
        <f t="shared" si="615"/>
        <v>24.451488476316953</v>
      </c>
      <c r="O7455" s="36">
        <f t="shared" si="616"/>
        <v>24.454192802944831</v>
      </c>
      <c r="P7455" s="36">
        <f t="shared" si="619"/>
        <v>2.7043266278781175E-3</v>
      </c>
      <c r="Q7455" s="36">
        <f t="shared" si="620"/>
        <v>2.539183136289461E-2</v>
      </c>
    </row>
    <row r="7456" spans="1:17" x14ac:dyDescent="0.3">
      <c r="A7456" s="29">
        <v>2337204</v>
      </c>
      <c r="B7456" s="1">
        <v>137</v>
      </c>
      <c r="C7456" s="1" t="s">
        <v>30</v>
      </c>
      <c r="D7456" s="1" t="s">
        <v>53</v>
      </c>
      <c r="E7456" s="1" t="s">
        <v>54</v>
      </c>
      <c r="F7456" s="47">
        <v>714</v>
      </c>
      <c r="G7456" s="34">
        <v>932.57</v>
      </c>
      <c r="H7456" s="1" t="s">
        <v>218</v>
      </c>
      <c r="I7456" s="34">
        <v>8.9195999999999998E-3</v>
      </c>
      <c r="J7456" s="34">
        <v>5331.1225999999997</v>
      </c>
      <c r="K7456" s="35" t="str">
        <f t="shared" si="614"/>
        <v>Strabrechtse Heide &amp; Beuven_H4030</v>
      </c>
      <c r="L7456" s="36">
        <f>VLOOKUP(D7456,DATA!A:F,5,FALSE)</f>
        <v>1.0986712608830001E-2</v>
      </c>
      <c r="M7456" s="37">
        <f>VLOOKUP(D7456,DATA!A:F,6,FALSE)</f>
        <v>982</v>
      </c>
      <c r="N7456" s="36">
        <f t="shared" si="615"/>
        <v>36.747296667254908</v>
      </c>
      <c r="O7456" s="36">
        <f t="shared" si="616"/>
        <v>36.749574507543308</v>
      </c>
      <c r="P7456" s="36">
        <f t="shared" si="619"/>
        <v>2.277840288400057E-3</v>
      </c>
      <c r="Q7456" s="36">
        <f t="shared" si="620"/>
        <v>0.1214344584068006</v>
      </c>
    </row>
    <row r="7457" spans="1:17" x14ac:dyDescent="0.3">
      <c r="A7457" s="29">
        <v>2337205</v>
      </c>
      <c r="B7457" s="1">
        <v>137</v>
      </c>
      <c r="C7457" s="1" t="s">
        <v>30</v>
      </c>
      <c r="D7457" s="1" t="s">
        <v>53</v>
      </c>
      <c r="E7457" s="1" t="s">
        <v>54</v>
      </c>
      <c r="F7457" s="47">
        <v>714</v>
      </c>
      <c r="G7457" s="34">
        <v>944.18</v>
      </c>
      <c r="H7457" s="1" t="s">
        <v>218</v>
      </c>
      <c r="I7457" s="34">
        <v>8.9841999999999995E-3</v>
      </c>
      <c r="J7457" s="34">
        <v>2103.9448000000002</v>
      </c>
      <c r="K7457" s="35" t="str">
        <f t="shared" si="614"/>
        <v>Strabrechtse Heide &amp; Beuven_H4030</v>
      </c>
      <c r="L7457" s="36">
        <f>VLOOKUP(D7457,DATA!A:F,5,FALSE)</f>
        <v>1.0986712608830001E-2</v>
      </c>
      <c r="M7457" s="37">
        <f>VLOOKUP(D7457,DATA!A:F,6,FALSE)</f>
        <v>982</v>
      </c>
      <c r="N7457" s="36">
        <f t="shared" si="615"/>
        <v>39.758987597744571</v>
      </c>
      <c r="O7457" s="36">
        <f t="shared" si="616"/>
        <v>39.76135177015361</v>
      </c>
      <c r="P7457" s="36">
        <f t="shared" si="619"/>
        <v>2.3641724090381899E-3</v>
      </c>
      <c r="Q7457" s="36">
        <f t="shared" si="620"/>
        <v>4.9740882462993727E-2</v>
      </c>
    </row>
    <row r="7458" spans="1:17" x14ac:dyDescent="0.3">
      <c r="A7458" s="29">
        <v>2337206</v>
      </c>
      <c r="B7458" s="1">
        <v>137</v>
      </c>
      <c r="C7458" s="1" t="s">
        <v>30</v>
      </c>
      <c r="D7458" s="1" t="s">
        <v>53</v>
      </c>
      <c r="E7458" s="1" t="s">
        <v>54</v>
      </c>
      <c r="F7458" s="47">
        <v>714</v>
      </c>
      <c r="G7458" s="34">
        <v>927.92</v>
      </c>
      <c r="H7458" s="1" t="s">
        <v>218</v>
      </c>
      <c r="I7458" s="34">
        <v>8.7667999999999999E-3</v>
      </c>
      <c r="J7458" s="34">
        <v>3376.1691999999998</v>
      </c>
      <c r="K7458" s="35" t="str">
        <f t="shared" si="614"/>
        <v>Strabrechtse Heide &amp; Beuven_H4030</v>
      </c>
      <c r="L7458" s="36">
        <f>VLOOKUP(D7458,DATA!A:F,5,FALSE)</f>
        <v>1.0986712608830001E-2</v>
      </c>
      <c r="M7458" s="37">
        <f>VLOOKUP(D7458,DATA!A:F,6,FALSE)</f>
        <v>982</v>
      </c>
      <c r="N7458" s="36">
        <f t="shared" si="615"/>
        <v>35.568060249312339</v>
      </c>
      <c r="O7458" s="36">
        <f t="shared" si="616"/>
        <v>35.570267625164128</v>
      </c>
      <c r="P7458" s="36">
        <f t="shared" si="619"/>
        <v>2.2073758517890951E-3</v>
      </c>
      <c r="Q7458" s="36">
        <f t="shared" si="620"/>
        <v>7.4524743636341068E-2</v>
      </c>
    </row>
    <row r="7459" spans="1:17" x14ac:dyDescent="0.3">
      <c r="A7459" s="29">
        <v>2337207</v>
      </c>
      <c r="B7459" s="1">
        <v>137</v>
      </c>
      <c r="C7459" s="1" t="s">
        <v>30</v>
      </c>
      <c r="D7459" s="1" t="s">
        <v>53</v>
      </c>
      <c r="E7459" s="1" t="s">
        <v>54</v>
      </c>
      <c r="F7459" s="47">
        <v>714</v>
      </c>
      <c r="G7459" s="34">
        <v>915.34</v>
      </c>
      <c r="H7459" s="1" t="s">
        <v>218</v>
      </c>
      <c r="I7459" s="34">
        <v>8.6095000000000008E-3</v>
      </c>
      <c r="J7459" s="34">
        <v>7585.527</v>
      </c>
      <c r="K7459" s="35" t="str">
        <f t="shared" si="614"/>
        <v>Strabrechtse Heide &amp; Beuven_H4030</v>
      </c>
      <c r="L7459" s="36">
        <f>VLOOKUP(D7459,DATA!A:F,5,FALSE)</f>
        <v>1.0986712608830001E-2</v>
      </c>
      <c r="M7459" s="37">
        <f>VLOOKUP(D7459,DATA!A:F,6,FALSE)</f>
        <v>982</v>
      </c>
      <c r="N7459" s="36">
        <f t="shared" si="615"/>
        <v>32.467392824767238</v>
      </c>
      <c r="O7459" s="36">
        <f t="shared" si="616"/>
        <v>32.469466849012363</v>
      </c>
      <c r="P7459" s="36">
        <f t="shared" si="619"/>
        <v>2.0740242451253721E-3</v>
      </c>
      <c r="Q7459" s="36">
        <f t="shared" si="620"/>
        <v>0.15732566910053128</v>
      </c>
    </row>
    <row r="7460" spans="1:17" x14ac:dyDescent="0.3">
      <c r="A7460" s="29">
        <v>2337208</v>
      </c>
      <c r="B7460" s="1">
        <v>137</v>
      </c>
      <c r="C7460" s="1" t="s">
        <v>30</v>
      </c>
      <c r="D7460" s="1" t="s">
        <v>53</v>
      </c>
      <c r="E7460" s="1" t="s">
        <v>54</v>
      </c>
      <c r="F7460" s="47">
        <v>714</v>
      </c>
      <c r="G7460" s="34">
        <v>913.7</v>
      </c>
      <c r="H7460" s="1" t="s">
        <v>218</v>
      </c>
      <c r="I7460" s="34">
        <v>8.5590000000000006E-3</v>
      </c>
      <c r="J7460" s="34">
        <v>9697.1280000000006</v>
      </c>
      <c r="K7460" s="35" t="str">
        <f t="shared" si="614"/>
        <v>Strabrechtse Heide &amp; Beuven_H4030</v>
      </c>
      <c r="L7460" s="36">
        <f>VLOOKUP(D7460,DATA!A:F,5,FALSE)</f>
        <v>1.0986712608830001E-2</v>
      </c>
      <c r="M7460" s="37">
        <f>VLOOKUP(D7460,DATA!A:F,6,FALSE)</f>
        <v>982</v>
      </c>
      <c r="N7460" s="36">
        <f t="shared" si="615"/>
        <v>32.073578933309371</v>
      </c>
      <c r="O7460" s="36">
        <f t="shared" si="616"/>
        <v>32.075627661143329</v>
      </c>
      <c r="P7460" s="36">
        <f t="shared" si="619"/>
        <v>2.0487278339587078E-3</v>
      </c>
      <c r="Q7460" s="36">
        <f t="shared" si="620"/>
        <v>0.19866776043060339</v>
      </c>
    </row>
    <row r="7461" spans="1:17" x14ac:dyDescent="0.3">
      <c r="A7461" s="29">
        <v>2337209</v>
      </c>
      <c r="B7461" s="1">
        <v>137</v>
      </c>
      <c r="C7461" s="1" t="s">
        <v>30</v>
      </c>
      <c r="D7461" s="1" t="s">
        <v>53</v>
      </c>
      <c r="E7461" s="1" t="s">
        <v>54</v>
      </c>
      <c r="F7461" s="47">
        <v>714</v>
      </c>
      <c r="G7461" s="34">
        <v>912.64</v>
      </c>
      <c r="H7461" s="1" t="s">
        <v>218</v>
      </c>
      <c r="I7461" s="34">
        <v>8.5264E-3</v>
      </c>
      <c r="J7461" s="34">
        <v>7840.7025999999996</v>
      </c>
      <c r="K7461" s="35" t="str">
        <f t="shared" si="614"/>
        <v>Strabrechtse Heide &amp; Beuven_H4030</v>
      </c>
      <c r="L7461" s="36">
        <f>VLOOKUP(D7461,DATA!A:F,5,FALSE)</f>
        <v>1.0986712608830001E-2</v>
      </c>
      <c r="M7461" s="37">
        <f>VLOOKUP(D7461,DATA!A:F,6,FALSE)</f>
        <v>982</v>
      </c>
      <c r="N7461" s="36">
        <f t="shared" si="615"/>
        <v>31.820387412118325</v>
      </c>
      <c r="O7461" s="36">
        <f t="shared" si="616"/>
        <v>31.822419773130861</v>
      </c>
      <c r="P7461" s="36">
        <f t="shared" si="619"/>
        <v>2.0323610125352332E-3</v>
      </c>
      <c r="Q7461" s="36">
        <f t="shared" si="620"/>
        <v>0.15935138275123634</v>
      </c>
    </row>
    <row r="7462" spans="1:17" x14ac:dyDescent="0.3">
      <c r="A7462" s="29">
        <v>2337210</v>
      </c>
      <c r="B7462" s="1">
        <v>137</v>
      </c>
      <c r="C7462" s="1" t="s">
        <v>30</v>
      </c>
      <c r="D7462" s="1" t="s">
        <v>53</v>
      </c>
      <c r="E7462" s="1" t="s">
        <v>54</v>
      </c>
      <c r="F7462" s="47">
        <v>714</v>
      </c>
      <c r="G7462" s="34">
        <v>918.34</v>
      </c>
      <c r="H7462" s="1" t="s">
        <v>218</v>
      </c>
      <c r="I7462" s="34">
        <v>8.4624999999999995E-3</v>
      </c>
      <c r="J7462" s="34">
        <v>8976.7330000000002</v>
      </c>
      <c r="K7462" s="35" t="str">
        <f t="shared" si="614"/>
        <v>Strabrechtse Heide &amp; Beuven_H4030</v>
      </c>
      <c r="L7462" s="36">
        <f>VLOOKUP(D7462,DATA!A:F,5,FALSE)</f>
        <v>1.0986712608830001E-2</v>
      </c>
      <c r="M7462" s="37">
        <f>VLOOKUP(D7462,DATA!A:F,6,FALSE)</f>
        <v>982</v>
      </c>
      <c r="N7462" s="36">
        <f t="shared" si="615"/>
        <v>33.194213672996561</v>
      </c>
      <c r="O7462" s="36">
        <f t="shared" si="616"/>
        <v>33.196275488007331</v>
      </c>
      <c r="P7462" s="36">
        <f t="shared" si="619"/>
        <v>2.0618150107694078E-3</v>
      </c>
      <c r="Q7462" s="36">
        <f t="shared" si="620"/>
        <v>0.18508362847069099</v>
      </c>
    </row>
    <row r="7463" spans="1:17" x14ac:dyDescent="0.3">
      <c r="A7463" s="29">
        <v>2337211</v>
      </c>
      <c r="B7463" s="1">
        <v>137</v>
      </c>
      <c r="C7463" s="1" t="s">
        <v>30</v>
      </c>
      <c r="D7463" s="1" t="s">
        <v>53</v>
      </c>
      <c r="E7463" s="1" t="s">
        <v>54</v>
      </c>
      <c r="F7463" s="47">
        <v>714</v>
      </c>
      <c r="G7463" s="34">
        <v>923.06</v>
      </c>
      <c r="H7463" s="1" t="s">
        <v>218</v>
      </c>
      <c r="I7463" s="34">
        <v>8.4176000000000008E-3</v>
      </c>
      <c r="J7463" s="34">
        <v>5591.598</v>
      </c>
      <c r="K7463" s="35" t="str">
        <f t="shared" si="614"/>
        <v>Strabrechtse Heide &amp; Beuven_H4030</v>
      </c>
      <c r="L7463" s="36">
        <f>VLOOKUP(D7463,DATA!A:F,5,FALSE)</f>
        <v>1.0986712608830001E-2</v>
      </c>
      <c r="M7463" s="37">
        <f>VLOOKUP(D7463,DATA!A:F,6,FALSE)</f>
        <v>982</v>
      </c>
      <c r="N7463" s="36">
        <f t="shared" si="615"/>
        <v>34.354030858924439</v>
      </c>
      <c r="O7463" s="36">
        <f t="shared" si="616"/>
        <v>34.356116540949706</v>
      </c>
      <c r="P7463" s="36">
        <f t="shared" si="619"/>
        <v>2.0856820252674879E-3</v>
      </c>
      <c r="Q7463" s="36">
        <f t="shared" si="620"/>
        <v>0.11662295441121635</v>
      </c>
    </row>
    <row r="7464" spans="1:17" x14ac:dyDescent="0.3">
      <c r="A7464" s="29">
        <v>2337213</v>
      </c>
      <c r="B7464" s="1">
        <v>137</v>
      </c>
      <c r="C7464" s="1" t="s">
        <v>30</v>
      </c>
      <c r="D7464" s="1" t="s">
        <v>41</v>
      </c>
      <c r="E7464" s="1" t="s">
        <v>42</v>
      </c>
      <c r="F7464" s="47">
        <v>1071</v>
      </c>
      <c r="G7464" s="34">
        <v>1195.52</v>
      </c>
      <c r="H7464" s="1" t="s">
        <v>218</v>
      </c>
      <c r="I7464" s="34">
        <v>0.01</v>
      </c>
      <c r="J7464" s="34">
        <v>6899.7217000000001</v>
      </c>
      <c r="K7464" s="35" t="str">
        <f t="shared" si="614"/>
        <v>Strabrechtse Heide &amp; Beuven_H4010A</v>
      </c>
      <c r="L7464" s="36">
        <f>VLOOKUP(D7464,DATA!A:F,5,FALSE)</f>
        <v>1.3726988247862192E-2</v>
      </c>
      <c r="M7464" s="37">
        <f>VLOOKUP(D7464,DATA!A:F,6,FALSE)</f>
        <v>1285.5</v>
      </c>
      <c r="N7464" s="36">
        <f t="shared" si="615"/>
        <v>22.528055818541066</v>
      </c>
      <c r="O7464" s="36">
        <f t="shared" si="616"/>
        <v>22.530451669552164</v>
      </c>
      <c r="P7464" s="36">
        <f t="shared" si="619"/>
        <v>2.3958510110979603E-3</v>
      </c>
      <c r="Q7464" s="36">
        <f t="shared" si="620"/>
        <v>0.16530705211239538</v>
      </c>
    </row>
    <row r="7465" spans="1:17" x14ac:dyDescent="0.3">
      <c r="A7465" s="29">
        <v>2337213</v>
      </c>
      <c r="B7465" s="1">
        <v>137</v>
      </c>
      <c r="C7465" s="1" t="s">
        <v>30</v>
      </c>
      <c r="D7465" s="1" t="s">
        <v>53</v>
      </c>
      <c r="E7465" s="1" t="s">
        <v>54</v>
      </c>
      <c r="F7465" s="47">
        <v>714</v>
      </c>
      <c r="G7465" s="34">
        <v>1195.52</v>
      </c>
      <c r="H7465" s="1" t="s">
        <v>218</v>
      </c>
      <c r="I7465" s="34">
        <v>0.01</v>
      </c>
      <c r="J7465" s="34">
        <v>785.85709999999995</v>
      </c>
      <c r="K7465" s="35" t="str">
        <f t="shared" si="614"/>
        <v>Strabrechtse Heide &amp; Beuven_H4030</v>
      </c>
      <c r="L7465" s="36">
        <f>VLOOKUP(D7465,DATA!A:F,5,FALSE)</f>
        <v>1.0986712608830001E-2</v>
      </c>
      <c r="M7465" s="37">
        <f>VLOOKUP(D7465,DATA!A:F,6,FALSE)</f>
        <v>982</v>
      </c>
      <c r="N7465" s="36">
        <f t="shared" si="615"/>
        <v>91.260641980134906</v>
      </c>
      <c r="O7465" s="36">
        <f t="shared" si="616"/>
        <v>91.261518196030821</v>
      </c>
      <c r="P7465" s="36">
        <f t="shared" si="619"/>
        <v>8.7621589591435622E-4</v>
      </c>
      <c r="Q7465" s="36">
        <f t="shared" si="620"/>
        <v>6.8858048293715781E-3</v>
      </c>
    </row>
    <row r="7466" spans="1:17" x14ac:dyDescent="0.3">
      <c r="A7466" s="29">
        <v>2337214</v>
      </c>
      <c r="B7466" s="1">
        <v>137</v>
      </c>
      <c r="C7466" s="1" t="s">
        <v>30</v>
      </c>
      <c r="D7466" s="1" t="s">
        <v>41</v>
      </c>
      <c r="E7466" s="1" t="s">
        <v>42</v>
      </c>
      <c r="F7466" s="47">
        <v>1071</v>
      </c>
      <c r="G7466" s="34">
        <v>1217.56</v>
      </c>
      <c r="H7466" s="1" t="s">
        <v>218</v>
      </c>
      <c r="I7466" s="34">
        <v>1.0056499999999999E-2</v>
      </c>
      <c r="J7466" s="34">
        <v>151.81516999999999</v>
      </c>
      <c r="K7466" s="35" t="str">
        <f t="shared" si="614"/>
        <v>Strabrechtse Heide &amp; Beuven_H4010A</v>
      </c>
      <c r="L7466" s="36">
        <f>VLOOKUP(D7466,DATA!A:F,5,FALSE)</f>
        <v>1.3726988247862192E-2</v>
      </c>
      <c r="M7466" s="37">
        <f>VLOOKUP(D7466,DATA!A:F,6,FALSE)</f>
        <v>1285.5</v>
      </c>
      <c r="N7466" s="36">
        <f t="shared" si="615"/>
        <v>28.23951817248199</v>
      </c>
      <c r="O7466" s="36">
        <f t="shared" si="616"/>
        <v>28.242315722072458</v>
      </c>
      <c r="P7466" s="36">
        <f t="shared" si="619"/>
        <v>2.7975495904684067E-3</v>
      </c>
      <c r="Q7466" s="36">
        <f t="shared" si="620"/>
        <v>4.2471046666039151E-3</v>
      </c>
    </row>
    <row r="7467" spans="1:17" x14ac:dyDescent="0.3">
      <c r="A7467" s="29">
        <v>2337214</v>
      </c>
      <c r="B7467" s="1">
        <v>137</v>
      </c>
      <c r="C7467" s="1" t="s">
        <v>30</v>
      </c>
      <c r="D7467" s="1" t="s">
        <v>53</v>
      </c>
      <c r="E7467" s="1" t="s">
        <v>54</v>
      </c>
      <c r="F7467" s="47">
        <v>714</v>
      </c>
      <c r="G7467" s="34">
        <v>1217.56</v>
      </c>
      <c r="H7467" s="1" t="s">
        <v>218</v>
      </c>
      <c r="I7467" s="34">
        <v>1.0056499999999999E-2</v>
      </c>
      <c r="J7467" s="34">
        <v>713.24694999999997</v>
      </c>
      <c r="K7467" s="35" t="str">
        <f t="shared" si="614"/>
        <v>Strabrechtse Heide &amp; Beuven_H4030</v>
      </c>
      <c r="L7467" s="36">
        <f>VLOOKUP(D7467,DATA!A:F,5,FALSE)</f>
        <v>1.0986712608830001E-2</v>
      </c>
      <c r="M7467" s="37">
        <f>VLOOKUP(D7467,DATA!A:F,6,FALSE)</f>
        <v>982</v>
      </c>
      <c r="N7467" s="36">
        <f t="shared" si="615"/>
        <v>93.008722784109793</v>
      </c>
      <c r="O7467" s="36">
        <f t="shared" si="616"/>
        <v>93.009441197119727</v>
      </c>
      <c r="P7467" s="36">
        <f t="shared" si="619"/>
        <v>7.1841300993469304E-4</v>
      </c>
      <c r="Q7467" s="36">
        <f t="shared" si="620"/>
        <v>5.1240588817623948E-3</v>
      </c>
    </row>
    <row r="7468" spans="1:17" x14ac:dyDescent="0.3">
      <c r="A7468" s="29">
        <v>2337215</v>
      </c>
      <c r="B7468" s="1">
        <v>137</v>
      </c>
      <c r="C7468" s="1" t="s">
        <v>30</v>
      </c>
      <c r="D7468" s="1" t="s">
        <v>53</v>
      </c>
      <c r="E7468" s="1" t="s">
        <v>54</v>
      </c>
      <c r="F7468" s="47">
        <v>714</v>
      </c>
      <c r="G7468" s="34">
        <v>1070.9100000000001</v>
      </c>
      <c r="H7468" s="1" t="s">
        <v>218</v>
      </c>
      <c r="I7468" s="34">
        <v>9.1669999999999998E-3</v>
      </c>
      <c r="J7468" s="34">
        <v>7423.8467000000001</v>
      </c>
      <c r="K7468" s="35" t="str">
        <f t="shared" si="614"/>
        <v>Strabrechtse Heide &amp; Beuven_H4030</v>
      </c>
      <c r="L7468" s="36">
        <f>VLOOKUP(D7468,DATA!A:F,5,FALSE)</f>
        <v>1.0986712608830001E-2</v>
      </c>
      <c r="M7468" s="37">
        <f>VLOOKUP(D7468,DATA!A:F,6,FALSE)</f>
        <v>982</v>
      </c>
      <c r="N7468" s="36">
        <f t="shared" si="615"/>
        <v>72.647849181283178</v>
      </c>
      <c r="O7468" s="36">
        <f t="shared" si="616"/>
        <v>72.649850422011269</v>
      </c>
      <c r="P7468" s="36">
        <f t="shared" si="619"/>
        <v>2.0012407280916023E-3</v>
      </c>
      <c r="Q7468" s="36">
        <f t="shared" si="620"/>
        <v>0.14856904375148439</v>
      </c>
    </row>
    <row r="7469" spans="1:17" x14ac:dyDescent="0.3">
      <c r="A7469" s="29">
        <v>2337216</v>
      </c>
      <c r="B7469" s="1">
        <v>137</v>
      </c>
      <c r="C7469" s="1" t="s">
        <v>30</v>
      </c>
      <c r="D7469" s="1" t="s">
        <v>53</v>
      </c>
      <c r="E7469" s="1" t="s">
        <v>54</v>
      </c>
      <c r="F7469" s="47">
        <v>714</v>
      </c>
      <c r="G7469" s="34">
        <v>962.63</v>
      </c>
      <c r="H7469" s="1" t="s">
        <v>218</v>
      </c>
      <c r="I7469" s="34">
        <v>8.3350999999999998E-3</v>
      </c>
      <c r="J7469" s="34">
        <v>4388.5293000000001</v>
      </c>
      <c r="K7469" s="35" t="str">
        <f t="shared" si="614"/>
        <v>Strabrechtse Heide &amp; Beuven_H4030</v>
      </c>
      <c r="L7469" s="36">
        <f>VLOOKUP(D7469,DATA!A:F,5,FALSE)</f>
        <v>1.0986712608830001E-2</v>
      </c>
      <c r="M7469" s="37">
        <f>VLOOKUP(D7469,DATA!A:F,6,FALSE)</f>
        <v>982</v>
      </c>
      <c r="N7469" s="36">
        <f t="shared" si="615"/>
        <v>44.699673304587556</v>
      </c>
      <c r="O7469" s="36">
        <f t="shared" si="616"/>
        <v>44.701936972593323</v>
      </c>
      <c r="P7469" s="36">
        <f t="shared" si="619"/>
        <v>2.263668005767272E-3</v>
      </c>
      <c r="Q7469" s="36">
        <f t="shared" si="620"/>
        <v>9.9341733687822439E-2</v>
      </c>
    </row>
    <row r="7470" spans="1:17" x14ac:dyDescent="0.3">
      <c r="A7470" s="30">
        <v>2337217</v>
      </c>
      <c r="B7470" s="14">
        <v>137</v>
      </c>
      <c r="C7470" s="14" t="s">
        <v>30</v>
      </c>
      <c r="D7470" s="14" t="s">
        <v>55</v>
      </c>
      <c r="E7470" s="14" t="s">
        <v>56</v>
      </c>
      <c r="F7470" s="48">
        <v>500</v>
      </c>
      <c r="G7470" s="38">
        <v>931.12</v>
      </c>
      <c r="H7470" s="14" t="s">
        <v>218</v>
      </c>
      <c r="I7470" s="38">
        <v>8.0376000000000006E-3</v>
      </c>
      <c r="J7470" s="38">
        <v>35.739955999999999</v>
      </c>
      <c r="K7470" s="39" t="str">
        <f t="shared" si="614"/>
        <v>Strabrechtse Heide &amp; Beuven_H3130</v>
      </c>
      <c r="L7470" s="40">
        <f>VLOOKUP(D7470,DATA!A:F,5,FALSE)</f>
        <v>0</v>
      </c>
      <c r="M7470" s="41">
        <f>VLOOKUP(D7470,DATA!A:F,6,FALSE)</f>
        <v>3.5</v>
      </c>
      <c r="N7470" s="40">
        <f t="shared" si="615"/>
        <v>50</v>
      </c>
      <c r="O7470" s="40">
        <f t="shared" si="616"/>
        <v>50</v>
      </c>
      <c r="P7470" s="40">
        <f>J7470/10000*I7470</f>
        <v>2.8726347034560003E-5</v>
      </c>
      <c r="Q7470" s="40">
        <f>IF(AND(H7470&lt;&gt;"below",I7470&gt;=0.005),M7470*P7470,0)</f>
        <v>1.0054221462096002E-4</v>
      </c>
    </row>
    <row r="7471" spans="1:17" x14ac:dyDescent="0.3">
      <c r="A7471" s="29">
        <v>2337217</v>
      </c>
      <c r="B7471" s="1">
        <v>137</v>
      </c>
      <c r="C7471" s="1" t="s">
        <v>30</v>
      </c>
      <c r="D7471" s="1" t="s">
        <v>53</v>
      </c>
      <c r="E7471" s="1" t="s">
        <v>54</v>
      </c>
      <c r="F7471" s="47">
        <v>714</v>
      </c>
      <c r="G7471" s="34">
        <v>931.12</v>
      </c>
      <c r="H7471" s="1" t="s">
        <v>218</v>
      </c>
      <c r="I7471" s="34">
        <v>8.0376000000000006E-3</v>
      </c>
      <c r="J7471" s="34">
        <v>7604.3450000000003</v>
      </c>
      <c r="K7471" s="35" t="str">
        <f t="shared" si="614"/>
        <v>Strabrechtse Heide &amp; Beuven_H4030</v>
      </c>
      <c r="L7471" s="36">
        <f>VLOOKUP(D7471,DATA!A:F,5,FALSE)</f>
        <v>1.0986712608830001E-2</v>
      </c>
      <c r="M7471" s="37">
        <f>VLOOKUP(D7471,DATA!A:F,6,FALSE)</f>
        <v>982</v>
      </c>
      <c r="N7471" s="36">
        <f t="shared" si="615"/>
        <v>36.377796066207445</v>
      </c>
      <c r="O7471" s="36">
        <f t="shared" si="616"/>
        <v>36.379839894802359</v>
      </c>
      <c r="P7471" s="36">
        <f t="shared" si="619"/>
        <v>2.0438285949140322E-3</v>
      </c>
      <c r="Q7471" s="36">
        <f t="shared" si="620"/>
        <v>0.15541977756591549</v>
      </c>
    </row>
    <row r="7472" spans="1:17" x14ac:dyDescent="0.3">
      <c r="A7472" s="30">
        <v>2337218</v>
      </c>
      <c r="B7472" s="14">
        <v>137</v>
      </c>
      <c r="C7472" s="14" t="s">
        <v>30</v>
      </c>
      <c r="D7472" s="14" t="s">
        <v>55</v>
      </c>
      <c r="E7472" s="14" t="s">
        <v>56</v>
      </c>
      <c r="F7472" s="48">
        <v>500</v>
      </c>
      <c r="G7472" s="38">
        <v>912.13</v>
      </c>
      <c r="H7472" s="14" t="s">
        <v>218</v>
      </c>
      <c r="I7472" s="38">
        <v>7.7476999999999997E-3</v>
      </c>
      <c r="J7472" s="38">
        <v>10000</v>
      </c>
      <c r="K7472" s="39" t="str">
        <f t="shared" si="614"/>
        <v>Strabrechtse Heide &amp; Beuven_H3130</v>
      </c>
      <c r="L7472" s="40">
        <f>VLOOKUP(D7472,DATA!A:F,5,FALSE)</f>
        <v>0</v>
      </c>
      <c r="M7472" s="41">
        <f>VLOOKUP(D7472,DATA!A:F,6,FALSE)</f>
        <v>3.5</v>
      </c>
      <c r="N7472" s="40">
        <f t="shared" si="615"/>
        <v>50</v>
      </c>
      <c r="O7472" s="40">
        <f t="shared" si="616"/>
        <v>50</v>
      </c>
      <c r="P7472" s="40">
        <f t="shared" ref="P7472:P7473" si="621">J7472/10000*I7472</f>
        <v>7.7476999999999997E-3</v>
      </c>
      <c r="Q7472" s="40">
        <f t="shared" ref="Q7472:Q7473" si="622">IF(AND(H7472&lt;&gt;"below",I7472&gt;=0.005),M7472*P7472,0)</f>
        <v>2.7116950000000001E-2</v>
      </c>
    </row>
    <row r="7473" spans="1:17" x14ac:dyDescent="0.3">
      <c r="A7473" s="30">
        <v>2337219</v>
      </c>
      <c r="B7473" s="14">
        <v>137</v>
      </c>
      <c r="C7473" s="14" t="s">
        <v>30</v>
      </c>
      <c r="D7473" s="14" t="s">
        <v>55</v>
      </c>
      <c r="E7473" s="14" t="s">
        <v>56</v>
      </c>
      <c r="F7473" s="48">
        <v>500</v>
      </c>
      <c r="G7473" s="38">
        <v>927.33</v>
      </c>
      <c r="H7473" s="14" t="s">
        <v>218</v>
      </c>
      <c r="I7473" s="38">
        <v>7.7707000000000002E-3</v>
      </c>
      <c r="J7473" s="38">
        <v>3313.3031999999998</v>
      </c>
      <c r="K7473" s="39" t="str">
        <f t="shared" si="614"/>
        <v>Strabrechtse Heide &amp; Beuven_H3130</v>
      </c>
      <c r="L7473" s="40">
        <f>VLOOKUP(D7473,DATA!A:F,5,FALSE)</f>
        <v>0</v>
      </c>
      <c r="M7473" s="41">
        <f>VLOOKUP(D7473,DATA!A:F,6,FALSE)</f>
        <v>3.5</v>
      </c>
      <c r="N7473" s="40">
        <f t="shared" si="615"/>
        <v>50</v>
      </c>
      <c r="O7473" s="40">
        <f t="shared" si="616"/>
        <v>50</v>
      </c>
      <c r="P7473" s="40">
        <f t="shared" si="621"/>
        <v>2.5746685176239997E-3</v>
      </c>
      <c r="Q7473" s="40">
        <f t="shared" si="622"/>
        <v>9.0113398116839979E-3</v>
      </c>
    </row>
    <row r="7474" spans="1:17" x14ac:dyDescent="0.3">
      <c r="A7474" s="29">
        <v>2337219</v>
      </c>
      <c r="B7474" s="1">
        <v>137</v>
      </c>
      <c r="C7474" s="1" t="s">
        <v>30</v>
      </c>
      <c r="D7474" s="1" t="s">
        <v>53</v>
      </c>
      <c r="E7474" s="1" t="s">
        <v>54</v>
      </c>
      <c r="F7474" s="47">
        <v>714</v>
      </c>
      <c r="G7474" s="34">
        <v>927.33</v>
      </c>
      <c r="H7474" s="1" t="s">
        <v>218</v>
      </c>
      <c r="I7474" s="34">
        <v>7.7707000000000002E-3</v>
      </c>
      <c r="J7474" s="34">
        <v>4875.9242999999997</v>
      </c>
      <c r="K7474" s="35" t="str">
        <f t="shared" si="614"/>
        <v>Strabrechtse Heide &amp; Beuven_H4030</v>
      </c>
      <c r="L7474" s="36">
        <f>VLOOKUP(D7474,DATA!A:F,5,FALSE)</f>
        <v>1.0986712608830001E-2</v>
      </c>
      <c r="M7474" s="37">
        <f>VLOOKUP(D7474,DATA!A:F,6,FALSE)</f>
        <v>982</v>
      </c>
      <c r="N7474" s="36">
        <f t="shared" si="615"/>
        <v>35.419646700230764</v>
      </c>
      <c r="O7474" s="36">
        <f t="shared" si="616"/>
        <v>35.421599591007755</v>
      </c>
      <c r="P7474" s="36">
        <f t="shared" si="619"/>
        <v>1.952890776991012E-3</v>
      </c>
      <c r="Q7474" s="36">
        <f t="shared" si="620"/>
        <v>9.5221475947763548E-2</v>
      </c>
    </row>
    <row r="7475" spans="1:17" x14ac:dyDescent="0.3">
      <c r="A7475" s="29">
        <v>2337220</v>
      </c>
      <c r="B7475" s="1">
        <v>137</v>
      </c>
      <c r="C7475" s="1" t="s">
        <v>30</v>
      </c>
      <c r="D7475" s="1" t="s">
        <v>53</v>
      </c>
      <c r="E7475" s="1" t="s">
        <v>54</v>
      </c>
      <c r="F7475" s="47">
        <v>714</v>
      </c>
      <c r="G7475" s="34">
        <v>924.39</v>
      </c>
      <c r="H7475" s="1" t="s">
        <v>218</v>
      </c>
      <c r="I7475" s="34">
        <v>7.8027000000000001E-3</v>
      </c>
      <c r="J7475" s="34">
        <v>1849.3264999999999</v>
      </c>
      <c r="K7475" s="35" t="str">
        <f t="shared" si="614"/>
        <v>Strabrechtse Heide &amp; Beuven_H4030</v>
      </c>
      <c r="L7475" s="36">
        <f>VLOOKUP(D7475,DATA!A:F,5,FALSE)</f>
        <v>1.0986712608830001E-2</v>
      </c>
      <c r="M7475" s="37">
        <f>VLOOKUP(D7475,DATA!A:F,6,FALSE)</f>
        <v>982</v>
      </c>
      <c r="N7475" s="36">
        <f t="shared" si="615"/>
        <v>34.684317846615365</v>
      </c>
      <c r="O7475" s="36">
        <f t="shared" si="616"/>
        <v>34.686259935041043</v>
      </c>
      <c r="P7475" s="36">
        <f t="shared" si="619"/>
        <v>1.9420884256788895E-3</v>
      </c>
      <c r="Q7475" s="36">
        <f t="shared" si="620"/>
        <v>3.5915555909512509E-2</v>
      </c>
    </row>
    <row r="7476" spans="1:17" x14ac:dyDescent="0.3">
      <c r="A7476" s="30">
        <v>2337221</v>
      </c>
      <c r="B7476" s="14">
        <v>137</v>
      </c>
      <c r="C7476" s="14" t="s">
        <v>30</v>
      </c>
      <c r="D7476" s="14" t="s">
        <v>79</v>
      </c>
      <c r="E7476" s="14" t="s">
        <v>80</v>
      </c>
      <c r="F7476" s="48">
        <v>429</v>
      </c>
      <c r="G7476" s="38">
        <v>899.47</v>
      </c>
      <c r="H7476" s="14" t="s">
        <v>218</v>
      </c>
      <c r="I7476" s="38">
        <v>7.0888000000000001E-3</v>
      </c>
      <c r="J7476" s="38">
        <v>8903.3469999999998</v>
      </c>
      <c r="K7476" s="39" t="str">
        <f t="shared" si="614"/>
        <v>Strabrechtse Heide &amp; Beuven_H3110</v>
      </c>
      <c r="L7476" s="40">
        <f>VLOOKUP(D7476,DATA!A:F,5,FALSE)</f>
        <v>0</v>
      </c>
      <c r="M7476" s="41">
        <f>VLOOKUP(D7476,DATA!A:F,6,FALSE)</f>
        <v>3.5</v>
      </c>
      <c r="N7476" s="40">
        <f t="shared" si="615"/>
        <v>50</v>
      </c>
      <c r="O7476" s="40">
        <f t="shared" si="616"/>
        <v>50</v>
      </c>
      <c r="P7476" s="40">
        <f t="shared" ref="P7476:P7481" si="623">J7476/10000*I7476</f>
        <v>6.3114046213599995E-3</v>
      </c>
      <c r="Q7476" s="40">
        <f t="shared" ref="Q7476:Q7481" si="624">IF(AND(H7476&lt;&gt;"below",I7476&gt;=0.005),M7476*P7476,0)</f>
        <v>2.2089916174759999E-2</v>
      </c>
    </row>
    <row r="7477" spans="1:17" x14ac:dyDescent="0.3">
      <c r="A7477" s="30">
        <v>2337222</v>
      </c>
      <c r="B7477" s="14">
        <v>137</v>
      </c>
      <c r="C7477" s="14" t="s">
        <v>30</v>
      </c>
      <c r="D7477" s="14" t="s">
        <v>79</v>
      </c>
      <c r="E7477" s="14" t="s">
        <v>80</v>
      </c>
      <c r="F7477" s="48">
        <v>429</v>
      </c>
      <c r="G7477" s="38">
        <v>842.55</v>
      </c>
      <c r="H7477" s="14" t="s">
        <v>218</v>
      </c>
      <c r="I7477" s="38">
        <v>6.3797000000000003E-3</v>
      </c>
      <c r="J7477" s="38">
        <v>9448.7189999999991</v>
      </c>
      <c r="K7477" s="39" t="str">
        <f t="shared" si="614"/>
        <v>Strabrechtse Heide &amp; Beuven_H3110</v>
      </c>
      <c r="L7477" s="40">
        <f>VLOOKUP(D7477,DATA!A:F,5,FALSE)</f>
        <v>0</v>
      </c>
      <c r="M7477" s="41">
        <f>VLOOKUP(D7477,DATA!A:F,6,FALSE)</f>
        <v>3.5</v>
      </c>
      <c r="N7477" s="40">
        <f t="shared" si="615"/>
        <v>50</v>
      </c>
      <c r="O7477" s="40">
        <f t="shared" si="616"/>
        <v>50</v>
      </c>
      <c r="P7477" s="40">
        <f t="shared" si="623"/>
        <v>6.0279992604299996E-3</v>
      </c>
      <c r="Q7477" s="40">
        <f t="shared" si="624"/>
        <v>2.1097997411504997E-2</v>
      </c>
    </row>
    <row r="7478" spans="1:17" x14ac:dyDescent="0.3">
      <c r="A7478" s="30">
        <v>2337223</v>
      </c>
      <c r="B7478" s="14">
        <v>137</v>
      </c>
      <c r="C7478" s="14" t="s">
        <v>30</v>
      </c>
      <c r="D7478" s="14" t="s">
        <v>79</v>
      </c>
      <c r="E7478" s="14" t="s">
        <v>80</v>
      </c>
      <c r="F7478" s="48">
        <v>429</v>
      </c>
      <c r="G7478" s="38">
        <v>830.13</v>
      </c>
      <c r="H7478" s="14" t="s">
        <v>218</v>
      </c>
      <c r="I7478" s="38">
        <v>6.2323999999999999E-3</v>
      </c>
      <c r="J7478" s="38">
        <v>10000</v>
      </c>
      <c r="K7478" s="39" t="str">
        <f t="shared" si="614"/>
        <v>Strabrechtse Heide &amp; Beuven_H3110</v>
      </c>
      <c r="L7478" s="40">
        <f>VLOOKUP(D7478,DATA!A:F,5,FALSE)</f>
        <v>0</v>
      </c>
      <c r="M7478" s="41">
        <f>VLOOKUP(D7478,DATA!A:F,6,FALSE)</f>
        <v>3.5</v>
      </c>
      <c r="N7478" s="40">
        <f t="shared" si="615"/>
        <v>50</v>
      </c>
      <c r="O7478" s="40">
        <f t="shared" si="616"/>
        <v>50</v>
      </c>
      <c r="P7478" s="40">
        <f t="shared" si="623"/>
        <v>6.2323999999999999E-3</v>
      </c>
      <c r="Q7478" s="40">
        <f t="shared" si="624"/>
        <v>2.18134E-2</v>
      </c>
    </row>
    <row r="7479" spans="1:17" x14ac:dyDescent="0.3">
      <c r="A7479" s="30">
        <v>2337224</v>
      </c>
      <c r="B7479" s="14">
        <v>137</v>
      </c>
      <c r="C7479" s="14" t="s">
        <v>30</v>
      </c>
      <c r="D7479" s="14" t="s">
        <v>79</v>
      </c>
      <c r="E7479" s="14" t="s">
        <v>80</v>
      </c>
      <c r="F7479" s="48">
        <v>429</v>
      </c>
      <c r="G7479" s="38">
        <v>840.46</v>
      </c>
      <c r="H7479" s="14" t="s">
        <v>218</v>
      </c>
      <c r="I7479" s="38">
        <v>6.1523999999999997E-3</v>
      </c>
      <c r="J7479" s="38">
        <v>10000</v>
      </c>
      <c r="K7479" s="39" t="str">
        <f t="shared" si="614"/>
        <v>Strabrechtse Heide &amp; Beuven_H3110</v>
      </c>
      <c r="L7479" s="40">
        <f>VLOOKUP(D7479,DATA!A:F,5,FALSE)</f>
        <v>0</v>
      </c>
      <c r="M7479" s="41">
        <f>VLOOKUP(D7479,DATA!A:F,6,FALSE)</f>
        <v>3.5</v>
      </c>
      <c r="N7479" s="40">
        <f t="shared" si="615"/>
        <v>50</v>
      </c>
      <c r="O7479" s="40">
        <f t="shared" si="616"/>
        <v>50</v>
      </c>
      <c r="P7479" s="40">
        <f t="shared" si="623"/>
        <v>6.1523999999999997E-3</v>
      </c>
      <c r="Q7479" s="40">
        <f t="shared" si="624"/>
        <v>2.1533399999999998E-2</v>
      </c>
    </row>
    <row r="7480" spans="1:17" x14ac:dyDescent="0.3">
      <c r="A7480" s="30">
        <v>2337225</v>
      </c>
      <c r="B7480" s="14">
        <v>137</v>
      </c>
      <c r="C7480" s="14" t="s">
        <v>30</v>
      </c>
      <c r="D7480" s="14" t="s">
        <v>79</v>
      </c>
      <c r="E7480" s="14" t="s">
        <v>80</v>
      </c>
      <c r="F7480" s="48">
        <v>429</v>
      </c>
      <c r="G7480" s="38">
        <v>852.05</v>
      </c>
      <c r="H7480" s="14" t="s">
        <v>218</v>
      </c>
      <c r="I7480" s="38">
        <v>6.1713999999999996E-3</v>
      </c>
      <c r="J7480" s="38">
        <v>10000</v>
      </c>
      <c r="K7480" s="39" t="str">
        <f t="shared" si="614"/>
        <v>Strabrechtse Heide &amp; Beuven_H3110</v>
      </c>
      <c r="L7480" s="40">
        <f>VLOOKUP(D7480,DATA!A:F,5,FALSE)</f>
        <v>0</v>
      </c>
      <c r="M7480" s="41">
        <f>VLOOKUP(D7480,DATA!A:F,6,FALSE)</f>
        <v>3.5</v>
      </c>
      <c r="N7480" s="40">
        <f t="shared" si="615"/>
        <v>50</v>
      </c>
      <c r="O7480" s="40">
        <f t="shared" si="616"/>
        <v>50</v>
      </c>
      <c r="P7480" s="40">
        <f t="shared" si="623"/>
        <v>6.1713999999999996E-3</v>
      </c>
      <c r="Q7480" s="40">
        <f t="shared" si="624"/>
        <v>2.1599899999999998E-2</v>
      </c>
    </row>
    <row r="7481" spans="1:17" x14ac:dyDescent="0.3">
      <c r="A7481" s="30">
        <v>2337226</v>
      </c>
      <c r="B7481" s="14">
        <v>137</v>
      </c>
      <c r="C7481" s="14" t="s">
        <v>30</v>
      </c>
      <c r="D7481" s="14" t="s">
        <v>79</v>
      </c>
      <c r="E7481" s="14" t="s">
        <v>80</v>
      </c>
      <c r="F7481" s="48">
        <v>429</v>
      </c>
      <c r="G7481" s="38">
        <v>990.05</v>
      </c>
      <c r="H7481" s="14" t="s">
        <v>218</v>
      </c>
      <c r="I7481" s="38">
        <v>7.4523000000000002E-3</v>
      </c>
      <c r="J7481" s="38">
        <v>486.51830000000001</v>
      </c>
      <c r="K7481" s="39" t="str">
        <f t="shared" si="614"/>
        <v>Strabrechtse Heide &amp; Beuven_H3110</v>
      </c>
      <c r="L7481" s="40">
        <f>VLOOKUP(D7481,DATA!A:F,5,FALSE)</f>
        <v>0</v>
      </c>
      <c r="M7481" s="41">
        <f>VLOOKUP(D7481,DATA!A:F,6,FALSE)</f>
        <v>3.5</v>
      </c>
      <c r="N7481" s="40">
        <f t="shared" si="615"/>
        <v>50</v>
      </c>
      <c r="O7481" s="40">
        <f t="shared" si="616"/>
        <v>50</v>
      </c>
      <c r="P7481" s="40">
        <f t="shared" si="623"/>
        <v>3.6256803270900002E-4</v>
      </c>
      <c r="Q7481" s="40">
        <f t="shared" si="624"/>
        <v>1.2689881144815E-3</v>
      </c>
    </row>
    <row r="7482" spans="1:17" x14ac:dyDescent="0.3">
      <c r="A7482" s="29">
        <v>2337227</v>
      </c>
      <c r="B7482" s="1">
        <v>137</v>
      </c>
      <c r="C7482" s="1" t="s">
        <v>30</v>
      </c>
      <c r="D7482" s="1" t="s">
        <v>57</v>
      </c>
      <c r="E7482" s="1" t="s">
        <v>58</v>
      </c>
      <c r="F7482" s="47">
        <v>714</v>
      </c>
      <c r="G7482" s="34">
        <v>1037.0999999999999</v>
      </c>
      <c r="H7482" s="1" t="s">
        <v>218</v>
      </c>
      <c r="I7482" s="34">
        <v>7.7321999999999998E-3</v>
      </c>
      <c r="J7482" s="34">
        <v>211.17162999999999</v>
      </c>
      <c r="K7482" s="35" t="str">
        <f t="shared" si="614"/>
        <v>Strabrechtse Heide &amp; Beuven_H3160</v>
      </c>
      <c r="L7482" s="36">
        <f>VLOOKUP(D7482,DATA!A:F,5,FALSE)</f>
        <v>1.0986712608830001E-2</v>
      </c>
      <c r="M7482" s="37">
        <f>VLOOKUP(D7482,DATA!A:F,6,FALSE)</f>
        <v>982</v>
      </c>
      <c r="N7482" s="36">
        <f t="shared" si="615"/>
        <v>64.688342669766385</v>
      </c>
      <c r="O7482" s="36">
        <f t="shared" si="616"/>
        <v>64.690283151459425</v>
      </c>
      <c r="P7482" s="36">
        <f t="shared" si="619"/>
        <v>1.9404816930403967E-3</v>
      </c>
      <c r="Q7482" s="36">
        <f t="shared" si="620"/>
        <v>4.0977468210450022E-3</v>
      </c>
    </row>
    <row r="7483" spans="1:17" x14ac:dyDescent="0.3">
      <c r="A7483" s="29">
        <v>2337227</v>
      </c>
      <c r="B7483" s="1">
        <v>137</v>
      </c>
      <c r="C7483" s="1" t="s">
        <v>30</v>
      </c>
      <c r="D7483" s="1" t="s">
        <v>53</v>
      </c>
      <c r="E7483" s="1" t="s">
        <v>54</v>
      </c>
      <c r="F7483" s="47">
        <v>714</v>
      </c>
      <c r="G7483" s="34">
        <v>1037.0999999999999</v>
      </c>
      <c r="H7483" s="1" t="s">
        <v>218</v>
      </c>
      <c r="I7483" s="34">
        <v>7.7321999999999998E-3</v>
      </c>
      <c r="J7483" s="34">
        <v>5340.6323000000002</v>
      </c>
      <c r="K7483" s="35" t="str">
        <f t="shared" si="614"/>
        <v>Strabrechtse Heide &amp; Beuven_H4030</v>
      </c>
      <c r="L7483" s="36">
        <f>VLOOKUP(D7483,DATA!A:F,5,FALSE)</f>
        <v>1.0986712608830001E-2</v>
      </c>
      <c r="M7483" s="37">
        <f>VLOOKUP(D7483,DATA!A:F,6,FALSE)</f>
        <v>982</v>
      </c>
      <c r="N7483" s="36">
        <f t="shared" si="615"/>
        <v>64.688342669766385</v>
      </c>
      <c r="O7483" s="36">
        <f t="shared" si="616"/>
        <v>64.690283151459425</v>
      </c>
      <c r="P7483" s="36">
        <f t="shared" si="619"/>
        <v>1.9404816930403967E-3</v>
      </c>
      <c r="Q7483" s="36">
        <f t="shared" si="620"/>
        <v>0.10363399207410229</v>
      </c>
    </row>
    <row r="7484" spans="1:17" x14ac:dyDescent="0.3">
      <c r="A7484" s="29">
        <v>2337228</v>
      </c>
      <c r="B7484" s="1">
        <v>137</v>
      </c>
      <c r="C7484" s="1" t="s">
        <v>30</v>
      </c>
      <c r="D7484" s="1" t="s">
        <v>53</v>
      </c>
      <c r="E7484" s="1" t="s">
        <v>54</v>
      </c>
      <c r="F7484" s="47">
        <v>714</v>
      </c>
      <c r="G7484" s="34">
        <v>1044.02</v>
      </c>
      <c r="H7484" s="1" t="s">
        <v>218</v>
      </c>
      <c r="I7484" s="34">
        <v>7.7603000000000004E-3</v>
      </c>
      <c r="J7484" s="34">
        <v>7164.1396000000004</v>
      </c>
      <c r="K7484" s="35" t="str">
        <f t="shared" si="614"/>
        <v>Strabrechtse Heide &amp; Beuven_H4030</v>
      </c>
      <c r="L7484" s="36">
        <f>VLOOKUP(D7484,DATA!A:F,5,FALSE)</f>
        <v>1.0986712608830001E-2</v>
      </c>
      <c r="M7484" s="37">
        <f>VLOOKUP(D7484,DATA!A:F,6,FALSE)</f>
        <v>982</v>
      </c>
      <c r="N7484" s="36">
        <f t="shared" si="615"/>
        <v>66.405018014756934</v>
      </c>
      <c r="O7484" s="36">
        <f t="shared" si="616"/>
        <v>66.406920036650902</v>
      </c>
      <c r="P7484" s="36">
        <f t="shared" si="619"/>
        <v>1.9020218939687084E-3</v>
      </c>
      <c r="Q7484" s="36">
        <f t="shared" si="620"/>
        <v>0.13626350370648224</v>
      </c>
    </row>
    <row r="7485" spans="1:17" x14ac:dyDescent="0.3">
      <c r="A7485" s="29">
        <v>2337229</v>
      </c>
      <c r="B7485" s="1">
        <v>137</v>
      </c>
      <c r="C7485" s="1" t="s">
        <v>30</v>
      </c>
      <c r="D7485" s="1" t="s">
        <v>63</v>
      </c>
      <c r="E7485" s="1" t="s">
        <v>64</v>
      </c>
      <c r="F7485" s="47">
        <v>714</v>
      </c>
      <c r="G7485" s="34">
        <v>1093.49</v>
      </c>
      <c r="H7485" s="1" t="s">
        <v>218</v>
      </c>
      <c r="I7485" s="34">
        <v>7.7048000000000004E-3</v>
      </c>
      <c r="J7485" s="34">
        <v>141.30302</v>
      </c>
      <c r="K7485" s="35" t="str">
        <f t="shared" si="614"/>
        <v>Strabrechtse Heide &amp; Beuven_H2310</v>
      </c>
      <c r="L7485" s="36">
        <f>VLOOKUP(D7485,DATA!A:F,5,FALSE)</f>
        <v>1.0986712608830001E-2</v>
      </c>
      <c r="M7485" s="37">
        <f>VLOOKUP(D7485,DATA!A:F,6,FALSE)</f>
        <v>982</v>
      </c>
      <c r="N7485" s="36">
        <f t="shared" si="615"/>
        <v>77.292621609294486</v>
      </c>
      <c r="O7485" s="36">
        <f t="shared" si="616"/>
        <v>77.294107285389103</v>
      </c>
      <c r="P7485" s="36">
        <f t="shared" si="619"/>
        <v>1.4856760946173608E-3</v>
      </c>
      <c r="Q7485" s="36">
        <f t="shared" si="620"/>
        <v>2.0993051891123886E-3</v>
      </c>
    </row>
    <row r="7486" spans="1:17" x14ac:dyDescent="0.3">
      <c r="A7486" s="30">
        <v>2337229</v>
      </c>
      <c r="B7486" s="14">
        <v>137</v>
      </c>
      <c r="C7486" s="14" t="s">
        <v>30</v>
      </c>
      <c r="D7486" s="14" t="s">
        <v>55</v>
      </c>
      <c r="E7486" s="14" t="s">
        <v>56</v>
      </c>
      <c r="F7486" s="48">
        <v>500</v>
      </c>
      <c r="G7486" s="38">
        <v>1093.49</v>
      </c>
      <c r="H7486" s="14" t="s">
        <v>218</v>
      </c>
      <c r="I7486" s="38">
        <v>7.7048000000000004E-3</v>
      </c>
      <c r="J7486" s="38">
        <v>1.6688235</v>
      </c>
      <c r="K7486" s="39" t="str">
        <f t="shared" si="614"/>
        <v>Strabrechtse Heide &amp; Beuven_H3130</v>
      </c>
      <c r="L7486" s="40">
        <f>VLOOKUP(D7486,DATA!A:F,5,FALSE)</f>
        <v>0</v>
      </c>
      <c r="M7486" s="41">
        <f>VLOOKUP(D7486,DATA!A:F,6,FALSE)</f>
        <v>3.5</v>
      </c>
      <c r="N7486" s="40">
        <f t="shared" si="615"/>
        <v>50</v>
      </c>
      <c r="O7486" s="40">
        <f t="shared" si="616"/>
        <v>50</v>
      </c>
      <c r="P7486" s="40">
        <f>J7486/10000*I7486</f>
        <v>1.28579513028E-6</v>
      </c>
      <c r="Q7486" s="40">
        <f>IF(AND(H7486&lt;&gt;"below",I7486&gt;=0.005),M7486*P7486,0)</f>
        <v>4.5002829559800002E-6</v>
      </c>
    </row>
    <row r="7487" spans="1:17" x14ac:dyDescent="0.3">
      <c r="A7487" s="29">
        <v>2337229</v>
      </c>
      <c r="B7487" s="1">
        <v>137</v>
      </c>
      <c r="C7487" s="1" t="s">
        <v>30</v>
      </c>
      <c r="D7487" s="1" t="s">
        <v>57</v>
      </c>
      <c r="E7487" s="1" t="s">
        <v>58</v>
      </c>
      <c r="F7487" s="47">
        <v>714</v>
      </c>
      <c r="G7487" s="34">
        <v>1093.49</v>
      </c>
      <c r="H7487" s="1" t="s">
        <v>218</v>
      </c>
      <c r="I7487" s="34">
        <v>7.7048000000000004E-3</v>
      </c>
      <c r="J7487" s="34">
        <v>2520.4290000000001</v>
      </c>
      <c r="K7487" s="35" t="str">
        <f t="shared" si="614"/>
        <v>Strabrechtse Heide &amp; Beuven_H3160</v>
      </c>
      <c r="L7487" s="36">
        <f>VLOOKUP(D7487,DATA!A:F,5,FALSE)</f>
        <v>1.0986712608830001E-2</v>
      </c>
      <c r="M7487" s="37">
        <f>VLOOKUP(D7487,DATA!A:F,6,FALSE)</f>
        <v>982</v>
      </c>
      <c r="N7487" s="36">
        <f t="shared" si="615"/>
        <v>77.292621609294486</v>
      </c>
      <c r="O7487" s="36">
        <f t="shared" si="616"/>
        <v>77.294107285389103</v>
      </c>
      <c r="P7487" s="36">
        <f t="shared" si="619"/>
        <v>1.4856760946173608E-3</v>
      </c>
      <c r="Q7487" s="36">
        <f t="shared" si="620"/>
        <v>3.7445411134803402E-2</v>
      </c>
    </row>
    <row r="7488" spans="1:17" x14ac:dyDescent="0.3">
      <c r="A7488" s="29">
        <v>2337229</v>
      </c>
      <c r="B7488" s="1">
        <v>137</v>
      </c>
      <c r="C7488" s="1" t="s">
        <v>30</v>
      </c>
      <c r="D7488" s="1" t="s">
        <v>41</v>
      </c>
      <c r="E7488" s="1" t="s">
        <v>42</v>
      </c>
      <c r="F7488" s="47">
        <v>1071</v>
      </c>
      <c r="G7488" s="34">
        <v>1093.49</v>
      </c>
      <c r="H7488" s="1" t="s">
        <v>218</v>
      </c>
      <c r="I7488" s="34">
        <v>7.7048000000000004E-3</v>
      </c>
      <c r="J7488" s="34">
        <v>3018.8085000000001</v>
      </c>
      <c r="K7488" s="35" t="str">
        <f t="shared" si="614"/>
        <v>Strabrechtse Heide &amp; Beuven_H4010A</v>
      </c>
      <c r="L7488" s="36">
        <f>VLOOKUP(D7488,DATA!A:F,5,FALSE)</f>
        <v>1.3726988247862192E-2</v>
      </c>
      <c r="M7488" s="37">
        <f>VLOOKUP(D7488,DATA!A:F,6,FALSE)</f>
        <v>1285.5</v>
      </c>
      <c r="N7488" s="36">
        <f t="shared" si="615"/>
        <v>6.6874684842248238</v>
      </c>
      <c r="O7488" s="36">
        <f t="shared" si="616"/>
        <v>6.6881285059735474</v>
      </c>
      <c r="P7488" s="36">
        <f t="shared" si="619"/>
        <v>6.6002174872359376E-4</v>
      </c>
      <c r="Q7488" s="36">
        <f t="shared" si="620"/>
        <v>1.9924792652316489E-2</v>
      </c>
    </row>
    <row r="7489" spans="1:17" x14ac:dyDescent="0.3">
      <c r="A7489" s="29">
        <v>2337229</v>
      </c>
      <c r="B7489" s="1">
        <v>137</v>
      </c>
      <c r="C7489" s="1" t="s">
        <v>30</v>
      </c>
      <c r="D7489" s="1" t="s">
        <v>53</v>
      </c>
      <c r="E7489" s="1" t="s">
        <v>54</v>
      </c>
      <c r="F7489" s="47">
        <v>714</v>
      </c>
      <c r="G7489" s="34">
        <v>1093.49</v>
      </c>
      <c r="H7489" s="1" t="s">
        <v>218</v>
      </c>
      <c r="I7489" s="34">
        <v>7.7048000000000004E-3</v>
      </c>
      <c r="J7489" s="34">
        <v>1043.5753</v>
      </c>
      <c r="K7489" s="35" t="str">
        <f t="shared" si="614"/>
        <v>Strabrechtse Heide &amp; Beuven_H4030</v>
      </c>
      <c r="L7489" s="36">
        <f>VLOOKUP(D7489,DATA!A:F,5,FALSE)</f>
        <v>1.0986712608830001E-2</v>
      </c>
      <c r="M7489" s="37">
        <f>VLOOKUP(D7489,DATA!A:F,6,FALSE)</f>
        <v>982</v>
      </c>
      <c r="N7489" s="36">
        <f t="shared" si="615"/>
        <v>77.292621609294486</v>
      </c>
      <c r="O7489" s="36">
        <f t="shared" si="616"/>
        <v>77.294107285389103</v>
      </c>
      <c r="P7489" s="36">
        <f t="shared" si="619"/>
        <v>1.4856760946173608E-3</v>
      </c>
      <c r="Q7489" s="36">
        <f t="shared" si="620"/>
        <v>1.5504148761431406E-2</v>
      </c>
    </row>
    <row r="7490" spans="1:17" x14ac:dyDescent="0.3">
      <c r="A7490" s="29">
        <v>2338700</v>
      </c>
      <c r="B7490" s="1">
        <v>136</v>
      </c>
      <c r="C7490" s="1" t="s">
        <v>14</v>
      </c>
      <c r="D7490" s="1" t="s">
        <v>41</v>
      </c>
      <c r="E7490" s="1" t="s">
        <v>42</v>
      </c>
      <c r="F7490" s="47">
        <v>1071</v>
      </c>
      <c r="G7490" s="34">
        <v>1151.81</v>
      </c>
      <c r="H7490" s="1" t="s">
        <v>218</v>
      </c>
      <c r="I7490" s="34">
        <v>1.42804E-2</v>
      </c>
      <c r="J7490" s="34">
        <v>224.26940999999999</v>
      </c>
      <c r="K7490" s="35" t="str">
        <f t="shared" si="614"/>
        <v>Leenderbos, Groote Heide &amp; De Plateaux_H4010A</v>
      </c>
      <c r="L7490" s="36">
        <f>VLOOKUP(D7490,DATA!A:F,5,FALSE)</f>
        <v>1.3726988247862192E-2</v>
      </c>
      <c r="M7490" s="37">
        <f>VLOOKUP(D7490,DATA!A:F,6,FALSE)</f>
        <v>1285.5</v>
      </c>
      <c r="N7490" s="36">
        <f t="shared" si="615"/>
        <v>13.762459136631207</v>
      </c>
      <c r="O7490" s="36">
        <f t="shared" si="616"/>
        <v>13.764785828598194</v>
      </c>
      <c r="P7490" s="36">
        <f t="shared" si="619"/>
        <v>2.3266919669868713E-3</v>
      </c>
      <c r="Q7490" s="36">
        <f t="shared" si="620"/>
        <v>5.2180583468788514E-3</v>
      </c>
    </row>
    <row r="7491" spans="1:17" x14ac:dyDescent="0.3">
      <c r="A7491" s="29">
        <v>2338700</v>
      </c>
      <c r="B7491" s="1">
        <v>136</v>
      </c>
      <c r="C7491" s="1" t="s">
        <v>14</v>
      </c>
      <c r="D7491" s="1" t="s">
        <v>53</v>
      </c>
      <c r="E7491" s="1" t="s">
        <v>54</v>
      </c>
      <c r="F7491" s="47">
        <v>714</v>
      </c>
      <c r="G7491" s="34">
        <v>1151.81</v>
      </c>
      <c r="H7491" s="1" t="s">
        <v>218</v>
      </c>
      <c r="I7491" s="34">
        <v>1.42804E-2</v>
      </c>
      <c r="J7491" s="34">
        <v>4542.3446999999996</v>
      </c>
      <c r="K7491" s="35" t="str">
        <f t="shared" ref="K7491:K7554" si="625">_xlfn.CONCAT(C7491,"_",D7491)</f>
        <v>Leenderbos, Groote Heide &amp; De Plateaux_H4030</v>
      </c>
      <c r="L7491" s="36">
        <f>VLOOKUP(D7491,DATA!A:F,5,FALSE)</f>
        <v>1.0986712608830001E-2</v>
      </c>
      <c r="M7491" s="37">
        <f>VLOOKUP(D7491,DATA!A:F,6,FALSE)</f>
        <v>982</v>
      </c>
      <c r="N7491" s="36">
        <f t="shared" ref="N7491:N7554" si="626">100/(1+EXP(-L7491*(G7491-M7491)))</f>
        <v>86.595456916974101</v>
      </c>
      <c r="O7491" s="36">
        <f t="shared" ref="O7491:O7554" si="627">100/(1+EXP(-L7491*((G7491+I7491)-M7491)))</f>
        <v>86.59727800242193</v>
      </c>
      <c r="P7491" s="36">
        <f t="shared" ref="P7491:P7554" si="628">O7491-N7491</f>
        <v>1.8210854478297733E-3</v>
      </c>
      <c r="Q7491" s="36">
        <f t="shared" ref="Q7491:Q7554" si="629">IF(AND(H7491&lt;&gt;"below",I7491&gt;=0.005),J7491*P7491/100,0)</f>
        <v>8.2719978321966967E-2</v>
      </c>
    </row>
    <row r="7492" spans="1:17" x14ac:dyDescent="0.3">
      <c r="A7492" s="29">
        <v>2338701</v>
      </c>
      <c r="B7492" s="1">
        <v>136</v>
      </c>
      <c r="C7492" s="1" t="s">
        <v>14</v>
      </c>
      <c r="D7492" s="1" t="s">
        <v>53</v>
      </c>
      <c r="E7492" s="1" t="s">
        <v>54</v>
      </c>
      <c r="F7492" s="47">
        <v>714</v>
      </c>
      <c r="G7492" s="34">
        <v>1023.24</v>
      </c>
      <c r="H7492" s="1" t="s">
        <v>218</v>
      </c>
      <c r="I7492" s="34">
        <v>1.32026E-2</v>
      </c>
      <c r="J7492" s="34">
        <v>8180.4229999999998</v>
      </c>
      <c r="K7492" s="35" t="str">
        <f t="shared" si="625"/>
        <v>Leenderbos, Groote Heide &amp; De Plateaux_H4030</v>
      </c>
      <c r="L7492" s="36">
        <f>VLOOKUP(D7492,DATA!A:F,5,FALSE)</f>
        <v>1.0986712608830001E-2</v>
      </c>
      <c r="M7492" s="37">
        <f>VLOOKUP(D7492,DATA!A:F,6,FALSE)</f>
        <v>982</v>
      </c>
      <c r="N7492" s="36">
        <f t="shared" si="626"/>
        <v>61.137413931135065</v>
      </c>
      <c r="O7492" s="36">
        <f t="shared" si="627"/>
        <v>61.140860277910306</v>
      </c>
      <c r="P7492" s="36">
        <f t="shared" si="628"/>
        <v>3.4463467752416932E-3</v>
      </c>
      <c r="Q7492" s="36">
        <f t="shared" si="629"/>
        <v>0.28192574426162975</v>
      </c>
    </row>
    <row r="7493" spans="1:17" x14ac:dyDescent="0.3">
      <c r="A7493" s="29">
        <v>2338702</v>
      </c>
      <c r="B7493" s="1">
        <v>136</v>
      </c>
      <c r="C7493" s="1" t="s">
        <v>14</v>
      </c>
      <c r="D7493" s="1" t="s">
        <v>53</v>
      </c>
      <c r="E7493" s="1" t="s">
        <v>54</v>
      </c>
      <c r="F7493" s="47">
        <v>714</v>
      </c>
      <c r="G7493" s="34">
        <v>1039.97</v>
      </c>
      <c r="H7493" s="1" t="s">
        <v>218</v>
      </c>
      <c r="I7493" s="34">
        <v>1.3480799999999999E-2</v>
      </c>
      <c r="J7493" s="34">
        <v>9694.8220000000001</v>
      </c>
      <c r="K7493" s="35" t="str">
        <f t="shared" si="625"/>
        <v>Leenderbos, Groote Heide &amp; De Plateaux_H4030</v>
      </c>
      <c r="L7493" s="36">
        <f>VLOOKUP(D7493,DATA!A:F,5,FALSE)</f>
        <v>1.0986712608830001E-2</v>
      </c>
      <c r="M7493" s="37">
        <f>VLOOKUP(D7493,DATA!A:F,6,FALSE)</f>
        <v>982</v>
      </c>
      <c r="N7493" s="36">
        <f t="shared" si="626"/>
        <v>65.405230448422913</v>
      </c>
      <c r="O7493" s="36">
        <f t="shared" si="627"/>
        <v>65.408581618289801</v>
      </c>
      <c r="P7493" s="36">
        <f t="shared" si="628"/>
        <v>3.3511698668888812E-3</v>
      </c>
      <c r="Q7493" s="36">
        <f t="shared" si="629"/>
        <v>0.32488995351251398</v>
      </c>
    </row>
    <row r="7494" spans="1:17" x14ac:dyDescent="0.3">
      <c r="A7494" s="29">
        <v>2338703</v>
      </c>
      <c r="B7494" s="1">
        <v>136</v>
      </c>
      <c r="C7494" s="1" t="s">
        <v>14</v>
      </c>
      <c r="D7494" s="1" t="s">
        <v>53</v>
      </c>
      <c r="E7494" s="1" t="s">
        <v>54</v>
      </c>
      <c r="F7494" s="47">
        <v>714</v>
      </c>
      <c r="G7494" s="34">
        <v>1002.82</v>
      </c>
      <c r="H7494" s="1" t="s">
        <v>218</v>
      </c>
      <c r="I7494" s="34">
        <v>1.29888E-2</v>
      </c>
      <c r="J7494" s="34">
        <v>9804.0450000000001</v>
      </c>
      <c r="K7494" s="35" t="str">
        <f t="shared" si="625"/>
        <v>Leenderbos, Groote Heide &amp; De Plateaux_H4030</v>
      </c>
      <c r="L7494" s="36">
        <f>VLOOKUP(D7494,DATA!A:F,5,FALSE)</f>
        <v>1.0986712608830001E-2</v>
      </c>
      <c r="M7494" s="37">
        <f>VLOOKUP(D7494,DATA!A:F,6,FALSE)</f>
        <v>982</v>
      </c>
      <c r="N7494" s="36">
        <f t="shared" si="626"/>
        <v>55.693778988109166</v>
      </c>
      <c r="O7494" s="36">
        <f t="shared" si="627"/>
        <v>55.697300301361167</v>
      </c>
      <c r="P7494" s="36">
        <f t="shared" si="628"/>
        <v>3.5213132520013346E-3</v>
      </c>
      <c r="Q7494" s="36">
        <f t="shared" si="629"/>
        <v>0.34523113581717424</v>
      </c>
    </row>
    <row r="7495" spans="1:17" x14ac:dyDescent="0.3">
      <c r="A7495" s="30">
        <v>2338704</v>
      </c>
      <c r="B7495" s="14">
        <v>136</v>
      </c>
      <c r="C7495" s="14" t="s">
        <v>14</v>
      </c>
      <c r="D7495" s="14" t="s">
        <v>55</v>
      </c>
      <c r="E7495" s="14" t="s">
        <v>56</v>
      </c>
      <c r="F7495" s="48">
        <v>500</v>
      </c>
      <c r="G7495" s="38">
        <v>956.61</v>
      </c>
      <c r="H7495" s="14" t="s">
        <v>218</v>
      </c>
      <c r="I7495" s="38">
        <v>1.2090399999999999E-2</v>
      </c>
      <c r="J7495" s="38">
        <v>780.23305000000005</v>
      </c>
      <c r="K7495" s="39" t="str">
        <f t="shared" si="625"/>
        <v>Leenderbos, Groote Heide &amp; De Plateaux_H3130</v>
      </c>
      <c r="L7495" s="40">
        <f>VLOOKUP(D7495,DATA!A:F,5,FALSE)</f>
        <v>0</v>
      </c>
      <c r="M7495" s="41">
        <f>VLOOKUP(D7495,DATA!A:F,6,FALSE)</f>
        <v>3.5</v>
      </c>
      <c r="N7495" s="40">
        <f t="shared" si="626"/>
        <v>50</v>
      </c>
      <c r="O7495" s="40">
        <f t="shared" si="627"/>
        <v>50</v>
      </c>
      <c r="P7495" s="40">
        <f>J7495/10000*I7495</f>
        <v>9.4333296677199998E-4</v>
      </c>
      <c r="Q7495" s="40">
        <f>IF(AND(H7495&lt;&gt;"below",I7495&gt;=0.005),M7495*P7495,0)</f>
        <v>3.3016653837019999E-3</v>
      </c>
    </row>
    <row r="7496" spans="1:17" x14ac:dyDescent="0.3">
      <c r="A7496" s="29">
        <v>2338704</v>
      </c>
      <c r="B7496" s="1">
        <v>136</v>
      </c>
      <c r="C7496" s="1" t="s">
        <v>14</v>
      </c>
      <c r="D7496" s="1" t="s">
        <v>57</v>
      </c>
      <c r="E7496" s="1" t="s">
        <v>58</v>
      </c>
      <c r="F7496" s="47">
        <v>714</v>
      </c>
      <c r="G7496" s="34">
        <v>956.61</v>
      </c>
      <c r="H7496" s="1" t="s">
        <v>218</v>
      </c>
      <c r="I7496" s="34">
        <v>1.2090399999999999E-2</v>
      </c>
      <c r="J7496" s="34">
        <v>442.17397999999997</v>
      </c>
      <c r="K7496" s="35" t="str">
        <f t="shared" si="625"/>
        <v>Leenderbos, Groote Heide &amp; De Plateaux_H3160</v>
      </c>
      <c r="L7496" s="36">
        <f>VLOOKUP(D7496,DATA!A:F,5,FALSE)</f>
        <v>1.0986712608830001E-2</v>
      </c>
      <c r="M7496" s="37">
        <f>VLOOKUP(D7496,DATA!A:F,6,FALSE)</f>
        <v>982</v>
      </c>
      <c r="N7496" s="36">
        <f t="shared" si="626"/>
        <v>43.071057068228562</v>
      </c>
      <c r="O7496" s="36">
        <f t="shared" si="627"/>
        <v>43.074314168139466</v>
      </c>
      <c r="P7496" s="36">
        <f t="shared" si="628"/>
        <v>3.2570999109040599E-3</v>
      </c>
      <c r="Q7496" s="36">
        <f t="shared" si="629"/>
        <v>1.4402048308620933E-2</v>
      </c>
    </row>
    <row r="7497" spans="1:17" x14ac:dyDescent="0.3">
      <c r="A7497" s="29">
        <v>2338704</v>
      </c>
      <c r="B7497" s="1">
        <v>136</v>
      </c>
      <c r="C7497" s="1" t="s">
        <v>14</v>
      </c>
      <c r="D7497" s="1" t="s">
        <v>53</v>
      </c>
      <c r="E7497" s="1" t="s">
        <v>54</v>
      </c>
      <c r="F7497" s="47">
        <v>714</v>
      </c>
      <c r="G7497" s="34">
        <v>956.61</v>
      </c>
      <c r="H7497" s="1" t="s">
        <v>218</v>
      </c>
      <c r="I7497" s="34">
        <v>1.2090399999999999E-2</v>
      </c>
      <c r="J7497" s="34">
        <v>5768.6090000000004</v>
      </c>
      <c r="K7497" s="35" t="str">
        <f t="shared" si="625"/>
        <v>Leenderbos, Groote Heide &amp; De Plateaux_H4030</v>
      </c>
      <c r="L7497" s="36">
        <f>VLOOKUP(D7497,DATA!A:F,5,FALSE)</f>
        <v>1.0986712608830001E-2</v>
      </c>
      <c r="M7497" s="37">
        <f>VLOOKUP(D7497,DATA!A:F,6,FALSE)</f>
        <v>982</v>
      </c>
      <c r="N7497" s="36">
        <f t="shared" si="626"/>
        <v>43.071057068228562</v>
      </c>
      <c r="O7497" s="36">
        <f t="shared" si="627"/>
        <v>43.074314168139466</v>
      </c>
      <c r="P7497" s="36">
        <f t="shared" si="628"/>
        <v>3.2570999109040599E-3</v>
      </c>
      <c r="Q7497" s="36">
        <f t="shared" si="629"/>
        <v>0.18788935859940359</v>
      </c>
    </row>
    <row r="7498" spans="1:17" x14ac:dyDescent="0.3">
      <c r="A7498" s="29">
        <v>2338705</v>
      </c>
      <c r="B7498" s="1">
        <v>136</v>
      </c>
      <c r="C7498" s="1" t="s">
        <v>14</v>
      </c>
      <c r="D7498" s="1" t="s">
        <v>53</v>
      </c>
      <c r="E7498" s="1" t="s">
        <v>54</v>
      </c>
      <c r="F7498" s="47">
        <v>714</v>
      </c>
      <c r="G7498" s="34">
        <v>1349.16</v>
      </c>
      <c r="H7498" s="1" t="s">
        <v>218</v>
      </c>
      <c r="I7498" s="34">
        <v>1.6813999999999999E-2</v>
      </c>
      <c r="J7498" s="34">
        <v>176.36617000000001</v>
      </c>
      <c r="K7498" s="35" t="str">
        <f t="shared" si="625"/>
        <v>Leenderbos, Groote Heide &amp; De Plateaux_H4030</v>
      </c>
      <c r="L7498" s="36">
        <f>VLOOKUP(D7498,DATA!A:F,5,FALSE)</f>
        <v>1.0986712608830001E-2</v>
      </c>
      <c r="M7498" s="37">
        <f>VLOOKUP(D7498,DATA!A:F,6,FALSE)</f>
        <v>982</v>
      </c>
      <c r="N7498" s="36">
        <f t="shared" si="626"/>
        <v>98.260255564687853</v>
      </c>
      <c r="O7498" s="36">
        <f t="shared" si="627"/>
        <v>98.26057132928436</v>
      </c>
      <c r="P7498" s="36">
        <f t="shared" si="628"/>
        <v>3.1576459650750621E-4</v>
      </c>
      <c r="Q7498" s="36">
        <f t="shared" si="629"/>
        <v>5.5690192507624244E-4</v>
      </c>
    </row>
    <row r="7499" spans="1:17" x14ac:dyDescent="0.3">
      <c r="A7499" s="29">
        <v>2338706</v>
      </c>
      <c r="B7499" s="1">
        <v>136</v>
      </c>
      <c r="C7499" s="1" t="s">
        <v>14</v>
      </c>
      <c r="D7499" s="1" t="s">
        <v>53</v>
      </c>
      <c r="E7499" s="1" t="s">
        <v>54</v>
      </c>
      <c r="F7499" s="47">
        <v>714</v>
      </c>
      <c r="G7499" s="34">
        <v>1517.91</v>
      </c>
      <c r="H7499" s="1" t="s">
        <v>218</v>
      </c>
      <c r="I7499" s="34">
        <v>1.7794999999999998E-2</v>
      </c>
      <c r="J7499" s="34">
        <v>1749.2789</v>
      </c>
      <c r="K7499" s="35" t="str">
        <f t="shared" si="625"/>
        <v>Leenderbos, Groote Heide &amp; De Plateaux_H4030</v>
      </c>
      <c r="L7499" s="36">
        <f>VLOOKUP(D7499,DATA!A:F,5,FALSE)</f>
        <v>1.0986712608830001E-2</v>
      </c>
      <c r="M7499" s="37">
        <f>VLOOKUP(D7499,DATA!A:F,6,FALSE)</f>
        <v>982</v>
      </c>
      <c r="N7499" s="36">
        <f t="shared" si="626"/>
        <v>99.7234843763501</v>
      </c>
      <c r="O7499" s="36">
        <f t="shared" si="627"/>
        <v>99.723538282790784</v>
      </c>
      <c r="P7499" s="36">
        <f t="shared" si="628"/>
        <v>5.3906440683704204E-5</v>
      </c>
      <c r="Q7499" s="36">
        <f t="shared" si="629"/>
        <v>9.4297399262105344E-4</v>
      </c>
    </row>
    <row r="7500" spans="1:17" x14ac:dyDescent="0.3">
      <c r="A7500" s="29">
        <v>2338708</v>
      </c>
      <c r="B7500" s="1">
        <v>136</v>
      </c>
      <c r="C7500" s="1" t="s">
        <v>14</v>
      </c>
      <c r="D7500" s="1" t="s">
        <v>53</v>
      </c>
      <c r="E7500" s="1" t="s">
        <v>54</v>
      </c>
      <c r="F7500" s="47">
        <v>714</v>
      </c>
      <c r="G7500" s="34">
        <v>1334.54</v>
      </c>
      <c r="H7500" s="1" t="s">
        <v>218</v>
      </c>
      <c r="I7500" s="34">
        <v>1.43188E-2</v>
      </c>
      <c r="J7500" s="34">
        <v>2243.6262000000002</v>
      </c>
      <c r="K7500" s="35" t="str">
        <f t="shared" si="625"/>
        <v>Leenderbos, Groote Heide &amp; De Plateaux_H4030</v>
      </c>
      <c r="L7500" s="36">
        <f>VLOOKUP(D7500,DATA!A:F,5,FALSE)</f>
        <v>1.0986712608830001E-2</v>
      </c>
      <c r="M7500" s="37">
        <f>VLOOKUP(D7500,DATA!A:F,6,FALSE)</f>
        <v>982</v>
      </c>
      <c r="N7500" s="36">
        <f t="shared" si="626"/>
        <v>97.963287221333587</v>
      </c>
      <c r="O7500" s="36">
        <f t="shared" si="627"/>
        <v>97.963601080456229</v>
      </c>
      <c r="P7500" s="36">
        <f t="shared" si="628"/>
        <v>3.1385912264170202E-4</v>
      </c>
      <c r="Q7500" s="36">
        <f t="shared" si="629"/>
        <v>7.0418255066793589E-3</v>
      </c>
    </row>
    <row r="7501" spans="1:17" x14ac:dyDescent="0.3">
      <c r="A7501" s="29">
        <v>2338709</v>
      </c>
      <c r="B7501" s="1">
        <v>136</v>
      </c>
      <c r="C7501" s="1" t="s">
        <v>14</v>
      </c>
      <c r="D7501" s="1" t="s">
        <v>53</v>
      </c>
      <c r="E7501" s="1" t="s">
        <v>54</v>
      </c>
      <c r="F7501" s="47">
        <v>714</v>
      </c>
      <c r="G7501" s="34">
        <v>1341.36</v>
      </c>
      <c r="H7501" s="1" t="s">
        <v>218</v>
      </c>
      <c r="I7501" s="34">
        <v>1.4086E-2</v>
      </c>
      <c r="J7501" s="34">
        <v>1.3223573</v>
      </c>
      <c r="K7501" s="35" t="str">
        <f t="shared" si="625"/>
        <v>Leenderbos, Groote Heide &amp; De Plateaux_H4030</v>
      </c>
      <c r="L7501" s="36">
        <f>VLOOKUP(D7501,DATA!A:F,5,FALSE)</f>
        <v>1.0986712608830001E-2</v>
      </c>
      <c r="M7501" s="37">
        <f>VLOOKUP(D7501,DATA!A:F,6,FALSE)</f>
        <v>982</v>
      </c>
      <c r="N7501" s="36">
        <f t="shared" si="626"/>
        <v>98.10753700928926</v>
      </c>
      <c r="O7501" s="36">
        <f t="shared" si="627"/>
        <v>98.107824320705717</v>
      </c>
      <c r="P7501" s="36">
        <f t="shared" si="628"/>
        <v>2.8731141645721436E-4</v>
      </c>
      <c r="Q7501" s="36">
        <f t="shared" si="629"/>
        <v>3.7992834892553753E-6</v>
      </c>
    </row>
    <row r="7502" spans="1:17" x14ac:dyDescent="0.3">
      <c r="A7502" s="29">
        <v>2338730</v>
      </c>
      <c r="B7502" s="1">
        <v>137</v>
      </c>
      <c r="C7502" s="1" t="s">
        <v>30</v>
      </c>
      <c r="D7502" s="1" t="s">
        <v>41</v>
      </c>
      <c r="E7502" s="1" t="s">
        <v>42</v>
      </c>
      <c r="F7502" s="47">
        <v>1071</v>
      </c>
      <c r="G7502" s="34">
        <v>1267.99</v>
      </c>
      <c r="H7502" s="1" t="s">
        <v>218</v>
      </c>
      <c r="I7502" s="34">
        <v>1.10954E-2</v>
      </c>
      <c r="J7502" s="34">
        <v>1592.0730000000001</v>
      </c>
      <c r="K7502" s="35" t="str">
        <f t="shared" si="625"/>
        <v>Strabrechtse Heide &amp; Beuven_H4010A</v>
      </c>
      <c r="L7502" s="36">
        <f>VLOOKUP(D7502,DATA!A:F,5,FALSE)</f>
        <v>1.3726988247862192E-2</v>
      </c>
      <c r="M7502" s="37">
        <f>VLOOKUP(D7502,DATA!A:F,6,FALSE)</f>
        <v>1285.5</v>
      </c>
      <c r="N7502" s="36">
        <f t="shared" si="626"/>
        <v>44.019774368651532</v>
      </c>
      <c r="O7502" s="36">
        <f t="shared" si="627"/>
        <v>44.023527593967678</v>
      </c>
      <c r="P7502" s="36">
        <f t="shared" si="628"/>
        <v>3.7532253161458584E-3</v>
      </c>
      <c r="Q7502" s="36">
        <f t="shared" si="629"/>
        <v>5.9754086887522852E-2</v>
      </c>
    </row>
    <row r="7503" spans="1:17" x14ac:dyDescent="0.3">
      <c r="A7503" s="29">
        <v>2338731</v>
      </c>
      <c r="B7503" s="1">
        <v>137</v>
      </c>
      <c r="C7503" s="1" t="s">
        <v>30</v>
      </c>
      <c r="D7503" s="1" t="s">
        <v>41</v>
      </c>
      <c r="E7503" s="1" t="s">
        <v>42</v>
      </c>
      <c r="F7503" s="47">
        <v>1071</v>
      </c>
      <c r="G7503" s="34">
        <v>1202.72</v>
      </c>
      <c r="H7503" s="1" t="s">
        <v>218</v>
      </c>
      <c r="I7503" s="34">
        <v>1.03208E-2</v>
      </c>
      <c r="J7503" s="34">
        <v>2263.2498000000001</v>
      </c>
      <c r="K7503" s="35" t="str">
        <f t="shared" si="625"/>
        <v>Strabrechtse Heide &amp; Beuven_H4010A</v>
      </c>
      <c r="L7503" s="36">
        <f>VLOOKUP(D7503,DATA!A:F,5,FALSE)</f>
        <v>1.3726988247862192E-2</v>
      </c>
      <c r="M7503" s="37">
        <f>VLOOKUP(D7503,DATA!A:F,6,FALSE)</f>
        <v>1285.5</v>
      </c>
      <c r="N7503" s="36">
        <f t="shared" si="626"/>
        <v>24.299663793212023</v>
      </c>
      <c r="O7503" s="36">
        <f t="shared" si="627"/>
        <v>24.302269961822475</v>
      </c>
      <c r="P7503" s="36">
        <f t="shared" si="628"/>
        <v>2.606168610451931E-3</v>
      </c>
      <c r="Q7503" s="36">
        <f t="shared" si="629"/>
        <v>5.8984105863716108E-2</v>
      </c>
    </row>
    <row r="7504" spans="1:17" x14ac:dyDescent="0.3">
      <c r="A7504" s="29">
        <v>2338731</v>
      </c>
      <c r="B7504" s="1">
        <v>137</v>
      </c>
      <c r="C7504" s="1" t="s">
        <v>30</v>
      </c>
      <c r="D7504" s="1" t="s">
        <v>53</v>
      </c>
      <c r="E7504" s="1" t="s">
        <v>54</v>
      </c>
      <c r="F7504" s="47">
        <v>714</v>
      </c>
      <c r="G7504" s="34">
        <v>1202.72</v>
      </c>
      <c r="H7504" s="1" t="s">
        <v>218</v>
      </c>
      <c r="I7504" s="34">
        <v>1.03208E-2</v>
      </c>
      <c r="J7504" s="34">
        <v>3407.3706000000002</v>
      </c>
      <c r="K7504" s="35" t="str">
        <f t="shared" si="625"/>
        <v>Strabrechtse Heide &amp; Beuven_H4030</v>
      </c>
      <c r="L7504" s="36">
        <f>VLOOKUP(D7504,DATA!A:F,5,FALSE)</f>
        <v>1.0986712608830001E-2</v>
      </c>
      <c r="M7504" s="37">
        <f>VLOOKUP(D7504,DATA!A:F,6,FALSE)</f>
        <v>982</v>
      </c>
      <c r="N7504" s="36">
        <f t="shared" si="626"/>
        <v>91.871296501886832</v>
      </c>
      <c r="O7504" s="36">
        <f t="shared" si="627"/>
        <v>91.872143264422462</v>
      </c>
      <c r="P7504" s="36">
        <f t="shared" si="628"/>
        <v>8.4676253563031878E-4</v>
      </c>
      <c r="Q7504" s="36">
        <f t="shared" si="629"/>
        <v>2.885233769088201E-2</v>
      </c>
    </row>
    <row r="7505" spans="1:17" x14ac:dyDescent="0.3">
      <c r="A7505" s="29">
        <v>2338732</v>
      </c>
      <c r="B7505" s="1">
        <v>137</v>
      </c>
      <c r="C7505" s="1" t="s">
        <v>30</v>
      </c>
      <c r="D7505" s="1" t="s">
        <v>53</v>
      </c>
      <c r="E7505" s="1" t="s">
        <v>54</v>
      </c>
      <c r="F7505" s="47">
        <v>714</v>
      </c>
      <c r="G7505" s="34">
        <v>985.26</v>
      </c>
      <c r="H7505" s="1" t="s">
        <v>218</v>
      </c>
      <c r="I7505" s="34">
        <v>9.3240000000000007E-3</v>
      </c>
      <c r="J7505" s="34">
        <v>5023.5870997578404</v>
      </c>
      <c r="K7505" s="35" t="str">
        <f t="shared" si="625"/>
        <v>Strabrechtse Heide &amp; Beuven_H4030</v>
      </c>
      <c r="L7505" s="36">
        <f>VLOOKUP(D7505,DATA!A:F,5,FALSE)</f>
        <v>1.0986712608830001E-2</v>
      </c>
      <c r="M7505" s="37">
        <f>VLOOKUP(D7505,DATA!A:F,6,FALSE)</f>
        <v>982</v>
      </c>
      <c r="N7505" s="36">
        <f t="shared" si="626"/>
        <v>50.895321367216226</v>
      </c>
      <c r="O7505" s="36">
        <f t="shared" si="627"/>
        <v>50.897881546414723</v>
      </c>
      <c r="P7505" s="36">
        <f t="shared" si="628"/>
        <v>2.5601791984968258E-3</v>
      </c>
      <c r="Q7505" s="36">
        <f t="shared" si="629"/>
        <v>0.12861283194637022</v>
      </c>
    </row>
    <row r="7506" spans="1:17" x14ac:dyDescent="0.3">
      <c r="A7506" s="29">
        <v>2338733</v>
      </c>
      <c r="B7506" s="1">
        <v>137</v>
      </c>
      <c r="C7506" s="1" t="s">
        <v>30</v>
      </c>
      <c r="D7506" s="1" t="s">
        <v>53</v>
      </c>
      <c r="E7506" s="1" t="s">
        <v>54</v>
      </c>
      <c r="F7506" s="47">
        <v>714</v>
      </c>
      <c r="G7506" s="34">
        <v>928.7</v>
      </c>
      <c r="H7506" s="1" t="s">
        <v>218</v>
      </c>
      <c r="I7506" s="34">
        <v>8.9505000000000001E-3</v>
      </c>
      <c r="J7506" s="34">
        <v>1359.6873000000001</v>
      </c>
      <c r="K7506" s="35" t="str">
        <f t="shared" si="625"/>
        <v>Strabrechtse Heide &amp; Beuven_H4030</v>
      </c>
      <c r="L7506" s="36">
        <f>VLOOKUP(D7506,DATA!A:F,5,FALSE)</f>
        <v>1.0986712608830001E-2</v>
      </c>
      <c r="M7506" s="37">
        <f>VLOOKUP(D7506,DATA!A:F,6,FALSE)</f>
        <v>982</v>
      </c>
      <c r="N7506" s="36">
        <f t="shared" si="626"/>
        <v>35.764694218400685</v>
      </c>
      <c r="O7506" s="36">
        <f t="shared" si="627"/>
        <v>35.766953391210834</v>
      </c>
      <c r="P7506" s="36">
        <f t="shared" si="628"/>
        <v>2.2591728101488684E-3</v>
      </c>
      <c r="Q7506" s="36">
        <f t="shared" si="629"/>
        <v>3.0717685784647276E-2</v>
      </c>
    </row>
    <row r="7507" spans="1:17" x14ac:dyDescent="0.3">
      <c r="A7507" s="29">
        <v>2338734</v>
      </c>
      <c r="B7507" s="1">
        <v>137</v>
      </c>
      <c r="C7507" s="1" t="s">
        <v>30</v>
      </c>
      <c r="D7507" s="1" t="s">
        <v>53</v>
      </c>
      <c r="E7507" s="1" t="s">
        <v>54</v>
      </c>
      <c r="F7507" s="47">
        <v>714</v>
      </c>
      <c r="G7507" s="34">
        <v>935.91</v>
      </c>
      <c r="H7507" s="1" t="s">
        <v>218</v>
      </c>
      <c r="I7507" s="34">
        <v>8.9200000000000008E-3</v>
      </c>
      <c r="J7507" s="34">
        <v>2736.7067999999999</v>
      </c>
      <c r="K7507" s="35" t="str">
        <f t="shared" si="625"/>
        <v>Strabrechtse Heide &amp; Beuven_H4030</v>
      </c>
      <c r="L7507" s="36">
        <f>VLOOKUP(D7507,DATA!A:F,5,FALSE)</f>
        <v>1.0986712608830001E-2</v>
      </c>
      <c r="M7507" s="37">
        <f>VLOOKUP(D7507,DATA!A:F,6,FALSE)</f>
        <v>982</v>
      </c>
      <c r="N7507" s="36">
        <f t="shared" si="626"/>
        <v>37.604308752915088</v>
      </c>
      <c r="O7507" s="36">
        <f t="shared" si="627"/>
        <v>37.60660823539213</v>
      </c>
      <c r="P7507" s="36">
        <f t="shared" si="628"/>
        <v>2.2994824770421474E-3</v>
      </c>
      <c r="Q7507" s="36">
        <f t="shared" si="629"/>
        <v>6.2930093314020885E-2</v>
      </c>
    </row>
    <row r="7508" spans="1:17" x14ac:dyDescent="0.3">
      <c r="A7508" s="29">
        <v>2338735</v>
      </c>
      <c r="B7508" s="1">
        <v>137</v>
      </c>
      <c r="C7508" s="1" t="s">
        <v>30</v>
      </c>
      <c r="D7508" s="1" t="s">
        <v>53</v>
      </c>
      <c r="E7508" s="1" t="s">
        <v>54</v>
      </c>
      <c r="F7508" s="47">
        <v>714</v>
      </c>
      <c r="G7508" s="34">
        <v>916.9</v>
      </c>
      <c r="H7508" s="1" t="s">
        <v>218</v>
      </c>
      <c r="I7508" s="34">
        <v>8.7028999999999995E-3</v>
      </c>
      <c r="J7508" s="34">
        <v>3785.8595999999998</v>
      </c>
      <c r="K7508" s="35" t="str">
        <f t="shared" si="625"/>
        <v>Strabrechtse Heide &amp; Beuven_H4030</v>
      </c>
      <c r="L7508" s="36">
        <f>VLOOKUP(D7508,DATA!A:F,5,FALSE)</f>
        <v>1.0986712608830001E-2</v>
      </c>
      <c r="M7508" s="37">
        <f>VLOOKUP(D7508,DATA!A:F,6,FALSE)</f>
        <v>982</v>
      </c>
      <c r="N7508" s="36">
        <f t="shared" si="626"/>
        <v>32.84431321700837</v>
      </c>
      <c r="O7508" s="36">
        <f t="shared" si="627"/>
        <v>32.846422242656978</v>
      </c>
      <c r="P7508" s="36">
        <f t="shared" si="628"/>
        <v>2.1090256486075987E-3</v>
      </c>
      <c r="Q7508" s="36">
        <f t="shared" si="629"/>
        <v>7.9844749984273045E-2</v>
      </c>
    </row>
    <row r="7509" spans="1:17" x14ac:dyDescent="0.3">
      <c r="A7509" s="29">
        <v>2338736</v>
      </c>
      <c r="B7509" s="1">
        <v>137</v>
      </c>
      <c r="C7509" s="1" t="s">
        <v>30</v>
      </c>
      <c r="D7509" s="1" t="s">
        <v>53</v>
      </c>
      <c r="E7509" s="1" t="s">
        <v>54</v>
      </c>
      <c r="F7509" s="47">
        <v>714</v>
      </c>
      <c r="G7509" s="34">
        <v>920.85</v>
      </c>
      <c r="H7509" s="1" t="s">
        <v>218</v>
      </c>
      <c r="I7509" s="34">
        <v>8.6783999999999993E-3</v>
      </c>
      <c r="J7509" s="34">
        <v>10000</v>
      </c>
      <c r="K7509" s="35" t="str">
        <f t="shared" si="625"/>
        <v>Strabrechtse Heide &amp; Beuven_H4030</v>
      </c>
      <c r="L7509" s="36">
        <f>VLOOKUP(D7509,DATA!A:F,5,FALSE)</f>
        <v>1.0986712608830001E-2</v>
      </c>
      <c r="M7509" s="37">
        <f>VLOOKUP(D7509,DATA!A:F,6,FALSE)</f>
        <v>982</v>
      </c>
      <c r="N7509" s="36">
        <f t="shared" si="626"/>
        <v>33.80855213519019</v>
      </c>
      <c r="O7509" s="36">
        <f t="shared" si="627"/>
        <v>33.810685880529483</v>
      </c>
      <c r="P7509" s="36">
        <f t="shared" si="628"/>
        <v>2.1337453392931138E-3</v>
      </c>
      <c r="Q7509" s="36">
        <f t="shared" si="629"/>
        <v>0.21337453392931138</v>
      </c>
    </row>
    <row r="7510" spans="1:17" x14ac:dyDescent="0.3">
      <c r="A7510" s="29">
        <v>2338737</v>
      </c>
      <c r="B7510" s="1">
        <v>137</v>
      </c>
      <c r="C7510" s="1" t="s">
        <v>30</v>
      </c>
      <c r="D7510" s="1" t="s">
        <v>53</v>
      </c>
      <c r="E7510" s="1" t="s">
        <v>54</v>
      </c>
      <c r="F7510" s="47">
        <v>714</v>
      </c>
      <c r="G7510" s="34">
        <v>908.75</v>
      </c>
      <c r="H7510" s="1" t="s">
        <v>218</v>
      </c>
      <c r="I7510" s="34">
        <v>8.5483E-3</v>
      </c>
      <c r="J7510" s="34">
        <v>9830.0239999999994</v>
      </c>
      <c r="K7510" s="35" t="str">
        <f t="shared" si="625"/>
        <v>Strabrechtse Heide &amp; Beuven_H4030</v>
      </c>
      <c r="L7510" s="36">
        <f>VLOOKUP(D7510,DATA!A:F,5,FALSE)</f>
        <v>1.0986712608830001E-2</v>
      </c>
      <c r="M7510" s="37">
        <f>VLOOKUP(D7510,DATA!A:F,6,FALSE)</f>
        <v>982</v>
      </c>
      <c r="N7510" s="36">
        <f t="shared" si="626"/>
        <v>30.900466504089692</v>
      </c>
      <c r="O7510" s="36">
        <f t="shared" si="627"/>
        <v>30.902471878463999</v>
      </c>
      <c r="P7510" s="36">
        <f t="shared" si="628"/>
        <v>2.0053743743062569E-3</v>
      </c>
      <c r="Q7510" s="36">
        <f t="shared" si="629"/>
        <v>0.19712878228415487</v>
      </c>
    </row>
    <row r="7511" spans="1:17" x14ac:dyDescent="0.3">
      <c r="A7511" s="29">
        <v>2338738</v>
      </c>
      <c r="B7511" s="1">
        <v>137</v>
      </c>
      <c r="C7511" s="1" t="s">
        <v>30</v>
      </c>
      <c r="D7511" s="1" t="s">
        <v>53</v>
      </c>
      <c r="E7511" s="1" t="s">
        <v>54</v>
      </c>
      <c r="F7511" s="47">
        <v>714</v>
      </c>
      <c r="G7511" s="34">
        <v>916.42</v>
      </c>
      <c r="H7511" s="1" t="s">
        <v>218</v>
      </c>
      <c r="I7511" s="34">
        <v>8.5280000000000009E-3</v>
      </c>
      <c r="J7511" s="34">
        <v>6056.3559999999998</v>
      </c>
      <c r="K7511" s="35" t="str">
        <f t="shared" si="625"/>
        <v>Strabrechtse Heide &amp; Beuven_H4030</v>
      </c>
      <c r="L7511" s="36">
        <f>VLOOKUP(D7511,DATA!A:F,5,FALSE)</f>
        <v>1.0986712608830001E-2</v>
      </c>
      <c r="M7511" s="37">
        <f>VLOOKUP(D7511,DATA!A:F,6,FALSE)</f>
        <v>982</v>
      </c>
      <c r="N7511" s="36">
        <f t="shared" si="626"/>
        <v>32.728099274100735</v>
      </c>
      <c r="O7511" s="36">
        <f t="shared" si="627"/>
        <v>32.730162165980403</v>
      </c>
      <c r="P7511" s="36">
        <f t="shared" si="628"/>
        <v>2.0628918796674611E-3</v>
      </c>
      <c r="Q7511" s="36">
        <f t="shared" si="629"/>
        <v>0.12493607612775305</v>
      </c>
    </row>
    <row r="7512" spans="1:17" x14ac:dyDescent="0.3">
      <c r="A7512" s="29">
        <v>2338739</v>
      </c>
      <c r="B7512" s="1">
        <v>137</v>
      </c>
      <c r="C7512" s="1" t="s">
        <v>30</v>
      </c>
      <c r="D7512" s="1" t="s">
        <v>53</v>
      </c>
      <c r="E7512" s="1" t="s">
        <v>54</v>
      </c>
      <c r="F7512" s="47">
        <v>714</v>
      </c>
      <c r="G7512" s="34">
        <v>919.98</v>
      </c>
      <c r="H7512" s="1" t="s">
        <v>218</v>
      </c>
      <c r="I7512" s="34">
        <v>8.4699000000000007E-3</v>
      </c>
      <c r="J7512" s="34">
        <v>6569.241</v>
      </c>
      <c r="K7512" s="35" t="str">
        <f t="shared" si="625"/>
        <v>Strabrechtse Heide &amp; Beuven_H4030</v>
      </c>
      <c r="L7512" s="36">
        <f>VLOOKUP(D7512,DATA!A:F,5,FALSE)</f>
        <v>1.0986712608830001E-2</v>
      </c>
      <c r="M7512" s="37">
        <f>VLOOKUP(D7512,DATA!A:F,6,FALSE)</f>
        <v>982</v>
      </c>
      <c r="N7512" s="36">
        <f t="shared" si="626"/>
        <v>33.594981985243066</v>
      </c>
      <c r="O7512" s="36">
        <f t="shared" si="627"/>
        <v>33.597057988297955</v>
      </c>
      <c r="P7512" s="36">
        <f t="shared" si="628"/>
        <v>2.0760030548885311E-3</v>
      </c>
      <c r="Q7512" s="36">
        <f t="shared" si="629"/>
        <v>0.13637764384298989</v>
      </c>
    </row>
    <row r="7513" spans="1:17" x14ac:dyDescent="0.3">
      <c r="A7513" s="29">
        <v>2338740</v>
      </c>
      <c r="B7513" s="1">
        <v>137</v>
      </c>
      <c r="C7513" s="1" t="s">
        <v>30</v>
      </c>
      <c r="D7513" s="1" t="s">
        <v>53</v>
      </c>
      <c r="E7513" s="1" t="s">
        <v>54</v>
      </c>
      <c r="F7513" s="47">
        <v>714</v>
      </c>
      <c r="G7513" s="34">
        <v>924.99</v>
      </c>
      <c r="H7513" s="1" t="s">
        <v>218</v>
      </c>
      <c r="I7513" s="34">
        <v>8.2638E-3</v>
      </c>
      <c r="J7513" s="34">
        <v>2982.0329999999999</v>
      </c>
      <c r="K7513" s="35" t="str">
        <f t="shared" si="625"/>
        <v>Strabrechtse Heide &amp; Beuven_H4030</v>
      </c>
      <c r="L7513" s="36">
        <f>VLOOKUP(D7513,DATA!A:F,5,FALSE)</f>
        <v>1.0986712608830001E-2</v>
      </c>
      <c r="M7513" s="37">
        <f>VLOOKUP(D7513,DATA!A:F,6,FALSE)</f>
        <v>982</v>
      </c>
      <c r="N7513" s="36">
        <f t="shared" si="626"/>
        <v>34.833805992781301</v>
      </c>
      <c r="O7513" s="36">
        <f t="shared" si="627"/>
        <v>34.835866987257511</v>
      </c>
      <c r="P7513" s="36">
        <f t="shared" si="628"/>
        <v>2.0609944762099985E-3</v>
      </c>
      <c r="Q7513" s="36">
        <f t="shared" si="629"/>
        <v>6.14595354087593E-2</v>
      </c>
    </row>
    <row r="7514" spans="1:17" x14ac:dyDescent="0.3">
      <c r="A7514" s="29">
        <v>2338741</v>
      </c>
      <c r="B7514" s="1">
        <v>137</v>
      </c>
      <c r="C7514" s="1" t="s">
        <v>30</v>
      </c>
      <c r="D7514" s="1" t="s">
        <v>57</v>
      </c>
      <c r="E7514" s="1" t="s">
        <v>58</v>
      </c>
      <c r="F7514" s="47">
        <v>714</v>
      </c>
      <c r="G7514" s="34">
        <v>1108.1600000000001</v>
      </c>
      <c r="H7514" s="1" t="s">
        <v>218</v>
      </c>
      <c r="I7514" s="34">
        <v>9.3536999999999995E-3</v>
      </c>
      <c r="J7514" s="34">
        <v>1533.2991</v>
      </c>
      <c r="K7514" s="35" t="str">
        <f t="shared" si="625"/>
        <v>Strabrechtse Heide &amp; Beuven_H3160</v>
      </c>
      <c r="L7514" s="36">
        <f>VLOOKUP(D7514,DATA!A:F,5,FALSE)</f>
        <v>1.0986712608830001E-2</v>
      </c>
      <c r="M7514" s="37">
        <f>VLOOKUP(D7514,DATA!A:F,6,FALSE)</f>
        <v>982</v>
      </c>
      <c r="N7514" s="36">
        <f t="shared" si="626"/>
        <v>79.996628612670364</v>
      </c>
      <c r="O7514" s="36">
        <f t="shared" si="627"/>
        <v>79.998273032464496</v>
      </c>
      <c r="P7514" s="36">
        <f t="shared" si="628"/>
        <v>1.6444197941325456E-3</v>
      </c>
      <c r="Q7514" s="36">
        <f t="shared" si="629"/>
        <v>2.5213873903656175E-2</v>
      </c>
    </row>
    <row r="7515" spans="1:17" x14ac:dyDescent="0.3">
      <c r="A7515" s="29">
        <v>2338741</v>
      </c>
      <c r="B7515" s="1">
        <v>137</v>
      </c>
      <c r="C7515" s="1" t="s">
        <v>30</v>
      </c>
      <c r="D7515" s="1" t="s">
        <v>41</v>
      </c>
      <c r="E7515" s="1" t="s">
        <v>42</v>
      </c>
      <c r="F7515" s="47">
        <v>1071</v>
      </c>
      <c r="G7515" s="34">
        <v>1108.1600000000001</v>
      </c>
      <c r="H7515" s="1" t="s">
        <v>218</v>
      </c>
      <c r="I7515" s="34">
        <v>9.3536999999999995E-3</v>
      </c>
      <c r="J7515" s="34">
        <v>4664.5195000000003</v>
      </c>
      <c r="K7515" s="35" t="str">
        <f t="shared" si="625"/>
        <v>Strabrechtse Heide &amp; Beuven_H4010A</v>
      </c>
      <c r="L7515" s="36">
        <f>VLOOKUP(D7515,DATA!A:F,5,FALSE)</f>
        <v>1.3726988247862192E-2</v>
      </c>
      <c r="M7515" s="37">
        <f>VLOOKUP(D7515,DATA!A:F,6,FALSE)</f>
        <v>1285.5</v>
      </c>
      <c r="N7515" s="36">
        <f t="shared" si="626"/>
        <v>8.059099968096568</v>
      </c>
      <c r="O7515" s="36">
        <f t="shared" si="627"/>
        <v>8.0600513992763343</v>
      </c>
      <c r="P7515" s="36">
        <f t="shared" si="628"/>
        <v>9.5143117976626002E-4</v>
      </c>
      <c r="Q7515" s="36">
        <f t="shared" si="629"/>
        <v>4.4379692909277256E-2</v>
      </c>
    </row>
    <row r="7516" spans="1:17" x14ac:dyDescent="0.3">
      <c r="A7516" s="29">
        <v>2338741</v>
      </c>
      <c r="B7516" s="1">
        <v>137</v>
      </c>
      <c r="C7516" s="1" t="s">
        <v>30</v>
      </c>
      <c r="D7516" s="1" t="s">
        <v>53</v>
      </c>
      <c r="E7516" s="1" t="s">
        <v>54</v>
      </c>
      <c r="F7516" s="47">
        <v>714</v>
      </c>
      <c r="G7516" s="34">
        <v>1108.1600000000001</v>
      </c>
      <c r="H7516" s="1" t="s">
        <v>218</v>
      </c>
      <c r="I7516" s="34">
        <v>9.3536999999999995E-3</v>
      </c>
      <c r="J7516" s="34">
        <v>1264.9481000000001</v>
      </c>
      <c r="K7516" s="35" t="str">
        <f t="shared" si="625"/>
        <v>Strabrechtse Heide &amp; Beuven_H4030</v>
      </c>
      <c r="L7516" s="36">
        <f>VLOOKUP(D7516,DATA!A:F,5,FALSE)</f>
        <v>1.0986712608830001E-2</v>
      </c>
      <c r="M7516" s="37">
        <f>VLOOKUP(D7516,DATA!A:F,6,FALSE)</f>
        <v>982</v>
      </c>
      <c r="N7516" s="36">
        <f t="shared" si="626"/>
        <v>79.996628612670364</v>
      </c>
      <c r="O7516" s="36">
        <f t="shared" si="627"/>
        <v>79.998273032464496</v>
      </c>
      <c r="P7516" s="36">
        <f t="shared" si="628"/>
        <v>1.6444197941325456E-3</v>
      </c>
      <c r="Q7516" s="36">
        <f t="shared" si="629"/>
        <v>2.0801056941903547E-2</v>
      </c>
    </row>
    <row r="7517" spans="1:17" x14ac:dyDescent="0.3">
      <c r="A7517" s="29">
        <v>2338741</v>
      </c>
      <c r="B7517" s="1">
        <v>137</v>
      </c>
      <c r="C7517" s="1" t="s">
        <v>30</v>
      </c>
      <c r="D7517" s="1" t="s">
        <v>43</v>
      </c>
      <c r="E7517" s="1" t="s">
        <v>44</v>
      </c>
      <c r="F7517" s="47">
        <v>1071</v>
      </c>
      <c r="G7517" s="34">
        <v>1108.1600000000001</v>
      </c>
      <c r="H7517" s="1" t="s">
        <v>218</v>
      </c>
      <c r="I7517" s="34">
        <v>9.3536999999999995E-3</v>
      </c>
      <c r="J7517" s="34">
        <v>529.05899999999997</v>
      </c>
      <c r="K7517" s="35" t="str">
        <f t="shared" si="625"/>
        <v>Strabrechtse Heide &amp; Beuven_H7150</v>
      </c>
      <c r="L7517" s="36">
        <f>VLOOKUP(D7517,DATA!A:F,5,FALSE)</f>
        <v>1.3726988247862192E-2</v>
      </c>
      <c r="M7517" s="37">
        <f>VLOOKUP(D7517,DATA!A:F,6,FALSE)</f>
        <v>1285.5</v>
      </c>
      <c r="N7517" s="36">
        <f t="shared" si="626"/>
        <v>8.059099968096568</v>
      </c>
      <c r="O7517" s="36">
        <f t="shared" si="627"/>
        <v>8.0600513992763343</v>
      </c>
      <c r="P7517" s="36">
        <f t="shared" si="628"/>
        <v>9.5143117976626002E-4</v>
      </c>
      <c r="Q7517" s="36">
        <f t="shared" si="629"/>
        <v>5.0336322853595768E-3</v>
      </c>
    </row>
    <row r="7518" spans="1:17" x14ac:dyDescent="0.3">
      <c r="A7518" s="29">
        <v>2338742</v>
      </c>
      <c r="B7518" s="1">
        <v>137</v>
      </c>
      <c r="C7518" s="1" t="s">
        <v>30</v>
      </c>
      <c r="D7518" s="1" t="s">
        <v>41</v>
      </c>
      <c r="E7518" s="1" t="s">
        <v>42</v>
      </c>
      <c r="F7518" s="47">
        <v>1071</v>
      </c>
      <c r="G7518" s="34">
        <v>1118.81</v>
      </c>
      <c r="H7518" s="1" t="s">
        <v>218</v>
      </c>
      <c r="I7518" s="34">
        <v>9.6483999999999997E-3</v>
      </c>
      <c r="J7518" s="34">
        <v>433.98372999999998</v>
      </c>
      <c r="K7518" s="35" t="str">
        <f t="shared" si="625"/>
        <v>Strabrechtse Heide &amp; Beuven_H4010A</v>
      </c>
      <c r="L7518" s="36">
        <f>VLOOKUP(D7518,DATA!A:F,5,FALSE)</f>
        <v>1.3726988247862192E-2</v>
      </c>
      <c r="M7518" s="37">
        <f>VLOOKUP(D7518,DATA!A:F,6,FALSE)</f>
        <v>1285.5</v>
      </c>
      <c r="N7518" s="36">
        <f t="shared" si="626"/>
        <v>9.2108999828545812</v>
      </c>
      <c r="O7518" s="36">
        <f t="shared" si="627"/>
        <v>9.21200760033474</v>
      </c>
      <c r="P7518" s="36">
        <f t="shared" si="628"/>
        <v>1.1076174801587513E-3</v>
      </c>
      <c r="Q7518" s="36">
        <f t="shared" si="629"/>
        <v>4.8068796545249586E-3</v>
      </c>
    </row>
    <row r="7519" spans="1:17" x14ac:dyDescent="0.3">
      <c r="A7519" s="29">
        <v>2338742</v>
      </c>
      <c r="B7519" s="1">
        <v>137</v>
      </c>
      <c r="C7519" s="1" t="s">
        <v>30</v>
      </c>
      <c r="D7519" s="1" t="s">
        <v>53</v>
      </c>
      <c r="E7519" s="1" t="s">
        <v>54</v>
      </c>
      <c r="F7519" s="47">
        <v>714</v>
      </c>
      <c r="G7519" s="34">
        <v>1118.81</v>
      </c>
      <c r="H7519" s="1" t="s">
        <v>218</v>
      </c>
      <c r="I7519" s="34">
        <v>9.6483999999999997E-3</v>
      </c>
      <c r="J7519" s="34">
        <v>5439.5690000000004</v>
      </c>
      <c r="K7519" s="35" t="str">
        <f t="shared" si="625"/>
        <v>Strabrechtse Heide &amp; Beuven_H4030</v>
      </c>
      <c r="L7519" s="36">
        <f>VLOOKUP(D7519,DATA!A:F,5,FALSE)</f>
        <v>1.0986712608830001E-2</v>
      </c>
      <c r="M7519" s="37">
        <f>VLOOKUP(D7519,DATA!A:F,6,FALSE)</f>
        <v>982</v>
      </c>
      <c r="N7519" s="36">
        <f t="shared" si="626"/>
        <v>81.803520689641843</v>
      </c>
      <c r="O7519" s="36">
        <f t="shared" si="627"/>
        <v>81.805098547169777</v>
      </c>
      <c r="P7519" s="36">
        <f t="shared" si="628"/>
        <v>1.5778575279341567E-3</v>
      </c>
      <c r="Q7519" s="36">
        <f t="shared" si="629"/>
        <v>8.5828648953672732E-2</v>
      </c>
    </row>
    <row r="7520" spans="1:17" x14ac:dyDescent="0.3">
      <c r="A7520" s="29">
        <v>2338743</v>
      </c>
      <c r="B7520" s="1">
        <v>137</v>
      </c>
      <c r="C7520" s="1" t="s">
        <v>30</v>
      </c>
      <c r="D7520" s="1" t="s">
        <v>53</v>
      </c>
      <c r="E7520" s="1" t="s">
        <v>54</v>
      </c>
      <c r="F7520" s="47">
        <v>714</v>
      </c>
      <c r="G7520" s="34">
        <v>1076.21</v>
      </c>
      <c r="H7520" s="1" t="s">
        <v>218</v>
      </c>
      <c r="I7520" s="34">
        <v>9.2581E-3</v>
      </c>
      <c r="J7520" s="34">
        <v>3873.7073</v>
      </c>
      <c r="K7520" s="35" t="str">
        <f t="shared" si="625"/>
        <v>Strabrechtse Heide &amp; Beuven_H4030</v>
      </c>
      <c r="L7520" s="36">
        <f>VLOOKUP(D7520,DATA!A:F,5,FALSE)</f>
        <v>1.0986712608830001E-2</v>
      </c>
      <c r="M7520" s="37">
        <f>VLOOKUP(D7520,DATA!A:F,6,FALSE)</f>
        <v>982</v>
      </c>
      <c r="N7520" s="36">
        <f t="shared" si="626"/>
        <v>73.789535657432623</v>
      </c>
      <c r="O7520" s="36">
        <f t="shared" si="627"/>
        <v>73.791502857882051</v>
      </c>
      <c r="P7520" s="36">
        <f t="shared" si="628"/>
        <v>1.9672004494282191E-3</v>
      </c>
      <c r="Q7520" s="36">
        <f t="shared" si="629"/>
        <v>7.6203587415133736E-2</v>
      </c>
    </row>
    <row r="7521" spans="1:17" x14ac:dyDescent="0.3">
      <c r="A7521" s="29">
        <v>2338744</v>
      </c>
      <c r="B7521" s="1">
        <v>137</v>
      </c>
      <c r="C7521" s="1" t="s">
        <v>30</v>
      </c>
      <c r="D7521" s="1" t="s">
        <v>53</v>
      </c>
      <c r="E7521" s="1" t="s">
        <v>54</v>
      </c>
      <c r="F7521" s="47">
        <v>714</v>
      </c>
      <c r="G7521" s="34">
        <v>954.23</v>
      </c>
      <c r="H7521" s="1" t="s">
        <v>218</v>
      </c>
      <c r="I7521" s="34">
        <v>8.3745E-3</v>
      </c>
      <c r="J7521" s="34">
        <v>8234.9979999999996</v>
      </c>
      <c r="K7521" s="35" t="str">
        <f t="shared" si="625"/>
        <v>Strabrechtse Heide &amp; Beuven_H4030</v>
      </c>
      <c r="L7521" s="36">
        <f>VLOOKUP(D7521,DATA!A:F,5,FALSE)</f>
        <v>1.0986712608830001E-2</v>
      </c>
      <c r="M7521" s="37">
        <f>VLOOKUP(D7521,DATA!A:F,6,FALSE)</f>
        <v>982</v>
      </c>
      <c r="N7521" s="36">
        <f t="shared" si="626"/>
        <v>42.431097514611061</v>
      </c>
      <c r="O7521" s="36">
        <f t="shared" si="627"/>
        <v>42.433345025945869</v>
      </c>
      <c r="P7521" s="36">
        <f t="shared" si="628"/>
        <v>2.247511334807939E-3</v>
      </c>
      <c r="Q7521" s="36">
        <f t="shared" si="629"/>
        <v>0.18508251347120705</v>
      </c>
    </row>
    <row r="7522" spans="1:17" x14ac:dyDescent="0.3">
      <c r="A7522" s="29">
        <v>2338745</v>
      </c>
      <c r="B7522" s="1">
        <v>137</v>
      </c>
      <c r="C7522" s="1" t="s">
        <v>30</v>
      </c>
      <c r="D7522" s="1" t="s">
        <v>53</v>
      </c>
      <c r="E7522" s="1" t="s">
        <v>54</v>
      </c>
      <c r="F7522" s="47">
        <v>714</v>
      </c>
      <c r="G7522" s="34">
        <v>964.25</v>
      </c>
      <c r="H7522" s="1" t="s">
        <v>218</v>
      </c>
      <c r="I7522" s="34">
        <v>8.3353999999999998E-3</v>
      </c>
      <c r="J7522" s="34">
        <v>2249.5544</v>
      </c>
      <c r="K7522" s="35" t="str">
        <f t="shared" si="625"/>
        <v>Strabrechtse Heide &amp; Beuven_H4030</v>
      </c>
      <c r="L7522" s="36">
        <f>VLOOKUP(D7522,DATA!A:F,5,FALSE)</f>
        <v>1.0986712608830001E-2</v>
      </c>
      <c r="M7522" s="37">
        <f>VLOOKUP(D7522,DATA!A:F,6,FALSE)</f>
        <v>982</v>
      </c>
      <c r="N7522" s="36">
        <f t="shared" si="626"/>
        <v>45.140038763115577</v>
      </c>
      <c r="O7522" s="36">
        <f t="shared" si="627"/>
        <v>45.142306609150026</v>
      </c>
      <c r="P7522" s="36">
        <f t="shared" si="628"/>
        <v>2.2678460344494056E-3</v>
      </c>
      <c r="Q7522" s="36">
        <f t="shared" si="629"/>
        <v>5.1016430253182116E-2</v>
      </c>
    </row>
    <row r="7523" spans="1:17" x14ac:dyDescent="0.3">
      <c r="A7523" s="30">
        <v>2338746</v>
      </c>
      <c r="B7523" s="14">
        <v>137</v>
      </c>
      <c r="C7523" s="14" t="s">
        <v>30</v>
      </c>
      <c r="D7523" s="14" t="s">
        <v>55</v>
      </c>
      <c r="E7523" s="14" t="s">
        <v>56</v>
      </c>
      <c r="F7523" s="48">
        <v>500</v>
      </c>
      <c r="G7523" s="38">
        <v>922.05</v>
      </c>
      <c r="H7523" s="14" t="s">
        <v>218</v>
      </c>
      <c r="I7523" s="38">
        <v>7.9780000000000007E-3</v>
      </c>
      <c r="J7523" s="38">
        <v>5886.5879999999997</v>
      </c>
      <c r="K7523" s="39" t="str">
        <f t="shared" si="625"/>
        <v>Strabrechtse Heide &amp; Beuven_H3130</v>
      </c>
      <c r="L7523" s="40">
        <f>VLOOKUP(D7523,DATA!A:F,5,FALSE)</f>
        <v>0</v>
      </c>
      <c r="M7523" s="41">
        <f>VLOOKUP(D7523,DATA!A:F,6,FALSE)</f>
        <v>3.5</v>
      </c>
      <c r="N7523" s="40">
        <f t="shared" si="626"/>
        <v>50</v>
      </c>
      <c r="O7523" s="40">
        <f t="shared" si="627"/>
        <v>50</v>
      </c>
      <c r="P7523" s="40">
        <f>J7523/10000*I7523</f>
        <v>4.6963199064000002E-3</v>
      </c>
      <c r="Q7523" s="40">
        <f>IF(AND(H7523&lt;&gt;"below",I7523&gt;=0.005),M7523*P7523,0)</f>
        <v>1.64371196724E-2</v>
      </c>
    </row>
    <row r="7524" spans="1:17" x14ac:dyDescent="0.3">
      <c r="A7524" s="29">
        <v>2338746</v>
      </c>
      <c r="B7524" s="1">
        <v>137</v>
      </c>
      <c r="C7524" s="1" t="s">
        <v>30</v>
      </c>
      <c r="D7524" s="1" t="s">
        <v>53</v>
      </c>
      <c r="E7524" s="1" t="s">
        <v>54</v>
      </c>
      <c r="F7524" s="47">
        <v>714</v>
      </c>
      <c r="G7524" s="34">
        <v>922.05</v>
      </c>
      <c r="H7524" s="1" t="s">
        <v>218</v>
      </c>
      <c r="I7524" s="34">
        <v>7.9780000000000007E-3</v>
      </c>
      <c r="J7524" s="34">
        <v>902.69159999999999</v>
      </c>
      <c r="K7524" s="35" t="str">
        <f t="shared" si="625"/>
        <v>Strabrechtse Heide &amp; Beuven_H4030</v>
      </c>
      <c r="L7524" s="36">
        <f>VLOOKUP(D7524,DATA!A:F,5,FALSE)</f>
        <v>1.0986712608830001E-2</v>
      </c>
      <c r="M7524" s="37">
        <f>VLOOKUP(D7524,DATA!A:F,6,FALSE)</f>
        <v>982</v>
      </c>
      <c r="N7524" s="36">
        <f t="shared" si="626"/>
        <v>34.10421667039963</v>
      </c>
      <c r="O7524" s="36">
        <f t="shared" si="627"/>
        <v>34.106186522187173</v>
      </c>
      <c r="P7524" s="36">
        <f t="shared" si="628"/>
        <v>1.9698517875426091E-3</v>
      </c>
      <c r="Q7524" s="36">
        <f t="shared" si="629"/>
        <v>1.7781686618596981E-2</v>
      </c>
    </row>
    <row r="7525" spans="1:17" x14ac:dyDescent="0.3">
      <c r="A7525" s="30">
        <v>2338747</v>
      </c>
      <c r="B7525" s="14">
        <v>137</v>
      </c>
      <c r="C7525" s="14" t="s">
        <v>30</v>
      </c>
      <c r="D7525" s="14" t="s">
        <v>55</v>
      </c>
      <c r="E7525" s="14" t="s">
        <v>56</v>
      </c>
      <c r="F7525" s="48">
        <v>500</v>
      </c>
      <c r="G7525" s="38">
        <v>915.3</v>
      </c>
      <c r="H7525" s="14" t="s">
        <v>218</v>
      </c>
      <c r="I7525" s="38">
        <v>7.7375999999999999E-3</v>
      </c>
      <c r="J7525" s="38">
        <v>8888.1679999999997</v>
      </c>
      <c r="K7525" s="39" t="str">
        <f t="shared" si="625"/>
        <v>Strabrechtse Heide &amp; Beuven_H3130</v>
      </c>
      <c r="L7525" s="40">
        <f>VLOOKUP(D7525,DATA!A:F,5,FALSE)</f>
        <v>0</v>
      </c>
      <c r="M7525" s="41">
        <f>VLOOKUP(D7525,DATA!A:F,6,FALSE)</f>
        <v>3.5</v>
      </c>
      <c r="N7525" s="40">
        <f t="shared" si="626"/>
        <v>50</v>
      </c>
      <c r="O7525" s="40">
        <f t="shared" si="627"/>
        <v>50</v>
      </c>
      <c r="P7525" s="40">
        <f>J7525/10000*I7525</f>
        <v>6.8773088716799994E-3</v>
      </c>
      <c r="Q7525" s="40">
        <f>IF(AND(H7525&lt;&gt;"below",I7525&gt;=0.005),M7525*P7525,0)</f>
        <v>2.4070581050879999E-2</v>
      </c>
    </row>
    <row r="7526" spans="1:17" x14ac:dyDescent="0.3">
      <c r="A7526" s="29">
        <v>2338748</v>
      </c>
      <c r="B7526" s="1">
        <v>137</v>
      </c>
      <c r="C7526" s="1" t="s">
        <v>30</v>
      </c>
      <c r="D7526" s="1" t="s">
        <v>53</v>
      </c>
      <c r="E7526" s="1" t="s">
        <v>54</v>
      </c>
      <c r="F7526" s="47">
        <v>714</v>
      </c>
      <c r="G7526" s="34">
        <v>922.5</v>
      </c>
      <c r="H7526" s="1" t="s">
        <v>218</v>
      </c>
      <c r="I7526" s="34">
        <v>7.8407000000000008E-3</v>
      </c>
      <c r="J7526" s="34">
        <v>6739.6826000000001</v>
      </c>
      <c r="K7526" s="35" t="str">
        <f t="shared" si="625"/>
        <v>Strabrechtse Heide &amp; Beuven_H4030</v>
      </c>
      <c r="L7526" s="36">
        <f>VLOOKUP(D7526,DATA!A:F,5,FALSE)</f>
        <v>1.0986712608830001E-2</v>
      </c>
      <c r="M7526" s="37">
        <f>VLOOKUP(D7526,DATA!A:F,6,FALSE)</f>
        <v>982</v>
      </c>
      <c r="N7526" s="36">
        <f t="shared" si="626"/>
        <v>34.215411998035123</v>
      </c>
      <c r="O7526" s="36">
        <f t="shared" si="627"/>
        <v>34.217350982991455</v>
      </c>
      <c r="P7526" s="36">
        <f t="shared" si="628"/>
        <v>1.9389849563324901E-3</v>
      </c>
      <c r="Q7526" s="36">
        <f t="shared" si="629"/>
        <v>0.13068143171855845</v>
      </c>
    </row>
    <row r="7527" spans="1:17" x14ac:dyDescent="0.3">
      <c r="A7527" s="30">
        <v>2338749</v>
      </c>
      <c r="B7527" s="14">
        <v>137</v>
      </c>
      <c r="C7527" s="14" t="s">
        <v>30</v>
      </c>
      <c r="D7527" s="14" t="s">
        <v>79</v>
      </c>
      <c r="E7527" s="14" t="s">
        <v>80</v>
      </c>
      <c r="F7527" s="48">
        <v>429</v>
      </c>
      <c r="G7527" s="38">
        <v>921.74</v>
      </c>
      <c r="H7527" s="14" t="s">
        <v>218</v>
      </c>
      <c r="I7527" s="38">
        <v>7.6645999999999997E-3</v>
      </c>
      <c r="J7527" s="38">
        <v>966.10599999999999</v>
      </c>
      <c r="K7527" s="39" t="str">
        <f t="shared" si="625"/>
        <v>Strabrechtse Heide &amp; Beuven_H3110</v>
      </c>
      <c r="L7527" s="40">
        <f>VLOOKUP(D7527,DATA!A:F,5,FALSE)</f>
        <v>0</v>
      </c>
      <c r="M7527" s="41">
        <f>VLOOKUP(D7527,DATA!A:F,6,FALSE)</f>
        <v>3.5</v>
      </c>
      <c r="N7527" s="40">
        <f t="shared" si="626"/>
        <v>50</v>
      </c>
      <c r="O7527" s="40">
        <f t="shared" si="627"/>
        <v>50</v>
      </c>
      <c r="P7527" s="40">
        <f>J7527/10000*I7527</f>
        <v>7.4048160475999997E-4</v>
      </c>
      <c r="Q7527" s="40">
        <f>IF(AND(H7527&lt;&gt;"below",I7527&gt;=0.005),M7527*P7527,0)</f>
        <v>2.5916856166599998E-3</v>
      </c>
    </row>
    <row r="7528" spans="1:17" x14ac:dyDescent="0.3">
      <c r="A7528" s="29">
        <v>2338749</v>
      </c>
      <c r="B7528" s="1">
        <v>137</v>
      </c>
      <c r="C7528" s="1" t="s">
        <v>30</v>
      </c>
      <c r="D7528" s="1" t="s">
        <v>53</v>
      </c>
      <c r="E7528" s="1" t="s">
        <v>54</v>
      </c>
      <c r="F7528" s="47">
        <v>714</v>
      </c>
      <c r="G7528" s="34">
        <v>921.74</v>
      </c>
      <c r="H7528" s="1" t="s">
        <v>218</v>
      </c>
      <c r="I7528" s="34">
        <v>7.6645999999999997E-3</v>
      </c>
      <c r="J7528" s="34">
        <v>309.52746999999999</v>
      </c>
      <c r="K7528" s="35" t="str">
        <f t="shared" si="625"/>
        <v>Strabrechtse Heide &amp; Beuven_H4030</v>
      </c>
      <c r="L7528" s="36">
        <f>VLOOKUP(D7528,DATA!A:F,5,FALSE)</f>
        <v>1.0986712608830001E-2</v>
      </c>
      <c r="M7528" s="37">
        <f>VLOOKUP(D7528,DATA!A:F,6,FALSE)</f>
        <v>982</v>
      </c>
      <c r="N7528" s="36">
        <f t="shared" si="626"/>
        <v>34.027716979091039</v>
      </c>
      <c r="O7528" s="36">
        <f t="shared" si="627"/>
        <v>34.029607395270617</v>
      </c>
      <c r="P7528" s="36">
        <f t="shared" si="628"/>
        <v>1.8904161795774144E-3</v>
      </c>
      <c r="Q7528" s="36">
        <f t="shared" si="629"/>
        <v>5.8513573731166267E-3</v>
      </c>
    </row>
    <row r="7529" spans="1:17" x14ac:dyDescent="0.3">
      <c r="A7529" s="30">
        <v>2338750</v>
      </c>
      <c r="B7529" s="14">
        <v>137</v>
      </c>
      <c r="C7529" s="14" t="s">
        <v>30</v>
      </c>
      <c r="D7529" s="14" t="s">
        <v>79</v>
      </c>
      <c r="E7529" s="14" t="s">
        <v>80</v>
      </c>
      <c r="F7529" s="48">
        <v>429</v>
      </c>
      <c r="G7529" s="38">
        <v>845.45</v>
      </c>
      <c r="H7529" s="14" t="s">
        <v>218</v>
      </c>
      <c r="I7529" s="38">
        <v>6.5187999999999999E-3</v>
      </c>
      <c r="J7529" s="38">
        <v>10000</v>
      </c>
      <c r="K7529" s="39" t="str">
        <f t="shared" si="625"/>
        <v>Strabrechtse Heide &amp; Beuven_H3110</v>
      </c>
      <c r="L7529" s="40">
        <f>VLOOKUP(D7529,DATA!A:F,5,FALSE)</f>
        <v>0</v>
      </c>
      <c r="M7529" s="41">
        <f>VLOOKUP(D7529,DATA!A:F,6,FALSE)</f>
        <v>3.5</v>
      </c>
      <c r="N7529" s="40">
        <f t="shared" si="626"/>
        <v>50</v>
      </c>
      <c r="O7529" s="40">
        <f t="shared" si="627"/>
        <v>50</v>
      </c>
      <c r="P7529" s="40">
        <f t="shared" ref="P7529:P7533" si="630">J7529/10000*I7529</f>
        <v>6.5187999999999999E-3</v>
      </c>
      <c r="Q7529" s="40">
        <f t="shared" ref="Q7529:Q7533" si="631">IF(AND(H7529&lt;&gt;"below",I7529&gt;=0.005),M7529*P7529,0)</f>
        <v>2.2815800000000001E-2</v>
      </c>
    </row>
    <row r="7530" spans="1:17" x14ac:dyDescent="0.3">
      <c r="A7530" s="30">
        <v>2338751</v>
      </c>
      <c r="B7530" s="14">
        <v>137</v>
      </c>
      <c r="C7530" s="14" t="s">
        <v>30</v>
      </c>
      <c r="D7530" s="14" t="s">
        <v>79</v>
      </c>
      <c r="E7530" s="14" t="s">
        <v>80</v>
      </c>
      <c r="F7530" s="48">
        <v>429</v>
      </c>
      <c r="G7530" s="38">
        <v>831.21</v>
      </c>
      <c r="H7530" s="14" t="s">
        <v>218</v>
      </c>
      <c r="I7530" s="38">
        <v>6.2989999999999999E-3</v>
      </c>
      <c r="J7530" s="38">
        <v>8620.1319999999996</v>
      </c>
      <c r="K7530" s="39" t="str">
        <f t="shared" si="625"/>
        <v>Strabrechtse Heide &amp; Beuven_H3110</v>
      </c>
      <c r="L7530" s="40">
        <f>VLOOKUP(D7530,DATA!A:F,5,FALSE)</f>
        <v>0</v>
      </c>
      <c r="M7530" s="41">
        <f>VLOOKUP(D7530,DATA!A:F,6,FALSE)</f>
        <v>3.5</v>
      </c>
      <c r="N7530" s="40">
        <f t="shared" si="626"/>
        <v>50</v>
      </c>
      <c r="O7530" s="40">
        <f t="shared" si="627"/>
        <v>50</v>
      </c>
      <c r="P7530" s="40">
        <f t="shared" si="630"/>
        <v>5.4298211467999997E-3</v>
      </c>
      <c r="Q7530" s="40">
        <f t="shared" si="631"/>
        <v>1.90043740138E-2</v>
      </c>
    </row>
    <row r="7531" spans="1:17" x14ac:dyDescent="0.3">
      <c r="A7531" s="30">
        <v>2338752</v>
      </c>
      <c r="B7531" s="14">
        <v>137</v>
      </c>
      <c r="C7531" s="14" t="s">
        <v>30</v>
      </c>
      <c r="D7531" s="14" t="s">
        <v>79</v>
      </c>
      <c r="E7531" s="14" t="s">
        <v>80</v>
      </c>
      <c r="F7531" s="48">
        <v>429</v>
      </c>
      <c r="G7531" s="38">
        <v>837.86</v>
      </c>
      <c r="H7531" s="14" t="s">
        <v>218</v>
      </c>
      <c r="I7531" s="38">
        <v>6.1952999999999999E-3</v>
      </c>
      <c r="J7531" s="38">
        <v>10000</v>
      </c>
      <c r="K7531" s="39" t="str">
        <f t="shared" si="625"/>
        <v>Strabrechtse Heide &amp; Beuven_H3110</v>
      </c>
      <c r="L7531" s="40">
        <f>VLOOKUP(D7531,DATA!A:F,5,FALSE)</f>
        <v>0</v>
      </c>
      <c r="M7531" s="41">
        <f>VLOOKUP(D7531,DATA!A:F,6,FALSE)</f>
        <v>3.5</v>
      </c>
      <c r="N7531" s="40">
        <f t="shared" si="626"/>
        <v>50</v>
      </c>
      <c r="O7531" s="40">
        <f t="shared" si="627"/>
        <v>50</v>
      </c>
      <c r="P7531" s="40">
        <f t="shared" si="630"/>
        <v>6.1952999999999999E-3</v>
      </c>
      <c r="Q7531" s="40">
        <f t="shared" si="631"/>
        <v>2.1683549999999999E-2</v>
      </c>
    </row>
    <row r="7532" spans="1:17" x14ac:dyDescent="0.3">
      <c r="A7532" s="30">
        <v>2338753</v>
      </c>
      <c r="B7532" s="14">
        <v>137</v>
      </c>
      <c r="C7532" s="14" t="s">
        <v>30</v>
      </c>
      <c r="D7532" s="14" t="s">
        <v>79</v>
      </c>
      <c r="E7532" s="14" t="s">
        <v>80</v>
      </c>
      <c r="F7532" s="48">
        <v>429</v>
      </c>
      <c r="G7532" s="38">
        <v>840.54</v>
      </c>
      <c r="H7532" s="14" t="s">
        <v>218</v>
      </c>
      <c r="I7532" s="38">
        <v>6.1611000000000001E-3</v>
      </c>
      <c r="J7532" s="38">
        <v>10000</v>
      </c>
      <c r="K7532" s="39" t="str">
        <f t="shared" si="625"/>
        <v>Strabrechtse Heide &amp; Beuven_H3110</v>
      </c>
      <c r="L7532" s="40">
        <f>VLOOKUP(D7532,DATA!A:F,5,FALSE)</f>
        <v>0</v>
      </c>
      <c r="M7532" s="41">
        <f>VLOOKUP(D7532,DATA!A:F,6,FALSE)</f>
        <v>3.5</v>
      </c>
      <c r="N7532" s="40">
        <f t="shared" si="626"/>
        <v>50</v>
      </c>
      <c r="O7532" s="40">
        <f t="shared" si="627"/>
        <v>50</v>
      </c>
      <c r="P7532" s="40">
        <f t="shared" si="630"/>
        <v>6.1611000000000001E-3</v>
      </c>
      <c r="Q7532" s="40">
        <f t="shared" si="631"/>
        <v>2.1563849999999999E-2</v>
      </c>
    </row>
    <row r="7533" spans="1:17" x14ac:dyDescent="0.3">
      <c r="A7533" s="30">
        <v>2338754</v>
      </c>
      <c r="B7533" s="14">
        <v>137</v>
      </c>
      <c r="C7533" s="14" t="s">
        <v>30</v>
      </c>
      <c r="D7533" s="14" t="s">
        <v>79</v>
      </c>
      <c r="E7533" s="14" t="s">
        <v>80</v>
      </c>
      <c r="F7533" s="48">
        <v>429</v>
      </c>
      <c r="G7533" s="38">
        <v>945.47</v>
      </c>
      <c r="H7533" s="14" t="s">
        <v>218</v>
      </c>
      <c r="I7533" s="38">
        <v>6.9658999999999997E-3</v>
      </c>
      <c r="J7533" s="38">
        <v>8783.8729999999996</v>
      </c>
      <c r="K7533" s="39" t="str">
        <f t="shared" si="625"/>
        <v>Strabrechtse Heide &amp; Beuven_H3110</v>
      </c>
      <c r="L7533" s="40">
        <f>VLOOKUP(D7533,DATA!A:F,5,FALSE)</f>
        <v>0</v>
      </c>
      <c r="M7533" s="41">
        <f>VLOOKUP(D7533,DATA!A:F,6,FALSE)</f>
        <v>3.5</v>
      </c>
      <c r="N7533" s="40">
        <f t="shared" si="626"/>
        <v>50</v>
      </c>
      <c r="O7533" s="40">
        <f t="shared" si="627"/>
        <v>50</v>
      </c>
      <c r="P7533" s="40">
        <f t="shared" si="630"/>
        <v>6.1187580930699998E-3</v>
      </c>
      <c r="Q7533" s="40">
        <f t="shared" si="631"/>
        <v>2.1415653325745E-2</v>
      </c>
    </row>
    <row r="7534" spans="1:17" x14ac:dyDescent="0.3">
      <c r="A7534" s="29">
        <v>2338755</v>
      </c>
      <c r="B7534" s="1">
        <v>137</v>
      </c>
      <c r="C7534" s="1" t="s">
        <v>30</v>
      </c>
      <c r="D7534" s="1" t="s">
        <v>53</v>
      </c>
      <c r="E7534" s="1" t="s">
        <v>54</v>
      </c>
      <c r="F7534" s="47">
        <v>714</v>
      </c>
      <c r="G7534" s="34">
        <v>1011.64</v>
      </c>
      <c r="H7534" s="1" t="s">
        <v>218</v>
      </c>
      <c r="I7534" s="34">
        <v>7.7518999999999999E-3</v>
      </c>
      <c r="J7534" s="34">
        <v>3344.3957999999998</v>
      </c>
      <c r="K7534" s="35" t="str">
        <f t="shared" si="625"/>
        <v>Strabrechtse Heide &amp; Beuven_H4030</v>
      </c>
      <c r="L7534" s="36">
        <f>VLOOKUP(D7534,DATA!A:F,5,FALSE)</f>
        <v>1.0986712608830001E-2</v>
      </c>
      <c r="M7534" s="37">
        <f>VLOOKUP(D7534,DATA!A:F,6,FALSE)</f>
        <v>982</v>
      </c>
      <c r="N7534" s="36">
        <f t="shared" si="626"/>
        <v>58.069964536634927</v>
      </c>
      <c r="O7534" s="36">
        <f t="shared" si="627"/>
        <v>58.072038254797214</v>
      </c>
      <c r="P7534" s="36">
        <f t="shared" si="628"/>
        <v>2.0737181622862977E-3</v>
      </c>
      <c r="Q7534" s="36">
        <f t="shared" si="629"/>
        <v>6.9353343123340128E-2</v>
      </c>
    </row>
    <row r="7535" spans="1:17" x14ac:dyDescent="0.3">
      <c r="A7535" s="29">
        <v>2338756</v>
      </c>
      <c r="B7535" s="1">
        <v>137</v>
      </c>
      <c r="C7535" s="1" t="s">
        <v>30</v>
      </c>
      <c r="D7535" s="1" t="s">
        <v>57</v>
      </c>
      <c r="E7535" s="1" t="s">
        <v>58</v>
      </c>
      <c r="F7535" s="47">
        <v>714</v>
      </c>
      <c r="G7535" s="34">
        <v>1043.8800000000001</v>
      </c>
      <c r="H7535" s="1" t="s">
        <v>218</v>
      </c>
      <c r="I7535" s="34">
        <v>7.7298999999999996E-3</v>
      </c>
      <c r="J7535" s="34">
        <v>309.23187000000001</v>
      </c>
      <c r="K7535" s="35" t="str">
        <f t="shared" si="625"/>
        <v>Strabrechtse Heide &amp; Beuven_H3160</v>
      </c>
      <c r="L7535" s="36">
        <f>VLOOKUP(D7535,DATA!A:F,5,FALSE)</f>
        <v>1.0986712608830001E-2</v>
      </c>
      <c r="M7535" s="37">
        <f>VLOOKUP(D7535,DATA!A:F,6,FALSE)</f>
        <v>982</v>
      </c>
      <c r="N7535" s="36">
        <f t="shared" si="626"/>
        <v>66.370695379427858</v>
      </c>
      <c r="O7535" s="36">
        <f t="shared" si="627"/>
        <v>66.372590905912048</v>
      </c>
      <c r="P7535" s="36">
        <f t="shared" si="628"/>
        <v>1.8955264841906683E-3</v>
      </c>
      <c r="Q7535" s="36">
        <f t="shared" si="629"/>
        <v>5.8615719934080575E-3</v>
      </c>
    </row>
    <row r="7536" spans="1:17" x14ac:dyDescent="0.3">
      <c r="A7536" s="29">
        <v>2338756</v>
      </c>
      <c r="B7536" s="1">
        <v>137</v>
      </c>
      <c r="C7536" s="1" t="s">
        <v>30</v>
      </c>
      <c r="D7536" s="1" t="s">
        <v>53</v>
      </c>
      <c r="E7536" s="1" t="s">
        <v>54</v>
      </c>
      <c r="F7536" s="47">
        <v>714</v>
      </c>
      <c r="G7536" s="34">
        <v>1043.8800000000001</v>
      </c>
      <c r="H7536" s="1" t="s">
        <v>218</v>
      </c>
      <c r="I7536" s="34">
        <v>7.7298999999999996E-3</v>
      </c>
      <c r="J7536" s="34">
        <v>2372.1754999999998</v>
      </c>
      <c r="K7536" s="35" t="str">
        <f t="shared" si="625"/>
        <v>Strabrechtse Heide &amp; Beuven_H4030</v>
      </c>
      <c r="L7536" s="36">
        <f>VLOOKUP(D7536,DATA!A:F,5,FALSE)</f>
        <v>1.0986712608830001E-2</v>
      </c>
      <c r="M7536" s="37">
        <f>VLOOKUP(D7536,DATA!A:F,6,FALSE)</f>
        <v>982</v>
      </c>
      <c r="N7536" s="36">
        <f t="shared" si="626"/>
        <v>66.370695379427858</v>
      </c>
      <c r="O7536" s="36">
        <f t="shared" si="627"/>
        <v>66.372590905912048</v>
      </c>
      <c r="P7536" s="36">
        <f t="shared" si="628"/>
        <v>1.8955264841906683E-3</v>
      </c>
      <c r="Q7536" s="36">
        <f t="shared" si="629"/>
        <v>4.4965214853982402E-2</v>
      </c>
    </row>
    <row r="7537" spans="1:17" x14ac:dyDescent="0.3">
      <c r="A7537" s="29">
        <v>2338757</v>
      </c>
      <c r="B7537" s="1">
        <v>137</v>
      </c>
      <c r="C7537" s="1" t="s">
        <v>30</v>
      </c>
      <c r="D7537" s="1" t="s">
        <v>57</v>
      </c>
      <c r="E7537" s="1" t="s">
        <v>58</v>
      </c>
      <c r="F7537" s="47">
        <v>714</v>
      </c>
      <c r="G7537" s="34">
        <v>1017.55</v>
      </c>
      <c r="H7537" s="1" t="s">
        <v>218</v>
      </c>
      <c r="I7537" s="34">
        <v>7.3794999999999998E-3</v>
      </c>
      <c r="J7537" s="34">
        <v>1982.5650000000001</v>
      </c>
      <c r="K7537" s="35" t="str">
        <f t="shared" si="625"/>
        <v>Strabrechtse Heide &amp; Beuven_H3160</v>
      </c>
      <c r="L7537" s="36">
        <f>VLOOKUP(D7537,DATA!A:F,5,FALSE)</f>
        <v>1.0986712608830001E-2</v>
      </c>
      <c r="M7537" s="37">
        <f>VLOOKUP(D7537,DATA!A:F,6,FALSE)</f>
        <v>982</v>
      </c>
      <c r="N7537" s="36">
        <f t="shared" si="626"/>
        <v>59.642174500365002</v>
      </c>
      <c r="O7537" s="36">
        <f t="shared" si="627"/>
        <v>59.644126018238993</v>
      </c>
      <c r="P7537" s="36">
        <f t="shared" si="628"/>
        <v>1.9515178739908379E-3</v>
      </c>
      <c r="Q7537" s="36">
        <f t="shared" si="629"/>
        <v>3.8690110338486454E-2</v>
      </c>
    </row>
    <row r="7538" spans="1:17" x14ac:dyDescent="0.3">
      <c r="A7538" s="29">
        <v>2338757</v>
      </c>
      <c r="B7538" s="1">
        <v>137</v>
      </c>
      <c r="C7538" s="1" t="s">
        <v>30</v>
      </c>
      <c r="D7538" s="1" t="s">
        <v>53</v>
      </c>
      <c r="E7538" s="1" t="s">
        <v>54</v>
      </c>
      <c r="F7538" s="47">
        <v>714</v>
      </c>
      <c r="G7538" s="34">
        <v>1017.55</v>
      </c>
      <c r="H7538" s="1" t="s">
        <v>218</v>
      </c>
      <c r="I7538" s="34">
        <v>7.3794999999999998E-3</v>
      </c>
      <c r="J7538" s="34">
        <v>5422.9279999999999</v>
      </c>
      <c r="K7538" s="35" t="str">
        <f t="shared" si="625"/>
        <v>Strabrechtse Heide &amp; Beuven_H4030</v>
      </c>
      <c r="L7538" s="36">
        <f>VLOOKUP(D7538,DATA!A:F,5,FALSE)</f>
        <v>1.0986712608830001E-2</v>
      </c>
      <c r="M7538" s="37">
        <f>VLOOKUP(D7538,DATA!A:F,6,FALSE)</f>
        <v>982</v>
      </c>
      <c r="N7538" s="36">
        <f t="shared" si="626"/>
        <v>59.642174500365002</v>
      </c>
      <c r="O7538" s="36">
        <f t="shared" si="627"/>
        <v>59.644126018238993</v>
      </c>
      <c r="P7538" s="36">
        <f t="shared" si="628"/>
        <v>1.9515178739908379E-3</v>
      </c>
      <c r="Q7538" s="36">
        <f t="shared" si="629"/>
        <v>0.10582940921365386</v>
      </c>
    </row>
    <row r="7539" spans="1:17" x14ac:dyDescent="0.3">
      <c r="A7539" s="30">
        <v>2338758</v>
      </c>
      <c r="B7539" s="14">
        <v>137</v>
      </c>
      <c r="C7539" s="14" t="s">
        <v>30</v>
      </c>
      <c r="D7539" s="14" t="s">
        <v>55</v>
      </c>
      <c r="E7539" s="14" t="s">
        <v>56</v>
      </c>
      <c r="F7539" s="48">
        <v>500</v>
      </c>
      <c r="G7539" s="38">
        <v>1381.92</v>
      </c>
      <c r="H7539" s="14" t="s">
        <v>218</v>
      </c>
      <c r="I7539" s="38">
        <v>9.0968000000000004E-3</v>
      </c>
      <c r="J7539" s="38">
        <v>231.38050999999999</v>
      </c>
      <c r="K7539" s="39" t="str">
        <f t="shared" si="625"/>
        <v>Strabrechtse Heide &amp; Beuven_H3130</v>
      </c>
      <c r="L7539" s="40">
        <f>VLOOKUP(D7539,DATA!A:F,5,FALSE)</f>
        <v>0</v>
      </c>
      <c r="M7539" s="41">
        <f>VLOOKUP(D7539,DATA!A:F,6,FALSE)</f>
        <v>3.5</v>
      </c>
      <c r="N7539" s="40">
        <f t="shared" si="626"/>
        <v>50</v>
      </c>
      <c r="O7539" s="40">
        <f t="shared" si="627"/>
        <v>50</v>
      </c>
      <c r="P7539" s="40">
        <f>J7539/10000*I7539</f>
        <v>2.1048222233679999E-4</v>
      </c>
      <c r="Q7539" s="40">
        <f>IF(AND(H7539&lt;&gt;"below",I7539&gt;=0.005),M7539*P7539,0)</f>
        <v>7.3668777817880002E-4</v>
      </c>
    </row>
    <row r="7540" spans="1:17" x14ac:dyDescent="0.3">
      <c r="A7540" s="29">
        <v>2338758</v>
      </c>
      <c r="B7540" s="1">
        <v>137</v>
      </c>
      <c r="C7540" s="1" t="s">
        <v>30</v>
      </c>
      <c r="D7540" s="1" t="s">
        <v>57</v>
      </c>
      <c r="E7540" s="1" t="s">
        <v>58</v>
      </c>
      <c r="F7540" s="47">
        <v>714</v>
      </c>
      <c r="G7540" s="34">
        <v>1381.92</v>
      </c>
      <c r="H7540" s="1" t="s">
        <v>218</v>
      </c>
      <c r="I7540" s="34">
        <v>9.0968000000000004E-3</v>
      </c>
      <c r="J7540" s="34">
        <v>291.18488000000002</v>
      </c>
      <c r="K7540" s="35" t="str">
        <f t="shared" si="625"/>
        <v>Strabrechtse Heide &amp; Beuven_H3160</v>
      </c>
      <c r="L7540" s="36">
        <f>VLOOKUP(D7540,DATA!A:F,5,FALSE)</f>
        <v>1.0986712608830001E-2</v>
      </c>
      <c r="M7540" s="37">
        <f>VLOOKUP(D7540,DATA!A:F,6,FALSE)</f>
        <v>982</v>
      </c>
      <c r="N7540" s="36">
        <f t="shared" si="626"/>
        <v>98.779712920253786</v>
      </c>
      <c r="O7540" s="36">
        <f t="shared" si="627"/>
        <v>98.779833386398238</v>
      </c>
      <c r="P7540" s="36">
        <f t="shared" si="628"/>
        <v>1.2046614445182513E-4</v>
      </c>
      <c r="Q7540" s="36">
        <f t="shared" si="629"/>
        <v>3.5077919816267373E-4</v>
      </c>
    </row>
    <row r="7541" spans="1:17" x14ac:dyDescent="0.3">
      <c r="A7541" s="29">
        <v>2338758</v>
      </c>
      <c r="B7541" s="1">
        <v>137</v>
      </c>
      <c r="C7541" s="1" t="s">
        <v>30</v>
      </c>
      <c r="D7541" s="1" t="s">
        <v>41</v>
      </c>
      <c r="E7541" s="1" t="s">
        <v>42</v>
      </c>
      <c r="F7541" s="47">
        <v>1071</v>
      </c>
      <c r="G7541" s="34">
        <v>1381.92</v>
      </c>
      <c r="H7541" s="1" t="s">
        <v>218</v>
      </c>
      <c r="I7541" s="34">
        <v>9.0968000000000004E-3</v>
      </c>
      <c r="J7541" s="34">
        <v>359.16039999999998</v>
      </c>
      <c r="K7541" s="35" t="str">
        <f t="shared" si="625"/>
        <v>Strabrechtse Heide &amp; Beuven_H4010A</v>
      </c>
      <c r="L7541" s="36">
        <f>VLOOKUP(D7541,DATA!A:F,5,FALSE)</f>
        <v>1.3726988247862192E-2</v>
      </c>
      <c r="M7541" s="37">
        <f>VLOOKUP(D7541,DATA!A:F,6,FALSE)</f>
        <v>1285.5</v>
      </c>
      <c r="N7541" s="36">
        <f t="shared" si="626"/>
        <v>78.977275821646543</v>
      </c>
      <c r="O7541" s="36">
        <f t="shared" si="627"/>
        <v>78.979349012743754</v>
      </c>
      <c r="P7541" s="36">
        <f t="shared" si="628"/>
        <v>2.0731910972102696E-3</v>
      </c>
      <c r="Q7541" s="36">
        <f t="shared" si="629"/>
        <v>7.4460814375047922E-3</v>
      </c>
    </row>
    <row r="7542" spans="1:17" x14ac:dyDescent="0.3">
      <c r="A7542" s="29">
        <v>2338758</v>
      </c>
      <c r="B7542" s="1">
        <v>137</v>
      </c>
      <c r="C7542" s="1" t="s">
        <v>30</v>
      </c>
      <c r="D7542" s="1" t="s">
        <v>53</v>
      </c>
      <c r="E7542" s="1" t="s">
        <v>54</v>
      </c>
      <c r="F7542" s="47">
        <v>714</v>
      </c>
      <c r="G7542" s="34">
        <v>1381.92</v>
      </c>
      <c r="H7542" s="1" t="s">
        <v>218</v>
      </c>
      <c r="I7542" s="34">
        <v>9.0968000000000004E-3</v>
      </c>
      <c r="J7542" s="34">
        <v>2558.4265</v>
      </c>
      <c r="K7542" s="35" t="str">
        <f t="shared" si="625"/>
        <v>Strabrechtse Heide &amp; Beuven_H4030</v>
      </c>
      <c r="L7542" s="36">
        <f>VLOOKUP(D7542,DATA!A:F,5,FALSE)</f>
        <v>1.0986712608830001E-2</v>
      </c>
      <c r="M7542" s="37">
        <f>VLOOKUP(D7542,DATA!A:F,6,FALSE)</f>
        <v>982</v>
      </c>
      <c r="N7542" s="36">
        <f t="shared" si="626"/>
        <v>98.779712920253786</v>
      </c>
      <c r="O7542" s="36">
        <f t="shared" si="627"/>
        <v>98.779833386398238</v>
      </c>
      <c r="P7542" s="36">
        <f t="shared" si="628"/>
        <v>1.2046614445182513E-4</v>
      </c>
      <c r="Q7542" s="36">
        <f t="shared" si="629"/>
        <v>3.0820377631837737E-3</v>
      </c>
    </row>
    <row r="7543" spans="1:17" x14ac:dyDescent="0.3">
      <c r="A7543" s="29">
        <v>2340229</v>
      </c>
      <c r="B7543" s="1">
        <v>136</v>
      </c>
      <c r="C7543" s="1" t="s">
        <v>14</v>
      </c>
      <c r="D7543" s="1" t="s">
        <v>53</v>
      </c>
      <c r="E7543" s="1" t="s">
        <v>54</v>
      </c>
      <c r="F7543" s="47">
        <v>714</v>
      </c>
      <c r="G7543" s="34">
        <v>1266.8900000000001</v>
      </c>
      <c r="H7543" s="1" t="s">
        <v>218</v>
      </c>
      <c r="I7543" s="34">
        <v>1.47031E-2</v>
      </c>
      <c r="J7543" s="34">
        <v>419.10860328605003</v>
      </c>
      <c r="K7543" s="35" t="str">
        <f t="shared" si="625"/>
        <v>Leenderbos, Groote Heide &amp; De Plateaux_H4030</v>
      </c>
      <c r="L7543" s="36">
        <f>VLOOKUP(D7543,DATA!A:F,5,FALSE)</f>
        <v>1.0986712608830001E-2</v>
      </c>
      <c r="M7543" s="37">
        <f>VLOOKUP(D7543,DATA!A:F,6,FALSE)</f>
        <v>982</v>
      </c>
      <c r="N7543" s="36">
        <f t="shared" si="626"/>
        <v>95.811357574882905</v>
      </c>
      <c r="O7543" s="36">
        <f t="shared" si="627"/>
        <v>95.81200581337778</v>
      </c>
      <c r="P7543" s="36">
        <f t="shared" si="628"/>
        <v>6.482384948753861E-4</v>
      </c>
      <c r="Q7543" s="36">
        <f t="shared" si="629"/>
        <v>2.7168233018347436E-3</v>
      </c>
    </row>
    <row r="7544" spans="1:17" x14ac:dyDescent="0.3">
      <c r="A7544" s="29">
        <v>2340230</v>
      </c>
      <c r="B7544" s="1">
        <v>136</v>
      </c>
      <c r="C7544" s="1" t="s">
        <v>14</v>
      </c>
      <c r="D7544" s="1" t="s">
        <v>41</v>
      </c>
      <c r="E7544" s="1" t="s">
        <v>42</v>
      </c>
      <c r="F7544" s="47">
        <v>1071</v>
      </c>
      <c r="G7544" s="34">
        <v>1100.53</v>
      </c>
      <c r="H7544" s="1" t="s">
        <v>218</v>
      </c>
      <c r="I7544" s="34">
        <v>1.4128399999999999E-2</v>
      </c>
      <c r="J7544" s="34">
        <v>3038.9663</v>
      </c>
      <c r="K7544" s="35" t="str">
        <f t="shared" si="625"/>
        <v>Leenderbos, Groote Heide &amp; De Plateaux_H4010A</v>
      </c>
      <c r="L7544" s="36">
        <f>VLOOKUP(D7544,DATA!A:F,5,FALSE)</f>
        <v>1.3726988247862192E-2</v>
      </c>
      <c r="M7544" s="37">
        <f>VLOOKUP(D7544,DATA!A:F,6,FALSE)</f>
        <v>1285.5</v>
      </c>
      <c r="N7544" s="36">
        <f t="shared" si="626"/>
        <v>7.3163465801087257</v>
      </c>
      <c r="O7544" s="36">
        <f t="shared" si="627"/>
        <v>7.3176618098165536</v>
      </c>
      <c r="P7544" s="36">
        <f t="shared" si="628"/>
        <v>1.3152297078278252E-3</v>
      </c>
      <c r="Q7544" s="36">
        <f t="shared" si="629"/>
        <v>3.9969387588476069E-2</v>
      </c>
    </row>
    <row r="7545" spans="1:17" x14ac:dyDescent="0.3">
      <c r="A7545" s="29">
        <v>2340230</v>
      </c>
      <c r="B7545" s="1">
        <v>136</v>
      </c>
      <c r="C7545" s="1" t="s">
        <v>14</v>
      </c>
      <c r="D7545" s="1" t="s">
        <v>53</v>
      </c>
      <c r="E7545" s="1" t="s">
        <v>54</v>
      </c>
      <c r="F7545" s="47">
        <v>714</v>
      </c>
      <c r="G7545" s="34">
        <v>1100.53</v>
      </c>
      <c r="H7545" s="1" t="s">
        <v>218</v>
      </c>
      <c r="I7545" s="34">
        <v>1.4128399999999999E-2</v>
      </c>
      <c r="J7545" s="34">
        <v>6940.192</v>
      </c>
      <c r="K7545" s="35" t="str">
        <f t="shared" si="625"/>
        <v>Leenderbos, Groote Heide &amp; De Plateaux_H4030</v>
      </c>
      <c r="L7545" s="36">
        <f>VLOOKUP(D7545,DATA!A:F,5,FALSE)</f>
        <v>1.0986712608830001E-2</v>
      </c>
      <c r="M7545" s="37">
        <f>VLOOKUP(D7545,DATA!A:F,6,FALSE)</f>
        <v>982</v>
      </c>
      <c r="N7545" s="36">
        <f t="shared" si="626"/>
        <v>78.62142588807518</v>
      </c>
      <c r="O7545" s="36">
        <f t="shared" si="627"/>
        <v>78.624034810123078</v>
      </c>
      <c r="P7545" s="36">
        <f t="shared" si="628"/>
        <v>2.6089220478979769E-3</v>
      </c>
      <c r="Q7545" s="36">
        <f t="shared" si="629"/>
        <v>0.18106419925445155</v>
      </c>
    </row>
    <row r="7546" spans="1:17" x14ac:dyDescent="0.3">
      <c r="A7546" s="29">
        <v>2340231</v>
      </c>
      <c r="B7546" s="1">
        <v>136</v>
      </c>
      <c r="C7546" s="1" t="s">
        <v>14</v>
      </c>
      <c r="D7546" s="1" t="s">
        <v>53</v>
      </c>
      <c r="E7546" s="1" t="s">
        <v>54</v>
      </c>
      <c r="F7546" s="47">
        <v>714</v>
      </c>
      <c r="G7546" s="34">
        <v>1045.2</v>
      </c>
      <c r="H7546" s="1" t="s">
        <v>218</v>
      </c>
      <c r="I7546" s="34">
        <v>1.35532E-2</v>
      </c>
      <c r="J7546" s="34">
        <v>8224.9840000000004</v>
      </c>
      <c r="K7546" s="35" t="str">
        <f t="shared" si="625"/>
        <v>Leenderbos, Groote Heide &amp; De Plateaux_H4030</v>
      </c>
      <c r="L7546" s="36">
        <f>VLOOKUP(D7546,DATA!A:F,5,FALSE)</f>
        <v>1.0986712608830001E-2</v>
      </c>
      <c r="M7546" s="37">
        <f>VLOOKUP(D7546,DATA!A:F,6,FALSE)</f>
        <v>982</v>
      </c>
      <c r="N7546" s="36">
        <f t="shared" si="626"/>
        <v>66.693618021512336</v>
      </c>
      <c r="O7546" s="36">
        <f t="shared" si="627"/>
        <v>66.69692560299282</v>
      </c>
      <c r="P7546" s="36">
        <f t="shared" si="628"/>
        <v>3.3075814804846004E-3</v>
      </c>
      <c r="Q7546" s="36">
        <f t="shared" si="629"/>
        <v>0.27204804755682149</v>
      </c>
    </row>
    <row r="7547" spans="1:17" x14ac:dyDescent="0.3">
      <c r="A7547" s="29">
        <v>2340232</v>
      </c>
      <c r="B7547" s="1">
        <v>136</v>
      </c>
      <c r="C7547" s="1" t="s">
        <v>14</v>
      </c>
      <c r="D7547" s="1" t="s">
        <v>53</v>
      </c>
      <c r="E7547" s="1" t="s">
        <v>54</v>
      </c>
      <c r="F7547" s="47">
        <v>714</v>
      </c>
      <c r="G7547" s="34">
        <v>1114.9100000000001</v>
      </c>
      <c r="H7547" s="1" t="s">
        <v>218</v>
      </c>
      <c r="I7547" s="34">
        <v>1.43628E-2</v>
      </c>
      <c r="J7547" s="34">
        <v>10000</v>
      </c>
      <c r="K7547" s="35" t="str">
        <f t="shared" si="625"/>
        <v>Leenderbos, Groote Heide &amp; De Plateaux_H4030</v>
      </c>
      <c r="L7547" s="36">
        <f>VLOOKUP(D7547,DATA!A:F,5,FALSE)</f>
        <v>1.0986712608830001E-2</v>
      </c>
      <c r="M7547" s="37">
        <f>VLOOKUP(D7547,DATA!A:F,6,FALSE)</f>
        <v>982</v>
      </c>
      <c r="N7547" s="36">
        <f t="shared" si="626"/>
        <v>81.156998695973158</v>
      </c>
      <c r="O7547" s="36">
        <f t="shared" si="627"/>
        <v>81.159411719635159</v>
      </c>
      <c r="P7547" s="36">
        <f t="shared" si="628"/>
        <v>2.4130236620010237E-3</v>
      </c>
      <c r="Q7547" s="36">
        <f t="shared" si="629"/>
        <v>0.24130236620010237</v>
      </c>
    </row>
    <row r="7548" spans="1:17" x14ac:dyDescent="0.3">
      <c r="A7548" s="29">
        <v>2340233</v>
      </c>
      <c r="B7548" s="1">
        <v>136</v>
      </c>
      <c r="C7548" s="1" t="s">
        <v>14</v>
      </c>
      <c r="D7548" s="1" t="s">
        <v>53</v>
      </c>
      <c r="E7548" s="1" t="s">
        <v>54</v>
      </c>
      <c r="F7548" s="47">
        <v>714</v>
      </c>
      <c r="G7548" s="34">
        <v>1108.3900000000001</v>
      </c>
      <c r="H7548" s="1" t="s">
        <v>218</v>
      </c>
      <c r="I7548" s="34">
        <v>1.4140399999999999E-2</v>
      </c>
      <c r="J7548" s="34">
        <v>9588.2780000000002</v>
      </c>
      <c r="K7548" s="35" t="str">
        <f t="shared" si="625"/>
        <v>Leenderbos, Groote Heide &amp; De Plateaux_H4030</v>
      </c>
      <c r="L7548" s="36">
        <f>VLOOKUP(D7548,DATA!A:F,5,FALSE)</f>
        <v>1.0986712608830001E-2</v>
      </c>
      <c r="M7548" s="37">
        <f>VLOOKUP(D7548,DATA!A:F,6,FALSE)</f>
        <v>982</v>
      </c>
      <c r="N7548" s="36">
        <f t="shared" si="626"/>
        <v>80.037034177530586</v>
      </c>
      <c r="O7548" s="36">
        <f t="shared" si="627"/>
        <v>80.039516311642544</v>
      </c>
      <c r="P7548" s="36">
        <f t="shared" si="628"/>
        <v>2.4821341119576346E-3</v>
      </c>
      <c r="Q7548" s="36">
        <f t="shared" si="629"/>
        <v>0.23799391898732924</v>
      </c>
    </row>
    <row r="7549" spans="1:17" x14ac:dyDescent="0.3">
      <c r="A7549" s="29">
        <v>2340234</v>
      </c>
      <c r="B7549" s="1">
        <v>136</v>
      </c>
      <c r="C7549" s="1" t="s">
        <v>14</v>
      </c>
      <c r="D7549" s="1" t="s">
        <v>53</v>
      </c>
      <c r="E7549" s="1" t="s">
        <v>54</v>
      </c>
      <c r="F7549" s="47">
        <v>714</v>
      </c>
      <c r="G7549" s="34">
        <v>1204.8499999999999</v>
      </c>
      <c r="H7549" s="1" t="s">
        <v>218</v>
      </c>
      <c r="I7549" s="34">
        <v>1.4935E-2</v>
      </c>
      <c r="J7549" s="34">
        <v>5053.7227000000003</v>
      </c>
      <c r="K7549" s="35" t="str">
        <f t="shared" si="625"/>
        <v>Leenderbos, Groote Heide &amp; De Plateaux_H4030</v>
      </c>
      <c r="L7549" s="36">
        <f>VLOOKUP(D7549,DATA!A:F,5,FALSE)</f>
        <v>1.0986712608830001E-2</v>
      </c>
      <c r="M7549" s="37">
        <f>VLOOKUP(D7549,DATA!A:F,6,FALSE)</f>
        <v>982</v>
      </c>
      <c r="N7549" s="36">
        <f t="shared" si="626"/>
        <v>92.044355468871998</v>
      </c>
      <c r="O7549" s="36">
        <f t="shared" si="627"/>
        <v>92.045556946146633</v>
      </c>
      <c r="P7549" s="36">
        <f t="shared" si="628"/>
        <v>1.2014772746340441E-3</v>
      </c>
      <c r="Q7549" s="36">
        <f t="shared" si="629"/>
        <v>6.0719329763522033E-2</v>
      </c>
    </row>
    <row r="7550" spans="1:17" x14ac:dyDescent="0.3">
      <c r="A7550" s="29">
        <v>2340235</v>
      </c>
      <c r="B7550" s="1">
        <v>136</v>
      </c>
      <c r="C7550" s="1" t="s">
        <v>14</v>
      </c>
      <c r="D7550" s="1" t="s">
        <v>53</v>
      </c>
      <c r="E7550" s="1" t="s">
        <v>54</v>
      </c>
      <c r="F7550" s="47">
        <v>714</v>
      </c>
      <c r="G7550" s="34">
        <v>1581.46</v>
      </c>
      <c r="H7550" s="1" t="s">
        <v>218</v>
      </c>
      <c r="I7550" s="34">
        <v>1.9217999999999999E-2</v>
      </c>
      <c r="J7550" s="34">
        <v>5153.0234</v>
      </c>
      <c r="K7550" s="35" t="str">
        <f t="shared" si="625"/>
        <v>Leenderbos, Groote Heide &amp; De Plateaux_H4030</v>
      </c>
      <c r="L7550" s="36">
        <f>VLOOKUP(D7550,DATA!A:F,5,FALSE)</f>
        <v>1.0986712608830001E-2</v>
      </c>
      <c r="M7550" s="37">
        <f>VLOOKUP(D7550,DATA!A:F,6,FALSE)</f>
        <v>982</v>
      </c>
      <c r="N7550" s="36">
        <f t="shared" si="626"/>
        <v>99.862248373089727</v>
      </c>
      <c r="O7550" s="36">
        <f t="shared" si="627"/>
        <v>99.862277415209235</v>
      </c>
      <c r="P7550" s="36">
        <f t="shared" si="628"/>
        <v>2.9042119507494135E-5</v>
      </c>
      <c r="Q7550" s="36">
        <f t="shared" si="629"/>
        <v>1.4965472140771375E-3</v>
      </c>
    </row>
    <row r="7551" spans="1:17" x14ac:dyDescent="0.3">
      <c r="A7551" s="29">
        <v>2340236</v>
      </c>
      <c r="B7551" s="1">
        <v>136</v>
      </c>
      <c r="C7551" s="1" t="s">
        <v>14</v>
      </c>
      <c r="D7551" s="1" t="s">
        <v>53</v>
      </c>
      <c r="E7551" s="1" t="s">
        <v>54</v>
      </c>
      <c r="F7551" s="47">
        <v>714</v>
      </c>
      <c r="G7551" s="34">
        <v>1280.94</v>
      </c>
      <c r="H7551" s="1" t="s">
        <v>218</v>
      </c>
      <c r="I7551" s="34">
        <v>1.48094E-2</v>
      </c>
      <c r="J7551" s="34">
        <v>3626.9038</v>
      </c>
      <c r="K7551" s="35" t="str">
        <f t="shared" si="625"/>
        <v>Leenderbos, Groote Heide &amp; De Plateaux_H4030</v>
      </c>
      <c r="L7551" s="36">
        <f>VLOOKUP(D7551,DATA!A:F,5,FALSE)</f>
        <v>1.0986712608830001E-2</v>
      </c>
      <c r="M7551" s="37">
        <f>VLOOKUP(D7551,DATA!A:F,6,FALSE)</f>
        <v>982</v>
      </c>
      <c r="N7551" s="36">
        <f t="shared" si="626"/>
        <v>96.388862591331602</v>
      </c>
      <c r="O7551" s="36">
        <f t="shared" si="627"/>
        <v>96.389428887102568</v>
      </c>
      <c r="P7551" s="36">
        <f t="shared" si="628"/>
        <v>5.6629577096600769E-4</v>
      </c>
      <c r="Q7551" s="36">
        <f t="shared" si="629"/>
        <v>2.0539002836405432E-2</v>
      </c>
    </row>
    <row r="7552" spans="1:17" x14ac:dyDescent="0.3">
      <c r="A7552" s="29">
        <v>2340238</v>
      </c>
      <c r="B7552" s="1">
        <v>136</v>
      </c>
      <c r="C7552" s="1" t="s">
        <v>14</v>
      </c>
      <c r="D7552" s="1" t="s">
        <v>53</v>
      </c>
      <c r="E7552" s="1" t="s">
        <v>54</v>
      </c>
      <c r="F7552" s="47">
        <v>714</v>
      </c>
      <c r="G7552" s="34">
        <v>1647.88</v>
      </c>
      <c r="H7552" s="1" t="s">
        <v>218</v>
      </c>
      <c r="I7552" s="34">
        <v>1.8119E-2</v>
      </c>
      <c r="J7552" s="34">
        <v>4060.8341999999998</v>
      </c>
      <c r="K7552" s="35" t="str">
        <f t="shared" si="625"/>
        <v>Leenderbos, Groote Heide &amp; De Plateaux_H4030</v>
      </c>
      <c r="L7552" s="36">
        <f>VLOOKUP(D7552,DATA!A:F,5,FALSE)</f>
        <v>1.0986712608830001E-2</v>
      </c>
      <c r="M7552" s="37">
        <f>VLOOKUP(D7552,DATA!A:F,6,FALSE)</f>
        <v>982</v>
      </c>
      <c r="N7552" s="36">
        <f t="shared" si="626"/>
        <v>99.933551409982641</v>
      </c>
      <c r="O7552" s="36">
        <f t="shared" si="627"/>
        <v>99.933564627683296</v>
      </c>
      <c r="P7552" s="36">
        <f t="shared" si="628"/>
        <v>1.3217700654877262E-5</v>
      </c>
      <c r="Q7552" s="36">
        <f t="shared" si="629"/>
        <v>5.3674890864687983E-4</v>
      </c>
    </row>
    <row r="7553" spans="1:17" x14ac:dyDescent="0.3">
      <c r="A7553" s="29">
        <v>2340259</v>
      </c>
      <c r="B7553" s="1">
        <v>137</v>
      </c>
      <c r="C7553" s="1" t="s">
        <v>30</v>
      </c>
      <c r="D7553" s="1" t="s">
        <v>41</v>
      </c>
      <c r="E7553" s="1" t="s">
        <v>42</v>
      </c>
      <c r="F7553" s="47">
        <v>1071</v>
      </c>
      <c r="G7553" s="34">
        <v>1199.3900000000001</v>
      </c>
      <c r="H7553" s="1" t="s">
        <v>218</v>
      </c>
      <c r="I7553" s="34">
        <v>1.10008E-2</v>
      </c>
      <c r="J7553" s="34">
        <v>3.7714981999999999</v>
      </c>
      <c r="K7553" s="35" t="str">
        <f t="shared" si="625"/>
        <v>Strabrechtse Heide &amp; Beuven_H4010A</v>
      </c>
      <c r="L7553" s="36">
        <f>VLOOKUP(D7553,DATA!A:F,5,FALSE)</f>
        <v>1.3726988247862192E-2</v>
      </c>
      <c r="M7553" s="37">
        <f>VLOOKUP(D7553,DATA!A:F,6,FALSE)</f>
        <v>1285.5</v>
      </c>
      <c r="N7553" s="36">
        <f t="shared" si="626"/>
        <v>23.468722109647469</v>
      </c>
      <c r="O7553" s="36">
        <f t="shared" si="627"/>
        <v>23.471434457198605</v>
      </c>
      <c r="P7553" s="36">
        <f t="shared" si="628"/>
        <v>2.7123475511352524E-3</v>
      </c>
      <c r="Q7553" s="36">
        <f t="shared" si="629"/>
        <v>1.0229613906881011E-4</v>
      </c>
    </row>
    <row r="7554" spans="1:17" x14ac:dyDescent="0.3">
      <c r="A7554" s="29">
        <v>2340260</v>
      </c>
      <c r="B7554" s="1">
        <v>137</v>
      </c>
      <c r="C7554" s="1" t="s">
        <v>30</v>
      </c>
      <c r="D7554" s="1" t="s">
        <v>41</v>
      </c>
      <c r="E7554" s="1" t="s">
        <v>42</v>
      </c>
      <c r="F7554" s="47">
        <v>1071</v>
      </c>
      <c r="G7554" s="34">
        <v>1195.93</v>
      </c>
      <c r="H7554" s="1" t="s">
        <v>218</v>
      </c>
      <c r="I7554" s="34">
        <v>1.0729600000000001E-2</v>
      </c>
      <c r="J7554" s="34">
        <v>4212.0749999999998</v>
      </c>
      <c r="K7554" s="35" t="str">
        <f t="shared" si="625"/>
        <v>Strabrechtse Heide &amp; Beuven_H4010A</v>
      </c>
      <c r="L7554" s="36">
        <f>VLOOKUP(D7554,DATA!A:F,5,FALSE)</f>
        <v>1.3726988247862192E-2</v>
      </c>
      <c r="M7554" s="37">
        <f>VLOOKUP(D7554,DATA!A:F,6,FALSE)</f>
        <v>1285.5</v>
      </c>
      <c r="N7554" s="36">
        <f t="shared" si="626"/>
        <v>22.626433852261496</v>
      </c>
      <c r="O7554" s="36">
        <f t="shared" si="627"/>
        <v>22.629012458487654</v>
      </c>
      <c r="P7554" s="36">
        <f t="shared" si="628"/>
        <v>2.5786062261587972E-3</v>
      </c>
      <c r="Q7554" s="36">
        <f t="shared" si="629"/>
        <v>0.10861282820047816</v>
      </c>
    </row>
    <row r="7555" spans="1:17" x14ac:dyDescent="0.3">
      <c r="A7555" s="29">
        <v>2340260</v>
      </c>
      <c r="B7555" s="1">
        <v>137</v>
      </c>
      <c r="C7555" s="1" t="s">
        <v>30</v>
      </c>
      <c r="D7555" s="1" t="s">
        <v>53</v>
      </c>
      <c r="E7555" s="1" t="s">
        <v>54</v>
      </c>
      <c r="F7555" s="47">
        <v>714</v>
      </c>
      <c r="G7555" s="34">
        <v>1195.93</v>
      </c>
      <c r="H7555" s="1" t="s">
        <v>218</v>
      </c>
      <c r="I7555" s="34">
        <v>1.0729600000000001E-2</v>
      </c>
      <c r="J7555" s="34">
        <v>1677.1584</v>
      </c>
      <c r="K7555" s="35" t="str">
        <f t="shared" ref="K7555:K7618" si="632">_xlfn.CONCAT(C7555,"_",D7555)</f>
        <v>Strabrechtse Heide &amp; Beuven_H4030</v>
      </c>
      <c r="L7555" s="36">
        <f>VLOOKUP(D7555,DATA!A:F,5,FALSE)</f>
        <v>1.0986712608830001E-2</v>
      </c>
      <c r="M7555" s="37">
        <f>VLOOKUP(D7555,DATA!A:F,6,FALSE)</f>
        <v>982</v>
      </c>
      <c r="N7555" s="36">
        <f t="shared" ref="N7555:N7618" si="633">100/(1+EXP(-L7555*(G7555-M7555)))</f>
        <v>91.296501750583758</v>
      </c>
      <c r="O7555" s="36">
        <f t="shared" ref="O7555:O7618" si="634">100/(1+EXP(-L7555*((G7555+I7555)-M7555)))</f>
        <v>91.29743840230833</v>
      </c>
      <c r="P7555" s="36">
        <f t="shared" ref="P7555:P7618" si="635">O7555-N7555</f>
        <v>9.3665172457235712E-4</v>
      </c>
      <c r="Q7555" s="36">
        <f t="shared" ref="Q7555:Q7618" si="636">IF(AND(H7555&lt;&gt;"below",I7555&gt;=0.005),J7555*P7555/100,0)</f>
        <v>1.5709133077410151E-2</v>
      </c>
    </row>
    <row r="7556" spans="1:17" x14ac:dyDescent="0.3">
      <c r="A7556" s="29">
        <v>2340261</v>
      </c>
      <c r="B7556" s="1">
        <v>137</v>
      </c>
      <c r="C7556" s="1" t="s">
        <v>30</v>
      </c>
      <c r="D7556" s="1" t="s">
        <v>53</v>
      </c>
      <c r="E7556" s="1" t="s">
        <v>54</v>
      </c>
      <c r="F7556" s="47">
        <v>714</v>
      </c>
      <c r="G7556" s="34">
        <v>1038.73</v>
      </c>
      <c r="H7556" s="1" t="s">
        <v>218</v>
      </c>
      <c r="I7556" s="34">
        <v>9.5876999999999993E-3</v>
      </c>
      <c r="J7556" s="34">
        <v>6016.8140011553596</v>
      </c>
      <c r="K7556" s="35" t="str">
        <f t="shared" si="632"/>
        <v>Strabrechtse Heide &amp; Beuven_H4030</v>
      </c>
      <c r="L7556" s="36">
        <f>VLOOKUP(D7556,DATA!A:F,5,FALSE)</f>
        <v>1.0986712608830001E-2</v>
      </c>
      <c r="M7556" s="37">
        <f>VLOOKUP(D7556,DATA!A:F,6,FALSE)</f>
        <v>982</v>
      </c>
      <c r="N7556" s="36">
        <f t="shared" si="633"/>
        <v>65.096330335233532</v>
      </c>
      <c r="O7556" s="36">
        <f t="shared" si="634"/>
        <v>65.09872366692116</v>
      </c>
      <c r="P7556" s="36">
        <f t="shared" si="635"/>
        <v>2.3933316876281197E-3</v>
      </c>
      <c r="Q7556" s="36">
        <f t="shared" si="636"/>
        <v>0.14400231607529657</v>
      </c>
    </row>
    <row r="7557" spans="1:17" x14ac:dyDescent="0.3">
      <c r="A7557" s="29">
        <v>2340262</v>
      </c>
      <c r="B7557" s="1">
        <v>137</v>
      </c>
      <c r="C7557" s="1" t="s">
        <v>30</v>
      </c>
      <c r="D7557" s="1" t="s">
        <v>53</v>
      </c>
      <c r="E7557" s="1" t="s">
        <v>54</v>
      </c>
      <c r="F7557" s="47">
        <v>714</v>
      </c>
      <c r="G7557" s="34">
        <v>940.32</v>
      </c>
      <c r="H7557" s="1" t="s">
        <v>218</v>
      </c>
      <c r="I7557" s="34">
        <v>9.0237000000000008E-3</v>
      </c>
      <c r="J7557" s="34">
        <v>3.1610100000000001</v>
      </c>
      <c r="K7557" s="35" t="str">
        <f t="shared" si="632"/>
        <v>Strabrechtse Heide &amp; Beuven_H4030</v>
      </c>
      <c r="L7557" s="36">
        <f>VLOOKUP(D7557,DATA!A:F,5,FALSE)</f>
        <v>1.0986712608830001E-2</v>
      </c>
      <c r="M7557" s="37">
        <f>VLOOKUP(D7557,DATA!A:F,6,FALSE)</f>
        <v>982</v>
      </c>
      <c r="N7557" s="36">
        <f t="shared" si="633"/>
        <v>38.747790639761831</v>
      </c>
      <c r="O7557" s="36">
        <f t="shared" si="634"/>
        <v>38.750143661611787</v>
      </c>
      <c r="P7557" s="36">
        <f t="shared" si="635"/>
        <v>2.3530218499558941E-3</v>
      </c>
      <c r="Q7557" s="36">
        <f t="shared" si="636"/>
        <v>7.4379255979290811E-5</v>
      </c>
    </row>
    <row r="7558" spans="1:17" x14ac:dyDescent="0.3">
      <c r="A7558" s="29">
        <v>2340263</v>
      </c>
      <c r="B7558" s="1">
        <v>137</v>
      </c>
      <c r="C7558" s="1" t="s">
        <v>30</v>
      </c>
      <c r="D7558" s="1" t="s">
        <v>53</v>
      </c>
      <c r="E7558" s="1" t="s">
        <v>54</v>
      </c>
      <c r="F7558" s="47">
        <v>714</v>
      </c>
      <c r="G7558" s="34">
        <v>942.41</v>
      </c>
      <c r="H7558" s="1" t="s">
        <v>218</v>
      </c>
      <c r="I7558" s="34">
        <v>9.0054999999999996E-3</v>
      </c>
      <c r="J7558" s="34">
        <v>1146.7861</v>
      </c>
      <c r="K7558" s="35" t="str">
        <f t="shared" si="632"/>
        <v>Strabrechtse Heide &amp; Beuven_H4030</v>
      </c>
      <c r="L7558" s="36">
        <f>VLOOKUP(D7558,DATA!A:F,5,FALSE)</f>
        <v>1.0986712608830001E-2</v>
      </c>
      <c r="M7558" s="37">
        <f>VLOOKUP(D7558,DATA!A:F,6,FALSE)</f>
        <v>982</v>
      </c>
      <c r="N7558" s="36">
        <f t="shared" si="633"/>
        <v>39.294161068721408</v>
      </c>
      <c r="O7558" s="36">
        <f t="shared" si="634"/>
        <v>39.296521213697574</v>
      </c>
      <c r="P7558" s="36">
        <f t="shared" si="635"/>
        <v>2.3601449761656568E-3</v>
      </c>
      <c r="Q7558" s="36">
        <f t="shared" si="636"/>
        <v>2.7065814526516067E-2</v>
      </c>
    </row>
    <row r="7559" spans="1:17" x14ac:dyDescent="0.3">
      <c r="A7559" s="29">
        <v>2340264</v>
      </c>
      <c r="B7559" s="1">
        <v>137</v>
      </c>
      <c r="C7559" s="1" t="s">
        <v>30</v>
      </c>
      <c r="D7559" s="1" t="s">
        <v>53</v>
      </c>
      <c r="E7559" s="1" t="s">
        <v>54</v>
      </c>
      <c r="F7559" s="47">
        <v>714</v>
      </c>
      <c r="G7559" s="34">
        <v>941.42</v>
      </c>
      <c r="H7559" s="1" t="s">
        <v>218</v>
      </c>
      <c r="I7559" s="34">
        <v>8.9241000000000008E-3</v>
      </c>
      <c r="J7559" s="34">
        <v>4166.0540000000001</v>
      </c>
      <c r="K7559" s="35" t="str">
        <f t="shared" si="632"/>
        <v>Strabrechtse Heide &amp; Beuven_H4030</v>
      </c>
      <c r="L7559" s="36">
        <f>VLOOKUP(D7559,DATA!A:F,5,FALSE)</f>
        <v>1.0986712608830001E-2</v>
      </c>
      <c r="M7559" s="37">
        <f>VLOOKUP(D7559,DATA!A:F,6,FALSE)</f>
        <v>982</v>
      </c>
      <c r="N7559" s="36">
        <f t="shared" si="633"/>
        <v>39.035010751168841</v>
      </c>
      <c r="O7559" s="36">
        <f t="shared" si="634"/>
        <v>39.03734405699835</v>
      </c>
      <c r="P7559" s="36">
        <f t="shared" si="635"/>
        <v>2.3333058295094133E-3</v>
      </c>
      <c r="Q7559" s="36">
        <f t="shared" si="636"/>
        <v>9.7206780842510096E-2</v>
      </c>
    </row>
    <row r="7560" spans="1:17" x14ac:dyDescent="0.3">
      <c r="A7560" s="29">
        <v>2340265</v>
      </c>
      <c r="B7560" s="1">
        <v>137</v>
      </c>
      <c r="C7560" s="1" t="s">
        <v>30</v>
      </c>
      <c r="D7560" s="1" t="s">
        <v>53</v>
      </c>
      <c r="E7560" s="1" t="s">
        <v>54</v>
      </c>
      <c r="F7560" s="47">
        <v>714</v>
      </c>
      <c r="G7560" s="34">
        <v>939.93</v>
      </c>
      <c r="H7560" s="1" t="s">
        <v>218</v>
      </c>
      <c r="I7560" s="34">
        <v>8.8419999999999992E-3</v>
      </c>
      <c r="J7560" s="34">
        <v>8257.4459999999999</v>
      </c>
      <c r="K7560" s="35" t="str">
        <f t="shared" si="632"/>
        <v>Strabrechtse Heide &amp; Beuven_H4030</v>
      </c>
      <c r="L7560" s="36">
        <f>VLOOKUP(D7560,DATA!A:F,5,FALSE)</f>
        <v>1.0986712608830001E-2</v>
      </c>
      <c r="M7560" s="37">
        <f>VLOOKUP(D7560,DATA!A:F,6,FALSE)</f>
        <v>982</v>
      </c>
      <c r="N7560" s="36">
        <f t="shared" si="633"/>
        <v>38.646144457589422</v>
      </c>
      <c r="O7560" s="36">
        <f t="shared" si="634"/>
        <v>38.648447866789347</v>
      </c>
      <c r="P7560" s="36">
        <f t="shared" si="635"/>
        <v>2.3034091999249995E-3</v>
      </c>
      <c r="Q7560" s="36">
        <f t="shared" si="636"/>
        <v>0.19020277084283888</v>
      </c>
    </row>
    <row r="7561" spans="1:17" x14ac:dyDescent="0.3">
      <c r="A7561" s="30">
        <v>2340266</v>
      </c>
      <c r="B7561" s="14">
        <v>137</v>
      </c>
      <c r="C7561" s="14" t="s">
        <v>30</v>
      </c>
      <c r="D7561" s="14" t="s">
        <v>55</v>
      </c>
      <c r="E7561" s="14" t="s">
        <v>56</v>
      </c>
      <c r="F7561" s="48">
        <v>500</v>
      </c>
      <c r="G7561" s="38">
        <v>913.35</v>
      </c>
      <c r="H7561" s="14" t="s">
        <v>218</v>
      </c>
      <c r="I7561" s="38">
        <v>8.6061999999999996E-3</v>
      </c>
      <c r="J7561" s="38">
        <v>1141.4288009611</v>
      </c>
      <c r="K7561" s="39" t="str">
        <f t="shared" si="632"/>
        <v>Strabrechtse Heide &amp; Beuven_H3130</v>
      </c>
      <c r="L7561" s="40">
        <f>VLOOKUP(D7561,DATA!A:F,5,FALSE)</f>
        <v>0</v>
      </c>
      <c r="M7561" s="41">
        <f>VLOOKUP(D7561,DATA!A:F,6,FALSE)</f>
        <v>3.5</v>
      </c>
      <c r="N7561" s="40">
        <f t="shared" si="633"/>
        <v>50</v>
      </c>
      <c r="O7561" s="40">
        <f t="shared" si="634"/>
        <v>50</v>
      </c>
      <c r="P7561" s="40">
        <f>J7561/10000*I7561</f>
        <v>9.8233645468314172E-4</v>
      </c>
      <c r="Q7561" s="40">
        <f>IF(AND(H7561&lt;&gt;"below",I7561&gt;=0.005),M7561*P7561,0)</f>
        <v>3.4381775913909958E-3</v>
      </c>
    </row>
    <row r="7562" spans="1:17" x14ac:dyDescent="0.3">
      <c r="A7562" s="29">
        <v>2340266</v>
      </c>
      <c r="B7562" s="1">
        <v>137</v>
      </c>
      <c r="C7562" s="1" t="s">
        <v>30</v>
      </c>
      <c r="D7562" s="1" t="s">
        <v>57</v>
      </c>
      <c r="E7562" s="1" t="s">
        <v>58</v>
      </c>
      <c r="F7562" s="47">
        <v>714</v>
      </c>
      <c r="G7562" s="34">
        <v>913.35</v>
      </c>
      <c r="H7562" s="1" t="s">
        <v>218</v>
      </c>
      <c r="I7562" s="34">
        <v>8.6061999999999996E-3</v>
      </c>
      <c r="J7562" s="34">
        <v>898.65345000000002</v>
      </c>
      <c r="K7562" s="35" t="str">
        <f t="shared" si="632"/>
        <v>Strabrechtse Heide &amp; Beuven_H3160</v>
      </c>
      <c r="L7562" s="36">
        <f>VLOOKUP(D7562,DATA!A:F,5,FALSE)</f>
        <v>1.0986712608830001E-2</v>
      </c>
      <c r="M7562" s="37">
        <f>VLOOKUP(D7562,DATA!A:F,6,FALSE)</f>
        <v>982</v>
      </c>
      <c r="N7562" s="36">
        <f t="shared" si="633"/>
        <v>31.989860294272443</v>
      </c>
      <c r="O7562" s="36">
        <f t="shared" si="634"/>
        <v>31.991917475746817</v>
      </c>
      <c r="P7562" s="36">
        <f t="shared" si="635"/>
        <v>2.057181474373948E-3</v>
      </c>
      <c r="Q7562" s="36">
        <f t="shared" si="636"/>
        <v>1.8486932292222352E-2</v>
      </c>
    </row>
    <row r="7563" spans="1:17" x14ac:dyDescent="0.3">
      <c r="A7563" s="29">
        <v>2340266</v>
      </c>
      <c r="B7563" s="1">
        <v>137</v>
      </c>
      <c r="C7563" s="1" t="s">
        <v>30</v>
      </c>
      <c r="D7563" s="1" t="s">
        <v>53</v>
      </c>
      <c r="E7563" s="1" t="s">
        <v>54</v>
      </c>
      <c r="F7563" s="47">
        <v>714</v>
      </c>
      <c r="G7563" s="34">
        <v>913.35</v>
      </c>
      <c r="H7563" s="1" t="s">
        <v>218</v>
      </c>
      <c r="I7563" s="34">
        <v>8.6061999999999996E-3</v>
      </c>
      <c r="J7563" s="34">
        <v>4428.0757000000003</v>
      </c>
      <c r="K7563" s="35" t="str">
        <f t="shared" si="632"/>
        <v>Strabrechtse Heide &amp; Beuven_H4030</v>
      </c>
      <c r="L7563" s="36">
        <f>VLOOKUP(D7563,DATA!A:F,5,FALSE)</f>
        <v>1.0986712608830001E-2</v>
      </c>
      <c r="M7563" s="37">
        <f>VLOOKUP(D7563,DATA!A:F,6,FALSE)</f>
        <v>982</v>
      </c>
      <c r="N7563" s="36">
        <f t="shared" si="633"/>
        <v>31.989860294272443</v>
      </c>
      <c r="O7563" s="36">
        <f t="shared" si="634"/>
        <v>31.991917475746817</v>
      </c>
      <c r="P7563" s="36">
        <f t="shared" si="635"/>
        <v>2.057181474373948E-3</v>
      </c>
      <c r="Q7563" s="36">
        <f t="shared" si="636"/>
        <v>9.1093552971654515E-2</v>
      </c>
    </row>
    <row r="7564" spans="1:17" x14ac:dyDescent="0.3">
      <c r="A7564" s="30">
        <v>2340267</v>
      </c>
      <c r="B7564" s="14">
        <v>137</v>
      </c>
      <c r="C7564" s="14" t="s">
        <v>30</v>
      </c>
      <c r="D7564" s="14" t="s">
        <v>55</v>
      </c>
      <c r="E7564" s="14" t="s">
        <v>56</v>
      </c>
      <c r="F7564" s="48">
        <v>500</v>
      </c>
      <c r="G7564" s="38">
        <v>916.77</v>
      </c>
      <c r="H7564" s="14" t="s">
        <v>218</v>
      </c>
      <c r="I7564" s="38">
        <v>8.6049999999999998E-3</v>
      </c>
      <c r="J7564" s="38">
        <v>588.69880000000001</v>
      </c>
      <c r="K7564" s="39" t="str">
        <f t="shared" si="632"/>
        <v>Strabrechtse Heide &amp; Beuven_H3130</v>
      </c>
      <c r="L7564" s="40">
        <f>VLOOKUP(D7564,DATA!A:F,5,FALSE)</f>
        <v>0</v>
      </c>
      <c r="M7564" s="41">
        <f>VLOOKUP(D7564,DATA!A:F,6,FALSE)</f>
        <v>3.5</v>
      </c>
      <c r="N7564" s="40">
        <f t="shared" si="633"/>
        <v>50</v>
      </c>
      <c r="O7564" s="40">
        <f t="shared" si="634"/>
        <v>50</v>
      </c>
      <c r="P7564" s="40">
        <f>J7564/10000*I7564</f>
        <v>5.0657531739999994E-4</v>
      </c>
      <c r="Q7564" s="40">
        <f>IF(AND(H7564&lt;&gt;"below",I7564&gt;=0.005),M7564*P7564,0)</f>
        <v>1.7730136108999998E-3</v>
      </c>
    </row>
    <row r="7565" spans="1:17" x14ac:dyDescent="0.3">
      <c r="A7565" s="29">
        <v>2340267</v>
      </c>
      <c r="B7565" s="1">
        <v>137</v>
      </c>
      <c r="C7565" s="1" t="s">
        <v>30</v>
      </c>
      <c r="D7565" s="1" t="s">
        <v>53</v>
      </c>
      <c r="E7565" s="1" t="s">
        <v>54</v>
      </c>
      <c r="F7565" s="47">
        <v>714</v>
      </c>
      <c r="G7565" s="34">
        <v>916.77</v>
      </c>
      <c r="H7565" s="1" t="s">
        <v>218</v>
      </c>
      <c r="I7565" s="34">
        <v>8.6049999999999998E-3</v>
      </c>
      <c r="J7565" s="34">
        <v>5258.0079999999998</v>
      </c>
      <c r="K7565" s="35" t="str">
        <f t="shared" si="632"/>
        <v>Strabrechtse Heide &amp; Beuven_H4030</v>
      </c>
      <c r="L7565" s="36">
        <f>VLOOKUP(D7565,DATA!A:F,5,FALSE)</f>
        <v>1.0986712608830001E-2</v>
      </c>
      <c r="M7565" s="37">
        <f>VLOOKUP(D7565,DATA!A:F,6,FALSE)</f>
        <v>982</v>
      </c>
      <c r="N7565" s="36">
        <f t="shared" si="633"/>
        <v>32.812817781305633</v>
      </c>
      <c r="O7565" s="36">
        <f t="shared" si="634"/>
        <v>32.81490205933116</v>
      </c>
      <c r="P7565" s="36">
        <f t="shared" si="635"/>
        <v>2.0842780255279081E-3</v>
      </c>
      <c r="Q7565" s="36">
        <f t="shared" si="636"/>
        <v>0.10959150532449945</v>
      </c>
    </row>
    <row r="7566" spans="1:17" x14ac:dyDescent="0.3">
      <c r="A7566" s="30">
        <v>2340268</v>
      </c>
      <c r="B7566" s="14">
        <v>137</v>
      </c>
      <c r="C7566" s="14" t="s">
        <v>30</v>
      </c>
      <c r="D7566" s="14" t="s">
        <v>55</v>
      </c>
      <c r="E7566" s="14" t="s">
        <v>56</v>
      </c>
      <c r="F7566" s="48">
        <v>500</v>
      </c>
      <c r="G7566" s="38">
        <v>919.07</v>
      </c>
      <c r="H7566" s="14" t="s">
        <v>218</v>
      </c>
      <c r="I7566" s="38">
        <v>8.5286000000000008E-3</v>
      </c>
      <c r="J7566" s="38">
        <v>150.50174000000001</v>
      </c>
      <c r="K7566" s="39" t="str">
        <f t="shared" si="632"/>
        <v>Strabrechtse Heide &amp; Beuven_H3130</v>
      </c>
      <c r="L7566" s="40">
        <f>VLOOKUP(D7566,DATA!A:F,5,FALSE)</f>
        <v>0</v>
      </c>
      <c r="M7566" s="41">
        <f>VLOOKUP(D7566,DATA!A:F,6,FALSE)</f>
        <v>3.5</v>
      </c>
      <c r="N7566" s="40">
        <f t="shared" si="633"/>
        <v>50</v>
      </c>
      <c r="O7566" s="40">
        <f t="shared" si="634"/>
        <v>50</v>
      </c>
      <c r="P7566" s="40">
        <f>J7566/10000*I7566</f>
        <v>1.2835691397640003E-4</v>
      </c>
      <c r="Q7566" s="40">
        <f>IF(AND(H7566&lt;&gt;"below",I7566&gt;=0.005),M7566*P7566,0)</f>
        <v>4.4924919891740011E-4</v>
      </c>
    </row>
    <row r="7567" spans="1:17" x14ac:dyDescent="0.3">
      <c r="A7567" s="29">
        <v>2340268</v>
      </c>
      <c r="B7567" s="1">
        <v>137</v>
      </c>
      <c r="C7567" s="1" t="s">
        <v>30</v>
      </c>
      <c r="D7567" s="1" t="s">
        <v>53</v>
      </c>
      <c r="E7567" s="1" t="s">
        <v>54</v>
      </c>
      <c r="F7567" s="47">
        <v>714</v>
      </c>
      <c r="G7567" s="34">
        <v>919.07</v>
      </c>
      <c r="H7567" s="1" t="s">
        <v>218</v>
      </c>
      <c r="I7567" s="34">
        <v>8.5286000000000008E-3</v>
      </c>
      <c r="J7567" s="34">
        <v>3417.3213000000001</v>
      </c>
      <c r="K7567" s="35" t="str">
        <f t="shared" si="632"/>
        <v>Strabrechtse Heide &amp; Beuven_H4030</v>
      </c>
      <c r="L7567" s="36">
        <f>VLOOKUP(D7567,DATA!A:F,5,FALSE)</f>
        <v>1.0986712608830001E-2</v>
      </c>
      <c r="M7567" s="37">
        <f>VLOOKUP(D7567,DATA!A:F,6,FALSE)</f>
        <v>982</v>
      </c>
      <c r="N7567" s="36">
        <f t="shared" si="633"/>
        <v>33.372308181396811</v>
      </c>
      <c r="O7567" s="36">
        <f t="shared" si="634"/>
        <v>33.374391680368063</v>
      </c>
      <c r="P7567" s="36">
        <f t="shared" si="635"/>
        <v>2.0834989712525953E-3</v>
      </c>
      <c r="Q7567" s="36">
        <f t="shared" si="636"/>
        <v>7.1199854129895823E-2</v>
      </c>
    </row>
    <row r="7568" spans="1:17" x14ac:dyDescent="0.3">
      <c r="A7568" s="29">
        <v>2340269</v>
      </c>
      <c r="B7568" s="1">
        <v>137</v>
      </c>
      <c r="C7568" s="1" t="s">
        <v>30</v>
      </c>
      <c r="D7568" s="1" t="s">
        <v>53</v>
      </c>
      <c r="E7568" s="1" t="s">
        <v>54</v>
      </c>
      <c r="F7568" s="47">
        <v>714</v>
      </c>
      <c r="G7568" s="34">
        <v>918.47</v>
      </c>
      <c r="H7568" s="1" t="s">
        <v>218</v>
      </c>
      <c r="I7568" s="34">
        <v>8.3324000000000002E-3</v>
      </c>
      <c r="J7568" s="34">
        <v>4701.1972999999998</v>
      </c>
      <c r="K7568" s="35" t="str">
        <f t="shared" si="632"/>
        <v>Strabrechtse Heide &amp; Beuven_H4030</v>
      </c>
      <c r="L7568" s="36">
        <f>VLOOKUP(D7568,DATA!A:F,5,FALSE)</f>
        <v>1.0986712608830001E-2</v>
      </c>
      <c r="M7568" s="37">
        <f>VLOOKUP(D7568,DATA!A:F,6,FALSE)</f>
        <v>982</v>
      </c>
      <c r="N7568" s="36">
        <f t="shared" si="633"/>
        <v>33.225894153902061</v>
      </c>
      <c r="O7568" s="36">
        <f t="shared" si="634"/>
        <v>33.227925244528144</v>
      </c>
      <c r="P7568" s="36">
        <f t="shared" si="635"/>
        <v>2.0310906260831985E-3</v>
      </c>
      <c r="Q7568" s="36">
        <f t="shared" si="636"/>
        <v>9.5485577673976418E-2</v>
      </c>
    </row>
    <row r="7569" spans="1:17" x14ac:dyDescent="0.3">
      <c r="A7569" s="29">
        <v>2340270</v>
      </c>
      <c r="B7569" s="1">
        <v>137</v>
      </c>
      <c r="C7569" s="1" t="s">
        <v>30</v>
      </c>
      <c r="D7569" s="1" t="s">
        <v>57</v>
      </c>
      <c r="E7569" s="1" t="s">
        <v>58</v>
      </c>
      <c r="F7569" s="47">
        <v>714</v>
      </c>
      <c r="G7569" s="34">
        <v>940.78</v>
      </c>
      <c r="H7569" s="1" t="s">
        <v>218</v>
      </c>
      <c r="I7569" s="34">
        <v>8.0844999999999997E-3</v>
      </c>
      <c r="J7569" s="34">
        <v>3628.2197000000001</v>
      </c>
      <c r="K7569" s="35" t="str">
        <f t="shared" si="632"/>
        <v>Strabrechtse Heide &amp; Beuven_H3160</v>
      </c>
      <c r="L7569" s="36">
        <f>VLOOKUP(D7569,DATA!A:F,5,FALSE)</f>
        <v>1.0986712608830001E-2</v>
      </c>
      <c r="M7569" s="37">
        <f>VLOOKUP(D7569,DATA!A:F,6,FALSE)</f>
        <v>982</v>
      </c>
      <c r="N7569" s="36">
        <f t="shared" si="633"/>
        <v>38.867806990181364</v>
      </c>
      <c r="O7569" s="36">
        <f t="shared" si="634"/>
        <v>38.869917489599565</v>
      </c>
      <c r="P7569" s="36">
        <f t="shared" si="635"/>
        <v>2.1104994182010728E-3</v>
      </c>
      <c r="Q7569" s="36">
        <f t="shared" si="636"/>
        <v>7.6573555659556702E-2</v>
      </c>
    </row>
    <row r="7570" spans="1:17" x14ac:dyDescent="0.3">
      <c r="A7570" s="29">
        <v>2340270</v>
      </c>
      <c r="B7570" s="1">
        <v>137</v>
      </c>
      <c r="C7570" s="1" t="s">
        <v>30</v>
      </c>
      <c r="D7570" s="1" t="s">
        <v>53</v>
      </c>
      <c r="E7570" s="1" t="s">
        <v>54</v>
      </c>
      <c r="F7570" s="47">
        <v>714</v>
      </c>
      <c r="G7570" s="34">
        <v>940.78</v>
      </c>
      <c r="H7570" s="1" t="s">
        <v>218</v>
      </c>
      <c r="I7570" s="34">
        <v>8.0844999999999997E-3</v>
      </c>
      <c r="J7570" s="34">
        <v>42.420470000000002</v>
      </c>
      <c r="K7570" s="35" t="str">
        <f t="shared" si="632"/>
        <v>Strabrechtse Heide &amp; Beuven_H4030</v>
      </c>
      <c r="L7570" s="36">
        <f>VLOOKUP(D7570,DATA!A:F,5,FALSE)</f>
        <v>1.0986712608830001E-2</v>
      </c>
      <c r="M7570" s="37">
        <f>VLOOKUP(D7570,DATA!A:F,6,FALSE)</f>
        <v>982</v>
      </c>
      <c r="N7570" s="36">
        <f t="shared" si="633"/>
        <v>38.867806990181364</v>
      </c>
      <c r="O7570" s="36">
        <f t="shared" si="634"/>
        <v>38.869917489599565</v>
      </c>
      <c r="P7570" s="36">
        <f t="shared" si="635"/>
        <v>2.1104994182010728E-3</v>
      </c>
      <c r="Q7570" s="36">
        <f t="shared" si="636"/>
        <v>8.9528377254816062E-4</v>
      </c>
    </row>
    <row r="7571" spans="1:17" x14ac:dyDescent="0.3">
      <c r="A7571" s="29">
        <v>2340271</v>
      </c>
      <c r="B7571" s="1">
        <v>137</v>
      </c>
      <c r="C7571" s="1" t="s">
        <v>30</v>
      </c>
      <c r="D7571" s="1" t="s">
        <v>57</v>
      </c>
      <c r="E7571" s="1" t="s">
        <v>58</v>
      </c>
      <c r="F7571" s="47">
        <v>714</v>
      </c>
      <c r="G7571" s="34">
        <v>1036.08</v>
      </c>
      <c r="H7571" s="1" t="s">
        <v>218</v>
      </c>
      <c r="I7571" s="34">
        <v>8.9128000000000002E-3</v>
      </c>
      <c r="J7571" s="34">
        <v>65.213920000000002</v>
      </c>
      <c r="K7571" s="35" t="str">
        <f t="shared" si="632"/>
        <v>Strabrechtse Heide &amp; Beuven_H3160</v>
      </c>
      <c r="L7571" s="36">
        <f>VLOOKUP(D7571,DATA!A:F,5,FALSE)</f>
        <v>1.0986712608830001E-2</v>
      </c>
      <c r="M7571" s="37">
        <f>VLOOKUP(D7571,DATA!A:F,6,FALSE)</f>
        <v>982</v>
      </c>
      <c r="N7571" s="36">
        <f t="shared" si="633"/>
        <v>64.431939750687633</v>
      </c>
      <c r="O7571" s="36">
        <f t="shared" si="634"/>
        <v>64.434183824692582</v>
      </c>
      <c r="P7571" s="36">
        <f t="shared" si="635"/>
        <v>2.2440740049489705E-3</v>
      </c>
      <c r="Q7571" s="36">
        <f t="shared" si="636"/>
        <v>1.4634486263282176E-3</v>
      </c>
    </row>
    <row r="7572" spans="1:17" x14ac:dyDescent="0.3">
      <c r="A7572" s="29">
        <v>2340271</v>
      </c>
      <c r="B7572" s="1">
        <v>137</v>
      </c>
      <c r="C7572" s="1" t="s">
        <v>30</v>
      </c>
      <c r="D7572" s="1" t="s">
        <v>53</v>
      </c>
      <c r="E7572" s="1" t="s">
        <v>54</v>
      </c>
      <c r="F7572" s="47">
        <v>714</v>
      </c>
      <c r="G7572" s="34">
        <v>1036.08</v>
      </c>
      <c r="H7572" s="1" t="s">
        <v>218</v>
      </c>
      <c r="I7572" s="34">
        <v>8.9128000000000002E-3</v>
      </c>
      <c r="J7572" s="34">
        <v>3071.1662999999999</v>
      </c>
      <c r="K7572" s="35" t="str">
        <f t="shared" si="632"/>
        <v>Strabrechtse Heide &amp; Beuven_H4030</v>
      </c>
      <c r="L7572" s="36">
        <f>VLOOKUP(D7572,DATA!A:F,5,FALSE)</f>
        <v>1.0986712608830001E-2</v>
      </c>
      <c r="M7572" s="37">
        <f>VLOOKUP(D7572,DATA!A:F,6,FALSE)</f>
        <v>982</v>
      </c>
      <c r="N7572" s="36">
        <f t="shared" si="633"/>
        <v>64.431939750687633</v>
      </c>
      <c r="O7572" s="36">
        <f t="shared" si="634"/>
        <v>64.434183824692582</v>
      </c>
      <c r="P7572" s="36">
        <f t="shared" si="635"/>
        <v>2.2440740049489705E-3</v>
      </c>
      <c r="Q7572" s="36">
        <f t="shared" si="636"/>
        <v>6.8919244587053119E-2</v>
      </c>
    </row>
    <row r="7573" spans="1:17" x14ac:dyDescent="0.3">
      <c r="A7573" s="29">
        <v>2340272</v>
      </c>
      <c r="B7573" s="1">
        <v>137</v>
      </c>
      <c r="C7573" s="1" t="s">
        <v>30</v>
      </c>
      <c r="D7573" s="1" t="s">
        <v>53</v>
      </c>
      <c r="E7573" s="1" t="s">
        <v>54</v>
      </c>
      <c r="F7573" s="47">
        <v>714</v>
      </c>
      <c r="G7573" s="34">
        <v>993.61</v>
      </c>
      <c r="H7573" s="1" t="s">
        <v>218</v>
      </c>
      <c r="I7573" s="34">
        <v>8.7431000000000002E-3</v>
      </c>
      <c r="J7573" s="34">
        <v>2461.3065999999999</v>
      </c>
      <c r="K7573" s="35" t="str">
        <f t="shared" si="632"/>
        <v>Strabrechtse Heide &amp; Beuven_H4030</v>
      </c>
      <c r="L7573" s="36">
        <f>VLOOKUP(D7573,DATA!A:F,5,FALSE)</f>
        <v>1.0986712608830001E-2</v>
      </c>
      <c r="M7573" s="37">
        <f>VLOOKUP(D7573,DATA!A:F,6,FALSE)</f>
        <v>982</v>
      </c>
      <c r="N7573" s="36">
        <f t="shared" si="633"/>
        <v>53.184576626580579</v>
      </c>
      <c r="O7573" s="36">
        <f t="shared" si="634"/>
        <v>53.186968325695837</v>
      </c>
      <c r="P7573" s="36">
        <f t="shared" si="635"/>
        <v>2.3916991152574951E-3</v>
      </c>
      <c r="Q7573" s="36">
        <f t="shared" si="636"/>
        <v>5.8867048175974331E-2</v>
      </c>
    </row>
    <row r="7574" spans="1:17" x14ac:dyDescent="0.3">
      <c r="A7574" s="29">
        <v>2340273</v>
      </c>
      <c r="B7574" s="1">
        <v>137</v>
      </c>
      <c r="C7574" s="1" t="s">
        <v>30</v>
      </c>
      <c r="D7574" s="1" t="s">
        <v>53</v>
      </c>
      <c r="E7574" s="1" t="s">
        <v>54</v>
      </c>
      <c r="F7574" s="47">
        <v>714</v>
      </c>
      <c r="G7574" s="34">
        <v>927.22</v>
      </c>
      <c r="H7574" s="1" t="s">
        <v>218</v>
      </c>
      <c r="I7574" s="34">
        <v>8.2436000000000002E-3</v>
      </c>
      <c r="J7574" s="34">
        <v>5437.3084814234999</v>
      </c>
      <c r="K7574" s="35" t="str">
        <f t="shared" si="632"/>
        <v>Strabrechtse Heide &amp; Beuven_H4030</v>
      </c>
      <c r="L7574" s="36">
        <f>VLOOKUP(D7574,DATA!A:F,5,FALSE)</f>
        <v>1.0986712608830001E-2</v>
      </c>
      <c r="M7574" s="37">
        <f>VLOOKUP(D7574,DATA!A:F,6,FALSE)</f>
        <v>982</v>
      </c>
      <c r="N7574" s="36">
        <f t="shared" si="633"/>
        <v>35.392007306138616</v>
      </c>
      <c r="O7574" s="36">
        <f t="shared" si="634"/>
        <v>35.394078314554307</v>
      </c>
      <c r="P7574" s="36">
        <f t="shared" si="635"/>
        <v>2.0710084156903008E-3</v>
      </c>
      <c r="Q7574" s="36">
        <f t="shared" si="636"/>
        <v>0.11260711623732318</v>
      </c>
    </row>
    <row r="7575" spans="1:17" x14ac:dyDescent="0.3">
      <c r="A7575" s="29">
        <v>2340274</v>
      </c>
      <c r="B7575" s="1">
        <v>137</v>
      </c>
      <c r="C7575" s="1" t="s">
        <v>30</v>
      </c>
      <c r="D7575" s="1" t="s">
        <v>53</v>
      </c>
      <c r="E7575" s="1" t="s">
        <v>54</v>
      </c>
      <c r="F7575" s="47">
        <v>714</v>
      </c>
      <c r="G7575" s="34">
        <v>974.59</v>
      </c>
      <c r="H7575" s="1" t="s">
        <v>218</v>
      </c>
      <c r="I7575" s="34">
        <v>8.489E-3</v>
      </c>
      <c r="J7575" s="34">
        <v>1601.9994999999999</v>
      </c>
      <c r="K7575" s="35" t="str">
        <f t="shared" si="632"/>
        <v>Strabrechtse Heide &amp; Beuven_H4030</v>
      </c>
      <c r="L7575" s="36">
        <f>VLOOKUP(D7575,DATA!A:F,5,FALSE)</f>
        <v>1.0986712608830001E-2</v>
      </c>
      <c r="M7575" s="37">
        <f>VLOOKUP(D7575,DATA!A:F,6,FALSE)</f>
        <v>982</v>
      </c>
      <c r="N7575" s="36">
        <f t="shared" si="633"/>
        <v>47.965834875024434</v>
      </c>
      <c r="O7575" s="36">
        <f t="shared" si="634"/>
        <v>47.968162675327598</v>
      </c>
      <c r="P7575" s="36">
        <f t="shared" si="635"/>
        <v>2.3278003031634853E-3</v>
      </c>
      <c r="Q7575" s="36">
        <f t="shared" si="636"/>
        <v>3.7291349217677516E-2</v>
      </c>
    </row>
    <row r="7576" spans="1:17" x14ac:dyDescent="0.3">
      <c r="A7576" s="29">
        <v>2340275</v>
      </c>
      <c r="B7576" s="1">
        <v>137</v>
      </c>
      <c r="C7576" s="1" t="s">
        <v>30</v>
      </c>
      <c r="D7576" s="1" t="s">
        <v>53</v>
      </c>
      <c r="E7576" s="1" t="s">
        <v>54</v>
      </c>
      <c r="F7576" s="47">
        <v>714</v>
      </c>
      <c r="G7576" s="34">
        <v>937.91</v>
      </c>
      <c r="H7576" s="1" t="s">
        <v>218</v>
      </c>
      <c r="I7576" s="34">
        <v>8.1446999999999995E-3</v>
      </c>
      <c r="J7576" s="34">
        <v>5388.308</v>
      </c>
      <c r="K7576" s="35" t="str">
        <f t="shared" si="632"/>
        <v>Strabrechtse Heide &amp; Beuven_H4030</v>
      </c>
      <c r="L7576" s="36">
        <f>VLOOKUP(D7576,DATA!A:F,5,FALSE)</f>
        <v>1.0986712608830001E-2</v>
      </c>
      <c r="M7576" s="37">
        <f>VLOOKUP(D7576,DATA!A:F,6,FALSE)</f>
        <v>982</v>
      </c>
      <c r="N7576" s="36">
        <f t="shared" si="633"/>
        <v>38.121268794631241</v>
      </c>
      <c r="O7576" s="36">
        <f t="shared" si="634"/>
        <v>38.123379639026403</v>
      </c>
      <c r="P7576" s="36">
        <f t="shared" si="635"/>
        <v>2.1108443951618483E-3</v>
      </c>
      <c r="Q7576" s="36">
        <f t="shared" si="636"/>
        <v>0.11373879741205747</v>
      </c>
    </row>
    <row r="7577" spans="1:17" x14ac:dyDescent="0.3">
      <c r="A7577" s="30">
        <v>2340276</v>
      </c>
      <c r="B7577" s="14">
        <v>137</v>
      </c>
      <c r="C7577" s="14" t="s">
        <v>30</v>
      </c>
      <c r="D7577" s="14" t="s">
        <v>55</v>
      </c>
      <c r="E7577" s="14" t="s">
        <v>56</v>
      </c>
      <c r="F7577" s="48">
        <v>500</v>
      </c>
      <c r="G7577" s="38">
        <v>919.91</v>
      </c>
      <c r="H7577" s="14" t="s">
        <v>218</v>
      </c>
      <c r="I7577" s="38">
        <v>7.8682999999999999E-3</v>
      </c>
      <c r="J7577" s="38">
        <v>5234.3266999999996</v>
      </c>
      <c r="K7577" s="39" t="str">
        <f t="shared" si="632"/>
        <v>Strabrechtse Heide &amp; Beuven_H3130</v>
      </c>
      <c r="L7577" s="40">
        <f>VLOOKUP(D7577,DATA!A:F,5,FALSE)</f>
        <v>0</v>
      </c>
      <c r="M7577" s="41">
        <f>VLOOKUP(D7577,DATA!A:F,6,FALSE)</f>
        <v>3.5</v>
      </c>
      <c r="N7577" s="40">
        <f t="shared" si="633"/>
        <v>50</v>
      </c>
      <c r="O7577" s="40">
        <f t="shared" si="634"/>
        <v>50</v>
      </c>
      <c r="P7577" s="40">
        <f>J7577/10000*I7577</f>
        <v>4.1185252773609992E-3</v>
      </c>
      <c r="Q7577" s="40">
        <f>IF(AND(H7577&lt;&gt;"below",I7577&gt;=0.005),M7577*P7577,0)</f>
        <v>1.4414838470763497E-2</v>
      </c>
    </row>
    <row r="7578" spans="1:17" x14ac:dyDescent="0.3">
      <c r="A7578" s="29">
        <v>2340276</v>
      </c>
      <c r="B7578" s="1">
        <v>137</v>
      </c>
      <c r="C7578" s="1" t="s">
        <v>30</v>
      </c>
      <c r="D7578" s="1" t="s">
        <v>53</v>
      </c>
      <c r="E7578" s="1" t="s">
        <v>54</v>
      </c>
      <c r="F7578" s="47">
        <v>714</v>
      </c>
      <c r="G7578" s="34">
        <v>919.91</v>
      </c>
      <c r="H7578" s="1" t="s">
        <v>218</v>
      </c>
      <c r="I7578" s="34">
        <v>7.8682999999999999E-3</v>
      </c>
      <c r="J7578" s="34">
        <v>1250.7534000000001</v>
      </c>
      <c r="K7578" s="35" t="str">
        <f t="shared" si="632"/>
        <v>Strabrechtse Heide &amp; Beuven_H4030</v>
      </c>
      <c r="L7578" s="36">
        <f>VLOOKUP(D7578,DATA!A:F,5,FALSE)</f>
        <v>1.0986712608830001E-2</v>
      </c>
      <c r="M7578" s="37">
        <f>VLOOKUP(D7578,DATA!A:F,6,FALSE)</f>
        <v>982</v>
      </c>
      <c r="N7578" s="36">
        <f t="shared" si="633"/>
        <v>33.57782715974863</v>
      </c>
      <c r="O7578" s="36">
        <f t="shared" si="634"/>
        <v>33.579755219582957</v>
      </c>
      <c r="P7578" s="36">
        <f t="shared" si="635"/>
        <v>1.9280598343272004E-3</v>
      </c>
      <c r="Q7578" s="36">
        <f t="shared" si="636"/>
        <v>2.4115273931881828E-2</v>
      </c>
    </row>
    <row r="7579" spans="1:17" x14ac:dyDescent="0.3">
      <c r="A7579" s="30">
        <v>2340277</v>
      </c>
      <c r="B7579" s="14">
        <v>137</v>
      </c>
      <c r="C7579" s="14" t="s">
        <v>30</v>
      </c>
      <c r="D7579" s="14" t="s">
        <v>55</v>
      </c>
      <c r="E7579" s="14" t="s">
        <v>56</v>
      </c>
      <c r="F7579" s="48">
        <v>500</v>
      </c>
      <c r="G7579" s="38">
        <v>929.94</v>
      </c>
      <c r="H7579" s="14" t="s">
        <v>218</v>
      </c>
      <c r="I7579" s="38">
        <v>7.8679000000000006E-3</v>
      </c>
      <c r="J7579" s="38">
        <v>224.43393</v>
      </c>
      <c r="K7579" s="39" t="str">
        <f t="shared" si="632"/>
        <v>Strabrechtse Heide &amp; Beuven_H3130</v>
      </c>
      <c r="L7579" s="40">
        <f>VLOOKUP(D7579,DATA!A:F,5,FALSE)</f>
        <v>0</v>
      </c>
      <c r="M7579" s="41">
        <f>VLOOKUP(D7579,DATA!A:F,6,FALSE)</f>
        <v>3.5</v>
      </c>
      <c r="N7579" s="40">
        <f t="shared" si="633"/>
        <v>50</v>
      </c>
      <c r="O7579" s="40">
        <f t="shared" si="634"/>
        <v>50</v>
      </c>
      <c r="P7579" s="40">
        <f>J7579/10000*I7579</f>
        <v>1.765823717847E-4</v>
      </c>
      <c r="Q7579" s="40">
        <f>IF(AND(H7579&lt;&gt;"below",I7579&gt;=0.005),M7579*P7579,0)</f>
        <v>6.1803830124644999E-4</v>
      </c>
    </row>
    <row r="7580" spans="1:17" x14ac:dyDescent="0.3">
      <c r="A7580" s="29">
        <v>2340277</v>
      </c>
      <c r="B7580" s="1">
        <v>137</v>
      </c>
      <c r="C7580" s="1" t="s">
        <v>30</v>
      </c>
      <c r="D7580" s="1" t="s">
        <v>53</v>
      </c>
      <c r="E7580" s="1" t="s">
        <v>54</v>
      </c>
      <c r="F7580" s="47">
        <v>714</v>
      </c>
      <c r="G7580" s="34">
        <v>929.94</v>
      </c>
      <c r="H7580" s="1" t="s">
        <v>218</v>
      </c>
      <c r="I7580" s="34">
        <v>7.8679000000000006E-3</v>
      </c>
      <c r="J7580" s="34">
        <v>3853.9391999999998</v>
      </c>
      <c r="K7580" s="35" t="str">
        <f t="shared" si="632"/>
        <v>Strabrechtse Heide &amp; Beuven_H4030</v>
      </c>
      <c r="L7580" s="36">
        <f>VLOOKUP(D7580,DATA!A:F,5,FALSE)</f>
        <v>1.0986712608830001E-2</v>
      </c>
      <c r="M7580" s="37">
        <f>VLOOKUP(D7580,DATA!A:F,6,FALSE)</f>
        <v>982</v>
      </c>
      <c r="N7580" s="36">
        <f t="shared" si="633"/>
        <v>36.078278364876624</v>
      </c>
      <c r="O7580" s="36">
        <f t="shared" si="634"/>
        <v>36.080271910093366</v>
      </c>
      <c r="P7580" s="36">
        <f t="shared" si="635"/>
        <v>1.9935452167416656E-3</v>
      </c>
      <c r="Q7580" s="36">
        <f t="shared" si="636"/>
        <v>7.6830020577732014E-2</v>
      </c>
    </row>
    <row r="7581" spans="1:17" x14ac:dyDescent="0.3">
      <c r="A7581" s="29">
        <v>2340278</v>
      </c>
      <c r="B7581" s="1">
        <v>137</v>
      </c>
      <c r="C7581" s="1" t="s">
        <v>30</v>
      </c>
      <c r="D7581" s="1" t="s">
        <v>53</v>
      </c>
      <c r="E7581" s="1" t="s">
        <v>54</v>
      </c>
      <c r="F7581" s="47">
        <v>714</v>
      </c>
      <c r="G7581" s="34">
        <v>936.49</v>
      </c>
      <c r="H7581" s="1" t="s">
        <v>218</v>
      </c>
      <c r="I7581" s="34">
        <v>7.9445999999999996E-3</v>
      </c>
      <c r="J7581" s="34">
        <v>8107.02</v>
      </c>
      <c r="K7581" s="35" t="str">
        <f t="shared" si="632"/>
        <v>Strabrechtse Heide &amp; Beuven_H4030</v>
      </c>
      <c r="L7581" s="36">
        <f>VLOOKUP(D7581,DATA!A:F,5,FALSE)</f>
        <v>1.0986712608830001E-2</v>
      </c>
      <c r="M7581" s="37">
        <f>VLOOKUP(D7581,DATA!A:F,6,FALSE)</f>
        <v>982</v>
      </c>
      <c r="N7581" s="36">
        <f t="shared" si="633"/>
        <v>37.753942543476491</v>
      </c>
      <c r="O7581" s="36">
        <f t="shared" si="634"/>
        <v>37.755993793514179</v>
      </c>
      <c r="P7581" s="36">
        <f t="shared" si="635"/>
        <v>2.0512500376881349E-3</v>
      </c>
      <c r="Q7581" s="36">
        <f t="shared" si="636"/>
        <v>0.16629525080538465</v>
      </c>
    </row>
    <row r="7582" spans="1:17" x14ac:dyDescent="0.3">
      <c r="A7582" s="30">
        <v>2340279</v>
      </c>
      <c r="B7582" s="14">
        <v>137</v>
      </c>
      <c r="C7582" s="14" t="s">
        <v>30</v>
      </c>
      <c r="D7582" s="14" t="s">
        <v>79</v>
      </c>
      <c r="E7582" s="14" t="s">
        <v>80</v>
      </c>
      <c r="F7582" s="48">
        <v>429</v>
      </c>
      <c r="G7582" s="38">
        <v>898.2</v>
      </c>
      <c r="H7582" s="14" t="s">
        <v>218</v>
      </c>
      <c r="I7582" s="38">
        <v>7.2074000000000001E-3</v>
      </c>
      <c r="J7582" s="38">
        <v>3850.7411999999999</v>
      </c>
      <c r="K7582" s="39" t="str">
        <f t="shared" si="632"/>
        <v>Strabrechtse Heide &amp; Beuven_H3110</v>
      </c>
      <c r="L7582" s="40">
        <f>VLOOKUP(D7582,DATA!A:F,5,FALSE)</f>
        <v>0</v>
      </c>
      <c r="M7582" s="41">
        <f>VLOOKUP(D7582,DATA!A:F,6,FALSE)</f>
        <v>3.5</v>
      </c>
      <c r="N7582" s="40">
        <f t="shared" si="633"/>
        <v>50</v>
      </c>
      <c r="O7582" s="40">
        <f t="shared" si="634"/>
        <v>50</v>
      </c>
      <c r="P7582" s="40">
        <f>J7582/10000*I7582</f>
        <v>2.775383212488E-3</v>
      </c>
      <c r="Q7582" s="40">
        <f>IF(AND(H7582&lt;&gt;"below",I7582&gt;=0.005),M7582*P7582,0)</f>
        <v>9.7138412437080008E-3</v>
      </c>
    </row>
    <row r="7583" spans="1:17" x14ac:dyDescent="0.3">
      <c r="A7583" s="29">
        <v>2340279</v>
      </c>
      <c r="B7583" s="1">
        <v>137</v>
      </c>
      <c r="C7583" s="1" t="s">
        <v>30</v>
      </c>
      <c r="D7583" s="1" t="s">
        <v>53</v>
      </c>
      <c r="E7583" s="1" t="s">
        <v>54</v>
      </c>
      <c r="F7583" s="47">
        <v>714</v>
      </c>
      <c r="G7583" s="34">
        <v>898.2</v>
      </c>
      <c r="H7583" s="1" t="s">
        <v>218</v>
      </c>
      <c r="I7583" s="34">
        <v>7.2074000000000001E-3</v>
      </c>
      <c r="J7583" s="34">
        <v>41.778199999999998</v>
      </c>
      <c r="K7583" s="35" t="str">
        <f t="shared" si="632"/>
        <v>Strabrechtse Heide &amp; Beuven_H4030</v>
      </c>
      <c r="L7583" s="36">
        <f>VLOOKUP(D7583,DATA!A:F,5,FALSE)</f>
        <v>1.0986712608830001E-2</v>
      </c>
      <c r="M7583" s="37">
        <f>VLOOKUP(D7583,DATA!A:F,6,FALSE)</f>
        <v>982</v>
      </c>
      <c r="N7583" s="36">
        <f t="shared" si="633"/>
        <v>28.481803245898337</v>
      </c>
      <c r="O7583" s="36">
        <f t="shared" si="634"/>
        <v>28.483416258749081</v>
      </c>
      <c r="P7583" s="36">
        <f t="shared" si="635"/>
        <v>1.6130128507434449E-3</v>
      </c>
      <c r="Q7583" s="36">
        <f t="shared" si="636"/>
        <v>6.7388773480929779E-4</v>
      </c>
    </row>
    <row r="7584" spans="1:17" x14ac:dyDescent="0.3">
      <c r="A7584" s="30">
        <v>2340280</v>
      </c>
      <c r="B7584" s="14">
        <v>137</v>
      </c>
      <c r="C7584" s="14" t="s">
        <v>30</v>
      </c>
      <c r="D7584" s="14" t="s">
        <v>79</v>
      </c>
      <c r="E7584" s="14" t="s">
        <v>80</v>
      </c>
      <c r="F7584" s="48">
        <v>429</v>
      </c>
      <c r="G7584" s="38">
        <v>818.31</v>
      </c>
      <c r="H7584" s="14" t="s">
        <v>218</v>
      </c>
      <c r="I7584" s="38">
        <v>6.3049999999999998E-3</v>
      </c>
      <c r="J7584" s="38">
        <v>9975.3089999999993</v>
      </c>
      <c r="K7584" s="39" t="str">
        <f t="shared" si="632"/>
        <v>Strabrechtse Heide &amp; Beuven_H3110</v>
      </c>
      <c r="L7584" s="40">
        <f>VLOOKUP(D7584,DATA!A:F,5,FALSE)</f>
        <v>0</v>
      </c>
      <c r="M7584" s="41">
        <f>VLOOKUP(D7584,DATA!A:F,6,FALSE)</f>
        <v>3.5</v>
      </c>
      <c r="N7584" s="40">
        <f t="shared" si="633"/>
        <v>50</v>
      </c>
      <c r="O7584" s="40">
        <f t="shared" si="634"/>
        <v>50</v>
      </c>
      <c r="P7584" s="40">
        <f t="shared" ref="P7584:P7587" si="637">J7584/10000*I7584</f>
        <v>6.2894323244999991E-3</v>
      </c>
      <c r="Q7584" s="40">
        <f t="shared" ref="Q7584:Q7587" si="638">IF(AND(H7584&lt;&gt;"below",I7584&gt;=0.005),M7584*P7584,0)</f>
        <v>2.2013013135749996E-2</v>
      </c>
    </row>
    <row r="7585" spans="1:17" x14ac:dyDescent="0.3">
      <c r="A7585" s="30">
        <v>2340281</v>
      </c>
      <c r="B7585" s="14">
        <v>137</v>
      </c>
      <c r="C7585" s="14" t="s">
        <v>30</v>
      </c>
      <c r="D7585" s="14" t="s">
        <v>79</v>
      </c>
      <c r="E7585" s="14" t="s">
        <v>80</v>
      </c>
      <c r="F7585" s="48">
        <v>429</v>
      </c>
      <c r="G7585" s="38">
        <v>818.23</v>
      </c>
      <c r="H7585" s="14" t="s">
        <v>218</v>
      </c>
      <c r="I7585" s="38">
        <v>6.2306000000000002E-3</v>
      </c>
      <c r="J7585" s="38">
        <v>10000</v>
      </c>
      <c r="K7585" s="39" t="str">
        <f t="shared" si="632"/>
        <v>Strabrechtse Heide &amp; Beuven_H3110</v>
      </c>
      <c r="L7585" s="40">
        <f>VLOOKUP(D7585,DATA!A:F,5,FALSE)</f>
        <v>0</v>
      </c>
      <c r="M7585" s="41">
        <f>VLOOKUP(D7585,DATA!A:F,6,FALSE)</f>
        <v>3.5</v>
      </c>
      <c r="N7585" s="40">
        <f t="shared" si="633"/>
        <v>50</v>
      </c>
      <c r="O7585" s="40">
        <f t="shared" si="634"/>
        <v>50</v>
      </c>
      <c r="P7585" s="40">
        <f t="shared" si="637"/>
        <v>6.2306000000000002E-3</v>
      </c>
      <c r="Q7585" s="40">
        <f t="shared" si="638"/>
        <v>2.1807099999999999E-2</v>
      </c>
    </row>
    <row r="7586" spans="1:17" x14ac:dyDescent="0.3">
      <c r="A7586" s="30">
        <v>2340282</v>
      </c>
      <c r="B7586" s="14">
        <v>137</v>
      </c>
      <c r="C7586" s="14" t="s">
        <v>30</v>
      </c>
      <c r="D7586" s="14" t="s">
        <v>79</v>
      </c>
      <c r="E7586" s="14" t="s">
        <v>80</v>
      </c>
      <c r="F7586" s="48">
        <v>429</v>
      </c>
      <c r="G7586" s="38">
        <v>823.72</v>
      </c>
      <c r="H7586" s="14" t="s">
        <v>218</v>
      </c>
      <c r="I7586" s="38">
        <v>6.1742000000000003E-3</v>
      </c>
      <c r="J7586" s="38">
        <v>10000</v>
      </c>
      <c r="K7586" s="39" t="str">
        <f t="shared" si="632"/>
        <v>Strabrechtse Heide &amp; Beuven_H3110</v>
      </c>
      <c r="L7586" s="40">
        <f>VLOOKUP(D7586,DATA!A:F,5,FALSE)</f>
        <v>0</v>
      </c>
      <c r="M7586" s="41">
        <f>VLOOKUP(D7586,DATA!A:F,6,FALSE)</f>
        <v>3.5</v>
      </c>
      <c r="N7586" s="40">
        <f t="shared" si="633"/>
        <v>50</v>
      </c>
      <c r="O7586" s="40">
        <f t="shared" si="634"/>
        <v>50</v>
      </c>
      <c r="P7586" s="40">
        <f t="shared" si="637"/>
        <v>6.1742000000000003E-3</v>
      </c>
      <c r="Q7586" s="40">
        <f t="shared" si="638"/>
        <v>2.1609700000000003E-2</v>
      </c>
    </row>
    <row r="7587" spans="1:17" x14ac:dyDescent="0.3">
      <c r="A7587" s="30">
        <v>2340283</v>
      </c>
      <c r="B7587" s="14">
        <v>137</v>
      </c>
      <c r="C7587" s="14" t="s">
        <v>30</v>
      </c>
      <c r="D7587" s="14" t="s">
        <v>79</v>
      </c>
      <c r="E7587" s="14" t="s">
        <v>80</v>
      </c>
      <c r="F7587" s="48">
        <v>429</v>
      </c>
      <c r="G7587" s="38">
        <v>864.33</v>
      </c>
      <c r="H7587" s="14" t="s">
        <v>218</v>
      </c>
      <c r="I7587" s="38">
        <v>6.4113E-3</v>
      </c>
      <c r="J7587" s="38">
        <v>10000</v>
      </c>
      <c r="K7587" s="39" t="str">
        <f t="shared" si="632"/>
        <v>Strabrechtse Heide &amp; Beuven_H3110</v>
      </c>
      <c r="L7587" s="40">
        <f>VLOOKUP(D7587,DATA!A:F,5,FALSE)</f>
        <v>0</v>
      </c>
      <c r="M7587" s="41">
        <f>VLOOKUP(D7587,DATA!A:F,6,FALSE)</f>
        <v>3.5</v>
      </c>
      <c r="N7587" s="40">
        <f t="shared" si="633"/>
        <v>50</v>
      </c>
      <c r="O7587" s="40">
        <f t="shared" si="634"/>
        <v>50</v>
      </c>
      <c r="P7587" s="40">
        <f t="shared" si="637"/>
        <v>6.4113E-3</v>
      </c>
      <c r="Q7587" s="40">
        <f t="shared" si="638"/>
        <v>2.2439549999999999E-2</v>
      </c>
    </row>
    <row r="7588" spans="1:17" x14ac:dyDescent="0.3">
      <c r="A7588" s="29">
        <v>2340285</v>
      </c>
      <c r="B7588" s="1">
        <v>137</v>
      </c>
      <c r="C7588" s="1" t="s">
        <v>30</v>
      </c>
      <c r="D7588" s="1" t="s">
        <v>53</v>
      </c>
      <c r="E7588" s="1" t="s">
        <v>54</v>
      </c>
      <c r="F7588" s="47">
        <v>714</v>
      </c>
      <c r="G7588" s="34">
        <v>1031.97</v>
      </c>
      <c r="H7588" s="1" t="s">
        <v>218</v>
      </c>
      <c r="I7588" s="34">
        <v>7.7365000000000003E-3</v>
      </c>
      <c r="J7588" s="34">
        <v>8144.7330000000002</v>
      </c>
      <c r="K7588" s="35" t="str">
        <f t="shared" si="632"/>
        <v>Strabrechtse Heide &amp; Beuven_H4030</v>
      </c>
      <c r="L7588" s="36">
        <f>VLOOKUP(D7588,DATA!A:F,5,FALSE)</f>
        <v>1.0986712608830001E-2</v>
      </c>
      <c r="M7588" s="37">
        <f>VLOOKUP(D7588,DATA!A:F,6,FALSE)</f>
        <v>982</v>
      </c>
      <c r="N7588" s="36">
        <f t="shared" si="633"/>
        <v>63.390495142486131</v>
      </c>
      <c r="O7588" s="36">
        <f t="shared" si="634"/>
        <v>63.392467680357527</v>
      </c>
      <c r="P7588" s="36">
        <f t="shared" si="635"/>
        <v>1.9725378713957298E-3</v>
      </c>
      <c r="Q7588" s="36">
        <f t="shared" si="636"/>
        <v>0.16065794294906557</v>
      </c>
    </row>
    <row r="7589" spans="1:17" x14ac:dyDescent="0.3">
      <c r="A7589" s="29">
        <v>2340286</v>
      </c>
      <c r="B7589" s="1">
        <v>137</v>
      </c>
      <c r="C7589" s="1" t="s">
        <v>30</v>
      </c>
      <c r="D7589" s="1" t="s">
        <v>57</v>
      </c>
      <c r="E7589" s="1" t="s">
        <v>58</v>
      </c>
      <c r="F7589" s="47">
        <v>714</v>
      </c>
      <c r="G7589" s="34">
        <v>1026.02</v>
      </c>
      <c r="H7589" s="1" t="s">
        <v>218</v>
      </c>
      <c r="I7589" s="34">
        <v>7.4064999999999999E-3</v>
      </c>
      <c r="J7589" s="34">
        <v>3362.5342000000001</v>
      </c>
      <c r="K7589" s="35" t="str">
        <f t="shared" si="632"/>
        <v>Strabrechtse Heide &amp; Beuven_H3160</v>
      </c>
      <c r="L7589" s="36">
        <f>VLOOKUP(D7589,DATA!A:F,5,FALSE)</f>
        <v>1.0986712608830001E-2</v>
      </c>
      <c r="M7589" s="37">
        <f>VLOOKUP(D7589,DATA!A:F,6,FALSE)</f>
        <v>982</v>
      </c>
      <c r="N7589" s="36">
        <f t="shared" si="633"/>
        <v>61.860587992039484</v>
      </c>
      <c r="O7589" s="36">
        <f t="shared" si="634"/>
        <v>61.862507830274716</v>
      </c>
      <c r="P7589" s="36">
        <f t="shared" si="635"/>
        <v>1.9198382352314525E-3</v>
      </c>
      <c r="Q7589" s="36">
        <f t="shared" si="636"/>
        <v>6.4555217244334037E-2</v>
      </c>
    </row>
    <row r="7590" spans="1:17" x14ac:dyDescent="0.3">
      <c r="A7590" s="29">
        <v>2340286</v>
      </c>
      <c r="B7590" s="1">
        <v>137</v>
      </c>
      <c r="C7590" s="1" t="s">
        <v>30</v>
      </c>
      <c r="D7590" s="1" t="s">
        <v>53</v>
      </c>
      <c r="E7590" s="1" t="s">
        <v>54</v>
      </c>
      <c r="F7590" s="47">
        <v>714</v>
      </c>
      <c r="G7590" s="34">
        <v>1026.02</v>
      </c>
      <c r="H7590" s="1" t="s">
        <v>218</v>
      </c>
      <c r="I7590" s="34">
        <v>7.4064999999999999E-3</v>
      </c>
      <c r="J7590" s="34">
        <v>253.61848000000001</v>
      </c>
      <c r="K7590" s="35" t="str">
        <f t="shared" si="632"/>
        <v>Strabrechtse Heide &amp; Beuven_H4030</v>
      </c>
      <c r="L7590" s="36">
        <f>VLOOKUP(D7590,DATA!A:F,5,FALSE)</f>
        <v>1.0986712608830001E-2</v>
      </c>
      <c r="M7590" s="37">
        <f>VLOOKUP(D7590,DATA!A:F,6,FALSE)</f>
        <v>982</v>
      </c>
      <c r="N7590" s="36">
        <f t="shared" si="633"/>
        <v>61.860587992039484</v>
      </c>
      <c r="O7590" s="36">
        <f t="shared" si="634"/>
        <v>61.862507830274716</v>
      </c>
      <c r="P7590" s="36">
        <f t="shared" si="635"/>
        <v>1.9198382352314525E-3</v>
      </c>
      <c r="Q7590" s="36">
        <f t="shared" si="636"/>
        <v>4.8690645506528343E-3</v>
      </c>
    </row>
    <row r="7591" spans="1:17" x14ac:dyDescent="0.3">
      <c r="A7591" s="30">
        <v>2340287</v>
      </c>
      <c r="B7591" s="14">
        <v>137</v>
      </c>
      <c r="C7591" s="14" t="s">
        <v>30</v>
      </c>
      <c r="D7591" s="14" t="s">
        <v>55</v>
      </c>
      <c r="E7591" s="14" t="s">
        <v>56</v>
      </c>
      <c r="F7591" s="48">
        <v>500</v>
      </c>
      <c r="G7591" s="38">
        <v>1077.9100000000001</v>
      </c>
      <c r="H7591" s="14" t="s">
        <v>218</v>
      </c>
      <c r="I7591" s="38">
        <v>7.6569999999999997E-3</v>
      </c>
      <c r="J7591" s="38">
        <v>597.80799999999999</v>
      </c>
      <c r="K7591" s="39" t="str">
        <f t="shared" si="632"/>
        <v>Strabrechtse Heide &amp; Beuven_H3130</v>
      </c>
      <c r="L7591" s="40">
        <f>VLOOKUP(D7591,DATA!A:F,5,FALSE)</f>
        <v>0</v>
      </c>
      <c r="M7591" s="41">
        <f>VLOOKUP(D7591,DATA!A:F,6,FALSE)</f>
        <v>3.5</v>
      </c>
      <c r="N7591" s="40">
        <f t="shared" si="633"/>
        <v>50</v>
      </c>
      <c r="O7591" s="40">
        <f t="shared" si="634"/>
        <v>50</v>
      </c>
      <c r="P7591" s="40">
        <f>J7591/10000*I7591</f>
        <v>4.5774158559999998E-4</v>
      </c>
      <c r="Q7591" s="40">
        <f>IF(AND(H7591&lt;&gt;"below",I7591&gt;=0.005),M7591*P7591,0)</f>
        <v>1.6020955495999998E-3</v>
      </c>
    </row>
    <row r="7592" spans="1:17" x14ac:dyDescent="0.3">
      <c r="A7592" s="29">
        <v>2340287</v>
      </c>
      <c r="B7592" s="1">
        <v>137</v>
      </c>
      <c r="C7592" s="1" t="s">
        <v>30</v>
      </c>
      <c r="D7592" s="1" t="s">
        <v>57</v>
      </c>
      <c r="E7592" s="1" t="s">
        <v>58</v>
      </c>
      <c r="F7592" s="47">
        <v>714</v>
      </c>
      <c r="G7592" s="34">
        <v>1077.9100000000001</v>
      </c>
      <c r="H7592" s="1" t="s">
        <v>218</v>
      </c>
      <c r="I7592" s="34">
        <v>7.6569999999999997E-3</v>
      </c>
      <c r="J7592" s="34">
        <v>7158.1459999999997</v>
      </c>
      <c r="K7592" s="35" t="str">
        <f t="shared" si="632"/>
        <v>Strabrechtse Heide &amp; Beuven_H3160</v>
      </c>
      <c r="L7592" s="36">
        <f>VLOOKUP(D7592,DATA!A:F,5,FALSE)</f>
        <v>1.0986712608830001E-2</v>
      </c>
      <c r="M7592" s="37">
        <f>VLOOKUP(D7592,DATA!A:F,6,FALSE)</f>
        <v>982</v>
      </c>
      <c r="N7592" s="36">
        <f t="shared" si="633"/>
        <v>74.149159267246546</v>
      </c>
      <c r="O7592" s="36">
        <f t="shared" si="634"/>
        <v>74.150771762673088</v>
      </c>
      <c r="P7592" s="36">
        <f t="shared" si="635"/>
        <v>1.612495426542182E-3</v>
      </c>
      <c r="Q7592" s="36">
        <f t="shared" si="636"/>
        <v>0.11542477687521213</v>
      </c>
    </row>
    <row r="7593" spans="1:17" x14ac:dyDescent="0.3">
      <c r="A7593" s="29">
        <v>2340287</v>
      </c>
      <c r="B7593" s="1">
        <v>137</v>
      </c>
      <c r="C7593" s="1" t="s">
        <v>30</v>
      </c>
      <c r="D7593" s="1" t="s">
        <v>41</v>
      </c>
      <c r="E7593" s="1" t="s">
        <v>42</v>
      </c>
      <c r="F7593" s="47">
        <v>1071</v>
      </c>
      <c r="G7593" s="34">
        <v>1077.9100000000001</v>
      </c>
      <c r="H7593" s="1" t="s">
        <v>218</v>
      </c>
      <c r="I7593" s="34">
        <v>7.6569999999999997E-3</v>
      </c>
      <c r="J7593" s="34">
        <v>975.55975000000001</v>
      </c>
      <c r="K7593" s="35" t="str">
        <f t="shared" si="632"/>
        <v>Strabrechtse Heide &amp; Beuven_H4010A</v>
      </c>
      <c r="L7593" s="36">
        <f>VLOOKUP(D7593,DATA!A:F,5,FALSE)</f>
        <v>1.3726988247862192E-2</v>
      </c>
      <c r="M7593" s="37">
        <f>VLOOKUP(D7593,DATA!A:F,6,FALSE)</f>
        <v>1285.5</v>
      </c>
      <c r="N7593" s="36">
        <f t="shared" si="633"/>
        <v>5.4702747700789685</v>
      </c>
      <c r="O7593" s="36">
        <f t="shared" si="634"/>
        <v>5.4708183104076795</v>
      </c>
      <c r="P7593" s="36">
        <f t="shared" si="635"/>
        <v>5.4354032871106739E-4</v>
      </c>
      <c r="Q7593" s="36">
        <f t="shared" si="636"/>
        <v>5.3025606719228667E-3</v>
      </c>
    </row>
    <row r="7594" spans="1:17" x14ac:dyDescent="0.3">
      <c r="A7594" s="29">
        <v>2340287</v>
      </c>
      <c r="B7594" s="1">
        <v>137</v>
      </c>
      <c r="C7594" s="1" t="s">
        <v>30</v>
      </c>
      <c r="D7594" s="1" t="s">
        <v>53</v>
      </c>
      <c r="E7594" s="1" t="s">
        <v>54</v>
      </c>
      <c r="F7594" s="47">
        <v>714</v>
      </c>
      <c r="G7594" s="34">
        <v>1077.9100000000001</v>
      </c>
      <c r="H7594" s="1" t="s">
        <v>218</v>
      </c>
      <c r="I7594" s="34">
        <v>7.6569999999999997E-3</v>
      </c>
      <c r="J7594" s="34">
        <v>292.92648000000003</v>
      </c>
      <c r="K7594" s="35" t="str">
        <f t="shared" si="632"/>
        <v>Strabrechtse Heide &amp; Beuven_H4030</v>
      </c>
      <c r="L7594" s="36">
        <f>VLOOKUP(D7594,DATA!A:F,5,FALSE)</f>
        <v>1.0986712608830001E-2</v>
      </c>
      <c r="M7594" s="37">
        <f>VLOOKUP(D7594,DATA!A:F,6,FALSE)</f>
        <v>982</v>
      </c>
      <c r="N7594" s="36">
        <f t="shared" si="633"/>
        <v>74.149159267246546</v>
      </c>
      <c r="O7594" s="36">
        <f t="shared" si="634"/>
        <v>74.150771762673088</v>
      </c>
      <c r="P7594" s="36">
        <f t="shared" si="635"/>
        <v>1.612495426542182E-3</v>
      </c>
      <c r="Q7594" s="36">
        <f t="shared" si="636"/>
        <v>4.7234260931310005E-3</v>
      </c>
    </row>
    <row r="7595" spans="1:17" x14ac:dyDescent="0.3">
      <c r="A7595" s="29">
        <v>2341757</v>
      </c>
      <c r="B7595" s="1">
        <v>136</v>
      </c>
      <c r="C7595" s="1" t="s">
        <v>14</v>
      </c>
      <c r="D7595" s="1" t="s">
        <v>53</v>
      </c>
      <c r="E7595" s="1" t="s">
        <v>54</v>
      </c>
      <c r="F7595" s="47">
        <v>714</v>
      </c>
      <c r="G7595" s="34">
        <v>1330.45</v>
      </c>
      <c r="H7595" s="1" t="s">
        <v>218</v>
      </c>
      <c r="I7595" s="34">
        <v>1.4834099999999999E-2</v>
      </c>
      <c r="J7595" s="34">
        <v>7.1662019999999904</v>
      </c>
      <c r="K7595" s="35" t="str">
        <f t="shared" si="632"/>
        <v>Leenderbos, Groote Heide &amp; De Plateaux_H4030</v>
      </c>
      <c r="L7595" s="36">
        <f>VLOOKUP(D7595,DATA!A:F,5,FALSE)</f>
        <v>1.0986712608830001E-2</v>
      </c>
      <c r="M7595" s="37">
        <f>VLOOKUP(D7595,DATA!A:F,6,FALSE)</f>
        <v>982</v>
      </c>
      <c r="N7595" s="36">
        <f t="shared" si="633"/>
        <v>97.871671067444552</v>
      </c>
      <c r="O7595" s="36">
        <f t="shared" si="634"/>
        <v>97.87201052918671</v>
      </c>
      <c r="P7595" s="36">
        <f t="shared" si="635"/>
        <v>3.3946174215770952E-4</v>
      </c>
      <c r="Q7595" s="36">
        <f t="shared" si="636"/>
        <v>2.432651415574059E-5</v>
      </c>
    </row>
    <row r="7596" spans="1:17" x14ac:dyDescent="0.3">
      <c r="A7596" s="29">
        <v>2341758</v>
      </c>
      <c r="B7596" s="1">
        <v>136</v>
      </c>
      <c r="C7596" s="1" t="s">
        <v>14</v>
      </c>
      <c r="D7596" s="1" t="s">
        <v>53</v>
      </c>
      <c r="E7596" s="1" t="s">
        <v>54</v>
      </c>
      <c r="F7596" s="47">
        <v>714</v>
      </c>
      <c r="G7596" s="34">
        <v>1239.81</v>
      </c>
      <c r="H7596" s="1" t="s">
        <v>218</v>
      </c>
      <c r="I7596" s="34">
        <v>1.5609400000000001E-2</v>
      </c>
      <c r="J7596" s="34">
        <v>5414.6443224507502</v>
      </c>
      <c r="K7596" s="35" t="str">
        <f t="shared" si="632"/>
        <v>Leenderbos, Groote Heide &amp; De Plateaux_H4030</v>
      </c>
      <c r="L7596" s="36">
        <f>VLOOKUP(D7596,DATA!A:F,5,FALSE)</f>
        <v>1.0986712608830001E-2</v>
      </c>
      <c r="M7596" s="37">
        <f>VLOOKUP(D7596,DATA!A:F,6,FALSE)</f>
        <v>982</v>
      </c>
      <c r="N7596" s="36">
        <f t="shared" si="633"/>
        <v>94.440618381460652</v>
      </c>
      <c r="O7596" s="36">
        <f t="shared" si="634"/>
        <v>94.441518720711713</v>
      </c>
      <c r="P7596" s="36">
        <f t="shared" si="635"/>
        <v>9.0033925106070001E-4</v>
      </c>
      <c r="Q7596" s="36">
        <f t="shared" si="636"/>
        <v>4.8750168140353801E-2</v>
      </c>
    </row>
    <row r="7597" spans="1:17" x14ac:dyDescent="0.3">
      <c r="A7597" s="29">
        <v>2341759</v>
      </c>
      <c r="B7597" s="1">
        <v>136</v>
      </c>
      <c r="C7597" s="1" t="s">
        <v>14</v>
      </c>
      <c r="D7597" s="1" t="s">
        <v>53</v>
      </c>
      <c r="E7597" s="1" t="s">
        <v>54</v>
      </c>
      <c r="F7597" s="47">
        <v>714</v>
      </c>
      <c r="G7597" s="34">
        <v>1055.8399999999999</v>
      </c>
      <c r="H7597" s="1" t="s">
        <v>218</v>
      </c>
      <c r="I7597" s="34">
        <v>1.37456E-2</v>
      </c>
      <c r="J7597" s="34">
        <v>9650.3310000000001</v>
      </c>
      <c r="K7597" s="35" t="str">
        <f t="shared" si="632"/>
        <v>Leenderbos, Groote Heide &amp; De Plateaux_H4030</v>
      </c>
      <c r="L7597" s="36">
        <f>VLOOKUP(D7597,DATA!A:F,5,FALSE)</f>
        <v>1.0986712608830001E-2</v>
      </c>
      <c r="M7597" s="37">
        <f>VLOOKUP(D7597,DATA!A:F,6,FALSE)</f>
        <v>982</v>
      </c>
      <c r="N7597" s="36">
        <f t="shared" si="633"/>
        <v>69.23776946373647</v>
      </c>
      <c r="O7597" s="36">
        <f t="shared" si="634"/>
        <v>69.240985935467791</v>
      </c>
      <c r="P7597" s="36">
        <f t="shared" si="635"/>
        <v>3.2164717313207802E-3</v>
      </c>
      <c r="Q7597" s="36">
        <f t="shared" si="636"/>
        <v>0.31040016859388597</v>
      </c>
    </row>
    <row r="7598" spans="1:17" x14ac:dyDescent="0.3">
      <c r="A7598" s="29">
        <v>2341760</v>
      </c>
      <c r="B7598" s="1">
        <v>136</v>
      </c>
      <c r="C7598" s="1" t="s">
        <v>14</v>
      </c>
      <c r="D7598" s="1" t="s">
        <v>53</v>
      </c>
      <c r="E7598" s="1" t="s">
        <v>54</v>
      </c>
      <c r="F7598" s="47">
        <v>714</v>
      </c>
      <c r="G7598" s="34">
        <v>1102.81</v>
      </c>
      <c r="H7598" s="1" t="s">
        <v>218</v>
      </c>
      <c r="I7598" s="34">
        <v>1.4282400000000001E-2</v>
      </c>
      <c r="J7598" s="34">
        <v>1345.9484</v>
      </c>
      <c r="K7598" s="35" t="str">
        <f t="shared" si="632"/>
        <v>Leenderbos, Groote Heide &amp; De Plateaux_H4030</v>
      </c>
      <c r="L7598" s="36">
        <f>VLOOKUP(D7598,DATA!A:F,5,FALSE)</f>
        <v>1.0986712608830001E-2</v>
      </c>
      <c r="M7598" s="37">
        <f>VLOOKUP(D7598,DATA!A:F,6,FALSE)</f>
        <v>982</v>
      </c>
      <c r="N7598" s="36">
        <f t="shared" si="633"/>
        <v>79.039445939832675</v>
      </c>
      <c r="O7598" s="36">
        <f t="shared" si="634"/>
        <v>79.042045475685953</v>
      </c>
      <c r="P7598" s="36">
        <f t="shared" si="635"/>
        <v>2.599535853278212E-3</v>
      </c>
      <c r="Q7598" s="36">
        <f t="shared" si="636"/>
        <v>3.4988411224624441E-2</v>
      </c>
    </row>
    <row r="7599" spans="1:17" x14ac:dyDescent="0.3">
      <c r="A7599" s="29">
        <v>2341761</v>
      </c>
      <c r="B7599" s="1">
        <v>136</v>
      </c>
      <c r="C7599" s="1" t="s">
        <v>14</v>
      </c>
      <c r="D7599" s="1" t="s">
        <v>53</v>
      </c>
      <c r="E7599" s="1" t="s">
        <v>54</v>
      </c>
      <c r="F7599" s="47">
        <v>714</v>
      </c>
      <c r="G7599" s="34">
        <v>1169.47</v>
      </c>
      <c r="H7599" s="1" t="s">
        <v>218</v>
      </c>
      <c r="I7599" s="34">
        <v>1.5020199999999999E-2</v>
      </c>
      <c r="J7599" s="34">
        <v>1874.9717000000001</v>
      </c>
      <c r="K7599" s="35" t="str">
        <f t="shared" si="632"/>
        <v>Leenderbos, Groote Heide &amp; De Plateaux_H4030</v>
      </c>
      <c r="L7599" s="36">
        <f>VLOOKUP(D7599,DATA!A:F,5,FALSE)</f>
        <v>1.0986712608830001E-2</v>
      </c>
      <c r="M7599" s="37">
        <f>VLOOKUP(D7599,DATA!A:F,6,FALSE)</f>
        <v>982</v>
      </c>
      <c r="N7599" s="36">
        <f t="shared" si="633"/>
        <v>88.692198167433034</v>
      </c>
      <c r="O7599" s="36">
        <f t="shared" si="634"/>
        <v>88.693853096398598</v>
      </c>
      <c r="P7599" s="36">
        <f t="shared" si="635"/>
        <v>1.6549289655642951E-3</v>
      </c>
      <c r="Q7599" s="36">
        <f t="shared" si="636"/>
        <v>3.1029449759433277E-2</v>
      </c>
    </row>
    <row r="7600" spans="1:17" x14ac:dyDescent="0.3">
      <c r="A7600" s="29">
        <v>2341762</v>
      </c>
      <c r="B7600" s="1">
        <v>136</v>
      </c>
      <c r="C7600" s="1" t="s">
        <v>14</v>
      </c>
      <c r="D7600" s="1" t="s">
        <v>53</v>
      </c>
      <c r="E7600" s="1" t="s">
        <v>54</v>
      </c>
      <c r="F7600" s="47">
        <v>714</v>
      </c>
      <c r="G7600" s="34">
        <v>1060.71</v>
      </c>
      <c r="H7600" s="1" t="s">
        <v>218</v>
      </c>
      <c r="I7600" s="34">
        <v>1.35736E-2</v>
      </c>
      <c r="J7600" s="34">
        <v>10000</v>
      </c>
      <c r="K7600" s="35" t="str">
        <f t="shared" si="632"/>
        <v>Leenderbos, Groote Heide &amp; De Plateaux_H4030</v>
      </c>
      <c r="L7600" s="36">
        <f>VLOOKUP(D7600,DATA!A:F,5,FALSE)</f>
        <v>1.0986712608830001E-2</v>
      </c>
      <c r="M7600" s="37">
        <f>VLOOKUP(D7600,DATA!A:F,6,FALSE)</f>
        <v>982</v>
      </c>
      <c r="N7600" s="36">
        <f t="shared" si="633"/>
        <v>70.365505971473709</v>
      </c>
      <c r="O7600" s="36">
        <f t="shared" si="634"/>
        <v>70.368615588833535</v>
      </c>
      <c r="P7600" s="36">
        <f t="shared" si="635"/>
        <v>3.1096173598257337E-3</v>
      </c>
      <c r="Q7600" s="36">
        <f t="shared" si="636"/>
        <v>0.31096173598257337</v>
      </c>
    </row>
    <row r="7601" spans="1:17" x14ac:dyDescent="0.3">
      <c r="A7601" s="29">
        <v>2341764</v>
      </c>
      <c r="B7601" s="1">
        <v>136</v>
      </c>
      <c r="C7601" s="1" t="s">
        <v>14</v>
      </c>
      <c r="D7601" s="1" t="s">
        <v>53</v>
      </c>
      <c r="E7601" s="1" t="s">
        <v>54</v>
      </c>
      <c r="F7601" s="47">
        <v>714</v>
      </c>
      <c r="G7601" s="34">
        <v>1197.57</v>
      </c>
      <c r="H7601" s="1" t="s">
        <v>218</v>
      </c>
      <c r="I7601" s="34">
        <v>1.4538300000000001E-2</v>
      </c>
      <c r="J7601" s="34">
        <v>9818.5030000000006</v>
      </c>
      <c r="K7601" s="35" t="str">
        <f t="shared" si="632"/>
        <v>Leenderbos, Groote Heide &amp; De Plateaux_H4030</v>
      </c>
      <c r="L7601" s="36">
        <f>VLOOKUP(D7601,DATA!A:F,5,FALSE)</f>
        <v>1.0986712608830001E-2</v>
      </c>
      <c r="M7601" s="37">
        <f>VLOOKUP(D7601,DATA!A:F,6,FALSE)</f>
        <v>982</v>
      </c>
      <c r="N7601" s="36">
        <f t="shared" si="633"/>
        <v>91.438612967656653</v>
      </c>
      <c r="O7601" s="36">
        <f t="shared" si="634"/>
        <v>91.439863302705533</v>
      </c>
      <c r="P7601" s="36">
        <f t="shared" si="635"/>
        <v>1.250335048879947E-3</v>
      </c>
      <c r="Q7601" s="36">
        <f t="shared" si="636"/>
        <v>0.12276418428432906</v>
      </c>
    </row>
    <row r="7602" spans="1:17" x14ac:dyDescent="0.3">
      <c r="A7602" s="29">
        <v>2341765</v>
      </c>
      <c r="B7602" s="1">
        <v>136</v>
      </c>
      <c r="C7602" s="1" t="s">
        <v>14</v>
      </c>
      <c r="D7602" s="1" t="s">
        <v>53</v>
      </c>
      <c r="E7602" s="1" t="s">
        <v>54</v>
      </c>
      <c r="F7602" s="47">
        <v>714</v>
      </c>
      <c r="G7602" s="34">
        <v>1297.57</v>
      </c>
      <c r="H7602" s="1" t="s">
        <v>218</v>
      </c>
      <c r="I7602" s="34">
        <v>1.48605E-2</v>
      </c>
      <c r="J7602" s="34">
        <v>1065.1632</v>
      </c>
      <c r="K7602" s="35" t="str">
        <f t="shared" si="632"/>
        <v>Leenderbos, Groote Heide &amp; De Plateaux_H4030</v>
      </c>
      <c r="L7602" s="36">
        <f>VLOOKUP(D7602,DATA!A:F,5,FALSE)</f>
        <v>1.0986712608830001E-2</v>
      </c>
      <c r="M7602" s="37">
        <f>VLOOKUP(D7602,DATA!A:F,6,FALSE)</f>
        <v>982</v>
      </c>
      <c r="N7602" s="36">
        <f t="shared" si="633"/>
        <v>96.973634970383628</v>
      </c>
      <c r="O7602" s="36">
        <f t="shared" si="634"/>
        <v>96.974114088799766</v>
      </c>
      <c r="P7602" s="36">
        <f t="shared" si="635"/>
        <v>4.7911841613768047E-4</v>
      </c>
      <c r="Q7602" s="36">
        <f t="shared" si="636"/>
        <v>5.1033930531214329E-3</v>
      </c>
    </row>
    <row r="7603" spans="1:17" x14ac:dyDescent="0.3">
      <c r="A7603" s="29">
        <v>2341767</v>
      </c>
      <c r="B7603" s="1">
        <v>136</v>
      </c>
      <c r="C7603" s="1" t="s">
        <v>14</v>
      </c>
      <c r="D7603" s="1" t="s">
        <v>53</v>
      </c>
      <c r="E7603" s="1" t="s">
        <v>54</v>
      </c>
      <c r="F7603" s="47">
        <v>714</v>
      </c>
      <c r="G7603" s="34">
        <v>1730.05</v>
      </c>
      <c r="H7603" s="1" t="s">
        <v>218</v>
      </c>
      <c r="I7603" s="34">
        <v>1.8572999999999999E-2</v>
      </c>
      <c r="J7603" s="34">
        <v>4095.1129999999998</v>
      </c>
      <c r="K7603" s="35" t="str">
        <f t="shared" si="632"/>
        <v>Leenderbos, Groote Heide &amp; De Plateaux_H4030</v>
      </c>
      <c r="L7603" s="36">
        <f>VLOOKUP(D7603,DATA!A:F,5,FALSE)</f>
        <v>1.0986712608830001E-2</v>
      </c>
      <c r="M7603" s="37">
        <f>VLOOKUP(D7603,DATA!A:F,6,FALSE)</f>
        <v>982</v>
      </c>
      <c r="N7603" s="36">
        <f t="shared" si="633"/>
        <v>99.973048322378261</v>
      </c>
      <c r="O7603" s="36">
        <f t="shared" si="634"/>
        <v>99.973053819992671</v>
      </c>
      <c r="P7603" s="36">
        <f t="shared" si="635"/>
        <v>5.4976144099327939E-6</v>
      </c>
      <c r="Q7603" s="36">
        <f t="shared" si="636"/>
        <v>2.2513352239103112E-4</v>
      </c>
    </row>
    <row r="7604" spans="1:17" x14ac:dyDescent="0.3">
      <c r="A7604" s="29">
        <v>2341788</v>
      </c>
      <c r="B7604" s="1">
        <v>137</v>
      </c>
      <c r="C7604" s="1" t="s">
        <v>30</v>
      </c>
      <c r="D7604" s="1" t="s">
        <v>41</v>
      </c>
      <c r="E7604" s="1" t="s">
        <v>42</v>
      </c>
      <c r="F7604" s="47">
        <v>1071</v>
      </c>
      <c r="G7604" s="34">
        <v>1129.6300000000001</v>
      </c>
      <c r="H7604" s="1" t="s">
        <v>218</v>
      </c>
      <c r="I7604" s="34">
        <v>1.04913E-2</v>
      </c>
      <c r="J7604" s="34">
        <v>2587.2768999999998</v>
      </c>
      <c r="K7604" s="35" t="str">
        <f t="shared" si="632"/>
        <v>Strabrechtse Heide &amp; Beuven_H4010A</v>
      </c>
      <c r="L7604" s="36">
        <f>VLOOKUP(D7604,DATA!A:F,5,FALSE)</f>
        <v>1.3726988247862192E-2</v>
      </c>
      <c r="M7604" s="37">
        <f>VLOOKUP(D7604,DATA!A:F,6,FALSE)</f>
        <v>1285.5</v>
      </c>
      <c r="N7604" s="36">
        <f t="shared" si="633"/>
        <v>10.530465314339471</v>
      </c>
      <c r="O7604" s="36">
        <f t="shared" si="634"/>
        <v>10.531822227311668</v>
      </c>
      <c r="P7604" s="36">
        <f t="shared" si="635"/>
        <v>1.3569129721968665E-3</v>
      </c>
      <c r="Q7604" s="36">
        <f t="shared" si="636"/>
        <v>3.5107095882752945E-2</v>
      </c>
    </row>
    <row r="7605" spans="1:17" x14ac:dyDescent="0.3">
      <c r="A7605" s="29">
        <v>2341789</v>
      </c>
      <c r="B7605" s="1">
        <v>137</v>
      </c>
      <c r="C7605" s="1" t="s">
        <v>30</v>
      </c>
      <c r="D7605" s="1" t="s">
        <v>53</v>
      </c>
      <c r="E7605" s="1" t="s">
        <v>54</v>
      </c>
      <c r="F7605" s="47">
        <v>714</v>
      </c>
      <c r="G7605" s="34">
        <v>1027.57</v>
      </c>
      <c r="H7605" s="1" t="s">
        <v>218</v>
      </c>
      <c r="I7605" s="34">
        <v>9.5542999999999999E-3</v>
      </c>
      <c r="J7605" s="34">
        <v>2598.355</v>
      </c>
      <c r="K7605" s="35" t="str">
        <f t="shared" si="632"/>
        <v>Strabrechtse Heide &amp; Beuven_H4030</v>
      </c>
      <c r="L7605" s="36">
        <f>VLOOKUP(D7605,DATA!A:F,5,FALSE)</f>
        <v>1.0986712608830001E-2</v>
      </c>
      <c r="M7605" s="37">
        <f>VLOOKUP(D7605,DATA!A:F,6,FALSE)</f>
        <v>982</v>
      </c>
      <c r="N7605" s="36">
        <f t="shared" si="633"/>
        <v>62.261547694905651</v>
      </c>
      <c r="O7605" s="36">
        <f t="shared" si="634"/>
        <v>62.2640141036158</v>
      </c>
      <c r="P7605" s="36">
        <f t="shared" si="635"/>
        <v>2.4664087101484711E-3</v>
      </c>
      <c r="Q7605" s="36">
        <f t="shared" si="636"/>
        <v>6.4086054040578308E-2</v>
      </c>
    </row>
    <row r="7606" spans="1:17" x14ac:dyDescent="0.3">
      <c r="A7606" s="29">
        <v>2341790</v>
      </c>
      <c r="B7606" s="1">
        <v>137</v>
      </c>
      <c r="C7606" s="1" t="s">
        <v>30</v>
      </c>
      <c r="D7606" s="1" t="s">
        <v>53</v>
      </c>
      <c r="E7606" s="1" t="s">
        <v>54</v>
      </c>
      <c r="F7606" s="47">
        <v>714</v>
      </c>
      <c r="G7606" s="34">
        <v>971</v>
      </c>
      <c r="H7606" s="1" t="s">
        <v>218</v>
      </c>
      <c r="I7606" s="34">
        <v>9.2154000000000003E-3</v>
      </c>
      <c r="J7606" s="34">
        <v>2430.2231000000002</v>
      </c>
      <c r="K7606" s="35" t="str">
        <f t="shared" si="632"/>
        <v>Strabrechtse Heide &amp; Beuven_H4030</v>
      </c>
      <c r="L7606" s="36">
        <f>VLOOKUP(D7606,DATA!A:F,5,FALSE)</f>
        <v>1.0986712608830001E-2</v>
      </c>
      <c r="M7606" s="37">
        <f>VLOOKUP(D7606,DATA!A:F,6,FALSE)</f>
        <v>982</v>
      </c>
      <c r="N7606" s="36">
        <f t="shared" si="633"/>
        <v>46.982326062985734</v>
      </c>
      <c r="O7606" s="36">
        <f t="shared" si="634"/>
        <v>46.984848024565501</v>
      </c>
      <c r="P7606" s="36">
        <f t="shared" si="635"/>
        <v>2.5219615797666961E-3</v>
      </c>
      <c r="Q7606" s="36">
        <f t="shared" si="636"/>
        <v>6.1289292884615182E-2</v>
      </c>
    </row>
    <row r="7607" spans="1:17" x14ac:dyDescent="0.3">
      <c r="A7607" s="29">
        <v>2341791</v>
      </c>
      <c r="B7607" s="1">
        <v>137</v>
      </c>
      <c r="C7607" s="1" t="s">
        <v>30</v>
      </c>
      <c r="D7607" s="1" t="s">
        <v>53</v>
      </c>
      <c r="E7607" s="1" t="s">
        <v>54</v>
      </c>
      <c r="F7607" s="47">
        <v>714</v>
      </c>
      <c r="G7607" s="34">
        <v>936.33</v>
      </c>
      <c r="H7607" s="1" t="s">
        <v>218</v>
      </c>
      <c r="I7607" s="34">
        <v>9.0361E-3</v>
      </c>
      <c r="J7607" s="34">
        <v>3481.2932000000001</v>
      </c>
      <c r="K7607" s="35" t="str">
        <f t="shared" si="632"/>
        <v>Strabrechtse Heide &amp; Beuven_H4030</v>
      </c>
      <c r="L7607" s="36">
        <f>VLOOKUP(D7607,DATA!A:F,5,FALSE)</f>
        <v>1.0986712608830001E-2</v>
      </c>
      <c r="M7607" s="37">
        <f>VLOOKUP(D7607,DATA!A:F,6,FALSE)</f>
        <v>982</v>
      </c>
      <c r="N7607" s="36">
        <f t="shared" si="633"/>
        <v>37.712640806711903</v>
      </c>
      <c r="O7607" s="36">
        <f t="shared" si="634"/>
        <v>37.714972873335483</v>
      </c>
      <c r="P7607" s="36">
        <f t="shared" si="635"/>
        <v>2.332066623580431E-3</v>
      </c>
      <c r="Q7607" s="36">
        <f t="shared" si="636"/>
        <v>8.1186076786175149E-2</v>
      </c>
    </row>
    <row r="7608" spans="1:17" x14ac:dyDescent="0.3">
      <c r="A7608" s="29">
        <v>2341792</v>
      </c>
      <c r="B7608" s="1">
        <v>137</v>
      </c>
      <c r="C7608" s="1" t="s">
        <v>30</v>
      </c>
      <c r="D7608" s="1" t="s">
        <v>53</v>
      </c>
      <c r="E7608" s="1" t="s">
        <v>54</v>
      </c>
      <c r="F7608" s="47">
        <v>714</v>
      </c>
      <c r="G7608" s="34">
        <v>938.94</v>
      </c>
      <c r="H7608" s="1" t="s">
        <v>218</v>
      </c>
      <c r="I7608" s="34">
        <v>8.9473E-3</v>
      </c>
      <c r="J7608" s="34">
        <v>6969.1196</v>
      </c>
      <c r="K7608" s="35" t="str">
        <f t="shared" si="632"/>
        <v>Strabrechtse Heide &amp; Beuven_H4030</v>
      </c>
      <c r="L7608" s="36">
        <f>VLOOKUP(D7608,DATA!A:F,5,FALSE)</f>
        <v>1.0986712608830001E-2</v>
      </c>
      <c r="M7608" s="37">
        <f>VLOOKUP(D7608,DATA!A:F,6,FALSE)</f>
        <v>982</v>
      </c>
      <c r="N7608" s="36">
        <f t="shared" si="633"/>
        <v>38.388565300478561</v>
      </c>
      <c r="O7608" s="36">
        <f t="shared" si="634"/>
        <v>38.390890327068384</v>
      </c>
      <c r="P7608" s="36">
        <f t="shared" si="635"/>
        <v>2.3250265898226985E-3</v>
      </c>
      <c r="Q7608" s="36">
        <f t="shared" si="636"/>
        <v>0.16203388377654529</v>
      </c>
    </row>
    <row r="7609" spans="1:17" x14ac:dyDescent="0.3">
      <c r="A7609" s="29">
        <v>2341793</v>
      </c>
      <c r="B7609" s="1">
        <v>137</v>
      </c>
      <c r="C7609" s="1" t="s">
        <v>30</v>
      </c>
      <c r="D7609" s="1" t="s">
        <v>53</v>
      </c>
      <c r="E7609" s="1" t="s">
        <v>54</v>
      </c>
      <c r="F7609" s="47">
        <v>714</v>
      </c>
      <c r="G7609" s="34">
        <v>920.06</v>
      </c>
      <c r="H7609" s="1" t="s">
        <v>218</v>
      </c>
      <c r="I7609" s="34">
        <v>8.7589E-3</v>
      </c>
      <c r="J7609" s="34">
        <v>10000</v>
      </c>
      <c r="K7609" s="35" t="str">
        <f t="shared" si="632"/>
        <v>Strabrechtse Heide &amp; Beuven_H4030</v>
      </c>
      <c r="L7609" s="36">
        <f>VLOOKUP(D7609,DATA!A:F,5,FALSE)</f>
        <v>1.0986712608830001E-2</v>
      </c>
      <c r="M7609" s="37">
        <f>VLOOKUP(D7609,DATA!A:F,6,FALSE)</f>
        <v>982</v>
      </c>
      <c r="N7609" s="36">
        <f t="shared" si="633"/>
        <v>33.6145928010272</v>
      </c>
      <c r="O7609" s="36">
        <f t="shared" si="634"/>
        <v>33.616740258926249</v>
      </c>
      <c r="P7609" s="36">
        <f t="shared" si="635"/>
        <v>2.1474578990492432E-3</v>
      </c>
      <c r="Q7609" s="36">
        <f t="shared" si="636"/>
        <v>0.21474578990492432</v>
      </c>
    </row>
    <row r="7610" spans="1:17" x14ac:dyDescent="0.3">
      <c r="A7610" s="30">
        <v>2341794</v>
      </c>
      <c r="B7610" s="14">
        <v>137</v>
      </c>
      <c r="C7610" s="14" t="s">
        <v>30</v>
      </c>
      <c r="D7610" s="14" t="s">
        <v>55</v>
      </c>
      <c r="E7610" s="14" t="s">
        <v>56</v>
      </c>
      <c r="F7610" s="48">
        <v>500</v>
      </c>
      <c r="G7610" s="38">
        <v>933.69</v>
      </c>
      <c r="H7610" s="14" t="s">
        <v>218</v>
      </c>
      <c r="I7610" s="38">
        <v>8.8395999999999995E-3</v>
      </c>
      <c r="J7610" s="38">
        <v>686.76509999999996</v>
      </c>
      <c r="K7610" s="39" t="str">
        <f t="shared" si="632"/>
        <v>Strabrechtse Heide &amp; Beuven_H3130</v>
      </c>
      <c r="L7610" s="40">
        <f>VLOOKUP(D7610,DATA!A:F,5,FALSE)</f>
        <v>0</v>
      </c>
      <c r="M7610" s="41">
        <f>VLOOKUP(D7610,DATA!A:F,6,FALSE)</f>
        <v>3.5</v>
      </c>
      <c r="N7610" s="40">
        <f t="shared" si="633"/>
        <v>50</v>
      </c>
      <c r="O7610" s="40">
        <f t="shared" si="634"/>
        <v>50</v>
      </c>
      <c r="P7610" s="40">
        <f>J7610/10000*I7610</f>
        <v>6.070728777959999E-4</v>
      </c>
      <c r="Q7610" s="40">
        <f>IF(AND(H7610&lt;&gt;"below",I7610&gt;=0.005),M7610*P7610,0)</f>
        <v>2.1247550722859995E-3</v>
      </c>
    </row>
    <row r="7611" spans="1:17" x14ac:dyDescent="0.3">
      <c r="A7611" s="29">
        <v>2341794</v>
      </c>
      <c r="B7611" s="1">
        <v>137</v>
      </c>
      <c r="C7611" s="1" t="s">
        <v>30</v>
      </c>
      <c r="D7611" s="1" t="s">
        <v>57</v>
      </c>
      <c r="E7611" s="1" t="s">
        <v>58</v>
      </c>
      <c r="F7611" s="47">
        <v>714</v>
      </c>
      <c r="G7611" s="34">
        <v>933.69</v>
      </c>
      <c r="H7611" s="1" t="s">
        <v>218</v>
      </c>
      <c r="I7611" s="34">
        <v>8.8395999999999995E-3</v>
      </c>
      <c r="J7611" s="34">
        <v>686.76509999999996</v>
      </c>
      <c r="K7611" s="35" t="str">
        <f t="shared" si="632"/>
        <v>Strabrechtse Heide &amp; Beuven_H3160</v>
      </c>
      <c r="L7611" s="36">
        <f>VLOOKUP(D7611,DATA!A:F,5,FALSE)</f>
        <v>1.0986712608830001E-2</v>
      </c>
      <c r="M7611" s="37">
        <f>VLOOKUP(D7611,DATA!A:F,6,FALSE)</f>
        <v>982</v>
      </c>
      <c r="N7611" s="36">
        <f t="shared" si="633"/>
        <v>37.033776196017925</v>
      </c>
      <c r="O7611" s="36">
        <f t="shared" si="634"/>
        <v>37.036040900254541</v>
      </c>
      <c r="P7611" s="36">
        <f t="shared" si="635"/>
        <v>2.2647042366159553E-3</v>
      </c>
      <c r="Q7611" s="36">
        <f t="shared" si="636"/>
        <v>1.5553198315299801E-2</v>
      </c>
    </row>
    <row r="7612" spans="1:17" x14ac:dyDescent="0.3">
      <c r="A7612" s="29">
        <v>2341794</v>
      </c>
      <c r="B7612" s="1">
        <v>137</v>
      </c>
      <c r="C7612" s="1" t="s">
        <v>30</v>
      </c>
      <c r="D7612" s="1" t="s">
        <v>53</v>
      </c>
      <c r="E7612" s="1" t="s">
        <v>54</v>
      </c>
      <c r="F7612" s="47">
        <v>714</v>
      </c>
      <c r="G7612" s="34">
        <v>933.69</v>
      </c>
      <c r="H7612" s="1" t="s">
        <v>218</v>
      </c>
      <c r="I7612" s="34">
        <v>8.8395999999999995E-3</v>
      </c>
      <c r="J7612" s="34">
        <v>6456.2610000000004</v>
      </c>
      <c r="K7612" s="35" t="str">
        <f t="shared" si="632"/>
        <v>Strabrechtse Heide &amp; Beuven_H4030</v>
      </c>
      <c r="L7612" s="36">
        <f>VLOOKUP(D7612,DATA!A:F,5,FALSE)</f>
        <v>1.0986712608830001E-2</v>
      </c>
      <c r="M7612" s="37">
        <f>VLOOKUP(D7612,DATA!A:F,6,FALSE)</f>
        <v>982</v>
      </c>
      <c r="N7612" s="36">
        <f t="shared" si="633"/>
        <v>37.033776196017925</v>
      </c>
      <c r="O7612" s="36">
        <f t="shared" si="634"/>
        <v>37.036040900254541</v>
      </c>
      <c r="P7612" s="36">
        <f t="shared" si="635"/>
        <v>2.2647042366159553E-3</v>
      </c>
      <c r="Q7612" s="36">
        <f t="shared" si="636"/>
        <v>0.14621521639398366</v>
      </c>
    </row>
    <row r="7613" spans="1:17" x14ac:dyDescent="0.3">
      <c r="A7613" s="30">
        <v>2341795</v>
      </c>
      <c r="B7613" s="14">
        <v>137</v>
      </c>
      <c r="C7613" s="14" t="s">
        <v>30</v>
      </c>
      <c r="D7613" s="14" t="s">
        <v>55</v>
      </c>
      <c r="E7613" s="14" t="s">
        <v>56</v>
      </c>
      <c r="F7613" s="48">
        <v>500</v>
      </c>
      <c r="G7613" s="38">
        <v>917.28</v>
      </c>
      <c r="H7613" s="14" t="s">
        <v>218</v>
      </c>
      <c r="I7613" s="38">
        <v>8.6719999999999992E-3</v>
      </c>
      <c r="J7613" s="38">
        <v>6583.6980000000003</v>
      </c>
      <c r="K7613" s="39" t="str">
        <f t="shared" si="632"/>
        <v>Strabrechtse Heide &amp; Beuven_H3130</v>
      </c>
      <c r="L7613" s="40">
        <f>VLOOKUP(D7613,DATA!A:F,5,FALSE)</f>
        <v>0</v>
      </c>
      <c r="M7613" s="41">
        <f>VLOOKUP(D7613,DATA!A:F,6,FALSE)</f>
        <v>3.5</v>
      </c>
      <c r="N7613" s="40">
        <f t="shared" si="633"/>
        <v>50</v>
      </c>
      <c r="O7613" s="40">
        <f t="shared" si="634"/>
        <v>50</v>
      </c>
      <c r="P7613" s="40">
        <f>J7613/10000*I7613</f>
        <v>5.7093829055999993E-3</v>
      </c>
      <c r="Q7613" s="40">
        <f>IF(AND(H7613&lt;&gt;"below",I7613&gt;=0.005),M7613*P7613,0)</f>
        <v>1.9982840169599999E-2</v>
      </c>
    </row>
    <row r="7614" spans="1:17" x14ac:dyDescent="0.3">
      <c r="A7614" s="29">
        <v>2341795</v>
      </c>
      <c r="B7614" s="1">
        <v>137</v>
      </c>
      <c r="C7614" s="1" t="s">
        <v>30</v>
      </c>
      <c r="D7614" s="1" t="s">
        <v>53</v>
      </c>
      <c r="E7614" s="1" t="s">
        <v>54</v>
      </c>
      <c r="F7614" s="47">
        <v>714</v>
      </c>
      <c r="G7614" s="34">
        <v>917.28</v>
      </c>
      <c r="H7614" s="1" t="s">
        <v>218</v>
      </c>
      <c r="I7614" s="34">
        <v>8.6719999999999992E-3</v>
      </c>
      <c r="J7614" s="34">
        <v>206.74682999999999</v>
      </c>
      <c r="K7614" s="35" t="str">
        <f t="shared" si="632"/>
        <v>Strabrechtse Heide &amp; Beuven_H4030</v>
      </c>
      <c r="L7614" s="36">
        <f>VLOOKUP(D7614,DATA!A:F,5,FALSE)</f>
        <v>1.0986712608830001E-2</v>
      </c>
      <c r="M7614" s="37">
        <f>VLOOKUP(D7614,DATA!A:F,6,FALSE)</f>
        <v>982</v>
      </c>
      <c r="N7614" s="36">
        <f t="shared" si="633"/>
        <v>32.936465241531472</v>
      </c>
      <c r="O7614" s="36">
        <f t="shared" si="634"/>
        <v>32.938569783170443</v>
      </c>
      <c r="P7614" s="36">
        <f t="shared" si="635"/>
        <v>2.1045416389711136E-3</v>
      </c>
      <c r="Q7614" s="36">
        <f t="shared" si="636"/>
        <v>4.3510731246028216E-3</v>
      </c>
    </row>
    <row r="7615" spans="1:17" x14ac:dyDescent="0.3">
      <c r="A7615" s="30">
        <v>2341796</v>
      </c>
      <c r="B7615" s="14">
        <v>137</v>
      </c>
      <c r="C7615" s="14" t="s">
        <v>30</v>
      </c>
      <c r="D7615" s="14" t="s">
        <v>55</v>
      </c>
      <c r="E7615" s="14" t="s">
        <v>56</v>
      </c>
      <c r="F7615" s="48">
        <v>500</v>
      </c>
      <c r="G7615" s="38">
        <v>918.11</v>
      </c>
      <c r="H7615" s="14" t="s">
        <v>218</v>
      </c>
      <c r="I7615" s="38">
        <v>8.5798000000000003E-3</v>
      </c>
      <c r="J7615" s="38">
        <v>646.12212999999997</v>
      </c>
      <c r="K7615" s="39" t="str">
        <f t="shared" si="632"/>
        <v>Strabrechtse Heide &amp; Beuven_H3130</v>
      </c>
      <c r="L7615" s="40">
        <f>VLOOKUP(D7615,DATA!A:F,5,FALSE)</f>
        <v>0</v>
      </c>
      <c r="M7615" s="41">
        <f>VLOOKUP(D7615,DATA!A:F,6,FALSE)</f>
        <v>3.5</v>
      </c>
      <c r="N7615" s="40">
        <f t="shared" si="633"/>
        <v>50</v>
      </c>
      <c r="O7615" s="40">
        <f t="shared" si="634"/>
        <v>50</v>
      </c>
      <c r="P7615" s="40">
        <f>J7615/10000*I7615</f>
        <v>5.543598650974E-4</v>
      </c>
      <c r="Q7615" s="40">
        <f>IF(AND(H7615&lt;&gt;"below",I7615&gt;=0.005),M7615*P7615,0)</f>
        <v>1.9402595278409001E-3</v>
      </c>
    </row>
    <row r="7616" spans="1:17" x14ac:dyDescent="0.3">
      <c r="A7616" s="29">
        <v>2341796</v>
      </c>
      <c r="B7616" s="1">
        <v>137</v>
      </c>
      <c r="C7616" s="1" t="s">
        <v>30</v>
      </c>
      <c r="D7616" s="1" t="s">
        <v>53</v>
      </c>
      <c r="E7616" s="1" t="s">
        <v>54</v>
      </c>
      <c r="F7616" s="47">
        <v>714</v>
      </c>
      <c r="G7616" s="34">
        <v>918.11</v>
      </c>
      <c r="H7616" s="1" t="s">
        <v>218</v>
      </c>
      <c r="I7616" s="34">
        <v>8.5798000000000003E-3</v>
      </c>
      <c r="J7616" s="34">
        <v>9181.143</v>
      </c>
      <c r="K7616" s="35" t="str">
        <f t="shared" si="632"/>
        <v>Strabrechtse Heide &amp; Beuven_H4030</v>
      </c>
      <c r="L7616" s="36">
        <f>VLOOKUP(D7616,DATA!A:F,5,FALSE)</f>
        <v>1.0986712608830001E-2</v>
      </c>
      <c r="M7616" s="37">
        <f>VLOOKUP(D7616,DATA!A:F,6,FALSE)</f>
        <v>982</v>
      </c>
      <c r="N7616" s="36">
        <f t="shared" si="633"/>
        <v>33.13820085263086</v>
      </c>
      <c r="O7616" s="36">
        <f t="shared" si="634"/>
        <v>33.140289469665873</v>
      </c>
      <c r="P7616" s="36">
        <f t="shared" si="635"/>
        <v>2.08861703501384E-3</v>
      </c>
      <c r="Q7616" s="36">
        <f t="shared" si="636"/>
        <v>0.19175891670698073</v>
      </c>
    </row>
    <row r="7617" spans="1:17" x14ac:dyDescent="0.3">
      <c r="A7617" s="29">
        <v>2341797</v>
      </c>
      <c r="B7617" s="1">
        <v>137</v>
      </c>
      <c r="C7617" s="1" t="s">
        <v>30</v>
      </c>
      <c r="D7617" s="1" t="s">
        <v>53</v>
      </c>
      <c r="E7617" s="1" t="s">
        <v>54</v>
      </c>
      <c r="F7617" s="47">
        <v>714</v>
      </c>
      <c r="G7617" s="34">
        <v>921.54</v>
      </c>
      <c r="H7617" s="1" t="s">
        <v>218</v>
      </c>
      <c r="I7617" s="34">
        <v>8.5182999999999995E-3</v>
      </c>
      <c r="J7617" s="34">
        <v>1525.1760999999999</v>
      </c>
      <c r="K7617" s="35" t="str">
        <f t="shared" si="632"/>
        <v>Strabrechtse Heide &amp; Beuven_H4030</v>
      </c>
      <c r="L7617" s="36">
        <f>VLOOKUP(D7617,DATA!A:F,5,FALSE)</f>
        <v>1.0986712608830001E-2</v>
      </c>
      <c r="M7617" s="37">
        <f>VLOOKUP(D7617,DATA!A:F,6,FALSE)</f>
        <v>982</v>
      </c>
      <c r="N7617" s="36">
        <f t="shared" si="633"/>
        <v>33.978406466742626</v>
      </c>
      <c r="O7617" s="36">
        <f t="shared" si="634"/>
        <v>33.98050596837642</v>
      </c>
      <c r="P7617" s="36">
        <f t="shared" si="635"/>
        <v>2.0995016337934658E-3</v>
      </c>
      <c r="Q7617" s="36">
        <f t="shared" si="636"/>
        <v>3.2021097137727467E-2</v>
      </c>
    </row>
    <row r="7618" spans="1:17" x14ac:dyDescent="0.3">
      <c r="A7618" s="29">
        <v>2341798</v>
      </c>
      <c r="B7618" s="1">
        <v>137</v>
      </c>
      <c r="C7618" s="1" t="s">
        <v>30</v>
      </c>
      <c r="D7618" s="1" t="s">
        <v>57</v>
      </c>
      <c r="E7618" s="1" t="s">
        <v>58</v>
      </c>
      <c r="F7618" s="47">
        <v>714</v>
      </c>
      <c r="G7618" s="34">
        <v>893.31</v>
      </c>
      <c r="H7618" s="1" t="s">
        <v>218</v>
      </c>
      <c r="I7618" s="34">
        <v>7.8212000000000004E-3</v>
      </c>
      <c r="J7618" s="34">
        <v>7150.6589999999997</v>
      </c>
      <c r="K7618" s="35" t="str">
        <f t="shared" si="632"/>
        <v>Strabrechtse Heide &amp; Beuven_H3160</v>
      </c>
      <c r="L7618" s="36">
        <f>VLOOKUP(D7618,DATA!A:F,5,FALSE)</f>
        <v>1.0986712608830001E-2</v>
      </c>
      <c r="M7618" s="37">
        <f>VLOOKUP(D7618,DATA!A:F,6,FALSE)</f>
        <v>982</v>
      </c>
      <c r="N7618" s="36">
        <f t="shared" si="633"/>
        <v>27.400206228168663</v>
      </c>
      <c r="O7618" s="36">
        <f t="shared" si="634"/>
        <v>27.40191560891633</v>
      </c>
      <c r="P7618" s="36">
        <f t="shared" si="635"/>
        <v>1.7093807476662448E-3</v>
      </c>
      <c r="Q7618" s="36">
        <f t="shared" si="636"/>
        <v>0.12223198827726361</v>
      </c>
    </row>
    <row r="7619" spans="1:17" x14ac:dyDescent="0.3">
      <c r="A7619" s="29">
        <v>2341798</v>
      </c>
      <c r="B7619" s="1">
        <v>137</v>
      </c>
      <c r="C7619" s="1" t="s">
        <v>30</v>
      </c>
      <c r="D7619" s="1" t="s">
        <v>53</v>
      </c>
      <c r="E7619" s="1" t="s">
        <v>54</v>
      </c>
      <c r="F7619" s="47">
        <v>714</v>
      </c>
      <c r="G7619" s="34">
        <v>893.31</v>
      </c>
      <c r="H7619" s="1" t="s">
        <v>218</v>
      </c>
      <c r="I7619" s="34">
        <v>7.8212000000000004E-3</v>
      </c>
      <c r="J7619" s="34">
        <v>182.89949999999999</v>
      </c>
      <c r="K7619" s="35" t="str">
        <f t="shared" ref="K7619:K7682" si="639">_xlfn.CONCAT(C7619,"_",D7619)</f>
        <v>Strabrechtse Heide &amp; Beuven_H4030</v>
      </c>
      <c r="L7619" s="36">
        <f>VLOOKUP(D7619,DATA!A:F,5,FALSE)</f>
        <v>1.0986712608830001E-2</v>
      </c>
      <c r="M7619" s="37">
        <f>VLOOKUP(D7619,DATA!A:F,6,FALSE)</f>
        <v>982</v>
      </c>
      <c r="N7619" s="36">
        <f t="shared" ref="N7619:N7682" si="640">100/(1+EXP(-L7619*(G7619-M7619)))</f>
        <v>27.400206228168663</v>
      </c>
      <c r="O7619" s="36">
        <f t="shared" ref="O7619:O7682" si="641">100/(1+EXP(-L7619*((G7619+I7619)-M7619)))</f>
        <v>27.40191560891633</v>
      </c>
      <c r="P7619" s="36">
        <f t="shared" ref="P7619:P7682" si="642">O7619-N7619</f>
        <v>1.7093807476662448E-3</v>
      </c>
      <c r="Q7619" s="36">
        <f t="shared" ref="Q7619:Q7682" si="643">IF(AND(H7619&lt;&gt;"below",I7619&gt;=0.005),J7619*P7619/100,0)</f>
        <v>3.1264488405778235E-3</v>
      </c>
    </row>
    <row r="7620" spans="1:17" x14ac:dyDescent="0.3">
      <c r="A7620" s="29">
        <v>2341799</v>
      </c>
      <c r="B7620" s="1">
        <v>137</v>
      </c>
      <c r="C7620" s="1" t="s">
        <v>30</v>
      </c>
      <c r="D7620" s="1" t="s">
        <v>57</v>
      </c>
      <c r="E7620" s="1" t="s">
        <v>58</v>
      </c>
      <c r="F7620" s="47">
        <v>714</v>
      </c>
      <c r="G7620" s="34">
        <v>965.91</v>
      </c>
      <c r="H7620" s="1" t="s">
        <v>218</v>
      </c>
      <c r="I7620" s="34">
        <v>8.2307999999999999E-3</v>
      </c>
      <c r="J7620" s="34">
        <v>8743.0370000000003</v>
      </c>
      <c r="K7620" s="35" t="str">
        <f t="shared" si="639"/>
        <v>Strabrechtse Heide &amp; Beuven_H3160</v>
      </c>
      <c r="L7620" s="36">
        <f>VLOOKUP(D7620,DATA!A:F,5,FALSE)</f>
        <v>1.0986712608830001E-2</v>
      </c>
      <c r="M7620" s="37">
        <f>VLOOKUP(D7620,DATA!A:F,6,FALSE)</f>
        <v>982</v>
      </c>
      <c r="N7620" s="36">
        <f t="shared" si="640"/>
        <v>45.592067805497429</v>
      </c>
      <c r="O7620" s="36">
        <f t="shared" si="641"/>
        <v>45.594310979972768</v>
      </c>
      <c r="P7620" s="36">
        <f t="shared" si="642"/>
        <v>2.2431744753390603E-3</v>
      </c>
      <c r="Q7620" s="36">
        <f t="shared" si="643"/>
        <v>0.19612157435344993</v>
      </c>
    </row>
    <row r="7621" spans="1:17" x14ac:dyDescent="0.3">
      <c r="A7621" s="29">
        <v>2341799</v>
      </c>
      <c r="B7621" s="1">
        <v>137</v>
      </c>
      <c r="C7621" s="1" t="s">
        <v>30</v>
      </c>
      <c r="D7621" s="1" t="s">
        <v>53</v>
      </c>
      <c r="E7621" s="1" t="s">
        <v>54</v>
      </c>
      <c r="F7621" s="47">
        <v>714</v>
      </c>
      <c r="G7621" s="34">
        <v>965.91</v>
      </c>
      <c r="H7621" s="1" t="s">
        <v>218</v>
      </c>
      <c r="I7621" s="34">
        <v>8.2307999999999999E-3</v>
      </c>
      <c r="J7621" s="34">
        <v>80.263300000000001</v>
      </c>
      <c r="K7621" s="35" t="str">
        <f t="shared" si="639"/>
        <v>Strabrechtse Heide &amp; Beuven_H4030</v>
      </c>
      <c r="L7621" s="36">
        <f>VLOOKUP(D7621,DATA!A:F,5,FALSE)</f>
        <v>1.0986712608830001E-2</v>
      </c>
      <c r="M7621" s="37">
        <f>VLOOKUP(D7621,DATA!A:F,6,FALSE)</f>
        <v>982</v>
      </c>
      <c r="N7621" s="36">
        <f t="shared" si="640"/>
        <v>45.592067805497429</v>
      </c>
      <c r="O7621" s="36">
        <f t="shared" si="641"/>
        <v>45.594310979972768</v>
      </c>
      <c r="P7621" s="36">
        <f t="shared" si="642"/>
        <v>2.2431744753390603E-3</v>
      </c>
      <c r="Q7621" s="36">
        <f t="shared" si="643"/>
        <v>1.8004458586648162E-3</v>
      </c>
    </row>
    <row r="7622" spans="1:17" x14ac:dyDescent="0.3">
      <c r="A7622" s="29">
        <v>2341800</v>
      </c>
      <c r="B7622" s="1">
        <v>137</v>
      </c>
      <c r="C7622" s="1" t="s">
        <v>30</v>
      </c>
      <c r="D7622" s="1" t="s">
        <v>57</v>
      </c>
      <c r="E7622" s="1" t="s">
        <v>58</v>
      </c>
      <c r="F7622" s="47">
        <v>714</v>
      </c>
      <c r="G7622" s="34">
        <v>957.35</v>
      </c>
      <c r="H7622" s="1" t="s">
        <v>218</v>
      </c>
      <c r="I7622" s="34">
        <v>8.5065999999999996E-3</v>
      </c>
      <c r="J7622" s="34">
        <v>1227.038</v>
      </c>
      <c r="K7622" s="35" t="str">
        <f t="shared" si="639"/>
        <v>Strabrechtse Heide &amp; Beuven_H3160</v>
      </c>
      <c r="L7622" s="36">
        <f>VLOOKUP(D7622,DATA!A:F,5,FALSE)</f>
        <v>1.0986712608830001E-2</v>
      </c>
      <c r="M7622" s="37">
        <f>VLOOKUP(D7622,DATA!A:F,6,FALSE)</f>
        <v>982</v>
      </c>
      <c r="N7622" s="36">
        <f t="shared" si="640"/>
        <v>43.27051920305518</v>
      </c>
      <c r="O7622" s="36">
        <f t="shared" si="641"/>
        <v>43.272813382701166</v>
      </c>
      <c r="P7622" s="36">
        <f t="shared" si="642"/>
        <v>2.2941796459861052E-3</v>
      </c>
      <c r="Q7622" s="36">
        <f t="shared" si="643"/>
        <v>2.8150456044514986E-2</v>
      </c>
    </row>
    <row r="7623" spans="1:17" x14ac:dyDescent="0.3">
      <c r="A7623" s="29">
        <v>2341800</v>
      </c>
      <c r="B7623" s="1">
        <v>137</v>
      </c>
      <c r="C7623" s="1" t="s">
        <v>30</v>
      </c>
      <c r="D7623" s="1" t="s">
        <v>53</v>
      </c>
      <c r="E7623" s="1" t="s">
        <v>54</v>
      </c>
      <c r="F7623" s="47">
        <v>714</v>
      </c>
      <c r="G7623" s="34">
        <v>957.35</v>
      </c>
      <c r="H7623" s="1" t="s">
        <v>218</v>
      </c>
      <c r="I7623" s="34">
        <v>8.5065999999999996E-3</v>
      </c>
      <c r="J7623" s="34">
        <v>1529.3702000000001</v>
      </c>
      <c r="K7623" s="35" t="str">
        <f t="shared" si="639"/>
        <v>Strabrechtse Heide &amp; Beuven_H4030</v>
      </c>
      <c r="L7623" s="36">
        <f>VLOOKUP(D7623,DATA!A:F,5,FALSE)</f>
        <v>1.0986712608830001E-2</v>
      </c>
      <c r="M7623" s="37">
        <f>VLOOKUP(D7623,DATA!A:F,6,FALSE)</f>
        <v>982</v>
      </c>
      <c r="N7623" s="36">
        <f t="shared" si="640"/>
        <v>43.27051920305518</v>
      </c>
      <c r="O7623" s="36">
        <f t="shared" si="641"/>
        <v>43.272813382701166</v>
      </c>
      <c r="P7623" s="36">
        <f t="shared" si="642"/>
        <v>2.2941796459861052E-3</v>
      </c>
      <c r="Q7623" s="36">
        <f t="shared" si="643"/>
        <v>3.5086499840176991E-2</v>
      </c>
    </row>
    <row r="7624" spans="1:17" x14ac:dyDescent="0.3">
      <c r="A7624" s="29">
        <v>2341801</v>
      </c>
      <c r="B7624" s="1">
        <v>137</v>
      </c>
      <c r="C7624" s="1" t="s">
        <v>30</v>
      </c>
      <c r="D7624" s="1" t="s">
        <v>53</v>
      </c>
      <c r="E7624" s="1" t="s">
        <v>54</v>
      </c>
      <c r="F7624" s="47">
        <v>714</v>
      </c>
      <c r="G7624" s="34">
        <v>944.58</v>
      </c>
      <c r="H7624" s="1" t="s">
        <v>218</v>
      </c>
      <c r="I7624" s="34">
        <v>8.3975999999999999E-3</v>
      </c>
      <c r="J7624" s="34">
        <v>8148.7061857258504</v>
      </c>
      <c r="K7624" s="35" t="str">
        <f t="shared" si="639"/>
        <v>Strabrechtse Heide &amp; Beuven_H4030</v>
      </c>
      <c r="L7624" s="36">
        <f>VLOOKUP(D7624,DATA!A:F,5,FALSE)</f>
        <v>1.0986712608830001E-2</v>
      </c>
      <c r="M7624" s="37">
        <f>VLOOKUP(D7624,DATA!A:F,6,FALSE)</f>
        <v>982</v>
      </c>
      <c r="N7624" s="36">
        <f t="shared" si="640"/>
        <v>39.864292875566107</v>
      </c>
      <c r="O7624" s="36">
        <f t="shared" si="641"/>
        <v>39.866504663561166</v>
      </c>
      <c r="P7624" s="36">
        <f t="shared" si="642"/>
        <v>2.2117879950585007E-3</v>
      </c>
      <c r="Q7624" s="36">
        <f t="shared" si="643"/>
        <v>0.18023210516847382</v>
      </c>
    </row>
    <row r="7625" spans="1:17" x14ac:dyDescent="0.3">
      <c r="A7625" s="29">
        <v>2341802</v>
      </c>
      <c r="B7625" s="1">
        <v>137</v>
      </c>
      <c r="C7625" s="1" t="s">
        <v>30</v>
      </c>
      <c r="D7625" s="1" t="s">
        <v>53</v>
      </c>
      <c r="E7625" s="1" t="s">
        <v>54</v>
      </c>
      <c r="F7625" s="47">
        <v>714</v>
      </c>
      <c r="G7625" s="34">
        <v>923.94</v>
      </c>
      <c r="H7625" s="1" t="s">
        <v>218</v>
      </c>
      <c r="I7625" s="34">
        <v>8.2264E-3</v>
      </c>
      <c r="J7625" s="34">
        <v>9896.518</v>
      </c>
      <c r="K7625" s="35" t="str">
        <f t="shared" si="639"/>
        <v>Strabrechtse Heide &amp; Beuven_H4030</v>
      </c>
      <c r="L7625" s="36">
        <f>VLOOKUP(D7625,DATA!A:F,5,FALSE)</f>
        <v>1.0986712608830001E-2</v>
      </c>
      <c r="M7625" s="37">
        <f>VLOOKUP(D7625,DATA!A:F,6,FALSE)</f>
        <v>982</v>
      </c>
      <c r="N7625" s="36">
        <f t="shared" si="640"/>
        <v>34.572399498703795</v>
      </c>
      <c r="O7625" s="36">
        <f t="shared" si="641"/>
        <v>34.574443937711159</v>
      </c>
      <c r="P7625" s="36">
        <f t="shared" si="642"/>
        <v>2.0444390073635077E-3</v>
      </c>
      <c r="Q7625" s="36">
        <f t="shared" si="643"/>
        <v>0.20232827436275089</v>
      </c>
    </row>
    <row r="7626" spans="1:17" x14ac:dyDescent="0.3">
      <c r="A7626" s="29">
        <v>2341803</v>
      </c>
      <c r="B7626" s="1">
        <v>137</v>
      </c>
      <c r="C7626" s="1" t="s">
        <v>30</v>
      </c>
      <c r="D7626" s="1" t="s">
        <v>53</v>
      </c>
      <c r="E7626" s="1" t="s">
        <v>54</v>
      </c>
      <c r="F7626" s="47">
        <v>714</v>
      </c>
      <c r="G7626" s="34">
        <v>939.9</v>
      </c>
      <c r="H7626" s="1" t="s">
        <v>218</v>
      </c>
      <c r="I7626" s="34">
        <v>8.2248000000000009E-3</v>
      </c>
      <c r="J7626" s="34">
        <v>7193.3334999999997</v>
      </c>
      <c r="K7626" s="35" t="str">
        <f t="shared" si="639"/>
        <v>Strabrechtse Heide &amp; Beuven_H4030</v>
      </c>
      <c r="L7626" s="36">
        <f>VLOOKUP(D7626,DATA!A:F,5,FALSE)</f>
        <v>1.0986712608830001E-2</v>
      </c>
      <c r="M7626" s="37">
        <f>VLOOKUP(D7626,DATA!A:F,6,FALSE)</f>
        <v>982</v>
      </c>
      <c r="N7626" s="36">
        <f t="shared" si="640"/>
        <v>38.638329604908911</v>
      </c>
      <c r="O7626" s="36">
        <f t="shared" si="641"/>
        <v>38.640472066700411</v>
      </c>
      <c r="P7626" s="36">
        <f t="shared" si="642"/>
        <v>2.1424617915002386E-3</v>
      </c>
      <c r="Q7626" s="36">
        <f t="shared" si="643"/>
        <v>0.1541144217726868</v>
      </c>
    </row>
    <row r="7627" spans="1:17" x14ac:dyDescent="0.3">
      <c r="A7627" s="29">
        <v>2341804</v>
      </c>
      <c r="B7627" s="1">
        <v>137</v>
      </c>
      <c r="C7627" s="1" t="s">
        <v>30</v>
      </c>
      <c r="D7627" s="1" t="s">
        <v>53</v>
      </c>
      <c r="E7627" s="1" t="s">
        <v>54</v>
      </c>
      <c r="F7627" s="47">
        <v>714</v>
      </c>
      <c r="G7627" s="34">
        <v>924.71</v>
      </c>
      <c r="H7627" s="1" t="s">
        <v>218</v>
      </c>
      <c r="I7627" s="34">
        <v>8.0488000000000001E-3</v>
      </c>
      <c r="J7627" s="34">
        <v>7328.6679999999997</v>
      </c>
      <c r="K7627" s="35" t="str">
        <f t="shared" si="639"/>
        <v>Strabrechtse Heide &amp; Beuven_H4030</v>
      </c>
      <c r="L7627" s="36">
        <f>VLOOKUP(D7627,DATA!A:F,5,FALSE)</f>
        <v>1.0986712608830001E-2</v>
      </c>
      <c r="M7627" s="37">
        <f>VLOOKUP(D7627,DATA!A:F,6,FALSE)</f>
        <v>982</v>
      </c>
      <c r="N7627" s="36">
        <f t="shared" si="640"/>
        <v>34.764007480768207</v>
      </c>
      <c r="O7627" s="36">
        <f t="shared" si="641"/>
        <v>34.766012977046557</v>
      </c>
      <c r="P7627" s="36">
        <f t="shared" si="642"/>
        <v>2.0054962783504493E-3</v>
      </c>
      <c r="Q7627" s="36">
        <f t="shared" si="643"/>
        <v>0.14697616399266031</v>
      </c>
    </row>
    <row r="7628" spans="1:17" x14ac:dyDescent="0.3">
      <c r="A7628" s="30">
        <v>2341805</v>
      </c>
      <c r="B7628" s="14">
        <v>137</v>
      </c>
      <c r="C7628" s="14" t="s">
        <v>30</v>
      </c>
      <c r="D7628" s="14" t="s">
        <v>55</v>
      </c>
      <c r="E7628" s="14" t="s">
        <v>56</v>
      </c>
      <c r="F7628" s="48">
        <v>500</v>
      </c>
      <c r="G7628" s="38">
        <v>927.34</v>
      </c>
      <c r="H7628" s="14" t="s">
        <v>218</v>
      </c>
      <c r="I7628" s="38">
        <v>7.9444000000000008E-3</v>
      </c>
      <c r="J7628" s="38">
        <v>218.99904000000001</v>
      </c>
      <c r="K7628" s="39" t="str">
        <f t="shared" si="639"/>
        <v>Strabrechtse Heide &amp; Beuven_H3130</v>
      </c>
      <c r="L7628" s="40">
        <f>VLOOKUP(D7628,DATA!A:F,5,FALSE)</f>
        <v>0</v>
      </c>
      <c r="M7628" s="41">
        <f>VLOOKUP(D7628,DATA!A:F,6,FALSE)</f>
        <v>3.5</v>
      </c>
      <c r="N7628" s="40">
        <f t="shared" si="640"/>
        <v>50</v>
      </c>
      <c r="O7628" s="40">
        <f t="shared" si="641"/>
        <v>50</v>
      </c>
      <c r="P7628" s="40">
        <f>J7628/10000*I7628</f>
        <v>1.7398159733760004E-4</v>
      </c>
      <c r="Q7628" s="40">
        <f>IF(AND(H7628&lt;&gt;"below",I7628&gt;=0.005),M7628*P7628,0)</f>
        <v>6.0893559068160011E-4</v>
      </c>
    </row>
    <row r="7629" spans="1:17" x14ac:dyDescent="0.3">
      <c r="A7629" s="29">
        <v>2341805</v>
      </c>
      <c r="B7629" s="1">
        <v>137</v>
      </c>
      <c r="C7629" s="1" t="s">
        <v>30</v>
      </c>
      <c r="D7629" s="1" t="s">
        <v>53</v>
      </c>
      <c r="E7629" s="1" t="s">
        <v>54</v>
      </c>
      <c r="F7629" s="47">
        <v>714</v>
      </c>
      <c r="G7629" s="34">
        <v>927.34</v>
      </c>
      <c r="H7629" s="1" t="s">
        <v>218</v>
      </c>
      <c r="I7629" s="34">
        <v>7.9444000000000008E-3</v>
      </c>
      <c r="J7629" s="34">
        <v>7364.3609999999999</v>
      </c>
      <c r="K7629" s="35" t="str">
        <f t="shared" si="639"/>
        <v>Strabrechtse Heide &amp; Beuven_H4030</v>
      </c>
      <c r="L7629" s="36">
        <f>VLOOKUP(D7629,DATA!A:F,5,FALSE)</f>
        <v>1.0986712608830001E-2</v>
      </c>
      <c r="M7629" s="37">
        <f>VLOOKUP(D7629,DATA!A:F,6,FALSE)</f>
        <v>982</v>
      </c>
      <c r="N7629" s="36">
        <f t="shared" si="640"/>
        <v>35.4221598557384</v>
      </c>
      <c r="O7629" s="36">
        <f t="shared" si="641"/>
        <v>35.424156464382669</v>
      </c>
      <c r="P7629" s="36">
        <f t="shared" si="642"/>
        <v>1.9966086442693154E-3</v>
      </c>
      <c r="Q7629" s="36">
        <f t="shared" si="643"/>
        <v>0.14703746832119818</v>
      </c>
    </row>
    <row r="7630" spans="1:17" x14ac:dyDescent="0.3">
      <c r="A7630" s="29">
        <v>2341806</v>
      </c>
      <c r="B7630" s="1">
        <v>137</v>
      </c>
      <c r="C7630" s="1" t="s">
        <v>30</v>
      </c>
      <c r="D7630" s="1" t="s">
        <v>53</v>
      </c>
      <c r="E7630" s="1" t="s">
        <v>54</v>
      </c>
      <c r="F7630" s="47">
        <v>714</v>
      </c>
      <c r="G7630" s="34">
        <v>937.8</v>
      </c>
      <c r="H7630" s="1" t="s">
        <v>218</v>
      </c>
      <c r="I7630" s="34">
        <v>8.0125000000000005E-3</v>
      </c>
      <c r="J7630" s="34">
        <v>5050.2954</v>
      </c>
      <c r="K7630" s="35" t="str">
        <f t="shared" si="639"/>
        <v>Strabrechtse Heide &amp; Beuven_H4030</v>
      </c>
      <c r="L7630" s="36">
        <f>VLOOKUP(D7630,DATA!A:F,5,FALSE)</f>
        <v>1.0986712608830001E-2</v>
      </c>
      <c r="M7630" s="37">
        <f>VLOOKUP(D7630,DATA!A:F,6,FALSE)</f>
        <v>982</v>
      </c>
      <c r="N7630" s="36">
        <f t="shared" si="640"/>
        <v>38.092764729530053</v>
      </c>
      <c r="O7630" s="36">
        <f t="shared" si="641"/>
        <v>38.094840714775387</v>
      </c>
      <c r="P7630" s="36">
        <f t="shared" si="642"/>
        <v>2.0759852453338112E-3</v>
      </c>
      <c r="Q7630" s="36">
        <f t="shared" si="643"/>
        <v>0.10484338734977218</v>
      </c>
    </row>
    <row r="7631" spans="1:17" x14ac:dyDescent="0.3">
      <c r="A7631" s="29">
        <v>2341807</v>
      </c>
      <c r="B7631" s="1">
        <v>137</v>
      </c>
      <c r="C7631" s="1" t="s">
        <v>30</v>
      </c>
      <c r="D7631" s="1" t="s">
        <v>53</v>
      </c>
      <c r="E7631" s="1" t="s">
        <v>54</v>
      </c>
      <c r="F7631" s="47">
        <v>714</v>
      </c>
      <c r="G7631" s="34">
        <v>929.08</v>
      </c>
      <c r="H7631" s="1" t="s">
        <v>218</v>
      </c>
      <c r="I7631" s="34">
        <v>7.8600000000000007E-3</v>
      </c>
      <c r="J7631" s="34">
        <v>2849.4146000000001</v>
      </c>
      <c r="K7631" s="35" t="str">
        <f t="shared" si="639"/>
        <v>Strabrechtse Heide &amp; Beuven_H4030</v>
      </c>
      <c r="L7631" s="36">
        <f>VLOOKUP(D7631,DATA!A:F,5,FALSE)</f>
        <v>1.0986712608830001E-2</v>
      </c>
      <c r="M7631" s="37">
        <f>VLOOKUP(D7631,DATA!A:F,6,FALSE)</f>
        <v>982</v>
      </c>
      <c r="N7631" s="36">
        <f t="shared" si="640"/>
        <v>35.860664601228798</v>
      </c>
      <c r="O7631" s="36">
        <f t="shared" si="641"/>
        <v>35.862650871774406</v>
      </c>
      <c r="P7631" s="36">
        <f t="shared" si="642"/>
        <v>1.9862705456077379E-3</v>
      </c>
      <c r="Q7631" s="36">
        <f t="shared" si="643"/>
        <v>5.6597082922046543E-2</v>
      </c>
    </row>
    <row r="7632" spans="1:17" x14ac:dyDescent="0.3">
      <c r="A7632" s="30">
        <v>2341808</v>
      </c>
      <c r="B7632" s="14">
        <v>137</v>
      </c>
      <c r="C7632" s="14" t="s">
        <v>30</v>
      </c>
      <c r="D7632" s="14" t="s">
        <v>79</v>
      </c>
      <c r="E7632" s="14" t="s">
        <v>80</v>
      </c>
      <c r="F7632" s="48">
        <v>429</v>
      </c>
      <c r="G7632" s="38">
        <v>849.77</v>
      </c>
      <c r="H7632" s="14" t="s">
        <v>218</v>
      </c>
      <c r="I7632" s="38">
        <v>6.6552E-3</v>
      </c>
      <c r="J7632" s="38">
        <v>9999.8760000000002</v>
      </c>
      <c r="K7632" s="39" t="str">
        <f t="shared" si="639"/>
        <v>Strabrechtse Heide &amp; Beuven_H3110</v>
      </c>
      <c r="L7632" s="40">
        <f>VLOOKUP(D7632,DATA!A:F,5,FALSE)</f>
        <v>0</v>
      </c>
      <c r="M7632" s="41">
        <f>VLOOKUP(D7632,DATA!A:F,6,FALSE)</f>
        <v>3.5</v>
      </c>
      <c r="N7632" s="40">
        <f t="shared" si="640"/>
        <v>50</v>
      </c>
      <c r="O7632" s="40">
        <f t="shared" si="641"/>
        <v>50</v>
      </c>
      <c r="P7632" s="40">
        <f t="shared" ref="P7632:P7636" si="644">J7632/10000*I7632</f>
        <v>6.6551174755199996E-3</v>
      </c>
      <c r="Q7632" s="40">
        <f t="shared" ref="Q7632:Q7636" si="645">IF(AND(H7632&lt;&gt;"below",I7632&gt;=0.005),M7632*P7632,0)</f>
        <v>2.3292911164319998E-2</v>
      </c>
    </row>
    <row r="7633" spans="1:17" x14ac:dyDescent="0.3">
      <c r="A7633" s="30">
        <v>2341809</v>
      </c>
      <c r="B7633" s="14">
        <v>137</v>
      </c>
      <c r="C7633" s="14" t="s">
        <v>30</v>
      </c>
      <c r="D7633" s="14" t="s">
        <v>79</v>
      </c>
      <c r="E7633" s="14" t="s">
        <v>80</v>
      </c>
      <c r="F7633" s="48">
        <v>429</v>
      </c>
      <c r="G7633" s="38">
        <v>819.61</v>
      </c>
      <c r="H7633" s="14" t="s">
        <v>218</v>
      </c>
      <c r="I7633" s="38">
        <v>6.3010000000000002E-3</v>
      </c>
      <c r="J7633" s="38">
        <v>10000</v>
      </c>
      <c r="K7633" s="39" t="str">
        <f t="shared" si="639"/>
        <v>Strabrechtse Heide &amp; Beuven_H3110</v>
      </c>
      <c r="L7633" s="40">
        <f>VLOOKUP(D7633,DATA!A:F,5,FALSE)</f>
        <v>0</v>
      </c>
      <c r="M7633" s="41">
        <f>VLOOKUP(D7633,DATA!A:F,6,FALSE)</f>
        <v>3.5</v>
      </c>
      <c r="N7633" s="40">
        <f t="shared" si="640"/>
        <v>50</v>
      </c>
      <c r="O7633" s="40">
        <f t="shared" si="641"/>
        <v>50</v>
      </c>
      <c r="P7633" s="40">
        <f t="shared" si="644"/>
        <v>6.3010000000000002E-3</v>
      </c>
      <c r="Q7633" s="40">
        <f t="shared" si="645"/>
        <v>2.20535E-2</v>
      </c>
    </row>
    <row r="7634" spans="1:17" x14ac:dyDescent="0.3">
      <c r="A7634" s="30">
        <v>2341810</v>
      </c>
      <c r="B7634" s="14">
        <v>137</v>
      </c>
      <c r="C7634" s="14" t="s">
        <v>30</v>
      </c>
      <c r="D7634" s="14" t="s">
        <v>79</v>
      </c>
      <c r="E7634" s="14" t="s">
        <v>80</v>
      </c>
      <c r="F7634" s="48">
        <v>429</v>
      </c>
      <c r="G7634" s="38">
        <v>820.73</v>
      </c>
      <c r="H7634" s="14" t="s">
        <v>218</v>
      </c>
      <c r="I7634" s="38">
        <v>6.2182000000000001E-3</v>
      </c>
      <c r="J7634" s="38">
        <v>10000</v>
      </c>
      <c r="K7634" s="39" t="str">
        <f t="shared" si="639"/>
        <v>Strabrechtse Heide &amp; Beuven_H3110</v>
      </c>
      <c r="L7634" s="40">
        <f>VLOOKUP(D7634,DATA!A:F,5,FALSE)</f>
        <v>0</v>
      </c>
      <c r="M7634" s="41">
        <f>VLOOKUP(D7634,DATA!A:F,6,FALSE)</f>
        <v>3.5</v>
      </c>
      <c r="N7634" s="40">
        <f t="shared" si="640"/>
        <v>50</v>
      </c>
      <c r="O7634" s="40">
        <f t="shared" si="641"/>
        <v>50</v>
      </c>
      <c r="P7634" s="40">
        <f t="shared" si="644"/>
        <v>6.2182000000000001E-3</v>
      </c>
      <c r="Q7634" s="40">
        <f t="shared" si="645"/>
        <v>2.17637E-2</v>
      </c>
    </row>
    <row r="7635" spans="1:17" x14ac:dyDescent="0.3">
      <c r="A7635" s="30">
        <v>2341811</v>
      </c>
      <c r="B7635" s="14">
        <v>137</v>
      </c>
      <c r="C7635" s="14" t="s">
        <v>30</v>
      </c>
      <c r="D7635" s="14" t="s">
        <v>79</v>
      </c>
      <c r="E7635" s="14" t="s">
        <v>80</v>
      </c>
      <c r="F7635" s="48">
        <v>429</v>
      </c>
      <c r="G7635" s="38">
        <v>845.08</v>
      </c>
      <c r="H7635" s="14" t="s">
        <v>218</v>
      </c>
      <c r="I7635" s="38">
        <v>6.3343000000000002E-3</v>
      </c>
      <c r="J7635" s="38">
        <v>10000</v>
      </c>
      <c r="K7635" s="39" t="str">
        <f t="shared" si="639"/>
        <v>Strabrechtse Heide &amp; Beuven_H3110</v>
      </c>
      <c r="L7635" s="40">
        <f>VLOOKUP(D7635,DATA!A:F,5,FALSE)</f>
        <v>0</v>
      </c>
      <c r="M7635" s="41">
        <f>VLOOKUP(D7635,DATA!A:F,6,FALSE)</f>
        <v>3.5</v>
      </c>
      <c r="N7635" s="40">
        <f t="shared" si="640"/>
        <v>50</v>
      </c>
      <c r="O7635" s="40">
        <f t="shared" si="641"/>
        <v>50</v>
      </c>
      <c r="P7635" s="40">
        <f t="shared" si="644"/>
        <v>6.3343000000000002E-3</v>
      </c>
      <c r="Q7635" s="40">
        <f t="shared" si="645"/>
        <v>2.217005E-2</v>
      </c>
    </row>
    <row r="7636" spans="1:17" x14ac:dyDescent="0.3">
      <c r="A7636" s="30">
        <v>2341812</v>
      </c>
      <c r="B7636" s="14">
        <v>137</v>
      </c>
      <c r="C7636" s="14" t="s">
        <v>30</v>
      </c>
      <c r="D7636" s="14" t="s">
        <v>79</v>
      </c>
      <c r="E7636" s="14" t="s">
        <v>80</v>
      </c>
      <c r="F7636" s="48">
        <v>429</v>
      </c>
      <c r="G7636" s="38">
        <v>940.78</v>
      </c>
      <c r="H7636" s="14" t="s">
        <v>218</v>
      </c>
      <c r="I7636" s="38">
        <v>7.2198000000000002E-3</v>
      </c>
      <c r="J7636" s="38">
        <v>6214.6684999999998</v>
      </c>
      <c r="K7636" s="39" t="str">
        <f t="shared" si="639"/>
        <v>Strabrechtse Heide &amp; Beuven_H3110</v>
      </c>
      <c r="L7636" s="40">
        <f>VLOOKUP(D7636,DATA!A:F,5,FALSE)</f>
        <v>0</v>
      </c>
      <c r="M7636" s="41">
        <f>VLOOKUP(D7636,DATA!A:F,6,FALSE)</f>
        <v>3.5</v>
      </c>
      <c r="N7636" s="40">
        <f t="shared" si="640"/>
        <v>50</v>
      </c>
      <c r="O7636" s="40">
        <f t="shared" si="641"/>
        <v>50</v>
      </c>
      <c r="P7636" s="40">
        <f t="shared" si="644"/>
        <v>4.4868663636300002E-3</v>
      </c>
      <c r="Q7636" s="40">
        <f t="shared" si="645"/>
        <v>1.5704032272705001E-2</v>
      </c>
    </row>
    <row r="7637" spans="1:17" x14ac:dyDescent="0.3">
      <c r="A7637" s="29">
        <v>2341813</v>
      </c>
      <c r="B7637" s="1">
        <v>137</v>
      </c>
      <c r="C7637" s="1" t="s">
        <v>30</v>
      </c>
      <c r="D7637" s="1" t="s">
        <v>53</v>
      </c>
      <c r="E7637" s="1" t="s">
        <v>54</v>
      </c>
      <c r="F7637" s="47">
        <v>714</v>
      </c>
      <c r="G7637" s="34">
        <v>980.87</v>
      </c>
      <c r="H7637" s="1" t="s">
        <v>218</v>
      </c>
      <c r="I7637" s="34">
        <v>7.6321000000000002E-3</v>
      </c>
      <c r="J7637" s="34">
        <v>675.93420000000003</v>
      </c>
      <c r="K7637" s="35" t="str">
        <f t="shared" si="639"/>
        <v>Strabrechtse Heide &amp; Beuven_H4030</v>
      </c>
      <c r="L7637" s="36">
        <f>VLOOKUP(D7637,DATA!A:F,5,FALSE)</f>
        <v>1.0986712608830001E-2</v>
      </c>
      <c r="M7637" s="37">
        <f>VLOOKUP(D7637,DATA!A:F,6,FALSE)</f>
        <v>982</v>
      </c>
      <c r="N7637" s="36">
        <f t="shared" si="640"/>
        <v>49.68962935529067</v>
      </c>
      <c r="O7637" s="36">
        <f t="shared" si="641"/>
        <v>49.691725567293268</v>
      </c>
      <c r="P7637" s="36">
        <f t="shared" si="642"/>
        <v>2.0962120025984632E-3</v>
      </c>
      <c r="Q7637" s="36">
        <f t="shared" si="643"/>
        <v>1.4169013830067903E-2</v>
      </c>
    </row>
    <row r="7638" spans="1:17" x14ac:dyDescent="0.3">
      <c r="A7638" s="29">
        <v>2341814</v>
      </c>
      <c r="B7638" s="1">
        <v>137</v>
      </c>
      <c r="C7638" s="1" t="s">
        <v>30</v>
      </c>
      <c r="D7638" s="1" t="s">
        <v>57</v>
      </c>
      <c r="E7638" s="1" t="s">
        <v>58</v>
      </c>
      <c r="F7638" s="47">
        <v>714</v>
      </c>
      <c r="G7638" s="34">
        <v>994.81</v>
      </c>
      <c r="H7638" s="1" t="s">
        <v>218</v>
      </c>
      <c r="I7638" s="34">
        <v>7.1434999999999997E-3</v>
      </c>
      <c r="J7638" s="34">
        <v>8818.5490000000009</v>
      </c>
      <c r="K7638" s="35" t="str">
        <f t="shared" si="639"/>
        <v>Strabrechtse Heide &amp; Beuven_H3160</v>
      </c>
      <c r="L7638" s="36">
        <f>VLOOKUP(D7638,DATA!A:F,5,FALSE)</f>
        <v>1.0986712608830001E-2</v>
      </c>
      <c r="M7638" s="37">
        <f>VLOOKUP(D7638,DATA!A:F,6,FALSE)</f>
        <v>982</v>
      </c>
      <c r="N7638" s="36">
        <f t="shared" si="640"/>
        <v>53.512698423336921</v>
      </c>
      <c r="O7638" s="36">
        <f t="shared" si="641"/>
        <v>53.51465082336285</v>
      </c>
      <c r="P7638" s="36">
        <f t="shared" si="642"/>
        <v>1.9524000259281138E-3</v>
      </c>
      <c r="Q7638" s="36">
        <f t="shared" si="643"/>
        <v>0.17217335296248343</v>
      </c>
    </row>
    <row r="7639" spans="1:17" x14ac:dyDescent="0.3">
      <c r="A7639" s="29">
        <v>2341815</v>
      </c>
      <c r="B7639" s="1">
        <v>137</v>
      </c>
      <c r="C7639" s="1" t="s">
        <v>30</v>
      </c>
      <c r="D7639" s="1" t="s">
        <v>57</v>
      </c>
      <c r="E7639" s="1" t="s">
        <v>58</v>
      </c>
      <c r="F7639" s="47">
        <v>714</v>
      </c>
      <c r="G7639" s="34">
        <v>976.58</v>
      </c>
      <c r="H7639" s="1" t="s">
        <v>218</v>
      </c>
      <c r="I7639" s="34">
        <v>6.9757999999999999E-3</v>
      </c>
      <c r="J7639" s="34">
        <v>2426.0985999999998</v>
      </c>
      <c r="K7639" s="35" t="str">
        <f t="shared" si="639"/>
        <v>Strabrechtse Heide &amp; Beuven_H3160</v>
      </c>
      <c r="L7639" s="36">
        <f>VLOOKUP(D7639,DATA!A:F,5,FALSE)</f>
        <v>1.0986712608830001E-2</v>
      </c>
      <c r="M7639" s="37">
        <f>VLOOKUP(D7639,DATA!A:F,6,FALSE)</f>
        <v>982</v>
      </c>
      <c r="N7639" s="36">
        <f t="shared" si="640"/>
        <v>48.511740191600701</v>
      </c>
      <c r="O7639" s="36">
        <f t="shared" si="641"/>
        <v>48.513654523991534</v>
      </c>
      <c r="P7639" s="36">
        <f t="shared" si="642"/>
        <v>1.914332390832385E-3</v>
      </c>
      <c r="Q7639" s="36">
        <f t="shared" si="643"/>
        <v>4.6443591333331015E-2</v>
      </c>
    </row>
    <row r="7640" spans="1:17" x14ac:dyDescent="0.3">
      <c r="A7640" s="29">
        <v>2341816</v>
      </c>
      <c r="B7640" s="1">
        <v>137</v>
      </c>
      <c r="C7640" s="1" t="s">
        <v>30</v>
      </c>
      <c r="D7640" s="1" t="s">
        <v>41</v>
      </c>
      <c r="E7640" s="1" t="s">
        <v>42</v>
      </c>
      <c r="F7640" s="47">
        <v>1071</v>
      </c>
      <c r="G7640" s="34">
        <v>1401.16</v>
      </c>
      <c r="H7640" s="1" t="s">
        <v>218</v>
      </c>
      <c r="I7640" s="34">
        <v>9.2648999999999995E-3</v>
      </c>
      <c r="J7640" s="34">
        <v>103.064295</v>
      </c>
      <c r="K7640" s="35" t="str">
        <f t="shared" si="639"/>
        <v>Strabrechtse Heide &amp; Beuven_H4010A</v>
      </c>
      <c r="L7640" s="36">
        <f>VLOOKUP(D7640,DATA!A:F,5,FALSE)</f>
        <v>1.3726988247862192E-2</v>
      </c>
      <c r="M7640" s="37">
        <f>VLOOKUP(D7640,DATA!A:F,6,FALSE)</f>
        <v>1285.5</v>
      </c>
      <c r="N7640" s="36">
        <f t="shared" si="640"/>
        <v>83.028711437346701</v>
      </c>
      <c r="O7640" s="36">
        <f t="shared" si="641"/>
        <v>83.030503449170283</v>
      </c>
      <c r="P7640" s="36">
        <f t="shared" si="642"/>
        <v>1.7920118235821292E-3</v>
      </c>
      <c r="Q7640" s="36">
        <f t="shared" si="643"/>
        <v>1.8469243522915651E-3</v>
      </c>
    </row>
    <row r="7641" spans="1:17" x14ac:dyDescent="0.3">
      <c r="A7641" s="29">
        <v>2341816</v>
      </c>
      <c r="B7641" s="1">
        <v>137</v>
      </c>
      <c r="C7641" s="1" t="s">
        <v>30</v>
      </c>
      <c r="D7641" s="1" t="s">
        <v>53</v>
      </c>
      <c r="E7641" s="1" t="s">
        <v>54</v>
      </c>
      <c r="F7641" s="47">
        <v>714</v>
      </c>
      <c r="G7641" s="34">
        <v>1401.16</v>
      </c>
      <c r="H7641" s="1" t="s">
        <v>218</v>
      </c>
      <c r="I7641" s="34">
        <v>9.2648999999999995E-3</v>
      </c>
      <c r="J7641" s="34">
        <v>2288.1016</v>
      </c>
      <c r="K7641" s="35" t="str">
        <f t="shared" si="639"/>
        <v>Strabrechtse Heide &amp; Beuven_H4030</v>
      </c>
      <c r="L7641" s="36">
        <f>VLOOKUP(D7641,DATA!A:F,5,FALSE)</f>
        <v>1.0986712608830001E-2</v>
      </c>
      <c r="M7641" s="37">
        <f>VLOOKUP(D7641,DATA!A:F,6,FALSE)</f>
        <v>982</v>
      </c>
      <c r="N7641" s="36">
        <f t="shared" si="640"/>
        <v>99.009920861609345</v>
      </c>
      <c r="O7641" s="36">
        <f t="shared" si="641"/>
        <v>99.010020639761763</v>
      </c>
      <c r="P7641" s="36">
        <f t="shared" si="642"/>
        <v>9.9778152417684396E-5</v>
      </c>
      <c r="Q7641" s="36">
        <f t="shared" si="643"/>
        <v>2.2830255019194753E-3</v>
      </c>
    </row>
    <row r="7642" spans="1:17" x14ac:dyDescent="0.3">
      <c r="A7642" s="29">
        <v>2343286</v>
      </c>
      <c r="B7642" s="1">
        <v>136</v>
      </c>
      <c r="C7642" s="1" t="s">
        <v>14</v>
      </c>
      <c r="D7642" s="1" t="s">
        <v>53</v>
      </c>
      <c r="E7642" s="1" t="s">
        <v>54</v>
      </c>
      <c r="F7642" s="47">
        <v>714</v>
      </c>
      <c r="G7642" s="34">
        <v>1572.3</v>
      </c>
      <c r="H7642" s="1" t="s">
        <v>218</v>
      </c>
      <c r="I7642" s="34">
        <v>1.48378E-2</v>
      </c>
      <c r="J7642" s="34">
        <v>13.898593999999999</v>
      </c>
      <c r="K7642" s="35" t="str">
        <f t="shared" si="639"/>
        <v>Leenderbos, Groote Heide &amp; De Plateaux_H4030</v>
      </c>
      <c r="L7642" s="36">
        <f>VLOOKUP(D7642,DATA!A:F,5,FALSE)</f>
        <v>1.0986712608830001E-2</v>
      </c>
      <c r="M7642" s="37">
        <f>VLOOKUP(D7642,DATA!A:F,6,FALSE)</f>
        <v>982</v>
      </c>
      <c r="N7642" s="36">
        <f t="shared" si="640"/>
        <v>99.847685919197289</v>
      </c>
      <c r="O7642" s="36">
        <f t="shared" si="641"/>
        <v>99.847710709398086</v>
      </c>
      <c r="P7642" s="36">
        <f t="shared" si="642"/>
        <v>2.4790200797042417E-5</v>
      </c>
      <c r="Q7642" s="36">
        <f t="shared" si="643"/>
        <v>3.4454893605656891E-6</v>
      </c>
    </row>
    <row r="7643" spans="1:17" x14ac:dyDescent="0.3">
      <c r="A7643" s="29">
        <v>2343287</v>
      </c>
      <c r="B7643" s="1">
        <v>136</v>
      </c>
      <c r="C7643" s="1" t="s">
        <v>14</v>
      </c>
      <c r="D7643" s="1" t="s">
        <v>53</v>
      </c>
      <c r="E7643" s="1" t="s">
        <v>54</v>
      </c>
      <c r="F7643" s="47">
        <v>714</v>
      </c>
      <c r="G7643" s="34">
        <v>1338.15</v>
      </c>
      <c r="H7643" s="1" t="s">
        <v>218</v>
      </c>
      <c r="I7643" s="34">
        <v>1.62104E-2</v>
      </c>
      <c r="J7643" s="34">
        <v>6551.25463226995</v>
      </c>
      <c r="K7643" s="35" t="str">
        <f t="shared" si="639"/>
        <v>Leenderbos, Groote Heide &amp; De Plateaux_H4030</v>
      </c>
      <c r="L7643" s="36">
        <f>VLOOKUP(D7643,DATA!A:F,5,FALSE)</f>
        <v>1.0986712608830001E-2</v>
      </c>
      <c r="M7643" s="37">
        <f>VLOOKUP(D7643,DATA!A:F,6,FALSE)</f>
        <v>982</v>
      </c>
      <c r="N7643" s="36">
        <f t="shared" si="640"/>
        <v>98.040934843853236</v>
      </c>
      <c r="O7643" s="36">
        <f t="shared" si="641"/>
        <v>98.041276886817769</v>
      </c>
      <c r="P7643" s="36">
        <f t="shared" si="642"/>
        <v>3.420429645331069E-4</v>
      </c>
      <c r="Q7643" s="36">
        <f t="shared" si="643"/>
        <v>2.2408105558328627E-2</v>
      </c>
    </row>
    <row r="7644" spans="1:17" x14ac:dyDescent="0.3">
      <c r="A7644" s="29">
        <v>2343288</v>
      </c>
      <c r="B7644" s="1">
        <v>136</v>
      </c>
      <c r="C7644" s="1" t="s">
        <v>14</v>
      </c>
      <c r="D7644" s="1" t="s">
        <v>53</v>
      </c>
      <c r="E7644" s="1" t="s">
        <v>54</v>
      </c>
      <c r="F7644" s="47">
        <v>714</v>
      </c>
      <c r="G7644" s="34">
        <v>1176.98</v>
      </c>
      <c r="H7644" s="1" t="s">
        <v>218</v>
      </c>
      <c r="I7644" s="34">
        <v>1.51416E-2</v>
      </c>
      <c r="J7644" s="34">
        <v>2706.2341000000001</v>
      </c>
      <c r="K7644" s="35" t="str">
        <f t="shared" si="639"/>
        <v>Leenderbos, Groote Heide &amp; De Plateaux_H4030</v>
      </c>
      <c r="L7644" s="36">
        <f>VLOOKUP(D7644,DATA!A:F,5,FALSE)</f>
        <v>1.0986712608830001E-2</v>
      </c>
      <c r="M7644" s="37">
        <f>VLOOKUP(D7644,DATA!A:F,6,FALSE)</f>
        <v>982</v>
      </c>
      <c r="N7644" s="36">
        <f t="shared" si="640"/>
        <v>89.493663047864786</v>
      </c>
      <c r="O7644" s="36">
        <f t="shared" si="641"/>
        <v>89.495227112187919</v>
      </c>
      <c r="P7644" s="36">
        <f t="shared" si="642"/>
        <v>1.5640643231336071E-3</v>
      </c>
      <c r="Q7644" s="36">
        <f t="shared" si="643"/>
        <v>4.232724205857586E-2</v>
      </c>
    </row>
    <row r="7645" spans="1:17" x14ac:dyDescent="0.3">
      <c r="A7645" s="29">
        <v>2343289</v>
      </c>
      <c r="B7645" s="1">
        <v>136</v>
      </c>
      <c r="C7645" s="1" t="s">
        <v>14</v>
      </c>
      <c r="D7645" s="1" t="s">
        <v>53</v>
      </c>
      <c r="E7645" s="1" t="s">
        <v>54</v>
      </c>
      <c r="F7645" s="47">
        <v>714</v>
      </c>
      <c r="G7645" s="34">
        <v>1098.44</v>
      </c>
      <c r="H7645" s="1" t="s">
        <v>218</v>
      </c>
      <c r="I7645" s="34">
        <v>1.4294100000000001E-2</v>
      </c>
      <c r="J7645" s="34">
        <v>8481.1209999999992</v>
      </c>
      <c r="K7645" s="35" t="str">
        <f t="shared" si="639"/>
        <v>Leenderbos, Groote Heide &amp; De Plateaux_H4030</v>
      </c>
      <c r="L7645" s="36">
        <f>VLOOKUP(D7645,DATA!A:F,5,FALSE)</f>
        <v>1.0986712608830001E-2</v>
      </c>
      <c r="M7645" s="37">
        <f>VLOOKUP(D7645,DATA!A:F,6,FALSE)</f>
        <v>982</v>
      </c>
      <c r="N7645" s="36">
        <f t="shared" si="640"/>
        <v>78.232937404539825</v>
      </c>
      <c r="O7645" s="36">
        <f t="shared" si="641"/>
        <v>78.23561161009799</v>
      </c>
      <c r="P7645" s="36">
        <f t="shared" si="642"/>
        <v>2.6742055581649993E-3</v>
      </c>
      <c r="Q7645" s="36">
        <f t="shared" si="643"/>
        <v>0.22680260917669895</v>
      </c>
    </row>
    <row r="7646" spans="1:17" x14ac:dyDescent="0.3">
      <c r="A7646" s="29">
        <v>2343290</v>
      </c>
      <c r="B7646" s="1">
        <v>136</v>
      </c>
      <c r="C7646" s="1" t="s">
        <v>14</v>
      </c>
      <c r="D7646" s="1" t="s">
        <v>53</v>
      </c>
      <c r="E7646" s="1" t="s">
        <v>54</v>
      </c>
      <c r="F7646" s="47">
        <v>714</v>
      </c>
      <c r="G7646" s="34">
        <v>1209.42</v>
      </c>
      <c r="H7646" s="1" t="s">
        <v>218</v>
      </c>
      <c r="I7646" s="34">
        <v>1.5396999999999999E-2</v>
      </c>
      <c r="J7646" s="34">
        <v>6748.9709999999995</v>
      </c>
      <c r="K7646" s="35" t="str">
        <f t="shared" si="639"/>
        <v>Leenderbos, Groote Heide &amp; De Plateaux_H4030</v>
      </c>
      <c r="L7646" s="36">
        <f>VLOOKUP(D7646,DATA!A:F,5,FALSE)</f>
        <v>1.0986712608830001E-2</v>
      </c>
      <c r="M7646" s="37">
        <f>VLOOKUP(D7646,DATA!A:F,6,FALSE)</f>
        <v>982</v>
      </c>
      <c r="N7646" s="36">
        <f t="shared" si="640"/>
        <v>92.404348884336727</v>
      </c>
      <c r="O7646" s="36">
        <f t="shared" si="641"/>
        <v>92.405536101430243</v>
      </c>
      <c r="P7646" s="36">
        <f t="shared" si="642"/>
        <v>1.187217093516324E-3</v>
      </c>
      <c r="Q7646" s="36">
        <f t="shared" si="643"/>
        <v>8.0124937348459574E-2</v>
      </c>
    </row>
    <row r="7647" spans="1:17" x14ac:dyDescent="0.3">
      <c r="A7647" s="29">
        <v>2343291</v>
      </c>
      <c r="B7647" s="1">
        <v>136</v>
      </c>
      <c r="C7647" s="1" t="s">
        <v>14</v>
      </c>
      <c r="D7647" s="1" t="s">
        <v>53</v>
      </c>
      <c r="E7647" s="1" t="s">
        <v>54</v>
      </c>
      <c r="F7647" s="47">
        <v>714</v>
      </c>
      <c r="G7647" s="34">
        <v>1179.6400000000001</v>
      </c>
      <c r="H7647" s="1" t="s">
        <v>218</v>
      </c>
      <c r="I7647" s="34">
        <v>1.49801E-2</v>
      </c>
      <c r="J7647" s="34">
        <v>6434.5829999999996</v>
      </c>
      <c r="K7647" s="35" t="str">
        <f t="shared" si="639"/>
        <v>Leenderbos, Groote Heide &amp; De Plateaux_H4030</v>
      </c>
      <c r="L7647" s="36">
        <f>VLOOKUP(D7647,DATA!A:F,5,FALSE)</f>
        <v>1.0986712608830001E-2</v>
      </c>
      <c r="M7647" s="37">
        <f>VLOOKUP(D7647,DATA!A:F,6,FALSE)</f>
        <v>982</v>
      </c>
      <c r="N7647" s="36">
        <f t="shared" si="640"/>
        <v>89.765293579321408</v>
      </c>
      <c r="O7647" s="36">
        <f t="shared" si="641"/>
        <v>89.766805530956233</v>
      </c>
      <c r="P7647" s="36">
        <f t="shared" si="642"/>
        <v>1.5119516348249817E-3</v>
      </c>
      <c r="Q7647" s="36">
        <f t="shared" si="643"/>
        <v>9.7287782862670355E-2</v>
      </c>
    </row>
    <row r="7648" spans="1:17" x14ac:dyDescent="0.3">
      <c r="A7648" s="29">
        <v>2343292</v>
      </c>
      <c r="B7648" s="1">
        <v>136</v>
      </c>
      <c r="C7648" s="1" t="s">
        <v>14</v>
      </c>
      <c r="D7648" s="1" t="s">
        <v>53</v>
      </c>
      <c r="E7648" s="1" t="s">
        <v>54</v>
      </c>
      <c r="F7648" s="47">
        <v>714</v>
      </c>
      <c r="G7648" s="34">
        <v>1136.9000000000001</v>
      </c>
      <c r="H7648" s="1" t="s">
        <v>218</v>
      </c>
      <c r="I7648" s="34">
        <v>1.43144E-2</v>
      </c>
      <c r="J7648" s="34">
        <v>4532.375</v>
      </c>
      <c r="K7648" s="35" t="str">
        <f t="shared" si="639"/>
        <v>Leenderbos, Groote Heide &amp; De Plateaux_H4030</v>
      </c>
      <c r="L7648" s="36">
        <f>VLOOKUP(D7648,DATA!A:F,5,FALSE)</f>
        <v>1.0986712608830001E-2</v>
      </c>
      <c r="M7648" s="37">
        <f>VLOOKUP(D7648,DATA!A:F,6,FALSE)</f>
        <v>982</v>
      </c>
      <c r="N7648" s="36">
        <f t="shared" si="640"/>
        <v>84.577512932004282</v>
      </c>
      <c r="O7648" s="36">
        <f t="shared" si="641"/>
        <v>84.579564219918836</v>
      </c>
      <c r="P7648" s="36">
        <f t="shared" si="642"/>
        <v>2.0512879145542229E-3</v>
      </c>
      <c r="Q7648" s="36">
        <f t="shared" si="643"/>
        <v>9.2972060617276961E-2</v>
      </c>
    </row>
    <row r="7649" spans="1:17" x14ac:dyDescent="0.3">
      <c r="A7649" s="29">
        <v>2343293</v>
      </c>
      <c r="B7649" s="1">
        <v>136</v>
      </c>
      <c r="C7649" s="1" t="s">
        <v>14</v>
      </c>
      <c r="D7649" s="1" t="s">
        <v>53</v>
      </c>
      <c r="E7649" s="1" t="s">
        <v>54</v>
      </c>
      <c r="F7649" s="47">
        <v>714</v>
      </c>
      <c r="G7649" s="34">
        <v>1153.54</v>
      </c>
      <c r="H7649" s="1" t="s">
        <v>218</v>
      </c>
      <c r="I7649" s="34">
        <v>1.44034E-2</v>
      </c>
      <c r="J7649" s="34">
        <v>5845.9165000000003</v>
      </c>
      <c r="K7649" s="35" t="str">
        <f t="shared" si="639"/>
        <v>Leenderbos, Groote Heide &amp; De Plateaux_H4030</v>
      </c>
      <c r="L7649" s="36">
        <f>VLOOKUP(D7649,DATA!A:F,5,FALSE)</f>
        <v>1.0986712608830001E-2</v>
      </c>
      <c r="M7649" s="37">
        <f>VLOOKUP(D7649,DATA!A:F,6,FALSE)</f>
        <v>982</v>
      </c>
      <c r="N7649" s="36">
        <f t="shared" si="640"/>
        <v>86.814554527103752</v>
      </c>
      <c r="O7649" s="36">
        <f t="shared" si="641"/>
        <v>86.816365845646928</v>
      </c>
      <c r="P7649" s="36">
        <f t="shared" si="642"/>
        <v>1.8113185431758438E-3</v>
      </c>
      <c r="Q7649" s="36">
        <f t="shared" si="643"/>
        <v>0.10588816958307629</v>
      </c>
    </row>
    <row r="7650" spans="1:17" x14ac:dyDescent="0.3">
      <c r="A7650" s="29">
        <v>2343294</v>
      </c>
      <c r="B7650" s="1">
        <v>136</v>
      </c>
      <c r="C7650" s="1" t="s">
        <v>14</v>
      </c>
      <c r="D7650" s="1" t="s">
        <v>53</v>
      </c>
      <c r="E7650" s="1" t="s">
        <v>54</v>
      </c>
      <c r="F7650" s="47">
        <v>714</v>
      </c>
      <c r="G7650" s="34">
        <v>1111.77</v>
      </c>
      <c r="H7650" s="1" t="s">
        <v>218</v>
      </c>
      <c r="I7650" s="34">
        <v>1.3450800000000001E-2</v>
      </c>
      <c r="J7650" s="34">
        <v>10000</v>
      </c>
      <c r="K7650" s="35" t="str">
        <f t="shared" si="639"/>
        <v>Leenderbos, Groote Heide &amp; De Plateaux_H4030</v>
      </c>
      <c r="L7650" s="36">
        <f>VLOOKUP(D7650,DATA!A:F,5,FALSE)</f>
        <v>1.0986712608830001E-2</v>
      </c>
      <c r="M7650" s="37">
        <f>VLOOKUP(D7650,DATA!A:F,6,FALSE)</f>
        <v>982</v>
      </c>
      <c r="N7650" s="36">
        <f t="shared" si="640"/>
        <v>80.623758020502763</v>
      </c>
      <c r="O7650" s="36">
        <f t="shared" si="641"/>
        <v>80.626066514831351</v>
      </c>
      <c r="P7650" s="36">
        <f t="shared" si="642"/>
        <v>2.3084943285880399E-3</v>
      </c>
      <c r="Q7650" s="36">
        <f t="shared" si="643"/>
        <v>0.23084943285880399</v>
      </c>
    </row>
    <row r="7651" spans="1:17" x14ac:dyDescent="0.3">
      <c r="A7651" s="29">
        <v>2343317</v>
      </c>
      <c r="B7651" s="1">
        <v>137</v>
      </c>
      <c r="C7651" s="1" t="s">
        <v>30</v>
      </c>
      <c r="D7651" s="1" t="s">
        <v>41</v>
      </c>
      <c r="E7651" s="1" t="s">
        <v>42</v>
      </c>
      <c r="F7651" s="47">
        <v>1071</v>
      </c>
      <c r="G7651" s="34">
        <v>1104.51</v>
      </c>
      <c r="H7651" s="1" t="s">
        <v>218</v>
      </c>
      <c r="I7651" s="34">
        <v>1.0418800000000001E-2</v>
      </c>
      <c r="J7651" s="34">
        <v>378.12176377117902</v>
      </c>
      <c r="K7651" s="35" t="str">
        <f t="shared" si="639"/>
        <v>Strabrechtse Heide &amp; Beuven_H4010A</v>
      </c>
      <c r="L7651" s="36">
        <f>VLOOKUP(D7651,DATA!A:F,5,FALSE)</f>
        <v>1.3726988247862192E-2</v>
      </c>
      <c r="M7651" s="37">
        <f>VLOOKUP(D7651,DATA!A:F,6,FALSE)</f>
        <v>1285.5</v>
      </c>
      <c r="N7651" s="36">
        <f t="shared" si="640"/>
        <v>7.6955678293665706</v>
      </c>
      <c r="O7651" s="36">
        <f t="shared" si="641"/>
        <v>7.6965838030647511</v>
      </c>
      <c r="P7651" s="36">
        <f t="shared" si="642"/>
        <v>1.0159736981805167E-3</v>
      </c>
      <c r="Q7651" s="36">
        <f t="shared" si="643"/>
        <v>3.8416176670114451E-3</v>
      </c>
    </row>
    <row r="7652" spans="1:17" x14ac:dyDescent="0.3">
      <c r="A7652" s="29">
        <v>2343317</v>
      </c>
      <c r="B7652" s="1">
        <v>137</v>
      </c>
      <c r="C7652" s="1" t="s">
        <v>30</v>
      </c>
      <c r="D7652" s="1" t="s">
        <v>43</v>
      </c>
      <c r="E7652" s="1" t="s">
        <v>44</v>
      </c>
      <c r="F7652" s="47">
        <v>1071</v>
      </c>
      <c r="G7652" s="34">
        <v>1104.51</v>
      </c>
      <c r="H7652" s="1" t="s">
        <v>218</v>
      </c>
      <c r="I7652" s="34">
        <v>1.0418800000000001E-2</v>
      </c>
      <c r="J7652" s="34">
        <v>1058.33399993794</v>
      </c>
      <c r="K7652" s="35" t="str">
        <f t="shared" si="639"/>
        <v>Strabrechtse Heide &amp; Beuven_H7150</v>
      </c>
      <c r="L7652" s="36">
        <f>VLOOKUP(D7652,DATA!A:F,5,FALSE)</f>
        <v>1.3726988247862192E-2</v>
      </c>
      <c r="M7652" s="37">
        <f>VLOOKUP(D7652,DATA!A:F,6,FALSE)</f>
        <v>1285.5</v>
      </c>
      <c r="N7652" s="36">
        <f t="shared" si="640"/>
        <v>7.6955678293665706</v>
      </c>
      <c r="O7652" s="36">
        <f t="shared" si="641"/>
        <v>7.6965838030647511</v>
      </c>
      <c r="P7652" s="36">
        <f t="shared" si="642"/>
        <v>1.0159736981805167E-3</v>
      </c>
      <c r="Q7652" s="36">
        <f t="shared" si="643"/>
        <v>1.0752395078271278E-2</v>
      </c>
    </row>
    <row r="7653" spans="1:17" x14ac:dyDescent="0.3">
      <c r="A7653" s="29">
        <v>2343319</v>
      </c>
      <c r="B7653" s="1">
        <v>137</v>
      </c>
      <c r="C7653" s="1" t="s">
        <v>30</v>
      </c>
      <c r="D7653" s="1" t="s">
        <v>53</v>
      </c>
      <c r="E7653" s="1" t="s">
        <v>54</v>
      </c>
      <c r="F7653" s="47">
        <v>714</v>
      </c>
      <c r="G7653" s="34">
        <v>1001.92</v>
      </c>
      <c r="H7653" s="1" t="s">
        <v>218</v>
      </c>
      <c r="I7653" s="34">
        <v>9.5031999999999998E-3</v>
      </c>
      <c r="J7653" s="34">
        <v>1290.8454999999999</v>
      </c>
      <c r="K7653" s="35" t="str">
        <f t="shared" si="639"/>
        <v>Strabrechtse Heide &amp; Beuven_H4030</v>
      </c>
      <c r="L7653" s="36">
        <f>VLOOKUP(D7653,DATA!A:F,5,FALSE)</f>
        <v>1.0986712608830001E-2</v>
      </c>
      <c r="M7653" s="37">
        <f>VLOOKUP(D7653,DATA!A:F,6,FALSE)</f>
        <v>982</v>
      </c>
      <c r="N7653" s="36">
        <f t="shared" si="640"/>
        <v>55.449648112970692</v>
      </c>
      <c r="O7653" s="36">
        <f t="shared" si="641"/>
        <v>55.452227313417453</v>
      </c>
      <c r="P7653" s="36">
        <f t="shared" si="642"/>
        <v>2.5792004467604102E-3</v>
      </c>
      <c r="Q7653" s="36">
        <f t="shared" si="643"/>
        <v>3.3293492902986645E-2</v>
      </c>
    </row>
    <row r="7654" spans="1:17" x14ac:dyDescent="0.3">
      <c r="A7654" s="29">
        <v>2343320</v>
      </c>
      <c r="B7654" s="1">
        <v>137</v>
      </c>
      <c r="C7654" s="1" t="s">
        <v>30</v>
      </c>
      <c r="D7654" s="1" t="s">
        <v>53</v>
      </c>
      <c r="E7654" s="1" t="s">
        <v>54</v>
      </c>
      <c r="F7654" s="47">
        <v>714</v>
      </c>
      <c r="G7654" s="34">
        <v>938.16</v>
      </c>
      <c r="H7654" s="1" t="s">
        <v>218</v>
      </c>
      <c r="I7654" s="34">
        <v>9.1047999999999997E-3</v>
      </c>
      <c r="J7654" s="34">
        <v>2814.6264999999999</v>
      </c>
      <c r="K7654" s="35" t="str">
        <f t="shared" si="639"/>
        <v>Strabrechtse Heide &amp; Beuven_H4030</v>
      </c>
      <c r="L7654" s="36">
        <f>VLOOKUP(D7654,DATA!A:F,5,FALSE)</f>
        <v>1.0986712608830001E-2</v>
      </c>
      <c r="M7654" s="37">
        <f>VLOOKUP(D7654,DATA!A:F,6,FALSE)</f>
        <v>982</v>
      </c>
      <c r="N7654" s="36">
        <f t="shared" si="640"/>
        <v>38.186081174312953</v>
      </c>
      <c r="O7654" s="36">
        <f t="shared" si="641"/>
        <v>38.18844238464893</v>
      </c>
      <c r="P7654" s="36">
        <f t="shared" si="642"/>
        <v>2.3612103359766934E-3</v>
      </c>
      <c r="Q7654" s="36">
        <f t="shared" si="643"/>
        <v>6.6459251837139049E-2</v>
      </c>
    </row>
    <row r="7655" spans="1:17" x14ac:dyDescent="0.3">
      <c r="A7655" s="29">
        <v>2343321</v>
      </c>
      <c r="B7655" s="1">
        <v>137</v>
      </c>
      <c r="C7655" s="1" t="s">
        <v>30</v>
      </c>
      <c r="D7655" s="1" t="s">
        <v>53</v>
      </c>
      <c r="E7655" s="1" t="s">
        <v>54</v>
      </c>
      <c r="F7655" s="47">
        <v>714</v>
      </c>
      <c r="G7655" s="34">
        <v>931.3</v>
      </c>
      <c r="H7655" s="1" t="s">
        <v>218</v>
      </c>
      <c r="I7655" s="34">
        <v>8.9554000000000005E-3</v>
      </c>
      <c r="J7655" s="34">
        <v>5860.902</v>
      </c>
      <c r="K7655" s="35" t="str">
        <f t="shared" si="639"/>
        <v>Strabrechtse Heide &amp; Beuven_H4030</v>
      </c>
      <c r="L7655" s="36">
        <f>VLOOKUP(D7655,DATA!A:F,5,FALSE)</f>
        <v>1.0986712608830001E-2</v>
      </c>
      <c r="M7655" s="37">
        <f>VLOOKUP(D7655,DATA!A:F,6,FALSE)</f>
        <v>982</v>
      </c>
      <c r="N7655" s="36">
        <f t="shared" si="640"/>
        <v>36.423578853915508</v>
      </c>
      <c r="O7655" s="36">
        <f t="shared" si="641"/>
        <v>36.425857292080885</v>
      </c>
      <c r="P7655" s="36">
        <f t="shared" si="642"/>
        <v>2.2784381653764285E-3</v>
      </c>
      <c r="Q7655" s="36">
        <f t="shared" si="643"/>
        <v>0.13353702800331041</v>
      </c>
    </row>
    <row r="7656" spans="1:17" x14ac:dyDescent="0.3">
      <c r="A7656" s="29">
        <v>2343322</v>
      </c>
      <c r="B7656" s="1">
        <v>137</v>
      </c>
      <c r="C7656" s="1" t="s">
        <v>30</v>
      </c>
      <c r="D7656" s="1" t="s">
        <v>53</v>
      </c>
      <c r="E7656" s="1" t="s">
        <v>54</v>
      </c>
      <c r="F7656" s="47">
        <v>714</v>
      </c>
      <c r="G7656" s="34">
        <v>916.15</v>
      </c>
      <c r="H7656" s="1" t="s">
        <v>218</v>
      </c>
      <c r="I7656" s="34">
        <v>8.7375999999999999E-3</v>
      </c>
      <c r="J7656" s="34">
        <v>9007.2150000000001</v>
      </c>
      <c r="K7656" s="35" t="str">
        <f t="shared" si="639"/>
        <v>Strabrechtse Heide &amp; Beuven_H4030</v>
      </c>
      <c r="L7656" s="36">
        <f>VLOOKUP(D7656,DATA!A:F,5,FALSE)</f>
        <v>1.0986712608830001E-2</v>
      </c>
      <c r="M7656" s="37">
        <f>VLOOKUP(D7656,DATA!A:F,6,FALSE)</f>
        <v>982</v>
      </c>
      <c r="N7656" s="36">
        <f t="shared" si="640"/>
        <v>32.662821815754633</v>
      </c>
      <c r="O7656" s="36">
        <f t="shared" si="641"/>
        <v>32.664933241272955</v>
      </c>
      <c r="P7656" s="36">
        <f t="shared" si="642"/>
        <v>2.1114255183221076E-3</v>
      </c>
      <c r="Q7656" s="36">
        <f t="shared" si="643"/>
        <v>0.19018063600013663</v>
      </c>
    </row>
    <row r="7657" spans="1:17" x14ac:dyDescent="0.3">
      <c r="A7657" s="29">
        <v>2343323</v>
      </c>
      <c r="B7657" s="1">
        <v>137</v>
      </c>
      <c r="C7657" s="1" t="s">
        <v>30</v>
      </c>
      <c r="D7657" s="1" t="s">
        <v>53</v>
      </c>
      <c r="E7657" s="1" t="s">
        <v>54</v>
      </c>
      <c r="F7657" s="47">
        <v>714</v>
      </c>
      <c r="G7657" s="34">
        <v>936.86</v>
      </c>
      <c r="H7657" s="1" t="s">
        <v>218</v>
      </c>
      <c r="I7657" s="34">
        <v>8.8897999999999998E-3</v>
      </c>
      <c r="J7657" s="34">
        <v>10000</v>
      </c>
      <c r="K7657" s="35" t="str">
        <f t="shared" si="639"/>
        <v>Strabrechtse Heide &amp; Beuven_H4030</v>
      </c>
      <c r="L7657" s="36">
        <f>VLOOKUP(D7657,DATA!A:F,5,FALSE)</f>
        <v>1.0986712608830001E-2</v>
      </c>
      <c r="M7657" s="37">
        <f>VLOOKUP(D7657,DATA!A:F,6,FALSE)</f>
        <v>982</v>
      </c>
      <c r="N7657" s="36">
        <f t="shared" si="640"/>
        <v>37.849520843311645</v>
      </c>
      <c r="O7657" s="36">
        <f t="shared" si="641"/>
        <v>37.851818418727234</v>
      </c>
      <c r="P7657" s="36">
        <f t="shared" si="642"/>
        <v>2.2975754155893924E-3</v>
      </c>
      <c r="Q7657" s="36">
        <f t="shared" si="643"/>
        <v>0.22975754155893924</v>
      </c>
    </row>
    <row r="7658" spans="1:17" x14ac:dyDescent="0.3">
      <c r="A7658" s="30">
        <v>2343324</v>
      </c>
      <c r="B7658" s="14">
        <v>137</v>
      </c>
      <c r="C7658" s="14" t="s">
        <v>30</v>
      </c>
      <c r="D7658" s="14" t="s">
        <v>55</v>
      </c>
      <c r="E7658" s="14" t="s">
        <v>56</v>
      </c>
      <c r="F7658" s="48">
        <v>500</v>
      </c>
      <c r="G7658" s="38">
        <v>924.19</v>
      </c>
      <c r="H7658" s="14" t="s">
        <v>218</v>
      </c>
      <c r="I7658" s="38">
        <v>8.7735999999999995E-3</v>
      </c>
      <c r="J7658" s="38">
        <v>1735.3718381802</v>
      </c>
      <c r="K7658" s="39" t="str">
        <f t="shared" si="639"/>
        <v>Strabrechtse Heide &amp; Beuven_H3130</v>
      </c>
      <c r="L7658" s="40">
        <f>VLOOKUP(D7658,DATA!A:F,5,FALSE)</f>
        <v>0</v>
      </c>
      <c r="M7658" s="41">
        <f>VLOOKUP(D7658,DATA!A:F,6,FALSE)</f>
        <v>3.5</v>
      </c>
      <c r="N7658" s="40">
        <f t="shared" si="640"/>
        <v>50</v>
      </c>
      <c r="O7658" s="40">
        <f t="shared" si="641"/>
        <v>50</v>
      </c>
      <c r="P7658" s="40">
        <f>J7658/10000*I7658</f>
        <v>1.5225458359457802E-3</v>
      </c>
      <c r="Q7658" s="40">
        <f>IF(AND(H7658&lt;&gt;"below",I7658&gt;=0.005),M7658*P7658,0)</f>
        <v>5.3289104258102309E-3</v>
      </c>
    </row>
    <row r="7659" spans="1:17" x14ac:dyDescent="0.3">
      <c r="A7659" s="29">
        <v>2343324</v>
      </c>
      <c r="B7659" s="1">
        <v>137</v>
      </c>
      <c r="C7659" s="1" t="s">
        <v>30</v>
      </c>
      <c r="D7659" s="1" t="s">
        <v>57</v>
      </c>
      <c r="E7659" s="1" t="s">
        <v>58</v>
      </c>
      <c r="F7659" s="47">
        <v>714</v>
      </c>
      <c r="G7659" s="34">
        <v>924.19</v>
      </c>
      <c r="H7659" s="1" t="s">
        <v>218</v>
      </c>
      <c r="I7659" s="34">
        <v>8.7735999999999995E-3</v>
      </c>
      <c r="J7659" s="34">
        <v>1719.03225</v>
      </c>
      <c r="K7659" s="35" t="str">
        <f t="shared" si="639"/>
        <v>Strabrechtse Heide &amp; Beuven_H3160</v>
      </c>
      <c r="L7659" s="36">
        <f>VLOOKUP(D7659,DATA!A:F,5,FALSE)</f>
        <v>1.0986712608830001E-2</v>
      </c>
      <c r="M7659" s="37">
        <f>VLOOKUP(D7659,DATA!A:F,6,FALSE)</f>
        <v>982</v>
      </c>
      <c r="N7659" s="36">
        <f t="shared" si="640"/>
        <v>34.634555359547569</v>
      </c>
      <c r="O7659" s="36">
        <f t="shared" si="641"/>
        <v>34.636737636486131</v>
      </c>
      <c r="P7659" s="36">
        <f t="shared" si="642"/>
        <v>2.1822769385622109E-3</v>
      </c>
      <c r="Q7659" s="36">
        <f t="shared" si="643"/>
        <v>3.7514044358197093E-2</v>
      </c>
    </row>
    <row r="7660" spans="1:17" x14ac:dyDescent="0.3">
      <c r="A7660" s="29">
        <v>2343324</v>
      </c>
      <c r="B7660" s="1">
        <v>137</v>
      </c>
      <c r="C7660" s="1" t="s">
        <v>30</v>
      </c>
      <c r="D7660" s="1" t="s">
        <v>53</v>
      </c>
      <c r="E7660" s="1" t="s">
        <v>54</v>
      </c>
      <c r="F7660" s="47">
        <v>714</v>
      </c>
      <c r="G7660" s="34">
        <v>924.19</v>
      </c>
      <c r="H7660" s="1" t="s">
        <v>218</v>
      </c>
      <c r="I7660" s="34">
        <v>8.7735999999999995E-3</v>
      </c>
      <c r="J7660" s="34">
        <v>2693.4126000000001</v>
      </c>
      <c r="K7660" s="35" t="str">
        <f t="shared" si="639"/>
        <v>Strabrechtse Heide &amp; Beuven_H4030</v>
      </c>
      <c r="L7660" s="36">
        <f>VLOOKUP(D7660,DATA!A:F,5,FALSE)</f>
        <v>1.0986712608830001E-2</v>
      </c>
      <c r="M7660" s="37">
        <f>VLOOKUP(D7660,DATA!A:F,6,FALSE)</f>
        <v>982</v>
      </c>
      <c r="N7660" s="36">
        <f t="shared" si="640"/>
        <v>34.634555359547569</v>
      </c>
      <c r="O7660" s="36">
        <f t="shared" si="641"/>
        <v>34.636737636486131</v>
      </c>
      <c r="P7660" s="36">
        <f t="shared" si="642"/>
        <v>2.1822769385622109E-3</v>
      </c>
      <c r="Q7660" s="36">
        <f t="shared" si="643"/>
        <v>5.8777722030128848E-2</v>
      </c>
    </row>
    <row r="7661" spans="1:17" x14ac:dyDescent="0.3">
      <c r="A7661" s="29">
        <v>2343325</v>
      </c>
      <c r="B7661" s="1">
        <v>137</v>
      </c>
      <c r="C7661" s="1" t="s">
        <v>30</v>
      </c>
      <c r="D7661" s="1" t="s">
        <v>53</v>
      </c>
      <c r="E7661" s="1" t="s">
        <v>54</v>
      </c>
      <c r="F7661" s="47">
        <v>714</v>
      </c>
      <c r="G7661" s="34">
        <v>914.2</v>
      </c>
      <c r="H7661" s="1" t="s">
        <v>218</v>
      </c>
      <c r="I7661" s="34">
        <v>8.6415999999999993E-3</v>
      </c>
      <c r="J7661" s="34">
        <v>6758.3765000000003</v>
      </c>
      <c r="K7661" s="35" t="str">
        <f t="shared" si="639"/>
        <v>Strabrechtse Heide &amp; Beuven_H4030</v>
      </c>
      <c r="L7661" s="36">
        <f>VLOOKUP(D7661,DATA!A:F,5,FALSE)</f>
        <v>1.0986712608830001E-2</v>
      </c>
      <c r="M7661" s="37">
        <f>VLOOKUP(D7661,DATA!A:F,6,FALSE)</f>
        <v>982</v>
      </c>
      <c r="N7661" s="36">
        <f t="shared" si="640"/>
        <v>32.193377250988227</v>
      </c>
      <c r="O7661" s="36">
        <f t="shared" si="641"/>
        <v>32.195449814839101</v>
      </c>
      <c r="P7661" s="36">
        <f t="shared" si="642"/>
        <v>2.072563850873621E-3</v>
      </c>
      <c r="Q7661" s="36">
        <f t="shared" si="643"/>
        <v>0.14007166824493786</v>
      </c>
    </row>
    <row r="7662" spans="1:17" x14ac:dyDescent="0.3">
      <c r="A7662" s="30">
        <v>2343326</v>
      </c>
      <c r="B7662" s="14">
        <v>137</v>
      </c>
      <c r="C7662" s="14" t="s">
        <v>30</v>
      </c>
      <c r="D7662" s="14" t="s">
        <v>55</v>
      </c>
      <c r="E7662" s="14" t="s">
        <v>56</v>
      </c>
      <c r="F7662" s="48">
        <v>500</v>
      </c>
      <c r="G7662" s="38">
        <v>919.47</v>
      </c>
      <c r="H7662" s="14" t="s">
        <v>218</v>
      </c>
      <c r="I7662" s="38">
        <v>8.5801000000000002E-3</v>
      </c>
      <c r="J7662" s="38">
        <v>5243.9755999999998</v>
      </c>
      <c r="K7662" s="39" t="str">
        <f t="shared" si="639"/>
        <v>Strabrechtse Heide &amp; Beuven_H3130</v>
      </c>
      <c r="L7662" s="40">
        <f>VLOOKUP(D7662,DATA!A:F,5,FALSE)</f>
        <v>0</v>
      </c>
      <c r="M7662" s="41">
        <f>VLOOKUP(D7662,DATA!A:F,6,FALSE)</f>
        <v>3.5</v>
      </c>
      <c r="N7662" s="40">
        <f t="shared" si="640"/>
        <v>50</v>
      </c>
      <c r="O7662" s="40">
        <f t="shared" si="641"/>
        <v>50</v>
      </c>
      <c r="P7662" s="40">
        <f>J7662/10000*I7662</f>
        <v>4.4993835045559994E-3</v>
      </c>
      <c r="Q7662" s="40">
        <f>IF(AND(H7662&lt;&gt;"below",I7662&gt;=0.005),M7662*P7662,0)</f>
        <v>1.5747842265945999E-2</v>
      </c>
    </row>
    <row r="7663" spans="1:17" x14ac:dyDescent="0.3">
      <c r="A7663" s="29">
        <v>2343327</v>
      </c>
      <c r="B7663" s="1">
        <v>137</v>
      </c>
      <c r="C7663" s="1" t="s">
        <v>30</v>
      </c>
      <c r="D7663" s="1" t="s">
        <v>57</v>
      </c>
      <c r="E7663" s="1" t="s">
        <v>58</v>
      </c>
      <c r="F7663" s="47">
        <v>714</v>
      </c>
      <c r="G7663" s="34">
        <v>906.52</v>
      </c>
      <c r="H7663" s="1" t="s">
        <v>218</v>
      </c>
      <c r="I7663" s="34">
        <v>8.1484000000000001E-3</v>
      </c>
      <c r="J7663" s="34">
        <v>1120.0487000000001</v>
      </c>
      <c r="K7663" s="35" t="str">
        <f t="shared" si="639"/>
        <v>Strabrechtse Heide &amp; Beuven_H3160</v>
      </c>
      <c r="L7663" s="36">
        <f>VLOOKUP(D7663,DATA!A:F,5,FALSE)</f>
        <v>1.0986712608830001E-2</v>
      </c>
      <c r="M7663" s="37">
        <f>VLOOKUP(D7663,DATA!A:F,6,FALSE)</f>
        <v>982</v>
      </c>
      <c r="N7663" s="36">
        <f t="shared" si="640"/>
        <v>30.379795210155471</v>
      </c>
      <c r="O7663" s="36">
        <f t="shared" si="641"/>
        <v>30.381688721323457</v>
      </c>
      <c r="P7663" s="36">
        <f t="shared" si="642"/>
        <v>1.8935111679851957E-3</v>
      </c>
      <c r="Q7663" s="36">
        <f t="shared" si="643"/>
        <v>2.1208247221372999E-2</v>
      </c>
    </row>
    <row r="7664" spans="1:17" x14ac:dyDescent="0.3">
      <c r="A7664" s="29">
        <v>2343327</v>
      </c>
      <c r="B7664" s="1">
        <v>137</v>
      </c>
      <c r="C7664" s="1" t="s">
        <v>30</v>
      </c>
      <c r="D7664" s="1" t="s">
        <v>53</v>
      </c>
      <c r="E7664" s="1" t="s">
        <v>54</v>
      </c>
      <c r="F7664" s="47">
        <v>714</v>
      </c>
      <c r="G7664" s="34">
        <v>906.52</v>
      </c>
      <c r="H7664" s="1" t="s">
        <v>218</v>
      </c>
      <c r="I7664" s="34">
        <v>8.1484000000000001E-3</v>
      </c>
      <c r="J7664" s="34">
        <v>3886.3157000000001</v>
      </c>
      <c r="K7664" s="35" t="str">
        <f t="shared" si="639"/>
        <v>Strabrechtse Heide &amp; Beuven_H4030</v>
      </c>
      <c r="L7664" s="36">
        <f>VLOOKUP(D7664,DATA!A:F,5,FALSE)</f>
        <v>1.0986712608830001E-2</v>
      </c>
      <c r="M7664" s="37">
        <f>VLOOKUP(D7664,DATA!A:F,6,FALSE)</f>
        <v>982</v>
      </c>
      <c r="N7664" s="36">
        <f t="shared" si="640"/>
        <v>30.379795210155471</v>
      </c>
      <c r="O7664" s="36">
        <f t="shared" si="641"/>
        <v>30.381688721323457</v>
      </c>
      <c r="P7664" s="36">
        <f t="shared" si="642"/>
        <v>1.8935111679851957E-3</v>
      </c>
      <c r="Q7664" s="36">
        <f t="shared" si="643"/>
        <v>7.3587821802662032E-2</v>
      </c>
    </row>
    <row r="7665" spans="1:17" x14ac:dyDescent="0.3">
      <c r="A7665" s="29">
        <v>2343328</v>
      </c>
      <c r="B7665" s="1">
        <v>137</v>
      </c>
      <c r="C7665" s="1" t="s">
        <v>30</v>
      </c>
      <c r="D7665" s="1" t="s">
        <v>57</v>
      </c>
      <c r="E7665" s="1" t="s">
        <v>58</v>
      </c>
      <c r="F7665" s="47">
        <v>714</v>
      </c>
      <c r="G7665" s="34">
        <v>854.7</v>
      </c>
      <c r="H7665" s="1" t="s">
        <v>218</v>
      </c>
      <c r="I7665" s="34">
        <v>7.3232999999999996E-3</v>
      </c>
      <c r="J7665" s="34">
        <v>7284.6484</v>
      </c>
      <c r="K7665" s="35" t="str">
        <f t="shared" si="639"/>
        <v>Strabrechtse Heide &amp; Beuven_H3160</v>
      </c>
      <c r="L7665" s="36">
        <f>VLOOKUP(D7665,DATA!A:F,5,FALSE)</f>
        <v>1.0986712608830001E-2</v>
      </c>
      <c r="M7665" s="37">
        <f>VLOOKUP(D7665,DATA!A:F,6,FALSE)</f>
        <v>982</v>
      </c>
      <c r="N7665" s="36">
        <f t="shared" si="640"/>
        <v>19.803701192904516</v>
      </c>
      <c r="O7665" s="36">
        <f t="shared" si="641"/>
        <v>19.80497906042363</v>
      </c>
      <c r="P7665" s="36">
        <f t="shared" si="642"/>
        <v>1.2778675191142952E-3</v>
      </c>
      <c r="Q7665" s="36">
        <f t="shared" si="643"/>
        <v>9.3088155785279195E-2</v>
      </c>
    </row>
    <row r="7666" spans="1:17" x14ac:dyDescent="0.3">
      <c r="A7666" s="30">
        <v>2343329</v>
      </c>
      <c r="B7666" s="14">
        <v>137</v>
      </c>
      <c r="C7666" s="14" t="s">
        <v>30</v>
      </c>
      <c r="D7666" s="14" t="s">
        <v>55</v>
      </c>
      <c r="E7666" s="14" t="s">
        <v>56</v>
      </c>
      <c r="F7666" s="48">
        <v>500</v>
      </c>
      <c r="G7666" s="38">
        <v>921.11</v>
      </c>
      <c r="H7666" s="14" t="s">
        <v>218</v>
      </c>
      <c r="I7666" s="38">
        <v>8.1002000000000001E-3</v>
      </c>
      <c r="J7666" s="38">
        <v>32.134956000000003</v>
      </c>
      <c r="K7666" s="39" t="str">
        <f t="shared" si="639"/>
        <v>Strabrechtse Heide &amp; Beuven_H3130</v>
      </c>
      <c r="L7666" s="40">
        <f>VLOOKUP(D7666,DATA!A:F,5,FALSE)</f>
        <v>0</v>
      </c>
      <c r="M7666" s="41">
        <f>VLOOKUP(D7666,DATA!A:F,6,FALSE)</f>
        <v>3.5</v>
      </c>
      <c r="N7666" s="40">
        <f t="shared" si="640"/>
        <v>50</v>
      </c>
      <c r="O7666" s="40">
        <f t="shared" si="641"/>
        <v>50</v>
      </c>
      <c r="P7666" s="40">
        <f>J7666/10000*I7666</f>
        <v>2.6029957059120005E-5</v>
      </c>
      <c r="Q7666" s="40">
        <f>IF(AND(H7666&lt;&gt;"below",I7666&gt;=0.005),M7666*P7666,0)</f>
        <v>9.1104849706920019E-5</v>
      </c>
    </row>
    <row r="7667" spans="1:17" x14ac:dyDescent="0.3">
      <c r="A7667" s="29">
        <v>2343329</v>
      </c>
      <c r="B7667" s="1">
        <v>137</v>
      </c>
      <c r="C7667" s="1" t="s">
        <v>30</v>
      </c>
      <c r="D7667" s="1" t="s">
        <v>57</v>
      </c>
      <c r="E7667" s="1" t="s">
        <v>58</v>
      </c>
      <c r="F7667" s="47">
        <v>714</v>
      </c>
      <c r="G7667" s="34">
        <v>921.11</v>
      </c>
      <c r="H7667" s="1" t="s">
        <v>218</v>
      </c>
      <c r="I7667" s="34">
        <v>8.1002000000000001E-3</v>
      </c>
      <c r="J7667" s="34">
        <v>713.79859999999996</v>
      </c>
      <c r="K7667" s="35" t="str">
        <f t="shared" si="639"/>
        <v>Strabrechtse Heide &amp; Beuven_H3160</v>
      </c>
      <c r="L7667" s="36">
        <f>VLOOKUP(D7667,DATA!A:F,5,FALSE)</f>
        <v>1.0986712608830001E-2</v>
      </c>
      <c r="M7667" s="37">
        <f>VLOOKUP(D7667,DATA!A:F,6,FALSE)</f>
        <v>982</v>
      </c>
      <c r="N7667" s="36">
        <f t="shared" si="640"/>
        <v>33.87250649923886</v>
      </c>
      <c r="O7667" s="36">
        <f t="shared" si="641"/>
        <v>33.874499920728248</v>
      </c>
      <c r="P7667" s="36">
        <f t="shared" si="642"/>
        <v>1.9934214893879698E-3</v>
      </c>
      <c r="Q7667" s="36">
        <f t="shared" si="643"/>
        <v>1.4229014683350477E-2</v>
      </c>
    </row>
    <row r="7668" spans="1:17" x14ac:dyDescent="0.3">
      <c r="A7668" s="29">
        <v>2343329</v>
      </c>
      <c r="B7668" s="1">
        <v>137</v>
      </c>
      <c r="C7668" s="1" t="s">
        <v>30</v>
      </c>
      <c r="D7668" s="1" t="s">
        <v>53</v>
      </c>
      <c r="E7668" s="1" t="s">
        <v>54</v>
      </c>
      <c r="F7668" s="47">
        <v>714</v>
      </c>
      <c r="G7668" s="34">
        <v>921.11</v>
      </c>
      <c r="H7668" s="1" t="s">
        <v>218</v>
      </c>
      <c r="I7668" s="34">
        <v>8.1002000000000001E-3</v>
      </c>
      <c r="J7668" s="34">
        <v>2853.7579999999998</v>
      </c>
      <c r="K7668" s="35" t="str">
        <f t="shared" si="639"/>
        <v>Strabrechtse Heide &amp; Beuven_H4030</v>
      </c>
      <c r="L7668" s="36">
        <f>VLOOKUP(D7668,DATA!A:F,5,FALSE)</f>
        <v>1.0986712608830001E-2</v>
      </c>
      <c r="M7668" s="37">
        <f>VLOOKUP(D7668,DATA!A:F,6,FALSE)</f>
        <v>982</v>
      </c>
      <c r="N7668" s="36">
        <f t="shared" si="640"/>
        <v>33.87250649923886</v>
      </c>
      <c r="O7668" s="36">
        <f t="shared" si="641"/>
        <v>33.874499920728248</v>
      </c>
      <c r="P7668" s="36">
        <f t="shared" si="642"/>
        <v>1.9934214893879698E-3</v>
      </c>
      <c r="Q7668" s="36">
        <f t="shared" si="643"/>
        <v>5.6887425227128335E-2</v>
      </c>
    </row>
    <row r="7669" spans="1:17" x14ac:dyDescent="0.3">
      <c r="A7669" s="29">
        <v>2343330</v>
      </c>
      <c r="B7669" s="1">
        <v>137</v>
      </c>
      <c r="C7669" s="1" t="s">
        <v>30</v>
      </c>
      <c r="D7669" s="1" t="s">
        <v>53</v>
      </c>
      <c r="E7669" s="1" t="s">
        <v>54</v>
      </c>
      <c r="F7669" s="47">
        <v>714</v>
      </c>
      <c r="G7669" s="34">
        <v>926.79</v>
      </c>
      <c r="H7669" s="1" t="s">
        <v>218</v>
      </c>
      <c r="I7669" s="34">
        <v>8.2871000000000004E-3</v>
      </c>
      <c r="J7669" s="34">
        <v>7260.4510539715702</v>
      </c>
      <c r="K7669" s="35" t="str">
        <f t="shared" si="639"/>
        <v>Strabrechtse Heide &amp; Beuven_H4030</v>
      </c>
      <c r="L7669" s="36">
        <f>VLOOKUP(D7669,DATA!A:F,5,FALSE)</f>
        <v>1.0986712608830001E-2</v>
      </c>
      <c r="M7669" s="37">
        <f>VLOOKUP(D7669,DATA!A:F,6,FALSE)</f>
        <v>982</v>
      </c>
      <c r="N7669" s="36">
        <f t="shared" si="640"/>
        <v>35.284056163792762</v>
      </c>
      <c r="O7669" s="36">
        <f t="shared" si="641"/>
        <v>35.286135218688344</v>
      </c>
      <c r="P7669" s="36">
        <f t="shared" si="642"/>
        <v>2.079054895581578E-3</v>
      </c>
      <c r="Q7669" s="36">
        <f t="shared" si="643"/>
        <v>0.15094876307890021</v>
      </c>
    </row>
    <row r="7670" spans="1:17" x14ac:dyDescent="0.3">
      <c r="A7670" s="29">
        <v>2343331</v>
      </c>
      <c r="B7670" s="1">
        <v>137</v>
      </c>
      <c r="C7670" s="1" t="s">
        <v>30</v>
      </c>
      <c r="D7670" s="1" t="s">
        <v>53</v>
      </c>
      <c r="E7670" s="1" t="s">
        <v>54</v>
      </c>
      <c r="F7670" s="47">
        <v>714</v>
      </c>
      <c r="G7670" s="34">
        <v>918.75</v>
      </c>
      <c r="H7670" s="1" t="s">
        <v>218</v>
      </c>
      <c r="I7670" s="34">
        <v>8.2622000000000008E-3</v>
      </c>
      <c r="J7670" s="34">
        <v>6490.7179610789999</v>
      </c>
      <c r="K7670" s="35" t="str">
        <f t="shared" si="639"/>
        <v>Strabrechtse Heide &amp; Beuven_H4030</v>
      </c>
      <c r="L7670" s="36">
        <f>VLOOKUP(D7670,DATA!A:F,5,FALSE)</f>
        <v>1.0986712608830001E-2</v>
      </c>
      <c r="M7670" s="37">
        <f>VLOOKUP(D7670,DATA!A:F,6,FALSE)</f>
        <v>982</v>
      </c>
      <c r="N7670" s="36">
        <f t="shared" si="640"/>
        <v>33.294180578360759</v>
      </c>
      <c r="O7670" s="36">
        <f t="shared" si="641"/>
        <v>33.296196632115844</v>
      </c>
      <c r="P7670" s="36">
        <f t="shared" si="642"/>
        <v>2.0160537550850677E-3</v>
      </c>
      <c r="Q7670" s="36">
        <f t="shared" si="643"/>
        <v>0.13085636318631411</v>
      </c>
    </row>
    <row r="7671" spans="1:17" x14ac:dyDescent="0.3">
      <c r="A7671" s="29">
        <v>2343332</v>
      </c>
      <c r="B7671" s="1">
        <v>137</v>
      </c>
      <c r="C7671" s="1" t="s">
        <v>30</v>
      </c>
      <c r="D7671" s="1" t="s">
        <v>53</v>
      </c>
      <c r="E7671" s="1" t="s">
        <v>54</v>
      </c>
      <c r="F7671" s="47">
        <v>714</v>
      </c>
      <c r="G7671" s="34">
        <v>930.24</v>
      </c>
      <c r="H7671" s="1" t="s">
        <v>218</v>
      </c>
      <c r="I7671" s="34">
        <v>8.2503000000000003E-3</v>
      </c>
      <c r="J7671" s="34">
        <v>4670.6030319849997</v>
      </c>
      <c r="K7671" s="35" t="str">
        <f t="shared" si="639"/>
        <v>Strabrechtse Heide &amp; Beuven_H4030</v>
      </c>
      <c r="L7671" s="36">
        <f>VLOOKUP(D7671,DATA!A:F,5,FALSE)</f>
        <v>1.0986712608830001E-2</v>
      </c>
      <c r="M7671" s="37">
        <f>VLOOKUP(D7671,DATA!A:F,6,FALSE)</f>
        <v>982</v>
      </c>
      <c r="N7671" s="36">
        <f t="shared" si="640"/>
        <v>36.15432538853797</v>
      </c>
      <c r="O7671" s="36">
        <f t="shared" si="641"/>
        <v>36.156417740294572</v>
      </c>
      <c r="P7671" s="36">
        <f t="shared" si="642"/>
        <v>2.092351756601829E-3</v>
      </c>
      <c r="Q7671" s="36">
        <f t="shared" si="643"/>
        <v>9.7725444583636425E-2</v>
      </c>
    </row>
    <row r="7672" spans="1:17" x14ac:dyDescent="0.3">
      <c r="A7672" s="29">
        <v>2343333</v>
      </c>
      <c r="B7672" s="1">
        <v>137</v>
      </c>
      <c r="C7672" s="1" t="s">
        <v>30</v>
      </c>
      <c r="D7672" s="1" t="s">
        <v>53</v>
      </c>
      <c r="E7672" s="1" t="s">
        <v>54</v>
      </c>
      <c r="F7672" s="47">
        <v>714</v>
      </c>
      <c r="G7672" s="34">
        <v>926.07</v>
      </c>
      <c r="H7672" s="1" t="s">
        <v>218</v>
      </c>
      <c r="I7672" s="34">
        <v>8.1414E-3</v>
      </c>
      <c r="J7672" s="34">
        <v>10000</v>
      </c>
      <c r="K7672" s="35" t="str">
        <f t="shared" si="639"/>
        <v>Strabrechtse Heide &amp; Beuven_H4030</v>
      </c>
      <c r="L7672" s="36">
        <f>VLOOKUP(D7672,DATA!A:F,5,FALSE)</f>
        <v>1.0986712608830001E-2</v>
      </c>
      <c r="M7672" s="37">
        <f>VLOOKUP(D7672,DATA!A:F,6,FALSE)</f>
        <v>982</v>
      </c>
      <c r="N7672" s="36">
        <f t="shared" si="640"/>
        <v>35.103637057608701</v>
      </c>
      <c r="O7672" s="36">
        <f t="shared" si="641"/>
        <v>35.105674780466877</v>
      </c>
      <c r="P7672" s="36">
        <f t="shared" si="642"/>
        <v>2.0377228581764939E-3</v>
      </c>
      <c r="Q7672" s="36">
        <f t="shared" si="643"/>
        <v>0.20377228581764939</v>
      </c>
    </row>
    <row r="7673" spans="1:17" x14ac:dyDescent="0.3">
      <c r="A7673" s="29">
        <v>2343334</v>
      </c>
      <c r="B7673" s="1">
        <v>137</v>
      </c>
      <c r="C7673" s="1" t="s">
        <v>30</v>
      </c>
      <c r="D7673" s="1" t="s">
        <v>53</v>
      </c>
      <c r="E7673" s="1" t="s">
        <v>54</v>
      </c>
      <c r="F7673" s="47">
        <v>714</v>
      </c>
      <c r="G7673" s="34">
        <v>943.83</v>
      </c>
      <c r="H7673" s="1" t="s">
        <v>218</v>
      </c>
      <c r="I7673" s="34">
        <v>8.1828000000000005E-3</v>
      </c>
      <c r="J7673" s="34">
        <v>10000</v>
      </c>
      <c r="K7673" s="35" t="str">
        <f t="shared" si="639"/>
        <v>Strabrechtse Heide &amp; Beuven_H4030</v>
      </c>
      <c r="L7673" s="36">
        <f>VLOOKUP(D7673,DATA!A:F,5,FALSE)</f>
        <v>1.0986712608830001E-2</v>
      </c>
      <c r="M7673" s="37">
        <f>VLOOKUP(D7673,DATA!A:F,6,FALSE)</f>
        <v>982</v>
      </c>
      <c r="N7673" s="36">
        <f t="shared" si="640"/>
        <v>39.666923169523109</v>
      </c>
      <c r="O7673" s="36">
        <f t="shared" si="641"/>
        <v>39.669074750638593</v>
      </c>
      <c r="P7673" s="36">
        <f t="shared" si="642"/>
        <v>2.1515811154841913E-3</v>
      </c>
      <c r="Q7673" s="36">
        <f t="shared" si="643"/>
        <v>0.21515811154841913</v>
      </c>
    </row>
    <row r="7674" spans="1:17" x14ac:dyDescent="0.3">
      <c r="A7674" s="29">
        <v>2343335</v>
      </c>
      <c r="B7674" s="1">
        <v>137</v>
      </c>
      <c r="C7674" s="1" t="s">
        <v>30</v>
      </c>
      <c r="D7674" s="1" t="s">
        <v>53</v>
      </c>
      <c r="E7674" s="1" t="s">
        <v>54</v>
      </c>
      <c r="F7674" s="47">
        <v>714</v>
      </c>
      <c r="G7674" s="34">
        <v>937.37</v>
      </c>
      <c r="H7674" s="1" t="s">
        <v>218</v>
      </c>
      <c r="I7674" s="34">
        <v>8.0625000000000002E-3</v>
      </c>
      <c r="J7674" s="34">
        <v>9369.7829999999994</v>
      </c>
      <c r="K7674" s="35" t="str">
        <f t="shared" si="639"/>
        <v>Strabrechtse Heide &amp; Beuven_H4030</v>
      </c>
      <c r="L7674" s="36">
        <f>VLOOKUP(D7674,DATA!A:F,5,FALSE)</f>
        <v>1.0986712608830001E-2</v>
      </c>
      <c r="M7674" s="37">
        <f>VLOOKUP(D7674,DATA!A:F,6,FALSE)</f>
        <v>982</v>
      </c>
      <c r="N7674" s="36">
        <f t="shared" si="640"/>
        <v>37.981418611491371</v>
      </c>
      <c r="O7674" s="36">
        <f t="shared" si="641"/>
        <v>37.983505191897855</v>
      </c>
      <c r="P7674" s="36">
        <f t="shared" si="642"/>
        <v>2.0865804064840177E-3</v>
      </c>
      <c r="Q7674" s="36">
        <f t="shared" si="643"/>
        <v>0.19550805620807035</v>
      </c>
    </row>
    <row r="7675" spans="1:17" x14ac:dyDescent="0.3">
      <c r="A7675" s="29">
        <v>2343336</v>
      </c>
      <c r="B7675" s="1">
        <v>137</v>
      </c>
      <c r="C7675" s="1" t="s">
        <v>30</v>
      </c>
      <c r="D7675" s="1" t="s">
        <v>53</v>
      </c>
      <c r="E7675" s="1" t="s">
        <v>54</v>
      </c>
      <c r="F7675" s="47">
        <v>714</v>
      </c>
      <c r="G7675" s="34">
        <v>934.11</v>
      </c>
      <c r="H7675" s="1" t="s">
        <v>218</v>
      </c>
      <c r="I7675" s="34">
        <v>7.9460999999999993E-3</v>
      </c>
      <c r="J7675" s="34">
        <v>4011.2501999999999</v>
      </c>
      <c r="K7675" s="35" t="str">
        <f t="shared" si="639"/>
        <v>Strabrechtse Heide &amp; Beuven_H4030</v>
      </c>
      <c r="L7675" s="36">
        <f>VLOOKUP(D7675,DATA!A:F,5,FALSE)</f>
        <v>1.0986712608830001E-2</v>
      </c>
      <c r="M7675" s="37">
        <f>VLOOKUP(D7675,DATA!A:F,6,FALSE)</f>
        <v>982</v>
      </c>
      <c r="N7675" s="36">
        <f t="shared" si="640"/>
        <v>37.141443007840579</v>
      </c>
      <c r="O7675" s="36">
        <f t="shared" si="641"/>
        <v>37.143481222145923</v>
      </c>
      <c r="P7675" s="36">
        <f t="shared" si="642"/>
        <v>2.0382143053438995E-3</v>
      </c>
      <c r="Q7675" s="36">
        <f t="shared" si="643"/>
        <v>8.1757875399535787E-2</v>
      </c>
    </row>
    <row r="7676" spans="1:17" x14ac:dyDescent="0.3">
      <c r="A7676" s="30">
        <v>2343337</v>
      </c>
      <c r="B7676" s="14">
        <v>137</v>
      </c>
      <c r="C7676" s="14" t="s">
        <v>30</v>
      </c>
      <c r="D7676" s="14" t="s">
        <v>79</v>
      </c>
      <c r="E7676" s="14" t="s">
        <v>80</v>
      </c>
      <c r="F7676" s="48">
        <v>429</v>
      </c>
      <c r="G7676" s="38">
        <v>901.22</v>
      </c>
      <c r="H7676" s="14" t="s">
        <v>218</v>
      </c>
      <c r="I7676" s="38">
        <v>7.3403000000000001E-3</v>
      </c>
      <c r="J7676" s="38">
        <v>2448.0983999999999</v>
      </c>
      <c r="K7676" s="39" t="str">
        <f t="shared" si="639"/>
        <v>Strabrechtse Heide &amp; Beuven_H3110</v>
      </c>
      <c r="L7676" s="40">
        <f>VLOOKUP(D7676,DATA!A:F,5,FALSE)</f>
        <v>0</v>
      </c>
      <c r="M7676" s="41">
        <f>VLOOKUP(D7676,DATA!A:F,6,FALSE)</f>
        <v>3.5</v>
      </c>
      <c r="N7676" s="40">
        <f t="shared" si="640"/>
        <v>50</v>
      </c>
      <c r="O7676" s="40">
        <f t="shared" si="641"/>
        <v>50</v>
      </c>
      <c r="P7676" s="40">
        <f>J7676/10000*I7676</f>
        <v>1.7969776685519997E-3</v>
      </c>
      <c r="Q7676" s="40">
        <f>IF(AND(H7676&lt;&gt;"below",I7676&gt;=0.005),M7676*P7676,0)</f>
        <v>6.2894218399319989E-3</v>
      </c>
    </row>
    <row r="7677" spans="1:17" x14ac:dyDescent="0.3">
      <c r="A7677" s="29">
        <v>2343337</v>
      </c>
      <c r="B7677" s="1">
        <v>137</v>
      </c>
      <c r="C7677" s="1" t="s">
        <v>30</v>
      </c>
      <c r="D7677" s="1" t="s">
        <v>53</v>
      </c>
      <c r="E7677" s="1" t="s">
        <v>54</v>
      </c>
      <c r="F7677" s="47">
        <v>714</v>
      </c>
      <c r="G7677" s="34">
        <v>901.22</v>
      </c>
      <c r="H7677" s="1" t="s">
        <v>218</v>
      </c>
      <c r="I7677" s="34">
        <v>7.3403000000000001E-3</v>
      </c>
      <c r="J7677" s="34">
        <v>939.14342999999997</v>
      </c>
      <c r="K7677" s="35" t="str">
        <f t="shared" si="639"/>
        <v>Strabrechtse Heide &amp; Beuven_H4030</v>
      </c>
      <c r="L7677" s="36">
        <f>VLOOKUP(D7677,DATA!A:F,5,FALSE)</f>
        <v>1.0986712608830001E-2</v>
      </c>
      <c r="M7677" s="37">
        <f>VLOOKUP(D7677,DATA!A:F,6,FALSE)</f>
        <v>982</v>
      </c>
      <c r="N7677" s="36">
        <f t="shared" si="640"/>
        <v>29.162463633837479</v>
      </c>
      <c r="O7677" s="36">
        <f t="shared" si="641"/>
        <v>29.164129639722457</v>
      </c>
      <c r="P7677" s="36">
        <f t="shared" si="642"/>
        <v>1.6660058849780057E-3</v>
      </c>
      <c r="Q7677" s="36">
        <f t="shared" si="643"/>
        <v>1.5646184812184296E-2</v>
      </c>
    </row>
    <row r="7678" spans="1:17" x14ac:dyDescent="0.3">
      <c r="A7678" s="30">
        <v>2343338</v>
      </c>
      <c r="B7678" s="14">
        <v>137</v>
      </c>
      <c r="C7678" s="14" t="s">
        <v>30</v>
      </c>
      <c r="D7678" s="14" t="s">
        <v>79</v>
      </c>
      <c r="E7678" s="14" t="s">
        <v>80</v>
      </c>
      <c r="F7678" s="48">
        <v>429</v>
      </c>
      <c r="G7678" s="38">
        <v>812.83</v>
      </c>
      <c r="H7678" s="14" t="s">
        <v>218</v>
      </c>
      <c r="I7678" s="38">
        <v>6.326E-3</v>
      </c>
      <c r="J7678" s="38">
        <v>10000</v>
      </c>
      <c r="K7678" s="39" t="str">
        <f t="shared" si="639"/>
        <v>Strabrechtse Heide &amp; Beuven_H3110</v>
      </c>
      <c r="L7678" s="40">
        <f>VLOOKUP(D7678,DATA!A:F,5,FALSE)</f>
        <v>0</v>
      </c>
      <c r="M7678" s="41">
        <f>VLOOKUP(D7678,DATA!A:F,6,FALSE)</f>
        <v>3.5</v>
      </c>
      <c r="N7678" s="40">
        <f t="shared" si="640"/>
        <v>50</v>
      </c>
      <c r="O7678" s="40">
        <f t="shared" si="641"/>
        <v>50</v>
      </c>
      <c r="P7678" s="40">
        <f t="shared" ref="P7678:P7681" si="646">J7678/10000*I7678</f>
        <v>6.326E-3</v>
      </c>
      <c r="Q7678" s="40">
        <f t="shared" ref="Q7678:Q7681" si="647">IF(AND(H7678&lt;&gt;"below",I7678&gt;=0.005),M7678*P7678,0)</f>
        <v>2.2141000000000001E-2</v>
      </c>
    </row>
    <row r="7679" spans="1:17" x14ac:dyDescent="0.3">
      <c r="A7679" s="30">
        <v>2343339</v>
      </c>
      <c r="B7679" s="14">
        <v>137</v>
      </c>
      <c r="C7679" s="14" t="s">
        <v>30</v>
      </c>
      <c r="D7679" s="14" t="s">
        <v>79</v>
      </c>
      <c r="E7679" s="14" t="s">
        <v>80</v>
      </c>
      <c r="F7679" s="48">
        <v>429</v>
      </c>
      <c r="G7679" s="38">
        <v>813.98</v>
      </c>
      <c r="H7679" s="14" t="s">
        <v>218</v>
      </c>
      <c r="I7679" s="38">
        <v>6.2731999999999996E-3</v>
      </c>
      <c r="J7679" s="38">
        <v>10000</v>
      </c>
      <c r="K7679" s="39" t="str">
        <f t="shared" si="639"/>
        <v>Strabrechtse Heide &amp; Beuven_H3110</v>
      </c>
      <c r="L7679" s="40">
        <f>VLOOKUP(D7679,DATA!A:F,5,FALSE)</f>
        <v>0</v>
      </c>
      <c r="M7679" s="41">
        <f>VLOOKUP(D7679,DATA!A:F,6,FALSE)</f>
        <v>3.5</v>
      </c>
      <c r="N7679" s="40">
        <f t="shared" si="640"/>
        <v>50</v>
      </c>
      <c r="O7679" s="40">
        <f t="shared" si="641"/>
        <v>50</v>
      </c>
      <c r="P7679" s="40">
        <f t="shared" si="646"/>
        <v>6.2731999999999996E-3</v>
      </c>
      <c r="Q7679" s="40">
        <f t="shared" si="647"/>
        <v>2.1956199999999999E-2</v>
      </c>
    </row>
    <row r="7680" spans="1:17" x14ac:dyDescent="0.3">
      <c r="A7680" s="30">
        <v>2343340</v>
      </c>
      <c r="B7680" s="14">
        <v>137</v>
      </c>
      <c r="C7680" s="14" t="s">
        <v>30</v>
      </c>
      <c r="D7680" s="14" t="s">
        <v>79</v>
      </c>
      <c r="E7680" s="14" t="s">
        <v>80</v>
      </c>
      <c r="F7680" s="48">
        <v>429</v>
      </c>
      <c r="G7680" s="38">
        <v>850.33</v>
      </c>
      <c r="H7680" s="14" t="s">
        <v>218</v>
      </c>
      <c r="I7680" s="38">
        <v>6.4351E-3</v>
      </c>
      <c r="J7680" s="38">
        <v>10000</v>
      </c>
      <c r="K7680" s="39" t="str">
        <f t="shared" si="639"/>
        <v>Strabrechtse Heide &amp; Beuven_H3110</v>
      </c>
      <c r="L7680" s="40">
        <f>VLOOKUP(D7680,DATA!A:F,5,FALSE)</f>
        <v>0</v>
      </c>
      <c r="M7680" s="41">
        <f>VLOOKUP(D7680,DATA!A:F,6,FALSE)</f>
        <v>3.5</v>
      </c>
      <c r="N7680" s="40">
        <f t="shared" si="640"/>
        <v>50</v>
      </c>
      <c r="O7680" s="40">
        <f t="shared" si="641"/>
        <v>50</v>
      </c>
      <c r="P7680" s="40">
        <f t="shared" si="646"/>
        <v>6.4351E-3</v>
      </c>
      <c r="Q7680" s="40">
        <f t="shared" si="647"/>
        <v>2.2522850000000001E-2</v>
      </c>
    </row>
    <row r="7681" spans="1:17" x14ac:dyDescent="0.3">
      <c r="A7681" s="30">
        <v>2343341</v>
      </c>
      <c r="B7681" s="14">
        <v>137</v>
      </c>
      <c r="C7681" s="14" t="s">
        <v>30</v>
      </c>
      <c r="D7681" s="14" t="s">
        <v>79</v>
      </c>
      <c r="E7681" s="14" t="s">
        <v>80</v>
      </c>
      <c r="F7681" s="48">
        <v>429</v>
      </c>
      <c r="G7681" s="38">
        <v>925.67</v>
      </c>
      <c r="H7681" s="14" t="s">
        <v>218</v>
      </c>
      <c r="I7681" s="38">
        <v>7.0248999999999997E-3</v>
      </c>
      <c r="J7681" s="38">
        <v>10000</v>
      </c>
      <c r="K7681" s="39" t="str">
        <f t="shared" si="639"/>
        <v>Strabrechtse Heide &amp; Beuven_H3110</v>
      </c>
      <c r="L7681" s="40">
        <f>VLOOKUP(D7681,DATA!A:F,5,FALSE)</f>
        <v>0</v>
      </c>
      <c r="M7681" s="41">
        <f>VLOOKUP(D7681,DATA!A:F,6,FALSE)</f>
        <v>3.5</v>
      </c>
      <c r="N7681" s="40">
        <f t="shared" si="640"/>
        <v>50</v>
      </c>
      <c r="O7681" s="40">
        <f t="shared" si="641"/>
        <v>50</v>
      </c>
      <c r="P7681" s="40">
        <f t="shared" si="646"/>
        <v>7.0248999999999997E-3</v>
      </c>
      <c r="Q7681" s="40">
        <f t="shared" si="647"/>
        <v>2.4587149999999999E-2</v>
      </c>
    </row>
    <row r="7682" spans="1:17" x14ac:dyDescent="0.3">
      <c r="A7682" s="29">
        <v>2343343</v>
      </c>
      <c r="B7682" s="1">
        <v>137</v>
      </c>
      <c r="C7682" s="1" t="s">
        <v>30</v>
      </c>
      <c r="D7682" s="1" t="s">
        <v>57</v>
      </c>
      <c r="E7682" s="1" t="s">
        <v>58</v>
      </c>
      <c r="F7682" s="47">
        <v>714</v>
      </c>
      <c r="G7682" s="34">
        <v>953.77</v>
      </c>
      <c r="H7682" s="1" t="s">
        <v>218</v>
      </c>
      <c r="I7682" s="34">
        <v>7.1628000000000004E-3</v>
      </c>
      <c r="J7682" s="34">
        <v>6355.6405999999997</v>
      </c>
      <c r="K7682" s="35" t="str">
        <f t="shared" si="639"/>
        <v>Strabrechtse Heide &amp; Beuven_H3160</v>
      </c>
      <c r="L7682" s="36">
        <f>VLOOKUP(D7682,DATA!A:F,5,FALSE)</f>
        <v>1.0986712608830001E-2</v>
      </c>
      <c r="M7682" s="37">
        <f>VLOOKUP(D7682,DATA!A:F,6,FALSE)</f>
        <v>982</v>
      </c>
      <c r="N7682" s="36">
        <f t="shared" si="640"/>
        <v>42.307693073052334</v>
      </c>
      <c r="O7682" s="36">
        <f t="shared" si="641"/>
        <v>42.309613909856644</v>
      </c>
      <c r="P7682" s="36">
        <f t="shared" si="642"/>
        <v>1.9208368043095447E-3</v>
      </c>
      <c r="Q7682" s="36">
        <f t="shared" si="643"/>
        <v>0.12208148379443998</v>
      </c>
    </row>
    <row r="7683" spans="1:17" x14ac:dyDescent="0.3">
      <c r="A7683" s="29">
        <v>2343343</v>
      </c>
      <c r="B7683" s="1">
        <v>137</v>
      </c>
      <c r="C7683" s="1" t="s">
        <v>30</v>
      </c>
      <c r="D7683" s="1" t="s">
        <v>53</v>
      </c>
      <c r="E7683" s="1" t="s">
        <v>54</v>
      </c>
      <c r="F7683" s="47">
        <v>714</v>
      </c>
      <c r="G7683" s="34">
        <v>953.77</v>
      </c>
      <c r="H7683" s="1" t="s">
        <v>218</v>
      </c>
      <c r="I7683" s="34">
        <v>7.1628000000000004E-3</v>
      </c>
      <c r="J7683" s="34">
        <v>487.66397000000001</v>
      </c>
      <c r="K7683" s="35" t="str">
        <f t="shared" ref="K7683:K7746" si="648">_xlfn.CONCAT(C7683,"_",D7683)</f>
        <v>Strabrechtse Heide &amp; Beuven_H4030</v>
      </c>
      <c r="L7683" s="36">
        <f>VLOOKUP(D7683,DATA!A:F,5,FALSE)</f>
        <v>1.0986712608830001E-2</v>
      </c>
      <c r="M7683" s="37">
        <f>VLOOKUP(D7683,DATA!A:F,6,FALSE)</f>
        <v>982</v>
      </c>
      <c r="N7683" s="36">
        <f t="shared" ref="N7683:N7746" si="649">100/(1+EXP(-L7683*(G7683-M7683)))</f>
        <v>42.307693073052334</v>
      </c>
      <c r="O7683" s="36">
        <f t="shared" ref="O7683:O7746" si="650">100/(1+EXP(-L7683*((G7683+I7683)-M7683)))</f>
        <v>42.309613909856644</v>
      </c>
      <c r="P7683" s="36">
        <f t="shared" ref="P7683:P7746" si="651">O7683-N7683</f>
        <v>1.9208368043095447E-3</v>
      </c>
      <c r="Q7683" s="36">
        <f t="shared" ref="Q7683:Q7746" si="652">IF(AND(H7683&lt;&gt;"below",I7683&gt;=0.005),J7683*P7683/100,0)</f>
        <v>9.3672290171170573E-3</v>
      </c>
    </row>
    <row r="7684" spans="1:17" x14ac:dyDescent="0.3">
      <c r="A7684" s="29">
        <v>2343344</v>
      </c>
      <c r="B7684" s="1">
        <v>137</v>
      </c>
      <c r="C7684" s="1" t="s">
        <v>30</v>
      </c>
      <c r="D7684" s="1" t="s">
        <v>57</v>
      </c>
      <c r="E7684" s="1" t="s">
        <v>58</v>
      </c>
      <c r="F7684" s="47">
        <v>714</v>
      </c>
      <c r="G7684" s="34">
        <v>906.51</v>
      </c>
      <c r="H7684" s="1" t="s">
        <v>218</v>
      </c>
      <c r="I7684" s="34">
        <v>6.4618999999999996E-3</v>
      </c>
      <c r="J7684" s="34">
        <v>10000</v>
      </c>
      <c r="K7684" s="35" t="str">
        <f t="shared" si="648"/>
        <v>Strabrechtse Heide &amp; Beuven_H3160</v>
      </c>
      <c r="L7684" s="36">
        <f>VLOOKUP(D7684,DATA!A:F,5,FALSE)</f>
        <v>1.0986712608830001E-2</v>
      </c>
      <c r="M7684" s="37">
        <f>VLOOKUP(D7684,DATA!A:F,6,FALSE)</f>
        <v>982</v>
      </c>
      <c r="N7684" s="36">
        <f t="shared" si="649"/>
        <v>30.377471518273705</v>
      </c>
      <c r="O7684" s="36">
        <f t="shared" si="650"/>
        <v>30.378973053278177</v>
      </c>
      <c r="P7684" s="36">
        <f t="shared" si="651"/>
        <v>1.5015350044720321E-3</v>
      </c>
      <c r="Q7684" s="36">
        <f t="shared" si="652"/>
        <v>0.15015350044720321</v>
      </c>
    </row>
    <row r="7685" spans="1:17" x14ac:dyDescent="0.3">
      <c r="A7685" s="29">
        <v>2343345</v>
      </c>
      <c r="B7685" s="1">
        <v>137</v>
      </c>
      <c r="C7685" s="1" t="s">
        <v>30</v>
      </c>
      <c r="D7685" s="1" t="s">
        <v>57</v>
      </c>
      <c r="E7685" s="1" t="s">
        <v>58</v>
      </c>
      <c r="F7685" s="47">
        <v>714</v>
      </c>
      <c r="G7685" s="34">
        <v>1136.78</v>
      </c>
      <c r="H7685" s="1" t="s">
        <v>218</v>
      </c>
      <c r="I7685" s="34">
        <v>7.9333000000000008E-3</v>
      </c>
      <c r="J7685" s="34">
        <v>2369.8395999999998</v>
      </c>
      <c r="K7685" s="35" t="str">
        <f t="shared" si="648"/>
        <v>Strabrechtse Heide &amp; Beuven_H3160</v>
      </c>
      <c r="L7685" s="36">
        <f>VLOOKUP(D7685,DATA!A:F,5,FALSE)</f>
        <v>1.0986712608830001E-2</v>
      </c>
      <c r="M7685" s="37">
        <f>VLOOKUP(D7685,DATA!A:F,6,FALSE)</f>
        <v>982</v>
      </c>
      <c r="N7685" s="36">
        <f t="shared" si="649"/>
        <v>84.560307867697048</v>
      </c>
      <c r="O7685" s="36">
        <f t="shared" si="650"/>
        <v>84.561445792991577</v>
      </c>
      <c r="P7685" s="36">
        <f t="shared" si="651"/>
        <v>1.1379252945289409E-3</v>
      </c>
      <c r="Q7685" s="36">
        <f t="shared" si="652"/>
        <v>2.6967004248163472E-2</v>
      </c>
    </row>
    <row r="7686" spans="1:17" x14ac:dyDescent="0.3">
      <c r="A7686" s="29">
        <v>2343345</v>
      </c>
      <c r="B7686" s="1">
        <v>137</v>
      </c>
      <c r="C7686" s="1" t="s">
        <v>30</v>
      </c>
      <c r="D7686" s="1" t="s">
        <v>41</v>
      </c>
      <c r="E7686" s="1" t="s">
        <v>42</v>
      </c>
      <c r="F7686" s="47">
        <v>1071</v>
      </c>
      <c r="G7686" s="34">
        <v>1136.78</v>
      </c>
      <c r="H7686" s="1" t="s">
        <v>218</v>
      </c>
      <c r="I7686" s="34">
        <v>7.9333000000000008E-3</v>
      </c>
      <c r="J7686" s="34">
        <v>3128.922</v>
      </c>
      <c r="K7686" s="35" t="str">
        <f t="shared" si="648"/>
        <v>Strabrechtse Heide &amp; Beuven_H4010A</v>
      </c>
      <c r="L7686" s="36">
        <f>VLOOKUP(D7686,DATA!A:F,5,FALSE)</f>
        <v>1.3726988247862192E-2</v>
      </c>
      <c r="M7686" s="37">
        <f>VLOOKUP(D7686,DATA!A:F,6,FALSE)</f>
        <v>1285.5</v>
      </c>
      <c r="N7686" s="36">
        <f t="shared" si="649"/>
        <v>11.491634956383173</v>
      </c>
      <c r="O7686" s="36">
        <f t="shared" si="650"/>
        <v>11.492742634285872</v>
      </c>
      <c r="P7686" s="36">
        <f t="shared" si="651"/>
        <v>1.1076779026986117E-3</v>
      </c>
      <c r="Q7686" s="36">
        <f t="shared" si="652"/>
        <v>3.4658377586675455E-2</v>
      </c>
    </row>
    <row r="7687" spans="1:17" x14ac:dyDescent="0.3">
      <c r="A7687" s="29">
        <v>2343345</v>
      </c>
      <c r="B7687" s="1">
        <v>137</v>
      </c>
      <c r="C7687" s="1" t="s">
        <v>30</v>
      </c>
      <c r="D7687" s="1" t="s">
        <v>53</v>
      </c>
      <c r="E7687" s="1" t="s">
        <v>54</v>
      </c>
      <c r="F7687" s="47">
        <v>714</v>
      </c>
      <c r="G7687" s="34">
        <v>1136.78</v>
      </c>
      <c r="H7687" s="1" t="s">
        <v>218</v>
      </c>
      <c r="I7687" s="34">
        <v>7.9333000000000008E-3</v>
      </c>
      <c r="J7687" s="34">
        <v>1162.0695000000001</v>
      </c>
      <c r="K7687" s="35" t="str">
        <f t="shared" si="648"/>
        <v>Strabrechtse Heide &amp; Beuven_H4030</v>
      </c>
      <c r="L7687" s="36">
        <f>VLOOKUP(D7687,DATA!A:F,5,FALSE)</f>
        <v>1.0986712608830001E-2</v>
      </c>
      <c r="M7687" s="37">
        <f>VLOOKUP(D7687,DATA!A:F,6,FALSE)</f>
        <v>982</v>
      </c>
      <c r="N7687" s="36">
        <f t="shared" si="649"/>
        <v>84.560307867697048</v>
      </c>
      <c r="O7687" s="36">
        <f t="shared" si="650"/>
        <v>84.561445792991577</v>
      </c>
      <c r="P7687" s="36">
        <f t="shared" si="651"/>
        <v>1.1379252945289409E-3</v>
      </c>
      <c r="Q7687" s="36">
        <f t="shared" si="652"/>
        <v>1.3223482780505991E-2</v>
      </c>
    </row>
    <row r="7688" spans="1:17" x14ac:dyDescent="0.3">
      <c r="A7688" s="29">
        <v>2344815</v>
      </c>
      <c r="B7688" s="1">
        <v>136</v>
      </c>
      <c r="C7688" s="1" t="s">
        <v>14</v>
      </c>
      <c r="D7688" s="1" t="s">
        <v>53</v>
      </c>
      <c r="E7688" s="1" t="s">
        <v>54</v>
      </c>
      <c r="F7688" s="47">
        <v>714</v>
      </c>
      <c r="G7688" s="34">
        <v>1433.77</v>
      </c>
      <c r="H7688" s="1" t="s">
        <v>218</v>
      </c>
      <c r="I7688" s="34">
        <v>1.66223E-2</v>
      </c>
      <c r="J7688" s="34">
        <v>623.58825496483996</v>
      </c>
      <c r="K7688" s="35" t="str">
        <f t="shared" si="648"/>
        <v>Leenderbos, Groote Heide &amp; De Plateaux_H4030</v>
      </c>
      <c r="L7688" s="36">
        <f>VLOOKUP(D7688,DATA!A:F,5,FALSE)</f>
        <v>1.0986712608830001E-2</v>
      </c>
      <c r="M7688" s="37">
        <f>VLOOKUP(D7688,DATA!A:F,6,FALSE)</f>
        <v>982</v>
      </c>
      <c r="N7688" s="36">
        <f t="shared" si="649"/>
        <v>99.305984730714201</v>
      </c>
      <c r="O7688" s="36">
        <f t="shared" si="650"/>
        <v>99.306110583902765</v>
      </c>
      <c r="P7688" s="36">
        <f t="shared" si="651"/>
        <v>1.2585318856395133E-4</v>
      </c>
      <c r="Q7688" s="36">
        <f t="shared" si="652"/>
        <v>7.8480570238355363E-4</v>
      </c>
    </row>
    <row r="7689" spans="1:17" x14ac:dyDescent="0.3">
      <c r="A7689" s="29">
        <v>2344816</v>
      </c>
      <c r="B7689" s="1">
        <v>136</v>
      </c>
      <c r="C7689" s="1" t="s">
        <v>14</v>
      </c>
      <c r="D7689" s="1" t="s">
        <v>53</v>
      </c>
      <c r="E7689" s="1" t="s">
        <v>54</v>
      </c>
      <c r="F7689" s="47">
        <v>714</v>
      </c>
      <c r="G7689" s="34">
        <v>1228.8800000000001</v>
      </c>
      <c r="H7689" s="1" t="s">
        <v>218</v>
      </c>
      <c r="I7689" s="34">
        <v>1.5777900000000001E-2</v>
      </c>
      <c r="J7689" s="34">
        <v>827.7405</v>
      </c>
      <c r="K7689" s="35" t="str">
        <f t="shared" si="648"/>
        <v>Leenderbos, Groote Heide &amp; De Plateaux_H4030</v>
      </c>
      <c r="L7689" s="36">
        <f>VLOOKUP(D7689,DATA!A:F,5,FALSE)</f>
        <v>1.0986712608830001E-2</v>
      </c>
      <c r="M7689" s="37">
        <f>VLOOKUP(D7689,DATA!A:F,6,FALSE)</f>
        <v>982</v>
      </c>
      <c r="N7689" s="36">
        <f t="shared" si="649"/>
        <v>93.77543636902918</v>
      </c>
      <c r="O7689" s="36">
        <f t="shared" si="650"/>
        <v>93.776448139529052</v>
      </c>
      <c r="P7689" s="36">
        <f t="shared" si="651"/>
        <v>1.0117704998720001E-3</v>
      </c>
      <c r="Q7689" s="36">
        <f t="shared" si="652"/>
        <v>8.3748341944929923E-3</v>
      </c>
    </row>
    <row r="7690" spans="1:17" x14ac:dyDescent="0.3">
      <c r="A7690" s="29">
        <v>2344817</v>
      </c>
      <c r="B7690" s="1">
        <v>136</v>
      </c>
      <c r="C7690" s="1" t="s">
        <v>14</v>
      </c>
      <c r="D7690" s="1" t="s">
        <v>53</v>
      </c>
      <c r="E7690" s="1" t="s">
        <v>54</v>
      </c>
      <c r="F7690" s="47">
        <v>714</v>
      </c>
      <c r="G7690" s="34">
        <v>1053.2</v>
      </c>
      <c r="H7690" s="1" t="s">
        <v>218</v>
      </c>
      <c r="I7690" s="34">
        <v>1.38581E-2</v>
      </c>
      <c r="J7690" s="34">
        <v>6184.5117</v>
      </c>
      <c r="K7690" s="35" t="str">
        <f t="shared" si="648"/>
        <v>Leenderbos, Groote Heide &amp; De Plateaux_H4030</v>
      </c>
      <c r="L7690" s="36">
        <f>VLOOKUP(D7690,DATA!A:F,5,FALSE)</f>
        <v>1.0986712608830001E-2</v>
      </c>
      <c r="M7690" s="37">
        <f>VLOOKUP(D7690,DATA!A:F,6,FALSE)</f>
        <v>982</v>
      </c>
      <c r="N7690" s="36">
        <f t="shared" si="649"/>
        <v>68.616568570475479</v>
      </c>
      <c r="O7690" s="36">
        <f t="shared" si="650"/>
        <v>68.619847171479265</v>
      </c>
      <c r="P7690" s="36">
        <f t="shared" si="651"/>
        <v>3.2786010037852975E-3</v>
      </c>
      <c r="Q7690" s="36">
        <f t="shared" si="652"/>
        <v>0.20276546267541917</v>
      </c>
    </row>
    <row r="7691" spans="1:17" x14ac:dyDescent="0.3">
      <c r="A7691" s="29">
        <v>2344818</v>
      </c>
      <c r="B7691" s="1">
        <v>136</v>
      </c>
      <c r="C7691" s="1" t="s">
        <v>14</v>
      </c>
      <c r="D7691" s="1" t="s">
        <v>53</v>
      </c>
      <c r="E7691" s="1" t="s">
        <v>54</v>
      </c>
      <c r="F7691" s="47">
        <v>714</v>
      </c>
      <c r="G7691" s="34">
        <v>1120.3599999999999</v>
      </c>
      <c r="H7691" s="1" t="s">
        <v>218</v>
      </c>
      <c r="I7691" s="34">
        <v>1.4481000000000001E-2</v>
      </c>
      <c r="J7691" s="34">
        <v>7590.5140000000001</v>
      </c>
      <c r="K7691" s="35" t="str">
        <f t="shared" si="648"/>
        <v>Leenderbos, Groote Heide &amp; De Plateaux_H4030</v>
      </c>
      <c r="L7691" s="36">
        <f>VLOOKUP(D7691,DATA!A:F,5,FALSE)</f>
        <v>1.0986712608830001E-2</v>
      </c>
      <c r="M7691" s="37">
        <f>VLOOKUP(D7691,DATA!A:F,6,FALSE)</f>
        <v>982</v>
      </c>
      <c r="N7691" s="36">
        <f t="shared" si="649"/>
        <v>82.05563797161679</v>
      </c>
      <c r="O7691" s="36">
        <f t="shared" si="650"/>
        <v>82.057980477107293</v>
      </c>
      <c r="P7691" s="36">
        <f t="shared" si="651"/>
        <v>2.3425054905032994E-3</v>
      </c>
      <c r="Q7691" s="36">
        <f t="shared" si="652"/>
        <v>0.1778082072074216</v>
      </c>
    </row>
    <row r="7692" spans="1:17" x14ac:dyDescent="0.3">
      <c r="A7692" s="29">
        <v>2344819</v>
      </c>
      <c r="B7692" s="1">
        <v>136</v>
      </c>
      <c r="C7692" s="1" t="s">
        <v>14</v>
      </c>
      <c r="D7692" s="1" t="s">
        <v>53</v>
      </c>
      <c r="E7692" s="1" t="s">
        <v>54</v>
      </c>
      <c r="F7692" s="47">
        <v>714</v>
      </c>
      <c r="G7692" s="34">
        <v>1253.77</v>
      </c>
      <c r="H7692" s="1" t="s">
        <v>218</v>
      </c>
      <c r="I7692" s="34">
        <v>1.5860599999999999E-2</v>
      </c>
      <c r="J7692" s="34">
        <v>547.34973000000002</v>
      </c>
      <c r="K7692" s="35" t="str">
        <f t="shared" si="648"/>
        <v>Leenderbos, Groote Heide &amp; De Plateaux_H4030</v>
      </c>
      <c r="L7692" s="36">
        <f>VLOOKUP(D7692,DATA!A:F,5,FALSE)</f>
        <v>1.0986712608830001E-2</v>
      </c>
      <c r="M7692" s="37">
        <f>VLOOKUP(D7692,DATA!A:F,6,FALSE)</f>
        <v>982</v>
      </c>
      <c r="N7692" s="36">
        <f t="shared" si="649"/>
        <v>95.193117439503553</v>
      </c>
      <c r="O7692" s="36">
        <f t="shared" si="650"/>
        <v>95.19391474037181</v>
      </c>
      <c r="P7692" s="36">
        <f t="shared" si="651"/>
        <v>7.973008682569116E-4</v>
      </c>
      <c r="Q7692" s="36">
        <f t="shared" si="652"/>
        <v>4.3640241496918615E-3</v>
      </c>
    </row>
    <row r="7693" spans="1:17" x14ac:dyDescent="0.3">
      <c r="A7693" s="29">
        <v>2344820</v>
      </c>
      <c r="B7693" s="1">
        <v>136</v>
      </c>
      <c r="C7693" s="1" t="s">
        <v>14</v>
      </c>
      <c r="D7693" s="1" t="s">
        <v>53</v>
      </c>
      <c r="E7693" s="1" t="s">
        <v>54</v>
      </c>
      <c r="F7693" s="47">
        <v>714</v>
      </c>
      <c r="G7693" s="34">
        <v>1069.2</v>
      </c>
      <c r="H7693" s="1" t="s">
        <v>218</v>
      </c>
      <c r="I7693" s="34">
        <v>1.3612600000000001E-2</v>
      </c>
      <c r="J7693" s="34">
        <v>10000</v>
      </c>
      <c r="K7693" s="35" t="str">
        <f t="shared" si="648"/>
        <v>Leenderbos, Groote Heide &amp; De Plateaux_H4030</v>
      </c>
      <c r="L7693" s="36">
        <f>VLOOKUP(D7693,DATA!A:F,5,FALSE)</f>
        <v>1.0986712608830001E-2</v>
      </c>
      <c r="M7693" s="37">
        <f>VLOOKUP(D7693,DATA!A:F,6,FALSE)</f>
        <v>982</v>
      </c>
      <c r="N7693" s="36">
        <f t="shared" si="649"/>
        <v>72.272947732923029</v>
      </c>
      <c r="O7693" s="36">
        <f t="shared" si="650"/>
        <v>72.275944643949074</v>
      </c>
      <c r="P7693" s="36">
        <f t="shared" si="651"/>
        <v>2.996911026045268E-3</v>
      </c>
      <c r="Q7693" s="36">
        <f t="shared" si="652"/>
        <v>0.2996911026045268</v>
      </c>
    </row>
    <row r="7694" spans="1:17" x14ac:dyDescent="0.3">
      <c r="A7694" s="29">
        <v>2344821</v>
      </c>
      <c r="B7694" s="1">
        <v>136</v>
      </c>
      <c r="C7694" s="1" t="s">
        <v>14</v>
      </c>
      <c r="D7694" s="1" t="s">
        <v>53</v>
      </c>
      <c r="E7694" s="1" t="s">
        <v>54</v>
      </c>
      <c r="F7694" s="47">
        <v>714</v>
      </c>
      <c r="G7694" s="34">
        <v>1107.5999999999999</v>
      </c>
      <c r="H7694" s="1" t="s">
        <v>218</v>
      </c>
      <c r="I7694" s="34">
        <v>1.38557E-2</v>
      </c>
      <c r="J7694" s="34">
        <v>6257.1530000000002</v>
      </c>
      <c r="K7694" s="35" t="str">
        <f t="shared" si="648"/>
        <v>Leenderbos, Groote Heide &amp; De Plateaux_H4030</v>
      </c>
      <c r="L7694" s="36">
        <f>VLOOKUP(D7694,DATA!A:F,5,FALSE)</f>
        <v>1.0986712608830001E-2</v>
      </c>
      <c r="M7694" s="37">
        <f>VLOOKUP(D7694,DATA!A:F,6,FALSE)</f>
        <v>982</v>
      </c>
      <c r="N7694" s="36">
        <f t="shared" si="649"/>
        <v>79.897993496889811</v>
      </c>
      <c r="O7694" s="36">
        <f t="shared" si="650"/>
        <v>79.90043834425839</v>
      </c>
      <c r="P7694" s="36">
        <f t="shared" si="651"/>
        <v>2.444847368579417E-3</v>
      </c>
      <c r="Q7694" s="36">
        <f t="shared" si="652"/>
        <v>0.15297784046848806</v>
      </c>
    </row>
    <row r="7695" spans="1:17" x14ac:dyDescent="0.3">
      <c r="A7695" s="29">
        <v>2344822</v>
      </c>
      <c r="B7695" s="1">
        <v>136</v>
      </c>
      <c r="C7695" s="1" t="s">
        <v>14</v>
      </c>
      <c r="D7695" s="1" t="s">
        <v>53</v>
      </c>
      <c r="E7695" s="1" t="s">
        <v>54</v>
      </c>
      <c r="F7695" s="47">
        <v>714</v>
      </c>
      <c r="G7695" s="34">
        <v>1046.3399999999999</v>
      </c>
      <c r="H7695" s="1" t="s">
        <v>218</v>
      </c>
      <c r="I7695" s="34">
        <v>1.30755E-2</v>
      </c>
      <c r="J7695" s="34">
        <v>10000</v>
      </c>
      <c r="K7695" s="35" t="str">
        <f t="shared" si="648"/>
        <v>Leenderbos, Groote Heide &amp; De Plateaux_H4030</v>
      </c>
      <c r="L7695" s="36">
        <f>VLOOKUP(D7695,DATA!A:F,5,FALSE)</f>
        <v>1.0986712608830001E-2</v>
      </c>
      <c r="M7695" s="37">
        <f>VLOOKUP(D7695,DATA!A:F,6,FALSE)</f>
        <v>982</v>
      </c>
      <c r="N7695" s="36">
        <f t="shared" si="649"/>
        <v>66.971251343402599</v>
      </c>
      <c r="O7695" s="36">
        <f t="shared" si="650"/>
        <v>66.974428919898074</v>
      </c>
      <c r="P7695" s="36">
        <f t="shared" si="651"/>
        <v>3.1775764954744545E-3</v>
      </c>
      <c r="Q7695" s="36">
        <f t="shared" si="652"/>
        <v>0.31775764954744545</v>
      </c>
    </row>
    <row r="7696" spans="1:17" x14ac:dyDescent="0.3">
      <c r="A7696" s="29">
        <v>2344823</v>
      </c>
      <c r="B7696" s="1">
        <v>136</v>
      </c>
      <c r="C7696" s="1" t="s">
        <v>14</v>
      </c>
      <c r="D7696" s="1" t="s">
        <v>53</v>
      </c>
      <c r="E7696" s="1" t="s">
        <v>54</v>
      </c>
      <c r="F7696" s="47">
        <v>714</v>
      </c>
      <c r="G7696" s="34">
        <v>1326.72</v>
      </c>
      <c r="H7696" s="1" t="s">
        <v>218</v>
      </c>
      <c r="I7696" s="34">
        <v>1.55905E-2</v>
      </c>
      <c r="J7696" s="34">
        <v>7984.5640000000003</v>
      </c>
      <c r="K7696" s="35" t="str">
        <f t="shared" si="648"/>
        <v>Leenderbos, Groote Heide &amp; De Plateaux_H4030</v>
      </c>
      <c r="L7696" s="36">
        <f>VLOOKUP(D7696,DATA!A:F,5,FALSE)</f>
        <v>1.0986712608830001E-2</v>
      </c>
      <c r="M7696" s="37">
        <f>VLOOKUP(D7696,DATA!A:F,6,FALSE)</f>
        <v>982</v>
      </c>
      <c r="N7696" s="36">
        <f t="shared" si="649"/>
        <v>97.784611793821227</v>
      </c>
      <c r="O7696" s="36">
        <f t="shared" si="650"/>
        <v>97.784982826888751</v>
      </c>
      <c r="P7696" s="36">
        <f t="shared" si="651"/>
        <v>3.7103306752328535E-4</v>
      </c>
      <c r="Q7696" s="36">
        <f t="shared" si="652"/>
        <v>2.9625372737559937E-2</v>
      </c>
    </row>
    <row r="7697" spans="1:17" x14ac:dyDescent="0.3">
      <c r="A7697" s="29">
        <v>2344845</v>
      </c>
      <c r="B7697" s="1">
        <v>137</v>
      </c>
      <c r="C7697" s="1" t="s">
        <v>30</v>
      </c>
      <c r="D7697" s="1" t="s">
        <v>41</v>
      </c>
      <c r="E7697" s="1" t="s">
        <v>42</v>
      </c>
      <c r="F7697" s="47">
        <v>1071</v>
      </c>
      <c r="G7697" s="34">
        <v>1219.94</v>
      </c>
      <c r="H7697" s="1" t="s">
        <v>218</v>
      </c>
      <c r="I7697" s="34">
        <v>1.1328700000000001E-2</v>
      </c>
      <c r="J7697" s="34">
        <v>0.2463649</v>
      </c>
      <c r="K7697" s="35" t="str">
        <f t="shared" si="648"/>
        <v>Strabrechtse Heide &amp; Beuven_H4010A</v>
      </c>
      <c r="L7697" s="36">
        <f>VLOOKUP(D7697,DATA!A:F,5,FALSE)</f>
        <v>1.3726988247862192E-2</v>
      </c>
      <c r="M7697" s="37">
        <f>VLOOKUP(D7697,DATA!A:F,6,FALSE)</f>
        <v>1285.5</v>
      </c>
      <c r="N7697" s="36">
        <f t="shared" si="649"/>
        <v>28.90625502137565</v>
      </c>
      <c r="O7697" s="36">
        <f t="shared" si="650"/>
        <v>28.909450918605582</v>
      </c>
      <c r="P7697" s="36">
        <f t="shared" si="651"/>
        <v>3.1958972299328536E-3</v>
      </c>
      <c r="Q7697" s="36">
        <f t="shared" si="652"/>
        <v>7.873569014626845E-6</v>
      </c>
    </row>
    <row r="7698" spans="1:17" x14ac:dyDescent="0.3">
      <c r="A7698" s="29">
        <v>2344845</v>
      </c>
      <c r="B7698" s="1">
        <v>137</v>
      </c>
      <c r="C7698" s="1" t="s">
        <v>30</v>
      </c>
      <c r="D7698" s="1" t="s">
        <v>43</v>
      </c>
      <c r="E7698" s="1" t="s">
        <v>44</v>
      </c>
      <c r="F7698" s="47">
        <v>1071</v>
      </c>
      <c r="G7698" s="34">
        <v>1219.94</v>
      </c>
      <c r="H7698" s="1" t="s">
        <v>218</v>
      </c>
      <c r="I7698" s="34">
        <v>1.1328700000000001E-2</v>
      </c>
      <c r="J7698" s="34">
        <v>1108.1893</v>
      </c>
      <c r="K7698" s="35" t="str">
        <f t="shared" si="648"/>
        <v>Strabrechtse Heide &amp; Beuven_H7150</v>
      </c>
      <c r="L7698" s="36">
        <f>VLOOKUP(D7698,DATA!A:F,5,FALSE)</f>
        <v>1.3726988247862192E-2</v>
      </c>
      <c r="M7698" s="37">
        <f>VLOOKUP(D7698,DATA!A:F,6,FALSE)</f>
        <v>1285.5</v>
      </c>
      <c r="N7698" s="36">
        <f t="shared" si="649"/>
        <v>28.90625502137565</v>
      </c>
      <c r="O7698" s="36">
        <f t="shared" si="650"/>
        <v>28.909450918605582</v>
      </c>
      <c r="P7698" s="36">
        <f t="shared" si="651"/>
        <v>3.1958972299328536E-3</v>
      </c>
      <c r="Q7698" s="36">
        <f t="shared" si="652"/>
        <v>3.5416591141112279E-2</v>
      </c>
    </row>
    <row r="7699" spans="1:17" x14ac:dyDescent="0.3">
      <c r="A7699" s="29">
        <v>2344847</v>
      </c>
      <c r="B7699" s="1">
        <v>137</v>
      </c>
      <c r="C7699" s="1" t="s">
        <v>30</v>
      </c>
      <c r="D7699" s="1" t="s">
        <v>53</v>
      </c>
      <c r="E7699" s="1" t="s">
        <v>54</v>
      </c>
      <c r="F7699" s="47">
        <v>714</v>
      </c>
      <c r="G7699" s="34">
        <v>1029.82</v>
      </c>
      <c r="H7699" s="1" t="s">
        <v>218</v>
      </c>
      <c r="I7699" s="34">
        <v>9.7573999999999994E-3</v>
      </c>
      <c r="J7699" s="34">
        <v>387.16107</v>
      </c>
      <c r="K7699" s="35" t="str">
        <f t="shared" si="648"/>
        <v>Strabrechtse Heide &amp; Beuven_H4030</v>
      </c>
      <c r="L7699" s="36">
        <f>VLOOKUP(D7699,DATA!A:F,5,FALSE)</f>
        <v>1.0986712608830001E-2</v>
      </c>
      <c r="M7699" s="37">
        <f>VLOOKUP(D7699,DATA!A:F,6,FALSE)</f>
        <v>982</v>
      </c>
      <c r="N7699" s="36">
        <f t="shared" si="649"/>
        <v>62.840600069473574</v>
      </c>
      <c r="O7699" s="36">
        <f t="shared" si="650"/>
        <v>62.843103323425574</v>
      </c>
      <c r="P7699" s="36">
        <f t="shared" si="651"/>
        <v>2.5032539519997954E-3</v>
      </c>
      <c r="Q7699" s="36">
        <f t="shared" si="652"/>
        <v>9.6916247853796947E-3</v>
      </c>
    </row>
    <row r="7700" spans="1:17" x14ac:dyDescent="0.3">
      <c r="A7700" s="29">
        <v>2344848</v>
      </c>
      <c r="B7700" s="1">
        <v>137</v>
      </c>
      <c r="C7700" s="1" t="s">
        <v>30</v>
      </c>
      <c r="D7700" s="1" t="s">
        <v>53</v>
      </c>
      <c r="E7700" s="1" t="s">
        <v>54</v>
      </c>
      <c r="F7700" s="47">
        <v>714</v>
      </c>
      <c r="G7700" s="34">
        <v>952.8</v>
      </c>
      <c r="H7700" s="1" t="s">
        <v>218</v>
      </c>
      <c r="I7700" s="34">
        <v>9.1655999999999994E-3</v>
      </c>
      <c r="J7700" s="34">
        <v>7905.4170000000004</v>
      </c>
      <c r="K7700" s="35" t="str">
        <f t="shared" si="648"/>
        <v>Strabrechtse Heide &amp; Beuven_H4030</v>
      </c>
      <c r="L7700" s="36">
        <f>VLOOKUP(D7700,DATA!A:F,5,FALSE)</f>
        <v>1.0986712608830001E-2</v>
      </c>
      <c r="M7700" s="37">
        <f>VLOOKUP(D7700,DATA!A:F,6,FALSE)</f>
        <v>982</v>
      </c>
      <c r="N7700" s="36">
        <f t="shared" si="649"/>
        <v>42.047786799257466</v>
      </c>
      <c r="O7700" s="36">
        <f t="shared" si="650"/>
        <v>42.050240633992097</v>
      </c>
      <c r="P7700" s="36">
        <f t="shared" si="651"/>
        <v>2.4538347346307887E-3</v>
      </c>
      <c r="Q7700" s="36">
        <f t="shared" si="652"/>
        <v>0.19398586826340725</v>
      </c>
    </row>
    <row r="7701" spans="1:17" x14ac:dyDescent="0.3">
      <c r="A7701" s="29">
        <v>2344849</v>
      </c>
      <c r="B7701" s="1">
        <v>137</v>
      </c>
      <c r="C7701" s="1" t="s">
        <v>30</v>
      </c>
      <c r="D7701" s="1" t="s">
        <v>53</v>
      </c>
      <c r="E7701" s="1" t="s">
        <v>54</v>
      </c>
      <c r="F7701" s="47">
        <v>714</v>
      </c>
      <c r="G7701" s="34">
        <v>927.21</v>
      </c>
      <c r="H7701" s="1" t="s">
        <v>218</v>
      </c>
      <c r="I7701" s="34">
        <v>9.0337999999999998E-3</v>
      </c>
      <c r="J7701" s="34">
        <v>6204.2439999999997</v>
      </c>
      <c r="K7701" s="35" t="str">
        <f t="shared" si="648"/>
        <v>Strabrechtse Heide &amp; Beuven_H4030</v>
      </c>
      <c r="L7701" s="36">
        <f>VLOOKUP(D7701,DATA!A:F,5,FALSE)</f>
        <v>1.0986712608830001E-2</v>
      </c>
      <c r="M7701" s="37">
        <f>VLOOKUP(D7701,DATA!A:F,6,FALSE)</f>
        <v>982</v>
      </c>
      <c r="N7701" s="36">
        <f t="shared" si="649"/>
        <v>35.389495117559385</v>
      </c>
      <c r="O7701" s="36">
        <f t="shared" si="650"/>
        <v>35.391764574958614</v>
      </c>
      <c r="P7701" s="36">
        <f t="shared" si="651"/>
        <v>2.2694573992296796E-3</v>
      </c>
      <c r="Q7701" s="36">
        <f t="shared" si="652"/>
        <v>0.14080267452426343</v>
      </c>
    </row>
    <row r="7702" spans="1:17" x14ac:dyDescent="0.3">
      <c r="A7702" s="30">
        <v>2344850</v>
      </c>
      <c r="B7702" s="14">
        <v>137</v>
      </c>
      <c r="C7702" s="14" t="s">
        <v>30</v>
      </c>
      <c r="D7702" s="14" t="s">
        <v>55</v>
      </c>
      <c r="E7702" s="14" t="s">
        <v>56</v>
      </c>
      <c r="F7702" s="48">
        <v>500</v>
      </c>
      <c r="G7702" s="38">
        <v>926.44</v>
      </c>
      <c r="H7702" s="14" t="s">
        <v>218</v>
      </c>
      <c r="I7702" s="38">
        <v>8.8465000000000002E-3</v>
      </c>
      <c r="J7702" s="38">
        <v>277.52816999999999</v>
      </c>
      <c r="K7702" s="39" t="str">
        <f t="shared" si="648"/>
        <v>Strabrechtse Heide &amp; Beuven_H3130</v>
      </c>
      <c r="L7702" s="40">
        <f>VLOOKUP(D7702,DATA!A:F,5,FALSE)</f>
        <v>0</v>
      </c>
      <c r="M7702" s="41">
        <f>VLOOKUP(D7702,DATA!A:F,6,FALSE)</f>
        <v>3.5</v>
      </c>
      <c r="N7702" s="40">
        <f t="shared" si="649"/>
        <v>50</v>
      </c>
      <c r="O7702" s="40">
        <f t="shared" si="650"/>
        <v>50</v>
      </c>
      <c r="P7702" s="40">
        <f>J7702/10000*I7702</f>
        <v>2.4551529559050002E-4</v>
      </c>
      <c r="Q7702" s="40">
        <f>IF(AND(H7702&lt;&gt;"below",I7702&gt;=0.005),M7702*P7702,0)</f>
        <v>8.5930353456675009E-4</v>
      </c>
    </row>
    <row r="7703" spans="1:17" x14ac:dyDescent="0.3">
      <c r="A7703" s="29">
        <v>2344850</v>
      </c>
      <c r="B7703" s="1">
        <v>137</v>
      </c>
      <c r="C7703" s="1" t="s">
        <v>30</v>
      </c>
      <c r="D7703" s="1" t="s">
        <v>57</v>
      </c>
      <c r="E7703" s="1" t="s">
        <v>58</v>
      </c>
      <c r="F7703" s="47">
        <v>714</v>
      </c>
      <c r="G7703" s="34">
        <v>926.44</v>
      </c>
      <c r="H7703" s="1" t="s">
        <v>218</v>
      </c>
      <c r="I7703" s="34">
        <v>8.8465000000000002E-3</v>
      </c>
      <c r="J7703" s="34">
        <v>2096.8904000000002</v>
      </c>
      <c r="K7703" s="35" t="str">
        <f t="shared" si="648"/>
        <v>Strabrechtse Heide &amp; Beuven_H3160</v>
      </c>
      <c r="L7703" s="36">
        <f>VLOOKUP(D7703,DATA!A:F,5,FALSE)</f>
        <v>1.0986712608830001E-2</v>
      </c>
      <c r="M7703" s="37">
        <f>VLOOKUP(D7703,DATA!A:F,6,FALSE)</f>
        <v>982</v>
      </c>
      <c r="N7703" s="36">
        <f t="shared" si="649"/>
        <v>35.196299646562423</v>
      </c>
      <c r="O7703" s="36">
        <f t="shared" si="650"/>
        <v>35.198516527180026</v>
      </c>
      <c r="P7703" s="36">
        <f t="shared" si="651"/>
        <v>2.2168806176026123E-3</v>
      </c>
      <c r="Q7703" s="36">
        <f t="shared" si="652"/>
        <v>4.6485556849969897E-2</v>
      </c>
    </row>
    <row r="7704" spans="1:17" x14ac:dyDescent="0.3">
      <c r="A7704" s="29">
        <v>2344850</v>
      </c>
      <c r="B7704" s="1">
        <v>137</v>
      </c>
      <c r="C7704" s="1" t="s">
        <v>30</v>
      </c>
      <c r="D7704" s="1" t="s">
        <v>53</v>
      </c>
      <c r="E7704" s="1" t="s">
        <v>54</v>
      </c>
      <c r="F7704" s="47">
        <v>714</v>
      </c>
      <c r="G7704" s="34">
        <v>926.44</v>
      </c>
      <c r="H7704" s="1" t="s">
        <v>218</v>
      </c>
      <c r="I7704" s="34">
        <v>8.8465000000000002E-3</v>
      </c>
      <c r="J7704" s="34">
        <v>5387.7515000000003</v>
      </c>
      <c r="K7704" s="35" t="str">
        <f t="shared" si="648"/>
        <v>Strabrechtse Heide &amp; Beuven_H4030</v>
      </c>
      <c r="L7704" s="36">
        <f>VLOOKUP(D7704,DATA!A:F,5,FALSE)</f>
        <v>1.0986712608830001E-2</v>
      </c>
      <c r="M7704" s="37">
        <f>VLOOKUP(D7704,DATA!A:F,6,FALSE)</f>
        <v>982</v>
      </c>
      <c r="N7704" s="36">
        <f t="shared" si="649"/>
        <v>35.196299646562423</v>
      </c>
      <c r="O7704" s="36">
        <f t="shared" si="650"/>
        <v>35.198516527180026</v>
      </c>
      <c r="P7704" s="36">
        <f t="shared" si="651"/>
        <v>2.2168806176026123E-3</v>
      </c>
      <c r="Q7704" s="36">
        <f t="shared" si="652"/>
        <v>0.11944001872809401</v>
      </c>
    </row>
    <row r="7705" spans="1:17" x14ac:dyDescent="0.3">
      <c r="A7705" s="29">
        <v>2344851</v>
      </c>
      <c r="B7705" s="1">
        <v>137</v>
      </c>
      <c r="C7705" s="1" t="s">
        <v>30</v>
      </c>
      <c r="D7705" s="1" t="s">
        <v>53</v>
      </c>
      <c r="E7705" s="1" t="s">
        <v>54</v>
      </c>
      <c r="F7705" s="47">
        <v>714</v>
      </c>
      <c r="G7705" s="34">
        <v>920.54</v>
      </c>
      <c r="H7705" s="1" t="s">
        <v>218</v>
      </c>
      <c r="I7705" s="34">
        <v>8.8284000000000001E-3</v>
      </c>
      <c r="J7705" s="34">
        <v>10000</v>
      </c>
      <c r="K7705" s="35" t="str">
        <f t="shared" si="648"/>
        <v>Strabrechtse Heide &amp; Beuven_H4030</v>
      </c>
      <c r="L7705" s="36">
        <f>VLOOKUP(D7705,DATA!A:F,5,FALSE)</f>
        <v>1.0986712608830001E-2</v>
      </c>
      <c r="M7705" s="37">
        <f>VLOOKUP(D7705,DATA!A:F,6,FALSE)</f>
        <v>982</v>
      </c>
      <c r="N7705" s="36">
        <f t="shared" si="649"/>
        <v>33.732376153245156</v>
      </c>
      <c r="O7705" s="36">
        <f t="shared" si="650"/>
        <v>33.734544381261415</v>
      </c>
      <c r="P7705" s="36">
        <f t="shared" si="651"/>
        <v>2.168228016259377E-3</v>
      </c>
      <c r="Q7705" s="36">
        <f t="shared" si="652"/>
        <v>0.2168228016259377</v>
      </c>
    </row>
    <row r="7706" spans="1:17" x14ac:dyDescent="0.3">
      <c r="A7706" s="29">
        <v>2344852</v>
      </c>
      <c r="B7706" s="1">
        <v>137</v>
      </c>
      <c r="C7706" s="1" t="s">
        <v>30</v>
      </c>
      <c r="D7706" s="1" t="s">
        <v>53</v>
      </c>
      <c r="E7706" s="1" t="s">
        <v>54</v>
      </c>
      <c r="F7706" s="47">
        <v>714</v>
      </c>
      <c r="G7706" s="34">
        <v>934.2</v>
      </c>
      <c r="H7706" s="1" t="s">
        <v>218</v>
      </c>
      <c r="I7706" s="34">
        <v>8.9067999999999994E-3</v>
      </c>
      <c r="J7706" s="34">
        <v>7915.1819999999998</v>
      </c>
      <c r="K7706" s="35" t="str">
        <f t="shared" si="648"/>
        <v>Strabrechtse Heide &amp; Beuven_H4030</v>
      </c>
      <c r="L7706" s="36">
        <f>VLOOKUP(D7706,DATA!A:F,5,FALSE)</f>
        <v>1.0986712608830001E-2</v>
      </c>
      <c r="M7706" s="37">
        <f>VLOOKUP(D7706,DATA!A:F,6,FALSE)</f>
        <v>982</v>
      </c>
      <c r="N7706" s="36">
        <f t="shared" si="649"/>
        <v>37.164531131533423</v>
      </c>
      <c r="O7706" s="36">
        <f t="shared" si="650"/>
        <v>37.166816353749994</v>
      </c>
      <c r="P7706" s="36">
        <f t="shared" si="651"/>
        <v>2.2852222165710145E-3</v>
      </c>
      <c r="Q7706" s="36">
        <f t="shared" si="652"/>
        <v>0.18087949754602994</v>
      </c>
    </row>
    <row r="7707" spans="1:17" x14ac:dyDescent="0.3">
      <c r="A7707" s="30">
        <v>2344853</v>
      </c>
      <c r="B7707" s="14">
        <v>137</v>
      </c>
      <c r="C7707" s="14" t="s">
        <v>30</v>
      </c>
      <c r="D7707" s="14" t="s">
        <v>55</v>
      </c>
      <c r="E7707" s="14" t="s">
        <v>56</v>
      </c>
      <c r="F7707" s="48">
        <v>500</v>
      </c>
      <c r="G7707" s="38">
        <v>916.07</v>
      </c>
      <c r="H7707" s="14" t="s">
        <v>218</v>
      </c>
      <c r="I7707" s="38">
        <v>8.7110999999999994E-3</v>
      </c>
      <c r="J7707" s="38">
        <v>528.41639999999995</v>
      </c>
      <c r="K7707" s="39" t="str">
        <f t="shared" si="648"/>
        <v>Strabrechtse Heide &amp; Beuven_H3130</v>
      </c>
      <c r="L7707" s="40">
        <f>VLOOKUP(D7707,DATA!A:F,5,FALSE)</f>
        <v>0</v>
      </c>
      <c r="M7707" s="41">
        <f>VLOOKUP(D7707,DATA!A:F,6,FALSE)</f>
        <v>3.5</v>
      </c>
      <c r="N7707" s="40">
        <f t="shared" si="649"/>
        <v>50</v>
      </c>
      <c r="O7707" s="40">
        <f t="shared" si="650"/>
        <v>50</v>
      </c>
      <c r="P7707" s="40">
        <f>J7707/10000*I7707</f>
        <v>4.603088102039999E-4</v>
      </c>
      <c r="Q7707" s="40">
        <f>IF(AND(H7707&lt;&gt;"below",I7707&gt;=0.005),M7707*P7707,0)</f>
        <v>1.6110808357139997E-3</v>
      </c>
    </row>
    <row r="7708" spans="1:17" x14ac:dyDescent="0.3">
      <c r="A7708" s="29">
        <v>2344853</v>
      </c>
      <c r="B7708" s="1">
        <v>137</v>
      </c>
      <c r="C7708" s="1" t="s">
        <v>30</v>
      </c>
      <c r="D7708" s="1" t="s">
        <v>53</v>
      </c>
      <c r="E7708" s="1" t="s">
        <v>54</v>
      </c>
      <c r="F7708" s="47">
        <v>714</v>
      </c>
      <c r="G7708" s="34">
        <v>916.07</v>
      </c>
      <c r="H7708" s="1" t="s">
        <v>218</v>
      </c>
      <c r="I7708" s="34">
        <v>8.7110999999999994E-3</v>
      </c>
      <c r="J7708" s="34">
        <v>2561.6187</v>
      </c>
      <c r="K7708" s="35" t="str">
        <f t="shared" si="648"/>
        <v>Strabrechtse Heide &amp; Beuven_H4030</v>
      </c>
      <c r="L7708" s="36">
        <f>VLOOKUP(D7708,DATA!A:F,5,FALSE)</f>
        <v>1.0986712608830001E-2</v>
      </c>
      <c r="M7708" s="37">
        <f>VLOOKUP(D7708,DATA!A:F,6,FALSE)</f>
        <v>982</v>
      </c>
      <c r="N7708" s="36">
        <f t="shared" si="649"/>
        <v>32.643493226189136</v>
      </c>
      <c r="O7708" s="36">
        <f t="shared" si="650"/>
        <v>32.645597606163918</v>
      </c>
      <c r="P7708" s="36">
        <f t="shared" si="651"/>
        <v>2.1043799747815228E-3</v>
      </c>
      <c r="Q7708" s="36">
        <f t="shared" si="652"/>
        <v>5.390619095305877E-2</v>
      </c>
    </row>
    <row r="7709" spans="1:17" x14ac:dyDescent="0.3">
      <c r="A7709" s="30">
        <v>2344854</v>
      </c>
      <c r="B7709" s="14">
        <v>137</v>
      </c>
      <c r="C7709" s="14" t="s">
        <v>30</v>
      </c>
      <c r="D7709" s="14" t="s">
        <v>55</v>
      </c>
      <c r="E7709" s="14" t="s">
        <v>56</v>
      </c>
      <c r="F7709" s="48">
        <v>500</v>
      </c>
      <c r="G7709" s="38">
        <v>915.72</v>
      </c>
      <c r="H7709" s="14" t="s">
        <v>218</v>
      </c>
      <c r="I7709" s="38">
        <v>8.5886000000000001E-3</v>
      </c>
      <c r="J7709" s="38">
        <v>2309.4926999999998</v>
      </c>
      <c r="K7709" s="39" t="str">
        <f t="shared" si="648"/>
        <v>Strabrechtse Heide &amp; Beuven_H3130</v>
      </c>
      <c r="L7709" s="40">
        <f>VLOOKUP(D7709,DATA!A:F,5,FALSE)</f>
        <v>0</v>
      </c>
      <c r="M7709" s="41">
        <f>VLOOKUP(D7709,DATA!A:F,6,FALSE)</f>
        <v>3.5</v>
      </c>
      <c r="N7709" s="40">
        <f t="shared" si="649"/>
        <v>50</v>
      </c>
      <c r="O7709" s="40">
        <f t="shared" si="650"/>
        <v>50</v>
      </c>
      <c r="P7709" s="40">
        <f>J7709/10000*I7709</f>
        <v>1.983530900322E-3</v>
      </c>
      <c r="Q7709" s="40">
        <f>IF(AND(H7709&lt;&gt;"below",I7709&gt;=0.005),M7709*P7709,0)</f>
        <v>6.9423581511269998E-3</v>
      </c>
    </row>
    <row r="7710" spans="1:17" x14ac:dyDescent="0.3">
      <c r="A7710" s="29">
        <v>2344854</v>
      </c>
      <c r="B7710" s="1">
        <v>137</v>
      </c>
      <c r="C7710" s="1" t="s">
        <v>30</v>
      </c>
      <c r="D7710" s="1" t="s">
        <v>53</v>
      </c>
      <c r="E7710" s="1" t="s">
        <v>54</v>
      </c>
      <c r="F7710" s="47">
        <v>714</v>
      </c>
      <c r="G7710" s="34">
        <v>915.72</v>
      </c>
      <c r="H7710" s="1" t="s">
        <v>218</v>
      </c>
      <c r="I7710" s="34">
        <v>8.5886000000000001E-3</v>
      </c>
      <c r="J7710" s="34">
        <v>4546.9872999999998</v>
      </c>
      <c r="K7710" s="35" t="str">
        <f t="shared" si="648"/>
        <v>Strabrechtse Heide &amp; Beuven_H4030</v>
      </c>
      <c r="L7710" s="36">
        <f>VLOOKUP(D7710,DATA!A:F,5,FALSE)</f>
        <v>1.0986712608830001E-2</v>
      </c>
      <c r="M7710" s="37">
        <f>VLOOKUP(D7710,DATA!A:F,6,FALSE)</f>
        <v>982</v>
      </c>
      <c r="N7710" s="36">
        <f t="shared" si="649"/>
        <v>32.559000038068383</v>
      </c>
      <c r="O7710" s="36">
        <f t="shared" si="650"/>
        <v>32.561072050455365</v>
      </c>
      <c r="P7710" s="36">
        <f t="shared" si="651"/>
        <v>2.0720123869821805E-3</v>
      </c>
      <c r="Q7710" s="36">
        <f t="shared" si="652"/>
        <v>9.421414009050659E-2</v>
      </c>
    </row>
    <row r="7711" spans="1:17" x14ac:dyDescent="0.3">
      <c r="A7711" s="30">
        <v>2344855</v>
      </c>
      <c r="B7711" s="14">
        <v>137</v>
      </c>
      <c r="C7711" s="14" t="s">
        <v>30</v>
      </c>
      <c r="D7711" s="14" t="s">
        <v>55</v>
      </c>
      <c r="E7711" s="14" t="s">
        <v>56</v>
      </c>
      <c r="F7711" s="48">
        <v>500</v>
      </c>
      <c r="G7711" s="38">
        <v>920.32</v>
      </c>
      <c r="H7711" s="14" t="s">
        <v>218</v>
      </c>
      <c r="I7711" s="38">
        <v>8.5673999999999993E-3</v>
      </c>
      <c r="J7711" s="38">
        <v>1717.5509</v>
      </c>
      <c r="K7711" s="39" t="str">
        <f t="shared" si="648"/>
        <v>Strabrechtse Heide &amp; Beuven_H3130</v>
      </c>
      <c r="L7711" s="40">
        <f>VLOOKUP(D7711,DATA!A:F,5,FALSE)</f>
        <v>0</v>
      </c>
      <c r="M7711" s="41">
        <f>VLOOKUP(D7711,DATA!A:F,6,FALSE)</f>
        <v>3.5</v>
      </c>
      <c r="N7711" s="40">
        <f t="shared" si="649"/>
        <v>50</v>
      </c>
      <c r="O7711" s="40">
        <f t="shared" si="650"/>
        <v>50</v>
      </c>
      <c r="P7711" s="40">
        <f>J7711/10000*I7711</f>
        <v>1.4714945580659999E-3</v>
      </c>
      <c r="Q7711" s="40">
        <f>IF(AND(H7711&lt;&gt;"below",I7711&gt;=0.005),M7711*P7711,0)</f>
        <v>5.1502309532309998E-3</v>
      </c>
    </row>
    <row r="7712" spans="1:17" x14ac:dyDescent="0.3">
      <c r="A7712" s="29">
        <v>2344855</v>
      </c>
      <c r="B7712" s="1">
        <v>137</v>
      </c>
      <c r="C7712" s="1" t="s">
        <v>30</v>
      </c>
      <c r="D7712" s="1" t="s">
        <v>53</v>
      </c>
      <c r="E7712" s="1" t="s">
        <v>54</v>
      </c>
      <c r="F7712" s="47">
        <v>714</v>
      </c>
      <c r="G7712" s="34">
        <v>920.32</v>
      </c>
      <c r="H7712" s="1" t="s">
        <v>218</v>
      </c>
      <c r="I7712" s="34">
        <v>8.5673999999999993E-3</v>
      </c>
      <c r="J7712" s="34">
        <v>2648.5927999999999</v>
      </c>
      <c r="K7712" s="35" t="str">
        <f t="shared" si="648"/>
        <v>Strabrechtse Heide &amp; Beuven_H4030</v>
      </c>
      <c r="L7712" s="36">
        <f>VLOOKUP(D7712,DATA!A:F,5,FALSE)</f>
        <v>1.0986712608830001E-2</v>
      </c>
      <c r="M7712" s="37">
        <f>VLOOKUP(D7712,DATA!A:F,6,FALSE)</f>
        <v>982</v>
      </c>
      <c r="N7712" s="36">
        <f t="shared" si="649"/>
        <v>33.678366941940467</v>
      </c>
      <c r="O7712" s="36">
        <f t="shared" si="650"/>
        <v>33.680469411497612</v>
      </c>
      <c r="P7712" s="36">
        <f t="shared" si="651"/>
        <v>2.1024695571441043E-3</v>
      </c>
      <c r="Q7712" s="36">
        <f t="shared" si="652"/>
        <v>5.5685857312710627E-2</v>
      </c>
    </row>
    <row r="7713" spans="1:17" x14ac:dyDescent="0.3">
      <c r="A7713" s="29">
        <v>2344856</v>
      </c>
      <c r="B7713" s="1">
        <v>137</v>
      </c>
      <c r="C7713" s="1" t="s">
        <v>30</v>
      </c>
      <c r="D7713" s="1" t="s">
        <v>57</v>
      </c>
      <c r="E7713" s="1" t="s">
        <v>58</v>
      </c>
      <c r="F7713" s="47">
        <v>714</v>
      </c>
      <c r="G7713" s="34">
        <v>898.09</v>
      </c>
      <c r="H7713" s="1" t="s">
        <v>218</v>
      </c>
      <c r="I7713" s="34">
        <v>7.8221000000000002E-3</v>
      </c>
      <c r="J7713" s="34">
        <v>9617.2150000000001</v>
      </c>
      <c r="K7713" s="35" t="str">
        <f t="shared" si="648"/>
        <v>Strabrechtse Heide &amp; Beuven_H3160</v>
      </c>
      <c r="L7713" s="36">
        <f>VLOOKUP(D7713,DATA!A:F,5,FALSE)</f>
        <v>1.0986712608830001E-2</v>
      </c>
      <c r="M7713" s="37">
        <f>VLOOKUP(D7713,DATA!A:F,6,FALSE)</f>
        <v>982</v>
      </c>
      <c r="N7713" s="36">
        <f t="shared" si="649"/>
        <v>28.457192118512861</v>
      </c>
      <c r="O7713" s="36">
        <f t="shared" si="650"/>
        <v>28.458941792742877</v>
      </c>
      <c r="P7713" s="36">
        <f t="shared" si="651"/>
        <v>1.7496742300160406E-3</v>
      </c>
      <c r="Q7713" s="36">
        <f t="shared" si="652"/>
        <v>0.16826993250023714</v>
      </c>
    </row>
    <row r="7714" spans="1:17" x14ac:dyDescent="0.3">
      <c r="A7714" s="29">
        <v>2344856</v>
      </c>
      <c r="B7714" s="1">
        <v>137</v>
      </c>
      <c r="C7714" s="1" t="s">
        <v>30</v>
      </c>
      <c r="D7714" s="1" t="s">
        <v>53</v>
      </c>
      <c r="E7714" s="1" t="s">
        <v>54</v>
      </c>
      <c r="F7714" s="47">
        <v>714</v>
      </c>
      <c r="G7714" s="34">
        <v>898.09</v>
      </c>
      <c r="H7714" s="1" t="s">
        <v>218</v>
      </c>
      <c r="I7714" s="34">
        <v>7.8221000000000002E-3</v>
      </c>
      <c r="J7714" s="34">
        <v>92.753699999999995</v>
      </c>
      <c r="K7714" s="35" t="str">
        <f t="shared" si="648"/>
        <v>Strabrechtse Heide &amp; Beuven_H4030</v>
      </c>
      <c r="L7714" s="36">
        <f>VLOOKUP(D7714,DATA!A:F,5,FALSE)</f>
        <v>1.0986712608830001E-2</v>
      </c>
      <c r="M7714" s="37">
        <f>VLOOKUP(D7714,DATA!A:F,6,FALSE)</f>
        <v>982</v>
      </c>
      <c r="N7714" s="36">
        <f t="shared" si="649"/>
        <v>28.457192118512861</v>
      </c>
      <c r="O7714" s="36">
        <f t="shared" si="650"/>
        <v>28.458941792742877</v>
      </c>
      <c r="P7714" s="36">
        <f t="shared" si="651"/>
        <v>1.7496742300160406E-3</v>
      </c>
      <c r="Q7714" s="36">
        <f t="shared" si="652"/>
        <v>1.6228875862863881E-3</v>
      </c>
    </row>
    <row r="7715" spans="1:17" x14ac:dyDescent="0.3">
      <c r="A7715" s="30">
        <v>2344857</v>
      </c>
      <c r="B7715" s="14">
        <v>137</v>
      </c>
      <c r="C7715" s="14" t="s">
        <v>30</v>
      </c>
      <c r="D7715" s="14" t="s">
        <v>55</v>
      </c>
      <c r="E7715" s="14" t="s">
        <v>56</v>
      </c>
      <c r="F7715" s="48">
        <v>500</v>
      </c>
      <c r="G7715" s="38">
        <v>885.35</v>
      </c>
      <c r="H7715" s="14" t="s">
        <v>218</v>
      </c>
      <c r="I7715" s="38">
        <v>7.7070999999999997E-3</v>
      </c>
      <c r="J7715" s="38">
        <v>94.690200000000004</v>
      </c>
      <c r="K7715" s="39" t="str">
        <f t="shared" si="648"/>
        <v>Strabrechtse Heide &amp; Beuven_H3130</v>
      </c>
      <c r="L7715" s="40">
        <f>VLOOKUP(D7715,DATA!A:F,5,FALSE)</f>
        <v>0</v>
      </c>
      <c r="M7715" s="41">
        <f>VLOOKUP(D7715,DATA!A:F,6,FALSE)</f>
        <v>3.5</v>
      </c>
      <c r="N7715" s="40">
        <f t="shared" si="649"/>
        <v>50</v>
      </c>
      <c r="O7715" s="40">
        <f t="shared" si="650"/>
        <v>50</v>
      </c>
      <c r="P7715" s="40">
        <f>J7715/10000*I7715</f>
        <v>7.2978684041999996E-5</v>
      </c>
      <c r="Q7715" s="40">
        <f>IF(AND(H7715&lt;&gt;"below",I7715&gt;=0.005),M7715*P7715,0)</f>
        <v>2.5542539414699997E-4</v>
      </c>
    </row>
    <row r="7716" spans="1:17" x14ac:dyDescent="0.3">
      <c r="A7716" s="29">
        <v>2344857</v>
      </c>
      <c r="B7716" s="1">
        <v>137</v>
      </c>
      <c r="C7716" s="1" t="s">
        <v>30</v>
      </c>
      <c r="D7716" s="1" t="s">
        <v>57</v>
      </c>
      <c r="E7716" s="1" t="s">
        <v>58</v>
      </c>
      <c r="F7716" s="47">
        <v>714</v>
      </c>
      <c r="G7716" s="34">
        <v>885.35</v>
      </c>
      <c r="H7716" s="1" t="s">
        <v>218</v>
      </c>
      <c r="I7716" s="34">
        <v>7.7070999999999997E-3</v>
      </c>
      <c r="J7716" s="34">
        <v>4035.6624000000002</v>
      </c>
      <c r="K7716" s="35" t="str">
        <f t="shared" si="648"/>
        <v>Strabrechtse Heide &amp; Beuven_H3160</v>
      </c>
      <c r="L7716" s="36">
        <f>VLOOKUP(D7716,DATA!A:F,5,FALSE)</f>
        <v>1.0986712608830001E-2</v>
      </c>
      <c r="M7716" s="37">
        <f>VLOOKUP(D7716,DATA!A:F,6,FALSE)</f>
        <v>982</v>
      </c>
      <c r="N7716" s="36">
        <f t="shared" si="649"/>
        <v>25.69530644089178</v>
      </c>
      <c r="O7716" s="36">
        <f t="shared" si="650"/>
        <v>25.69692317181417</v>
      </c>
      <c r="P7716" s="36">
        <f t="shared" si="651"/>
        <v>1.6167309223895643E-3</v>
      </c>
      <c r="Q7716" s="36">
        <f t="shared" si="652"/>
        <v>6.5245801944048831E-2</v>
      </c>
    </row>
    <row r="7717" spans="1:17" x14ac:dyDescent="0.3">
      <c r="A7717" s="29">
        <v>2344858</v>
      </c>
      <c r="B7717" s="1">
        <v>137</v>
      </c>
      <c r="C7717" s="1" t="s">
        <v>30</v>
      </c>
      <c r="D7717" s="1" t="s">
        <v>53</v>
      </c>
      <c r="E7717" s="1" t="s">
        <v>54</v>
      </c>
      <c r="F7717" s="47">
        <v>714</v>
      </c>
      <c r="G7717" s="34">
        <v>927.02</v>
      </c>
      <c r="H7717" s="1" t="s">
        <v>218</v>
      </c>
      <c r="I7717" s="34">
        <v>8.3599E-3</v>
      </c>
      <c r="J7717" s="34">
        <v>7498.8710000000001</v>
      </c>
      <c r="K7717" s="35" t="str">
        <f t="shared" si="648"/>
        <v>Strabrechtse Heide &amp; Beuven_H4030</v>
      </c>
      <c r="L7717" s="36">
        <f>VLOOKUP(D7717,DATA!A:F,5,FALSE)</f>
        <v>1.0986712608830001E-2</v>
      </c>
      <c r="M7717" s="37">
        <f>VLOOKUP(D7717,DATA!A:F,6,FALSE)</f>
        <v>982</v>
      </c>
      <c r="N7717" s="36">
        <f t="shared" si="649"/>
        <v>35.3417788710384</v>
      </c>
      <c r="O7717" s="36">
        <f t="shared" si="650"/>
        <v>35.343877747374066</v>
      </c>
      <c r="P7717" s="36">
        <f t="shared" si="651"/>
        <v>2.0988763356655227E-3</v>
      </c>
      <c r="Q7717" s="36">
        <f t="shared" si="652"/>
        <v>0.15739202886108455</v>
      </c>
    </row>
    <row r="7718" spans="1:17" x14ac:dyDescent="0.3">
      <c r="A7718" s="29">
        <v>2344859</v>
      </c>
      <c r="B7718" s="1">
        <v>137</v>
      </c>
      <c r="C7718" s="1" t="s">
        <v>30</v>
      </c>
      <c r="D7718" s="1" t="s">
        <v>53</v>
      </c>
      <c r="E7718" s="1" t="s">
        <v>54</v>
      </c>
      <c r="F7718" s="47">
        <v>714</v>
      </c>
      <c r="G7718" s="34">
        <v>921.89</v>
      </c>
      <c r="H7718" s="1" t="s">
        <v>218</v>
      </c>
      <c r="I7718" s="34">
        <v>8.3230999999999999E-3</v>
      </c>
      <c r="J7718" s="34">
        <v>7637.7239447970996</v>
      </c>
      <c r="K7718" s="35" t="str">
        <f t="shared" si="648"/>
        <v>Strabrechtse Heide &amp; Beuven_H4030</v>
      </c>
      <c r="L7718" s="36">
        <f>VLOOKUP(D7718,DATA!A:F,5,FALSE)</f>
        <v>1.0986712608830001E-2</v>
      </c>
      <c r="M7718" s="37">
        <f>VLOOKUP(D7718,DATA!A:F,6,FALSE)</f>
        <v>982</v>
      </c>
      <c r="N7718" s="36">
        <f t="shared" si="649"/>
        <v>34.064722590360745</v>
      </c>
      <c r="O7718" s="36">
        <f t="shared" si="650"/>
        <v>34.066776502678415</v>
      </c>
      <c r="P7718" s="36">
        <f t="shared" si="651"/>
        <v>2.0539123176703811E-3</v>
      </c>
      <c r="Q7718" s="36">
        <f t="shared" si="652"/>
        <v>0.15687215289184775</v>
      </c>
    </row>
    <row r="7719" spans="1:17" x14ac:dyDescent="0.3">
      <c r="A7719" s="29">
        <v>2344860</v>
      </c>
      <c r="B7719" s="1">
        <v>137</v>
      </c>
      <c r="C7719" s="1" t="s">
        <v>30</v>
      </c>
      <c r="D7719" s="1" t="s">
        <v>53</v>
      </c>
      <c r="E7719" s="1" t="s">
        <v>54</v>
      </c>
      <c r="F7719" s="47">
        <v>714</v>
      </c>
      <c r="G7719" s="34">
        <v>921.88</v>
      </c>
      <c r="H7719" s="1" t="s">
        <v>218</v>
      </c>
      <c r="I7719" s="34">
        <v>8.2755999999999993E-3</v>
      </c>
      <c r="J7719" s="34">
        <v>4504.1787000000004</v>
      </c>
      <c r="K7719" s="35" t="str">
        <f t="shared" si="648"/>
        <v>Strabrechtse Heide &amp; Beuven_H4030</v>
      </c>
      <c r="L7719" s="36">
        <f>VLOOKUP(D7719,DATA!A:F,5,FALSE)</f>
        <v>1.0986712608830001E-2</v>
      </c>
      <c r="M7719" s="37">
        <f>VLOOKUP(D7719,DATA!A:F,6,FALSE)</f>
        <v>982</v>
      </c>
      <c r="N7719" s="36">
        <f t="shared" si="649"/>
        <v>34.062254944375596</v>
      </c>
      <c r="O7719" s="36">
        <f t="shared" si="650"/>
        <v>34.064297063321476</v>
      </c>
      <c r="P7719" s="36">
        <f t="shared" si="651"/>
        <v>2.0421189458801337E-3</v>
      </c>
      <c r="Q7719" s="36">
        <f t="shared" si="652"/>
        <v>9.1980686588997523E-2</v>
      </c>
    </row>
    <row r="7720" spans="1:17" x14ac:dyDescent="0.3">
      <c r="A7720" s="29">
        <v>2344861</v>
      </c>
      <c r="B7720" s="1">
        <v>137</v>
      </c>
      <c r="C7720" s="1" t="s">
        <v>30</v>
      </c>
      <c r="D7720" s="1" t="s">
        <v>53</v>
      </c>
      <c r="E7720" s="1" t="s">
        <v>54</v>
      </c>
      <c r="F7720" s="47">
        <v>714</v>
      </c>
      <c r="G7720" s="34">
        <v>927.72</v>
      </c>
      <c r="H7720" s="1" t="s">
        <v>218</v>
      </c>
      <c r="I7720" s="34">
        <v>8.2065000000000003E-3</v>
      </c>
      <c r="J7720" s="34">
        <v>8957.8787501450006</v>
      </c>
      <c r="K7720" s="35" t="str">
        <f t="shared" si="648"/>
        <v>Strabrechtse Heide &amp; Beuven_H4030</v>
      </c>
      <c r="L7720" s="36">
        <f>VLOOKUP(D7720,DATA!A:F,5,FALSE)</f>
        <v>1.0986712608830001E-2</v>
      </c>
      <c r="M7720" s="37">
        <f>VLOOKUP(D7720,DATA!A:F,6,FALSE)</f>
        <v>982</v>
      </c>
      <c r="N7720" s="36">
        <f t="shared" si="649"/>
        <v>35.517719315047685</v>
      </c>
      <c r="O7720" s="36">
        <f t="shared" si="650"/>
        <v>35.519784299895548</v>
      </c>
      <c r="P7720" s="36">
        <f t="shared" si="651"/>
        <v>2.0649848478626609E-3</v>
      </c>
      <c r="Q7720" s="36">
        <f t="shared" si="652"/>
        <v>0.18497883888040337</v>
      </c>
    </row>
    <row r="7721" spans="1:17" x14ac:dyDescent="0.3">
      <c r="A7721" s="29">
        <v>2344862</v>
      </c>
      <c r="B7721" s="1">
        <v>137</v>
      </c>
      <c r="C7721" s="1" t="s">
        <v>30</v>
      </c>
      <c r="D7721" s="1" t="s">
        <v>53</v>
      </c>
      <c r="E7721" s="1" t="s">
        <v>54</v>
      </c>
      <c r="F7721" s="47">
        <v>714</v>
      </c>
      <c r="G7721" s="34">
        <v>952.4</v>
      </c>
      <c r="H7721" s="1" t="s">
        <v>218</v>
      </c>
      <c r="I7721" s="34">
        <v>8.3123999999999993E-3</v>
      </c>
      <c r="J7721" s="34">
        <v>10000</v>
      </c>
      <c r="K7721" s="35" t="str">
        <f t="shared" si="648"/>
        <v>Strabrechtse Heide &amp; Beuven_H4030</v>
      </c>
      <c r="L7721" s="36">
        <f>VLOOKUP(D7721,DATA!A:F,5,FALSE)</f>
        <v>1.0986712608830001E-2</v>
      </c>
      <c r="M7721" s="37">
        <f>VLOOKUP(D7721,DATA!A:F,6,FALSE)</f>
        <v>982</v>
      </c>
      <c r="N7721" s="36">
        <f t="shared" si="649"/>
        <v>41.940736354399682</v>
      </c>
      <c r="O7721" s="36">
        <f t="shared" si="650"/>
        <v>41.942960201728482</v>
      </c>
      <c r="P7721" s="36">
        <f t="shared" si="651"/>
        <v>2.2238473287998772E-3</v>
      </c>
      <c r="Q7721" s="36">
        <f t="shared" si="652"/>
        <v>0.22238473287998772</v>
      </c>
    </row>
    <row r="7722" spans="1:17" x14ac:dyDescent="0.3">
      <c r="A7722" s="29">
        <v>2344863</v>
      </c>
      <c r="B7722" s="1">
        <v>137</v>
      </c>
      <c r="C7722" s="1" t="s">
        <v>30</v>
      </c>
      <c r="D7722" s="1" t="s">
        <v>53</v>
      </c>
      <c r="E7722" s="1" t="s">
        <v>54</v>
      </c>
      <c r="F7722" s="47">
        <v>714</v>
      </c>
      <c r="G7722" s="34">
        <v>967.52</v>
      </c>
      <c r="H7722" s="1" t="s">
        <v>218</v>
      </c>
      <c r="I7722" s="34">
        <v>8.3496000000000004E-3</v>
      </c>
      <c r="J7722" s="34">
        <v>10000</v>
      </c>
      <c r="K7722" s="35" t="str">
        <f t="shared" si="648"/>
        <v>Strabrechtse Heide &amp; Beuven_H4030</v>
      </c>
      <c r="L7722" s="36">
        <f>VLOOKUP(D7722,DATA!A:F,5,FALSE)</f>
        <v>1.0986712608830001E-2</v>
      </c>
      <c r="M7722" s="37">
        <f>VLOOKUP(D7722,DATA!A:F,6,FALSE)</f>
        <v>982</v>
      </c>
      <c r="N7722" s="36">
        <f t="shared" si="649"/>
        <v>46.031177040302389</v>
      </c>
      <c r="O7722" s="36">
        <f t="shared" si="650"/>
        <v>46.033455965352466</v>
      </c>
      <c r="P7722" s="36">
        <f t="shared" si="651"/>
        <v>2.2789250500778735E-3</v>
      </c>
      <c r="Q7722" s="36">
        <f t="shared" si="652"/>
        <v>0.22789250500778735</v>
      </c>
    </row>
    <row r="7723" spans="1:17" x14ac:dyDescent="0.3">
      <c r="A7723" s="29">
        <v>2344864</v>
      </c>
      <c r="B7723" s="1">
        <v>137</v>
      </c>
      <c r="C7723" s="1" t="s">
        <v>30</v>
      </c>
      <c r="D7723" s="1" t="s">
        <v>53</v>
      </c>
      <c r="E7723" s="1" t="s">
        <v>54</v>
      </c>
      <c r="F7723" s="47">
        <v>714</v>
      </c>
      <c r="G7723" s="34">
        <v>939.37</v>
      </c>
      <c r="H7723" s="1" t="s">
        <v>218</v>
      </c>
      <c r="I7723" s="34">
        <v>8.0809999999999996E-3</v>
      </c>
      <c r="J7723" s="34">
        <v>8831.2720000000008</v>
      </c>
      <c r="K7723" s="35" t="str">
        <f t="shared" si="648"/>
        <v>Strabrechtse Heide &amp; Beuven_H4030</v>
      </c>
      <c r="L7723" s="36">
        <f>VLOOKUP(D7723,DATA!A:F,5,FALSE)</f>
        <v>1.0986712608830001E-2</v>
      </c>
      <c r="M7723" s="37">
        <f>VLOOKUP(D7723,DATA!A:F,6,FALSE)</f>
        <v>982</v>
      </c>
      <c r="N7723" s="36">
        <f t="shared" si="649"/>
        <v>38.500364042308227</v>
      </c>
      <c r="O7723" s="36">
        <f t="shared" si="650"/>
        <v>38.502466245474892</v>
      </c>
      <c r="P7723" s="36">
        <f t="shared" si="651"/>
        <v>2.1022031666646512E-3</v>
      </c>
      <c r="Q7723" s="36">
        <f t="shared" si="652"/>
        <v>0.18565127964076869</v>
      </c>
    </row>
    <row r="7724" spans="1:17" x14ac:dyDescent="0.3">
      <c r="A7724" s="29">
        <v>2344865</v>
      </c>
      <c r="B7724" s="1">
        <v>137</v>
      </c>
      <c r="C7724" s="1" t="s">
        <v>30</v>
      </c>
      <c r="D7724" s="1" t="s">
        <v>53</v>
      </c>
      <c r="E7724" s="1" t="s">
        <v>54</v>
      </c>
      <c r="F7724" s="47">
        <v>714</v>
      </c>
      <c r="G7724" s="34">
        <v>924.46</v>
      </c>
      <c r="H7724" s="1" t="s">
        <v>218</v>
      </c>
      <c r="I7724" s="34">
        <v>7.796E-3</v>
      </c>
      <c r="J7724" s="34">
        <v>1988.7655</v>
      </c>
      <c r="K7724" s="35" t="str">
        <f t="shared" si="648"/>
        <v>Strabrechtse Heide &amp; Beuven_H4030</v>
      </c>
      <c r="L7724" s="36">
        <f>VLOOKUP(D7724,DATA!A:F,5,FALSE)</f>
        <v>1.0986712608830001E-2</v>
      </c>
      <c r="M7724" s="37">
        <f>VLOOKUP(D7724,DATA!A:F,6,FALSE)</f>
        <v>982</v>
      </c>
      <c r="N7724" s="36">
        <f t="shared" si="649"/>
        <v>34.701742637113213</v>
      </c>
      <c r="O7724" s="36">
        <f t="shared" si="650"/>
        <v>34.703683514772649</v>
      </c>
      <c r="P7724" s="36">
        <f t="shared" si="651"/>
        <v>1.9408776594360688E-3</v>
      </c>
      <c r="Q7724" s="36">
        <f t="shared" si="652"/>
        <v>3.8599505288072031E-2</v>
      </c>
    </row>
    <row r="7725" spans="1:17" x14ac:dyDescent="0.3">
      <c r="A7725" s="30">
        <v>2344866</v>
      </c>
      <c r="B7725" s="14">
        <v>137</v>
      </c>
      <c r="C7725" s="14" t="s">
        <v>30</v>
      </c>
      <c r="D7725" s="14" t="s">
        <v>79</v>
      </c>
      <c r="E7725" s="14" t="s">
        <v>80</v>
      </c>
      <c r="F7725" s="48">
        <v>429</v>
      </c>
      <c r="G7725" s="38">
        <v>848.78</v>
      </c>
      <c r="H7725" s="14" t="s">
        <v>218</v>
      </c>
      <c r="I7725" s="38">
        <v>6.7085000000000001E-3</v>
      </c>
      <c r="J7725" s="38">
        <v>5923.2524000000003</v>
      </c>
      <c r="K7725" s="39" t="str">
        <f t="shared" si="648"/>
        <v>Strabrechtse Heide &amp; Beuven_H3110</v>
      </c>
      <c r="L7725" s="40">
        <f>VLOOKUP(D7725,DATA!A:F,5,FALSE)</f>
        <v>0</v>
      </c>
      <c r="M7725" s="41">
        <f>VLOOKUP(D7725,DATA!A:F,6,FALSE)</f>
        <v>3.5</v>
      </c>
      <c r="N7725" s="40">
        <f t="shared" si="649"/>
        <v>50</v>
      </c>
      <c r="O7725" s="40">
        <f t="shared" si="650"/>
        <v>50</v>
      </c>
      <c r="P7725" s="40">
        <f t="shared" ref="P7725:P7729" si="653">J7725/10000*I7725</f>
        <v>3.9736138725400003E-3</v>
      </c>
      <c r="Q7725" s="40">
        <f t="shared" ref="Q7725:Q7729" si="654">IF(AND(H7725&lt;&gt;"below",I7725&gt;=0.005),M7725*P7725,0)</f>
        <v>1.3907648553890001E-2</v>
      </c>
    </row>
    <row r="7726" spans="1:17" x14ac:dyDescent="0.3">
      <c r="A7726" s="30">
        <v>2344867</v>
      </c>
      <c r="B7726" s="14">
        <v>137</v>
      </c>
      <c r="C7726" s="14" t="s">
        <v>30</v>
      </c>
      <c r="D7726" s="14" t="s">
        <v>79</v>
      </c>
      <c r="E7726" s="14" t="s">
        <v>80</v>
      </c>
      <c r="F7726" s="48">
        <v>429</v>
      </c>
      <c r="G7726" s="38">
        <v>814.12</v>
      </c>
      <c r="H7726" s="14" t="s">
        <v>218</v>
      </c>
      <c r="I7726" s="38">
        <v>6.3273000000000001E-3</v>
      </c>
      <c r="J7726" s="38">
        <v>10000</v>
      </c>
      <c r="K7726" s="39" t="str">
        <f t="shared" si="648"/>
        <v>Strabrechtse Heide &amp; Beuven_H3110</v>
      </c>
      <c r="L7726" s="40">
        <f>VLOOKUP(D7726,DATA!A:F,5,FALSE)</f>
        <v>0</v>
      </c>
      <c r="M7726" s="41">
        <f>VLOOKUP(D7726,DATA!A:F,6,FALSE)</f>
        <v>3.5</v>
      </c>
      <c r="N7726" s="40">
        <f t="shared" si="649"/>
        <v>50</v>
      </c>
      <c r="O7726" s="40">
        <f t="shared" si="650"/>
        <v>50</v>
      </c>
      <c r="P7726" s="40">
        <f t="shared" si="653"/>
        <v>6.3273000000000001E-3</v>
      </c>
      <c r="Q7726" s="40">
        <f t="shared" si="654"/>
        <v>2.214555E-2</v>
      </c>
    </row>
    <row r="7727" spans="1:17" x14ac:dyDescent="0.3">
      <c r="A7727" s="30">
        <v>2344868</v>
      </c>
      <c r="B7727" s="14">
        <v>137</v>
      </c>
      <c r="C7727" s="14" t="s">
        <v>30</v>
      </c>
      <c r="D7727" s="14" t="s">
        <v>79</v>
      </c>
      <c r="E7727" s="14" t="s">
        <v>80</v>
      </c>
      <c r="F7727" s="48">
        <v>429</v>
      </c>
      <c r="G7727" s="38">
        <v>849.76</v>
      </c>
      <c r="H7727" s="14" t="s">
        <v>218</v>
      </c>
      <c r="I7727" s="38">
        <v>6.5015999999999997E-3</v>
      </c>
      <c r="J7727" s="38">
        <v>10000</v>
      </c>
      <c r="K7727" s="39" t="str">
        <f t="shared" si="648"/>
        <v>Strabrechtse Heide &amp; Beuven_H3110</v>
      </c>
      <c r="L7727" s="40">
        <f>VLOOKUP(D7727,DATA!A:F,5,FALSE)</f>
        <v>0</v>
      </c>
      <c r="M7727" s="41">
        <f>VLOOKUP(D7727,DATA!A:F,6,FALSE)</f>
        <v>3.5</v>
      </c>
      <c r="N7727" s="40">
        <f t="shared" si="649"/>
        <v>50</v>
      </c>
      <c r="O7727" s="40">
        <f t="shared" si="650"/>
        <v>50</v>
      </c>
      <c r="P7727" s="40">
        <f t="shared" si="653"/>
        <v>6.5015999999999997E-3</v>
      </c>
      <c r="Q7727" s="40">
        <f t="shared" si="654"/>
        <v>2.2755600000000001E-2</v>
      </c>
    </row>
    <row r="7728" spans="1:17" x14ac:dyDescent="0.3">
      <c r="A7728" s="30">
        <v>2344869</v>
      </c>
      <c r="B7728" s="14">
        <v>137</v>
      </c>
      <c r="C7728" s="14" t="s">
        <v>30</v>
      </c>
      <c r="D7728" s="14" t="s">
        <v>79</v>
      </c>
      <c r="E7728" s="14" t="s">
        <v>80</v>
      </c>
      <c r="F7728" s="48">
        <v>429</v>
      </c>
      <c r="G7728" s="38">
        <v>947.85</v>
      </c>
      <c r="H7728" s="14" t="s">
        <v>218</v>
      </c>
      <c r="I7728" s="38">
        <v>7.2281999999999997E-3</v>
      </c>
      <c r="J7728" s="38">
        <v>9094.3629999999994</v>
      </c>
      <c r="K7728" s="39" t="str">
        <f t="shared" si="648"/>
        <v>Strabrechtse Heide &amp; Beuven_H3110</v>
      </c>
      <c r="L7728" s="40">
        <f>VLOOKUP(D7728,DATA!A:F,5,FALSE)</f>
        <v>0</v>
      </c>
      <c r="M7728" s="41">
        <f>VLOOKUP(D7728,DATA!A:F,6,FALSE)</f>
        <v>3.5</v>
      </c>
      <c r="N7728" s="40">
        <f t="shared" si="649"/>
        <v>50</v>
      </c>
      <c r="O7728" s="40">
        <f t="shared" si="650"/>
        <v>50</v>
      </c>
      <c r="P7728" s="40">
        <f t="shared" si="653"/>
        <v>6.5735874636599998E-3</v>
      </c>
      <c r="Q7728" s="40">
        <f t="shared" si="654"/>
        <v>2.300755612281E-2</v>
      </c>
    </row>
    <row r="7729" spans="1:17" x14ac:dyDescent="0.3">
      <c r="A7729" s="30">
        <v>2344870</v>
      </c>
      <c r="B7729" s="14">
        <v>137</v>
      </c>
      <c r="C7729" s="14" t="s">
        <v>30</v>
      </c>
      <c r="D7729" s="14" t="s">
        <v>79</v>
      </c>
      <c r="E7729" s="14" t="s">
        <v>80</v>
      </c>
      <c r="F7729" s="48">
        <v>429</v>
      </c>
      <c r="G7729" s="38">
        <v>973.42</v>
      </c>
      <c r="H7729" s="14" t="s">
        <v>218</v>
      </c>
      <c r="I7729" s="38">
        <v>7.6705000000000002E-3</v>
      </c>
      <c r="J7729" s="38">
        <v>1070.0767000000001</v>
      </c>
      <c r="K7729" s="39" t="str">
        <f t="shared" si="648"/>
        <v>Strabrechtse Heide &amp; Beuven_H3110</v>
      </c>
      <c r="L7729" s="40">
        <f>VLOOKUP(D7729,DATA!A:F,5,FALSE)</f>
        <v>0</v>
      </c>
      <c r="M7729" s="41">
        <f>VLOOKUP(D7729,DATA!A:F,6,FALSE)</f>
        <v>3.5</v>
      </c>
      <c r="N7729" s="40">
        <f t="shared" si="649"/>
        <v>50</v>
      </c>
      <c r="O7729" s="40">
        <f t="shared" si="650"/>
        <v>50</v>
      </c>
      <c r="P7729" s="40">
        <f t="shared" si="653"/>
        <v>8.2080233273500018E-4</v>
      </c>
      <c r="Q7729" s="40">
        <f t="shared" si="654"/>
        <v>2.8728081645725007E-3</v>
      </c>
    </row>
    <row r="7730" spans="1:17" x14ac:dyDescent="0.3">
      <c r="A7730" s="29">
        <v>2344872</v>
      </c>
      <c r="B7730" s="1">
        <v>137</v>
      </c>
      <c r="C7730" s="1" t="s">
        <v>30</v>
      </c>
      <c r="D7730" s="1" t="s">
        <v>57</v>
      </c>
      <c r="E7730" s="1" t="s">
        <v>58</v>
      </c>
      <c r="F7730" s="47">
        <v>714</v>
      </c>
      <c r="G7730" s="34">
        <v>886.75</v>
      </c>
      <c r="H7730" s="1" t="s">
        <v>218</v>
      </c>
      <c r="I7730" s="34">
        <v>6.4266000000000002E-3</v>
      </c>
      <c r="J7730" s="34">
        <v>10000</v>
      </c>
      <c r="K7730" s="35" t="str">
        <f t="shared" si="648"/>
        <v>Strabrechtse Heide &amp; Beuven_H3160</v>
      </c>
      <c r="L7730" s="36">
        <f>VLOOKUP(D7730,DATA!A:F,5,FALSE)</f>
        <v>1.0986712608830001E-2</v>
      </c>
      <c r="M7730" s="37">
        <f>VLOOKUP(D7730,DATA!A:F,6,FALSE)</f>
        <v>982</v>
      </c>
      <c r="N7730" s="36">
        <f t="shared" si="649"/>
        <v>25.990076836324821</v>
      </c>
      <c r="O7730" s="36">
        <f t="shared" si="650"/>
        <v>25.991435005636454</v>
      </c>
      <c r="P7730" s="36">
        <f t="shared" si="651"/>
        <v>1.3581693116329063E-3</v>
      </c>
      <c r="Q7730" s="36">
        <f t="shared" si="652"/>
        <v>0.13581693116329063</v>
      </c>
    </row>
    <row r="7731" spans="1:17" x14ac:dyDescent="0.3">
      <c r="A7731" s="30">
        <v>2344873</v>
      </c>
      <c r="B7731" s="14">
        <v>137</v>
      </c>
      <c r="C7731" s="14" t="s">
        <v>30</v>
      </c>
      <c r="D7731" s="14" t="s">
        <v>55</v>
      </c>
      <c r="E7731" s="14" t="s">
        <v>56</v>
      </c>
      <c r="F7731" s="48">
        <v>500</v>
      </c>
      <c r="G7731" s="38">
        <v>961.86</v>
      </c>
      <c r="H7731" s="14" t="s">
        <v>218</v>
      </c>
      <c r="I7731" s="38">
        <v>6.9077000000000001E-3</v>
      </c>
      <c r="J7731" s="38">
        <v>161.37518</v>
      </c>
      <c r="K7731" s="39" t="str">
        <f t="shared" si="648"/>
        <v>Strabrechtse Heide &amp; Beuven_H3130</v>
      </c>
      <c r="L7731" s="40">
        <f>VLOOKUP(D7731,DATA!A:F,5,FALSE)</f>
        <v>0</v>
      </c>
      <c r="M7731" s="41">
        <f>VLOOKUP(D7731,DATA!A:F,6,FALSE)</f>
        <v>3.5</v>
      </c>
      <c r="N7731" s="40">
        <f t="shared" si="649"/>
        <v>50</v>
      </c>
      <c r="O7731" s="40">
        <f t="shared" si="650"/>
        <v>50</v>
      </c>
      <c r="P7731" s="40">
        <f>J7731/10000*I7731</f>
        <v>1.114731330886E-4</v>
      </c>
      <c r="Q7731" s="40">
        <f>IF(AND(H7731&lt;&gt;"below",I7731&gt;=0.005),M7731*P7731,0)</f>
        <v>3.9015596581010002E-4</v>
      </c>
    </row>
    <row r="7732" spans="1:17" x14ac:dyDescent="0.3">
      <c r="A7732" s="29">
        <v>2344873</v>
      </c>
      <c r="B7732" s="1">
        <v>137</v>
      </c>
      <c r="C7732" s="1" t="s">
        <v>30</v>
      </c>
      <c r="D7732" s="1" t="s">
        <v>57</v>
      </c>
      <c r="E7732" s="1" t="s">
        <v>58</v>
      </c>
      <c r="F7732" s="47">
        <v>714</v>
      </c>
      <c r="G7732" s="34">
        <v>961.86</v>
      </c>
      <c r="H7732" s="1" t="s">
        <v>218</v>
      </c>
      <c r="I7732" s="34">
        <v>6.9077000000000001E-3</v>
      </c>
      <c r="J7732" s="34">
        <v>4585.9696999999996</v>
      </c>
      <c r="K7732" s="35" t="str">
        <f t="shared" si="648"/>
        <v>Strabrechtse Heide &amp; Beuven_H3160</v>
      </c>
      <c r="L7732" s="36">
        <f>VLOOKUP(D7732,DATA!A:F,5,FALSE)</f>
        <v>1.0986712608830001E-2</v>
      </c>
      <c r="M7732" s="37">
        <f>VLOOKUP(D7732,DATA!A:F,6,FALSE)</f>
        <v>982</v>
      </c>
      <c r="N7732" s="36">
        <f t="shared" si="649"/>
        <v>44.490650700240089</v>
      </c>
      <c r="O7732" s="36">
        <f t="shared" si="650"/>
        <v>44.49252499522018</v>
      </c>
      <c r="P7732" s="36">
        <f t="shared" si="651"/>
        <v>1.8742949800909514E-3</v>
      </c>
      <c r="Q7732" s="36">
        <f t="shared" si="652"/>
        <v>8.5954599875592064E-2</v>
      </c>
    </row>
    <row r="7733" spans="1:17" x14ac:dyDescent="0.3">
      <c r="A7733" s="29">
        <v>2344873</v>
      </c>
      <c r="B7733" s="1">
        <v>137</v>
      </c>
      <c r="C7733" s="1" t="s">
        <v>30</v>
      </c>
      <c r="D7733" s="1" t="s">
        <v>53</v>
      </c>
      <c r="E7733" s="1" t="s">
        <v>54</v>
      </c>
      <c r="F7733" s="47">
        <v>714</v>
      </c>
      <c r="G7733" s="34">
        <v>961.86</v>
      </c>
      <c r="H7733" s="1" t="s">
        <v>218</v>
      </c>
      <c r="I7733" s="34">
        <v>6.9077000000000001E-3</v>
      </c>
      <c r="J7733" s="34">
        <v>941.12419999999997</v>
      </c>
      <c r="K7733" s="35" t="str">
        <f t="shared" si="648"/>
        <v>Strabrechtse Heide &amp; Beuven_H4030</v>
      </c>
      <c r="L7733" s="36">
        <f>VLOOKUP(D7733,DATA!A:F,5,FALSE)</f>
        <v>1.0986712608830001E-2</v>
      </c>
      <c r="M7733" s="37">
        <f>VLOOKUP(D7733,DATA!A:F,6,FALSE)</f>
        <v>982</v>
      </c>
      <c r="N7733" s="36">
        <f t="shared" si="649"/>
        <v>44.490650700240089</v>
      </c>
      <c r="O7733" s="36">
        <f t="shared" si="650"/>
        <v>44.49252499522018</v>
      </c>
      <c r="P7733" s="36">
        <f t="shared" si="651"/>
        <v>1.8742949800909514E-3</v>
      </c>
      <c r="Q7733" s="36">
        <f t="shared" si="652"/>
        <v>1.7639443637021125E-2</v>
      </c>
    </row>
    <row r="7734" spans="1:17" x14ac:dyDescent="0.3">
      <c r="A7734" s="29">
        <v>2344874</v>
      </c>
      <c r="B7734" s="1">
        <v>137</v>
      </c>
      <c r="C7734" s="1" t="s">
        <v>30</v>
      </c>
      <c r="D7734" s="1" t="s">
        <v>53</v>
      </c>
      <c r="E7734" s="1" t="s">
        <v>54</v>
      </c>
      <c r="F7734" s="47">
        <v>714</v>
      </c>
      <c r="G7734" s="34">
        <v>1528.37</v>
      </c>
      <c r="H7734" s="1" t="s">
        <v>218</v>
      </c>
      <c r="I7734" s="34">
        <v>1.0295800000000001E-2</v>
      </c>
      <c r="J7734" s="34">
        <v>129.19371000000001</v>
      </c>
      <c r="K7734" s="35" t="str">
        <f t="shared" si="648"/>
        <v>Strabrechtse Heide &amp; Beuven_H4030</v>
      </c>
      <c r="L7734" s="36">
        <f>VLOOKUP(D7734,DATA!A:F,5,FALSE)</f>
        <v>1.0986712608830001E-2</v>
      </c>
      <c r="M7734" s="37">
        <f>VLOOKUP(D7734,DATA!A:F,6,FALSE)</f>
        <v>982</v>
      </c>
      <c r="N7734" s="36">
        <f t="shared" si="649"/>
        <v>99.753429846713743</v>
      </c>
      <c r="O7734" s="36">
        <f t="shared" si="650"/>
        <v>99.753457667651375</v>
      </c>
      <c r="P7734" s="36">
        <f t="shared" si="651"/>
        <v>2.7820937631872766E-5</v>
      </c>
      <c r="Q7734" s="36">
        <f t="shared" si="652"/>
        <v>3.5942901483402571E-5</v>
      </c>
    </row>
    <row r="7735" spans="1:17" x14ac:dyDescent="0.3">
      <c r="A7735" s="29">
        <v>2346344</v>
      </c>
      <c r="B7735" s="1">
        <v>136</v>
      </c>
      <c r="C7735" s="1" t="s">
        <v>14</v>
      </c>
      <c r="D7735" s="1" t="s">
        <v>53</v>
      </c>
      <c r="E7735" s="1" t="s">
        <v>54</v>
      </c>
      <c r="F7735" s="47">
        <v>714</v>
      </c>
      <c r="G7735" s="34">
        <v>1480.84</v>
      </c>
      <c r="H7735" s="1" t="s">
        <v>218</v>
      </c>
      <c r="I7735" s="34">
        <v>1.6584700000000001E-2</v>
      </c>
      <c r="J7735" s="34">
        <v>3170.7964000000002</v>
      </c>
      <c r="K7735" s="35" t="str">
        <f t="shared" si="648"/>
        <v>Leenderbos, Groote Heide &amp; De Plateaux_H4030</v>
      </c>
      <c r="L7735" s="36">
        <f>VLOOKUP(D7735,DATA!A:F,5,FALSE)</f>
        <v>1.0986712608830001E-2</v>
      </c>
      <c r="M7735" s="37">
        <f>VLOOKUP(D7735,DATA!A:F,6,FALSE)</f>
        <v>982</v>
      </c>
      <c r="N7735" s="36">
        <f t="shared" si="649"/>
        <v>99.58505099874165</v>
      </c>
      <c r="O7735" s="36">
        <f t="shared" si="650"/>
        <v>99.585126286613345</v>
      </c>
      <c r="P7735" s="36">
        <f t="shared" si="651"/>
        <v>7.5287871695195463E-5</v>
      </c>
      <c r="Q7735" s="36">
        <f t="shared" si="652"/>
        <v>2.3872251253478768E-3</v>
      </c>
    </row>
    <row r="7736" spans="1:17" x14ac:dyDescent="0.3">
      <c r="A7736" s="29">
        <v>2346345</v>
      </c>
      <c r="B7736" s="1">
        <v>136</v>
      </c>
      <c r="C7736" s="1" t="s">
        <v>14</v>
      </c>
      <c r="D7736" s="1" t="s">
        <v>53</v>
      </c>
      <c r="E7736" s="1" t="s">
        <v>54</v>
      </c>
      <c r="F7736" s="47">
        <v>714</v>
      </c>
      <c r="G7736" s="34">
        <v>1447.67</v>
      </c>
      <c r="H7736" s="1" t="s">
        <v>218</v>
      </c>
      <c r="I7736" s="34">
        <v>1.8161E-2</v>
      </c>
      <c r="J7736" s="34">
        <v>5485.9757503029596</v>
      </c>
      <c r="K7736" s="35" t="str">
        <f t="shared" si="648"/>
        <v>Leenderbos, Groote Heide &amp; De Plateaux_H4030</v>
      </c>
      <c r="L7736" s="36">
        <f>VLOOKUP(D7736,DATA!A:F,5,FALSE)</f>
        <v>1.0986712608830001E-2</v>
      </c>
      <c r="M7736" s="37">
        <f>VLOOKUP(D7736,DATA!A:F,6,FALSE)</f>
        <v>982</v>
      </c>
      <c r="N7736" s="36">
        <f t="shared" si="649"/>
        <v>99.403689177216634</v>
      </c>
      <c r="O7736" s="36">
        <f t="shared" si="650"/>
        <v>99.403807437770098</v>
      </c>
      <c r="P7736" s="36">
        <f t="shared" si="651"/>
        <v>1.1826055346375597E-4</v>
      </c>
      <c r="Q7736" s="36">
        <f t="shared" si="652"/>
        <v>6.48774528519572E-3</v>
      </c>
    </row>
    <row r="7737" spans="1:17" x14ac:dyDescent="0.3">
      <c r="A7737" s="29">
        <v>2346346</v>
      </c>
      <c r="B7737" s="1">
        <v>136</v>
      </c>
      <c r="C7737" s="1" t="s">
        <v>14</v>
      </c>
      <c r="D7737" s="1" t="s">
        <v>53</v>
      </c>
      <c r="E7737" s="1" t="s">
        <v>54</v>
      </c>
      <c r="F7737" s="47">
        <v>714</v>
      </c>
      <c r="G7737" s="34">
        <v>1144.4000000000001</v>
      </c>
      <c r="H7737" s="1" t="s">
        <v>218</v>
      </c>
      <c r="I7737" s="34">
        <v>1.4893E-2</v>
      </c>
      <c r="J7737" s="34">
        <v>9196.1650000000009</v>
      </c>
      <c r="K7737" s="35" t="str">
        <f t="shared" si="648"/>
        <v>Leenderbos, Groote Heide &amp; De Plateaux_H4030</v>
      </c>
      <c r="L7737" s="36">
        <f>VLOOKUP(D7737,DATA!A:F,5,FALSE)</f>
        <v>1.0986712608830001E-2</v>
      </c>
      <c r="M7737" s="37">
        <f>VLOOKUP(D7737,DATA!A:F,6,FALSE)</f>
        <v>982</v>
      </c>
      <c r="N7737" s="36">
        <f t="shared" si="649"/>
        <v>85.621989274437439</v>
      </c>
      <c r="O7737" s="36">
        <f t="shared" si="650"/>
        <v>85.624003503032</v>
      </c>
      <c r="P7737" s="36">
        <f t="shared" si="651"/>
        <v>2.0142285945610183E-3</v>
      </c>
      <c r="Q7737" s="36">
        <f t="shared" si="652"/>
        <v>0.18523178503301227</v>
      </c>
    </row>
    <row r="7738" spans="1:17" x14ac:dyDescent="0.3">
      <c r="A7738" s="29">
        <v>2346347</v>
      </c>
      <c r="B7738" s="1">
        <v>136</v>
      </c>
      <c r="C7738" s="1" t="s">
        <v>14</v>
      </c>
      <c r="D7738" s="1" t="s">
        <v>53</v>
      </c>
      <c r="E7738" s="1" t="s">
        <v>54</v>
      </c>
      <c r="F7738" s="47">
        <v>714</v>
      </c>
      <c r="G7738" s="34">
        <v>1006.05</v>
      </c>
      <c r="H7738" s="1" t="s">
        <v>218</v>
      </c>
      <c r="I7738" s="34">
        <v>1.32137E-2</v>
      </c>
      <c r="J7738" s="34">
        <v>10000</v>
      </c>
      <c r="K7738" s="35" t="str">
        <f t="shared" si="648"/>
        <v>Leenderbos, Groote Heide &amp; De Plateaux_H4030</v>
      </c>
      <c r="L7738" s="36">
        <f>VLOOKUP(D7738,DATA!A:F,5,FALSE)</f>
        <v>1.0986712608830001E-2</v>
      </c>
      <c r="M7738" s="37">
        <f>VLOOKUP(D7738,DATA!A:F,6,FALSE)</f>
        <v>982</v>
      </c>
      <c r="N7738" s="36">
        <f t="shared" si="649"/>
        <v>56.567594139415135</v>
      </c>
      <c r="O7738" s="36">
        <f t="shared" si="650"/>
        <v>56.571160864700424</v>
      </c>
      <c r="P7738" s="36">
        <f t="shared" si="651"/>
        <v>3.5667252852888964E-3</v>
      </c>
      <c r="Q7738" s="36">
        <f t="shared" si="652"/>
        <v>0.35667252852888964</v>
      </c>
    </row>
    <row r="7739" spans="1:17" x14ac:dyDescent="0.3">
      <c r="A7739" s="29">
        <v>2346348</v>
      </c>
      <c r="B7739" s="1">
        <v>136</v>
      </c>
      <c r="C7739" s="1" t="s">
        <v>14</v>
      </c>
      <c r="D7739" s="1" t="s">
        <v>53</v>
      </c>
      <c r="E7739" s="1" t="s">
        <v>54</v>
      </c>
      <c r="F7739" s="47">
        <v>714</v>
      </c>
      <c r="G7739" s="34">
        <v>1145.8900000000001</v>
      </c>
      <c r="H7739" s="1" t="s">
        <v>218</v>
      </c>
      <c r="I7739" s="34">
        <v>1.4638999999999999E-2</v>
      </c>
      <c r="J7739" s="34">
        <v>1893.6658</v>
      </c>
      <c r="K7739" s="35" t="str">
        <f t="shared" si="648"/>
        <v>Leenderbos, Groote Heide &amp; De Plateaux_H4030</v>
      </c>
      <c r="L7739" s="36">
        <f>VLOOKUP(D7739,DATA!A:F,5,FALSE)</f>
        <v>1.0986712608830001E-2</v>
      </c>
      <c r="M7739" s="37">
        <f>VLOOKUP(D7739,DATA!A:F,6,FALSE)</f>
        <v>982</v>
      </c>
      <c r="N7739" s="36">
        <f t="shared" si="649"/>
        <v>85.822345721544437</v>
      </c>
      <c r="O7739" s="36">
        <f t="shared" si="650"/>
        <v>85.824302577758402</v>
      </c>
      <c r="P7739" s="36">
        <f t="shared" si="651"/>
        <v>1.9568562139653523E-3</v>
      </c>
      <c r="Q7739" s="36">
        <f t="shared" si="652"/>
        <v>3.7056316879036696E-2</v>
      </c>
    </row>
    <row r="7740" spans="1:17" x14ac:dyDescent="0.3">
      <c r="A7740" s="29">
        <v>2346349</v>
      </c>
      <c r="B7740" s="1">
        <v>136</v>
      </c>
      <c r="C7740" s="1" t="s">
        <v>14</v>
      </c>
      <c r="D7740" s="1" t="s">
        <v>53</v>
      </c>
      <c r="E7740" s="1" t="s">
        <v>54</v>
      </c>
      <c r="F7740" s="47">
        <v>714</v>
      </c>
      <c r="G7740" s="34">
        <v>1223.92</v>
      </c>
      <c r="H7740" s="1" t="s">
        <v>218</v>
      </c>
      <c r="I7740" s="34">
        <v>1.53773E-2</v>
      </c>
      <c r="J7740" s="34">
        <v>9076.223</v>
      </c>
      <c r="K7740" s="35" t="str">
        <f t="shared" si="648"/>
        <v>Leenderbos, Groote Heide &amp; De Plateaux_H4030</v>
      </c>
      <c r="L7740" s="36">
        <f>VLOOKUP(D7740,DATA!A:F,5,FALSE)</f>
        <v>1.0986712608830001E-2</v>
      </c>
      <c r="M7740" s="37">
        <f>VLOOKUP(D7740,DATA!A:F,6,FALSE)</f>
        <v>982</v>
      </c>
      <c r="N7740" s="36">
        <f t="shared" si="649"/>
        <v>93.449657401149082</v>
      </c>
      <c r="O7740" s="36">
        <f t="shared" si="650"/>
        <v>93.450691489630216</v>
      </c>
      <c r="P7740" s="36">
        <f t="shared" si="651"/>
        <v>1.0340884811341766E-3</v>
      </c>
      <c r="Q7740" s="36">
        <f t="shared" si="652"/>
        <v>9.3856176565050797E-2</v>
      </c>
    </row>
    <row r="7741" spans="1:17" x14ac:dyDescent="0.3">
      <c r="A7741" s="29">
        <v>2346350</v>
      </c>
      <c r="B7741" s="1">
        <v>136</v>
      </c>
      <c r="C7741" s="1" t="s">
        <v>14</v>
      </c>
      <c r="D7741" s="1" t="s">
        <v>53</v>
      </c>
      <c r="E7741" s="1" t="s">
        <v>54</v>
      </c>
      <c r="F7741" s="47">
        <v>714</v>
      </c>
      <c r="G7741" s="34">
        <v>1039.74</v>
      </c>
      <c r="H7741" s="1" t="s">
        <v>218</v>
      </c>
      <c r="I7741" s="34">
        <v>1.32453E-2</v>
      </c>
      <c r="J7741" s="34">
        <v>10000</v>
      </c>
      <c r="K7741" s="35" t="str">
        <f t="shared" si="648"/>
        <v>Leenderbos, Groote Heide &amp; De Plateaux_H4030</v>
      </c>
      <c r="L7741" s="36">
        <f>VLOOKUP(D7741,DATA!A:F,5,FALSE)</f>
        <v>1.0986712608830001E-2</v>
      </c>
      <c r="M7741" s="37">
        <f>VLOOKUP(D7741,DATA!A:F,6,FALSE)</f>
        <v>982</v>
      </c>
      <c r="N7741" s="36">
        <f t="shared" si="649"/>
        <v>65.348031586594246</v>
      </c>
      <c r="O7741" s="36">
        <f t="shared" si="650"/>
        <v>65.351326775245951</v>
      </c>
      <c r="P7741" s="36">
        <f t="shared" si="651"/>
        <v>3.2951886517054163E-3</v>
      </c>
      <c r="Q7741" s="36">
        <f t="shared" si="652"/>
        <v>0.32951886517054163</v>
      </c>
    </row>
    <row r="7742" spans="1:17" x14ac:dyDescent="0.3">
      <c r="A7742" s="29">
        <v>2346351</v>
      </c>
      <c r="B7742" s="1">
        <v>136</v>
      </c>
      <c r="C7742" s="1" t="s">
        <v>14</v>
      </c>
      <c r="D7742" s="1" t="s">
        <v>53</v>
      </c>
      <c r="E7742" s="1" t="s">
        <v>54</v>
      </c>
      <c r="F7742" s="47">
        <v>714</v>
      </c>
      <c r="G7742" s="34">
        <v>1079.7</v>
      </c>
      <c r="H7742" s="1" t="s">
        <v>218</v>
      </c>
      <c r="I7742" s="34">
        <v>1.35195E-2</v>
      </c>
      <c r="J7742" s="34">
        <v>9748.7669999999998</v>
      </c>
      <c r="K7742" s="35" t="str">
        <f t="shared" si="648"/>
        <v>Leenderbos, Groote Heide &amp; De Plateaux_H4030</v>
      </c>
      <c r="L7742" s="36">
        <f>VLOOKUP(D7742,DATA!A:F,5,FALSE)</f>
        <v>1.0986712608830001E-2</v>
      </c>
      <c r="M7742" s="37">
        <f>VLOOKUP(D7742,DATA!A:F,6,FALSE)</f>
        <v>982</v>
      </c>
      <c r="N7742" s="36">
        <f t="shared" si="649"/>
        <v>74.524330981326983</v>
      </c>
      <c r="O7742" s="36">
        <f t="shared" si="650"/>
        <v>74.52715089788542</v>
      </c>
      <c r="P7742" s="36">
        <f t="shared" si="651"/>
        <v>2.8199165584368302E-3</v>
      </c>
      <c r="Q7742" s="36">
        <f t="shared" si="652"/>
        <v>0.2749070948764254</v>
      </c>
    </row>
    <row r="7743" spans="1:17" x14ac:dyDescent="0.3">
      <c r="A7743" s="29">
        <v>2346352</v>
      </c>
      <c r="B7743" s="1">
        <v>136</v>
      </c>
      <c r="C7743" s="1" t="s">
        <v>14</v>
      </c>
      <c r="D7743" s="1" t="s">
        <v>53</v>
      </c>
      <c r="E7743" s="1" t="s">
        <v>54</v>
      </c>
      <c r="F7743" s="47">
        <v>714</v>
      </c>
      <c r="G7743" s="34">
        <v>1234.6199999999999</v>
      </c>
      <c r="H7743" s="1" t="s">
        <v>218</v>
      </c>
      <c r="I7743" s="34">
        <v>1.48947E-2</v>
      </c>
      <c r="J7743" s="34">
        <v>9009.3770000000004</v>
      </c>
      <c r="K7743" s="35" t="str">
        <f t="shared" si="648"/>
        <v>Leenderbos, Groote Heide &amp; De Plateaux_H4030</v>
      </c>
      <c r="L7743" s="36">
        <f>VLOOKUP(D7743,DATA!A:F,5,FALSE)</f>
        <v>1.0986712608830001E-2</v>
      </c>
      <c r="M7743" s="37">
        <f>VLOOKUP(D7743,DATA!A:F,6,FALSE)</f>
        <v>982</v>
      </c>
      <c r="N7743" s="36">
        <f t="shared" si="649"/>
        <v>94.133541724668078</v>
      </c>
      <c r="O7743" s="36">
        <f t="shared" si="650"/>
        <v>94.134445350306464</v>
      </c>
      <c r="P7743" s="36">
        <f t="shared" si="651"/>
        <v>9.0362563838652932E-4</v>
      </c>
      <c r="Q7743" s="36">
        <f t="shared" si="652"/>
        <v>8.141104043089914E-2</v>
      </c>
    </row>
    <row r="7744" spans="1:17" x14ac:dyDescent="0.3">
      <c r="A7744" s="29">
        <v>2346353</v>
      </c>
      <c r="B7744" s="1">
        <v>136</v>
      </c>
      <c r="C7744" s="1" t="s">
        <v>14</v>
      </c>
      <c r="D7744" s="1" t="s">
        <v>53</v>
      </c>
      <c r="E7744" s="1" t="s">
        <v>54</v>
      </c>
      <c r="F7744" s="47">
        <v>714</v>
      </c>
      <c r="G7744" s="34">
        <v>1635.14</v>
      </c>
      <c r="H7744" s="1" t="s">
        <v>218</v>
      </c>
      <c r="I7744" s="34">
        <v>1.8837E-2</v>
      </c>
      <c r="J7744" s="34">
        <v>3072.3813</v>
      </c>
      <c r="K7744" s="35" t="str">
        <f t="shared" si="648"/>
        <v>Leenderbos, Groote Heide &amp; De Plateaux_H4030</v>
      </c>
      <c r="L7744" s="36">
        <f>VLOOKUP(D7744,DATA!A:F,5,FALSE)</f>
        <v>1.0986712608830001E-2</v>
      </c>
      <c r="M7744" s="37">
        <f>VLOOKUP(D7744,DATA!A:F,6,FALSE)</f>
        <v>982</v>
      </c>
      <c r="N7744" s="36">
        <f t="shared" si="649"/>
        <v>99.923575795607888</v>
      </c>
      <c r="O7744" s="36">
        <f t="shared" si="650"/>
        <v>99.92359159838901</v>
      </c>
      <c r="P7744" s="36">
        <f t="shared" si="651"/>
        <v>1.5802781121010412E-5</v>
      </c>
      <c r="Q7744" s="36">
        <f t="shared" si="652"/>
        <v>4.8552169204185426E-4</v>
      </c>
    </row>
    <row r="7745" spans="1:17" x14ac:dyDescent="0.3">
      <c r="A7745" s="29">
        <v>2346374</v>
      </c>
      <c r="B7745" s="1">
        <v>137</v>
      </c>
      <c r="C7745" s="1" t="s">
        <v>30</v>
      </c>
      <c r="D7745" s="1" t="s">
        <v>41</v>
      </c>
      <c r="E7745" s="1" t="s">
        <v>42</v>
      </c>
      <c r="F7745" s="47">
        <v>1071</v>
      </c>
      <c r="G7745" s="34">
        <v>1390.51</v>
      </c>
      <c r="H7745" s="1" t="s">
        <v>218</v>
      </c>
      <c r="I7745" s="34">
        <v>1.26836E-2</v>
      </c>
      <c r="J7745" s="34">
        <v>680.20996000000002</v>
      </c>
      <c r="K7745" s="35" t="str">
        <f t="shared" si="648"/>
        <v>Strabrechtse Heide &amp; Beuven_H4010A</v>
      </c>
      <c r="L7745" s="36">
        <f>VLOOKUP(D7745,DATA!A:F,5,FALSE)</f>
        <v>1.3726988247862192E-2</v>
      </c>
      <c r="M7745" s="37">
        <f>VLOOKUP(D7745,DATA!A:F,6,FALSE)</f>
        <v>1285.5</v>
      </c>
      <c r="N7745" s="36">
        <f t="shared" si="649"/>
        <v>80.868234641781868</v>
      </c>
      <c r="O7745" s="36">
        <f t="shared" si="650"/>
        <v>80.870928206820011</v>
      </c>
      <c r="P7745" s="36">
        <f t="shared" si="651"/>
        <v>2.6935650381432197E-3</v>
      </c>
      <c r="Q7745" s="36">
        <f t="shared" si="652"/>
        <v>1.832189766852798E-2</v>
      </c>
    </row>
    <row r="7746" spans="1:17" x14ac:dyDescent="0.3">
      <c r="A7746" s="29">
        <v>2346375</v>
      </c>
      <c r="B7746" s="1">
        <v>137</v>
      </c>
      <c r="C7746" s="1" t="s">
        <v>30</v>
      </c>
      <c r="D7746" s="1" t="s">
        <v>41</v>
      </c>
      <c r="E7746" s="1" t="s">
        <v>42</v>
      </c>
      <c r="F7746" s="47">
        <v>1071</v>
      </c>
      <c r="G7746" s="34">
        <v>1078.8399999999999</v>
      </c>
      <c r="H7746" s="1" t="s">
        <v>218</v>
      </c>
      <c r="I7746" s="34">
        <v>1.0351600000000001E-2</v>
      </c>
      <c r="J7746" s="34">
        <v>2386.3510017503399</v>
      </c>
      <c r="K7746" s="35" t="str">
        <f t="shared" si="648"/>
        <v>Strabrechtse Heide &amp; Beuven_H4010A</v>
      </c>
      <c r="L7746" s="36">
        <f>VLOOKUP(D7746,DATA!A:F,5,FALSE)</f>
        <v>1.3726988247862192E-2</v>
      </c>
      <c r="M7746" s="37">
        <f>VLOOKUP(D7746,DATA!A:F,6,FALSE)</f>
        <v>1285.5</v>
      </c>
      <c r="N7746" s="36">
        <f t="shared" si="649"/>
        <v>5.536665233041365</v>
      </c>
      <c r="O7746" s="36">
        <f t="shared" si="650"/>
        <v>5.5374084604571729</v>
      </c>
      <c r="P7746" s="36">
        <f t="shared" si="651"/>
        <v>7.4322741580790108E-4</v>
      </c>
      <c r="Q7746" s="36">
        <f t="shared" si="652"/>
        <v>1.773601488241501E-2</v>
      </c>
    </row>
    <row r="7747" spans="1:17" x14ac:dyDescent="0.3">
      <c r="A7747" s="29">
        <v>2346375</v>
      </c>
      <c r="B7747" s="1">
        <v>137</v>
      </c>
      <c r="C7747" s="1" t="s">
        <v>30</v>
      </c>
      <c r="D7747" s="1" t="s">
        <v>43</v>
      </c>
      <c r="E7747" s="1" t="s">
        <v>44</v>
      </c>
      <c r="F7747" s="47">
        <v>1071</v>
      </c>
      <c r="G7747" s="34">
        <v>1078.8399999999999</v>
      </c>
      <c r="H7747" s="1" t="s">
        <v>218</v>
      </c>
      <c r="I7747" s="34">
        <v>1.0351600000000001E-2</v>
      </c>
      <c r="J7747" s="34">
        <v>1129.7898728410501</v>
      </c>
      <c r="K7747" s="35" t="str">
        <f t="shared" ref="K7747:K7810" si="655">_xlfn.CONCAT(C7747,"_",D7747)</f>
        <v>Strabrechtse Heide &amp; Beuven_H7150</v>
      </c>
      <c r="L7747" s="36">
        <f>VLOOKUP(D7747,DATA!A:F,5,FALSE)</f>
        <v>1.3726988247862192E-2</v>
      </c>
      <c r="M7747" s="37">
        <f>VLOOKUP(D7747,DATA!A:F,6,FALSE)</f>
        <v>1285.5</v>
      </c>
      <c r="N7747" s="36">
        <f t="shared" ref="N7747:N7810" si="656">100/(1+EXP(-L7747*(G7747-M7747)))</f>
        <v>5.536665233041365</v>
      </c>
      <c r="O7747" s="36">
        <f t="shared" ref="O7747:O7810" si="657">100/(1+EXP(-L7747*((G7747+I7747)-M7747)))</f>
        <v>5.5374084604571729</v>
      </c>
      <c r="P7747" s="36">
        <f t="shared" ref="P7747:P7810" si="658">O7747-N7747</f>
        <v>7.4322741580790108E-4</v>
      </c>
      <c r="Q7747" s="36">
        <f t="shared" ref="Q7747:Q7810" si="659">IF(AND(H7747&lt;&gt;"below",I7747&gt;=0.005),J7747*P7747/100,0)</f>
        <v>8.3969080759759077E-3</v>
      </c>
    </row>
    <row r="7748" spans="1:17" x14ac:dyDescent="0.3">
      <c r="A7748" s="29">
        <v>2346377</v>
      </c>
      <c r="B7748" s="1">
        <v>137</v>
      </c>
      <c r="C7748" s="1" t="s">
        <v>30</v>
      </c>
      <c r="D7748" s="1" t="s">
        <v>53</v>
      </c>
      <c r="E7748" s="1" t="s">
        <v>54</v>
      </c>
      <c r="F7748" s="47">
        <v>714</v>
      </c>
      <c r="G7748" s="34">
        <v>973.59</v>
      </c>
      <c r="H7748" s="1" t="s">
        <v>218</v>
      </c>
      <c r="I7748" s="34">
        <v>9.3947000000000006E-3</v>
      </c>
      <c r="J7748" s="34">
        <v>4183.4525999999996</v>
      </c>
      <c r="K7748" s="35" t="str">
        <f t="shared" si="655"/>
        <v>Strabrechtse Heide &amp; Beuven_H4030</v>
      </c>
      <c r="L7748" s="36">
        <f>VLOOKUP(D7748,DATA!A:F,5,FALSE)</f>
        <v>1.0986712608830001E-2</v>
      </c>
      <c r="M7748" s="37">
        <f>VLOOKUP(D7748,DATA!A:F,6,FALSE)</f>
        <v>982</v>
      </c>
      <c r="N7748" s="36">
        <f t="shared" si="656"/>
        <v>47.691685697722555</v>
      </c>
      <c r="O7748" s="36">
        <f t="shared" si="657"/>
        <v>47.694260625859052</v>
      </c>
      <c r="P7748" s="36">
        <f t="shared" si="658"/>
        <v>2.5749281364966237E-3</v>
      </c>
      <c r="Q7748" s="36">
        <f t="shared" si="659"/>
        <v>0.10772089807439954</v>
      </c>
    </row>
    <row r="7749" spans="1:17" x14ac:dyDescent="0.3">
      <c r="A7749" s="29">
        <v>2346378</v>
      </c>
      <c r="B7749" s="1">
        <v>137</v>
      </c>
      <c r="C7749" s="1" t="s">
        <v>30</v>
      </c>
      <c r="D7749" s="1" t="s">
        <v>53</v>
      </c>
      <c r="E7749" s="1" t="s">
        <v>54</v>
      </c>
      <c r="F7749" s="47">
        <v>714</v>
      </c>
      <c r="G7749" s="34">
        <v>927.83</v>
      </c>
      <c r="H7749" s="1" t="s">
        <v>218</v>
      </c>
      <c r="I7749" s="34">
        <v>9.1027999999999994E-3</v>
      </c>
      <c r="J7749" s="34">
        <v>2059.5237000000002</v>
      </c>
      <c r="K7749" s="35" t="str">
        <f t="shared" si="655"/>
        <v>Strabrechtse Heide &amp; Beuven_H4030</v>
      </c>
      <c r="L7749" s="36">
        <f>VLOOKUP(D7749,DATA!A:F,5,FALSE)</f>
        <v>1.0986712608830001E-2</v>
      </c>
      <c r="M7749" s="37">
        <f>VLOOKUP(D7749,DATA!A:F,6,FALSE)</f>
        <v>982</v>
      </c>
      <c r="N7749" s="36">
        <f t="shared" si="656"/>
        <v>35.545402871080931</v>
      </c>
      <c r="O7749" s="36">
        <f t="shared" si="657"/>
        <v>35.547694194437703</v>
      </c>
      <c r="P7749" s="36">
        <f t="shared" si="658"/>
        <v>2.2913233567720681E-3</v>
      </c>
      <c r="Q7749" s="36">
        <f t="shared" si="659"/>
        <v>4.7190347576356304E-2</v>
      </c>
    </row>
    <row r="7750" spans="1:17" x14ac:dyDescent="0.3">
      <c r="A7750" s="29">
        <v>2346379</v>
      </c>
      <c r="B7750" s="1">
        <v>137</v>
      </c>
      <c r="C7750" s="1" t="s">
        <v>30</v>
      </c>
      <c r="D7750" s="1" t="s">
        <v>53</v>
      </c>
      <c r="E7750" s="1" t="s">
        <v>54</v>
      </c>
      <c r="F7750" s="47">
        <v>714</v>
      </c>
      <c r="G7750" s="34">
        <v>933.33</v>
      </c>
      <c r="H7750" s="1" t="s">
        <v>218</v>
      </c>
      <c r="I7750" s="34">
        <v>9.0106000000000006E-3</v>
      </c>
      <c r="J7750" s="34">
        <v>5247.85</v>
      </c>
      <c r="K7750" s="35" t="str">
        <f t="shared" si="655"/>
        <v>Strabrechtse Heide &amp; Beuven_H4030</v>
      </c>
      <c r="L7750" s="36">
        <f>VLOOKUP(D7750,DATA!A:F,5,FALSE)</f>
        <v>1.0986712608830001E-2</v>
      </c>
      <c r="M7750" s="37">
        <f>VLOOKUP(D7750,DATA!A:F,6,FALSE)</f>
        <v>982</v>
      </c>
      <c r="N7750" s="36">
        <f t="shared" si="656"/>
        <v>36.941592805357907</v>
      </c>
      <c r="O7750" s="36">
        <f t="shared" si="657"/>
        <v>36.943898945538656</v>
      </c>
      <c r="P7750" s="36">
        <f t="shared" si="658"/>
        <v>2.306140180749594E-3</v>
      </c>
      <c r="Q7750" s="36">
        <f t="shared" si="659"/>
        <v>0.12102277747546758</v>
      </c>
    </row>
    <row r="7751" spans="1:17" x14ac:dyDescent="0.3">
      <c r="A7751" s="30">
        <v>2346380</v>
      </c>
      <c r="B7751" s="14">
        <v>137</v>
      </c>
      <c r="C7751" s="14" t="s">
        <v>30</v>
      </c>
      <c r="D7751" s="14" t="s">
        <v>55</v>
      </c>
      <c r="E7751" s="14" t="s">
        <v>56</v>
      </c>
      <c r="F7751" s="48">
        <v>500</v>
      </c>
      <c r="G7751" s="38">
        <v>926.65</v>
      </c>
      <c r="H7751" s="14" t="s">
        <v>218</v>
      </c>
      <c r="I7751" s="38">
        <v>8.8529000000000004E-3</v>
      </c>
      <c r="J7751" s="38">
        <v>26.554532999999999</v>
      </c>
      <c r="K7751" s="39" t="str">
        <f t="shared" si="655"/>
        <v>Strabrechtse Heide &amp; Beuven_H3130</v>
      </c>
      <c r="L7751" s="40">
        <f>VLOOKUP(D7751,DATA!A:F,5,FALSE)</f>
        <v>0</v>
      </c>
      <c r="M7751" s="41">
        <f>VLOOKUP(D7751,DATA!A:F,6,FALSE)</f>
        <v>3.5</v>
      </c>
      <c r="N7751" s="40">
        <f t="shared" si="656"/>
        <v>50</v>
      </c>
      <c r="O7751" s="40">
        <f t="shared" si="657"/>
        <v>50</v>
      </c>
      <c r="P7751" s="40">
        <f>J7751/10000*I7751</f>
        <v>2.3508462519569999E-5</v>
      </c>
      <c r="Q7751" s="40">
        <f>IF(AND(H7751&lt;&gt;"below",I7751&gt;=0.005),M7751*P7751,0)</f>
        <v>8.2279618818494998E-5</v>
      </c>
    </row>
    <row r="7752" spans="1:17" x14ac:dyDescent="0.3">
      <c r="A7752" s="29">
        <v>2346380</v>
      </c>
      <c r="B7752" s="1">
        <v>137</v>
      </c>
      <c r="C7752" s="1" t="s">
        <v>30</v>
      </c>
      <c r="D7752" s="1" t="s">
        <v>57</v>
      </c>
      <c r="E7752" s="1" t="s">
        <v>58</v>
      </c>
      <c r="F7752" s="47">
        <v>714</v>
      </c>
      <c r="G7752" s="34">
        <v>926.65</v>
      </c>
      <c r="H7752" s="1" t="s">
        <v>218</v>
      </c>
      <c r="I7752" s="34">
        <v>8.8529000000000004E-3</v>
      </c>
      <c r="J7752" s="34">
        <v>12.269943</v>
      </c>
      <c r="K7752" s="35" t="str">
        <f t="shared" si="655"/>
        <v>Strabrechtse Heide &amp; Beuven_H3160</v>
      </c>
      <c r="L7752" s="36">
        <f>VLOOKUP(D7752,DATA!A:F,5,FALSE)</f>
        <v>1.0986712608830001E-2</v>
      </c>
      <c r="M7752" s="37">
        <f>VLOOKUP(D7752,DATA!A:F,6,FALSE)</f>
        <v>982</v>
      </c>
      <c r="N7752" s="36">
        <f t="shared" si="656"/>
        <v>35.248941604968145</v>
      </c>
      <c r="O7752" s="36">
        <f t="shared" si="657"/>
        <v>35.251161602576431</v>
      </c>
      <c r="P7752" s="36">
        <f t="shared" si="658"/>
        <v>2.2199976082859507E-3</v>
      </c>
      <c r="Q7752" s="36">
        <f t="shared" si="659"/>
        <v>2.7239244113804942E-4</v>
      </c>
    </row>
    <row r="7753" spans="1:17" x14ac:dyDescent="0.3">
      <c r="A7753" s="29">
        <v>2346380</v>
      </c>
      <c r="B7753" s="1">
        <v>137</v>
      </c>
      <c r="C7753" s="1" t="s">
        <v>30</v>
      </c>
      <c r="D7753" s="1" t="s">
        <v>53</v>
      </c>
      <c r="E7753" s="1" t="s">
        <v>54</v>
      </c>
      <c r="F7753" s="47">
        <v>714</v>
      </c>
      <c r="G7753" s="34">
        <v>926.65</v>
      </c>
      <c r="H7753" s="1" t="s">
        <v>218</v>
      </c>
      <c r="I7753" s="34">
        <v>8.8529000000000004E-3</v>
      </c>
      <c r="J7753" s="34">
        <v>7560.5349999999999</v>
      </c>
      <c r="K7753" s="35" t="str">
        <f t="shared" si="655"/>
        <v>Strabrechtse Heide &amp; Beuven_H4030</v>
      </c>
      <c r="L7753" s="36">
        <f>VLOOKUP(D7753,DATA!A:F,5,FALSE)</f>
        <v>1.0986712608830001E-2</v>
      </c>
      <c r="M7753" s="37">
        <f>VLOOKUP(D7753,DATA!A:F,6,FALSE)</f>
        <v>982</v>
      </c>
      <c r="N7753" s="36">
        <f t="shared" si="656"/>
        <v>35.248941604968145</v>
      </c>
      <c r="O7753" s="36">
        <f t="shared" si="657"/>
        <v>35.251161602576431</v>
      </c>
      <c r="P7753" s="36">
        <f t="shared" si="658"/>
        <v>2.2199976082859507E-3</v>
      </c>
      <c r="Q7753" s="36">
        <f t="shared" si="659"/>
        <v>0.16784369617362219</v>
      </c>
    </row>
    <row r="7754" spans="1:17" x14ac:dyDescent="0.3">
      <c r="A7754" s="29">
        <v>2346381</v>
      </c>
      <c r="B7754" s="1">
        <v>137</v>
      </c>
      <c r="C7754" s="1" t="s">
        <v>30</v>
      </c>
      <c r="D7754" s="1" t="s">
        <v>61</v>
      </c>
      <c r="E7754" s="1" t="s">
        <v>62</v>
      </c>
      <c r="F7754" s="47">
        <v>714</v>
      </c>
      <c r="G7754" s="34">
        <v>932.82</v>
      </c>
      <c r="H7754" s="1" t="s">
        <v>218</v>
      </c>
      <c r="I7754" s="34">
        <v>8.9037000000000005E-3</v>
      </c>
      <c r="J7754" s="34">
        <v>1010.42664</v>
      </c>
      <c r="K7754" s="35" t="str">
        <f t="shared" si="655"/>
        <v>Strabrechtse Heide &amp; Beuven_H2330</v>
      </c>
      <c r="L7754" s="36">
        <f>VLOOKUP(D7754,DATA!A:F,5,FALSE)</f>
        <v>1.0986712608830001E-2</v>
      </c>
      <c r="M7754" s="37">
        <f>VLOOKUP(D7754,DATA!A:F,6,FALSE)</f>
        <v>982</v>
      </c>
      <c r="N7754" s="36">
        <f t="shared" si="656"/>
        <v>36.811162724028932</v>
      </c>
      <c r="O7754" s="36">
        <f t="shared" si="657"/>
        <v>36.813438155629335</v>
      </c>
      <c r="P7754" s="36">
        <f t="shared" si="658"/>
        <v>2.2754316004025554E-3</v>
      </c>
      <c r="Q7754" s="36">
        <f t="shared" si="659"/>
        <v>2.2991567065445764E-2</v>
      </c>
    </row>
    <row r="7755" spans="1:17" x14ac:dyDescent="0.3">
      <c r="A7755" s="29">
        <v>2346381</v>
      </c>
      <c r="B7755" s="1">
        <v>137</v>
      </c>
      <c r="C7755" s="1" t="s">
        <v>30</v>
      </c>
      <c r="D7755" s="1" t="s">
        <v>53</v>
      </c>
      <c r="E7755" s="1" t="s">
        <v>54</v>
      </c>
      <c r="F7755" s="47">
        <v>714</v>
      </c>
      <c r="G7755" s="34">
        <v>932.82</v>
      </c>
      <c r="H7755" s="1" t="s">
        <v>218</v>
      </c>
      <c r="I7755" s="34">
        <v>8.9037000000000005E-3</v>
      </c>
      <c r="J7755" s="34">
        <v>7707.5766999999996</v>
      </c>
      <c r="K7755" s="35" t="str">
        <f t="shared" si="655"/>
        <v>Strabrechtse Heide &amp; Beuven_H4030</v>
      </c>
      <c r="L7755" s="36">
        <f>VLOOKUP(D7755,DATA!A:F,5,FALSE)</f>
        <v>1.0986712608830001E-2</v>
      </c>
      <c r="M7755" s="37">
        <f>VLOOKUP(D7755,DATA!A:F,6,FALSE)</f>
        <v>982</v>
      </c>
      <c r="N7755" s="36">
        <f t="shared" si="656"/>
        <v>36.811162724028932</v>
      </c>
      <c r="O7755" s="36">
        <f t="shared" si="657"/>
        <v>36.813438155629335</v>
      </c>
      <c r="P7755" s="36">
        <f t="shared" si="658"/>
        <v>2.2754316004025554E-3</v>
      </c>
      <c r="Q7755" s="36">
        <f t="shared" si="659"/>
        <v>0.17538063585706445</v>
      </c>
    </row>
    <row r="7756" spans="1:17" x14ac:dyDescent="0.3">
      <c r="A7756" s="29">
        <v>2346382</v>
      </c>
      <c r="B7756" s="1">
        <v>137</v>
      </c>
      <c r="C7756" s="1" t="s">
        <v>30</v>
      </c>
      <c r="D7756" s="1" t="s">
        <v>63</v>
      </c>
      <c r="E7756" s="1" t="s">
        <v>64</v>
      </c>
      <c r="F7756" s="47">
        <v>714</v>
      </c>
      <c r="G7756" s="34">
        <v>917.28</v>
      </c>
      <c r="H7756" s="1" t="s">
        <v>218</v>
      </c>
      <c r="I7756" s="34">
        <v>8.7667999999999999E-3</v>
      </c>
      <c r="J7756" s="34">
        <v>3056.2485000000001</v>
      </c>
      <c r="K7756" s="35" t="str">
        <f t="shared" si="655"/>
        <v>Strabrechtse Heide &amp; Beuven_H2310</v>
      </c>
      <c r="L7756" s="36">
        <f>VLOOKUP(D7756,DATA!A:F,5,FALSE)</f>
        <v>1.0986712608830001E-2</v>
      </c>
      <c r="M7756" s="37">
        <f>VLOOKUP(D7756,DATA!A:F,6,FALSE)</f>
        <v>982</v>
      </c>
      <c r="N7756" s="36">
        <f t="shared" si="656"/>
        <v>32.936465241531472</v>
      </c>
      <c r="O7756" s="36">
        <f t="shared" si="657"/>
        <v>32.938592789838573</v>
      </c>
      <c r="P7756" s="36">
        <f t="shared" si="658"/>
        <v>2.1275483071008239E-3</v>
      </c>
      <c r="Q7756" s="36">
        <f t="shared" si="659"/>
        <v>6.5023163222544325E-2</v>
      </c>
    </row>
    <row r="7757" spans="1:17" x14ac:dyDescent="0.3">
      <c r="A7757" s="30">
        <v>2346382</v>
      </c>
      <c r="B7757" s="14">
        <v>137</v>
      </c>
      <c r="C7757" s="14" t="s">
        <v>30</v>
      </c>
      <c r="D7757" s="14" t="s">
        <v>55</v>
      </c>
      <c r="E7757" s="14" t="s">
        <v>56</v>
      </c>
      <c r="F7757" s="48">
        <v>500</v>
      </c>
      <c r="G7757" s="38">
        <v>917.28</v>
      </c>
      <c r="H7757" s="14" t="s">
        <v>218</v>
      </c>
      <c r="I7757" s="38">
        <v>8.7667999999999999E-3</v>
      </c>
      <c r="J7757" s="38">
        <v>112.13842</v>
      </c>
      <c r="K7757" s="39" t="str">
        <f t="shared" si="655"/>
        <v>Strabrechtse Heide &amp; Beuven_H3130</v>
      </c>
      <c r="L7757" s="40">
        <f>VLOOKUP(D7757,DATA!A:F,5,FALSE)</f>
        <v>0</v>
      </c>
      <c r="M7757" s="41">
        <f>VLOOKUP(D7757,DATA!A:F,6,FALSE)</f>
        <v>3.5</v>
      </c>
      <c r="N7757" s="40">
        <f t="shared" si="656"/>
        <v>50</v>
      </c>
      <c r="O7757" s="40">
        <f t="shared" si="657"/>
        <v>50</v>
      </c>
      <c r="P7757" s="40">
        <f>J7757/10000*I7757</f>
        <v>9.8309510045600004E-5</v>
      </c>
      <c r="Q7757" s="40">
        <f>IF(AND(H7757&lt;&gt;"below",I7757&gt;=0.005),M7757*P7757,0)</f>
        <v>3.440832851596E-4</v>
      </c>
    </row>
    <row r="7758" spans="1:17" x14ac:dyDescent="0.3">
      <c r="A7758" s="29">
        <v>2346382</v>
      </c>
      <c r="B7758" s="1">
        <v>137</v>
      </c>
      <c r="C7758" s="1" t="s">
        <v>30</v>
      </c>
      <c r="D7758" s="1" t="s">
        <v>57</v>
      </c>
      <c r="E7758" s="1" t="s">
        <v>58</v>
      </c>
      <c r="F7758" s="47">
        <v>714</v>
      </c>
      <c r="G7758" s="34">
        <v>917.28</v>
      </c>
      <c r="H7758" s="1" t="s">
        <v>218</v>
      </c>
      <c r="I7758" s="34">
        <v>8.7667999999999999E-3</v>
      </c>
      <c r="J7758" s="34">
        <v>112.13842</v>
      </c>
      <c r="K7758" s="35" t="str">
        <f t="shared" si="655"/>
        <v>Strabrechtse Heide &amp; Beuven_H3160</v>
      </c>
      <c r="L7758" s="36">
        <f>VLOOKUP(D7758,DATA!A:F,5,FALSE)</f>
        <v>1.0986712608830001E-2</v>
      </c>
      <c r="M7758" s="37">
        <f>VLOOKUP(D7758,DATA!A:F,6,FALSE)</f>
        <v>982</v>
      </c>
      <c r="N7758" s="36">
        <f t="shared" si="656"/>
        <v>32.936465241531472</v>
      </c>
      <c r="O7758" s="36">
        <f t="shared" si="657"/>
        <v>32.938592789838573</v>
      </c>
      <c r="P7758" s="36">
        <f t="shared" si="658"/>
        <v>2.1275483071008239E-3</v>
      </c>
      <c r="Q7758" s="36">
        <f t="shared" si="659"/>
        <v>2.3857990563196114E-3</v>
      </c>
    </row>
    <row r="7759" spans="1:17" x14ac:dyDescent="0.3">
      <c r="A7759" s="29">
        <v>2346382</v>
      </c>
      <c r="B7759" s="1">
        <v>137</v>
      </c>
      <c r="C7759" s="1" t="s">
        <v>30</v>
      </c>
      <c r="D7759" s="1" t="s">
        <v>53</v>
      </c>
      <c r="E7759" s="1" t="s">
        <v>54</v>
      </c>
      <c r="F7759" s="47">
        <v>714</v>
      </c>
      <c r="G7759" s="34">
        <v>917.28</v>
      </c>
      <c r="H7759" s="1" t="s">
        <v>218</v>
      </c>
      <c r="I7759" s="34">
        <v>8.7667999999999999E-3</v>
      </c>
      <c r="J7759" s="34">
        <v>4380.4309999999996</v>
      </c>
      <c r="K7759" s="35" t="str">
        <f t="shared" si="655"/>
        <v>Strabrechtse Heide &amp; Beuven_H4030</v>
      </c>
      <c r="L7759" s="36">
        <f>VLOOKUP(D7759,DATA!A:F,5,FALSE)</f>
        <v>1.0986712608830001E-2</v>
      </c>
      <c r="M7759" s="37">
        <f>VLOOKUP(D7759,DATA!A:F,6,FALSE)</f>
        <v>982</v>
      </c>
      <c r="N7759" s="36">
        <f t="shared" si="656"/>
        <v>32.936465241531472</v>
      </c>
      <c r="O7759" s="36">
        <f t="shared" si="657"/>
        <v>32.938592789838573</v>
      </c>
      <c r="P7759" s="36">
        <f t="shared" si="658"/>
        <v>2.1275483071008239E-3</v>
      </c>
      <c r="Q7759" s="36">
        <f t="shared" si="659"/>
        <v>9.3195785584219676E-2</v>
      </c>
    </row>
    <row r="7760" spans="1:17" x14ac:dyDescent="0.3">
      <c r="A7760" s="30">
        <v>2346384</v>
      </c>
      <c r="B7760" s="14">
        <v>137</v>
      </c>
      <c r="C7760" s="14" t="s">
        <v>30</v>
      </c>
      <c r="D7760" s="14" t="s">
        <v>55</v>
      </c>
      <c r="E7760" s="14" t="s">
        <v>56</v>
      </c>
      <c r="F7760" s="48">
        <v>500</v>
      </c>
      <c r="G7760" s="38">
        <v>919.4</v>
      </c>
      <c r="H7760" s="14" t="s">
        <v>218</v>
      </c>
      <c r="I7760" s="38">
        <v>8.6152999999999993E-3</v>
      </c>
      <c r="J7760" s="38">
        <v>466.14246000000003</v>
      </c>
      <c r="K7760" s="39" t="str">
        <f t="shared" si="655"/>
        <v>Strabrechtse Heide &amp; Beuven_H3130</v>
      </c>
      <c r="L7760" s="40">
        <f>VLOOKUP(D7760,DATA!A:F,5,FALSE)</f>
        <v>0</v>
      </c>
      <c r="M7760" s="41">
        <f>VLOOKUP(D7760,DATA!A:F,6,FALSE)</f>
        <v>3.5</v>
      </c>
      <c r="N7760" s="40">
        <f t="shared" si="656"/>
        <v>50</v>
      </c>
      <c r="O7760" s="40">
        <f t="shared" si="657"/>
        <v>50</v>
      </c>
      <c r="P7760" s="40">
        <f>J7760/10000*I7760</f>
        <v>4.0159571356379999E-4</v>
      </c>
      <c r="Q7760" s="40">
        <f>IF(AND(H7760&lt;&gt;"below",I7760&gt;=0.005),M7760*P7760,0)</f>
        <v>1.4055849974733E-3</v>
      </c>
    </row>
    <row r="7761" spans="1:17" x14ac:dyDescent="0.3">
      <c r="A7761" s="29">
        <v>2346384</v>
      </c>
      <c r="B7761" s="1">
        <v>137</v>
      </c>
      <c r="C7761" s="1" t="s">
        <v>30</v>
      </c>
      <c r="D7761" s="1" t="s">
        <v>53</v>
      </c>
      <c r="E7761" s="1" t="s">
        <v>54</v>
      </c>
      <c r="F7761" s="47">
        <v>714</v>
      </c>
      <c r="G7761" s="34">
        <v>919.4</v>
      </c>
      <c r="H7761" s="1" t="s">
        <v>218</v>
      </c>
      <c r="I7761" s="34">
        <v>8.6152999999999993E-3</v>
      </c>
      <c r="J7761" s="34">
        <v>7630.9549999999999</v>
      </c>
      <c r="K7761" s="35" t="str">
        <f t="shared" si="655"/>
        <v>Strabrechtse Heide &amp; Beuven_H4030</v>
      </c>
      <c r="L7761" s="36">
        <f>VLOOKUP(D7761,DATA!A:F,5,FALSE)</f>
        <v>1.0986712608830001E-2</v>
      </c>
      <c r="M7761" s="37">
        <f>VLOOKUP(D7761,DATA!A:F,6,FALSE)</f>
        <v>982</v>
      </c>
      <c r="N7761" s="36">
        <f t="shared" si="656"/>
        <v>33.452972995634831</v>
      </c>
      <c r="O7761" s="36">
        <f t="shared" si="657"/>
        <v>33.455080208209139</v>
      </c>
      <c r="P7761" s="36">
        <f t="shared" si="658"/>
        <v>2.1072125743089032E-3</v>
      </c>
      <c r="Q7761" s="36">
        <f t="shared" si="659"/>
        <v>0.16080044329985393</v>
      </c>
    </row>
    <row r="7762" spans="1:17" x14ac:dyDescent="0.3">
      <c r="A7762" s="29">
        <v>2346385</v>
      </c>
      <c r="B7762" s="1">
        <v>137</v>
      </c>
      <c r="C7762" s="1" t="s">
        <v>30</v>
      </c>
      <c r="D7762" s="1" t="s">
        <v>57</v>
      </c>
      <c r="E7762" s="1" t="s">
        <v>58</v>
      </c>
      <c r="F7762" s="47">
        <v>714</v>
      </c>
      <c r="G7762" s="34">
        <v>930.35</v>
      </c>
      <c r="H7762" s="1" t="s">
        <v>218</v>
      </c>
      <c r="I7762" s="34">
        <v>8.5091999999999998E-3</v>
      </c>
      <c r="J7762" s="34">
        <v>2007.2535</v>
      </c>
      <c r="K7762" s="35" t="str">
        <f t="shared" si="655"/>
        <v>Strabrechtse Heide &amp; Beuven_H3160</v>
      </c>
      <c r="L7762" s="36">
        <f>VLOOKUP(D7762,DATA!A:F,5,FALSE)</f>
        <v>1.0986712608830001E-2</v>
      </c>
      <c r="M7762" s="37">
        <f>VLOOKUP(D7762,DATA!A:F,6,FALSE)</f>
        <v>982</v>
      </c>
      <c r="N7762" s="36">
        <f t="shared" si="656"/>
        <v>36.182226712768838</v>
      </c>
      <c r="O7762" s="36">
        <f t="shared" si="657"/>
        <v>36.184385446328299</v>
      </c>
      <c r="P7762" s="36">
        <f t="shared" si="658"/>
        <v>2.158733559461723E-3</v>
      </c>
      <c r="Q7762" s="36">
        <f t="shared" si="659"/>
        <v>4.3331254927970013E-2</v>
      </c>
    </row>
    <row r="7763" spans="1:17" x14ac:dyDescent="0.3">
      <c r="A7763" s="29">
        <v>2346385</v>
      </c>
      <c r="B7763" s="1">
        <v>137</v>
      </c>
      <c r="C7763" s="1" t="s">
        <v>30</v>
      </c>
      <c r="D7763" s="1" t="s">
        <v>53</v>
      </c>
      <c r="E7763" s="1" t="s">
        <v>54</v>
      </c>
      <c r="F7763" s="47">
        <v>714</v>
      </c>
      <c r="G7763" s="34">
        <v>930.35</v>
      </c>
      <c r="H7763" s="1" t="s">
        <v>218</v>
      </c>
      <c r="I7763" s="34">
        <v>8.5091999999999998E-3</v>
      </c>
      <c r="J7763" s="34">
        <v>3749.1235000000001</v>
      </c>
      <c r="K7763" s="35" t="str">
        <f t="shared" si="655"/>
        <v>Strabrechtse Heide &amp; Beuven_H4030</v>
      </c>
      <c r="L7763" s="36">
        <f>VLOOKUP(D7763,DATA!A:F,5,FALSE)</f>
        <v>1.0986712608830001E-2</v>
      </c>
      <c r="M7763" s="37">
        <f>VLOOKUP(D7763,DATA!A:F,6,FALSE)</f>
        <v>982</v>
      </c>
      <c r="N7763" s="36">
        <f t="shared" si="656"/>
        <v>36.182226712768838</v>
      </c>
      <c r="O7763" s="36">
        <f t="shared" si="657"/>
        <v>36.184385446328299</v>
      </c>
      <c r="P7763" s="36">
        <f t="shared" si="658"/>
        <v>2.158733559461723E-3</v>
      </c>
      <c r="Q7763" s="36">
        <f t="shared" si="659"/>
        <v>8.0933587180165939E-2</v>
      </c>
    </row>
    <row r="7764" spans="1:17" x14ac:dyDescent="0.3">
      <c r="A7764" s="29">
        <v>2346386</v>
      </c>
      <c r="B7764" s="1">
        <v>137</v>
      </c>
      <c r="C7764" s="1" t="s">
        <v>30</v>
      </c>
      <c r="D7764" s="1" t="s">
        <v>57</v>
      </c>
      <c r="E7764" s="1" t="s">
        <v>58</v>
      </c>
      <c r="F7764" s="47">
        <v>714</v>
      </c>
      <c r="G7764" s="34">
        <v>898.08</v>
      </c>
      <c r="H7764" s="1" t="s">
        <v>218</v>
      </c>
      <c r="I7764" s="34">
        <v>7.8837999999999998E-3</v>
      </c>
      <c r="J7764" s="34">
        <v>5465.9579999999996</v>
      </c>
      <c r="K7764" s="35" t="str">
        <f t="shared" si="655"/>
        <v>Strabrechtse Heide &amp; Beuven_H3160</v>
      </c>
      <c r="L7764" s="36">
        <f>VLOOKUP(D7764,DATA!A:F,5,FALSE)</f>
        <v>1.0986712608830001E-2</v>
      </c>
      <c r="M7764" s="37">
        <f>VLOOKUP(D7764,DATA!A:F,6,FALSE)</f>
        <v>982</v>
      </c>
      <c r="N7764" s="36">
        <f t="shared" si="656"/>
        <v>28.454955378473713</v>
      </c>
      <c r="O7764" s="36">
        <f t="shared" si="657"/>
        <v>28.456718770752971</v>
      </c>
      <c r="P7764" s="36">
        <f t="shared" si="658"/>
        <v>1.7633922792583689E-3</v>
      </c>
      <c r="Q7764" s="36">
        <f t="shared" si="659"/>
        <v>9.6386281359505152E-2</v>
      </c>
    </row>
    <row r="7765" spans="1:17" x14ac:dyDescent="0.3">
      <c r="A7765" s="29">
        <v>2346386</v>
      </c>
      <c r="B7765" s="1">
        <v>137</v>
      </c>
      <c r="C7765" s="1" t="s">
        <v>30</v>
      </c>
      <c r="D7765" s="1" t="s">
        <v>53</v>
      </c>
      <c r="E7765" s="1" t="s">
        <v>54</v>
      </c>
      <c r="F7765" s="47">
        <v>714</v>
      </c>
      <c r="G7765" s="34">
        <v>898.08</v>
      </c>
      <c r="H7765" s="1" t="s">
        <v>218</v>
      </c>
      <c r="I7765" s="34">
        <v>7.8837999999999998E-3</v>
      </c>
      <c r="J7765" s="34">
        <v>1214.5752</v>
      </c>
      <c r="K7765" s="35" t="str">
        <f t="shared" si="655"/>
        <v>Strabrechtse Heide &amp; Beuven_H4030</v>
      </c>
      <c r="L7765" s="36">
        <f>VLOOKUP(D7765,DATA!A:F,5,FALSE)</f>
        <v>1.0986712608830001E-2</v>
      </c>
      <c r="M7765" s="37">
        <f>VLOOKUP(D7765,DATA!A:F,6,FALSE)</f>
        <v>982</v>
      </c>
      <c r="N7765" s="36">
        <f t="shared" si="656"/>
        <v>28.454955378473713</v>
      </c>
      <c r="O7765" s="36">
        <f t="shared" si="657"/>
        <v>28.456718770752971</v>
      </c>
      <c r="P7765" s="36">
        <f t="shared" si="658"/>
        <v>1.7633922792583689E-3</v>
      </c>
      <c r="Q7765" s="36">
        <f t="shared" si="659"/>
        <v>2.1417725302586895E-2</v>
      </c>
    </row>
    <row r="7766" spans="1:17" x14ac:dyDescent="0.3">
      <c r="A7766" s="29">
        <v>2346387</v>
      </c>
      <c r="B7766" s="1">
        <v>137</v>
      </c>
      <c r="C7766" s="1" t="s">
        <v>30</v>
      </c>
      <c r="D7766" s="1" t="s">
        <v>53</v>
      </c>
      <c r="E7766" s="1" t="s">
        <v>54</v>
      </c>
      <c r="F7766" s="47">
        <v>714</v>
      </c>
      <c r="G7766" s="34">
        <v>915.22</v>
      </c>
      <c r="H7766" s="1" t="s">
        <v>218</v>
      </c>
      <c r="I7766" s="34">
        <v>8.3012999999999993E-3</v>
      </c>
      <c r="J7766" s="34">
        <v>2086.3186000000001</v>
      </c>
      <c r="K7766" s="35" t="str">
        <f t="shared" si="655"/>
        <v>Strabrechtse Heide &amp; Beuven_H4030</v>
      </c>
      <c r="L7766" s="36">
        <f>VLOOKUP(D7766,DATA!A:F,5,FALSE)</f>
        <v>1.0986712608830001E-2</v>
      </c>
      <c r="M7766" s="37">
        <f>VLOOKUP(D7766,DATA!A:F,6,FALSE)</f>
        <v>982</v>
      </c>
      <c r="N7766" s="36">
        <f t="shared" si="656"/>
        <v>32.438492048785477</v>
      </c>
      <c r="O7766" s="36">
        <f t="shared" si="657"/>
        <v>32.440490901621509</v>
      </c>
      <c r="P7766" s="36">
        <f t="shared" si="658"/>
        <v>1.9988528360315172E-3</v>
      </c>
      <c r="Q7766" s="36">
        <f t="shared" si="659"/>
        <v>4.1702438504753046E-2</v>
      </c>
    </row>
    <row r="7767" spans="1:17" x14ac:dyDescent="0.3">
      <c r="A7767" s="29">
        <v>2346388</v>
      </c>
      <c r="B7767" s="1">
        <v>137</v>
      </c>
      <c r="C7767" s="1" t="s">
        <v>30</v>
      </c>
      <c r="D7767" s="1" t="s">
        <v>53</v>
      </c>
      <c r="E7767" s="1" t="s">
        <v>54</v>
      </c>
      <c r="F7767" s="47">
        <v>714</v>
      </c>
      <c r="G7767" s="34">
        <v>921.67</v>
      </c>
      <c r="H7767" s="1" t="s">
        <v>218</v>
      </c>
      <c r="I7767" s="34">
        <v>8.3552000000000001E-3</v>
      </c>
      <c r="J7767" s="34">
        <v>7724.1836000000003</v>
      </c>
      <c r="K7767" s="35" t="str">
        <f t="shared" si="655"/>
        <v>Strabrechtse Heide &amp; Beuven_H4030</v>
      </c>
      <c r="L7767" s="36">
        <f>VLOOKUP(D7767,DATA!A:F,5,FALSE)</f>
        <v>1.0986712608830001E-2</v>
      </c>
      <c r="M7767" s="37">
        <f>VLOOKUP(D7767,DATA!A:F,6,FALSE)</f>
        <v>982</v>
      </c>
      <c r="N7767" s="36">
        <f t="shared" si="656"/>
        <v>34.010454356976425</v>
      </c>
      <c r="O7767" s="36">
        <f t="shared" si="657"/>
        <v>34.012514600514777</v>
      </c>
      <c r="P7767" s="36">
        <f t="shared" si="658"/>
        <v>2.0602435383523243E-3</v>
      </c>
      <c r="Q7767" s="36">
        <f t="shared" si="659"/>
        <v>0.15913699350946994</v>
      </c>
    </row>
    <row r="7768" spans="1:17" x14ac:dyDescent="0.3">
      <c r="A7768" s="29">
        <v>2346389</v>
      </c>
      <c r="B7768" s="1">
        <v>137</v>
      </c>
      <c r="C7768" s="1" t="s">
        <v>30</v>
      </c>
      <c r="D7768" s="1" t="s">
        <v>53</v>
      </c>
      <c r="E7768" s="1" t="s">
        <v>54</v>
      </c>
      <c r="F7768" s="47">
        <v>714</v>
      </c>
      <c r="G7768" s="34">
        <v>924.51</v>
      </c>
      <c r="H7768" s="1" t="s">
        <v>218</v>
      </c>
      <c r="I7768" s="34">
        <v>8.3467999999999997E-3</v>
      </c>
      <c r="J7768" s="34">
        <v>3707.1253458650999</v>
      </c>
      <c r="K7768" s="35" t="str">
        <f t="shared" si="655"/>
        <v>Strabrechtse Heide &amp; Beuven_H4030</v>
      </c>
      <c r="L7768" s="36">
        <f>VLOOKUP(D7768,DATA!A:F,5,FALSE)</f>
        <v>1.0986712608830001E-2</v>
      </c>
      <c r="M7768" s="37">
        <f>VLOOKUP(D7768,DATA!A:F,6,FALSE)</f>
        <v>982</v>
      </c>
      <c r="N7768" s="36">
        <f t="shared" si="656"/>
        <v>34.714191426879843</v>
      </c>
      <c r="O7768" s="36">
        <f t="shared" si="657"/>
        <v>34.716269781736024</v>
      </c>
      <c r="P7768" s="36">
        <f t="shared" si="658"/>
        <v>2.0783548561809084E-3</v>
      </c>
      <c r="Q7768" s="36">
        <f t="shared" si="659"/>
        <v>7.7047219650500598E-2</v>
      </c>
    </row>
    <row r="7769" spans="1:17" x14ac:dyDescent="0.3">
      <c r="A7769" s="29">
        <v>2346390</v>
      </c>
      <c r="B7769" s="1">
        <v>137</v>
      </c>
      <c r="C7769" s="1" t="s">
        <v>30</v>
      </c>
      <c r="D7769" s="1" t="s">
        <v>53</v>
      </c>
      <c r="E7769" s="1" t="s">
        <v>54</v>
      </c>
      <c r="F7769" s="47">
        <v>714</v>
      </c>
      <c r="G7769" s="34">
        <v>943.2</v>
      </c>
      <c r="H7769" s="1" t="s">
        <v>218</v>
      </c>
      <c r="I7769" s="34">
        <v>8.4013999999999998E-3</v>
      </c>
      <c r="J7769" s="34">
        <v>5267.2094999999999</v>
      </c>
      <c r="K7769" s="35" t="str">
        <f t="shared" si="655"/>
        <v>Strabrechtse Heide &amp; Beuven_H4030</v>
      </c>
      <c r="L7769" s="36">
        <f>VLOOKUP(D7769,DATA!A:F,5,FALSE)</f>
        <v>1.0986712608830001E-2</v>
      </c>
      <c r="M7769" s="37">
        <f>VLOOKUP(D7769,DATA!A:F,6,FALSE)</f>
        <v>982</v>
      </c>
      <c r="N7769" s="36">
        <f t="shared" si="656"/>
        <v>39.501391892282179</v>
      </c>
      <c r="O7769" s="36">
        <f t="shared" si="657"/>
        <v>39.50359776991462</v>
      </c>
      <c r="P7769" s="36">
        <f t="shared" si="658"/>
        <v>2.2058776324413998E-3</v>
      </c>
      <c r="Q7769" s="36">
        <f t="shared" si="659"/>
        <v>0.11618819621432848</v>
      </c>
    </row>
    <row r="7770" spans="1:17" x14ac:dyDescent="0.3">
      <c r="A7770" s="29">
        <v>2346391</v>
      </c>
      <c r="B7770" s="1">
        <v>137</v>
      </c>
      <c r="C7770" s="1" t="s">
        <v>30</v>
      </c>
      <c r="D7770" s="1" t="s">
        <v>53</v>
      </c>
      <c r="E7770" s="1" t="s">
        <v>54</v>
      </c>
      <c r="F7770" s="47">
        <v>714</v>
      </c>
      <c r="G7770" s="34">
        <v>932.96</v>
      </c>
      <c r="H7770" s="1" t="s">
        <v>218</v>
      </c>
      <c r="I7770" s="34">
        <v>8.2504999999999992E-3</v>
      </c>
      <c r="J7770" s="34">
        <v>9424.741</v>
      </c>
      <c r="K7770" s="35" t="str">
        <f t="shared" si="655"/>
        <v>Strabrechtse Heide &amp; Beuven_H4030</v>
      </c>
      <c r="L7770" s="36">
        <f>VLOOKUP(D7770,DATA!A:F,5,FALSE)</f>
        <v>1.0986712608830001E-2</v>
      </c>
      <c r="M7770" s="37">
        <f>VLOOKUP(D7770,DATA!A:F,6,FALSE)</f>
        <v>982</v>
      </c>
      <c r="N7770" s="36">
        <f t="shared" si="656"/>
        <v>36.846947946784759</v>
      </c>
      <c r="O7770" s="36">
        <f t="shared" si="657"/>
        <v>36.849057298864324</v>
      </c>
      <c r="P7770" s="36">
        <f t="shared" si="658"/>
        <v>2.1093520795645304E-3</v>
      </c>
      <c r="Q7770" s="36">
        <f t="shared" si="659"/>
        <v>0.19880097027707092</v>
      </c>
    </row>
    <row r="7771" spans="1:17" x14ac:dyDescent="0.3">
      <c r="A7771" s="29">
        <v>2346392</v>
      </c>
      <c r="B7771" s="1">
        <v>137</v>
      </c>
      <c r="C7771" s="1" t="s">
        <v>30</v>
      </c>
      <c r="D7771" s="1" t="s">
        <v>53</v>
      </c>
      <c r="E7771" s="1" t="s">
        <v>54</v>
      </c>
      <c r="F7771" s="47">
        <v>714</v>
      </c>
      <c r="G7771" s="34">
        <v>1024.78</v>
      </c>
      <c r="H7771" s="1" t="s">
        <v>218</v>
      </c>
      <c r="I7771" s="34">
        <v>8.8324000000000007E-3</v>
      </c>
      <c r="J7771" s="34">
        <v>5513.47280595557</v>
      </c>
      <c r="K7771" s="35" t="str">
        <f t="shared" si="655"/>
        <v>Strabrechtse Heide &amp; Beuven_H4030</v>
      </c>
      <c r="L7771" s="36">
        <f>VLOOKUP(D7771,DATA!A:F,5,FALSE)</f>
        <v>1.0986712608830001E-2</v>
      </c>
      <c r="M7771" s="37">
        <f>VLOOKUP(D7771,DATA!A:F,6,FALSE)</f>
        <v>982</v>
      </c>
      <c r="N7771" s="36">
        <f t="shared" si="656"/>
        <v>61.538649376396314</v>
      </c>
      <c r="O7771" s="36">
        <f t="shared" si="657"/>
        <v>61.5409461284938</v>
      </c>
      <c r="P7771" s="36">
        <f t="shared" si="658"/>
        <v>2.2967520974859212E-3</v>
      </c>
      <c r="Q7771" s="36">
        <f t="shared" si="659"/>
        <v>0.12663080231510043</v>
      </c>
    </row>
    <row r="7772" spans="1:17" x14ac:dyDescent="0.3">
      <c r="A7772" s="29">
        <v>2346393</v>
      </c>
      <c r="B7772" s="1">
        <v>137</v>
      </c>
      <c r="C7772" s="1" t="s">
        <v>30</v>
      </c>
      <c r="D7772" s="1" t="s">
        <v>53</v>
      </c>
      <c r="E7772" s="1" t="s">
        <v>54</v>
      </c>
      <c r="F7772" s="47">
        <v>714</v>
      </c>
      <c r="G7772" s="34">
        <v>938.75</v>
      </c>
      <c r="H7772" s="1" t="s">
        <v>218</v>
      </c>
      <c r="I7772" s="34">
        <v>8.1337000000000007E-3</v>
      </c>
      <c r="J7772" s="34">
        <v>10000</v>
      </c>
      <c r="K7772" s="35" t="str">
        <f t="shared" si="655"/>
        <v>Strabrechtse Heide &amp; Beuven_H4030</v>
      </c>
      <c r="L7772" s="36">
        <f>VLOOKUP(D7772,DATA!A:F,5,FALSE)</f>
        <v>1.0986712608830001E-2</v>
      </c>
      <c r="M7772" s="37">
        <f>VLOOKUP(D7772,DATA!A:F,6,FALSE)</f>
        <v>982</v>
      </c>
      <c r="N7772" s="36">
        <f t="shared" si="656"/>
        <v>38.339204845167934</v>
      </c>
      <c r="O7772" s="36">
        <f t="shared" si="657"/>
        <v>38.341317422725893</v>
      </c>
      <c r="P7772" s="36">
        <f t="shared" si="658"/>
        <v>2.1125775579591277E-3</v>
      </c>
      <c r="Q7772" s="36">
        <f t="shared" si="659"/>
        <v>0.21125775579591277</v>
      </c>
    </row>
    <row r="7773" spans="1:17" x14ac:dyDescent="0.3">
      <c r="A7773" s="29">
        <v>2346394</v>
      </c>
      <c r="B7773" s="1">
        <v>137</v>
      </c>
      <c r="C7773" s="1" t="s">
        <v>30</v>
      </c>
      <c r="D7773" s="1" t="s">
        <v>53</v>
      </c>
      <c r="E7773" s="1" t="s">
        <v>54</v>
      </c>
      <c r="F7773" s="47">
        <v>714</v>
      </c>
      <c r="G7773" s="34">
        <v>941.15</v>
      </c>
      <c r="H7773" s="1" t="s">
        <v>218</v>
      </c>
      <c r="I7773" s="34">
        <v>8.0256000000000008E-3</v>
      </c>
      <c r="J7773" s="34">
        <v>2850.0963999999999</v>
      </c>
      <c r="K7773" s="35" t="str">
        <f t="shared" si="655"/>
        <v>Strabrechtse Heide &amp; Beuven_H4030</v>
      </c>
      <c r="L7773" s="36">
        <f>VLOOKUP(D7773,DATA!A:F,5,FALSE)</f>
        <v>1.0986712608830001E-2</v>
      </c>
      <c r="M7773" s="37">
        <f>VLOOKUP(D7773,DATA!A:F,6,FALSE)</f>
        <v>982</v>
      </c>
      <c r="N7773" s="36">
        <f t="shared" si="656"/>
        <v>38.96443999411153</v>
      </c>
      <c r="O7773" s="36">
        <f t="shared" si="657"/>
        <v>38.966537005905273</v>
      </c>
      <c r="P7773" s="36">
        <f t="shared" si="658"/>
        <v>2.0970117937437749E-3</v>
      </c>
      <c r="Q7773" s="36">
        <f t="shared" si="659"/>
        <v>5.9766857641066755E-2</v>
      </c>
    </row>
    <row r="7774" spans="1:17" x14ac:dyDescent="0.3">
      <c r="A7774" s="30">
        <v>2346395</v>
      </c>
      <c r="B7774" s="14">
        <v>137</v>
      </c>
      <c r="C7774" s="14" t="s">
        <v>30</v>
      </c>
      <c r="D7774" s="14" t="s">
        <v>79</v>
      </c>
      <c r="E7774" s="14" t="s">
        <v>80</v>
      </c>
      <c r="F7774" s="48">
        <v>429</v>
      </c>
      <c r="G7774" s="38">
        <v>886.15</v>
      </c>
      <c r="H7774" s="14" t="s">
        <v>218</v>
      </c>
      <c r="I7774" s="38">
        <v>7.1906000000000001E-3</v>
      </c>
      <c r="J7774" s="38">
        <v>4946.2370000000001</v>
      </c>
      <c r="K7774" s="39" t="str">
        <f t="shared" si="655"/>
        <v>Strabrechtse Heide &amp; Beuven_H3110</v>
      </c>
      <c r="L7774" s="40">
        <f>VLOOKUP(D7774,DATA!A:F,5,FALSE)</f>
        <v>0</v>
      </c>
      <c r="M7774" s="41">
        <f>VLOOKUP(D7774,DATA!A:F,6,FALSE)</f>
        <v>3.5</v>
      </c>
      <c r="N7774" s="40">
        <f t="shared" si="656"/>
        <v>50</v>
      </c>
      <c r="O7774" s="40">
        <f t="shared" si="657"/>
        <v>50</v>
      </c>
      <c r="P7774" s="40">
        <f t="shared" ref="P7774:P7778" si="660">J7774/10000*I7774</f>
        <v>3.5566411772200001E-3</v>
      </c>
      <c r="Q7774" s="40">
        <f t="shared" ref="Q7774:Q7778" si="661">IF(AND(H7774&lt;&gt;"below",I7774&gt;=0.005),M7774*P7774,0)</f>
        <v>1.2448244120269999E-2</v>
      </c>
    </row>
    <row r="7775" spans="1:17" x14ac:dyDescent="0.3">
      <c r="A7775" s="30">
        <v>2346396</v>
      </c>
      <c r="B7775" s="14">
        <v>137</v>
      </c>
      <c r="C7775" s="14" t="s">
        <v>30</v>
      </c>
      <c r="D7775" s="14" t="s">
        <v>79</v>
      </c>
      <c r="E7775" s="14" t="s">
        <v>80</v>
      </c>
      <c r="F7775" s="48">
        <v>429</v>
      </c>
      <c r="G7775" s="38">
        <v>823.21</v>
      </c>
      <c r="H7775" s="14" t="s">
        <v>218</v>
      </c>
      <c r="I7775" s="38">
        <v>6.4469999999999996E-3</v>
      </c>
      <c r="J7775" s="38">
        <v>10000</v>
      </c>
      <c r="K7775" s="39" t="str">
        <f t="shared" si="655"/>
        <v>Strabrechtse Heide &amp; Beuven_H3110</v>
      </c>
      <c r="L7775" s="40">
        <f>VLOOKUP(D7775,DATA!A:F,5,FALSE)</f>
        <v>0</v>
      </c>
      <c r="M7775" s="41">
        <f>VLOOKUP(D7775,DATA!A:F,6,FALSE)</f>
        <v>3.5</v>
      </c>
      <c r="N7775" s="40">
        <f t="shared" si="656"/>
        <v>50</v>
      </c>
      <c r="O7775" s="40">
        <f t="shared" si="657"/>
        <v>50</v>
      </c>
      <c r="P7775" s="40">
        <f t="shared" si="660"/>
        <v>6.4469999999999996E-3</v>
      </c>
      <c r="Q7775" s="40">
        <f t="shared" si="661"/>
        <v>2.2564499999999998E-2</v>
      </c>
    </row>
    <row r="7776" spans="1:17" x14ac:dyDescent="0.3">
      <c r="A7776" s="30">
        <v>2346397</v>
      </c>
      <c r="B7776" s="14">
        <v>137</v>
      </c>
      <c r="C7776" s="14" t="s">
        <v>30</v>
      </c>
      <c r="D7776" s="14" t="s">
        <v>79</v>
      </c>
      <c r="E7776" s="14" t="s">
        <v>80</v>
      </c>
      <c r="F7776" s="48">
        <v>429</v>
      </c>
      <c r="G7776" s="38">
        <v>865.42</v>
      </c>
      <c r="H7776" s="14" t="s">
        <v>218</v>
      </c>
      <c r="I7776" s="38">
        <v>6.6832999999999997E-3</v>
      </c>
      <c r="J7776" s="38">
        <v>9662.3690000000006</v>
      </c>
      <c r="K7776" s="39" t="str">
        <f t="shared" si="655"/>
        <v>Strabrechtse Heide &amp; Beuven_H3110</v>
      </c>
      <c r="L7776" s="40">
        <f>VLOOKUP(D7776,DATA!A:F,5,FALSE)</f>
        <v>0</v>
      </c>
      <c r="M7776" s="41">
        <f>VLOOKUP(D7776,DATA!A:F,6,FALSE)</f>
        <v>3.5</v>
      </c>
      <c r="N7776" s="40">
        <f t="shared" si="656"/>
        <v>50</v>
      </c>
      <c r="O7776" s="40">
        <f t="shared" si="657"/>
        <v>50</v>
      </c>
      <c r="P7776" s="40">
        <f t="shared" si="660"/>
        <v>6.4576510737699997E-3</v>
      </c>
      <c r="Q7776" s="40">
        <f t="shared" si="661"/>
        <v>2.2601778758194999E-2</v>
      </c>
    </row>
    <row r="7777" spans="1:17" x14ac:dyDescent="0.3">
      <c r="A7777" s="30">
        <v>2346398</v>
      </c>
      <c r="B7777" s="14">
        <v>137</v>
      </c>
      <c r="C7777" s="14" t="s">
        <v>30</v>
      </c>
      <c r="D7777" s="14" t="s">
        <v>79</v>
      </c>
      <c r="E7777" s="14" t="s">
        <v>80</v>
      </c>
      <c r="F7777" s="48">
        <v>429</v>
      </c>
      <c r="G7777" s="38">
        <v>951.63</v>
      </c>
      <c r="H7777" s="14" t="s">
        <v>218</v>
      </c>
      <c r="I7777" s="38">
        <v>7.3305000000000002E-3</v>
      </c>
      <c r="J7777" s="38">
        <v>7537.0005000000001</v>
      </c>
      <c r="K7777" s="39" t="str">
        <f t="shared" si="655"/>
        <v>Strabrechtse Heide &amp; Beuven_H3110</v>
      </c>
      <c r="L7777" s="40">
        <f>VLOOKUP(D7777,DATA!A:F,5,FALSE)</f>
        <v>0</v>
      </c>
      <c r="M7777" s="41">
        <f>VLOOKUP(D7777,DATA!A:F,6,FALSE)</f>
        <v>3.5</v>
      </c>
      <c r="N7777" s="40">
        <f t="shared" si="656"/>
        <v>50</v>
      </c>
      <c r="O7777" s="40">
        <f t="shared" si="657"/>
        <v>50</v>
      </c>
      <c r="P7777" s="40">
        <f t="shared" si="660"/>
        <v>5.5249982165249999E-3</v>
      </c>
      <c r="Q7777" s="40">
        <f t="shared" si="661"/>
        <v>1.9337493757837498E-2</v>
      </c>
    </row>
    <row r="7778" spans="1:17" x14ac:dyDescent="0.3">
      <c r="A7778" s="30">
        <v>2346399</v>
      </c>
      <c r="B7778" s="14">
        <v>137</v>
      </c>
      <c r="C7778" s="14" t="s">
        <v>30</v>
      </c>
      <c r="D7778" s="14" t="s">
        <v>79</v>
      </c>
      <c r="E7778" s="14" t="s">
        <v>80</v>
      </c>
      <c r="F7778" s="48">
        <v>429</v>
      </c>
      <c r="G7778" s="38">
        <v>999.84</v>
      </c>
      <c r="H7778" s="14" t="s">
        <v>218</v>
      </c>
      <c r="I7778" s="38">
        <v>7.8632000000000007E-3</v>
      </c>
      <c r="J7778" s="38">
        <v>3114.8800999999999</v>
      </c>
      <c r="K7778" s="39" t="str">
        <f t="shared" si="655"/>
        <v>Strabrechtse Heide &amp; Beuven_H3110</v>
      </c>
      <c r="L7778" s="40">
        <f>VLOOKUP(D7778,DATA!A:F,5,FALSE)</f>
        <v>0</v>
      </c>
      <c r="M7778" s="41">
        <f>VLOOKUP(D7778,DATA!A:F,6,FALSE)</f>
        <v>3.5</v>
      </c>
      <c r="N7778" s="40">
        <f t="shared" si="656"/>
        <v>50</v>
      </c>
      <c r="O7778" s="40">
        <f t="shared" si="657"/>
        <v>50</v>
      </c>
      <c r="P7778" s="40">
        <f t="shared" si="660"/>
        <v>2.4492925202319999E-3</v>
      </c>
      <c r="Q7778" s="40">
        <f t="shared" si="661"/>
        <v>8.5725238208120003E-3</v>
      </c>
    </row>
    <row r="7779" spans="1:17" x14ac:dyDescent="0.3">
      <c r="A7779" s="29">
        <v>2346401</v>
      </c>
      <c r="B7779" s="1">
        <v>137</v>
      </c>
      <c r="C7779" s="1" t="s">
        <v>30</v>
      </c>
      <c r="D7779" s="1" t="s">
        <v>57</v>
      </c>
      <c r="E7779" s="1" t="s">
        <v>58</v>
      </c>
      <c r="F7779" s="47">
        <v>714</v>
      </c>
      <c r="G7779" s="34">
        <v>926.46</v>
      </c>
      <c r="H7779" s="1" t="s">
        <v>218</v>
      </c>
      <c r="I7779" s="34">
        <v>7.0553999999999999E-3</v>
      </c>
      <c r="J7779" s="34">
        <v>4900.29</v>
      </c>
      <c r="K7779" s="35" t="str">
        <f t="shared" si="655"/>
        <v>Strabrechtse Heide &amp; Beuven_H3160</v>
      </c>
      <c r="L7779" s="36">
        <f>VLOOKUP(D7779,DATA!A:F,5,FALSE)</f>
        <v>1.0986712608830001E-2</v>
      </c>
      <c r="M7779" s="37">
        <f>VLOOKUP(D7779,DATA!A:F,6,FALSE)</f>
        <v>982</v>
      </c>
      <c r="N7779" s="36">
        <f t="shared" si="656"/>
        <v>35.201311619268125</v>
      </c>
      <c r="O7779" s="36">
        <f t="shared" si="657"/>
        <v>35.203079770662598</v>
      </c>
      <c r="P7779" s="36">
        <f t="shared" si="658"/>
        <v>1.7681513944722838E-3</v>
      </c>
      <c r="Q7779" s="36">
        <f t="shared" si="659"/>
        <v>8.6644545968185868E-2</v>
      </c>
    </row>
    <row r="7780" spans="1:17" x14ac:dyDescent="0.3">
      <c r="A7780" s="30">
        <v>2346402</v>
      </c>
      <c r="B7780" s="14">
        <v>137</v>
      </c>
      <c r="C7780" s="14" t="s">
        <v>30</v>
      </c>
      <c r="D7780" s="14" t="s">
        <v>55</v>
      </c>
      <c r="E7780" s="14" t="s">
        <v>56</v>
      </c>
      <c r="F7780" s="48">
        <v>500</v>
      </c>
      <c r="G7780" s="38">
        <v>889.84</v>
      </c>
      <c r="H7780" s="14" t="s">
        <v>218</v>
      </c>
      <c r="I7780" s="38">
        <v>6.4367000000000001E-3</v>
      </c>
      <c r="J7780" s="38">
        <v>129.49704</v>
      </c>
      <c r="K7780" s="39" t="str">
        <f t="shared" si="655"/>
        <v>Strabrechtse Heide &amp; Beuven_H3130</v>
      </c>
      <c r="L7780" s="40">
        <f>VLOOKUP(D7780,DATA!A:F,5,FALSE)</f>
        <v>0</v>
      </c>
      <c r="M7780" s="41">
        <f>VLOOKUP(D7780,DATA!A:F,6,FALSE)</f>
        <v>3.5</v>
      </c>
      <c r="N7780" s="40">
        <f t="shared" si="656"/>
        <v>50</v>
      </c>
      <c r="O7780" s="40">
        <f t="shared" si="657"/>
        <v>50</v>
      </c>
      <c r="P7780" s="40">
        <f>J7780/10000*I7780</f>
        <v>8.33533597368E-5</v>
      </c>
      <c r="Q7780" s="40">
        <f>IF(AND(H7780&lt;&gt;"below",I7780&gt;=0.005),M7780*P7780,0)</f>
        <v>2.9173675907879999E-4</v>
      </c>
    </row>
    <row r="7781" spans="1:17" x14ac:dyDescent="0.3">
      <c r="A7781" s="29">
        <v>2346402</v>
      </c>
      <c r="B7781" s="1">
        <v>137</v>
      </c>
      <c r="C7781" s="1" t="s">
        <v>30</v>
      </c>
      <c r="D7781" s="1" t="s">
        <v>57</v>
      </c>
      <c r="E7781" s="1" t="s">
        <v>58</v>
      </c>
      <c r="F7781" s="47">
        <v>714</v>
      </c>
      <c r="G7781" s="34">
        <v>889.84</v>
      </c>
      <c r="H7781" s="1" t="s">
        <v>218</v>
      </c>
      <c r="I7781" s="34">
        <v>6.4367000000000001E-3</v>
      </c>
      <c r="J7781" s="34">
        <v>9870.5030000000006</v>
      </c>
      <c r="K7781" s="35" t="str">
        <f t="shared" si="655"/>
        <v>Strabrechtse Heide &amp; Beuven_H3160</v>
      </c>
      <c r="L7781" s="36">
        <f>VLOOKUP(D7781,DATA!A:F,5,FALSE)</f>
        <v>1.0986712608830001E-2</v>
      </c>
      <c r="M7781" s="37">
        <f>VLOOKUP(D7781,DATA!A:F,6,FALSE)</f>
        <v>982</v>
      </c>
      <c r="N7781" s="36">
        <f t="shared" si="656"/>
        <v>26.648395548350425</v>
      </c>
      <c r="O7781" s="36">
        <f t="shared" si="657"/>
        <v>26.649777901123507</v>
      </c>
      <c r="P7781" s="36">
        <f t="shared" si="658"/>
        <v>1.3823527730814078E-3</v>
      </c>
      <c r="Q7781" s="36">
        <f t="shared" si="659"/>
        <v>0.13644517193758354</v>
      </c>
    </row>
    <row r="7782" spans="1:17" x14ac:dyDescent="0.3">
      <c r="A7782" s="29">
        <v>2346403</v>
      </c>
      <c r="B7782" s="1">
        <v>137</v>
      </c>
      <c r="C7782" s="1" t="s">
        <v>30</v>
      </c>
      <c r="D7782" s="1" t="s">
        <v>57</v>
      </c>
      <c r="E7782" s="1" t="s">
        <v>58</v>
      </c>
      <c r="F7782" s="47">
        <v>714</v>
      </c>
      <c r="G7782" s="34">
        <v>1220.7</v>
      </c>
      <c r="H7782" s="1" t="s">
        <v>218</v>
      </c>
      <c r="I7782" s="34">
        <v>8.5959000000000001E-3</v>
      </c>
      <c r="J7782" s="34">
        <v>196.72409999999999</v>
      </c>
      <c r="K7782" s="35" t="str">
        <f t="shared" si="655"/>
        <v>Strabrechtse Heide &amp; Beuven_H3160</v>
      </c>
      <c r="L7782" s="36">
        <f>VLOOKUP(D7782,DATA!A:F,5,FALSE)</f>
        <v>1.0986712608830001E-2</v>
      </c>
      <c r="M7782" s="37">
        <f>VLOOKUP(D7782,DATA!A:F,6,FALSE)</f>
        <v>982</v>
      </c>
      <c r="N7782" s="36">
        <f t="shared" si="656"/>
        <v>93.229746445316138</v>
      </c>
      <c r="O7782" s="36">
        <f t="shared" si="657"/>
        <v>93.230342520203195</v>
      </c>
      <c r="P7782" s="36">
        <f t="shared" si="658"/>
        <v>5.9607488705637479E-4</v>
      </c>
      <c r="Q7782" s="36">
        <f t="shared" si="659"/>
        <v>1.1726229568876697E-3</v>
      </c>
    </row>
    <row r="7783" spans="1:17" x14ac:dyDescent="0.3">
      <c r="A7783" s="29">
        <v>2346403</v>
      </c>
      <c r="B7783" s="1">
        <v>137</v>
      </c>
      <c r="C7783" s="1" t="s">
        <v>30</v>
      </c>
      <c r="D7783" s="1" t="s">
        <v>41</v>
      </c>
      <c r="E7783" s="1" t="s">
        <v>42</v>
      </c>
      <c r="F7783" s="47">
        <v>1071</v>
      </c>
      <c r="G7783" s="34">
        <v>1220.7</v>
      </c>
      <c r="H7783" s="1" t="s">
        <v>218</v>
      </c>
      <c r="I7783" s="34">
        <v>8.5959000000000001E-3</v>
      </c>
      <c r="J7783" s="34">
        <v>1044.5533499999999</v>
      </c>
      <c r="K7783" s="35" t="str">
        <f t="shared" si="655"/>
        <v>Strabrechtse Heide &amp; Beuven_H4010A</v>
      </c>
      <c r="L7783" s="36">
        <f>VLOOKUP(D7783,DATA!A:F,5,FALSE)</f>
        <v>1.3726988247862192E-2</v>
      </c>
      <c r="M7783" s="37">
        <f>VLOOKUP(D7783,DATA!A:F,6,FALSE)</f>
        <v>1285.5</v>
      </c>
      <c r="N7783" s="36">
        <f t="shared" si="656"/>
        <v>29.12111963318938</v>
      </c>
      <c r="O7783" s="36">
        <f t="shared" si="657"/>
        <v>29.123555212254725</v>
      </c>
      <c r="P7783" s="36">
        <f t="shared" si="658"/>
        <v>2.4355790653451947E-3</v>
      </c>
      <c r="Q7783" s="36">
        <f t="shared" si="659"/>
        <v>2.5440922718961919E-2</v>
      </c>
    </row>
    <row r="7784" spans="1:17" x14ac:dyDescent="0.3">
      <c r="A7784" s="29">
        <v>2346403</v>
      </c>
      <c r="B7784" s="1">
        <v>137</v>
      </c>
      <c r="C7784" s="1" t="s">
        <v>30</v>
      </c>
      <c r="D7784" s="1" t="s">
        <v>53</v>
      </c>
      <c r="E7784" s="1" t="s">
        <v>54</v>
      </c>
      <c r="F7784" s="47">
        <v>714</v>
      </c>
      <c r="G7784" s="34">
        <v>1220.7</v>
      </c>
      <c r="H7784" s="1" t="s">
        <v>218</v>
      </c>
      <c r="I7784" s="34">
        <v>8.5959000000000001E-3</v>
      </c>
      <c r="J7784" s="34">
        <v>4814.4309999999996</v>
      </c>
      <c r="K7784" s="35" t="str">
        <f t="shared" si="655"/>
        <v>Strabrechtse Heide &amp; Beuven_H4030</v>
      </c>
      <c r="L7784" s="36">
        <f>VLOOKUP(D7784,DATA!A:F,5,FALSE)</f>
        <v>1.0986712608830001E-2</v>
      </c>
      <c r="M7784" s="37">
        <f>VLOOKUP(D7784,DATA!A:F,6,FALSE)</f>
        <v>982</v>
      </c>
      <c r="N7784" s="36">
        <f t="shared" si="656"/>
        <v>93.229746445316138</v>
      </c>
      <c r="O7784" s="36">
        <f t="shared" si="657"/>
        <v>93.230342520203195</v>
      </c>
      <c r="P7784" s="36">
        <f t="shared" si="658"/>
        <v>5.9607488705637479E-4</v>
      </c>
      <c r="Q7784" s="36">
        <f t="shared" si="659"/>
        <v>2.8697614145657094E-2</v>
      </c>
    </row>
    <row r="7785" spans="1:17" x14ac:dyDescent="0.3">
      <c r="A7785" s="29">
        <v>2347873</v>
      </c>
      <c r="B7785" s="1">
        <v>136</v>
      </c>
      <c r="C7785" s="1" t="s">
        <v>14</v>
      </c>
      <c r="D7785" s="1" t="s">
        <v>53</v>
      </c>
      <c r="E7785" s="1" t="s">
        <v>54</v>
      </c>
      <c r="F7785" s="47">
        <v>714</v>
      </c>
      <c r="G7785" s="34">
        <v>1639.95</v>
      </c>
      <c r="H7785" s="1" t="s">
        <v>218</v>
      </c>
      <c r="I7785" s="34">
        <v>2.0192000000000002E-2</v>
      </c>
      <c r="J7785" s="34">
        <v>4672.7860000000001</v>
      </c>
      <c r="K7785" s="35" t="str">
        <f t="shared" si="655"/>
        <v>Leenderbos, Groote Heide &amp; De Plateaux_H4030</v>
      </c>
      <c r="L7785" s="36">
        <f>VLOOKUP(D7785,DATA!A:F,5,FALSE)</f>
        <v>1.0986712608830001E-2</v>
      </c>
      <c r="M7785" s="37">
        <f>VLOOKUP(D7785,DATA!A:F,6,FALSE)</f>
        <v>982</v>
      </c>
      <c r="N7785" s="36">
        <f t="shared" si="656"/>
        <v>99.927506804002917</v>
      </c>
      <c r="O7785" s="36">
        <f t="shared" si="657"/>
        <v>99.9275228727235</v>
      </c>
      <c r="P7785" s="36">
        <f t="shared" si="658"/>
        <v>1.6068720583461982E-5</v>
      </c>
      <c r="Q7785" s="36">
        <f t="shared" si="659"/>
        <v>7.5085692580312974E-4</v>
      </c>
    </row>
    <row r="7786" spans="1:17" x14ac:dyDescent="0.3">
      <c r="A7786" s="29">
        <v>2347874</v>
      </c>
      <c r="B7786" s="1">
        <v>136</v>
      </c>
      <c r="C7786" s="1" t="s">
        <v>14</v>
      </c>
      <c r="D7786" s="1" t="s">
        <v>53</v>
      </c>
      <c r="E7786" s="1" t="s">
        <v>54</v>
      </c>
      <c r="F7786" s="47">
        <v>714</v>
      </c>
      <c r="G7786" s="34">
        <v>1207.57</v>
      </c>
      <c r="H7786" s="1" t="s">
        <v>218</v>
      </c>
      <c r="I7786" s="34">
        <v>1.5564700000000001E-2</v>
      </c>
      <c r="J7786" s="34">
        <v>4125.3149999999996</v>
      </c>
      <c r="K7786" s="35" t="str">
        <f t="shared" si="655"/>
        <v>Leenderbos, Groote Heide &amp; De Plateaux_H4030</v>
      </c>
      <c r="L7786" s="36">
        <f>VLOOKUP(D7786,DATA!A:F,5,FALSE)</f>
        <v>1.0986712608830001E-2</v>
      </c>
      <c r="M7786" s="37">
        <f>VLOOKUP(D7786,DATA!A:F,6,FALSE)</f>
        <v>982</v>
      </c>
      <c r="N7786" s="36">
        <f t="shared" si="656"/>
        <v>92.260455383343668</v>
      </c>
      <c r="O7786" s="36">
        <f t="shared" si="657"/>
        <v>92.261676362177951</v>
      </c>
      <c r="P7786" s="36">
        <f t="shared" si="658"/>
        <v>1.2209788342829597E-3</v>
      </c>
      <c r="Q7786" s="36">
        <f t="shared" si="659"/>
        <v>5.0369222997500074E-2</v>
      </c>
    </row>
    <row r="7787" spans="1:17" x14ac:dyDescent="0.3">
      <c r="A7787" s="29">
        <v>2347875</v>
      </c>
      <c r="B7787" s="1">
        <v>136</v>
      </c>
      <c r="C7787" s="1" t="s">
        <v>14</v>
      </c>
      <c r="D7787" s="1" t="s">
        <v>53</v>
      </c>
      <c r="E7787" s="1" t="s">
        <v>54</v>
      </c>
      <c r="F7787" s="47">
        <v>714</v>
      </c>
      <c r="G7787" s="34">
        <v>1038.31</v>
      </c>
      <c r="H7787" s="1" t="s">
        <v>218</v>
      </c>
      <c r="I7787" s="34">
        <v>1.3687100000000001E-2</v>
      </c>
      <c r="J7787" s="34">
        <v>9988.7160000000003</v>
      </c>
      <c r="K7787" s="35" t="str">
        <f t="shared" si="655"/>
        <v>Leenderbos, Groote Heide &amp; De Plateaux_H4030</v>
      </c>
      <c r="L7787" s="36">
        <f>VLOOKUP(D7787,DATA!A:F,5,FALSE)</f>
        <v>1.0986712608830001E-2</v>
      </c>
      <c r="M7787" s="37">
        <f>VLOOKUP(D7787,DATA!A:F,6,FALSE)</f>
        <v>982</v>
      </c>
      <c r="N7787" s="36">
        <f t="shared" si="656"/>
        <v>64.991413177055918</v>
      </c>
      <c r="O7787" s="36">
        <f t="shared" si="657"/>
        <v>64.994834546511967</v>
      </c>
      <c r="P7787" s="36">
        <f t="shared" si="658"/>
        <v>3.4213694560492058E-3</v>
      </c>
      <c r="Q7787" s="36">
        <f t="shared" si="659"/>
        <v>0.34175087827549999</v>
      </c>
    </row>
    <row r="7788" spans="1:17" x14ac:dyDescent="0.3">
      <c r="A7788" s="29">
        <v>2347876</v>
      </c>
      <c r="B7788" s="1">
        <v>136</v>
      </c>
      <c r="C7788" s="1" t="s">
        <v>14</v>
      </c>
      <c r="D7788" s="1" t="s">
        <v>53</v>
      </c>
      <c r="E7788" s="1" t="s">
        <v>54</v>
      </c>
      <c r="F7788" s="47">
        <v>714</v>
      </c>
      <c r="G7788" s="34">
        <v>1030.0899999999999</v>
      </c>
      <c r="H7788" s="1" t="s">
        <v>218</v>
      </c>
      <c r="I7788" s="34">
        <v>1.34389E-2</v>
      </c>
      <c r="J7788" s="34">
        <v>10000</v>
      </c>
      <c r="K7788" s="35" t="str">
        <f t="shared" si="655"/>
        <v>Leenderbos, Groote Heide &amp; De Plateaux_H4030</v>
      </c>
      <c r="L7788" s="36">
        <f>VLOOKUP(D7788,DATA!A:F,5,FALSE)</f>
        <v>1.0986712608830001E-2</v>
      </c>
      <c r="M7788" s="37">
        <f>VLOOKUP(D7788,DATA!A:F,6,FALSE)</f>
        <v>982</v>
      </c>
      <c r="N7788" s="36">
        <f t="shared" si="656"/>
        <v>62.909842903117841</v>
      </c>
      <c r="O7788" s="36">
        <f t="shared" si="657"/>
        <v>62.913287992398217</v>
      </c>
      <c r="P7788" s="36">
        <f t="shared" si="658"/>
        <v>3.4450892803761235E-3</v>
      </c>
      <c r="Q7788" s="36">
        <f t="shared" si="659"/>
        <v>0.34450892803761235</v>
      </c>
    </row>
    <row r="7789" spans="1:17" x14ac:dyDescent="0.3">
      <c r="A7789" s="29">
        <v>2347877</v>
      </c>
      <c r="B7789" s="1">
        <v>136</v>
      </c>
      <c r="C7789" s="1" t="s">
        <v>14</v>
      </c>
      <c r="D7789" s="1" t="s">
        <v>53</v>
      </c>
      <c r="E7789" s="1" t="s">
        <v>54</v>
      </c>
      <c r="F7789" s="47">
        <v>714</v>
      </c>
      <c r="G7789" s="34">
        <v>1250.01</v>
      </c>
      <c r="H7789" s="1" t="s">
        <v>218</v>
      </c>
      <c r="I7789" s="34">
        <v>1.5717100000000001E-2</v>
      </c>
      <c r="J7789" s="34">
        <v>2576.4926999999998</v>
      </c>
      <c r="K7789" s="35" t="str">
        <f t="shared" si="655"/>
        <v>Leenderbos, Groote Heide &amp; De Plateaux_H4030</v>
      </c>
      <c r="L7789" s="36">
        <f>VLOOKUP(D7789,DATA!A:F,5,FALSE)</f>
        <v>1.0986712608830001E-2</v>
      </c>
      <c r="M7789" s="37">
        <f>VLOOKUP(D7789,DATA!A:F,6,FALSE)</f>
        <v>982</v>
      </c>
      <c r="N7789" s="36">
        <f t="shared" si="656"/>
        <v>95.000521843048361</v>
      </c>
      <c r="O7789" s="36">
        <f t="shared" si="657"/>
        <v>95.001341924708342</v>
      </c>
      <c r="P7789" s="36">
        <f t="shared" si="658"/>
        <v>8.2008165998104232E-4</v>
      </c>
      <c r="Q7789" s="36">
        <f t="shared" si="659"/>
        <v>2.1129344103450375E-2</v>
      </c>
    </row>
    <row r="7790" spans="1:17" x14ac:dyDescent="0.3">
      <c r="A7790" s="29">
        <v>2347878</v>
      </c>
      <c r="B7790" s="1">
        <v>136</v>
      </c>
      <c r="C7790" s="1" t="s">
        <v>14</v>
      </c>
      <c r="D7790" s="1" t="s">
        <v>53</v>
      </c>
      <c r="E7790" s="1" t="s">
        <v>54</v>
      </c>
      <c r="F7790" s="47">
        <v>714</v>
      </c>
      <c r="G7790" s="34">
        <v>1177.9000000000001</v>
      </c>
      <c r="H7790" s="1" t="s">
        <v>218</v>
      </c>
      <c r="I7790" s="34">
        <v>1.48792E-2</v>
      </c>
      <c r="J7790" s="34">
        <v>9877.59</v>
      </c>
      <c r="K7790" s="35" t="str">
        <f t="shared" si="655"/>
        <v>Leenderbos, Groote Heide &amp; De Plateaux_H4030</v>
      </c>
      <c r="L7790" s="36">
        <f>VLOOKUP(D7790,DATA!A:F,5,FALSE)</f>
        <v>1.0986712608830001E-2</v>
      </c>
      <c r="M7790" s="37">
        <f>VLOOKUP(D7790,DATA!A:F,6,FALSE)</f>
        <v>982</v>
      </c>
      <c r="N7790" s="36">
        <f t="shared" si="656"/>
        <v>89.588322785425063</v>
      </c>
      <c r="O7790" s="36">
        <f t="shared" si="657"/>
        <v>89.589847509793614</v>
      </c>
      <c r="P7790" s="36">
        <f t="shared" si="658"/>
        <v>1.5247243685507783E-3</v>
      </c>
      <c r="Q7790" s="36">
        <f t="shared" si="659"/>
        <v>0.15060602175553484</v>
      </c>
    </row>
    <row r="7791" spans="1:17" x14ac:dyDescent="0.3">
      <c r="A7791" s="29">
        <v>2347879</v>
      </c>
      <c r="B7791" s="1">
        <v>136</v>
      </c>
      <c r="C7791" s="1" t="s">
        <v>14</v>
      </c>
      <c r="D7791" s="1" t="s">
        <v>53</v>
      </c>
      <c r="E7791" s="1" t="s">
        <v>54</v>
      </c>
      <c r="F7791" s="47">
        <v>714</v>
      </c>
      <c r="G7791" s="34">
        <v>1058.78</v>
      </c>
      <c r="H7791" s="1" t="s">
        <v>218</v>
      </c>
      <c r="I7791" s="34">
        <v>1.33326E-2</v>
      </c>
      <c r="J7791" s="34">
        <v>9158.7080000000005</v>
      </c>
      <c r="K7791" s="35" t="str">
        <f t="shared" si="655"/>
        <v>Leenderbos, Groote Heide &amp; De Plateaux_H4030</v>
      </c>
      <c r="L7791" s="36">
        <f>VLOOKUP(D7791,DATA!A:F,5,FALSE)</f>
        <v>1.0986712608830001E-2</v>
      </c>
      <c r="M7791" s="37">
        <f>VLOOKUP(D7791,DATA!A:F,6,FALSE)</f>
        <v>982</v>
      </c>
      <c r="N7791" s="36">
        <f t="shared" si="656"/>
        <v>69.921441968543505</v>
      </c>
      <c r="O7791" s="36">
        <f t="shared" si="657"/>
        <v>69.924522582854692</v>
      </c>
      <c r="P7791" s="36">
        <f t="shared" si="658"/>
        <v>3.0806143111874462E-3</v>
      </c>
      <c r="Q7791" s="36">
        <f t="shared" si="659"/>
        <v>0.28214446936786958</v>
      </c>
    </row>
    <row r="7792" spans="1:17" x14ac:dyDescent="0.3">
      <c r="A7792" s="29">
        <v>2347880</v>
      </c>
      <c r="B7792" s="1">
        <v>136</v>
      </c>
      <c r="C7792" s="1" t="s">
        <v>14</v>
      </c>
      <c r="D7792" s="1" t="s">
        <v>53</v>
      </c>
      <c r="E7792" s="1" t="s">
        <v>54</v>
      </c>
      <c r="F7792" s="47">
        <v>714</v>
      </c>
      <c r="G7792" s="34">
        <v>1287.43</v>
      </c>
      <c r="H7792" s="1" t="s">
        <v>218</v>
      </c>
      <c r="I7792" s="34">
        <v>1.5589E-2</v>
      </c>
      <c r="J7792" s="34">
        <v>5817.2313999999997</v>
      </c>
      <c r="K7792" s="35" t="str">
        <f t="shared" si="655"/>
        <v>Leenderbos, Groote Heide &amp; De Plateaux_H4030</v>
      </c>
      <c r="L7792" s="36">
        <f>VLOOKUP(D7792,DATA!A:F,5,FALSE)</f>
        <v>1.0986712608830001E-2</v>
      </c>
      <c r="M7792" s="37">
        <f>VLOOKUP(D7792,DATA!A:F,6,FALSE)</f>
        <v>982</v>
      </c>
      <c r="N7792" s="36">
        <f t="shared" si="656"/>
        <v>96.62900705271332</v>
      </c>
      <c r="O7792" s="36">
        <f t="shared" si="657"/>
        <v>96.629564901764383</v>
      </c>
      <c r="P7792" s="36">
        <f t="shared" si="658"/>
        <v>5.5784905106293081E-4</v>
      </c>
      <c r="Q7792" s="36">
        <f t="shared" si="659"/>
        <v>3.2451370163034843E-2</v>
      </c>
    </row>
    <row r="7793" spans="1:17" x14ac:dyDescent="0.3">
      <c r="A7793" s="29">
        <v>2347881</v>
      </c>
      <c r="B7793" s="1">
        <v>136</v>
      </c>
      <c r="C7793" s="1" t="s">
        <v>14</v>
      </c>
      <c r="D7793" s="1" t="s">
        <v>53</v>
      </c>
      <c r="E7793" s="1" t="s">
        <v>54</v>
      </c>
      <c r="F7793" s="47">
        <v>714</v>
      </c>
      <c r="G7793" s="34">
        <v>1538.74</v>
      </c>
      <c r="H7793" s="1" t="s">
        <v>218</v>
      </c>
      <c r="I7793" s="34">
        <v>1.8145000000000001E-2</v>
      </c>
      <c r="J7793" s="34">
        <v>4394.9204</v>
      </c>
      <c r="K7793" s="35" t="str">
        <f t="shared" si="655"/>
        <v>Leenderbos, Groote Heide &amp; De Plateaux_H4030</v>
      </c>
      <c r="L7793" s="36">
        <f>VLOOKUP(D7793,DATA!A:F,5,FALSE)</f>
        <v>1.0986712608830001E-2</v>
      </c>
      <c r="M7793" s="37">
        <f>VLOOKUP(D7793,DATA!A:F,6,FALSE)</f>
        <v>982</v>
      </c>
      <c r="N7793" s="36">
        <f t="shared" si="656"/>
        <v>99.779922471492455</v>
      </c>
      <c r="O7793" s="36">
        <f t="shared" si="657"/>
        <v>99.779966243906784</v>
      </c>
      <c r="P7793" s="36">
        <f t="shared" si="658"/>
        <v>4.3772414329623643E-5</v>
      </c>
      <c r="Q7793" s="36">
        <f t="shared" si="659"/>
        <v>1.9237627669451527E-3</v>
      </c>
    </row>
    <row r="7794" spans="1:17" x14ac:dyDescent="0.3">
      <c r="A7794" s="29">
        <v>2347903</v>
      </c>
      <c r="B7794" s="1">
        <v>137</v>
      </c>
      <c r="C7794" s="1" t="s">
        <v>30</v>
      </c>
      <c r="D7794" s="1" t="s">
        <v>41</v>
      </c>
      <c r="E7794" s="1" t="s">
        <v>42</v>
      </c>
      <c r="F7794" s="47">
        <v>1071</v>
      </c>
      <c r="G7794" s="34">
        <v>1150.73</v>
      </c>
      <c r="H7794" s="1" t="s">
        <v>218</v>
      </c>
      <c r="I7794" s="34">
        <v>1.10539E-2</v>
      </c>
      <c r="J7794" s="34">
        <v>531.92895999999996</v>
      </c>
      <c r="K7794" s="35" t="str">
        <f t="shared" si="655"/>
        <v>Strabrechtse Heide &amp; Beuven_H4010A</v>
      </c>
      <c r="L7794" s="36">
        <f>VLOOKUP(D7794,DATA!A:F,5,FALSE)</f>
        <v>1.3726988247862192E-2</v>
      </c>
      <c r="M7794" s="37">
        <f>VLOOKUP(D7794,DATA!A:F,6,FALSE)</f>
        <v>1285.5</v>
      </c>
      <c r="N7794" s="36">
        <f t="shared" si="656"/>
        <v>13.587451657150874</v>
      </c>
      <c r="O7794" s="36">
        <f t="shared" si="657"/>
        <v>13.589233336774431</v>
      </c>
      <c r="P7794" s="36">
        <f t="shared" si="658"/>
        <v>1.7816796235567978E-3</v>
      </c>
      <c r="Q7794" s="36">
        <f t="shared" si="659"/>
        <v>9.4772698921175898E-3</v>
      </c>
    </row>
    <row r="7795" spans="1:17" x14ac:dyDescent="0.3">
      <c r="A7795" s="29">
        <v>2347904</v>
      </c>
      <c r="B7795" s="1">
        <v>137</v>
      </c>
      <c r="C7795" s="1" t="s">
        <v>30</v>
      </c>
      <c r="D7795" s="1" t="s">
        <v>41</v>
      </c>
      <c r="E7795" s="1" t="s">
        <v>42</v>
      </c>
      <c r="F7795" s="47">
        <v>1071</v>
      </c>
      <c r="G7795" s="34">
        <v>1078.5999999999999</v>
      </c>
      <c r="H7795" s="1" t="s">
        <v>218</v>
      </c>
      <c r="I7795" s="34">
        <v>1.03806E-2</v>
      </c>
      <c r="J7795" s="34">
        <v>1935.7906</v>
      </c>
      <c r="K7795" s="35" t="str">
        <f t="shared" si="655"/>
        <v>Strabrechtse Heide &amp; Beuven_H4010A</v>
      </c>
      <c r="L7795" s="36">
        <f>VLOOKUP(D7795,DATA!A:F,5,FALSE)</f>
        <v>1.3726988247862192E-2</v>
      </c>
      <c r="M7795" s="37">
        <f>VLOOKUP(D7795,DATA!A:F,6,FALSE)</f>
        <v>1285.5</v>
      </c>
      <c r="N7795" s="36">
        <f t="shared" si="656"/>
        <v>5.5194599450810262</v>
      </c>
      <c r="O7795" s="36">
        <f t="shared" si="657"/>
        <v>5.5202030740613877</v>
      </c>
      <c r="P7795" s="36">
        <f t="shared" si="658"/>
        <v>7.4312898036144048E-4</v>
      </c>
      <c r="Q7795" s="36">
        <f t="shared" si="659"/>
        <v>1.4385420947712611E-2</v>
      </c>
    </row>
    <row r="7796" spans="1:17" x14ac:dyDescent="0.3">
      <c r="A7796" s="29">
        <v>2347906</v>
      </c>
      <c r="B7796" s="1">
        <v>137</v>
      </c>
      <c r="C7796" s="1" t="s">
        <v>30</v>
      </c>
      <c r="D7796" s="1" t="s">
        <v>53</v>
      </c>
      <c r="E7796" s="1" t="s">
        <v>54</v>
      </c>
      <c r="F7796" s="47">
        <v>714</v>
      </c>
      <c r="G7796" s="34">
        <v>967.7</v>
      </c>
      <c r="H7796" s="1" t="s">
        <v>218</v>
      </c>
      <c r="I7796" s="34">
        <v>9.4018000000000001E-3</v>
      </c>
      <c r="J7796" s="34">
        <v>3331.9769999999999</v>
      </c>
      <c r="K7796" s="35" t="str">
        <f t="shared" si="655"/>
        <v>Strabrechtse Heide &amp; Beuven_H4030</v>
      </c>
      <c r="L7796" s="36">
        <f>VLOOKUP(D7796,DATA!A:F,5,FALSE)</f>
        <v>1.0986712608830001E-2</v>
      </c>
      <c r="M7796" s="37">
        <f>VLOOKUP(D7796,DATA!A:F,6,FALSE)</f>
        <v>982</v>
      </c>
      <c r="N7796" s="36">
        <f t="shared" si="656"/>
        <v>46.080309583265255</v>
      </c>
      <c r="O7796" s="36">
        <f t="shared" si="657"/>
        <v>46.082876095322895</v>
      </c>
      <c r="P7796" s="36">
        <f t="shared" si="658"/>
        <v>2.5665120576405798E-3</v>
      </c>
      <c r="Q7796" s="36">
        <f t="shared" si="659"/>
        <v>8.5515591462810861E-2</v>
      </c>
    </row>
    <row r="7797" spans="1:17" x14ac:dyDescent="0.3">
      <c r="A7797" s="29">
        <v>2347907</v>
      </c>
      <c r="B7797" s="1">
        <v>137</v>
      </c>
      <c r="C7797" s="1" t="s">
        <v>30</v>
      </c>
      <c r="D7797" s="1" t="s">
        <v>53</v>
      </c>
      <c r="E7797" s="1" t="s">
        <v>54</v>
      </c>
      <c r="F7797" s="47">
        <v>714</v>
      </c>
      <c r="G7797" s="34">
        <v>981.74</v>
      </c>
      <c r="H7797" s="1" t="s">
        <v>218</v>
      </c>
      <c r="I7797" s="34">
        <v>9.5864000000000001E-3</v>
      </c>
      <c r="J7797" s="34">
        <v>1628.2327</v>
      </c>
      <c r="K7797" s="35" t="str">
        <f t="shared" si="655"/>
        <v>Strabrechtse Heide &amp; Beuven_H4030</v>
      </c>
      <c r="L7797" s="36">
        <f>VLOOKUP(D7797,DATA!A:F,5,FALSE)</f>
        <v>1.0986712608830001E-2</v>
      </c>
      <c r="M7797" s="37">
        <f>VLOOKUP(D7797,DATA!A:F,6,FALSE)</f>
        <v>982</v>
      </c>
      <c r="N7797" s="36">
        <f t="shared" si="656"/>
        <v>49.928586416602947</v>
      </c>
      <c r="O7797" s="36">
        <f t="shared" si="657"/>
        <v>49.931219486971017</v>
      </c>
      <c r="P7797" s="36">
        <f t="shared" si="658"/>
        <v>2.633070368069923E-3</v>
      </c>
      <c r="Q7797" s="36">
        <f t="shared" si="659"/>
        <v>4.2872512746924843E-2</v>
      </c>
    </row>
    <row r="7798" spans="1:17" x14ac:dyDescent="0.3">
      <c r="A7798" s="30">
        <v>2347908</v>
      </c>
      <c r="B7798" s="14">
        <v>137</v>
      </c>
      <c r="C7798" s="14" t="s">
        <v>30</v>
      </c>
      <c r="D7798" s="14" t="s">
        <v>55</v>
      </c>
      <c r="E7798" s="14" t="s">
        <v>56</v>
      </c>
      <c r="F7798" s="48">
        <v>500</v>
      </c>
      <c r="G7798" s="38">
        <v>948.52</v>
      </c>
      <c r="H7798" s="14" t="s">
        <v>218</v>
      </c>
      <c r="I7798" s="38">
        <v>9.0843999999999994E-3</v>
      </c>
      <c r="J7798" s="38">
        <v>20.122889000000001</v>
      </c>
      <c r="K7798" s="39" t="str">
        <f t="shared" si="655"/>
        <v>Strabrechtse Heide &amp; Beuven_H3130</v>
      </c>
      <c r="L7798" s="40">
        <f>VLOOKUP(D7798,DATA!A:F,5,FALSE)</f>
        <v>0</v>
      </c>
      <c r="M7798" s="41">
        <f>VLOOKUP(D7798,DATA!A:F,6,FALSE)</f>
        <v>3.5</v>
      </c>
      <c r="N7798" s="40">
        <f t="shared" si="656"/>
        <v>50</v>
      </c>
      <c r="O7798" s="40">
        <f t="shared" si="657"/>
        <v>50</v>
      </c>
      <c r="P7798" s="40">
        <f>J7798/10000*I7798</f>
        <v>1.8280437283159997E-5</v>
      </c>
      <c r="Q7798" s="40">
        <f>IF(AND(H7798&lt;&gt;"below",I7798&gt;=0.005),M7798*P7798,0)</f>
        <v>6.3981530491059985E-5</v>
      </c>
    </row>
    <row r="7799" spans="1:17" x14ac:dyDescent="0.3">
      <c r="A7799" s="29">
        <v>2347908</v>
      </c>
      <c r="B7799" s="1">
        <v>137</v>
      </c>
      <c r="C7799" s="1" t="s">
        <v>30</v>
      </c>
      <c r="D7799" s="1" t="s">
        <v>53</v>
      </c>
      <c r="E7799" s="1" t="s">
        <v>54</v>
      </c>
      <c r="F7799" s="47">
        <v>714</v>
      </c>
      <c r="G7799" s="34">
        <v>948.52</v>
      </c>
      <c r="H7799" s="1" t="s">
        <v>218</v>
      </c>
      <c r="I7799" s="34">
        <v>9.0843999999999994E-3</v>
      </c>
      <c r="J7799" s="34">
        <v>2655.3620000000001</v>
      </c>
      <c r="K7799" s="35" t="str">
        <f t="shared" si="655"/>
        <v>Strabrechtse Heide &amp; Beuven_H4030</v>
      </c>
      <c r="L7799" s="36">
        <f>VLOOKUP(D7799,DATA!A:F,5,FALSE)</f>
        <v>1.0986712608830001E-2</v>
      </c>
      <c r="M7799" s="37">
        <f>VLOOKUP(D7799,DATA!A:F,6,FALSE)</f>
        <v>982</v>
      </c>
      <c r="N7799" s="36">
        <f t="shared" si="656"/>
        <v>40.906423190373665</v>
      </c>
      <c r="O7799" s="36">
        <f t="shared" si="657"/>
        <v>40.908835870456258</v>
      </c>
      <c r="P7799" s="36">
        <f t="shared" si="658"/>
        <v>2.4126800825925443E-3</v>
      </c>
      <c r="Q7799" s="36">
        <f t="shared" si="659"/>
        <v>6.4065390094731042E-2</v>
      </c>
    </row>
    <row r="7800" spans="1:17" x14ac:dyDescent="0.3">
      <c r="A7800" s="29">
        <v>2347909</v>
      </c>
      <c r="B7800" s="1">
        <v>137</v>
      </c>
      <c r="C7800" s="1" t="s">
        <v>30</v>
      </c>
      <c r="D7800" s="1" t="s">
        <v>53</v>
      </c>
      <c r="E7800" s="1" t="s">
        <v>54</v>
      </c>
      <c r="F7800" s="47">
        <v>714</v>
      </c>
      <c r="G7800" s="34">
        <v>925.87</v>
      </c>
      <c r="H7800" s="1" t="s">
        <v>218</v>
      </c>
      <c r="I7800" s="34">
        <v>8.9063000000000007E-3</v>
      </c>
      <c r="J7800" s="34">
        <v>6251.7340000000004</v>
      </c>
      <c r="K7800" s="35" t="str">
        <f t="shared" si="655"/>
        <v>Strabrechtse Heide &amp; Beuven_H4030</v>
      </c>
      <c r="L7800" s="36">
        <f>VLOOKUP(D7800,DATA!A:F,5,FALSE)</f>
        <v>1.0986712608830001E-2</v>
      </c>
      <c r="M7800" s="37">
        <f>VLOOKUP(D7800,DATA!A:F,6,FALSE)</f>
        <v>982</v>
      </c>
      <c r="N7800" s="36">
        <f t="shared" si="656"/>
        <v>35.05359583324725</v>
      </c>
      <c r="O7800" s="36">
        <f t="shared" si="657"/>
        <v>35.055823545642596</v>
      </c>
      <c r="P7800" s="36">
        <f t="shared" si="658"/>
        <v>2.2277123953458045E-3</v>
      </c>
      <c r="Q7800" s="36">
        <f t="shared" si="659"/>
        <v>0.13927065324204807</v>
      </c>
    </row>
    <row r="7801" spans="1:17" x14ac:dyDescent="0.3">
      <c r="A7801" s="29">
        <v>2347910</v>
      </c>
      <c r="B7801" s="1">
        <v>137</v>
      </c>
      <c r="C7801" s="1" t="s">
        <v>30</v>
      </c>
      <c r="D7801" s="1" t="s">
        <v>63</v>
      </c>
      <c r="E7801" s="1" t="s">
        <v>64</v>
      </c>
      <c r="F7801" s="47">
        <v>714</v>
      </c>
      <c r="G7801" s="34">
        <v>920.54</v>
      </c>
      <c r="H7801" s="1" t="s">
        <v>218</v>
      </c>
      <c r="I7801" s="34">
        <v>8.8394000000000007E-3</v>
      </c>
      <c r="J7801" s="34">
        <v>769.17949999999996</v>
      </c>
      <c r="K7801" s="35" t="str">
        <f t="shared" si="655"/>
        <v>Strabrechtse Heide &amp; Beuven_H2310</v>
      </c>
      <c r="L7801" s="36">
        <f>VLOOKUP(D7801,DATA!A:F,5,FALSE)</f>
        <v>1.0986712608830001E-2</v>
      </c>
      <c r="M7801" s="37">
        <f>VLOOKUP(D7801,DATA!A:F,6,FALSE)</f>
        <v>982</v>
      </c>
      <c r="N7801" s="36">
        <f t="shared" si="656"/>
        <v>33.732376153245156</v>
      </c>
      <c r="O7801" s="36">
        <f t="shared" si="657"/>
        <v>33.734547082870442</v>
      </c>
      <c r="P7801" s="36">
        <f t="shared" si="658"/>
        <v>2.1709296252865329E-3</v>
      </c>
      <c r="Q7801" s="36">
        <f t="shared" si="659"/>
        <v>1.6698345637130827E-2</v>
      </c>
    </row>
    <row r="7802" spans="1:17" x14ac:dyDescent="0.3">
      <c r="A7802" s="29">
        <v>2347910</v>
      </c>
      <c r="B7802" s="1">
        <v>137</v>
      </c>
      <c r="C7802" s="1" t="s">
        <v>30</v>
      </c>
      <c r="D7802" s="1" t="s">
        <v>61</v>
      </c>
      <c r="E7802" s="1" t="s">
        <v>62</v>
      </c>
      <c r="F7802" s="47">
        <v>714</v>
      </c>
      <c r="G7802" s="34">
        <v>920.54</v>
      </c>
      <c r="H7802" s="1" t="s">
        <v>218</v>
      </c>
      <c r="I7802" s="34">
        <v>8.8394000000000007E-3</v>
      </c>
      <c r="J7802" s="34">
        <v>342.73579999999998</v>
      </c>
      <c r="K7802" s="35" t="str">
        <f t="shared" si="655"/>
        <v>Strabrechtse Heide &amp; Beuven_H2330</v>
      </c>
      <c r="L7802" s="36">
        <f>VLOOKUP(D7802,DATA!A:F,5,FALSE)</f>
        <v>1.0986712608830001E-2</v>
      </c>
      <c r="M7802" s="37">
        <f>VLOOKUP(D7802,DATA!A:F,6,FALSE)</f>
        <v>982</v>
      </c>
      <c r="N7802" s="36">
        <f t="shared" si="656"/>
        <v>33.732376153245156</v>
      </c>
      <c r="O7802" s="36">
        <f t="shared" si="657"/>
        <v>33.734547082870442</v>
      </c>
      <c r="P7802" s="36">
        <f t="shared" si="658"/>
        <v>2.1709296252865329E-3</v>
      </c>
      <c r="Q7802" s="36">
        <f t="shared" si="659"/>
        <v>7.4405530186627995E-3</v>
      </c>
    </row>
    <row r="7803" spans="1:17" x14ac:dyDescent="0.3">
      <c r="A7803" s="29">
        <v>2347910</v>
      </c>
      <c r="B7803" s="1">
        <v>137</v>
      </c>
      <c r="C7803" s="1" t="s">
        <v>30</v>
      </c>
      <c r="D7803" s="1" t="s">
        <v>53</v>
      </c>
      <c r="E7803" s="1" t="s">
        <v>54</v>
      </c>
      <c r="F7803" s="47">
        <v>714</v>
      </c>
      <c r="G7803" s="34">
        <v>920.54</v>
      </c>
      <c r="H7803" s="1" t="s">
        <v>218</v>
      </c>
      <c r="I7803" s="34">
        <v>8.8394000000000007E-3</v>
      </c>
      <c r="J7803" s="34">
        <v>7175.8459999999995</v>
      </c>
      <c r="K7803" s="35" t="str">
        <f t="shared" si="655"/>
        <v>Strabrechtse Heide &amp; Beuven_H4030</v>
      </c>
      <c r="L7803" s="36">
        <f>VLOOKUP(D7803,DATA!A:F,5,FALSE)</f>
        <v>1.0986712608830001E-2</v>
      </c>
      <c r="M7803" s="37">
        <f>VLOOKUP(D7803,DATA!A:F,6,FALSE)</f>
        <v>982</v>
      </c>
      <c r="N7803" s="36">
        <f t="shared" si="656"/>
        <v>33.732376153245156</v>
      </c>
      <c r="O7803" s="36">
        <f t="shared" si="657"/>
        <v>33.734547082870442</v>
      </c>
      <c r="P7803" s="36">
        <f t="shared" si="658"/>
        <v>2.1709296252865329E-3</v>
      </c>
      <c r="Q7803" s="36">
        <f t="shared" si="659"/>
        <v>0.15578256667893864</v>
      </c>
    </row>
    <row r="7804" spans="1:17" x14ac:dyDescent="0.3">
      <c r="A7804" s="29">
        <v>2347911</v>
      </c>
      <c r="B7804" s="1">
        <v>137</v>
      </c>
      <c r="C7804" s="1" t="s">
        <v>30</v>
      </c>
      <c r="D7804" s="1" t="s">
        <v>63</v>
      </c>
      <c r="E7804" s="1" t="s">
        <v>64</v>
      </c>
      <c r="F7804" s="47">
        <v>714</v>
      </c>
      <c r="G7804" s="34">
        <v>915.08</v>
      </c>
      <c r="H7804" s="1" t="s">
        <v>218</v>
      </c>
      <c r="I7804" s="34">
        <v>8.737E-3</v>
      </c>
      <c r="J7804" s="34">
        <v>2369.3813</v>
      </c>
      <c r="K7804" s="35" t="str">
        <f t="shared" si="655"/>
        <v>Strabrechtse Heide &amp; Beuven_H2310</v>
      </c>
      <c r="L7804" s="36">
        <f>VLOOKUP(D7804,DATA!A:F,5,FALSE)</f>
        <v>1.0986712608830001E-2</v>
      </c>
      <c r="M7804" s="37">
        <f>VLOOKUP(D7804,DATA!A:F,6,FALSE)</f>
        <v>982</v>
      </c>
      <c r="N7804" s="36">
        <f t="shared" si="656"/>
        <v>32.404791388500676</v>
      </c>
      <c r="O7804" s="36">
        <f t="shared" si="657"/>
        <v>32.40689401715003</v>
      </c>
      <c r="P7804" s="36">
        <f t="shared" si="658"/>
        <v>2.1026286493537327E-3</v>
      </c>
      <c r="Q7804" s="36">
        <f t="shared" si="659"/>
        <v>4.9819290026229916E-2</v>
      </c>
    </row>
    <row r="7805" spans="1:17" x14ac:dyDescent="0.3">
      <c r="A7805" s="29">
        <v>2347911</v>
      </c>
      <c r="B7805" s="1">
        <v>137</v>
      </c>
      <c r="C7805" s="1" t="s">
        <v>30</v>
      </c>
      <c r="D7805" s="1" t="s">
        <v>53</v>
      </c>
      <c r="E7805" s="1" t="s">
        <v>54</v>
      </c>
      <c r="F7805" s="47">
        <v>714</v>
      </c>
      <c r="G7805" s="34">
        <v>915.08</v>
      </c>
      <c r="H7805" s="1" t="s">
        <v>218</v>
      </c>
      <c r="I7805" s="34">
        <v>8.737E-3</v>
      </c>
      <c r="J7805" s="34">
        <v>4365.7983000000004</v>
      </c>
      <c r="K7805" s="35" t="str">
        <f t="shared" si="655"/>
        <v>Strabrechtse Heide &amp; Beuven_H4030</v>
      </c>
      <c r="L7805" s="36">
        <f>VLOOKUP(D7805,DATA!A:F,5,FALSE)</f>
        <v>1.0986712608830001E-2</v>
      </c>
      <c r="M7805" s="37">
        <f>VLOOKUP(D7805,DATA!A:F,6,FALSE)</f>
        <v>982</v>
      </c>
      <c r="N7805" s="36">
        <f t="shared" si="656"/>
        <v>32.404791388500676</v>
      </c>
      <c r="O7805" s="36">
        <f t="shared" si="657"/>
        <v>32.40689401715003</v>
      </c>
      <c r="P7805" s="36">
        <f t="shared" si="658"/>
        <v>2.1026286493537327E-3</v>
      </c>
      <c r="Q7805" s="36">
        <f t="shared" si="659"/>
        <v>9.1796525828798228E-2</v>
      </c>
    </row>
    <row r="7806" spans="1:17" x14ac:dyDescent="0.3">
      <c r="A7806" s="29">
        <v>2347912</v>
      </c>
      <c r="B7806" s="1">
        <v>137</v>
      </c>
      <c r="C7806" s="1" t="s">
        <v>30</v>
      </c>
      <c r="D7806" s="1" t="s">
        <v>63</v>
      </c>
      <c r="E7806" s="1" t="s">
        <v>64</v>
      </c>
      <c r="F7806" s="47">
        <v>714</v>
      </c>
      <c r="G7806" s="34">
        <v>914.36</v>
      </c>
      <c r="H7806" s="1" t="s">
        <v>218</v>
      </c>
      <c r="I7806" s="34">
        <v>8.6268000000000004E-3</v>
      </c>
      <c r="J7806" s="34">
        <v>2589.6833000000001</v>
      </c>
      <c r="K7806" s="35" t="str">
        <f t="shared" si="655"/>
        <v>Strabrechtse Heide &amp; Beuven_H2310</v>
      </c>
      <c r="L7806" s="36">
        <f>VLOOKUP(D7806,DATA!A:F,5,FALSE)</f>
        <v>1.0986712608830001E-2</v>
      </c>
      <c r="M7806" s="37">
        <f>VLOOKUP(D7806,DATA!A:F,6,FALSE)</f>
        <v>982</v>
      </c>
      <c r="N7806" s="36">
        <f t="shared" si="656"/>
        <v>32.231762313409277</v>
      </c>
      <c r="O7806" s="36">
        <f t="shared" si="657"/>
        <v>32.233832621843213</v>
      </c>
      <c r="P7806" s="36">
        <f t="shared" si="658"/>
        <v>2.0703084339359634E-3</v>
      </c>
      <c r="Q7806" s="36">
        <f t="shared" si="659"/>
        <v>5.3614431772131182E-2</v>
      </c>
    </row>
    <row r="7807" spans="1:17" x14ac:dyDescent="0.3">
      <c r="A7807" s="29">
        <v>2347912</v>
      </c>
      <c r="B7807" s="1">
        <v>137</v>
      </c>
      <c r="C7807" s="1" t="s">
        <v>30</v>
      </c>
      <c r="D7807" s="1" t="s">
        <v>53</v>
      </c>
      <c r="E7807" s="1" t="s">
        <v>54</v>
      </c>
      <c r="F7807" s="47">
        <v>714</v>
      </c>
      <c r="G7807" s="34">
        <v>914.36</v>
      </c>
      <c r="H7807" s="1" t="s">
        <v>218</v>
      </c>
      <c r="I7807" s="34">
        <v>8.6268000000000004E-3</v>
      </c>
      <c r="J7807" s="34">
        <v>1773.222</v>
      </c>
      <c r="K7807" s="35" t="str">
        <f t="shared" si="655"/>
        <v>Strabrechtse Heide &amp; Beuven_H4030</v>
      </c>
      <c r="L7807" s="36">
        <f>VLOOKUP(D7807,DATA!A:F,5,FALSE)</f>
        <v>1.0986712608830001E-2</v>
      </c>
      <c r="M7807" s="37">
        <f>VLOOKUP(D7807,DATA!A:F,6,FALSE)</f>
        <v>982</v>
      </c>
      <c r="N7807" s="36">
        <f t="shared" si="656"/>
        <v>32.231762313409277</v>
      </c>
      <c r="O7807" s="36">
        <f t="shared" si="657"/>
        <v>32.233832621843213</v>
      </c>
      <c r="P7807" s="36">
        <f t="shared" si="658"/>
        <v>2.0703084339359634E-3</v>
      </c>
      <c r="Q7807" s="36">
        <f t="shared" si="659"/>
        <v>3.6711164618407968E-2</v>
      </c>
    </row>
    <row r="7808" spans="1:17" x14ac:dyDescent="0.3">
      <c r="A7808" s="29">
        <v>2347913</v>
      </c>
      <c r="B7808" s="1">
        <v>137</v>
      </c>
      <c r="C7808" s="1" t="s">
        <v>30</v>
      </c>
      <c r="D7808" s="1" t="s">
        <v>53</v>
      </c>
      <c r="E7808" s="1" t="s">
        <v>54</v>
      </c>
      <c r="F7808" s="47">
        <v>714</v>
      </c>
      <c r="G7808" s="34">
        <v>928.77</v>
      </c>
      <c r="H7808" s="1" t="s">
        <v>218</v>
      </c>
      <c r="I7808" s="34">
        <v>8.7215000000000001E-3</v>
      </c>
      <c r="J7808" s="34">
        <v>6768.8554999999997</v>
      </c>
      <c r="K7808" s="35" t="str">
        <f t="shared" si="655"/>
        <v>Strabrechtse Heide &amp; Beuven_H4030</v>
      </c>
      <c r="L7808" s="36">
        <f>VLOOKUP(D7808,DATA!A:F,5,FALSE)</f>
        <v>1.0986712608830001E-2</v>
      </c>
      <c r="M7808" s="37">
        <f>VLOOKUP(D7808,DATA!A:F,6,FALSE)</f>
        <v>982</v>
      </c>
      <c r="N7808" s="36">
        <f t="shared" si="656"/>
        <v>35.782364425679802</v>
      </c>
      <c r="O7808" s="36">
        <f t="shared" si="657"/>
        <v>35.784566278123371</v>
      </c>
      <c r="P7808" s="36">
        <f t="shared" si="658"/>
        <v>2.2018524435694076E-3</v>
      </c>
      <c r="Q7808" s="36">
        <f t="shared" si="659"/>
        <v>0.14904021022843222</v>
      </c>
    </row>
    <row r="7809" spans="1:17" x14ac:dyDescent="0.3">
      <c r="A7809" s="29">
        <v>2347914</v>
      </c>
      <c r="B7809" s="1">
        <v>137</v>
      </c>
      <c r="C7809" s="1" t="s">
        <v>30</v>
      </c>
      <c r="D7809" s="1" t="s">
        <v>61</v>
      </c>
      <c r="E7809" s="1" t="s">
        <v>62</v>
      </c>
      <c r="F7809" s="47">
        <v>714</v>
      </c>
      <c r="G7809" s="34">
        <v>921.36</v>
      </c>
      <c r="H7809" s="1" t="s">
        <v>218</v>
      </c>
      <c r="I7809" s="34">
        <v>8.3129999999999992E-3</v>
      </c>
      <c r="J7809" s="34">
        <v>768.09595000000002</v>
      </c>
      <c r="K7809" s="35" t="str">
        <f t="shared" si="655"/>
        <v>Strabrechtse Heide &amp; Beuven_H2330</v>
      </c>
      <c r="L7809" s="36">
        <f>VLOOKUP(D7809,DATA!A:F,5,FALSE)</f>
        <v>1.0986712608830001E-2</v>
      </c>
      <c r="M7809" s="37">
        <f>VLOOKUP(D7809,DATA!A:F,6,FALSE)</f>
        <v>982</v>
      </c>
      <c r="N7809" s="36">
        <f t="shared" si="656"/>
        <v>33.934056677964712</v>
      </c>
      <c r="O7809" s="36">
        <f t="shared" si="657"/>
        <v>33.936104278990854</v>
      </c>
      <c r="P7809" s="36">
        <f t="shared" si="658"/>
        <v>2.0476010261418764E-3</v>
      </c>
      <c r="Q7809" s="36">
        <f t="shared" si="659"/>
        <v>1.5727540553954193E-2</v>
      </c>
    </row>
    <row r="7810" spans="1:17" x14ac:dyDescent="0.3">
      <c r="A7810" s="29">
        <v>2347914</v>
      </c>
      <c r="B7810" s="1">
        <v>137</v>
      </c>
      <c r="C7810" s="1" t="s">
        <v>30</v>
      </c>
      <c r="D7810" s="1" t="s">
        <v>57</v>
      </c>
      <c r="E7810" s="1" t="s">
        <v>58</v>
      </c>
      <c r="F7810" s="47">
        <v>714</v>
      </c>
      <c r="G7810" s="34">
        <v>921.36</v>
      </c>
      <c r="H7810" s="1" t="s">
        <v>218</v>
      </c>
      <c r="I7810" s="34">
        <v>8.3129999999999992E-3</v>
      </c>
      <c r="J7810" s="34">
        <v>1977.4760000000001</v>
      </c>
      <c r="K7810" s="35" t="str">
        <f t="shared" si="655"/>
        <v>Strabrechtse Heide &amp; Beuven_H3160</v>
      </c>
      <c r="L7810" s="36">
        <f>VLOOKUP(D7810,DATA!A:F,5,FALSE)</f>
        <v>1.0986712608830001E-2</v>
      </c>
      <c r="M7810" s="37">
        <f>VLOOKUP(D7810,DATA!A:F,6,FALSE)</f>
        <v>982</v>
      </c>
      <c r="N7810" s="36">
        <f t="shared" si="656"/>
        <v>33.934056677964712</v>
      </c>
      <c r="O7810" s="36">
        <f t="shared" si="657"/>
        <v>33.936104278990854</v>
      </c>
      <c r="P7810" s="36">
        <f t="shared" si="658"/>
        <v>2.0476010261418764E-3</v>
      </c>
      <c r="Q7810" s="36">
        <f t="shared" si="659"/>
        <v>4.0490818867709333E-2</v>
      </c>
    </row>
    <row r="7811" spans="1:17" x14ac:dyDescent="0.3">
      <c r="A7811" s="29">
        <v>2347914</v>
      </c>
      <c r="B7811" s="1">
        <v>137</v>
      </c>
      <c r="C7811" s="1" t="s">
        <v>30</v>
      </c>
      <c r="D7811" s="1" t="s">
        <v>53</v>
      </c>
      <c r="E7811" s="1" t="s">
        <v>54</v>
      </c>
      <c r="F7811" s="47">
        <v>714</v>
      </c>
      <c r="G7811" s="34">
        <v>921.36</v>
      </c>
      <c r="H7811" s="1" t="s">
        <v>218</v>
      </c>
      <c r="I7811" s="34">
        <v>8.3129999999999992E-3</v>
      </c>
      <c r="J7811" s="34">
        <v>5149.6149999999998</v>
      </c>
      <c r="K7811" s="35" t="str">
        <f t="shared" ref="K7811:K7874" si="662">_xlfn.CONCAT(C7811,"_",D7811)</f>
        <v>Strabrechtse Heide &amp; Beuven_H4030</v>
      </c>
      <c r="L7811" s="36">
        <f>VLOOKUP(D7811,DATA!A:F,5,FALSE)</f>
        <v>1.0986712608830001E-2</v>
      </c>
      <c r="M7811" s="37">
        <f>VLOOKUP(D7811,DATA!A:F,6,FALSE)</f>
        <v>982</v>
      </c>
      <c r="N7811" s="36">
        <f t="shared" ref="N7811:N7874" si="663">100/(1+EXP(-L7811*(G7811-M7811)))</f>
        <v>33.934056677964712</v>
      </c>
      <c r="O7811" s="36">
        <f t="shared" ref="O7811:O7874" si="664">100/(1+EXP(-L7811*((G7811+I7811)-M7811)))</f>
        <v>33.936104278990854</v>
      </c>
      <c r="P7811" s="36">
        <f t="shared" ref="P7811:P7873" si="665">O7811-N7811</f>
        <v>2.0476010261418764E-3</v>
      </c>
      <c r="Q7811" s="36">
        <f t="shared" ref="Q7811:Q7873" si="666">IF(AND(H7811&lt;&gt;"below",I7811&gt;=0.005),J7811*P7811/100,0)</f>
        <v>0.10544356958235598</v>
      </c>
    </row>
    <row r="7812" spans="1:17" x14ac:dyDescent="0.3">
      <c r="A7812" s="29">
        <v>2347915</v>
      </c>
      <c r="B7812" s="1">
        <v>137</v>
      </c>
      <c r="C7812" s="1" t="s">
        <v>30</v>
      </c>
      <c r="D7812" s="1" t="s">
        <v>53</v>
      </c>
      <c r="E7812" s="1" t="s">
        <v>54</v>
      </c>
      <c r="F7812" s="47">
        <v>714</v>
      </c>
      <c r="G7812" s="34">
        <v>914.8</v>
      </c>
      <c r="H7812" s="1" t="s">
        <v>218</v>
      </c>
      <c r="I7812" s="34">
        <v>8.2836999999999997E-3</v>
      </c>
      <c r="J7812" s="34">
        <v>4006.1460000000002</v>
      </c>
      <c r="K7812" s="35" t="str">
        <f t="shared" si="662"/>
        <v>Strabrechtse Heide &amp; Beuven_H4030</v>
      </c>
      <c r="L7812" s="36">
        <f>VLOOKUP(D7812,DATA!A:F,5,FALSE)</f>
        <v>1.0986712608830001E-2</v>
      </c>
      <c r="M7812" s="37">
        <f>VLOOKUP(D7812,DATA!A:F,6,FALSE)</f>
        <v>982</v>
      </c>
      <c r="N7812" s="36">
        <f t="shared" si="663"/>
        <v>32.337444802384937</v>
      </c>
      <c r="O7812" s="36">
        <f t="shared" si="664"/>
        <v>32.339436178080582</v>
      </c>
      <c r="P7812" s="36">
        <f t="shared" si="665"/>
        <v>1.9913756956455586E-3</v>
      </c>
      <c r="Q7812" s="36">
        <f t="shared" si="666"/>
        <v>7.977741777607672E-2</v>
      </c>
    </row>
    <row r="7813" spans="1:17" x14ac:dyDescent="0.3">
      <c r="A7813" s="29">
        <v>2347916</v>
      </c>
      <c r="B7813" s="1">
        <v>137</v>
      </c>
      <c r="C7813" s="1" t="s">
        <v>30</v>
      </c>
      <c r="D7813" s="1" t="s">
        <v>53</v>
      </c>
      <c r="E7813" s="1" t="s">
        <v>54</v>
      </c>
      <c r="F7813" s="47">
        <v>714</v>
      </c>
      <c r="G7813" s="34">
        <v>923.95</v>
      </c>
      <c r="H7813" s="1" t="s">
        <v>218</v>
      </c>
      <c r="I7813" s="34">
        <v>8.4131999999999992E-3</v>
      </c>
      <c r="J7813" s="34">
        <v>3029.5309999999999</v>
      </c>
      <c r="K7813" s="35" t="str">
        <f t="shared" si="662"/>
        <v>Strabrechtse Heide &amp; Beuven_H4030</v>
      </c>
      <c r="L7813" s="36">
        <f>VLOOKUP(D7813,DATA!A:F,5,FALSE)</f>
        <v>1.0986712608830001E-2</v>
      </c>
      <c r="M7813" s="37">
        <f>VLOOKUP(D7813,DATA!A:F,6,FALSE)</f>
        <v>982</v>
      </c>
      <c r="N7813" s="36">
        <f t="shared" si="663"/>
        <v>34.574884723289102</v>
      </c>
      <c r="O7813" s="36">
        <f t="shared" si="664"/>
        <v>34.5769756576845</v>
      </c>
      <c r="P7813" s="36">
        <f t="shared" si="665"/>
        <v>2.0909343953974258E-3</v>
      </c>
      <c r="Q7813" s="36">
        <f t="shared" si="666"/>
        <v>6.3345505698227583E-2</v>
      </c>
    </row>
    <row r="7814" spans="1:17" x14ac:dyDescent="0.3">
      <c r="A7814" s="29">
        <v>2347917</v>
      </c>
      <c r="B7814" s="1">
        <v>137</v>
      </c>
      <c r="C7814" s="1" t="s">
        <v>30</v>
      </c>
      <c r="D7814" s="1" t="s">
        <v>53</v>
      </c>
      <c r="E7814" s="1" t="s">
        <v>54</v>
      </c>
      <c r="F7814" s="47">
        <v>714</v>
      </c>
      <c r="G7814" s="34">
        <v>926.9</v>
      </c>
      <c r="H7814" s="1" t="s">
        <v>218</v>
      </c>
      <c r="I7814" s="34">
        <v>8.4005999999999994E-3</v>
      </c>
      <c r="J7814" s="34">
        <v>5982.8748327327603</v>
      </c>
      <c r="K7814" s="35" t="str">
        <f t="shared" si="662"/>
        <v>Strabrechtse Heide &amp; Beuven_H4030</v>
      </c>
      <c r="L7814" s="36">
        <f>VLOOKUP(D7814,DATA!A:F,5,FALSE)</f>
        <v>1.0986712608830001E-2</v>
      </c>
      <c r="M7814" s="37">
        <f>VLOOKUP(D7814,DATA!A:F,6,FALSE)</f>
        <v>982</v>
      </c>
      <c r="N7814" s="36">
        <f t="shared" si="663"/>
        <v>35.311657330233594</v>
      </c>
      <c r="O7814" s="36">
        <f t="shared" si="664"/>
        <v>35.313765609236903</v>
      </c>
      <c r="P7814" s="36">
        <f t="shared" si="665"/>
        <v>2.1082790033091214E-3</v>
      </c>
      <c r="Q7814" s="36">
        <f t="shared" si="666"/>
        <v>0.12613569389277049</v>
      </c>
    </row>
    <row r="7815" spans="1:17" x14ac:dyDescent="0.3">
      <c r="A7815" s="29">
        <v>2347918</v>
      </c>
      <c r="B7815" s="1">
        <v>137</v>
      </c>
      <c r="C7815" s="1" t="s">
        <v>30</v>
      </c>
      <c r="D7815" s="1" t="s">
        <v>53</v>
      </c>
      <c r="E7815" s="1" t="s">
        <v>54</v>
      </c>
      <c r="F7815" s="47">
        <v>714</v>
      </c>
      <c r="G7815" s="34">
        <v>925.97</v>
      </c>
      <c r="H7815" s="1" t="s">
        <v>218</v>
      </c>
      <c r="I7815" s="34">
        <v>8.3371000000000001E-3</v>
      </c>
      <c r="J7815" s="34">
        <v>942.16716968167202</v>
      </c>
      <c r="K7815" s="35" t="str">
        <f t="shared" si="662"/>
        <v>Strabrechtse Heide &amp; Beuven_H4030</v>
      </c>
      <c r="L7815" s="36">
        <f>VLOOKUP(D7815,DATA!A:F,5,FALSE)</f>
        <v>1.0986712608830001E-2</v>
      </c>
      <c r="M7815" s="37">
        <f>VLOOKUP(D7815,DATA!A:F,6,FALSE)</f>
        <v>982</v>
      </c>
      <c r="N7815" s="36">
        <f t="shared" si="663"/>
        <v>35.078612343624343</v>
      </c>
      <c r="O7815" s="36">
        <f t="shared" si="664"/>
        <v>35.080698365745654</v>
      </c>
      <c r="P7815" s="36">
        <f t="shared" si="665"/>
        <v>2.0860221213112595E-3</v>
      </c>
      <c r="Q7815" s="36">
        <f t="shared" si="666"/>
        <v>1.965381557929187E-2</v>
      </c>
    </row>
    <row r="7816" spans="1:17" x14ac:dyDescent="0.3">
      <c r="A7816" s="29">
        <v>2347919</v>
      </c>
      <c r="B7816" s="1">
        <v>137</v>
      </c>
      <c r="C7816" s="1" t="s">
        <v>30</v>
      </c>
      <c r="D7816" s="1" t="s">
        <v>53</v>
      </c>
      <c r="E7816" s="1" t="s">
        <v>54</v>
      </c>
      <c r="F7816" s="47">
        <v>714</v>
      </c>
      <c r="G7816" s="34">
        <v>966.65</v>
      </c>
      <c r="H7816" s="1" t="s">
        <v>218</v>
      </c>
      <c r="I7816" s="34">
        <v>8.5482000000000006E-3</v>
      </c>
      <c r="J7816" s="34">
        <v>5109.567</v>
      </c>
      <c r="K7816" s="35" t="str">
        <f t="shared" si="662"/>
        <v>Strabrechtse Heide &amp; Beuven_H4030</v>
      </c>
      <c r="L7816" s="36">
        <f>VLOOKUP(D7816,DATA!A:F,5,FALSE)</f>
        <v>1.0986712608830001E-2</v>
      </c>
      <c r="M7816" s="37">
        <f>VLOOKUP(D7816,DATA!A:F,6,FALSE)</f>
        <v>982</v>
      </c>
      <c r="N7816" s="36">
        <f t="shared" si="663"/>
        <v>45.793813496909188</v>
      </c>
      <c r="O7816" s="36">
        <f t="shared" si="664"/>
        <v>45.796144805802491</v>
      </c>
      <c r="P7816" s="36">
        <f t="shared" si="665"/>
        <v>2.3313088933036852E-3</v>
      </c>
      <c r="Q7816" s="36">
        <f t="shared" si="666"/>
        <v>0.1191197898803103</v>
      </c>
    </row>
    <row r="7817" spans="1:17" x14ac:dyDescent="0.3">
      <c r="A7817" s="29">
        <v>2347920</v>
      </c>
      <c r="B7817" s="1">
        <v>137</v>
      </c>
      <c r="C7817" s="1" t="s">
        <v>30</v>
      </c>
      <c r="D7817" s="1" t="s">
        <v>53</v>
      </c>
      <c r="E7817" s="1" t="s">
        <v>54</v>
      </c>
      <c r="F7817" s="47">
        <v>714</v>
      </c>
      <c r="G7817" s="34">
        <v>1027.3599999999999</v>
      </c>
      <c r="H7817" s="1" t="s">
        <v>218</v>
      </c>
      <c r="I7817" s="34">
        <v>8.9257E-3</v>
      </c>
      <c r="J7817" s="34">
        <v>5853.1875</v>
      </c>
      <c r="K7817" s="35" t="str">
        <f t="shared" si="662"/>
        <v>Strabrechtse Heide &amp; Beuven_H4030</v>
      </c>
      <c r="L7817" s="36">
        <f>VLOOKUP(D7817,DATA!A:F,5,FALSE)</f>
        <v>1.0986712608830001E-2</v>
      </c>
      <c r="M7817" s="37">
        <f>VLOOKUP(D7817,DATA!A:F,6,FALSE)</f>
        <v>982</v>
      </c>
      <c r="N7817" s="36">
        <f t="shared" si="663"/>
        <v>62.207320924109922</v>
      </c>
      <c r="O7817" s="36">
        <f t="shared" si="664"/>
        <v>62.209626365195426</v>
      </c>
      <c r="P7817" s="36">
        <f t="shared" si="665"/>
        <v>2.3054410855039009E-3</v>
      </c>
      <c r="Q7817" s="36">
        <f t="shared" si="666"/>
        <v>0.13494178943657864</v>
      </c>
    </row>
    <row r="7818" spans="1:17" x14ac:dyDescent="0.3">
      <c r="A7818" s="29">
        <v>2347921</v>
      </c>
      <c r="B7818" s="1">
        <v>137</v>
      </c>
      <c r="C7818" s="1" t="s">
        <v>30</v>
      </c>
      <c r="D7818" s="1" t="s">
        <v>53</v>
      </c>
      <c r="E7818" s="1" t="s">
        <v>54</v>
      </c>
      <c r="F7818" s="47">
        <v>714</v>
      </c>
      <c r="G7818" s="34">
        <v>1019.94</v>
      </c>
      <c r="H7818" s="1" t="s">
        <v>218</v>
      </c>
      <c r="I7818" s="34">
        <v>8.7706999999999993E-3</v>
      </c>
      <c r="J7818" s="34">
        <v>6322.36151840189</v>
      </c>
      <c r="K7818" s="35" t="str">
        <f t="shared" si="662"/>
        <v>Strabrechtse Heide &amp; Beuven_H4030</v>
      </c>
      <c r="L7818" s="36">
        <f>VLOOKUP(D7818,DATA!A:F,5,FALSE)</f>
        <v>1.0986712608830001E-2</v>
      </c>
      <c r="M7818" s="37">
        <f>VLOOKUP(D7818,DATA!A:F,6,FALSE)</f>
        <v>982</v>
      </c>
      <c r="N7818" s="36">
        <f t="shared" si="663"/>
        <v>60.272585550811968</v>
      </c>
      <c r="O7818" s="36">
        <f t="shared" si="664"/>
        <v>60.274892870886099</v>
      </c>
      <c r="P7818" s="36">
        <f t="shared" si="665"/>
        <v>2.3073200741308142E-3</v>
      </c>
      <c r="Q7818" s="36">
        <f t="shared" si="666"/>
        <v>0.14587711647320856</v>
      </c>
    </row>
    <row r="7819" spans="1:17" x14ac:dyDescent="0.3">
      <c r="A7819" s="29">
        <v>2347922</v>
      </c>
      <c r="B7819" s="1">
        <v>137</v>
      </c>
      <c r="C7819" s="1" t="s">
        <v>30</v>
      </c>
      <c r="D7819" s="1" t="s">
        <v>53</v>
      </c>
      <c r="E7819" s="1" t="s">
        <v>54</v>
      </c>
      <c r="F7819" s="47">
        <v>714</v>
      </c>
      <c r="G7819" s="34">
        <v>946.26</v>
      </c>
      <c r="H7819" s="1" t="s">
        <v>218</v>
      </c>
      <c r="I7819" s="34">
        <v>8.1650000000000004E-3</v>
      </c>
      <c r="J7819" s="34">
        <v>9640.4189999999999</v>
      </c>
      <c r="K7819" s="35" t="str">
        <f t="shared" si="662"/>
        <v>Strabrechtse Heide &amp; Beuven_H4030</v>
      </c>
      <c r="L7819" s="36">
        <f>VLOOKUP(D7819,DATA!A:F,5,FALSE)</f>
        <v>1.0986712608830001E-2</v>
      </c>
      <c r="M7819" s="37">
        <f>VLOOKUP(D7819,DATA!A:F,6,FALSE)</f>
        <v>982</v>
      </c>
      <c r="N7819" s="36">
        <f t="shared" si="663"/>
        <v>40.307589502182182</v>
      </c>
      <c r="O7819" s="36">
        <f t="shared" si="664"/>
        <v>40.309747910833877</v>
      </c>
      <c r="P7819" s="36">
        <f t="shared" si="665"/>
        <v>2.1584086516952539E-3</v>
      </c>
      <c r="Q7819" s="36">
        <f t="shared" si="666"/>
        <v>0.20807963775567309</v>
      </c>
    </row>
    <row r="7820" spans="1:17" x14ac:dyDescent="0.3">
      <c r="A7820" s="30">
        <v>2347923</v>
      </c>
      <c r="B7820" s="14">
        <v>137</v>
      </c>
      <c r="C7820" s="14" t="s">
        <v>30</v>
      </c>
      <c r="D7820" s="14" t="s">
        <v>79</v>
      </c>
      <c r="E7820" s="14" t="s">
        <v>80</v>
      </c>
      <c r="F7820" s="48">
        <v>429</v>
      </c>
      <c r="G7820" s="38">
        <v>924.4</v>
      </c>
      <c r="H7820" s="14" t="s">
        <v>218</v>
      </c>
      <c r="I7820" s="38">
        <v>7.7181000000000003E-3</v>
      </c>
      <c r="J7820" s="38">
        <v>952.6857</v>
      </c>
      <c r="K7820" s="39" t="str">
        <f t="shared" si="662"/>
        <v>Strabrechtse Heide &amp; Beuven_H3110</v>
      </c>
      <c r="L7820" s="40">
        <f>VLOOKUP(D7820,DATA!A:F,5,FALSE)</f>
        <v>0</v>
      </c>
      <c r="M7820" s="41">
        <f>VLOOKUP(D7820,DATA!A:F,6,FALSE)</f>
        <v>3.5</v>
      </c>
      <c r="N7820" s="40">
        <f t="shared" si="663"/>
        <v>50</v>
      </c>
      <c r="O7820" s="40">
        <f t="shared" si="664"/>
        <v>50</v>
      </c>
      <c r="P7820" s="40">
        <f t="shared" ref="P7820:P7823" si="667">J7820/10000*I7820</f>
        <v>7.3529235011699997E-4</v>
      </c>
      <c r="Q7820" s="40">
        <f t="shared" ref="Q7820:Q7823" si="668">IF(AND(H7820&lt;&gt;"below",I7820&gt;=0.005),M7820*P7820,0)</f>
        <v>2.5735232254095E-3</v>
      </c>
    </row>
    <row r="7821" spans="1:17" x14ac:dyDescent="0.3">
      <c r="A7821" s="30">
        <v>2347924</v>
      </c>
      <c r="B7821" s="14">
        <v>137</v>
      </c>
      <c r="C7821" s="14" t="s">
        <v>30</v>
      </c>
      <c r="D7821" s="14" t="s">
        <v>79</v>
      </c>
      <c r="E7821" s="14" t="s">
        <v>80</v>
      </c>
      <c r="F7821" s="48">
        <v>429</v>
      </c>
      <c r="G7821" s="38">
        <v>866.25</v>
      </c>
      <c r="H7821" s="14" t="s">
        <v>218</v>
      </c>
      <c r="I7821" s="38">
        <v>6.9423999999999996E-3</v>
      </c>
      <c r="J7821" s="38">
        <v>5993.5522000000001</v>
      </c>
      <c r="K7821" s="39" t="str">
        <f t="shared" si="662"/>
        <v>Strabrechtse Heide &amp; Beuven_H3110</v>
      </c>
      <c r="L7821" s="40">
        <f>VLOOKUP(D7821,DATA!A:F,5,FALSE)</f>
        <v>0</v>
      </c>
      <c r="M7821" s="41">
        <f>VLOOKUP(D7821,DATA!A:F,6,FALSE)</f>
        <v>3.5</v>
      </c>
      <c r="N7821" s="40">
        <f t="shared" si="663"/>
        <v>50</v>
      </c>
      <c r="O7821" s="40">
        <f t="shared" si="664"/>
        <v>50</v>
      </c>
      <c r="P7821" s="40">
        <f t="shared" si="667"/>
        <v>4.1609636793279994E-3</v>
      </c>
      <c r="Q7821" s="40">
        <f t="shared" si="668"/>
        <v>1.4563372877647997E-2</v>
      </c>
    </row>
    <row r="7822" spans="1:17" x14ac:dyDescent="0.3">
      <c r="A7822" s="30">
        <v>2347925</v>
      </c>
      <c r="B7822" s="14">
        <v>137</v>
      </c>
      <c r="C7822" s="14" t="s">
        <v>30</v>
      </c>
      <c r="D7822" s="14" t="s">
        <v>79</v>
      </c>
      <c r="E7822" s="14" t="s">
        <v>80</v>
      </c>
      <c r="F7822" s="48">
        <v>429</v>
      </c>
      <c r="G7822" s="38">
        <v>869.88</v>
      </c>
      <c r="H7822" s="14" t="s">
        <v>218</v>
      </c>
      <c r="I7822" s="38">
        <v>6.8661E-3</v>
      </c>
      <c r="J7822" s="38">
        <v>6068.9766</v>
      </c>
      <c r="K7822" s="39" t="str">
        <f t="shared" si="662"/>
        <v>Strabrechtse Heide &amp; Beuven_H3110</v>
      </c>
      <c r="L7822" s="40">
        <f>VLOOKUP(D7822,DATA!A:F,5,FALSE)</f>
        <v>0</v>
      </c>
      <c r="M7822" s="41">
        <f>VLOOKUP(D7822,DATA!A:F,6,FALSE)</f>
        <v>3.5</v>
      </c>
      <c r="N7822" s="40">
        <f t="shared" si="663"/>
        <v>50</v>
      </c>
      <c r="O7822" s="40">
        <f t="shared" si="664"/>
        <v>50</v>
      </c>
      <c r="P7822" s="40">
        <f t="shared" si="667"/>
        <v>4.1670200233260004E-3</v>
      </c>
      <c r="Q7822" s="40">
        <f t="shared" si="668"/>
        <v>1.4584570081641001E-2</v>
      </c>
    </row>
    <row r="7823" spans="1:17" x14ac:dyDescent="0.3">
      <c r="A7823" s="30">
        <v>2347926</v>
      </c>
      <c r="B7823" s="14">
        <v>137</v>
      </c>
      <c r="C7823" s="14" t="s">
        <v>30</v>
      </c>
      <c r="D7823" s="14" t="s">
        <v>79</v>
      </c>
      <c r="E7823" s="14" t="s">
        <v>80</v>
      </c>
      <c r="F7823" s="48">
        <v>429</v>
      </c>
      <c r="G7823" s="38">
        <v>929.67</v>
      </c>
      <c r="H7823" s="14" t="s">
        <v>218</v>
      </c>
      <c r="I7823" s="38">
        <v>7.2852000000000004E-3</v>
      </c>
      <c r="J7823" s="38">
        <v>5852.0150000000003</v>
      </c>
      <c r="K7823" s="39" t="str">
        <f t="shared" si="662"/>
        <v>Strabrechtse Heide &amp; Beuven_H3110</v>
      </c>
      <c r="L7823" s="40">
        <f>VLOOKUP(D7823,DATA!A:F,5,FALSE)</f>
        <v>0</v>
      </c>
      <c r="M7823" s="41">
        <f>VLOOKUP(D7823,DATA!A:F,6,FALSE)</f>
        <v>3.5</v>
      </c>
      <c r="N7823" s="40">
        <f t="shared" si="663"/>
        <v>50</v>
      </c>
      <c r="O7823" s="40">
        <f t="shared" si="664"/>
        <v>50</v>
      </c>
      <c r="P7823" s="40">
        <f t="shared" si="667"/>
        <v>4.2633099678000006E-3</v>
      </c>
      <c r="Q7823" s="40">
        <f t="shared" si="668"/>
        <v>1.4921584887300002E-2</v>
      </c>
    </row>
    <row r="7824" spans="1:17" x14ac:dyDescent="0.3">
      <c r="A7824" s="29">
        <v>2347927</v>
      </c>
      <c r="B7824" s="1">
        <v>137</v>
      </c>
      <c r="C7824" s="1" t="s">
        <v>30</v>
      </c>
      <c r="D7824" s="1" t="s">
        <v>53</v>
      </c>
      <c r="E7824" s="1" t="s">
        <v>54</v>
      </c>
      <c r="F7824" s="47">
        <v>714</v>
      </c>
      <c r="G7824" s="34">
        <v>995.9</v>
      </c>
      <c r="H7824" s="1" t="s">
        <v>218</v>
      </c>
      <c r="I7824" s="34">
        <v>7.9810999999999997E-3</v>
      </c>
      <c r="J7824" s="34">
        <v>1114.9644000000001</v>
      </c>
      <c r="K7824" s="35" t="str">
        <f t="shared" si="662"/>
        <v>Strabrechtse Heide &amp; Beuven_H4030</v>
      </c>
      <c r="L7824" s="36">
        <f>VLOOKUP(D7824,DATA!A:F,5,FALSE)</f>
        <v>1.0986712608830001E-2</v>
      </c>
      <c r="M7824" s="37">
        <f>VLOOKUP(D7824,DATA!A:F,6,FALSE)</f>
        <v>982</v>
      </c>
      <c r="N7824" s="36">
        <f t="shared" si="663"/>
        <v>53.810479852237215</v>
      </c>
      <c r="O7824" s="36">
        <f t="shared" si="664"/>
        <v>53.812659264452499</v>
      </c>
      <c r="P7824" s="36">
        <f t="shared" si="665"/>
        <v>2.17941221528406E-3</v>
      </c>
      <c r="Q7824" s="36">
        <f t="shared" si="666"/>
        <v>2.4299670329668632E-2</v>
      </c>
    </row>
    <row r="7825" spans="1:17" x14ac:dyDescent="0.3">
      <c r="A7825" s="29">
        <v>2347928</v>
      </c>
      <c r="B7825" s="1">
        <v>137</v>
      </c>
      <c r="C7825" s="1" t="s">
        <v>30</v>
      </c>
      <c r="D7825" s="1" t="s">
        <v>53</v>
      </c>
      <c r="E7825" s="1" t="s">
        <v>54</v>
      </c>
      <c r="F7825" s="47">
        <v>714</v>
      </c>
      <c r="G7825" s="34">
        <v>990.33</v>
      </c>
      <c r="H7825" s="1" t="s">
        <v>218</v>
      </c>
      <c r="I7825" s="34">
        <v>7.9124999999999994E-3</v>
      </c>
      <c r="J7825" s="34">
        <v>1453.1088</v>
      </c>
      <c r="K7825" s="35" t="str">
        <f t="shared" si="662"/>
        <v>Strabrechtse Heide &amp; Beuven_H4030</v>
      </c>
      <c r="L7825" s="36">
        <f>VLOOKUP(D7825,DATA!A:F,5,FALSE)</f>
        <v>1.0986712608830001E-2</v>
      </c>
      <c r="M7825" s="37">
        <f>VLOOKUP(D7825,DATA!A:F,6,FALSE)</f>
        <v>982</v>
      </c>
      <c r="N7825" s="36">
        <f t="shared" si="663"/>
        <v>52.286387266133673</v>
      </c>
      <c r="O7825" s="36">
        <f t="shared" si="664"/>
        <v>52.288556026462281</v>
      </c>
      <c r="P7825" s="36">
        <f t="shared" si="665"/>
        <v>2.1687603286082435E-3</v>
      </c>
      <c r="Q7825" s="36">
        <f t="shared" si="666"/>
        <v>3.1514447185915305E-2</v>
      </c>
    </row>
    <row r="7826" spans="1:17" x14ac:dyDescent="0.3">
      <c r="A7826" s="29">
        <v>2347930</v>
      </c>
      <c r="B7826" s="1">
        <v>137</v>
      </c>
      <c r="C7826" s="1" t="s">
        <v>30</v>
      </c>
      <c r="D7826" s="1" t="s">
        <v>57</v>
      </c>
      <c r="E7826" s="1" t="s">
        <v>58</v>
      </c>
      <c r="F7826" s="47">
        <v>714</v>
      </c>
      <c r="G7826" s="34">
        <v>916.87</v>
      </c>
      <c r="H7826" s="1" t="s">
        <v>218</v>
      </c>
      <c r="I7826" s="34">
        <v>6.8271E-3</v>
      </c>
      <c r="J7826" s="34">
        <v>7245.0956999999999</v>
      </c>
      <c r="K7826" s="35" t="str">
        <f t="shared" si="662"/>
        <v>Strabrechtse Heide &amp; Beuven_H3160</v>
      </c>
      <c r="L7826" s="36">
        <f>VLOOKUP(D7826,DATA!A:F,5,FALSE)</f>
        <v>1.0986712608830001E-2</v>
      </c>
      <c r="M7826" s="37">
        <f>VLOOKUP(D7826,DATA!A:F,6,FALSE)</f>
        <v>982</v>
      </c>
      <c r="N7826" s="36">
        <f t="shared" si="663"/>
        <v>32.837043668506759</v>
      </c>
      <c r="O7826" s="36">
        <f t="shared" si="664"/>
        <v>32.838697927385134</v>
      </c>
      <c r="P7826" s="36">
        <f t="shared" si="665"/>
        <v>1.6542588783750034E-3</v>
      </c>
      <c r="Q7826" s="36">
        <f t="shared" si="666"/>
        <v>0.11985263886401559</v>
      </c>
    </row>
    <row r="7827" spans="1:17" x14ac:dyDescent="0.3">
      <c r="A7827" s="30">
        <v>2347931</v>
      </c>
      <c r="B7827" s="14">
        <v>137</v>
      </c>
      <c r="C7827" s="14" t="s">
        <v>30</v>
      </c>
      <c r="D7827" s="14" t="s">
        <v>55</v>
      </c>
      <c r="E7827" s="14" t="s">
        <v>56</v>
      </c>
      <c r="F7827" s="48">
        <v>500</v>
      </c>
      <c r="G7827" s="38">
        <v>1011.06</v>
      </c>
      <c r="H7827" s="14" t="s">
        <v>218</v>
      </c>
      <c r="I7827" s="38">
        <v>7.3239000000000004E-3</v>
      </c>
      <c r="J7827" s="38">
        <v>885.16380000000004</v>
      </c>
      <c r="K7827" s="39" t="str">
        <f t="shared" si="662"/>
        <v>Strabrechtse Heide &amp; Beuven_H3130</v>
      </c>
      <c r="L7827" s="40">
        <f>VLOOKUP(D7827,DATA!A:F,5,FALSE)</f>
        <v>0</v>
      </c>
      <c r="M7827" s="41">
        <f>VLOOKUP(D7827,DATA!A:F,6,FALSE)</f>
        <v>3.5</v>
      </c>
      <c r="N7827" s="40">
        <f t="shared" si="663"/>
        <v>50</v>
      </c>
      <c r="O7827" s="40">
        <f t="shared" si="664"/>
        <v>50</v>
      </c>
      <c r="P7827" s="40">
        <f>J7827/10000*I7827</f>
        <v>6.4828511548200012E-4</v>
      </c>
      <c r="Q7827" s="40">
        <f>IF(AND(H7827&lt;&gt;"below",I7827&gt;=0.005),M7827*P7827,0)</f>
        <v>2.2689979041870005E-3</v>
      </c>
    </row>
    <row r="7828" spans="1:17" x14ac:dyDescent="0.3">
      <c r="A7828" s="29">
        <v>2347931</v>
      </c>
      <c r="B7828" s="1">
        <v>137</v>
      </c>
      <c r="C7828" s="1" t="s">
        <v>30</v>
      </c>
      <c r="D7828" s="1" t="s">
        <v>57</v>
      </c>
      <c r="E7828" s="1" t="s">
        <v>58</v>
      </c>
      <c r="F7828" s="47">
        <v>714</v>
      </c>
      <c r="G7828" s="34">
        <v>1011.06</v>
      </c>
      <c r="H7828" s="1" t="s">
        <v>218</v>
      </c>
      <c r="I7828" s="34">
        <v>7.3239000000000004E-3</v>
      </c>
      <c r="J7828" s="34">
        <v>110.83498</v>
      </c>
      <c r="K7828" s="35" t="str">
        <f t="shared" si="662"/>
        <v>Strabrechtse Heide &amp; Beuven_H3160</v>
      </c>
      <c r="L7828" s="36">
        <f>VLOOKUP(D7828,DATA!A:F,5,FALSE)</f>
        <v>1.0986712608830001E-2</v>
      </c>
      <c r="M7828" s="37">
        <f>VLOOKUP(D7828,DATA!A:F,6,FALSE)</f>
        <v>982</v>
      </c>
      <c r="N7828" s="36">
        <f t="shared" si="663"/>
        <v>57.914727813063834</v>
      </c>
      <c r="O7828" s="36">
        <f t="shared" si="664"/>
        <v>57.916689034195585</v>
      </c>
      <c r="P7828" s="36">
        <f t="shared" si="665"/>
        <v>1.9612211317507899E-3</v>
      </c>
      <c r="Q7828" s="36">
        <f t="shared" si="666"/>
        <v>2.1737190491317618E-3</v>
      </c>
    </row>
    <row r="7829" spans="1:17" x14ac:dyDescent="0.3">
      <c r="A7829" s="29">
        <v>2347931</v>
      </c>
      <c r="B7829" s="1">
        <v>137</v>
      </c>
      <c r="C7829" s="1" t="s">
        <v>30</v>
      </c>
      <c r="D7829" s="1" t="s">
        <v>53</v>
      </c>
      <c r="E7829" s="1" t="s">
        <v>54</v>
      </c>
      <c r="F7829" s="47">
        <v>714</v>
      </c>
      <c r="G7829" s="34">
        <v>1011.06</v>
      </c>
      <c r="H7829" s="1" t="s">
        <v>218</v>
      </c>
      <c r="I7829" s="34">
        <v>7.3239000000000004E-3</v>
      </c>
      <c r="J7829" s="34">
        <v>2357.0839999999998</v>
      </c>
      <c r="K7829" s="35" t="str">
        <f t="shared" si="662"/>
        <v>Strabrechtse Heide &amp; Beuven_H4030</v>
      </c>
      <c r="L7829" s="36">
        <f>VLOOKUP(D7829,DATA!A:F,5,FALSE)</f>
        <v>1.0986712608830001E-2</v>
      </c>
      <c r="M7829" s="37">
        <f>VLOOKUP(D7829,DATA!A:F,6,FALSE)</f>
        <v>982</v>
      </c>
      <c r="N7829" s="36">
        <f t="shared" si="663"/>
        <v>57.914727813063834</v>
      </c>
      <c r="O7829" s="36">
        <f t="shared" si="664"/>
        <v>57.916689034195585</v>
      </c>
      <c r="P7829" s="36">
        <f t="shared" si="665"/>
        <v>1.9612211317507899E-3</v>
      </c>
      <c r="Q7829" s="36">
        <f t="shared" si="666"/>
        <v>4.6227629501116786E-2</v>
      </c>
    </row>
    <row r="7830" spans="1:17" x14ac:dyDescent="0.3">
      <c r="A7830" s="29">
        <v>2349402</v>
      </c>
      <c r="B7830" s="1">
        <v>136</v>
      </c>
      <c r="C7830" s="1" t="s">
        <v>14</v>
      </c>
      <c r="D7830" s="1" t="s">
        <v>53</v>
      </c>
      <c r="E7830" s="1" t="s">
        <v>54</v>
      </c>
      <c r="F7830" s="47">
        <v>714</v>
      </c>
      <c r="G7830" s="34">
        <v>1442.94</v>
      </c>
      <c r="H7830" s="1" t="s">
        <v>218</v>
      </c>
      <c r="I7830" s="34">
        <v>1.65427E-2</v>
      </c>
      <c r="J7830" s="34">
        <v>6390.1909999999998</v>
      </c>
      <c r="K7830" s="35" t="str">
        <f t="shared" si="662"/>
        <v>Leenderbos, Groote Heide &amp; De Plateaux_H4030</v>
      </c>
      <c r="L7830" s="36">
        <f>VLOOKUP(D7830,DATA!A:F,5,FALSE)</f>
        <v>1.0986712608830001E-2</v>
      </c>
      <c r="M7830" s="37">
        <f>VLOOKUP(D7830,DATA!A:F,6,FALSE)</f>
        <v>982</v>
      </c>
      <c r="N7830" s="36">
        <f t="shared" si="663"/>
        <v>99.372081005760236</v>
      </c>
      <c r="O7830" s="36">
        <f t="shared" si="664"/>
        <v>99.372194403185333</v>
      </c>
      <c r="P7830" s="36">
        <f t="shared" si="665"/>
        <v>1.1339742509619555E-4</v>
      </c>
      <c r="Q7830" s="36">
        <f t="shared" si="666"/>
        <v>7.2463120527288295E-3</v>
      </c>
    </row>
    <row r="7831" spans="1:17" x14ac:dyDescent="0.3">
      <c r="A7831" s="29">
        <v>2349403</v>
      </c>
      <c r="B7831" s="1">
        <v>136</v>
      </c>
      <c r="C7831" s="1" t="s">
        <v>14</v>
      </c>
      <c r="D7831" s="1" t="s">
        <v>57</v>
      </c>
      <c r="E7831" s="1" t="s">
        <v>58</v>
      </c>
      <c r="F7831" s="47">
        <v>714</v>
      </c>
      <c r="G7831" s="34">
        <v>1617.03</v>
      </c>
      <c r="H7831" s="1" t="s">
        <v>218</v>
      </c>
      <c r="I7831" s="34">
        <v>2.0622999999999999E-2</v>
      </c>
      <c r="J7831" s="34">
        <v>490.14044000000001</v>
      </c>
      <c r="K7831" s="35" t="str">
        <f t="shared" si="662"/>
        <v>Leenderbos, Groote Heide &amp; De Plateaux_H3160</v>
      </c>
      <c r="L7831" s="36">
        <f>VLOOKUP(D7831,DATA!A:F,5,FALSE)</f>
        <v>1.0986712608830001E-2</v>
      </c>
      <c r="M7831" s="37">
        <f>VLOOKUP(D7831,DATA!A:F,6,FALSE)</f>
        <v>982</v>
      </c>
      <c r="N7831" s="36">
        <f t="shared" si="663"/>
        <v>99.906767106575742</v>
      </c>
      <c r="O7831" s="36">
        <f t="shared" si="664"/>
        <v>99.90678820910766</v>
      </c>
      <c r="P7831" s="36">
        <f t="shared" si="665"/>
        <v>2.1102531917449596E-5</v>
      </c>
      <c r="Q7831" s="36">
        <f t="shared" si="666"/>
        <v>1.034320427913279E-4</v>
      </c>
    </row>
    <row r="7832" spans="1:17" x14ac:dyDescent="0.3">
      <c r="A7832" s="29">
        <v>2349403</v>
      </c>
      <c r="B7832" s="1">
        <v>136</v>
      </c>
      <c r="C7832" s="1" t="s">
        <v>14</v>
      </c>
      <c r="D7832" s="1" t="s">
        <v>41</v>
      </c>
      <c r="E7832" s="1" t="s">
        <v>42</v>
      </c>
      <c r="F7832" s="47">
        <v>1071</v>
      </c>
      <c r="G7832" s="34">
        <v>1617.03</v>
      </c>
      <c r="H7832" s="1" t="s">
        <v>218</v>
      </c>
      <c r="I7832" s="34">
        <v>2.0622999999999999E-2</v>
      </c>
      <c r="J7832" s="34">
        <v>351.48297000000002</v>
      </c>
      <c r="K7832" s="35" t="str">
        <f t="shared" si="662"/>
        <v>Leenderbos, Groote Heide &amp; De Plateaux_H4010A</v>
      </c>
      <c r="L7832" s="36">
        <f>VLOOKUP(D7832,DATA!A:F,5,FALSE)</f>
        <v>1.3726988247862192E-2</v>
      </c>
      <c r="M7832" s="37">
        <f>VLOOKUP(D7832,DATA!A:F,6,FALSE)</f>
        <v>1285.5</v>
      </c>
      <c r="N7832" s="36">
        <f t="shared" si="663"/>
        <v>98.955268927714229</v>
      </c>
      <c r="O7832" s="36">
        <f t="shared" si="664"/>
        <v>98.955561551990002</v>
      </c>
      <c r="P7832" s="36">
        <f t="shared" si="665"/>
        <v>2.9262427577236849E-4</v>
      </c>
      <c r="Q7832" s="36">
        <f t="shared" si="666"/>
        <v>1.0285244954257112E-3</v>
      </c>
    </row>
    <row r="7833" spans="1:17" x14ac:dyDescent="0.3">
      <c r="A7833" s="29">
        <v>2349404</v>
      </c>
      <c r="B7833" s="1">
        <v>136</v>
      </c>
      <c r="C7833" s="1" t="s">
        <v>14</v>
      </c>
      <c r="D7833" s="1" t="s">
        <v>53</v>
      </c>
      <c r="E7833" s="1" t="s">
        <v>54</v>
      </c>
      <c r="F7833" s="47">
        <v>714</v>
      </c>
      <c r="G7833" s="34">
        <v>1092.47</v>
      </c>
      <c r="H7833" s="1" t="s">
        <v>218</v>
      </c>
      <c r="I7833" s="34">
        <v>1.4286200000000001E-2</v>
      </c>
      <c r="J7833" s="34">
        <v>10000</v>
      </c>
      <c r="K7833" s="35" t="str">
        <f t="shared" si="662"/>
        <v>Leenderbos, Groote Heide &amp; De Plateaux_H4030</v>
      </c>
      <c r="L7833" s="36">
        <f>VLOOKUP(D7833,DATA!A:F,5,FALSE)</f>
        <v>1.0986712608830001E-2</v>
      </c>
      <c r="M7833" s="37">
        <f>VLOOKUP(D7833,DATA!A:F,6,FALSE)</f>
        <v>982</v>
      </c>
      <c r="N7833" s="36">
        <f t="shared" si="663"/>
        <v>77.09533448083252</v>
      </c>
      <c r="O7833" s="36">
        <f t="shared" si="664"/>
        <v>77.098106001176504</v>
      </c>
      <c r="P7833" s="36">
        <f t="shared" si="665"/>
        <v>2.7715203439839797E-3</v>
      </c>
      <c r="Q7833" s="36">
        <f t="shared" si="666"/>
        <v>0.27715203439839797</v>
      </c>
    </row>
    <row r="7834" spans="1:17" x14ac:dyDescent="0.3">
      <c r="A7834" s="29">
        <v>2349405</v>
      </c>
      <c r="B7834" s="1">
        <v>136</v>
      </c>
      <c r="C7834" s="1" t="s">
        <v>14</v>
      </c>
      <c r="D7834" s="1" t="s">
        <v>53</v>
      </c>
      <c r="E7834" s="1" t="s">
        <v>54</v>
      </c>
      <c r="F7834" s="47">
        <v>714</v>
      </c>
      <c r="G7834" s="34">
        <v>1019.2</v>
      </c>
      <c r="H7834" s="1" t="s">
        <v>218</v>
      </c>
      <c r="I7834" s="34">
        <v>1.3349700000000001E-2</v>
      </c>
      <c r="J7834" s="34">
        <v>8173.607</v>
      </c>
      <c r="K7834" s="35" t="str">
        <f t="shared" si="662"/>
        <v>Leenderbos, Groote Heide &amp; De Plateaux_H4030</v>
      </c>
      <c r="L7834" s="36">
        <f>VLOOKUP(D7834,DATA!A:F,5,FALSE)</f>
        <v>1.0986712608830001E-2</v>
      </c>
      <c r="M7834" s="37">
        <f>VLOOKUP(D7834,DATA!A:F,6,FALSE)</f>
        <v>982</v>
      </c>
      <c r="N7834" s="36">
        <f t="shared" si="663"/>
        <v>60.077749159127485</v>
      </c>
      <c r="O7834" s="36">
        <f t="shared" si="664"/>
        <v>60.081266881192128</v>
      </c>
      <c r="P7834" s="36">
        <f t="shared" si="665"/>
        <v>3.5177220646431806E-3</v>
      </c>
      <c r="Q7834" s="36">
        <f t="shared" si="666"/>
        <v>0.28752477691621953</v>
      </c>
    </row>
    <row r="7835" spans="1:17" x14ac:dyDescent="0.3">
      <c r="A7835" s="29">
        <v>2349406</v>
      </c>
      <c r="B7835" s="1">
        <v>136</v>
      </c>
      <c r="C7835" s="1" t="s">
        <v>14</v>
      </c>
      <c r="D7835" s="1" t="s">
        <v>53</v>
      </c>
      <c r="E7835" s="1" t="s">
        <v>54</v>
      </c>
      <c r="F7835" s="47">
        <v>714</v>
      </c>
      <c r="G7835" s="34">
        <v>1183.92</v>
      </c>
      <c r="H7835" s="1" t="s">
        <v>218</v>
      </c>
      <c r="I7835" s="34">
        <v>1.51033E-2</v>
      </c>
      <c r="J7835" s="34">
        <v>6438.3516</v>
      </c>
      <c r="K7835" s="35" t="str">
        <f t="shared" si="662"/>
        <v>Leenderbos, Groote Heide &amp; De Plateaux_H4030</v>
      </c>
      <c r="L7835" s="36">
        <f>VLOOKUP(D7835,DATA!A:F,5,FALSE)</f>
        <v>1.0986712608830001E-2</v>
      </c>
      <c r="M7835" s="37">
        <f>VLOOKUP(D7835,DATA!A:F,6,FALSE)</f>
        <v>982</v>
      </c>
      <c r="N7835" s="36">
        <f t="shared" si="663"/>
        <v>90.189298602082019</v>
      </c>
      <c r="O7835" s="36">
        <f t="shared" si="664"/>
        <v>90.190766736154586</v>
      </c>
      <c r="P7835" s="36">
        <f t="shared" si="665"/>
        <v>1.4681340725672953E-3</v>
      </c>
      <c r="Q7835" s="36">
        <f t="shared" si="666"/>
        <v>9.4523633551281613E-2</v>
      </c>
    </row>
    <row r="7836" spans="1:17" x14ac:dyDescent="0.3">
      <c r="A7836" s="29">
        <v>2349407</v>
      </c>
      <c r="B7836" s="1">
        <v>136</v>
      </c>
      <c r="C7836" s="1" t="s">
        <v>14</v>
      </c>
      <c r="D7836" s="1" t="s">
        <v>53</v>
      </c>
      <c r="E7836" s="1" t="s">
        <v>54</v>
      </c>
      <c r="F7836" s="47">
        <v>714</v>
      </c>
      <c r="G7836" s="34">
        <v>1385.24</v>
      </c>
      <c r="H7836" s="1" t="s">
        <v>218</v>
      </c>
      <c r="I7836" s="34">
        <v>1.7236000000000001E-2</v>
      </c>
      <c r="J7836" s="34">
        <v>8311.7860000000001</v>
      </c>
      <c r="K7836" s="35" t="str">
        <f t="shared" si="662"/>
        <v>Leenderbos, Groote Heide &amp; De Plateaux_H4030</v>
      </c>
      <c r="L7836" s="36">
        <f>VLOOKUP(D7836,DATA!A:F,5,FALSE)</f>
        <v>1.0986712608830001E-2</v>
      </c>
      <c r="M7836" s="37">
        <f>VLOOKUP(D7836,DATA!A:F,6,FALSE)</f>
        <v>982</v>
      </c>
      <c r="N7836" s="36">
        <f t="shared" si="663"/>
        <v>98.822907467479254</v>
      </c>
      <c r="O7836" s="36">
        <f t="shared" si="664"/>
        <v>98.823127725802877</v>
      </c>
      <c r="P7836" s="36">
        <f t="shared" si="665"/>
        <v>2.2025832362260189E-4</v>
      </c>
      <c r="Q7836" s="36">
        <f t="shared" si="666"/>
        <v>1.8307400506698115E-2</v>
      </c>
    </row>
    <row r="7837" spans="1:17" x14ac:dyDescent="0.3">
      <c r="A7837" s="29">
        <v>2349408</v>
      </c>
      <c r="B7837" s="1">
        <v>136</v>
      </c>
      <c r="C7837" s="1" t="s">
        <v>14</v>
      </c>
      <c r="D7837" s="1" t="s">
        <v>53</v>
      </c>
      <c r="E7837" s="1" t="s">
        <v>54</v>
      </c>
      <c r="F7837" s="47">
        <v>714</v>
      </c>
      <c r="G7837" s="34">
        <v>1140.51</v>
      </c>
      <c r="H7837" s="1" t="s">
        <v>218</v>
      </c>
      <c r="I7837" s="34">
        <v>1.42235E-2</v>
      </c>
      <c r="J7837" s="34">
        <v>4582.3689999999997</v>
      </c>
      <c r="K7837" s="35" t="str">
        <f t="shared" si="662"/>
        <v>Leenderbos, Groote Heide &amp; De Plateaux_H4030</v>
      </c>
      <c r="L7837" s="36">
        <f>VLOOKUP(D7837,DATA!A:F,5,FALSE)</f>
        <v>1.0986712608830001E-2</v>
      </c>
      <c r="M7837" s="37">
        <f>VLOOKUP(D7837,DATA!A:F,6,FALSE)</f>
        <v>982</v>
      </c>
      <c r="N7837" s="36">
        <f t="shared" si="663"/>
        <v>85.087797728079423</v>
      </c>
      <c r="O7837" s="36">
        <f t="shared" si="664"/>
        <v>85.089780439450593</v>
      </c>
      <c r="P7837" s="36">
        <f t="shared" si="665"/>
        <v>1.9827113711698985E-3</v>
      </c>
      <c r="Q7837" s="36">
        <f t="shared" si="666"/>
        <v>9.0855151231964359E-2</v>
      </c>
    </row>
    <row r="7838" spans="1:17" x14ac:dyDescent="0.3">
      <c r="A7838" s="29">
        <v>2349409</v>
      </c>
      <c r="B7838" s="1">
        <v>136</v>
      </c>
      <c r="C7838" s="1" t="s">
        <v>14</v>
      </c>
      <c r="D7838" s="1" t="s">
        <v>57</v>
      </c>
      <c r="E7838" s="1" t="s">
        <v>58</v>
      </c>
      <c r="F7838" s="47">
        <v>714</v>
      </c>
      <c r="G7838" s="34">
        <v>1262.76</v>
      </c>
      <c r="H7838" s="1" t="s">
        <v>218</v>
      </c>
      <c r="I7838" s="34">
        <v>1.54068E-2</v>
      </c>
      <c r="J7838" s="34">
        <v>334.40566999999999</v>
      </c>
      <c r="K7838" s="35" t="str">
        <f t="shared" si="662"/>
        <v>Leenderbos, Groote Heide &amp; De Plateaux_H3160</v>
      </c>
      <c r="L7838" s="36">
        <f>VLOOKUP(D7838,DATA!A:F,5,FALSE)</f>
        <v>1.0986712608830001E-2</v>
      </c>
      <c r="M7838" s="37">
        <f>VLOOKUP(D7838,DATA!A:F,6,FALSE)</f>
        <v>982</v>
      </c>
      <c r="N7838" s="36">
        <f t="shared" si="663"/>
        <v>95.625425283234861</v>
      </c>
      <c r="O7838" s="36">
        <f t="shared" si="664"/>
        <v>95.626133320126968</v>
      </c>
      <c r="P7838" s="36">
        <f t="shared" si="665"/>
        <v>7.0803689210663379E-4</v>
      </c>
      <c r="Q7838" s="36">
        <f t="shared" si="666"/>
        <v>2.3677155128963654E-3</v>
      </c>
    </row>
    <row r="7839" spans="1:17" x14ac:dyDescent="0.3">
      <c r="A7839" s="29">
        <v>2349409</v>
      </c>
      <c r="B7839" s="1">
        <v>136</v>
      </c>
      <c r="C7839" s="1" t="s">
        <v>14</v>
      </c>
      <c r="D7839" s="1" t="s">
        <v>53</v>
      </c>
      <c r="E7839" s="1" t="s">
        <v>54</v>
      </c>
      <c r="F7839" s="47">
        <v>714</v>
      </c>
      <c r="G7839" s="34">
        <v>1262.76</v>
      </c>
      <c r="H7839" s="1" t="s">
        <v>218</v>
      </c>
      <c r="I7839" s="34">
        <v>1.54068E-2</v>
      </c>
      <c r="J7839" s="34">
        <v>303.798</v>
      </c>
      <c r="K7839" s="35" t="str">
        <f t="shared" si="662"/>
        <v>Leenderbos, Groote Heide &amp; De Plateaux_H4030</v>
      </c>
      <c r="L7839" s="36">
        <f>VLOOKUP(D7839,DATA!A:F,5,FALSE)</f>
        <v>1.0986712608830001E-2</v>
      </c>
      <c r="M7839" s="37">
        <f>VLOOKUP(D7839,DATA!A:F,6,FALSE)</f>
        <v>982</v>
      </c>
      <c r="N7839" s="36">
        <f t="shared" si="663"/>
        <v>95.625425283234861</v>
      </c>
      <c r="O7839" s="36">
        <f t="shared" si="664"/>
        <v>95.626133320126968</v>
      </c>
      <c r="P7839" s="36">
        <f t="shared" si="665"/>
        <v>7.0803689210663379E-4</v>
      </c>
      <c r="Q7839" s="36">
        <f t="shared" si="666"/>
        <v>2.1510019174821112E-3</v>
      </c>
    </row>
    <row r="7840" spans="1:17" x14ac:dyDescent="0.3">
      <c r="A7840" s="30">
        <v>2349431</v>
      </c>
      <c r="B7840" s="14">
        <v>137</v>
      </c>
      <c r="C7840" s="14" t="s">
        <v>30</v>
      </c>
      <c r="D7840" s="14" t="s">
        <v>55</v>
      </c>
      <c r="E7840" s="14" t="s">
        <v>56</v>
      </c>
      <c r="F7840" s="48">
        <v>500</v>
      </c>
      <c r="G7840" s="38">
        <v>1669.13</v>
      </c>
      <c r="H7840" s="14" t="s">
        <v>218</v>
      </c>
      <c r="I7840" s="38">
        <v>1.4922E-2</v>
      </c>
      <c r="J7840" s="38">
        <v>29.032292999999999</v>
      </c>
      <c r="K7840" s="39" t="str">
        <f t="shared" si="662"/>
        <v>Strabrechtse Heide &amp; Beuven_H3130</v>
      </c>
      <c r="L7840" s="40">
        <f>VLOOKUP(D7840,DATA!A:F,5,FALSE)</f>
        <v>0</v>
      </c>
      <c r="M7840" s="41">
        <f>VLOOKUP(D7840,DATA!A:F,6,FALSE)</f>
        <v>3.5</v>
      </c>
      <c r="N7840" s="40">
        <f t="shared" si="663"/>
        <v>50</v>
      </c>
      <c r="O7840" s="40">
        <f t="shared" si="664"/>
        <v>50</v>
      </c>
      <c r="P7840" s="40">
        <f>J7840/10000*I7840</f>
        <v>4.3321987614599999E-5</v>
      </c>
      <c r="Q7840" s="40">
        <f>IF(AND(H7840&lt;&gt;"below",I7840&gt;=0.005),M7840*P7840,0)</f>
        <v>1.516269566511E-4</v>
      </c>
    </row>
    <row r="7841" spans="1:17" x14ac:dyDescent="0.3">
      <c r="A7841" s="29">
        <v>2349431</v>
      </c>
      <c r="B7841" s="1">
        <v>137</v>
      </c>
      <c r="C7841" s="1" t="s">
        <v>30</v>
      </c>
      <c r="D7841" s="1" t="s">
        <v>53</v>
      </c>
      <c r="E7841" s="1" t="s">
        <v>54</v>
      </c>
      <c r="F7841" s="47">
        <v>714</v>
      </c>
      <c r="G7841" s="34">
        <v>1669.13</v>
      </c>
      <c r="H7841" s="1" t="s">
        <v>218</v>
      </c>
      <c r="I7841" s="34">
        <v>1.4922E-2</v>
      </c>
      <c r="J7841" s="34">
        <v>1521.1364000000001</v>
      </c>
      <c r="K7841" s="35" t="str">
        <f t="shared" si="662"/>
        <v>Strabrechtse Heide &amp; Beuven_H4030</v>
      </c>
      <c r="L7841" s="36">
        <f>VLOOKUP(D7841,DATA!A:F,5,FALSE)</f>
        <v>1.0986712608830001E-2</v>
      </c>
      <c r="M7841" s="37">
        <f>VLOOKUP(D7841,DATA!A:F,6,FALSE)</f>
        <v>982</v>
      </c>
      <c r="N7841" s="36">
        <f t="shared" si="663"/>
        <v>99.947379841383395</v>
      </c>
      <c r="O7841" s="36">
        <f t="shared" si="664"/>
        <v>99.947388462882842</v>
      </c>
      <c r="P7841" s="36">
        <f t="shared" si="665"/>
        <v>8.6214994468036821E-6</v>
      </c>
      <c r="Q7841" s="36">
        <f t="shared" si="666"/>
        <v>1.3114476631112944E-4</v>
      </c>
    </row>
    <row r="7842" spans="1:17" x14ac:dyDescent="0.3">
      <c r="A7842" s="29">
        <v>2349432</v>
      </c>
      <c r="B7842" s="1">
        <v>137</v>
      </c>
      <c r="C7842" s="1" t="s">
        <v>30</v>
      </c>
      <c r="D7842" s="1" t="s">
        <v>41</v>
      </c>
      <c r="E7842" s="1" t="s">
        <v>42</v>
      </c>
      <c r="F7842" s="47">
        <v>1071</v>
      </c>
      <c r="G7842" s="34">
        <v>1242.4100000000001</v>
      </c>
      <c r="H7842" s="1" t="s">
        <v>218</v>
      </c>
      <c r="I7842" s="34">
        <v>1.16547E-2</v>
      </c>
      <c r="J7842" s="34">
        <v>1504.0001999999999</v>
      </c>
      <c r="K7842" s="35" t="str">
        <f t="shared" si="662"/>
        <v>Strabrechtse Heide &amp; Beuven_H4010A</v>
      </c>
      <c r="L7842" s="36">
        <f>VLOOKUP(D7842,DATA!A:F,5,FALSE)</f>
        <v>1.3726988247862192E-2</v>
      </c>
      <c r="M7842" s="37">
        <f>VLOOKUP(D7842,DATA!A:F,6,FALSE)</f>
        <v>1285.5</v>
      </c>
      <c r="N7842" s="36">
        <f t="shared" si="663"/>
        <v>35.629169362782491</v>
      </c>
      <c r="O7842" s="36">
        <f t="shared" si="664"/>
        <v>35.632838645334431</v>
      </c>
      <c r="P7842" s="36">
        <f t="shared" si="665"/>
        <v>3.6692825519395456E-3</v>
      </c>
      <c r="Q7842" s="36">
        <f t="shared" si="666"/>
        <v>5.5186016919735861E-2</v>
      </c>
    </row>
    <row r="7843" spans="1:17" x14ac:dyDescent="0.3">
      <c r="A7843" s="29">
        <v>2349436</v>
      </c>
      <c r="B7843" s="1">
        <v>137</v>
      </c>
      <c r="C7843" s="1" t="s">
        <v>30</v>
      </c>
      <c r="D7843" s="1" t="s">
        <v>53</v>
      </c>
      <c r="E7843" s="1" t="s">
        <v>54</v>
      </c>
      <c r="F7843" s="47">
        <v>714</v>
      </c>
      <c r="G7843" s="34">
        <v>1041.17</v>
      </c>
      <c r="H7843" s="1" t="s">
        <v>218</v>
      </c>
      <c r="I7843" s="34">
        <v>1.00692E-2</v>
      </c>
      <c r="J7843" s="34">
        <v>2076.9564999999998</v>
      </c>
      <c r="K7843" s="35" t="str">
        <f t="shared" si="662"/>
        <v>Strabrechtse Heide &amp; Beuven_H4030</v>
      </c>
      <c r="L7843" s="36">
        <f>VLOOKUP(D7843,DATA!A:F,5,FALSE)</f>
        <v>1.0986712608830001E-2</v>
      </c>
      <c r="M7843" s="37">
        <f>VLOOKUP(D7843,DATA!A:F,6,FALSE)</f>
        <v>982</v>
      </c>
      <c r="N7843" s="36">
        <f t="shared" si="663"/>
        <v>65.702934319790927</v>
      </c>
      <c r="O7843" s="36">
        <f t="shared" si="664"/>
        <v>65.705427174214648</v>
      </c>
      <c r="P7843" s="36">
        <f t="shared" si="665"/>
        <v>2.4928544237212691E-3</v>
      </c>
      <c r="Q7843" s="36">
        <f t="shared" si="666"/>
        <v>5.177550198901644E-2</v>
      </c>
    </row>
    <row r="7844" spans="1:17" x14ac:dyDescent="0.3">
      <c r="A7844" s="29">
        <v>2349437</v>
      </c>
      <c r="B7844" s="1">
        <v>137</v>
      </c>
      <c r="C7844" s="1" t="s">
        <v>30</v>
      </c>
      <c r="D7844" s="1" t="s">
        <v>53</v>
      </c>
      <c r="E7844" s="1" t="s">
        <v>54</v>
      </c>
      <c r="F7844" s="47">
        <v>714</v>
      </c>
      <c r="G7844" s="34">
        <v>1003.43</v>
      </c>
      <c r="H7844" s="1" t="s">
        <v>218</v>
      </c>
      <c r="I7844" s="34">
        <v>9.7152999999999996E-3</v>
      </c>
      <c r="J7844" s="34">
        <v>824.76319999999998</v>
      </c>
      <c r="K7844" s="35" t="str">
        <f t="shared" si="662"/>
        <v>Strabrechtse Heide &amp; Beuven_H4030</v>
      </c>
      <c r="L7844" s="36">
        <f>VLOOKUP(D7844,DATA!A:F,5,FALSE)</f>
        <v>1.0986712608830001E-2</v>
      </c>
      <c r="M7844" s="37">
        <f>VLOOKUP(D7844,DATA!A:F,6,FALSE)</f>
        <v>982</v>
      </c>
      <c r="N7844" s="36">
        <f t="shared" si="663"/>
        <v>55.859089960226299</v>
      </c>
      <c r="O7844" s="36">
        <f t="shared" si="664"/>
        <v>55.8617217815559</v>
      </c>
      <c r="P7844" s="36">
        <f t="shared" si="665"/>
        <v>2.6318213296008253E-3</v>
      </c>
      <c r="Q7844" s="36">
        <f t="shared" si="666"/>
        <v>2.1706293816298312E-2</v>
      </c>
    </row>
    <row r="7845" spans="1:17" x14ac:dyDescent="0.3">
      <c r="A7845" s="29">
        <v>2349438</v>
      </c>
      <c r="B7845" s="1">
        <v>137</v>
      </c>
      <c r="C7845" s="1" t="s">
        <v>30</v>
      </c>
      <c r="D7845" s="1" t="s">
        <v>53</v>
      </c>
      <c r="E7845" s="1" t="s">
        <v>54</v>
      </c>
      <c r="F7845" s="47">
        <v>714</v>
      </c>
      <c r="G7845" s="34">
        <v>953.94</v>
      </c>
      <c r="H7845" s="1" t="s">
        <v>218</v>
      </c>
      <c r="I7845" s="34">
        <v>9.1809999999999999E-3</v>
      </c>
      <c r="J7845" s="34">
        <v>625.42020000000002</v>
      </c>
      <c r="K7845" s="35" t="str">
        <f t="shared" si="662"/>
        <v>Strabrechtse Heide &amp; Beuven_H4030</v>
      </c>
      <c r="L7845" s="36">
        <f>VLOOKUP(D7845,DATA!A:F,5,FALSE)</f>
        <v>1.0986712608830001E-2</v>
      </c>
      <c r="M7845" s="37">
        <f>VLOOKUP(D7845,DATA!A:F,6,FALSE)</f>
        <v>982</v>
      </c>
      <c r="N7845" s="36">
        <f t="shared" si="663"/>
        <v>42.353287967057895</v>
      </c>
      <c r="O7845" s="36">
        <f t="shared" si="664"/>
        <v>42.355750730929728</v>
      </c>
      <c r="P7845" s="36">
        <f t="shared" si="665"/>
        <v>2.4627638718328626E-3</v>
      </c>
      <c r="Q7845" s="36">
        <f t="shared" si="666"/>
        <v>1.5402622732744833E-2</v>
      </c>
    </row>
    <row r="7846" spans="1:17" x14ac:dyDescent="0.3">
      <c r="A7846" s="29">
        <v>2349439</v>
      </c>
      <c r="B7846" s="1">
        <v>137</v>
      </c>
      <c r="C7846" s="1" t="s">
        <v>30</v>
      </c>
      <c r="D7846" s="1" t="s">
        <v>61</v>
      </c>
      <c r="E7846" s="1" t="s">
        <v>62</v>
      </c>
      <c r="F7846" s="47">
        <v>714</v>
      </c>
      <c r="G7846" s="34">
        <v>924.07</v>
      </c>
      <c r="H7846" s="1" t="s">
        <v>218</v>
      </c>
      <c r="I7846" s="34">
        <v>8.8845999999999994E-3</v>
      </c>
      <c r="J7846" s="34">
        <v>3219.4315999999999</v>
      </c>
      <c r="K7846" s="35" t="str">
        <f t="shared" si="662"/>
        <v>Strabrechtse Heide &amp; Beuven_H2330</v>
      </c>
      <c r="L7846" s="36">
        <f>VLOOKUP(D7846,DATA!A:F,5,FALSE)</f>
        <v>1.0986712608830001E-2</v>
      </c>
      <c r="M7846" s="37">
        <f>VLOOKUP(D7846,DATA!A:F,6,FALSE)</f>
        <v>982</v>
      </c>
      <c r="N7846" s="36">
        <f t="shared" si="663"/>
        <v>34.604713985676078</v>
      </c>
      <c r="O7846" s="36">
        <f t="shared" si="664"/>
        <v>34.606922976328164</v>
      </c>
      <c r="P7846" s="36">
        <f t="shared" si="665"/>
        <v>2.2089906520861291E-3</v>
      </c>
      <c r="Q7846" s="36">
        <f t="shared" si="666"/>
        <v>7.1116943094306898E-2</v>
      </c>
    </row>
    <row r="7847" spans="1:17" x14ac:dyDescent="0.3">
      <c r="A7847" s="29">
        <v>2349439</v>
      </c>
      <c r="B7847" s="1">
        <v>137</v>
      </c>
      <c r="C7847" s="1" t="s">
        <v>30</v>
      </c>
      <c r="D7847" s="1" t="s">
        <v>53</v>
      </c>
      <c r="E7847" s="1" t="s">
        <v>54</v>
      </c>
      <c r="F7847" s="47">
        <v>714</v>
      </c>
      <c r="G7847" s="34">
        <v>924.07</v>
      </c>
      <c r="H7847" s="1" t="s">
        <v>218</v>
      </c>
      <c r="I7847" s="34">
        <v>8.8845999999999994E-3</v>
      </c>
      <c r="J7847" s="34">
        <v>5796.88</v>
      </c>
      <c r="K7847" s="35" t="str">
        <f t="shared" si="662"/>
        <v>Strabrechtse Heide &amp; Beuven_H4030</v>
      </c>
      <c r="L7847" s="36">
        <f>VLOOKUP(D7847,DATA!A:F,5,FALSE)</f>
        <v>1.0986712608830001E-2</v>
      </c>
      <c r="M7847" s="37">
        <f>VLOOKUP(D7847,DATA!A:F,6,FALSE)</f>
        <v>982</v>
      </c>
      <c r="N7847" s="36">
        <f t="shared" si="663"/>
        <v>34.604713985676078</v>
      </c>
      <c r="O7847" s="36">
        <f t="shared" si="664"/>
        <v>34.606922976328164</v>
      </c>
      <c r="P7847" s="36">
        <f t="shared" si="665"/>
        <v>2.2089906520861291E-3</v>
      </c>
      <c r="Q7847" s="36">
        <f t="shared" si="666"/>
        <v>0.1280525373126504</v>
      </c>
    </row>
    <row r="7848" spans="1:17" x14ac:dyDescent="0.3">
      <c r="A7848" s="29">
        <v>2349440</v>
      </c>
      <c r="B7848" s="1">
        <v>137</v>
      </c>
      <c r="C7848" s="1" t="s">
        <v>30</v>
      </c>
      <c r="D7848" s="1" t="s">
        <v>63</v>
      </c>
      <c r="E7848" s="1" t="s">
        <v>64</v>
      </c>
      <c r="F7848" s="47">
        <v>714</v>
      </c>
      <c r="G7848" s="34">
        <v>915.91</v>
      </c>
      <c r="H7848" s="1" t="s">
        <v>218</v>
      </c>
      <c r="I7848" s="34">
        <v>8.7995999999999994E-3</v>
      </c>
      <c r="J7848" s="34">
        <v>3193.9732536302799</v>
      </c>
      <c r="K7848" s="35" t="str">
        <f t="shared" si="662"/>
        <v>Strabrechtse Heide &amp; Beuven_H2310</v>
      </c>
      <c r="L7848" s="36">
        <f>VLOOKUP(D7848,DATA!A:F,5,FALSE)</f>
        <v>1.0986712608830001E-2</v>
      </c>
      <c r="M7848" s="37">
        <f>VLOOKUP(D7848,DATA!A:F,6,FALSE)</f>
        <v>982</v>
      </c>
      <c r="N7848" s="36">
        <f t="shared" si="663"/>
        <v>32.60485374089928</v>
      </c>
      <c r="O7848" s="36">
        <f t="shared" si="664"/>
        <v>32.606978202449419</v>
      </c>
      <c r="P7848" s="36">
        <f t="shared" si="665"/>
        <v>2.1244615501387898E-3</v>
      </c>
      <c r="Q7848" s="36">
        <f t="shared" si="666"/>
        <v>6.7854733695092179E-2</v>
      </c>
    </row>
    <row r="7849" spans="1:17" x14ac:dyDescent="0.3">
      <c r="A7849" s="29">
        <v>2349440</v>
      </c>
      <c r="B7849" s="1">
        <v>137</v>
      </c>
      <c r="C7849" s="1" t="s">
        <v>30</v>
      </c>
      <c r="D7849" s="1" t="s">
        <v>61</v>
      </c>
      <c r="E7849" s="1" t="s">
        <v>62</v>
      </c>
      <c r="F7849" s="47">
        <v>714</v>
      </c>
      <c r="G7849" s="34">
        <v>915.91</v>
      </c>
      <c r="H7849" s="1" t="s">
        <v>218</v>
      </c>
      <c r="I7849" s="34">
        <v>8.7995999999999994E-3</v>
      </c>
      <c r="J7849" s="34">
        <v>198.35315</v>
      </c>
      <c r="K7849" s="35" t="str">
        <f t="shared" si="662"/>
        <v>Strabrechtse Heide &amp; Beuven_H2330</v>
      </c>
      <c r="L7849" s="36">
        <f>VLOOKUP(D7849,DATA!A:F,5,FALSE)</f>
        <v>1.0986712608830001E-2</v>
      </c>
      <c r="M7849" s="37">
        <f>VLOOKUP(D7849,DATA!A:F,6,FALSE)</f>
        <v>982</v>
      </c>
      <c r="N7849" s="36">
        <f t="shared" si="663"/>
        <v>32.60485374089928</v>
      </c>
      <c r="O7849" s="36">
        <f t="shared" si="664"/>
        <v>32.606978202449419</v>
      </c>
      <c r="P7849" s="36">
        <f t="shared" si="665"/>
        <v>2.1244615501387898E-3</v>
      </c>
      <c r="Q7849" s="36">
        <f t="shared" si="666"/>
        <v>4.2139364052391189E-3</v>
      </c>
    </row>
    <row r="7850" spans="1:17" x14ac:dyDescent="0.3">
      <c r="A7850" s="29">
        <v>2349440</v>
      </c>
      <c r="B7850" s="1">
        <v>137</v>
      </c>
      <c r="C7850" s="1" t="s">
        <v>30</v>
      </c>
      <c r="D7850" s="1" t="s">
        <v>53</v>
      </c>
      <c r="E7850" s="1" t="s">
        <v>54</v>
      </c>
      <c r="F7850" s="47">
        <v>714</v>
      </c>
      <c r="G7850" s="34">
        <v>915.91</v>
      </c>
      <c r="H7850" s="1" t="s">
        <v>218</v>
      </c>
      <c r="I7850" s="34">
        <v>8.7995999999999994E-3</v>
      </c>
      <c r="J7850" s="34">
        <v>5785.89</v>
      </c>
      <c r="K7850" s="35" t="str">
        <f t="shared" si="662"/>
        <v>Strabrechtse Heide &amp; Beuven_H4030</v>
      </c>
      <c r="L7850" s="36">
        <f>VLOOKUP(D7850,DATA!A:F,5,FALSE)</f>
        <v>1.0986712608830001E-2</v>
      </c>
      <c r="M7850" s="37">
        <f>VLOOKUP(D7850,DATA!A:F,6,FALSE)</f>
        <v>982</v>
      </c>
      <c r="N7850" s="36">
        <f t="shared" si="663"/>
        <v>32.60485374089928</v>
      </c>
      <c r="O7850" s="36">
        <f t="shared" si="664"/>
        <v>32.606978202449419</v>
      </c>
      <c r="P7850" s="36">
        <f t="shared" si="665"/>
        <v>2.1244615501387898E-3</v>
      </c>
      <c r="Q7850" s="36">
        <f t="shared" si="666"/>
        <v>0.12291900838332523</v>
      </c>
    </row>
    <row r="7851" spans="1:17" x14ac:dyDescent="0.3">
      <c r="A7851" s="29">
        <v>2349441</v>
      </c>
      <c r="B7851" s="1">
        <v>137</v>
      </c>
      <c r="C7851" s="1" t="s">
        <v>30</v>
      </c>
      <c r="D7851" s="1" t="s">
        <v>63</v>
      </c>
      <c r="E7851" s="1" t="s">
        <v>64</v>
      </c>
      <c r="F7851" s="47">
        <v>714</v>
      </c>
      <c r="G7851" s="34">
        <v>911.16</v>
      </c>
      <c r="H7851" s="1" t="s">
        <v>218</v>
      </c>
      <c r="I7851" s="34">
        <v>8.7019000000000003E-3</v>
      </c>
      <c r="J7851" s="34">
        <v>972.14684999999997</v>
      </c>
      <c r="K7851" s="35" t="str">
        <f t="shared" si="662"/>
        <v>Strabrechtse Heide &amp; Beuven_H2310</v>
      </c>
      <c r="L7851" s="36">
        <f>VLOOKUP(D7851,DATA!A:F,5,FALSE)</f>
        <v>1.0986712608830001E-2</v>
      </c>
      <c r="M7851" s="37">
        <f>VLOOKUP(D7851,DATA!A:F,6,FALSE)</f>
        <v>982</v>
      </c>
      <c r="N7851" s="36">
        <f t="shared" si="663"/>
        <v>31.468666636746264</v>
      </c>
      <c r="O7851" s="36">
        <f t="shared" si="664"/>
        <v>31.470728486760308</v>
      </c>
      <c r="P7851" s="36">
        <f t="shared" si="665"/>
        <v>2.061850014044353E-3</v>
      </c>
      <c r="Q7851" s="36">
        <f t="shared" si="666"/>
        <v>2.0044209963256735E-2</v>
      </c>
    </row>
    <row r="7852" spans="1:17" x14ac:dyDescent="0.3">
      <c r="A7852" s="29">
        <v>2349441</v>
      </c>
      <c r="B7852" s="1">
        <v>137</v>
      </c>
      <c r="C7852" s="1" t="s">
        <v>30</v>
      </c>
      <c r="D7852" s="1" t="s">
        <v>53</v>
      </c>
      <c r="E7852" s="1" t="s">
        <v>54</v>
      </c>
      <c r="F7852" s="47">
        <v>714</v>
      </c>
      <c r="G7852" s="34">
        <v>911.16</v>
      </c>
      <c r="H7852" s="1" t="s">
        <v>218</v>
      </c>
      <c r="I7852" s="34">
        <v>8.7019000000000003E-3</v>
      </c>
      <c r="J7852" s="34">
        <v>5262.1840000000002</v>
      </c>
      <c r="K7852" s="35" t="str">
        <f t="shared" si="662"/>
        <v>Strabrechtse Heide &amp; Beuven_H4030</v>
      </c>
      <c r="L7852" s="36">
        <f>VLOOKUP(D7852,DATA!A:F,5,FALSE)</f>
        <v>1.0986712608830001E-2</v>
      </c>
      <c r="M7852" s="37">
        <f>VLOOKUP(D7852,DATA!A:F,6,FALSE)</f>
        <v>982</v>
      </c>
      <c r="N7852" s="36">
        <f t="shared" si="663"/>
        <v>31.468666636746264</v>
      </c>
      <c r="O7852" s="36">
        <f t="shared" si="664"/>
        <v>31.470728486760308</v>
      </c>
      <c r="P7852" s="36">
        <f t="shared" si="665"/>
        <v>2.061850014044353E-3</v>
      </c>
      <c r="Q7852" s="36">
        <f t="shared" si="666"/>
        <v>0.10849834154303969</v>
      </c>
    </row>
    <row r="7853" spans="1:17" x14ac:dyDescent="0.3">
      <c r="A7853" s="29">
        <v>2349442</v>
      </c>
      <c r="B7853" s="1">
        <v>137</v>
      </c>
      <c r="C7853" s="1" t="s">
        <v>30</v>
      </c>
      <c r="D7853" s="1" t="s">
        <v>53</v>
      </c>
      <c r="E7853" s="1" t="s">
        <v>54</v>
      </c>
      <c r="F7853" s="47">
        <v>714</v>
      </c>
      <c r="G7853" s="34">
        <v>918.72</v>
      </c>
      <c r="H7853" s="1" t="s">
        <v>218</v>
      </c>
      <c r="I7853" s="34">
        <v>8.7087999999999992E-3</v>
      </c>
      <c r="J7853" s="34">
        <v>3218.5427</v>
      </c>
      <c r="K7853" s="35" t="str">
        <f t="shared" si="662"/>
        <v>Strabrechtse Heide &amp; Beuven_H4030</v>
      </c>
      <c r="L7853" s="36">
        <f>VLOOKUP(D7853,DATA!A:F,5,FALSE)</f>
        <v>1.0986712608830001E-2</v>
      </c>
      <c r="M7853" s="37">
        <f>VLOOKUP(D7853,DATA!A:F,6,FALSE)</f>
        <v>982</v>
      </c>
      <c r="N7853" s="36">
        <f t="shared" si="663"/>
        <v>33.286860813053117</v>
      </c>
      <c r="O7853" s="36">
        <f t="shared" si="664"/>
        <v>33.288985609066735</v>
      </c>
      <c r="P7853" s="36">
        <f t="shared" si="665"/>
        <v>2.1247960136179245E-3</v>
      </c>
      <c r="Q7853" s="36">
        <f t="shared" si="666"/>
        <v>6.838746698619072E-2</v>
      </c>
    </row>
    <row r="7854" spans="1:17" x14ac:dyDescent="0.3">
      <c r="A7854" s="29">
        <v>2349443</v>
      </c>
      <c r="B7854" s="1">
        <v>137</v>
      </c>
      <c r="C7854" s="1" t="s">
        <v>30</v>
      </c>
      <c r="D7854" s="1" t="s">
        <v>61</v>
      </c>
      <c r="E7854" s="1" t="s">
        <v>62</v>
      </c>
      <c r="F7854" s="47">
        <v>714</v>
      </c>
      <c r="G7854" s="34">
        <v>935.54</v>
      </c>
      <c r="H7854" s="1" t="s">
        <v>218</v>
      </c>
      <c r="I7854" s="34">
        <v>8.7559999999999999E-3</v>
      </c>
      <c r="J7854" s="34">
        <v>1232.8243</v>
      </c>
      <c r="K7854" s="35" t="str">
        <f t="shared" si="662"/>
        <v>Strabrechtse Heide &amp; Beuven_H2330</v>
      </c>
      <c r="L7854" s="36">
        <f>VLOOKUP(D7854,DATA!A:F,5,FALSE)</f>
        <v>1.0986712608830001E-2</v>
      </c>
      <c r="M7854" s="37">
        <f>VLOOKUP(D7854,DATA!A:F,6,FALSE)</f>
        <v>982</v>
      </c>
      <c r="N7854" s="36">
        <f t="shared" si="663"/>
        <v>37.508975959871577</v>
      </c>
      <c r="O7854" s="36">
        <f t="shared" si="664"/>
        <v>37.511230882187441</v>
      </c>
      <c r="P7854" s="36">
        <f t="shared" si="665"/>
        <v>2.2549223158634391E-3</v>
      </c>
      <c r="Q7854" s="36">
        <f t="shared" si="666"/>
        <v>2.7799230256087232E-2</v>
      </c>
    </row>
    <row r="7855" spans="1:17" x14ac:dyDescent="0.3">
      <c r="A7855" s="29">
        <v>2349443</v>
      </c>
      <c r="B7855" s="1">
        <v>137</v>
      </c>
      <c r="C7855" s="1" t="s">
        <v>30</v>
      </c>
      <c r="D7855" s="1" t="s">
        <v>53</v>
      </c>
      <c r="E7855" s="1" t="s">
        <v>54</v>
      </c>
      <c r="F7855" s="47">
        <v>714</v>
      </c>
      <c r="G7855" s="34">
        <v>935.54</v>
      </c>
      <c r="H7855" s="1" t="s">
        <v>218</v>
      </c>
      <c r="I7855" s="34">
        <v>8.7559999999999999E-3</v>
      </c>
      <c r="J7855" s="34">
        <v>3414.8463999999999</v>
      </c>
      <c r="K7855" s="35" t="str">
        <f t="shared" si="662"/>
        <v>Strabrechtse Heide &amp; Beuven_H4030</v>
      </c>
      <c r="L7855" s="36">
        <f>VLOOKUP(D7855,DATA!A:F,5,FALSE)</f>
        <v>1.0986712608830001E-2</v>
      </c>
      <c r="M7855" s="37">
        <f>VLOOKUP(D7855,DATA!A:F,6,FALSE)</f>
        <v>982</v>
      </c>
      <c r="N7855" s="36">
        <f t="shared" si="663"/>
        <v>37.508975959871577</v>
      </c>
      <c r="O7855" s="36">
        <f t="shared" si="664"/>
        <v>37.511230882187441</v>
      </c>
      <c r="P7855" s="36">
        <f t="shared" si="665"/>
        <v>2.2549223158634391E-3</v>
      </c>
      <c r="Q7855" s="36">
        <f t="shared" si="666"/>
        <v>7.700213352605928E-2</v>
      </c>
    </row>
    <row r="7856" spans="1:17" x14ac:dyDescent="0.3">
      <c r="A7856" s="29">
        <v>2349444</v>
      </c>
      <c r="B7856" s="1">
        <v>137</v>
      </c>
      <c r="C7856" s="1" t="s">
        <v>30</v>
      </c>
      <c r="D7856" s="1" t="s">
        <v>53</v>
      </c>
      <c r="E7856" s="1" t="s">
        <v>54</v>
      </c>
      <c r="F7856" s="47">
        <v>714</v>
      </c>
      <c r="G7856" s="34">
        <v>928</v>
      </c>
      <c r="H7856" s="1" t="s">
        <v>218</v>
      </c>
      <c r="I7856" s="34">
        <v>8.5135000000000002E-3</v>
      </c>
      <c r="J7856" s="34">
        <v>7125.4594999999999</v>
      </c>
      <c r="K7856" s="35" t="str">
        <f t="shared" si="662"/>
        <v>Strabrechtse Heide &amp; Beuven_H4030</v>
      </c>
      <c r="L7856" s="36">
        <f>VLOOKUP(D7856,DATA!A:F,5,FALSE)</f>
        <v>1.0986712608830001E-2</v>
      </c>
      <c r="M7856" s="37">
        <f>VLOOKUP(D7856,DATA!A:F,6,FALSE)</f>
        <v>982</v>
      </c>
      <c r="N7856" s="36">
        <f t="shared" si="663"/>
        <v>35.588205570839946</v>
      </c>
      <c r="O7856" s="36">
        <f t="shared" si="664"/>
        <v>35.590349711376497</v>
      </c>
      <c r="P7856" s="36">
        <f t="shared" si="665"/>
        <v>2.1441405365507649E-3</v>
      </c>
      <c r="Q7856" s="36">
        <f t="shared" si="666"/>
        <v>0.15277986555500744</v>
      </c>
    </row>
    <row r="7857" spans="1:17" x14ac:dyDescent="0.3">
      <c r="A7857" s="29">
        <v>2349445</v>
      </c>
      <c r="B7857" s="1">
        <v>137</v>
      </c>
      <c r="C7857" s="1" t="s">
        <v>30</v>
      </c>
      <c r="D7857" s="1" t="s">
        <v>53</v>
      </c>
      <c r="E7857" s="1" t="s">
        <v>54</v>
      </c>
      <c r="F7857" s="47">
        <v>714</v>
      </c>
      <c r="G7857" s="34">
        <v>925.07</v>
      </c>
      <c r="H7857" s="1" t="s">
        <v>218</v>
      </c>
      <c r="I7857" s="34">
        <v>8.5120999999999999E-3</v>
      </c>
      <c r="J7857" s="34">
        <v>1319.8485000000001</v>
      </c>
      <c r="K7857" s="35" t="str">
        <f t="shared" si="662"/>
        <v>Strabrechtse Heide &amp; Beuven_H4030</v>
      </c>
      <c r="L7857" s="36">
        <f>VLOOKUP(D7857,DATA!A:F,5,FALSE)</f>
        <v>1.0986712608830001E-2</v>
      </c>
      <c r="M7857" s="37">
        <f>VLOOKUP(D7857,DATA!A:F,6,FALSE)</f>
        <v>982</v>
      </c>
      <c r="N7857" s="36">
        <f t="shared" si="663"/>
        <v>34.853760403408074</v>
      </c>
      <c r="O7857" s="36">
        <f t="shared" si="664"/>
        <v>34.855883890505083</v>
      </c>
      <c r="P7857" s="36">
        <f t="shared" si="665"/>
        <v>2.1234870970090469E-3</v>
      </c>
      <c r="Q7857" s="36">
        <f t="shared" si="666"/>
        <v>2.8026812597567452E-2</v>
      </c>
    </row>
    <row r="7858" spans="1:17" x14ac:dyDescent="0.3">
      <c r="A7858" s="29">
        <v>2349446</v>
      </c>
      <c r="B7858" s="1">
        <v>137</v>
      </c>
      <c r="C7858" s="1" t="s">
        <v>30</v>
      </c>
      <c r="D7858" s="1" t="s">
        <v>53</v>
      </c>
      <c r="E7858" s="1" t="s">
        <v>54</v>
      </c>
      <c r="F7858" s="47">
        <v>714</v>
      </c>
      <c r="G7858" s="34">
        <v>924.6</v>
      </c>
      <c r="H7858" s="1" t="s">
        <v>218</v>
      </c>
      <c r="I7858" s="34">
        <v>8.4305000000000005E-3</v>
      </c>
      <c r="J7858" s="34">
        <v>2318.4346</v>
      </c>
      <c r="K7858" s="35" t="str">
        <f t="shared" si="662"/>
        <v>Strabrechtse Heide &amp; Beuven_H4030</v>
      </c>
      <c r="L7858" s="36">
        <f>VLOOKUP(D7858,DATA!A:F,5,FALSE)</f>
        <v>1.0986712608830001E-2</v>
      </c>
      <c r="M7858" s="37">
        <f>VLOOKUP(D7858,DATA!A:F,6,FALSE)</f>
        <v>982</v>
      </c>
      <c r="N7858" s="36">
        <f t="shared" si="663"/>
        <v>34.736604516455401</v>
      </c>
      <c r="O7858" s="36">
        <f t="shared" si="664"/>
        <v>34.738704347083498</v>
      </c>
      <c r="P7858" s="36">
        <f t="shared" si="665"/>
        <v>2.0998306280972656E-3</v>
      </c>
      <c r="Q7858" s="36">
        <f t="shared" si="666"/>
        <v>4.8683199823204328E-2</v>
      </c>
    </row>
    <row r="7859" spans="1:17" x14ac:dyDescent="0.3">
      <c r="A7859" s="29">
        <v>2349447</v>
      </c>
      <c r="B7859" s="1">
        <v>137</v>
      </c>
      <c r="C7859" s="1" t="s">
        <v>30</v>
      </c>
      <c r="D7859" s="1" t="s">
        <v>53</v>
      </c>
      <c r="E7859" s="1" t="s">
        <v>54</v>
      </c>
      <c r="F7859" s="47">
        <v>714</v>
      </c>
      <c r="G7859" s="34">
        <v>929.03</v>
      </c>
      <c r="H7859" s="1" t="s">
        <v>218</v>
      </c>
      <c r="I7859" s="34">
        <v>8.4072999999999995E-3</v>
      </c>
      <c r="J7859" s="34">
        <v>2745.1279419216698</v>
      </c>
      <c r="K7859" s="35" t="str">
        <f t="shared" si="662"/>
        <v>Strabrechtse Heide &amp; Beuven_H4030</v>
      </c>
      <c r="L7859" s="36">
        <f>VLOOKUP(D7859,DATA!A:F,5,FALSE)</f>
        <v>1.0986712608830001E-2</v>
      </c>
      <c r="M7859" s="37">
        <f>VLOOKUP(D7859,DATA!A:F,6,FALSE)</f>
        <v>982</v>
      </c>
      <c r="N7859" s="36">
        <f t="shared" si="663"/>
        <v>35.848030428329473</v>
      </c>
      <c r="O7859" s="36">
        <f t="shared" si="664"/>
        <v>35.850154676632251</v>
      </c>
      <c r="P7859" s="36">
        <f t="shared" si="665"/>
        <v>2.1242483027776871E-3</v>
      </c>
      <c r="Q7859" s="36">
        <f t="shared" si="666"/>
        <v>5.8313333715347124E-2</v>
      </c>
    </row>
    <row r="7860" spans="1:17" x14ac:dyDescent="0.3">
      <c r="A7860" s="29">
        <v>2349448</v>
      </c>
      <c r="B7860" s="1">
        <v>137</v>
      </c>
      <c r="C7860" s="1" t="s">
        <v>30</v>
      </c>
      <c r="D7860" s="1" t="s">
        <v>53</v>
      </c>
      <c r="E7860" s="1" t="s">
        <v>54</v>
      </c>
      <c r="F7860" s="47">
        <v>714</v>
      </c>
      <c r="G7860" s="34">
        <v>978.66</v>
      </c>
      <c r="H7860" s="1" t="s">
        <v>218</v>
      </c>
      <c r="I7860" s="34">
        <v>8.7208000000000008E-3</v>
      </c>
      <c r="J7860" s="34">
        <v>1146.5858000000001</v>
      </c>
      <c r="K7860" s="35" t="str">
        <f t="shared" si="662"/>
        <v>Strabrechtse Heide &amp; Beuven_H4030</v>
      </c>
      <c r="L7860" s="36">
        <f>VLOOKUP(D7860,DATA!A:F,5,FALSE)</f>
        <v>1.0986712608830001E-2</v>
      </c>
      <c r="M7860" s="37">
        <f>VLOOKUP(D7860,DATA!A:F,6,FALSE)</f>
        <v>982</v>
      </c>
      <c r="N7860" s="36">
        <f t="shared" si="663"/>
        <v>49.082712427401276</v>
      </c>
      <c r="O7860" s="36">
        <f t="shared" si="664"/>
        <v>49.085106946401169</v>
      </c>
      <c r="P7860" s="36">
        <f t="shared" si="665"/>
        <v>2.3945189998926253E-3</v>
      </c>
      <c r="Q7860" s="36">
        <f t="shared" si="666"/>
        <v>2.745521483107086E-2</v>
      </c>
    </row>
    <row r="7861" spans="1:17" x14ac:dyDescent="0.3">
      <c r="A7861" s="29">
        <v>2349449</v>
      </c>
      <c r="B7861" s="1">
        <v>137</v>
      </c>
      <c r="C7861" s="1" t="s">
        <v>30</v>
      </c>
      <c r="D7861" s="1" t="s">
        <v>53</v>
      </c>
      <c r="E7861" s="1" t="s">
        <v>54</v>
      </c>
      <c r="F7861" s="47">
        <v>714</v>
      </c>
      <c r="G7861" s="34">
        <v>1019.45</v>
      </c>
      <c r="H7861" s="1" t="s">
        <v>218</v>
      </c>
      <c r="I7861" s="34">
        <v>8.9435999999999995E-3</v>
      </c>
      <c r="J7861" s="34">
        <v>7706.1127235522399</v>
      </c>
      <c r="K7861" s="35" t="str">
        <f t="shared" si="662"/>
        <v>Strabrechtse Heide &amp; Beuven_H4030</v>
      </c>
      <c r="L7861" s="36">
        <f>VLOOKUP(D7861,DATA!A:F,5,FALSE)</f>
        <v>1.0986712608830001E-2</v>
      </c>
      <c r="M7861" s="37">
        <f>VLOOKUP(D7861,DATA!A:F,6,FALSE)</f>
        <v>982</v>
      </c>
      <c r="N7861" s="36">
        <f t="shared" si="663"/>
        <v>60.143608286931375</v>
      </c>
      <c r="O7861" s="36">
        <f t="shared" si="664"/>
        <v>60.145963679285529</v>
      </c>
      <c r="P7861" s="36">
        <f t="shared" si="665"/>
        <v>2.3553923541541621E-3</v>
      </c>
      <c r="Q7861" s="36">
        <f t="shared" si="666"/>
        <v>0.18150918989305051</v>
      </c>
    </row>
    <row r="7862" spans="1:17" x14ac:dyDescent="0.3">
      <c r="A7862" s="29">
        <v>2349450</v>
      </c>
      <c r="B7862" s="1">
        <v>137</v>
      </c>
      <c r="C7862" s="1" t="s">
        <v>30</v>
      </c>
      <c r="D7862" s="1" t="s">
        <v>53</v>
      </c>
      <c r="E7862" s="1" t="s">
        <v>54</v>
      </c>
      <c r="F7862" s="47">
        <v>714</v>
      </c>
      <c r="G7862" s="34">
        <v>1063.75</v>
      </c>
      <c r="H7862" s="1" t="s">
        <v>218</v>
      </c>
      <c r="I7862" s="34">
        <v>9.1412000000000004E-3</v>
      </c>
      <c r="J7862" s="34">
        <v>1636.55031414729</v>
      </c>
      <c r="K7862" s="35" t="str">
        <f t="shared" si="662"/>
        <v>Strabrechtse Heide &amp; Beuven_H4030</v>
      </c>
      <c r="L7862" s="36">
        <f>VLOOKUP(D7862,DATA!A:F,5,FALSE)</f>
        <v>1.0986712608830001E-2</v>
      </c>
      <c r="M7862" s="37">
        <f>VLOOKUP(D7862,DATA!A:F,6,FALSE)</f>
        <v>982</v>
      </c>
      <c r="N7862" s="36">
        <f t="shared" si="663"/>
        <v>71.057200775338075</v>
      </c>
      <c r="O7862" s="36">
        <f t="shared" si="664"/>
        <v>71.059266205036565</v>
      </c>
      <c r="P7862" s="36">
        <f t="shared" si="665"/>
        <v>2.0654296984901066E-3</v>
      </c>
      <c r="Q7862" s="36">
        <f t="shared" si="666"/>
        <v>3.3801796219131264E-2</v>
      </c>
    </row>
    <row r="7863" spans="1:17" x14ac:dyDescent="0.3">
      <c r="A7863" s="29">
        <v>2349451</v>
      </c>
      <c r="B7863" s="1">
        <v>137</v>
      </c>
      <c r="C7863" s="1" t="s">
        <v>30</v>
      </c>
      <c r="D7863" s="1" t="s">
        <v>53</v>
      </c>
      <c r="E7863" s="1" t="s">
        <v>54</v>
      </c>
      <c r="F7863" s="47">
        <v>714</v>
      </c>
      <c r="G7863" s="34">
        <v>961.96</v>
      </c>
      <c r="H7863" s="1" t="s">
        <v>218</v>
      </c>
      <c r="I7863" s="34">
        <v>8.3500999999999992E-3</v>
      </c>
      <c r="J7863" s="34">
        <v>10000</v>
      </c>
      <c r="K7863" s="35" t="str">
        <f t="shared" si="662"/>
        <v>Strabrechtse Heide &amp; Beuven_H4030</v>
      </c>
      <c r="L7863" s="36">
        <f>VLOOKUP(D7863,DATA!A:F,5,FALSE)</f>
        <v>1.0986712608830001E-2</v>
      </c>
      <c r="M7863" s="37">
        <f>VLOOKUP(D7863,DATA!A:F,6,FALSE)</f>
        <v>982</v>
      </c>
      <c r="N7863" s="36">
        <f t="shared" si="663"/>
        <v>44.517785642585366</v>
      </c>
      <c r="O7863" s="36">
        <f t="shared" si="664"/>
        <v>44.520051585501044</v>
      </c>
      <c r="P7863" s="36">
        <f t="shared" si="665"/>
        <v>2.2659429156774991E-3</v>
      </c>
      <c r="Q7863" s="36">
        <f t="shared" si="666"/>
        <v>0.22659429156774991</v>
      </c>
    </row>
    <row r="7864" spans="1:17" x14ac:dyDescent="0.3">
      <c r="A7864" s="29">
        <v>2349452</v>
      </c>
      <c r="B7864" s="1">
        <v>137</v>
      </c>
      <c r="C7864" s="1" t="s">
        <v>30</v>
      </c>
      <c r="D7864" s="1" t="s">
        <v>53</v>
      </c>
      <c r="E7864" s="1" t="s">
        <v>54</v>
      </c>
      <c r="F7864" s="47">
        <v>714</v>
      </c>
      <c r="G7864" s="34">
        <v>937.39</v>
      </c>
      <c r="H7864" s="1" t="s">
        <v>218</v>
      </c>
      <c r="I7864" s="34">
        <v>8.0186000000000007E-3</v>
      </c>
      <c r="J7864" s="34">
        <v>2453.7588000000001</v>
      </c>
      <c r="K7864" s="35" t="str">
        <f t="shared" si="662"/>
        <v>Strabrechtse Heide &amp; Beuven_H4030</v>
      </c>
      <c r="L7864" s="36">
        <f>VLOOKUP(D7864,DATA!A:F,5,FALSE)</f>
        <v>1.0986712608830001E-2</v>
      </c>
      <c r="M7864" s="37">
        <f>VLOOKUP(D7864,DATA!A:F,6,FALSE)</f>
        <v>982</v>
      </c>
      <c r="N7864" s="36">
        <f t="shared" si="663"/>
        <v>37.986594706476126</v>
      </c>
      <c r="O7864" s="36">
        <f t="shared" si="664"/>
        <v>37.988670034991372</v>
      </c>
      <c r="P7864" s="36">
        <f t="shared" si="665"/>
        <v>2.0753285152466106E-3</v>
      </c>
      <c r="Q7864" s="36">
        <f t="shared" si="666"/>
        <v>5.0923556071773055E-2</v>
      </c>
    </row>
    <row r="7865" spans="1:17" x14ac:dyDescent="0.3">
      <c r="A7865" s="30">
        <v>2349453</v>
      </c>
      <c r="B7865" s="14">
        <v>137</v>
      </c>
      <c r="C7865" s="14" t="s">
        <v>30</v>
      </c>
      <c r="D7865" s="14" t="s">
        <v>79</v>
      </c>
      <c r="E7865" s="14" t="s">
        <v>80</v>
      </c>
      <c r="F7865" s="48">
        <v>429</v>
      </c>
      <c r="G7865" s="38">
        <v>903.26</v>
      </c>
      <c r="H7865" s="14" t="s">
        <v>218</v>
      </c>
      <c r="I7865" s="38">
        <v>7.4916000000000002E-3</v>
      </c>
      <c r="J7865" s="38">
        <v>2562.1318000000001</v>
      </c>
      <c r="K7865" s="39" t="str">
        <f t="shared" si="662"/>
        <v>Strabrechtse Heide &amp; Beuven_H3110</v>
      </c>
      <c r="L7865" s="40">
        <f>VLOOKUP(D7865,DATA!A:F,5,FALSE)</f>
        <v>0</v>
      </c>
      <c r="M7865" s="41">
        <f>VLOOKUP(D7865,DATA!A:F,6,FALSE)</f>
        <v>3.5</v>
      </c>
      <c r="N7865" s="40">
        <f t="shared" si="663"/>
        <v>50</v>
      </c>
      <c r="O7865" s="40">
        <f t="shared" si="664"/>
        <v>50</v>
      </c>
      <c r="P7865" s="40">
        <f t="shared" ref="P7865:P7867" si="669">J7865/10000*I7865</f>
        <v>1.9194466592879998E-3</v>
      </c>
      <c r="Q7865" s="40">
        <f t="shared" ref="Q7865:Q7867" si="670">IF(AND(H7865&lt;&gt;"below",I7865&gt;=0.005),M7865*P7865,0)</f>
        <v>6.7180633075079998E-3</v>
      </c>
    </row>
    <row r="7866" spans="1:17" x14ac:dyDescent="0.3">
      <c r="A7866" s="30">
        <v>2349454</v>
      </c>
      <c r="B7866" s="14">
        <v>137</v>
      </c>
      <c r="C7866" s="14" t="s">
        <v>30</v>
      </c>
      <c r="D7866" s="14" t="s">
        <v>79</v>
      </c>
      <c r="E7866" s="14" t="s">
        <v>80</v>
      </c>
      <c r="F7866" s="48">
        <v>429</v>
      </c>
      <c r="G7866" s="38">
        <v>890.24</v>
      </c>
      <c r="H7866" s="14" t="s">
        <v>218</v>
      </c>
      <c r="I7866" s="38">
        <v>7.1824000000000002E-3</v>
      </c>
      <c r="J7866" s="38">
        <v>3022.1323000000002</v>
      </c>
      <c r="K7866" s="39" t="str">
        <f t="shared" si="662"/>
        <v>Strabrechtse Heide &amp; Beuven_H3110</v>
      </c>
      <c r="L7866" s="40">
        <f>VLOOKUP(D7866,DATA!A:F,5,FALSE)</f>
        <v>0</v>
      </c>
      <c r="M7866" s="41">
        <f>VLOOKUP(D7866,DATA!A:F,6,FALSE)</f>
        <v>3.5</v>
      </c>
      <c r="N7866" s="40">
        <f t="shared" si="663"/>
        <v>50</v>
      </c>
      <c r="O7866" s="40">
        <f t="shared" si="664"/>
        <v>50</v>
      </c>
      <c r="P7866" s="40">
        <f t="shared" si="669"/>
        <v>2.1706163031520002E-3</v>
      </c>
      <c r="Q7866" s="40">
        <f t="shared" si="670"/>
        <v>7.5971570610320008E-3</v>
      </c>
    </row>
    <row r="7867" spans="1:17" x14ac:dyDescent="0.3">
      <c r="A7867" s="30">
        <v>2349455</v>
      </c>
      <c r="B7867" s="14">
        <v>137</v>
      </c>
      <c r="C7867" s="14" t="s">
        <v>30</v>
      </c>
      <c r="D7867" s="14" t="s">
        <v>79</v>
      </c>
      <c r="E7867" s="14" t="s">
        <v>80</v>
      </c>
      <c r="F7867" s="48">
        <v>429</v>
      </c>
      <c r="G7867" s="38">
        <v>926.94</v>
      </c>
      <c r="H7867" s="14" t="s">
        <v>218</v>
      </c>
      <c r="I7867" s="38">
        <v>7.4589000000000001E-3</v>
      </c>
      <c r="J7867" s="38">
        <v>775.3048</v>
      </c>
      <c r="K7867" s="39" t="str">
        <f t="shared" si="662"/>
        <v>Strabrechtse Heide &amp; Beuven_H3110</v>
      </c>
      <c r="L7867" s="40">
        <f>VLOOKUP(D7867,DATA!A:F,5,FALSE)</f>
        <v>0</v>
      </c>
      <c r="M7867" s="41">
        <f>VLOOKUP(D7867,DATA!A:F,6,FALSE)</f>
        <v>3.5</v>
      </c>
      <c r="N7867" s="40">
        <f t="shared" si="663"/>
        <v>50</v>
      </c>
      <c r="O7867" s="40">
        <f t="shared" si="664"/>
        <v>50</v>
      </c>
      <c r="P7867" s="40">
        <f t="shared" si="669"/>
        <v>5.7829209727200002E-4</v>
      </c>
      <c r="Q7867" s="40">
        <f t="shared" si="670"/>
        <v>2.0240223404520002E-3</v>
      </c>
    </row>
    <row r="7868" spans="1:17" x14ac:dyDescent="0.3">
      <c r="A7868" s="29">
        <v>2349456</v>
      </c>
      <c r="B7868" s="1">
        <v>137</v>
      </c>
      <c r="C7868" s="1" t="s">
        <v>30</v>
      </c>
      <c r="D7868" s="1" t="s">
        <v>53</v>
      </c>
      <c r="E7868" s="1" t="s">
        <v>54</v>
      </c>
      <c r="F7868" s="47">
        <v>714</v>
      </c>
      <c r="G7868" s="34">
        <v>979.53</v>
      </c>
      <c r="H7868" s="1" t="s">
        <v>218</v>
      </c>
      <c r="I7868" s="34">
        <v>7.9377000000000007E-3</v>
      </c>
      <c r="J7868" s="34">
        <v>2323.4492</v>
      </c>
      <c r="K7868" s="35" t="str">
        <f t="shared" si="662"/>
        <v>Strabrechtse Heide &amp; Beuven_H4030</v>
      </c>
      <c r="L7868" s="36">
        <f>VLOOKUP(D7868,DATA!A:F,5,FALSE)</f>
        <v>1.0986712608830001E-2</v>
      </c>
      <c r="M7868" s="37">
        <f>VLOOKUP(D7868,DATA!A:F,6,FALSE)</f>
        <v>982</v>
      </c>
      <c r="N7868" s="36">
        <f t="shared" si="663"/>
        <v>49.321612127796904</v>
      </c>
      <c r="O7868" s="36">
        <f t="shared" si="664"/>
        <v>49.32379195845634</v>
      </c>
      <c r="P7868" s="36">
        <f t="shared" si="665"/>
        <v>2.1798306594362771E-3</v>
      </c>
      <c r="Q7868" s="36">
        <f t="shared" si="666"/>
        <v>5.06472580180269E-2</v>
      </c>
    </row>
    <row r="7869" spans="1:17" x14ac:dyDescent="0.3">
      <c r="A7869" s="29">
        <v>2349457</v>
      </c>
      <c r="B7869" s="1">
        <v>137</v>
      </c>
      <c r="C7869" s="1" t="s">
        <v>30</v>
      </c>
      <c r="D7869" s="1" t="s">
        <v>57</v>
      </c>
      <c r="E7869" s="1" t="s">
        <v>58</v>
      </c>
      <c r="F7869" s="47">
        <v>714</v>
      </c>
      <c r="G7869" s="34">
        <v>1004.57</v>
      </c>
      <c r="H7869" s="1" t="s">
        <v>218</v>
      </c>
      <c r="I7869" s="34">
        <v>7.9434999999999992E-3</v>
      </c>
      <c r="J7869" s="34">
        <v>1178.1878999999999</v>
      </c>
      <c r="K7869" s="35" t="str">
        <f t="shared" si="662"/>
        <v>Strabrechtse Heide &amp; Beuven_H3160</v>
      </c>
      <c r="L7869" s="36">
        <f>VLOOKUP(D7869,DATA!A:F,5,FALSE)</f>
        <v>1.0986712608830001E-2</v>
      </c>
      <c r="M7869" s="37">
        <f>VLOOKUP(D7869,DATA!A:F,6,FALSE)</f>
        <v>982</v>
      </c>
      <c r="N7869" s="36">
        <f t="shared" si="663"/>
        <v>56.167681129755692</v>
      </c>
      <c r="O7869" s="36">
        <f t="shared" si="664"/>
        <v>56.169829743094823</v>
      </c>
      <c r="P7869" s="36">
        <f t="shared" si="665"/>
        <v>2.1486133391306339E-3</v>
      </c>
      <c r="Q7869" s="36">
        <f t="shared" si="666"/>
        <v>2.5314702379423092E-2</v>
      </c>
    </row>
    <row r="7870" spans="1:17" x14ac:dyDescent="0.3">
      <c r="A7870" s="29">
        <v>2349457</v>
      </c>
      <c r="B7870" s="1">
        <v>137</v>
      </c>
      <c r="C7870" s="1" t="s">
        <v>30</v>
      </c>
      <c r="D7870" s="1" t="s">
        <v>53</v>
      </c>
      <c r="E7870" s="1" t="s">
        <v>54</v>
      </c>
      <c r="F7870" s="47">
        <v>714</v>
      </c>
      <c r="G7870" s="34">
        <v>1004.57</v>
      </c>
      <c r="H7870" s="1" t="s">
        <v>218</v>
      </c>
      <c r="I7870" s="34">
        <v>7.9434999999999992E-3</v>
      </c>
      <c r="J7870" s="34">
        <v>5173.4565000000002</v>
      </c>
      <c r="K7870" s="35" t="str">
        <f t="shared" si="662"/>
        <v>Strabrechtse Heide &amp; Beuven_H4030</v>
      </c>
      <c r="L7870" s="36">
        <f>VLOOKUP(D7870,DATA!A:F,5,FALSE)</f>
        <v>1.0986712608830001E-2</v>
      </c>
      <c r="M7870" s="37">
        <f>VLOOKUP(D7870,DATA!A:F,6,FALSE)</f>
        <v>982</v>
      </c>
      <c r="N7870" s="36">
        <f t="shared" si="663"/>
        <v>56.167681129755692</v>
      </c>
      <c r="O7870" s="36">
        <f t="shared" si="664"/>
        <v>56.169829743094823</v>
      </c>
      <c r="P7870" s="36">
        <f t="shared" si="665"/>
        <v>2.1486133391306339E-3</v>
      </c>
      <c r="Q7870" s="36">
        <f t="shared" si="666"/>
        <v>0.11115757645312083</v>
      </c>
    </row>
    <row r="7871" spans="1:17" x14ac:dyDescent="0.3">
      <c r="A7871" s="29">
        <v>2349458</v>
      </c>
      <c r="B7871" s="1">
        <v>137</v>
      </c>
      <c r="C7871" s="1" t="s">
        <v>30</v>
      </c>
      <c r="D7871" s="1" t="s">
        <v>57</v>
      </c>
      <c r="E7871" s="1" t="s">
        <v>58</v>
      </c>
      <c r="F7871" s="47">
        <v>714</v>
      </c>
      <c r="G7871" s="34">
        <v>964.28</v>
      </c>
      <c r="H7871" s="1" t="s">
        <v>218</v>
      </c>
      <c r="I7871" s="34">
        <v>7.7466999999999996E-3</v>
      </c>
      <c r="J7871" s="34">
        <v>2762.7937000000002</v>
      </c>
      <c r="K7871" s="35" t="str">
        <f t="shared" si="662"/>
        <v>Strabrechtse Heide &amp; Beuven_H3160</v>
      </c>
      <c r="L7871" s="36">
        <f>VLOOKUP(D7871,DATA!A:F,5,FALSE)</f>
        <v>1.0986712608830001E-2</v>
      </c>
      <c r="M7871" s="37">
        <f>VLOOKUP(D7871,DATA!A:F,6,FALSE)</f>
        <v>982</v>
      </c>
      <c r="N7871" s="36">
        <f t="shared" si="663"/>
        <v>45.148201078961065</v>
      </c>
      <c r="O7871" s="36">
        <f t="shared" si="664"/>
        <v>45.150308821793423</v>
      </c>
      <c r="P7871" s="36">
        <f t="shared" si="665"/>
        <v>2.1077428323579284E-3</v>
      </c>
      <c r="Q7871" s="36">
        <f t="shared" si="666"/>
        <v>5.8232586184586405E-2</v>
      </c>
    </row>
    <row r="7872" spans="1:17" x14ac:dyDescent="0.3">
      <c r="A7872" s="29">
        <v>2349458</v>
      </c>
      <c r="B7872" s="1">
        <v>137</v>
      </c>
      <c r="C7872" s="1" t="s">
        <v>30</v>
      </c>
      <c r="D7872" s="1" t="s">
        <v>53</v>
      </c>
      <c r="E7872" s="1" t="s">
        <v>54</v>
      </c>
      <c r="F7872" s="47">
        <v>714</v>
      </c>
      <c r="G7872" s="34">
        <v>964.28</v>
      </c>
      <c r="H7872" s="1" t="s">
        <v>218</v>
      </c>
      <c r="I7872" s="34">
        <v>7.7466999999999996E-3</v>
      </c>
      <c r="J7872" s="34">
        <v>501.30651999999998</v>
      </c>
      <c r="K7872" s="35" t="str">
        <f t="shared" si="662"/>
        <v>Strabrechtse Heide &amp; Beuven_H4030</v>
      </c>
      <c r="L7872" s="36">
        <f>VLOOKUP(D7872,DATA!A:F,5,FALSE)</f>
        <v>1.0986712608830001E-2</v>
      </c>
      <c r="M7872" s="37">
        <f>VLOOKUP(D7872,DATA!A:F,6,FALSE)</f>
        <v>982</v>
      </c>
      <c r="N7872" s="36">
        <f t="shared" si="663"/>
        <v>45.148201078961065</v>
      </c>
      <c r="O7872" s="36">
        <f t="shared" si="664"/>
        <v>45.150308821793423</v>
      </c>
      <c r="P7872" s="36">
        <f t="shared" si="665"/>
        <v>2.1077428323579284E-3</v>
      </c>
      <c r="Q7872" s="36">
        <f t="shared" si="666"/>
        <v>1.0566252243442964E-2</v>
      </c>
    </row>
    <row r="7873" spans="1:17" x14ac:dyDescent="0.3">
      <c r="A7873" s="29">
        <v>2349459</v>
      </c>
      <c r="B7873" s="1">
        <v>137</v>
      </c>
      <c r="C7873" s="1" t="s">
        <v>30</v>
      </c>
      <c r="D7873" s="1" t="s">
        <v>53</v>
      </c>
      <c r="E7873" s="1" t="s">
        <v>54</v>
      </c>
      <c r="F7873" s="47">
        <v>714</v>
      </c>
      <c r="G7873" s="34">
        <v>971.62</v>
      </c>
      <c r="H7873" s="1" t="s">
        <v>218</v>
      </c>
      <c r="I7873" s="34">
        <v>7.5579000000000002E-3</v>
      </c>
      <c r="J7873" s="34">
        <v>737.7355</v>
      </c>
      <c r="K7873" s="35" t="str">
        <f t="shared" si="662"/>
        <v>Strabrechtse Heide &amp; Beuven_H4030</v>
      </c>
      <c r="L7873" s="36">
        <f>VLOOKUP(D7873,DATA!A:F,5,FALSE)</f>
        <v>1.0986712608830001E-2</v>
      </c>
      <c r="M7873" s="37">
        <f>VLOOKUP(D7873,DATA!A:F,6,FALSE)</f>
        <v>982</v>
      </c>
      <c r="N7873" s="36">
        <f t="shared" si="663"/>
        <v>47.15203403355801</v>
      </c>
      <c r="O7873" s="36">
        <f t="shared" si="664"/>
        <v>47.154103215316901</v>
      </c>
      <c r="P7873" s="36">
        <f t="shared" si="665"/>
        <v>2.0691817588911476E-3</v>
      </c>
      <c r="Q7873" s="36">
        <f t="shared" si="666"/>
        <v>1.5265088394864403E-2</v>
      </c>
    </row>
    <row r="7874" spans="1:17" x14ac:dyDescent="0.3">
      <c r="A7874" s="30">
        <v>2349460</v>
      </c>
      <c r="B7874" s="14">
        <v>137</v>
      </c>
      <c r="C7874" s="14" t="s">
        <v>30</v>
      </c>
      <c r="D7874" s="14" t="s">
        <v>55</v>
      </c>
      <c r="E7874" s="14" t="s">
        <v>56</v>
      </c>
      <c r="F7874" s="48">
        <v>500</v>
      </c>
      <c r="G7874" s="38">
        <v>1013.32</v>
      </c>
      <c r="H7874" s="14" t="s">
        <v>218</v>
      </c>
      <c r="I7874" s="38">
        <v>7.4412999999999997E-3</v>
      </c>
      <c r="J7874" s="38">
        <v>872.78093999999999</v>
      </c>
      <c r="K7874" s="39" t="str">
        <f t="shared" si="662"/>
        <v>Strabrechtse Heide &amp; Beuven_H3130</v>
      </c>
      <c r="L7874" s="40">
        <f>VLOOKUP(D7874,DATA!A:F,5,FALSE)</f>
        <v>0</v>
      </c>
      <c r="M7874" s="41">
        <f>VLOOKUP(D7874,DATA!A:F,6,FALSE)</f>
        <v>3.5</v>
      </c>
      <c r="N7874" s="40">
        <f t="shared" si="663"/>
        <v>50</v>
      </c>
      <c r="O7874" s="40">
        <f t="shared" si="664"/>
        <v>50</v>
      </c>
      <c r="P7874" s="40">
        <f>J7874/10000*I7874</f>
        <v>6.4946248088220001E-4</v>
      </c>
      <c r="Q7874" s="40">
        <f>IF(AND(H7874&lt;&gt;"below",I7874&gt;=0.005),M7874*P7874,0)</f>
        <v>2.2731186830876999E-3</v>
      </c>
    </row>
    <row r="7875" spans="1:17" x14ac:dyDescent="0.3">
      <c r="A7875" s="29">
        <v>2349460</v>
      </c>
      <c r="B7875" s="1">
        <v>137</v>
      </c>
      <c r="C7875" s="1" t="s">
        <v>30</v>
      </c>
      <c r="D7875" s="1" t="s">
        <v>57</v>
      </c>
      <c r="E7875" s="1" t="s">
        <v>58</v>
      </c>
      <c r="F7875" s="47">
        <v>714</v>
      </c>
      <c r="G7875" s="34">
        <v>1013.32</v>
      </c>
      <c r="H7875" s="1" t="s">
        <v>218</v>
      </c>
      <c r="I7875" s="34">
        <v>7.4412999999999997E-3</v>
      </c>
      <c r="J7875" s="34">
        <v>1432.1455000000001</v>
      </c>
      <c r="K7875" s="35" t="str">
        <f t="shared" ref="K7875:K7938" si="671">_xlfn.CONCAT(C7875,"_",D7875)</f>
        <v>Strabrechtse Heide &amp; Beuven_H3160</v>
      </c>
      <c r="L7875" s="36">
        <f>VLOOKUP(D7875,DATA!A:F,5,FALSE)</f>
        <v>1.0986712608830001E-2</v>
      </c>
      <c r="M7875" s="37">
        <f>VLOOKUP(D7875,DATA!A:F,6,FALSE)</f>
        <v>982</v>
      </c>
      <c r="N7875" s="36">
        <f t="shared" ref="N7875:N7938" si="672">100/(1+EXP(-L7875*(G7875-M7875)))</f>
        <v>58.518704876858372</v>
      </c>
      <c r="O7875" s="36">
        <f t="shared" ref="O7875:O7938" si="673">100/(1+EXP(-L7875*((G7875+I7875)-M7875)))</f>
        <v>58.520689420100759</v>
      </c>
      <c r="P7875" s="36">
        <f t="shared" ref="P7875:P7938" si="674">O7875-N7875</f>
        <v>1.984543242386394E-3</v>
      </c>
      <c r="Q7875" s="36">
        <f t="shared" ref="Q7875:Q7938" si="675">IF(AND(H7875&lt;&gt;"below",I7875&gt;=0.005),J7875*P7875/100,0)</f>
        <v>2.8421546741390837E-2</v>
      </c>
    </row>
    <row r="7876" spans="1:17" x14ac:dyDescent="0.3">
      <c r="A7876" s="29">
        <v>2349460</v>
      </c>
      <c r="B7876" s="1">
        <v>137</v>
      </c>
      <c r="C7876" s="1" t="s">
        <v>30</v>
      </c>
      <c r="D7876" s="1" t="s">
        <v>53</v>
      </c>
      <c r="E7876" s="1" t="s">
        <v>54</v>
      </c>
      <c r="F7876" s="47">
        <v>714</v>
      </c>
      <c r="G7876" s="34">
        <v>1013.32</v>
      </c>
      <c r="H7876" s="1" t="s">
        <v>218</v>
      </c>
      <c r="I7876" s="34">
        <v>7.4412999999999997E-3</v>
      </c>
      <c r="J7876" s="34">
        <v>1599.9122</v>
      </c>
      <c r="K7876" s="35" t="str">
        <f t="shared" si="671"/>
        <v>Strabrechtse Heide &amp; Beuven_H4030</v>
      </c>
      <c r="L7876" s="36">
        <f>VLOOKUP(D7876,DATA!A:F,5,FALSE)</f>
        <v>1.0986712608830001E-2</v>
      </c>
      <c r="M7876" s="37">
        <f>VLOOKUP(D7876,DATA!A:F,6,FALSE)</f>
        <v>982</v>
      </c>
      <c r="N7876" s="36">
        <f t="shared" si="672"/>
        <v>58.518704876858372</v>
      </c>
      <c r="O7876" s="36">
        <f t="shared" si="673"/>
        <v>58.520689420100759</v>
      </c>
      <c r="P7876" s="36">
        <f t="shared" si="674"/>
        <v>1.984543242386394E-3</v>
      </c>
      <c r="Q7876" s="36">
        <f t="shared" si="675"/>
        <v>3.1750949449215485E-2</v>
      </c>
    </row>
    <row r="7877" spans="1:17" x14ac:dyDescent="0.3">
      <c r="A7877" s="29">
        <v>2349461</v>
      </c>
      <c r="B7877" s="1">
        <v>137</v>
      </c>
      <c r="C7877" s="1" t="s">
        <v>30</v>
      </c>
      <c r="D7877" s="1" t="s">
        <v>41</v>
      </c>
      <c r="E7877" s="1" t="s">
        <v>42</v>
      </c>
      <c r="F7877" s="47">
        <v>1071</v>
      </c>
      <c r="G7877" s="34">
        <v>1304.81</v>
      </c>
      <c r="H7877" s="1" t="s">
        <v>218</v>
      </c>
      <c r="I7877" s="34">
        <v>9.2738999999999999E-3</v>
      </c>
      <c r="J7877" s="34">
        <v>282.45114999999998</v>
      </c>
      <c r="K7877" s="35" t="str">
        <f t="shared" si="671"/>
        <v>Strabrechtse Heide &amp; Beuven_H4010A</v>
      </c>
      <c r="L7877" s="36">
        <f>VLOOKUP(D7877,DATA!A:F,5,FALSE)</f>
        <v>1.3726988247862192E-2</v>
      </c>
      <c r="M7877" s="37">
        <f>VLOOKUP(D7877,DATA!A:F,6,FALSE)</f>
        <v>1285.5</v>
      </c>
      <c r="N7877" s="36">
        <f t="shared" si="672"/>
        <v>56.588174296874129</v>
      </c>
      <c r="O7877" s="36">
        <f t="shared" si="673"/>
        <v>56.591301584026731</v>
      </c>
      <c r="P7877" s="36">
        <f t="shared" si="674"/>
        <v>3.1272871526013546E-3</v>
      </c>
      <c r="Q7877" s="36">
        <f t="shared" si="675"/>
        <v>8.8330585263247802E-3</v>
      </c>
    </row>
    <row r="7878" spans="1:17" x14ac:dyDescent="0.3">
      <c r="A7878" s="29">
        <v>2349461</v>
      </c>
      <c r="B7878" s="1">
        <v>137</v>
      </c>
      <c r="C7878" s="1" t="s">
        <v>30</v>
      </c>
      <c r="D7878" s="1" t="s">
        <v>53</v>
      </c>
      <c r="E7878" s="1" t="s">
        <v>54</v>
      </c>
      <c r="F7878" s="47">
        <v>714</v>
      </c>
      <c r="G7878" s="34">
        <v>1304.81</v>
      </c>
      <c r="H7878" s="1" t="s">
        <v>218</v>
      </c>
      <c r="I7878" s="34">
        <v>9.2738999999999999E-3</v>
      </c>
      <c r="J7878" s="34">
        <v>2005.2556999999999</v>
      </c>
      <c r="K7878" s="35" t="str">
        <f t="shared" si="671"/>
        <v>Strabrechtse Heide &amp; Beuven_H4030</v>
      </c>
      <c r="L7878" s="36">
        <f>VLOOKUP(D7878,DATA!A:F,5,FALSE)</f>
        <v>1.0986712608830001E-2</v>
      </c>
      <c r="M7878" s="37">
        <f>VLOOKUP(D7878,DATA!A:F,6,FALSE)</f>
        <v>982</v>
      </c>
      <c r="N7878" s="36">
        <f t="shared" si="672"/>
        <v>97.198555565413457</v>
      </c>
      <c r="O7878" s="36">
        <f t="shared" si="673"/>
        <v>97.198832993937629</v>
      </c>
      <c r="P7878" s="36">
        <f t="shared" si="674"/>
        <v>2.7742852417134145E-4</v>
      </c>
      <c r="Q7878" s="36">
        <f t="shared" si="675"/>
        <v>5.563151294371702E-3</v>
      </c>
    </row>
    <row r="7879" spans="1:17" x14ac:dyDescent="0.3">
      <c r="A7879" s="29">
        <v>2350931</v>
      </c>
      <c r="B7879" s="1">
        <v>136</v>
      </c>
      <c r="C7879" s="1" t="s">
        <v>14</v>
      </c>
      <c r="D7879" s="1" t="s">
        <v>53</v>
      </c>
      <c r="E7879" s="1" t="s">
        <v>54</v>
      </c>
      <c r="F7879" s="47">
        <v>714</v>
      </c>
      <c r="G7879" s="34">
        <v>1609.67</v>
      </c>
      <c r="H7879" s="1" t="s">
        <v>218</v>
      </c>
      <c r="I7879" s="34">
        <v>1.9902E-2</v>
      </c>
      <c r="J7879" s="34">
        <v>993.41750000000002</v>
      </c>
      <c r="K7879" s="35" t="str">
        <f t="shared" si="671"/>
        <v>Leenderbos, Groote Heide &amp; De Plateaux_H4030</v>
      </c>
      <c r="L7879" s="36">
        <f>VLOOKUP(D7879,DATA!A:F,5,FALSE)</f>
        <v>1.0986712608830001E-2</v>
      </c>
      <c r="M7879" s="37">
        <f>VLOOKUP(D7879,DATA!A:F,6,FALSE)</f>
        <v>982</v>
      </c>
      <c r="N7879" s="36">
        <f t="shared" si="672"/>
        <v>99.89892283056453</v>
      </c>
      <c r="O7879" s="36">
        <f t="shared" si="673"/>
        <v>99.898944907103029</v>
      </c>
      <c r="P7879" s="36">
        <f t="shared" si="674"/>
        <v>2.207653849950475E-5</v>
      </c>
      <c r="Q7879" s="36">
        <f t="shared" si="675"/>
        <v>2.1931219684831758E-4</v>
      </c>
    </row>
    <row r="7880" spans="1:17" x14ac:dyDescent="0.3">
      <c r="A7880" s="29">
        <v>2350932</v>
      </c>
      <c r="B7880" s="1">
        <v>136</v>
      </c>
      <c r="C7880" s="1" t="s">
        <v>14</v>
      </c>
      <c r="D7880" s="1" t="s">
        <v>53</v>
      </c>
      <c r="E7880" s="1" t="s">
        <v>54</v>
      </c>
      <c r="F7880" s="47">
        <v>714</v>
      </c>
      <c r="G7880" s="34">
        <v>1381.75</v>
      </c>
      <c r="H7880" s="1" t="s">
        <v>218</v>
      </c>
      <c r="I7880" s="34">
        <v>1.73378E-2</v>
      </c>
      <c r="J7880" s="34">
        <v>3845.1448</v>
      </c>
      <c r="K7880" s="35" t="str">
        <f t="shared" si="671"/>
        <v>Leenderbos, Groote Heide &amp; De Plateaux_H4030</v>
      </c>
      <c r="L7880" s="36">
        <f>VLOOKUP(D7880,DATA!A:F,5,FALSE)</f>
        <v>1.0986712608830001E-2</v>
      </c>
      <c r="M7880" s="37">
        <f>VLOOKUP(D7880,DATA!A:F,6,FALSE)</f>
        <v>982</v>
      </c>
      <c r="N7880" s="36">
        <f t="shared" si="672"/>
        <v>98.777459500023582</v>
      </c>
      <c r="O7880" s="36">
        <f t="shared" si="673"/>
        <v>98.777689507794506</v>
      </c>
      <c r="P7880" s="36">
        <f t="shared" si="674"/>
        <v>2.3000777092363478E-4</v>
      </c>
      <c r="Q7880" s="36">
        <f t="shared" si="675"/>
        <v>8.8441318432660541E-3</v>
      </c>
    </row>
    <row r="7881" spans="1:17" x14ac:dyDescent="0.3">
      <c r="A7881" s="29">
        <v>2350933</v>
      </c>
      <c r="B7881" s="1">
        <v>136</v>
      </c>
      <c r="C7881" s="1" t="s">
        <v>14</v>
      </c>
      <c r="D7881" s="1" t="s">
        <v>53</v>
      </c>
      <c r="E7881" s="1" t="s">
        <v>54</v>
      </c>
      <c r="F7881" s="47">
        <v>714</v>
      </c>
      <c r="G7881" s="34">
        <v>1199.42</v>
      </c>
      <c r="H7881" s="1" t="s">
        <v>218</v>
      </c>
      <c r="I7881" s="34">
        <v>1.53869E-2</v>
      </c>
      <c r="J7881" s="34">
        <v>9496.0589999999993</v>
      </c>
      <c r="K7881" s="35" t="str">
        <f t="shared" si="671"/>
        <v>Leenderbos, Groote Heide &amp; De Plateaux_H4030</v>
      </c>
      <c r="L7881" s="36">
        <f>VLOOKUP(D7881,DATA!A:F,5,FALSE)</f>
        <v>1.0986712608830001E-2</v>
      </c>
      <c r="M7881" s="37">
        <f>VLOOKUP(D7881,DATA!A:F,6,FALSE)</f>
        <v>982</v>
      </c>
      <c r="N7881" s="36">
        <f t="shared" si="672"/>
        <v>91.596394390763578</v>
      </c>
      <c r="O7881" s="36">
        <f t="shared" si="673"/>
        <v>91.597695555836665</v>
      </c>
      <c r="P7881" s="36">
        <f t="shared" si="674"/>
        <v>1.301165073087418E-3</v>
      </c>
      <c r="Q7881" s="36">
        <f t="shared" si="675"/>
        <v>0.12355940302777432</v>
      </c>
    </row>
    <row r="7882" spans="1:17" x14ac:dyDescent="0.3">
      <c r="A7882" s="29">
        <v>2350934</v>
      </c>
      <c r="B7882" s="1">
        <v>136</v>
      </c>
      <c r="C7882" s="1" t="s">
        <v>14</v>
      </c>
      <c r="D7882" s="1" t="s">
        <v>63</v>
      </c>
      <c r="E7882" s="1" t="s">
        <v>64</v>
      </c>
      <c r="F7882" s="47">
        <v>714</v>
      </c>
      <c r="G7882" s="34">
        <v>1125.02</v>
      </c>
      <c r="H7882" s="1" t="s">
        <v>218</v>
      </c>
      <c r="I7882" s="34">
        <v>1.44149E-2</v>
      </c>
      <c r="J7882" s="34">
        <v>12.682679</v>
      </c>
      <c r="K7882" s="35" t="str">
        <f t="shared" si="671"/>
        <v>Leenderbos, Groote Heide &amp; De Plateaux_H2310</v>
      </c>
      <c r="L7882" s="36">
        <f>VLOOKUP(D7882,DATA!A:F,5,FALSE)</f>
        <v>1.0986712608830001E-2</v>
      </c>
      <c r="M7882" s="37">
        <f>VLOOKUP(D7882,DATA!A:F,6,FALSE)</f>
        <v>982</v>
      </c>
      <c r="N7882" s="36">
        <f t="shared" si="672"/>
        <v>82.797165163213222</v>
      </c>
      <c r="O7882" s="36">
        <f t="shared" si="673"/>
        <v>82.799420816404307</v>
      </c>
      <c r="P7882" s="36">
        <f t="shared" si="674"/>
        <v>2.2556531910851163E-3</v>
      </c>
      <c r="Q7882" s="36">
        <f t="shared" si="675"/>
        <v>2.8607725357858194E-4</v>
      </c>
    </row>
    <row r="7883" spans="1:17" x14ac:dyDescent="0.3">
      <c r="A7883" s="29">
        <v>2350934</v>
      </c>
      <c r="B7883" s="1">
        <v>136</v>
      </c>
      <c r="C7883" s="1" t="s">
        <v>14</v>
      </c>
      <c r="D7883" s="1" t="s">
        <v>53</v>
      </c>
      <c r="E7883" s="1" t="s">
        <v>54</v>
      </c>
      <c r="F7883" s="47">
        <v>714</v>
      </c>
      <c r="G7883" s="34">
        <v>1125.02</v>
      </c>
      <c r="H7883" s="1" t="s">
        <v>218</v>
      </c>
      <c r="I7883" s="34">
        <v>1.44149E-2</v>
      </c>
      <c r="J7883" s="34">
        <v>9586.1509999999998</v>
      </c>
      <c r="K7883" s="35" t="str">
        <f t="shared" si="671"/>
        <v>Leenderbos, Groote Heide &amp; De Plateaux_H4030</v>
      </c>
      <c r="L7883" s="36">
        <f>VLOOKUP(D7883,DATA!A:F,5,FALSE)</f>
        <v>1.0986712608830001E-2</v>
      </c>
      <c r="M7883" s="37">
        <f>VLOOKUP(D7883,DATA!A:F,6,FALSE)</f>
        <v>982</v>
      </c>
      <c r="N7883" s="36">
        <f t="shared" si="672"/>
        <v>82.797165163213222</v>
      </c>
      <c r="O7883" s="36">
        <f t="shared" si="673"/>
        <v>82.799420816404307</v>
      </c>
      <c r="P7883" s="36">
        <f t="shared" si="674"/>
        <v>2.2556531910851163E-3</v>
      </c>
      <c r="Q7883" s="36">
        <f t="shared" si="675"/>
        <v>0.21623032093373781</v>
      </c>
    </row>
    <row r="7884" spans="1:17" x14ac:dyDescent="0.3">
      <c r="A7884" s="29">
        <v>2350935</v>
      </c>
      <c r="B7884" s="1">
        <v>136</v>
      </c>
      <c r="C7884" s="1" t="s">
        <v>14</v>
      </c>
      <c r="D7884" s="1" t="s">
        <v>53</v>
      </c>
      <c r="E7884" s="1" t="s">
        <v>54</v>
      </c>
      <c r="F7884" s="47">
        <v>714</v>
      </c>
      <c r="G7884" s="34">
        <v>1532.05</v>
      </c>
      <c r="H7884" s="1" t="s">
        <v>218</v>
      </c>
      <c r="I7884" s="34">
        <v>1.9103999999999999E-2</v>
      </c>
      <c r="J7884" s="34">
        <v>3405.9904999999999</v>
      </c>
      <c r="K7884" s="35" t="str">
        <f t="shared" si="671"/>
        <v>Leenderbos, Groote Heide &amp; De Plateaux_H4030</v>
      </c>
      <c r="L7884" s="36">
        <f>VLOOKUP(D7884,DATA!A:F,5,FALSE)</f>
        <v>1.0986712608830001E-2</v>
      </c>
      <c r="M7884" s="37">
        <f>VLOOKUP(D7884,DATA!A:F,6,FALSE)</f>
        <v>982</v>
      </c>
      <c r="N7884" s="36">
        <f t="shared" si="672"/>
        <v>99.763176969493898</v>
      </c>
      <c r="O7884" s="36">
        <f t="shared" si="673"/>
        <v>99.763226553420765</v>
      </c>
      <c r="P7884" s="36">
        <f t="shared" si="674"/>
        <v>4.9583926866603178E-5</v>
      </c>
      <c r="Q7884" s="36">
        <f t="shared" si="675"/>
        <v>1.6888238386034518E-3</v>
      </c>
    </row>
    <row r="7885" spans="1:17" x14ac:dyDescent="0.3">
      <c r="A7885" s="29">
        <v>2350936</v>
      </c>
      <c r="B7885" s="1">
        <v>136</v>
      </c>
      <c r="C7885" s="1" t="s">
        <v>14</v>
      </c>
      <c r="D7885" s="1" t="s">
        <v>53</v>
      </c>
      <c r="E7885" s="1" t="s">
        <v>54</v>
      </c>
      <c r="F7885" s="47">
        <v>714</v>
      </c>
      <c r="G7885" s="34">
        <v>1454.66</v>
      </c>
      <c r="H7885" s="1" t="s">
        <v>218</v>
      </c>
      <c r="I7885" s="34">
        <v>1.8112E-2</v>
      </c>
      <c r="J7885" s="34">
        <v>1697.875</v>
      </c>
      <c r="K7885" s="35" t="str">
        <f t="shared" si="671"/>
        <v>Leenderbos, Groote Heide &amp; De Plateaux_H4030</v>
      </c>
      <c r="L7885" s="36">
        <f>VLOOKUP(D7885,DATA!A:F,5,FALSE)</f>
        <v>1.0986712608830001E-2</v>
      </c>
      <c r="M7885" s="37">
        <f>VLOOKUP(D7885,DATA!A:F,6,FALSE)</f>
        <v>982</v>
      </c>
      <c r="N7885" s="36">
        <f t="shared" si="672"/>
        <v>99.447526301083315</v>
      </c>
      <c r="O7885" s="36">
        <f t="shared" si="673"/>
        <v>99.447635620431626</v>
      </c>
      <c r="P7885" s="36">
        <f t="shared" si="674"/>
        <v>1.0931934831148737E-4</v>
      </c>
      <c r="Q7885" s="36">
        <f t="shared" si="675"/>
        <v>1.8561058851436663E-3</v>
      </c>
    </row>
    <row r="7886" spans="1:17" x14ac:dyDescent="0.3">
      <c r="A7886" s="29">
        <v>2350937</v>
      </c>
      <c r="B7886" s="1">
        <v>136</v>
      </c>
      <c r="C7886" s="1" t="s">
        <v>14</v>
      </c>
      <c r="D7886" s="1" t="s">
        <v>57</v>
      </c>
      <c r="E7886" s="1" t="s">
        <v>58</v>
      </c>
      <c r="F7886" s="47">
        <v>714</v>
      </c>
      <c r="G7886" s="34">
        <v>1234.31</v>
      </c>
      <c r="H7886" s="1" t="s">
        <v>218</v>
      </c>
      <c r="I7886" s="34">
        <v>1.4996199999999999E-2</v>
      </c>
      <c r="J7886" s="34">
        <v>706.44809999999995</v>
      </c>
      <c r="K7886" s="35" t="str">
        <f t="shared" si="671"/>
        <v>Leenderbos, Groote Heide &amp; De Plateaux_H3160</v>
      </c>
      <c r="L7886" s="36">
        <f>VLOOKUP(D7886,DATA!A:F,5,FALSE)</f>
        <v>1.0986712608830001E-2</v>
      </c>
      <c r="M7886" s="37">
        <f>VLOOKUP(D7886,DATA!A:F,6,FALSE)</f>
        <v>982</v>
      </c>
      <c r="N7886" s="36">
        <f t="shared" si="672"/>
        <v>94.11470511589863</v>
      </c>
      <c r="O7886" s="36">
        <f t="shared" si="673"/>
        <v>94.115617637463473</v>
      </c>
      <c r="P7886" s="36">
        <f t="shared" si="674"/>
        <v>9.1252156484245006E-4</v>
      </c>
      <c r="Q7886" s="36">
        <f t="shared" si="675"/>
        <v>6.4464912569197567E-3</v>
      </c>
    </row>
    <row r="7887" spans="1:17" x14ac:dyDescent="0.3">
      <c r="A7887" s="29">
        <v>2350937</v>
      </c>
      <c r="B7887" s="1">
        <v>136</v>
      </c>
      <c r="C7887" s="1" t="s">
        <v>14</v>
      </c>
      <c r="D7887" s="1" t="s">
        <v>41</v>
      </c>
      <c r="E7887" s="1" t="s">
        <v>42</v>
      </c>
      <c r="F7887" s="47">
        <v>1071</v>
      </c>
      <c r="G7887" s="34">
        <v>1234.31</v>
      </c>
      <c r="H7887" s="1" t="s">
        <v>218</v>
      </c>
      <c r="I7887" s="34">
        <v>1.4996199999999999E-2</v>
      </c>
      <c r="J7887" s="34">
        <v>15.656917</v>
      </c>
      <c r="K7887" s="35" t="str">
        <f t="shared" si="671"/>
        <v>Leenderbos, Groote Heide &amp; De Plateaux_H4010A</v>
      </c>
      <c r="L7887" s="36">
        <f>VLOOKUP(D7887,DATA!A:F,5,FALSE)</f>
        <v>1.3726988247862192E-2</v>
      </c>
      <c r="M7887" s="37">
        <f>VLOOKUP(D7887,DATA!A:F,6,FALSE)</f>
        <v>1285.5</v>
      </c>
      <c r="N7887" s="36">
        <f t="shared" si="672"/>
        <v>33.121730229409863</v>
      </c>
      <c r="O7887" s="36">
        <f t="shared" si="673"/>
        <v>33.126290279551547</v>
      </c>
      <c r="P7887" s="36">
        <f t="shared" si="674"/>
        <v>4.5600501416842576E-3</v>
      </c>
      <c r="Q7887" s="36">
        <f t="shared" si="675"/>
        <v>7.1396326584188667E-4</v>
      </c>
    </row>
    <row r="7888" spans="1:17" x14ac:dyDescent="0.3">
      <c r="A7888" s="29">
        <v>2350937</v>
      </c>
      <c r="B7888" s="1">
        <v>136</v>
      </c>
      <c r="C7888" s="1" t="s">
        <v>14</v>
      </c>
      <c r="D7888" s="1" t="s">
        <v>53</v>
      </c>
      <c r="E7888" s="1" t="s">
        <v>54</v>
      </c>
      <c r="F7888" s="47">
        <v>714</v>
      </c>
      <c r="G7888" s="34">
        <v>1234.31</v>
      </c>
      <c r="H7888" s="1" t="s">
        <v>218</v>
      </c>
      <c r="I7888" s="34">
        <v>1.4996199999999999E-2</v>
      </c>
      <c r="J7888" s="34">
        <v>5679.7250000000004</v>
      </c>
      <c r="K7888" s="35" t="str">
        <f t="shared" si="671"/>
        <v>Leenderbos, Groote Heide &amp; De Plateaux_H4030</v>
      </c>
      <c r="L7888" s="36">
        <f>VLOOKUP(D7888,DATA!A:F,5,FALSE)</f>
        <v>1.0986712608830001E-2</v>
      </c>
      <c r="M7888" s="37">
        <f>VLOOKUP(D7888,DATA!A:F,6,FALSE)</f>
        <v>982</v>
      </c>
      <c r="N7888" s="36">
        <f t="shared" si="672"/>
        <v>94.11470511589863</v>
      </c>
      <c r="O7888" s="36">
        <f t="shared" si="673"/>
        <v>94.115617637463473</v>
      </c>
      <c r="P7888" s="36">
        <f t="shared" si="674"/>
        <v>9.1252156484245006E-4</v>
      </c>
      <c r="Q7888" s="36">
        <f t="shared" si="675"/>
        <v>5.1828715448747849E-2</v>
      </c>
    </row>
    <row r="7889" spans="1:17" x14ac:dyDescent="0.3">
      <c r="A7889" s="29">
        <v>2350938</v>
      </c>
      <c r="B7889" s="1">
        <v>136</v>
      </c>
      <c r="C7889" s="1" t="s">
        <v>14</v>
      </c>
      <c r="D7889" s="1" t="s">
        <v>53</v>
      </c>
      <c r="E7889" s="1" t="s">
        <v>54</v>
      </c>
      <c r="F7889" s="47">
        <v>714</v>
      </c>
      <c r="G7889" s="34">
        <v>1783.33</v>
      </c>
      <c r="H7889" s="1" t="s">
        <v>218</v>
      </c>
      <c r="I7889" s="34">
        <v>2.0906999999999999E-2</v>
      </c>
      <c r="J7889" s="34">
        <v>48.903553000000002</v>
      </c>
      <c r="K7889" s="35" t="str">
        <f t="shared" si="671"/>
        <v>Leenderbos, Groote Heide &amp; De Plateaux_H4030</v>
      </c>
      <c r="L7889" s="36">
        <f>VLOOKUP(D7889,DATA!A:F,5,FALSE)</f>
        <v>1.0986712608830001E-2</v>
      </c>
      <c r="M7889" s="37">
        <f>VLOOKUP(D7889,DATA!A:F,6,FALSE)</f>
        <v>982</v>
      </c>
      <c r="N7889" s="36">
        <f t="shared" si="672"/>
        <v>99.984988854966915</v>
      </c>
      <c r="O7889" s="36">
        <f t="shared" si="673"/>
        <v>99.984992302101546</v>
      </c>
      <c r="P7889" s="36">
        <f t="shared" si="674"/>
        <v>3.4471346310738227E-6</v>
      </c>
      <c r="Q7889" s="36">
        <f t="shared" si="675"/>
        <v>1.6857713112885414E-6</v>
      </c>
    </row>
    <row r="7890" spans="1:17" x14ac:dyDescent="0.3">
      <c r="A7890" s="29">
        <v>2350959</v>
      </c>
      <c r="B7890" s="1">
        <v>137</v>
      </c>
      <c r="C7890" s="1" t="s">
        <v>30</v>
      </c>
      <c r="D7890" s="1" t="s">
        <v>28</v>
      </c>
      <c r="E7890" s="1" t="s">
        <v>29</v>
      </c>
      <c r="F7890" s="47">
        <v>1786</v>
      </c>
      <c r="G7890" s="34">
        <v>1802.11</v>
      </c>
      <c r="H7890" s="1" t="s">
        <v>218</v>
      </c>
      <c r="I7890" s="34">
        <v>1.5956000000000001E-2</v>
      </c>
      <c r="J7890" s="34">
        <v>18.890675000000002</v>
      </c>
      <c r="K7890" s="35" t="str">
        <f t="shared" si="671"/>
        <v>Strabrechtse Heide &amp; Beuven_H91D0</v>
      </c>
      <c r="L7890" s="36">
        <f>VLOOKUP(D7890,DATA!A:F,5,FALSE)</f>
        <v>6.9280917156857415E-3</v>
      </c>
      <c r="M7890" s="37">
        <f>VLOOKUP(D7890,DATA!A:F,6,FALSE)</f>
        <v>2211</v>
      </c>
      <c r="N7890" s="36">
        <f t="shared" si="672"/>
        <v>5.5575808045394322</v>
      </c>
      <c r="O7890" s="36">
        <f t="shared" si="673"/>
        <v>5.5581610501736254</v>
      </c>
      <c r="P7890" s="36">
        <f t="shared" si="674"/>
        <v>5.8024563419323272E-4</v>
      </c>
      <c r="Q7890" s="36">
        <f t="shared" si="675"/>
        <v>1.0961231695713248E-4</v>
      </c>
    </row>
    <row r="7891" spans="1:17" x14ac:dyDescent="0.3">
      <c r="A7891" s="30">
        <v>2350960</v>
      </c>
      <c r="B7891" s="14">
        <v>137</v>
      </c>
      <c r="C7891" s="14" t="s">
        <v>30</v>
      </c>
      <c r="D7891" s="14" t="s">
        <v>55</v>
      </c>
      <c r="E7891" s="14" t="s">
        <v>56</v>
      </c>
      <c r="F7891" s="48">
        <v>500</v>
      </c>
      <c r="G7891" s="38">
        <v>1465.69</v>
      </c>
      <c r="H7891" s="14" t="s">
        <v>218</v>
      </c>
      <c r="I7891" s="38">
        <v>1.3651999999999999E-2</v>
      </c>
      <c r="J7891" s="38">
        <v>196.48195999999999</v>
      </c>
      <c r="K7891" s="39" t="str">
        <f t="shared" si="671"/>
        <v>Strabrechtse Heide &amp; Beuven_H3130</v>
      </c>
      <c r="L7891" s="40">
        <f>VLOOKUP(D7891,DATA!A:F,5,FALSE)</f>
        <v>0</v>
      </c>
      <c r="M7891" s="41">
        <f>VLOOKUP(D7891,DATA!A:F,6,FALSE)</f>
        <v>3.5</v>
      </c>
      <c r="N7891" s="40">
        <f t="shared" si="672"/>
        <v>50</v>
      </c>
      <c r="O7891" s="40">
        <f t="shared" si="673"/>
        <v>50</v>
      </c>
      <c r="P7891" s="40">
        <f>J7891/10000*I7891</f>
        <v>2.6823717179200001E-4</v>
      </c>
      <c r="Q7891" s="40">
        <f>IF(AND(H7891&lt;&gt;"below",I7891&gt;=0.005),M7891*P7891,0)</f>
        <v>9.3883010127199999E-4</v>
      </c>
    </row>
    <row r="7892" spans="1:17" x14ac:dyDescent="0.3">
      <c r="A7892" s="29">
        <v>2350960</v>
      </c>
      <c r="B7892" s="1">
        <v>137</v>
      </c>
      <c r="C7892" s="1" t="s">
        <v>30</v>
      </c>
      <c r="D7892" s="1" t="s">
        <v>53</v>
      </c>
      <c r="E7892" s="1" t="s">
        <v>54</v>
      </c>
      <c r="F7892" s="47">
        <v>714</v>
      </c>
      <c r="G7892" s="34">
        <v>1465.69</v>
      </c>
      <c r="H7892" s="1" t="s">
        <v>218</v>
      </c>
      <c r="I7892" s="34">
        <v>1.3651999999999999E-2</v>
      </c>
      <c r="J7892" s="34">
        <v>2947.4395</v>
      </c>
      <c r="K7892" s="35" t="str">
        <f t="shared" si="671"/>
        <v>Strabrechtse Heide &amp; Beuven_H4030</v>
      </c>
      <c r="L7892" s="36">
        <f>VLOOKUP(D7892,DATA!A:F,5,FALSE)</f>
        <v>1.0986712608830001E-2</v>
      </c>
      <c r="M7892" s="37">
        <f>VLOOKUP(D7892,DATA!A:F,6,FALSE)</f>
        <v>982</v>
      </c>
      <c r="N7892" s="36">
        <f t="shared" si="672"/>
        <v>99.51027053932637</v>
      </c>
      <c r="O7892" s="36">
        <f t="shared" si="673"/>
        <v>99.510343628984572</v>
      </c>
      <c r="P7892" s="36">
        <f t="shared" si="674"/>
        <v>7.3089658201297425E-5</v>
      </c>
      <c r="Q7892" s="36">
        <f t="shared" si="675"/>
        <v>2.1542734562400296E-3</v>
      </c>
    </row>
    <row r="7893" spans="1:17" x14ac:dyDescent="0.3">
      <c r="A7893" s="29">
        <v>2350961</v>
      </c>
      <c r="B7893" s="1">
        <v>137</v>
      </c>
      <c r="C7893" s="1" t="s">
        <v>30</v>
      </c>
      <c r="D7893" s="1" t="s">
        <v>41</v>
      </c>
      <c r="E7893" s="1" t="s">
        <v>42</v>
      </c>
      <c r="F7893" s="47">
        <v>1071</v>
      </c>
      <c r="G7893" s="34">
        <v>1099.19</v>
      </c>
      <c r="H7893" s="1" t="s">
        <v>218</v>
      </c>
      <c r="I7893" s="34">
        <v>1.0733400000000001E-2</v>
      </c>
      <c r="J7893" s="34">
        <v>92.442840000000004</v>
      </c>
      <c r="K7893" s="35" t="str">
        <f t="shared" si="671"/>
        <v>Strabrechtse Heide &amp; Beuven_H4010A</v>
      </c>
      <c r="L7893" s="36">
        <f>VLOOKUP(D7893,DATA!A:F,5,FALSE)</f>
        <v>1.3726988247862192E-2</v>
      </c>
      <c r="M7893" s="37">
        <f>VLOOKUP(D7893,DATA!A:F,6,FALSE)</f>
        <v>1285.5</v>
      </c>
      <c r="N7893" s="36">
        <f t="shared" si="672"/>
        <v>7.1925898390156418</v>
      </c>
      <c r="O7893" s="36">
        <f t="shared" si="673"/>
        <v>7.1935734150011257</v>
      </c>
      <c r="P7893" s="36">
        <f t="shared" si="674"/>
        <v>9.8357598548393099E-4</v>
      </c>
      <c r="Q7893" s="36">
        <f t="shared" si="675"/>
        <v>9.0924557453933358E-4</v>
      </c>
    </row>
    <row r="7894" spans="1:17" x14ac:dyDescent="0.3">
      <c r="A7894" s="29">
        <v>2350962</v>
      </c>
      <c r="B7894" s="1">
        <v>137</v>
      </c>
      <c r="C7894" s="1" t="s">
        <v>30</v>
      </c>
      <c r="D7894" s="1" t="s">
        <v>41</v>
      </c>
      <c r="E7894" s="1" t="s">
        <v>42</v>
      </c>
      <c r="F7894" s="47">
        <v>1071</v>
      </c>
      <c r="G7894" s="34">
        <v>1101.51</v>
      </c>
      <c r="H7894" s="1" t="s">
        <v>218</v>
      </c>
      <c r="I7894" s="34">
        <v>1.0624E-2</v>
      </c>
      <c r="J7894" s="34">
        <v>395.4597</v>
      </c>
      <c r="K7894" s="35" t="str">
        <f t="shared" si="671"/>
        <v>Strabrechtse Heide &amp; Beuven_H4010A</v>
      </c>
      <c r="L7894" s="36">
        <f>VLOOKUP(D7894,DATA!A:F,5,FALSE)</f>
        <v>1.3726988247862192E-2</v>
      </c>
      <c r="M7894" s="37">
        <f>VLOOKUP(D7894,DATA!A:F,6,FALSE)</f>
        <v>1285.5</v>
      </c>
      <c r="N7894" s="36">
        <f t="shared" si="672"/>
        <v>7.4080938329902235</v>
      </c>
      <c r="O7894" s="36">
        <f t="shared" si="673"/>
        <v>7.4090942240439848</v>
      </c>
      <c r="P7894" s="36">
        <f t="shared" si="674"/>
        <v>1.0003910537612626E-3</v>
      </c>
      <c r="Q7894" s="36">
        <f t="shared" si="675"/>
        <v>3.9561434600311283E-3</v>
      </c>
    </row>
    <row r="7895" spans="1:17" x14ac:dyDescent="0.3">
      <c r="A7895" s="29">
        <v>2350964</v>
      </c>
      <c r="B7895" s="1">
        <v>137</v>
      </c>
      <c r="C7895" s="1" t="s">
        <v>30</v>
      </c>
      <c r="D7895" s="1" t="s">
        <v>53</v>
      </c>
      <c r="E7895" s="1" t="s">
        <v>54</v>
      </c>
      <c r="F7895" s="47">
        <v>714</v>
      </c>
      <c r="G7895" s="34">
        <v>1042.04</v>
      </c>
      <c r="H7895" s="1" t="s">
        <v>218</v>
      </c>
      <c r="I7895" s="34">
        <v>1.00401E-2</v>
      </c>
      <c r="J7895" s="34">
        <v>1891.0840000000001</v>
      </c>
      <c r="K7895" s="35" t="str">
        <f t="shared" si="671"/>
        <v>Strabrechtse Heide &amp; Beuven_H4030</v>
      </c>
      <c r="L7895" s="36">
        <f>VLOOKUP(D7895,DATA!A:F,5,FALSE)</f>
        <v>1.0986712608830001E-2</v>
      </c>
      <c r="M7895" s="37">
        <f>VLOOKUP(D7895,DATA!A:F,6,FALSE)</f>
        <v>982</v>
      </c>
      <c r="N7895" s="36">
        <f t="shared" si="672"/>
        <v>65.918001468933255</v>
      </c>
      <c r="O7895" s="36">
        <f t="shared" si="673"/>
        <v>65.920479617059513</v>
      </c>
      <c r="P7895" s="36">
        <f t="shared" si="674"/>
        <v>2.4781481262579064E-3</v>
      </c>
      <c r="Q7895" s="36">
        <f t="shared" si="675"/>
        <v>4.6863862711963071E-2</v>
      </c>
    </row>
    <row r="7896" spans="1:17" x14ac:dyDescent="0.3">
      <c r="A7896" s="29">
        <v>2350965</v>
      </c>
      <c r="B7896" s="1">
        <v>137</v>
      </c>
      <c r="C7896" s="1" t="s">
        <v>30</v>
      </c>
      <c r="D7896" s="1" t="s">
        <v>41</v>
      </c>
      <c r="E7896" s="1" t="s">
        <v>42</v>
      </c>
      <c r="F7896" s="47">
        <v>1071</v>
      </c>
      <c r="G7896" s="34">
        <v>1109.43</v>
      </c>
      <c r="H7896" s="1" t="s">
        <v>218</v>
      </c>
      <c r="I7896" s="34">
        <v>1.05643E-2</v>
      </c>
      <c r="J7896" s="34">
        <v>1967.4666999999999</v>
      </c>
      <c r="K7896" s="35" t="str">
        <f t="shared" si="671"/>
        <v>Strabrechtse Heide &amp; Beuven_H4010A</v>
      </c>
      <c r="L7896" s="36">
        <f>VLOOKUP(D7896,DATA!A:F,5,FALSE)</f>
        <v>1.3726988247862192E-2</v>
      </c>
      <c r="M7896" s="37">
        <f>VLOOKUP(D7896,DATA!A:F,6,FALSE)</f>
        <v>1285.5</v>
      </c>
      <c r="N7896" s="36">
        <f t="shared" si="672"/>
        <v>8.1892218337134004</v>
      </c>
      <c r="O7896" s="36">
        <f t="shared" si="673"/>
        <v>8.1903122155885342</v>
      </c>
      <c r="P7896" s="36">
        <f t="shared" si="674"/>
        <v>1.0903818751337724E-3</v>
      </c>
      <c r="Q7896" s="36">
        <f t="shared" si="675"/>
        <v>2.145290029609255E-2</v>
      </c>
    </row>
    <row r="7897" spans="1:17" x14ac:dyDescent="0.3">
      <c r="A7897" s="29">
        <v>2350966</v>
      </c>
      <c r="B7897" s="1">
        <v>137</v>
      </c>
      <c r="C7897" s="1" t="s">
        <v>30</v>
      </c>
      <c r="D7897" s="1" t="s">
        <v>53</v>
      </c>
      <c r="E7897" s="1" t="s">
        <v>54</v>
      </c>
      <c r="F7897" s="47">
        <v>714</v>
      </c>
      <c r="G7897" s="34">
        <v>1057.8599999999999</v>
      </c>
      <c r="H7897" s="1" t="s">
        <v>218</v>
      </c>
      <c r="I7897" s="34">
        <v>1.0083699999999999E-2</v>
      </c>
      <c r="J7897" s="34">
        <v>413.57227</v>
      </c>
      <c r="K7897" s="35" t="str">
        <f t="shared" si="671"/>
        <v>Strabrechtse Heide &amp; Beuven_H4030</v>
      </c>
      <c r="L7897" s="36">
        <f>VLOOKUP(D7897,DATA!A:F,5,FALSE)</f>
        <v>1.0986712608830001E-2</v>
      </c>
      <c r="M7897" s="37">
        <f>VLOOKUP(D7897,DATA!A:F,6,FALSE)</f>
        <v>982</v>
      </c>
      <c r="N7897" s="36">
        <f t="shared" si="672"/>
        <v>69.708434584684625</v>
      </c>
      <c r="O7897" s="36">
        <f t="shared" si="673"/>
        <v>69.710773881047359</v>
      </c>
      <c r="P7897" s="36">
        <f t="shared" si="674"/>
        <v>2.3392963627344443E-3</v>
      </c>
      <c r="Q7897" s="36">
        <f t="shared" si="675"/>
        <v>9.6746810693882756E-3</v>
      </c>
    </row>
    <row r="7898" spans="1:17" x14ac:dyDescent="0.3">
      <c r="A7898" s="29">
        <v>2350967</v>
      </c>
      <c r="B7898" s="1">
        <v>137</v>
      </c>
      <c r="C7898" s="1" t="s">
        <v>30</v>
      </c>
      <c r="D7898" s="1" t="s">
        <v>53</v>
      </c>
      <c r="E7898" s="1" t="s">
        <v>54</v>
      </c>
      <c r="F7898" s="47">
        <v>714</v>
      </c>
      <c r="G7898" s="34">
        <v>979.54</v>
      </c>
      <c r="H7898" s="1" t="s">
        <v>218</v>
      </c>
      <c r="I7898" s="34">
        <v>9.4020000000000006E-3</v>
      </c>
      <c r="J7898" s="34">
        <v>9195.0529999999999</v>
      </c>
      <c r="K7898" s="35" t="str">
        <f t="shared" si="671"/>
        <v>Strabrechtse Heide &amp; Beuven_H4030</v>
      </c>
      <c r="L7898" s="36">
        <f>VLOOKUP(D7898,DATA!A:F,5,FALSE)</f>
        <v>1.0986712608830001E-2</v>
      </c>
      <c r="M7898" s="37">
        <f>VLOOKUP(D7898,DATA!A:F,6,FALSE)</f>
        <v>982</v>
      </c>
      <c r="N7898" s="36">
        <f t="shared" si="672"/>
        <v>49.324358302373533</v>
      </c>
      <c r="O7898" s="36">
        <f t="shared" si="673"/>
        <v>49.326940259429385</v>
      </c>
      <c r="P7898" s="36">
        <f t="shared" si="674"/>
        <v>2.5819570558525129E-3</v>
      </c>
      <c r="Q7898" s="36">
        <f t="shared" si="675"/>
        <v>0.23741231972287818</v>
      </c>
    </row>
    <row r="7899" spans="1:17" x14ac:dyDescent="0.3">
      <c r="A7899" s="29">
        <v>2350968</v>
      </c>
      <c r="B7899" s="1">
        <v>137</v>
      </c>
      <c r="C7899" s="1" t="s">
        <v>30</v>
      </c>
      <c r="D7899" s="1" t="s">
        <v>61</v>
      </c>
      <c r="E7899" s="1" t="s">
        <v>62</v>
      </c>
      <c r="F7899" s="47">
        <v>714</v>
      </c>
      <c r="G7899" s="34">
        <v>922.18</v>
      </c>
      <c r="H7899" s="1" t="s">
        <v>218</v>
      </c>
      <c r="I7899" s="34">
        <v>8.8632999999999993E-3</v>
      </c>
      <c r="J7899" s="34">
        <v>2877.7249999999999</v>
      </c>
      <c r="K7899" s="35" t="str">
        <f t="shared" si="671"/>
        <v>Strabrechtse Heide &amp; Beuven_H2330</v>
      </c>
      <c r="L7899" s="36">
        <f>VLOOKUP(D7899,DATA!A:F,5,FALSE)</f>
        <v>1.0986712608830001E-2</v>
      </c>
      <c r="M7899" s="37">
        <f>VLOOKUP(D7899,DATA!A:F,6,FALSE)</f>
        <v>982</v>
      </c>
      <c r="N7899" s="36">
        <f t="shared" si="672"/>
        <v>34.136321868787746</v>
      </c>
      <c r="O7899" s="36">
        <f t="shared" si="673"/>
        <v>34.138511306665173</v>
      </c>
      <c r="P7899" s="36">
        <f t="shared" si="674"/>
        <v>2.1894378774263146E-3</v>
      </c>
      <c r="Q7899" s="36">
        <f t="shared" si="675"/>
        <v>6.3006001158166403E-2</v>
      </c>
    </row>
    <row r="7900" spans="1:17" x14ac:dyDescent="0.3">
      <c r="A7900" s="29">
        <v>2350968</v>
      </c>
      <c r="B7900" s="1">
        <v>137</v>
      </c>
      <c r="C7900" s="1" t="s">
        <v>30</v>
      </c>
      <c r="D7900" s="1" t="s">
        <v>53</v>
      </c>
      <c r="E7900" s="1" t="s">
        <v>54</v>
      </c>
      <c r="F7900" s="47">
        <v>714</v>
      </c>
      <c r="G7900" s="34">
        <v>922.18</v>
      </c>
      <c r="H7900" s="1" t="s">
        <v>218</v>
      </c>
      <c r="I7900" s="34">
        <v>8.8632999999999993E-3</v>
      </c>
      <c r="J7900" s="34">
        <v>6058.7209999999995</v>
      </c>
      <c r="K7900" s="35" t="str">
        <f t="shared" si="671"/>
        <v>Strabrechtse Heide &amp; Beuven_H4030</v>
      </c>
      <c r="L7900" s="36">
        <f>VLOOKUP(D7900,DATA!A:F,5,FALSE)</f>
        <v>1.0986712608830001E-2</v>
      </c>
      <c r="M7900" s="37">
        <f>VLOOKUP(D7900,DATA!A:F,6,FALSE)</f>
        <v>982</v>
      </c>
      <c r="N7900" s="36">
        <f t="shared" si="672"/>
        <v>34.136321868787746</v>
      </c>
      <c r="O7900" s="36">
        <f t="shared" si="673"/>
        <v>34.138511306665173</v>
      </c>
      <c r="P7900" s="36">
        <f t="shared" si="674"/>
        <v>2.1894378774263146E-3</v>
      </c>
      <c r="Q7900" s="36">
        <f t="shared" si="675"/>
        <v>0.13265193246158236</v>
      </c>
    </row>
    <row r="7901" spans="1:17" x14ac:dyDescent="0.3">
      <c r="A7901" s="29">
        <v>2350969</v>
      </c>
      <c r="B7901" s="1">
        <v>137</v>
      </c>
      <c r="C7901" s="1" t="s">
        <v>30</v>
      </c>
      <c r="D7901" s="1" t="s">
        <v>53</v>
      </c>
      <c r="E7901" s="1" t="s">
        <v>54</v>
      </c>
      <c r="F7901" s="47">
        <v>714</v>
      </c>
      <c r="G7901" s="34">
        <v>915.69</v>
      </c>
      <c r="H7901" s="1" t="s">
        <v>218</v>
      </c>
      <c r="I7901" s="34">
        <v>8.8111999999999999E-3</v>
      </c>
      <c r="J7901" s="34">
        <v>8662.0550000000003</v>
      </c>
      <c r="K7901" s="35" t="str">
        <f t="shared" si="671"/>
        <v>Strabrechtse Heide &amp; Beuven_H4030</v>
      </c>
      <c r="L7901" s="36">
        <f>VLOOKUP(D7901,DATA!A:F,5,FALSE)</f>
        <v>1.0986712608830001E-2</v>
      </c>
      <c r="M7901" s="37">
        <f>VLOOKUP(D7901,DATA!A:F,6,FALSE)</f>
        <v>982</v>
      </c>
      <c r="N7901" s="36">
        <f t="shared" si="672"/>
        <v>32.551763029123883</v>
      </c>
      <c r="O7901" s="36">
        <f t="shared" si="673"/>
        <v>32.553888500576399</v>
      </c>
      <c r="P7901" s="36">
        <f t="shared" si="674"/>
        <v>2.125471452515626E-3</v>
      </c>
      <c r="Q7901" s="36">
        <f t="shared" si="675"/>
        <v>0.18410950622620242</v>
      </c>
    </row>
    <row r="7902" spans="1:17" x14ac:dyDescent="0.3">
      <c r="A7902" s="29">
        <v>2350970</v>
      </c>
      <c r="B7902" s="1">
        <v>137</v>
      </c>
      <c r="C7902" s="1" t="s">
        <v>30</v>
      </c>
      <c r="D7902" s="1" t="s">
        <v>63</v>
      </c>
      <c r="E7902" s="1" t="s">
        <v>64</v>
      </c>
      <c r="F7902" s="47">
        <v>714</v>
      </c>
      <c r="G7902" s="34">
        <v>914.28</v>
      </c>
      <c r="H7902" s="1" t="s">
        <v>218</v>
      </c>
      <c r="I7902" s="34">
        <v>8.7306999999999992E-3</v>
      </c>
      <c r="J7902" s="34">
        <v>78.900986000000003</v>
      </c>
      <c r="K7902" s="35" t="str">
        <f t="shared" si="671"/>
        <v>Strabrechtse Heide &amp; Beuven_H2310</v>
      </c>
      <c r="L7902" s="36">
        <f>VLOOKUP(D7902,DATA!A:F,5,FALSE)</f>
        <v>1.0986712608830001E-2</v>
      </c>
      <c r="M7902" s="37">
        <f>VLOOKUP(D7902,DATA!A:F,6,FALSE)</f>
        <v>982</v>
      </c>
      <c r="N7902" s="36">
        <f t="shared" si="672"/>
        <v>32.212566781632198</v>
      </c>
      <c r="O7902" s="36">
        <f t="shared" si="673"/>
        <v>32.214661370355131</v>
      </c>
      <c r="P7902" s="36">
        <f t="shared" si="674"/>
        <v>2.0945887229331106E-3</v>
      </c>
      <c r="Q7902" s="36">
        <f t="shared" si="675"/>
        <v>1.6526511550390324E-3</v>
      </c>
    </row>
    <row r="7903" spans="1:17" x14ac:dyDescent="0.3">
      <c r="A7903" s="29">
        <v>2350970</v>
      </c>
      <c r="B7903" s="1">
        <v>137</v>
      </c>
      <c r="C7903" s="1" t="s">
        <v>30</v>
      </c>
      <c r="D7903" s="1" t="s">
        <v>53</v>
      </c>
      <c r="E7903" s="1" t="s">
        <v>54</v>
      </c>
      <c r="F7903" s="47">
        <v>714</v>
      </c>
      <c r="G7903" s="34">
        <v>914.28</v>
      </c>
      <c r="H7903" s="1" t="s">
        <v>218</v>
      </c>
      <c r="I7903" s="34">
        <v>8.7306999999999992E-3</v>
      </c>
      <c r="J7903" s="34">
        <v>4981.9766</v>
      </c>
      <c r="K7903" s="35" t="str">
        <f t="shared" si="671"/>
        <v>Strabrechtse Heide &amp; Beuven_H4030</v>
      </c>
      <c r="L7903" s="36">
        <f>VLOOKUP(D7903,DATA!A:F,5,FALSE)</f>
        <v>1.0986712608830001E-2</v>
      </c>
      <c r="M7903" s="37">
        <f>VLOOKUP(D7903,DATA!A:F,6,FALSE)</f>
        <v>982</v>
      </c>
      <c r="N7903" s="36">
        <f t="shared" si="672"/>
        <v>32.212566781632198</v>
      </c>
      <c r="O7903" s="36">
        <f t="shared" si="673"/>
        <v>32.214661370355131</v>
      </c>
      <c r="P7903" s="36">
        <f t="shared" si="674"/>
        <v>2.0945887229331106E-3</v>
      </c>
      <c r="Q7903" s="36">
        <f t="shared" si="675"/>
        <v>0.1043519200427664</v>
      </c>
    </row>
    <row r="7904" spans="1:17" x14ac:dyDescent="0.3">
      <c r="A7904" s="29">
        <v>2350972</v>
      </c>
      <c r="B7904" s="1">
        <v>137</v>
      </c>
      <c r="C7904" s="1" t="s">
        <v>30</v>
      </c>
      <c r="D7904" s="1" t="s">
        <v>61</v>
      </c>
      <c r="E7904" s="1" t="s">
        <v>62</v>
      </c>
      <c r="F7904" s="47">
        <v>714</v>
      </c>
      <c r="G7904" s="34">
        <v>940.32</v>
      </c>
      <c r="H7904" s="1" t="s">
        <v>218</v>
      </c>
      <c r="I7904" s="34">
        <v>8.7968000000000005E-3</v>
      </c>
      <c r="J7904" s="34">
        <v>489.32839999999999</v>
      </c>
      <c r="K7904" s="35" t="str">
        <f t="shared" si="671"/>
        <v>Strabrechtse Heide &amp; Beuven_H2330</v>
      </c>
      <c r="L7904" s="36">
        <f>VLOOKUP(D7904,DATA!A:F,5,FALSE)</f>
        <v>1.0986712608830001E-2</v>
      </c>
      <c r="M7904" s="37">
        <f>VLOOKUP(D7904,DATA!A:F,6,FALSE)</f>
        <v>982</v>
      </c>
      <c r="N7904" s="36">
        <f t="shared" si="672"/>
        <v>38.747790639761831</v>
      </c>
      <c r="O7904" s="36">
        <f t="shared" si="673"/>
        <v>38.750084494478244</v>
      </c>
      <c r="P7904" s="36">
        <f t="shared" si="674"/>
        <v>2.2938547164130796E-3</v>
      </c>
      <c r="Q7904" s="36">
        <f t="shared" si="675"/>
        <v>1.122448258214866E-2</v>
      </c>
    </row>
    <row r="7905" spans="1:17" x14ac:dyDescent="0.3">
      <c r="A7905" s="29">
        <v>2350972</v>
      </c>
      <c r="B7905" s="1">
        <v>137</v>
      </c>
      <c r="C7905" s="1" t="s">
        <v>30</v>
      </c>
      <c r="D7905" s="1" t="s">
        <v>53</v>
      </c>
      <c r="E7905" s="1" t="s">
        <v>54</v>
      </c>
      <c r="F7905" s="47">
        <v>714</v>
      </c>
      <c r="G7905" s="34">
        <v>940.32</v>
      </c>
      <c r="H7905" s="1" t="s">
        <v>218</v>
      </c>
      <c r="I7905" s="34">
        <v>8.7968000000000005E-3</v>
      </c>
      <c r="J7905" s="34">
        <v>3217.6010000000001</v>
      </c>
      <c r="K7905" s="35" t="str">
        <f t="shared" si="671"/>
        <v>Strabrechtse Heide &amp; Beuven_H4030</v>
      </c>
      <c r="L7905" s="36">
        <f>VLOOKUP(D7905,DATA!A:F,5,FALSE)</f>
        <v>1.0986712608830001E-2</v>
      </c>
      <c r="M7905" s="37">
        <f>VLOOKUP(D7905,DATA!A:F,6,FALSE)</f>
        <v>982</v>
      </c>
      <c r="N7905" s="36">
        <f t="shared" si="672"/>
        <v>38.747790639761831</v>
      </c>
      <c r="O7905" s="36">
        <f t="shared" si="673"/>
        <v>38.750084494478244</v>
      </c>
      <c r="P7905" s="36">
        <f t="shared" si="674"/>
        <v>2.2938547164130796E-3</v>
      </c>
      <c r="Q7905" s="36">
        <f t="shared" si="675"/>
        <v>7.3807092293854418E-2</v>
      </c>
    </row>
    <row r="7906" spans="1:17" x14ac:dyDescent="0.3">
      <c r="A7906" s="29">
        <v>2350973</v>
      </c>
      <c r="B7906" s="1">
        <v>137</v>
      </c>
      <c r="C7906" s="1" t="s">
        <v>30</v>
      </c>
      <c r="D7906" s="1" t="s">
        <v>53</v>
      </c>
      <c r="E7906" s="1" t="s">
        <v>54</v>
      </c>
      <c r="F7906" s="47">
        <v>714</v>
      </c>
      <c r="G7906" s="34">
        <v>924.32</v>
      </c>
      <c r="H7906" s="1" t="s">
        <v>218</v>
      </c>
      <c r="I7906" s="34">
        <v>8.5964000000000006E-3</v>
      </c>
      <c r="J7906" s="34">
        <v>5896.4224000000004</v>
      </c>
      <c r="K7906" s="35" t="str">
        <f t="shared" si="671"/>
        <v>Strabrechtse Heide &amp; Beuven_H4030</v>
      </c>
      <c r="L7906" s="36">
        <f>VLOOKUP(D7906,DATA!A:F,5,FALSE)</f>
        <v>1.0986712608830001E-2</v>
      </c>
      <c r="M7906" s="37">
        <f>VLOOKUP(D7906,DATA!A:F,6,FALSE)</f>
        <v>982</v>
      </c>
      <c r="N7906" s="36">
        <f t="shared" si="672"/>
        <v>34.666897160506736</v>
      </c>
      <c r="O7906" s="36">
        <f t="shared" si="673"/>
        <v>34.669036299111326</v>
      </c>
      <c r="P7906" s="36">
        <f t="shared" si="674"/>
        <v>2.1391386045905847E-3</v>
      </c>
      <c r="Q7906" s="36">
        <f t="shared" si="675"/>
        <v>0.12613264784812667</v>
      </c>
    </row>
    <row r="7907" spans="1:17" x14ac:dyDescent="0.3">
      <c r="A7907" s="29">
        <v>2350974</v>
      </c>
      <c r="B7907" s="1">
        <v>137</v>
      </c>
      <c r="C7907" s="1" t="s">
        <v>30</v>
      </c>
      <c r="D7907" s="1" t="s">
        <v>63</v>
      </c>
      <c r="E7907" s="1" t="s">
        <v>64</v>
      </c>
      <c r="F7907" s="47">
        <v>714</v>
      </c>
      <c r="G7907" s="34">
        <v>923.63</v>
      </c>
      <c r="H7907" s="1" t="s">
        <v>218</v>
      </c>
      <c r="I7907" s="34">
        <v>8.4837999999999997E-3</v>
      </c>
      <c r="J7907" s="34">
        <v>57.653799999999997</v>
      </c>
      <c r="K7907" s="35" t="str">
        <f t="shared" si="671"/>
        <v>Strabrechtse Heide &amp; Beuven_H2310</v>
      </c>
      <c r="L7907" s="36">
        <f>VLOOKUP(D7907,DATA!A:F,5,FALSE)</f>
        <v>1.0986712608830001E-2</v>
      </c>
      <c r="M7907" s="37">
        <f>VLOOKUP(D7907,DATA!A:F,6,FALSE)</f>
        <v>982</v>
      </c>
      <c r="N7907" s="36">
        <f t="shared" si="672"/>
        <v>34.495399376149287</v>
      </c>
      <c r="O7907" s="36">
        <f t="shared" si="673"/>
        <v>34.497505565646136</v>
      </c>
      <c r="P7907" s="36">
        <f t="shared" si="674"/>
        <v>2.1061894968497086E-3</v>
      </c>
      <c r="Q7907" s="36">
        <f t="shared" si="675"/>
        <v>1.2142982801347372E-3</v>
      </c>
    </row>
    <row r="7908" spans="1:17" x14ac:dyDescent="0.3">
      <c r="A7908" s="29">
        <v>2350974</v>
      </c>
      <c r="B7908" s="1">
        <v>137</v>
      </c>
      <c r="C7908" s="1" t="s">
        <v>30</v>
      </c>
      <c r="D7908" s="1" t="s">
        <v>61</v>
      </c>
      <c r="E7908" s="1" t="s">
        <v>62</v>
      </c>
      <c r="F7908" s="47">
        <v>714</v>
      </c>
      <c r="G7908" s="34">
        <v>923.63</v>
      </c>
      <c r="H7908" s="1" t="s">
        <v>218</v>
      </c>
      <c r="I7908" s="34">
        <v>8.4837999999999997E-3</v>
      </c>
      <c r="J7908" s="34">
        <v>589.07858980516005</v>
      </c>
      <c r="K7908" s="35" t="str">
        <f t="shared" si="671"/>
        <v>Strabrechtse Heide &amp; Beuven_H2330</v>
      </c>
      <c r="L7908" s="36">
        <f>VLOOKUP(D7908,DATA!A:F,5,FALSE)</f>
        <v>1.0986712608830001E-2</v>
      </c>
      <c r="M7908" s="37">
        <f>VLOOKUP(D7908,DATA!A:F,6,FALSE)</f>
        <v>982</v>
      </c>
      <c r="N7908" s="36">
        <f t="shared" si="672"/>
        <v>34.495399376149287</v>
      </c>
      <c r="O7908" s="36">
        <f t="shared" si="673"/>
        <v>34.497505565646136</v>
      </c>
      <c r="P7908" s="36">
        <f t="shared" si="674"/>
        <v>2.1061894968497086E-3</v>
      </c>
      <c r="Q7908" s="36">
        <f t="shared" si="675"/>
        <v>1.2407111386666659E-2</v>
      </c>
    </row>
    <row r="7909" spans="1:17" x14ac:dyDescent="0.3">
      <c r="A7909" s="29">
        <v>2350974</v>
      </c>
      <c r="B7909" s="1">
        <v>137</v>
      </c>
      <c r="C7909" s="1" t="s">
        <v>30</v>
      </c>
      <c r="D7909" s="1" t="s">
        <v>53</v>
      </c>
      <c r="E7909" s="1" t="s">
        <v>54</v>
      </c>
      <c r="F7909" s="47">
        <v>714</v>
      </c>
      <c r="G7909" s="34">
        <v>923.63</v>
      </c>
      <c r="H7909" s="1" t="s">
        <v>218</v>
      </c>
      <c r="I7909" s="34">
        <v>8.4837999999999997E-3</v>
      </c>
      <c r="J7909" s="34">
        <v>1745.9146000000001</v>
      </c>
      <c r="K7909" s="35" t="str">
        <f t="shared" si="671"/>
        <v>Strabrechtse Heide &amp; Beuven_H4030</v>
      </c>
      <c r="L7909" s="36">
        <f>VLOOKUP(D7909,DATA!A:F,5,FALSE)</f>
        <v>1.0986712608830001E-2</v>
      </c>
      <c r="M7909" s="37">
        <f>VLOOKUP(D7909,DATA!A:F,6,FALSE)</f>
        <v>982</v>
      </c>
      <c r="N7909" s="36">
        <f t="shared" si="672"/>
        <v>34.495399376149287</v>
      </c>
      <c r="O7909" s="36">
        <f t="shared" si="673"/>
        <v>34.497505565646136</v>
      </c>
      <c r="P7909" s="36">
        <f t="shared" si="674"/>
        <v>2.1061894968497086E-3</v>
      </c>
      <c r="Q7909" s="36">
        <f t="shared" si="675"/>
        <v>3.6772269929165602E-2</v>
      </c>
    </row>
    <row r="7910" spans="1:17" x14ac:dyDescent="0.3">
      <c r="A7910" s="29">
        <v>2350975</v>
      </c>
      <c r="B7910" s="1">
        <v>137</v>
      </c>
      <c r="C7910" s="1" t="s">
        <v>30</v>
      </c>
      <c r="D7910" s="1" t="s">
        <v>53</v>
      </c>
      <c r="E7910" s="1" t="s">
        <v>54</v>
      </c>
      <c r="F7910" s="47">
        <v>714</v>
      </c>
      <c r="G7910" s="34">
        <v>928.81</v>
      </c>
      <c r="H7910" s="1" t="s">
        <v>218</v>
      </c>
      <c r="I7910" s="34">
        <v>8.4633E-3</v>
      </c>
      <c r="J7910" s="34">
        <v>6133.6323944705</v>
      </c>
      <c r="K7910" s="35" t="str">
        <f t="shared" si="671"/>
        <v>Strabrechtse Heide &amp; Beuven_H4030</v>
      </c>
      <c r="L7910" s="36">
        <f>VLOOKUP(D7910,DATA!A:F,5,FALSE)</f>
        <v>1.0986712608830001E-2</v>
      </c>
      <c r="M7910" s="37">
        <f>VLOOKUP(D7910,DATA!A:F,6,FALSE)</f>
        <v>982</v>
      </c>
      <c r="N7910" s="36">
        <f t="shared" si="672"/>
        <v>35.792463422393553</v>
      </c>
      <c r="O7910" s="36">
        <f t="shared" si="673"/>
        <v>35.794600355043954</v>
      </c>
      <c r="P7910" s="36">
        <f t="shared" si="674"/>
        <v>2.1369326504014907E-3</v>
      </c>
      <c r="Q7910" s="36">
        <f t="shared" si="675"/>
        <v>0.13107159329304288</v>
      </c>
    </row>
    <row r="7911" spans="1:17" x14ac:dyDescent="0.3">
      <c r="A7911" s="29">
        <v>2350976</v>
      </c>
      <c r="B7911" s="1">
        <v>137</v>
      </c>
      <c r="C7911" s="1" t="s">
        <v>30</v>
      </c>
      <c r="D7911" s="1" t="s">
        <v>53</v>
      </c>
      <c r="E7911" s="1" t="s">
        <v>54</v>
      </c>
      <c r="F7911" s="47">
        <v>714</v>
      </c>
      <c r="G7911" s="34">
        <v>928.86</v>
      </c>
      <c r="H7911" s="1" t="s">
        <v>218</v>
      </c>
      <c r="I7911" s="34">
        <v>8.4241999999999997E-3</v>
      </c>
      <c r="J7911" s="34">
        <v>4610.3930622991902</v>
      </c>
      <c r="K7911" s="35" t="str">
        <f t="shared" si="671"/>
        <v>Strabrechtse Heide &amp; Beuven_H4030</v>
      </c>
      <c r="L7911" s="36">
        <f>VLOOKUP(D7911,DATA!A:F,5,FALSE)</f>
        <v>1.0986712608830001E-2</v>
      </c>
      <c r="M7911" s="37">
        <f>VLOOKUP(D7911,DATA!A:F,6,FALSE)</f>
        <v>982</v>
      </c>
      <c r="N7911" s="36">
        <f t="shared" si="672"/>
        <v>35.80508894175312</v>
      </c>
      <c r="O7911" s="36">
        <f t="shared" si="673"/>
        <v>35.807216333632567</v>
      </c>
      <c r="P7911" s="36">
        <f t="shared" si="674"/>
        <v>2.1273918794477709E-3</v>
      </c>
      <c r="Q7911" s="36">
        <f t="shared" si="675"/>
        <v>9.8081127617976382E-2</v>
      </c>
    </row>
    <row r="7912" spans="1:17" x14ac:dyDescent="0.3">
      <c r="A7912" s="29">
        <v>2350977</v>
      </c>
      <c r="B7912" s="1">
        <v>137</v>
      </c>
      <c r="C7912" s="1" t="s">
        <v>30</v>
      </c>
      <c r="D7912" s="1" t="s">
        <v>53</v>
      </c>
      <c r="E7912" s="1" t="s">
        <v>54</v>
      </c>
      <c r="F7912" s="47">
        <v>714</v>
      </c>
      <c r="G7912" s="34">
        <v>1024.95</v>
      </c>
      <c r="H7912" s="1" t="s">
        <v>218</v>
      </c>
      <c r="I7912" s="34">
        <v>9.0352000000000002E-3</v>
      </c>
      <c r="J7912" s="34">
        <v>2222.752</v>
      </c>
      <c r="K7912" s="35" t="str">
        <f t="shared" si="671"/>
        <v>Strabrechtse Heide &amp; Beuven_H4030</v>
      </c>
      <c r="L7912" s="36">
        <f>VLOOKUP(D7912,DATA!A:F,5,FALSE)</f>
        <v>1.0986712608830001E-2</v>
      </c>
      <c r="M7912" s="37">
        <f>VLOOKUP(D7912,DATA!A:F,6,FALSE)</f>
        <v>982</v>
      </c>
      <c r="N7912" s="36">
        <f t="shared" si="672"/>
        <v>61.582846648509374</v>
      </c>
      <c r="O7912" s="36">
        <f t="shared" si="673"/>
        <v>61.585195121026764</v>
      </c>
      <c r="P7912" s="36">
        <f t="shared" si="674"/>
        <v>2.3484725173901211E-3</v>
      </c>
      <c r="Q7912" s="36">
        <f t="shared" si="675"/>
        <v>5.2200719849739265E-2</v>
      </c>
    </row>
    <row r="7913" spans="1:17" x14ac:dyDescent="0.3">
      <c r="A7913" s="29">
        <v>2350978</v>
      </c>
      <c r="B7913" s="1">
        <v>137</v>
      </c>
      <c r="C7913" s="1" t="s">
        <v>30</v>
      </c>
      <c r="D7913" s="1" t="s">
        <v>53</v>
      </c>
      <c r="E7913" s="1" t="s">
        <v>54</v>
      </c>
      <c r="F7913" s="47">
        <v>714</v>
      </c>
      <c r="G7913" s="34">
        <v>1028.52</v>
      </c>
      <c r="H7913" s="1" t="s">
        <v>218</v>
      </c>
      <c r="I7913" s="34">
        <v>8.9717000000000009E-3</v>
      </c>
      <c r="J7913" s="34">
        <v>4866.7024885182</v>
      </c>
      <c r="K7913" s="35" t="str">
        <f t="shared" si="671"/>
        <v>Strabrechtse Heide &amp; Beuven_H4030</v>
      </c>
      <c r="L7913" s="36">
        <f>VLOOKUP(D7913,DATA!A:F,5,FALSE)</f>
        <v>1.0986712608830001E-2</v>
      </c>
      <c r="M7913" s="37">
        <f>VLOOKUP(D7913,DATA!A:F,6,FALSE)</f>
        <v>982</v>
      </c>
      <c r="N7913" s="36">
        <f t="shared" si="672"/>
        <v>62.506474310694927</v>
      </c>
      <c r="O7913" s="36">
        <f t="shared" si="673"/>
        <v>62.508784345042734</v>
      </c>
      <c r="P7913" s="36">
        <f t="shared" si="674"/>
        <v>2.3100343478077434E-3</v>
      </c>
      <c r="Q7913" s="36">
        <f t="shared" si="675"/>
        <v>0.11242249909038461</v>
      </c>
    </row>
    <row r="7914" spans="1:17" x14ac:dyDescent="0.3">
      <c r="A7914" s="29">
        <v>2350979</v>
      </c>
      <c r="B7914" s="1">
        <v>137</v>
      </c>
      <c r="C7914" s="1" t="s">
        <v>30</v>
      </c>
      <c r="D7914" s="1" t="s">
        <v>53</v>
      </c>
      <c r="E7914" s="1" t="s">
        <v>54</v>
      </c>
      <c r="F7914" s="47">
        <v>714</v>
      </c>
      <c r="G7914" s="34">
        <v>990.65</v>
      </c>
      <c r="H7914" s="1" t="s">
        <v>218</v>
      </c>
      <c r="I7914" s="34">
        <v>8.6295E-3</v>
      </c>
      <c r="J7914" s="34">
        <v>7047.9126594728996</v>
      </c>
      <c r="K7914" s="35" t="str">
        <f t="shared" si="671"/>
        <v>Strabrechtse Heide &amp; Beuven_H4030</v>
      </c>
      <c r="L7914" s="36">
        <f>VLOOKUP(D7914,DATA!A:F,5,FALSE)</f>
        <v>1.0986712608830001E-2</v>
      </c>
      <c r="M7914" s="37">
        <f>VLOOKUP(D7914,DATA!A:F,6,FALSE)</f>
        <v>982</v>
      </c>
      <c r="N7914" s="36">
        <f t="shared" si="672"/>
        <v>52.374090038726379</v>
      </c>
      <c r="O7914" s="36">
        <f t="shared" si="673"/>
        <v>52.376454935542831</v>
      </c>
      <c r="P7914" s="36">
        <f t="shared" si="674"/>
        <v>2.3648968164522444E-3</v>
      </c>
      <c r="Q7914" s="36">
        <f t="shared" si="675"/>
        <v>0.16667586211020932</v>
      </c>
    </row>
    <row r="7915" spans="1:17" x14ac:dyDescent="0.3">
      <c r="A7915" s="29">
        <v>2350980</v>
      </c>
      <c r="B7915" s="1">
        <v>137</v>
      </c>
      <c r="C7915" s="1" t="s">
        <v>30</v>
      </c>
      <c r="D7915" s="1" t="s">
        <v>53</v>
      </c>
      <c r="E7915" s="1" t="s">
        <v>54</v>
      </c>
      <c r="F7915" s="47">
        <v>714</v>
      </c>
      <c r="G7915" s="34">
        <v>942.26</v>
      </c>
      <c r="H7915" s="1" t="s">
        <v>218</v>
      </c>
      <c r="I7915" s="34">
        <v>8.2305E-3</v>
      </c>
      <c r="J7915" s="34">
        <v>8646.3790000000008</v>
      </c>
      <c r="K7915" s="35" t="str">
        <f t="shared" si="671"/>
        <v>Strabrechtse Heide &amp; Beuven_H4030</v>
      </c>
      <c r="L7915" s="36">
        <f>VLOOKUP(D7915,DATA!A:F,5,FALSE)</f>
        <v>1.0986712608830001E-2</v>
      </c>
      <c r="M7915" s="37">
        <f>VLOOKUP(D7915,DATA!A:F,6,FALSE)</f>
        <v>982</v>
      </c>
      <c r="N7915" s="36">
        <f t="shared" si="672"/>
        <v>39.254856702807629</v>
      </c>
      <c r="O7915" s="36">
        <f t="shared" si="673"/>
        <v>39.257012972905507</v>
      </c>
      <c r="P7915" s="36">
        <f t="shared" si="674"/>
        <v>2.1562700978776661E-3</v>
      </c>
      <c r="Q7915" s="36">
        <f t="shared" si="675"/>
        <v>0.18643928492617398</v>
      </c>
    </row>
    <row r="7916" spans="1:17" x14ac:dyDescent="0.3">
      <c r="A7916" s="30">
        <v>2350981</v>
      </c>
      <c r="B7916" s="14">
        <v>137</v>
      </c>
      <c r="C7916" s="14" t="s">
        <v>30</v>
      </c>
      <c r="D7916" s="14" t="s">
        <v>79</v>
      </c>
      <c r="E7916" s="14" t="s">
        <v>80</v>
      </c>
      <c r="F7916" s="48">
        <v>429</v>
      </c>
      <c r="G7916" s="38">
        <v>950.08</v>
      </c>
      <c r="H7916" s="14" t="s">
        <v>218</v>
      </c>
      <c r="I7916" s="38">
        <v>8.0254000000000002E-3</v>
      </c>
      <c r="J7916" s="38">
        <v>2824.5187999999998</v>
      </c>
      <c r="K7916" s="39" t="str">
        <f t="shared" si="671"/>
        <v>Strabrechtse Heide &amp; Beuven_H3110</v>
      </c>
      <c r="L7916" s="40">
        <f>VLOOKUP(D7916,DATA!A:F,5,FALSE)</f>
        <v>0</v>
      </c>
      <c r="M7916" s="41">
        <f>VLOOKUP(D7916,DATA!A:F,6,FALSE)</f>
        <v>3.5</v>
      </c>
      <c r="N7916" s="40">
        <f t="shared" si="672"/>
        <v>50</v>
      </c>
      <c r="O7916" s="40">
        <f t="shared" si="673"/>
        <v>50</v>
      </c>
      <c r="P7916" s="40">
        <f>J7916/10000*I7916</f>
        <v>2.266789317752E-3</v>
      </c>
      <c r="Q7916" s="40">
        <f>IF(AND(H7916&lt;&gt;"below",I7916&gt;=0.005),M7916*P7916,0)</f>
        <v>7.9337626121320001E-3</v>
      </c>
    </row>
    <row r="7917" spans="1:17" x14ac:dyDescent="0.3">
      <c r="A7917" s="29">
        <v>2350983</v>
      </c>
      <c r="B7917" s="1">
        <v>137</v>
      </c>
      <c r="C7917" s="1" t="s">
        <v>30</v>
      </c>
      <c r="D7917" s="1" t="s">
        <v>57</v>
      </c>
      <c r="E7917" s="1" t="s">
        <v>58</v>
      </c>
      <c r="F7917" s="47">
        <v>714</v>
      </c>
      <c r="G7917" s="34">
        <v>928.54</v>
      </c>
      <c r="H7917" s="1" t="s">
        <v>218</v>
      </c>
      <c r="I7917" s="34">
        <v>7.6407999999999997E-3</v>
      </c>
      <c r="J7917" s="34">
        <v>344.39535999999998</v>
      </c>
      <c r="K7917" s="35" t="str">
        <f t="shared" si="671"/>
        <v>Strabrechtse Heide &amp; Beuven_H3160</v>
      </c>
      <c r="L7917" s="36">
        <f>VLOOKUP(D7917,DATA!A:F,5,FALSE)</f>
        <v>1.0986712608830001E-2</v>
      </c>
      <c r="M7917" s="37">
        <f>VLOOKUP(D7917,DATA!A:F,6,FALSE)</f>
        <v>982</v>
      </c>
      <c r="N7917" s="36">
        <f t="shared" si="672"/>
        <v>35.724319706634766</v>
      </c>
      <c r="O7917" s="36">
        <f t="shared" si="673"/>
        <v>35.726247331190308</v>
      </c>
      <c r="P7917" s="36">
        <f t="shared" si="674"/>
        <v>1.9276245555417404E-3</v>
      </c>
      <c r="Q7917" s="36">
        <f t="shared" si="675"/>
        <v>6.6386495275063762E-3</v>
      </c>
    </row>
    <row r="7918" spans="1:17" x14ac:dyDescent="0.3">
      <c r="A7918" s="29">
        <v>2350983</v>
      </c>
      <c r="B7918" s="1">
        <v>137</v>
      </c>
      <c r="C7918" s="1" t="s">
        <v>30</v>
      </c>
      <c r="D7918" s="1" t="s">
        <v>53</v>
      </c>
      <c r="E7918" s="1" t="s">
        <v>54</v>
      </c>
      <c r="F7918" s="47">
        <v>714</v>
      </c>
      <c r="G7918" s="34">
        <v>928.54</v>
      </c>
      <c r="H7918" s="1" t="s">
        <v>218</v>
      </c>
      <c r="I7918" s="34">
        <v>7.6407999999999997E-3</v>
      </c>
      <c r="J7918" s="34">
        <v>1337.5364999999999</v>
      </c>
      <c r="K7918" s="35" t="str">
        <f t="shared" si="671"/>
        <v>Strabrechtse Heide &amp; Beuven_H4030</v>
      </c>
      <c r="L7918" s="36">
        <f>VLOOKUP(D7918,DATA!A:F,5,FALSE)</f>
        <v>1.0986712608830001E-2</v>
      </c>
      <c r="M7918" s="37">
        <f>VLOOKUP(D7918,DATA!A:F,6,FALSE)</f>
        <v>982</v>
      </c>
      <c r="N7918" s="36">
        <f t="shared" si="672"/>
        <v>35.724319706634766</v>
      </c>
      <c r="O7918" s="36">
        <f t="shared" si="673"/>
        <v>35.726247331190308</v>
      </c>
      <c r="P7918" s="36">
        <f t="shared" si="674"/>
        <v>1.9276245555417404E-3</v>
      </c>
      <c r="Q7918" s="36">
        <f t="shared" si="675"/>
        <v>2.5782682013333547E-2</v>
      </c>
    </row>
    <row r="7919" spans="1:17" x14ac:dyDescent="0.3">
      <c r="A7919" s="29">
        <v>2350984</v>
      </c>
      <c r="B7919" s="1">
        <v>137</v>
      </c>
      <c r="C7919" s="1" t="s">
        <v>30</v>
      </c>
      <c r="D7919" s="1" t="s">
        <v>53</v>
      </c>
      <c r="E7919" s="1" t="s">
        <v>54</v>
      </c>
      <c r="F7919" s="47">
        <v>714</v>
      </c>
      <c r="G7919" s="34">
        <v>982.12</v>
      </c>
      <c r="H7919" s="1" t="s">
        <v>218</v>
      </c>
      <c r="I7919" s="34">
        <v>8.0970999999999994E-3</v>
      </c>
      <c r="J7919" s="34">
        <v>412.57780000000002</v>
      </c>
      <c r="K7919" s="35" t="str">
        <f t="shared" si="671"/>
        <v>Strabrechtse Heide &amp; Beuven_H4030</v>
      </c>
      <c r="L7919" s="36">
        <f>VLOOKUP(D7919,DATA!A:F,5,FALSE)</f>
        <v>1.0986712608830001E-2</v>
      </c>
      <c r="M7919" s="37">
        <f>VLOOKUP(D7919,DATA!A:F,6,FALSE)</f>
        <v>982</v>
      </c>
      <c r="N7919" s="36">
        <f t="shared" si="672"/>
        <v>50.032960133052235</v>
      </c>
      <c r="O7919" s="36">
        <f t="shared" si="673"/>
        <v>50.035184144785738</v>
      </c>
      <c r="P7919" s="36">
        <f t="shared" si="674"/>
        <v>2.2240117335030618E-3</v>
      </c>
      <c r="Q7919" s="36">
        <f t="shared" si="675"/>
        <v>9.1757786818287956E-3</v>
      </c>
    </row>
    <row r="7920" spans="1:17" x14ac:dyDescent="0.3">
      <c r="A7920" s="30">
        <v>2350985</v>
      </c>
      <c r="B7920" s="14">
        <v>137</v>
      </c>
      <c r="C7920" s="14" t="s">
        <v>30</v>
      </c>
      <c r="D7920" s="14" t="s">
        <v>55</v>
      </c>
      <c r="E7920" s="14" t="s">
        <v>56</v>
      </c>
      <c r="F7920" s="48">
        <v>500</v>
      </c>
      <c r="G7920" s="38">
        <v>1010.49</v>
      </c>
      <c r="H7920" s="14" t="s">
        <v>218</v>
      </c>
      <c r="I7920" s="38">
        <v>8.0912999999999992E-3</v>
      </c>
      <c r="J7920" s="38">
        <v>19.726381</v>
      </c>
      <c r="K7920" s="39" t="str">
        <f t="shared" si="671"/>
        <v>Strabrechtse Heide &amp; Beuven_H3130</v>
      </c>
      <c r="L7920" s="40">
        <f>VLOOKUP(D7920,DATA!A:F,5,FALSE)</f>
        <v>0</v>
      </c>
      <c r="M7920" s="41">
        <f>VLOOKUP(D7920,DATA!A:F,6,FALSE)</f>
        <v>3.5</v>
      </c>
      <c r="N7920" s="40">
        <f t="shared" si="672"/>
        <v>50</v>
      </c>
      <c r="O7920" s="40">
        <f t="shared" si="673"/>
        <v>50</v>
      </c>
      <c r="P7920" s="40">
        <f>J7920/10000*I7920</f>
        <v>1.5961206658529999E-5</v>
      </c>
      <c r="Q7920" s="40">
        <f>IF(AND(H7920&lt;&gt;"below",I7920&gt;=0.005),M7920*P7920,0)</f>
        <v>5.5864223304854994E-5</v>
      </c>
    </row>
    <row r="7921" spans="1:17" x14ac:dyDescent="0.3">
      <c r="A7921" s="29">
        <v>2350985</v>
      </c>
      <c r="B7921" s="1">
        <v>137</v>
      </c>
      <c r="C7921" s="1" t="s">
        <v>30</v>
      </c>
      <c r="D7921" s="1" t="s">
        <v>57</v>
      </c>
      <c r="E7921" s="1" t="s">
        <v>58</v>
      </c>
      <c r="F7921" s="47">
        <v>714</v>
      </c>
      <c r="G7921" s="34">
        <v>1010.49</v>
      </c>
      <c r="H7921" s="1" t="s">
        <v>218</v>
      </c>
      <c r="I7921" s="34">
        <v>8.0912999999999992E-3</v>
      </c>
      <c r="J7921" s="34">
        <v>1021.04333</v>
      </c>
      <c r="K7921" s="35" t="str">
        <f t="shared" si="671"/>
        <v>Strabrechtse Heide &amp; Beuven_H3160</v>
      </c>
      <c r="L7921" s="36">
        <f>VLOOKUP(D7921,DATA!A:F,5,FALSE)</f>
        <v>1.0986712608830001E-2</v>
      </c>
      <c r="M7921" s="37">
        <f>VLOOKUP(D7921,DATA!A:F,6,FALSE)</f>
        <v>982</v>
      </c>
      <c r="N7921" s="36">
        <f t="shared" si="672"/>
        <v>57.762014931127915</v>
      </c>
      <c r="O7921" s="36">
        <f t="shared" si="673"/>
        <v>57.764183776539134</v>
      </c>
      <c r="P7921" s="36">
        <f t="shared" si="674"/>
        <v>2.1688454112194222E-3</v>
      </c>
      <c r="Q7921" s="36">
        <f t="shared" si="675"/>
        <v>2.2144851409266982E-2</v>
      </c>
    </row>
    <row r="7922" spans="1:17" x14ac:dyDescent="0.3">
      <c r="A7922" s="29">
        <v>2350985</v>
      </c>
      <c r="B7922" s="1">
        <v>137</v>
      </c>
      <c r="C7922" s="1" t="s">
        <v>30</v>
      </c>
      <c r="D7922" s="1" t="s">
        <v>53</v>
      </c>
      <c r="E7922" s="1" t="s">
        <v>54</v>
      </c>
      <c r="F7922" s="47">
        <v>714</v>
      </c>
      <c r="G7922" s="34">
        <v>1010.49</v>
      </c>
      <c r="H7922" s="1" t="s">
        <v>218</v>
      </c>
      <c r="I7922" s="34">
        <v>8.0912999999999992E-3</v>
      </c>
      <c r="J7922" s="34">
        <v>2427.4459999999999</v>
      </c>
      <c r="K7922" s="35" t="str">
        <f t="shared" si="671"/>
        <v>Strabrechtse Heide &amp; Beuven_H4030</v>
      </c>
      <c r="L7922" s="36">
        <f>VLOOKUP(D7922,DATA!A:F,5,FALSE)</f>
        <v>1.0986712608830001E-2</v>
      </c>
      <c r="M7922" s="37">
        <f>VLOOKUP(D7922,DATA!A:F,6,FALSE)</f>
        <v>982</v>
      </c>
      <c r="N7922" s="36">
        <f t="shared" si="672"/>
        <v>57.762014931127915</v>
      </c>
      <c r="O7922" s="36">
        <f t="shared" si="673"/>
        <v>57.764183776539134</v>
      </c>
      <c r="P7922" s="36">
        <f t="shared" si="674"/>
        <v>2.1688454112194222E-3</v>
      </c>
      <c r="Q7922" s="36">
        <f t="shared" si="675"/>
        <v>5.2647551180829415E-2</v>
      </c>
    </row>
    <row r="7923" spans="1:17" x14ac:dyDescent="0.3">
      <c r="A7923" s="29">
        <v>2350986</v>
      </c>
      <c r="B7923" s="1">
        <v>137</v>
      </c>
      <c r="C7923" s="1" t="s">
        <v>30</v>
      </c>
      <c r="D7923" s="1" t="s">
        <v>57</v>
      </c>
      <c r="E7923" s="1" t="s">
        <v>58</v>
      </c>
      <c r="F7923" s="47">
        <v>714</v>
      </c>
      <c r="G7923" s="34">
        <v>969.63</v>
      </c>
      <c r="H7923" s="1" t="s">
        <v>218</v>
      </c>
      <c r="I7923" s="34">
        <v>7.6758E-3</v>
      </c>
      <c r="J7923" s="34">
        <v>5008.1943000000001</v>
      </c>
      <c r="K7923" s="35" t="str">
        <f t="shared" si="671"/>
        <v>Strabrechtse Heide &amp; Beuven_H3160</v>
      </c>
      <c r="L7923" s="36">
        <f>VLOOKUP(D7923,DATA!A:F,5,FALSE)</f>
        <v>1.0986712608830001E-2</v>
      </c>
      <c r="M7923" s="37">
        <f>VLOOKUP(D7923,DATA!A:F,6,FALSE)</f>
        <v>982</v>
      </c>
      <c r="N7923" s="36">
        <f t="shared" si="672"/>
        <v>46.607579116732857</v>
      </c>
      <c r="O7923" s="36">
        <f t="shared" si="673"/>
        <v>46.609677712608935</v>
      </c>
      <c r="P7923" s="36">
        <f t="shared" si="674"/>
        <v>2.0985958760775247E-3</v>
      </c>
      <c r="Q7923" s="36">
        <f t="shared" si="675"/>
        <v>0.10510175904574966</v>
      </c>
    </row>
    <row r="7924" spans="1:17" x14ac:dyDescent="0.3">
      <c r="A7924" s="29">
        <v>2350986</v>
      </c>
      <c r="B7924" s="1">
        <v>137</v>
      </c>
      <c r="C7924" s="1" t="s">
        <v>30</v>
      </c>
      <c r="D7924" s="1" t="s">
        <v>53</v>
      </c>
      <c r="E7924" s="1" t="s">
        <v>54</v>
      </c>
      <c r="F7924" s="47">
        <v>714</v>
      </c>
      <c r="G7924" s="34">
        <v>969.63</v>
      </c>
      <c r="H7924" s="1" t="s">
        <v>218</v>
      </c>
      <c r="I7924" s="34">
        <v>7.6758E-3</v>
      </c>
      <c r="J7924" s="34">
        <v>4374.9472999999998</v>
      </c>
      <c r="K7924" s="35" t="str">
        <f t="shared" si="671"/>
        <v>Strabrechtse Heide &amp; Beuven_H4030</v>
      </c>
      <c r="L7924" s="36">
        <f>VLOOKUP(D7924,DATA!A:F,5,FALSE)</f>
        <v>1.0986712608830001E-2</v>
      </c>
      <c r="M7924" s="37">
        <f>VLOOKUP(D7924,DATA!A:F,6,FALSE)</f>
        <v>982</v>
      </c>
      <c r="N7924" s="36">
        <f t="shared" si="672"/>
        <v>46.607579116732857</v>
      </c>
      <c r="O7924" s="36">
        <f t="shared" si="673"/>
        <v>46.609677712608935</v>
      </c>
      <c r="P7924" s="36">
        <f t="shared" si="674"/>
        <v>2.0985958760775247E-3</v>
      </c>
      <c r="Q7924" s="36">
        <f t="shared" si="675"/>
        <v>9.1812463618365023E-2</v>
      </c>
    </row>
    <row r="7925" spans="1:17" x14ac:dyDescent="0.3">
      <c r="A7925" s="29">
        <v>2350987</v>
      </c>
      <c r="B7925" s="1">
        <v>137</v>
      </c>
      <c r="C7925" s="1" t="s">
        <v>30</v>
      </c>
      <c r="D7925" s="1" t="s">
        <v>57</v>
      </c>
      <c r="E7925" s="1" t="s">
        <v>58</v>
      </c>
      <c r="F7925" s="47">
        <v>714</v>
      </c>
      <c r="G7925" s="34">
        <v>1079.73</v>
      </c>
      <c r="H7925" s="1" t="s">
        <v>218</v>
      </c>
      <c r="I7925" s="34">
        <v>8.4325000000000008E-3</v>
      </c>
      <c r="J7925" s="34">
        <v>979.3809</v>
      </c>
      <c r="K7925" s="35" t="str">
        <f t="shared" si="671"/>
        <v>Strabrechtse Heide &amp; Beuven_H3160</v>
      </c>
      <c r="L7925" s="36">
        <f>VLOOKUP(D7925,DATA!A:F,5,FALSE)</f>
        <v>1.0986712608830001E-2</v>
      </c>
      <c r="M7925" s="37">
        <f>VLOOKUP(D7925,DATA!A:F,6,FALSE)</f>
        <v>982</v>
      </c>
      <c r="N7925" s="36">
        <f t="shared" si="672"/>
        <v>74.530588146152965</v>
      </c>
      <c r="O7925" s="36">
        <f t="shared" si="673"/>
        <v>74.532346748744004</v>
      </c>
      <c r="P7925" s="36">
        <f t="shared" si="674"/>
        <v>1.7586025910389935E-3</v>
      </c>
      <c r="Q7925" s="36">
        <f t="shared" si="675"/>
        <v>1.7223417883541016E-2</v>
      </c>
    </row>
    <row r="7926" spans="1:17" x14ac:dyDescent="0.3">
      <c r="A7926" s="29">
        <v>2350987</v>
      </c>
      <c r="B7926" s="1">
        <v>137</v>
      </c>
      <c r="C7926" s="1" t="s">
        <v>30</v>
      </c>
      <c r="D7926" s="1" t="s">
        <v>41</v>
      </c>
      <c r="E7926" s="1" t="s">
        <v>42</v>
      </c>
      <c r="F7926" s="47">
        <v>1071</v>
      </c>
      <c r="G7926" s="34">
        <v>1079.73</v>
      </c>
      <c r="H7926" s="1" t="s">
        <v>218</v>
      </c>
      <c r="I7926" s="34">
        <v>8.4325000000000008E-3</v>
      </c>
      <c r="J7926" s="34">
        <v>79.039995000000005</v>
      </c>
      <c r="K7926" s="35" t="str">
        <f t="shared" si="671"/>
        <v>Strabrechtse Heide &amp; Beuven_H4010A</v>
      </c>
      <c r="L7926" s="36">
        <f>VLOOKUP(D7926,DATA!A:F,5,FALSE)</f>
        <v>1.3726988247862192E-2</v>
      </c>
      <c r="M7926" s="37">
        <f>VLOOKUP(D7926,DATA!A:F,6,FALSE)</f>
        <v>1285.5</v>
      </c>
      <c r="N7926" s="36">
        <f t="shared" si="672"/>
        <v>5.6009098782486664</v>
      </c>
      <c r="O7926" s="36">
        <f t="shared" si="673"/>
        <v>5.6015219189788459</v>
      </c>
      <c r="P7926" s="36">
        <f t="shared" si="674"/>
        <v>6.1204073017950833E-4</v>
      </c>
      <c r="Q7926" s="36">
        <f t="shared" si="675"/>
        <v>4.8375696253184693E-4</v>
      </c>
    </row>
    <row r="7927" spans="1:17" x14ac:dyDescent="0.3">
      <c r="A7927" s="29">
        <v>2350987</v>
      </c>
      <c r="B7927" s="1">
        <v>137</v>
      </c>
      <c r="C7927" s="1" t="s">
        <v>30</v>
      </c>
      <c r="D7927" s="1" t="s">
        <v>53</v>
      </c>
      <c r="E7927" s="1" t="s">
        <v>54</v>
      </c>
      <c r="F7927" s="47">
        <v>714</v>
      </c>
      <c r="G7927" s="34">
        <v>1079.73</v>
      </c>
      <c r="H7927" s="1" t="s">
        <v>218</v>
      </c>
      <c r="I7927" s="34">
        <v>8.4325000000000008E-3</v>
      </c>
      <c r="J7927" s="34">
        <v>1961.2991</v>
      </c>
      <c r="K7927" s="35" t="str">
        <f t="shared" si="671"/>
        <v>Strabrechtse Heide &amp; Beuven_H4030</v>
      </c>
      <c r="L7927" s="36">
        <f>VLOOKUP(D7927,DATA!A:F,5,FALSE)</f>
        <v>1.0986712608830001E-2</v>
      </c>
      <c r="M7927" s="37">
        <f>VLOOKUP(D7927,DATA!A:F,6,FALSE)</f>
        <v>982</v>
      </c>
      <c r="N7927" s="36">
        <f t="shared" si="672"/>
        <v>74.530588146152965</v>
      </c>
      <c r="O7927" s="36">
        <f t="shared" si="673"/>
        <v>74.532346748744004</v>
      </c>
      <c r="P7927" s="36">
        <f t="shared" si="674"/>
        <v>1.7586025910389935E-3</v>
      </c>
      <c r="Q7927" s="36">
        <f t="shared" si="675"/>
        <v>3.4491456790624458E-2</v>
      </c>
    </row>
    <row r="7928" spans="1:17" x14ac:dyDescent="0.3">
      <c r="A7928" s="29">
        <v>2350988</v>
      </c>
      <c r="B7928" s="1">
        <v>137</v>
      </c>
      <c r="C7928" s="1" t="s">
        <v>30</v>
      </c>
      <c r="D7928" s="1" t="s">
        <v>41</v>
      </c>
      <c r="E7928" s="1" t="s">
        <v>42</v>
      </c>
      <c r="F7928" s="47">
        <v>1071</v>
      </c>
      <c r="G7928" s="34">
        <v>1094.57</v>
      </c>
      <c r="H7928" s="1" t="s">
        <v>218</v>
      </c>
      <c r="I7928" s="34">
        <v>8.2051999999999993E-3</v>
      </c>
      <c r="J7928" s="34">
        <v>431.43738000000002</v>
      </c>
      <c r="K7928" s="35" t="str">
        <f t="shared" si="671"/>
        <v>Strabrechtse Heide &amp; Beuven_H4010A</v>
      </c>
      <c r="L7928" s="36">
        <f>VLOOKUP(D7928,DATA!A:F,5,FALSE)</f>
        <v>1.3726988247862192E-2</v>
      </c>
      <c r="M7928" s="37">
        <f>VLOOKUP(D7928,DATA!A:F,6,FALSE)</f>
        <v>1285.5</v>
      </c>
      <c r="N7928" s="36">
        <f t="shared" si="672"/>
        <v>6.7805772119127248</v>
      </c>
      <c r="O7928" s="36">
        <f t="shared" si="673"/>
        <v>6.7812891769212857</v>
      </c>
      <c r="P7928" s="36">
        <f t="shared" si="674"/>
        <v>7.1196500856096634E-4</v>
      </c>
      <c r="Q7928" s="36">
        <f t="shared" si="675"/>
        <v>3.0716831794522091E-3</v>
      </c>
    </row>
    <row r="7929" spans="1:17" x14ac:dyDescent="0.3">
      <c r="A7929" s="29">
        <v>2350988</v>
      </c>
      <c r="B7929" s="1">
        <v>137</v>
      </c>
      <c r="C7929" s="1" t="s">
        <v>30</v>
      </c>
      <c r="D7929" s="1" t="s">
        <v>53</v>
      </c>
      <c r="E7929" s="1" t="s">
        <v>54</v>
      </c>
      <c r="F7929" s="47">
        <v>714</v>
      </c>
      <c r="G7929" s="34">
        <v>1094.57</v>
      </c>
      <c r="H7929" s="1" t="s">
        <v>218</v>
      </c>
      <c r="I7929" s="34">
        <v>8.2051999999999993E-3</v>
      </c>
      <c r="J7929" s="34">
        <v>2943.8856999999998</v>
      </c>
      <c r="K7929" s="35" t="str">
        <f t="shared" si="671"/>
        <v>Strabrechtse Heide &amp; Beuven_H4030</v>
      </c>
      <c r="L7929" s="36">
        <f>VLOOKUP(D7929,DATA!A:F,5,FALSE)</f>
        <v>1.0986712608830001E-2</v>
      </c>
      <c r="M7929" s="37">
        <f>VLOOKUP(D7929,DATA!A:F,6,FALSE)</f>
        <v>982</v>
      </c>
      <c r="N7929" s="36">
        <f t="shared" si="672"/>
        <v>77.500202470125444</v>
      </c>
      <c r="O7929" s="36">
        <f t="shared" si="673"/>
        <v>77.501774379905797</v>
      </c>
      <c r="P7929" s="36">
        <f t="shared" si="674"/>
        <v>1.5719097803525983E-3</v>
      </c>
      <c r="Q7929" s="36">
        <f t="shared" si="675"/>
        <v>4.6275227240701551E-2</v>
      </c>
    </row>
    <row r="7930" spans="1:17" x14ac:dyDescent="0.3">
      <c r="A7930" s="29">
        <v>2350989</v>
      </c>
      <c r="B7930" s="1">
        <v>137</v>
      </c>
      <c r="C7930" s="1" t="s">
        <v>30</v>
      </c>
      <c r="D7930" s="1" t="s">
        <v>41</v>
      </c>
      <c r="E7930" s="1" t="s">
        <v>42</v>
      </c>
      <c r="F7930" s="47">
        <v>1071</v>
      </c>
      <c r="G7930" s="34">
        <v>1312.17</v>
      </c>
      <c r="H7930" s="1" t="s">
        <v>218</v>
      </c>
      <c r="I7930" s="34">
        <v>9.2352000000000007E-3</v>
      </c>
      <c r="J7930" s="34">
        <v>317.05887000000001</v>
      </c>
      <c r="K7930" s="35" t="str">
        <f t="shared" si="671"/>
        <v>Strabrechtse Heide &amp; Beuven_H4010A</v>
      </c>
      <c r="L7930" s="36">
        <f>VLOOKUP(D7930,DATA!A:F,5,FALSE)</f>
        <v>1.3726988247862192E-2</v>
      </c>
      <c r="M7930" s="37">
        <f>VLOOKUP(D7930,DATA!A:F,6,FALSE)</f>
        <v>1285.5</v>
      </c>
      <c r="N7930" s="36">
        <f t="shared" si="672"/>
        <v>59.051597004236584</v>
      </c>
      <c r="O7930" s="36">
        <f t="shared" si="673"/>
        <v>59.054662390443845</v>
      </c>
      <c r="P7930" s="36">
        <f t="shared" si="674"/>
        <v>3.065386207261156E-3</v>
      </c>
      <c r="Q7930" s="36">
        <f t="shared" si="675"/>
        <v>9.7190788698780801E-3</v>
      </c>
    </row>
    <row r="7931" spans="1:17" x14ac:dyDescent="0.3">
      <c r="A7931" s="29">
        <v>2350989</v>
      </c>
      <c r="B7931" s="1">
        <v>137</v>
      </c>
      <c r="C7931" s="1" t="s">
        <v>30</v>
      </c>
      <c r="D7931" s="1" t="s">
        <v>53</v>
      </c>
      <c r="E7931" s="1" t="s">
        <v>54</v>
      </c>
      <c r="F7931" s="47">
        <v>714</v>
      </c>
      <c r="G7931" s="34">
        <v>1312.17</v>
      </c>
      <c r="H7931" s="1" t="s">
        <v>218</v>
      </c>
      <c r="I7931" s="34">
        <v>9.2352000000000007E-3</v>
      </c>
      <c r="J7931" s="34">
        <v>409.21361999999999</v>
      </c>
      <c r="K7931" s="35" t="str">
        <f t="shared" si="671"/>
        <v>Strabrechtse Heide &amp; Beuven_H4030</v>
      </c>
      <c r="L7931" s="36">
        <f>VLOOKUP(D7931,DATA!A:F,5,FALSE)</f>
        <v>1.0986712608830001E-2</v>
      </c>
      <c r="M7931" s="37">
        <f>VLOOKUP(D7931,DATA!A:F,6,FALSE)</f>
        <v>982</v>
      </c>
      <c r="N7931" s="36">
        <f t="shared" si="672"/>
        <v>97.410534560363843</v>
      </c>
      <c r="O7931" s="36">
        <f t="shared" si="673"/>
        <v>97.41079048330819</v>
      </c>
      <c r="P7931" s="36">
        <f t="shared" si="674"/>
        <v>2.5592294434773066E-4</v>
      </c>
      <c r="Q7931" s="36">
        <f t="shared" si="675"/>
        <v>1.047271544975934E-3</v>
      </c>
    </row>
    <row r="7932" spans="1:17" x14ac:dyDescent="0.3">
      <c r="A7932" s="29">
        <v>2352460</v>
      </c>
      <c r="B7932" s="1">
        <v>136</v>
      </c>
      <c r="C7932" s="1" t="s">
        <v>14</v>
      </c>
      <c r="D7932" s="1" t="s">
        <v>53</v>
      </c>
      <c r="E7932" s="1" t="s">
        <v>54</v>
      </c>
      <c r="F7932" s="47">
        <v>714</v>
      </c>
      <c r="G7932" s="34">
        <v>1324.29</v>
      </c>
      <c r="H7932" s="1" t="s">
        <v>218</v>
      </c>
      <c r="I7932" s="34">
        <v>1.5391699999999999E-2</v>
      </c>
      <c r="J7932" s="34">
        <v>3895.3002999999999</v>
      </c>
      <c r="K7932" s="35" t="str">
        <f t="shared" si="671"/>
        <v>Leenderbos, Groote Heide &amp; De Plateaux_H4030</v>
      </c>
      <c r="L7932" s="36">
        <f>VLOOKUP(D7932,DATA!A:F,5,FALSE)</f>
        <v>1.0986712608830001E-2</v>
      </c>
      <c r="M7932" s="37">
        <f>VLOOKUP(D7932,DATA!A:F,6,FALSE)</f>
        <v>982</v>
      </c>
      <c r="N7932" s="36">
        <f t="shared" si="672"/>
        <v>97.726032466934939</v>
      </c>
      <c r="O7932" s="36">
        <f t="shared" si="673"/>
        <v>97.726408229776411</v>
      </c>
      <c r="P7932" s="36">
        <f t="shared" si="674"/>
        <v>3.7576284147178285E-4</v>
      </c>
      <c r="Q7932" s="36">
        <f t="shared" si="675"/>
        <v>1.4637091091138881E-2</v>
      </c>
    </row>
    <row r="7933" spans="1:17" x14ac:dyDescent="0.3">
      <c r="A7933" s="29">
        <v>2352462</v>
      </c>
      <c r="B7933" s="1">
        <v>136</v>
      </c>
      <c r="C7933" s="1" t="s">
        <v>14</v>
      </c>
      <c r="D7933" s="1" t="s">
        <v>53</v>
      </c>
      <c r="E7933" s="1" t="s">
        <v>54</v>
      </c>
      <c r="F7933" s="47">
        <v>714</v>
      </c>
      <c r="G7933" s="34">
        <v>1333.15</v>
      </c>
      <c r="H7933" s="1" t="s">
        <v>218</v>
      </c>
      <c r="I7933" s="34">
        <v>1.6412800000000002E-2</v>
      </c>
      <c r="J7933" s="34">
        <v>5393.2494999999999</v>
      </c>
      <c r="K7933" s="35" t="str">
        <f t="shared" si="671"/>
        <v>Leenderbos, Groote Heide &amp; De Plateaux_H4030</v>
      </c>
      <c r="L7933" s="36">
        <f>VLOOKUP(D7933,DATA!A:F,5,FALSE)</f>
        <v>1.0986712608830001E-2</v>
      </c>
      <c r="M7933" s="37">
        <f>VLOOKUP(D7933,DATA!A:F,6,FALSE)</f>
        <v>982</v>
      </c>
      <c r="N7933" s="36">
        <f t="shared" si="672"/>
        <v>97.932592761400755</v>
      </c>
      <c r="O7933" s="36">
        <f t="shared" si="673"/>
        <v>97.932957823031728</v>
      </c>
      <c r="P7933" s="36">
        <f t="shared" si="674"/>
        <v>3.6506163097271838E-4</v>
      </c>
      <c r="Q7933" s="36">
        <f t="shared" si="675"/>
        <v>1.968868458712798E-2</v>
      </c>
    </row>
    <row r="7934" spans="1:17" x14ac:dyDescent="0.3">
      <c r="A7934" s="29">
        <v>2352463</v>
      </c>
      <c r="B7934" s="1">
        <v>136</v>
      </c>
      <c r="C7934" s="1" t="s">
        <v>14</v>
      </c>
      <c r="D7934" s="1" t="s">
        <v>53</v>
      </c>
      <c r="E7934" s="1" t="s">
        <v>54</v>
      </c>
      <c r="F7934" s="47">
        <v>714</v>
      </c>
      <c r="G7934" s="34">
        <v>1272.47</v>
      </c>
      <c r="H7934" s="1" t="s">
        <v>218</v>
      </c>
      <c r="I7934" s="34">
        <v>1.5884499999999999E-2</v>
      </c>
      <c r="J7934" s="34">
        <v>4931.7295000000004</v>
      </c>
      <c r="K7934" s="35" t="str">
        <f t="shared" si="671"/>
        <v>Leenderbos, Groote Heide &amp; De Plateaux_H4030</v>
      </c>
      <c r="L7934" s="36">
        <f>VLOOKUP(D7934,DATA!A:F,5,FALSE)</f>
        <v>1.0986712608830001E-2</v>
      </c>
      <c r="M7934" s="37">
        <f>VLOOKUP(D7934,DATA!A:F,6,FALSE)</f>
        <v>982</v>
      </c>
      <c r="N7934" s="36">
        <f t="shared" si="672"/>
        <v>96.050595994851022</v>
      </c>
      <c r="O7934" s="36">
        <f t="shared" si="673"/>
        <v>96.051257964438108</v>
      </c>
      <c r="P7934" s="36">
        <f t="shared" si="674"/>
        <v>6.6196958708530929E-4</v>
      </c>
      <c r="Q7934" s="36">
        <f t="shared" si="675"/>
        <v>3.2646549407314394E-2</v>
      </c>
    </row>
    <row r="7935" spans="1:17" x14ac:dyDescent="0.3">
      <c r="A7935" s="29">
        <v>2352464</v>
      </c>
      <c r="B7935" s="1">
        <v>136</v>
      </c>
      <c r="C7935" s="1" t="s">
        <v>14</v>
      </c>
      <c r="D7935" s="1" t="s">
        <v>63</v>
      </c>
      <c r="E7935" s="1" t="s">
        <v>64</v>
      </c>
      <c r="F7935" s="47">
        <v>714</v>
      </c>
      <c r="G7935" s="34">
        <v>1372.43</v>
      </c>
      <c r="H7935" s="1" t="s">
        <v>218</v>
      </c>
      <c r="I7935" s="34">
        <v>1.6467599999999999E-2</v>
      </c>
      <c r="J7935" s="34">
        <v>845.97929999999997</v>
      </c>
      <c r="K7935" s="35" t="str">
        <f t="shared" si="671"/>
        <v>Leenderbos, Groote Heide &amp; De Plateaux_H2310</v>
      </c>
      <c r="L7935" s="36">
        <f>VLOOKUP(D7935,DATA!A:F,5,FALSE)</f>
        <v>1.0986712608830001E-2</v>
      </c>
      <c r="M7935" s="37">
        <f>VLOOKUP(D7935,DATA!A:F,6,FALSE)</f>
        <v>982</v>
      </c>
      <c r="N7935" s="36">
        <f t="shared" si="672"/>
        <v>98.647425343157948</v>
      </c>
      <c r="O7935" s="36">
        <f t="shared" si="673"/>
        <v>98.647666726252311</v>
      </c>
      <c r="P7935" s="36">
        <f t="shared" si="674"/>
        <v>2.4138309436239069E-4</v>
      </c>
      <c r="Q7935" s="36">
        <f t="shared" si="675"/>
        <v>2.0420510120052922E-3</v>
      </c>
    </row>
    <row r="7936" spans="1:17" x14ac:dyDescent="0.3">
      <c r="A7936" s="30">
        <v>2352464</v>
      </c>
      <c r="B7936" s="14">
        <v>136</v>
      </c>
      <c r="C7936" s="14" t="s">
        <v>14</v>
      </c>
      <c r="D7936" s="14" t="s">
        <v>55</v>
      </c>
      <c r="E7936" s="14" t="s">
        <v>56</v>
      </c>
      <c r="F7936" s="48">
        <v>500</v>
      </c>
      <c r="G7936" s="38">
        <v>1372.43</v>
      </c>
      <c r="H7936" s="14" t="s">
        <v>218</v>
      </c>
      <c r="I7936" s="38">
        <v>1.6467599999999999E-2</v>
      </c>
      <c r="J7936" s="38">
        <v>468.06716999999998</v>
      </c>
      <c r="K7936" s="39" t="str">
        <f t="shared" si="671"/>
        <v>Leenderbos, Groote Heide &amp; De Plateaux_H3130</v>
      </c>
      <c r="L7936" s="40">
        <f>VLOOKUP(D7936,DATA!A:F,5,FALSE)</f>
        <v>0</v>
      </c>
      <c r="M7936" s="41">
        <f>VLOOKUP(D7936,DATA!A:F,6,FALSE)</f>
        <v>3.5</v>
      </c>
      <c r="N7936" s="40">
        <f t="shared" si="672"/>
        <v>50</v>
      </c>
      <c r="O7936" s="40">
        <f t="shared" si="673"/>
        <v>50</v>
      </c>
      <c r="P7936" s="40">
        <f>J7936/10000*I7936</f>
        <v>7.7079429286919991E-4</v>
      </c>
      <c r="Q7936" s="40">
        <f>IF(AND(H7936&lt;&gt;"below",I7936&gt;=0.005),M7936*P7936,0)</f>
        <v>2.6977800250421995E-3</v>
      </c>
    </row>
    <row r="7937" spans="1:17" x14ac:dyDescent="0.3">
      <c r="A7937" s="29">
        <v>2352464</v>
      </c>
      <c r="B7937" s="1">
        <v>136</v>
      </c>
      <c r="C7937" s="1" t="s">
        <v>14</v>
      </c>
      <c r="D7937" s="1" t="s">
        <v>53</v>
      </c>
      <c r="E7937" s="1" t="s">
        <v>54</v>
      </c>
      <c r="F7937" s="47">
        <v>714</v>
      </c>
      <c r="G7937" s="34">
        <v>1372.43</v>
      </c>
      <c r="H7937" s="1" t="s">
        <v>218</v>
      </c>
      <c r="I7937" s="34">
        <v>1.6467599999999999E-2</v>
      </c>
      <c r="J7937" s="34">
        <v>2796.0819999999999</v>
      </c>
      <c r="K7937" s="35" t="str">
        <f t="shared" si="671"/>
        <v>Leenderbos, Groote Heide &amp; De Plateaux_H4030</v>
      </c>
      <c r="L7937" s="36">
        <f>VLOOKUP(D7937,DATA!A:F,5,FALSE)</f>
        <v>1.0986712608830001E-2</v>
      </c>
      <c r="M7937" s="37">
        <f>VLOOKUP(D7937,DATA!A:F,6,FALSE)</f>
        <v>982</v>
      </c>
      <c r="N7937" s="36">
        <f t="shared" si="672"/>
        <v>98.647425343157948</v>
      </c>
      <c r="O7937" s="36">
        <f t="shared" si="673"/>
        <v>98.647666726252311</v>
      </c>
      <c r="P7937" s="36">
        <f t="shared" si="674"/>
        <v>2.4138309436239069E-4</v>
      </c>
      <c r="Q7937" s="36">
        <f t="shared" si="675"/>
        <v>6.7492692525098208E-3</v>
      </c>
    </row>
    <row r="7938" spans="1:17" x14ac:dyDescent="0.3">
      <c r="A7938" s="29">
        <v>2352465</v>
      </c>
      <c r="B7938" s="1">
        <v>136</v>
      </c>
      <c r="C7938" s="1" t="s">
        <v>14</v>
      </c>
      <c r="D7938" s="1" t="s">
        <v>53</v>
      </c>
      <c r="E7938" s="1" t="s">
        <v>54</v>
      </c>
      <c r="F7938" s="47">
        <v>714</v>
      </c>
      <c r="G7938" s="34">
        <v>1783.33</v>
      </c>
      <c r="H7938" s="1" t="s">
        <v>218</v>
      </c>
      <c r="I7938" s="34">
        <v>2.1059000000000001E-2</v>
      </c>
      <c r="J7938" s="34">
        <v>151.87732</v>
      </c>
      <c r="K7938" s="35" t="str">
        <f t="shared" si="671"/>
        <v>Leenderbos, Groote Heide &amp; De Plateaux_H4030</v>
      </c>
      <c r="L7938" s="36">
        <f>VLOOKUP(D7938,DATA!A:F,5,FALSE)</f>
        <v>1.0986712608830001E-2</v>
      </c>
      <c r="M7938" s="37">
        <f>VLOOKUP(D7938,DATA!A:F,6,FALSE)</f>
        <v>982</v>
      </c>
      <c r="N7938" s="36">
        <f t="shared" si="672"/>
        <v>99.984988854966915</v>
      </c>
      <c r="O7938" s="36">
        <f t="shared" si="673"/>
        <v>99.984992327160313</v>
      </c>
      <c r="P7938" s="36">
        <f t="shared" si="674"/>
        <v>3.472193398579293E-6</v>
      </c>
      <c r="Q7938" s="36">
        <f t="shared" si="675"/>
        <v>5.2734742789791486E-6</v>
      </c>
    </row>
    <row r="7939" spans="1:17" x14ac:dyDescent="0.3">
      <c r="A7939" s="29">
        <v>2352466</v>
      </c>
      <c r="B7939" s="1">
        <v>136</v>
      </c>
      <c r="C7939" s="1" t="s">
        <v>14</v>
      </c>
      <c r="D7939" s="1" t="s">
        <v>53</v>
      </c>
      <c r="E7939" s="1" t="s">
        <v>54</v>
      </c>
      <c r="F7939" s="47">
        <v>714</v>
      </c>
      <c r="G7939" s="34">
        <v>1361.21</v>
      </c>
      <c r="H7939" s="1" t="s">
        <v>218</v>
      </c>
      <c r="I7939" s="34">
        <v>1.58779E-2</v>
      </c>
      <c r="J7939" s="34">
        <v>9999.6350000000002</v>
      </c>
      <c r="K7939" s="35" t="str">
        <f t="shared" ref="K7939:K8002" si="676">_xlfn.CONCAT(C7939,"_",D7939)</f>
        <v>Leenderbos, Groote Heide &amp; De Plateaux_H4030</v>
      </c>
      <c r="L7939" s="36">
        <f>VLOOKUP(D7939,DATA!A:F,5,FALSE)</f>
        <v>1.0986712608830001E-2</v>
      </c>
      <c r="M7939" s="37">
        <f>VLOOKUP(D7939,DATA!A:F,6,FALSE)</f>
        <v>982</v>
      </c>
      <c r="N7939" s="36">
        <f t="shared" ref="N7939:N8002" si="677">100/(1+EXP(-L7939*(G7939-M7939)))</f>
        <v>98.472690083648445</v>
      </c>
      <c r="O7939" s="36">
        <f t="shared" ref="O7939:O8002" si="678">100/(1+EXP(-L7939*((G7939+I7939)-M7939)))</f>
        <v>98.472952425196866</v>
      </c>
      <c r="P7939" s="36">
        <f t="shared" ref="P7939:P8002" si="679">O7939-N7939</f>
        <v>2.6234154842086355E-4</v>
      </c>
      <c r="Q7939" s="36">
        <f t="shared" ref="Q7939:Q8002" si="680">IF(AND(H7939&lt;&gt;"below",I7939&gt;=0.005),J7939*P7939/100,0)</f>
        <v>2.6233197295434621E-2</v>
      </c>
    </row>
    <row r="7940" spans="1:17" x14ac:dyDescent="0.3">
      <c r="A7940" s="29">
        <v>2352467</v>
      </c>
      <c r="B7940" s="1">
        <v>136</v>
      </c>
      <c r="C7940" s="1" t="s">
        <v>14</v>
      </c>
      <c r="D7940" s="1" t="s">
        <v>41</v>
      </c>
      <c r="E7940" s="1" t="s">
        <v>42</v>
      </c>
      <c r="F7940" s="47">
        <v>1071</v>
      </c>
      <c r="G7940" s="34">
        <v>1522.34</v>
      </c>
      <c r="H7940" s="1" t="s">
        <v>218</v>
      </c>
      <c r="I7940" s="34">
        <v>1.7748E-2</v>
      </c>
      <c r="J7940" s="34">
        <v>10.797757000000001</v>
      </c>
      <c r="K7940" s="35" t="str">
        <f t="shared" si="676"/>
        <v>Leenderbos, Groote Heide &amp; De Plateaux_H4010A</v>
      </c>
      <c r="L7940" s="36">
        <f>VLOOKUP(D7940,DATA!A:F,5,FALSE)</f>
        <v>1.3726988247862192E-2</v>
      </c>
      <c r="M7940" s="37">
        <f>VLOOKUP(D7940,DATA!A:F,6,FALSE)</f>
        <v>1285.5</v>
      </c>
      <c r="N7940" s="36">
        <f t="shared" si="677"/>
        <v>96.27126157842639</v>
      </c>
      <c r="O7940" s="36">
        <f t="shared" si="678"/>
        <v>96.272136027064562</v>
      </c>
      <c r="P7940" s="36">
        <f t="shared" si="679"/>
        <v>8.7444863817154328E-4</v>
      </c>
      <c r="Q7940" s="36">
        <f t="shared" si="680"/>
        <v>9.4420839039572501E-5</v>
      </c>
    </row>
    <row r="7941" spans="1:17" x14ac:dyDescent="0.3">
      <c r="A7941" s="29">
        <v>2352467</v>
      </c>
      <c r="B7941" s="1">
        <v>136</v>
      </c>
      <c r="C7941" s="1" t="s">
        <v>14</v>
      </c>
      <c r="D7941" s="1" t="s">
        <v>53</v>
      </c>
      <c r="E7941" s="1" t="s">
        <v>54</v>
      </c>
      <c r="F7941" s="47">
        <v>714</v>
      </c>
      <c r="G7941" s="34">
        <v>1522.34</v>
      </c>
      <c r="H7941" s="1" t="s">
        <v>218</v>
      </c>
      <c r="I7941" s="34">
        <v>1.7748E-2</v>
      </c>
      <c r="J7941" s="34">
        <v>204.55577</v>
      </c>
      <c r="K7941" s="35" t="str">
        <f t="shared" si="676"/>
        <v>Leenderbos, Groote Heide &amp; De Plateaux_H4030</v>
      </c>
      <c r="L7941" s="36">
        <f>VLOOKUP(D7941,DATA!A:F,5,FALSE)</f>
        <v>1.0986712608830001E-2</v>
      </c>
      <c r="M7941" s="37">
        <f>VLOOKUP(D7941,DATA!A:F,6,FALSE)</f>
        <v>982</v>
      </c>
      <c r="N7941" s="36">
        <f t="shared" si="677"/>
        <v>99.73658583725377</v>
      </c>
      <c r="O7941" s="36">
        <f t="shared" si="678"/>
        <v>99.736637060687187</v>
      </c>
      <c r="P7941" s="36">
        <f t="shared" si="679"/>
        <v>5.1223433416680564E-5</v>
      </c>
      <c r="Q7941" s="36">
        <f t="shared" si="680"/>
        <v>1.0478048864592823E-4</v>
      </c>
    </row>
    <row r="7942" spans="1:17" x14ac:dyDescent="0.3">
      <c r="A7942" s="29">
        <v>2352489</v>
      </c>
      <c r="B7942" s="1">
        <v>137</v>
      </c>
      <c r="C7942" s="1" t="s">
        <v>30</v>
      </c>
      <c r="D7942" s="1" t="s">
        <v>53</v>
      </c>
      <c r="E7942" s="1" t="s">
        <v>54</v>
      </c>
      <c r="F7942" s="47">
        <v>714</v>
      </c>
      <c r="G7942" s="34">
        <v>1722</v>
      </c>
      <c r="H7942" s="1" t="s">
        <v>218</v>
      </c>
      <c r="I7942" s="34">
        <v>1.5436999999999999E-2</v>
      </c>
      <c r="J7942" s="34">
        <v>629.73413000000005</v>
      </c>
      <c r="K7942" s="35" t="str">
        <f t="shared" si="676"/>
        <v>Strabrechtse Heide &amp; Beuven_H4030</v>
      </c>
      <c r="L7942" s="36">
        <f>VLOOKUP(D7942,DATA!A:F,5,FALSE)</f>
        <v>1.0986712608830001E-2</v>
      </c>
      <c r="M7942" s="37">
        <f>VLOOKUP(D7942,DATA!A:F,6,FALSE)</f>
        <v>982</v>
      </c>
      <c r="N7942" s="36">
        <f t="shared" si="677"/>
        <v>99.970556780117661</v>
      </c>
      <c r="O7942" s="36">
        <f t="shared" si="678"/>
        <v>99.97056177184983</v>
      </c>
      <c r="P7942" s="36">
        <f t="shared" si="679"/>
        <v>4.9917321689463279E-6</v>
      </c>
      <c r="Q7942" s="36">
        <f t="shared" si="680"/>
        <v>3.1434641146044294E-5</v>
      </c>
    </row>
    <row r="7943" spans="1:17" x14ac:dyDescent="0.3">
      <c r="A7943" s="29">
        <v>2352490</v>
      </c>
      <c r="B7943" s="1">
        <v>137</v>
      </c>
      <c r="C7943" s="1" t="s">
        <v>30</v>
      </c>
      <c r="D7943" s="1" t="s">
        <v>41</v>
      </c>
      <c r="E7943" s="1" t="s">
        <v>42</v>
      </c>
      <c r="F7943" s="47">
        <v>1071</v>
      </c>
      <c r="G7943" s="34">
        <v>1188.76</v>
      </c>
      <c r="H7943" s="1" t="s">
        <v>218</v>
      </c>
      <c r="I7943" s="34">
        <v>1.1472100000000001E-2</v>
      </c>
      <c r="J7943" s="34">
        <v>624.33574999999996</v>
      </c>
      <c r="K7943" s="35" t="str">
        <f t="shared" si="676"/>
        <v>Strabrechtse Heide &amp; Beuven_H4010A</v>
      </c>
      <c r="L7943" s="36">
        <f>VLOOKUP(D7943,DATA!A:F,5,FALSE)</f>
        <v>1.3726988247862192E-2</v>
      </c>
      <c r="M7943" s="37">
        <f>VLOOKUP(D7943,DATA!A:F,6,FALSE)</f>
        <v>1285.5</v>
      </c>
      <c r="N7943" s="36">
        <f t="shared" si="677"/>
        <v>20.949885302050355</v>
      </c>
      <c r="O7943" s="36">
        <f t="shared" si="678"/>
        <v>20.952493389848211</v>
      </c>
      <c r="P7943" s="36">
        <f t="shared" si="679"/>
        <v>2.6080877978564843E-3</v>
      </c>
      <c r="Q7943" s="36">
        <f t="shared" si="680"/>
        <v>1.6283224513405761E-2</v>
      </c>
    </row>
    <row r="7944" spans="1:17" x14ac:dyDescent="0.3">
      <c r="A7944" s="29">
        <v>2352490</v>
      </c>
      <c r="B7944" s="1">
        <v>137</v>
      </c>
      <c r="C7944" s="1" t="s">
        <v>30</v>
      </c>
      <c r="D7944" s="1" t="s">
        <v>53</v>
      </c>
      <c r="E7944" s="1" t="s">
        <v>54</v>
      </c>
      <c r="F7944" s="47">
        <v>714</v>
      </c>
      <c r="G7944" s="34">
        <v>1188.76</v>
      </c>
      <c r="H7944" s="1" t="s">
        <v>218</v>
      </c>
      <c r="I7944" s="34">
        <v>1.1472100000000001E-2</v>
      </c>
      <c r="J7944" s="34">
        <v>377.71964000000003</v>
      </c>
      <c r="K7944" s="35" t="str">
        <f t="shared" si="676"/>
        <v>Strabrechtse Heide &amp; Beuven_H4030</v>
      </c>
      <c r="L7944" s="36">
        <f>VLOOKUP(D7944,DATA!A:F,5,FALSE)</f>
        <v>1.0986712608830001E-2</v>
      </c>
      <c r="M7944" s="37">
        <f>VLOOKUP(D7944,DATA!A:F,6,FALSE)</f>
        <v>982</v>
      </c>
      <c r="N7944" s="36">
        <f t="shared" si="677"/>
        <v>90.649856801657592</v>
      </c>
      <c r="O7944" s="36">
        <f t="shared" si="678"/>
        <v>90.650925053921043</v>
      </c>
      <c r="P7944" s="36">
        <f t="shared" si="679"/>
        <v>1.068252263451086E-3</v>
      </c>
      <c r="Q7944" s="36">
        <f t="shared" si="680"/>
        <v>4.0349986037992941E-3</v>
      </c>
    </row>
    <row r="7945" spans="1:17" x14ac:dyDescent="0.3">
      <c r="A7945" s="29">
        <v>2352491</v>
      </c>
      <c r="B7945" s="1">
        <v>137</v>
      </c>
      <c r="C7945" s="1" t="s">
        <v>30</v>
      </c>
      <c r="D7945" s="1" t="s">
        <v>41</v>
      </c>
      <c r="E7945" s="1" t="s">
        <v>42</v>
      </c>
      <c r="F7945" s="47">
        <v>1071</v>
      </c>
      <c r="G7945" s="34">
        <v>1167.71</v>
      </c>
      <c r="H7945" s="1" t="s">
        <v>218</v>
      </c>
      <c r="I7945" s="34">
        <v>1.1253900000000001E-2</v>
      </c>
      <c r="J7945" s="34">
        <v>3747.4321</v>
      </c>
      <c r="K7945" s="35" t="str">
        <f t="shared" si="676"/>
        <v>Strabrechtse Heide &amp; Beuven_H4010A</v>
      </c>
      <c r="L7945" s="36">
        <f>VLOOKUP(D7945,DATA!A:F,5,FALSE)</f>
        <v>1.3726988247862192E-2</v>
      </c>
      <c r="M7945" s="37">
        <f>VLOOKUP(D7945,DATA!A:F,6,FALSE)</f>
        <v>1285.5</v>
      </c>
      <c r="N7945" s="36">
        <f t="shared" si="677"/>
        <v>16.563257301496474</v>
      </c>
      <c r="O7945" s="36">
        <f t="shared" si="678"/>
        <v>16.565392330779723</v>
      </c>
      <c r="P7945" s="36">
        <f t="shared" si="679"/>
        <v>2.1350292832487128E-3</v>
      </c>
      <c r="Q7945" s="36">
        <f t="shared" si="680"/>
        <v>8.0008772704862188E-2</v>
      </c>
    </row>
    <row r="7946" spans="1:17" x14ac:dyDescent="0.3">
      <c r="A7946" s="29">
        <v>2352494</v>
      </c>
      <c r="B7946" s="1">
        <v>137</v>
      </c>
      <c r="C7946" s="1" t="s">
        <v>30</v>
      </c>
      <c r="D7946" s="1" t="s">
        <v>41</v>
      </c>
      <c r="E7946" s="1" t="s">
        <v>42</v>
      </c>
      <c r="F7946" s="47">
        <v>1071</v>
      </c>
      <c r="G7946" s="34">
        <v>1114.02</v>
      </c>
      <c r="H7946" s="1" t="s">
        <v>218</v>
      </c>
      <c r="I7946" s="34">
        <v>1.0537599999999999E-2</v>
      </c>
      <c r="J7946" s="34">
        <v>8284.6579999999994</v>
      </c>
      <c r="K7946" s="35" t="str">
        <f t="shared" si="676"/>
        <v>Strabrechtse Heide &amp; Beuven_H4010A</v>
      </c>
      <c r="L7946" s="36">
        <f>VLOOKUP(D7946,DATA!A:F,5,FALSE)</f>
        <v>1.3726988247862192E-2</v>
      </c>
      <c r="M7946" s="37">
        <f>VLOOKUP(D7946,DATA!A:F,6,FALSE)</f>
        <v>1285.5</v>
      </c>
      <c r="N7946" s="36">
        <f t="shared" si="677"/>
        <v>8.6755965952561596</v>
      </c>
      <c r="O7946" s="36">
        <f t="shared" si="678"/>
        <v>8.6767427127052965</v>
      </c>
      <c r="P7946" s="36">
        <f t="shared" si="679"/>
        <v>1.1461174491369519E-3</v>
      </c>
      <c r="Q7946" s="36">
        <f t="shared" si="680"/>
        <v>9.4951910939320414E-2</v>
      </c>
    </row>
    <row r="7947" spans="1:17" x14ac:dyDescent="0.3">
      <c r="A7947" s="29">
        <v>2352494</v>
      </c>
      <c r="B7947" s="1">
        <v>137</v>
      </c>
      <c r="C7947" s="1" t="s">
        <v>30</v>
      </c>
      <c r="D7947" s="1" t="s">
        <v>53</v>
      </c>
      <c r="E7947" s="1" t="s">
        <v>54</v>
      </c>
      <c r="F7947" s="47">
        <v>714</v>
      </c>
      <c r="G7947" s="34">
        <v>1114.02</v>
      </c>
      <c r="H7947" s="1" t="s">
        <v>218</v>
      </c>
      <c r="I7947" s="34">
        <v>1.0537599999999999E-2</v>
      </c>
      <c r="J7947" s="34">
        <v>646.03639999999996</v>
      </c>
      <c r="K7947" s="35" t="str">
        <f t="shared" si="676"/>
        <v>Strabrechtse Heide &amp; Beuven_H4030</v>
      </c>
      <c r="L7947" s="36">
        <f>VLOOKUP(D7947,DATA!A:F,5,FALSE)</f>
        <v>1.0986712608830001E-2</v>
      </c>
      <c r="M7947" s="37">
        <f>VLOOKUP(D7947,DATA!A:F,6,FALSE)</f>
        <v>982</v>
      </c>
      <c r="N7947" s="36">
        <f t="shared" si="677"/>
        <v>81.007011049305561</v>
      </c>
      <c r="O7947" s="36">
        <f t="shared" si="678"/>
        <v>81.008792237494319</v>
      </c>
      <c r="P7947" s="36">
        <f t="shared" si="679"/>
        <v>1.7811881887581649E-3</v>
      </c>
      <c r="Q7947" s="36">
        <f t="shared" si="680"/>
        <v>1.1507124051878452E-2</v>
      </c>
    </row>
    <row r="7948" spans="1:17" x14ac:dyDescent="0.3">
      <c r="A7948" s="29">
        <v>2352496</v>
      </c>
      <c r="B7948" s="1">
        <v>137</v>
      </c>
      <c r="C7948" s="1" t="s">
        <v>30</v>
      </c>
      <c r="D7948" s="1" t="s">
        <v>53</v>
      </c>
      <c r="E7948" s="1" t="s">
        <v>54</v>
      </c>
      <c r="F7948" s="47">
        <v>714</v>
      </c>
      <c r="G7948" s="34">
        <v>1036.47</v>
      </c>
      <c r="H7948" s="1" t="s">
        <v>218</v>
      </c>
      <c r="I7948" s="34">
        <v>9.9611999999999999E-3</v>
      </c>
      <c r="J7948" s="34">
        <v>2555.7395000000001</v>
      </c>
      <c r="K7948" s="35" t="str">
        <f t="shared" si="676"/>
        <v>Strabrechtse Heide &amp; Beuven_H4030</v>
      </c>
      <c r="L7948" s="36">
        <f>VLOOKUP(D7948,DATA!A:F,5,FALSE)</f>
        <v>1.0986712608830001E-2</v>
      </c>
      <c r="M7948" s="37">
        <f>VLOOKUP(D7948,DATA!A:F,6,FALSE)</f>
        <v>982</v>
      </c>
      <c r="N7948" s="36">
        <f t="shared" si="677"/>
        <v>64.530074906754592</v>
      </c>
      <c r="O7948" s="36">
        <f t="shared" si="678"/>
        <v>64.532579833087965</v>
      </c>
      <c r="P7948" s="36">
        <f t="shared" si="679"/>
        <v>2.5049263333727367E-3</v>
      </c>
      <c r="Q7948" s="36">
        <f t="shared" si="680"/>
        <v>6.4019391747908716E-2</v>
      </c>
    </row>
    <row r="7949" spans="1:17" x14ac:dyDescent="0.3">
      <c r="A7949" s="29">
        <v>2352497</v>
      </c>
      <c r="B7949" s="1">
        <v>137</v>
      </c>
      <c r="C7949" s="1" t="s">
        <v>30</v>
      </c>
      <c r="D7949" s="1" t="s">
        <v>53</v>
      </c>
      <c r="E7949" s="1" t="s">
        <v>54</v>
      </c>
      <c r="F7949" s="47">
        <v>714</v>
      </c>
      <c r="G7949" s="34">
        <v>925.33</v>
      </c>
      <c r="H7949" s="1" t="s">
        <v>218</v>
      </c>
      <c r="I7949" s="34">
        <v>8.8775E-3</v>
      </c>
      <c r="J7949" s="34">
        <v>7178.7290000000003</v>
      </c>
      <c r="K7949" s="35" t="str">
        <f t="shared" si="676"/>
        <v>Strabrechtse Heide &amp; Beuven_H4030</v>
      </c>
      <c r="L7949" s="36">
        <f>VLOOKUP(D7949,DATA!A:F,5,FALSE)</f>
        <v>1.0986712608830001E-2</v>
      </c>
      <c r="M7949" s="37">
        <f>VLOOKUP(D7949,DATA!A:F,6,FALSE)</f>
        <v>982</v>
      </c>
      <c r="N7949" s="36">
        <f t="shared" si="677"/>
        <v>34.918648906062984</v>
      </c>
      <c r="O7949" s="36">
        <f t="shared" si="678"/>
        <v>34.920865462660366</v>
      </c>
      <c r="P7949" s="36">
        <f t="shared" si="679"/>
        <v>2.2165565973821799E-3</v>
      </c>
      <c r="Q7949" s="36">
        <f t="shared" si="680"/>
        <v>0.15912059125768779</v>
      </c>
    </row>
    <row r="7950" spans="1:17" x14ac:dyDescent="0.3">
      <c r="A7950" s="29">
        <v>2352498</v>
      </c>
      <c r="B7950" s="1">
        <v>137</v>
      </c>
      <c r="C7950" s="1" t="s">
        <v>30</v>
      </c>
      <c r="D7950" s="1" t="s">
        <v>53</v>
      </c>
      <c r="E7950" s="1" t="s">
        <v>54</v>
      </c>
      <c r="F7950" s="47">
        <v>714</v>
      </c>
      <c r="G7950" s="34">
        <v>915.19</v>
      </c>
      <c r="H7950" s="1" t="s">
        <v>218</v>
      </c>
      <c r="I7950" s="34">
        <v>8.8202999999999997E-3</v>
      </c>
      <c r="J7950" s="34">
        <v>5590.4193999999998</v>
      </c>
      <c r="K7950" s="35" t="str">
        <f t="shared" si="676"/>
        <v>Strabrechtse Heide &amp; Beuven_H4030</v>
      </c>
      <c r="L7950" s="36">
        <f>VLOOKUP(D7950,DATA!A:F,5,FALSE)</f>
        <v>1.0986712608830001E-2</v>
      </c>
      <c r="M7950" s="37">
        <f>VLOOKUP(D7950,DATA!A:F,6,FALSE)</f>
        <v>982</v>
      </c>
      <c r="N7950" s="36">
        <f t="shared" si="677"/>
        <v>32.431268944766416</v>
      </c>
      <c r="O7950" s="36">
        <f t="shared" si="678"/>
        <v>32.433392522776323</v>
      </c>
      <c r="P7950" s="36">
        <f t="shared" si="679"/>
        <v>2.1235780099075896E-3</v>
      </c>
      <c r="Q7950" s="36">
        <f t="shared" si="680"/>
        <v>0.11871691704000781</v>
      </c>
    </row>
    <row r="7951" spans="1:17" x14ac:dyDescent="0.3">
      <c r="A7951" s="29">
        <v>2352499</v>
      </c>
      <c r="B7951" s="1">
        <v>137</v>
      </c>
      <c r="C7951" s="1" t="s">
        <v>30</v>
      </c>
      <c r="D7951" s="1" t="s">
        <v>53</v>
      </c>
      <c r="E7951" s="1" t="s">
        <v>54</v>
      </c>
      <c r="F7951" s="47">
        <v>714</v>
      </c>
      <c r="G7951" s="34">
        <v>911.79</v>
      </c>
      <c r="H7951" s="1" t="s">
        <v>218</v>
      </c>
      <c r="I7951" s="34">
        <v>8.7530999999999998E-3</v>
      </c>
      <c r="J7951" s="34">
        <v>9356.9060000000009</v>
      </c>
      <c r="K7951" s="35" t="str">
        <f t="shared" si="676"/>
        <v>Strabrechtse Heide &amp; Beuven_H4030</v>
      </c>
      <c r="L7951" s="36">
        <f>VLOOKUP(D7951,DATA!A:F,5,FALSE)</f>
        <v>1.0986712608830001E-2</v>
      </c>
      <c r="M7951" s="37">
        <f>VLOOKUP(D7951,DATA!A:F,6,FALSE)</f>
        <v>982</v>
      </c>
      <c r="N7951" s="36">
        <f t="shared" si="677"/>
        <v>31.618128886542152</v>
      </c>
      <c r="O7951" s="36">
        <f t="shared" si="678"/>
        <v>31.620208173727285</v>
      </c>
      <c r="P7951" s="36">
        <f t="shared" si="679"/>
        <v>2.0792871851327277E-3</v>
      </c>
      <c r="Q7951" s="36">
        <f t="shared" si="680"/>
        <v>0.19455694738291535</v>
      </c>
    </row>
    <row r="7952" spans="1:17" x14ac:dyDescent="0.3">
      <c r="A7952" s="29">
        <v>2352500</v>
      </c>
      <c r="B7952" s="1">
        <v>137</v>
      </c>
      <c r="C7952" s="1" t="s">
        <v>30</v>
      </c>
      <c r="D7952" s="1" t="s">
        <v>53</v>
      </c>
      <c r="E7952" s="1" t="s">
        <v>54</v>
      </c>
      <c r="F7952" s="47">
        <v>714</v>
      </c>
      <c r="G7952" s="34">
        <v>916.9</v>
      </c>
      <c r="H7952" s="1" t="s">
        <v>218</v>
      </c>
      <c r="I7952" s="34">
        <v>8.7828000000000003E-3</v>
      </c>
      <c r="J7952" s="34">
        <v>3449.7163</v>
      </c>
      <c r="K7952" s="35" t="str">
        <f t="shared" si="676"/>
        <v>Strabrechtse Heide &amp; Beuven_H4030</v>
      </c>
      <c r="L7952" s="36">
        <f>VLOOKUP(D7952,DATA!A:F,5,FALSE)</f>
        <v>1.0986712608830001E-2</v>
      </c>
      <c r="M7952" s="37">
        <f>VLOOKUP(D7952,DATA!A:F,6,FALSE)</f>
        <v>982</v>
      </c>
      <c r="N7952" s="36">
        <f t="shared" si="677"/>
        <v>32.84431321700837</v>
      </c>
      <c r="O7952" s="36">
        <f t="shared" si="678"/>
        <v>32.846441605620882</v>
      </c>
      <c r="P7952" s="36">
        <f t="shared" si="679"/>
        <v>2.1283886125118556E-3</v>
      </c>
      <c r="Q7952" s="36">
        <f t="shared" si="680"/>
        <v>7.3423368893165322E-2</v>
      </c>
    </row>
    <row r="7953" spans="1:17" x14ac:dyDescent="0.3">
      <c r="A7953" s="29">
        <v>2352501</v>
      </c>
      <c r="B7953" s="1">
        <v>137</v>
      </c>
      <c r="C7953" s="1" t="s">
        <v>30</v>
      </c>
      <c r="D7953" s="1" t="s">
        <v>53</v>
      </c>
      <c r="E7953" s="1" t="s">
        <v>54</v>
      </c>
      <c r="F7953" s="47">
        <v>714</v>
      </c>
      <c r="G7953" s="34">
        <v>940.08</v>
      </c>
      <c r="H7953" s="1" t="s">
        <v>218</v>
      </c>
      <c r="I7953" s="34">
        <v>8.8976999999999997E-3</v>
      </c>
      <c r="J7953" s="34">
        <v>606.67690000000005</v>
      </c>
      <c r="K7953" s="35" t="str">
        <f t="shared" si="676"/>
        <v>Strabrechtse Heide &amp; Beuven_H4030</v>
      </c>
      <c r="L7953" s="36">
        <f>VLOOKUP(D7953,DATA!A:F,5,FALSE)</f>
        <v>1.0986712608830001E-2</v>
      </c>
      <c r="M7953" s="37">
        <f>VLOOKUP(D7953,DATA!A:F,6,FALSE)</f>
        <v>982</v>
      </c>
      <c r="N7953" s="36">
        <f t="shared" si="677"/>
        <v>38.685227487671916</v>
      </c>
      <c r="O7953" s="36">
        <f t="shared" si="678"/>
        <v>38.68754627331549</v>
      </c>
      <c r="P7953" s="36">
        <f t="shared" si="679"/>
        <v>2.3187856435740173E-3</v>
      </c>
      <c r="Q7953" s="36">
        <f t="shared" si="680"/>
        <v>1.4067536860079898E-2</v>
      </c>
    </row>
    <row r="7954" spans="1:17" x14ac:dyDescent="0.3">
      <c r="A7954" s="29">
        <v>2352502</v>
      </c>
      <c r="B7954" s="1">
        <v>137</v>
      </c>
      <c r="C7954" s="1" t="s">
        <v>30</v>
      </c>
      <c r="D7954" s="1" t="s">
        <v>53</v>
      </c>
      <c r="E7954" s="1" t="s">
        <v>54</v>
      </c>
      <c r="F7954" s="47">
        <v>714</v>
      </c>
      <c r="G7954" s="34">
        <v>925.76</v>
      </c>
      <c r="H7954" s="1" t="s">
        <v>218</v>
      </c>
      <c r="I7954" s="34">
        <v>8.6773000000000006E-3</v>
      </c>
      <c r="J7954" s="34">
        <v>2221.7437</v>
      </c>
      <c r="K7954" s="35" t="str">
        <f t="shared" si="676"/>
        <v>Strabrechtse Heide &amp; Beuven_H4030</v>
      </c>
      <c r="L7954" s="36">
        <f>VLOOKUP(D7954,DATA!A:F,5,FALSE)</f>
        <v>1.0986712608830001E-2</v>
      </c>
      <c r="M7954" s="37">
        <f>VLOOKUP(D7954,DATA!A:F,6,FALSE)</f>
        <v>982</v>
      </c>
      <c r="N7954" s="36">
        <f t="shared" si="677"/>
        <v>35.026087160195715</v>
      </c>
      <c r="O7954" s="36">
        <f t="shared" si="678"/>
        <v>35.028256807903716</v>
      </c>
      <c r="P7954" s="36">
        <f t="shared" si="679"/>
        <v>2.169647708001321E-3</v>
      </c>
      <c r="Q7954" s="36">
        <f t="shared" si="680"/>
        <v>4.8204011264713742E-2</v>
      </c>
    </row>
    <row r="7955" spans="1:17" x14ac:dyDescent="0.3">
      <c r="A7955" s="29">
        <v>2352503</v>
      </c>
      <c r="B7955" s="1">
        <v>137</v>
      </c>
      <c r="C7955" s="1" t="s">
        <v>30</v>
      </c>
      <c r="D7955" s="1" t="s">
        <v>53</v>
      </c>
      <c r="E7955" s="1" t="s">
        <v>54</v>
      </c>
      <c r="F7955" s="47">
        <v>714</v>
      </c>
      <c r="G7955" s="34">
        <v>926.36</v>
      </c>
      <c r="H7955" s="1" t="s">
        <v>218</v>
      </c>
      <c r="I7955" s="34">
        <v>8.5710000000000005E-3</v>
      </c>
      <c r="J7955" s="34">
        <v>2805.3310000000001</v>
      </c>
      <c r="K7955" s="35" t="str">
        <f t="shared" si="676"/>
        <v>Strabrechtse Heide &amp; Beuven_H4030</v>
      </c>
      <c r="L7955" s="36">
        <f>VLOOKUP(D7955,DATA!A:F,5,FALSE)</f>
        <v>1.0986712608830001E-2</v>
      </c>
      <c r="M7955" s="37">
        <f>VLOOKUP(D7955,DATA!A:F,6,FALSE)</f>
        <v>982</v>
      </c>
      <c r="N7955" s="36">
        <f t="shared" si="677"/>
        <v>35.176255017194144</v>
      </c>
      <c r="O7955" s="36">
        <f t="shared" si="678"/>
        <v>35.178402298979009</v>
      </c>
      <c r="P7955" s="36">
        <f t="shared" si="679"/>
        <v>2.1472817848646741E-3</v>
      </c>
      <c r="Q7955" s="36">
        <f t="shared" si="680"/>
        <v>6.0238361568162008E-2</v>
      </c>
    </row>
    <row r="7956" spans="1:17" x14ac:dyDescent="0.3">
      <c r="A7956" s="29">
        <v>2352504</v>
      </c>
      <c r="B7956" s="1">
        <v>137</v>
      </c>
      <c r="C7956" s="1" t="s">
        <v>30</v>
      </c>
      <c r="D7956" s="1" t="s">
        <v>63</v>
      </c>
      <c r="E7956" s="1" t="s">
        <v>64</v>
      </c>
      <c r="F7956" s="47">
        <v>714</v>
      </c>
      <c r="G7956" s="34">
        <v>925.84</v>
      </c>
      <c r="H7956" s="1" t="s">
        <v>218</v>
      </c>
      <c r="I7956" s="34">
        <v>8.4185000000000006E-3</v>
      </c>
      <c r="J7956" s="34">
        <v>77.455648459051901</v>
      </c>
      <c r="K7956" s="35" t="str">
        <f t="shared" si="676"/>
        <v>Strabrechtse Heide &amp; Beuven_H2310</v>
      </c>
      <c r="L7956" s="36">
        <f>VLOOKUP(D7956,DATA!A:F,5,FALSE)</f>
        <v>1.0986712608830001E-2</v>
      </c>
      <c r="M7956" s="37">
        <f>VLOOKUP(D7956,DATA!A:F,6,FALSE)</f>
        <v>982</v>
      </c>
      <c r="N7956" s="36">
        <f t="shared" si="677"/>
        <v>35.046092481491122</v>
      </c>
      <c r="O7956" s="36">
        <f t="shared" si="678"/>
        <v>35.048197972408879</v>
      </c>
      <c r="P7956" s="36">
        <f t="shared" si="679"/>
        <v>2.1054909177564696E-3</v>
      </c>
      <c r="Q7956" s="36">
        <f t="shared" si="680"/>
        <v>1.6308216435947168E-3</v>
      </c>
    </row>
    <row r="7957" spans="1:17" x14ac:dyDescent="0.3">
      <c r="A7957" s="29">
        <v>2352504</v>
      </c>
      <c r="B7957" s="1">
        <v>137</v>
      </c>
      <c r="C7957" s="1" t="s">
        <v>30</v>
      </c>
      <c r="D7957" s="1" t="s">
        <v>61</v>
      </c>
      <c r="E7957" s="1" t="s">
        <v>62</v>
      </c>
      <c r="F7957" s="47">
        <v>714</v>
      </c>
      <c r="G7957" s="34">
        <v>925.84</v>
      </c>
      <c r="H7957" s="1" t="s">
        <v>218</v>
      </c>
      <c r="I7957" s="34">
        <v>8.4185000000000006E-3</v>
      </c>
      <c r="J7957" s="34">
        <v>1198.2261575503701</v>
      </c>
      <c r="K7957" s="35" t="str">
        <f t="shared" si="676"/>
        <v>Strabrechtse Heide &amp; Beuven_H2330</v>
      </c>
      <c r="L7957" s="36">
        <f>VLOOKUP(D7957,DATA!A:F,5,FALSE)</f>
        <v>1.0986712608830001E-2</v>
      </c>
      <c r="M7957" s="37">
        <f>VLOOKUP(D7957,DATA!A:F,6,FALSE)</f>
        <v>982</v>
      </c>
      <c r="N7957" s="36">
        <f t="shared" si="677"/>
        <v>35.046092481491122</v>
      </c>
      <c r="O7957" s="36">
        <f t="shared" si="678"/>
        <v>35.048197972408879</v>
      </c>
      <c r="P7957" s="36">
        <f t="shared" si="679"/>
        <v>2.1054909177564696E-3</v>
      </c>
      <c r="Q7957" s="36">
        <f t="shared" si="680"/>
        <v>2.5228542921405368E-2</v>
      </c>
    </row>
    <row r="7958" spans="1:17" x14ac:dyDescent="0.3">
      <c r="A7958" s="29">
        <v>2352505</v>
      </c>
      <c r="B7958" s="1">
        <v>137</v>
      </c>
      <c r="C7958" s="1" t="s">
        <v>30</v>
      </c>
      <c r="D7958" s="1" t="s">
        <v>53</v>
      </c>
      <c r="E7958" s="1" t="s">
        <v>54</v>
      </c>
      <c r="F7958" s="47">
        <v>714</v>
      </c>
      <c r="G7958" s="34">
        <v>938.06</v>
      </c>
      <c r="H7958" s="1" t="s">
        <v>218</v>
      </c>
      <c r="I7958" s="34">
        <v>8.5521E-3</v>
      </c>
      <c r="J7958" s="34">
        <v>2240.4989329161399</v>
      </c>
      <c r="K7958" s="35" t="str">
        <f t="shared" si="676"/>
        <v>Strabrechtse Heide &amp; Beuven_H4030</v>
      </c>
      <c r="L7958" s="36">
        <f>VLOOKUP(D7958,DATA!A:F,5,FALSE)</f>
        <v>1.0986712608830001E-2</v>
      </c>
      <c r="M7958" s="37">
        <f>VLOOKUP(D7958,DATA!A:F,6,FALSE)</f>
        <v>982</v>
      </c>
      <c r="N7958" s="36">
        <f t="shared" si="677"/>
        <v>38.160151161969047</v>
      </c>
      <c r="O7958" s="36">
        <f t="shared" si="678"/>
        <v>38.162368458980275</v>
      </c>
      <c r="P7958" s="36">
        <f t="shared" si="679"/>
        <v>2.21729701122797E-3</v>
      </c>
      <c r="Q7958" s="36">
        <f t="shared" si="680"/>
        <v>4.9678515876144129E-2</v>
      </c>
    </row>
    <row r="7959" spans="1:17" x14ac:dyDescent="0.3">
      <c r="A7959" s="29">
        <v>2352506</v>
      </c>
      <c r="B7959" s="1">
        <v>137</v>
      </c>
      <c r="C7959" s="1" t="s">
        <v>30</v>
      </c>
      <c r="D7959" s="1" t="s">
        <v>53</v>
      </c>
      <c r="E7959" s="1" t="s">
        <v>54</v>
      </c>
      <c r="F7959" s="47">
        <v>714</v>
      </c>
      <c r="G7959" s="34">
        <v>1007.76</v>
      </c>
      <c r="H7959" s="1" t="s">
        <v>218</v>
      </c>
      <c r="I7959" s="34">
        <v>9.0008999999999992E-3</v>
      </c>
      <c r="J7959" s="34">
        <v>1274.0626</v>
      </c>
      <c r="K7959" s="35" t="str">
        <f t="shared" si="676"/>
        <v>Strabrechtse Heide &amp; Beuven_H4030</v>
      </c>
      <c r="L7959" s="36">
        <f>VLOOKUP(D7959,DATA!A:F,5,FALSE)</f>
        <v>1.0986712608830001E-2</v>
      </c>
      <c r="M7959" s="37">
        <f>VLOOKUP(D7959,DATA!A:F,6,FALSE)</f>
        <v>982</v>
      </c>
      <c r="N7959" s="36">
        <f t="shared" si="677"/>
        <v>57.028590161975828</v>
      </c>
      <c r="O7959" s="36">
        <f t="shared" si="678"/>
        <v>57.031013549791268</v>
      </c>
      <c r="P7959" s="36">
        <f t="shared" si="679"/>
        <v>2.423387815440492E-3</v>
      </c>
      <c r="Q7959" s="36">
        <f t="shared" si="680"/>
        <v>3.0875477809484332E-2</v>
      </c>
    </row>
    <row r="7960" spans="1:17" x14ac:dyDescent="0.3">
      <c r="A7960" s="29">
        <v>2352507</v>
      </c>
      <c r="B7960" s="1">
        <v>137</v>
      </c>
      <c r="C7960" s="1" t="s">
        <v>30</v>
      </c>
      <c r="D7960" s="1" t="s">
        <v>53</v>
      </c>
      <c r="E7960" s="1" t="s">
        <v>54</v>
      </c>
      <c r="F7960" s="47">
        <v>714</v>
      </c>
      <c r="G7960" s="34">
        <v>1028.79</v>
      </c>
      <c r="H7960" s="1" t="s">
        <v>218</v>
      </c>
      <c r="I7960" s="34">
        <v>9.0238000000000002E-3</v>
      </c>
      <c r="J7960" s="34">
        <v>5455.2649280807</v>
      </c>
      <c r="K7960" s="35" t="str">
        <f t="shared" si="676"/>
        <v>Strabrechtse Heide &amp; Beuven_H4030</v>
      </c>
      <c r="L7960" s="36">
        <f>VLOOKUP(D7960,DATA!A:F,5,FALSE)</f>
        <v>1.0986712608830001E-2</v>
      </c>
      <c r="M7960" s="37">
        <f>VLOOKUP(D7960,DATA!A:F,6,FALSE)</f>
        <v>982</v>
      </c>
      <c r="N7960" s="36">
        <f t="shared" si="677"/>
        <v>62.575968965777292</v>
      </c>
      <c r="O7960" s="36">
        <f t="shared" si="678"/>
        <v>62.578290686395988</v>
      </c>
      <c r="P7960" s="36">
        <f t="shared" si="679"/>
        <v>2.3217206186956219E-3</v>
      </c>
      <c r="Q7960" s="36">
        <f t="shared" si="680"/>
        <v>0.12665601063972048</v>
      </c>
    </row>
    <row r="7961" spans="1:17" x14ac:dyDescent="0.3">
      <c r="A7961" s="29">
        <v>2352508</v>
      </c>
      <c r="B7961" s="1">
        <v>137</v>
      </c>
      <c r="C7961" s="1" t="s">
        <v>30</v>
      </c>
      <c r="D7961" s="1" t="s">
        <v>53</v>
      </c>
      <c r="E7961" s="1" t="s">
        <v>54</v>
      </c>
      <c r="F7961" s="47">
        <v>714</v>
      </c>
      <c r="G7961" s="34">
        <v>1025.3699999999999</v>
      </c>
      <c r="H7961" s="1" t="s">
        <v>218</v>
      </c>
      <c r="I7961" s="34">
        <v>8.9353999999999996E-3</v>
      </c>
      <c r="J7961" s="34">
        <v>7053.4023052136999</v>
      </c>
      <c r="K7961" s="35" t="str">
        <f t="shared" si="676"/>
        <v>Strabrechtse Heide &amp; Beuven_H4030</v>
      </c>
      <c r="L7961" s="36">
        <f>VLOOKUP(D7961,DATA!A:F,5,FALSE)</f>
        <v>1.0986712608830001E-2</v>
      </c>
      <c r="M7961" s="37">
        <f>VLOOKUP(D7961,DATA!A:F,6,FALSE)</f>
        <v>982</v>
      </c>
      <c r="N7961" s="36">
        <f t="shared" si="677"/>
        <v>61.691957806699413</v>
      </c>
      <c r="O7961" s="36">
        <f t="shared" si="678"/>
        <v>61.694277845712662</v>
      </c>
      <c r="P7961" s="36">
        <f t="shared" si="679"/>
        <v>2.3200390132487314E-3</v>
      </c>
      <c r="Q7961" s="36">
        <f t="shared" si="680"/>
        <v>0.16364168524234318</v>
      </c>
    </row>
    <row r="7962" spans="1:17" x14ac:dyDescent="0.3">
      <c r="A7962" s="29">
        <v>2352509</v>
      </c>
      <c r="B7962" s="1">
        <v>137</v>
      </c>
      <c r="C7962" s="1" t="s">
        <v>30</v>
      </c>
      <c r="D7962" s="1" t="s">
        <v>53</v>
      </c>
      <c r="E7962" s="1" t="s">
        <v>54</v>
      </c>
      <c r="F7962" s="47">
        <v>714</v>
      </c>
      <c r="G7962" s="34">
        <v>952.84</v>
      </c>
      <c r="H7962" s="1" t="s">
        <v>218</v>
      </c>
      <c r="I7962" s="34">
        <v>8.3753999999999999E-3</v>
      </c>
      <c r="J7962" s="34">
        <v>8507.86899723229</v>
      </c>
      <c r="K7962" s="35" t="str">
        <f t="shared" si="676"/>
        <v>Strabrechtse Heide &amp; Beuven_H4030</v>
      </c>
      <c r="L7962" s="36">
        <f>VLOOKUP(D7962,DATA!A:F,5,FALSE)</f>
        <v>1.0986712608830001E-2</v>
      </c>
      <c r="M7962" s="37">
        <f>VLOOKUP(D7962,DATA!A:F,6,FALSE)</f>
        <v>982</v>
      </c>
      <c r="N7962" s="36">
        <f t="shared" si="677"/>
        <v>42.058495976201144</v>
      </c>
      <c r="O7962" s="36">
        <f t="shared" si="678"/>
        <v>42.060738411895485</v>
      </c>
      <c r="P7962" s="36">
        <f t="shared" si="679"/>
        <v>2.2424356943417934E-3</v>
      </c>
      <c r="Q7962" s="36">
        <f t="shared" si="680"/>
        <v>0.19078349122177607</v>
      </c>
    </row>
    <row r="7963" spans="1:17" x14ac:dyDescent="0.3">
      <c r="A7963" s="29">
        <v>2352510</v>
      </c>
      <c r="B7963" s="1">
        <v>137</v>
      </c>
      <c r="C7963" s="1" t="s">
        <v>30</v>
      </c>
      <c r="D7963" s="1" t="s">
        <v>53</v>
      </c>
      <c r="E7963" s="1" t="s">
        <v>54</v>
      </c>
      <c r="F7963" s="47">
        <v>714</v>
      </c>
      <c r="G7963" s="34">
        <v>957.04</v>
      </c>
      <c r="H7963" s="1" t="s">
        <v>218</v>
      </c>
      <c r="I7963" s="34">
        <v>8.2806000000000008E-3</v>
      </c>
      <c r="J7963" s="34">
        <v>878.69960000000003</v>
      </c>
      <c r="K7963" s="35" t="str">
        <f t="shared" si="676"/>
        <v>Strabrechtse Heide &amp; Beuven_H4030</v>
      </c>
      <c r="L7963" s="36">
        <f>VLOOKUP(D7963,DATA!A:F,5,FALSE)</f>
        <v>1.0986712608830001E-2</v>
      </c>
      <c r="M7963" s="37">
        <f>VLOOKUP(D7963,DATA!A:F,6,FALSE)</f>
        <v>982</v>
      </c>
      <c r="N7963" s="36">
        <f t="shared" si="677"/>
        <v>43.186933802975368</v>
      </c>
      <c r="O7963" s="36">
        <f t="shared" si="678"/>
        <v>43.189166001732346</v>
      </c>
      <c r="P7963" s="36">
        <f t="shared" si="679"/>
        <v>2.2321987569782209E-3</v>
      </c>
      <c r="Q7963" s="36">
        <f t="shared" si="680"/>
        <v>1.9614321548772601E-2</v>
      </c>
    </row>
    <row r="7964" spans="1:17" x14ac:dyDescent="0.3">
      <c r="A7964" s="29">
        <v>2352513</v>
      </c>
      <c r="B7964" s="1">
        <v>137</v>
      </c>
      <c r="C7964" s="1" t="s">
        <v>30</v>
      </c>
      <c r="D7964" s="1" t="s">
        <v>57</v>
      </c>
      <c r="E7964" s="1" t="s">
        <v>58</v>
      </c>
      <c r="F7964" s="47">
        <v>714</v>
      </c>
      <c r="G7964" s="34">
        <v>996.39</v>
      </c>
      <c r="H7964" s="1" t="s">
        <v>218</v>
      </c>
      <c r="I7964" s="34">
        <v>8.2897999999999999E-3</v>
      </c>
      <c r="J7964" s="34">
        <v>2.8602783999999999</v>
      </c>
      <c r="K7964" s="35" t="str">
        <f t="shared" si="676"/>
        <v>Strabrechtse Heide &amp; Beuven_H3160</v>
      </c>
      <c r="L7964" s="36">
        <f>VLOOKUP(D7964,DATA!A:F,5,FALSE)</f>
        <v>1.0986712608830001E-2</v>
      </c>
      <c r="M7964" s="37">
        <f>VLOOKUP(D7964,DATA!A:F,6,FALSE)</f>
        <v>982</v>
      </c>
      <c r="N7964" s="36">
        <f t="shared" si="677"/>
        <v>53.944257646324836</v>
      </c>
      <c r="O7964" s="36">
        <f t="shared" si="678"/>
        <v>53.946520410345855</v>
      </c>
      <c r="P7964" s="36">
        <f t="shared" si="679"/>
        <v>2.2627640210188815E-3</v>
      </c>
      <c r="Q7964" s="36">
        <f t="shared" si="680"/>
        <v>6.4721350536174529E-5</v>
      </c>
    </row>
    <row r="7965" spans="1:17" x14ac:dyDescent="0.3">
      <c r="A7965" s="29">
        <v>2352513</v>
      </c>
      <c r="B7965" s="1">
        <v>137</v>
      </c>
      <c r="C7965" s="1" t="s">
        <v>30</v>
      </c>
      <c r="D7965" s="1" t="s">
        <v>53</v>
      </c>
      <c r="E7965" s="1" t="s">
        <v>54</v>
      </c>
      <c r="F7965" s="47">
        <v>714</v>
      </c>
      <c r="G7965" s="34">
        <v>996.39</v>
      </c>
      <c r="H7965" s="1" t="s">
        <v>218</v>
      </c>
      <c r="I7965" s="34">
        <v>8.2897999999999999E-3</v>
      </c>
      <c r="J7965" s="34">
        <v>2295.11</v>
      </c>
      <c r="K7965" s="35" t="str">
        <f t="shared" si="676"/>
        <v>Strabrechtse Heide &amp; Beuven_H4030</v>
      </c>
      <c r="L7965" s="36">
        <f>VLOOKUP(D7965,DATA!A:F,5,FALSE)</f>
        <v>1.0986712608830001E-2</v>
      </c>
      <c r="M7965" s="37">
        <f>VLOOKUP(D7965,DATA!A:F,6,FALSE)</f>
        <v>982</v>
      </c>
      <c r="N7965" s="36">
        <f t="shared" si="677"/>
        <v>53.944257646324836</v>
      </c>
      <c r="O7965" s="36">
        <f t="shared" si="678"/>
        <v>53.946520410345855</v>
      </c>
      <c r="P7965" s="36">
        <f t="shared" si="679"/>
        <v>2.2627640210188815E-3</v>
      </c>
      <c r="Q7965" s="36">
        <f t="shared" si="680"/>
        <v>5.1932923322806454E-2</v>
      </c>
    </row>
    <row r="7966" spans="1:17" x14ac:dyDescent="0.3">
      <c r="A7966" s="30">
        <v>2352515</v>
      </c>
      <c r="B7966" s="14">
        <v>137</v>
      </c>
      <c r="C7966" s="14" t="s">
        <v>30</v>
      </c>
      <c r="D7966" s="14" t="s">
        <v>55</v>
      </c>
      <c r="E7966" s="14" t="s">
        <v>56</v>
      </c>
      <c r="F7966" s="48">
        <v>500</v>
      </c>
      <c r="G7966" s="38">
        <v>1135.32</v>
      </c>
      <c r="H7966" s="14" t="s">
        <v>218</v>
      </c>
      <c r="I7966" s="38">
        <v>8.7414999999999993E-3</v>
      </c>
      <c r="J7966" s="38">
        <v>24.914124000000001</v>
      </c>
      <c r="K7966" s="39" t="str">
        <f t="shared" si="676"/>
        <v>Strabrechtse Heide &amp; Beuven_H3130</v>
      </c>
      <c r="L7966" s="40">
        <f>VLOOKUP(D7966,DATA!A:F,5,FALSE)</f>
        <v>0</v>
      </c>
      <c r="M7966" s="41">
        <f>VLOOKUP(D7966,DATA!A:F,6,FALSE)</f>
        <v>3.5</v>
      </c>
      <c r="N7966" s="40">
        <f t="shared" si="677"/>
        <v>50</v>
      </c>
      <c r="O7966" s="40">
        <f t="shared" si="678"/>
        <v>50</v>
      </c>
      <c r="P7966" s="40">
        <f>J7966/10000*I7966</f>
        <v>2.17786814946E-5</v>
      </c>
      <c r="Q7966" s="40">
        <f>IF(AND(H7966&lt;&gt;"below",I7966&gt;=0.005),M7966*P7966,0)</f>
        <v>7.62253852311E-5</v>
      </c>
    </row>
    <row r="7967" spans="1:17" x14ac:dyDescent="0.3">
      <c r="A7967" s="29">
        <v>2352515</v>
      </c>
      <c r="B7967" s="1">
        <v>137</v>
      </c>
      <c r="C7967" s="1" t="s">
        <v>30</v>
      </c>
      <c r="D7967" s="1" t="s">
        <v>57</v>
      </c>
      <c r="E7967" s="1" t="s">
        <v>58</v>
      </c>
      <c r="F7967" s="47">
        <v>714</v>
      </c>
      <c r="G7967" s="34">
        <v>1135.32</v>
      </c>
      <c r="H7967" s="1" t="s">
        <v>218</v>
      </c>
      <c r="I7967" s="34">
        <v>8.7414999999999993E-3</v>
      </c>
      <c r="J7967" s="34">
        <v>7385.9614000000001</v>
      </c>
      <c r="K7967" s="35" t="str">
        <f t="shared" si="676"/>
        <v>Strabrechtse Heide &amp; Beuven_H3160</v>
      </c>
      <c r="L7967" s="36">
        <f>VLOOKUP(D7967,DATA!A:F,5,FALSE)</f>
        <v>1.0986712608830001E-2</v>
      </c>
      <c r="M7967" s="37">
        <f>VLOOKUP(D7967,DATA!A:F,6,FALSE)</f>
        <v>982</v>
      </c>
      <c r="N7967" s="36">
        <f t="shared" si="677"/>
        <v>84.349721265990382</v>
      </c>
      <c r="O7967" s="36">
        <f t="shared" si="678"/>
        <v>84.350989049584911</v>
      </c>
      <c r="P7967" s="36">
        <f t="shared" si="679"/>
        <v>1.2677835945282823E-3</v>
      </c>
      <c r="Q7967" s="36">
        <f t="shared" si="680"/>
        <v>9.3638006927391437E-2</v>
      </c>
    </row>
    <row r="7968" spans="1:17" x14ac:dyDescent="0.3">
      <c r="A7968" s="29">
        <v>2352515</v>
      </c>
      <c r="B7968" s="1">
        <v>137</v>
      </c>
      <c r="C7968" s="1" t="s">
        <v>30</v>
      </c>
      <c r="D7968" s="1" t="s">
        <v>53</v>
      </c>
      <c r="E7968" s="1" t="s">
        <v>54</v>
      </c>
      <c r="F7968" s="47">
        <v>714</v>
      </c>
      <c r="G7968" s="34">
        <v>1135.32</v>
      </c>
      <c r="H7968" s="1" t="s">
        <v>218</v>
      </c>
      <c r="I7968" s="34">
        <v>8.7414999999999993E-3</v>
      </c>
      <c r="J7968" s="34">
        <v>563.44389999999999</v>
      </c>
      <c r="K7968" s="35" t="str">
        <f t="shared" si="676"/>
        <v>Strabrechtse Heide &amp; Beuven_H4030</v>
      </c>
      <c r="L7968" s="36">
        <f>VLOOKUP(D7968,DATA!A:F,5,FALSE)</f>
        <v>1.0986712608830001E-2</v>
      </c>
      <c r="M7968" s="37">
        <f>VLOOKUP(D7968,DATA!A:F,6,FALSE)</f>
        <v>982</v>
      </c>
      <c r="N7968" s="36">
        <f t="shared" si="677"/>
        <v>84.349721265990382</v>
      </c>
      <c r="O7968" s="36">
        <f t="shared" si="678"/>
        <v>84.350989049584911</v>
      </c>
      <c r="P7968" s="36">
        <f t="shared" si="679"/>
        <v>1.2677835945282823E-3</v>
      </c>
      <c r="Q7968" s="36">
        <f t="shared" si="680"/>
        <v>7.1432493285703402E-3</v>
      </c>
    </row>
    <row r="7969" spans="1:17" x14ac:dyDescent="0.3">
      <c r="A7969" s="29">
        <v>2352516</v>
      </c>
      <c r="B7969" s="1">
        <v>137</v>
      </c>
      <c r="C7969" s="1" t="s">
        <v>30</v>
      </c>
      <c r="D7969" s="1" t="s">
        <v>57</v>
      </c>
      <c r="E7969" s="1" t="s">
        <v>58</v>
      </c>
      <c r="F7969" s="47">
        <v>714</v>
      </c>
      <c r="G7969" s="34">
        <v>1104.8499999999999</v>
      </c>
      <c r="H7969" s="1" t="s">
        <v>218</v>
      </c>
      <c r="I7969" s="34">
        <v>8.5412999999999999E-3</v>
      </c>
      <c r="J7969" s="34">
        <v>3096.1815999999999</v>
      </c>
      <c r="K7969" s="35" t="str">
        <f t="shared" si="676"/>
        <v>Strabrechtse Heide &amp; Beuven_H3160</v>
      </c>
      <c r="L7969" s="36">
        <f>VLOOKUP(D7969,DATA!A:F,5,FALSE)</f>
        <v>1.0986712608830001E-2</v>
      </c>
      <c r="M7969" s="37">
        <f>VLOOKUP(D7969,DATA!A:F,6,FALSE)</f>
        <v>982</v>
      </c>
      <c r="N7969" s="36">
        <f t="shared" si="677"/>
        <v>79.408346261401036</v>
      </c>
      <c r="O7969" s="36">
        <f t="shared" si="678"/>
        <v>79.409880656255083</v>
      </c>
      <c r="P7969" s="36">
        <f t="shared" si="679"/>
        <v>1.5343948540476049E-3</v>
      </c>
      <c r="Q7969" s="36">
        <f t="shared" si="680"/>
        <v>4.7507651142368795E-2</v>
      </c>
    </row>
    <row r="7970" spans="1:17" x14ac:dyDescent="0.3">
      <c r="A7970" s="29">
        <v>2352516</v>
      </c>
      <c r="B7970" s="1">
        <v>137</v>
      </c>
      <c r="C7970" s="1" t="s">
        <v>30</v>
      </c>
      <c r="D7970" s="1" t="s">
        <v>41</v>
      </c>
      <c r="E7970" s="1" t="s">
        <v>42</v>
      </c>
      <c r="F7970" s="47">
        <v>1071</v>
      </c>
      <c r="G7970" s="34">
        <v>1104.8499999999999</v>
      </c>
      <c r="H7970" s="1" t="s">
        <v>218</v>
      </c>
      <c r="I7970" s="34">
        <v>8.5412999999999999E-3</v>
      </c>
      <c r="J7970" s="34">
        <v>1897.8784000000001</v>
      </c>
      <c r="K7970" s="35" t="str">
        <f t="shared" si="676"/>
        <v>Strabrechtse Heide &amp; Beuven_H4010A</v>
      </c>
      <c r="L7970" s="36">
        <f>VLOOKUP(D7970,DATA!A:F,5,FALSE)</f>
        <v>1.3726988247862192E-2</v>
      </c>
      <c r="M7970" s="37">
        <f>VLOOKUP(D7970,DATA!A:F,6,FALSE)</f>
        <v>1285.5</v>
      </c>
      <c r="N7970" s="36">
        <f t="shared" si="677"/>
        <v>7.7287859411933519</v>
      </c>
      <c r="O7970" s="36">
        <f t="shared" si="678"/>
        <v>7.7296221183061764</v>
      </c>
      <c r="P7970" s="36">
        <f t="shared" si="679"/>
        <v>8.361771128244655E-4</v>
      </c>
      <c r="Q7970" s="36">
        <f t="shared" si="680"/>
        <v>1.586962481003916E-2</v>
      </c>
    </row>
    <row r="7971" spans="1:17" x14ac:dyDescent="0.3">
      <c r="A7971" s="29">
        <v>2352516</v>
      </c>
      <c r="B7971" s="1">
        <v>137</v>
      </c>
      <c r="C7971" s="1" t="s">
        <v>30</v>
      </c>
      <c r="D7971" s="1" t="s">
        <v>53</v>
      </c>
      <c r="E7971" s="1" t="s">
        <v>54</v>
      </c>
      <c r="F7971" s="47">
        <v>714</v>
      </c>
      <c r="G7971" s="34">
        <v>1104.8499999999999</v>
      </c>
      <c r="H7971" s="1" t="s">
        <v>218</v>
      </c>
      <c r="I7971" s="34">
        <v>8.5412999999999999E-3</v>
      </c>
      <c r="J7971" s="34">
        <v>1800.2891</v>
      </c>
      <c r="K7971" s="35" t="str">
        <f t="shared" si="676"/>
        <v>Strabrechtse Heide &amp; Beuven_H4030</v>
      </c>
      <c r="L7971" s="36">
        <f>VLOOKUP(D7971,DATA!A:F,5,FALSE)</f>
        <v>1.0986712608830001E-2</v>
      </c>
      <c r="M7971" s="37">
        <f>VLOOKUP(D7971,DATA!A:F,6,FALSE)</f>
        <v>982</v>
      </c>
      <c r="N7971" s="36">
        <f t="shared" si="677"/>
        <v>79.408346261401036</v>
      </c>
      <c r="O7971" s="36">
        <f t="shared" si="678"/>
        <v>79.409880656255083</v>
      </c>
      <c r="P7971" s="36">
        <f t="shared" si="679"/>
        <v>1.5343948540476049E-3</v>
      </c>
      <c r="Q7971" s="36">
        <f t="shared" si="680"/>
        <v>2.762354330837994E-2</v>
      </c>
    </row>
    <row r="7972" spans="1:17" x14ac:dyDescent="0.3">
      <c r="A7972" s="29">
        <v>2352518</v>
      </c>
      <c r="B7972" s="1">
        <v>137</v>
      </c>
      <c r="C7972" s="1" t="s">
        <v>30</v>
      </c>
      <c r="D7972" s="1" t="s">
        <v>53</v>
      </c>
      <c r="E7972" s="1" t="s">
        <v>54</v>
      </c>
      <c r="F7972" s="47">
        <v>714</v>
      </c>
      <c r="G7972" s="34">
        <v>1341.08</v>
      </c>
      <c r="H7972" s="1" t="s">
        <v>218</v>
      </c>
      <c r="I7972" s="34">
        <v>9.5884999999999998E-3</v>
      </c>
      <c r="J7972" s="34">
        <v>181.26498000000001</v>
      </c>
      <c r="K7972" s="35" t="str">
        <f t="shared" si="676"/>
        <v>Strabrechtse Heide &amp; Beuven_H4030</v>
      </c>
      <c r="L7972" s="36">
        <f>VLOOKUP(D7972,DATA!A:F,5,FALSE)</f>
        <v>1.0986712608830001E-2</v>
      </c>
      <c r="M7972" s="37">
        <f>VLOOKUP(D7972,DATA!A:F,6,FALSE)</f>
        <v>982</v>
      </c>
      <c r="N7972" s="36">
        <f t="shared" si="677"/>
        <v>98.10181697781006</v>
      </c>
      <c r="O7972" s="36">
        <f t="shared" si="678"/>
        <v>98.102013138312742</v>
      </c>
      <c r="P7972" s="36">
        <f t="shared" si="679"/>
        <v>1.9616050268211893E-4</v>
      </c>
      <c r="Q7972" s="36">
        <f t="shared" si="680"/>
        <v>3.555702959546424E-4</v>
      </c>
    </row>
    <row r="7973" spans="1:17" x14ac:dyDescent="0.3">
      <c r="A7973" s="29">
        <v>2353989</v>
      </c>
      <c r="B7973" s="1">
        <v>136</v>
      </c>
      <c r="C7973" s="1" t="s">
        <v>14</v>
      </c>
      <c r="D7973" s="1" t="s">
        <v>53</v>
      </c>
      <c r="E7973" s="1" t="s">
        <v>54</v>
      </c>
      <c r="F7973" s="47">
        <v>714</v>
      </c>
      <c r="G7973" s="34">
        <v>1438.4</v>
      </c>
      <c r="H7973" s="1" t="s">
        <v>218</v>
      </c>
      <c r="I7973" s="34">
        <v>1.6700699999999999E-2</v>
      </c>
      <c r="J7973" s="34">
        <v>1480.1414</v>
      </c>
      <c r="K7973" s="35" t="str">
        <f t="shared" si="676"/>
        <v>Leenderbos, Groote Heide &amp; De Plateaux_H4030</v>
      </c>
      <c r="L7973" s="36">
        <f>VLOOKUP(D7973,DATA!A:F,5,FALSE)</f>
        <v>1.0986712608830001E-2</v>
      </c>
      <c r="M7973" s="37">
        <f>VLOOKUP(D7973,DATA!A:F,6,FALSE)</f>
        <v>982</v>
      </c>
      <c r="N7973" s="36">
        <f t="shared" si="677"/>
        <v>99.340178233255074</v>
      </c>
      <c r="O7973" s="36">
        <f t="shared" si="678"/>
        <v>99.340298491453979</v>
      </c>
      <c r="P7973" s="36">
        <f t="shared" si="679"/>
        <v>1.2025819890482126E-4</v>
      </c>
      <c r="Q7973" s="36">
        <f t="shared" si="680"/>
        <v>1.779991388884606E-3</v>
      </c>
    </row>
    <row r="7974" spans="1:17" x14ac:dyDescent="0.3">
      <c r="A7974" s="29">
        <v>2353990</v>
      </c>
      <c r="B7974" s="1">
        <v>136</v>
      </c>
      <c r="C7974" s="1" t="s">
        <v>14</v>
      </c>
      <c r="D7974" s="1" t="s">
        <v>53</v>
      </c>
      <c r="E7974" s="1" t="s">
        <v>54</v>
      </c>
      <c r="F7974" s="47">
        <v>714</v>
      </c>
      <c r="G7974" s="34">
        <v>1483.18</v>
      </c>
      <c r="H7974" s="1" t="s">
        <v>218</v>
      </c>
      <c r="I7974" s="34">
        <v>1.74261E-2</v>
      </c>
      <c r="J7974" s="34">
        <v>2.2432884999999998</v>
      </c>
      <c r="K7974" s="35" t="str">
        <f t="shared" si="676"/>
        <v>Leenderbos, Groote Heide &amp; De Plateaux_H4030</v>
      </c>
      <c r="L7974" s="36">
        <f>VLOOKUP(D7974,DATA!A:F,5,FALSE)</f>
        <v>1.0986712608830001E-2</v>
      </c>
      <c r="M7974" s="37">
        <f>VLOOKUP(D7974,DATA!A:F,6,FALSE)</f>
        <v>982</v>
      </c>
      <c r="N7974" s="36">
        <f t="shared" si="677"/>
        <v>99.595540324649193</v>
      </c>
      <c r="O7974" s="36">
        <f t="shared" si="678"/>
        <v>99.595617440179637</v>
      </c>
      <c r="P7974" s="36">
        <f t="shared" si="679"/>
        <v>7.7115530444871183E-5</v>
      </c>
      <c r="Q7974" s="36">
        <f t="shared" si="680"/>
        <v>1.7299238261837941E-6</v>
      </c>
    </row>
    <row r="7975" spans="1:17" x14ac:dyDescent="0.3">
      <c r="A7975" s="29">
        <v>2353991</v>
      </c>
      <c r="B7975" s="1">
        <v>136</v>
      </c>
      <c r="C7975" s="1" t="s">
        <v>14</v>
      </c>
      <c r="D7975" s="1" t="s">
        <v>53</v>
      </c>
      <c r="E7975" s="1" t="s">
        <v>54</v>
      </c>
      <c r="F7975" s="47">
        <v>714</v>
      </c>
      <c r="G7975" s="34">
        <v>1439.94</v>
      </c>
      <c r="H7975" s="1" t="s">
        <v>218</v>
      </c>
      <c r="I7975" s="34">
        <v>1.7319999999999999E-2</v>
      </c>
      <c r="J7975" s="34">
        <v>22.982780000000002</v>
      </c>
      <c r="K7975" s="35" t="str">
        <f t="shared" si="676"/>
        <v>Leenderbos, Groote Heide &amp; De Plateaux_H4030</v>
      </c>
      <c r="L7975" s="36">
        <f>VLOOKUP(D7975,DATA!A:F,5,FALSE)</f>
        <v>1.0986712608830001E-2</v>
      </c>
      <c r="M7975" s="37">
        <f>VLOOKUP(D7975,DATA!A:F,6,FALSE)</f>
        <v>982</v>
      </c>
      <c r="N7975" s="36">
        <f t="shared" si="677"/>
        <v>99.351176374342444</v>
      </c>
      <c r="O7975" s="36">
        <f t="shared" si="678"/>
        <v>99.351299026315004</v>
      </c>
      <c r="P7975" s="36">
        <f t="shared" si="679"/>
        <v>1.2265197256056126E-4</v>
      </c>
      <c r="Q7975" s="36">
        <f t="shared" si="680"/>
        <v>2.8188833019254164E-5</v>
      </c>
    </row>
    <row r="7976" spans="1:17" x14ac:dyDescent="0.3">
      <c r="A7976" s="29">
        <v>2353992</v>
      </c>
      <c r="B7976" s="1">
        <v>136</v>
      </c>
      <c r="C7976" s="1" t="s">
        <v>14</v>
      </c>
      <c r="D7976" s="1" t="s">
        <v>63</v>
      </c>
      <c r="E7976" s="1" t="s">
        <v>64</v>
      </c>
      <c r="F7976" s="47">
        <v>714</v>
      </c>
      <c r="G7976" s="34">
        <v>1476.32</v>
      </c>
      <c r="H7976" s="1" t="s">
        <v>218</v>
      </c>
      <c r="I7976" s="34">
        <v>1.7263000000000001E-2</v>
      </c>
      <c r="J7976" s="34">
        <v>1497.2506000000001</v>
      </c>
      <c r="K7976" s="35" t="str">
        <f t="shared" si="676"/>
        <v>Leenderbos, Groote Heide &amp; De Plateaux_H2310</v>
      </c>
      <c r="L7976" s="36">
        <f>VLOOKUP(D7976,DATA!A:F,5,FALSE)</f>
        <v>1.0986712608830001E-2</v>
      </c>
      <c r="M7976" s="37">
        <f>VLOOKUP(D7976,DATA!A:F,6,FALSE)</f>
        <v>982</v>
      </c>
      <c r="N7976" s="36">
        <f t="shared" si="677"/>
        <v>99.564016533519109</v>
      </c>
      <c r="O7976" s="36">
        <f t="shared" si="678"/>
        <v>99.564098855466995</v>
      </c>
      <c r="P7976" s="36">
        <f t="shared" si="679"/>
        <v>8.2321947886043745E-5</v>
      </c>
      <c r="Q7976" s="36">
        <f t="shared" si="680"/>
        <v>1.2325658586554774E-3</v>
      </c>
    </row>
    <row r="7977" spans="1:17" x14ac:dyDescent="0.3">
      <c r="A7977" s="29">
        <v>2353992</v>
      </c>
      <c r="B7977" s="1">
        <v>136</v>
      </c>
      <c r="C7977" s="1" t="s">
        <v>14</v>
      </c>
      <c r="D7977" s="1" t="s">
        <v>53</v>
      </c>
      <c r="E7977" s="1" t="s">
        <v>54</v>
      </c>
      <c r="F7977" s="47">
        <v>714</v>
      </c>
      <c r="G7977" s="34">
        <v>1476.32</v>
      </c>
      <c r="H7977" s="1" t="s">
        <v>218</v>
      </c>
      <c r="I7977" s="34">
        <v>1.7263000000000001E-2</v>
      </c>
      <c r="J7977" s="34">
        <v>1724.7112999999999</v>
      </c>
      <c r="K7977" s="35" t="str">
        <f t="shared" si="676"/>
        <v>Leenderbos, Groote Heide &amp; De Plateaux_H4030</v>
      </c>
      <c r="L7977" s="36">
        <f>VLOOKUP(D7977,DATA!A:F,5,FALSE)</f>
        <v>1.0986712608830001E-2</v>
      </c>
      <c r="M7977" s="37">
        <f>VLOOKUP(D7977,DATA!A:F,6,FALSE)</f>
        <v>982</v>
      </c>
      <c r="N7977" s="36">
        <f t="shared" si="677"/>
        <v>99.564016533519109</v>
      </c>
      <c r="O7977" s="36">
        <f t="shared" si="678"/>
        <v>99.564098855466995</v>
      </c>
      <c r="P7977" s="36">
        <f t="shared" si="679"/>
        <v>8.2321947886043745E-5</v>
      </c>
      <c r="Q7977" s="36">
        <f t="shared" si="680"/>
        <v>1.4198159375707075E-3</v>
      </c>
    </row>
    <row r="7978" spans="1:17" x14ac:dyDescent="0.3">
      <c r="A7978" s="29">
        <v>2353994</v>
      </c>
      <c r="B7978" s="1">
        <v>136</v>
      </c>
      <c r="C7978" s="1" t="s">
        <v>14</v>
      </c>
      <c r="D7978" s="1" t="s">
        <v>53</v>
      </c>
      <c r="E7978" s="1" t="s">
        <v>54</v>
      </c>
      <c r="F7978" s="47">
        <v>714</v>
      </c>
      <c r="G7978" s="34">
        <v>1817.49</v>
      </c>
      <c r="H7978" s="1" t="s">
        <v>218</v>
      </c>
      <c r="I7978" s="34">
        <v>2.0237000000000002E-2</v>
      </c>
      <c r="J7978" s="34">
        <v>335.61040000000003</v>
      </c>
      <c r="K7978" s="35" t="str">
        <f t="shared" si="676"/>
        <v>Leenderbos, Groote Heide &amp; De Plateaux_H4030</v>
      </c>
      <c r="L7978" s="36">
        <f>VLOOKUP(D7978,DATA!A:F,5,FALSE)</f>
        <v>1.0986712608830001E-2</v>
      </c>
      <c r="M7978" s="37">
        <f>VLOOKUP(D7978,DATA!A:F,6,FALSE)</f>
        <v>982</v>
      </c>
      <c r="N7978" s="36">
        <f t="shared" si="677"/>
        <v>99.989685674039336</v>
      </c>
      <c r="O7978" s="36">
        <f t="shared" si="678"/>
        <v>99.989687966815637</v>
      </c>
      <c r="P7978" s="36">
        <f t="shared" si="679"/>
        <v>2.2927763012603464E-6</v>
      </c>
      <c r="Q7978" s="36">
        <f t="shared" si="680"/>
        <v>7.6947957157650539E-6</v>
      </c>
    </row>
    <row r="7979" spans="1:17" x14ac:dyDescent="0.3">
      <c r="A7979" s="29">
        <v>2353995</v>
      </c>
      <c r="B7979" s="1">
        <v>136</v>
      </c>
      <c r="C7979" s="1" t="s">
        <v>14</v>
      </c>
      <c r="D7979" s="1" t="s">
        <v>41</v>
      </c>
      <c r="E7979" s="1" t="s">
        <v>42</v>
      </c>
      <c r="F7979" s="47">
        <v>1071</v>
      </c>
      <c r="G7979" s="34">
        <v>1481.19</v>
      </c>
      <c r="H7979" s="1" t="s">
        <v>218</v>
      </c>
      <c r="I7979" s="34">
        <v>1.6116200000000001E-2</v>
      </c>
      <c r="J7979" s="34">
        <v>142.68277</v>
      </c>
      <c r="K7979" s="35" t="str">
        <f t="shared" si="676"/>
        <v>Leenderbos, Groote Heide &amp; De Plateaux_H4010A</v>
      </c>
      <c r="L7979" s="36">
        <f>VLOOKUP(D7979,DATA!A:F,5,FALSE)</f>
        <v>1.3726988247862192E-2</v>
      </c>
      <c r="M7979" s="37">
        <f>VLOOKUP(D7979,DATA!A:F,6,FALSE)</f>
        <v>1285.5</v>
      </c>
      <c r="N7979" s="36">
        <f t="shared" si="677"/>
        <v>93.620946001346525</v>
      </c>
      <c r="O7979" s="36">
        <f t="shared" si="678"/>
        <v>93.62226706974576</v>
      </c>
      <c r="P7979" s="36">
        <f t="shared" si="679"/>
        <v>1.3210683992355143E-3</v>
      </c>
      <c r="Q7979" s="36">
        <f t="shared" si="680"/>
        <v>1.8849369856238907E-3</v>
      </c>
    </row>
    <row r="7980" spans="1:17" x14ac:dyDescent="0.3">
      <c r="A7980" s="29">
        <v>2353995</v>
      </c>
      <c r="B7980" s="1">
        <v>136</v>
      </c>
      <c r="C7980" s="1" t="s">
        <v>14</v>
      </c>
      <c r="D7980" s="1" t="s">
        <v>53</v>
      </c>
      <c r="E7980" s="1" t="s">
        <v>54</v>
      </c>
      <c r="F7980" s="47">
        <v>714</v>
      </c>
      <c r="G7980" s="34">
        <v>1481.19</v>
      </c>
      <c r="H7980" s="1" t="s">
        <v>218</v>
      </c>
      <c r="I7980" s="34">
        <v>1.6116200000000001E-2</v>
      </c>
      <c r="J7980" s="34">
        <v>3754.7060000000001</v>
      </c>
      <c r="K7980" s="35" t="str">
        <f t="shared" si="676"/>
        <v>Leenderbos, Groote Heide &amp; De Plateaux_H4030</v>
      </c>
      <c r="L7980" s="36">
        <f>VLOOKUP(D7980,DATA!A:F,5,FALSE)</f>
        <v>1.0986712608830001E-2</v>
      </c>
      <c r="M7980" s="37">
        <f>VLOOKUP(D7980,DATA!A:F,6,FALSE)</f>
        <v>982</v>
      </c>
      <c r="N7980" s="36">
        <f t="shared" si="677"/>
        <v>99.586636975648929</v>
      </c>
      <c r="O7980" s="36">
        <f t="shared" si="678"/>
        <v>99.586709858436492</v>
      </c>
      <c r="P7980" s="36">
        <f t="shared" si="679"/>
        <v>7.2882787563344209E-5</v>
      </c>
      <c r="Q7980" s="36">
        <f t="shared" si="680"/>
        <v>2.7365343976081392E-3</v>
      </c>
    </row>
    <row r="7981" spans="1:17" x14ac:dyDescent="0.3">
      <c r="A7981" s="29">
        <v>2353996</v>
      </c>
      <c r="B7981" s="1">
        <v>136</v>
      </c>
      <c r="C7981" s="1" t="s">
        <v>14</v>
      </c>
      <c r="D7981" s="1" t="s">
        <v>53</v>
      </c>
      <c r="E7981" s="1" t="s">
        <v>54</v>
      </c>
      <c r="F7981" s="47">
        <v>714</v>
      </c>
      <c r="G7981" s="34">
        <v>1900</v>
      </c>
      <c r="H7981" s="1" t="s">
        <v>218</v>
      </c>
      <c r="I7981" s="34">
        <v>2.1163999999999999E-2</v>
      </c>
      <c r="J7981" s="34">
        <v>2744.944</v>
      </c>
      <c r="K7981" s="35" t="str">
        <f t="shared" si="676"/>
        <v>Leenderbos, Groote Heide &amp; De Plateaux_H4030</v>
      </c>
      <c r="L7981" s="36">
        <f>VLOOKUP(D7981,DATA!A:F,5,FALSE)</f>
        <v>1.0986712608830001E-2</v>
      </c>
      <c r="M7981" s="37">
        <f>VLOOKUP(D7981,DATA!A:F,6,FALSE)</f>
        <v>982</v>
      </c>
      <c r="N7981" s="36">
        <f t="shared" si="677"/>
        <v>99.99583347804608</v>
      </c>
      <c r="O7981" s="36">
        <f t="shared" si="678"/>
        <v>99.995834446704393</v>
      </c>
      <c r="P7981" s="36">
        <f t="shared" si="679"/>
        <v>9.6865831267223257E-7</v>
      </c>
      <c r="Q7981" s="36">
        <f t="shared" si="680"/>
        <v>2.6589128234197687E-5</v>
      </c>
    </row>
    <row r="7982" spans="1:17" x14ac:dyDescent="0.3">
      <c r="A7982" s="29">
        <v>2354017</v>
      </c>
      <c r="B7982" s="1">
        <v>137</v>
      </c>
      <c r="C7982" s="1" t="s">
        <v>30</v>
      </c>
      <c r="D7982" s="1" t="s">
        <v>28</v>
      </c>
      <c r="E7982" s="1" t="s">
        <v>29</v>
      </c>
      <c r="F7982" s="47">
        <v>1786</v>
      </c>
      <c r="G7982" s="34">
        <v>1874.56</v>
      </c>
      <c r="H7982" s="1" t="s">
        <v>218</v>
      </c>
      <c r="I7982" s="34">
        <v>1.6641E-2</v>
      </c>
      <c r="J7982" s="34">
        <v>1144.7338</v>
      </c>
      <c r="K7982" s="35" t="str">
        <f t="shared" si="676"/>
        <v>Strabrechtse Heide &amp; Beuven_H91D0</v>
      </c>
      <c r="L7982" s="36">
        <f>VLOOKUP(D7982,DATA!A:F,5,FALSE)</f>
        <v>6.9280917156857415E-3</v>
      </c>
      <c r="M7982" s="37">
        <f>VLOOKUP(D7982,DATA!A:F,6,FALSE)</f>
        <v>2211</v>
      </c>
      <c r="N7982" s="36">
        <f t="shared" si="677"/>
        <v>8.8596999729145622</v>
      </c>
      <c r="O7982" s="36">
        <f t="shared" si="678"/>
        <v>8.8606309588431476</v>
      </c>
      <c r="P7982" s="36">
        <f t="shared" si="679"/>
        <v>9.3098592858531504E-4</v>
      </c>
      <c r="Q7982" s="36">
        <f t="shared" si="680"/>
        <v>1.0657310597759963E-2</v>
      </c>
    </row>
    <row r="7983" spans="1:17" x14ac:dyDescent="0.3">
      <c r="A7983" s="29">
        <v>2354017</v>
      </c>
      <c r="B7983" s="1">
        <v>137</v>
      </c>
      <c r="C7983" s="1" t="s">
        <v>30</v>
      </c>
      <c r="D7983" s="1" t="s">
        <v>22</v>
      </c>
      <c r="E7983" s="1" t="s">
        <v>23</v>
      </c>
      <c r="F7983" s="47">
        <v>1857</v>
      </c>
      <c r="G7983" s="34">
        <v>1874.56</v>
      </c>
      <c r="H7983" s="1" t="s">
        <v>218</v>
      </c>
      <c r="I7983" s="34">
        <v>1.6641E-2</v>
      </c>
      <c r="J7983" s="34">
        <v>3345.9247999999998</v>
      </c>
      <c r="K7983" s="35" t="str">
        <f t="shared" si="676"/>
        <v>Strabrechtse Heide &amp; Beuven_H91E0C</v>
      </c>
      <c r="L7983" s="36">
        <f>VLOOKUP(D7983,DATA!A:F,5,FALSE)</f>
        <v>6.9280917156857415E-3</v>
      </c>
      <c r="M7983" s="37">
        <f>VLOOKUP(D7983,DATA!A:F,6,FALSE)</f>
        <v>2282</v>
      </c>
      <c r="N7983" s="36">
        <f t="shared" si="677"/>
        <v>5.6105439937962425</v>
      </c>
      <c r="O7983" s="36">
        <f t="shared" si="678"/>
        <v>5.6111545754208105</v>
      </c>
      <c r="P7983" s="36">
        <f t="shared" si="679"/>
        <v>6.1058162456806286E-4</v>
      </c>
      <c r="Q7983" s="36">
        <f t="shared" si="680"/>
        <v>2.0429602000665709E-2</v>
      </c>
    </row>
    <row r="7984" spans="1:17" x14ac:dyDescent="0.3">
      <c r="A7984" s="29">
        <v>2354018</v>
      </c>
      <c r="B7984" s="1">
        <v>137</v>
      </c>
      <c r="C7984" s="1" t="s">
        <v>30</v>
      </c>
      <c r="D7984" s="1" t="s">
        <v>53</v>
      </c>
      <c r="E7984" s="1" t="s">
        <v>54</v>
      </c>
      <c r="F7984" s="47">
        <v>714</v>
      </c>
      <c r="G7984" s="34">
        <v>1326.58</v>
      </c>
      <c r="H7984" s="1" t="s">
        <v>218</v>
      </c>
      <c r="I7984" s="34">
        <v>1.22802E-2</v>
      </c>
      <c r="J7984" s="34">
        <v>760.71529999999996</v>
      </c>
      <c r="K7984" s="35" t="str">
        <f t="shared" si="676"/>
        <v>Strabrechtse Heide &amp; Beuven_H4030</v>
      </c>
      <c r="L7984" s="36">
        <f>VLOOKUP(D7984,DATA!A:F,5,FALSE)</f>
        <v>1.0986712608830001E-2</v>
      </c>
      <c r="M7984" s="37">
        <f>VLOOKUP(D7984,DATA!A:F,6,FALSE)</f>
        <v>982</v>
      </c>
      <c r="N7984" s="36">
        <f t="shared" si="677"/>
        <v>97.781277257971297</v>
      </c>
      <c r="O7984" s="36">
        <f t="shared" si="678"/>
        <v>97.781569945318324</v>
      </c>
      <c r="P7984" s="36">
        <f t="shared" si="679"/>
        <v>2.9268734702725396E-4</v>
      </c>
      <c r="Q7984" s="36">
        <f t="shared" si="680"/>
        <v>2.2265174300004158E-3</v>
      </c>
    </row>
    <row r="7985" spans="1:17" x14ac:dyDescent="0.3">
      <c r="A7985" s="29">
        <v>2354019</v>
      </c>
      <c r="B7985" s="1">
        <v>137</v>
      </c>
      <c r="C7985" s="1" t="s">
        <v>30</v>
      </c>
      <c r="D7985" s="1" t="s">
        <v>41</v>
      </c>
      <c r="E7985" s="1" t="s">
        <v>42</v>
      </c>
      <c r="F7985" s="47">
        <v>1071</v>
      </c>
      <c r="G7985" s="34">
        <v>1192.8499999999999</v>
      </c>
      <c r="H7985" s="1" t="s">
        <v>218</v>
      </c>
      <c r="I7985" s="34">
        <v>1.1211199999999999E-2</v>
      </c>
      <c r="J7985" s="34">
        <v>1981.2937999999999</v>
      </c>
      <c r="K7985" s="35" t="str">
        <f t="shared" si="676"/>
        <v>Strabrechtse Heide &amp; Beuven_H4010A</v>
      </c>
      <c r="L7985" s="36">
        <f>VLOOKUP(D7985,DATA!A:F,5,FALSE)</f>
        <v>1.3726988247862192E-2</v>
      </c>
      <c r="M7985" s="37">
        <f>VLOOKUP(D7985,DATA!A:F,6,FALSE)</f>
        <v>1285.5</v>
      </c>
      <c r="N7985" s="36">
        <f t="shared" si="677"/>
        <v>21.894834356989989</v>
      </c>
      <c r="O7985" s="36">
        <f t="shared" si="678"/>
        <v>21.897466245982379</v>
      </c>
      <c r="P7985" s="36">
        <f t="shared" si="679"/>
        <v>2.6318889923899746E-3</v>
      </c>
      <c r="Q7985" s="36">
        <f t="shared" si="680"/>
        <v>5.2145453429105038E-2</v>
      </c>
    </row>
    <row r="7986" spans="1:17" x14ac:dyDescent="0.3">
      <c r="A7986" s="29">
        <v>2354022</v>
      </c>
      <c r="B7986" s="1">
        <v>137</v>
      </c>
      <c r="C7986" s="1" t="s">
        <v>30</v>
      </c>
      <c r="D7986" s="1" t="s">
        <v>41</v>
      </c>
      <c r="E7986" s="1" t="s">
        <v>42</v>
      </c>
      <c r="F7986" s="47">
        <v>1071</v>
      </c>
      <c r="G7986" s="34">
        <v>1095.1600000000001</v>
      </c>
      <c r="H7986" s="1" t="s">
        <v>218</v>
      </c>
      <c r="I7986" s="34">
        <v>1.0328199999999999E-2</v>
      </c>
      <c r="J7986" s="34">
        <v>2535.6572000000001</v>
      </c>
      <c r="K7986" s="35" t="str">
        <f t="shared" si="676"/>
        <v>Strabrechtse Heide &amp; Beuven_H4010A</v>
      </c>
      <c r="L7986" s="36">
        <f>VLOOKUP(D7986,DATA!A:F,5,FALSE)</f>
        <v>1.3726988247862192E-2</v>
      </c>
      <c r="M7986" s="37">
        <f>VLOOKUP(D7986,DATA!A:F,6,FALSE)</f>
        <v>1285.5</v>
      </c>
      <c r="N7986" s="36">
        <f t="shared" si="677"/>
        <v>6.8319485404811608</v>
      </c>
      <c r="O7986" s="36">
        <f t="shared" si="678"/>
        <v>6.8328510215068583</v>
      </c>
      <c r="P7986" s="36">
        <f t="shared" si="679"/>
        <v>9.024810256974547E-4</v>
      </c>
      <c r="Q7986" s="36">
        <f t="shared" si="680"/>
        <v>2.288382510673136E-2</v>
      </c>
    </row>
    <row r="7987" spans="1:17" x14ac:dyDescent="0.3">
      <c r="A7987" s="29">
        <v>2354022</v>
      </c>
      <c r="B7987" s="1">
        <v>137</v>
      </c>
      <c r="C7987" s="1" t="s">
        <v>30</v>
      </c>
      <c r="D7987" s="1" t="s">
        <v>53</v>
      </c>
      <c r="E7987" s="1" t="s">
        <v>54</v>
      </c>
      <c r="F7987" s="47">
        <v>714</v>
      </c>
      <c r="G7987" s="34">
        <v>1095.1600000000001</v>
      </c>
      <c r="H7987" s="1" t="s">
        <v>218</v>
      </c>
      <c r="I7987" s="34">
        <v>1.0328199999999999E-2</v>
      </c>
      <c r="J7987" s="34">
        <v>1430.8044</v>
      </c>
      <c r="K7987" s="35" t="str">
        <f t="shared" si="676"/>
        <v>Strabrechtse Heide &amp; Beuven_H4030</v>
      </c>
      <c r="L7987" s="36">
        <f>VLOOKUP(D7987,DATA!A:F,5,FALSE)</f>
        <v>1.0986712608830001E-2</v>
      </c>
      <c r="M7987" s="37">
        <f>VLOOKUP(D7987,DATA!A:F,6,FALSE)</f>
        <v>982</v>
      </c>
      <c r="N7987" s="36">
        <f t="shared" si="677"/>
        <v>77.613032893527944</v>
      </c>
      <c r="O7987" s="36">
        <f t="shared" si="678"/>
        <v>77.615004447685095</v>
      </c>
      <c r="P7987" s="36">
        <f t="shared" si="679"/>
        <v>1.971554157151445E-3</v>
      </c>
      <c r="Q7987" s="36">
        <f t="shared" si="680"/>
        <v>2.8209083628905791E-2</v>
      </c>
    </row>
    <row r="7988" spans="1:17" x14ac:dyDescent="0.3">
      <c r="A7988" s="29">
        <v>2354023</v>
      </c>
      <c r="B7988" s="1">
        <v>137</v>
      </c>
      <c r="C7988" s="1" t="s">
        <v>30</v>
      </c>
      <c r="D7988" s="1" t="s">
        <v>41</v>
      </c>
      <c r="E7988" s="1" t="s">
        <v>42</v>
      </c>
      <c r="F7988" s="47">
        <v>1071</v>
      </c>
      <c r="G7988" s="34">
        <v>1224.57</v>
      </c>
      <c r="H7988" s="1" t="s">
        <v>218</v>
      </c>
      <c r="I7988" s="34">
        <v>1.13814E-2</v>
      </c>
      <c r="J7988" s="34">
        <v>2627.3386</v>
      </c>
      <c r="K7988" s="35" t="str">
        <f t="shared" si="676"/>
        <v>Strabrechtse Heide &amp; Beuven_H4010A</v>
      </c>
      <c r="L7988" s="36">
        <f>VLOOKUP(D7988,DATA!A:F,5,FALSE)</f>
        <v>1.3726988247862192E-2</v>
      </c>
      <c r="M7988" s="37">
        <f>VLOOKUP(D7988,DATA!A:F,6,FALSE)</f>
        <v>1285.5</v>
      </c>
      <c r="N7988" s="36">
        <f t="shared" si="677"/>
        <v>30.229660749355897</v>
      </c>
      <c r="O7988" s="36">
        <f t="shared" si="678"/>
        <v>30.232956000128294</v>
      </c>
      <c r="P7988" s="36">
        <f t="shared" si="679"/>
        <v>3.2952507723962299E-3</v>
      </c>
      <c r="Q7988" s="36">
        <f t="shared" si="680"/>
        <v>8.6577395509964294E-2</v>
      </c>
    </row>
    <row r="7989" spans="1:17" x14ac:dyDescent="0.3">
      <c r="A7989" s="30">
        <v>2354025</v>
      </c>
      <c r="B7989" s="14">
        <v>137</v>
      </c>
      <c r="C7989" s="14" t="s">
        <v>30</v>
      </c>
      <c r="D7989" s="14" t="s">
        <v>55</v>
      </c>
      <c r="E7989" s="14" t="s">
        <v>56</v>
      </c>
      <c r="F7989" s="48">
        <v>500</v>
      </c>
      <c r="G7989" s="38">
        <v>989.8</v>
      </c>
      <c r="H7989" s="14" t="s">
        <v>218</v>
      </c>
      <c r="I7989" s="38">
        <v>9.5218000000000004E-3</v>
      </c>
      <c r="J7989" s="38">
        <v>223.46565000000001</v>
      </c>
      <c r="K7989" s="39" t="str">
        <f t="shared" si="676"/>
        <v>Strabrechtse Heide &amp; Beuven_H3130</v>
      </c>
      <c r="L7989" s="40">
        <f>VLOOKUP(D7989,DATA!A:F,5,FALSE)</f>
        <v>0</v>
      </c>
      <c r="M7989" s="41">
        <f>VLOOKUP(D7989,DATA!A:F,6,FALSE)</f>
        <v>3.5</v>
      </c>
      <c r="N7989" s="40">
        <f t="shared" si="677"/>
        <v>50</v>
      </c>
      <c r="O7989" s="40">
        <f t="shared" si="678"/>
        <v>50</v>
      </c>
      <c r="P7989" s="40">
        <f>J7989/10000*I7989</f>
        <v>2.1277952261700004E-4</v>
      </c>
      <c r="Q7989" s="40">
        <f>IF(AND(H7989&lt;&gt;"below",I7989&gt;=0.005),M7989*P7989,0)</f>
        <v>7.4472832915950017E-4</v>
      </c>
    </row>
    <row r="7990" spans="1:17" x14ac:dyDescent="0.3">
      <c r="A7990" s="29">
        <v>2354025</v>
      </c>
      <c r="B7990" s="1">
        <v>137</v>
      </c>
      <c r="C7990" s="1" t="s">
        <v>30</v>
      </c>
      <c r="D7990" s="1" t="s">
        <v>57</v>
      </c>
      <c r="E7990" s="1" t="s">
        <v>58</v>
      </c>
      <c r="F7990" s="47">
        <v>714</v>
      </c>
      <c r="G7990" s="34">
        <v>989.8</v>
      </c>
      <c r="H7990" s="1" t="s">
        <v>218</v>
      </c>
      <c r="I7990" s="34">
        <v>9.5218000000000004E-3</v>
      </c>
      <c r="J7990" s="34">
        <v>1913.1054999999999</v>
      </c>
      <c r="K7990" s="35" t="str">
        <f t="shared" si="676"/>
        <v>Strabrechtse Heide &amp; Beuven_H3160</v>
      </c>
      <c r="L7990" s="36">
        <f>VLOOKUP(D7990,DATA!A:F,5,FALSE)</f>
        <v>1.0986712608830001E-2</v>
      </c>
      <c r="M7990" s="37">
        <f>VLOOKUP(D7990,DATA!A:F,6,FALSE)</f>
        <v>982</v>
      </c>
      <c r="N7990" s="36">
        <f t="shared" si="677"/>
        <v>52.14109879055377</v>
      </c>
      <c r="O7990" s="36">
        <f t="shared" si="678"/>
        <v>52.143709320916287</v>
      </c>
      <c r="P7990" s="36">
        <f t="shared" si="679"/>
        <v>2.6105303625172382E-3</v>
      </c>
      <c r="Q7990" s="36">
        <f t="shared" si="680"/>
        <v>4.9942199944487217E-2</v>
      </c>
    </row>
    <row r="7991" spans="1:17" x14ac:dyDescent="0.3">
      <c r="A7991" s="29">
        <v>2354025</v>
      </c>
      <c r="B7991" s="1">
        <v>137</v>
      </c>
      <c r="C7991" s="1" t="s">
        <v>30</v>
      </c>
      <c r="D7991" s="1" t="s">
        <v>53</v>
      </c>
      <c r="E7991" s="1" t="s">
        <v>54</v>
      </c>
      <c r="F7991" s="47">
        <v>714</v>
      </c>
      <c r="G7991" s="34">
        <v>989.8</v>
      </c>
      <c r="H7991" s="1" t="s">
        <v>218</v>
      </c>
      <c r="I7991" s="34">
        <v>9.5218000000000004E-3</v>
      </c>
      <c r="J7991" s="34">
        <v>5822.3670000000002</v>
      </c>
      <c r="K7991" s="35" t="str">
        <f t="shared" si="676"/>
        <v>Strabrechtse Heide &amp; Beuven_H4030</v>
      </c>
      <c r="L7991" s="36">
        <f>VLOOKUP(D7991,DATA!A:F,5,FALSE)</f>
        <v>1.0986712608830001E-2</v>
      </c>
      <c r="M7991" s="37">
        <f>VLOOKUP(D7991,DATA!A:F,6,FALSE)</f>
        <v>982</v>
      </c>
      <c r="N7991" s="36">
        <f t="shared" si="677"/>
        <v>52.14109879055377</v>
      </c>
      <c r="O7991" s="36">
        <f t="shared" si="678"/>
        <v>52.143709320916287</v>
      </c>
      <c r="P7991" s="36">
        <f t="shared" si="679"/>
        <v>2.6105303625172382E-3</v>
      </c>
      <c r="Q7991" s="36">
        <f t="shared" si="680"/>
        <v>0.15199465835218404</v>
      </c>
    </row>
    <row r="7992" spans="1:17" x14ac:dyDescent="0.3">
      <c r="A7992" s="29">
        <v>2354026</v>
      </c>
      <c r="B7992" s="1">
        <v>137</v>
      </c>
      <c r="C7992" s="1" t="s">
        <v>30</v>
      </c>
      <c r="D7992" s="1" t="s">
        <v>53</v>
      </c>
      <c r="E7992" s="1" t="s">
        <v>54</v>
      </c>
      <c r="F7992" s="47">
        <v>714</v>
      </c>
      <c r="G7992" s="34">
        <v>915.95</v>
      </c>
      <c r="H7992" s="1" t="s">
        <v>218</v>
      </c>
      <c r="I7992" s="34">
        <v>8.8886E-3</v>
      </c>
      <c r="J7992" s="34">
        <v>6879.46</v>
      </c>
      <c r="K7992" s="35" t="str">
        <f t="shared" si="676"/>
        <v>Strabrechtse Heide &amp; Beuven_H4030</v>
      </c>
      <c r="L7992" s="36">
        <f>VLOOKUP(D7992,DATA!A:F,5,FALSE)</f>
        <v>1.0986712608830001E-2</v>
      </c>
      <c r="M7992" s="37">
        <f>VLOOKUP(D7992,DATA!A:F,6,FALSE)</f>
        <v>982</v>
      </c>
      <c r="N7992" s="36">
        <f t="shared" si="677"/>
        <v>32.614511399003597</v>
      </c>
      <c r="O7992" s="36">
        <f t="shared" si="678"/>
        <v>32.616657675939976</v>
      </c>
      <c r="P7992" s="36">
        <f t="shared" si="679"/>
        <v>2.1462769363793655E-3</v>
      </c>
      <c r="Q7992" s="36">
        <f t="shared" si="680"/>
        <v>0.14765226332744388</v>
      </c>
    </row>
    <row r="7993" spans="1:17" x14ac:dyDescent="0.3">
      <c r="A7993" s="29">
        <v>2354027</v>
      </c>
      <c r="B7993" s="1">
        <v>137</v>
      </c>
      <c r="C7993" s="1" t="s">
        <v>30</v>
      </c>
      <c r="D7993" s="1" t="s">
        <v>53</v>
      </c>
      <c r="E7993" s="1" t="s">
        <v>54</v>
      </c>
      <c r="F7993" s="47">
        <v>714</v>
      </c>
      <c r="G7993" s="34">
        <v>915.63</v>
      </c>
      <c r="H7993" s="1" t="s">
        <v>218</v>
      </c>
      <c r="I7993" s="34">
        <v>8.8684000000000002E-3</v>
      </c>
      <c r="J7993" s="34">
        <v>9354.0519999999997</v>
      </c>
      <c r="K7993" s="35" t="str">
        <f t="shared" si="676"/>
        <v>Strabrechtse Heide &amp; Beuven_H4030</v>
      </c>
      <c r="L7993" s="36">
        <f>VLOOKUP(D7993,DATA!A:F,5,FALSE)</f>
        <v>1.0986712608830001E-2</v>
      </c>
      <c r="M7993" s="37">
        <f>VLOOKUP(D7993,DATA!A:F,6,FALSE)</f>
        <v>982</v>
      </c>
      <c r="N7993" s="36">
        <f t="shared" si="677"/>
        <v>32.537291508526856</v>
      </c>
      <c r="O7993" s="36">
        <f t="shared" si="678"/>
        <v>32.539430285985567</v>
      </c>
      <c r="P7993" s="36">
        <f t="shared" si="679"/>
        <v>2.1387774587111608E-3</v>
      </c>
      <c r="Q7993" s="36">
        <f t="shared" si="680"/>
        <v>0.20006235565212052</v>
      </c>
    </row>
    <row r="7994" spans="1:17" x14ac:dyDescent="0.3">
      <c r="A7994" s="29">
        <v>2354028</v>
      </c>
      <c r="B7994" s="1">
        <v>137</v>
      </c>
      <c r="C7994" s="1" t="s">
        <v>30</v>
      </c>
      <c r="D7994" s="1" t="s">
        <v>53</v>
      </c>
      <c r="E7994" s="1" t="s">
        <v>54</v>
      </c>
      <c r="F7994" s="47">
        <v>714</v>
      </c>
      <c r="G7994" s="34">
        <v>912.87</v>
      </c>
      <c r="H7994" s="1" t="s">
        <v>218</v>
      </c>
      <c r="I7994" s="34">
        <v>8.7427000000000008E-3</v>
      </c>
      <c r="J7994" s="34">
        <v>7784.2772999999997</v>
      </c>
      <c r="K7994" s="35" t="str">
        <f t="shared" si="676"/>
        <v>Strabrechtse Heide &amp; Beuven_H4030</v>
      </c>
      <c r="L7994" s="36">
        <f>VLOOKUP(D7994,DATA!A:F,5,FALSE)</f>
        <v>1.0986712608830001E-2</v>
      </c>
      <c r="M7994" s="37">
        <f>VLOOKUP(D7994,DATA!A:F,6,FALSE)</f>
        <v>982</v>
      </c>
      <c r="N7994" s="36">
        <f t="shared" si="677"/>
        <v>31.875234669657811</v>
      </c>
      <c r="O7994" s="36">
        <f t="shared" si="678"/>
        <v>31.877320501586524</v>
      </c>
      <c r="P7994" s="36">
        <f t="shared" si="679"/>
        <v>2.0858319287135885E-3</v>
      </c>
      <c r="Q7994" s="36">
        <f t="shared" si="680"/>
        <v>0.16236694134300403</v>
      </c>
    </row>
    <row r="7995" spans="1:17" x14ac:dyDescent="0.3">
      <c r="A7995" s="29">
        <v>2354030</v>
      </c>
      <c r="B7995" s="1">
        <v>137</v>
      </c>
      <c r="C7995" s="1" t="s">
        <v>30</v>
      </c>
      <c r="D7995" s="1" t="s">
        <v>53</v>
      </c>
      <c r="E7995" s="1" t="s">
        <v>54</v>
      </c>
      <c r="F7995" s="47">
        <v>714</v>
      </c>
      <c r="G7995" s="34">
        <v>967.68</v>
      </c>
      <c r="H7995" s="1" t="s">
        <v>218</v>
      </c>
      <c r="I7995" s="34">
        <v>9.1337999999999992E-3</v>
      </c>
      <c r="J7995" s="34">
        <v>3605.1716000000001</v>
      </c>
      <c r="K7995" s="35" t="str">
        <f t="shared" si="676"/>
        <v>Strabrechtse Heide &amp; Beuven_H4030</v>
      </c>
      <c r="L7995" s="36">
        <f>VLOOKUP(D7995,DATA!A:F,5,FALSE)</f>
        <v>1.0986712608830001E-2</v>
      </c>
      <c r="M7995" s="37">
        <f>VLOOKUP(D7995,DATA!A:F,6,FALSE)</f>
        <v>982</v>
      </c>
      <c r="N7995" s="36">
        <f t="shared" si="677"/>
        <v>46.074850033916441</v>
      </c>
      <c r="O7995" s="36">
        <f t="shared" si="678"/>
        <v>46.07734334383273</v>
      </c>
      <c r="P7995" s="36">
        <f t="shared" si="679"/>
        <v>2.4933099162893768E-3</v>
      </c>
      <c r="Q7995" s="36">
        <f t="shared" si="680"/>
        <v>8.9888101002048387E-2</v>
      </c>
    </row>
    <row r="7996" spans="1:17" x14ac:dyDescent="0.3">
      <c r="A7996" s="29">
        <v>2354031</v>
      </c>
      <c r="B7996" s="1">
        <v>137</v>
      </c>
      <c r="C7996" s="1" t="s">
        <v>30</v>
      </c>
      <c r="D7996" s="1" t="s">
        <v>61</v>
      </c>
      <c r="E7996" s="1" t="s">
        <v>62</v>
      </c>
      <c r="F7996" s="47">
        <v>714</v>
      </c>
      <c r="G7996" s="34">
        <v>922.56</v>
      </c>
      <c r="H7996" s="1" t="s">
        <v>218</v>
      </c>
      <c r="I7996" s="34">
        <v>8.6639999999999998E-3</v>
      </c>
      <c r="J7996" s="34">
        <v>135.67230000000001</v>
      </c>
      <c r="K7996" s="35" t="str">
        <f t="shared" si="676"/>
        <v>Strabrechtse Heide &amp; Beuven_H2330</v>
      </c>
      <c r="L7996" s="36">
        <f>VLOOKUP(D7996,DATA!A:F,5,FALSE)</f>
        <v>1.0986712608830001E-2</v>
      </c>
      <c r="M7996" s="37">
        <f>VLOOKUP(D7996,DATA!A:F,6,FALSE)</f>
        <v>982</v>
      </c>
      <c r="N7996" s="36">
        <f t="shared" si="677"/>
        <v>34.230251185581032</v>
      </c>
      <c r="O7996" s="36">
        <f t="shared" si="678"/>
        <v>34.232394219259547</v>
      </c>
      <c r="P7996" s="36">
        <f t="shared" si="679"/>
        <v>2.1430336785144277E-3</v>
      </c>
      <c r="Q7996" s="36">
        <f t="shared" si="680"/>
        <v>2.9075030814151299E-3</v>
      </c>
    </row>
    <row r="7997" spans="1:17" x14ac:dyDescent="0.3">
      <c r="A7997" s="29">
        <v>2354031</v>
      </c>
      <c r="B7997" s="1">
        <v>137</v>
      </c>
      <c r="C7997" s="1" t="s">
        <v>30</v>
      </c>
      <c r="D7997" s="1" t="s">
        <v>53</v>
      </c>
      <c r="E7997" s="1" t="s">
        <v>54</v>
      </c>
      <c r="F7997" s="47">
        <v>714</v>
      </c>
      <c r="G7997" s="34">
        <v>922.56</v>
      </c>
      <c r="H7997" s="1" t="s">
        <v>218</v>
      </c>
      <c r="I7997" s="34">
        <v>8.6639999999999998E-3</v>
      </c>
      <c r="J7997" s="34">
        <v>2641.0754000000002</v>
      </c>
      <c r="K7997" s="35" t="str">
        <f t="shared" si="676"/>
        <v>Strabrechtse Heide &amp; Beuven_H4030</v>
      </c>
      <c r="L7997" s="36">
        <f>VLOOKUP(D7997,DATA!A:F,5,FALSE)</f>
        <v>1.0986712608830001E-2</v>
      </c>
      <c r="M7997" s="37">
        <f>VLOOKUP(D7997,DATA!A:F,6,FALSE)</f>
        <v>982</v>
      </c>
      <c r="N7997" s="36">
        <f t="shared" si="677"/>
        <v>34.230251185581032</v>
      </c>
      <c r="O7997" s="36">
        <f t="shared" si="678"/>
        <v>34.232394219259547</v>
      </c>
      <c r="P7997" s="36">
        <f t="shared" si="679"/>
        <v>2.1430336785144277E-3</v>
      </c>
      <c r="Q7997" s="36">
        <f t="shared" si="680"/>
        <v>5.6599135296959639E-2</v>
      </c>
    </row>
    <row r="7998" spans="1:17" x14ac:dyDescent="0.3">
      <c r="A7998" s="29">
        <v>2354032</v>
      </c>
      <c r="B7998" s="1">
        <v>137</v>
      </c>
      <c r="C7998" s="1" t="s">
        <v>30</v>
      </c>
      <c r="D7998" s="1" t="s">
        <v>63</v>
      </c>
      <c r="E7998" s="1" t="s">
        <v>64</v>
      </c>
      <c r="F7998" s="47">
        <v>714</v>
      </c>
      <c r="G7998" s="34">
        <v>921.67</v>
      </c>
      <c r="H7998" s="1" t="s">
        <v>218</v>
      </c>
      <c r="I7998" s="34">
        <v>8.3607000000000004E-3</v>
      </c>
      <c r="J7998" s="34">
        <v>2898.2055409505801</v>
      </c>
      <c r="K7998" s="35" t="str">
        <f t="shared" si="676"/>
        <v>Strabrechtse Heide &amp; Beuven_H2310</v>
      </c>
      <c r="L7998" s="36">
        <f>VLOOKUP(D7998,DATA!A:F,5,FALSE)</f>
        <v>1.0986712608830001E-2</v>
      </c>
      <c r="M7998" s="37">
        <f>VLOOKUP(D7998,DATA!A:F,6,FALSE)</f>
        <v>982</v>
      </c>
      <c r="N7998" s="36">
        <f t="shared" si="677"/>
        <v>34.010454356976425</v>
      </c>
      <c r="O7998" s="36">
        <f t="shared" si="678"/>
        <v>34.01251595673677</v>
      </c>
      <c r="P7998" s="36">
        <f t="shared" si="679"/>
        <v>2.0615997603457004E-3</v>
      </c>
      <c r="Q7998" s="36">
        <f t="shared" si="680"/>
        <v>5.9749398486562973E-2</v>
      </c>
    </row>
    <row r="7999" spans="1:17" x14ac:dyDescent="0.3">
      <c r="A7999" s="29">
        <v>2354032</v>
      </c>
      <c r="B7999" s="1">
        <v>137</v>
      </c>
      <c r="C7999" s="1" t="s">
        <v>30</v>
      </c>
      <c r="D7999" s="1" t="s">
        <v>61</v>
      </c>
      <c r="E7999" s="1" t="s">
        <v>62</v>
      </c>
      <c r="F7999" s="47">
        <v>714</v>
      </c>
      <c r="G7999" s="34">
        <v>921.67</v>
      </c>
      <c r="H7999" s="1" t="s">
        <v>218</v>
      </c>
      <c r="I7999" s="34">
        <v>8.3607000000000004E-3</v>
      </c>
      <c r="J7999" s="34">
        <v>5650.3771705531999</v>
      </c>
      <c r="K7999" s="35" t="str">
        <f t="shared" si="676"/>
        <v>Strabrechtse Heide &amp; Beuven_H2330</v>
      </c>
      <c r="L7999" s="36">
        <f>VLOOKUP(D7999,DATA!A:F,5,FALSE)</f>
        <v>1.0986712608830001E-2</v>
      </c>
      <c r="M7999" s="37">
        <f>VLOOKUP(D7999,DATA!A:F,6,FALSE)</f>
        <v>982</v>
      </c>
      <c r="N7999" s="36">
        <f t="shared" si="677"/>
        <v>34.010454356976425</v>
      </c>
      <c r="O7999" s="36">
        <f t="shared" si="678"/>
        <v>34.01251595673677</v>
      </c>
      <c r="P7999" s="36">
        <f t="shared" si="679"/>
        <v>2.0615997603457004E-3</v>
      </c>
      <c r="Q7999" s="36">
        <f t="shared" si="680"/>
        <v>0.11648816220675293</v>
      </c>
    </row>
    <row r="8000" spans="1:17" x14ac:dyDescent="0.3">
      <c r="A8000" s="29">
        <v>2354032</v>
      </c>
      <c r="B8000" s="1">
        <v>137</v>
      </c>
      <c r="C8000" s="1" t="s">
        <v>30</v>
      </c>
      <c r="D8000" s="1" t="s">
        <v>53</v>
      </c>
      <c r="E8000" s="1" t="s">
        <v>54</v>
      </c>
      <c r="F8000" s="47">
        <v>714</v>
      </c>
      <c r="G8000" s="34">
        <v>921.67</v>
      </c>
      <c r="H8000" s="1" t="s">
        <v>218</v>
      </c>
      <c r="I8000" s="34">
        <v>8.3607000000000004E-3</v>
      </c>
      <c r="J8000" s="34">
        <v>286.02782999999999</v>
      </c>
      <c r="K8000" s="35" t="str">
        <f t="shared" si="676"/>
        <v>Strabrechtse Heide &amp; Beuven_H4030</v>
      </c>
      <c r="L8000" s="36">
        <f>VLOOKUP(D8000,DATA!A:F,5,FALSE)</f>
        <v>1.0986712608830001E-2</v>
      </c>
      <c r="M8000" s="37">
        <f>VLOOKUP(D8000,DATA!A:F,6,FALSE)</f>
        <v>982</v>
      </c>
      <c r="N8000" s="36">
        <f t="shared" si="677"/>
        <v>34.010454356976425</v>
      </c>
      <c r="O8000" s="36">
        <f t="shared" si="678"/>
        <v>34.01251595673677</v>
      </c>
      <c r="P8000" s="36">
        <f t="shared" si="679"/>
        <v>2.0615997603457004E-3</v>
      </c>
      <c r="Q8000" s="36">
        <f t="shared" si="680"/>
        <v>5.8967490578020077E-3</v>
      </c>
    </row>
    <row r="8001" spans="1:17" x14ac:dyDescent="0.3">
      <c r="A8001" s="29">
        <v>2354033</v>
      </c>
      <c r="B8001" s="1">
        <v>137</v>
      </c>
      <c r="C8001" s="1" t="s">
        <v>30</v>
      </c>
      <c r="D8001" s="1" t="s">
        <v>63</v>
      </c>
      <c r="E8001" s="1" t="s">
        <v>64</v>
      </c>
      <c r="F8001" s="47">
        <v>714</v>
      </c>
      <c r="G8001" s="34">
        <v>941.08</v>
      </c>
      <c r="H8001" s="1" t="s">
        <v>218</v>
      </c>
      <c r="I8001" s="34">
        <v>8.4860000000000005E-3</v>
      </c>
      <c r="J8001" s="34">
        <v>213.05323999999999</v>
      </c>
      <c r="K8001" s="35" t="str">
        <f t="shared" si="676"/>
        <v>Strabrechtse Heide &amp; Beuven_H2310</v>
      </c>
      <c r="L8001" s="36">
        <f>VLOOKUP(D8001,DATA!A:F,5,FALSE)</f>
        <v>1.0986712608830001E-2</v>
      </c>
      <c r="M8001" s="37">
        <f>VLOOKUP(D8001,DATA!A:F,6,FALSE)</f>
        <v>982</v>
      </c>
      <c r="N8001" s="36">
        <f t="shared" si="677"/>
        <v>38.946151400993259</v>
      </c>
      <c r="O8001" s="36">
        <f t="shared" si="678"/>
        <v>38.948368335485796</v>
      </c>
      <c r="P8001" s="36">
        <f t="shared" si="679"/>
        <v>2.216934492537348E-3</v>
      </c>
      <c r="Q8001" s="36">
        <f t="shared" si="680"/>
        <v>4.7232507650283775E-3</v>
      </c>
    </row>
    <row r="8002" spans="1:17" x14ac:dyDescent="0.3">
      <c r="A8002" s="29">
        <v>2354033</v>
      </c>
      <c r="B8002" s="1">
        <v>137</v>
      </c>
      <c r="C8002" s="1" t="s">
        <v>30</v>
      </c>
      <c r="D8002" s="1" t="s">
        <v>61</v>
      </c>
      <c r="E8002" s="1" t="s">
        <v>62</v>
      </c>
      <c r="F8002" s="47">
        <v>714</v>
      </c>
      <c r="G8002" s="34">
        <v>941.08</v>
      </c>
      <c r="H8002" s="1" t="s">
        <v>218</v>
      </c>
      <c r="I8002" s="34">
        <v>8.4860000000000005E-3</v>
      </c>
      <c r="J8002" s="34">
        <v>1109.5933050367901</v>
      </c>
      <c r="K8002" s="35" t="str">
        <f t="shared" si="676"/>
        <v>Strabrechtse Heide &amp; Beuven_H2330</v>
      </c>
      <c r="L8002" s="36">
        <f>VLOOKUP(D8002,DATA!A:F,5,FALSE)</f>
        <v>1.0986712608830001E-2</v>
      </c>
      <c r="M8002" s="37">
        <f>VLOOKUP(D8002,DATA!A:F,6,FALSE)</f>
        <v>982</v>
      </c>
      <c r="N8002" s="36">
        <f t="shared" si="677"/>
        <v>38.946151400993259</v>
      </c>
      <c r="O8002" s="36">
        <f t="shared" si="678"/>
        <v>38.948368335485796</v>
      </c>
      <c r="P8002" s="36">
        <f t="shared" si="679"/>
        <v>2.216934492537348E-3</v>
      </c>
      <c r="Q8002" s="36">
        <f t="shared" si="680"/>
        <v>2.4598956706245748E-2</v>
      </c>
    </row>
    <row r="8003" spans="1:17" x14ac:dyDescent="0.3">
      <c r="A8003" s="29">
        <v>2354033</v>
      </c>
      <c r="B8003" s="1">
        <v>137</v>
      </c>
      <c r="C8003" s="1" t="s">
        <v>30</v>
      </c>
      <c r="D8003" s="1" t="s">
        <v>53</v>
      </c>
      <c r="E8003" s="1" t="s">
        <v>54</v>
      </c>
      <c r="F8003" s="47">
        <v>714</v>
      </c>
      <c r="G8003" s="34">
        <v>941.08</v>
      </c>
      <c r="H8003" s="1" t="s">
        <v>218</v>
      </c>
      <c r="I8003" s="34">
        <v>8.4860000000000005E-3</v>
      </c>
      <c r="J8003" s="34">
        <v>3342.8594995991002</v>
      </c>
      <c r="K8003" s="35" t="str">
        <f t="shared" ref="K8003:K8066" si="681">_xlfn.CONCAT(C8003,"_",D8003)</f>
        <v>Strabrechtse Heide &amp; Beuven_H4030</v>
      </c>
      <c r="L8003" s="36">
        <f>VLOOKUP(D8003,DATA!A:F,5,FALSE)</f>
        <v>1.0986712608830001E-2</v>
      </c>
      <c r="M8003" s="37">
        <f>VLOOKUP(D8003,DATA!A:F,6,FALSE)</f>
        <v>982</v>
      </c>
      <c r="N8003" s="36">
        <f t="shared" ref="N8003:N8066" si="682">100/(1+EXP(-L8003*(G8003-M8003)))</f>
        <v>38.946151400993259</v>
      </c>
      <c r="O8003" s="36">
        <f t="shared" ref="O8003:O8066" si="683">100/(1+EXP(-L8003*((G8003+I8003)-M8003)))</f>
        <v>38.948368335485796</v>
      </c>
      <c r="P8003" s="36">
        <f t="shared" ref="P8003:P8066" si="684">O8003-N8003</f>
        <v>2.216934492537348E-3</v>
      </c>
      <c r="Q8003" s="36">
        <f t="shared" ref="Q8003:Q8066" si="685">IF(AND(H8003&lt;&gt;"below",I8003&gt;=0.005),J8003*P8003/100,0)</f>
        <v>7.410900528367384E-2</v>
      </c>
    </row>
    <row r="8004" spans="1:17" x14ac:dyDescent="0.3">
      <c r="A8004" s="29">
        <v>2354034</v>
      </c>
      <c r="B8004" s="1">
        <v>137</v>
      </c>
      <c r="C8004" s="1" t="s">
        <v>30</v>
      </c>
      <c r="D8004" s="1" t="s">
        <v>53</v>
      </c>
      <c r="E8004" s="1" t="s">
        <v>54</v>
      </c>
      <c r="F8004" s="47">
        <v>714</v>
      </c>
      <c r="G8004" s="34">
        <v>939.99</v>
      </c>
      <c r="H8004" s="1" t="s">
        <v>218</v>
      </c>
      <c r="I8004" s="34">
        <v>8.5091999999999998E-3</v>
      </c>
      <c r="J8004" s="34">
        <v>6991.4916999999996</v>
      </c>
      <c r="K8004" s="35" t="str">
        <f t="shared" si="681"/>
        <v>Strabrechtse Heide &amp; Beuven_H4030</v>
      </c>
      <c r="L8004" s="36">
        <f>VLOOKUP(D8004,DATA!A:F,5,FALSE)</f>
        <v>1.0986712608830001E-2</v>
      </c>
      <c r="M8004" s="37">
        <f>VLOOKUP(D8004,DATA!A:F,6,FALSE)</f>
        <v>982</v>
      </c>
      <c r="N8004" s="36">
        <f t="shared" si="682"/>
        <v>38.661775917363485</v>
      </c>
      <c r="O8004" s="36">
        <f t="shared" si="683"/>
        <v>38.663992960259556</v>
      </c>
      <c r="P8004" s="36">
        <f t="shared" si="684"/>
        <v>2.217042896070609E-3</v>
      </c>
      <c r="Q8004" s="36">
        <f t="shared" si="685"/>
        <v>0.15500437006421625</v>
      </c>
    </row>
    <row r="8005" spans="1:17" x14ac:dyDescent="0.3">
      <c r="A8005" s="29">
        <v>2354035</v>
      </c>
      <c r="B8005" s="1">
        <v>137</v>
      </c>
      <c r="C8005" s="1" t="s">
        <v>30</v>
      </c>
      <c r="D8005" s="1" t="s">
        <v>53</v>
      </c>
      <c r="E8005" s="1" t="s">
        <v>54</v>
      </c>
      <c r="F8005" s="47">
        <v>714</v>
      </c>
      <c r="G8005" s="34">
        <v>1017.9</v>
      </c>
      <c r="H8005" s="1" t="s">
        <v>218</v>
      </c>
      <c r="I8005" s="34">
        <v>9.0361E-3</v>
      </c>
      <c r="J8005" s="34">
        <v>3343.5285928272501</v>
      </c>
      <c r="K8005" s="35" t="str">
        <f t="shared" si="681"/>
        <v>Strabrechtse Heide &amp; Beuven_H4030</v>
      </c>
      <c r="L8005" s="36">
        <f>VLOOKUP(D8005,DATA!A:F,5,FALSE)</f>
        <v>1.0986712608830001E-2</v>
      </c>
      <c r="M8005" s="37">
        <f>VLOOKUP(D8005,DATA!A:F,6,FALSE)</f>
        <v>982</v>
      </c>
      <c r="N8005" s="36">
        <f t="shared" si="682"/>
        <v>59.734698735831898</v>
      </c>
      <c r="O8005" s="36">
        <f t="shared" si="683"/>
        <v>59.737086559353173</v>
      </c>
      <c r="P8005" s="36">
        <f t="shared" si="684"/>
        <v>2.3878235212748677E-3</v>
      </c>
      <c r="Q8005" s="36">
        <f t="shared" si="685"/>
        <v>7.9837562180079674E-2</v>
      </c>
    </row>
    <row r="8006" spans="1:17" x14ac:dyDescent="0.3">
      <c r="A8006" s="29">
        <v>2354036</v>
      </c>
      <c r="B8006" s="1">
        <v>137</v>
      </c>
      <c r="C8006" s="1" t="s">
        <v>30</v>
      </c>
      <c r="D8006" s="1" t="s">
        <v>53</v>
      </c>
      <c r="E8006" s="1" t="s">
        <v>54</v>
      </c>
      <c r="F8006" s="47">
        <v>714</v>
      </c>
      <c r="G8006" s="34">
        <v>970.91</v>
      </c>
      <c r="H8006" s="1" t="s">
        <v>218</v>
      </c>
      <c r="I8006" s="34">
        <v>8.5939999999999992E-3</v>
      </c>
      <c r="J8006" s="34">
        <v>7498.4139999999998</v>
      </c>
      <c r="K8006" s="35" t="str">
        <f t="shared" si="681"/>
        <v>Strabrechtse Heide &amp; Beuven_H4030</v>
      </c>
      <c r="L8006" s="36">
        <f>VLOOKUP(D8006,DATA!A:F,5,FALSE)</f>
        <v>1.0986712608830001E-2</v>
      </c>
      <c r="M8006" s="37">
        <f>VLOOKUP(D8006,DATA!A:F,6,FALSE)</f>
        <v>982</v>
      </c>
      <c r="N8006" s="36">
        <f t="shared" si="682"/>
        <v>46.957696740558681</v>
      </c>
      <c r="O8006" s="36">
        <f t="shared" si="683"/>
        <v>46.960048503388094</v>
      </c>
      <c r="P8006" s="36">
        <f t="shared" si="684"/>
        <v>2.3517628294129622E-3</v>
      </c>
      <c r="Q8006" s="36">
        <f t="shared" si="685"/>
        <v>0.17634491324749768</v>
      </c>
    </row>
    <row r="8007" spans="1:17" x14ac:dyDescent="0.3">
      <c r="A8007" s="29">
        <v>2354037</v>
      </c>
      <c r="B8007" s="1">
        <v>137</v>
      </c>
      <c r="C8007" s="1" t="s">
        <v>30</v>
      </c>
      <c r="D8007" s="1" t="s">
        <v>53</v>
      </c>
      <c r="E8007" s="1" t="s">
        <v>54</v>
      </c>
      <c r="F8007" s="47">
        <v>714</v>
      </c>
      <c r="G8007" s="34">
        <v>947.51</v>
      </c>
      <c r="H8007" s="1" t="s">
        <v>218</v>
      </c>
      <c r="I8007" s="34">
        <v>8.4078999999999994E-3</v>
      </c>
      <c r="J8007" s="34">
        <v>7455.8651213965504</v>
      </c>
      <c r="K8007" s="35" t="str">
        <f t="shared" si="681"/>
        <v>Strabrechtse Heide &amp; Beuven_H4030</v>
      </c>
      <c r="L8007" s="36">
        <f>VLOOKUP(D8007,DATA!A:F,5,FALSE)</f>
        <v>1.0986712608830001E-2</v>
      </c>
      <c r="M8007" s="37">
        <f>VLOOKUP(D8007,DATA!A:F,6,FALSE)</f>
        <v>982</v>
      </c>
      <c r="N8007" s="36">
        <f t="shared" si="682"/>
        <v>40.638457954047844</v>
      </c>
      <c r="O8007" s="36">
        <f t="shared" si="683"/>
        <v>40.640686396646075</v>
      </c>
      <c r="P8007" s="36">
        <f t="shared" si="684"/>
        <v>2.2284425982306288E-3</v>
      </c>
      <c r="Q8007" s="36">
        <f t="shared" si="685"/>
        <v>0.16614967443182052</v>
      </c>
    </row>
    <row r="8008" spans="1:17" x14ac:dyDescent="0.3">
      <c r="A8008" s="29">
        <v>2354038</v>
      </c>
      <c r="B8008" s="1">
        <v>137</v>
      </c>
      <c r="C8008" s="1" t="s">
        <v>30</v>
      </c>
      <c r="D8008" s="1" t="s">
        <v>53</v>
      </c>
      <c r="E8008" s="1" t="s">
        <v>54</v>
      </c>
      <c r="F8008" s="47">
        <v>714</v>
      </c>
      <c r="G8008" s="34">
        <v>937.47</v>
      </c>
      <c r="H8008" s="1" t="s">
        <v>218</v>
      </c>
      <c r="I8008" s="34">
        <v>8.2588999999999996E-3</v>
      </c>
      <c r="J8008" s="34">
        <v>4470.6109999999999</v>
      </c>
      <c r="K8008" s="35" t="str">
        <f t="shared" si="681"/>
        <v>Strabrechtse Heide &amp; Beuven_H4030</v>
      </c>
      <c r="L8008" s="36">
        <f>VLOOKUP(D8008,DATA!A:F,5,FALSE)</f>
        <v>1.0986712608830001E-2</v>
      </c>
      <c r="M8008" s="37">
        <f>VLOOKUP(D8008,DATA!A:F,6,FALSE)</f>
        <v>982</v>
      </c>
      <c r="N8008" s="36">
        <f t="shared" si="682"/>
        <v>38.007301818180068</v>
      </c>
      <c r="O8008" s="36">
        <f t="shared" si="683"/>
        <v>38.009439791476026</v>
      </c>
      <c r="P8008" s="36">
        <f t="shared" si="684"/>
        <v>2.1379732959587727E-3</v>
      </c>
      <c r="Q8008" s="36">
        <f t="shared" si="685"/>
        <v>9.5580469346195449E-2</v>
      </c>
    </row>
    <row r="8009" spans="1:17" x14ac:dyDescent="0.3">
      <c r="A8009" s="29">
        <v>2354039</v>
      </c>
      <c r="B8009" s="1">
        <v>137</v>
      </c>
      <c r="C8009" s="1" t="s">
        <v>30</v>
      </c>
      <c r="D8009" s="1" t="s">
        <v>53</v>
      </c>
      <c r="E8009" s="1" t="s">
        <v>54</v>
      </c>
      <c r="F8009" s="47">
        <v>714</v>
      </c>
      <c r="G8009" s="34">
        <v>968.15</v>
      </c>
      <c r="H8009" s="1" t="s">
        <v>218</v>
      </c>
      <c r="I8009" s="34">
        <v>8.2815000000000007E-3</v>
      </c>
      <c r="J8009" s="34">
        <v>102.08395400000001</v>
      </c>
      <c r="K8009" s="35" t="str">
        <f t="shared" si="681"/>
        <v>Strabrechtse Heide &amp; Beuven_H4030</v>
      </c>
      <c r="L8009" s="36">
        <f>VLOOKUP(D8009,DATA!A:F,5,FALSE)</f>
        <v>1.0986712608830001E-2</v>
      </c>
      <c r="M8009" s="37">
        <f>VLOOKUP(D8009,DATA!A:F,6,FALSE)</f>
        <v>982</v>
      </c>
      <c r="N8009" s="36">
        <f t="shared" si="682"/>
        <v>46.203174061791557</v>
      </c>
      <c r="O8009" s="36">
        <f t="shared" si="683"/>
        <v>46.20543561460898</v>
      </c>
      <c r="P8009" s="36">
        <f t="shared" si="684"/>
        <v>2.2615528174227961E-3</v>
      </c>
      <c r="Q8009" s="36">
        <f t="shared" si="685"/>
        <v>2.3086825378235911E-3</v>
      </c>
    </row>
    <row r="8010" spans="1:17" x14ac:dyDescent="0.3">
      <c r="A8010" s="29">
        <v>2354041</v>
      </c>
      <c r="B8010" s="1">
        <v>137</v>
      </c>
      <c r="C8010" s="1" t="s">
        <v>30</v>
      </c>
      <c r="D8010" s="1" t="s">
        <v>57</v>
      </c>
      <c r="E8010" s="1" t="s">
        <v>58</v>
      </c>
      <c r="F8010" s="47">
        <v>714</v>
      </c>
      <c r="G8010" s="34">
        <v>995.09</v>
      </c>
      <c r="H8010" s="1" t="s">
        <v>218</v>
      </c>
      <c r="I8010" s="34">
        <v>8.3590000000000001E-3</v>
      </c>
      <c r="J8010" s="34">
        <v>6221.9497000000001</v>
      </c>
      <c r="K8010" s="35" t="str">
        <f t="shared" si="681"/>
        <v>Strabrechtse Heide &amp; Beuven_H3160</v>
      </c>
      <c r="L8010" s="36">
        <f>VLOOKUP(D8010,DATA!A:F,5,FALSE)</f>
        <v>1.0986712608830001E-2</v>
      </c>
      <c r="M8010" s="37">
        <f>VLOOKUP(D8010,DATA!A:F,6,FALSE)</f>
        <v>982</v>
      </c>
      <c r="N8010" s="36">
        <f t="shared" si="682"/>
        <v>53.589217498894328</v>
      </c>
      <c r="O8010" s="36">
        <f t="shared" si="683"/>
        <v>53.591501608626011</v>
      </c>
      <c r="P8010" s="36">
        <f t="shared" si="684"/>
        <v>2.2841097316828041E-3</v>
      </c>
      <c r="Q8010" s="36">
        <f t="shared" si="685"/>
        <v>0.14211615859810903</v>
      </c>
    </row>
    <row r="8011" spans="1:17" x14ac:dyDescent="0.3">
      <c r="A8011" s="29">
        <v>2354041</v>
      </c>
      <c r="B8011" s="1">
        <v>137</v>
      </c>
      <c r="C8011" s="1" t="s">
        <v>30</v>
      </c>
      <c r="D8011" s="1" t="s">
        <v>53</v>
      </c>
      <c r="E8011" s="1" t="s">
        <v>54</v>
      </c>
      <c r="F8011" s="47">
        <v>714</v>
      </c>
      <c r="G8011" s="34">
        <v>995.09</v>
      </c>
      <c r="H8011" s="1" t="s">
        <v>218</v>
      </c>
      <c r="I8011" s="34">
        <v>8.3590000000000001E-3</v>
      </c>
      <c r="J8011" s="34">
        <v>815.85299999999995</v>
      </c>
      <c r="K8011" s="35" t="str">
        <f t="shared" si="681"/>
        <v>Strabrechtse Heide &amp; Beuven_H4030</v>
      </c>
      <c r="L8011" s="36">
        <f>VLOOKUP(D8011,DATA!A:F,5,FALSE)</f>
        <v>1.0986712608830001E-2</v>
      </c>
      <c r="M8011" s="37">
        <f>VLOOKUP(D8011,DATA!A:F,6,FALSE)</f>
        <v>982</v>
      </c>
      <c r="N8011" s="36">
        <f t="shared" si="682"/>
        <v>53.589217498894328</v>
      </c>
      <c r="O8011" s="36">
        <f t="shared" si="683"/>
        <v>53.591501608626011</v>
      </c>
      <c r="P8011" s="36">
        <f t="shared" si="684"/>
        <v>2.2841097316828041E-3</v>
      </c>
      <c r="Q8011" s="36">
        <f t="shared" si="685"/>
        <v>1.8634977769226107E-2</v>
      </c>
    </row>
    <row r="8012" spans="1:17" x14ac:dyDescent="0.3">
      <c r="A8012" s="30">
        <v>2354043</v>
      </c>
      <c r="B8012" s="14">
        <v>137</v>
      </c>
      <c r="C8012" s="14" t="s">
        <v>30</v>
      </c>
      <c r="D8012" s="14" t="s">
        <v>55</v>
      </c>
      <c r="E8012" s="14" t="s">
        <v>56</v>
      </c>
      <c r="F8012" s="48">
        <v>500</v>
      </c>
      <c r="G8012" s="38">
        <v>1263.92</v>
      </c>
      <c r="H8012" s="14" t="s">
        <v>218</v>
      </c>
      <c r="I8012" s="38">
        <v>9.6647999999999994E-3</v>
      </c>
      <c r="J8012" s="38">
        <v>112.76045999999999</v>
      </c>
      <c r="K8012" s="39" t="str">
        <f t="shared" si="681"/>
        <v>Strabrechtse Heide &amp; Beuven_H3130</v>
      </c>
      <c r="L8012" s="40">
        <f>VLOOKUP(D8012,DATA!A:F,5,FALSE)</f>
        <v>0</v>
      </c>
      <c r="M8012" s="41">
        <f>VLOOKUP(D8012,DATA!A:F,6,FALSE)</f>
        <v>3.5</v>
      </c>
      <c r="N8012" s="40">
        <f t="shared" si="682"/>
        <v>50</v>
      </c>
      <c r="O8012" s="40">
        <f t="shared" si="683"/>
        <v>50</v>
      </c>
      <c r="P8012" s="40">
        <f>J8012/10000*I8012</f>
        <v>1.089807293808E-4</v>
      </c>
      <c r="Q8012" s="40">
        <f>IF(AND(H8012&lt;&gt;"below",I8012&gt;=0.005),M8012*P8012,0)</f>
        <v>3.8143255283280001E-4</v>
      </c>
    </row>
    <row r="8013" spans="1:17" x14ac:dyDescent="0.3">
      <c r="A8013" s="29">
        <v>2354043</v>
      </c>
      <c r="B8013" s="1">
        <v>137</v>
      </c>
      <c r="C8013" s="1" t="s">
        <v>30</v>
      </c>
      <c r="D8013" s="1" t="s">
        <v>57</v>
      </c>
      <c r="E8013" s="1" t="s">
        <v>58</v>
      </c>
      <c r="F8013" s="47">
        <v>714</v>
      </c>
      <c r="G8013" s="34">
        <v>1263.92</v>
      </c>
      <c r="H8013" s="1" t="s">
        <v>218</v>
      </c>
      <c r="I8013" s="34">
        <v>9.6647999999999994E-3</v>
      </c>
      <c r="J8013" s="34">
        <v>372.00310000000002</v>
      </c>
      <c r="K8013" s="35" t="str">
        <f t="shared" si="681"/>
        <v>Strabrechtse Heide &amp; Beuven_H3160</v>
      </c>
      <c r="L8013" s="36">
        <f>VLOOKUP(D8013,DATA!A:F,5,FALSE)</f>
        <v>1.0986712608830001E-2</v>
      </c>
      <c r="M8013" s="37">
        <f>VLOOKUP(D8013,DATA!A:F,6,FALSE)</f>
        <v>982</v>
      </c>
      <c r="N8013" s="36">
        <f t="shared" si="682"/>
        <v>95.678429585010889</v>
      </c>
      <c r="O8013" s="36">
        <f t="shared" si="683"/>
        <v>95.678868616027358</v>
      </c>
      <c r="P8013" s="36">
        <f t="shared" si="684"/>
        <v>4.3903101646947107E-4</v>
      </c>
      <c r="Q8013" s="36">
        <f t="shared" si="685"/>
        <v>1.633208991227943E-3</v>
      </c>
    </row>
    <row r="8014" spans="1:17" x14ac:dyDescent="0.3">
      <c r="A8014" s="29">
        <v>2354043</v>
      </c>
      <c r="B8014" s="1">
        <v>137</v>
      </c>
      <c r="C8014" s="1" t="s">
        <v>30</v>
      </c>
      <c r="D8014" s="1" t="s">
        <v>53</v>
      </c>
      <c r="E8014" s="1" t="s">
        <v>54</v>
      </c>
      <c r="F8014" s="47">
        <v>714</v>
      </c>
      <c r="G8014" s="34">
        <v>1263.92</v>
      </c>
      <c r="H8014" s="1" t="s">
        <v>218</v>
      </c>
      <c r="I8014" s="34">
        <v>9.6647999999999994E-3</v>
      </c>
      <c r="J8014" s="34">
        <v>981.50900000000001</v>
      </c>
      <c r="K8014" s="35" t="str">
        <f t="shared" si="681"/>
        <v>Strabrechtse Heide &amp; Beuven_H4030</v>
      </c>
      <c r="L8014" s="36">
        <f>VLOOKUP(D8014,DATA!A:F,5,FALSE)</f>
        <v>1.0986712608830001E-2</v>
      </c>
      <c r="M8014" s="37">
        <f>VLOOKUP(D8014,DATA!A:F,6,FALSE)</f>
        <v>982</v>
      </c>
      <c r="N8014" s="36">
        <f t="shared" si="682"/>
        <v>95.678429585010889</v>
      </c>
      <c r="O8014" s="36">
        <f t="shared" si="683"/>
        <v>95.678868616027358</v>
      </c>
      <c r="P8014" s="36">
        <f t="shared" si="684"/>
        <v>4.3903101646947107E-4</v>
      </c>
      <c r="Q8014" s="36">
        <f t="shared" si="685"/>
        <v>4.3091289394393403E-3</v>
      </c>
    </row>
    <row r="8015" spans="1:17" x14ac:dyDescent="0.3">
      <c r="A8015" s="29">
        <v>2354044</v>
      </c>
      <c r="B8015" s="1">
        <v>137</v>
      </c>
      <c r="C8015" s="1" t="s">
        <v>30</v>
      </c>
      <c r="D8015" s="1" t="s">
        <v>57</v>
      </c>
      <c r="E8015" s="1" t="s">
        <v>58</v>
      </c>
      <c r="F8015" s="47">
        <v>714</v>
      </c>
      <c r="G8015" s="34">
        <v>1257.92</v>
      </c>
      <c r="H8015" s="1" t="s">
        <v>218</v>
      </c>
      <c r="I8015" s="34">
        <v>9.3609999999999995E-3</v>
      </c>
      <c r="J8015" s="34">
        <v>727.65800000000002</v>
      </c>
      <c r="K8015" s="35" t="str">
        <f t="shared" si="681"/>
        <v>Strabrechtse Heide &amp; Beuven_H3160</v>
      </c>
      <c r="L8015" s="36">
        <f>VLOOKUP(D8015,DATA!A:F,5,FALSE)</f>
        <v>1.0986712608830001E-2</v>
      </c>
      <c r="M8015" s="37">
        <f>VLOOKUP(D8015,DATA!A:F,6,FALSE)</f>
        <v>982</v>
      </c>
      <c r="N8015" s="36">
        <f t="shared" si="682"/>
        <v>95.397504410396664</v>
      </c>
      <c r="O8015" s="36">
        <f t="shared" si="683"/>
        <v>95.397955954450183</v>
      </c>
      <c r="P8015" s="36">
        <f t="shared" si="684"/>
        <v>4.5154405351865989E-4</v>
      </c>
      <c r="Q8015" s="36">
        <f t="shared" si="685"/>
        <v>3.2856964289528102E-3</v>
      </c>
    </row>
    <row r="8016" spans="1:17" x14ac:dyDescent="0.3">
      <c r="A8016" s="29">
        <v>2354044</v>
      </c>
      <c r="B8016" s="1">
        <v>137</v>
      </c>
      <c r="C8016" s="1" t="s">
        <v>30</v>
      </c>
      <c r="D8016" s="1" t="s">
        <v>41</v>
      </c>
      <c r="E8016" s="1" t="s">
        <v>42</v>
      </c>
      <c r="F8016" s="47">
        <v>1071</v>
      </c>
      <c r="G8016" s="34">
        <v>1257.92</v>
      </c>
      <c r="H8016" s="1" t="s">
        <v>218</v>
      </c>
      <c r="I8016" s="34">
        <v>9.3609999999999995E-3</v>
      </c>
      <c r="J8016" s="34">
        <v>1126.9431</v>
      </c>
      <c r="K8016" s="35" t="str">
        <f t="shared" si="681"/>
        <v>Strabrechtse Heide &amp; Beuven_H4010A</v>
      </c>
      <c r="L8016" s="36">
        <f>VLOOKUP(D8016,DATA!A:F,5,FALSE)</f>
        <v>1.3726988247862192E-2</v>
      </c>
      <c r="M8016" s="37">
        <f>VLOOKUP(D8016,DATA!A:F,6,FALSE)</f>
        <v>1285.5</v>
      </c>
      <c r="N8016" s="36">
        <f t="shared" si="682"/>
        <v>40.646693585267911</v>
      </c>
      <c r="O8016" s="36">
        <f t="shared" si="683"/>
        <v>40.649793665024532</v>
      </c>
      <c r="P8016" s="36">
        <f t="shared" si="684"/>
        <v>3.1000797566207439E-3</v>
      </c>
      <c r="Q8016" s="36">
        <f t="shared" si="685"/>
        <v>3.4936134911734265E-2</v>
      </c>
    </row>
    <row r="8017" spans="1:17" x14ac:dyDescent="0.3">
      <c r="A8017" s="29">
        <v>2354044</v>
      </c>
      <c r="B8017" s="1">
        <v>137</v>
      </c>
      <c r="C8017" s="1" t="s">
        <v>30</v>
      </c>
      <c r="D8017" s="1" t="s">
        <v>53</v>
      </c>
      <c r="E8017" s="1" t="s">
        <v>54</v>
      </c>
      <c r="F8017" s="47">
        <v>714</v>
      </c>
      <c r="G8017" s="34">
        <v>1257.92</v>
      </c>
      <c r="H8017" s="1" t="s">
        <v>218</v>
      </c>
      <c r="I8017" s="34">
        <v>9.3609999999999995E-3</v>
      </c>
      <c r="J8017" s="34">
        <v>344.85766999999998</v>
      </c>
      <c r="K8017" s="35" t="str">
        <f t="shared" si="681"/>
        <v>Strabrechtse Heide &amp; Beuven_H4030</v>
      </c>
      <c r="L8017" s="36">
        <f>VLOOKUP(D8017,DATA!A:F,5,FALSE)</f>
        <v>1.0986712608830001E-2</v>
      </c>
      <c r="M8017" s="37">
        <f>VLOOKUP(D8017,DATA!A:F,6,FALSE)</f>
        <v>982</v>
      </c>
      <c r="N8017" s="36">
        <f t="shared" si="682"/>
        <v>95.397504410396664</v>
      </c>
      <c r="O8017" s="36">
        <f t="shared" si="683"/>
        <v>95.397955954450183</v>
      </c>
      <c r="P8017" s="36">
        <f t="shared" si="684"/>
        <v>4.5154405351865989E-4</v>
      </c>
      <c r="Q8017" s="36">
        <f t="shared" si="685"/>
        <v>1.5571843019880035E-3</v>
      </c>
    </row>
    <row r="8018" spans="1:17" x14ac:dyDescent="0.3">
      <c r="A8018" s="29">
        <v>2355524</v>
      </c>
      <c r="B8018" s="1">
        <v>136</v>
      </c>
      <c r="C8018" s="1" t="s">
        <v>14</v>
      </c>
      <c r="D8018" s="1" t="s">
        <v>53</v>
      </c>
      <c r="E8018" s="1" t="s">
        <v>54</v>
      </c>
      <c r="F8018" s="47">
        <v>714</v>
      </c>
      <c r="G8018" s="34">
        <v>1698.66</v>
      </c>
      <c r="H8018" s="1" t="s">
        <v>218</v>
      </c>
      <c r="I8018" s="34">
        <v>1.8331E-2</v>
      </c>
      <c r="J8018" s="34">
        <v>1469.6498999999999</v>
      </c>
      <c r="K8018" s="35" t="str">
        <f t="shared" si="681"/>
        <v>Leenderbos, Groote Heide &amp; De Plateaux_H4030</v>
      </c>
      <c r="L8018" s="36">
        <f>VLOOKUP(D8018,DATA!A:F,5,FALSE)</f>
        <v>1.0986712608830001E-2</v>
      </c>
      <c r="M8018" s="37">
        <f>VLOOKUP(D8018,DATA!A:F,6,FALSE)</f>
        <v>982</v>
      </c>
      <c r="N8018" s="36">
        <f t="shared" si="682"/>
        <v>99.961953561859602</v>
      </c>
      <c r="O8018" s="36">
        <f t="shared" si="683"/>
        <v>99.961961220628467</v>
      </c>
      <c r="P8018" s="36">
        <f t="shared" si="684"/>
        <v>7.6587688653262376E-6</v>
      </c>
      <c r="Q8018" s="36">
        <f t="shared" si="685"/>
        <v>1.1255708897049818E-4</v>
      </c>
    </row>
    <row r="8019" spans="1:17" x14ac:dyDescent="0.3">
      <c r="A8019" s="29">
        <v>2355525</v>
      </c>
      <c r="B8019" s="1">
        <v>136</v>
      </c>
      <c r="C8019" s="1" t="s">
        <v>14</v>
      </c>
      <c r="D8019" s="1" t="s">
        <v>53</v>
      </c>
      <c r="E8019" s="1" t="s">
        <v>54</v>
      </c>
      <c r="F8019" s="47">
        <v>714</v>
      </c>
      <c r="G8019" s="34">
        <v>1807.13</v>
      </c>
      <c r="H8019" s="1" t="s">
        <v>218</v>
      </c>
      <c r="I8019" s="34">
        <v>1.9252999999999999E-2</v>
      </c>
      <c r="J8019" s="34">
        <v>996.99419999999998</v>
      </c>
      <c r="K8019" s="35" t="str">
        <f t="shared" si="681"/>
        <v>Leenderbos, Groote Heide &amp; De Plateaux_H4030</v>
      </c>
      <c r="L8019" s="36">
        <f>VLOOKUP(D8019,DATA!A:F,5,FALSE)</f>
        <v>1.0986712608830001E-2</v>
      </c>
      <c r="M8019" s="37">
        <f>VLOOKUP(D8019,DATA!A:F,6,FALSE)</f>
        <v>982</v>
      </c>
      <c r="N8019" s="36">
        <f t="shared" si="682"/>
        <v>99.988442394474561</v>
      </c>
      <c r="O8019" s="36">
        <f t="shared" si="683"/>
        <v>99.988444838681232</v>
      </c>
      <c r="P8019" s="36">
        <f t="shared" si="684"/>
        <v>2.4442066717256239E-6</v>
      </c>
      <c r="Q8019" s="36">
        <f t="shared" si="685"/>
        <v>2.4368598753117509E-5</v>
      </c>
    </row>
    <row r="8020" spans="1:17" x14ac:dyDescent="0.3">
      <c r="A8020" s="29">
        <v>2355546</v>
      </c>
      <c r="B8020" s="1">
        <v>137</v>
      </c>
      <c r="C8020" s="1" t="s">
        <v>30</v>
      </c>
      <c r="D8020" s="1" t="s">
        <v>31</v>
      </c>
      <c r="E8020" s="1" t="s">
        <v>32</v>
      </c>
      <c r="F8020" s="47">
        <v>1786</v>
      </c>
      <c r="G8020" s="34">
        <v>1885.43</v>
      </c>
      <c r="H8020" s="1" t="s">
        <v>218</v>
      </c>
      <c r="I8020" s="34">
        <v>1.712E-2</v>
      </c>
      <c r="J8020" s="34">
        <v>173.70751999999999</v>
      </c>
      <c r="K8020" s="35" t="str">
        <f t="shared" si="681"/>
        <v>Strabrechtse Heide &amp; Beuven_Lg03</v>
      </c>
      <c r="L8020" s="36">
        <f>VLOOKUP(D8020,DATA!A:F,5,FALSE)</f>
        <v>6.9280917156857415E-3</v>
      </c>
      <c r="M8020" s="37">
        <f>VLOOKUP(D8020,DATA!A:F,6,FALSE)</f>
        <v>2211</v>
      </c>
      <c r="N8020" s="36">
        <f t="shared" si="682"/>
        <v>9.4869332495152463</v>
      </c>
      <c r="O8020" s="36">
        <f t="shared" si="683"/>
        <v>9.4879517831664213</v>
      </c>
      <c r="P8020" s="36">
        <f t="shared" si="684"/>
        <v>1.018533651174991E-3</v>
      </c>
      <c r="Q8020" s="36">
        <f t="shared" si="685"/>
        <v>1.7692695458215275E-3</v>
      </c>
    </row>
    <row r="8021" spans="1:17" x14ac:dyDescent="0.3">
      <c r="A8021" s="29">
        <v>2355548</v>
      </c>
      <c r="B8021" s="1">
        <v>137</v>
      </c>
      <c r="C8021" s="1" t="s">
        <v>30</v>
      </c>
      <c r="D8021" s="1" t="s">
        <v>41</v>
      </c>
      <c r="E8021" s="1" t="s">
        <v>42</v>
      </c>
      <c r="F8021" s="47">
        <v>1071</v>
      </c>
      <c r="G8021" s="34">
        <v>1288.19</v>
      </c>
      <c r="H8021" s="1" t="s">
        <v>218</v>
      </c>
      <c r="I8021" s="34">
        <v>1.1670399999999999E-2</v>
      </c>
      <c r="J8021" s="34">
        <v>358.23712</v>
      </c>
      <c r="K8021" s="35" t="str">
        <f t="shared" si="681"/>
        <v>Strabrechtse Heide &amp; Beuven_H4010A</v>
      </c>
      <c r="L8021" s="36">
        <f>VLOOKUP(D8021,DATA!A:F,5,FALSE)</f>
        <v>1.3726988247862192E-2</v>
      </c>
      <c r="M8021" s="37">
        <f>VLOOKUP(D8021,DATA!A:F,6,FALSE)</f>
        <v>1285.5</v>
      </c>
      <c r="N8021" s="36">
        <f t="shared" si="682"/>
        <v>50.92303508220499</v>
      </c>
      <c r="O8021" s="36">
        <f t="shared" si="683"/>
        <v>50.927038697478203</v>
      </c>
      <c r="P8021" s="36">
        <f t="shared" si="684"/>
        <v>4.0036152732128016E-3</v>
      </c>
      <c r="Q8021" s="36">
        <f t="shared" si="685"/>
        <v>1.4342436050637673E-2</v>
      </c>
    </row>
    <row r="8022" spans="1:17" x14ac:dyDescent="0.3">
      <c r="A8022" s="29">
        <v>2355549</v>
      </c>
      <c r="B8022" s="1">
        <v>137</v>
      </c>
      <c r="C8022" s="1" t="s">
        <v>30</v>
      </c>
      <c r="D8022" s="1" t="s">
        <v>41</v>
      </c>
      <c r="E8022" s="1" t="s">
        <v>42</v>
      </c>
      <c r="F8022" s="47">
        <v>1071</v>
      </c>
      <c r="G8022" s="34">
        <v>1240.6500000000001</v>
      </c>
      <c r="H8022" s="1" t="s">
        <v>218</v>
      </c>
      <c r="I8022" s="34">
        <v>1.1087700000000001E-2</v>
      </c>
      <c r="J8022" s="34">
        <v>14.693111</v>
      </c>
      <c r="K8022" s="35" t="str">
        <f t="shared" si="681"/>
        <v>Strabrechtse Heide &amp; Beuven_H4010A</v>
      </c>
      <c r="L8022" s="36">
        <f>VLOOKUP(D8022,DATA!A:F,5,FALSE)</f>
        <v>1.3726988247862192E-2</v>
      </c>
      <c r="M8022" s="37">
        <f>VLOOKUP(D8022,DATA!A:F,6,FALSE)</f>
        <v>1285.5</v>
      </c>
      <c r="N8022" s="36">
        <f t="shared" si="682"/>
        <v>35.077020139342949</v>
      </c>
      <c r="O8022" s="36">
        <f t="shared" si="683"/>
        <v>35.080486292343053</v>
      </c>
      <c r="P8022" s="36">
        <f t="shared" si="684"/>
        <v>3.4661530001045548E-3</v>
      </c>
      <c r="Q8022" s="36">
        <f t="shared" si="685"/>
        <v>5.0928570773519234E-4</v>
      </c>
    </row>
    <row r="8023" spans="1:17" x14ac:dyDescent="0.3">
      <c r="A8023" s="29">
        <v>2355552</v>
      </c>
      <c r="B8023" s="1">
        <v>137</v>
      </c>
      <c r="C8023" s="1" t="s">
        <v>30</v>
      </c>
      <c r="D8023" s="1" t="s">
        <v>41</v>
      </c>
      <c r="E8023" s="1" t="s">
        <v>42</v>
      </c>
      <c r="F8023" s="47">
        <v>1071</v>
      </c>
      <c r="G8023" s="34">
        <v>1205.45</v>
      </c>
      <c r="H8023" s="1" t="s">
        <v>218</v>
      </c>
      <c r="I8023" s="34">
        <v>1.10957E-2</v>
      </c>
      <c r="J8023" s="34">
        <v>4267.3184000000001</v>
      </c>
      <c r="K8023" s="35" t="str">
        <f t="shared" si="681"/>
        <v>Strabrechtse Heide &amp; Beuven_H4010A</v>
      </c>
      <c r="L8023" s="36">
        <f>VLOOKUP(D8023,DATA!A:F,5,FALSE)</f>
        <v>1.3726988247862192E-2</v>
      </c>
      <c r="M8023" s="37">
        <f>VLOOKUP(D8023,DATA!A:F,6,FALSE)</f>
        <v>1285.5</v>
      </c>
      <c r="N8023" s="36">
        <f t="shared" si="682"/>
        <v>24.995629243999492</v>
      </c>
      <c r="O8023" s="36">
        <f t="shared" si="683"/>
        <v>24.998484842552855</v>
      </c>
      <c r="P8023" s="36">
        <f t="shared" si="684"/>
        <v>2.8555985533635919E-3</v>
      </c>
      <c r="Q8023" s="36">
        <f t="shared" si="685"/>
        <v>0.12185748249781839</v>
      </c>
    </row>
    <row r="8024" spans="1:17" x14ac:dyDescent="0.3">
      <c r="A8024" s="29">
        <v>2355552</v>
      </c>
      <c r="B8024" s="1">
        <v>137</v>
      </c>
      <c r="C8024" s="1" t="s">
        <v>30</v>
      </c>
      <c r="D8024" s="1" t="s">
        <v>53</v>
      </c>
      <c r="E8024" s="1" t="s">
        <v>54</v>
      </c>
      <c r="F8024" s="47">
        <v>714</v>
      </c>
      <c r="G8024" s="34">
        <v>1205.45</v>
      </c>
      <c r="H8024" s="1" t="s">
        <v>218</v>
      </c>
      <c r="I8024" s="34">
        <v>1.10957E-2</v>
      </c>
      <c r="J8024" s="34">
        <v>4961.9907000000003</v>
      </c>
      <c r="K8024" s="35" t="str">
        <f t="shared" si="681"/>
        <v>Strabrechtse Heide &amp; Beuven_H4030</v>
      </c>
      <c r="L8024" s="36">
        <f>VLOOKUP(D8024,DATA!A:F,5,FALSE)</f>
        <v>1.0986712608830001E-2</v>
      </c>
      <c r="M8024" s="37">
        <f>VLOOKUP(D8024,DATA!A:F,6,FALSE)</f>
        <v>982</v>
      </c>
      <c r="N8024" s="36">
        <f t="shared" si="682"/>
        <v>92.09249345998704</v>
      </c>
      <c r="O8024" s="36">
        <f t="shared" si="683"/>
        <v>92.093381155402867</v>
      </c>
      <c r="P8024" s="36">
        <f t="shared" si="684"/>
        <v>8.8769541582678357E-4</v>
      </c>
      <c r="Q8024" s="36">
        <f t="shared" si="685"/>
        <v>4.4047363977651334E-2</v>
      </c>
    </row>
    <row r="8025" spans="1:17" x14ac:dyDescent="0.3">
      <c r="A8025" s="29">
        <v>2355554</v>
      </c>
      <c r="B8025" s="1">
        <v>137</v>
      </c>
      <c r="C8025" s="1" t="s">
        <v>30</v>
      </c>
      <c r="D8025" s="1" t="s">
        <v>53</v>
      </c>
      <c r="E8025" s="1" t="s">
        <v>54</v>
      </c>
      <c r="F8025" s="47">
        <v>714</v>
      </c>
      <c r="G8025" s="34">
        <v>1041.57</v>
      </c>
      <c r="H8025" s="1" t="s">
        <v>218</v>
      </c>
      <c r="I8025" s="34">
        <v>9.9504999999999993E-3</v>
      </c>
      <c r="J8025" s="34">
        <v>154.32776000000001</v>
      </c>
      <c r="K8025" s="35" t="str">
        <f t="shared" si="681"/>
        <v>Strabrechtse Heide &amp; Beuven_H4030</v>
      </c>
      <c r="L8025" s="36">
        <f>VLOOKUP(D8025,DATA!A:F,5,FALSE)</f>
        <v>1.0986712608830001E-2</v>
      </c>
      <c r="M8025" s="37">
        <f>VLOOKUP(D8025,DATA!A:F,6,FALSE)</f>
        <v>982</v>
      </c>
      <c r="N8025" s="36">
        <f t="shared" si="682"/>
        <v>65.801896484658144</v>
      </c>
      <c r="O8025" s="36">
        <f t="shared" si="683"/>
        <v>65.80435654408727</v>
      </c>
      <c r="P8025" s="36">
        <f t="shared" si="684"/>
        <v>2.4600594291257494E-3</v>
      </c>
      <c r="Q8025" s="36">
        <f t="shared" si="685"/>
        <v>3.7965546116385568E-3</v>
      </c>
    </row>
    <row r="8026" spans="1:17" x14ac:dyDescent="0.3">
      <c r="A8026" s="29">
        <v>2355555</v>
      </c>
      <c r="B8026" s="1">
        <v>137</v>
      </c>
      <c r="C8026" s="1" t="s">
        <v>30</v>
      </c>
      <c r="D8026" s="1" t="s">
        <v>53</v>
      </c>
      <c r="E8026" s="1" t="s">
        <v>54</v>
      </c>
      <c r="F8026" s="47">
        <v>714</v>
      </c>
      <c r="G8026" s="34">
        <v>937.16</v>
      </c>
      <c r="H8026" s="1" t="s">
        <v>218</v>
      </c>
      <c r="I8026" s="34">
        <v>8.9914999999999995E-3</v>
      </c>
      <c r="J8026" s="34">
        <v>9440.018</v>
      </c>
      <c r="K8026" s="35" t="str">
        <f t="shared" si="681"/>
        <v>Strabrechtse Heide &amp; Beuven_H4030</v>
      </c>
      <c r="L8026" s="36">
        <f>VLOOKUP(D8026,DATA!A:F,5,FALSE)</f>
        <v>1.0986712608830001E-2</v>
      </c>
      <c r="M8026" s="37">
        <f>VLOOKUP(D8026,DATA!A:F,6,FALSE)</f>
        <v>982</v>
      </c>
      <c r="N8026" s="36">
        <f t="shared" si="682"/>
        <v>37.92708613939547</v>
      </c>
      <c r="O8026" s="36">
        <f t="shared" si="683"/>
        <v>37.929411855515291</v>
      </c>
      <c r="P8026" s="36">
        <f t="shared" si="684"/>
        <v>2.3257161198202425E-3</v>
      </c>
      <c r="Q8026" s="36">
        <f t="shared" si="685"/>
        <v>0.21954802033993245</v>
      </c>
    </row>
    <row r="8027" spans="1:17" x14ac:dyDescent="0.3">
      <c r="A8027" s="29">
        <v>2355556</v>
      </c>
      <c r="B8027" s="1">
        <v>137</v>
      </c>
      <c r="C8027" s="1" t="s">
        <v>30</v>
      </c>
      <c r="D8027" s="1" t="s">
        <v>53</v>
      </c>
      <c r="E8027" s="1" t="s">
        <v>54</v>
      </c>
      <c r="F8027" s="47">
        <v>714</v>
      </c>
      <c r="G8027" s="34">
        <v>914.85</v>
      </c>
      <c r="H8027" s="1" t="s">
        <v>218</v>
      </c>
      <c r="I8027" s="34">
        <v>8.8924E-3</v>
      </c>
      <c r="J8027" s="34">
        <v>9685.1170000000002</v>
      </c>
      <c r="K8027" s="35" t="str">
        <f t="shared" si="681"/>
        <v>Strabrechtse Heide &amp; Beuven_H4030</v>
      </c>
      <c r="L8027" s="36">
        <f>VLOOKUP(D8027,DATA!A:F,5,FALSE)</f>
        <v>1.0986712608830001E-2</v>
      </c>
      <c r="M8027" s="37">
        <f>VLOOKUP(D8027,DATA!A:F,6,FALSE)</f>
        <v>982</v>
      </c>
      <c r="N8027" s="36">
        <f t="shared" si="682"/>
        <v>32.349465619581608</v>
      </c>
      <c r="O8027" s="36">
        <f t="shared" si="683"/>
        <v>32.351603742090937</v>
      </c>
      <c r="P8027" s="36">
        <f t="shared" si="684"/>
        <v>2.138122509329321E-3</v>
      </c>
      <c r="Q8027" s="36">
        <f t="shared" si="685"/>
        <v>0.20707966663188068</v>
      </c>
    </row>
    <row r="8028" spans="1:17" x14ac:dyDescent="0.3">
      <c r="A8028" s="30">
        <v>2355557</v>
      </c>
      <c r="B8028" s="14">
        <v>137</v>
      </c>
      <c r="C8028" s="14" t="s">
        <v>30</v>
      </c>
      <c r="D8028" s="14" t="s">
        <v>55</v>
      </c>
      <c r="E8028" s="14" t="s">
        <v>56</v>
      </c>
      <c r="F8028" s="48">
        <v>500</v>
      </c>
      <c r="G8028" s="38">
        <v>915.8</v>
      </c>
      <c r="H8028" s="14" t="s">
        <v>218</v>
      </c>
      <c r="I8028" s="38">
        <v>8.8305999999999992E-3</v>
      </c>
      <c r="J8028" s="38">
        <v>4857.5834999999997</v>
      </c>
      <c r="K8028" s="39" t="str">
        <f t="shared" si="681"/>
        <v>Strabrechtse Heide &amp; Beuven_H3130</v>
      </c>
      <c r="L8028" s="40">
        <f>VLOOKUP(D8028,DATA!A:F,5,FALSE)</f>
        <v>0</v>
      </c>
      <c r="M8028" s="41">
        <f>VLOOKUP(D8028,DATA!A:F,6,FALSE)</f>
        <v>3.5</v>
      </c>
      <c r="N8028" s="40">
        <f t="shared" si="682"/>
        <v>50</v>
      </c>
      <c r="O8028" s="40">
        <f t="shared" si="683"/>
        <v>50</v>
      </c>
      <c r="P8028" s="40">
        <f>J8028/10000*I8028</f>
        <v>4.289537685509999E-3</v>
      </c>
      <c r="Q8028" s="40">
        <f>IF(AND(H8028&lt;&gt;"below",I8028&gt;=0.005),M8028*P8028,0)</f>
        <v>1.5013381899284996E-2</v>
      </c>
    </row>
    <row r="8029" spans="1:17" x14ac:dyDescent="0.3">
      <c r="A8029" s="29">
        <v>2355557</v>
      </c>
      <c r="B8029" s="1">
        <v>137</v>
      </c>
      <c r="C8029" s="1" t="s">
        <v>30</v>
      </c>
      <c r="D8029" s="1" t="s">
        <v>53</v>
      </c>
      <c r="E8029" s="1" t="s">
        <v>54</v>
      </c>
      <c r="F8029" s="47">
        <v>714</v>
      </c>
      <c r="G8029" s="34">
        <v>915.8</v>
      </c>
      <c r="H8029" s="1" t="s">
        <v>218</v>
      </c>
      <c r="I8029" s="34">
        <v>8.8305999999999992E-3</v>
      </c>
      <c r="J8029" s="34">
        <v>2306.9133000000002</v>
      </c>
      <c r="K8029" s="35" t="str">
        <f t="shared" si="681"/>
        <v>Strabrechtse Heide &amp; Beuven_H4030</v>
      </c>
      <c r="L8029" s="36">
        <f>VLOOKUP(D8029,DATA!A:F,5,FALSE)</f>
        <v>1.0986712608830001E-2</v>
      </c>
      <c r="M8029" s="37">
        <f>VLOOKUP(D8029,DATA!A:F,6,FALSE)</f>
        <v>982</v>
      </c>
      <c r="N8029" s="36">
        <f t="shared" si="682"/>
        <v>32.578302795943351</v>
      </c>
      <c r="O8029" s="36">
        <f t="shared" si="683"/>
        <v>32.580433845032822</v>
      </c>
      <c r="P8029" s="36">
        <f t="shared" si="684"/>
        <v>2.1310490894705936E-3</v>
      </c>
      <c r="Q8029" s="36">
        <f t="shared" si="685"/>
        <v>4.9161454874526028E-2</v>
      </c>
    </row>
    <row r="8030" spans="1:17" x14ac:dyDescent="0.3">
      <c r="A8030" s="29">
        <v>2355558</v>
      </c>
      <c r="B8030" s="1">
        <v>137</v>
      </c>
      <c r="C8030" s="1" t="s">
        <v>30</v>
      </c>
      <c r="D8030" s="1" t="s">
        <v>53</v>
      </c>
      <c r="E8030" s="1" t="s">
        <v>54</v>
      </c>
      <c r="F8030" s="47">
        <v>714</v>
      </c>
      <c r="G8030" s="34">
        <v>925.85</v>
      </c>
      <c r="H8030" s="1" t="s">
        <v>218</v>
      </c>
      <c r="I8030" s="34">
        <v>8.9370999999999999E-3</v>
      </c>
      <c r="J8030" s="34">
        <v>2035.7065</v>
      </c>
      <c r="K8030" s="35" t="str">
        <f t="shared" si="681"/>
        <v>Strabrechtse Heide &amp; Beuven_H4030</v>
      </c>
      <c r="L8030" s="36">
        <f>VLOOKUP(D8030,DATA!A:F,5,FALSE)</f>
        <v>1.0986712608830001E-2</v>
      </c>
      <c r="M8030" s="37">
        <f>VLOOKUP(D8030,DATA!A:F,6,FALSE)</f>
        <v>982</v>
      </c>
      <c r="N8030" s="36">
        <f t="shared" si="682"/>
        <v>35.048593516578094</v>
      </c>
      <c r="O8030" s="36">
        <f t="shared" si="683"/>
        <v>35.050828786178343</v>
      </c>
      <c r="P8030" s="36">
        <f t="shared" si="684"/>
        <v>2.2352696002485573E-3</v>
      </c>
      <c r="Q8030" s="36">
        <f t="shared" si="685"/>
        <v>4.5503528544783893E-2</v>
      </c>
    </row>
    <row r="8031" spans="1:17" x14ac:dyDescent="0.3">
      <c r="A8031" s="29">
        <v>2355559</v>
      </c>
      <c r="B8031" s="1">
        <v>137</v>
      </c>
      <c r="C8031" s="1" t="s">
        <v>30</v>
      </c>
      <c r="D8031" s="1" t="s">
        <v>53</v>
      </c>
      <c r="E8031" s="1" t="s">
        <v>54</v>
      </c>
      <c r="F8031" s="47">
        <v>714</v>
      </c>
      <c r="G8031" s="34">
        <v>1012.13</v>
      </c>
      <c r="H8031" s="1" t="s">
        <v>218</v>
      </c>
      <c r="I8031" s="34">
        <v>9.5884000000000004E-3</v>
      </c>
      <c r="J8031" s="34">
        <v>449.35672</v>
      </c>
      <c r="K8031" s="35" t="str">
        <f t="shared" si="681"/>
        <v>Strabrechtse Heide &amp; Beuven_H4030</v>
      </c>
      <c r="L8031" s="36">
        <f>VLOOKUP(D8031,DATA!A:F,5,FALSE)</f>
        <v>1.0986712608830001E-2</v>
      </c>
      <c r="M8031" s="37">
        <f>VLOOKUP(D8031,DATA!A:F,6,FALSE)</f>
        <v>982</v>
      </c>
      <c r="N8031" s="36">
        <f t="shared" si="682"/>
        <v>58.200988565697088</v>
      </c>
      <c r="O8031" s="36">
        <f t="shared" si="683"/>
        <v>58.203551317378889</v>
      </c>
      <c r="P8031" s="36">
        <f t="shared" si="684"/>
        <v>2.5627516818005347E-3</v>
      </c>
      <c r="Q8031" s="36">
        <f t="shared" si="685"/>
        <v>1.151589689908372E-2</v>
      </c>
    </row>
    <row r="8032" spans="1:17" x14ac:dyDescent="0.3">
      <c r="A8032" s="29">
        <v>2355560</v>
      </c>
      <c r="B8032" s="1">
        <v>137</v>
      </c>
      <c r="C8032" s="1" t="s">
        <v>30</v>
      </c>
      <c r="D8032" s="1" t="s">
        <v>61</v>
      </c>
      <c r="E8032" s="1" t="s">
        <v>62</v>
      </c>
      <c r="F8032" s="47">
        <v>714</v>
      </c>
      <c r="G8032" s="34">
        <v>933.36</v>
      </c>
      <c r="H8032" s="1" t="s">
        <v>218</v>
      </c>
      <c r="I8032" s="34">
        <v>8.8412999999999999E-3</v>
      </c>
      <c r="J8032" s="34">
        <v>934.11159999999995</v>
      </c>
      <c r="K8032" s="35" t="str">
        <f t="shared" si="681"/>
        <v>Strabrechtse Heide &amp; Beuven_H2330</v>
      </c>
      <c r="L8032" s="36">
        <f>VLOOKUP(D8032,DATA!A:F,5,FALSE)</f>
        <v>1.0986712608830001E-2</v>
      </c>
      <c r="M8032" s="37">
        <f>VLOOKUP(D8032,DATA!A:F,6,FALSE)</f>
        <v>982</v>
      </c>
      <c r="N8032" s="36">
        <f t="shared" si="682"/>
        <v>36.949271127368114</v>
      </c>
      <c r="O8032" s="36">
        <f t="shared" si="683"/>
        <v>36.951534131693272</v>
      </c>
      <c r="P8032" s="36">
        <f t="shared" si="684"/>
        <v>2.2630043251581355E-3</v>
      </c>
      <c r="Q8032" s="36">
        <f t="shared" si="685"/>
        <v>2.1138985909803863E-2</v>
      </c>
    </row>
    <row r="8033" spans="1:17" x14ac:dyDescent="0.3">
      <c r="A8033" s="29">
        <v>2355560</v>
      </c>
      <c r="B8033" s="1">
        <v>137</v>
      </c>
      <c r="C8033" s="1" t="s">
        <v>30</v>
      </c>
      <c r="D8033" s="1" t="s">
        <v>53</v>
      </c>
      <c r="E8033" s="1" t="s">
        <v>54</v>
      </c>
      <c r="F8033" s="47">
        <v>714</v>
      </c>
      <c r="G8033" s="34">
        <v>933.36</v>
      </c>
      <c r="H8033" s="1" t="s">
        <v>218</v>
      </c>
      <c r="I8033" s="34">
        <v>8.8412999999999999E-3</v>
      </c>
      <c r="J8033" s="34">
        <v>4480.6304</v>
      </c>
      <c r="K8033" s="35" t="str">
        <f t="shared" si="681"/>
        <v>Strabrechtse Heide &amp; Beuven_H4030</v>
      </c>
      <c r="L8033" s="36">
        <f>VLOOKUP(D8033,DATA!A:F,5,FALSE)</f>
        <v>1.0986712608830001E-2</v>
      </c>
      <c r="M8033" s="37">
        <f>VLOOKUP(D8033,DATA!A:F,6,FALSE)</f>
        <v>982</v>
      </c>
      <c r="N8033" s="36">
        <f t="shared" si="682"/>
        <v>36.949271127368114</v>
      </c>
      <c r="O8033" s="36">
        <f t="shared" si="683"/>
        <v>36.951534131693272</v>
      </c>
      <c r="P8033" s="36">
        <f t="shared" si="684"/>
        <v>2.2630043251581355E-3</v>
      </c>
      <c r="Q8033" s="36">
        <f t="shared" si="685"/>
        <v>0.10139685974635027</v>
      </c>
    </row>
    <row r="8034" spans="1:17" x14ac:dyDescent="0.3">
      <c r="A8034" s="29">
        <v>2355561</v>
      </c>
      <c r="B8034" s="1">
        <v>137</v>
      </c>
      <c r="C8034" s="1" t="s">
        <v>30</v>
      </c>
      <c r="D8034" s="1" t="s">
        <v>63</v>
      </c>
      <c r="E8034" s="1" t="s">
        <v>64</v>
      </c>
      <c r="F8034" s="47">
        <v>714</v>
      </c>
      <c r="G8034" s="34">
        <v>919.84</v>
      </c>
      <c r="H8034" s="1" t="s">
        <v>218</v>
      </c>
      <c r="I8034" s="34">
        <v>8.3625000000000001E-3</v>
      </c>
      <c r="J8034" s="34">
        <v>2441.5</v>
      </c>
      <c r="K8034" s="35" t="str">
        <f t="shared" si="681"/>
        <v>Strabrechtse Heide &amp; Beuven_H2310</v>
      </c>
      <c r="L8034" s="36">
        <f>VLOOKUP(D8034,DATA!A:F,5,FALSE)</f>
        <v>1.0986712608830001E-2</v>
      </c>
      <c r="M8034" s="37">
        <f>VLOOKUP(D8034,DATA!A:F,6,FALSE)</f>
        <v>982</v>
      </c>
      <c r="N8034" s="36">
        <f t="shared" si="682"/>
        <v>33.560676666946598</v>
      </c>
      <c r="O8034" s="36">
        <f t="shared" si="683"/>
        <v>33.562725310322229</v>
      </c>
      <c r="P8034" s="36">
        <f t="shared" si="684"/>
        <v>2.0486433756303768E-3</v>
      </c>
      <c r="Q8034" s="36">
        <f t="shared" si="685"/>
        <v>5.0017628016015649E-2</v>
      </c>
    </row>
    <row r="8035" spans="1:17" x14ac:dyDescent="0.3">
      <c r="A8035" s="29">
        <v>2355561</v>
      </c>
      <c r="B8035" s="1">
        <v>137</v>
      </c>
      <c r="C8035" s="1" t="s">
        <v>30</v>
      </c>
      <c r="D8035" s="1" t="s">
        <v>61</v>
      </c>
      <c r="E8035" s="1" t="s">
        <v>62</v>
      </c>
      <c r="F8035" s="47">
        <v>714</v>
      </c>
      <c r="G8035" s="34">
        <v>919.84</v>
      </c>
      <c r="H8035" s="1" t="s">
        <v>218</v>
      </c>
      <c r="I8035" s="34">
        <v>8.3625000000000001E-3</v>
      </c>
      <c r="J8035" s="34">
        <v>1764.5645</v>
      </c>
      <c r="K8035" s="35" t="str">
        <f t="shared" si="681"/>
        <v>Strabrechtse Heide &amp; Beuven_H2330</v>
      </c>
      <c r="L8035" s="36">
        <f>VLOOKUP(D8035,DATA!A:F,5,FALSE)</f>
        <v>1.0986712608830001E-2</v>
      </c>
      <c r="M8035" s="37">
        <f>VLOOKUP(D8035,DATA!A:F,6,FALSE)</f>
        <v>982</v>
      </c>
      <c r="N8035" s="36">
        <f t="shared" si="682"/>
        <v>33.560676666946598</v>
      </c>
      <c r="O8035" s="36">
        <f t="shared" si="683"/>
        <v>33.562725310322229</v>
      </c>
      <c r="P8035" s="36">
        <f t="shared" si="684"/>
        <v>2.0486433756303768E-3</v>
      </c>
      <c r="Q8035" s="36">
        <f t="shared" si="685"/>
        <v>3.6149633737975279E-2</v>
      </c>
    </row>
    <row r="8036" spans="1:17" x14ac:dyDescent="0.3">
      <c r="A8036" s="29">
        <v>2355562</v>
      </c>
      <c r="B8036" s="1">
        <v>137</v>
      </c>
      <c r="C8036" s="1" t="s">
        <v>30</v>
      </c>
      <c r="D8036" s="1" t="s">
        <v>63</v>
      </c>
      <c r="E8036" s="1" t="s">
        <v>64</v>
      </c>
      <c r="F8036" s="47">
        <v>714</v>
      </c>
      <c r="G8036" s="34">
        <v>914.95</v>
      </c>
      <c r="H8036" s="1" t="s">
        <v>218</v>
      </c>
      <c r="I8036" s="34">
        <v>8.1242999999999992E-3</v>
      </c>
      <c r="J8036" s="34">
        <v>3778.60430462667</v>
      </c>
      <c r="K8036" s="35" t="str">
        <f t="shared" si="681"/>
        <v>Strabrechtse Heide &amp; Beuven_H2310</v>
      </c>
      <c r="L8036" s="36">
        <f>VLOOKUP(D8036,DATA!A:F,5,FALSE)</f>
        <v>1.0986712608830001E-2</v>
      </c>
      <c r="M8036" s="37">
        <f>VLOOKUP(D8036,DATA!A:F,6,FALSE)</f>
        <v>982</v>
      </c>
      <c r="N8036" s="36">
        <f t="shared" si="682"/>
        <v>32.373514246795771</v>
      </c>
      <c r="O8036" s="36">
        <f t="shared" si="683"/>
        <v>32.375468438721562</v>
      </c>
      <c r="P8036" s="36">
        <f t="shared" si="684"/>
        <v>1.9541919257903828E-3</v>
      </c>
      <c r="Q8036" s="36">
        <f t="shared" si="685"/>
        <v>7.3841180228582229E-2</v>
      </c>
    </row>
    <row r="8037" spans="1:17" x14ac:dyDescent="0.3">
      <c r="A8037" s="29">
        <v>2355562</v>
      </c>
      <c r="B8037" s="1">
        <v>137</v>
      </c>
      <c r="C8037" s="1" t="s">
        <v>30</v>
      </c>
      <c r="D8037" s="1" t="s">
        <v>61</v>
      </c>
      <c r="E8037" s="1" t="s">
        <v>62</v>
      </c>
      <c r="F8037" s="47">
        <v>714</v>
      </c>
      <c r="G8037" s="34">
        <v>914.95</v>
      </c>
      <c r="H8037" s="1" t="s">
        <v>218</v>
      </c>
      <c r="I8037" s="34">
        <v>8.1242999999999992E-3</v>
      </c>
      <c r="J8037" s="34">
        <v>2803.5124828348598</v>
      </c>
      <c r="K8037" s="35" t="str">
        <f t="shared" si="681"/>
        <v>Strabrechtse Heide &amp; Beuven_H2330</v>
      </c>
      <c r="L8037" s="36">
        <f>VLOOKUP(D8037,DATA!A:F,5,FALSE)</f>
        <v>1.0986712608830001E-2</v>
      </c>
      <c r="M8037" s="37">
        <f>VLOOKUP(D8037,DATA!A:F,6,FALSE)</f>
        <v>982</v>
      </c>
      <c r="N8037" s="36">
        <f t="shared" si="682"/>
        <v>32.373514246795771</v>
      </c>
      <c r="O8037" s="36">
        <f t="shared" si="683"/>
        <v>32.375468438721562</v>
      </c>
      <c r="P8037" s="36">
        <f t="shared" si="684"/>
        <v>1.9541919257903828E-3</v>
      </c>
      <c r="Q8037" s="36">
        <f t="shared" si="685"/>
        <v>5.4786014578084324E-2</v>
      </c>
    </row>
    <row r="8038" spans="1:17" x14ac:dyDescent="0.3">
      <c r="A8038" s="29">
        <v>2355563</v>
      </c>
      <c r="B8038" s="1">
        <v>137</v>
      </c>
      <c r="C8038" s="1" t="s">
        <v>30</v>
      </c>
      <c r="D8038" s="1" t="s">
        <v>61</v>
      </c>
      <c r="E8038" s="1" t="s">
        <v>62</v>
      </c>
      <c r="F8038" s="47">
        <v>714</v>
      </c>
      <c r="G8038" s="34">
        <v>941.52</v>
      </c>
      <c r="H8038" s="1" t="s">
        <v>218</v>
      </c>
      <c r="I8038" s="34">
        <v>8.4405999999999995E-3</v>
      </c>
      <c r="J8038" s="34">
        <v>286.69414999999998</v>
      </c>
      <c r="K8038" s="35" t="str">
        <f t="shared" si="681"/>
        <v>Strabrechtse Heide &amp; Beuven_H2330</v>
      </c>
      <c r="L8038" s="36">
        <f>VLOOKUP(D8038,DATA!A:F,5,FALSE)</f>
        <v>1.0986712608830001E-2</v>
      </c>
      <c r="M8038" s="37">
        <f>VLOOKUP(D8038,DATA!A:F,6,FALSE)</f>
        <v>982</v>
      </c>
      <c r="N8038" s="36">
        <f t="shared" si="682"/>
        <v>39.061159736882296</v>
      </c>
      <c r="O8038" s="36">
        <f t="shared" si="683"/>
        <v>39.063367156040286</v>
      </c>
      <c r="P8038" s="36">
        <f t="shared" si="684"/>
        <v>2.2074191579903868E-3</v>
      </c>
      <c r="Q8038" s="36">
        <f t="shared" si="685"/>
        <v>6.3285415919376968E-3</v>
      </c>
    </row>
    <row r="8039" spans="1:17" x14ac:dyDescent="0.3">
      <c r="A8039" s="29">
        <v>2355563</v>
      </c>
      <c r="B8039" s="1">
        <v>137</v>
      </c>
      <c r="C8039" s="1" t="s">
        <v>30</v>
      </c>
      <c r="D8039" s="1" t="s">
        <v>57</v>
      </c>
      <c r="E8039" s="1" t="s">
        <v>58</v>
      </c>
      <c r="F8039" s="47">
        <v>714</v>
      </c>
      <c r="G8039" s="34">
        <v>941.52</v>
      </c>
      <c r="H8039" s="1" t="s">
        <v>218</v>
      </c>
      <c r="I8039" s="34">
        <v>8.4405999999999995E-3</v>
      </c>
      <c r="J8039" s="34">
        <v>80.869592999999995</v>
      </c>
      <c r="K8039" s="35" t="str">
        <f t="shared" si="681"/>
        <v>Strabrechtse Heide &amp; Beuven_H3160</v>
      </c>
      <c r="L8039" s="36">
        <f>VLOOKUP(D8039,DATA!A:F,5,FALSE)</f>
        <v>1.0986712608830001E-2</v>
      </c>
      <c r="M8039" s="37">
        <f>VLOOKUP(D8039,DATA!A:F,6,FALSE)</f>
        <v>982</v>
      </c>
      <c r="N8039" s="36">
        <f t="shared" si="682"/>
        <v>39.061159736882296</v>
      </c>
      <c r="O8039" s="36">
        <f t="shared" si="683"/>
        <v>39.063367156040286</v>
      </c>
      <c r="P8039" s="36">
        <f t="shared" si="684"/>
        <v>2.2074191579903868E-3</v>
      </c>
      <c r="Q8039" s="36">
        <f t="shared" si="685"/>
        <v>1.7851308888708526E-3</v>
      </c>
    </row>
    <row r="8040" spans="1:17" x14ac:dyDescent="0.3">
      <c r="A8040" s="29">
        <v>2355563</v>
      </c>
      <c r="B8040" s="1">
        <v>137</v>
      </c>
      <c r="C8040" s="1" t="s">
        <v>30</v>
      </c>
      <c r="D8040" s="1" t="s">
        <v>53</v>
      </c>
      <c r="E8040" s="1" t="s">
        <v>54</v>
      </c>
      <c r="F8040" s="47">
        <v>714</v>
      </c>
      <c r="G8040" s="34">
        <v>941.52</v>
      </c>
      <c r="H8040" s="1" t="s">
        <v>218</v>
      </c>
      <c r="I8040" s="34">
        <v>8.4405999999999995E-3</v>
      </c>
      <c r="J8040" s="34">
        <v>1962.7992999999999</v>
      </c>
      <c r="K8040" s="35" t="str">
        <f t="shared" si="681"/>
        <v>Strabrechtse Heide &amp; Beuven_H4030</v>
      </c>
      <c r="L8040" s="36">
        <f>VLOOKUP(D8040,DATA!A:F,5,FALSE)</f>
        <v>1.0986712608830001E-2</v>
      </c>
      <c r="M8040" s="37">
        <f>VLOOKUP(D8040,DATA!A:F,6,FALSE)</f>
        <v>982</v>
      </c>
      <c r="N8040" s="36">
        <f t="shared" si="682"/>
        <v>39.061159736882296</v>
      </c>
      <c r="O8040" s="36">
        <f t="shared" si="683"/>
        <v>39.063367156040286</v>
      </c>
      <c r="P8040" s="36">
        <f t="shared" si="684"/>
        <v>2.2074191579903868E-3</v>
      </c>
      <c r="Q8040" s="36">
        <f t="shared" si="685"/>
        <v>4.3327207781101204E-2</v>
      </c>
    </row>
    <row r="8041" spans="1:17" x14ac:dyDescent="0.3">
      <c r="A8041" s="29">
        <v>2355564</v>
      </c>
      <c r="B8041" s="1">
        <v>137</v>
      </c>
      <c r="C8041" s="1" t="s">
        <v>30</v>
      </c>
      <c r="D8041" s="1" t="s">
        <v>53</v>
      </c>
      <c r="E8041" s="1" t="s">
        <v>54</v>
      </c>
      <c r="F8041" s="47">
        <v>714</v>
      </c>
      <c r="G8041" s="34">
        <v>964.36</v>
      </c>
      <c r="H8041" s="1" t="s">
        <v>218</v>
      </c>
      <c r="I8041" s="34">
        <v>8.6329000000000006E-3</v>
      </c>
      <c r="J8041" s="34">
        <v>574.41449999999998</v>
      </c>
      <c r="K8041" s="35" t="str">
        <f t="shared" si="681"/>
        <v>Strabrechtse Heide &amp; Beuven_H4030</v>
      </c>
      <c r="L8041" s="36">
        <f>VLOOKUP(D8041,DATA!A:F,5,FALSE)</f>
        <v>1.0986712608830001E-2</v>
      </c>
      <c r="M8041" s="37">
        <f>VLOOKUP(D8041,DATA!A:F,6,FALSE)</f>
        <v>982</v>
      </c>
      <c r="N8041" s="36">
        <f t="shared" si="682"/>
        <v>45.169968529677419</v>
      </c>
      <c r="O8041" s="36">
        <f t="shared" si="683"/>
        <v>45.172317593124326</v>
      </c>
      <c r="P8041" s="36">
        <f t="shared" si="684"/>
        <v>2.349063446906996E-3</v>
      </c>
      <c r="Q8041" s="36">
        <f t="shared" si="685"/>
        <v>1.3493361053233587E-2</v>
      </c>
    </row>
    <row r="8042" spans="1:17" x14ac:dyDescent="0.3">
      <c r="A8042" s="29">
        <v>2355565</v>
      </c>
      <c r="B8042" s="1">
        <v>137</v>
      </c>
      <c r="C8042" s="1" t="s">
        <v>30</v>
      </c>
      <c r="D8042" s="1" t="s">
        <v>53</v>
      </c>
      <c r="E8042" s="1" t="s">
        <v>54</v>
      </c>
      <c r="F8042" s="47">
        <v>714</v>
      </c>
      <c r="G8042" s="34">
        <v>976.48</v>
      </c>
      <c r="H8042" s="1" t="s">
        <v>218</v>
      </c>
      <c r="I8042" s="34">
        <v>8.6955999999999995E-3</v>
      </c>
      <c r="J8042" s="34">
        <v>6600</v>
      </c>
      <c r="K8042" s="35" t="str">
        <f t="shared" si="681"/>
        <v>Strabrechtse Heide &amp; Beuven_H4030</v>
      </c>
      <c r="L8042" s="36">
        <f>VLOOKUP(D8042,DATA!A:F,5,FALSE)</f>
        <v>1.0986712608830001E-2</v>
      </c>
      <c r="M8042" s="37">
        <f>VLOOKUP(D8042,DATA!A:F,6,FALSE)</f>
        <v>982</v>
      </c>
      <c r="N8042" s="36">
        <f t="shared" si="682"/>
        <v>48.484298196204712</v>
      </c>
      <c r="O8042" s="36">
        <f t="shared" si="683"/>
        <v>48.486684406312762</v>
      </c>
      <c r="P8042" s="36">
        <f t="shared" si="684"/>
        <v>2.3862101080496245E-3</v>
      </c>
      <c r="Q8042" s="36">
        <f t="shared" si="685"/>
        <v>0.15748986713127522</v>
      </c>
    </row>
    <row r="8043" spans="1:17" x14ac:dyDescent="0.3">
      <c r="A8043" s="29">
        <v>2355566</v>
      </c>
      <c r="B8043" s="1">
        <v>137</v>
      </c>
      <c r="C8043" s="1" t="s">
        <v>30</v>
      </c>
      <c r="D8043" s="1" t="s">
        <v>53</v>
      </c>
      <c r="E8043" s="1" t="s">
        <v>54</v>
      </c>
      <c r="F8043" s="47">
        <v>714</v>
      </c>
      <c r="G8043" s="34">
        <v>952.54</v>
      </c>
      <c r="H8043" s="1" t="s">
        <v>218</v>
      </c>
      <c r="I8043" s="34">
        <v>8.4866000000000004E-3</v>
      </c>
      <c r="J8043" s="34">
        <v>8288.0373685686009</v>
      </c>
      <c r="K8043" s="35" t="str">
        <f t="shared" si="681"/>
        <v>Strabrechtse Heide &amp; Beuven_H4030</v>
      </c>
      <c r="L8043" s="36">
        <f>VLOOKUP(D8043,DATA!A:F,5,FALSE)</f>
        <v>1.0986712608830001E-2</v>
      </c>
      <c r="M8043" s="37">
        <f>VLOOKUP(D8043,DATA!A:F,6,FALSE)</f>
        <v>982</v>
      </c>
      <c r="N8043" s="36">
        <f t="shared" si="682"/>
        <v>41.978195436280508</v>
      </c>
      <c r="O8043" s="36">
        <f t="shared" si="683"/>
        <v>41.98046644991912</v>
      </c>
      <c r="P8043" s="36">
        <f t="shared" si="684"/>
        <v>2.2710136386123736E-3</v>
      </c>
      <c r="Q8043" s="36">
        <f t="shared" si="685"/>
        <v>0.188222459013483</v>
      </c>
    </row>
    <row r="8044" spans="1:17" x14ac:dyDescent="0.3">
      <c r="A8044" s="29">
        <v>2355567</v>
      </c>
      <c r="B8044" s="1">
        <v>137</v>
      </c>
      <c r="C8044" s="1" t="s">
        <v>30</v>
      </c>
      <c r="D8044" s="1" t="s">
        <v>53</v>
      </c>
      <c r="E8044" s="1" t="s">
        <v>54</v>
      </c>
      <c r="F8044" s="47">
        <v>714</v>
      </c>
      <c r="G8044" s="34">
        <v>933.78</v>
      </c>
      <c r="H8044" s="1" t="s">
        <v>218</v>
      </c>
      <c r="I8044" s="34">
        <v>8.3017000000000004E-3</v>
      </c>
      <c r="J8044" s="34">
        <v>8765.4860000000008</v>
      </c>
      <c r="K8044" s="35" t="str">
        <f t="shared" si="681"/>
        <v>Strabrechtse Heide &amp; Beuven_H4030</v>
      </c>
      <c r="L8044" s="36">
        <f>VLOOKUP(D8044,DATA!A:F,5,FALSE)</f>
        <v>1.0986712608830001E-2</v>
      </c>
      <c r="M8044" s="37">
        <f>VLOOKUP(D8044,DATA!A:F,6,FALSE)</f>
        <v>982</v>
      </c>
      <c r="N8044" s="36">
        <f t="shared" si="682"/>
        <v>37.056836847350397</v>
      </c>
      <c r="O8044" s="36">
        <f t="shared" si="683"/>
        <v>37.058964284975794</v>
      </c>
      <c r="P8044" s="36">
        <f t="shared" si="684"/>
        <v>2.1274376253970217E-3</v>
      </c>
      <c r="Q8044" s="36">
        <f t="shared" si="685"/>
        <v>0.18648024721290843</v>
      </c>
    </row>
    <row r="8045" spans="1:17" x14ac:dyDescent="0.3">
      <c r="A8045" s="29">
        <v>2355568</v>
      </c>
      <c r="B8045" s="1">
        <v>137</v>
      </c>
      <c r="C8045" s="1" t="s">
        <v>30</v>
      </c>
      <c r="D8045" s="1" t="s">
        <v>53</v>
      </c>
      <c r="E8045" s="1" t="s">
        <v>54</v>
      </c>
      <c r="F8045" s="47">
        <v>714</v>
      </c>
      <c r="G8045" s="34">
        <v>956.16</v>
      </c>
      <c r="H8045" s="1" t="s">
        <v>218</v>
      </c>
      <c r="I8045" s="34">
        <v>8.3467999999999997E-3</v>
      </c>
      <c r="J8045" s="34">
        <v>9354.9410000000007</v>
      </c>
      <c r="K8045" s="35" t="str">
        <f t="shared" si="681"/>
        <v>Strabrechtse Heide &amp; Beuven_H4030</v>
      </c>
      <c r="L8045" s="36">
        <f>VLOOKUP(D8045,DATA!A:F,5,FALSE)</f>
        <v>1.0986712608830001E-2</v>
      </c>
      <c r="M8045" s="37">
        <f>VLOOKUP(D8045,DATA!A:F,6,FALSE)</f>
        <v>982</v>
      </c>
      <c r="N8045" s="36">
        <f t="shared" si="682"/>
        <v>42.949871949108513</v>
      </c>
      <c r="O8045" s="36">
        <f t="shared" si="683"/>
        <v>42.952118980171562</v>
      </c>
      <c r="P8045" s="36">
        <f t="shared" si="684"/>
        <v>2.247031063049576E-3</v>
      </c>
      <c r="Q8045" s="36">
        <f t="shared" si="685"/>
        <v>0.21020843019996063</v>
      </c>
    </row>
    <row r="8046" spans="1:17" x14ac:dyDescent="0.3">
      <c r="A8046" s="29">
        <v>2355570</v>
      </c>
      <c r="B8046" s="1">
        <v>137</v>
      </c>
      <c r="C8046" s="1" t="s">
        <v>30</v>
      </c>
      <c r="D8046" s="1" t="s">
        <v>57</v>
      </c>
      <c r="E8046" s="1" t="s">
        <v>58</v>
      </c>
      <c r="F8046" s="47">
        <v>714</v>
      </c>
      <c r="G8046" s="34">
        <v>1098.26</v>
      </c>
      <c r="H8046" s="1" t="s">
        <v>218</v>
      </c>
      <c r="I8046" s="34">
        <v>9.0790999999999997E-3</v>
      </c>
      <c r="J8046" s="34">
        <v>192.43317999999999</v>
      </c>
      <c r="K8046" s="35" t="str">
        <f t="shared" si="681"/>
        <v>Strabrechtse Heide &amp; Beuven_H3160</v>
      </c>
      <c r="L8046" s="36">
        <f>VLOOKUP(D8046,DATA!A:F,5,FALSE)</f>
        <v>1.0986712608830001E-2</v>
      </c>
      <c r="M8046" s="37">
        <f>VLOOKUP(D8046,DATA!A:F,6,FALSE)</f>
        <v>982</v>
      </c>
      <c r="N8046" s="36">
        <f t="shared" si="682"/>
        <v>78.199241886215972</v>
      </c>
      <c r="O8046" s="36">
        <f t="shared" si="683"/>
        <v>78.200942369968288</v>
      </c>
      <c r="P8046" s="36">
        <f t="shared" si="684"/>
        <v>1.7004837523160177E-3</v>
      </c>
      <c r="Q8046" s="36">
        <f t="shared" si="685"/>
        <v>3.2722949599650365E-3</v>
      </c>
    </row>
    <row r="8047" spans="1:17" x14ac:dyDescent="0.3">
      <c r="A8047" s="29">
        <v>2355571</v>
      </c>
      <c r="B8047" s="1">
        <v>137</v>
      </c>
      <c r="C8047" s="1" t="s">
        <v>30</v>
      </c>
      <c r="D8047" s="1" t="s">
        <v>53</v>
      </c>
      <c r="E8047" s="1" t="s">
        <v>54</v>
      </c>
      <c r="F8047" s="47">
        <v>714</v>
      </c>
      <c r="G8047" s="34">
        <v>1035.07</v>
      </c>
      <c r="H8047" s="1" t="s">
        <v>218</v>
      </c>
      <c r="I8047" s="34">
        <v>8.5941000000000004E-3</v>
      </c>
      <c r="J8047" s="34">
        <v>796.24554000000001</v>
      </c>
      <c r="K8047" s="35" t="str">
        <f t="shared" si="681"/>
        <v>Strabrechtse Heide &amp; Beuven_H4030</v>
      </c>
      <c r="L8047" s="36">
        <f>VLOOKUP(D8047,DATA!A:F,5,FALSE)</f>
        <v>1.0986712608830001E-2</v>
      </c>
      <c r="M8047" s="37">
        <f>VLOOKUP(D8047,DATA!A:F,6,FALSE)</f>
        <v>982</v>
      </c>
      <c r="N8047" s="36">
        <f t="shared" si="682"/>
        <v>64.177232023258966</v>
      </c>
      <c r="O8047" s="36">
        <f t="shared" si="683"/>
        <v>64.179402736599926</v>
      </c>
      <c r="P8047" s="36">
        <f t="shared" si="684"/>
        <v>2.1707133409591961E-3</v>
      </c>
      <c r="Q8047" s="36">
        <f t="shared" si="685"/>
        <v>1.7284208163572592E-2</v>
      </c>
    </row>
    <row r="8048" spans="1:17" x14ac:dyDescent="0.3">
      <c r="A8048" s="29">
        <v>2355574</v>
      </c>
      <c r="B8048" s="1">
        <v>137</v>
      </c>
      <c r="C8048" s="1" t="s">
        <v>30</v>
      </c>
      <c r="D8048" s="1" t="s">
        <v>41</v>
      </c>
      <c r="E8048" s="1" t="s">
        <v>42</v>
      </c>
      <c r="F8048" s="47">
        <v>1071</v>
      </c>
      <c r="G8048" s="34">
        <v>1477.47</v>
      </c>
      <c r="H8048" s="1" t="s">
        <v>218</v>
      </c>
      <c r="I8048" s="34">
        <v>1.0654800000000001E-2</v>
      </c>
      <c r="J8048" s="34">
        <v>2.16038</v>
      </c>
      <c r="K8048" s="35" t="str">
        <f t="shared" si="681"/>
        <v>Strabrechtse Heide &amp; Beuven_H4010A</v>
      </c>
      <c r="L8048" s="36">
        <f>VLOOKUP(D8048,DATA!A:F,5,FALSE)</f>
        <v>1.3726988247862192E-2</v>
      </c>
      <c r="M8048" s="37">
        <f>VLOOKUP(D8048,DATA!A:F,6,FALSE)</f>
        <v>1285.5</v>
      </c>
      <c r="N8048" s="36">
        <f t="shared" si="682"/>
        <v>93.309104309386797</v>
      </c>
      <c r="O8048" s="36">
        <f t="shared" si="683"/>
        <v>93.310017373627517</v>
      </c>
      <c r="P8048" s="36">
        <f t="shared" si="684"/>
        <v>9.1306424072001846E-4</v>
      </c>
      <c r="Q8048" s="36">
        <f t="shared" si="685"/>
        <v>1.9725657243667136E-5</v>
      </c>
    </row>
    <row r="8049" spans="1:17" x14ac:dyDescent="0.3">
      <c r="A8049" s="29">
        <v>2357074</v>
      </c>
      <c r="B8049" s="1">
        <v>137</v>
      </c>
      <c r="C8049" s="1" t="s">
        <v>30</v>
      </c>
      <c r="D8049" s="1" t="s">
        <v>22</v>
      </c>
      <c r="E8049" s="1" t="s">
        <v>23</v>
      </c>
      <c r="F8049" s="47">
        <v>1857</v>
      </c>
      <c r="G8049" s="34">
        <v>1869</v>
      </c>
      <c r="H8049" s="1" t="s">
        <v>218</v>
      </c>
      <c r="I8049" s="34">
        <v>1.7169E-2</v>
      </c>
      <c r="J8049" s="34">
        <v>2045.971</v>
      </c>
      <c r="K8049" s="35" t="str">
        <f t="shared" si="681"/>
        <v>Strabrechtse Heide &amp; Beuven_H91E0C</v>
      </c>
      <c r="L8049" s="36">
        <f>VLOOKUP(D8049,DATA!A:F,5,FALSE)</f>
        <v>6.9280917156857415E-3</v>
      </c>
      <c r="M8049" s="37">
        <f>VLOOKUP(D8049,DATA!A:F,6,FALSE)</f>
        <v>2282</v>
      </c>
      <c r="N8049" s="36">
        <f t="shared" si="682"/>
        <v>5.4100040467183295</v>
      </c>
      <c r="O8049" s="36">
        <f t="shared" si="683"/>
        <v>5.4106127763747995</v>
      </c>
      <c r="P8049" s="36">
        <f t="shared" si="684"/>
        <v>6.0872965647007504E-4</v>
      </c>
      <c r="Q8049" s="36">
        <f t="shared" si="685"/>
        <v>1.2454432239777359E-2</v>
      </c>
    </row>
    <row r="8050" spans="1:17" x14ac:dyDescent="0.3">
      <c r="A8050" s="29">
        <v>2357074</v>
      </c>
      <c r="B8050" s="1">
        <v>137</v>
      </c>
      <c r="C8050" s="1" t="s">
        <v>30</v>
      </c>
      <c r="D8050" s="1" t="s">
        <v>31</v>
      </c>
      <c r="E8050" s="1" t="s">
        <v>32</v>
      </c>
      <c r="F8050" s="47">
        <v>1786</v>
      </c>
      <c r="G8050" s="34">
        <v>1869</v>
      </c>
      <c r="H8050" s="1" t="s">
        <v>218</v>
      </c>
      <c r="I8050" s="34">
        <v>1.7169E-2</v>
      </c>
      <c r="J8050" s="34">
        <v>104.33678399999999</v>
      </c>
      <c r="K8050" s="35" t="str">
        <f t="shared" si="681"/>
        <v>Strabrechtse Heide &amp; Beuven_Lg03</v>
      </c>
      <c r="L8050" s="36">
        <f>VLOOKUP(D8050,DATA!A:F,5,FALSE)</f>
        <v>6.9280917156857415E-3</v>
      </c>
      <c r="M8050" s="37">
        <f>VLOOKUP(D8050,DATA!A:F,6,FALSE)</f>
        <v>2211</v>
      </c>
      <c r="N8050" s="36">
        <f t="shared" si="682"/>
        <v>8.5535483326696742</v>
      </c>
      <c r="O8050" s="36">
        <f t="shared" si="683"/>
        <v>8.5544787830375189</v>
      </c>
      <c r="P8050" s="36">
        <f t="shared" si="684"/>
        <v>9.3045036784467072E-4</v>
      </c>
      <c r="Q8050" s="36">
        <f t="shared" si="685"/>
        <v>9.7080199052529946E-4</v>
      </c>
    </row>
    <row r="8051" spans="1:17" x14ac:dyDescent="0.3">
      <c r="A8051" s="29">
        <v>2357080</v>
      </c>
      <c r="B8051" s="1">
        <v>137</v>
      </c>
      <c r="C8051" s="1" t="s">
        <v>30</v>
      </c>
      <c r="D8051" s="1" t="s">
        <v>53</v>
      </c>
      <c r="E8051" s="1" t="s">
        <v>54</v>
      </c>
      <c r="F8051" s="47">
        <v>714</v>
      </c>
      <c r="G8051" s="34">
        <v>1162.3699999999999</v>
      </c>
      <c r="H8051" s="1" t="s">
        <v>218</v>
      </c>
      <c r="I8051" s="34">
        <v>1.06824E-2</v>
      </c>
      <c r="J8051" s="34">
        <v>3112.4724000000001</v>
      </c>
      <c r="K8051" s="35" t="str">
        <f t="shared" si="681"/>
        <v>Strabrechtse Heide &amp; Beuven_H4030</v>
      </c>
      <c r="L8051" s="36">
        <f>VLOOKUP(D8051,DATA!A:F,5,FALSE)</f>
        <v>1.0986712608830001E-2</v>
      </c>
      <c r="M8051" s="37">
        <f>VLOOKUP(D8051,DATA!A:F,6,FALSE)</f>
        <v>982</v>
      </c>
      <c r="N8051" s="36">
        <f t="shared" si="682"/>
        <v>87.885942952767081</v>
      </c>
      <c r="O8051" s="36">
        <f t="shared" si="683"/>
        <v>87.887192424170195</v>
      </c>
      <c r="P8051" s="36">
        <f t="shared" si="684"/>
        <v>1.249471403113489E-3</v>
      </c>
      <c r="Q8051" s="36">
        <f t="shared" si="685"/>
        <v>3.888945256780009E-2</v>
      </c>
    </row>
    <row r="8052" spans="1:17" x14ac:dyDescent="0.3">
      <c r="A8052" s="29">
        <v>2357081</v>
      </c>
      <c r="B8052" s="1">
        <v>137</v>
      </c>
      <c r="C8052" s="1" t="s">
        <v>30</v>
      </c>
      <c r="D8052" s="1" t="s">
        <v>41</v>
      </c>
      <c r="E8052" s="1" t="s">
        <v>42</v>
      </c>
      <c r="F8052" s="47">
        <v>1071</v>
      </c>
      <c r="G8052" s="34">
        <v>1154.3</v>
      </c>
      <c r="H8052" s="1" t="s">
        <v>218</v>
      </c>
      <c r="I8052" s="34">
        <v>1.1028E-2</v>
      </c>
      <c r="J8052" s="34">
        <v>6840.83</v>
      </c>
      <c r="K8052" s="35" t="str">
        <f t="shared" si="681"/>
        <v>Strabrechtse Heide &amp; Beuven_H4010A</v>
      </c>
      <c r="L8052" s="36">
        <f>VLOOKUP(D8052,DATA!A:F,5,FALSE)</f>
        <v>1.3726988247862192E-2</v>
      </c>
      <c r="M8052" s="37">
        <f>VLOOKUP(D8052,DATA!A:F,6,FALSE)</f>
        <v>1285.5</v>
      </c>
      <c r="N8052" s="36">
        <f t="shared" si="682"/>
        <v>14.173170762766183</v>
      </c>
      <c r="O8052" s="36">
        <f t="shared" si="683"/>
        <v>14.175012321866991</v>
      </c>
      <c r="P8052" s="36">
        <f t="shared" si="684"/>
        <v>1.8415591008071885E-3</v>
      </c>
      <c r="Q8052" s="36">
        <f t="shared" si="685"/>
        <v>0.1259779274357484</v>
      </c>
    </row>
    <row r="8053" spans="1:17" x14ac:dyDescent="0.3">
      <c r="A8053" s="29">
        <v>2357081</v>
      </c>
      <c r="B8053" s="1">
        <v>137</v>
      </c>
      <c r="C8053" s="1" t="s">
        <v>30</v>
      </c>
      <c r="D8053" s="1" t="s">
        <v>53</v>
      </c>
      <c r="E8053" s="1" t="s">
        <v>54</v>
      </c>
      <c r="F8053" s="47">
        <v>714</v>
      </c>
      <c r="G8053" s="34">
        <v>1154.3</v>
      </c>
      <c r="H8053" s="1" t="s">
        <v>218</v>
      </c>
      <c r="I8053" s="34">
        <v>1.1028E-2</v>
      </c>
      <c r="J8053" s="34">
        <v>702.68475000000001</v>
      </c>
      <c r="K8053" s="35" t="str">
        <f t="shared" si="681"/>
        <v>Strabrechtse Heide &amp; Beuven_H4030</v>
      </c>
      <c r="L8053" s="36">
        <f>VLOOKUP(D8053,DATA!A:F,5,FALSE)</f>
        <v>1.0986712608830001E-2</v>
      </c>
      <c r="M8053" s="37">
        <f>VLOOKUP(D8053,DATA!A:F,6,FALSE)</f>
        <v>982</v>
      </c>
      <c r="N8053" s="36">
        <f t="shared" si="682"/>
        <v>86.90984143296491</v>
      </c>
      <c r="O8053" s="36">
        <f t="shared" si="683"/>
        <v>86.911219781232631</v>
      </c>
      <c r="P8053" s="36">
        <f t="shared" si="684"/>
        <v>1.3783482677212078E-3</v>
      </c>
      <c r="Q8053" s="36">
        <f t="shared" si="685"/>
        <v>9.6854430791660992E-3</v>
      </c>
    </row>
    <row r="8054" spans="1:17" x14ac:dyDescent="0.3">
      <c r="A8054" s="29">
        <v>2357082</v>
      </c>
      <c r="B8054" s="1">
        <v>137</v>
      </c>
      <c r="C8054" s="1" t="s">
        <v>30</v>
      </c>
      <c r="D8054" s="1" t="s">
        <v>41</v>
      </c>
      <c r="E8054" s="1" t="s">
        <v>42</v>
      </c>
      <c r="F8054" s="47">
        <v>1071</v>
      </c>
      <c r="G8054" s="34">
        <v>1073.23</v>
      </c>
      <c r="H8054" s="1" t="s">
        <v>218</v>
      </c>
      <c r="I8054" s="34">
        <v>1.0365600000000001E-2</v>
      </c>
      <c r="J8054" s="34">
        <v>1670.0401999999999</v>
      </c>
      <c r="K8054" s="35" t="str">
        <f t="shared" si="681"/>
        <v>Strabrechtse Heide &amp; Beuven_H4010A</v>
      </c>
      <c r="L8054" s="36">
        <f>VLOOKUP(D8054,DATA!A:F,5,FALSE)</f>
        <v>1.3726988247862192E-2</v>
      </c>
      <c r="M8054" s="37">
        <f>VLOOKUP(D8054,DATA!A:F,6,FALSE)</f>
        <v>1285.5</v>
      </c>
      <c r="N8054" s="36">
        <f t="shared" si="682"/>
        <v>5.1474223592386705</v>
      </c>
      <c r="O8054" s="36">
        <f t="shared" si="683"/>
        <v>5.1481171217344412</v>
      </c>
      <c r="P8054" s="36">
        <f t="shared" si="684"/>
        <v>6.9476249577071769E-4</v>
      </c>
      <c r="Q8054" s="36">
        <f t="shared" si="685"/>
        <v>1.1602812973894285E-2</v>
      </c>
    </row>
    <row r="8055" spans="1:17" x14ac:dyDescent="0.3">
      <c r="A8055" s="29">
        <v>2357082</v>
      </c>
      <c r="B8055" s="1">
        <v>137</v>
      </c>
      <c r="C8055" s="1" t="s">
        <v>30</v>
      </c>
      <c r="D8055" s="1" t="s">
        <v>53</v>
      </c>
      <c r="E8055" s="1" t="s">
        <v>54</v>
      </c>
      <c r="F8055" s="47">
        <v>714</v>
      </c>
      <c r="G8055" s="34">
        <v>1073.23</v>
      </c>
      <c r="H8055" s="1" t="s">
        <v>218</v>
      </c>
      <c r="I8055" s="34">
        <v>1.0365600000000001E-2</v>
      </c>
      <c r="J8055" s="34">
        <v>88.466669999999993</v>
      </c>
      <c r="K8055" s="35" t="str">
        <f t="shared" si="681"/>
        <v>Strabrechtse Heide &amp; Beuven_H4030</v>
      </c>
      <c r="L8055" s="36">
        <f>VLOOKUP(D8055,DATA!A:F,5,FALSE)</f>
        <v>1.0986712608830001E-2</v>
      </c>
      <c r="M8055" s="37">
        <f>VLOOKUP(D8055,DATA!A:F,6,FALSE)</f>
        <v>982</v>
      </c>
      <c r="N8055" s="36">
        <f t="shared" si="682"/>
        <v>73.15140399348661</v>
      </c>
      <c r="O8055" s="36">
        <f t="shared" si="683"/>
        <v>73.153640627913163</v>
      </c>
      <c r="P8055" s="36">
        <f t="shared" si="684"/>
        <v>2.2366344265520866E-3</v>
      </c>
      <c r="Q8055" s="36">
        <f t="shared" si="685"/>
        <v>1.9786759972442265E-3</v>
      </c>
    </row>
    <row r="8056" spans="1:17" x14ac:dyDescent="0.3">
      <c r="A8056" s="30">
        <v>2357083</v>
      </c>
      <c r="B8056" s="14">
        <v>137</v>
      </c>
      <c r="C8056" s="14" t="s">
        <v>30</v>
      </c>
      <c r="D8056" s="14" t="s">
        <v>55</v>
      </c>
      <c r="E8056" s="14" t="s">
        <v>56</v>
      </c>
      <c r="F8056" s="48">
        <v>500</v>
      </c>
      <c r="G8056" s="38">
        <v>959.87</v>
      </c>
      <c r="H8056" s="14" t="s">
        <v>218</v>
      </c>
      <c r="I8056" s="38">
        <v>9.2622999999999994E-3</v>
      </c>
      <c r="J8056" s="38">
        <v>287.57968</v>
      </c>
      <c r="K8056" s="39" t="str">
        <f t="shared" si="681"/>
        <v>Strabrechtse Heide &amp; Beuven_H3130</v>
      </c>
      <c r="L8056" s="40">
        <f>VLOOKUP(D8056,DATA!A:F,5,FALSE)</f>
        <v>0</v>
      </c>
      <c r="M8056" s="41">
        <f>VLOOKUP(D8056,DATA!A:F,6,FALSE)</f>
        <v>3.5</v>
      </c>
      <c r="N8056" s="40">
        <f t="shared" si="682"/>
        <v>50</v>
      </c>
      <c r="O8056" s="40">
        <f t="shared" si="683"/>
        <v>50</v>
      </c>
      <c r="P8056" s="40">
        <f>J8056/10000*I8056</f>
        <v>2.6636492700639997E-4</v>
      </c>
      <c r="Q8056" s="40">
        <f>IF(AND(H8056&lt;&gt;"below",I8056&gt;=0.005),M8056*P8056,0)</f>
        <v>9.3227724452239996E-4</v>
      </c>
    </row>
    <row r="8057" spans="1:17" x14ac:dyDescent="0.3">
      <c r="A8057" s="29">
        <v>2357083</v>
      </c>
      <c r="B8057" s="1">
        <v>137</v>
      </c>
      <c r="C8057" s="1" t="s">
        <v>30</v>
      </c>
      <c r="D8057" s="1" t="s">
        <v>57</v>
      </c>
      <c r="E8057" s="1" t="s">
        <v>58</v>
      </c>
      <c r="F8057" s="47">
        <v>714</v>
      </c>
      <c r="G8057" s="34">
        <v>959.87</v>
      </c>
      <c r="H8057" s="1" t="s">
        <v>218</v>
      </c>
      <c r="I8057" s="34">
        <v>9.2622999999999994E-3</v>
      </c>
      <c r="J8057" s="34">
        <v>1307.9621999999999</v>
      </c>
      <c r="K8057" s="35" t="str">
        <f t="shared" si="681"/>
        <v>Strabrechtse Heide &amp; Beuven_H3160</v>
      </c>
      <c r="L8057" s="36">
        <f>VLOOKUP(D8057,DATA!A:F,5,FALSE)</f>
        <v>1.0986712608830001E-2</v>
      </c>
      <c r="M8057" s="37">
        <f>VLOOKUP(D8057,DATA!A:F,6,FALSE)</f>
        <v>982</v>
      </c>
      <c r="N8057" s="36">
        <f t="shared" si="682"/>
        <v>43.951369046473388</v>
      </c>
      <c r="O8057" s="36">
        <f t="shared" si="683"/>
        <v>43.953875886942221</v>
      </c>
      <c r="P8057" s="36">
        <f t="shared" si="684"/>
        <v>2.5068404688326495E-3</v>
      </c>
      <c r="Q8057" s="36">
        <f t="shared" si="685"/>
        <v>3.2788525746633837E-2</v>
      </c>
    </row>
    <row r="8058" spans="1:17" x14ac:dyDescent="0.3">
      <c r="A8058" s="29">
        <v>2357083</v>
      </c>
      <c r="B8058" s="1">
        <v>137</v>
      </c>
      <c r="C8058" s="1" t="s">
        <v>30</v>
      </c>
      <c r="D8058" s="1" t="s">
        <v>53</v>
      </c>
      <c r="E8058" s="1" t="s">
        <v>54</v>
      </c>
      <c r="F8058" s="47">
        <v>714</v>
      </c>
      <c r="G8058" s="34">
        <v>959.87</v>
      </c>
      <c r="H8058" s="1" t="s">
        <v>218</v>
      </c>
      <c r="I8058" s="34">
        <v>9.2622999999999994E-3</v>
      </c>
      <c r="J8058" s="34">
        <v>6189.1949999999997</v>
      </c>
      <c r="K8058" s="35" t="str">
        <f t="shared" si="681"/>
        <v>Strabrechtse Heide &amp; Beuven_H4030</v>
      </c>
      <c r="L8058" s="36">
        <f>VLOOKUP(D8058,DATA!A:F,5,FALSE)</f>
        <v>1.0986712608830001E-2</v>
      </c>
      <c r="M8058" s="37">
        <f>VLOOKUP(D8058,DATA!A:F,6,FALSE)</f>
        <v>982</v>
      </c>
      <c r="N8058" s="36">
        <f t="shared" si="682"/>
        <v>43.951369046473388</v>
      </c>
      <c r="O8058" s="36">
        <f t="shared" si="683"/>
        <v>43.953875886942221</v>
      </c>
      <c r="P8058" s="36">
        <f t="shared" si="684"/>
        <v>2.5068404688326495E-3</v>
      </c>
      <c r="Q8058" s="36">
        <f t="shared" si="685"/>
        <v>0.15515324495496691</v>
      </c>
    </row>
    <row r="8059" spans="1:17" x14ac:dyDescent="0.3">
      <c r="A8059" s="29">
        <v>2357084</v>
      </c>
      <c r="B8059" s="1">
        <v>137</v>
      </c>
      <c r="C8059" s="1" t="s">
        <v>30</v>
      </c>
      <c r="D8059" s="1" t="s">
        <v>53</v>
      </c>
      <c r="E8059" s="1" t="s">
        <v>54</v>
      </c>
      <c r="F8059" s="47">
        <v>714</v>
      </c>
      <c r="G8059" s="34">
        <v>916.58</v>
      </c>
      <c r="H8059" s="1" t="s">
        <v>218</v>
      </c>
      <c r="I8059" s="34">
        <v>8.9858000000000004E-3</v>
      </c>
      <c r="J8059" s="34">
        <v>8314.3070000000007</v>
      </c>
      <c r="K8059" s="35" t="str">
        <f t="shared" si="681"/>
        <v>Strabrechtse Heide &amp; Beuven_H4030</v>
      </c>
      <c r="L8059" s="36">
        <f>VLOOKUP(D8059,DATA!A:F,5,FALSE)</f>
        <v>1.0986712608830001E-2</v>
      </c>
      <c r="M8059" s="37">
        <f>VLOOKUP(D8059,DATA!A:F,6,FALSE)</f>
        <v>982</v>
      </c>
      <c r="N8059" s="36">
        <f t="shared" si="682"/>
        <v>32.766813804642972</v>
      </c>
      <c r="O8059" s="36">
        <f t="shared" si="683"/>
        <v>32.768988757297016</v>
      </c>
      <c r="P8059" s="36">
        <f t="shared" si="684"/>
        <v>2.1749526540446595E-3</v>
      </c>
      <c r="Q8059" s="36">
        <f t="shared" si="685"/>
        <v>0.18083224076192092</v>
      </c>
    </row>
    <row r="8060" spans="1:17" x14ac:dyDescent="0.3">
      <c r="A8060" s="30">
        <v>2357085</v>
      </c>
      <c r="B8060" s="14">
        <v>137</v>
      </c>
      <c r="C8060" s="14" t="s">
        <v>30</v>
      </c>
      <c r="D8060" s="14" t="s">
        <v>55</v>
      </c>
      <c r="E8060" s="14" t="s">
        <v>56</v>
      </c>
      <c r="F8060" s="48">
        <v>500</v>
      </c>
      <c r="G8060" s="38">
        <v>914.81</v>
      </c>
      <c r="H8060" s="14" t="s">
        <v>218</v>
      </c>
      <c r="I8060" s="38">
        <v>8.9070999999999994E-3</v>
      </c>
      <c r="J8060" s="38">
        <v>25.90287</v>
      </c>
      <c r="K8060" s="39" t="str">
        <f t="shared" si="681"/>
        <v>Strabrechtse Heide &amp; Beuven_H3130</v>
      </c>
      <c r="L8060" s="40">
        <f>VLOOKUP(D8060,DATA!A:F,5,FALSE)</f>
        <v>0</v>
      </c>
      <c r="M8060" s="41">
        <f>VLOOKUP(D8060,DATA!A:F,6,FALSE)</f>
        <v>3.5</v>
      </c>
      <c r="N8060" s="40">
        <f t="shared" si="682"/>
        <v>50</v>
      </c>
      <c r="O8060" s="40">
        <f t="shared" si="683"/>
        <v>50</v>
      </c>
      <c r="P8060" s="40">
        <f>J8060/10000*I8060</f>
        <v>2.30719453377E-5</v>
      </c>
      <c r="Q8060" s="40">
        <f>IF(AND(H8060&lt;&gt;"below",I8060&gt;=0.005),M8060*P8060,0)</f>
        <v>8.0751808681950004E-5</v>
      </c>
    </row>
    <row r="8061" spans="1:17" x14ac:dyDescent="0.3">
      <c r="A8061" s="29">
        <v>2357085</v>
      </c>
      <c r="B8061" s="1">
        <v>137</v>
      </c>
      <c r="C8061" s="1" t="s">
        <v>30</v>
      </c>
      <c r="D8061" s="1" t="s">
        <v>53</v>
      </c>
      <c r="E8061" s="1" t="s">
        <v>54</v>
      </c>
      <c r="F8061" s="47">
        <v>714</v>
      </c>
      <c r="G8061" s="34">
        <v>914.81</v>
      </c>
      <c r="H8061" s="1" t="s">
        <v>218</v>
      </c>
      <c r="I8061" s="34">
        <v>8.9070999999999994E-3</v>
      </c>
      <c r="J8061" s="34">
        <v>3581.9429</v>
      </c>
      <c r="K8061" s="35" t="str">
        <f t="shared" si="681"/>
        <v>Strabrechtse Heide &amp; Beuven_H4030</v>
      </c>
      <c r="L8061" s="36">
        <f>VLOOKUP(D8061,DATA!A:F,5,FALSE)</f>
        <v>1.0986712608830001E-2</v>
      </c>
      <c r="M8061" s="37">
        <f>VLOOKUP(D8061,DATA!A:F,6,FALSE)</f>
        <v>982</v>
      </c>
      <c r="N8061" s="36">
        <f t="shared" si="682"/>
        <v>32.33984877926423</v>
      </c>
      <c r="O8061" s="36">
        <f t="shared" si="683"/>
        <v>32.341990104063555</v>
      </c>
      <c r="P8061" s="36">
        <f t="shared" si="684"/>
        <v>2.1413247993251616E-3</v>
      </c>
      <c r="Q8061" s="36">
        <f t="shared" si="685"/>
        <v>7.6701031615366871E-2</v>
      </c>
    </row>
    <row r="8062" spans="1:17" x14ac:dyDescent="0.3">
      <c r="A8062" s="30">
        <v>2357086</v>
      </c>
      <c r="B8062" s="14">
        <v>137</v>
      </c>
      <c r="C8062" s="14" t="s">
        <v>30</v>
      </c>
      <c r="D8062" s="14" t="s">
        <v>55</v>
      </c>
      <c r="E8062" s="14" t="s">
        <v>56</v>
      </c>
      <c r="F8062" s="48">
        <v>500</v>
      </c>
      <c r="G8062" s="38">
        <v>917.12</v>
      </c>
      <c r="H8062" s="14" t="s">
        <v>218</v>
      </c>
      <c r="I8062" s="38">
        <v>8.8293999999999994E-3</v>
      </c>
      <c r="J8062" s="38">
        <v>159.88962000000001</v>
      </c>
      <c r="K8062" s="39" t="str">
        <f t="shared" si="681"/>
        <v>Strabrechtse Heide &amp; Beuven_H3130</v>
      </c>
      <c r="L8062" s="40">
        <f>VLOOKUP(D8062,DATA!A:F,5,FALSE)</f>
        <v>0</v>
      </c>
      <c r="M8062" s="41">
        <f>VLOOKUP(D8062,DATA!A:F,6,FALSE)</f>
        <v>3.5</v>
      </c>
      <c r="N8062" s="40">
        <f t="shared" si="682"/>
        <v>50</v>
      </c>
      <c r="O8062" s="40">
        <f t="shared" si="683"/>
        <v>50</v>
      </c>
      <c r="P8062" s="40">
        <f>J8062/10000*I8062</f>
        <v>1.4117294108280002E-4</v>
      </c>
      <c r="Q8062" s="40">
        <f>IF(AND(H8062&lt;&gt;"below",I8062&gt;=0.005),M8062*P8062,0)</f>
        <v>4.941052937898001E-4</v>
      </c>
    </row>
    <row r="8063" spans="1:17" x14ac:dyDescent="0.3">
      <c r="A8063" s="29">
        <v>2357086</v>
      </c>
      <c r="B8063" s="1">
        <v>137</v>
      </c>
      <c r="C8063" s="1" t="s">
        <v>30</v>
      </c>
      <c r="D8063" s="1" t="s">
        <v>53</v>
      </c>
      <c r="E8063" s="1" t="s">
        <v>54</v>
      </c>
      <c r="F8063" s="47">
        <v>714</v>
      </c>
      <c r="G8063" s="34">
        <v>917.12</v>
      </c>
      <c r="H8063" s="1" t="s">
        <v>218</v>
      </c>
      <c r="I8063" s="34">
        <v>8.8293999999999994E-3</v>
      </c>
      <c r="J8063" s="34">
        <v>7583.3040000000001</v>
      </c>
      <c r="K8063" s="35" t="str">
        <f t="shared" si="681"/>
        <v>Strabrechtse Heide &amp; Beuven_H4030</v>
      </c>
      <c r="L8063" s="36">
        <f>VLOOKUP(D8063,DATA!A:F,5,FALSE)</f>
        <v>1.0986712608830001E-2</v>
      </c>
      <c r="M8063" s="37">
        <f>VLOOKUP(D8063,DATA!A:F,6,FALSE)</f>
        <v>982</v>
      </c>
      <c r="N8063" s="36">
        <f t="shared" si="682"/>
        <v>32.897648344575664</v>
      </c>
      <c r="O8063" s="36">
        <f t="shared" si="683"/>
        <v>32.899789798605596</v>
      </c>
      <c r="P8063" s="36">
        <f t="shared" si="684"/>
        <v>2.1414540299318219E-3</v>
      </c>
      <c r="Q8063" s="36">
        <f t="shared" si="685"/>
        <v>0.16239296910998102</v>
      </c>
    </row>
    <row r="8064" spans="1:17" x14ac:dyDescent="0.3">
      <c r="A8064" s="29">
        <v>2357087</v>
      </c>
      <c r="B8064" s="1">
        <v>137</v>
      </c>
      <c r="C8064" s="1" t="s">
        <v>30</v>
      </c>
      <c r="D8064" s="1" t="s">
        <v>53</v>
      </c>
      <c r="E8064" s="1" t="s">
        <v>54</v>
      </c>
      <c r="F8064" s="47">
        <v>714</v>
      </c>
      <c r="G8064" s="34">
        <v>1003.82</v>
      </c>
      <c r="H8064" s="1" t="s">
        <v>218</v>
      </c>
      <c r="I8064" s="34">
        <v>9.6048000000000001E-3</v>
      </c>
      <c r="J8064" s="34">
        <v>79.189859999999996</v>
      </c>
      <c r="K8064" s="35" t="str">
        <f t="shared" si="681"/>
        <v>Strabrechtse Heide &amp; Beuven_H4030</v>
      </c>
      <c r="L8064" s="36">
        <f>VLOOKUP(D8064,DATA!A:F,5,FALSE)</f>
        <v>1.0986712608830001E-2</v>
      </c>
      <c r="M8064" s="37">
        <f>VLOOKUP(D8064,DATA!A:F,6,FALSE)</f>
        <v>982</v>
      </c>
      <c r="N8064" s="36">
        <f t="shared" si="682"/>
        <v>55.964712797443347</v>
      </c>
      <c r="O8064" s="36">
        <f t="shared" si="683"/>
        <v>55.967313366968675</v>
      </c>
      <c r="P8064" s="36">
        <f t="shared" si="684"/>
        <v>2.6005695253275007E-3</v>
      </c>
      <c r="Q8064" s="36">
        <f t="shared" si="685"/>
        <v>2.059387366309512E-3</v>
      </c>
    </row>
    <row r="8065" spans="1:17" x14ac:dyDescent="0.3">
      <c r="A8065" s="29">
        <v>2357088</v>
      </c>
      <c r="B8065" s="1">
        <v>137</v>
      </c>
      <c r="C8065" s="1" t="s">
        <v>30</v>
      </c>
      <c r="D8065" s="1" t="s">
        <v>53</v>
      </c>
      <c r="E8065" s="1" t="s">
        <v>54</v>
      </c>
      <c r="F8065" s="47">
        <v>714</v>
      </c>
      <c r="G8065" s="34">
        <v>998.5</v>
      </c>
      <c r="H8065" s="1" t="s">
        <v>218</v>
      </c>
      <c r="I8065" s="34">
        <v>9.4347000000000007E-3</v>
      </c>
      <c r="J8065" s="34">
        <v>3997.4994999999999</v>
      </c>
      <c r="K8065" s="35" t="str">
        <f t="shared" si="681"/>
        <v>Strabrechtse Heide &amp; Beuven_H4030</v>
      </c>
      <c r="L8065" s="36">
        <f>VLOOKUP(D8065,DATA!A:F,5,FALSE)</f>
        <v>1.0986712608830001E-2</v>
      </c>
      <c r="M8065" s="37">
        <f>VLOOKUP(D8065,DATA!A:F,6,FALSE)</f>
        <v>982</v>
      </c>
      <c r="N8065" s="36">
        <f t="shared" si="682"/>
        <v>54.519648399277465</v>
      </c>
      <c r="O8065" s="36">
        <f t="shared" si="683"/>
        <v>54.522218621560391</v>
      </c>
      <c r="P8065" s="36">
        <f t="shared" si="684"/>
        <v>2.570222282926693E-3</v>
      </c>
      <c r="Q8065" s="36">
        <f t="shared" si="685"/>
        <v>0.10274462290888314</v>
      </c>
    </row>
    <row r="8066" spans="1:17" x14ac:dyDescent="0.3">
      <c r="A8066" s="29">
        <v>2357089</v>
      </c>
      <c r="B8066" s="1">
        <v>137</v>
      </c>
      <c r="C8066" s="1" t="s">
        <v>30</v>
      </c>
      <c r="D8066" s="1" t="s">
        <v>63</v>
      </c>
      <c r="E8066" s="1" t="s">
        <v>64</v>
      </c>
      <c r="F8066" s="47">
        <v>714</v>
      </c>
      <c r="G8066" s="34">
        <v>922.59</v>
      </c>
      <c r="H8066" s="1" t="s">
        <v>218</v>
      </c>
      <c r="I8066" s="34">
        <v>8.5918999999999995E-3</v>
      </c>
      <c r="J8066" s="34">
        <v>2417.6129999999998</v>
      </c>
      <c r="K8066" s="35" t="str">
        <f t="shared" si="681"/>
        <v>Strabrechtse Heide &amp; Beuven_H2310</v>
      </c>
      <c r="L8066" s="36">
        <f>VLOOKUP(D8066,DATA!A:F,5,FALSE)</f>
        <v>1.0986712608830001E-2</v>
      </c>
      <c r="M8066" s="37">
        <f>VLOOKUP(D8066,DATA!A:F,6,FALSE)</f>
        <v>982</v>
      </c>
      <c r="N8066" s="36">
        <f t="shared" si="682"/>
        <v>34.237671936567224</v>
      </c>
      <c r="O8066" s="36">
        <f t="shared" si="683"/>
        <v>34.239797356970165</v>
      </c>
      <c r="P8066" s="36">
        <f t="shared" si="684"/>
        <v>2.1254204029403923E-3</v>
      </c>
      <c r="Q8066" s="36">
        <f t="shared" si="685"/>
        <v>5.1384439966139304E-2</v>
      </c>
    </row>
    <row r="8067" spans="1:17" x14ac:dyDescent="0.3">
      <c r="A8067" s="29">
        <v>2357089</v>
      </c>
      <c r="B8067" s="1">
        <v>137</v>
      </c>
      <c r="C8067" s="1" t="s">
        <v>30</v>
      </c>
      <c r="D8067" s="1" t="s">
        <v>61</v>
      </c>
      <c r="E8067" s="1" t="s">
        <v>62</v>
      </c>
      <c r="F8067" s="47">
        <v>714</v>
      </c>
      <c r="G8067" s="34">
        <v>922.59</v>
      </c>
      <c r="H8067" s="1" t="s">
        <v>218</v>
      </c>
      <c r="I8067" s="34">
        <v>8.5918999999999995E-3</v>
      </c>
      <c r="J8067" s="34">
        <v>372.02319999999997</v>
      </c>
      <c r="K8067" s="35" t="str">
        <f t="shared" ref="K8067:K8130" si="686">_xlfn.CONCAT(C8067,"_",D8067)</f>
        <v>Strabrechtse Heide &amp; Beuven_H2330</v>
      </c>
      <c r="L8067" s="36">
        <f>VLOOKUP(D8067,DATA!A:F,5,FALSE)</f>
        <v>1.0986712608830001E-2</v>
      </c>
      <c r="M8067" s="37">
        <f>VLOOKUP(D8067,DATA!A:F,6,FALSE)</f>
        <v>982</v>
      </c>
      <c r="N8067" s="36">
        <f t="shared" ref="N8067:N8130" si="687">100/(1+EXP(-L8067*(G8067-M8067)))</f>
        <v>34.237671936567224</v>
      </c>
      <c r="O8067" s="36">
        <f t="shared" ref="O8067:O8130" si="688">100/(1+EXP(-L8067*((G8067+I8067)-M8067)))</f>
        <v>34.239797356970165</v>
      </c>
      <c r="P8067" s="36">
        <f t="shared" ref="P8067:P8130" si="689">O8067-N8067</f>
        <v>2.1254204029403923E-3</v>
      </c>
      <c r="Q8067" s="36">
        <f t="shared" ref="Q8067:Q8130" si="690">IF(AND(H8067&lt;&gt;"below",I8067&gt;=0.005),J8067*P8067/100,0)</f>
        <v>7.907056996471741E-3</v>
      </c>
    </row>
    <row r="8068" spans="1:17" x14ac:dyDescent="0.3">
      <c r="A8068" s="29">
        <v>2357090</v>
      </c>
      <c r="B8068" s="1">
        <v>137</v>
      </c>
      <c r="C8068" s="1" t="s">
        <v>30</v>
      </c>
      <c r="D8068" s="1" t="s">
        <v>63</v>
      </c>
      <c r="E8068" s="1" t="s">
        <v>64</v>
      </c>
      <c r="F8068" s="47">
        <v>714</v>
      </c>
      <c r="G8068" s="34">
        <v>903.95</v>
      </c>
      <c r="H8068" s="1" t="s">
        <v>218</v>
      </c>
      <c r="I8068" s="34">
        <v>7.9740000000000002E-3</v>
      </c>
      <c r="J8068" s="34">
        <v>4783.8154000000004</v>
      </c>
      <c r="K8068" s="35" t="str">
        <f t="shared" si="686"/>
        <v>Strabrechtse Heide &amp; Beuven_H2310</v>
      </c>
      <c r="L8068" s="36">
        <f>VLOOKUP(D8068,DATA!A:F,5,FALSE)</f>
        <v>1.0986712608830001E-2</v>
      </c>
      <c r="M8068" s="37">
        <f>VLOOKUP(D8068,DATA!A:F,6,FALSE)</f>
        <v>982</v>
      </c>
      <c r="N8068" s="36">
        <f t="shared" si="687"/>
        <v>29.785922990003353</v>
      </c>
      <c r="O8068" s="36">
        <f t="shared" si="688"/>
        <v>29.787755249325841</v>
      </c>
      <c r="P8068" s="36">
        <f t="shared" si="689"/>
        <v>1.8322593224873174E-3</v>
      </c>
      <c r="Q8068" s="36">
        <f t="shared" si="690"/>
        <v>8.7651903637083958E-2</v>
      </c>
    </row>
    <row r="8069" spans="1:17" x14ac:dyDescent="0.3">
      <c r="A8069" s="29">
        <v>2357090</v>
      </c>
      <c r="B8069" s="1">
        <v>137</v>
      </c>
      <c r="C8069" s="1" t="s">
        <v>30</v>
      </c>
      <c r="D8069" s="1" t="s">
        <v>61</v>
      </c>
      <c r="E8069" s="1" t="s">
        <v>62</v>
      </c>
      <c r="F8069" s="47">
        <v>714</v>
      </c>
      <c r="G8069" s="34">
        <v>903.95</v>
      </c>
      <c r="H8069" s="1" t="s">
        <v>218</v>
      </c>
      <c r="I8069" s="34">
        <v>7.9740000000000002E-3</v>
      </c>
      <c r="J8069" s="34">
        <v>2397.654</v>
      </c>
      <c r="K8069" s="35" t="str">
        <f t="shared" si="686"/>
        <v>Strabrechtse Heide &amp; Beuven_H2330</v>
      </c>
      <c r="L8069" s="36">
        <f>VLOOKUP(D8069,DATA!A:F,5,FALSE)</f>
        <v>1.0986712608830001E-2</v>
      </c>
      <c r="M8069" s="37">
        <f>VLOOKUP(D8069,DATA!A:F,6,FALSE)</f>
        <v>982</v>
      </c>
      <c r="N8069" s="36">
        <f t="shared" si="687"/>
        <v>29.785922990003353</v>
      </c>
      <c r="O8069" s="36">
        <f t="shared" si="688"/>
        <v>29.787755249325841</v>
      </c>
      <c r="P8069" s="36">
        <f t="shared" si="689"/>
        <v>1.8322593224873174E-3</v>
      </c>
      <c r="Q8069" s="36">
        <f t="shared" si="690"/>
        <v>4.3931238935990068E-2</v>
      </c>
    </row>
    <row r="8070" spans="1:17" x14ac:dyDescent="0.3">
      <c r="A8070" s="29">
        <v>2357091</v>
      </c>
      <c r="B8070" s="1">
        <v>137</v>
      </c>
      <c r="C8070" s="1" t="s">
        <v>30</v>
      </c>
      <c r="D8070" s="1" t="s">
        <v>61</v>
      </c>
      <c r="E8070" s="1" t="s">
        <v>62</v>
      </c>
      <c r="F8070" s="47">
        <v>714</v>
      </c>
      <c r="G8070" s="34">
        <v>935.73</v>
      </c>
      <c r="H8070" s="1" t="s">
        <v>218</v>
      </c>
      <c r="I8070" s="34">
        <v>8.3409999999999995E-3</v>
      </c>
      <c r="J8070" s="34">
        <v>2480.1992571226801</v>
      </c>
      <c r="K8070" s="35" t="str">
        <f t="shared" si="686"/>
        <v>Strabrechtse Heide &amp; Beuven_H2330</v>
      </c>
      <c r="L8070" s="36">
        <f>VLOOKUP(D8070,DATA!A:F,5,FALSE)</f>
        <v>1.0986712608830001E-2</v>
      </c>
      <c r="M8070" s="37">
        <f>VLOOKUP(D8070,DATA!A:F,6,FALSE)</f>
        <v>982</v>
      </c>
      <c r="N8070" s="36">
        <f t="shared" si="687"/>
        <v>37.557918590924125</v>
      </c>
      <c r="O8070" s="36">
        <f t="shared" si="688"/>
        <v>37.560067755751852</v>
      </c>
      <c r="P8070" s="36">
        <f t="shared" si="689"/>
        <v>2.1491648277276454E-3</v>
      </c>
      <c r="Q8070" s="36">
        <f t="shared" si="690"/>
        <v>5.3303570091642986E-2</v>
      </c>
    </row>
    <row r="8071" spans="1:17" x14ac:dyDescent="0.3">
      <c r="A8071" s="29">
        <v>2357092</v>
      </c>
      <c r="B8071" s="1">
        <v>137</v>
      </c>
      <c r="C8071" s="1" t="s">
        <v>30</v>
      </c>
      <c r="D8071" s="1" t="s">
        <v>63</v>
      </c>
      <c r="E8071" s="1" t="s">
        <v>64</v>
      </c>
      <c r="F8071" s="47">
        <v>714</v>
      </c>
      <c r="G8071" s="34">
        <v>939.5</v>
      </c>
      <c r="H8071" s="1" t="s">
        <v>218</v>
      </c>
      <c r="I8071" s="34">
        <v>8.5080999999999993E-3</v>
      </c>
      <c r="J8071" s="34">
        <v>224.59562580611001</v>
      </c>
      <c r="K8071" s="35" t="str">
        <f t="shared" si="686"/>
        <v>Strabrechtse Heide &amp; Beuven_H2310</v>
      </c>
      <c r="L8071" s="36">
        <f>VLOOKUP(D8071,DATA!A:F,5,FALSE)</f>
        <v>1.0986712608830001E-2</v>
      </c>
      <c r="M8071" s="37">
        <f>VLOOKUP(D8071,DATA!A:F,6,FALSE)</f>
        <v>982</v>
      </c>
      <c r="N8071" s="36">
        <f t="shared" si="687"/>
        <v>38.534187636954073</v>
      </c>
      <c r="O8071" s="36">
        <f t="shared" si="688"/>
        <v>38.536401673769454</v>
      </c>
      <c r="P8071" s="36">
        <f t="shared" si="689"/>
        <v>2.2140368153813483E-3</v>
      </c>
      <c r="Q8071" s="36">
        <f t="shared" si="690"/>
        <v>4.9726298410834079E-3</v>
      </c>
    </row>
    <row r="8072" spans="1:17" x14ac:dyDescent="0.3">
      <c r="A8072" s="29">
        <v>2357092</v>
      </c>
      <c r="B8072" s="1">
        <v>137</v>
      </c>
      <c r="C8072" s="1" t="s">
        <v>30</v>
      </c>
      <c r="D8072" s="1" t="s">
        <v>61</v>
      </c>
      <c r="E8072" s="1" t="s">
        <v>62</v>
      </c>
      <c r="F8072" s="47">
        <v>714</v>
      </c>
      <c r="G8072" s="34">
        <v>939.5</v>
      </c>
      <c r="H8072" s="1" t="s">
        <v>218</v>
      </c>
      <c r="I8072" s="34">
        <v>8.5080999999999993E-3</v>
      </c>
      <c r="J8072" s="34">
        <v>0.50114864999999997</v>
      </c>
      <c r="K8072" s="35" t="str">
        <f t="shared" si="686"/>
        <v>Strabrechtse Heide &amp; Beuven_H2330</v>
      </c>
      <c r="L8072" s="36">
        <f>VLOOKUP(D8072,DATA!A:F,5,FALSE)</f>
        <v>1.0986712608830001E-2</v>
      </c>
      <c r="M8072" s="37">
        <f>VLOOKUP(D8072,DATA!A:F,6,FALSE)</f>
        <v>982</v>
      </c>
      <c r="N8072" s="36">
        <f t="shared" si="687"/>
        <v>38.534187636954073</v>
      </c>
      <c r="O8072" s="36">
        <f t="shared" si="688"/>
        <v>38.536401673769454</v>
      </c>
      <c r="P8072" s="36">
        <f t="shared" si="689"/>
        <v>2.2140368153813483E-3</v>
      </c>
      <c r="Q8072" s="36">
        <f t="shared" si="690"/>
        <v>1.1095615610786619E-5</v>
      </c>
    </row>
    <row r="8073" spans="1:17" x14ac:dyDescent="0.3">
      <c r="A8073" s="29">
        <v>2357092</v>
      </c>
      <c r="B8073" s="1">
        <v>137</v>
      </c>
      <c r="C8073" s="1" t="s">
        <v>30</v>
      </c>
      <c r="D8073" s="1" t="s">
        <v>57</v>
      </c>
      <c r="E8073" s="1" t="s">
        <v>58</v>
      </c>
      <c r="F8073" s="47">
        <v>714</v>
      </c>
      <c r="G8073" s="34">
        <v>939.5</v>
      </c>
      <c r="H8073" s="1" t="s">
        <v>218</v>
      </c>
      <c r="I8073" s="34">
        <v>8.5080999999999993E-3</v>
      </c>
      <c r="J8073" s="34">
        <v>3066.2226000000001</v>
      </c>
      <c r="K8073" s="35" t="str">
        <f t="shared" si="686"/>
        <v>Strabrechtse Heide &amp; Beuven_H3160</v>
      </c>
      <c r="L8073" s="36">
        <f>VLOOKUP(D8073,DATA!A:F,5,FALSE)</f>
        <v>1.0986712608830001E-2</v>
      </c>
      <c r="M8073" s="37">
        <f>VLOOKUP(D8073,DATA!A:F,6,FALSE)</f>
        <v>982</v>
      </c>
      <c r="N8073" s="36">
        <f t="shared" si="687"/>
        <v>38.534187636954073</v>
      </c>
      <c r="O8073" s="36">
        <f t="shared" si="688"/>
        <v>38.536401673769454</v>
      </c>
      <c r="P8073" s="36">
        <f t="shared" si="689"/>
        <v>2.2140368153813483E-3</v>
      </c>
      <c r="Q8073" s="36">
        <f t="shared" si="690"/>
        <v>6.7887297205543179E-2</v>
      </c>
    </row>
    <row r="8074" spans="1:17" x14ac:dyDescent="0.3">
      <c r="A8074" s="29">
        <v>2357092</v>
      </c>
      <c r="B8074" s="1">
        <v>137</v>
      </c>
      <c r="C8074" s="1" t="s">
        <v>30</v>
      </c>
      <c r="D8074" s="1" t="s">
        <v>53</v>
      </c>
      <c r="E8074" s="1" t="s">
        <v>54</v>
      </c>
      <c r="F8074" s="47">
        <v>714</v>
      </c>
      <c r="G8074" s="34">
        <v>939.5</v>
      </c>
      <c r="H8074" s="1" t="s">
        <v>218</v>
      </c>
      <c r="I8074" s="34">
        <v>8.5080999999999993E-3</v>
      </c>
      <c r="J8074" s="34">
        <v>769.56244000000004</v>
      </c>
      <c r="K8074" s="35" t="str">
        <f t="shared" si="686"/>
        <v>Strabrechtse Heide &amp; Beuven_H4030</v>
      </c>
      <c r="L8074" s="36">
        <f>VLOOKUP(D8074,DATA!A:F,5,FALSE)</f>
        <v>1.0986712608830001E-2</v>
      </c>
      <c r="M8074" s="37">
        <f>VLOOKUP(D8074,DATA!A:F,6,FALSE)</f>
        <v>982</v>
      </c>
      <c r="N8074" s="36">
        <f t="shared" si="687"/>
        <v>38.534187636954073</v>
      </c>
      <c r="O8074" s="36">
        <f t="shared" si="688"/>
        <v>38.536401673769454</v>
      </c>
      <c r="P8074" s="36">
        <f t="shared" si="689"/>
        <v>2.2140368153813483E-3</v>
      </c>
      <c r="Q8074" s="36">
        <f t="shared" si="690"/>
        <v>1.7038395738947002E-2</v>
      </c>
    </row>
    <row r="8075" spans="1:17" x14ac:dyDescent="0.3">
      <c r="A8075" s="29">
        <v>2357093</v>
      </c>
      <c r="B8075" s="1">
        <v>137</v>
      </c>
      <c r="C8075" s="1" t="s">
        <v>30</v>
      </c>
      <c r="D8075" s="1" t="s">
        <v>53</v>
      </c>
      <c r="E8075" s="1" t="s">
        <v>54</v>
      </c>
      <c r="F8075" s="47">
        <v>714</v>
      </c>
      <c r="G8075" s="34">
        <v>949.97</v>
      </c>
      <c r="H8075" s="1" t="s">
        <v>218</v>
      </c>
      <c r="I8075" s="34">
        <v>8.5879000000000007E-3</v>
      </c>
      <c r="J8075" s="34">
        <v>6191.8964153712895</v>
      </c>
      <c r="K8075" s="35" t="str">
        <f t="shared" si="686"/>
        <v>Strabrechtse Heide &amp; Beuven_H4030</v>
      </c>
      <c r="L8075" s="36">
        <f>VLOOKUP(D8075,DATA!A:F,5,FALSE)</f>
        <v>1.0986712608830001E-2</v>
      </c>
      <c r="M8075" s="37">
        <f>VLOOKUP(D8075,DATA!A:F,6,FALSE)</f>
        <v>982</v>
      </c>
      <c r="N8075" s="36">
        <f t="shared" si="687"/>
        <v>41.292068417018633</v>
      </c>
      <c r="O8075" s="36">
        <f t="shared" si="688"/>
        <v>41.294355709638694</v>
      </c>
      <c r="P8075" s="36">
        <f t="shared" si="689"/>
        <v>2.2872926200605548E-3</v>
      </c>
      <c r="Q8075" s="36">
        <f t="shared" si="690"/>
        <v>0.14162678975058154</v>
      </c>
    </row>
    <row r="8076" spans="1:17" x14ac:dyDescent="0.3">
      <c r="A8076" s="29">
        <v>2357094</v>
      </c>
      <c r="B8076" s="1">
        <v>137</v>
      </c>
      <c r="C8076" s="1" t="s">
        <v>30</v>
      </c>
      <c r="D8076" s="1" t="s">
        <v>53</v>
      </c>
      <c r="E8076" s="1" t="s">
        <v>54</v>
      </c>
      <c r="F8076" s="47">
        <v>714</v>
      </c>
      <c r="G8076" s="34">
        <v>964.95</v>
      </c>
      <c r="H8076" s="1" t="s">
        <v>218</v>
      </c>
      <c r="I8076" s="34">
        <v>8.6309000000000004E-3</v>
      </c>
      <c r="J8076" s="34">
        <v>6338.9606855738903</v>
      </c>
      <c r="K8076" s="35" t="str">
        <f t="shared" si="686"/>
        <v>Strabrechtse Heide &amp; Beuven_H4030</v>
      </c>
      <c r="L8076" s="36">
        <f>VLOOKUP(D8076,DATA!A:F,5,FALSE)</f>
        <v>1.0986712608830001E-2</v>
      </c>
      <c r="M8076" s="37">
        <f>VLOOKUP(D8076,DATA!A:F,6,FALSE)</f>
        <v>982</v>
      </c>
      <c r="N8076" s="36">
        <f t="shared" si="687"/>
        <v>45.330560021561489</v>
      </c>
      <c r="O8076" s="36">
        <f t="shared" si="688"/>
        <v>45.332909987033993</v>
      </c>
      <c r="P8076" s="36">
        <f t="shared" si="689"/>
        <v>2.3499654725043229E-3</v>
      </c>
      <c r="Q8076" s="36">
        <f t="shared" si="690"/>
        <v>0.14896338742660972</v>
      </c>
    </row>
    <row r="8077" spans="1:17" x14ac:dyDescent="0.3">
      <c r="A8077" s="29">
        <v>2357095</v>
      </c>
      <c r="B8077" s="1">
        <v>137</v>
      </c>
      <c r="C8077" s="1" t="s">
        <v>30</v>
      </c>
      <c r="D8077" s="1" t="s">
        <v>53</v>
      </c>
      <c r="E8077" s="1" t="s">
        <v>54</v>
      </c>
      <c r="F8077" s="47">
        <v>714</v>
      </c>
      <c r="G8077" s="34">
        <v>937.02</v>
      </c>
      <c r="H8077" s="1" t="s">
        <v>218</v>
      </c>
      <c r="I8077" s="34">
        <v>8.4020999999999992E-3</v>
      </c>
      <c r="J8077" s="34">
        <v>9044.40629352</v>
      </c>
      <c r="K8077" s="35" t="str">
        <f t="shared" si="686"/>
        <v>Strabrechtse Heide &amp; Beuven_H4030</v>
      </c>
      <c r="L8077" s="36">
        <f>VLOOKUP(D8077,DATA!A:F,5,FALSE)</f>
        <v>1.0986712608830001E-2</v>
      </c>
      <c r="M8077" s="37">
        <f>VLOOKUP(D8077,DATA!A:F,6,FALSE)</f>
        <v>982</v>
      </c>
      <c r="N8077" s="36">
        <f t="shared" si="687"/>
        <v>37.890881295026325</v>
      </c>
      <c r="O8077" s="36">
        <f t="shared" si="688"/>
        <v>37.893053748770377</v>
      </c>
      <c r="P8077" s="36">
        <f t="shared" si="689"/>
        <v>2.1724537440519498E-3</v>
      </c>
      <c r="Q8077" s="36">
        <f t="shared" si="690"/>
        <v>0.19648554315084543</v>
      </c>
    </row>
    <row r="8078" spans="1:17" x14ac:dyDescent="0.3">
      <c r="A8078" s="29">
        <v>2357096</v>
      </c>
      <c r="B8078" s="1">
        <v>137</v>
      </c>
      <c r="C8078" s="1" t="s">
        <v>30</v>
      </c>
      <c r="D8078" s="1" t="s">
        <v>53</v>
      </c>
      <c r="E8078" s="1" t="s">
        <v>54</v>
      </c>
      <c r="F8078" s="47">
        <v>714</v>
      </c>
      <c r="G8078" s="34">
        <v>929.05</v>
      </c>
      <c r="H8078" s="1" t="s">
        <v>218</v>
      </c>
      <c r="I8078" s="34">
        <v>8.2474000000000002E-3</v>
      </c>
      <c r="J8078" s="34">
        <v>9827.2109999999993</v>
      </c>
      <c r="K8078" s="35" t="str">
        <f t="shared" si="686"/>
        <v>Strabrechtse Heide &amp; Beuven_H4030</v>
      </c>
      <c r="L8078" s="36">
        <f>VLOOKUP(D8078,DATA!A:F,5,FALSE)</f>
        <v>1.0986712608830001E-2</v>
      </c>
      <c r="M8078" s="37">
        <f>VLOOKUP(D8078,DATA!A:F,6,FALSE)</f>
        <v>982</v>
      </c>
      <c r="N8078" s="36">
        <f t="shared" si="687"/>
        <v>35.85308386185978</v>
      </c>
      <c r="O8078" s="36">
        <f t="shared" si="688"/>
        <v>35.855167837744482</v>
      </c>
      <c r="P8078" s="36">
        <f t="shared" si="689"/>
        <v>2.083975884701772E-3</v>
      </c>
      <c r="Q8078" s="36">
        <f t="shared" si="690"/>
        <v>0.20479670737875985</v>
      </c>
    </row>
    <row r="8079" spans="1:17" x14ac:dyDescent="0.3">
      <c r="A8079" s="29">
        <v>2357097</v>
      </c>
      <c r="B8079" s="1">
        <v>137</v>
      </c>
      <c r="C8079" s="1" t="s">
        <v>30</v>
      </c>
      <c r="D8079" s="1" t="s">
        <v>53</v>
      </c>
      <c r="E8079" s="1" t="s">
        <v>54</v>
      </c>
      <c r="F8079" s="47">
        <v>714</v>
      </c>
      <c r="G8079" s="34">
        <v>967.83</v>
      </c>
      <c r="H8079" s="1" t="s">
        <v>218</v>
      </c>
      <c r="I8079" s="34">
        <v>8.3748E-3</v>
      </c>
      <c r="J8079" s="34">
        <v>949.07403999999997</v>
      </c>
      <c r="K8079" s="35" t="str">
        <f t="shared" si="686"/>
        <v>Strabrechtse Heide &amp; Beuven_H4030</v>
      </c>
      <c r="L8079" s="36">
        <f>VLOOKUP(D8079,DATA!A:F,5,FALSE)</f>
        <v>1.0986712608830001E-2</v>
      </c>
      <c r="M8079" s="37">
        <f>VLOOKUP(D8079,DATA!A:F,6,FALSE)</f>
        <v>982</v>
      </c>
      <c r="N8079" s="36">
        <f t="shared" si="687"/>
        <v>46.115798940620181</v>
      </c>
      <c r="O8079" s="36">
        <f t="shared" si="688"/>
        <v>46.118085355014323</v>
      </c>
      <c r="P8079" s="36">
        <f t="shared" si="689"/>
        <v>2.2864143941419002E-3</v>
      </c>
      <c r="Q8079" s="36">
        <f t="shared" si="690"/>
        <v>2.1699765461624058E-2</v>
      </c>
    </row>
    <row r="8080" spans="1:17" x14ac:dyDescent="0.3">
      <c r="A8080" s="29">
        <v>2357099</v>
      </c>
      <c r="B8080" s="1">
        <v>137</v>
      </c>
      <c r="C8080" s="1" t="s">
        <v>30</v>
      </c>
      <c r="D8080" s="1" t="s">
        <v>53</v>
      </c>
      <c r="E8080" s="1" t="s">
        <v>54</v>
      </c>
      <c r="F8080" s="47">
        <v>714</v>
      </c>
      <c r="G8080" s="34">
        <v>1146.4000000000001</v>
      </c>
      <c r="H8080" s="1" t="s">
        <v>218</v>
      </c>
      <c r="I8080" s="34">
        <v>9.4263999999999997E-3</v>
      </c>
      <c r="J8080" s="34">
        <v>18.117253999999999</v>
      </c>
      <c r="K8080" s="35" t="str">
        <f t="shared" si="686"/>
        <v>Strabrechtse Heide &amp; Beuven_H4030</v>
      </c>
      <c r="L8080" s="36">
        <f>VLOOKUP(D8080,DATA!A:F,5,FALSE)</f>
        <v>1.0986712608830001E-2</v>
      </c>
      <c r="M8080" s="37">
        <f>VLOOKUP(D8080,DATA!A:F,6,FALSE)</f>
        <v>982</v>
      </c>
      <c r="N8080" s="36">
        <f t="shared" si="687"/>
        <v>85.890386727237114</v>
      </c>
      <c r="O8080" s="36">
        <f t="shared" si="688"/>
        <v>85.891641766044259</v>
      </c>
      <c r="P8080" s="36">
        <f t="shared" si="689"/>
        <v>1.255038807144615E-3</v>
      </c>
      <c r="Q8080" s="36">
        <f t="shared" si="690"/>
        <v>2.2737856848896004E-4</v>
      </c>
    </row>
    <row r="8081" spans="1:17" x14ac:dyDescent="0.3">
      <c r="A8081" s="29">
        <v>2358604</v>
      </c>
      <c r="B8081" s="1">
        <v>137</v>
      </c>
      <c r="C8081" s="1" t="s">
        <v>30</v>
      </c>
      <c r="D8081" s="1" t="s">
        <v>28</v>
      </c>
      <c r="E8081" s="1" t="s">
        <v>29</v>
      </c>
      <c r="F8081" s="47">
        <v>1786</v>
      </c>
      <c r="G8081" s="34">
        <v>1868.38</v>
      </c>
      <c r="H8081" s="1" t="s">
        <v>218</v>
      </c>
      <c r="I8081" s="34">
        <v>1.7092E-2</v>
      </c>
      <c r="J8081" s="34">
        <v>2939.8904000000002</v>
      </c>
      <c r="K8081" s="35" t="str">
        <f t="shared" si="686"/>
        <v>Strabrechtse Heide &amp; Beuven_H91D0</v>
      </c>
      <c r="L8081" s="36">
        <f>VLOOKUP(D8081,DATA!A:F,5,FALSE)</f>
        <v>6.9280917156857415E-3</v>
      </c>
      <c r="M8081" s="37">
        <f>VLOOKUP(D8081,DATA!A:F,6,FALSE)</f>
        <v>2211</v>
      </c>
      <c r="N8081" s="36">
        <f t="shared" si="687"/>
        <v>8.520009701200232</v>
      </c>
      <c r="O8081" s="36">
        <f t="shared" si="688"/>
        <v>8.5209326849260432</v>
      </c>
      <c r="P8081" s="36">
        <f t="shared" si="689"/>
        <v>9.2298372581112176E-4</v>
      </c>
      <c r="Q8081" s="36">
        <f t="shared" si="690"/>
        <v>2.7134709948683489E-2</v>
      </c>
    </row>
    <row r="8082" spans="1:17" x14ac:dyDescent="0.3">
      <c r="A8082" s="29">
        <v>2358604</v>
      </c>
      <c r="B8082" s="1">
        <v>137</v>
      </c>
      <c r="C8082" s="1" t="s">
        <v>30</v>
      </c>
      <c r="D8082" s="1" t="s">
        <v>31</v>
      </c>
      <c r="E8082" s="1" t="s">
        <v>32</v>
      </c>
      <c r="F8082" s="47">
        <v>1786</v>
      </c>
      <c r="G8082" s="34">
        <v>1868.38</v>
      </c>
      <c r="H8082" s="1" t="s">
        <v>218</v>
      </c>
      <c r="I8082" s="34">
        <v>1.7092E-2</v>
      </c>
      <c r="J8082" s="34">
        <v>208.81630999999999</v>
      </c>
      <c r="K8082" s="35" t="str">
        <f t="shared" si="686"/>
        <v>Strabrechtse Heide &amp; Beuven_Lg03</v>
      </c>
      <c r="L8082" s="36">
        <f>VLOOKUP(D8082,DATA!A:F,5,FALSE)</f>
        <v>6.9280917156857415E-3</v>
      </c>
      <c r="M8082" s="37">
        <f>VLOOKUP(D8082,DATA!A:F,6,FALSE)</f>
        <v>2211</v>
      </c>
      <c r="N8082" s="36">
        <f t="shared" si="687"/>
        <v>8.520009701200232</v>
      </c>
      <c r="O8082" s="36">
        <f t="shared" si="688"/>
        <v>8.5209326849260432</v>
      </c>
      <c r="P8082" s="36">
        <f t="shared" si="689"/>
        <v>9.2298372581112176E-4</v>
      </c>
      <c r="Q8082" s="36">
        <f t="shared" si="690"/>
        <v>1.927340558139302E-3</v>
      </c>
    </row>
    <row r="8083" spans="1:17" x14ac:dyDescent="0.3">
      <c r="A8083" s="29">
        <v>2358610</v>
      </c>
      <c r="B8083" s="1">
        <v>137</v>
      </c>
      <c r="C8083" s="1" t="s">
        <v>30</v>
      </c>
      <c r="D8083" s="1" t="s">
        <v>41</v>
      </c>
      <c r="E8083" s="1" t="s">
        <v>42</v>
      </c>
      <c r="F8083" s="47">
        <v>1071</v>
      </c>
      <c r="G8083" s="34">
        <v>1211.8</v>
      </c>
      <c r="H8083" s="1" t="s">
        <v>218</v>
      </c>
      <c r="I8083" s="34">
        <v>1.11825E-2</v>
      </c>
      <c r="J8083" s="34">
        <v>986.55597</v>
      </c>
      <c r="K8083" s="35" t="str">
        <f t="shared" si="686"/>
        <v>Strabrechtse Heide &amp; Beuven_H4010A</v>
      </c>
      <c r="L8083" s="36">
        <f>VLOOKUP(D8083,DATA!A:F,5,FALSE)</f>
        <v>1.3726988247862192E-2</v>
      </c>
      <c r="M8083" s="37">
        <f>VLOOKUP(D8083,DATA!A:F,6,FALSE)</f>
        <v>1285.5</v>
      </c>
      <c r="N8083" s="36">
        <f t="shared" si="687"/>
        <v>26.665138971708636</v>
      </c>
      <c r="O8083" s="36">
        <f t="shared" si="688"/>
        <v>26.668140787577343</v>
      </c>
      <c r="P8083" s="36">
        <f t="shared" si="689"/>
        <v>3.0018158687070695E-3</v>
      </c>
      <c r="Q8083" s="36">
        <f t="shared" si="690"/>
        <v>2.9614593661136956E-2</v>
      </c>
    </row>
    <row r="8084" spans="1:17" x14ac:dyDescent="0.3">
      <c r="A8084" s="29">
        <v>2358610</v>
      </c>
      <c r="B8084" s="1">
        <v>137</v>
      </c>
      <c r="C8084" s="1" t="s">
        <v>30</v>
      </c>
      <c r="D8084" s="1" t="s">
        <v>53</v>
      </c>
      <c r="E8084" s="1" t="s">
        <v>54</v>
      </c>
      <c r="F8084" s="47">
        <v>714</v>
      </c>
      <c r="G8084" s="34">
        <v>1211.8</v>
      </c>
      <c r="H8084" s="1" t="s">
        <v>218</v>
      </c>
      <c r="I8084" s="34">
        <v>1.11825E-2</v>
      </c>
      <c r="J8084" s="34">
        <v>7820.8804</v>
      </c>
      <c r="K8084" s="35" t="str">
        <f t="shared" si="686"/>
        <v>Strabrechtse Heide &amp; Beuven_H4030</v>
      </c>
      <c r="L8084" s="36">
        <f>VLOOKUP(D8084,DATA!A:F,5,FALSE)</f>
        <v>1.0986712608830001E-2</v>
      </c>
      <c r="M8084" s="37">
        <f>VLOOKUP(D8084,DATA!A:F,6,FALSE)</f>
        <v>982</v>
      </c>
      <c r="N8084" s="36">
        <f t="shared" si="687"/>
        <v>92.585853925272744</v>
      </c>
      <c r="O8084" s="36">
        <f t="shared" si="688"/>
        <v>92.586697240075324</v>
      </c>
      <c r="P8084" s="36">
        <f t="shared" si="689"/>
        <v>8.433148025801529E-4</v>
      </c>
      <c r="Q8084" s="36">
        <f t="shared" si="690"/>
        <v>6.5954642105289868E-2</v>
      </c>
    </row>
    <row r="8085" spans="1:17" x14ac:dyDescent="0.3">
      <c r="A8085" s="29">
        <v>2358611</v>
      </c>
      <c r="B8085" s="1">
        <v>137</v>
      </c>
      <c r="C8085" s="1" t="s">
        <v>30</v>
      </c>
      <c r="D8085" s="1" t="s">
        <v>41</v>
      </c>
      <c r="E8085" s="1" t="s">
        <v>42</v>
      </c>
      <c r="F8085" s="47">
        <v>1071</v>
      </c>
      <c r="G8085" s="34">
        <v>1113.01</v>
      </c>
      <c r="H8085" s="1" t="s">
        <v>218</v>
      </c>
      <c r="I8085" s="34">
        <v>1.07566E-2</v>
      </c>
      <c r="J8085" s="34">
        <v>2250.0464000000002</v>
      </c>
      <c r="K8085" s="35" t="str">
        <f t="shared" si="686"/>
        <v>Strabrechtse Heide &amp; Beuven_H4010A</v>
      </c>
      <c r="L8085" s="36">
        <f>VLOOKUP(D8085,DATA!A:F,5,FALSE)</f>
        <v>1.3726988247862192E-2</v>
      </c>
      <c r="M8085" s="37">
        <f>VLOOKUP(D8085,DATA!A:F,6,FALSE)</f>
        <v>1285.5</v>
      </c>
      <c r="N8085" s="36">
        <f t="shared" si="687"/>
        <v>8.5663784492490347</v>
      </c>
      <c r="O8085" s="36">
        <f t="shared" si="688"/>
        <v>8.5675350408375159</v>
      </c>
      <c r="P8085" s="36">
        <f t="shared" si="689"/>
        <v>1.1565915884812483E-3</v>
      </c>
      <c r="Q8085" s="36">
        <f t="shared" si="690"/>
        <v>2.6023847399325145E-2</v>
      </c>
    </row>
    <row r="8086" spans="1:17" x14ac:dyDescent="0.3">
      <c r="A8086" s="29">
        <v>2358611</v>
      </c>
      <c r="B8086" s="1">
        <v>137</v>
      </c>
      <c r="C8086" s="1" t="s">
        <v>30</v>
      </c>
      <c r="D8086" s="1" t="s">
        <v>53</v>
      </c>
      <c r="E8086" s="1" t="s">
        <v>54</v>
      </c>
      <c r="F8086" s="47">
        <v>714</v>
      </c>
      <c r="G8086" s="34">
        <v>1113.01</v>
      </c>
      <c r="H8086" s="1" t="s">
        <v>218</v>
      </c>
      <c r="I8086" s="34">
        <v>1.07566E-2</v>
      </c>
      <c r="J8086" s="34">
        <v>2051.1172000000001</v>
      </c>
      <c r="K8086" s="35" t="str">
        <f t="shared" si="686"/>
        <v>Strabrechtse Heide &amp; Beuven_H4030</v>
      </c>
      <c r="L8086" s="36">
        <f>VLOOKUP(D8086,DATA!A:F,5,FALSE)</f>
        <v>1.0986712608830001E-2</v>
      </c>
      <c r="M8086" s="37">
        <f>VLOOKUP(D8086,DATA!A:F,6,FALSE)</f>
        <v>982</v>
      </c>
      <c r="N8086" s="36">
        <f t="shared" si="687"/>
        <v>80.835695236360635</v>
      </c>
      <c r="O8086" s="36">
        <f t="shared" si="688"/>
        <v>80.837525961744944</v>
      </c>
      <c r="P8086" s="36">
        <f t="shared" si="689"/>
        <v>1.8307253843090621E-3</v>
      </c>
      <c r="Q8086" s="36">
        <f t="shared" si="690"/>
        <v>3.7550323242329278E-2</v>
      </c>
    </row>
    <row r="8087" spans="1:17" x14ac:dyDescent="0.3">
      <c r="A8087" s="30">
        <v>2358612</v>
      </c>
      <c r="B8087" s="14">
        <v>137</v>
      </c>
      <c r="C8087" s="14" t="s">
        <v>30</v>
      </c>
      <c r="D8087" s="14" t="s">
        <v>55</v>
      </c>
      <c r="E8087" s="14" t="s">
        <v>56</v>
      </c>
      <c r="F8087" s="48">
        <v>500</v>
      </c>
      <c r="G8087" s="38">
        <v>949.71</v>
      </c>
      <c r="H8087" s="14" t="s">
        <v>218</v>
      </c>
      <c r="I8087" s="38">
        <v>9.2963999999999998E-3</v>
      </c>
      <c r="J8087" s="38">
        <v>336.85696000000002</v>
      </c>
      <c r="K8087" s="39" t="str">
        <f t="shared" si="686"/>
        <v>Strabrechtse Heide &amp; Beuven_H3130</v>
      </c>
      <c r="L8087" s="40">
        <f>VLOOKUP(D8087,DATA!A:F,5,FALSE)</f>
        <v>0</v>
      </c>
      <c r="M8087" s="41">
        <f>VLOOKUP(D8087,DATA!A:F,6,FALSE)</f>
        <v>3.5</v>
      </c>
      <c r="N8087" s="40">
        <f t="shared" si="687"/>
        <v>50</v>
      </c>
      <c r="O8087" s="40">
        <f t="shared" si="688"/>
        <v>50</v>
      </c>
      <c r="P8087" s="40">
        <f>J8087/10000*I8087</f>
        <v>3.131557042944E-4</v>
      </c>
      <c r="Q8087" s="40">
        <f>IF(AND(H8087&lt;&gt;"below",I8087&gt;=0.005),M8087*P8087,0)</f>
        <v>1.0960449650304E-3</v>
      </c>
    </row>
    <row r="8088" spans="1:17" x14ac:dyDescent="0.3">
      <c r="A8088" s="29">
        <v>2358612</v>
      </c>
      <c r="B8088" s="1">
        <v>137</v>
      </c>
      <c r="C8088" s="1" t="s">
        <v>30</v>
      </c>
      <c r="D8088" s="1" t="s">
        <v>57</v>
      </c>
      <c r="E8088" s="1" t="s">
        <v>58</v>
      </c>
      <c r="F8088" s="47">
        <v>714</v>
      </c>
      <c r="G8088" s="34">
        <v>949.71</v>
      </c>
      <c r="H8088" s="1" t="s">
        <v>218</v>
      </c>
      <c r="I8088" s="34">
        <v>9.2963999999999998E-3</v>
      </c>
      <c r="J8088" s="34">
        <v>1567.3510000000001</v>
      </c>
      <c r="K8088" s="35" t="str">
        <f t="shared" si="686"/>
        <v>Strabrechtse Heide &amp; Beuven_H3160</v>
      </c>
      <c r="L8088" s="36">
        <f>VLOOKUP(D8088,DATA!A:F,5,FALSE)</f>
        <v>1.0986712608830001E-2</v>
      </c>
      <c r="M8088" s="37">
        <f>VLOOKUP(D8088,DATA!A:F,6,FALSE)</f>
        <v>982</v>
      </c>
      <c r="N8088" s="36">
        <f t="shared" si="687"/>
        <v>41.222838116121302</v>
      </c>
      <c r="O8088" s="36">
        <f t="shared" si="688"/>
        <v>41.225312875393328</v>
      </c>
      <c r="P8088" s="36">
        <f t="shared" si="689"/>
        <v>2.4747592720260059E-3</v>
      </c>
      <c r="Q8088" s="36">
        <f t="shared" si="690"/>
        <v>3.8788164197692328E-2</v>
      </c>
    </row>
    <row r="8089" spans="1:17" x14ac:dyDescent="0.3">
      <c r="A8089" s="29">
        <v>2358612</v>
      </c>
      <c r="B8089" s="1">
        <v>137</v>
      </c>
      <c r="C8089" s="1" t="s">
        <v>30</v>
      </c>
      <c r="D8089" s="1" t="s">
        <v>53</v>
      </c>
      <c r="E8089" s="1" t="s">
        <v>54</v>
      </c>
      <c r="F8089" s="47">
        <v>714</v>
      </c>
      <c r="G8089" s="34">
        <v>949.71</v>
      </c>
      <c r="H8089" s="1" t="s">
        <v>218</v>
      </c>
      <c r="I8089" s="34">
        <v>9.2963999999999998E-3</v>
      </c>
      <c r="J8089" s="34">
        <v>4477.2259999999997</v>
      </c>
      <c r="K8089" s="35" t="str">
        <f t="shared" si="686"/>
        <v>Strabrechtse Heide &amp; Beuven_H4030</v>
      </c>
      <c r="L8089" s="36">
        <f>VLOOKUP(D8089,DATA!A:F,5,FALSE)</f>
        <v>1.0986712608830001E-2</v>
      </c>
      <c r="M8089" s="37">
        <f>VLOOKUP(D8089,DATA!A:F,6,FALSE)</f>
        <v>982</v>
      </c>
      <c r="N8089" s="36">
        <f t="shared" si="687"/>
        <v>41.222838116121302</v>
      </c>
      <c r="O8089" s="36">
        <f t="shared" si="688"/>
        <v>41.225312875393328</v>
      </c>
      <c r="P8089" s="36">
        <f t="shared" si="689"/>
        <v>2.4747592720260059E-3</v>
      </c>
      <c r="Q8089" s="36">
        <f t="shared" si="690"/>
        <v>0.11080056556455906</v>
      </c>
    </row>
    <row r="8090" spans="1:17" x14ac:dyDescent="0.3">
      <c r="A8090" s="29">
        <v>2358613</v>
      </c>
      <c r="B8090" s="1">
        <v>137</v>
      </c>
      <c r="C8090" s="1" t="s">
        <v>30</v>
      </c>
      <c r="D8090" s="1" t="s">
        <v>53</v>
      </c>
      <c r="E8090" s="1" t="s">
        <v>54</v>
      </c>
      <c r="F8090" s="47">
        <v>714</v>
      </c>
      <c r="G8090" s="34">
        <v>919.19</v>
      </c>
      <c r="H8090" s="1" t="s">
        <v>218</v>
      </c>
      <c r="I8090" s="34">
        <v>8.9320000000000007E-3</v>
      </c>
      <c r="J8090" s="34">
        <v>9444.9920000000002</v>
      </c>
      <c r="K8090" s="35" t="str">
        <f t="shared" si="686"/>
        <v>Strabrechtse Heide &amp; Beuven_H4030</v>
      </c>
      <c r="L8090" s="36">
        <f>VLOOKUP(D8090,DATA!A:F,5,FALSE)</f>
        <v>1.0986712608830001E-2</v>
      </c>
      <c r="M8090" s="37">
        <f>VLOOKUP(D8090,DATA!A:F,6,FALSE)</f>
        <v>982</v>
      </c>
      <c r="N8090" s="36">
        <f t="shared" si="687"/>
        <v>33.401629613487167</v>
      </c>
      <c r="O8090" s="36">
        <f t="shared" si="688"/>
        <v>33.403812618891152</v>
      </c>
      <c r="P8090" s="36">
        <f t="shared" si="689"/>
        <v>2.1830054039853053E-3</v>
      </c>
      <c r="Q8090" s="36">
        <f t="shared" si="690"/>
        <v>0.20618468576597976</v>
      </c>
    </row>
    <row r="8091" spans="1:17" x14ac:dyDescent="0.3">
      <c r="A8091" s="29">
        <v>2358614</v>
      </c>
      <c r="B8091" s="1">
        <v>137</v>
      </c>
      <c r="C8091" s="1" t="s">
        <v>30</v>
      </c>
      <c r="D8091" s="1" t="s">
        <v>53</v>
      </c>
      <c r="E8091" s="1" t="s">
        <v>54</v>
      </c>
      <c r="F8091" s="47">
        <v>714</v>
      </c>
      <c r="G8091" s="34">
        <v>913.54</v>
      </c>
      <c r="H8091" s="1" t="s">
        <v>218</v>
      </c>
      <c r="I8091" s="34">
        <v>8.9423999999999997E-3</v>
      </c>
      <c r="J8091" s="34">
        <v>9900.9509999999991</v>
      </c>
      <c r="K8091" s="35" t="str">
        <f t="shared" si="686"/>
        <v>Strabrechtse Heide &amp; Beuven_H4030</v>
      </c>
      <c r="L8091" s="36">
        <f>VLOOKUP(D8091,DATA!A:F,5,FALSE)</f>
        <v>1.0986712608830001E-2</v>
      </c>
      <c r="M8091" s="37">
        <f>VLOOKUP(D8091,DATA!A:F,6,FALSE)</f>
        <v>982</v>
      </c>
      <c r="N8091" s="36">
        <f t="shared" si="687"/>
        <v>32.035293201169161</v>
      </c>
      <c r="O8091" s="36">
        <f t="shared" si="688"/>
        <v>32.037432353304638</v>
      </c>
      <c r="P8091" s="36">
        <f t="shared" si="689"/>
        <v>2.1391521354772181E-3</v>
      </c>
      <c r="Q8091" s="36">
        <f t="shared" si="690"/>
        <v>0.21179640474905295</v>
      </c>
    </row>
    <row r="8092" spans="1:17" x14ac:dyDescent="0.3">
      <c r="A8092" s="29">
        <v>2358615</v>
      </c>
      <c r="B8092" s="1">
        <v>137</v>
      </c>
      <c r="C8092" s="1" t="s">
        <v>30</v>
      </c>
      <c r="D8092" s="1" t="s">
        <v>53</v>
      </c>
      <c r="E8092" s="1" t="s">
        <v>54</v>
      </c>
      <c r="F8092" s="47">
        <v>714</v>
      </c>
      <c r="G8092" s="34">
        <v>916.88</v>
      </c>
      <c r="H8092" s="1" t="s">
        <v>218</v>
      </c>
      <c r="I8092" s="34">
        <v>8.8784999999999992E-3</v>
      </c>
      <c r="J8092" s="34">
        <v>1042.9280000000001</v>
      </c>
      <c r="K8092" s="35" t="str">
        <f t="shared" si="686"/>
        <v>Strabrechtse Heide &amp; Beuven_H4030</v>
      </c>
      <c r="L8092" s="36">
        <f>VLOOKUP(D8092,DATA!A:F,5,FALSE)</f>
        <v>1.0986712608830001E-2</v>
      </c>
      <c r="M8092" s="37">
        <f>VLOOKUP(D8092,DATA!A:F,6,FALSE)</f>
        <v>982</v>
      </c>
      <c r="N8092" s="36">
        <f t="shared" si="687"/>
        <v>32.83946675997317</v>
      </c>
      <c r="O8092" s="36">
        <f t="shared" si="688"/>
        <v>32.841618178306334</v>
      </c>
      <c r="P8092" s="36">
        <f t="shared" si="689"/>
        <v>2.1514183331632353E-3</v>
      </c>
      <c r="Q8092" s="36">
        <f t="shared" si="690"/>
        <v>2.2437744193692669E-2</v>
      </c>
    </row>
    <row r="8093" spans="1:17" x14ac:dyDescent="0.3">
      <c r="A8093" s="29">
        <v>2358616</v>
      </c>
      <c r="B8093" s="1">
        <v>137</v>
      </c>
      <c r="C8093" s="1" t="s">
        <v>30</v>
      </c>
      <c r="D8093" s="1" t="s">
        <v>53</v>
      </c>
      <c r="E8093" s="1" t="s">
        <v>54</v>
      </c>
      <c r="F8093" s="47">
        <v>714</v>
      </c>
      <c r="G8093" s="34">
        <v>929.27</v>
      </c>
      <c r="H8093" s="1" t="s">
        <v>218</v>
      </c>
      <c r="I8093" s="34">
        <v>9.0218E-3</v>
      </c>
      <c r="J8093" s="34">
        <v>4095.7959999999998</v>
      </c>
      <c r="K8093" s="35" t="str">
        <f t="shared" si="686"/>
        <v>Strabrechtse Heide &amp; Beuven_H4030</v>
      </c>
      <c r="L8093" s="36">
        <f>VLOOKUP(D8093,DATA!A:F,5,FALSE)</f>
        <v>1.0986712608830001E-2</v>
      </c>
      <c r="M8093" s="37">
        <f>VLOOKUP(D8093,DATA!A:F,6,FALSE)</f>
        <v>982</v>
      </c>
      <c r="N8093" s="36">
        <f t="shared" si="687"/>
        <v>35.908692346690692</v>
      </c>
      <c r="O8093" s="36">
        <f t="shared" si="688"/>
        <v>35.910973559218029</v>
      </c>
      <c r="P8093" s="36">
        <f t="shared" si="689"/>
        <v>2.2812125273361517E-3</v>
      </c>
      <c r="Q8093" s="36">
        <f t="shared" si="690"/>
        <v>9.3433811446132997E-2</v>
      </c>
    </row>
    <row r="8094" spans="1:17" x14ac:dyDescent="0.3">
      <c r="A8094" s="29">
        <v>2358617</v>
      </c>
      <c r="B8094" s="1">
        <v>137</v>
      </c>
      <c r="C8094" s="1" t="s">
        <v>30</v>
      </c>
      <c r="D8094" s="1" t="s">
        <v>53</v>
      </c>
      <c r="E8094" s="1" t="s">
        <v>54</v>
      </c>
      <c r="F8094" s="47">
        <v>714</v>
      </c>
      <c r="G8094" s="34">
        <v>1011.88</v>
      </c>
      <c r="H8094" s="1" t="s">
        <v>218</v>
      </c>
      <c r="I8094" s="34">
        <v>9.6115999999999997E-3</v>
      </c>
      <c r="J8094" s="34">
        <v>4308.7579999999998</v>
      </c>
      <c r="K8094" s="35" t="str">
        <f t="shared" si="686"/>
        <v>Strabrechtse Heide &amp; Beuven_H4030</v>
      </c>
      <c r="L8094" s="36">
        <f>VLOOKUP(D8094,DATA!A:F,5,FALSE)</f>
        <v>1.0986712608830001E-2</v>
      </c>
      <c r="M8094" s="37">
        <f>VLOOKUP(D8094,DATA!A:F,6,FALSE)</f>
        <v>982</v>
      </c>
      <c r="N8094" s="36">
        <f t="shared" si="687"/>
        <v>58.134153910806688</v>
      </c>
      <c r="O8094" s="36">
        <f t="shared" si="688"/>
        <v>58.136724016305976</v>
      </c>
      <c r="P8094" s="36">
        <f t="shared" si="689"/>
        <v>2.5701054992879335E-3</v>
      </c>
      <c r="Q8094" s="36">
        <f t="shared" si="690"/>
        <v>0.11073962630900878</v>
      </c>
    </row>
    <row r="8095" spans="1:17" x14ac:dyDescent="0.3">
      <c r="A8095" s="29">
        <v>2358618</v>
      </c>
      <c r="B8095" s="1">
        <v>137</v>
      </c>
      <c r="C8095" s="1" t="s">
        <v>30</v>
      </c>
      <c r="D8095" s="1" t="s">
        <v>63</v>
      </c>
      <c r="E8095" s="1" t="s">
        <v>64</v>
      </c>
      <c r="F8095" s="47">
        <v>714</v>
      </c>
      <c r="G8095" s="34">
        <v>932.78</v>
      </c>
      <c r="H8095" s="1" t="s">
        <v>218</v>
      </c>
      <c r="I8095" s="34">
        <v>8.8722000000000002E-3</v>
      </c>
      <c r="J8095" s="34">
        <v>2093.7168000000001</v>
      </c>
      <c r="K8095" s="35" t="str">
        <f t="shared" si="686"/>
        <v>Strabrechtse Heide &amp; Beuven_H2310</v>
      </c>
      <c r="L8095" s="36">
        <f>VLOOKUP(D8095,DATA!A:F,5,FALSE)</f>
        <v>1.0986712608830001E-2</v>
      </c>
      <c r="M8095" s="37">
        <f>VLOOKUP(D8095,DATA!A:F,6,FALSE)</f>
        <v>982</v>
      </c>
      <c r="N8095" s="36">
        <f t="shared" si="687"/>
        <v>36.800941039415328</v>
      </c>
      <c r="O8095" s="36">
        <f t="shared" si="688"/>
        <v>36.803208157862656</v>
      </c>
      <c r="P8095" s="36">
        <f t="shared" si="689"/>
        <v>2.2671184473281869E-3</v>
      </c>
      <c r="Q8095" s="36">
        <f t="shared" si="690"/>
        <v>4.7467039807609399E-2</v>
      </c>
    </row>
    <row r="8096" spans="1:17" x14ac:dyDescent="0.3">
      <c r="A8096" s="29">
        <v>2358618</v>
      </c>
      <c r="B8096" s="1">
        <v>137</v>
      </c>
      <c r="C8096" s="1" t="s">
        <v>30</v>
      </c>
      <c r="D8096" s="1" t="s">
        <v>53</v>
      </c>
      <c r="E8096" s="1" t="s">
        <v>54</v>
      </c>
      <c r="F8096" s="47">
        <v>714</v>
      </c>
      <c r="G8096" s="34">
        <v>932.78</v>
      </c>
      <c r="H8096" s="1" t="s">
        <v>218</v>
      </c>
      <c r="I8096" s="34">
        <v>8.8722000000000002E-3</v>
      </c>
      <c r="J8096" s="34">
        <v>1275.0250000000001</v>
      </c>
      <c r="K8096" s="35" t="str">
        <f t="shared" si="686"/>
        <v>Strabrechtse Heide &amp; Beuven_H4030</v>
      </c>
      <c r="L8096" s="36">
        <f>VLOOKUP(D8096,DATA!A:F,5,FALSE)</f>
        <v>1.0986712608830001E-2</v>
      </c>
      <c r="M8096" s="37">
        <f>VLOOKUP(D8096,DATA!A:F,6,FALSE)</f>
        <v>982</v>
      </c>
      <c r="N8096" s="36">
        <f t="shared" si="687"/>
        <v>36.800941039415328</v>
      </c>
      <c r="O8096" s="36">
        <f t="shared" si="688"/>
        <v>36.803208157862656</v>
      </c>
      <c r="P8096" s="36">
        <f t="shared" si="689"/>
        <v>2.2671184473281869E-3</v>
      </c>
      <c r="Q8096" s="36">
        <f t="shared" si="690"/>
        <v>2.8906326983046217E-2</v>
      </c>
    </row>
    <row r="8097" spans="1:17" x14ac:dyDescent="0.3">
      <c r="A8097" s="29">
        <v>2358619</v>
      </c>
      <c r="B8097" s="1">
        <v>137</v>
      </c>
      <c r="C8097" s="1" t="s">
        <v>30</v>
      </c>
      <c r="D8097" s="1" t="s">
        <v>63</v>
      </c>
      <c r="E8097" s="1" t="s">
        <v>64</v>
      </c>
      <c r="F8097" s="47">
        <v>714</v>
      </c>
      <c r="G8097" s="34">
        <v>916.51</v>
      </c>
      <c r="H8097" s="1" t="s">
        <v>218</v>
      </c>
      <c r="I8097" s="34">
        <v>8.2742000000000007E-3</v>
      </c>
      <c r="J8097" s="34">
        <v>4036.3987000000002</v>
      </c>
      <c r="K8097" s="35" t="str">
        <f t="shared" si="686"/>
        <v>Strabrechtse Heide &amp; Beuven_H2310</v>
      </c>
      <c r="L8097" s="36">
        <f>VLOOKUP(D8097,DATA!A:F,5,FALSE)</f>
        <v>1.0986712608830001E-2</v>
      </c>
      <c r="M8097" s="37">
        <f>VLOOKUP(D8097,DATA!A:F,6,FALSE)</f>
        <v>982</v>
      </c>
      <c r="N8097" s="36">
        <f t="shared" si="687"/>
        <v>32.749873308177179</v>
      </c>
      <c r="O8097" s="36">
        <f t="shared" si="688"/>
        <v>32.751875489103796</v>
      </c>
      <c r="P8097" s="36">
        <f t="shared" si="689"/>
        <v>2.0021809266168589E-3</v>
      </c>
      <c r="Q8097" s="36">
        <f t="shared" si="690"/>
        <v>8.0816004893610849E-2</v>
      </c>
    </row>
    <row r="8098" spans="1:17" x14ac:dyDescent="0.3">
      <c r="A8098" s="29">
        <v>2358619</v>
      </c>
      <c r="B8098" s="1">
        <v>137</v>
      </c>
      <c r="C8098" s="1" t="s">
        <v>30</v>
      </c>
      <c r="D8098" s="1" t="s">
        <v>61</v>
      </c>
      <c r="E8098" s="1" t="s">
        <v>62</v>
      </c>
      <c r="F8098" s="47">
        <v>714</v>
      </c>
      <c r="G8098" s="34">
        <v>916.51</v>
      </c>
      <c r="H8098" s="1" t="s">
        <v>218</v>
      </c>
      <c r="I8098" s="34">
        <v>8.2742000000000007E-3</v>
      </c>
      <c r="J8098" s="34">
        <v>553.43005000000005</v>
      </c>
      <c r="K8098" s="35" t="str">
        <f t="shared" si="686"/>
        <v>Strabrechtse Heide &amp; Beuven_H2330</v>
      </c>
      <c r="L8098" s="36">
        <f>VLOOKUP(D8098,DATA!A:F,5,FALSE)</f>
        <v>1.0986712608830001E-2</v>
      </c>
      <c r="M8098" s="37">
        <f>VLOOKUP(D8098,DATA!A:F,6,FALSE)</f>
        <v>982</v>
      </c>
      <c r="N8098" s="36">
        <f t="shared" si="687"/>
        <v>32.749873308177179</v>
      </c>
      <c r="O8098" s="36">
        <f t="shared" si="688"/>
        <v>32.751875489103796</v>
      </c>
      <c r="P8098" s="36">
        <f t="shared" si="689"/>
        <v>2.0021809266168589E-3</v>
      </c>
      <c r="Q8098" s="36">
        <f t="shared" si="690"/>
        <v>1.1080670903266145E-2</v>
      </c>
    </row>
    <row r="8099" spans="1:17" x14ac:dyDescent="0.3">
      <c r="A8099" s="29">
        <v>2358620</v>
      </c>
      <c r="B8099" s="1">
        <v>137</v>
      </c>
      <c r="C8099" s="1" t="s">
        <v>30</v>
      </c>
      <c r="D8099" s="1" t="s">
        <v>63</v>
      </c>
      <c r="E8099" s="1" t="s">
        <v>64</v>
      </c>
      <c r="F8099" s="47">
        <v>714</v>
      </c>
      <c r="G8099" s="34">
        <v>894.01</v>
      </c>
      <c r="H8099" s="1" t="s">
        <v>218</v>
      </c>
      <c r="I8099" s="34">
        <v>7.8557999999999996E-3</v>
      </c>
      <c r="J8099" s="34">
        <v>3661.0369999999998</v>
      </c>
      <c r="K8099" s="35" t="str">
        <f t="shared" si="686"/>
        <v>Strabrechtse Heide &amp; Beuven_H2310</v>
      </c>
      <c r="L8099" s="36">
        <f>VLOOKUP(D8099,DATA!A:F,5,FALSE)</f>
        <v>1.0986712608830001E-2</v>
      </c>
      <c r="M8099" s="37">
        <f>VLOOKUP(D8099,DATA!A:F,6,FALSE)</f>
        <v>982</v>
      </c>
      <c r="N8099" s="36">
        <f t="shared" si="687"/>
        <v>27.553459012935352</v>
      </c>
      <c r="O8099" s="36">
        <f t="shared" si="688"/>
        <v>27.555181914153266</v>
      </c>
      <c r="P8099" s="36">
        <f t="shared" si="689"/>
        <v>1.7229012179136305E-3</v>
      </c>
      <c r="Q8099" s="36">
        <f t="shared" si="690"/>
        <v>6.3076051061268637E-2</v>
      </c>
    </row>
    <row r="8100" spans="1:17" x14ac:dyDescent="0.3">
      <c r="A8100" s="29">
        <v>2358620</v>
      </c>
      <c r="B8100" s="1">
        <v>137</v>
      </c>
      <c r="C8100" s="1" t="s">
        <v>30</v>
      </c>
      <c r="D8100" s="1" t="s">
        <v>61</v>
      </c>
      <c r="E8100" s="1" t="s">
        <v>62</v>
      </c>
      <c r="F8100" s="47">
        <v>714</v>
      </c>
      <c r="G8100" s="34">
        <v>894.01</v>
      </c>
      <c r="H8100" s="1" t="s">
        <v>218</v>
      </c>
      <c r="I8100" s="34">
        <v>7.8557999999999996E-3</v>
      </c>
      <c r="J8100" s="34">
        <v>6177.4575000000004</v>
      </c>
      <c r="K8100" s="35" t="str">
        <f t="shared" si="686"/>
        <v>Strabrechtse Heide &amp; Beuven_H2330</v>
      </c>
      <c r="L8100" s="36">
        <f>VLOOKUP(D8100,DATA!A:F,5,FALSE)</f>
        <v>1.0986712608830001E-2</v>
      </c>
      <c r="M8100" s="37">
        <f>VLOOKUP(D8100,DATA!A:F,6,FALSE)</f>
        <v>982</v>
      </c>
      <c r="N8100" s="36">
        <f t="shared" si="687"/>
        <v>27.553459012935352</v>
      </c>
      <c r="O8100" s="36">
        <f t="shared" si="688"/>
        <v>27.555181914153266</v>
      </c>
      <c r="P8100" s="36">
        <f t="shared" si="689"/>
        <v>1.7229012179136305E-3</v>
      </c>
      <c r="Q8100" s="36">
        <f t="shared" si="690"/>
        <v>0.10643149050359693</v>
      </c>
    </row>
    <row r="8101" spans="1:17" x14ac:dyDescent="0.3">
      <c r="A8101" s="29">
        <v>2358621</v>
      </c>
      <c r="B8101" s="1">
        <v>137</v>
      </c>
      <c r="C8101" s="1" t="s">
        <v>30</v>
      </c>
      <c r="D8101" s="1" t="s">
        <v>63</v>
      </c>
      <c r="E8101" s="1" t="s">
        <v>64</v>
      </c>
      <c r="F8101" s="47">
        <v>714</v>
      </c>
      <c r="G8101" s="34">
        <v>945.58</v>
      </c>
      <c r="H8101" s="1" t="s">
        <v>218</v>
      </c>
      <c r="I8101" s="34">
        <v>8.4378000000000005E-3</v>
      </c>
      <c r="J8101" s="34">
        <v>1350.51468144464</v>
      </c>
      <c r="K8101" s="35" t="str">
        <f t="shared" si="686"/>
        <v>Strabrechtse Heide &amp; Beuven_H2310</v>
      </c>
      <c r="L8101" s="36">
        <f>VLOOKUP(D8101,DATA!A:F,5,FALSE)</f>
        <v>1.0986712608830001E-2</v>
      </c>
      <c r="M8101" s="37">
        <f>VLOOKUP(D8101,DATA!A:F,6,FALSE)</f>
        <v>982</v>
      </c>
      <c r="N8101" s="36">
        <f t="shared" si="687"/>
        <v>40.127964727484709</v>
      </c>
      <c r="O8101" s="36">
        <f t="shared" si="688"/>
        <v>40.130191993654222</v>
      </c>
      <c r="P8101" s="36">
        <f t="shared" si="689"/>
        <v>2.2272661695126317E-3</v>
      </c>
      <c r="Q8101" s="36">
        <f t="shared" si="690"/>
        <v>3.0079556614117754E-2</v>
      </c>
    </row>
    <row r="8102" spans="1:17" x14ac:dyDescent="0.3">
      <c r="A8102" s="29">
        <v>2358621</v>
      </c>
      <c r="B8102" s="1">
        <v>137</v>
      </c>
      <c r="C8102" s="1" t="s">
        <v>30</v>
      </c>
      <c r="D8102" s="1" t="s">
        <v>61</v>
      </c>
      <c r="E8102" s="1" t="s">
        <v>62</v>
      </c>
      <c r="F8102" s="47">
        <v>714</v>
      </c>
      <c r="G8102" s="34">
        <v>945.58</v>
      </c>
      <c r="H8102" s="1" t="s">
        <v>218</v>
      </c>
      <c r="I8102" s="34">
        <v>8.4378000000000005E-3</v>
      </c>
      <c r="J8102" s="34">
        <v>1289.4737129808</v>
      </c>
      <c r="K8102" s="35" t="str">
        <f t="shared" si="686"/>
        <v>Strabrechtse Heide &amp; Beuven_H2330</v>
      </c>
      <c r="L8102" s="36">
        <f>VLOOKUP(D8102,DATA!A:F,5,FALSE)</f>
        <v>1.0986712608830001E-2</v>
      </c>
      <c r="M8102" s="37">
        <f>VLOOKUP(D8102,DATA!A:F,6,FALSE)</f>
        <v>982</v>
      </c>
      <c r="N8102" s="36">
        <f t="shared" si="687"/>
        <v>40.127964727484709</v>
      </c>
      <c r="O8102" s="36">
        <f t="shared" si="688"/>
        <v>40.130191993654222</v>
      </c>
      <c r="P8102" s="36">
        <f t="shared" si="689"/>
        <v>2.2272661695126317E-3</v>
      </c>
      <c r="Q8102" s="36">
        <f t="shared" si="690"/>
        <v>2.8720011773979769E-2</v>
      </c>
    </row>
    <row r="8103" spans="1:17" x14ac:dyDescent="0.3">
      <c r="A8103" s="29">
        <v>2358621</v>
      </c>
      <c r="B8103" s="1">
        <v>137</v>
      </c>
      <c r="C8103" s="1" t="s">
        <v>30</v>
      </c>
      <c r="D8103" s="1" t="s">
        <v>57</v>
      </c>
      <c r="E8103" s="1" t="s">
        <v>58</v>
      </c>
      <c r="F8103" s="47">
        <v>714</v>
      </c>
      <c r="G8103" s="34">
        <v>945.58</v>
      </c>
      <c r="H8103" s="1" t="s">
        <v>218</v>
      </c>
      <c r="I8103" s="34">
        <v>8.4378000000000005E-3</v>
      </c>
      <c r="J8103" s="34">
        <v>119.873313</v>
      </c>
      <c r="K8103" s="35" t="str">
        <f t="shared" si="686"/>
        <v>Strabrechtse Heide &amp; Beuven_H3160</v>
      </c>
      <c r="L8103" s="36">
        <f>VLOOKUP(D8103,DATA!A:F,5,FALSE)</f>
        <v>1.0986712608830001E-2</v>
      </c>
      <c r="M8103" s="37">
        <f>VLOOKUP(D8103,DATA!A:F,6,FALSE)</f>
        <v>982</v>
      </c>
      <c r="N8103" s="36">
        <f t="shared" si="687"/>
        <v>40.127964727484709</v>
      </c>
      <c r="O8103" s="36">
        <f t="shared" si="688"/>
        <v>40.130191993654222</v>
      </c>
      <c r="P8103" s="36">
        <f t="shared" si="689"/>
        <v>2.2272661695126317E-3</v>
      </c>
      <c r="Q8103" s="36">
        <f t="shared" si="690"/>
        <v>2.6698977467229873E-3</v>
      </c>
    </row>
    <row r="8104" spans="1:17" x14ac:dyDescent="0.3">
      <c r="A8104" s="29">
        <v>2358622</v>
      </c>
      <c r="B8104" s="1">
        <v>137</v>
      </c>
      <c r="C8104" s="1" t="s">
        <v>30</v>
      </c>
      <c r="D8104" s="1" t="s">
        <v>63</v>
      </c>
      <c r="E8104" s="1" t="s">
        <v>64</v>
      </c>
      <c r="F8104" s="47">
        <v>714</v>
      </c>
      <c r="G8104" s="34">
        <v>930.47</v>
      </c>
      <c r="H8104" s="1" t="s">
        <v>218</v>
      </c>
      <c r="I8104" s="34">
        <v>8.3753000000000005E-3</v>
      </c>
      <c r="J8104" s="34">
        <v>0.32893305</v>
      </c>
      <c r="K8104" s="35" t="str">
        <f t="shared" si="686"/>
        <v>Strabrechtse Heide &amp; Beuven_H2310</v>
      </c>
      <c r="L8104" s="36">
        <f>VLOOKUP(D8104,DATA!A:F,5,FALSE)</f>
        <v>1.0986712608830001E-2</v>
      </c>
      <c r="M8104" s="37">
        <f>VLOOKUP(D8104,DATA!A:F,6,FALSE)</f>
        <v>982</v>
      </c>
      <c r="N8104" s="36">
        <f t="shared" si="687"/>
        <v>36.21267515014106</v>
      </c>
      <c r="O8104" s="36">
        <f t="shared" si="688"/>
        <v>36.214800687015817</v>
      </c>
      <c r="P8104" s="36">
        <f t="shared" si="689"/>
        <v>2.1255368747574721E-3</v>
      </c>
      <c r="Q8104" s="36">
        <f t="shared" si="690"/>
        <v>6.9915932710144334E-6</v>
      </c>
    </row>
    <row r="8105" spans="1:17" x14ac:dyDescent="0.3">
      <c r="A8105" s="29">
        <v>2358622</v>
      </c>
      <c r="B8105" s="1">
        <v>137</v>
      </c>
      <c r="C8105" s="1" t="s">
        <v>30</v>
      </c>
      <c r="D8105" s="1" t="s">
        <v>61</v>
      </c>
      <c r="E8105" s="1" t="s">
        <v>62</v>
      </c>
      <c r="F8105" s="47">
        <v>714</v>
      </c>
      <c r="G8105" s="34">
        <v>930.47</v>
      </c>
      <c r="H8105" s="1" t="s">
        <v>218</v>
      </c>
      <c r="I8105" s="34">
        <v>8.3753000000000005E-3</v>
      </c>
      <c r="J8105" s="34">
        <v>383.08622813423602</v>
      </c>
      <c r="K8105" s="35" t="str">
        <f t="shared" si="686"/>
        <v>Strabrechtse Heide &amp; Beuven_H2330</v>
      </c>
      <c r="L8105" s="36">
        <f>VLOOKUP(D8105,DATA!A:F,5,FALSE)</f>
        <v>1.0986712608830001E-2</v>
      </c>
      <c r="M8105" s="37">
        <f>VLOOKUP(D8105,DATA!A:F,6,FALSE)</f>
        <v>982</v>
      </c>
      <c r="N8105" s="36">
        <f t="shared" si="687"/>
        <v>36.21267515014106</v>
      </c>
      <c r="O8105" s="36">
        <f t="shared" si="688"/>
        <v>36.214800687015817</v>
      </c>
      <c r="P8105" s="36">
        <f t="shared" si="689"/>
        <v>2.1255368747574721E-3</v>
      </c>
      <c r="Q8105" s="36">
        <f t="shared" si="690"/>
        <v>8.1426390411107191E-3</v>
      </c>
    </row>
    <row r="8106" spans="1:17" x14ac:dyDescent="0.3">
      <c r="A8106" s="29">
        <v>2358622</v>
      </c>
      <c r="B8106" s="1">
        <v>137</v>
      </c>
      <c r="C8106" s="1" t="s">
        <v>30</v>
      </c>
      <c r="D8106" s="1" t="s">
        <v>57</v>
      </c>
      <c r="E8106" s="1" t="s">
        <v>58</v>
      </c>
      <c r="F8106" s="47">
        <v>714</v>
      </c>
      <c r="G8106" s="34">
        <v>930.47</v>
      </c>
      <c r="H8106" s="1" t="s">
        <v>218</v>
      </c>
      <c r="I8106" s="34">
        <v>8.3753000000000005E-3</v>
      </c>
      <c r="J8106" s="34">
        <v>422.79871899999898</v>
      </c>
      <c r="K8106" s="35" t="str">
        <f t="shared" si="686"/>
        <v>Strabrechtse Heide &amp; Beuven_H3160</v>
      </c>
      <c r="L8106" s="36">
        <f>VLOOKUP(D8106,DATA!A:F,5,FALSE)</f>
        <v>1.0986712608830001E-2</v>
      </c>
      <c r="M8106" s="37">
        <f>VLOOKUP(D8106,DATA!A:F,6,FALSE)</f>
        <v>982</v>
      </c>
      <c r="N8106" s="36">
        <f t="shared" si="687"/>
        <v>36.21267515014106</v>
      </c>
      <c r="O8106" s="36">
        <f t="shared" si="688"/>
        <v>36.214800687015817</v>
      </c>
      <c r="P8106" s="36">
        <f t="shared" si="689"/>
        <v>2.1255368747574721E-3</v>
      </c>
      <c r="Q8106" s="36">
        <f t="shared" si="690"/>
        <v>8.9867426783472055E-3</v>
      </c>
    </row>
    <row r="8107" spans="1:17" x14ac:dyDescent="0.3">
      <c r="A8107" s="29">
        <v>2358622</v>
      </c>
      <c r="B8107" s="1">
        <v>137</v>
      </c>
      <c r="C8107" s="1" t="s">
        <v>30</v>
      </c>
      <c r="D8107" s="1" t="s">
        <v>53</v>
      </c>
      <c r="E8107" s="1" t="s">
        <v>54</v>
      </c>
      <c r="F8107" s="47">
        <v>714</v>
      </c>
      <c r="G8107" s="34">
        <v>930.47</v>
      </c>
      <c r="H8107" s="1" t="s">
        <v>218</v>
      </c>
      <c r="I8107" s="34">
        <v>8.3753000000000005E-3</v>
      </c>
      <c r="J8107" s="34">
        <v>2690.9395</v>
      </c>
      <c r="K8107" s="35" t="str">
        <f t="shared" si="686"/>
        <v>Strabrechtse Heide &amp; Beuven_H4030</v>
      </c>
      <c r="L8107" s="36">
        <f>VLOOKUP(D8107,DATA!A:F,5,FALSE)</f>
        <v>1.0986712608830001E-2</v>
      </c>
      <c r="M8107" s="37">
        <f>VLOOKUP(D8107,DATA!A:F,6,FALSE)</f>
        <v>982</v>
      </c>
      <c r="N8107" s="36">
        <f t="shared" si="687"/>
        <v>36.21267515014106</v>
      </c>
      <c r="O8107" s="36">
        <f t="shared" si="688"/>
        <v>36.214800687015817</v>
      </c>
      <c r="P8107" s="36">
        <f t="shared" si="689"/>
        <v>2.1255368747574721E-3</v>
      </c>
      <c r="Q8107" s="36">
        <f t="shared" si="690"/>
        <v>5.7196911349914344E-2</v>
      </c>
    </row>
    <row r="8108" spans="1:17" x14ac:dyDescent="0.3">
      <c r="A8108" s="29">
        <v>2358623</v>
      </c>
      <c r="B8108" s="1">
        <v>137</v>
      </c>
      <c r="C8108" s="1" t="s">
        <v>30</v>
      </c>
      <c r="D8108" s="1" t="s">
        <v>53</v>
      </c>
      <c r="E8108" s="1" t="s">
        <v>54</v>
      </c>
      <c r="F8108" s="47">
        <v>714</v>
      </c>
      <c r="G8108" s="34">
        <v>954.47</v>
      </c>
      <c r="H8108" s="1" t="s">
        <v>218</v>
      </c>
      <c r="I8108" s="34">
        <v>8.6295999999999994E-3</v>
      </c>
      <c r="J8108" s="34">
        <v>7725.5648095279203</v>
      </c>
      <c r="K8108" s="35" t="str">
        <f t="shared" si="686"/>
        <v>Strabrechtse Heide &amp; Beuven_H4030</v>
      </c>
      <c r="L8108" s="36">
        <f>VLOOKUP(D8108,DATA!A:F,5,FALSE)</f>
        <v>1.0986712608830001E-2</v>
      </c>
      <c r="M8108" s="37">
        <f>VLOOKUP(D8108,DATA!A:F,6,FALSE)</f>
        <v>982</v>
      </c>
      <c r="N8108" s="36">
        <f t="shared" si="687"/>
        <v>42.495520026420486</v>
      </c>
      <c r="O8108" s="36">
        <f t="shared" si="688"/>
        <v>42.49783692139922</v>
      </c>
      <c r="P8108" s="36">
        <f t="shared" si="689"/>
        <v>2.3168949787333304E-3</v>
      </c>
      <c r="Q8108" s="36">
        <f t="shared" si="690"/>
        <v>0.17899322315074154</v>
      </c>
    </row>
    <row r="8109" spans="1:17" x14ac:dyDescent="0.3">
      <c r="A8109" s="29">
        <v>2358624</v>
      </c>
      <c r="B8109" s="1">
        <v>137</v>
      </c>
      <c r="C8109" s="1" t="s">
        <v>30</v>
      </c>
      <c r="D8109" s="1" t="s">
        <v>53</v>
      </c>
      <c r="E8109" s="1" t="s">
        <v>54</v>
      </c>
      <c r="F8109" s="47">
        <v>714</v>
      </c>
      <c r="G8109" s="34">
        <v>940.45</v>
      </c>
      <c r="H8109" s="1" t="s">
        <v>218</v>
      </c>
      <c r="I8109" s="34">
        <v>8.4855E-3</v>
      </c>
      <c r="J8109" s="34">
        <v>8389.7099999999991</v>
      </c>
      <c r="K8109" s="35" t="str">
        <f t="shared" si="686"/>
        <v>Strabrechtse Heide &amp; Beuven_H4030</v>
      </c>
      <c r="L8109" s="36">
        <f>VLOOKUP(D8109,DATA!A:F,5,FALSE)</f>
        <v>1.0986712608830001E-2</v>
      </c>
      <c r="M8109" s="37">
        <f>VLOOKUP(D8109,DATA!A:F,6,FALSE)</f>
        <v>982</v>
      </c>
      <c r="N8109" s="36">
        <f t="shared" si="687"/>
        <v>38.781694531115264</v>
      </c>
      <c r="O8109" s="36">
        <f t="shared" si="688"/>
        <v>38.783907920533416</v>
      </c>
      <c r="P8109" s="36">
        <f t="shared" si="689"/>
        <v>2.2133894181521896E-3</v>
      </c>
      <c r="Q8109" s="36">
        <f t="shared" si="690"/>
        <v>0.18569695335365605</v>
      </c>
    </row>
    <row r="8110" spans="1:17" x14ac:dyDescent="0.3">
      <c r="A8110" s="29">
        <v>2358625</v>
      </c>
      <c r="B8110" s="1">
        <v>137</v>
      </c>
      <c r="C8110" s="1" t="s">
        <v>30</v>
      </c>
      <c r="D8110" s="1" t="s">
        <v>53</v>
      </c>
      <c r="E8110" s="1" t="s">
        <v>54</v>
      </c>
      <c r="F8110" s="47">
        <v>714</v>
      </c>
      <c r="G8110" s="34">
        <v>930.94</v>
      </c>
      <c r="H8110" s="1" t="s">
        <v>218</v>
      </c>
      <c r="I8110" s="34">
        <v>8.3354999999999992E-3</v>
      </c>
      <c r="J8110" s="34">
        <v>9024.6812958092996</v>
      </c>
      <c r="K8110" s="35" t="str">
        <f t="shared" si="686"/>
        <v>Strabrechtse Heide &amp; Beuven_H4030</v>
      </c>
      <c r="L8110" s="36">
        <f>VLOOKUP(D8110,DATA!A:F,5,FALSE)</f>
        <v>1.0986712608830001E-2</v>
      </c>
      <c r="M8110" s="37">
        <f>VLOOKUP(D8110,DATA!A:F,6,FALSE)</f>
        <v>982</v>
      </c>
      <c r="N8110" s="36">
        <f t="shared" si="687"/>
        <v>36.332037939049137</v>
      </c>
      <c r="O8110" s="36">
        <f t="shared" si="688"/>
        <v>36.334156376101731</v>
      </c>
      <c r="P8110" s="36">
        <f t="shared" si="689"/>
        <v>2.1184370525944018E-3</v>
      </c>
      <c r="Q8110" s="36">
        <f t="shared" si="690"/>
        <v>0.1911821924489808</v>
      </c>
    </row>
    <row r="8111" spans="1:17" x14ac:dyDescent="0.3">
      <c r="A8111" s="29">
        <v>2358626</v>
      </c>
      <c r="B8111" s="1">
        <v>137</v>
      </c>
      <c r="C8111" s="1" t="s">
        <v>30</v>
      </c>
      <c r="D8111" s="1" t="s">
        <v>53</v>
      </c>
      <c r="E8111" s="1" t="s">
        <v>54</v>
      </c>
      <c r="F8111" s="47">
        <v>714</v>
      </c>
      <c r="G8111" s="34">
        <v>931.34</v>
      </c>
      <c r="H8111" s="1" t="s">
        <v>218</v>
      </c>
      <c r="I8111" s="34">
        <v>8.2447000000000006E-3</v>
      </c>
      <c r="J8111" s="34">
        <v>8941.8559999999998</v>
      </c>
      <c r="K8111" s="35" t="str">
        <f t="shared" si="686"/>
        <v>Strabrechtse Heide &amp; Beuven_H4030</v>
      </c>
      <c r="L8111" s="36">
        <f>VLOOKUP(D8111,DATA!A:F,5,FALSE)</f>
        <v>1.0986712608830001E-2</v>
      </c>
      <c r="M8111" s="37">
        <f>VLOOKUP(D8111,DATA!A:F,6,FALSE)</f>
        <v>982</v>
      </c>
      <c r="N8111" s="36">
        <f t="shared" si="687"/>
        <v>36.433756148699224</v>
      </c>
      <c r="O8111" s="36">
        <f t="shared" si="688"/>
        <v>36.435854018133661</v>
      </c>
      <c r="P8111" s="36">
        <f t="shared" si="689"/>
        <v>2.0978694344364612E-3</v>
      </c>
      <c r="Q8111" s="36">
        <f t="shared" si="690"/>
        <v>0.18758846389532277</v>
      </c>
    </row>
    <row r="8112" spans="1:17" x14ac:dyDescent="0.3">
      <c r="A8112" s="29">
        <v>2360138</v>
      </c>
      <c r="B8112" s="1">
        <v>137</v>
      </c>
      <c r="C8112" s="1" t="s">
        <v>30</v>
      </c>
      <c r="D8112" s="1" t="s">
        <v>53</v>
      </c>
      <c r="E8112" s="1" t="s">
        <v>54</v>
      </c>
      <c r="F8112" s="47">
        <v>714</v>
      </c>
      <c r="G8112" s="34">
        <v>1355.15</v>
      </c>
      <c r="H8112" s="1" t="s">
        <v>218</v>
      </c>
      <c r="I8112" s="34">
        <v>1.2142500000000001E-2</v>
      </c>
      <c r="J8112" s="34">
        <v>3128.7055999999998</v>
      </c>
      <c r="K8112" s="35" t="str">
        <f t="shared" si="686"/>
        <v>Strabrechtse Heide &amp; Beuven_H4030</v>
      </c>
      <c r="L8112" s="36">
        <f>VLOOKUP(D8112,DATA!A:F,5,FALSE)</f>
        <v>1.0986712608830001E-2</v>
      </c>
      <c r="M8112" s="37">
        <f>VLOOKUP(D8112,DATA!A:F,6,FALSE)</f>
        <v>982</v>
      </c>
      <c r="N8112" s="36">
        <f t="shared" si="687"/>
        <v>98.369255753231812</v>
      </c>
      <c r="O8112" s="36">
        <f t="shared" si="688"/>
        <v>98.369469743041961</v>
      </c>
      <c r="P8112" s="36">
        <f t="shared" si="689"/>
        <v>2.1398981014897345E-4</v>
      </c>
      <c r="Q8112" s="36">
        <f t="shared" si="690"/>
        <v>6.6951111735602999E-3</v>
      </c>
    </row>
    <row r="8113" spans="1:17" x14ac:dyDescent="0.3">
      <c r="A8113" s="29">
        <v>2360139</v>
      </c>
      <c r="B8113" s="1">
        <v>137</v>
      </c>
      <c r="C8113" s="1" t="s">
        <v>30</v>
      </c>
      <c r="D8113" s="1" t="s">
        <v>41</v>
      </c>
      <c r="E8113" s="1" t="s">
        <v>42</v>
      </c>
      <c r="F8113" s="47">
        <v>1071</v>
      </c>
      <c r="G8113" s="34">
        <v>1107.5</v>
      </c>
      <c r="H8113" s="1" t="s">
        <v>218</v>
      </c>
      <c r="I8113" s="34">
        <v>1.06283E-2</v>
      </c>
      <c r="J8113" s="34">
        <v>2231.0329999999999</v>
      </c>
      <c r="K8113" s="35" t="str">
        <f t="shared" si="686"/>
        <v>Strabrechtse Heide &amp; Beuven_H4010A</v>
      </c>
      <c r="L8113" s="36">
        <f>VLOOKUP(D8113,DATA!A:F,5,FALSE)</f>
        <v>1.3726988247862192E-2</v>
      </c>
      <c r="M8113" s="37">
        <f>VLOOKUP(D8113,DATA!A:F,6,FALSE)</f>
        <v>1285.5</v>
      </c>
      <c r="N8113" s="36">
        <f t="shared" si="687"/>
        <v>7.9922248685580763</v>
      </c>
      <c r="O8113" s="36">
        <f t="shared" si="688"/>
        <v>7.9932977652513202</v>
      </c>
      <c r="P8113" s="36">
        <f t="shared" si="689"/>
        <v>1.0728966932438411E-3</v>
      </c>
      <c r="Q8113" s="36">
        <f t="shared" si="690"/>
        <v>2.3936679282178863E-2</v>
      </c>
    </row>
    <row r="8114" spans="1:17" x14ac:dyDescent="0.3">
      <c r="A8114" s="29">
        <v>2360139</v>
      </c>
      <c r="B8114" s="1">
        <v>137</v>
      </c>
      <c r="C8114" s="1" t="s">
        <v>30</v>
      </c>
      <c r="D8114" s="1" t="s">
        <v>53</v>
      </c>
      <c r="E8114" s="1" t="s">
        <v>54</v>
      </c>
      <c r="F8114" s="47">
        <v>714</v>
      </c>
      <c r="G8114" s="34">
        <v>1107.5</v>
      </c>
      <c r="H8114" s="1" t="s">
        <v>218</v>
      </c>
      <c r="I8114" s="34">
        <v>1.06283E-2</v>
      </c>
      <c r="J8114" s="34">
        <v>7281.915</v>
      </c>
      <c r="K8114" s="35" t="str">
        <f t="shared" si="686"/>
        <v>Strabrechtse Heide &amp; Beuven_H4030</v>
      </c>
      <c r="L8114" s="36">
        <f>VLOOKUP(D8114,DATA!A:F,5,FALSE)</f>
        <v>1.0986712608830001E-2</v>
      </c>
      <c r="M8114" s="37">
        <f>VLOOKUP(D8114,DATA!A:F,6,FALSE)</f>
        <v>982</v>
      </c>
      <c r="N8114" s="36">
        <f t="shared" si="687"/>
        <v>79.880341831612881</v>
      </c>
      <c r="O8114" s="36">
        <f t="shared" si="688"/>
        <v>79.882218454151825</v>
      </c>
      <c r="P8114" s="36">
        <f t="shared" si="689"/>
        <v>1.8766225389441615E-3</v>
      </c>
      <c r="Q8114" s="36">
        <f t="shared" si="690"/>
        <v>0.13665405815675574</v>
      </c>
    </row>
    <row r="8115" spans="1:17" x14ac:dyDescent="0.3">
      <c r="A8115" s="29">
        <v>2360140</v>
      </c>
      <c r="B8115" s="1">
        <v>137</v>
      </c>
      <c r="C8115" s="1" t="s">
        <v>30</v>
      </c>
      <c r="D8115" s="1" t="s">
        <v>53</v>
      </c>
      <c r="E8115" s="1" t="s">
        <v>54</v>
      </c>
      <c r="F8115" s="47">
        <v>714</v>
      </c>
      <c r="G8115" s="34">
        <v>968.88</v>
      </c>
      <c r="H8115" s="1" t="s">
        <v>218</v>
      </c>
      <c r="I8115" s="34">
        <v>9.5898000000000008E-3</v>
      </c>
      <c r="J8115" s="34">
        <v>5648.6809999999996</v>
      </c>
      <c r="K8115" s="35" t="str">
        <f t="shared" si="686"/>
        <v>Strabrechtse Heide &amp; Beuven_H4030</v>
      </c>
      <c r="L8115" s="36">
        <f>VLOOKUP(D8115,DATA!A:F,5,FALSE)</f>
        <v>1.0986712608830001E-2</v>
      </c>
      <c r="M8115" s="37">
        <f>VLOOKUP(D8115,DATA!A:F,6,FALSE)</f>
        <v>982</v>
      </c>
      <c r="N8115" s="36">
        <f t="shared" si="687"/>
        <v>46.402585024539391</v>
      </c>
      <c r="O8115" s="36">
        <f t="shared" si="688"/>
        <v>46.405205408781278</v>
      </c>
      <c r="P8115" s="36">
        <f t="shared" si="689"/>
        <v>2.6203842418865975E-3</v>
      </c>
      <c r="Q8115" s="36">
        <f t="shared" si="690"/>
        <v>0.14801714679844225</v>
      </c>
    </row>
    <row r="8116" spans="1:17" x14ac:dyDescent="0.3">
      <c r="A8116" s="30">
        <v>2360141</v>
      </c>
      <c r="B8116" s="14">
        <v>137</v>
      </c>
      <c r="C8116" s="14" t="s">
        <v>30</v>
      </c>
      <c r="D8116" s="14" t="s">
        <v>55</v>
      </c>
      <c r="E8116" s="14" t="s">
        <v>56</v>
      </c>
      <c r="F8116" s="48">
        <v>500</v>
      </c>
      <c r="G8116" s="38">
        <v>910.35</v>
      </c>
      <c r="H8116" s="14" t="s">
        <v>218</v>
      </c>
      <c r="I8116" s="38">
        <v>8.9461999999999996E-3</v>
      </c>
      <c r="J8116" s="38">
        <v>48.299202000000001</v>
      </c>
      <c r="K8116" s="39" t="str">
        <f t="shared" si="686"/>
        <v>Strabrechtse Heide &amp; Beuven_H3130</v>
      </c>
      <c r="L8116" s="40">
        <f>VLOOKUP(D8116,DATA!A:F,5,FALSE)</f>
        <v>0</v>
      </c>
      <c r="M8116" s="41">
        <f>VLOOKUP(D8116,DATA!A:F,6,FALSE)</f>
        <v>3.5</v>
      </c>
      <c r="N8116" s="40">
        <f t="shared" si="687"/>
        <v>50</v>
      </c>
      <c r="O8116" s="40">
        <f t="shared" si="688"/>
        <v>50</v>
      </c>
      <c r="P8116" s="40">
        <f>J8116/10000*I8116</f>
        <v>4.3209432093239999E-5</v>
      </c>
      <c r="Q8116" s="40">
        <f>IF(AND(H8116&lt;&gt;"below",I8116&gt;=0.005),M8116*P8116,0)</f>
        <v>1.5123301232634E-4</v>
      </c>
    </row>
    <row r="8117" spans="1:17" x14ac:dyDescent="0.3">
      <c r="A8117" s="29">
        <v>2360141</v>
      </c>
      <c r="B8117" s="1">
        <v>137</v>
      </c>
      <c r="C8117" s="1" t="s">
        <v>30</v>
      </c>
      <c r="D8117" s="1" t="s">
        <v>57</v>
      </c>
      <c r="E8117" s="1" t="s">
        <v>58</v>
      </c>
      <c r="F8117" s="47">
        <v>714</v>
      </c>
      <c r="G8117" s="34">
        <v>910.35</v>
      </c>
      <c r="H8117" s="1" t="s">
        <v>218</v>
      </c>
      <c r="I8117" s="34">
        <v>8.9461999999999996E-3</v>
      </c>
      <c r="J8117" s="34">
        <v>135.03980000000001</v>
      </c>
      <c r="K8117" s="35" t="str">
        <f t="shared" si="686"/>
        <v>Strabrechtse Heide &amp; Beuven_H3160</v>
      </c>
      <c r="L8117" s="36">
        <f>VLOOKUP(D8117,DATA!A:F,5,FALSE)</f>
        <v>1.0986712608830001E-2</v>
      </c>
      <c r="M8117" s="37">
        <f>VLOOKUP(D8117,DATA!A:F,6,FALSE)</f>
        <v>982</v>
      </c>
      <c r="N8117" s="36">
        <f t="shared" si="687"/>
        <v>31.277063850811857</v>
      </c>
      <c r="O8117" s="36">
        <f t="shared" si="688"/>
        <v>31.279176571291348</v>
      </c>
      <c r="P8117" s="36">
        <f t="shared" si="689"/>
        <v>2.1127204794915144E-3</v>
      </c>
      <c r="Q8117" s="36">
        <f t="shared" si="690"/>
        <v>2.8530135100643824E-3</v>
      </c>
    </row>
    <row r="8118" spans="1:17" x14ac:dyDescent="0.3">
      <c r="A8118" s="29">
        <v>2360141</v>
      </c>
      <c r="B8118" s="1">
        <v>137</v>
      </c>
      <c r="C8118" s="1" t="s">
        <v>30</v>
      </c>
      <c r="D8118" s="1" t="s">
        <v>53</v>
      </c>
      <c r="E8118" s="1" t="s">
        <v>54</v>
      </c>
      <c r="F8118" s="47">
        <v>714</v>
      </c>
      <c r="G8118" s="34">
        <v>910.35</v>
      </c>
      <c r="H8118" s="1" t="s">
        <v>218</v>
      </c>
      <c r="I8118" s="34">
        <v>8.9461999999999996E-3</v>
      </c>
      <c r="J8118" s="34">
        <v>7836.9480000000003</v>
      </c>
      <c r="K8118" s="35" t="str">
        <f t="shared" si="686"/>
        <v>Strabrechtse Heide &amp; Beuven_H4030</v>
      </c>
      <c r="L8118" s="36">
        <f>VLOOKUP(D8118,DATA!A:F,5,FALSE)</f>
        <v>1.0986712608830001E-2</v>
      </c>
      <c r="M8118" s="37">
        <f>VLOOKUP(D8118,DATA!A:F,6,FALSE)</f>
        <v>982</v>
      </c>
      <c r="N8118" s="36">
        <f t="shared" si="687"/>
        <v>31.277063850811857</v>
      </c>
      <c r="O8118" s="36">
        <f t="shared" si="688"/>
        <v>31.279176571291348</v>
      </c>
      <c r="P8118" s="36">
        <f t="shared" si="689"/>
        <v>2.1127204794915144E-3</v>
      </c>
      <c r="Q8118" s="36">
        <f t="shared" si="690"/>
        <v>0.16557280536310068</v>
      </c>
    </row>
    <row r="8119" spans="1:17" x14ac:dyDescent="0.3">
      <c r="A8119" s="29">
        <v>2360142</v>
      </c>
      <c r="B8119" s="1">
        <v>137</v>
      </c>
      <c r="C8119" s="1" t="s">
        <v>30</v>
      </c>
      <c r="D8119" s="1" t="s">
        <v>53</v>
      </c>
      <c r="E8119" s="1" t="s">
        <v>54</v>
      </c>
      <c r="F8119" s="47">
        <v>714</v>
      </c>
      <c r="G8119" s="34">
        <v>915.16</v>
      </c>
      <c r="H8119" s="1" t="s">
        <v>218</v>
      </c>
      <c r="I8119" s="34">
        <v>9.0425000000000002E-3</v>
      </c>
      <c r="J8119" s="34">
        <v>10000</v>
      </c>
      <c r="K8119" s="35" t="str">
        <f t="shared" si="686"/>
        <v>Strabrechtse Heide &amp; Beuven_H4030</v>
      </c>
      <c r="L8119" s="36">
        <f>VLOOKUP(D8119,DATA!A:F,5,FALSE)</f>
        <v>1.0986712608830001E-2</v>
      </c>
      <c r="M8119" s="37">
        <f>VLOOKUP(D8119,DATA!A:F,6,FALSE)</f>
        <v>982</v>
      </c>
      <c r="N8119" s="36">
        <f t="shared" si="687"/>
        <v>32.424046677232262</v>
      </c>
      <c r="O8119" s="36">
        <f t="shared" si="688"/>
        <v>32.426223500956361</v>
      </c>
      <c r="P8119" s="36">
        <f t="shared" si="689"/>
        <v>2.1768237240991084E-3</v>
      </c>
      <c r="Q8119" s="36">
        <f t="shared" si="690"/>
        <v>0.21768237240991084</v>
      </c>
    </row>
    <row r="8120" spans="1:17" x14ac:dyDescent="0.3">
      <c r="A8120" s="29">
        <v>2360143</v>
      </c>
      <c r="B8120" s="1">
        <v>137</v>
      </c>
      <c r="C8120" s="1" t="s">
        <v>30</v>
      </c>
      <c r="D8120" s="1" t="s">
        <v>53</v>
      </c>
      <c r="E8120" s="1" t="s">
        <v>54</v>
      </c>
      <c r="F8120" s="47">
        <v>714</v>
      </c>
      <c r="G8120" s="34">
        <v>914.86</v>
      </c>
      <c r="H8120" s="1" t="s">
        <v>218</v>
      </c>
      <c r="I8120" s="34">
        <v>8.9765999999999995E-3</v>
      </c>
      <c r="J8120" s="34">
        <v>8195.5679999999993</v>
      </c>
      <c r="K8120" s="35" t="str">
        <f t="shared" si="686"/>
        <v>Strabrechtse Heide &amp; Beuven_H4030</v>
      </c>
      <c r="L8120" s="36">
        <f>VLOOKUP(D8120,DATA!A:F,5,FALSE)</f>
        <v>1.0986712608830001E-2</v>
      </c>
      <c r="M8120" s="37">
        <f>VLOOKUP(D8120,DATA!A:F,6,FALSE)</f>
        <v>982</v>
      </c>
      <c r="N8120" s="36">
        <f t="shared" si="687"/>
        <v>32.351870062815571</v>
      </c>
      <c r="O8120" s="36">
        <f t="shared" si="688"/>
        <v>32.35402851474737</v>
      </c>
      <c r="P8120" s="36">
        <f t="shared" si="689"/>
        <v>2.1584519317983109E-3</v>
      </c>
      <c r="Q8120" s="36">
        <f t="shared" si="690"/>
        <v>0.17689739581784417</v>
      </c>
    </row>
    <row r="8121" spans="1:17" x14ac:dyDescent="0.3">
      <c r="A8121" s="29">
        <v>2360144</v>
      </c>
      <c r="B8121" s="1">
        <v>137</v>
      </c>
      <c r="C8121" s="1" t="s">
        <v>30</v>
      </c>
      <c r="D8121" s="1" t="s">
        <v>53</v>
      </c>
      <c r="E8121" s="1" t="s">
        <v>54</v>
      </c>
      <c r="F8121" s="47">
        <v>714</v>
      </c>
      <c r="G8121" s="34">
        <v>922.9</v>
      </c>
      <c r="H8121" s="1" t="s">
        <v>218</v>
      </c>
      <c r="I8121" s="34">
        <v>9.0057000000000002E-3</v>
      </c>
      <c r="J8121" s="34">
        <v>1974.4517000000001</v>
      </c>
      <c r="K8121" s="35" t="str">
        <f t="shared" si="686"/>
        <v>Strabrechtse Heide &amp; Beuven_H4030</v>
      </c>
      <c r="L8121" s="36">
        <f>VLOOKUP(D8121,DATA!A:F,5,FALSE)</f>
        <v>1.0986712608830001E-2</v>
      </c>
      <c r="M8121" s="37">
        <f>VLOOKUP(D8121,DATA!A:F,6,FALSE)</f>
        <v>982</v>
      </c>
      <c r="N8121" s="36">
        <f t="shared" si="687"/>
        <v>34.314398130577537</v>
      </c>
      <c r="O8121" s="36">
        <f t="shared" si="688"/>
        <v>34.316628303555028</v>
      </c>
      <c r="P8121" s="36">
        <f t="shared" si="689"/>
        <v>2.2301729774909518E-3</v>
      </c>
      <c r="Q8121" s="36">
        <f t="shared" si="690"/>
        <v>4.4033688267010714E-2</v>
      </c>
    </row>
    <row r="8122" spans="1:17" x14ac:dyDescent="0.3">
      <c r="A8122" s="29">
        <v>2360145</v>
      </c>
      <c r="B8122" s="1">
        <v>137</v>
      </c>
      <c r="C8122" s="1" t="s">
        <v>30</v>
      </c>
      <c r="D8122" s="1" t="s">
        <v>53</v>
      </c>
      <c r="E8122" s="1" t="s">
        <v>54</v>
      </c>
      <c r="F8122" s="47">
        <v>714</v>
      </c>
      <c r="G8122" s="34">
        <v>961.65</v>
      </c>
      <c r="H8122" s="1" t="s">
        <v>218</v>
      </c>
      <c r="I8122" s="34">
        <v>9.2966999999999998E-3</v>
      </c>
      <c r="J8122" s="34">
        <v>9045.3080000000009</v>
      </c>
      <c r="K8122" s="35" t="str">
        <f t="shared" si="686"/>
        <v>Strabrechtse Heide &amp; Beuven_H4030</v>
      </c>
      <c r="L8122" s="36">
        <f>VLOOKUP(D8122,DATA!A:F,5,FALSE)</f>
        <v>1.0986712608830001E-2</v>
      </c>
      <c r="M8122" s="37">
        <f>VLOOKUP(D8122,DATA!A:F,6,FALSE)</f>
        <v>982</v>
      </c>
      <c r="N8122" s="36">
        <f t="shared" si="687"/>
        <v>44.433678031962877</v>
      </c>
      <c r="O8122" s="36">
        <f t="shared" si="688"/>
        <v>44.436199903526841</v>
      </c>
      <c r="P8122" s="36">
        <f t="shared" si="689"/>
        <v>2.5218715639638845E-3</v>
      </c>
      <c r="Q8122" s="36">
        <f t="shared" si="690"/>
        <v>0.22811105032495038</v>
      </c>
    </row>
    <row r="8123" spans="1:17" x14ac:dyDescent="0.3">
      <c r="A8123" s="29">
        <v>2360146</v>
      </c>
      <c r="B8123" s="1">
        <v>137</v>
      </c>
      <c r="C8123" s="1" t="s">
        <v>30</v>
      </c>
      <c r="D8123" s="1" t="s">
        <v>53</v>
      </c>
      <c r="E8123" s="1" t="s">
        <v>54</v>
      </c>
      <c r="F8123" s="47">
        <v>714</v>
      </c>
      <c r="G8123" s="34">
        <v>964.34</v>
      </c>
      <c r="H8123" s="1" t="s">
        <v>218</v>
      </c>
      <c r="I8123" s="34">
        <v>9.2165000000000007E-3</v>
      </c>
      <c r="J8123" s="34">
        <v>6796.5219999999999</v>
      </c>
      <c r="K8123" s="35" t="str">
        <f t="shared" si="686"/>
        <v>Strabrechtse Heide &amp; Beuven_H4030</v>
      </c>
      <c r="L8123" s="36">
        <f>VLOOKUP(D8123,DATA!A:F,5,FALSE)</f>
        <v>1.0986712608830001E-2</v>
      </c>
      <c r="M8123" s="37">
        <f>VLOOKUP(D8123,DATA!A:F,6,FALSE)</f>
        <v>982</v>
      </c>
      <c r="N8123" s="36">
        <f t="shared" si="687"/>
        <v>45.164526493404466</v>
      </c>
      <c r="O8123" s="36">
        <f t="shared" si="688"/>
        <v>45.167034305410887</v>
      </c>
      <c r="P8123" s="36">
        <f t="shared" si="689"/>
        <v>2.5078120064208065E-3</v>
      </c>
      <c r="Q8123" s="36">
        <f t="shared" si="690"/>
        <v>0.17044399473503152</v>
      </c>
    </row>
    <row r="8124" spans="1:17" x14ac:dyDescent="0.3">
      <c r="A8124" s="29">
        <v>2360147</v>
      </c>
      <c r="B8124" s="1">
        <v>137</v>
      </c>
      <c r="C8124" s="1" t="s">
        <v>30</v>
      </c>
      <c r="D8124" s="1" t="s">
        <v>63</v>
      </c>
      <c r="E8124" s="1" t="s">
        <v>64</v>
      </c>
      <c r="F8124" s="47">
        <v>714</v>
      </c>
      <c r="G8124" s="34">
        <v>920.99</v>
      </c>
      <c r="H8124" s="1" t="s">
        <v>218</v>
      </c>
      <c r="I8124" s="34">
        <v>8.6482999999999994E-3</v>
      </c>
      <c r="J8124" s="34">
        <v>5055.0169999999998</v>
      </c>
      <c r="K8124" s="35" t="str">
        <f t="shared" si="686"/>
        <v>Strabrechtse Heide &amp; Beuven_H2310</v>
      </c>
      <c r="L8124" s="36">
        <f>VLOOKUP(D8124,DATA!A:F,5,FALSE)</f>
        <v>1.0986712608830001E-2</v>
      </c>
      <c r="M8124" s="37">
        <f>VLOOKUP(D8124,DATA!A:F,6,FALSE)</f>
        <v>982</v>
      </c>
      <c r="N8124" s="36">
        <f t="shared" si="687"/>
        <v>33.842981764026227</v>
      </c>
      <c r="O8124" s="36">
        <f t="shared" si="688"/>
        <v>33.845109166796895</v>
      </c>
      <c r="P8124" s="36">
        <f t="shared" si="689"/>
        <v>2.1274027706681409E-3</v>
      </c>
      <c r="Q8124" s="36">
        <f t="shared" si="690"/>
        <v>0.10754057171574553</v>
      </c>
    </row>
    <row r="8125" spans="1:17" x14ac:dyDescent="0.3">
      <c r="A8125" s="29">
        <v>2360147</v>
      </c>
      <c r="B8125" s="1">
        <v>137</v>
      </c>
      <c r="C8125" s="1" t="s">
        <v>30</v>
      </c>
      <c r="D8125" s="1" t="s">
        <v>61</v>
      </c>
      <c r="E8125" s="1" t="s">
        <v>62</v>
      </c>
      <c r="F8125" s="47">
        <v>714</v>
      </c>
      <c r="G8125" s="34">
        <v>920.99</v>
      </c>
      <c r="H8125" s="1" t="s">
        <v>218</v>
      </c>
      <c r="I8125" s="34">
        <v>8.6482999999999994E-3</v>
      </c>
      <c r="J8125" s="34">
        <v>915.53129999999999</v>
      </c>
      <c r="K8125" s="35" t="str">
        <f t="shared" si="686"/>
        <v>Strabrechtse Heide &amp; Beuven_H2330</v>
      </c>
      <c r="L8125" s="36">
        <f>VLOOKUP(D8125,DATA!A:F,5,FALSE)</f>
        <v>1.0986712608830001E-2</v>
      </c>
      <c r="M8125" s="37">
        <f>VLOOKUP(D8125,DATA!A:F,6,FALSE)</f>
        <v>982</v>
      </c>
      <c r="N8125" s="36">
        <f t="shared" si="687"/>
        <v>33.842981764026227</v>
      </c>
      <c r="O8125" s="36">
        <f t="shared" si="688"/>
        <v>33.845109166796895</v>
      </c>
      <c r="P8125" s="36">
        <f t="shared" si="689"/>
        <v>2.1274027706681409E-3</v>
      </c>
      <c r="Q8125" s="36">
        <f t="shared" si="690"/>
        <v>1.9477038242534047E-2</v>
      </c>
    </row>
    <row r="8126" spans="1:17" x14ac:dyDescent="0.3">
      <c r="A8126" s="29">
        <v>2360147</v>
      </c>
      <c r="B8126" s="1">
        <v>137</v>
      </c>
      <c r="C8126" s="1" t="s">
        <v>30</v>
      </c>
      <c r="D8126" s="1" t="s">
        <v>53</v>
      </c>
      <c r="E8126" s="1" t="s">
        <v>54</v>
      </c>
      <c r="F8126" s="47">
        <v>714</v>
      </c>
      <c r="G8126" s="34">
        <v>920.99</v>
      </c>
      <c r="H8126" s="1" t="s">
        <v>218</v>
      </c>
      <c r="I8126" s="34">
        <v>8.6482999999999994E-3</v>
      </c>
      <c r="J8126" s="34">
        <v>1298.1865</v>
      </c>
      <c r="K8126" s="35" t="str">
        <f t="shared" si="686"/>
        <v>Strabrechtse Heide &amp; Beuven_H4030</v>
      </c>
      <c r="L8126" s="36">
        <f>VLOOKUP(D8126,DATA!A:F,5,FALSE)</f>
        <v>1.0986712608830001E-2</v>
      </c>
      <c r="M8126" s="37">
        <f>VLOOKUP(D8126,DATA!A:F,6,FALSE)</f>
        <v>982</v>
      </c>
      <c r="N8126" s="36">
        <f t="shared" si="687"/>
        <v>33.842981764026227</v>
      </c>
      <c r="O8126" s="36">
        <f t="shared" si="688"/>
        <v>33.845109166796895</v>
      </c>
      <c r="P8126" s="36">
        <f t="shared" si="689"/>
        <v>2.1274027706681409E-3</v>
      </c>
      <c r="Q8126" s="36">
        <f t="shared" si="690"/>
        <v>2.7617655569439764E-2</v>
      </c>
    </row>
    <row r="8127" spans="1:17" x14ac:dyDescent="0.3">
      <c r="A8127" s="29">
        <v>2360148</v>
      </c>
      <c r="B8127" s="1">
        <v>137</v>
      </c>
      <c r="C8127" s="1" t="s">
        <v>30</v>
      </c>
      <c r="D8127" s="1" t="s">
        <v>63</v>
      </c>
      <c r="E8127" s="1" t="s">
        <v>64</v>
      </c>
      <c r="F8127" s="47">
        <v>714</v>
      </c>
      <c r="G8127" s="34">
        <v>902.57</v>
      </c>
      <c r="H8127" s="1" t="s">
        <v>218</v>
      </c>
      <c r="I8127" s="34">
        <v>7.9872999999999993E-3</v>
      </c>
      <c r="J8127" s="34">
        <v>565.90264999999999</v>
      </c>
      <c r="K8127" s="35" t="str">
        <f t="shared" si="686"/>
        <v>Strabrechtse Heide &amp; Beuven_H2310</v>
      </c>
      <c r="L8127" s="36">
        <f>VLOOKUP(D8127,DATA!A:F,5,FALSE)</f>
        <v>1.0986712608830001E-2</v>
      </c>
      <c r="M8127" s="37">
        <f>VLOOKUP(D8127,DATA!A:F,6,FALSE)</f>
        <v>982</v>
      </c>
      <c r="N8127" s="36">
        <f t="shared" si="687"/>
        <v>29.469808193604813</v>
      </c>
      <c r="O8127" s="36">
        <f t="shared" si="688"/>
        <v>29.471632206730671</v>
      </c>
      <c r="P8127" s="36">
        <f t="shared" si="689"/>
        <v>1.82401312585867E-3</v>
      </c>
      <c r="Q8127" s="36">
        <f t="shared" si="690"/>
        <v>1.0322138615582049E-2</v>
      </c>
    </row>
    <row r="8128" spans="1:17" x14ac:dyDescent="0.3">
      <c r="A8128" s="29">
        <v>2360148</v>
      </c>
      <c r="B8128" s="1">
        <v>137</v>
      </c>
      <c r="C8128" s="1" t="s">
        <v>30</v>
      </c>
      <c r="D8128" s="1" t="s">
        <v>61</v>
      </c>
      <c r="E8128" s="1" t="s">
        <v>62</v>
      </c>
      <c r="F8128" s="47">
        <v>714</v>
      </c>
      <c r="G8128" s="34">
        <v>902.57</v>
      </c>
      <c r="H8128" s="1" t="s">
        <v>218</v>
      </c>
      <c r="I8128" s="34">
        <v>7.9872999999999993E-3</v>
      </c>
      <c r="J8128" s="34">
        <v>9434.098</v>
      </c>
      <c r="K8128" s="35" t="str">
        <f t="shared" si="686"/>
        <v>Strabrechtse Heide &amp; Beuven_H2330</v>
      </c>
      <c r="L8128" s="36">
        <f>VLOOKUP(D8128,DATA!A:F,5,FALSE)</f>
        <v>1.0986712608830001E-2</v>
      </c>
      <c r="M8128" s="37">
        <f>VLOOKUP(D8128,DATA!A:F,6,FALSE)</f>
        <v>982</v>
      </c>
      <c r="N8128" s="36">
        <f t="shared" si="687"/>
        <v>29.469808193604813</v>
      </c>
      <c r="O8128" s="36">
        <f t="shared" si="688"/>
        <v>29.471632206730671</v>
      </c>
      <c r="P8128" s="36">
        <f t="shared" si="689"/>
        <v>1.82401312585867E-3</v>
      </c>
      <c r="Q8128" s="36">
        <f t="shared" si="690"/>
        <v>0.17207918582637027</v>
      </c>
    </row>
    <row r="8129" spans="1:17" x14ac:dyDescent="0.3">
      <c r="A8129" s="29">
        <v>2360149</v>
      </c>
      <c r="B8129" s="1">
        <v>137</v>
      </c>
      <c r="C8129" s="1" t="s">
        <v>30</v>
      </c>
      <c r="D8129" s="1" t="s">
        <v>63</v>
      </c>
      <c r="E8129" s="1" t="s">
        <v>64</v>
      </c>
      <c r="F8129" s="47">
        <v>714</v>
      </c>
      <c r="G8129" s="34">
        <v>913.81</v>
      </c>
      <c r="H8129" s="1" t="s">
        <v>218</v>
      </c>
      <c r="I8129" s="34">
        <v>8.2006000000000006E-3</v>
      </c>
      <c r="J8129" s="34">
        <v>7454.4909955243302</v>
      </c>
      <c r="K8129" s="35" t="str">
        <f t="shared" si="686"/>
        <v>Strabrechtse Heide &amp; Beuven_H2310</v>
      </c>
      <c r="L8129" s="36">
        <f>VLOOKUP(D8129,DATA!A:F,5,FALSE)</f>
        <v>1.0986712608830001E-2</v>
      </c>
      <c r="M8129" s="37">
        <f>VLOOKUP(D8129,DATA!A:F,6,FALSE)</f>
        <v>982</v>
      </c>
      <c r="N8129" s="36">
        <f t="shared" si="687"/>
        <v>32.099914377756363</v>
      </c>
      <c r="O8129" s="36">
        <f t="shared" si="688"/>
        <v>32.101878165716236</v>
      </c>
      <c r="P8129" s="36">
        <f t="shared" si="689"/>
        <v>1.9637879598732866E-3</v>
      </c>
      <c r="Q8129" s="36">
        <f t="shared" si="690"/>
        <v>0.1463903966399451</v>
      </c>
    </row>
    <row r="8130" spans="1:17" x14ac:dyDescent="0.3">
      <c r="A8130" s="29">
        <v>2360149</v>
      </c>
      <c r="B8130" s="1">
        <v>137</v>
      </c>
      <c r="C8130" s="1" t="s">
        <v>30</v>
      </c>
      <c r="D8130" s="1" t="s">
        <v>61</v>
      </c>
      <c r="E8130" s="1" t="s">
        <v>62</v>
      </c>
      <c r="F8130" s="47">
        <v>714</v>
      </c>
      <c r="G8130" s="34">
        <v>913.81</v>
      </c>
      <c r="H8130" s="1" t="s">
        <v>218</v>
      </c>
      <c r="I8130" s="34">
        <v>8.2006000000000006E-3</v>
      </c>
      <c r="J8130" s="34">
        <v>1295.5779</v>
      </c>
      <c r="K8130" s="35" t="str">
        <f t="shared" si="686"/>
        <v>Strabrechtse Heide &amp; Beuven_H2330</v>
      </c>
      <c r="L8130" s="36">
        <f>VLOOKUP(D8130,DATA!A:F,5,FALSE)</f>
        <v>1.0986712608830001E-2</v>
      </c>
      <c r="M8130" s="37">
        <f>VLOOKUP(D8130,DATA!A:F,6,FALSE)</f>
        <v>982</v>
      </c>
      <c r="N8130" s="36">
        <f t="shared" si="687"/>
        <v>32.099914377756363</v>
      </c>
      <c r="O8130" s="36">
        <f t="shared" si="688"/>
        <v>32.101878165716236</v>
      </c>
      <c r="P8130" s="36">
        <f t="shared" si="689"/>
        <v>1.9637879598732866E-3</v>
      </c>
      <c r="Q8130" s="36">
        <f t="shared" si="690"/>
        <v>2.5442402810979169E-2</v>
      </c>
    </row>
    <row r="8131" spans="1:17" x14ac:dyDescent="0.3">
      <c r="A8131" s="29">
        <v>2360150</v>
      </c>
      <c r="B8131" s="1">
        <v>137</v>
      </c>
      <c r="C8131" s="1" t="s">
        <v>30</v>
      </c>
      <c r="D8131" s="1" t="s">
        <v>63</v>
      </c>
      <c r="E8131" s="1" t="s">
        <v>64</v>
      </c>
      <c r="F8131" s="47">
        <v>714</v>
      </c>
      <c r="G8131" s="34">
        <v>935.63</v>
      </c>
      <c r="H8131" s="1" t="s">
        <v>218</v>
      </c>
      <c r="I8131" s="34">
        <v>8.2515999999999996E-3</v>
      </c>
      <c r="J8131" s="34">
        <v>1978.1006186098</v>
      </c>
      <c r="K8131" s="35" t="str">
        <f t="shared" ref="K8131:K8194" si="691">_xlfn.CONCAT(C8131,"_",D8131)</f>
        <v>Strabrechtse Heide &amp; Beuven_H2310</v>
      </c>
      <c r="L8131" s="36">
        <f>VLOOKUP(D8131,DATA!A:F,5,FALSE)</f>
        <v>1.0986712608830001E-2</v>
      </c>
      <c r="M8131" s="37">
        <f>VLOOKUP(D8131,DATA!A:F,6,FALSE)</f>
        <v>982</v>
      </c>
      <c r="N8131" s="36">
        <f t="shared" ref="N8131:N8194" si="692">100/(1+EXP(-L8131*(G8131-M8131)))</f>
        <v>37.532156135986462</v>
      </c>
      <c r="O8131" s="36">
        <f t="shared" ref="O8131:O8194" si="693">100/(1+EXP(-L8131*((G8131+I8131)-M8131)))</f>
        <v>37.534281683760327</v>
      </c>
      <c r="P8131" s="36">
        <f t="shared" ref="P8131:P8194" si="694">O8131-N8131</f>
        <v>2.1255477738648665E-3</v>
      </c>
      <c r="Q8131" s="36">
        <f t="shared" ref="Q8131:Q8194" si="695">IF(AND(H8131&lt;&gt;"below",I8131&gt;=0.005),J8131*P8131/100,0)</f>
        <v>4.204547366366776E-2</v>
      </c>
    </row>
    <row r="8132" spans="1:17" x14ac:dyDescent="0.3">
      <c r="A8132" s="29">
        <v>2360150</v>
      </c>
      <c r="B8132" s="1">
        <v>137</v>
      </c>
      <c r="C8132" s="1" t="s">
        <v>30</v>
      </c>
      <c r="D8132" s="1" t="s">
        <v>61</v>
      </c>
      <c r="E8132" s="1" t="s">
        <v>62</v>
      </c>
      <c r="F8132" s="47">
        <v>714</v>
      </c>
      <c r="G8132" s="34">
        <v>935.63</v>
      </c>
      <c r="H8132" s="1" t="s">
        <v>218</v>
      </c>
      <c r="I8132" s="34">
        <v>8.2515999999999996E-3</v>
      </c>
      <c r="J8132" s="34">
        <v>5777.1198992772797</v>
      </c>
      <c r="K8132" s="35" t="str">
        <f t="shared" si="691"/>
        <v>Strabrechtse Heide &amp; Beuven_H2330</v>
      </c>
      <c r="L8132" s="36">
        <f>VLOOKUP(D8132,DATA!A:F,5,FALSE)</f>
        <v>1.0986712608830001E-2</v>
      </c>
      <c r="M8132" s="37">
        <f>VLOOKUP(D8132,DATA!A:F,6,FALSE)</f>
        <v>982</v>
      </c>
      <c r="N8132" s="36">
        <f t="shared" si="692"/>
        <v>37.532156135986462</v>
      </c>
      <c r="O8132" s="36">
        <f t="shared" si="693"/>
        <v>37.534281683760327</v>
      </c>
      <c r="P8132" s="36">
        <f t="shared" si="694"/>
        <v>2.1255477738648665E-3</v>
      </c>
      <c r="Q8132" s="36">
        <f t="shared" si="695"/>
        <v>0.12279544341259245</v>
      </c>
    </row>
    <row r="8133" spans="1:17" x14ac:dyDescent="0.3">
      <c r="A8133" s="29">
        <v>2360150</v>
      </c>
      <c r="B8133" s="1">
        <v>137</v>
      </c>
      <c r="C8133" s="1" t="s">
        <v>30</v>
      </c>
      <c r="D8133" s="1" t="s">
        <v>57</v>
      </c>
      <c r="E8133" s="1" t="s">
        <v>58</v>
      </c>
      <c r="F8133" s="47">
        <v>714</v>
      </c>
      <c r="G8133" s="34">
        <v>935.63</v>
      </c>
      <c r="H8133" s="1" t="s">
        <v>218</v>
      </c>
      <c r="I8133" s="34">
        <v>8.2515999999999996E-3</v>
      </c>
      <c r="J8133" s="34">
        <v>103.91802399999899</v>
      </c>
      <c r="K8133" s="35" t="str">
        <f t="shared" si="691"/>
        <v>Strabrechtse Heide &amp; Beuven_H3160</v>
      </c>
      <c r="L8133" s="36">
        <f>VLOOKUP(D8133,DATA!A:F,5,FALSE)</f>
        <v>1.0986712608830001E-2</v>
      </c>
      <c r="M8133" s="37">
        <f>VLOOKUP(D8133,DATA!A:F,6,FALSE)</f>
        <v>982</v>
      </c>
      <c r="N8133" s="36">
        <f t="shared" si="692"/>
        <v>37.532156135986462</v>
      </c>
      <c r="O8133" s="36">
        <f t="shared" si="693"/>
        <v>37.534281683760327</v>
      </c>
      <c r="P8133" s="36">
        <f t="shared" si="694"/>
        <v>2.1255477738648665E-3</v>
      </c>
      <c r="Q8133" s="36">
        <f t="shared" si="695"/>
        <v>2.2088272457763364E-3</v>
      </c>
    </row>
    <row r="8134" spans="1:17" x14ac:dyDescent="0.3">
      <c r="A8134" s="29">
        <v>2360151</v>
      </c>
      <c r="B8134" s="1">
        <v>137</v>
      </c>
      <c r="C8134" s="1" t="s">
        <v>30</v>
      </c>
      <c r="D8134" s="1" t="s">
        <v>63</v>
      </c>
      <c r="E8134" s="1" t="s">
        <v>64</v>
      </c>
      <c r="F8134" s="47">
        <v>714</v>
      </c>
      <c r="G8134" s="34">
        <v>926.42</v>
      </c>
      <c r="H8134" s="1" t="s">
        <v>218</v>
      </c>
      <c r="I8134" s="34">
        <v>8.4259000000000001E-3</v>
      </c>
      <c r="J8134" s="34">
        <v>53.89405</v>
      </c>
      <c r="K8134" s="35" t="str">
        <f t="shared" si="691"/>
        <v>Strabrechtse Heide &amp; Beuven_H2310</v>
      </c>
      <c r="L8134" s="36">
        <f>VLOOKUP(D8134,DATA!A:F,5,FALSE)</f>
        <v>1.0986712608830001E-2</v>
      </c>
      <c r="M8134" s="37">
        <f>VLOOKUP(D8134,DATA!A:F,6,FALSE)</f>
        <v>982</v>
      </c>
      <c r="N8134" s="36">
        <f t="shared" si="692"/>
        <v>35.191287999912994</v>
      </c>
      <c r="O8134" s="36">
        <f t="shared" si="693"/>
        <v>35.193399341835274</v>
      </c>
      <c r="P8134" s="36">
        <f t="shared" si="694"/>
        <v>2.1113419222800189E-3</v>
      </c>
      <c r="Q8134" s="36">
        <f t="shared" si="695"/>
        <v>1.1378876712645545E-3</v>
      </c>
    </row>
    <row r="8135" spans="1:17" x14ac:dyDescent="0.3">
      <c r="A8135" s="29">
        <v>2360151</v>
      </c>
      <c r="B8135" s="1">
        <v>137</v>
      </c>
      <c r="C8135" s="1" t="s">
        <v>30</v>
      </c>
      <c r="D8135" s="1" t="s">
        <v>53</v>
      </c>
      <c r="E8135" s="1" t="s">
        <v>54</v>
      </c>
      <c r="F8135" s="47">
        <v>714</v>
      </c>
      <c r="G8135" s="34">
        <v>926.42</v>
      </c>
      <c r="H8135" s="1" t="s">
        <v>218</v>
      </c>
      <c r="I8135" s="34">
        <v>8.4259000000000001E-3</v>
      </c>
      <c r="J8135" s="34">
        <v>9302.6679999999997</v>
      </c>
      <c r="K8135" s="35" t="str">
        <f t="shared" si="691"/>
        <v>Strabrechtse Heide &amp; Beuven_H4030</v>
      </c>
      <c r="L8135" s="36">
        <f>VLOOKUP(D8135,DATA!A:F,5,FALSE)</f>
        <v>1.0986712608830001E-2</v>
      </c>
      <c r="M8135" s="37">
        <f>VLOOKUP(D8135,DATA!A:F,6,FALSE)</f>
        <v>982</v>
      </c>
      <c r="N8135" s="36">
        <f t="shared" si="692"/>
        <v>35.191287999912994</v>
      </c>
      <c r="O8135" s="36">
        <f t="shared" si="693"/>
        <v>35.193399341835274</v>
      </c>
      <c r="P8135" s="36">
        <f t="shared" si="694"/>
        <v>2.1113419222800189E-3</v>
      </c>
      <c r="Q8135" s="36">
        <f t="shared" si="695"/>
        <v>0.19641112937452818</v>
      </c>
    </row>
    <row r="8136" spans="1:17" x14ac:dyDescent="0.3">
      <c r="A8136" s="29">
        <v>2360152</v>
      </c>
      <c r="B8136" s="1">
        <v>137</v>
      </c>
      <c r="C8136" s="1" t="s">
        <v>30</v>
      </c>
      <c r="D8136" s="1" t="s">
        <v>53</v>
      </c>
      <c r="E8136" s="1" t="s">
        <v>54</v>
      </c>
      <c r="F8136" s="47">
        <v>714</v>
      </c>
      <c r="G8136" s="34">
        <v>940.25</v>
      </c>
      <c r="H8136" s="1" t="s">
        <v>218</v>
      </c>
      <c r="I8136" s="34">
        <v>8.5544999999999996E-3</v>
      </c>
      <c r="J8136" s="34">
        <v>8684.2136122435204</v>
      </c>
      <c r="K8136" s="35" t="str">
        <f t="shared" si="691"/>
        <v>Strabrechtse Heide &amp; Beuven_H4030</v>
      </c>
      <c r="L8136" s="36">
        <f>VLOOKUP(D8136,DATA!A:F,5,FALSE)</f>
        <v>1.0986712608830001E-2</v>
      </c>
      <c r="M8136" s="37">
        <f>VLOOKUP(D8136,DATA!A:F,6,FALSE)</f>
        <v>982</v>
      </c>
      <c r="N8136" s="36">
        <f t="shared" si="692"/>
        <v>38.729539209443459</v>
      </c>
      <c r="O8136" s="36">
        <f t="shared" si="693"/>
        <v>38.731769494997842</v>
      </c>
      <c r="P8136" s="36">
        <f t="shared" si="694"/>
        <v>2.2302855543827604E-3</v>
      </c>
      <c r="Q8136" s="36">
        <f t="shared" si="695"/>
        <v>0.19368276170560855</v>
      </c>
    </row>
    <row r="8137" spans="1:17" x14ac:dyDescent="0.3">
      <c r="A8137" s="29">
        <v>2360153</v>
      </c>
      <c r="B8137" s="1">
        <v>137</v>
      </c>
      <c r="C8137" s="1" t="s">
        <v>30</v>
      </c>
      <c r="D8137" s="1" t="s">
        <v>53</v>
      </c>
      <c r="E8137" s="1" t="s">
        <v>54</v>
      </c>
      <c r="F8137" s="47">
        <v>714</v>
      </c>
      <c r="G8137" s="34">
        <v>926.42</v>
      </c>
      <c r="H8137" s="1" t="s">
        <v>218</v>
      </c>
      <c r="I8137" s="34">
        <v>8.3975999999999999E-3</v>
      </c>
      <c r="J8137" s="34">
        <v>8933.4941416526708</v>
      </c>
      <c r="K8137" s="35" t="str">
        <f t="shared" si="691"/>
        <v>Strabrechtse Heide &amp; Beuven_H4030</v>
      </c>
      <c r="L8137" s="36">
        <f>VLOOKUP(D8137,DATA!A:F,5,FALSE)</f>
        <v>1.0986712608830001E-2</v>
      </c>
      <c r="M8137" s="37">
        <f>VLOOKUP(D8137,DATA!A:F,6,FALSE)</f>
        <v>982</v>
      </c>
      <c r="N8137" s="36">
        <f t="shared" si="692"/>
        <v>35.191287999912994</v>
      </c>
      <c r="O8137" s="36">
        <f t="shared" si="693"/>
        <v>35.193392250391895</v>
      </c>
      <c r="P8137" s="36">
        <f t="shared" si="694"/>
        <v>2.1042504789008376E-3</v>
      </c>
      <c r="Q8137" s="36">
        <f t="shared" si="695"/>
        <v>0.18798309325830459</v>
      </c>
    </row>
    <row r="8138" spans="1:17" x14ac:dyDescent="0.3">
      <c r="A8138" s="29">
        <v>2360154</v>
      </c>
      <c r="B8138" s="1">
        <v>137</v>
      </c>
      <c r="C8138" s="1" t="s">
        <v>30</v>
      </c>
      <c r="D8138" s="1" t="s">
        <v>53</v>
      </c>
      <c r="E8138" s="1" t="s">
        <v>54</v>
      </c>
      <c r="F8138" s="47">
        <v>714</v>
      </c>
      <c r="G8138" s="34">
        <v>926.65</v>
      </c>
      <c r="H8138" s="1" t="s">
        <v>218</v>
      </c>
      <c r="I8138" s="34">
        <v>8.1691999999999997E-3</v>
      </c>
      <c r="J8138" s="34">
        <v>9897.6589999999997</v>
      </c>
      <c r="K8138" s="35" t="str">
        <f t="shared" si="691"/>
        <v>Strabrechtse Heide &amp; Beuven_H4030</v>
      </c>
      <c r="L8138" s="36">
        <f>VLOOKUP(D8138,DATA!A:F,5,FALSE)</f>
        <v>1.0986712608830001E-2</v>
      </c>
      <c r="M8138" s="37">
        <f>VLOOKUP(D8138,DATA!A:F,6,FALSE)</f>
        <v>982</v>
      </c>
      <c r="N8138" s="36">
        <f t="shared" si="692"/>
        <v>35.248941604968145</v>
      </c>
      <c r="O8138" s="36">
        <f t="shared" si="693"/>
        <v>35.250990152265466</v>
      </c>
      <c r="P8138" s="36">
        <f t="shared" si="694"/>
        <v>2.0485472973206242E-3</v>
      </c>
      <c r="Q8138" s="36">
        <f t="shared" si="695"/>
        <v>0.20275822594251153</v>
      </c>
    </row>
    <row r="8139" spans="1:17" x14ac:dyDescent="0.3">
      <c r="A8139" s="29">
        <v>2360155</v>
      </c>
      <c r="B8139" s="1">
        <v>137</v>
      </c>
      <c r="C8139" s="1" t="s">
        <v>30</v>
      </c>
      <c r="D8139" s="1" t="s">
        <v>53</v>
      </c>
      <c r="E8139" s="1" t="s">
        <v>54</v>
      </c>
      <c r="F8139" s="47">
        <v>714</v>
      </c>
      <c r="G8139" s="34">
        <v>932</v>
      </c>
      <c r="H8139" s="1" t="s">
        <v>218</v>
      </c>
      <c r="I8139" s="34">
        <v>8.2786000000000005E-3</v>
      </c>
      <c r="J8139" s="34">
        <v>172.19513000000001</v>
      </c>
      <c r="K8139" s="35" t="str">
        <f t="shared" si="691"/>
        <v>Strabrechtse Heide &amp; Beuven_H4030</v>
      </c>
      <c r="L8139" s="36">
        <f>VLOOKUP(D8139,DATA!A:F,5,FALSE)</f>
        <v>1.0986712608830001E-2</v>
      </c>
      <c r="M8139" s="37">
        <f>VLOOKUP(D8139,DATA!A:F,6,FALSE)</f>
        <v>982</v>
      </c>
      <c r="N8139" s="36">
        <f t="shared" si="692"/>
        <v>36.601856153642395</v>
      </c>
      <c r="O8139" s="36">
        <f t="shared" si="693"/>
        <v>36.603966771500694</v>
      </c>
      <c r="P8139" s="36">
        <f t="shared" si="694"/>
        <v>2.1106178582996904E-3</v>
      </c>
      <c r="Q8139" s="36">
        <f t="shared" si="695"/>
        <v>3.6343811649023677E-3</v>
      </c>
    </row>
    <row r="8140" spans="1:17" x14ac:dyDescent="0.3">
      <c r="A8140" s="29">
        <v>2361668</v>
      </c>
      <c r="B8140" s="1">
        <v>137</v>
      </c>
      <c r="C8140" s="1" t="s">
        <v>30</v>
      </c>
      <c r="D8140" s="1" t="s">
        <v>53</v>
      </c>
      <c r="E8140" s="1" t="s">
        <v>54</v>
      </c>
      <c r="F8140" s="47">
        <v>714</v>
      </c>
      <c r="G8140" s="34">
        <v>1306.6600000000001</v>
      </c>
      <c r="H8140" s="1" t="s">
        <v>218</v>
      </c>
      <c r="I8140" s="34">
        <v>1.1717E-2</v>
      </c>
      <c r="J8140" s="34">
        <v>7390.8029999999999</v>
      </c>
      <c r="K8140" s="35" t="str">
        <f t="shared" si="691"/>
        <v>Strabrechtse Heide &amp; Beuven_H4030</v>
      </c>
      <c r="L8140" s="36">
        <f>VLOOKUP(D8140,DATA!A:F,5,FALSE)</f>
        <v>1.0986712608830001E-2</v>
      </c>
      <c r="M8140" s="37">
        <f>VLOOKUP(D8140,DATA!A:F,6,FALSE)</f>
        <v>982</v>
      </c>
      <c r="N8140" s="36">
        <f t="shared" si="692"/>
        <v>97.253373169039278</v>
      </c>
      <c r="O8140" s="36">
        <f t="shared" si="693"/>
        <v>97.253717013560021</v>
      </c>
      <c r="P8140" s="36">
        <f t="shared" si="694"/>
        <v>3.4384452074220917E-4</v>
      </c>
      <c r="Q8140" s="36">
        <f t="shared" si="695"/>
        <v>2.5412871154350817E-2</v>
      </c>
    </row>
    <row r="8141" spans="1:17" x14ac:dyDescent="0.3">
      <c r="A8141" s="29">
        <v>2361669</v>
      </c>
      <c r="B8141" s="1">
        <v>137</v>
      </c>
      <c r="C8141" s="1" t="s">
        <v>30</v>
      </c>
      <c r="D8141" s="1" t="s">
        <v>53</v>
      </c>
      <c r="E8141" s="1" t="s">
        <v>54</v>
      </c>
      <c r="F8141" s="47">
        <v>714</v>
      </c>
      <c r="G8141" s="34">
        <v>996.19</v>
      </c>
      <c r="H8141" s="1" t="s">
        <v>218</v>
      </c>
      <c r="I8141" s="34">
        <v>9.8898000000000007E-3</v>
      </c>
      <c r="J8141" s="34">
        <v>9226.1540000000005</v>
      </c>
      <c r="K8141" s="35" t="str">
        <f t="shared" si="691"/>
        <v>Strabrechtse Heide &amp; Beuven_H4030</v>
      </c>
      <c r="L8141" s="36">
        <f>VLOOKUP(D8141,DATA!A:F,5,FALSE)</f>
        <v>1.0986712608830001E-2</v>
      </c>
      <c r="M8141" s="37">
        <f>VLOOKUP(D8141,DATA!A:F,6,FALSE)</f>
        <v>982</v>
      </c>
      <c r="N8141" s="36">
        <f t="shared" si="692"/>
        <v>53.889661217714391</v>
      </c>
      <c r="O8141" s="36">
        <f t="shared" si="693"/>
        <v>53.892361176929811</v>
      </c>
      <c r="P8141" s="36">
        <f t="shared" si="694"/>
        <v>2.6999592154197671E-3</v>
      </c>
      <c r="Q8141" s="36">
        <f t="shared" si="695"/>
        <v>0.24910239515181945</v>
      </c>
    </row>
    <row r="8142" spans="1:17" x14ac:dyDescent="0.3">
      <c r="A8142" s="29">
        <v>2361670</v>
      </c>
      <c r="B8142" s="1">
        <v>137</v>
      </c>
      <c r="C8142" s="1" t="s">
        <v>30</v>
      </c>
      <c r="D8142" s="1" t="s">
        <v>57</v>
      </c>
      <c r="E8142" s="1" t="s">
        <v>58</v>
      </c>
      <c r="F8142" s="47">
        <v>714</v>
      </c>
      <c r="G8142" s="34">
        <v>917.66</v>
      </c>
      <c r="H8142" s="1" t="s">
        <v>218</v>
      </c>
      <c r="I8142" s="34">
        <v>9.1301000000000004E-3</v>
      </c>
      <c r="J8142" s="34">
        <v>1212.3912</v>
      </c>
      <c r="K8142" s="35" t="str">
        <f t="shared" si="691"/>
        <v>Strabrechtse Heide &amp; Beuven_H3160</v>
      </c>
      <c r="L8142" s="36">
        <f>VLOOKUP(D8142,DATA!A:F,5,FALSE)</f>
        <v>1.0986712608830001E-2</v>
      </c>
      <c r="M8142" s="37">
        <f>VLOOKUP(D8142,DATA!A:F,6,FALSE)</f>
        <v>982</v>
      </c>
      <c r="N8142" s="36">
        <f t="shared" si="692"/>
        <v>33.028748656597379</v>
      </c>
      <c r="O8142" s="36">
        <f t="shared" si="693"/>
        <v>33.030967523364104</v>
      </c>
      <c r="P8142" s="36">
        <f t="shared" si="694"/>
        <v>2.2188667667251138E-3</v>
      </c>
      <c r="Q8142" s="36">
        <f t="shared" si="695"/>
        <v>2.690134541949981E-2</v>
      </c>
    </row>
    <row r="8143" spans="1:17" x14ac:dyDescent="0.3">
      <c r="A8143" s="29">
        <v>2361670</v>
      </c>
      <c r="B8143" s="1">
        <v>137</v>
      </c>
      <c r="C8143" s="1" t="s">
        <v>30</v>
      </c>
      <c r="D8143" s="1" t="s">
        <v>53</v>
      </c>
      <c r="E8143" s="1" t="s">
        <v>54</v>
      </c>
      <c r="F8143" s="47">
        <v>714</v>
      </c>
      <c r="G8143" s="34">
        <v>917.66</v>
      </c>
      <c r="H8143" s="1" t="s">
        <v>218</v>
      </c>
      <c r="I8143" s="34">
        <v>9.1301000000000004E-3</v>
      </c>
      <c r="J8143" s="34">
        <v>3703.7795000000001</v>
      </c>
      <c r="K8143" s="35" t="str">
        <f t="shared" si="691"/>
        <v>Strabrechtse Heide &amp; Beuven_H4030</v>
      </c>
      <c r="L8143" s="36">
        <f>VLOOKUP(D8143,DATA!A:F,5,FALSE)</f>
        <v>1.0986712608830001E-2</v>
      </c>
      <c r="M8143" s="37">
        <f>VLOOKUP(D8143,DATA!A:F,6,FALSE)</f>
        <v>982</v>
      </c>
      <c r="N8143" s="36">
        <f t="shared" si="692"/>
        <v>33.028748656597379</v>
      </c>
      <c r="O8143" s="36">
        <f t="shared" si="693"/>
        <v>33.030967523364104</v>
      </c>
      <c r="P8143" s="36">
        <f t="shared" si="694"/>
        <v>2.2188667667251138E-3</v>
      </c>
      <c r="Q8143" s="36">
        <f t="shared" si="695"/>
        <v>8.2181932438277594E-2</v>
      </c>
    </row>
    <row r="8144" spans="1:17" x14ac:dyDescent="0.3">
      <c r="A8144" s="29">
        <v>2361671</v>
      </c>
      <c r="B8144" s="1">
        <v>137</v>
      </c>
      <c r="C8144" s="1" t="s">
        <v>30</v>
      </c>
      <c r="D8144" s="1" t="s">
        <v>53</v>
      </c>
      <c r="E8144" s="1" t="s">
        <v>54</v>
      </c>
      <c r="F8144" s="47">
        <v>714</v>
      </c>
      <c r="G8144" s="34">
        <v>922.61</v>
      </c>
      <c r="H8144" s="1" t="s">
        <v>218</v>
      </c>
      <c r="I8144" s="34">
        <v>9.1351000000000002E-3</v>
      </c>
      <c r="J8144" s="34">
        <v>6049.5375999999997</v>
      </c>
      <c r="K8144" s="35" t="str">
        <f t="shared" si="691"/>
        <v>Strabrechtse Heide &amp; Beuven_H4030</v>
      </c>
      <c r="L8144" s="36">
        <f>VLOOKUP(D8144,DATA!A:F,5,FALSE)</f>
        <v>1.0986712608830001E-2</v>
      </c>
      <c r="M8144" s="37">
        <f>VLOOKUP(D8144,DATA!A:F,6,FALSE)</f>
        <v>982</v>
      </c>
      <c r="N8144" s="36">
        <f t="shared" si="692"/>
        <v>34.242619532296793</v>
      </c>
      <c r="O8144" s="36">
        <f t="shared" si="693"/>
        <v>34.244879485377751</v>
      </c>
      <c r="P8144" s="36">
        <f t="shared" si="694"/>
        <v>2.2599530809586099E-3</v>
      </c>
      <c r="Q8144" s="36">
        <f t="shared" si="695"/>
        <v>0.13671671137494953</v>
      </c>
    </row>
    <row r="8145" spans="1:17" x14ac:dyDescent="0.3">
      <c r="A8145" s="29">
        <v>2361672</v>
      </c>
      <c r="B8145" s="1">
        <v>137</v>
      </c>
      <c r="C8145" s="1" t="s">
        <v>30</v>
      </c>
      <c r="D8145" s="1" t="s">
        <v>53</v>
      </c>
      <c r="E8145" s="1" t="s">
        <v>54</v>
      </c>
      <c r="F8145" s="47">
        <v>714</v>
      </c>
      <c r="G8145" s="34">
        <v>912.86</v>
      </c>
      <c r="H8145" s="1" t="s">
        <v>218</v>
      </c>
      <c r="I8145" s="34">
        <v>9.0199000000000008E-3</v>
      </c>
      <c r="J8145" s="34">
        <v>10000</v>
      </c>
      <c r="K8145" s="35" t="str">
        <f t="shared" si="691"/>
        <v>Strabrechtse Heide &amp; Beuven_H4030</v>
      </c>
      <c r="L8145" s="36">
        <f>VLOOKUP(D8145,DATA!A:F,5,FALSE)</f>
        <v>1.0986712608830001E-2</v>
      </c>
      <c r="M8145" s="37">
        <f>VLOOKUP(D8145,DATA!A:F,6,FALSE)</f>
        <v>982</v>
      </c>
      <c r="N8145" s="36">
        <f t="shared" si="692"/>
        <v>31.872848960344861</v>
      </c>
      <c r="O8145" s="36">
        <f t="shared" si="693"/>
        <v>31.875000842088014</v>
      </c>
      <c r="P8145" s="36">
        <f t="shared" si="694"/>
        <v>2.1518817431527282E-3</v>
      </c>
      <c r="Q8145" s="36">
        <f t="shared" si="695"/>
        <v>0.21518817431527282</v>
      </c>
    </row>
    <row r="8146" spans="1:17" x14ac:dyDescent="0.3">
      <c r="A8146" s="29">
        <v>2361673</v>
      </c>
      <c r="B8146" s="1">
        <v>137</v>
      </c>
      <c r="C8146" s="1" t="s">
        <v>30</v>
      </c>
      <c r="D8146" s="1" t="s">
        <v>53</v>
      </c>
      <c r="E8146" s="1" t="s">
        <v>54</v>
      </c>
      <c r="F8146" s="47">
        <v>714</v>
      </c>
      <c r="G8146" s="34">
        <v>920.13</v>
      </c>
      <c r="H8146" s="1" t="s">
        <v>218</v>
      </c>
      <c r="I8146" s="34">
        <v>9.0627999999999993E-3</v>
      </c>
      <c r="J8146" s="34">
        <v>6201.4937</v>
      </c>
      <c r="K8146" s="35" t="str">
        <f t="shared" si="691"/>
        <v>Strabrechtse Heide &amp; Beuven_H4030</v>
      </c>
      <c r="L8146" s="36">
        <f>VLOOKUP(D8146,DATA!A:F,5,FALSE)</f>
        <v>1.0986712608830001E-2</v>
      </c>
      <c r="M8146" s="37">
        <f>VLOOKUP(D8146,DATA!A:F,6,FALSE)</f>
        <v>982</v>
      </c>
      <c r="N8146" s="36">
        <f t="shared" si="692"/>
        <v>33.631756899296342</v>
      </c>
      <c r="O8146" s="36">
        <f t="shared" si="693"/>
        <v>33.633979426648509</v>
      </c>
      <c r="P8146" s="36">
        <f t="shared" si="694"/>
        <v>2.2225273521669919E-3</v>
      </c>
      <c r="Q8146" s="36">
        <f t="shared" si="695"/>
        <v>0.13782989372541282</v>
      </c>
    </row>
    <row r="8147" spans="1:17" x14ac:dyDescent="0.3">
      <c r="A8147" s="29">
        <v>2361674</v>
      </c>
      <c r="B8147" s="1">
        <v>137</v>
      </c>
      <c r="C8147" s="1" t="s">
        <v>30</v>
      </c>
      <c r="D8147" s="1" t="s">
        <v>53</v>
      </c>
      <c r="E8147" s="1" t="s">
        <v>54</v>
      </c>
      <c r="F8147" s="47">
        <v>714</v>
      </c>
      <c r="G8147" s="34">
        <v>919.8</v>
      </c>
      <c r="H8147" s="1" t="s">
        <v>218</v>
      </c>
      <c r="I8147" s="34">
        <v>8.9838999999999995E-3</v>
      </c>
      <c r="J8147" s="34">
        <v>5448.7173000000003</v>
      </c>
      <c r="K8147" s="35" t="str">
        <f t="shared" si="691"/>
        <v>Strabrechtse Heide &amp; Beuven_H4030</v>
      </c>
      <c r="L8147" s="36">
        <f>VLOOKUP(D8147,DATA!A:F,5,FALSE)</f>
        <v>1.0986712608830001E-2</v>
      </c>
      <c r="M8147" s="37">
        <f>VLOOKUP(D8147,DATA!A:F,6,FALSE)</f>
        <v>982</v>
      </c>
      <c r="N8147" s="36">
        <f t="shared" si="692"/>
        <v>33.550878331955595</v>
      </c>
      <c r="O8147" s="36">
        <f t="shared" si="693"/>
        <v>33.553078890175897</v>
      </c>
      <c r="P8147" s="36">
        <f t="shared" si="694"/>
        <v>2.2005582203021845E-3</v>
      </c>
      <c r="Q8147" s="36">
        <f t="shared" si="695"/>
        <v>0.11990219644617724</v>
      </c>
    </row>
    <row r="8148" spans="1:17" x14ac:dyDescent="0.3">
      <c r="A8148" s="29">
        <v>2361675</v>
      </c>
      <c r="B8148" s="1">
        <v>137</v>
      </c>
      <c r="C8148" s="1" t="s">
        <v>30</v>
      </c>
      <c r="D8148" s="1" t="s">
        <v>53</v>
      </c>
      <c r="E8148" s="1" t="s">
        <v>54</v>
      </c>
      <c r="F8148" s="47">
        <v>714</v>
      </c>
      <c r="G8148" s="34">
        <v>928.56</v>
      </c>
      <c r="H8148" s="1" t="s">
        <v>218</v>
      </c>
      <c r="I8148" s="34">
        <v>8.9703999999999999E-3</v>
      </c>
      <c r="J8148" s="34">
        <v>8238.6219999999994</v>
      </c>
      <c r="K8148" s="35" t="str">
        <f t="shared" si="691"/>
        <v>Strabrechtse Heide &amp; Beuven_H4030</v>
      </c>
      <c r="L8148" s="36">
        <f>VLOOKUP(D8148,DATA!A:F,5,FALSE)</f>
        <v>1.0986712608830001E-2</v>
      </c>
      <c r="M8148" s="37">
        <f>VLOOKUP(D8148,DATA!A:F,6,FALSE)</f>
        <v>982</v>
      </c>
      <c r="N8148" s="36">
        <f t="shared" si="692"/>
        <v>35.72936541367109</v>
      </c>
      <c r="O8148" s="36">
        <f t="shared" si="693"/>
        <v>35.731628616994122</v>
      </c>
      <c r="P8148" s="36">
        <f t="shared" si="694"/>
        <v>2.2632033230323145E-3</v>
      </c>
      <c r="Q8148" s="36">
        <f t="shared" si="695"/>
        <v>0.18645676687607132</v>
      </c>
    </row>
    <row r="8149" spans="1:17" x14ac:dyDescent="0.3">
      <c r="A8149" s="29">
        <v>2361676</v>
      </c>
      <c r="B8149" s="1">
        <v>137</v>
      </c>
      <c r="C8149" s="1" t="s">
        <v>30</v>
      </c>
      <c r="D8149" s="1" t="s">
        <v>53</v>
      </c>
      <c r="E8149" s="1" t="s">
        <v>54</v>
      </c>
      <c r="F8149" s="47">
        <v>714</v>
      </c>
      <c r="G8149" s="34">
        <v>924.91</v>
      </c>
      <c r="H8149" s="1" t="s">
        <v>218</v>
      </c>
      <c r="I8149" s="34">
        <v>8.8768000000000007E-3</v>
      </c>
      <c r="J8149" s="34">
        <v>6305.4775</v>
      </c>
      <c r="K8149" s="35" t="str">
        <f t="shared" si="691"/>
        <v>Strabrechtse Heide &amp; Beuven_H4030</v>
      </c>
      <c r="L8149" s="36">
        <f>VLOOKUP(D8149,DATA!A:F,5,FALSE)</f>
        <v>1.0986712608830001E-2</v>
      </c>
      <c r="M8149" s="37">
        <f>VLOOKUP(D8149,DATA!A:F,6,FALSE)</f>
        <v>982</v>
      </c>
      <c r="N8149" s="36">
        <f t="shared" si="692"/>
        <v>34.813856901342568</v>
      </c>
      <c r="O8149" s="36">
        <f t="shared" si="693"/>
        <v>34.816070189992075</v>
      </c>
      <c r="P8149" s="36">
        <f t="shared" si="694"/>
        <v>2.2132886495072057E-3</v>
      </c>
      <c r="Q8149" s="36">
        <f t="shared" si="695"/>
        <v>0.13955841780473072</v>
      </c>
    </row>
    <row r="8150" spans="1:17" x14ac:dyDescent="0.3">
      <c r="A8150" s="29">
        <v>2361677</v>
      </c>
      <c r="B8150" s="1">
        <v>137</v>
      </c>
      <c r="C8150" s="1" t="s">
        <v>30</v>
      </c>
      <c r="D8150" s="1" t="s">
        <v>63</v>
      </c>
      <c r="E8150" s="1" t="s">
        <v>64</v>
      </c>
      <c r="F8150" s="47">
        <v>714</v>
      </c>
      <c r="G8150" s="34">
        <v>919.8</v>
      </c>
      <c r="H8150" s="1" t="s">
        <v>218</v>
      </c>
      <c r="I8150" s="34">
        <v>8.4928999999999994E-3</v>
      </c>
      <c r="J8150" s="34">
        <v>3694.4531000000002</v>
      </c>
      <c r="K8150" s="35" t="str">
        <f t="shared" si="691"/>
        <v>Strabrechtse Heide &amp; Beuven_H2310</v>
      </c>
      <c r="L8150" s="36">
        <f>VLOOKUP(D8150,DATA!A:F,5,FALSE)</f>
        <v>1.0986712608830001E-2</v>
      </c>
      <c r="M8150" s="37">
        <f>VLOOKUP(D8150,DATA!A:F,6,FALSE)</f>
        <v>982</v>
      </c>
      <c r="N8150" s="36">
        <f t="shared" si="692"/>
        <v>33.550878331955595</v>
      </c>
      <c r="O8150" s="36">
        <f t="shared" si="693"/>
        <v>33.5529586205081</v>
      </c>
      <c r="P8150" s="36">
        <f t="shared" si="694"/>
        <v>2.0802885525057491E-3</v>
      </c>
      <c r="Q8150" s="36">
        <f t="shared" si="695"/>
        <v>7.6855284916993782E-2</v>
      </c>
    </row>
    <row r="8151" spans="1:17" x14ac:dyDescent="0.3">
      <c r="A8151" s="29">
        <v>2361677</v>
      </c>
      <c r="B8151" s="1">
        <v>137</v>
      </c>
      <c r="C8151" s="1" t="s">
        <v>30</v>
      </c>
      <c r="D8151" s="1" t="s">
        <v>61</v>
      </c>
      <c r="E8151" s="1" t="s">
        <v>62</v>
      </c>
      <c r="F8151" s="47">
        <v>714</v>
      </c>
      <c r="G8151" s="34">
        <v>919.8</v>
      </c>
      <c r="H8151" s="1" t="s">
        <v>218</v>
      </c>
      <c r="I8151" s="34">
        <v>8.4928999999999994E-3</v>
      </c>
      <c r="J8151" s="34">
        <v>4708.8364000000001</v>
      </c>
      <c r="K8151" s="35" t="str">
        <f t="shared" si="691"/>
        <v>Strabrechtse Heide &amp; Beuven_H2330</v>
      </c>
      <c r="L8151" s="36">
        <f>VLOOKUP(D8151,DATA!A:F,5,FALSE)</f>
        <v>1.0986712608830001E-2</v>
      </c>
      <c r="M8151" s="37">
        <f>VLOOKUP(D8151,DATA!A:F,6,FALSE)</f>
        <v>982</v>
      </c>
      <c r="N8151" s="36">
        <f t="shared" si="692"/>
        <v>33.550878331955595</v>
      </c>
      <c r="O8151" s="36">
        <f t="shared" si="693"/>
        <v>33.5529586205081</v>
      </c>
      <c r="P8151" s="36">
        <f t="shared" si="694"/>
        <v>2.0802885525057491E-3</v>
      </c>
      <c r="Q8151" s="36">
        <f t="shared" si="695"/>
        <v>9.7957384585423829E-2</v>
      </c>
    </row>
    <row r="8152" spans="1:17" x14ac:dyDescent="0.3">
      <c r="A8152" s="29">
        <v>2361677</v>
      </c>
      <c r="B8152" s="1">
        <v>137</v>
      </c>
      <c r="C8152" s="1" t="s">
        <v>30</v>
      </c>
      <c r="D8152" s="1" t="s">
        <v>53</v>
      </c>
      <c r="E8152" s="1" t="s">
        <v>54</v>
      </c>
      <c r="F8152" s="47">
        <v>714</v>
      </c>
      <c r="G8152" s="34">
        <v>919.8</v>
      </c>
      <c r="H8152" s="1" t="s">
        <v>218</v>
      </c>
      <c r="I8152" s="34">
        <v>8.4928999999999994E-3</v>
      </c>
      <c r="J8152" s="34">
        <v>272.06180000000001</v>
      </c>
      <c r="K8152" s="35" t="str">
        <f t="shared" si="691"/>
        <v>Strabrechtse Heide &amp; Beuven_H4030</v>
      </c>
      <c r="L8152" s="36">
        <f>VLOOKUP(D8152,DATA!A:F,5,FALSE)</f>
        <v>1.0986712608830001E-2</v>
      </c>
      <c r="M8152" s="37">
        <f>VLOOKUP(D8152,DATA!A:F,6,FALSE)</f>
        <v>982</v>
      </c>
      <c r="N8152" s="36">
        <f t="shared" si="692"/>
        <v>33.550878331955595</v>
      </c>
      <c r="O8152" s="36">
        <f t="shared" si="693"/>
        <v>33.5529586205081</v>
      </c>
      <c r="P8152" s="36">
        <f t="shared" si="694"/>
        <v>2.0802885525057491E-3</v>
      </c>
      <c r="Q8152" s="36">
        <f t="shared" si="695"/>
        <v>5.6596704811410856E-3</v>
      </c>
    </row>
    <row r="8153" spans="1:17" x14ac:dyDescent="0.3">
      <c r="A8153" s="29">
        <v>2361678</v>
      </c>
      <c r="B8153" s="1">
        <v>137</v>
      </c>
      <c r="C8153" s="1" t="s">
        <v>30</v>
      </c>
      <c r="D8153" s="1" t="s">
        <v>63</v>
      </c>
      <c r="E8153" s="1" t="s">
        <v>64</v>
      </c>
      <c r="F8153" s="47">
        <v>714</v>
      </c>
      <c r="G8153" s="34">
        <v>914.98</v>
      </c>
      <c r="H8153" s="1" t="s">
        <v>218</v>
      </c>
      <c r="I8153" s="34">
        <v>8.2746999999999994E-3</v>
      </c>
      <c r="J8153" s="34">
        <v>3609.1199000000001</v>
      </c>
      <c r="K8153" s="35" t="str">
        <f t="shared" si="691"/>
        <v>Strabrechtse Heide &amp; Beuven_H2310</v>
      </c>
      <c r="L8153" s="36">
        <f>VLOOKUP(D8153,DATA!A:F,5,FALSE)</f>
        <v>1.0986712608830001E-2</v>
      </c>
      <c r="M8153" s="37">
        <f>VLOOKUP(D8153,DATA!A:F,6,FALSE)</f>
        <v>982</v>
      </c>
      <c r="N8153" s="36">
        <f t="shared" si="692"/>
        <v>32.380730652029371</v>
      </c>
      <c r="O8153" s="36">
        <f t="shared" si="693"/>
        <v>32.382721252469928</v>
      </c>
      <c r="P8153" s="36">
        <f t="shared" si="694"/>
        <v>1.9906004405569888E-3</v>
      </c>
      <c r="Q8153" s="36">
        <f t="shared" si="695"/>
        <v>7.1843156629629951E-2</v>
      </c>
    </row>
    <row r="8154" spans="1:17" x14ac:dyDescent="0.3">
      <c r="A8154" s="29">
        <v>2361678</v>
      </c>
      <c r="B8154" s="1">
        <v>137</v>
      </c>
      <c r="C8154" s="1" t="s">
        <v>30</v>
      </c>
      <c r="D8154" s="1" t="s">
        <v>61</v>
      </c>
      <c r="E8154" s="1" t="s">
        <v>62</v>
      </c>
      <c r="F8154" s="47">
        <v>714</v>
      </c>
      <c r="G8154" s="34">
        <v>914.98</v>
      </c>
      <c r="H8154" s="1" t="s">
        <v>218</v>
      </c>
      <c r="I8154" s="34">
        <v>8.2746999999999994E-3</v>
      </c>
      <c r="J8154" s="34">
        <v>4468.1559999999999</v>
      </c>
      <c r="K8154" s="35" t="str">
        <f t="shared" si="691"/>
        <v>Strabrechtse Heide &amp; Beuven_H2330</v>
      </c>
      <c r="L8154" s="36">
        <f>VLOOKUP(D8154,DATA!A:F,5,FALSE)</f>
        <v>1.0986712608830001E-2</v>
      </c>
      <c r="M8154" s="37">
        <f>VLOOKUP(D8154,DATA!A:F,6,FALSE)</f>
        <v>982</v>
      </c>
      <c r="N8154" s="36">
        <f t="shared" si="692"/>
        <v>32.380730652029371</v>
      </c>
      <c r="O8154" s="36">
        <f t="shared" si="693"/>
        <v>32.382721252469928</v>
      </c>
      <c r="P8154" s="36">
        <f t="shared" si="694"/>
        <v>1.9906004405569888E-3</v>
      </c>
      <c r="Q8154" s="36">
        <f t="shared" si="695"/>
        <v>8.8943133020773515E-2</v>
      </c>
    </row>
    <row r="8155" spans="1:17" x14ac:dyDescent="0.3">
      <c r="A8155" s="29">
        <v>2361679</v>
      </c>
      <c r="B8155" s="1">
        <v>137</v>
      </c>
      <c r="C8155" s="1" t="s">
        <v>30</v>
      </c>
      <c r="D8155" s="1" t="s">
        <v>63</v>
      </c>
      <c r="E8155" s="1" t="s">
        <v>64</v>
      </c>
      <c r="F8155" s="47">
        <v>714</v>
      </c>
      <c r="G8155" s="34">
        <v>939.17</v>
      </c>
      <c r="H8155" s="1" t="s">
        <v>218</v>
      </c>
      <c r="I8155" s="34">
        <v>8.3336999999999994E-3</v>
      </c>
      <c r="J8155" s="34">
        <v>3922.3839641519999</v>
      </c>
      <c r="K8155" s="35" t="str">
        <f t="shared" si="691"/>
        <v>Strabrechtse Heide &amp; Beuven_H2310</v>
      </c>
      <c r="L8155" s="36">
        <f>VLOOKUP(D8155,DATA!A:F,5,FALSE)</f>
        <v>1.0986712608830001E-2</v>
      </c>
      <c r="M8155" s="37">
        <f>VLOOKUP(D8155,DATA!A:F,6,FALSE)</f>
        <v>982</v>
      </c>
      <c r="N8155" s="36">
        <f t="shared" si="692"/>
        <v>38.448349445078534</v>
      </c>
      <c r="O8155" s="36">
        <f t="shared" si="693"/>
        <v>38.450516288969631</v>
      </c>
      <c r="P8155" s="36">
        <f t="shared" si="694"/>
        <v>2.1668438910964483E-3</v>
      </c>
      <c r="Q8155" s="36">
        <f t="shared" si="695"/>
        <v>8.4991937312574317E-2</v>
      </c>
    </row>
    <row r="8156" spans="1:17" x14ac:dyDescent="0.3">
      <c r="A8156" s="29">
        <v>2361679</v>
      </c>
      <c r="B8156" s="1">
        <v>137</v>
      </c>
      <c r="C8156" s="1" t="s">
        <v>30</v>
      </c>
      <c r="D8156" s="1" t="s">
        <v>61</v>
      </c>
      <c r="E8156" s="1" t="s">
        <v>62</v>
      </c>
      <c r="F8156" s="47">
        <v>714</v>
      </c>
      <c r="G8156" s="34">
        <v>939.17</v>
      </c>
      <c r="H8156" s="1" t="s">
        <v>218</v>
      </c>
      <c r="I8156" s="34">
        <v>8.3336999999999994E-3</v>
      </c>
      <c r="J8156" s="34">
        <v>4396.9793818491999</v>
      </c>
      <c r="K8156" s="35" t="str">
        <f t="shared" si="691"/>
        <v>Strabrechtse Heide &amp; Beuven_H2330</v>
      </c>
      <c r="L8156" s="36">
        <f>VLOOKUP(D8156,DATA!A:F,5,FALSE)</f>
        <v>1.0986712608830001E-2</v>
      </c>
      <c r="M8156" s="37">
        <f>VLOOKUP(D8156,DATA!A:F,6,FALSE)</f>
        <v>982</v>
      </c>
      <c r="N8156" s="36">
        <f t="shared" si="692"/>
        <v>38.448349445078534</v>
      </c>
      <c r="O8156" s="36">
        <f t="shared" si="693"/>
        <v>38.450516288969631</v>
      </c>
      <c r="P8156" s="36">
        <f t="shared" si="694"/>
        <v>2.1668438910964483E-3</v>
      </c>
      <c r="Q8156" s="36">
        <f t="shared" si="695"/>
        <v>9.5275679128369747E-2</v>
      </c>
    </row>
    <row r="8157" spans="1:17" x14ac:dyDescent="0.3">
      <c r="A8157" s="29">
        <v>2361680</v>
      </c>
      <c r="B8157" s="1">
        <v>137</v>
      </c>
      <c r="C8157" s="1" t="s">
        <v>30</v>
      </c>
      <c r="D8157" s="1" t="s">
        <v>63</v>
      </c>
      <c r="E8157" s="1" t="s">
        <v>64</v>
      </c>
      <c r="F8157" s="47">
        <v>714</v>
      </c>
      <c r="G8157" s="34">
        <v>943.21</v>
      </c>
      <c r="H8157" s="1" t="s">
        <v>218</v>
      </c>
      <c r="I8157" s="34">
        <v>8.4045999999999999E-3</v>
      </c>
      <c r="J8157" s="34">
        <v>2567.6955348818001</v>
      </c>
      <c r="K8157" s="35" t="str">
        <f t="shared" si="691"/>
        <v>Strabrechtse Heide &amp; Beuven_H2310</v>
      </c>
      <c r="L8157" s="36">
        <f>VLOOKUP(D8157,DATA!A:F,5,FALSE)</f>
        <v>1.0986712608830001E-2</v>
      </c>
      <c r="M8157" s="37">
        <f>VLOOKUP(D8157,DATA!A:F,6,FALSE)</f>
        <v>982</v>
      </c>
      <c r="N8157" s="36">
        <f t="shared" si="692"/>
        <v>39.504017504322157</v>
      </c>
      <c r="O8157" s="36">
        <f t="shared" si="693"/>
        <v>39.506224273052744</v>
      </c>
      <c r="P8157" s="36">
        <f t="shared" si="694"/>
        <v>2.2067687305877826E-3</v>
      </c>
      <c r="Q8157" s="36">
        <f t="shared" si="695"/>
        <v>5.6663102160470276E-2</v>
      </c>
    </row>
    <row r="8158" spans="1:17" x14ac:dyDescent="0.3">
      <c r="A8158" s="29">
        <v>2361680</v>
      </c>
      <c r="B8158" s="1">
        <v>137</v>
      </c>
      <c r="C8158" s="1" t="s">
        <v>30</v>
      </c>
      <c r="D8158" s="1" t="s">
        <v>61</v>
      </c>
      <c r="E8158" s="1" t="s">
        <v>62</v>
      </c>
      <c r="F8158" s="47">
        <v>714</v>
      </c>
      <c r="G8158" s="34">
        <v>943.21</v>
      </c>
      <c r="H8158" s="1" t="s">
        <v>218</v>
      </c>
      <c r="I8158" s="34">
        <v>8.4045999999999999E-3</v>
      </c>
      <c r="J8158" s="34">
        <v>3897.3914478781999</v>
      </c>
      <c r="K8158" s="35" t="str">
        <f t="shared" si="691"/>
        <v>Strabrechtse Heide &amp; Beuven_H2330</v>
      </c>
      <c r="L8158" s="36">
        <f>VLOOKUP(D8158,DATA!A:F,5,FALSE)</f>
        <v>1.0986712608830001E-2</v>
      </c>
      <c r="M8158" s="37">
        <f>VLOOKUP(D8158,DATA!A:F,6,FALSE)</f>
        <v>982</v>
      </c>
      <c r="N8158" s="36">
        <f t="shared" si="692"/>
        <v>39.504017504322157</v>
      </c>
      <c r="O8158" s="36">
        <f t="shared" si="693"/>
        <v>39.506224273052744</v>
      </c>
      <c r="P8158" s="36">
        <f t="shared" si="694"/>
        <v>2.2067687305877826E-3</v>
      </c>
      <c r="Q8158" s="36">
        <f t="shared" si="695"/>
        <v>8.6006415780378556E-2</v>
      </c>
    </row>
    <row r="8159" spans="1:17" x14ac:dyDescent="0.3">
      <c r="A8159" s="29">
        <v>2361680</v>
      </c>
      <c r="B8159" s="1">
        <v>137</v>
      </c>
      <c r="C8159" s="1" t="s">
        <v>30</v>
      </c>
      <c r="D8159" s="1" t="s">
        <v>53</v>
      </c>
      <c r="E8159" s="1" t="s">
        <v>54</v>
      </c>
      <c r="F8159" s="47">
        <v>714</v>
      </c>
      <c r="G8159" s="34">
        <v>943.21</v>
      </c>
      <c r="H8159" s="1" t="s">
        <v>218</v>
      </c>
      <c r="I8159" s="34">
        <v>8.4045999999999999E-3</v>
      </c>
      <c r="J8159" s="34">
        <v>2074.1637999999998</v>
      </c>
      <c r="K8159" s="35" t="str">
        <f t="shared" si="691"/>
        <v>Strabrechtse Heide &amp; Beuven_H4030</v>
      </c>
      <c r="L8159" s="36">
        <f>VLOOKUP(D8159,DATA!A:F,5,FALSE)</f>
        <v>1.0986712608830001E-2</v>
      </c>
      <c r="M8159" s="37">
        <f>VLOOKUP(D8159,DATA!A:F,6,FALSE)</f>
        <v>982</v>
      </c>
      <c r="N8159" s="36">
        <f t="shared" si="692"/>
        <v>39.504017504322157</v>
      </c>
      <c r="O8159" s="36">
        <f t="shared" si="693"/>
        <v>39.506224273052744</v>
      </c>
      <c r="P8159" s="36">
        <f t="shared" si="694"/>
        <v>2.2067687305877826E-3</v>
      </c>
      <c r="Q8159" s="36">
        <f t="shared" si="695"/>
        <v>4.5771998159571309E-2</v>
      </c>
    </row>
    <row r="8160" spans="1:17" x14ac:dyDescent="0.3">
      <c r="A8160" s="29">
        <v>2361681</v>
      </c>
      <c r="B8160" s="1">
        <v>137</v>
      </c>
      <c r="C8160" s="1" t="s">
        <v>30</v>
      </c>
      <c r="D8160" s="1" t="s">
        <v>63</v>
      </c>
      <c r="E8160" s="1" t="s">
        <v>64</v>
      </c>
      <c r="F8160" s="47">
        <v>714</v>
      </c>
      <c r="G8160" s="34">
        <v>932.79</v>
      </c>
      <c r="H8160" s="1" t="s">
        <v>218</v>
      </c>
      <c r="I8160" s="34">
        <v>8.5383000000000004E-3</v>
      </c>
      <c r="J8160" s="34">
        <v>26.483065</v>
      </c>
      <c r="K8160" s="35" t="str">
        <f t="shared" si="691"/>
        <v>Strabrechtse Heide &amp; Beuven_H2310</v>
      </c>
      <c r="L8160" s="36">
        <f>VLOOKUP(D8160,DATA!A:F,5,FALSE)</f>
        <v>1.0986712608830001E-2</v>
      </c>
      <c r="M8160" s="37">
        <f>VLOOKUP(D8160,DATA!A:F,6,FALSE)</f>
        <v>982</v>
      </c>
      <c r="N8160" s="36">
        <f t="shared" si="692"/>
        <v>36.803496349433914</v>
      </c>
      <c r="O8160" s="36">
        <f t="shared" si="693"/>
        <v>36.805678208430791</v>
      </c>
      <c r="P8160" s="36">
        <f t="shared" si="694"/>
        <v>2.1818589968773949E-3</v>
      </c>
      <c r="Q8160" s="36">
        <f t="shared" si="695"/>
        <v>5.778231363513885E-4</v>
      </c>
    </row>
    <row r="8161" spans="1:17" x14ac:dyDescent="0.3">
      <c r="A8161" s="29">
        <v>2361681</v>
      </c>
      <c r="B8161" s="1">
        <v>137</v>
      </c>
      <c r="C8161" s="1" t="s">
        <v>30</v>
      </c>
      <c r="D8161" s="1" t="s">
        <v>53</v>
      </c>
      <c r="E8161" s="1" t="s">
        <v>54</v>
      </c>
      <c r="F8161" s="47">
        <v>714</v>
      </c>
      <c r="G8161" s="34">
        <v>932.79</v>
      </c>
      <c r="H8161" s="1" t="s">
        <v>218</v>
      </c>
      <c r="I8161" s="34">
        <v>8.5383000000000004E-3</v>
      </c>
      <c r="J8161" s="34">
        <v>9826.4169999999995</v>
      </c>
      <c r="K8161" s="35" t="str">
        <f t="shared" si="691"/>
        <v>Strabrechtse Heide &amp; Beuven_H4030</v>
      </c>
      <c r="L8161" s="36">
        <f>VLOOKUP(D8161,DATA!A:F,5,FALSE)</f>
        <v>1.0986712608830001E-2</v>
      </c>
      <c r="M8161" s="37">
        <f>VLOOKUP(D8161,DATA!A:F,6,FALSE)</f>
        <v>982</v>
      </c>
      <c r="N8161" s="36">
        <f t="shared" si="692"/>
        <v>36.803496349433914</v>
      </c>
      <c r="O8161" s="36">
        <f t="shared" si="693"/>
        <v>36.805678208430791</v>
      </c>
      <c r="P8161" s="36">
        <f t="shared" si="694"/>
        <v>2.1818589968773949E-3</v>
      </c>
      <c r="Q8161" s="36">
        <f t="shared" si="695"/>
        <v>0.21439856338518978</v>
      </c>
    </row>
    <row r="8162" spans="1:17" x14ac:dyDescent="0.3">
      <c r="A8162" s="29">
        <v>2361682</v>
      </c>
      <c r="B8162" s="1">
        <v>137</v>
      </c>
      <c r="C8162" s="1" t="s">
        <v>30</v>
      </c>
      <c r="D8162" s="1" t="s">
        <v>53</v>
      </c>
      <c r="E8162" s="1" t="s">
        <v>54</v>
      </c>
      <c r="F8162" s="47">
        <v>714</v>
      </c>
      <c r="G8162" s="34">
        <v>927.74</v>
      </c>
      <c r="H8162" s="1" t="s">
        <v>218</v>
      </c>
      <c r="I8162" s="34">
        <v>8.4867999999999992E-3</v>
      </c>
      <c r="J8162" s="34">
        <v>9965.49</v>
      </c>
      <c r="K8162" s="35" t="str">
        <f t="shared" si="691"/>
        <v>Strabrechtse Heide &amp; Beuven_H4030</v>
      </c>
      <c r="L8162" s="36">
        <f>VLOOKUP(D8162,DATA!A:F,5,FALSE)</f>
        <v>1.0986712608830001E-2</v>
      </c>
      <c r="M8162" s="37">
        <f>VLOOKUP(D8162,DATA!A:F,6,FALSE)</f>
        <v>982</v>
      </c>
      <c r="N8162" s="36">
        <f t="shared" si="692"/>
        <v>35.522751968655243</v>
      </c>
      <c r="O8162" s="36">
        <f t="shared" si="693"/>
        <v>35.524887621658237</v>
      </c>
      <c r="P8162" s="36">
        <f t="shared" si="694"/>
        <v>2.1356530029947862E-3</v>
      </c>
      <c r="Q8162" s="36">
        <f t="shared" si="695"/>
        <v>0.21282828644814511</v>
      </c>
    </row>
    <row r="8163" spans="1:17" x14ac:dyDescent="0.3">
      <c r="A8163" s="29">
        <v>2361683</v>
      </c>
      <c r="B8163" s="1">
        <v>137</v>
      </c>
      <c r="C8163" s="1" t="s">
        <v>30</v>
      </c>
      <c r="D8163" s="1" t="s">
        <v>53</v>
      </c>
      <c r="E8163" s="1" t="s">
        <v>54</v>
      </c>
      <c r="F8163" s="47">
        <v>714</v>
      </c>
      <c r="G8163" s="34">
        <v>920.24</v>
      </c>
      <c r="H8163" s="1" t="s">
        <v>218</v>
      </c>
      <c r="I8163" s="34">
        <v>8.1636E-3</v>
      </c>
      <c r="J8163" s="34">
        <v>5857.6900095144001</v>
      </c>
      <c r="K8163" s="35" t="str">
        <f t="shared" si="691"/>
        <v>Strabrechtse Heide &amp; Beuven_H4030</v>
      </c>
      <c r="L8163" s="36">
        <f>VLOOKUP(D8163,DATA!A:F,5,FALSE)</f>
        <v>1.0986712608830001E-2</v>
      </c>
      <c r="M8163" s="37">
        <f>VLOOKUP(D8163,DATA!A:F,6,FALSE)</f>
        <v>982</v>
      </c>
      <c r="N8163" s="36">
        <f t="shared" si="692"/>
        <v>33.658737784370899</v>
      </c>
      <c r="O8163" s="36">
        <f t="shared" si="693"/>
        <v>33.660740583539102</v>
      </c>
      <c r="P8163" s="36">
        <f t="shared" si="694"/>
        <v>2.0027991682027846E-3</v>
      </c>
      <c r="Q8163" s="36">
        <f t="shared" si="695"/>
        <v>0.11731776678645202</v>
      </c>
    </row>
    <row r="8164" spans="1:17" x14ac:dyDescent="0.3">
      <c r="A8164" s="29">
        <v>2361684</v>
      </c>
      <c r="B8164" s="1">
        <v>137</v>
      </c>
      <c r="C8164" s="1" t="s">
        <v>30</v>
      </c>
      <c r="D8164" s="1" t="s">
        <v>53</v>
      </c>
      <c r="E8164" s="1" t="s">
        <v>54</v>
      </c>
      <c r="F8164" s="47">
        <v>714</v>
      </c>
      <c r="G8164" s="34">
        <v>926.66</v>
      </c>
      <c r="H8164" s="1" t="s">
        <v>218</v>
      </c>
      <c r="I8164" s="34">
        <v>8.1665999999999996E-3</v>
      </c>
      <c r="J8164" s="34">
        <v>6660.8725999999997</v>
      </c>
      <c r="K8164" s="35" t="str">
        <f t="shared" si="691"/>
        <v>Strabrechtse Heide &amp; Beuven_H4030</v>
      </c>
      <c r="L8164" s="36">
        <f>VLOOKUP(D8164,DATA!A:F,5,FALSE)</f>
        <v>1.0986712608830001E-2</v>
      </c>
      <c r="M8164" s="37">
        <f>VLOOKUP(D8164,DATA!A:F,6,FALSE)</f>
        <v>982</v>
      </c>
      <c r="N8164" s="36">
        <f t="shared" si="692"/>
        <v>35.251449259787435</v>
      </c>
      <c r="O8164" s="36">
        <f t="shared" si="693"/>
        <v>35.25349722145733</v>
      </c>
      <c r="P8164" s="36">
        <f t="shared" si="694"/>
        <v>2.0479616698949599E-3</v>
      </c>
      <c r="Q8164" s="36">
        <f t="shared" si="695"/>
        <v>0.13641211772853581</v>
      </c>
    </row>
    <row r="8165" spans="1:17" x14ac:dyDescent="0.3">
      <c r="A8165" s="29">
        <v>2363196</v>
      </c>
      <c r="B8165" s="1">
        <v>137</v>
      </c>
      <c r="C8165" s="1" t="s">
        <v>30</v>
      </c>
      <c r="D8165" s="1" t="s">
        <v>53</v>
      </c>
      <c r="E8165" s="1" t="s">
        <v>54</v>
      </c>
      <c r="F8165" s="47">
        <v>714</v>
      </c>
      <c r="G8165" s="34">
        <v>1696.99</v>
      </c>
      <c r="H8165" s="1" t="s">
        <v>218</v>
      </c>
      <c r="I8165" s="34">
        <v>1.4903E-2</v>
      </c>
      <c r="J8165" s="34">
        <v>716.21259999999995</v>
      </c>
      <c r="K8165" s="35" t="str">
        <f t="shared" si="691"/>
        <v>Strabrechtse Heide &amp; Beuven_H4030</v>
      </c>
      <c r="L8165" s="36">
        <f>VLOOKUP(D8165,DATA!A:F,5,FALSE)</f>
        <v>1.0986712608830001E-2</v>
      </c>
      <c r="M8165" s="37">
        <f>VLOOKUP(D8165,DATA!A:F,6,FALSE)</f>
        <v>982</v>
      </c>
      <c r="N8165" s="36">
        <f t="shared" si="692"/>
        <v>99.961249322678555</v>
      </c>
      <c r="O8165" s="36">
        <f t="shared" si="693"/>
        <v>99.961255664542392</v>
      </c>
      <c r="P8165" s="36">
        <f t="shared" si="694"/>
        <v>6.3418638376333547E-6</v>
      </c>
      <c r="Q8165" s="36">
        <f t="shared" si="695"/>
        <v>4.5421227879973623E-5</v>
      </c>
    </row>
    <row r="8166" spans="1:17" x14ac:dyDescent="0.3">
      <c r="A8166" s="29">
        <v>2363197</v>
      </c>
      <c r="B8166" s="1">
        <v>137</v>
      </c>
      <c r="C8166" s="1" t="s">
        <v>30</v>
      </c>
      <c r="D8166" s="1" t="s">
        <v>41</v>
      </c>
      <c r="E8166" s="1" t="s">
        <v>42</v>
      </c>
      <c r="F8166" s="47">
        <v>1071</v>
      </c>
      <c r="G8166" s="34">
        <v>1075.44</v>
      </c>
      <c r="H8166" s="1" t="s">
        <v>218</v>
      </c>
      <c r="I8166" s="34">
        <v>1.03795E-2</v>
      </c>
      <c r="J8166" s="34">
        <v>535.37339999999995</v>
      </c>
      <c r="K8166" s="35" t="str">
        <f t="shared" si="691"/>
        <v>Strabrechtse Heide &amp; Beuven_H4010A</v>
      </c>
      <c r="L8166" s="36">
        <f>VLOOKUP(D8166,DATA!A:F,5,FALSE)</f>
        <v>1.3726988247862192E-2</v>
      </c>
      <c r="M8166" s="37">
        <f>VLOOKUP(D8166,DATA!A:F,6,FALSE)</f>
        <v>1285.5</v>
      </c>
      <c r="N8166" s="36">
        <f t="shared" si="692"/>
        <v>5.2975714230148956</v>
      </c>
      <c r="O8166" s="36">
        <f t="shared" si="693"/>
        <v>5.2982862769187093</v>
      </c>
      <c r="P8166" s="36">
        <f t="shared" si="694"/>
        <v>7.1485390381376135E-4</v>
      </c>
      <c r="Q8166" s="36">
        <f t="shared" si="695"/>
        <v>3.8271376498804632E-3</v>
      </c>
    </row>
    <row r="8167" spans="1:17" x14ac:dyDescent="0.3">
      <c r="A8167" s="29">
        <v>2363197</v>
      </c>
      <c r="B8167" s="1">
        <v>137</v>
      </c>
      <c r="C8167" s="1" t="s">
        <v>30</v>
      </c>
      <c r="D8167" s="1" t="s">
        <v>53</v>
      </c>
      <c r="E8167" s="1" t="s">
        <v>54</v>
      </c>
      <c r="F8167" s="47">
        <v>714</v>
      </c>
      <c r="G8167" s="34">
        <v>1075.44</v>
      </c>
      <c r="H8167" s="1" t="s">
        <v>218</v>
      </c>
      <c r="I8167" s="34">
        <v>1.03795E-2</v>
      </c>
      <c r="J8167" s="34">
        <v>8454.4359999999997</v>
      </c>
      <c r="K8167" s="35" t="str">
        <f t="shared" si="691"/>
        <v>Strabrechtse Heide &amp; Beuven_H4030</v>
      </c>
      <c r="L8167" s="36">
        <f>VLOOKUP(D8167,DATA!A:F,5,FALSE)</f>
        <v>1.0986712608830001E-2</v>
      </c>
      <c r="M8167" s="37">
        <f>VLOOKUP(D8167,DATA!A:F,6,FALSE)</f>
        <v>982</v>
      </c>
      <c r="N8167" s="36">
        <f t="shared" si="692"/>
        <v>73.625589854845586</v>
      </c>
      <c r="O8167" s="36">
        <f t="shared" si="693"/>
        <v>73.627804193489823</v>
      </c>
      <c r="P8167" s="36">
        <f t="shared" si="694"/>
        <v>2.2143386442365909E-3</v>
      </c>
      <c r="Q8167" s="36">
        <f t="shared" si="695"/>
        <v>0.18720984350025027</v>
      </c>
    </row>
    <row r="8168" spans="1:17" x14ac:dyDescent="0.3">
      <c r="A8168" s="29">
        <v>2363198</v>
      </c>
      <c r="B8168" s="1">
        <v>137</v>
      </c>
      <c r="C8168" s="1" t="s">
        <v>30</v>
      </c>
      <c r="D8168" s="1" t="s">
        <v>57</v>
      </c>
      <c r="E8168" s="1" t="s">
        <v>58</v>
      </c>
      <c r="F8168" s="47">
        <v>714</v>
      </c>
      <c r="G8168" s="34">
        <v>913.65</v>
      </c>
      <c r="H8168" s="1" t="s">
        <v>218</v>
      </c>
      <c r="I8168" s="34">
        <v>9.1660999999999999E-3</v>
      </c>
      <c r="J8168" s="34">
        <v>854.87919999999997</v>
      </c>
      <c r="K8168" s="35" t="str">
        <f t="shared" si="691"/>
        <v>Strabrechtse Heide &amp; Beuven_H3160</v>
      </c>
      <c r="L8168" s="36">
        <f>VLOOKUP(D8168,DATA!A:F,5,FALSE)</f>
        <v>1.0986712608830001E-2</v>
      </c>
      <c r="M8168" s="37">
        <f>VLOOKUP(D8168,DATA!A:F,6,FALSE)</f>
        <v>982</v>
      </c>
      <c r="N8168" s="36">
        <f t="shared" si="692"/>
        <v>32.061612047455107</v>
      </c>
      <c r="O8168" s="36">
        <f t="shared" si="693"/>
        <v>32.063805664403787</v>
      </c>
      <c r="P8168" s="36">
        <f t="shared" si="694"/>
        <v>2.1936169486806989E-3</v>
      </c>
      <c r="Q8168" s="36">
        <f t="shared" si="695"/>
        <v>1.8752775021945969E-2</v>
      </c>
    </row>
    <row r="8169" spans="1:17" x14ac:dyDescent="0.3">
      <c r="A8169" s="29">
        <v>2363198</v>
      </c>
      <c r="B8169" s="1">
        <v>137</v>
      </c>
      <c r="C8169" s="1" t="s">
        <v>30</v>
      </c>
      <c r="D8169" s="1" t="s">
        <v>53</v>
      </c>
      <c r="E8169" s="1" t="s">
        <v>54</v>
      </c>
      <c r="F8169" s="47">
        <v>714</v>
      </c>
      <c r="G8169" s="34">
        <v>913.65</v>
      </c>
      <c r="H8169" s="1" t="s">
        <v>218</v>
      </c>
      <c r="I8169" s="34">
        <v>9.1660999999999999E-3</v>
      </c>
      <c r="J8169" s="34">
        <v>3118.7716999999998</v>
      </c>
      <c r="K8169" s="35" t="str">
        <f t="shared" si="691"/>
        <v>Strabrechtse Heide &amp; Beuven_H4030</v>
      </c>
      <c r="L8169" s="36">
        <f>VLOOKUP(D8169,DATA!A:F,5,FALSE)</f>
        <v>1.0986712608830001E-2</v>
      </c>
      <c r="M8169" s="37">
        <f>VLOOKUP(D8169,DATA!A:F,6,FALSE)</f>
        <v>982</v>
      </c>
      <c r="N8169" s="36">
        <f t="shared" si="692"/>
        <v>32.061612047455107</v>
      </c>
      <c r="O8169" s="36">
        <f t="shared" si="693"/>
        <v>32.063805664403787</v>
      </c>
      <c r="P8169" s="36">
        <f t="shared" si="694"/>
        <v>2.1936169486806989E-3</v>
      </c>
      <c r="Q8169" s="36">
        <f t="shared" si="695"/>
        <v>6.8413904601857159E-2</v>
      </c>
    </row>
    <row r="8170" spans="1:17" x14ac:dyDescent="0.3">
      <c r="A8170" s="29">
        <v>2363199</v>
      </c>
      <c r="B8170" s="1">
        <v>137</v>
      </c>
      <c r="C8170" s="1" t="s">
        <v>30</v>
      </c>
      <c r="D8170" s="1" t="s">
        <v>53</v>
      </c>
      <c r="E8170" s="1" t="s">
        <v>54</v>
      </c>
      <c r="F8170" s="47">
        <v>714</v>
      </c>
      <c r="G8170" s="34">
        <v>914.76</v>
      </c>
      <c r="H8170" s="1" t="s">
        <v>218</v>
      </c>
      <c r="I8170" s="34">
        <v>9.0639999999999991E-3</v>
      </c>
      <c r="J8170" s="34">
        <v>1741.5714</v>
      </c>
      <c r="K8170" s="35" t="str">
        <f t="shared" si="691"/>
        <v>Strabrechtse Heide &amp; Beuven_H4030</v>
      </c>
      <c r="L8170" s="36">
        <f>VLOOKUP(D8170,DATA!A:F,5,FALSE)</f>
        <v>1.0986712608830001E-2</v>
      </c>
      <c r="M8170" s="37">
        <f>VLOOKUP(D8170,DATA!A:F,6,FALSE)</f>
        <v>982</v>
      </c>
      <c r="N8170" s="36">
        <f t="shared" si="692"/>
        <v>32.327829827940256</v>
      </c>
      <c r="O8170" s="36">
        <f t="shared" si="693"/>
        <v>32.330008450313471</v>
      </c>
      <c r="P8170" s="36">
        <f t="shared" si="694"/>
        <v>2.1786223732149779E-3</v>
      </c>
      <c r="Q8170" s="36">
        <f t="shared" si="695"/>
        <v>3.7942264165913314E-2</v>
      </c>
    </row>
    <row r="8171" spans="1:17" x14ac:dyDescent="0.3">
      <c r="A8171" s="29">
        <v>2363200</v>
      </c>
      <c r="B8171" s="1">
        <v>137</v>
      </c>
      <c r="C8171" s="1" t="s">
        <v>30</v>
      </c>
      <c r="D8171" s="1" t="s">
        <v>53</v>
      </c>
      <c r="E8171" s="1" t="s">
        <v>54</v>
      </c>
      <c r="F8171" s="47">
        <v>714</v>
      </c>
      <c r="G8171" s="34">
        <v>917.94</v>
      </c>
      <c r="H8171" s="1" t="s">
        <v>218</v>
      </c>
      <c r="I8171" s="34">
        <v>9.1500000000000001E-3</v>
      </c>
      <c r="J8171" s="34">
        <v>6382.2494999999999</v>
      </c>
      <c r="K8171" s="35" t="str">
        <f t="shared" si="691"/>
        <v>Strabrechtse Heide &amp; Beuven_H4030</v>
      </c>
      <c r="L8171" s="36">
        <f>VLOOKUP(D8171,DATA!A:F,5,FALSE)</f>
        <v>1.0986712608830001E-2</v>
      </c>
      <c r="M8171" s="37">
        <f>VLOOKUP(D8171,DATA!A:F,6,FALSE)</f>
        <v>982</v>
      </c>
      <c r="N8171" s="36">
        <f t="shared" si="692"/>
        <v>33.096830731630156</v>
      </c>
      <c r="O8171" s="36">
        <f t="shared" si="693"/>
        <v>33.099056753044351</v>
      </c>
      <c r="P8171" s="36">
        <f t="shared" si="694"/>
        <v>2.2260214141951451E-3</v>
      </c>
      <c r="Q8171" s="36">
        <f t="shared" si="695"/>
        <v>0.14207024057736256</v>
      </c>
    </row>
    <row r="8172" spans="1:17" x14ac:dyDescent="0.3">
      <c r="A8172" s="30">
        <v>2363201</v>
      </c>
      <c r="B8172" s="14">
        <v>137</v>
      </c>
      <c r="C8172" s="14" t="s">
        <v>30</v>
      </c>
      <c r="D8172" s="14" t="s">
        <v>55</v>
      </c>
      <c r="E8172" s="14" t="s">
        <v>56</v>
      </c>
      <c r="F8172" s="48">
        <v>500</v>
      </c>
      <c r="G8172" s="38">
        <v>914.62</v>
      </c>
      <c r="H8172" s="14" t="s">
        <v>218</v>
      </c>
      <c r="I8172" s="38">
        <v>9.0895999999999998E-3</v>
      </c>
      <c r="J8172" s="38">
        <v>104.45577</v>
      </c>
      <c r="K8172" s="39" t="str">
        <f t="shared" si="691"/>
        <v>Strabrechtse Heide &amp; Beuven_H3130</v>
      </c>
      <c r="L8172" s="40">
        <f>VLOOKUP(D8172,DATA!A:F,5,FALSE)</f>
        <v>0</v>
      </c>
      <c r="M8172" s="41">
        <f>VLOOKUP(D8172,DATA!A:F,6,FALSE)</f>
        <v>3.5</v>
      </c>
      <c r="N8172" s="40">
        <f t="shared" si="692"/>
        <v>50</v>
      </c>
      <c r="O8172" s="40">
        <f t="shared" si="693"/>
        <v>50</v>
      </c>
      <c r="P8172" s="40">
        <f>J8172/10000*I8172</f>
        <v>9.4946116699199995E-5</v>
      </c>
      <c r="Q8172" s="40">
        <f>IF(AND(H8172&lt;&gt;"below",I8172&gt;=0.005),M8172*P8172,0)</f>
        <v>3.3231140844719995E-4</v>
      </c>
    </row>
    <row r="8173" spans="1:17" x14ac:dyDescent="0.3">
      <c r="A8173" s="29">
        <v>2363201</v>
      </c>
      <c r="B8173" s="1">
        <v>137</v>
      </c>
      <c r="C8173" s="1" t="s">
        <v>30</v>
      </c>
      <c r="D8173" s="1" t="s">
        <v>53</v>
      </c>
      <c r="E8173" s="1" t="s">
        <v>54</v>
      </c>
      <c r="F8173" s="47">
        <v>714</v>
      </c>
      <c r="G8173" s="34">
        <v>914.62</v>
      </c>
      <c r="H8173" s="1" t="s">
        <v>218</v>
      </c>
      <c r="I8173" s="34">
        <v>9.0895999999999998E-3</v>
      </c>
      <c r="J8173" s="34">
        <v>5151.6176999999998</v>
      </c>
      <c r="K8173" s="35" t="str">
        <f t="shared" si="691"/>
        <v>Strabrechtse Heide &amp; Beuven_H4030</v>
      </c>
      <c r="L8173" s="36">
        <f>VLOOKUP(D8173,DATA!A:F,5,FALSE)</f>
        <v>1.0986712608830001E-2</v>
      </c>
      <c r="M8173" s="37">
        <f>VLOOKUP(D8173,DATA!A:F,6,FALSE)</f>
        <v>982</v>
      </c>
      <c r="N8173" s="36">
        <f t="shared" si="692"/>
        <v>32.294189181333401</v>
      </c>
      <c r="O8173" s="36">
        <f t="shared" si="693"/>
        <v>32.296372768552352</v>
      </c>
      <c r="P8173" s="36">
        <f t="shared" si="694"/>
        <v>2.1835872189512884E-3</v>
      </c>
      <c r="Q8173" s="36">
        <f t="shared" si="695"/>
        <v>0.11249006566643231</v>
      </c>
    </row>
    <row r="8174" spans="1:17" x14ac:dyDescent="0.3">
      <c r="A8174" s="29">
        <v>2363202</v>
      </c>
      <c r="B8174" s="1">
        <v>137</v>
      </c>
      <c r="C8174" s="1" t="s">
        <v>30</v>
      </c>
      <c r="D8174" s="1" t="s">
        <v>53</v>
      </c>
      <c r="E8174" s="1" t="s">
        <v>54</v>
      </c>
      <c r="F8174" s="47">
        <v>714</v>
      </c>
      <c r="G8174" s="34">
        <v>920.61</v>
      </c>
      <c r="H8174" s="1" t="s">
        <v>218</v>
      </c>
      <c r="I8174" s="34">
        <v>9.0635000000000004E-3</v>
      </c>
      <c r="J8174" s="34">
        <v>4838.9823999999999</v>
      </c>
      <c r="K8174" s="35" t="str">
        <f t="shared" si="691"/>
        <v>Strabrechtse Heide &amp; Beuven_H4030</v>
      </c>
      <c r="L8174" s="36">
        <f>VLOOKUP(D8174,DATA!A:F,5,FALSE)</f>
        <v>1.0986712608830001E-2</v>
      </c>
      <c r="M8174" s="37">
        <f>VLOOKUP(D8174,DATA!A:F,6,FALSE)</f>
        <v>982</v>
      </c>
      <c r="N8174" s="36">
        <f t="shared" si="692"/>
        <v>33.749569817964478</v>
      </c>
      <c r="O8174" s="36">
        <f t="shared" si="693"/>
        <v>33.751796343472741</v>
      </c>
      <c r="P8174" s="36">
        <f t="shared" si="694"/>
        <v>2.2265255082629665E-3</v>
      </c>
      <c r="Q8174" s="36">
        <f t="shared" si="695"/>
        <v>0.10774117747635549</v>
      </c>
    </row>
    <row r="8175" spans="1:17" x14ac:dyDescent="0.3">
      <c r="A8175" s="29">
        <v>2363203</v>
      </c>
      <c r="B8175" s="1">
        <v>137</v>
      </c>
      <c r="C8175" s="1" t="s">
        <v>30</v>
      </c>
      <c r="D8175" s="1" t="s">
        <v>53</v>
      </c>
      <c r="E8175" s="1" t="s">
        <v>54</v>
      </c>
      <c r="F8175" s="47">
        <v>714</v>
      </c>
      <c r="G8175" s="34">
        <v>917.97</v>
      </c>
      <c r="H8175" s="1" t="s">
        <v>218</v>
      </c>
      <c r="I8175" s="34">
        <v>8.9665999999999999E-3</v>
      </c>
      <c r="J8175" s="34">
        <v>7293.2190000000001</v>
      </c>
      <c r="K8175" s="35" t="str">
        <f t="shared" si="691"/>
        <v>Strabrechtse Heide &amp; Beuven_H4030</v>
      </c>
      <c r="L8175" s="36">
        <f>VLOOKUP(D8175,DATA!A:F,5,FALSE)</f>
        <v>1.0986712608830001E-2</v>
      </c>
      <c r="M8175" s="37">
        <f>VLOOKUP(D8175,DATA!A:F,6,FALSE)</f>
        <v>982</v>
      </c>
      <c r="N8175" s="36">
        <f t="shared" si="692"/>
        <v>33.10412944505174</v>
      </c>
      <c r="O8175" s="36">
        <f t="shared" si="693"/>
        <v>33.10631109099306</v>
      </c>
      <c r="P8175" s="36">
        <f t="shared" si="694"/>
        <v>2.1816459413201983E-3</v>
      </c>
      <c r="Q8175" s="36">
        <f t="shared" si="695"/>
        <v>0.15911221630509356</v>
      </c>
    </row>
    <row r="8176" spans="1:17" x14ac:dyDescent="0.3">
      <c r="A8176" s="29">
        <v>2363204</v>
      </c>
      <c r="B8176" s="1">
        <v>137</v>
      </c>
      <c r="C8176" s="1" t="s">
        <v>30</v>
      </c>
      <c r="D8176" s="1" t="s">
        <v>53</v>
      </c>
      <c r="E8176" s="1" t="s">
        <v>54</v>
      </c>
      <c r="F8176" s="47">
        <v>714</v>
      </c>
      <c r="G8176" s="34">
        <v>921.85</v>
      </c>
      <c r="H8176" s="1" t="s">
        <v>218</v>
      </c>
      <c r="I8176" s="34">
        <v>8.9432999999999995E-3</v>
      </c>
      <c r="J8176" s="34">
        <v>9160.6919999999991</v>
      </c>
      <c r="K8176" s="35" t="str">
        <f t="shared" si="691"/>
        <v>Strabrechtse Heide &amp; Beuven_H4030</v>
      </c>
      <c r="L8176" s="36">
        <f>VLOOKUP(D8176,DATA!A:F,5,FALSE)</f>
        <v>1.0986712608830001E-2</v>
      </c>
      <c r="M8176" s="37">
        <f>VLOOKUP(D8176,DATA!A:F,6,FALSE)</f>
        <v>982</v>
      </c>
      <c r="N8176" s="36">
        <f t="shared" si="692"/>
        <v>34.054852524964382</v>
      </c>
      <c r="O8176" s="36">
        <f t="shared" si="693"/>
        <v>34.057059178829675</v>
      </c>
      <c r="P8176" s="36">
        <f t="shared" si="694"/>
        <v>2.2066538652936174E-3</v>
      </c>
      <c r="Q8176" s="36">
        <f t="shared" si="695"/>
        <v>0.20214476410564317</v>
      </c>
    </row>
    <row r="8177" spans="1:17" x14ac:dyDescent="0.3">
      <c r="A8177" s="29">
        <v>2363205</v>
      </c>
      <c r="B8177" s="1">
        <v>137</v>
      </c>
      <c r="C8177" s="1" t="s">
        <v>30</v>
      </c>
      <c r="D8177" s="1" t="s">
        <v>63</v>
      </c>
      <c r="E8177" s="1" t="s">
        <v>64</v>
      </c>
      <c r="F8177" s="47">
        <v>714</v>
      </c>
      <c r="G8177" s="34">
        <v>924.82</v>
      </c>
      <c r="H8177" s="1" t="s">
        <v>218</v>
      </c>
      <c r="I8177" s="34">
        <v>8.8631999999999999E-3</v>
      </c>
      <c r="J8177" s="34">
        <v>27.781105</v>
      </c>
      <c r="K8177" s="35" t="str">
        <f t="shared" si="691"/>
        <v>Strabrechtse Heide &amp; Beuven_H2310</v>
      </c>
      <c r="L8177" s="36">
        <f>VLOOKUP(D8177,DATA!A:F,5,FALSE)</f>
        <v>1.0986712608830001E-2</v>
      </c>
      <c r="M8177" s="37">
        <f>VLOOKUP(D8177,DATA!A:F,6,FALSE)</f>
        <v>982</v>
      </c>
      <c r="N8177" s="36">
        <f t="shared" si="692"/>
        <v>34.791420538508419</v>
      </c>
      <c r="O8177" s="36">
        <f t="shared" si="693"/>
        <v>34.793629772140392</v>
      </c>
      <c r="P8177" s="36">
        <f t="shared" si="694"/>
        <v>2.2092336319730066E-3</v>
      </c>
      <c r="Q8177" s="36">
        <f t="shared" si="695"/>
        <v>6.1374951499373453E-4</v>
      </c>
    </row>
    <row r="8178" spans="1:17" x14ac:dyDescent="0.3">
      <c r="A8178" s="29">
        <v>2363205</v>
      </c>
      <c r="B8178" s="1">
        <v>137</v>
      </c>
      <c r="C8178" s="1" t="s">
        <v>30</v>
      </c>
      <c r="D8178" s="1" t="s">
        <v>53</v>
      </c>
      <c r="E8178" s="1" t="s">
        <v>54</v>
      </c>
      <c r="F8178" s="47">
        <v>714</v>
      </c>
      <c r="G8178" s="34">
        <v>924.82</v>
      </c>
      <c r="H8178" s="1" t="s">
        <v>218</v>
      </c>
      <c r="I8178" s="34">
        <v>8.8631999999999999E-3</v>
      </c>
      <c r="J8178" s="34">
        <v>4390.4390000000003</v>
      </c>
      <c r="K8178" s="35" t="str">
        <f t="shared" si="691"/>
        <v>Strabrechtse Heide &amp; Beuven_H4030</v>
      </c>
      <c r="L8178" s="36">
        <f>VLOOKUP(D8178,DATA!A:F,5,FALSE)</f>
        <v>1.0986712608830001E-2</v>
      </c>
      <c r="M8178" s="37">
        <f>VLOOKUP(D8178,DATA!A:F,6,FALSE)</f>
        <v>982</v>
      </c>
      <c r="N8178" s="36">
        <f t="shared" si="692"/>
        <v>34.791420538508419</v>
      </c>
      <c r="O8178" s="36">
        <f t="shared" si="693"/>
        <v>34.793629772140392</v>
      </c>
      <c r="P8178" s="36">
        <f t="shared" si="694"/>
        <v>2.2092336319730066E-3</v>
      </c>
      <c r="Q8178" s="36">
        <f t="shared" si="695"/>
        <v>9.6995054979259351E-2</v>
      </c>
    </row>
    <row r="8179" spans="1:17" x14ac:dyDescent="0.3">
      <c r="A8179" s="29">
        <v>2363206</v>
      </c>
      <c r="B8179" s="1">
        <v>137</v>
      </c>
      <c r="C8179" s="1" t="s">
        <v>30</v>
      </c>
      <c r="D8179" s="1" t="s">
        <v>63</v>
      </c>
      <c r="E8179" s="1" t="s">
        <v>64</v>
      </c>
      <c r="F8179" s="47">
        <v>714</v>
      </c>
      <c r="G8179" s="34">
        <v>921.99</v>
      </c>
      <c r="H8179" s="1" t="s">
        <v>218</v>
      </c>
      <c r="I8179" s="34">
        <v>8.5687000000000003E-3</v>
      </c>
      <c r="J8179" s="34">
        <v>4599.7196999999996</v>
      </c>
      <c r="K8179" s="35" t="str">
        <f t="shared" si="691"/>
        <v>Strabrechtse Heide &amp; Beuven_H2310</v>
      </c>
      <c r="L8179" s="36">
        <f>VLOOKUP(D8179,DATA!A:F,5,FALSE)</f>
        <v>1.0986712608830001E-2</v>
      </c>
      <c r="M8179" s="37">
        <f>VLOOKUP(D8179,DATA!A:F,6,FALSE)</f>
        <v>982</v>
      </c>
      <c r="N8179" s="36">
        <f t="shared" si="692"/>
        <v>34.089403800876127</v>
      </c>
      <c r="O8179" s="36">
        <f t="shared" si="693"/>
        <v>34.091519061344421</v>
      </c>
      <c r="P8179" s="36">
        <f t="shared" si="694"/>
        <v>2.1152604682939113E-3</v>
      </c>
      <c r="Q8179" s="36">
        <f t="shared" si="695"/>
        <v>9.7296052466427294E-2</v>
      </c>
    </row>
    <row r="8180" spans="1:17" x14ac:dyDescent="0.3">
      <c r="A8180" s="29">
        <v>2363206</v>
      </c>
      <c r="B8180" s="1">
        <v>137</v>
      </c>
      <c r="C8180" s="1" t="s">
        <v>30</v>
      </c>
      <c r="D8180" s="1" t="s">
        <v>61</v>
      </c>
      <c r="E8180" s="1" t="s">
        <v>62</v>
      </c>
      <c r="F8180" s="47">
        <v>714</v>
      </c>
      <c r="G8180" s="34">
        <v>921.99</v>
      </c>
      <c r="H8180" s="1" t="s">
        <v>218</v>
      </c>
      <c r="I8180" s="34">
        <v>8.5687000000000003E-3</v>
      </c>
      <c r="J8180" s="34">
        <v>3594.364</v>
      </c>
      <c r="K8180" s="35" t="str">
        <f t="shared" si="691"/>
        <v>Strabrechtse Heide &amp; Beuven_H2330</v>
      </c>
      <c r="L8180" s="36">
        <f>VLOOKUP(D8180,DATA!A:F,5,FALSE)</f>
        <v>1.0986712608830001E-2</v>
      </c>
      <c r="M8180" s="37">
        <f>VLOOKUP(D8180,DATA!A:F,6,FALSE)</f>
        <v>982</v>
      </c>
      <c r="N8180" s="36">
        <f t="shared" si="692"/>
        <v>34.089403800876127</v>
      </c>
      <c r="O8180" s="36">
        <f t="shared" si="693"/>
        <v>34.091519061344421</v>
      </c>
      <c r="P8180" s="36">
        <f t="shared" si="694"/>
        <v>2.1152604682939113E-3</v>
      </c>
      <c r="Q8180" s="36">
        <f t="shared" si="695"/>
        <v>7.6030160778587763E-2</v>
      </c>
    </row>
    <row r="8181" spans="1:17" x14ac:dyDescent="0.3">
      <c r="A8181" s="29">
        <v>2363206</v>
      </c>
      <c r="B8181" s="1">
        <v>137</v>
      </c>
      <c r="C8181" s="1" t="s">
        <v>30</v>
      </c>
      <c r="D8181" s="1" t="s">
        <v>53</v>
      </c>
      <c r="E8181" s="1" t="s">
        <v>54</v>
      </c>
      <c r="F8181" s="47">
        <v>714</v>
      </c>
      <c r="G8181" s="34">
        <v>921.99</v>
      </c>
      <c r="H8181" s="1" t="s">
        <v>218</v>
      </c>
      <c r="I8181" s="34">
        <v>8.5687000000000003E-3</v>
      </c>
      <c r="J8181" s="34">
        <v>1805.9164000000001</v>
      </c>
      <c r="K8181" s="35" t="str">
        <f t="shared" si="691"/>
        <v>Strabrechtse Heide &amp; Beuven_H4030</v>
      </c>
      <c r="L8181" s="36">
        <f>VLOOKUP(D8181,DATA!A:F,5,FALSE)</f>
        <v>1.0986712608830001E-2</v>
      </c>
      <c r="M8181" s="37">
        <f>VLOOKUP(D8181,DATA!A:F,6,FALSE)</f>
        <v>982</v>
      </c>
      <c r="N8181" s="36">
        <f t="shared" si="692"/>
        <v>34.089403800876127</v>
      </c>
      <c r="O8181" s="36">
        <f t="shared" si="693"/>
        <v>34.091519061344421</v>
      </c>
      <c r="P8181" s="36">
        <f t="shared" si="694"/>
        <v>2.1152604682939113E-3</v>
      </c>
      <c r="Q8181" s="36">
        <f t="shared" si="695"/>
        <v>3.8199835699636545E-2</v>
      </c>
    </row>
    <row r="8182" spans="1:17" x14ac:dyDescent="0.3">
      <c r="A8182" s="29">
        <v>2363207</v>
      </c>
      <c r="B8182" s="1">
        <v>137</v>
      </c>
      <c r="C8182" s="1" t="s">
        <v>30</v>
      </c>
      <c r="D8182" s="1" t="s">
        <v>63</v>
      </c>
      <c r="E8182" s="1" t="s">
        <v>64</v>
      </c>
      <c r="F8182" s="47">
        <v>714</v>
      </c>
      <c r="G8182" s="34">
        <v>913.76</v>
      </c>
      <c r="H8182" s="1" t="s">
        <v>218</v>
      </c>
      <c r="I8182" s="34">
        <v>8.2833999999999998E-3</v>
      </c>
      <c r="J8182" s="34">
        <v>5539.1815999999999</v>
      </c>
      <c r="K8182" s="35" t="str">
        <f t="shared" si="691"/>
        <v>Strabrechtse Heide &amp; Beuven_H2310</v>
      </c>
      <c r="L8182" s="36">
        <f>VLOOKUP(D8182,DATA!A:F,5,FALSE)</f>
        <v>1.0986712608830001E-2</v>
      </c>
      <c r="M8182" s="37">
        <f>VLOOKUP(D8182,DATA!A:F,6,FALSE)</f>
        <v>982</v>
      </c>
      <c r="N8182" s="36">
        <f t="shared" si="692"/>
        <v>32.087942307660782</v>
      </c>
      <c r="O8182" s="36">
        <f t="shared" si="693"/>
        <v>32.089925533786875</v>
      </c>
      <c r="P8182" s="36">
        <f t="shared" si="694"/>
        <v>1.9832261260930295E-3</v>
      </c>
      <c r="Q8182" s="36">
        <f t="shared" si="695"/>
        <v>0.10985449666293789</v>
      </c>
    </row>
    <row r="8183" spans="1:17" x14ac:dyDescent="0.3">
      <c r="A8183" s="29">
        <v>2363207</v>
      </c>
      <c r="B8183" s="1">
        <v>137</v>
      </c>
      <c r="C8183" s="1" t="s">
        <v>30</v>
      </c>
      <c r="D8183" s="1" t="s">
        <v>61</v>
      </c>
      <c r="E8183" s="1" t="s">
        <v>62</v>
      </c>
      <c r="F8183" s="47">
        <v>714</v>
      </c>
      <c r="G8183" s="34">
        <v>913.76</v>
      </c>
      <c r="H8183" s="1" t="s">
        <v>218</v>
      </c>
      <c r="I8183" s="34">
        <v>8.2833999999999998E-3</v>
      </c>
      <c r="J8183" s="34">
        <v>3639.2152999999998</v>
      </c>
      <c r="K8183" s="35" t="str">
        <f t="shared" si="691"/>
        <v>Strabrechtse Heide &amp; Beuven_H2330</v>
      </c>
      <c r="L8183" s="36">
        <f>VLOOKUP(D8183,DATA!A:F,5,FALSE)</f>
        <v>1.0986712608830001E-2</v>
      </c>
      <c r="M8183" s="37">
        <f>VLOOKUP(D8183,DATA!A:F,6,FALSE)</f>
        <v>982</v>
      </c>
      <c r="N8183" s="36">
        <f t="shared" si="692"/>
        <v>32.087942307660782</v>
      </c>
      <c r="O8183" s="36">
        <f t="shared" si="693"/>
        <v>32.089925533786875</v>
      </c>
      <c r="P8183" s="36">
        <f t="shared" si="694"/>
        <v>1.9832261260930295E-3</v>
      </c>
      <c r="Q8183" s="36">
        <f t="shared" si="695"/>
        <v>7.2173868614374817E-2</v>
      </c>
    </row>
    <row r="8184" spans="1:17" x14ac:dyDescent="0.3">
      <c r="A8184" s="29">
        <v>2363208</v>
      </c>
      <c r="B8184" s="1">
        <v>137</v>
      </c>
      <c r="C8184" s="1" t="s">
        <v>30</v>
      </c>
      <c r="D8184" s="1" t="s">
        <v>63</v>
      </c>
      <c r="E8184" s="1" t="s">
        <v>64</v>
      </c>
      <c r="F8184" s="47">
        <v>714</v>
      </c>
      <c r="G8184" s="34">
        <v>935.31</v>
      </c>
      <c r="H8184" s="1" t="s">
        <v>218</v>
      </c>
      <c r="I8184" s="34">
        <v>8.2448999999999995E-3</v>
      </c>
      <c r="J8184" s="34">
        <v>922.03376899450302</v>
      </c>
      <c r="K8184" s="35" t="str">
        <f t="shared" si="691"/>
        <v>Strabrechtse Heide &amp; Beuven_H2310</v>
      </c>
      <c r="L8184" s="36">
        <f>VLOOKUP(D8184,DATA!A:F,5,FALSE)</f>
        <v>1.0986712608830001E-2</v>
      </c>
      <c r="M8184" s="37">
        <f>VLOOKUP(D8184,DATA!A:F,6,FALSE)</f>
        <v>982</v>
      </c>
      <c r="N8184" s="36">
        <f t="shared" si="692"/>
        <v>37.449763765128182</v>
      </c>
      <c r="O8184" s="36">
        <f t="shared" si="693"/>
        <v>37.451885719937955</v>
      </c>
      <c r="P8184" s="36">
        <f t="shared" si="694"/>
        <v>2.1219548097732854E-3</v>
      </c>
      <c r="Q8184" s="36">
        <f t="shared" si="695"/>
        <v>1.956513990891276E-2</v>
      </c>
    </row>
    <row r="8185" spans="1:17" x14ac:dyDescent="0.3">
      <c r="A8185" s="29">
        <v>2363208</v>
      </c>
      <c r="B8185" s="1">
        <v>137</v>
      </c>
      <c r="C8185" s="1" t="s">
        <v>30</v>
      </c>
      <c r="D8185" s="1" t="s">
        <v>61</v>
      </c>
      <c r="E8185" s="1" t="s">
        <v>62</v>
      </c>
      <c r="F8185" s="47">
        <v>714</v>
      </c>
      <c r="G8185" s="34">
        <v>935.31</v>
      </c>
      <c r="H8185" s="1" t="s">
        <v>218</v>
      </c>
      <c r="I8185" s="34">
        <v>8.2448999999999995E-3</v>
      </c>
      <c r="J8185" s="34">
        <v>6264.5424506035197</v>
      </c>
      <c r="K8185" s="35" t="str">
        <f t="shared" si="691"/>
        <v>Strabrechtse Heide &amp; Beuven_H2330</v>
      </c>
      <c r="L8185" s="36">
        <f>VLOOKUP(D8185,DATA!A:F,5,FALSE)</f>
        <v>1.0986712608830001E-2</v>
      </c>
      <c r="M8185" s="37">
        <f>VLOOKUP(D8185,DATA!A:F,6,FALSE)</f>
        <v>982</v>
      </c>
      <c r="N8185" s="36">
        <f t="shared" si="692"/>
        <v>37.449763765128182</v>
      </c>
      <c r="O8185" s="36">
        <f t="shared" si="693"/>
        <v>37.451885719937955</v>
      </c>
      <c r="P8185" s="36">
        <f t="shared" si="694"/>
        <v>2.1219548097732854E-3</v>
      </c>
      <c r="Q8185" s="36">
        <f t="shared" si="695"/>
        <v>0.13293075984087063</v>
      </c>
    </row>
    <row r="8186" spans="1:17" x14ac:dyDescent="0.3">
      <c r="A8186" s="29">
        <v>2363209</v>
      </c>
      <c r="B8186" s="1">
        <v>137</v>
      </c>
      <c r="C8186" s="1" t="s">
        <v>30</v>
      </c>
      <c r="D8186" s="1" t="s">
        <v>63</v>
      </c>
      <c r="E8186" s="1" t="s">
        <v>64</v>
      </c>
      <c r="F8186" s="47">
        <v>714</v>
      </c>
      <c r="G8186" s="34">
        <v>920.1</v>
      </c>
      <c r="H8186" s="1" t="s">
        <v>218</v>
      </c>
      <c r="I8186" s="34">
        <v>8.3967999999999994E-3</v>
      </c>
      <c r="J8186" s="34">
        <v>3019.1399549739999</v>
      </c>
      <c r="K8186" s="35" t="str">
        <f t="shared" si="691"/>
        <v>Strabrechtse Heide &amp; Beuven_H2310</v>
      </c>
      <c r="L8186" s="36">
        <f>VLOOKUP(D8186,DATA!A:F,5,FALSE)</f>
        <v>1.0986712608830001E-2</v>
      </c>
      <c r="M8186" s="37">
        <f>VLOOKUP(D8186,DATA!A:F,6,FALSE)</f>
        <v>982</v>
      </c>
      <c r="N8186" s="36">
        <f t="shared" si="692"/>
        <v>33.624400327769408</v>
      </c>
      <c r="O8186" s="36">
        <f t="shared" si="693"/>
        <v>33.626459303082285</v>
      </c>
      <c r="P8186" s="36">
        <f t="shared" si="694"/>
        <v>2.0589753128774646E-3</v>
      </c>
      <c r="Q8186" s="36">
        <f t="shared" si="695"/>
        <v>6.2163346334134457E-2</v>
      </c>
    </row>
    <row r="8187" spans="1:17" x14ac:dyDescent="0.3">
      <c r="A8187" s="29">
        <v>2363209</v>
      </c>
      <c r="B8187" s="1">
        <v>137</v>
      </c>
      <c r="C8187" s="1" t="s">
        <v>30</v>
      </c>
      <c r="D8187" s="1" t="s">
        <v>61</v>
      </c>
      <c r="E8187" s="1" t="s">
        <v>62</v>
      </c>
      <c r="F8187" s="47">
        <v>714</v>
      </c>
      <c r="G8187" s="34">
        <v>920.1</v>
      </c>
      <c r="H8187" s="1" t="s">
        <v>218</v>
      </c>
      <c r="I8187" s="34">
        <v>8.3967999999999994E-3</v>
      </c>
      <c r="J8187" s="34">
        <v>1650.3626260000001</v>
      </c>
      <c r="K8187" s="35" t="str">
        <f t="shared" si="691"/>
        <v>Strabrechtse Heide &amp; Beuven_H2330</v>
      </c>
      <c r="L8187" s="36">
        <f>VLOOKUP(D8187,DATA!A:F,5,FALSE)</f>
        <v>1.0986712608830001E-2</v>
      </c>
      <c r="M8187" s="37">
        <f>VLOOKUP(D8187,DATA!A:F,6,FALSE)</f>
        <v>982</v>
      </c>
      <c r="N8187" s="36">
        <f t="shared" si="692"/>
        <v>33.624400327769408</v>
      </c>
      <c r="O8187" s="36">
        <f t="shared" si="693"/>
        <v>33.626459303082285</v>
      </c>
      <c r="P8187" s="36">
        <f t="shared" si="694"/>
        <v>2.0589753128774646E-3</v>
      </c>
      <c r="Q8187" s="36">
        <f t="shared" si="695"/>
        <v>3.3980559042296243E-2</v>
      </c>
    </row>
    <row r="8188" spans="1:17" x14ac:dyDescent="0.3">
      <c r="A8188" s="29">
        <v>2363209</v>
      </c>
      <c r="B8188" s="1">
        <v>137</v>
      </c>
      <c r="C8188" s="1" t="s">
        <v>30</v>
      </c>
      <c r="D8188" s="1" t="s">
        <v>53</v>
      </c>
      <c r="E8188" s="1" t="s">
        <v>54</v>
      </c>
      <c r="F8188" s="47">
        <v>714</v>
      </c>
      <c r="G8188" s="34">
        <v>920.1</v>
      </c>
      <c r="H8188" s="1" t="s">
        <v>218</v>
      </c>
      <c r="I8188" s="34">
        <v>8.3967999999999994E-3</v>
      </c>
      <c r="J8188" s="34">
        <v>3340.8854999999999</v>
      </c>
      <c r="K8188" s="35" t="str">
        <f t="shared" si="691"/>
        <v>Strabrechtse Heide &amp; Beuven_H4030</v>
      </c>
      <c r="L8188" s="36">
        <f>VLOOKUP(D8188,DATA!A:F,5,FALSE)</f>
        <v>1.0986712608830001E-2</v>
      </c>
      <c r="M8188" s="37">
        <f>VLOOKUP(D8188,DATA!A:F,6,FALSE)</f>
        <v>982</v>
      </c>
      <c r="N8188" s="36">
        <f t="shared" si="692"/>
        <v>33.624400327769408</v>
      </c>
      <c r="O8188" s="36">
        <f t="shared" si="693"/>
        <v>33.626459303082285</v>
      </c>
      <c r="P8188" s="36">
        <f t="shared" si="694"/>
        <v>2.0589753128774646E-3</v>
      </c>
      <c r="Q8188" s="36">
        <f t="shared" si="695"/>
        <v>6.8788007676502852E-2</v>
      </c>
    </row>
    <row r="8189" spans="1:17" x14ac:dyDescent="0.3">
      <c r="A8189" s="29">
        <v>2363210</v>
      </c>
      <c r="B8189" s="1">
        <v>137</v>
      </c>
      <c r="C8189" s="1" t="s">
        <v>30</v>
      </c>
      <c r="D8189" s="1" t="s">
        <v>53</v>
      </c>
      <c r="E8189" s="1" t="s">
        <v>54</v>
      </c>
      <c r="F8189" s="47">
        <v>714</v>
      </c>
      <c r="G8189" s="34">
        <v>929</v>
      </c>
      <c r="H8189" s="1" t="s">
        <v>218</v>
      </c>
      <c r="I8189" s="34">
        <v>8.4875000000000003E-3</v>
      </c>
      <c r="J8189" s="34">
        <v>10000</v>
      </c>
      <c r="K8189" s="35" t="str">
        <f t="shared" si="691"/>
        <v>Strabrechtse Heide &amp; Beuven_H4030</v>
      </c>
      <c r="L8189" s="36">
        <f>VLOOKUP(D8189,DATA!A:F,5,FALSE)</f>
        <v>1.0986712608830001E-2</v>
      </c>
      <c r="M8189" s="37">
        <f>VLOOKUP(D8189,DATA!A:F,6,FALSE)</f>
        <v>982</v>
      </c>
      <c r="N8189" s="36">
        <f t="shared" si="692"/>
        <v>35.84045086733925</v>
      </c>
      <c r="O8189" s="36">
        <f t="shared" si="693"/>
        <v>35.842595179721648</v>
      </c>
      <c r="P8189" s="36">
        <f t="shared" si="694"/>
        <v>2.1443123823985388E-3</v>
      </c>
      <c r="Q8189" s="36">
        <f t="shared" si="695"/>
        <v>0.21443123823985388</v>
      </c>
    </row>
    <row r="8190" spans="1:17" x14ac:dyDescent="0.3">
      <c r="A8190" s="29">
        <v>2363211</v>
      </c>
      <c r="B8190" s="1">
        <v>137</v>
      </c>
      <c r="C8190" s="1" t="s">
        <v>30</v>
      </c>
      <c r="D8190" s="1" t="s">
        <v>53</v>
      </c>
      <c r="E8190" s="1" t="s">
        <v>54</v>
      </c>
      <c r="F8190" s="47">
        <v>714</v>
      </c>
      <c r="G8190" s="34">
        <v>919.11</v>
      </c>
      <c r="H8190" s="1" t="s">
        <v>218</v>
      </c>
      <c r="I8190" s="34">
        <v>8.3782000000000006E-3</v>
      </c>
      <c r="J8190" s="34">
        <v>9109.3482600364005</v>
      </c>
      <c r="K8190" s="35" t="str">
        <f t="shared" si="691"/>
        <v>Strabrechtse Heide &amp; Beuven_H4030</v>
      </c>
      <c r="L8190" s="36">
        <f>VLOOKUP(D8190,DATA!A:F,5,FALSE)</f>
        <v>1.0986712608830001E-2</v>
      </c>
      <c r="M8190" s="37">
        <f>VLOOKUP(D8190,DATA!A:F,6,FALSE)</f>
        <v>982</v>
      </c>
      <c r="N8190" s="36">
        <f t="shared" si="692"/>
        <v>33.382080564835249</v>
      </c>
      <c r="O8190" s="36">
        <f t="shared" si="693"/>
        <v>33.384127620237173</v>
      </c>
      <c r="P8190" s="36">
        <f t="shared" si="694"/>
        <v>2.0470554019240694E-3</v>
      </c>
      <c r="Q8190" s="36">
        <f t="shared" si="695"/>
        <v>0.18647340563715137</v>
      </c>
    </row>
    <row r="8191" spans="1:17" x14ac:dyDescent="0.3">
      <c r="A8191" s="29">
        <v>2363212</v>
      </c>
      <c r="B8191" s="1">
        <v>137</v>
      </c>
      <c r="C8191" s="1" t="s">
        <v>30</v>
      </c>
      <c r="D8191" s="1" t="s">
        <v>53</v>
      </c>
      <c r="E8191" s="1" t="s">
        <v>54</v>
      </c>
      <c r="F8191" s="47">
        <v>714</v>
      </c>
      <c r="G8191" s="34">
        <v>909.74</v>
      </c>
      <c r="H8191" s="1" t="s">
        <v>218</v>
      </c>
      <c r="I8191" s="34">
        <v>7.9135999999999998E-3</v>
      </c>
      <c r="J8191" s="34">
        <v>408.13702000000001</v>
      </c>
      <c r="K8191" s="35" t="str">
        <f t="shared" si="691"/>
        <v>Strabrechtse Heide &amp; Beuven_H4030</v>
      </c>
      <c r="L8191" s="36">
        <f>VLOOKUP(D8191,DATA!A:F,5,FALSE)</f>
        <v>1.0986712608830001E-2</v>
      </c>
      <c r="M8191" s="37">
        <f>VLOOKUP(D8191,DATA!A:F,6,FALSE)</f>
        <v>982</v>
      </c>
      <c r="N8191" s="36">
        <f t="shared" si="692"/>
        <v>31.13319093300327</v>
      </c>
      <c r="O8191" s="36">
        <f t="shared" si="693"/>
        <v>31.135055090399948</v>
      </c>
      <c r="P8191" s="36">
        <f t="shared" si="694"/>
        <v>1.8641573966782232E-3</v>
      </c>
      <c r="Q8191" s="36">
        <f t="shared" si="695"/>
        <v>7.6083164469120789E-3</v>
      </c>
    </row>
    <row r="8192" spans="1:17" x14ac:dyDescent="0.3">
      <c r="A8192" s="29">
        <v>2364718</v>
      </c>
      <c r="B8192" s="1">
        <v>137</v>
      </c>
      <c r="C8192" s="1" t="s">
        <v>30</v>
      </c>
      <c r="D8192" s="1" t="s">
        <v>28</v>
      </c>
      <c r="E8192" s="1" t="s">
        <v>29</v>
      </c>
      <c r="F8192" s="47">
        <v>1786</v>
      </c>
      <c r="G8192" s="34">
        <v>1901.68</v>
      </c>
      <c r="H8192" s="1" t="s">
        <v>218</v>
      </c>
      <c r="I8192" s="34">
        <v>1.7932E-2</v>
      </c>
      <c r="J8192" s="34">
        <v>733.35333000000003</v>
      </c>
      <c r="K8192" s="35" t="str">
        <f t="shared" si="691"/>
        <v>Strabrechtse Heide &amp; Beuven_H91D0</v>
      </c>
      <c r="L8192" s="36">
        <f>VLOOKUP(D8192,DATA!A:F,5,FALSE)</f>
        <v>6.9280917156857415E-3</v>
      </c>
      <c r="M8192" s="37">
        <f>VLOOKUP(D8192,DATA!A:F,6,FALSE)</f>
        <v>2211</v>
      </c>
      <c r="N8192" s="36">
        <f t="shared" si="692"/>
        <v>10.498741164557622</v>
      </c>
      <c r="O8192" s="36">
        <f t="shared" si="693"/>
        <v>10.4999085923917</v>
      </c>
      <c r="P8192" s="36">
        <f t="shared" si="694"/>
        <v>1.167427834078083E-3</v>
      </c>
      <c r="Q8192" s="36">
        <f t="shared" si="695"/>
        <v>8.5613708965584963E-3</v>
      </c>
    </row>
    <row r="8193" spans="1:17" x14ac:dyDescent="0.3">
      <c r="A8193" s="29">
        <v>2364718</v>
      </c>
      <c r="B8193" s="1">
        <v>137</v>
      </c>
      <c r="C8193" s="1" t="s">
        <v>30</v>
      </c>
      <c r="D8193" s="1" t="s">
        <v>22</v>
      </c>
      <c r="E8193" s="1" t="s">
        <v>23</v>
      </c>
      <c r="F8193" s="47">
        <v>1857</v>
      </c>
      <c r="G8193" s="34">
        <v>1901.68</v>
      </c>
      <c r="H8193" s="1" t="s">
        <v>218</v>
      </c>
      <c r="I8193" s="34">
        <v>1.7932E-2</v>
      </c>
      <c r="J8193" s="34">
        <v>7822.0870000000004</v>
      </c>
      <c r="K8193" s="35" t="str">
        <f t="shared" si="691"/>
        <v>Strabrechtse Heide &amp; Beuven_H91E0C</v>
      </c>
      <c r="L8193" s="36">
        <f>VLOOKUP(D8193,DATA!A:F,5,FALSE)</f>
        <v>6.9280917156857415E-3</v>
      </c>
      <c r="M8193" s="37">
        <f>VLOOKUP(D8193,DATA!A:F,6,FALSE)</f>
        <v>2282</v>
      </c>
      <c r="N8193" s="36">
        <f t="shared" si="692"/>
        <v>6.692632091783099</v>
      </c>
      <c r="O8193" s="36">
        <f t="shared" si="693"/>
        <v>6.6934079433026348</v>
      </c>
      <c r="P8193" s="36">
        <f t="shared" si="694"/>
        <v>7.7585151953574183E-4</v>
      </c>
      <c r="Q8193" s="36">
        <f t="shared" si="695"/>
        <v>6.0687780848907726E-2</v>
      </c>
    </row>
    <row r="8194" spans="1:17" x14ac:dyDescent="0.3">
      <c r="A8194" s="29">
        <v>2364726</v>
      </c>
      <c r="B8194" s="1">
        <v>137</v>
      </c>
      <c r="C8194" s="1" t="s">
        <v>30</v>
      </c>
      <c r="D8194" s="1" t="s">
        <v>41</v>
      </c>
      <c r="E8194" s="1" t="s">
        <v>42</v>
      </c>
      <c r="F8194" s="47">
        <v>1071</v>
      </c>
      <c r="G8194" s="34">
        <v>1492.22</v>
      </c>
      <c r="H8194" s="1" t="s">
        <v>218</v>
      </c>
      <c r="I8194" s="34">
        <v>1.33034E-2</v>
      </c>
      <c r="J8194" s="34">
        <v>1259.24926710768</v>
      </c>
      <c r="K8194" s="35" t="str">
        <f t="shared" si="691"/>
        <v>Strabrechtse Heide &amp; Beuven_H4010A</v>
      </c>
      <c r="L8194" s="36">
        <f>VLOOKUP(D8194,DATA!A:F,5,FALSE)</f>
        <v>1.3726988247862192E-2</v>
      </c>
      <c r="M8194" s="37">
        <f>VLOOKUP(D8194,DATA!A:F,6,FALSE)</f>
        <v>1285.5</v>
      </c>
      <c r="N8194" s="36">
        <f t="shared" si="692"/>
        <v>94.467640816407823</v>
      </c>
      <c r="O8194" s="36">
        <f t="shared" si="693"/>
        <v>94.468595140928613</v>
      </c>
      <c r="P8194" s="36">
        <f t="shared" si="694"/>
        <v>9.5432452079080576E-4</v>
      </c>
      <c r="Q8194" s="36">
        <f t="shared" si="695"/>
        <v>1.2017324533887102E-2</v>
      </c>
    </row>
    <row r="8195" spans="1:17" x14ac:dyDescent="0.3">
      <c r="A8195" s="29">
        <v>2364726</v>
      </c>
      <c r="B8195" s="1">
        <v>137</v>
      </c>
      <c r="C8195" s="1" t="s">
        <v>30</v>
      </c>
      <c r="D8195" s="1" t="s">
        <v>53</v>
      </c>
      <c r="E8195" s="1" t="s">
        <v>54</v>
      </c>
      <c r="F8195" s="47">
        <v>714</v>
      </c>
      <c r="G8195" s="34">
        <v>1492.22</v>
      </c>
      <c r="H8195" s="1" t="s">
        <v>218</v>
      </c>
      <c r="I8195" s="34">
        <v>1.33034E-2</v>
      </c>
      <c r="J8195" s="34">
        <v>1487.5410999999999</v>
      </c>
      <c r="K8195" s="35" t="str">
        <f t="shared" ref="K8195:K8258" si="696">_xlfn.CONCAT(C8195,"_",D8195)</f>
        <v>Strabrechtse Heide &amp; Beuven_H4030</v>
      </c>
      <c r="L8195" s="36">
        <f>VLOOKUP(D8195,DATA!A:F,5,FALSE)</f>
        <v>1.0986712608830001E-2</v>
      </c>
      <c r="M8195" s="37">
        <f>VLOOKUP(D8195,DATA!A:F,6,FALSE)</f>
        <v>982</v>
      </c>
      <c r="N8195" s="36">
        <f t="shared" ref="N8195:N8258" si="697">100/(1+EXP(-L8195*(G8195-M8195)))</f>
        <v>99.633640666616941</v>
      </c>
      <c r="O8195" s="36">
        <f t="shared" ref="O8195:O8258" si="698">100/(1+EXP(-L8195*((G8195+I8195)-M8195)))</f>
        <v>99.633694013883087</v>
      </c>
      <c r="P8195" s="36">
        <f t="shared" ref="P8195:P8258" si="699">O8195-N8195</f>
        <v>5.3347266145920003E-5</v>
      </c>
      <c r="Q8195" s="36">
        <f t="shared" ref="Q8195:Q8258" si="700">IF(AND(H8195&lt;&gt;"below",I8195&gt;=0.005),J8195*P8195/100,0)</f>
        <v>7.9356250964694589E-4</v>
      </c>
    </row>
    <row r="8196" spans="1:17" x14ac:dyDescent="0.3">
      <c r="A8196" s="29">
        <v>2364727</v>
      </c>
      <c r="B8196" s="1">
        <v>137</v>
      </c>
      <c r="C8196" s="1" t="s">
        <v>30</v>
      </c>
      <c r="D8196" s="1" t="s">
        <v>57</v>
      </c>
      <c r="E8196" s="1" t="s">
        <v>58</v>
      </c>
      <c r="F8196" s="47">
        <v>714</v>
      </c>
      <c r="G8196" s="34">
        <v>1029.6199999999999</v>
      </c>
      <c r="H8196" s="1" t="s">
        <v>218</v>
      </c>
      <c r="I8196" s="34">
        <v>1.01671E-2</v>
      </c>
      <c r="J8196" s="34">
        <v>1101.0139999999999</v>
      </c>
      <c r="K8196" s="35" t="str">
        <f t="shared" si="696"/>
        <v>Strabrechtse Heide &amp; Beuven_H3160</v>
      </c>
      <c r="L8196" s="36">
        <f>VLOOKUP(D8196,DATA!A:F,5,FALSE)</f>
        <v>1.0986712608830001E-2</v>
      </c>
      <c r="M8196" s="37">
        <f>VLOOKUP(D8196,DATA!A:F,6,FALSE)</f>
        <v>982</v>
      </c>
      <c r="N8196" s="36">
        <f t="shared" si="697"/>
        <v>62.789275046170538</v>
      </c>
      <c r="O8196" s="36">
        <f t="shared" si="698"/>
        <v>62.791884876385218</v>
      </c>
      <c r="P8196" s="36">
        <f t="shared" si="699"/>
        <v>2.6098302146806418E-3</v>
      </c>
      <c r="Q8196" s="36">
        <f t="shared" si="700"/>
        <v>2.8734596039863919E-2</v>
      </c>
    </row>
    <row r="8197" spans="1:17" x14ac:dyDescent="0.3">
      <c r="A8197" s="29">
        <v>2364727</v>
      </c>
      <c r="B8197" s="1">
        <v>137</v>
      </c>
      <c r="C8197" s="1" t="s">
        <v>30</v>
      </c>
      <c r="D8197" s="1" t="s">
        <v>53</v>
      </c>
      <c r="E8197" s="1" t="s">
        <v>54</v>
      </c>
      <c r="F8197" s="47">
        <v>714</v>
      </c>
      <c r="G8197" s="34">
        <v>1029.6199999999999</v>
      </c>
      <c r="H8197" s="1" t="s">
        <v>218</v>
      </c>
      <c r="I8197" s="34">
        <v>1.01671E-2</v>
      </c>
      <c r="J8197" s="34">
        <v>5457.9364999999998</v>
      </c>
      <c r="K8197" s="35" t="str">
        <f t="shared" si="696"/>
        <v>Strabrechtse Heide &amp; Beuven_H4030</v>
      </c>
      <c r="L8197" s="36">
        <f>VLOOKUP(D8197,DATA!A:F,5,FALSE)</f>
        <v>1.0986712608830001E-2</v>
      </c>
      <c r="M8197" s="37">
        <f>VLOOKUP(D8197,DATA!A:F,6,FALSE)</f>
        <v>982</v>
      </c>
      <c r="N8197" s="36">
        <f t="shared" si="697"/>
        <v>62.789275046170538</v>
      </c>
      <c r="O8197" s="36">
        <f t="shared" si="698"/>
        <v>62.791884876385218</v>
      </c>
      <c r="P8197" s="36">
        <f t="shared" si="699"/>
        <v>2.6098302146806418E-3</v>
      </c>
      <c r="Q8197" s="36">
        <f t="shared" si="700"/>
        <v>0.14244287587508311</v>
      </c>
    </row>
    <row r="8198" spans="1:17" x14ac:dyDescent="0.3">
      <c r="A8198" s="29">
        <v>2364728</v>
      </c>
      <c r="B8198" s="1">
        <v>137</v>
      </c>
      <c r="C8198" s="1" t="s">
        <v>30</v>
      </c>
      <c r="D8198" s="1" t="s">
        <v>57</v>
      </c>
      <c r="E8198" s="1" t="s">
        <v>58</v>
      </c>
      <c r="F8198" s="47">
        <v>714</v>
      </c>
      <c r="G8198" s="34">
        <v>895.43</v>
      </c>
      <c r="H8198" s="1" t="s">
        <v>218</v>
      </c>
      <c r="I8198" s="34">
        <v>8.8252999999999995E-3</v>
      </c>
      <c r="J8198" s="34">
        <v>5826.1030000000001</v>
      </c>
      <c r="K8198" s="35" t="str">
        <f t="shared" si="696"/>
        <v>Strabrechtse Heide &amp; Beuven_H3160</v>
      </c>
      <c r="L8198" s="36">
        <f>VLOOKUP(D8198,DATA!A:F,5,FALSE)</f>
        <v>1.0986712608830001E-2</v>
      </c>
      <c r="M8198" s="37">
        <f>VLOOKUP(D8198,DATA!A:F,6,FALSE)</f>
        <v>982</v>
      </c>
      <c r="N8198" s="36">
        <f t="shared" si="697"/>
        <v>27.865969490278477</v>
      </c>
      <c r="O8198" s="36">
        <f t="shared" si="698"/>
        <v>27.86791853102487</v>
      </c>
      <c r="P8198" s="36">
        <f t="shared" si="699"/>
        <v>1.9490407463926829E-3</v>
      </c>
      <c r="Q8198" s="36">
        <f t="shared" si="700"/>
        <v>0.11355312139680648</v>
      </c>
    </row>
    <row r="8199" spans="1:17" x14ac:dyDescent="0.3">
      <c r="A8199" s="29">
        <v>2364729</v>
      </c>
      <c r="B8199" s="1">
        <v>137</v>
      </c>
      <c r="C8199" s="1" t="s">
        <v>30</v>
      </c>
      <c r="D8199" s="1" t="s">
        <v>53</v>
      </c>
      <c r="E8199" s="1" t="s">
        <v>54</v>
      </c>
      <c r="F8199" s="47">
        <v>714</v>
      </c>
      <c r="G8199" s="34">
        <v>922.16</v>
      </c>
      <c r="H8199" s="1" t="s">
        <v>218</v>
      </c>
      <c r="I8199" s="34">
        <v>9.1783000000000003E-3</v>
      </c>
      <c r="J8199" s="34">
        <v>5542.2676000000001</v>
      </c>
      <c r="K8199" s="35" t="str">
        <f t="shared" si="696"/>
        <v>Strabrechtse Heide &amp; Beuven_H4030</v>
      </c>
      <c r="L8199" s="36">
        <f>VLOOKUP(D8199,DATA!A:F,5,FALSE)</f>
        <v>1.0986712608830001E-2</v>
      </c>
      <c r="M8199" s="37">
        <f>VLOOKUP(D8199,DATA!A:F,6,FALSE)</f>
        <v>982</v>
      </c>
      <c r="N8199" s="36">
        <f t="shared" si="697"/>
        <v>34.131381659762063</v>
      </c>
      <c r="O8199" s="36">
        <f t="shared" si="698"/>
        <v>34.133648753019607</v>
      </c>
      <c r="P8199" s="36">
        <f t="shared" si="699"/>
        <v>2.2670932575437064E-3</v>
      </c>
      <c r="Q8199" s="36">
        <f t="shared" si="700"/>
        <v>0.12564837507462939</v>
      </c>
    </row>
    <row r="8200" spans="1:17" x14ac:dyDescent="0.3">
      <c r="A8200" s="29">
        <v>2364730</v>
      </c>
      <c r="B8200" s="1">
        <v>137</v>
      </c>
      <c r="C8200" s="1" t="s">
        <v>30</v>
      </c>
      <c r="D8200" s="1" t="s">
        <v>53</v>
      </c>
      <c r="E8200" s="1" t="s">
        <v>54</v>
      </c>
      <c r="F8200" s="47">
        <v>714</v>
      </c>
      <c r="G8200" s="34">
        <v>915.64</v>
      </c>
      <c r="H8200" s="1" t="s">
        <v>218</v>
      </c>
      <c r="I8200" s="34">
        <v>9.1716999999999996E-3</v>
      </c>
      <c r="J8200" s="34">
        <v>4352.4472999999998</v>
      </c>
      <c r="K8200" s="35" t="str">
        <f t="shared" si="696"/>
        <v>Strabrechtse Heide &amp; Beuven_H4030</v>
      </c>
      <c r="L8200" s="36">
        <f>VLOOKUP(D8200,DATA!A:F,5,FALSE)</f>
        <v>1.0986712608830001E-2</v>
      </c>
      <c r="M8200" s="37">
        <f>VLOOKUP(D8200,DATA!A:F,6,FALSE)</f>
        <v>982</v>
      </c>
      <c r="N8200" s="36">
        <f t="shared" si="697"/>
        <v>32.539703197334042</v>
      </c>
      <c r="O8200" s="36">
        <f t="shared" si="698"/>
        <v>32.541915207307909</v>
      </c>
      <c r="P8200" s="36">
        <f t="shared" si="699"/>
        <v>2.2120099738671684E-3</v>
      </c>
      <c r="Q8200" s="36">
        <f t="shared" si="700"/>
        <v>9.6276568383312264E-2</v>
      </c>
    </row>
    <row r="8201" spans="1:17" x14ac:dyDescent="0.3">
      <c r="A8201" s="30">
        <v>2364731</v>
      </c>
      <c r="B8201" s="14">
        <v>137</v>
      </c>
      <c r="C8201" s="14" t="s">
        <v>30</v>
      </c>
      <c r="D8201" s="14" t="s">
        <v>55</v>
      </c>
      <c r="E8201" s="14" t="s">
        <v>56</v>
      </c>
      <c r="F8201" s="48">
        <v>500</v>
      </c>
      <c r="G8201" s="38">
        <v>919.29</v>
      </c>
      <c r="H8201" s="14" t="s">
        <v>218</v>
      </c>
      <c r="I8201" s="38">
        <v>9.1065999999999994E-3</v>
      </c>
      <c r="J8201" s="38">
        <v>2829.8512999999998</v>
      </c>
      <c r="K8201" s="39" t="str">
        <f t="shared" si="696"/>
        <v>Strabrechtse Heide &amp; Beuven_H3130</v>
      </c>
      <c r="L8201" s="40">
        <f>VLOOKUP(D8201,DATA!A:F,5,FALSE)</f>
        <v>0</v>
      </c>
      <c r="M8201" s="41">
        <f>VLOOKUP(D8201,DATA!A:F,6,FALSE)</f>
        <v>3.5</v>
      </c>
      <c r="N8201" s="40">
        <f t="shared" si="697"/>
        <v>50</v>
      </c>
      <c r="O8201" s="40">
        <f t="shared" si="698"/>
        <v>50</v>
      </c>
      <c r="P8201" s="40">
        <f>J8201/10000*I8201</f>
        <v>2.5770323848579996E-3</v>
      </c>
      <c r="Q8201" s="40">
        <f>IF(AND(H8201&lt;&gt;"below",I8201&gt;=0.005),M8201*P8201,0)</f>
        <v>9.0196133470029985E-3</v>
      </c>
    </row>
    <row r="8202" spans="1:17" x14ac:dyDescent="0.3">
      <c r="A8202" s="29">
        <v>2364731</v>
      </c>
      <c r="B8202" s="1">
        <v>137</v>
      </c>
      <c r="C8202" s="1" t="s">
        <v>30</v>
      </c>
      <c r="D8202" s="1" t="s">
        <v>53</v>
      </c>
      <c r="E8202" s="1" t="s">
        <v>54</v>
      </c>
      <c r="F8202" s="47">
        <v>714</v>
      </c>
      <c r="G8202" s="34">
        <v>919.29</v>
      </c>
      <c r="H8202" s="1" t="s">
        <v>218</v>
      </c>
      <c r="I8202" s="34">
        <v>9.1065999999999994E-3</v>
      </c>
      <c r="J8202" s="34">
        <v>3239.4992999999999</v>
      </c>
      <c r="K8202" s="35" t="str">
        <f t="shared" si="696"/>
        <v>Strabrechtse Heide &amp; Beuven_H4030</v>
      </c>
      <c r="L8202" s="36">
        <f>VLOOKUP(D8202,DATA!A:F,5,FALSE)</f>
        <v>1.0986712608830001E-2</v>
      </c>
      <c r="M8202" s="37">
        <f>VLOOKUP(D8202,DATA!A:F,6,FALSE)</f>
        <v>982</v>
      </c>
      <c r="N8202" s="36">
        <f t="shared" si="697"/>
        <v>33.426073946116439</v>
      </c>
      <c r="O8202" s="36">
        <f t="shared" si="698"/>
        <v>33.428300436202043</v>
      </c>
      <c r="P8202" s="36">
        <f t="shared" si="699"/>
        <v>2.2264900856043823E-3</v>
      </c>
      <c r="Q8202" s="36">
        <f t="shared" si="700"/>
        <v>7.2127130737723366E-2</v>
      </c>
    </row>
    <row r="8203" spans="1:17" x14ac:dyDescent="0.3">
      <c r="A8203" s="29">
        <v>2364732</v>
      </c>
      <c r="B8203" s="1">
        <v>137</v>
      </c>
      <c r="C8203" s="1" t="s">
        <v>30</v>
      </c>
      <c r="D8203" s="1" t="s">
        <v>53</v>
      </c>
      <c r="E8203" s="1" t="s">
        <v>54</v>
      </c>
      <c r="F8203" s="47">
        <v>714</v>
      </c>
      <c r="G8203" s="34">
        <v>918.28</v>
      </c>
      <c r="H8203" s="1" t="s">
        <v>218</v>
      </c>
      <c r="I8203" s="34">
        <v>9.0416999999999997E-3</v>
      </c>
      <c r="J8203" s="34">
        <v>3760.6995000000002</v>
      </c>
      <c r="K8203" s="35" t="str">
        <f t="shared" si="696"/>
        <v>Strabrechtse Heide &amp; Beuven_H4030</v>
      </c>
      <c r="L8203" s="36">
        <f>VLOOKUP(D8203,DATA!A:F,5,FALSE)</f>
        <v>1.0986712608830001E-2</v>
      </c>
      <c r="M8203" s="37">
        <f>VLOOKUP(D8203,DATA!A:F,6,FALSE)</f>
        <v>982</v>
      </c>
      <c r="N8203" s="36">
        <f t="shared" si="697"/>
        <v>33.179597039611352</v>
      </c>
      <c r="O8203" s="36">
        <f t="shared" si="698"/>
        <v>33.181799485826822</v>
      </c>
      <c r="P8203" s="36">
        <f t="shared" si="699"/>
        <v>2.2024462154703883E-3</v>
      </c>
      <c r="Q8203" s="36">
        <f t="shared" si="700"/>
        <v>8.2827383812963812E-2</v>
      </c>
    </row>
    <row r="8204" spans="1:17" x14ac:dyDescent="0.3">
      <c r="A8204" s="29">
        <v>2364733</v>
      </c>
      <c r="B8204" s="1">
        <v>137</v>
      </c>
      <c r="C8204" s="1" t="s">
        <v>30</v>
      </c>
      <c r="D8204" s="1" t="s">
        <v>53</v>
      </c>
      <c r="E8204" s="1" t="s">
        <v>54</v>
      </c>
      <c r="F8204" s="47">
        <v>714</v>
      </c>
      <c r="G8204" s="34">
        <v>919.17</v>
      </c>
      <c r="H8204" s="1" t="s">
        <v>218</v>
      </c>
      <c r="I8204" s="34">
        <v>8.9940000000000003E-3</v>
      </c>
      <c r="J8204" s="34">
        <v>2486.335</v>
      </c>
      <c r="K8204" s="35" t="str">
        <f t="shared" si="696"/>
        <v>Strabrechtse Heide &amp; Beuven_H4030</v>
      </c>
      <c r="L8204" s="36">
        <f>VLOOKUP(D8204,DATA!A:F,5,FALSE)</f>
        <v>1.0986712608830001E-2</v>
      </c>
      <c r="M8204" s="37">
        <f>VLOOKUP(D8204,DATA!A:F,6,FALSE)</f>
        <v>982</v>
      </c>
      <c r="N8204" s="36">
        <f t="shared" si="697"/>
        <v>33.396741816299567</v>
      </c>
      <c r="O8204" s="36">
        <f t="shared" si="698"/>
        <v>33.398939814571904</v>
      </c>
      <c r="P8204" s="36">
        <f t="shared" si="699"/>
        <v>2.1979982723365765E-3</v>
      </c>
      <c r="Q8204" s="36">
        <f t="shared" si="700"/>
        <v>5.4649600344499623E-2</v>
      </c>
    </row>
    <row r="8205" spans="1:17" x14ac:dyDescent="0.3">
      <c r="A8205" s="29">
        <v>2364734</v>
      </c>
      <c r="B8205" s="1">
        <v>137</v>
      </c>
      <c r="C8205" s="1" t="s">
        <v>30</v>
      </c>
      <c r="D8205" s="1" t="s">
        <v>53</v>
      </c>
      <c r="E8205" s="1" t="s">
        <v>54</v>
      </c>
      <c r="F8205" s="47">
        <v>714</v>
      </c>
      <c r="G8205" s="34">
        <v>927</v>
      </c>
      <c r="H8205" s="1" t="s">
        <v>218</v>
      </c>
      <c r="I8205" s="34">
        <v>8.9712999999999998E-3</v>
      </c>
      <c r="J8205" s="34">
        <v>8672.8449999999993</v>
      </c>
      <c r="K8205" s="35" t="str">
        <f t="shared" si="696"/>
        <v>Strabrechtse Heide &amp; Beuven_H4030</v>
      </c>
      <c r="L8205" s="36">
        <f>VLOOKUP(D8205,DATA!A:F,5,FALSE)</f>
        <v>1.0986712608830001E-2</v>
      </c>
      <c r="M8205" s="37">
        <f>VLOOKUP(D8205,DATA!A:F,6,FALSE)</f>
        <v>982</v>
      </c>
      <c r="N8205" s="36">
        <f t="shared" si="697"/>
        <v>35.3367578050661</v>
      </c>
      <c r="O8205" s="36">
        <f t="shared" si="698"/>
        <v>35.339010039513724</v>
      </c>
      <c r="P8205" s="36">
        <f t="shared" si="699"/>
        <v>2.2522344476243461E-3</v>
      </c>
      <c r="Q8205" s="36">
        <f t="shared" si="700"/>
        <v>0.19533280267906569</v>
      </c>
    </row>
    <row r="8206" spans="1:17" x14ac:dyDescent="0.3">
      <c r="A8206" s="29">
        <v>2364735</v>
      </c>
      <c r="B8206" s="1">
        <v>137</v>
      </c>
      <c r="C8206" s="1" t="s">
        <v>30</v>
      </c>
      <c r="D8206" s="1" t="s">
        <v>63</v>
      </c>
      <c r="E8206" s="1" t="s">
        <v>64</v>
      </c>
      <c r="F8206" s="47">
        <v>714</v>
      </c>
      <c r="G8206" s="34">
        <v>929.55</v>
      </c>
      <c r="H8206" s="1" t="s">
        <v>218</v>
      </c>
      <c r="I8206" s="34">
        <v>8.8679999999999991E-3</v>
      </c>
      <c r="J8206" s="34">
        <v>0.84173240000000005</v>
      </c>
      <c r="K8206" s="35" t="str">
        <f t="shared" si="696"/>
        <v>Strabrechtse Heide &amp; Beuven_H2310</v>
      </c>
      <c r="L8206" s="36">
        <f>VLOOKUP(D8206,DATA!A:F,5,FALSE)</f>
        <v>1.0986712608830001E-2</v>
      </c>
      <c r="M8206" s="37">
        <f>VLOOKUP(D8206,DATA!A:F,6,FALSE)</f>
        <v>982</v>
      </c>
      <c r="N8206" s="36">
        <f t="shared" si="697"/>
        <v>35.979521569759996</v>
      </c>
      <c r="O8206" s="36">
        <f t="shared" si="698"/>
        <v>35.981765832403177</v>
      </c>
      <c r="P8206" s="36">
        <f t="shared" si="699"/>
        <v>2.2442626431811163E-3</v>
      </c>
      <c r="Q8206" s="36">
        <f t="shared" si="700"/>
        <v>1.8890685808751846E-5</v>
      </c>
    </row>
    <row r="8207" spans="1:17" x14ac:dyDescent="0.3">
      <c r="A8207" s="29">
        <v>2364735</v>
      </c>
      <c r="B8207" s="1">
        <v>137</v>
      </c>
      <c r="C8207" s="1" t="s">
        <v>30</v>
      </c>
      <c r="D8207" s="1" t="s">
        <v>53</v>
      </c>
      <c r="E8207" s="1" t="s">
        <v>54</v>
      </c>
      <c r="F8207" s="47">
        <v>714</v>
      </c>
      <c r="G8207" s="34">
        <v>929.55</v>
      </c>
      <c r="H8207" s="1" t="s">
        <v>218</v>
      </c>
      <c r="I8207" s="34">
        <v>8.8679999999999991E-3</v>
      </c>
      <c r="J8207" s="34">
        <v>9229.0030000000006</v>
      </c>
      <c r="K8207" s="35" t="str">
        <f t="shared" si="696"/>
        <v>Strabrechtse Heide &amp; Beuven_H4030</v>
      </c>
      <c r="L8207" s="36">
        <f>VLOOKUP(D8207,DATA!A:F,5,FALSE)</f>
        <v>1.0986712608830001E-2</v>
      </c>
      <c r="M8207" s="37">
        <f>VLOOKUP(D8207,DATA!A:F,6,FALSE)</f>
        <v>982</v>
      </c>
      <c r="N8207" s="36">
        <f t="shared" si="697"/>
        <v>35.979521569759996</v>
      </c>
      <c r="O8207" s="36">
        <f t="shared" si="698"/>
        <v>35.981765832403177</v>
      </c>
      <c r="P8207" s="36">
        <f t="shared" si="699"/>
        <v>2.2442626431811163E-3</v>
      </c>
      <c r="Q8207" s="36">
        <f t="shared" si="700"/>
        <v>0.20712306666706454</v>
      </c>
    </row>
    <row r="8208" spans="1:17" x14ac:dyDescent="0.3">
      <c r="A8208" s="29">
        <v>2364736</v>
      </c>
      <c r="B8208" s="1">
        <v>137</v>
      </c>
      <c r="C8208" s="1" t="s">
        <v>30</v>
      </c>
      <c r="D8208" s="1" t="s">
        <v>63</v>
      </c>
      <c r="E8208" s="1" t="s">
        <v>64</v>
      </c>
      <c r="F8208" s="47">
        <v>714</v>
      </c>
      <c r="G8208" s="34">
        <v>922.08</v>
      </c>
      <c r="H8208" s="1" t="s">
        <v>218</v>
      </c>
      <c r="I8208" s="34">
        <v>8.6277000000000003E-3</v>
      </c>
      <c r="J8208" s="34">
        <v>5091.9556000000002</v>
      </c>
      <c r="K8208" s="35" t="str">
        <f t="shared" si="696"/>
        <v>Strabrechtse Heide &amp; Beuven_H2310</v>
      </c>
      <c r="L8208" s="36">
        <f>VLOOKUP(D8208,DATA!A:F,5,FALSE)</f>
        <v>1.0986712608830001E-2</v>
      </c>
      <c r="M8208" s="37">
        <f>VLOOKUP(D8208,DATA!A:F,6,FALSE)</f>
        <v>982</v>
      </c>
      <c r="N8208" s="36">
        <f t="shared" si="697"/>
        <v>34.111624269553374</v>
      </c>
      <c r="O8208" s="36">
        <f t="shared" si="698"/>
        <v>34.113754764661124</v>
      </c>
      <c r="P8208" s="36">
        <f t="shared" si="699"/>
        <v>2.1304951077496526E-3</v>
      </c>
      <c r="Q8208" s="36">
        <f t="shared" si="700"/>
        <v>0.10848386494678447</v>
      </c>
    </row>
    <row r="8209" spans="1:17" x14ac:dyDescent="0.3">
      <c r="A8209" s="29">
        <v>2364736</v>
      </c>
      <c r="B8209" s="1">
        <v>137</v>
      </c>
      <c r="C8209" s="1" t="s">
        <v>30</v>
      </c>
      <c r="D8209" s="1" t="s">
        <v>61</v>
      </c>
      <c r="E8209" s="1" t="s">
        <v>62</v>
      </c>
      <c r="F8209" s="47">
        <v>714</v>
      </c>
      <c r="G8209" s="34">
        <v>922.08</v>
      </c>
      <c r="H8209" s="1" t="s">
        <v>218</v>
      </c>
      <c r="I8209" s="34">
        <v>8.6277000000000003E-3</v>
      </c>
      <c r="J8209" s="34">
        <v>2654.2959999999998</v>
      </c>
      <c r="K8209" s="35" t="str">
        <f t="shared" si="696"/>
        <v>Strabrechtse Heide &amp; Beuven_H2330</v>
      </c>
      <c r="L8209" s="36">
        <f>VLOOKUP(D8209,DATA!A:F,5,FALSE)</f>
        <v>1.0986712608830001E-2</v>
      </c>
      <c r="M8209" s="37">
        <f>VLOOKUP(D8209,DATA!A:F,6,FALSE)</f>
        <v>982</v>
      </c>
      <c r="N8209" s="36">
        <f t="shared" si="697"/>
        <v>34.111624269553374</v>
      </c>
      <c r="O8209" s="36">
        <f t="shared" si="698"/>
        <v>34.113754764661124</v>
      </c>
      <c r="P8209" s="36">
        <f t="shared" si="699"/>
        <v>2.1304951077496526E-3</v>
      </c>
      <c r="Q8209" s="36">
        <f t="shared" si="700"/>
        <v>5.6549646425194708E-2</v>
      </c>
    </row>
    <row r="8210" spans="1:17" x14ac:dyDescent="0.3">
      <c r="A8210" s="29">
        <v>2364736</v>
      </c>
      <c r="B8210" s="1">
        <v>137</v>
      </c>
      <c r="C8210" s="1" t="s">
        <v>30</v>
      </c>
      <c r="D8210" s="1" t="s">
        <v>53</v>
      </c>
      <c r="E8210" s="1" t="s">
        <v>54</v>
      </c>
      <c r="F8210" s="47">
        <v>714</v>
      </c>
      <c r="G8210" s="34">
        <v>922.08</v>
      </c>
      <c r="H8210" s="1" t="s">
        <v>218</v>
      </c>
      <c r="I8210" s="34">
        <v>8.6277000000000003E-3</v>
      </c>
      <c r="J8210" s="34">
        <v>185.29861</v>
      </c>
      <c r="K8210" s="35" t="str">
        <f t="shared" si="696"/>
        <v>Strabrechtse Heide &amp; Beuven_H4030</v>
      </c>
      <c r="L8210" s="36">
        <f>VLOOKUP(D8210,DATA!A:F,5,FALSE)</f>
        <v>1.0986712608830001E-2</v>
      </c>
      <c r="M8210" s="37">
        <f>VLOOKUP(D8210,DATA!A:F,6,FALSE)</f>
        <v>982</v>
      </c>
      <c r="N8210" s="36">
        <f t="shared" si="697"/>
        <v>34.111624269553374</v>
      </c>
      <c r="O8210" s="36">
        <f t="shared" si="698"/>
        <v>34.113754764661124</v>
      </c>
      <c r="P8210" s="36">
        <f t="shared" si="699"/>
        <v>2.1304951077496526E-3</v>
      </c>
      <c r="Q8210" s="36">
        <f t="shared" si="700"/>
        <v>3.9477778207781082E-3</v>
      </c>
    </row>
    <row r="8211" spans="1:17" x14ac:dyDescent="0.3">
      <c r="A8211" s="29">
        <v>2364737</v>
      </c>
      <c r="B8211" s="1">
        <v>137</v>
      </c>
      <c r="C8211" s="1" t="s">
        <v>30</v>
      </c>
      <c r="D8211" s="1" t="s">
        <v>61</v>
      </c>
      <c r="E8211" s="1" t="s">
        <v>62</v>
      </c>
      <c r="F8211" s="47">
        <v>714</v>
      </c>
      <c r="G8211" s="34">
        <v>919.04</v>
      </c>
      <c r="H8211" s="1" t="s">
        <v>218</v>
      </c>
      <c r="I8211" s="34">
        <v>8.1501999999999998E-3</v>
      </c>
      <c r="J8211" s="34">
        <v>9455.3559999999998</v>
      </c>
      <c r="K8211" s="35" t="str">
        <f t="shared" si="696"/>
        <v>Strabrechtse Heide &amp; Beuven_H2330</v>
      </c>
      <c r="L8211" s="36">
        <f>VLOOKUP(D8211,DATA!A:F,5,FALSE)</f>
        <v>1.0986712608830001E-2</v>
      </c>
      <c r="M8211" s="37">
        <f>VLOOKUP(D8211,DATA!A:F,6,FALSE)</f>
        <v>982</v>
      </c>
      <c r="N8211" s="36">
        <f t="shared" si="697"/>
        <v>33.364979830973795</v>
      </c>
      <c r="O8211" s="36">
        <f t="shared" si="698"/>
        <v>33.36697066887205</v>
      </c>
      <c r="P8211" s="36">
        <f t="shared" si="699"/>
        <v>1.990837898254938E-3</v>
      </c>
      <c r="Q8211" s="36">
        <f t="shared" si="700"/>
        <v>0.18824081066292217</v>
      </c>
    </row>
    <row r="8212" spans="1:17" x14ac:dyDescent="0.3">
      <c r="A8212" s="29">
        <v>2364738</v>
      </c>
      <c r="B8212" s="1">
        <v>137</v>
      </c>
      <c r="C8212" s="1" t="s">
        <v>30</v>
      </c>
      <c r="D8212" s="1" t="s">
        <v>63</v>
      </c>
      <c r="E8212" s="1" t="s">
        <v>64</v>
      </c>
      <c r="F8212" s="47">
        <v>714</v>
      </c>
      <c r="G8212" s="34">
        <v>924.09</v>
      </c>
      <c r="H8212" s="1" t="s">
        <v>218</v>
      </c>
      <c r="I8212" s="34">
        <v>8.3464999999999998E-3</v>
      </c>
      <c r="J8212" s="34">
        <v>6102.7286937474</v>
      </c>
      <c r="K8212" s="35" t="str">
        <f t="shared" si="696"/>
        <v>Strabrechtse Heide &amp; Beuven_H2310</v>
      </c>
      <c r="L8212" s="36">
        <f>VLOOKUP(D8212,DATA!A:F,5,FALSE)</f>
        <v>1.0986712608830001E-2</v>
      </c>
      <c r="M8212" s="37">
        <f>VLOOKUP(D8212,DATA!A:F,6,FALSE)</f>
        <v>982</v>
      </c>
      <c r="N8212" s="36">
        <f t="shared" si="697"/>
        <v>34.609686707413815</v>
      </c>
      <c r="O8212" s="36">
        <f t="shared" si="698"/>
        <v>34.611762047989281</v>
      </c>
      <c r="P8212" s="36">
        <f t="shared" si="699"/>
        <v>2.0753405754661003E-3</v>
      </c>
      <c r="Q8212" s="36">
        <f t="shared" si="700"/>
        <v>0.12665240479195211</v>
      </c>
    </row>
    <row r="8213" spans="1:17" x14ac:dyDescent="0.3">
      <c r="A8213" s="29">
        <v>2364738</v>
      </c>
      <c r="B8213" s="1">
        <v>137</v>
      </c>
      <c r="C8213" s="1" t="s">
        <v>30</v>
      </c>
      <c r="D8213" s="1" t="s">
        <v>61</v>
      </c>
      <c r="E8213" s="1" t="s">
        <v>62</v>
      </c>
      <c r="F8213" s="47">
        <v>714</v>
      </c>
      <c r="G8213" s="34">
        <v>924.09</v>
      </c>
      <c r="H8213" s="1" t="s">
        <v>218</v>
      </c>
      <c r="I8213" s="34">
        <v>8.3464999999999998E-3</v>
      </c>
      <c r="J8213" s="34">
        <v>3747.9744549954798</v>
      </c>
      <c r="K8213" s="35" t="str">
        <f t="shared" si="696"/>
        <v>Strabrechtse Heide &amp; Beuven_H2330</v>
      </c>
      <c r="L8213" s="36">
        <f>VLOOKUP(D8213,DATA!A:F,5,FALSE)</f>
        <v>1.0986712608830001E-2</v>
      </c>
      <c r="M8213" s="37">
        <f>VLOOKUP(D8213,DATA!A:F,6,FALSE)</f>
        <v>982</v>
      </c>
      <c r="N8213" s="36">
        <f t="shared" si="697"/>
        <v>34.609686707413815</v>
      </c>
      <c r="O8213" s="36">
        <f t="shared" si="698"/>
        <v>34.611762047989281</v>
      </c>
      <c r="P8213" s="36">
        <f t="shared" si="699"/>
        <v>2.0753405754661003E-3</v>
      </c>
      <c r="Q8213" s="36">
        <f t="shared" si="700"/>
        <v>7.7783234622625624E-2</v>
      </c>
    </row>
    <row r="8214" spans="1:17" x14ac:dyDescent="0.3">
      <c r="A8214" s="29">
        <v>2364739</v>
      </c>
      <c r="B8214" s="1">
        <v>137</v>
      </c>
      <c r="C8214" s="1" t="s">
        <v>30</v>
      </c>
      <c r="D8214" s="1" t="s">
        <v>53</v>
      </c>
      <c r="E8214" s="1" t="s">
        <v>54</v>
      </c>
      <c r="F8214" s="47">
        <v>714</v>
      </c>
      <c r="G8214" s="34">
        <v>919.21</v>
      </c>
      <c r="H8214" s="1" t="s">
        <v>218</v>
      </c>
      <c r="I8214" s="34">
        <v>8.4387000000000004E-3</v>
      </c>
      <c r="J8214" s="34">
        <v>2198.4785000000002</v>
      </c>
      <c r="K8214" s="35" t="str">
        <f t="shared" si="696"/>
        <v>Strabrechtse Heide &amp; Beuven_H4030</v>
      </c>
      <c r="L8214" s="36">
        <f>VLOOKUP(D8214,DATA!A:F,5,FALSE)</f>
        <v>1.0986712608830001E-2</v>
      </c>
      <c r="M8214" s="37">
        <f>VLOOKUP(D8214,DATA!A:F,6,FALSE)</f>
        <v>982</v>
      </c>
      <c r="N8214" s="36">
        <f t="shared" si="697"/>
        <v>33.406517767226205</v>
      </c>
      <c r="O8214" s="36">
        <f t="shared" si="698"/>
        <v>33.408580357314008</v>
      </c>
      <c r="P8214" s="36">
        <f t="shared" si="699"/>
        <v>2.0625900878030734E-3</v>
      </c>
      <c r="Q8214" s="36">
        <f t="shared" si="700"/>
        <v>4.5345599623481697E-2</v>
      </c>
    </row>
    <row r="8215" spans="1:17" x14ac:dyDescent="0.3">
      <c r="A8215" s="29">
        <v>2364740</v>
      </c>
      <c r="B8215" s="1">
        <v>137</v>
      </c>
      <c r="C8215" s="1" t="s">
        <v>30</v>
      </c>
      <c r="D8215" s="1" t="s">
        <v>53</v>
      </c>
      <c r="E8215" s="1" t="s">
        <v>54</v>
      </c>
      <c r="F8215" s="47">
        <v>714</v>
      </c>
      <c r="G8215" s="34">
        <v>917.87</v>
      </c>
      <c r="H8215" s="1" t="s">
        <v>218</v>
      </c>
      <c r="I8215" s="34">
        <v>8.4218999999999995E-3</v>
      </c>
      <c r="J8215" s="34">
        <v>10000</v>
      </c>
      <c r="K8215" s="35" t="str">
        <f t="shared" si="696"/>
        <v>Strabrechtse Heide &amp; Beuven_H4030</v>
      </c>
      <c r="L8215" s="36">
        <f>VLOOKUP(D8215,DATA!A:F,5,FALSE)</f>
        <v>1.0986712608830001E-2</v>
      </c>
      <c r="M8215" s="37">
        <f>VLOOKUP(D8215,DATA!A:F,6,FALSE)</f>
        <v>982</v>
      </c>
      <c r="N8215" s="36">
        <f t="shared" si="697"/>
        <v>33.079803563294313</v>
      </c>
      <c r="O8215" s="36">
        <f t="shared" si="698"/>
        <v>33.081851916155721</v>
      </c>
      <c r="P8215" s="36">
        <f t="shared" si="699"/>
        <v>2.0483528614079205E-3</v>
      </c>
      <c r="Q8215" s="36">
        <f t="shared" si="700"/>
        <v>0.20483528614079205</v>
      </c>
    </row>
    <row r="8216" spans="1:17" x14ac:dyDescent="0.3">
      <c r="A8216" s="29">
        <v>2364741</v>
      </c>
      <c r="B8216" s="1">
        <v>137</v>
      </c>
      <c r="C8216" s="1" t="s">
        <v>30</v>
      </c>
      <c r="D8216" s="1" t="s">
        <v>57</v>
      </c>
      <c r="E8216" s="1" t="s">
        <v>58</v>
      </c>
      <c r="F8216" s="47">
        <v>714</v>
      </c>
      <c r="G8216" s="34">
        <v>892.23</v>
      </c>
      <c r="H8216" s="1" t="s">
        <v>218</v>
      </c>
      <c r="I8216" s="34">
        <v>7.7739000000000003E-3</v>
      </c>
      <c r="J8216" s="34">
        <v>264.95339999999999</v>
      </c>
      <c r="K8216" s="35" t="str">
        <f t="shared" si="696"/>
        <v>Strabrechtse Heide &amp; Beuven_H3160</v>
      </c>
      <c r="L8216" s="36">
        <f>VLOOKUP(D8216,DATA!A:F,5,FALSE)</f>
        <v>1.0986712608830001E-2</v>
      </c>
      <c r="M8216" s="37">
        <f>VLOOKUP(D8216,DATA!A:F,6,FALSE)</f>
        <v>982</v>
      </c>
      <c r="N8216" s="36">
        <f t="shared" si="697"/>
        <v>27.164802896079255</v>
      </c>
      <c r="O8216" s="36">
        <f t="shared" si="698"/>
        <v>27.166492804002644</v>
      </c>
      <c r="P8216" s="36">
        <f t="shared" si="699"/>
        <v>1.6899079233887448E-3</v>
      </c>
      <c r="Q8216" s="36">
        <f t="shared" si="700"/>
        <v>4.4774684998878742E-3</v>
      </c>
    </row>
    <row r="8217" spans="1:17" x14ac:dyDescent="0.3">
      <c r="A8217" s="29">
        <v>2364741</v>
      </c>
      <c r="B8217" s="1">
        <v>137</v>
      </c>
      <c r="C8217" s="1" t="s">
        <v>30</v>
      </c>
      <c r="D8217" s="1" t="s">
        <v>53</v>
      </c>
      <c r="E8217" s="1" t="s">
        <v>54</v>
      </c>
      <c r="F8217" s="47">
        <v>714</v>
      </c>
      <c r="G8217" s="34">
        <v>892.23</v>
      </c>
      <c r="H8217" s="1" t="s">
        <v>218</v>
      </c>
      <c r="I8217" s="34">
        <v>7.7739000000000003E-3</v>
      </c>
      <c r="J8217" s="34">
        <v>727.10915869443397</v>
      </c>
      <c r="K8217" s="35" t="str">
        <f t="shared" si="696"/>
        <v>Strabrechtse Heide &amp; Beuven_H4030</v>
      </c>
      <c r="L8217" s="36">
        <f>VLOOKUP(D8217,DATA!A:F,5,FALSE)</f>
        <v>1.0986712608830001E-2</v>
      </c>
      <c r="M8217" s="37">
        <f>VLOOKUP(D8217,DATA!A:F,6,FALSE)</f>
        <v>982</v>
      </c>
      <c r="N8217" s="36">
        <f t="shared" si="697"/>
        <v>27.164802896079255</v>
      </c>
      <c r="O8217" s="36">
        <f t="shared" si="698"/>
        <v>27.166492804002644</v>
      </c>
      <c r="P8217" s="36">
        <f t="shared" si="699"/>
        <v>1.6899079233887448E-3</v>
      </c>
      <c r="Q8217" s="36">
        <f t="shared" si="700"/>
        <v>1.2287475284462484E-2</v>
      </c>
    </row>
    <row r="8218" spans="1:17" x14ac:dyDescent="0.3">
      <c r="A8218" s="29">
        <v>2364742</v>
      </c>
      <c r="B8218" s="1">
        <v>137</v>
      </c>
      <c r="C8218" s="1" t="s">
        <v>30</v>
      </c>
      <c r="D8218" s="1" t="s">
        <v>53</v>
      </c>
      <c r="E8218" s="1" t="s">
        <v>54</v>
      </c>
      <c r="F8218" s="47">
        <v>714</v>
      </c>
      <c r="G8218" s="34">
        <v>918.56</v>
      </c>
      <c r="H8218" s="1" t="s">
        <v>218</v>
      </c>
      <c r="I8218" s="34">
        <v>8.0491E-3</v>
      </c>
      <c r="J8218" s="34">
        <v>1791.7058</v>
      </c>
      <c r="K8218" s="35" t="str">
        <f t="shared" si="696"/>
        <v>Strabrechtse Heide &amp; Beuven_H4030</v>
      </c>
      <c r="L8218" s="36">
        <f>VLOOKUP(D8218,DATA!A:F,5,FALSE)</f>
        <v>1.0986712608830001E-2</v>
      </c>
      <c r="M8218" s="37">
        <f>VLOOKUP(D8218,DATA!A:F,6,FALSE)</f>
        <v>982</v>
      </c>
      <c r="N8218" s="36">
        <f t="shared" si="697"/>
        <v>33.247835690381137</v>
      </c>
      <c r="O8218" s="36">
        <f t="shared" si="698"/>
        <v>33.249798373793261</v>
      </c>
      <c r="P8218" s="36">
        <f t="shared" si="699"/>
        <v>1.9626834121240222E-3</v>
      </c>
      <c r="Q8218" s="36">
        <f t="shared" si="700"/>
        <v>3.5165512530664009E-2</v>
      </c>
    </row>
    <row r="8219" spans="1:17" x14ac:dyDescent="0.3">
      <c r="A8219" s="29">
        <v>2366255</v>
      </c>
      <c r="B8219" s="1">
        <v>137</v>
      </c>
      <c r="C8219" s="1" t="s">
        <v>30</v>
      </c>
      <c r="D8219" s="1" t="s">
        <v>41</v>
      </c>
      <c r="E8219" s="1" t="s">
        <v>42</v>
      </c>
      <c r="F8219" s="47">
        <v>1071</v>
      </c>
      <c r="G8219" s="34">
        <v>1299.19</v>
      </c>
      <c r="H8219" s="1" t="s">
        <v>218</v>
      </c>
      <c r="I8219" s="34">
        <v>1.20737E-2</v>
      </c>
      <c r="J8219" s="34">
        <v>1352.4016913277401</v>
      </c>
      <c r="K8219" s="35" t="str">
        <f t="shared" si="696"/>
        <v>Strabrechtse Heide &amp; Beuven_H4010A</v>
      </c>
      <c r="L8219" s="36">
        <f>VLOOKUP(D8219,DATA!A:F,5,FALSE)</f>
        <v>1.3726988247862192E-2</v>
      </c>
      <c r="M8219" s="37">
        <f>VLOOKUP(D8219,DATA!A:F,6,FALSE)</f>
        <v>1285.5</v>
      </c>
      <c r="N8219" s="36">
        <f t="shared" si="697"/>
        <v>54.684284432946654</v>
      </c>
      <c r="O8219" s="36">
        <f t="shared" si="698"/>
        <v>54.688391422948087</v>
      </c>
      <c r="P8219" s="36">
        <f t="shared" si="699"/>
        <v>4.1069900014321092E-3</v>
      </c>
      <c r="Q8219" s="36">
        <f t="shared" si="700"/>
        <v>5.5543002242029023E-2</v>
      </c>
    </row>
    <row r="8220" spans="1:17" x14ac:dyDescent="0.3">
      <c r="A8220" s="29">
        <v>2366255</v>
      </c>
      <c r="B8220" s="1">
        <v>137</v>
      </c>
      <c r="C8220" s="1" t="s">
        <v>30</v>
      </c>
      <c r="D8220" s="1" t="s">
        <v>53</v>
      </c>
      <c r="E8220" s="1" t="s">
        <v>54</v>
      </c>
      <c r="F8220" s="47">
        <v>714</v>
      </c>
      <c r="G8220" s="34">
        <v>1299.19</v>
      </c>
      <c r="H8220" s="1" t="s">
        <v>218</v>
      </c>
      <c r="I8220" s="34">
        <v>1.20737E-2</v>
      </c>
      <c r="J8220" s="34">
        <v>3972.2636239810399</v>
      </c>
      <c r="K8220" s="35" t="str">
        <f t="shared" si="696"/>
        <v>Strabrechtse Heide &amp; Beuven_H4030</v>
      </c>
      <c r="L8220" s="36">
        <f>VLOOKUP(D8220,DATA!A:F,5,FALSE)</f>
        <v>1.0986712608830001E-2</v>
      </c>
      <c r="M8220" s="37">
        <f>VLOOKUP(D8220,DATA!A:F,6,FALSE)</f>
        <v>982</v>
      </c>
      <c r="N8220" s="36">
        <f t="shared" si="697"/>
        <v>97.025435062306329</v>
      </c>
      <c r="O8220" s="36">
        <f t="shared" si="698"/>
        <v>97.025817878329519</v>
      </c>
      <c r="P8220" s="36">
        <f t="shared" si="699"/>
        <v>3.828160231904576E-4</v>
      </c>
      <c r="Q8220" s="36">
        <f t="shared" si="700"/>
        <v>1.520646163596537E-2</v>
      </c>
    </row>
    <row r="8221" spans="1:17" x14ac:dyDescent="0.3">
      <c r="A8221" s="29">
        <v>2366256</v>
      </c>
      <c r="B8221" s="1">
        <v>137</v>
      </c>
      <c r="C8221" s="1" t="s">
        <v>30</v>
      </c>
      <c r="D8221" s="1" t="s">
        <v>57</v>
      </c>
      <c r="E8221" s="1" t="s">
        <v>58</v>
      </c>
      <c r="F8221" s="47">
        <v>714</v>
      </c>
      <c r="G8221" s="34">
        <v>1000.9</v>
      </c>
      <c r="H8221" s="1" t="s">
        <v>218</v>
      </c>
      <c r="I8221" s="34">
        <v>9.8589999999999997E-3</v>
      </c>
      <c r="J8221" s="34">
        <v>4600.4660000000003</v>
      </c>
      <c r="K8221" s="35" t="str">
        <f t="shared" si="696"/>
        <v>Strabrechtse Heide &amp; Beuven_H3160</v>
      </c>
      <c r="L8221" s="36">
        <f>VLOOKUP(D8221,DATA!A:F,5,FALSE)</f>
        <v>1.0986712608830001E-2</v>
      </c>
      <c r="M8221" s="37">
        <f>VLOOKUP(D8221,DATA!A:F,6,FALSE)</f>
        <v>982</v>
      </c>
      <c r="N8221" s="36">
        <f t="shared" si="697"/>
        <v>55.172648838642793</v>
      </c>
      <c r="O8221" s="36">
        <f t="shared" si="698"/>
        <v>55.175327791735896</v>
      </c>
      <c r="P8221" s="36">
        <f t="shared" si="699"/>
        <v>2.6789530931026206E-3</v>
      </c>
      <c r="Q8221" s="36">
        <f t="shared" si="700"/>
        <v>0.12324432620413442</v>
      </c>
    </row>
    <row r="8222" spans="1:17" x14ac:dyDescent="0.3">
      <c r="A8222" s="29">
        <v>2366257</v>
      </c>
      <c r="B8222" s="1">
        <v>137</v>
      </c>
      <c r="C8222" s="1" t="s">
        <v>30</v>
      </c>
      <c r="D8222" s="1" t="s">
        <v>57</v>
      </c>
      <c r="E8222" s="1" t="s">
        <v>58</v>
      </c>
      <c r="F8222" s="47">
        <v>714</v>
      </c>
      <c r="G8222" s="34">
        <v>890.41</v>
      </c>
      <c r="H8222" s="1" t="s">
        <v>218</v>
      </c>
      <c r="I8222" s="34">
        <v>8.7469000000000002E-3</v>
      </c>
      <c r="J8222" s="34">
        <v>4749.098</v>
      </c>
      <c r="K8222" s="35" t="str">
        <f t="shared" si="696"/>
        <v>Strabrechtse Heide &amp; Beuven_H3160</v>
      </c>
      <c r="L8222" s="36">
        <f>VLOOKUP(D8222,DATA!A:F,5,FALSE)</f>
        <v>1.0986712608830001E-2</v>
      </c>
      <c r="M8222" s="37">
        <f>VLOOKUP(D8222,DATA!A:F,6,FALSE)</f>
        <v>982</v>
      </c>
      <c r="N8222" s="36">
        <f t="shared" si="697"/>
        <v>26.770986227085224</v>
      </c>
      <c r="O8222" s="36">
        <f t="shared" si="698"/>
        <v>26.772870219613864</v>
      </c>
      <c r="P8222" s="36">
        <f t="shared" si="699"/>
        <v>1.8839925286400216E-3</v>
      </c>
      <c r="Q8222" s="36">
        <f t="shared" si="700"/>
        <v>8.9472651497792696E-2</v>
      </c>
    </row>
    <row r="8223" spans="1:17" x14ac:dyDescent="0.3">
      <c r="A8223" s="29">
        <v>2366257</v>
      </c>
      <c r="B8223" s="1">
        <v>137</v>
      </c>
      <c r="C8223" s="1" t="s">
        <v>30</v>
      </c>
      <c r="D8223" s="1" t="s">
        <v>53</v>
      </c>
      <c r="E8223" s="1" t="s">
        <v>54</v>
      </c>
      <c r="F8223" s="47">
        <v>714</v>
      </c>
      <c r="G8223" s="34">
        <v>890.41</v>
      </c>
      <c r="H8223" s="1" t="s">
        <v>218</v>
      </c>
      <c r="I8223" s="34">
        <v>8.7469000000000002E-3</v>
      </c>
      <c r="J8223" s="34">
        <v>334.40616</v>
      </c>
      <c r="K8223" s="35" t="str">
        <f t="shared" si="696"/>
        <v>Strabrechtse Heide &amp; Beuven_H4030</v>
      </c>
      <c r="L8223" s="36">
        <f>VLOOKUP(D8223,DATA!A:F,5,FALSE)</f>
        <v>1.0986712608830001E-2</v>
      </c>
      <c r="M8223" s="37">
        <f>VLOOKUP(D8223,DATA!A:F,6,FALSE)</f>
        <v>982</v>
      </c>
      <c r="N8223" s="36">
        <f t="shared" si="697"/>
        <v>26.770986227085224</v>
      </c>
      <c r="O8223" s="36">
        <f t="shared" si="698"/>
        <v>26.772870219613864</v>
      </c>
      <c r="P8223" s="36">
        <f t="shared" si="699"/>
        <v>1.8839925286400216E-3</v>
      </c>
      <c r="Q8223" s="36">
        <f t="shared" si="700"/>
        <v>6.3001870697119962E-3</v>
      </c>
    </row>
    <row r="8224" spans="1:17" x14ac:dyDescent="0.3">
      <c r="A8224" s="29">
        <v>2366258</v>
      </c>
      <c r="B8224" s="1">
        <v>137</v>
      </c>
      <c r="C8224" s="1" t="s">
        <v>30</v>
      </c>
      <c r="D8224" s="1" t="s">
        <v>53</v>
      </c>
      <c r="E8224" s="1" t="s">
        <v>54</v>
      </c>
      <c r="F8224" s="47">
        <v>714</v>
      </c>
      <c r="G8224" s="34">
        <v>921.42</v>
      </c>
      <c r="H8224" s="1" t="s">
        <v>218</v>
      </c>
      <c r="I8224" s="34">
        <v>9.3116999999999991E-3</v>
      </c>
      <c r="J8224" s="34">
        <v>290.45569999999998</v>
      </c>
      <c r="K8224" s="35" t="str">
        <f t="shared" si="696"/>
        <v>Strabrechtse Heide &amp; Beuven_H4030</v>
      </c>
      <c r="L8224" s="36">
        <f>VLOOKUP(D8224,DATA!A:F,5,FALSE)</f>
        <v>1.0986712608830001E-2</v>
      </c>
      <c r="M8224" s="37">
        <f>VLOOKUP(D8224,DATA!A:F,6,FALSE)</f>
        <v>982</v>
      </c>
      <c r="N8224" s="36">
        <f t="shared" si="697"/>
        <v>33.94883681353604</v>
      </c>
      <c r="O8224" s="36">
        <f t="shared" si="698"/>
        <v>33.951130897135215</v>
      </c>
      <c r="P8224" s="36">
        <f t="shared" si="699"/>
        <v>2.2940835991747122E-3</v>
      </c>
      <c r="Q8224" s="36">
        <f t="shared" si="700"/>
        <v>6.663296576568104E-3</v>
      </c>
    </row>
    <row r="8225" spans="1:17" x14ac:dyDescent="0.3">
      <c r="A8225" s="30">
        <v>2366259</v>
      </c>
      <c r="B8225" s="14">
        <v>137</v>
      </c>
      <c r="C8225" s="14" t="s">
        <v>30</v>
      </c>
      <c r="D8225" s="14" t="s">
        <v>55</v>
      </c>
      <c r="E8225" s="14" t="s">
        <v>56</v>
      </c>
      <c r="F8225" s="48">
        <v>500</v>
      </c>
      <c r="G8225" s="38">
        <v>916.31</v>
      </c>
      <c r="H8225" s="14" t="s">
        <v>218</v>
      </c>
      <c r="I8225" s="38">
        <v>9.1398999999999994E-3</v>
      </c>
      <c r="J8225" s="38">
        <v>667.5299</v>
      </c>
      <c r="K8225" s="39" t="str">
        <f t="shared" si="696"/>
        <v>Strabrechtse Heide &amp; Beuven_H3130</v>
      </c>
      <c r="L8225" s="40">
        <f>VLOOKUP(D8225,DATA!A:F,5,FALSE)</f>
        <v>0</v>
      </c>
      <c r="M8225" s="41">
        <f>VLOOKUP(D8225,DATA!A:F,6,FALSE)</f>
        <v>3.5</v>
      </c>
      <c r="N8225" s="40">
        <f t="shared" si="697"/>
        <v>50</v>
      </c>
      <c r="O8225" s="40">
        <f t="shared" si="698"/>
        <v>50</v>
      </c>
      <c r="P8225" s="40">
        <f>J8225/10000*I8225</f>
        <v>6.1011565330099994E-4</v>
      </c>
      <c r="Q8225" s="40">
        <f>IF(AND(H8225&lt;&gt;"below",I8225&gt;=0.005),M8225*P8225,0)</f>
        <v>2.1354047865534999E-3</v>
      </c>
    </row>
    <row r="8226" spans="1:17" x14ac:dyDescent="0.3">
      <c r="A8226" s="29">
        <v>2366259</v>
      </c>
      <c r="B8226" s="1">
        <v>137</v>
      </c>
      <c r="C8226" s="1" t="s">
        <v>30</v>
      </c>
      <c r="D8226" s="1" t="s">
        <v>53</v>
      </c>
      <c r="E8226" s="1" t="s">
        <v>54</v>
      </c>
      <c r="F8226" s="47">
        <v>714</v>
      </c>
      <c r="G8226" s="34">
        <v>916.31</v>
      </c>
      <c r="H8226" s="1" t="s">
        <v>218</v>
      </c>
      <c r="I8226" s="34">
        <v>9.1398999999999994E-3</v>
      </c>
      <c r="J8226" s="34">
        <v>3693.5810000000001</v>
      </c>
      <c r="K8226" s="35" t="str">
        <f t="shared" si="696"/>
        <v>Strabrechtse Heide &amp; Beuven_H4030</v>
      </c>
      <c r="L8226" s="36">
        <f>VLOOKUP(D8226,DATA!A:F,5,FALSE)</f>
        <v>1.0986712608830001E-2</v>
      </c>
      <c r="M8226" s="37">
        <f>VLOOKUP(D8226,DATA!A:F,6,FALSE)</f>
        <v>982</v>
      </c>
      <c r="N8226" s="36">
        <f t="shared" si="697"/>
        <v>32.701496664876665</v>
      </c>
      <c r="O8226" s="36">
        <f t="shared" si="698"/>
        <v>32.703706652226963</v>
      </c>
      <c r="P8226" s="36">
        <f t="shared" si="699"/>
        <v>2.2099873502980927E-3</v>
      </c>
      <c r="Q8226" s="36">
        <f t="shared" si="700"/>
        <v>8.1627672873013798E-2</v>
      </c>
    </row>
    <row r="8227" spans="1:17" x14ac:dyDescent="0.3">
      <c r="A8227" s="29">
        <v>2366260</v>
      </c>
      <c r="B8227" s="1">
        <v>137</v>
      </c>
      <c r="C8227" s="1" t="s">
        <v>30</v>
      </c>
      <c r="D8227" s="1" t="s">
        <v>53</v>
      </c>
      <c r="E8227" s="1" t="s">
        <v>54</v>
      </c>
      <c r="F8227" s="47">
        <v>714</v>
      </c>
      <c r="G8227" s="34">
        <v>916.64</v>
      </c>
      <c r="H8227" s="1" t="s">
        <v>218</v>
      </c>
      <c r="I8227" s="34">
        <v>9.0588999999999999E-3</v>
      </c>
      <c r="J8227" s="34">
        <v>5965.6409999999996</v>
      </c>
      <c r="K8227" s="35" t="str">
        <f t="shared" si="696"/>
        <v>Strabrechtse Heide &amp; Beuven_H4030</v>
      </c>
      <c r="L8227" s="36">
        <f>VLOOKUP(D8227,DATA!A:F,5,FALSE)</f>
        <v>1.0986712608830001E-2</v>
      </c>
      <c r="M8227" s="37">
        <f>VLOOKUP(D8227,DATA!A:F,6,FALSE)</f>
        <v>982</v>
      </c>
      <c r="N8227" s="36">
        <f t="shared" si="697"/>
        <v>32.781337804793175</v>
      </c>
      <c r="O8227" s="36">
        <f t="shared" si="698"/>
        <v>32.783530949106996</v>
      </c>
      <c r="P8227" s="36">
        <f t="shared" si="699"/>
        <v>2.193144313821449E-3</v>
      </c>
      <c r="Q8227" s="36">
        <f t="shared" si="700"/>
        <v>0.13083511637450104</v>
      </c>
    </row>
    <row r="8228" spans="1:17" x14ac:dyDescent="0.3">
      <c r="A8228" s="29">
        <v>2366261</v>
      </c>
      <c r="B8228" s="1">
        <v>137</v>
      </c>
      <c r="C8228" s="1" t="s">
        <v>30</v>
      </c>
      <c r="D8228" s="1" t="s">
        <v>53</v>
      </c>
      <c r="E8228" s="1" t="s">
        <v>54</v>
      </c>
      <c r="F8228" s="47">
        <v>714</v>
      </c>
      <c r="G8228" s="34">
        <v>920.55</v>
      </c>
      <c r="H8228" s="1" t="s">
        <v>218</v>
      </c>
      <c r="I8228" s="34">
        <v>9.0866000000000002E-3</v>
      </c>
      <c r="J8228" s="34">
        <v>1237.5658000000001</v>
      </c>
      <c r="K8228" s="35" t="str">
        <f t="shared" si="696"/>
        <v>Strabrechtse Heide &amp; Beuven_H4030</v>
      </c>
      <c r="L8228" s="36">
        <f>VLOOKUP(D8228,DATA!A:F,5,FALSE)</f>
        <v>1.0986712608830001E-2</v>
      </c>
      <c r="M8228" s="37">
        <f>VLOOKUP(D8228,DATA!A:F,6,FALSE)</f>
        <v>982</v>
      </c>
      <c r="N8228" s="36">
        <f t="shared" si="697"/>
        <v>33.734832127777437</v>
      </c>
      <c r="O8228" s="36">
        <f t="shared" si="698"/>
        <v>33.73706384971431</v>
      </c>
      <c r="P8228" s="36">
        <f t="shared" si="699"/>
        <v>2.2317219368730434E-3</v>
      </c>
      <c r="Q8228" s="36">
        <f t="shared" si="700"/>
        <v>2.7619027441838376E-2</v>
      </c>
    </row>
    <row r="8229" spans="1:17" x14ac:dyDescent="0.3">
      <c r="A8229" s="29">
        <v>2366262</v>
      </c>
      <c r="B8229" s="1">
        <v>137</v>
      </c>
      <c r="C8229" s="1" t="s">
        <v>30</v>
      </c>
      <c r="D8229" s="1" t="s">
        <v>53</v>
      </c>
      <c r="E8229" s="1" t="s">
        <v>54</v>
      </c>
      <c r="F8229" s="47">
        <v>714</v>
      </c>
      <c r="G8229" s="34">
        <v>928.61</v>
      </c>
      <c r="H8229" s="1" t="s">
        <v>218</v>
      </c>
      <c r="I8229" s="34">
        <v>9.0577999999999995E-3</v>
      </c>
      <c r="J8229" s="34">
        <v>1148.9058</v>
      </c>
      <c r="K8229" s="35" t="str">
        <f t="shared" si="696"/>
        <v>Strabrechtse Heide &amp; Beuven_H4030</v>
      </c>
      <c r="L8229" s="36">
        <f>VLOOKUP(D8229,DATA!A:F,5,FALSE)</f>
        <v>1.0986712608830001E-2</v>
      </c>
      <c r="M8229" s="37">
        <f>VLOOKUP(D8229,DATA!A:F,6,FALSE)</f>
        <v>982</v>
      </c>
      <c r="N8229" s="36">
        <f t="shared" si="697"/>
        <v>35.741981065534368</v>
      </c>
      <c r="O8229" s="36">
        <f t="shared" si="698"/>
        <v>35.744266678051922</v>
      </c>
      <c r="P8229" s="36">
        <f t="shared" si="699"/>
        <v>2.285612517553659E-3</v>
      </c>
      <c r="Q8229" s="36">
        <f t="shared" si="700"/>
        <v>2.6259534779700004E-2</v>
      </c>
    </row>
    <row r="8230" spans="1:17" x14ac:dyDescent="0.3">
      <c r="A8230" s="29">
        <v>2366263</v>
      </c>
      <c r="B8230" s="1">
        <v>137</v>
      </c>
      <c r="C8230" s="1" t="s">
        <v>30</v>
      </c>
      <c r="D8230" s="1" t="s">
        <v>53</v>
      </c>
      <c r="E8230" s="1" t="s">
        <v>54</v>
      </c>
      <c r="F8230" s="47">
        <v>714</v>
      </c>
      <c r="G8230" s="34">
        <v>943.53</v>
      </c>
      <c r="H8230" s="1" t="s">
        <v>218</v>
      </c>
      <c r="I8230" s="34">
        <v>9.0948999999999995E-3</v>
      </c>
      <c r="J8230" s="34">
        <v>6666.1396000000004</v>
      </c>
      <c r="K8230" s="35" t="str">
        <f t="shared" si="696"/>
        <v>Strabrechtse Heide &amp; Beuven_H4030</v>
      </c>
      <c r="L8230" s="36">
        <f>VLOOKUP(D8230,DATA!A:F,5,FALSE)</f>
        <v>1.0986712608830001E-2</v>
      </c>
      <c r="M8230" s="37">
        <f>VLOOKUP(D8230,DATA!A:F,6,FALSE)</f>
        <v>982</v>
      </c>
      <c r="N8230" s="36">
        <f t="shared" si="697"/>
        <v>39.588068988023615</v>
      </c>
      <c r="O8230" s="36">
        <f t="shared" si="698"/>
        <v>39.590458764307407</v>
      </c>
      <c r="P8230" s="36">
        <f t="shared" si="699"/>
        <v>2.389776283791889E-3</v>
      </c>
      <c r="Q8230" s="36">
        <f t="shared" si="700"/>
        <v>0.15930582320525949</v>
      </c>
    </row>
    <row r="8231" spans="1:17" x14ac:dyDescent="0.3">
      <c r="A8231" s="29">
        <v>2366264</v>
      </c>
      <c r="B8231" s="1">
        <v>137</v>
      </c>
      <c r="C8231" s="1" t="s">
        <v>30</v>
      </c>
      <c r="D8231" s="1" t="s">
        <v>63</v>
      </c>
      <c r="E8231" s="1" t="s">
        <v>64</v>
      </c>
      <c r="F8231" s="47">
        <v>714</v>
      </c>
      <c r="G8231" s="34">
        <v>928.04</v>
      </c>
      <c r="H8231" s="1" t="s">
        <v>218</v>
      </c>
      <c r="I8231" s="34">
        <v>8.8486999999999993E-3</v>
      </c>
      <c r="J8231" s="34">
        <v>1968.029</v>
      </c>
      <c r="K8231" s="35" t="str">
        <f t="shared" si="696"/>
        <v>Strabrechtse Heide &amp; Beuven_H2310</v>
      </c>
      <c r="L8231" s="36">
        <f>VLOOKUP(D8231,DATA!A:F,5,FALSE)</f>
        <v>1.0986712608830001E-2</v>
      </c>
      <c r="M8231" s="37">
        <f>VLOOKUP(D8231,DATA!A:F,6,FALSE)</f>
        <v>982</v>
      </c>
      <c r="N8231" s="36">
        <f t="shared" si="697"/>
        <v>35.598280146076199</v>
      </c>
      <c r="O8231" s="36">
        <f t="shared" si="698"/>
        <v>35.600508990718836</v>
      </c>
      <c r="P8231" s="36">
        <f t="shared" si="699"/>
        <v>2.2288446426372843E-3</v>
      </c>
      <c r="Q8231" s="36">
        <f t="shared" si="700"/>
        <v>4.3864308932048124E-2</v>
      </c>
    </row>
    <row r="8232" spans="1:17" x14ac:dyDescent="0.3">
      <c r="A8232" s="29">
        <v>2366264</v>
      </c>
      <c r="B8232" s="1">
        <v>137</v>
      </c>
      <c r="C8232" s="1" t="s">
        <v>30</v>
      </c>
      <c r="D8232" s="1" t="s">
        <v>53</v>
      </c>
      <c r="E8232" s="1" t="s">
        <v>54</v>
      </c>
      <c r="F8232" s="47">
        <v>714</v>
      </c>
      <c r="G8232" s="34">
        <v>928.04</v>
      </c>
      <c r="H8232" s="1" t="s">
        <v>218</v>
      </c>
      <c r="I8232" s="34">
        <v>8.8486999999999993E-3</v>
      </c>
      <c r="J8232" s="34">
        <v>7935.9673000000003</v>
      </c>
      <c r="K8232" s="35" t="str">
        <f t="shared" si="696"/>
        <v>Strabrechtse Heide &amp; Beuven_H4030</v>
      </c>
      <c r="L8232" s="36">
        <f>VLOOKUP(D8232,DATA!A:F,5,FALSE)</f>
        <v>1.0986712608830001E-2</v>
      </c>
      <c r="M8232" s="37">
        <f>VLOOKUP(D8232,DATA!A:F,6,FALSE)</f>
        <v>982</v>
      </c>
      <c r="N8232" s="36">
        <f t="shared" si="697"/>
        <v>35.598280146076199</v>
      </c>
      <c r="O8232" s="36">
        <f t="shared" si="698"/>
        <v>35.600508990718836</v>
      </c>
      <c r="P8232" s="36">
        <f t="shared" si="699"/>
        <v>2.2288446426372843E-3</v>
      </c>
      <c r="Q8232" s="36">
        <f t="shared" si="700"/>
        <v>0.17688038200749673</v>
      </c>
    </row>
    <row r="8233" spans="1:17" x14ac:dyDescent="0.3">
      <c r="A8233" s="29">
        <v>2366265</v>
      </c>
      <c r="B8233" s="1">
        <v>137</v>
      </c>
      <c r="C8233" s="1" t="s">
        <v>30</v>
      </c>
      <c r="D8233" s="1" t="s">
        <v>63</v>
      </c>
      <c r="E8233" s="1" t="s">
        <v>64</v>
      </c>
      <c r="F8233" s="47">
        <v>714</v>
      </c>
      <c r="G8233" s="34">
        <v>919.68</v>
      </c>
      <c r="H8233" s="1" t="s">
        <v>218</v>
      </c>
      <c r="I8233" s="34">
        <v>8.4907000000000003E-3</v>
      </c>
      <c r="J8233" s="34">
        <v>537.50836000000004</v>
      </c>
      <c r="K8233" s="35" t="str">
        <f t="shared" si="696"/>
        <v>Strabrechtse Heide &amp; Beuven_H2310</v>
      </c>
      <c r="L8233" s="36">
        <f>VLOOKUP(D8233,DATA!A:F,5,FALSE)</f>
        <v>1.0986712608830001E-2</v>
      </c>
      <c r="M8233" s="37">
        <f>VLOOKUP(D8233,DATA!A:F,6,FALSE)</f>
        <v>982</v>
      </c>
      <c r="N8233" s="36">
        <f t="shared" si="697"/>
        <v>33.521491828630289</v>
      </c>
      <c r="O8233" s="36">
        <f t="shared" si="698"/>
        <v>33.523570675689399</v>
      </c>
      <c r="P8233" s="36">
        <f t="shared" si="699"/>
        <v>2.0788470591099895E-3</v>
      </c>
      <c r="Q8233" s="36">
        <f t="shared" si="700"/>
        <v>1.1173976734330335E-2</v>
      </c>
    </row>
    <row r="8234" spans="1:17" x14ac:dyDescent="0.3">
      <c r="A8234" s="29">
        <v>2366265</v>
      </c>
      <c r="B8234" s="1">
        <v>137</v>
      </c>
      <c r="C8234" s="1" t="s">
        <v>30</v>
      </c>
      <c r="D8234" s="1" t="s">
        <v>61</v>
      </c>
      <c r="E8234" s="1" t="s">
        <v>62</v>
      </c>
      <c r="F8234" s="47">
        <v>714</v>
      </c>
      <c r="G8234" s="34">
        <v>919.68</v>
      </c>
      <c r="H8234" s="1" t="s">
        <v>218</v>
      </c>
      <c r="I8234" s="34">
        <v>8.4907000000000003E-3</v>
      </c>
      <c r="J8234" s="34">
        <v>4804.7266</v>
      </c>
      <c r="K8234" s="35" t="str">
        <f t="shared" si="696"/>
        <v>Strabrechtse Heide &amp; Beuven_H2330</v>
      </c>
      <c r="L8234" s="36">
        <f>VLOOKUP(D8234,DATA!A:F,5,FALSE)</f>
        <v>1.0986712608830001E-2</v>
      </c>
      <c r="M8234" s="37">
        <f>VLOOKUP(D8234,DATA!A:F,6,FALSE)</f>
        <v>982</v>
      </c>
      <c r="N8234" s="36">
        <f t="shared" si="697"/>
        <v>33.521491828630289</v>
      </c>
      <c r="O8234" s="36">
        <f t="shared" si="698"/>
        <v>33.523570675689399</v>
      </c>
      <c r="P8234" s="36">
        <f t="shared" si="699"/>
        <v>2.0788470591099895E-3</v>
      </c>
      <c r="Q8234" s="36">
        <f t="shared" si="700"/>
        <v>9.9882917622375389E-2</v>
      </c>
    </row>
    <row r="8235" spans="1:17" x14ac:dyDescent="0.3">
      <c r="A8235" s="29">
        <v>2366265</v>
      </c>
      <c r="B8235" s="1">
        <v>137</v>
      </c>
      <c r="C8235" s="1" t="s">
        <v>30</v>
      </c>
      <c r="D8235" s="1" t="s">
        <v>53</v>
      </c>
      <c r="E8235" s="1" t="s">
        <v>54</v>
      </c>
      <c r="F8235" s="47">
        <v>714</v>
      </c>
      <c r="G8235" s="34">
        <v>919.68</v>
      </c>
      <c r="H8235" s="1" t="s">
        <v>218</v>
      </c>
      <c r="I8235" s="34">
        <v>8.4907000000000003E-3</v>
      </c>
      <c r="J8235" s="34">
        <v>151.31610000000001</v>
      </c>
      <c r="K8235" s="35" t="str">
        <f t="shared" si="696"/>
        <v>Strabrechtse Heide &amp; Beuven_H4030</v>
      </c>
      <c r="L8235" s="36">
        <f>VLOOKUP(D8235,DATA!A:F,5,FALSE)</f>
        <v>1.0986712608830001E-2</v>
      </c>
      <c r="M8235" s="37">
        <f>VLOOKUP(D8235,DATA!A:F,6,FALSE)</f>
        <v>982</v>
      </c>
      <c r="N8235" s="36">
        <f t="shared" si="697"/>
        <v>33.521491828630289</v>
      </c>
      <c r="O8235" s="36">
        <f t="shared" si="698"/>
        <v>33.523570675689399</v>
      </c>
      <c r="P8235" s="36">
        <f t="shared" si="699"/>
        <v>2.0788470591099895E-3</v>
      </c>
      <c r="Q8235" s="36">
        <f t="shared" si="700"/>
        <v>3.1456302948099308E-3</v>
      </c>
    </row>
    <row r="8236" spans="1:17" x14ac:dyDescent="0.3">
      <c r="A8236" s="29">
        <v>2366266</v>
      </c>
      <c r="B8236" s="1">
        <v>137</v>
      </c>
      <c r="C8236" s="1" t="s">
        <v>30</v>
      </c>
      <c r="D8236" s="1" t="s">
        <v>63</v>
      </c>
      <c r="E8236" s="1" t="s">
        <v>64</v>
      </c>
      <c r="F8236" s="47">
        <v>714</v>
      </c>
      <c r="G8236" s="34">
        <v>913.11</v>
      </c>
      <c r="H8236" s="1" t="s">
        <v>218</v>
      </c>
      <c r="I8236" s="34">
        <v>8.2143000000000008E-3</v>
      </c>
      <c r="J8236" s="34">
        <v>3738.9731686003101</v>
      </c>
      <c r="K8236" s="35" t="str">
        <f t="shared" si="696"/>
        <v>Strabrechtse Heide &amp; Beuven_H2310</v>
      </c>
      <c r="L8236" s="36">
        <f>VLOOKUP(D8236,DATA!A:F,5,FALSE)</f>
        <v>1.0986712608830001E-2</v>
      </c>
      <c r="M8236" s="37">
        <f>VLOOKUP(D8236,DATA!A:F,6,FALSE)</f>
        <v>982</v>
      </c>
      <c r="N8236" s="36">
        <f t="shared" si="697"/>
        <v>31.932520177853402</v>
      </c>
      <c r="O8236" s="36">
        <f t="shared" si="698"/>
        <v>31.934481813171207</v>
      </c>
      <c r="P8236" s="36">
        <f t="shared" si="699"/>
        <v>1.9616353178051327E-3</v>
      </c>
      <c r="Q8236" s="36">
        <f t="shared" si="700"/>
        <v>7.3345018198521336E-2</v>
      </c>
    </row>
    <row r="8237" spans="1:17" x14ac:dyDescent="0.3">
      <c r="A8237" s="29">
        <v>2366266</v>
      </c>
      <c r="B8237" s="1">
        <v>137</v>
      </c>
      <c r="C8237" s="1" t="s">
        <v>30</v>
      </c>
      <c r="D8237" s="1" t="s">
        <v>61</v>
      </c>
      <c r="E8237" s="1" t="s">
        <v>62</v>
      </c>
      <c r="F8237" s="47">
        <v>714</v>
      </c>
      <c r="G8237" s="34">
        <v>913.11</v>
      </c>
      <c r="H8237" s="1" t="s">
        <v>218</v>
      </c>
      <c r="I8237" s="34">
        <v>8.2143000000000008E-3</v>
      </c>
      <c r="J8237" s="34">
        <v>4410.2316344608798</v>
      </c>
      <c r="K8237" s="35" t="str">
        <f t="shared" si="696"/>
        <v>Strabrechtse Heide &amp; Beuven_H2330</v>
      </c>
      <c r="L8237" s="36">
        <f>VLOOKUP(D8237,DATA!A:F,5,FALSE)</f>
        <v>1.0986712608830001E-2</v>
      </c>
      <c r="M8237" s="37">
        <f>VLOOKUP(D8237,DATA!A:F,6,FALSE)</f>
        <v>982</v>
      </c>
      <c r="N8237" s="36">
        <f t="shared" si="697"/>
        <v>31.932520177853402</v>
      </c>
      <c r="O8237" s="36">
        <f t="shared" si="698"/>
        <v>31.934481813171207</v>
      </c>
      <c r="P8237" s="36">
        <f t="shared" si="699"/>
        <v>1.9616353178051327E-3</v>
      </c>
      <c r="Q8237" s="36">
        <f t="shared" si="700"/>
        <v>8.6512661338599181E-2</v>
      </c>
    </row>
    <row r="8238" spans="1:17" x14ac:dyDescent="0.3">
      <c r="A8238" s="29">
        <v>2366267</v>
      </c>
      <c r="B8238" s="1">
        <v>137</v>
      </c>
      <c r="C8238" s="1" t="s">
        <v>30</v>
      </c>
      <c r="D8238" s="1" t="s">
        <v>63</v>
      </c>
      <c r="E8238" s="1" t="s">
        <v>64</v>
      </c>
      <c r="F8238" s="47">
        <v>714</v>
      </c>
      <c r="G8238" s="34">
        <v>916.7</v>
      </c>
      <c r="H8238" s="1" t="s">
        <v>218</v>
      </c>
      <c r="I8238" s="34">
        <v>8.5205999999999997E-3</v>
      </c>
      <c r="J8238" s="34">
        <v>2389.9461543341999</v>
      </c>
      <c r="K8238" s="35" t="str">
        <f t="shared" si="696"/>
        <v>Strabrechtse Heide &amp; Beuven_H2310</v>
      </c>
      <c r="L8238" s="36">
        <f>VLOOKUP(D8238,DATA!A:F,5,FALSE)</f>
        <v>1.0986712608830001E-2</v>
      </c>
      <c r="M8238" s="37">
        <f>VLOOKUP(D8238,DATA!A:F,6,FALSE)</f>
        <v>982</v>
      </c>
      <c r="N8238" s="36">
        <f t="shared" si="697"/>
        <v>32.795865102436863</v>
      </c>
      <c r="O8238" s="36">
        <f t="shared" si="698"/>
        <v>32.797928391246025</v>
      </c>
      <c r="P8238" s="36">
        <f t="shared" si="699"/>
        <v>2.063288809161179E-3</v>
      </c>
      <c r="Q8238" s="36">
        <f t="shared" si="700"/>
        <v>4.9311491547355507E-2</v>
      </c>
    </row>
    <row r="8239" spans="1:17" x14ac:dyDescent="0.3">
      <c r="A8239" s="29">
        <v>2366267</v>
      </c>
      <c r="B8239" s="1">
        <v>137</v>
      </c>
      <c r="C8239" s="1" t="s">
        <v>30</v>
      </c>
      <c r="D8239" s="1" t="s">
        <v>61</v>
      </c>
      <c r="E8239" s="1" t="s">
        <v>62</v>
      </c>
      <c r="F8239" s="47">
        <v>714</v>
      </c>
      <c r="G8239" s="34">
        <v>916.7</v>
      </c>
      <c r="H8239" s="1" t="s">
        <v>218</v>
      </c>
      <c r="I8239" s="34">
        <v>8.5205999999999997E-3</v>
      </c>
      <c r="J8239" s="34">
        <v>1308.5949718679999</v>
      </c>
      <c r="K8239" s="35" t="str">
        <f t="shared" si="696"/>
        <v>Strabrechtse Heide &amp; Beuven_H2330</v>
      </c>
      <c r="L8239" s="36">
        <f>VLOOKUP(D8239,DATA!A:F,5,FALSE)</f>
        <v>1.0986712608830001E-2</v>
      </c>
      <c r="M8239" s="37">
        <f>VLOOKUP(D8239,DATA!A:F,6,FALSE)</f>
        <v>982</v>
      </c>
      <c r="N8239" s="36">
        <f t="shared" si="697"/>
        <v>32.795865102436863</v>
      </c>
      <c r="O8239" s="36">
        <f t="shared" si="698"/>
        <v>32.797928391246025</v>
      </c>
      <c r="P8239" s="36">
        <f t="shared" si="699"/>
        <v>2.063288809161179E-3</v>
      </c>
      <c r="Q8239" s="36">
        <f t="shared" si="700"/>
        <v>2.700009361179832E-2</v>
      </c>
    </row>
    <row r="8240" spans="1:17" x14ac:dyDescent="0.3">
      <c r="A8240" s="29">
        <v>2366267</v>
      </c>
      <c r="B8240" s="1">
        <v>137</v>
      </c>
      <c r="C8240" s="1" t="s">
        <v>30</v>
      </c>
      <c r="D8240" s="1" t="s">
        <v>53</v>
      </c>
      <c r="E8240" s="1" t="s">
        <v>54</v>
      </c>
      <c r="F8240" s="47">
        <v>714</v>
      </c>
      <c r="G8240" s="34">
        <v>916.7</v>
      </c>
      <c r="H8240" s="1" t="s">
        <v>218</v>
      </c>
      <c r="I8240" s="34">
        <v>8.5205999999999997E-3</v>
      </c>
      <c r="J8240" s="34">
        <v>1167.4497689801999</v>
      </c>
      <c r="K8240" s="35" t="str">
        <f t="shared" si="696"/>
        <v>Strabrechtse Heide &amp; Beuven_H4030</v>
      </c>
      <c r="L8240" s="36">
        <f>VLOOKUP(D8240,DATA!A:F,5,FALSE)</f>
        <v>1.0986712608830001E-2</v>
      </c>
      <c r="M8240" s="37">
        <f>VLOOKUP(D8240,DATA!A:F,6,FALSE)</f>
        <v>982</v>
      </c>
      <c r="N8240" s="36">
        <f t="shared" si="697"/>
        <v>32.795865102436863</v>
      </c>
      <c r="O8240" s="36">
        <f t="shared" si="698"/>
        <v>32.797928391246025</v>
      </c>
      <c r="P8240" s="36">
        <f t="shared" si="699"/>
        <v>2.063288809161179E-3</v>
      </c>
      <c r="Q8240" s="36">
        <f t="shared" si="700"/>
        <v>2.4087860435946504E-2</v>
      </c>
    </row>
    <row r="8241" spans="1:17" x14ac:dyDescent="0.3">
      <c r="A8241" s="29">
        <v>2366268</v>
      </c>
      <c r="B8241" s="1">
        <v>137</v>
      </c>
      <c r="C8241" s="1" t="s">
        <v>30</v>
      </c>
      <c r="D8241" s="1" t="s">
        <v>53</v>
      </c>
      <c r="E8241" s="1" t="s">
        <v>54</v>
      </c>
      <c r="F8241" s="47">
        <v>714</v>
      </c>
      <c r="G8241" s="34">
        <v>918.64</v>
      </c>
      <c r="H8241" s="1" t="s">
        <v>218</v>
      </c>
      <c r="I8241" s="34">
        <v>8.3961999999999995E-3</v>
      </c>
      <c r="J8241" s="34">
        <v>3805.2979999999998</v>
      </c>
      <c r="K8241" s="35" t="str">
        <f t="shared" si="696"/>
        <v>Strabrechtse Heide &amp; Beuven_H4030</v>
      </c>
      <c r="L8241" s="36">
        <f>VLOOKUP(D8241,DATA!A:F,5,FALSE)</f>
        <v>1.0986712608830001E-2</v>
      </c>
      <c r="M8241" s="37">
        <f>VLOOKUP(D8241,DATA!A:F,6,FALSE)</f>
        <v>982</v>
      </c>
      <c r="N8241" s="36">
        <f t="shared" si="697"/>
        <v>33.267345382014788</v>
      </c>
      <c r="O8241" s="36">
        <f t="shared" si="698"/>
        <v>33.269393305804833</v>
      </c>
      <c r="P8241" s="36">
        <f t="shared" si="699"/>
        <v>2.0479237900445924E-3</v>
      </c>
      <c r="Q8241" s="36">
        <f t="shared" si="700"/>
        <v>7.7929603024091063E-2</v>
      </c>
    </row>
    <row r="8242" spans="1:17" x14ac:dyDescent="0.3">
      <c r="A8242" s="29">
        <v>2366269</v>
      </c>
      <c r="B8242" s="1">
        <v>137</v>
      </c>
      <c r="C8242" s="1" t="s">
        <v>30</v>
      </c>
      <c r="D8242" s="1" t="s">
        <v>57</v>
      </c>
      <c r="E8242" s="1" t="s">
        <v>58</v>
      </c>
      <c r="F8242" s="47">
        <v>714</v>
      </c>
      <c r="G8242" s="34">
        <v>917.6</v>
      </c>
      <c r="H8242" s="1" t="s">
        <v>218</v>
      </c>
      <c r="I8242" s="34">
        <v>8.2667000000000001E-3</v>
      </c>
      <c r="J8242" s="34">
        <v>607.99059999999997</v>
      </c>
      <c r="K8242" s="35" t="str">
        <f t="shared" si="696"/>
        <v>Strabrechtse Heide &amp; Beuven_H3160</v>
      </c>
      <c r="L8242" s="36">
        <f>VLOOKUP(D8242,DATA!A:F,5,FALSE)</f>
        <v>1.0986712608830001E-2</v>
      </c>
      <c r="M8242" s="37">
        <f>VLOOKUP(D8242,DATA!A:F,6,FALSE)</f>
        <v>982</v>
      </c>
      <c r="N8242" s="36">
        <f t="shared" si="697"/>
        <v>33.01416887733302</v>
      </c>
      <c r="O8242" s="36">
        <f t="shared" si="698"/>
        <v>33.016177461153625</v>
      </c>
      <c r="P8242" s="36">
        <f t="shared" si="699"/>
        <v>2.008583820604315E-3</v>
      </c>
      <c r="Q8242" s="36">
        <f t="shared" si="700"/>
        <v>1.2212000822395097E-2</v>
      </c>
    </row>
    <row r="8243" spans="1:17" x14ac:dyDescent="0.3">
      <c r="A8243" s="29">
        <v>2366269</v>
      </c>
      <c r="B8243" s="1">
        <v>137</v>
      </c>
      <c r="C8243" s="1" t="s">
        <v>30</v>
      </c>
      <c r="D8243" s="1" t="s">
        <v>53</v>
      </c>
      <c r="E8243" s="1" t="s">
        <v>54</v>
      </c>
      <c r="F8243" s="47">
        <v>714</v>
      </c>
      <c r="G8243" s="34">
        <v>917.6</v>
      </c>
      <c r="H8243" s="1" t="s">
        <v>218</v>
      </c>
      <c r="I8243" s="34">
        <v>8.2667000000000001E-3</v>
      </c>
      <c r="J8243" s="34">
        <v>4892.10623585137</v>
      </c>
      <c r="K8243" s="35" t="str">
        <f t="shared" si="696"/>
        <v>Strabrechtse Heide &amp; Beuven_H4030</v>
      </c>
      <c r="L8243" s="36">
        <f>VLOOKUP(D8243,DATA!A:F,5,FALSE)</f>
        <v>1.0986712608830001E-2</v>
      </c>
      <c r="M8243" s="37">
        <f>VLOOKUP(D8243,DATA!A:F,6,FALSE)</f>
        <v>982</v>
      </c>
      <c r="N8243" s="36">
        <f t="shared" si="697"/>
        <v>33.01416887733302</v>
      </c>
      <c r="O8243" s="36">
        <f t="shared" si="698"/>
        <v>33.016177461153625</v>
      </c>
      <c r="P8243" s="36">
        <f t="shared" si="699"/>
        <v>2.008583820604315E-3</v>
      </c>
      <c r="Q8243" s="36">
        <f t="shared" si="700"/>
        <v>9.8262054340085392E-2</v>
      </c>
    </row>
    <row r="8244" spans="1:17" x14ac:dyDescent="0.3">
      <c r="A8244" s="30">
        <v>2366270</v>
      </c>
      <c r="B8244" s="14">
        <v>137</v>
      </c>
      <c r="C8244" s="14" t="s">
        <v>30</v>
      </c>
      <c r="D8244" s="14" t="s">
        <v>55</v>
      </c>
      <c r="E8244" s="14" t="s">
        <v>56</v>
      </c>
      <c r="F8244" s="48">
        <v>500</v>
      </c>
      <c r="G8244" s="38">
        <v>894.79</v>
      </c>
      <c r="H8244" s="14" t="s">
        <v>218</v>
      </c>
      <c r="I8244" s="38">
        <v>7.7729000000000001E-3</v>
      </c>
      <c r="J8244" s="38">
        <v>2282.4340000000002</v>
      </c>
      <c r="K8244" s="39" t="str">
        <f t="shared" si="696"/>
        <v>Strabrechtse Heide &amp; Beuven_H3130</v>
      </c>
      <c r="L8244" s="40">
        <f>VLOOKUP(D8244,DATA!A:F,5,FALSE)</f>
        <v>0</v>
      </c>
      <c r="M8244" s="41">
        <f>VLOOKUP(D8244,DATA!A:F,6,FALSE)</f>
        <v>3.5</v>
      </c>
      <c r="N8244" s="40">
        <f t="shared" si="697"/>
        <v>50</v>
      </c>
      <c r="O8244" s="40">
        <f t="shared" si="698"/>
        <v>50</v>
      </c>
      <c r="P8244" s="40">
        <f>J8244/10000*I8244</f>
        <v>1.7741131238600001E-3</v>
      </c>
      <c r="Q8244" s="40">
        <f>IF(AND(H8244&lt;&gt;"below",I8244&gt;=0.005),M8244*P8244,0)</f>
        <v>6.2093959335100006E-3</v>
      </c>
    </row>
    <row r="8245" spans="1:17" x14ac:dyDescent="0.3">
      <c r="A8245" s="29">
        <v>2366270</v>
      </c>
      <c r="B8245" s="1">
        <v>137</v>
      </c>
      <c r="C8245" s="1" t="s">
        <v>30</v>
      </c>
      <c r="D8245" s="1" t="s">
        <v>53</v>
      </c>
      <c r="E8245" s="1" t="s">
        <v>54</v>
      </c>
      <c r="F8245" s="47">
        <v>714</v>
      </c>
      <c r="G8245" s="34">
        <v>894.79</v>
      </c>
      <c r="H8245" s="1" t="s">
        <v>218</v>
      </c>
      <c r="I8245" s="34">
        <v>7.7729000000000001E-3</v>
      </c>
      <c r="J8245" s="34">
        <v>1172.643</v>
      </c>
      <c r="K8245" s="35" t="str">
        <f t="shared" si="696"/>
        <v>Strabrechtse Heide &amp; Beuven_H4030</v>
      </c>
      <c r="L8245" s="36">
        <f>VLOOKUP(D8245,DATA!A:F,5,FALSE)</f>
        <v>1.0986712608830001E-2</v>
      </c>
      <c r="M8245" s="37">
        <f>VLOOKUP(D8245,DATA!A:F,6,FALSE)</f>
        <v>982</v>
      </c>
      <c r="N8245" s="36">
        <f t="shared" si="697"/>
        <v>27.724850676255635</v>
      </c>
      <c r="O8245" s="36">
        <f t="shared" si="698"/>
        <v>27.726561941458524</v>
      </c>
      <c r="P8245" s="36">
        <f t="shared" si="699"/>
        <v>1.7112652028892228E-3</v>
      </c>
      <c r="Q8245" s="36">
        <f t="shared" si="700"/>
        <v>2.0067031613116272E-2</v>
      </c>
    </row>
    <row r="8246" spans="1:17" x14ac:dyDescent="0.3">
      <c r="A8246" s="29">
        <v>2367784</v>
      </c>
      <c r="B8246" s="1">
        <v>137</v>
      </c>
      <c r="C8246" s="1" t="s">
        <v>30</v>
      </c>
      <c r="D8246" s="1" t="s">
        <v>41</v>
      </c>
      <c r="E8246" s="1" t="s">
        <v>42</v>
      </c>
      <c r="F8246" s="47">
        <v>1071</v>
      </c>
      <c r="G8246" s="34">
        <v>1784.73</v>
      </c>
      <c r="H8246" s="1" t="s">
        <v>218</v>
      </c>
      <c r="I8246" s="34">
        <v>1.5575E-2</v>
      </c>
      <c r="J8246" s="34">
        <v>134.19315</v>
      </c>
      <c r="K8246" s="35" t="str">
        <f t="shared" si="696"/>
        <v>Strabrechtse Heide &amp; Beuven_H4010A</v>
      </c>
      <c r="L8246" s="36">
        <f>VLOOKUP(D8246,DATA!A:F,5,FALSE)</f>
        <v>1.3726988247862192E-2</v>
      </c>
      <c r="M8246" s="37">
        <f>VLOOKUP(D8246,DATA!A:F,6,FALSE)</f>
        <v>1285.5</v>
      </c>
      <c r="N8246" s="36">
        <f t="shared" si="697"/>
        <v>99.894475271634462</v>
      </c>
      <c r="O8246" s="36">
        <f t="shared" si="698"/>
        <v>99.894497806382347</v>
      </c>
      <c r="P8246" s="36">
        <f t="shared" si="699"/>
        <v>2.2534747884606077E-5</v>
      </c>
      <c r="Q8246" s="36">
        <f t="shared" si="700"/>
        <v>3.024008803091126E-5</v>
      </c>
    </row>
    <row r="8247" spans="1:17" x14ac:dyDescent="0.3">
      <c r="A8247" s="29">
        <v>2367785</v>
      </c>
      <c r="B8247" s="1">
        <v>137</v>
      </c>
      <c r="C8247" s="1" t="s">
        <v>30</v>
      </c>
      <c r="D8247" s="1" t="s">
        <v>57</v>
      </c>
      <c r="E8247" s="1" t="s">
        <v>58</v>
      </c>
      <c r="F8247" s="47">
        <v>714</v>
      </c>
      <c r="G8247" s="34">
        <v>1158.96</v>
      </c>
      <c r="H8247" s="1" t="s">
        <v>218</v>
      </c>
      <c r="I8247" s="34">
        <v>1.1196899999999999E-2</v>
      </c>
      <c r="J8247" s="34">
        <v>263.87457000000001</v>
      </c>
      <c r="K8247" s="35" t="str">
        <f t="shared" si="696"/>
        <v>Strabrechtse Heide &amp; Beuven_H3160</v>
      </c>
      <c r="L8247" s="36">
        <f>VLOOKUP(D8247,DATA!A:F,5,FALSE)</f>
        <v>1.0986712608830001E-2</v>
      </c>
      <c r="M8247" s="37">
        <f>VLOOKUP(D8247,DATA!A:F,6,FALSE)</f>
        <v>982</v>
      </c>
      <c r="N8247" s="36">
        <f t="shared" si="697"/>
        <v>87.481378121767591</v>
      </c>
      <c r="O8247" s="36">
        <f t="shared" si="698"/>
        <v>87.482725277107733</v>
      </c>
      <c r="P8247" s="36">
        <f t="shared" si="699"/>
        <v>1.3471553401416259E-3</v>
      </c>
      <c r="Q8247" s="36">
        <f t="shared" si="700"/>
        <v>3.5548003610307525E-3</v>
      </c>
    </row>
    <row r="8248" spans="1:17" x14ac:dyDescent="0.3">
      <c r="A8248" s="29">
        <v>2367785</v>
      </c>
      <c r="B8248" s="1">
        <v>137</v>
      </c>
      <c r="C8248" s="1" t="s">
        <v>30</v>
      </c>
      <c r="D8248" s="1" t="s">
        <v>41</v>
      </c>
      <c r="E8248" s="1" t="s">
        <v>42</v>
      </c>
      <c r="F8248" s="47">
        <v>1071</v>
      </c>
      <c r="G8248" s="34">
        <v>1158.96</v>
      </c>
      <c r="H8248" s="1" t="s">
        <v>218</v>
      </c>
      <c r="I8248" s="34">
        <v>1.1196899999999999E-2</v>
      </c>
      <c r="J8248" s="34">
        <v>2979.83</v>
      </c>
      <c r="K8248" s="35" t="str">
        <f t="shared" si="696"/>
        <v>Strabrechtse Heide &amp; Beuven_H4010A</v>
      </c>
      <c r="L8248" s="36">
        <f>VLOOKUP(D8248,DATA!A:F,5,FALSE)</f>
        <v>1.3726988247862192E-2</v>
      </c>
      <c r="M8248" s="37">
        <f>VLOOKUP(D8248,DATA!A:F,6,FALSE)</f>
        <v>1285.5</v>
      </c>
      <c r="N8248" s="36">
        <f t="shared" si="697"/>
        <v>14.969272477396597</v>
      </c>
      <c r="O8248" s="36">
        <f t="shared" si="698"/>
        <v>14.971228946676568</v>
      </c>
      <c r="P8248" s="36">
        <f t="shared" si="699"/>
        <v>1.9564692799711736E-3</v>
      </c>
      <c r="Q8248" s="36">
        <f t="shared" si="700"/>
        <v>5.8299458545365022E-2</v>
      </c>
    </row>
    <row r="8249" spans="1:17" x14ac:dyDescent="0.3">
      <c r="A8249" s="29">
        <v>2367785</v>
      </c>
      <c r="B8249" s="1">
        <v>137</v>
      </c>
      <c r="C8249" s="1" t="s">
        <v>30</v>
      </c>
      <c r="D8249" s="1" t="s">
        <v>53</v>
      </c>
      <c r="E8249" s="1" t="s">
        <v>54</v>
      </c>
      <c r="F8249" s="47">
        <v>714</v>
      </c>
      <c r="G8249" s="34">
        <v>1158.96</v>
      </c>
      <c r="H8249" s="1" t="s">
        <v>218</v>
      </c>
      <c r="I8249" s="34">
        <v>1.1196899999999999E-2</v>
      </c>
      <c r="J8249" s="34">
        <v>3994.2790646220001</v>
      </c>
      <c r="K8249" s="35" t="str">
        <f t="shared" si="696"/>
        <v>Strabrechtse Heide &amp; Beuven_H4030</v>
      </c>
      <c r="L8249" s="36">
        <f>VLOOKUP(D8249,DATA!A:F,5,FALSE)</f>
        <v>1.0986712608830001E-2</v>
      </c>
      <c r="M8249" s="37">
        <f>VLOOKUP(D8249,DATA!A:F,6,FALSE)</f>
        <v>982</v>
      </c>
      <c r="N8249" s="36">
        <f t="shared" si="697"/>
        <v>87.481378121767591</v>
      </c>
      <c r="O8249" s="36">
        <f t="shared" si="698"/>
        <v>87.482725277107733</v>
      </c>
      <c r="P8249" s="36">
        <f t="shared" si="699"/>
        <v>1.3471553401416259E-3</v>
      </c>
      <c r="Q8249" s="36">
        <f t="shared" si="700"/>
        <v>5.3809143719214261E-2</v>
      </c>
    </row>
    <row r="8250" spans="1:17" x14ac:dyDescent="0.3">
      <c r="A8250" s="29">
        <v>2367785</v>
      </c>
      <c r="B8250" s="1">
        <v>137</v>
      </c>
      <c r="C8250" s="1" t="s">
        <v>30</v>
      </c>
      <c r="D8250" s="1" t="s">
        <v>43</v>
      </c>
      <c r="E8250" s="1" t="s">
        <v>44</v>
      </c>
      <c r="F8250" s="47">
        <v>1071</v>
      </c>
      <c r="G8250" s="34">
        <v>1158.96</v>
      </c>
      <c r="H8250" s="1" t="s">
        <v>218</v>
      </c>
      <c r="I8250" s="34">
        <v>1.1196899999999999E-2</v>
      </c>
      <c r="J8250" s="34">
        <v>733.06050000000005</v>
      </c>
      <c r="K8250" s="35" t="str">
        <f t="shared" si="696"/>
        <v>Strabrechtse Heide &amp; Beuven_H7150</v>
      </c>
      <c r="L8250" s="36">
        <f>VLOOKUP(D8250,DATA!A:F,5,FALSE)</f>
        <v>1.3726988247862192E-2</v>
      </c>
      <c r="M8250" s="37">
        <f>VLOOKUP(D8250,DATA!A:F,6,FALSE)</f>
        <v>1285.5</v>
      </c>
      <c r="N8250" s="36">
        <f t="shared" si="697"/>
        <v>14.969272477396597</v>
      </c>
      <c r="O8250" s="36">
        <f t="shared" si="698"/>
        <v>14.971228946676568</v>
      </c>
      <c r="P8250" s="36">
        <f t="shared" si="699"/>
        <v>1.9564692799711736E-3</v>
      </c>
      <c r="Q8250" s="36">
        <f t="shared" si="700"/>
        <v>1.4342103486103087E-2</v>
      </c>
    </row>
    <row r="8251" spans="1:17" x14ac:dyDescent="0.3">
      <c r="A8251" s="29">
        <v>2367786</v>
      </c>
      <c r="B8251" s="1">
        <v>137</v>
      </c>
      <c r="C8251" s="1" t="s">
        <v>30</v>
      </c>
      <c r="D8251" s="1" t="s">
        <v>57</v>
      </c>
      <c r="E8251" s="1" t="s">
        <v>58</v>
      </c>
      <c r="F8251" s="47">
        <v>714</v>
      </c>
      <c r="G8251" s="34">
        <v>943.28</v>
      </c>
      <c r="H8251" s="1" t="s">
        <v>218</v>
      </c>
      <c r="I8251" s="34">
        <v>9.2280999999999995E-3</v>
      </c>
      <c r="J8251" s="34">
        <v>9536.8754669370701</v>
      </c>
      <c r="K8251" s="35" t="str">
        <f t="shared" si="696"/>
        <v>Strabrechtse Heide &amp; Beuven_H3160</v>
      </c>
      <c r="L8251" s="36">
        <f>VLOOKUP(D8251,DATA!A:F,5,FALSE)</f>
        <v>1.0986712608830001E-2</v>
      </c>
      <c r="M8251" s="37">
        <f>VLOOKUP(D8251,DATA!A:F,6,FALSE)</f>
        <v>982</v>
      </c>
      <c r="N8251" s="36">
        <f t="shared" si="697"/>
        <v>39.522398483396721</v>
      </c>
      <c r="O8251" s="36">
        <f t="shared" si="698"/>
        <v>39.52482186898758</v>
      </c>
      <c r="P8251" s="36">
        <f t="shared" si="699"/>
        <v>2.423385590859084E-3</v>
      </c>
      <c r="Q8251" s="36">
        <f t="shared" si="700"/>
        <v>0.23111526588392795</v>
      </c>
    </row>
    <row r="8252" spans="1:17" x14ac:dyDescent="0.3">
      <c r="A8252" s="29">
        <v>2367787</v>
      </c>
      <c r="B8252" s="1">
        <v>137</v>
      </c>
      <c r="C8252" s="1" t="s">
        <v>30</v>
      </c>
      <c r="D8252" s="1" t="s">
        <v>57</v>
      </c>
      <c r="E8252" s="1" t="s">
        <v>58</v>
      </c>
      <c r="F8252" s="47">
        <v>714</v>
      </c>
      <c r="G8252" s="34">
        <v>931.94</v>
      </c>
      <c r="H8252" s="1" t="s">
        <v>218</v>
      </c>
      <c r="I8252" s="34">
        <v>9.2733999999999994E-3</v>
      </c>
      <c r="J8252" s="34">
        <v>241.59701999999999</v>
      </c>
      <c r="K8252" s="35" t="str">
        <f t="shared" si="696"/>
        <v>Strabrechtse Heide &amp; Beuven_H3160</v>
      </c>
      <c r="L8252" s="36">
        <f>VLOOKUP(D8252,DATA!A:F,5,FALSE)</f>
        <v>1.0986712608830001E-2</v>
      </c>
      <c r="M8252" s="37">
        <f>VLOOKUP(D8252,DATA!A:F,6,FALSE)</f>
        <v>982</v>
      </c>
      <c r="N8252" s="36">
        <f t="shared" si="697"/>
        <v>36.586560772757835</v>
      </c>
      <c r="O8252" s="36">
        <f t="shared" si="698"/>
        <v>36.588924599201455</v>
      </c>
      <c r="P8252" s="36">
        <f t="shared" si="699"/>
        <v>2.3638264436200984E-3</v>
      </c>
      <c r="Q8252" s="36">
        <f t="shared" si="700"/>
        <v>5.7109342457581378E-3</v>
      </c>
    </row>
    <row r="8253" spans="1:17" x14ac:dyDescent="0.3">
      <c r="A8253" s="29">
        <v>2367787</v>
      </c>
      <c r="B8253" s="1">
        <v>137</v>
      </c>
      <c r="C8253" s="1" t="s">
        <v>30</v>
      </c>
      <c r="D8253" s="1" t="s">
        <v>53</v>
      </c>
      <c r="E8253" s="1" t="s">
        <v>54</v>
      </c>
      <c r="F8253" s="47">
        <v>714</v>
      </c>
      <c r="G8253" s="34">
        <v>931.94</v>
      </c>
      <c r="H8253" s="1" t="s">
        <v>218</v>
      </c>
      <c r="I8253" s="34">
        <v>9.2733999999999994E-3</v>
      </c>
      <c r="J8253" s="34">
        <v>2164.7040000000002</v>
      </c>
      <c r="K8253" s="35" t="str">
        <f t="shared" si="696"/>
        <v>Strabrechtse Heide &amp; Beuven_H4030</v>
      </c>
      <c r="L8253" s="36">
        <f>VLOOKUP(D8253,DATA!A:F,5,FALSE)</f>
        <v>1.0986712608830001E-2</v>
      </c>
      <c r="M8253" s="37">
        <f>VLOOKUP(D8253,DATA!A:F,6,FALSE)</f>
        <v>982</v>
      </c>
      <c r="N8253" s="36">
        <f t="shared" si="697"/>
        <v>36.586560772757835</v>
      </c>
      <c r="O8253" s="36">
        <f t="shared" si="698"/>
        <v>36.588924599201455</v>
      </c>
      <c r="P8253" s="36">
        <f t="shared" si="699"/>
        <v>2.3638264436200984E-3</v>
      </c>
      <c r="Q8253" s="36">
        <f t="shared" si="700"/>
        <v>5.1169845578102023E-2</v>
      </c>
    </row>
    <row r="8254" spans="1:17" x14ac:dyDescent="0.3">
      <c r="A8254" s="29">
        <v>2367788</v>
      </c>
      <c r="B8254" s="1">
        <v>137</v>
      </c>
      <c r="C8254" s="1" t="s">
        <v>30</v>
      </c>
      <c r="D8254" s="1" t="s">
        <v>53</v>
      </c>
      <c r="E8254" s="1" t="s">
        <v>54</v>
      </c>
      <c r="F8254" s="47">
        <v>714</v>
      </c>
      <c r="G8254" s="34">
        <v>921.41</v>
      </c>
      <c r="H8254" s="1" t="s">
        <v>218</v>
      </c>
      <c r="I8254" s="34">
        <v>9.2957000000000005E-3</v>
      </c>
      <c r="J8254" s="34">
        <v>9600.85</v>
      </c>
      <c r="K8254" s="35" t="str">
        <f t="shared" si="696"/>
        <v>Strabrechtse Heide &amp; Beuven_H4030</v>
      </c>
      <c r="L8254" s="36">
        <f>VLOOKUP(D8254,DATA!A:F,5,FALSE)</f>
        <v>1.0986712608830001E-2</v>
      </c>
      <c r="M8254" s="37">
        <f>VLOOKUP(D8254,DATA!A:F,6,FALSE)</f>
        <v>982</v>
      </c>
      <c r="N8254" s="36">
        <f t="shared" si="697"/>
        <v>33.946373240318785</v>
      </c>
      <c r="O8254" s="36">
        <f t="shared" si="698"/>
        <v>33.948663301229871</v>
      </c>
      <c r="P8254" s="36">
        <f t="shared" si="699"/>
        <v>2.2900609110863002E-3</v>
      </c>
      <c r="Q8254" s="36">
        <f t="shared" si="700"/>
        <v>0.21986531298202905</v>
      </c>
    </row>
    <row r="8255" spans="1:17" x14ac:dyDescent="0.3">
      <c r="A8255" s="30">
        <v>2367789</v>
      </c>
      <c r="B8255" s="14">
        <v>137</v>
      </c>
      <c r="C8255" s="14" t="s">
        <v>30</v>
      </c>
      <c r="D8255" s="14" t="s">
        <v>55</v>
      </c>
      <c r="E8255" s="14" t="s">
        <v>56</v>
      </c>
      <c r="F8255" s="48">
        <v>500</v>
      </c>
      <c r="G8255" s="38">
        <v>916.52</v>
      </c>
      <c r="H8255" s="14" t="s">
        <v>218</v>
      </c>
      <c r="I8255" s="38">
        <v>9.1331999999999993E-3</v>
      </c>
      <c r="J8255" s="38">
        <v>367.97915999999998</v>
      </c>
      <c r="K8255" s="39" t="str">
        <f t="shared" si="696"/>
        <v>Strabrechtse Heide &amp; Beuven_H3130</v>
      </c>
      <c r="L8255" s="40">
        <f>VLOOKUP(D8255,DATA!A:F,5,FALSE)</f>
        <v>0</v>
      </c>
      <c r="M8255" s="41">
        <f>VLOOKUP(D8255,DATA!A:F,6,FALSE)</f>
        <v>3.5</v>
      </c>
      <c r="N8255" s="40">
        <f t="shared" si="697"/>
        <v>50</v>
      </c>
      <c r="O8255" s="40">
        <f t="shared" si="698"/>
        <v>50</v>
      </c>
      <c r="P8255" s="40">
        <f>J8255/10000*I8255</f>
        <v>3.3608272641119999E-4</v>
      </c>
      <c r="Q8255" s="40">
        <f>IF(AND(H8255&lt;&gt;"below",I8255&gt;=0.005),M8255*P8255,0)</f>
        <v>1.1762895424392E-3</v>
      </c>
    </row>
    <row r="8256" spans="1:17" x14ac:dyDescent="0.3">
      <c r="A8256" s="29">
        <v>2367789</v>
      </c>
      <c r="B8256" s="1">
        <v>137</v>
      </c>
      <c r="C8256" s="1" t="s">
        <v>30</v>
      </c>
      <c r="D8256" s="1" t="s">
        <v>53</v>
      </c>
      <c r="E8256" s="1" t="s">
        <v>54</v>
      </c>
      <c r="F8256" s="47">
        <v>714</v>
      </c>
      <c r="G8256" s="34">
        <v>916.52</v>
      </c>
      <c r="H8256" s="1" t="s">
        <v>218</v>
      </c>
      <c r="I8256" s="34">
        <v>9.1331999999999993E-3</v>
      </c>
      <c r="J8256" s="34">
        <v>1153.7285999999999</v>
      </c>
      <c r="K8256" s="35" t="str">
        <f t="shared" si="696"/>
        <v>Strabrechtse Heide &amp; Beuven_H4030</v>
      </c>
      <c r="L8256" s="36">
        <f>VLOOKUP(D8256,DATA!A:F,5,FALSE)</f>
        <v>1.0986712608830001E-2</v>
      </c>
      <c r="M8256" s="37">
        <f>VLOOKUP(D8256,DATA!A:F,6,FALSE)</f>
        <v>982</v>
      </c>
      <c r="N8256" s="36">
        <f t="shared" si="697"/>
        <v>32.752293104018221</v>
      </c>
      <c r="O8256" s="36">
        <f t="shared" si="698"/>
        <v>32.754503232086265</v>
      </c>
      <c r="P8256" s="36">
        <f t="shared" si="699"/>
        <v>2.2101280680431046E-3</v>
      </c>
      <c r="Q8256" s="36">
        <f t="shared" si="700"/>
        <v>2.5498879617640757E-2</v>
      </c>
    </row>
    <row r="8257" spans="1:17" x14ac:dyDescent="0.3">
      <c r="A8257" s="30">
        <v>2367790</v>
      </c>
      <c r="B8257" s="14">
        <v>137</v>
      </c>
      <c r="C8257" s="14" t="s">
        <v>30</v>
      </c>
      <c r="D8257" s="14" t="s">
        <v>55</v>
      </c>
      <c r="E8257" s="14" t="s">
        <v>56</v>
      </c>
      <c r="F8257" s="48">
        <v>500</v>
      </c>
      <c r="G8257" s="38">
        <v>919.72</v>
      </c>
      <c r="H8257" s="14" t="s">
        <v>218</v>
      </c>
      <c r="I8257" s="38">
        <v>9.1613000000000007E-3</v>
      </c>
      <c r="J8257" s="38">
        <v>424.20513999999997</v>
      </c>
      <c r="K8257" s="39" t="str">
        <f t="shared" si="696"/>
        <v>Strabrechtse Heide &amp; Beuven_H3130</v>
      </c>
      <c r="L8257" s="40">
        <f>VLOOKUP(D8257,DATA!A:F,5,FALSE)</f>
        <v>0</v>
      </c>
      <c r="M8257" s="41">
        <f>VLOOKUP(D8257,DATA!A:F,6,FALSE)</f>
        <v>3.5</v>
      </c>
      <c r="N8257" s="40">
        <f t="shared" si="697"/>
        <v>50</v>
      </c>
      <c r="O8257" s="40">
        <f t="shared" si="698"/>
        <v>50</v>
      </c>
      <c r="P8257" s="40">
        <f>J8257/10000*I8257</f>
        <v>3.8862705490820001E-4</v>
      </c>
      <c r="Q8257" s="40">
        <f>IF(AND(H8257&lt;&gt;"below",I8257&gt;=0.005),M8257*P8257,0)</f>
        <v>1.3601946921787001E-3</v>
      </c>
    </row>
    <row r="8258" spans="1:17" x14ac:dyDescent="0.3">
      <c r="A8258" s="29">
        <v>2367790</v>
      </c>
      <c r="B8258" s="1">
        <v>137</v>
      </c>
      <c r="C8258" s="1" t="s">
        <v>30</v>
      </c>
      <c r="D8258" s="1" t="s">
        <v>53</v>
      </c>
      <c r="E8258" s="1" t="s">
        <v>54</v>
      </c>
      <c r="F8258" s="47">
        <v>714</v>
      </c>
      <c r="G8258" s="34">
        <v>919.72</v>
      </c>
      <c r="H8258" s="1" t="s">
        <v>218</v>
      </c>
      <c r="I8258" s="34">
        <v>9.1613000000000007E-3</v>
      </c>
      <c r="J8258" s="34">
        <v>2355.7240000000002</v>
      </c>
      <c r="K8258" s="35" t="str">
        <f t="shared" si="696"/>
        <v>Strabrechtse Heide &amp; Beuven_H4030</v>
      </c>
      <c r="L8258" s="36">
        <f>VLOOKUP(D8258,DATA!A:F,5,FALSE)</f>
        <v>1.0986712608830001E-2</v>
      </c>
      <c r="M8258" s="37">
        <f>VLOOKUP(D8258,DATA!A:F,6,FALSE)</f>
        <v>982</v>
      </c>
      <c r="N8258" s="36">
        <f t="shared" si="697"/>
        <v>33.531285912159007</v>
      </c>
      <c r="O8258" s="36">
        <f t="shared" si="698"/>
        <v>33.533529275163914</v>
      </c>
      <c r="P8258" s="36">
        <f t="shared" si="699"/>
        <v>2.2433630049079056E-3</v>
      </c>
      <c r="Q8258" s="36">
        <f t="shared" si="700"/>
        <v>5.2847440713736711E-2</v>
      </c>
    </row>
    <row r="8259" spans="1:17" x14ac:dyDescent="0.3">
      <c r="A8259" s="29">
        <v>2367791</v>
      </c>
      <c r="B8259" s="1">
        <v>137</v>
      </c>
      <c r="C8259" s="1" t="s">
        <v>30</v>
      </c>
      <c r="D8259" s="1" t="s">
        <v>53</v>
      </c>
      <c r="E8259" s="1" t="s">
        <v>54</v>
      </c>
      <c r="F8259" s="47">
        <v>714</v>
      </c>
      <c r="G8259" s="34">
        <v>931.16</v>
      </c>
      <c r="H8259" s="1" t="s">
        <v>218</v>
      </c>
      <c r="I8259" s="34">
        <v>9.1532000000000002E-3</v>
      </c>
      <c r="J8259" s="34">
        <v>1960.0137999999999</v>
      </c>
      <c r="K8259" s="35" t="str">
        <f t="shared" ref="K8259:K8322" si="701">_xlfn.CONCAT(C8259,"_",D8259)</f>
        <v>Strabrechtse Heide &amp; Beuven_H4030</v>
      </c>
      <c r="L8259" s="36">
        <f>VLOOKUP(D8259,DATA!A:F,5,FALSE)</f>
        <v>1.0986712608830001E-2</v>
      </c>
      <c r="M8259" s="37">
        <f>VLOOKUP(D8259,DATA!A:F,6,FALSE)</f>
        <v>982</v>
      </c>
      <c r="N8259" s="36">
        <f t="shared" ref="N8259:N8322" si="702">100/(1+EXP(-L8259*(G8259-M8259)))</f>
        <v>36.387967890322678</v>
      </c>
      <c r="O8259" s="36">
        <f t="shared" ref="O8259:O8322" si="703">100/(1+EXP(-L8259*((G8259+I8259)-M8259)))</f>
        <v>36.390295679974514</v>
      </c>
      <c r="P8259" s="36">
        <f t="shared" ref="P8259:P8322" si="704">O8259-N8259</f>
        <v>2.3277896518365537E-3</v>
      </c>
      <c r="Q8259" s="36">
        <f t="shared" ref="Q8259:Q8322" si="705">IF(AND(H8259&lt;&gt;"below",I8259&gt;=0.005),J8259*P8259/100,0)</f>
        <v>4.5624998410968412E-2</v>
      </c>
    </row>
    <row r="8260" spans="1:17" x14ac:dyDescent="0.3">
      <c r="A8260" s="29">
        <v>2367792</v>
      </c>
      <c r="B8260" s="1">
        <v>137</v>
      </c>
      <c r="C8260" s="1" t="s">
        <v>30</v>
      </c>
      <c r="D8260" s="1" t="s">
        <v>53</v>
      </c>
      <c r="E8260" s="1" t="s">
        <v>54</v>
      </c>
      <c r="F8260" s="47">
        <v>714</v>
      </c>
      <c r="G8260" s="34">
        <v>941.51</v>
      </c>
      <c r="H8260" s="1" t="s">
        <v>218</v>
      </c>
      <c r="I8260" s="34">
        <v>9.1287999999999994E-3</v>
      </c>
      <c r="J8260" s="34">
        <v>5896.3065999999999</v>
      </c>
      <c r="K8260" s="35" t="str">
        <f t="shared" si="701"/>
        <v>Strabrechtse Heide &amp; Beuven_H4030</v>
      </c>
      <c r="L8260" s="36">
        <f>VLOOKUP(D8260,DATA!A:F,5,FALSE)</f>
        <v>1.0986712608830001E-2</v>
      </c>
      <c r="M8260" s="37">
        <f>VLOOKUP(D8260,DATA!A:F,6,FALSE)</f>
        <v>982</v>
      </c>
      <c r="N8260" s="36">
        <f t="shared" si="702"/>
        <v>39.058544555216841</v>
      </c>
      <c r="O8260" s="36">
        <f t="shared" si="703"/>
        <v>39.060931899755758</v>
      </c>
      <c r="P8260" s="36">
        <f t="shared" si="704"/>
        <v>2.3873445389170911E-3</v>
      </c>
      <c r="Q8260" s="36">
        <f t="shared" si="705"/>
        <v>0.14076515361290801</v>
      </c>
    </row>
    <row r="8261" spans="1:17" x14ac:dyDescent="0.3">
      <c r="A8261" s="29">
        <v>2367793</v>
      </c>
      <c r="B8261" s="1">
        <v>137</v>
      </c>
      <c r="C8261" s="1" t="s">
        <v>30</v>
      </c>
      <c r="D8261" s="1" t="s">
        <v>53</v>
      </c>
      <c r="E8261" s="1" t="s">
        <v>54</v>
      </c>
      <c r="F8261" s="47">
        <v>714</v>
      </c>
      <c r="G8261" s="34">
        <v>949.9</v>
      </c>
      <c r="H8261" s="1" t="s">
        <v>218</v>
      </c>
      <c r="I8261" s="34">
        <v>9.0948999999999995E-3</v>
      </c>
      <c r="J8261" s="34">
        <v>8680.6409999999996</v>
      </c>
      <c r="K8261" s="35" t="str">
        <f t="shared" si="701"/>
        <v>Strabrechtse Heide &amp; Beuven_H4030</v>
      </c>
      <c r="L8261" s="36">
        <f>VLOOKUP(D8261,DATA!A:F,5,FALSE)</f>
        <v>1.0986712608830001E-2</v>
      </c>
      <c r="M8261" s="37">
        <f>VLOOKUP(D8261,DATA!A:F,6,FALSE)</f>
        <v>982</v>
      </c>
      <c r="N8261" s="36">
        <f t="shared" si="702"/>
        <v>41.273426090217946</v>
      </c>
      <c r="O8261" s="36">
        <f t="shared" si="703"/>
        <v>41.275848093153812</v>
      </c>
      <c r="P8261" s="36">
        <f t="shared" si="704"/>
        <v>2.422002935865919E-3</v>
      </c>
      <c r="Q8261" s="36">
        <f t="shared" si="705"/>
        <v>0.21024537987198066</v>
      </c>
    </row>
    <row r="8262" spans="1:17" x14ac:dyDescent="0.3">
      <c r="A8262" s="29">
        <v>2367794</v>
      </c>
      <c r="B8262" s="1">
        <v>137</v>
      </c>
      <c r="C8262" s="1" t="s">
        <v>30</v>
      </c>
      <c r="D8262" s="1" t="s">
        <v>63</v>
      </c>
      <c r="E8262" s="1" t="s">
        <v>64</v>
      </c>
      <c r="F8262" s="47">
        <v>714</v>
      </c>
      <c r="G8262" s="34">
        <v>925.01</v>
      </c>
      <c r="H8262" s="1" t="s">
        <v>218</v>
      </c>
      <c r="I8262" s="34">
        <v>8.8129999999999997E-3</v>
      </c>
      <c r="J8262" s="34">
        <v>1064.9183</v>
      </c>
      <c r="K8262" s="35" t="str">
        <f t="shared" si="701"/>
        <v>Strabrechtse Heide &amp; Beuven_H2310</v>
      </c>
      <c r="L8262" s="36">
        <f>VLOOKUP(D8262,DATA!A:F,5,FALSE)</f>
        <v>1.0986712608830001E-2</v>
      </c>
      <c r="M8262" s="37">
        <f>VLOOKUP(D8262,DATA!A:F,6,FALSE)</f>
        <v>982</v>
      </c>
      <c r="N8262" s="36">
        <f t="shared" si="702"/>
        <v>34.83879409698207</v>
      </c>
      <c r="O8262" s="36">
        <f t="shared" si="703"/>
        <v>34.84099221059877</v>
      </c>
      <c r="P8262" s="36">
        <f t="shared" si="704"/>
        <v>2.1981136166999704E-3</v>
      </c>
      <c r="Q8262" s="36">
        <f t="shared" si="705"/>
        <v>2.3408114159029839E-2</v>
      </c>
    </row>
    <row r="8263" spans="1:17" x14ac:dyDescent="0.3">
      <c r="A8263" s="29">
        <v>2367794</v>
      </c>
      <c r="B8263" s="1">
        <v>137</v>
      </c>
      <c r="C8263" s="1" t="s">
        <v>30</v>
      </c>
      <c r="D8263" s="1" t="s">
        <v>53</v>
      </c>
      <c r="E8263" s="1" t="s">
        <v>54</v>
      </c>
      <c r="F8263" s="47">
        <v>714</v>
      </c>
      <c r="G8263" s="34">
        <v>925.01</v>
      </c>
      <c r="H8263" s="1" t="s">
        <v>218</v>
      </c>
      <c r="I8263" s="34">
        <v>8.8129999999999997E-3</v>
      </c>
      <c r="J8263" s="34">
        <v>8906.9310000000005</v>
      </c>
      <c r="K8263" s="35" t="str">
        <f t="shared" si="701"/>
        <v>Strabrechtse Heide &amp; Beuven_H4030</v>
      </c>
      <c r="L8263" s="36">
        <f>VLOOKUP(D8263,DATA!A:F,5,FALSE)</f>
        <v>1.0986712608830001E-2</v>
      </c>
      <c r="M8263" s="37">
        <f>VLOOKUP(D8263,DATA!A:F,6,FALSE)</f>
        <v>982</v>
      </c>
      <c r="N8263" s="36">
        <f t="shared" si="702"/>
        <v>34.83879409698207</v>
      </c>
      <c r="O8263" s="36">
        <f t="shared" si="703"/>
        <v>34.84099221059877</v>
      </c>
      <c r="P8263" s="36">
        <f t="shared" si="704"/>
        <v>2.1981136166999704E-3</v>
      </c>
      <c r="Q8263" s="36">
        <f t="shared" si="705"/>
        <v>0.19578446314107087</v>
      </c>
    </row>
    <row r="8264" spans="1:17" x14ac:dyDescent="0.3">
      <c r="A8264" s="29">
        <v>2367795</v>
      </c>
      <c r="B8264" s="1">
        <v>137</v>
      </c>
      <c r="C8264" s="1" t="s">
        <v>30</v>
      </c>
      <c r="D8264" s="1" t="s">
        <v>63</v>
      </c>
      <c r="E8264" s="1" t="s">
        <v>64</v>
      </c>
      <c r="F8264" s="47">
        <v>714</v>
      </c>
      <c r="G8264" s="34">
        <v>921.1</v>
      </c>
      <c r="H8264" s="1" t="s">
        <v>218</v>
      </c>
      <c r="I8264" s="34">
        <v>8.4592000000000001E-3</v>
      </c>
      <c r="J8264" s="34">
        <v>562.32050000000004</v>
      </c>
      <c r="K8264" s="35" t="str">
        <f t="shared" si="701"/>
        <v>Strabrechtse Heide &amp; Beuven_H2310</v>
      </c>
      <c r="L8264" s="36">
        <f>VLOOKUP(D8264,DATA!A:F,5,FALSE)</f>
        <v>1.0986712608830001E-2</v>
      </c>
      <c r="M8264" s="37">
        <f>VLOOKUP(D8264,DATA!A:F,6,FALSE)</f>
        <v>982</v>
      </c>
      <c r="N8264" s="36">
        <f t="shared" si="702"/>
        <v>33.870045624744392</v>
      </c>
      <c r="O8264" s="36">
        <f t="shared" si="703"/>
        <v>33.8721273220131</v>
      </c>
      <c r="P8264" s="36">
        <f t="shared" si="704"/>
        <v>2.0816972687072166E-3</v>
      </c>
      <c r="Q8264" s="36">
        <f t="shared" si="705"/>
        <v>1.1705810489880765E-2</v>
      </c>
    </row>
    <row r="8265" spans="1:17" x14ac:dyDescent="0.3">
      <c r="A8265" s="29">
        <v>2367795</v>
      </c>
      <c r="B8265" s="1">
        <v>137</v>
      </c>
      <c r="C8265" s="1" t="s">
        <v>30</v>
      </c>
      <c r="D8265" s="1" t="s">
        <v>61</v>
      </c>
      <c r="E8265" s="1" t="s">
        <v>62</v>
      </c>
      <c r="F8265" s="47">
        <v>714</v>
      </c>
      <c r="G8265" s="34">
        <v>921.1</v>
      </c>
      <c r="H8265" s="1" t="s">
        <v>218</v>
      </c>
      <c r="I8265" s="34">
        <v>8.4592000000000001E-3</v>
      </c>
      <c r="J8265" s="34">
        <v>3729.7682562163</v>
      </c>
      <c r="K8265" s="35" t="str">
        <f t="shared" si="701"/>
        <v>Strabrechtse Heide &amp; Beuven_H2330</v>
      </c>
      <c r="L8265" s="36">
        <f>VLOOKUP(D8265,DATA!A:F,5,FALSE)</f>
        <v>1.0986712608830001E-2</v>
      </c>
      <c r="M8265" s="37">
        <f>VLOOKUP(D8265,DATA!A:F,6,FALSE)</f>
        <v>982</v>
      </c>
      <c r="N8265" s="36">
        <f t="shared" si="702"/>
        <v>33.870045624744392</v>
      </c>
      <c r="O8265" s="36">
        <f t="shared" si="703"/>
        <v>33.8721273220131</v>
      </c>
      <c r="P8265" s="36">
        <f t="shared" si="704"/>
        <v>2.0816972687072166E-3</v>
      </c>
      <c r="Q8265" s="36">
        <f t="shared" si="705"/>
        <v>7.7642483918763494E-2</v>
      </c>
    </row>
    <row r="8266" spans="1:17" x14ac:dyDescent="0.3">
      <c r="A8266" s="29">
        <v>2367795</v>
      </c>
      <c r="B8266" s="1">
        <v>137</v>
      </c>
      <c r="C8266" s="1" t="s">
        <v>30</v>
      </c>
      <c r="D8266" s="1" t="s">
        <v>53</v>
      </c>
      <c r="E8266" s="1" t="s">
        <v>54</v>
      </c>
      <c r="F8266" s="47">
        <v>714</v>
      </c>
      <c r="G8266" s="34">
        <v>921.1</v>
      </c>
      <c r="H8266" s="1" t="s">
        <v>218</v>
      </c>
      <c r="I8266" s="34">
        <v>8.4592000000000001E-3</v>
      </c>
      <c r="J8266" s="34">
        <v>3098.4789999999998</v>
      </c>
      <c r="K8266" s="35" t="str">
        <f t="shared" si="701"/>
        <v>Strabrechtse Heide &amp; Beuven_H4030</v>
      </c>
      <c r="L8266" s="36">
        <f>VLOOKUP(D8266,DATA!A:F,5,FALSE)</f>
        <v>1.0986712608830001E-2</v>
      </c>
      <c r="M8266" s="37">
        <f>VLOOKUP(D8266,DATA!A:F,6,FALSE)</f>
        <v>982</v>
      </c>
      <c r="N8266" s="36">
        <f t="shared" si="702"/>
        <v>33.870045624744392</v>
      </c>
      <c r="O8266" s="36">
        <f t="shared" si="703"/>
        <v>33.8721273220131</v>
      </c>
      <c r="P8266" s="36">
        <f t="shared" si="704"/>
        <v>2.0816972687072166E-3</v>
      </c>
      <c r="Q8266" s="36">
        <f t="shared" si="705"/>
        <v>6.4500952714466667E-2</v>
      </c>
    </row>
    <row r="8267" spans="1:17" x14ac:dyDescent="0.3">
      <c r="A8267" s="29">
        <v>2367796</v>
      </c>
      <c r="B8267" s="1">
        <v>137</v>
      </c>
      <c r="C8267" s="1" t="s">
        <v>30</v>
      </c>
      <c r="D8267" s="1" t="s">
        <v>63</v>
      </c>
      <c r="E8267" s="1" t="s">
        <v>64</v>
      </c>
      <c r="F8267" s="47">
        <v>714</v>
      </c>
      <c r="G8267" s="34">
        <v>917.9</v>
      </c>
      <c r="H8267" s="1" t="s">
        <v>218</v>
      </c>
      <c r="I8267" s="34">
        <v>8.5991000000000001E-3</v>
      </c>
      <c r="J8267" s="34">
        <v>2332.7136845539999</v>
      </c>
      <c r="K8267" s="35" t="str">
        <f t="shared" si="701"/>
        <v>Strabrechtse Heide &amp; Beuven_H2310</v>
      </c>
      <c r="L8267" s="36">
        <f>VLOOKUP(D8267,DATA!A:F,5,FALSE)</f>
        <v>1.0986712608830001E-2</v>
      </c>
      <c r="M8267" s="37">
        <f>VLOOKUP(D8267,DATA!A:F,6,FALSE)</f>
        <v>982</v>
      </c>
      <c r="N8267" s="36">
        <f t="shared" si="702"/>
        <v>33.087100378792137</v>
      </c>
      <c r="O8267" s="36">
        <f t="shared" si="703"/>
        <v>33.089192063696224</v>
      </c>
      <c r="P8267" s="36">
        <f t="shared" si="704"/>
        <v>2.0916849040872876E-3</v>
      </c>
      <c r="Q8267" s="36">
        <f t="shared" si="705"/>
        <v>4.8793019995394371E-2</v>
      </c>
    </row>
    <row r="8268" spans="1:17" x14ac:dyDescent="0.3">
      <c r="A8268" s="29">
        <v>2367796</v>
      </c>
      <c r="B8268" s="1">
        <v>137</v>
      </c>
      <c r="C8268" s="1" t="s">
        <v>30</v>
      </c>
      <c r="D8268" s="1" t="s">
        <v>61</v>
      </c>
      <c r="E8268" s="1" t="s">
        <v>62</v>
      </c>
      <c r="F8268" s="47">
        <v>714</v>
      </c>
      <c r="G8268" s="34">
        <v>917.9</v>
      </c>
      <c r="H8268" s="1" t="s">
        <v>218</v>
      </c>
      <c r="I8268" s="34">
        <v>8.5991000000000001E-3</v>
      </c>
      <c r="J8268" s="34">
        <v>1798.50135</v>
      </c>
      <c r="K8268" s="35" t="str">
        <f t="shared" si="701"/>
        <v>Strabrechtse Heide &amp; Beuven_H2330</v>
      </c>
      <c r="L8268" s="36">
        <f>VLOOKUP(D8268,DATA!A:F,5,FALSE)</f>
        <v>1.0986712608830001E-2</v>
      </c>
      <c r="M8268" s="37">
        <f>VLOOKUP(D8268,DATA!A:F,6,FALSE)</f>
        <v>982</v>
      </c>
      <c r="N8268" s="36">
        <f t="shared" si="702"/>
        <v>33.087100378792137</v>
      </c>
      <c r="O8268" s="36">
        <f t="shared" si="703"/>
        <v>33.089192063696224</v>
      </c>
      <c r="P8268" s="36">
        <f t="shared" si="704"/>
        <v>2.0916849040872876E-3</v>
      </c>
      <c r="Q8268" s="36">
        <f t="shared" si="705"/>
        <v>3.7618981237756068E-2</v>
      </c>
    </row>
    <row r="8269" spans="1:17" x14ac:dyDescent="0.3">
      <c r="A8269" s="29">
        <v>2367796</v>
      </c>
      <c r="B8269" s="1">
        <v>137</v>
      </c>
      <c r="C8269" s="1" t="s">
        <v>30</v>
      </c>
      <c r="D8269" s="1" t="s">
        <v>53</v>
      </c>
      <c r="E8269" s="1" t="s">
        <v>54</v>
      </c>
      <c r="F8269" s="47">
        <v>714</v>
      </c>
      <c r="G8269" s="34">
        <v>917.9</v>
      </c>
      <c r="H8269" s="1" t="s">
        <v>218</v>
      </c>
      <c r="I8269" s="34">
        <v>8.5991000000000001E-3</v>
      </c>
      <c r="J8269" s="34">
        <v>5868.7849999999999</v>
      </c>
      <c r="K8269" s="35" t="str">
        <f t="shared" si="701"/>
        <v>Strabrechtse Heide &amp; Beuven_H4030</v>
      </c>
      <c r="L8269" s="36">
        <f>VLOOKUP(D8269,DATA!A:F,5,FALSE)</f>
        <v>1.0986712608830001E-2</v>
      </c>
      <c r="M8269" s="37">
        <f>VLOOKUP(D8269,DATA!A:F,6,FALSE)</f>
        <v>982</v>
      </c>
      <c r="N8269" s="36">
        <f t="shared" si="702"/>
        <v>33.087100378792137</v>
      </c>
      <c r="O8269" s="36">
        <f t="shared" si="703"/>
        <v>33.089192063696224</v>
      </c>
      <c r="P8269" s="36">
        <f t="shared" si="704"/>
        <v>2.0916849040872876E-3</v>
      </c>
      <c r="Q8269" s="36">
        <f t="shared" si="705"/>
        <v>0.12275648989833911</v>
      </c>
    </row>
    <row r="8270" spans="1:17" x14ac:dyDescent="0.3">
      <c r="A8270" s="29">
        <v>2367797</v>
      </c>
      <c r="B8270" s="1">
        <v>137</v>
      </c>
      <c r="C8270" s="1" t="s">
        <v>30</v>
      </c>
      <c r="D8270" s="1" t="s">
        <v>63</v>
      </c>
      <c r="E8270" s="1" t="s">
        <v>64</v>
      </c>
      <c r="F8270" s="47">
        <v>714</v>
      </c>
      <c r="G8270" s="34">
        <v>918.45</v>
      </c>
      <c r="H8270" s="1" t="s">
        <v>218</v>
      </c>
      <c r="I8270" s="34">
        <v>8.4113999999999994E-3</v>
      </c>
      <c r="J8270" s="34">
        <v>149.16844</v>
      </c>
      <c r="K8270" s="35" t="str">
        <f t="shared" si="701"/>
        <v>Strabrechtse Heide &amp; Beuven_H2310</v>
      </c>
      <c r="L8270" s="36">
        <f>VLOOKUP(D8270,DATA!A:F,5,FALSE)</f>
        <v>1.0986712608830001E-2</v>
      </c>
      <c r="M8270" s="37">
        <f>VLOOKUP(D8270,DATA!A:F,6,FALSE)</f>
        <v>982</v>
      </c>
      <c r="N8270" s="36">
        <f t="shared" si="702"/>
        <v>33.221019244941829</v>
      </c>
      <c r="O8270" s="36">
        <f t="shared" si="703"/>
        <v>33.223069441609852</v>
      </c>
      <c r="P8270" s="36">
        <f t="shared" si="704"/>
        <v>2.0501966680228634E-3</v>
      </c>
      <c r="Q8270" s="36">
        <f t="shared" si="705"/>
        <v>3.058246386621684E-3</v>
      </c>
    </row>
    <row r="8271" spans="1:17" x14ac:dyDescent="0.3">
      <c r="A8271" s="29">
        <v>2367797</v>
      </c>
      <c r="B8271" s="1">
        <v>137</v>
      </c>
      <c r="C8271" s="1" t="s">
        <v>30</v>
      </c>
      <c r="D8271" s="1" t="s">
        <v>53</v>
      </c>
      <c r="E8271" s="1" t="s">
        <v>54</v>
      </c>
      <c r="F8271" s="47">
        <v>714</v>
      </c>
      <c r="G8271" s="34">
        <v>918.45</v>
      </c>
      <c r="H8271" s="1" t="s">
        <v>218</v>
      </c>
      <c r="I8271" s="34">
        <v>8.4113999999999994E-3</v>
      </c>
      <c r="J8271" s="34">
        <v>325.55853500000001</v>
      </c>
      <c r="K8271" s="35" t="str">
        <f t="shared" si="701"/>
        <v>Strabrechtse Heide &amp; Beuven_H4030</v>
      </c>
      <c r="L8271" s="36">
        <f>VLOOKUP(D8271,DATA!A:F,5,FALSE)</f>
        <v>1.0986712608830001E-2</v>
      </c>
      <c r="M8271" s="37">
        <f>VLOOKUP(D8271,DATA!A:F,6,FALSE)</f>
        <v>982</v>
      </c>
      <c r="N8271" s="36">
        <f t="shared" si="702"/>
        <v>33.221019244941829</v>
      </c>
      <c r="O8271" s="36">
        <f t="shared" si="703"/>
        <v>33.223069441609852</v>
      </c>
      <c r="P8271" s="36">
        <f t="shared" si="704"/>
        <v>2.0501966680228634E-3</v>
      </c>
      <c r="Q8271" s="36">
        <f t="shared" si="705"/>
        <v>6.6745902370340471E-3</v>
      </c>
    </row>
    <row r="8272" spans="1:17" x14ac:dyDescent="0.3">
      <c r="A8272" s="29">
        <v>2367798</v>
      </c>
      <c r="B8272" s="1">
        <v>137</v>
      </c>
      <c r="C8272" s="1" t="s">
        <v>30</v>
      </c>
      <c r="D8272" s="1" t="s">
        <v>53</v>
      </c>
      <c r="E8272" s="1" t="s">
        <v>54</v>
      </c>
      <c r="F8272" s="47">
        <v>714</v>
      </c>
      <c r="G8272" s="34">
        <v>927.64</v>
      </c>
      <c r="H8272" s="1" t="s">
        <v>218</v>
      </c>
      <c r="I8272" s="34">
        <v>8.4288999999999996E-3</v>
      </c>
      <c r="J8272" s="34">
        <v>3297.4668000000001</v>
      </c>
      <c r="K8272" s="35" t="str">
        <f t="shared" si="701"/>
        <v>Strabrechtse Heide &amp; Beuven_H4030</v>
      </c>
      <c r="L8272" s="36">
        <f>VLOOKUP(D8272,DATA!A:F,5,FALSE)</f>
        <v>1.0986712608830001E-2</v>
      </c>
      <c r="M8272" s="37">
        <f>VLOOKUP(D8272,DATA!A:F,6,FALSE)</f>
        <v>982</v>
      </c>
      <c r="N8272" s="36">
        <f t="shared" si="702"/>
        <v>35.497591904459895</v>
      </c>
      <c r="O8272" s="36">
        <f t="shared" si="703"/>
        <v>35.499712311898101</v>
      </c>
      <c r="P8272" s="36">
        <f t="shared" si="704"/>
        <v>2.1204074382055182E-3</v>
      </c>
      <c r="Q8272" s="36">
        <f t="shared" si="705"/>
        <v>6.9919731299557475E-2</v>
      </c>
    </row>
    <row r="8273" spans="1:17" x14ac:dyDescent="0.3">
      <c r="A8273" s="30">
        <v>2367799</v>
      </c>
      <c r="B8273" s="14">
        <v>137</v>
      </c>
      <c r="C8273" s="14" t="s">
        <v>30</v>
      </c>
      <c r="D8273" s="14" t="s">
        <v>55</v>
      </c>
      <c r="E8273" s="14" t="s">
        <v>56</v>
      </c>
      <c r="F8273" s="48">
        <v>500</v>
      </c>
      <c r="G8273" s="38">
        <v>909.62</v>
      </c>
      <c r="H8273" s="14" t="s">
        <v>218</v>
      </c>
      <c r="I8273" s="38">
        <v>8.0274000000000005E-3</v>
      </c>
      <c r="J8273" s="38">
        <v>130.71689000000001</v>
      </c>
      <c r="K8273" s="39" t="str">
        <f t="shared" si="701"/>
        <v>Strabrechtse Heide &amp; Beuven_H3130</v>
      </c>
      <c r="L8273" s="40">
        <f>VLOOKUP(D8273,DATA!A:F,5,FALSE)</f>
        <v>0</v>
      </c>
      <c r="M8273" s="41">
        <f>VLOOKUP(D8273,DATA!A:F,6,FALSE)</f>
        <v>3.5</v>
      </c>
      <c r="N8273" s="40">
        <f t="shared" si="702"/>
        <v>50</v>
      </c>
      <c r="O8273" s="40">
        <f t="shared" si="703"/>
        <v>50</v>
      </c>
      <c r="P8273" s="40">
        <f>J8273/10000*I8273</f>
        <v>1.0493167627860002E-4</v>
      </c>
      <c r="Q8273" s="40">
        <f>IF(AND(H8273&lt;&gt;"below",I8273&gt;=0.005),M8273*P8273,0)</f>
        <v>3.6726086697510006E-4</v>
      </c>
    </row>
    <row r="8274" spans="1:17" x14ac:dyDescent="0.3">
      <c r="A8274" s="29">
        <v>2367799</v>
      </c>
      <c r="B8274" s="1">
        <v>137</v>
      </c>
      <c r="C8274" s="1" t="s">
        <v>30</v>
      </c>
      <c r="D8274" s="1" t="s">
        <v>57</v>
      </c>
      <c r="E8274" s="1" t="s">
        <v>58</v>
      </c>
      <c r="F8274" s="47">
        <v>714</v>
      </c>
      <c r="G8274" s="34">
        <v>909.62</v>
      </c>
      <c r="H8274" s="1" t="s">
        <v>218</v>
      </c>
      <c r="I8274" s="34">
        <v>8.0274000000000005E-3</v>
      </c>
      <c r="J8274" s="34">
        <v>199.01442</v>
      </c>
      <c r="K8274" s="35" t="str">
        <f t="shared" si="701"/>
        <v>Strabrechtse Heide &amp; Beuven_H3160</v>
      </c>
      <c r="L8274" s="36">
        <f>VLOOKUP(D8274,DATA!A:F,5,FALSE)</f>
        <v>1.0986712608830001E-2</v>
      </c>
      <c r="M8274" s="37">
        <f>VLOOKUP(D8274,DATA!A:F,6,FALSE)</f>
        <v>982</v>
      </c>
      <c r="N8274" s="36">
        <f t="shared" si="702"/>
        <v>31.104930778644775</v>
      </c>
      <c r="O8274" s="36">
        <f t="shared" si="703"/>
        <v>31.106820802499286</v>
      </c>
      <c r="P8274" s="36">
        <f t="shared" si="704"/>
        <v>1.8900238545107584E-3</v>
      </c>
      <c r="Q8274" s="36">
        <f t="shared" si="705"/>
        <v>3.7614200119162294E-3</v>
      </c>
    </row>
    <row r="8275" spans="1:17" x14ac:dyDescent="0.3">
      <c r="A8275" s="29">
        <v>2367800</v>
      </c>
      <c r="B8275" s="1">
        <v>137</v>
      </c>
      <c r="C8275" s="1" t="s">
        <v>30</v>
      </c>
      <c r="D8275" s="1" t="s">
        <v>53</v>
      </c>
      <c r="E8275" s="1" t="s">
        <v>54</v>
      </c>
      <c r="F8275" s="47">
        <v>714</v>
      </c>
      <c r="G8275" s="34">
        <v>927.94</v>
      </c>
      <c r="H8275" s="1" t="s">
        <v>218</v>
      </c>
      <c r="I8275" s="34">
        <v>8.2673E-3</v>
      </c>
      <c r="J8275" s="34">
        <v>8128.9214000000002</v>
      </c>
      <c r="K8275" s="35" t="str">
        <f t="shared" si="701"/>
        <v>Strabrechtse Heide &amp; Beuven_H4030</v>
      </c>
      <c r="L8275" s="36">
        <f>VLOOKUP(D8275,DATA!A:F,5,FALSE)</f>
        <v>1.0986712608830001E-2</v>
      </c>
      <c r="M8275" s="37">
        <f>VLOOKUP(D8275,DATA!A:F,6,FALSE)</f>
        <v>982</v>
      </c>
      <c r="N8275" s="36">
        <f t="shared" si="702"/>
        <v>35.573096100847998</v>
      </c>
      <c r="O8275" s="36">
        <f t="shared" si="703"/>
        <v>35.575177838894007</v>
      </c>
      <c r="P8275" s="36">
        <f t="shared" si="704"/>
        <v>2.081738046008752E-3</v>
      </c>
      <c r="Q8275" s="36">
        <f t="shared" si="705"/>
        <v>0.16922284951394728</v>
      </c>
    </row>
    <row r="8276" spans="1:17" x14ac:dyDescent="0.3">
      <c r="A8276" s="29">
        <v>2369304</v>
      </c>
      <c r="B8276" s="1">
        <v>137</v>
      </c>
      <c r="C8276" s="1" t="s">
        <v>30</v>
      </c>
      <c r="D8276" s="1" t="s">
        <v>31</v>
      </c>
      <c r="E8276" s="1" t="s">
        <v>32</v>
      </c>
      <c r="F8276" s="47">
        <v>1786</v>
      </c>
      <c r="G8276" s="34">
        <v>1910.44</v>
      </c>
      <c r="H8276" s="1" t="s">
        <v>218</v>
      </c>
      <c r="I8276" s="34">
        <v>1.5716000000000001E-2</v>
      </c>
      <c r="J8276" s="34">
        <v>322.44806</v>
      </c>
      <c r="K8276" s="35" t="str">
        <f t="shared" si="701"/>
        <v>Strabrechtse Heide &amp; Beuven_Lg03</v>
      </c>
      <c r="L8276" s="36">
        <f>VLOOKUP(D8276,DATA!A:F,5,FALSE)</f>
        <v>6.9280917156857415E-3</v>
      </c>
      <c r="M8276" s="37">
        <f>VLOOKUP(D8276,DATA!A:F,6,FALSE)</f>
        <v>2211</v>
      </c>
      <c r="N8276" s="36">
        <f t="shared" si="702"/>
        <v>11.082839384417243</v>
      </c>
      <c r="O8276" s="36">
        <f t="shared" si="703"/>
        <v>11.08391241148253</v>
      </c>
      <c r="P8276" s="36">
        <f t="shared" si="704"/>
        <v>1.0730270652867802E-3</v>
      </c>
      <c r="Q8276" s="36">
        <f t="shared" si="705"/>
        <v>3.459954955292156E-3</v>
      </c>
    </row>
    <row r="8277" spans="1:17" x14ac:dyDescent="0.3">
      <c r="A8277" s="29">
        <v>2369311</v>
      </c>
      <c r="B8277" s="1">
        <v>137</v>
      </c>
      <c r="C8277" s="1" t="s">
        <v>30</v>
      </c>
      <c r="D8277" s="1" t="s">
        <v>41</v>
      </c>
      <c r="E8277" s="1" t="s">
        <v>42</v>
      </c>
      <c r="F8277" s="47">
        <v>1071</v>
      </c>
      <c r="G8277" s="34">
        <v>1332.38</v>
      </c>
      <c r="H8277" s="1" t="s">
        <v>218</v>
      </c>
      <c r="I8277" s="34">
        <v>1.2541800000000001E-2</v>
      </c>
      <c r="J8277" s="34">
        <v>319.20702999999997</v>
      </c>
      <c r="K8277" s="35" t="str">
        <f t="shared" si="701"/>
        <v>Strabrechtse Heide &amp; Beuven_H4010A</v>
      </c>
      <c r="L8277" s="36">
        <f>VLOOKUP(D8277,DATA!A:F,5,FALSE)</f>
        <v>1.3726988247862192E-2</v>
      </c>
      <c r="M8277" s="37">
        <f>VLOOKUP(D8277,DATA!A:F,6,FALSE)</f>
        <v>1285.5</v>
      </c>
      <c r="N8277" s="36">
        <f t="shared" si="702"/>
        <v>65.554900039880721</v>
      </c>
      <c r="O8277" s="36">
        <f t="shared" si="703"/>
        <v>65.558787411956146</v>
      </c>
      <c r="P8277" s="36">
        <f t="shared" si="704"/>
        <v>3.8873720754253327E-3</v>
      </c>
      <c r="Q8277" s="36">
        <f t="shared" si="705"/>
        <v>1.2408764947014563E-2</v>
      </c>
    </row>
    <row r="8278" spans="1:17" x14ac:dyDescent="0.3">
      <c r="A8278" s="29">
        <v>2369311</v>
      </c>
      <c r="B8278" s="1">
        <v>137</v>
      </c>
      <c r="C8278" s="1" t="s">
        <v>30</v>
      </c>
      <c r="D8278" s="1" t="s">
        <v>53</v>
      </c>
      <c r="E8278" s="1" t="s">
        <v>54</v>
      </c>
      <c r="F8278" s="47">
        <v>714</v>
      </c>
      <c r="G8278" s="34">
        <v>1332.38</v>
      </c>
      <c r="H8278" s="1" t="s">
        <v>218</v>
      </c>
      <c r="I8278" s="34">
        <v>1.2541800000000001E-2</v>
      </c>
      <c r="J8278" s="34">
        <v>126.13854000000001</v>
      </c>
      <c r="K8278" s="35" t="str">
        <f t="shared" si="701"/>
        <v>Strabrechtse Heide &amp; Beuven_H4030</v>
      </c>
      <c r="L8278" s="36">
        <f>VLOOKUP(D8278,DATA!A:F,5,FALSE)</f>
        <v>1.0986712608830001E-2</v>
      </c>
      <c r="M8278" s="37">
        <f>VLOOKUP(D8278,DATA!A:F,6,FALSE)</f>
        <v>982</v>
      </c>
      <c r="N8278" s="36">
        <f t="shared" si="702"/>
        <v>97.915394925032402</v>
      </c>
      <c r="O8278" s="36">
        <f t="shared" si="703"/>
        <v>97.915676162858503</v>
      </c>
      <c r="P8278" s="36">
        <f t="shared" si="704"/>
        <v>2.8123782610123271E-4</v>
      </c>
      <c r="Q8278" s="36">
        <f t="shared" si="705"/>
        <v>3.5474928777183388E-4</v>
      </c>
    </row>
    <row r="8279" spans="1:17" x14ac:dyDescent="0.3">
      <c r="A8279" s="29">
        <v>2369313</v>
      </c>
      <c r="B8279" s="1">
        <v>137</v>
      </c>
      <c r="C8279" s="1" t="s">
        <v>30</v>
      </c>
      <c r="D8279" s="1" t="s">
        <v>53</v>
      </c>
      <c r="E8279" s="1" t="s">
        <v>54</v>
      </c>
      <c r="F8279" s="47">
        <v>714</v>
      </c>
      <c r="G8279" s="34">
        <v>1378.01</v>
      </c>
      <c r="H8279" s="1" t="s">
        <v>218</v>
      </c>
      <c r="I8279" s="34">
        <v>1.2731599999999999E-2</v>
      </c>
      <c r="J8279" s="34">
        <v>5516.0067947988</v>
      </c>
      <c r="K8279" s="35" t="str">
        <f t="shared" si="701"/>
        <v>Strabrechtse Heide &amp; Beuven_H4030</v>
      </c>
      <c r="L8279" s="36">
        <f>VLOOKUP(D8279,DATA!A:F,5,FALSE)</f>
        <v>1.0986712608830001E-2</v>
      </c>
      <c r="M8279" s="37">
        <f>VLOOKUP(D8279,DATA!A:F,6,FALSE)</f>
        <v>982</v>
      </c>
      <c r="N8279" s="36">
        <f t="shared" si="702"/>
        <v>98.726831471089042</v>
      </c>
      <c r="O8279" s="36">
        <f t="shared" si="703"/>
        <v>98.727007280550396</v>
      </c>
      <c r="P8279" s="36">
        <f t="shared" si="704"/>
        <v>1.758094613535377E-4</v>
      </c>
      <c r="Q8279" s="36">
        <f t="shared" si="705"/>
        <v>9.6976618341603101E-3</v>
      </c>
    </row>
    <row r="8280" spans="1:17" x14ac:dyDescent="0.3">
      <c r="A8280" s="29">
        <v>2369314</v>
      </c>
      <c r="B8280" s="1">
        <v>137</v>
      </c>
      <c r="C8280" s="1" t="s">
        <v>30</v>
      </c>
      <c r="D8280" s="1" t="s">
        <v>57</v>
      </c>
      <c r="E8280" s="1" t="s">
        <v>58</v>
      </c>
      <c r="F8280" s="47">
        <v>714</v>
      </c>
      <c r="G8280" s="34">
        <v>1084.1300000000001</v>
      </c>
      <c r="H8280" s="1" t="s">
        <v>218</v>
      </c>
      <c r="I8280" s="34">
        <v>1.05702E-2</v>
      </c>
      <c r="J8280" s="34">
        <v>739.66517410259996</v>
      </c>
      <c r="K8280" s="35" t="str">
        <f t="shared" si="701"/>
        <v>Strabrechtse Heide &amp; Beuven_H3160</v>
      </c>
      <c r="L8280" s="36">
        <f>VLOOKUP(D8280,DATA!A:F,5,FALSE)</f>
        <v>1.0986712608830001E-2</v>
      </c>
      <c r="M8280" s="37">
        <f>VLOOKUP(D8280,DATA!A:F,6,FALSE)</f>
        <v>982</v>
      </c>
      <c r="N8280" s="36">
        <f t="shared" si="702"/>
        <v>75.437302652986759</v>
      </c>
      <c r="O8280" s="36">
        <f t="shared" si="703"/>
        <v>75.43945444528002</v>
      </c>
      <c r="P8280" s="36">
        <f t="shared" si="704"/>
        <v>2.1517922932616784E-3</v>
      </c>
      <c r="Q8280" s="36">
        <f t="shared" si="705"/>
        <v>1.5916058212280322E-2</v>
      </c>
    </row>
    <row r="8281" spans="1:17" x14ac:dyDescent="0.3">
      <c r="A8281" s="29">
        <v>2369314</v>
      </c>
      <c r="B8281" s="1">
        <v>137</v>
      </c>
      <c r="C8281" s="1" t="s">
        <v>30</v>
      </c>
      <c r="D8281" s="1" t="s">
        <v>41</v>
      </c>
      <c r="E8281" s="1" t="s">
        <v>42</v>
      </c>
      <c r="F8281" s="47">
        <v>1071</v>
      </c>
      <c r="G8281" s="34">
        <v>1084.1300000000001</v>
      </c>
      <c r="H8281" s="1" t="s">
        <v>218</v>
      </c>
      <c r="I8281" s="34">
        <v>1.05702E-2</v>
      </c>
      <c r="J8281" s="34">
        <v>3783.50772655941</v>
      </c>
      <c r="K8281" s="35" t="str">
        <f t="shared" si="701"/>
        <v>Strabrechtse Heide &amp; Beuven_H4010A</v>
      </c>
      <c r="L8281" s="36">
        <f>VLOOKUP(D8281,DATA!A:F,5,FALSE)</f>
        <v>1.3726988247862192E-2</v>
      </c>
      <c r="M8281" s="37">
        <f>VLOOKUP(D8281,DATA!A:F,6,FALSE)</f>
        <v>1285.5</v>
      </c>
      <c r="N8281" s="36">
        <f t="shared" si="702"/>
        <v>5.9289477287941805</v>
      </c>
      <c r="O8281" s="36">
        <f t="shared" si="703"/>
        <v>5.9297570480277155</v>
      </c>
      <c r="P8281" s="36">
        <f t="shared" si="704"/>
        <v>8.0931923353499968E-4</v>
      </c>
      <c r="Q8281" s="36">
        <f t="shared" si="705"/>
        <v>3.062065573332811E-2</v>
      </c>
    </row>
    <row r="8282" spans="1:17" x14ac:dyDescent="0.3">
      <c r="A8282" s="29">
        <v>2369314</v>
      </c>
      <c r="B8282" s="1">
        <v>137</v>
      </c>
      <c r="C8282" s="1" t="s">
        <v>30</v>
      </c>
      <c r="D8282" s="1" t="s">
        <v>53</v>
      </c>
      <c r="E8282" s="1" t="s">
        <v>54</v>
      </c>
      <c r="F8282" s="47">
        <v>714</v>
      </c>
      <c r="G8282" s="34">
        <v>1084.1300000000001</v>
      </c>
      <c r="H8282" s="1" t="s">
        <v>218</v>
      </c>
      <c r="I8282" s="34">
        <v>1.05702E-2</v>
      </c>
      <c r="J8282" s="34">
        <v>2112.2917000000002</v>
      </c>
      <c r="K8282" s="35" t="str">
        <f t="shared" si="701"/>
        <v>Strabrechtse Heide &amp; Beuven_H4030</v>
      </c>
      <c r="L8282" s="36">
        <f>VLOOKUP(D8282,DATA!A:F,5,FALSE)</f>
        <v>1.0986712608830001E-2</v>
      </c>
      <c r="M8282" s="37">
        <f>VLOOKUP(D8282,DATA!A:F,6,FALSE)</f>
        <v>982</v>
      </c>
      <c r="N8282" s="36">
        <f t="shared" si="702"/>
        <v>75.437302652986759</v>
      </c>
      <c r="O8282" s="36">
        <f t="shared" si="703"/>
        <v>75.43945444528002</v>
      </c>
      <c r="P8282" s="36">
        <f t="shared" si="704"/>
        <v>2.1517922932616784E-3</v>
      </c>
      <c r="Q8282" s="36">
        <f t="shared" si="705"/>
        <v>4.5452130011806098E-2</v>
      </c>
    </row>
    <row r="8283" spans="1:17" x14ac:dyDescent="0.3">
      <c r="A8283" s="29">
        <v>2369315</v>
      </c>
      <c r="B8283" s="1">
        <v>137</v>
      </c>
      <c r="C8283" s="1" t="s">
        <v>30</v>
      </c>
      <c r="D8283" s="1" t="s">
        <v>57</v>
      </c>
      <c r="E8283" s="1" t="s">
        <v>58</v>
      </c>
      <c r="F8283" s="47">
        <v>714</v>
      </c>
      <c r="G8283" s="34">
        <v>1027.45</v>
      </c>
      <c r="H8283" s="1" t="s">
        <v>218</v>
      </c>
      <c r="I8283" s="34">
        <v>1.0023199999999999E-2</v>
      </c>
      <c r="J8283" s="34">
        <v>5916.0447236298396</v>
      </c>
      <c r="K8283" s="35" t="str">
        <f t="shared" si="701"/>
        <v>Strabrechtse Heide &amp; Beuven_H3160</v>
      </c>
      <c r="L8283" s="36">
        <f>VLOOKUP(D8283,DATA!A:F,5,FALSE)</f>
        <v>1.0986712608830001E-2</v>
      </c>
      <c r="M8283" s="37">
        <f>VLOOKUP(D8283,DATA!A:F,6,FALSE)</f>
        <v>982</v>
      </c>
      <c r="N8283" s="36">
        <f t="shared" si="702"/>
        <v>62.230564716998799</v>
      </c>
      <c r="O8283" s="36">
        <f t="shared" si="703"/>
        <v>62.233153004674158</v>
      </c>
      <c r="P8283" s="36">
        <f t="shared" si="704"/>
        <v>2.5882876753584583E-3</v>
      </c>
      <c r="Q8283" s="36">
        <f t="shared" si="705"/>
        <v>0.1531242564504055</v>
      </c>
    </row>
    <row r="8284" spans="1:17" x14ac:dyDescent="0.3">
      <c r="A8284" s="29">
        <v>2369315</v>
      </c>
      <c r="B8284" s="1">
        <v>137</v>
      </c>
      <c r="C8284" s="1" t="s">
        <v>30</v>
      </c>
      <c r="D8284" s="1" t="s">
        <v>53</v>
      </c>
      <c r="E8284" s="1" t="s">
        <v>54</v>
      </c>
      <c r="F8284" s="47">
        <v>714</v>
      </c>
      <c r="G8284" s="34">
        <v>1027.45</v>
      </c>
      <c r="H8284" s="1" t="s">
        <v>218</v>
      </c>
      <c r="I8284" s="34">
        <v>1.0023199999999999E-2</v>
      </c>
      <c r="J8284" s="34">
        <v>478.267</v>
      </c>
      <c r="K8284" s="35" t="str">
        <f t="shared" si="701"/>
        <v>Strabrechtse Heide &amp; Beuven_H4030</v>
      </c>
      <c r="L8284" s="36">
        <f>VLOOKUP(D8284,DATA!A:F,5,FALSE)</f>
        <v>1.0986712608830001E-2</v>
      </c>
      <c r="M8284" s="37">
        <f>VLOOKUP(D8284,DATA!A:F,6,FALSE)</f>
        <v>982</v>
      </c>
      <c r="N8284" s="36">
        <f t="shared" si="702"/>
        <v>62.230564716998799</v>
      </c>
      <c r="O8284" s="36">
        <f t="shared" si="703"/>
        <v>62.233153004674158</v>
      </c>
      <c r="P8284" s="36">
        <f t="shared" si="704"/>
        <v>2.5882876753584583E-3</v>
      </c>
      <c r="Q8284" s="36">
        <f t="shared" si="705"/>
        <v>1.2378925816306639E-2</v>
      </c>
    </row>
    <row r="8285" spans="1:17" x14ac:dyDescent="0.3">
      <c r="A8285" s="29">
        <v>2369316</v>
      </c>
      <c r="B8285" s="1">
        <v>137</v>
      </c>
      <c r="C8285" s="1" t="s">
        <v>30</v>
      </c>
      <c r="D8285" s="1" t="s">
        <v>53</v>
      </c>
      <c r="E8285" s="1" t="s">
        <v>54</v>
      </c>
      <c r="F8285" s="47">
        <v>714</v>
      </c>
      <c r="G8285" s="34">
        <v>951.13</v>
      </c>
      <c r="H8285" s="1" t="s">
        <v>218</v>
      </c>
      <c r="I8285" s="34">
        <v>9.5782000000000003E-3</v>
      </c>
      <c r="J8285" s="34">
        <v>8663.473</v>
      </c>
      <c r="K8285" s="35" t="str">
        <f t="shared" si="701"/>
        <v>Strabrechtse Heide &amp; Beuven_H4030</v>
      </c>
      <c r="L8285" s="36">
        <f>VLOOKUP(D8285,DATA!A:F,5,FALSE)</f>
        <v>1.0986712608830001E-2</v>
      </c>
      <c r="M8285" s="37">
        <f>VLOOKUP(D8285,DATA!A:F,6,FALSE)</f>
        <v>982</v>
      </c>
      <c r="N8285" s="36">
        <f t="shared" si="702"/>
        <v>41.601358168590167</v>
      </c>
      <c r="O8285" s="36">
        <f t="shared" si="703"/>
        <v>41.603914786104667</v>
      </c>
      <c r="P8285" s="36">
        <f t="shared" si="704"/>
        <v>2.5566175145002035E-3</v>
      </c>
      <c r="Q8285" s="36">
        <f t="shared" si="705"/>
        <v>0.2214918680819962</v>
      </c>
    </row>
    <row r="8286" spans="1:17" x14ac:dyDescent="0.3">
      <c r="A8286" s="30">
        <v>2369317</v>
      </c>
      <c r="B8286" s="14">
        <v>137</v>
      </c>
      <c r="C8286" s="14" t="s">
        <v>30</v>
      </c>
      <c r="D8286" s="14" t="s">
        <v>55</v>
      </c>
      <c r="E8286" s="14" t="s">
        <v>56</v>
      </c>
      <c r="F8286" s="48">
        <v>500</v>
      </c>
      <c r="G8286" s="38">
        <v>923.53</v>
      </c>
      <c r="H8286" s="14" t="s">
        <v>218</v>
      </c>
      <c r="I8286" s="38">
        <v>9.2133000000000007E-3</v>
      </c>
      <c r="J8286" s="38">
        <v>1061.8054</v>
      </c>
      <c r="K8286" s="39" t="str">
        <f t="shared" si="701"/>
        <v>Strabrechtse Heide &amp; Beuven_H3130</v>
      </c>
      <c r="L8286" s="40">
        <f>VLOOKUP(D8286,DATA!A:F,5,FALSE)</f>
        <v>0</v>
      </c>
      <c r="M8286" s="41">
        <f>VLOOKUP(D8286,DATA!A:F,6,FALSE)</f>
        <v>3.5</v>
      </c>
      <c r="N8286" s="40">
        <f t="shared" si="702"/>
        <v>50</v>
      </c>
      <c r="O8286" s="40">
        <f t="shared" si="703"/>
        <v>50</v>
      </c>
      <c r="P8286" s="40">
        <f>J8286/10000*I8286</f>
        <v>9.78273169182E-4</v>
      </c>
      <c r="Q8286" s="40">
        <f>IF(AND(H8286&lt;&gt;"below",I8286&gt;=0.005),M8286*P8286,0)</f>
        <v>3.423956092137E-3</v>
      </c>
    </row>
    <row r="8287" spans="1:17" x14ac:dyDescent="0.3">
      <c r="A8287" s="29">
        <v>2369317</v>
      </c>
      <c r="B8287" s="1">
        <v>137</v>
      </c>
      <c r="C8287" s="1" t="s">
        <v>30</v>
      </c>
      <c r="D8287" s="1" t="s">
        <v>53</v>
      </c>
      <c r="E8287" s="1" t="s">
        <v>54</v>
      </c>
      <c r="F8287" s="47">
        <v>714</v>
      </c>
      <c r="G8287" s="34">
        <v>923.53</v>
      </c>
      <c r="H8287" s="1" t="s">
        <v>218</v>
      </c>
      <c r="I8287" s="34">
        <v>9.2133000000000007E-3</v>
      </c>
      <c r="J8287" s="34">
        <v>1897.6027999999999</v>
      </c>
      <c r="K8287" s="35" t="str">
        <f t="shared" si="701"/>
        <v>Strabrechtse Heide &amp; Beuven_H4030</v>
      </c>
      <c r="L8287" s="36">
        <f>VLOOKUP(D8287,DATA!A:F,5,FALSE)</f>
        <v>1.0986712608830001E-2</v>
      </c>
      <c r="M8287" s="37">
        <f>VLOOKUP(D8287,DATA!A:F,6,FALSE)</f>
        <v>982</v>
      </c>
      <c r="N8287" s="36">
        <f t="shared" si="702"/>
        <v>34.470577950174153</v>
      </c>
      <c r="O8287" s="36">
        <f t="shared" si="703"/>
        <v>34.47286446860452</v>
      </c>
      <c r="P8287" s="36">
        <f t="shared" si="704"/>
        <v>2.2865184303668684E-3</v>
      </c>
      <c r="Q8287" s="36">
        <f t="shared" si="705"/>
        <v>4.3389037757157745E-2</v>
      </c>
    </row>
    <row r="8288" spans="1:17" x14ac:dyDescent="0.3">
      <c r="A8288" s="30">
        <v>2369318</v>
      </c>
      <c r="B8288" s="14">
        <v>137</v>
      </c>
      <c r="C8288" s="14" t="s">
        <v>30</v>
      </c>
      <c r="D8288" s="14" t="s">
        <v>55</v>
      </c>
      <c r="E8288" s="14" t="s">
        <v>56</v>
      </c>
      <c r="F8288" s="48">
        <v>500</v>
      </c>
      <c r="G8288" s="38">
        <v>923.91</v>
      </c>
      <c r="H8288" s="14" t="s">
        <v>218</v>
      </c>
      <c r="I8288" s="38">
        <v>9.1803000000000006E-3</v>
      </c>
      <c r="J8288" s="38">
        <v>3821.1538</v>
      </c>
      <c r="K8288" s="39" t="str">
        <f t="shared" si="701"/>
        <v>Strabrechtse Heide &amp; Beuven_H3130</v>
      </c>
      <c r="L8288" s="40">
        <f>VLOOKUP(D8288,DATA!A:F,5,FALSE)</f>
        <v>0</v>
      </c>
      <c r="M8288" s="41">
        <f>VLOOKUP(D8288,DATA!A:F,6,FALSE)</f>
        <v>3.5</v>
      </c>
      <c r="N8288" s="40">
        <f t="shared" si="702"/>
        <v>50</v>
      </c>
      <c r="O8288" s="40">
        <f t="shared" si="703"/>
        <v>50</v>
      </c>
      <c r="P8288" s="40">
        <f>J8288/10000*I8288</f>
        <v>3.5079338230140002E-3</v>
      </c>
      <c r="Q8288" s="40">
        <f>IF(AND(H8288&lt;&gt;"below",I8288&gt;=0.005),M8288*P8288,0)</f>
        <v>1.2277768380549E-2</v>
      </c>
    </row>
    <row r="8289" spans="1:17" x14ac:dyDescent="0.3">
      <c r="A8289" s="29">
        <v>2369318</v>
      </c>
      <c r="B8289" s="1">
        <v>137</v>
      </c>
      <c r="C8289" s="1" t="s">
        <v>30</v>
      </c>
      <c r="D8289" s="1" t="s">
        <v>53</v>
      </c>
      <c r="E8289" s="1" t="s">
        <v>54</v>
      </c>
      <c r="F8289" s="47">
        <v>714</v>
      </c>
      <c r="G8289" s="34">
        <v>923.91</v>
      </c>
      <c r="H8289" s="1" t="s">
        <v>218</v>
      </c>
      <c r="I8289" s="34">
        <v>9.1803000000000006E-3</v>
      </c>
      <c r="J8289" s="34">
        <v>1523.73</v>
      </c>
      <c r="K8289" s="35" t="str">
        <f t="shared" si="701"/>
        <v>Strabrechtse Heide &amp; Beuven_H4030</v>
      </c>
      <c r="L8289" s="36">
        <f>VLOOKUP(D8289,DATA!A:F,5,FALSE)</f>
        <v>1.0986712608830001E-2</v>
      </c>
      <c r="M8289" s="37">
        <f>VLOOKUP(D8289,DATA!A:F,6,FALSE)</f>
        <v>982</v>
      </c>
      <c r="N8289" s="36">
        <f t="shared" si="702"/>
        <v>34.564944330472684</v>
      </c>
      <c r="O8289" s="36">
        <f t="shared" si="703"/>
        <v>34.567225605974642</v>
      </c>
      <c r="P8289" s="36">
        <f t="shared" si="704"/>
        <v>2.2812755019572251E-3</v>
      </c>
      <c r="Q8289" s="36">
        <f t="shared" si="705"/>
        <v>3.4760479205972826E-2</v>
      </c>
    </row>
    <row r="8290" spans="1:17" x14ac:dyDescent="0.3">
      <c r="A8290" s="29">
        <v>2369319</v>
      </c>
      <c r="B8290" s="1">
        <v>137</v>
      </c>
      <c r="C8290" s="1" t="s">
        <v>30</v>
      </c>
      <c r="D8290" s="1" t="s">
        <v>53</v>
      </c>
      <c r="E8290" s="1" t="s">
        <v>54</v>
      </c>
      <c r="F8290" s="47">
        <v>714</v>
      </c>
      <c r="G8290" s="34">
        <v>929.5</v>
      </c>
      <c r="H8290" s="1" t="s">
        <v>218</v>
      </c>
      <c r="I8290" s="34">
        <v>9.1807E-3</v>
      </c>
      <c r="J8290" s="34">
        <v>0.57617043999999995</v>
      </c>
      <c r="K8290" s="35" t="str">
        <f t="shared" si="701"/>
        <v>Strabrechtse Heide &amp; Beuven_H4030</v>
      </c>
      <c r="L8290" s="36">
        <f>VLOOKUP(D8290,DATA!A:F,5,FALSE)</f>
        <v>1.0986712608830001E-2</v>
      </c>
      <c r="M8290" s="37">
        <f>VLOOKUP(D8290,DATA!A:F,6,FALSE)</f>
        <v>982</v>
      </c>
      <c r="N8290" s="36">
        <f t="shared" si="702"/>
        <v>35.966869003819426</v>
      </c>
      <c r="O8290" s="36">
        <f t="shared" si="703"/>
        <v>35.969192045908038</v>
      </c>
      <c r="P8290" s="36">
        <f t="shared" si="704"/>
        <v>2.3230420886122261E-3</v>
      </c>
      <c r="Q8290" s="36">
        <f t="shared" si="705"/>
        <v>1.3384681823342251E-5</v>
      </c>
    </row>
    <row r="8291" spans="1:17" x14ac:dyDescent="0.3">
      <c r="A8291" s="29">
        <v>2369320</v>
      </c>
      <c r="B8291" s="1">
        <v>137</v>
      </c>
      <c r="C8291" s="1" t="s">
        <v>30</v>
      </c>
      <c r="D8291" s="1" t="s">
        <v>53</v>
      </c>
      <c r="E8291" s="1" t="s">
        <v>54</v>
      </c>
      <c r="F8291" s="47">
        <v>714</v>
      </c>
      <c r="G8291" s="34">
        <v>951.58</v>
      </c>
      <c r="H8291" s="1" t="s">
        <v>218</v>
      </c>
      <c r="I8291" s="34">
        <v>9.2276000000000007E-3</v>
      </c>
      <c r="J8291" s="34">
        <v>292.05063000000001</v>
      </c>
      <c r="K8291" s="35" t="str">
        <f t="shared" si="701"/>
        <v>Strabrechtse Heide &amp; Beuven_H4030</v>
      </c>
      <c r="L8291" s="36">
        <f>VLOOKUP(D8291,DATA!A:F,5,FALSE)</f>
        <v>1.0986712608830001E-2</v>
      </c>
      <c r="M8291" s="37">
        <f>VLOOKUP(D8291,DATA!A:F,6,FALSE)</f>
        <v>982</v>
      </c>
      <c r="N8291" s="36">
        <f t="shared" si="702"/>
        <v>41.721520962952361</v>
      </c>
      <c r="O8291" s="36">
        <f t="shared" si="703"/>
        <v>41.723986028719281</v>
      </c>
      <c r="P8291" s="36">
        <f t="shared" si="704"/>
        <v>2.4650657669198495E-3</v>
      </c>
      <c r="Q8291" s="36">
        <f t="shared" si="705"/>
        <v>7.1992401022037524E-3</v>
      </c>
    </row>
    <row r="8292" spans="1:17" x14ac:dyDescent="0.3">
      <c r="A8292" s="29">
        <v>2369321</v>
      </c>
      <c r="B8292" s="1">
        <v>137</v>
      </c>
      <c r="C8292" s="1" t="s">
        <v>30</v>
      </c>
      <c r="D8292" s="1" t="s">
        <v>53</v>
      </c>
      <c r="E8292" s="1" t="s">
        <v>54</v>
      </c>
      <c r="F8292" s="47">
        <v>714</v>
      </c>
      <c r="G8292" s="34">
        <v>965.89</v>
      </c>
      <c r="H8292" s="1" t="s">
        <v>218</v>
      </c>
      <c r="I8292" s="34">
        <v>9.2647000000000007E-3</v>
      </c>
      <c r="J8292" s="34">
        <v>7615.82</v>
      </c>
      <c r="K8292" s="35" t="str">
        <f t="shared" si="701"/>
        <v>Strabrechtse Heide &amp; Beuven_H4030</v>
      </c>
      <c r="L8292" s="36">
        <f>VLOOKUP(D8292,DATA!A:F,5,FALSE)</f>
        <v>1.0986712608830001E-2</v>
      </c>
      <c r="M8292" s="37">
        <f>VLOOKUP(D8292,DATA!A:F,6,FALSE)</f>
        <v>982</v>
      </c>
      <c r="N8292" s="36">
        <f t="shared" si="702"/>
        <v>45.586617196079374</v>
      </c>
      <c r="O8292" s="36">
        <f t="shared" si="703"/>
        <v>45.589142095997907</v>
      </c>
      <c r="P8292" s="36">
        <f t="shared" si="704"/>
        <v>2.5248999185336629E-3</v>
      </c>
      <c r="Q8292" s="36">
        <f t="shared" si="705"/>
        <v>0.1922918329756704</v>
      </c>
    </row>
    <row r="8293" spans="1:17" x14ac:dyDescent="0.3">
      <c r="A8293" s="29">
        <v>2369322</v>
      </c>
      <c r="B8293" s="1">
        <v>137</v>
      </c>
      <c r="C8293" s="1" t="s">
        <v>30</v>
      </c>
      <c r="D8293" s="1" t="s">
        <v>53</v>
      </c>
      <c r="E8293" s="1" t="s">
        <v>54</v>
      </c>
      <c r="F8293" s="47">
        <v>714</v>
      </c>
      <c r="G8293" s="34">
        <v>942.95</v>
      </c>
      <c r="H8293" s="1" t="s">
        <v>218</v>
      </c>
      <c r="I8293" s="34">
        <v>9.0302000000000004E-3</v>
      </c>
      <c r="J8293" s="34">
        <v>9371.48</v>
      </c>
      <c r="K8293" s="35" t="str">
        <f t="shared" si="701"/>
        <v>Strabrechtse Heide &amp; Beuven_H4030</v>
      </c>
      <c r="L8293" s="36">
        <f>VLOOKUP(D8293,DATA!A:F,5,FALSE)</f>
        <v>1.0986712608830001E-2</v>
      </c>
      <c r="M8293" s="37">
        <f>VLOOKUP(D8293,DATA!A:F,6,FALSE)</f>
        <v>982</v>
      </c>
      <c r="N8293" s="36">
        <f t="shared" si="702"/>
        <v>39.435771312146699</v>
      </c>
      <c r="O8293" s="36">
        <f t="shared" si="703"/>
        <v>39.438140918552094</v>
      </c>
      <c r="P8293" s="36">
        <f t="shared" si="704"/>
        <v>2.3696064053950749E-3</v>
      </c>
      <c r="Q8293" s="36">
        <f t="shared" si="705"/>
        <v>0.22206719036031836</v>
      </c>
    </row>
    <row r="8294" spans="1:17" x14ac:dyDescent="0.3">
      <c r="A8294" s="29">
        <v>2369323</v>
      </c>
      <c r="B8294" s="1">
        <v>137</v>
      </c>
      <c r="C8294" s="1" t="s">
        <v>30</v>
      </c>
      <c r="D8294" s="1" t="s">
        <v>53</v>
      </c>
      <c r="E8294" s="1" t="s">
        <v>54</v>
      </c>
      <c r="F8294" s="47">
        <v>714</v>
      </c>
      <c r="G8294" s="34">
        <v>928.57</v>
      </c>
      <c r="H8294" s="1" t="s">
        <v>218</v>
      </c>
      <c r="I8294" s="34">
        <v>8.7510999999999995E-3</v>
      </c>
      <c r="J8294" s="34">
        <v>7981.4780000000001</v>
      </c>
      <c r="K8294" s="35" t="str">
        <f t="shared" si="701"/>
        <v>Strabrechtse Heide &amp; Beuven_H4030</v>
      </c>
      <c r="L8294" s="36">
        <f>VLOOKUP(D8294,DATA!A:F,5,FALSE)</f>
        <v>1.0986712608830001E-2</v>
      </c>
      <c r="M8294" s="37">
        <f>VLOOKUP(D8294,DATA!A:F,6,FALSE)</f>
        <v>982</v>
      </c>
      <c r="N8294" s="36">
        <f t="shared" si="702"/>
        <v>35.731888385864217</v>
      </c>
      <c r="O8294" s="36">
        <f t="shared" si="703"/>
        <v>35.734096328960263</v>
      </c>
      <c r="P8294" s="36">
        <f t="shared" si="704"/>
        <v>2.2079430960459945E-3</v>
      </c>
      <c r="Q8294" s="36">
        <f t="shared" si="705"/>
        <v>0.17622649246342992</v>
      </c>
    </row>
    <row r="8295" spans="1:17" x14ac:dyDescent="0.3">
      <c r="A8295" s="29">
        <v>2369324</v>
      </c>
      <c r="B8295" s="1">
        <v>137</v>
      </c>
      <c r="C8295" s="1" t="s">
        <v>30</v>
      </c>
      <c r="D8295" s="1" t="s">
        <v>63</v>
      </c>
      <c r="E8295" s="1" t="s">
        <v>64</v>
      </c>
      <c r="F8295" s="47">
        <v>714</v>
      </c>
      <c r="G8295" s="34">
        <v>929.33</v>
      </c>
      <c r="H8295" s="1" t="s">
        <v>218</v>
      </c>
      <c r="I8295" s="34">
        <v>8.7031999999999995E-3</v>
      </c>
      <c r="J8295" s="34">
        <v>2252.0321944606999</v>
      </c>
      <c r="K8295" s="35" t="str">
        <f t="shared" si="701"/>
        <v>Strabrechtse Heide &amp; Beuven_H2310</v>
      </c>
      <c r="L8295" s="36">
        <f>VLOOKUP(D8295,DATA!A:F,5,FALSE)</f>
        <v>1.0986712608830001E-2</v>
      </c>
      <c r="M8295" s="37">
        <f>VLOOKUP(D8295,DATA!A:F,6,FALSE)</f>
        <v>982</v>
      </c>
      <c r="N8295" s="36">
        <f t="shared" si="702"/>
        <v>35.923864878802405</v>
      </c>
      <c r="O8295" s="36">
        <f t="shared" si="703"/>
        <v>35.92606593907886</v>
      </c>
      <c r="P8295" s="36">
        <f t="shared" si="704"/>
        <v>2.20106027645528E-3</v>
      </c>
      <c r="Q8295" s="36">
        <f t="shared" si="705"/>
        <v>4.9568586045258593E-2</v>
      </c>
    </row>
    <row r="8296" spans="1:17" x14ac:dyDescent="0.3">
      <c r="A8296" s="29">
        <v>2369324</v>
      </c>
      <c r="B8296" s="1">
        <v>137</v>
      </c>
      <c r="C8296" s="1" t="s">
        <v>30</v>
      </c>
      <c r="D8296" s="1" t="s">
        <v>61</v>
      </c>
      <c r="E8296" s="1" t="s">
        <v>62</v>
      </c>
      <c r="F8296" s="47">
        <v>714</v>
      </c>
      <c r="G8296" s="34">
        <v>929.33</v>
      </c>
      <c r="H8296" s="1" t="s">
        <v>218</v>
      </c>
      <c r="I8296" s="34">
        <v>8.7031999999999995E-3</v>
      </c>
      <c r="J8296" s="34">
        <v>1999.76965</v>
      </c>
      <c r="K8296" s="35" t="str">
        <f t="shared" si="701"/>
        <v>Strabrechtse Heide &amp; Beuven_H2330</v>
      </c>
      <c r="L8296" s="36">
        <f>VLOOKUP(D8296,DATA!A:F,5,FALSE)</f>
        <v>1.0986712608830001E-2</v>
      </c>
      <c r="M8296" s="37">
        <f>VLOOKUP(D8296,DATA!A:F,6,FALSE)</f>
        <v>982</v>
      </c>
      <c r="N8296" s="36">
        <f t="shared" si="702"/>
        <v>35.923864878802405</v>
      </c>
      <c r="O8296" s="36">
        <f t="shared" si="703"/>
        <v>35.92606593907886</v>
      </c>
      <c r="P8296" s="36">
        <f t="shared" si="704"/>
        <v>2.20106027645528E-3</v>
      </c>
      <c r="Q8296" s="36">
        <f t="shared" si="705"/>
        <v>4.4016135386758783E-2</v>
      </c>
    </row>
    <row r="8297" spans="1:17" x14ac:dyDescent="0.3">
      <c r="A8297" s="29">
        <v>2369324</v>
      </c>
      <c r="B8297" s="1">
        <v>137</v>
      </c>
      <c r="C8297" s="1" t="s">
        <v>30</v>
      </c>
      <c r="D8297" s="1" t="s">
        <v>53</v>
      </c>
      <c r="E8297" s="1" t="s">
        <v>54</v>
      </c>
      <c r="F8297" s="47">
        <v>714</v>
      </c>
      <c r="G8297" s="34">
        <v>929.33</v>
      </c>
      <c r="H8297" s="1" t="s">
        <v>218</v>
      </c>
      <c r="I8297" s="34">
        <v>8.7031999999999995E-3</v>
      </c>
      <c r="J8297" s="34">
        <v>5025.2960000000003</v>
      </c>
      <c r="K8297" s="35" t="str">
        <f t="shared" si="701"/>
        <v>Strabrechtse Heide &amp; Beuven_H4030</v>
      </c>
      <c r="L8297" s="36">
        <f>VLOOKUP(D8297,DATA!A:F,5,FALSE)</f>
        <v>1.0986712608830001E-2</v>
      </c>
      <c r="M8297" s="37">
        <f>VLOOKUP(D8297,DATA!A:F,6,FALSE)</f>
        <v>982</v>
      </c>
      <c r="N8297" s="36">
        <f t="shared" si="702"/>
        <v>35.923864878802405</v>
      </c>
      <c r="O8297" s="36">
        <f t="shared" si="703"/>
        <v>35.92606593907886</v>
      </c>
      <c r="P8297" s="36">
        <f t="shared" si="704"/>
        <v>2.20106027645528E-3</v>
      </c>
      <c r="Q8297" s="36">
        <f t="shared" si="705"/>
        <v>0.11060979403029612</v>
      </c>
    </row>
    <row r="8298" spans="1:17" x14ac:dyDescent="0.3">
      <c r="A8298" s="29">
        <v>2369325</v>
      </c>
      <c r="B8298" s="1">
        <v>137</v>
      </c>
      <c r="C8298" s="1" t="s">
        <v>30</v>
      </c>
      <c r="D8298" s="1" t="s">
        <v>63</v>
      </c>
      <c r="E8298" s="1" t="s">
        <v>64</v>
      </c>
      <c r="F8298" s="47">
        <v>714</v>
      </c>
      <c r="G8298" s="34">
        <v>924.39</v>
      </c>
      <c r="H8298" s="1" t="s">
        <v>218</v>
      </c>
      <c r="I8298" s="34">
        <v>8.6910000000000008E-3</v>
      </c>
      <c r="J8298" s="34">
        <v>472.27368000000001</v>
      </c>
      <c r="K8298" s="35" t="str">
        <f t="shared" si="701"/>
        <v>Strabrechtse Heide &amp; Beuven_H2310</v>
      </c>
      <c r="L8298" s="36">
        <f>VLOOKUP(D8298,DATA!A:F,5,FALSE)</f>
        <v>1.0986712608830001E-2</v>
      </c>
      <c r="M8298" s="37">
        <f>VLOOKUP(D8298,DATA!A:F,6,FALSE)</f>
        <v>982</v>
      </c>
      <c r="N8298" s="36">
        <f t="shared" si="702"/>
        <v>34.684317846615365</v>
      </c>
      <c r="O8298" s="36">
        <f t="shared" si="703"/>
        <v>34.686481035733841</v>
      </c>
      <c r="P8298" s="36">
        <f t="shared" si="704"/>
        <v>2.1631891184767937E-3</v>
      </c>
      <c r="Q8298" s="36">
        <f t="shared" si="705"/>
        <v>1.0216172855189913E-2</v>
      </c>
    </row>
    <row r="8299" spans="1:17" x14ac:dyDescent="0.3">
      <c r="A8299" s="29">
        <v>2369325</v>
      </c>
      <c r="B8299" s="1">
        <v>137</v>
      </c>
      <c r="C8299" s="1" t="s">
        <v>30</v>
      </c>
      <c r="D8299" s="1" t="s">
        <v>53</v>
      </c>
      <c r="E8299" s="1" t="s">
        <v>54</v>
      </c>
      <c r="F8299" s="47">
        <v>714</v>
      </c>
      <c r="G8299" s="34">
        <v>924.39</v>
      </c>
      <c r="H8299" s="1" t="s">
        <v>218</v>
      </c>
      <c r="I8299" s="34">
        <v>8.6910000000000008E-3</v>
      </c>
      <c r="J8299" s="34">
        <v>3106.5365781806199</v>
      </c>
      <c r="K8299" s="35" t="str">
        <f t="shared" si="701"/>
        <v>Strabrechtse Heide &amp; Beuven_H4030</v>
      </c>
      <c r="L8299" s="36">
        <f>VLOOKUP(D8299,DATA!A:F,5,FALSE)</f>
        <v>1.0986712608830001E-2</v>
      </c>
      <c r="M8299" s="37">
        <f>VLOOKUP(D8299,DATA!A:F,6,FALSE)</f>
        <v>982</v>
      </c>
      <c r="N8299" s="36">
        <f t="shared" si="702"/>
        <v>34.684317846615365</v>
      </c>
      <c r="O8299" s="36">
        <f t="shared" si="703"/>
        <v>34.686481035733841</v>
      </c>
      <c r="P8299" s="36">
        <f t="shared" si="704"/>
        <v>2.1631891184767937E-3</v>
      </c>
      <c r="Q8299" s="36">
        <f t="shared" si="705"/>
        <v>6.7200261220704507E-2</v>
      </c>
    </row>
    <row r="8300" spans="1:17" x14ac:dyDescent="0.3">
      <c r="A8300" s="29">
        <v>2369326</v>
      </c>
      <c r="B8300" s="1">
        <v>137</v>
      </c>
      <c r="C8300" s="1" t="s">
        <v>30</v>
      </c>
      <c r="D8300" s="1" t="s">
        <v>63</v>
      </c>
      <c r="E8300" s="1" t="s">
        <v>64</v>
      </c>
      <c r="F8300" s="47">
        <v>714</v>
      </c>
      <c r="G8300" s="34">
        <v>919.71</v>
      </c>
      <c r="H8300" s="1" t="s">
        <v>218</v>
      </c>
      <c r="I8300" s="34">
        <v>8.2757000000000004E-3</v>
      </c>
      <c r="J8300" s="34">
        <v>24.3218365</v>
      </c>
      <c r="K8300" s="35" t="str">
        <f t="shared" si="701"/>
        <v>Strabrechtse Heide &amp; Beuven_H2310</v>
      </c>
      <c r="L8300" s="36">
        <f>VLOOKUP(D8300,DATA!A:F,5,FALSE)</f>
        <v>1.0986712608830001E-2</v>
      </c>
      <c r="M8300" s="37">
        <f>VLOOKUP(D8300,DATA!A:F,6,FALSE)</f>
        <v>982</v>
      </c>
      <c r="N8300" s="36">
        <f t="shared" si="702"/>
        <v>33.528837258333866</v>
      </c>
      <c r="O8300" s="36">
        <f t="shared" si="703"/>
        <v>33.530863684457287</v>
      </c>
      <c r="P8300" s="36">
        <f t="shared" si="704"/>
        <v>2.0264261234217429E-3</v>
      </c>
      <c r="Q8300" s="36">
        <f t="shared" si="705"/>
        <v>4.9286404853192455E-4</v>
      </c>
    </row>
    <row r="8301" spans="1:17" x14ac:dyDescent="0.3">
      <c r="A8301" s="29">
        <v>2369326</v>
      </c>
      <c r="B8301" s="1">
        <v>137</v>
      </c>
      <c r="C8301" s="1" t="s">
        <v>30</v>
      </c>
      <c r="D8301" s="1" t="s">
        <v>61</v>
      </c>
      <c r="E8301" s="1" t="s">
        <v>62</v>
      </c>
      <c r="F8301" s="47">
        <v>714</v>
      </c>
      <c r="G8301" s="34">
        <v>919.71</v>
      </c>
      <c r="H8301" s="1" t="s">
        <v>218</v>
      </c>
      <c r="I8301" s="34">
        <v>8.2757000000000004E-3</v>
      </c>
      <c r="J8301" s="34">
        <v>24.3218365</v>
      </c>
      <c r="K8301" s="35" t="str">
        <f t="shared" si="701"/>
        <v>Strabrechtse Heide &amp; Beuven_H2330</v>
      </c>
      <c r="L8301" s="36">
        <f>VLOOKUP(D8301,DATA!A:F,5,FALSE)</f>
        <v>1.0986712608830001E-2</v>
      </c>
      <c r="M8301" s="37">
        <f>VLOOKUP(D8301,DATA!A:F,6,FALSE)</f>
        <v>982</v>
      </c>
      <c r="N8301" s="36">
        <f t="shared" si="702"/>
        <v>33.528837258333866</v>
      </c>
      <c r="O8301" s="36">
        <f t="shared" si="703"/>
        <v>33.530863684457287</v>
      </c>
      <c r="P8301" s="36">
        <f t="shared" si="704"/>
        <v>2.0264261234217429E-3</v>
      </c>
      <c r="Q8301" s="36">
        <f t="shared" si="705"/>
        <v>4.9286404853192455E-4</v>
      </c>
    </row>
    <row r="8302" spans="1:17" x14ac:dyDescent="0.3">
      <c r="A8302" s="29">
        <v>2369327</v>
      </c>
      <c r="B8302" s="1">
        <v>137</v>
      </c>
      <c r="C8302" s="1" t="s">
        <v>30</v>
      </c>
      <c r="D8302" s="1" t="s">
        <v>57</v>
      </c>
      <c r="E8302" s="1" t="s">
        <v>58</v>
      </c>
      <c r="F8302" s="47">
        <v>714</v>
      </c>
      <c r="G8302" s="34">
        <v>920.94</v>
      </c>
      <c r="H8302" s="1" t="s">
        <v>218</v>
      </c>
      <c r="I8302" s="34">
        <v>8.3532999999999993E-3</v>
      </c>
      <c r="J8302" s="34">
        <v>379.9538</v>
      </c>
      <c r="K8302" s="35" t="str">
        <f t="shared" si="701"/>
        <v>Strabrechtse Heide &amp; Beuven_H3160</v>
      </c>
      <c r="L8302" s="36">
        <f>VLOOKUP(D8302,DATA!A:F,5,FALSE)</f>
        <v>1.0986712608830001E-2</v>
      </c>
      <c r="M8302" s="37">
        <f>VLOOKUP(D8302,DATA!A:F,6,FALSE)</f>
        <v>982</v>
      </c>
      <c r="N8302" s="36">
        <f t="shared" si="702"/>
        <v>33.830683501601072</v>
      </c>
      <c r="O8302" s="36">
        <f t="shared" si="703"/>
        <v>33.83273797114947</v>
      </c>
      <c r="P8302" s="36">
        <f t="shared" si="704"/>
        <v>2.0544695483977193E-3</v>
      </c>
      <c r="Q8302" s="36">
        <f t="shared" si="705"/>
        <v>7.8060351189799737E-3</v>
      </c>
    </row>
    <row r="8303" spans="1:17" x14ac:dyDescent="0.3">
      <c r="A8303" s="29">
        <v>2369327</v>
      </c>
      <c r="B8303" s="1">
        <v>137</v>
      </c>
      <c r="C8303" s="1" t="s">
        <v>30</v>
      </c>
      <c r="D8303" s="1" t="s">
        <v>53</v>
      </c>
      <c r="E8303" s="1" t="s">
        <v>54</v>
      </c>
      <c r="F8303" s="47">
        <v>714</v>
      </c>
      <c r="G8303" s="34">
        <v>920.94</v>
      </c>
      <c r="H8303" s="1" t="s">
        <v>218</v>
      </c>
      <c r="I8303" s="34">
        <v>8.3532999999999993E-3</v>
      </c>
      <c r="J8303" s="34">
        <v>238.72756999999999</v>
      </c>
      <c r="K8303" s="35" t="str">
        <f t="shared" si="701"/>
        <v>Strabrechtse Heide &amp; Beuven_H4030</v>
      </c>
      <c r="L8303" s="36">
        <f>VLOOKUP(D8303,DATA!A:F,5,FALSE)</f>
        <v>1.0986712608830001E-2</v>
      </c>
      <c r="M8303" s="37">
        <f>VLOOKUP(D8303,DATA!A:F,6,FALSE)</f>
        <v>982</v>
      </c>
      <c r="N8303" s="36">
        <f t="shared" si="702"/>
        <v>33.830683501601072</v>
      </c>
      <c r="O8303" s="36">
        <f t="shared" si="703"/>
        <v>33.83273797114947</v>
      </c>
      <c r="P8303" s="36">
        <f t="shared" si="704"/>
        <v>2.0544695483977193E-3</v>
      </c>
      <c r="Q8303" s="36">
        <f t="shared" si="705"/>
        <v>4.9045852292798489E-3</v>
      </c>
    </row>
    <row r="8304" spans="1:17" x14ac:dyDescent="0.3">
      <c r="A8304" s="30">
        <v>2369328</v>
      </c>
      <c r="B8304" s="14">
        <v>137</v>
      </c>
      <c r="C8304" s="14" t="s">
        <v>30</v>
      </c>
      <c r="D8304" s="14" t="s">
        <v>55</v>
      </c>
      <c r="E8304" s="14" t="s">
        <v>56</v>
      </c>
      <c r="F8304" s="48">
        <v>500</v>
      </c>
      <c r="G8304" s="38">
        <v>914.14</v>
      </c>
      <c r="H8304" s="14" t="s">
        <v>218</v>
      </c>
      <c r="I8304" s="38">
        <v>8.1300000000000001E-3</v>
      </c>
      <c r="J8304" s="38">
        <v>370.35109999999997</v>
      </c>
      <c r="K8304" s="39" t="str">
        <f t="shared" si="701"/>
        <v>Strabrechtse Heide &amp; Beuven_H3130</v>
      </c>
      <c r="L8304" s="40">
        <f>VLOOKUP(D8304,DATA!A:F,5,FALSE)</f>
        <v>0</v>
      </c>
      <c r="M8304" s="41">
        <f>VLOOKUP(D8304,DATA!A:F,6,FALSE)</f>
        <v>3.5</v>
      </c>
      <c r="N8304" s="40">
        <f t="shared" si="702"/>
        <v>50</v>
      </c>
      <c r="O8304" s="40">
        <f t="shared" si="703"/>
        <v>50</v>
      </c>
      <c r="P8304" s="40">
        <f>J8304/10000*I8304</f>
        <v>3.0109544429999998E-4</v>
      </c>
      <c r="Q8304" s="40">
        <f>IF(AND(H8304&lt;&gt;"below",I8304&gt;=0.005),M8304*P8304,0)</f>
        <v>1.05383405505E-3</v>
      </c>
    </row>
    <row r="8305" spans="1:17" x14ac:dyDescent="0.3">
      <c r="A8305" s="29">
        <v>2369328</v>
      </c>
      <c r="B8305" s="1">
        <v>137</v>
      </c>
      <c r="C8305" s="1" t="s">
        <v>30</v>
      </c>
      <c r="D8305" s="1" t="s">
        <v>57</v>
      </c>
      <c r="E8305" s="1" t="s">
        <v>58</v>
      </c>
      <c r="F8305" s="47">
        <v>714</v>
      </c>
      <c r="G8305" s="34">
        <v>914.14</v>
      </c>
      <c r="H8305" s="1" t="s">
        <v>218</v>
      </c>
      <c r="I8305" s="34">
        <v>8.1300000000000001E-3</v>
      </c>
      <c r="J8305" s="34">
        <v>217.18794</v>
      </c>
      <c r="K8305" s="35" t="str">
        <f t="shared" si="701"/>
        <v>Strabrechtse Heide &amp; Beuven_H3160</v>
      </c>
      <c r="L8305" s="36">
        <f>VLOOKUP(D8305,DATA!A:F,5,FALSE)</f>
        <v>1.0986712608830001E-2</v>
      </c>
      <c r="M8305" s="37">
        <f>VLOOKUP(D8305,DATA!A:F,6,FALSE)</f>
        <v>982</v>
      </c>
      <c r="N8305" s="36">
        <f t="shared" si="702"/>
        <v>32.17898904401325</v>
      </c>
      <c r="O8305" s="36">
        <f t="shared" si="703"/>
        <v>32.180938448125829</v>
      </c>
      <c r="P8305" s="36">
        <f t="shared" si="704"/>
        <v>1.9494041125796002E-3</v>
      </c>
      <c r="Q8305" s="36">
        <f t="shared" si="705"/>
        <v>4.2338706343869152E-3</v>
      </c>
    </row>
    <row r="8306" spans="1:17" x14ac:dyDescent="0.3">
      <c r="A8306" s="29">
        <v>2369328</v>
      </c>
      <c r="B8306" s="1">
        <v>137</v>
      </c>
      <c r="C8306" s="1" t="s">
        <v>30</v>
      </c>
      <c r="D8306" s="1" t="s">
        <v>53</v>
      </c>
      <c r="E8306" s="1" t="s">
        <v>54</v>
      </c>
      <c r="F8306" s="47">
        <v>714</v>
      </c>
      <c r="G8306" s="34">
        <v>914.14</v>
      </c>
      <c r="H8306" s="1" t="s">
        <v>218</v>
      </c>
      <c r="I8306" s="34">
        <v>8.1300000000000001E-3</v>
      </c>
      <c r="J8306" s="34">
        <v>8516.0450000000001</v>
      </c>
      <c r="K8306" s="35" t="str">
        <f t="shared" si="701"/>
        <v>Strabrechtse Heide &amp; Beuven_H4030</v>
      </c>
      <c r="L8306" s="36">
        <f>VLOOKUP(D8306,DATA!A:F,5,FALSE)</f>
        <v>1.0986712608830001E-2</v>
      </c>
      <c r="M8306" s="37">
        <f>VLOOKUP(D8306,DATA!A:F,6,FALSE)</f>
        <v>982</v>
      </c>
      <c r="N8306" s="36">
        <f t="shared" si="702"/>
        <v>32.17898904401325</v>
      </c>
      <c r="O8306" s="36">
        <f t="shared" si="703"/>
        <v>32.180938448125829</v>
      </c>
      <c r="P8306" s="36">
        <f t="shared" si="704"/>
        <v>1.9494041125796002E-3</v>
      </c>
      <c r="Q8306" s="36">
        <f t="shared" si="705"/>
        <v>0.16601213145912944</v>
      </c>
    </row>
    <row r="8307" spans="1:17" x14ac:dyDescent="0.3">
      <c r="A8307" s="29">
        <v>2369329</v>
      </c>
      <c r="B8307" s="1">
        <v>137</v>
      </c>
      <c r="C8307" s="1" t="s">
        <v>30</v>
      </c>
      <c r="D8307" s="1" t="s">
        <v>53</v>
      </c>
      <c r="E8307" s="1" t="s">
        <v>54</v>
      </c>
      <c r="F8307" s="47">
        <v>714</v>
      </c>
      <c r="G8307" s="34">
        <v>949.48</v>
      </c>
      <c r="H8307" s="1" t="s">
        <v>218</v>
      </c>
      <c r="I8307" s="34">
        <v>8.4858999999999993E-3</v>
      </c>
      <c r="J8307" s="34">
        <v>1.2429885000000001</v>
      </c>
      <c r="K8307" s="35" t="str">
        <f t="shared" si="701"/>
        <v>Strabrechtse Heide &amp; Beuven_H4030</v>
      </c>
      <c r="L8307" s="36">
        <f>VLOOKUP(D8307,DATA!A:F,5,FALSE)</f>
        <v>1.0986712608830001E-2</v>
      </c>
      <c r="M8307" s="37">
        <f>VLOOKUP(D8307,DATA!A:F,6,FALSE)</f>
        <v>982</v>
      </c>
      <c r="N8307" s="36">
        <f t="shared" si="702"/>
        <v>41.161624849389867</v>
      </c>
      <c r="O8307" s="36">
        <f t="shared" si="703"/>
        <v>41.163882841569652</v>
      </c>
      <c r="P8307" s="36">
        <f t="shared" si="704"/>
        <v>2.2579921797856173E-3</v>
      </c>
      <c r="Q8307" s="36">
        <f t="shared" si="705"/>
        <v>2.8066583125634549E-5</v>
      </c>
    </row>
    <row r="8308" spans="1:17" x14ac:dyDescent="0.3">
      <c r="A8308" s="29">
        <v>2370840</v>
      </c>
      <c r="B8308" s="1">
        <v>137</v>
      </c>
      <c r="C8308" s="1" t="s">
        <v>30</v>
      </c>
      <c r="D8308" s="1" t="s">
        <v>57</v>
      </c>
      <c r="E8308" s="1" t="s">
        <v>58</v>
      </c>
      <c r="F8308" s="47">
        <v>714</v>
      </c>
      <c r="G8308" s="34">
        <v>1296.92</v>
      </c>
      <c r="H8308" s="1" t="s">
        <v>218</v>
      </c>
      <c r="I8308" s="34">
        <v>1.22711E-2</v>
      </c>
      <c r="J8308" s="34">
        <v>34.950454999999998</v>
      </c>
      <c r="K8308" s="35" t="str">
        <f t="shared" si="701"/>
        <v>Strabrechtse Heide &amp; Beuven_H3160</v>
      </c>
      <c r="L8308" s="36">
        <f>VLOOKUP(D8308,DATA!A:F,5,FALSE)</f>
        <v>1.0986712608830001E-2</v>
      </c>
      <c r="M8308" s="37">
        <f>VLOOKUP(D8308,DATA!A:F,6,FALSE)</f>
        <v>982</v>
      </c>
      <c r="N8308" s="36">
        <f t="shared" si="702"/>
        <v>96.952606215001097</v>
      </c>
      <c r="O8308" s="36">
        <f t="shared" si="703"/>
        <v>96.953004516402132</v>
      </c>
      <c r="P8308" s="36">
        <f t="shared" si="704"/>
        <v>3.983014010344732E-4</v>
      </c>
      <c r="Q8308" s="36">
        <f t="shared" si="705"/>
        <v>1.392081519329231E-4</v>
      </c>
    </row>
    <row r="8309" spans="1:17" x14ac:dyDescent="0.3">
      <c r="A8309" s="29">
        <v>2370840</v>
      </c>
      <c r="B8309" s="1">
        <v>137</v>
      </c>
      <c r="C8309" s="1" t="s">
        <v>30</v>
      </c>
      <c r="D8309" s="1" t="s">
        <v>41</v>
      </c>
      <c r="E8309" s="1" t="s">
        <v>42</v>
      </c>
      <c r="F8309" s="47">
        <v>1071</v>
      </c>
      <c r="G8309" s="34">
        <v>1296.92</v>
      </c>
      <c r="H8309" s="1" t="s">
        <v>218</v>
      </c>
      <c r="I8309" s="34">
        <v>1.22711E-2</v>
      </c>
      <c r="J8309" s="34">
        <v>603.63334999999995</v>
      </c>
      <c r="K8309" s="35" t="str">
        <f t="shared" si="701"/>
        <v>Strabrechtse Heide &amp; Beuven_H4010A</v>
      </c>
      <c r="L8309" s="36">
        <f>VLOOKUP(D8309,DATA!A:F,5,FALSE)</f>
        <v>1.3726988247862192E-2</v>
      </c>
      <c r="M8309" s="37">
        <f>VLOOKUP(D8309,DATA!A:F,6,FALSE)</f>
        <v>1285.5</v>
      </c>
      <c r="N8309" s="36">
        <f t="shared" si="702"/>
        <v>53.911049119649952</v>
      </c>
      <c r="O8309" s="36">
        <f t="shared" si="703"/>
        <v>53.915234457305452</v>
      </c>
      <c r="P8309" s="36">
        <f t="shared" si="704"/>
        <v>4.1853376554996657E-3</v>
      </c>
      <c r="Q8309" s="36">
        <f t="shared" si="705"/>
        <v>2.5264093898704088E-2</v>
      </c>
    </row>
    <row r="8310" spans="1:17" x14ac:dyDescent="0.3">
      <c r="A8310" s="29">
        <v>2370840</v>
      </c>
      <c r="B8310" s="1">
        <v>137</v>
      </c>
      <c r="C8310" s="1" t="s">
        <v>30</v>
      </c>
      <c r="D8310" s="1" t="s">
        <v>53</v>
      </c>
      <c r="E8310" s="1" t="s">
        <v>54</v>
      </c>
      <c r="F8310" s="47">
        <v>714</v>
      </c>
      <c r="G8310" s="34">
        <v>1296.92</v>
      </c>
      <c r="H8310" s="1" t="s">
        <v>218</v>
      </c>
      <c r="I8310" s="34">
        <v>1.22711E-2</v>
      </c>
      <c r="J8310" s="34">
        <v>317.53023999999999</v>
      </c>
      <c r="K8310" s="35" t="str">
        <f t="shared" si="701"/>
        <v>Strabrechtse Heide &amp; Beuven_H4030</v>
      </c>
      <c r="L8310" s="36">
        <f>VLOOKUP(D8310,DATA!A:F,5,FALSE)</f>
        <v>1.0986712608830001E-2</v>
      </c>
      <c r="M8310" s="37">
        <f>VLOOKUP(D8310,DATA!A:F,6,FALSE)</f>
        <v>982</v>
      </c>
      <c r="N8310" s="36">
        <f t="shared" si="702"/>
        <v>96.952606215001097</v>
      </c>
      <c r="O8310" s="36">
        <f t="shared" si="703"/>
        <v>96.953004516402132</v>
      </c>
      <c r="P8310" s="36">
        <f t="shared" si="704"/>
        <v>3.983014010344732E-4</v>
      </c>
      <c r="Q8310" s="36">
        <f t="shared" si="705"/>
        <v>1.2647273946281251E-3</v>
      </c>
    </row>
    <row r="8311" spans="1:17" x14ac:dyDescent="0.3">
      <c r="A8311" s="29">
        <v>2370842</v>
      </c>
      <c r="B8311" s="1">
        <v>137</v>
      </c>
      <c r="C8311" s="1" t="s">
        <v>30</v>
      </c>
      <c r="D8311" s="1" t="s">
        <v>41</v>
      </c>
      <c r="E8311" s="1" t="s">
        <v>42</v>
      </c>
      <c r="F8311" s="47">
        <v>1071</v>
      </c>
      <c r="G8311" s="34">
        <v>1698.33</v>
      </c>
      <c r="H8311" s="1" t="s">
        <v>218</v>
      </c>
      <c r="I8311" s="34">
        <v>1.5493E-2</v>
      </c>
      <c r="J8311" s="34">
        <v>66.963234999999997</v>
      </c>
      <c r="K8311" s="35" t="str">
        <f t="shared" si="701"/>
        <v>Strabrechtse Heide &amp; Beuven_H4010A</v>
      </c>
      <c r="L8311" s="36">
        <f>VLOOKUP(D8311,DATA!A:F,5,FALSE)</f>
        <v>1.3726988247862192E-2</v>
      </c>
      <c r="M8311" s="37">
        <f>VLOOKUP(D8311,DATA!A:F,6,FALSE)</f>
        <v>1285.5</v>
      </c>
      <c r="N8311" s="36">
        <f t="shared" si="702"/>
        <v>99.6553393372551</v>
      </c>
      <c r="O8311" s="36">
        <f t="shared" si="703"/>
        <v>99.655412376657608</v>
      </c>
      <c r="P8311" s="36">
        <f t="shared" si="704"/>
        <v>7.3039402508356943E-5</v>
      </c>
      <c r="Q8311" s="36">
        <f t="shared" si="705"/>
        <v>4.8909546744266955E-5</v>
      </c>
    </row>
    <row r="8312" spans="1:17" x14ac:dyDescent="0.3">
      <c r="A8312" s="29">
        <v>2370842</v>
      </c>
      <c r="B8312" s="1">
        <v>137</v>
      </c>
      <c r="C8312" s="1" t="s">
        <v>30</v>
      </c>
      <c r="D8312" s="1" t="s">
        <v>53</v>
      </c>
      <c r="E8312" s="1" t="s">
        <v>54</v>
      </c>
      <c r="F8312" s="47">
        <v>714</v>
      </c>
      <c r="G8312" s="34">
        <v>1698.33</v>
      </c>
      <c r="H8312" s="1" t="s">
        <v>218</v>
      </c>
      <c r="I8312" s="34">
        <v>1.5493E-2</v>
      </c>
      <c r="J8312" s="34">
        <v>528.98389999999995</v>
      </c>
      <c r="K8312" s="35" t="str">
        <f t="shared" si="701"/>
        <v>Strabrechtse Heide &amp; Beuven_H4030</v>
      </c>
      <c r="L8312" s="36">
        <f>VLOOKUP(D8312,DATA!A:F,5,FALSE)</f>
        <v>1.0986712608830001E-2</v>
      </c>
      <c r="M8312" s="37">
        <f>VLOOKUP(D8312,DATA!A:F,6,FALSE)</f>
        <v>982</v>
      </c>
      <c r="N8312" s="36">
        <f t="shared" si="702"/>
        <v>99.961815422520402</v>
      </c>
      <c r="O8312" s="36">
        <f t="shared" si="703"/>
        <v>99.96182191915554</v>
      </c>
      <c r="P8312" s="36">
        <f t="shared" si="704"/>
        <v>6.4966351374096121E-6</v>
      </c>
      <c r="Q8312" s="36">
        <f t="shared" si="705"/>
        <v>3.4366153918639725E-5</v>
      </c>
    </row>
    <row r="8313" spans="1:17" x14ac:dyDescent="0.3">
      <c r="A8313" s="29">
        <v>2370843</v>
      </c>
      <c r="B8313" s="1">
        <v>137</v>
      </c>
      <c r="C8313" s="1" t="s">
        <v>30</v>
      </c>
      <c r="D8313" s="1" t="s">
        <v>41</v>
      </c>
      <c r="E8313" s="1" t="s">
        <v>42</v>
      </c>
      <c r="F8313" s="47">
        <v>1071</v>
      </c>
      <c r="G8313" s="34">
        <v>1178.19</v>
      </c>
      <c r="H8313" s="1" t="s">
        <v>218</v>
      </c>
      <c r="I8313" s="34">
        <v>1.14447E-2</v>
      </c>
      <c r="J8313" s="34">
        <v>1367.11476807342</v>
      </c>
      <c r="K8313" s="35" t="str">
        <f t="shared" si="701"/>
        <v>Strabrechtse Heide &amp; Beuven_H4010A</v>
      </c>
      <c r="L8313" s="36">
        <f>VLOOKUP(D8313,DATA!A:F,5,FALSE)</f>
        <v>1.3726988247862192E-2</v>
      </c>
      <c r="M8313" s="37">
        <f>VLOOKUP(D8313,DATA!A:F,6,FALSE)</f>
        <v>1285.5</v>
      </c>
      <c r="N8313" s="36">
        <f t="shared" si="702"/>
        <v>18.648051699329081</v>
      </c>
      <c r="O8313" s="36">
        <f t="shared" si="703"/>
        <v>18.650435129805334</v>
      </c>
      <c r="P8313" s="36">
        <f t="shared" si="704"/>
        <v>2.3834304762537784E-3</v>
      </c>
      <c r="Q8313" s="36">
        <f t="shared" si="705"/>
        <v>3.2584230027628051E-2</v>
      </c>
    </row>
    <row r="8314" spans="1:17" x14ac:dyDescent="0.3">
      <c r="A8314" s="29">
        <v>2370843</v>
      </c>
      <c r="B8314" s="1">
        <v>137</v>
      </c>
      <c r="C8314" s="1" t="s">
        <v>30</v>
      </c>
      <c r="D8314" s="1" t="s">
        <v>53</v>
      </c>
      <c r="E8314" s="1" t="s">
        <v>54</v>
      </c>
      <c r="F8314" s="47">
        <v>714</v>
      </c>
      <c r="G8314" s="34">
        <v>1178.19</v>
      </c>
      <c r="H8314" s="1" t="s">
        <v>218</v>
      </c>
      <c r="I8314" s="34">
        <v>1.14447E-2</v>
      </c>
      <c r="J8314" s="34">
        <v>7525.8561946010404</v>
      </c>
      <c r="K8314" s="35" t="str">
        <f t="shared" si="701"/>
        <v>Strabrechtse Heide &amp; Beuven_H4030</v>
      </c>
      <c r="L8314" s="36">
        <f>VLOOKUP(D8314,DATA!A:F,5,FALSE)</f>
        <v>1.0986712608830001E-2</v>
      </c>
      <c r="M8314" s="37">
        <f>VLOOKUP(D8314,DATA!A:F,6,FALSE)</f>
        <v>982</v>
      </c>
      <c r="N8314" s="36">
        <f t="shared" si="702"/>
        <v>89.618004572701778</v>
      </c>
      <c r="O8314" s="36">
        <f t="shared" si="703"/>
        <v>89.61917441318316</v>
      </c>
      <c r="P8314" s="36">
        <f t="shared" si="704"/>
        <v>1.1698404813813568E-3</v>
      </c>
      <c r="Q8314" s="36">
        <f t="shared" si="705"/>
        <v>8.8040512334989482E-2</v>
      </c>
    </row>
    <row r="8315" spans="1:17" x14ac:dyDescent="0.3">
      <c r="A8315" s="29">
        <v>2370844</v>
      </c>
      <c r="B8315" s="1">
        <v>137</v>
      </c>
      <c r="C8315" s="1" t="s">
        <v>30</v>
      </c>
      <c r="D8315" s="1" t="s">
        <v>57</v>
      </c>
      <c r="E8315" s="1" t="s">
        <v>58</v>
      </c>
      <c r="F8315" s="47">
        <v>714</v>
      </c>
      <c r="G8315" s="34">
        <v>1035.58</v>
      </c>
      <c r="H8315" s="1" t="s">
        <v>218</v>
      </c>
      <c r="I8315" s="34">
        <v>1.0264000000000001E-2</v>
      </c>
      <c r="J8315" s="34">
        <v>1869.48510211542</v>
      </c>
      <c r="K8315" s="35" t="str">
        <f t="shared" si="701"/>
        <v>Strabrechtse Heide &amp; Beuven_H3160</v>
      </c>
      <c r="L8315" s="36">
        <f>VLOOKUP(D8315,DATA!A:F,5,FALSE)</f>
        <v>1.0986712608830001E-2</v>
      </c>
      <c r="M8315" s="37">
        <f>VLOOKUP(D8315,DATA!A:F,6,FALSE)</f>
        <v>982</v>
      </c>
      <c r="N8315" s="36">
        <f t="shared" si="702"/>
        <v>64.30594788495695</v>
      </c>
      <c r="O8315" s="36">
        <f t="shared" si="703"/>
        <v>64.308536243282177</v>
      </c>
      <c r="P8315" s="36">
        <f t="shared" si="704"/>
        <v>2.5883583252266362E-3</v>
      </c>
      <c r="Q8315" s="36">
        <f t="shared" si="705"/>
        <v>4.8388973279476152E-2</v>
      </c>
    </row>
    <row r="8316" spans="1:17" x14ac:dyDescent="0.3">
      <c r="A8316" s="29">
        <v>2370844</v>
      </c>
      <c r="B8316" s="1">
        <v>137</v>
      </c>
      <c r="C8316" s="1" t="s">
        <v>30</v>
      </c>
      <c r="D8316" s="1" t="s">
        <v>53</v>
      </c>
      <c r="E8316" s="1" t="s">
        <v>54</v>
      </c>
      <c r="F8316" s="47">
        <v>714</v>
      </c>
      <c r="G8316" s="34">
        <v>1035.58</v>
      </c>
      <c r="H8316" s="1" t="s">
        <v>218</v>
      </c>
      <c r="I8316" s="34">
        <v>1.0264000000000001E-2</v>
      </c>
      <c r="J8316" s="34">
        <v>35.221820000000001</v>
      </c>
      <c r="K8316" s="35" t="str">
        <f t="shared" si="701"/>
        <v>Strabrechtse Heide &amp; Beuven_H4030</v>
      </c>
      <c r="L8316" s="36">
        <f>VLOOKUP(D8316,DATA!A:F,5,FALSE)</f>
        <v>1.0986712608830001E-2</v>
      </c>
      <c r="M8316" s="37">
        <f>VLOOKUP(D8316,DATA!A:F,6,FALSE)</f>
        <v>982</v>
      </c>
      <c r="N8316" s="36">
        <f t="shared" si="702"/>
        <v>64.30594788495695</v>
      </c>
      <c r="O8316" s="36">
        <f t="shared" si="703"/>
        <v>64.308536243282177</v>
      </c>
      <c r="P8316" s="36">
        <f t="shared" si="704"/>
        <v>2.5883583252266362E-3</v>
      </c>
      <c r="Q8316" s="36">
        <f t="shared" si="705"/>
        <v>9.1166691026634038E-4</v>
      </c>
    </row>
    <row r="8317" spans="1:17" x14ac:dyDescent="0.3">
      <c r="A8317" s="29">
        <v>2370845</v>
      </c>
      <c r="B8317" s="1">
        <v>137</v>
      </c>
      <c r="C8317" s="1" t="s">
        <v>30</v>
      </c>
      <c r="D8317" s="1" t="s">
        <v>41</v>
      </c>
      <c r="E8317" s="1" t="s">
        <v>42</v>
      </c>
      <c r="F8317" s="47">
        <v>1071</v>
      </c>
      <c r="G8317" s="34">
        <v>1099.75</v>
      </c>
      <c r="H8317" s="1" t="s">
        <v>218</v>
      </c>
      <c r="I8317" s="34">
        <v>1.07473E-2</v>
      </c>
      <c r="J8317" s="34">
        <v>1265.9924000000001</v>
      </c>
      <c r="K8317" s="35" t="str">
        <f t="shared" si="701"/>
        <v>Strabrechtse Heide &amp; Beuven_H4010A</v>
      </c>
      <c r="L8317" s="36">
        <f>VLOOKUP(D8317,DATA!A:F,5,FALSE)</f>
        <v>1.3726988247862192E-2</v>
      </c>
      <c r="M8317" s="37">
        <f>VLOOKUP(D8317,DATA!A:F,6,FALSE)</f>
        <v>1285.5</v>
      </c>
      <c r="N8317" s="36">
        <f t="shared" si="702"/>
        <v>7.2440724496528031</v>
      </c>
      <c r="O8317" s="36">
        <f t="shared" si="703"/>
        <v>7.2450637984538835</v>
      </c>
      <c r="P8317" s="36">
        <f t="shared" si="704"/>
        <v>9.9134880108042722E-4</v>
      </c>
      <c r="Q8317" s="36">
        <f t="shared" si="705"/>
        <v>1.2550400479169327E-2</v>
      </c>
    </row>
    <row r="8318" spans="1:17" x14ac:dyDescent="0.3">
      <c r="A8318" s="29">
        <v>2370845</v>
      </c>
      <c r="B8318" s="1">
        <v>137</v>
      </c>
      <c r="C8318" s="1" t="s">
        <v>30</v>
      </c>
      <c r="D8318" s="1" t="s">
        <v>53</v>
      </c>
      <c r="E8318" s="1" t="s">
        <v>54</v>
      </c>
      <c r="F8318" s="47">
        <v>714</v>
      </c>
      <c r="G8318" s="34">
        <v>1099.75</v>
      </c>
      <c r="H8318" s="1" t="s">
        <v>218</v>
      </c>
      <c r="I8318" s="34">
        <v>1.07473E-2</v>
      </c>
      <c r="J8318" s="34">
        <v>7228.9076999999997</v>
      </c>
      <c r="K8318" s="35" t="str">
        <f t="shared" si="701"/>
        <v>Strabrechtse Heide &amp; Beuven_H4030</v>
      </c>
      <c r="L8318" s="36">
        <f>VLOOKUP(D8318,DATA!A:F,5,FALSE)</f>
        <v>1.0986712608830001E-2</v>
      </c>
      <c r="M8318" s="37">
        <f>VLOOKUP(D8318,DATA!A:F,6,FALSE)</f>
        <v>982</v>
      </c>
      <c r="N8318" s="36">
        <f t="shared" si="702"/>
        <v>78.477032974580339</v>
      </c>
      <c r="O8318" s="36">
        <f t="shared" si="703"/>
        <v>78.479027305618374</v>
      </c>
      <c r="P8318" s="36">
        <f t="shared" si="704"/>
        <v>1.9943310380341472E-3</v>
      </c>
      <c r="Q8318" s="36">
        <f t="shared" si="705"/>
        <v>0.14416834997194039</v>
      </c>
    </row>
    <row r="8319" spans="1:17" x14ac:dyDescent="0.3">
      <c r="A8319" s="29">
        <v>2370846</v>
      </c>
      <c r="B8319" s="1">
        <v>137</v>
      </c>
      <c r="C8319" s="1" t="s">
        <v>30</v>
      </c>
      <c r="D8319" s="1" t="s">
        <v>53</v>
      </c>
      <c r="E8319" s="1" t="s">
        <v>54</v>
      </c>
      <c r="F8319" s="47">
        <v>714</v>
      </c>
      <c r="G8319" s="34">
        <v>926.34</v>
      </c>
      <c r="H8319" s="1" t="s">
        <v>218</v>
      </c>
      <c r="I8319" s="34">
        <v>9.3430000000000006E-3</v>
      </c>
      <c r="J8319" s="34">
        <v>4955.07</v>
      </c>
      <c r="K8319" s="35" t="str">
        <f t="shared" si="701"/>
        <v>Strabrechtse Heide &amp; Beuven_H4030</v>
      </c>
      <c r="L8319" s="36">
        <f>VLOOKUP(D8319,DATA!A:F,5,FALSE)</f>
        <v>1.0986712608830001E-2</v>
      </c>
      <c r="M8319" s="37">
        <f>VLOOKUP(D8319,DATA!A:F,6,FALSE)</f>
        <v>982</v>
      </c>
      <c r="N8319" s="36">
        <f t="shared" si="702"/>
        <v>35.17124467566132</v>
      </c>
      <c r="O8319" s="36">
        <f t="shared" si="703"/>
        <v>35.173585216077221</v>
      </c>
      <c r="P8319" s="36">
        <f t="shared" si="704"/>
        <v>2.3405404159007048E-3</v>
      </c>
      <c r="Q8319" s="36">
        <f t="shared" si="705"/>
        <v>0.11597541598617105</v>
      </c>
    </row>
    <row r="8320" spans="1:17" x14ac:dyDescent="0.3">
      <c r="A8320" s="29">
        <v>2370847</v>
      </c>
      <c r="B8320" s="1">
        <v>137</v>
      </c>
      <c r="C8320" s="1" t="s">
        <v>30</v>
      </c>
      <c r="D8320" s="1" t="s">
        <v>53</v>
      </c>
      <c r="E8320" s="1" t="s">
        <v>54</v>
      </c>
      <c r="F8320" s="47">
        <v>714</v>
      </c>
      <c r="G8320" s="34">
        <v>926.04</v>
      </c>
      <c r="H8320" s="1" t="s">
        <v>218</v>
      </c>
      <c r="I8320" s="34">
        <v>9.2680000000000002E-3</v>
      </c>
      <c r="J8320" s="34">
        <v>4004.33</v>
      </c>
      <c r="K8320" s="35" t="str">
        <f t="shared" si="701"/>
        <v>Strabrechtse Heide &amp; Beuven_H4030</v>
      </c>
      <c r="L8320" s="36">
        <f>VLOOKUP(D8320,DATA!A:F,5,FALSE)</f>
        <v>1.0986712608830001E-2</v>
      </c>
      <c r="M8320" s="37">
        <f>VLOOKUP(D8320,DATA!A:F,6,FALSE)</f>
        <v>982</v>
      </c>
      <c r="N8320" s="36">
        <f t="shared" si="702"/>
        <v>35.096128782693235</v>
      </c>
      <c r="O8320" s="36">
        <f t="shared" si="703"/>
        <v>35.098448260365068</v>
      </c>
      <c r="P8320" s="36">
        <f t="shared" si="704"/>
        <v>2.3194776718327148E-3</v>
      </c>
      <c r="Q8320" s="36">
        <f t="shared" si="705"/>
        <v>9.2879540256498958E-2</v>
      </c>
    </row>
    <row r="8321" spans="1:17" x14ac:dyDescent="0.3">
      <c r="A8321" s="30">
        <v>2370848</v>
      </c>
      <c r="B8321" s="14">
        <v>137</v>
      </c>
      <c r="C8321" s="14" t="s">
        <v>30</v>
      </c>
      <c r="D8321" s="14" t="s">
        <v>55</v>
      </c>
      <c r="E8321" s="14" t="s">
        <v>56</v>
      </c>
      <c r="F8321" s="48">
        <v>500</v>
      </c>
      <c r="G8321" s="38">
        <v>924.41</v>
      </c>
      <c r="H8321" s="14" t="s">
        <v>218</v>
      </c>
      <c r="I8321" s="38">
        <v>9.2124000000000008E-3</v>
      </c>
      <c r="J8321" s="38">
        <v>443.80709999999999</v>
      </c>
      <c r="K8321" s="39" t="str">
        <f t="shared" si="701"/>
        <v>Strabrechtse Heide &amp; Beuven_H3130</v>
      </c>
      <c r="L8321" s="40">
        <f>VLOOKUP(D8321,DATA!A:F,5,FALSE)</f>
        <v>0</v>
      </c>
      <c r="M8321" s="41">
        <f>VLOOKUP(D8321,DATA!A:F,6,FALSE)</f>
        <v>3.5</v>
      </c>
      <c r="N8321" s="40">
        <f t="shared" si="702"/>
        <v>50</v>
      </c>
      <c r="O8321" s="40">
        <f t="shared" si="703"/>
        <v>50</v>
      </c>
      <c r="P8321" s="40">
        <f>J8321/10000*I8321</f>
        <v>4.0885285280400002E-4</v>
      </c>
      <c r="Q8321" s="40">
        <f>IF(AND(H8321&lt;&gt;"below",I8321&gt;=0.005),M8321*P8321,0)</f>
        <v>1.430984984814E-3</v>
      </c>
    </row>
    <row r="8322" spans="1:17" x14ac:dyDescent="0.3">
      <c r="A8322" s="29">
        <v>2370848</v>
      </c>
      <c r="B8322" s="1">
        <v>137</v>
      </c>
      <c r="C8322" s="1" t="s">
        <v>30</v>
      </c>
      <c r="D8322" s="1" t="s">
        <v>53</v>
      </c>
      <c r="E8322" s="1" t="s">
        <v>54</v>
      </c>
      <c r="F8322" s="47">
        <v>714</v>
      </c>
      <c r="G8322" s="34">
        <v>924.41</v>
      </c>
      <c r="H8322" s="1" t="s">
        <v>218</v>
      </c>
      <c r="I8322" s="34">
        <v>9.2124000000000008E-3</v>
      </c>
      <c r="J8322" s="34">
        <v>2816.3110000000001</v>
      </c>
      <c r="K8322" s="35" t="str">
        <f t="shared" si="701"/>
        <v>Strabrechtse Heide &amp; Beuven_H4030</v>
      </c>
      <c r="L8322" s="36">
        <f>VLOOKUP(D8322,DATA!A:F,5,FALSE)</f>
        <v>1.0986712608830001E-2</v>
      </c>
      <c r="M8322" s="37">
        <f>VLOOKUP(D8322,DATA!A:F,6,FALSE)</f>
        <v>982</v>
      </c>
      <c r="N8322" s="36">
        <f t="shared" si="702"/>
        <v>34.689295939532855</v>
      </c>
      <c r="O8322" s="36">
        <f t="shared" si="703"/>
        <v>34.691589061378714</v>
      </c>
      <c r="P8322" s="36">
        <f t="shared" si="704"/>
        <v>2.2931218458595026E-3</v>
      </c>
      <c r="Q8322" s="36">
        <f t="shared" si="705"/>
        <v>6.4581442788344226E-2</v>
      </c>
    </row>
    <row r="8323" spans="1:17" x14ac:dyDescent="0.3">
      <c r="A8323" s="30">
        <v>2370849</v>
      </c>
      <c r="B8323" s="14">
        <v>137</v>
      </c>
      <c r="C8323" s="14" t="s">
        <v>30</v>
      </c>
      <c r="D8323" s="14" t="s">
        <v>55</v>
      </c>
      <c r="E8323" s="14" t="s">
        <v>56</v>
      </c>
      <c r="F8323" s="48">
        <v>500</v>
      </c>
      <c r="G8323" s="38">
        <v>942.08</v>
      </c>
      <c r="H8323" s="14" t="s">
        <v>218</v>
      </c>
      <c r="I8323" s="38">
        <v>9.2326999999999999E-3</v>
      </c>
      <c r="J8323" s="38">
        <v>139.08418</v>
      </c>
      <c r="K8323" s="39" t="str">
        <f t="shared" ref="K8323:K8386" si="706">_xlfn.CONCAT(C8323,"_",D8323)</f>
        <v>Strabrechtse Heide &amp; Beuven_H3130</v>
      </c>
      <c r="L8323" s="40">
        <f>VLOOKUP(D8323,DATA!A:F,5,FALSE)</f>
        <v>0</v>
      </c>
      <c r="M8323" s="41">
        <f>VLOOKUP(D8323,DATA!A:F,6,FALSE)</f>
        <v>3.5</v>
      </c>
      <c r="N8323" s="40">
        <f t="shared" ref="N8323:N8386" si="707">100/(1+EXP(-L8323*(G8323-M8323)))</f>
        <v>50</v>
      </c>
      <c r="O8323" s="40">
        <f t="shared" ref="O8323:O8386" si="708">100/(1+EXP(-L8323*((G8323+I8323)-M8323)))</f>
        <v>50</v>
      </c>
      <c r="P8323" s="40">
        <f>J8323/10000*I8323</f>
        <v>1.2841225086860001E-4</v>
      </c>
      <c r="Q8323" s="40">
        <f>IF(AND(H8323&lt;&gt;"below",I8323&gt;=0.005),M8323*P8323,0)</f>
        <v>4.4944287804010003E-4</v>
      </c>
    </row>
    <row r="8324" spans="1:17" x14ac:dyDescent="0.3">
      <c r="A8324" s="29">
        <v>2370849</v>
      </c>
      <c r="B8324" s="1">
        <v>137</v>
      </c>
      <c r="C8324" s="1" t="s">
        <v>30</v>
      </c>
      <c r="D8324" s="1" t="s">
        <v>53</v>
      </c>
      <c r="E8324" s="1" t="s">
        <v>54</v>
      </c>
      <c r="F8324" s="47">
        <v>714</v>
      </c>
      <c r="G8324" s="34">
        <v>942.08</v>
      </c>
      <c r="H8324" s="1" t="s">
        <v>218</v>
      </c>
      <c r="I8324" s="34">
        <v>9.2326999999999999E-3</v>
      </c>
      <c r="J8324" s="34">
        <v>2402.806</v>
      </c>
      <c r="K8324" s="35" t="str">
        <f t="shared" si="706"/>
        <v>Strabrechtse Heide &amp; Beuven_H4030</v>
      </c>
      <c r="L8324" s="36">
        <f>VLOOKUP(D8324,DATA!A:F,5,FALSE)</f>
        <v>1.0986712608830001E-2</v>
      </c>
      <c r="M8324" s="37">
        <f>VLOOKUP(D8324,DATA!A:F,6,FALSE)</f>
        <v>982</v>
      </c>
      <c r="N8324" s="36">
        <f t="shared" si="707"/>
        <v>39.20770983901533</v>
      </c>
      <c r="O8324" s="36">
        <f t="shared" si="708"/>
        <v>39.210127643742915</v>
      </c>
      <c r="P8324" s="36">
        <f t="shared" ref="P8324:P8386" si="709">O8324-N8324</f>
        <v>2.4178047275853487E-3</v>
      </c>
      <c r="Q8324" s="36">
        <f t="shared" ref="Q8324:Q8386" si="710">IF(AND(H8324&lt;&gt;"below",I8324&gt;=0.005),J8324*P8324/100,0)</f>
        <v>5.8095157062704413E-2</v>
      </c>
    </row>
    <row r="8325" spans="1:17" x14ac:dyDescent="0.3">
      <c r="A8325" s="29">
        <v>2370850</v>
      </c>
      <c r="B8325" s="1">
        <v>137</v>
      </c>
      <c r="C8325" s="1" t="s">
        <v>30</v>
      </c>
      <c r="D8325" s="1" t="s">
        <v>53</v>
      </c>
      <c r="E8325" s="1" t="s">
        <v>54</v>
      </c>
      <c r="F8325" s="47">
        <v>714</v>
      </c>
      <c r="G8325" s="34">
        <v>968.59</v>
      </c>
      <c r="H8325" s="1" t="s">
        <v>218</v>
      </c>
      <c r="I8325" s="34">
        <v>9.3238000000000001E-3</v>
      </c>
      <c r="J8325" s="34">
        <v>1152.673</v>
      </c>
      <c r="K8325" s="35" t="str">
        <f t="shared" si="706"/>
        <v>Strabrechtse Heide &amp; Beuven_H4030</v>
      </c>
      <c r="L8325" s="36">
        <f>VLOOKUP(D8325,DATA!A:F,5,FALSE)</f>
        <v>1.0986712608830001E-2</v>
      </c>
      <c r="M8325" s="37">
        <f>VLOOKUP(D8325,DATA!A:F,6,FALSE)</f>
        <v>982</v>
      </c>
      <c r="N8325" s="36">
        <f t="shared" si="707"/>
        <v>46.323352838468409</v>
      </c>
      <c r="O8325" s="36">
        <f t="shared" si="708"/>
        <v>46.325899948550166</v>
      </c>
      <c r="P8325" s="36">
        <f t="shared" si="709"/>
        <v>2.5471100817568981E-3</v>
      </c>
      <c r="Q8325" s="36">
        <f t="shared" si="710"/>
        <v>2.935985019268969E-2</v>
      </c>
    </row>
    <row r="8326" spans="1:17" x14ac:dyDescent="0.3">
      <c r="A8326" s="29">
        <v>2370851</v>
      </c>
      <c r="B8326" s="1">
        <v>137</v>
      </c>
      <c r="C8326" s="1" t="s">
        <v>30</v>
      </c>
      <c r="D8326" s="1" t="s">
        <v>53</v>
      </c>
      <c r="E8326" s="1" t="s">
        <v>54</v>
      </c>
      <c r="F8326" s="47">
        <v>714</v>
      </c>
      <c r="G8326" s="34">
        <v>968.08</v>
      </c>
      <c r="H8326" s="1" t="s">
        <v>218</v>
      </c>
      <c r="I8326" s="34">
        <v>9.2853999999999992E-3</v>
      </c>
      <c r="J8326" s="34">
        <v>1351.3241</v>
      </c>
      <c r="K8326" s="35" t="str">
        <f t="shared" si="706"/>
        <v>Strabrechtse Heide &amp; Beuven_H4030</v>
      </c>
      <c r="L8326" s="36">
        <f>VLOOKUP(D8326,DATA!A:F,5,FALSE)</f>
        <v>1.0986712608830001E-2</v>
      </c>
      <c r="M8326" s="37">
        <f>VLOOKUP(D8326,DATA!A:F,6,FALSE)</f>
        <v>982</v>
      </c>
      <c r="N8326" s="36">
        <f t="shared" si="707"/>
        <v>46.184058742087117</v>
      </c>
      <c r="O8326" s="36">
        <f t="shared" si="708"/>
        <v>46.186594297518198</v>
      </c>
      <c r="P8326" s="36">
        <f t="shared" si="709"/>
        <v>2.5355554310806383E-3</v>
      </c>
      <c r="Q8326" s="36">
        <f t="shared" si="710"/>
        <v>3.4263571609051559E-2</v>
      </c>
    </row>
    <row r="8327" spans="1:17" x14ac:dyDescent="0.3">
      <c r="A8327" s="29">
        <v>2370852</v>
      </c>
      <c r="B8327" s="1">
        <v>137</v>
      </c>
      <c r="C8327" s="1" t="s">
        <v>30</v>
      </c>
      <c r="D8327" s="1" t="s">
        <v>53</v>
      </c>
      <c r="E8327" s="1" t="s">
        <v>54</v>
      </c>
      <c r="F8327" s="47">
        <v>714</v>
      </c>
      <c r="G8327" s="34">
        <v>930.87</v>
      </c>
      <c r="H8327" s="1" t="s">
        <v>218</v>
      </c>
      <c r="I8327" s="34">
        <v>8.9551000000000006E-3</v>
      </c>
      <c r="J8327" s="34">
        <v>8599.2669999999998</v>
      </c>
      <c r="K8327" s="35" t="str">
        <f t="shared" si="706"/>
        <v>Strabrechtse Heide &amp; Beuven_H4030</v>
      </c>
      <c r="L8327" s="36">
        <f>VLOOKUP(D8327,DATA!A:F,5,FALSE)</f>
        <v>1.0986712608830001E-2</v>
      </c>
      <c r="M8327" s="37">
        <f>VLOOKUP(D8327,DATA!A:F,6,FALSE)</f>
        <v>982</v>
      </c>
      <c r="N8327" s="36">
        <f t="shared" si="707"/>
        <v>36.314249786640261</v>
      </c>
      <c r="O8327" s="36">
        <f t="shared" si="708"/>
        <v>36.316525216209222</v>
      </c>
      <c r="P8327" s="36">
        <f t="shared" si="709"/>
        <v>2.2754295689608739E-3</v>
      </c>
      <c r="Q8327" s="36">
        <f t="shared" si="710"/>
        <v>0.19567026403189466</v>
      </c>
    </row>
    <row r="8328" spans="1:17" x14ac:dyDescent="0.3">
      <c r="A8328" s="29">
        <v>2370853</v>
      </c>
      <c r="B8328" s="1">
        <v>137</v>
      </c>
      <c r="C8328" s="1" t="s">
        <v>30</v>
      </c>
      <c r="D8328" s="1" t="s">
        <v>63</v>
      </c>
      <c r="E8328" s="1" t="s">
        <v>64</v>
      </c>
      <c r="F8328" s="47">
        <v>714</v>
      </c>
      <c r="G8328" s="34">
        <v>931.42</v>
      </c>
      <c r="H8328" s="1" t="s">
        <v>218</v>
      </c>
      <c r="I8328" s="34">
        <v>8.8082999999999998E-3</v>
      </c>
      <c r="J8328" s="34">
        <v>95.703675000000004</v>
      </c>
      <c r="K8328" s="35" t="str">
        <f t="shared" si="706"/>
        <v>Strabrechtse Heide &amp; Beuven_H2310</v>
      </c>
      <c r="L8328" s="36">
        <f>VLOOKUP(D8328,DATA!A:F,5,FALSE)</f>
        <v>1.0986712608830001E-2</v>
      </c>
      <c r="M8328" s="37">
        <f>VLOOKUP(D8328,DATA!A:F,6,FALSE)</f>
        <v>982</v>
      </c>
      <c r="N8328" s="36">
        <f t="shared" si="707"/>
        <v>36.454114378300986</v>
      </c>
      <c r="O8328" s="36">
        <f t="shared" si="708"/>
        <v>36.456356192128467</v>
      </c>
      <c r="P8328" s="36">
        <f t="shared" si="709"/>
        <v>2.2418138274815647E-3</v>
      </c>
      <c r="Q8328" s="36">
        <f t="shared" si="710"/>
        <v>2.1454982195580176E-3</v>
      </c>
    </row>
    <row r="8329" spans="1:17" x14ac:dyDescent="0.3">
      <c r="A8329" s="29">
        <v>2370853</v>
      </c>
      <c r="B8329" s="1">
        <v>137</v>
      </c>
      <c r="C8329" s="1" t="s">
        <v>30</v>
      </c>
      <c r="D8329" s="1" t="s">
        <v>61</v>
      </c>
      <c r="E8329" s="1" t="s">
        <v>62</v>
      </c>
      <c r="F8329" s="47">
        <v>714</v>
      </c>
      <c r="G8329" s="34">
        <v>931.42</v>
      </c>
      <c r="H8329" s="1" t="s">
        <v>218</v>
      </c>
      <c r="I8329" s="34">
        <v>8.8082999999999998E-3</v>
      </c>
      <c r="J8329" s="34">
        <v>95.703675000000004</v>
      </c>
      <c r="K8329" s="35" t="str">
        <f t="shared" si="706"/>
        <v>Strabrechtse Heide &amp; Beuven_H2330</v>
      </c>
      <c r="L8329" s="36">
        <f>VLOOKUP(D8329,DATA!A:F,5,FALSE)</f>
        <v>1.0986712608830001E-2</v>
      </c>
      <c r="M8329" s="37">
        <f>VLOOKUP(D8329,DATA!A:F,6,FALSE)</f>
        <v>982</v>
      </c>
      <c r="N8329" s="36">
        <f t="shared" si="707"/>
        <v>36.454114378300986</v>
      </c>
      <c r="O8329" s="36">
        <f t="shared" si="708"/>
        <v>36.456356192128467</v>
      </c>
      <c r="P8329" s="36">
        <f t="shared" si="709"/>
        <v>2.2418138274815647E-3</v>
      </c>
      <c r="Q8329" s="36">
        <f t="shared" si="710"/>
        <v>2.1454982195580176E-3</v>
      </c>
    </row>
    <row r="8330" spans="1:17" x14ac:dyDescent="0.3">
      <c r="A8330" s="29">
        <v>2370853</v>
      </c>
      <c r="B8330" s="1">
        <v>137</v>
      </c>
      <c r="C8330" s="1" t="s">
        <v>30</v>
      </c>
      <c r="D8330" s="1" t="s">
        <v>53</v>
      </c>
      <c r="E8330" s="1" t="s">
        <v>54</v>
      </c>
      <c r="F8330" s="47">
        <v>714</v>
      </c>
      <c r="G8330" s="34">
        <v>931.42</v>
      </c>
      <c r="H8330" s="1" t="s">
        <v>218</v>
      </c>
      <c r="I8330" s="34">
        <v>8.8082999999999998E-3</v>
      </c>
      <c r="J8330" s="34">
        <v>9083.9210000000003</v>
      </c>
      <c r="K8330" s="35" t="str">
        <f t="shared" si="706"/>
        <v>Strabrechtse Heide &amp; Beuven_H4030</v>
      </c>
      <c r="L8330" s="36">
        <f>VLOOKUP(D8330,DATA!A:F,5,FALSE)</f>
        <v>1.0986712608830001E-2</v>
      </c>
      <c r="M8330" s="37">
        <f>VLOOKUP(D8330,DATA!A:F,6,FALSE)</f>
        <v>982</v>
      </c>
      <c r="N8330" s="36">
        <f t="shared" si="707"/>
        <v>36.454114378300986</v>
      </c>
      <c r="O8330" s="36">
        <f t="shared" si="708"/>
        <v>36.456356192128467</v>
      </c>
      <c r="P8330" s="36">
        <f t="shared" si="709"/>
        <v>2.2418138274815647E-3</v>
      </c>
      <c r="Q8330" s="36">
        <f t="shared" si="710"/>
        <v>0.20364459705550164</v>
      </c>
    </row>
    <row r="8331" spans="1:17" x14ac:dyDescent="0.3">
      <c r="A8331" s="29">
        <v>2370854</v>
      </c>
      <c r="B8331" s="1">
        <v>137</v>
      </c>
      <c r="C8331" s="1" t="s">
        <v>30</v>
      </c>
      <c r="D8331" s="1" t="s">
        <v>53</v>
      </c>
      <c r="E8331" s="1" t="s">
        <v>54</v>
      </c>
      <c r="F8331" s="47">
        <v>714</v>
      </c>
      <c r="G8331" s="34">
        <v>927.12</v>
      </c>
      <c r="H8331" s="1" t="s">
        <v>218</v>
      </c>
      <c r="I8331" s="34">
        <v>8.7784999999999998E-3</v>
      </c>
      <c r="J8331" s="34">
        <v>8428.3842339820003</v>
      </c>
      <c r="K8331" s="35" t="str">
        <f t="shared" si="706"/>
        <v>Strabrechtse Heide &amp; Beuven_H4030</v>
      </c>
      <c r="L8331" s="36">
        <f>VLOOKUP(D8331,DATA!A:F,5,FALSE)</f>
        <v>1.0986712608830001E-2</v>
      </c>
      <c r="M8331" s="37">
        <f>VLOOKUP(D8331,DATA!A:F,6,FALSE)</f>
        <v>982</v>
      </c>
      <c r="N8331" s="36">
        <f t="shared" si="707"/>
        <v>35.36688905098157</v>
      </c>
      <c r="O8331" s="36">
        <f t="shared" si="708"/>
        <v>35.369093733847343</v>
      </c>
      <c r="P8331" s="36">
        <f t="shared" si="709"/>
        <v>2.2046828657735773E-3</v>
      </c>
      <c r="Q8331" s="36">
        <f t="shared" si="710"/>
        <v>0.18581914306816272</v>
      </c>
    </row>
    <row r="8332" spans="1:17" x14ac:dyDescent="0.3">
      <c r="A8332" s="29">
        <v>2370855</v>
      </c>
      <c r="B8332" s="1">
        <v>137</v>
      </c>
      <c r="C8332" s="1" t="s">
        <v>30</v>
      </c>
      <c r="D8332" s="1" t="s">
        <v>63</v>
      </c>
      <c r="E8332" s="1" t="s">
        <v>64</v>
      </c>
      <c r="F8332" s="47">
        <v>714</v>
      </c>
      <c r="G8332" s="34">
        <v>922.91</v>
      </c>
      <c r="H8332" s="1" t="s">
        <v>218</v>
      </c>
      <c r="I8332" s="34">
        <v>8.4475000000000001E-3</v>
      </c>
      <c r="J8332" s="34">
        <v>6548.6294660056401</v>
      </c>
      <c r="K8332" s="35" t="str">
        <f t="shared" si="706"/>
        <v>Strabrechtse Heide &amp; Beuven_H2310</v>
      </c>
      <c r="L8332" s="36">
        <f>VLOOKUP(D8332,DATA!A:F,5,FALSE)</f>
        <v>1.0986712608830001E-2</v>
      </c>
      <c r="M8332" s="37">
        <f>VLOOKUP(D8332,DATA!A:F,6,FALSE)</f>
        <v>982</v>
      </c>
      <c r="N8332" s="36">
        <f t="shared" si="707"/>
        <v>34.316874536407795</v>
      </c>
      <c r="O8332" s="36">
        <f t="shared" si="708"/>
        <v>34.318966546729314</v>
      </c>
      <c r="P8332" s="36">
        <f t="shared" si="709"/>
        <v>2.0920103215189556E-3</v>
      </c>
      <c r="Q8332" s="36">
        <f t="shared" si="710"/>
        <v>0.13699800434686965</v>
      </c>
    </row>
    <row r="8333" spans="1:17" x14ac:dyDescent="0.3">
      <c r="A8333" s="29">
        <v>2370855</v>
      </c>
      <c r="B8333" s="1">
        <v>137</v>
      </c>
      <c r="C8333" s="1" t="s">
        <v>30</v>
      </c>
      <c r="D8333" s="1" t="s">
        <v>61</v>
      </c>
      <c r="E8333" s="1" t="s">
        <v>62</v>
      </c>
      <c r="F8333" s="47">
        <v>714</v>
      </c>
      <c r="G8333" s="34">
        <v>922.91</v>
      </c>
      <c r="H8333" s="1" t="s">
        <v>218</v>
      </c>
      <c r="I8333" s="34">
        <v>8.4475000000000001E-3</v>
      </c>
      <c r="J8333" s="34">
        <v>2179.6381999999999</v>
      </c>
      <c r="K8333" s="35" t="str">
        <f t="shared" si="706"/>
        <v>Strabrechtse Heide &amp; Beuven_H2330</v>
      </c>
      <c r="L8333" s="36">
        <f>VLOOKUP(D8333,DATA!A:F,5,FALSE)</f>
        <v>1.0986712608830001E-2</v>
      </c>
      <c r="M8333" s="37">
        <f>VLOOKUP(D8333,DATA!A:F,6,FALSE)</f>
        <v>982</v>
      </c>
      <c r="N8333" s="36">
        <f t="shared" si="707"/>
        <v>34.316874536407795</v>
      </c>
      <c r="O8333" s="36">
        <f t="shared" si="708"/>
        <v>34.318966546729314</v>
      </c>
      <c r="P8333" s="36">
        <f t="shared" si="709"/>
        <v>2.0920103215189556E-3</v>
      </c>
      <c r="Q8333" s="36">
        <f t="shared" si="710"/>
        <v>4.5598256115769974E-2</v>
      </c>
    </row>
    <row r="8334" spans="1:17" x14ac:dyDescent="0.3">
      <c r="A8334" s="29">
        <v>2370855</v>
      </c>
      <c r="B8334" s="1">
        <v>137</v>
      </c>
      <c r="C8334" s="1" t="s">
        <v>30</v>
      </c>
      <c r="D8334" s="1" t="s">
        <v>53</v>
      </c>
      <c r="E8334" s="1" t="s">
        <v>54</v>
      </c>
      <c r="F8334" s="47">
        <v>714</v>
      </c>
      <c r="G8334" s="34">
        <v>922.91</v>
      </c>
      <c r="H8334" s="1" t="s">
        <v>218</v>
      </c>
      <c r="I8334" s="34">
        <v>8.4475000000000001E-3</v>
      </c>
      <c r="J8334" s="34">
        <v>121.70796</v>
      </c>
      <c r="K8334" s="35" t="str">
        <f t="shared" si="706"/>
        <v>Strabrechtse Heide &amp; Beuven_H4030</v>
      </c>
      <c r="L8334" s="36">
        <f>VLOOKUP(D8334,DATA!A:F,5,FALSE)</f>
        <v>1.0986712608830001E-2</v>
      </c>
      <c r="M8334" s="37">
        <f>VLOOKUP(D8334,DATA!A:F,6,FALSE)</f>
        <v>982</v>
      </c>
      <c r="N8334" s="36">
        <f t="shared" si="707"/>
        <v>34.316874536407795</v>
      </c>
      <c r="O8334" s="36">
        <f t="shared" si="708"/>
        <v>34.318966546729314</v>
      </c>
      <c r="P8334" s="36">
        <f t="shared" si="709"/>
        <v>2.0920103215189556E-3</v>
      </c>
      <c r="Q8334" s="36">
        <f t="shared" si="710"/>
        <v>2.546143085310162E-3</v>
      </c>
    </row>
    <row r="8335" spans="1:17" x14ac:dyDescent="0.3">
      <c r="A8335" s="29">
        <v>2370857</v>
      </c>
      <c r="B8335" s="1">
        <v>137</v>
      </c>
      <c r="C8335" s="1" t="s">
        <v>30</v>
      </c>
      <c r="D8335" s="1" t="s">
        <v>57</v>
      </c>
      <c r="E8335" s="1" t="s">
        <v>58</v>
      </c>
      <c r="F8335" s="47">
        <v>714</v>
      </c>
      <c r="G8335" s="34">
        <v>924.9</v>
      </c>
      <c r="H8335" s="1" t="s">
        <v>218</v>
      </c>
      <c r="I8335" s="34">
        <v>8.3981000000000004E-3</v>
      </c>
      <c r="J8335" s="34">
        <v>375.47656000000001</v>
      </c>
      <c r="K8335" s="35" t="str">
        <f t="shared" si="706"/>
        <v>Strabrechtse Heide &amp; Beuven_H3160</v>
      </c>
      <c r="L8335" s="36">
        <f>VLOOKUP(D8335,DATA!A:F,5,FALSE)</f>
        <v>1.0986712608830001E-2</v>
      </c>
      <c r="M8335" s="37">
        <f>VLOOKUP(D8335,DATA!A:F,6,FALSE)</f>
        <v>982</v>
      </c>
      <c r="N8335" s="36">
        <f t="shared" si="707"/>
        <v>34.811363639195918</v>
      </c>
      <c r="O8335" s="36">
        <f t="shared" si="708"/>
        <v>34.813457500082642</v>
      </c>
      <c r="P8335" s="36">
        <f t="shared" si="709"/>
        <v>2.0938608867240305E-3</v>
      </c>
      <c r="Q8335" s="36">
        <f t="shared" si="710"/>
        <v>7.861956828656886E-3</v>
      </c>
    </row>
    <row r="8336" spans="1:17" x14ac:dyDescent="0.3">
      <c r="A8336" s="29">
        <v>2370857</v>
      </c>
      <c r="B8336" s="1">
        <v>137</v>
      </c>
      <c r="C8336" s="1" t="s">
        <v>30</v>
      </c>
      <c r="D8336" s="1" t="s">
        <v>53</v>
      </c>
      <c r="E8336" s="1" t="s">
        <v>54</v>
      </c>
      <c r="F8336" s="47">
        <v>714</v>
      </c>
      <c r="G8336" s="34">
        <v>924.9</v>
      </c>
      <c r="H8336" s="1" t="s">
        <v>218</v>
      </c>
      <c r="I8336" s="34">
        <v>8.3981000000000004E-3</v>
      </c>
      <c r="J8336" s="34">
        <v>5423.0649999999996</v>
      </c>
      <c r="K8336" s="35" t="str">
        <f t="shared" si="706"/>
        <v>Strabrechtse Heide &amp; Beuven_H4030</v>
      </c>
      <c r="L8336" s="36">
        <f>VLOOKUP(D8336,DATA!A:F,5,FALSE)</f>
        <v>1.0986712608830001E-2</v>
      </c>
      <c r="M8336" s="37">
        <f>VLOOKUP(D8336,DATA!A:F,6,FALSE)</f>
        <v>982</v>
      </c>
      <c r="N8336" s="36">
        <f t="shared" si="707"/>
        <v>34.811363639195918</v>
      </c>
      <c r="O8336" s="36">
        <f t="shared" si="708"/>
        <v>34.813457500082642</v>
      </c>
      <c r="P8336" s="36">
        <f t="shared" si="709"/>
        <v>2.0938608867240305E-3</v>
      </c>
      <c r="Q8336" s="36">
        <f t="shared" si="710"/>
        <v>0.11355143689662053</v>
      </c>
    </row>
    <row r="8337" spans="1:17" x14ac:dyDescent="0.3">
      <c r="A8337" s="29">
        <v>2370858</v>
      </c>
      <c r="B8337" s="1">
        <v>137</v>
      </c>
      <c r="C8337" s="1" t="s">
        <v>30</v>
      </c>
      <c r="D8337" s="1" t="s">
        <v>53</v>
      </c>
      <c r="E8337" s="1" t="s">
        <v>54</v>
      </c>
      <c r="F8337" s="47">
        <v>714</v>
      </c>
      <c r="G8337" s="34">
        <v>938.09</v>
      </c>
      <c r="H8337" s="1" t="s">
        <v>218</v>
      </c>
      <c r="I8337" s="34">
        <v>8.5261E-3</v>
      </c>
      <c r="J8337" s="34">
        <v>8716.5499999999993</v>
      </c>
      <c r="K8337" s="35" t="str">
        <f t="shared" si="706"/>
        <v>Strabrechtse Heide &amp; Beuven_H4030</v>
      </c>
      <c r="L8337" s="36">
        <f>VLOOKUP(D8337,DATA!A:F,5,FALSE)</f>
        <v>1.0986712608830001E-2</v>
      </c>
      <c r="M8337" s="37">
        <f>VLOOKUP(D8337,DATA!A:F,6,FALSE)</f>
        <v>982</v>
      </c>
      <c r="N8337" s="36">
        <f t="shared" si="707"/>
        <v>38.167929458026201</v>
      </c>
      <c r="O8337" s="36">
        <f t="shared" si="708"/>
        <v>38.170140186425563</v>
      </c>
      <c r="P8337" s="36">
        <f t="shared" si="709"/>
        <v>2.2107283993619831E-3</v>
      </c>
      <c r="Q8337" s="36">
        <f t="shared" si="710"/>
        <v>0.19269924629458693</v>
      </c>
    </row>
    <row r="8338" spans="1:17" x14ac:dyDescent="0.3">
      <c r="A8338" s="29">
        <v>2372369</v>
      </c>
      <c r="B8338" s="1">
        <v>137</v>
      </c>
      <c r="C8338" s="1" t="s">
        <v>30</v>
      </c>
      <c r="D8338" s="1" t="s">
        <v>41</v>
      </c>
      <c r="E8338" s="1" t="s">
        <v>42</v>
      </c>
      <c r="F8338" s="47">
        <v>1071</v>
      </c>
      <c r="G8338" s="34">
        <v>1266.72</v>
      </c>
      <c r="H8338" s="1" t="s">
        <v>218</v>
      </c>
      <c r="I8338" s="34">
        <v>1.2209100000000001E-2</v>
      </c>
      <c r="J8338" s="34">
        <v>2058.0565000000001</v>
      </c>
      <c r="K8338" s="35" t="str">
        <f t="shared" si="706"/>
        <v>Strabrechtse Heide &amp; Beuven_H4010A</v>
      </c>
      <c r="L8338" s="36">
        <f>VLOOKUP(D8338,DATA!A:F,5,FALSE)</f>
        <v>1.3726988247862192E-2</v>
      </c>
      <c r="M8338" s="37">
        <f>VLOOKUP(D8338,DATA!A:F,6,FALSE)</f>
        <v>1285.5</v>
      </c>
      <c r="N8338" s="36">
        <f t="shared" si="707"/>
        <v>43.590635438149114</v>
      </c>
      <c r="O8338" s="36">
        <f t="shared" si="708"/>
        <v>43.594756489103091</v>
      </c>
      <c r="P8338" s="36">
        <f t="shared" si="709"/>
        <v>4.1210509539766349E-3</v>
      </c>
      <c r="Q8338" s="36">
        <f t="shared" si="710"/>
        <v>8.4813557026628156E-2</v>
      </c>
    </row>
    <row r="8339" spans="1:17" x14ac:dyDescent="0.3">
      <c r="A8339" s="29">
        <v>2372369</v>
      </c>
      <c r="B8339" s="1">
        <v>137</v>
      </c>
      <c r="C8339" s="1" t="s">
        <v>30</v>
      </c>
      <c r="D8339" s="1" t="s">
        <v>53</v>
      </c>
      <c r="E8339" s="1" t="s">
        <v>54</v>
      </c>
      <c r="F8339" s="47">
        <v>714</v>
      </c>
      <c r="G8339" s="34">
        <v>1266.72</v>
      </c>
      <c r="H8339" s="1" t="s">
        <v>218</v>
      </c>
      <c r="I8339" s="34">
        <v>1.2209100000000001E-2</v>
      </c>
      <c r="J8339" s="34">
        <v>3072.1046999999999</v>
      </c>
      <c r="K8339" s="35" t="str">
        <f t="shared" si="706"/>
        <v>Strabrechtse Heide &amp; Beuven_H4030</v>
      </c>
      <c r="L8339" s="36">
        <f>VLOOKUP(D8339,DATA!A:F,5,FALSE)</f>
        <v>1.0986712608830001E-2</v>
      </c>
      <c r="M8339" s="37">
        <f>VLOOKUP(D8339,DATA!A:F,6,FALSE)</f>
        <v>982</v>
      </c>
      <c r="N8339" s="36">
        <f t="shared" si="707"/>
        <v>95.803855548309329</v>
      </c>
      <c r="O8339" s="36">
        <f t="shared" si="708"/>
        <v>95.804394758572442</v>
      </c>
      <c r="P8339" s="36">
        <f t="shared" si="709"/>
        <v>5.3921026311343212E-4</v>
      </c>
      <c r="Q8339" s="36">
        <f t="shared" si="710"/>
        <v>1.6565103835990115E-2</v>
      </c>
    </row>
    <row r="8340" spans="1:17" x14ac:dyDescent="0.3">
      <c r="A8340" s="29">
        <v>2372371</v>
      </c>
      <c r="B8340" s="1">
        <v>137</v>
      </c>
      <c r="C8340" s="1" t="s">
        <v>30</v>
      </c>
      <c r="D8340" s="1" t="s">
        <v>41</v>
      </c>
      <c r="E8340" s="1" t="s">
        <v>42</v>
      </c>
      <c r="F8340" s="47">
        <v>1071</v>
      </c>
      <c r="G8340" s="34">
        <v>1313.62</v>
      </c>
      <c r="H8340" s="1" t="s">
        <v>218</v>
      </c>
      <c r="I8340" s="34">
        <v>1.2439499999999999E-2</v>
      </c>
      <c r="J8340" s="34">
        <v>1588.4902500000001</v>
      </c>
      <c r="K8340" s="35" t="str">
        <f t="shared" si="706"/>
        <v>Strabrechtse Heide &amp; Beuven_H4010A</v>
      </c>
      <c r="L8340" s="36">
        <f>VLOOKUP(D8340,DATA!A:F,5,FALSE)</f>
        <v>1.3726988247862192E-2</v>
      </c>
      <c r="M8340" s="37">
        <f>VLOOKUP(D8340,DATA!A:F,6,FALSE)</f>
        <v>1285.5</v>
      </c>
      <c r="N8340" s="36">
        <f t="shared" si="707"/>
        <v>59.532011196882465</v>
      </c>
      <c r="O8340" s="36">
        <f t="shared" si="708"/>
        <v>59.536124903282946</v>
      </c>
      <c r="P8340" s="36">
        <f t="shared" si="709"/>
        <v>4.1137064004814761E-3</v>
      </c>
      <c r="Q8340" s="36">
        <f t="shared" si="710"/>
        <v>6.5345825085274201E-2</v>
      </c>
    </row>
    <row r="8341" spans="1:17" x14ac:dyDescent="0.3">
      <c r="A8341" s="29">
        <v>2372371</v>
      </c>
      <c r="B8341" s="1">
        <v>137</v>
      </c>
      <c r="C8341" s="1" t="s">
        <v>30</v>
      </c>
      <c r="D8341" s="1" t="s">
        <v>53</v>
      </c>
      <c r="E8341" s="1" t="s">
        <v>54</v>
      </c>
      <c r="F8341" s="47">
        <v>714</v>
      </c>
      <c r="G8341" s="34">
        <v>1313.62</v>
      </c>
      <c r="H8341" s="1" t="s">
        <v>218</v>
      </c>
      <c r="I8341" s="34">
        <v>1.2439499999999999E-2</v>
      </c>
      <c r="J8341" s="34">
        <v>6025.2734</v>
      </c>
      <c r="K8341" s="35" t="str">
        <f t="shared" si="706"/>
        <v>Strabrechtse Heide &amp; Beuven_H4030</v>
      </c>
      <c r="L8341" s="36">
        <f>VLOOKUP(D8341,DATA!A:F,5,FALSE)</f>
        <v>1.0986712608830001E-2</v>
      </c>
      <c r="M8341" s="37">
        <f>VLOOKUP(D8341,DATA!A:F,6,FALSE)</f>
        <v>982</v>
      </c>
      <c r="N8341" s="36">
        <f t="shared" si="707"/>
        <v>97.450416370567709</v>
      </c>
      <c r="O8341" s="36">
        <f t="shared" si="708"/>
        <v>97.450755914118488</v>
      </c>
      <c r="P8341" s="36">
        <f t="shared" si="709"/>
        <v>3.3954355077980836E-4</v>
      </c>
      <c r="Q8341" s="36">
        <f t="shared" si="710"/>
        <v>2.0458427246551288E-2</v>
      </c>
    </row>
    <row r="8342" spans="1:17" x14ac:dyDescent="0.3">
      <c r="A8342" s="29">
        <v>2372372</v>
      </c>
      <c r="B8342" s="1">
        <v>137</v>
      </c>
      <c r="C8342" s="1" t="s">
        <v>30</v>
      </c>
      <c r="D8342" s="1" t="s">
        <v>41</v>
      </c>
      <c r="E8342" s="1" t="s">
        <v>42</v>
      </c>
      <c r="F8342" s="47">
        <v>1071</v>
      </c>
      <c r="G8342" s="34">
        <v>1073.9100000000001</v>
      </c>
      <c r="H8342" s="1" t="s">
        <v>218</v>
      </c>
      <c r="I8342" s="34">
        <v>1.0723099999999999E-2</v>
      </c>
      <c r="J8342" s="34">
        <v>1797.8887999999999</v>
      </c>
      <c r="K8342" s="35" t="str">
        <f t="shared" si="706"/>
        <v>Strabrechtse Heide &amp; Beuven_H4010A</v>
      </c>
      <c r="L8342" s="36">
        <f>VLOOKUP(D8342,DATA!A:F,5,FALSE)</f>
        <v>1.3726988247862192E-2</v>
      </c>
      <c r="M8342" s="37">
        <f>VLOOKUP(D8342,DATA!A:F,6,FALSE)</f>
        <v>1285.5</v>
      </c>
      <c r="N8342" s="36">
        <f t="shared" si="707"/>
        <v>5.1931882612754725</v>
      </c>
      <c r="O8342" s="36">
        <f t="shared" si="708"/>
        <v>5.1939130273730676</v>
      </c>
      <c r="P8342" s="36">
        <f t="shared" si="709"/>
        <v>7.2476609759508648E-4</v>
      </c>
      <c r="Q8342" s="36">
        <f t="shared" si="710"/>
        <v>1.3030488494859129E-2</v>
      </c>
    </row>
    <row r="8343" spans="1:17" x14ac:dyDescent="0.3">
      <c r="A8343" s="29">
        <v>2372372</v>
      </c>
      <c r="B8343" s="1">
        <v>137</v>
      </c>
      <c r="C8343" s="1" t="s">
        <v>30</v>
      </c>
      <c r="D8343" s="1" t="s">
        <v>53</v>
      </c>
      <c r="E8343" s="1" t="s">
        <v>54</v>
      </c>
      <c r="F8343" s="47">
        <v>714</v>
      </c>
      <c r="G8343" s="34">
        <v>1073.9100000000001</v>
      </c>
      <c r="H8343" s="1" t="s">
        <v>218</v>
      </c>
      <c r="I8343" s="34">
        <v>1.0723099999999999E-2</v>
      </c>
      <c r="J8343" s="34">
        <v>3371.8847999999998</v>
      </c>
      <c r="K8343" s="35" t="str">
        <f t="shared" si="706"/>
        <v>Strabrechtse Heide &amp; Beuven_H4030</v>
      </c>
      <c r="L8343" s="36">
        <f>VLOOKUP(D8343,DATA!A:F,5,FALSE)</f>
        <v>1.0986712608830001E-2</v>
      </c>
      <c r="M8343" s="37">
        <f>VLOOKUP(D8343,DATA!A:F,6,FALSE)</f>
        <v>982</v>
      </c>
      <c r="N8343" s="36">
        <f t="shared" si="707"/>
        <v>73.297880638907159</v>
      </c>
      <c r="O8343" s="36">
        <f t="shared" si="708"/>
        <v>73.300186394921653</v>
      </c>
      <c r="P8343" s="36">
        <f t="shared" si="709"/>
        <v>2.3057560144934541E-3</v>
      </c>
      <c r="Q8343" s="36">
        <f t="shared" si="710"/>
        <v>7.7747436577790568E-2</v>
      </c>
    </row>
    <row r="8344" spans="1:17" x14ac:dyDescent="0.3">
      <c r="A8344" s="29">
        <v>2372373</v>
      </c>
      <c r="B8344" s="1">
        <v>137</v>
      </c>
      <c r="C8344" s="1" t="s">
        <v>30</v>
      </c>
      <c r="D8344" s="1" t="s">
        <v>57</v>
      </c>
      <c r="E8344" s="1" t="s">
        <v>58</v>
      </c>
      <c r="F8344" s="47">
        <v>714</v>
      </c>
      <c r="G8344" s="34">
        <v>1143.93</v>
      </c>
      <c r="H8344" s="1" t="s">
        <v>218</v>
      </c>
      <c r="I8344" s="34">
        <v>1.1176800000000001E-2</v>
      </c>
      <c r="J8344" s="34">
        <v>191.22950999999901</v>
      </c>
      <c r="K8344" s="35" t="str">
        <f t="shared" si="706"/>
        <v>Strabrechtse Heide &amp; Beuven_H3160</v>
      </c>
      <c r="L8344" s="36">
        <f>VLOOKUP(D8344,DATA!A:F,5,FALSE)</f>
        <v>1.0986712608830001E-2</v>
      </c>
      <c r="M8344" s="37">
        <f>VLOOKUP(D8344,DATA!A:F,6,FALSE)</f>
        <v>982</v>
      </c>
      <c r="N8344" s="36">
        <f t="shared" si="707"/>
        <v>85.558302630556057</v>
      </c>
      <c r="O8344" s="36">
        <f t="shared" si="708"/>
        <v>85.559819843994774</v>
      </c>
      <c r="P8344" s="36">
        <f t="shared" si="709"/>
        <v>1.5172134387171354E-3</v>
      </c>
      <c r="Q8344" s="36">
        <f t="shared" si="710"/>
        <v>2.9013598245129137E-3</v>
      </c>
    </row>
    <row r="8345" spans="1:17" x14ac:dyDescent="0.3">
      <c r="A8345" s="29">
        <v>2372373</v>
      </c>
      <c r="B8345" s="1">
        <v>137</v>
      </c>
      <c r="C8345" s="1" t="s">
        <v>30</v>
      </c>
      <c r="D8345" s="1" t="s">
        <v>41</v>
      </c>
      <c r="E8345" s="1" t="s">
        <v>42</v>
      </c>
      <c r="F8345" s="47">
        <v>1071</v>
      </c>
      <c r="G8345" s="34">
        <v>1143.93</v>
      </c>
      <c r="H8345" s="1" t="s">
        <v>218</v>
      </c>
      <c r="I8345" s="34">
        <v>1.1176800000000001E-2</v>
      </c>
      <c r="J8345" s="34">
        <v>1869.9900670094501</v>
      </c>
      <c r="K8345" s="35" t="str">
        <f t="shared" si="706"/>
        <v>Strabrechtse Heide &amp; Beuven_H4010A</v>
      </c>
      <c r="L8345" s="36">
        <f>VLOOKUP(D8345,DATA!A:F,5,FALSE)</f>
        <v>1.3726988247862192E-2</v>
      </c>
      <c r="M8345" s="37">
        <f>VLOOKUP(D8345,DATA!A:F,6,FALSE)</f>
        <v>1285.5</v>
      </c>
      <c r="N8345" s="36">
        <f t="shared" si="707"/>
        <v>12.528250695786342</v>
      </c>
      <c r="O8345" s="36">
        <f t="shared" si="708"/>
        <v>12.529932114808283</v>
      </c>
      <c r="P8345" s="36">
        <f t="shared" si="709"/>
        <v>1.6814190219403002E-3</v>
      </c>
      <c r="Q8345" s="36">
        <f t="shared" si="710"/>
        <v>3.1442368695091059E-2</v>
      </c>
    </row>
    <row r="8346" spans="1:17" x14ac:dyDescent="0.3">
      <c r="A8346" s="29">
        <v>2372373</v>
      </c>
      <c r="B8346" s="1">
        <v>137</v>
      </c>
      <c r="C8346" s="1" t="s">
        <v>30</v>
      </c>
      <c r="D8346" s="1" t="s">
        <v>53</v>
      </c>
      <c r="E8346" s="1" t="s">
        <v>54</v>
      </c>
      <c r="F8346" s="47">
        <v>714</v>
      </c>
      <c r="G8346" s="34">
        <v>1143.93</v>
      </c>
      <c r="H8346" s="1" t="s">
        <v>218</v>
      </c>
      <c r="I8346" s="34">
        <v>1.1176800000000001E-2</v>
      </c>
      <c r="J8346" s="34">
        <v>2558.6648</v>
      </c>
      <c r="K8346" s="35" t="str">
        <f t="shared" si="706"/>
        <v>Strabrechtse Heide &amp; Beuven_H4030</v>
      </c>
      <c r="L8346" s="36">
        <f>VLOOKUP(D8346,DATA!A:F,5,FALSE)</f>
        <v>1.0986712608830001E-2</v>
      </c>
      <c r="M8346" s="37">
        <f>VLOOKUP(D8346,DATA!A:F,6,FALSE)</f>
        <v>982</v>
      </c>
      <c r="N8346" s="36">
        <f t="shared" si="707"/>
        <v>85.558302630556057</v>
      </c>
      <c r="O8346" s="36">
        <f t="shared" si="708"/>
        <v>85.559819843994774</v>
      </c>
      <c r="P8346" s="36">
        <f t="shared" si="709"/>
        <v>1.5172134387171354E-3</v>
      </c>
      <c r="Q8346" s="36">
        <f t="shared" si="710"/>
        <v>3.8820406197324915E-2</v>
      </c>
    </row>
    <row r="8347" spans="1:17" x14ac:dyDescent="0.3">
      <c r="A8347" s="29">
        <v>2372374</v>
      </c>
      <c r="B8347" s="1">
        <v>137</v>
      </c>
      <c r="C8347" s="1" t="s">
        <v>30</v>
      </c>
      <c r="D8347" s="1" t="s">
        <v>53</v>
      </c>
      <c r="E8347" s="1" t="s">
        <v>54</v>
      </c>
      <c r="F8347" s="47">
        <v>714</v>
      </c>
      <c r="G8347" s="34">
        <v>1047.69</v>
      </c>
      <c r="H8347" s="1" t="s">
        <v>218</v>
      </c>
      <c r="I8347" s="34">
        <v>1.0411800000000001E-2</v>
      </c>
      <c r="J8347" s="34">
        <v>7844.9434000000001</v>
      </c>
      <c r="K8347" s="35" t="str">
        <f t="shared" si="706"/>
        <v>Strabrechtse Heide &amp; Beuven_H4030</v>
      </c>
      <c r="L8347" s="36">
        <f>VLOOKUP(D8347,DATA!A:F,5,FALSE)</f>
        <v>1.0986712608830001E-2</v>
      </c>
      <c r="M8347" s="37">
        <f>VLOOKUP(D8347,DATA!A:F,6,FALSE)</f>
        <v>982</v>
      </c>
      <c r="N8347" s="36">
        <f t="shared" si="707"/>
        <v>67.298503335123328</v>
      </c>
      <c r="O8347" s="36">
        <f t="shared" si="708"/>
        <v>67.301020768714992</v>
      </c>
      <c r="P8347" s="36">
        <f t="shared" si="709"/>
        <v>2.5174335916631208E-3</v>
      </c>
      <c r="Q8347" s="36">
        <f t="shared" si="710"/>
        <v>0.19749124039855892</v>
      </c>
    </row>
    <row r="8348" spans="1:17" x14ac:dyDescent="0.3">
      <c r="A8348" s="29">
        <v>2372375</v>
      </c>
      <c r="B8348" s="1">
        <v>137</v>
      </c>
      <c r="C8348" s="1" t="s">
        <v>30</v>
      </c>
      <c r="D8348" s="1" t="s">
        <v>53</v>
      </c>
      <c r="E8348" s="1" t="s">
        <v>54</v>
      </c>
      <c r="F8348" s="47">
        <v>714</v>
      </c>
      <c r="G8348" s="34">
        <v>938.16</v>
      </c>
      <c r="H8348" s="1" t="s">
        <v>218</v>
      </c>
      <c r="I8348" s="34">
        <v>9.4483999999999992E-3</v>
      </c>
      <c r="J8348" s="34">
        <v>6054.0209999999997</v>
      </c>
      <c r="K8348" s="35" t="str">
        <f t="shared" si="706"/>
        <v>Strabrechtse Heide &amp; Beuven_H4030</v>
      </c>
      <c r="L8348" s="36">
        <f>VLOOKUP(D8348,DATA!A:F,5,FALSE)</f>
        <v>1.0986712608830001E-2</v>
      </c>
      <c r="M8348" s="37">
        <f>VLOOKUP(D8348,DATA!A:F,6,FALSE)</f>
        <v>982</v>
      </c>
      <c r="N8348" s="36">
        <f t="shared" si="707"/>
        <v>38.186081174312953</v>
      </c>
      <c r="O8348" s="36">
        <f t="shared" si="708"/>
        <v>38.188531493890167</v>
      </c>
      <c r="P8348" s="36">
        <f t="shared" si="709"/>
        <v>2.4503195772140884E-3</v>
      </c>
      <c r="Q8348" s="36">
        <f t="shared" si="710"/>
        <v>0.14834286177165212</v>
      </c>
    </row>
    <row r="8349" spans="1:17" x14ac:dyDescent="0.3">
      <c r="A8349" s="29">
        <v>2372376</v>
      </c>
      <c r="B8349" s="1">
        <v>137</v>
      </c>
      <c r="C8349" s="1" t="s">
        <v>30</v>
      </c>
      <c r="D8349" s="1" t="s">
        <v>53</v>
      </c>
      <c r="E8349" s="1" t="s">
        <v>54</v>
      </c>
      <c r="F8349" s="47">
        <v>714</v>
      </c>
      <c r="G8349" s="34">
        <v>923.36</v>
      </c>
      <c r="H8349" s="1" t="s">
        <v>218</v>
      </c>
      <c r="I8349" s="34">
        <v>9.247E-3</v>
      </c>
      <c r="J8349" s="34">
        <v>1223.3933</v>
      </c>
      <c r="K8349" s="35" t="str">
        <f t="shared" si="706"/>
        <v>Strabrechtse Heide &amp; Beuven_H4030</v>
      </c>
      <c r="L8349" s="36">
        <f>VLOOKUP(D8349,DATA!A:F,5,FALSE)</f>
        <v>1.0986712608830001E-2</v>
      </c>
      <c r="M8349" s="37">
        <f>VLOOKUP(D8349,DATA!A:F,6,FALSE)</f>
        <v>982</v>
      </c>
      <c r="N8349" s="36">
        <f t="shared" si="707"/>
        <v>34.428400966881718</v>
      </c>
      <c r="O8349" s="36">
        <f t="shared" si="708"/>
        <v>34.430694516388698</v>
      </c>
      <c r="P8349" s="36">
        <f t="shared" si="709"/>
        <v>2.2935495069802414E-3</v>
      </c>
      <c r="Q8349" s="36">
        <f t="shared" si="710"/>
        <v>2.8059131000579302E-2</v>
      </c>
    </row>
    <row r="8350" spans="1:17" x14ac:dyDescent="0.3">
      <c r="A8350" s="29">
        <v>2372377</v>
      </c>
      <c r="B8350" s="1">
        <v>137</v>
      </c>
      <c r="C8350" s="1" t="s">
        <v>30</v>
      </c>
      <c r="D8350" s="1" t="s">
        <v>53</v>
      </c>
      <c r="E8350" s="1" t="s">
        <v>54</v>
      </c>
      <c r="F8350" s="47">
        <v>714</v>
      </c>
      <c r="G8350" s="34">
        <v>925.79</v>
      </c>
      <c r="H8350" s="1" t="s">
        <v>218</v>
      </c>
      <c r="I8350" s="34">
        <v>9.1979999999999996E-3</v>
      </c>
      <c r="J8350" s="34">
        <v>5989.5546999999997</v>
      </c>
      <c r="K8350" s="35" t="str">
        <f t="shared" si="706"/>
        <v>Strabrechtse Heide &amp; Beuven_H4030</v>
      </c>
      <c r="L8350" s="36">
        <f>VLOOKUP(D8350,DATA!A:F,5,FALSE)</f>
        <v>1.0986712608830001E-2</v>
      </c>
      <c r="M8350" s="37">
        <f>VLOOKUP(D8350,DATA!A:F,6,FALSE)</f>
        <v>982</v>
      </c>
      <c r="N8350" s="36">
        <f t="shared" si="707"/>
        <v>35.033588538974165</v>
      </c>
      <c r="O8350" s="36">
        <f t="shared" si="708"/>
        <v>35.035888609967778</v>
      </c>
      <c r="P8350" s="36">
        <f t="shared" si="709"/>
        <v>2.300070993612735E-3</v>
      </c>
      <c r="Q8350" s="36">
        <f t="shared" si="710"/>
        <v>0.13776401030126828</v>
      </c>
    </row>
    <row r="8351" spans="1:17" x14ac:dyDescent="0.3">
      <c r="A8351" s="29">
        <v>2372378</v>
      </c>
      <c r="B8351" s="1">
        <v>137</v>
      </c>
      <c r="C8351" s="1" t="s">
        <v>30</v>
      </c>
      <c r="D8351" s="1" t="s">
        <v>53</v>
      </c>
      <c r="E8351" s="1" t="s">
        <v>54</v>
      </c>
      <c r="F8351" s="47">
        <v>714</v>
      </c>
      <c r="G8351" s="34">
        <v>955.23</v>
      </c>
      <c r="H8351" s="1" t="s">
        <v>218</v>
      </c>
      <c r="I8351" s="34">
        <v>9.3364999999999993E-3</v>
      </c>
      <c r="J8351" s="34">
        <v>705.15790000000004</v>
      </c>
      <c r="K8351" s="35" t="str">
        <f t="shared" si="706"/>
        <v>Strabrechtse Heide &amp; Beuven_H4030</v>
      </c>
      <c r="L8351" s="36">
        <f>VLOOKUP(D8351,DATA!A:F,5,FALSE)</f>
        <v>1.0986712608830001E-2</v>
      </c>
      <c r="M8351" s="37">
        <f>VLOOKUP(D8351,DATA!A:F,6,FALSE)</f>
        <v>982</v>
      </c>
      <c r="N8351" s="36">
        <f t="shared" si="707"/>
        <v>42.699691884814207</v>
      </c>
      <c r="O8351" s="36">
        <f t="shared" si="708"/>
        <v>42.702201671529764</v>
      </c>
      <c r="P8351" s="36">
        <f t="shared" si="709"/>
        <v>2.5097867155565723E-3</v>
      </c>
      <c r="Q8351" s="36">
        <f t="shared" si="710"/>
        <v>1.7697959297897699E-2</v>
      </c>
    </row>
    <row r="8352" spans="1:17" x14ac:dyDescent="0.3">
      <c r="A8352" s="29">
        <v>2372379</v>
      </c>
      <c r="B8352" s="1">
        <v>137</v>
      </c>
      <c r="C8352" s="1" t="s">
        <v>30</v>
      </c>
      <c r="D8352" s="1" t="s">
        <v>53</v>
      </c>
      <c r="E8352" s="1" t="s">
        <v>54</v>
      </c>
      <c r="F8352" s="47">
        <v>714</v>
      </c>
      <c r="G8352" s="34">
        <v>1023.99</v>
      </c>
      <c r="H8352" s="1" t="s">
        <v>218</v>
      </c>
      <c r="I8352" s="34">
        <v>9.7871E-3</v>
      </c>
      <c r="J8352" s="34">
        <v>75.499840000000006</v>
      </c>
      <c r="K8352" s="35" t="str">
        <f t="shared" si="706"/>
        <v>Strabrechtse Heide &amp; Beuven_H4030</v>
      </c>
      <c r="L8352" s="36">
        <f>VLOOKUP(D8352,DATA!A:F,5,FALSE)</f>
        <v>1.0986712608830001E-2</v>
      </c>
      <c r="M8352" s="37">
        <f>VLOOKUP(D8352,DATA!A:F,6,FALSE)</f>
        <v>982</v>
      </c>
      <c r="N8352" s="36">
        <f t="shared" si="707"/>
        <v>61.333013076609056</v>
      </c>
      <c r="O8352" s="36">
        <f t="shared" si="708"/>
        <v>61.335563140898117</v>
      </c>
      <c r="P8352" s="36">
        <f t="shared" si="709"/>
        <v>2.5500642890605718E-3</v>
      </c>
      <c r="Q8352" s="36">
        <f t="shared" si="710"/>
        <v>1.9252944581378696E-3</v>
      </c>
    </row>
    <row r="8353" spans="1:17" x14ac:dyDescent="0.3">
      <c r="A8353" s="29">
        <v>2372380</v>
      </c>
      <c r="B8353" s="1">
        <v>137</v>
      </c>
      <c r="C8353" s="1" t="s">
        <v>30</v>
      </c>
      <c r="D8353" s="1" t="s">
        <v>53</v>
      </c>
      <c r="E8353" s="1" t="s">
        <v>54</v>
      </c>
      <c r="F8353" s="47">
        <v>714</v>
      </c>
      <c r="G8353" s="34">
        <v>935.86</v>
      </c>
      <c r="H8353" s="1" t="s">
        <v>218</v>
      </c>
      <c r="I8353" s="34">
        <v>9.0670000000000004E-3</v>
      </c>
      <c r="J8353" s="34">
        <v>5709.2617</v>
      </c>
      <c r="K8353" s="35" t="str">
        <f t="shared" si="706"/>
        <v>Strabrechtse Heide &amp; Beuven_H4030</v>
      </c>
      <c r="L8353" s="36">
        <f>VLOOKUP(D8353,DATA!A:F,5,FALSE)</f>
        <v>1.0986712608830001E-2</v>
      </c>
      <c r="M8353" s="37">
        <f>VLOOKUP(D8353,DATA!A:F,6,FALSE)</f>
        <v>982</v>
      </c>
      <c r="N8353" s="36">
        <f t="shared" si="707"/>
        <v>37.591420311666411</v>
      </c>
      <c r="O8353" s="36">
        <f t="shared" si="708"/>
        <v>37.5937573712337</v>
      </c>
      <c r="P8353" s="36">
        <f t="shared" si="709"/>
        <v>2.3370595672886907E-3</v>
      </c>
      <c r="Q8353" s="36">
        <f t="shared" si="710"/>
        <v>0.13342884678139894</v>
      </c>
    </row>
    <row r="8354" spans="1:17" x14ac:dyDescent="0.3">
      <c r="A8354" s="29">
        <v>2372381</v>
      </c>
      <c r="B8354" s="1">
        <v>137</v>
      </c>
      <c r="C8354" s="1" t="s">
        <v>30</v>
      </c>
      <c r="D8354" s="1" t="s">
        <v>53</v>
      </c>
      <c r="E8354" s="1" t="s">
        <v>54</v>
      </c>
      <c r="F8354" s="47">
        <v>714</v>
      </c>
      <c r="G8354" s="34">
        <v>931.79</v>
      </c>
      <c r="H8354" s="1" t="s">
        <v>218</v>
      </c>
      <c r="I8354" s="34">
        <v>8.9280999999999996E-3</v>
      </c>
      <c r="J8354" s="34">
        <v>9369.6830000000009</v>
      </c>
      <c r="K8354" s="35" t="str">
        <f t="shared" si="706"/>
        <v>Strabrechtse Heide &amp; Beuven_H4030</v>
      </c>
      <c r="L8354" s="36">
        <f>VLOOKUP(D8354,DATA!A:F,5,FALSE)</f>
        <v>1.0986712608830001E-2</v>
      </c>
      <c r="M8354" s="37">
        <f>VLOOKUP(D8354,DATA!A:F,6,FALSE)</f>
        <v>982</v>
      </c>
      <c r="N8354" s="36">
        <f t="shared" si="707"/>
        <v>36.548334159085933</v>
      </c>
      <c r="O8354" s="36">
        <f t="shared" si="708"/>
        <v>36.550608958752164</v>
      </c>
      <c r="P8354" s="36">
        <f t="shared" si="709"/>
        <v>2.274799666231786E-3</v>
      </c>
      <c r="Q8354" s="36">
        <f t="shared" si="710"/>
        <v>0.21314151761097641</v>
      </c>
    </row>
    <row r="8355" spans="1:17" x14ac:dyDescent="0.3">
      <c r="A8355" s="29">
        <v>2372382</v>
      </c>
      <c r="B8355" s="1">
        <v>137</v>
      </c>
      <c r="C8355" s="1" t="s">
        <v>30</v>
      </c>
      <c r="D8355" s="1" t="s">
        <v>53</v>
      </c>
      <c r="E8355" s="1" t="s">
        <v>54</v>
      </c>
      <c r="F8355" s="47">
        <v>714</v>
      </c>
      <c r="G8355" s="34">
        <v>929.96</v>
      </c>
      <c r="H8355" s="1" t="s">
        <v>218</v>
      </c>
      <c r="I8355" s="34">
        <v>8.8678000000000003E-3</v>
      </c>
      <c r="J8355" s="34">
        <v>10000</v>
      </c>
      <c r="K8355" s="35" t="str">
        <f t="shared" si="706"/>
        <v>Strabrechtse Heide &amp; Beuven_H4030</v>
      </c>
      <c r="L8355" s="36">
        <f>VLOOKUP(D8355,DATA!A:F,5,FALSE)</f>
        <v>1.0986712608830001E-2</v>
      </c>
      <c r="M8355" s="37">
        <f>VLOOKUP(D8355,DATA!A:F,6,FALSE)</f>
        <v>982</v>
      </c>
      <c r="N8355" s="36">
        <f t="shared" si="707"/>
        <v>36.083345999707738</v>
      </c>
      <c r="O8355" s="36">
        <f t="shared" si="708"/>
        <v>36.085593037500317</v>
      </c>
      <c r="P8355" s="36">
        <f t="shared" si="709"/>
        <v>2.2470377925785101E-3</v>
      </c>
      <c r="Q8355" s="36">
        <f t="shared" si="710"/>
        <v>0.22470377925785101</v>
      </c>
    </row>
    <row r="8356" spans="1:17" x14ac:dyDescent="0.3">
      <c r="A8356" s="29">
        <v>2372383</v>
      </c>
      <c r="B8356" s="1">
        <v>137</v>
      </c>
      <c r="C8356" s="1" t="s">
        <v>30</v>
      </c>
      <c r="D8356" s="1" t="s">
        <v>63</v>
      </c>
      <c r="E8356" s="1" t="s">
        <v>64</v>
      </c>
      <c r="F8356" s="47">
        <v>714</v>
      </c>
      <c r="G8356" s="34">
        <v>928.11</v>
      </c>
      <c r="H8356" s="1" t="s">
        <v>218</v>
      </c>
      <c r="I8356" s="34">
        <v>8.7811999999999994E-3</v>
      </c>
      <c r="J8356" s="34">
        <v>3945.1821</v>
      </c>
      <c r="K8356" s="35" t="str">
        <f t="shared" si="706"/>
        <v>Strabrechtse Heide &amp; Beuven_H2310</v>
      </c>
      <c r="L8356" s="36">
        <f>VLOOKUP(D8356,DATA!A:F,5,FALSE)</f>
        <v>1.0986712608830001E-2</v>
      </c>
      <c r="M8356" s="37">
        <f>VLOOKUP(D8356,DATA!A:F,6,FALSE)</f>
        <v>982</v>
      </c>
      <c r="N8356" s="36">
        <f t="shared" si="707"/>
        <v>35.615913721089321</v>
      </c>
      <c r="O8356" s="36">
        <f t="shared" si="708"/>
        <v>35.618126053016503</v>
      </c>
      <c r="P8356" s="36">
        <f t="shared" si="709"/>
        <v>2.2123319271827313E-3</v>
      </c>
      <c r="Q8356" s="36">
        <f t="shared" si="710"/>
        <v>8.7280523183798142E-2</v>
      </c>
    </row>
    <row r="8357" spans="1:17" x14ac:dyDescent="0.3">
      <c r="A8357" s="29">
        <v>2372383</v>
      </c>
      <c r="B8357" s="1">
        <v>137</v>
      </c>
      <c r="C8357" s="1" t="s">
        <v>30</v>
      </c>
      <c r="D8357" s="1" t="s">
        <v>61</v>
      </c>
      <c r="E8357" s="1" t="s">
        <v>62</v>
      </c>
      <c r="F8357" s="47">
        <v>714</v>
      </c>
      <c r="G8357" s="34">
        <v>928.11</v>
      </c>
      <c r="H8357" s="1" t="s">
        <v>218</v>
      </c>
      <c r="I8357" s="34">
        <v>8.7811999999999994E-3</v>
      </c>
      <c r="J8357" s="34">
        <v>1508.134</v>
      </c>
      <c r="K8357" s="35" t="str">
        <f t="shared" si="706"/>
        <v>Strabrechtse Heide &amp; Beuven_H2330</v>
      </c>
      <c r="L8357" s="36">
        <f>VLOOKUP(D8357,DATA!A:F,5,FALSE)</f>
        <v>1.0986712608830001E-2</v>
      </c>
      <c r="M8357" s="37">
        <f>VLOOKUP(D8357,DATA!A:F,6,FALSE)</f>
        <v>982</v>
      </c>
      <c r="N8357" s="36">
        <f t="shared" si="707"/>
        <v>35.615913721089321</v>
      </c>
      <c r="O8357" s="36">
        <f t="shared" si="708"/>
        <v>35.618126053016503</v>
      </c>
      <c r="P8357" s="36">
        <f t="shared" si="709"/>
        <v>2.2123319271827313E-3</v>
      </c>
      <c r="Q8357" s="36">
        <f t="shared" si="710"/>
        <v>3.3364929986698016E-2</v>
      </c>
    </row>
    <row r="8358" spans="1:17" x14ac:dyDescent="0.3">
      <c r="A8358" s="29">
        <v>2372383</v>
      </c>
      <c r="B8358" s="1">
        <v>137</v>
      </c>
      <c r="C8358" s="1" t="s">
        <v>30</v>
      </c>
      <c r="D8358" s="1" t="s">
        <v>53</v>
      </c>
      <c r="E8358" s="1" t="s">
        <v>54</v>
      </c>
      <c r="F8358" s="47">
        <v>714</v>
      </c>
      <c r="G8358" s="34">
        <v>928.11</v>
      </c>
      <c r="H8358" s="1" t="s">
        <v>218</v>
      </c>
      <c r="I8358" s="34">
        <v>8.7811999999999994E-3</v>
      </c>
      <c r="J8358" s="34">
        <v>2649.7583</v>
      </c>
      <c r="K8358" s="35" t="str">
        <f t="shared" si="706"/>
        <v>Strabrechtse Heide &amp; Beuven_H4030</v>
      </c>
      <c r="L8358" s="36">
        <f>VLOOKUP(D8358,DATA!A:F,5,FALSE)</f>
        <v>1.0986712608830001E-2</v>
      </c>
      <c r="M8358" s="37">
        <f>VLOOKUP(D8358,DATA!A:F,6,FALSE)</f>
        <v>982</v>
      </c>
      <c r="N8358" s="36">
        <f t="shared" si="707"/>
        <v>35.615913721089321</v>
      </c>
      <c r="O8358" s="36">
        <f t="shared" si="708"/>
        <v>35.618126053016503</v>
      </c>
      <c r="P8358" s="36">
        <f t="shared" si="709"/>
        <v>2.2123319271827313E-3</v>
      </c>
      <c r="Q8358" s="36">
        <f t="shared" si="710"/>
        <v>5.8621448864074381E-2</v>
      </c>
    </row>
    <row r="8359" spans="1:17" x14ac:dyDescent="0.3">
      <c r="A8359" s="29">
        <v>2372384</v>
      </c>
      <c r="B8359" s="1">
        <v>137</v>
      </c>
      <c r="C8359" s="1" t="s">
        <v>30</v>
      </c>
      <c r="D8359" s="1" t="s">
        <v>63</v>
      </c>
      <c r="E8359" s="1" t="s">
        <v>64</v>
      </c>
      <c r="F8359" s="47">
        <v>714</v>
      </c>
      <c r="G8359" s="34">
        <v>915.26</v>
      </c>
      <c r="H8359" s="1" t="s">
        <v>218</v>
      </c>
      <c r="I8359" s="34">
        <v>8.1512000000000008E-3</v>
      </c>
      <c r="J8359" s="34">
        <v>2883.2962102690499</v>
      </c>
      <c r="K8359" s="35" t="str">
        <f t="shared" si="706"/>
        <v>Strabrechtse Heide &amp; Beuven_H2310</v>
      </c>
      <c r="L8359" s="36">
        <f>VLOOKUP(D8359,DATA!A:F,5,FALSE)</f>
        <v>1.0986712608830001E-2</v>
      </c>
      <c r="M8359" s="37">
        <f>VLOOKUP(D8359,DATA!A:F,6,FALSE)</f>
        <v>982</v>
      </c>
      <c r="N8359" s="36">
        <f t="shared" si="707"/>
        <v>32.448124154915945</v>
      </c>
      <c r="O8359" s="36">
        <f t="shared" si="708"/>
        <v>32.450087167792113</v>
      </c>
      <c r="P8359" s="36">
        <f t="shared" si="709"/>
        <v>1.9630128761676247E-3</v>
      </c>
      <c r="Q8359" s="36">
        <f t="shared" si="710"/>
        <v>5.6599475865634602E-2</v>
      </c>
    </row>
    <row r="8360" spans="1:17" x14ac:dyDescent="0.3">
      <c r="A8360" s="29">
        <v>2372384</v>
      </c>
      <c r="B8360" s="1">
        <v>137</v>
      </c>
      <c r="C8360" s="1" t="s">
        <v>30</v>
      </c>
      <c r="D8360" s="1" t="s">
        <v>61</v>
      </c>
      <c r="E8360" s="1" t="s">
        <v>62</v>
      </c>
      <c r="F8360" s="47">
        <v>714</v>
      </c>
      <c r="G8360" s="34">
        <v>915.26</v>
      </c>
      <c r="H8360" s="1" t="s">
        <v>218</v>
      </c>
      <c r="I8360" s="34">
        <v>8.1512000000000008E-3</v>
      </c>
      <c r="J8360" s="34">
        <v>2808.518</v>
      </c>
      <c r="K8360" s="35" t="str">
        <f t="shared" si="706"/>
        <v>Strabrechtse Heide &amp; Beuven_H2330</v>
      </c>
      <c r="L8360" s="36">
        <f>VLOOKUP(D8360,DATA!A:F,5,FALSE)</f>
        <v>1.0986712608830001E-2</v>
      </c>
      <c r="M8360" s="37">
        <f>VLOOKUP(D8360,DATA!A:F,6,FALSE)</f>
        <v>982</v>
      </c>
      <c r="N8360" s="36">
        <f t="shared" si="707"/>
        <v>32.448124154915945</v>
      </c>
      <c r="O8360" s="36">
        <f t="shared" si="708"/>
        <v>32.450087167792113</v>
      </c>
      <c r="P8360" s="36">
        <f t="shared" si="709"/>
        <v>1.9630128761676247E-3</v>
      </c>
      <c r="Q8360" s="36">
        <f t="shared" si="710"/>
        <v>5.5131569969485449E-2</v>
      </c>
    </row>
    <row r="8361" spans="1:17" x14ac:dyDescent="0.3">
      <c r="A8361" s="29">
        <v>2372385</v>
      </c>
      <c r="B8361" s="1">
        <v>137</v>
      </c>
      <c r="C8361" s="1" t="s">
        <v>30</v>
      </c>
      <c r="D8361" s="1" t="s">
        <v>63</v>
      </c>
      <c r="E8361" s="1" t="s">
        <v>64</v>
      </c>
      <c r="F8361" s="47">
        <v>714</v>
      </c>
      <c r="G8361" s="34">
        <v>929.7</v>
      </c>
      <c r="H8361" s="1" t="s">
        <v>218</v>
      </c>
      <c r="I8361" s="34">
        <v>8.5083999999999993E-3</v>
      </c>
      <c r="J8361" s="34">
        <v>213.36273</v>
      </c>
      <c r="K8361" s="35" t="str">
        <f t="shared" si="706"/>
        <v>Strabrechtse Heide &amp; Beuven_H2310</v>
      </c>
      <c r="L8361" s="36">
        <f>VLOOKUP(D8361,DATA!A:F,5,FALSE)</f>
        <v>1.0986712608830001E-2</v>
      </c>
      <c r="M8361" s="37">
        <f>VLOOKUP(D8361,DATA!A:F,6,FALSE)</f>
        <v>982</v>
      </c>
      <c r="N8361" s="36">
        <f t="shared" si="707"/>
        <v>36.017490956572779</v>
      </c>
      <c r="O8361" s="36">
        <f t="shared" si="708"/>
        <v>36.019645206376708</v>
      </c>
      <c r="P8361" s="36">
        <f t="shared" si="709"/>
        <v>2.154249803929531E-3</v>
      </c>
      <c r="Q8361" s="36">
        <f t="shared" si="710"/>
        <v>4.5963661926836947E-3</v>
      </c>
    </row>
    <row r="8362" spans="1:17" x14ac:dyDescent="0.3">
      <c r="A8362" s="29">
        <v>2372385</v>
      </c>
      <c r="B8362" s="1">
        <v>137</v>
      </c>
      <c r="C8362" s="1" t="s">
        <v>30</v>
      </c>
      <c r="D8362" s="1" t="s">
        <v>53</v>
      </c>
      <c r="E8362" s="1" t="s">
        <v>54</v>
      </c>
      <c r="F8362" s="47">
        <v>714</v>
      </c>
      <c r="G8362" s="34">
        <v>929.7</v>
      </c>
      <c r="H8362" s="1" t="s">
        <v>218</v>
      </c>
      <c r="I8362" s="34">
        <v>8.5083999999999993E-3</v>
      </c>
      <c r="J8362" s="34">
        <v>7596.7259999999997</v>
      </c>
      <c r="K8362" s="35" t="str">
        <f t="shared" si="706"/>
        <v>Strabrechtse Heide &amp; Beuven_H4030</v>
      </c>
      <c r="L8362" s="36">
        <f>VLOOKUP(D8362,DATA!A:F,5,FALSE)</f>
        <v>1.0986712608830001E-2</v>
      </c>
      <c r="M8362" s="37">
        <f>VLOOKUP(D8362,DATA!A:F,6,FALSE)</f>
        <v>982</v>
      </c>
      <c r="N8362" s="36">
        <f t="shared" si="707"/>
        <v>36.017490956572779</v>
      </c>
      <c r="O8362" s="36">
        <f t="shared" si="708"/>
        <v>36.019645206376708</v>
      </c>
      <c r="P8362" s="36">
        <f t="shared" si="709"/>
        <v>2.154249803929531E-3</v>
      </c>
      <c r="Q8362" s="36">
        <f t="shared" si="710"/>
        <v>0.1636524549600637</v>
      </c>
    </row>
    <row r="8363" spans="1:17" x14ac:dyDescent="0.3">
      <c r="A8363" s="29">
        <v>2372386</v>
      </c>
      <c r="B8363" s="1">
        <v>137</v>
      </c>
      <c r="C8363" s="1" t="s">
        <v>30</v>
      </c>
      <c r="D8363" s="1" t="s">
        <v>53</v>
      </c>
      <c r="E8363" s="1" t="s">
        <v>54</v>
      </c>
      <c r="F8363" s="47">
        <v>714</v>
      </c>
      <c r="G8363" s="34">
        <v>930.47</v>
      </c>
      <c r="H8363" s="1" t="s">
        <v>218</v>
      </c>
      <c r="I8363" s="34">
        <v>8.5473000000000007E-3</v>
      </c>
      <c r="J8363" s="34">
        <v>9091.6533971687495</v>
      </c>
      <c r="K8363" s="35" t="str">
        <f t="shared" si="706"/>
        <v>Strabrechtse Heide &amp; Beuven_H4030</v>
      </c>
      <c r="L8363" s="36">
        <f>VLOOKUP(D8363,DATA!A:F,5,FALSE)</f>
        <v>1.0986712608830001E-2</v>
      </c>
      <c r="M8363" s="37">
        <f>VLOOKUP(D8363,DATA!A:F,6,FALSE)</f>
        <v>982</v>
      </c>
      <c r="N8363" s="36">
        <f t="shared" si="707"/>
        <v>36.21267515014106</v>
      </c>
      <c r="O8363" s="36">
        <f t="shared" si="708"/>
        <v>36.214844338834304</v>
      </c>
      <c r="P8363" s="36">
        <f t="shared" si="709"/>
        <v>2.1691886932444504E-3</v>
      </c>
      <c r="Q8363" s="36">
        <f t="shared" si="710"/>
        <v>0.19721511752035947</v>
      </c>
    </row>
    <row r="8364" spans="1:17" x14ac:dyDescent="0.3">
      <c r="A8364" s="29">
        <v>2372387</v>
      </c>
      <c r="B8364" s="1">
        <v>137</v>
      </c>
      <c r="C8364" s="1" t="s">
        <v>30</v>
      </c>
      <c r="D8364" s="1" t="s">
        <v>53</v>
      </c>
      <c r="E8364" s="1" t="s">
        <v>54</v>
      </c>
      <c r="F8364" s="47">
        <v>714</v>
      </c>
      <c r="G8364" s="34">
        <v>937.44</v>
      </c>
      <c r="H8364" s="1" t="s">
        <v>218</v>
      </c>
      <c r="I8364" s="34">
        <v>8.489E-3</v>
      </c>
      <c r="J8364" s="34">
        <v>92.665539999999993</v>
      </c>
      <c r="K8364" s="35" t="str">
        <f t="shared" si="706"/>
        <v>Strabrechtse Heide &amp; Beuven_H4030</v>
      </c>
      <c r="L8364" s="36">
        <f>VLOOKUP(D8364,DATA!A:F,5,FALSE)</f>
        <v>1.0986712608830001E-2</v>
      </c>
      <c r="M8364" s="37">
        <f>VLOOKUP(D8364,DATA!A:F,6,FALSE)</f>
        <v>982</v>
      </c>
      <c r="N8364" s="36">
        <f t="shared" si="707"/>
        <v>37.999536139311267</v>
      </c>
      <c r="O8364" s="36">
        <f t="shared" si="708"/>
        <v>38.001733505270842</v>
      </c>
      <c r="P8364" s="36">
        <f t="shared" si="709"/>
        <v>2.1973659595744266E-3</v>
      </c>
      <c r="Q8364" s="36">
        <f t="shared" si="710"/>
        <v>2.0362010322158238E-3</v>
      </c>
    </row>
    <row r="8365" spans="1:17" x14ac:dyDescent="0.3">
      <c r="A8365" s="29">
        <v>2373897</v>
      </c>
      <c r="B8365" s="1">
        <v>137</v>
      </c>
      <c r="C8365" s="1" t="s">
        <v>30</v>
      </c>
      <c r="D8365" s="1" t="s">
        <v>53</v>
      </c>
      <c r="E8365" s="1" t="s">
        <v>54</v>
      </c>
      <c r="F8365" s="47">
        <v>714</v>
      </c>
      <c r="G8365" s="34">
        <v>1505.22</v>
      </c>
      <c r="H8365" s="1" t="s">
        <v>218</v>
      </c>
      <c r="I8365" s="34">
        <v>1.3465700000000001E-2</v>
      </c>
      <c r="J8365" s="34">
        <v>330.31247000000002</v>
      </c>
      <c r="K8365" s="35" t="str">
        <f t="shared" si="706"/>
        <v>Strabrechtse Heide &amp; Beuven_H4030</v>
      </c>
      <c r="L8365" s="36">
        <f>VLOOKUP(D8365,DATA!A:F,5,FALSE)</f>
        <v>1.0986712608830001E-2</v>
      </c>
      <c r="M8365" s="37">
        <f>VLOOKUP(D8365,DATA!A:F,6,FALSE)</f>
        <v>982</v>
      </c>
      <c r="N8365" s="36">
        <f t="shared" si="707"/>
        <v>99.682246761397067</v>
      </c>
      <c r="O8365" s="36">
        <f t="shared" si="708"/>
        <v>99.68229361819229</v>
      </c>
      <c r="P8365" s="36">
        <f t="shared" si="709"/>
        <v>4.6856795222538494E-5</v>
      </c>
      <c r="Q8365" s="36">
        <f t="shared" si="710"/>
        <v>1.5477383766240892E-4</v>
      </c>
    </row>
    <row r="8366" spans="1:17" x14ac:dyDescent="0.3">
      <c r="A8366" s="30">
        <v>2373898</v>
      </c>
      <c r="B8366" s="14">
        <v>137</v>
      </c>
      <c r="C8366" s="14" t="s">
        <v>30</v>
      </c>
      <c r="D8366" s="14" t="s">
        <v>55</v>
      </c>
      <c r="E8366" s="14" t="s">
        <v>56</v>
      </c>
      <c r="F8366" s="48">
        <v>500</v>
      </c>
      <c r="G8366" s="38">
        <v>1274.73</v>
      </c>
      <c r="H8366" s="14" t="s">
        <v>218</v>
      </c>
      <c r="I8366" s="38">
        <v>1.21437E-2</v>
      </c>
      <c r="J8366" s="38">
        <v>195.49510000000001</v>
      </c>
      <c r="K8366" s="39" t="str">
        <f t="shared" si="706"/>
        <v>Strabrechtse Heide &amp; Beuven_H3130</v>
      </c>
      <c r="L8366" s="40">
        <f>VLOOKUP(D8366,DATA!A:F,5,FALSE)</f>
        <v>0</v>
      </c>
      <c r="M8366" s="41">
        <f>VLOOKUP(D8366,DATA!A:F,6,FALSE)</f>
        <v>3.5</v>
      </c>
      <c r="N8366" s="40">
        <f t="shared" si="707"/>
        <v>50</v>
      </c>
      <c r="O8366" s="40">
        <f t="shared" si="708"/>
        <v>50</v>
      </c>
      <c r="P8366" s="40">
        <f>J8366/10000*I8366</f>
        <v>2.3740338458699999E-4</v>
      </c>
      <c r="Q8366" s="40">
        <f>IF(AND(H8366&lt;&gt;"below",I8366&gt;=0.005),M8366*P8366,0)</f>
        <v>8.3091184605449994E-4</v>
      </c>
    </row>
    <row r="8367" spans="1:17" x14ac:dyDescent="0.3">
      <c r="A8367" s="29">
        <v>2373898</v>
      </c>
      <c r="B8367" s="1">
        <v>137</v>
      </c>
      <c r="C8367" s="1" t="s">
        <v>30</v>
      </c>
      <c r="D8367" s="1" t="s">
        <v>57</v>
      </c>
      <c r="E8367" s="1" t="s">
        <v>58</v>
      </c>
      <c r="F8367" s="47">
        <v>714</v>
      </c>
      <c r="G8367" s="34">
        <v>1274.73</v>
      </c>
      <c r="H8367" s="1" t="s">
        <v>218</v>
      </c>
      <c r="I8367" s="34">
        <v>1.21437E-2</v>
      </c>
      <c r="J8367" s="34">
        <v>2416.1554999999998</v>
      </c>
      <c r="K8367" s="35" t="str">
        <f t="shared" si="706"/>
        <v>Strabrechtse Heide &amp; Beuven_H3160</v>
      </c>
      <c r="L8367" s="36">
        <f>VLOOKUP(D8367,DATA!A:F,5,FALSE)</f>
        <v>1.0986712608830001E-2</v>
      </c>
      <c r="M8367" s="37">
        <f>VLOOKUP(D8367,DATA!A:F,6,FALSE)</f>
        <v>982</v>
      </c>
      <c r="N8367" s="36">
        <f t="shared" si="707"/>
        <v>96.143717089235352</v>
      </c>
      <c r="O8367" s="36">
        <f t="shared" si="708"/>
        <v>96.144211720830185</v>
      </c>
      <c r="P8367" s="36">
        <f t="shared" si="709"/>
        <v>4.9463159483309482E-4</v>
      </c>
      <c r="Q8367" s="36">
        <f t="shared" si="710"/>
        <v>1.1951068483297536E-2</v>
      </c>
    </row>
    <row r="8368" spans="1:17" x14ac:dyDescent="0.3">
      <c r="A8368" s="29">
        <v>2373898</v>
      </c>
      <c r="B8368" s="1">
        <v>137</v>
      </c>
      <c r="C8368" s="1" t="s">
        <v>30</v>
      </c>
      <c r="D8368" s="1" t="s">
        <v>41</v>
      </c>
      <c r="E8368" s="1" t="s">
        <v>42</v>
      </c>
      <c r="F8368" s="47">
        <v>1071</v>
      </c>
      <c r="G8368" s="34">
        <v>1274.73</v>
      </c>
      <c r="H8368" s="1" t="s">
        <v>218</v>
      </c>
      <c r="I8368" s="34">
        <v>1.21437E-2</v>
      </c>
      <c r="J8368" s="34">
        <v>76.236914999999996</v>
      </c>
      <c r="K8368" s="35" t="str">
        <f t="shared" si="706"/>
        <v>Strabrechtse Heide &amp; Beuven_H4010A</v>
      </c>
      <c r="L8368" s="36">
        <f>VLOOKUP(D8368,DATA!A:F,5,FALSE)</f>
        <v>1.3726988247862192E-2</v>
      </c>
      <c r="M8368" s="37">
        <f>VLOOKUP(D8368,DATA!A:F,6,FALSE)</f>
        <v>1285.5</v>
      </c>
      <c r="N8368" s="36">
        <f t="shared" si="707"/>
        <v>46.310725540341991</v>
      </c>
      <c r="O8368" s="36">
        <f t="shared" si="708"/>
        <v>46.314870287874413</v>
      </c>
      <c r="P8368" s="36">
        <f t="shared" si="709"/>
        <v>4.1447475324218885E-3</v>
      </c>
      <c r="Q8368" s="36">
        <f t="shared" si="710"/>
        <v>3.1598276532570722E-3</v>
      </c>
    </row>
    <row r="8369" spans="1:17" x14ac:dyDescent="0.3">
      <c r="A8369" s="29">
        <v>2373898</v>
      </c>
      <c r="B8369" s="1">
        <v>137</v>
      </c>
      <c r="C8369" s="1" t="s">
        <v>30</v>
      </c>
      <c r="D8369" s="1" t="s">
        <v>53</v>
      </c>
      <c r="E8369" s="1" t="s">
        <v>54</v>
      </c>
      <c r="F8369" s="47">
        <v>714</v>
      </c>
      <c r="G8369" s="34">
        <v>1274.73</v>
      </c>
      <c r="H8369" s="1" t="s">
        <v>218</v>
      </c>
      <c r="I8369" s="34">
        <v>1.21437E-2</v>
      </c>
      <c r="J8369" s="34">
        <v>464.48734000000002</v>
      </c>
      <c r="K8369" s="35" t="str">
        <f t="shared" si="706"/>
        <v>Strabrechtse Heide &amp; Beuven_H4030</v>
      </c>
      <c r="L8369" s="36">
        <f>VLOOKUP(D8369,DATA!A:F,5,FALSE)</f>
        <v>1.0986712608830001E-2</v>
      </c>
      <c r="M8369" s="37">
        <f>VLOOKUP(D8369,DATA!A:F,6,FALSE)</f>
        <v>982</v>
      </c>
      <c r="N8369" s="36">
        <f t="shared" si="707"/>
        <v>96.143717089235352</v>
      </c>
      <c r="O8369" s="36">
        <f t="shared" si="708"/>
        <v>96.144211720830185</v>
      </c>
      <c r="P8369" s="36">
        <f t="shared" si="709"/>
        <v>4.9463159483309482E-4</v>
      </c>
      <c r="Q8369" s="36">
        <f t="shared" si="710"/>
        <v>2.2975011376398197E-3</v>
      </c>
    </row>
    <row r="8370" spans="1:17" x14ac:dyDescent="0.3">
      <c r="A8370" s="29">
        <v>2373899</v>
      </c>
      <c r="B8370" s="1">
        <v>137</v>
      </c>
      <c r="C8370" s="1" t="s">
        <v>30</v>
      </c>
      <c r="D8370" s="1" t="s">
        <v>53</v>
      </c>
      <c r="E8370" s="1" t="s">
        <v>54</v>
      </c>
      <c r="F8370" s="47">
        <v>714</v>
      </c>
      <c r="G8370" s="34">
        <v>1319.58</v>
      </c>
      <c r="H8370" s="1" t="s">
        <v>218</v>
      </c>
      <c r="I8370" s="34">
        <v>1.28066E-2</v>
      </c>
      <c r="J8370" s="34">
        <v>3672.9481999999998</v>
      </c>
      <c r="K8370" s="35" t="str">
        <f t="shared" si="706"/>
        <v>Strabrechtse Heide &amp; Beuven_H4030</v>
      </c>
      <c r="L8370" s="36">
        <f>VLOOKUP(D8370,DATA!A:F,5,FALSE)</f>
        <v>1.0986712608830001E-2</v>
      </c>
      <c r="M8370" s="37">
        <f>VLOOKUP(D8370,DATA!A:F,6,FALSE)</f>
        <v>982</v>
      </c>
      <c r="N8370" s="36">
        <f t="shared" si="707"/>
        <v>97.608151339031977</v>
      </c>
      <c r="O8370" s="36">
        <f t="shared" si="708"/>
        <v>97.608479806454582</v>
      </c>
      <c r="P8370" s="36">
        <f t="shared" si="709"/>
        <v>3.2846742260517203E-4</v>
      </c>
      <c r="Q8370" s="36">
        <f t="shared" si="710"/>
        <v>1.2064438286163059E-2</v>
      </c>
    </row>
    <row r="8371" spans="1:17" x14ac:dyDescent="0.3">
      <c r="A8371" s="29">
        <v>2373900</v>
      </c>
      <c r="B8371" s="1">
        <v>137</v>
      </c>
      <c r="C8371" s="1" t="s">
        <v>30</v>
      </c>
      <c r="D8371" s="1" t="s">
        <v>41</v>
      </c>
      <c r="E8371" s="1" t="s">
        <v>42</v>
      </c>
      <c r="F8371" s="47">
        <v>1071</v>
      </c>
      <c r="G8371" s="34">
        <v>1503.3</v>
      </c>
      <c r="H8371" s="1" t="s">
        <v>218</v>
      </c>
      <c r="I8371" s="34">
        <v>1.4298999999999999E-2</v>
      </c>
      <c r="J8371" s="34">
        <v>3103.2883499999998</v>
      </c>
      <c r="K8371" s="35" t="str">
        <f t="shared" si="706"/>
        <v>Strabrechtse Heide &amp; Beuven_H4010A</v>
      </c>
      <c r="L8371" s="36">
        <f>VLOOKUP(D8371,DATA!A:F,5,FALSE)</f>
        <v>1.3726988247862192E-2</v>
      </c>
      <c r="M8371" s="37">
        <f>VLOOKUP(D8371,DATA!A:F,6,FALSE)</f>
        <v>1285.5</v>
      </c>
      <c r="N8371" s="36">
        <f t="shared" si="707"/>
        <v>95.210836672362547</v>
      </c>
      <c r="O8371" s="36">
        <f t="shared" si="708"/>
        <v>95.211731601026685</v>
      </c>
      <c r="P8371" s="36">
        <f t="shared" si="709"/>
        <v>8.9492866413820593E-4</v>
      </c>
      <c r="Q8371" s="36">
        <f t="shared" si="710"/>
        <v>2.7772216975011574E-2</v>
      </c>
    </row>
    <row r="8372" spans="1:17" x14ac:dyDescent="0.3">
      <c r="A8372" s="29">
        <v>2373900</v>
      </c>
      <c r="B8372" s="1">
        <v>137</v>
      </c>
      <c r="C8372" s="1" t="s">
        <v>30</v>
      </c>
      <c r="D8372" s="1" t="s">
        <v>53</v>
      </c>
      <c r="E8372" s="1" t="s">
        <v>54</v>
      </c>
      <c r="F8372" s="47">
        <v>714</v>
      </c>
      <c r="G8372" s="34">
        <v>1503.3</v>
      </c>
      <c r="H8372" s="1" t="s">
        <v>218</v>
      </c>
      <c r="I8372" s="34">
        <v>1.4298999999999999E-2</v>
      </c>
      <c r="J8372" s="34">
        <v>771.9058</v>
      </c>
      <c r="K8372" s="35" t="str">
        <f t="shared" si="706"/>
        <v>Strabrechtse Heide &amp; Beuven_H4030</v>
      </c>
      <c r="L8372" s="36">
        <f>VLOOKUP(D8372,DATA!A:F,5,FALSE)</f>
        <v>1.0986712608830001E-2</v>
      </c>
      <c r="M8372" s="37">
        <f>VLOOKUP(D8372,DATA!A:F,6,FALSE)</f>
        <v>982</v>
      </c>
      <c r="N8372" s="36">
        <f t="shared" si="707"/>
        <v>99.675494705319537</v>
      </c>
      <c r="O8372" s="36">
        <f t="shared" si="708"/>
        <v>99.675545515381643</v>
      </c>
      <c r="P8372" s="36">
        <f t="shared" si="709"/>
        <v>5.0810062106165788E-5</v>
      </c>
      <c r="Q8372" s="36">
        <f t="shared" si="710"/>
        <v>3.9220581638109588E-4</v>
      </c>
    </row>
    <row r="8373" spans="1:17" x14ac:dyDescent="0.3">
      <c r="A8373" s="29">
        <v>2373901</v>
      </c>
      <c r="B8373" s="1">
        <v>137</v>
      </c>
      <c r="C8373" s="1" t="s">
        <v>30</v>
      </c>
      <c r="D8373" s="1" t="s">
        <v>41</v>
      </c>
      <c r="E8373" s="1" t="s">
        <v>42</v>
      </c>
      <c r="F8373" s="47">
        <v>1071</v>
      </c>
      <c r="G8373" s="34">
        <v>1188.19</v>
      </c>
      <c r="H8373" s="1" t="s">
        <v>218</v>
      </c>
      <c r="I8373" s="34">
        <v>1.16826E-2</v>
      </c>
      <c r="J8373" s="34">
        <v>1115.771</v>
      </c>
      <c r="K8373" s="35" t="str">
        <f t="shared" si="706"/>
        <v>Strabrechtse Heide &amp; Beuven_H4010A</v>
      </c>
      <c r="L8373" s="36">
        <f>VLOOKUP(D8373,DATA!A:F,5,FALSE)</f>
        <v>1.3726988247862192E-2</v>
      </c>
      <c r="M8373" s="37">
        <f>VLOOKUP(D8373,DATA!A:F,6,FALSE)</f>
        <v>1285.5</v>
      </c>
      <c r="N8373" s="36">
        <f t="shared" si="707"/>
        <v>20.820600929184181</v>
      </c>
      <c r="O8373" s="36">
        <f t="shared" si="708"/>
        <v>20.823244801957141</v>
      </c>
      <c r="P8373" s="36">
        <f t="shared" si="709"/>
        <v>2.6438727729605205E-3</v>
      </c>
      <c r="Q8373" s="36">
        <f t="shared" si="710"/>
        <v>2.949956567758933E-2</v>
      </c>
    </row>
    <row r="8374" spans="1:17" x14ac:dyDescent="0.3">
      <c r="A8374" s="29">
        <v>2373901</v>
      </c>
      <c r="B8374" s="1">
        <v>137</v>
      </c>
      <c r="C8374" s="1" t="s">
        <v>30</v>
      </c>
      <c r="D8374" s="1" t="s">
        <v>53</v>
      </c>
      <c r="E8374" s="1" t="s">
        <v>54</v>
      </c>
      <c r="F8374" s="47">
        <v>714</v>
      </c>
      <c r="G8374" s="34">
        <v>1188.19</v>
      </c>
      <c r="H8374" s="1" t="s">
        <v>218</v>
      </c>
      <c r="I8374" s="34">
        <v>1.16826E-2</v>
      </c>
      <c r="J8374" s="34">
        <v>1188.8322000000001</v>
      </c>
      <c r="K8374" s="35" t="str">
        <f t="shared" si="706"/>
        <v>Strabrechtse Heide &amp; Beuven_H4030</v>
      </c>
      <c r="L8374" s="36">
        <f>VLOOKUP(D8374,DATA!A:F,5,FALSE)</f>
        <v>1.0986712608830001E-2</v>
      </c>
      <c r="M8374" s="37">
        <f>VLOOKUP(D8374,DATA!A:F,6,FALSE)</f>
        <v>982</v>
      </c>
      <c r="N8374" s="36">
        <f t="shared" si="707"/>
        <v>90.596641863659002</v>
      </c>
      <c r="O8374" s="36">
        <f t="shared" si="708"/>
        <v>90.59773526529321</v>
      </c>
      <c r="P8374" s="36">
        <f t="shared" si="709"/>
        <v>1.0934016342076802E-3</v>
      </c>
      <c r="Q8374" s="36">
        <f t="shared" si="710"/>
        <v>1.2998710702787117E-2</v>
      </c>
    </row>
    <row r="8375" spans="1:17" x14ac:dyDescent="0.3">
      <c r="A8375" s="29">
        <v>2373902</v>
      </c>
      <c r="B8375" s="1">
        <v>137</v>
      </c>
      <c r="C8375" s="1" t="s">
        <v>30</v>
      </c>
      <c r="D8375" s="1" t="s">
        <v>41</v>
      </c>
      <c r="E8375" s="1" t="s">
        <v>42</v>
      </c>
      <c r="F8375" s="47">
        <v>1071</v>
      </c>
      <c r="G8375" s="34">
        <v>1078.06</v>
      </c>
      <c r="H8375" s="1" t="s">
        <v>218</v>
      </c>
      <c r="I8375" s="34">
        <v>1.0814499999999999E-2</v>
      </c>
      <c r="J8375" s="34">
        <v>4619.0200000000004</v>
      </c>
      <c r="K8375" s="35" t="str">
        <f t="shared" si="706"/>
        <v>Strabrechtse Heide &amp; Beuven_H4010A</v>
      </c>
      <c r="L8375" s="36">
        <f>VLOOKUP(D8375,DATA!A:F,5,FALSE)</f>
        <v>1.3726988247862192E-2</v>
      </c>
      <c r="M8375" s="37">
        <f>VLOOKUP(D8375,DATA!A:F,6,FALSE)</f>
        <v>1285.5</v>
      </c>
      <c r="N8375" s="36">
        <f t="shared" si="707"/>
        <v>5.4809319497213922</v>
      </c>
      <c r="O8375" s="36">
        <f t="shared" si="708"/>
        <v>5.4817010522688365</v>
      </c>
      <c r="P8375" s="36">
        <f t="shared" si="709"/>
        <v>7.691025474443336E-4</v>
      </c>
      <c r="Q8375" s="36">
        <f t="shared" si="710"/>
        <v>3.5525000486963262E-2</v>
      </c>
    </row>
    <row r="8376" spans="1:17" x14ac:dyDescent="0.3">
      <c r="A8376" s="29">
        <v>2373902</v>
      </c>
      <c r="B8376" s="1">
        <v>137</v>
      </c>
      <c r="C8376" s="1" t="s">
        <v>30</v>
      </c>
      <c r="D8376" s="1" t="s">
        <v>53</v>
      </c>
      <c r="E8376" s="1" t="s">
        <v>54</v>
      </c>
      <c r="F8376" s="47">
        <v>714</v>
      </c>
      <c r="G8376" s="34">
        <v>1078.06</v>
      </c>
      <c r="H8376" s="1" t="s">
        <v>218</v>
      </c>
      <c r="I8376" s="34">
        <v>1.0814499999999999E-2</v>
      </c>
      <c r="J8376" s="34">
        <v>1717.3341</v>
      </c>
      <c r="K8376" s="35" t="str">
        <f t="shared" si="706"/>
        <v>Strabrechtse Heide &amp; Beuven_H4030</v>
      </c>
      <c r="L8376" s="36">
        <f>VLOOKUP(D8376,DATA!A:F,5,FALSE)</f>
        <v>1.0986712608830001E-2</v>
      </c>
      <c r="M8376" s="37">
        <f>VLOOKUP(D8376,DATA!A:F,6,FALSE)</f>
        <v>982</v>
      </c>
      <c r="N8376" s="36">
        <f t="shared" si="707"/>
        <v>74.180735987695016</v>
      </c>
      <c r="O8376" s="36">
        <f t="shared" si="708"/>
        <v>74.183011591900737</v>
      </c>
      <c r="P8376" s="36">
        <f t="shared" si="709"/>
        <v>2.2756042057210379E-3</v>
      </c>
      <c r="Q8376" s="36">
        <f t="shared" si="710"/>
        <v>3.907972700588154E-2</v>
      </c>
    </row>
    <row r="8377" spans="1:17" x14ac:dyDescent="0.3">
      <c r="A8377" s="29">
        <v>2373903</v>
      </c>
      <c r="B8377" s="1">
        <v>137</v>
      </c>
      <c r="C8377" s="1" t="s">
        <v>30</v>
      </c>
      <c r="D8377" s="1" t="s">
        <v>41</v>
      </c>
      <c r="E8377" s="1" t="s">
        <v>42</v>
      </c>
      <c r="F8377" s="47">
        <v>1071</v>
      </c>
      <c r="G8377" s="34">
        <v>1166.29</v>
      </c>
      <c r="H8377" s="1" t="s">
        <v>218</v>
      </c>
      <c r="I8377" s="34">
        <v>1.12973E-2</v>
      </c>
      <c r="J8377" s="34">
        <v>1505.6206999999999</v>
      </c>
      <c r="K8377" s="35" t="str">
        <f t="shared" si="706"/>
        <v>Strabrechtse Heide &amp; Beuven_H4010A</v>
      </c>
      <c r="L8377" s="36">
        <f>VLOOKUP(D8377,DATA!A:F,5,FALSE)</f>
        <v>1.3726988247862192E-2</v>
      </c>
      <c r="M8377" s="37">
        <f>VLOOKUP(D8377,DATA!A:F,6,FALSE)</f>
        <v>1285.5</v>
      </c>
      <c r="N8377" s="36">
        <f t="shared" si="707"/>
        <v>16.295629231666322</v>
      </c>
      <c r="O8377" s="36">
        <f t="shared" si="708"/>
        <v>16.297744628713033</v>
      </c>
      <c r="P8377" s="36">
        <f t="shared" si="709"/>
        <v>2.1153970467118199E-3</v>
      </c>
      <c r="Q8377" s="36">
        <f t="shared" si="710"/>
        <v>3.1849855822481829E-2</v>
      </c>
    </row>
    <row r="8378" spans="1:17" x14ac:dyDescent="0.3">
      <c r="A8378" s="29">
        <v>2373903</v>
      </c>
      <c r="B8378" s="1">
        <v>137</v>
      </c>
      <c r="C8378" s="1" t="s">
        <v>30</v>
      </c>
      <c r="D8378" s="1" t="s">
        <v>53</v>
      </c>
      <c r="E8378" s="1" t="s">
        <v>54</v>
      </c>
      <c r="F8378" s="47">
        <v>714</v>
      </c>
      <c r="G8378" s="34">
        <v>1166.29</v>
      </c>
      <c r="H8378" s="1" t="s">
        <v>218</v>
      </c>
      <c r="I8378" s="34">
        <v>1.12973E-2</v>
      </c>
      <c r="J8378" s="34">
        <v>8033.35</v>
      </c>
      <c r="K8378" s="35" t="str">
        <f t="shared" si="706"/>
        <v>Strabrechtse Heide &amp; Beuven_H4030</v>
      </c>
      <c r="L8378" s="36">
        <f>VLOOKUP(D8378,DATA!A:F,5,FALSE)</f>
        <v>1.0986712608830001E-2</v>
      </c>
      <c r="M8378" s="37">
        <f>VLOOKUP(D8378,DATA!A:F,6,FALSE)</f>
        <v>982</v>
      </c>
      <c r="N8378" s="36">
        <f t="shared" si="707"/>
        <v>88.337037692533187</v>
      </c>
      <c r="O8378" s="36">
        <f t="shared" si="708"/>
        <v>88.338316406662415</v>
      </c>
      <c r="P8378" s="36">
        <f t="shared" si="709"/>
        <v>1.2787141292278648E-3</v>
      </c>
      <c r="Q8378" s="36">
        <f t="shared" si="710"/>
        <v>0.10272358150032668</v>
      </c>
    </row>
    <row r="8379" spans="1:17" x14ac:dyDescent="0.3">
      <c r="A8379" s="29">
        <v>2373904</v>
      </c>
      <c r="B8379" s="1">
        <v>137</v>
      </c>
      <c r="C8379" s="1" t="s">
        <v>30</v>
      </c>
      <c r="D8379" s="1" t="s">
        <v>53</v>
      </c>
      <c r="E8379" s="1" t="s">
        <v>54</v>
      </c>
      <c r="F8379" s="47">
        <v>714</v>
      </c>
      <c r="G8379" s="34">
        <v>978.98</v>
      </c>
      <c r="H8379" s="1" t="s">
        <v>218</v>
      </c>
      <c r="I8379" s="34">
        <v>9.8621999999999998E-3</v>
      </c>
      <c r="J8379" s="34">
        <v>2817.1642999999999</v>
      </c>
      <c r="K8379" s="35" t="str">
        <f t="shared" si="706"/>
        <v>Strabrechtse Heide &amp; Beuven_H4030</v>
      </c>
      <c r="L8379" s="36">
        <f>VLOOKUP(D8379,DATA!A:F,5,FALSE)</f>
        <v>1.0986712608830001E-2</v>
      </c>
      <c r="M8379" s="37">
        <f>VLOOKUP(D8379,DATA!A:F,6,FALSE)</f>
        <v>982</v>
      </c>
      <c r="N8379" s="36">
        <f t="shared" si="707"/>
        <v>49.170579289345895</v>
      </c>
      <c r="O8379" s="36">
        <f t="shared" si="708"/>
        <v>49.17328737530098</v>
      </c>
      <c r="P8379" s="36">
        <f t="shared" si="709"/>
        <v>2.7080859550849823E-3</v>
      </c>
      <c r="Q8379" s="36">
        <f t="shared" si="710"/>
        <v>7.6291230739968158E-2</v>
      </c>
    </row>
    <row r="8380" spans="1:17" x14ac:dyDescent="0.3">
      <c r="A8380" s="29">
        <v>2373905</v>
      </c>
      <c r="B8380" s="1">
        <v>137</v>
      </c>
      <c r="C8380" s="1" t="s">
        <v>30</v>
      </c>
      <c r="D8380" s="1" t="s">
        <v>53</v>
      </c>
      <c r="E8380" s="1" t="s">
        <v>54</v>
      </c>
      <c r="F8380" s="47">
        <v>714</v>
      </c>
      <c r="G8380" s="34">
        <v>924.93</v>
      </c>
      <c r="H8380" s="1" t="s">
        <v>218</v>
      </c>
      <c r="I8380" s="34">
        <v>9.3148999999999992E-3</v>
      </c>
      <c r="J8380" s="34">
        <v>4188.1049999999996</v>
      </c>
      <c r="K8380" s="35" t="str">
        <f t="shared" si="706"/>
        <v>Strabrechtse Heide &amp; Beuven_H4030</v>
      </c>
      <c r="L8380" s="36">
        <f>VLOOKUP(D8380,DATA!A:F,5,FALSE)</f>
        <v>1.0986712608830001E-2</v>
      </c>
      <c r="M8380" s="37">
        <f>VLOOKUP(D8380,DATA!A:F,6,FALSE)</f>
        <v>982</v>
      </c>
      <c r="N8380" s="36">
        <f t="shared" si="707"/>
        <v>34.818843675223313</v>
      </c>
      <c r="O8380" s="36">
        <f t="shared" si="708"/>
        <v>34.82116635379441</v>
      </c>
      <c r="P8380" s="36">
        <f t="shared" si="709"/>
        <v>2.3226785710974696E-3</v>
      </c>
      <c r="Q8380" s="36">
        <f t="shared" si="710"/>
        <v>9.7276217370061674E-2</v>
      </c>
    </row>
    <row r="8381" spans="1:17" x14ac:dyDescent="0.3">
      <c r="A8381" s="29">
        <v>2373906</v>
      </c>
      <c r="B8381" s="1">
        <v>137</v>
      </c>
      <c r="C8381" s="1" t="s">
        <v>30</v>
      </c>
      <c r="D8381" s="1" t="s">
        <v>53</v>
      </c>
      <c r="E8381" s="1" t="s">
        <v>54</v>
      </c>
      <c r="F8381" s="47">
        <v>714</v>
      </c>
      <c r="G8381" s="34">
        <v>921.71</v>
      </c>
      <c r="H8381" s="1" t="s">
        <v>218</v>
      </c>
      <c r="I8381" s="34">
        <v>9.2245000000000001E-3</v>
      </c>
      <c r="J8381" s="34">
        <v>2020.0469000000001</v>
      </c>
      <c r="K8381" s="35" t="str">
        <f t="shared" si="706"/>
        <v>Strabrechtse Heide &amp; Beuven_H4030</v>
      </c>
      <c r="L8381" s="36">
        <f>VLOOKUP(D8381,DATA!A:F,5,FALSE)</f>
        <v>1.0986712608830001E-2</v>
      </c>
      <c r="M8381" s="37">
        <f>VLOOKUP(D8381,DATA!A:F,6,FALSE)</f>
        <v>982</v>
      </c>
      <c r="N8381" s="36">
        <f t="shared" si="707"/>
        <v>34.020318192892525</v>
      </c>
      <c r="O8381" s="36">
        <f t="shared" si="708"/>
        <v>34.022593113373524</v>
      </c>
      <c r="P8381" s="36">
        <f t="shared" si="709"/>
        <v>2.2749204809997536E-3</v>
      </c>
      <c r="Q8381" s="36">
        <f t="shared" si="710"/>
        <v>4.595446065390061E-2</v>
      </c>
    </row>
    <row r="8382" spans="1:17" x14ac:dyDescent="0.3">
      <c r="A8382" s="29">
        <v>2373907</v>
      </c>
      <c r="B8382" s="1">
        <v>137</v>
      </c>
      <c r="C8382" s="1" t="s">
        <v>30</v>
      </c>
      <c r="D8382" s="1" t="s">
        <v>53</v>
      </c>
      <c r="E8382" s="1" t="s">
        <v>54</v>
      </c>
      <c r="F8382" s="47">
        <v>714</v>
      </c>
      <c r="G8382" s="34">
        <v>929.61</v>
      </c>
      <c r="H8382" s="1" t="s">
        <v>218</v>
      </c>
      <c r="I8382" s="34">
        <v>9.2159000000000008E-3</v>
      </c>
      <c r="J8382" s="34">
        <v>8572.0920000000006</v>
      </c>
      <c r="K8382" s="35" t="str">
        <f t="shared" si="706"/>
        <v>Strabrechtse Heide &amp; Beuven_H4030</v>
      </c>
      <c r="L8382" s="36">
        <f>VLOOKUP(D8382,DATA!A:F,5,FALSE)</f>
        <v>1.0986712608830001E-2</v>
      </c>
      <c r="M8382" s="37">
        <f>VLOOKUP(D8382,DATA!A:F,6,FALSE)</f>
        <v>982</v>
      </c>
      <c r="N8382" s="36">
        <f t="shared" si="707"/>
        <v>35.994707221622811</v>
      </c>
      <c r="O8382" s="36">
        <f t="shared" si="708"/>
        <v>35.997039960945045</v>
      </c>
      <c r="P8382" s="36">
        <f t="shared" si="709"/>
        <v>2.3327393222345449E-3</v>
      </c>
      <c r="Q8382" s="36">
        <f t="shared" si="710"/>
        <v>0.19996456082212166</v>
      </c>
    </row>
    <row r="8383" spans="1:17" x14ac:dyDescent="0.3">
      <c r="A8383" s="29">
        <v>2373909</v>
      </c>
      <c r="B8383" s="1">
        <v>137</v>
      </c>
      <c r="C8383" s="1" t="s">
        <v>30</v>
      </c>
      <c r="D8383" s="1" t="s">
        <v>53</v>
      </c>
      <c r="E8383" s="1" t="s">
        <v>54</v>
      </c>
      <c r="F8383" s="47">
        <v>714</v>
      </c>
      <c r="G8383" s="34">
        <v>1031.46</v>
      </c>
      <c r="H8383" s="1" t="s">
        <v>218</v>
      </c>
      <c r="I8383" s="34">
        <v>9.8668000000000002E-3</v>
      </c>
      <c r="J8383" s="34">
        <v>36.009749999999997</v>
      </c>
      <c r="K8383" s="35" t="str">
        <f t="shared" si="706"/>
        <v>Strabrechtse Heide &amp; Beuven_H4030</v>
      </c>
      <c r="L8383" s="36">
        <f>VLOOKUP(D8383,DATA!A:F,5,FALSE)</f>
        <v>1.0986712608830001E-2</v>
      </c>
      <c r="M8383" s="37">
        <f>VLOOKUP(D8383,DATA!A:F,6,FALSE)</f>
        <v>982</v>
      </c>
      <c r="N8383" s="36">
        <f t="shared" si="707"/>
        <v>63.260364139935263</v>
      </c>
      <c r="O8383" s="36">
        <f t="shared" si="708"/>
        <v>63.262883582030142</v>
      </c>
      <c r="P8383" s="36">
        <f t="shared" si="709"/>
        <v>2.5194420948793095E-3</v>
      </c>
      <c r="Q8383" s="36">
        <f t="shared" si="710"/>
        <v>9.0724479976080216E-4</v>
      </c>
    </row>
    <row r="8384" spans="1:17" x14ac:dyDescent="0.3">
      <c r="A8384" s="29">
        <v>2373910</v>
      </c>
      <c r="B8384" s="1">
        <v>137</v>
      </c>
      <c r="C8384" s="1" t="s">
        <v>30</v>
      </c>
      <c r="D8384" s="1" t="s">
        <v>53</v>
      </c>
      <c r="E8384" s="1" t="s">
        <v>54</v>
      </c>
      <c r="F8384" s="47">
        <v>714</v>
      </c>
      <c r="G8384" s="34">
        <v>934.49</v>
      </c>
      <c r="H8384" s="1" t="s">
        <v>218</v>
      </c>
      <c r="I8384" s="34">
        <v>9.0325000000000006E-3</v>
      </c>
      <c r="J8384" s="34">
        <v>8772.3259999999991</v>
      </c>
      <c r="K8384" s="35" t="str">
        <f t="shared" si="706"/>
        <v>Strabrechtse Heide &amp; Beuven_H4030</v>
      </c>
      <c r="L8384" s="36">
        <f>VLOOKUP(D8384,DATA!A:F,5,FALSE)</f>
        <v>1.0986712608830001E-2</v>
      </c>
      <c r="M8384" s="37">
        <f>VLOOKUP(D8384,DATA!A:F,6,FALSE)</f>
        <v>982</v>
      </c>
      <c r="N8384" s="36">
        <f t="shared" si="707"/>
        <v>37.238966022564504</v>
      </c>
      <c r="O8384" s="36">
        <f t="shared" si="708"/>
        <v>37.241285386702515</v>
      </c>
      <c r="P8384" s="36">
        <f t="shared" si="709"/>
        <v>2.3193641380103713E-3</v>
      </c>
      <c r="Q8384" s="36">
        <f t="shared" si="710"/>
        <v>0.20346218331335966</v>
      </c>
    </row>
    <row r="8385" spans="1:17" x14ac:dyDescent="0.3">
      <c r="A8385" s="29">
        <v>2373911</v>
      </c>
      <c r="B8385" s="1">
        <v>137</v>
      </c>
      <c r="C8385" s="1" t="s">
        <v>30</v>
      </c>
      <c r="D8385" s="1" t="s">
        <v>53</v>
      </c>
      <c r="E8385" s="1" t="s">
        <v>54</v>
      </c>
      <c r="F8385" s="47">
        <v>714</v>
      </c>
      <c r="G8385" s="34">
        <v>931.67</v>
      </c>
      <c r="H8385" s="1" t="s">
        <v>218</v>
      </c>
      <c r="I8385" s="34">
        <v>8.9099999999999995E-3</v>
      </c>
      <c r="J8385" s="34">
        <v>8770.0859999999993</v>
      </c>
      <c r="K8385" s="35" t="str">
        <f t="shared" si="706"/>
        <v>Strabrechtse Heide &amp; Beuven_H4030</v>
      </c>
      <c r="L8385" s="36">
        <f>VLOOKUP(D8385,DATA!A:F,5,FALSE)</f>
        <v>1.0986712608830001E-2</v>
      </c>
      <c r="M8385" s="37">
        <f>VLOOKUP(D8385,DATA!A:F,6,FALSE)</f>
        <v>982</v>
      </c>
      <c r="N8385" s="36">
        <f t="shared" si="707"/>
        <v>36.517765066401779</v>
      </c>
      <c r="O8385" s="36">
        <f t="shared" si="708"/>
        <v>36.520034448361613</v>
      </c>
      <c r="P8385" s="36">
        <f t="shared" si="709"/>
        <v>2.2693819598345044E-3</v>
      </c>
      <c r="Q8385" s="36">
        <f t="shared" si="710"/>
        <v>0.19902674954597149</v>
      </c>
    </row>
    <row r="8386" spans="1:17" x14ac:dyDescent="0.3">
      <c r="A8386" s="29">
        <v>2373912</v>
      </c>
      <c r="B8386" s="1">
        <v>137</v>
      </c>
      <c r="C8386" s="1" t="s">
        <v>30</v>
      </c>
      <c r="D8386" s="1" t="s">
        <v>53</v>
      </c>
      <c r="E8386" s="1" t="s">
        <v>54</v>
      </c>
      <c r="F8386" s="47">
        <v>714</v>
      </c>
      <c r="G8386" s="34">
        <v>925.93</v>
      </c>
      <c r="H8386" s="1" t="s">
        <v>218</v>
      </c>
      <c r="I8386" s="34">
        <v>8.8436000000000001E-3</v>
      </c>
      <c r="J8386" s="34">
        <v>10000</v>
      </c>
      <c r="K8386" s="35" t="str">
        <f t="shared" si="706"/>
        <v>Strabrechtse Heide &amp; Beuven_H4030</v>
      </c>
      <c r="L8386" s="36">
        <f>VLOOKUP(D8386,DATA!A:F,5,FALSE)</f>
        <v>1.0986712608830001E-2</v>
      </c>
      <c r="M8386" s="37">
        <f>VLOOKUP(D8386,DATA!A:F,6,FALSE)</f>
        <v>982</v>
      </c>
      <c r="N8386" s="36">
        <f t="shared" si="707"/>
        <v>35.068604754421003</v>
      </c>
      <c r="O8386" s="36">
        <f t="shared" si="708"/>
        <v>35.07081721926285</v>
      </c>
      <c r="P8386" s="36">
        <f t="shared" si="709"/>
        <v>2.2124648418468951E-3</v>
      </c>
      <c r="Q8386" s="36">
        <f t="shared" si="710"/>
        <v>0.22124648418468951</v>
      </c>
    </row>
    <row r="8387" spans="1:17" x14ac:dyDescent="0.3">
      <c r="A8387" s="29">
        <v>2373913</v>
      </c>
      <c r="B8387" s="1">
        <v>137</v>
      </c>
      <c r="C8387" s="1" t="s">
        <v>30</v>
      </c>
      <c r="D8387" s="1" t="s">
        <v>63</v>
      </c>
      <c r="E8387" s="1" t="s">
        <v>64</v>
      </c>
      <c r="F8387" s="47">
        <v>714</v>
      </c>
      <c r="G8387" s="34">
        <v>925.3</v>
      </c>
      <c r="H8387" s="1" t="s">
        <v>218</v>
      </c>
      <c r="I8387" s="34">
        <v>8.5523000000000005E-3</v>
      </c>
      <c r="J8387" s="34">
        <v>7639.4481403981999</v>
      </c>
      <c r="K8387" s="35" t="str">
        <f t="shared" ref="K8387:K8450" si="711">_xlfn.CONCAT(C8387,"_",D8387)</f>
        <v>Strabrechtse Heide &amp; Beuven_H2310</v>
      </c>
      <c r="L8387" s="36">
        <f>VLOOKUP(D8387,DATA!A:F,5,FALSE)</f>
        <v>1.0986712608830001E-2</v>
      </c>
      <c r="M8387" s="37">
        <f>VLOOKUP(D8387,DATA!A:F,6,FALSE)</f>
        <v>982</v>
      </c>
      <c r="N8387" s="36">
        <f t="shared" ref="N8387:N8450" si="712">100/(1+EXP(-L8387*(G8387-M8387)))</f>
        <v>34.911158912933203</v>
      </c>
      <c r="O8387" s="36">
        <f t="shared" ref="O8387:O8450" si="713">100/(1+EXP(-L8387*((G8387+I8387)-M8387)))</f>
        <v>34.913294059306203</v>
      </c>
      <c r="P8387" s="36">
        <f t="shared" ref="P8387:P8450" si="714">O8387-N8387</f>
        <v>2.1351463729999409E-3</v>
      </c>
      <c r="Q8387" s="36">
        <f t="shared" ref="Q8387:Q8450" si="715">IF(AND(H8387&lt;&gt;"below",I8387&gt;=0.005),J8387*P8387/100,0)</f>
        <v>0.16311339988692361</v>
      </c>
    </row>
    <row r="8388" spans="1:17" x14ac:dyDescent="0.3">
      <c r="A8388" s="29">
        <v>2373913</v>
      </c>
      <c r="B8388" s="1">
        <v>137</v>
      </c>
      <c r="C8388" s="1" t="s">
        <v>30</v>
      </c>
      <c r="D8388" s="1" t="s">
        <v>61</v>
      </c>
      <c r="E8388" s="1" t="s">
        <v>62</v>
      </c>
      <c r="F8388" s="47">
        <v>714</v>
      </c>
      <c r="G8388" s="34">
        <v>925.3</v>
      </c>
      <c r="H8388" s="1" t="s">
        <v>218</v>
      </c>
      <c r="I8388" s="34">
        <v>8.5523000000000005E-3</v>
      </c>
      <c r="J8388" s="34">
        <v>2332.89</v>
      </c>
      <c r="K8388" s="35" t="str">
        <f t="shared" si="711"/>
        <v>Strabrechtse Heide &amp; Beuven_H2330</v>
      </c>
      <c r="L8388" s="36">
        <f>VLOOKUP(D8388,DATA!A:F,5,FALSE)</f>
        <v>1.0986712608830001E-2</v>
      </c>
      <c r="M8388" s="37">
        <f>VLOOKUP(D8388,DATA!A:F,6,FALSE)</f>
        <v>982</v>
      </c>
      <c r="N8388" s="36">
        <f t="shared" si="712"/>
        <v>34.911158912933203</v>
      </c>
      <c r="O8388" s="36">
        <f t="shared" si="713"/>
        <v>34.913294059306203</v>
      </c>
      <c r="P8388" s="36">
        <f t="shared" si="714"/>
        <v>2.1351463729999409E-3</v>
      </c>
      <c r="Q8388" s="36">
        <f t="shared" si="715"/>
        <v>4.9810616221078324E-2</v>
      </c>
    </row>
    <row r="8389" spans="1:17" x14ac:dyDescent="0.3">
      <c r="A8389" s="29">
        <v>2373914</v>
      </c>
      <c r="B8389" s="1">
        <v>137</v>
      </c>
      <c r="C8389" s="1" t="s">
        <v>30</v>
      </c>
      <c r="D8389" s="1" t="s">
        <v>63</v>
      </c>
      <c r="E8389" s="1" t="s">
        <v>64</v>
      </c>
      <c r="F8389" s="47">
        <v>714</v>
      </c>
      <c r="G8389" s="34">
        <v>910.61</v>
      </c>
      <c r="H8389" s="1" t="s">
        <v>218</v>
      </c>
      <c r="I8389" s="34">
        <v>8.1215000000000002E-3</v>
      </c>
      <c r="J8389" s="34">
        <v>5334.6950675922899</v>
      </c>
      <c r="K8389" s="35" t="str">
        <f t="shared" si="711"/>
        <v>Strabrechtse Heide &amp; Beuven_H2310</v>
      </c>
      <c r="L8389" s="36">
        <f>VLOOKUP(D8389,DATA!A:F,5,FALSE)</f>
        <v>1.0986712608830001E-2</v>
      </c>
      <c r="M8389" s="37">
        <f>VLOOKUP(D8389,DATA!A:F,6,FALSE)</f>
        <v>982</v>
      </c>
      <c r="N8389" s="36">
        <f t="shared" si="712"/>
        <v>31.338496725088888</v>
      </c>
      <c r="O8389" s="36">
        <f t="shared" si="713"/>
        <v>31.340416731646517</v>
      </c>
      <c r="P8389" s="36">
        <f t="shared" si="714"/>
        <v>1.9200065576292502E-3</v>
      </c>
      <c r="Q8389" s="36">
        <f t="shared" si="715"/>
        <v>0.10242649512729614</v>
      </c>
    </row>
    <row r="8390" spans="1:17" x14ac:dyDescent="0.3">
      <c r="A8390" s="29">
        <v>2373914</v>
      </c>
      <c r="B8390" s="1">
        <v>137</v>
      </c>
      <c r="C8390" s="1" t="s">
        <v>30</v>
      </c>
      <c r="D8390" s="1" t="s">
        <v>61</v>
      </c>
      <c r="E8390" s="1" t="s">
        <v>62</v>
      </c>
      <c r="F8390" s="47">
        <v>714</v>
      </c>
      <c r="G8390" s="34">
        <v>910.61</v>
      </c>
      <c r="H8390" s="1" t="s">
        <v>218</v>
      </c>
      <c r="I8390" s="34">
        <v>8.1215000000000002E-3</v>
      </c>
      <c r="J8390" s="34">
        <v>535.14964999999995</v>
      </c>
      <c r="K8390" s="35" t="str">
        <f t="shared" si="711"/>
        <v>Strabrechtse Heide &amp; Beuven_H2330</v>
      </c>
      <c r="L8390" s="36">
        <f>VLOOKUP(D8390,DATA!A:F,5,FALSE)</f>
        <v>1.0986712608830001E-2</v>
      </c>
      <c r="M8390" s="37">
        <f>VLOOKUP(D8390,DATA!A:F,6,FALSE)</f>
        <v>982</v>
      </c>
      <c r="N8390" s="36">
        <f t="shared" si="712"/>
        <v>31.338496725088888</v>
      </c>
      <c r="O8390" s="36">
        <f t="shared" si="713"/>
        <v>31.340416731646517</v>
      </c>
      <c r="P8390" s="36">
        <f t="shared" si="714"/>
        <v>1.9200065576292502E-3</v>
      </c>
      <c r="Q8390" s="36">
        <f t="shared" si="715"/>
        <v>1.0274908373129981E-2</v>
      </c>
    </row>
    <row r="8391" spans="1:17" x14ac:dyDescent="0.3">
      <c r="A8391" s="29">
        <v>2373914</v>
      </c>
      <c r="B8391" s="1">
        <v>137</v>
      </c>
      <c r="C8391" s="1" t="s">
        <v>30</v>
      </c>
      <c r="D8391" s="1" t="s">
        <v>53</v>
      </c>
      <c r="E8391" s="1" t="s">
        <v>54</v>
      </c>
      <c r="F8391" s="47">
        <v>714</v>
      </c>
      <c r="G8391" s="34">
        <v>910.61</v>
      </c>
      <c r="H8391" s="1" t="s">
        <v>218</v>
      </c>
      <c r="I8391" s="34">
        <v>8.1215000000000002E-3</v>
      </c>
      <c r="J8391" s="34">
        <v>191.44748000000001</v>
      </c>
      <c r="K8391" s="35" t="str">
        <f t="shared" si="711"/>
        <v>Strabrechtse Heide &amp; Beuven_H4030</v>
      </c>
      <c r="L8391" s="36">
        <f>VLOOKUP(D8391,DATA!A:F,5,FALSE)</f>
        <v>1.0986712608830001E-2</v>
      </c>
      <c r="M8391" s="37">
        <f>VLOOKUP(D8391,DATA!A:F,6,FALSE)</f>
        <v>982</v>
      </c>
      <c r="N8391" s="36">
        <f t="shared" si="712"/>
        <v>31.338496725088888</v>
      </c>
      <c r="O8391" s="36">
        <f t="shared" si="713"/>
        <v>31.340416731646517</v>
      </c>
      <c r="P8391" s="36">
        <f t="shared" si="714"/>
        <v>1.9200065576292502E-3</v>
      </c>
      <c r="Q8391" s="36">
        <f t="shared" si="715"/>
        <v>3.6758041704159478E-3</v>
      </c>
    </row>
    <row r="8392" spans="1:17" x14ac:dyDescent="0.3">
      <c r="A8392" s="29">
        <v>2373915</v>
      </c>
      <c r="B8392" s="1">
        <v>137</v>
      </c>
      <c r="C8392" s="1" t="s">
        <v>30</v>
      </c>
      <c r="D8392" s="1" t="s">
        <v>63</v>
      </c>
      <c r="E8392" s="1" t="s">
        <v>64</v>
      </c>
      <c r="F8392" s="47">
        <v>714</v>
      </c>
      <c r="G8392" s="34">
        <v>924.13</v>
      </c>
      <c r="H8392" s="1" t="s">
        <v>218</v>
      </c>
      <c r="I8392" s="34">
        <v>8.5023000000000008E-3</v>
      </c>
      <c r="J8392" s="34">
        <v>2788.4561194500202</v>
      </c>
      <c r="K8392" s="35" t="str">
        <f t="shared" si="711"/>
        <v>Strabrechtse Heide &amp; Beuven_H2310</v>
      </c>
      <c r="L8392" s="36">
        <f>VLOOKUP(D8392,DATA!A:F,5,FALSE)</f>
        <v>1.0986712608830001E-2</v>
      </c>
      <c r="M8392" s="37">
        <f>VLOOKUP(D8392,DATA!A:F,6,FALSE)</f>
        <v>982</v>
      </c>
      <c r="N8392" s="36">
        <f t="shared" si="712"/>
        <v>34.619633159836212</v>
      </c>
      <c r="O8392" s="36">
        <f t="shared" si="713"/>
        <v>34.621747526209177</v>
      </c>
      <c r="P8392" s="36">
        <f t="shared" si="714"/>
        <v>2.1143663729645823E-3</v>
      </c>
      <c r="Q8392" s="36">
        <f t="shared" si="715"/>
        <v>5.8958178514524333E-2</v>
      </c>
    </row>
    <row r="8393" spans="1:17" x14ac:dyDescent="0.3">
      <c r="A8393" s="29">
        <v>2373915</v>
      </c>
      <c r="B8393" s="1">
        <v>137</v>
      </c>
      <c r="C8393" s="1" t="s">
        <v>30</v>
      </c>
      <c r="D8393" s="1" t="s">
        <v>53</v>
      </c>
      <c r="E8393" s="1" t="s">
        <v>54</v>
      </c>
      <c r="F8393" s="47">
        <v>714</v>
      </c>
      <c r="G8393" s="34">
        <v>924.13</v>
      </c>
      <c r="H8393" s="1" t="s">
        <v>218</v>
      </c>
      <c r="I8393" s="34">
        <v>8.5023000000000008E-3</v>
      </c>
      <c r="J8393" s="34">
        <v>5323.6430433836904</v>
      </c>
      <c r="K8393" s="35" t="str">
        <f t="shared" si="711"/>
        <v>Strabrechtse Heide &amp; Beuven_H4030</v>
      </c>
      <c r="L8393" s="36">
        <f>VLOOKUP(D8393,DATA!A:F,5,FALSE)</f>
        <v>1.0986712608830001E-2</v>
      </c>
      <c r="M8393" s="37">
        <f>VLOOKUP(D8393,DATA!A:F,6,FALSE)</f>
        <v>982</v>
      </c>
      <c r="N8393" s="36">
        <f t="shared" si="712"/>
        <v>34.619633159836212</v>
      </c>
      <c r="O8393" s="36">
        <f t="shared" si="713"/>
        <v>34.621747526209177</v>
      </c>
      <c r="P8393" s="36">
        <f t="shared" si="714"/>
        <v>2.1143663729645823E-3</v>
      </c>
      <c r="Q8393" s="36">
        <f t="shared" si="715"/>
        <v>0.11256131832597303</v>
      </c>
    </row>
    <row r="8394" spans="1:17" x14ac:dyDescent="0.3">
      <c r="A8394" s="29">
        <v>2373916</v>
      </c>
      <c r="B8394" s="1">
        <v>137</v>
      </c>
      <c r="C8394" s="1" t="s">
        <v>30</v>
      </c>
      <c r="D8394" s="1" t="s">
        <v>63</v>
      </c>
      <c r="E8394" s="1" t="s">
        <v>64</v>
      </c>
      <c r="F8394" s="47">
        <v>714</v>
      </c>
      <c r="G8394" s="34">
        <v>932.51</v>
      </c>
      <c r="H8394" s="1" t="s">
        <v>218</v>
      </c>
      <c r="I8394" s="34">
        <v>8.4776000000000001E-3</v>
      </c>
      <c r="J8394" s="34">
        <v>2706.5012000000002</v>
      </c>
      <c r="K8394" s="35" t="str">
        <f t="shared" si="711"/>
        <v>Strabrechtse Heide &amp; Beuven_H2310</v>
      </c>
      <c r="L8394" s="36">
        <f>VLOOKUP(D8394,DATA!A:F,5,FALSE)</f>
        <v>1.0986712608830001E-2</v>
      </c>
      <c r="M8394" s="37">
        <f>VLOOKUP(D8394,DATA!A:F,6,FALSE)</f>
        <v>982</v>
      </c>
      <c r="N8394" s="36">
        <f t="shared" si="712"/>
        <v>36.731975722497047</v>
      </c>
      <c r="O8394" s="36">
        <f t="shared" si="713"/>
        <v>36.734140307342692</v>
      </c>
      <c r="P8394" s="36">
        <f t="shared" si="714"/>
        <v>2.1645848456444128E-3</v>
      </c>
      <c r="Q8394" s="36">
        <f t="shared" si="715"/>
        <v>5.8584514822384186E-2</v>
      </c>
    </row>
    <row r="8395" spans="1:17" x14ac:dyDescent="0.3">
      <c r="A8395" s="29">
        <v>2373916</v>
      </c>
      <c r="B8395" s="1">
        <v>137</v>
      </c>
      <c r="C8395" s="1" t="s">
        <v>30</v>
      </c>
      <c r="D8395" s="1" t="s">
        <v>53</v>
      </c>
      <c r="E8395" s="1" t="s">
        <v>54</v>
      </c>
      <c r="F8395" s="47">
        <v>714</v>
      </c>
      <c r="G8395" s="34">
        <v>932.51</v>
      </c>
      <c r="H8395" s="1" t="s">
        <v>218</v>
      </c>
      <c r="I8395" s="34">
        <v>8.4776000000000001E-3</v>
      </c>
      <c r="J8395" s="34">
        <v>5942.5933601057304</v>
      </c>
      <c r="K8395" s="35" t="str">
        <f t="shared" si="711"/>
        <v>Strabrechtse Heide &amp; Beuven_H4030</v>
      </c>
      <c r="L8395" s="36">
        <f>VLOOKUP(D8395,DATA!A:F,5,FALSE)</f>
        <v>1.0986712608830001E-2</v>
      </c>
      <c r="M8395" s="37">
        <f>VLOOKUP(D8395,DATA!A:F,6,FALSE)</f>
        <v>982</v>
      </c>
      <c r="N8395" s="36">
        <f t="shared" si="712"/>
        <v>36.731975722497047</v>
      </c>
      <c r="O8395" s="36">
        <f t="shared" si="713"/>
        <v>36.734140307342692</v>
      </c>
      <c r="P8395" s="36">
        <f t="shared" si="714"/>
        <v>2.1645848456444128E-3</v>
      </c>
      <c r="Q8395" s="36">
        <f t="shared" si="715"/>
        <v>0.12863247531111976</v>
      </c>
    </row>
    <row r="8396" spans="1:17" x14ac:dyDescent="0.3">
      <c r="A8396" s="30">
        <v>2375426</v>
      </c>
      <c r="B8396" s="14">
        <v>137</v>
      </c>
      <c r="C8396" s="14" t="s">
        <v>30</v>
      </c>
      <c r="D8396" s="14" t="s">
        <v>55</v>
      </c>
      <c r="E8396" s="14" t="s">
        <v>56</v>
      </c>
      <c r="F8396" s="48">
        <v>500</v>
      </c>
      <c r="G8396" s="38">
        <v>1616.11</v>
      </c>
      <c r="H8396" s="14" t="s">
        <v>218</v>
      </c>
      <c r="I8396" s="38">
        <v>1.4382000000000001E-2</v>
      </c>
      <c r="J8396" s="38">
        <v>150.42241000000001</v>
      </c>
      <c r="K8396" s="39" t="str">
        <f t="shared" si="711"/>
        <v>Strabrechtse Heide &amp; Beuven_H3130</v>
      </c>
      <c r="L8396" s="40">
        <f>VLOOKUP(D8396,DATA!A:F,5,FALSE)</f>
        <v>0</v>
      </c>
      <c r="M8396" s="41">
        <f>VLOOKUP(D8396,DATA!A:F,6,FALSE)</f>
        <v>3.5</v>
      </c>
      <c r="N8396" s="40">
        <f t="shared" si="712"/>
        <v>50</v>
      </c>
      <c r="O8396" s="40">
        <f t="shared" si="713"/>
        <v>50</v>
      </c>
      <c r="P8396" s="40">
        <f>J8396/10000*I8396</f>
        <v>2.1633751006200003E-4</v>
      </c>
      <c r="Q8396" s="40">
        <f>IF(AND(H8396&lt;&gt;"below",I8396&gt;=0.005),M8396*P8396,0)</f>
        <v>7.5718128521700008E-4</v>
      </c>
    </row>
    <row r="8397" spans="1:17" x14ac:dyDescent="0.3">
      <c r="A8397" s="29">
        <v>2375426</v>
      </c>
      <c r="B8397" s="1">
        <v>137</v>
      </c>
      <c r="C8397" s="1" t="s">
        <v>30</v>
      </c>
      <c r="D8397" s="1" t="s">
        <v>57</v>
      </c>
      <c r="E8397" s="1" t="s">
        <v>58</v>
      </c>
      <c r="F8397" s="47">
        <v>714</v>
      </c>
      <c r="G8397" s="34">
        <v>1616.11</v>
      </c>
      <c r="H8397" s="1" t="s">
        <v>218</v>
      </c>
      <c r="I8397" s="34">
        <v>1.4382000000000001E-2</v>
      </c>
      <c r="J8397" s="34">
        <v>962.14733999999999</v>
      </c>
      <c r="K8397" s="35" t="str">
        <f t="shared" si="711"/>
        <v>Strabrechtse Heide &amp; Beuven_H3160</v>
      </c>
      <c r="L8397" s="36">
        <f>VLOOKUP(D8397,DATA!A:F,5,FALSE)</f>
        <v>1.0986712608830001E-2</v>
      </c>
      <c r="M8397" s="37">
        <f>VLOOKUP(D8397,DATA!A:F,6,FALSE)</f>
        <v>982</v>
      </c>
      <c r="N8397" s="36">
        <f t="shared" si="712"/>
        <v>99.905820842678182</v>
      </c>
      <c r="O8397" s="36">
        <f t="shared" si="713"/>
        <v>99.905835708824227</v>
      </c>
      <c r="P8397" s="36">
        <f t="shared" si="714"/>
        <v>1.4866146045733331E-5</v>
      </c>
      <c r="Q8397" s="36">
        <f t="shared" si="715"/>
        <v>1.430342287395384E-4</v>
      </c>
    </row>
    <row r="8398" spans="1:17" x14ac:dyDescent="0.3">
      <c r="A8398" s="29">
        <v>2375426</v>
      </c>
      <c r="B8398" s="1">
        <v>137</v>
      </c>
      <c r="C8398" s="1" t="s">
        <v>30</v>
      </c>
      <c r="D8398" s="1" t="s">
        <v>53</v>
      </c>
      <c r="E8398" s="1" t="s">
        <v>54</v>
      </c>
      <c r="F8398" s="47">
        <v>714</v>
      </c>
      <c r="G8398" s="34">
        <v>1616.11</v>
      </c>
      <c r="H8398" s="1" t="s">
        <v>218</v>
      </c>
      <c r="I8398" s="34">
        <v>1.4382000000000001E-2</v>
      </c>
      <c r="J8398" s="34">
        <v>169.39410000000001</v>
      </c>
      <c r="K8398" s="35" t="str">
        <f t="shared" si="711"/>
        <v>Strabrechtse Heide &amp; Beuven_H4030</v>
      </c>
      <c r="L8398" s="36">
        <f>VLOOKUP(D8398,DATA!A:F,5,FALSE)</f>
        <v>1.0986712608830001E-2</v>
      </c>
      <c r="M8398" s="37">
        <f>VLOOKUP(D8398,DATA!A:F,6,FALSE)</f>
        <v>982</v>
      </c>
      <c r="N8398" s="36">
        <f t="shared" si="712"/>
        <v>99.905820842678182</v>
      </c>
      <c r="O8398" s="36">
        <f t="shared" si="713"/>
        <v>99.905835708824227</v>
      </c>
      <c r="P8398" s="36">
        <f t="shared" si="714"/>
        <v>1.4866146045733331E-5</v>
      </c>
      <c r="Q8398" s="36">
        <f t="shared" si="715"/>
        <v>2.5182374298855565E-5</v>
      </c>
    </row>
    <row r="8399" spans="1:17" x14ac:dyDescent="0.3">
      <c r="A8399" s="29">
        <v>2375427</v>
      </c>
      <c r="B8399" s="1">
        <v>137</v>
      </c>
      <c r="C8399" s="1" t="s">
        <v>30</v>
      </c>
      <c r="D8399" s="1" t="s">
        <v>57</v>
      </c>
      <c r="E8399" s="1" t="s">
        <v>58</v>
      </c>
      <c r="F8399" s="47">
        <v>714</v>
      </c>
      <c r="G8399" s="34">
        <v>1023.85</v>
      </c>
      <c r="H8399" s="1" t="s">
        <v>218</v>
      </c>
      <c r="I8399" s="34">
        <v>1.03029E-2</v>
      </c>
      <c r="J8399" s="34">
        <v>1212.9929</v>
      </c>
      <c r="K8399" s="35" t="str">
        <f t="shared" si="711"/>
        <v>Strabrechtse Heide &amp; Beuven_H3160</v>
      </c>
      <c r="L8399" s="36">
        <f>VLOOKUP(D8399,DATA!A:F,5,FALSE)</f>
        <v>1.0986712608830001E-2</v>
      </c>
      <c r="M8399" s="37">
        <f>VLOOKUP(D8399,DATA!A:F,6,FALSE)</f>
        <v>982</v>
      </c>
      <c r="N8399" s="36">
        <f t="shared" si="712"/>
        <v>61.296528773237654</v>
      </c>
      <c r="O8399" s="36">
        <f t="shared" si="713"/>
        <v>61.299214164020199</v>
      </c>
      <c r="P8399" s="36">
        <f t="shared" si="714"/>
        <v>2.6853907825454826E-3</v>
      </c>
      <c r="Q8399" s="36">
        <f t="shared" si="715"/>
        <v>3.2573599529531143E-2</v>
      </c>
    </row>
    <row r="8400" spans="1:17" x14ac:dyDescent="0.3">
      <c r="A8400" s="29">
        <v>2375427</v>
      </c>
      <c r="B8400" s="1">
        <v>137</v>
      </c>
      <c r="C8400" s="1" t="s">
        <v>30</v>
      </c>
      <c r="D8400" s="1" t="s">
        <v>53</v>
      </c>
      <c r="E8400" s="1" t="s">
        <v>54</v>
      </c>
      <c r="F8400" s="47">
        <v>714</v>
      </c>
      <c r="G8400" s="34">
        <v>1023.85</v>
      </c>
      <c r="H8400" s="1" t="s">
        <v>218</v>
      </c>
      <c r="I8400" s="34">
        <v>1.03029E-2</v>
      </c>
      <c r="J8400" s="34">
        <v>2996.7633999999998</v>
      </c>
      <c r="K8400" s="35" t="str">
        <f t="shared" si="711"/>
        <v>Strabrechtse Heide &amp; Beuven_H4030</v>
      </c>
      <c r="L8400" s="36">
        <f>VLOOKUP(D8400,DATA!A:F,5,FALSE)</f>
        <v>1.0986712608830001E-2</v>
      </c>
      <c r="M8400" s="37">
        <f>VLOOKUP(D8400,DATA!A:F,6,FALSE)</f>
        <v>982</v>
      </c>
      <c r="N8400" s="36">
        <f t="shared" si="712"/>
        <v>61.296528773237654</v>
      </c>
      <c r="O8400" s="36">
        <f t="shared" si="713"/>
        <v>61.299214164020199</v>
      </c>
      <c r="P8400" s="36">
        <f t="shared" si="714"/>
        <v>2.6853907825454826E-3</v>
      </c>
      <c r="Q8400" s="36">
        <f t="shared" si="715"/>
        <v>8.0474808118296604E-2</v>
      </c>
    </row>
    <row r="8401" spans="1:17" x14ac:dyDescent="0.3">
      <c r="A8401" s="29">
        <v>2375428</v>
      </c>
      <c r="B8401" s="1">
        <v>137</v>
      </c>
      <c r="C8401" s="1" t="s">
        <v>30</v>
      </c>
      <c r="D8401" s="1" t="s">
        <v>41</v>
      </c>
      <c r="E8401" s="1" t="s">
        <v>42</v>
      </c>
      <c r="F8401" s="47">
        <v>1071</v>
      </c>
      <c r="G8401" s="34">
        <v>1331.61</v>
      </c>
      <c r="H8401" s="1" t="s">
        <v>218</v>
      </c>
      <c r="I8401" s="34">
        <v>1.2896400000000001E-2</v>
      </c>
      <c r="J8401" s="34">
        <v>1710.3023499999999</v>
      </c>
      <c r="K8401" s="35" t="str">
        <f t="shared" si="711"/>
        <v>Strabrechtse Heide &amp; Beuven_H4010A</v>
      </c>
      <c r="L8401" s="36">
        <f>VLOOKUP(D8401,DATA!A:F,5,FALSE)</f>
        <v>1.3726988247862192E-2</v>
      </c>
      <c r="M8401" s="37">
        <f>VLOOKUP(D8401,DATA!A:F,6,FALSE)</f>
        <v>1285.5</v>
      </c>
      <c r="N8401" s="36">
        <f t="shared" si="712"/>
        <v>65.315838801220991</v>
      </c>
      <c r="O8401" s="36">
        <f t="shared" si="713"/>
        <v>65.319849145755839</v>
      </c>
      <c r="P8401" s="36">
        <f t="shared" si="714"/>
        <v>4.0103445348478317E-3</v>
      </c>
      <c r="Q8401" s="36">
        <f t="shared" si="715"/>
        <v>6.8589016822599033E-2</v>
      </c>
    </row>
    <row r="8402" spans="1:17" x14ac:dyDescent="0.3">
      <c r="A8402" s="29">
        <v>2375428</v>
      </c>
      <c r="B8402" s="1">
        <v>137</v>
      </c>
      <c r="C8402" s="1" t="s">
        <v>30</v>
      </c>
      <c r="D8402" s="1" t="s">
        <v>53</v>
      </c>
      <c r="E8402" s="1" t="s">
        <v>54</v>
      </c>
      <c r="F8402" s="47">
        <v>714</v>
      </c>
      <c r="G8402" s="34">
        <v>1331.61</v>
      </c>
      <c r="H8402" s="1" t="s">
        <v>218</v>
      </c>
      <c r="I8402" s="34">
        <v>1.2896400000000001E-2</v>
      </c>
      <c r="J8402" s="34">
        <v>2195.3829999999998</v>
      </c>
      <c r="K8402" s="35" t="str">
        <f t="shared" si="711"/>
        <v>Strabrechtse Heide &amp; Beuven_H4030</v>
      </c>
      <c r="L8402" s="36">
        <f>VLOOKUP(D8402,DATA!A:F,5,FALSE)</f>
        <v>1.0986712608830001E-2</v>
      </c>
      <c r="M8402" s="37">
        <f>VLOOKUP(D8402,DATA!A:F,6,FALSE)</f>
        <v>982</v>
      </c>
      <c r="N8402" s="36">
        <f t="shared" si="712"/>
        <v>97.898057098096885</v>
      </c>
      <c r="O8402" s="36">
        <f t="shared" si="713"/>
        <v>97.898348640529306</v>
      </c>
      <c r="P8402" s="36">
        <f t="shared" si="714"/>
        <v>2.9154243242146549E-4</v>
      </c>
      <c r="Q8402" s="36">
        <f t="shared" si="715"/>
        <v>6.4004729991673417E-3</v>
      </c>
    </row>
    <row r="8403" spans="1:17" x14ac:dyDescent="0.3">
      <c r="A8403" s="29">
        <v>2375429</v>
      </c>
      <c r="B8403" s="1">
        <v>137</v>
      </c>
      <c r="C8403" s="1" t="s">
        <v>30</v>
      </c>
      <c r="D8403" s="1" t="s">
        <v>41</v>
      </c>
      <c r="E8403" s="1" t="s">
        <v>42</v>
      </c>
      <c r="F8403" s="47">
        <v>1071</v>
      </c>
      <c r="G8403" s="34">
        <v>1422.1</v>
      </c>
      <c r="H8403" s="1" t="s">
        <v>218</v>
      </c>
      <c r="I8403" s="34">
        <v>1.3489599999999999E-2</v>
      </c>
      <c r="J8403" s="34">
        <v>189.4957</v>
      </c>
      <c r="K8403" s="35" t="str">
        <f t="shared" si="711"/>
        <v>Strabrechtse Heide &amp; Beuven_H4010A</v>
      </c>
      <c r="L8403" s="36">
        <f>VLOOKUP(D8403,DATA!A:F,5,FALSE)</f>
        <v>1.3726988247862192E-2</v>
      </c>
      <c r="M8403" s="37">
        <f>VLOOKUP(D8403,DATA!A:F,6,FALSE)</f>
        <v>1285.5</v>
      </c>
      <c r="N8403" s="36">
        <f t="shared" si="712"/>
        <v>86.7048048059998</v>
      </c>
      <c r="O8403" s="36">
        <f t="shared" si="713"/>
        <v>86.706939239844289</v>
      </c>
      <c r="P8403" s="36">
        <f t="shared" si="714"/>
        <v>2.1344338444890809E-3</v>
      </c>
      <c r="Q8403" s="36">
        <f t="shared" si="715"/>
        <v>4.0446603546514951E-3</v>
      </c>
    </row>
    <row r="8404" spans="1:17" x14ac:dyDescent="0.3">
      <c r="A8404" s="29">
        <v>2375430</v>
      </c>
      <c r="B8404" s="1">
        <v>137</v>
      </c>
      <c r="C8404" s="1" t="s">
        <v>30</v>
      </c>
      <c r="D8404" s="1" t="s">
        <v>41</v>
      </c>
      <c r="E8404" s="1" t="s">
        <v>42</v>
      </c>
      <c r="F8404" s="47">
        <v>1071</v>
      </c>
      <c r="G8404" s="34">
        <v>1186.42</v>
      </c>
      <c r="H8404" s="1" t="s">
        <v>218</v>
      </c>
      <c r="I8404" s="34">
        <v>1.1673899999999999E-2</v>
      </c>
      <c r="J8404" s="34">
        <v>1496.0977778862</v>
      </c>
      <c r="K8404" s="35" t="str">
        <f t="shared" si="711"/>
        <v>Strabrechtse Heide &amp; Beuven_H4010A</v>
      </c>
      <c r="L8404" s="36">
        <f>VLOOKUP(D8404,DATA!A:F,5,FALSE)</f>
        <v>1.3726988247862192E-2</v>
      </c>
      <c r="M8404" s="37">
        <f>VLOOKUP(D8404,DATA!A:F,6,FALSE)</f>
        <v>1285.5</v>
      </c>
      <c r="N8404" s="36">
        <f t="shared" si="712"/>
        <v>20.422892640092432</v>
      </c>
      <c r="O8404" s="36">
        <f t="shared" si="713"/>
        <v>20.425497097245199</v>
      </c>
      <c r="P8404" s="36">
        <f t="shared" si="714"/>
        <v>2.6044571527670257E-3</v>
      </c>
      <c r="Q8404" s="36">
        <f t="shared" si="715"/>
        <v>3.896522558854567E-2</v>
      </c>
    </row>
    <row r="8405" spans="1:17" x14ac:dyDescent="0.3">
      <c r="A8405" s="29">
        <v>2375430</v>
      </c>
      <c r="B8405" s="1">
        <v>137</v>
      </c>
      <c r="C8405" s="1" t="s">
        <v>30</v>
      </c>
      <c r="D8405" s="1" t="s">
        <v>53</v>
      </c>
      <c r="E8405" s="1" t="s">
        <v>54</v>
      </c>
      <c r="F8405" s="47">
        <v>714</v>
      </c>
      <c r="G8405" s="34">
        <v>1186.42</v>
      </c>
      <c r="H8405" s="1" t="s">
        <v>218</v>
      </c>
      <c r="I8405" s="34">
        <v>1.1673899999999999E-2</v>
      </c>
      <c r="J8405" s="34">
        <v>1925.7553684305001</v>
      </c>
      <c r="K8405" s="35" t="str">
        <f t="shared" si="711"/>
        <v>Strabrechtse Heide &amp; Beuven_H4030</v>
      </c>
      <c r="L8405" s="36">
        <f>VLOOKUP(D8405,DATA!A:F,5,FALSE)</f>
        <v>1.0986712608830001E-2</v>
      </c>
      <c r="M8405" s="37">
        <f>VLOOKUP(D8405,DATA!A:F,6,FALSE)</f>
        <v>982</v>
      </c>
      <c r="N8405" s="36">
        <f t="shared" si="712"/>
        <v>90.429661844174916</v>
      </c>
      <c r="O8405" s="36">
        <f t="shared" si="713"/>
        <v>90.430771783920576</v>
      </c>
      <c r="P8405" s="36">
        <f t="shared" si="714"/>
        <v>1.1099397456604265E-3</v>
      </c>
      <c r="Q8405" s="36">
        <f t="shared" si="715"/>
        <v>2.1374724238399499E-2</v>
      </c>
    </row>
    <row r="8406" spans="1:17" x14ac:dyDescent="0.3">
      <c r="A8406" s="29">
        <v>2375431</v>
      </c>
      <c r="B8406" s="1">
        <v>137</v>
      </c>
      <c r="C8406" s="1" t="s">
        <v>30</v>
      </c>
      <c r="D8406" s="1" t="s">
        <v>57</v>
      </c>
      <c r="E8406" s="1" t="s">
        <v>58</v>
      </c>
      <c r="F8406" s="47">
        <v>714</v>
      </c>
      <c r="G8406" s="34">
        <v>1146.47</v>
      </c>
      <c r="H8406" s="1" t="s">
        <v>218</v>
      </c>
      <c r="I8406" s="34">
        <v>1.11676E-2</v>
      </c>
      <c r="J8406" s="34">
        <v>249.11547666444801</v>
      </c>
      <c r="K8406" s="35" t="str">
        <f t="shared" si="711"/>
        <v>Strabrechtse Heide &amp; Beuven_H3160</v>
      </c>
      <c r="L8406" s="36">
        <f>VLOOKUP(D8406,DATA!A:F,5,FALSE)</f>
        <v>1.0986712608830001E-2</v>
      </c>
      <c r="M8406" s="37">
        <f>VLOOKUP(D8406,DATA!A:F,6,FALSE)</f>
        <v>982</v>
      </c>
      <c r="N8406" s="36">
        <f t="shared" si="712"/>
        <v>85.899704360079312</v>
      </c>
      <c r="O8406" s="36">
        <f t="shared" si="713"/>
        <v>85.901190392801126</v>
      </c>
      <c r="P8406" s="36">
        <f t="shared" si="714"/>
        <v>1.4860327218144675E-3</v>
      </c>
      <c r="Q8406" s="36">
        <f t="shared" si="715"/>
        <v>3.7019374983377818E-3</v>
      </c>
    </row>
    <row r="8407" spans="1:17" x14ac:dyDescent="0.3">
      <c r="A8407" s="29">
        <v>2375431</v>
      </c>
      <c r="B8407" s="1">
        <v>137</v>
      </c>
      <c r="C8407" s="1" t="s">
        <v>30</v>
      </c>
      <c r="D8407" s="1" t="s">
        <v>41</v>
      </c>
      <c r="E8407" s="1" t="s">
        <v>42</v>
      </c>
      <c r="F8407" s="47">
        <v>1071</v>
      </c>
      <c r="G8407" s="34">
        <v>1146.47</v>
      </c>
      <c r="H8407" s="1" t="s">
        <v>218</v>
      </c>
      <c r="I8407" s="34">
        <v>1.11676E-2</v>
      </c>
      <c r="J8407" s="34">
        <v>2865.9832000000001</v>
      </c>
      <c r="K8407" s="35" t="str">
        <f t="shared" si="711"/>
        <v>Strabrechtse Heide &amp; Beuven_H4010A</v>
      </c>
      <c r="L8407" s="36">
        <f>VLOOKUP(D8407,DATA!A:F,5,FALSE)</f>
        <v>1.3726988247862192E-2</v>
      </c>
      <c r="M8407" s="37">
        <f>VLOOKUP(D8407,DATA!A:F,6,FALSE)</f>
        <v>1285.5</v>
      </c>
      <c r="N8407" s="36">
        <f t="shared" si="712"/>
        <v>12.915360477548603</v>
      </c>
      <c r="O8407" s="36">
        <f t="shared" si="713"/>
        <v>12.917084757950112</v>
      </c>
      <c r="P8407" s="36">
        <f t="shared" si="714"/>
        <v>1.7242804015094038E-3</v>
      </c>
      <c r="Q8407" s="36">
        <f t="shared" si="715"/>
        <v>4.9417586628152065E-2</v>
      </c>
    </row>
    <row r="8408" spans="1:17" x14ac:dyDescent="0.3">
      <c r="A8408" s="29">
        <v>2375431</v>
      </c>
      <c r="B8408" s="1">
        <v>137</v>
      </c>
      <c r="C8408" s="1" t="s">
        <v>30</v>
      </c>
      <c r="D8408" s="1" t="s">
        <v>53</v>
      </c>
      <c r="E8408" s="1" t="s">
        <v>54</v>
      </c>
      <c r="F8408" s="47">
        <v>714</v>
      </c>
      <c r="G8408" s="34">
        <v>1146.47</v>
      </c>
      <c r="H8408" s="1" t="s">
        <v>218</v>
      </c>
      <c r="I8408" s="34">
        <v>1.11676E-2</v>
      </c>
      <c r="J8408" s="34">
        <v>6490.7430000000004</v>
      </c>
      <c r="K8408" s="35" t="str">
        <f t="shared" si="711"/>
        <v>Strabrechtse Heide &amp; Beuven_H4030</v>
      </c>
      <c r="L8408" s="36">
        <f>VLOOKUP(D8408,DATA!A:F,5,FALSE)</f>
        <v>1.0986712608830001E-2</v>
      </c>
      <c r="M8408" s="37">
        <f>VLOOKUP(D8408,DATA!A:F,6,FALSE)</f>
        <v>982</v>
      </c>
      <c r="N8408" s="36">
        <f t="shared" si="712"/>
        <v>85.899704360079312</v>
      </c>
      <c r="O8408" s="36">
        <f t="shared" si="713"/>
        <v>85.901190392801126</v>
      </c>
      <c r="P8408" s="36">
        <f t="shared" si="714"/>
        <v>1.4860327218144675E-3</v>
      </c>
      <c r="Q8408" s="36">
        <f t="shared" si="715"/>
        <v>9.6454564868882042E-2</v>
      </c>
    </row>
    <row r="8409" spans="1:17" x14ac:dyDescent="0.3">
      <c r="A8409" s="29">
        <v>2375432</v>
      </c>
      <c r="B8409" s="1">
        <v>137</v>
      </c>
      <c r="C8409" s="1" t="s">
        <v>30</v>
      </c>
      <c r="D8409" s="1" t="s">
        <v>41</v>
      </c>
      <c r="E8409" s="1" t="s">
        <v>42</v>
      </c>
      <c r="F8409" s="47">
        <v>1071</v>
      </c>
      <c r="G8409" s="34">
        <v>1087.1500000000001</v>
      </c>
      <c r="H8409" s="1" t="s">
        <v>218</v>
      </c>
      <c r="I8409" s="34">
        <v>1.0629400000000001E-2</v>
      </c>
      <c r="J8409" s="34">
        <v>2445.0059999999999</v>
      </c>
      <c r="K8409" s="35" t="str">
        <f t="shared" si="711"/>
        <v>Strabrechtse Heide &amp; Beuven_H4010A</v>
      </c>
      <c r="L8409" s="36">
        <f>VLOOKUP(D8409,DATA!A:F,5,FALSE)</f>
        <v>1.3726988247862192E-2</v>
      </c>
      <c r="M8409" s="37">
        <f>VLOOKUP(D8409,DATA!A:F,6,FALSE)</f>
        <v>1285.5</v>
      </c>
      <c r="N8409" s="36">
        <f t="shared" si="712"/>
        <v>6.1644311645954817</v>
      </c>
      <c r="O8409" s="36">
        <f t="shared" si="713"/>
        <v>6.165275222591692</v>
      </c>
      <c r="P8409" s="36">
        <f t="shared" si="714"/>
        <v>8.4405799621034561E-4</v>
      </c>
      <c r="Q8409" s="36">
        <f t="shared" si="715"/>
        <v>2.0637268650822719E-2</v>
      </c>
    </row>
    <row r="8410" spans="1:17" x14ac:dyDescent="0.3">
      <c r="A8410" s="29">
        <v>2375432</v>
      </c>
      <c r="B8410" s="1">
        <v>137</v>
      </c>
      <c r="C8410" s="1" t="s">
        <v>30</v>
      </c>
      <c r="D8410" s="1" t="s">
        <v>53</v>
      </c>
      <c r="E8410" s="1" t="s">
        <v>54</v>
      </c>
      <c r="F8410" s="47">
        <v>714</v>
      </c>
      <c r="G8410" s="34">
        <v>1087.1500000000001</v>
      </c>
      <c r="H8410" s="1" t="s">
        <v>218</v>
      </c>
      <c r="I8410" s="34">
        <v>1.0629400000000001E-2</v>
      </c>
      <c r="J8410" s="34">
        <v>4855.8936000000003</v>
      </c>
      <c r="K8410" s="35" t="str">
        <f t="shared" si="711"/>
        <v>Strabrechtse Heide &amp; Beuven_H4030</v>
      </c>
      <c r="L8410" s="36">
        <f>VLOOKUP(D8410,DATA!A:F,5,FALSE)</f>
        <v>1.0986712608830001E-2</v>
      </c>
      <c r="M8410" s="37">
        <f>VLOOKUP(D8410,DATA!A:F,6,FALSE)</f>
        <v>982</v>
      </c>
      <c r="N8410" s="36">
        <f t="shared" si="712"/>
        <v>76.046905963903612</v>
      </c>
      <c r="O8410" s="36">
        <f t="shared" si="713"/>
        <v>76.049033154834234</v>
      </c>
      <c r="P8410" s="36">
        <f t="shared" si="714"/>
        <v>2.1271909306221914E-3</v>
      </c>
      <c r="Q8410" s="36">
        <f t="shared" si="715"/>
        <v>0.10329412825986344</v>
      </c>
    </row>
    <row r="8411" spans="1:17" x14ac:dyDescent="0.3">
      <c r="A8411" s="30">
        <v>2375433</v>
      </c>
      <c r="B8411" s="14">
        <v>137</v>
      </c>
      <c r="C8411" s="14" t="s">
        <v>30</v>
      </c>
      <c r="D8411" s="14" t="s">
        <v>55</v>
      </c>
      <c r="E8411" s="14" t="s">
        <v>56</v>
      </c>
      <c r="F8411" s="48">
        <v>500</v>
      </c>
      <c r="G8411" s="38">
        <v>952.19</v>
      </c>
      <c r="H8411" s="14" t="s">
        <v>218</v>
      </c>
      <c r="I8411" s="38">
        <v>9.6129000000000006E-3</v>
      </c>
      <c r="J8411" s="38">
        <v>357.68657999999999</v>
      </c>
      <c r="K8411" s="39" t="str">
        <f t="shared" si="711"/>
        <v>Strabrechtse Heide &amp; Beuven_H3130</v>
      </c>
      <c r="L8411" s="40">
        <f>VLOOKUP(D8411,DATA!A:F,5,FALSE)</f>
        <v>0</v>
      </c>
      <c r="M8411" s="41">
        <f>VLOOKUP(D8411,DATA!A:F,6,FALSE)</f>
        <v>3.5</v>
      </c>
      <c r="N8411" s="40">
        <f t="shared" si="712"/>
        <v>50</v>
      </c>
      <c r="O8411" s="40">
        <f t="shared" si="713"/>
        <v>50</v>
      </c>
      <c r="P8411" s="40">
        <f>J8411/10000*I8411</f>
        <v>3.4384053248820006E-4</v>
      </c>
      <c r="Q8411" s="40">
        <f>IF(AND(H8411&lt;&gt;"below",I8411&gt;=0.005),M8411*P8411,0)</f>
        <v>1.2034418637087002E-3</v>
      </c>
    </row>
    <row r="8412" spans="1:17" x14ac:dyDescent="0.3">
      <c r="A8412" s="29">
        <v>2375433</v>
      </c>
      <c r="B8412" s="1">
        <v>137</v>
      </c>
      <c r="C8412" s="1" t="s">
        <v>30</v>
      </c>
      <c r="D8412" s="1" t="s">
        <v>57</v>
      </c>
      <c r="E8412" s="1" t="s">
        <v>58</v>
      </c>
      <c r="F8412" s="47">
        <v>714</v>
      </c>
      <c r="G8412" s="34">
        <v>952.19</v>
      </c>
      <c r="H8412" s="1" t="s">
        <v>218</v>
      </c>
      <c r="I8412" s="34">
        <v>9.6129000000000006E-3</v>
      </c>
      <c r="J8412" s="34">
        <v>38.480350000000001</v>
      </c>
      <c r="K8412" s="35" t="str">
        <f t="shared" si="711"/>
        <v>Strabrechtse Heide &amp; Beuven_H3160</v>
      </c>
      <c r="L8412" s="36">
        <f>VLOOKUP(D8412,DATA!A:F,5,FALSE)</f>
        <v>1.0986712608830001E-2</v>
      </c>
      <c r="M8412" s="37">
        <f>VLOOKUP(D8412,DATA!A:F,6,FALSE)</f>
        <v>982</v>
      </c>
      <c r="N8412" s="36">
        <f t="shared" si="712"/>
        <v>41.884565155417228</v>
      </c>
      <c r="O8412" s="36">
        <f t="shared" si="713"/>
        <v>41.887135973899667</v>
      </c>
      <c r="P8412" s="36">
        <f t="shared" si="714"/>
        <v>2.570818482439563E-3</v>
      </c>
      <c r="Q8412" s="36">
        <f t="shared" si="715"/>
        <v>9.8925994990743237E-4</v>
      </c>
    </row>
    <row r="8413" spans="1:17" x14ac:dyDescent="0.3">
      <c r="A8413" s="29">
        <v>2375433</v>
      </c>
      <c r="B8413" s="1">
        <v>137</v>
      </c>
      <c r="C8413" s="1" t="s">
        <v>30</v>
      </c>
      <c r="D8413" s="1" t="s">
        <v>53</v>
      </c>
      <c r="E8413" s="1" t="s">
        <v>54</v>
      </c>
      <c r="F8413" s="47">
        <v>714</v>
      </c>
      <c r="G8413" s="34">
        <v>952.19</v>
      </c>
      <c r="H8413" s="1" t="s">
        <v>218</v>
      </c>
      <c r="I8413" s="34">
        <v>9.6129000000000006E-3</v>
      </c>
      <c r="J8413" s="34">
        <v>4187.192</v>
      </c>
      <c r="K8413" s="35" t="str">
        <f t="shared" si="711"/>
        <v>Strabrechtse Heide &amp; Beuven_H4030</v>
      </c>
      <c r="L8413" s="36">
        <f>VLOOKUP(D8413,DATA!A:F,5,FALSE)</f>
        <v>1.0986712608830001E-2</v>
      </c>
      <c r="M8413" s="37">
        <f>VLOOKUP(D8413,DATA!A:F,6,FALSE)</f>
        <v>982</v>
      </c>
      <c r="N8413" s="36">
        <f t="shared" si="712"/>
        <v>41.884565155417228</v>
      </c>
      <c r="O8413" s="36">
        <f t="shared" si="713"/>
        <v>41.887135973899667</v>
      </c>
      <c r="P8413" s="36">
        <f t="shared" si="714"/>
        <v>2.570818482439563E-3</v>
      </c>
      <c r="Q8413" s="36">
        <f t="shared" si="715"/>
        <v>0.10764510583123078</v>
      </c>
    </row>
    <row r="8414" spans="1:17" x14ac:dyDescent="0.3">
      <c r="A8414" s="29">
        <v>2375434</v>
      </c>
      <c r="B8414" s="1">
        <v>137</v>
      </c>
      <c r="C8414" s="1" t="s">
        <v>30</v>
      </c>
      <c r="D8414" s="1" t="s">
        <v>53</v>
      </c>
      <c r="E8414" s="1" t="s">
        <v>54</v>
      </c>
      <c r="F8414" s="47">
        <v>714</v>
      </c>
      <c r="G8414" s="34">
        <v>941.19</v>
      </c>
      <c r="H8414" s="1" t="s">
        <v>218</v>
      </c>
      <c r="I8414" s="34">
        <v>9.4611000000000001E-3</v>
      </c>
      <c r="J8414" s="34">
        <v>5685.3225598936497</v>
      </c>
      <c r="K8414" s="35" t="str">
        <f t="shared" si="711"/>
        <v>Strabrechtse Heide &amp; Beuven_H4030</v>
      </c>
      <c r="L8414" s="36">
        <f>VLOOKUP(D8414,DATA!A:F,5,FALSE)</f>
        <v>1.0986712608830001E-2</v>
      </c>
      <c r="M8414" s="37">
        <f>VLOOKUP(D8414,DATA!A:F,6,FALSE)</f>
        <v>982</v>
      </c>
      <c r="N8414" s="36">
        <f t="shared" si="712"/>
        <v>38.974892012954214</v>
      </c>
      <c r="O8414" s="36">
        <f t="shared" si="713"/>
        <v>38.9773643509943</v>
      </c>
      <c r="P8414" s="36">
        <f t="shared" si="714"/>
        <v>2.4723380400857309E-3</v>
      </c>
      <c r="Q8414" s="36">
        <f t="shared" si="715"/>
        <v>0.14056039234982656</v>
      </c>
    </row>
    <row r="8415" spans="1:17" x14ac:dyDescent="0.3">
      <c r="A8415" s="29">
        <v>2375435</v>
      </c>
      <c r="B8415" s="1">
        <v>137</v>
      </c>
      <c r="C8415" s="1" t="s">
        <v>30</v>
      </c>
      <c r="D8415" s="1" t="s">
        <v>53</v>
      </c>
      <c r="E8415" s="1" t="s">
        <v>54</v>
      </c>
      <c r="F8415" s="47">
        <v>714</v>
      </c>
      <c r="G8415" s="34">
        <v>929.5</v>
      </c>
      <c r="H8415" s="1" t="s">
        <v>218</v>
      </c>
      <c r="I8415" s="34">
        <v>9.3068000000000005E-3</v>
      </c>
      <c r="J8415" s="34">
        <v>9642.9650000000001</v>
      </c>
      <c r="K8415" s="35" t="str">
        <f t="shared" si="711"/>
        <v>Strabrechtse Heide &amp; Beuven_H4030</v>
      </c>
      <c r="L8415" s="36">
        <f>VLOOKUP(D8415,DATA!A:F,5,FALSE)</f>
        <v>1.0986712608830001E-2</v>
      </c>
      <c r="M8415" s="37">
        <f>VLOOKUP(D8415,DATA!A:F,6,FALSE)</f>
        <v>982</v>
      </c>
      <c r="N8415" s="36">
        <f t="shared" si="712"/>
        <v>35.966869003819426</v>
      </c>
      <c r="O8415" s="36">
        <f t="shared" si="713"/>
        <v>35.969223954129653</v>
      </c>
      <c r="P8415" s="36">
        <f t="shared" si="714"/>
        <v>2.3549503102273661E-3</v>
      </c>
      <c r="Q8415" s="36">
        <f t="shared" si="715"/>
        <v>0.22708703418261636</v>
      </c>
    </row>
    <row r="8416" spans="1:17" x14ac:dyDescent="0.3">
      <c r="A8416" s="29">
        <v>2375436</v>
      </c>
      <c r="B8416" s="1">
        <v>137</v>
      </c>
      <c r="C8416" s="1" t="s">
        <v>30</v>
      </c>
      <c r="D8416" s="1" t="s">
        <v>53</v>
      </c>
      <c r="E8416" s="1" t="s">
        <v>54</v>
      </c>
      <c r="F8416" s="47">
        <v>714</v>
      </c>
      <c r="G8416" s="34">
        <v>936.19</v>
      </c>
      <c r="H8416" s="1" t="s">
        <v>218</v>
      </c>
      <c r="I8416" s="34">
        <v>9.2787000000000008E-3</v>
      </c>
      <c r="J8416" s="34">
        <v>5158.6319999999996</v>
      </c>
      <c r="K8416" s="35" t="str">
        <f t="shared" si="711"/>
        <v>Strabrechtse Heide &amp; Beuven_H4030</v>
      </c>
      <c r="L8416" s="36">
        <f>VLOOKUP(D8416,DATA!A:F,5,FALSE)</f>
        <v>1.0986712608830001E-2</v>
      </c>
      <c r="M8416" s="37">
        <f>VLOOKUP(D8416,DATA!A:F,6,FALSE)</f>
        <v>982</v>
      </c>
      <c r="N8416" s="36">
        <f t="shared" si="712"/>
        <v>37.676516418145525</v>
      </c>
      <c r="O8416" s="36">
        <f t="shared" si="713"/>
        <v>37.678910190321098</v>
      </c>
      <c r="P8416" s="36">
        <f t="shared" si="714"/>
        <v>2.3937721755729058E-3</v>
      </c>
      <c r="Q8416" s="36">
        <f t="shared" si="715"/>
        <v>0.12348589745620009</v>
      </c>
    </row>
    <row r="8417" spans="1:17" x14ac:dyDescent="0.3">
      <c r="A8417" s="29">
        <v>2375437</v>
      </c>
      <c r="B8417" s="1">
        <v>137</v>
      </c>
      <c r="C8417" s="1" t="s">
        <v>30</v>
      </c>
      <c r="D8417" s="1" t="s">
        <v>53</v>
      </c>
      <c r="E8417" s="1" t="s">
        <v>54</v>
      </c>
      <c r="F8417" s="47">
        <v>714</v>
      </c>
      <c r="G8417" s="34">
        <v>1026.31</v>
      </c>
      <c r="H8417" s="1" t="s">
        <v>218</v>
      </c>
      <c r="I8417" s="34">
        <v>9.9217000000000003E-3</v>
      </c>
      <c r="J8417" s="34">
        <v>116.288376</v>
      </c>
      <c r="K8417" s="35" t="str">
        <f t="shared" si="711"/>
        <v>Strabrechtse Heide &amp; Beuven_H4030</v>
      </c>
      <c r="L8417" s="36">
        <f>VLOOKUP(D8417,DATA!A:F,5,FALSE)</f>
        <v>1.0986712608830001E-2</v>
      </c>
      <c r="M8417" s="37">
        <f>VLOOKUP(D8417,DATA!A:F,6,FALSE)</f>
        <v>982</v>
      </c>
      <c r="N8417" s="36">
        <f t="shared" si="712"/>
        <v>61.935731133082491</v>
      </c>
      <c r="O8417" s="36">
        <f t="shared" si="713"/>
        <v>61.938300978295757</v>
      </c>
      <c r="P8417" s="36">
        <f t="shared" si="714"/>
        <v>2.5698452132658645E-3</v>
      </c>
      <c r="Q8417" s="36">
        <f t="shared" si="715"/>
        <v>2.98843126422061E-3</v>
      </c>
    </row>
    <row r="8418" spans="1:17" x14ac:dyDescent="0.3">
      <c r="A8418" s="29">
        <v>2375438</v>
      </c>
      <c r="B8418" s="1">
        <v>137</v>
      </c>
      <c r="C8418" s="1" t="s">
        <v>30</v>
      </c>
      <c r="D8418" s="1" t="s">
        <v>53</v>
      </c>
      <c r="E8418" s="1" t="s">
        <v>54</v>
      </c>
      <c r="F8418" s="47">
        <v>714</v>
      </c>
      <c r="G8418" s="34">
        <v>969.15</v>
      </c>
      <c r="H8418" s="1" t="s">
        <v>218</v>
      </c>
      <c r="I8418" s="34">
        <v>9.4453999999999996E-3</v>
      </c>
      <c r="J8418" s="34">
        <v>3004.4414000000002</v>
      </c>
      <c r="K8418" s="35" t="str">
        <f t="shared" si="711"/>
        <v>Strabrechtse Heide &amp; Beuven_H4030</v>
      </c>
      <c r="L8418" s="36">
        <f>VLOOKUP(D8418,DATA!A:F,5,FALSE)</f>
        <v>1.0986712608830001E-2</v>
      </c>
      <c r="M8418" s="37">
        <f>VLOOKUP(D8418,DATA!A:F,6,FALSE)</f>
        <v>982</v>
      </c>
      <c r="N8418" s="36">
        <f t="shared" si="712"/>
        <v>46.476369259234012</v>
      </c>
      <c r="O8418" s="36">
        <f t="shared" si="713"/>
        <v>46.478950731513578</v>
      </c>
      <c r="P8418" s="36">
        <f t="shared" si="714"/>
        <v>2.581472279565844E-3</v>
      </c>
      <c r="Q8418" s="36">
        <f t="shared" si="715"/>
        <v>7.7558821896799954E-2</v>
      </c>
    </row>
    <row r="8419" spans="1:17" x14ac:dyDescent="0.3">
      <c r="A8419" s="29">
        <v>2375439</v>
      </c>
      <c r="B8419" s="1">
        <v>137</v>
      </c>
      <c r="C8419" s="1" t="s">
        <v>30</v>
      </c>
      <c r="D8419" s="1" t="s">
        <v>57</v>
      </c>
      <c r="E8419" s="1" t="s">
        <v>58</v>
      </c>
      <c r="F8419" s="47">
        <v>714</v>
      </c>
      <c r="G8419" s="34">
        <v>932.9</v>
      </c>
      <c r="H8419" s="1" t="s">
        <v>218</v>
      </c>
      <c r="I8419" s="34">
        <v>8.9969000000000004E-3</v>
      </c>
      <c r="J8419" s="34">
        <v>3127.2035202031602</v>
      </c>
      <c r="K8419" s="35" t="str">
        <f t="shared" si="711"/>
        <v>Strabrechtse Heide &amp; Beuven_H3160</v>
      </c>
      <c r="L8419" s="36">
        <f>VLOOKUP(D8419,DATA!A:F,5,FALSE)</f>
        <v>1.0986712608830001E-2</v>
      </c>
      <c r="M8419" s="37">
        <f>VLOOKUP(D8419,DATA!A:F,6,FALSE)</f>
        <v>982</v>
      </c>
      <c r="N8419" s="36">
        <f t="shared" si="712"/>
        <v>36.831609647422027</v>
      </c>
      <c r="O8419" s="36">
        <f t="shared" si="713"/>
        <v>36.833909430213545</v>
      </c>
      <c r="P8419" s="36">
        <f t="shared" si="714"/>
        <v>2.2997827915176572E-3</v>
      </c>
      <c r="Q8419" s="36">
        <f t="shared" si="715"/>
        <v>7.1918888413366688E-2</v>
      </c>
    </row>
    <row r="8420" spans="1:17" x14ac:dyDescent="0.3">
      <c r="A8420" s="29">
        <v>2375439</v>
      </c>
      <c r="B8420" s="1">
        <v>137</v>
      </c>
      <c r="C8420" s="1" t="s">
        <v>30</v>
      </c>
      <c r="D8420" s="1" t="s">
        <v>53</v>
      </c>
      <c r="E8420" s="1" t="s">
        <v>54</v>
      </c>
      <c r="F8420" s="47">
        <v>714</v>
      </c>
      <c r="G8420" s="34">
        <v>932.9</v>
      </c>
      <c r="H8420" s="1" t="s">
        <v>218</v>
      </c>
      <c r="I8420" s="34">
        <v>8.9969000000000004E-3</v>
      </c>
      <c r="J8420" s="34">
        <v>5485.1509999999998</v>
      </c>
      <c r="K8420" s="35" t="str">
        <f t="shared" si="711"/>
        <v>Strabrechtse Heide &amp; Beuven_H4030</v>
      </c>
      <c r="L8420" s="36">
        <f>VLOOKUP(D8420,DATA!A:F,5,FALSE)</f>
        <v>1.0986712608830001E-2</v>
      </c>
      <c r="M8420" s="37">
        <f>VLOOKUP(D8420,DATA!A:F,6,FALSE)</f>
        <v>982</v>
      </c>
      <c r="N8420" s="36">
        <f t="shared" si="712"/>
        <v>36.831609647422027</v>
      </c>
      <c r="O8420" s="36">
        <f t="shared" si="713"/>
        <v>36.833909430213545</v>
      </c>
      <c r="P8420" s="36">
        <f t="shared" si="714"/>
        <v>2.2997827915176572E-3</v>
      </c>
      <c r="Q8420" s="36">
        <f t="shared" si="715"/>
        <v>0.12614655878675868</v>
      </c>
    </row>
    <row r="8421" spans="1:17" x14ac:dyDescent="0.3">
      <c r="A8421" s="29">
        <v>2375440</v>
      </c>
      <c r="B8421" s="1">
        <v>137</v>
      </c>
      <c r="C8421" s="1" t="s">
        <v>30</v>
      </c>
      <c r="D8421" s="1" t="s">
        <v>53</v>
      </c>
      <c r="E8421" s="1" t="s">
        <v>54</v>
      </c>
      <c r="F8421" s="47">
        <v>714</v>
      </c>
      <c r="G8421" s="34">
        <v>927.95</v>
      </c>
      <c r="H8421" s="1" t="s">
        <v>218</v>
      </c>
      <c r="I8421" s="34">
        <v>8.9295999999999993E-3</v>
      </c>
      <c r="J8421" s="34">
        <v>9689.8629999999994</v>
      </c>
      <c r="K8421" s="35" t="str">
        <f t="shared" si="711"/>
        <v>Strabrechtse Heide &amp; Beuven_H4030</v>
      </c>
      <c r="L8421" s="36">
        <f>VLOOKUP(D8421,DATA!A:F,5,FALSE)</f>
        <v>1.0986712608830001E-2</v>
      </c>
      <c r="M8421" s="37">
        <f>VLOOKUP(D8421,DATA!A:F,6,FALSE)</f>
        <v>982</v>
      </c>
      <c r="N8421" s="36">
        <f t="shared" si="712"/>
        <v>35.575614146355889</v>
      </c>
      <c r="O8421" s="36">
        <f t="shared" si="713"/>
        <v>35.577862727727158</v>
      </c>
      <c r="P8421" s="36">
        <f t="shared" si="714"/>
        <v>2.2485813712691538E-3</v>
      </c>
      <c r="Q8421" s="36">
        <f t="shared" si="715"/>
        <v>0.21788445431950237</v>
      </c>
    </row>
    <row r="8422" spans="1:17" x14ac:dyDescent="0.3">
      <c r="A8422" s="29">
        <v>2375441</v>
      </c>
      <c r="B8422" s="1">
        <v>137</v>
      </c>
      <c r="C8422" s="1" t="s">
        <v>30</v>
      </c>
      <c r="D8422" s="1" t="s">
        <v>63</v>
      </c>
      <c r="E8422" s="1" t="s">
        <v>64</v>
      </c>
      <c r="F8422" s="47">
        <v>714</v>
      </c>
      <c r="G8422" s="34">
        <v>924.46</v>
      </c>
      <c r="H8422" s="1" t="s">
        <v>218</v>
      </c>
      <c r="I8422" s="34">
        <v>8.8062000000000001E-3</v>
      </c>
      <c r="J8422" s="34">
        <v>3557.3977</v>
      </c>
      <c r="K8422" s="35" t="str">
        <f t="shared" si="711"/>
        <v>Strabrechtse Heide &amp; Beuven_H2310</v>
      </c>
      <c r="L8422" s="36">
        <f>VLOOKUP(D8422,DATA!A:F,5,FALSE)</f>
        <v>1.0986712608830001E-2</v>
      </c>
      <c r="M8422" s="37">
        <f>VLOOKUP(D8422,DATA!A:F,6,FALSE)</f>
        <v>982</v>
      </c>
      <c r="N8422" s="36">
        <f t="shared" si="712"/>
        <v>34.701742637113213</v>
      </c>
      <c r="O8422" s="36">
        <f t="shared" si="713"/>
        <v>34.70393501600784</v>
      </c>
      <c r="P8422" s="36">
        <f t="shared" si="714"/>
        <v>2.1923788946267564E-3</v>
      </c>
      <c r="Q8422" s="36">
        <f t="shared" si="715"/>
        <v>7.7991636372737649E-2</v>
      </c>
    </row>
    <row r="8423" spans="1:17" x14ac:dyDescent="0.3">
      <c r="A8423" s="29">
        <v>2375441</v>
      </c>
      <c r="B8423" s="1">
        <v>137</v>
      </c>
      <c r="C8423" s="1" t="s">
        <v>30</v>
      </c>
      <c r="D8423" s="1" t="s">
        <v>53</v>
      </c>
      <c r="E8423" s="1" t="s">
        <v>54</v>
      </c>
      <c r="F8423" s="47">
        <v>714</v>
      </c>
      <c r="G8423" s="34">
        <v>924.46</v>
      </c>
      <c r="H8423" s="1" t="s">
        <v>218</v>
      </c>
      <c r="I8423" s="34">
        <v>8.8062000000000001E-3</v>
      </c>
      <c r="J8423" s="34">
        <v>3088.5916000000002</v>
      </c>
      <c r="K8423" s="35" t="str">
        <f t="shared" si="711"/>
        <v>Strabrechtse Heide &amp; Beuven_H4030</v>
      </c>
      <c r="L8423" s="36">
        <f>VLOOKUP(D8423,DATA!A:F,5,FALSE)</f>
        <v>1.0986712608830001E-2</v>
      </c>
      <c r="M8423" s="37">
        <f>VLOOKUP(D8423,DATA!A:F,6,FALSE)</f>
        <v>982</v>
      </c>
      <c r="N8423" s="36">
        <f t="shared" si="712"/>
        <v>34.701742637113213</v>
      </c>
      <c r="O8423" s="36">
        <f t="shared" si="713"/>
        <v>34.70393501600784</v>
      </c>
      <c r="P8423" s="36">
        <f t="shared" si="714"/>
        <v>2.1923788946267564E-3</v>
      </c>
      <c r="Q8423" s="36">
        <f t="shared" si="715"/>
        <v>6.771363037961485E-2</v>
      </c>
    </row>
    <row r="8424" spans="1:17" x14ac:dyDescent="0.3">
      <c r="A8424" s="29">
        <v>2375442</v>
      </c>
      <c r="B8424" s="1">
        <v>137</v>
      </c>
      <c r="C8424" s="1" t="s">
        <v>30</v>
      </c>
      <c r="D8424" s="1" t="s">
        <v>63</v>
      </c>
      <c r="E8424" s="1" t="s">
        <v>64</v>
      </c>
      <c r="F8424" s="47">
        <v>714</v>
      </c>
      <c r="G8424" s="34">
        <v>909.78</v>
      </c>
      <c r="H8424" s="1" t="s">
        <v>218</v>
      </c>
      <c r="I8424" s="34">
        <v>8.1288000000000003E-3</v>
      </c>
      <c r="J8424" s="34">
        <v>4719.7914630301202</v>
      </c>
      <c r="K8424" s="35" t="str">
        <f t="shared" si="711"/>
        <v>Strabrechtse Heide &amp; Beuven_H2310</v>
      </c>
      <c r="L8424" s="36">
        <f>VLOOKUP(D8424,DATA!A:F,5,FALSE)</f>
        <v>1.0986712608830001E-2</v>
      </c>
      <c r="M8424" s="37">
        <f>VLOOKUP(D8424,DATA!A:F,6,FALSE)</f>
        <v>982</v>
      </c>
      <c r="N8424" s="36">
        <f t="shared" si="712"/>
        <v>31.142614110132747</v>
      </c>
      <c r="O8424" s="36">
        <f t="shared" si="713"/>
        <v>31.144529279171078</v>
      </c>
      <c r="P8424" s="36">
        <f t="shared" si="714"/>
        <v>1.9151690383303333E-3</v>
      </c>
      <c r="Q8424" s="36">
        <f t="shared" si="715"/>
        <v>9.0391984773711118E-2</v>
      </c>
    </row>
    <row r="8425" spans="1:17" x14ac:dyDescent="0.3">
      <c r="A8425" s="29">
        <v>2375442</v>
      </c>
      <c r="B8425" s="1">
        <v>137</v>
      </c>
      <c r="C8425" s="1" t="s">
        <v>30</v>
      </c>
      <c r="D8425" s="1" t="s">
        <v>61</v>
      </c>
      <c r="E8425" s="1" t="s">
        <v>62</v>
      </c>
      <c r="F8425" s="47">
        <v>714</v>
      </c>
      <c r="G8425" s="34">
        <v>909.78</v>
      </c>
      <c r="H8425" s="1" t="s">
        <v>218</v>
      </c>
      <c r="I8425" s="34">
        <v>8.1288000000000003E-3</v>
      </c>
      <c r="J8425" s="34">
        <v>3309.6395000000002</v>
      </c>
      <c r="K8425" s="35" t="str">
        <f t="shared" si="711"/>
        <v>Strabrechtse Heide &amp; Beuven_H2330</v>
      </c>
      <c r="L8425" s="36">
        <f>VLOOKUP(D8425,DATA!A:F,5,FALSE)</f>
        <v>1.0986712608830001E-2</v>
      </c>
      <c r="M8425" s="37">
        <f>VLOOKUP(D8425,DATA!A:F,6,FALSE)</f>
        <v>982</v>
      </c>
      <c r="N8425" s="36">
        <f t="shared" si="712"/>
        <v>31.142614110132747</v>
      </c>
      <c r="O8425" s="36">
        <f t="shared" si="713"/>
        <v>31.144529279171078</v>
      </c>
      <c r="P8425" s="36">
        <f t="shared" si="714"/>
        <v>1.9151690383303333E-3</v>
      </c>
      <c r="Q8425" s="36">
        <f t="shared" si="715"/>
        <v>6.3385190984350859E-2</v>
      </c>
    </row>
    <row r="8426" spans="1:17" x14ac:dyDescent="0.3">
      <c r="A8426" s="29">
        <v>2375443</v>
      </c>
      <c r="B8426" s="1">
        <v>137</v>
      </c>
      <c r="C8426" s="1" t="s">
        <v>30</v>
      </c>
      <c r="D8426" s="1" t="s">
        <v>63</v>
      </c>
      <c r="E8426" s="1" t="s">
        <v>64</v>
      </c>
      <c r="F8426" s="47">
        <v>714</v>
      </c>
      <c r="G8426" s="34">
        <v>916.9</v>
      </c>
      <c r="H8426" s="1" t="s">
        <v>218</v>
      </c>
      <c r="I8426" s="34">
        <v>8.2599000000000006E-3</v>
      </c>
      <c r="J8426" s="34">
        <v>2427.0138537794401</v>
      </c>
      <c r="K8426" s="35" t="str">
        <f t="shared" si="711"/>
        <v>Strabrechtse Heide &amp; Beuven_H2310</v>
      </c>
      <c r="L8426" s="36">
        <f>VLOOKUP(D8426,DATA!A:F,5,FALSE)</f>
        <v>1.0986712608830001E-2</v>
      </c>
      <c r="M8426" s="37">
        <f>VLOOKUP(D8426,DATA!A:F,6,FALSE)</f>
        <v>982</v>
      </c>
      <c r="N8426" s="36">
        <f t="shared" si="712"/>
        <v>32.84431321700837</v>
      </c>
      <c r="O8426" s="36">
        <f t="shared" si="713"/>
        <v>32.84631488615431</v>
      </c>
      <c r="P8426" s="36">
        <f t="shared" si="714"/>
        <v>2.0016691459403546E-3</v>
      </c>
      <c r="Q8426" s="36">
        <f t="shared" si="715"/>
        <v>4.8580787478801006E-2</v>
      </c>
    </row>
    <row r="8427" spans="1:17" x14ac:dyDescent="0.3">
      <c r="A8427" s="29">
        <v>2375444</v>
      </c>
      <c r="B8427" s="1">
        <v>137</v>
      </c>
      <c r="C8427" s="1" t="s">
        <v>30</v>
      </c>
      <c r="D8427" s="1" t="s">
        <v>63</v>
      </c>
      <c r="E8427" s="1" t="s">
        <v>64</v>
      </c>
      <c r="F8427" s="47">
        <v>714</v>
      </c>
      <c r="G8427" s="34">
        <v>921.45</v>
      </c>
      <c r="H8427" s="1" t="s">
        <v>218</v>
      </c>
      <c r="I8427" s="34">
        <v>8.2188000000000001E-3</v>
      </c>
      <c r="J8427" s="34">
        <v>5608.85</v>
      </c>
      <c r="K8427" s="35" t="str">
        <f t="shared" si="711"/>
        <v>Strabrechtse Heide &amp; Beuven_H2310</v>
      </c>
      <c r="L8427" s="36">
        <f>VLOOKUP(D8427,DATA!A:F,5,FALSE)</f>
        <v>1.0986712608830001E-2</v>
      </c>
      <c r="M8427" s="37">
        <f>VLOOKUP(D8427,DATA!A:F,6,FALSE)</f>
        <v>982</v>
      </c>
      <c r="N8427" s="36">
        <f t="shared" si="712"/>
        <v>33.956228054495902</v>
      </c>
      <c r="O8427" s="36">
        <f t="shared" si="713"/>
        <v>33.958253095301203</v>
      </c>
      <c r="P8427" s="36">
        <f t="shared" si="714"/>
        <v>2.0250408053001934E-3</v>
      </c>
      <c r="Q8427" s="36">
        <f t="shared" si="715"/>
        <v>0.1135815012080799</v>
      </c>
    </row>
    <row r="8428" spans="1:17" x14ac:dyDescent="0.3">
      <c r="A8428" s="29">
        <v>2375444</v>
      </c>
      <c r="B8428" s="1">
        <v>137</v>
      </c>
      <c r="C8428" s="1" t="s">
        <v>30</v>
      </c>
      <c r="D8428" s="1" t="s">
        <v>53</v>
      </c>
      <c r="E8428" s="1" t="s">
        <v>54</v>
      </c>
      <c r="F8428" s="47">
        <v>714</v>
      </c>
      <c r="G8428" s="34">
        <v>921.45</v>
      </c>
      <c r="H8428" s="1" t="s">
        <v>218</v>
      </c>
      <c r="I8428" s="34">
        <v>8.2188000000000001E-3</v>
      </c>
      <c r="J8428" s="34">
        <v>2691.5664180496001</v>
      </c>
      <c r="K8428" s="35" t="str">
        <f t="shared" si="711"/>
        <v>Strabrechtse Heide &amp; Beuven_H4030</v>
      </c>
      <c r="L8428" s="36">
        <f>VLOOKUP(D8428,DATA!A:F,5,FALSE)</f>
        <v>1.0986712608830001E-2</v>
      </c>
      <c r="M8428" s="37">
        <f>VLOOKUP(D8428,DATA!A:F,6,FALSE)</f>
        <v>982</v>
      </c>
      <c r="N8428" s="36">
        <f t="shared" si="712"/>
        <v>33.956228054495902</v>
      </c>
      <c r="O8428" s="36">
        <f t="shared" si="713"/>
        <v>33.958253095301203</v>
      </c>
      <c r="P8428" s="36">
        <f t="shared" si="714"/>
        <v>2.0250408053001934E-3</v>
      </c>
      <c r="Q8428" s="36">
        <f t="shared" si="715"/>
        <v>5.4505318267261196E-2</v>
      </c>
    </row>
    <row r="8429" spans="1:17" x14ac:dyDescent="0.3">
      <c r="A8429" s="29">
        <v>2375445</v>
      </c>
      <c r="B8429" s="1">
        <v>137</v>
      </c>
      <c r="C8429" s="1" t="s">
        <v>30</v>
      </c>
      <c r="D8429" s="1" t="s">
        <v>63</v>
      </c>
      <c r="E8429" s="1" t="s">
        <v>64</v>
      </c>
      <c r="F8429" s="47">
        <v>714</v>
      </c>
      <c r="G8429" s="34">
        <v>935.09</v>
      </c>
      <c r="H8429" s="1" t="s">
        <v>218</v>
      </c>
      <c r="I8429" s="34">
        <v>8.4630999999999994E-3</v>
      </c>
      <c r="J8429" s="34">
        <v>249.68346</v>
      </c>
      <c r="K8429" s="35" t="str">
        <f t="shared" si="711"/>
        <v>Strabrechtse Heide &amp; Beuven_H2310</v>
      </c>
      <c r="L8429" s="36">
        <f>VLOOKUP(D8429,DATA!A:F,5,FALSE)</f>
        <v>1.0986712608830001E-2</v>
      </c>
      <c r="M8429" s="37">
        <f>VLOOKUP(D8429,DATA!A:F,6,FALSE)</f>
        <v>982</v>
      </c>
      <c r="N8429" s="36">
        <f t="shared" si="712"/>
        <v>37.393161143344535</v>
      </c>
      <c r="O8429" s="36">
        <f t="shared" si="713"/>
        <v>37.395337932095529</v>
      </c>
      <c r="P8429" s="36">
        <f t="shared" si="714"/>
        <v>2.1767887509938078E-3</v>
      </c>
      <c r="Q8429" s="36">
        <f t="shared" si="715"/>
        <v>5.4350814703721237E-3</v>
      </c>
    </row>
    <row r="8430" spans="1:17" x14ac:dyDescent="0.3">
      <c r="A8430" s="29">
        <v>2376954</v>
      </c>
      <c r="B8430" s="1">
        <v>137</v>
      </c>
      <c r="C8430" s="1" t="s">
        <v>30</v>
      </c>
      <c r="D8430" s="1" t="s">
        <v>57</v>
      </c>
      <c r="E8430" s="1" t="s">
        <v>58</v>
      </c>
      <c r="F8430" s="47">
        <v>714</v>
      </c>
      <c r="G8430" s="34">
        <v>1508.62</v>
      </c>
      <c r="H8430" s="1" t="s">
        <v>218</v>
      </c>
      <c r="I8430" s="34">
        <v>1.3478800000000001E-2</v>
      </c>
      <c r="J8430" s="34">
        <v>474.9425</v>
      </c>
      <c r="K8430" s="35" t="str">
        <f t="shared" si="711"/>
        <v>Strabrechtse Heide &amp; Beuven_H3160</v>
      </c>
      <c r="L8430" s="36">
        <f>VLOOKUP(D8430,DATA!A:F,5,FALSE)</f>
        <v>1.0986712608830001E-2</v>
      </c>
      <c r="M8430" s="37">
        <f>VLOOKUP(D8430,DATA!A:F,6,FALSE)</f>
        <v>982</v>
      </c>
      <c r="N8430" s="36">
        <f t="shared" si="712"/>
        <v>99.693861751378719</v>
      </c>
      <c r="O8430" s="36">
        <f t="shared" si="713"/>
        <v>99.693906944573811</v>
      </c>
      <c r="P8430" s="36">
        <f t="shared" si="714"/>
        <v>4.519319509199704E-5</v>
      </c>
      <c r="Q8430" s="36">
        <f t="shared" si="715"/>
        <v>2.1464169059980803E-4</v>
      </c>
    </row>
    <row r="8431" spans="1:17" x14ac:dyDescent="0.3">
      <c r="A8431" s="29">
        <v>2376954</v>
      </c>
      <c r="B8431" s="1">
        <v>137</v>
      </c>
      <c r="C8431" s="1" t="s">
        <v>30</v>
      </c>
      <c r="D8431" s="1" t="s">
        <v>41</v>
      </c>
      <c r="E8431" s="1" t="s">
        <v>42</v>
      </c>
      <c r="F8431" s="47">
        <v>1071</v>
      </c>
      <c r="G8431" s="34">
        <v>1508.62</v>
      </c>
      <c r="H8431" s="1" t="s">
        <v>218</v>
      </c>
      <c r="I8431" s="34">
        <v>1.3478800000000001E-2</v>
      </c>
      <c r="J8431" s="34">
        <v>88.776404999999997</v>
      </c>
      <c r="K8431" s="35" t="str">
        <f t="shared" si="711"/>
        <v>Strabrechtse Heide &amp; Beuven_H4010A</v>
      </c>
      <c r="L8431" s="36">
        <f>VLOOKUP(D8431,DATA!A:F,5,FALSE)</f>
        <v>1.3726988247862192E-2</v>
      </c>
      <c r="M8431" s="37">
        <f>VLOOKUP(D8431,DATA!A:F,6,FALSE)</f>
        <v>1285.5</v>
      </c>
      <c r="N8431" s="36">
        <f t="shared" si="712"/>
        <v>95.533046611929493</v>
      </c>
      <c r="O8431" s="36">
        <f t="shared" si="713"/>
        <v>95.533836117051933</v>
      </c>
      <c r="P8431" s="36">
        <f t="shared" si="714"/>
        <v>7.8950512244091442E-4</v>
      </c>
      <c r="Q8431" s="36">
        <f t="shared" si="715"/>
        <v>7.0089426499389204E-4</v>
      </c>
    </row>
    <row r="8432" spans="1:17" x14ac:dyDescent="0.3">
      <c r="A8432" s="30">
        <v>2376956</v>
      </c>
      <c r="B8432" s="14">
        <v>137</v>
      </c>
      <c r="C8432" s="14" t="s">
        <v>30</v>
      </c>
      <c r="D8432" s="14" t="s">
        <v>55</v>
      </c>
      <c r="E8432" s="14" t="s">
        <v>56</v>
      </c>
      <c r="F8432" s="48">
        <v>500</v>
      </c>
      <c r="G8432" s="38">
        <v>1190.7</v>
      </c>
      <c r="H8432" s="14" t="s">
        <v>218</v>
      </c>
      <c r="I8432" s="38">
        <v>1.14704E-2</v>
      </c>
      <c r="J8432" s="38">
        <v>283.99094000000002</v>
      </c>
      <c r="K8432" s="39" t="str">
        <f t="shared" si="711"/>
        <v>Strabrechtse Heide &amp; Beuven_H3130</v>
      </c>
      <c r="L8432" s="40">
        <f>VLOOKUP(D8432,DATA!A:F,5,FALSE)</f>
        <v>0</v>
      </c>
      <c r="M8432" s="41">
        <f>VLOOKUP(D8432,DATA!A:F,6,FALSE)</f>
        <v>3.5</v>
      </c>
      <c r="N8432" s="40">
        <f t="shared" si="712"/>
        <v>50</v>
      </c>
      <c r="O8432" s="40">
        <f t="shared" si="713"/>
        <v>50</v>
      </c>
      <c r="P8432" s="40">
        <f>J8432/10000*I8432</f>
        <v>3.2574896781760004E-4</v>
      </c>
      <c r="Q8432" s="40">
        <f>IF(AND(H8432&lt;&gt;"below",I8432&gt;=0.005),M8432*P8432,0)</f>
        <v>1.1401213873616001E-3</v>
      </c>
    </row>
    <row r="8433" spans="1:17" x14ac:dyDescent="0.3">
      <c r="A8433" s="29">
        <v>2376956</v>
      </c>
      <c r="B8433" s="1">
        <v>137</v>
      </c>
      <c r="C8433" s="1" t="s">
        <v>30</v>
      </c>
      <c r="D8433" s="1" t="s">
        <v>57</v>
      </c>
      <c r="E8433" s="1" t="s">
        <v>58</v>
      </c>
      <c r="F8433" s="47">
        <v>714</v>
      </c>
      <c r="G8433" s="34">
        <v>1190.7</v>
      </c>
      <c r="H8433" s="1" t="s">
        <v>218</v>
      </c>
      <c r="I8433" s="34">
        <v>1.14704E-2</v>
      </c>
      <c r="J8433" s="34">
        <v>7694.0874000000003</v>
      </c>
      <c r="K8433" s="35" t="str">
        <f t="shared" si="711"/>
        <v>Strabrechtse Heide &amp; Beuven_H3160</v>
      </c>
      <c r="L8433" s="36">
        <f>VLOOKUP(D8433,DATA!A:F,5,FALSE)</f>
        <v>1.0986712608830001E-2</v>
      </c>
      <c r="M8433" s="37">
        <f>VLOOKUP(D8433,DATA!A:F,6,FALSE)</f>
        <v>982</v>
      </c>
      <c r="N8433" s="36">
        <f t="shared" si="712"/>
        <v>90.828955311210407</v>
      </c>
      <c r="O8433" s="36">
        <f t="shared" si="713"/>
        <v>90.830005015834232</v>
      </c>
      <c r="P8433" s="36">
        <f t="shared" si="714"/>
        <v>1.0497046238242547E-3</v>
      </c>
      <c r="Q8433" s="36">
        <f t="shared" si="715"/>
        <v>8.0765191198879371E-2</v>
      </c>
    </row>
    <row r="8434" spans="1:17" x14ac:dyDescent="0.3">
      <c r="A8434" s="29">
        <v>2376956</v>
      </c>
      <c r="B8434" s="1">
        <v>137</v>
      </c>
      <c r="C8434" s="1" t="s">
        <v>30</v>
      </c>
      <c r="D8434" s="1" t="s">
        <v>53</v>
      </c>
      <c r="E8434" s="1" t="s">
        <v>54</v>
      </c>
      <c r="F8434" s="47">
        <v>714</v>
      </c>
      <c r="G8434" s="34">
        <v>1190.7</v>
      </c>
      <c r="H8434" s="1" t="s">
        <v>218</v>
      </c>
      <c r="I8434" s="34">
        <v>1.14704E-2</v>
      </c>
      <c r="J8434" s="34">
        <v>611.06510000000003</v>
      </c>
      <c r="K8434" s="35" t="str">
        <f t="shared" si="711"/>
        <v>Strabrechtse Heide &amp; Beuven_H4030</v>
      </c>
      <c r="L8434" s="36">
        <f>VLOOKUP(D8434,DATA!A:F,5,FALSE)</f>
        <v>1.0986712608830001E-2</v>
      </c>
      <c r="M8434" s="37">
        <f>VLOOKUP(D8434,DATA!A:F,6,FALSE)</f>
        <v>982</v>
      </c>
      <c r="N8434" s="36">
        <f t="shared" si="712"/>
        <v>90.828955311210407</v>
      </c>
      <c r="O8434" s="36">
        <f t="shared" si="713"/>
        <v>90.830005015834232</v>
      </c>
      <c r="P8434" s="36">
        <f t="shared" si="714"/>
        <v>1.0497046238242547E-3</v>
      </c>
      <c r="Q8434" s="36">
        <f t="shared" si="715"/>
        <v>6.4143786092763057E-3</v>
      </c>
    </row>
    <row r="8435" spans="1:17" x14ac:dyDescent="0.3">
      <c r="A8435" s="29">
        <v>2376957</v>
      </c>
      <c r="B8435" s="1">
        <v>137</v>
      </c>
      <c r="C8435" s="1" t="s">
        <v>30</v>
      </c>
      <c r="D8435" s="1" t="s">
        <v>41</v>
      </c>
      <c r="E8435" s="1" t="s">
        <v>42</v>
      </c>
      <c r="F8435" s="47">
        <v>1071</v>
      </c>
      <c r="G8435" s="34">
        <v>1087.5999999999999</v>
      </c>
      <c r="H8435" s="1" t="s">
        <v>218</v>
      </c>
      <c r="I8435" s="34">
        <v>1.11141E-2</v>
      </c>
      <c r="J8435" s="34">
        <v>176.88945000000001</v>
      </c>
      <c r="K8435" s="35" t="str">
        <f t="shared" si="711"/>
        <v>Strabrechtse Heide &amp; Beuven_H4010A</v>
      </c>
      <c r="L8435" s="36">
        <f>VLOOKUP(D8435,DATA!A:F,5,FALSE)</f>
        <v>1.3726988247862192E-2</v>
      </c>
      <c r="M8435" s="37">
        <f>VLOOKUP(D8435,DATA!A:F,6,FALSE)</f>
        <v>1285.5</v>
      </c>
      <c r="N8435" s="36">
        <f t="shared" si="712"/>
        <v>6.2002593209774206</v>
      </c>
      <c r="O8435" s="36">
        <f t="shared" si="713"/>
        <v>6.2011466610078498</v>
      </c>
      <c r="P8435" s="36">
        <f t="shared" si="714"/>
        <v>8.8734003042922893E-4</v>
      </c>
      <c r="Q8435" s="36">
        <f t="shared" si="715"/>
        <v>1.5696108994560959E-3</v>
      </c>
    </row>
    <row r="8436" spans="1:17" x14ac:dyDescent="0.3">
      <c r="A8436" s="29">
        <v>2376957</v>
      </c>
      <c r="B8436" s="1">
        <v>137</v>
      </c>
      <c r="C8436" s="1" t="s">
        <v>30</v>
      </c>
      <c r="D8436" s="1" t="s">
        <v>53</v>
      </c>
      <c r="E8436" s="1" t="s">
        <v>54</v>
      </c>
      <c r="F8436" s="47">
        <v>714</v>
      </c>
      <c r="G8436" s="34">
        <v>1087.5999999999999</v>
      </c>
      <c r="H8436" s="1" t="s">
        <v>218</v>
      </c>
      <c r="I8436" s="34">
        <v>1.11141E-2</v>
      </c>
      <c r="J8436" s="34">
        <v>9157.2029999999995</v>
      </c>
      <c r="K8436" s="35" t="str">
        <f t="shared" si="711"/>
        <v>Strabrechtse Heide &amp; Beuven_H4030</v>
      </c>
      <c r="L8436" s="36">
        <f>VLOOKUP(D8436,DATA!A:F,5,FALSE)</f>
        <v>1.0986712608830001E-2</v>
      </c>
      <c r="M8436" s="37">
        <f>VLOOKUP(D8436,DATA!A:F,6,FALSE)</f>
        <v>982</v>
      </c>
      <c r="N8436" s="36">
        <f t="shared" si="712"/>
        <v>76.136848194499933</v>
      </c>
      <c r="O8436" s="36">
        <f t="shared" si="713"/>
        <v>76.139066650922047</v>
      </c>
      <c r="P8436" s="36">
        <f t="shared" si="714"/>
        <v>2.2184564221134906E-3</v>
      </c>
      <c r="Q8436" s="36">
        <f t="shared" si="715"/>
        <v>0.20314855803946924</v>
      </c>
    </row>
    <row r="8437" spans="1:17" x14ac:dyDescent="0.3">
      <c r="A8437" s="29">
        <v>2376958</v>
      </c>
      <c r="B8437" s="1">
        <v>137</v>
      </c>
      <c r="C8437" s="1" t="s">
        <v>30</v>
      </c>
      <c r="D8437" s="1" t="s">
        <v>41</v>
      </c>
      <c r="E8437" s="1" t="s">
        <v>42</v>
      </c>
      <c r="F8437" s="47">
        <v>1071</v>
      </c>
      <c r="G8437" s="34">
        <v>1402.93</v>
      </c>
      <c r="H8437" s="1" t="s">
        <v>218</v>
      </c>
      <c r="I8437" s="34">
        <v>1.34579E-2</v>
      </c>
      <c r="J8437" s="34">
        <v>391.713165</v>
      </c>
      <c r="K8437" s="35" t="str">
        <f t="shared" si="711"/>
        <v>Strabrechtse Heide &amp; Beuven_H4010A</v>
      </c>
      <c r="L8437" s="36">
        <f>VLOOKUP(D8437,DATA!A:F,5,FALSE)</f>
        <v>1.3726988247862192E-2</v>
      </c>
      <c r="M8437" s="37">
        <f>VLOOKUP(D8437,DATA!A:F,6,FALSE)</f>
        <v>1285.5</v>
      </c>
      <c r="N8437" s="36">
        <f t="shared" si="712"/>
        <v>83.368336073106263</v>
      </c>
      <c r="O8437" s="36">
        <f t="shared" si="713"/>
        <v>83.370897385914546</v>
      </c>
      <c r="P8437" s="36">
        <f t="shared" si="714"/>
        <v>2.5613128082824232E-3</v>
      </c>
      <c r="Q8437" s="36">
        <f t="shared" si="715"/>
        <v>1.0032999466873463E-2</v>
      </c>
    </row>
    <row r="8438" spans="1:17" x14ac:dyDescent="0.3">
      <c r="A8438" s="29">
        <v>2376960</v>
      </c>
      <c r="B8438" s="1">
        <v>137</v>
      </c>
      <c r="C8438" s="1" t="s">
        <v>30</v>
      </c>
      <c r="D8438" s="1" t="s">
        <v>41</v>
      </c>
      <c r="E8438" s="1" t="s">
        <v>42</v>
      </c>
      <c r="F8438" s="47">
        <v>1071</v>
      </c>
      <c r="G8438" s="34">
        <v>1088.8</v>
      </c>
      <c r="H8438" s="1" t="s">
        <v>218</v>
      </c>
      <c r="I8438" s="34">
        <v>1.0833600000000001E-2</v>
      </c>
      <c r="J8438" s="34">
        <v>2081.0262831845998</v>
      </c>
      <c r="K8438" s="35" t="str">
        <f t="shared" si="711"/>
        <v>Strabrechtse Heide &amp; Beuven_H4010A</v>
      </c>
      <c r="L8438" s="36">
        <f>VLOOKUP(D8438,DATA!A:F,5,FALSE)</f>
        <v>1.3726988247862192E-2</v>
      </c>
      <c r="M8438" s="37">
        <f>VLOOKUP(D8438,DATA!A:F,6,FALSE)</f>
        <v>1285.5</v>
      </c>
      <c r="N8438" s="36">
        <f t="shared" si="712"/>
        <v>6.2967538834364305</v>
      </c>
      <c r="O8438" s="36">
        <f t="shared" si="713"/>
        <v>6.2976313844749381</v>
      </c>
      <c r="P8438" s="36">
        <f t="shared" si="714"/>
        <v>8.7750103850758876E-4</v>
      </c>
      <c r="Q8438" s="36">
        <f t="shared" si="715"/>
        <v>1.826102724656074E-2</v>
      </c>
    </row>
    <row r="8439" spans="1:17" x14ac:dyDescent="0.3">
      <c r="A8439" s="29">
        <v>2376960</v>
      </c>
      <c r="B8439" s="1">
        <v>137</v>
      </c>
      <c r="C8439" s="1" t="s">
        <v>30</v>
      </c>
      <c r="D8439" s="1" t="s">
        <v>53</v>
      </c>
      <c r="E8439" s="1" t="s">
        <v>54</v>
      </c>
      <c r="F8439" s="47">
        <v>714</v>
      </c>
      <c r="G8439" s="34">
        <v>1088.8</v>
      </c>
      <c r="H8439" s="1" t="s">
        <v>218</v>
      </c>
      <c r="I8439" s="34">
        <v>1.0833600000000001E-2</v>
      </c>
      <c r="J8439" s="34">
        <v>6663.4868156737402</v>
      </c>
      <c r="K8439" s="35" t="str">
        <f t="shared" si="711"/>
        <v>Strabrechtse Heide &amp; Beuven_H4030</v>
      </c>
      <c r="L8439" s="36">
        <f>VLOOKUP(D8439,DATA!A:F,5,FALSE)</f>
        <v>1.0986712608830001E-2</v>
      </c>
      <c r="M8439" s="37">
        <f>VLOOKUP(D8439,DATA!A:F,6,FALSE)</f>
        <v>982</v>
      </c>
      <c r="N8439" s="36">
        <f t="shared" si="712"/>
        <v>76.375558670409248</v>
      </c>
      <c r="O8439" s="36">
        <f t="shared" si="713"/>
        <v>76.377706218379586</v>
      </c>
      <c r="P8439" s="36">
        <f t="shared" si="714"/>
        <v>2.1475479703383371E-3</v>
      </c>
      <c r="Q8439" s="36">
        <f t="shared" si="715"/>
        <v>0.1431015758637641</v>
      </c>
    </row>
    <row r="8440" spans="1:17" x14ac:dyDescent="0.3">
      <c r="A8440" s="29">
        <v>2376961</v>
      </c>
      <c r="B8440" s="1">
        <v>137</v>
      </c>
      <c r="C8440" s="1" t="s">
        <v>30</v>
      </c>
      <c r="D8440" s="1" t="s">
        <v>57</v>
      </c>
      <c r="E8440" s="1" t="s">
        <v>58</v>
      </c>
      <c r="F8440" s="47">
        <v>714</v>
      </c>
      <c r="G8440" s="34">
        <v>1075.75</v>
      </c>
      <c r="H8440" s="1" t="s">
        <v>218</v>
      </c>
      <c r="I8440" s="34">
        <v>1.0553E-2</v>
      </c>
      <c r="J8440" s="34">
        <v>5287.2088930057998</v>
      </c>
      <c r="K8440" s="35" t="str">
        <f t="shared" si="711"/>
        <v>Strabrechtse Heide &amp; Beuven_H3160</v>
      </c>
      <c r="L8440" s="36">
        <f>VLOOKUP(D8440,DATA!A:F,5,FALSE)</f>
        <v>1.0986712608830001E-2</v>
      </c>
      <c r="M8440" s="37">
        <f>VLOOKUP(D8440,DATA!A:F,6,FALSE)</f>
        <v>982</v>
      </c>
      <c r="N8440" s="36">
        <f t="shared" si="712"/>
        <v>73.691673084944057</v>
      </c>
      <c r="O8440" s="36">
        <f t="shared" si="713"/>
        <v>73.693920811203469</v>
      </c>
      <c r="P8440" s="36">
        <f t="shared" si="714"/>
        <v>2.2477262594122749E-3</v>
      </c>
      <c r="Q8440" s="36">
        <f t="shared" si="715"/>
        <v>0.1188419826780724</v>
      </c>
    </row>
    <row r="8441" spans="1:17" x14ac:dyDescent="0.3">
      <c r="A8441" s="29">
        <v>2376961</v>
      </c>
      <c r="B8441" s="1">
        <v>137</v>
      </c>
      <c r="C8441" s="1" t="s">
        <v>30</v>
      </c>
      <c r="D8441" s="1" t="s">
        <v>41</v>
      </c>
      <c r="E8441" s="1" t="s">
        <v>42</v>
      </c>
      <c r="F8441" s="47">
        <v>1071</v>
      </c>
      <c r="G8441" s="34">
        <v>1075.75</v>
      </c>
      <c r="H8441" s="1" t="s">
        <v>218</v>
      </c>
      <c r="I8441" s="34">
        <v>1.0553E-2</v>
      </c>
      <c r="J8441" s="34">
        <v>245.08734000000001</v>
      </c>
      <c r="K8441" s="35" t="str">
        <f t="shared" si="711"/>
        <v>Strabrechtse Heide &amp; Beuven_H4010A</v>
      </c>
      <c r="L8441" s="36">
        <f>VLOOKUP(D8441,DATA!A:F,5,FALSE)</f>
        <v>1.3726988247862192E-2</v>
      </c>
      <c r="M8441" s="37">
        <f>VLOOKUP(D8441,DATA!A:F,6,FALSE)</f>
        <v>1285.5</v>
      </c>
      <c r="N8441" s="36">
        <f t="shared" si="712"/>
        <v>5.3189609490099432</v>
      </c>
      <c r="O8441" s="36">
        <f t="shared" si="713"/>
        <v>5.3196905226380498</v>
      </c>
      <c r="P8441" s="36">
        <f t="shared" si="714"/>
        <v>7.2957362810655013E-4</v>
      </c>
      <c r="Q8441" s="36">
        <f t="shared" si="715"/>
        <v>1.7880925984678361E-3</v>
      </c>
    </row>
    <row r="8442" spans="1:17" x14ac:dyDescent="0.3">
      <c r="A8442" s="29">
        <v>2376961</v>
      </c>
      <c r="B8442" s="1">
        <v>137</v>
      </c>
      <c r="C8442" s="1" t="s">
        <v>30</v>
      </c>
      <c r="D8442" s="1" t="s">
        <v>53</v>
      </c>
      <c r="E8442" s="1" t="s">
        <v>54</v>
      </c>
      <c r="F8442" s="47">
        <v>714</v>
      </c>
      <c r="G8442" s="34">
        <v>1075.75</v>
      </c>
      <c r="H8442" s="1" t="s">
        <v>218</v>
      </c>
      <c r="I8442" s="34">
        <v>1.0553E-2</v>
      </c>
      <c r="J8442" s="34">
        <v>1655.9368999999999</v>
      </c>
      <c r="K8442" s="35" t="str">
        <f t="shared" si="711"/>
        <v>Strabrechtse Heide &amp; Beuven_H4030</v>
      </c>
      <c r="L8442" s="36">
        <f>VLOOKUP(D8442,DATA!A:F,5,FALSE)</f>
        <v>1.0986712608830001E-2</v>
      </c>
      <c r="M8442" s="37">
        <f>VLOOKUP(D8442,DATA!A:F,6,FALSE)</f>
        <v>982</v>
      </c>
      <c r="N8442" s="36">
        <f t="shared" si="712"/>
        <v>73.691673084944057</v>
      </c>
      <c r="O8442" s="36">
        <f t="shared" si="713"/>
        <v>73.693920811203469</v>
      </c>
      <c r="P8442" s="36">
        <f t="shared" si="714"/>
        <v>2.2477262594122749E-3</v>
      </c>
      <c r="Q8442" s="36">
        <f t="shared" si="715"/>
        <v>3.7220928540597581E-2</v>
      </c>
    </row>
    <row r="8443" spans="1:17" x14ac:dyDescent="0.3">
      <c r="A8443" s="29">
        <v>2376962</v>
      </c>
      <c r="B8443" s="1">
        <v>137</v>
      </c>
      <c r="C8443" s="1" t="s">
        <v>30</v>
      </c>
      <c r="D8443" s="1" t="s">
        <v>63</v>
      </c>
      <c r="E8443" s="1" t="s">
        <v>64</v>
      </c>
      <c r="F8443" s="47">
        <v>714</v>
      </c>
      <c r="G8443" s="34">
        <v>1009.96</v>
      </c>
      <c r="H8443" s="1" t="s">
        <v>218</v>
      </c>
      <c r="I8443" s="34">
        <v>1.0200000000000001E-2</v>
      </c>
      <c r="J8443" s="34">
        <v>710.47425139211498</v>
      </c>
      <c r="K8443" s="35" t="str">
        <f t="shared" si="711"/>
        <v>Strabrechtse Heide &amp; Beuven_H2310</v>
      </c>
      <c r="L8443" s="36">
        <f>VLOOKUP(D8443,DATA!A:F,5,FALSE)</f>
        <v>1.0986712608830001E-2</v>
      </c>
      <c r="M8443" s="37">
        <f>VLOOKUP(D8443,DATA!A:F,6,FALSE)</f>
        <v>982</v>
      </c>
      <c r="N8443" s="36">
        <f t="shared" si="712"/>
        <v>57.619885417665834</v>
      </c>
      <c r="O8443" s="36">
        <f t="shared" si="713"/>
        <v>57.622621938406162</v>
      </c>
      <c r="P8443" s="36">
        <f t="shared" si="714"/>
        <v>2.7365207403278191E-3</v>
      </c>
      <c r="Q8443" s="36">
        <f t="shared" si="715"/>
        <v>1.9442275244034034E-2</v>
      </c>
    </row>
    <row r="8444" spans="1:17" x14ac:dyDescent="0.3">
      <c r="A8444" s="29">
        <v>2376962</v>
      </c>
      <c r="B8444" s="1">
        <v>137</v>
      </c>
      <c r="C8444" s="1" t="s">
        <v>30</v>
      </c>
      <c r="D8444" s="1" t="s">
        <v>61</v>
      </c>
      <c r="E8444" s="1" t="s">
        <v>62</v>
      </c>
      <c r="F8444" s="47">
        <v>714</v>
      </c>
      <c r="G8444" s="34">
        <v>1009.96</v>
      </c>
      <c r="H8444" s="1" t="s">
        <v>218</v>
      </c>
      <c r="I8444" s="34">
        <v>1.0200000000000001E-2</v>
      </c>
      <c r="J8444" s="34">
        <v>1232.1586894924999</v>
      </c>
      <c r="K8444" s="35" t="str">
        <f t="shared" si="711"/>
        <v>Strabrechtse Heide &amp; Beuven_H2330</v>
      </c>
      <c r="L8444" s="36">
        <f>VLOOKUP(D8444,DATA!A:F,5,FALSE)</f>
        <v>1.0986712608830001E-2</v>
      </c>
      <c r="M8444" s="37">
        <f>VLOOKUP(D8444,DATA!A:F,6,FALSE)</f>
        <v>982</v>
      </c>
      <c r="N8444" s="36">
        <f t="shared" si="712"/>
        <v>57.619885417665834</v>
      </c>
      <c r="O8444" s="36">
        <f t="shared" si="713"/>
        <v>57.622621938406162</v>
      </c>
      <c r="P8444" s="36">
        <f t="shared" si="714"/>
        <v>2.7365207403278191E-3</v>
      </c>
      <c r="Q8444" s="36">
        <f t="shared" si="715"/>
        <v>3.371827809171371E-2</v>
      </c>
    </row>
    <row r="8445" spans="1:17" x14ac:dyDescent="0.3">
      <c r="A8445" s="30">
        <v>2376962</v>
      </c>
      <c r="B8445" s="14">
        <v>137</v>
      </c>
      <c r="C8445" s="14" t="s">
        <v>30</v>
      </c>
      <c r="D8445" s="14" t="s">
        <v>55</v>
      </c>
      <c r="E8445" s="14" t="s">
        <v>56</v>
      </c>
      <c r="F8445" s="48">
        <v>500</v>
      </c>
      <c r="G8445" s="38">
        <v>1009.96</v>
      </c>
      <c r="H8445" s="14" t="s">
        <v>218</v>
      </c>
      <c r="I8445" s="38">
        <v>1.0200000000000001E-2</v>
      </c>
      <c r="J8445" s="38">
        <v>47.301357000000003</v>
      </c>
      <c r="K8445" s="39" t="str">
        <f t="shared" si="711"/>
        <v>Strabrechtse Heide &amp; Beuven_H3130</v>
      </c>
      <c r="L8445" s="40">
        <f>VLOOKUP(D8445,DATA!A:F,5,FALSE)</f>
        <v>0</v>
      </c>
      <c r="M8445" s="41">
        <f>VLOOKUP(D8445,DATA!A:F,6,FALSE)</f>
        <v>3.5</v>
      </c>
      <c r="N8445" s="40">
        <f t="shared" si="712"/>
        <v>50</v>
      </c>
      <c r="O8445" s="40">
        <f t="shared" si="713"/>
        <v>50</v>
      </c>
      <c r="P8445" s="40">
        <f>J8445/10000*I8445</f>
        <v>4.8247384140000009E-5</v>
      </c>
      <c r="Q8445" s="40">
        <f>IF(AND(H8445&lt;&gt;"below",I8445&gt;=0.005),M8445*P8445,0)</f>
        <v>1.6886584449000004E-4</v>
      </c>
    </row>
    <row r="8446" spans="1:17" x14ac:dyDescent="0.3">
      <c r="A8446" s="29">
        <v>2376962</v>
      </c>
      <c r="B8446" s="1">
        <v>137</v>
      </c>
      <c r="C8446" s="1" t="s">
        <v>30</v>
      </c>
      <c r="D8446" s="1" t="s">
        <v>53</v>
      </c>
      <c r="E8446" s="1" t="s">
        <v>54</v>
      </c>
      <c r="F8446" s="47">
        <v>714</v>
      </c>
      <c r="G8446" s="34">
        <v>1009.96</v>
      </c>
      <c r="H8446" s="1" t="s">
        <v>218</v>
      </c>
      <c r="I8446" s="34">
        <v>1.0200000000000001E-2</v>
      </c>
      <c r="J8446" s="34">
        <v>2795.0154000000002</v>
      </c>
      <c r="K8446" s="35" t="str">
        <f t="shared" si="711"/>
        <v>Strabrechtse Heide &amp; Beuven_H4030</v>
      </c>
      <c r="L8446" s="36">
        <f>VLOOKUP(D8446,DATA!A:F,5,FALSE)</f>
        <v>1.0986712608830001E-2</v>
      </c>
      <c r="M8446" s="37">
        <f>VLOOKUP(D8446,DATA!A:F,6,FALSE)</f>
        <v>982</v>
      </c>
      <c r="N8446" s="36">
        <f t="shared" si="712"/>
        <v>57.619885417665834</v>
      </c>
      <c r="O8446" s="36">
        <f t="shared" si="713"/>
        <v>57.622621938406162</v>
      </c>
      <c r="P8446" s="36">
        <f t="shared" si="714"/>
        <v>2.7365207403278191E-3</v>
      </c>
      <c r="Q8446" s="36">
        <f t="shared" si="715"/>
        <v>7.6486176116356552E-2</v>
      </c>
    </row>
    <row r="8447" spans="1:17" x14ac:dyDescent="0.3">
      <c r="A8447" s="29">
        <v>2376963</v>
      </c>
      <c r="B8447" s="1">
        <v>137</v>
      </c>
      <c r="C8447" s="1" t="s">
        <v>30</v>
      </c>
      <c r="D8447" s="1" t="s">
        <v>63</v>
      </c>
      <c r="E8447" s="1" t="s">
        <v>64</v>
      </c>
      <c r="F8447" s="47">
        <v>714</v>
      </c>
      <c r="G8447" s="34">
        <v>956.82</v>
      </c>
      <c r="H8447" s="1" t="s">
        <v>218</v>
      </c>
      <c r="I8447" s="34">
        <v>9.6258000000000003E-3</v>
      </c>
      <c r="J8447" s="34">
        <v>1866.1564000000001</v>
      </c>
      <c r="K8447" s="35" t="str">
        <f t="shared" si="711"/>
        <v>Strabrechtse Heide &amp; Beuven_H2310</v>
      </c>
      <c r="L8447" s="36">
        <f>VLOOKUP(D8447,DATA!A:F,5,FALSE)</f>
        <v>1.0986712608830001E-2</v>
      </c>
      <c r="M8447" s="37">
        <f>VLOOKUP(D8447,DATA!A:F,6,FALSE)</f>
        <v>982</v>
      </c>
      <c r="N8447" s="36">
        <f t="shared" si="712"/>
        <v>43.127638632627168</v>
      </c>
      <c r="O8447" s="36">
        <f t="shared" si="713"/>
        <v>43.130232601109142</v>
      </c>
      <c r="P8447" s="36">
        <f t="shared" si="714"/>
        <v>2.5939684819746844E-3</v>
      </c>
      <c r="Q8447" s="36">
        <f t="shared" si="715"/>
        <v>4.8407508840353428E-2</v>
      </c>
    </row>
    <row r="8448" spans="1:17" x14ac:dyDescent="0.3">
      <c r="A8448" s="30">
        <v>2376963</v>
      </c>
      <c r="B8448" s="14">
        <v>137</v>
      </c>
      <c r="C8448" s="14" t="s">
        <v>30</v>
      </c>
      <c r="D8448" s="14" t="s">
        <v>55</v>
      </c>
      <c r="E8448" s="14" t="s">
        <v>56</v>
      </c>
      <c r="F8448" s="48">
        <v>500</v>
      </c>
      <c r="G8448" s="38">
        <v>956.82</v>
      </c>
      <c r="H8448" s="14" t="s">
        <v>218</v>
      </c>
      <c r="I8448" s="38">
        <v>9.6258000000000003E-3</v>
      </c>
      <c r="J8448" s="38">
        <v>678.404</v>
      </c>
      <c r="K8448" s="39" t="str">
        <f t="shared" si="711"/>
        <v>Strabrechtse Heide &amp; Beuven_H3130</v>
      </c>
      <c r="L8448" s="40">
        <f>VLOOKUP(D8448,DATA!A:F,5,FALSE)</f>
        <v>0</v>
      </c>
      <c r="M8448" s="41">
        <f>VLOOKUP(D8448,DATA!A:F,6,FALSE)</f>
        <v>3.5</v>
      </c>
      <c r="N8448" s="40">
        <f t="shared" si="712"/>
        <v>50</v>
      </c>
      <c r="O8448" s="40">
        <f t="shared" si="713"/>
        <v>50</v>
      </c>
      <c r="P8448" s="40">
        <f>J8448/10000*I8448</f>
        <v>6.5301812231999994E-4</v>
      </c>
      <c r="Q8448" s="40">
        <f>IF(AND(H8448&lt;&gt;"below",I8448&gt;=0.005),M8448*P8448,0)</f>
        <v>2.28556342812E-3</v>
      </c>
    </row>
    <row r="8449" spans="1:17" x14ac:dyDescent="0.3">
      <c r="A8449" s="29">
        <v>2376963</v>
      </c>
      <c r="B8449" s="1">
        <v>137</v>
      </c>
      <c r="C8449" s="1" t="s">
        <v>30</v>
      </c>
      <c r="D8449" s="1" t="s">
        <v>57</v>
      </c>
      <c r="E8449" s="1" t="s">
        <v>58</v>
      </c>
      <c r="F8449" s="47">
        <v>714</v>
      </c>
      <c r="G8449" s="34">
        <v>956.82</v>
      </c>
      <c r="H8449" s="1" t="s">
        <v>218</v>
      </c>
      <c r="I8449" s="34">
        <v>9.6258000000000003E-3</v>
      </c>
      <c r="J8449" s="34">
        <v>416.32024999999999</v>
      </c>
      <c r="K8449" s="35" t="str">
        <f t="shared" si="711"/>
        <v>Strabrechtse Heide &amp; Beuven_H3160</v>
      </c>
      <c r="L8449" s="36">
        <f>VLOOKUP(D8449,DATA!A:F,5,FALSE)</f>
        <v>1.0986712608830001E-2</v>
      </c>
      <c r="M8449" s="37">
        <f>VLOOKUP(D8449,DATA!A:F,6,FALSE)</f>
        <v>982</v>
      </c>
      <c r="N8449" s="36">
        <f t="shared" si="712"/>
        <v>43.127638632627168</v>
      </c>
      <c r="O8449" s="36">
        <f t="shared" si="713"/>
        <v>43.130232601109142</v>
      </c>
      <c r="P8449" s="36">
        <f t="shared" si="714"/>
        <v>2.5939684819746844E-3</v>
      </c>
      <c r="Q8449" s="36">
        <f t="shared" si="715"/>
        <v>1.0799216069078211E-2</v>
      </c>
    </row>
    <row r="8450" spans="1:17" x14ac:dyDescent="0.3">
      <c r="A8450" s="29">
        <v>2376963</v>
      </c>
      <c r="B8450" s="1">
        <v>137</v>
      </c>
      <c r="C8450" s="1" t="s">
        <v>30</v>
      </c>
      <c r="D8450" s="1" t="s">
        <v>53</v>
      </c>
      <c r="E8450" s="1" t="s">
        <v>54</v>
      </c>
      <c r="F8450" s="47">
        <v>714</v>
      </c>
      <c r="G8450" s="34">
        <v>956.82</v>
      </c>
      <c r="H8450" s="1" t="s">
        <v>218</v>
      </c>
      <c r="I8450" s="34">
        <v>9.6258000000000003E-3</v>
      </c>
      <c r="J8450" s="34">
        <v>4187.0604999999996</v>
      </c>
      <c r="K8450" s="35" t="str">
        <f t="shared" si="711"/>
        <v>Strabrechtse Heide &amp; Beuven_H4030</v>
      </c>
      <c r="L8450" s="36">
        <f>VLOOKUP(D8450,DATA!A:F,5,FALSE)</f>
        <v>1.0986712608830001E-2</v>
      </c>
      <c r="M8450" s="37">
        <f>VLOOKUP(D8450,DATA!A:F,6,FALSE)</f>
        <v>982</v>
      </c>
      <c r="N8450" s="36">
        <f t="shared" si="712"/>
        <v>43.127638632627168</v>
      </c>
      <c r="O8450" s="36">
        <f t="shared" si="713"/>
        <v>43.130232601109142</v>
      </c>
      <c r="P8450" s="36">
        <f t="shared" si="714"/>
        <v>2.5939684819746844E-3</v>
      </c>
      <c r="Q8450" s="36">
        <f t="shared" si="715"/>
        <v>0.10861102969121163</v>
      </c>
    </row>
    <row r="8451" spans="1:17" x14ac:dyDescent="0.3">
      <c r="A8451" s="29">
        <v>2376964</v>
      </c>
      <c r="B8451" s="1">
        <v>137</v>
      </c>
      <c r="C8451" s="1" t="s">
        <v>30</v>
      </c>
      <c r="D8451" s="1" t="s">
        <v>53</v>
      </c>
      <c r="E8451" s="1" t="s">
        <v>54</v>
      </c>
      <c r="F8451" s="47">
        <v>714</v>
      </c>
      <c r="G8451" s="34">
        <v>986.51</v>
      </c>
      <c r="H8451" s="1" t="s">
        <v>218</v>
      </c>
      <c r="I8451" s="34">
        <v>9.8911999999999993E-3</v>
      </c>
      <c r="J8451" s="34">
        <v>9811.8839346191999</v>
      </c>
      <c r="K8451" s="35" t="str">
        <f t="shared" ref="K8451:K8514" si="716">_xlfn.CONCAT(C8451,"_",D8451)</f>
        <v>Strabrechtse Heide &amp; Beuven_H4030</v>
      </c>
      <c r="L8451" s="36">
        <f>VLOOKUP(D8451,DATA!A:F,5,FALSE)</f>
        <v>1.0986712608830001E-2</v>
      </c>
      <c r="M8451" s="37">
        <f>VLOOKUP(D8451,DATA!A:F,6,FALSE)</f>
        <v>982</v>
      </c>
      <c r="N8451" s="36">
        <f t="shared" ref="N8451:N8514" si="717">100/(1+EXP(-L8451*(G8451-M8451)))</f>
        <v>51.238498459215776</v>
      </c>
      <c r="O8451" s="36">
        <f t="shared" ref="O8451:O8514" si="718">100/(1+EXP(-L8451*((G8451+I8451)-M8451)))</f>
        <v>51.241213582959858</v>
      </c>
      <c r="P8451" s="36">
        <f t="shared" ref="P8451:P8514" si="719">O8451-N8451</f>
        <v>2.7151237440818932E-3</v>
      </c>
      <c r="Q8451" s="36">
        <f t="shared" ref="Q8451:Q8514" si="720">IF(AND(H8451&lt;&gt;"below",I8451&gt;=0.005),J8451*P8451/100,0)</f>
        <v>0.26640479045060261</v>
      </c>
    </row>
    <row r="8452" spans="1:17" x14ac:dyDescent="0.3">
      <c r="A8452" s="29">
        <v>2376965</v>
      </c>
      <c r="B8452" s="1">
        <v>137</v>
      </c>
      <c r="C8452" s="1" t="s">
        <v>30</v>
      </c>
      <c r="D8452" s="1" t="s">
        <v>53</v>
      </c>
      <c r="E8452" s="1" t="s">
        <v>54</v>
      </c>
      <c r="F8452" s="47">
        <v>714</v>
      </c>
      <c r="G8452" s="34">
        <v>919.8</v>
      </c>
      <c r="H8452" s="1" t="s">
        <v>218</v>
      </c>
      <c r="I8452" s="34">
        <v>9.2160000000000002E-3</v>
      </c>
      <c r="J8452" s="34">
        <v>9466.232</v>
      </c>
      <c r="K8452" s="35" t="str">
        <f t="shared" si="716"/>
        <v>Strabrechtse Heide &amp; Beuven_H4030</v>
      </c>
      <c r="L8452" s="36">
        <f>VLOOKUP(D8452,DATA!A:F,5,FALSE)</f>
        <v>1.0986712608830001E-2</v>
      </c>
      <c r="M8452" s="37">
        <f>VLOOKUP(D8452,DATA!A:F,6,FALSE)</f>
        <v>982</v>
      </c>
      <c r="N8452" s="36">
        <f t="shared" si="717"/>
        <v>33.550878331955595</v>
      </c>
      <c r="O8452" s="36">
        <f t="shared" si="718"/>
        <v>33.553135742775439</v>
      </c>
      <c r="P8452" s="36">
        <f t="shared" si="719"/>
        <v>2.2574108198440967E-3</v>
      </c>
      <c r="Q8452" s="36">
        <f t="shared" si="720"/>
        <v>0.21369174539954425</v>
      </c>
    </row>
    <row r="8453" spans="1:17" x14ac:dyDescent="0.3">
      <c r="A8453" s="29">
        <v>2376966</v>
      </c>
      <c r="B8453" s="1">
        <v>137</v>
      </c>
      <c r="C8453" s="1" t="s">
        <v>30</v>
      </c>
      <c r="D8453" s="1" t="s">
        <v>53</v>
      </c>
      <c r="E8453" s="1" t="s">
        <v>54</v>
      </c>
      <c r="F8453" s="47">
        <v>714</v>
      </c>
      <c r="G8453" s="34">
        <v>985.13</v>
      </c>
      <c r="H8453" s="1" t="s">
        <v>218</v>
      </c>
      <c r="I8453" s="34">
        <v>9.6790000000000001E-3</v>
      </c>
      <c r="J8453" s="34">
        <v>6682.9009999999998</v>
      </c>
      <c r="K8453" s="35" t="str">
        <f t="shared" si="716"/>
        <v>Strabrechtse Heide &amp; Beuven_H4030</v>
      </c>
      <c r="L8453" s="36">
        <f>VLOOKUP(D8453,DATA!A:F,5,FALSE)</f>
        <v>1.0986712608830001E-2</v>
      </c>
      <c r="M8453" s="37">
        <f>VLOOKUP(D8453,DATA!A:F,6,FALSE)</f>
        <v>982</v>
      </c>
      <c r="N8453" s="36">
        <f t="shared" si="717"/>
        <v>50.859625549879283</v>
      </c>
      <c r="O8453" s="36">
        <f t="shared" si="718"/>
        <v>50.862283271422008</v>
      </c>
      <c r="P8453" s="36">
        <f t="shared" si="719"/>
        <v>2.6577215427252554E-3</v>
      </c>
      <c r="Q8453" s="36">
        <f t="shared" si="720"/>
        <v>0.17761289955600151</v>
      </c>
    </row>
    <row r="8454" spans="1:17" x14ac:dyDescent="0.3">
      <c r="A8454" s="29">
        <v>2376967</v>
      </c>
      <c r="B8454" s="1">
        <v>137</v>
      </c>
      <c r="C8454" s="1" t="s">
        <v>30</v>
      </c>
      <c r="D8454" s="1" t="s">
        <v>53</v>
      </c>
      <c r="E8454" s="1" t="s">
        <v>54</v>
      </c>
      <c r="F8454" s="47">
        <v>714</v>
      </c>
      <c r="G8454" s="34">
        <v>1016.19</v>
      </c>
      <c r="H8454" s="1" t="s">
        <v>218</v>
      </c>
      <c r="I8454" s="34">
        <v>9.8977000000000006E-3</v>
      </c>
      <c r="J8454" s="34">
        <v>4174.9395000000004</v>
      </c>
      <c r="K8454" s="35" t="str">
        <f t="shared" si="716"/>
        <v>Strabrechtse Heide &amp; Beuven_H4030</v>
      </c>
      <c r="L8454" s="36">
        <f>VLOOKUP(D8454,DATA!A:F,5,FALSE)</f>
        <v>1.0986712608830001E-2</v>
      </c>
      <c r="M8454" s="37">
        <f>VLOOKUP(D8454,DATA!A:F,6,FALSE)</f>
        <v>982</v>
      </c>
      <c r="N8454" s="36">
        <f t="shared" si="717"/>
        <v>59.28200580790373</v>
      </c>
      <c r="O8454" s="36">
        <f t="shared" si="718"/>
        <v>59.284630672663233</v>
      </c>
      <c r="P8454" s="36">
        <f t="shared" si="719"/>
        <v>2.6248647595039643E-3</v>
      </c>
      <c r="Q8454" s="36">
        <f t="shared" si="720"/>
        <v>0.10958651566611102</v>
      </c>
    </row>
    <row r="8455" spans="1:17" x14ac:dyDescent="0.3">
      <c r="A8455" s="29">
        <v>2376968</v>
      </c>
      <c r="B8455" s="1">
        <v>137</v>
      </c>
      <c r="C8455" s="1" t="s">
        <v>30</v>
      </c>
      <c r="D8455" s="1" t="s">
        <v>57</v>
      </c>
      <c r="E8455" s="1" t="s">
        <v>58</v>
      </c>
      <c r="F8455" s="47">
        <v>714</v>
      </c>
      <c r="G8455" s="34">
        <v>929.72</v>
      </c>
      <c r="H8455" s="1" t="s">
        <v>218</v>
      </c>
      <c r="I8455" s="34">
        <v>9.0641000000000003E-3</v>
      </c>
      <c r="J8455" s="34">
        <v>5.8712606000000003</v>
      </c>
      <c r="K8455" s="35" t="str">
        <f t="shared" si="716"/>
        <v>Strabrechtse Heide &amp; Beuven_H3160</v>
      </c>
      <c r="L8455" s="36">
        <f>VLOOKUP(D8455,DATA!A:F,5,FALSE)</f>
        <v>1.0986712608830001E-2</v>
      </c>
      <c r="M8455" s="37">
        <f>VLOOKUP(D8455,DATA!A:F,6,FALSE)</f>
        <v>982</v>
      </c>
      <c r="N8455" s="36">
        <f t="shared" si="717"/>
        <v>36.022554864777085</v>
      </c>
      <c r="O8455" s="36">
        <f t="shared" si="718"/>
        <v>36.024849955734958</v>
      </c>
      <c r="P8455" s="36">
        <f t="shared" si="719"/>
        <v>2.2950909578725032E-3</v>
      </c>
      <c r="Q8455" s="36">
        <f t="shared" si="720"/>
        <v>1.3475077114373087E-4</v>
      </c>
    </row>
    <row r="8456" spans="1:17" x14ac:dyDescent="0.3">
      <c r="A8456" s="29">
        <v>2376968</v>
      </c>
      <c r="B8456" s="1">
        <v>137</v>
      </c>
      <c r="C8456" s="1" t="s">
        <v>30</v>
      </c>
      <c r="D8456" s="1" t="s">
        <v>53</v>
      </c>
      <c r="E8456" s="1" t="s">
        <v>54</v>
      </c>
      <c r="F8456" s="47">
        <v>714</v>
      </c>
      <c r="G8456" s="34">
        <v>929.72</v>
      </c>
      <c r="H8456" s="1" t="s">
        <v>218</v>
      </c>
      <c r="I8456" s="34">
        <v>9.0641000000000003E-3</v>
      </c>
      <c r="J8456" s="34">
        <v>9555.9069999999992</v>
      </c>
      <c r="K8456" s="35" t="str">
        <f t="shared" si="716"/>
        <v>Strabrechtse Heide &amp; Beuven_H4030</v>
      </c>
      <c r="L8456" s="36">
        <f>VLOOKUP(D8456,DATA!A:F,5,FALSE)</f>
        <v>1.0986712608830001E-2</v>
      </c>
      <c r="M8456" s="37">
        <f>VLOOKUP(D8456,DATA!A:F,6,FALSE)</f>
        <v>982</v>
      </c>
      <c r="N8456" s="36">
        <f t="shared" si="717"/>
        <v>36.022554864777085</v>
      </c>
      <c r="O8456" s="36">
        <f t="shared" si="718"/>
        <v>36.024849955734958</v>
      </c>
      <c r="P8456" s="36">
        <f t="shared" si="719"/>
        <v>2.2950909578725032E-3</v>
      </c>
      <c r="Q8456" s="36">
        <f t="shared" si="720"/>
        <v>0.21931675749970556</v>
      </c>
    </row>
    <row r="8457" spans="1:17" x14ac:dyDescent="0.3">
      <c r="A8457" s="29">
        <v>2376969</v>
      </c>
      <c r="B8457" s="1">
        <v>137</v>
      </c>
      <c r="C8457" s="1" t="s">
        <v>30</v>
      </c>
      <c r="D8457" s="1" t="s">
        <v>57</v>
      </c>
      <c r="E8457" s="1" t="s">
        <v>58</v>
      </c>
      <c r="F8457" s="47">
        <v>714</v>
      </c>
      <c r="G8457" s="34">
        <v>939.12</v>
      </c>
      <c r="H8457" s="1" t="s">
        <v>218</v>
      </c>
      <c r="I8457" s="34">
        <v>9.0442000000000005E-3</v>
      </c>
      <c r="J8457" s="34">
        <v>26.947536499999998</v>
      </c>
      <c r="K8457" s="35" t="str">
        <f t="shared" si="716"/>
        <v>Strabrechtse Heide &amp; Beuven_H3160</v>
      </c>
      <c r="L8457" s="36">
        <f>VLOOKUP(D8457,DATA!A:F,5,FALSE)</f>
        <v>1.0986712608830001E-2</v>
      </c>
      <c r="M8457" s="37">
        <f>VLOOKUP(D8457,DATA!A:F,6,FALSE)</f>
        <v>982</v>
      </c>
      <c r="N8457" s="36">
        <f t="shared" si="717"/>
        <v>38.435349916488867</v>
      </c>
      <c r="O8457" s="36">
        <f t="shared" si="718"/>
        <v>38.437701200912947</v>
      </c>
      <c r="P8457" s="36">
        <f t="shared" si="719"/>
        <v>2.3512844240798358E-3</v>
      </c>
      <c r="Q8457" s="36">
        <f t="shared" si="720"/>
        <v>6.3361322839772846E-4</v>
      </c>
    </row>
    <row r="8458" spans="1:17" x14ac:dyDescent="0.3">
      <c r="A8458" s="29">
        <v>2376969</v>
      </c>
      <c r="B8458" s="1">
        <v>137</v>
      </c>
      <c r="C8458" s="1" t="s">
        <v>30</v>
      </c>
      <c r="D8458" s="1" t="s">
        <v>53</v>
      </c>
      <c r="E8458" s="1" t="s">
        <v>54</v>
      </c>
      <c r="F8458" s="47">
        <v>714</v>
      </c>
      <c r="G8458" s="34">
        <v>939.12</v>
      </c>
      <c r="H8458" s="1" t="s">
        <v>218</v>
      </c>
      <c r="I8458" s="34">
        <v>9.0442000000000005E-3</v>
      </c>
      <c r="J8458" s="34">
        <v>9121.9130000000005</v>
      </c>
      <c r="K8458" s="35" t="str">
        <f t="shared" si="716"/>
        <v>Strabrechtse Heide &amp; Beuven_H4030</v>
      </c>
      <c r="L8458" s="36">
        <f>VLOOKUP(D8458,DATA!A:F,5,FALSE)</f>
        <v>1.0986712608830001E-2</v>
      </c>
      <c r="M8458" s="37">
        <f>VLOOKUP(D8458,DATA!A:F,6,FALSE)</f>
        <v>982</v>
      </c>
      <c r="N8458" s="36">
        <f t="shared" si="717"/>
        <v>38.435349916488867</v>
      </c>
      <c r="O8458" s="36">
        <f t="shared" si="718"/>
        <v>38.437701200912947</v>
      </c>
      <c r="P8458" s="36">
        <f t="shared" si="719"/>
        <v>2.3512844240798358E-3</v>
      </c>
      <c r="Q8458" s="36">
        <f t="shared" si="720"/>
        <v>0.21448211954711369</v>
      </c>
    </row>
    <row r="8459" spans="1:17" x14ac:dyDescent="0.3">
      <c r="A8459" s="29">
        <v>2376970</v>
      </c>
      <c r="B8459" s="1">
        <v>137</v>
      </c>
      <c r="C8459" s="1" t="s">
        <v>30</v>
      </c>
      <c r="D8459" s="1" t="s">
        <v>63</v>
      </c>
      <c r="E8459" s="1" t="s">
        <v>64</v>
      </c>
      <c r="F8459" s="47">
        <v>714</v>
      </c>
      <c r="G8459" s="34">
        <v>965.37</v>
      </c>
      <c r="H8459" s="1" t="s">
        <v>218</v>
      </c>
      <c r="I8459" s="34">
        <v>9.2282000000000006E-3</v>
      </c>
      <c r="J8459" s="34">
        <v>549.33510000000001</v>
      </c>
      <c r="K8459" s="35" t="str">
        <f t="shared" si="716"/>
        <v>Strabrechtse Heide &amp; Beuven_H2310</v>
      </c>
      <c r="L8459" s="36">
        <f>VLOOKUP(D8459,DATA!A:F,5,FALSE)</f>
        <v>1.0986712608830001E-2</v>
      </c>
      <c r="M8459" s="37">
        <f>VLOOKUP(D8459,DATA!A:F,6,FALSE)</f>
        <v>982</v>
      </c>
      <c r="N8459" s="36">
        <f t="shared" si="717"/>
        <v>45.444938833178604</v>
      </c>
      <c r="O8459" s="36">
        <f t="shared" si="718"/>
        <v>45.447452497831975</v>
      </c>
      <c r="P8459" s="36">
        <f t="shared" si="719"/>
        <v>2.513664653370995E-3</v>
      </c>
      <c r="Q8459" s="36">
        <f t="shared" si="720"/>
        <v>1.380844223726021E-2</v>
      </c>
    </row>
    <row r="8460" spans="1:17" x14ac:dyDescent="0.3">
      <c r="A8460" s="29">
        <v>2376970</v>
      </c>
      <c r="B8460" s="1">
        <v>137</v>
      </c>
      <c r="C8460" s="1" t="s">
        <v>30</v>
      </c>
      <c r="D8460" s="1" t="s">
        <v>53</v>
      </c>
      <c r="E8460" s="1" t="s">
        <v>54</v>
      </c>
      <c r="F8460" s="47">
        <v>714</v>
      </c>
      <c r="G8460" s="34">
        <v>965.37</v>
      </c>
      <c r="H8460" s="1" t="s">
        <v>218</v>
      </c>
      <c r="I8460" s="34">
        <v>9.2282000000000006E-3</v>
      </c>
      <c r="J8460" s="34">
        <v>8525.6219999999994</v>
      </c>
      <c r="K8460" s="35" t="str">
        <f t="shared" si="716"/>
        <v>Strabrechtse Heide &amp; Beuven_H4030</v>
      </c>
      <c r="L8460" s="36">
        <f>VLOOKUP(D8460,DATA!A:F,5,FALSE)</f>
        <v>1.0986712608830001E-2</v>
      </c>
      <c r="M8460" s="37">
        <f>VLOOKUP(D8460,DATA!A:F,6,FALSE)</f>
        <v>982</v>
      </c>
      <c r="N8460" s="36">
        <f t="shared" si="717"/>
        <v>45.444938833178604</v>
      </c>
      <c r="O8460" s="36">
        <f t="shared" si="718"/>
        <v>45.447452497831975</v>
      </c>
      <c r="P8460" s="36">
        <f t="shared" si="719"/>
        <v>2.513664653370995E-3</v>
      </c>
      <c r="Q8460" s="36">
        <f t="shared" si="720"/>
        <v>0.21430554669402127</v>
      </c>
    </row>
    <row r="8461" spans="1:17" x14ac:dyDescent="0.3">
      <c r="A8461" s="29">
        <v>2376971</v>
      </c>
      <c r="B8461" s="1">
        <v>137</v>
      </c>
      <c r="C8461" s="1" t="s">
        <v>30</v>
      </c>
      <c r="D8461" s="1" t="s">
        <v>63</v>
      </c>
      <c r="E8461" s="1" t="s">
        <v>64</v>
      </c>
      <c r="F8461" s="47">
        <v>714</v>
      </c>
      <c r="G8461" s="34">
        <v>920.57</v>
      </c>
      <c r="H8461" s="1" t="s">
        <v>218</v>
      </c>
      <c r="I8461" s="34">
        <v>8.5406000000000006E-3</v>
      </c>
      <c r="J8461" s="34">
        <v>3475.5700858587702</v>
      </c>
      <c r="K8461" s="35" t="str">
        <f t="shared" si="716"/>
        <v>Strabrechtse Heide &amp; Beuven_H2310</v>
      </c>
      <c r="L8461" s="36">
        <f>VLOOKUP(D8461,DATA!A:F,5,FALSE)</f>
        <v>1.0986712608830001E-2</v>
      </c>
      <c r="M8461" s="37">
        <f>VLOOKUP(D8461,DATA!A:F,6,FALSE)</f>
        <v>982</v>
      </c>
      <c r="N8461" s="36">
        <f t="shared" si="717"/>
        <v>33.739744340167263</v>
      </c>
      <c r="O8461" s="36">
        <f t="shared" si="718"/>
        <v>33.741842109185797</v>
      </c>
      <c r="P8461" s="36">
        <f t="shared" si="719"/>
        <v>2.0977690185333131E-3</v>
      </c>
      <c r="Q8461" s="36">
        <f t="shared" si="720"/>
        <v>7.2909432478556954E-2</v>
      </c>
    </row>
    <row r="8462" spans="1:17" x14ac:dyDescent="0.3">
      <c r="A8462" s="29">
        <v>2376971</v>
      </c>
      <c r="B8462" s="1">
        <v>137</v>
      </c>
      <c r="C8462" s="1" t="s">
        <v>30</v>
      </c>
      <c r="D8462" s="1" t="s">
        <v>61</v>
      </c>
      <c r="E8462" s="1" t="s">
        <v>62</v>
      </c>
      <c r="F8462" s="47">
        <v>714</v>
      </c>
      <c r="G8462" s="34">
        <v>920.57</v>
      </c>
      <c r="H8462" s="1" t="s">
        <v>218</v>
      </c>
      <c r="I8462" s="34">
        <v>8.5406000000000006E-3</v>
      </c>
      <c r="J8462" s="34">
        <v>42.486469999999997</v>
      </c>
      <c r="K8462" s="35" t="str">
        <f t="shared" si="716"/>
        <v>Strabrechtse Heide &amp; Beuven_H2330</v>
      </c>
      <c r="L8462" s="36">
        <f>VLOOKUP(D8462,DATA!A:F,5,FALSE)</f>
        <v>1.0986712608830001E-2</v>
      </c>
      <c r="M8462" s="37">
        <f>VLOOKUP(D8462,DATA!A:F,6,FALSE)</f>
        <v>982</v>
      </c>
      <c r="N8462" s="36">
        <f t="shared" si="717"/>
        <v>33.739744340167263</v>
      </c>
      <c r="O8462" s="36">
        <f t="shared" si="718"/>
        <v>33.741842109185797</v>
      </c>
      <c r="P8462" s="36">
        <f t="shared" si="719"/>
        <v>2.0977690185333131E-3</v>
      </c>
      <c r="Q8462" s="36">
        <f t="shared" si="720"/>
        <v>8.9126800472845045E-4</v>
      </c>
    </row>
    <row r="8463" spans="1:17" x14ac:dyDescent="0.3">
      <c r="A8463" s="29">
        <v>2376971</v>
      </c>
      <c r="B8463" s="1">
        <v>137</v>
      </c>
      <c r="C8463" s="1" t="s">
        <v>30</v>
      </c>
      <c r="D8463" s="1" t="s">
        <v>53</v>
      </c>
      <c r="E8463" s="1" t="s">
        <v>54</v>
      </c>
      <c r="F8463" s="47">
        <v>714</v>
      </c>
      <c r="G8463" s="34">
        <v>920.57</v>
      </c>
      <c r="H8463" s="1" t="s">
        <v>218</v>
      </c>
      <c r="I8463" s="34">
        <v>8.5406000000000006E-3</v>
      </c>
      <c r="J8463" s="34">
        <v>780.12523999999996</v>
      </c>
      <c r="K8463" s="35" t="str">
        <f t="shared" si="716"/>
        <v>Strabrechtse Heide &amp; Beuven_H4030</v>
      </c>
      <c r="L8463" s="36">
        <f>VLOOKUP(D8463,DATA!A:F,5,FALSE)</f>
        <v>1.0986712608830001E-2</v>
      </c>
      <c r="M8463" s="37">
        <f>VLOOKUP(D8463,DATA!A:F,6,FALSE)</f>
        <v>982</v>
      </c>
      <c r="N8463" s="36">
        <f t="shared" si="717"/>
        <v>33.739744340167263</v>
      </c>
      <c r="O8463" s="36">
        <f t="shared" si="718"/>
        <v>33.741842109185797</v>
      </c>
      <c r="P8463" s="36">
        <f t="shared" si="719"/>
        <v>2.0977690185333131E-3</v>
      </c>
      <c r="Q8463" s="36">
        <f t="shared" si="720"/>
        <v>1.6365225590478653E-2</v>
      </c>
    </row>
    <row r="8464" spans="1:17" x14ac:dyDescent="0.3">
      <c r="A8464" s="29">
        <v>2376972</v>
      </c>
      <c r="B8464" s="1">
        <v>137</v>
      </c>
      <c r="C8464" s="1" t="s">
        <v>30</v>
      </c>
      <c r="D8464" s="1" t="s">
        <v>63</v>
      </c>
      <c r="E8464" s="1" t="s">
        <v>64</v>
      </c>
      <c r="F8464" s="47">
        <v>714</v>
      </c>
      <c r="G8464" s="34">
        <v>895.92</v>
      </c>
      <c r="H8464" s="1" t="s">
        <v>218</v>
      </c>
      <c r="I8464" s="34">
        <v>7.8924000000000008E-3</v>
      </c>
      <c r="J8464" s="34">
        <v>10.547928000000001</v>
      </c>
      <c r="K8464" s="35" t="str">
        <f t="shared" si="716"/>
        <v>Strabrechtse Heide &amp; Beuven_H2310</v>
      </c>
      <c r="L8464" s="36">
        <f>VLOOKUP(D8464,DATA!A:F,5,FALSE)</f>
        <v>1.0986712608830001E-2</v>
      </c>
      <c r="M8464" s="37">
        <f>VLOOKUP(D8464,DATA!A:F,6,FALSE)</f>
        <v>982</v>
      </c>
      <c r="N8464" s="36">
        <f t="shared" si="717"/>
        <v>27.974311018498348</v>
      </c>
      <c r="O8464" s="36">
        <f t="shared" si="718"/>
        <v>27.976058175636815</v>
      </c>
      <c r="P8464" s="36">
        <f t="shared" si="719"/>
        <v>1.7471571384675144E-3</v>
      </c>
      <c r="Q8464" s="36">
        <f t="shared" si="720"/>
        <v>1.8428887701241371E-4</v>
      </c>
    </row>
    <row r="8465" spans="1:17" x14ac:dyDescent="0.3">
      <c r="A8465" s="29">
        <v>2376973</v>
      </c>
      <c r="B8465" s="1">
        <v>137</v>
      </c>
      <c r="C8465" s="1" t="s">
        <v>30</v>
      </c>
      <c r="D8465" s="1" t="s">
        <v>63</v>
      </c>
      <c r="E8465" s="1" t="s">
        <v>64</v>
      </c>
      <c r="F8465" s="47">
        <v>714</v>
      </c>
      <c r="G8465" s="34">
        <v>912.46</v>
      </c>
      <c r="H8465" s="1" t="s">
        <v>218</v>
      </c>
      <c r="I8465" s="34">
        <v>8.0534000000000005E-3</v>
      </c>
      <c r="J8465" s="34">
        <v>5382.3145000000004</v>
      </c>
      <c r="K8465" s="35" t="str">
        <f t="shared" si="716"/>
        <v>Strabrechtse Heide &amp; Beuven_H2310</v>
      </c>
      <c r="L8465" s="36">
        <f>VLOOKUP(D8465,DATA!A:F,5,FALSE)</f>
        <v>1.0986712608830001E-2</v>
      </c>
      <c r="M8465" s="37">
        <f>VLOOKUP(D8465,DATA!A:F,6,FALSE)</f>
        <v>982</v>
      </c>
      <c r="N8465" s="36">
        <f t="shared" si="717"/>
        <v>31.777498600792725</v>
      </c>
      <c r="O8465" s="36">
        <f t="shared" si="718"/>
        <v>31.77941683390722</v>
      </c>
      <c r="P8465" s="36">
        <f t="shared" si="719"/>
        <v>1.9182331144946829E-3</v>
      </c>
      <c r="Q8465" s="36">
        <f t="shared" si="720"/>
        <v>0.10324533906524894</v>
      </c>
    </row>
    <row r="8466" spans="1:17" x14ac:dyDescent="0.3">
      <c r="A8466" s="29">
        <v>2376974</v>
      </c>
      <c r="B8466" s="1">
        <v>137</v>
      </c>
      <c r="C8466" s="1" t="s">
        <v>30</v>
      </c>
      <c r="D8466" s="1" t="s">
        <v>63</v>
      </c>
      <c r="E8466" s="1" t="s">
        <v>64</v>
      </c>
      <c r="F8466" s="47">
        <v>714</v>
      </c>
      <c r="G8466" s="34">
        <v>923.85</v>
      </c>
      <c r="H8466" s="1" t="s">
        <v>218</v>
      </c>
      <c r="I8466" s="34">
        <v>8.1086999999999999E-3</v>
      </c>
      <c r="J8466" s="34">
        <v>7100.6360263014603</v>
      </c>
      <c r="K8466" s="35" t="str">
        <f t="shared" si="716"/>
        <v>Strabrechtse Heide &amp; Beuven_H2310</v>
      </c>
      <c r="L8466" s="36">
        <f>VLOOKUP(D8466,DATA!A:F,5,FALSE)</f>
        <v>1.0986712608830001E-2</v>
      </c>
      <c r="M8466" s="37">
        <f>VLOOKUP(D8466,DATA!A:F,6,FALSE)</f>
        <v>982</v>
      </c>
      <c r="N8466" s="36">
        <f t="shared" si="717"/>
        <v>34.550036269836198</v>
      </c>
      <c r="O8466" s="36">
        <f t="shared" si="718"/>
        <v>34.552050842295834</v>
      </c>
      <c r="P8466" s="36">
        <f t="shared" si="719"/>
        <v>2.0145724596360992E-3</v>
      </c>
      <c r="Q8466" s="36">
        <f t="shared" si="720"/>
        <v>0.1430474578448683</v>
      </c>
    </row>
    <row r="8467" spans="1:17" x14ac:dyDescent="0.3">
      <c r="A8467" s="29">
        <v>2378482</v>
      </c>
      <c r="B8467" s="1">
        <v>137</v>
      </c>
      <c r="C8467" s="1" t="s">
        <v>30</v>
      </c>
      <c r="D8467" s="1" t="s">
        <v>41</v>
      </c>
      <c r="E8467" s="1" t="s">
        <v>42</v>
      </c>
      <c r="F8467" s="47">
        <v>1071</v>
      </c>
      <c r="G8467" s="34">
        <v>1825.25</v>
      </c>
      <c r="H8467" s="1" t="s">
        <v>218</v>
      </c>
      <c r="I8467" s="34">
        <v>1.5724999999999999E-2</v>
      </c>
      <c r="J8467" s="34">
        <v>231.11279999999999</v>
      </c>
      <c r="K8467" s="35" t="str">
        <f t="shared" si="716"/>
        <v>Strabrechtse Heide &amp; Beuven_H4010A</v>
      </c>
      <c r="L8467" s="36">
        <f>VLOOKUP(D8467,DATA!A:F,5,FALSE)</f>
        <v>1.3726988247862192E-2</v>
      </c>
      <c r="M8467" s="37">
        <f>VLOOKUP(D8467,DATA!A:F,6,FALSE)</f>
        <v>1285.5</v>
      </c>
      <c r="N8467" s="36">
        <f t="shared" si="717"/>
        <v>99.939467642829413</v>
      </c>
      <c r="O8467" s="36">
        <f t="shared" si="718"/>
        <v>99.939480699838853</v>
      </c>
      <c r="P8467" s="36">
        <f t="shared" si="719"/>
        <v>1.305700943987631E-5</v>
      </c>
      <c r="Q8467" s="36">
        <f t="shared" si="720"/>
        <v>3.0176420112762456E-5</v>
      </c>
    </row>
    <row r="8468" spans="1:17" x14ac:dyDescent="0.3">
      <c r="A8468" s="29">
        <v>2378483</v>
      </c>
      <c r="B8468" s="1">
        <v>137</v>
      </c>
      <c r="C8468" s="1" t="s">
        <v>30</v>
      </c>
      <c r="D8468" s="1" t="s">
        <v>41</v>
      </c>
      <c r="E8468" s="1" t="s">
        <v>42</v>
      </c>
      <c r="F8468" s="47">
        <v>1071</v>
      </c>
      <c r="G8468" s="34">
        <v>1816.52</v>
      </c>
      <c r="H8468" s="1" t="s">
        <v>218</v>
      </c>
      <c r="I8468" s="34">
        <v>1.5979E-2</v>
      </c>
      <c r="J8468" s="34">
        <v>7.9250904999999996</v>
      </c>
      <c r="K8468" s="35" t="str">
        <f t="shared" si="716"/>
        <v>Strabrechtse Heide &amp; Beuven_H4010A</v>
      </c>
      <c r="L8468" s="36">
        <f>VLOOKUP(D8468,DATA!A:F,5,FALSE)</f>
        <v>1.3726988247862192E-2</v>
      </c>
      <c r="M8468" s="37">
        <f>VLOOKUP(D8468,DATA!A:F,6,FALSE)</f>
        <v>1285.5</v>
      </c>
      <c r="N8468" s="36">
        <f t="shared" si="717"/>
        <v>99.931766366960417</v>
      </c>
      <c r="O8468" s="36">
        <f t="shared" si="718"/>
        <v>99.931781321717182</v>
      </c>
      <c r="P8468" s="36">
        <f t="shared" si="719"/>
        <v>1.4954756764495869E-5</v>
      </c>
      <c r="Q8468" s="36">
        <f t="shared" si="720"/>
        <v>1.1851780076411695E-6</v>
      </c>
    </row>
    <row r="8469" spans="1:17" x14ac:dyDescent="0.3">
      <c r="A8469" s="30">
        <v>2378484</v>
      </c>
      <c r="B8469" s="14">
        <v>137</v>
      </c>
      <c r="C8469" s="14" t="s">
        <v>30</v>
      </c>
      <c r="D8469" s="14" t="s">
        <v>55</v>
      </c>
      <c r="E8469" s="14" t="s">
        <v>56</v>
      </c>
      <c r="F8469" s="48">
        <v>500</v>
      </c>
      <c r="G8469" s="38">
        <v>1679.31</v>
      </c>
      <c r="H8469" s="14" t="s">
        <v>218</v>
      </c>
      <c r="I8469" s="38">
        <v>1.4715000000000001E-2</v>
      </c>
      <c r="J8469" s="38">
        <v>92.525840000000002</v>
      </c>
      <c r="K8469" s="39" t="str">
        <f t="shared" si="716"/>
        <v>Strabrechtse Heide &amp; Beuven_H3130</v>
      </c>
      <c r="L8469" s="40">
        <f>VLOOKUP(D8469,DATA!A:F,5,FALSE)</f>
        <v>0</v>
      </c>
      <c r="M8469" s="41">
        <f>VLOOKUP(D8469,DATA!A:F,6,FALSE)</f>
        <v>3.5</v>
      </c>
      <c r="N8469" s="40">
        <f t="shared" si="717"/>
        <v>50</v>
      </c>
      <c r="O8469" s="40">
        <f t="shared" si="718"/>
        <v>50</v>
      </c>
      <c r="P8469" s="40">
        <f>J8469/10000*I8469</f>
        <v>1.3615177356000001E-4</v>
      </c>
      <c r="Q8469" s="40">
        <f>IF(AND(H8469&lt;&gt;"below",I8469&gt;=0.005),M8469*P8469,0)</f>
        <v>4.7653120746000001E-4</v>
      </c>
    </row>
    <row r="8470" spans="1:17" x14ac:dyDescent="0.3">
      <c r="A8470" s="29">
        <v>2378484</v>
      </c>
      <c r="B8470" s="1">
        <v>137</v>
      </c>
      <c r="C8470" s="1" t="s">
        <v>30</v>
      </c>
      <c r="D8470" s="1" t="s">
        <v>57</v>
      </c>
      <c r="E8470" s="1" t="s">
        <v>58</v>
      </c>
      <c r="F8470" s="47">
        <v>714</v>
      </c>
      <c r="G8470" s="34">
        <v>1679.31</v>
      </c>
      <c r="H8470" s="1" t="s">
        <v>218</v>
      </c>
      <c r="I8470" s="34">
        <v>1.4715000000000001E-2</v>
      </c>
      <c r="J8470" s="34">
        <v>1811.4079999999999</v>
      </c>
      <c r="K8470" s="35" t="str">
        <f t="shared" si="716"/>
        <v>Strabrechtse Heide &amp; Beuven_H3160</v>
      </c>
      <c r="L8470" s="36">
        <f>VLOOKUP(D8470,DATA!A:F,5,FALSE)</f>
        <v>1.0986712608830001E-2</v>
      </c>
      <c r="M8470" s="37">
        <f>VLOOKUP(D8470,DATA!A:F,6,FALSE)</f>
        <v>982</v>
      </c>
      <c r="N8470" s="36">
        <f t="shared" si="717"/>
        <v>99.952945324306782</v>
      </c>
      <c r="O8470" s="36">
        <f t="shared" si="718"/>
        <v>99.952952927417897</v>
      </c>
      <c r="P8470" s="36">
        <f t="shared" si="719"/>
        <v>7.6031111149177377E-6</v>
      </c>
      <c r="Q8470" s="36">
        <f t="shared" si="720"/>
        <v>1.3772336298450909E-4</v>
      </c>
    </row>
    <row r="8471" spans="1:17" x14ac:dyDescent="0.3">
      <c r="A8471" s="30">
        <v>2378485</v>
      </c>
      <c r="B8471" s="14">
        <v>137</v>
      </c>
      <c r="C8471" s="14" t="s">
        <v>30</v>
      </c>
      <c r="D8471" s="14" t="s">
        <v>55</v>
      </c>
      <c r="E8471" s="14" t="s">
        <v>56</v>
      </c>
      <c r="F8471" s="48">
        <v>500</v>
      </c>
      <c r="G8471" s="38">
        <v>933.64</v>
      </c>
      <c r="H8471" s="14" t="s">
        <v>218</v>
      </c>
      <c r="I8471" s="38">
        <v>9.5379000000000002E-3</v>
      </c>
      <c r="J8471" s="38">
        <v>42.577235999999999</v>
      </c>
      <c r="K8471" s="39" t="str">
        <f t="shared" si="716"/>
        <v>Strabrechtse Heide &amp; Beuven_H3130</v>
      </c>
      <c r="L8471" s="40">
        <f>VLOOKUP(D8471,DATA!A:F,5,FALSE)</f>
        <v>0</v>
      </c>
      <c r="M8471" s="41">
        <f>VLOOKUP(D8471,DATA!A:F,6,FALSE)</f>
        <v>3.5</v>
      </c>
      <c r="N8471" s="40">
        <f t="shared" si="717"/>
        <v>50</v>
      </c>
      <c r="O8471" s="40">
        <f t="shared" si="718"/>
        <v>50</v>
      </c>
      <c r="P8471" s="40">
        <f>J8471/10000*I8471</f>
        <v>4.0609741924439999E-5</v>
      </c>
      <c r="Q8471" s="40">
        <f>IF(AND(H8471&lt;&gt;"below",I8471&gt;=0.005),M8471*P8471,0)</f>
        <v>1.4213409673553999E-4</v>
      </c>
    </row>
    <row r="8472" spans="1:17" x14ac:dyDescent="0.3">
      <c r="A8472" s="29">
        <v>2378485</v>
      </c>
      <c r="B8472" s="1">
        <v>137</v>
      </c>
      <c r="C8472" s="1" t="s">
        <v>30</v>
      </c>
      <c r="D8472" s="1" t="s">
        <v>57</v>
      </c>
      <c r="E8472" s="1" t="s">
        <v>58</v>
      </c>
      <c r="F8472" s="47">
        <v>714</v>
      </c>
      <c r="G8472" s="34">
        <v>933.64</v>
      </c>
      <c r="H8472" s="1" t="s">
        <v>218</v>
      </c>
      <c r="I8472" s="34">
        <v>9.5379000000000002E-3</v>
      </c>
      <c r="J8472" s="34">
        <v>1203.9795999999999</v>
      </c>
      <c r="K8472" s="35" t="str">
        <f t="shared" si="716"/>
        <v>Strabrechtse Heide &amp; Beuven_H3160</v>
      </c>
      <c r="L8472" s="36">
        <f>VLOOKUP(D8472,DATA!A:F,5,FALSE)</f>
        <v>1.0986712608830001E-2</v>
      </c>
      <c r="M8472" s="37">
        <f>VLOOKUP(D8472,DATA!A:F,6,FALSE)</f>
        <v>982</v>
      </c>
      <c r="N8472" s="36">
        <f t="shared" si="717"/>
        <v>37.020967277254549</v>
      </c>
      <c r="O8472" s="36">
        <f t="shared" si="718"/>
        <v>37.023410540058535</v>
      </c>
      <c r="P8472" s="36">
        <f t="shared" si="719"/>
        <v>2.4432628039861015E-3</v>
      </c>
      <c r="Q8472" s="36">
        <f t="shared" si="720"/>
        <v>2.9416385734380646E-2</v>
      </c>
    </row>
    <row r="8473" spans="1:17" x14ac:dyDescent="0.3">
      <c r="A8473" s="29">
        <v>2378485</v>
      </c>
      <c r="B8473" s="1">
        <v>137</v>
      </c>
      <c r="C8473" s="1" t="s">
        <v>30</v>
      </c>
      <c r="D8473" s="1" t="s">
        <v>53</v>
      </c>
      <c r="E8473" s="1" t="s">
        <v>54</v>
      </c>
      <c r="F8473" s="47">
        <v>714</v>
      </c>
      <c r="G8473" s="34">
        <v>933.64</v>
      </c>
      <c r="H8473" s="1" t="s">
        <v>218</v>
      </c>
      <c r="I8473" s="34">
        <v>9.5379000000000002E-3</v>
      </c>
      <c r="J8473" s="34">
        <v>3920.9281999999998</v>
      </c>
      <c r="K8473" s="35" t="str">
        <f t="shared" si="716"/>
        <v>Strabrechtse Heide &amp; Beuven_H4030</v>
      </c>
      <c r="L8473" s="36">
        <f>VLOOKUP(D8473,DATA!A:F,5,FALSE)</f>
        <v>1.0986712608830001E-2</v>
      </c>
      <c r="M8473" s="37">
        <f>VLOOKUP(D8473,DATA!A:F,6,FALSE)</f>
        <v>982</v>
      </c>
      <c r="N8473" s="36">
        <f t="shared" si="717"/>
        <v>37.020967277254549</v>
      </c>
      <c r="O8473" s="36">
        <f t="shared" si="718"/>
        <v>37.023410540058535</v>
      </c>
      <c r="P8473" s="36">
        <f t="shared" si="719"/>
        <v>2.4432628039861015E-3</v>
      </c>
      <c r="Q8473" s="36">
        <f t="shared" si="720"/>
        <v>9.5798580281601778E-2</v>
      </c>
    </row>
    <row r="8474" spans="1:17" x14ac:dyDescent="0.3">
      <c r="A8474" s="29">
        <v>2378486</v>
      </c>
      <c r="B8474" s="1">
        <v>137</v>
      </c>
      <c r="C8474" s="1" t="s">
        <v>30</v>
      </c>
      <c r="D8474" s="1" t="s">
        <v>41</v>
      </c>
      <c r="E8474" s="1" t="s">
        <v>42</v>
      </c>
      <c r="F8474" s="47">
        <v>1071</v>
      </c>
      <c r="G8474" s="34">
        <v>1147.8</v>
      </c>
      <c r="H8474" s="1" t="s">
        <v>218</v>
      </c>
      <c r="I8474" s="34">
        <v>1.1547699999999999E-2</v>
      </c>
      <c r="J8474" s="34">
        <v>1144.192</v>
      </c>
      <c r="K8474" s="35" t="str">
        <f t="shared" si="716"/>
        <v>Strabrechtse Heide &amp; Beuven_H4010A</v>
      </c>
      <c r="L8474" s="36">
        <f>VLOOKUP(D8474,DATA!A:F,5,FALSE)</f>
        <v>1.3726988247862192E-2</v>
      </c>
      <c r="M8474" s="37">
        <f>VLOOKUP(D8474,DATA!A:F,6,FALSE)</f>
        <v>1285.5</v>
      </c>
      <c r="N8474" s="36">
        <f t="shared" si="717"/>
        <v>13.122095111695408</v>
      </c>
      <c r="O8474" s="36">
        <f t="shared" si="718"/>
        <v>13.123902321867538</v>
      </c>
      <c r="P8474" s="36">
        <f t="shared" si="719"/>
        <v>1.8072101721298139E-3</v>
      </c>
      <c r="Q8474" s="36">
        <f t="shared" si="720"/>
        <v>2.0677954212695561E-2</v>
      </c>
    </row>
    <row r="8475" spans="1:17" x14ac:dyDescent="0.3">
      <c r="A8475" s="29">
        <v>2378486</v>
      </c>
      <c r="B8475" s="1">
        <v>137</v>
      </c>
      <c r="C8475" s="1" t="s">
        <v>30</v>
      </c>
      <c r="D8475" s="1" t="s">
        <v>53</v>
      </c>
      <c r="E8475" s="1" t="s">
        <v>54</v>
      </c>
      <c r="F8475" s="47">
        <v>714</v>
      </c>
      <c r="G8475" s="34">
        <v>1147.8</v>
      </c>
      <c r="H8475" s="1" t="s">
        <v>218</v>
      </c>
      <c r="I8475" s="34">
        <v>1.1547699999999999E-2</v>
      </c>
      <c r="J8475" s="34">
        <v>920.92193999999995</v>
      </c>
      <c r="K8475" s="35" t="str">
        <f t="shared" si="716"/>
        <v>Strabrechtse Heide &amp; Beuven_H4030</v>
      </c>
      <c r="L8475" s="36">
        <f>VLOOKUP(D8475,DATA!A:F,5,FALSE)</f>
        <v>1.0986712608830001E-2</v>
      </c>
      <c r="M8475" s="37">
        <f>VLOOKUP(D8475,DATA!A:F,6,FALSE)</f>
        <v>982</v>
      </c>
      <c r="N8475" s="36">
        <f t="shared" si="717"/>
        <v>86.075763812268804</v>
      </c>
      <c r="O8475" s="36">
        <f t="shared" si="718"/>
        <v>86.077284344554201</v>
      </c>
      <c r="P8475" s="36">
        <f t="shared" si="719"/>
        <v>1.5205322853972802E-3</v>
      </c>
      <c r="Q8475" s="36">
        <f t="shared" si="720"/>
        <v>1.400291542100697E-2</v>
      </c>
    </row>
    <row r="8476" spans="1:17" x14ac:dyDescent="0.3">
      <c r="A8476" s="29">
        <v>2378488</v>
      </c>
      <c r="B8476" s="1">
        <v>137</v>
      </c>
      <c r="C8476" s="1" t="s">
        <v>30</v>
      </c>
      <c r="D8476" s="1" t="s">
        <v>41</v>
      </c>
      <c r="E8476" s="1" t="s">
        <v>42</v>
      </c>
      <c r="F8476" s="47">
        <v>1071</v>
      </c>
      <c r="G8476" s="34">
        <v>1376.82</v>
      </c>
      <c r="H8476" s="1" t="s">
        <v>218</v>
      </c>
      <c r="I8476" s="34">
        <v>1.3191700000000001E-2</v>
      </c>
      <c r="J8476" s="34">
        <v>181.89256</v>
      </c>
      <c r="K8476" s="35" t="str">
        <f t="shared" si="716"/>
        <v>Strabrechtse Heide &amp; Beuven_H4010A</v>
      </c>
      <c r="L8476" s="36">
        <f>VLOOKUP(D8476,DATA!A:F,5,FALSE)</f>
        <v>1.3726988247862192E-2</v>
      </c>
      <c r="M8476" s="37">
        <f>VLOOKUP(D8476,DATA!A:F,6,FALSE)</f>
        <v>1285.5</v>
      </c>
      <c r="N8476" s="36">
        <f t="shared" si="717"/>
        <v>77.791353056870406</v>
      </c>
      <c r="O8476" s="36">
        <f t="shared" si="718"/>
        <v>77.79448135112429</v>
      </c>
      <c r="P8476" s="36">
        <f t="shared" si="719"/>
        <v>3.1282942538837233E-3</v>
      </c>
      <c r="Q8476" s="36">
        <f t="shared" si="720"/>
        <v>5.6901345027220041E-3</v>
      </c>
    </row>
    <row r="8477" spans="1:17" x14ac:dyDescent="0.3">
      <c r="A8477" s="29">
        <v>2378488</v>
      </c>
      <c r="B8477" s="1">
        <v>137</v>
      </c>
      <c r="C8477" s="1" t="s">
        <v>30</v>
      </c>
      <c r="D8477" s="1" t="s">
        <v>53</v>
      </c>
      <c r="E8477" s="1" t="s">
        <v>54</v>
      </c>
      <c r="F8477" s="47">
        <v>714</v>
      </c>
      <c r="G8477" s="34">
        <v>1376.82</v>
      </c>
      <c r="H8477" s="1" t="s">
        <v>218</v>
      </c>
      <c r="I8477" s="34">
        <v>1.3191700000000001E-2</v>
      </c>
      <c r="J8477" s="34">
        <v>1274.4590000000001</v>
      </c>
      <c r="K8477" s="35" t="str">
        <f t="shared" si="716"/>
        <v>Strabrechtse Heide &amp; Beuven_H4030</v>
      </c>
      <c r="L8477" s="36">
        <f>VLOOKUP(D8477,DATA!A:F,5,FALSE)</f>
        <v>1.0986712608830001E-2</v>
      </c>
      <c r="M8477" s="37">
        <f>VLOOKUP(D8477,DATA!A:F,6,FALSE)</f>
        <v>982</v>
      </c>
      <c r="N8477" s="36">
        <f t="shared" si="717"/>
        <v>98.71029262609089</v>
      </c>
      <c r="O8477" s="36">
        <f t="shared" si="718"/>
        <v>98.710477124018851</v>
      </c>
      <c r="P8477" s="36">
        <f t="shared" si="719"/>
        <v>1.8449792796104703E-4</v>
      </c>
      <c r="Q8477" s="36">
        <f t="shared" si="720"/>
        <v>2.3513504477130805E-3</v>
      </c>
    </row>
    <row r="8478" spans="1:17" x14ac:dyDescent="0.3">
      <c r="A8478" s="29">
        <v>2378489</v>
      </c>
      <c r="B8478" s="1">
        <v>137</v>
      </c>
      <c r="C8478" s="1" t="s">
        <v>30</v>
      </c>
      <c r="D8478" s="1" t="s">
        <v>57</v>
      </c>
      <c r="E8478" s="1" t="s">
        <v>58</v>
      </c>
      <c r="F8478" s="47">
        <v>714</v>
      </c>
      <c r="G8478" s="34">
        <v>1047.1500000000001</v>
      </c>
      <c r="H8478" s="1" t="s">
        <v>218</v>
      </c>
      <c r="I8478" s="34">
        <v>1.0352999999999999E-2</v>
      </c>
      <c r="J8478" s="34">
        <v>5618.4389027830603</v>
      </c>
      <c r="K8478" s="35" t="str">
        <f t="shared" si="716"/>
        <v>Strabrechtse Heide &amp; Beuven_H3160</v>
      </c>
      <c r="L8478" s="36">
        <f>VLOOKUP(D8478,DATA!A:F,5,FALSE)</f>
        <v>1.0986712608830001E-2</v>
      </c>
      <c r="M8478" s="37">
        <f>VLOOKUP(D8478,DATA!A:F,6,FALSE)</f>
        <v>982</v>
      </c>
      <c r="N8478" s="36">
        <f t="shared" si="717"/>
        <v>67.16780224027643</v>
      </c>
      <c r="O8478" s="36">
        <f t="shared" si="718"/>
        <v>67.170310581354613</v>
      </c>
      <c r="P8478" s="36">
        <f t="shared" si="719"/>
        <v>2.5083410781832072E-3</v>
      </c>
      <c r="Q8478" s="36">
        <f t="shared" si="720"/>
        <v>0.14092961095113338</v>
      </c>
    </row>
    <row r="8479" spans="1:17" x14ac:dyDescent="0.3">
      <c r="A8479" s="29">
        <v>2378489</v>
      </c>
      <c r="B8479" s="1">
        <v>137</v>
      </c>
      <c r="C8479" s="1" t="s">
        <v>30</v>
      </c>
      <c r="D8479" s="1" t="s">
        <v>53</v>
      </c>
      <c r="E8479" s="1" t="s">
        <v>54</v>
      </c>
      <c r="F8479" s="47">
        <v>714</v>
      </c>
      <c r="G8479" s="34">
        <v>1047.1500000000001</v>
      </c>
      <c r="H8479" s="1" t="s">
        <v>218</v>
      </c>
      <c r="I8479" s="34">
        <v>1.0352999999999999E-2</v>
      </c>
      <c r="J8479" s="34">
        <v>2141.0374000000002</v>
      </c>
      <c r="K8479" s="35" t="str">
        <f t="shared" si="716"/>
        <v>Strabrechtse Heide &amp; Beuven_H4030</v>
      </c>
      <c r="L8479" s="36">
        <f>VLOOKUP(D8479,DATA!A:F,5,FALSE)</f>
        <v>1.0986712608830001E-2</v>
      </c>
      <c r="M8479" s="37">
        <f>VLOOKUP(D8479,DATA!A:F,6,FALSE)</f>
        <v>982</v>
      </c>
      <c r="N8479" s="36">
        <f t="shared" si="717"/>
        <v>67.16780224027643</v>
      </c>
      <c r="O8479" s="36">
        <f t="shared" si="718"/>
        <v>67.170310581354613</v>
      </c>
      <c r="P8479" s="36">
        <f t="shared" si="719"/>
        <v>2.5083410781832072E-3</v>
      </c>
      <c r="Q8479" s="36">
        <f t="shared" si="720"/>
        <v>5.3704520603465707E-2</v>
      </c>
    </row>
    <row r="8480" spans="1:17" x14ac:dyDescent="0.3">
      <c r="A8480" s="29">
        <v>2378490</v>
      </c>
      <c r="B8480" s="1">
        <v>137</v>
      </c>
      <c r="C8480" s="1" t="s">
        <v>30</v>
      </c>
      <c r="D8480" s="1" t="s">
        <v>63</v>
      </c>
      <c r="E8480" s="1" t="s">
        <v>64</v>
      </c>
      <c r="F8480" s="47">
        <v>714</v>
      </c>
      <c r="G8480" s="34">
        <v>1025.07</v>
      </c>
      <c r="H8480" s="1" t="s">
        <v>218</v>
      </c>
      <c r="I8480" s="34">
        <v>1.02427E-2</v>
      </c>
      <c r="J8480" s="34">
        <v>80.887259999999898</v>
      </c>
      <c r="K8480" s="35" t="str">
        <f t="shared" si="716"/>
        <v>Strabrechtse Heide &amp; Beuven_H2310</v>
      </c>
      <c r="L8480" s="36">
        <f>VLOOKUP(D8480,DATA!A:F,5,FALSE)</f>
        <v>1.0986712608830001E-2</v>
      </c>
      <c r="M8480" s="37">
        <f>VLOOKUP(D8480,DATA!A:F,6,FALSE)</f>
        <v>982</v>
      </c>
      <c r="N8480" s="36">
        <f t="shared" si="717"/>
        <v>61.614033215711814</v>
      </c>
      <c r="O8480" s="36">
        <f t="shared" si="718"/>
        <v>61.616694729143035</v>
      </c>
      <c r="P8480" s="36">
        <f t="shared" si="719"/>
        <v>2.6615134312208966E-3</v>
      </c>
      <c r="Q8480" s="36">
        <f t="shared" si="720"/>
        <v>2.152825289046565E-3</v>
      </c>
    </row>
    <row r="8481" spans="1:17" x14ac:dyDescent="0.3">
      <c r="A8481" s="29">
        <v>2378490</v>
      </c>
      <c r="B8481" s="1">
        <v>137</v>
      </c>
      <c r="C8481" s="1" t="s">
        <v>30</v>
      </c>
      <c r="D8481" s="1" t="s">
        <v>61</v>
      </c>
      <c r="E8481" s="1" t="s">
        <v>62</v>
      </c>
      <c r="F8481" s="47">
        <v>714</v>
      </c>
      <c r="G8481" s="34">
        <v>1025.07</v>
      </c>
      <c r="H8481" s="1" t="s">
        <v>218</v>
      </c>
      <c r="I8481" s="34">
        <v>1.02427E-2</v>
      </c>
      <c r="J8481" s="34">
        <v>247.93147007235001</v>
      </c>
      <c r="K8481" s="35" t="str">
        <f t="shared" si="716"/>
        <v>Strabrechtse Heide &amp; Beuven_H2330</v>
      </c>
      <c r="L8481" s="36">
        <f>VLOOKUP(D8481,DATA!A:F,5,FALSE)</f>
        <v>1.0986712608830001E-2</v>
      </c>
      <c r="M8481" s="37">
        <f>VLOOKUP(D8481,DATA!A:F,6,FALSE)</f>
        <v>982</v>
      </c>
      <c r="N8481" s="36">
        <f t="shared" si="717"/>
        <v>61.614033215711814</v>
      </c>
      <c r="O8481" s="36">
        <f t="shared" si="718"/>
        <v>61.616694729143035</v>
      </c>
      <c r="P8481" s="36">
        <f t="shared" si="719"/>
        <v>2.6615134312208966E-3</v>
      </c>
      <c r="Q8481" s="36">
        <f t="shared" si="720"/>
        <v>6.5987293761990131E-3</v>
      </c>
    </row>
    <row r="8482" spans="1:17" x14ac:dyDescent="0.3">
      <c r="A8482" s="29">
        <v>2378490</v>
      </c>
      <c r="B8482" s="1">
        <v>137</v>
      </c>
      <c r="C8482" s="1" t="s">
        <v>30</v>
      </c>
      <c r="D8482" s="1" t="s">
        <v>53</v>
      </c>
      <c r="E8482" s="1" t="s">
        <v>54</v>
      </c>
      <c r="F8482" s="47">
        <v>714</v>
      </c>
      <c r="G8482" s="34">
        <v>1025.07</v>
      </c>
      <c r="H8482" s="1" t="s">
        <v>218</v>
      </c>
      <c r="I8482" s="34">
        <v>1.02427E-2</v>
      </c>
      <c r="J8482" s="34">
        <v>4930.8127147076902</v>
      </c>
      <c r="K8482" s="35" t="str">
        <f t="shared" si="716"/>
        <v>Strabrechtse Heide &amp; Beuven_H4030</v>
      </c>
      <c r="L8482" s="36">
        <f>VLOOKUP(D8482,DATA!A:F,5,FALSE)</f>
        <v>1.0986712608830001E-2</v>
      </c>
      <c r="M8482" s="37">
        <f>VLOOKUP(D8482,DATA!A:F,6,FALSE)</f>
        <v>982</v>
      </c>
      <c r="N8482" s="36">
        <f t="shared" si="717"/>
        <v>61.614033215711814</v>
      </c>
      <c r="O8482" s="36">
        <f t="shared" si="718"/>
        <v>61.616694729143035</v>
      </c>
      <c r="P8482" s="36">
        <f t="shared" si="719"/>
        <v>2.6615134312208966E-3</v>
      </c>
      <c r="Q8482" s="36">
        <f t="shared" si="720"/>
        <v>0.13123424267029288</v>
      </c>
    </row>
    <row r="8483" spans="1:17" x14ac:dyDescent="0.3">
      <c r="A8483" s="29">
        <v>2378491</v>
      </c>
      <c r="B8483" s="1">
        <v>137</v>
      </c>
      <c r="C8483" s="1" t="s">
        <v>30</v>
      </c>
      <c r="D8483" s="1" t="s">
        <v>63</v>
      </c>
      <c r="E8483" s="1" t="s">
        <v>64</v>
      </c>
      <c r="F8483" s="47">
        <v>714</v>
      </c>
      <c r="G8483" s="34">
        <v>974.82</v>
      </c>
      <c r="H8483" s="1" t="s">
        <v>218</v>
      </c>
      <c r="I8483" s="34">
        <v>9.8612999999999999E-3</v>
      </c>
      <c r="J8483" s="34">
        <v>2801.7452489020998</v>
      </c>
      <c r="K8483" s="35" t="str">
        <f t="shared" si="716"/>
        <v>Strabrechtse Heide &amp; Beuven_H2310</v>
      </c>
      <c r="L8483" s="36">
        <f>VLOOKUP(D8483,DATA!A:F,5,FALSE)</f>
        <v>1.0986712608830001E-2</v>
      </c>
      <c r="M8483" s="37">
        <f>VLOOKUP(D8483,DATA!A:F,6,FALSE)</f>
        <v>982</v>
      </c>
      <c r="N8483" s="36">
        <f t="shared" si="717"/>
        <v>48.02890712043002</v>
      </c>
      <c r="O8483" s="36">
        <f t="shared" si="718"/>
        <v>48.031611498568516</v>
      </c>
      <c r="P8483" s="36">
        <f t="shared" si="719"/>
        <v>2.7043781384961108E-3</v>
      </c>
      <c r="Q8483" s="36">
        <f t="shared" si="720"/>
        <v>7.5769786007661835E-2</v>
      </c>
    </row>
    <row r="8484" spans="1:17" x14ac:dyDescent="0.3">
      <c r="A8484" s="29">
        <v>2378491</v>
      </c>
      <c r="B8484" s="1">
        <v>137</v>
      </c>
      <c r="C8484" s="1" t="s">
        <v>30</v>
      </c>
      <c r="D8484" s="1" t="s">
        <v>61</v>
      </c>
      <c r="E8484" s="1" t="s">
        <v>62</v>
      </c>
      <c r="F8484" s="47">
        <v>714</v>
      </c>
      <c r="G8484" s="34">
        <v>974.82</v>
      </c>
      <c r="H8484" s="1" t="s">
        <v>218</v>
      </c>
      <c r="I8484" s="34">
        <v>9.8612999999999999E-3</v>
      </c>
      <c r="J8484" s="34">
        <v>3092.08609938371</v>
      </c>
      <c r="K8484" s="35" t="str">
        <f t="shared" si="716"/>
        <v>Strabrechtse Heide &amp; Beuven_H2330</v>
      </c>
      <c r="L8484" s="36">
        <f>VLOOKUP(D8484,DATA!A:F,5,FALSE)</f>
        <v>1.0986712608830001E-2</v>
      </c>
      <c r="M8484" s="37">
        <f>VLOOKUP(D8484,DATA!A:F,6,FALSE)</f>
        <v>982</v>
      </c>
      <c r="N8484" s="36">
        <f t="shared" si="717"/>
        <v>48.02890712043002</v>
      </c>
      <c r="O8484" s="36">
        <f t="shared" si="718"/>
        <v>48.031611498568516</v>
      </c>
      <c r="P8484" s="36">
        <f t="shared" si="719"/>
        <v>2.7043781384961108E-3</v>
      </c>
      <c r="Q8484" s="36">
        <f t="shared" si="720"/>
        <v>8.3621700495210172E-2</v>
      </c>
    </row>
    <row r="8485" spans="1:17" x14ac:dyDescent="0.3">
      <c r="A8485" s="30">
        <v>2378491</v>
      </c>
      <c r="B8485" s="14">
        <v>137</v>
      </c>
      <c r="C8485" s="14" t="s">
        <v>30</v>
      </c>
      <c r="D8485" s="14" t="s">
        <v>55</v>
      </c>
      <c r="E8485" s="14" t="s">
        <v>56</v>
      </c>
      <c r="F8485" s="48">
        <v>500</v>
      </c>
      <c r="G8485" s="38">
        <v>974.82</v>
      </c>
      <c r="H8485" s="14" t="s">
        <v>218</v>
      </c>
      <c r="I8485" s="38">
        <v>9.8612999999999999E-3</v>
      </c>
      <c r="J8485" s="38">
        <v>369.91824000000003</v>
      </c>
      <c r="K8485" s="39" t="str">
        <f t="shared" si="716"/>
        <v>Strabrechtse Heide &amp; Beuven_H3130</v>
      </c>
      <c r="L8485" s="40">
        <f>VLOOKUP(D8485,DATA!A:F,5,FALSE)</f>
        <v>0</v>
      </c>
      <c r="M8485" s="41">
        <f>VLOOKUP(D8485,DATA!A:F,6,FALSE)</f>
        <v>3.5</v>
      </c>
      <c r="N8485" s="40">
        <f t="shared" si="717"/>
        <v>50</v>
      </c>
      <c r="O8485" s="40">
        <f t="shared" si="718"/>
        <v>50</v>
      </c>
      <c r="P8485" s="40">
        <f>J8485/10000*I8485</f>
        <v>3.6478747401120002E-4</v>
      </c>
      <c r="Q8485" s="40">
        <f>IF(AND(H8485&lt;&gt;"below",I8485&gt;=0.005),M8485*P8485,0)</f>
        <v>1.2767561590392E-3</v>
      </c>
    </row>
    <row r="8486" spans="1:17" x14ac:dyDescent="0.3">
      <c r="A8486" s="29">
        <v>2378491</v>
      </c>
      <c r="B8486" s="1">
        <v>137</v>
      </c>
      <c r="C8486" s="1" t="s">
        <v>30</v>
      </c>
      <c r="D8486" s="1" t="s">
        <v>57</v>
      </c>
      <c r="E8486" s="1" t="s">
        <v>58</v>
      </c>
      <c r="F8486" s="47">
        <v>714</v>
      </c>
      <c r="G8486" s="34">
        <v>974.82</v>
      </c>
      <c r="H8486" s="1" t="s">
        <v>218</v>
      </c>
      <c r="I8486" s="34">
        <v>9.8612999999999999E-3</v>
      </c>
      <c r="J8486" s="34">
        <v>1496.5834</v>
      </c>
      <c r="K8486" s="35" t="str">
        <f t="shared" si="716"/>
        <v>Strabrechtse Heide &amp; Beuven_H3160</v>
      </c>
      <c r="L8486" s="36">
        <f>VLOOKUP(D8486,DATA!A:F,5,FALSE)</f>
        <v>1.0986712608830001E-2</v>
      </c>
      <c r="M8486" s="37">
        <f>VLOOKUP(D8486,DATA!A:F,6,FALSE)</f>
        <v>982</v>
      </c>
      <c r="N8486" s="36">
        <f t="shared" si="717"/>
        <v>48.02890712043002</v>
      </c>
      <c r="O8486" s="36">
        <f t="shared" si="718"/>
        <v>48.031611498568516</v>
      </c>
      <c r="P8486" s="36">
        <f t="shared" si="719"/>
        <v>2.7043781384961108E-3</v>
      </c>
      <c r="Q8486" s="36">
        <f t="shared" si="720"/>
        <v>4.0473274293961803E-2</v>
      </c>
    </row>
    <row r="8487" spans="1:17" x14ac:dyDescent="0.3">
      <c r="A8487" s="29">
        <v>2378491</v>
      </c>
      <c r="B8487" s="1">
        <v>137</v>
      </c>
      <c r="C8487" s="1" t="s">
        <v>30</v>
      </c>
      <c r="D8487" s="1" t="s">
        <v>53</v>
      </c>
      <c r="E8487" s="1" t="s">
        <v>54</v>
      </c>
      <c r="F8487" s="47">
        <v>714</v>
      </c>
      <c r="G8487" s="34">
        <v>974.82</v>
      </c>
      <c r="H8487" s="1" t="s">
        <v>218</v>
      </c>
      <c r="I8487" s="34">
        <v>9.8612999999999999E-3</v>
      </c>
      <c r="J8487" s="34">
        <v>4.9556399640000004</v>
      </c>
      <c r="K8487" s="35" t="str">
        <f t="shared" si="716"/>
        <v>Strabrechtse Heide &amp; Beuven_H4030</v>
      </c>
      <c r="L8487" s="36">
        <f>VLOOKUP(D8487,DATA!A:F,5,FALSE)</f>
        <v>1.0986712608830001E-2</v>
      </c>
      <c r="M8487" s="37">
        <f>VLOOKUP(D8487,DATA!A:F,6,FALSE)</f>
        <v>982</v>
      </c>
      <c r="N8487" s="36">
        <f t="shared" si="717"/>
        <v>48.02890712043002</v>
      </c>
      <c r="O8487" s="36">
        <f t="shared" si="718"/>
        <v>48.031611498568516</v>
      </c>
      <c r="P8487" s="36">
        <f t="shared" si="719"/>
        <v>2.7043781384961108E-3</v>
      </c>
      <c r="Q8487" s="36">
        <f t="shared" si="720"/>
        <v>1.3401924380899253E-4</v>
      </c>
    </row>
    <row r="8488" spans="1:17" x14ac:dyDescent="0.3">
      <c r="A8488" s="29">
        <v>2378492</v>
      </c>
      <c r="B8488" s="1">
        <v>137</v>
      </c>
      <c r="C8488" s="1" t="s">
        <v>30</v>
      </c>
      <c r="D8488" s="1" t="s">
        <v>63</v>
      </c>
      <c r="E8488" s="1" t="s">
        <v>64</v>
      </c>
      <c r="F8488" s="47">
        <v>714</v>
      </c>
      <c r="G8488" s="34">
        <v>1044.76</v>
      </c>
      <c r="H8488" s="1" t="s">
        <v>218</v>
      </c>
      <c r="I8488" s="34">
        <v>1.0403300000000001E-2</v>
      </c>
      <c r="J8488" s="34">
        <v>3451.5727999999999</v>
      </c>
      <c r="K8488" s="35" t="str">
        <f t="shared" si="716"/>
        <v>Strabrechtse Heide &amp; Beuven_H2310</v>
      </c>
      <c r="L8488" s="36">
        <f>VLOOKUP(D8488,DATA!A:F,5,FALSE)</f>
        <v>1.0986712608830001E-2</v>
      </c>
      <c r="M8488" s="37">
        <f>VLOOKUP(D8488,DATA!A:F,6,FALSE)</f>
        <v>982</v>
      </c>
      <c r="N8488" s="36">
        <f t="shared" si="717"/>
        <v>66.586149333804087</v>
      </c>
      <c r="O8488" s="36">
        <f t="shared" si="718"/>
        <v>66.588692302891872</v>
      </c>
      <c r="P8488" s="36">
        <f t="shared" si="719"/>
        <v>2.5429690877842859E-3</v>
      </c>
      <c r="Q8488" s="36">
        <f t="shared" si="720"/>
        <v>8.7772429346370529E-2</v>
      </c>
    </row>
    <row r="8489" spans="1:17" x14ac:dyDescent="0.3">
      <c r="A8489" s="29">
        <v>2378492</v>
      </c>
      <c r="B8489" s="1">
        <v>137</v>
      </c>
      <c r="C8489" s="1" t="s">
        <v>30</v>
      </c>
      <c r="D8489" s="1" t="s">
        <v>53</v>
      </c>
      <c r="E8489" s="1" t="s">
        <v>54</v>
      </c>
      <c r="F8489" s="47">
        <v>714</v>
      </c>
      <c r="G8489" s="34">
        <v>1044.76</v>
      </c>
      <c r="H8489" s="1" t="s">
        <v>218</v>
      </c>
      <c r="I8489" s="34">
        <v>1.0403300000000001E-2</v>
      </c>
      <c r="J8489" s="34">
        <v>489.13599979335902</v>
      </c>
      <c r="K8489" s="35" t="str">
        <f t="shared" si="716"/>
        <v>Strabrechtse Heide &amp; Beuven_H4030</v>
      </c>
      <c r="L8489" s="36">
        <f>VLOOKUP(D8489,DATA!A:F,5,FALSE)</f>
        <v>1.0986712608830001E-2</v>
      </c>
      <c r="M8489" s="37">
        <f>VLOOKUP(D8489,DATA!A:F,6,FALSE)</f>
        <v>982</v>
      </c>
      <c r="N8489" s="36">
        <f t="shared" si="717"/>
        <v>66.586149333804087</v>
      </c>
      <c r="O8489" s="36">
        <f t="shared" si="718"/>
        <v>66.588692302891872</v>
      </c>
      <c r="P8489" s="36">
        <f t="shared" si="719"/>
        <v>2.5429690877842859E-3</v>
      </c>
      <c r="Q8489" s="36">
        <f t="shared" si="720"/>
        <v>1.2438577271969729E-2</v>
      </c>
    </row>
    <row r="8490" spans="1:17" x14ac:dyDescent="0.3">
      <c r="A8490" s="29">
        <v>2378493</v>
      </c>
      <c r="B8490" s="1">
        <v>137</v>
      </c>
      <c r="C8490" s="1" t="s">
        <v>30</v>
      </c>
      <c r="D8490" s="1" t="s">
        <v>53</v>
      </c>
      <c r="E8490" s="1" t="s">
        <v>54</v>
      </c>
      <c r="F8490" s="47">
        <v>714</v>
      </c>
      <c r="G8490" s="34">
        <v>943.98</v>
      </c>
      <c r="H8490" s="1" t="s">
        <v>218</v>
      </c>
      <c r="I8490" s="34">
        <v>9.5023E-3</v>
      </c>
      <c r="J8490" s="34">
        <v>8535.7839999999997</v>
      </c>
      <c r="K8490" s="35" t="str">
        <f t="shared" si="716"/>
        <v>Strabrechtse Heide &amp; Beuven_H4030</v>
      </c>
      <c r="L8490" s="36">
        <f>VLOOKUP(D8490,DATA!A:F,5,FALSE)</f>
        <v>1.0986712608830001E-2</v>
      </c>
      <c r="M8490" s="37">
        <f>VLOOKUP(D8490,DATA!A:F,6,FALSE)</f>
        <v>982</v>
      </c>
      <c r="N8490" s="36">
        <f t="shared" si="717"/>
        <v>39.70637043257004</v>
      </c>
      <c r="O8490" s="36">
        <f t="shared" si="718"/>
        <v>39.708869815428564</v>
      </c>
      <c r="P8490" s="36">
        <f t="shared" si="719"/>
        <v>2.499382858523802E-3</v>
      </c>
      <c r="Q8490" s="36">
        <f t="shared" si="720"/>
        <v>0.21334192213661735</v>
      </c>
    </row>
    <row r="8491" spans="1:17" x14ac:dyDescent="0.3">
      <c r="A8491" s="29">
        <v>2378494</v>
      </c>
      <c r="B8491" s="1">
        <v>137</v>
      </c>
      <c r="C8491" s="1" t="s">
        <v>30</v>
      </c>
      <c r="D8491" s="1" t="s">
        <v>53</v>
      </c>
      <c r="E8491" s="1" t="s">
        <v>54</v>
      </c>
      <c r="F8491" s="47">
        <v>714</v>
      </c>
      <c r="G8491" s="34">
        <v>932.99</v>
      </c>
      <c r="H8491" s="1" t="s">
        <v>218</v>
      </c>
      <c r="I8491" s="34">
        <v>9.3188999999999998E-3</v>
      </c>
      <c r="J8491" s="34">
        <v>8407.9959999999992</v>
      </c>
      <c r="K8491" s="35" t="str">
        <f t="shared" si="716"/>
        <v>Strabrechtse Heide &amp; Beuven_H4030</v>
      </c>
      <c r="L8491" s="36">
        <f>VLOOKUP(D8491,DATA!A:F,5,FALSE)</f>
        <v>1.0986712608830001E-2</v>
      </c>
      <c r="M8491" s="37">
        <f>VLOOKUP(D8491,DATA!A:F,6,FALSE)</f>
        <v>982</v>
      </c>
      <c r="N8491" s="36">
        <f t="shared" si="717"/>
        <v>36.85461809415132</v>
      </c>
      <c r="O8491" s="36">
        <f t="shared" si="718"/>
        <v>36.857000807346509</v>
      </c>
      <c r="P8491" s="36">
        <f t="shared" si="719"/>
        <v>2.3827131951890124E-3</v>
      </c>
      <c r="Q8491" s="36">
        <f t="shared" si="720"/>
        <v>0.20033843014296435</v>
      </c>
    </row>
    <row r="8492" spans="1:17" x14ac:dyDescent="0.3">
      <c r="A8492" s="29">
        <v>2378495</v>
      </c>
      <c r="B8492" s="1">
        <v>137</v>
      </c>
      <c r="C8492" s="1" t="s">
        <v>30</v>
      </c>
      <c r="D8492" s="1" t="s">
        <v>53</v>
      </c>
      <c r="E8492" s="1" t="s">
        <v>54</v>
      </c>
      <c r="F8492" s="47">
        <v>714</v>
      </c>
      <c r="G8492" s="34">
        <v>1004.52</v>
      </c>
      <c r="H8492" s="1" t="s">
        <v>218</v>
      </c>
      <c r="I8492" s="34">
        <v>9.8756E-3</v>
      </c>
      <c r="J8492" s="34">
        <v>4848.0940000000001</v>
      </c>
      <c r="K8492" s="35" t="str">
        <f t="shared" si="716"/>
        <v>Strabrechtse Heide &amp; Beuven_H4030</v>
      </c>
      <c r="L8492" s="36">
        <f>VLOOKUP(D8492,DATA!A:F,5,FALSE)</f>
        <v>1.0986712608830001E-2</v>
      </c>
      <c r="M8492" s="37">
        <f>VLOOKUP(D8492,DATA!A:F,6,FALSE)</f>
        <v>982</v>
      </c>
      <c r="N8492" s="36">
        <f t="shared" si="717"/>
        <v>56.154156249964394</v>
      </c>
      <c r="O8492" s="36">
        <f t="shared" si="718"/>
        <v>56.156827648558043</v>
      </c>
      <c r="P8492" s="36">
        <f t="shared" si="719"/>
        <v>2.6713985936481777E-3</v>
      </c>
      <c r="Q8492" s="36">
        <f t="shared" si="720"/>
        <v>0.12951191493474168</v>
      </c>
    </row>
    <row r="8493" spans="1:17" x14ac:dyDescent="0.3">
      <c r="A8493" s="29">
        <v>2378496</v>
      </c>
      <c r="B8493" s="1">
        <v>137</v>
      </c>
      <c r="C8493" s="1" t="s">
        <v>30</v>
      </c>
      <c r="D8493" s="1" t="s">
        <v>53</v>
      </c>
      <c r="E8493" s="1" t="s">
        <v>54</v>
      </c>
      <c r="F8493" s="47">
        <v>714</v>
      </c>
      <c r="G8493" s="34">
        <v>943.65</v>
      </c>
      <c r="H8493" s="1" t="s">
        <v>218</v>
      </c>
      <c r="I8493" s="34">
        <v>9.3044000000000009E-3</v>
      </c>
      <c r="J8493" s="34">
        <v>4790.7943999999998</v>
      </c>
      <c r="K8493" s="35" t="str">
        <f t="shared" si="716"/>
        <v>Strabrechtse Heide &amp; Beuven_H4030</v>
      </c>
      <c r="L8493" s="36">
        <f>VLOOKUP(D8493,DATA!A:F,5,FALSE)</f>
        <v>1.0986712608830001E-2</v>
      </c>
      <c r="M8493" s="37">
        <f>VLOOKUP(D8493,DATA!A:F,6,FALSE)</f>
        <v>982</v>
      </c>
      <c r="N8493" s="36">
        <f t="shared" si="717"/>
        <v>39.619604189064383</v>
      </c>
      <c r="O8493" s="36">
        <f t="shared" si="718"/>
        <v>39.62204968436837</v>
      </c>
      <c r="P8493" s="36">
        <f t="shared" si="719"/>
        <v>2.4454953039878546E-3</v>
      </c>
      <c r="Q8493" s="36">
        <f t="shared" si="720"/>
        <v>0.1171586520757131</v>
      </c>
    </row>
    <row r="8494" spans="1:17" x14ac:dyDescent="0.3">
      <c r="A8494" s="29">
        <v>2378497</v>
      </c>
      <c r="B8494" s="1">
        <v>137</v>
      </c>
      <c r="C8494" s="1" t="s">
        <v>30</v>
      </c>
      <c r="D8494" s="1" t="s">
        <v>57</v>
      </c>
      <c r="E8494" s="1" t="s">
        <v>58</v>
      </c>
      <c r="F8494" s="47">
        <v>714</v>
      </c>
      <c r="G8494" s="34">
        <v>928.58</v>
      </c>
      <c r="H8494" s="1" t="s">
        <v>218</v>
      </c>
      <c r="I8494" s="34">
        <v>9.0475E-3</v>
      </c>
      <c r="J8494" s="34">
        <v>1377.61303107967</v>
      </c>
      <c r="K8494" s="35" t="str">
        <f t="shared" si="716"/>
        <v>Strabrechtse Heide &amp; Beuven_H3160</v>
      </c>
      <c r="L8494" s="36">
        <f>VLOOKUP(D8494,DATA!A:F,5,FALSE)</f>
        <v>1.0986712608830001E-2</v>
      </c>
      <c r="M8494" s="37">
        <f>VLOOKUP(D8494,DATA!A:F,6,FALSE)</f>
        <v>982</v>
      </c>
      <c r="N8494" s="36">
        <f t="shared" si="717"/>
        <v>35.734411437158606</v>
      </c>
      <c r="O8494" s="36">
        <f t="shared" si="718"/>
        <v>35.736694235966105</v>
      </c>
      <c r="P8494" s="36">
        <f t="shared" si="719"/>
        <v>2.2827988074993755E-3</v>
      </c>
      <c r="Q8494" s="36">
        <f t="shared" si="720"/>
        <v>3.1448133845442705E-2</v>
      </c>
    </row>
    <row r="8495" spans="1:17" x14ac:dyDescent="0.3">
      <c r="A8495" s="29">
        <v>2378497</v>
      </c>
      <c r="B8495" s="1">
        <v>137</v>
      </c>
      <c r="C8495" s="1" t="s">
        <v>30</v>
      </c>
      <c r="D8495" s="1" t="s">
        <v>53</v>
      </c>
      <c r="E8495" s="1" t="s">
        <v>54</v>
      </c>
      <c r="F8495" s="47">
        <v>714</v>
      </c>
      <c r="G8495" s="34">
        <v>928.58</v>
      </c>
      <c r="H8495" s="1" t="s">
        <v>218</v>
      </c>
      <c r="I8495" s="34">
        <v>9.0475E-3</v>
      </c>
      <c r="J8495" s="34">
        <v>7599.5039999999999</v>
      </c>
      <c r="K8495" s="35" t="str">
        <f t="shared" si="716"/>
        <v>Strabrechtse Heide &amp; Beuven_H4030</v>
      </c>
      <c r="L8495" s="36">
        <f>VLOOKUP(D8495,DATA!A:F,5,FALSE)</f>
        <v>1.0986712608830001E-2</v>
      </c>
      <c r="M8495" s="37">
        <f>VLOOKUP(D8495,DATA!A:F,6,FALSE)</f>
        <v>982</v>
      </c>
      <c r="N8495" s="36">
        <f t="shared" si="717"/>
        <v>35.734411437158606</v>
      </c>
      <c r="O8495" s="36">
        <f t="shared" si="718"/>
        <v>35.736694235966105</v>
      </c>
      <c r="P8495" s="36">
        <f t="shared" si="719"/>
        <v>2.2827988074993755E-3</v>
      </c>
      <c r="Q8495" s="36">
        <f t="shared" si="720"/>
        <v>0.17348138668786736</v>
      </c>
    </row>
    <row r="8496" spans="1:17" x14ac:dyDescent="0.3">
      <c r="A8496" s="29">
        <v>2378498</v>
      </c>
      <c r="B8496" s="1">
        <v>137</v>
      </c>
      <c r="C8496" s="1" t="s">
        <v>30</v>
      </c>
      <c r="D8496" s="1" t="s">
        <v>53</v>
      </c>
      <c r="E8496" s="1" t="s">
        <v>54</v>
      </c>
      <c r="F8496" s="47">
        <v>714</v>
      </c>
      <c r="G8496" s="34">
        <v>1066.3499999999999</v>
      </c>
      <c r="H8496" s="1" t="s">
        <v>218</v>
      </c>
      <c r="I8496" s="34">
        <v>1.00762E-2</v>
      </c>
      <c r="J8496" s="34">
        <v>7394.4340000000002</v>
      </c>
      <c r="K8496" s="35" t="str">
        <f t="shared" si="716"/>
        <v>Strabrechtse Heide &amp; Beuven_H4030</v>
      </c>
      <c r="L8496" s="36">
        <f>VLOOKUP(D8496,DATA!A:F,5,FALSE)</f>
        <v>1.0986712608830001E-2</v>
      </c>
      <c r="M8496" s="37">
        <f>VLOOKUP(D8496,DATA!A:F,6,FALSE)</f>
        <v>982</v>
      </c>
      <c r="N8496" s="36">
        <f t="shared" si="717"/>
        <v>71.641124193387</v>
      </c>
      <c r="O8496" s="36">
        <f t="shared" si="718"/>
        <v>71.643373276689687</v>
      </c>
      <c r="P8496" s="36">
        <f t="shared" si="719"/>
        <v>2.2490833026864721E-3</v>
      </c>
      <c r="Q8496" s="36">
        <f t="shared" si="720"/>
        <v>0.1663069804221714</v>
      </c>
    </row>
    <row r="8497" spans="1:17" x14ac:dyDescent="0.3">
      <c r="A8497" s="29">
        <v>2378499</v>
      </c>
      <c r="B8497" s="1">
        <v>137</v>
      </c>
      <c r="C8497" s="1" t="s">
        <v>30</v>
      </c>
      <c r="D8497" s="1" t="s">
        <v>53</v>
      </c>
      <c r="E8497" s="1" t="s">
        <v>54</v>
      </c>
      <c r="F8497" s="47">
        <v>714</v>
      </c>
      <c r="G8497" s="34">
        <v>959.46</v>
      </c>
      <c r="H8497" s="1" t="s">
        <v>218</v>
      </c>
      <c r="I8497" s="34">
        <v>9.1249999999999994E-3</v>
      </c>
      <c r="J8497" s="34">
        <v>838.39369999999997</v>
      </c>
      <c r="K8497" s="35" t="str">
        <f t="shared" si="716"/>
        <v>Strabrechtse Heide &amp; Beuven_H4030</v>
      </c>
      <c r="L8497" s="36">
        <f>VLOOKUP(D8497,DATA!A:F,5,FALSE)</f>
        <v>1.0986712608830001E-2</v>
      </c>
      <c r="M8497" s="37">
        <f>VLOOKUP(D8497,DATA!A:F,6,FALSE)</f>
        <v>982</v>
      </c>
      <c r="N8497" s="36">
        <f t="shared" si="717"/>
        <v>43.840433688269854</v>
      </c>
      <c r="O8497" s="36">
        <f t="shared" si="718"/>
        <v>43.842902010792535</v>
      </c>
      <c r="P8497" s="36">
        <f t="shared" si="719"/>
        <v>2.4683225226809213E-3</v>
      </c>
      <c r="Q8497" s="36">
        <f t="shared" si="720"/>
        <v>2.0694260525837914E-2</v>
      </c>
    </row>
    <row r="8498" spans="1:17" x14ac:dyDescent="0.3">
      <c r="A8498" s="29">
        <v>2378501</v>
      </c>
      <c r="B8498" s="1">
        <v>137</v>
      </c>
      <c r="C8498" s="1" t="s">
        <v>30</v>
      </c>
      <c r="D8498" s="1" t="s">
        <v>63</v>
      </c>
      <c r="E8498" s="1" t="s">
        <v>64</v>
      </c>
      <c r="F8498" s="47">
        <v>714</v>
      </c>
      <c r="G8498" s="34">
        <v>906.36</v>
      </c>
      <c r="H8498" s="1" t="s">
        <v>218</v>
      </c>
      <c r="I8498" s="34">
        <v>7.9994999999999997E-3</v>
      </c>
      <c r="J8498" s="34">
        <v>447.57137999999998</v>
      </c>
      <c r="K8498" s="35" t="str">
        <f t="shared" si="716"/>
        <v>Strabrechtse Heide &amp; Beuven_H2310</v>
      </c>
      <c r="L8498" s="36">
        <f>VLOOKUP(D8498,DATA!A:F,5,FALSE)</f>
        <v>1.0986712608830001E-2</v>
      </c>
      <c r="M8498" s="37">
        <f>VLOOKUP(D8498,DATA!A:F,6,FALSE)</f>
        <v>982</v>
      </c>
      <c r="N8498" s="36">
        <f t="shared" si="717"/>
        <v>30.342628166999582</v>
      </c>
      <c r="O8498" s="36">
        <f t="shared" si="718"/>
        <v>30.344485793464127</v>
      </c>
      <c r="P8498" s="36">
        <f t="shared" si="719"/>
        <v>1.8576264645453477E-3</v>
      </c>
      <c r="Q8498" s="36">
        <f t="shared" si="720"/>
        <v>8.3142044026108235E-3</v>
      </c>
    </row>
    <row r="8499" spans="1:17" x14ac:dyDescent="0.3">
      <c r="A8499" s="29">
        <v>2378502</v>
      </c>
      <c r="B8499" s="1">
        <v>137</v>
      </c>
      <c r="C8499" s="1" t="s">
        <v>30</v>
      </c>
      <c r="D8499" s="1" t="s">
        <v>63</v>
      </c>
      <c r="E8499" s="1" t="s">
        <v>64</v>
      </c>
      <c r="F8499" s="47">
        <v>714</v>
      </c>
      <c r="G8499" s="34">
        <v>897.81</v>
      </c>
      <c r="H8499" s="1" t="s">
        <v>218</v>
      </c>
      <c r="I8499" s="34">
        <v>7.7565999999999998E-3</v>
      </c>
      <c r="J8499" s="34">
        <v>9828.143</v>
      </c>
      <c r="K8499" s="35" t="str">
        <f t="shared" si="716"/>
        <v>Strabrechtse Heide &amp; Beuven_H2310</v>
      </c>
      <c r="L8499" s="36">
        <f>VLOOKUP(D8499,DATA!A:F,5,FALSE)</f>
        <v>1.0986712608830001E-2</v>
      </c>
      <c r="M8499" s="37">
        <f>VLOOKUP(D8499,DATA!A:F,6,FALSE)</f>
        <v>982</v>
      </c>
      <c r="N8499" s="36">
        <f t="shared" si="717"/>
        <v>28.3946034429656</v>
      </c>
      <c r="O8499" s="36">
        <f t="shared" si="718"/>
        <v>28.396336164282197</v>
      </c>
      <c r="P8499" s="36">
        <f t="shared" si="719"/>
        <v>1.7327213165962974E-3</v>
      </c>
      <c r="Q8499" s="36">
        <f t="shared" si="720"/>
        <v>0.17029432878656686</v>
      </c>
    </row>
    <row r="8500" spans="1:17" x14ac:dyDescent="0.3">
      <c r="A8500" s="29">
        <v>2378503</v>
      </c>
      <c r="B8500" s="1">
        <v>137</v>
      </c>
      <c r="C8500" s="1" t="s">
        <v>30</v>
      </c>
      <c r="D8500" s="1" t="s">
        <v>63</v>
      </c>
      <c r="E8500" s="1" t="s">
        <v>64</v>
      </c>
      <c r="F8500" s="47">
        <v>714</v>
      </c>
      <c r="G8500" s="34">
        <v>930.66</v>
      </c>
      <c r="H8500" s="1" t="s">
        <v>218</v>
      </c>
      <c r="I8500" s="34">
        <v>8.2182000000000002E-3</v>
      </c>
      <c r="J8500" s="34">
        <v>338.64699999999999</v>
      </c>
      <c r="K8500" s="35" t="str">
        <f t="shared" si="716"/>
        <v>Strabrechtse Heide &amp; Beuven_H2310</v>
      </c>
      <c r="L8500" s="36">
        <f>VLOOKUP(D8500,DATA!A:F,5,FALSE)</f>
        <v>1.0986712608830001E-2</v>
      </c>
      <c r="M8500" s="37">
        <f>VLOOKUP(D8500,DATA!A:F,6,FALSE)</f>
        <v>982</v>
      </c>
      <c r="N8500" s="36">
        <f t="shared" si="717"/>
        <v>36.260907810420633</v>
      </c>
      <c r="O8500" s="36">
        <f t="shared" si="718"/>
        <v>36.262994675655122</v>
      </c>
      <c r="P8500" s="36">
        <f t="shared" si="719"/>
        <v>2.086865234488755E-3</v>
      </c>
      <c r="Q8500" s="36">
        <f t="shared" si="720"/>
        <v>7.0671065106391344E-3</v>
      </c>
    </row>
    <row r="8501" spans="1:17" x14ac:dyDescent="0.3">
      <c r="A8501" s="29">
        <v>2380012</v>
      </c>
      <c r="B8501" s="1">
        <v>137</v>
      </c>
      <c r="C8501" s="1" t="s">
        <v>30</v>
      </c>
      <c r="D8501" s="1" t="s">
        <v>57</v>
      </c>
      <c r="E8501" s="1" t="s">
        <v>58</v>
      </c>
      <c r="F8501" s="47">
        <v>714</v>
      </c>
      <c r="G8501" s="34">
        <v>1930.53</v>
      </c>
      <c r="H8501" s="1" t="s">
        <v>218</v>
      </c>
      <c r="I8501" s="34">
        <v>1.6451E-2</v>
      </c>
      <c r="J8501" s="34">
        <v>919.37760000000003</v>
      </c>
      <c r="K8501" s="35" t="str">
        <f t="shared" si="716"/>
        <v>Strabrechtse Heide &amp; Beuven_H3160</v>
      </c>
      <c r="L8501" s="36">
        <f>VLOOKUP(D8501,DATA!A:F,5,FALSE)</f>
        <v>1.0986712608830001E-2</v>
      </c>
      <c r="M8501" s="37">
        <f>VLOOKUP(D8501,DATA!A:F,6,FALSE)</f>
        <v>982</v>
      </c>
      <c r="N8501" s="36">
        <f t="shared" si="717"/>
        <v>99.997020757238801</v>
      </c>
      <c r="O8501" s="36">
        <f t="shared" si="718"/>
        <v>99.997021295649617</v>
      </c>
      <c r="P8501" s="36">
        <f t="shared" si="719"/>
        <v>5.3841081637528987E-7</v>
      </c>
      <c r="Q8501" s="36">
        <f t="shared" si="720"/>
        <v>4.950028441731547E-6</v>
      </c>
    </row>
    <row r="8502" spans="1:17" x14ac:dyDescent="0.3">
      <c r="A8502" s="29">
        <v>2380012</v>
      </c>
      <c r="B8502" s="1">
        <v>137</v>
      </c>
      <c r="C8502" s="1" t="s">
        <v>30</v>
      </c>
      <c r="D8502" s="1" t="s">
        <v>41</v>
      </c>
      <c r="E8502" s="1" t="s">
        <v>42</v>
      </c>
      <c r="F8502" s="47">
        <v>1071</v>
      </c>
      <c r="G8502" s="34">
        <v>1930.53</v>
      </c>
      <c r="H8502" s="1" t="s">
        <v>218</v>
      </c>
      <c r="I8502" s="34">
        <v>1.6451E-2</v>
      </c>
      <c r="J8502" s="34">
        <v>703.78200000000004</v>
      </c>
      <c r="K8502" s="35" t="str">
        <f t="shared" si="716"/>
        <v>Strabrechtse Heide &amp; Beuven_H4010A</v>
      </c>
      <c r="L8502" s="36">
        <f>VLOOKUP(D8502,DATA!A:F,5,FALSE)</f>
        <v>1.3726988247862192E-2</v>
      </c>
      <c r="M8502" s="37">
        <f>VLOOKUP(D8502,DATA!A:F,6,FALSE)</f>
        <v>1285.5</v>
      </c>
      <c r="N8502" s="36">
        <f t="shared" si="717"/>
        <v>99.985725660541419</v>
      </c>
      <c r="O8502" s="36">
        <f t="shared" si="718"/>
        <v>99.985728883187136</v>
      </c>
      <c r="P8502" s="36">
        <f t="shared" si="719"/>
        <v>3.2226457165052125E-6</v>
      </c>
      <c r="Q8502" s="36">
        <f t="shared" si="720"/>
        <v>2.2680400476534716E-5</v>
      </c>
    </row>
    <row r="8503" spans="1:17" x14ac:dyDescent="0.3">
      <c r="A8503" s="29">
        <v>2380014</v>
      </c>
      <c r="B8503" s="1">
        <v>137</v>
      </c>
      <c r="C8503" s="1" t="s">
        <v>30</v>
      </c>
      <c r="D8503" s="1" t="s">
        <v>57</v>
      </c>
      <c r="E8503" s="1" t="s">
        <v>58</v>
      </c>
      <c r="F8503" s="47">
        <v>714</v>
      </c>
      <c r="G8503" s="34">
        <v>1174.5</v>
      </c>
      <c r="H8503" s="1" t="s">
        <v>218</v>
      </c>
      <c r="I8503" s="34">
        <v>1.1392599999999999E-2</v>
      </c>
      <c r="J8503" s="34">
        <v>8339.5319999999992</v>
      </c>
      <c r="K8503" s="35" t="str">
        <f t="shared" si="716"/>
        <v>Strabrechtse Heide &amp; Beuven_H3160</v>
      </c>
      <c r="L8503" s="36">
        <f>VLOOKUP(D8503,DATA!A:F,5,FALSE)</f>
        <v>1.0986712608830001E-2</v>
      </c>
      <c r="M8503" s="37">
        <f>VLOOKUP(D8503,DATA!A:F,6,FALSE)</f>
        <v>982</v>
      </c>
      <c r="N8503" s="36">
        <f t="shared" si="717"/>
        <v>89.234701905196047</v>
      </c>
      <c r="O8503" s="36">
        <f t="shared" si="718"/>
        <v>89.235904250255516</v>
      </c>
      <c r="P8503" s="36">
        <f t="shared" si="719"/>
        <v>1.2023450594682572E-3</v>
      </c>
      <c r="Q8503" s="36">
        <f t="shared" si="720"/>
        <v>0.10026995098477434</v>
      </c>
    </row>
    <row r="8504" spans="1:17" x14ac:dyDescent="0.3">
      <c r="A8504" s="29">
        <v>2380014</v>
      </c>
      <c r="B8504" s="1">
        <v>137</v>
      </c>
      <c r="C8504" s="1" t="s">
        <v>30</v>
      </c>
      <c r="D8504" s="1" t="s">
        <v>53</v>
      </c>
      <c r="E8504" s="1" t="s">
        <v>54</v>
      </c>
      <c r="F8504" s="47">
        <v>714</v>
      </c>
      <c r="G8504" s="34">
        <v>1174.5</v>
      </c>
      <c r="H8504" s="1" t="s">
        <v>218</v>
      </c>
      <c r="I8504" s="34">
        <v>1.1392599999999999E-2</v>
      </c>
      <c r="J8504" s="34">
        <v>13.804095</v>
      </c>
      <c r="K8504" s="35" t="str">
        <f t="shared" si="716"/>
        <v>Strabrechtse Heide &amp; Beuven_H4030</v>
      </c>
      <c r="L8504" s="36">
        <f>VLOOKUP(D8504,DATA!A:F,5,FALSE)</f>
        <v>1.0986712608830001E-2</v>
      </c>
      <c r="M8504" s="37">
        <f>VLOOKUP(D8504,DATA!A:F,6,FALSE)</f>
        <v>982</v>
      </c>
      <c r="N8504" s="36">
        <f t="shared" si="717"/>
        <v>89.234701905196047</v>
      </c>
      <c r="O8504" s="36">
        <f t="shared" si="718"/>
        <v>89.235904250255516</v>
      </c>
      <c r="P8504" s="36">
        <f t="shared" si="719"/>
        <v>1.2023450594682572E-3</v>
      </c>
      <c r="Q8504" s="36">
        <f t="shared" si="720"/>
        <v>1.6597285423680474E-4</v>
      </c>
    </row>
    <row r="8505" spans="1:17" x14ac:dyDescent="0.3">
      <c r="A8505" s="29">
        <v>2380015</v>
      </c>
      <c r="B8505" s="1">
        <v>137</v>
      </c>
      <c r="C8505" s="1" t="s">
        <v>30</v>
      </c>
      <c r="D8505" s="1" t="s">
        <v>53</v>
      </c>
      <c r="E8505" s="1" t="s">
        <v>54</v>
      </c>
      <c r="F8505" s="47">
        <v>714</v>
      </c>
      <c r="G8505" s="34">
        <v>1021.75</v>
      </c>
      <c r="H8505" s="1" t="s">
        <v>218</v>
      </c>
      <c r="I8505" s="34">
        <v>1.05133E-2</v>
      </c>
      <c r="J8505" s="34">
        <v>8211.7939999999999</v>
      </c>
      <c r="K8505" s="35" t="str">
        <f t="shared" si="716"/>
        <v>Strabrechtse Heide &amp; Beuven_H4030</v>
      </c>
      <c r="L8505" s="36">
        <f>VLOOKUP(D8505,DATA!A:F,5,FALSE)</f>
        <v>1.0986712608830001E-2</v>
      </c>
      <c r="M8505" s="37">
        <f>VLOOKUP(D8505,DATA!A:F,6,FALSE)</f>
        <v>982</v>
      </c>
      <c r="N8505" s="36">
        <f t="shared" si="717"/>
        <v>60.747763093913022</v>
      </c>
      <c r="O8505" s="36">
        <f t="shared" si="718"/>
        <v>60.750517298084176</v>
      </c>
      <c r="P8505" s="36">
        <f t="shared" si="719"/>
        <v>2.7542041711541287E-3</v>
      </c>
      <c r="Q8505" s="36">
        <f t="shared" si="720"/>
        <v>0.22616957287458447</v>
      </c>
    </row>
    <row r="8506" spans="1:17" x14ac:dyDescent="0.3">
      <c r="A8506" s="29">
        <v>2380016</v>
      </c>
      <c r="B8506" s="1">
        <v>137</v>
      </c>
      <c r="C8506" s="1" t="s">
        <v>30</v>
      </c>
      <c r="D8506" s="1" t="s">
        <v>57</v>
      </c>
      <c r="E8506" s="1" t="s">
        <v>58</v>
      </c>
      <c r="F8506" s="47">
        <v>714</v>
      </c>
      <c r="G8506" s="34">
        <v>1212.26</v>
      </c>
      <c r="H8506" s="1" t="s">
        <v>218</v>
      </c>
      <c r="I8506" s="34">
        <v>1.18908E-2</v>
      </c>
      <c r="J8506" s="34">
        <v>3435.6491999999998</v>
      </c>
      <c r="K8506" s="35" t="str">
        <f t="shared" si="716"/>
        <v>Strabrechtse Heide &amp; Beuven_H3160</v>
      </c>
      <c r="L8506" s="36">
        <f>VLOOKUP(D8506,DATA!A:F,5,FALSE)</f>
        <v>1.0986712608830001E-2</v>
      </c>
      <c r="M8506" s="37">
        <f>VLOOKUP(D8506,DATA!A:F,6,FALSE)</f>
        <v>982</v>
      </c>
      <c r="N8506" s="36">
        <f t="shared" si="717"/>
        <v>92.620471508604552</v>
      </c>
      <c r="O8506" s="36">
        <f t="shared" si="718"/>
        <v>92.621364382773393</v>
      </c>
      <c r="P8506" s="36">
        <f t="shared" si="719"/>
        <v>8.9287416884076265E-4</v>
      </c>
      <c r="Q8506" s="36">
        <f t="shared" si="720"/>
        <v>3.0676024238784308E-2</v>
      </c>
    </row>
    <row r="8507" spans="1:17" x14ac:dyDescent="0.3">
      <c r="A8507" s="29">
        <v>2380017</v>
      </c>
      <c r="B8507" s="1">
        <v>137</v>
      </c>
      <c r="C8507" s="1" t="s">
        <v>30</v>
      </c>
      <c r="D8507" s="1" t="s">
        <v>57</v>
      </c>
      <c r="E8507" s="1" t="s">
        <v>58</v>
      </c>
      <c r="F8507" s="47">
        <v>714</v>
      </c>
      <c r="G8507" s="34">
        <v>1626.82</v>
      </c>
      <c r="H8507" s="1" t="s">
        <v>218</v>
      </c>
      <c r="I8507" s="34">
        <v>1.5476999999999999E-2</v>
      </c>
      <c r="J8507" s="34">
        <v>1400.4541999999999</v>
      </c>
      <c r="K8507" s="35" t="str">
        <f t="shared" si="716"/>
        <v>Strabrechtse Heide &amp; Beuven_H3160</v>
      </c>
      <c r="L8507" s="36">
        <f>VLOOKUP(D8507,DATA!A:F,5,FALSE)</f>
        <v>1.0986712608830001E-2</v>
      </c>
      <c r="M8507" s="37">
        <f>VLOOKUP(D8507,DATA!A:F,6,FALSE)</f>
        <v>982</v>
      </c>
      <c r="N8507" s="36">
        <f t="shared" si="717"/>
        <v>99.916266782914477</v>
      </c>
      <c r="O8507" s="36">
        <f t="shared" si="718"/>
        <v>99.916281007894369</v>
      </c>
      <c r="P8507" s="36">
        <f t="shared" si="719"/>
        <v>1.4224979892674128E-5</v>
      </c>
      <c r="Q8507" s="36">
        <f t="shared" si="720"/>
        <v>1.9921432835611031E-4</v>
      </c>
    </row>
    <row r="8508" spans="1:17" x14ac:dyDescent="0.3">
      <c r="A8508" s="29">
        <v>2380018</v>
      </c>
      <c r="B8508" s="1">
        <v>137</v>
      </c>
      <c r="C8508" s="1" t="s">
        <v>30</v>
      </c>
      <c r="D8508" s="1" t="s">
        <v>57</v>
      </c>
      <c r="E8508" s="1" t="s">
        <v>58</v>
      </c>
      <c r="F8508" s="47">
        <v>714</v>
      </c>
      <c r="G8508" s="34">
        <v>1221.6300000000001</v>
      </c>
      <c r="H8508" s="1" t="s">
        <v>218</v>
      </c>
      <c r="I8508" s="34">
        <v>1.1894099999999999E-2</v>
      </c>
      <c r="J8508" s="34">
        <v>1512.79844184232</v>
      </c>
      <c r="K8508" s="35" t="str">
        <f t="shared" si="716"/>
        <v>Strabrechtse Heide &amp; Beuven_H3160</v>
      </c>
      <c r="L8508" s="36">
        <f>VLOOKUP(D8508,DATA!A:F,5,FALSE)</f>
        <v>1.0986712608830001E-2</v>
      </c>
      <c r="M8508" s="37">
        <f>VLOOKUP(D8508,DATA!A:F,6,FALSE)</f>
        <v>982</v>
      </c>
      <c r="N8508" s="36">
        <f t="shared" si="717"/>
        <v>93.293954913203109</v>
      </c>
      <c r="O8508" s="36">
        <f t="shared" si="718"/>
        <v>93.294772426363494</v>
      </c>
      <c r="P8508" s="36">
        <f t="shared" si="719"/>
        <v>8.175131603849195E-4</v>
      </c>
      <c r="Q8508" s="36">
        <f t="shared" si="720"/>
        <v>1.236732635215897E-2</v>
      </c>
    </row>
    <row r="8509" spans="1:17" x14ac:dyDescent="0.3">
      <c r="A8509" s="29">
        <v>2380018</v>
      </c>
      <c r="B8509" s="1">
        <v>137</v>
      </c>
      <c r="C8509" s="1" t="s">
        <v>30</v>
      </c>
      <c r="D8509" s="1" t="s">
        <v>53</v>
      </c>
      <c r="E8509" s="1" t="s">
        <v>54</v>
      </c>
      <c r="F8509" s="47">
        <v>714</v>
      </c>
      <c r="G8509" s="34">
        <v>1221.6300000000001</v>
      </c>
      <c r="H8509" s="1" t="s">
        <v>218</v>
      </c>
      <c r="I8509" s="34">
        <v>1.1894099999999999E-2</v>
      </c>
      <c r="J8509" s="34">
        <v>1481.85915642532</v>
      </c>
      <c r="K8509" s="35" t="str">
        <f t="shared" si="716"/>
        <v>Strabrechtse Heide &amp; Beuven_H4030</v>
      </c>
      <c r="L8509" s="36">
        <f>VLOOKUP(D8509,DATA!A:F,5,FALSE)</f>
        <v>1.0986712608830001E-2</v>
      </c>
      <c r="M8509" s="37">
        <f>VLOOKUP(D8509,DATA!A:F,6,FALSE)</f>
        <v>982</v>
      </c>
      <c r="N8509" s="36">
        <f t="shared" si="717"/>
        <v>93.293954913203109</v>
      </c>
      <c r="O8509" s="36">
        <f t="shared" si="718"/>
        <v>93.294772426363494</v>
      </c>
      <c r="P8509" s="36">
        <f t="shared" si="719"/>
        <v>8.175131603849195E-4</v>
      </c>
      <c r="Q8509" s="36">
        <f t="shared" si="720"/>
        <v>1.211439362214594E-2</v>
      </c>
    </row>
    <row r="8510" spans="1:17" x14ac:dyDescent="0.3">
      <c r="A8510" s="29">
        <v>2380019</v>
      </c>
      <c r="B8510" s="1">
        <v>137</v>
      </c>
      <c r="C8510" s="1" t="s">
        <v>30</v>
      </c>
      <c r="D8510" s="1" t="s">
        <v>57</v>
      </c>
      <c r="E8510" s="1" t="s">
        <v>58</v>
      </c>
      <c r="F8510" s="47">
        <v>714</v>
      </c>
      <c r="G8510" s="34">
        <v>1060.6400000000001</v>
      </c>
      <c r="H8510" s="1" t="s">
        <v>218</v>
      </c>
      <c r="I8510" s="34">
        <v>1.04831E-2</v>
      </c>
      <c r="J8510" s="34">
        <v>0.81900371999999999</v>
      </c>
      <c r="K8510" s="35" t="str">
        <f t="shared" si="716"/>
        <v>Strabrechtse Heide &amp; Beuven_H3160</v>
      </c>
      <c r="L8510" s="36">
        <f>VLOOKUP(D8510,DATA!A:F,5,FALSE)</f>
        <v>1.0986712608830001E-2</v>
      </c>
      <c r="M8510" s="37">
        <f>VLOOKUP(D8510,DATA!A:F,6,FALSE)</f>
        <v>982</v>
      </c>
      <c r="N8510" s="36">
        <f t="shared" si="717"/>
        <v>70.349466459831035</v>
      </c>
      <c r="O8510" s="36">
        <f t="shared" si="718"/>
        <v>70.351868833916654</v>
      </c>
      <c r="P8510" s="36">
        <f t="shared" si="719"/>
        <v>2.4023740856193854E-3</v>
      </c>
      <c r="Q8510" s="36">
        <f t="shared" si="720"/>
        <v>1.967553312953875E-5</v>
      </c>
    </row>
    <row r="8511" spans="1:17" x14ac:dyDescent="0.3">
      <c r="A8511" s="29">
        <v>2380019</v>
      </c>
      <c r="B8511" s="1">
        <v>137</v>
      </c>
      <c r="C8511" s="1" t="s">
        <v>30</v>
      </c>
      <c r="D8511" s="1" t="s">
        <v>53</v>
      </c>
      <c r="E8511" s="1" t="s">
        <v>54</v>
      </c>
      <c r="F8511" s="47">
        <v>714</v>
      </c>
      <c r="G8511" s="34">
        <v>1060.6400000000001</v>
      </c>
      <c r="H8511" s="1" t="s">
        <v>218</v>
      </c>
      <c r="I8511" s="34">
        <v>1.04831E-2</v>
      </c>
      <c r="J8511" s="34">
        <v>8056.97282538944</v>
      </c>
      <c r="K8511" s="35" t="str">
        <f t="shared" si="716"/>
        <v>Strabrechtse Heide &amp; Beuven_H4030</v>
      </c>
      <c r="L8511" s="36">
        <f>VLOOKUP(D8511,DATA!A:F,5,FALSE)</f>
        <v>1.0986712608830001E-2</v>
      </c>
      <c r="M8511" s="37">
        <f>VLOOKUP(D8511,DATA!A:F,6,FALSE)</f>
        <v>982</v>
      </c>
      <c r="N8511" s="36">
        <f t="shared" si="717"/>
        <v>70.349466459831035</v>
      </c>
      <c r="O8511" s="36">
        <f t="shared" si="718"/>
        <v>70.351868833916654</v>
      </c>
      <c r="P8511" s="36">
        <f t="shared" si="719"/>
        <v>2.4023740856193854E-3</v>
      </c>
      <c r="Q8511" s="36">
        <f t="shared" si="720"/>
        <v>0.19355862724255193</v>
      </c>
    </row>
    <row r="8512" spans="1:17" x14ac:dyDescent="0.3">
      <c r="A8512" s="29">
        <v>2380020</v>
      </c>
      <c r="B8512" s="1">
        <v>137</v>
      </c>
      <c r="C8512" s="1" t="s">
        <v>30</v>
      </c>
      <c r="D8512" s="1" t="s">
        <v>63</v>
      </c>
      <c r="E8512" s="1" t="s">
        <v>64</v>
      </c>
      <c r="F8512" s="47">
        <v>714</v>
      </c>
      <c r="G8512" s="34">
        <v>1008.91</v>
      </c>
      <c r="H8512" s="1" t="s">
        <v>218</v>
      </c>
      <c r="I8512" s="34">
        <v>1.02909E-2</v>
      </c>
      <c r="J8512" s="34">
        <v>1201.56737094043</v>
      </c>
      <c r="K8512" s="35" t="str">
        <f t="shared" si="716"/>
        <v>Strabrechtse Heide &amp; Beuven_H2310</v>
      </c>
      <c r="L8512" s="36">
        <f>VLOOKUP(D8512,DATA!A:F,5,FALSE)</f>
        <v>1.0986712608830001E-2</v>
      </c>
      <c r="M8512" s="37">
        <f>VLOOKUP(D8512,DATA!A:F,6,FALSE)</f>
        <v>982</v>
      </c>
      <c r="N8512" s="36">
        <f t="shared" si="717"/>
        <v>57.337937632643808</v>
      </c>
      <c r="O8512" s="36">
        <f t="shared" si="718"/>
        <v>57.340703309484489</v>
      </c>
      <c r="P8512" s="36">
        <f t="shared" si="719"/>
        <v>2.7656768406814081E-3</v>
      </c>
      <c r="Q8512" s="36">
        <f t="shared" si="720"/>
        <v>3.3231470503283941E-2</v>
      </c>
    </row>
    <row r="8513" spans="1:17" x14ac:dyDescent="0.3">
      <c r="A8513" s="29">
        <v>2380020</v>
      </c>
      <c r="B8513" s="1">
        <v>137</v>
      </c>
      <c r="C8513" s="1" t="s">
        <v>30</v>
      </c>
      <c r="D8513" s="1" t="s">
        <v>61</v>
      </c>
      <c r="E8513" s="1" t="s">
        <v>62</v>
      </c>
      <c r="F8513" s="47">
        <v>714</v>
      </c>
      <c r="G8513" s="34">
        <v>1008.91</v>
      </c>
      <c r="H8513" s="1" t="s">
        <v>218</v>
      </c>
      <c r="I8513" s="34">
        <v>1.02909E-2</v>
      </c>
      <c r="J8513" s="34">
        <v>2108.3090309777999</v>
      </c>
      <c r="K8513" s="35" t="str">
        <f t="shared" si="716"/>
        <v>Strabrechtse Heide &amp; Beuven_H2330</v>
      </c>
      <c r="L8513" s="36">
        <f>VLOOKUP(D8513,DATA!A:F,5,FALSE)</f>
        <v>1.0986712608830001E-2</v>
      </c>
      <c r="M8513" s="37">
        <f>VLOOKUP(D8513,DATA!A:F,6,FALSE)</f>
        <v>982</v>
      </c>
      <c r="N8513" s="36">
        <f t="shared" si="717"/>
        <v>57.337937632643808</v>
      </c>
      <c r="O8513" s="36">
        <f t="shared" si="718"/>
        <v>57.340703309484489</v>
      </c>
      <c r="P8513" s="36">
        <f t="shared" si="719"/>
        <v>2.7656768406814081E-3</v>
      </c>
      <c r="Q8513" s="36">
        <f t="shared" si="720"/>
        <v>5.8309014599747619E-2</v>
      </c>
    </row>
    <row r="8514" spans="1:17" x14ac:dyDescent="0.3">
      <c r="A8514" s="29">
        <v>2380020</v>
      </c>
      <c r="B8514" s="1">
        <v>137</v>
      </c>
      <c r="C8514" s="1" t="s">
        <v>30</v>
      </c>
      <c r="D8514" s="1" t="s">
        <v>53</v>
      </c>
      <c r="E8514" s="1" t="s">
        <v>54</v>
      </c>
      <c r="F8514" s="47">
        <v>714</v>
      </c>
      <c r="G8514" s="34">
        <v>1008.91</v>
      </c>
      <c r="H8514" s="1" t="s">
        <v>218</v>
      </c>
      <c r="I8514" s="34">
        <v>1.02909E-2</v>
      </c>
      <c r="J8514" s="34">
        <v>5038.3107079030497</v>
      </c>
      <c r="K8514" s="35" t="str">
        <f t="shared" si="716"/>
        <v>Strabrechtse Heide &amp; Beuven_H4030</v>
      </c>
      <c r="L8514" s="36">
        <f>VLOOKUP(D8514,DATA!A:F,5,FALSE)</f>
        <v>1.0986712608830001E-2</v>
      </c>
      <c r="M8514" s="37">
        <f>VLOOKUP(D8514,DATA!A:F,6,FALSE)</f>
        <v>982</v>
      </c>
      <c r="N8514" s="36">
        <f t="shared" si="717"/>
        <v>57.337937632643808</v>
      </c>
      <c r="O8514" s="36">
        <f t="shared" si="718"/>
        <v>57.340703309484489</v>
      </c>
      <c r="P8514" s="36">
        <f t="shared" si="719"/>
        <v>2.7656768406814081E-3</v>
      </c>
      <c r="Q8514" s="36">
        <f t="shared" si="720"/>
        <v>0.13934339241004615</v>
      </c>
    </row>
    <row r="8515" spans="1:17" x14ac:dyDescent="0.3">
      <c r="A8515" s="29">
        <v>2380021</v>
      </c>
      <c r="B8515" s="1">
        <v>137</v>
      </c>
      <c r="C8515" s="1" t="s">
        <v>30</v>
      </c>
      <c r="D8515" s="1" t="s">
        <v>63</v>
      </c>
      <c r="E8515" s="1" t="s">
        <v>64</v>
      </c>
      <c r="F8515" s="47">
        <v>714</v>
      </c>
      <c r="G8515" s="34">
        <v>982.13</v>
      </c>
      <c r="H8515" s="1" t="s">
        <v>218</v>
      </c>
      <c r="I8515" s="34">
        <v>9.9552000000000009E-3</v>
      </c>
      <c r="J8515" s="34">
        <v>2905.6379999999999</v>
      </c>
      <c r="K8515" s="35" t="str">
        <f t="shared" ref="K8515:K8578" si="721">_xlfn.CONCAT(C8515,"_",D8515)</f>
        <v>Strabrechtse Heide &amp; Beuven_H2310</v>
      </c>
      <c r="L8515" s="36">
        <f>VLOOKUP(D8515,DATA!A:F,5,FALSE)</f>
        <v>1.0986712608830001E-2</v>
      </c>
      <c r="M8515" s="37">
        <f>VLOOKUP(D8515,DATA!A:F,6,FALSE)</f>
        <v>982</v>
      </c>
      <c r="N8515" s="36">
        <f t="shared" ref="N8515:N8578" si="722">100/(1+EXP(-L8515*(G8515-M8515)))</f>
        <v>50.035706809908646</v>
      </c>
      <c r="O8515" s="36">
        <f t="shared" ref="O8515:O8578" si="723">100/(1+EXP(-L8515*((G8515+I8515)-M8515)))</f>
        <v>50.038441181438728</v>
      </c>
      <c r="P8515" s="36">
        <f t="shared" ref="P8515:P8578" si="724">O8515-N8515</f>
        <v>2.7343715300816029E-3</v>
      </c>
      <c r="Q8515" s="36">
        <f t="shared" ref="Q8515:Q8578" si="725">IF(AND(H8515&lt;&gt;"below",I8515&gt;=0.005),J8515*P8515/100,0)</f>
        <v>7.9450938239232494E-2</v>
      </c>
    </row>
    <row r="8516" spans="1:17" x14ac:dyDescent="0.3">
      <c r="A8516" s="29">
        <v>2380021</v>
      </c>
      <c r="B8516" s="1">
        <v>137</v>
      </c>
      <c r="C8516" s="1" t="s">
        <v>30</v>
      </c>
      <c r="D8516" s="1" t="s">
        <v>53</v>
      </c>
      <c r="E8516" s="1" t="s">
        <v>54</v>
      </c>
      <c r="F8516" s="47">
        <v>714</v>
      </c>
      <c r="G8516" s="34">
        <v>982.13</v>
      </c>
      <c r="H8516" s="1" t="s">
        <v>218</v>
      </c>
      <c r="I8516" s="34">
        <v>9.9552000000000009E-3</v>
      </c>
      <c r="J8516" s="34">
        <v>785.43690000000004</v>
      </c>
      <c r="K8516" s="35" t="str">
        <f t="shared" si="721"/>
        <v>Strabrechtse Heide &amp; Beuven_H4030</v>
      </c>
      <c r="L8516" s="36">
        <f>VLOOKUP(D8516,DATA!A:F,5,FALSE)</f>
        <v>1.0986712608830001E-2</v>
      </c>
      <c r="M8516" s="37">
        <f>VLOOKUP(D8516,DATA!A:F,6,FALSE)</f>
        <v>982</v>
      </c>
      <c r="N8516" s="36">
        <f t="shared" si="722"/>
        <v>50.035706809908646</v>
      </c>
      <c r="O8516" s="36">
        <f t="shared" si="723"/>
        <v>50.038441181438728</v>
      </c>
      <c r="P8516" s="36">
        <f t="shared" si="724"/>
        <v>2.7343715300816029E-3</v>
      </c>
      <c r="Q8516" s="36">
        <f t="shared" si="725"/>
        <v>2.1476762980355512E-2</v>
      </c>
    </row>
    <row r="8517" spans="1:17" x14ac:dyDescent="0.3">
      <c r="A8517" s="29">
        <v>2380022</v>
      </c>
      <c r="B8517" s="1">
        <v>137</v>
      </c>
      <c r="C8517" s="1" t="s">
        <v>30</v>
      </c>
      <c r="D8517" s="1" t="s">
        <v>53</v>
      </c>
      <c r="E8517" s="1" t="s">
        <v>54</v>
      </c>
      <c r="F8517" s="47">
        <v>714</v>
      </c>
      <c r="G8517" s="34">
        <v>1109.54</v>
      </c>
      <c r="H8517" s="1" t="s">
        <v>218</v>
      </c>
      <c r="I8517" s="34">
        <v>1.0891899999999999E-2</v>
      </c>
      <c r="J8517" s="34">
        <v>2124.5165999999999</v>
      </c>
      <c r="K8517" s="35" t="str">
        <f t="shared" si="721"/>
        <v>Strabrechtse Heide &amp; Beuven_H4030</v>
      </c>
      <c r="L8517" s="36">
        <f>VLOOKUP(D8517,DATA!A:F,5,FALSE)</f>
        <v>1.0986712608830001E-2</v>
      </c>
      <c r="M8517" s="37">
        <f>VLOOKUP(D8517,DATA!A:F,6,FALSE)</f>
        <v>982</v>
      </c>
      <c r="N8517" s="36">
        <f t="shared" si="722"/>
        <v>80.238142864457842</v>
      </c>
      <c r="O8517" s="36">
        <f t="shared" si="723"/>
        <v>80.240040288146105</v>
      </c>
      <c r="P8517" s="36">
        <f t="shared" si="724"/>
        <v>1.8974236882627338E-3</v>
      </c>
      <c r="Q8517" s="36">
        <f t="shared" si="725"/>
        <v>4.0311081229474029E-2</v>
      </c>
    </row>
    <row r="8518" spans="1:17" x14ac:dyDescent="0.3">
      <c r="A8518" s="29">
        <v>2380023</v>
      </c>
      <c r="B8518" s="1">
        <v>137</v>
      </c>
      <c r="C8518" s="1" t="s">
        <v>30</v>
      </c>
      <c r="D8518" s="1" t="s">
        <v>53</v>
      </c>
      <c r="E8518" s="1" t="s">
        <v>54</v>
      </c>
      <c r="F8518" s="47">
        <v>714</v>
      </c>
      <c r="G8518" s="34">
        <v>932.6</v>
      </c>
      <c r="H8518" s="1" t="s">
        <v>218</v>
      </c>
      <c r="I8518" s="34">
        <v>9.3678000000000008E-3</v>
      </c>
      <c r="J8518" s="34">
        <v>3820.642001964</v>
      </c>
      <c r="K8518" s="35" t="str">
        <f t="shared" si="721"/>
        <v>Strabrechtse Heide &amp; Beuven_H4030</v>
      </c>
      <c r="L8518" s="36">
        <f>VLOOKUP(D8518,DATA!A:F,5,FALSE)</f>
        <v>1.0986712608830001E-2</v>
      </c>
      <c r="M8518" s="37">
        <f>VLOOKUP(D8518,DATA!A:F,6,FALSE)</f>
        <v>982</v>
      </c>
      <c r="N8518" s="36">
        <f t="shared" si="722"/>
        <v>36.754958143739138</v>
      </c>
      <c r="O8518" s="36">
        <f t="shared" si="723"/>
        <v>36.757350653461309</v>
      </c>
      <c r="P8518" s="36">
        <f t="shared" si="724"/>
        <v>2.3925097221706437E-3</v>
      </c>
      <c r="Q8518" s="36">
        <f t="shared" si="725"/>
        <v>9.1409231346323824E-2</v>
      </c>
    </row>
    <row r="8519" spans="1:17" x14ac:dyDescent="0.3">
      <c r="A8519" s="29">
        <v>2380024</v>
      </c>
      <c r="B8519" s="1">
        <v>137</v>
      </c>
      <c r="C8519" s="1" t="s">
        <v>30</v>
      </c>
      <c r="D8519" s="1" t="s">
        <v>53</v>
      </c>
      <c r="E8519" s="1" t="s">
        <v>54</v>
      </c>
      <c r="F8519" s="47">
        <v>714</v>
      </c>
      <c r="G8519" s="34">
        <v>932.93</v>
      </c>
      <c r="H8519" s="1" t="s">
        <v>218</v>
      </c>
      <c r="I8519" s="34">
        <v>9.3133000000000001E-3</v>
      </c>
      <c r="J8519" s="34">
        <v>8249.3950000000004</v>
      </c>
      <c r="K8519" s="35" t="str">
        <f t="shared" si="721"/>
        <v>Strabrechtse Heide &amp; Beuven_H4030</v>
      </c>
      <c r="L8519" s="36">
        <f>VLOOKUP(D8519,DATA!A:F,5,FALSE)</f>
        <v>1.0986712608830001E-2</v>
      </c>
      <c r="M8519" s="37">
        <f>VLOOKUP(D8519,DATA!A:F,6,FALSE)</f>
        <v>982</v>
      </c>
      <c r="N8519" s="36">
        <f t="shared" si="722"/>
        <v>36.839278464431622</v>
      </c>
      <c r="O8519" s="36">
        <f t="shared" si="723"/>
        <v>36.841659332899233</v>
      </c>
      <c r="P8519" s="36">
        <f t="shared" si="724"/>
        <v>2.380868467611208E-3</v>
      </c>
      <c r="Q8519" s="36">
        <f t="shared" si="725"/>
        <v>0.19640724432369563</v>
      </c>
    </row>
    <row r="8520" spans="1:17" x14ac:dyDescent="0.3">
      <c r="A8520" s="29">
        <v>2380025</v>
      </c>
      <c r="B8520" s="1">
        <v>137</v>
      </c>
      <c r="C8520" s="1" t="s">
        <v>30</v>
      </c>
      <c r="D8520" s="1" t="s">
        <v>53</v>
      </c>
      <c r="E8520" s="1" t="s">
        <v>54</v>
      </c>
      <c r="F8520" s="47">
        <v>714</v>
      </c>
      <c r="G8520" s="34">
        <v>945.89</v>
      </c>
      <c r="H8520" s="1" t="s">
        <v>218</v>
      </c>
      <c r="I8520" s="34">
        <v>9.4135E-3</v>
      </c>
      <c r="J8520" s="34">
        <v>6806.3959999999997</v>
      </c>
      <c r="K8520" s="35" t="str">
        <f t="shared" si="721"/>
        <v>Strabrechtse Heide &amp; Beuven_H4030</v>
      </c>
      <c r="L8520" s="36">
        <f>VLOOKUP(D8520,DATA!A:F,5,FALSE)</f>
        <v>1.0986712608830001E-2</v>
      </c>
      <c r="M8520" s="37">
        <f>VLOOKUP(D8520,DATA!A:F,6,FALSE)</f>
        <v>982</v>
      </c>
      <c r="N8520" s="36">
        <f t="shared" si="722"/>
        <v>40.209819921132485</v>
      </c>
      <c r="O8520" s="36">
        <f t="shared" si="723"/>
        <v>40.21230640289339</v>
      </c>
      <c r="P8520" s="36">
        <f t="shared" si="724"/>
        <v>2.4864817609042689E-3</v>
      </c>
      <c r="Q8520" s="36">
        <f t="shared" si="725"/>
        <v>0.16923979511491771</v>
      </c>
    </row>
    <row r="8521" spans="1:17" x14ac:dyDescent="0.3">
      <c r="A8521" s="29">
        <v>2380026</v>
      </c>
      <c r="B8521" s="1">
        <v>137</v>
      </c>
      <c r="C8521" s="1" t="s">
        <v>30</v>
      </c>
      <c r="D8521" s="1" t="s">
        <v>53</v>
      </c>
      <c r="E8521" s="1" t="s">
        <v>54</v>
      </c>
      <c r="F8521" s="47">
        <v>714</v>
      </c>
      <c r="G8521" s="34">
        <v>927.8</v>
      </c>
      <c r="H8521" s="1" t="s">
        <v>218</v>
      </c>
      <c r="I8521" s="34">
        <v>9.1546000000000006E-3</v>
      </c>
      <c r="J8521" s="34">
        <v>9385.625</v>
      </c>
      <c r="K8521" s="35" t="str">
        <f t="shared" si="721"/>
        <v>Strabrechtse Heide &amp; Beuven_H4030</v>
      </c>
      <c r="L8521" s="36">
        <f>VLOOKUP(D8521,DATA!A:F,5,FALSE)</f>
        <v>1.0986712608830001E-2</v>
      </c>
      <c r="M8521" s="37">
        <f>VLOOKUP(D8521,DATA!A:F,6,FALSE)</f>
        <v>982</v>
      </c>
      <c r="N8521" s="36">
        <f t="shared" si="722"/>
        <v>35.537851850328636</v>
      </c>
      <c r="O8521" s="36">
        <f t="shared" si="723"/>
        <v>35.540155993179738</v>
      </c>
      <c r="P8521" s="36">
        <f t="shared" si="724"/>
        <v>2.3041428511021422E-3</v>
      </c>
      <c r="Q8521" s="36">
        <f t="shared" si="725"/>
        <v>0.21625820746875543</v>
      </c>
    </row>
    <row r="8522" spans="1:17" x14ac:dyDescent="0.3">
      <c r="A8522" s="29">
        <v>2380027</v>
      </c>
      <c r="B8522" s="1">
        <v>137</v>
      </c>
      <c r="C8522" s="1" t="s">
        <v>30</v>
      </c>
      <c r="D8522" s="1" t="s">
        <v>53</v>
      </c>
      <c r="E8522" s="1" t="s">
        <v>54</v>
      </c>
      <c r="F8522" s="47">
        <v>714</v>
      </c>
      <c r="G8522" s="34">
        <v>1027.94</v>
      </c>
      <c r="H8522" s="1" t="s">
        <v>218</v>
      </c>
      <c r="I8522" s="34">
        <v>9.8657999999999992E-3</v>
      </c>
      <c r="J8522" s="34">
        <v>9530.848</v>
      </c>
      <c r="K8522" s="35" t="str">
        <f t="shared" si="721"/>
        <v>Strabrechtse Heide &amp; Beuven_H4030</v>
      </c>
      <c r="L8522" s="36">
        <f>VLOOKUP(D8522,DATA!A:F,5,FALSE)</f>
        <v>1.0986712608830001E-2</v>
      </c>
      <c r="M8522" s="37">
        <f>VLOOKUP(D8522,DATA!A:F,6,FALSE)</f>
        <v>982</v>
      </c>
      <c r="N8522" s="36">
        <f t="shared" si="722"/>
        <v>62.357015397471393</v>
      </c>
      <c r="O8522" s="36">
        <f t="shared" si="723"/>
        <v>62.359559669975496</v>
      </c>
      <c r="P8522" s="36">
        <f t="shared" si="724"/>
        <v>2.5442725041031622E-3</v>
      </c>
      <c r="Q8522" s="36">
        <f t="shared" si="725"/>
        <v>0.24249074507186616</v>
      </c>
    </row>
    <row r="8523" spans="1:17" x14ac:dyDescent="0.3">
      <c r="A8523" s="29">
        <v>2380028</v>
      </c>
      <c r="B8523" s="1">
        <v>137</v>
      </c>
      <c r="C8523" s="1" t="s">
        <v>30</v>
      </c>
      <c r="D8523" s="1" t="s">
        <v>53</v>
      </c>
      <c r="E8523" s="1" t="s">
        <v>54</v>
      </c>
      <c r="F8523" s="47">
        <v>714</v>
      </c>
      <c r="G8523" s="34">
        <v>1075.3599999999999</v>
      </c>
      <c r="H8523" s="1" t="s">
        <v>218</v>
      </c>
      <c r="I8523" s="34">
        <v>1.01081E-2</v>
      </c>
      <c r="J8523" s="34">
        <v>1160.8590999999999</v>
      </c>
      <c r="K8523" s="35" t="str">
        <f t="shared" si="721"/>
        <v>Strabrechtse Heide &amp; Beuven_H4030</v>
      </c>
      <c r="L8523" s="36">
        <f>VLOOKUP(D8523,DATA!A:F,5,FALSE)</f>
        <v>1.0986712608830001E-2</v>
      </c>
      <c r="M8523" s="37">
        <f>VLOOKUP(D8523,DATA!A:F,6,FALSE)</f>
        <v>982</v>
      </c>
      <c r="N8523" s="36">
        <f t="shared" si="722"/>
        <v>73.608518835342679</v>
      </c>
      <c r="O8523" s="36">
        <f t="shared" si="723"/>
        <v>73.610676171145073</v>
      </c>
      <c r="P8523" s="36">
        <f t="shared" si="724"/>
        <v>2.1573358023943001E-3</v>
      </c>
      <c r="Q8523" s="36">
        <f t="shared" si="725"/>
        <v>2.5043628979652247E-2</v>
      </c>
    </row>
    <row r="8524" spans="1:17" x14ac:dyDescent="0.3">
      <c r="A8524" s="29">
        <v>2380029</v>
      </c>
      <c r="B8524" s="1">
        <v>137</v>
      </c>
      <c r="C8524" s="1" t="s">
        <v>30</v>
      </c>
      <c r="D8524" s="1" t="s">
        <v>53</v>
      </c>
      <c r="E8524" s="1" t="s">
        <v>54</v>
      </c>
      <c r="F8524" s="47">
        <v>714</v>
      </c>
      <c r="G8524" s="34">
        <v>929.2</v>
      </c>
      <c r="H8524" s="1" t="s">
        <v>218</v>
      </c>
      <c r="I8524" s="34">
        <v>8.6104000000000007E-3</v>
      </c>
      <c r="J8524" s="34">
        <v>2254.9810000000002</v>
      </c>
      <c r="K8524" s="35" t="str">
        <f t="shared" si="721"/>
        <v>Strabrechtse Heide &amp; Beuven_H4030</v>
      </c>
      <c r="L8524" s="36">
        <f>VLOOKUP(D8524,DATA!A:F,5,FALSE)</f>
        <v>1.0986712608830001E-2</v>
      </c>
      <c r="M8524" s="37">
        <f>VLOOKUP(D8524,DATA!A:F,6,FALSE)</f>
        <v>982</v>
      </c>
      <c r="N8524" s="36">
        <f t="shared" si="722"/>
        <v>35.890994621673975</v>
      </c>
      <c r="O8524" s="36">
        <f t="shared" si="723"/>
        <v>35.893171335925793</v>
      </c>
      <c r="P8524" s="36">
        <f t="shared" si="724"/>
        <v>2.1767142518172022E-3</v>
      </c>
      <c r="Q8524" s="36">
        <f t="shared" si="725"/>
        <v>4.9084492802770073E-2</v>
      </c>
    </row>
    <row r="8525" spans="1:17" x14ac:dyDescent="0.3">
      <c r="A8525" s="29">
        <v>2380031</v>
      </c>
      <c r="B8525" s="1">
        <v>137</v>
      </c>
      <c r="C8525" s="1" t="s">
        <v>30</v>
      </c>
      <c r="D8525" s="1" t="s">
        <v>63</v>
      </c>
      <c r="E8525" s="1" t="s">
        <v>64</v>
      </c>
      <c r="F8525" s="47">
        <v>714</v>
      </c>
      <c r="G8525" s="34">
        <v>899.38</v>
      </c>
      <c r="H8525" s="1" t="s">
        <v>218</v>
      </c>
      <c r="I8525" s="34">
        <v>7.8414000000000001E-3</v>
      </c>
      <c r="J8525" s="34">
        <v>9792.8590000000004</v>
      </c>
      <c r="K8525" s="35" t="str">
        <f t="shared" si="721"/>
        <v>Strabrechtse Heide &amp; Beuven_H2310</v>
      </c>
      <c r="L8525" s="36">
        <f>VLOOKUP(D8525,DATA!A:F,5,FALSE)</f>
        <v>1.0986712608830001E-2</v>
      </c>
      <c r="M8525" s="37">
        <f>VLOOKUP(D8525,DATA!A:F,6,FALSE)</f>
        <v>982</v>
      </c>
      <c r="N8525" s="36">
        <f t="shared" si="722"/>
        <v>28.746617250450424</v>
      </c>
      <c r="O8525" s="36">
        <f t="shared" si="723"/>
        <v>28.748381912550141</v>
      </c>
      <c r="P8525" s="36">
        <f t="shared" si="724"/>
        <v>1.7646620997169293E-3</v>
      </c>
      <c r="Q8525" s="36">
        <f t="shared" si="725"/>
        <v>0.17281087125171829</v>
      </c>
    </row>
    <row r="8526" spans="1:17" x14ac:dyDescent="0.3">
      <c r="A8526" s="29">
        <v>2380032</v>
      </c>
      <c r="B8526" s="1">
        <v>137</v>
      </c>
      <c r="C8526" s="1" t="s">
        <v>30</v>
      </c>
      <c r="D8526" s="1" t="s">
        <v>63</v>
      </c>
      <c r="E8526" s="1" t="s">
        <v>64</v>
      </c>
      <c r="F8526" s="47">
        <v>714</v>
      </c>
      <c r="G8526" s="34">
        <v>897.16</v>
      </c>
      <c r="H8526" s="1" t="s">
        <v>218</v>
      </c>
      <c r="I8526" s="34">
        <v>7.7317000000000002E-3</v>
      </c>
      <c r="J8526" s="34">
        <v>8094.3563999999997</v>
      </c>
      <c r="K8526" s="35" t="str">
        <f t="shared" si="721"/>
        <v>Strabrechtse Heide &amp; Beuven_H2310</v>
      </c>
      <c r="L8526" s="36">
        <f>VLOOKUP(D8526,DATA!A:F,5,FALSE)</f>
        <v>1.0986712608830001E-2</v>
      </c>
      <c r="M8526" s="37">
        <f>VLOOKUP(D8526,DATA!A:F,6,FALSE)</f>
        <v>982</v>
      </c>
      <c r="N8526" s="36">
        <f t="shared" si="722"/>
        <v>28.249629058012115</v>
      </c>
      <c r="O8526" s="36">
        <f t="shared" si="723"/>
        <v>28.251350877753666</v>
      </c>
      <c r="P8526" s="36">
        <f t="shared" si="724"/>
        <v>1.7218197415509451E-3</v>
      </c>
      <c r="Q8526" s="36">
        <f t="shared" si="725"/>
        <v>0.13937022644669239</v>
      </c>
    </row>
    <row r="8527" spans="1:17" x14ac:dyDescent="0.3">
      <c r="A8527" s="29">
        <v>2381542</v>
      </c>
      <c r="B8527" s="1">
        <v>137</v>
      </c>
      <c r="C8527" s="1" t="s">
        <v>30</v>
      </c>
      <c r="D8527" s="1" t="s">
        <v>57</v>
      </c>
      <c r="E8527" s="1" t="s">
        <v>58</v>
      </c>
      <c r="F8527" s="47">
        <v>714</v>
      </c>
      <c r="G8527" s="34">
        <v>1510.24</v>
      </c>
      <c r="H8527" s="1" t="s">
        <v>218</v>
      </c>
      <c r="I8527" s="34">
        <v>1.34282E-2</v>
      </c>
      <c r="J8527" s="34">
        <v>387.95218</v>
      </c>
      <c r="K8527" s="35" t="str">
        <f t="shared" si="721"/>
        <v>Strabrechtse Heide &amp; Beuven_H3160</v>
      </c>
      <c r="L8527" s="36">
        <f>VLOOKUP(D8527,DATA!A:F,5,FALSE)</f>
        <v>1.0986712608830001E-2</v>
      </c>
      <c r="M8527" s="37">
        <f>VLOOKUP(D8527,DATA!A:F,6,FALSE)</f>
        <v>982</v>
      </c>
      <c r="N8527" s="36">
        <f t="shared" si="722"/>
        <v>99.699246098981661</v>
      </c>
      <c r="O8527" s="36">
        <f t="shared" si="723"/>
        <v>99.699290333048097</v>
      </c>
      <c r="P8527" s="36">
        <f t="shared" si="724"/>
        <v>4.4234066436388275E-5</v>
      </c>
      <c r="Q8527" s="36">
        <f t="shared" si="725"/>
        <v>1.7160702504261663E-4</v>
      </c>
    </row>
    <row r="8528" spans="1:17" x14ac:dyDescent="0.3">
      <c r="A8528" s="30">
        <v>2381543</v>
      </c>
      <c r="B8528" s="14">
        <v>137</v>
      </c>
      <c r="C8528" s="14" t="s">
        <v>30</v>
      </c>
      <c r="D8528" s="14" t="s">
        <v>55</v>
      </c>
      <c r="E8528" s="14" t="s">
        <v>56</v>
      </c>
      <c r="F8528" s="48">
        <v>500</v>
      </c>
      <c r="G8528" s="38">
        <v>982.55</v>
      </c>
      <c r="H8528" s="14" t="s">
        <v>218</v>
      </c>
      <c r="I8528" s="38">
        <v>9.9644E-3</v>
      </c>
      <c r="J8528" s="38">
        <v>44.402526999999999</v>
      </c>
      <c r="K8528" s="39" t="str">
        <f t="shared" si="721"/>
        <v>Strabrechtse Heide &amp; Beuven_H3130</v>
      </c>
      <c r="L8528" s="40">
        <f>VLOOKUP(D8528,DATA!A:F,5,FALSE)</f>
        <v>0</v>
      </c>
      <c r="M8528" s="41">
        <f>VLOOKUP(D8528,DATA!A:F,6,FALSE)</f>
        <v>3.5</v>
      </c>
      <c r="N8528" s="40">
        <f t="shared" si="722"/>
        <v>50</v>
      </c>
      <c r="O8528" s="40">
        <f t="shared" si="723"/>
        <v>50</v>
      </c>
      <c r="P8528" s="40">
        <f>J8528/10000*I8528</f>
        <v>4.4244454003880001E-5</v>
      </c>
      <c r="Q8528" s="40">
        <f>IF(AND(H8528&lt;&gt;"below",I8528&gt;=0.005),M8528*P8528,0)</f>
        <v>1.5485558901358001E-4</v>
      </c>
    </row>
    <row r="8529" spans="1:17" x14ac:dyDescent="0.3">
      <c r="A8529" s="29">
        <v>2381543</v>
      </c>
      <c r="B8529" s="1">
        <v>137</v>
      </c>
      <c r="C8529" s="1" t="s">
        <v>30</v>
      </c>
      <c r="D8529" s="1" t="s">
        <v>57</v>
      </c>
      <c r="E8529" s="1" t="s">
        <v>58</v>
      </c>
      <c r="F8529" s="47">
        <v>714</v>
      </c>
      <c r="G8529" s="34">
        <v>982.55</v>
      </c>
      <c r="H8529" s="1" t="s">
        <v>218</v>
      </c>
      <c r="I8529" s="34">
        <v>9.9644E-3</v>
      </c>
      <c r="J8529" s="34">
        <v>609.69910000000004</v>
      </c>
      <c r="K8529" s="35" t="str">
        <f t="shared" si="721"/>
        <v>Strabrechtse Heide &amp; Beuven_H3160</v>
      </c>
      <c r="L8529" s="36">
        <f>VLOOKUP(D8529,DATA!A:F,5,FALSE)</f>
        <v>1.0986712608830001E-2</v>
      </c>
      <c r="M8529" s="37">
        <f>VLOOKUP(D8529,DATA!A:F,6,FALSE)</f>
        <v>982</v>
      </c>
      <c r="N8529" s="36">
        <f t="shared" si="722"/>
        <v>50.151066838698888</v>
      </c>
      <c r="O8529" s="36">
        <f t="shared" si="723"/>
        <v>50.153803713237764</v>
      </c>
      <c r="P8529" s="36">
        <f t="shared" si="724"/>
        <v>2.7368745388756111E-3</v>
      </c>
      <c r="Q8529" s="36">
        <f t="shared" si="725"/>
        <v>1.668669943165375E-2</v>
      </c>
    </row>
    <row r="8530" spans="1:17" x14ac:dyDescent="0.3">
      <c r="A8530" s="29">
        <v>2381543</v>
      </c>
      <c r="B8530" s="1">
        <v>137</v>
      </c>
      <c r="C8530" s="1" t="s">
        <v>30</v>
      </c>
      <c r="D8530" s="1" t="s">
        <v>53</v>
      </c>
      <c r="E8530" s="1" t="s">
        <v>54</v>
      </c>
      <c r="F8530" s="47">
        <v>714</v>
      </c>
      <c r="G8530" s="34">
        <v>982.55</v>
      </c>
      <c r="H8530" s="1" t="s">
        <v>218</v>
      </c>
      <c r="I8530" s="34">
        <v>9.9644E-3</v>
      </c>
      <c r="J8530" s="34">
        <v>2934.4094</v>
      </c>
      <c r="K8530" s="35" t="str">
        <f t="shared" si="721"/>
        <v>Strabrechtse Heide &amp; Beuven_H4030</v>
      </c>
      <c r="L8530" s="36">
        <f>VLOOKUP(D8530,DATA!A:F,5,FALSE)</f>
        <v>1.0986712608830001E-2</v>
      </c>
      <c r="M8530" s="37">
        <f>VLOOKUP(D8530,DATA!A:F,6,FALSE)</f>
        <v>982</v>
      </c>
      <c r="N8530" s="36">
        <f t="shared" si="722"/>
        <v>50.151066838698888</v>
      </c>
      <c r="O8530" s="36">
        <f t="shared" si="723"/>
        <v>50.153803713237764</v>
      </c>
      <c r="P8530" s="36">
        <f t="shared" si="724"/>
        <v>2.7368745388756111E-3</v>
      </c>
      <c r="Q8530" s="36">
        <f t="shared" si="725"/>
        <v>8.0311103734972578E-2</v>
      </c>
    </row>
    <row r="8531" spans="1:17" x14ac:dyDescent="0.3">
      <c r="A8531" s="30">
        <v>2381544</v>
      </c>
      <c r="B8531" s="14">
        <v>137</v>
      </c>
      <c r="C8531" s="14" t="s">
        <v>30</v>
      </c>
      <c r="D8531" s="14" t="s">
        <v>55</v>
      </c>
      <c r="E8531" s="14" t="s">
        <v>56</v>
      </c>
      <c r="F8531" s="48">
        <v>500</v>
      </c>
      <c r="G8531" s="38">
        <v>1054.0999999999999</v>
      </c>
      <c r="H8531" s="14" t="s">
        <v>218</v>
      </c>
      <c r="I8531" s="38">
        <v>1.05702E-2</v>
      </c>
      <c r="J8531" s="38">
        <v>966.34794999999997</v>
      </c>
      <c r="K8531" s="39" t="str">
        <f t="shared" si="721"/>
        <v>Strabrechtse Heide &amp; Beuven_H3130</v>
      </c>
      <c r="L8531" s="40">
        <f>VLOOKUP(D8531,DATA!A:F,5,FALSE)</f>
        <v>0</v>
      </c>
      <c r="M8531" s="41">
        <f>VLOOKUP(D8531,DATA!A:F,6,FALSE)</f>
        <v>3.5</v>
      </c>
      <c r="N8531" s="40">
        <f t="shared" si="722"/>
        <v>50</v>
      </c>
      <c r="O8531" s="40">
        <f t="shared" si="723"/>
        <v>50</v>
      </c>
      <c r="P8531" s="40">
        <f>J8531/10000*I8531</f>
        <v>1.0214491101090001E-3</v>
      </c>
      <c r="Q8531" s="40">
        <f>IF(AND(H8531&lt;&gt;"below",I8531&gt;=0.005),M8531*P8531,0)</f>
        <v>3.5750718853815003E-3</v>
      </c>
    </row>
    <row r="8532" spans="1:17" x14ac:dyDescent="0.3">
      <c r="A8532" s="29">
        <v>2381544</v>
      </c>
      <c r="B8532" s="1">
        <v>137</v>
      </c>
      <c r="C8532" s="1" t="s">
        <v>30</v>
      </c>
      <c r="D8532" s="1" t="s">
        <v>57</v>
      </c>
      <c r="E8532" s="1" t="s">
        <v>58</v>
      </c>
      <c r="F8532" s="47">
        <v>714</v>
      </c>
      <c r="G8532" s="34">
        <v>1054.0999999999999</v>
      </c>
      <c r="H8532" s="1" t="s">
        <v>218</v>
      </c>
      <c r="I8532" s="34">
        <v>1.05702E-2</v>
      </c>
      <c r="J8532" s="34">
        <v>3142.3580000000002</v>
      </c>
      <c r="K8532" s="35" t="str">
        <f t="shared" si="721"/>
        <v>Strabrechtse Heide &amp; Beuven_H3160</v>
      </c>
      <c r="L8532" s="36">
        <f>VLOOKUP(D8532,DATA!A:F,5,FALSE)</f>
        <v>1.0986712608830001E-2</v>
      </c>
      <c r="M8532" s="37">
        <f>VLOOKUP(D8532,DATA!A:F,6,FALSE)</f>
        <v>982</v>
      </c>
      <c r="N8532" s="36">
        <f t="shared" si="722"/>
        <v>68.829106988749345</v>
      </c>
      <c r="O8532" s="36">
        <f t="shared" si="723"/>
        <v>68.831598499994143</v>
      </c>
      <c r="P8532" s="36">
        <f t="shared" si="724"/>
        <v>2.4915112447985166E-3</v>
      </c>
      <c r="Q8532" s="36">
        <f t="shared" si="725"/>
        <v>7.8292202921825774E-2</v>
      </c>
    </row>
    <row r="8533" spans="1:17" x14ac:dyDescent="0.3">
      <c r="A8533" s="29">
        <v>2381545</v>
      </c>
      <c r="B8533" s="1">
        <v>137</v>
      </c>
      <c r="C8533" s="1" t="s">
        <v>30</v>
      </c>
      <c r="D8533" s="1" t="s">
        <v>57</v>
      </c>
      <c r="E8533" s="1" t="s">
        <v>58</v>
      </c>
      <c r="F8533" s="47">
        <v>714</v>
      </c>
      <c r="G8533" s="34">
        <v>1257.43</v>
      </c>
      <c r="H8533" s="1" t="s">
        <v>218</v>
      </c>
      <c r="I8533" s="34">
        <v>1.2208E-2</v>
      </c>
      <c r="J8533" s="34">
        <v>7614.5747000000001</v>
      </c>
      <c r="K8533" s="35" t="str">
        <f t="shared" si="721"/>
        <v>Strabrechtse Heide &amp; Beuven_H3160</v>
      </c>
      <c r="L8533" s="36">
        <f>VLOOKUP(D8533,DATA!A:F,5,FALSE)</f>
        <v>1.0986712608830001E-2</v>
      </c>
      <c r="M8533" s="37">
        <f>VLOOKUP(D8533,DATA!A:F,6,FALSE)</f>
        <v>982</v>
      </c>
      <c r="N8533" s="36">
        <f t="shared" si="722"/>
        <v>95.373809455334325</v>
      </c>
      <c r="O8533" s="36">
        <f t="shared" si="723"/>
        <v>95.374401205653982</v>
      </c>
      <c r="P8533" s="36">
        <f t="shared" si="724"/>
        <v>5.9175031965708058E-4</v>
      </c>
      <c r="Q8533" s="36">
        <f t="shared" si="725"/>
        <v>4.5059270127777183E-2</v>
      </c>
    </row>
    <row r="8534" spans="1:17" x14ac:dyDescent="0.3">
      <c r="A8534" s="29">
        <v>2381547</v>
      </c>
      <c r="B8534" s="1">
        <v>137</v>
      </c>
      <c r="C8534" s="1" t="s">
        <v>30</v>
      </c>
      <c r="D8534" s="1" t="s">
        <v>57</v>
      </c>
      <c r="E8534" s="1" t="s">
        <v>58</v>
      </c>
      <c r="F8534" s="47">
        <v>714</v>
      </c>
      <c r="G8534" s="34">
        <v>1158.42</v>
      </c>
      <c r="H8534" s="1" t="s">
        <v>218</v>
      </c>
      <c r="I8534" s="34">
        <v>1.14331E-2</v>
      </c>
      <c r="J8534" s="34">
        <v>29.660073300000001</v>
      </c>
      <c r="K8534" s="35" t="str">
        <f t="shared" si="721"/>
        <v>Strabrechtse Heide &amp; Beuven_H3160</v>
      </c>
      <c r="L8534" s="36">
        <f>VLOOKUP(D8534,DATA!A:F,5,FALSE)</f>
        <v>1.0986712608830001E-2</v>
      </c>
      <c r="M8534" s="37">
        <f>VLOOKUP(D8534,DATA!A:F,6,FALSE)</f>
        <v>982</v>
      </c>
      <c r="N8534" s="36">
        <f t="shared" si="722"/>
        <v>87.416260399169815</v>
      </c>
      <c r="O8534" s="36">
        <f t="shared" si="723"/>
        <v>87.417642097718016</v>
      </c>
      <c r="P8534" s="36">
        <f t="shared" si="724"/>
        <v>1.3816985482009159E-3</v>
      </c>
      <c r="Q8534" s="36">
        <f t="shared" si="725"/>
        <v>4.0981280218142747E-4</v>
      </c>
    </row>
    <row r="8535" spans="1:17" x14ac:dyDescent="0.3">
      <c r="A8535" s="29">
        <v>2381547</v>
      </c>
      <c r="B8535" s="1">
        <v>137</v>
      </c>
      <c r="C8535" s="1" t="s">
        <v>30</v>
      </c>
      <c r="D8535" s="1" t="s">
        <v>53</v>
      </c>
      <c r="E8535" s="1" t="s">
        <v>54</v>
      </c>
      <c r="F8535" s="47">
        <v>714</v>
      </c>
      <c r="G8535" s="34">
        <v>1158.42</v>
      </c>
      <c r="H8535" s="1" t="s">
        <v>218</v>
      </c>
      <c r="I8535" s="34">
        <v>1.14331E-2</v>
      </c>
      <c r="J8535" s="34">
        <v>6670.3180000000002</v>
      </c>
      <c r="K8535" s="35" t="str">
        <f t="shared" si="721"/>
        <v>Strabrechtse Heide &amp; Beuven_H4030</v>
      </c>
      <c r="L8535" s="36">
        <f>VLOOKUP(D8535,DATA!A:F,5,FALSE)</f>
        <v>1.0986712608830001E-2</v>
      </c>
      <c r="M8535" s="37">
        <f>VLOOKUP(D8535,DATA!A:F,6,FALSE)</f>
        <v>982</v>
      </c>
      <c r="N8535" s="36">
        <f t="shared" si="722"/>
        <v>87.416260399169815</v>
      </c>
      <c r="O8535" s="36">
        <f t="shared" si="723"/>
        <v>87.417642097718016</v>
      </c>
      <c r="P8535" s="36">
        <f t="shared" si="724"/>
        <v>1.3816985482009159E-3</v>
      </c>
      <c r="Q8535" s="36">
        <f t="shared" si="725"/>
        <v>9.216368696638437E-2</v>
      </c>
    </row>
    <row r="8536" spans="1:17" x14ac:dyDescent="0.3">
      <c r="A8536" s="29">
        <v>2381548</v>
      </c>
      <c r="B8536" s="1">
        <v>137</v>
      </c>
      <c r="C8536" s="1" t="s">
        <v>30</v>
      </c>
      <c r="D8536" s="1" t="s">
        <v>61</v>
      </c>
      <c r="E8536" s="1" t="s">
        <v>62</v>
      </c>
      <c r="F8536" s="47">
        <v>714</v>
      </c>
      <c r="G8536" s="34">
        <v>1048.3599999999999</v>
      </c>
      <c r="H8536" s="1" t="s">
        <v>218</v>
      </c>
      <c r="I8536" s="34">
        <v>1.06788E-2</v>
      </c>
      <c r="J8536" s="34">
        <v>564.83591999999999</v>
      </c>
      <c r="K8536" s="35" t="str">
        <f t="shared" si="721"/>
        <v>Strabrechtse Heide &amp; Beuven_H2330</v>
      </c>
      <c r="L8536" s="36">
        <f>VLOOKUP(D8536,DATA!A:F,5,FALSE)</f>
        <v>1.0986712608830001E-2</v>
      </c>
      <c r="M8536" s="37">
        <f>VLOOKUP(D8536,DATA!A:F,6,FALSE)</f>
        <v>982</v>
      </c>
      <c r="N8536" s="36">
        <f t="shared" si="722"/>
        <v>67.460296802665937</v>
      </c>
      <c r="O8536" s="36">
        <f t="shared" si="723"/>
        <v>67.462872193555512</v>
      </c>
      <c r="P8536" s="36">
        <f t="shared" si="724"/>
        <v>2.5753908895751465E-3</v>
      </c>
      <c r="Q8536" s="36">
        <f t="shared" si="725"/>
        <v>1.4546732824727961E-2</v>
      </c>
    </row>
    <row r="8537" spans="1:17" x14ac:dyDescent="0.3">
      <c r="A8537" s="29">
        <v>2381548</v>
      </c>
      <c r="B8537" s="1">
        <v>137</v>
      </c>
      <c r="C8537" s="1" t="s">
        <v>30</v>
      </c>
      <c r="D8537" s="1" t="s">
        <v>53</v>
      </c>
      <c r="E8537" s="1" t="s">
        <v>54</v>
      </c>
      <c r="F8537" s="47">
        <v>714</v>
      </c>
      <c r="G8537" s="34">
        <v>1048.3599999999999</v>
      </c>
      <c r="H8537" s="1" t="s">
        <v>218</v>
      </c>
      <c r="I8537" s="34">
        <v>1.06788E-2</v>
      </c>
      <c r="J8537" s="34">
        <v>7135.3018706969997</v>
      </c>
      <c r="K8537" s="35" t="str">
        <f t="shared" si="721"/>
        <v>Strabrechtse Heide &amp; Beuven_H4030</v>
      </c>
      <c r="L8537" s="36">
        <f>VLOOKUP(D8537,DATA!A:F,5,FALSE)</f>
        <v>1.0986712608830001E-2</v>
      </c>
      <c r="M8537" s="37">
        <f>VLOOKUP(D8537,DATA!A:F,6,FALSE)</f>
        <v>982</v>
      </c>
      <c r="N8537" s="36">
        <f t="shared" si="722"/>
        <v>67.460296802665937</v>
      </c>
      <c r="O8537" s="36">
        <f t="shared" si="723"/>
        <v>67.462872193555512</v>
      </c>
      <c r="P8537" s="36">
        <f t="shared" si="724"/>
        <v>2.5753908895751465E-3</v>
      </c>
      <c r="Q8537" s="36">
        <f t="shared" si="725"/>
        <v>0.18376191432161551</v>
      </c>
    </row>
    <row r="8538" spans="1:17" x14ac:dyDescent="0.3">
      <c r="A8538" s="29">
        <v>2381549</v>
      </c>
      <c r="B8538" s="1">
        <v>137</v>
      </c>
      <c r="C8538" s="1" t="s">
        <v>30</v>
      </c>
      <c r="D8538" s="1" t="s">
        <v>63</v>
      </c>
      <c r="E8538" s="1" t="s">
        <v>64</v>
      </c>
      <c r="F8538" s="47">
        <v>714</v>
      </c>
      <c r="G8538" s="34">
        <v>942.04</v>
      </c>
      <c r="H8538" s="1" t="s">
        <v>218</v>
      </c>
      <c r="I8538" s="34">
        <v>9.7295000000000003E-3</v>
      </c>
      <c r="J8538" s="34">
        <v>1649.0161967823001</v>
      </c>
      <c r="K8538" s="35" t="str">
        <f t="shared" si="721"/>
        <v>Strabrechtse Heide &amp; Beuven_H2310</v>
      </c>
      <c r="L8538" s="36">
        <f>VLOOKUP(D8538,DATA!A:F,5,FALSE)</f>
        <v>1.0986712608830001E-2</v>
      </c>
      <c r="M8538" s="37">
        <f>VLOOKUP(D8538,DATA!A:F,6,FALSE)</f>
        <v>982</v>
      </c>
      <c r="N8538" s="36">
        <f t="shared" si="722"/>
        <v>39.197235487826802</v>
      </c>
      <c r="O8538" s="36">
        <f t="shared" si="723"/>
        <v>39.199783151328077</v>
      </c>
      <c r="P8538" s="36">
        <f t="shared" si="724"/>
        <v>2.5476635012751103E-3</v>
      </c>
      <c r="Q8538" s="36">
        <f t="shared" si="725"/>
        <v>4.2011383775537613E-2</v>
      </c>
    </row>
    <row r="8539" spans="1:17" x14ac:dyDescent="0.3">
      <c r="A8539" s="29">
        <v>2381549</v>
      </c>
      <c r="B8539" s="1">
        <v>137</v>
      </c>
      <c r="C8539" s="1" t="s">
        <v>30</v>
      </c>
      <c r="D8539" s="1" t="s">
        <v>61</v>
      </c>
      <c r="E8539" s="1" t="s">
        <v>62</v>
      </c>
      <c r="F8539" s="47">
        <v>714</v>
      </c>
      <c r="G8539" s="34">
        <v>942.04</v>
      </c>
      <c r="H8539" s="1" t="s">
        <v>218</v>
      </c>
      <c r="I8539" s="34">
        <v>9.7295000000000003E-3</v>
      </c>
      <c r="J8539" s="34">
        <v>360.17525999999998</v>
      </c>
      <c r="K8539" s="35" t="str">
        <f t="shared" si="721"/>
        <v>Strabrechtse Heide &amp; Beuven_H2330</v>
      </c>
      <c r="L8539" s="36">
        <f>VLOOKUP(D8539,DATA!A:F,5,FALSE)</f>
        <v>1.0986712608830001E-2</v>
      </c>
      <c r="M8539" s="37">
        <f>VLOOKUP(D8539,DATA!A:F,6,FALSE)</f>
        <v>982</v>
      </c>
      <c r="N8539" s="36">
        <f t="shared" si="722"/>
        <v>39.197235487826802</v>
      </c>
      <c r="O8539" s="36">
        <f t="shared" si="723"/>
        <v>39.199783151328077</v>
      </c>
      <c r="P8539" s="36">
        <f t="shared" si="724"/>
        <v>2.5476635012751103E-3</v>
      </c>
      <c r="Q8539" s="36">
        <f t="shared" si="725"/>
        <v>9.1760536396427311E-3</v>
      </c>
    </row>
    <row r="8540" spans="1:17" x14ac:dyDescent="0.3">
      <c r="A8540" s="29">
        <v>2381549</v>
      </c>
      <c r="B8540" s="1">
        <v>137</v>
      </c>
      <c r="C8540" s="1" t="s">
        <v>30</v>
      </c>
      <c r="D8540" s="1" t="s">
        <v>53</v>
      </c>
      <c r="E8540" s="1" t="s">
        <v>54</v>
      </c>
      <c r="F8540" s="47">
        <v>714</v>
      </c>
      <c r="G8540" s="34">
        <v>942.04</v>
      </c>
      <c r="H8540" s="1" t="s">
        <v>218</v>
      </c>
      <c r="I8540" s="34">
        <v>9.7295000000000003E-3</v>
      </c>
      <c r="J8540" s="34">
        <v>3092.38782971399</v>
      </c>
      <c r="K8540" s="35" t="str">
        <f t="shared" si="721"/>
        <v>Strabrechtse Heide &amp; Beuven_H4030</v>
      </c>
      <c r="L8540" s="36">
        <f>VLOOKUP(D8540,DATA!A:F,5,FALSE)</f>
        <v>1.0986712608830001E-2</v>
      </c>
      <c r="M8540" s="37">
        <f>VLOOKUP(D8540,DATA!A:F,6,FALSE)</f>
        <v>982</v>
      </c>
      <c r="N8540" s="36">
        <f t="shared" si="722"/>
        <v>39.197235487826802</v>
      </c>
      <c r="O8540" s="36">
        <f t="shared" si="723"/>
        <v>39.199783151328077</v>
      </c>
      <c r="P8540" s="36">
        <f t="shared" si="724"/>
        <v>2.5476635012751103E-3</v>
      </c>
      <c r="Q8540" s="36">
        <f t="shared" si="725"/>
        <v>7.8783636055496833E-2</v>
      </c>
    </row>
    <row r="8541" spans="1:17" x14ac:dyDescent="0.3">
      <c r="A8541" s="29">
        <v>2381550</v>
      </c>
      <c r="B8541" s="1">
        <v>137</v>
      </c>
      <c r="C8541" s="1" t="s">
        <v>30</v>
      </c>
      <c r="D8541" s="1" t="s">
        <v>63</v>
      </c>
      <c r="E8541" s="1" t="s">
        <v>64</v>
      </c>
      <c r="F8541" s="47">
        <v>714</v>
      </c>
      <c r="G8541" s="34">
        <v>1107.17</v>
      </c>
      <c r="H8541" s="1" t="s">
        <v>218</v>
      </c>
      <c r="I8541" s="34">
        <v>1.09547E-2</v>
      </c>
      <c r="J8541" s="34">
        <v>1669.3873000000001</v>
      </c>
      <c r="K8541" s="35" t="str">
        <f t="shared" si="721"/>
        <v>Strabrechtse Heide &amp; Beuven_H2310</v>
      </c>
      <c r="L8541" s="36">
        <f>VLOOKUP(D8541,DATA!A:F,5,FALSE)</f>
        <v>1.0986712608830001E-2</v>
      </c>
      <c r="M8541" s="37">
        <f>VLOOKUP(D8541,DATA!A:F,6,FALSE)</f>
        <v>982</v>
      </c>
      <c r="N8541" s="36">
        <f t="shared" si="722"/>
        <v>79.8220090768056</v>
      </c>
      <c r="O8541" s="36">
        <f t="shared" si="723"/>
        <v>79.823947520727884</v>
      </c>
      <c r="P8541" s="36">
        <f t="shared" si="724"/>
        <v>1.938443922284705E-3</v>
      </c>
      <c r="Q8541" s="36">
        <f t="shared" si="725"/>
        <v>3.2360136656242738E-2</v>
      </c>
    </row>
    <row r="8542" spans="1:17" x14ac:dyDescent="0.3">
      <c r="A8542" s="29">
        <v>2381550</v>
      </c>
      <c r="B8542" s="1">
        <v>137</v>
      </c>
      <c r="C8542" s="1" t="s">
        <v>30</v>
      </c>
      <c r="D8542" s="1" t="s">
        <v>53</v>
      </c>
      <c r="E8542" s="1" t="s">
        <v>54</v>
      </c>
      <c r="F8542" s="47">
        <v>714</v>
      </c>
      <c r="G8542" s="34">
        <v>1107.17</v>
      </c>
      <c r="H8542" s="1" t="s">
        <v>218</v>
      </c>
      <c r="I8542" s="34">
        <v>1.09547E-2</v>
      </c>
      <c r="J8542" s="34">
        <v>2906.3690000000001</v>
      </c>
      <c r="K8542" s="35" t="str">
        <f t="shared" si="721"/>
        <v>Strabrechtse Heide &amp; Beuven_H4030</v>
      </c>
      <c r="L8542" s="36">
        <f>VLOOKUP(D8542,DATA!A:F,5,FALSE)</f>
        <v>1.0986712608830001E-2</v>
      </c>
      <c r="M8542" s="37">
        <f>VLOOKUP(D8542,DATA!A:F,6,FALSE)</f>
        <v>982</v>
      </c>
      <c r="N8542" s="36">
        <f t="shared" si="722"/>
        <v>79.8220090768056</v>
      </c>
      <c r="O8542" s="36">
        <f t="shared" si="723"/>
        <v>79.823947520727884</v>
      </c>
      <c r="P8542" s="36">
        <f t="shared" si="724"/>
        <v>1.938443922284705E-3</v>
      </c>
      <c r="Q8542" s="36">
        <f t="shared" si="725"/>
        <v>5.6338333239666756E-2</v>
      </c>
    </row>
    <row r="8543" spans="1:17" x14ac:dyDescent="0.3">
      <c r="A8543" s="29">
        <v>2381553</v>
      </c>
      <c r="B8543" s="1">
        <v>137</v>
      </c>
      <c r="C8543" s="1" t="s">
        <v>30</v>
      </c>
      <c r="D8543" s="1" t="s">
        <v>53</v>
      </c>
      <c r="E8543" s="1" t="s">
        <v>54</v>
      </c>
      <c r="F8543" s="47">
        <v>714</v>
      </c>
      <c r="G8543" s="34">
        <v>923.94</v>
      </c>
      <c r="H8543" s="1" t="s">
        <v>218</v>
      </c>
      <c r="I8543" s="34">
        <v>9.2864000000000002E-3</v>
      </c>
      <c r="J8543" s="34">
        <v>9991.0290000000005</v>
      </c>
      <c r="K8543" s="35" t="str">
        <f t="shared" si="721"/>
        <v>Strabrechtse Heide &amp; Beuven_H4030</v>
      </c>
      <c r="L8543" s="36">
        <f>VLOOKUP(D8543,DATA!A:F,5,FALSE)</f>
        <v>1.0986712608830001E-2</v>
      </c>
      <c r="M8543" s="37">
        <f>VLOOKUP(D8543,DATA!A:F,6,FALSE)</f>
        <v>982</v>
      </c>
      <c r="N8543" s="36">
        <f t="shared" si="722"/>
        <v>34.572399498703795</v>
      </c>
      <c r="O8543" s="36">
        <f t="shared" si="723"/>
        <v>34.574707374871473</v>
      </c>
      <c r="P8543" s="36">
        <f t="shared" si="724"/>
        <v>2.3078761676771364E-3</v>
      </c>
      <c r="Q8543" s="36">
        <f t="shared" si="725"/>
        <v>0.23058057719671132</v>
      </c>
    </row>
    <row r="8544" spans="1:17" x14ac:dyDescent="0.3">
      <c r="A8544" s="29">
        <v>2381554</v>
      </c>
      <c r="B8544" s="1">
        <v>137</v>
      </c>
      <c r="C8544" s="1" t="s">
        <v>30</v>
      </c>
      <c r="D8544" s="1" t="s">
        <v>53</v>
      </c>
      <c r="E8544" s="1" t="s">
        <v>54</v>
      </c>
      <c r="F8544" s="47">
        <v>714</v>
      </c>
      <c r="G8544" s="34">
        <v>923.53</v>
      </c>
      <c r="H8544" s="1" t="s">
        <v>218</v>
      </c>
      <c r="I8544" s="34">
        <v>9.1999999999999998E-3</v>
      </c>
      <c r="J8544" s="34">
        <v>7622.2860000000001</v>
      </c>
      <c r="K8544" s="35" t="str">
        <f t="shared" si="721"/>
        <v>Strabrechtse Heide &amp; Beuven_H4030</v>
      </c>
      <c r="L8544" s="36">
        <f>VLOOKUP(D8544,DATA!A:F,5,FALSE)</f>
        <v>1.0986712608830001E-2</v>
      </c>
      <c r="M8544" s="37">
        <f>VLOOKUP(D8544,DATA!A:F,6,FALSE)</f>
        <v>982</v>
      </c>
      <c r="N8544" s="36">
        <f t="shared" si="722"/>
        <v>34.470577950174153</v>
      </c>
      <c r="O8544" s="36">
        <f t="shared" si="723"/>
        <v>34.472861167814067</v>
      </c>
      <c r="P8544" s="36">
        <f t="shared" si="724"/>
        <v>2.2832176399134596E-3</v>
      </c>
      <c r="Q8544" s="36">
        <f t="shared" si="725"/>
        <v>0.17403337851665404</v>
      </c>
    </row>
    <row r="8545" spans="1:17" x14ac:dyDescent="0.3">
      <c r="A8545" s="29">
        <v>2381555</v>
      </c>
      <c r="B8545" s="1">
        <v>137</v>
      </c>
      <c r="C8545" s="1" t="s">
        <v>30</v>
      </c>
      <c r="D8545" s="1" t="s">
        <v>53</v>
      </c>
      <c r="E8545" s="1" t="s">
        <v>54</v>
      </c>
      <c r="F8545" s="47">
        <v>714</v>
      </c>
      <c r="G8545" s="34">
        <v>925.08</v>
      </c>
      <c r="H8545" s="1" t="s">
        <v>218</v>
      </c>
      <c r="I8545" s="34">
        <v>9.1354999999999995E-3</v>
      </c>
      <c r="J8545" s="34">
        <v>9340.5450000000001</v>
      </c>
      <c r="K8545" s="35" t="str">
        <f t="shared" si="721"/>
        <v>Strabrechtse Heide &amp; Beuven_H4030</v>
      </c>
      <c r="L8545" s="36">
        <f>VLOOKUP(D8545,DATA!A:F,5,FALSE)</f>
        <v>1.0986712608830001E-2</v>
      </c>
      <c r="M8545" s="37">
        <f>VLOOKUP(D8545,DATA!A:F,6,FALSE)</f>
        <v>982</v>
      </c>
      <c r="N8545" s="36">
        <f t="shared" si="722"/>
        <v>34.856255078463832</v>
      </c>
      <c r="O8545" s="36">
        <f t="shared" si="723"/>
        <v>34.85853416142082</v>
      </c>
      <c r="P8545" s="36">
        <f t="shared" si="724"/>
        <v>2.2790829569885318E-3</v>
      </c>
      <c r="Q8545" s="36">
        <f t="shared" si="725"/>
        <v>0.21287876918484447</v>
      </c>
    </row>
    <row r="8546" spans="1:17" x14ac:dyDescent="0.3">
      <c r="A8546" s="29">
        <v>2381556</v>
      </c>
      <c r="B8546" s="1">
        <v>137</v>
      </c>
      <c r="C8546" s="1" t="s">
        <v>30</v>
      </c>
      <c r="D8546" s="1" t="s">
        <v>53</v>
      </c>
      <c r="E8546" s="1" t="s">
        <v>54</v>
      </c>
      <c r="F8546" s="47">
        <v>714</v>
      </c>
      <c r="G8546" s="34">
        <v>1140.83</v>
      </c>
      <c r="H8546" s="1" t="s">
        <v>218</v>
      </c>
      <c r="I8546" s="34">
        <v>1.07355E-2</v>
      </c>
      <c r="J8546" s="34">
        <v>833.54150000000004</v>
      </c>
      <c r="K8546" s="35" t="str">
        <f t="shared" si="721"/>
        <v>Strabrechtse Heide &amp; Beuven_H4030</v>
      </c>
      <c r="L8546" s="36">
        <f>VLOOKUP(D8546,DATA!A:F,5,FALSE)</f>
        <v>1.0986712608830001E-2</v>
      </c>
      <c r="M8546" s="37">
        <f>VLOOKUP(D8546,DATA!A:F,6,FALSE)</f>
        <v>982</v>
      </c>
      <c r="N8546" s="36">
        <f t="shared" si="722"/>
        <v>85.132352164050232</v>
      </c>
      <c r="O8546" s="36">
        <f t="shared" si="723"/>
        <v>85.133844989198906</v>
      </c>
      <c r="P8546" s="36">
        <f t="shared" si="724"/>
        <v>1.4928251486736599E-3</v>
      </c>
      <c r="Q8546" s="36">
        <f t="shared" si="725"/>
        <v>1.2443317136631655E-2</v>
      </c>
    </row>
    <row r="8547" spans="1:17" x14ac:dyDescent="0.3">
      <c r="A8547" s="29">
        <v>2381557</v>
      </c>
      <c r="B8547" s="1">
        <v>137</v>
      </c>
      <c r="C8547" s="1" t="s">
        <v>30</v>
      </c>
      <c r="D8547" s="1" t="s">
        <v>53</v>
      </c>
      <c r="E8547" s="1" t="s">
        <v>54</v>
      </c>
      <c r="F8547" s="47">
        <v>714</v>
      </c>
      <c r="G8547" s="34">
        <v>991.98</v>
      </c>
      <c r="H8547" s="1" t="s">
        <v>218</v>
      </c>
      <c r="I8547" s="34">
        <v>9.4535000000000001E-3</v>
      </c>
      <c r="J8547" s="34">
        <v>143.05287000000001</v>
      </c>
      <c r="K8547" s="35" t="str">
        <f t="shared" si="721"/>
        <v>Strabrechtse Heide &amp; Beuven_H4030</v>
      </c>
      <c r="L8547" s="36">
        <f>VLOOKUP(D8547,DATA!A:F,5,FALSE)</f>
        <v>1.0986712608830001E-2</v>
      </c>
      <c r="M8547" s="37">
        <f>VLOOKUP(D8547,DATA!A:F,6,FALSE)</f>
        <v>982</v>
      </c>
      <c r="N8547" s="36">
        <f t="shared" si="722"/>
        <v>52.738441757625985</v>
      </c>
      <c r="O8547" s="36">
        <f t="shared" si="723"/>
        <v>52.74103053370812</v>
      </c>
      <c r="P8547" s="36">
        <f t="shared" si="724"/>
        <v>2.5887760821348138E-3</v>
      </c>
      <c r="Q8547" s="36">
        <f t="shared" si="725"/>
        <v>3.7033184833674087E-3</v>
      </c>
    </row>
    <row r="8548" spans="1:17" x14ac:dyDescent="0.3">
      <c r="A8548" s="29">
        <v>2381559</v>
      </c>
      <c r="B8548" s="1">
        <v>137</v>
      </c>
      <c r="C8548" s="1" t="s">
        <v>30</v>
      </c>
      <c r="D8548" s="1" t="s">
        <v>63</v>
      </c>
      <c r="E8548" s="1" t="s">
        <v>64</v>
      </c>
      <c r="F8548" s="47">
        <v>714</v>
      </c>
      <c r="G8548" s="34">
        <v>907.42</v>
      </c>
      <c r="H8548" s="1" t="s">
        <v>218</v>
      </c>
      <c r="I8548" s="34">
        <v>8.0364000000000008E-3</v>
      </c>
      <c r="J8548" s="34">
        <v>3934.9191999999998</v>
      </c>
      <c r="K8548" s="35" t="str">
        <f t="shared" si="721"/>
        <v>Strabrechtse Heide &amp; Beuven_H2310</v>
      </c>
      <c r="L8548" s="36">
        <f>VLOOKUP(D8548,DATA!A:F,5,FALSE)</f>
        <v>1.0986712608830001E-2</v>
      </c>
      <c r="M8548" s="37">
        <f>VLOOKUP(D8548,DATA!A:F,6,FALSE)</f>
        <v>982</v>
      </c>
      <c r="N8548" s="36">
        <f t="shared" si="722"/>
        <v>30.589336802513436</v>
      </c>
      <c r="O8548" s="36">
        <f t="shared" si="723"/>
        <v>30.591211507814744</v>
      </c>
      <c r="P8548" s="36">
        <f t="shared" si="724"/>
        <v>1.8747053013079551E-3</v>
      </c>
      <c r="Q8548" s="36">
        <f t="shared" si="725"/>
        <v>7.3768138844584566E-2</v>
      </c>
    </row>
    <row r="8549" spans="1:17" x14ac:dyDescent="0.3">
      <c r="A8549" s="29">
        <v>2381560</v>
      </c>
      <c r="B8549" s="1">
        <v>137</v>
      </c>
      <c r="C8549" s="1" t="s">
        <v>30</v>
      </c>
      <c r="D8549" s="1" t="s">
        <v>63</v>
      </c>
      <c r="E8549" s="1" t="s">
        <v>64</v>
      </c>
      <c r="F8549" s="47">
        <v>714</v>
      </c>
      <c r="G8549" s="34">
        <v>899.47</v>
      </c>
      <c r="H8549" s="1" t="s">
        <v>218</v>
      </c>
      <c r="I8549" s="34">
        <v>7.8235000000000006E-3</v>
      </c>
      <c r="J8549" s="34">
        <v>9550.68</v>
      </c>
      <c r="K8549" s="35" t="str">
        <f t="shared" si="721"/>
        <v>Strabrechtse Heide &amp; Beuven_H2310</v>
      </c>
      <c r="L8549" s="36">
        <f>VLOOKUP(D8549,DATA!A:F,5,FALSE)</f>
        <v>1.0986712608830001E-2</v>
      </c>
      <c r="M8549" s="37">
        <f>VLOOKUP(D8549,DATA!A:F,6,FALSE)</f>
        <v>982</v>
      </c>
      <c r="N8549" s="36">
        <f t="shared" si="722"/>
        <v>28.766875119091544</v>
      </c>
      <c r="O8549" s="36">
        <f t="shared" si="723"/>
        <v>28.768636492607001</v>
      </c>
      <c r="P8549" s="36">
        <f t="shared" si="724"/>
        <v>1.7613735154569099E-3</v>
      </c>
      <c r="Q8549" s="36">
        <f t="shared" si="725"/>
        <v>0.16822314806604002</v>
      </c>
    </row>
    <row r="8550" spans="1:17" x14ac:dyDescent="0.3">
      <c r="A8550" s="29">
        <v>2381560</v>
      </c>
      <c r="B8550" s="1">
        <v>137</v>
      </c>
      <c r="C8550" s="1" t="s">
        <v>30</v>
      </c>
      <c r="D8550" s="1" t="s">
        <v>53</v>
      </c>
      <c r="E8550" s="1" t="s">
        <v>54</v>
      </c>
      <c r="F8550" s="47">
        <v>714</v>
      </c>
      <c r="G8550" s="34">
        <v>899.47</v>
      </c>
      <c r="H8550" s="1" t="s">
        <v>218</v>
      </c>
      <c r="I8550" s="34">
        <v>7.8235000000000006E-3</v>
      </c>
      <c r="J8550" s="34">
        <v>449.32024999999999</v>
      </c>
      <c r="K8550" s="35" t="str">
        <f t="shared" si="721"/>
        <v>Strabrechtse Heide &amp; Beuven_H4030</v>
      </c>
      <c r="L8550" s="36">
        <f>VLOOKUP(D8550,DATA!A:F,5,FALSE)</f>
        <v>1.0986712608830001E-2</v>
      </c>
      <c r="M8550" s="37">
        <f>VLOOKUP(D8550,DATA!A:F,6,FALSE)</f>
        <v>982</v>
      </c>
      <c r="N8550" s="36">
        <f t="shared" si="722"/>
        <v>28.766875119091544</v>
      </c>
      <c r="O8550" s="36">
        <f t="shared" si="723"/>
        <v>28.768636492607001</v>
      </c>
      <c r="P8550" s="36">
        <f t="shared" si="724"/>
        <v>1.7613735154569099E-3</v>
      </c>
      <c r="Q8550" s="36">
        <f t="shared" si="725"/>
        <v>7.9142078830847767E-3</v>
      </c>
    </row>
    <row r="8551" spans="1:17" x14ac:dyDescent="0.3">
      <c r="A8551" s="29">
        <v>2381561</v>
      </c>
      <c r="B8551" s="1">
        <v>137</v>
      </c>
      <c r="C8551" s="1" t="s">
        <v>30</v>
      </c>
      <c r="D8551" s="1" t="s">
        <v>63</v>
      </c>
      <c r="E8551" s="1" t="s">
        <v>64</v>
      </c>
      <c r="F8551" s="47">
        <v>714</v>
      </c>
      <c r="G8551" s="34">
        <v>923.34</v>
      </c>
      <c r="H8551" s="1" t="s">
        <v>218</v>
      </c>
      <c r="I8551" s="34">
        <v>8.0289000000000003E-3</v>
      </c>
      <c r="J8551" s="34">
        <v>7.617108</v>
      </c>
      <c r="K8551" s="35" t="str">
        <f t="shared" si="721"/>
        <v>Strabrechtse Heide &amp; Beuven_H2310</v>
      </c>
      <c r="L8551" s="36">
        <f>VLOOKUP(D8551,DATA!A:F,5,FALSE)</f>
        <v>1.0986712608830001E-2</v>
      </c>
      <c r="M8551" s="37">
        <f>VLOOKUP(D8551,DATA!A:F,6,FALSE)</f>
        <v>982</v>
      </c>
      <c r="N8551" s="36">
        <f t="shared" si="722"/>
        <v>34.423440580283483</v>
      </c>
      <c r="O8551" s="36">
        <f t="shared" si="723"/>
        <v>34.425431861891823</v>
      </c>
      <c r="P8551" s="36">
        <f t="shared" si="724"/>
        <v>1.9912816083405005E-3</v>
      </c>
      <c r="Q8551" s="36">
        <f t="shared" si="725"/>
        <v>1.5167807069143294E-4</v>
      </c>
    </row>
    <row r="8552" spans="1:17" x14ac:dyDescent="0.3">
      <c r="A8552" s="30">
        <v>2383072</v>
      </c>
      <c r="B8552" s="14">
        <v>137</v>
      </c>
      <c r="C8552" s="14" t="s">
        <v>30</v>
      </c>
      <c r="D8552" s="14" t="s">
        <v>55</v>
      </c>
      <c r="E8552" s="14" t="s">
        <v>56</v>
      </c>
      <c r="F8552" s="48">
        <v>500</v>
      </c>
      <c r="G8552" s="38">
        <v>1147.53</v>
      </c>
      <c r="H8552" s="14" t="s">
        <v>218</v>
      </c>
      <c r="I8552" s="38">
        <v>1.1272799999999999E-2</v>
      </c>
      <c r="J8552" s="38">
        <v>73.157640000000001</v>
      </c>
      <c r="K8552" s="39" t="str">
        <f t="shared" si="721"/>
        <v>Strabrechtse Heide &amp; Beuven_H3130</v>
      </c>
      <c r="L8552" s="40">
        <f>VLOOKUP(D8552,DATA!A:F,5,FALSE)</f>
        <v>0</v>
      </c>
      <c r="M8552" s="41">
        <f>VLOOKUP(D8552,DATA!A:F,6,FALSE)</f>
        <v>3.5</v>
      </c>
      <c r="N8552" s="40">
        <f t="shared" si="722"/>
        <v>50</v>
      </c>
      <c r="O8552" s="40">
        <f t="shared" si="723"/>
        <v>50</v>
      </c>
      <c r="P8552" s="40">
        <f>J8552/10000*I8552</f>
        <v>8.24691444192E-5</v>
      </c>
      <c r="Q8552" s="40">
        <f>IF(AND(H8552&lt;&gt;"below",I8552&gt;=0.005),M8552*P8552,0)</f>
        <v>2.8864200546720002E-4</v>
      </c>
    </row>
    <row r="8553" spans="1:17" x14ac:dyDescent="0.3">
      <c r="A8553" s="29">
        <v>2383072</v>
      </c>
      <c r="B8553" s="1">
        <v>137</v>
      </c>
      <c r="C8553" s="1" t="s">
        <v>30</v>
      </c>
      <c r="D8553" s="1" t="s">
        <v>57</v>
      </c>
      <c r="E8553" s="1" t="s">
        <v>58</v>
      </c>
      <c r="F8553" s="47">
        <v>714</v>
      </c>
      <c r="G8553" s="34">
        <v>1147.53</v>
      </c>
      <c r="H8553" s="1" t="s">
        <v>218</v>
      </c>
      <c r="I8553" s="34">
        <v>1.1272799999999999E-2</v>
      </c>
      <c r="J8553" s="34">
        <v>6781.1806999999999</v>
      </c>
      <c r="K8553" s="35" t="str">
        <f t="shared" si="721"/>
        <v>Strabrechtse Heide &amp; Beuven_H3160</v>
      </c>
      <c r="L8553" s="36">
        <f>VLOOKUP(D8553,DATA!A:F,5,FALSE)</f>
        <v>1.0986712608830001E-2</v>
      </c>
      <c r="M8553" s="37">
        <f>VLOOKUP(D8553,DATA!A:F,6,FALSE)</f>
        <v>982</v>
      </c>
      <c r="N8553" s="36">
        <f t="shared" si="722"/>
        <v>86.040172132281597</v>
      </c>
      <c r="O8553" s="36">
        <f t="shared" si="723"/>
        <v>86.041659647832674</v>
      </c>
      <c r="P8553" s="36">
        <f t="shared" si="724"/>
        <v>1.4875155510765126E-3</v>
      </c>
      <c r="Q8553" s="36">
        <f t="shared" si="725"/>
        <v>0.10087111745909912</v>
      </c>
    </row>
    <row r="8554" spans="1:17" x14ac:dyDescent="0.3">
      <c r="A8554" s="30">
        <v>2383073</v>
      </c>
      <c r="B8554" s="14">
        <v>137</v>
      </c>
      <c r="C8554" s="14" t="s">
        <v>30</v>
      </c>
      <c r="D8554" s="14" t="s">
        <v>55</v>
      </c>
      <c r="E8554" s="14" t="s">
        <v>56</v>
      </c>
      <c r="F8554" s="48">
        <v>500</v>
      </c>
      <c r="G8554" s="38">
        <v>1139.3499999999999</v>
      </c>
      <c r="H8554" s="14" t="s">
        <v>218</v>
      </c>
      <c r="I8554" s="38">
        <v>1.13305E-2</v>
      </c>
      <c r="J8554" s="38">
        <v>32.018532499999999</v>
      </c>
      <c r="K8554" s="39" t="str">
        <f t="shared" si="721"/>
        <v>Strabrechtse Heide &amp; Beuven_H3130</v>
      </c>
      <c r="L8554" s="40">
        <f>VLOOKUP(D8554,DATA!A:F,5,FALSE)</f>
        <v>0</v>
      </c>
      <c r="M8554" s="41">
        <f>VLOOKUP(D8554,DATA!A:F,6,FALSE)</f>
        <v>3.5</v>
      </c>
      <c r="N8554" s="40">
        <f t="shared" si="722"/>
        <v>50</v>
      </c>
      <c r="O8554" s="40">
        <f t="shared" si="723"/>
        <v>50</v>
      </c>
      <c r="P8554" s="40">
        <f>J8554/10000*I8554</f>
        <v>3.6278598249125004E-5</v>
      </c>
      <c r="Q8554" s="40">
        <f>IF(AND(H8554&lt;&gt;"below",I8554&gt;=0.005),M8554*P8554,0)</f>
        <v>1.2697509387193752E-4</v>
      </c>
    </row>
    <row r="8555" spans="1:17" x14ac:dyDescent="0.3">
      <c r="A8555" s="29">
        <v>2383073</v>
      </c>
      <c r="B8555" s="1">
        <v>137</v>
      </c>
      <c r="C8555" s="1" t="s">
        <v>30</v>
      </c>
      <c r="D8555" s="1" t="s">
        <v>53</v>
      </c>
      <c r="E8555" s="1" t="s">
        <v>54</v>
      </c>
      <c r="F8555" s="47">
        <v>714</v>
      </c>
      <c r="G8555" s="34">
        <v>1139.3499999999999</v>
      </c>
      <c r="H8555" s="1" t="s">
        <v>218</v>
      </c>
      <c r="I8555" s="34">
        <v>1.13305E-2</v>
      </c>
      <c r="J8555" s="34">
        <v>2665.98</v>
      </c>
      <c r="K8555" s="35" t="str">
        <f t="shared" si="721"/>
        <v>Strabrechtse Heide &amp; Beuven_H4030</v>
      </c>
      <c r="L8555" s="36">
        <f>VLOOKUP(D8555,DATA!A:F,5,FALSE)</f>
        <v>1.0986712608830001E-2</v>
      </c>
      <c r="M8555" s="37">
        <f>VLOOKUP(D8555,DATA!A:F,6,FALSE)</f>
        <v>982</v>
      </c>
      <c r="N8555" s="36">
        <f t="shared" si="722"/>
        <v>84.925364322767038</v>
      </c>
      <c r="O8555" s="36">
        <f t="shared" si="723"/>
        <v>84.92695793333526</v>
      </c>
      <c r="P8555" s="36">
        <f t="shared" si="724"/>
        <v>1.5936105682214929E-3</v>
      </c>
      <c r="Q8555" s="36">
        <f t="shared" si="725"/>
        <v>4.2485339026671357E-2</v>
      </c>
    </row>
    <row r="8556" spans="1:17" x14ac:dyDescent="0.3">
      <c r="A8556" s="30">
        <v>2383074</v>
      </c>
      <c r="B8556" s="14">
        <v>137</v>
      </c>
      <c r="C8556" s="14" t="s">
        <v>30</v>
      </c>
      <c r="D8556" s="14" t="s">
        <v>55</v>
      </c>
      <c r="E8556" s="14" t="s">
        <v>56</v>
      </c>
      <c r="F8556" s="48">
        <v>500</v>
      </c>
      <c r="G8556" s="38">
        <v>940.59</v>
      </c>
      <c r="H8556" s="14" t="s">
        <v>218</v>
      </c>
      <c r="I8556" s="38">
        <v>9.5011999999999996E-3</v>
      </c>
      <c r="J8556" s="38">
        <v>716.09799999999996</v>
      </c>
      <c r="K8556" s="39" t="str">
        <f t="shared" si="721"/>
        <v>Strabrechtse Heide &amp; Beuven_H3130</v>
      </c>
      <c r="L8556" s="40">
        <f>VLOOKUP(D8556,DATA!A:F,5,FALSE)</f>
        <v>0</v>
      </c>
      <c r="M8556" s="41">
        <f>VLOOKUP(D8556,DATA!A:F,6,FALSE)</f>
        <v>3.5</v>
      </c>
      <c r="N8556" s="40">
        <f t="shared" si="722"/>
        <v>50</v>
      </c>
      <c r="O8556" s="40">
        <f t="shared" si="723"/>
        <v>50</v>
      </c>
      <c r="P8556" s="40">
        <f>J8556/10000*I8556</f>
        <v>6.8037903175999996E-4</v>
      </c>
      <c r="Q8556" s="40">
        <f>IF(AND(H8556&lt;&gt;"below",I8556&gt;=0.005),M8556*P8556,0)</f>
        <v>2.3813266111599998E-3</v>
      </c>
    </row>
    <row r="8557" spans="1:17" x14ac:dyDescent="0.3">
      <c r="A8557" s="29">
        <v>2383074</v>
      </c>
      <c r="B8557" s="1">
        <v>137</v>
      </c>
      <c r="C8557" s="1" t="s">
        <v>30</v>
      </c>
      <c r="D8557" s="1" t="s">
        <v>57</v>
      </c>
      <c r="E8557" s="1" t="s">
        <v>58</v>
      </c>
      <c r="F8557" s="47">
        <v>714</v>
      </c>
      <c r="G8557" s="34">
        <v>940.59</v>
      </c>
      <c r="H8557" s="1" t="s">
        <v>218</v>
      </c>
      <c r="I8557" s="34">
        <v>9.5011999999999996E-3</v>
      </c>
      <c r="J8557" s="34">
        <v>7135.6080000000002</v>
      </c>
      <c r="K8557" s="35" t="str">
        <f t="shared" si="721"/>
        <v>Strabrechtse Heide &amp; Beuven_H3160</v>
      </c>
      <c r="L8557" s="36">
        <f>VLOOKUP(D8557,DATA!A:F,5,FALSE)</f>
        <v>1.0986712608830001E-2</v>
      </c>
      <c r="M8557" s="37">
        <f>VLOOKUP(D8557,DATA!A:F,6,FALSE)</f>
        <v>982</v>
      </c>
      <c r="N8557" s="36">
        <f t="shared" si="722"/>
        <v>38.818218565682443</v>
      </c>
      <c r="O8557" s="36">
        <f t="shared" si="723"/>
        <v>38.8206977511215</v>
      </c>
      <c r="P8557" s="36">
        <f t="shared" si="724"/>
        <v>2.4791854390571189E-3</v>
      </c>
      <c r="Q8557" s="36">
        <f t="shared" si="725"/>
        <v>0.17690495452419491</v>
      </c>
    </row>
    <row r="8558" spans="1:17" x14ac:dyDescent="0.3">
      <c r="A8558" s="29">
        <v>2383075</v>
      </c>
      <c r="B8558" s="1">
        <v>137</v>
      </c>
      <c r="C8558" s="1" t="s">
        <v>30</v>
      </c>
      <c r="D8558" s="1" t="s">
        <v>57</v>
      </c>
      <c r="E8558" s="1" t="s">
        <v>58</v>
      </c>
      <c r="F8558" s="47">
        <v>714</v>
      </c>
      <c r="G8558" s="34">
        <v>1461.85</v>
      </c>
      <c r="H8558" s="1" t="s">
        <v>218</v>
      </c>
      <c r="I8558" s="34">
        <v>1.4385999999999999E-2</v>
      </c>
      <c r="J8558" s="34">
        <v>2084.4027999999998</v>
      </c>
      <c r="K8558" s="35" t="str">
        <f t="shared" si="721"/>
        <v>Strabrechtse Heide &amp; Beuven_H3160</v>
      </c>
      <c r="L8558" s="36">
        <f>VLOOKUP(D8558,DATA!A:F,5,FALSE)</f>
        <v>1.0986712608830001E-2</v>
      </c>
      <c r="M8558" s="37">
        <f>VLOOKUP(D8558,DATA!A:F,6,FALSE)</f>
        <v>982</v>
      </c>
      <c r="N8558" s="36">
        <f t="shared" si="722"/>
        <v>99.489275102552384</v>
      </c>
      <c r="O8558" s="36">
        <f t="shared" si="723"/>
        <v>99.489355406546508</v>
      </c>
      <c r="P8558" s="36">
        <f t="shared" si="724"/>
        <v>8.0303994124619749E-5</v>
      </c>
      <c r="Q8558" s="36">
        <f t="shared" si="725"/>
        <v>1.6738587020454093E-3</v>
      </c>
    </row>
    <row r="8559" spans="1:17" x14ac:dyDescent="0.3">
      <c r="A8559" s="29">
        <v>2383076</v>
      </c>
      <c r="B8559" s="1">
        <v>137</v>
      </c>
      <c r="C8559" s="1" t="s">
        <v>30</v>
      </c>
      <c r="D8559" s="1" t="s">
        <v>53</v>
      </c>
      <c r="E8559" s="1" t="s">
        <v>54</v>
      </c>
      <c r="F8559" s="47">
        <v>714</v>
      </c>
      <c r="G8559" s="34">
        <v>1331.51</v>
      </c>
      <c r="H8559" s="1" t="s">
        <v>218</v>
      </c>
      <c r="I8559" s="34">
        <v>1.2840799999999999E-2</v>
      </c>
      <c r="J8559" s="34">
        <v>31.229475000000001</v>
      </c>
      <c r="K8559" s="35" t="str">
        <f t="shared" si="721"/>
        <v>Strabrechtse Heide &amp; Beuven_H4030</v>
      </c>
      <c r="L8559" s="36">
        <f>VLOOKUP(D8559,DATA!A:F,5,FALSE)</f>
        <v>1.0986712608830001E-2</v>
      </c>
      <c r="M8559" s="37">
        <f>VLOOKUP(D8559,DATA!A:F,6,FALSE)</f>
        <v>982</v>
      </c>
      <c r="N8559" s="36">
        <f t="shared" si="722"/>
        <v>97.895795104807519</v>
      </c>
      <c r="O8559" s="36">
        <f t="shared" si="723"/>
        <v>97.896085696079197</v>
      </c>
      <c r="P8559" s="36">
        <f t="shared" si="724"/>
        <v>2.905912716784087E-4</v>
      </c>
      <c r="Q8559" s="36">
        <f t="shared" si="725"/>
        <v>9.0750128540990728E-5</v>
      </c>
    </row>
    <row r="8560" spans="1:17" x14ac:dyDescent="0.3">
      <c r="A8560" s="29">
        <v>2383077</v>
      </c>
      <c r="B8560" s="1">
        <v>137</v>
      </c>
      <c r="C8560" s="1" t="s">
        <v>30</v>
      </c>
      <c r="D8560" s="1" t="s">
        <v>53</v>
      </c>
      <c r="E8560" s="1" t="s">
        <v>54</v>
      </c>
      <c r="F8560" s="47">
        <v>714</v>
      </c>
      <c r="G8560" s="34">
        <v>1150.33</v>
      </c>
      <c r="H8560" s="1" t="s">
        <v>218</v>
      </c>
      <c r="I8560" s="34">
        <v>1.15269E-2</v>
      </c>
      <c r="J8560" s="34">
        <v>6779.0234</v>
      </c>
      <c r="K8560" s="35" t="str">
        <f t="shared" si="721"/>
        <v>Strabrechtse Heide &amp; Beuven_H4030</v>
      </c>
      <c r="L8560" s="36">
        <f>VLOOKUP(D8560,DATA!A:F,5,FALSE)</f>
        <v>1.0986712608830001E-2</v>
      </c>
      <c r="M8560" s="37">
        <f>VLOOKUP(D8560,DATA!A:F,6,FALSE)</f>
        <v>982</v>
      </c>
      <c r="N8560" s="36">
        <f t="shared" si="722"/>
        <v>86.40558576530249</v>
      </c>
      <c r="O8560" s="36">
        <f t="shared" si="723"/>
        <v>86.407073284517708</v>
      </c>
      <c r="P8560" s="36">
        <f t="shared" si="724"/>
        <v>1.4875192152175032E-3</v>
      </c>
      <c r="Q8560" s="36">
        <f t="shared" si="725"/>
        <v>0.1008392756790909</v>
      </c>
    </row>
    <row r="8561" spans="1:17" x14ac:dyDescent="0.3">
      <c r="A8561" s="29">
        <v>2383078</v>
      </c>
      <c r="B8561" s="1">
        <v>137</v>
      </c>
      <c r="C8561" s="1" t="s">
        <v>30</v>
      </c>
      <c r="D8561" s="1" t="s">
        <v>61</v>
      </c>
      <c r="E8561" s="1" t="s">
        <v>62</v>
      </c>
      <c r="F8561" s="47">
        <v>714</v>
      </c>
      <c r="G8561" s="34">
        <v>959.03</v>
      </c>
      <c r="H8561" s="1" t="s">
        <v>218</v>
      </c>
      <c r="I8561" s="34">
        <v>9.9705000000000002E-3</v>
      </c>
      <c r="J8561" s="34">
        <v>427.76459999999997</v>
      </c>
      <c r="K8561" s="35" t="str">
        <f t="shared" si="721"/>
        <v>Strabrechtse Heide &amp; Beuven_H2330</v>
      </c>
      <c r="L8561" s="36">
        <f>VLOOKUP(D8561,DATA!A:F,5,FALSE)</f>
        <v>1.0986712608830001E-2</v>
      </c>
      <c r="M8561" s="37">
        <f>VLOOKUP(D8561,DATA!A:F,6,FALSE)</f>
        <v>982</v>
      </c>
      <c r="N8561" s="36">
        <f t="shared" si="722"/>
        <v>43.724152987579991</v>
      </c>
      <c r="O8561" s="36">
        <f t="shared" si="723"/>
        <v>43.726848436666273</v>
      </c>
      <c r="P8561" s="36">
        <f t="shared" si="724"/>
        <v>2.6954490862820535E-3</v>
      </c>
      <c r="Q8561" s="36">
        <f t="shared" si="725"/>
        <v>1.153017700213808E-2</v>
      </c>
    </row>
    <row r="8562" spans="1:17" x14ac:dyDescent="0.3">
      <c r="A8562" s="29">
        <v>2383078</v>
      </c>
      <c r="B8562" s="1">
        <v>137</v>
      </c>
      <c r="C8562" s="1" t="s">
        <v>30</v>
      </c>
      <c r="D8562" s="1" t="s">
        <v>53</v>
      </c>
      <c r="E8562" s="1" t="s">
        <v>54</v>
      </c>
      <c r="F8562" s="47">
        <v>714</v>
      </c>
      <c r="G8562" s="34">
        <v>959.03</v>
      </c>
      <c r="H8562" s="1" t="s">
        <v>218</v>
      </c>
      <c r="I8562" s="34">
        <v>9.9705000000000002E-3</v>
      </c>
      <c r="J8562" s="34">
        <v>4781.6503241215996</v>
      </c>
      <c r="K8562" s="35" t="str">
        <f t="shared" si="721"/>
        <v>Strabrechtse Heide &amp; Beuven_H4030</v>
      </c>
      <c r="L8562" s="36">
        <f>VLOOKUP(D8562,DATA!A:F,5,FALSE)</f>
        <v>1.0986712608830001E-2</v>
      </c>
      <c r="M8562" s="37">
        <f>VLOOKUP(D8562,DATA!A:F,6,FALSE)</f>
        <v>982</v>
      </c>
      <c r="N8562" s="36">
        <f t="shared" si="722"/>
        <v>43.724152987579991</v>
      </c>
      <c r="O8562" s="36">
        <f t="shared" si="723"/>
        <v>43.726848436666273</v>
      </c>
      <c r="P8562" s="36">
        <f t="shared" si="724"/>
        <v>2.6954490862820535E-3</v>
      </c>
      <c r="Q8562" s="36">
        <f t="shared" si="725"/>
        <v>0.12888694997073849</v>
      </c>
    </row>
    <row r="8563" spans="1:17" x14ac:dyDescent="0.3">
      <c r="A8563" s="29">
        <v>2383079</v>
      </c>
      <c r="B8563" s="1">
        <v>137</v>
      </c>
      <c r="C8563" s="1" t="s">
        <v>30</v>
      </c>
      <c r="D8563" s="1" t="s">
        <v>53</v>
      </c>
      <c r="E8563" s="1" t="s">
        <v>54</v>
      </c>
      <c r="F8563" s="47">
        <v>714</v>
      </c>
      <c r="G8563" s="34">
        <v>963.91</v>
      </c>
      <c r="H8563" s="1" t="s">
        <v>218</v>
      </c>
      <c r="I8563" s="34">
        <v>9.9098999999999993E-3</v>
      </c>
      <c r="J8563" s="34">
        <v>9953.1370000000006</v>
      </c>
      <c r="K8563" s="35" t="str">
        <f t="shared" si="721"/>
        <v>Strabrechtse Heide &amp; Beuven_H4030</v>
      </c>
      <c r="L8563" s="36">
        <f>VLOOKUP(D8563,DATA!A:F,5,FALSE)</f>
        <v>1.0986712608830001E-2</v>
      </c>
      <c r="M8563" s="37">
        <f>VLOOKUP(D8563,DATA!A:F,6,FALSE)</f>
        <v>982</v>
      </c>
      <c r="N8563" s="36">
        <f t="shared" si="722"/>
        <v>45.047550895911051</v>
      </c>
      <c r="O8563" s="36">
        <f t="shared" si="723"/>
        <v>45.050246136976753</v>
      </c>
      <c r="P8563" s="36">
        <f t="shared" si="724"/>
        <v>2.6952410657017367E-3</v>
      </c>
      <c r="Q8563" s="36">
        <f t="shared" si="725"/>
        <v>0.2682610357495539</v>
      </c>
    </row>
    <row r="8564" spans="1:17" x14ac:dyDescent="0.3">
      <c r="A8564" s="29">
        <v>2383080</v>
      </c>
      <c r="B8564" s="1">
        <v>137</v>
      </c>
      <c r="C8564" s="1" t="s">
        <v>30</v>
      </c>
      <c r="D8564" s="1" t="s">
        <v>53</v>
      </c>
      <c r="E8564" s="1" t="s">
        <v>54</v>
      </c>
      <c r="F8564" s="47">
        <v>714</v>
      </c>
      <c r="G8564" s="34">
        <v>1128.56</v>
      </c>
      <c r="H8564" s="1" t="s">
        <v>218</v>
      </c>
      <c r="I8564" s="34">
        <v>1.10685E-2</v>
      </c>
      <c r="J8564" s="34">
        <v>149.09276</v>
      </c>
      <c r="K8564" s="35" t="str">
        <f t="shared" si="721"/>
        <v>Strabrechtse Heide &amp; Beuven_H4030</v>
      </c>
      <c r="L8564" s="36">
        <f>VLOOKUP(D8564,DATA!A:F,5,FALSE)</f>
        <v>1.0986712608830001E-2</v>
      </c>
      <c r="M8564" s="37">
        <f>VLOOKUP(D8564,DATA!A:F,6,FALSE)</f>
        <v>982</v>
      </c>
      <c r="N8564" s="36">
        <f t="shared" si="722"/>
        <v>83.344090103917083</v>
      </c>
      <c r="O8564" s="36">
        <f t="shared" si="723"/>
        <v>83.345778141438913</v>
      </c>
      <c r="P8564" s="36">
        <f t="shared" si="724"/>
        <v>1.6880375218306654E-3</v>
      </c>
      <c r="Q8564" s="36">
        <f t="shared" si="725"/>
        <v>2.5167417311329414E-3</v>
      </c>
    </row>
    <row r="8565" spans="1:17" x14ac:dyDescent="0.3">
      <c r="A8565" s="29">
        <v>2383081</v>
      </c>
      <c r="B8565" s="1">
        <v>137</v>
      </c>
      <c r="C8565" s="1" t="s">
        <v>30</v>
      </c>
      <c r="D8565" s="1" t="s">
        <v>53</v>
      </c>
      <c r="E8565" s="1" t="s">
        <v>54</v>
      </c>
      <c r="F8565" s="47">
        <v>714</v>
      </c>
      <c r="G8565" s="34">
        <v>962</v>
      </c>
      <c r="H8565" s="1" t="s">
        <v>218</v>
      </c>
      <c r="I8565" s="34">
        <v>9.6355999999999994E-3</v>
      </c>
      <c r="J8565" s="34">
        <v>4091.6990000000001</v>
      </c>
      <c r="K8565" s="35" t="str">
        <f t="shared" si="721"/>
        <v>Strabrechtse Heide &amp; Beuven_H4030</v>
      </c>
      <c r="L8565" s="36">
        <f>VLOOKUP(D8565,DATA!A:F,5,FALSE)</f>
        <v>1.0986712608830001E-2</v>
      </c>
      <c r="M8565" s="37">
        <f>VLOOKUP(D8565,DATA!A:F,6,FALSE)</f>
        <v>982</v>
      </c>
      <c r="N8565" s="36">
        <f t="shared" si="722"/>
        <v>44.528640535714686</v>
      </c>
      <c r="O8565" s="36">
        <f t="shared" si="723"/>
        <v>44.531255448979749</v>
      </c>
      <c r="P8565" s="36">
        <f t="shared" si="724"/>
        <v>2.6149132650630236E-3</v>
      </c>
      <c r="Q8565" s="36">
        <f t="shared" si="725"/>
        <v>0.10699437991745109</v>
      </c>
    </row>
    <row r="8566" spans="1:17" x14ac:dyDescent="0.3">
      <c r="A8566" s="29">
        <v>2383082</v>
      </c>
      <c r="B8566" s="1">
        <v>137</v>
      </c>
      <c r="C8566" s="1" t="s">
        <v>30</v>
      </c>
      <c r="D8566" s="1" t="s">
        <v>53</v>
      </c>
      <c r="E8566" s="1" t="s">
        <v>54</v>
      </c>
      <c r="F8566" s="47">
        <v>714</v>
      </c>
      <c r="G8566" s="34">
        <v>948.77</v>
      </c>
      <c r="H8566" s="1" t="s">
        <v>218</v>
      </c>
      <c r="I8566" s="34">
        <v>9.4718000000000007E-3</v>
      </c>
      <c r="J8566" s="34">
        <v>1792.1287</v>
      </c>
      <c r="K8566" s="35" t="str">
        <f t="shared" si="721"/>
        <v>Strabrechtse Heide &amp; Beuven_H4030</v>
      </c>
      <c r="L8566" s="36">
        <f>VLOOKUP(D8566,DATA!A:F,5,FALSE)</f>
        <v>1.0986712608830001E-2</v>
      </c>
      <c r="M8566" s="37">
        <f>VLOOKUP(D8566,DATA!A:F,6,FALSE)</f>
        <v>982</v>
      </c>
      <c r="N8566" s="36">
        <f t="shared" si="722"/>
        <v>40.972835375895905</v>
      </c>
      <c r="O8566" s="36">
        <f t="shared" si="723"/>
        <v>40.975352196751551</v>
      </c>
      <c r="P8566" s="36">
        <f t="shared" si="724"/>
        <v>2.5168208556465288E-3</v>
      </c>
      <c r="Q8566" s="36">
        <f t="shared" si="725"/>
        <v>4.5104668881627015E-2</v>
      </c>
    </row>
    <row r="8567" spans="1:17" x14ac:dyDescent="0.3">
      <c r="A8567" s="29">
        <v>2383083</v>
      </c>
      <c r="B8567" s="1">
        <v>137</v>
      </c>
      <c r="C8567" s="1" t="s">
        <v>30</v>
      </c>
      <c r="D8567" s="1" t="s">
        <v>53</v>
      </c>
      <c r="E8567" s="1" t="s">
        <v>54</v>
      </c>
      <c r="F8567" s="47">
        <v>714</v>
      </c>
      <c r="G8567" s="34">
        <v>939</v>
      </c>
      <c r="H8567" s="1" t="s">
        <v>218</v>
      </c>
      <c r="I8567" s="34">
        <v>9.3986E-3</v>
      </c>
      <c r="J8567" s="34">
        <v>10000</v>
      </c>
      <c r="K8567" s="35" t="str">
        <f t="shared" si="721"/>
        <v>Strabrechtse Heide &amp; Beuven_H4030</v>
      </c>
      <c r="L8567" s="36">
        <f>VLOOKUP(D8567,DATA!A:F,5,FALSE)</f>
        <v>1.0986712608830001E-2</v>
      </c>
      <c r="M8567" s="37">
        <f>VLOOKUP(D8567,DATA!A:F,6,FALSE)</f>
        <v>982</v>
      </c>
      <c r="N8567" s="36">
        <f t="shared" si="722"/>
        <v>38.404157789464101</v>
      </c>
      <c r="O8567" s="36">
        <f t="shared" si="723"/>
        <v>38.406600464950124</v>
      </c>
      <c r="P8567" s="36">
        <f t="shared" si="724"/>
        <v>2.4426754860229494E-3</v>
      </c>
      <c r="Q8567" s="36">
        <f t="shared" si="725"/>
        <v>0.24426754860229494</v>
      </c>
    </row>
    <row r="8568" spans="1:17" x14ac:dyDescent="0.3">
      <c r="A8568" s="29">
        <v>2383084</v>
      </c>
      <c r="B8568" s="1">
        <v>137</v>
      </c>
      <c r="C8568" s="1" t="s">
        <v>30</v>
      </c>
      <c r="D8568" s="1" t="s">
        <v>53</v>
      </c>
      <c r="E8568" s="1" t="s">
        <v>54</v>
      </c>
      <c r="F8568" s="47">
        <v>714</v>
      </c>
      <c r="G8568" s="34">
        <v>919.47</v>
      </c>
      <c r="H8568" s="1" t="s">
        <v>218</v>
      </c>
      <c r="I8568" s="34">
        <v>9.1564999999999997E-3</v>
      </c>
      <c r="J8568" s="34">
        <v>10000</v>
      </c>
      <c r="K8568" s="35" t="str">
        <f t="shared" si="721"/>
        <v>Strabrechtse Heide &amp; Beuven_H4030</v>
      </c>
      <c r="L8568" s="36">
        <f>VLOOKUP(D8568,DATA!A:F,5,FALSE)</f>
        <v>1.0986712608830001E-2</v>
      </c>
      <c r="M8568" s="37">
        <f>VLOOKUP(D8568,DATA!A:F,6,FALSE)</f>
        <v>982</v>
      </c>
      <c r="N8568" s="36">
        <f t="shared" si="722"/>
        <v>33.470096176030331</v>
      </c>
      <c r="O8568" s="36">
        <f t="shared" si="723"/>
        <v>33.472336332437017</v>
      </c>
      <c r="P8568" s="36">
        <f t="shared" si="724"/>
        <v>2.2401564066854007E-3</v>
      </c>
      <c r="Q8568" s="36">
        <f t="shared" si="725"/>
        <v>0.22401564066854007</v>
      </c>
    </row>
    <row r="8569" spans="1:17" x14ac:dyDescent="0.3">
      <c r="A8569" s="29">
        <v>2383085</v>
      </c>
      <c r="B8569" s="1">
        <v>137</v>
      </c>
      <c r="C8569" s="1" t="s">
        <v>30</v>
      </c>
      <c r="D8569" s="1" t="s">
        <v>53</v>
      </c>
      <c r="E8569" s="1" t="s">
        <v>54</v>
      </c>
      <c r="F8569" s="47">
        <v>714</v>
      </c>
      <c r="G8569" s="34">
        <v>1118.33</v>
      </c>
      <c r="H8569" s="1" t="s">
        <v>218</v>
      </c>
      <c r="I8569" s="34">
        <v>1.07005E-2</v>
      </c>
      <c r="J8569" s="34">
        <v>4219.1639999999998</v>
      </c>
      <c r="K8569" s="35" t="str">
        <f t="shared" si="721"/>
        <v>Strabrechtse Heide &amp; Beuven_H4030</v>
      </c>
      <c r="L8569" s="36">
        <f>VLOOKUP(D8569,DATA!A:F,5,FALSE)</f>
        <v>1.0986712608830001E-2</v>
      </c>
      <c r="M8569" s="37">
        <f>VLOOKUP(D8569,DATA!A:F,6,FALSE)</f>
        <v>982</v>
      </c>
      <c r="N8569" s="36">
        <f t="shared" si="722"/>
        <v>81.724889224847672</v>
      </c>
      <c r="O8569" s="36">
        <f t="shared" si="723"/>
        <v>81.726645004438211</v>
      </c>
      <c r="P8569" s="36">
        <f t="shared" si="724"/>
        <v>1.7557795905389639E-3</v>
      </c>
      <c r="Q8569" s="36">
        <f t="shared" si="725"/>
        <v>7.4079220403367368E-2</v>
      </c>
    </row>
    <row r="8570" spans="1:17" x14ac:dyDescent="0.3">
      <c r="A8570" s="29">
        <v>2383087</v>
      </c>
      <c r="B8570" s="1">
        <v>137</v>
      </c>
      <c r="C8570" s="1" t="s">
        <v>30</v>
      </c>
      <c r="D8570" s="1" t="s">
        <v>53</v>
      </c>
      <c r="E8570" s="1" t="s">
        <v>54</v>
      </c>
      <c r="F8570" s="47">
        <v>714</v>
      </c>
      <c r="G8570" s="34">
        <v>929.54</v>
      </c>
      <c r="H8570" s="1" t="s">
        <v>218</v>
      </c>
      <c r="I8570" s="34">
        <v>8.7212999999999995E-3</v>
      </c>
      <c r="J8570" s="34">
        <v>6090.1293999999998</v>
      </c>
      <c r="K8570" s="35" t="str">
        <f t="shared" si="721"/>
        <v>Strabrechtse Heide &amp; Beuven_H4030</v>
      </c>
      <c r="L8570" s="36">
        <f>VLOOKUP(D8570,DATA!A:F,5,FALSE)</f>
        <v>1.0986712608830001E-2</v>
      </c>
      <c r="M8570" s="37">
        <f>VLOOKUP(D8570,DATA!A:F,6,FALSE)</f>
        <v>982</v>
      </c>
      <c r="N8570" s="36">
        <f t="shared" si="722"/>
        <v>35.976990900594139</v>
      </c>
      <c r="O8570" s="36">
        <f t="shared" si="723"/>
        <v>35.979197968746199</v>
      </c>
      <c r="P8570" s="36">
        <f t="shared" si="724"/>
        <v>2.2070681520602875E-3</v>
      </c>
      <c r="Q8570" s="36">
        <f t="shared" si="725"/>
        <v>0.13441330640666027</v>
      </c>
    </row>
    <row r="8571" spans="1:17" x14ac:dyDescent="0.3">
      <c r="A8571" s="29">
        <v>2383089</v>
      </c>
      <c r="B8571" s="1">
        <v>137</v>
      </c>
      <c r="C8571" s="1" t="s">
        <v>30</v>
      </c>
      <c r="D8571" s="1" t="s">
        <v>63</v>
      </c>
      <c r="E8571" s="1" t="s">
        <v>64</v>
      </c>
      <c r="F8571" s="47">
        <v>714</v>
      </c>
      <c r="G8571" s="34">
        <v>916.93</v>
      </c>
      <c r="H8571" s="1" t="s">
        <v>218</v>
      </c>
      <c r="I8571" s="34">
        <v>8.2179000000000002E-3</v>
      </c>
      <c r="J8571" s="34">
        <v>6130.2927695448197</v>
      </c>
      <c r="K8571" s="35" t="str">
        <f t="shared" si="721"/>
        <v>Strabrechtse Heide &amp; Beuven_H2310</v>
      </c>
      <c r="L8571" s="36">
        <f>VLOOKUP(D8571,DATA!A:F,5,FALSE)</f>
        <v>1.0986712608830001E-2</v>
      </c>
      <c r="M8571" s="37">
        <f>VLOOKUP(D8571,DATA!A:F,6,FALSE)</f>
        <v>982</v>
      </c>
      <c r="N8571" s="36">
        <f t="shared" si="722"/>
        <v>32.851583587675236</v>
      </c>
      <c r="O8571" s="36">
        <f t="shared" si="723"/>
        <v>32.853575303732754</v>
      </c>
      <c r="P8571" s="36">
        <f t="shared" si="724"/>
        <v>1.9917160575175785E-3</v>
      </c>
      <c r="Q8571" s="36">
        <f t="shared" si="725"/>
        <v>0.12209802546386327</v>
      </c>
    </row>
    <row r="8572" spans="1:17" x14ac:dyDescent="0.3">
      <c r="A8572" s="29">
        <v>2383089</v>
      </c>
      <c r="B8572" s="1">
        <v>137</v>
      </c>
      <c r="C8572" s="1" t="s">
        <v>30</v>
      </c>
      <c r="D8572" s="1" t="s">
        <v>53</v>
      </c>
      <c r="E8572" s="1" t="s">
        <v>54</v>
      </c>
      <c r="F8572" s="47">
        <v>714</v>
      </c>
      <c r="G8572" s="34">
        <v>916.93</v>
      </c>
      <c r="H8572" s="1" t="s">
        <v>218</v>
      </c>
      <c r="I8572" s="34">
        <v>8.2179000000000002E-3</v>
      </c>
      <c r="J8572" s="34">
        <v>3332.348</v>
      </c>
      <c r="K8572" s="35" t="str">
        <f t="shared" si="721"/>
        <v>Strabrechtse Heide &amp; Beuven_H4030</v>
      </c>
      <c r="L8572" s="36">
        <f>VLOOKUP(D8572,DATA!A:F,5,FALSE)</f>
        <v>1.0986712608830001E-2</v>
      </c>
      <c r="M8572" s="37">
        <f>VLOOKUP(D8572,DATA!A:F,6,FALSE)</f>
        <v>982</v>
      </c>
      <c r="N8572" s="36">
        <f t="shared" si="722"/>
        <v>32.851583587675236</v>
      </c>
      <c r="O8572" s="36">
        <f t="shared" si="723"/>
        <v>32.853575303732754</v>
      </c>
      <c r="P8572" s="36">
        <f t="shared" si="724"/>
        <v>1.9917160575175785E-3</v>
      </c>
      <c r="Q8572" s="36">
        <f t="shared" si="725"/>
        <v>6.6370910208365871E-2</v>
      </c>
    </row>
    <row r="8573" spans="1:17" x14ac:dyDescent="0.3">
      <c r="A8573" s="29">
        <v>2383090</v>
      </c>
      <c r="B8573" s="1">
        <v>137</v>
      </c>
      <c r="C8573" s="1" t="s">
        <v>30</v>
      </c>
      <c r="D8573" s="1" t="s">
        <v>63</v>
      </c>
      <c r="E8573" s="1" t="s">
        <v>64</v>
      </c>
      <c r="F8573" s="47">
        <v>714</v>
      </c>
      <c r="G8573" s="34">
        <v>895.77</v>
      </c>
      <c r="H8573" s="1" t="s">
        <v>218</v>
      </c>
      <c r="I8573" s="34">
        <v>7.7532E-3</v>
      </c>
      <c r="J8573" s="34">
        <v>6412.9135999999999</v>
      </c>
      <c r="K8573" s="35" t="str">
        <f t="shared" si="721"/>
        <v>Strabrechtse Heide &amp; Beuven_H2310</v>
      </c>
      <c r="L8573" s="36">
        <f>VLOOKUP(D8573,DATA!A:F,5,FALSE)</f>
        <v>1.0986712608830001E-2</v>
      </c>
      <c r="M8573" s="37">
        <f>VLOOKUP(D8573,DATA!A:F,6,FALSE)</f>
        <v>982</v>
      </c>
      <c r="N8573" s="36">
        <f t="shared" si="722"/>
        <v>27.941117894231482</v>
      </c>
      <c r="O8573" s="36">
        <f t="shared" si="723"/>
        <v>27.942832989346247</v>
      </c>
      <c r="P8573" s="36">
        <f t="shared" si="724"/>
        <v>1.7150951147648641E-3</v>
      </c>
      <c r="Q8573" s="36">
        <f t="shared" si="725"/>
        <v>0.10998756786769157</v>
      </c>
    </row>
    <row r="8574" spans="1:17" x14ac:dyDescent="0.3">
      <c r="A8574" s="30">
        <v>2384601</v>
      </c>
      <c r="B8574" s="14">
        <v>137</v>
      </c>
      <c r="C8574" s="14" t="s">
        <v>30</v>
      </c>
      <c r="D8574" s="14" t="s">
        <v>55</v>
      </c>
      <c r="E8574" s="14" t="s">
        <v>56</v>
      </c>
      <c r="F8574" s="48">
        <v>500</v>
      </c>
      <c r="G8574" s="38">
        <v>1180.1600000000001</v>
      </c>
      <c r="H8574" s="14" t="s">
        <v>218</v>
      </c>
      <c r="I8574" s="38">
        <v>1.16157E-2</v>
      </c>
      <c r="J8574" s="38">
        <v>423.21505999999999</v>
      </c>
      <c r="K8574" s="39" t="str">
        <f t="shared" si="721"/>
        <v>Strabrechtse Heide &amp; Beuven_H3130</v>
      </c>
      <c r="L8574" s="40">
        <f>VLOOKUP(D8574,DATA!A:F,5,FALSE)</f>
        <v>0</v>
      </c>
      <c r="M8574" s="41">
        <f>VLOOKUP(D8574,DATA!A:F,6,FALSE)</f>
        <v>3.5</v>
      </c>
      <c r="N8574" s="40">
        <f t="shared" si="722"/>
        <v>50</v>
      </c>
      <c r="O8574" s="40">
        <f t="shared" si="723"/>
        <v>50</v>
      </c>
      <c r="P8574" s="40">
        <f>J8574/10000*I8574</f>
        <v>4.9159391724419999E-4</v>
      </c>
      <c r="Q8574" s="40">
        <f>IF(AND(H8574&lt;&gt;"below",I8574&gt;=0.005),M8574*P8574,0)</f>
        <v>1.7205787103546999E-3</v>
      </c>
    </row>
    <row r="8575" spans="1:17" x14ac:dyDescent="0.3">
      <c r="A8575" s="29">
        <v>2384601</v>
      </c>
      <c r="B8575" s="1">
        <v>137</v>
      </c>
      <c r="C8575" s="1" t="s">
        <v>30</v>
      </c>
      <c r="D8575" s="1" t="s">
        <v>57</v>
      </c>
      <c r="E8575" s="1" t="s">
        <v>58</v>
      </c>
      <c r="F8575" s="47">
        <v>714</v>
      </c>
      <c r="G8575" s="34">
        <v>1180.1600000000001</v>
      </c>
      <c r="H8575" s="1" t="s">
        <v>218</v>
      </c>
      <c r="I8575" s="34">
        <v>1.16157E-2</v>
      </c>
      <c r="J8575" s="34">
        <v>5436.21</v>
      </c>
      <c r="K8575" s="35" t="str">
        <f t="shared" si="721"/>
        <v>Strabrechtse Heide &amp; Beuven_H3160</v>
      </c>
      <c r="L8575" s="36">
        <f>VLOOKUP(D8575,DATA!A:F,5,FALSE)</f>
        <v>1.0986712608830001E-2</v>
      </c>
      <c r="M8575" s="37">
        <f>VLOOKUP(D8575,DATA!A:F,6,FALSE)</f>
        <v>982</v>
      </c>
      <c r="N8575" s="36">
        <f t="shared" si="722"/>
        <v>89.817661852275407</v>
      </c>
      <c r="O8575" s="36">
        <f t="shared" si="723"/>
        <v>89.818828931514389</v>
      </c>
      <c r="P8575" s="36">
        <f t="shared" si="724"/>
        <v>1.1670792389821827E-3</v>
      </c>
      <c r="Q8575" s="36">
        <f t="shared" si="725"/>
        <v>6.3444878297473306E-2</v>
      </c>
    </row>
    <row r="8576" spans="1:17" x14ac:dyDescent="0.3">
      <c r="A8576" s="29">
        <v>2384601</v>
      </c>
      <c r="B8576" s="1">
        <v>137</v>
      </c>
      <c r="C8576" s="1" t="s">
        <v>30</v>
      </c>
      <c r="D8576" s="1" t="s">
        <v>53</v>
      </c>
      <c r="E8576" s="1" t="s">
        <v>54</v>
      </c>
      <c r="F8576" s="47">
        <v>714</v>
      </c>
      <c r="G8576" s="34">
        <v>1180.1600000000001</v>
      </c>
      <c r="H8576" s="1" t="s">
        <v>218</v>
      </c>
      <c r="I8576" s="34">
        <v>1.16157E-2</v>
      </c>
      <c r="J8576" s="34">
        <v>6.5417475999999999</v>
      </c>
      <c r="K8576" s="35" t="str">
        <f t="shared" si="721"/>
        <v>Strabrechtse Heide &amp; Beuven_H4030</v>
      </c>
      <c r="L8576" s="36">
        <f>VLOOKUP(D8576,DATA!A:F,5,FALSE)</f>
        <v>1.0986712608830001E-2</v>
      </c>
      <c r="M8576" s="37">
        <f>VLOOKUP(D8576,DATA!A:F,6,FALSE)</f>
        <v>982</v>
      </c>
      <c r="N8576" s="36">
        <f t="shared" si="722"/>
        <v>89.817661852275407</v>
      </c>
      <c r="O8576" s="36">
        <f t="shared" si="723"/>
        <v>89.818828931514389</v>
      </c>
      <c r="P8576" s="36">
        <f t="shared" si="724"/>
        <v>1.1670792389821827E-3</v>
      </c>
      <c r="Q8576" s="36">
        <f t="shared" si="725"/>
        <v>7.6347378106215194E-5</v>
      </c>
    </row>
    <row r="8577" spans="1:17" x14ac:dyDescent="0.3">
      <c r="A8577" s="30">
        <v>2384602</v>
      </c>
      <c r="B8577" s="14">
        <v>137</v>
      </c>
      <c r="C8577" s="14" t="s">
        <v>30</v>
      </c>
      <c r="D8577" s="14" t="s">
        <v>55</v>
      </c>
      <c r="E8577" s="14" t="s">
        <v>56</v>
      </c>
      <c r="F8577" s="48">
        <v>500</v>
      </c>
      <c r="G8577" s="38">
        <v>1221.28</v>
      </c>
      <c r="H8577" s="14" t="s">
        <v>218</v>
      </c>
      <c r="I8577" s="38">
        <v>1.1999299999999999E-2</v>
      </c>
      <c r="J8577" s="38">
        <v>2055.0677500000002</v>
      </c>
      <c r="K8577" s="39" t="str">
        <f t="shared" si="721"/>
        <v>Strabrechtse Heide &amp; Beuven_H3130</v>
      </c>
      <c r="L8577" s="40">
        <f>VLOOKUP(D8577,DATA!A:F,5,FALSE)</f>
        <v>0</v>
      </c>
      <c r="M8577" s="41">
        <f>VLOOKUP(D8577,DATA!A:F,6,FALSE)</f>
        <v>3.5</v>
      </c>
      <c r="N8577" s="40">
        <f t="shared" si="722"/>
        <v>50</v>
      </c>
      <c r="O8577" s="40">
        <f t="shared" si="723"/>
        <v>50</v>
      </c>
      <c r="P8577" s="40">
        <f>J8577/10000*I8577</f>
        <v>2.4659374452574998E-3</v>
      </c>
      <c r="Q8577" s="40">
        <f>IF(AND(H8577&lt;&gt;"below",I8577&gt;=0.005),M8577*P8577,0)</f>
        <v>8.6307810584012497E-3</v>
      </c>
    </row>
    <row r="8578" spans="1:17" x14ac:dyDescent="0.3">
      <c r="A8578" s="29">
        <v>2384603</v>
      </c>
      <c r="B8578" s="1">
        <v>137</v>
      </c>
      <c r="C8578" s="1" t="s">
        <v>30</v>
      </c>
      <c r="D8578" s="1" t="s">
        <v>57</v>
      </c>
      <c r="E8578" s="1" t="s">
        <v>58</v>
      </c>
      <c r="F8578" s="47">
        <v>714</v>
      </c>
      <c r="G8578" s="34">
        <v>1114.26</v>
      </c>
      <c r="H8578" s="1" t="s">
        <v>218</v>
      </c>
      <c r="I8578" s="34">
        <v>1.11825E-2</v>
      </c>
      <c r="J8578" s="34">
        <v>8252.509</v>
      </c>
      <c r="K8578" s="35" t="str">
        <f t="shared" si="721"/>
        <v>Strabrechtse Heide &amp; Beuven_H3160</v>
      </c>
      <c r="L8578" s="36">
        <f>VLOOKUP(D8578,DATA!A:F,5,FALSE)</f>
        <v>1.0986712608830001E-2</v>
      </c>
      <c r="M8578" s="37">
        <f>VLOOKUP(D8578,DATA!A:F,6,FALSE)</f>
        <v>982</v>
      </c>
      <c r="N8578" s="36">
        <f t="shared" si="722"/>
        <v>81.047546942395869</v>
      </c>
      <c r="O8578" s="36">
        <f t="shared" si="723"/>
        <v>81.049434044544938</v>
      </c>
      <c r="P8578" s="36">
        <f t="shared" si="724"/>
        <v>1.8871021490696194E-3</v>
      </c>
      <c r="Q8578" s="36">
        <f t="shared" si="725"/>
        <v>0.15573327469116374</v>
      </c>
    </row>
    <row r="8579" spans="1:17" x14ac:dyDescent="0.3">
      <c r="A8579" s="29">
        <v>2384605</v>
      </c>
      <c r="B8579" s="1">
        <v>137</v>
      </c>
      <c r="C8579" s="1" t="s">
        <v>30</v>
      </c>
      <c r="D8579" s="1" t="s">
        <v>53</v>
      </c>
      <c r="E8579" s="1" t="s">
        <v>54</v>
      </c>
      <c r="F8579" s="47">
        <v>714</v>
      </c>
      <c r="G8579" s="34">
        <v>1286.75</v>
      </c>
      <c r="H8579" s="1" t="s">
        <v>218</v>
      </c>
      <c r="I8579" s="34">
        <v>1.2574999999999999E-2</v>
      </c>
      <c r="J8579" s="34">
        <v>585.07665999999995</v>
      </c>
      <c r="K8579" s="35" t="str">
        <f t="shared" ref="K8579:K8642" si="726">_xlfn.CONCAT(C8579,"_",D8579)</f>
        <v>Strabrechtse Heide &amp; Beuven_H4030</v>
      </c>
      <c r="L8579" s="36">
        <f>VLOOKUP(D8579,DATA!A:F,5,FALSE)</f>
        <v>1.0986712608830001E-2</v>
      </c>
      <c r="M8579" s="37">
        <f>VLOOKUP(D8579,DATA!A:F,6,FALSE)</f>
        <v>982</v>
      </c>
      <c r="N8579" s="36">
        <f t="shared" ref="N8579:N8642" si="727">100/(1+EXP(-L8579*(G8579-M8579)))</f>
        <v>96.604586495104371</v>
      </c>
      <c r="O8579" s="36">
        <f t="shared" ref="O8579:O8642" si="728">100/(1+EXP(-L8579*((G8579+I8579)-M8579)))</f>
        <v>96.605039641168858</v>
      </c>
      <c r="P8579" s="36">
        <f t="shared" ref="P8579:P8642" si="729">O8579-N8579</f>
        <v>4.5314606448698669E-4</v>
      </c>
      <c r="Q8579" s="36">
        <f t="shared" ref="Q8579:Q8642" si="730">IF(AND(H8579&lt;&gt;"below",I8579&gt;=0.005),J8579*P8579/100,0)</f>
        <v>2.6512518590219077E-3</v>
      </c>
    </row>
    <row r="8580" spans="1:17" x14ac:dyDescent="0.3">
      <c r="A8580" s="29">
        <v>2384606</v>
      </c>
      <c r="B8580" s="1">
        <v>137</v>
      </c>
      <c r="C8580" s="1" t="s">
        <v>30</v>
      </c>
      <c r="D8580" s="1" t="s">
        <v>53</v>
      </c>
      <c r="E8580" s="1" t="s">
        <v>54</v>
      </c>
      <c r="F8580" s="47">
        <v>714</v>
      </c>
      <c r="G8580" s="34">
        <v>1100.07</v>
      </c>
      <c r="H8580" s="1" t="s">
        <v>218</v>
      </c>
      <c r="I8580" s="34">
        <v>1.1171E-2</v>
      </c>
      <c r="J8580" s="34">
        <v>10000</v>
      </c>
      <c r="K8580" s="35" t="str">
        <f t="shared" si="726"/>
        <v>Strabrechtse Heide &amp; Beuven_H4030</v>
      </c>
      <c r="L8580" s="36">
        <f>VLOOKUP(D8580,DATA!A:F,5,FALSE)</f>
        <v>1.0986712608830001E-2</v>
      </c>
      <c r="M8580" s="37">
        <f>VLOOKUP(D8580,DATA!A:F,6,FALSE)</f>
        <v>982</v>
      </c>
      <c r="N8580" s="36">
        <f t="shared" si="727"/>
        <v>78.536356564129335</v>
      </c>
      <c r="O8580" s="36">
        <f t="shared" si="728"/>
        <v>78.538425365523395</v>
      </c>
      <c r="P8580" s="36">
        <f t="shared" si="729"/>
        <v>2.0688013940599603E-3</v>
      </c>
      <c r="Q8580" s="36">
        <f t="shared" si="730"/>
        <v>0.20688013940599603</v>
      </c>
    </row>
    <row r="8581" spans="1:17" x14ac:dyDescent="0.3">
      <c r="A8581" s="29">
        <v>2384607</v>
      </c>
      <c r="B8581" s="1">
        <v>137</v>
      </c>
      <c r="C8581" s="1" t="s">
        <v>30</v>
      </c>
      <c r="D8581" s="1" t="s">
        <v>53</v>
      </c>
      <c r="E8581" s="1" t="s">
        <v>54</v>
      </c>
      <c r="F8581" s="47">
        <v>714</v>
      </c>
      <c r="G8581" s="34">
        <v>937.16</v>
      </c>
      <c r="H8581" s="1" t="s">
        <v>218</v>
      </c>
      <c r="I8581" s="34">
        <v>9.7730000000000004E-3</v>
      </c>
      <c r="J8581" s="34">
        <v>8905.6059999999998</v>
      </c>
      <c r="K8581" s="35" t="str">
        <f t="shared" si="726"/>
        <v>Strabrechtse Heide &amp; Beuven_H4030</v>
      </c>
      <c r="L8581" s="36">
        <f>VLOOKUP(D8581,DATA!A:F,5,FALSE)</f>
        <v>1.0986712608830001E-2</v>
      </c>
      <c r="M8581" s="37">
        <f>VLOOKUP(D8581,DATA!A:F,6,FALSE)</f>
        <v>982</v>
      </c>
      <c r="N8581" s="36">
        <f t="shared" si="727"/>
        <v>37.92708613939547</v>
      </c>
      <c r="O8581" s="36">
        <f t="shared" si="728"/>
        <v>37.929613998728946</v>
      </c>
      <c r="P8581" s="36">
        <f t="shared" si="729"/>
        <v>2.5278593334761013E-3</v>
      </c>
      <c r="Q8581" s="36">
        <f t="shared" si="730"/>
        <v>0.22512119247360768</v>
      </c>
    </row>
    <row r="8582" spans="1:17" x14ac:dyDescent="0.3">
      <c r="A8582" s="29">
        <v>2384608</v>
      </c>
      <c r="B8582" s="1">
        <v>137</v>
      </c>
      <c r="C8582" s="1" t="s">
        <v>30</v>
      </c>
      <c r="D8582" s="1" t="s">
        <v>53</v>
      </c>
      <c r="E8582" s="1" t="s">
        <v>54</v>
      </c>
      <c r="F8582" s="47">
        <v>714</v>
      </c>
      <c r="G8582" s="34">
        <v>1053.19</v>
      </c>
      <c r="H8582" s="1" t="s">
        <v>218</v>
      </c>
      <c r="I8582" s="34">
        <v>1.06436E-2</v>
      </c>
      <c r="J8582" s="34">
        <v>6196.1170000000002</v>
      </c>
      <c r="K8582" s="35" t="str">
        <f t="shared" si="726"/>
        <v>Strabrechtse Heide &amp; Beuven_H4030</v>
      </c>
      <c r="L8582" s="36">
        <f>VLOOKUP(D8582,DATA!A:F,5,FALSE)</f>
        <v>1.0986712608830001E-2</v>
      </c>
      <c r="M8582" s="37">
        <f>VLOOKUP(D8582,DATA!A:F,6,FALSE)</f>
        <v>982</v>
      </c>
      <c r="N8582" s="36">
        <f t="shared" si="727"/>
        <v>68.614202617711626</v>
      </c>
      <c r="O8582" s="36">
        <f t="shared" si="728"/>
        <v>68.616720839880585</v>
      </c>
      <c r="P8582" s="36">
        <f t="shared" si="729"/>
        <v>2.5182221689590278E-3</v>
      </c>
      <c r="Q8582" s="36">
        <f t="shared" si="730"/>
        <v>0.15603199190863906</v>
      </c>
    </row>
    <row r="8583" spans="1:17" x14ac:dyDescent="0.3">
      <c r="A8583" s="29">
        <v>2384609</v>
      </c>
      <c r="B8583" s="1">
        <v>137</v>
      </c>
      <c r="C8583" s="1" t="s">
        <v>30</v>
      </c>
      <c r="D8583" s="1" t="s">
        <v>53</v>
      </c>
      <c r="E8583" s="1" t="s">
        <v>54</v>
      </c>
      <c r="F8583" s="47">
        <v>714</v>
      </c>
      <c r="G8583" s="34">
        <v>1048.2</v>
      </c>
      <c r="H8583" s="1" t="s">
        <v>218</v>
      </c>
      <c r="I8583" s="34">
        <v>1.0456399999999999E-2</v>
      </c>
      <c r="J8583" s="34">
        <v>4081.85</v>
      </c>
      <c r="K8583" s="35" t="str">
        <f t="shared" si="726"/>
        <v>Strabrechtse Heide &amp; Beuven_H4030</v>
      </c>
      <c r="L8583" s="36">
        <f>VLOOKUP(D8583,DATA!A:F,5,FALSE)</f>
        <v>1.0986712608830001E-2</v>
      </c>
      <c r="M8583" s="37">
        <f>VLOOKUP(D8583,DATA!A:F,6,FALSE)</f>
        <v>982</v>
      </c>
      <c r="N8583" s="36">
        <f t="shared" si="727"/>
        <v>67.421697204056642</v>
      </c>
      <c r="O8583" s="36">
        <f t="shared" si="728"/>
        <v>67.424220507013402</v>
      </c>
      <c r="P8583" s="36">
        <f t="shared" si="729"/>
        <v>2.5233029567601761E-3</v>
      </c>
      <c r="Q8583" s="36">
        <f t="shared" si="730"/>
        <v>0.10299744174051524</v>
      </c>
    </row>
    <row r="8584" spans="1:17" x14ac:dyDescent="0.3">
      <c r="A8584" s="29">
        <v>2384610</v>
      </c>
      <c r="B8584" s="1">
        <v>137</v>
      </c>
      <c r="C8584" s="1" t="s">
        <v>30</v>
      </c>
      <c r="D8584" s="1" t="s">
        <v>53</v>
      </c>
      <c r="E8584" s="1" t="s">
        <v>54</v>
      </c>
      <c r="F8584" s="47">
        <v>714</v>
      </c>
      <c r="G8584" s="34">
        <v>939.58</v>
      </c>
      <c r="H8584" s="1" t="s">
        <v>218</v>
      </c>
      <c r="I8584" s="34">
        <v>9.4561000000000003E-3</v>
      </c>
      <c r="J8584" s="34">
        <v>2692.7925</v>
      </c>
      <c r="K8584" s="35" t="str">
        <f t="shared" si="726"/>
        <v>Strabrechtse Heide &amp; Beuven_H4030</v>
      </c>
      <c r="L8584" s="36">
        <f>VLOOKUP(D8584,DATA!A:F,5,FALSE)</f>
        <v>1.0986712608830001E-2</v>
      </c>
      <c r="M8584" s="37">
        <f>VLOOKUP(D8584,DATA!A:F,6,FALSE)</f>
        <v>982</v>
      </c>
      <c r="N8584" s="36">
        <f t="shared" si="727"/>
        <v>38.555007665769303</v>
      </c>
      <c r="O8584" s="36">
        <f t="shared" si="728"/>
        <v>38.557468896179259</v>
      </c>
      <c r="P8584" s="36">
        <f t="shared" si="729"/>
        <v>2.4612304099562721E-3</v>
      </c>
      <c r="Q8584" s="36">
        <f t="shared" si="730"/>
        <v>6.6275827887021743E-2</v>
      </c>
    </row>
    <row r="8585" spans="1:17" x14ac:dyDescent="0.3">
      <c r="A8585" s="29">
        <v>2384611</v>
      </c>
      <c r="B8585" s="1">
        <v>137</v>
      </c>
      <c r="C8585" s="1" t="s">
        <v>30</v>
      </c>
      <c r="D8585" s="1" t="s">
        <v>53</v>
      </c>
      <c r="E8585" s="1" t="s">
        <v>54</v>
      </c>
      <c r="F8585" s="47">
        <v>714</v>
      </c>
      <c r="G8585" s="34">
        <v>938.91</v>
      </c>
      <c r="H8585" s="1" t="s">
        <v>218</v>
      </c>
      <c r="I8585" s="34">
        <v>9.4409999999999997E-3</v>
      </c>
      <c r="J8585" s="34">
        <v>9047.3349999999991</v>
      </c>
      <c r="K8585" s="35" t="str">
        <f t="shared" si="726"/>
        <v>Strabrechtse Heide &amp; Beuven_H4030</v>
      </c>
      <c r="L8585" s="36">
        <f>VLOOKUP(D8585,DATA!A:F,5,FALSE)</f>
        <v>1.0986712608830001E-2</v>
      </c>
      <c r="M8585" s="37">
        <f>VLOOKUP(D8585,DATA!A:F,6,FALSE)</f>
        <v>982</v>
      </c>
      <c r="N8585" s="36">
        <f t="shared" si="727"/>
        <v>38.380769950860476</v>
      </c>
      <c r="O8585" s="36">
        <f t="shared" si="728"/>
        <v>38.383223083020305</v>
      </c>
      <c r="P8585" s="36">
        <f t="shared" si="729"/>
        <v>2.4531321598288969E-3</v>
      </c>
      <c r="Q8585" s="36">
        <f t="shared" si="730"/>
        <v>0.22194308449245573</v>
      </c>
    </row>
    <row r="8586" spans="1:17" x14ac:dyDescent="0.3">
      <c r="A8586" s="29">
        <v>2384612</v>
      </c>
      <c r="B8586" s="1">
        <v>137</v>
      </c>
      <c r="C8586" s="1" t="s">
        <v>30</v>
      </c>
      <c r="D8586" s="1" t="s">
        <v>53</v>
      </c>
      <c r="E8586" s="1" t="s">
        <v>54</v>
      </c>
      <c r="F8586" s="47">
        <v>714</v>
      </c>
      <c r="G8586" s="34">
        <v>979.32</v>
      </c>
      <c r="H8586" s="1" t="s">
        <v>218</v>
      </c>
      <c r="I8586" s="34">
        <v>9.7091E-3</v>
      </c>
      <c r="J8586" s="34">
        <v>9887.5239999999994</v>
      </c>
      <c r="K8586" s="35" t="str">
        <f t="shared" si="726"/>
        <v>Strabrechtse Heide &amp; Beuven_H4030</v>
      </c>
      <c r="L8586" s="36">
        <f>VLOOKUP(D8586,DATA!A:F,5,FALSE)</f>
        <v>1.0986712608830001E-2</v>
      </c>
      <c r="M8586" s="37">
        <f>VLOOKUP(D8586,DATA!A:F,6,FALSE)</f>
        <v>982</v>
      </c>
      <c r="N8586" s="36">
        <f t="shared" si="727"/>
        <v>49.263943432815068</v>
      </c>
      <c r="O8586" s="36">
        <f t="shared" si="728"/>
        <v>49.266609634268825</v>
      </c>
      <c r="P8586" s="36">
        <f t="shared" si="729"/>
        <v>2.6662014537564005E-3</v>
      </c>
      <c r="Q8586" s="36">
        <f t="shared" si="730"/>
        <v>0.26362130862851296</v>
      </c>
    </row>
    <row r="8587" spans="1:17" x14ac:dyDescent="0.3">
      <c r="A8587" s="29">
        <v>2384613</v>
      </c>
      <c r="B8587" s="1">
        <v>137</v>
      </c>
      <c r="C8587" s="1" t="s">
        <v>30</v>
      </c>
      <c r="D8587" s="1" t="s">
        <v>53</v>
      </c>
      <c r="E8587" s="1" t="s">
        <v>54</v>
      </c>
      <c r="F8587" s="47">
        <v>714</v>
      </c>
      <c r="G8587" s="34">
        <v>1021.4</v>
      </c>
      <c r="H8587" s="1" t="s">
        <v>218</v>
      </c>
      <c r="I8587" s="34">
        <v>1.0023499999999999E-2</v>
      </c>
      <c r="J8587" s="34">
        <v>7305.1475</v>
      </c>
      <c r="K8587" s="35" t="str">
        <f t="shared" si="726"/>
        <v>Strabrechtse Heide &amp; Beuven_H4030</v>
      </c>
      <c r="L8587" s="36">
        <f>VLOOKUP(D8587,DATA!A:F,5,FALSE)</f>
        <v>1.0986712608830001E-2</v>
      </c>
      <c r="M8587" s="37">
        <f>VLOOKUP(D8587,DATA!A:F,6,FALSE)</f>
        <v>982</v>
      </c>
      <c r="N8587" s="36">
        <f t="shared" si="727"/>
        <v>60.656033493523907</v>
      </c>
      <c r="O8587" s="36">
        <f t="shared" si="728"/>
        <v>60.658661547076967</v>
      </c>
      <c r="P8587" s="36">
        <f t="shared" si="729"/>
        <v>2.6280535530602833E-3</v>
      </c>
      <c r="Q8587" s="36">
        <f t="shared" si="730"/>
        <v>0.19198318843004447</v>
      </c>
    </row>
    <row r="8588" spans="1:17" x14ac:dyDescent="0.3">
      <c r="A8588" s="29">
        <v>2384615</v>
      </c>
      <c r="B8588" s="1">
        <v>137</v>
      </c>
      <c r="C8588" s="1" t="s">
        <v>30</v>
      </c>
      <c r="D8588" s="1" t="s">
        <v>53</v>
      </c>
      <c r="E8588" s="1" t="s">
        <v>54</v>
      </c>
      <c r="F8588" s="47">
        <v>714</v>
      </c>
      <c r="G8588" s="34">
        <v>956.09</v>
      </c>
      <c r="H8588" s="1" t="s">
        <v>218</v>
      </c>
      <c r="I8588" s="34">
        <v>9.1894000000000003E-3</v>
      </c>
      <c r="J8588" s="34">
        <v>5565.3877000000002</v>
      </c>
      <c r="K8588" s="35" t="str">
        <f t="shared" si="726"/>
        <v>Strabrechtse Heide &amp; Beuven_H4030</v>
      </c>
      <c r="L8588" s="36">
        <f>VLOOKUP(D8588,DATA!A:F,5,FALSE)</f>
        <v>1.0986712608830001E-2</v>
      </c>
      <c r="M8588" s="37">
        <f>VLOOKUP(D8588,DATA!A:F,6,FALSE)</f>
        <v>982</v>
      </c>
      <c r="N8588" s="36">
        <f t="shared" si="727"/>
        <v>42.931028485516428</v>
      </c>
      <c r="O8588" s="36">
        <f t="shared" si="728"/>
        <v>42.933502084867655</v>
      </c>
      <c r="P8588" s="36">
        <f t="shared" si="729"/>
        <v>2.4735993512265964E-3</v>
      </c>
      <c r="Q8588" s="36">
        <f t="shared" si="730"/>
        <v>0.13766539404044478</v>
      </c>
    </row>
    <row r="8589" spans="1:17" x14ac:dyDescent="0.3">
      <c r="A8589" s="29">
        <v>2384616</v>
      </c>
      <c r="B8589" s="1">
        <v>137</v>
      </c>
      <c r="C8589" s="1" t="s">
        <v>30</v>
      </c>
      <c r="D8589" s="1" t="s">
        <v>53</v>
      </c>
      <c r="E8589" s="1" t="s">
        <v>54</v>
      </c>
      <c r="F8589" s="47">
        <v>714</v>
      </c>
      <c r="G8589" s="34">
        <v>920.21</v>
      </c>
      <c r="H8589" s="1" t="s">
        <v>218</v>
      </c>
      <c r="I8589" s="34">
        <v>8.5758999999999991E-3</v>
      </c>
      <c r="J8589" s="34">
        <v>1758.665</v>
      </c>
      <c r="K8589" s="35" t="str">
        <f t="shared" si="726"/>
        <v>Strabrechtse Heide &amp; Beuven_H4030</v>
      </c>
      <c r="L8589" s="36">
        <f>VLOOKUP(D8589,DATA!A:F,5,FALSE)</f>
        <v>1.0986712608830001E-2</v>
      </c>
      <c r="M8589" s="37">
        <f>VLOOKUP(D8589,DATA!A:F,6,FALSE)</f>
        <v>982</v>
      </c>
      <c r="N8589" s="36">
        <f t="shared" si="727"/>
        <v>33.651378303510803</v>
      </c>
      <c r="O8589" s="36">
        <f t="shared" si="728"/>
        <v>33.653482028299798</v>
      </c>
      <c r="P8589" s="36">
        <f t="shared" si="729"/>
        <v>2.1037247889950095E-3</v>
      </c>
      <c r="Q8589" s="36">
        <f t="shared" si="730"/>
        <v>3.699747156037908E-2</v>
      </c>
    </row>
    <row r="8590" spans="1:17" x14ac:dyDescent="0.3">
      <c r="A8590" s="29">
        <v>2384617</v>
      </c>
      <c r="B8590" s="1">
        <v>137</v>
      </c>
      <c r="C8590" s="1" t="s">
        <v>30</v>
      </c>
      <c r="D8590" s="1" t="s">
        <v>63</v>
      </c>
      <c r="E8590" s="1" t="s">
        <v>64</v>
      </c>
      <c r="F8590" s="47">
        <v>714</v>
      </c>
      <c r="G8590" s="34">
        <v>922.08</v>
      </c>
      <c r="H8590" s="1" t="s">
        <v>218</v>
      </c>
      <c r="I8590" s="34">
        <v>8.5502000000000009E-3</v>
      </c>
      <c r="J8590" s="34">
        <v>753.87229944191995</v>
      </c>
      <c r="K8590" s="35" t="str">
        <f t="shared" si="726"/>
        <v>Strabrechtse Heide &amp; Beuven_H2310</v>
      </c>
      <c r="L8590" s="36">
        <f>VLOOKUP(D8590,DATA!A:F,5,FALSE)</f>
        <v>1.0986712608830001E-2</v>
      </c>
      <c r="M8590" s="37">
        <f>VLOOKUP(D8590,DATA!A:F,6,FALSE)</f>
        <v>982</v>
      </c>
      <c r="N8590" s="36">
        <f t="shared" si="727"/>
        <v>34.111624269553374</v>
      </c>
      <c r="O8590" s="36">
        <f t="shared" si="728"/>
        <v>34.113735626787161</v>
      </c>
      <c r="P8590" s="36">
        <f t="shared" si="729"/>
        <v>2.1113572337867481E-3</v>
      </c>
      <c r="Q8590" s="36">
        <f t="shared" si="730"/>
        <v>1.5916937327781471E-2</v>
      </c>
    </row>
    <row r="8591" spans="1:17" x14ac:dyDescent="0.3">
      <c r="A8591" s="29">
        <v>2384617</v>
      </c>
      <c r="B8591" s="1">
        <v>137</v>
      </c>
      <c r="C8591" s="1" t="s">
        <v>30</v>
      </c>
      <c r="D8591" s="1" t="s">
        <v>53</v>
      </c>
      <c r="E8591" s="1" t="s">
        <v>54</v>
      </c>
      <c r="F8591" s="47">
        <v>714</v>
      </c>
      <c r="G8591" s="34">
        <v>922.08</v>
      </c>
      <c r="H8591" s="1" t="s">
        <v>218</v>
      </c>
      <c r="I8591" s="34">
        <v>8.5502000000000009E-3</v>
      </c>
      <c r="J8591" s="34">
        <v>746.14689999999996</v>
      </c>
      <c r="K8591" s="35" t="str">
        <f t="shared" si="726"/>
        <v>Strabrechtse Heide &amp; Beuven_H4030</v>
      </c>
      <c r="L8591" s="36">
        <f>VLOOKUP(D8591,DATA!A:F,5,FALSE)</f>
        <v>1.0986712608830001E-2</v>
      </c>
      <c r="M8591" s="37">
        <f>VLOOKUP(D8591,DATA!A:F,6,FALSE)</f>
        <v>982</v>
      </c>
      <c r="N8591" s="36">
        <f t="shared" si="727"/>
        <v>34.111624269553374</v>
      </c>
      <c r="O8591" s="36">
        <f t="shared" si="728"/>
        <v>34.113735626787161</v>
      </c>
      <c r="P8591" s="36">
        <f t="shared" si="729"/>
        <v>2.1113572337867481E-3</v>
      </c>
      <c r="Q8591" s="36">
        <f t="shared" si="730"/>
        <v>1.5753826547825575E-2</v>
      </c>
    </row>
    <row r="8592" spans="1:17" x14ac:dyDescent="0.3">
      <c r="A8592" s="29">
        <v>2384618</v>
      </c>
      <c r="B8592" s="1">
        <v>137</v>
      </c>
      <c r="C8592" s="1" t="s">
        <v>30</v>
      </c>
      <c r="D8592" s="1" t="s">
        <v>63</v>
      </c>
      <c r="E8592" s="1" t="s">
        <v>64</v>
      </c>
      <c r="F8592" s="47">
        <v>714</v>
      </c>
      <c r="G8592" s="34">
        <v>934.3</v>
      </c>
      <c r="H8592" s="1" t="s">
        <v>218</v>
      </c>
      <c r="I8592" s="34">
        <v>8.3294000000000007E-3</v>
      </c>
      <c r="J8592" s="34">
        <v>6286.2851812784402</v>
      </c>
      <c r="K8592" s="35" t="str">
        <f t="shared" si="726"/>
        <v>Strabrechtse Heide &amp; Beuven_H2310</v>
      </c>
      <c r="L8592" s="36">
        <f>VLOOKUP(D8592,DATA!A:F,5,FALSE)</f>
        <v>1.0986712608830001E-2</v>
      </c>
      <c r="M8592" s="37">
        <f>VLOOKUP(D8592,DATA!A:F,6,FALSE)</f>
        <v>982</v>
      </c>
      <c r="N8592" s="36">
        <f t="shared" si="727"/>
        <v>37.190191476302118</v>
      </c>
      <c r="O8592" s="36">
        <f t="shared" si="728"/>
        <v>37.192329155138026</v>
      </c>
      <c r="P8592" s="36">
        <f t="shared" si="729"/>
        <v>2.1376788359077636E-3</v>
      </c>
      <c r="Q8592" s="36">
        <f t="shared" si="730"/>
        <v>0.13438058788499521</v>
      </c>
    </row>
    <row r="8593" spans="1:17" x14ac:dyDescent="0.3">
      <c r="A8593" s="29">
        <v>2384618</v>
      </c>
      <c r="B8593" s="1">
        <v>137</v>
      </c>
      <c r="C8593" s="1" t="s">
        <v>30</v>
      </c>
      <c r="D8593" s="1" t="s">
        <v>53</v>
      </c>
      <c r="E8593" s="1" t="s">
        <v>54</v>
      </c>
      <c r="F8593" s="47">
        <v>714</v>
      </c>
      <c r="G8593" s="34">
        <v>934.3</v>
      </c>
      <c r="H8593" s="1" t="s">
        <v>218</v>
      </c>
      <c r="I8593" s="34">
        <v>8.3294000000000007E-3</v>
      </c>
      <c r="J8593" s="34">
        <v>3636.2968842903101</v>
      </c>
      <c r="K8593" s="35" t="str">
        <f t="shared" si="726"/>
        <v>Strabrechtse Heide &amp; Beuven_H4030</v>
      </c>
      <c r="L8593" s="36">
        <f>VLOOKUP(D8593,DATA!A:F,5,FALSE)</f>
        <v>1.0986712608830001E-2</v>
      </c>
      <c r="M8593" s="37">
        <f>VLOOKUP(D8593,DATA!A:F,6,FALSE)</f>
        <v>982</v>
      </c>
      <c r="N8593" s="36">
        <f t="shared" si="727"/>
        <v>37.190191476302118</v>
      </c>
      <c r="O8593" s="36">
        <f t="shared" si="728"/>
        <v>37.192329155138026</v>
      </c>
      <c r="P8593" s="36">
        <f t="shared" si="729"/>
        <v>2.1376788359077636E-3</v>
      </c>
      <c r="Q8593" s="36">
        <f t="shared" si="730"/>
        <v>7.7732348906247375E-2</v>
      </c>
    </row>
    <row r="8594" spans="1:17" x14ac:dyDescent="0.3">
      <c r="A8594" s="30">
        <v>2386130</v>
      </c>
      <c r="B8594" s="14">
        <v>137</v>
      </c>
      <c r="C8594" s="14" t="s">
        <v>30</v>
      </c>
      <c r="D8594" s="14" t="s">
        <v>55</v>
      </c>
      <c r="E8594" s="14" t="s">
        <v>56</v>
      </c>
      <c r="F8594" s="48">
        <v>500</v>
      </c>
      <c r="G8594" s="38">
        <v>1317.93</v>
      </c>
      <c r="H8594" s="14" t="s">
        <v>218</v>
      </c>
      <c r="I8594" s="38">
        <v>1.2411500000000001E-2</v>
      </c>
      <c r="J8594" s="38">
        <v>311.31560000000002</v>
      </c>
      <c r="K8594" s="39" t="str">
        <f t="shared" si="726"/>
        <v>Strabrechtse Heide &amp; Beuven_H3130</v>
      </c>
      <c r="L8594" s="40">
        <f>VLOOKUP(D8594,DATA!A:F,5,FALSE)</f>
        <v>0</v>
      </c>
      <c r="M8594" s="41">
        <f>VLOOKUP(D8594,DATA!A:F,6,FALSE)</f>
        <v>3.5</v>
      </c>
      <c r="N8594" s="40">
        <f t="shared" si="727"/>
        <v>50</v>
      </c>
      <c r="O8594" s="40">
        <f t="shared" si="728"/>
        <v>50</v>
      </c>
      <c r="P8594" s="40">
        <f>J8594/10000*I8594</f>
        <v>3.8638935694000008E-4</v>
      </c>
      <c r="Q8594" s="40">
        <f>IF(AND(H8594&lt;&gt;"below",I8594&gt;=0.005),M8594*P8594,0)</f>
        <v>1.3523627492900002E-3</v>
      </c>
    </row>
    <row r="8595" spans="1:17" x14ac:dyDescent="0.3">
      <c r="A8595" s="29">
        <v>2386130</v>
      </c>
      <c r="B8595" s="1">
        <v>137</v>
      </c>
      <c r="C8595" s="1" t="s">
        <v>30</v>
      </c>
      <c r="D8595" s="1" t="s">
        <v>57</v>
      </c>
      <c r="E8595" s="1" t="s">
        <v>58</v>
      </c>
      <c r="F8595" s="47">
        <v>714</v>
      </c>
      <c r="G8595" s="34">
        <v>1317.93</v>
      </c>
      <c r="H8595" s="1" t="s">
        <v>218</v>
      </c>
      <c r="I8595" s="34">
        <v>1.2411500000000001E-2</v>
      </c>
      <c r="J8595" s="34">
        <v>2828.6147000000001</v>
      </c>
      <c r="K8595" s="35" t="str">
        <f t="shared" si="726"/>
        <v>Strabrechtse Heide &amp; Beuven_H3160</v>
      </c>
      <c r="L8595" s="36">
        <f>VLOOKUP(D8595,DATA!A:F,5,FALSE)</f>
        <v>1.0986712608830001E-2</v>
      </c>
      <c r="M8595" s="37">
        <f>VLOOKUP(D8595,DATA!A:F,6,FALSE)</f>
        <v>982</v>
      </c>
      <c r="N8595" s="36">
        <f t="shared" si="727"/>
        <v>97.565461558953629</v>
      </c>
      <c r="O8595" s="36">
        <f t="shared" si="728"/>
        <v>97.565785433343066</v>
      </c>
      <c r="P8595" s="36">
        <f t="shared" si="729"/>
        <v>3.2387438943715097E-4</v>
      </c>
      <c r="Q8595" s="36">
        <f t="shared" si="730"/>
        <v>9.1611585891545003E-3</v>
      </c>
    </row>
    <row r="8596" spans="1:17" x14ac:dyDescent="0.3">
      <c r="A8596" s="29">
        <v>2386130</v>
      </c>
      <c r="B8596" s="1">
        <v>137</v>
      </c>
      <c r="C8596" s="1" t="s">
        <v>30</v>
      </c>
      <c r="D8596" s="1" t="s">
        <v>53</v>
      </c>
      <c r="E8596" s="1" t="s">
        <v>54</v>
      </c>
      <c r="F8596" s="47">
        <v>714</v>
      </c>
      <c r="G8596" s="34">
        <v>1317.93</v>
      </c>
      <c r="H8596" s="1" t="s">
        <v>218</v>
      </c>
      <c r="I8596" s="34">
        <v>1.2411500000000001E-2</v>
      </c>
      <c r="J8596" s="34">
        <v>855.63419999999996</v>
      </c>
      <c r="K8596" s="35" t="str">
        <f t="shared" si="726"/>
        <v>Strabrechtse Heide &amp; Beuven_H4030</v>
      </c>
      <c r="L8596" s="36">
        <f>VLOOKUP(D8596,DATA!A:F,5,FALSE)</f>
        <v>1.0986712608830001E-2</v>
      </c>
      <c r="M8596" s="37">
        <f>VLOOKUP(D8596,DATA!A:F,6,FALSE)</f>
        <v>982</v>
      </c>
      <c r="N8596" s="36">
        <f t="shared" si="727"/>
        <v>97.565461558953629</v>
      </c>
      <c r="O8596" s="36">
        <f t="shared" si="728"/>
        <v>97.565785433343066</v>
      </c>
      <c r="P8596" s="36">
        <f t="shared" si="729"/>
        <v>3.2387438943715097E-4</v>
      </c>
      <c r="Q8596" s="36">
        <f t="shared" si="730"/>
        <v>2.7711800410654508E-3</v>
      </c>
    </row>
    <row r="8597" spans="1:17" x14ac:dyDescent="0.3">
      <c r="A8597" s="30">
        <v>2386132</v>
      </c>
      <c r="B8597" s="14">
        <v>137</v>
      </c>
      <c r="C8597" s="14" t="s">
        <v>30</v>
      </c>
      <c r="D8597" s="14" t="s">
        <v>55</v>
      </c>
      <c r="E8597" s="14" t="s">
        <v>56</v>
      </c>
      <c r="F8597" s="48">
        <v>500</v>
      </c>
      <c r="G8597" s="38">
        <v>1137.94</v>
      </c>
      <c r="H8597" s="14" t="s">
        <v>218</v>
      </c>
      <c r="I8597" s="38">
        <v>1.1291600000000001E-2</v>
      </c>
      <c r="J8597" s="38">
        <v>434.14555000000001</v>
      </c>
      <c r="K8597" s="39" t="str">
        <f t="shared" si="726"/>
        <v>Strabrechtse Heide &amp; Beuven_H3130</v>
      </c>
      <c r="L8597" s="40">
        <f>VLOOKUP(D8597,DATA!A:F,5,FALSE)</f>
        <v>0</v>
      </c>
      <c r="M8597" s="41">
        <f>VLOOKUP(D8597,DATA!A:F,6,FALSE)</f>
        <v>3.5</v>
      </c>
      <c r="N8597" s="40">
        <f t="shared" si="727"/>
        <v>50</v>
      </c>
      <c r="O8597" s="40">
        <f t="shared" si="728"/>
        <v>50</v>
      </c>
      <c r="P8597" s="40">
        <f>J8597/10000*I8597</f>
        <v>4.90219789238E-4</v>
      </c>
      <c r="Q8597" s="40">
        <f>IF(AND(H8597&lt;&gt;"below",I8597&gt;=0.005),M8597*P8597,0)</f>
        <v>1.715769262333E-3</v>
      </c>
    </row>
    <row r="8598" spans="1:17" x14ac:dyDescent="0.3">
      <c r="A8598" s="29">
        <v>2386132</v>
      </c>
      <c r="B8598" s="1">
        <v>137</v>
      </c>
      <c r="C8598" s="1" t="s">
        <v>30</v>
      </c>
      <c r="D8598" s="1" t="s">
        <v>57</v>
      </c>
      <c r="E8598" s="1" t="s">
        <v>58</v>
      </c>
      <c r="F8598" s="47">
        <v>714</v>
      </c>
      <c r="G8598" s="34">
        <v>1137.94</v>
      </c>
      <c r="H8598" s="1" t="s">
        <v>218</v>
      </c>
      <c r="I8598" s="34">
        <v>1.1291600000000001E-2</v>
      </c>
      <c r="J8598" s="34">
        <v>5638.0240000000003</v>
      </c>
      <c r="K8598" s="35" t="str">
        <f t="shared" si="726"/>
        <v>Strabrechtse Heide &amp; Beuven_H3160</v>
      </c>
      <c r="L8598" s="36">
        <f>VLOOKUP(D8598,DATA!A:F,5,FALSE)</f>
        <v>1.0986712608830001E-2</v>
      </c>
      <c r="M8598" s="37">
        <f>VLOOKUP(D8598,DATA!A:F,6,FALSE)</f>
        <v>982</v>
      </c>
      <c r="N8598" s="36">
        <f t="shared" si="727"/>
        <v>84.725967393341108</v>
      </c>
      <c r="O8598" s="36">
        <f t="shared" si="728"/>
        <v>84.727572762034413</v>
      </c>
      <c r="P8598" s="36">
        <f t="shared" si="729"/>
        <v>1.6053686933048539E-3</v>
      </c>
      <c r="Q8598" s="36">
        <f t="shared" si="730"/>
        <v>9.0511072217014057E-2</v>
      </c>
    </row>
    <row r="8599" spans="1:17" x14ac:dyDescent="0.3">
      <c r="A8599" s="29">
        <v>2386134</v>
      </c>
      <c r="B8599" s="1">
        <v>137</v>
      </c>
      <c r="C8599" s="1" t="s">
        <v>30</v>
      </c>
      <c r="D8599" s="1" t="s">
        <v>41</v>
      </c>
      <c r="E8599" s="1" t="s">
        <v>42</v>
      </c>
      <c r="F8599" s="47">
        <v>1071</v>
      </c>
      <c r="G8599" s="34">
        <v>1571.68</v>
      </c>
      <c r="H8599" s="1" t="s">
        <v>218</v>
      </c>
      <c r="I8599" s="34">
        <v>1.5058999999999999E-2</v>
      </c>
      <c r="J8599" s="34">
        <v>1415.4500499999999</v>
      </c>
      <c r="K8599" s="35" t="str">
        <f t="shared" si="726"/>
        <v>Strabrechtse Heide &amp; Beuven_H4010A</v>
      </c>
      <c r="L8599" s="36">
        <f>VLOOKUP(D8599,DATA!A:F,5,FALSE)</f>
        <v>1.3726988247862192E-2</v>
      </c>
      <c r="M8599" s="37">
        <f>VLOOKUP(D8599,DATA!A:F,6,FALSE)</f>
        <v>1285.5</v>
      </c>
      <c r="N8599" s="36">
        <f t="shared" si="727"/>
        <v>98.070431481551324</v>
      </c>
      <c r="O8599" s="36">
        <f t="shared" si="728"/>
        <v>98.070822616417757</v>
      </c>
      <c r="P8599" s="36">
        <f t="shared" si="729"/>
        <v>3.9113486643316264E-4</v>
      </c>
      <c r="Q8599" s="36">
        <f t="shared" si="730"/>
        <v>5.536318662495634E-3</v>
      </c>
    </row>
    <row r="8600" spans="1:17" x14ac:dyDescent="0.3">
      <c r="A8600" s="29">
        <v>2386135</v>
      </c>
      <c r="B8600" s="1">
        <v>137</v>
      </c>
      <c r="C8600" s="1" t="s">
        <v>30</v>
      </c>
      <c r="D8600" s="1" t="s">
        <v>53</v>
      </c>
      <c r="E8600" s="1" t="s">
        <v>54</v>
      </c>
      <c r="F8600" s="47">
        <v>714</v>
      </c>
      <c r="G8600" s="34">
        <v>1276.75</v>
      </c>
      <c r="H8600" s="1" t="s">
        <v>218</v>
      </c>
      <c r="I8600" s="34">
        <v>1.2553999999999999E-2</v>
      </c>
      <c r="J8600" s="34">
        <v>7197.4679999999998</v>
      </c>
      <c r="K8600" s="35" t="str">
        <f t="shared" si="726"/>
        <v>Strabrechtse Heide &amp; Beuven_H4030</v>
      </c>
      <c r="L8600" s="36">
        <f>VLOOKUP(D8600,DATA!A:F,5,FALSE)</f>
        <v>1.0986712608830001E-2</v>
      </c>
      <c r="M8600" s="37">
        <f>VLOOKUP(D8600,DATA!A:F,6,FALSE)</f>
        <v>982</v>
      </c>
      <c r="N8600" s="36">
        <f t="shared" si="727"/>
        <v>96.225162459865459</v>
      </c>
      <c r="O8600" s="36">
        <f t="shared" si="728"/>
        <v>96.225663426864543</v>
      </c>
      <c r="P8600" s="36">
        <f t="shared" si="729"/>
        <v>5.0096699908408482E-4</v>
      </c>
      <c r="Q8600" s="36">
        <f t="shared" si="730"/>
        <v>3.6056939449637296E-2</v>
      </c>
    </row>
    <row r="8601" spans="1:17" x14ac:dyDescent="0.3">
      <c r="A8601" s="29">
        <v>2386136</v>
      </c>
      <c r="B8601" s="1">
        <v>137</v>
      </c>
      <c r="C8601" s="1" t="s">
        <v>30</v>
      </c>
      <c r="D8601" s="1" t="s">
        <v>53</v>
      </c>
      <c r="E8601" s="1" t="s">
        <v>54</v>
      </c>
      <c r="F8601" s="47">
        <v>714</v>
      </c>
      <c r="G8601" s="34">
        <v>961.9</v>
      </c>
      <c r="H8601" s="1" t="s">
        <v>218</v>
      </c>
      <c r="I8601" s="34">
        <v>1.00559E-2</v>
      </c>
      <c r="J8601" s="34">
        <v>8844.241</v>
      </c>
      <c r="K8601" s="35" t="str">
        <f t="shared" si="726"/>
        <v>Strabrechtse Heide &amp; Beuven_H4030</v>
      </c>
      <c r="L8601" s="36">
        <f>VLOOKUP(D8601,DATA!A:F,5,FALSE)</f>
        <v>1.0986712608830001E-2</v>
      </c>
      <c r="M8601" s="37">
        <f>VLOOKUP(D8601,DATA!A:F,6,FALSE)</f>
        <v>982</v>
      </c>
      <c r="N8601" s="36">
        <f t="shared" si="727"/>
        <v>44.501504283893411</v>
      </c>
      <c r="O8601" s="36">
        <f t="shared" si="728"/>
        <v>44.504232930240484</v>
      </c>
      <c r="P8601" s="36">
        <f t="shared" si="729"/>
        <v>2.7286463470730382E-3</v>
      </c>
      <c r="Q8601" s="36">
        <f t="shared" si="730"/>
        <v>0.24132805897283596</v>
      </c>
    </row>
    <row r="8602" spans="1:17" x14ac:dyDescent="0.3">
      <c r="A8602" s="29">
        <v>2386137</v>
      </c>
      <c r="B8602" s="1">
        <v>137</v>
      </c>
      <c r="C8602" s="1" t="s">
        <v>30</v>
      </c>
      <c r="D8602" s="1" t="s">
        <v>53</v>
      </c>
      <c r="E8602" s="1" t="s">
        <v>54</v>
      </c>
      <c r="F8602" s="47">
        <v>714</v>
      </c>
      <c r="G8602" s="34">
        <v>941.89</v>
      </c>
      <c r="H8602" s="1" t="s">
        <v>218</v>
      </c>
      <c r="I8602" s="34">
        <v>9.7777000000000003E-3</v>
      </c>
      <c r="J8602" s="34">
        <v>5411.2035999999998</v>
      </c>
      <c r="K8602" s="35" t="str">
        <f t="shared" si="726"/>
        <v>Strabrechtse Heide &amp; Beuven_H4030</v>
      </c>
      <c r="L8602" s="36">
        <f>VLOOKUP(D8602,DATA!A:F,5,FALSE)</f>
        <v>1.0986712608830001E-2</v>
      </c>
      <c r="M8602" s="37">
        <f>VLOOKUP(D8602,DATA!A:F,6,FALSE)</f>
        <v>982</v>
      </c>
      <c r="N8602" s="36">
        <f t="shared" si="727"/>
        <v>39.157965535119132</v>
      </c>
      <c r="O8602" s="36">
        <f t="shared" si="728"/>
        <v>39.160524906903987</v>
      </c>
      <c r="P8602" s="36">
        <f t="shared" si="729"/>
        <v>2.5593717848551023E-3</v>
      </c>
      <c r="Q8602" s="36">
        <f t="shared" si="730"/>
        <v>0.13849281815946354</v>
      </c>
    </row>
    <row r="8603" spans="1:17" x14ac:dyDescent="0.3">
      <c r="A8603" s="29">
        <v>2386138</v>
      </c>
      <c r="B8603" s="1">
        <v>137</v>
      </c>
      <c r="C8603" s="1" t="s">
        <v>30</v>
      </c>
      <c r="D8603" s="1" t="s">
        <v>53</v>
      </c>
      <c r="E8603" s="1" t="s">
        <v>54</v>
      </c>
      <c r="F8603" s="47">
        <v>714</v>
      </c>
      <c r="G8603" s="34">
        <v>1051.46</v>
      </c>
      <c r="H8603" s="1" t="s">
        <v>218</v>
      </c>
      <c r="I8603" s="34">
        <v>1.05935E-2</v>
      </c>
      <c r="J8603" s="34">
        <v>3149.2245676089001</v>
      </c>
      <c r="K8603" s="35" t="str">
        <f t="shared" si="726"/>
        <v>Strabrechtse Heide &amp; Beuven_H4030</v>
      </c>
      <c r="L8603" s="36">
        <f>VLOOKUP(D8603,DATA!A:F,5,FALSE)</f>
        <v>1.0986712608830001E-2</v>
      </c>
      <c r="M8603" s="37">
        <f>VLOOKUP(D8603,DATA!A:F,6,FALSE)</f>
        <v>982</v>
      </c>
      <c r="N8603" s="36">
        <f t="shared" si="727"/>
        <v>68.203443517163592</v>
      </c>
      <c r="O8603" s="36">
        <f t="shared" si="728"/>
        <v>68.205967488538022</v>
      </c>
      <c r="P8603" s="36">
        <f t="shared" si="729"/>
        <v>2.5239713744298342E-3</v>
      </c>
      <c r="Q8603" s="36">
        <f t="shared" si="730"/>
        <v>7.9485526602960363E-2</v>
      </c>
    </row>
    <row r="8604" spans="1:17" x14ac:dyDescent="0.3">
      <c r="A8604" s="29">
        <v>2386139</v>
      </c>
      <c r="B8604" s="1">
        <v>137</v>
      </c>
      <c r="C8604" s="1" t="s">
        <v>30</v>
      </c>
      <c r="D8604" s="1" t="s">
        <v>53</v>
      </c>
      <c r="E8604" s="1" t="s">
        <v>54</v>
      </c>
      <c r="F8604" s="47">
        <v>714</v>
      </c>
      <c r="G8604" s="34">
        <v>968.87</v>
      </c>
      <c r="H8604" s="1" t="s">
        <v>218</v>
      </c>
      <c r="I8604" s="34">
        <v>9.7668000000000008E-3</v>
      </c>
      <c r="J8604" s="34">
        <v>10000</v>
      </c>
      <c r="K8604" s="35" t="str">
        <f t="shared" si="726"/>
        <v>Strabrechtse Heide &amp; Beuven_H4030</v>
      </c>
      <c r="L8604" s="36">
        <f>VLOOKUP(D8604,DATA!A:F,5,FALSE)</f>
        <v>1.0986712608830001E-2</v>
      </c>
      <c r="M8604" s="37">
        <f>VLOOKUP(D8604,DATA!A:F,6,FALSE)</f>
        <v>982</v>
      </c>
      <c r="N8604" s="36">
        <f t="shared" si="727"/>
        <v>46.399852575527817</v>
      </c>
      <c r="O8604" s="36">
        <f t="shared" si="728"/>
        <v>46.402521303582397</v>
      </c>
      <c r="P8604" s="36">
        <f t="shared" si="729"/>
        <v>2.6687280545800718E-3</v>
      </c>
      <c r="Q8604" s="36">
        <f t="shared" si="730"/>
        <v>0.26687280545800718</v>
      </c>
    </row>
    <row r="8605" spans="1:17" x14ac:dyDescent="0.3">
      <c r="A8605" s="29">
        <v>2386140</v>
      </c>
      <c r="B8605" s="1">
        <v>137</v>
      </c>
      <c r="C8605" s="1" t="s">
        <v>30</v>
      </c>
      <c r="D8605" s="1" t="s">
        <v>53</v>
      </c>
      <c r="E8605" s="1" t="s">
        <v>54</v>
      </c>
      <c r="F8605" s="47">
        <v>714</v>
      </c>
      <c r="G8605" s="34">
        <v>962.88</v>
      </c>
      <c r="H8605" s="1" t="s">
        <v>218</v>
      </c>
      <c r="I8605" s="34">
        <v>9.6384000000000001E-3</v>
      </c>
      <c r="J8605" s="34">
        <v>671.16376000000002</v>
      </c>
      <c r="K8605" s="35" t="str">
        <f t="shared" si="726"/>
        <v>Strabrechtse Heide &amp; Beuven_H4030</v>
      </c>
      <c r="L8605" s="36">
        <f>VLOOKUP(D8605,DATA!A:F,5,FALSE)</f>
        <v>1.0986712608830001E-2</v>
      </c>
      <c r="M8605" s="37">
        <f>VLOOKUP(D8605,DATA!A:F,6,FALSE)</f>
        <v>982</v>
      </c>
      <c r="N8605" s="36">
        <f t="shared" si="727"/>
        <v>44.767578464520248</v>
      </c>
      <c r="O8605" s="36">
        <f t="shared" si="728"/>
        <v>44.770196845297178</v>
      </c>
      <c r="P8605" s="36">
        <f t="shared" si="729"/>
        <v>2.618380776929996E-3</v>
      </c>
      <c r="Q8605" s="36">
        <f t="shared" si="730"/>
        <v>1.7573622873560575E-2</v>
      </c>
    </row>
    <row r="8606" spans="1:17" x14ac:dyDescent="0.3">
      <c r="A8606" s="29">
        <v>2386141</v>
      </c>
      <c r="B8606" s="1">
        <v>137</v>
      </c>
      <c r="C8606" s="1" t="s">
        <v>30</v>
      </c>
      <c r="D8606" s="1" t="s">
        <v>53</v>
      </c>
      <c r="E8606" s="1" t="s">
        <v>54</v>
      </c>
      <c r="F8606" s="47">
        <v>714</v>
      </c>
      <c r="G8606" s="34">
        <v>979.73</v>
      </c>
      <c r="H8606" s="1" t="s">
        <v>218</v>
      </c>
      <c r="I8606" s="34">
        <v>9.7803999999999999E-3</v>
      </c>
      <c r="J8606" s="34">
        <v>6643.9434000000001</v>
      </c>
      <c r="K8606" s="35" t="str">
        <f t="shared" si="726"/>
        <v>Strabrechtse Heide &amp; Beuven_H4030</v>
      </c>
      <c r="L8606" s="36">
        <f>VLOOKUP(D8606,DATA!A:F,5,FALSE)</f>
        <v>1.0986712608830001E-2</v>
      </c>
      <c r="M8606" s="37">
        <f>VLOOKUP(D8606,DATA!A:F,6,FALSE)</f>
        <v>982</v>
      </c>
      <c r="N8606" s="36">
        <f t="shared" si="727"/>
        <v>49.376536375078025</v>
      </c>
      <c r="O8606" s="36">
        <f t="shared" si="728"/>
        <v>49.379222320292016</v>
      </c>
      <c r="P8606" s="36">
        <f t="shared" si="729"/>
        <v>2.6859452139902373E-3</v>
      </c>
      <c r="Q8606" s="36">
        <f t="shared" si="730"/>
        <v>0.17845267977252025</v>
      </c>
    </row>
    <row r="8607" spans="1:17" x14ac:dyDescent="0.3">
      <c r="A8607" s="29">
        <v>2386142</v>
      </c>
      <c r="B8607" s="1">
        <v>137</v>
      </c>
      <c r="C8607" s="1" t="s">
        <v>30</v>
      </c>
      <c r="D8607" s="1" t="s">
        <v>53</v>
      </c>
      <c r="E8607" s="1" t="s">
        <v>54</v>
      </c>
      <c r="F8607" s="47">
        <v>714</v>
      </c>
      <c r="G8607" s="34">
        <v>1033.68</v>
      </c>
      <c r="H8607" s="1" t="s">
        <v>218</v>
      </c>
      <c r="I8607" s="34">
        <v>1.01365E-2</v>
      </c>
      <c r="J8607" s="34">
        <v>10000</v>
      </c>
      <c r="K8607" s="35" t="str">
        <f t="shared" si="726"/>
        <v>Strabrechtse Heide &amp; Beuven_H4030</v>
      </c>
      <c r="L8607" s="36">
        <f>VLOOKUP(D8607,DATA!A:F,5,FALSE)</f>
        <v>1.0986712608830001E-2</v>
      </c>
      <c r="M8607" s="37">
        <f>VLOOKUP(D8607,DATA!A:F,6,FALSE)</f>
        <v>982</v>
      </c>
      <c r="N8607" s="36">
        <f t="shared" si="727"/>
        <v>63.82538366427363</v>
      </c>
      <c r="O8607" s="36">
        <f t="shared" si="728"/>
        <v>63.827954927091703</v>
      </c>
      <c r="P8607" s="36">
        <f t="shared" si="729"/>
        <v>2.5712628180727393E-3</v>
      </c>
      <c r="Q8607" s="36">
        <f t="shared" si="730"/>
        <v>0.25712628180727393</v>
      </c>
    </row>
    <row r="8608" spans="1:17" x14ac:dyDescent="0.3">
      <c r="A8608" s="29">
        <v>2386144</v>
      </c>
      <c r="B8608" s="1">
        <v>137</v>
      </c>
      <c r="C8608" s="1" t="s">
        <v>30</v>
      </c>
      <c r="D8608" s="1" t="s">
        <v>63</v>
      </c>
      <c r="E8608" s="1" t="s">
        <v>64</v>
      </c>
      <c r="F8608" s="47">
        <v>714</v>
      </c>
      <c r="G8608" s="34">
        <v>987.14</v>
      </c>
      <c r="H8608" s="1" t="s">
        <v>218</v>
      </c>
      <c r="I8608" s="34">
        <v>9.5090999999999995E-3</v>
      </c>
      <c r="J8608" s="34">
        <v>1063.1369999999999</v>
      </c>
      <c r="K8608" s="35" t="str">
        <f t="shared" si="726"/>
        <v>Strabrechtse Heide &amp; Beuven_H2310</v>
      </c>
      <c r="L8608" s="36">
        <f>VLOOKUP(D8608,DATA!A:F,5,FALSE)</f>
        <v>1.0986712608830001E-2</v>
      </c>
      <c r="M8608" s="37">
        <f>VLOOKUP(D8608,DATA!A:F,6,FALSE)</f>
        <v>982</v>
      </c>
      <c r="N8608" s="36">
        <f t="shared" si="727"/>
        <v>51.411417499709557</v>
      </c>
      <c r="O8608" s="36">
        <f t="shared" si="728"/>
        <v>51.414027258359752</v>
      </c>
      <c r="P8608" s="36">
        <f t="shared" si="729"/>
        <v>2.609758650194749E-3</v>
      </c>
      <c r="Q8608" s="36">
        <f t="shared" si="730"/>
        <v>2.7745309820920949E-2</v>
      </c>
    </row>
    <row r="8609" spans="1:17" x14ac:dyDescent="0.3">
      <c r="A8609" s="29">
        <v>2386144</v>
      </c>
      <c r="B8609" s="1">
        <v>137</v>
      </c>
      <c r="C8609" s="1" t="s">
        <v>30</v>
      </c>
      <c r="D8609" s="1" t="s">
        <v>53</v>
      </c>
      <c r="E8609" s="1" t="s">
        <v>54</v>
      </c>
      <c r="F8609" s="47">
        <v>714</v>
      </c>
      <c r="G8609" s="34">
        <v>987.14</v>
      </c>
      <c r="H8609" s="1" t="s">
        <v>218</v>
      </c>
      <c r="I8609" s="34">
        <v>9.5090999999999995E-3</v>
      </c>
      <c r="J8609" s="34">
        <v>366.25943000000001</v>
      </c>
      <c r="K8609" s="35" t="str">
        <f t="shared" si="726"/>
        <v>Strabrechtse Heide &amp; Beuven_H4030</v>
      </c>
      <c r="L8609" s="36">
        <f>VLOOKUP(D8609,DATA!A:F,5,FALSE)</f>
        <v>1.0986712608830001E-2</v>
      </c>
      <c r="M8609" s="37">
        <f>VLOOKUP(D8609,DATA!A:F,6,FALSE)</f>
        <v>982</v>
      </c>
      <c r="N8609" s="36">
        <f t="shared" si="727"/>
        <v>51.411417499709557</v>
      </c>
      <c r="O8609" s="36">
        <f t="shared" si="728"/>
        <v>51.414027258359752</v>
      </c>
      <c r="P8609" s="36">
        <f t="shared" si="729"/>
        <v>2.609758650194749E-3</v>
      </c>
      <c r="Q8609" s="36">
        <f t="shared" si="730"/>
        <v>9.5584871565789816E-3</v>
      </c>
    </row>
    <row r="8610" spans="1:17" x14ac:dyDescent="0.3">
      <c r="A8610" s="29">
        <v>2386145</v>
      </c>
      <c r="B8610" s="1">
        <v>137</v>
      </c>
      <c r="C8610" s="1" t="s">
        <v>30</v>
      </c>
      <c r="D8610" s="1" t="s">
        <v>53</v>
      </c>
      <c r="E8610" s="1" t="s">
        <v>54</v>
      </c>
      <c r="F8610" s="47">
        <v>714</v>
      </c>
      <c r="G8610" s="34">
        <v>932.82</v>
      </c>
      <c r="H8610" s="1" t="s">
        <v>218</v>
      </c>
      <c r="I8610" s="34">
        <v>8.9606000000000009E-3</v>
      </c>
      <c r="J8610" s="34">
        <v>3831.4061999999999</v>
      </c>
      <c r="K8610" s="35" t="str">
        <f t="shared" si="726"/>
        <v>Strabrechtse Heide &amp; Beuven_H4030</v>
      </c>
      <c r="L8610" s="36">
        <f>VLOOKUP(D8610,DATA!A:F,5,FALSE)</f>
        <v>1.0986712608830001E-2</v>
      </c>
      <c r="M8610" s="37">
        <f>VLOOKUP(D8610,DATA!A:F,6,FALSE)</f>
        <v>982</v>
      </c>
      <c r="N8610" s="36">
        <f t="shared" si="727"/>
        <v>36.811162724028932</v>
      </c>
      <c r="O8610" s="36">
        <f t="shared" si="728"/>
        <v>36.813452697195082</v>
      </c>
      <c r="P8610" s="36">
        <f t="shared" si="729"/>
        <v>2.2899731661496503E-3</v>
      </c>
      <c r="Q8610" s="36">
        <f t="shared" si="730"/>
        <v>8.7738173866194008E-2</v>
      </c>
    </row>
    <row r="8611" spans="1:17" x14ac:dyDescent="0.3">
      <c r="A8611" s="29">
        <v>2386146</v>
      </c>
      <c r="B8611" s="1">
        <v>137</v>
      </c>
      <c r="C8611" s="1" t="s">
        <v>30</v>
      </c>
      <c r="D8611" s="1" t="s">
        <v>53</v>
      </c>
      <c r="E8611" s="1" t="s">
        <v>54</v>
      </c>
      <c r="F8611" s="47">
        <v>714</v>
      </c>
      <c r="G8611" s="34">
        <v>923.24</v>
      </c>
      <c r="H8611" s="1" t="s">
        <v>218</v>
      </c>
      <c r="I8611" s="34">
        <v>8.6934000000000004E-3</v>
      </c>
      <c r="J8611" s="34">
        <v>724.26746000000003</v>
      </c>
      <c r="K8611" s="35" t="str">
        <f t="shared" si="726"/>
        <v>Strabrechtse Heide &amp; Beuven_H4030</v>
      </c>
      <c r="L8611" s="36">
        <f>VLOOKUP(D8611,DATA!A:F,5,FALSE)</f>
        <v>1.0986712608830001E-2</v>
      </c>
      <c r="M8611" s="37">
        <f>VLOOKUP(D8611,DATA!A:F,6,FALSE)</f>
        <v>982</v>
      </c>
      <c r="N8611" s="36">
        <f t="shared" si="727"/>
        <v>34.398643742194892</v>
      </c>
      <c r="O8611" s="36">
        <f t="shared" si="728"/>
        <v>34.40079909334829</v>
      </c>
      <c r="P8611" s="36">
        <f t="shared" si="729"/>
        <v>2.1553511533980441E-3</v>
      </c>
      <c r="Q8611" s="36">
        <f t="shared" si="730"/>
        <v>1.5610507052796718E-2</v>
      </c>
    </row>
    <row r="8612" spans="1:17" x14ac:dyDescent="0.3">
      <c r="A8612" s="29">
        <v>2386147</v>
      </c>
      <c r="B8612" s="1">
        <v>137</v>
      </c>
      <c r="C8612" s="1" t="s">
        <v>30</v>
      </c>
      <c r="D8612" s="1" t="s">
        <v>63</v>
      </c>
      <c r="E8612" s="1" t="s">
        <v>64</v>
      </c>
      <c r="F8612" s="47">
        <v>714</v>
      </c>
      <c r="G8612" s="34">
        <v>949.63</v>
      </c>
      <c r="H8612" s="1" t="s">
        <v>218</v>
      </c>
      <c r="I8612" s="34">
        <v>8.8088000000000003E-3</v>
      </c>
      <c r="J8612" s="34">
        <v>3915.3305</v>
      </c>
      <c r="K8612" s="35" t="str">
        <f t="shared" si="726"/>
        <v>Strabrechtse Heide &amp; Beuven_H2310</v>
      </c>
      <c r="L8612" s="36">
        <f>VLOOKUP(D8612,DATA!A:F,5,FALSE)</f>
        <v>1.0986712608830001E-2</v>
      </c>
      <c r="M8612" s="37">
        <f>VLOOKUP(D8612,DATA!A:F,6,FALSE)</f>
        <v>982</v>
      </c>
      <c r="N8612" s="36">
        <f t="shared" si="727"/>
        <v>41.20154345557571</v>
      </c>
      <c r="O8612" s="36">
        <f t="shared" si="728"/>
        <v>41.203888049435321</v>
      </c>
      <c r="P8612" s="36">
        <f t="shared" si="729"/>
        <v>2.344593859611166E-3</v>
      </c>
      <c r="Q8612" s="36">
        <f t="shared" si="730"/>
        <v>9.1798598486483168E-2</v>
      </c>
    </row>
    <row r="8613" spans="1:17" x14ac:dyDescent="0.3">
      <c r="A8613" s="29">
        <v>2386147</v>
      </c>
      <c r="B8613" s="1">
        <v>137</v>
      </c>
      <c r="C8613" s="1" t="s">
        <v>30</v>
      </c>
      <c r="D8613" s="1" t="s">
        <v>53</v>
      </c>
      <c r="E8613" s="1" t="s">
        <v>54</v>
      </c>
      <c r="F8613" s="47">
        <v>714</v>
      </c>
      <c r="G8613" s="34">
        <v>949.63</v>
      </c>
      <c r="H8613" s="1" t="s">
        <v>218</v>
      </c>
      <c r="I8613" s="34">
        <v>8.8088000000000003E-3</v>
      </c>
      <c r="J8613" s="34">
        <v>3915.3305</v>
      </c>
      <c r="K8613" s="35" t="str">
        <f t="shared" si="726"/>
        <v>Strabrechtse Heide &amp; Beuven_H4030</v>
      </c>
      <c r="L8613" s="36">
        <f>VLOOKUP(D8613,DATA!A:F,5,FALSE)</f>
        <v>1.0986712608830001E-2</v>
      </c>
      <c r="M8613" s="37">
        <f>VLOOKUP(D8613,DATA!A:F,6,FALSE)</f>
        <v>982</v>
      </c>
      <c r="N8613" s="36">
        <f t="shared" si="727"/>
        <v>41.20154345557571</v>
      </c>
      <c r="O8613" s="36">
        <f t="shared" si="728"/>
        <v>41.203888049435321</v>
      </c>
      <c r="P8613" s="36">
        <f t="shared" si="729"/>
        <v>2.344593859611166E-3</v>
      </c>
      <c r="Q8613" s="36">
        <f t="shared" si="730"/>
        <v>9.1798598486483168E-2</v>
      </c>
    </row>
    <row r="8614" spans="1:17" x14ac:dyDescent="0.3">
      <c r="A8614" s="29">
        <v>2386148</v>
      </c>
      <c r="B8614" s="1">
        <v>137</v>
      </c>
      <c r="C8614" s="1" t="s">
        <v>30</v>
      </c>
      <c r="D8614" s="1" t="s">
        <v>63</v>
      </c>
      <c r="E8614" s="1" t="s">
        <v>64</v>
      </c>
      <c r="F8614" s="47">
        <v>714</v>
      </c>
      <c r="G8614" s="34">
        <v>965.24</v>
      </c>
      <c r="H8614" s="1" t="s">
        <v>218</v>
      </c>
      <c r="I8614" s="34">
        <v>8.5143000000000007E-3</v>
      </c>
      <c r="J8614" s="34">
        <v>2689.8119999999999</v>
      </c>
      <c r="K8614" s="35" t="str">
        <f t="shared" si="726"/>
        <v>Strabrechtse Heide &amp; Beuven_H2310</v>
      </c>
      <c r="L8614" s="36">
        <f>VLOOKUP(D8614,DATA!A:F,5,FALSE)</f>
        <v>1.0986712608830001E-2</v>
      </c>
      <c r="M8614" s="37">
        <f>VLOOKUP(D8614,DATA!A:F,6,FALSE)</f>
        <v>982</v>
      </c>
      <c r="N8614" s="36">
        <f t="shared" si="727"/>
        <v>45.409530673150819</v>
      </c>
      <c r="O8614" s="36">
        <f t="shared" si="728"/>
        <v>45.411849575276733</v>
      </c>
      <c r="P8614" s="36">
        <f t="shared" si="729"/>
        <v>2.3189021259142351E-3</v>
      </c>
      <c r="Q8614" s="36">
        <f t="shared" si="730"/>
        <v>6.2374107651096196E-2</v>
      </c>
    </row>
    <row r="8615" spans="1:17" x14ac:dyDescent="0.3">
      <c r="A8615" s="29">
        <v>2386148</v>
      </c>
      <c r="B8615" s="1">
        <v>137</v>
      </c>
      <c r="C8615" s="1" t="s">
        <v>30</v>
      </c>
      <c r="D8615" s="1" t="s">
        <v>53</v>
      </c>
      <c r="E8615" s="1" t="s">
        <v>54</v>
      </c>
      <c r="F8615" s="47">
        <v>714</v>
      </c>
      <c r="G8615" s="34">
        <v>965.24</v>
      </c>
      <c r="H8615" s="1" t="s">
        <v>218</v>
      </c>
      <c r="I8615" s="34">
        <v>8.5143000000000007E-3</v>
      </c>
      <c r="J8615" s="34">
        <v>2473.125</v>
      </c>
      <c r="K8615" s="35" t="str">
        <f t="shared" si="726"/>
        <v>Strabrechtse Heide &amp; Beuven_H4030</v>
      </c>
      <c r="L8615" s="36">
        <f>VLOOKUP(D8615,DATA!A:F,5,FALSE)</f>
        <v>1.0986712608830001E-2</v>
      </c>
      <c r="M8615" s="37">
        <f>VLOOKUP(D8615,DATA!A:F,6,FALSE)</f>
        <v>982</v>
      </c>
      <c r="N8615" s="36">
        <f t="shared" si="727"/>
        <v>45.409530673150819</v>
      </c>
      <c r="O8615" s="36">
        <f t="shared" si="728"/>
        <v>45.411849575276733</v>
      </c>
      <c r="P8615" s="36">
        <f t="shared" si="729"/>
        <v>2.3189021259142351E-3</v>
      </c>
      <c r="Q8615" s="36">
        <f t="shared" si="730"/>
        <v>5.7349348201516423E-2</v>
      </c>
    </row>
    <row r="8616" spans="1:17" x14ac:dyDescent="0.3">
      <c r="A8616" s="30">
        <v>2387659</v>
      </c>
      <c r="B8616" s="14">
        <v>137</v>
      </c>
      <c r="C8616" s="14" t="s">
        <v>30</v>
      </c>
      <c r="D8616" s="14" t="s">
        <v>55</v>
      </c>
      <c r="E8616" s="14" t="s">
        <v>56</v>
      </c>
      <c r="F8616" s="48">
        <v>500</v>
      </c>
      <c r="G8616" s="38">
        <v>1483.68</v>
      </c>
      <c r="H8616" s="14" t="s">
        <v>218</v>
      </c>
      <c r="I8616" s="38">
        <v>1.3656099999999999E-2</v>
      </c>
      <c r="J8616" s="38">
        <v>39.371758</v>
      </c>
      <c r="K8616" s="39" t="str">
        <f t="shared" si="726"/>
        <v>Strabrechtse Heide &amp; Beuven_H3130</v>
      </c>
      <c r="L8616" s="40">
        <f>VLOOKUP(D8616,DATA!A:F,5,FALSE)</f>
        <v>0</v>
      </c>
      <c r="M8616" s="41">
        <f>VLOOKUP(D8616,DATA!A:F,6,FALSE)</f>
        <v>3.5</v>
      </c>
      <c r="N8616" s="40">
        <f t="shared" si="727"/>
        <v>50</v>
      </c>
      <c r="O8616" s="40">
        <f t="shared" si="728"/>
        <v>50</v>
      </c>
      <c r="P8616" s="40">
        <f>J8616/10000*I8616</f>
        <v>5.3766466442379994E-5</v>
      </c>
      <c r="Q8616" s="40">
        <f>IF(AND(H8616&lt;&gt;"below",I8616&gt;=0.005),M8616*P8616,0)</f>
        <v>1.8818263254832997E-4</v>
      </c>
    </row>
    <row r="8617" spans="1:17" x14ac:dyDescent="0.3">
      <c r="A8617" s="29">
        <v>2387659</v>
      </c>
      <c r="B8617" s="1">
        <v>137</v>
      </c>
      <c r="C8617" s="1" t="s">
        <v>30</v>
      </c>
      <c r="D8617" s="1" t="s">
        <v>57</v>
      </c>
      <c r="E8617" s="1" t="s">
        <v>58</v>
      </c>
      <c r="F8617" s="47">
        <v>714</v>
      </c>
      <c r="G8617" s="34">
        <v>1483.68</v>
      </c>
      <c r="H8617" s="1" t="s">
        <v>218</v>
      </c>
      <c r="I8617" s="34">
        <v>1.3656099999999999E-2</v>
      </c>
      <c r="J8617" s="34">
        <v>5.1592383000000002</v>
      </c>
      <c r="K8617" s="35" t="str">
        <f t="shared" si="726"/>
        <v>Strabrechtse Heide &amp; Beuven_H3160</v>
      </c>
      <c r="L8617" s="36">
        <f>VLOOKUP(D8617,DATA!A:F,5,FALSE)</f>
        <v>1.0986712608830001E-2</v>
      </c>
      <c r="M8617" s="37">
        <f>VLOOKUP(D8617,DATA!A:F,6,FALSE)</f>
        <v>982</v>
      </c>
      <c r="N8617" s="36">
        <f t="shared" si="727"/>
        <v>99.597747161318068</v>
      </c>
      <c r="O8617" s="36">
        <f t="shared" si="728"/>
        <v>99.597807266341107</v>
      </c>
      <c r="P8617" s="36">
        <f t="shared" si="729"/>
        <v>6.0105023038659056E-5</v>
      </c>
      <c r="Q8617" s="36">
        <f t="shared" si="730"/>
        <v>3.100961368834322E-6</v>
      </c>
    </row>
    <row r="8618" spans="1:17" x14ac:dyDescent="0.3">
      <c r="A8618" s="29">
        <v>2387659</v>
      </c>
      <c r="B8618" s="1">
        <v>137</v>
      </c>
      <c r="C8618" s="1" t="s">
        <v>30</v>
      </c>
      <c r="D8618" s="1" t="s">
        <v>53</v>
      </c>
      <c r="E8618" s="1" t="s">
        <v>54</v>
      </c>
      <c r="F8618" s="47">
        <v>714</v>
      </c>
      <c r="G8618" s="34">
        <v>1483.68</v>
      </c>
      <c r="H8618" s="1" t="s">
        <v>218</v>
      </c>
      <c r="I8618" s="34">
        <v>1.3656099999999999E-2</v>
      </c>
      <c r="J8618" s="34">
        <v>1211.7075</v>
      </c>
      <c r="K8618" s="35" t="str">
        <f t="shared" si="726"/>
        <v>Strabrechtse Heide &amp; Beuven_H4030</v>
      </c>
      <c r="L8618" s="36">
        <f>VLOOKUP(D8618,DATA!A:F,5,FALSE)</f>
        <v>1.0986712608830001E-2</v>
      </c>
      <c r="M8618" s="37">
        <f>VLOOKUP(D8618,DATA!A:F,6,FALSE)</f>
        <v>982</v>
      </c>
      <c r="N8618" s="36">
        <f t="shared" si="727"/>
        <v>99.597747161318068</v>
      </c>
      <c r="O8618" s="36">
        <f t="shared" si="728"/>
        <v>99.597807266341107</v>
      </c>
      <c r="P8618" s="36">
        <f t="shared" si="729"/>
        <v>6.0105023038659056E-5</v>
      </c>
      <c r="Q8618" s="36">
        <f t="shared" si="730"/>
        <v>7.2829707203615963E-4</v>
      </c>
    </row>
    <row r="8619" spans="1:17" x14ac:dyDescent="0.3">
      <c r="A8619" s="30">
        <v>2387660</v>
      </c>
      <c r="B8619" s="14">
        <v>137</v>
      </c>
      <c r="C8619" s="14" t="s">
        <v>30</v>
      </c>
      <c r="D8619" s="14" t="s">
        <v>55</v>
      </c>
      <c r="E8619" s="14" t="s">
        <v>56</v>
      </c>
      <c r="F8619" s="48">
        <v>500</v>
      </c>
      <c r="G8619" s="38">
        <v>1599.74</v>
      </c>
      <c r="H8619" s="14" t="s">
        <v>218</v>
      </c>
      <c r="I8619" s="38">
        <v>1.5261E-2</v>
      </c>
      <c r="J8619" s="38">
        <v>134.41579999999999</v>
      </c>
      <c r="K8619" s="39" t="str">
        <f t="shared" si="726"/>
        <v>Strabrechtse Heide &amp; Beuven_H3130</v>
      </c>
      <c r="L8619" s="40">
        <f>VLOOKUP(D8619,DATA!A:F,5,FALSE)</f>
        <v>0</v>
      </c>
      <c r="M8619" s="41">
        <f>VLOOKUP(D8619,DATA!A:F,6,FALSE)</f>
        <v>3.5</v>
      </c>
      <c r="N8619" s="40">
        <f t="shared" si="727"/>
        <v>50</v>
      </c>
      <c r="O8619" s="40">
        <f t="shared" si="728"/>
        <v>50</v>
      </c>
      <c r="P8619" s="40">
        <f>J8619/10000*I8619</f>
        <v>2.0513195238E-4</v>
      </c>
      <c r="Q8619" s="40">
        <f>IF(AND(H8619&lt;&gt;"below",I8619&gt;=0.005),M8619*P8619,0)</f>
        <v>7.1796183332999998E-4</v>
      </c>
    </row>
    <row r="8620" spans="1:17" x14ac:dyDescent="0.3">
      <c r="A8620" s="29">
        <v>2387660</v>
      </c>
      <c r="B8620" s="1">
        <v>137</v>
      </c>
      <c r="C8620" s="1" t="s">
        <v>30</v>
      </c>
      <c r="D8620" s="1" t="s">
        <v>57</v>
      </c>
      <c r="E8620" s="1" t="s">
        <v>58</v>
      </c>
      <c r="F8620" s="47">
        <v>714</v>
      </c>
      <c r="G8620" s="34">
        <v>1599.74</v>
      </c>
      <c r="H8620" s="1" t="s">
        <v>218</v>
      </c>
      <c r="I8620" s="34">
        <v>1.5261E-2</v>
      </c>
      <c r="J8620" s="34">
        <v>23.797497</v>
      </c>
      <c r="K8620" s="35" t="str">
        <f t="shared" si="726"/>
        <v>Strabrechtse Heide &amp; Beuven_H3160</v>
      </c>
      <c r="L8620" s="36">
        <f>VLOOKUP(D8620,DATA!A:F,5,FALSE)</f>
        <v>1.0986712608830001E-2</v>
      </c>
      <c r="M8620" s="37">
        <f>VLOOKUP(D8620,DATA!A:F,6,FALSE)</f>
        <v>982</v>
      </c>
      <c r="N8620" s="36">
        <f t="shared" si="727"/>
        <v>99.887284625827476</v>
      </c>
      <c r="O8620" s="36">
        <f t="shared" si="728"/>
        <v>99.887303501733015</v>
      </c>
      <c r="P8620" s="36">
        <f t="shared" si="729"/>
        <v>1.8875905539061932E-5</v>
      </c>
      <c r="Q8620" s="36">
        <f t="shared" si="730"/>
        <v>4.491993054381097E-6</v>
      </c>
    </row>
    <row r="8621" spans="1:17" x14ac:dyDescent="0.3">
      <c r="A8621" s="29">
        <v>2387661</v>
      </c>
      <c r="B8621" s="1">
        <v>137</v>
      </c>
      <c r="C8621" s="1" t="s">
        <v>30</v>
      </c>
      <c r="D8621" s="1" t="s">
        <v>57</v>
      </c>
      <c r="E8621" s="1" t="s">
        <v>58</v>
      </c>
      <c r="F8621" s="47">
        <v>714</v>
      </c>
      <c r="G8621" s="34">
        <v>1273.43</v>
      </c>
      <c r="H8621" s="1" t="s">
        <v>218</v>
      </c>
      <c r="I8621" s="34">
        <v>1.25241E-2</v>
      </c>
      <c r="J8621" s="34">
        <v>2854.6606000000002</v>
      </c>
      <c r="K8621" s="35" t="str">
        <f t="shared" si="726"/>
        <v>Strabrechtse Heide &amp; Beuven_H3160</v>
      </c>
      <c r="L8621" s="36">
        <f>VLOOKUP(D8621,DATA!A:F,5,FALSE)</f>
        <v>1.0986712608830001E-2</v>
      </c>
      <c r="M8621" s="37">
        <f>VLOOKUP(D8621,DATA!A:F,6,FALSE)</f>
        <v>982</v>
      </c>
      <c r="N8621" s="36">
        <f t="shared" si="727"/>
        <v>96.090412425509811</v>
      </c>
      <c r="O8621" s="36">
        <f t="shared" si="728"/>
        <v>96.090929315059057</v>
      </c>
      <c r="P8621" s="36">
        <f t="shared" si="729"/>
        <v>5.1688954924600239E-4</v>
      </c>
      <c r="Q8621" s="36">
        <f t="shared" si="730"/>
        <v>1.4755442307843227E-2</v>
      </c>
    </row>
    <row r="8622" spans="1:17" x14ac:dyDescent="0.3">
      <c r="A8622" s="29">
        <v>2387661</v>
      </c>
      <c r="B8622" s="1">
        <v>137</v>
      </c>
      <c r="C8622" s="1" t="s">
        <v>30</v>
      </c>
      <c r="D8622" s="1" t="s">
        <v>41</v>
      </c>
      <c r="E8622" s="1" t="s">
        <v>42</v>
      </c>
      <c r="F8622" s="47">
        <v>1071</v>
      </c>
      <c r="G8622" s="34">
        <v>1273.43</v>
      </c>
      <c r="H8622" s="1" t="s">
        <v>218</v>
      </c>
      <c r="I8622" s="34">
        <v>1.25241E-2</v>
      </c>
      <c r="J8622" s="34">
        <v>263.17579999999998</v>
      </c>
      <c r="K8622" s="35" t="str">
        <f t="shared" si="726"/>
        <v>Strabrechtse Heide &amp; Beuven_H4010A</v>
      </c>
      <c r="L8622" s="36">
        <f>VLOOKUP(D8622,DATA!A:F,5,FALSE)</f>
        <v>1.3726988247862192E-2</v>
      </c>
      <c r="M8622" s="37">
        <f>VLOOKUP(D8622,DATA!A:F,6,FALSE)</f>
        <v>1285.5</v>
      </c>
      <c r="N8622" s="36">
        <f t="shared" si="727"/>
        <v>45.867330948531816</v>
      </c>
      <c r="O8622" s="36">
        <f t="shared" si="728"/>
        <v>45.871599571362061</v>
      </c>
      <c r="P8622" s="36">
        <f t="shared" si="729"/>
        <v>4.2686228302457607E-3</v>
      </c>
      <c r="Q8622" s="36">
        <f t="shared" si="730"/>
        <v>1.1233982282481923E-2</v>
      </c>
    </row>
    <row r="8623" spans="1:17" x14ac:dyDescent="0.3">
      <c r="A8623" s="29">
        <v>2387663</v>
      </c>
      <c r="B8623" s="1">
        <v>137</v>
      </c>
      <c r="C8623" s="1" t="s">
        <v>30</v>
      </c>
      <c r="D8623" s="1" t="s">
        <v>41</v>
      </c>
      <c r="E8623" s="1" t="s">
        <v>42</v>
      </c>
      <c r="F8623" s="47">
        <v>1071</v>
      </c>
      <c r="G8623" s="34">
        <v>1483.14</v>
      </c>
      <c r="H8623" s="1" t="s">
        <v>218</v>
      </c>
      <c r="I8623" s="34">
        <v>1.4429000000000001E-2</v>
      </c>
      <c r="J8623" s="34">
        <v>3.3368834999999999</v>
      </c>
      <c r="K8623" s="35" t="str">
        <f t="shared" si="726"/>
        <v>Strabrechtse Heide &amp; Beuven_H4010A</v>
      </c>
      <c r="L8623" s="36">
        <f>VLOOKUP(D8623,DATA!A:F,5,FALSE)</f>
        <v>1.3726988247862192E-2</v>
      </c>
      <c r="M8623" s="37">
        <f>VLOOKUP(D8623,DATA!A:F,6,FALSE)</f>
        <v>1285.5</v>
      </c>
      <c r="N8623" s="36">
        <f t="shared" si="727"/>
        <v>93.778951417200787</v>
      </c>
      <c r="O8623" s="36">
        <f t="shared" si="728"/>
        <v>93.780106844973872</v>
      </c>
      <c r="P8623" s="36">
        <f t="shared" si="729"/>
        <v>1.1554277730851936E-3</v>
      </c>
      <c r="Q8623" s="36">
        <f t="shared" si="730"/>
        <v>3.8555278714497268E-5</v>
      </c>
    </row>
    <row r="8624" spans="1:17" x14ac:dyDescent="0.3">
      <c r="A8624" s="29">
        <v>2387664</v>
      </c>
      <c r="B8624" s="1">
        <v>137</v>
      </c>
      <c r="C8624" s="1" t="s">
        <v>30</v>
      </c>
      <c r="D8624" s="1" t="s">
        <v>53</v>
      </c>
      <c r="E8624" s="1" t="s">
        <v>54</v>
      </c>
      <c r="F8624" s="47">
        <v>714</v>
      </c>
      <c r="G8624" s="34">
        <v>1117.49</v>
      </c>
      <c r="H8624" s="1" t="s">
        <v>218</v>
      </c>
      <c r="I8624" s="34">
        <v>1.13338E-2</v>
      </c>
      <c r="J8624" s="34">
        <v>8692.7250000000004</v>
      </c>
      <c r="K8624" s="35" t="str">
        <f t="shared" si="726"/>
        <v>Strabrechtse Heide &amp; Beuven_H4030</v>
      </c>
      <c r="L8624" s="36">
        <f>VLOOKUP(D8624,DATA!A:F,5,FALSE)</f>
        <v>1.0986712608830001E-2</v>
      </c>
      <c r="M8624" s="37">
        <f>VLOOKUP(D8624,DATA!A:F,6,FALSE)</f>
        <v>982</v>
      </c>
      <c r="N8624" s="36">
        <f t="shared" si="727"/>
        <v>81.586649860883838</v>
      </c>
      <c r="O8624" s="36">
        <f t="shared" si="728"/>
        <v>81.588520448862468</v>
      </c>
      <c r="P8624" s="36">
        <f t="shared" si="729"/>
        <v>1.8705879786296009E-3</v>
      </c>
      <c r="Q8624" s="36">
        <f t="shared" si="730"/>
        <v>0.16260506886532997</v>
      </c>
    </row>
    <row r="8625" spans="1:17" x14ac:dyDescent="0.3">
      <c r="A8625" s="29">
        <v>2387665</v>
      </c>
      <c r="B8625" s="1">
        <v>137</v>
      </c>
      <c r="C8625" s="1" t="s">
        <v>30</v>
      </c>
      <c r="D8625" s="1" t="s">
        <v>53</v>
      </c>
      <c r="E8625" s="1" t="s">
        <v>54</v>
      </c>
      <c r="F8625" s="47">
        <v>714</v>
      </c>
      <c r="G8625" s="34">
        <v>931.3</v>
      </c>
      <c r="H8625" s="1" t="s">
        <v>218</v>
      </c>
      <c r="I8625" s="34">
        <v>9.7622999999999998E-3</v>
      </c>
      <c r="J8625" s="34">
        <v>9127.0303779405494</v>
      </c>
      <c r="K8625" s="35" t="str">
        <f t="shared" si="726"/>
        <v>Strabrechtse Heide &amp; Beuven_H4030</v>
      </c>
      <c r="L8625" s="36">
        <f>VLOOKUP(D8625,DATA!A:F,5,FALSE)</f>
        <v>1.0986712608830001E-2</v>
      </c>
      <c r="M8625" s="37">
        <f>VLOOKUP(D8625,DATA!A:F,6,FALSE)</f>
        <v>982</v>
      </c>
      <c r="N8625" s="36">
        <f t="shared" si="727"/>
        <v>36.423578853915508</v>
      </c>
      <c r="O8625" s="36">
        <f t="shared" si="728"/>
        <v>36.426062587045223</v>
      </c>
      <c r="P8625" s="36">
        <f t="shared" si="729"/>
        <v>2.483733129714949E-3</v>
      </c>
      <c r="Q8625" s="36">
        <f t="shared" si="730"/>
        <v>0.22669107725605694</v>
      </c>
    </row>
    <row r="8626" spans="1:17" x14ac:dyDescent="0.3">
      <c r="A8626" s="29">
        <v>2387666</v>
      </c>
      <c r="B8626" s="1">
        <v>137</v>
      </c>
      <c r="C8626" s="1" t="s">
        <v>30</v>
      </c>
      <c r="D8626" s="1" t="s">
        <v>53</v>
      </c>
      <c r="E8626" s="1" t="s">
        <v>54</v>
      </c>
      <c r="F8626" s="47">
        <v>714</v>
      </c>
      <c r="G8626" s="34">
        <v>957.38</v>
      </c>
      <c r="H8626" s="1" t="s">
        <v>218</v>
      </c>
      <c r="I8626" s="34">
        <v>9.9010000000000001E-3</v>
      </c>
      <c r="J8626" s="34">
        <v>2811.8784000000001</v>
      </c>
      <c r="K8626" s="35" t="str">
        <f t="shared" si="726"/>
        <v>Strabrechtse Heide &amp; Beuven_H4030</v>
      </c>
      <c r="L8626" s="36">
        <f>VLOOKUP(D8626,DATA!A:F,5,FALSE)</f>
        <v>1.0986712608830001E-2</v>
      </c>
      <c r="M8626" s="37">
        <f>VLOOKUP(D8626,DATA!A:F,6,FALSE)</f>
        <v>982</v>
      </c>
      <c r="N8626" s="36">
        <f t="shared" si="727"/>
        <v>43.27861015391013</v>
      </c>
      <c r="O8626" s="36">
        <f t="shared" si="728"/>
        <v>43.28128051609341</v>
      </c>
      <c r="P8626" s="36">
        <f t="shared" si="729"/>
        <v>2.6703621832808722E-3</v>
      </c>
      <c r="Q8626" s="36">
        <f t="shared" si="730"/>
        <v>7.5087337433443258E-2</v>
      </c>
    </row>
    <row r="8627" spans="1:17" x14ac:dyDescent="0.3">
      <c r="A8627" s="29">
        <v>2387667</v>
      </c>
      <c r="B8627" s="1">
        <v>137</v>
      </c>
      <c r="C8627" s="1" t="s">
        <v>30</v>
      </c>
      <c r="D8627" s="1" t="s">
        <v>53</v>
      </c>
      <c r="E8627" s="1" t="s">
        <v>54</v>
      </c>
      <c r="F8627" s="47">
        <v>714</v>
      </c>
      <c r="G8627" s="34">
        <v>1005.26</v>
      </c>
      <c r="H8627" s="1" t="s">
        <v>218</v>
      </c>
      <c r="I8627" s="34">
        <v>1.01902E-2</v>
      </c>
      <c r="J8627" s="34">
        <v>9340.8819999999996</v>
      </c>
      <c r="K8627" s="35" t="str">
        <f t="shared" si="726"/>
        <v>Strabrechtse Heide &amp; Beuven_H4030</v>
      </c>
      <c r="L8627" s="36">
        <f>VLOOKUP(D8627,DATA!A:F,5,FALSE)</f>
        <v>1.0986712608830001E-2</v>
      </c>
      <c r="M8627" s="37">
        <f>VLOOKUP(D8627,DATA!A:F,6,FALSE)</f>
        <v>982</v>
      </c>
      <c r="N8627" s="36">
        <f t="shared" si="727"/>
        <v>56.354230035367003</v>
      </c>
      <c r="O8627" s="36">
        <f t="shared" si="728"/>
        <v>56.356983731799964</v>
      </c>
      <c r="P8627" s="36">
        <f t="shared" si="729"/>
        <v>2.7536964329613056E-3</v>
      </c>
      <c r="Q8627" s="36">
        <f t="shared" si="730"/>
        <v>0.25721953444112466</v>
      </c>
    </row>
    <row r="8628" spans="1:17" x14ac:dyDescent="0.3">
      <c r="A8628" s="29">
        <v>2387668</v>
      </c>
      <c r="B8628" s="1">
        <v>137</v>
      </c>
      <c r="C8628" s="1" t="s">
        <v>30</v>
      </c>
      <c r="D8628" s="1" t="s">
        <v>53</v>
      </c>
      <c r="E8628" s="1" t="s">
        <v>54</v>
      </c>
      <c r="F8628" s="47">
        <v>714</v>
      </c>
      <c r="G8628" s="34">
        <v>968.8</v>
      </c>
      <c r="H8628" s="1" t="s">
        <v>218</v>
      </c>
      <c r="I8628" s="34">
        <v>9.7467999999999999E-3</v>
      </c>
      <c r="J8628" s="34">
        <v>4166.223</v>
      </c>
      <c r="K8628" s="35" t="str">
        <f t="shared" si="726"/>
        <v>Strabrechtse Heide &amp; Beuven_H4030</v>
      </c>
      <c r="L8628" s="36">
        <f>VLOOKUP(D8628,DATA!A:F,5,FALSE)</f>
        <v>1.0986712608830001E-2</v>
      </c>
      <c r="M8628" s="37">
        <f>VLOOKUP(D8628,DATA!A:F,6,FALSE)</f>
        <v>982</v>
      </c>
      <c r="N8628" s="36">
        <f t="shared" si="727"/>
        <v>46.380726038594226</v>
      </c>
      <c r="O8628" s="36">
        <f t="shared" si="728"/>
        <v>46.383389153918131</v>
      </c>
      <c r="P8628" s="36">
        <f t="shared" si="729"/>
        <v>2.6631153239051741E-3</v>
      </c>
      <c r="Q8628" s="36">
        <f t="shared" si="730"/>
        <v>0.11095132314106186</v>
      </c>
    </row>
    <row r="8629" spans="1:17" x14ac:dyDescent="0.3">
      <c r="A8629" s="29">
        <v>2387670</v>
      </c>
      <c r="B8629" s="1">
        <v>137</v>
      </c>
      <c r="C8629" s="1" t="s">
        <v>30</v>
      </c>
      <c r="D8629" s="1" t="s">
        <v>53</v>
      </c>
      <c r="E8629" s="1" t="s">
        <v>54</v>
      </c>
      <c r="F8629" s="47">
        <v>714</v>
      </c>
      <c r="G8629" s="34">
        <v>1022.36</v>
      </c>
      <c r="H8629" s="1" t="s">
        <v>218</v>
      </c>
      <c r="I8629" s="34">
        <v>1.0055100000000001E-2</v>
      </c>
      <c r="J8629" s="34">
        <v>2197.9286999999999</v>
      </c>
      <c r="K8629" s="35" t="str">
        <f t="shared" si="726"/>
        <v>Strabrechtse Heide &amp; Beuven_H4030</v>
      </c>
      <c r="L8629" s="36">
        <f>VLOOKUP(D8629,DATA!A:F,5,FALSE)</f>
        <v>1.0986712608830001E-2</v>
      </c>
      <c r="M8629" s="37">
        <f>VLOOKUP(D8629,DATA!A:F,6,FALSE)</f>
        <v>982</v>
      </c>
      <c r="N8629" s="36">
        <f t="shared" si="727"/>
        <v>60.907453183899655</v>
      </c>
      <c r="O8629" s="36">
        <f t="shared" si="728"/>
        <v>60.91008353262432</v>
      </c>
      <c r="P8629" s="36">
        <f t="shared" si="729"/>
        <v>2.6303487246650548E-3</v>
      </c>
      <c r="Q8629" s="36">
        <f t="shared" si="730"/>
        <v>5.7813189529497218E-2</v>
      </c>
    </row>
    <row r="8630" spans="1:17" x14ac:dyDescent="0.3">
      <c r="A8630" s="29">
        <v>2387671</v>
      </c>
      <c r="B8630" s="1">
        <v>137</v>
      </c>
      <c r="C8630" s="1" t="s">
        <v>30</v>
      </c>
      <c r="D8630" s="1" t="s">
        <v>53</v>
      </c>
      <c r="E8630" s="1" t="s">
        <v>54</v>
      </c>
      <c r="F8630" s="47">
        <v>714</v>
      </c>
      <c r="G8630" s="34">
        <v>1132.99</v>
      </c>
      <c r="H8630" s="1" t="s">
        <v>218</v>
      </c>
      <c r="I8630" s="34">
        <v>1.08273E-2</v>
      </c>
      <c r="J8630" s="34">
        <v>1617.6383000000001</v>
      </c>
      <c r="K8630" s="35" t="str">
        <f t="shared" si="726"/>
        <v>Strabrechtse Heide &amp; Beuven_H4030</v>
      </c>
      <c r="L8630" s="36">
        <f>VLOOKUP(D8630,DATA!A:F,5,FALSE)</f>
        <v>1.0986712608830001E-2</v>
      </c>
      <c r="M8630" s="37">
        <f>VLOOKUP(D8630,DATA!A:F,6,FALSE)</f>
        <v>982</v>
      </c>
      <c r="N8630" s="36">
        <f t="shared" si="727"/>
        <v>84.008810108833416</v>
      </c>
      <c r="O8630" s="36">
        <f t="shared" si="728"/>
        <v>84.010408105903437</v>
      </c>
      <c r="P8630" s="36">
        <f t="shared" si="729"/>
        <v>1.5979970700215063E-3</v>
      </c>
      <c r="Q8630" s="36">
        <f t="shared" si="730"/>
        <v>2.5849812637545707E-2</v>
      </c>
    </row>
    <row r="8631" spans="1:17" x14ac:dyDescent="0.3">
      <c r="A8631" s="29">
        <v>2387673</v>
      </c>
      <c r="B8631" s="1">
        <v>137</v>
      </c>
      <c r="C8631" s="1" t="s">
        <v>30</v>
      </c>
      <c r="D8631" s="1" t="s">
        <v>63</v>
      </c>
      <c r="E8631" s="1" t="s">
        <v>64</v>
      </c>
      <c r="F8631" s="47">
        <v>714</v>
      </c>
      <c r="G8631" s="34">
        <v>957.25</v>
      </c>
      <c r="H8631" s="1" t="s">
        <v>218</v>
      </c>
      <c r="I8631" s="34">
        <v>9.2335000000000004E-3</v>
      </c>
      <c r="J8631" s="34">
        <v>7720.3896000000004</v>
      </c>
      <c r="K8631" s="35" t="str">
        <f t="shared" si="726"/>
        <v>Strabrechtse Heide &amp; Beuven_H2310</v>
      </c>
      <c r="L8631" s="36">
        <f>VLOOKUP(D8631,DATA!A:F,5,FALSE)</f>
        <v>1.0986712608830001E-2</v>
      </c>
      <c r="M8631" s="37">
        <f>VLOOKUP(D8631,DATA!A:F,6,FALSE)</f>
        <v>982</v>
      </c>
      <c r="N8631" s="36">
        <f t="shared" si="727"/>
        <v>43.243551961363423</v>
      </c>
      <c r="O8631" s="36">
        <f t="shared" si="728"/>
        <v>43.246041814102085</v>
      </c>
      <c r="P8631" s="36">
        <f t="shared" si="729"/>
        <v>2.4898527386625346E-3</v>
      </c>
      <c r="Q8631" s="36">
        <f t="shared" si="730"/>
        <v>0.19222633189101754</v>
      </c>
    </row>
    <row r="8632" spans="1:17" x14ac:dyDescent="0.3">
      <c r="A8632" s="29">
        <v>2387673</v>
      </c>
      <c r="B8632" s="1">
        <v>137</v>
      </c>
      <c r="C8632" s="1" t="s">
        <v>30</v>
      </c>
      <c r="D8632" s="1" t="s">
        <v>53</v>
      </c>
      <c r="E8632" s="1" t="s">
        <v>54</v>
      </c>
      <c r="F8632" s="47">
        <v>714</v>
      </c>
      <c r="G8632" s="34">
        <v>957.25</v>
      </c>
      <c r="H8632" s="1" t="s">
        <v>218</v>
      </c>
      <c r="I8632" s="34">
        <v>9.2335000000000004E-3</v>
      </c>
      <c r="J8632" s="34">
        <v>998.4538</v>
      </c>
      <c r="K8632" s="35" t="str">
        <f t="shared" si="726"/>
        <v>Strabrechtse Heide &amp; Beuven_H4030</v>
      </c>
      <c r="L8632" s="36">
        <f>VLOOKUP(D8632,DATA!A:F,5,FALSE)</f>
        <v>1.0986712608830001E-2</v>
      </c>
      <c r="M8632" s="37">
        <f>VLOOKUP(D8632,DATA!A:F,6,FALSE)</f>
        <v>982</v>
      </c>
      <c r="N8632" s="36">
        <f t="shared" si="727"/>
        <v>43.243551961363423</v>
      </c>
      <c r="O8632" s="36">
        <f t="shared" si="728"/>
        <v>43.246041814102085</v>
      </c>
      <c r="P8632" s="36">
        <f t="shared" si="729"/>
        <v>2.4898527386625346E-3</v>
      </c>
      <c r="Q8632" s="36">
        <f t="shared" si="730"/>
        <v>2.4860029283580144E-2</v>
      </c>
    </row>
    <row r="8633" spans="1:17" x14ac:dyDescent="0.3">
      <c r="A8633" s="29">
        <v>2387674</v>
      </c>
      <c r="B8633" s="1">
        <v>137</v>
      </c>
      <c r="C8633" s="1" t="s">
        <v>30</v>
      </c>
      <c r="D8633" s="1" t="s">
        <v>53</v>
      </c>
      <c r="E8633" s="1" t="s">
        <v>54</v>
      </c>
      <c r="F8633" s="47">
        <v>714</v>
      </c>
      <c r="G8633" s="34">
        <v>923.14</v>
      </c>
      <c r="H8633" s="1" t="s">
        <v>218</v>
      </c>
      <c r="I8633" s="34">
        <v>8.8807000000000001E-3</v>
      </c>
      <c r="J8633" s="34">
        <v>5521.7501130068204</v>
      </c>
      <c r="K8633" s="35" t="str">
        <f t="shared" si="726"/>
        <v>Strabrechtse Heide &amp; Beuven_H4030</v>
      </c>
      <c r="L8633" s="36">
        <f>VLOOKUP(D8633,DATA!A:F,5,FALSE)</f>
        <v>1.0986712608830001E-2</v>
      </c>
      <c r="M8633" s="37">
        <f>VLOOKUP(D8633,DATA!A:F,6,FALSE)</f>
        <v>982</v>
      </c>
      <c r="N8633" s="36">
        <f t="shared" si="727"/>
        <v>34.373855403382485</v>
      </c>
      <c r="O8633" s="36">
        <f t="shared" si="728"/>
        <v>34.376056437232393</v>
      </c>
      <c r="P8633" s="36">
        <f t="shared" si="729"/>
        <v>2.2010338499072191E-3</v>
      </c>
      <c r="Q8633" s="36">
        <f t="shared" si="730"/>
        <v>0.12153558909457024</v>
      </c>
    </row>
    <row r="8634" spans="1:17" x14ac:dyDescent="0.3">
      <c r="A8634" s="29">
        <v>2387675</v>
      </c>
      <c r="B8634" s="1">
        <v>137</v>
      </c>
      <c r="C8634" s="1" t="s">
        <v>30</v>
      </c>
      <c r="D8634" s="1" t="s">
        <v>63</v>
      </c>
      <c r="E8634" s="1" t="s">
        <v>64</v>
      </c>
      <c r="F8634" s="47">
        <v>714</v>
      </c>
      <c r="G8634" s="34">
        <v>940.26</v>
      </c>
      <c r="H8634" s="1" t="s">
        <v>218</v>
      </c>
      <c r="I8634" s="34">
        <v>8.9332999999999999E-3</v>
      </c>
      <c r="J8634" s="34">
        <v>89.343055000000007</v>
      </c>
      <c r="K8634" s="35" t="str">
        <f t="shared" si="726"/>
        <v>Strabrechtse Heide &amp; Beuven_H2310</v>
      </c>
      <c r="L8634" s="36">
        <f>VLOOKUP(D8634,DATA!A:F,5,FALSE)</f>
        <v>1.0986712608830001E-2</v>
      </c>
      <c r="M8634" s="37">
        <f>VLOOKUP(D8634,DATA!A:F,6,FALSE)</f>
        <v>982</v>
      </c>
      <c r="N8634" s="36">
        <f t="shared" si="727"/>
        <v>38.732146363041934</v>
      </c>
      <c r="O8634" s="36">
        <f t="shared" si="728"/>
        <v>38.734475466157228</v>
      </c>
      <c r="P8634" s="36">
        <f t="shared" si="729"/>
        <v>2.3291031152936625E-3</v>
      </c>
      <c r="Q8634" s="36">
        <f t="shared" si="730"/>
        <v>2.0808918773035302E-3</v>
      </c>
    </row>
    <row r="8635" spans="1:17" x14ac:dyDescent="0.3">
      <c r="A8635" s="29">
        <v>2387675</v>
      </c>
      <c r="B8635" s="1">
        <v>137</v>
      </c>
      <c r="C8635" s="1" t="s">
        <v>30</v>
      </c>
      <c r="D8635" s="1" t="s">
        <v>53</v>
      </c>
      <c r="E8635" s="1" t="s">
        <v>54</v>
      </c>
      <c r="F8635" s="47">
        <v>714</v>
      </c>
      <c r="G8635" s="34">
        <v>940.26</v>
      </c>
      <c r="H8635" s="1" t="s">
        <v>218</v>
      </c>
      <c r="I8635" s="34">
        <v>8.9332999999999999E-3</v>
      </c>
      <c r="J8635" s="34">
        <v>3205.1368651008002</v>
      </c>
      <c r="K8635" s="35" t="str">
        <f t="shared" si="726"/>
        <v>Strabrechtse Heide &amp; Beuven_H4030</v>
      </c>
      <c r="L8635" s="36">
        <f>VLOOKUP(D8635,DATA!A:F,5,FALSE)</f>
        <v>1.0986712608830001E-2</v>
      </c>
      <c r="M8635" s="37">
        <f>VLOOKUP(D8635,DATA!A:F,6,FALSE)</f>
        <v>982</v>
      </c>
      <c r="N8635" s="36">
        <f t="shared" si="727"/>
        <v>38.732146363041934</v>
      </c>
      <c r="O8635" s="36">
        <f t="shared" si="728"/>
        <v>38.734475466157228</v>
      </c>
      <c r="P8635" s="36">
        <f t="shared" si="729"/>
        <v>2.3291031152936625E-3</v>
      </c>
      <c r="Q8635" s="36">
        <f t="shared" si="730"/>
        <v>7.4650942574488371E-2</v>
      </c>
    </row>
    <row r="8636" spans="1:17" x14ac:dyDescent="0.3">
      <c r="A8636" s="29">
        <v>2387676</v>
      </c>
      <c r="B8636" s="1">
        <v>137</v>
      </c>
      <c r="C8636" s="1" t="s">
        <v>30</v>
      </c>
      <c r="D8636" s="1" t="s">
        <v>63</v>
      </c>
      <c r="E8636" s="1" t="s">
        <v>64</v>
      </c>
      <c r="F8636" s="47">
        <v>714</v>
      </c>
      <c r="G8636" s="34">
        <v>964.14</v>
      </c>
      <c r="H8636" s="1" t="s">
        <v>218</v>
      </c>
      <c r="I8636" s="34">
        <v>8.9020999999999996E-3</v>
      </c>
      <c r="J8636" s="34">
        <v>413.89932499999998</v>
      </c>
      <c r="K8636" s="35" t="str">
        <f t="shared" si="726"/>
        <v>Strabrechtse Heide &amp; Beuven_H2310</v>
      </c>
      <c r="L8636" s="36">
        <f>VLOOKUP(D8636,DATA!A:F,5,FALSE)</f>
        <v>1.0986712608830001E-2</v>
      </c>
      <c r="M8636" s="37">
        <f>VLOOKUP(D8636,DATA!A:F,6,FALSE)</f>
        <v>982</v>
      </c>
      <c r="N8636" s="36">
        <f t="shared" si="727"/>
        <v>45.110112512166388</v>
      </c>
      <c r="O8636" s="36">
        <f t="shared" si="728"/>
        <v>45.112534257995648</v>
      </c>
      <c r="P8636" s="36">
        <f t="shared" si="729"/>
        <v>2.4217458292596916E-3</v>
      </c>
      <c r="Q8636" s="36">
        <f t="shared" si="730"/>
        <v>1.0023589640521515E-2</v>
      </c>
    </row>
    <row r="8637" spans="1:17" x14ac:dyDescent="0.3">
      <c r="A8637" s="29">
        <v>2387676</v>
      </c>
      <c r="B8637" s="1">
        <v>137</v>
      </c>
      <c r="C8637" s="1" t="s">
        <v>30</v>
      </c>
      <c r="D8637" s="1" t="s">
        <v>53</v>
      </c>
      <c r="E8637" s="1" t="s">
        <v>54</v>
      </c>
      <c r="F8637" s="47">
        <v>714</v>
      </c>
      <c r="G8637" s="34">
        <v>964.14</v>
      </c>
      <c r="H8637" s="1" t="s">
        <v>218</v>
      </c>
      <c r="I8637" s="34">
        <v>8.9020999999999996E-3</v>
      </c>
      <c r="J8637" s="34">
        <v>893.58632707658899</v>
      </c>
      <c r="K8637" s="35" t="str">
        <f t="shared" si="726"/>
        <v>Strabrechtse Heide &amp; Beuven_H4030</v>
      </c>
      <c r="L8637" s="36">
        <f>VLOOKUP(D8637,DATA!A:F,5,FALSE)</f>
        <v>1.0986712608830001E-2</v>
      </c>
      <c r="M8637" s="37">
        <f>VLOOKUP(D8637,DATA!A:F,6,FALSE)</f>
        <v>982</v>
      </c>
      <c r="N8637" s="36">
        <f t="shared" si="727"/>
        <v>45.110112512166388</v>
      </c>
      <c r="O8637" s="36">
        <f t="shared" si="728"/>
        <v>45.112534257995648</v>
      </c>
      <c r="P8637" s="36">
        <f t="shared" si="729"/>
        <v>2.4217458292596916E-3</v>
      </c>
      <c r="Q8637" s="36">
        <f t="shared" si="730"/>
        <v>2.1640389606812159E-2</v>
      </c>
    </row>
    <row r="8638" spans="1:17" x14ac:dyDescent="0.3">
      <c r="A8638" s="29">
        <v>2389191</v>
      </c>
      <c r="B8638" s="1">
        <v>137</v>
      </c>
      <c r="C8638" s="1" t="s">
        <v>30</v>
      </c>
      <c r="D8638" s="1" t="s">
        <v>41</v>
      </c>
      <c r="E8638" s="1" t="s">
        <v>42</v>
      </c>
      <c r="F8638" s="47">
        <v>1071</v>
      </c>
      <c r="G8638" s="34">
        <v>1352.48</v>
      </c>
      <c r="H8638" s="1" t="s">
        <v>218</v>
      </c>
      <c r="I8638" s="34">
        <v>1.32116E-2</v>
      </c>
      <c r="J8638" s="34">
        <v>60.622680000000003</v>
      </c>
      <c r="K8638" s="35" t="str">
        <f t="shared" si="726"/>
        <v>Strabrechtse Heide &amp; Beuven_H4010A</v>
      </c>
      <c r="L8638" s="36">
        <f>VLOOKUP(D8638,DATA!A:F,5,FALSE)</f>
        <v>1.3726988247862192E-2</v>
      </c>
      <c r="M8638" s="37">
        <f>VLOOKUP(D8638,DATA!A:F,6,FALSE)</f>
        <v>1285.5</v>
      </c>
      <c r="N8638" s="36">
        <f t="shared" si="727"/>
        <v>71.492669858726572</v>
      </c>
      <c r="O8638" s="36">
        <f t="shared" si="728"/>
        <v>71.496365857432821</v>
      </c>
      <c r="P8638" s="36">
        <f t="shared" si="729"/>
        <v>3.6959987062488153E-3</v>
      </c>
      <c r="Q8638" s="36">
        <f t="shared" si="730"/>
        <v>2.2406134684933594E-3</v>
      </c>
    </row>
    <row r="8639" spans="1:17" x14ac:dyDescent="0.3">
      <c r="A8639" s="29">
        <v>2389191</v>
      </c>
      <c r="B8639" s="1">
        <v>137</v>
      </c>
      <c r="C8639" s="1" t="s">
        <v>30</v>
      </c>
      <c r="D8639" s="1" t="s">
        <v>53</v>
      </c>
      <c r="E8639" s="1" t="s">
        <v>54</v>
      </c>
      <c r="F8639" s="47">
        <v>714</v>
      </c>
      <c r="G8639" s="34">
        <v>1352.48</v>
      </c>
      <c r="H8639" s="1" t="s">
        <v>218</v>
      </c>
      <c r="I8639" s="34">
        <v>1.32116E-2</v>
      </c>
      <c r="J8639" s="34">
        <v>1366.4069</v>
      </c>
      <c r="K8639" s="35" t="str">
        <f t="shared" si="726"/>
        <v>Strabrechtse Heide &amp; Beuven_H4030</v>
      </c>
      <c r="L8639" s="36">
        <f>VLOOKUP(D8639,DATA!A:F,5,FALSE)</f>
        <v>1.0986712608830001E-2</v>
      </c>
      <c r="M8639" s="37">
        <f>VLOOKUP(D8639,DATA!A:F,6,FALSE)</f>
        <v>982</v>
      </c>
      <c r="N8639" s="36">
        <f t="shared" si="727"/>
        <v>98.321524925208891</v>
      </c>
      <c r="O8639" s="36">
        <f t="shared" si="728"/>
        <v>98.321764453172221</v>
      </c>
      <c r="P8639" s="36">
        <f t="shared" si="729"/>
        <v>2.3952796333048809E-4</v>
      </c>
      <c r="Q8639" s="36">
        <f t="shared" si="730"/>
        <v>3.2729266183772589E-3</v>
      </c>
    </row>
    <row r="8640" spans="1:17" x14ac:dyDescent="0.3">
      <c r="A8640" s="29">
        <v>2389192</v>
      </c>
      <c r="B8640" s="1">
        <v>137</v>
      </c>
      <c r="C8640" s="1" t="s">
        <v>30</v>
      </c>
      <c r="D8640" s="1" t="s">
        <v>41</v>
      </c>
      <c r="E8640" s="1" t="s">
        <v>42</v>
      </c>
      <c r="F8640" s="47">
        <v>1071</v>
      </c>
      <c r="G8640" s="34">
        <v>1748.11</v>
      </c>
      <c r="H8640" s="1" t="s">
        <v>218</v>
      </c>
      <c r="I8640" s="34">
        <v>1.6449999999999999E-2</v>
      </c>
      <c r="J8640" s="34">
        <v>4.7963407E-2</v>
      </c>
      <c r="K8640" s="35" t="str">
        <f t="shared" si="726"/>
        <v>Strabrechtse Heide &amp; Beuven_H4010A</v>
      </c>
      <c r="L8640" s="36">
        <f>VLOOKUP(D8640,DATA!A:F,5,FALSE)</f>
        <v>1.3726988247862192E-2</v>
      </c>
      <c r="M8640" s="37">
        <f>VLOOKUP(D8640,DATA!A:F,6,FALSE)</f>
        <v>1285.5</v>
      </c>
      <c r="N8640" s="36">
        <f t="shared" si="727"/>
        <v>99.825671991620538</v>
      </c>
      <c r="O8640" s="36">
        <f t="shared" si="728"/>
        <v>99.82571128340139</v>
      </c>
      <c r="P8640" s="36">
        <f t="shared" si="729"/>
        <v>3.9291780851158364E-5</v>
      </c>
      <c r="Q8640" s="36">
        <f t="shared" si="730"/>
        <v>1.8845676767189148E-8</v>
      </c>
    </row>
    <row r="8641" spans="1:17" x14ac:dyDescent="0.3">
      <c r="A8641" s="29">
        <v>2389193</v>
      </c>
      <c r="B8641" s="1">
        <v>137</v>
      </c>
      <c r="C8641" s="1" t="s">
        <v>30</v>
      </c>
      <c r="D8641" s="1" t="s">
        <v>41</v>
      </c>
      <c r="E8641" s="1" t="s">
        <v>42</v>
      </c>
      <c r="F8641" s="47">
        <v>1071</v>
      </c>
      <c r="G8641" s="34">
        <v>1336.63</v>
      </c>
      <c r="H8641" s="1" t="s">
        <v>218</v>
      </c>
      <c r="I8641" s="34">
        <v>1.2978399999999999E-2</v>
      </c>
      <c r="J8641" s="34">
        <v>174.97728000000001</v>
      </c>
      <c r="K8641" s="35" t="str">
        <f t="shared" si="726"/>
        <v>Strabrechtse Heide &amp; Beuven_H4010A</v>
      </c>
      <c r="L8641" s="36">
        <f>VLOOKUP(D8641,DATA!A:F,5,FALSE)</f>
        <v>1.3726988247862192E-2</v>
      </c>
      <c r="M8641" s="37">
        <f>VLOOKUP(D8641,DATA!A:F,6,FALSE)</f>
        <v>1285.5</v>
      </c>
      <c r="N8641" s="36">
        <f t="shared" si="727"/>
        <v>66.860023046347465</v>
      </c>
      <c r="O8641" s="36">
        <f t="shared" si="728"/>
        <v>66.863970364167997</v>
      </c>
      <c r="P8641" s="36">
        <f t="shared" si="729"/>
        <v>3.9473178205327031E-3</v>
      </c>
      <c r="Q8641" s="36">
        <f t="shared" si="730"/>
        <v>6.9069093553234054E-3</v>
      </c>
    </row>
    <row r="8642" spans="1:17" x14ac:dyDescent="0.3">
      <c r="A8642" s="29">
        <v>2389193</v>
      </c>
      <c r="B8642" s="1">
        <v>137</v>
      </c>
      <c r="C8642" s="1" t="s">
        <v>30</v>
      </c>
      <c r="D8642" s="1" t="s">
        <v>53</v>
      </c>
      <c r="E8642" s="1" t="s">
        <v>54</v>
      </c>
      <c r="F8642" s="47">
        <v>714</v>
      </c>
      <c r="G8642" s="34">
        <v>1336.63</v>
      </c>
      <c r="H8642" s="1" t="s">
        <v>218</v>
      </c>
      <c r="I8642" s="34">
        <v>1.2978399999999999E-2</v>
      </c>
      <c r="J8642" s="34">
        <v>3213.6437999999998</v>
      </c>
      <c r="K8642" s="35" t="str">
        <f t="shared" si="726"/>
        <v>Strabrechtse Heide &amp; Beuven_H4030</v>
      </c>
      <c r="L8642" s="36">
        <f>VLOOKUP(D8642,DATA!A:F,5,FALSE)</f>
        <v>1.0986712608830001E-2</v>
      </c>
      <c r="M8642" s="37">
        <f>VLOOKUP(D8642,DATA!A:F,6,FALSE)</f>
        <v>982</v>
      </c>
      <c r="N8642" s="36">
        <f t="shared" si="727"/>
        <v>98.008601115457793</v>
      </c>
      <c r="O8642" s="36">
        <f t="shared" si="728"/>
        <v>98.008879395230565</v>
      </c>
      <c r="P8642" s="36">
        <f t="shared" si="729"/>
        <v>2.7827977277183891E-4</v>
      </c>
      <c r="Q8642" s="36">
        <f t="shared" si="730"/>
        <v>8.9429206643362891E-3</v>
      </c>
    </row>
    <row r="8643" spans="1:17" x14ac:dyDescent="0.3">
      <c r="A8643" s="29">
        <v>2389194</v>
      </c>
      <c r="B8643" s="1">
        <v>137</v>
      </c>
      <c r="C8643" s="1" t="s">
        <v>30</v>
      </c>
      <c r="D8643" s="1" t="s">
        <v>53</v>
      </c>
      <c r="E8643" s="1" t="s">
        <v>54</v>
      </c>
      <c r="F8643" s="47">
        <v>714</v>
      </c>
      <c r="G8643" s="34">
        <v>961.48</v>
      </c>
      <c r="H8643" s="1" t="s">
        <v>218</v>
      </c>
      <c r="I8643" s="34">
        <v>1.0056000000000001E-2</v>
      </c>
      <c r="J8643" s="34">
        <v>9270.393</v>
      </c>
      <c r="K8643" s="35" t="str">
        <f t="shared" ref="K8643:K8706" si="731">_xlfn.CONCAT(C8643,"_",D8643)</f>
        <v>Strabrechtse Heide &amp; Beuven_H4030</v>
      </c>
      <c r="L8643" s="36">
        <f>VLOOKUP(D8643,DATA!A:F,5,FALSE)</f>
        <v>1.0986712608830001E-2</v>
      </c>
      <c r="M8643" s="37">
        <f>VLOOKUP(D8643,DATA!A:F,6,FALSE)</f>
        <v>982</v>
      </c>
      <c r="N8643" s="36">
        <f t="shared" ref="N8643:N8706" si="732">100/(1+EXP(-L8643*(G8643-M8643)))</f>
        <v>44.387568010384399</v>
      </c>
      <c r="O8643" s="36">
        <f t="shared" ref="O8643:O8706" si="733">100/(1+EXP(-L8643*((G8643+I8643)-M8643)))</f>
        <v>44.390295285563099</v>
      </c>
      <c r="P8643" s="36">
        <f t="shared" ref="P8643:P8706" si="734">O8643-N8643</f>
        <v>2.7272751786995286E-3</v>
      </c>
      <c r="Q8643" s="36">
        <f t="shared" ref="Q8643:Q8706" si="735">IF(AND(H8643&lt;&gt;"below",I8643&gt;=0.005),J8643*P8643/100,0)</f>
        <v>0.2528291272568986</v>
      </c>
    </row>
    <row r="8644" spans="1:17" x14ac:dyDescent="0.3">
      <c r="A8644" s="29">
        <v>2389195</v>
      </c>
      <c r="B8644" s="1">
        <v>137</v>
      </c>
      <c r="C8644" s="1" t="s">
        <v>30</v>
      </c>
      <c r="D8644" s="1" t="s">
        <v>53</v>
      </c>
      <c r="E8644" s="1" t="s">
        <v>54</v>
      </c>
      <c r="F8644" s="47">
        <v>714</v>
      </c>
      <c r="G8644" s="34">
        <v>947.98</v>
      </c>
      <c r="H8644" s="1" t="s">
        <v>218</v>
      </c>
      <c r="I8644" s="34">
        <v>9.8966999999999996E-3</v>
      </c>
      <c r="J8644" s="34">
        <v>6776.4530000000004</v>
      </c>
      <c r="K8644" s="35" t="str">
        <f t="shared" si="731"/>
        <v>Strabrechtse Heide &amp; Beuven_H4030</v>
      </c>
      <c r="L8644" s="36">
        <f>VLOOKUP(D8644,DATA!A:F,5,FALSE)</f>
        <v>1.0986712608830001E-2</v>
      </c>
      <c r="M8644" s="37">
        <f>VLOOKUP(D8644,DATA!A:F,6,FALSE)</f>
        <v>982</v>
      </c>
      <c r="N8644" s="36">
        <f t="shared" si="732"/>
        <v>40.763086360743969</v>
      </c>
      <c r="O8644" s="36">
        <f t="shared" si="733"/>
        <v>40.765711921142525</v>
      </c>
      <c r="P8644" s="36">
        <f t="shared" si="734"/>
        <v>2.6255603985561038E-3</v>
      </c>
      <c r="Q8644" s="36">
        <f t="shared" si="735"/>
        <v>0.17791986639476709</v>
      </c>
    </row>
    <row r="8645" spans="1:17" x14ac:dyDescent="0.3">
      <c r="A8645" s="29">
        <v>2389196</v>
      </c>
      <c r="B8645" s="1">
        <v>137</v>
      </c>
      <c r="C8645" s="1" t="s">
        <v>30</v>
      </c>
      <c r="D8645" s="1" t="s">
        <v>53</v>
      </c>
      <c r="E8645" s="1" t="s">
        <v>54</v>
      </c>
      <c r="F8645" s="47">
        <v>714</v>
      </c>
      <c r="G8645" s="34">
        <v>977.35</v>
      </c>
      <c r="H8645" s="1" t="s">
        <v>218</v>
      </c>
      <c r="I8645" s="34">
        <v>1.0071200000000001E-2</v>
      </c>
      <c r="J8645" s="34">
        <v>5407.4955085603997</v>
      </c>
      <c r="K8645" s="35" t="str">
        <f t="shared" si="731"/>
        <v>Strabrechtse Heide &amp; Beuven_H4030</v>
      </c>
      <c r="L8645" s="36">
        <f>VLOOKUP(D8645,DATA!A:F,5,FALSE)</f>
        <v>1.0986712608830001E-2</v>
      </c>
      <c r="M8645" s="37">
        <f>VLOOKUP(D8645,DATA!A:F,6,FALSE)</f>
        <v>982</v>
      </c>
      <c r="N8645" s="36">
        <f t="shared" si="732"/>
        <v>48.723072379493274</v>
      </c>
      <c r="O8645" s="36">
        <f t="shared" si="733"/>
        <v>48.725836813710004</v>
      </c>
      <c r="P8645" s="36">
        <f t="shared" si="734"/>
        <v>2.764434216729228E-3</v>
      </c>
      <c r="Q8645" s="36">
        <f t="shared" si="735"/>
        <v>0.14948665610673986</v>
      </c>
    </row>
    <row r="8646" spans="1:17" x14ac:dyDescent="0.3">
      <c r="A8646" s="29">
        <v>2389197</v>
      </c>
      <c r="B8646" s="1">
        <v>137</v>
      </c>
      <c r="C8646" s="1" t="s">
        <v>30</v>
      </c>
      <c r="D8646" s="1" t="s">
        <v>53</v>
      </c>
      <c r="E8646" s="1" t="s">
        <v>54</v>
      </c>
      <c r="F8646" s="47">
        <v>714</v>
      </c>
      <c r="G8646" s="34">
        <v>1003.84</v>
      </c>
      <c r="H8646" s="1" t="s">
        <v>218</v>
      </c>
      <c r="I8646" s="34">
        <v>1.0168200000000001E-2</v>
      </c>
      <c r="J8646" s="34">
        <v>3495.6106</v>
      </c>
      <c r="K8646" s="35" t="str">
        <f t="shared" si="731"/>
        <v>Strabrechtse Heide &amp; Beuven_H4030</v>
      </c>
      <c r="L8646" s="36">
        <f>VLOOKUP(D8646,DATA!A:F,5,FALSE)</f>
        <v>1.0986712608830001E-2</v>
      </c>
      <c r="M8646" s="37">
        <f>VLOOKUP(D8646,DATA!A:F,6,FALSE)</f>
        <v>982</v>
      </c>
      <c r="N8646" s="36">
        <f t="shared" si="732"/>
        <v>55.970127906142721</v>
      </c>
      <c r="O8646" s="36">
        <f t="shared" si="733"/>
        <v>55.97288094708702</v>
      </c>
      <c r="P8646" s="36">
        <f t="shared" si="734"/>
        <v>2.7530409442988457E-3</v>
      </c>
      <c r="Q8646" s="36">
        <f t="shared" si="735"/>
        <v>9.6235591071250542E-2</v>
      </c>
    </row>
    <row r="8647" spans="1:17" x14ac:dyDescent="0.3">
      <c r="A8647" s="29">
        <v>2389200</v>
      </c>
      <c r="B8647" s="1">
        <v>137</v>
      </c>
      <c r="C8647" s="1" t="s">
        <v>30</v>
      </c>
      <c r="D8647" s="1" t="s">
        <v>53</v>
      </c>
      <c r="E8647" s="1" t="s">
        <v>54</v>
      </c>
      <c r="F8647" s="47">
        <v>714</v>
      </c>
      <c r="G8647" s="34">
        <v>1160.71</v>
      </c>
      <c r="H8647" s="1" t="s">
        <v>218</v>
      </c>
      <c r="I8647" s="34">
        <v>1.10502E-2</v>
      </c>
      <c r="J8647" s="34">
        <v>1633.0498</v>
      </c>
      <c r="K8647" s="35" t="str">
        <f t="shared" si="731"/>
        <v>Strabrechtse Heide &amp; Beuven_H4030</v>
      </c>
      <c r="L8647" s="36">
        <f>VLOOKUP(D8647,DATA!A:F,5,FALSE)</f>
        <v>1.0986712608830001E-2</v>
      </c>
      <c r="M8647" s="37">
        <f>VLOOKUP(D8647,DATA!A:F,6,FALSE)</f>
        <v>982</v>
      </c>
      <c r="N8647" s="36">
        <f t="shared" si="732"/>
        <v>87.690426195465164</v>
      </c>
      <c r="O8647" s="36">
        <f t="shared" si="733"/>
        <v>87.691736623656894</v>
      </c>
      <c r="P8647" s="36">
        <f t="shared" si="734"/>
        <v>1.3104281917293292E-3</v>
      </c>
      <c r="Q8647" s="36">
        <f t="shared" si="735"/>
        <v>2.1399944964179428E-2</v>
      </c>
    </row>
    <row r="8648" spans="1:17" x14ac:dyDescent="0.3">
      <c r="A8648" s="29">
        <v>2389202</v>
      </c>
      <c r="B8648" s="1">
        <v>137</v>
      </c>
      <c r="C8648" s="1" t="s">
        <v>30</v>
      </c>
      <c r="D8648" s="1" t="s">
        <v>63</v>
      </c>
      <c r="E8648" s="1" t="s">
        <v>64</v>
      </c>
      <c r="F8648" s="47">
        <v>714</v>
      </c>
      <c r="G8648" s="34">
        <v>989.91</v>
      </c>
      <c r="H8648" s="1" t="s">
        <v>218</v>
      </c>
      <c r="I8648" s="34">
        <v>9.5219999999999992E-3</v>
      </c>
      <c r="J8648" s="34">
        <v>1096.2014999999999</v>
      </c>
      <c r="K8648" s="35" t="str">
        <f t="shared" si="731"/>
        <v>Strabrechtse Heide &amp; Beuven_H2310</v>
      </c>
      <c r="L8648" s="36">
        <f>VLOOKUP(D8648,DATA!A:F,5,FALSE)</f>
        <v>1.0986712608830001E-2</v>
      </c>
      <c r="M8648" s="37">
        <f>VLOOKUP(D8648,DATA!A:F,6,FALSE)</f>
        <v>982</v>
      </c>
      <c r="N8648" s="36">
        <f t="shared" si="732"/>
        <v>52.17125606313391</v>
      </c>
      <c r="O8648" s="36">
        <f t="shared" si="733"/>
        <v>52.173866512195701</v>
      </c>
      <c r="P8648" s="36">
        <f t="shared" si="734"/>
        <v>2.6104490617910869E-3</v>
      </c>
      <c r="Q8648" s="36">
        <f t="shared" si="735"/>
        <v>2.8615781772089819E-2</v>
      </c>
    </row>
    <row r="8649" spans="1:17" x14ac:dyDescent="0.3">
      <c r="A8649" s="29">
        <v>2389203</v>
      </c>
      <c r="B8649" s="1">
        <v>137</v>
      </c>
      <c r="C8649" s="1" t="s">
        <v>30</v>
      </c>
      <c r="D8649" s="1" t="s">
        <v>63</v>
      </c>
      <c r="E8649" s="1" t="s">
        <v>64</v>
      </c>
      <c r="F8649" s="47">
        <v>714</v>
      </c>
      <c r="G8649" s="34">
        <v>926.59</v>
      </c>
      <c r="H8649" s="1" t="s">
        <v>218</v>
      </c>
      <c r="I8649" s="34">
        <v>9.0033000000000005E-3</v>
      </c>
      <c r="J8649" s="34">
        <v>5449.7780000000002</v>
      </c>
      <c r="K8649" s="35" t="str">
        <f t="shared" si="731"/>
        <v>Strabrechtse Heide &amp; Beuven_H2310</v>
      </c>
      <c r="L8649" s="36">
        <f>VLOOKUP(D8649,DATA!A:F,5,FALSE)</f>
        <v>1.0986712608830001E-2</v>
      </c>
      <c r="M8649" s="37">
        <f>VLOOKUP(D8649,DATA!A:F,6,FALSE)</f>
        <v>982</v>
      </c>
      <c r="N8649" s="36">
        <f t="shared" si="732"/>
        <v>35.233897383315686</v>
      </c>
      <c r="O8649" s="36">
        <f t="shared" si="733"/>
        <v>35.23615465730775</v>
      </c>
      <c r="P8649" s="36">
        <f t="shared" si="734"/>
        <v>2.2572739920647678E-3</v>
      </c>
      <c r="Q8649" s="36">
        <f t="shared" si="735"/>
        <v>0.12301642141926747</v>
      </c>
    </row>
    <row r="8650" spans="1:17" x14ac:dyDescent="0.3">
      <c r="A8650" s="29">
        <v>2389203</v>
      </c>
      <c r="B8650" s="1">
        <v>137</v>
      </c>
      <c r="C8650" s="1" t="s">
        <v>30</v>
      </c>
      <c r="D8650" s="1" t="s">
        <v>53</v>
      </c>
      <c r="E8650" s="1" t="s">
        <v>54</v>
      </c>
      <c r="F8650" s="47">
        <v>714</v>
      </c>
      <c r="G8650" s="34">
        <v>926.59</v>
      </c>
      <c r="H8650" s="1" t="s">
        <v>218</v>
      </c>
      <c r="I8650" s="34">
        <v>9.0033000000000005E-3</v>
      </c>
      <c r="J8650" s="34">
        <v>2713.9855026762002</v>
      </c>
      <c r="K8650" s="35" t="str">
        <f t="shared" si="731"/>
        <v>Strabrechtse Heide &amp; Beuven_H4030</v>
      </c>
      <c r="L8650" s="36">
        <f>VLOOKUP(D8650,DATA!A:F,5,FALSE)</f>
        <v>1.0986712608830001E-2</v>
      </c>
      <c r="M8650" s="37">
        <f>VLOOKUP(D8650,DATA!A:F,6,FALSE)</f>
        <v>982</v>
      </c>
      <c r="N8650" s="36">
        <f t="shared" si="732"/>
        <v>35.233897383315686</v>
      </c>
      <c r="O8650" s="36">
        <f t="shared" si="733"/>
        <v>35.23615465730775</v>
      </c>
      <c r="P8650" s="36">
        <f t="shared" si="734"/>
        <v>2.2572739920647678E-3</v>
      </c>
      <c r="Q8650" s="36">
        <f t="shared" si="735"/>
        <v>6.1262088900318118E-2</v>
      </c>
    </row>
    <row r="8651" spans="1:17" x14ac:dyDescent="0.3">
      <c r="A8651" s="29">
        <v>2389204</v>
      </c>
      <c r="B8651" s="1">
        <v>137</v>
      </c>
      <c r="C8651" s="1" t="s">
        <v>30</v>
      </c>
      <c r="D8651" s="1" t="s">
        <v>53</v>
      </c>
      <c r="E8651" s="1" t="s">
        <v>54</v>
      </c>
      <c r="F8651" s="47">
        <v>714</v>
      </c>
      <c r="G8651" s="34">
        <v>925.18</v>
      </c>
      <c r="H8651" s="1" t="s">
        <v>218</v>
      </c>
      <c r="I8651" s="34">
        <v>8.9195000000000003E-3</v>
      </c>
      <c r="J8651" s="34">
        <v>8112.0688442368</v>
      </c>
      <c r="K8651" s="35" t="str">
        <f t="shared" si="731"/>
        <v>Strabrechtse Heide &amp; Beuven_H4030</v>
      </c>
      <c r="L8651" s="36">
        <f>VLOOKUP(D8651,DATA!A:F,5,FALSE)</f>
        <v>1.0986712608830001E-2</v>
      </c>
      <c r="M8651" s="37">
        <f>VLOOKUP(D8651,DATA!A:F,6,FALSE)</f>
        <v>982</v>
      </c>
      <c r="N8651" s="36">
        <f t="shared" si="732"/>
        <v>34.881206392999772</v>
      </c>
      <c r="O8651" s="36">
        <f t="shared" si="733"/>
        <v>34.88343232837488</v>
      </c>
      <c r="P8651" s="36">
        <f t="shared" si="734"/>
        <v>2.225935375108179E-3</v>
      </c>
      <c r="Q8651" s="36">
        <f t="shared" si="735"/>
        <v>0.18056941005699614</v>
      </c>
    </row>
    <row r="8652" spans="1:17" x14ac:dyDescent="0.3">
      <c r="A8652" s="29">
        <v>2390719</v>
      </c>
      <c r="B8652" s="1">
        <v>137</v>
      </c>
      <c r="C8652" s="1" t="s">
        <v>30</v>
      </c>
      <c r="D8652" s="1" t="s">
        <v>41</v>
      </c>
      <c r="E8652" s="1" t="s">
        <v>42</v>
      </c>
      <c r="F8652" s="47">
        <v>1071</v>
      </c>
      <c r="G8652" s="34">
        <v>1387.43</v>
      </c>
      <c r="H8652" s="1" t="s">
        <v>218</v>
      </c>
      <c r="I8652" s="34">
        <v>1.34553E-2</v>
      </c>
      <c r="J8652" s="34">
        <v>2564.5594999999998</v>
      </c>
      <c r="K8652" s="35" t="str">
        <f t="shared" si="731"/>
        <v>Strabrechtse Heide &amp; Beuven_H4010A</v>
      </c>
      <c r="L8652" s="36">
        <f>VLOOKUP(D8652,DATA!A:F,5,FALSE)</f>
        <v>1.3726988247862192E-2</v>
      </c>
      <c r="M8652" s="37">
        <f>VLOOKUP(D8652,DATA!A:F,6,FALSE)</f>
        <v>1285.5</v>
      </c>
      <c r="N8652" s="36">
        <f t="shared" si="732"/>
        <v>80.205562590010629</v>
      </c>
      <c r="O8652" s="36">
        <f t="shared" si="733"/>
        <v>80.208494779750069</v>
      </c>
      <c r="P8652" s="36">
        <f t="shared" si="734"/>
        <v>2.9321897394396501E-3</v>
      </c>
      <c r="Q8652" s="36">
        <f t="shared" si="735"/>
        <v>7.5197750520824794E-2</v>
      </c>
    </row>
    <row r="8653" spans="1:17" x14ac:dyDescent="0.3">
      <c r="A8653" s="29">
        <v>2390720</v>
      </c>
      <c r="B8653" s="1">
        <v>137</v>
      </c>
      <c r="C8653" s="1" t="s">
        <v>30</v>
      </c>
      <c r="D8653" s="1" t="s">
        <v>41</v>
      </c>
      <c r="E8653" s="1" t="s">
        <v>42</v>
      </c>
      <c r="F8653" s="47">
        <v>1071</v>
      </c>
      <c r="G8653" s="34">
        <v>1403.49</v>
      </c>
      <c r="H8653" s="1" t="s">
        <v>218</v>
      </c>
      <c r="I8653" s="34">
        <v>1.35671E-2</v>
      </c>
      <c r="J8653" s="34">
        <v>473.94598500000001</v>
      </c>
      <c r="K8653" s="35" t="str">
        <f t="shared" si="731"/>
        <v>Strabrechtse Heide &amp; Beuven_H4010A</v>
      </c>
      <c r="L8653" s="36">
        <f>VLOOKUP(D8653,DATA!A:F,5,FALSE)</f>
        <v>1.3726988247862192E-2</v>
      </c>
      <c r="M8653" s="37">
        <f>VLOOKUP(D8653,DATA!A:F,6,FALSE)</f>
        <v>1285.5</v>
      </c>
      <c r="N8653" s="36">
        <f t="shared" si="732"/>
        <v>83.474648840714281</v>
      </c>
      <c r="O8653" s="36">
        <f t="shared" si="733"/>
        <v>83.477217701153279</v>
      </c>
      <c r="P8653" s="36">
        <f t="shared" si="734"/>
        <v>2.5688604389983993E-3</v>
      </c>
      <c r="Q8653" s="36">
        <f t="shared" si="735"/>
        <v>1.2175010910886288E-2</v>
      </c>
    </row>
    <row r="8654" spans="1:17" x14ac:dyDescent="0.3">
      <c r="A8654" s="29">
        <v>2390720</v>
      </c>
      <c r="B8654" s="1">
        <v>137</v>
      </c>
      <c r="C8654" s="1" t="s">
        <v>30</v>
      </c>
      <c r="D8654" s="1" t="s">
        <v>53</v>
      </c>
      <c r="E8654" s="1" t="s">
        <v>54</v>
      </c>
      <c r="F8654" s="47">
        <v>714</v>
      </c>
      <c r="G8654" s="34">
        <v>1403.49</v>
      </c>
      <c r="H8654" s="1" t="s">
        <v>218</v>
      </c>
      <c r="I8654" s="34">
        <v>1.35671E-2</v>
      </c>
      <c r="J8654" s="34">
        <v>29.646666</v>
      </c>
      <c r="K8654" s="35" t="str">
        <f t="shared" si="731"/>
        <v>Strabrechtse Heide &amp; Beuven_H4030</v>
      </c>
      <c r="L8654" s="36">
        <f>VLOOKUP(D8654,DATA!A:F,5,FALSE)</f>
        <v>1.0986712608830001E-2</v>
      </c>
      <c r="M8654" s="37">
        <f>VLOOKUP(D8654,DATA!A:F,6,FALSE)</f>
        <v>982</v>
      </c>
      <c r="N8654" s="36">
        <f t="shared" si="732"/>
        <v>99.034702732762042</v>
      </c>
      <c r="O8654" s="36">
        <f t="shared" si="733"/>
        <v>99.03484521854304</v>
      </c>
      <c r="P8654" s="36">
        <f t="shared" si="734"/>
        <v>1.424857809979585E-4</v>
      </c>
      <c r="Q8654" s="36">
        <f t="shared" si="735"/>
        <v>4.2242283589956226E-5</v>
      </c>
    </row>
    <row r="8655" spans="1:17" x14ac:dyDescent="0.3">
      <c r="A8655" s="29">
        <v>2390721</v>
      </c>
      <c r="B8655" s="1">
        <v>137</v>
      </c>
      <c r="C8655" s="1" t="s">
        <v>30</v>
      </c>
      <c r="D8655" s="1" t="s">
        <v>41</v>
      </c>
      <c r="E8655" s="1" t="s">
        <v>42</v>
      </c>
      <c r="F8655" s="47">
        <v>1071</v>
      </c>
      <c r="G8655" s="34">
        <v>1755.85</v>
      </c>
      <c r="H8655" s="1" t="s">
        <v>218</v>
      </c>
      <c r="I8655" s="34">
        <v>1.6492E-2</v>
      </c>
      <c r="J8655" s="34">
        <v>100.55235</v>
      </c>
      <c r="K8655" s="35" t="str">
        <f t="shared" si="731"/>
        <v>Strabrechtse Heide &amp; Beuven_H4010A</v>
      </c>
      <c r="L8655" s="36">
        <f>VLOOKUP(D8655,DATA!A:F,5,FALSE)</f>
        <v>1.3726988247862192E-2</v>
      </c>
      <c r="M8655" s="37">
        <f>VLOOKUP(D8655,DATA!A:F,6,FALSE)</f>
        <v>1285.5</v>
      </c>
      <c r="N8655" s="36">
        <f t="shared" si="732"/>
        <v>99.843216248841131</v>
      </c>
      <c r="O8655" s="36">
        <f t="shared" si="733"/>
        <v>99.843251682760908</v>
      </c>
      <c r="P8655" s="36">
        <f t="shared" si="734"/>
        <v>3.543391977700594E-5</v>
      </c>
      <c r="Q8655" s="36">
        <f t="shared" si="735"/>
        <v>3.5629639032894235E-5</v>
      </c>
    </row>
    <row r="8656" spans="1:17" x14ac:dyDescent="0.3">
      <c r="A8656" s="29">
        <v>2390722</v>
      </c>
      <c r="B8656" s="1">
        <v>137</v>
      </c>
      <c r="C8656" s="1" t="s">
        <v>30</v>
      </c>
      <c r="D8656" s="1" t="s">
        <v>53</v>
      </c>
      <c r="E8656" s="1" t="s">
        <v>54</v>
      </c>
      <c r="F8656" s="47">
        <v>714</v>
      </c>
      <c r="G8656" s="34">
        <v>1131.8900000000001</v>
      </c>
      <c r="H8656" s="1" t="s">
        <v>218</v>
      </c>
      <c r="I8656" s="34">
        <v>1.14529E-2</v>
      </c>
      <c r="J8656" s="34">
        <v>7010.7543999999998</v>
      </c>
      <c r="K8656" s="35" t="str">
        <f t="shared" si="731"/>
        <v>Strabrechtse Heide &amp; Beuven_H4030</v>
      </c>
      <c r="L8656" s="36">
        <f>VLOOKUP(D8656,DATA!A:F,5,FALSE)</f>
        <v>1.0986712608830001E-2</v>
      </c>
      <c r="M8656" s="37">
        <f>VLOOKUP(D8656,DATA!A:F,6,FALSE)</f>
        <v>982</v>
      </c>
      <c r="N8656" s="36">
        <f t="shared" si="732"/>
        <v>83.845786904330112</v>
      </c>
      <c r="O8656" s="36">
        <f t="shared" si="733"/>
        <v>83.847491148392791</v>
      </c>
      <c r="P8656" s="36">
        <f t="shared" si="734"/>
        <v>1.7042440626795496E-3</v>
      </c>
      <c r="Q8656" s="36">
        <f t="shared" si="735"/>
        <v>0.11948036561104529</v>
      </c>
    </row>
    <row r="8657" spans="1:17" x14ac:dyDescent="0.3">
      <c r="A8657" s="29">
        <v>2390723</v>
      </c>
      <c r="B8657" s="1">
        <v>137</v>
      </c>
      <c r="C8657" s="1" t="s">
        <v>30</v>
      </c>
      <c r="D8657" s="1" t="s">
        <v>53</v>
      </c>
      <c r="E8657" s="1" t="s">
        <v>54</v>
      </c>
      <c r="F8657" s="47">
        <v>714</v>
      </c>
      <c r="G8657" s="34">
        <v>947.36</v>
      </c>
      <c r="H8657" s="1" t="s">
        <v>218</v>
      </c>
      <c r="I8657" s="34">
        <v>9.9605000000000006E-3</v>
      </c>
      <c r="J8657" s="34">
        <v>5245.8227999999999</v>
      </c>
      <c r="K8657" s="35" t="str">
        <f t="shared" si="731"/>
        <v>Strabrechtse Heide &amp; Beuven_H4030</v>
      </c>
      <c r="L8657" s="36">
        <f>VLOOKUP(D8657,DATA!A:F,5,FALSE)</f>
        <v>1.0986712608830001E-2</v>
      </c>
      <c r="M8657" s="37">
        <f>VLOOKUP(D8657,DATA!A:F,6,FALSE)</f>
        <v>982</v>
      </c>
      <c r="N8657" s="36">
        <f t="shared" si="732"/>
        <v>40.598708211322553</v>
      </c>
      <c r="O8657" s="36">
        <f t="shared" si="733"/>
        <v>40.60134734553467</v>
      </c>
      <c r="P8657" s="36">
        <f t="shared" si="734"/>
        <v>2.6391342121172556E-3</v>
      </c>
      <c r="Q8657" s="36">
        <f t="shared" si="735"/>
        <v>0.13844430422184736</v>
      </c>
    </row>
    <row r="8658" spans="1:17" x14ac:dyDescent="0.3">
      <c r="A8658" s="29">
        <v>2390724</v>
      </c>
      <c r="B8658" s="1">
        <v>137</v>
      </c>
      <c r="C8658" s="1" t="s">
        <v>30</v>
      </c>
      <c r="D8658" s="1" t="s">
        <v>53</v>
      </c>
      <c r="E8658" s="1" t="s">
        <v>54</v>
      </c>
      <c r="F8658" s="47">
        <v>714</v>
      </c>
      <c r="G8658" s="34">
        <v>953.86</v>
      </c>
      <c r="H8658" s="1" t="s">
        <v>218</v>
      </c>
      <c r="I8658" s="34">
        <v>9.8951999999999998E-3</v>
      </c>
      <c r="J8658" s="34">
        <v>1786.3116</v>
      </c>
      <c r="K8658" s="35" t="str">
        <f t="shared" si="731"/>
        <v>Strabrechtse Heide &amp; Beuven_H4030</v>
      </c>
      <c r="L8658" s="36">
        <f>VLOOKUP(D8658,DATA!A:F,5,FALSE)</f>
        <v>1.0986712608830001E-2</v>
      </c>
      <c r="M8658" s="37">
        <f>VLOOKUP(D8658,DATA!A:F,6,FALSE)</f>
        <v>982</v>
      </c>
      <c r="N8658" s="36">
        <f t="shared" si="732"/>
        <v>42.331829919261153</v>
      </c>
      <c r="O8658" s="36">
        <f t="shared" si="733"/>
        <v>42.334483908601221</v>
      </c>
      <c r="P8658" s="36">
        <f t="shared" si="734"/>
        <v>2.653989340068108E-3</v>
      </c>
      <c r="Q8658" s="36">
        <f t="shared" si="735"/>
        <v>4.7408519444400062E-2</v>
      </c>
    </row>
    <row r="8659" spans="1:17" x14ac:dyDescent="0.3">
      <c r="A8659" s="29">
        <v>2390725</v>
      </c>
      <c r="B8659" s="1">
        <v>137</v>
      </c>
      <c r="C8659" s="1" t="s">
        <v>30</v>
      </c>
      <c r="D8659" s="1" t="s">
        <v>53</v>
      </c>
      <c r="E8659" s="1" t="s">
        <v>54</v>
      </c>
      <c r="F8659" s="47">
        <v>714</v>
      </c>
      <c r="G8659" s="34">
        <v>1005.57</v>
      </c>
      <c r="H8659" s="1" t="s">
        <v>218</v>
      </c>
      <c r="I8659" s="34">
        <v>1.0273600000000001E-2</v>
      </c>
      <c r="J8659" s="34">
        <v>3090.45583701855</v>
      </c>
      <c r="K8659" s="35" t="str">
        <f t="shared" si="731"/>
        <v>Strabrechtse Heide &amp; Beuven_H4030</v>
      </c>
      <c r="L8659" s="36">
        <f>VLOOKUP(D8659,DATA!A:F,5,FALSE)</f>
        <v>1.0986712608830001E-2</v>
      </c>
      <c r="M8659" s="37">
        <f>VLOOKUP(D8659,DATA!A:F,6,FALSE)</f>
        <v>982</v>
      </c>
      <c r="N8659" s="36">
        <f t="shared" si="732"/>
        <v>56.437983684739955</v>
      </c>
      <c r="O8659" s="36">
        <f t="shared" si="733"/>
        <v>56.440758708612634</v>
      </c>
      <c r="P8659" s="36">
        <f t="shared" si="734"/>
        <v>2.7750238726795828E-3</v>
      </c>
      <c r="Q8659" s="36">
        <f t="shared" si="735"/>
        <v>8.5760887251884382E-2</v>
      </c>
    </row>
    <row r="8660" spans="1:17" x14ac:dyDescent="0.3">
      <c r="A8660" s="29">
        <v>2390731</v>
      </c>
      <c r="B8660" s="1">
        <v>137</v>
      </c>
      <c r="C8660" s="1" t="s">
        <v>30</v>
      </c>
      <c r="D8660" s="1" t="s">
        <v>63</v>
      </c>
      <c r="E8660" s="1" t="s">
        <v>64</v>
      </c>
      <c r="F8660" s="47">
        <v>714</v>
      </c>
      <c r="G8660" s="34">
        <v>976.46</v>
      </c>
      <c r="H8660" s="1" t="s">
        <v>218</v>
      </c>
      <c r="I8660" s="34">
        <v>9.4038999999999998E-3</v>
      </c>
      <c r="J8660" s="34">
        <v>3109.4542999999999</v>
      </c>
      <c r="K8660" s="35" t="str">
        <f t="shared" si="731"/>
        <v>Strabrechtse Heide &amp; Beuven_H2310</v>
      </c>
      <c r="L8660" s="36">
        <f>VLOOKUP(D8660,DATA!A:F,5,FALSE)</f>
        <v>1.0986712608830001E-2</v>
      </c>
      <c r="M8660" s="37">
        <f>VLOOKUP(D8660,DATA!A:F,6,FALSE)</f>
        <v>982</v>
      </c>
      <c r="N8660" s="36">
        <f t="shared" si="732"/>
        <v>48.478809906270371</v>
      </c>
      <c r="O8660" s="36">
        <f t="shared" si="733"/>
        <v>48.481390468194178</v>
      </c>
      <c r="P8660" s="36">
        <f t="shared" si="734"/>
        <v>2.5805619238070676E-3</v>
      </c>
      <c r="Q8660" s="36">
        <f t="shared" si="735"/>
        <v>8.0241393703981589E-2</v>
      </c>
    </row>
    <row r="8661" spans="1:17" x14ac:dyDescent="0.3">
      <c r="A8661" s="29">
        <v>2390732</v>
      </c>
      <c r="B8661" s="1">
        <v>137</v>
      </c>
      <c r="C8661" s="1" t="s">
        <v>30</v>
      </c>
      <c r="D8661" s="1" t="s">
        <v>63</v>
      </c>
      <c r="E8661" s="1" t="s">
        <v>64</v>
      </c>
      <c r="F8661" s="47">
        <v>714</v>
      </c>
      <c r="G8661" s="34">
        <v>924.44</v>
      </c>
      <c r="H8661" s="1" t="s">
        <v>218</v>
      </c>
      <c r="I8661" s="34">
        <v>8.9619999999999995E-3</v>
      </c>
      <c r="J8661" s="34">
        <v>3208.0740000000001</v>
      </c>
      <c r="K8661" s="35" t="str">
        <f t="shared" si="731"/>
        <v>Strabrechtse Heide &amp; Beuven_H2310</v>
      </c>
      <c r="L8661" s="36">
        <f>VLOOKUP(D8661,DATA!A:F,5,FALSE)</f>
        <v>1.0986712608830001E-2</v>
      </c>
      <c r="M8661" s="37">
        <f>VLOOKUP(D8661,DATA!A:F,6,FALSE)</f>
        <v>982</v>
      </c>
      <c r="N8661" s="36">
        <f t="shared" si="732"/>
        <v>34.696763706943095</v>
      </c>
      <c r="O8661" s="36">
        <f t="shared" si="733"/>
        <v>34.698994724153913</v>
      </c>
      <c r="P8661" s="36">
        <f t="shared" si="734"/>
        <v>2.2310172108177539E-3</v>
      </c>
      <c r="Q8661" s="36">
        <f t="shared" si="735"/>
        <v>7.1572683075769555E-2</v>
      </c>
    </row>
    <row r="8662" spans="1:17" x14ac:dyDescent="0.3">
      <c r="A8662" s="29">
        <v>2390732</v>
      </c>
      <c r="B8662" s="1">
        <v>137</v>
      </c>
      <c r="C8662" s="1" t="s">
        <v>30</v>
      </c>
      <c r="D8662" s="1" t="s">
        <v>53</v>
      </c>
      <c r="E8662" s="1" t="s">
        <v>54</v>
      </c>
      <c r="F8662" s="47">
        <v>714</v>
      </c>
      <c r="G8662" s="34">
        <v>924.44</v>
      </c>
      <c r="H8662" s="1" t="s">
        <v>218</v>
      </c>
      <c r="I8662" s="34">
        <v>8.9619999999999995E-3</v>
      </c>
      <c r="J8662" s="34">
        <v>1084.91112</v>
      </c>
      <c r="K8662" s="35" t="str">
        <f t="shared" si="731"/>
        <v>Strabrechtse Heide &amp; Beuven_H4030</v>
      </c>
      <c r="L8662" s="36">
        <f>VLOOKUP(D8662,DATA!A:F,5,FALSE)</f>
        <v>1.0986712608830001E-2</v>
      </c>
      <c r="M8662" s="37">
        <f>VLOOKUP(D8662,DATA!A:F,6,FALSE)</f>
        <v>982</v>
      </c>
      <c r="N8662" s="36">
        <f t="shared" si="732"/>
        <v>34.696763706943095</v>
      </c>
      <c r="O8662" s="36">
        <f t="shared" si="733"/>
        <v>34.698994724153913</v>
      </c>
      <c r="P8662" s="36">
        <f t="shared" si="734"/>
        <v>2.2310172108177539E-3</v>
      </c>
      <c r="Q8662" s="36">
        <f t="shared" si="735"/>
        <v>2.4204553809275654E-2</v>
      </c>
    </row>
    <row r="8663" spans="1:17" x14ac:dyDescent="0.3">
      <c r="A8663" s="29">
        <v>2390733</v>
      </c>
      <c r="B8663" s="1">
        <v>137</v>
      </c>
      <c r="C8663" s="1" t="s">
        <v>30</v>
      </c>
      <c r="D8663" s="1" t="s">
        <v>53</v>
      </c>
      <c r="E8663" s="1" t="s">
        <v>54</v>
      </c>
      <c r="F8663" s="47">
        <v>714</v>
      </c>
      <c r="G8663" s="34">
        <v>938.67</v>
      </c>
      <c r="H8663" s="1" t="s">
        <v>218</v>
      </c>
      <c r="I8663" s="34">
        <v>8.9767000000000007E-3</v>
      </c>
      <c r="J8663" s="34">
        <v>8985.9269999999997</v>
      </c>
      <c r="K8663" s="35" t="str">
        <f t="shared" si="731"/>
        <v>Strabrechtse Heide &amp; Beuven_H4030</v>
      </c>
      <c r="L8663" s="36">
        <f>VLOOKUP(D8663,DATA!A:F,5,FALSE)</f>
        <v>1.0986712608830001E-2</v>
      </c>
      <c r="M8663" s="37">
        <f>VLOOKUP(D8663,DATA!A:F,6,FALSE)</f>
        <v>982</v>
      </c>
      <c r="N8663" s="36">
        <f t="shared" si="732"/>
        <v>38.318428677729628</v>
      </c>
      <c r="O8663" s="36">
        <f t="shared" si="733"/>
        <v>38.320759733151881</v>
      </c>
      <c r="P8663" s="36">
        <f t="shared" si="734"/>
        <v>2.3310554222533142E-3</v>
      </c>
      <c r="Q8663" s="36">
        <f t="shared" si="735"/>
        <v>0.20946693857322454</v>
      </c>
    </row>
    <row r="8664" spans="1:17" x14ac:dyDescent="0.3">
      <c r="A8664" s="29">
        <v>2392112</v>
      </c>
      <c r="B8664" s="1">
        <v>135</v>
      </c>
      <c r="C8664" s="1" t="s">
        <v>34</v>
      </c>
      <c r="D8664" s="1" t="s">
        <v>53</v>
      </c>
      <c r="E8664" s="1" t="s">
        <v>54</v>
      </c>
      <c r="F8664" s="47">
        <v>714</v>
      </c>
      <c r="G8664" s="34">
        <v>1467.21</v>
      </c>
      <c r="H8664" s="1" t="s">
        <v>218</v>
      </c>
      <c r="I8664" s="34">
        <v>1.5789500000000001E-2</v>
      </c>
      <c r="J8664" s="34">
        <v>1238.7511</v>
      </c>
      <c r="K8664" s="35" t="str">
        <f t="shared" si="731"/>
        <v>Kempenland-West_H4030</v>
      </c>
      <c r="L8664" s="36">
        <f>VLOOKUP(D8664,DATA!A:F,5,FALSE)</f>
        <v>1.0986712608830001E-2</v>
      </c>
      <c r="M8664" s="37">
        <f>VLOOKUP(D8664,DATA!A:F,6,FALSE)</f>
        <v>982</v>
      </c>
      <c r="N8664" s="36">
        <f t="shared" si="732"/>
        <v>99.518341950005521</v>
      </c>
      <c r="O8664" s="36">
        <f t="shared" si="733"/>
        <v>99.518425095896305</v>
      </c>
      <c r="P8664" s="36">
        <f t="shared" si="734"/>
        <v>8.3145890783953291E-5</v>
      </c>
      <c r="Q8664" s="36">
        <f t="shared" si="735"/>
        <v>1.0299706366910201E-3</v>
      </c>
    </row>
    <row r="8665" spans="1:17" x14ac:dyDescent="0.3">
      <c r="A8665" s="29">
        <v>2392249</v>
      </c>
      <c r="B8665" s="1">
        <v>137</v>
      </c>
      <c r="C8665" s="1" t="s">
        <v>30</v>
      </c>
      <c r="D8665" s="1" t="s">
        <v>57</v>
      </c>
      <c r="E8665" s="1" t="s">
        <v>58</v>
      </c>
      <c r="F8665" s="47">
        <v>714</v>
      </c>
      <c r="G8665" s="34">
        <v>1290.51</v>
      </c>
      <c r="H8665" s="1" t="s">
        <v>218</v>
      </c>
      <c r="I8665" s="34">
        <v>1.2630300000000001E-2</v>
      </c>
      <c r="J8665" s="34">
        <v>6513.5015000000003</v>
      </c>
      <c r="K8665" s="35" t="str">
        <f t="shared" si="731"/>
        <v>Strabrechtse Heide &amp; Beuven_H3160</v>
      </c>
      <c r="L8665" s="36">
        <f>VLOOKUP(D8665,DATA!A:F,5,FALSE)</f>
        <v>1.0986712608830001E-2</v>
      </c>
      <c r="M8665" s="37">
        <f>VLOOKUP(D8665,DATA!A:F,6,FALSE)</f>
        <v>982</v>
      </c>
      <c r="N8665" s="36">
        <f t="shared" si="732"/>
        <v>96.737510588575347</v>
      </c>
      <c r="O8665" s="36">
        <f t="shared" si="733"/>
        <v>96.737948511098608</v>
      </c>
      <c r="P8665" s="36">
        <f t="shared" si="734"/>
        <v>4.3792252326113612E-4</v>
      </c>
      <c r="Q8665" s="36">
        <f t="shared" si="735"/>
        <v>2.8524090121451951E-2</v>
      </c>
    </row>
    <row r="8666" spans="1:17" x14ac:dyDescent="0.3">
      <c r="A8666" s="29">
        <v>2392249</v>
      </c>
      <c r="B8666" s="1">
        <v>137</v>
      </c>
      <c r="C8666" s="1" t="s">
        <v>30</v>
      </c>
      <c r="D8666" s="1" t="s">
        <v>41</v>
      </c>
      <c r="E8666" s="1" t="s">
        <v>42</v>
      </c>
      <c r="F8666" s="47">
        <v>1071</v>
      </c>
      <c r="G8666" s="34">
        <v>1290.51</v>
      </c>
      <c r="H8666" s="1" t="s">
        <v>218</v>
      </c>
      <c r="I8666" s="34">
        <v>1.2630300000000001E-2</v>
      </c>
      <c r="J8666" s="34">
        <v>742.62509999999997</v>
      </c>
      <c r="K8666" s="35" t="str">
        <f t="shared" si="731"/>
        <v>Strabrechtse Heide &amp; Beuven_H4010A</v>
      </c>
      <c r="L8666" s="36">
        <f>VLOOKUP(D8666,DATA!A:F,5,FALSE)</f>
        <v>1.3726988247862192E-2</v>
      </c>
      <c r="M8666" s="37">
        <f>VLOOKUP(D8666,DATA!A:F,6,FALSE)</f>
        <v>1285.5</v>
      </c>
      <c r="N8666" s="36">
        <f t="shared" si="732"/>
        <v>51.718627960429053</v>
      </c>
      <c r="O8666" s="36">
        <f t="shared" si="733"/>
        <v>51.722957226034794</v>
      </c>
      <c r="P8666" s="36">
        <f t="shared" si="734"/>
        <v>4.3292656057403178E-3</v>
      </c>
      <c r="Q8666" s="36">
        <f t="shared" si="735"/>
        <v>3.2150213033894641E-2</v>
      </c>
    </row>
    <row r="8667" spans="1:17" x14ac:dyDescent="0.3">
      <c r="A8667" s="29">
        <v>2392249</v>
      </c>
      <c r="B8667" s="1">
        <v>137</v>
      </c>
      <c r="C8667" s="1" t="s">
        <v>30</v>
      </c>
      <c r="D8667" s="1" t="s">
        <v>53</v>
      </c>
      <c r="E8667" s="1" t="s">
        <v>54</v>
      </c>
      <c r="F8667" s="47">
        <v>714</v>
      </c>
      <c r="G8667" s="34">
        <v>1290.51</v>
      </c>
      <c r="H8667" s="1" t="s">
        <v>218</v>
      </c>
      <c r="I8667" s="34">
        <v>1.2630300000000001E-2</v>
      </c>
      <c r="J8667" s="34">
        <v>146.59146000000001</v>
      </c>
      <c r="K8667" s="35" t="str">
        <f t="shared" si="731"/>
        <v>Strabrechtse Heide &amp; Beuven_H4030</v>
      </c>
      <c r="L8667" s="36">
        <f>VLOOKUP(D8667,DATA!A:F,5,FALSE)</f>
        <v>1.0986712608830001E-2</v>
      </c>
      <c r="M8667" s="37">
        <f>VLOOKUP(D8667,DATA!A:F,6,FALSE)</f>
        <v>982</v>
      </c>
      <c r="N8667" s="36">
        <f t="shared" si="732"/>
        <v>96.737510588575347</v>
      </c>
      <c r="O8667" s="36">
        <f t="shared" si="733"/>
        <v>96.737948511098608</v>
      </c>
      <c r="P8667" s="36">
        <f t="shared" si="734"/>
        <v>4.3792252326113612E-4</v>
      </c>
      <c r="Q8667" s="36">
        <f t="shared" si="735"/>
        <v>6.419570205173392E-4</v>
      </c>
    </row>
    <row r="8668" spans="1:17" x14ac:dyDescent="0.3">
      <c r="A8668" s="29">
        <v>2392251</v>
      </c>
      <c r="B8668" s="1">
        <v>137</v>
      </c>
      <c r="C8668" s="1" t="s">
        <v>30</v>
      </c>
      <c r="D8668" s="1" t="s">
        <v>41</v>
      </c>
      <c r="E8668" s="1" t="s">
        <v>42</v>
      </c>
      <c r="F8668" s="47">
        <v>1071</v>
      </c>
      <c r="G8668" s="34">
        <v>1321.8</v>
      </c>
      <c r="H8668" s="1" t="s">
        <v>218</v>
      </c>
      <c r="I8668" s="34">
        <v>1.2899300000000001E-2</v>
      </c>
      <c r="J8668" s="34">
        <v>2991.6462000000001</v>
      </c>
      <c r="K8668" s="35" t="str">
        <f t="shared" si="731"/>
        <v>Strabrechtse Heide &amp; Beuven_H4010A</v>
      </c>
      <c r="L8668" s="36">
        <f>VLOOKUP(D8668,DATA!A:F,5,FALSE)</f>
        <v>1.3726988247862192E-2</v>
      </c>
      <c r="M8668" s="37">
        <f>VLOOKUP(D8668,DATA!A:F,6,FALSE)</f>
        <v>1285.5</v>
      </c>
      <c r="N8668" s="36">
        <f t="shared" si="732"/>
        <v>62.205731399848986</v>
      </c>
      <c r="O8668" s="36">
        <f t="shared" si="733"/>
        <v>62.209894226860719</v>
      </c>
      <c r="P8668" s="36">
        <f t="shared" si="734"/>
        <v>4.1628270117328725E-3</v>
      </c>
      <c r="Q8668" s="36">
        <f t="shared" si="735"/>
        <v>0.12453705610908004</v>
      </c>
    </row>
    <row r="8669" spans="1:17" x14ac:dyDescent="0.3">
      <c r="A8669" s="29">
        <v>2392251</v>
      </c>
      <c r="B8669" s="1">
        <v>137</v>
      </c>
      <c r="C8669" s="1" t="s">
        <v>30</v>
      </c>
      <c r="D8669" s="1" t="s">
        <v>53</v>
      </c>
      <c r="E8669" s="1" t="s">
        <v>54</v>
      </c>
      <c r="F8669" s="47">
        <v>714</v>
      </c>
      <c r="G8669" s="34">
        <v>1321.8</v>
      </c>
      <c r="H8669" s="1" t="s">
        <v>218</v>
      </c>
      <c r="I8669" s="34">
        <v>1.2899300000000001E-2</v>
      </c>
      <c r="J8669" s="34">
        <v>1933.7348999999999</v>
      </c>
      <c r="K8669" s="35" t="str">
        <f t="shared" si="731"/>
        <v>Strabrechtse Heide &amp; Beuven_H4030</v>
      </c>
      <c r="L8669" s="36">
        <f>VLOOKUP(D8669,DATA!A:F,5,FALSE)</f>
        <v>1.0986712608830001E-2</v>
      </c>
      <c r="M8669" s="37">
        <f>VLOOKUP(D8669,DATA!A:F,6,FALSE)</f>
        <v>982</v>
      </c>
      <c r="N8669" s="36">
        <f t="shared" si="732"/>
        <v>97.664437979220239</v>
      </c>
      <c r="O8669" s="36">
        <f t="shared" si="733"/>
        <v>97.664761224677918</v>
      </c>
      <c r="P8669" s="36">
        <f t="shared" si="734"/>
        <v>3.2324545767892232E-4</v>
      </c>
      <c r="Q8669" s="36">
        <f t="shared" si="735"/>
        <v>6.2507102278020511E-3</v>
      </c>
    </row>
    <row r="8670" spans="1:17" x14ac:dyDescent="0.3">
      <c r="A8670" s="29">
        <v>2392252</v>
      </c>
      <c r="B8670" s="1">
        <v>137</v>
      </c>
      <c r="C8670" s="1" t="s">
        <v>30</v>
      </c>
      <c r="D8670" s="1" t="s">
        <v>53</v>
      </c>
      <c r="E8670" s="1" t="s">
        <v>54</v>
      </c>
      <c r="F8670" s="47">
        <v>714</v>
      </c>
      <c r="G8670" s="34">
        <v>1029.54</v>
      </c>
      <c r="H8670" s="1" t="s">
        <v>218</v>
      </c>
      <c r="I8670" s="34">
        <v>1.06473E-2</v>
      </c>
      <c r="J8670" s="34">
        <v>6600.5439999999999</v>
      </c>
      <c r="K8670" s="35" t="str">
        <f t="shared" si="731"/>
        <v>Strabrechtse Heide &amp; Beuven_H4030</v>
      </c>
      <c r="L8670" s="36">
        <f>VLOOKUP(D8670,DATA!A:F,5,FALSE)</f>
        <v>1.0986712608830001E-2</v>
      </c>
      <c r="M8670" s="37">
        <f>VLOOKUP(D8670,DATA!A:F,6,FALSE)</f>
        <v>982</v>
      </c>
      <c r="N8670" s="36">
        <f t="shared" si="732"/>
        <v>62.768736951801635</v>
      </c>
      <c r="O8670" s="36">
        <f t="shared" si="733"/>
        <v>62.771470658565811</v>
      </c>
      <c r="P8670" s="36">
        <f t="shared" si="734"/>
        <v>2.733706764175281E-3</v>
      </c>
      <c r="Q8670" s="36">
        <f t="shared" si="735"/>
        <v>0.18043951780036566</v>
      </c>
    </row>
    <row r="8671" spans="1:17" x14ac:dyDescent="0.3">
      <c r="A8671" s="29">
        <v>2392253</v>
      </c>
      <c r="B8671" s="1">
        <v>137</v>
      </c>
      <c r="C8671" s="1" t="s">
        <v>30</v>
      </c>
      <c r="D8671" s="1" t="s">
        <v>53</v>
      </c>
      <c r="E8671" s="1" t="s">
        <v>54</v>
      </c>
      <c r="F8671" s="47">
        <v>714</v>
      </c>
      <c r="G8671" s="34">
        <v>957.84</v>
      </c>
      <c r="H8671" s="1" t="s">
        <v>218</v>
      </c>
      <c r="I8671" s="34">
        <v>9.9704000000000008E-3</v>
      </c>
      <c r="J8671" s="34">
        <v>4624.5829999999996</v>
      </c>
      <c r="K8671" s="35" t="str">
        <f t="shared" si="731"/>
        <v>Strabrechtse Heide &amp; Beuven_H4030</v>
      </c>
      <c r="L8671" s="36">
        <f>VLOOKUP(D8671,DATA!A:F,5,FALSE)</f>
        <v>1.0986712608830001E-2</v>
      </c>
      <c r="M8671" s="37">
        <f>VLOOKUP(D8671,DATA!A:F,6,FALSE)</f>
        <v>982</v>
      </c>
      <c r="N8671" s="36">
        <f t="shared" si="732"/>
        <v>43.402716043462142</v>
      </c>
      <c r="O8671" s="36">
        <f t="shared" si="733"/>
        <v>43.405406933695396</v>
      </c>
      <c r="P8671" s="36">
        <f t="shared" si="734"/>
        <v>2.69089023325364E-3</v>
      </c>
      <c r="Q8671" s="36">
        <f t="shared" si="735"/>
        <v>0.12444245227570817</v>
      </c>
    </row>
    <row r="8672" spans="1:17" x14ac:dyDescent="0.3">
      <c r="A8672" s="29">
        <v>2392254</v>
      </c>
      <c r="B8672" s="1">
        <v>137</v>
      </c>
      <c r="C8672" s="1" t="s">
        <v>30</v>
      </c>
      <c r="D8672" s="1" t="s">
        <v>53</v>
      </c>
      <c r="E8672" s="1" t="s">
        <v>54</v>
      </c>
      <c r="F8672" s="47">
        <v>714</v>
      </c>
      <c r="G8672" s="34">
        <v>966.1</v>
      </c>
      <c r="H8672" s="1" t="s">
        <v>218</v>
      </c>
      <c r="I8672" s="34">
        <v>9.9967000000000007E-3</v>
      </c>
      <c r="J8672" s="34">
        <v>4653.9459999999999</v>
      </c>
      <c r="K8672" s="35" t="str">
        <f t="shared" si="731"/>
        <v>Strabrechtse Heide &amp; Beuven_H4030</v>
      </c>
      <c r="L8672" s="36">
        <f>VLOOKUP(D8672,DATA!A:F,5,FALSE)</f>
        <v>1.0986712608830001E-2</v>
      </c>
      <c r="M8672" s="37">
        <f>VLOOKUP(D8672,DATA!A:F,6,FALSE)</f>
        <v>982</v>
      </c>
      <c r="N8672" s="36">
        <f t="shared" si="732"/>
        <v>45.643853842973705</v>
      </c>
      <c r="O8672" s="36">
        <f t="shared" si="733"/>
        <v>45.646578786240433</v>
      </c>
      <c r="P8672" s="36">
        <f t="shared" si="734"/>
        <v>2.7249432667275642E-3</v>
      </c>
      <c r="Q8672" s="36">
        <f t="shared" si="735"/>
        <v>0.12681738816413682</v>
      </c>
    </row>
    <row r="8673" spans="1:17" x14ac:dyDescent="0.3">
      <c r="A8673" s="29">
        <v>2392261</v>
      </c>
      <c r="B8673" s="1">
        <v>137</v>
      </c>
      <c r="C8673" s="1" t="s">
        <v>30</v>
      </c>
      <c r="D8673" s="1" t="s">
        <v>63</v>
      </c>
      <c r="E8673" s="1" t="s">
        <v>64</v>
      </c>
      <c r="F8673" s="47">
        <v>714</v>
      </c>
      <c r="G8673" s="34">
        <v>940.24</v>
      </c>
      <c r="H8673" s="1" t="s">
        <v>218</v>
      </c>
      <c r="I8673" s="34">
        <v>9.1079000000000004E-3</v>
      </c>
      <c r="J8673" s="34">
        <v>731.07665999999995</v>
      </c>
      <c r="K8673" s="35" t="str">
        <f t="shared" si="731"/>
        <v>Strabrechtse Heide &amp; Beuven_H2310</v>
      </c>
      <c r="L8673" s="36">
        <f>VLOOKUP(D8673,DATA!A:F,5,FALSE)</f>
        <v>1.0986712608830001E-2</v>
      </c>
      <c r="M8673" s="37">
        <f>VLOOKUP(D8673,DATA!A:F,6,FALSE)</f>
        <v>982</v>
      </c>
      <c r="N8673" s="36">
        <f t="shared" si="732"/>
        <v>38.726932120410503</v>
      </c>
      <c r="O8673" s="36">
        <f t="shared" si="733"/>
        <v>38.729306628407613</v>
      </c>
      <c r="P8673" s="36">
        <f t="shared" si="734"/>
        <v>2.3745079971106975E-3</v>
      </c>
      <c r="Q8673" s="36">
        <f t="shared" si="735"/>
        <v>1.7359473756709782E-2</v>
      </c>
    </row>
    <row r="8674" spans="1:17" x14ac:dyDescent="0.3">
      <c r="A8674" s="29">
        <v>2392262</v>
      </c>
      <c r="B8674" s="1">
        <v>137</v>
      </c>
      <c r="C8674" s="1" t="s">
        <v>30</v>
      </c>
      <c r="D8674" s="1" t="s">
        <v>63</v>
      </c>
      <c r="E8674" s="1" t="s">
        <v>64</v>
      </c>
      <c r="F8674" s="47">
        <v>714</v>
      </c>
      <c r="G8674" s="34">
        <v>928.72</v>
      </c>
      <c r="H8674" s="1" t="s">
        <v>218</v>
      </c>
      <c r="I8674" s="34">
        <v>8.9745999999999992E-3</v>
      </c>
      <c r="J8674" s="34">
        <v>1184.81814795424</v>
      </c>
      <c r="K8674" s="35" t="str">
        <f t="shared" si="731"/>
        <v>Strabrechtse Heide &amp; Beuven_H2310</v>
      </c>
      <c r="L8674" s="36">
        <f>VLOOKUP(D8674,DATA!A:F,5,FALSE)</f>
        <v>1.0986712608830001E-2</v>
      </c>
      <c r="M8674" s="37">
        <f>VLOOKUP(D8674,DATA!A:F,6,FALSE)</f>
        <v>982</v>
      </c>
      <c r="N8674" s="36">
        <f t="shared" si="732"/>
        <v>35.769742454467114</v>
      </c>
      <c r="O8674" s="36">
        <f t="shared" si="733"/>
        <v>35.772007852063723</v>
      </c>
      <c r="P8674" s="36">
        <f t="shared" si="734"/>
        <v>2.2653975966093753E-3</v>
      </c>
      <c r="Q8674" s="36">
        <f t="shared" si="735"/>
        <v>2.6840841847947064E-2</v>
      </c>
    </row>
    <row r="8675" spans="1:17" x14ac:dyDescent="0.3">
      <c r="A8675" s="29">
        <v>2392262</v>
      </c>
      <c r="B8675" s="1">
        <v>137</v>
      </c>
      <c r="C8675" s="1" t="s">
        <v>30</v>
      </c>
      <c r="D8675" s="1" t="s">
        <v>61</v>
      </c>
      <c r="E8675" s="1" t="s">
        <v>62</v>
      </c>
      <c r="F8675" s="47">
        <v>714</v>
      </c>
      <c r="G8675" s="34">
        <v>928.72</v>
      </c>
      <c r="H8675" s="1" t="s">
        <v>218</v>
      </c>
      <c r="I8675" s="34">
        <v>8.9745999999999992E-3</v>
      </c>
      <c r="J8675" s="34">
        <v>245.02606</v>
      </c>
      <c r="K8675" s="35" t="str">
        <f t="shared" si="731"/>
        <v>Strabrechtse Heide &amp; Beuven_H2330</v>
      </c>
      <c r="L8675" s="36">
        <f>VLOOKUP(D8675,DATA!A:F,5,FALSE)</f>
        <v>1.0986712608830001E-2</v>
      </c>
      <c r="M8675" s="37">
        <f>VLOOKUP(D8675,DATA!A:F,6,FALSE)</f>
        <v>982</v>
      </c>
      <c r="N8675" s="36">
        <f t="shared" si="732"/>
        <v>35.769742454467114</v>
      </c>
      <c r="O8675" s="36">
        <f t="shared" si="733"/>
        <v>35.772007852063723</v>
      </c>
      <c r="P8675" s="36">
        <f t="shared" si="734"/>
        <v>2.2653975966093753E-3</v>
      </c>
      <c r="Q8675" s="36">
        <f t="shared" si="735"/>
        <v>5.5508144743066454E-3</v>
      </c>
    </row>
    <row r="8676" spans="1:17" x14ac:dyDescent="0.3">
      <c r="A8676" s="29">
        <v>2392262</v>
      </c>
      <c r="B8676" s="1">
        <v>137</v>
      </c>
      <c r="C8676" s="1" t="s">
        <v>30</v>
      </c>
      <c r="D8676" s="1" t="s">
        <v>53</v>
      </c>
      <c r="E8676" s="1" t="s">
        <v>54</v>
      </c>
      <c r="F8676" s="47">
        <v>714</v>
      </c>
      <c r="G8676" s="34">
        <v>928.72</v>
      </c>
      <c r="H8676" s="1" t="s">
        <v>218</v>
      </c>
      <c r="I8676" s="34">
        <v>8.9745999999999992E-3</v>
      </c>
      <c r="J8676" s="34">
        <v>4857.8615602740101</v>
      </c>
      <c r="K8676" s="35" t="str">
        <f t="shared" si="731"/>
        <v>Strabrechtse Heide &amp; Beuven_H4030</v>
      </c>
      <c r="L8676" s="36">
        <f>VLOOKUP(D8676,DATA!A:F,5,FALSE)</f>
        <v>1.0986712608830001E-2</v>
      </c>
      <c r="M8676" s="37">
        <f>VLOOKUP(D8676,DATA!A:F,6,FALSE)</f>
        <v>982</v>
      </c>
      <c r="N8676" s="36">
        <f t="shared" si="732"/>
        <v>35.769742454467114</v>
      </c>
      <c r="O8676" s="36">
        <f t="shared" si="733"/>
        <v>35.772007852063723</v>
      </c>
      <c r="P8676" s="36">
        <f t="shared" si="734"/>
        <v>2.2653975966093753E-3</v>
      </c>
      <c r="Q8676" s="36">
        <f t="shared" si="735"/>
        <v>0.11004987903305813</v>
      </c>
    </row>
    <row r="8677" spans="1:17" x14ac:dyDescent="0.3">
      <c r="A8677" s="29">
        <v>2392263</v>
      </c>
      <c r="B8677" s="1">
        <v>137</v>
      </c>
      <c r="C8677" s="1" t="s">
        <v>30</v>
      </c>
      <c r="D8677" s="1" t="s">
        <v>53</v>
      </c>
      <c r="E8677" s="1" t="s">
        <v>54</v>
      </c>
      <c r="F8677" s="47">
        <v>714</v>
      </c>
      <c r="G8677" s="34">
        <v>942.59</v>
      </c>
      <c r="H8677" s="1" t="s">
        <v>218</v>
      </c>
      <c r="I8677" s="34">
        <v>8.9736999999999994E-3</v>
      </c>
      <c r="J8677" s="34">
        <v>610.77059999999994</v>
      </c>
      <c r="K8677" s="35" t="str">
        <f t="shared" si="731"/>
        <v>Strabrechtse Heide &amp; Beuven_H4030</v>
      </c>
      <c r="L8677" s="36">
        <f>VLOOKUP(D8677,DATA!A:F,5,FALSE)</f>
        <v>1.0986712608830001E-2</v>
      </c>
      <c r="M8677" s="37">
        <f>VLOOKUP(D8677,DATA!A:F,6,FALSE)</f>
        <v>982</v>
      </c>
      <c r="N8677" s="36">
        <f t="shared" si="732"/>
        <v>39.341344614297334</v>
      </c>
      <c r="O8677" s="36">
        <f t="shared" si="733"/>
        <v>39.343697418854518</v>
      </c>
      <c r="P8677" s="36">
        <f t="shared" si="734"/>
        <v>2.3528045571836742E-3</v>
      </c>
      <c r="Q8677" s="36">
        <f t="shared" si="735"/>
        <v>1.4370238510738069E-2</v>
      </c>
    </row>
    <row r="8678" spans="1:17" x14ac:dyDescent="0.3">
      <c r="A8678" s="29">
        <v>2393629</v>
      </c>
      <c r="B8678" s="1">
        <v>135</v>
      </c>
      <c r="C8678" s="1" t="s">
        <v>34</v>
      </c>
      <c r="D8678" s="1" t="s">
        <v>41</v>
      </c>
      <c r="E8678" s="1" t="s">
        <v>42</v>
      </c>
      <c r="F8678" s="47">
        <v>1071</v>
      </c>
      <c r="G8678" s="34">
        <v>1452.73</v>
      </c>
      <c r="H8678" s="1" t="s">
        <v>218</v>
      </c>
      <c r="I8678" s="34">
        <v>1.23418E-2</v>
      </c>
      <c r="J8678" s="34">
        <v>759.24585000000002</v>
      </c>
      <c r="K8678" s="35" t="str">
        <f t="shared" si="731"/>
        <v>Kempenland-West_H4010A</v>
      </c>
      <c r="L8678" s="36">
        <f>VLOOKUP(D8678,DATA!A:F,5,FALSE)</f>
        <v>1.3726988247862192E-2</v>
      </c>
      <c r="M8678" s="37">
        <f>VLOOKUP(D8678,DATA!A:F,6,FALSE)</f>
        <v>1285.5</v>
      </c>
      <c r="N8678" s="36">
        <f t="shared" si="732"/>
        <v>90.850900475878078</v>
      </c>
      <c r="O8678" s="36">
        <f t="shared" si="733"/>
        <v>90.852308568742657</v>
      </c>
      <c r="P8678" s="36">
        <f t="shared" si="734"/>
        <v>1.4080928645796575E-3</v>
      </c>
      <c r="Q8678" s="36">
        <f t="shared" si="735"/>
        <v>1.069088663846717E-2</v>
      </c>
    </row>
    <row r="8679" spans="1:17" x14ac:dyDescent="0.3">
      <c r="A8679" s="29">
        <v>2393629</v>
      </c>
      <c r="B8679" s="1">
        <v>135</v>
      </c>
      <c r="C8679" s="1" t="s">
        <v>34</v>
      </c>
      <c r="D8679" s="1" t="s">
        <v>53</v>
      </c>
      <c r="E8679" s="1" t="s">
        <v>54</v>
      </c>
      <c r="F8679" s="47">
        <v>714</v>
      </c>
      <c r="G8679" s="34">
        <v>1452.73</v>
      </c>
      <c r="H8679" s="1" t="s">
        <v>218</v>
      </c>
      <c r="I8679" s="34">
        <v>1.23418E-2</v>
      </c>
      <c r="J8679" s="34">
        <v>955.3827</v>
      </c>
      <c r="K8679" s="35" t="str">
        <f t="shared" si="731"/>
        <v>Kempenland-West_H4030</v>
      </c>
      <c r="L8679" s="36">
        <f>VLOOKUP(D8679,DATA!A:F,5,FALSE)</f>
        <v>1.0986712608830001E-2</v>
      </c>
      <c r="M8679" s="37">
        <f>VLOOKUP(D8679,DATA!A:F,6,FALSE)</f>
        <v>982</v>
      </c>
      <c r="N8679" s="36">
        <f t="shared" si="732"/>
        <v>99.435753173449683</v>
      </c>
      <c r="O8679" s="36">
        <f t="shared" si="733"/>
        <v>99.435829246153062</v>
      </c>
      <c r="P8679" s="36">
        <f t="shared" si="734"/>
        <v>7.6072703379281847E-5</v>
      </c>
      <c r="Q8679" s="36">
        <f t="shared" si="735"/>
        <v>7.2678544750797423E-4</v>
      </c>
    </row>
    <row r="8680" spans="1:17" x14ac:dyDescent="0.3">
      <c r="A8680" s="29">
        <v>2393640</v>
      </c>
      <c r="B8680" s="1">
        <v>135</v>
      </c>
      <c r="C8680" s="1" t="s">
        <v>34</v>
      </c>
      <c r="D8680" s="1" t="s">
        <v>53</v>
      </c>
      <c r="E8680" s="1" t="s">
        <v>54</v>
      </c>
      <c r="F8680" s="47">
        <v>714</v>
      </c>
      <c r="G8680" s="34">
        <v>1414.7</v>
      </c>
      <c r="H8680" s="1" t="s">
        <v>218</v>
      </c>
      <c r="I8680" s="34">
        <v>1.54863E-2</v>
      </c>
      <c r="J8680" s="34">
        <v>521.01700000000005</v>
      </c>
      <c r="K8680" s="35" t="str">
        <f t="shared" si="731"/>
        <v>Kempenland-West_H4030</v>
      </c>
      <c r="L8680" s="36">
        <f>VLOOKUP(D8680,DATA!A:F,5,FALSE)</f>
        <v>1.0986712608830001E-2</v>
      </c>
      <c r="M8680" s="37">
        <f>VLOOKUP(D8680,DATA!A:F,6,FALSE)</f>
        <v>982</v>
      </c>
      <c r="N8680" s="36">
        <f t="shared" si="732"/>
        <v>99.145604454285703</v>
      </c>
      <c r="O8680" s="36">
        <f t="shared" si="733"/>
        <v>99.145748570072982</v>
      </c>
      <c r="P8680" s="36">
        <f t="shared" si="734"/>
        <v>1.4411578727901997E-4</v>
      </c>
      <c r="Q8680" s="36">
        <f t="shared" si="735"/>
        <v>7.5086775140753158E-4</v>
      </c>
    </row>
    <row r="8681" spans="1:17" x14ac:dyDescent="0.3">
      <c r="A8681" s="29">
        <v>2393641</v>
      </c>
      <c r="B8681" s="1">
        <v>135</v>
      </c>
      <c r="C8681" s="1" t="s">
        <v>34</v>
      </c>
      <c r="D8681" s="1" t="s">
        <v>41</v>
      </c>
      <c r="E8681" s="1" t="s">
        <v>42</v>
      </c>
      <c r="F8681" s="47">
        <v>1071</v>
      </c>
      <c r="G8681" s="34">
        <v>1530.97</v>
      </c>
      <c r="H8681" s="1" t="s">
        <v>218</v>
      </c>
      <c r="I8681" s="34">
        <v>1.66E-2</v>
      </c>
      <c r="J8681" s="34">
        <v>195.98079000000001</v>
      </c>
      <c r="K8681" s="35" t="str">
        <f t="shared" si="731"/>
        <v>Kempenland-West_H4010A</v>
      </c>
      <c r="L8681" s="36">
        <f>VLOOKUP(D8681,DATA!A:F,5,FALSE)</f>
        <v>1.3726988247862192E-2</v>
      </c>
      <c r="M8681" s="37">
        <f>VLOOKUP(D8681,DATA!A:F,6,FALSE)</f>
        <v>1285.5</v>
      </c>
      <c r="N8681" s="36">
        <f t="shared" si="732"/>
        <v>96.67396685724151</v>
      </c>
      <c r="O8681" s="36">
        <f t="shared" si="733"/>
        <v>96.674699467967997</v>
      </c>
      <c r="P8681" s="36">
        <f t="shared" si="734"/>
        <v>7.3261072648733716E-4</v>
      </c>
      <c r="Q8681" s="36">
        <f t="shared" si="735"/>
        <v>1.4357762893946228E-3</v>
      </c>
    </row>
    <row r="8682" spans="1:17" x14ac:dyDescent="0.3">
      <c r="A8682" s="29">
        <v>2393641</v>
      </c>
      <c r="B8682" s="1">
        <v>135</v>
      </c>
      <c r="C8682" s="1" t="s">
        <v>34</v>
      </c>
      <c r="D8682" s="1" t="s">
        <v>53</v>
      </c>
      <c r="E8682" s="1" t="s">
        <v>54</v>
      </c>
      <c r="F8682" s="47">
        <v>714</v>
      </c>
      <c r="G8682" s="34">
        <v>1530.97</v>
      </c>
      <c r="H8682" s="1" t="s">
        <v>218</v>
      </c>
      <c r="I8682" s="34">
        <v>1.66E-2</v>
      </c>
      <c r="J8682" s="34">
        <v>3565.7908000000002</v>
      </c>
      <c r="K8682" s="35" t="str">
        <f t="shared" si="731"/>
        <v>Kempenland-West_H4030</v>
      </c>
      <c r="L8682" s="36">
        <f>VLOOKUP(D8682,DATA!A:F,5,FALSE)</f>
        <v>1.0986712608830001E-2</v>
      </c>
      <c r="M8682" s="37">
        <f>VLOOKUP(D8682,DATA!A:F,6,FALSE)</f>
        <v>982</v>
      </c>
      <c r="N8682" s="36">
        <f t="shared" si="732"/>
        <v>99.760356946890596</v>
      </c>
      <c r="O8682" s="36">
        <f t="shared" si="733"/>
        <v>99.76040054415887</v>
      </c>
      <c r="P8682" s="36">
        <f t="shared" si="734"/>
        <v>4.3597268273742884E-5</v>
      </c>
      <c r="Q8682" s="36">
        <f t="shared" si="735"/>
        <v>1.5545873811564426E-3</v>
      </c>
    </row>
    <row r="8683" spans="1:17" x14ac:dyDescent="0.3">
      <c r="A8683" s="29">
        <v>2393777</v>
      </c>
      <c r="B8683" s="1">
        <v>137</v>
      </c>
      <c r="C8683" s="1" t="s">
        <v>30</v>
      </c>
      <c r="D8683" s="1" t="s">
        <v>57</v>
      </c>
      <c r="E8683" s="1" t="s">
        <v>58</v>
      </c>
      <c r="F8683" s="47">
        <v>714</v>
      </c>
      <c r="G8683" s="34">
        <v>1487.42</v>
      </c>
      <c r="H8683" s="1" t="s">
        <v>218</v>
      </c>
      <c r="I8683" s="34">
        <v>1.36933E-2</v>
      </c>
      <c r="J8683" s="34">
        <v>137.81886</v>
      </c>
      <c r="K8683" s="35" t="str">
        <f t="shared" si="731"/>
        <v>Strabrechtse Heide &amp; Beuven_H3160</v>
      </c>
      <c r="L8683" s="36">
        <f>VLOOKUP(D8683,DATA!A:F,5,FALSE)</f>
        <v>1.0986712608830001E-2</v>
      </c>
      <c r="M8683" s="37">
        <f>VLOOKUP(D8683,DATA!A:F,6,FALSE)</f>
        <v>982</v>
      </c>
      <c r="N8683" s="36">
        <f t="shared" si="732"/>
        <v>99.613878345107494</v>
      </c>
      <c r="O8683" s="36">
        <f t="shared" si="733"/>
        <v>99.613936206313227</v>
      </c>
      <c r="P8683" s="36">
        <f t="shared" si="734"/>
        <v>5.7861205732478993E-5</v>
      </c>
      <c r="Q8683" s="36">
        <f t="shared" si="735"/>
        <v>7.9743654122757193E-5</v>
      </c>
    </row>
    <row r="8684" spans="1:17" x14ac:dyDescent="0.3">
      <c r="A8684" s="29">
        <v>2393777</v>
      </c>
      <c r="B8684" s="1">
        <v>137</v>
      </c>
      <c r="C8684" s="1" t="s">
        <v>30</v>
      </c>
      <c r="D8684" s="1" t="s">
        <v>41</v>
      </c>
      <c r="E8684" s="1" t="s">
        <v>42</v>
      </c>
      <c r="F8684" s="47">
        <v>1071</v>
      </c>
      <c r="G8684" s="34">
        <v>1487.42</v>
      </c>
      <c r="H8684" s="1" t="s">
        <v>218</v>
      </c>
      <c r="I8684" s="34">
        <v>1.36933E-2</v>
      </c>
      <c r="J8684" s="34">
        <v>1781.3027500000001</v>
      </c>
      <c r="K8684" s="35" t="str">
        <f t="shared" si="731"/>
        <v>Strabrechtse Heide &amp; Beuven_H4010A</v>
      </c>
      <c r="L8684" s="36">
        <f>VLOOKUP(D8684,DATA!A:F,5,FALSE)</f>
        <v>1.3726988247862192E-2</v>
      </c>
      <c r="M8684" s="37">
        <f>VLOOKUP(D8684,DATA!A:F,6,FALSE)</f>
        <v>1285.5</v>
      </c>
      <c r="N8684" s="36">
        <f t="shared" si="732"/>
        <v>94.113021104035155</v>
      </c>
      <c r="O8684" s="36">
        <f t="shared" si="733"/>
        <v>94.114062436882804</v>
      </c>
      <c r="P8684" s="36">
        <f t="shared" si="734"/>
        <v>1.0413328476488459E-3</v>
      </c>
      <c r="Q8684" s="36">
        <f t="shared" si="735"/>
        <v>1.8549290651822203E-2</v>
      </c>
    </row>
    <row r="8685" spans="1:17" x14ac:dyDescent="0.3">
      <c r="A8685" s="29">
        <v>2393778</v>
      </c>
      <c r="B8685" s="1">
        <v>137</v>
      </c>
      <c r="C8685" s="1" t="s">
        <v>30</v>
      </c>
      <c r="D8685" s="1" t="s">
        <v>57</v>
      </c>
      <c r="E8685" s="1" t="s">
        <v>58</v>
      </c>
      <c r="F8685" s="47">
        <v>714</v>
      </c>
      <c r="G8685" s="34">
        <v>1244.98</v>
      </c>
      <c r="H8685" s="1" t="s">
        <v>218</v>
      </c>
      <c r="I8685" s="34">
        <v>1.2269E-2</v>
      </c>
      <c r="J8685" s="34">
        <v>5035.0853999999999</v>
      </c>
      <c r="K8685" s="35" t="str">
        <f t="shared" si="731"/>
        <v>Strabrechtse Heide &amp; Beuven_H3160</v>
      </c>
      <c r="L8685" s="36">
        <f>VLOOKUP(D8685,DATA!A:F,5,FALSE)</f>
        <v>1.0986712608830001E-2</v>
      </c>
      <c r="M8685" s="37">
        <f>VLOOKUP(D8685,DATA!A:F,6,FALSE)</f>
        <v>982</v>
      </c>
      <c r="N8685" s="36">
        <f t="shared" si="732"/>
        <v>94.731424135807757</v>
      </c>
      <c r="O8685" s="36">
        <f t="shared" si="733"/>
        <v>94.732096861553728</v>
      </c>
      <c r="P8685" s="36">
        <f t="shared" si="734"/>
        <v>6.7272574597154744E-4</v>
      </c>
      <c r="Q8685" s="36">
        <f t="shared" si="735"/>
        <v>3.3872315817454472E-2</v>
      </c>
    </row>
    <row r="8686" spans="1:17" x14ac:dyDescent="0.3">
      <c r="A8686" s="29">
        <v>2393778</v>
      </c>
      <c r="B8686" s="1">
        <v>137</v>
      </c>
      <c r="C8686" s="1" t="s">
        <v>30</v>
      </c>
      <c r="D8686" s="1" t="s">
        <v>41</v>
      </c>
      <c r="E8686" s="1" t="s">
        <v>42</v>
      </c>
      <c r="F8686" s="47">
        <v>1071</v>
      </c>
      <c r="G8686" s="34">
        <v>1244.98</v>
      </c>
      <c r="H8686" s="1" t="s">
        <v>218</v>
      </c>
      <c r="I8686" s="34">
        <v>1.2269E-2</v>
      </c>
      <c r="J8686" s="34">
        <v>1671.0978</v>
      </c>
      <c r="K8686" s="35" t="str">
        <f t="shared" si="731"/>
        <v>Strabrechtse Heide &amp; Beuven_H4010A</v>
      </c>
      <c r="L8686" s="36">
        <f>VLOOKUP(D8686,DATA!A:F,5,FALSE)</f>
        <v>1.3726988247862192E-2</v>
      </c>
      <c r="M8686" s="37">
        <f>VLOOKUP(D8686,DATA!A:F,6,FALSE)</f>
        <v>1285.5</v>
      </c>
      <c r="N8686" s="36">
        <f t="shared" si="732"/>
        <v>36.442309336011704</v>
      </c>
      <c r="O8686" s="36">
        <f t="shared" si="733"/>
        <v>36.446210267680861</v>
      </c>
      <c r="P8686" s="36">
        <f t="shared" si="734"/>
        <v>3.9009316691576146E-3</v>
      </c>
      <c r="Q8686" s="36">
        <f t="shared" si="735"/>
        <v>6.518838330279618E-2</v>
      </c>
    </row>
    <row r="8687" spans="1:17" x14ac:dyDescent="0.3">
      <c r="A8687" s="29">
        <v>2393779</v>
      </c>
      <c r="B8687" s="1">
        <v>137</v>
      </c>
      <c r="C8687" s="1" t="s">
        <v>30</v>
      </c>
      <c r="D8687" s="1" t="s">
        <v>41</v>
      </c>
      <c r="E8687" s="1" t="s">
        <v>42</v>
      </c>
      <c r="F8687" s="47">
        <v>1071</v>
      </c>
      <c r="G8687" s="34">
        <v>1467.6</v>
      </c>
      <c r="H8687" s="1" t="s">
        <v>218</v>
      </c>
      <c r="I8687" s="34">
        <v>1.40654E-2</v>
      </c>
      <c r="J8687" s="34">
        <v>1412.258</v>
      </c>
      <c r="K8687" s="35" t="str">
        <f t="shared" si="731"/>
        <v>Strabrechtse Heide &amp; Beuven_H4010A</v>
      </c>
      <c r="L8687" s="36">
        <f>VLOOKUP(D8687,DATA!A:F,5,FALSE)</f>
        <v>1.3726988247862192E-2</v>
      </c>
      <c r="M8687" s="37">
        <f>VLOOKUP(D8687,DATA!A:F,6,FALSE)</f>
        <v>1285.5</v>
      </c>
      <c r="N8687" s="36">
        <f t="shared" si="732"/>
        <v>92.41197034990924</v>
      </c>
      <c r="O8687" s="36">
        <f t="shared" si="733"/>
        <v>92.413324132844892</v>
      </c>
      <c r="P8687" s="36">
        <f t="shared" si="734"/>
        <v>1.3537829356522479E-3</v>
      </c>
      <c r="Q8687" s="36">
        <f t="shared" si="735"/>
        <v>1.9118907811383725E-2</v>
      </c>
    </row>
    <row r="8688" spans="1:17" x14ac:dyDescent="0.3">
      <c r="A8688" s="29">
        <v>2393779</v>
      </c>
      <c r="B8688" s="1">
        <v>137</v>
      </c>
      <c r="C8688" s="1" t="s">
        <v>30</v>
      </c>
      <c r="D8688" s="1" t="s">
        <v>53</v>
      </c>
      <c r="E8688" s="1" t="s">
        <v>54</v>
      </c>
      <c r="F8688" s="47">
        <v>714</v>
      </c>
      <c r="G8688" s="34">
        <v>1467.6</v>
      </c>
      <c r="H8688" s="1" t="s">
        <v>218</v>
      </c>
      <c r="I8688" s="34">
        <v>1.40654E-2</v>
      </c>
      <c r="J8688" s="34">
        <v>1303.5829000000001</v>
      </c>
      <c r="K8688" s="35" t="str">
        <f t="shared" si="731"/>
        <v>Strabrechtse Heide &amp; Beuven_H4030</v>
      </c>
      <c r="L8688" s="36">
        <f>VLOOKUP(D8688,DATA!A:F,5,FALSE)</f>
        <v>1.0986712608830001E-2</v>
      </c>
      <c r="M8688" s="37">
        <f>VLOOKUP(D8688,DATA!A:F,6,FALSE)</f>
        <v>982</v>
      </c>
      <c r="N8688" s="36">
        <f t="shared" si="732"/>
        <v>99.520391474749829</v>
      </c>
      <c r="O8688" s="36">
        <f t="shared" si="733"/>
        <v>99.52046522875132</v>
      </c>
      <c r="P8688" s="36">
        <f t="shared" si="734"/>
        <v>7.3754001491010968E-5</v>
      </c>
      <c r="Q8688" s="36">
        <f t="shared" si="735"/>
        <v>9.614445515025641E-4</v>
      </c>
    </row>
    <row r="8689" spans="1:17" x14ac:dyDescent="0.3">
      <c r="A8689" s="29">
        <v>2393780</v>
      </c>
      <c r="B8689" s="1">
        <v>137</v>
      </c>
      <c r="C8689" s="1" t="s">
        <v>30</v>
      </c>
      <c r="D8689" s="1" t="s">
        <v>41</v>
      </c>
      <c r="E8689" s="1" t="s">
        <v>42</v>
      </c>
      <c r="F8689" s="47">
        <v>1071</v>
      </c>
      <c r="G8689" s="34">
        <v>1227.68</v>
      </c>
      <c r="H8689" s="1" t="s">
        <v>218</v>
      </c>
      <c r="I8689" s="34">
        <v>1.2201200000000001E-2</v>
      </c>
      <c r="J8689" s="34">
        <v>6530.8959999999997</v>
      </c>
      <c r="K8689" s="35" t="str">
        <f t="shared" si="731"/>
        <v>Strabrechtse Heide &amp; Beuven_H4010A</v>
      </c>
      <c r="L8689" s="36">
        <f>VLOOKUP(D8689,DATA!A:F,5,FALSE)</f>
        <v>1.3726988247862192E-2</v>
      </c>
      <c r="M8689" s="37">
        <f>VLOOKUP(D8689,DATA!A:F,6,FALSE)</f>
        <v>1285.5</v>
      </c>
      <c r="N8689" s="36">
        <f t="shared" si="732"/>
        <v>31.137594810850434</v>
      </c>
      <c r="O8689" s="36">
        <f t="shared" si="733"/>
        <v>31.14118616949774</v>
      </c>
      <c r="P8689" s="36">
        <f t="shared" si="734"/>
        <v>3.5913586473057535E-3</v>
      </c>
      <c r="Q8689" s="36">
        <f t="shared" si="735"/>
        <v>0.23454789824254554</v>
      </c>
    </row>
    <row r="8690" spans="1:17" x14ac:dyDescent="0.3">
      <c r="A8690" s="29">
        <v>2393780</v>
      </c>
      <c r="B8690" s="1">
        <v>137</v>
      </c>
      <c r="C8690" s="1" t="s">
        <v>30</v>
      </c>
      <c r="D8690" s="1" t="s">
        <v>53</v>
      </c>
      <c r="E8690" s="1" t="s">
        <v>54</v>
      </c>
      <c r="F8690" s="47">
        <v>714</v>
      </c>
      <c r="G8690" s="34">
        <v>1227.68</v>
      </c>
      <c r="H8690" s="1" t="s">
        <v>218</v>
      </c>
      <c r="I8690" s="34">
        <v>1.2201200000000001E-2</v>
      </c>
      <c r="J8690" s="34">
        <v>274.62106</v>
      </c>
      <c r="K8690" s="35" t="str">
        <f t="shared" si="731"/>
        <v>Strabrechtse Heide &amp; Beuven_H4030</v>
      </c>
      <c r="L8690" s="36">
        <f>VLOOKUP(D8690,DATA!A:F,5,FALSE)</f>
        <v>1.0986712608830001E-2</v>
      </c>
      <c r="M8690" s="37">
        <f>VLOOKUP(D8690,DATA!A:F,6,FALSE)</f>
        <v>982</v>
      </c>
      <c r="N8690" s="36">
        <f t="shared" si="732"/>
        <v>93.698033969164797</v>
      </c>
      <c r="O8690" s="36">
        <f t="shared" si="733"/>
        <v>93.698825470053421</v>
      </c>
      <c r="P8690" s="36">
        <f t="shared" si="734"/>
        <v>7.9150088862434131E-4</v>
      </c>
      <c r="Q8690" s="36">
        <f t="shared" si="735"/>
        <v>2.1736281302495854E-3</v>
      </c>
    </row>
    <row r="8691" spans="1:17" x14ac:dyDescent="0.3">
      <c r="A8691" s="29">
        <v>2393781</v>
      </c>
      <c r="B8691" s="1">
        <v>137</v>
      </c>
      <c r="C8691" s="1" t="s">
        <v>30</v>
      </c>
      <c r="D8691" s="1" t="s">
        <v>41</v>
      </c>
      <c r="E8691" s="1" t="s">
        <v>42</v>
      </c>
      <c r="F8691" s="47">
        <v>1071</v>
      </c>
      <c r="G8691" s="34">
        <v>1075.67</v>
      </c>
      <c r="H8691" s="1" t="s">
        <v>218</v>
      </c>
      <c r="I8691" s="34">
        <v>1.0959E-2</v>
      </c>
      <c r="J8691" s="34">
        <v>813.17846999999995</v>
      </c>
      <c r="K8691" s="35" t="str">
        <f t="shared" si="731"/>
        <v>Strabrechtse Heide &amp; Beuven_H4010A</v>
      </c>
      <c r="L8691" s="36">
        <f>VLOOKUP(D8691,DATA!A:F,5,FALSE)</f>
        <v>1.3726988247862192E-2</v>
      </c>
      <c r="M8691" s="37">
        <f>VLOOKUP(D8691,DATA!A:F,6,FALSE)</f>
        <v>1285.5</v>
      </c>
      <c r="N8691" s="36">
        <f t="shared" si="732"/>
        <v>5.3134332806398659</v>
      </c>
      <c r="O8691" s="36">
        <f t="shared" si="733"/>
        <v>5.3141901814761692</v>
      </c>
      <c r="P8691" s="36">
        <f t="shared" si="734"/>
        <v>7.5690083630330918E-4</v>
      </c>
      <c r="Q8691" s="36">
        <f t="shared" si="735"/>
        <v>6.1549546400684538E-3</v>
      </c>
    </row>
    <row r="8692" spans="1:17" x14ac:dyDescent="0.3">
      <c r="A8692" s="29">
        <v>2393781</v>
      </c>
      <c r="B8692" s="1">
        <v>137</v>
      </c>
      <c r="C8692" s="1" t="s">
        <v>30</v>
      </c>
      <c r="D8692" s="1" t="s">
        <v>53</v>
      </c>
      <c r="E8692" s="1" t="s">
        <v>54</v>
      </c>
      <c r="F8692" s="47">
        <v>714</v>
      </c>
      <c r="G8692" s="34">
        <v>1075.67</v>
      </c>
      <c r="H8692" s="1" t="s">
        <v>218</v>
      </c>
      <c r="I8692" s="34">
        <v>1.0959E-2</v>
      </c>
      <c r="J8692" s="34">
        <v>7969.98</v>
      </c>
      <c r="K8692" s="35" t="str">
        <f t="shared" si="731"/>
        <v>Strabrechtse Heide &amp; Beuven_H4030</v>
      </c>
      <c r="L8692" s="36">
        <f>VLOOKUP(D8692,DATA!A:F,5,FALSE)</f>
        <v>1.0986712608830001E-2</v>
      </c>
      <c r="M8692" s="37">
        <f>VLOOKUP(D8692,DATA!A:F,6,FALSE)</f>
        <v>982</v>
      </c>
      <c r="N8692" s="36">
        <f t="shared" si="732"/>
        <v>73.67462954453039</v>
      </c>
      <c r="O8692" s="36">
        <f t="shared" si="733"/>
        <v>73.676964715933153</v>
      </c>
      <c r="P8692" s="36">
        <f t="shared" si="734"/>
        <v>2.3351714027626258E-3</v>
      </c>
      <c r="Q8692" s="36">
        <f t="shared" si="735"/>
        <v>0.18611269376590073</v>
      </c>
    </row>
    <row r="8693" spans="1:17" x14ac:dyDescent="0.3">
      <c r="A8693" s="29">
        <v>2393783</v>
      </c>
      <c r="B8693" s="1">
        <v>137</v>
      </c>
      <c r="C8693" s="1" t="s">
        <v>30</v>
      </c>
      <c r="D8693" s="1" t="s">
        <v>53</v>
      </c>
      <c r="E8693" s="1" t="s">
        <v>54</v>
      </c>
      <c r="F8693" s="47">
        <v>714</v>
      </c>
      <c r="G8693" s="34">
        <v>1013.4</v>
      </c>
      <c r="H8693" s="1" t="s">
        <v>218</v>
      </c>
      <c r="I8693" s="34">
        <v>1.0319399999999999E-2</v>
      </c>
      <c r="J8693" s="34">
        <v>131.99277000000001</v>
      </c>
      <c r="K8693" s="35" t="str">
        <f t="shared" si="731"/>
        <v>Strabrechtse Heide &amp; Beuven_H4030</v>
      </c>
      <c r="L8693" s="36">
        <f>VLOOKUP(D8693,DATA!A:F,5,FALSE)</f>
        <v>1.0986712608830001E-2</v>
      </c>
      <c r="M8693" s="37">
        <f>VLOOKUP(D8693,DATA!A:F,6,FALSE)</f>
        <v>982</v>
      </c>
      <c r="N8693" s="36">
        <f t="shared" si="732"/>
        <v>58.540038873406466</v>
      </c>
      <c r="O8693" s="36">
        <f t="shared" si="733"/>
        <v>58.542790565923646</v>
      </c>
      <c r="P8693" s="36">
        <f t="shared" si="734"/>
        <v>2.7516925171795492E-3</v>
      </c>
      <c r="Q8693" s="36">
        <f t="shared" si="735"/>
        <v>3.6320351753080134E-3</v>
      </c>
    </row>
    <row r="8694" spans="1:17" x14ac:dyDescent="0.3">
      <c r="A8694" s="29">
        <v>2393791</v>
      </c>
      <c r="B8694" s="1">
        <v>137</v>
      </c>
      <c r="C8694" s="1" t="s">
        <v>30</v>
      </c>
      <c r="D8694" s="1" t="s">
        <v>53</v>
      </c>
      <c r="E8694" s="1" t="s">
        <v>54</v>
      </c>
      <c r="F8694" s="47">
        <v>714</v>
      </c>
      <c r="G8694" s="34">
        <v>933.89</v>
      </c>
      <c r="H8694" s="1" t="s">
        <v>218</v>
      </c>
      <c r="I8694" s="34">
        <v>9.0062000000000007E-3</v>
      </c>
      <c r="J8694" s="34">
        <v>9927.26</v>
      </c>
      <c r="K8694" s="35" t="str">
        <f t="shared" si="731"/>
        <v>Strabrechtse Heide &amp; Beuven_H4030</v>
      </c>
      <c r="L8694" s="36">
        <f>VLOOKUP(D8694,DATA!A:F,5,FALSE)</f>
        <v>1.0986712608830001E-2</v>
      </c>
      <c r="M8694" s="37">
        <f>VLOOKUP(D8694,DATA!A:F,6,FALSE)</f>
        <v>982</v>
      </c>
      <c r="N8694" s="36">
        <f t="shared" si="732"/>
        <v>37.085030104027787</v>
      </c>
      <c r="O8694" s="36">
        <f t="shared" si="733"/>
        <v>37.087338804171999</v>
      </c>
      <c r="P8694" s="36">
        <f t="shared" si="734"/>
        <v>2.3087001442121391E-3</v>
      </c>
      <c r="Q8694" s="36">
        <f t="shared" si="735"/>
        <v>0.22919066593631399</v>
      </c>
    </row>
    <row r="8695" spans="1:17" x14ac:dyDescent="0.3">
      <c r="A8695" s="29">
        <v>2395158</v>
      </c>
      <c r="B8695" s="1">
        <v>135</v>
      </c>
      <c r="C8695" s="1" t="s">
        <v>34</v>
      </c>
      <c r="D8695" s="1" t="s">
        <v>41</v>
      </c>
      <c r="E8695" s="1" t="s">
        <v>42</v>
      </c>
      <c r="F8695" s="47">
        <v>1071</v>
      </c>
      <c r="G8695" s="34">
        <v>1819.66</v>
      </c>
      <c r="H8695" s="1" t="s">
        <v>218</v>
      </c>
      <c r="I8695" s="34">
        <v>1.6688000000000001E-2</v>
      </c>
      <c r="J8695" s="34">
        <v>54.780192999999997</v>
      </c>
      <c r="K8695" s="35" t="str">
        <f t="shared" si="731"/>
        <v>Kempenland-West_H4010A</v>
      </c>
      <c r="L8695" s="36">
        <f>VLOOKUP(D8695,DATA!A:F,5,FALSE)</f>
        <v>1.3726988247862192E-2</v>
      </c>
      <c r="M8695" s="37">
        <f>VLOOKUP(D8695,DATA!A:F,6,FALSE)</f>
        <v>1285.5</v>
      </c>
      <c r="N8695" s="36">
        <f t="shared" si="732"/>
        <v>99.934643059504126</v>
      </c>
      <c r="O8695" s="36">
        <f t="shared" si="733"/>
        <v>99.934658019712913</v>
      </c>
      <c r="P8695" s="36">
        <f t="shared" si="734"/>
        <v>1.4960208787329066E-5</v>
      </c>
      <c r="Q8695" s="36">
        <f t="shared" si="735"/>
        <v>8.1952312469018224E-6</v>
      </c>
    </row>
    <row r="8696" spans="1:17" x14ac:dyDescent="0.3">
      <c r="A8696" s="29">
        <v>2395158</v>
      </c>
      <c r="B8696" s="1">
        <v>135</v>
      </c>
      <c r="C8696" s="1" t="s">
        <v>34</v>
      </c>
      <c r="D8696" s="1" t="s">
        <v>53</v>
      </c>
      <c r="E8696" s="1" t="s">
        <v>54</v>
      </c>
      <c r="F8696" s="47">
        <v>714</v>
      </c>
      <c r="G8696" s="34">
        <v>1819.66</v>
      </c>
      <c r="H8696" s="1" t="s">
        <v>218</v>
      </c>
      <c r="I8696" s="34">
        <v>1.6688000000000001E-2</v>
      </c>
      <c r="J8696" s="34">
        <v>927.12710000000004</v>
      </c>
      <c r="K8696" s="35" t="str">
        <f t="shared" si="731"/>
        <v>Kempenland-West_H4030</v>
      </c>
      <c r="L8696" s="36">
        <f>VLOOKUP(D8696,DATA!A:F,5,FALSE)</f>
        <v>1.0986712608830001E-2</v>
      </c>
      <c r="M8696" s="37">
        <f>VLOOKUP(D8696,DATA!A:F,6,FALSE)</f>
        <v>982</v>
      </c>
      <c r="N8696" s="36">
        <f t="shared" si="732"/>
        <v>99.989928646946964</v>
      </c>
      <c r="O8696" s="36">
        <f t="shared" si="733"/>
        <v>99.989930493136683</v>
      </c>
      <c r="P8696" s="36">
        <f t="shared" si="734"/>
        <v>1.8461897184351983E-6</v>
      </c>
      <c r="Q8696" s="36">
        <f t="shared" si="735"/>
        <v>1.7116525197026419E-5</v>
      </c>
    </row>
    <row r="8697" spans="1:17" x14ac:dyDescent="0.3">
      <c r="A8697" s="30">
        <v>2395159</v>
      </c>
      <c r="B8697" s="14">
        <v>135</v>
      </c>
      <c r="C8697" s="14" t="s">
        <v>34</v>
      </c>
      <c r="D8697" s="14" t="s">
        <v>55</v>
      </c>
      <c r="E8697" s="14" t="s">
        <v>56</v>
      </c>
      <c r="F8697" s="48">
        <v>500</v>
      </c>
      <c r="G8697" s="38">
        <v>1266.51</v>
      </c>
      <c r="H8697" s="14" t="s">
        <v>218</v>
      </c>
      <c r="I8697" s="38">
        <v>1.0574399999999999E-2</v>
      </c>
      <c r="J8697" s="38">
        <v>580.28930000000003</v>
      </c>
      <c r="K8697" s="39" t="str">
        <f t="shared" si="731"/>
        <v>Kempenland-West_H3130</v>
      </c>
      <c r="L8697" s="40">
        <f>VLOOKUP(D8697,DATA!A:F,5,FALSE)</f>
        <v>0</v>
      </c>
      <c r="M8697" s="41">
        <f>VLOOKUP(D8697,DATA!A:F,6,FALSE)</f>
        <v>3.5</v>
      </c>
      <c r="N8697" s="40">
        <f t="shared" si="732"/>
        <v>50</v>
      </c>
      <c r="O8697" s="40">
        <f t="shared" si="733"/>
        <v>50</v>
      </c>
      <c r="P8697" s="40">
        <f>J8697/10000*I8697</f>
        <v>6.1362111739199994E-4</v>
      </c>
      <c r="Q8697" s="40">
        <f>IF(AND(H8697&lt;&gt;"below",I8697&gt;=0.005),M8697*P8697,0)</f>
        <v>2.1476739108719999E-3</v>
      </c>
    </row>
    <row r="8698" spans="1:17" x14ac:dyDescent="0.3">
      <c r="A8698" s="29">
        <v>2395159</v>
      </c>
      <c r="B8698" s="1">
        <v>135</v>
      </c>
      <c r="C8698" s="1" t="s">
        <v>34</v>
      </c>
      <c r="D8698" s="1" t="s">
        <v>41</v>
      </c>
      <c r="E8698" s="1" t="s">
        <v>42</v>
      </c>
      <c r="F8698" s="47">
        <v>1071</v>
      </c>
      <c r="G8698" s="34">
        <v>1266.51</v>
      </c>
      <c r="H8698" s="1" t="s">
        <v>218</v>
      </c>
      <c r="I8698" s="34">
        <v>1.0574399999999999E-2</v>
      </c>
      <c r="J8698" s="34">
        <v>1254.5436999999999</v>
      </c>
      <c r="K8698" s="35" t="str">
        <f t="shared" si="731"/>
        <v>Kempenland-West_H4010A</v>
      </c>
      <c r="L8698" s="36">
        <f>VLOOKUP(D8698,DATA!A:F,5,FALSE)</f>
        <v>1.3726988247862192E-2</v>
      </c>
      <c r="M8698" s="37">
        <f>VLOOKUP(D8698,DATA!A:F,6,FALSE)</f>
        <v>1285.5</v>
      </c>
      <c r="N8698" s="36">
        <f t="shared" si="732"/>
        <v>43.519766091290229</v>
      </c>
      <c r="O8698" s="36">
        <f t="shared" si="733"/>
        <v>43.523334036033908</v>
      </c>
      <c r="P8698" s="36">
        <f t="shared" si="734"/>
        <v>3.5679447436791634E-3</v>
      </c>
      <c r="Q8698" s="36">
        <f t="shared" si="735"/>
        <v>4.4761426001308093E-2</v>
      </c>
    </row>
    <row r="8699" spans="1:17" x14ac:dyDescent="0.3">
      <c r="A8699" s="29">
        <v>2395170</v>
      </c>
      <c r="B8699" s="1">
        <v>135</v>
      </c>
      <c r="C8699" s="1" t="s">
        <v>34</v>
      </c>
      <c r="D8699" s="1" t="s">
        <v>41</v>
      </c>
      <c r="E8699" s="1" t="s">
        <v>42</v>
      </c>
      <c r="F8699" s="47">
        <v>1071</v>
      </c>
      <c r="G8699" s="34">
        <v>1467.22</v>
      </c>
      <c r="H8699" s="1" t="s">
        <v>218</v>
      </c>
      <c r="I8699" s="34">
        <v>1.6184E-2</v>
      </c>
      <c r="J8699" s="34">
        <v>2402.2577999999999</v>
      </c>
      <c r="K8699" s="35" t="str">
        <f t="shared" si="731"/>
        <v>Kempenland-West_H4010A</v>
      </c>
      <c r="L8699" s="36">
        <f>VLOOKUP(D8699,DATA!A:F,5,FALSE)</f>
        <v>1.3726988247862192E-2</v>
      </c>
      <c r="M8699" s="37">
        <f>VLOOKUP(D8699,DATA!A:F,6,FALSE)</f>
        <v>1285.5</v>
      </c>
      <c r="N8699" s="36">
        <f t="shared" si="732"/>
        <v>92.37531165646277</v>
      </c>
      <c r="O8699" s="36">
        <f t="shared" si="733"/>
        <v>92.376876238214763</v>
      </c>
      <c r="P8699" s="36">
        <f t="shared" si="734"/>
        <v>1.5645817519924776E-3</v>
      </c>
      <c r="Q8699" s="36">
        <f t="shared" si="735"/>
        <v>3.7585287174615949E-2</v>
      </c>
    </row>
    <row r="8700" spans="1:17" x14ac:dyDescent="0.3">
      <c r="A8700" s="29">
        <v>2395170</v>
      </c>
      <c r="B8700" s="1">
        <v>135</v>
      </c>
      <c r="C8700" s="1" t="s">
        <v>34</v>
      </c>
      <c r="D8700" s="1" t="s">
        <v>81</v>
      </c>
      <c r="E8700" s="1" t="s">
        <v>42</v>
      </c>
      <c r="F8700" s="47">
        <v>1071</v>
      </c>
      <c r="G8700" s="34">
        <v>1467.22</v>
      </c>
      <c r="H8700" s="1" t="s">
        <v>218</v>
      </c>
      <c r="I8700" s="34">
        <v>1.6184E-2</v>
      </c>
      <c r="J8700" s="34">
        <v>8.8882019999999997</v>
      </c>
      <c r="K8700" s="35" t="str">
        <f t="shared" si="731"/>
        <v>Kempenland-West_ZGH4010A</v>
      </c>
      <c r="L8700" s="36">
        <f>VLOOKUP(D8700,DATA!A:F,5,FALSE)</f>
        <v>1.3726988247862192E-2</v>
      </c>
      <c r="M8700" s="37">
        <f>VLOOKUP(D8700,DATA!A:F,6,FALSE)</f>
        <v>1285.5</v>
      </c>
      <c r="N8700" s="36">
        <f t="shared" si="732"/>
        <v>92.37531165646277</v>
      </c>
      <c r="O8700" s="36">
        <f t="shared" si="733"/>
        <v>92.376876238214763</v>
      </c>
      <c r="P8700" s="36">
        <f t="shared" si="734"/>
        <v>1.5645817519924776E-3</v>
      </c>
      <c r="Q8700" s="36">
        <f t="shared" si="735"/>
        <v>1.3906318657223044E-4</v>
      </c>
    </row>
    <row r="8701" spans="1:17" x14ac:dyDescent="0.3">
      <c r="A8701" s="29">
        <v>2395170</v>
      </c>
      <c r="B8701" s="1">
        <v>135</v>
      </c>
      <c r="C8701" s="1" t="s">
        <v>34</v>
      </c>
      <c r="D8701" s="1" t="s">
        <v>53</v>
      </c>
      <c r="E8701" s="1" t="s">
        <v>54</v>
      </c>
      <c r="F8701" s="47">
        <v>714</v>
      </c>
      <c r="G8701" s="34">
        <v>1467.22</v>
      </c>
      <c r="H8701" s="1" t="s">
        <v>218</v>
      </c>
      <c r="I8701" s="34">
        <v>1.6184E-2</v>
      </c>
      <c r="J8701" s="34">
        <v>3939.8341999999998</v>
      </c>
      <c r="K8701" s="35" t="str">
        <f t="shared" si="731"/>
        <v>Kempenland-West_H4030</v>
      </c>
      <c r="L8701" s="36">
        <f>VLOOKUP(D8701,DATA!A:F,5,FALSE)</f>
        <v>1.0986712608830001E-2</v>
      </c>
      <c r="M8701" s="37">
        <f>VLOOKUP(D8701,DATA!A:F,6,FALSE)</f>
        <v>982</v>
      </c>
      <c r="N8701" s="36">
        <f t="shared" si="732"/>
        <v>99.518394610640527</v>
      </c>
      <c r="O8701" s="36">
        <f t="shared" si="733"/>
        <v>99.518479824472536</v>
      </c>
      <c r="P8701" s="36">
        <f t="shared" si="734"/>
        <v>8.521383200843502E-5</v>
      </c>
      <c r="Q8701" s="36">
        <f t="shared" si="735"/>
        <v>3.3572836965988697E-3</v>
      </c>
    </row>
    <row r="8702" spans="1:17" x14ac:dyDescent="0.3">
      <c r="A8702" s="29">
        <v>2395307</v>
      </c>
      <c r="B8702" s="1">
        <v>137</v>
      </c>
      <c r="C8702" s="1" t="s">
        <v>30</v>
      </c>
      <c r="D8702" s="1" t="s">
        <v>57</v>
      </c>
      <c r="E8702" s="1" t="s">
        <v>58</v>
      </c>
      <c r="F8702" s="47">
        <v>714</v>
      </c>
      <c r="G8702" s="34">
        <v>1333.09</v>
      </c>
      <c r="H8702" s="1" t="s">
        <v>218</v>
      </c>
      <c r="I8702" s="34">
        <v>1.23892E-2</v>
      </c>
      <c r="J8702" s="34">
        <v>4844.4004000000004</v>
      </c>
      <c r="K8702" s="35" t="str">
        <f t="shared" si="731"/>
        <v>Strabrechtse Heide &amp; Beuven_H3160</v>
      </c>
      <c r="L8702" s="36">
        <f>VLOOKUP(D8702,DATA!A:F,5,FALSE)</f>
        <v>1.0986712608830001E-2</v>
      </c>
      <c r="M8702" s="37">
        <f>VLOOKUP(D8702,DATA!A:F,6,FALSE)</f>
        <v>982</v>
      </c>
      <c r="N8702" s="36">
        <f t="shared" si="732"/>
        <v>97.931257674511357</v>
      </c>
      <c r="O8702" s="36">
        <f t="shared" si="733"/>
        <v>97.931533421276285</v>
      </c>
      <c r="P8702" s="36">
        <f t="shared" si="734"/>
        <v>2.7574676492747585E-4</v>
      </c>
      <c r="Q8702" s="36">
        <f t="shared" si="735"/>
        <v>1.33582773831337E-2</v>
      </c>
    </row>
    <row r="8703" spans="1:17" x14ac:dyDescent="0.3">
      <c r="A8703" s="29">
        <v>2395307</v>
      </c>
      <c r="B8703" s="1">
        <v>137</v>
      </c>
      <c r="C8703" s="1" t="s">
        <v>30</v>
      </c>
      <c r="D8703" s="1" t="s">
        <v>41</v>
      </c>
      <c r="E8703" s="1" t="s">
        <v>42</v>
      </c>
      <c r="F8703" s="47">
        <v>1071</v>
      </c>
      <c r="G8703" s="34">
        <v>1333.09</v>
      </c>
      <c r="H8703" s="1" t="s">
        <v>218</v>
      </c>
      <c r="I8703" s="34">
        <v>1.23892E-2</v>
      </c>
      <c r="J8703" s="34">
        <v>1403.00515</v>
      </c>
      <c r="K8703" s="35" t="str">
        <f t="shared" si="731"/>
        <v>Strabrechtse Heide &amp; Beuven_H4010A</v>
      </c>
      <c r="L8703" s="36">
        <f>VLOOKUP(D8703,DATA!A:F,5,FALSE)</f>
        <v>1.3726988247862192E-2</v>
      </c>
      <c r="M8703" s="37">
        <f>VLOOKUP(D8703,DATA!A:F,6,FALSE)</f>
        <v>1285.5</v>
      </c>
      <c r="N8703" s="36">
        <f t="shared" si="732"/>
        <v>65.774637900891946</v>
      </c>
      <c r="O8703" s="36">
        <f t="shared" si="733"/>
        <v>65.778466266370046</v>
      </c>
      <c r="P8703" s="36">
        <f t="shared" si="734"/>
        <v>3.8283654780997267E-3</v>
      </c>
      <c r="Q8703" s="36">
        <f t="shared" si="735"/>
        <v>5.3712164818561288E-2</v>
      </c>
    </row>
    <row r="8704" spans="1:17" x14ac:dyDescent="0.3">
      <c r="A8704" s="29">
        <v>2395308</v>
      </c>
      <c r="B8704" s="1">
        <v>137</v>
      </c>
      <c r="C8704" s="1" t="s">
        <v>30</v>
      </c>
      <c r="D8704" s="1" t="s">
        <v>41</v>
      </c>
      <c r="E8704" s="1" t="s">
        <v>42</v>
      </c>
      <c r="F8704" s="47">
        <v>1071</v>
      </c>
      <c r="G8704" s="34">
        <v>1255.6400000000001</v>
      </c>
      <c r="H8704" s="1" t="s">
        <v>218</v>
      </c>
      <c r="I8704" s="34">
        <v>1.2260800000000001E-2</v>
      </c>
      <c r="J8704" s="34">
        <v>267.80002003310398</v>
      </c>
      <c r="K8704" s="35" t="str">
        <f t="shared" si="731"/>
        <v>Strabrechtse Heide &amp; Beuven_H4010A</v>
      </c>
      <c r="L8704" s="36">
        <f>VLOOKUP(D8704,DATA!A:F,5,FALSE)</f>
        <v>1.3726988247862192E-2</v>
      </c>
      <c r="M8704" s="37">
        <f>VLOOKUP(D8704,DATA!A:F,6,FALSE)</f>
        <v>1285.5</v>
      </c>
      <c r="N8704" s="36">
        <f t="shared" si="732"/>
        <v>39.893900834721549</v>
      </c>
      <c r="O8704" s="36">
        <f t="shared" si="733"/>
        <v>39.897936605610688</v>
      </c>
      <c r="P8704" s="36">
        <f t="shared" si="734"/>
        <v>4.0357708891392008E-3</v>
      </c>
      <c r="Q8704" s="36">
        <f t="shared" si="735"/>
        <v>1.0807795249604958E-2</v>
      </c>
    </row>
    <row r="8705" spans="1:17" x14ac:dyDescent="0.3">
      <c r="A8705" s="29">
        <v>2395308</v>
      </c>
      <c r="B8705" s="1">
        <v>137</v>
      </c>
      <c r="C8705" s="1" t="s">
        <v>30</v>
      </c>
      <c r="D8705" s="1" t="s">
        <v>53</v>
      </c>
      <c r="E8705" s="1" t="s">
        <v>54</v>
      </c>
      <c r="F8705" s="47">
        <v>714</v>
      </c>
      <c r="G8705" s="34">
        <v>1255.6400000000001</v>
      </c>
      <c r="H8705" s="1" t="s">
        <v>218</v>
      </c>
      <c r="I8705" s="34">
        <v>1.2260800000000001E-2</v>
      </c>
      <c r="J8705" s="34">
        <v>822.43179999999995</v>
      </c>
      <c r="K8705" s="35" t="str">
        <f t="shared" si="731"/>
        <v>Strabrechtse Heide &amp; Beuven_H4030</v>
      </c>
      <c r="L8705" s="36">
        <f>VLOOKUP(D8705,DATA!A:F,5,FALSE)</f>
        <v>1.0986712608830001E-2</v>
      </c>
      <c r="M8705" s="37">
        <f>VLOOKUP(D8705,DATA!A:F,6,FALSE)</f>
        <v>982</v>
      </c>
      <c r="N8705" s="36">
        <f t="shared" si="732"/>
        <v>95.28626028042919</v>
      </c>
      <c r="O8705" s="36">
        <f t="shared" si="733"/>
        <v>95.28686528124463</v>
      </c>
      <c r="P8705" s="36">
        <f t="shared" si="734"/>
        <v>6.0500081544034856E-4</v>
      </c>
      <c r="Q8705" s="36">
        <f t="shared" si="735"/>
        <v>4.9757190964407364E-3</v>
      </c>
    </row>
    <row r="8706" spans="1:17" x14ac:dyDescent="0.3">
      <c r="A8706" s="29">
        <v>2395309</v>
      </c>
      <c r="B8706" s="1">
        <v>137</v>
      </c>
      <c r="C8706" s="1" t="s">
        <v>30</v>
      </c>
      <c r="D8706" s="1" t="s">
        <v>41</v>
      </c>
      <c r="E8706" s="1" t="s">
        <v>42</v>
      </c>
      <c r="F8706" s="47">
        <v>1071</v>
      </c>
      <c r="G8706" s="34">
        <v>1309.47</v>
      </c>
      <c r="H8706" s="1" t="s">
        <v>218</v>
      </c>
      <c r="I8706" s="34">
        <v>1.27549E-2</v>
      </c>
      <c r="J8706" s="34">
        <v>2248.6320000000001</v>
      </c>
      <c r="K8706" s="35" t="str">
        <f t="shared" si="731"/>
        <v>Strabrechtse Heide &amp; Beuven_H4010A</v>
      </c>
      <c r="L8706" s="36">
        <f>VLOOKUP(D8706,DATA!A:F,5,FALSE)</f>
        <v>1.3726988247862192E-2</v>
      </c>
      <c r="M8706" s="37">
        <f>VLOOKUP(D8706,DATA!A:F,6,FALSE)</f>
        <v>1285.5</v>
      </c>
      <c r="N8706" s="36">
        <f t="shared" si="732"/>
        <v>58.152478000679459</v>
      </c>
      <c r="O8706" s="36">
        <f t="shared" si="733"/>
        <v>58.156738731441784</v>
      </c>
      <c r="P8706" s="36">
        <f t="shared" si="734"/>
        <v>4.2607307623256929E-3</v>
      </c>
      <c r="Q8706" s="36">
        <f t="shared" si="735"/>
        <v>9.5808155355499469E-2</v>
      </c>
    </row>
    <row r="8707" spans="1:17" x14ac:dyDescent="0.3">
      <c r="A8707" s="29">
        <v>2395310</v>
      </c>
      <c r="B8707" s="1">
        <v>137</v>
      </c>
      <c r="C8707" s="1" t="s">
        <v>30</v>
      </c>
      <c r="D8707" s="1" t="s">
        <v>41</v>
      </c>
      <c r="E8707" s="1" t="s">
        <v>42</v>
      </c>
      <c r="F8707" s="47">
        <v>1071</v>
      </c>
      <c r="G8707" s="34">
        <v>1284.8</v>
      </c>
      <c r="H8707" s="1" t="s">
        <v>218</v>
      </c>
      <c r="I8707" s="34">
        <v>1.2484800000000001E-2</v>
      </c>
      <c r="J8707" s="34">
        <v>844.13789999999995</v>
      </c>
      <c r="K8707" s="35" t="str">
        <f t="shared" ref="K8707:K8770" si="736">_xlfn.CONCAT(C8707,"_",D8707)</f>
        <v>Strabrechtse Heide &amp; Beuven_H4010A</v>
      </c>
      <c r="L8707" s="36">
        <f>VLOOKUP(D8707,DATA!A:F,5,FALSE)</f>
        <v>1.3726988247862192E-2</v>
      </c>
      <c r="M8707" s="37">
        <f>VLOOKUP(D8707,DATA!A:F,6,FALSE)</f>
        <v>1285.5</v>
      </c>
      <c r="N8707" s="36">
        <f t="shared" ref="N8707:N8770" si="737">100/(1+EXP(-L8707*(G8707-M8707)))</f>
        <v>49.759779553971747</v>
      </c>
      <c r="O8707" s="36">
        <f t="shared" ref="O8707:O8770" si="738">100/(1+EXP(-L8707*((G8707+I8707)-M8707)))</f>
        <v>49.764063924401455</v>
      </c>
      <c r="P8707" s="36">
        <f t="shared" ref="P8707:P8770" si="739">O8707-N8707</f>
        <v>4.2843704297084173E-3</v>
      </c>
      <c r="Q8707" s="36">
        <f t="shared" ref="Q8707:Q8770" si="740">IF(AND(H8707&lt;&gt;"below",I8707&gt;=0.005),J8707*P8707/100,0)</f>
        <v>3.6165994573561608E-2</v>
      </c>
    </row>
    <row r="8708" spans="1:17" x14ac:dyDescent="0.3">
      <c r="A8708" s="29">
        <v>2395310</v>
      </c>
      <c r="B8708" s="1">
        <v>137</v>
      </c>
      <c r="C8708" s="1" t="s">
        <v>30</v>
      </c>
      <c r="D8708" s="1" t="s">
        <v>53</v>
      </c>
      <c r="E8708" s="1" t="s">
        <v>54</v>
      </c>
      <c r="F8708" s="47">
        <v>714</v>
      </c>
      <c r="G8708" s="34">
        <v>1284.8</v>
      </c>
      <c r="H8708" s="1" t="s">
        <v>218</v>
      </c>
      <c r="I8708" s="34">
        <v>1.2484800000000001E-2</v>
      </c>
      <c r="J8708" s="34">
        <v>2972.0030000000002</v>
      </c>
      <c r="K8708" s="35" t="str">
        <f t="shared" si="736"/>
        <v>Strabrechtse Heide &amp; Beuven_H4030</v>
      </c>
      <c r="L8708" s="36">
        <f>VLOOKUP(D8708,DATA!A:F,5,FALSE)</f>
        <v>1.0986712608830001E-2</v>
      </c>
      <c r="M8708" s="37">
        <f>VLOOKUP(D8708,DATA!A:F,6,FALSE)</f>
        <v>982</v>
      </c>
      <c r="N8708" s="36">
        <f t="shared" si="737"/>
        <v>96.533606810017403</v>
      </c>
      <c r="O8708" s="36">
        <f t="shared" si="738"/>
        <v>96.534065773349255</v>
      </c>
      <c r="P8708" s="36">
        <f t="shared" si="739"/>
        <v>4.5896333185169169E-4</v>
      </c>
      <c r="Q8708" s="36">
        <f t="shared" si="740"/>
        <v>1.3640403991532234E-2</v>
      </c>
    </row>
    <row r="8709" spans="1:17" x14ac:dyDescent="0.3">
      <c r="A8709" s="29">
        <v>2395311</v>
      </c>
      <c r="B8709" s="1">
        <v>137</v>
      </c>
      <c r="C8709" s="1" t="s">
        <v>30</v>
      </c>
      <c r="D8709" s="1" t="s">
        <v>53</v>
      </c>
      <c r="E8709" s="1" t="s">
        <v>54</v>
      </c>
      <c r="F8709" s="47">
        <v>714</v>
      </c>
      <c r="G8709" s="34">
        <v>1032.1099999999999</v>
      </c>
      <c r="H8709" s="1" t="s">
        <v>218</v>
      </c>
      <c r="I8709" s="34">
        <v>1.0489200000000001E-2</v>
      </c>
      <c r="J8709" s="34">
        <v>5338.5559999999996</v>
      </c>
      <c r="K8709" s="35" t="str">
        <f t="shared" si="736"/>
        <v>Strabrechtse Heide &amp; Beuven_H4030</v>
      </c>
      <c r="L8709" s="36">
        <f>VLOOKUP(D8709,DATA!A:F,5,FALSE)</f>
        <v>1.0986712608830001E-2</v>
      </c>
      <c r="M8709" s="37">
        <f>VLOOKUP(D8709,DATA!A:F,6,FALSE)</f>
        <v>982</v>
      </c>
      <c r="N8709" s="36">
        <f t="shared" si="737"/>
        <v>63.426183312037942</v>
      </c>
      <c r="O8709" s="36">
        <f t="shared" si="738"/>
        <v>63.428856578640804</v>
      </c>
      <c r="P8709" s="36">
        <f t="shared" si="739"/>
        <v>2.6732666028621566E-3</v>
      </c>
      <c r="Q8709" s="36">
        <f t="shared" si="740"/>
        <v>0.14271383462309381</v>
      </c>
    </row>
    <row r="8710" spans="1:17" x14ac:dyDescent="0.3">
      <c r="A8710" s="29">
        <v>2395320</v>
      </c>
      <c r="B8710" s="1">
        <v>137</v>
      </c>
      <c r="C8710" s="1" t="s">
        <v>30</v>
      </c>
      <c r="D8710" s="1" t="s">
        <v>53</v>
      </c>
      <c r="E8710" s="1" t="s">
        <v>54</v>
      </c>
      <c r="F8710" s="47">
        <v>714</v>
      </c>
      <c r="G8710" s="34">
        <v>938.44</v>
      </c>
      <c r="H8710" s="1" t="s">
        <v>218</v>
      </c>
      <c r="I8710" s="34">
        <v>9.0644000000000002E-3</v>
      </c>
      <c r="J8710" s="34">
        <v>7497.5595999999996</v>
      </c>
      <c r="K8710" s="35" t="str">
        <f t="shared" si="736"/>
        <v>Strabrechtse Heide &amp; Beuven_H4030</v>
      </c>
      <c r="L8710" s="36">
        <f>VLOOKUP(D8710,DATA!A:F,5,FALSE)</f>
        <v>1.0986712608830001E-2</v>
      </c>
      <c r="M8710" s="37">
        <f>VLOOKUP(D8710,DATA!A:F,6,FALSE)</f>
        <v>982</v>
      </c>
      <c r="N8710" s="36">
        <f t="shared" si="737"/>
        <v>38.258720982041169</v>
      </c>
      <c r="O8710" s="36">
        <f t="shared" si="738"/>
        <v>38.261073418889019</v>
      </c>
      <c r="P8710" s="36">
        <f t="shared" si="739"/>
        <v>2.3524368478504698E-3</v>
      </c>
      <c r="Q8710" s="36">
        <f t="shared" si="740"/>
        <v>0.17637535471995031</v>
      </c>
    </row>
    <row r="8711" spans="1:17" x14ac:dyDescent="0.3">
      <c r="A8711" s="29">
        <v>2395321</v>
      </c>
      <c r="B8711" s="1">
        <v>137</v>
      </c>
      <c r="C8711" s="1" t="s">
        <v>30</v>
      </c>
      <c r="D8711" s="1" t="s">
        <v>53</v>
      </c>
      <c r="E8711" s="1" t="s">
        <v>54</v>
      </c>
      <c r="F8711" s="47">
        <v>714</v>
      </c>
      <c r="G8711" s="34">
        <v>939.1</v>
      </c>
      <c r="H8711" s="1" t="s">
        <v>218</v>
      </c>
      <c r="I8711" s="34">
        <v>8.9636999999999998E-3</v>
      </c>
      <c r="J8711" s="34">
        <v>1550.0308</v>
      </c>
      <c r="K8711" s="35" t="str">
        <f t="shared" si="736"/>
        <v>Strabrechtse Heide &amp; Beuven_H4030</v>
      </c>
      <c r="L8711" s="36">
        <f>VLOOKUP(D8711,DATA!A:F,5,FALSE)</f>
        <v>1.0986712608830001E-2</v>
      </c>
      <c r="M8711" s="37">
        <f>VLOOKUP(D8711,DATA!A:F,6,FALSE)</f>
        <v>982</v>
      </c>
      <c r="N8711" s="36">
        <f t="shared" si="737"/>
        <v>38.430150567403899</v>
      </c>
      <c r="O8711" s="36">
        <f t="shared" si="738"/>
        <v>38.432480804989886</v>
      </c>
      <c r="P8711" s="36">
        <f t="shared" si="739"/>
        <v>2.3302375859870494E-3</v>
      </c>
      <c r="Q8711" s="36">
        <f t="shared" si="740"/>
        <v>3.6119400295975754E-2</v>
      </c>
    </row>
    <row r="8712" spans="1:17" x14ac:dyDescent="0.3">
      <c r="A8712" s="29">
        <v>2396670</v>
      </c>
      <c r="B8712" s="1">
        <v>135</v>
      </c>
      <c r="C8712" s="1" t="s">
        <v>34</v>
      </c>
      <c r="D8712" s="1" t="s">
        <v>70</v>
      </c>
      <c r="E8712" s="1" t="s">
        <v>71</v>
      </c>
      <c r="F8712" s="47">
        <v>1071</v>
      </c>
      <c r="G8712" s="34">
        <v>1655.06</v>
      </c>
      <c r="H8712" s="1" t="s">
        <v>218</v>
      </c>
      <c r="I8712" s="34">
        <v>1.15256E-2</v>
      </c>
      <c r="J8712" s="34">
        <v>1757.914</v>
      </c>
      <c r="K8712" s="35" t="str">
        <f t="shared" si="736"/>
        <v>Kempenland-West_H9120</v>
      </c>
      <c r="L8712" s="36">
        <f>VLOOKUP(D8712,DATA!A:F,5,FALSE)</f>
        <v>1.3726988247862192E-2</v>
      </c>
      <c r="M8712" s="37">
        <f>VLOOKUP(D8712,DATA!A:F,6,FALSE)</f>
        <v>1285.5</v>
      </c>
      <c r="N8712" s="36">
        <f t="shared" si="737"/>
        <v>99.377505194167441</v>
      </c>
      <c r="O8712" s="36">
        <f t="shared" si="738"/>
        <v>99.377603059460213</v>
      </c>
      <c r="P8712" s="36">
        <f t="shared" si="739"/>
        <v>9.7865292772780776E-5</v>
      </c>
      <c r="Q8712" s="36">
        <f t="shared" si="740"/>
        <v>1.7203876827937014E-3</v>
      </c>
    </row>
    <row r="8713" spans="1:17" x14ac:dyDescent="0.3">
      <c r="A8713" s="30">
        <v>2396687</v>
      </c>
      <c r="B8713" s="14">
        <v>135</v>
      </c>
      <c r="C8713" s="14" t="s">
        <v>34</v>
      </c>
      <c r="D8713" s="14" t="s">
        <v>55</v>
      </c>
      <c r="E8713" s="14" t="s">
        <v>56</v>
      </c>
      <c r="F8713" s="48">
        <v>500</v>
      </c>
      <c r="G8713" s="38">
        <v>1383.11</v>
      </c>
      <c r="H8713" s="14" t="s">
        <v>218</v>
      </c>
      <c r="I8713" s="38">
        <v>1.1822300000000001E-2</v>
      </c>
      <c r="J8713" s="38">
        <v>3349.86</v>
      </c>
      <c r="K8713" s="39" t="str">
        <f t="shared" si="736"/>
        <v>Kempenland-West_H3130</v>
      </c>
      <c r="L8713" s="40">
        <f>VLOOKUP(D8713,DATA!A:F,5,FALSE)</f>
        <v>0</v>
      </c>
      <c r="M8713" s="41">
        <f>VLOOKUP(D8713,DATA!A:F,6,FALSE)</f>
        <v>3.5</v>
      </c>
      <c r="N8713" s="40">
        <f t="shared" si="737"/>
        <v>50</v>
      </c>
      <c r="O8713" s="40">
        <f t="shared" si="738"/>
        <v>50</v>
      </c>
      <c r="P8713" s="40">
        <f>J8713/10000*I8713</f>
        <v>3.9603049878000002E-3</v>
      </c>
      <c r="Q8713" s="40">
        <f>IF(AND(H8713&lt;&gt;"below",I8713&gt;=0.005),M8713*P8713,0)</f>
        <v>1.3861067457300001E-2</v>
      </c>
    </row>
    <row r="8714" spans="1:17" x14ac:dyDescent="0.3">
      <c r="A8714" s="29">
        <v>2396687</v>
      </c>
      <c r="B8714" s="1">
        <v>135</v>
      </c>
      <c r="C8714" s="1" t="s">
        <v>34</v>
      </c>
      <c r="D8714" s="1" t="s">
        <v>41</v>
      </c>
      <c r="E8714" s="1" t="s">
        <v>42</v>
      </c>
      <c r="F8714" s="47">
        <v>1071</v>
      </c>
      <c r="G8714" s="34">
        <v>1383.11</v>
      </c>
      <c r="H8714" s="1" t="s">
        <v>218</v>
      </c>
      <c r="I8714" s="34">
        <v>1.1822300000000001E-2</v>
      </c>
      <c r="J8714" s="34">
        <v>6458.3467000000001</v>
      </c>
      <c r="K8714" s="35" t="str">
        <f t="shared" si="736"/>
        <v>Kempenland-West_H4010A</v>
      </c>
      <c r="L8714" s="36">
        <f>VLOOKUP(D8714,DATA!A:F,5,FALSE)</f>
        <v>1.3726988247862192E-2</v>
      </c>
      <c r="M8714" s="37">
        <f>VLOOKUP(D8714,DATA!A:F,6,FALSE)</f>
        <v>1285.5</v>
      </c>
      <c r="N8714" s="36">
        <f t="shared" si="737"/>
        <v>79.247206895862973</v>
      </c>
      <c r="O8714" s="36">
        <f t="shared" si="738"/>
        <v>79.249875702718242</v>
      </c>
      <c r="P8714" s="36">
        <f t="shared" si="739"/>
        <v>2.6688068552687128E-3</v>
      </c>
      <c r="Q8714" s="36">
        <f t="shared" si="740"/>
        <v>0.1723607994666207</v>
      </c>
    </row>
    <row r="8715" spans="1:17" x14ac:dyDescent="0.3">
      <c r="A8715" s="29">
        <v>2396687</v>
      </c>
      <c r="B8715" s="1">
        <v>135</v>
      </c>
      <c r="C8715" s="1" t="s">
        <v>34</v>
      </c>
      <c r="D8715" s="1" t="s">
        <v>53</v>
      </c>
      <c r="E8715" s="1" t="s">
        <v>54</v>
      </c>
      <c r="F8715" s="47">
        <v>714</v>
      </c>
      <c r="G8715" s="34">
        <v>1383.11</v>
      </c>
      <c r="H8715" s="1" t="s">
        <v>218</v>
      </c>
      <c r="I8715" s="34">
        <v>1.1822300000000001E-2</v>
      </c>
      <c r="J8715" s="34">
        <v>191.79324</v>
      </c>
      <c r="K8715" s="35" t="str">
        <f t="shared" si="736"/>
        <v>Kempenland-West_H4030</v>
      </c>
      <c r="L8715" s="36">
        <f>VLOOKUP(D8715,DATA!A:F,5,FALSE)</f>
        <v>1.0986712608830001E-2</v>
      </c>
      <c r="M8715" s="37">
        <f>VLOOKUP(D8715,DATA!A:F,6,FALSE)</f>
        <v>982</v>
      </c>
      <c r="N8715" s="36">
        <f t="shared" si="737"/>
        <v>98.795372402930795</v>
      </c>
      <c r="O8715" s="36">
        <f t="shared" si="738"/>
        <v>98.795526975215395</v>
      </c>
      <c r="P8715" s="36">
        <f t="shared" si="739"/>
        <v>1.5457228460036276E-4</v>
      </c>
      <c r="Q8715" s="36">
        <f t="shared" si="740"/>
        <v>2.964591927770568E-4</v>
      </c>
    </row>
    <row r="8716" spans="1:17" x14ac:dyDescent="0.3">
      <c r="A8716" s="29">
        <v>2396688</v>
      </c>
      <c r="B8716" s="1">
        <v>135</v>
      </c>
      <c r="C8716" s="1" t="s">
        <v>34</v>
      </c>
      <c r="D8716" s="1" t="s">
        <v>41</v>
      </c>
      <c r="E8716" s="1" t="s">
        <v>42</v>
      </c>
      <c r="F8716" s="47">
        <v>1071</v>
      </c>
      <c r="G8716" s="34">
        <v>1243.6300000000001</v>
      </c>
      <c r="H8716" s="1" t="s">
        <v>218</v>
      </c>
      <c r="I8716" s="34">
        <v>1.0629599999999999E-2</v>
      </c>
      <c r="J8716" s="34">
        <v>50.756798000000003</v>
      </c>
      <c r="K8716" s="35" t="str">
        <f t="shared" si="736"/>
        <v>Kempenland-West_H4010A</v>
      </c>
      <c r="L8716" s="36">
        <f>VLOOKUP(D8716,DATA!A:F,5,FALSE)</f>
        <v>1.3726988247862192E-2</v>
      </c>
      <c r="M8716" s="37">
        <f>VLOOKUP(D8716,DATA!A:F,6,FALSE)</f>
        <v>1285.5</v>
      </c>
      <c r="N8716" s="36">
        <f t="shared" si="737"/>
        <v>36.014174206330644</v>
      </c>
      <c r="O8716" s="36">
        <f t="shared" si="738"/>
        <v>36.017536675307653</v>
      </c>
      <c r="P8716" s="36">
        <f t="shared" si="739"/>
        <v>3.3624689770093141E-3</v>
      </c>
      <c r="Q8716" s="36">
        <f t="shared" si="740"/>
        <v>1.706681586473284E-3</v>
      </c>
    </row>
    <row r="8717" spans="1:17" x14ac:dyDescent="0.3">
      <c r="A8717" s="29">
        <v>2396688</v>
      </c>
      <c r="B8717" s="1">
        <v>135</v>
      </c>
      <c r="C8717" s="1" t="s">
        <v>34</v>
      </c>
      <c r="D8717" s="1" t="s">
        <v>53</v>
      </c>
      <c r="E8717" s="1" t="s">
        <v>54</v>
      </c>
      <c r="F8717" s="47">
        <v>714</v>
      </c>
      <c r="G8717" s="34">
        <v>1243.6300000000001</v>
      </c>
      <c r="H8717" s="1" t="s">
        <v>218</v>
      </c>
      <c r="I8717" s="34">
        <v>1.0629599999999999E-2</v>
      </c>
      <c r="J8717" s="34">
        <v>132.53233</v>
      </c>
      <c r="K8717" s="35" t="str">
        <f t="shared" si="736"/>
        <v>Kempenland-West_H4030</v>
      </c>
      <c r="L8717" s="36">
        <f>VLOOKUP(D8717,DATA!A:F,5,FALSE)</f>
        <v>1.0986712608830001E-2</v>
      </c>
      <c r="M8717" s="37">
        <f>VLOOKUP(D8717,DATA!A:F,6,FALSE)</f>
        <v>982</v>
      </c>
      <c r="N8717" s="36">
        <f t="shared" si="737"/>
        <v>94.656904317020249</v>
      </c>
      <c r="O8717" s="36">
        <f t="shared" si="738"/>
        <v>94.657494935845691</v>
      </c>
      <c r="P8717" s="36">
        <f t="shared" si="739"/>
        <v>5.9061882544142463E-4</v>
      </c>
      <c r="Q8717" s="36">
        <f t="shared" si="740"/>
        <v>7.8276089077615278E-4</v>
      </c>
    </row>
    <row r="8718" spans="1:17" x14ac:dyDescent="0.3">
      <c r="A8718" s="29">
        <v>2396698</v>
      </c>
      <c r="B8718" s="1">
        <v>135</v>
      </c>
      <c r="C8718" s="1" t="s">
        <v>34</v>
      </c>
      <c r="D8718" s="1" t="s">
        <v>41</v>
      </c>
      <c r="E8718" s="1" t="s">
        <v>42</v>
      </c>
      <c r="F8718" s="47">
        <v>1071</v>
      </c>
      <c r="G8718" s="34">
        <v>1402.64</v>
      </c>
      <c r="H8718" s="1" t="s">
        <v>218</v>
      </c>
      <c r="I8718" s="34">
        <v>1.5384800000000001E-2</v>
      </c>
      <c r="J8718" s="34">
        <v>796.36860000000001</v>
      </c>
      <c r="K8718" s="35" t="str">
        <f t="shared" si="736"/>
        <v>Kempenland-West_H4010A</v>
      </c>
      <c r="L8718" s="36">
        <f>VLOOKUP(D8718,DATA!A:F,5,FALSE)</f>
        <v>1.3726988247862192E-2</v>
      </c>
      <c r="M8718" s="37">
        <f>VLOOKUP(D8718,DATA!A:F,6,FALSE)</f>
        <v>1285.5</v>
      </c>
      <c r="N8718" s="36">
        <f t="shared" si="737"/>
        <v>83.313066413214827</v>
      </c>
      <c r="O8718" s="36">
        <f t="shared" si="738"/>
        <v>83.316002211545339</v>
      </c>
      <c r="P8718" s="36">
        <f t="shared" si="739"/>
        <v>2.9357983305118296E-3</v>
      </c>
      <c r="Q8718" s="36">
        <f t="shared" si="740"/>
        <v>2.3379776063520433E-2</v>
      </c>
    </row>
    <row r="8719" spans="1:17" x14ac:dyDescent="0.3">
      <c r="A8719" s="29">
        <v>2396699</v>
      </c>
      <c r="B8719" s="1">
        <v>135</v>
      </c>
      <c r="C8719" s="1" t="s">
        <v>34</v>
      </c>
      <c r="D8719" s="1" t="s">
        <v>81</v>
      </c>
      <c r="E8719" s="1" t="s">
        <v>42</v>
      </c>
      <c r="F8719" s="47">
        <v>1071</v>
      </c>
      <c r="G8719" s="34">
        <v>1400.06</v>
      </c>
      <c r="H8719" s="1" t="s">
        <v>218</v>
      </c>
      <c r="I8719" s="34">
        <v>1.51655E-2</v>
      </c>
      <c r="J8719" s="34">
        <v>261.64893000000001</v>
      </c>
      <c r="K8719" s="35" t="str">
        <f t="shared" si="736"/>
        <v>Kempenland-West_ZGH4010A</v>
      </c>
      <c r="L8719" s="36">
        <f>VLOOKUP(D8719,DATA!A:F,5,FALSE)</f>
        <v>1.3726988247862192E-2</v>
      </c>
      <c r="M8719" s="37">
        <f>VLOOKUP(D8719,DATA!A:F,6,FALSE)</f>
        <v>1285.5</v>
      </c>
      <c r="N8719" s="36">
        <f t="shared" si="737"/>
        <v>82.814878739004726</v>
      </c>
      <c r="O8719" s="36">
        <f t="shared" si="738"/>
        <v>82.817841272695688</v>
      </c>
      <c r="P8719" s="36">
        <f t="shared" si="739"/>
        <v>2.9625336909617772E-3</v>
      </c>
      <c r="Q8719" s="36">
        <f t="shared" si="740"/>
        <v>7.7514377032909965E-3</v>
      </c>
    </row>
    <row r="8720" spans="1:17" x14ac:dyDescent="0.3">
      <c r="A8720" s="29">
        <v>2396699</v>
      </c>
      <c r="B8720" s="1">
        <v>135</v>
      </c>
      <c r="C8720" s="1" t="s">
        <v>34</v>
      </c>
      <c r="D8720" s="1" t="s">
        <v>53</v>
      </c>
      <c r="E8720" s="1" t="s">
        <v>54</v>
      </c>
      <c r="F8720" s="47">
        <v>714</v>
      </c>
      <c r="G8720" s="34">
        <v>1400.06</v>
      </c>
      <c r="H8720" s="1" t="s">
        <v>218</v>
      </c>
      <c r="I8720" s="34">
        <v>1.51655E-2</v>
      </c>
      <c r="J8720" s="34">
        <v>1546.752</v>
      </c>
      <c r="K8720" s="35" t="str">
        <f t="shared" si="736"/>
        <v>Kempenland-West_H4030</v>
      </c>
      <c r="L8720" s="36">
        <f>VLOOKUP(D8720,DATA!A:F,5,FALSE)</f>
        <v>1.0986712608830001E-2</v>
      </c>
      <c r="M8720" s="37">
        <f>VLOOKUP(D8720,DATA!A:F,6,FALSE)</f>
        <v>982</v>
      </c>
      <c r="N8720" s="36">
        <f t="shared" si="737"/>
        <v>98.99800340043285</v>
      </c>
      <c r="O8720" s="36">
        <f t="shared" si="738"/>
        <v>98.998168665751706</v>
      </c>
      <c r="P8720" s="36">
        <f t="shared" si="739"/>
        <v>1.6526531885574514E-4</v>
      </c>
      <c r="Q8720" s="36">
        <f t="shared" si="740"/>
        <v>2.5562446247076147E-3</v>
      </c>
    </row>
    <row r="8721" spans="1:17" x14ac:dyDescent="0.3">
      <c r="A8721" s="29">
        <v>2396836</v>
      </c>
      <c r="B8721" s="1">
        <v>137</v>
      </c>
      <c r="C8721" s="1" t="s">
        <v>30</v>
      </c>
      <c r="D8721" s="1" t="s">
        <v>57</v>
      </c>
      <c r="E8721" s="1" t="s">
        <v>58</v>
      </c>
      <c r="F8721" s="47">
        <v>714</v>
      </c>
      <c r="G8721" s="34">
        <v>1304.99</v>
      </c>
      <c r="H8721" s="1" t="s">
        <v>218</v>
      </c>
      <c r="I8721" s="34">
        <v>1.17792E-2</v>
      </c>
      <c r="J8721" s="34">
        <v>3468.7202000000002</v>
      </c>
      <c r="K8721" s="35" t="str">
        <f t="shared" si="736"/>
        <v>Strabrechtse Heide &amp; Beuven_H3160</v>
      </c>
      <c r="L8721" s="36">
        <f>VLOOKUP(D8721,DATA!A:F,5,FALSE)</f>
        <v>1.0986712608830001E-2</v>
      </c>
      <c r="M8721" s="37">
        <f>VLOOKUP(D8721,DATA!A:F,6,FALSE)</f>
        <v>982</v>
      </c>
      <c r="N8721" s="36">
        <f t="shared" si="737"/>
        <v>97.203935497203673</v>
      </c>
      <c r="O8721" s="36">
        <f t="shared" si="738"/>
        <v>97.204287209914852</v>
      </c>
      <c r="P8721" s="36">
        <f t="shared" si="739"/>
        <v>3.5171271117917513E-4</v>
      </c>
      <c r="Q8721" s="36">
        <f t="shared" si="740"/>
        <v>1.2199929858639706E-2</v>
      </c>
    </row>
    <row r="8722" spans="1:17" x14ac:dyDescent="0.3">
      <c r="A8722" s="29">
        <v>2396836</v>
      </c>
      <c r="B8722" s="1">
        <v>137</v>
      </c>
      <c r="C8722" s="1" t="s">
        <v>30</v>
      </c>
      <c r="D8722" s="1" t="s">
        <v>41</v>
      </c>
      <c r="E8722" s="1" t="s">
        <v>42</v>
      </c>
      <c r="F8722" s="47">
        <v>1071</v>
      </c>
      <c r="G8722" s="34">
        <v>1304.99</v>
      </c>
      <c r="H8722" s="1" t="s">
        <v>218</v>
      </c>
      <c r="I8722" s="34">
        <v>1.17792E-2</v>
      </c>
      <c r="J8722" s="34">
        <v>955.27497112937897</v>
      </c>
      <c r="K8722" s="35" t="str">
        <f t="shared" si="736"/>
        <v>Strabrechtse Heide &amp; Beuven_H4010A</v>
      </c>
      <c r="L8722" s="36">
        <f>VLOOKUP(D8722,DATA!A:F,5,FALSE)</f>
        <v>1.3726988247862192E-2</v>
      </c>
      <c r="M8722" s="37">
        <f>VLOOKUP(D8722,DATA!A:F,6,FALSE)</f>
        <v>1285.5</v>
      </c>
      <c r="N8722" s="36">
        <f t="shared" si="737"/>
        <v>56.648863381716964</v>
      </c>
      <c r="O8722" s="36">
        <f t="shared" si="738"/>
        <v>56.652834182299216</v>
      </c>
      <c r="P8722" s="36">
        <f t="shared" si="739"/>
        <v>3.9708005822518544E-3</v>
      </c>
      <c r="Q8722" s="36">
        <f t="shared" si="740"/>
        <v>3.7932064115711615E-2</v>
      </c>
    </row>
    <row r="8723" spans="1:17" x14ac:dyDescent="0.3">
      <c r="A8723" s="29">
        <v>2396837</v>
      </c>
      <c r="B8723" s="1">
        <v>137</v>
      </c>
      <c r="C8723" s="1" t="s">
        <v>30</v>
      </c>
      <c r="D8723" s="1" t="s">
        <v>41</v>
      </c>
      <c r="E8723" s="1" t="s">
        <v>42</v>
      </c>
      <c r="F8723" s="47">
        <v>1071</v>
      </c>
      <c r="G8723" s="34">
        <v>1276.8399999999999</v>
      </c>
      <c r="H8723" s="1" t="s">
        <v>218</v>
      </c>
      <c r="I8723" s="34">
        <v>1.2223899999999999E-2</v>
      </c>
      <c r="J8723" s="34">
        <v>43.943232999999999</v>
      </c>
      <c r="K8723" s="35" t="str">
        <f t="shared" si="736"/>
        <v>Strabrechtse Heide &amp; Beuven_H4010A</v>
      </c>
      <c r="L8723" s="36">
        <f>VLOOKUP(D8723,DATA!A:F,5,FALSE)</f>
        <v>1.3726988247862192E-2</v>
      </c>
      <c r="M8723" s="37">
        <f>VLOOKUP(D8723,DATA!A:F,6,FALSE)</f>
        <v>1285.5</v>
      </c>
      <c r="N8723" s="36">
        <f t="shared" si="737"/>
        <v>47.031601865423575</v>
      </c>
      <c r="O8723" s="36">
        <f t="shared" si="738"/>
        <v>47.035782034252726</v>
      </c>
      <c r="P8723" s="36">
        <f t="shared" si="739"/>
        <v>4.1801688291513983E-3</v>
      </c>
      <c r="Q8723" s="36">
        <f t="shared" si="740"/>
        <v>1.8369013283873708E-3</v>
      </c>
    </row>
    <row r="8724" spans="1:17" x14ac:dyDescent="0.3">
      <c r="A8724" s="29">
        <v>2396837</v>
      </c>
      <c r="B8724" s="1">
        <v>137</v>
      </c>
      <c r="C8724" s="1" t="s">
        <v>30</v>
      </c>
      <c r="D8724" s="1" t="s">
        <v>53</v>
      </c>
      <c r="E8724" s="1" t="s">
        <v>54</v>
      </c>
      <c r="F8724" s="47">
        <v>714</v>
      </c>
      <c r="G8724" s="34">
        <v>1276.8399999999999</v>
      </c>
      <c r="H8724" s="1" t="s">
        <v>218</v>
      </c>
      <c r="I8724" s="34">
        <v>1.2223899999999999E-2</v>
      </c>
      <c r="J8724" s="34">
        <v>1891.2935</v>
      </c>
      <c r="K8724" s="35" t="str">
        <f t="shared" si="736"/>
        <v>Strabrechtse Heide &amp; Beuven_H4030</v>
      </c>
      <c r="L8724" s="36">
        <f>VLOOKUP(D8724,DATA!A:F,5,FALSE)</f>
        <v>1.0986712608830001E-2</v>
      </c>
      <c r="M8724" s="37">
        <f>VLOOKUP(D8724,DATA!A:F,6,FALSE)</f>
        <v>982</v>
      </c>
      <c r="N8724" s="36">
        <f t="shared" si="737"/>
        <v>96.228752494979688</v>
      </c>
      <c r="O8724" s="36">
        <f t="shared" si="738"/>
        <v>96.229239844430623</v>
      </c>
      <c r="P8724" s="36">
        <f t="shared" si="739"/>
        <v>4.8734945093542592E-4</v>
      </c>
      <c r="Q8724" s="36">
        <f t="shared" si="740"/>
        <v>9.2172084878273993E-3</v>
      </c>
    </row>
    <row r="8725" spans="1:17" x14ac:dyDescent="0.3">
      <c r="A8725" s="29">
        <v>2396838</v>
      </c>
      <c r="B8725" s="1">
        <v>137</v>
      </c>
      <c r="C8725" s="1" t="s">
        <v>30</v>
      </c>
      <c r="D8725" s="1" t="s">
        <v>41</v>
      </c>
      <c r="E8725" s="1" t="s">
        <v>42</v>
      </c>
      <c r="F8725" s="47">
        <v>1071</v>
      </c>
      <c r="G8725" s="34">
        <v>1354.14</v>
      </c>
      <c r="H8725" s="1" t="s">
        <v>218</v>
      </c>
      <c r="I8725" s="34">
        <v>1.29938E-2</v>
      </c>
      <c r="J8725" s="34">
        <v>49.4208</v>
      </c>
      <c r="K8725" s="35" t="str">
        <f t="shared" si="736"/>
        <v>Strabrechtse Heide &amp; Beuven_H4010A</v>
      </c>
      <c r="L8725" s="36">
        <f>VLOOKUP(D8725,DATA!A:F,5,FALSE)</f>
        <v>1.3726988247862192E-2</v>
      </c>
      <c r="M8725" s="37">
        <f>VLOOKUP(D8725,DATA!A:F,6,FALSE)</f>
        <v>1285.5</v>
      </c>
      <c r="N8725" s="36">
        <f t="shared" si="737"/>
        <v>71.954796439480276</v>
      </c>
      <c r="O8725" s="36">
        <f t="shared" si="738"/>
        <v>71.958395695813351</v>
      </c>
      <c r="P8725" s="36">
        <f t="shared" si="739"/>
        <v>3.5992563330751182E-3</v>
      </c>
      <c r="Q8725" s="36">
        <f t="shared" si="740"/>
        <v>1.778781273856388E-3</v>
      </c>
    </row>
    <row r="8726" spans="1:17" x14ac:dyDescent="0.3">
      <c r="A8726" s="29">
        <v>2396839</v>
      </c>
      <c r="B8726" s="1">
        <v>137</v>
      </c>
      <c r="C8726" s="1" t="s">
        <v>30</v>
      </c>
      <c r="D8726" s="1" t="s">
        <v>53</v>
      </c>
      <c r="E8726" s="1" t="s">
        <v>54</v>
      </c>
      <c r="F8726" s="47">
        <v>714</v>
      </c>
      <c r="G8726" s="34">
        <v>1327.87</v>
      </c>
      <c r="H8726" s="1" t="s">
        <v>218</v>
      </c>
      <c r="I8726" s="34">
        <v>1.2637900000000001E-2</v>
      </c>
      <c r="J8726" s="34">
        <v>5451.1367</v>
      </c>
      <c r="K8726" s="35" t="str">
        <f t="shared" si="736"/>
        <v>Strabrechtse Heide &amp; Beuven_H4030</v>
      </c>
      <c r="L8726" s="36">
        <f>VLOOKUP(D8726,DATA!A:F,5,FALSE)</f>
        <v>1.0986712608830001E-2</v>
      </c>
      <c r="M8726" s="37">
        <f>VLOOKUP(D8726,DATA!A:F,6,FALSE)</f>
        <v>982</v>
      </c>
      <c r="N8726" s="36">
        <f t="shared" si="737"/>
        <v>97.811817879966426</v>
      </c>
      <c r="O8726" s="36">
        <f t="shared" si="738"/>
        <v>97.812115038799092</v>
      </c>
      <c r="P8726" s="36">
        <f t="shared" si="739"/>
        <v>2.9715883266590026E-4</v>
      </c>
      <c r="Q8726" s="36">
        <f t="shared" si="740"/>
        <v>1.6198534184742475E-2</v>
      </c>
    </row>
    <row r="8727" spans="1:17" x14ac:dyDescent="0.3">
      <c r="A8727" s="29">
        <v>2396840</v>
      </c>
      <c r="B8727" s="1">
        <v>137</v>
      </c>
      <c r="C8727" s="1" t="s">
        <v>30</v>
      </c>
      <c r="D8727" s="1" t="s">
        <v>53</v>
      </c>
      <c r="E8727" s="1" t="s">
        <v>54</v>
      </c>
      <c r="F8727" s="47">
        <v>714</v>
      </c>
      <c r="G8727" s="34">
        <v>1078.58</v>
      </c>
      <c r="H8727" s="1" t="s">
        <v>218</v>
      </c>
      <c r="I8727" s="34">
        <v>1.08463E-2</v>
      </c>
      <c r="J8727" s="34">
        <v>4246.9535999999998</v>
      </c>
      <c r="K8727" s="35" t="str">
        <f t="shared" si="736"/>
        <v>Strabrechtse Heide &amp; Beuven_H4030</v>
      </c>
      <c r="L8727" s="36">
        <f>VLOOKUP(D8727,DATA!A:F,5,FALSE)</f>
        <v>1.0986712608830001E-2</v>
      </c>
      <c r="M8727" s="37">
        <f>VLOOKUP(D8727,DATA!A:F,6,FALSE)</f>
        <v>982</v>
      </c>
      <c r="N8727" s="36">
        <f t="shared" si="737"/>
        <v>74.290007102794405</v>
      </c>
      <c r="O8727" s="36">
        <f t="shared" si="738"/>
        <v>74.292283086572354</v>
      </c>
      <c r="P8727" s="36">
        <f t="shared" si="739"/>
        <v>2.2759837779489089E-3</v>
      </c>
      <c r="Q8727" s="36">
        <f t="shared" si="740"/>
        <v>9.6659974993017192E-2</v>
      </c>
    </row>
    <row r="8728" spans="1:17" x14ac:dyDescent="0.3">
      <c r="A8728" s="29">
        <v>2396848</v>
      </c>
      <c r="B8728" s="1">
        <v>137</v>
      </c>
      <c r="C8728" s="1" t="s">
        <v>30</v>
      </c>
      <c r="D8728" s="1" t="s">
        <v>53</v>
      </c>
      <c r="E8728" s="1" t="s">
        <v>54</v>
      </c>
      <c r="F8728" s="47">
        <v>714</v>
      </c>
      <c r="G8728" s="34">
        <v>945.07</v>
      </c>
      <c r="H8728" s="1" t="s">
        <v>218</v>
      </c>
      <c r="I8728" s="34">
        <v>9.1336999999999998E-3</v>
      </c>
      <c r="J8728" s="34">
        <v>97.041309999999996</v>
      </c>
      <c r="K8728" s="35" t="str">
        <f t="shared" si="736"/>
        <v>Strabrechtse Heide &amp; Beuven_H4030</v>
      </c>
      <c r="L8728" s="36">
        <f>VLOOKUP(D8728,DATA!A:F,5,FALSE)</f>
        <v>1.0986712608830001E-2</v>
      </c>
      <c r="M8728" s="37">
        <f>VLOOKUP(D8728,DATA!A:F,6,FALSE)</f>
        <v>982</v>
      </c>
      <c r="N8728" s="36">
        <f t="shared" si="737"/>
        <v>39.993419655604477</v>
      </c>
      <c r="O8728" s="36">
        <f t="shared" si="738"/>
        <v>39.995827931762086</v>
      </c>
      <c r="P8728" s="36">
        <f t="shared" si="739"/>
        <v>2.4082761576096345E-3</v>
      </c>
      <c r="Q8728" s="36">
        <f t="shared" si="740"/>
        <v>2.337022731762054E-3</v>
      </c>
    </row>
    <row r="8729" spans="1:17" x14ac:dyDescent="0.3">
      <c r="A8729" s="29">
        <v>2396849</v>
      </c>
      <c r="B8729" s="1">
        <v>137</v>
      </c>
      <c r="C8729" s="1" t="s">
        <v>30</v>
      </c>
      <c r="D8729" s="1" t="s">
        <v>53</v>
      </c>
      <c r="E8729" s="1" t="s">
        <v>54</v>
      </c>
      <c r="F8729" s="47">
        <v>714</v>
      </c>
      <c r="G8729" s="34">
        <v>942.45</v>
      </c>
      <c r="H8729" s="1" t="s">
        <v>218</v>
      </c>
      <c r="I8729" s="34">
        <v>9.0465000000000007E-3</v>
      </c>
      <c r="J8729" s="34">
        <v>6374.4290000000001</v>
      </c>
      <c r="K8729" s="35" t="str">
        <f t="shared" si="736"/>
        <v>Strabrechtse Heide &amp; Beuven_H4030</v>
      </c>
      <c r="L8729" s="36">
        <f>VLOOKUP(D8729,DATA!A:F,5,FALSE)</f>
        <v>1.0986712608830001E-2</v>
      </c>
      <c r="M8729" s="37">
        <f>VLOOKUP(D8729,DATA!A:F,6,FALSE)</f>
        <v>982</v>
      </c>
      <c r="N8729" s="36">
        <f t="shared" si="737"/>
        <v>39.30464457762784</v>
      </c>
      <c r="O8729" s="36">
        <f t="shared" si="738"/>
        <v>39.30701569089495</v>
      </c>
      <c r="P8729" s="36">
        <f t="shared" si="739"/>
        <v>2.3711132671095925E-3</v>
      </c>
      <c r="Q8729" s="36">
        <f t="shared" si="740"/>
        <v>0.15114493172148133</v>
      </c>
    </row>
    <row r="8730" spans="1:17" x14ac:dyDescent="0.3">
      <c r="A8730" s="29">
        <v>2398199</v>
      </c>
      <c r="B8730" s="1">
        <v>135</v>
      </c>
      <c r="C8730" s="1" t="s">
        <v>34</v>
      </c>
      <c r="D8730" s="1" t="s">
        <v>70</v>
      </c>
      <c r="E8730" s="1" t="s">
        <v>71</v>
      </c>
      <c r="F8730" s="47">
        <v>1071</v>
      </c>
      <c r="G8730" s="34">
        <v>1699.69</v>
      </c>
      <c r="H8730" s="1" t="s">
        <v>218</v>
      </c>
      <c r="I8730" s="34">
        <v>1.1513300000000001E-2</v>
      </c>
      <c r="J8730" s="34">
        <v>1406.2139</v>
      </c>
      <c r="K8730" s="35" t="str">
        <f t="shared" si="736"/>
        <v>Kempenland-West_H9120</v>
      </c>
      <c r="L8730" s="36">
        <f>VLOOKUP(D8730,DATA!A:F,5,FALSE)</f>
        <v>1.3726988247862192E-2</v>
      </c>
      <c r="M8730" s="37">
        <f>VLOOKUP(D8730,DATA!A:F,6,FALSE)</f>
        <v>1285.5</v>
      </c>
      <c r="N8730" s="36">
        <f t="shared" si="737"/>
        <v>99.661692450491785</v>
      </c>
      <c r="O8730" s="36">
        <f t="shared" si="738"/>
        <v>99.661745732544077</v>
      </c>
      <c r="P8730" s="36">
        <f t="shared" si="739"/>
        <v>5.328205229204741E-5</v>
      </c>
      <c r="Q8730" s="36">
        <f t="shared" si="740"/>
        <v>7.4925962553603926E-4</v>
      </c>
    </row>
    <row r="8731" spans="1:17" x14ac:dyDescent="0.3">
      <c r="A8731" s="29">
        <v>2398216</v>
      </c>
      <c r="B8731" s="1">
        <v>135</v>
      </c>
      <c r="C8731" s="1" t="s">
        <v>34</v>
      </c>
      <c r="D8731" s="1" t="s">
        <v>41</v>
      </c>
      <c r="E8731" s="1" t="s">
        <v>42</v>
      </c>
      <c r="F8731" s="47">
        <v>1071</v>
      </c>
      <c r="G8731" s="34">
        <v>1418.66</v>
      </c>
      <c r="H8731" s="1" t="s">
        <v>218</v>
      </c>
      <c r="I8731" s="34">
        <v>1.2157299999999999E-2</v>
      </c>
      <c r="J8731" s="34">
        <v>26.402032999999999</v>
      </c>
      <c r="K8731" s="35" t="str">
        <f t="shared" si="736"/>
        <v>Kempenland-West_H4010A</v>
      </c>
      <c r="L8731" s="36">
        <f>VLOOKUP(D8731,DATA!A:F,5,FALSE)</f>
        <v>1.3726988247862192E-2</v>
      </c>
      <c r="M8731" s="37">
        <f>VLOOKUP(D8731,DATA!A:F,6,FALSE)</f>
        <v>1285.5</v>
      </c>
      <c r="N8731" s="36">
        <f t="shared" si="737"/>
        <v>86.150966740706863</v>
      </c>
      <c r="O8731" s="36">
        <f t="shared" si="738"/>
        <v>86.152957715712134</v>
      </c>
      <c r="P8731" s="36">
        <f t="shared" si="739"/>
        <v>1.9909750052704567E-3</v>
      </c>
      <c r="Q8731" s="36">
        <f t="shared" si="740"/>
        <v>5.2565787791325773E-4</v>
      </c>
    </row>
    <row r="8732" spans="1:17" x14ac:dyDescent="0.3">
      <c r="A8732" s="29">
        <v>2398216</v>
      </c>
      <c r="B8732" s="1">
        <v>135</v>
      </c>
      <c r="C8732" s="1" t="s">
        <v>34</v>
      </c>
      <c r="D8732" s="1" t="s">
        <v>53</v>
      </c>
      <c r="E8732" s="1" t="s">
        <v>54</v>
      </c>
      <c r="F8732" s="47">
        <v>714</v>
      </c>
      <c r="G8732" s="34">
        <v>1418.66</v>
      </c>
      <c r="H8732" s="1" t="s">
        <v>218</v>
      </c>
      <c r="I8732" s="34">
        <v>1.2157299999999999E-2</v>
      </c>
      <c r="J8732" s="34">
        <v>3656.6813999999999</v>
      </c>
      <c r="K8732" s="35" t="str">
        <f t="shared" si="736"/>
        <v>Kempenland-West_H4030</v>
      </c>
      <c r="L8732" s="36">
        <f>VLOOKUP(D8732,DATA!A:F,5,FALSE)</f>
        <v>1.0986712608830001E-2</v>
      </c>
      <c r="M8732" s="37">
        <f>VLOOKUP(D8732,DATA!A:F,6,FALSE)</f>
        <v>982</v>
      </c>
      <c r="N8732" s="36">
        <f t="shared" si="737"/>
        <v>99.181682262090547</v>
      </c>
      <c r="O8732" s="36">
        <f t="shared" si="738"/>
        <v>99.181790662220848</v>
      </c>
      <c r="P8732" s="36">
        <f t="shared" si="739"/>
        <v>1.0840013030133377E-4</v>
      </c>
      <c r="Q8732" s="36">
        <f t="shared" si="740"/>
        <v>3.9638474023046362E-3</v>
      </c>
    </row>
    <row r="8733" spans="1:17" x14ac:dyDescent="0.3">
      <c r="A8733" s="30">
        <v>2398217</v>
      </c>
      <c r="B8733" s="14">
        <v>135</v>
      </c>
      <c r="C8733" s="14" t="s">
        <v>34</v>
      </c>
      <c r="D8733" s="14" t="s">
        <v>55</v>
      </c>
      <c r="E8733" s="14" t="s">
        <v>56</v>
      </c>
      <c r="F8733" s="48">
        <v>500</v>
      </c>
      <c r="G8733" s="38">
        <v>1231.4100000000001</v>
      </c>
      <c r="H8733" s="14" t="s">
        <v>218</v>
      </c>
      <c r="I8733" s="38">
        <v>1.05632E-2</v>
      </c>
      <c r="J8733" s="38">
        <v>3835.3393999999998</v>
      </c>
      <c r="K8733" s="39" t="str">
        <f t="shared" si="736"/>
        <v>Kempenland-West_H3130</v>
      </c>
      <c r="L8733" s="40">
        <f>VLOOKUP(D8733,DATA!A:F,5,FALSE)</f>
        <v>0</v>
      </c>
      <c r="M8733" s="41">
        <f>VLOOKUP(D8733,DATA!A:F,6,FALSE)</f>
        <v>3.5</v>
      </c>
      <c r="N8733" s="40">
        <f t="shared" si="737"/>
        <v>50</v>
      </c>
      <c r="O8733" s="40">
        <f t="shared" si="738"/>
        <v>50</v>
      </c>
      <c r="P8733" s="40">
        <f>J8733/10000*I8733</f>
        <v>4.0513457150079995E-3</v>
      </c>
      <c r="Q8733" s="40">
        <f>IF(AND(H8733&lt;&gt;"below",I8733&gt;=0.005),M8733*P8733,0)</f>
        <v>1.4179710002527999E-2</v>
      </c>
    </row>
    <row r="8734" spans="1:17" x14ac:dyDescent="0.3">
      <c r="A8734" s="29">
        <v>2398217</v>
      </c>
      <c r="B8734" s="1">
        <v>135</v>
      </c>
      <c r="C8734" s="1" t="s">
        <v>34</v>
      </c>
      <c r="D8734" s="1" t="s">
        <v>41</v>
      </c>
      <c r="E8734" s="1" t="s">
        <v>42</v>
      </c>
      <c r="F8734" s="47">
        <v>1071</v>
      </c>
      <c r="G8734" s="34">
        <v>1231.4100000000001</v>
      </c>
      <c r="H8734" s="1" t="s">
        <v>218</v>
      </c>
      <c r="I8734" s="34">
        <v>1.05632E-2</v>
      </c>
      <c r="J8734" s="34">
        <v>3761.4148</v>
      </c>
      <c r="K8734" s="35" t="str">
        <f t="shared" si="736"/>
        <v>Kempenland-West_H4010A</v>
      </c>
      <c r="L8734" s="36">
        <f>VLOOKUP(D8734,DATA!A:F,5,FALSE)</f>
        <v>1.3726988247862192E-2</v>
      </c>
      <c r="M8734" s="37">
        <f>VLOOKUP(D8734,DATA!A:F,6,FALSE)</f>
        <v>1285.5</v>
      </c>
      <c r="N8734" s="36">
        <f t="shared" si="737"/>
        <v>32.245927896088439</v>
      </c>
      <c r="O8734" s="36">
        <f t="shared" si="738"/>
        <v>32.249095947528708</v>
      </c>
      <c r="P8734" s="36">
        <f t="shared" si="739"/>
        <v>3.1680514402694371E-3</v>
      </c>
      <c r="Q8734" s="36">
        <f t="shared" si="740"/>
        <v>0.11916355574590776</v>
      </c>
    </row>
    <row r="8735" spans="1:17" x14ac:dyDescent="0.3">
      <c r="A8735" s="29">
        <v>2398217</v>
      </c>
      <c r="B8735" s="1">
        <v>135</v>
      </c>
      <c r="C8735" s="1" t="s">
        <v>34</v>
      </c>
      <c r="D8735" s="1" t="s">
        <v>53</v>
      </c>
      <c r="E8735" s="1" t="s">
        <v>54</v>
      </c>
      <c r="F8735" s="47">
        <v>714</v>
      </c>
      <c r="G8735" s="34">
        <v>1231.4100000000001</v>
      </c>
      <c r="H8735" s="1" t="s">
        <v>218</v>
      </c>
      <c r="I8735" s="34">
        <v>1.05632E-2</v>
      </c>
      <c r="J8735" s="34">
        <v>2144.8251159039801</v>
      </c>
      <c r="K8735" s="35" t="str">
        <f t="shared" si="736"/>
        <v>Kempenland-West_H4030</v>
      </c>
      <c r="L8735" s="36">
        <f>VLOOKUP(D8735,DATA!A:F,5,FALSE)</f>
        <v>1.0986712608830001E-2</v>
      </c>
      <c r="M8735" s="37">
        <f>VLOOKUP(D8735,DATA!A:F,6,FALSE)</f>
        <v>982</v>
      </c>
      <c r="N8735" s="36">
        <f t="shared" si="737"/>
        <v>93.935726235529074</v>
      </c>
      <c r="O8735" s="36">
        <f t="shared" si="738"/>
        <v>93.936387310506319</v>
      </c>
      <c r="P8735" s="36">
        <f t="shared" si="739"/>
        <v>6.6107497724487985E-4</v>
      </c>
      <c r="Q8735" s="36">
        <f t="shared" si="740"/>
        <v>1.4178902146904704E-2</v>
      </c>
    </row>
    <row r="8736" spans="1:17" x14ac:dyDescent="0.3">
      <c r="A8736" s="29">
        <v>2398221</v>
      </c>
      <c r="B8736" s="1">
        <v>135</v>
      </c>
      <c r="C8736" s="1" t="s">
        <v>34</v>
      </c>
      <c r="D8736" s="1" t="s">
        <v>41</v>
      </c>
      <c r="E8736" s="1" t="s">
        <v>42</v>
      </c>
      <c r="F8736" s="47">
        <v>1071</v>
      </c>
      <c r="G8736" s="34">
        <v>1285.49</v>
      </c>
      <c r="H8736" s="1" t="s">
        <v>218</v>
      </c>
      <c r="I8736" s="34">
        <v>1.22796E-2</v>
      </c>
      <c r="J8736" s="34">
        <v>3.1952943999999999</v>
      </c>
      <c r="K8736" s="35" t="str">
        <f t="shared" si="736"/>
        <v>Kempenland-West_H4010A</v>
      </c>
      <c r="L8736" s="36">
        <f>VLOOKUP(D8736,DATA!A:F,5,FALSE)</f>
        <v>1.3726988247862192E-2</v>
      </c>
      <c r="M8736" s="37">
        <f>VLOOKUP(D8736,DATA!A:F,6,FALSE)</f>
        <v>1285.5</v>
      </c>
      <c r="N8736" s="36">
        <f t="shared" si="737"/>
        <v>49.996568252943419</v>
      </c>
      <c r="O8736" s="36">
        <f t="shared" si="738"/>
        <v>50.000782301060205</v>
      </c>
      <c r="P8736" s="36">
        <f t="shared" si="739"/>
        <v>4.2140481167862731E-3</v>
      </c>
      <c r="Q8736" s="36">
        <f t="shared" si="740"/>
        <v>1.3465124348897723E-4</v>
      </c>
    </row>
    <row r="8737" spans="1:17" x14ac:dyDescent="0.3">
      <c r="A8737" s="29">
        <v>2398226</v>
      </c>
      <c r="B8737" s="1">
        <v>135</v>
      </c>
      <c r="C8737" s="1" t="s">
        <v>34</v>
      </c>
      <c r="D8737" s="1" t="s">
        <v>22</v>
      </c>
      <c r="E8737" s="1" t="s">
        <v>23</v>
      </c>
      <c r="F8737" s="47">
        <v>1857</v>
      </c>
      <c r="G8737" s="34">
        <v>1864.75</v>
      </c>
      <c r="H8737" s="1" t="s">
        <v>218</v>
      </c>
      <c r="I8737" s="34">
        <v>2.1281000000000001E-2</v>
      </c>
      <c r="J8737" s="34">
        <v>4128.8469999999998</v>
      </c>
      <c r="K8737" s="35" t="str">
        <f t="shared" si="736"/>
        <v>Kempenland-West_H91E0C</v>
      </c>
      <c r="L8737" s="36">
        <f>VLOOKUP(D8737,DATA!A:F,5,FALSE)</f>
        <v>6.9280917156857415E-3</v>
      </c>
      <c r="M8737" s="37">
        <f>VLOOKUP(D8737,DATA!A:F,6,FALSE)</f>
        <v>2282</v>
      </c>
      <c r="N8737" s="36">
        <f t="shared" si="737"/>
        <v>5.2612908423295099</v>
      </c>
      <c r="O8737" s="36">
        <f t="shared" si="738"/>
        <v>5.2620257860439761</v>
      </c>
      <c r="P8737" s="36">
        <f t="shared" si="739"/>
        <v>7.3494371446614082E-4</v>
      </c>
      <c r="Q8737" s="36">
        <f t="shared" si="740"/>
        <v>3.0344701506423818E-2</v>
      </c>
    </row>
    <row r="8738" spans="1:17" x14ac:dyDescent="0.3">
      <c r="A8738" s="29">
        <v>2398228</v>
      </c>
      <c r="B8738" s="1">
        <v>135</v>
      </c>
      <c r="C8738" s="1" t="s">
        <v>34</v>
      </c>
      <c r="D8738" s="1" t="s">
        <v>41</v>
      </c>
      <c r="E8738" s="1" t="s">
        <v>42</v>
      </c>
      <c r="F8738" s="47">
        <v>1071</v>
      </c>
      <c r="G8738" s="34">
        <v>1301.3599999999999</v>
      </c>
      <c r="H8738" s="1" t="s">
        <v>218</v>
      </c>
      <c r="I8738" s="34">
        <v>1.46429E-2</v>
      </c>
      <c r="J8738" s="34">
        <v>3648.4319999999998</v>
      </c>
      <c r="K8738" s="35" t="str">
        <f t="shared" si="736"/>
        <v>Kempenland-West_H4010A</v>
      </c>
      <c r="L8738" s="36">
        <f>VLOOKUP(D8738,DATA!A:F,5,FALSE)</f>
        <v>1.3726988247862192E-2</v>
      </c>
      <c r="M8738" s="37">
        <f>VLOOKUP(D8738,DATA!A:F,6,FALSE)</f>
        <v>1285.5</v>
      </c>
      <c r="N8738" s="36">
        <f t="shared" si="737"/>
        <v>55.421354444555334</v>
      </c>
      <c r="O8738" s="36">
        <f t="shared" si="738"/>
        <v>55.426320386393705</v>
      </c>
      <c r="P8738" s="36">
        <f t="shared" si="739"/>
        <v>4.9659418383711795E-3</v>
      </c>
      <c r="Q8738" s="36">
        <f t="shared" si="740"/>
        <v>0.18117901113252238</v>
      </c>
    </row>
    <row r="8739" spans="1:17" x14ac:dyDescent="0.3">
      <c r="A8739" s="29">
        <v>2398228</v>
      </c>
      <c r="B8739" s="1">
        <v>135</v>
      </c>
      <c r="C8739" s="1" t="s">
        <v>34</v>
      </c>
      <c r="D8739" s="1" t="s">
        <v>81</v>
      </c>
      <c r="E8739" s="1" t="s">
        <v>42</v>
      </c>
      <c r="F8739" s="47">
        <v>1071</v>
      </c>
      <c r="G8739" s="34">
        <v>1301.3599999999999</v>
      </c>
      <c r="H8739" s="1" t="s">
        <v>218</v>
      </c>
      <c r="I8739" s="34">
        <v>1.46429E-2</v>
      </c>
      <c r="J8739" s="34">
        <v>1081.5314000000001</v>
      </c>
      <c r="K8739" s="35" t="str">
        <f t="shared" si="736"/>
        <v>Kempenland-West_ZGH4010A</v>
      </c>
      <c r="L8739" s="36">
        <f>VLOOKUP(D8739,DATA!A:F,5,FALSE)</f>
        <v>1.3726988247862192E-2</v>
      </c>
      <c r="M8739" s="37">
        <f>VLOOKUP(D8739,DATA!A:F,6,FALSE)</f>
        <v>1285.5</v>
      </c>
      <c r="N8739" s="36">
        <f t="shared" si="737"/>
        <v>55.421354444555334</v>
      </c>
      <c r="O8739" s="36">
        <f t="shared" si="738"/>
        <v>55.426320386393705</v>
      </c>
      <c r="P8739" s="36">
        <f t="shared" si="739"/>
        <v>4.9659418383711795E-3</v>
      </c>
      <c r="Q8739" s="36">
        <f t="shared" si="740"/>
        <v>5.3708220287721556E-2</v>
      </c>
    </row>
    <row r="8740" spans="1:17" x14ac:dyDescent="0.3">
      <c r="A8740" s="29">
        <v>2398228</v>
      </c>
      <c r="B8740" s="1">
        <v>135</v>
      </c>
      <c r="C8740" s="1" t="s">
        <v>34</v>
      </c>
      <c r="D8740" s="1" t="s">
        <v>53</v>
      </c>
      <c r="E8740" s="1" t="s">
        <v>54</v>
      </c>
      <c r="F8740" s="47">
        <v>714</v>
      </c>
      <c r="G8740" s="34">
        <v>1301.3599999999999</v>
      </c>
      <c r="H8740" s="1" t="s">
        <v>218</v>
      </c>
      <c r="I8740" s="34">
        <v>1.46429E-2</v>
      </c>
      <c r="J8740" s="34">
        <v>215.19098</v>
      </c>
      <c r="K8740" s="35" t="str">
        <f t="shared" si="736"/>
        <v>Kempenland-West_H4030</v>
      </c>
      <c r="L8740" s="36">
        <f>VLOOKUP(D8740,DATA!A:F,5,FALSE)</f>
        <v>1.0986712608830001E-2</v>
      </c>
      <c r="M8740" s="37">
        <f>VLOOKUP(D8740,DATA!A:F,6,FALSE)</f>
        <v>982</v>
      </c>
      <c r="N8740" s="36">
        <f t="shared" si="737"/>
        <v>97.093476619892627</v>
      </c>
      <c r="O8740" s="36">
        <f t="shared" si="738"/>
        <v>97.093930588509352</v>
      </c>
      <c r="P8740" s="36">
        <f t="shared" si="739"/>
        <v>4.5396861672486466E-4</v>
      </c>
      <c r="Q8740" s="36">
        <f t="shared" si="740"/>
        <v>9.768995152226801E-4</v>
      </c>
    </row>
    <row r="8741" spans="1:17" x14ac:dyDescent="0.3">
      <c r="A8741" s="29">
        <v>2398228</v>
      </c>
      <c r="B8741" s="1">
        <v>135</v>
      </c>
      <c r="C8741" s="1" t="s">
        <v>34</v>
      </c>
      <c r="D8741" s="1" t="s">
        <v>43</v>
      </c>
      <c r="E8741" s="1" t="s">
        <v>44</v>
      </c>
      <c r="F8741" s="47">
        <v>1071</v>
      </c>
      <c r="G8741" s="34">
        <v>1301.3599999999999</v>
      </c>
      <c r="H8741" s="1" t="s">
        <v>218</v>
      </c>
      <c r="I8741" s="34">
        <v>1.46429E-2</v>
      </c>
      <c r="J8741" s="34">
        <v>1840.1195</v>
      </c>
      <c r="K8741" s="35" t="str">
        <f t="shared" si="736"/>
        <v>Kempenland-West_H7150</v>
      </c>
      <c r="L8741" s="36">
        <f>VLOOKUP(D8741,DATA!A:F,5,FALSE)</f>
        <v>1.3726988247862192E-2</v>
      </c>
      <c r="M8741" s="37">
        <f>VLOOKUP(D8741,DATA!A:F,6,FALSE)</f>
        <v>1285.5</v>
      </c>
      <c r="N8741" s="36">
        <f t="shared" si="737"/>
        <v>55.421354444555334</v>
      </c>
      <c r="O8741" s="36">
        <f t="shared" si="738"/>
        <v>55.426320386393705</v>
      </c>
      <c r="P8741" s="36">
        <f t="shared" si="739"/>
        <v>4.9659418383711795E-3</v>
      </c>
      <c r="Q8741" s="36">
        <f t="shared" si="740"/>
        <v>9.1379264126526555E-2</v>
      </c>
    </row>
    <row r="8742" spans="1:17" x14ac:dyDescent="0.3">
      <c r="A8742" s="29">
        <v>2398365</v>
      </c>
      <c r="B8742" s="1">
        <v>137</v>
      </c>
      <c r="C8742" s="1" t="s">
        <v>30</v>
      </c>
      <c r="D8742" s="1" t="s">
        <v>41</v>
      </c>
      <c r="E8742" s="1" t="s">
        <v>42</v>
      </c>
      <c r="F8742" s="47">
        <v>1071</v>
      </c>
      <c r="G8742" s="34">
        <v>1703.44</v>
      </c>
      <c r="H8742" s="1" t="s">
        <v>218</v>
      </c>
      <c r="I8742" s="34">
        <v>1.3872199999999999E-2</v>
      </c>
      <c r="J8742" s="34">
        <v>2.8684314999999998</v>
      </c>
      <c r="K8742" s="35" t="str">
        <f t="shared" si="736"/>
        <v>Strabrechtse Heide &amp; Beuven_H4010A</v>
      </c>
      <c r="L8742" s="36">
        <f>VLOOKUP(D8742,DATA!A:F,5,FALSE)</f>
        <v>1.3726988247862192E-2</v>
      </c>
      <c r="M8742" s="37">
        <f>VLOOKUP(D8742,DATA!A:F,6,FALSE)</f>
        <v>1285.5</v>
      </c>
      <c r="N8742" s="36">
        <f t="shared" si="737"/>
        <v>99.678612056030104</v>
      </c>
      <c r="O8742" s="36">
        <f t="shared" si="738"/>
        <v>99.678673053396352</v>
      </c>
      <c r="P8742" s="36">
        <f t="shared" si="739"/>
        <v>6.099736624776142E-5</v>
      </c>
      <c r="Q8742" s="36">
        <f t="shared" si="740"/>
        <v>1.7496676676211564E-6</v>
      </c>
    </row>
    <row r="8743" spans="1:17" x14ac:dyDescent="0.3">
      <c r="A8743" s="29">
        <v>2398366</v>
      </c>
      <c r="B8743" s="1">
        <v>137</v>
      </c>
      <c r="C8743" s="1" t="s">
        <v>30</v>
      </c>
      <c r="D8743" s="1" t="s">
        <v>57</v>
      </c>
      <c r="E8743" s="1" t="s">
        <v>58</v>
      </c>
      <c r="F8743" s="47">
        <v>714</v>
      </c>
      <c r="G8743" s="34">
        <v>1358.48</v>
      </c>
      <c r="H8743" s="1" t="s">
        <v>218</v>
      </c>
      <c r="I8743" s="34">
        <v>1.2137800000000001E-2</v>
      </c>
      <c r="J8743" s="34">
        <v>750.27409999999998</v>
      </c>
      <c r="K8743" s="35" t="str">
        <f t="shared" si="736"/>
        <v>Strabrechtse Heide &amp; Beuven_H3160</v>
      </c>
      <c r="L8743" s="36">
        <f>VLOOKUP(D8743,DATA!A:F,5,FALSE)</f>
        <v>1.0986712608830001E-2</v>
      </c>
      <c r="M8743" s="37">
        <f>VLOOKUP(D8743,DATA!A:F,6,FALSE)</f>
        <v>982</v>
      </c>
      <c r="N8743" s="36">
        <f t="shared" si="737"/>
        <v>98.426917987333596</v>
      </c>
      <c r="O8743" s="36">
        <f t="shared" si="738"/>
        <v>98.427124451623484</v>
      </c>
      <c r="P8743" s="36">
        <f t="shared" si="739"/>
        <v>2.0646428988868593E-4</v>
      </c>
      <c r="Q8743" s="36">
        <f t="shared" si="740"/>
        <v>1.5490480927837294E-3</v>
      </c>
    </row>
    <row r="8744" spans="1:17" x14ac:dyDescent="0.3">
      <c r="A8744" s="29">
        <v>2398369</v>
      </c>
      <c r="B8744" s="1">
        <v>137</v>
      </c>
      <c r="C8744" s="1" t="s">
        <v>30</v>
      </c>
      <c r="D8744" s="1" t="s">
        <v>53</v>
      </c>
      <c r="E8744" s="1" t="s">
        <v>54</v>
      </c>
      <c r="F8744" s="47">
        <v>714</v>
      </c>
      <c r="G8744" s="34">
        <v>1328.94</v>
      </c>
      <c r="H8744" s="1" t="s">
        <v>218</v>
      </c>
      <c r="I8744" s="34">
        <v>1.24633E-2</v>
      </c>
      <c r="J8744" s="34">
        <v>579.40750000000003</v>
      </c>
      <c r="K8744" s="35" t="str">
        <f t="shared" si="736"/>
        <v>Strabrechtse Heide &amp; Beuven_H4030</v>
      </c>
      <c r="L8744" s="36">
        <f>VLOOKUP(D8744,DATA!A:F,5,FALSE)</f>
        <v>1.0986712608830001E-2</v>
      </c>
      <c r="M8744" s="37">
        <f>VLOOKUP(D8744,DATA!A:F,6,FALSE)</f>
        <v>982</v>
      </c>
      <c r="N8744" s="36">
        <f t="shared" si="737"/>
        <v>97.836837872732744</v>
      </c>
      <c r="O8744" s="36">
        <f t="shared" si="738"/>
        <v>97.837127649687503</v>
      </c>
      <c r="P8744" s="36">
        <f t="shared" si="739"/>
        <v>2.8977695475873588E-4</v>
      </c>
      <c r="Q8744" s="36">
        <f t="shared" si="740"/>
        <v>1.6789894091437227E-3</v>
      </c>
    </row>
    <row r="8745" spans="1:17" x14ac:dyDescent="0.3">
      <c r="A8745" s="29">
        <v>2398370</v>
      </c>
      <c r="B8745" s="1">
        <v>137</v>
      </c>
      <c r="C8745" s="1" t="s">
        <v>30</v>
      </c>
      <c r="D8745" s="1" t="s">
        <v>53</v>
      </c>
      <c r="E8745" s="1" t="s">
        <v>54</v>
      </c>
      <c r="F8745" s="47">
        <v>714</v>
      </c>
      <c r="G8745" s="34">
        <v>1110.3399999999999</v>
      </c>
      <c r="H8745" s="1" t="s">
        <v>218</v>
      </c>
      <c r="I8745" s="34">
        <v>1.07793E-2</v>
      </c>
      <c r="J8745" s="34">
        <v>358.99628000000001</v>
      </c>
      <c r="K8745" s="35" t="str">
        <f t="shared" si="736"/>
        <v>Strabrechtse Heide &amp; Beuven_H4030</v>
      </c>
      <c r="L8745" s="36">
        <f>VLOOKUP(D8745,DATA!A:F,5,FALSE)</f>
        <v>1.0986712608830001E-2</v>
      </c>
      <c r="M8745" s="37">
        <f>VLOOKUP(D8745,DATA!A:F,6,FALSE)</f>
        <v>982</v>
      </c>
      <c r="N8745" s="36">
        <f t="shared" si="737"/>
        <v>80.377141608082965</v>
      </c>
      <c r="O8745" s="36">
        <f t="shared" si="738"/>
        <v>80.379009438857707</v>
      </c>
      <c r="P8745" s="36">
        <f t="shared" si="739"/>
        <v>1.8678307747421741E-3</v>
      </c>
      <c r="Q8745" s="36">
        <f t="shared" si="740"/>
        <v>6.7054429980195852E-3</v>
      </c>
    </row>
    <row r="8746" spans="1:17" x14ac:dyDescent="0.3">
      <c r="A8746" s="29">
        <v>2398379</v>
      </c>
      <c r="B8746" s="1">
        <v>137</v>
      </c>
      <c r="C8746" s="1" t="s">
        <v>30</v>
      </c>
      <c r="D8746" s="1" t="s">
        <v>53</v>
      </c>
      <c r="E8746" s="1" t="s">
        <v>54</v>
      </c>
      <c r="F8746" s="47">
        <v>714</v>
      </c>
      <c r="G8746" s="34">
        <v>943.42</v>
      </c>
      <c r="H8746" s="1" t="s">
        <v>218</v>
      </c>
      <c r="I8746" s="34">
        <v>8.9853999999999993E-3</v>
      </c>
      <c r="J8746" s="34">
        <v>389.24547999999999</v>
      </c>
      <c r="K8746" s="35" t="str">
        <f t="shared" si="736"/>
        <v>Strabrechtse Heide &amp; Beuven_H4030</v>
      </c>
      <c r="L8746" s="36">
        <f>VLOOKUP(D8746,DATA!A:F,5,FALSE)</f>
        <v>1.0986712608830001E-2</v>
      </c>
      <c r="M8746" s="37">
        <f>VLOOKUP(D8746,DATA!A:F,6,FALSE)</f>
        <v>982</v>
      </c>
      <c r="N8746" s="36">
        <f t="shared" si="737"/>
        <v>39.55916932438415</v>
      </c>
      <c r="O8746" s="36">
        <f t="shared" si="738"/>
        <v>39.561529733285063</v>
      </c>
      <c r="P8746" s="36">
        <f t="shared" si="739"/>
        <v>2.3604089009126028E-3</v>
      </c>
      <c r="Q8746" s="36">
        <f t="shared" si="740"/>
        <v>9.1877849563199859E-3</v>
      </c>
    </row>
    <row r="8747" spans="1:17" x14ac:dyDescent="0.3">
      <c r="A8747" s="29">
        <v>2399727</v>
      </c>
      <c r="B8747" s="1">
        <v>135</v>
      </c>
      <c r="C8747" s="1" t="s">
        <v>34</v>
      </c>
      <c r="D8747" s="1" t="s">
        <v>22</v>
      </c>
      <c r="E8747" s="1" t="s">
        <v>23</v>
      </c>
      <c r="F8747" s="47">
        <v>1857</v>
      </c>
      <c r="G8747" s="34">
        <v>1946.17</v>
      </c>
      <c r="H8747" s="1" t="s">
        <v>218</v>
      </c>
      <c r="I8747" s="34">
        <v>1.3350000000000001E-2</v>
      </c>
      <c r="J8747" s="34">
        <v>1185.9776999999999</v>
      </c>
      <c r="K8747" s="35" t="str">
        <f t="shared" si="736"/>
        <v>Kempenland-West_H91E0C</v>
      </c>
      <c r="L8747" s="36">
        <f>VLOOKUP(D8747,DATA!A:F,5,FALSE)</f>
        <v>6.9280917156857415E-3</v>
      </c>
      <c r="M8747" s="37">
        <f>VLOOKUP(D8747,DATA!A:F,6,FALSE)</f>
        <v>2282</v>
      </c>
      <c r="N8747" s="36">
        <f t="shared" si="737"/>
        <v>8.8938843779770647</v>
      </c>
      <c r="O8747" s="36">
        <f t="shared" si="738"/>
        <v>8.8946338413535226</v>
      </c>
      <c r="P8747" s="36">
        <f t="shared" si="739"/>
        <v>7.4946337645798167E-4</v>
      </c>
      <c r="Q8747" s="36">
        <f t="shared" si="740"/>
        <v>8.8884685144587118E-3</v>
      </c>
    </row>
    <row r="8748" spans="1:17" x14ac:dyDescent="0.3">
      <c r="A8748" s="29">
        <v>2399728</v>
      </c>
      <c r="B8748" s="1">
        <v>135</v>
      </c>
      <c r="C8748" s="1" t="s">
        <v>34</v>
      </c>
      <c r="D8748" s="1" t="s">
        <v>70</v>
      </c>
      <c r="E8748" s="1" t="s">
        <v>71</v>
      </c>
      <c r="F8748" s="47">
        <v>1071</v>
      </c>
      <c r="G8748" s="34">
        <v>1866.63</v>
      </c>
      <c r="H8748" s="1" t="s">
        <v>218</v>
      </c>
      <c r="I8748" s="34">
        <v>1.2949E-2</v>
      </c>
      <c r="J8748" s="34">
        <v>1482.0491999999999</v>
      </c>
      <c r="K8748" s="35" t="str">
        <f t="shared" si="736"/>
        <v>Kempenland-West_H9120</v>
      </c>
      <c r="L8748" s="36">
        <f>VLOOKUP(D8748,DATA!A:F,5,FALSE)</f>
        <v>1.3726988247862192E-2</v>
      </c>
      <c r="M8748" s="37">
        <f>VLOOKUP(D8748,DATA!A:F,6,FALSE)</f>
        <v>1285.5</v>
      </c>
      <c r="N8748" s="36">
        <f t="shared" si="737"/>
        <v>99.965690659591559</v>
      </c>
      <c r="O8748" s="36">
        <f t="shared" si="738"/>
        <v>99.96569675546948</v>
      </c>
      <c r="P8748" s="36">
        <f t="shared" si="739"/>
        <v>6.0958779215525283E-6</v>
      </c>
      <c r="Q8748" s="36">
        <f t="shared" si="740"/>
        <v>9.0343909969345872E-5</v>
      </c>
    </row>
    <row r="8749" spans="1:17" x14ac:dyDescent="0.3">
      <c r="A8749" s="29">
        <v>2399745</v>
      </c>
      <c r="B8749" s="1">
        <v>135</v>
      </c>
      <c r="C8749" s="1" t="s">
        <v>34</v>
      </c>
      <c r="D8749" s="1" t="s">
        <v>41</v>
      </c>
      <c r="E8749" s="1" t="s">
        <v>42</v>
      </c>
      <c r="F8749" s="47">
        <v>1071</v>
      </c>
      <c r="G8749" s="34">
        <v>1308.1400000000001</v>
      </c>
      <c r="H8749" s="1" t="s">
        <v>218</v>
      </c>
      <c r="I8749" s="34">
        <v>1.14333E-2</v>
      </c>
      <c r="J8749" s="34">
        <v>7626.4390000000003</v>
      </c>
      <c r="K8749" s="35" t="str">
        <f t="shared" si="736"/>
        <v>Kempenland-West_H4010A</v>
      </c>
      <c r="L8749" s="36">
        <f>VLOOKUP(D8749,DATA!A:F,5,FALSE)</f>
        <v>1.3726988247862192E-2</v>
      </c>
      <c r="M8749" s="37">
        <f>VLOOKUP(D8749,DATA!A:F,6,FALSE)</f>
        <v>1285.5</v>
      </c>
      <c r="N8749" s="36">
        <f t="shared" si="737"/>
        <v>57.707539819828355</v>
      </c>
      <c r="O8749" s="36">
        <f t="shared" si="738"/>
        <v>57.711370157975018</v>
      </c>
      <c r="P8749" s="36">
        <f t="shared" si="739"/>
        <v>3.8303381466633368E-3</v>
      </c>
      <c r="Q8749" s="36">
        <f t="shared" si="740"/>
        <v>0.29211840224900992</v>
      </c>
    </row>
    <row r="8750" spans="1:17" x14ac:dyDescent="0.3">
      <c r="A8750" s="29">
        <v>2399745</v>
      </c>
      <c r="B8750" s="1">
        <v>135</v>
      </c>
      <c r="C8750" s="1" t="s">
        <v>34</v>
      </c>
      <c r="D8750" s="1" t="s">
        <v>53</v>
      </c>
      <c r="E8750" s="1" t="s">
        <v>54</v>
      </c>
      <c r="F8750" s="47">
        <v>714</v>
      </c>
      <c r="G8750" s="34">
        <v>1308.1400000000001</v>
      </c>
      <c r="H8750" s="1" t="s">
        <v>218</v>
      </c>
      <c r="I8750" s="34">
        <v>1.14333E-2</v>
      </c>
      <c r="J8750" s="34">
        <v>1557.33883023367</v>
      </c>
      <c r="K8750" s="35" t="str">
        <f t="shared" si="736"/>
        <v>Kempenland-West_H4030</v>
      </c>
      <c r="L8750" s="36">
        <f>VLOOKUP(D8750,DATA!A:F,5,FALSE)</f>
        <v>1.0986712608830001E-2</v>
      </c>
      <c r="M8750" s="37">
        <f>VLOOKUP(D8750,DATA!A:F,6,FALSE)</f>
        <v>982</v>
      </c>
      <c r="N8750" s="36">
        <f t="shared" si="737"/>
        <v>97.296475439118566</v>
      </c>
      <c r="O8750" s="36">
        <f t="shared" si="738"/>
        <v>97.29680583984188</v>
      </c>
      <c r="P8750" s="36">
        <f t="shared" si="739"/>
        <v>3.3040072331402826E-4</v>
      </c>
      <c r="Q8750" s="36">
        <f t="shared" si="740"/>
        <v>5.1454587595422714E-3</v>
      </c>
    </row>
    <row r="8751" spans="1:17" x14ac:dyDescent="0.3">
      <c r="A8751" s="29">
        <v>2399746</v>
      </c>
      <c r="B8751" s="1">
        <v>135</v>
      </c>
      <c r="C8751" s="1" t="s">
        <v>34</v>
      </c>
      <c r="D8751" s="1" t="s">
        <v>41</v>
      </c>
      <c r="E8751" s="1" t="s">
        <v>42</v>
      </c>
      <c r="F8751" s="47">
        <v>1071</v>
      </c>
      <c r="G8751" s="34">
        <v>1245.23</v>
      </c>
      <c r="H8751" s="1" t="s">
        <v>218</v>
      </c>
      <c r="I8751" s="34">
        <v>1.0951499999999999E-2</v>
      </c>
      <c r="J8751" s="34">
        <v>357.95359999999999</v>
      </c>
      <c r="K8751" s="35" t="str">
        <f t="shared" si="736"/>
        <v>Kempenland-West_H4010A</v>
      </c>
      <c r="L8751" s="36">
        <f>VLOOKUP(D8751,DATA!A:F,5,FALSE)</f>
        <v>1.3726988247862192E-2</v>
      </c>
      <c r="M8751" s="37">
        <f>VLOOKUP(D8751,DATA!A:F,6,FALSE)</f>
        <v>1285.5</v>
      </c>
      <c r="N8751" s="36">
        <f t="shared" si="737"/>
        <v>36.521832005910234</v>
      </c>
      <c r="O8751" s="36">
        <f t="shared" si="738"/>
        <v>36.525317261296628</v>
      </c>
      <c r="P8751" s="36">
        <f t="shared" si="739"/>
        <v>3.4852553863942148E-3</v>
      </c>
      <c r="Q8751" s="36">
        <f t="shared" si="740"/>
        <v>1.2475597124792001E-2</v>
      </c>
    </row>
    <row r="8752" spans="1:17" x14ac:dyDescent="0.3">
      <c r="A8752" s="29">
        <v>2399746</v>
      </c>
      <c r="B8752" s="1">
        <v>135</v>
      </c>
      <c r="C8752" s="1" t="s">
        <v>34</v>
      </c>
      <c r="D8752" s="1" t="s">
        <v>53</v>
      </c>
      <c r="E8752" s="1" t="s">
        <v>54</v>
      </c>
      <c r="F8752" s="47">
        <v>714</v>
      </c>
      <c r="G8752" s="34">
        <v>1245.23</v>
      </c>
      <c r="H8752" s="1" t="s">
        <v>218</v>
      </c>
      <c r="I8752" s="34">
        <v>1.0951499999999999E-2</v>
      </c>
      <c r="J8752" s="34">
        <v>3354.1742983630002</v>
      </c>
      <c r="K8752" s="35" t="str">
        <f t="shared" si="736"/>
        <v>Kempenland-West_H4030</v>
      </c>
      <c r="L8752" s="36">
        <f>VLOOKUP(D8752,DATA!A:F,5,FALSE)</f>
        <v>1.0986712608830001E-2</v>
      </c>
      <c r="M8752" s="37">
        <f>VLOOKUP(D8752,DATA!A:F,6,FALSE)</f>
        <v>982</v>
      </c>
      <c r="N8752" s="36">
        <f t="shared" si="737"/>
        <v>94.745115967303178</v>
      </c>
      <c r="O8752" s="36">
        <f t="shared" si="738"/>
        <v>94.74571498266279</v>
      </c>
      <c r="P8752" s="36">
        <f t="shared" si="739"/>
        <v>5.990153596115988E-4</v>
      </c>
      <c r="Q8752" s="36">
        <f t="shared" si="740"/>
        <v>2.0092019235338945E-2</v>
      </c>
    </row>
    <row r="8753" spans="1:17" x14ac:dyDescent="0.3">
      <c r="A8753" s="29">
        <v>2399749</v>
      </c>
      <c r="B8753" s="1">
        <v>135</v>
      </c>
      <c r="C8753" s="1" t="s">
        <v>34</v>
      </c>
      <c r="D8753" s="1" t="s">
        <v>41</v>
      </c>
      <c r="E8753" s="1" t="s">
        <v>42</v>
      </c>
      <c r="F8753" s="47">
        <v>1071</v>
      </c>
      <c r="G8753" s="34">
        <v>1343.54</v>
      </c>
      <c r="H8753" s="1" t="s">
        <v>218</v>
      </c>
      <c r="I8753" s="34">
        <v>1.2828900000000001E-2</v>
      </c>
      <c r="J8753" s="34">
        <v>2059.6998021914901</v>
      </c>
      <c r="K8753" s="35" t="str">
        <f t="shared" si="736"/>
        <v>Kempenland-West_H4010A</v>
      </c>
      <c r="L8753" s="36">
        <f>VLOOKUP(D8753,DATA!A:F,5,FALSE)</f>
        <v>1.3726988247862192E-2</v>
      </c>
      <c r="M8753" s="37">
        <f>VLOOKUP(D8753,DATA!A:F,6,FALSE)</f>
        <v>1285.5</v>
      </c>
      <c r="N8753" s="36">
        <f t="shared" si="737"/>
        <v>68.927122065192094</v>
      </c>
      <c r="O8753" s="36">
        <f t="shared" si="738"/>
        <v>68.93089363221668</v>
      </c>
      <c r="P8753" s="36">
        <f t="shared" si="739"/>
        <v>3.7715670245859201E-3</v>
      </c>
      <c r="Q8753" s="36">
        <f t="shared" si="740"/>
        <v>7.7682958544915665E-2</v>
      </c>
    </row>
    <row r="8754" spans="1:17" x14ac:dyDescent="0.3">
      <c r="A8754" s="29">
        <v>2399749</v>
      </c>
      <c r="B8754" s="1">
        <v>135</v>
      </c>
      <c r="C8754" s="1" t="s">
        <v>34</v>
      </c>
      <c r="D8754" s="1" t="s">
        <v>53</v>
      </c>
      <c r="E8754" s="1" t="s">
        <v>54</v>
      </c>
      <c r="F8754" s="47">
        <v>714</v>
      </c>
      <c r="G8754" s="34">
        <v>1343.54</v>
      </c>
      <c r="H8754" s="1" t="s">
        <v>218</v>
      </c>
      <c r="I8754" s="34">
        <v>1.2828900000000001E-2</v>
      </c>
      <c r="J8754" s="34">
        <v>66.904529999999994</v>
      </c>
      <c r="K8754" s="35" t="str">
        <f t="shared" si="736"/>
        <v>Kempenland-West_H4030</v>
      </c>
      <c r="L8754" s="36">
        <f>VLOOKUP(D8754,DATA!A:F,5,FALSE)</f>
        <v>1.0986712608830001E-2</v>
      </c>
      <c r="M8754" s="37">
        <f>VLOOKUP(D8754,DATA!A:F,6,FALSE)</f>
        <v>982</v>
      </c>
      <c r="N8754" s="36">
        <f t="shared" si="737"/>
        <v>98.151497047455578</v>
      </c>
      <c r="O8754" s="36">
        <f t="shared" si="738"/>
        <v>98.151752755732829</v>
      </c>
      <c r="P8754" s="36">
        <f t="shared" si="739"/>
        <v>2.5570827725118761E-4</v>
      </c>
      <c r="Q8754" s="36">
        <f t="shared" si="740"/>
        <v>1.71080421066004E-4</v>
      </c>
    </row>
    <row r="8755" spans="1:17" x14ac:dyDescent="0.3">
      <c r="A8755" s="29">
        <v>2399749</v>
      </c>
      <c r="B8755" s="1">
        <v>135</v>
      </c>
      <c r="C8755" s="1" t="s">
        <v>34</v>
      </c>
      <c r="D8755" s="1" t="s">
        <v>43</v>
      </c>
      <c r="E8755" s="1" t="s">
        <v>44</v>
      </c>
      <c r="F8755" s="47">
        <v>1071</v>
      </c>
      <c r="G8755" s="34">
        <v>1343.54</v>
      </c>
      <c r="H8755" s="1" t="s">
        <v>218</v>
      </c>
      <c r="I8755" s="34">
        <v>1.2828900000000001E-2</v>
      </c>
      <c r="J8755" s="34">
        <v>590.50715000000002</v>
      </c>
      <c r="K8755" s="35" t="str">
        <f t="shared" si="736"/>
        <v>Kempenland-West_H7150</v>
      </c>
      <c r="L8755" s="36">
        <f>VLOOKUP(D8755,DATA!A:F,5,FALSE)</f>
        <v>1.3726988247862192E-2</v>
      </c>
      <c r="M8755" s="37">
        <f>VLOOKUP(D8755,DATA!A:F,6,FALSE)</f>
        <v>1285.5</v>
      </c>
      <c r="N8755" s="36">
        <f t="shared" si="737"/>
        <v>68.927122065192094</v>
      </c>
      <c r="O8755" s="36">
        <f t="shared" si="738"/>
        <v>68.93089363221668</v>
      </c>
      <c r="P8755" s="36">
        <f t="shared" si="739"/>
        <v>3.7715670245859201E-3</v>
      </c>
      <c r="Q8755" s="36">
        <f t="shared" si="740"/>
        <v>2.2271372947222118E-2</v>
      </c>
    </row>
    <row r="8756" spans="1:17" x14ac:dyDescent="0.3">
      <c r="A8756" s="29">
        <v>2399750</v>
      </c>
      <c r="B8756" s="1">
        <v>135</v>
      </c>
      <c r="C8756" s="1" t="s">
        <v>34</v>
      </c>
      <c r="D8756" s="1" t="s">
        <v>41</v>
      </c>
      <c r="E8756" s="1" t="s">
        <v>42</v>
      </c>
      <c r="F8756" s="47">
        <v>1071</v>
      </c>
      <c r="G8756" s="34">
        <v>1373.02</v>
      </c>
      <c r="H8756" s="1" t="s">
        <v>218</v>
      </c>
      <c r="I8756" s="34">
        <v>1.36417E-2</v>
      </c>
      <c r="J8756" s="34">
        <v>22.444296175282499</v>
      </c>
      <c r="K8756" s="35" t="str">
        <f t="shared" si="736"/>
        <v>Kempenland-West_H4010A</v>
      </c>
      <c r="L8756" s="36">
        <f>VLOOKUP(D8756,DATA!A:F,5,FALSE)</f>
        <v>1.3726988247862192E-2</v>
      </c>
      <c r="M8756" s="37">
        <f>VLOOKUP(D8756,DATA!A:F,6,FALSE)</f>
        <v>1285.5</v>
      </c>
      <c r="N8756" s="36">
        <f t="shared" si="737"/>
        <v>76.877125546015819</v>
      </c>
      <c r="O8756" s="36">
        <f t="shared" si="738"/>
        <v>76.880454140241582</v>
      </c>
      <c r="P8756" s="36">
        <f t="shared" si="739"/>
        <v>3.3285942257634815E-3</v>
      </c>
      <c r="Q8756" s="36">
        <f t="shared" si="740"/>
        <v>7.4707954650370719E-4</v>
      </c>
    </row>
    <row r="8757" spans="1:17" x14ac:dyDescent="0.3">
      <c r="A8757" s="29">
        <v>2399750</v>
      </c>
      <c r="B8757" s="1">
        <v>135</v>
      </c>
      <c r="C8757" s="1" t="s">
        <v>34</v>
      </c>
      <c r="D8757" s="1" t="s">
        <v>53</v>
      </c>
      <c r="E8757" s="1" t="s">
        <v>54</v>
      </c>
      <c r="F8757" s="47">
        <v>714</v>
      </c>
      <c r="G8757" s="34">
        <v>1373.02</v>
      </c>
      <c r="H8757" s="1" t="s">
        <v>218</v>
      </c>
      <c r="I8757" s="34">
        <v>1.36417E-2</v>
      </c>
      <c r="J8757" s="34">
        <v>996.57370000000003</v>
      </c>
      <c r="K8757" s="35" t="str">
        <f t="shared" si="736"/>
        <v>Kempenland-West_H4030</v>
      </c>
      <c r="L8757" s="36">
        <f>VLOOKUP(D8757,DATA!A:F,5,FALSE)</f>
        <v>1.0986712608830001E-2</v>
      </c>
      <c r="M8757" s="37">
        <f>VLOOKUP(D8757,DATA!A:F,6,FALSE)</f>
        <v>982</v>
      </c>
      <c r="N8757" s="36">
        <f t="shared" si="737"/>
        <v>98.656047142466463</v>
      </c>
      <c r="O8757" s="36">
        <f t="shared" si="738"/>
        <v>98.656245849085607</v>
      </c>
      <c r="P8757" s="36">
        <f t="shared" si="739"/>
        <v>1.9870661914467291E-4</v>
      </c>
      <c r="Q8757" s="36">
        <f t="shared" si="740"/>
        <v>1.9802579065549752E-3</v>
      </c>
    </row>
    <row r="8758" spans="1:17" x14ac:dyDescent="0.3">
      <c r="A8758" s="29">
        <v>2399750</v>
      </c>
      <c r="B8758" s="1">
        <v>135</v>
      </c>
      <c r="C8758" s="1" t="s">
        <v>34</v>
      </c>
      <c r="D8758" s="1" t="s">
        <v>43</v>
      </c>
      <c r="E8758" s="1" t="s">
        <v>44</v>
      </c>
      <c r="F8758" s="47">
        <v>1071</v>
      </c>
      <c r="G8758" s="34">
        <v>1373.02</v>
      </c>
      <c r="H8758" s="1" t="s">
        <v>218</v>
      </c>
      <c r="I8758" s="34">
        <v>1.36417E-2</v>
      </c>
      <c r="J8758" s="34">
        <v>6.4537529999999999</v>
      </c>
      <c r="K8758" s="35" t="str">
        <f t="shared" si="736"/>
        <v>Kempenland-West_H7150</v>
      </c>
      <c r="L8758" s="36">
        <f>VLOOKUP(D8758,DATA!A:F,5,FALSE)</f>
        <v>1.3726988247862192E-2</v>
      </c>
      <c r="M8758" s="37">
        <f>VLOOKUP(D8758,DATA!A:F,6,FALSE)</f>
        <v>1285.5</v>
      </c>
      <c r="N8758" s="36">
        <f t="shared" si="737"/>
        <v>76.877125546015819</v>
      </c>
      <c r="O8758" s="36">
        <f t="shared" si="738"/>
        <v>76.880454140241582</v>
      </c>
      <c r="P8758" s="36">
        <f t="shared" si="739"/>
        <v>3.3285942257634815E-3</v>
      </c>
      <c r="Q8758" s="36">
        <f t="shared" si="740"/>
        <v>2.1481924970303745E-4</v>
      </c>
    </row>
    <row r="8759" spans="1:17" x14ac:dyDescent="0.3">
      <c r="A8759" s="29">
        <v>2399755</v>
      </c>
      <c r="B8759" s="1">
        <v>135</v>
      </c>
      <c r="C8759" s="1" t="s">
        <v>34</v>
      </c>
      <c r="D8759" s="1" t="s">
        <v>22</v>
      </c>
      <c r="E8759" s="1" t="s">
        <v>23</v>
      </c>
      <c r="F8759" s="47">
        <v>1857</v>
      </c>
      <c r="G8759" s="34">
        <v>1878.84</v>
      </c>
      <c r="H8759" s="1" t="s">
        <v>218</v>
      </c>
      <c r="I8759" s="34">
        <v>2.1732000000000001E-2</v>
      </c>
      <c r="J8759" s="34">
        <v>2565.8933000000002</v>
      </c>
      <c r="K8759" s="35" t="str">
        <f t="shared" si="736"/>
        <v>Kempenland-West_H91E0C</v>
      </c>
      <c r="L8759" s="36">
        <f>VLOOKUP(D8759,DATA!A:F,5,FALSE)</f>
        <v>6.9280917156857415E-3</v>
      </c>
      <c r="M8759" s="37">
        <f>VLOOKUP(D8759,DATA!A:F,6,FALSE)</f>
        <v>2282</v>
      </c>
      <c r="N8759" s="36">
        <f t="shared" si="737"/>
        <v>5.7696578307387378</v>
      </c>
      <c r="O8759" s="36">
        <f t="shared" si="738"/>
        <v>5.7704764520988103</v>
      </c>
      <c r="P8759" s="36">
        <f t="shared" si="739"/>
        <v>8.186213600724912E-4</v>
      </c>
      <c r="Q8759" s="36">
        <f t="shared" si="740"/>
        <v>2.1004950630468932E-2</v>
      </c>
    </row>
    <row r="8760" spans="1:17" x14ac:dyDescent="0.3">
      <c r="A8760" s="29">
        <v>2399756</v>
      </c>
      <c r="B8760" s="1">
        <v>135</v>
      </c>
      <c r="C8760" s="1" t="s">
        <v>34</v>
      </c>
      <c r="D8760" s="1" t="s">
        <v>41</v>
      </c>
      <c r="E8760" s="1" t="s">
        <v>42</v>
      </c>
      <c r="F8760" s="47">
        <v>1071</v>
      </c>
      <c r="G8760" s="34">
        <v>1390.05</v>
      </c>
      <c r="H8760" s="1" t="s">
        <v>218</v>
      </c>
      <c r="I8760" s="34">
        <v>1.593E-2</v>
      </c>
      <c r="J8760" s="34">
        <v>2509.0563999999999</v>
      </c>
      <c r="K8760" s="35" t="str">
        <f t="shared" si="736"/>
        <v>Kempenland-West_H4010A</v>
      </c>
      <c r="L8760" s="36">
        <f>VLOOKUP(D8760,DATA!A:F,5,FALSE)</f>
        <v>1.3726988247862192E-2</v>
      </c>
      <c r="M8760" s="37">
        <f>VLOOKUP(D8760,DATA!A:F,6,FALSE)</f>
        <v>1285.5</v>
      </c>
      <c r="N8760" s="36">
        <f t="shared" si="737"/>
        <v>80.770350579091797</v>
      </c>
      <c r="O8760" s="36">
        <f t="shared" si="738"/>
        <v>80.773746715687125</v>
      </c>
      <c r="P8760" s="36">
        <f t="shared" si="739"/>
        <v>3.396136595327448E-3</v>
      </c>
      <c r="Q8760" s="36">
        <f t="shared" si="740"/>
        <v>8.5210982597805435E-2</v>
      </c>
    </row>
    <row r="8761" spans="1:17" x14ac:dyDescent="0.3">
      <c r="A8761" s="29">
        <v>2399756</v>
      </c>
      <c r="B8761" s="1">
        <v>135</v>
      </c>
      <c r="C8761" s="1" t="s">
        <v>34</v>
      </c>
      <c r="D8761" s="1" t="s">
        <v>53</v>
      </c>
      <c r="E8761" s="1" t="s">
        <v>54</v>
      </c>
      <c r="F8761" s="47">
        <v>714</v>
      </c>
      <c r="G8761" s="34">
        <v>1390.05</v>
      </c>
      <c r="H8761" s="1" t="s">
        <v>218</v>
      </c>
      <c r="I8761" s="34">
        <v>1.593E-2</v>
      </c>
      <c r="J8761" s="34">
        <v>1766.4215999999999</v>
      </c>
      <c r="K8761" s="35" t="str">
        <f t="shared" si="736"/>
        <v>Kempenland-West_H4030</v>
      </c>
      <c r="L8761" s="36">
        <f>VLOOKUP(D8761,DATA!A:F,5,FALSE)</f>
        <v>1.0986712608830001E-2</v>
      </c>
      <c r="M8761" s="37">
        <f>VLOOKUP(D8761,DATA!A:F,6,FALSE)</f>
        <v>982</v>
      </c>
      <c r="N8761" s="36">
        <f t="shared" si="737"/>
        <v>98.882820243413718</v>
      </c>
      <c r="O8761" s="36">
        <f t="shared" si="738"/>
        <v>98.883013569423468</v>
      </c>
      <c r="P8761" s="36">
        <f t="shared" si="739"/>
        <v>1.9332600975019432E-4</v>
      </c>
      <c r="Q8761" s="36">
        <f t="shared" si="740"/>
        <v>3.4149523946455386E-3</v>
      </c>
    </row>
    <row r="8762" spans="1:17" x14ac:dyDescent="0.3">
      <c r="A8762" s="29">
        <v>2399756</v>
      </c>
      <c r="B8762" s="1">
        <v>135</v>
      </c>
      <c r="C8762" s="1" t="s">
        <v>34</v>
      </c>
      <c r="D8762" s="1" t="s">
        <v>43</v>
      </c>
      <c r="E8762" s="1" t="s">
        <v>44</v>
      </c>
      <c r="F8762" s="47">
        <v>1071</v>
      </c>
      <c r="G8762" s="34">
        <v>1390.05</v>
      </c>
      <c r="H8762" s="1" t="s">
        <v>218</v>
      </c>
      <c r="I8762" s="34">
        <v>1.593E-2</v>
      </c>
      <c r="J8762" s="34">
        <v>239.94542999999999</v>
      </c>
      <c r="K8762" s="35" t="str">
        <f t="shared" si="736"/>
        <v>Kempenland-West_H7150</v>
      </c>
      <c r="L8762" s="36">
        <f>VLOOKUP(D8762,DATA!A:F,5,FALSE)</f>
        <v>1.3726988247862192E-2</v>
      </c>
      <c r="M8762" s="37">
        <f>VLOOKUP(D8762,DATA!A:F,6,FALSE)</f>
        <v>1285.5</v>
      </c>
      <c r="N8762" s="36">
        <f t="shared" si="737"/>
        <v>80.770350579091797</v>
      </c>
      <c r="O8762" s="36">
        <f t="shared" si="738"/>
        <v>80.773746715687125</v>
      </c>
      <c r="P8762" s="36">
        <f t="shared" si="739"/>
        <v>3.396136595327448E-3</v>
      </c>
      <c r="Q8762" s="36">
        <f t="shared" si="740"/>
        <v>8.148874557045804E-3</v>
      </c>
    </row>
    <row r="8763" spans="1:17" x14ac:dyDescent="0.3">
      <c r="A8763" s="29">
        <v>2399757</v>
      </c>
      <c r="B8763" s="1">
        <v>135</v>
      </c>
      <c r="C8763" s="1" t="s">
        <v>34</v>
      </c>
      <c r="D8763" s="1" t="s">
        <v>53</v>
      </c>
      <c r="E8763" s="1" t="s">
        <v>54</v>
      </c>
      <c r="F8763" s="47">
        <v>714</v>
      </c>
      <c r="G8763" s="34">
        <v>1400.91</v>
      </c>
      <c r="H8763" s="1" t="s">
        <v>218</v>
      </c>
      <c r="I8763" s="34">
        <v>1.53919E-2</v>
      </c>
      <c r="J8763" s="34">
        <v>1177.2650000000001</v>
      </c>
      <c r="K8763" s="35" t="str">
        <f t="shared" si="736"/>
        <v>Kempenland-West_H4030</v>
      </c>
      <c r="L8763" s="36">
        <f>VLOOKUP(D8763,DATA!A:F,5,FALSE)</f>
        <v>1.0986712608830001E-2</v>
      </c>
      <c r="M8763" s="37">
        <f>VLOOKUP(D8763,DATA!A:F,6,FALSE)</f>
        <v>982</v>
      </c>
      <c r="N8763" s="36">
        <f t="shared" si="737"/>
        <v>99.007224729678683</v>
      </c>
      <c r="O8763" s="36">
        <f t="shared" si="738"/>
        <v>99.007390933821</v>
      </c>
      <c r="P8763" s="36">
        <f t="shared" si="739"/>
        <v>1.6620414231738323E-4</v>
      </c>
      <c r="Q8763" s="36">
        <f t="shared" si="740"/>
        <v>1.9566631960527422E-3</v>
      </c>
    </row>
    <row r="8764" spans="1:17" x14ac:dyDescent="0.3">
      <c r="A8764" s="29">
        <v>2399897</v>
      </c>
      <c r="B8764" s="1">
        <v>137</v>
      </c>
      <c r="C8764" s="1" t="s">
        <v>30</v>
      </c>
      <c r="D8764" s="1" t="s">
        <v>53</v>
      </c>
      <c r="E8764" s="1" t="s">
        <v>54</v>
      </c>
      <c r="F8764" s="47">
        <v>714</v>
      </c>
      <c r="G8764" s="34">
        <v>1685.03</v>
      </c>
      <c r="H8764" s="1" t="s">
        <v>218</v>
      </c>
      <c r="I8764" s="34">
        <v>1.4588E-2</v>
      </c>
      <c r="J8764" s="34">
        <v>1765.0844999999999</v>
      </c>
      <c r="K8764" s="35" t="str">
        <f t="shared" si="736"/>
        <v>Strabrechtse Heide &amp; Beuven_H4030</v>
      </c>
      <c r="L8764" s="36">
        <f>VLOOKUP(D8764,DATA!A:F,5,FALSE)</f>
        <v>1.0986712608830001E-2</v>
      </c>
      <c r="M8764" s="37">
        <f>VLOOKUP(D8764,DATA!A:F,6,FALSE)</f>
        <v>982</v>
      </c>
      <c r="N8764" s="36">
        <f t="shared" si="737"/>
        <v>99.955810159774231</v>
      </c>
      <c r="O8764" s="36">
        <f t="shared" si="738"/>
        <v>99.955817238567406</v>
      </c>
      <c r="P8764" s="36">
        <f t="shared" si="739"/>
        <v>7.0787931747418043E-6</v>
      </c>
      <c r="Q8764" s="36">
        <f t="shared" si="740"/>
        <v>1.2494668111442551E-4</v>
      </c>
    </row>
    <row r="8765" spans="1:17" x14ac:dyDescent="0.3">
      <c r="A8765" s="29">
        <v>2399898</v>
      </c>
      <c r="B8765" s="1">
        <v>137</v>
      </c>
      <c r="C8765" s="1" t="s">
        <v>30</v>
      </c>
      <c r="D8765" s="1" t="s">
        <v>53</v>
      </c>
      <c r="E8765" s="1" t="s">
        <v>54</v>
      </c>
      <c r="F8765" s="47">
        <v>714</v>
      </c>
      <c r="G8765" s="34">
        <v>1304.3599999999999</v>
      </c>
      <c r="H8765" s="1" t="s">
        <v>218</v>
      </c>
      <c r="I8765" s="34">
        <v>1.18636E-2</v>
      </c>
      <c r="J8765" s="34">
        <v>20.286111999999999</v>
      </c>
      <c r="K8765" s="35" t="str">
        <f t="shared" si="736"/>
        <v>Strabrechtse Heide &amp; Beuven_H4030</v>
      </c>
      <c r="L8765" s="36">
        <f>VLOOKUP(D8765,DATA!A:F,5,FALSE)</f>
        <v>1.0986712608830001E-2</v>
      </c>
      <c r="M8765" s="37">
        <f>VLOOKUP(D8765,DATA!A:F,6,FALSE)</f>
        <v>982</v>
      </c>
      <c r="N8765" s="36">
        <f t="shared" si="737"/>
        <v>97.185061716954678</v>
      </c>
      <c r="O8765" s="36">
        <f t="shared" si="738"/>
        <v>97.18541827147132</v>
      </c>
      <c r="P8765" s="36">
        <f t="shared" si="739"/>
        <v>3.5655451664240445E-4</v>
      </c>
      <c r="Q8765" s="36">
        <f t="shared" si="740"/>
        <v>7.2331048587136805E-5</v>
      </c>
    </row>
    <row r="8766" spans="1:17" x14ac:dyDescent="0.3">
      <c r="A8766" s="29">
        <v>2401256</v>
      </c>
      <c r="B8766" s="1">
        <v>135</v>
      </c>
      <c r="C8766" s="1" t="s">
        <v>34</v>
      </c>
      <c r="D8766" s="1" t="s">
        <v>22</v>
      </c>
      <c r="E8766" s="1" t="s">
        <v>23</v>
      </c>
      <c r="F8766" s="47">
        <v>1857</v>
      </c>
      <c r="G8766" s="34">
        <v>2086.06</v>
      </c>
      <c r="H8766" s="1" t="s">
        <v>218</v>
      </c>
      <c r="I8766" s="34">
        <v>1.4959E-2</v>
      </c>
      <c r="J8766" s="34">
        <v>2813.0059000000001</v>
      </c>
      <c r="K8766" s="35" t="str">
        <f t="shared" si="736"/>
        <v>Kempenland-West_H91E0C</v>
      </c>
      <c r="L8766" s="36">
        <f>VLOOKUP(D8766,DATA!A:F,5,FALSE)</f>
        <v>6.9280917156857415E-3</v>
      </c>
      <c r="M8766" s="37">
        <f>VLOOKUP(D8766,DATA!A:F,6,FALSE)</f>
        <v>2282</v>
      </c>
      <c r="N8766" s="36">
        <f t="shared" si="737"/>
        <v>20.464849856908351</v>
      </c>
      <c r="O8766" s="36">
        <f t="shared" si="738"/>
        <v>20.466536787258459</v>
      </c>
      <c r="P8766" s="36">
        <f t="shared" si="739"/>
        <v>1.6869303501074739E-3</v>
      </c>
      <c r="Q8766" s="36">
        <f t="shared" si="740"/>
        <v>4.7453450277413899E-2</v>
      </c>
    </row>
    <row r="8767" spans="1:17" x14ac:dyDescent="0.3">
      <c r="A8767" s="29">
        <v>2401257</v>
      </c>
      <c r="B8767" s="1">
        <v>135</v>
      </c>
      <c r="C8767" s="1" t="s">
        <v>34</v>
      </c>
      <c r="D8767" s="1" t="s">
        <v>70</v>
      </c>
      <c r="E8767" s="1" t="s">
        <v>71</v>
      </c>
      <c r="F8767" s="47">
        <v>1071</v>
      </c>
      <c r="G8767" s="34">
        <v>1991.35</v>
      </c>
      <c r="H8767" s="1" t="s">
        <v>218</v>
      </c>
      <c r="I8767" s="34">
        <v>1.3938000000000001E-2</v>
      </c>
      <c r="J8767" s="34">
        <v>4307.0492999999997</v>
      </c>
      <c r="K8767" s="35" t="str">
        <f t="shared" si="736"/>
        <v>Kempenland-West_H9120</v>
      </c>
      <c r="L8767" s="36">
        <f>VLOOKUP(D8767,DATA!A:F,5,FALSE)</f>
        <v>1.3726988247862192E-2</v>
      </c>
      <c r="M8767" s="37">
        <f>VLOOKUP(D8767,DATA!A:F,6,FALSE)</f>
        <v>1285.5</v>
      </c>
      <c r="N8767" s="36">
        <f t="shared" si="737"/>
        <v>99.993805456258698</v>
      </c>
      <c r="O8767" s="36">
        <f t="shared" si="738"/>
        <v>99.99380664125394</v>
      </c>
      <c r="P8767" s="36">
        <f t="shared" si="739"/>
        <v>1.1849952414877407E-6</v>
      </c>
      <c r="Q8767" s="36">
        <f t="shared" si="740"/>
        <v>5.1038329253531037E-5</v>
      </c>
    </row>
    <row r="8768" spans="1:17" x14ac:dyDescent="0.3">
      <c r="A8768" s="29">
        <v>2401274</v>
      </c>
      <c r="B8768" s="1">
        <v>135</v>
      </c>
      <c r="C8768" s="1" t="s">
        <v>34</v>
      </c>
      <c r="D8768" s="1" t="s">
        <v>53</v>
      </c>
      <c r="E8768" s="1" t="s">
        <v>54</v>
      </c>
      <c r="F8768" s="47">
        <v>714</v>
      </c>
      <c r="G8768" s="34">
        <v>1379.01</v>
      </c>
      <c r="H8768" s="1" t="s">
        <v>218</v>
      </c>
      <c r="I8768" s="34">
        <v>1.18656E-2</v>
      </c>
      <c r="J8768" s="34">
        <v>88.049400000000006</v>
      </c>
      <c r="K8768" s="35" t="str">
        <f t="shared" si="736"/>
        <v>Kempenland-West_H4030</v>
      </c>
      <c r="L8768" s="36">
        <f>VLOOKUP(D8768,DATA!A:F,5,FALSE)</f>
        <v>1.0986712608830001E-2</v>
      </c>
      <c r="M8768" s="37">
        <f>VLOOKUP(D8768,DATA!A:F,6,FALSE)</f>
        <v>982</v>
      </c>
      <c r="N8768" s="36">
        <f t="shared" si="737"/>
        <v>98.740567643357352</v>
      </c>
      <c r="O8768" s="36">
        <f t="shared" si="738"/>
        <v>98.740729749823956</v>
      </c>
      <c r="P8768" s="36">
        <f t="shared" si="739"/>
        <v>1.6210646660397288E-4</v>
      </c>
      <c r="Q8768" s="36">
        <f t="shared" si="740"/>
        <v>1.4273377120599851E-4</v>
      </c>
    </row>
    <row r="8769" spans="1:17" x14ac:dyDescent="0.3">
      <c r="A8769" s="29">
        <v>2401275</v>
      </c>
      <c r="B8769" s="1">
        <v>135</v>
      </c>
      <c r="C8769" s="1" t="s">
        <v>34</v>
      </c>
      <c r="D8769" s="1" t="s">
        <v>41</v>
      </c>
      <c r="E8769" s="1" t="s">
        <v>42</v>
      </c>
      <c r="F8769" s="47">
        <v>1071</v>
      </c>
      <c r="G8769" s="34">
        <v>1213.3699999999999</v>
      </c>
      <c r="H8769" s="1" t="s">
        <v>218</v>
      </c>
      <c r="I8769" s="34">
        <v>1.06762E-2</v>
      </c>
      <c r="J8769" s="34">
        <v>5566.268</v>
      </c>
      <c r="K8769" s="35" t="str">
        <f t="shared" si="736"/>
        <v>Kempenland-West_H4010A</v>
      </c>
      <c r="L8769" s="36">
        <f>VLOOKUP(D8769,DATA!A:F,5,FALSE)</f>
        <v>1.3726988247862192E-2</v>
      </c>
      <c r="M8769" s="37">
        <f>VLOOKUP(D8769,DATA!A:F,6,FALSE)</f>
        <v>1285.5</v>
      </c>
      <c r="N8769" s="36">
        <f t="shared" si="737"/>
        <v>27.088686268996931</v>
      </c>
      <c r="O8769" s="36">
        <f t="shared" si="738"/>
        <v>27.091580874687011</v>
      </c>
      <c r="P8769" s="36">
        <f t="shared" si="739"/>
        <v>2.8946056900807093E-3</v>
      </c>
      <c r="Q8769" s="36">
        <f t="shared" si="740"/>
        <v>0.1611215102531417</v>
      </c>
    </row>
    <row r="8770" spans="1:17" x14ac:dyDescent="0.3">
      <c r="A8770" s="29">
        <v>2401275</v>
      </c>
      <c r="B8770" s="1">
        <v>135</v>
      </c>
      <c r="C8770" s="1" t="s">
        <v>34</v>
      </c>
      <c r="D8770" s="1" t="s">
        <v>53</v>
      </c>
      <c r="E8770" s="1" t="s">
        <v>54</v>
      </c>
      <c r="F8770" s="47">
        <v>714</v>
      </c>
      <c r="G8770" s="34">
        <v>1213.3699999999999</v>
      </c>
      <c r="H8770" s="1" t="s">
        <v>218</v>
      </c>
      <c r="I8770" s="34">
        <v>1.06762E-2</v>
      </c>
      <c r="J8770" s="34">
        <v>4053.7050428815601</v>
      </c>
      <c r="K8770" s="35" t="str">
        <f t="shared" si="736"/>
        <v>Kempenland-West_H4030</v>
      </c>
      <c r="L8770" s="36">
        <f>VLOOKUP(D8770,DATA!A:F,5,FALSE)</f>
        <v>1.0986712608830001E-2</v>
      </c>
      <c r="M8770" s="37">
        <f>VLOOKUP(D8770,DATA!A:F,6,FALSE)</f>
        <v>982</v>
      </c>
      <c r="N8770" s="36">
        <f t="shared" si="737"/>
        <v>92.70339346026752</v>
      </c>
      <c r="O8770" s="36">
        <f t="shared" si="738"/>
        <v>92.704186836656945</v>
      </c>
      <c r="P8770" s="36">
        <f t="shared" si="739"/>
        <v>7.9337638942433841E-4</v>
      </c>
      <c r="Q8770" s="36">
        <f t="shared" si="740"/>
        <v>3.2161138707126051E-2</v>
      </c>
    </row>
    <row r="8771" spans="1:17" x14ac:dyDescent="0.3">
      <c r="A8771" s="29">
        <v>2401275</v>
      </c>
      <c r="B8771" s="1">
        <v>135</v>
      </c>
      <c r="C8771" s="1" t="s">
        <v>34</v>
      </c>
      <c r="D8771" s="1" t="s">
        <v>82</v>
      </c>
      <c r="E8771" s="1" t="s">
        <v>54</v>
      </c>
      <c r="F8771" s="47">
        <v>714</v>
      </c>
      <c r="G8771" s="34">
        <v>1213.3699999999999</v>
      </c>
      <c r="H8771" s="1" t="s">
        <v>218</v>
      </c>
      <c r="I8771" s="34">
        <v>1.06762E-2</v>
      </c>
      <c r="J8771" s="34">
        <v>60.144188</v>
      </c>
      <c r="K8771" s="35" t="str">
        <f t="shared" ref="K8771:K8834" si="741">_xlfn.CONCAT(C8771,"_",D8771)</f>
        <v>Kempenland-West_ZGH4030</v>
      </c>
      <c r="L8771" s="36">
        <f>VLOOKUP(D8771,DATA!A:F,5,FALSE)</f>
        <v>1.0986712608830001E-2</v>
      </c>
      <c r="M8771" s="37">
        <f>VLOOKUP(D8771,DATA!A:F,6,FALSE)</f>
        <v>982</v>
      </c>
      <c r="N8771" s="36">
        <f t="shared" ref="N8771:N8834" si="742">100/(1+EXP(-L8771*(G8771-M8771)))</f>
        <v>92.70339346026752</v>
      </c>
      <c r="O8771" s="36">
        <f t="shared" ref="O8771:O8834" si="743">100/(1+EXP(-L8771*((G8771+I8771)-M8771)))</f>
        <v>92.704186836656945</v>
      </c>
      <c r="P8771" s="36">
        <f t="shared" ref="P8771:P8834" si="744">O8771-N8771</f>
        <v>7.9337638942433841E-4</v>
      </c>
      <c r="Q8771" s="36">
        <f t="shared" ref="Q8771:Q8834" si="745">IF(AND(H8771&lt;&gt;"below",I8771&gt;=0.005),J8771*P8771/100,0)</f>
        <v>4.7716978720298617E-4</v>
      </c>
    </row>
    <row r="8772" spans="1:17" x14ac:dyDescent="0.3">
      <c r="A8772" s="29">
        <v>2401278</v>
      </c>
      <c r="B8772" s="1">
        <v>135</v>
      </c>
      <c r="C8772" s="1" t="s">
        <v>34</v>
      </c>
      <c r="D8772" s="1" t="s">
        <v>41</v>
      </c>
      <c r="E8772" s="1" t="s">
        <v>42</v>
      </c>
      <c r="F8772" s="47">
        <v>1071</v>
      </c>
      <c r="G8772" s="34">
        <v>1348.39</v>
      </c>
      <c r="H8772" s="1" t="s">
        <v>218</v>
      </c>
      <c r="I8772" s="34">
        <v>1.2774799999999999E-2</v>
      </c>
      <c r="J8772" s="34">
        <v>909.56650239259</v>
      </c>
      <c r="K8772" s="35" t="str">
        <f t="shared" si="741"/>
        <v>Kempenland-West_H4010A</v>
      </c>
      <c r="L8772" s="36">
        <f>VLOOKUP(D8772,DATA!A:F,5,FALSE)</f>
        <v>1.3726988247862192E-2</v>
      </c>
      <c r="M8772" s="37">
        <f>VLOOKUP(D8772,DATA!A:F,6,FALSE)</f>
        <v>1285.5</v>
      </c>
      <c r="N8772" s="36">
        <f t="shared" si="742"/>
        <v>70.3347631707598</v>
      </c>
      <c r="O8772" s="36">
        <f t="shared" si="743"/>
        <v>70.338421912318481</v>
      </c>
      <c r="P8772" s="36">
        <f t="shared" si="744"/>
        <v>3.6587415586808447E-3</v>
      </c>
      <c r="Q8772" s="36">
        <f t="shared" si="745"/>
        <v>3.3278687626877489E-2</v>
      </c>
    </row>
    <row r="8773" spans="1:17" x14ac:dyDescent="0.3">
      <c r="A8773" s="29">
        <v>2401278</v>
      </c>
      <c r="B8773" s="1">
        <v>135</v>
      </c>
      <c r="C8773" s="1" t="s">
        <v>34</v>
      </c>
      <c r="D8773" s="1" t="s">
        <v>43</v>
      </c>
      <c r="E8773" s="1" t="s">
        <v>44</v>
      </c>
      <c r="F8773" s="47">
        <v>1071</v>
      </c>
      <c r="G8773" s="34">
        <v>1348.39</v>
      </c>
      <c r="H8773" s="1" t="s">
        <v>218</v>
      </c>
      <c r="I8773" s="34">
        <v>1.2774799999999999E-2</v>
      </c>
      <c r="J8773" s="34">
        <v>433.85882500000002</v>
      </c>
      <c r="K8773" s="35" t="str">
        <f t="shared" si="741"/>
        <v>Kempenland-West_H7150</v>
      </c>
      <c r="L8773" s="36">
        <f>VLOOKUP(D8773,DATA!A:F,5,FALSE)</f>
        <v>1.3726988247862192E-2</v>
      </c>
      <c r="M8773" s="37">
        <f>VLOOKUP(D8773,DATA!A:F,6,FALSE)</f>
        <v>1285.5</v>
      </c>
      <c r="N8773" s="36">
        <f t="shared" si="742"/>
        <v>70.3347631707598</v>
      </c>
      <c r="O8773" s="36">
        <f t="shared" si="743"/>
        <v>70.338421912318481</v>
      </c>
      <c r="P8773" s="36">
        <f t="shared" si="744"/>
        <v>3.6587415586808447E-3</v>
      </c>
      <c r="Q8773" s="36">
        <f t="shared" si="745"/>
        <v>1.5873773136279398E-2</v>
      </c>
    </row>
    <row r="8774" spans="1:17" x14ac:dyDescent="0.3">
      <c r="A8774" s="30">
        <v>2401279</v>
      </c>
      <c r="B8774" s="14">
        <v>135</v>
      </c>
      <c r="C8774" s="14" t="s">
        <v>34</v>
      </c>
      <c r="D8774" s="14" t="s">
        <v>55</v>
      </c>
      <c r="E8774" s="14" t="s">
        <v>56</v>
      </c>
      <c r="F8774" s="48">
        <v>500</v>
      </c>
      <c r="G8774" s="38">
        <v>1291.71</v>
      </c>
      <c r="H8774" s="14" t="s">
        <v>218</v>
      </c>
      <c r="I8774" s="38">
        <v>1.27852E-2</v>
      </c>
      <c r="J8774" s="38">
        <v>1318.0518</v>
      </c>
      <c r="K8774" s="39" t="str">
        <f t="shared" si="741"/>
        <v>Kempenland-West_H3130</v>
      </c>
      <c r="L8774" s="40">
        <f>VLOOKUP(D8774,DATA!A:F,5,FALSE)</f>
        <v>0</v>
      </c>
      <c r="M8774" s="41">
        <f>VLOOKUP(D8774,DATA!A:F,6,FALSE)</f>
        <v>3.5</v>
      </c>
      <c r="N8774" s="40">
        <f t="shared" si="742"/>
        <v>50</v>
      </c>
      <c r="O8774" s="40">
        <f t="shared" si="743"/>
        <v>50</v>
      </c>
      <c r="P8774" s="40">
        <f>J8774/10000*I8774</f>
        <v>1.685155587336E-3</v>
      </c>
      <c r="Q8774" s="40">
        <f>IF(AND(H8774&lt;&gt;"below",I8774&gt;=0.005),M8774*P8774,0)</f>
        <v>5.8980445556759999E-3</v>
      </c>
    </row>
    <row r="8775" spans="1:17" x14ac:dyDescent="0.3">
      <c r="A8775" s="29">
        <v>2401279</v>
      </c>
      <c r="B8775" s="1">
        <v>135</v>
      </c>
      <c r="C8775" s="1" t="s">
        <v>34</v>
      </c>
      <c r="D8775" s="1" t="s">
        <v>41</v>
      </c>
      <c r="E8775" s="1" t="s">
        <v>42</v>
      </c>
      <c r="F8775" s="47">
        <v>1071</v>
      </c>
      <c r="G8775" s="34">
        <v>1291.71</v>
      </c>
      <c r="H8775" s="1" t="s">
        <v>218</v>
      </c>
      <c r="I8775" s="34">
        <v>1.27852E-2</v>
      </c>
      <c r="J8775" s="34">
        <v>4072.4186847484998</v>
      </c>
      <c r="K8775" s="35" t="str">
        <f t="shared" si="741"/>
        <v>Kempenland-West_H4010A</v>
      </c>
      <c r="L8775" s="36">
        <f>VLOOKUP(D8775,DATA!A:F,5,FALSE)</f>
        <v>1.3726988247862192E-2</v>
      </c>
      <c r="M8775" s="37">
        <f>VLOOKUP(D8775,DATA!A:F,6,FALSE)</f>
        <v>1285.5</v>
      </c>
      <c r="N8775" s="36">
        <f t="shared" si="742"/>
        <v>52.129825358573093</v>
      </c>
      <c r="O8775" s="36">
        <f t="shared" si="743"/>
        <v>52.13420493838737</v>
      </c>
      <c r="P8775" s="36">
        <f t="shared" si="744"/>
        <v>4.3795798142767239E-3</v>
      </c>
      <c r="Q8775" s="36">
        <f t="shared" si="745"/>
        <v>0.17835482667007896</v>
      </c>
    </row>
    <row r="8776" spans="1:17" x14ac:dyDescent="0.3">
      <c r="A8776" s="29">
        <v>2401279</v>
      </c>
      <c r="B8776" s="1">
        <v>135</v>
      </c>
      <c r="C8776" s="1" t="s">
        <v>34</v>
      </c>
      <c r="D8776" s="1" t="s">
        <v>53</v>
      </c>
      <c r="E8776" s="1" t="s">
        <v>54</v>
      </c>
      <c r="F8776" s="47">
        <v>714</v>
      </c>
      <c r="G8776" s="34">
        <v>1291.71</v>
      </c>
      <c r="H8776" s="1" t="s">
        <v>218</v>
      </c>
      <c r="I8776" s="34">
        <v>1.27852E-2</v>
      </c>
      <c r="J8776" s="34">
        <v>2806.9670000000001</v>
      </c>
      <c r="K8776" s="35" t="str">
        <f t="shared" si="741"/>
        <v>Kempenland-West_H4030</v>
      </c>
      <c r="L8776" s="36">
        <f>VLOOKUP(D8776,DATA!A:F,5,FALSE)</f>
        <v>1.0986712608830001E-2</v>
      </c>
      <c r="M8776" s="37">
        <f>VLOOKUP(D8776,DATA!A:F,6,FALSE)</f>
        <v>982</v>
      </c>
      <c r="N8776" s="36">
        <f t="shared" si="742"/>
        <v>96.778864720478182</v>
      </c>
      <c r="O8776" s="36">
        <f t="shared" si="743"/>
        <v>96.779302581454772</v>
      </c>
      <c r="P8776" s="36">
        <f t="shared" si="744"/>
        <v>4.3786097658937706E-4</v>
      </c>
      <c r="Q8776" s="36">
        <f t="shared" si="745"/>
        <v>1.229061311874154E-2</v>
      </c>
    </row>
    <row r="8777" spans="1:17" x14ac:dyDescent="0.3">
      <c r="A8777" s="29">
        <v>2401279</v>
      </c>
      <c r="B8777" s="1">
        <v>135</v>
      </c>
      <c r="C8777" s="1" t="s">
        <v>34</v>
      </c>
      <c r="D8777" s="1" t="s">
        <v>43</v>
      </c>
      <c r="E8777" s="1" t="s">
        <v>44</v>
      </c>
      <c r="F8777" s="47">
        <v>1071</v>
      </c>
      <c r="G8777" s="34">
        <v>1291.71</v>
      </c>
      <c r="H8777" s="1" t="s">
        <v>218</v>
      </c>
      <c r="I8777" s="34">
        <v>1.27852E-2</v>
      </c>
      <c r="J8777" s="34">
        <v>948.26634999999999</v>
      </c>
      <c r="K8777" s="35" t="str">
        <f t="shared" si="741"/>
        <v>Kempenland-West_H7150</v>
      </c>
      <c r="L8777" s="36">
        <f>VLOOKUP(D8777,DATA!A:F,5,FALSE)</f>
        <v>1.3726988247862192E-2</v>
      </c>
      <c r="M8777" s="37">
        <f>VLOOKUP(D8777,DATA!A:F,6,FALSE)</f>
        <v>1285.5</v>
      </c>
      <c r="N8777" s="36">
        <f t="shared" si="742"/>
        <v>52.129825358573093</v>
      </c>
      <c r="O8777" s="36">
        <f t="shared" si="743"/>
        <v>52.13420493838737</v>
      </c>
      <c r="P8777" s="36">
        <f t="shared" si="744"/>
        <v>4.3795798142767239E-3</v>
      </c>
      <c r="Q8777" s="36">
        <f t="shared" si="745"/>
        <v>4.1530081650178664E-2</v>
      </c>
    </row>
    <row r="8778" spans="1:17" x14ac:dyDescent="0.3">
      <c r="A8778" s="29">
        <v>2401280</v>
      </c>
      <c r="B8778" s="1">
        <v>135</v>
      </c>
      <c r="C8778" s="1" t="s">
        <v>34</v>
      </c>
      <c r="D8778" s="1" t="s">
        <v>41</v>
      </c>
      <c r="E8778" s="1" t="s">
        <v>42</v>
      </c>
      <c r="F8778" s="47">
        <v>1071</v>
      </c>
      <c r="G8778" s="34">
        <v>1581.94</v>
      </c>
      <c r="H8778" s="1" t="s">
        <v>218</v>
      </c>
      <c r="I8778" s="34">
        <v>1.6768999999999999E-2</v>
      </c>
      <c r="J8778" s="34">
        <v>1236.1567</v>
      </c>
      <c r="K8778" s="35" t="str">
        <f t="shared" si="741"/>
        <v>Kempenland-West_H4010A</v>
      </c>
      <c r="L8778" s="36">
        <f>VLOOKUP(D8778,DATA!A:F,5,FALSE)</f>
        <v>1.3726988247862192E-2</v>
      </c>
      <c r="M8778" s="37">
        <f>VLOOKUP(D8778,DATA!A:F,6,FALSE)</f>
        <v>1285.5</v>
      </c>
      <c r="N8778" s="36">
        <f t="shared" si="742"/>
        <v>98.319660896979826</v>
      </c>
      <c r="O8778" s="36">
        <f t="shared" si="743"/>
        <v>98.320041148911088</v>
      </c>
      <c r="P8778" s="36">
        <f t="shared" si="744"/>
        <v>3.8025193126145496E-4</v>
      </c>
      <c r="Q8778" s="36">
        <f t="shared" si="745"/>
        <v>4.7005097251678705E-3</v>
      </c>
    </row>
    <row r="8779" spans="1:17" x14ac:dyDescent="0.3">
      <c r="A8779" s="29">
        <v>2401284</v>
      </c>
      <c r="B8779" s="1">
        <v>135</v>
      </c>
      <c r="C8779" s="1" t="s">
        <v>34</v>
      </c>
      <c r="D8779" s="1" t="s">
        <v>22</v>
      </c>
      <c r="E8779" s="1" t="s">
        <v>23</v>
      </c>
      <c r="F8779" s="47">
        <v>1857</v>
      </c>
      <c r="G8779" s="34">
        <v>1911.78</v>
      </c>
      <c r="H8779" s="1" t="s">
        <v>218</v>
      </c>
      <c r="I8779" s="34">
        <v>2.2086999999999999E-2</v>
      </c>
      <c r="J8779" s="34">
        <v>6445.9690000000001</v>
      </c>
      <c r="K8779" s="35" t="str">
        <f t="shared" si="741"/>
        <v>Kempenland-West_H91E0C</v>
      </c>
      <c r="L8779" s="36">
        <f>VLOOKUP(D8779,DATA!A:F,5,FALSE)</f>
        <v>6.9280917156857415E-3</v>
      </c>
      <c r="M8779" s="37">
        <f>VLOOKUP(D8779,DATA!A:F,6,FALSE)</f>
        <v>2282</v>
      </c>
      <c r="N8779" s="36">
        <f t="shared" si="742"/>
        <v>7.1430643661647801</v>
      </c>
      <c r="O8779" s="36">
        <f t="shared" si="743"/>
        <v>7.1440793935314639</v>
      </c>
      <c r="P8779" s="36">
        <f t="shared" si="744"/>
        <v>1.0150273666837961E-3</v>
      </c>
      <c r="Q8779" s="36">
        <f t="shared" si="745"/>
        <v>6.5428349397953833E-2</v>
      </c>
    </row>
    <row r="8780" spans="1:17" x14ac:dyDescent="0.3">
      <c r="A8780" s="29">
        <v>2401285</v>
      </c>
      <c r="B8780" s="1">
        <v>135</v>
      </c>
      <c r="C8780" s="1" t="s">
        <v>34</v>
      </c>
      <c r="D8780" s="1" t="s">
        <v>70</v>
      </c>
      <c r="E8780" s="1" t="s">
        <v>71</v>
      </c>
      <c r="F8780" s="47">
        <v>1071</v>
      </c>
      <c r="G8780" s="34">
        <v>1906.21</v>
      </c>
      <c r="H8780" s="1" t="s">
        <v>218</v>
      </c>
      <c r="I8780" s="34">
        <v>2.2273999999999999E-2</v>
      </c>
      <c r="J8780" s="34">
        <v>734.74676999999997</v>
      </c>
      <c r="K8780" s="35" t="str">
        <f t="shared" si="741"/>
        <v>Kempenland-West_H9120</v>
      </c>
      <c r="L8780" s="36">
        <f>VLOOKUP(D8780,DATA!A:F,5,FALSE)</f>
        <v>1.3726988247862192E-2</v>
      </c>
      <c r="M8780" s="37">
        <f>VLOOKUP(D8780,DATA!A:F,6,FALSE)</f>
        <v>1285.5</v>
      </c>
      <c r="N8780" s="36">
        <f t="shared" si="742"/>
        <v>99.980069578847946</v>
      </c>
      <c r="O8780" s="36">
        <f t="shared" si="743"/>
        <v>99.980075670527114</v>
      </c>
      <c r="P8780" s="36">
        <f t="shared" si="744"/>
        <v>6.09167916820752E-6</v>
      </c>
      <c r="Q8780" s="36">
        <f t="shared" si="745"/>
        <v>4.4758415927167613E-5</v>
      </c>
    </row>
    <row r="8781" spans="1:17" x14ac:dyDescent="0.3">
      <c r="A8781" s="29">
        <v>2401285</v>
      </c>
      <c r="B8781" s="1">
        <v>135</v>
      </c>
      <c r="C8781" s="1" t="s">
        <v>34</v>
      </c>
      <c r="D8781" s="1" t="s">
        <v>28</v>
      </c>
      <c r="E8781" s="1" t="s">
        <v>29</v>
      </c>
      <c r="F8781" s="47">
        <v>1786</v>
      </c>
      <c r="G8781" s="34">
        <v>1906.21</v>
      </c>
      <c r="H8781" s="1" t="s">
        <v>218</v>
      </c>
      <c r="I8781" s="34">
        <v>2.2273999999999999E-2</v>
      </c>
      <c r="J8781" s="34">
        <v>1.7448087000000001</v>
      </c>
      <c r="K8781" s="35" t="str">
        <f t="shared" si="741"/>
        <v>Kempenland-West_H91D0</v>
      </c>
      <c r="L8781" s="36">
        <f>VLOOKUP(D8781,DATA!A:F,5,FALSE)</f>
        <v>6.9280917156857415E-3</v>
      </c>
      <c r="M8781" s="37">
        <f>VLOOKUP(D8781,DATA!A:F,6,FALSE)</f>
        <v>2211</v>
      </c>
      <c r="N8781" s="36">
        <f t="shared" si="742"/>
        <v>10.797320527475199</v>
      </c>
      <c r="O8781" s="36">
        <f t="shared" si="743"/>
        <v>10.798806914859552</v>
      </c>
      <c r="P8781" s="36">
        <f t="shared" si="744"/>
        <v>1.4863873843538045E-3</v>
      </c>
      <c r="Q8781" s="36">
        <f t="shared" si="745"/>
        <v>2.5934616397907619E-5</v>
      </c>
    </row>
    <row r="8782" spans="1:17" x14ac:dyDescent="0.3">
      <c r="A8782" s="29">
        <v>2401286</v>
      </c>
      <c r="B8782" s="1">
        <v>135</v>
      </c>
      <c r="C8782" s="1" t="s">
        <v>34</v>
      </c>
      <c r="D8782" s="1" t="s">
        <v>41</v>
      </c>
      <c r="E8782" s="1" t="s">
        <v>42</v>
      </c>
      <c r="F8782" s="47">
        <v>1071</v>
      </c>
      <c r="G8782" s="34">
        <v>1611.12</v>
      </c>
      <c r="H8782" s="1" t="s">
        <v>218</v>
      </c>
      <c r="I8782" s="34">
        <v>1.9063E-2</v>
      </c>
      <c r="J8782" s="34">
        <v>1579.713</v>
      </c>
      <c r="K8782" s="35" t="str">
        <f t="shared" si="741"/>
        <v>Kempenland-West_H4010A</v>
      </c>
      <c r="L8782" s="36">
        <f>VLOOKUP(D8782,DATA!A:F,5,FALSE)</f>
        <v>1.3726988247862192E-2</v>
      </c>
      <c r="M8782" s="37">
        <f>VLOOKUP(D8782,DATA!A:F,6,FALSE)</f>
        <v>1285.5</v>
      </c>
      <c r="N8782" s="36">
        <f t="shared" si="742"/>
        <v>98.86798015210762</v>
      </c>
      <c r="O8782" s="36">
        <f t="shared" si="743"/>
        <v>98.868272985553432</v>
      </c>
      <c r="P8782" s="36">
        <f t="shared" si="744"/>
        <v>2.9283344581187976E-4</v>
      </c>
      <c r="Q8782" s="36">
        <f t="shared" si="745"/>
        <v>4.6259280118382201E-3</v>
      </c>
    </row>
    <row r="8783" spans="1:17" x14ac:dyDescent="0.3">
      <c r="A8783" s="29">
        <v>2401286</v>
      </c>
      <c r="B8783" s="1">
        <v>135</v>
      </c>
      <c r="C8783" s="1" t="s">
        <v>34</v>
      </c>
      <c r="D8783" s="1" t="s">
        <v>53</v>
      </c>
      <c r="E8783" s="1" t="s">
        <v>54</v>
      </c>
      <c r="F8783" s="47">
        <v>714</v>
      </c>
      <c r="G8783" s="34">
        <v>1611.12</v>
      </c>
      <c r="H8783" s="1" t="s">
        <v>218</v>
      </c>
      <c r="I8783" s="34">
        <v>1.9063E-2</v>
      </c>
      <c r="J8783" s="34">
        <v>2618.8231999999998</v>
      </c>
      <c r="K8783" s="35" t="str">
        <f t="shared" si="741"/>
        <v>Kempenland-West_H4030</v>
      </c>
      <c r="L8783" s="36">
        <f>VLOOKUP(D8783,DATA!A:F,5,FALSE)</f>
        <v>1.0986712608830001E-2</v>
      </c>
      <c r="M8783" s="37">
        <f>VLOOKUP(D8783,DATA!A:F,6,FALSE)</f>
        <v>982</v>
      </c>
      <c r="N8783" s="36">
        <f t="shared" si="742"/>
        <v>99.900518716542678</v>
      </c>
      <c r="O8783" s="36">
        <f t="shared" si="743"/>
        <v>99.900539528970626</v>
      </c>
      <c r="P8783" s="36">
        <f t="shared" si="744"/>
        <v>2.0812427948158074E-5</v>
      </c>
      <c r="Q8783" s="36">
        <f t="shared" si="745"/>
        <v>5.4504069158964764E-4</v>
      </c>
    </row>
    <row r="8784" spans="1:17" x14ac:dyDescent="0.3">
      <c r="A8784" s="29">
        <v>2401286</v>
      </c>
      <c r="B8784" s="1">
        <v>135</v>
      </c>
      <c r="C8784" s="1" t="s">
        <v>34</v>
      </c>
      <c r="D8784" s="1" t="s">
        <v>43</v>
      </c>
      <c r="E8784" s="1" t="s">
        <v>44</v>
      </c>
      <c r="F8784" s="47">
        <v>1071</v>
      </c>
      <c r="G8784" s="34">
        <v>1611.12</v>
      </c>
      <c r="H8784" s="1" t="s">
        <v>218</v>
      </c>
      <c r="I8784" s="34">
        <v>1.9063E-2</v>
      </c>
      <c r="J8784" s="34">
        <v>12.318184</v>
      </c>
      <c r="K8784" s="35" t="str">
        <f t="shared" si="741"/>
        <v>Kempenland-West_H7150</v>
      </c>
      <c r="L8784" s="36">
        <f>VLOOKUP(D8784,DATA!A:F,5,FALSE)</f>
        <v>1.3726988247862192E-2</v>
      </c>
      <c r="M8784" s="37">
        <f>VLOOKUP(D8784,DATA!A:F,6,FALSE)</f>
        <v>1285.5</v>
      </c>
      <c r="N8784" s="36">
        <f t="shared" si="742"/>
        <v>98.86798015210762</v>
      </c>
      <c r="O8784" s="36">
        <f t="shared" si="743"/>
        <v>98.868272985553432</v>
      </c>
      <c r="P8784" s="36">
        <f t="shared" si="744"/>
        <v>2.9283344581187976E-4</v>
      </c>
      <c r="Q8784" s="36">
        <f t="shared" si="745"/>
        <v>3.6071762668647644E-5</v>
      </c>
    </row>
    <row r="8785" spans="1:17" x14ac:dyDescent="0.3">
      <c r="A8785" s="29">
        <v>2401427</v>
      </c>
      <c r="B8785" s="1">
        <v>137</v>
      </c>
      <c r="C8785" s="1" t="s">
        <v>30</v>
      </c>
      <c r="D8785" s="1" t="s">
        <v>53</v>
      </c>
      <c r="E8785" s="1" t="s">
        <v>54</v>
      </c>
      <c r="F8785" s="47">
        <v>714</v>
      </c>
      <c r="G8785" s="34">
        <v>1608.3</v>
      </c>
      <c r="H8785" s="1" t="s">
        <v>218</v>
      </c>
      <c r="I8785" s="34">
        <v>1.3372500000000001E-2</v>
      </c>
      <c r="J8785" s="34">
        <v>411.67930000000001</v>
      </c>
      <c r="K8785" s="35" t="str">
        <f t="shared" si="741"/>
        <v>Strabrechtse Heide &amp; Beuven_H4030</v>
      </c>
      <c r="L8785" s="36">
        <f>VLOOKUP(D8785,DATA!A:F,5,FALSE)</f>
        <v>1.0986712608830001E-2</v>
      </c>
      <c r="M8785" s="37">
        <f>VLOOKUP(D8785,DATA!A:F,6,FALSE)</f>
        <v>982</v>
      </c>
      <c r="N8785" s="36">
        <f t="shared" si="742"/>
        <v>99.897391502976149</v>
      </c>
      <c r="O8785" s="36">
        <f t="shared" si="743"/>
        <v>99.897406561625061</v>
      </c>
      <c r="P8785" s="36">
        <f t="shared" si="744"/>
        <v>1.5058648912713579E-5</v>
      </c>
      <c r="Q8785" s="36">
        <f t="shared" si="745"/>
        <v>6.1993340433316886E-5</v>
      </c>
    </row>
    <row r="8786" spans="1:17" x14ac:dyDescent="0.3">
      <c r="A8786" s="29">
        <v>2402785</v>
      </c>
      <c r="B8786" s="1">
        <v>135</v>
      </c>
      <c r="C8786" s="1" t="s">
        <v>34</v>
      </c>
      <c r="D8786" s="1" t="s">
        <v>22</v>
      </c>
      <c r="E8786" s="1" t="s">
        <v>23</v>
      </c>
      <c r="F8786" s="47">
        <v>1857</v>
      </c>
      <c r="G8786" s="34">
        <v>2052.5500000000002</v>
      </c>
      <c r="H8786" s="1" t="s">
        <v>218</v>
      </c>
      <c r="I8786" s="34">
        <v>1.4831E-2</v>
      </c>
      <c r="J8786" s="34">
        <v>4936.0280000000002</v>
      </c>
      <c r="K8786" s="35" t="str">
        <f t="shared" si="741"/>
        <v>Kempenland-West_H91E0C</v>
      </c>
      <c r="L8786" s="36">
        <f>VLOOKUP(D8786,DATA!A:F,5,FALSE)</f>
        <v>6.9280917156857415E-3</v>
      </c>
      <c r="M8786" s="37">
        <f>VLOOKUP(D8786,DATA!A:F,6,FALSE)</f>
        <v>2282</v>
      </c>
      <c r="N8786" s="36">
        <f t="shared" si="742"/>
        <v>16.943305452931604</v>
      </c>
      <c r="O8786" s="36">
        <f t="shared" si="743"/>
        <v>16.944751463935674</v>
      </c>
      <c r="P8786" s="36">
        <f t="shared" si="744"/>
        <v>1.4460110040701579E-3</v>
      </c>
      <c r="Q8786" s="36">
        <f t="shared" si="745"/>
        <v>7.137550804398414E-2</v>
      </c>
    </row>
    <row r="8787" spans="1:17" x14ac:dyDescent="0.3">
      <c r="A8787" s="29">
        <v>2402786</v>
      </c>
      <c r="B8787" s="1">
        <v>135</v>
      </c>
      <c r="C8787" s="1" t="s">
        <v>34</v>
      </c>
      <c r="D8787" s="1" t="s">
        <v>70</v>
      </c>
      <c r="E8787" s="1" t="s">
        <v>71</v>
      </c>
      <c r="F8787" s="47">
        <v>1071</v>
      </c>
      <c r="G8787" s="34">
        <v>1738.16</v>
      </c>
      <c r="H8787" s="1" t="s">
        <v>218</v>
      </c>
      <c r="I8787" s="34">
        <v>1.20015E-2</v>
      </c>
      <c r="J8787" s="34">
        <v>559.64056000000005</v>
      </c>
      <c r="K8787" s="35" t="str">
        <f t="shared" si="741"/>
        <v>Kempenland-West_H9120</v>
      </c>
      <c r="L8787" s="36">
        <f>VLOOKUP(D8787,DATA!A:F,5,FALSE)</f>
        <v>1.3726988247862192E-2</v>
      </c>
      <c r="M8787" s="37">
        <f>VLOOKUP(D8787,DATA!A:F,6,FALSE)</f>
        <v>1285.5</v>
      </c>
      <c r="N8787" s="36">
        <f t="shared" si="742"/>
        <v>99.800209949889776</v>
      </c>
      <c r="O8787" s="36">
        <f t="shared" si="743"/>
        <v>99.800242795737219</v>
      </c>
      <c r="P8787" s="36">
        <f t="shared" si="744"/>
        <v>3.284584744278618E-5</v>
      </c>
      <c r="Q8787" s="36">
        <f t="shared" si="745"/>
        <v>1.8381868456555429E-4</v>
      </c>
    </row>
    <row r="8788" spans="1:17" x14ac:dyDescent="0.3">
      <c r="A8788" s="29">
        <v>2402803</v>
      </c>
      <c r="B8788" s="1">
        <v>135</v>
      </c>
      <c r="C8788" s="1" t="s">
        <v>34</v>
      </c>
      <c r="D8788" s="1" t="s">
        <v>41</v>
      </c>
      <c r="E8788" s="1" t="s">
        <v>42</v>
      </c>
      <c r="F8788" s="47">
        <v>1071</v>
      </c>
      <c r="G8788" s="34">
        <v>1353.6</v>
      </c>
      <c r="H8788" s="1" t="s">
        <v>218</v>
      </c>
      <c r="I8788" s="34">
        <v>1.18678E-2</v>
      </c>
      <c r="J8788" s="34">
        <v>3190.2183</v>
      </c>
      <c r="K8788" s="35" t="str">
        <f t="shared" si="741"/>
        <v>Kempenland-West_H4010A</v>
      </c>
      <c r="L8788" s="36">
        <f>VLOOKUP(D8788,DATA!A:F,5,FALSE)</f>
        <v>1.3726988247862192E-2</v>
      </c>
      <c r="M8788" s="37">
        <f>VLOOKUP(D8788,DATA!A:F,6,FALSE)</f>
        <v>1285.5</v>
      </c>
      <c r="N8788" s="36">
        <f t="shared" si="742"/>
        <v>71.804968526985718</v>
      </c>
      <c r="O8788" s="36">
        <f t="shared" si="743"/>
        <v>71.808266576205824</v>
      </c>
      <c r="P8788" s="36">
        <f t="shared" si="744"/>
        <v>3.2980492201062361E-3</v>
      </c>
      <c r="Q8788" s="36">
        <f t="shared" si="745"/>
        <v>0.10521496976283644</v>
      </c>
    </row>
    <row r="8789" spans="1:17" x14ac:dyDescent="0.3">
      <c r="A8789" s="29">
        <v>2402803</v>
      </c>
      <c r="B8789" s="1">
        <v>135</v>
      </c>
      <c r="C8789" s="1" t="s">
        <v>34</v>
      </c>
      <c r="D8789" s="1" t="s">
        <v>53</v>
      </c>
      <c r="E8789" s="1" t="s">
        <v>54</v>
      </c>
      <c r="F8789" s="47">
        <v>714</v>
      </c>
      <c r="G8789" s="34">
        <v>1353.6</v>
      </c>
      <c r="H8789" s="1" t="s">
        <v>218</v>
      </c>
      <c r="I8789" s="34">
        <v>1.18678E-2</v>
      </c>
      <c r="J8789" s="34">
        <v>1221.3290999999999</v>
      </c>
      <c r="K8789" s="35" t="str">
        <f t="shared" si="741"/>
        <v>Kempenland-West_H4030</v>
      </c>
      <c r="L8789" s="36">
        <f>VLOOKUP(D8789,DATA!A:F,5,FALSE)</f>
        <v>1.0986712608830001E-2</v>
      </c>
      <c r="M8789" s="37">
        <f>VLOOKUP(D8789,DATA!A:F,6,FALSE)</f>
        <v>982</v>
      </c>
      <c r="N8789" s="36">
        <f t="shared" si="742"/>
        <v>98.341711803498285</v>
      </c>
      <c r="O8789" s="36">
        <f t="shared" si="743"/>
        <v>98.34192442558799</v>
      </c>
      <c r="P8789" s="36">
        <f t="shared" si="744"/>
        <v>2.1262208970540541E-4</v>
      </c>
      <c r="Q8789" s="36">
        <f t="shared" si="745"/>
        <v>2.5968154546002205E-3</v>
      </c>
    </row>
    <row r="8790" spans="1:17" x14ac:dyDescent="0.3">
      <c r="A8790" s="29">
        <v>2402804</v>
      </c>
      <c r="B8790" s="1">
        <v>135</v>
      </c>
      <c r="C8790" s="1" t="s">
        <v>34</v>
      </c>
      <c r="D8790" s="1" t="s">
        <v>41</v>
      </c>
      <c r="E8790" s="1" t="s">
        <v>42</v>
      </c>
      <c r="F8790" s="47">
        <v>1071</v>
      </c>
      <c r="G8790" s="34">
        <v>1192.8399999999999</v>
      </c>
      <c r="H8790" s="1" t="s">
        <v>218</v>
      </c>
      <c r="I8790" s="34">
        <v>1.0793199999999999E-2</v>
      </c>
      <c r="J8790" s="34">
        <v>31.702822000000001</v>
      </c>
      <c r="K8790" s="35" t="str">
        <f t="shared" si="741"/>
        <v>Kempenland-West_H4010A</v>
      </c>
      <c r="L8790" s="36">
        <f>VLOOKUP(D8790,DATA!A:F,5,FALSE)</f>
        <v>1.3726988247862192E-2</v>
      </c>
      <c r="M8790" s="37">
        <f>VLOOKUP(D8790,DATA!A:F,6,FALSE)</f>
        <v>1285.5</v>
      </c>
      <c r="N8790" s="36">
        <f t="shared" si="742"/>
        <v>21.892486995755423</v>
      </c>
      <c r="O8790" s="36">
        <f t="shared" si="743"/>
        <v>21.895020557436535</v>
      </c>
      <c r="P8790" s="36">
        <f t="shared" si="744"/>
        <v>2.5335616811119621E-3</v>
      </c>
      <c r="Q8790" s="36">
        <f t="shared" si="745"/>
        <v>8.03210550023133E-4</v>
      </c>
    </row>
    <row r="8791" spans="1:17" x14ac:dyDescent="0.3">
      <c r="A8791" s="29">
        <v>2402804</v>
      </c>
      <c r="B8791" s="1">
        <v>135</v>
      </c>
      <c r="C8791" s="1" t="s">
        <v>34</v>
      </c>
      <c r="D8791" s="1" t="s">
        <v>53</v>
      </c>
      <c r="E8791" s="1" t="s">
        <v>54</v>
      </c>
      <c r="F8791" s="47">
        <v>714</v>
      </c>
      <c r="G8791" s="34">
        <v>1192.8399999999999</v>
      </c>
      <c r="H8791" s="1" t="s">
        <v>218</v>
      </c>
      <c r="I8791" s="34">
        <v>1.0793199999999999E-2</v>
      </c>
      <c r="J8791" s="34">
        <v>5046.4383089913099</v>
      </c>
      <c r="K8791" s="35" t="str">
        <f t="shared" si="741"/>
        <v>Kempenland-West_H4030</v>
      </c>
      <c r="L8791" s="36">
        <f>VLOOKUP(D8791,DATA!A:F,5,FALSE)</f>
        <v>1.0986712608830001E-2</v>
      </c>
      <c r="M8791" s="37">
        <f>VLOOKUP(D8791,DATA!A:F,6,FALSE)</f>
        <v>982</v>
      </c>
      <c r="N8791" s="36">
        <f t="shared" si="742"/>
        <v>91.022934756428697</v>
      </c>
      <c r="O8791" s="36">
        <f t="shared" si="743"/>
        <v>91.023903663393895</v>
      </c>
      <c r="P8791" s="36">
        <f t="shared" si="744"/>
        <v>9.6890696519835728E-4</v>
      </c>
      <c r="Q8791" s="36">
        <f t="shared" si="745"/>
        <v>4.8895292270254999E-2</v>
      </c>
    </row>
    <row r="8792" spans="1:17" x14ac:dyDescent="0.3">
      <c r="A8792" s="29">
        <v>2402804</v>
      </c>
      <c r="B8792" s="1">
        <v>135</v>
      </c>
      <c r="C8792" s="1" t="s">
        <v>34</v>
      </c>
      <c r="D8792" s="1" t="s">
        <v>82</v>
      </c>
      <c r="E8792" s="1" t="s">
        <v>54</v>
      </c>
      <c r="F8792" s="47">
        <v>714</v>
      </c>
      <c r="G8792" s="34">
        <v>1192.8399999999999</v>
      </c>
      <c r="H8792" s="1" t="s">
        <v>218</v>
      </c>
      <c r="I8792" s="34">
        <v>1.0793199999999999E-2</v>
      </c>
      <c r="J8792" s="34">
        <v>2075.0587999999998</v>
      </c>
      <c r="K8792" s="35" t="str">
        <f t="shared" si="741"/>
        <v>Kempenland-West_ZGH4030</v>
      </c>
      <c r="L8792" s="36">
        <f>VLOOKUP(D8792,DATA!A:F,5,FALSE)</f>
        <v>1.0986712608830001E-2</v>
      </c>
      <c r="M8792" s="37">
        <f>VLOOKUP(D8792,DATA!A:F,6,FALSE)</f>
        <v>982</v>
      </c>
      <c r="N8792" s="36">
        <f t="shared" si="742"/>
        <v>91.022934756428697</v>
      </c>
      <c r="O8792" s="36">
        <f t="shared" si="743"/>
        <v>91.023903663393895</v>
      </c>
      <c r="P8792" s="36">
        <f t="shared" si="744"/>
        <v>9.6890696519835728E-4</v>
      </c>
      <c r="Q8792" s="36">
        <f t="shared" si="745"/>
        <v>2.0105389245161448E-2</v>
      </c>
    </row>
    <row r="8793" spans="1:17" x14ac:dyDescent="0.3">
      <c r="A8793" s="29">
        <v>2402806</v>
      </c>
      <c r="B8793" s="1">
        <v>135</v>
      </c>
      <c r="C8793" s="1" t="s">
        <v>34</v>
      </c>
      <c r="D8793" s="1" t="s">
        <v>41</v>
      </c>
      <c r="E8793" s="1" t="s">
        <v>42</v>
      </c>
      <c r="F8793" s="47">
        <v>1071</v>
      </c>
      <c r="G8793" s="34">
        <v>1466.2</v>
      </c>
      <c r="H8793" s="1" t="s">
        <v>218</v>
      </c>
      <c r="I8793" s="34">
        <v>1.3534300000000001E-2</v>
      </c>
      <c r="J8793" s="34">
        <v>232.00697</v>
      </c>
      <c r="K8793" s="35" t="str">
        <f t="shared" si="741"/>
        <v>Kempenland-West_H4010A</v>
      </c>
      <c r="L8793" s="36">
        <f>VLOOKUP(D8793,DATA!A:F,5,FALSE)</f>
        <v>1.3726988247862192E-2</v>
      </c>
      <c r="M8793" s="37">
        <f>VLOOKUP(D8793,DATA!A:F,6,FALSE)</f>
        <v>1285.5</v>
      </c>
      <c r="N8793" s="36">
        <f t="shared" si="742"/>
        <v>92.276107301771049</v>
      </c>
      <c r="O8793" s="36">
        <f t="shared" si="743"/>
        <v>92.27743134586153</v>
      </c>
      <c r="P8793" s="36">
        <f t="shared" si="744"/>
        <v>1.3240440904809248E-3</v>
      </c>
      <c r="Q8793" s="36">
        <f t="shared" si="745"/>
        <v>3.071874575788852E-3</v>
      </c>
    </row>
    <row r="8794" spans="1:17" x14ac:dyDescent="0.3">
      <c r="A8794" s="29">
        <v>2402807</v>
      </c>
      <c r="B8794" s="1">
        <v>135</v>
      </c>
      <c r="C8794" s="1" t="s">
        <v>34</v>
      </c>
      <c r="D8794" s="1" t="s">
        <v>41</v>
      </c>
      <c r="E8794" s="1" t="s">
        <v>42</v>
      </c>
      <c r="F8794" s="47">
        <v>1071</v>
      </c>
      <c r="G8794" s="34">
        <v>1290.07</v>
      </c>
      <c r="H8794" s="1" t="s">
        <v>218</v>
      </c>
      <c r="I8794" s="34">
        <v>1.2673500000000001E-2</v>
      </c>
      <c r="J8794" s="34">
        <v>2242.58565546615</v>
      </c>
      <c r="K8794" s="35" t="str">
        <f t="shared" si="741"/>
        <v>Kempenland-West_H4010A</v>
      </c>
      <c r="L8794" s="36">
        <f>VLOOKUP(D8794,DATA!A:F,5,FALSE)</f>
        <v>1.3726988247862192E-2</v>
      </c>
      <c r="M8794" s="37">
        <f>VLOOKUP(D8794,DATA!A:F,6,FALSE)</f>
        <v>1285.5</v>
      </c>
      <c r="N8794" s="36">
        <f t="shared" si="742"/>
        <v>51.567794289953277</v>
      </c>
      <c r="O8794" s="36">
        <f t="shared" si="743"/>
        <v>51.572139226609536</v>
      </c>
      <c r="P8794" s="36">
        <f t="shared" si="744"/>
        <v>4.3449366562597902E-3</v>
      </c>
      <c r="Q8794" s="36">
        <f t="shared" si="745"/>
        <v>9.7438926192372627E-2</v>
      </c>
    </row>
    <row r="8795" spans="1:17" x14ac:dyDescent="0.3">
      <c r="A8795" s="29">
        <v>2402807</v>
      </c>
      <c r="B8795" s="1">
        <v>135</v>
      </c>
      <c r="C8795" s="1" t="s">
        <v>34</v>
      </c>
      <c r="D8795" s="1" t="s">
        <v>53</v>
      </c>
      <c r="E8795" s="1" t="s">
        <v>54</v>
      </c>
      <c r="F8795" s="47">
        <v>714</v>
      </c>
      <c r="G8795" s="34">
        <v>1290.07</v>
      </c>
      <c r="H8795" s="1" t="s">
        <v>218</v>
      </c>
      <c r="I8795" s="34">
        <v>1.2673500000000001E-2</v>
      </c>
      <c r="J8795" s="34">
        <v>1000.4461</v>
      </c>
      <c r="K8795" s="35" t="str">
        <f t="shared" si="741"/>
        <v>Kempenland-West_H4030</v>
      </c>
      <c r="L8795" s="36">
        <f>VLOOKUP(D8795,DATA!A:F,5,FALSE)</f>
        <v>1.0986712608830001E-2</v>
      </c>
      <c r="M8795" s="37">
        <f>VLOOKUP(D8795,DATA!A:F,6,FALSE)</f>
        <v>982</v>
      </c>
      <c r="N8795" s="36">
        <f t="shared" si="742"/>
        <v>96.722219234302059</v>
      </c>
      <c r="O8795" s="36">
        <f t="shared" si="743"/>
        <v>96.72266064437072</v>
      </c>
      <c r="P8795" s="36">
        <f t="shared" si="744"/>
        <v>4.414100686602751E-4</v>
      </c>
      <c r="Q8795" s="36">
        <f t="shared" si="745"/>
        <v>4.4160698169190445E-3</v>
      </c>
    </row>
    <row r="8796" spans="1:17" x14ac:dyDescent="0.3">
      <c r="A8796" s="29">
        <v>2402807</v>
      </c>
      <c r="B8796" s="1">
        <v>135</v>
      </c>
      <c r="C8796" s="1" t="s">
        <v>34</v>
      </c>
      <c r="D8796" s="1" t="s">
        <v>43</v>
      </c>
      <c r="E8796" s="1" t="s">
        <v>44</v>
      </c>
      <c r="F8796" s="47">
        <v>1071</v>
      </c>
      <c r="G8796" s="34">
        <v>1290.07</v>
      </c>
      <c r="H8796" s="1" t="s">
        <v>218</v>
      </c>
      <c r="I8796" s="34">
        <v>1.2673500000000001E-2</v>
      </c>
      <c r="J8796" s="34">
        <v>1982.5609999999999</v>
      </c>
      <c r="K8796" s="35" t="str">
        <f t="shared" si="741"/>
        <v>Kempenland-West_H7150</v>
      </c>
      <c r="L8796" s="36">
        <f>VLOOKUP(D8796,DATA!A:F,5,FALSE)</f>
        <v>1.3726988247862192E-2</v>
      </c>
      <c r="M8796" s="37">
        <f>VLOOKUP(D8796,DATA!A:F,6,FALSE)</f>
        <v>1285.5</v>
      </c>
      <c r="N8796" s="36">
        <f t="shared" si="742"/>
        <v>51.567794289953277</v>
      </c>
      <c r="O8796" s="36">
        <f t="shared" si="743"/>
        <v>51.572139226609536</v>
      </c>
      <c r="P8796" s="36">
        <f t="shared" si="744"/>
        <v>4.3449366562597902E-3</v>
      </c>
      <c r="Q8796" s="36">
        <f t="shared" si="745"/>
        <v>8.6141019621710668E-2</v>
      </c>
    </row>
    <row r="8797" spans="1:17" x14ac:dyDescent="0.3">
      <c r="A8797" s="29">
        <v>2402808</v>
      </c>
      <c r="B8797" s="1">
        <v>135</v>
      </c>
      <c r="C8797" s="1" t="s">
        <v>34</v>
      </c>
      <c r="D8797" s="1" t="s">
        <v>41</v>
      </c>
      <c r="E8797" s="1" t="s">
        <v>42</v>
      </c>
      <c r="F8797" s="47">
        <v>1071</v>
      </c>
      <c r="G8797" s="34">
        <v>1365.39</v>
      </c>
      <c r="H8797" s="1" t="s">
        <v>218</v>
      </c>
      <c r="I8797" s="34">
        <v>1.34786E-2</v>
      </c>
      <c r="J8797" s="34">
        <v>277.1909</v>
      </c>
      <c r="K8797" s="35" t="str">
        <f t="shared" si="741"/>
        <v>Kempenland-West_H4010A</v>
      </c>
      <c r="L8797" s="36">
        <f>VLOOKUP(D8797,DATA!A:F,5,FALSE)</f>
        <v>1.3726988247862192E-2</v>
      </c>
      <c r="M8797" s="37">
        <f>VLOOKUP(D8797,DATA!A:F,6,FALSE)</f>
        <v>1285.5</v>
      </c>
      <c r="N8797" s="36">
        <f t="shared" si="742"/>
        <v>74.963171982665102</v>
      </c>
      <c r="O8797" s="36">
        <f t="shared" si="743"/>
        <v>74.96664436268378</v>
      </c>
      <c r="P8797" s="36">
        <f t="shared" si="744"/>
        <v>3.4723800186782228E-3</v>
      </c>
      <c r="Q8797" s="36">
        <f t="shared" si="745"/>
        <v>9.6251214251943332E-3</v>
      </c>
    </row>
    <row r="8798" spans="1:17" x14ac:dyDescent="0.3">
      <c r="A8798" s="29">
        <v>2402808</v>
      </c>
      <c r="B8798" s="1">
        <v>135</v>
      </c>
      <c r="C8798" s="1" t="s">
        <v>34</v>
      </c>
      <c r="D8798" s="1" t="s">
        <v>53</v>
      </c>
      <c r="E8798" s="1" t="s">
        <v>54</v>
      </c>
      <c r="F8798" s="47">
        <v>714</v>
      </c>
      <c r="G8798" s="34">
        <v>1365.39</v>
      </c>
      <c r="H8798" s="1" t="s">
        <v>218</v>
      </c>
      <c r="I8798" s="34">
        <v>1.34786E-2</v>
      </c>
      <c r="J8798" s="34">
        <v>7589.4106000000002</v>
      </c>
      <c r="K8798" s="35" t="str">
        <f t="shared" si="741"/>
        <v>Kempenland-West_H4030</v>
      </c>
      <c r="L8798" s="36">
        <f>VLOOKUP(D8798,DATA!A:F,5,FALSE)</f>
        <v>1.0986712608830001E-2</v>
      </c>
      <c r="M8798" s="37">
        <f>VLOOKUP(D8798,DATA!A:F,6,FALSE)</f>
        <v>982</v>
      </c>
      <c r="N8798" s="36">
        <f t="shared" si="742"/>
        <v>98.54024401769388</v>
      </c>
      <c r="O8798" s="36">
        <f t="shared" si="743"/>
        <v>98.540457015548625</v>
      </c>
      <c r="P8798" s="36">
        <f t="shared" si="744"/>
        <v>2.1299785474582222E-4</v>
      </c>
      <c r="Q8798" s="36">
        <f t="shared" si="745"/>
        <v>1.6165281765852035E-2</v>
      </c>
    </row>
    <row r="8799" spans="1:17" x14ac:dyDescent="0.3">
      <c r="A8799" s="29">
        <v>2402808</v>
      </c>
      <c r="B8799" s="1">
        <v>135</v>
      </c>
      <c r="C8799" s="1" t="s">
        <v>34</v>
      </c>
      <c r="D8799" s="1" t="s">
        <v>43</v>
      </c>
      <c r="E8799" s="1" t="s">
        <v>44</v>
      </c>
      <c r="F8799" s="47">
        <v>1071</v>
      </c>
      <c r="G8799" s="34">
        <v>1365.39</v>
      </c>
      <c r="H8799" s="1" t="s">
        <v>218</v>
      </c>
      <c r="I8799" s="34">
        <v>1.34786E-2</v>
      </c>
      <c r="J8799" s="34">
        <v>277.1909</v>
      </c>
      <c r="K8799" s="35" t="str">
        <f t="shared" si="741"/>
        <v>Kempenland-West_H7150</v>
      </c>
      <c r="L8799" s="36">
        <f>VLOOKUP(D8799,DATA!A:F,5,FALSE)</f>
        <v>1.3726988247862192E-2</v>
      </c>
      <c r="M8799" s="37">
        <f>VLOOKUP(D8799,DATA!A:F,6,FALSE)</f>
        <v>1285.5</v>
      </c>
      <c r="N8799" s="36">
        <f t="shared" si="742"/>
        <v>74.963171982665102</v>
      </c>
      <c r="O8799" s="36">
        <f t="shared" si="743"/>
        <v>74.96664436268378</v>
      </c>
      <c r="P8799" s="36">
        <f t="shared" si="744"/>
        <v>3.4723800186782228E-3</v>
      </c>
      <c r="Q8799" s="36">
        <f t="shared" si="745"/>
        <v>9.6251214251943332E-3</v>
      </c>
    </row>
    <row r="8800" spans="1:17" x14ac:dyDescent="0.3">
      <c r="A8800" s="29">
        <v>2402809</v>
      </c>
      <c r="B8800" s="1">
        <v>135</v>
      </c>
      <c r="C8800" s="1" t="s">
        <v>34</v>
      </c>
      <c r="D8800" s="1" t="s">
        <v>41</v>
      </c>
      <c r="E8800" s="1" t="s">
        <v>42</v>
      </c>
      <c r="F8800" s="47">
        <v>1071</v>
      </c>
      <c r="G8800" s="34">
        <v>1836.65</v>
      </c>
      <c r="H8800" s="1" t="s">
        <v>218</v>
      </c>
      <c r="I8800" s="34">
        <v>1.9851000000000001E-2</v>
      </c>
      <c r="J8800" s="34">
        <v>2441.6714000000002</v>
      </c>
      <c r="K8800" s="35" t="str">
        <f t="shared" si="741"/>
        <v>Kempenland-West_H4010A</v>
      </c>
      <c r="L8800" s="36">
        <f>VLOOKUP(D8800,DATA!A:F,5,FALSE)</f>
        <v>1.3726988247862192E-2</v>
      </c>
      <c r="M8800" s="37">
        <f>VLOOKUP(D8800,DATA!A:F,6,FALSE)</f>
        <v>1285.5</v>
      </c>
      <c r="N8800" s="36">
        <f t="shared" si="742"/>
        <v>99.948231695742038</v>
      </c>
      <c r="O8800" s="36">
        <f t="shared" si="743"/>
        <v>99.948245793095765</v>
      </c>
      <c r="P8800" s="36">
        <f t="shared" si="744"/>
        <v>1.4097353727038353E-5</v>
      </c>
      <c r="Q8800" s="36">
        <f t="shared" si="745"/>
        <v>3.4421105410992956E-4</v>
      </c>
    </row>
    <row r="8801" spans="1:17" x14ac:dyDescent="0.3">
      <c r="A8801" s="29">
        <v>2402813</v>
      </c>
      <c r="B8801" s="1">
        <v>135</v>
      </c>
      <c r="C8801" s="1" t="s">
        <v>34</v>
      </c>
      <c r="D8801" s="1" t="s">
        <v>22</v>
      </c>
      <c r="E8801" s="1" t="s">
        <v>23</v>
      </c>
      <c r="F8801" s="47">
        <v>1857</v>
      </c>
      <c r="G8801" s="34">
        <v>2002.88</v>
      </c>
      <c r="H8801" s="1" t="s">
        <v>218</v>
      </c>
      <c r="I8801" s="34">
        <v>2.3337E-2</v>
      </c>
      <c r="J8801" s="34">
        <v>5126.5929999999998</v>
      </c>
      <c r="K8801" s="35" t="str">
        <f t="shared" si="741"/>
        <v>Kempenland-West_H91E0C</v>
      </c>
      <c r="L8801" s="36">
        <f>VLOOKUP(D8801,DATA!A:F,5,FALSE)</f>
        <v>6.9280917156857415E-3</v>
      </c>
      <c r="M8801" s="37">
        <f>VLOOKUP(D8801,DATA!A:F,6,FALSE)</f>
        <v>2282</v>
      </c>
      <c r="N8801" s="36">
        <f t="shared" si="742"/>
        <v>12.633399983002697</v>
      </c>
      <c r="O8801" s="36">
        <f t="shared" si="743"/>
        <v>12.635184622800095</v>
      </c>
      <c r="P8801" s="36">
        <f t="shared" si="744"/>
        <v>1.7846397973979578E-3</v>
      </c>
      <c r="Q8801" s="36">
        <f t="shared" si="745"/>
        <v>9.149121892861789E-2</v>
      </c>
    </row>
    <row r="8802" spans="1:17" x14ac:dyDescent="0.3">
      <c r="A8802" s="29">
        <v>2402814</v>
      </c>
      <c r="B8802" s="1">
        <v>135</v>
      </c>
      <c r="C8802" s="1" t="s">
        <v>34</v>
      </c>
      <c r="D8802" s="1" t="s">
        <v>53</v>
      </c>
      <c r="E8802" s="1" t="s">
        <v>54</v>
      </c>
      <c r="F8802" s="47">
        <v>714</v>
      </c>
      <c r="G8802" s="34">
        <v>1775.46</v>
      </c>
      <c r="H8802" s="1" t="s">
        <v>218</v>
      </c>
      <c r="I8802" s="34">
        <v>2.1451000000000001E-2</v>
      </c>
      <c r="J8802" s="34">
        <v>736.08630000000005</v>
      </c>
      <c r="K8802" s="35" t="str">
        <f t="shared" si="741"/>
        <v>Kempenland-West_H4030</v>
      </c>
      <c r="L8802" s="36">
        <f>VLOOKUP(D8802,DATA!A:F,5,FALSE)</f>
        <v>1.0986712608830001E-2</v>
      </c>
      <c r="M8802" s="37">
        <f>VLOOKUP(D8802,DATA!A:F,6,FALSE)</f>
        <v>982</v>
      </c>
      <c r="N8802" s="36">
        <f t="shared" si="742"/>
        <v>99.983633365207496</v>
      </c>
      <c r="O8802" s="36">
        <f t="shared" si="743"/>
        <v>99.983637221344495</v>
      </c>
      <c r="P8802" s="36">
        <f t="shared" si="744"/>
        <v>3.8561369990475214E-6</v>
      </c>
      <c r="Q8802" s="36">
        <f t="shared" si="745"/>
        <v>2.8384496159219939E-5</v>
      </c>
    </row>
    <row r="8803" spans="1:17" x14ac:dyDescent="0.3">
      <c r="A8803" s="29">
        <v>2404314</v>
      </c>
      <c r="B8803" s="1">
        <v>135</v>
      </c>
      <c r="C8803" s="1" t="s">
        <v>34</v>
      </c>
      <c r="D8803" s="1" t="s">
        <v>22</v>
      </c>
      <c r="E8803" s="1" t="s">
        <v>23</v>
      </c>
      <c r="F8803" s="47">
        <v>1857</v>
      </c>
      <c r="G8803" s="34">
        <v>2084.4499999999998</v>
      </c>
      <c r="H8803" s="1" t="s">
        <v>218</v>
      </c>
      <c r="I8803" s="34">
        <v>1.5115E-2</v>
      </c>
      <c r="J8803" s="34">
        <v>1285.8593000000001</v>
      </c>
      <c r="K8803" s="35" t="str">
        <f t="shared" si="741"/>
        <v>Kempenland-West_H91E0C</v>
      </c>
      <c r="L8803" s="36">
        <f>VLOOKUP(D8803,DATA!A:F,5,FALSE)</f>
        <v>6.9280917156857415E-3</v>
      </c>
      <c r="M8803" s="37">
        <f>VLOOKUP(D8803,DATA!A:F,6,FALSE)</f>
        <v>2282</v>
      </c>
      <c r="N8803" s="36">
        <f t="shared" si="742"/>
        <v>20.283893314923194</v>
      </c>
      <c r="O8803" s="36">
        <f t="shared" si="743"/>
        <v>20.285586610178591</v>
      </c>
      <c r="P8803" s="36">
        <f t="shared" si="744"/>
        <v>1.6932952553965208E-3</v>
      </c>
      <c r="Q8803" s="36">
        <f t="shared" si="745"/>
        <v>2.1773394517974918E-2</v>
      </c>
    </row>
    <row r="8804" spans="1:17" x14ac:dyDescent="0.3">
      <c r="A8804" s="29">
        <v>2404315</v>
      </c>
      <c r="B8804" s="1">
        <v>135</v>
      </c>
      <c r="C8804" s="1" t="s">
        <v>34</v>
      </c>
      <c r="D8804" s="1" t="s">
        <v>70</v>
      </c>
      <c r="E8804" s="1" t="s">
        <v>71</v>
      </c>
      <c r="F8804" s="47">
        <v>1071</v>
      </c>
      <c r="G8804" s="34">
        <v>1998.05</v>
      </c>
      <c r="H8804" s="1" t="s">
        <v>218</v>
      </c>
      <c r="I8804" s="34">
        <v>1.4158E-2</v>
      </c>
      <c r="J8804" s="34">
        <v>1256.2572</v>
      </c>
      <c r="K8804" s="35" t="str">
        <f t="shared" si="741"/>
        <v>Kempenland-West_H9120</v>
      </c>
      <c r="L8804" s="36">
        <f>VLOOKUP(D8804,DATA!A:F,5,FALSE)</f>
        <v>1.3726988247862192E-2</v>
      </c>
      <c r="M8804" s="37">
        <f>VLOOKUP(D8804,DATA!A:F,6,FALSE)</f>
        <v>1285.5</v>
      </c>
      <c r="N8804" s="36">
        <f t="shared" si="742"/>
        <v>99.994349729135365</v>
      </c>
      <c r="O8804" s="36">
        <f t="shared" si="743"/>
        <v>99.994350827078136</v>
      </c>
      <c r="P8804" s="36">
        <f t="shared" si="744"/>
        <v>1.0979427713664336E-6</v>
      </c>
      <c r="Q8804" s="36">
        <f t="shared" si="745"/>
        <v>1.3792985117170361E-5</v>
      </c>
    </row>
    <row r="8805" spans="1:17" x14ac:dyDescent="0.3">
      <c r="A8805" s="29">
        <v>2404315</v>
      </c>
      <c r="B8805" s="1">
        <v>135</v>
      </c>
      <c r="C8805" s="1" t="s">
        <v>34</v>
      </c>
      <c r="D8805" s="1" t="s">
        <v>22</v>
      </c>
      <c r="E8805" s="1" t="s">
        <v>23</v>
      </c>
      <c r="F8805" s="47">
        <v>1857</v>
      </c>
      <c r="G8805" s="34">
        <v>1998.05</v>
      </c>
      <c r="H8805" s="1" t="s">
        <v>218</v>
      </c>
      <c r="I8805" s="34">
        <v>1.4158E-2</v>
      </c>
      <c r="J8805" s="34">
        <v>2568.2837</v>
      </c>
      <c r="K8805" s="35" t="str">
        <f t="shared" si="741"/>
        <v>Kempenland-West_H91E0C</v>
      </c>
      <c r="L8805" s="36">
        <f>VLOOKUP(D8805,DATA!A:F,5,FALSE)</f>
        <v>6.9280917156857415E-3</v>
      </c>
      <c r="M8805" s="37">
        <f>VLOOKUP(D8805,DATA!A:F,6,FALSE)</f>
        <v>2282</v>
      </c>
      <c r="N8805" s="36">
        <f t="shared" si="742"/>
        <v>12.268654663328569</v>
      </c>
      <c r="O8805" s="36">
        <f t="shared" si="743"/>
        <v>12.269710467420472</v>
      </c>
      <c r="P8805" s="36">
        <f t="shared" si="744"/>
        <v>1.0558040919033118E-3</v>
      </c>
      <c r="Q8805" s="36">
        <f t="shared" si="745"/>
        <v>2.7116044396285774E-2</v>
      </c>
    </row>
    <row r="8806" spans="1:17" x14ac:dyDescent="0.3">
      <c r="A8806" s="29">
        <v>2404332</v>
      </c>
      <c r="B8806" s="1">
        <v>135</v>
      </c>
      <c r="C8806" s="1" t="s">
        <v>34</v>
      </c>
      <c r="D8806" s="1" t="s">
        <v>53</v>
      </c>
      <c r="E8806" s="1" t="s">
        <v>54</v>
      </c>
      <c r="F8806" s="47">
        <v>714</v>
      </c>
      <c r="G8806" s="34">
        <v>1483.76</v>
      </c>
      <c r="H8806" s="1" t="s">
        <v>218</v>
      </c>
      <c r="I8806" s="34">
        <v>1.31932E-2</v>
      </c>
      <c r="J8806" s="34">
        <v>206.55394000000001</v>
      </c>
      <c r="K8806" s="35" t="str">
        <f t="shared" si="741"/>
        <v>Kempenland-West_H4030</v>
      </c>
      <c r="L8806" s="36">
        <f>VLOOKUP(D8806,DATA!A:F,5,FALSE)</f>
        <v>1.0986712608830001E-2</v>
      </c>
      <c r="M8806" s="37">
        <f>VLOOKUP(D8806,DATA!A:F,6,FALSE)</f>
        <v>982</v>
      </c>
      <c r="N8806" s="36">
        <f t="shared" si="742"/>
        <v>99.598099140578157</v>
      </c>
      <c r="O8806" s="36">
        <f t="shared" si="743"/>
        <v>99.598157157765854</v>
      </c>
      <c r="P8806" s="36">
        <f t="shared" si="744"/>
        <v>5.8017187697601003E-5</v>
      </c>
      <c r="Q8806" s="36">
        <f t="shared" si="745"/>
        <v>1.1983678706659017E-4</v>
      </c>
    </row>
    <row r="8807" spans="1:17" x14ac:dyDescent="0.3">
      <c r="A8807" s="29">
        <v>2404333</v>
      </c>
      <c r="B8807" s="1">
        <v>135</v>
      </c>
      <c r="C8807" s="1" t="s">
        <v>34</v>
      </c>
      <c r="D8807" s="1" t="s">
        <v>41</v>
      </c>
      <c r="E8807" s="1" t="s">
        <v>42</v>
      </c>
      <c r="F8807" s="47">
        <v>1071</v>
      </c>
      <c r="G8807" s="34">
        <v>1176.43</v>
      </c>
      <c r="H8807" s="1" t="s">
        <v>218</v>
      </c>
      <c r="I8807" s="34">
        <v>1.04849E-2</v>
      </c>
      <c r="J8807" s="34">
        <v>1123.1527000000001</v>
      </c>
      <c r="K8807" s="35" t="str">
        <f t="shared" si="741"/>
        <v>Kempenland-West_H4010A</v>
      </c>
      <c r="L8807" s="36">
        <f>VLOOKUP(D8807,DATA!A:F,5,FALSE)</f>
        <v>1.3726988247862192E-2</v>
      </c>
      <c r="M8807" s="37">
        <f>VLOOKUP(D8807,DATA!A:F,6,FALSE)</f>
        <v>1285.5</v>
      </c>
      <c r="N8807" s="36">
        <f t="shared" si="742"/>
        <v>18.28431155771808</v>
      </c>
      <c r="O8807" s="36">
        <f t="shared" si="743"/>
        <v>18.286462077468205</v>
      </c>
      <c r="P8807" s="36">
        <f t="shared" si="744"/>
        <v>2.1505197501241469E-3</v>
      </c>
      <c r="Q8807" s="36">
        <f t="shared" si="745"/>
        <v>2.4153620637552612E-2</v>
      </c>
    </row>
    <row r="8808" spans="1:17" x14ac:dyDescent="0.3">
      <c r="A8808" s="29">
        <v>2404333</v>
      </c>
      <c r="B8808" s="1">
        <v>135</v>
      </c>
      <c r="C8808" s="1" t="s">
        <v>34</v>
      </c>
      <c r="D8808" s="1" t="s">
        <v>53</v>
      </c>
      <c r="E8808" s="1" t="s">
        <v>54</v>
      </c>
      <c r="F8808" s="47">
        <v>714</v>
      </c>
      <c r="G8808" s="34">
        <v>1176.43</v>
      </c>
      <c r="H8808" s="1" t="s">
        <v>218</v>
      </c>
      <c r="I8808" s="34">
        <v>1.04849E-2</v>
      </c>
      <c r="J8808" s="34">
        <v>3301.7384999999999</v>
      </c>
      <c r="K8808" s="35" t="str">
        <f t="shared" si="741"/>
        <v>Kempenland-West_H4030</v>
      </c>
      <c r="L8808" s="36">
        <f>VLOOKUP(D8808,DATA!A:F,5,FALSE)</f>
        <v>1.0986712608830001E-2</v>
      </c>
      <c r="M8808" s="37">
        <f>VLOOKUP(D8808,DATA!A:F,6,FALSE)</f>
        <v>982</v>
      </c>
      <c r="N8808" s="36">
        <f t="shared" si="742"/>
        <v>89.436710859973232</v>
      </c>
      <c r="O8808" s="36">
        <f t="shared" si="743"/>
        <v>89.437799106561243</v>
      </c>
      <c r="P8808" s="36">
        <f t="shared" si="744"/>
        <v>1.0882465880115433E-3</v>
      </c>
      <c r="Q8808" s="36">
        <f t="shared" si="745"/>
        <v>3.5931056571313506E-2</v>
      </c>
    </row>
    <row r="8809" spans="1:17" x14ac:dyDescent="0.3">
      <c r="A8809" s="29">
        <v>2404333</v>
      </c>
      <c r="B8809" s="1">
        <v>135</v>
      </c>
      <c r="C8809" s="1" t="s">
        <v>34</v>
      </c>
      <c r="D8809" s="1" t="s">
        <v>82</v>
      </c>
      <c r="E8809" s="1" t="s">
        <v>54</v>
      </c>
      <c r="F8809" s="47">
        <v>714</v>
      </c>
      <c r="G8809" s="34">
        <v>1176.43</v>
      </c>
      <c r="H8809" s="1" t="s">
        <v>218</v>
      </c>
      <c r="I8809" s="34">
        <v>1.04849E-2</v>
      </c>
      <c r="J8809" s="34">
        <v>2662.3281000000002</v>
      </c>
      <c r="K8809" s="35" t="str">
        <f t="shared" si="741"/>
        <v>Kempenland-West_ZGH4030</v>
      </c>
      <c r="L8809" s="36">
        <f>VLOOKUP(D8809,DATA!A:F,5,FALSE)</f>
        <v>1.0986712608830001E-2</v>
      </c>
      <c r="M8809" s="37">
        <f>VLOOKUP(D8809,DATA!A:F,6,FALSE)</f>
        <v>982</v>
      </c>
      <c r="N8809" s="36">
        <f t="shared" si="742"/>
        <v>89.436710859973232</v>
      </c>
      <c r="O8809" s="36">
        <f t="shared" si="743"/>
        <v>89.437799106561243</v>
      </c>
      <c r="P8809" s="36">
        <f t="shared" si="744"/>
        <v>1.0882465880115433E-3</v>
      </c>
      <c r="Q8809" s="36">
        <f t="shared" si="745"/>
        <v>2.8972694709922552E-2</v>
      </c>
    </row>
    <row r="8810" spans="1:17" x14ac:dyDescent="0.3">
      <c r="A8810" s="29">
        <v>2404334</v>
      </c>
      <c r="B8810" s="1">
        <v>135</v>
      </c>
      <c r="C8810" s="1" t="s">
        <v>34</v>
      </c>
      <c r="D8810" s="1" t="s">
        <v>41</v>
      </c>
      <c r="E8810" s="1" t="s">
        <v>42</v>
      </c>
      <c r="F8810" s="47">
        <v>1071</v>
      </c>
      <c r="G8810" s="34">
        <v>1219.8499999999999</v>
      </c>
      <c r="H8810" s="1" t="s">
        <v>218</v>
      </c>
      <c r="I8810" s="34">
        <v>1.11193E-2</v>
      </c>
      <c r="J8810" s="34">
        <v>87.321714999999998</v>
      </c>
      <c r="K8810" s="35" t="str">
        <f t="shared" si="741"/>
        <v>Kempenland-West_H4010A</v>
      </c>
      <c r="L8810" s="36">
        <f>VLOOKUP(D8810,DATA!A:F,5,FALSE)</f>
        <v>1.3726988247862192E-2</v>
      </c>
      <c r="M8810" s="37">
        <f>VLOOKUP(D8810,DATA!A:F,6,FALSE)</f>
        <v>1285.5</v>
      </c>
      <c r="N8810" s="36">
        <f t="shared" si="742"/>
        <v>28.880872908195734</v>
      </c>
      <c r="O8810" s="36">
        <f t="shared" si="743"/>
        <v>28.884008095135876</v>
      </c>
      <c r="P8810" s="36">
        <f t="shared" si="744"/>
        <v>3.1351869401419208E-3</v>
      </c>
      <c r="Q8810" s="36">
        <f t="shared" si="745"/>
        <v>2.7376990045879486E-3</v>
      </c>
    </row>
    <row r="8811" spans="1:17" x14ac:dyDescent="0.3">
      <c r="A8811" s="29">
        <v>2404334</v>
      </c>
      <c r="B8811" s="1">
        <v>135</v>
      </c>
      <c r="C8811" s="1" t="s">
        <v>34</v>
      </c>
      <c r="D8811" s="1" t="s">
        <v>53</v>
      </c>
      <c r="E8811" s="1" t="s">
        <v>54</v>
      </c>
      <c r="F8811" s="47">
        <v>714</v>
      </c>
      <c r="G8811" s="34">
        <v>1219.8499999999999</v>
      </c>
      <c r="H8811" s="1" t="s">
        <v>218</v>
      </c>
      <c r="I8811" s="34">
        <v>1.11193E-2</v>
      </c>
      <c r="J8811" s="34">
        <v>2311.1212453783601</v>
      </c>
      <c r="K8811" s="35" t="str">
        <f t="shared" si="741"/>
        <v>Kempenland-West_H4030</v>
      </c>
      <c r="L8811" s="36">
        <f>VLOOKUP(D8811,DATA!A:F,5,FALSE)</f>
        <v>1.0986712608830001E-2</v>
      </c>
      <c r="M8811" s="37">
        <f>VLOOKUP(D8811,DATA!A:F,6,FALSE)</f>
        <v>982</v>
      </c>
      <c r="N8811" s="36">
        <f t="shared" si="742"/>
        <v>93.170563060956297</v>
      </c>
      <c r="O8811" s="36">
        <f t="shared" si="743"/>
        <v>93.17134035605126</v>
      </c>
      <c r="P8811" s="36">
        <f t="shared" si="744"/>
        <v>7.7729509496293758E-4</v>
      </c>
      <c r="Q8811" s="36">
        <f t="shared" si="745"/>
        <v>1.796423207897235E-2</v>
      </c>
    </row>
    <row r="8812" spans="1:17" x14ac:dyDescent="0.3">
      <c r="A8812" s="29">
        <v>2404336</v>
      </c>
      <c r="B8812" s="1">
        <v>135</v>
      </c>
      <c r="C8812" s="1" t="s">
        <v>34</v>
      </c>
      <c r="D8812" s="1" t="s">
        <v>41</v>
      </c>
      <c r="E8812" s="1" t="s">
        <v>42</v>
      </c>
      <c r="F8812" s="47">
        <v>1071</v>
      </c>
      <c r="G8812" s="34">
        <v>1332.39</v>
      </c>
      <c r="H8812" s="1" t="s">
        <v>218</v>
      </c>
      <c r="I8812" s="34">
        <v>1.28208E-2</v>
      </c>
      <c r="J8812" s="34">
        <v>6841.1310000000003</v>
      </c>
      <c r="K8812" s="35" t="str">
        <f t="shared" si="741"/>
        <v>Kempenland-West_H4010A</v>
      </c>
      <c r="L8812" s="36">
        <f>VLOOKUP(D8812,DATA!A:F,5,FALSE)</f>
        <v>1.3726988247862192E-2</v>
      </c>
      <c r="M8812" s="37">
        <f>VLOOKUP(D8812,DATA!A:F,6,FALSE)</f>
        <v>1285.5</v>
      </c>
      <c r="N8812" s="36">
        <f t="shared" si="742"/>
        <v>65.557999589527824</v>
      </c>
      <c r="O8812" s="36">
        <f t="shared" si="743"/>
        <v>65.561973266465685</v>
      </c>
      <c r="P8812" s="36">
        <f t="shared" si="744"/>
        <v>3.9736769378606596E-3</v>
      </c>
      <c r="Q8812" s="36">
        <f t="shared" si="745"/>
        <v>0.27184444483583631</v>
      </c>
    </row>
    <row r="8813" spans="1:17" x14ac:dyDescent="0.3">
      <c r="A8813" s="29">
        <v>2404336</v>
      </c>
      <c r="B8813" s="1">
        <v>135</v>
      </c>
      <c r="C8813" s="1" t="s">
        <v>34</v>
      </c>
      <c r="D8813" s="1" t="s">
        <v>53</v>
      </c>
      <c r="E8813" s="1" t="s">
        <v>54</v>
      </c>
      <c r="F8813" s="47">
        <v>714</v>
      </c>
      <c r="G8813" s="34">
        <v>1332.39</v>
      </c>
      <c r="H8813" s="1" t="s">
        <v>218</v>
      </c>
      <c r="I8813" s="34">
        <v>1.28208E-2</v>
      </c>
      <c r="J8813" s="34">
        <v>3031.8937999999998</v>
      </c>
      <c r="K8813" s="35" t="str">
        <f t="shared" si="741"/>
        <v>Kempenland-West_H4030</v>
      </c>
      <c r="L8813" s="36">
        <f>VLOOKUP(D8813,DATA!A:F,5,FALSE)</f>
        <v>1.0986712608830001E-2</v>
      </c>
      <c r="M8813" s="37">
        <f>VLOOKUP(D8813,DATA!A:F,6,FALSE)</f>
        <v>982</v>
      </c>
      <c r="N8813" s="36">
        <f t="shared" si="742"/>
        <v>97.915619168433892</v>
      </c>
      <c r="O8813" s="36">
        <f t="shared" si="743"/>
        <v>97.915906631877121</v>
      </c>
      <c r="P8813" s="36">
        <f t="shared" si="744"/>
        <v>2.8746344322883033E-4</v>
      </c>
      <c r="Q8813" s="36">
        <f t="shared" si="745"/>
        <v>8.7155863125214263E-3</v>
      </c>
    </row>
    <row r="8814" spans="1:17" x14ac:dyDescent="0.3">
      <c r="A8814" s="30">
        <v>2404337</v>
      </c>
      <c r="B8814" s="14">
        <v>135</v>
      </c>
      <c r="C8814" s="14" t="s">
        <v>34</v>
      </c>
      <c r="D8814" s="14" t="s">
        <v>55</v>
      </c>
      <c r="E8814" s="14" t="s">
        <v>56</v>
      </c>
      <c r="F8814" s="48">
        <v>500</v>
      </c>
      <c r="G8814" s="38">
        <v>1140.1300000000001</v>
      </c>
      <c r="H8814" s="14" t="s">
        <v>218</v>
      </c>
      <c r="I8814" s="38">
        <v>1.09059E-2</v>
      </c>
      <c r="J8814" s="38">
        <v>1933.6726000000001</v>
      </c>
      <c r="K8814" s="39" t="str">
        <f t="shared" si="741"/>
        <v>Kempenland-West_H3130</v>
      </c>
      <c r="L8814" s="40">
        <f>VLOOKUP(D8814,DATA!A:F,5,FALSE)</f>
        <v>0</v>
      </c>
      <c r="M8814" s="41">
        <f>VLOOKUP(D8814,DATA!A:F,6,FALSE)</f>
        <v>3.5</v>
      </c>
      <c r="N8814" s="40">
        <f t="shared" si="742"/>
        <v>50</v>
      </c>
      <c r="O8814" s="40">
        <f t="shared" si="743"/>
        <v>50</v>
      </c>
      <c r="P8814" s="40">
        <f>J8814/10000*I8814</f>
        <v>2.1088440008339999E-3</v>
      </c>
      <c r="Q8814" s="40">
        <f>IF(AND(H8814&lt;&gt;"below",I8814&gt;=0.005),M8814*P8814,0)</f>
        <v>7.3809540029189996E-3</v>
      </c>
    </row>
    <row r="8815" spans="1:17" x14ac:dyDescent="0.3">
      <c r="A8815" s="29">
        <v>2404337</v>
      </c>
      <c r="B8815" s="1">
        <v>135</v>
      </c>
      <c r="C8815" s="1" t="s">
        <v>34</v>
      </c>
      <c r="D8815" s="1" t="s">
        <v>41</v>
      </c>
      <c r="E8815" s="1" t="s">
        <v>42</v>
      </c>
      <c r="F8815" s="47">
        <v>1071</v>
      </c>
      <c r="G8815" s="34">
        <v>1140.1300000000001</v>
      </c>
      <c r="H8815" s="1" t="s">
        <v>218</v>
      </c>
      <c r="I8815" s="34">
        <v>1.09059E-2</v>
      </c>
      <c r="J8815" s="34">
        <v>3261.7877997505798</v>
      </c>
      <c r="K8815" s="35" t="str">
        <f t="shared" si="741"/>
        <v>Kempenland-West_H4010A</v>
      </c>
      <c r="L8815" s="36">
        <f>VLOOKUP(D8815,DATA!A:F,5,FALSE)</f>
        <v>1.3726988247862192E-2</v>
      </c>
      <c r="M8815" s="37">
        <f>VLOOKUP(D8815,DATA!A:F,6,FALSE)</f>
        <v>1285.5</v>
      </c>
      <c r="N8815" s="36">
        <f t="shared" si="742"/>
        <v>11.967701653256348</v>
      </c>
      <c r="O8815" s="36">
        <f t="shared" si="743"/>
        <v>11.969278953224697</v>
      </c>
      <c r="P8815" s="36">
        <f t="shared" si="744"/>
        <v>1.5772999683481004E-3</v>
      </c>
      <c r="Q8815" s="36">
        <f t="shared" si="745"/>
        <v>5.1448177933048095E-2</v>
      </c>
    </row>
    <row r="8816" spans="1:17" x14ac:dyDescent="0.3">
      <c r="A8816" s="29">
        <v>2404337</v>
      </c>
      <c r="B8816" s="1">
        <v>135</v>
      </c>
      <c r="C8816" s="1" t="s">
        <v>34</v>
      </c>
      <c r="D8816" s="1" t="s">
        <v>53</v>
      </c>
      <c r="E8816" s="1" t="s">
        <v>54</v>
      </c>
      <c r="F8816" s="47">
        <v>714</v>
      </c>
      <c r="G8816" s="34">
        <v>1140.1300000000001</v>
      </c>
      <c r="H8816" s="1" t="s">
        <v>218</v>
      </c>
      <c r="I8816" s="34">
        <v>1.09059E-2</v>
      </c>
      <c r="J8816" s="34">
        <v>1232.1039000000001</v>
      </c>
      <c r="K8816" s="35" t="str">
        <f t="shared" si="741"/>
        <v>Kempenland-West_H4030</v>
      </c>
      <c r="L8816" s="36">
        <f>VLOOKUP(D8816,DATA!A:F,5,FALSE)</f>
        <v>1.0986712608830001E-2</v>
      </c>
      <c r="M8816" s="37">
        <f>VLOOKUP(D8816,DATA!A:F,6,FALSE)</f>
        <v>982</v>
      </c>
      <c r="N8816" s="36">
        <f t="shared" si="742"/>
        <v>85.034746375371512</v>
      </c>
      <c r="O8816" s="36">
        <f t="shared" si="743"/>
        <v>85.036271100460255</v>
      </c>
      <c r="P8816" s="36">
        <f t="shared" si="744"/>
        <v>1.5247250887426844E-3</v>
      </c>
      <c r="Q8816" s="36">
        <f t="shared" si="745"/>
        <v>1.8786197282677077E-2</v>
      </c>
    </row>
    <row r="8817" spans="1:17" x14ac:dyDescent="0.3">
      <c r="A8817" s="29">
        <v>2404337</v>
      </c>
      <c r="B8817" s="1">
        <v>135</v>
      </c>
      <c r="C8817" s="1" t="s">
        <v>34</v>
      </c>
      <c r="D8817" s="1" t="s">
        <v>43</v>
      </c>
      <c r="E8817" s="1" t="s">
        <v>44</v>
      </c>
      <c r="F8817" s="47">
        <v>1071</v>
      </c>
      <c r="G8817" s="34">
        <v>1140.1300000000001</v>
      </c>
      <c r="H8817" s="1" t="s">
        <v>218</v>
      </c>
      <c r="I8817" s="34">
        <v>1.09059E-2</v>
      </c>
      <c r="J8817" s="34">
        <v>2294.085</v>
      </c>
      <c r="K8817" s="35" t="str">
        <f t="shared" si="741"/>
        <v>Kempenland-West_H7150</v>
      </c>
      <c r="L8817" s="36">
        <f>VLOOKUP(D8817,DATA!A:F,5,FALSE)</f>
        <v>1.3726988247862192E-2</v>
      </c>
      <c r="M8817" s="37">
        <f>VLOOKUP(D8817,DATA!A:F,6,FALSE)</f>
        <v>1285.5</v>
      </c>
      <c r="N8817" s="36">
        <f t="shared" si="742"/>
        <v>11.967701653256348</v>
      </c>
      <c r="O8817" s="36">
        <f t="shared" si="743"/>
        <v>11.969278953224697</v>
      </c>
      <c r="P8817" s="36">
        <f t="shared" si="744"/>
        <v>1.5772999683481004E-3</v>
      </c>
      <c r="Q8817" s="36">
        <f t="shared" si="745"/>
        <v>3.6184601978878524E-2</v>
      </c>
    </row>
    <row r="8818" spans="1:17" x14ac:dyDescent="0.3">
      <c r="A8818" s="29">
        <v>2404338</v>
      </c>
      <c r="B8818" s="1">
        <v>135</v>
      </c>
      <c r="C8818" s="1" t="s">
        <v>34</v>
      </c>
      <c r="D8818" s="1" t="s">
        <v>41</v>
      </c>
      <c r="E8818" s="1" t="s">
        <v>42</v>
      </c>
      <c r="F8818" s="47">
        <v>1071</v>
      </c>
      <c r="G8818" s="34">
        <v>1343.64</v>
      </c>
      <c r="H8818" s="1" t="s">
        <v>218</v>
      </c>
      <c r="I8818" s="34">
        <v>1.3412200000000001E-2</v>
      </c>
      <c r="J8818" s="34">
        <v>429.51456000000002</v>
      </c>
      <c r="K8818" s="35" t="str">
        <f t="shared" si="741"/>
        <v>Kempenland-West_H4010A</v>
      </c>
      <c r="L8818" s="36">
        <f>VLOOKUP(D8818,DATA!A:F,5,FALSE)</f>
        <v>1.3726988247862192E-2</v>
      </c>
      <c r="M8818" s="37">
        <f>VLOOKUP(D8818,DATA!A:F,6,FALSE)</f>
        <v>1285.5</v>
      </c>
      <c r="N8818" s="36">
        <f t="shared" si="742"/>
        <v>68.956514394034372</v>
      </c>
      <c r="O8818" s="36">
        <f t="shared" si="743"/>
        <v>68.96045538921588</v>
      </c>
      <c r="P8818" s="36">
        <f t="shared" si="744"/>
        <v>3.9409951815088107E-3</v>
      </c>
      <c r="Q8818" s="36">
        <f t="shared" si="745"/>
        <v>1.6927148113478771E-2</v>
      </c>
    </row>
    <row r="8819" spans="1:17" x14ac:dyDescent="0.3">
      <c r="A8819" s="29">
        <v>2404338</v>
      </c>
      <c r="B8819" s="1">
        <v>135</v>
      </c>
      <c r="C8819" s="1" t="s">
        <v>34</v>
      </c>
      <c r="D8819" s="1" t="s">
        <v>53</v>
      </c>
      <c r="E8819" s="1" t="s">
        <v>54</v>
      </c>
      <c r="F8819" s="47">
        <v>714</v>
      </c>
      <c r="G8819" s="34">
        <v>1343.64</v>
      </c>
      <c r="H8819" s="1" t="s">
        <v>218</v>
      </c>
      <c r="I8819" s="34">
        <v>1.3412200000000001E-2</v>
      </c>
      <c r="J8819" s="34">
        <v>5554.6025</v>
      </c>
      <c r="K8819" s="35" t="str">
        <f t="shared" si="741"/>
        <v>Kempenland-West_H4030</v>
      </c>
      <c r="L8819" s="36">
        <f>VLOOKUP(D8819,DATA!A:F,5,FALSE)</f>
        <v>1.0986712608830001E-2</v>
      </c>
      <c r="M8819" s="37">
        <f>VLOOKUP(D8819,DATA!A:F,6,FALSE)</f>
        <v>982</v>
      </c>
      <c r="N8819" s="36">
        <f t="shared" si="742"/>
        <v>98.153489349151798</v>
      </c>
      <c r="O8819" s="36">
        <f t="shared" si="743"/>
        <v>98.15375640034928</v>
      </c>
      <c r="P8819" s="36">
        <f t="shared" si="744"/>
        <v>2.67051197482715E-4</v>
      </c>
      <c r="Q8819" s="36">
        <f t="shared" si="745"/>
        <v>1.4833632491654824E-2</v>
      </c>
    </row>
    <row r="8820" spans="1:17" x14ac:dyDescent="0.3">
      <c r="A8820" s="29">
        <v>2404339</v>
      </c>
      <c r="B8820" s="1">
        <v>135</v>
      </c>
      <c r="C8820" s="1" t="s">
        <v>34</v>
      </c>
      <c r="D8820" s="1" t="s">
        <v>70</v>
      </c>
      <c r="E8820" s="1" t="s">
        <v>71</v>
      </c>
      <c r="F8820" s="47">
        <v>1071</v>
      </c>
      <c r="G8820" s="34">
        <v>1634.33</v>
      </c>
      <c r="H8820" s="1" t="s">
        <v>218</v>
      </c>
      <c r="I8820" s="34">
        <v>1.7596000000000001E-2</v>
      </c>
      <c r="J8820" s="34">
        <v>1831.0048999999999</v>
      </c>
      <c r="K8820" s="35" t="str">
        <f t="shared" si="741"/>
        <v>Kempenland-West_H9120</v>
      </c>
      <c r="L8820" s="36">
        <f>VLOOKUP(D8820,DATA!A:F,5,FALSE)</f>
        <v>1.3726988247862192E-2</v>
      </c>
      <c r="M8820" s="37">
        <f>VLOOKUP(D8820,DATA!A:F,6,FALSE)</f>
        <v>1285.5</v>
      </c>
      <c r="N8820" s="36">
        <f t="shared" si="742"/>
        <v>99.174285779823776</v>
      </c>
      <c r="O8820" s="36">
        <f t="shared" si="743"/>
        <v>99.174483552585428</v>
      </c>
      <c r="P8820" s="36">
        <f t="shared" si="744"/>
        <v>1.9777276165200419E-4</v>
      </c>
      <c r="Q8820" s="36">
        <f t="shared" si="745"/>
        <v>3.6212289567135176E-3</v>
      </c>
    </row>
    <row r="8821" spans="1:17" x14ac:dyDescent="0.3">
      <c r="A8821" s="29">
        <v>2404340</v>
      </c>
      <c r="B8821" s="1">
        <v>135</v>
      </c>
      <c r="C8821" s="1" t="s">
        <v>34</v>
      </c>
      <c r="D8821" s="1" t="s">
        <v>59</v>
      </c>
      <c r="E8821" s="1" t="s">
        <v>60</v>
      </c>
      <c r="F8821" s="47">
        <v>1071</v>
      </c>
      <c r="G8821" s="34">
        <v>1353.28</v>
      </c>
      <c r="H8821" s="1" t="s">
        <v>218</v>
      </c>
      <c r="I8821" s="34">
        <v>1.4198199999999999E-2</v>
      </c>
      <c r="J8821" s="34">
        <v>944.904</v>
      </c>
      <c r="K8821" s="35" t="str">
        <f t="shared" si="741"/>
        <v>Kempenland-West_H9190</v>
      </c>
      <c r="L8821" s="36">
        <f>VLOOKUP(D8821,DATA!A:F,5,FALSE)</f>
        <v>1.3726988247862192E-2</v>
      </c>
      <c r="M8821" s="37">
        <f>VLOOKUP(D8821,DATA!A:F,6,FALSE)</f>
        <v>1285.5</v>
      </c>
      <c r="N8821" s="36">
        <f t="shared" si="742"/>
        <v>71.715952584730999</v>
      </c>
      <c r="O8821" s="36">
        <f t="shared" si="743"/>
        <v>71.71990577299411</v>
      </c>
      <c r="P8821" s="36">
        <f t="shared" si="744"/>
        <v>3.9531882631109738E-3</v>
      </c>
      <c r="Q8821" s="36">
        <f t="shared" si="745"/>
        <v>3.7353834025666117E-2</v>
      </c>
    </row>
    <row r="8822" spans="1:17" x14ac:dyDescent="0.3">
      <c r="A8822" s="29">
        <v>2404340</v>
      </c>
      <c r="B8822" s="1">
        <v>135</v>
      </c>
      <c r="C8822" s="1" t="s">
        <v>34</v>
      </c>
      <c r="D8822" s="1" t="s">
        <v>85</v>
      </c>
      <c r="E8822" s="1" t="s">
        <v>60</v>
      </c>
      <c r="F8822" s="47">
        <v>1071</v>
      </c>
      <c r="G8822" s="34">
        <v>1353.28</v>
      </c>
      <c r="H8822" s="1" t="s">
        <v>218</v>
      </c>
      <c r="I8822" s="34">
        <v>1.4198199999999999E-2</v>
      </c>
      <c r="J8822" s="34">
        <v>78.97757</v>
      </c>
      <c r="K8822" s="35" t="str">
        <f t="shared" si="741"/>
        <v>Kempenland-West_ZGH9190</v>
      </c>
      <c r="L8822" s="36">
        <f>VLOOKUP(D8822,DATA!A:F,5,FALSE)</f>
        <v>1.3726988247862192E-2</v>
      </c>
      <c r="M8822" s="37">
        <f>VLOOKUP(D8822,DATA!A:F,6,FALSE)</f>
        <v>1285.5</v>
      </c>
      <c r="N8822" s="36">
        <f t="shared" si="742"/>
        <v>71.715952584730999</v>
      </c>
      <c r="O8822" s="36">
        <f t="shared" si="743"/>
        <v>71.71990577299411</v>
      </c>
      <c r="P8822" s="36">
        <f t="shared" si="744"/>
        <v>3.9531882631109738E-3</v>
      </c>
      <c r="Q8822" s="36">
        <f t="shared" si="745"/>
        <v>3.1221320277302535E-3</v>
      </c>
    </row>
    <row r="8823" spans="1:17" x14ac:dyDescent="0.3">
      <c r="A8823" s="29">
        <v>2404342</v>
      </c>
      <c r="B8823" s="1">
        <v>135</v>
      </c>
      <c r="C8823" s="1" t="s">
        <v>34</v>
      </c>
      <c r="D8823" s="1" t="s">
        <v>22</v>
      </c>
      <c r="E8823" s="1" t="s">
        <v>23</v>
      </c>
      <c r="F8823" s="47">
        <v>1857</v>
      </c>
      <c r="G8823" s="34">
        <v>1972.08</v>
      </c>
      <c r="H8823" s="1" t="s">
        <v>218</v>
      </c>
      <c r="I8823" s="34">
        <v>2.2911000000000001E-2</v>
      </c>
      <c r="J8823" s="34">
        <v>4690.9984999999997</v>
      </c>
      <c r="K8823" s="35" t="str">
        <f t="shared" si="741"/>
        <v>Kempenland-West_H91E0C</v>
      </c>
      <c r="L8823" s="36">
        <f>VLOOKUP(D8823,DATA!A:F,5,FALSE)</f>
        <v>6.9280917156857415E-3</v>
      </c>
      <c r="M8823" s="37">
        <f>VLOOKUP(D8823,DATA!A:F,6,FALSE)</f>
        <v>2282</v>
      </c>
      <c r="N8823" s="36">
        <f t="shared" si="742"/>
        <v>10.459745341080565</v>
      </c>
      <c r="O8823" s="36">
        <f t="shared" si="743"/>
        <v>10.461232044591744</v>
      </c>
      <c r="P8823" s="36">
        <f t="shared" si="744"/>
        <v>1.4867035111798543E-3</v>
      </c>
      <c r="Q8823" s="36">
        <f t="shared" si="745"/>
        <v>6.974123940889429E-2</v>
      </c>
    </row>
    <row r="8824" spans="1:17" x14ac:dyDescent="0.3">
      <c r="A8824" s="29">
        <v>2404343</v>
      </c>
      <c r="B8824" s="1">
        <v>135</v>
      </c>
      <c r="C8824" s="1" t="s">
        <v>34</v>
      </c>
      <c r="D8824" s="1" t="s">
        <v>70</v>
      </c>
      <c r="E8824" s="1" t="s">
        <v>71</v>
      </c>
      <c r="F8824" s="47">
        <v>1071</v>
      </c>
      <c r="G8824" s="34">
        <v>2037.35</v>
      </c>
      <c r="H8824" s="1" t="s">
        <v>218</v>
      </c>
      <c r="I8824" s="34">
        <v>2.3970999999999999E-2</v>
      </c>
      <c r="J8824" s="34">
        <v>512.75480000000005</v>
      </c>
      <c r="K8824" s="35" t="str">
        <f t="shared" si="741"/>
        <v>Kempenland-West_H9120</v>
      </c>
      <c r="L8824" s="36">
        <f>VLOOKUP(D8824,DATA!A:F,5,FALSE)</f>
        <v>1.3726988247862192E-2</v>
      </c>
      <c r="M8824" s="37">
        <f>VLOOKUP(D8824,DATA!A:F,6,FALSE)</f>
        <v>1285.5</v>
      </c>
      <c r="N8824" s="36">
        <f t="shared" si="742"/>
        <v>99.996705493431293</v>
      </c>
      <c r="O8824" s="36">
        <f t="shared" si="743"/>
        <v>99.996706577273443</v>
      </c>
      <c r="P8824" s="36">
        <f t="shared" si="744"/>
        <v>1.0838421502512574E-6</v>
      </c>
      <c r="Q8824" s="36">
        <f t="shared" si="745"/>
        <v>5.5574526498365351E-6</v>
      </c>
    </row>
    <row r="8825" spans="1:17" x14ac:dyDescent="0.3">
      <c r="A8825" s="29">
        <v>2405841</v>
      </c>
      <c r="B8825" s="1">
        <v>135</v>
      </c>
      <c r="C8825" s="1" t="s">
        <v>34</v>
      </c>
      <c r="D8825" s="1" t="s">
        <v>22</v>
      </c>
      <c r="E8825" s="1" t="s">
        <v>23</v>
      </c>
      <c r="F8825" s="47">
        <v>1857</v>
      </c>
      <c r="G8825" s="34">
        <v>2026.91</v>
      </c>
      <c r="H8825" s="1" t="s">
        <v>218</v>
      </c>
      <c r="I8825" s="34">
        <v>1.4134000000000001E-2</v>
      </c>
      <c r="J8825" s="34">
        <v>2377.6277</v>
      </c>
      <c r="K8825" s="35" t="str">
        <f t="shared" si="741"/>
        <v>Kempenland-West_H91E0C</v>
      </c>
      <c r="L8825" s="36">
        <f>VLOOKUP(D8825,DATA!A:F,5,FALSE)</f>
        <v>6.9280917156857415E-3</v>
      </c>
      <c r="M8825" s="37">
        <f>VLOOKUP(D8825,DATA!A:F,6,FALSE)</f>
        <v>2282</v>
      </c>
      <c r="N8825" s="36">
        <f t="shared" si="742"/>
        <v>14.588005201324275</v>
      </c>
      <c r="O8825" s="36">
        <f t="shared" si="743"/>
        <v>14.58922533818995</v>
      </c>
      <c r="P8825" s="36">
        <f t="shared" si="744"/>
        <v>1.2201368656743483E-3</v>
      </c>
      <c r="Q8825" s="36">
        <f t="shared" si="745"/>
        <v>2.9010312096185098E-2</v>
      </c>
    </row>
    <row r="8826" spans="1:17" x14ac:dyDescent="0.3">
      <c r="A8826" s="29">
        <v>2405843</v>
      </c>
      <c r="B8826" s="1">
        <v>135</v>
      </c>
      <c r="C8826" s="1" t="s">
        <v>34</v>
      </c>
      <c r="D8826" s="1" t="s">
        <v>22</v>
      </c>
      <c r="E8826" s="1" t="s">
        <v>23</v>
      </c>
      <c r="F8826" s="47">
        <v>1857</v>
      </c>
      <c r="G8826" s="34">
        <v>1993.14</v>
      </c>
      <c r="H8826" s="1" t="s">
        <v>218</v>
      </c>
      <c r="I8826" s="34">
        <v>1.4089000000000001E-2</v>
      </c>
      <c r="J8826" s="34">
        <v>7782.4696999999996</v>
      </c>
      <c r="K8826" s="35" t="str">
        <f t="shared" si="741"/>
        <v>Kempenland-West_H91E0C</v>
      </c>
      <c r="L8826" s="36">
        <f>VLOOKUP(D8826,DATA!A:F,5,FALSE)</f>
        <v>6.9280917156857415E-3</v>
      </c>
      <c r="M8826" s="37">
        <f>VLOOKUP(D8826,DATA!A:F,6,FALSE)</f>
        <v>2282</v>
      </c>
      <c r="N8826" s="36">
        <f t="shared" si="742"/>
        <v>11.907189218249201</v>
      </c>
      <c r="O8826" s="36">
        <f t="shared" si="743"/>
        <v>11.908213123258847</v>
      </c>
      <c r="P8826" s="36">
        <f t="shared" si="744"/>
        <v>1.0239050096458868E-3</v>
      </c>
      <c r="Q8826" s="36">
        <f t="shared" si="745"/>
        <v>7.9685097132473223E-2</v>
      </c>
    </row>
    <row r="8827" spans="1:17" x14ac:dyDescent="0.3">
      <c r="A8827" s="29">
        <v>2405844</v>
      </c>
      <c r="B8827" s="1">
        <v>135</v>
      </c>
      <c r="C8827" s="1" t="s">
        <v>34</v>
      </c>
      <c r="D8827" s="1" t="s">
        <v>70</v>
      </c>
      <c r="E8827" s="1" t="s">
        <v>71</v>
      </c>
      <c r="F8827" s="47">
        <v>1071</v>
      </c>
      <c r="G8827" s="34">
        <v>1742.3</v>
      </c>
      <c r="H8827" s="1" t="s">
        <v>218</v>
      </c>
      <c r="I8827" s="34">
        <v>1.2042000000000001E-2</v>
      </c>
      <c r="J8827" s="34">
        <v>1643.8607</v>
      </c>
      <c r="K8827" s="35" t="str">
        <f t="shared" si="741"/>
        <v>Kempenland-West_H9120</v>
      </c>
      <c r="L8827" s="36">
        <f>VLOOKUP(D8827,DATA!A:F,5,FALSE)</f>
        <v>1.3726988247862192E-2</v>
      </c>
      <c r="M8827" s="37">
        <f>VLOOKUP(D8827,DATA!A:F,6,FALSE)</f>
        <v>1285.5</v>
      </c>
      <c r="N8827" s="36">
        <f t="shared" si="742"/>
        <v>99.811226531910506</v>
      </c>
      <c r="O8827" s="36">
        <f t="shared" si="743"/>
        <v>99.811257674769067</v>
      </c>
      <c r="P8827" s="36">
        <f t="shared" si="744"/>
        <v>3.1142858560428976E-5</v>
      </c>
      <c r="Q8827" s="36">
        <f t="shared" si="745"/>
        <v>5.119452127314777E-4</v>
      </c>
    </row>
    <row r="8828" spans="1:17" x14ac:dyDescent="0.3">
      <c r="A8828" s="29">
        <v>2405861</v>
      </c>
      <c r="B8828" s="1">
        <v>135</v>
      </c>
      <c r="C8828" s="1" t="s">
        <v>34</v>
      </c>
      <c r="D8828" s="1" t="s">
        <v>41</v>
      </c>
      <c r="E8828" s="1" t="s">
        <v>42</v>
      </c>
      <c r="F8828" s="47">
        <v>1071</v>
      </c>
      <c r="G8828" s="34">
        <v>1361.62</v>
      </c>
      <c r="H8828" s="1" t="s">
        <v>218</v>
      </c>
      <c r="I8828" s="34">
        <v>1.21943E-2</v>
      </c>
      <c r="J8828" s="34">
        <v>131.96054000000001</v>
      </c>
      <c r="K8828" s="35" t="str">
        <f t="shared" si="741"/>
        <v>Kempenland-West_H4010A</v>
      </c>
      <c r="L8828" s="36">
        <f>VLOOKUP(D8828,DATA!A:F,5,FALSE)</f>
        <v>1.3726988247862192E-2</v>
      </c>
      <c r="M8828" s="37">
        <f>VLOOKUP(D8828,DATA!A:F,6,FALSE)</f>
        <v>1285.5</v>
      </c>
      <c r="N8828" s="36">
        <f t="shared" si="742"/>
        <v>73.979403876150101</v>
      </c>
      <c r="O8828" s="36">
        <f t="shared" si="743"/>
        <v>73.982626004035311</v>
      </c>
      <c r="P8828" s="36">
        <f t="shared" si="744"/>
        <v>3.2221278852091473E-3</v>
      </c>
      <c r="Q8828" s="36">
        <f t="shared" si="745"/>
        <v>4.2519373568125716E-3</v>
      </c>
    </row>
    <row r="8829" spans="1:17" x14ac:dyDescent="0.3">
      <c r="A8829" s="29">
        <v>2405861</v>
      </c>
      <c r="B8829" s="1">
        <v>135</v>
      </c>
      <c r="C8829" s="1" t="s">
        <v>34</v>
      </c>
      <c r="D8829" s="1" t="s">
        <v>81</v>
      </c>
      <c r="E8829" s="1" t="s">
        <v>42</v>
      </c>
      <c r="F8829" s="47">
        <v>1071</v>
      </c>
      <c r="G8829" s="34">
        <v>1361.62</v>
      </c>
      <c r="H8829" s="1" t="s">
        <v>218</v>
      </c>
      <c r="I8829" s="34">
        <v>1.21943E-2</v>
      </c>
      <c r="J8829" s="34">
        <v>5808.567</v>
      </c>
      <c r="K8829" s="35" t="str">
        <f t="shared" si="741"/>
        <v>Kempenland-West_ZGH4010A</v>
      </c>
      <c r="L8829" s="36">
        <f>VLOOKUP(D8829,DATA!A:F,5,FALSE)</f>
        <v>1.3726988247862192E-2</v>
      </c>
      <c r="M8829" s="37">
        <f>VLOOKUP(D8829,DATA!A:F,6,FALSE)</f>
        <v>1285.5</v>
      </c>
      <c r="N8829" s="36">
        <f t="shared" si="742"/>
        <v>73.979403876150101</v>
      </c>
      <c r="O8829" s="36">
        <f t="shared" si="743"/>
        <v>73.982626004035311</v>
      </c>
      <c r="P8829" s="36">
        <f t="shared" si="744"/>
        <v>3.2221278852091473E-3</v>
      </c>
      <c r="Q8829" s="36">
        <f t="shared" si="745"/>
        <v>0.18715945703805642</v>
      </c>
    </row>
    <row r="8830" spans="1:17" x14ac:dyDescent="0.3">
      <c r="A8830" s="29">
        <v>2405861</v>
      </c>
      <c r="B8830" s="1">
        <v>135</v>
      </c>
      <c r="C8830" s="1" t="s">
        <v>34</v>
      </c>
      <c r="D8830" s="1" t="s">
        <v>53</v>
      </c>
      <c r="E8830" s="1" t="s">
        <v>54</v>
      </c>
      <c r="F8830" s="47">
        <v>714</v>
      </c>
      <c r="G8830" s="34">
        <v>1361.62</v>
      </c>
      <c r="H8830" s="1" t="s">
        <v>218</v>
      </c>
      <c r="I8830" s="34">
        <v>1.21943E-2</v>
      </c>
      <c r="J8830" s="34">
        <v>1663.1729</v>
      </c>
      <c r="K8830" s="35" t="str">
        <f t="shared" si="741"/>
        <v>Kempenland-West_H4030</v>
      </c>
      <c r="L8830" s="36">
        <f>VLOOKUP(D8830,DATA!A:F,5,FALSE)</f>
        <v>1.0986712608830001E-2</v>
      </c>
      <c r="M8830" s="37">
        <f>VLOOKUP(D8830,DATA!A:F,6,FALSE)</f>
        <v>982</v>
      </c>
      <c r="N8830" s="36">
        <f t="shared" si="742"/>
        <v>98.479450082520572</v>
      </c>
      <c r="O8830" s="36">
        <f t="shared" si="743"/>
        <v>98.479650687971173</v>
      </c>
      <c r="P8830" s="36">
        <f t="shared" si="744"/>
        <v>2.0060545060118784E-4</v>
      </c>
      <c r="Q8830" s="36">
        <f t="shared" si="745"/>
        <v>3.3364154903218436E-3</v>
      </c>
    </row>
    <row r="8831" spans="1:17" x14ac:dyDescent="0.3">
      <c r="A8831" s="29">
        <v>2405861</v>
      </c>
      <c r="B8831" s="1">
        <v>135</v>
      </c>
      <c r="C8831" s="1" t="s">
        <v>34</v>
      </c>
      <c r="D8831" s="1" t="s">
        <v>82</v>
      </c>
      <c r="E8831" s="1" t="s">
        <v>54</v>
      </c>
      <c r="F8831" s="47">
        <v>714</v>
      </c>
      <c r="G8831" s="34">
        <v>1361.62</v>
      </c>
      <c r="H8831" s="1" t="s">
        <v>218</v>
      </c>
      <c r="I8831" s="34">
        <v>1.21943E-2</v>
      </c>
      <c r="J8831" s="34">
        <v>22.898209999999999</v>
      </c>
      <c r="K8831" s="35" t="str">
        <f t="shared" si="741"/>
        <v>Kempenland-West_ZGH4030</v>
      </c>
      <c r="L8831" s="36">
        <f>VLOOKUP(D8831,DATA!A:F,5,FALSE)</f>
        <v>1.0986712608830001E-2</v>
      </c>
      <c r="M8831" s="37">
        <f>VLOOKUP(D8831,DATA!A:F,6,FALSE)</f>
        <v>982</v>
      </c>
      <c r="N8831" s="36">
        <f t="shared" si="742"/>
        <v>98.479450082520572</v>
      </c>
      <c r="O8831" s="36">
        <f t="shared" si="743"/>
        <v>98.479650687971173</v>
      </c>
      <c r="P8831" s="36">
        <f t="shared" si="744"/>
        <v>2.0060545060118784E-4</v>
      </c>
      <c r="Q8831" s="36">
        <f t="shared" si="745"/>
        <v>4.5935057350106258E-5</v>
      </c>
    </row>
    <row r="8832" spans="1:17" x14ac:dyDescent="0.3">
      <c r="A8832" s="29">
        <v>2405862</v>
      </c>
      <c r="B8832" s="1">
        <v>135</v>
      </c>
      <c r="C8832" s="1" t="s">
        <v>34</v>
      </c>
      <c r="D8832" s="1" t="s">
        <v>57</v>
      </c>
      <c r="E8832" s="1" t="s">
        <v>58</v>
      </c>
      <c r="F8832" s="47">
        <v>714</v>
      </c>
      <c r="G8832" s="34">
        <v>1106.74</v>
      </c>
      <c r="H8832" s="1" t="s">
        <v>218</v>
      </c>
      <c r="I8832" s="34">
        <v>1.0030499999999999E-2</v>
      </c>
      <c r="J8832" s="34">
        <v>1869.2264</v>
      </c>
      <c r="K8832" s="35" t="str">
        <f t="shared" si="741"/>
        <v>Kempenland-West_H3160</v>
      </c>
      <c r="L8832" s="36">
        <f>VLOOKUP(D8832,DATA!A:F,5,FALSE)</f>
        <v>1.0986712608830001E-2</v>
      </c>
      <c r="M8832" s="37">
        <f>VLOOKUP(D8832,DATA!A:F,6,FALSE)</f>
        <v>982</v>
      </c>
      <c r="N8832" s="36">
        <f t="shared" si="742"/>
        <v>79.745810249624171</v>
      </c>
      <c r="O8832" s="36">
        <f t="shared" si="743"/>
        <v>79.747590162969686</v>
      </c>
      <c r="P8832" s="36">
        <f t="shared" si="744"/>
        <v>1.779913345515638E-3</v>
      </c>
      <c r="Q8832" s="36">
        <f t="shared" si="745"/>
        <v>3.3270610151501526E-2</v>
      </c>
    </row>
    <row r="8833" spans="1:17" x14ac:dyDescent="0.3">
      <c r="A8833" s="29">
        <v>2405862</v>
      </c>
      <c r="B8833" s="1">
        <v>135</v>
      </c>
      <c r="C8833" s="1" t="s">
        <v>34</v>
      </c>
      <c r="D8833" s="1" t="s">
        <v>41</v>
      </c>
      <c r="E8833" s="1" t="s">
        <v>42</v>
      </c>
      <c r="F8833" s="47">
        <v>1071</v>
      </c>
      <c r="G8833" s="34">
        <v>1106.74</v>
      </c>
      <c r="H8833" s="1" t="s">
        <v>218</v>
      </c>
      <c r="I8833" s="34">
        <v>1.0030499999999999E-2</v>
      </c>
      <c r="J8833" s="34">
        <v>222.48493999999999</v>
      </c>
      <c r="K8833" s="35" t="str">
        <f t="shared" si="741"/>
        <v>Kempenland-West_H4010A</v>
      </c>
      <c r="L8833" s="36">
        <f>VLOOKUP(D8833,DATA!A:F,5,FALSE)</f>
        <v>1.3726988247862192E-2</v>
      </c>
      <c r="M8833" s="37">
        <f>VLOOKUP(D8833,DATA!A:F,6,FALSE)</f>
        <v>1285.5</v>
      </c>
      <c r="N8833" s="36">
        <f t="shared" si="742"/>
        <v>7.9158451535169441</v>
      </c>
      <c r="O8833" s="36">
        <f t="shared" si="743"/>
        <v>7.9168488564794313</v>
      </c>
      <c r="P8833" s="36">
        <f t="shared" si="744"/>
        <v>1.0037029624871963E-3</v>
      </c>
      <c r="Q8833" s="36">
        <f t="shared" si="745"/>
        <v>2.233087933867861E-3</v>
      </c>
    </row>
    <row r="8834" spans="1:17" x14ac:dyDescent="0.3">
      <c r="A8834" s="29">
        <v>2405862</v>
      </c>
      <c r="B8834" s="1">
        <v>135</v>
      </c>
      <c r="C8834" s="1" t="s">
        <v>34</v>
      </c>
      <c r="D8834" s="1" t="s">
        <v>53</v>
      </c>
      <c r="E8834" s="1" t="s">
        <v>54</v>
      </c>
      <c r="F8834" s="47">
        <v>714</v>
      </c>
      <c r="G8834" s="34">
        <v>1106.74</v>
      </c>
      <c r="H8834" s="1" t="s">
        <v>218</v>
      </c>
      <c r="I8834" s="34">
        <v>1.0030499999999999E-2</v>
      </c>
      <c r="J8834" s="34">
        <v>6534.8591245343996</v>
      </c>
      <c r="K8834" s="35" t="str">
        <f t="shared" si="741"/>
        <v>Kempenland-West_H4030</v>
      </c>
      <c r="L8834" s="36">
        <f>VLOOKUP(D8834,DATA!A:F,5,FALSE)</f>
        <v>1.0986712608830001E-2</v>
      </c>
      <c r="M8834" s="37">
        <f>VLOOKUP(D8834,DATA!A:F,6,FALSE)</f>
        <v>982</v>
      </c>
      <c r="N8834" s="36">
        <f t="shared" si="742"/>
        <v>79.745810249624171</v>
      </c>
      <c r="O8834" s="36">
        <f t="shared" si="743"/>
        <v>79.747590162969686</v>
      </c>
      <c r="P8834" s="36">
        <f t="shared" si="744"/>
        <v>1.779913345515638E-3</v>
      </c>
      <c r="Q8834" s="36">
        <f t="shared" si="745"/>
        <v>0.11631482966823416</v>
      </c>
    </row>
    <row r="8835" spans="1:17" x14ac:dyDescent="0.3">
      <c r="A8835" s="29">
        <v>2405862</v>
      </c>
      <c r="B8835" s="1">
        <v>135</v>
      </c>
      <c r="C8835" s="1" t="s">
        <v>34</v>
      </c>
      <c r="D8835" s="1" t="s">
        <v>82</v>
      </c>
      <c r="E8835" s="1" t="s">
        <v>54</v>
      </c>
      <c r="F8835" s="47">
        <v>714</v>
      </c>
      <c r="G8835" s="34">
        <v>1106.74</v>
      </c>
      <c r="H8835" s="1" t="s">
        <v>218</v>
      </c>
      <c r="I8835" s="34">
        <v>1.0030499999999999E-2</v>
      </c>
      <c r="J8835" s="34">
        <v>972.56110000000001</v>
      </c>
      <c r="K8835" s="35" t="str">
        <f t="shared" ref="K8835:K8898" si="746">_xlfn.CONCAT(C8835,"_",D8835)</f>
        <v>Kempenland-West_ZGH4030</v>
      </c>
      <c r="L8835" s="36">
        <f>VLOOKUP(D8835,DATA!A:F,5,FALSE)</f>
        <v>1.0986712608830001E-2</v>
      </c>
      <c r="M8835" s="37">
        <f>VLOOKUP(D8835,DATA!A:F,6,FALSE)</f>
        <v>982</v>
      </c>
      <c r="N8835" s="36">
        <f t="shared" ref="N8835:N8898" si="747">100/(1+EXP(-L8835*(G8835-M8835)))</f>
        <v>79.745810249624171</v>
      </c>
      <c r="O8835" s="36">
        <f t="shared" ref="O8835:O8898" si="748">100/(1+EXP(-L8835*((G8835+I8835)-M8835)))</f>
        <v>79.747590162969686</v>
      </c>
      <c r="P8835" s="36">
        <f t="shared" ref="P8835:P8898" si="749">O8835-N8835</f>
        <v>1.779913345515638E-3</v>
      </c>
      <c r="Q8835" s="36">
        <f t="shared" ref="Q8835:Q8898" si="750">IF(AND(H8835&lt;&gt;"below",I8835&gt;=0.005),J8835*P8835/100,0)</f>
        <v>1.731074481219369E-2</v>
      </c>
    </row>
    <row r="8836" spans="1:17" x14ac:dyDescent="0.3">
      <c r="A8836" s="29">
        <v>2405863</v>
      </c>
      <c r="B8836" s="1">
        <v>135</v>
      </c>
      <c r="C8836" s="1" t="s">
        <v>34</v>
      </c>
      <c r="D8836" s="1" t="s">
        <v>53</v>
      </c>
      <c r="E8836" s="1" t="s">
        <v>54</v>
      </c>
      <c r="F8836" s="47">
        <v>714</v>
      </c>
      <c r="G8836" s="34">
        <v>1384.39</v>
      </c>
      <c r="H8836" s="1" t="s">
        <v>218</v>
      </c>
      <c r="I8836" s="34">
        <v>1.28653E-2</v>
      </c>
      <c r="J8836" s="34">
        <v>206.25203999999999</v>
      </c>
      <c r="K8836" s="35" t="str">
        <f t="shared" si="746"/>
        <v>Kempenland-West_H4030</v>
      </c>
      <c r="L8836" s="36">
        <f>VLOOKUP(D8836,DATA!A:F,5,FALSE)</f>
        <v>1.0986712608830001E-2</v>
      </c>
      <c r="M8836" s="37">
        <f>VLOOKUP(D8836,DATA!A:F,6,FALSE)</f>
        <v>982</v>
      </c>
      <c r="N8836" s="36">
        <f t="shared" si="747"/>
        <v>98.811994662019828</v>
      </c>
      <c r="O8836" s="36">
        <f t="shared" si="748"/>
        <v>98.812160577067758</v>
      </c>
      <c r="P8836" s="36">
        <f t="shared" si="749"/>
        <v>1.6591504792984324E-4</v>
      </c>
      <c r="Q8836" s="36">
        <f t="shared" si="750"/>
        <v>3.4220317102227942E-4</v>
      </c>
    </row>
    <row r="8837" spans="1:17" x14ac:dyDescent="0.3">
      <c r="A8837" s="29">
        <v>2405864</v>
      </c>
      <c r="B8837" s="1">
        <v>135</v>
      </c>
      <c r="C8837" s="1" t="s">
        <v>34</v>
      </c>
      <c r="D8837" s="1" t="s">
        <v>41</v>
      </c>
      <c r="E8837" s="1" t="s">
        <v>42</v>
      </c>
      <c r="F8837" s="47">
        <v>1071</v>
      </c>
      <c r="G8837" s="34">
        <v>1776.07</v>
      </c>
      <c r="H8837" s="1" t="s">
        <v>218</v>
      </c>
      <c r="I8837" s="34">
        <v>1.8082999999999998E-2</v>
      </c>
      <c r="J8837" s="34">
        <v>1284.9336000000001</v>
      </c>
      <c r="K8837" s="35" t="str">
        <f t="shared" si="746"/>
        <v>Kempenland-West_H4010A</v>
      </c>
      <c r="L8837" s="36">
        <f>VLOOKUP(D8837,DATA!A:F,5,FALSE)</f>
        <v>1.3726988247862192E-2</v>
      </c>
      <c r="M8837" s="37">
        <f>VLOOKUP(D8837,DATA!A:F,6,FALSE)</f>
        <v>1285.5</v>
      </c>
      <c r="N8837" s="36">
        <f t="shared" si="747"/>
        <v>99.881170720044011</v>
      </c>
      <c r="O8837" s="36">
        <f t="shared" si="748"/>
        <v>99.881200177759396</v>
      </c>
      <c r="P8837" s="36">
        <f t="shared" si="749"/>
        <v>2.9457715385206029E-5</v>
      </c>
      <c r="Q8837" s="36">
        <f t="shared" si="750"/>
        <v>3.7851208277688177E-4</v>
      </c>
    </row>
    <row r="8838" spans="1:17" x14ac:dyDescent="0.3">
      <c r="A8838" s="30">
        <v>2405865</v>
      </c>
      <c r="B8838" s="14">
        <v>135</v>
      </c>
      <c r="C8838" s="14" t="s">
        <v>34</v>
      </c>
      <c r="D8838" s="14" t="s">
        <v>55</v>
      </c>
      <c r="E8838" s="14" t="s">
        <v>56</v>
      </c>
      <c r="F8838" s="48">
        <v>500</v>
      </c>
      <c r="G8838" s="38">
        <v>1219.98</v>
      </c>
      <c r="H8838" s="14" t="s">
        <v>218</v>
      </c>
      <c r="I8838" s="38">
        <v>1.1774099999999999E-2</v>
      </c>
      <c r="J8838" s="38">
        <v>66.604195000000004</v>
      </c>
      <c r="K8838" s="39" t="str">
        <f t="shared" si="746"/>
        <v>Kempenland-West_H3130</v>
      </c>
      <c r="L8838" s="40">
        <f>VLOOKUP(D8838,DATA!A:F,5,FALSE)</f>
        <v>0</v>
      </c>
      <c r="M8838" s="41">
        <f>VLOOKUP(D8838,DATA!A:F,6,FALSE)</f>
        <v>3.5</v>
      </c>
      <c r="N8838" s="40">
        <f t="shared" si="747"/>
        <v>50</v>
      </c>
      <c r="O8838" s="40">
        <f t="shared" si="748"/>
        <v>50</v>
      </c>
      <c r="P8838" s="40">
        <f>J8838/10000*I8838</f>
        <v>7.8420445234949994E-5</v>
      </c>
      <c r="Q8838" s="40">
        <f>IF(AND(H8838&lt;&gt;"below",I8838&gt;=0.005),M8838*P8838,0)</f>
        <v>2.7447155832232499E-4</v>
      </c>
    </row>
    <row r="8839" spans="1:17" x14ac:dyDescent="0.3">
      <c r="A8839" s="29">
        <v>2405865</v>
      </c>
      <c r="B8839" s="1">
        <v>135</v>
      </c>
      <c r="C8839" s="1" t="s">
        <v>34</v>
      </c>
      <c r="D8839" s="1" t="s">
        <v>41</v>
      </c>
      <c r="E8839" s="1" t="s">
        <v>42</v>
      </c>
      <c r="F8839" s="47">
        <v>1071</v>
      </c>
      <c r="G8839" s="34">
        <v>1219.98</v>
      </c>
      <c r="H8839" s="1" t="s">
        <v>218</v>
      </c>
      <c r="I8839" s="34">
        <v>1.1774099999999999E-2</v>
      </c>
      <c r="J8839" s="34">
        <v>6917.6795495527904</v>
      </c>
      <c r="K8839" s="35" t="str">
        <f t="shared" si="746"/>
        <v>Kempenland-West_H4010A</v>
      </c>
      <c r="L8839" s="36">
        <f>VLOOKUP(D8839,DATA!A:F,5,FALSE)</f>
        <v>1.3726988247862192E-2</v>
      </c>
      <c r="M8839" s="37">
        <f>VLOOKUP(D8839,DATA!A:F,6,FALSE)</f>
        <v>1285.5</v>
      </c>
      <c r="N8839" s="36">
        <f t="shared" si="747"/>
        <v>28.917540208577364</v>
      </c>
      <c r="O8839" s="36">
        <f t="shared" si="748"/>
        <v>28.920862529456905</v>
      </c>
      <c r="P8839" s="36">
        <f t="shared" si="749"/>
        <v>3.3223208795405412E-3</v>
      </c>
      <c r="Q8839" s="36">
        <f t="shared" si="750"/>
        <v>0.22982751205449842</v>
      </c>
    </row>
    <row r="8840" spans="1:17" x14ac:dyDescent="0.3">
      <c r="A8840" s="29">
        <v>2405865</v>
      </c>
      <c r="B8840" s="1">
        <v>135</v>
      </c>
      <c r="C8840" s="1" t="s">
        <v>34</v>
      </c>
      <c r="D8840" s="1" t="s">
        <v>53</v>
      </c>
      <c r="E8840" s="1" t="s">
        <v>54</v>
      </c>
      <c r="F8840" s="47">
        <v>714</v>
      </c>
      <c r="G8840" s="34">
        <v>1219.98</v>
      </c>
      <c r="H8840" s="1" t="s">
        <v>218</v>
      </c>
      <c r="I8840" s="34">
        <v>1.1774099999999999E-2</v>
      </c>
      <c r="J8840" s="34">
        <v>58.887684</v>
      </c>
      <c r="K8840" s="35" t="str">
        <f t="shared" si="746"/>
        <v>Kempenland-West_H4030</v>
      </c>
      <c r="L8840" s="36">
        <f>VLOOKUP(D8840,DATA!A:F,5,FALSE)</f>
        <v>1.0986712608830001E-2</v>
      </c>
      <c r="M8840" s="37">
        <f>VLOOKUP(D8840,DATA!A:F,6,FALSE)</f>
        <v>982</v>
      </c>
      <c r="N8840" s="36">
        <f t="shared" si="747"/>
        <v>93.17964559347871</v>
      </c>
      <c r="O8840" s="36">
        <f t="shared" si="748"/>
        <v>93.18046764535147</v>
      </c>
      <c r="P8840" s="36">
        <f t="shared" si="749"/>
        <v>8.2205187275974367E-4</v>
      </c>
      <c r="Q8840" s="36">
        <f t="shared" si="750"/>
        <v>4.8408730914683992E-4</v>
      </c>
    </row>
    <row r="8841" spans="1:17" x14ac:dyDescent="0.3">
      <c r="A8841" s="29">
        <v>2405865</v>
      </c>
      <c r="B8841" s="1">
        <v>135</v>
      </c>
      <c r="C8841" s="1" t="s">
        <v>34</v>
      </c>
      <c r="D8841" s="1" t="s">
        <v>43</v>
      </c>
      <c r="E8841" s="1" t="s">
        <v>44</v>
      </c>
      <c r="F8841" s="47">
        <v>1071</v>
      </c>
      <c r="G8841" s="34">
        <v>1219.98</v>
      </c>
      <c r="H8841" s="1" t="s">
        <v>218</v>
      </c>
      <c r="I8841" s="34">
        <v>1.1774099999999999E-2</v>
      </c>
      <c r="J8841" s="34">
        <v>580.52456953442004</v>
      </c>
      <c r="K8841" s="35" t="str">
        <f t="shared" si="746"/>
        <v>Kempenland-West_H7150</v>
      </c>
      <c r="L8841" s="36">
        <f>VLOOKUP(D8841,DATA!A:F,5,FALSE)</f>
        <v>1.3726988247862192E-2</v>
      </c>
      <c r="M8841" s="37">
        <f>VLOOKUP(D8841,DATA!A:F,6,FALSE)</f>
        <v>1285.5</v>
      </c>
      <c r="N8841" s="36">
        <f t="shared" si="747"/>
        <v>28.917540208577364</v>
      </c>
      <c r="O8841" s="36">
        <f t="shared" si="748"/>
        <v>28.920862529456905</v>
      </c>
      <c r="P8841" s="36">
        <f t="shared" si="749"/>
        <v>3.3223208795405412E-3</v>
      </c>
      <c r="Q8841" s="36">
        <f t="shared" si="750"/>
        <v>1.9286888984504882E-2</v>
      </c>
    </row>
    <row r="8842" spans="1:17" x14ac:dyDescent="0.3">
      <c r="A8842" s="30">
        <v>2405866</v>
      </c>
      <c r="B8842" s="14">
        <v>135</v>
      </c>
      <c r="C8842" s="14" t="s">
        <v>34</v>
      </c>
      <c r="D8842" s="14" t="s">
        <v>55</v>
      </c>
      <c r="E8842" s="14" t="s">
        <v>56</v>
      </c>
      <c r="F8842" s="48">
        <v>500</v>
      </c>
      <c r="G8842" s="38">
        <v>1102</v>
      </c>
      <c r="H8842" s="14" t="s">
        <v>218</v>
      </c>
      <c r="I8842" s="38">
        <v>1.0626200000000001E-2</v>
      </c>
      <c r="J8842" s="38">
        <v>3849.3687</v>
      </c>
      <c r="K8842" s="39" t="str">
        <f t="shared" si="746"/>
        <v>Kempenland-West_H3130</v>
      </c>
      <c r="L8842" s="40">
        <f>VLOOKUP(D8842,DATA!A:F,5,FALSE)</f>
        <v>0</v>
      </c>
      <c r="M8842" s="41">
        <f>VLOOKUP(D8842,DATA!A:F,6,FALSE)</f>
        <v>3.5</v>
      </c>
      <c r="N8842" s="40">
        <f t="shared" si="747"/>
        <v>50</v>
      </c>
      <c r="O8842" s="40">
        <f t="shared" si="748"/>
        <v>50</v>
      </c>
      <c r="P8842" s="40">
        <f>J8842/10000*I8842</f>
        <v>4.0904161679940002E-3</v>
      </c>
      <c r="Q8842" s="40">
        <f>IF(AND(H8842&lt;&gt;"below",I8842&gt;=0.005),M8842*P8842,0)</f>
        <v>1.4316456587979001E-2</v>
      </c>
    </row>
    <row r="8843" spans="1:17" x14ac:dyDescent="0.3">
      <c r="A8843" s="29">
        <v>2405866</v>
      </c>
      <c r="B8843" s="1">
        <v>135</v>
      </c>
      <c r="C8843" s="1" t="s">
        <v>34</v>
      </c>
      <c r="D8843" s="1" t="s">
        <v>41</v>
      </c>
      <c r="E8843" s="1" t="s">
        <v>42</v>
      </c>
      <c r="F8843" s="47">
        <v>1071</v>
      </c>
      <c r="G8843" s="34">
        <v>1102</v>
      </c>
      <c r="H8843" s="1" t="s">
        <v>218</v>
      </c>
      <c r="I8843" s="34">
        <v>1.0626200000000001E-2</v>
      </c>
      <c r="J8843" s="34">
        <v>965.64625000000001</v>
      </c>
      <c r="K8843" s="35" t="str">
        <f t="shared" si="746"/>
        <v>Kempenland-West_H4010A</v>
      </c>
      <c r="L8843" s="36">
        <f>VLOOKUP(D8843,DATA!A:F,5,FALSE)</f>
        <v>1.3726988247862192E-2</v>
      </c>
      <c r="M8843" s="37">
        <f>VLOOKUP(D8843,DATA!A:F,6,FALSE)</f>
        <v>1285.5</v>
      </c>
      <c r="N8843" s="36">
        <f t="shared" si="747"/>
        <v>7.4543633710363952</v>
      </c>
      <c r="O8843" s="36">
        <f t="shared" si="748"/>
        <v>7.4553697156029965</v>
      </c>
      <c r="P8843" s="36">
        <f t="shared" si="749"/>
        <v>1.0063445666013138E-3</v>
      </c>
      <c r="Q8843" s="36">
        <f t="shared" si="750"/>
        <v>9.7177285694643387E-3</v>
      </c>
    </row>
    <row r="8844" spans="1:17" x14ac:dyDescent="0.3">
      <c r="A8844" s="29">
        <v>2405866</v>
      </c>
      <c r="B8844" s="1">
        <v>135</v>
      </c>
      <c r="C8844" s="1" t="s">
        <v>34</v>
      </c>
      <c r="D8844" s="1" t="s">
        <v>53</v>
      </c>
      <c r="E8844" s="1" t="s">
        <v>54</v>
      </c>
      <c r="F8844" s="47">
        <v>714</v>
      </c>
      <c r="G8844" s="34">
        <v>1102</v>
      </c>
      <c r="H8844" s="1" t="s">
        <v>218</v>
      </c>
      <c r="I8844" s="34">
        <v>1.0626200000000001E-2</v>
      </c>
      <c r="J8844" s="34">
        <v>4219.3389999999999</v>
      </c>
      <c r="K8844" s="35" t="str">
        <f t="shared" si="746"/>
        <v>Kempenland-West_H4030</v>
      </c>
      <c r="L8844" s="36">
        <f>VLOOKUP(D8844,DATA!A:F,5,FALSE)</f>
        <v>1.0986712608830001E-2</v>
      </c>
      <c r="M8844" s="37">
        <f>VLOOKUP(D8844,DATA!A:F,6,FALSE)</f>
        <v>982</v>
      </c>
      <c r="N8844" s="36">
        <f t="shared" si="747"/>
        <v>78.891630312638782</v>
      </c>
      <c r="O8844" s="36">
        <f t="shared" si="748"/>
        <v>78.89357440423818</v>
      </c>
      <c r="P8844" s="36">
        <f t="shared" si="749"/>
        <v>1.9440915993982344E-3</v>
      </c>
      <c r="Q8844" s="36">
        <f t="shared" si="750"/>
        <v>8.2027815049133465E-2</v>
      </c>
    </row>
    <row r="8845" spans="1:17" x14ac:dyDescent="0.3">
      <c r="A8845" s="29">
        <v>2405866</v>
      </c>
      <c r="B8845" s="1">
        <v>135</v>
      </c>
      <c r="C8845" s="1" t="s">
        <v>34</v>
      </c>
      <c r="D8845" s="1" t="s">
        <v>43</v>
      </c>
      <c r="E8845" s="1" t="s">
        <v>44</v>
      </c>
      <c r="F8845" s="47">
        <v>1071</v>
      </c>
      <c r="G8845" s="34">
        <v>1102</v>
      </c>
      <c r="H8845" s="1" t="s">
        <v>218</v>
      </c>
      <c r="I8845" s="34">
        <v>1.0626200000000001E-2</v>
      </c>
      <c r="J8845" s="34">
        <v>965.64625000000001</v>
      </c>
      <c r="K8845" s="35" t="str">
        <f t="shared" si="746"/>
        <v>Kempenland-West_H7150</v>
      </c>
      <c r="L8845" s="36">
        <f>VLOOKUP(D8845,DATA!A:F,5,FALSE)</f>
        <v>1.3726988247862192E-2</v>
      </c>
      <c r="M8845" s="37">
        <f>VLOOKUP(D8845,DATA!A:F,6,FALSE)</f>
        <v>1285.5</v>
      </c>
      <c r="N8845" s="36">
        <f t="shared" si="747"/>
        <v>7.4543633710363952</v>
      </c>
      <c r="O8845" s="36">
        <f t="shared" si="748"/>
        <v>7.4553697156029965</v>
      </c>
      <c r="P8845" s="36">
        <f t="shared" si="749"/>
        <v>1.0063445666013138E-3</v>
      </c>
      <c r="Q8845" s="36">
        <f t="shared" si="750"/>
        <v>9.7177285694643387E-3</v>
      </c>
    </row>
    <row r="8846" spans="1:17" x14ac:dyDescent="0.3">
      <c r="A8846" s="29">
        <v>2405867</v>
      </c>
      <c r="B8846" s="1">
        <v>135</v>
      </c>
      <c r="C8846" s="1" t="s">
        <v>34</v>
      </c>
      <c r="D8846" s="1" t="s">
        <v>41</v>
      </c>
      <c r="E8846" s="1" t="s">
        <v>42</v>
      </c>
      <c r="F8846" s="47">
        <v>1071</v>
      </c>
      <c r="G8846" s="34">
        <v>1441.1</v>
      </c>
      <c r="H8846" s="1" t="s">
        <v>218</v>
      </c>
      <c r="I8846" s="34">
        <v>1.4803E-2</v>
      </c>
      <c r="J8846" s="34">
        <v>1279.1849</v>
      </c>
      <c r="K8846" s="35" t="str">
        <f t="shared" si="746"/>
        <v>Kempenland-West_H4010A</v>
      </c>
      <c r="L8846" s="36">
        <f>VLOOKUP(D8846,DATA!A:F,5,FALSE)</f>
        <v>1.3726988247862192E-2</v>
      </c>
      <c r="M8846" s="37">
        <f>VLOOKUP(D8846,DATA!A:F,6,FALSE)</f>
        <v>1285.5</v>
      </c>
      <c r="N8846" s="36">
        <f t="shared" si="747"/>
        <v>89.434564572035654</v>
      </c>
      <c r="O8846" s="36">
        <f t="shared" si="748"/>
        <v>89.43648449143717</v>
      </c>
      <c r="P8846" s="36">
        <f t="shared" si="749"/>
        <v>1.9199194015158128E-3</v>
      </c>
      <c r="Q8846" s="36">
        <f t="shared" si="750"/>
        <v>2.4559319076360647E-2</v>
      </c>
    </row>
    <row r="8847" spans="1:17" x14ac:dyDescent="0.3">
      <c r="A8847" s="29">
        <v>2405867</v>
      </c>
      <c r="B8847" s="1">
        <v>135</v>
      </c>
      <c r="C8847" s="1" t="s">
        <v>34</v>
      </c>
      <c r="D8847" s="1" t="s">
        <v>53</v>
      </c>
      <c r="E8847" s="1" t="s">
        <v>54</v>
      </c>
      <c r="F8847" s="47">
        <v>714</v>
      </c>
      <c r="G8847" s="34">
        <v>1441.1</v>
      </c>
      <c r="H8847" s="1" t="s">
        <v>218</v>
      </c>
      <c r="I8847" s="34">
        <v>1.4803E-2</v>
      </c>
      <c r="J8847" s="34">
        <v>448.68344000000002</v>
      </c>
      <c r="K8847" s="35" t="str">
        <f t="shared" si="746"/>
        <v>Kempenland-West_H4030</v>
      </c>
      <c r="L8847" s="36">
        <f>VLOOKUP(D8847,DATA!A:F,5,FALSE)</f>
        <v>1.0986712608830001E-2</v>
      </c>
      <c r="M8847" s="37">
        <f>VLOOKUP(D8847,DATA!A:F,6,FALSE)</f>
        <v>982</v>
      </c>
      <c r="N8847" s="36">
        <f t="shared" si="747"/>
        <v>99.359340254024701</v>
      </c>
      <c r="O8847" s="36">
        <f t="shared" si="748"/>
        <v>99.359443772716915</v>
      </c>
      <c r="P8847" s="36">
        <f t="shared" si="749"/>
        <v>1.0351869221381094E-4</v>
      </c>
      <c r="Q8847" s="36">
        <f t="shared" si="750"/>
        <v>4.6447122926793904E-4</v>
      </c>
    </row>
    <row r="8848" spans="1:17" x14ac:dyDescent="0.3">
      <c r="A8848" s="29">
        <v>2405868</v>
      </c>
      <c r="B8848" s="1">
        <v>135</v>
      </c>
      <c r="C8848" s="1" t="s">
        <v>34</v>
      </c>
      <c r="D8848" s="1" t="s">
        <v>70</v>
      </c>
      <c r="E8848" s="1" t="s">
        <v>71</v>
      </c>
      <c r="F8848" s="47">
        <v>1071</v>
      </c>
      <c r="G8848" s="34">
        <v>1451.66</v>
      </c>
      <c r="H8848" s="1" t="s">
        <v>218</v>
      </c>
      <c r="I8848" s="34">
        <v>1.5082999999999999E-2</v>
      </c>
      <c r="J8848" s="34">
        <v>252.57462000000001</v>
      </c>
      <c r="K8848" s="35" t="str">
        <f t="shared" si="746"/>
        <v>Kempenland-West_H9120</v>
      </c>
      <c r="L8848" s="36">
        <f>VLOOKUP(D8848,DATA!A:F,5,FALSE)</f>
        <v>1.3726988247862192E-2</v>
      </c>
      <c r="M8848" s="37">
        <f>VLOOKUP(D8848,DATA!A:F,6,FALSE)</f>
        <v>1285.5</v>
      </c>
      <c r="N8848" s="36">
        <f t="shared" si="747"/>
        <v>90.72807952780623</v>
      </c>
      <c r="O8848" s="36">
        <f t="shared" si="748"/>
        <v>90.72982108518238</v>
      </c>
      <c r="P8848" s="36">
        <f t="shared" si="749"/>
        <v>1.7415573761496717E-3</v>
      </c>
      <c r="Q8848" s="36">
        <f t="shared" si="750"/>
        <v>4.3987319248920045E-3</v>
      </c>
    </row>
    <row r="8849" spans="1:17" x14ac:dyDescent="0.3">
      <c r="A8849" s="29">
        <v>2405868</v>
      </c>
      <c r="B8849" s="1">
        <v>135</v>
      </c>
      <c r="C8849" s="1" t="s">
        <v>34</v>
      </c>
      <c r="D8849" s="1" t="s">
        <v>59</v>
      </c>
      <c r="E8849" s="1" t="s">
        <v>60</v>
      </c>
      <c r="F8849" s="47">
        <v>1071</v>
      </c>
      <c r="G8849" s="34">
        <v>1451.66</v>
      </c>
      <c r="H8849" s="1" t="s">
        <v>218</v>
      </c>
      <c r="I8849" s="34">
        <v>1.5082999999999999E-2</v>
      </c>
      <c r="J8849" s="34">
        <v>273.63373000000001</v>
      </c>
      <c r="K8849" s="35" t="str">
        <f t="shared" si="746"/>
        <v>Kempenland-West_H9190</v>
      </c>
      <c r="L8849" s="36">
        <f>VLOOKUP(D8849,DATA!A:F,5,FALSE)</f>
        <v>1.3726988247862192E-2</v>
      </c>
      <c r="M8849" s="37">
        <f>VLOOKUP(D8849,DATA!A:F,6,FALSE)</f>
        <v>1285.5</v>
      </c>
      <c r="N8849" s="36">
        <f t="shared" si="747"/>
        <v>90.72807952780623</v>
      </c>
      <c r="O8849" s="36">
        <f t="shared" si="748"/>
        <v>90.72982108518238</v>
      </c>
      <c r="P8849" s="36">
        <f t="shared" si="749"/>
        <v>1.7415573761496717E-3</v>
      </c>
      <c r="Q8849" s="36">
        <f t="shared" si="750"/>
        <v>4.7654884084484773E-3</v>
      </c>
    </row>
    <row r="8850" spans="1:17" x14ac:dyDescent="0.3">
      <c r="A8850" s="29">
        <v>2405868</v>
      </c>
      <c r="B8850" s="1">
        <v>135</v>
      </c>
      <c r="C8850" s="1" t="s">
        <v>34</v>
      </c>
      <c r="D8850" s="1" t="s">
        <v>85</v>
      </c>
      <c r="E8850" s="1" t="s">
        <v>60</v>
      </c>
      <c r="F8850" s="47">
        <v>1071</v>
      </c>
      <c r="G8850" s="34">
        <v>1451.66</v>
      </c>
      <c r="H8850" s="1" t="s">
        <v>218</v>
      </c>
      <c r="I8850" s="34">
        <v>1.5082999999999999E-2</v>
      </c>
      <c r="J8850" s="34">
        <v>4184.5569999999998</v>
      </c>
      <c r="K8850" s="35" t="str">
        <f t="shared" si="746"/>
        <v>Kempenland-West_ZGH9190</v>
      </c>
      <c r="L8850" s="36">
        <f>VLOOKUP(D8850,DATA!A:F,5,FALSE)</f>
        <v>1.3726988247862192E-2</v>
      </c>
      <c r="M8850" s="37">
        <f>VLOOKUP(D8850,DATA!A:F,6,FALSE)</f>
        <v>1285.5</v>
      </c>
      <c r="N8850" s="36">
        <f t="shared" si="747"/>
        <v>90.72807952780623</v>
      </c>
      <c r="O8850" s="36">
        <f t="shared" si="748"/>
        <v>90.72982108518238</v>
      </c>
      <c r="P8850" s="36">
        <f t="shared" si="749"/>
        <v>1.7415573761496717E-3</v>
      </c>
      <c r="Q8850" s="36">
        <f t="shared" si="750"/>
        <v>7.2876461092687417E-2</v>
      </c>
    </row>
    <row r="8851" spans="1:17" x14ac:dyDescent="0.3">
      <c r="A8851" s="29">
        <v>2405869</v>
      </c>
      <c r="B8851" s="1">
        <v>135</v>
      </c>
      <c r="C8851" s="1" t="s">
        <v>34</v>
      </c>
      <c r="D8851" s="1" t="s">
        <v>59</v>
      </c>
      <c r="E8851" s="1" t="s">
        <v>60</v>
      </c>
      <c r="F8851" s="47">
        <v>1071</v>
      </c>
      <c r="G8851" s="34">
        <v>1807.99</v>
      </c>
      <c r="H8851" s="1" t="s">
        <v>218</v>
      </c>
      <c r="I8851" s="34">
        <v>2.0368000000000001E-2</v>
      </c>
      <c r="J8851" s="34">
        <v>629.43830000000003</v>
      </c>
      <c r="K8851" s="35" t="str">
        <f t="shared" si="746"/>
        <v>Kempenland-West_H9190</v>
      </c>
      <c r="L8851" s="36">
        <f>VLOOKUP(D8851,DATA!A:F,5,FALSE)</f>
        <v>1.3726988247862192E-2</v>
      </c>
      <c r="M8851" s="37">
        <f>VLOOKUP(D8851,DATA!A:F,6,FALSE)</f>
        <v>1285.5</v>
      </c>
      <c r="N8851" s="36">
        <f t="shared" si="747"/>
        <v>99.92329675243974</v>
      </c>
      <c r="O8851" s="36">
        <f t="shared" si="748"/>
        <v>99.923318178559924</v>
      </c>
      <c r="P8851" s="36">
        <f t="shared" si="749"/>
        <v>2.1426120184742103E-5</v>
      </c>
      <c r="Q8851" s="36">
        <f t="shared" si="750"/>
        <v>1.3486420664679758E-4</v>
      </c>
    </row>
    <row r="8852" spans="1:17" x14ac:dyDescent="0.3">
      <c r="A8852" s="29">
        <v>2405870</v>
      </c>
      <c r="B8852" s="1">
        <v>135</v>
      </c>
      <c r="C8852" s="1" t="s">
        <v>34</v>
      </c>
      <c r="D8852" s="1" t="s">
        <v>22</v>
      </c>
      <c r="E8852" s="1" t="s">
        <v>23</v>
      </c>
      <c r="F8852" s="47">
        <v>1857</v>
      </c>
      <c r="G8852" s="34">
        <v>2004.24</v>
      </c>
      <c r="H8852" s="1" t="s">
        <v>218</v>
      </c>
      <c r="I8852" s="34">
        <v>2.3210000000000001E-2</v>
      </c>
      <c r="J8852" s="34">
        <v>3326.1925999999999</v>
      </c>
      <c r="K8852" s="35" t="str">
        <f t="shared" si="746"/>
        <v>Kempenland-West_H91E0C</v>
      </c>
      <c r="L8852" s="36">
        <f>VLOOKUP(D8852,DATA!A:F,5,FALSE)</f>
        <v>6.9280917156857415E-3</v>
      </c>
      <c r="M8852" s="37">
        <f>VLOOKUP(D8852,DATA!A:F,6,FALSE)</f>
        <v>2282</v>
      </c>
      <c r="N8852" s="36">
        <f t="shared" si="747"/>
        <v>12.737763026885018</v>
      </c>
      <c r="O8852" s="36">
        <f t="shared" si="748"/>
        <v>12.739550478512767</v>
      </c>
      <c r="P8852" s="36">
        <f t="shared" si="749"/>
        <v>1.7874516277487373E-3</v>
      </c>
      <c r="Q8852" s="36">
        <f t="shared" si="750"/>
        <v>5.9454083770758046E-2</v>
      </c>
    </row>
    <row r="8853" spans="1:17" x14ac:dyDescent="0.3">
      <c r="A8853" s="29">
        <v>2405871</v>
      </c>
      <c r="B8853" s="1">
        <v>135</v>
      </c>
      <c r="C8853" s="1" t="s">
        <v>34</v>
      </c>
      <c r="D8853" s="1" t="s">
        <v>22</v>
      </c>
      <c r="E8853" s="1" t="s">
        <v>23</v>
      </c>
      <c r="F8853" s="47">
        <v>1857</v>
      </c>
      <c r="G8853" s="34">
        <v>2052.19</v>
      </c>
      <c r="H8853" s="1" t="s">
        <v>218</v>
      </c>
      <c r="I8853" s="34">
        <v>2.4070999999999999E-2</v>
      </c>
      <c r="J8853" s="34">
        <v>6848.7915000000003</v>
      </c>
      <c r="K8853" s="35" t="str">
        <f t="shared" si="746"/>
        <v>Kempenland-West_H91E0C</v>
      </c>
      <c r="L8853" s="36">
        <f>VLOOKUP(D8853,DATA!A:F,5,FALSE)</f>
        <v>6.9280917156857415E-3</v>
      </c>
      <c r="M8853" s="37">
        <f>VLOOKUP(D8853,DATA!A:F,6,FALSE)</f>
        <v>2282</v>
      </c>
      <c r="N8853" s="36">
        <f t="shared" si="747"/>
        <v>16.908235856197621</v>
      </c>
      <c r="O8853" s="36">
        <f t="shared" si="748"/>
        <v>16.910578940986973</v>
      </c>
      <c r="P8853" s="36">
        <f t="shared" si="749"/>
        <v>2.34308478935219E-3</v>
      </c>
      <c r="Q8853" s="36">
        <f t="shared" si="750"/>
        <v>0.16047299189094569</v>
      </c>
    </row>
    <row r="8854" spans="1:17" x14ac:dyDescent="0.3">
      <c r="A8854" s="29">
        <v>2405872</v>
      </c>
      <c r="B8854" s="1">
        <v>135</v>
      </c>
      <c r="C8854" s="1" t="s">
        <v>34</v>
      </c>
      <c r="D8854" s="1" t="s">
        <v>41</v>
      </c>
      <c r="E8854" s="1" t="s">
        <v>42</v>
      </c>
      <c r="F8854" s="47">
        <v>1071</v>
      </c>
      <c r="G8854" s="34">
        <v>1825.77</v>
      </c>
      <c r="H8854" s="1" t="s">
        <v>218</v>
      </c>
      <c r="I8854" s="34">
        <v>2.2180999999999999E-2</v>
      </c>
      <c r="J8854" s="34">
        <v>592.11694</v>
      </c>
      <c r="K8854" s="35" t="str">
        <f t="shared" si="746"/>
        <v>Kempenland-West_H4010A</v>
      </c>
      <c r="L8854" s="36">
        <f>VLOOKUP(D8854,DATA!A:F,5,FALSE)</f>
        <v>1.3726988247862192E-2</v>
      </c>
      <c r="M8854" s="37">
        <f>VLOOKUP(D8854,DATA!A:F,6,FALSE)</f>
        <v>1285.5</v>
      </c>
      <c r="N8854" s="36">
        <f t="shared" si="747"/>
        <v>99.939897927635272</v>
      </c>
      <c r="O8854" s="36">
        <f t="shared" si="748"/>
        <v>99.939916213634504</v>
      </c>
      <c r="P8854" s="36">
        <f t="shared" si="749"/>
        <v>1.8285999232148242E-5</v>
      </c>
      <c r="Q8854" s="36">
        <f t="shared" si="750"/>
        <v>1.0827449910181967E-4</v>
      </c>
    </row>
    <row r="8855" spans="1:17" x14ac:dyDescent="0.3">
      <c r="A8855" s="29">
        <v>2405872</v>
      </c>
      <c r="B8855" s="1">
        <v>135</v>
      </c>
      <c r="C8855" s="1" t="s">
        <v>34</v>
      </c>
      <c r="D8855" s="1" t="s">
        <v>28</v>
      </c>
      <c r="E8855" s="1" t="s">
        <v>29</v>
      </c>
      <c r="F8855" s="47">
        <v>1786</v>
      </c>
      <c r="G8855" s="34">
        <v>1825.77</v>
      </c>
      <c r="H8855" s="1" t="s">
        <v>218</v>
      </c>
      <c r="I8855" s="34">
        <v>2.2180999999999999E-2</v>
      </c>
      <c r="J8855" s="34">
        <v>2957.1628000000001</v>
      </c>
      <c r="K8855" s="35" t="str">
        <f t="shared" si="746"/>
        <v>Kempenland-West_H91D0</v>
      </c>
      <c r="L8855" s="36">
        <f>VLOOKUP(D8855,DATA!A:F,5,FALSE)</f>
        <v>6.9280917156857415E-3</v>
      </c>
      <c r="M8855" s="37">
        <f>VLOOKUP(D8855,DATA!A:F,6,FALSE)</f>
        <v>2211</v>
      </c>
      <c r="N8855" s="36">
        <f t="shared" si="747"/>
        <v>6.4833098119686943</v>
      </c>
      <c r="O8855" s="36">
        <f t="shared" si="748"/>
        <v>6.484241584054697</v>
      </c>
      <c r="P8855" s="36">
        <f t="shared" si="749"/>
        <v>9.3177208600270234E-4</v>
      </c>
      <c r="Q8855" s="36">
        <f t="shared" si="750"/>
        <v>2.755401750805592E-2</v>
      </c>
    </row>
    <row r="8856" spans="1:17" x14ac:dyDescent="0.3">
      <c r="A8856" s="29">
        <v>2405873</v>
      </c>
      <c r="B8856" s="1">
        <v>135</v>
      </c>
      <c r="C8856" s="1" t="s">
        <v>34</v>
      </c>
      <c r="D8856" s="1" t="s">
        <v>53</v>
      </c>
      <c r="E8856" s="1" t="s">
        <v>54</v>
      </c>
      <c r="F8856" s="47">
        <v>714</v>
      </c>
      <c r="G8856" s="34">
        <v>1516.94</v>
      </c>
      <c r="H8856" s="1" t="s">
        <v>218</v>
      </c>
      <c r="I8856" s="34">
        <v>1.6513E-2</v>
      </c>
      <c r="J8856" s="34">
        <v>58.765278000000002</v>
      </c>
      <c r="K8856" s="35" t="str">
        <f t="shared" si="746"/>
        <v>Kempenland-West_H4030</v>
      </c>
      <c r="L8856" s="36">
        <f>VLOOKUP(D8856,DATA!A:F,5,FALSE)</f>
        <v>1.0986712608830001E-2</v>
      </c>
      <c r="M8856" s="37">
        <f>VLOOKUP(D8856,DATA!A:F,6,FALSE)</f>
        <v>982</v>
      </c>
      <c r="N8856" s="36">
        <f t="shared" si="747"/>
        <v>99.720530039788684</v>
      </c>
      <c r="O8856" s="36">
        <f t="shared" si="748"/>
        <v>99.720580595972194</v>
      </c>
      <c r="P8856" s="36">
        <f t="shared" si="749"/>
        <v>5.0556183509797847E-5</v>
      </c>
      <c r="Q8856" s="36">
        <f t="shared" si="750"/>
        <v>2.9709481785722865E-5</v>
      </c>
    </row>
    <row r="8857" spans="1:17" x14ac:dyDescent="0.3">
      <c r="A8857" s="29">
        <v>2407369</v>
      </c>
      <c r="B8857" s="1">
        <v>135</v>
      </c>
      <c r="C8857" s="1" t="s">
        <v>34</v>
      </c>
      <c r="D8857" s="1" t="s">
        <v>22</v>
      </c>
      <c r="E8857" s="1" t="s">
        <v>23</v>
      </c>
      <c r="F8857" s="47">
        <v>1857</v>
      </c>
      <c r="G8857" s="34">
        <v>1893.2</v>
      </c>
      <c r="H8857" s="1" t="s">
        <v>218</v>
      </c>
      <c r="I8857" s="34">
        <v>1.1834799999999999E-2</v>
      </c>
      <c r="J8857" s="34">
        <v>824.12909999999999</v>
      </c>
      <c r="K8857" s="35" t="str">
        <f t="shared" si="746"/>
        <v>Kempenland-West_H91E0C</v>
      </c>
      <c r="L8857" s="36">
        <f>VLOOKUP(D8857,DATA!A:F,5,FALSE)</f>
        <v>6.9280917156857415E-3</v>
      </c>
      <c r="M8857" s="37">
        <f>VLOOKUP(D8857,DATA!A:F,6,FALSE)</f>
        <v>2282</v>
      </c>
      <c r="N8857" s="36">
        <f t="shared" si="747"/>
        <v>6.3349567678438836</v>
      </c>
      <c r="O8857" s="36">
        <f t="shared" si="748"/>
        <v>6.3354432997135151</v>
      </c>
      <c r="P8857" s="36">
        <f t="shared" si="749"/>
        <v>4.8653186963143469E-4</v>
      </c>
      <c r="Q8857" s="36">
        <f t="shared" si="750"/>
        <v>4.0096507184067161E-3</v>
      </c>
    </row>
    <row r="8858" spans="1:17" x14ac:dyDescent="0.3">
      <c r="A8858" s="29">
        <v>2407370</v>
      </c>
      <c r="B8858" s="1">
        <v>135</v>
      </c>
      <c r="C8858" s="1" t="s">
        <v>34</v>
      </c>
      <c r="D8858" s="1" t="s">
        <v>22</v>
      </c>
      <c r="E8858" s="1" t="s">
        <v>23</v>
      </c>
      <c r="F8858" s="47">
        <v>1857</v>
      </c>
      <c r="G8858" s="34">
        <v>1997.15</v>
      </c>
      <c r="H8858" s="1" t="s">
        <v>218</v>
      </c>
      <c r="I8858" s="34">
        <v>1.3941E-2</v>
      </c>
      <c r="J8858" s="34">
        <v>10000</v>
      </c>
      <c r="K8858" s="35" t="str">
        <f t="shared" si="746"/>
        <v>Kempenland-West_H91E0C</v>
      </c>
      <c r="L8858" s="36">
        <f>VLOOKUP(D8858,DATA!A:F,5,FALSE)</f>
        <v>6.9280917156857415E-3</v>
      </c>
      <c r="M8858" s="37">
        <f>VLOOKUP(D8858,DATA!A:F,6,FALSE)</f>
        <v>2282</v>
      </c>
      <c r="N8858" s="36">
        <f t="shared" si="747"/>
        <v>12.20169921538568</v>
      </c>
      <c r="O8858" s="36">
        <f t="shared" si="748"/>
        <v>12.202733952045895</v>
      </c>
      <c r="P8858" s="36">
        <f t="shared" si="749"/>
        <v>1.0347366602143637E-3</v>
      </c>
      <c r="Q8858" s="36">
        <f t="shared" si="750"/>
        <v>0.10347366602143637</v>
      </c>
    </row>
    <row r="8859" spans="1:17" x14ac:dyDescent="0.3">
      <c r="A8859" s="29">
        <v>2407373</v>
      </c>
      <c r="B8859" s="1">
        <v>135</v>
      </c>
      <c r="C8859" s="1" t="s">
        <v>34</v>
      </c>
      <c r="D8859" s="1" t="s">
        <v>70</v>
      </c>
      <c r="E8859" s="1" t="s">
        <v>71</v>
      </c>
      <c r="F8859" s="47">
        <v>1071</v>
      </c>
      <c r="G8859" s="34">
        <v>1989.72</v>
      </c>
      <c r="H8859" s="1" t="s">
        <v>218</v>
      </c>
      <c r="I8859" s="34">
        <v>1.4259000000000001E-2</v>
      </c>
      <c r="J8859" s="34">
        <v>2170.1732999999999</v>
      </c>
      <c r="K8859" s="35" t="str">
        <f t="shared" si="746"/>
        <v>Kempenland-West_H9120</v>
      </c>
      <c r="L8859" s="36">
        <f>VLOOKUP(D8859,DATA!A:F,5,FALSE)</f>
        <v>1.3726988247862192E-2</v>
      </c>
      <c r="M8859" s="37">
        <f>VLOOKUP(D8859,DATA!A:F,6,FALSE)</f>
        <v>1285.5</v>
      </c>
      <c r="N8859" s="36">
        <f t="shared" si="747"/>
        <v>99.993665300029377</v>
      </c>
      <c r="O8859" s="36">
        <f t="shared" si="748"/>
        <v>99.993666539740147</v>
      </c>
      <c r="P8859" s="36">
        <f t="shared" si="749"/>
        <v>1.2397107695960585E-6</v>
      </c>
      <c r="Q8859" s="36">
        <f t="shared" si="750"/>
        <v>2.6903872118998177E-5</v>
      </c>
    </row>
    <row r="8860" spans="1:17" x14ac:dyDescent="0.3">
      <c r="A8860" s="29">
        <v>2407373</v>
      </c>
      <c r="B8860" s="1">
        <v>135</v>
      </c>
      <c r="C8860" s="1" t="s">
        <v>34</v>
      </c>
      <c r="D8860" s="1" t="s">
        <v>33</v>
      </c>
      <c r="E8860" s="1" t="s">
        <v>29</v>
      </c>
      <c r="F8860" s="47">
        <v>1786</v>
      </c>
      <c r="G8860" s="34">
        <v>1989.72</v>
      </c>
      <c r="H8860" s="1" t="s">
        <v>218</v>
      </c>
      <c r="I8860" s="34">
        <v>1.4259000000000001E-2</v>
      </c>
      <c r="J8860" s="34">
        <v>169.29585</v>
      </c>
      <c r="K8860" s="35" t="str">
        <f t="shared" si="746"/>
        <v>Kempenland-West_ZGH91D0</v>
      </c>
      <c r="L8860" s="36">
        <f>VLOOKUP(D8860,DATA!A:F,5,FALSE)</f>
        <v>6.9280917156857415E-3</v>
      </c>
      <c r="M8860" s="37">
        <f>VLOOKUP(D8860,DATA!A:F,6,FALSE)</f>
        <v>2211</v>
      </c>
      <c r="N8860" s="36">
        <f t="shared" si="747"/>
        <v>17.754814493452496</v>
      </c>
      <c r="O8860" s="36">
        <f t="shared" si="748"/>
        <v>17.756257084241597</v>
      </c>
      <c r="P8860" s="36">
        <f t="shared" si="749"/>
        <v>1.442590789100251E-3</v>
      </c>
      <c r="Q8860" s="36">
        <f t="shared" si="750"/>
        <v>2.442246338428977E-3</v>
      </c>
    </row>
    <row r="8861" spans="1:17" x14ac:dyDescent="0.3">
      <c r="A8861" s="29">
        <v>2407373</v>
      </c>
      <c r="B8861" s="1">
        <v>135</v>
      </c>
      <c r="C8861" s="1" t="s">
        <v>34</v>
      </c>
      <c r="D8861" s="1" t="s">
        <v>22</v>
      </c>
      <c r="E8861" s="1" t="s">
        <v>23</v>
      </c>
      <c r="F8861" s="47">
        <v>1857</v>
      </c>
      <c r="G8861" s="34">
        <v>1989.72</v>
      </c>
      <c r="H8861" s="1" t="s">
        <v>218</v>
      </c>
      <c r="I8861" s="34">
        <v>1.4259000000000001E-2</v>
      </c>
      <c r="J8861" s="34">
        <v>4196.1130000000003</v>
      </c>
      <c r="K8861" s="35" t="str">
        <f t="shared" si="746"/>
        <v>Kempenland-West_H91E0C</v>
      </c>
      <c r="L8861" s="36">
        <f>VLOOKUP(D8861,DATA!A:F,5,FALSE)</f>
        <v>6.9280917156857415E-3</v>
      </c>
      <c r="M8861" s="37">
        <f>VLOOKUP(D8861,DATA!A:F,6,FALSE)</f>
        <v>2282</v>
      </c>
      <c r="N8861" s="36">
        <f t="shared" si="747"/>
        <v>11.660887707023035</v>
      </c>
      <c r="O8861" s="36">
        <f t="shared" si="748"/>
        <v>11.661905369566234</v>
      </c>
      <c r="P8861" s="36">
        <f t="shared" si="749"/>
        <v>1.0176625431999042E-3</v>
      </c>
      <c r="Q8861" s="36">
        <f t="shared" si="750"/>
        <v>4.2702270271341804E-2</v>
      </c>
    </row>
    <row r="8862" spans="1:17" x14ac:dyDescent="0.3">
      <c r="A8862" s="29">
        <v>2407390</v>
      </c>
      <c r="B8862" s="1">
        <v>135</v>
      </c>
      <c r="C8862" s="1" t="s">
        <v>34</v>
      </c>
      <c r="D8862" s="1" t="s">
        <v>81</v>
      </c>
      <c r="E8862" s="1" t="s">
        <v>42</v>
      </c>
      <c r="F8862" s="47">
        <v>1071</v>
      </c>
      <c r="G8862" s="34">
        <v>1624.34</v>
      </c>
      <c r="H8862" s="1" t="s">
        <v>218</v>
      </c>
      <c r="I8862" s="34">
        <v>1.5436E-2</v>
      </c>
      <c r="J8862" s="34">
        <v>1389.6797999999999</v>
      </c>
      <c r="K8862" s="35" t="str">
        <f t="shared" si="746"/>
        <v>Kempenland-West_ZGH4010A</v>
      </c>
      <c r="L8862" s="36">
        <f>VLOOKUP(D8862,DATA!A:F,5,FALSE)</f>
        <v>1.3726988247862192E-2</v>
      </c>
      <c r="M8862" s="37">
        <f>VLOOKUP(D8862,DATA!A:F,6,FALSE)</f>
        <v>1285.5</v>
      </c>
      <c r="N8862" s="36">
        <f t="shared" si="747"/>
        <v>99.054070118815986</v>
      </c>
      <c r="O8862" s="36">
        <f t="shared" si="748"/>
        <v>99.054268635111242</v>
      </c>
      <c r="P8862" s="36">
        <f t="shared" si="749"/>
        <v>1.9851629525646786E-4</v>
      </c>
      <c r="Q8862" s="36">
        <f t="shared" si="750"/>
        <v>2.7587408548874919E-3</v>
      </c>
    </row>
    <row r="8863" spans="1:17" x14ac:dyDescent="0.3">
      <c r="A8863" s="29">
        <v>2407390</v>
      </c>
      <c r="B8863" s="1">
        <v>135</v>
      </c>
      <c r="C8863" s="1" t="s">
        <v>34</v>
      </c>
      <c r="D8863" s="1" t="s">
        <v>53</v>
      </c>
      <c r="E8863" s="1" t="s">
        <v>54</v>
      </c>
      <c r="F8863" s="47">
        <v>714</v>
      </c>
      <c r="G8863" s="34">
        <v>1624.34</v>
      </c>
      <c r="H8863" s="1" t="s">
        <v>218</v>
      </c>
      <c r="I8863" s="34">
        <v>1.5436E-2</v>
      </c>
      <c r="J8863" s="34">
        <v>1535.5876000000001</v>
      </c>
      <c r="K8863" s="35" t="str">
        <f t="shared" si="746"/>
        <v>Kempenland-West_H4030</v>
      </c>
      <c r="L8863" s="36">
        <f>VLOOKUP(D8863,DATA!A:F,5,FALSE)</f>
        <v>1.0986712608830001E-2</v>
      </c>
      <c r="M8863" s="37">
        <f>VLOOKUP(D8863,DATA!A:F,6,FALSE)</f>
        <v>982</v>
      </c>
      <c r="N8863" s="36">
        <f t="shared" si="747"/>
        <v>99.913955923993939</v>
      </c>
      <c r="O8863" s="36">
        <f t="shared" si="748"/>
        <v>99.913970502495971</v>
      </c>
      <c r="P8863" s="36">
        <f t="shared" si="749"/>
        <v>1.4578502032236429E-5</v>
      </c>
      <c r="Q8863" s="36">
        <f t="shared" si="750"/>
        <v>2.2386566947277064E-4</v>
      </c>
    </row>
    <row r="8864" spans="1:17" x14ac:dyDescent="0.3">
      <c r="A8864" s="29">
        <v>2407391</v>
      </c>
      <c r="B8864" s="1">
        <v>135</v>
      </c>
      <c r="C8864" s="1" t="s">
        <v>34</v>
      </c>
      <c r="D8864" s="1" t="s">
        <v>53</v>
      </c>
      <c r="E8864" s="1" t="s">
        <v>54</v>
      </c>
      <c r="F8864" s="47">
        <v>714</v>
      </c>
      <c r="G8864" s="34">
        <v>1045.1099999999999</v>
      </c>
      <c r="H8864" s="1" t="s">
        <v>218</v>
      </c>
      <c r="I8864" s="34">
        <v>9.3185999999999998E-3</v>
      </c>
      <c r="J8864" s="34">
        <v>1991.6564000000001</v>
      </c>
      <c r="K8864" s="35" t="str">
        <f t="shared" si="746"/>
        <v>Kempenland-West_H4030</v>
      </c>
      <c r="L8864" s="36">
        <f>VLOOKUP(D8864,DATA!A:F,5,FALSE)</f>
        <v>1.0986712608830001E-2</v>
      </c>
      <c r="M8864" s="37">
        <f>VLOOKUP(D8864,DATA!A:F,6,FALSE)</f>
        <v>982</v>
      </c>
      <c r="N8864" s="36">
        <f t="shared" si="747"/>
        <v>66.671649862248486</v>
      </c>
      <c r="O8864" s="36">
        <f t="shared" si="748"/>
        <v>66.673924781777316</v>
      </c>
      <c r="P8864" s="36">
        <f t="shared" si="749"/>
        <v>2.2749195288298552E-3</v>
      </c>
      <c r="Q8864" s="36">
        <f t="shared" si="750"/>
        <v>4.5308580390789659E-2</v>
      </c>
    </row>
    <row r="8865" spans="1:17" x14ac:dyDescent="0.3">
      <c r="A8865" s="29">
        <v>2407391</v>
      </c>
      <c r="B8865" s="1">
        <v>135</v>
      </c>
      <c r="C8865" s="1" t="s">
        <v>34</v>
      </c>
      <c r="D8865" s="1" t="s">
        <v>82</v>
      </c>
      <c r="E8865" s="1" t="s">
        <v>54</v>
      </c>
      <c r="F8865" s="47">
        <v>714</v>
      </c>
      <c r="G8865" s="34">
        <v>1045.1099999999999</v>
      </c>
      <c r="H8865" s="1" t="s">
        <v>218</v>
      </c>
      <c r="I8865" s="34">
        <v>9.3185999999999998E-3</v>
      </c>
      <c r="J8865" s="34">
        <v>264.35815000000002</v>
      </c>
      <c r="K8865" s="35" t="str">
        <f t="shared" si="746"/>
        <v>Kempenland-West_ZGH4030</v>
      </c>
      <c r="L8865" s="36">
        <f>VLOOKUP(D8865,DATA!A:F,5,FALSE)</f>
        <v>1.0986712608830001E-2</v>
      </c>
      <c r="M8865" s="37">
        <f>VLOOKUP(D8865,DATA!A:F,6,FALSE)</f>
        <v>982</v>
      </c>
      <c r="N8865" s="36">
        <f t="shared" si="747"/>
        <v>66.671649862248486</v>
      </c>
      <c r="O8865" s="36">
        <f t="shared" si="748"/>
        <v>66.673924781777316</v>
      </c>
      <c r="P8865" s="36">
        <f t="shared" si="749"/>
        <v>2.2749195288298552E-3</v>
      </c>
      <c r="Q8865" s="36">
        <f t="shared" si="750"/>
        <v>6.0139351804033223E-3</v>
      </c>
    </row>
    <row r="8866" spans="1:17" x14ac:dyDescent="0.3">
      <c r="A8866" s="29">
        <v>2407392</v>
      </c>
      <c r="B8866" s="1">
        <v>135</v>
      </c>
      <c r="C8866" s="1" t="s">
        <v>34</v>
      </c>
      <c r="D8866" s="1" t="s">
        <v>41</v>
      </c>
      <c r="E8866" s="1" t="s">
        <v>42</v>
      </c>
      <c r="F8866" s="47">
        <v>1071</v>
      </c>
      <c r="G8866" s="34">
        <v>1148.4000000000001</v>
      </c>
      <c r="H8866" s="1" t="s">
        <v>218</v>
      </c>
      <c r="I8866" s="34">
        <v>1.06137E-2</v>
      </c>
      <c r="J8866" s="34">
        <v>332.33188000000001</v>
      </c>
      <c r="K8866" s="35" t="str">
        <f t="shared" si="746"/>
        <v>Kempenland-West_H4010A</v>
      </c>
      <c r="L8866" s="36">
        <f>VLOOKUP(D8866,DATA!A:F,5,FALSE)</f>
        <v>1.3726988247862192E-2</v>
      </c>
      <c r="M8866" s="37">
        <f>VLOOKUP(D8866,DATA!A:F,6,FALSE)</f>
        <v>1285.5</v>
      </c>
      <c r="N8866" s="36">
        <f t="shared" si="747"/>
        <v>13.216274892536498</v>
      </c>
      <c r="O8866" s="36">
        <f t="shared" si="748"/>
        <v>13.217946032001086</v>
      </c>
      <c r="P8866" s="36">
        <f t="shared" si="749"/>
        <v>1.6711394645874122E-3</v>
      </c>
      <c r="Q8866" s="36">
        <f t="shared" si="750"/>
        <v>5.5537292000852811E-3</v>
      </c>
    </row>
    <row r="8867" spans="1:17" x14ac:dyDescent="0.3">
      <c r="A8867" s="29">
        <v>2407392</v>
      </c>
      <c r="B8867" s="1">
        <v>135</v>
      </c>
      <c r="C8867" s="1" t="s">
        <v>34</v>
      </c>
      <c r="D8867" s="1" t="s">
        <v>53</v>
      </c>
      <c r="E8867" s="1" t="s">
        <v>54</v>
      </c>
      <c r="F8867" s="47">
        <v>714</v>
      </c>
      <c r="G8867" s="34">
        <v>1148.4000000000001</v>
      </c>
      <c r="H8867" s="1" t="s">
        <v>218</v>
      </c>
      <c r="I8867" s="34">
        <v>1.06137E-2</v>
      </c>
      <c r="J8867" s="34">
        <v>5974.9620484105999</v>
      </c>
      <c r="K8867" s="35" t="str">
        <f t="shared" si="746"/>
        <v>Kempenland-West_H4030</v>
      </c>
      <c r="L8867" s="36">
        <f>VLOOKUP(D8867,DATA!A:F,5,FALSE)</f>
        <v>1.0986712608830001E-2</v>
      </c>
      <c r="M8867" s="37">
        <f>VLOOKUP(D8867,DATA!A:F,6,FALSE)</f>
        <v>982</v>
      </c>
      <c r="N8867" s="36">
        <f t="shared" si="747"/>
        <v>86.154584121104307</v>
      </c>
      <c r="O8867" s="36">
        <f t="shared" si="748"/>
        <v>86.155975036320427</v>
      </c>
      <c r="P8867" s="36">
        <f t="shared" si="749"/>
        <v>1.3909152161204474E-3</v>
      </c>
      <c r="Q8867" s="36">
        <f t="shared" si="750"/>
        <v>8.3106656288765013E-2</v>
      </c>
    </row>
    <row r="8868" spans="1:17" x14ac:dyDescent="0.3">
      <c r="A8868" s="29">
        <v>2407392</v>
      </c>
      <c r="B8868" s="1">
        <v>135</v>
      </c>
      <c r="C8868" s="1" t="s">
        <v>34</v>
      </c>
      <c r="D8868" s="1" t="s">
        <v>86</v>
      </c>
      <c r="E8868" s="1" t="s">
        <v>44</v>
      </c>
      <c r="F8868" s="47">
        <v>1071</v>
      </c>
      <c r="G8868" s="34">
        <v>1148.4000000000001</v>
      </c>
      <c r="H8868" s="1" t="s">
        <v>218</v>
      </c>
      <c r="I8868" s="34">
        <v>1.06137E-2</v>
      </c>
      <c r="J8868" s="34">
        <v>2358.6491999999998</v>
      </c>
      <c r="K8868" s="35" t="str">
        <f t="shared" si="746"/>
        <v>Kempenland-West_ZGH7150</v>
      </c>
      <c r="L8868" s="36">
        <f>VLOOKUP(D8868,DATA!A:F,5,FALSE)</f>
        <v>1.3726988247862192E-2</v>
      </c>
      <c r="M8868" s="37">
        <f>VLOOKUP(D8868,DATA!A:F,6,FALSE)</f>
        <v>1285.5</v>
      </c>
      <c r="N8868" s="36">
        <f t="shared" si="747"/>
        <v>13.216274892536498</v>
      </c>
      <c r="O8868" s="36">
        <f t="shared" si="748"/>
        <v>13.217946032001086</v>
      </c>
      <c r="P8868" s="36">
        <f t="shared" si="749"/>
        <v>1.6711394645874122E-3</v>
      </c>
      <c r="Q8868" s="36">
        <f t="shared" si="750"/>
        <v>3.9416317612375275E-2</v>
      </c>
    </row>
    <row r="8869" spans="1:17" x14ac:dyDescent="0.3">
      <c r="A8869" s="29">
        <v>2407393</v>
      </c>
      <c r="B8869" s="1">
        <v>135</v>
      </c>
      <c r="C8869" s="1" t="s">
        <v>34</v>
      </c>
      <c r="D8869" s="1" t="s">
        <v>53</v>
      </c>
      <c r="E8869" s="1" t="s">
        <v>54</v>
      </c>
      <c r="F8869" s="47">
        <v>714</v>
      </c>
      <c r="G8869" s="34">
        <v>1613.03</v>
      </c>
      <c r="H8869" s="1" t="s">
        <v>218</v>
      </c>
      <c r="I8869" s="34">
        <v>1.6123999999999999E-2</v>
      </c>
      <c r="J8869" s="34">
        <v>594.7817</v>
      </c>
      <c r="K8869" s="35" t="str">
        <f t="shared" si="746"/>
        <v>Kempenland-West_H4030</v>
      </c>
      <c r="L8869" s="36">
        <f>VLOOKUP(D8869,DATA!A:F,5,FALSE)</f>
        <v>1.0986712608830001E-2</v>
      </c>
      <c r="M8869" s="37">
        <f>VLOOKUP(D8869,DATA!A:F,6,FALSE)</f>
        <v>982</v>
      </c>
      <c r="N8869" s="36">
        <f t="shared" si="747"/>
        <v>99.902582530010775</v>
      </c>
      <c r="O8869" s="36">
        <f t="shared" si="748"/>
        <v>99.902599769155799</v>
      </c>
      <c r="P8869" s="36">
        <f t="shared" si="749"/>
        <v>1.7239145023495439E-5</v>
      </c>
      <c r="Q8869" s="36">
        <f t="shared" si="750"/>
        <v>1.0253527983621157E-4</v>
      </c>
    </row>
    <row r="8870" spans="1:17" x14ac:dyDescent="0.3">
      <c r="A8870" s="29">
        <v>2407393</v>
      </c>
      <c r="B8870" s="1">
        <v>135</v>
      </c>
      <c r="C8870" s="1" t="s">
        <v>34</v>
      </c>
      <c r="D8870" s="1" t="s">
        <v>82</v>
      </c>
      <c r="E8870" s="1" t="s">
        <v>54</v>
      </c>
      <c r="F8870" s="47">
        <v>714</v>
      </c>
      <c r="G8870" s="34">
        <v>1613.03</v>
      </c>
      <c r="H8870" s="1" t="s">
        <v>218</v>
      </c>
      <c r="I8870" s="34">
        <v>1.6123999999999999E-2</v>
      </c>
      <c r="J8870" s="34">
        <v>444.62110000000001</v>
      </c>
      <c r="K8870" s="35" t="str">
        <f t="shared" si="746"/>
        <v>Kempenland-West_ZGH4030</v>
      </c>
      <c r="L8870" s="36">
        <f>VLOOKUP(D8870,DATA!A:F,5,FALSE)</f>
        <v>1.0986712608830001E-2</v>
      </c>
      <c r="M8870" s="37">
        <f>VLOOKUP(D8870,DATA!A:F,6,FALSE)</f>
        <v>982</v>
      </c>
      <c r="N8870" s="36">
        <f t="shared" si="747"/>
        <v>99.902582530010775</v>
      </c>
      <c r="O8870" s="36">
        <f t="shared" si="748"/>
        <v>99.902599769155799</v>
      </c>
      <c r="P8870" s="36">
        <f t="shared" si="749"/>
        <v>1.7239145023495439E-5</v>
      </c>
      <c r="Q8870" s="36">
        <f t="shared" si="750"/>
        <v>7.664887623406068E-5</v>
      </c>
    </row>
    <row r="8871" spans="1:17" x14ac:dyDescent="0.3">
      <c r="A8871" s="29">
        <v>2407394</v>
      </c>
      <c r="B8871" s="1">
        <v>135</v>
      </c>
      <c r="C8871" s="1" t="s">
        <v>34</v>
      </c>
      <c r="D8871" s="1" t="s">
        <v>41</v>
      </c>
      <c r="E8871" s="1" t="s">
        <v>42</v>
      </c>
      <c r="F8871" s="47">
        <v>1071</v>
      </c>
      <c r="G8871" s="34">
        <v>1563.4</v>
      </c>
      <c r="H8871" s="1" t="s">
        <v>218</v>
      </c>
      <c r="I8871" s="34">
        <v>1.6227999999999999E-2</v>
      </c>
      <c r="J8871" s="34">
        <v>7590.8154000000004</v>
      </c>
      <c r="K8871" s="35" t="str">
        <f t="shared" si="746"/>
        <v>Kempenland-West_H4010A</v>
      </c>
      <c r="L8871" s="36">
        <f>VLOOKUP(D8871,DATA!A:F,5,FALSE)</f>
        <v>1.3726988247862192E-2</v>
      </c>
      <c r="M8871" s="37">
        <f>VLOOKUP(D8871,DATA!A:F,6,FALSE)</f>
        <v>1285.5</v>
      </c>
      <c r="N8871" s="36">
        <f t="shared" si="747"/>
        <v>97.843177796582481</v>
      </c>
      <c r="O8871" s="36">
        <f t="shared" si="748"/>
        <v>97.843647840969879</v>
      </c>
      <c r="P8871" s="36">
        <f t="shared" si="749"/>
        <v>4.7004438739861598E-4</v>
      </c>
      <c r="Q8871" s="36">
        <f t="shared" si="750"/>
        <v>3.5680201745489803E-2</v>
      </c>
    </row>
    <row r="8872" spans="1:17" x14ac:dyDescent="0.3">
      <c r="A8872" s="30">
        <v>2407395</v>
      </c>
      <c r="B8872" s="14">
        <v>135</v>
      </c>
      <c r="C8872" s="14" t="s">
        <v>34</v>
      </c>
      <c r="D8872" s="14" t="s">
        <v>55</v>
      </c>
      <c r="E8872" s="14" t="s">
        <v>56</v>
      </c>
      <c r="F8872" s="48">
        <v>500</v>
      </c>
      <c r="G8872" s="38">
        <v>1144.3399999999999</v>
      </c>
      <c r="H8872" s="14" t="s">
        <v>218</v>
      </c>
      <c r="I8872" s="38">
        <v>1.1015499999999999E-2</v>
      </c>
      <c r="J8872" s="38">
        <v>6540.0483000000004</v>
      </c>
      <c r="K8872" s="39" t="str">
        <f t="shared" si="746"/>
        <v>Kempenland-West_H3130</v>
      </c>
      <c r="L8872" s="40">
        <f>VLOOKUP(D8872,DATA!A:F,5,FALSE)</f>
        <v>0</v>
      </c>
      <c r="M8872" s="41">
        <f>VLOOKUP(D8872,DATA!A:F,6,FALSE)</f>
        <v>3.5</v>
      </c>
      <c r="N8872" s="40">
        <f t="shared" si="747"/>
        <v>50</v>
      </c>
      <c r="O8872" s="40">
        <f t="shared" si="748"/>
        <v>50</v>
      </c>
      <c r="P8872" s="40">
        <f>J8872/10000*I8872</f>
        <v>7.2041902048650009E-3</v>
      </c>
      <c r="Q8872" s="40">
        <f>IF(AND(H8872&lt;&gt;"below",I8872&gt;=0.005),M8872*P8872,0)</f>
        <v>2.5214665717027504E-2</v>
      </c>
    </row>
    <row r="8873" spans="1:17" x14ac:dyDescent="0.3">
      <c r="A8873" s="29">
        <v>2407395</v>
      </c>
      <c r="B8873" s="1">
        <v>135</v>
      </c>
      <c r="C8873" s="1" t="s">
        <v>34</v>
      </c>
      <c r="D8873" s="1" t="s">
        <v>41</v>
      </c>
      <c r="E8873" s="1" t="s">
        <v>42</v>
      </c>
      <c r="F8873" s="47">
        <v>1071</v>
      </c>
      <c r="G8873" s="34">
        <v>1144.3399999999999</v>
      </c>
      <c r="H8873" s="1" t="s">
        <v>218</v>
      </c>
      <c r="I8873" s="34">
        <v>1.1015499999999999E-2</v>
      </c>
      <c r="J8873" s="34">
        <v>1585.94561475213</v>
      </c>
      <c r="K8873" s="35" t="str">
        <f t="shared" si="746"/>
        <v>Kempenland-West_H4010A</v>
      </c>
      <c r="L8873" s="36">
        <f>VLOOKUP(D8873,DATA!A:F,5,FALSE)</f>
        <v>1.3726988247862192E-2</v>
      </c>
      <c r="M8873" s="37">
        <f>VLOOKUP(D8873,DATA!A:F,6,FALSE)</f>
        <v>1285.5</v>
      </c>
      <c r="N8873" s="36">
        <f t="shared" si="747"/>
        <v>12.590057043755134</v>
      </c>
      <c r="O8873" s="36">
        <f t="shared" si="748"/>
        <v>12.591721194172035</v>
      </c>
      <c r="P8873" s="36">
        <f t="shared" si="749"/>
        <v>1.6641504169001564E-3</v>
      </c>
      <c r="Q8873" s="36">
        <f t="shared" si="750"/>
        <v>2.6392520559707321E-2</v>
      </c>
    </row>
    <row r="8874" spans="1:17" x14ac:dyDescent="0.3">
      <c r="A8874" s="29">
        <v>2407395</v>
      </c>
      <c r="B8874" s="1">
        <v>135</v>
      </c>
      <c r="C8874" s="1" t="s">
        <v>34</v>
      </c>
      <c r="D8874" s="1" t="s">
        <v>53</v>
      </c>
      <c r="E8874" s="1" t="s">
        <v>54</v>
      </c>
      <c r="F8874" s="47">
        <v>714</v>
      </c>
      <c r="G8874" s="34">
        <v>1144.3399999999999</v>
      </c>
      <c r="H8874" s="1" t="s">
        <v>218</v>
      </c>
      <c r="I8874" s="34">
        <v>1.1015499999999999E-2</v>
      </c>
      <c r="J8874" s="34">
        <v>863.0634</v>
      </c>
      <c r="K8874" s="35" t="str">
        <f t="shared" si="746"/>
        <v>Kempenland-West_H4030</v>
      </c>
      <c r="L8874" s="36">
        <f>VLOOKUP(D8874,DATA!A:F,5,FALSE)</f>
        <v>1.0986712608830001E-2</v>
      </c>
      <c r="M8874" s="37">
        <f>VLOOKUP(D8874,DATA!A:F,6,FALSE)</f>
        <v>982</v>
      </c>
      <c r="N8874" s="36">
        <f t="shared" si="747"/>
        <v>85.613872095693495</v>
      </c>
      <c r="O8874" s="36">
        <f t="shared" si="748"/>
        <v>85.615362627737468</v>
      </c>
      <c r="P8874" s="36">
        <f t="shared" si="749"/>
        <v>1.4905320439737579E-3</v>
      </c>
      <c r="Q8874" s="36">
        <f t="shared" si="750"/>
        <v>1.2864236536809411E-2</v>
      </c>
    </row>
    <row r="8875" spans="1:17" x14ac:dyDescent="0.3">
      <c r="A8875" s="29">
        <v>2407395</v>
      </c>
      <c r="B8875" s="1">
        <v>135</v>
      </c>
      <c r="C8875" s="1" t="s">
        <v>34</v>
      </c>
      <c r="D8875" s="1" t="s">
        <v>43</v>
      </c>
      <c r="E8875" s="1" t="s">
        <v>44</v>
      </c>
      <c r="F8875" s="47">
        <v>1071</v>
      </c>
      <c r="G8875" s="34">
        <v>1144.3399999999999</v>
      </c>
      <c r="H8875" s="1" t="s">
        <v>218</v>
      </c>
      <c r="I8875" s="34">
        <v>1.1015499999999999E-2</v>
      </c>
      <c r="J8875" s="34">
        <v>663.735152738289</v>
      </c>
      <c r="K8875" s="35" t="str">
        <f t="shared" si="746"/>
        <v>Kempenland-West_H7150</v>
      </c>
      <c r="L8875" s="36">
        <f>VLOOKUP(D8875,DATA!A:F,5,FALSE)</f>
        <v>1.3726988247862192E-2</v>
      </c>
      <c r="M8875" s="37">
        <f>VLOOKUP(D8875,DATA!A:F,6,FALSE)</f>
        <v>1285.5</v>
      </c>
      <c r="N8875" s="36">
        <f t="shared" si="747"/>
        <v>12.590057043755134</v>
      </c>
      <c r="O8875" s="36">
        <f t="shared" si="748"/>
        <v>12.591721194172035</v>
      </c>
      <c r="P8875" s="36">
        <f t="shared" si="749"/>
        <v>1.6641504169001564E-3</v>
      </c>
      <c r="Q8875" s="36">
        <f t="shared" si="750"/>
        <v>1.1045551311407126E-2</v>
      </c>
    </row>
    <row r="8876" spans="1:17" x14ac:dyDescent="0.3">
      <c r="A8876" s="29">
        <v>2407396</v>
      </c>
      <c r="B8876" s="1">
        <v>135</v>
      </c>
      <c r="C8876" s="1" t="s">
        <v>34</v>
      </c>
      <c r="D8876" s="1" t="s">
        <v>53</v>
      </c>
      <c r="E8876" s="1" t="s">
        <v>54</v>
      </c>
      <c r="F8876" s="47">
        <v>714</v>
      </c>
      <c r="G8876" s="34">
        <v>1166.4000000000001</v>
      </c>
      <c r="H8876" s="1" t="s">
        <v>218</v>
      </c>
      <c r="I8876" s="34">
        <v>1.16153E-2</v>
      </c>
      <c r="J8876" s="34">
        <v>7730.0757000000003</v>
      </c>
      <c r="K8876" s="35" t="str">
        <f t="shared" si="746"/>
        <v>Kempenland-West_H4030</v>
      </c>
      <c r="L8876" s="36">
        <f>VLOOKUP(D8876,DATA!A:F,5,FALSE)</f>
        <v>1.0986712608830001E-2</v>
      </c>
      <c r="M8876" s="37">
        <f>VLOOKUP(D8876,DATA!A:F,6,FALSE)</f>
        <v>982</v>
      </c>
      <c r="N8876" s="36">
        <f t="shared" si="747"/>
        <v>88.349483151877919</v>
      </c>
      <c r="O8876" s="36">
        <f t="shared" si="748"/>
        <v>88.350796639991316</v>
      </c>
      <c r="P8876" s="36">
        <f t="shared" si="749"/>
        <v>1.3134881133964882E-3</v>
      </c>
      <c r="Q8876" s="36">
        <f t="shared" si="750"/>
        <v>0.10153362547605038</v>
      </c>
    </row>
    <row r="8877" spans="1:17" x14ac:dyDescent="0.3">
      <c r="A8877" s="29">
        <v>2407396</v>
      </c>
      <c r="B8877" s="1">
        <v>135</v>
      </c>
      <c r="C8877" s="1" t="s">
        <v>34</v>
      </c>
      <c r="D8877" s="1" t="s">
        <v>43</v>
      </c>
      <c r="E8877" s="1" t="s">
        <v>44</v>
      </c>
      <c r="F8877" s="47">
        <v>1071</v>
      </c>
      <c r="G8877" s="34">
        <v>1166.4000000000001</v>
      </c>
      <c r="H8877" s="1" t="s">
        <v>218</v>
      </c>
      <c r="I8877" s="34">
        <v>1.16153E-2</v>
      </c>
      <c r="J8877" s="34">
        <v>0.21475847000000001</v>
      </c>
      <c r="K8877" s="35" t="str">
        <f t="shared" si="746"/>
        <v>Kempenland-West_H7150</v>
      </c>
      <c r="L8877" s="36">
        <f>VLOOKUP(D8877,DATA!A:F,5,FALSE)</f>
        <v>1.3726988247862192E-2</v>
      </c>
      <c r="M8877" s="37">
        <f>VLOOKUP(D8877,DATA!A:F,6,FALSE)</f>
        <v>1285.5</v>
      </c>
      <c r="N8877" s="36">
        <f t="shared" si="747"/>
        <v>16.316235920587577</v>
      </c>
      <c r="O8877" s="36">
        <f t="shared" si="748"/>
        <v>16.318413079852199</v>
      </c>
      <c r="P8877" s="36">
        <f t="shared" si="749"/>
        <v>2.1771592646224747E-3</v>
      </c>
      <c r="Q8877" s="36">
        <f t="shared" si="750"/>
        <v>4.6756339261664778E-6</v>
      </c>
    </row>
    <row r="8878" spans="1:17" x14ac:dyDescent="0.3">
      <c r="A8878" s="29">
        <v>2407398</v>
      </c>
      <c r="B8878" s="1">
        <v>135</v>
      </c>
      <c r="C8878" s="1" t="s">
        <v>34</v>
      </c>
      <c r="D8878" s="1" t="s">
        <v>59</v>
      </c>
      <c r="E8878" s="1" t="s">
        <v>60</v>
      </c>
      <c r="F8878" s="47">
        <v>1071</v>
      </c>
      <c r="G8878" s="34">
        <v>1602.66</v>
      </c>
      <c r="H8878" s="1" t="s">
        <v>218</v>
      </c>
      <c r="I8878" s="34">
        <v>1.7759E-2</v>
      </c>
      <c r="J8878" s="34">
        <v>4372.1580000000004</v>
      </c>
      <c r="K8878" s="35" t="str">
        <f t="shared" si="746"/>
        <v>Kempenland-West_H9190</v>
      </c>
      <c r="L8878" s="36">
        <f>VLOOKUP(D8878,DATA!A:F,5,FALSE)</f>
        <v>1.3726988247862192E-2</v>
      </c>
      <c r="M8878" s="37">
        <f>VLOOKUP(D8878,DATA!A:F,6,FALSE)</f>
        <v>1285.5</v>
      </c>
      <c r="N8878" s="36">
        <f t="shared" si="747"/>
        <v>98.730350586639815</v>
      </c>
      <c r="O8878" s="36">
        <f t="shared" si="748"/>
        <v>98.730656132690115</v>
      </c>
      <c r="P8878" s="36">
        <f t="shared" si="749"/>
        <v>3.0554605029919912E-4</v>
      </c>
      <c r="Q8878" s="36">
        <f t="shared" si="750"/>
        <v>1.3358956081840458E-2</v>
      </c>
    </row>
    <row r="8879" spans="1:17" x14ac:dyDescent="0.3">
      <c r="A8879" s="29">
        <v>2407398</v>
      </c>
      <c r="B8879" s="1">
        <v>135</v>
      </c>
      <c r="C8879" s="1" t="s">
        <v>34</v>
      </c>
      <c r="D8879" s="1" t="s">
        <v>85</v>
      </c>
      <c r="E8879" s="1" t="s">
        <v>60</v>
      </c>
      <c r="F8879" s="47">
        <v>1071</v>
      </c>
      <c r="G8879" s="34">
        <v>1602.66</v>
      </c>
      <c r="H8879" s="1" t="s">
        <v>218</v>
      </c>
      <c r="I8879" s="34">
        <v>1.7759E-2</v>
      </c>
      <c r="J8879" s="34">
        <v>194.71706</v>
      </c>
      <c r="K8879" s="35" t="str">
        <f t="shared" si="746"/>
        <v>Kempenland-West_ZGH9190</v>
      </c>
      <c r="L8879" s="36">
        <f>VLOOKUP(D8879,DATA!A:F,5,FALSE)</f>
        <v>1.3726988247862192E-2</v>
      </c>
      <c r="M8879" s="37">
        <f>VLOOKUP(D8879,DATA!A:F,6,FALSE)</f>
        <v>1285.5</v>
      </c>
      <c r="N8879" s="36">
        <f t="shared" si="747"/>
        <v>98.730350586639815</v>
      </c>
      <c r="O8879" s="36">
        <f t="shared" si="748"/>
        <v>98.730656132690115</v>
      </c>
      <c r="P8879" s="36">
        <f t="shared" si="749"/>
        <v>3.0554605029919912E-4</v>
      </c>
      <c r="Q8879" s="36">
        <f t="shared" si="750"/>
        <v>5.9495028608872174E-4</v>
      </c>
    </row>
    <row r="8880" spans="1:17" x14ac:dyDescent="0.3">
      <c r="A8880" s="29">
        <v>2407399</v>
      </c>
      <c r="B8880" s="1">
        <v>135</v>
      </c>
      <c r="C8880" s="1" t="s">
        <v>34</v>
      </c>
      <c r="D8880" s="1" t="s">
        <v>22</v>
      </c>
      <c r="E8880" s="1" t="s">
        <v>23</v>
      </c>
      <c r="F8880" s="47">
        <v>1857</v>
      </c>
      <c r="G8880" s="34">
        <v>2027.24</v>
      </c>
      <c r="H8880" s="1" t="s">
        <v>218</v>
      </c>
      <c r="I8880" s="34">
        <v>2.3271E-2</v>
      </c>
      <c r="J8880" s="34">
        <v>1467.2737</v>
      </c>
      <c r="K8880" s="35" t="str">
        <f t="shared" si="746"/>
        <v>Kempenland-West_H91E0C</v>
      </c>
      <c r="L8880" s="36">
        <f>VLOOKUP(D8880,DATA!A:F,5,FALSE)</f>
        <v>6.9280917156857415E-3</v>
      </c>
      <c r="M8880" s="37">
        <f>VLOOKUP(D8880,DATA!A:F,6,FALSE)</f>
        <v>2282</v>
      </c>
      <c r="N8880" s="36">
        <f t="shared" si="747"/>
        <v>14.616514983986869</v>
      </c>
      <c r="O8880" s="36">
        <f t="shared" si="748"/>
        <v>14.618527184069036</v>
      </c>
      <c r="P8880" s="36">
        <f t="shared" si="749"/>
        <v>2.0122000821665154E-3</v>
      </c>
      <c r="Q8880" s="36">
        <f t="shared" si="750"/>
        <v>2.952448259700767E-2</v>
      </c>
    </row>
    <row r="8881" spans="1:17" x14ac:dyDescent="0.3">
      <c r="A8881" s="29">
        <v>2407400</v>
      </c>
      <c r="B8881" s="1">
        <v>135</v>
      </c>
      <c r="C8881" s="1" t="s">
        <v>34</v>
      </c>
      <c r="D8881" s="1" t="s">
        <v>22</v>
      </c>
      <c r="E8881" s="1" t="s">
        <v>23</v>
      </c>
      <c r="F8881" s="47">
        <v>1857</v>
      </c>
      <c r="G8881" s="34">
        <v>1985.38</v>
      </c>
      <c r="H8881" s="1" t="s">
        <v>218</v>
      </c>
      <c r="I8881" s="34">
        <v>2.3168000000000001E-2</v>
      </c>
      <c r="J8881" s="34">
        <v>1208.2937999999999</v>
      </c>
      <c r="K8881" s="35" t="str">
        <f t="shared" si="746"/>
        <v>Kempenland-West_H91E0C</v>
      </c>
      <c r="L8881" s="36">
        <f>VLOOKUP(D8881,DATA!A:F,5,FALSE)</f>
        <v>6.9280917156857415E-3</v>
      </c>
      <c r="M8881" s="37">
        <f>VLOOKUP(D8881,DATA!A:F,6,FALSE)</f>
        <v>2282</v>
      </c>
      <c r="N8881" s="36">
        <f t="shared" si="747"/>
        <v>11.354706983324503</v>
      </c>
      <c r="O8881" s="36">
        <f t="shared" si="748"/>
        <v>11.356322683317806</v>
      </c>
      <c r="P8881" s="36">
        <f t="shared" si="749"/>
        <v>1.6156999933034655E-3</v>
      </c>
      <c r="Q8881" s="36">
        <f t="shared" si="750"/>
        <v>1.9522402845686185E-2</v>
      </c>
    </row>
    <row r="8882" spans="1:17" x14ac:dyDescent="0.3">
      <c r="A8882" s="29">
        <v>2407401</v>
      </c>
      <c r="B8882" s="1">
        <v>135</v>
      </c>
      <c r="C8882" s="1" t="s">
        <v>34</v>
      </c>
      <c r="D8882" s="1" t="s">
        <v>28</v>
      </c>
      <c r="E8882" s="1" t="s">
        <v>29</v>
      </c>
      <c r="F8882" s="47">
        <v>1786</v>
      </c>
      <c r="G8882" s="34">
        <v>2064.62</v>
      </c>
      <c r="H8882" s="1" t="s">
        <v>218</v>
      </c>
      <c r="I8882" s="34">
        <v>2.4407000000000002E-2</v>
      </c>
      <c r="J8882" s="34">
        <v>3098.4468000000002</v>
      </c>
      <c r="K8882" s="35" t="str">
        <f t="shared" si="746"/>
        <v>Kempenland-West_H91D0</v>
      </c>
      <c r="L8882" s="36">
        <f>VLOOKUP(D8882,DATA!A:F,5,FALSE)</f>
        <v>6.9280917156857415E-3</v>
      </c>
      <c r="M8882" s="37">
        <f>VLOOKUP(D8882,DATA!A:F,6,FALSE)</f>
        <v>2211</v>
      </c>
      <c r="N8882" s="36">
        <f t="shared" si="747"/>
        <v>26.617158728557989</v>
      </c>
      <c r="O8882" s="36">
        <f t="shared" si="748"/>
        <v>26.620461674134635</v>
      </c>
      <c r="P8882" s="36">
        <f t="shared" si="749"/>
        <v>3.3029455766460103E-3</v>
      </c>
      <c r="Q8882" s="36">
        <f t="shared" si="750"/>
        <v>0.10234001152532986</v>
      </c>
    </row>
    <row r="8883" spans="1:17" x14ac:dyDescent="0.3">
      <c r="A8883" s="29">
        <v>2407401</v>
      </c>
      <c r="B8883" s="1">
        <v>135</v>
      </c>
      <c r="C8883" s="1" t="s">
        <v>34</v>
      </c>
      <c r="D8883" s="1" t="s">
        <v>22</v>
      </c>
      <c r="E8883" s="1" t="s">
        <v>23</v>
      </c>
      <c r="F8883" s="47">
        <v>1857</v>
      </c>
      <c r="G8883" s="34">
        <v>2064.62</v>
      </c>
      <c r="H8883" s="1" t="s">
        <v>218</v>
      </c>
      <c r="I8883" s="34">
        <v>2.4407000000000002E-2</v>
      </c>
      <c r="J8883" s="34">
        <v>2999.1696999999999</v>
      </c>
      <c r="K8883" s="35" t="str">
        <f t="shared" si="746"/>
        <v>Kempenland-West_H91E0C</v>
      </c>
      <c r="L8883" s="36">
        <f>VLOOKUP(D8883,DATA!A:F,5,FALSE)</f>
        <v>6.9280917156857415E-3</v>
      </c>
      <c r="M8883" s="37">
        <f>VLOOKUP(D8883,DATA!A:F,6,FALSE)</f>
        <v>2282</v>
      </c>
      <c r="N8883" s="36">
        <f t="shared" si="747"/>
        <v>18.152810376113507</v>
      </c>
      <c r="O8883" s="36">
        <f t="shared" si="748"/>
        <v>18.155322835552731</v>
      </c>
      <c r="P8883" s="36">
        <f t="shared" si="749"/>
        <v>2.5124594392238464E-3</v>
      </c>
      <c r="Q8883" s="36">
        <f t="shared" si="750"/>
        <v>7.535292222599152E-2</v>
      </c>
    </row>
    <row r="8884" spans="1:17" x14ac:dyDescent="0.3">
      <c r="A8884" s="29">
        <v>2407402</v>
      </c>
      <c r="B8884" s="1">
        <v>135</v>
      </c>
      <c r="C8884" s="1" t="s">
        <v>34</v>
      </c>
      <c r="D8884" s="1" t="s">
        <v>41</v>
      </c>
      <c r="E8884" s="1" t="s">
        <v>42</v>
      </c>
      <c r="F8884" s="47">
        <v>1071</v>
      </c>
      <c r="G8884" s="34">
        <v>1603.81</v>
      </c>
      <c r="H8884" s="1" t="s">
        <v>218</v>
      </c>
      <c r="I8884" s="34">
        <v>1.8793000000000001E-2</v>
      </c>
      <c r="J8884" s="34">
        <v>2459.9067</v>
      </c>
      <c r="K8884" s="35" t="str">
        <f t="shared" si="746"/>
        <v>Kempenland-West_H4010A</v>
      </c>
      <c r="L8884" s="36">
        <f>VLOOKUP(D8884,DATA!A:F,5,FALSE)</f>
        <v>1.3726988247862192E-2</v>
      </c>
      <c r="M8884" s="37">
        <f>VLOOKUP(D8884,DATA!A:F,6,FALSE)</f>
        <v>1285.5</v>
      </c>
      <c r="N8884" s="36">
        <f t="shared" si="747"/>
        <v>98.74998738056351</v>
      </c>
      <c r="O8884" s="36">
        <f t="shared" si="748"/>
        <v>98.750305777005238</v>
      </c>
      <c r="P8884" s="36">
        <f t="shared" si="749"/>
        <v>3.1839644172748649E-4</v>
      </c>
      <c r="Q8884" s="36">
        <f t="shared" si="750"/>
        <v>7.8322554026160358E-3</v>
      </c>
    </row>
    <row r="8885" spans="1:17" x14ac:dyDescent="0.3">
      <c r="A8885" s="29">
        <v>2407402</v>
      </c>
      <c r="B8885" s="1">
        <v>135</v>
      </c>
      <c r="C8885" s="1" t="s">
        <v>34</v>
      </c>
      <c r="D8885" s="1" t="s">
        <v>53</v>
      </c>
      <c r="E8885" s="1" t="s">
        <v>54</v>
      </c>
      <c r="F8885" s="47">
        <v>714</v>
      </c>
      <c r="G8885" s="34">
        <v>1603.81</v>
      </c>
      <c r="H8885" s="1" t="s">
        <v>218</v>
      </c>
      <c r="I8885" s="34">
        <v>1.8793000000000001E-2</v>
      </c>
      <c r="J8885" s="34">
        <v>4686.2655999999997</v>
      </c>
      <c r="K8885" s="35" t="str">
        <f t="shared" si="746"/>
        <v>Kempenland-West_H4030</v>
      </c>
      <c r="L8885" s="36">
        <f>VLOOKUP(D8885,DATA!A:F,5,FALSE)</f>
        <v>1.0986712608830001E-2</v>
      </c>
      <c r="M8885" s="37">
        <f>VLOOKUP(D8885,DATA!A:F,6,FALSE)</f>
        <v>982</v>
      </c>
      <c r="N8885" s="36">
        <f t="shared" si="747"/>
        <v>99.892208457397061</v>
      </c>
      <c r="O8885" s="36">
        <f t="shared" si="748"/>
        <v>99.892230687191272</v>
      </c>
      <c r="P8885" s="36">
        <f t="shared" si="749"/>
        <v>2.2229794211625631E-5</v>
      </c>
      <c r="Q8885" s="36">
        <f t="shared" si="750"/>
        <v>1.0417471990902031E-3</v>
      </c>
    </row>
    <row r="8886" spans="1:17" x14ac:dyDescent="0.3">
      <c r="A8886" s="29">
        <v>2408898</v>
      </c>
      <c r="B8886" s="1">
        <v>135</v>
      </c>
      <c r="C8886" s="1" t="s">
        <v>34</v>
      </c>
      <c r="D8886" s="1" t="s">
        <v>22</v>
      </c>
      <c r="E8886" s="1" t="s">
        <v>23</v>
      </c>
      <c r="F8886" s="47">
        <v>1857</v>
      </c>
      <c r="G8886" s="34">
        <v>1917.29</v>
      </c>
      <c r="H8886" s="1" t="s">
        <v>218</v>
      </c>
      <c r="I8886" s="34">
        <v>1.2475699999999999E-2</v>
      </c>
      <c r="J8886" s="34">
        <v>4346.0366000000004</v>
      </c>
      <c r="K8886" s="35" t="str">
        <f t="shared" si="746"/>
        <v>Kempenland-West_H91E0C</v>
      </c>
      <c r="L8886" s="36">
        <f>VLOOKUP(D8886,DATA!A:F,5,FALSE)</f>
        <v>6.9280917156857415E-3</v>
      </c>
      <c r="M8886" s="37">
        <f>VLOOKUP(D8886,DATA!A:F,6,FALSE)</f>
        <v>2282</v>
      </c>
      <c r="N8886" s="36">
        <f t="shared" si="747"/>
        <v>7.4004441287382168</v>
      </c>
      <c r="O8886" s="36">
        <f t="shared" si="748"/>
        <v>7.4010364553294625</v>
      </c>
      <c r="P8886" s="36">
        <f t="shared" si="749"/>
        <v>5.9232659124575093E-4</v>
      </c>
      <c r="Q8886" s="36">
        <f t="shared" si="750"/>
        <v>2.5742730447072731E-2</v>
      </c>
    </row>
    <row r="8887" spans="1:17" x14ac:dyDescent="0.3">
      <c r="A8887" s="29">
        <v>2408899</v>
      </c>
      <c r="B8887" s="1">
        <v>135</v>
      </c>
      <c r="C8887" s="1" t="s">
        <v>34</v>
      </c>
      <c r="D8887" s="1" t="s">
        <v>22</v>
      </c>
      <c r="E8887" s="1" t="s">
        <v>23</v>
      </c>
      <c r="F8887" s="47">
        <v>1857</v>
      </c>
      <c r="G8887" s="34">
        <v>2002.89</v>
      </c>
      <c r="H8887" s="1" t="s">
        <v>218</v>
      </c>
      <c r="I8887" s="34">
        <v>1.4087000000000001E-2</v>
      </c>
      <c r="J8887" s="34">
        <v>8906.17</v>
      </c>
      <c r="K8887" s="35" t="str">
        <f t="shared" si="746"/>
        <v>Kempenland-West_H91E0C</v>
      </c>
      <c r="L8887" s="36">
        <f>VLOOKUP(D8887,DATA!A:F,5,FALSE)</f>
        <v>6.9280917156857415E-3</v>
      </c>
      <c r="M8887" s="37">
        <f>VLOOKUP(D8887,DATA!A:F,6,FALSE)</f>
        <v>2282</v>
      </c>
      <c r="N8887" s="36">
        <f t="shared" si="747"/>
        <v>12.634164682056218</v>
      </c>
      <c r="O8887" s="36">
        <f t="shared" si="748"/>
        <v>12.635241980785676</v>
      </c>
      <c r="P8887" s="36">
        <f t="shared" si="749"/>
        <v>1.0772987294576097E-3</v>
      </c>
      <c r="Q8887" s="36">
        <f t="shared" si="750"/>
        <v>9.5946056253334799E-2</v>
      </c>
    </row>
    <row r="8888" spans="1:17" x14ac:dyDescent="0.3">
      <c r="A8888" s="29">
        <v>2408902</v>
      </c>
      <c r="B8888" s="1">
        <v>135</v>
      </c>
      <c r="C8888" s="1" t="s">
        <v>34</v>
      </c>
      <c r="D8888" s="1" t="s">
        <v>70</v>
      </c>
      <c r="E8888" s="1" t="s">
        <v>71</v>
      </c>
      <c r="F8888" s="47">
        <v>1071</v>
      </c>
      <c r="G8888" s="34">
        <v>1965.44</v>
      </c>
      <c r="H8888" s="1" t="s">
        <v>218</v>
      </c>
      <c r="I8888" s="34">
        <v>1.3972999999999999E-2</v>
      </c>
      <c r="J8888" s="34">
        <v>565.05600000000004</v>
      </c>
      <c r="K8888" s="35" t="str">
        <f t="shared" si="746"/>
        <v>Kempenland-West_H9120</v>
      </c>
      <c r="L8888" s="36">
        <f>VLOOKUP(D8888,DATA!A:F,5,FALSE)</f>
        <v>1.3726988247862192E-2</v>
      </c>
      <c r="M8888" s="37">
        <f>VLOOKUP(D8888,DATA!A:F,6,FALSE)</f>
        <v>1285.5</v>
      </c>
      <c r="N8888" s="36">
        <f t="shared" si="747"/>
        <v>99.991159807345696</v>
      </c>
      <c r="O8888" s="36">
        <f t="shared" si="748"/>
        <v>99.991161502645909</v>
      </c>
      <c r="P8888" s="36">
        <f t="shared" si="749"/>
        <v>1.6953002131003814E-6</v>
      </c>
      <c r="Q8888" s="36">
        <f t="shared" si="750"/>
        <v>9.5793955721364915E-6</v>
      </c>
    </row>
    <row r="8889" spans="1:17" x14ac:dyDescent="0.3">
      <c r="A8889" s="29">
        <v>2408902</v>
      </c>
      <c r="B8889" s="1">
        <v>135</v>
      </c>
      <c r="C8889" s="1" t="s">
        <v>34</v>
      </c>
      <c r="D8889" s="1" t="s">
        <v>33</v>
      </c>
      <c r="E8889" s="1" t="s">
        <v>29</v>
      </c>
      <c r="F8889" s="47">
        <v>1786</v>
      </c>
      <c r="G8889" s="34">
        <v>1965.44</v>
      </c>
      <c r="H8889" s="1" t="s">
        <v>218</v>
      </c>
      <c r="I8889" s="34">
        <v>1.3972999999999999E-2</v>
      </c>
      <c r="J8889" s="34">
        <v>9434.9439999999995</v>
      </c>
      <c r="K8889" s="35" t="str">
        <f t="shared" si="746"/>
        <v>Kempenland-West_ZGH91D0</v>
      </c>
      <c r="L8889" s="36">
        <f>VLOOKUP(D8889,DATA!A:F,5,FALSE)</f>
        <v>6.9280917156857415E-3</v>
      </c>
      <c r="M8889" s="37">
        <f>VLOOKUP(D8889,DATA!A:F,6,FALSE)</f>
        <v>2211</v>
      </c>
      <c r="N8889" s="36">
        <f t="shared" si="747"/>
        <v>15.430048617483772</v>
      </c>
      <c r="O8889" s="36">
        <f t="shared" si="748"/>
        <v>15.431311902068616</v>
      </c>
      <c r="P8889" s="36">
        <f t="shared" si="749"/>
        <v>1.2632845848443708E-3</v>
      </c>
      <c r="Q8889" s="36">
        <f t="shared" si="750"/>
        <v>0.11919019314069887</v>
      </c>
    </row>
    <row r="8890" spans="1:17" x14ac:dyDescent="0.3">
      <c r="A8890" s="29">
        <v>2408907</v>
      </c>
      <c r="B8890" s="1">
        <v>135</v>
      </c>
      <c r="C8890" s="1" t="s">
        <v>34</v>
      </c>
      <c r="D8890" s="1" t="s">
        <v>41</v>
      </c>
      <c r="E8890" s="1" t="s">
        <v>42</v>
      </c>
      <c r="F8890" s="47">
        <v>1071</v>
      </c>
      <c r="G8890" s="34">
        <v>1153.67</v>
      </c>
      <c r="H8890" s="1" t="s">
        <v>218</v>
      </c>
      <c r="I8890" s="34">
        <v>7.9755999999999994E-3</v>
      </c>
      <c r="J8890" s="34">
        <v>511.17376999999999</v>
      </c>
      <c r="K8890" s="35" t="str">
        <f t="shared" si="746"/>
        <v>Kempenland-West_H4010A</v>
      </c>
      <c r="L8890" s="36">
        <f>VLOOKUP(D8890,DATA!A:F,5,FALSE)</f>
        <v>1.3726988247862192E-2</v>
      </c>
      <c r="M8890" s="37">
        <f>VLOOKUP(D8890,DATA!A:F,6,FALSE)</f>
        <v>1285.5</v>
      </c>
      <c r="N8890" s="36">
        <f t="shared" si="747"/>
        <v>14.068298725579274</v>
      </c>
      <c r="O8890" s="36">
        <f t="shared" si="748"/>
        <v>14.069622307122456</v>
      </c>
      <c r="P8890" s="36">
        <f t="shared" si="749"/>
        <v>1.3235815431826836E-3</v>
      </c>
      <c r="Q8890" s="36">
        <f t="shared" si="750"/>
        <v>6.7658016733111014E-3</v>
      </c>
    </row>
    <row r="8891" spans="1:17" x14ac:dyDescent="0.3">
      <c r="A8891" s="29">
        <v>2408917</v>
      </c>
      <c r="B8891" s="1">
        <v>135</v>
      </c>
      <c r="C8891" s="1" t="s">
        <v>34</v>
      </c>
      <c r="D8891" s="1" t="s">
        <v>53</v>
      </c>
      <c r="E8891" s="1" t="s">
        <v>54</v>
      </c>
      <c r="F8891" s="47">
        <v>714</v>
      </c>
      <c r="G8891" s="34">
        <v>1216.75</v>
      </c>
      <c r="H8891" s="1" t="s">
        <v>218</v>
      </c>
      <c r="I8891" s="34">
        <v>1.0385999999999999E-2</v>
      </c>
      <c r="J8891" s="34">
        <v>94.252099999999999</v>
      </c>
      <c r="K8891" s="35" t="str">
        <f t="shared" si="746"/>
        <v>Kempenland-West_H4030</v>
      </c>
      <c r="L8891" s="36">
        <f>VLOOKUP(D8891,DATA!A:F,5,FALSE)</f>
        <v>1.0986712608830001E-2</v>
      </c>
      <c r="M8891" s="37">
        <f>VLOOKUP(D8891,DATA!A:F,6,FALSE)</f>
        <v>982</v>
      </c>
      <c r="N8891" s="36">
        <f t="shared" si="747"/>
        <v>92.950633564980976</v>
      </c>
      <c r="O8891" s="36">
        <f t="shared" si="748"/>
        <v>92.95138121308878</v>
      </c>
      <c r="P8891" s="36">
        <f t="shared" si="749"/>
        <v>7.4764810780436619E-4</v>
      </c>
      <c r="Q8891" s="36">
        <f t="shared" si="750"/>
        <v>7.0467404221587898E-4</v>
      </c>
    </row>
    <row r="8892" spans="1:17" x14ac:dyDescent="0.3">
      <c r="A8892" s="29">
        <v>2408917</v>
      </c>
      <c r="B8892" s="1">
        <v>135</v>
      </c>
      <c r="C8892" s="1" t="s">
        <v>34</v>
      </c>
      <c r="D8892" s="1" t="s">
        <v>43</v>
      </c>
      <c r="E8892" s="1" t="s">
        <v>44</v>
      </c>
      <c r="F8892" s="47">
        <v>1071</v>
      </c>
      <c r="G8892" s="34">
        <v>1216.75</v>
      </c>
      <c r="H8892" s="1" t="s">
        <v>218</v>
      </c>
      <c r="I8892" s="34">
        <v>1.0385999999999999E-2</v>
      </c>
      <c r="J8892" s="34">
        <v>395.69490000000002</v>
      </c>
      <c r="K8892" s="35" t="str">
        <f t="shared" si="746"/>
        <v>Kempenland-West_H7150</v>
      </c>
      <c r="L8892" s="36">
        <f>VLOOKUP(D8892,DATA!A:F,5,FALSE)</f>
        <v>1.3726988247862192E-2</v>
      </c>
      <c r="M8892" s="37">
        <f>VLOOKUP(D8892,DATA!A:F,6,FALSE)</f>
        <v>1285.5</v>
      </c>
      <c r="N8892" s="36">
        <f t="shared" si="747"/>
        <v>28.014742693498739</v>
      </c>
      <c r="O8892" s="36">
        <f t="shared" si="748"/>
        <v>28.017617889074323</v>
      </c>
      <c r="P8892" s="36">
        <f t="shared" si="749"/>
        <v>2.8751955755836889E-3</v>
      </c>
      <c r="Q8892" s="36">
        <f t="shared" si="750"/>
        <v>1.1377002257610302E-2</v>
      </c>
    </row>
    <row r="8893" spans="1:17" x14ac:dyDescent="0.3">
      <c r="A8893" s="29">
        <v>2408919</v>
      </c>
      <c r="B8893" s="1">
        <v>135</v>
      </c>
      <c r="C8893" s="1" t="s">
        <v>34</v>
      </c>
      <c r="D8893" s="1" t="s">
        <v>81</v>
      </c>
      <c r="E8893" s="1" t="s">
        <v>42</v>
      </c>
      <c r="F8893" s="47">
        <v>1071</v>
      </c>
      <c r="G8893" s="34">
        <v>1231.33</v>
      </c>
      <c r="H8893" s="1" t="s">
        <v>218</v>
      </c>
      <c r="I8893" s="34">
        <v>1.1225199999999999E-2</v>
      </c>
      <c r="J8893" s="34">
        <v>2549.7102</v>
      </c>
      <c r="K8893" s="35" t="str">
        <f t="shared" si="746"/>
        <v>Kempenland-West_ZGH4010A</v>
      </c>
      <c r="L8893" s="36">
        <f>VLOOKUP(D8893,DATA!A:F,5,FALSE)</f>
        <v>1.3726988247862192E-2</v>
      </c>
      <c r="M8893" s="37">
        <f>VLOOKUP(D8893,DATA!A:F,6,FALSE)</f>
        <v>1285.5</v>
      </c>
      <c r="N8893" s="36">
        <f t="shared" si="747"/>
        <v>32.22194007392519</v>
      </c>
      <c r="O8893" s="36">
        <f t="shared" si="748"/>
        <v>32.225305360592102</v>
      </c>
      <c r="P8893" s="36">
        <f t="shared" si="749"/>
        <v>3.3652866669129367E-3</v>
      </c>
      <c r="Q8893" s="36">
        <f t="shared" si="750"/>
        <v>8.5805057405519178E-2</v>
      </c>
    </row>
    <row r="8894" spans="1:17" x14ac:dyDescent="0.3">
      <c r="A8894" s="29">
        <v>2408920</v>
      </c>
      <c r="B8894" s="1">
        <v>135</v>
      </c>
      <c r="C8894" s="1" t="s">
        <v>34</v>
      </c>
      <c r="D8894" s="1" t="s">
        <v>53</v>
      </c>
      <c r="E8894" s="1" t="s">
        <v>54</v>
      </c>
      <c r="F8894" s="47">
        <v>714</v>
      </c>
      <c r="G8894" s="34">
        <v>1034.6300000000001</v>
      </c>
      <c r="H8894" s="1" t="s">
        <v>218</v>
      </c>
      <c r="I8894" s="34">
        <v>9.4021E-3</v>
      </c>
      <c r="J8894" s="34">
        <v>4003.3825999999999</v>
      </c>
      <c r="K8894" s="35" t="str">
        <f t="shared" si="746"/>
        <v>Kempenland-West_H4030</v>
      </c>
      <c r="L8894" s="36">
        <f>VLOOKUP(D8894,DATA!A:F,5,FALSE)</f>
        <v>1.0986712608830001E-2</v>
      </c>
      <c r="M8894" s="37">
        <f>VLOOKUP(D8894,DATA!A:F,6,FALSE)</f>
        <v>982</v>
      </c>
      <c r="N8894" s="36">
        <f t="shared" si="747"/>
        <v>64.06601853519696</v>
      </c>
      <c r="O8894" s="36">
        <f t="shared" si="748"/>
        <v>64.068396576504625</v>
      </c>
      <c r="P8894" s="36">
        <f t="shared" si="749"/>
        <v>2.3780413076650575E-3</v>
      </c>
      <c r="Q8894" s="36">
        <f t="shared" si="750"/>
        <v>9.5202091931875385E-2</v>
      </c>
    </row>
    <row r="8895" spans="1:17" x14ac:dyDescent="0.3">
      <c r="A8895" s="29">
        <v>2408920</v>
      </c>
      <c r="B8895" s="1">
        <v>135</v>
      </c>
      <c r="C8895" s="1" t="s">
        <v>34</v>
      </c>
      <c r="D8895" s="1" t="s">
        <v>82</v>
      </c>
      <c r="E8895" s="1" t="s">
        <v>54</v>
      </c>
      <c r="F8895" s="47">
        <v>714</v>
      </c>
      <c r="G8895" s="34">
        <v>1034.6300000000001</v>
      </c>
      <c r="H8895" s="1" t="s">
        <v>218</v>
      </c>
      <c r="I8895" s="34">
        <v>9.4021E-3</v>
      </c>
      <c r="J8895" s="34">
        <v>2160.0906</v>
      </c>
      <c r="K8895" s="35" t="str">
        <f t="shared" si="746"/>
        <v>Kempenland-West_ZGH4030</v>
      </c>
      <c r="L8895" s="36">
        <f>VLOOKUP(D8895,DATA!A:F,5,FALSE)</f>
        <v>1.0986712608830001E-2</v>
      </c>
      <c r="M8895" s="37">
        <f>VLOOKUP(D8895,DATA!A:F,6,FALSE)</f>
        <v>982</v>
      </c>
      <c r="N8895" s="36">
        <f t="shared" si="747"/>
        <v>64.06601853519696</v>
      </c>
      <c r="O8895" s="36">
        <f t="shared" si="748"/>
        <v>64.068396576504625</v>
      </c>
      <c r="P8895" s="36">
        <f t="shared" si="749"/>
        <v>2.3780413076650575E-3</v>
      </c>
      <c r="Q8895" s="36">
        <f t="shared" si="750"/>
        <v>5.1367846750989987E-2</v>
      </c>
    </row>
    <row r="8896" spans="1:17" x14ac:dyDescent="0.3">
      <c r="A8896" s="29">
        <v>2408921</v>
      </c>
      <c r="B8896" s="1">
        <v>135</v>
      </c>
      <c r="C8896" s="1" t="s">
        <v>34</v>
      </c>
      <c r="D8896" s="1" t="s">
        <v>53</v>
      </c>
      <c r="E8896" s="1" t="s">
        <v>54</v>
      </c>
      <c r="F8896" s="47">
        <v>714</v>
      </c>
      <c r="G8896" s="34">
        <v>1339.55</v>
      </c>
      <c r="H8896" s="1" t="s">
        <v>218</v>
      </c>
      <c r="I8896" s="34">
        <v>1.26143E-2</v>
      </c>
      <c r="J8896" s="34">
        <v>8390.9290000000001</v>
      </c>
      <c r="K8896" s="35" t="str">
        <f t="shared" si="746"/>
        <v>Kempenland-West_H4030</v>
      </c>
      <c r="L8896" s="36">
        <f>VLOOKUP(D8896,DATA!A:F,5,FALSE)</f>
        <v>1.0986712608830001E-2</v>
      </c>
      <c r="M8896" s="37">
        <f>VLOOKUP(D8896,DATA!A:F,6,FALSE)</f>
        <v>982</v>
      </c>
      <c r="N8896" s="36">
        <f t="shared" si="747"/>
        <v>98.070260400330014</v>
      </c>
      <c r="O8896" s="36">
        <f t="shared" si="748"/>
        <v>98.070522663933801</v>
      </c>
      <c r="P8896" s="36">
        <f t="shared" si="749"/>
        <v>2.622636037870052E-4</v>
      </c>
      <c r="Q8896" s="36">
        <f t="shared" si="750"/>
        <v>2.2006352786608917E-2</v>
      </c>
    </row>
    <row r="8897" spans="1:17" x14ac:dyDescent="0.3">
      <c r="A8897" s="29">
        <v>2408921</v>
      </c>
      <c r="B8897" s="1">
        <v>135</v>
      </c>
      <c r="C8897" s="1" t="s">
        <v>34</v>
      </c>
      <c r="D8897" s="1" t="s">
        <v>82</v>
      </c>
      <c r="E8897" s="1" t="s">
        <v>54</v>
      </c>
      <c r="F8897" s="47">
        <v>714</v>
      </c>
      <c r="G8897" s="34">
        <v>1339.55</v>
      </c>
      <c r="H8897" s="1" t="s">
        <v>218</v>
      </c>
      <c r="I8897" s="34">
        <v>1.26143E-2</v>
      </c>
      <c r="J8897" s="34">
        <v>460.60358000000002</v>
      </c>
      <c r="K8897" s="35" t="str">
        <f t="shared" si="746"/>
        <v>Kempenland-West_ZGH4030</v>
      </c>
      <c r="L8897" s="36">
        <f>VLOOKUP(D8897,DATA!A:F,5,FALSE)</f>
        <v>1.0986712608830001E-2</v>
      </c>
      <c r="M8897" s="37">
        <f>VLOOKUP(D8897,DATA!A:F,6,FALSE)</f>
        <v>982</v>
      </c>
      <c r="N8897" s="36">
        <f t="shared" si="747"/>
        <v>98.070260400330014</v>
      </c>
      <c r="O8897" s="36">
        <f t="shared" si="748"/>
        <v>98.070522663933801</v>
      </c>
      <c r="P8897" s="36">
        <f t="shared" si="749"/>
        <v>2.622636037870052E-4</v>
      </c>
      <c r="Q8897" s="36">
        <f t="shared" si="750"/>
        <v>1.2079955480799615E-3</v>
      </c>
    </row>
    <row r="8898" spans="1:17" x14ac:dyDescent="0.3">
      <c r="A8898" s="29">
        <v>2408921</v>
      </c>
      <c r="B8898" s="1">
        <v>135</v>
      </c>
      <c r="C8898" s="1" t="s">
        <v>34</v>
      </c>
      <c r="D8898" s="1" t="s">
        <v>43</v>
      </c>
      <c r="E8898" s="1" t="s">
        <v>44</v>
      </c>
      <c r="F8898" s="47">
        <v>1071</v>
      </c>
      <c r="G8898" s="34">
        <v>1339.55</v>
      </c>
      <c r="H8898" s="1" t="s">
        <v>218</v>
      </c>
      <c r="I8898" s="34">
        <v>1.26143E-2</v>
      </c>
      <c r="J8898" s="34">
        <v>570.50850000000003</v>
      </c>
      <c r="K8898" s="35" t="str">
        <f t="shared" si="746"/>
        <v>Kempenland-West_H7150</v>
      </c>
      <c r="L8898" s="36">
        <f>VLOOKUP(D8898,DATA!A:F,5,FALSE)</f>
        <v>1.3726988247862192E-2</v>
      </c>
      <c r="M8898" s="37">
        <f>VLOOKUP(D8898,DATA!A:F,6,FALSE)</f>
        <v>1285.5</v>
      </c>
      <c r="N8898" s="36">
        <f t="shared" si="747"/>
        <v>67.742074683941581</v>
      </c>
      <c r="O8898" s="36">
        <f t="shared" si="748"/>
        <v>67.745858412732517</v>
      </c>
      <c r="P8898" s="36">
        <f t="shared" si="749"/>
        <v>3.78372879093547E-3</v>
      </c>
      <c r="Q8898" s="36">
        <f t="shared" si="750"/>
        <v>2.1586494369234085E-2</v>
      </c>
    </row>
    <row r="8899" spans="1:17" x14ac:dyDescent="0.3">
      <c r="A8899" s="29">
        <v>2408921</v>
      </c>
      <c r="B8899" s="1">
        <v>135</v>
      </c>
      <c r="C8899" s="1" t="s">
        <v>34</v>
      </c>
      <c r="D8899" s="1" t="s">
        <v>86</v>
      </c>
      <c r="E8899" s="1" t="s">
        <v>44</v>
      </c>
      <c r="F8899" s="47">
        <v>1071</v>
      </c>
      <c r="G8899" s="34">
        <v>1339.55</v>
      </c>
      <c r="H8899" s="1" t="s">
        <v>218</v>
      </c>
      <c r="I8899" s="34">
        <v>1.26143E-2</v>
      </c>
      <c r="J8899" s="34">
        <v>156.90126000000001</v>
      </c>
      <c r="K8899" s="35" t="str">
        <f t="shared" ref="K8899:K8962" si="751">_xlfn.CONCAT(C8899,"_",D8899)</f>
        <v>Kempenland-West_ZGH7150</v>
      </c>
      <c r="L8899" s="36">
        <f>VLOOKUP(D8899,DATA!A:F,5,FALSE)</f>
        <v>1.3726988247862192E-2</v>
      </c>
      <c r="M8899" s="37">
        <f>VLOOKUP(D8899,DATA!A:F,6,FALSE)</f>
        <v>1285.5</v>
      </c>
      <c r="N8899" s="36">
        <f t="shared" ref="N8899:N8962" si="752">100/(1+EXP(-L8899*(G8899-M8899)))</f>
        <v>67.742074683941581</v>
      </c>
      <c r="O8899" s="36">
        <f t="shared" ref="O8899:O8962" si="753">100/(1+EXP(-L8899*((G8899+I8899)-M8899)))</f>
        <v>67.745858412732517</v>
      </c>
      <c r="P8899" s="36">
        <f t="shared" ref="P8899:P8962" si="754">O8899-N8899</f>
        <v>3.78372879093547E-3</v>
      </c>
      <c r="Q8899" s="36">
        <f t="shared" ref="Q8899:Q8962" si="755">IF(AND(H8899&lt;&gt;"below",I8899&gt;=0.005),J8899*P8899/100,0)</f>
        <v>5.9367181479605177E-3</v>
      </c>
    </row>
    <row r="8900" spans="1:17" x14ac:dyDescent="0.3">
      <c r="A8900" s="29">
        <v>2408923</v>
      </c>
      <c r="B8900" s="1">
        <v>135</v>
      </c>
      <c r="C8900" s="1" t="s">
        <v>34</v>
      </c>
      <c r="D8900" s="1" t="s">
        <v>41</v>
      </c>
      <c r="E8900" s="1" t="s">
        <v>42</v>
      </c>
      <c r="F8900" s="47">
        <v>1071</v>
      </c>
      <c r="G8900" s="34">
        <v>1276.0899999999999</v>
      </c>
      <c r="H8900" s="1" t="s">
        <v>218</v>
      </c>
      <c r="I8900" s="34">
        <v>1.2713E-2</v>
      </c>
      <c r="J8900" s="34">
        <v>3678.1447297324398</v>
      </c>
      <c r="K8900" s="35" t="str">
        <f t="shared" si="751"/>
        <v>Kempenland-West_H4010A</v>
      </c>
      <c r="L8900" s="36">
        <f>VLOOKUP(D8900,DATA!A:F,5,FALSE)</f>
        <v>1.3726988247862192E-2</v>
      </c>
      <c r="M8900" s="37">
        <f>VLOOKUP(D8900,DATA!A:F,6,FALSE)</f>
        <v>1285.5</v>
      </c>
      <c r="N8900" s="36">
        <f t="shared" si="752"/>
        <v>46.775208608741615</v>
      </c>
      <c r="O8900" s="36">
        <f t="shared" si="753"/>
        <v>46.779553265312934</v>
      </c>
      <c r="P8900" s="36">
        <f t="shared" si="754"/>
        <v>4.3446565713196605E-3</v>
      </c>
      <c r="Q8900" s="36">
        <f t="shared" si="755"/>
        <v>0.1598027567029682</v>
      </c>
    </row>
    <row r="8901" spans="1:17" x14ac:dyDescent="0.3">
      <c r="A8901" s="29">
        <v>2408923</v>
      </c>
      <c r="B8901" s="1">
        <v>135</v>
      </c>
      <c r="C8901" s="1" t="s">
        <v>34</v>
      </c>
      <c r="D8901" s="1" t="s">
        <v>53</v>
      </c>
      <c r="E8901" s="1" t="s">
        <v>54</v>
      </c>
      <c r="F8901" s="47">
        <v>714</v>
      </c>
      <c r="G8901" s="34">
        <v>1276.0899999999999</v>
      </c>
      <c r="H8901" s="1" t="s">
        <v>218</v>
      </c>
      <c r="I8901" s="34">
        <v>1.2713E-2</v>
      </c>
      <c r="J8901" s="34">
        <v>2360.5279999999998</v>
      </c>
      <c r="K8901" s="35" t="str">
        <f t="shared" si="751"/>
        <v>Kempenland-West_H4030</v>
      </c>
      <c r="L8901" s="36">
        <f>VLOOKUP(D8901,DATA!A:F,5,FALSE)</f>
        <v>1.0986712608830001E-2</v>
      </c>
      <c r="M8901" s="37">
        <f>VLOOKUP(D8901,DATA!A:F,6,FALSE)</f>
        <v>982</v>
      </c>
      <c r="N8901" s="36">
        <f t="shared" si="752"/>
        <v>96.198735034029113</v>
      </c>
      <c r="O8901" s="36">
        <f t="shared" si="753"/>
        <v>96.199245756882661</v>
      </c>
      <c r="P8901" s="36">
        <f t="shared" si="754"/>
        <v>5.1072285354791802E-4</v>
      </c>
      <c r="Q8901" s="36">
        <f t="shared" si="755"/>
        <v>1.2055755960397598E-2</v>
      </c>
    </row>
    <row r="8902" spans="1:17" x14ac:dyDescent="0.3">
      <c r="A8902" s="29">
        <v>2408923</v>
      </c>
      <c r="B8902" s="1">
        <v>135</v>
      </c>
      <c r="C8902" s="1" t="s">
        <v>34</v>
      </c>
      <c r="D8902" s="1" t="s">
        <v>43</v>
      </c>
      <c r="E8902" s="1" t="s">
        <v>44</v>
      </c>
      <c r="F8902" s="47">
        <v>1071</v>
      </c>
      <c r="G8902" s="34">
        <v>1276.0899999999999</v>
      </c>
      <c r="H8902" s="1" t="s">
        <v>218</v>
      </c>
      <c r="I8902" s="34">
        <v>1.2713E-2</v>
      </c>
      <c r="J8902" s="34">
        <v>48.2036175</v>
      </c>
      <c r="K8902" s="35" t="str">
        <f t="shared" si="751"/>
        <v>Kempenland-West_H7150</v>
      </c>
      <c r="L8902" s="36">
        <f>VLOOKUP(D8902,DATA!A:F,5,FALSE)</f>
        <v>1.3726988247862192E-2</v>
      </c>
      <c r="M8902" s="37">
        <f>VLOOKUP(D8902,DATA!A:F,6,FALSE)</f>
        <v>1285.5</v>
      </c>
      <c r="N8902" s="36">
        <f t="shared" si="752"/>
        <v>46.775208608741615</v>
      </c>
      <c r="O8902" s="36">
        <f t="shared" si="753"/>
        <v>46.779553265312934</v>
      </c>
      <c r="P8902" s="36">
        <f t="shared" si="754"/>
        <v>4.3446565713196605E-3</v>
      </c>
      <c r="Q8902" s="36">
        <f t="shared" si="755"/>
        <v>2.094281635327544E-3</v>
      </c>
    </row>
    <row r="8903" spans="1:17" x14ac:dyDescent="0.3">
      <c r="A8903" s="30">
        <v>2408924</v>
      </c>
      <c r="B8903" s="14">
        <v>135</v>
      </c>
      <c r="C8903" s="14" t="s">
        <v>34</v>
      </c>
      <c r="D8903" s="14" t="s">
        <v>55</v>
      </c>
      <c r="E8903" s="14" t="s">
        <v>56</v>
      </c>
      <c r="F8903" s="48">
        <v>500</v>
      </c>
      <c r="G8903" s="38">
        <v>1114.67</v>
      </c>
      <c r="H8903" s="14" t="s">
        <v>218</v>
      </c>
      <c r="I8903" s="38">
        <v>1.08401E-2</v>
      </c>
      <c r="J8903" s="38">
        <v>37.569659999999999</v>
      </c>
      <c r="K8903" s="39" t="str">
        <f t="shared" si="751"/>
        <v>Kempenland-West_H3130</v>
      </c>
      <c r="L8903" s="40">
        <f>VLOOKUP(D8903,DATA!A:F,5,FALSE)</f>
        <v>0</v>
      </c>
      <c r="M8903" s="41">
        <f>VLOOKUP(D8903,DATA!A:F,6,FALSE)</f>
        <v>3.5</v>
      </c>
      <c r="N8903" s="40">
        <f t="shared" si="752"/>
        <v>50</v>
      </c>
      <c r="O8903" s="40">
        <f t="shared" si="753"/>
        <v>50</v>
      </c>
      <c r="P8903" s="40">
        <f>J8903/10000*I8903</f>
        <v>4.0725887136600001E-5</v>
      </c>
      <c r="Q8903" s="40">
        <f>IF(AND(H8903&lt;&gt;"below",I8903&gt;=0.005),M8903*P8903,0)</f>
        <v>1.4254060497810001E-4</v>
      </c>
    </row>
    <row r="8904" spans="1:17" x14ac:dyDescent="0.3">
      <c r="A8904" s="29">
        <v>2408924</v>
      </c>
      <c r="B8904" s="1">
        <v>135</v>
      </c>
      <c r="C8904" s="1" t="s">
        <v>34</v>
      </c>
      <c r="D8904" s="1" t="s">
        <v>41</v>
      </c>
      <c r="E8904" s="1" t="s">
        <v>42</v>
      </c>
      <c r="F8904" s="47">
        <v>1071</v>
      </c>
      <c r="G8904" s="34">
        <v>1114.67</v>
      </c>
      <c r="H8904" s="1" t="s">
        <v>218</v>
      </c>
      <c r="I8904" s="34">
        <v>1.08401E-2</v>
      </c>
      <c r="J8904" s="34">
        <v>47.207084999999999</v>
      </c>
      <c r="K8904" s="35" t="str">
        <f t="shared" si="751"/>
        <v>Kempenland-West_H4010A</v>
      </c>
      <c r="L8904" s="36">
        <f>VLOOKUP(D8904,DATA!A:F,5,FALSE)</f>
        <v>1.3726988247862192E-2</v>
      </c>
      <c r="M8904" s="37">
        <f>VLOOKUP(D8904,DATA!A:F,6,FALSE)</f>
        <v>1285.5</v>
      </c>
      <c r="N8904" s="36">
        <f t="shared" si="752"/>
        <v>8.7465504843238158</v>
      </c>
      <c r="O8904" s="36">
        <f t="shared" si="753"/>
        <v>8.7477382241187644</v>
      </c>
      <c r="P8904" s="36">
        <f t="shared" si="754"/>
        <v>1.1877397949486834E-3</v>
      </c>
      <c r="Q8904" s="36">
        <f t="shared" si="755"/>
        <v>5.6069733458025063E-4</v>
      </c>
    </row>
    <row r="8905" spans="1:17" x14ac:dyDescent="0.3">
      <c r="A8905" s="29">
        <v>2408924</v>
      </c>
      <c r="B8905" s="1">
        <v>135</v>
      </c>
      <c r="C8905" s="1" t="s">
        <v>34</v>
      </c>
      <c r="D8905" s="1" t="s">
        <v>53</v>
      </c>
      <c r="E8905" s="1" t="s">
        <v>54</v>
      </c>
      <c r="F8905" s="47">
        <v>714</v>
      </c>
      <c r="G8905" s="34">
        <v>1114.67</v>
      </c>
      <c r="H8905" s="1" t="s">
        <v>218</v>
      </c>
      <c r="I8905" s="34">
        <v>1.08401E-2</v>
      </c>
      <c r="J8905" s="34">
        <v>9522.7610000000004</v>
      </c>
      <c r="K8905" s="35" t="str">
        <f t="shared" si="751"/>
        <v>Kempenland-West_H4030</v>
      </c>
      <c r="L8905" s="36">
        <f>VLOOKUP(D8905,DATA!A:F,5,FALSE)</f>
        <v>1.0986712608830001E-2</v>
      </c>
      <c r="M8905" s="37">
        <f>VLOOKUP(D8905,DATA!A:F,6,FALSE)</f>
        <v>982</v>
      </c>
      <c r="N8905" s="36">
        <f t="shared" si="752"/>
        <v>81.116642357856648</v>
      </c>
      <c r="O8905" s="36">
        <f t="shared" si="753"/>
        <v>81.118466564959874</v>
      </c>
      <c r="P8905" s="36">
        <f t="shared" si="754"/>
        <v>1.824207103226172E-3</v>
      </c>
      <c r="Q8905" s="36">
        <f t="shared" si="755"/>
        <v>0.17371488258525164</v>
      </c>
    </row>
    <row r="8906" spans="1:17" x14ac:dyDescent="0.3">
      <c r="A8906" s="29">
        <v>2408924</v>
      </c>
      <c r="B8906" s="1">
        <v>135</v>
      </c>
      <c r="C8906" s="1" t="s">
        <v>34</v>
      </c>
      <c r="D8906" s="1" t="s">
        <v>43</v>
      </c>
      <c r="E8906" s="1" t="s">
        <v>44</v>
      </c>
      <c r="F8906" s="47">
        <v>1071</v>
      </c>
      <c r="G8906" s="34">
        <v>1114.67</v>
      </c>
      <c r="H8906" s="1" t="s">
        <v>218</v>
      </c>
      <c r="I8906" s="34">
        <v>1.08401E-2</v>
      </c>
      <c r="J8906" s="34">
        <v>47.207084999999999</v>
      </c>
      <c r="K8906" s="35" t="str">
        <f t="shared" si="751"/>
        <v>Kempenland-West_H7150</v>
      </c>
      <c r="L8906" s="36">
        <f>VLOOKUP(D8906,DATA!A:F,5,FALSE)</f>
        <v>1.3726988247862192E-2</v>
      </c>
      <c r="M8906" s="37">
        <f>VLOOKUP(D8906,DATA!A:F,6,FALSE)</f>
        <v>1285.5</v>
      </c>
      <c r="N8906" s="36">
        <f t="shared" si="752"/>
        <v>8.7465504843238158</v>
      </c>
      <c r="O8906" s="36">
        <f t="shared" si="753"/>
        <v>8.7477382241187644</v>
      </c>
      <c r="P8906" s="36">
        <f t="shared" si="754"/>
        <v>1.1877397949486834E-3</v>
      </c>
      <c r="Q8906" s="36">
        <f t="shared" si="755"/>
        <v>5.6069733458025063E-4</v>
      </c>
    </row>
    <row r="8907" spans="1:17" x14ac:dyDescent="0.3">
      <c r="A8907" s="29">
        <v>2408925</v>
      </c>
      <c r="B8907" s="1">
        <v>135</v>
      </c>
      <c r="C8907" s="1" t="s">
        <v>34</v>
      </c>
      <c r="D8907" s="1" t="s">
        <v>43</v>
      </c>
      <c r="E8907" s="1" t="s">
        <v>44</v>
      </c>
      <c r="F8907" s="47">
        <v>1071</v>
      </c>
      <c r="G8907" s="34">
        <v>1340.5</v>
      </c>
      <c r="H8907" s="1" t="s">
        <v>218</v>
      </c>
      <c r="I8907" s="34">
        <v>1.37962E-2</v>
      </c>
      <c r="J8907" s="34">
        <v>351.84575999999998</v>
      </c>
      <c r="K8907" s="35" t="str">
        <f t="shared" si="751"/>
        <v>Kempenland-West_H7150</v>
      </c>
      <c r="L8907" s="36">
        <f>VLOOKUP(D8907,DATA!A:F,5,FALSE)</f>
        <v>1.3726988247862192E-2</v>
      </c>
      <c r="M8907" s="37">
        <f>VLOOKUP(D8907,DATA!A:F,6,FALSE)</f>
        <v>1285.5</v>
      </c>
      <c r="N8907" s="36">
        <f t="shared" si="752"/>
        <v>68.02637935456184</v>
      </c>
      <c r="O8907" s="36">
        <f t="shared" si="753"/>
        <v>68.030498328943608</v>
      </c>
      <c r="P8907" s="36">
        <f t="shared" si="754"/>
        <v>4.1189743817682256E-3</v>
      </c>
      <c r="Q8907" s="36">
        <f t="shared" si="755"/>
        <v>1.4492436717737714E-2</v>
      </c>
    </row>
    <row r="8908" spans="1:17" x14ac:dyDescent="0.3">
      <c r="A8908" s="29">
        <v>2408926</v>
      </c>
      <c r="B8908" s="1">
        <v>135</v>
      </c>
      <c r="C8908" s="1" t="s">
        <v>34</v>
      </c>
      <c r="D8908" s="1" t="s">
        <v>85</v>
      </c>
      <c r="E8908" s="1" t="s">
        <v>60</v>
      </c>
      <c r="F8908" s="47">
        <v>1071</v>
      </c>
      <c r="G8908" s="34">
        <v>1393.62</v>
      </c>
      <c r="H8908" s="1" t="s">
        <v>218</v>
      </c>
      <c r="I8908" s="34">
        <v>1.45068E-2</v>
      </c>
      <c r="J8908" s="34">
        <v>2147.5446999999999</v>
      </c>
      <c r="K8908" s="35" t="str">
        <f t="shared" si="751"/>
        <v>Kempenland-West_ZGH9190</v>
      </c>
      <c r="L8908" s="36">
        <f>VLOOKUP(D8908,DATA!A:F,5,FALSE)</f>
        <v>1.3726988247862192E-2</v>
      </c>
      <c r="M8908" s="37">
        <f>VLOOKUP(D8908,DATA!A:F,6,FALSE)</f>
        <v>1285.5</v>
      </c>
      <c r="N8908" s="36">
        <f t="shared" si="752"/>
        <v>81.520039871593156</v>
      </c>
      <c r="O8908" s="36">
        <f t="shared" si="753"/>
        <v>81.523039621432147</v>
      </c>
      <c r="P8908" s="36">
        <f t="shared" si="754"/>
        <v>2.999749838991761E-3</v>
      </c>
      <c r="Q8908" s="36">
        <f t="shared" si="755"/>
        <v>6.4420968680526103E-2</v>
      </c>
    </row>
    <row r="8909" spans="1:17" x14ac:dyDescent="0.3">
      <c r="A8909" s="29">
        <v>2408927</v>
      </c>
      <c r="B8909" s="1">
        <v>135</v>
      </c>
      <c r="C8909" s="1" t="s">
        <v>34</v>
      </c>
      <c r="D8909" s="1" t="s">
        <v>25</v>
      </c>
      <c r="E8909" s="1" t="s">
        <v>23</v>
      </c>
      <c r="F8909" s="47">
        <v>1857</v>
      </c>
      <c r="G8909" s="34">
        <v>1905.83</v>
      </c>
      <c r="H8909" s="1" t="s">
        <v>218</v>
      </c>
      <c r="I8909" s="34">
        <v>2.1669999999999998E-2</v>
      </c>
      <c r="J8909" s="34">
        <v>1264.7945999999999</v>
      </c>
      <c r="K8909" s="35" t="str">
        <f t="shared" si="751"/>
        <v>Kempenland-West_ZGH91E0C</v>
      </c>
      <c r="L8909" s="36">
        <f>VLOOKUP(D8909,DATA!A:F,5,FALSE)</f>
        <v>6.9280917156857415E-3</v>
      </c>
      <c r="M8909" s="37">
        <f>VLOOKUP(D8909,DATA!A:F,6,FALSE)</f>
        <v>2282</v>
      </c>
      <c r="N8909" s="36">
        <f t="shared" si="752"/>
        <v>6.8744287565829465</v>
      </c>
      <c r="O8909" s="36">
        <f t="shared" si="753"/>
        <v>6.8753899398982563</v>
      </c>
      <c r="P8909" s="36">
        <f t="shared" si="754"/>
        <v>9.6118331530981038E-4</v>
      </c>
      <c r="Q8909" s="36">
        <f t="shared" si="755"/>
        <v>1.2156994668139454E-2</v>
      </c>
    </row>
    <row r="8910" spans="1:17" x14ac:dyDescent="0.3">
      <c r="A8910" s="29">
        <v>2408928</v>
      </c>
      <c r="B8910" s="1">
        <v>135</v>
      </c>
      <c r="C8910" s="1" t="s">
        <v>34</v>
      </c>
      <c r="D8910" s="1" t="s">
        <v>25</v>
      </c>
      <c r="E8910" s="1" t="s">
        <v>23</v>
      </c>
      <c r="F8910" s="47">
        <v>1857</v>
      </c>
      <c r="G8910" s="34">
        <v>1983.66</v>
      </c>
      <c r="H8910" s="1" t="s">
        <v>218</v>
      </c>
      <c r="I8910" s="34">
        <v>2.2998999999999999E-2</v>
      </c>
      <c r="J8910" s="34">
        <v>3413.5583000000001</v>
      </c>
      <c r="K8910" s="35" t="str">
        <f t="shared" si="751"/>
        <v>Kempenland-West_ZGH91E0C</v>
      </c>
      <c r="L8910" s="36">
        <f>VLOOKUP(D8910,DATA!A:F,5,FALSE)</f>
        <v>6.9280917156857415E-3</v>
      </c>
      <c r="M8910" s="37">
        <f>VLOOKUP(D8910,DATA!A:F,6,FALSE)</f>
        <v>2282</v>
      </c>
      <c r="N8910" s="36">
        <f t="shared" si="752"/>
        <v>11.235315542245107</v>
      </c>
      <c r="O8910" s="36">
        <f t="shared" si="753"/>
        <v>11.236904728844609</v>
      </c>
      <c r="P8910" s="36">
        <f t="shared" si="754"/>
        <v>1.5891865995012466E-3</v>
      </c>
      <c r="Q8910" s="36">
        <f t="shared" si="755"/>
        <v>5.4247811069762564E-2</v>
      </c>
    </row>
    <row r="8911" spans="1:17" x14ac:dyDescent="0.3">
      <c r="A8911" s="29">
        <v>2408929</v>
      </c>
      <c r="B8911" s="1">
        <v>135</v>
      </c>
      <c r="C8911" s="1" t="s">
        <v>34</v>
      </c>
      <c r="D8911" s="1" t="s">
        <v>22</v>
      </c>
      <c r="E8911" s="1" t="s">
        <v>23</v>
      </c>
      <c r="F8911" s="47">
        <v>1857</v>
      </c>
      <c r="G8911" s="34">
        <v>1998.56</v>
      </c>
      <c r="H8911" s="1" t="s">
        <v>218</v>
      </c>
      <c r="I8911" s="34">
        <v>2.3421999999999998E-2</v>
      </c>
      <c r="J8911" s="34">
        <v>3105.9137999999998</v>
      </c>
      <c r="K8911" s="35" t="str">
        <f t="shared" si="751"/>
        <v>Kempenland-West_H91E0C</v>
      </c>
      <c r="L8911" s="36">
        <f>VLOOKUP(D8911,DATA!A:F,5,FALSE)</f>
        <v>6.9280917156857415E-3</v>
      </c>
      <c r="M8911" s="37">
        <f>VLOOKUP(D8911,DATA!A:F,6,FALSE)</f>
        <v>2282</v>
      </c>
      <c r="N8911" s="36">
        <f t="shared" si="752"/>
        <v>12.306736199474475</v>
      </c>
      <c r="O8911" s="36">
        <f t="shared" si="753"/>
        <v>12.308487550874476</v>
      </c>
      <c r="P8911" s="36">
        <f t="shared" si="754"/>
        <v>1.7513514000011554E-3</v>
      </c>
      <c r="Q8911" s="36">
        <f t="shared" si="755"/>
        <v>5.4395464819129088E-2</v>
      </c>
    </row>
    <row r="8912" spans="1:17" x14ac:dyDescent="0.3">
      <c r="A8912" s="29">
        <v>2408930</v>
      </c>
      <c r="B8912" s="1">
        <v>135</v>
      </c>
      <c r="C8912" s="1" t="s">
        <v>34</v>
      </c>
      <c r="D8912" s="1" t="s">
        <v>41</v>
      </c>
      <c r="E8912" s="1" t="s">
        <v>42</v>
      </c>
      <c r="F8912" s="47">
        <v>1071</v>
      </c>
      <c r="G8912" s="34">
        <v>1596.68</v>
      </c>
      <c r="H8912" s="1" t="s">
        <v>218</v>
      </c>
      <c r="I8912" s="34">
        <v>1.9153E-2</v>
      </c>
      <c r="J8912" s="34">
        <v>2773.8948</v>
      </c>
      <c r="K8912" s="35" t="str">
        <f t="shared" si="751"/>
        <v>Kempenland-West_H4010A</v>
      </c>
      <c r="L8912" s="36">
        <f>VLOOKUP(D8912,DATA!A:F,5,FALSE)</f>
        <v>1.3726988247862192E-2</v>
      </c>
      <c r="M8912" s="37">
        <f>VLOOKUP(D8912,DATA!A:F,6,FALSE)</f>
        <v>1285.5</v>
      </c>
      <c r="N8912" s="36">
        <f t="shared" si="752"/>
        <v>98.623226668940944</v>
      </c>
      <c r="O8912" s="36">
        <f t="shared" si="753"/>
        <v>98.623583611394778</v>
      </c>
      <c r="P8912" s="36">
        <f t="shared" si="754"/>
        <v>3.5694245383410816E-4</v>
      </c>
      <c r="Q8912" s="36">
        <f t="shared" si="755"/>
        <v>9.9012081658967268E-3</v>
      </c>
    </row>
    <row r="8913" spans="1:17" x14ac:dyDescent="0.3">
      <c r="A8913" s="29">
        <v>2410428</v>
      </c>
      <c r="B8913" s="1">
        <v>135</v>
      </c>
      <c r="C8913" s="1" t="s">
        <v>34</v>
      </c>
      <c r="D8913" s="1" t="s">
        <v>22</v>
      </c>
      <c r="E8913" s="1" t="s">
        <v>23</v>
      </c>
      <c r="F8913" s="47">
        <v>1857</v>
      </c>
      <c r="G8913" s="34">
        <v>1879.51</v>
      </c>
      <c r="H8913" s="1" t="s">
        <v>218</v>
      </c>
      <c r="I8913" s="34">
        <v>1.2798E-2</v>
      </c>
      <c r="J8913" s="34">
        <v>7971.8584000000001</v>
      </c>
      <c r="K8913" s="35" t="str">
        <f t="shared" si="751"/>
        <v>Kempenland-West_H91E0C</v>
      </c>
      <c r="L8913" s="36">
        <f>VLOOKUP(D8913,DATA!A:F,5,FALSE)</f>
        <v>6.9280917156857415E-3</v>
      </c>
      <c r="M8913" s="37">
        <f>VLOOKUP(D8913,DATA!A:F,6,FALSE)</f>
        <v>2282</v>
      </c>
      <c r="N8913" s="36">
        <f t="shared" si="752"/>
        <v>5.7949462125296956</v>
      </c>
      <c r="O8913" s="36">
        <f t="shared" si="753"/>
        <v>5.795430269376495</v>
      </c>
      <c r="P8913" s="36">
        <f t="shared" si="754"/>
        <v>4.8405684679941885E-4</v>
      </c>
      <c r="Q8913" s="36">
        <f t="shared" si="755"/>
        <v>3.85883264023546E-2</v>
      </c>
    </row>
    <row r="8914" spans="1:17" x14ac:dyDescent="0.3">
      <c r="A8914" s="29">
        <v>2410431</v>
      </c>
      <c r="B8914" s="1">
        <v>135</v>
      </c>
      <c r="C8914" s="1" t="s">
        <v>34</v>
      </c>
      <c r="D8914" s="1" t="s">
        <v>70</v>
      </c>
      <c r="E8914" s="1" t="s">
        <v>71</v>
      </c>
      <c r="F8914" s="47">
        <v>1071</v>
      </c>
      <c r="G8914" s="34">
        <v>1954.97</v>
      </c>
      <c r="H8914" s="1" t="s">
        <v>218</v>
      </c>
      <c r="I8914" s="34">
        <v>1.3951E-2</v>
      </c>
      <c r="J8914" s="34">
        <v>51.785525999999997</v>
      </c>
      <c r="K8914" s="35" t="str">
        <f t="shared" si="751"/>
        <v>Kempenland-West_H9120</v>
      </c>
      <c r="L8914" s="36">
        <f>VLOOKUP(D8914,DATA!A:F,5,FALSE)</f>
        <v>1.3726988247862192E-2</v>
      </c>
      <c r="M8914" s="37">
        <f>VLOOKUP(D8914,DATA!A:F,6,FALSE)</f>
        <v>1285.5</v>
      </c>
      <c r="N8914" s="36">
        <f t="shared" si="752"/>
        <v>99.98979358368203</v>
      </c>
      <c r="O8914" s="36">
        <f t="shared" si="753"/>
        <v>99.989795537877384</v>
      </c>
      <c r="P8914" s="36">
        <f t="shared" si="754"/>
        <v>1.9541953548696256E-6</v>
      </c>
      <c r="Q8914" s="36">
        <f t="shared" si="755"/>
        <v>1.0119903435868022E-6</v>
      </c>
    </row>
    <row r="8915" spans="1:17" x14ac:dyDescent="0.3">
      <c r="A8915" s="29">
        <v>2410431</v>
      </c>
      <c r="B8915" s="1">
        <v>135</v>
      </c>
      <c r="C8915" s="1" t="s">
        <v>34</v>
      </c>
      <c r="D8915" s="1" t="s">
        <v>33</v>
      </c>
      <c r="E8915" s="1" t="s">
        <v>29</v>
      </c>
      <c r="F8915" s="47">
        <v>1786</v>
      </c>
      <c r="G8915" s="34">
        <v>1954.97</v>
      </c>
      <c r="H8915" s="1" t="s">
        <v>218</v>
      </c>
      <c r="I8915" s="34">
        <v>1.3951E-2</v>
      </c>
      <c r="J8915" s="34">
        <v>6808.9750000000004</v>
      </c>
      <c r="K8915" s="35" t="str">
        <f t="shared" si="751"/>
        <v>Kempenland-West_ZGH91D0</v>
      </c>
      <c r="L8915" s="36">
        <f>VLOOKUP(D8915,DATA!A:F,5,FALSE)</f>
        <v>6.9280917156857415E-3</v>
      </c>
      <c r="M8915" s="37">
        <f>VLOOKUP(D8915,DATA!A:F,6,FALSE)</f>
        <v>2211</v>
      </c>
      <c r="N8915" s="36">
        <f t="shared" si="752"/>
        <v>14.507048217423307</v>
      </c>
      <c r="O8915" s="36">
        <f t="shared" si="753"/>
        <v>14.508247007756303</v>
      </c>
      <c r="P8915" s="36">
        <f t="shared" si="754"/>
        <v>1.1987903329959693E-3</v>
      </c>
      <c r="Q8915" s="36">
        <f t="shared" si="755"/>
        <v>8.1625334076112305E-2</v>
      </c>
    </row>
    <row r="8916" spans="1:17" x14ac:dyDescent="0.3">
      <c r="A8916" s="29">
        <v>2410431</v>
      </c>
      <c r="B8916" s="1">
        <v>135</v>
      </c>
      <c r="C8916" s="1" t="s">
        <v>34</v>
      </c>
      <c r="D8916" s="1" t="s">
        <v>22</v>
      </c>
      <c r="E8916" s="1" t="s">
        <v>23</v>
      </c>
      <c r="F8916" s="47">
        <v>1857</v>
      </c>
      <c r="G8916" s="34">
        <v>1954.97</v>
      </c>
      <c r="H8916" s="1" t="s">
        <v>218</v>
      </c>
      <c r="I8916" s="34">
        <v>1.3951E-2</v>
      </c>
      <c r="J8916" s="34">
        <v>1924.5676000000001</v>
      </c>
      <c r="K8916" s="35" t="str">
        <f t="shared" si="751"/>
        <v>Kempenland-West_H91E0C</v>
      </c>
      <c r="L8916" s="36">
        <f>VLOOKUP(D8916,DATA!A:F,5,FALSE)</f>
        <v>6.9280917156857415E-3</v>
      </c>
      <c r="M8916" s="37">
        <f>VLOOKUP(D8916,DATA!A:F,6,FALSE)</f>
        <v>2282</v>
      </c>
      <c r="N8916" s="36">
        <f t="shared" si="752"/>
        <v>9.4004317051346078</v>
      </c>
      <c r="O8916" s="36">
        <f t="shared" si="753"/>
        <v>9.4012549138052108</v>
      </c>
      <c r="P8916" s="36">
        <f t="shared" si="754"/>
        <v>8.2320867060303726E-4</v>
      </c>
      <c r="Q8916" s="36">
        <f t="shared" si="755"/>
        <v>1.5843207354816778E-2</v>
      </c>
    </row>
    <row r="8917" spans="1:17" x14ac:dyDescent="0.3">
      <c r="A8917" s="29">
        <v>2410432</v>
      </c>
      <c r="B8917" s="1">
        <v>135</v>
      </c>
      <c r="C8917" s="1" t="s">
        <v>34</v>
      </c>
      <c r="D8917" s="1" t="s">
        <v>33</v>
      </c>
      <c r="E8917" s="1" t="s">
        <v>29</v>
      </c>
      <c r="F8917" s="47">
        <v>1786</v>
      </c>
      <c r="G8917" s="34">
        <v>1820.71</v>
      </c>
      <c r="H8917" s="1" t="s">
        <v>218</v>
      </c>
      <c r="I8917" s="34">
        <v>1.2815999999999999E-2</v>
      </c>
      <c r="J8917" s="34">
        <v>8952.9320000000007</v>
      </c>
      <c r="K8917" s="35" t="str">
        <f t="shared" si="751"/>
        <v>Kempenland-West_ZGH91D0</v>
      </c>
      <c r="L8917" s="36">
        <f>VLOOKUP(D8917,DATA!A:F,5,FALSE)</f>
        <v>6.9280917156857415E-3</v>
      </c>
      <c r="M8917" s="37">
        <f>VLOOKUP(D8917,DATA!A:F,6,FALSE)</f>
        <v>2211</v>
      </c>
      <c r="N8917" s="36">
        <f t="shared" si="752"/>
        <v>6.2739800455461276</v>
      </c>
      <c r="O8917" s="36">
        <f t="shared" si="753"/>
        <v>6.2745021847428752</v>
      </c>
      <c r="P8917" s="36">
        <f t="shared" si="754"/>
        <v>5.2213919674759524E-4</v>
      </c>
      <c r="Q8917" s="36">
        <f t="shared" si="755"/>
        <v>4.6746767230158415E-2</v>
      </c>
    </row>
    <row r="8918" spans="1:17" x14ac:dyDescent="0.3">
      <c r="A8918" s="29">
        <v>2410435</v>
      </c>
      <c r="B8918" s="1">
        <v>135</v>
      </c>
      <c r="C8918" s="1" t="s">
        <v>34</v>
      </c>
      <c r="D8918" s="1" t="s">
        <v>41</v>
      </c>
      <c r="E8918" s="1" t="s">
        <v>42</v>
      </c>
      <c r="F8918" s="47">
        <v>1071</v>
      </c>
      <c r="G8918" s="34">
        <v>1805.28</v>
      </c>
      <c r="H8918" s="1" t="s">
        <v>218</v>
      </c>
      <c r="I8918" s="34">
        <v>1.2190100000000001E-2</v>
      </c>
      <c r="J8918" s="34">
        <v>1867.2348999999999</v>
      </c>
      <c r="K8918" s="35" t="str">
        <f t="shared" si="751"/>
        <v>Kempenland-West_H4010A</v>
      </c>
      <c r="L8918" s="36">
        <f>VLOOKUP(D8918,DATA!A:F,5,FALSE)</f>
        <v>1.3726988247862192E-2</v>
      </c>
      <c r="M8918" s="37">
        <f>VLOOKUP(D8918,DATA!A:F,6,FALSE)</f>
        <v>1285.5</v>
      </c>
      <c r="N8918" s="36">
        <f t="shared" si="752"/>
        <v>99.920391958148087</v>
      </c>
      <c r="O8918" s="36">
        <f t="shared" si="753"/>
        <v>99.920405267512706</v>
      </c>
      <c r="P8918" s="36">
        <f t="shared" si="754"/>
        <v>1.3309364618407926E-5</v>
      </c>
      <c r="Q8918" s="36">
        <f t="shared" si="755"/>
        <v>2.485171011231646E-4</v>
      </c>
    </row>
    <row r="8919" spans="1:17" x14ac:dyDescent="0.3">
      <c r="A8919" s="29">
        <v>2410446</v>
      </c>
      <c r="B8919" s="1">
        <v>135</v>
      </c>
      <c r="C8919" s="1" t="s">
        <v>34</v>
      </c>
      <c r="D8919" s="1" t="s">
        <v>53</v>
      </c>
      <c r="E8919" s="1" t="s">
        <v>54</v>
      </c>
      <c r="F8919" s="47">
        <v>714</v>
      </c>
      <c r="G8919" s="34">
        <v>1160.0899999999999</v>
      </c>
      <c r="H8919" s="1" t="s">
        <v>218</v>
      </c>
      <c r="I8919" s="34">
        <v>9.8957000000000003E-3</v>
      </c>
      <c r="J8919" s="34">
        <v>1651.2952</v>
      </c>
      <c r="K8919" s="35" t="str">
        <f t="shared" si="751"/>
        <v>Kempenland-West_H4030</v>
      </c>
      <c r="L8919" s="36">
        <f>VLOOKUP(D8919,DATA!A:F,5,FALSE)</f>
        <v>1.0986712608830001E-2</v>
      </c>
      <c r="M8919" s="37">
        <f>VLOOKUP(D8919,DATA!A:F,6,FALSE)</f>
        <v>982</v>
      </c>
      <c r="N8919" s="36">
        <f t="shared" si="752"/>
        <v>87.616708898667611</v>
      </c>
      <c r="O8919" s="36">
        <f t="shared" si="753"/>
        <v>87.61788845732292</v>
      </c>
      <c r="P8919" s="36">
        <f t="shared" si="754"/>
        <v>1.1795586553091653E-3</v>
      </c>
      <c r="Q8919" s="36">
        <f t="shared" si="755"/>
        <v>1.9477995456304791E-2</v>
      </c>
    </row>
    <row r="8920" spans="1:17" x14ac:dyDescent="0.3">
      <c r="A8920" s="29">
        <v>2410446</v>
      </c>
      <c r="B8920" s="1">
        <v>135</v>
      </c>
      <c r="C8920" s="1" t="s">
        <v>34</v>
      </c>
      <c r="D8920" s="1" t="s">
        <v>82</v>
      </c>
      <c r="E8920" s="1" t="s">
        <v>54</v>
      </c>
      <c r="F8920" s="47">
        <v>714</v>
      </c>
      <c r="G8920" s="34">
        <v>1160.0899999999999</v>
      </c>
      <c r="H8920" s="1" t="s">
        <v>218</v>
      </c>
      <c r="I8920" s="34">
        <v>9.8957000000000003E-3</v>
      </c>
      <c r="J8920" s="34">
        <v>0.11584846</v>
      </c>
      <c r="K8920" s="35" t="str">
        <f t="shared" si="751"/>
        <v>Kempenland-West_ZGH4030</v>
      </c>
      <c r="L8920" s="36">
        <f>VLOOKUP(D8920,DATA!A:F,5,FALSE)</f>
        <v>1.0986712608830001E-2</v>
      </c>
      <c r="M8920" s="37">
        <f>VLOOKUP(D8920,DATA!A:F,6,FALSE)</f>
        <v>982</v>
      </c>
      <c r="N8920" s="36">
        <f t="shared" si="752"/>
        <v>87.616708898667611</v>
      </c>
      <c r="O8920" s="36">
        <f t="shared" si="753"/>
        <v>87.61788845732292</v>
      </c>
      <c r="P8920" s="36">
        <f t="shared" si="754"/>
        <v>1.1795586553091653E-3</v>
      </c>
      <c r="Q8920" s="36">
        <f t="shared" si="755"/>
        <v>1.3665005369723762E-6</v>
      </c>
    </row>
    <row r="8921" spans="1:17" x14ac:dyDescent="0.3">
      <c r="A8921" s="29">
        <v>2410447</v>
      </c>
      <c r="B8921" s="1">
        <v>135</v>
      </c>
      <c r="C8921" s="1" t="s">
        <v>34</v>
      </c>
      <c r="D8921" s="1" t="s">
        <v>41</v>
      </c>
      <c r="E8921" s="1" t="s">
        <v>42</v>
      </c>
      <c r="F8921" s="47">
        <v>1071</v>
      </c>
      <c r="G8921" s="34">
        <v>1343.39</v>
      </c>
      <c r="H8921" s="1" t="s">
        <v>218</v>
      </c>
      <c r="I8921" s="34">
        <v>1.1775799999999999E-2</v>
      </c>
      <c r="J8921" s="34">
        <v>2899.7467999999999</v>
      </c>
      <c r="K8921" s="35" t="str">
        <f t="shared" si="751"/>
        <v>Kempenland-West_H4010A</v>
      </c>
      <c r="L8921" s="36">
        <f>VLOOKUP(D8921,DATA!A:F,5,FALSE)</f>
        <v>1.3726988247862192E-2</v>
      </c>
      <c r="M8921" s="37">
        <f>VLOOKUP(D8921,DATA!A:F,6,FALSE)</f>
        <v>1285.5</v>
      </c>
      <c r="N8921" s="36">
        <f t="shared" si="752"/>
        <v>68.883004932590168</v>
      </c>
      <c r="O8921" s="36">
        <f t="shared" si="753"/>
        <v>68.886469604869291</v>
      </c>
      <c r="P8921" s="36">
        <f t="shared" si="754"/>
        <v>3.4646722791222828E-3</v>
      </c>
      <c r="Q8921" s="36">
        <f t="shared" si="755"/>
        <v>0.10046672354433546</v>
      </c>
    </row>
    <row r="8922" spans="1:17" x14ac:dyDescent="0.3">
      <c r="A8922" s="29">
        <v>2410447</v>
      </c>
      <c r="B8922" s="1">
        <v>135</v>
      </c>
      <c r="C8922" s="1" t="s">
        <v>34</v>
      </c>
      <c r="D8922" s="1" t="s">
        <v>81</v>
      </c>
      <c r="E8922" s="1" t="s">
        <v>42</v>
      </c>
      <c r="F8922" s="47">
        <v>1071</v>
      </c>
      <c r="G8922" s="34">
        <v>1343.39</v>
      </c>
      <c r="H8922" s="1" t="s">
        <v>218</v>
      </c>
      <c r="I8922" s="34">
        <v>1.1775799999999999E-2</v>
      </c>
      <c r="J8922" s="34">
        <v>1218.6465000000001</v>
      </c>
      <c r="K8922" s="35" t="str">
        <f t="shared" si="751"/>
        <v>Kempenland-West_ZGH4010A</v>
      </c>
      <c r="L8922" s="36">
        <f>VLOOKUP(D8922,DATA!A:F,5,FALSE)</f>
        <v>1.3726988247862192E-2</v>
      </c>
      <c r="M8922" s="37">
        <f>VLOOKUP(D8922,DATA!A:F,6,FALSE)</f>
        <v>1285.5</v>
      </c>
      <c r="N8922" s="36">
        <f t="shared" si="752"/>
        <v>68.883004932590168</v>
      </c>
      <c r="O8922" s="36">
        <f t="shared" si="753"/>
        <v>68.886469604869291</v>
      </c>
      <c r="P8922" s="36">
        <f t="shared" si="754"/>
        <v>3.4646722791222828E-3</v>
      </c>
      <c r="Q8922" s="36">
        <f t="shared" si="755"/>
        <v>4.2222107465993933E-2</v>
      </c>
    </row>
    <row r="8923" spans="1:17" x14ac:dyDescent="0.3">
      <c r="A8923" s="29">
        <v>2410447</v>
      </c>
      <c r="B8923" s="1">
        <v>135</v>
      </c>
      <c r="C8923" s="1" t="s">
        <v>34</v>
      </c>
      <c r="D8923" s="1" t="s">
        <v>43</v>
      </c>
      <c r="E8923" s="1" t="s">
        <v>44</v>
      </c>
      <c r="F8923" s="47">
        <v>1071</v>
      </c>
      <c r="G8923" s="34">
        <v>1343.39</v>
      </c>
      <c r="H8923" s="1" t="s">
        <v>218</v>
      </c>
      <c r="I8923" s="34">
        <v>1.1775799999999999E-2</v>
      </c>
      <c r="J8923" s="34">
        <v>726.54674999999997</v>
      </c>
      <c r="K8923" s="35" t="str">
        <f t="shared" si="751"/>
        <v>Kempenland-West_H7150</v>
      </c>
      <c r="L8923" s="36">
        <f>VLOOKUP(D8923,DATA!A:F,5,FALSE)</f>
        <v>1.3726988247862192E-2</v>
      </c>
      <c r="M8923" s="37">
        <f>VLOOKUP(D8923,DATA!A:F,6,FALSE)</f>
        <v>1285.5</v>
      </c>
      <c r="N8923" s="36">
        <f t="shared" si="752"/>
        <v>68.883004932590168</v>
      </c>
      <c r="O8923" s="36">
        <f t="shared" si="753"/>
        <v>68.886469604869291</v>
      </c>
      <c r="P8923" s="36">
        <f t="shared" si="754"/>
        <v>3.4646722791222828E-3</v>
      </c>
      <c r="Q8923" s="36">
        <f t="shared" si="755"/>
        <v>2.5172463842113871E-2</v>
      </c>
    </row>
    <row r="8924" spans="1:17" x14ac:dyDescent="0.3">
      <c r="A8924" s="29">
        <v>2410448</v>
      </c>
      <c r="B8924" s="1">
        <v>135</v>
      </c>
      <c r="C8924" s="1" t="s">
        <v>34</v>
      </c>
      <c r="D8924" s="1" t="s">
        <v>53</v>
      </c>
      <c r="E8924" s="1" t="s">
        <v>54</v>
      </c>
      <c r="F8924" s="47">
        <v>714</v>
      </c>
      <c r="G8924" s="34">
        <v>1349.17</v>
      </c>
      <c r="H8924" s="1" t="s">
        <v>218</v>
      </c>
      <c r="I8924" s="34">
        <v>1.23073E-2</v>
      </c>
      <c r="J8924" s="34">
        <v>85.298419999999993</v>
      </c>
      <c r="K8924" s="35" t="str">
        <f t="shared" si="751"/>
        <v>Kempenland-West_H4030</v>
      </c>
      <c r="L8924" s="36">
        <f>VLOOKUP(D8924,DATA!A:F,5,FALSE)</f>
        <v>1.0986712608830001E-2</v>
      </c>
      <c r="M8924" s="37">
        <f>VLOOKUP(D8924,DATA!A:F,6,FALSE)</f>
        <v>982</v>
      </c>
      <c r="N8924" s="36">
        <f t="shared" si="752"/>
        <v>98.260443370090982</v>
      </c>
      <c r="O8924" s="36">
        <f t="shared" si="753"/>
        <v>98.260674480497826</v>
      </c>
      <c r="P8924" s="36">
        <f t="shared" si="754"/>
        <v>2.3111040684398176E-4</v>
      </c>
      <c r="Q8924" s="36">
        <f t="shared" si="755"/>
        <v>1.9713352549348829E-4</v>
      </c>
    </row>
    <row r="8925" spans="1:17" x14ac:dyDescent="0.3">
      <c r="A8925" s="29">
        <v>2410448</v>
      </c>
      <c r="B8925" s="1">
        <v>135</v>
      </c>
      <c r="C8925" s="1" t="s">
        <v>34</v>
      </c>
      <c r="D8925" s="1" t="s">
        <v>86</v>
      </c>
      <c r="E8925" s="1" t="s">
        <v>44</v>
      </c>
      <c r="F8925" s="47">
        <v>1071</v>
      </c>
      <c r="G8925" s="34">
        <v>1349.17</v>
      </c>
      <c r="H8925" s="1" t="s">
        <v>218</v>
      </c>
      <c r="I8925" s="34">
        <v>1.23073E-2</v>
      </c>
      <c r="J8925" s="34">
        <v>770.26480000000004</v>
      </c>
      <c r="K8925" s="35" t="str">
        <f t="shared" si="751"/>
        <v>Kempenland-West_ZGH7150</v>
      </c>
      <c r="L8925" s="36">
        <f>VLOOKUP(D8925,DATA!A:F,5,FALSE)</f>
        <v>1.3726988247862192E-2</v>
      </c>
      <c r="M8925" s="37">
        <f>VLOOKUP(D8925,DATA!A:F,6,FALSE)</f>
        <v>1285.5</v>
      </c>
      <c r="N8925" s="36">
        <f t="shared" si="752"/>
        <v>70.557678036990509</v>
      </c>
      <c r="O8925" s="36">
        <f t="shared" si="753"/>
        <v>70.561187488956918</v>
      </c>
      <c r="P8925" s="36">
        <f t="shared" si="754"/>
        <v>3.5094519664085055E-3</v>
      </c>
      <c r="Q8925" s="36">
        <f t="shared" si="755"/>
        <v>2.7032073170152545E-2</v>
      </c>
    </row>
    <row r="8926" spans="1:17" x14ac:dyDescent="0.3">
      <c r="A8926" s="31">
        <v>2410449</v>
      </c>
      <c r="B8926" s="19">
        <v>135</v>
      </c>
      <c r="C8926" s="19" t="s">
        <v>34</v>
      </c>
      <c r="D8926" s="19" t="s">
        <v>81</v>
      </c>
      <c r="E8926" s="19" t="s">
        <v>42</v>
      </c>
      <c r="F8926" s="49">
        <v>1071</v>
      </c>
      <c r="G8926" s="42">
        <v>1043.28</v>
      </c>
      <c r="H8926" s="19" t="s">
        <v>217</v>
      </c>
      <c r="I8926" s="42">
        <v>9.4441999999999998E-3</v>
      </c>
      <c r="J8926" s="42">
        <v>127.56202999999999</v>
      </c>
      <c r="K8926" s="43" t="str">
        <f t="shared" si="751"/>
        <v>Kempenland-West_ZGH4010A</v>
      </c>
      <c r="L8926" s="44">
        <f>VLOOKUP(D8926,DATA!A:F,5,FALSE)</f>
        <v>1.3726988247862192E-2</v>
      </c>
      <c r="M8926" s="45">
        <f>VLOOKUP(D8926,DATA!A:F,6,FALSE)</f>
        <v>1285.5</v>
      </c>
      <c r="N8926" s="44">
        <f t="shared" si="752"/>
        <v>3.4725068808134973</v>
      </c>
      <c r="O8926" s="44">
        <f t="shared" si="753"/>
        <v>3.4729414518480946</v>
      </c>
      <c r="P8926" s="44">
        <f t="shared" si="754"/>
        <v>4.3457103459720869E-4</v>
      </c>
      <c r="Q8926" s="44">
        <f t="shared" si="755"/>
        <v>5.543476335242017E-4</v>
      </c>
    </row>
    <row r="8927" spans="1:17" x14ac:dyDescent="0.3">
      <c r="A8927" s="29">
        <v>2410450</v>
      </c>
      <c r="B8927" s="1">
        <v>135</v>
      </c>
      <c r="C8927" s="1" t="s">
        <v>34</v>
      </c>
      <c r="D8927" s="1" t="s">
        <v>53</v>
      </c>
      <c r="E8927" s="1" t="s">
        <v>54</v>
      </c>
      <c r="F8927" s="47">
        <v>714</v>
      </c>
      <c r="G8927" s="34">
        <v>1167.8900000000001</v>
      </c>
      <c r="H8927" s="1" t="s">
        <v>218</v>
      </c>
      <c r="I8927" s="34">
        <v>1.09893E-2</v>
      </c>
      <c r="J8927" s="34">
        <v>5504.5720000000001</v>
      </c>
      <c r="K8927" s="35" t="str">
        <f t="shared" si="751"/>
        <v>Kempenland-West_H4030</v>
      </c>
      <c r="L8927" s="36">
        <f>VLOOKUP(D8927,DATA!A:F,5,FALSE)</f>
        <v>1.0986712608830001E-2</v>
      </c>
      <c r="M8927" s="37">
        <f>VLOOKUP(D8927,DATA!A:F,6,FALSE)</f>
        <v>982</v>
      </c>
      <c r="N8927" s="36">
        <f t="shared" si="752"/>
        <v>88.516929496303447</v>
      </c>
      <c r="O8927" s="36">
        <f t="shared" si="753"/>
        <v>88.51815665850323</v>
      </c>
      <c r="P8927" s="36">
        <f t="shared" si="754"/>
        <v>1.2271621997825832E-3</v>
      </c>
      <c r="Q8927" s="36">
        <f t="shared" si="755"/>
        <v>6.7550026843816141E-2</v>
      </c>
    </row>
    <row r="8928" spans="1:17" x14ac:dyDescent="0.3">
      <c r="A8928" s="31">
        <v>2410450</v>
      </c>
      <c r="B8928" s="19">
        <v>135</v>
      </c>
      <c r="C8928" s="19" t="s">
        <v>34</v>
      </c>
      <c r="D8928" s="19" t="s">
        <v>81</v>
      </c>
      <c r="E8928" s="19" t="s">
        <v>42</v>
      </c>
      <c r="F8928" s="49">
        <v>1071</v>
      </c>
      <c r="G8928" s="42">
        <v>1167.8900000000001</v>
      </c>
      <c r="H8928" s="19" t="s">
        <v>218</v>
      </c>
      <c r="I8928" s="42">
        <v>1.09893E-2</v>
      </c>
      <c r="J8928" s="42">
        <v>574.68065999999999</v>
      </c>
      <c r="K8928" s="43" t="str">
        <f t="shared" si="751"/>
        <v>Kempenland-West_ZGH4010A</v>
      </c>
      <c r="L8928" s="44">
        <f>VLOOKUP(D8928,DATA!A:F,5,FALSE)</f>
        <v>1.3726988247862192E-2</v>
      </c>
      <c r="M8928" s="45">
        <f>VLOOKUP(D8928,DATA!A:F,6,FALSE)</f>
        <v>1285.5</v>
      </c>
      <c r="N8928" s="44">
        <f t="shared" si="752"/>
        <v>16.597432385190256</v>
      </c>
      <c r="O8928" s="44">
        <f t="shared" si="753"/>
        <v>16.599520659295507</v>
      </c>
      <c r="P8928" s="44">
        <f t="shared" si="754"/>
        <v>2.0882741052510312E-3</v>
      </c>
      <c r="Q8928" s="44">
        <f t="shared" si="755"/>
        <v>1.200090741066572E-2</v>
      </c>
    </row>
    <row r="8929" spans="1:17" x14ac:dyDescent="0.3">
      <c r="A8929" s="29">
        <v>2410451</v>
      </c>
      <c r="B8929" s="1">
        <v>135</v>
      </c>
      <c r="C8929" s="1" t="s">
        <v>34</v>
      </c>
      <c r="D8929" s="1" t="s">
        <v>53</v>
      </c>
      <c r="E8929" s="1" t="s">
        <v>54</v>
      </c>
      <c r="F8929" s="47">
        <v>714</v>
      </c>
      <c r="G8929" s="34">
        <v>1435.79</v>
      </c>
      <c r="H8929" s="1" t="s">
        <v>218</v>
      </c>
      <c r="I8929" s="34">
        <v>1.3956E-2</v>
      </c>
      <c r="J8929" s="34">
        <v>5995.22</v>
      </c>
      <c r="K8929" s="35" t="str">
        <f t="shared" si="751"/>
        <v>Kempenland-West_H4030</v>
      </c>
      <c r="L8929" s="36">
        <f>VLOOKUP(D8929,DATA!A:F,5,FALSE)</f>
        <v>1.0986712608830001E-2</v>
      </c>
      <c r="M8929" s="37">
        <f>VLOOKUP(D8929,DATA!A:F,6,FALSE)</f>
        <v>982</v>
      </c>
      <c r="N8929" s="36">
        <f t="shared" si="752"/>
        <v>99.32111405288515</v>
      </c>
      <c r="O8929" s="36">
        <f t="shared" si="753"/>
        <v>99.321217432350878</v>
      </c>
      <c r="P8929" s="36">
        <f t="shared" si="754"/>
        <v>1.0337946572747114E-4</v>
      </c>
      <c r="Q8929" s="36">
        <f t="shared" si="755"/>
        <v>6.1978264051864964E-3</v>
      </c>
    </row>
    <row r="8930" spans="1:17" x14ac:dyDescent="0.3">
      <c r="A8930" s="29">
        <v>2410451</v>
      </c>
      <c r="B8930" s="1">
        <v>135</v>
      </c>
      <c r="C8930" s="1" t="s">
        <v>34</v>
      </c>
      <c r="D8930" s="1" t="s">
        <v>82</v>
      </c>
      <c r="E8930" s="1" t="s">
        <v>54</v>
      </c>
      <c r="F8930" s="47">
        <v>714</v>
      </c>
      <c r="G8930" s="34">
        <v>1435.79</v>
      </c>
      <c r="H8930" s="1" t="s">
        <v>218</v>
      </c>
      <c r="I8930" s="34">
        <v>1.3956E-2</v>
      </c>
      <c r="J8930" s="34">
        <v>2388.2539999999999</v>
      </c>
      <c r="K8930" s="35" t="str">
        <f t="shared" si="751"/>
        <v>Kempenland-West_ZGH4030</v>
      </c>
      <c r="L8930" s="36">
        <f>VLOOKUP(D8930,DATA!A:F,5,FALSE)</f>
        <v>1.0986712608830001E-2</v>
      </c>
      <c r="M8930" s="37">
        <f>VLOOKUP(D8930,DATA!A:F,6,FALSE)</f>
        <v>982</v>
      </c>
      <c r="N8930" s="36">
        <f t="shared" si="752"/>
        <v>99.32111405288515</v>
      </c>
      <c r="O8930" s="36">
        <f t="shared" si="753"/>
        <v>99.321217432350878</v>
      </c>
      <c r="P8930" s="36">
        <f t="shared" si="754"/>
        <v>1.0337946572747114E-4</v>
      </c>
      <c r="Q8930" s="36">
        <f t="shared" si="755"/>
        <v>2.4689642254149585E-3</v>
      </c>
    </row>
    <row r="8931" spans="1:17" x14ac:dyDescent="0.3">
      <c r="A8931" s="29">
        <v>2410451</v>
      </c>
      <c r="B8931" s="1">
        <v>135</v>
      </c>
      <c r="C8931" s="1" t="s">
        <v>34</v>
      </c>
      <c r="D8931" s="1" t="s">
        <v>43</v>
      </c>
      <c r="E8931" s="1" t="s">
        <v>44</v>
      </c>
      <c r="F8931" s="47">
        <v>1071</v>
      </c>
      <c r="G8931" s="34">
        <v>1435.79</v>
      </c>
      <c r="H8931" s="1" t="s">
        <v>218</v>
      </c>
      <c r="I8931" s="34">
        <v>1.3956E-2</v>
      </c>
      <c r="J8931" s="34">
        <v>420.79293999999999</v>
      </c>
      <c r="K8931" s="35" t="str">
        <f t="shared" si="751"/>
        <v>Kempenland-West_H7150</v>
      </c>
      <c r="L8931" s="36">
        <f>VLOOKUP(D8931,DATA!A:F,5,FALSE)</f>
        <v>1.3726988247862192E-2</v>
      </c>
      <c r="M8931" s="37">
        <f>VLOOKUP(D8931,DATA!A:F,6,FALSE)</f>
        <v>1285.5</v>
      </c>
      <c r="N8931" s="36">
        <f t="shared" si="752"/>
        <v>88.725752766056871</v>
      </c>
      <c r="O8931" s="36">
        <f t="shared" si="753"/>
        <v>88.727668967883545</v>
      </c>
      <c r="P8931" s="36">
        <f t="shared" si="754"/>
        <v>1.9162018266740688E-3</v>
      </c>
      <c r="Q8931" s="36">
        <f t="shared" si="755"/>
        <v>8.0632420027955173E-3</v>
      </c>
    </row>
    <row r="8932" spans="1:17" x14ac:dyDescent="0.3">
      <c r="A8932" s="29">
        <v>2410452</v>
      </c>
      <c r="B8932" s="1">
        <v>135</v>
      </c>
      <c r="C8932" s="1" t="s">
        <v>34</v>
      </c>
      <c r="D8932" s="1" t="s">
        <v>41</v>
      </c>
      <c r="E8932" s="1" t="s">
        <v>42</v>
      </c>
      <c r="F8932" s="47">
        <v>1071</v>
      </c>
      <c r="G8932" s="34">
        <v>1373.46</v>
      </c>
      <c r="H8932" s="1" t="s">
        <v>218</v>
      </c>
      <c r="I8932" s="34">
        <v>1.36046E-2</v>
      </c>
      <c r="J8932" s="34">
        <v>3158.2541999999999</v>
      </c>
      <c r="K8932" s="35" t="str">
        <f t="shared" si="751"/>
        <v>Kempenland-West_H4010A</v>
      </c>
      <c r="L8932" s="36">
        <f>VLOOKUP(D8932,DATA!A:F,5,FALSE)</f>
        <v>1.3726988247862192E-2</v>
      </c>
      <c r="M8932" s="37">
        <f>VLOOKUP(D8932,DATA!A:F,6,FALSE)</f>
        <v>1285.5</v>
      </c>
      <c r="N8932" s="36">
        <f t="shared" si="752"/>
        <v>76.984317241405691</v>
      </c>
      <c r="O8932" s="36">
        <f t="shared" si="753"/>
        <v>76.987626001491137</v>
      </c>
      <c r="P8932" s="36">
        <f t="shared" si="754"/>
        <v>3.3087600854457833E-3</v>
      </c>
      <c r="Q8932" s="36">
        <f t="shared" si="755"/>
        <v>0.10449905436651503</v>
      </c>
    </row>
    <row r="8933" spans="1:17" x14ac:dyDescent="0.3">
      <c r="A8933" s="30">
        <v>2410453</v>
      </c>
      <c r="B8933" s="14">
        <v>135</v>
      </c>
      <c r="C8933" s="14" t="s">
        <v>34</v>
      </c>
      <c r="D8933" s="14" t="s">
        <v>55</v>
      </c>
      <c r="E8933" s="14" t="s">
        <v>56</v>
      </c>
      <c r="F8933" s="48">
        <v>500</v>
      </c>
      <c r="G8933" s="38">
        <v>1151.31</v>
      </c>
      <c r="H8933" s="14" t="s">
        <v>218</v>
      </c>
      <c r="I8933" s="38">
        <v>1.1395199999999999E-2</v>
      </c>
      <c r="J8933" s="38">
        <v>426.48869999999999</v>
      </c>
      <c r="K8933" s="39" t="str">
        <f t="shared" si="751"/>
        <v>Kempenland-West_H3130</v>
      </c>
      <c r="L8933" s="40">
        <f>VLOOKUP(D8933,DATA!A:F,5,FALSE)</f>
        <v>0</v>
      </c>
      <c r="M8933" s="41">
        <f>VLOOKUP(D8933,DATA!A:F,6,FALSE)</f>
        <v>3.5</v>
      </c>
      <c r="N8933" s="40">
        <f t="shared" si="752"/>
        <v>50</v>
      </c>
      <c r="O8933" s="40">
        <f t="shared" si="753"/>
        <v>50</v>
      </c>
      <c r="P8933" s="40">
        <f>J8933/10000*I8933</f>
        <v>4.8599240342399997E-4</v>
      </c>
      <c r="Q8933" s="40">
        <f>IF(AND(H8933&lt;&gt;"below",I8933&gt;=0.005),M8933*P8933,0)</f>
        <v>1.7009734119839998E-3</v>
      </c>
    </row>
    <row r="8934" spans="1:17" x14ac:dyDescent="0.3">
      <c r="A8934" s="29">
        <v>2410453</v>
      </c>
      <c r="B8934" s="1">
        <v>135</v>
      </c>
      <c r="C8934" s="1" t="s">
        <v>34</v>
      </c>
      <c r="D8934" s="1" t="s">
        <v>41</v>
      </c>
      <c r="E8934" s="1" t="s">
        <v>42</v>
      </c>
      <c r="F8934" s="47">
        <v>1071</v>
      </c>
      <c r="G8934" s="34">
        <v>1151.31</v>
      </c>
      <c r="H8934" s="1" t="s">
        <v>218</v>
      </c>
      <c r="I8934" s="34">
        <v>1.1395199999999999E-2</v>
      </c>
      <c r="J8934" s="34">
        <v>1366.66785</v>
      </c>
      <c r="K8934" s="35" t="str">
        <f t="shared" si="751"/>
        <v>Kempenland-West_H4010A</v>
      </c>
      <c r="L8934" s="36">
        <f>VLOOKUP(D8934,DATA!A:F,5,FALSE)</f>
        <v>1.3726988247862192E-2</v>
      </c>
      <c r="M8934" s="37">
        <f>VLOOKUP(D8934,DATA!A:F,6,FALSE)</f>
        <v>1285.5</v>
      </c>
      <c r="N8934" s="36">
        <f t="shared" si="752"/>
        <v>13.681202816154276</v>
      </c>
      <c r="O8934" s="36">
        <f t="shared" si="753"/>
        <v>13.683050176203061</v>
      </c>
      <c r="P8934" s="36">
        <f t="shared" si="754"/>
        <v>1.8473600487851627E-3</v>
      </c>
      <c r="Q8934" s="36">
        <f t="shared" si="755"/>
        <v>2.5247275860491136E-2</v>
      </c>
    </row>
    <row r="8935" spans="1:17" x14ac:dyDescent="0.3">
      <c r="A8935" s="29">
        <v>2410453</v>
      </c>
      <c r="B8935" s="1">
        <v>135</v>
      </c>
      <c r="C8935" s="1" t="s">
        <v>34</v>
      </c>
      <c r="D8935" s="1" t="s">
        <v>53</v>
      </c>
      <c r="E8935" s="1" t="s">
        <v>54</v>
      </c>
      <c r="F8935" s="47">
        <v>714</v>
      </c>
      <c r="G8935" s="34">
        <v>1151.31</v>
      </c>
      <c r="H8935" s="1" t="s">
        <v>218</v>
      </c>
      <c r="I8935" s="34">
        <v>1.1395199999999999E-2</v>
      </c>
      <c r="J8935" s="34">
        <v>7742.991</v>
      </c>
      <c r="K8935" s="35" t="str">
        <f t="shared" si="751"/>
        <v>Kempenland-West_H4030</v>
      </c>
      <c r="L8935" s="36">
        <f>VLOOKUP(D8935,DATA!A:F,5,FALSE)</f>
        <v>1.0986712608830001E-2</v>
      </c>
      <c r="M8935" s="37">
        <f>VLOOKUP(D8935,DATA!A:F,6,FALSE)</f>
        <v>982</v>
      </c>
      <c r="N8935" s="36">
        <f t="shared" si="752"/>
        <v>86.531563259904303</v>
      </c>
      <c r="O8935" s="36">
        <f t="shared" si="753"/>
        <v>86.533022281075503</v>
      </c>
      <c r="P8935" s="36">
        <f t="shared" si="754"/>
        <v>1.4590211712004475E-3</v>
      </c>
      <c r="Q8935" s="36">
        <f t="shared" si="755"/>
        <v>0.11297187797414525</v>
      </c>
    </row>
    <row r="8936" spans="1:17" x14ac:dyDescent="0.3">
      <c r="A8936" s="29">
        <v>2410453</v>
      </c>
      <c r="B8936" s="1">
        <v>135</v>
      </c>
      <c r="C8936" s="1" t="s">
        <v>34</v>
      </c>
      <c r="D8936" s="1" t="s">
        <v>43</v>
      </c>
      <c r="E8936" s="1" t="s">
        <v>44</v>
      </c>
      <c r="F8936" s="47">
        <v>1071</v>
      </c>
      <c r="G8936" s="34">
        <v>1151.31</v>
      </c>
      <c r="H8936" s="1" t="s">
        <v>218</v>
      </c>
      <c r="I8936" s="34">
        <v>1.1395199999999999E-2</v>
      </c>
      <c r="J8936" s="34">
        <v>455.55595</v>
      </c>
      <c r="K8936" s="35" t="str">
        <f t="shared" si="751"/>
        <v>Kempenland-West_H7150</v>
      </c>
      <c r="L8936" s="36">
        <f>VLOOKUP(D8936,DATA!A:F,5,FALSE)</f>
        <v>1.3726988247862192E-2</v>
      </c>
      <c r="M8936" s="37">
        <f>VLOOKUP(D8936,DATA!A:F,6,FALSE)</f>
        <v>1285.5</v>
      </c>
      <c r="N8936" s="36">
        <f t="shared" si="752"/>
        <v>13.681202816154276</v>
      </c>
      <c r="O8936" s="36">
        <f t="shared" si="753"/>
        <v>13.683050176203061</v>
      </c>
      <c r="P8936" s="36">
        <f t="shared" si="754"/>
        <v>1.8473600487851627E-3</v>
      </c>
      <c r="Q8936" s="36">
        <f t="shared" si="755"/>
        <v>8.4157586201637109E-3</v>
      </c>
    </row>
    <row r="8937" spans="1:17" x14ac:dyDescent="0.3">
      <c r="A8937" s="29">
        <v>2410454</v>
      </c>
      <c r="B8937" s="1">
        <v>135</v>
      </c>
      <c r="C8937" s="1" t="s">
        <v>34</v>
      </c>
      <c r="D8937" s="1" t="s">
        <v>53</v>
      </c>
      <c r="E8937" s="1" t="s">
        <v>54</v>
      </c>
      <c r="F8937" s="47">
        <v>714</v>
      </c>
      <c r="G8937" s="34">
        <v>1383.19</v>
      </c>
      <c r="H8937" s="1" t="s">
        <v>218</v>
      </c>
      <c r="I8937" s="34">
        <v>1.41444E-2</v>
      </c>
      <c r="J8937" s="34">
        <v>2098.8825999999999</v>
      </c>
      <c r="K8937" s="35" t="str">
        <f t="shared" si="751"/>
        <v>Kempenland-West_H4030</v>
      </c>
      <c r="L8937" s="36">
        <f>VLOOKUP(D8937,DATA!A:F,5,FALSE)</f>
        <v>1.0986712608830001E-2</v>
      </c>
      <c r="M8937" s="37">
        <f>VLOOKUP(D8937,DATA!A:F,6,FALSE)</f>
        <v>982</v>
      </c>
      <c r="N8937" s="36">
        <f t="shared" si="752"/>
        <v>98.796417991709589</v>
      </c>
      <c r="O8937" s="36">
        <f t="shared" si="753"/>
        <v>98.796602763747075</v>
      </c>
      <c r="P8937" s="36">
        <f t="shared" si="754"/>
        <v>1.847720374854589E-4</v>
      </c>
      <c r="Q8937" s="36">
        <f t="shared" si="755"/>
        <v>3.8781481444477737E-3</v>
      </c>
    </row>
    <row r="8938" spans="1:17" x14ac:dyDescent="0.3">
      <c r="A8938" s="29">
        <v>2410454</v>
      </c>
      <c r="B8938" s="1">
        <v>135</v>
      </c>
      <c r="C8938" s="1" t="s">
        <v>34</v>
      </c>
      <c r="D8938" s="1" t="s">
        <v>43</v>
      </c>
      <c r="E8938" s="1" t="s">
        <v>44</v>
      </c>
      <c r="F8938" s="47">
        <v>1071</v>
      </c>
      <c r="G8938" s="34">
        <v>1383.19</v>
      </c>
      <c r="H8938" s="1" t="s">
        <v>218</v>
      </c>
      <c r="I8938" s="34">
        <v>1.41444E-2</v>
      </c>
      <c r="J8938" s="34">
        <v>492.24997000000002</v>
      </c>
      <c r="K8938" s="35" t="str">
        <f t="shared" si="751"/>
        <v>Kempenland-West_H7150</v>
      </c>
      <c r="L8938" s="36">
        <f>VLOOKUP(D8938,DATA!A:F,5,FALSE)</f>
        <v>1.3726988247862192E-2</v>
      </c>
      <c r="M8938" s="37">
        <f>VLOOKUP(D8938,DATA!A:F,6,FALSE)</f>
        <v>1285.5</v>
      </c>
      <c r="N8938" s="36">
        <f t="shared" si="752"/>
        <v>79.265261428936554</v>
      </c>
      <c r="O8938" s="36">
        <f t="shared" si="753"/>
        <v>79.268452353770016</v>
      </c>
      <c r="P8938" s="36">
        <f t="shared" si="754"/>
        <v>3.1909248334613949E-3</v>
      </c>
      <c r="Q8938" s="36">
        <f t="shared" si="755"/>
        <v>1.5707326535436269E-2</v>
      </c>
    </row>
    <row r="8939" spans="1:17" x14ac:dyDescent="0.3">
      <c r="A8939" s="29">
        <v>2410457</v>
      </c>
      <c r="B8939" s="1">
        <v>135</v>
      </c>
      <c r="C8939" s="1" t="s">
        <v>34</v>
      </c>
      <c r="D8939" s="1" t="s">
        <v>22</v>
      </c>
      <c r="E8939" s="1" t="s">
        <v>23</v>
      </c>
      <c r="F8939" s="47">
        <v>1857</v>
      </c>
      <c r="G8939" s="34">
        <v>1959.25</v>
      </c>
      <c r="H8939" s="1" t="s">
        <v>218</v>
      </c>
      <c r="I8939" s="34">
        <v>2.2577E-2</v>
      </c>
      <c r="J8939" s="34">
        <v>28.275023000000001</v>
      </c>
      <c r="K8939" s="35" t="str">
        <f t="shared" si="751"/>
        <v>Kempenland-West_H91E0C</v>
      </c>
      <c r="L8939" s="36">
        <f>VLOOKUP(D8939,DATA!A:F,5,FALSE)</f>
        <v>6.9280917156857415E-3</v>
      </c>
      <c r="M8939" s="37">
        <f>VLOOKUP(D8939,DATA!A:F,6,FALSE)</f>
        <v>2282</v>
      </c>
      <c r="N8939" s="36">
        <f t="shared" si="752"/>
        <v>9.6560307192875285</v>
      </c>
      <c r="O8939" s="36">
        <f t="shared" si="753"/>
        <v>9.6573953183649248</v>
      </c>
      <c r="P8939" s="36">
        <f t="shared" si="754"/>
        <v>1.3645990773962779E-3</v>
      </c>
      <c r="Q8939" s="36">
        <f t="shared" si="755"/>
        <v>3.8584070299158544E-4</v>
      </c>
    </row>
    <row r="8940" spans="1:17" x14ac:dyDescent="0.3">
      <c r="A8940" s="29">
        <v>2410457</v>
      </c>
      <c r="B8940" s="1">
        <v>135</v>
      </c>
      <c r="C8940" s="1" t="s">
        <v>34</v>
      </c>
      <c r="D8940" s="1" t="s">
        <v>25</v>
      </c>
      <c r="E8940" s="1" t="s">
        <v>23</v>
      </c>
      <c r="F8940" s="47">
        <v>1857</v>
      </c>
      <c r="G8940" s="34">
        <v>1959.25</v>
      </c>
      <c r="H8940" s="1" t="s">
        <v>218</v>
      </c>
      <c r="I8940" s="34">
        <v>2.2577E-2</v>
      </c>
      <c r="J8940" s="34">
        <v>7097.1157000000003</v>
      </c>
      <c r="K8940" s="35" t="str">
        <f t="shared" si="751"/>
        <v>Kempenland-West_ZGH91E0C</v>
      </c>
      <c r="L8940" s="36">
        <f>VLOOKUP(D8940,DATA!A:F,5,FALSE)</f>
        <v>6.9280917156857415E-3</v>
      </c>
      <c r="M8940" s="37">
        <f>VLOOKUP(D8940,DATA!A:F,6,FALSE)</f>
        <v>2282</v>
      </c>
      <c r="N8940" s="36">
        <f t="shared" si="752"/>
        <v>9.6560307192875285</v>
      </c>
      <c r="O8940" s="36">
        <f t="shared" si="753"/>
        <v>9.6573953183649248</v>
      </c>
      <c r="P8940" s="36">
        <f t="shared" si="754"/>
        <v>1.3645990773962779E-3</v>
      </c>
      <c r="Q8940" s="36">
        <f t="shared" si="755"/>
        <v>9.6847175363946394E-2</v>
      </c>
    </row>
    <row r="8941" spans="1:17" x14ac:dyDescent="0.3">
      <c r="A8941" s="29">
        <v>2410458</v>
      </c>
      <c r="B8941" s="1">
        <v>135</v>
      </c>
      <c r="C8941" s="1" t="s">
        <v>34</v>
      </c>
      <c r="D8941" s="1" t="s">
        <v>22</v>
      </c>
      <c r="E8941" s="1" t="s">
        <v>23</v>
      </c>
      <c r="F8941" s="47">
        <v>1857</v>
      </c>
      <c r="G8941" s="34">
        <v>1976.41</v>
      </c>
      <c r="H8941" s="1" t="s">
        <v>218</v>
      </c>
      <c r="I8941" s="34">
        <v>2.3071000000000001E-2</v>
      </c>
      <c r="J8941" s="34">
        <v>3487.1120000000001</v>
      </c>
      <c r="K8941" s="35" t="str">
        <f t="shared" si="751"/>
        <v>Kempenland-West_H91E0C</v>
      </c>
      <c r="L8941" s="36">
        <f>VLOOKUP(D8941,DATA!A:F,5,FALSE)</f>
        <v>6.9280917156857415E-3</v>
      </c>
      <c r="M8941" s="37">
        <f>VLOOKUP(D8941,DATA!A:F,6,FALSE)</f>
        <v>2282</v>
      </c>
      <c r="N8941" s="36">
        <f t="shared" si="752"/>
        <v>10.744054073107929</v>
      </c>
      <c r="O8941" s="36">
        <f t="shared" si="753"/>
        <v>10.745586968928189</v>
      </c>
      <c r="P8941" s="36">
        <f t="shared" si="754"/>
        <v>1.5328958202598386E-3</v>
      </c>
      <c r="Q8941" s="36">
        <f t="shared" si="755"/>
        <v>5.3453794095779265E-2</v>
      </c>
    </row>
    <row r="8942" spans="1:17" x14ac:dyDescent="0.3">
      <c r="A8942" s="29">
        <v>2410458</v>
      </c>
      <c r="B8942" s="1">
        <v>135</v>
      </c>
      <c r="C8942" s="1" t="s">
        <v>34</v>
      </c>
      <c r="D8942" s="1" t="s">
        <v>25</v>
      </c>
      <c r="E8942" s="1" t="s">
        <v>23</v>
      </c>
      <c r="F8942" s="47">
        <v>1857</v>
      </c>
      <c r="G8942" s="34">
        <v>1976.41</v>
      </c>
      <c r="H8942" s="1" t="s">
        <v>218</v>
      </c>
      <c r="I8942" s="34">
        <v>2.3071000000000001E-2</v>
      </c>
      <c r="J8942" s="34">
        <v>2419.2239</v>
      </c>
      <c r="K8942" s="35" t="str">
        <f t="shared" si="751"/>
        <v>Kempenland-West_ZGH91E0C</v>
      </c>
      <c r="L8942" s="36">
        <f>VLOOKUP(D8942,DATA!A:F,5,FALSE)</f>
        <v>6.9280917156857415E-3</v>
      </c>
      <c r="M8942" s="37">
        <f>VLOOKUP(D8942,DATA!A:F,6,FALSE)</f>
        <v>2282</v>
      </c>
      <c r="N8942" s="36">
        <f t="shared" si="752"/>
        <v>10.744054073107929</v>
      </c>
      <c r="O8942" s="36">
        <f t="shared" si="753"/>
        <v>10.745586968928189</v>
      </c>
      <c r="P8942" s="36">
        <f t="shared" si="754"/>
        <v>1.5328958202598386E-3</v>
      </c>
      <c r="Q8942" s="36">
        <f t="shared" si="755"/>
        <v>3.7084182045827058E-2</v>
      </c>
    </row>
    <row r="8943" spans="1:17" x14ac:dyDescent="0.3">
      <c r="A8943" s="29">
        <v>2410459</v>
      </c>
      <c r="B8943" s="1">
        <v>135</v>
      </c>
      <c r="C8943" s="1" t="s">
        <v>34</v>
      </c>
      <c r="D8943" s="1" t="s">
        <v>28</v>
      </c>
      <c r="E8943" s="1" t="s">
        <v>29</v>
      </c>
      <c r="F8943" s="47">
        <v>1786</v>
      </c>
      <c r="G8943" s="34">
        <v>2043.38</v>
      </c>
      <c r="H8943" s="1" t="s">
        <v>218</v>
      </c>
      <c r="I8943" s="34">
        <v>2.4072E-2</v>
      </c>
      <c r="J8943" s="34">
        <v>2029.1876</v>
      </c>
      <c r="K8943" s="35" t="str">
        <f t="shared" si="751"/>
        <v>Kempenland-West_H91D0</v>
      </c>
      <c r="L8943" s="36">
        <f>VLOOKUP(D8943,DATA!A:F,5,FALSE)</f>
        <v>6.9280917156857415E-3</v>
      </c>
      <c r="M8943" s="37">
        <f>VLOOKUP(D8943,DATA!A:F,6,FALSE)</f>
        <v>2211</v>
      </c>
      <c r="N8943" s="36">
        <f t="shared" si="752"/>
        <v>23.843355762146469</v>
      </c>
      <c r="O8943" s="36">
        <f t="shared" si="753"/>
        <v>23.846384208781718</v>
      </c>
      <c r="P8943" s="36">
        <f t="shared" si="754"/>
        <v>3.0284466352483719E-3</v>
      </c>
      <c r="Q8943" s="36">
        <f t="shared" si="755"/>
        <v>6.1452863595077192E-2</v>
      </c>
    </row>
    <row r="8944" spans="1:17" x14ac:dyDescent="0.3">
      <c r="A8944" s="29">
        <v>2410459</v>
      </c>
      <c r="B8944" s="1">
        <v>135</v>
      </c>
      <c r="C8944" s="1" t="s">
        <v>34</v>
      </c>
      <c r="D8944" s="1" t="s">
        <v>22</v>
      </c>
      <c r="E8944" s="1" t="s">
        <v>23</v>
      </c>
      <c r="F8944" s="47">
        <v>1857</v>
      </c>
      <c r="G8944" s="34">
        <v>2043.38</v>
      </c>
      <c r="H8944" s="1" t="s">
        <v>218</v>
      </c>
      <c r="I8944" s="34">
        <v>2.4072E-2</v>
      </c>
      <c r="J8944" s="34">
        <v>318.48259999999999</v>
      </c>
      <c r="K8944" s="35" t="str">
        <f t="shared" si="751"/>
        <v>Kempenland-West_H91E0C</v>
      </c>
      <c r="L8944" s="36">
        <f>VLOOKUP(D8944,DATA!A:F,5,FALSE)</f>
        <v>6.9280917156857415E-3</v>
      </c>
      <c r="M8944" s="37">
        <f>VLOOKUP(D8944,DATA!A:F,6,FALSE)</f>
        <v>2282</v>
      </c>
      <c r="N8944" s="36">
        <f t="shared" si="752"/>
        <v>16.067945859728425</v>
      </c>
      <c r="O8944" s="36">
        <f t="shared" si="753"/>
        <v>16.070195114192519</v>
      </c>
      <c r="P8944" s="36">
        <f t="shared" si="754"/>
        <v>2.2492544640932977E-3</v>
      </c>
      <c r="Q8944" s="36">
        <f t="shared" si="755"/>
        <v>7.1634840978604007E-3</v>
      </c>
    </row>
    <row r="8945" spans="1:17" x14ac:dyDescent="0.3">
      <c r="A8945" s="29">
        <v>2410460</v>
      </c>
      <c r="B8945" s="1">
        <v>135</v>
      </c>
      <c r="C8945" s="1" t="s">
        <v>34</v>
      </c>
      <c r="D8945" s="1" t="s">
        <v>41</v>
      </c>
      <c r="E8945" s="1" t="s">
        <v>42</v>
      </c>
      <c r="F8945" s="47">
        <v>1071</v>
      </c>
      <c r="G8945" s="34">
        <v>1347.26</v>
      </c>
      <c r="H8945" s="1" t="s">
        <v>218</v>
      </c>
      <c r="I8945" s="34">
        <v>1.49912E-2</v>
      </c>
      <c r="J8945" s="34">
        <v>3110.0889999999999</v>
      </c>
      <c r="K8945" s="35" t="str">
        <f t="shared" si="751"/>
        <v>Kempenland-West_H4010A</v>
      </c>
      <c r="L8945" s="36">
        <f>VLOOKUP(D8945,DATA!A:F,5,FALSE)</f>
        <v>1.3726988247862192E-2</v>
      </c>
      <c r="M8945" s="37">
        <f>VLOOKUP(D8945,DATA!A:F,6,FALSE)</f>
        <v>1285.5</v>
      </c>
      <c r="N8945" s="36">
        <f t="shared" si="752"/>
        <v>70.010098638266115</v>
      </c>
      <c r="O8945" s="36">
        <f t="shared" si="753"/>
        <v>70.014419093430362</v>
      </c>
      <c r="P8945" s="36">
        <f t="shared" si="754"/>
        <v>4.3204551642475053E-3</v>
      </c>
      <c r="Q8945" s="36">
        <f t="shared" si="755"/>
        <v>0.13437000081319359</v>
      </c>
    </row>
    <row r="8946" spans="1:17" x14ac:dyDescent="0.3">
      <c r="A8946" s="29">
        <v>2410460</v>
      </c>
      <c r="B8946" s="1">
        <v>135</v>
      </c>
      <c r="C8946" s="1" t="s">
        <v>34</v>
      </c>
      <c r="D8946" s="1" t="s">
        <v>53</v>
      </c>
      <c r="E8946" s="1" t="s">
        <v>54</v>
      </c>
      <c r="F8946" s="47">
        <v>714</v>
      </c>
      <c r="G8946" s="34">
        <v>1347.26</v>
      </c>
      <c r="H8946" s="1" t="s">
        <v>218</v>
      </c>
      <c r="I8946" s="34">
        <v>1.49912E-2</v>
      </c>
      <c r="J8946" s="34">
        <v>3840.9258</v>
      </c>
      <c r="K8946" s="35" t="str">
        <f t="shared" si="751"/>
        <v>Kempenland-West_H4030</v>
      </c>
      <c r="L8946" s="36">
        <f>VLOOKUP(D8946,DATA!A:F,5,FALSE)</f>
        <v>1.0986712608830001E-2</v>
      </c>
      <c r="M8946" s="37">
        <f>VLOOKUP(D8946,DATA!A:F,6,FALSE)</f>
        <v>982</v>
      </c>
      <c r="N8946" s="36">
        <f t="shared" si="752"/>
        <v>98.224208812481521</v>
      </c>
      <c r="O8946" s="36">
        <f t="shared" si="753"/>
        <v>98.224496075754175</v>
      </c>
      <c r="P8946" s="36">
        <f t="shared" si="754"/>
        <v>2.8726327265360396E-4</v>
      </c>
      <c r="Q8946" s="36">
        <f t="shared" si="755"/>
        <v>1.1033569153276619E-2</v>
      </c>
    </row>
    <row r="8947" spans="1:17" x14ac:dyDescent="0.3">
      <c r="A8947" s="29">
        <v>2411960</v>
      </c>
      <c r="B8947" s="1">
        <v>135</v>
      </c>
      <c r="C8947" s="1" t="s">
        <v>34</v>
      </c>
      <c r="D8947" s="1" t="s">
        <v>33</v>
      </c>
      <c r="E8947" s="1" t="s">
        <v>29</v>
      </c>
      <c r="F8947" s="47">
        <v>1786</v>
      </c>
      <c r="G8947" s="34">
        <v>2050.38</v>
      </c>
      <c r="H8947" s="1" t="s">
        <v>218</v>
      </c>
      <c r="I8947" s="34">
        <v>1.5491E-2</v>
      </c>
      <c r="J8947" s="34">
        <v>10000</v>
      </c>
      <c r="K8947" s="35" t="str">
        <f t="shared" si="751"/>
        <v>Kempenland-West_ZGH91D0</v>
      </c>
      <c r="L8947" s="36">
        <f>VLOOKUP(D8947,DATA!A:F,5,FALSE)</f>
        <v>6.9280917156857415E-3</v>
      </c>
      <c r="M8947" s="37">
        <f>VLOOKUP(D8947,DATA!A:F,6,FALSE)</f>
        <v>2211</v>
      </c>
      <c r="N8947" s="36">
        <f t="shared" si="752"/>
        <v>24.735109527612273</v>
      </c>
      <c r="O8947" s="36">
        <f t="shared" si="753"/>
        <v>24.737107599593074</v>
      </c>
      <c r="P8947" s="36">
        <f t="shared" si="754"/>
        <v>1.9980719808003755E-3</v>
      </c>
      <c r="Q8947" s="36">
        <f t="shared" si="755"/>
        <v>0.19980719808003755</v>
      </c>
    </row>
    <row r="8948" spans="1:17" x14ac:dyDescent="0.3">
      <c r="A8948" s="29">
        <v>2411975</v>
      </c>
      <c r="B8948" s="1">
        <v>135</v>
      </c>
      <c r="C8948" s="1" t="s">
        <v>34</v>
      </c>
      <c r="D8948" s="1" t="s">
        <v>81</v>
      </c>
      <c r="E8948" s="1" t="s">
        <v>42</v>
      </c>
      <c r="F8948" s="47">
        <v>1071</v>
      </c>
      <c r="G8948" s="34">
        <v>1147.08</v>
      </c>
      <c r="H8948" s="1" t="s">
        <v>218</v>
      </c>
      <c r="I8948" s="34">
        <v>9.9398000000000004E-3</v>
      </c>
      <c r="J8948" s="34">
        <v>2740.4946</v>
      </c>
      <c r="K8948" s="35" t="str">
        <f t="shared" si="751"/>
        <v>Kempenland-West_ZGH4010A</v>
      </c>
      <c r="L8948" s="36">
        <f>VLOOKUP(D8948,DATA!A:F,5,FALSE)</f>
        <v>1.3726988247862192E-2</v>
      </c>
      <c r="M8948" s="37">
        <f>VLOOKUP(D8948,DATA!A:F,6,FALSE)</f>
        <v>1285.5</v>
      </c>
      <c r="N8948" s="36">
        <f t="shared" si="752"/>
        <v>13.009832092888368</v>
      </c>
      <c r="O8948" s="36">
        <f t="shared" si="753"/>
        <v>13.011376339608175</v>
      </c>
      <c r="P8948" s="36">
        <f t="shared" si="754"/>
        <v>1.5442467198063525E-3</v>
      </c>
      <c r="Q8948" s="36">
        <f t="shared" si="755"/>
        <v>4.2319997966970224E-2</v>
      </c>
    </row>
    <row r="8949" spans="1:17" x14ac:dyDescent="0.3">
      <c r="A8949" s="29">
        <v>2411975</v>
      </c>
      <c r="B8949" s="1">
        <v>135</v>
      </c>
      <c r="C8949" s="1" t="s">
        <v>34</v>
      </c>
      <c r="D8949" s="1" t="s">
        <v>53</v>
      </c>
      <c r="E8949" s="1" t="s">
        <v>54</v>
      </c>
      <c r="F8949" s="47">
        <v>714</v>
      </c>
      <c r="G8949" s="34">
        <v>1147.08</v>
      </c>
      <c r="H8949" s="1" t="s">
        <v>218</v>
      </c>
      <c r="I8949" s="34">
        <v>9.9398000000000004E-3</v>
      </c>
      <c r="J8949" s="34">
        <v>3783.5830000000001</v>
      </c>
      <c r="K8949" s="35" t="str">
        <f t="shared" si="751"/>
        <v>Kempenland-West_H4030</v>
      </c>
      <c r="L8949" s="36">
        <f>VLOOKUP(D8949,DATA!A:F,5,FALSE)</f>
        <v>1.0986712608830001E-2</v>
      </c>
      <c r="M8949" s="37">
        <f>VLOOKUP(D8949,DATA!A:F,6,FALSE)</f>
        <v>982</v>
      </c>
      <c r="N8949" s="36">
        <f t="shared" si="752"/>
        <v>85.9806833257107</v>
      </c>
      <c r="O8949" s="36">
        <f t="shared" si="753"/>
        <v>85.981999629355172</v>
      </c>
      <c r="P8949" s="36">
        <f t="shared" si="754"/>
        <v>1.3163036444723275E-3</v>
      </c>
      <c r="Q8949" s="36">
        <f t="shared" si="755"/>
        <v>4.9803440920635419E-2</v>
      </c>
    </row>
    <row r="8950" spans="1:17" x14ac:dyDescent="0.3">
      <c r="A8950" s="29">
        <v>2411975</v>
      </c>
      <c r="B8950" s="1">
        <v>135</v>
      </c>
      <c r="C8950" s="1" t="s">
        <v>34</v>
      </c>
      <c r="D8950" s="1" t="s">
        <v>82</v>
      </c>
      <c r="E8950" s="1" t="s">
        <v>54</v>
      </c>
      <c r="F8950" s="47">
        <v>714</v>
      </c>
      <c r="G8950" s="34">
        <v>1147.08</v>
      </c>
      <c r="H8950" s="1" t="s">
        <v>218</v>
      </c>
      <c r="I8950" s="34">
        <v>9.9398000000000004E-3</v>
      </c>
      <c r="J8950" s="34">
        <v>2558.7824999999998</v>
      </c>
      <c r="K8950" s="35" t="str">
        <f t="shared" si="751"/>
        <v>Kempenland-West_ZGH4030</v>
      </c>
      <c r="L8950" s="36">
        <f>VLOOKUP(D8950,DATA!A:F,5,FALSE)</f>
        <v>1.0986712608830001E-2</v>
      </c>
      <c r="M8950" s="37">
        <f>VLOOKUP(D8950,DATA!A:F,6,FALSE)</f>
        <v>982</v>
      </c>
      <c r="N8950" s="36">
        <f t="shared" si="752"/>
        <v>85.9806833257107</v>
      </c>
      <c r="O8950" s="36">
        <f t="shared" si="753"/>
        <v>85.981999629355172</v>
      </c>
      <c r="P8950" s="36">
        <f t="shared" si="754"/>
        <v>1.3163036444723275E-3</v>
      </c>
      <c r="Q8950" s="36">
        <f t="shared" si="755"/>
        <v>3.3681347301620132E-2</v>
      </c>
    </row>
    <row r="8951" spans="1:17" x14ac:dyDescent="0.3">
      <c r="A8951" s="29">
        <v>2411975</v>
      </c>
      <c r="B8951" s="1">
        <v>135</v>
      </c>
      <c r="C8951" s="1" t="s">
        <v>34</v>
      </c>
      <c r="D8951" s="1" t="s">
        <v>43</v>
      </c>
      <c r="E8951" s="1" t="s">
        <v>44</v>
      </c>
      <c r="F8951" s="47">
        <v>1071</v>
      </c>
      <c r="G8951" s="34">
        <v>1147.08</v>
      </c>
      <c r="H8951" s="1" t="s">
        <v>218</v>
      </c>
      <c r="I8951" s="34">
        <v>9.9398000000000004E-3</v>
      </c>
      <c r="J8951" s="34">
        <v>364.30322000000001</v>
      </c>
      <c r="K8951" s="35" t="str">
        <f t="shared" si="751"/>
        <v>Kempenland-West_H7150</v>
      </c>
      <c r="L8951" s="36">
        <f>VLOOKUP(D8951,DATA!A:F,5,FALSE)</f>
        <v>1.3726988247862192E-2</v>
      </c>
      <c r="M8951" s="37">
        <f>VLOOKUP(D8951,DATA!A:F,6,FALSE)</f>
        <v>1285.5</v>
      </c>
      <c r="N8951" s="36">
        <f t="shared" si="752"/>
        <v>13.009832092888368</v>
      </c>
      <c r="O8951" s="36">
        <f t="shared" si="753"/>
        <v>13.011376339608175</v>
      </c>
      <c r="P8951" s="36">
        <f t="shared" si="754"/>
        <v>1.5442467198063525E-3</v>
      </c>
      <c r="Q8951" s="36">
        <f t="shared" si="755"/>
        <v>5.6257405249989199E-3</v>
      </c>
    </row>
    <row r="8952" spans="1:17" x14ac:dyDescent="0.3">
      <c r="A8952" s="29">
        <v>2411976</v>
      </c>
      <c r="B8952" s="1">
        <v>135</v>
      </c>
      <c r="C8952" s="1" t="s">
        <v>34</v>
      </c>
      <c r="D8952" s="1" t="s">
        <v>41</v>
      </c>
      <c r="E8952" s="1" t="s">
        <v>42</v>
      </c>
      <c r="F8952" s="47">
        <v>1071</v>
      </c>
      <c r="G8952" s="34">
        <v>1299.0999999999999</v>
      </c>
      <c r="H8952" s="1" t="s">
        <v>218</v>
      </c>
      <c r="I8952" s="34">
        <v>1.16626E-2</v>
      </c>
      <c r="J8952" s="34">
        <v>678.23720000000003</v>
      </c>
      <c r="K8952" s="35" t="str">
        <f t="shared" si="751"/>
        <v>Kempenland-West_H4010A</v>
      </c>
      <c r="L8952" s="36">
        <f>VLOOKUP(D8952,DATA!A:F,5,FALSE)</f>
        <v>1.3726988247862192E-2</v>
      </c>
      <c r="M8952" s="37">
        <f>VLOOKUP(D8952,DATA!A:F,6,FALSE)</f>
        <v>1285.5</v>
      </c>
      <c r="N8952" s="36">
        <f t="shared" si="752"/>
        <v>54.653668025731527</v>
      </c>
      <c r="O8952" s="36">
        <f t="shared" si="753"/>
        <v>54.657635634885494</v>
      </c>
      <c r="P8952" s="36">
        <f t="shared" si="754"/>
        <v>3.967609153967544E-3</v>
      </c>
      <c r="Q8952" s="36">
        <f t="shared" si="755"/>
        <v>2.6909801232813158E-2</v>
      </c>
    </row>
    <row r="8953" spans="1:17" x14ac:dyDescent="0.3">
      <c r="A8953" s="29">
        <v>2411976</v>
      </c>
      <c r="B8953" s="1">
        <v>135</v>
      </c>
      <c r="C8953" s="1" t="s">
        <v>34</v>
      </c>
      <c r="D8953" s="1" t="s">
        <v>81</v>
      </c>
      <c r="E8953" s="1" t="s">
        <v>42</v>
      </c>
      <c r="F8953" s="47">
        <v>1071</v>
      </c>
      <c r="G8953" s="34">
        <v>1299.0999999999999</v>
      </c>
      <c r="H8953" s="1" t="s">
        <v>218</v>
      </c>
      <c r="I8953" s="34">
        <v>1.16626E-2</v>
      </c>
      <c r="J8953" s="34">
        <v>2516.7793000000001</v>
      </c>
      <c r="K8953" s="35" t="str">
        <f t="shared" si="751"/>
        <v>Kempenland-West_ZGH4010A</v>
      </c>
      <c r="L8953" s="36">
        <f>VLOOKUP(D8953,DATA!A:F,5,FALSE)</f>
        <v>1.3726988247862192E-2</v>
      </c>
      <c r="M8953" s="37">
        <f>VLOOKUP(D8953,DATA!A:F,6,FALSE)</f>
        <v>1285.5</v>
      </c>
      <c r="N8953" s="36">
        <f t="shared" si="752"/>
        <v>54.653668025731527</v>
      </c>
      <c r="O8953" s="36">
        <f t="shared" si="753"/>
        <v>54.657635634885494</v>
      </c>
      <c r="P8953" s="36">
        <f t="shared" si="754"/>
        <v>3.967609153967544E-3</v>
      </c>
      <c r="Q8953" s="36">
        <f t="shared" si="755"/>
        <v>9.9855965891960274E-2</v>
      </c>
    </row>
    <row r="8954" spans="1:17" x14ac:dyDescent="0.3">
      <c r="A8954" s="29">
        <v>2411976</v>
      </c>
      <c r="B8954" s="1">
        <v>135</v>
      </c>
      <c r="C8954" s="1" t="s">
        <v>34</v>
      </c>
      <c r="D8954" s="1" t="s">
        <v>53</v>
      </c>
      <c r="E8954" s="1" t="s">
        <v>54</v>
      </c>
      <c r="F8954" s="47">
        <v>714</v>
      </c>
      <c r="G8954" s="34">
        <v>1299.0999999999999</v>
      </c>
      <c r="H8954" s="1" t="s">
        <v>218</v>
      </c>
      <c r="I8954" s="34">
        <v>1.16626E-2</v>
      </c>
      <c r="J8954" s="34">
        <v>4452.1442558226599</v>
      </c>
      <c r="K8954" s="35" t="str">
        <f t="shared" si="751"/>
        <v>Kempenland-West_H4030</v>
      </c>
      <c r="L8954" s="36">
        <f>VLOOKUP(D8954,DATA!A:F,5,FALSE)</f>
        <v>1.0986712608830001E-2</v>
      </c>
      <c r="M8954" s="37">
        <f>VLOOKUP(D8954,DATA!A:F,6,FALSE)</f>
        <v>982</v>
      </c>
      <c r="N8954" s="36">
        <f t="shared" si="752"/>
        <v>97.022579962589532</v>
      </c>
      <c r="O8954" s="36">
        <f t="shared" si="753"/>
        <v>97.022950088853776</v>
      </c>
      <c r="P8954" s="36">
        <f t="shared" si="754"/>
        <v>3.7012626424370865E-4</v>
      </c>
      <c r="Q8954" s="36">
        <f t="shared" si="755"/>
        <v>1.6478555212817273E-2</v>
      </c>
    </row>
    <row r="8955" spans="1:17" x14ac:dyDescent="0.3">
      <c r="A8955" s="29">
        <v>2411976</v>
      </c>
      <c r="B8955" s="1">
        <v>135</v>
      </c>
      <c r="C8955" s="1" t="s">
        <v>34</v>
      </c>
      <c r="D8955" s="1" t="s">
        <v>82</v>
      </c>
      <c r="E8955" s="1" t="s">
        <v>54</v>
      </c>
      <c r="F8955" s="47">
        <v>714</v>
      </c>
      <c r="G8955" s="34">
        <v>1299.0999999999999</v>
      </c>
      <c r="H8955" s="1" t="s">
        <v>218</v>
      </c>
      <c r="I8955" s="34">
        <v>1.16626E-2</v>
      </c>
      <c r="J8955" s="34">
        <v>23.296203500000001</v>
      </c>
      <c r="K8955" s="35" t="str">
        <f t="shared" si="751"/>
        <v>Kempenland-West_ZGH4030</v>
      </c>
      <c r="L8955" s="36">
        <f>VLOOKUP(D8955,DATA!A:F,5,FALSE)</f>
        <v>1.0986712608830001E-2</v>
      </c>
      <c r="M8955" s="37">
        <f>VLOOKUP(D8955,DATA!A:F,6,FALSE)</f>
        <v>982</v>
      </c>
      <c r="N8955" s="36">
        <f t="shared" si="752"/>
        <v>97.022579962589532</v>
      </c>
      <c r="O8955" s="36">
        <f t="shared" si="753"/>
        <v>97.022950088853776</v>
      </c>
      <c r="P8955" s="36">
        <f t="shared" si="754"/>
        <v>3.7012626424370865E-4</v>
      </c>
      <c r="Q8955" s="36">
        <f t="shared" si="755"/>
        <v>8.622536772516211E-5</v>
      </c>
    </row>
    <row r="8956" spans="1:17" x14ac:dyDescent="0.3">
      <c r="A8956" s="29">
        <v>2411976</v>
      </c>
      <c r="B8956" s="1">
        <v>135</v>
      </c>
      <c r="C8956" s="1" t="s">
        <v>34</v>
      </c>
      <c r="D8956" s="1" t="s">
        <v>86</v>
      </c>
      <c r="E8956" s="1" t="s">
        <v>44</v>
      </c>
      <c r="F8956" s="47">
        <v>1071</v>
      </c>
      <c r="G8956" s="34">
        <v>1299.0999999999999</v>
      </c>
      <c r="H8956" s="1" t="s">
        <v>218</v>
      </c>
      <c r="I8956" s="34">
        <v>1.16626E-2</v>
      </c>
      <c r="J8956" s="34">
        <v>12.176310000000001</v>
      </c>
      <c r="K8956" s="35" t="str">
        <f t="shared" si="751"/>
        <v>Kempenland-West_ZGH7150</v>
      </c>
      <c r="L8956" s="36">
        <f>VLOOKUP(D8956,DATA!A:F,5,FALSE)</f>
        <v>1.3726988247862192E-2</v>
      </c>
      <c r="M8956" s="37">
        <f>VLOOKUP(D8956,DATA!A:F,6,FALSE)</f>
        <v>1285.5</v>
      </c>
      <c r="N8956" s="36">
        <f t="shared" si="752"/>
        <v>54.653668025731527</v>
      </c>
      <c r="O8956" s="36">
        <f t="shared" si="753"/>
        <v>54.657635634885494</v>
      </c>
      <c r="P8956" s="36">
        <f t="shared" si="754"/>
        <v>3.967609153967544E-3</v>
      </c>
      <c r="Q8956" s="36">
        <f t="shared" si="755"/>
        <v>4.831083901754655E-4</v>
      </c>
    </row>
    <row r="8957" spans="1:17" x14ac:dyDescent="0.3">
      <c r="A8957" s="29">
        <v>2411977</v>
      </c>
      <c r="B8957" s="1">
        <v>135</v>
      </c>
      <c r="C8957" s="1" t="s">
        <v>34</v>
      </c>
      <c r="D8957" s="1" t="s">
        <v>53</v>
      </c>
      <c r="E8957" s="1" t="s">
        <v>54</v>
      </c>
      <c r="F8957" s="47">
        <v>714</v>
      </c>
      <c r="G8957" s="34">
        <v>1108.26</v>
      </c>
      <c r="H8957" s="1" t="s">
        <v>218</v>
      </c>
      <c r="I8957" s="34">
        <v>1.01364E-2</v>
      </c>
      <c r="J8957" s="34">
        <v>808.81092997745998</v>
      </c>
      <c r="K8957" s="35" t="str">
        <f t="shared" si="751"/>
        <v>Kempenland-West_H4030</v>
      </c>
      <c r="L8957" s="36">
        <f>VLOOKUP(D8957,DATA!A:F,5,FALSE)</f>
        <v>1.0986712608830001E-2</v>
      </c>
      <c r="M8957" s="37">
        <f>VLOOKUP(D8957,DATA!A:F,6,FALSE)</f>
        <v>982</v>
      </c>
      <c r="N8957" s="36">
        <f t="shared" si="752"/>
        <v>80.014203781230734</v>
      </c>
      <c r="O8957" s="36">
        <f t="shared" si="753"/>
        <v>80.015984623809075</v>
      </c>
      <c r="P8957" s="36">
        <f t="shared" si="754"/>
        <v>1.780842578341435E-3</v>
      </c>
      <c r="Q8957" s="36">
        <f t="shared" si="755"/>
        <v>1.4403649419317937E-2</v>
      </c>
    </row>
    <row r="8958" spans="1:17" x14ac:dyDescent="0.3">
      <c r="A8958" s="29">
        <v>2411977</v>
      </c>
      <c r="B8958" s="1">
        <v>135</v>
      </c>
      <c r="C8958" s="1" t="s">
        <v>34</v>
      </c>
      <c r="D8958" s="1" t="s">
        <v>82</v>
      </c>
      <c r="E8958" s="1" t="s">
        <v>54</v>
      </c>
      <c r="F8958" s="47">
        <v>714</v>
      </c>
      <c r="G8958" s="34">
        <v>1108.26</v>
      </c>
      <c r="H8958" s="1" t="s">
        <v>218</v>
      </c>
      <c r="I8958" s="34">
        <v>1.01364E-2</v>
      </c>
      <c r="J8958" s="34">
        <v>567.88340000000005</v>
      </c>
      <c r="K8958" s="35" t="str">
        <f t="shared" si="751"/>
        <v>Kempenland-West_ZGH4030</v>
      </c>
      <c r="L8958" s="36">
        <f>VLOOKUP(D8958,DATA!A:F,5,FALSE)</f>
        <v>1.0986712608830001E-2</v>
      </c>
      <c r="M8958" s="37">
        <f>VLOOKUP(D8958,DATA!A:F,6,FALSE)</f>
        <v>982</v>
      </c>
      <c r="N8958" s="36">
        <f t="shared" si="752"/>
        <v>80.014203781230734</v>
      </c>
      <c r="O8958" s="36">
        <f t="shared" si="753"/>
        <v>80.015984623809075</v>
      </c>
      <c r="P8958" s="36">
        <f t="shared" si="754"/>
        <v>1.780842578341435E-3</v>
      </c>
      <c r="Q8958" s="36">
        <f t="shared" si="755"/>
        <v>1.0113109382533006E-2</v>
      </c>
    </row>
    <row r="8959" spans="1:17" x14ac:dyDescent="0.3">
      <c r="A8959" s="29">
        <v>2411977</v>
      </c>
      <c r="B8959" s="1">
        <v>135</v>
      </c>
      <c r="C8959" s="1" t="s">
        <v>34</v>
      </c>
      <c r="D8959" s="1" t="s">
        <v>86</v>
      </c>
      <c r="E8959" s="1" t="s">
        <v>44</v>
      </c>
      <c r="F8959" s="47">
        <v>1071</v>
      </c>
      <c r="G8959" s="34">
        <v>1108.26</v>
      </c>
      <c r="H8959" s="1" t="s">
        <v>218</v>
      </c>
      <c r="I8959" s="34">
        <v>1.01364E-2</v>
      </c>
      <c r="J8959" s="34">
        <v>3807.6970000000001</v>
      </c>
      <c r="K8959" s="35" t="str">
        <f t="shared" si="751"/>
        <v>Kempenland-West_ZGH7150</v>
      </c>
      <c r="L8959" s="36">
        <f>VLOOKUP(D8959,DATA!A:F,5,FALSE)</f>
        <v>1.3726988247862192E-2</v>
      </c>
      <c r="M8959" s="37">
        <f>VLOOKUP(D8959,DATA!A:F,6,FALSE)</f>
        <v>1285.5</v>
      </c>
      <c r="N8959" s="36">
        <f t="shared" si="752"/>
        <v>8.0692769872631889</v>
      </c>
      <c r="O8959" s="36">
        <f t="shared" si="753"/>
        <v>8.0703092247798818</v>
      </c>
      <c r="P8959" s="36">
        <f t="shared" si="754"/>
        <v>1.0322375166929021E-3</v>
      </c>
      <c r="Q8959" s="36">
        <f t="shared" si="755"/>
        <v>3.9304476955990132E-2</v>
      </c>
    </row>
    <row r="8960" spans="1:17" x14ac:dyDescent="0.3">
      <c r="A8960" s="31">
        <v>2411978</v>
      </c>
      <c r="B8960" s="19">
        <v>135</v>
      </c>
      <c r="C8960" s="19" t="s">
        <v>34</v>
      </c>
      <c r="D8960" s="19" t="s">
        <v>81</v>
      </c>
      <c r="E8960" s="19" t="s">
        <v>42</v>
      </c>
      <c r="F8960" s="49">
        <v>1071</v>
      </c>
      <c r="G8960" s="42">
        <v>1061.21</v>
      </c>
      <c r="H8960" s="19" t="s">
        <v>217</v>
      </c>
      <c r="I8960" s="42">
        <v>9.8253000000000004E-3</v>
      </c>
      <c r="J8960" s="42">
        <v>3781.7656000000002</v>
      </c>
      <c r="K8960" s="43" t="str">
        <f t="shared" si="751"/>
        <v>Kempenland-West_ZGH4010A</v>
      </c>
      <c r="L8960" s="44">
        <f>VLOOKUP(D8960,DATA!A:F,5,FALSE)</f>
        <v>1.3726988247862192E-2</v>
      </c>
      <c r="M8960" s="45">
        <f>VLOOKUP(D8960,DATA!A:F,6,FALSE)</f>
        <v>1285.5</v>
      </c>
      <c r="N8960" s="44">
        <f t="shared" si="752"/>
        <v>4.3989152340131801</v>
      </c>
      <c r="O8960" s="44">
        <f t="shared" si="753"/>
        <v>4.3994824601127362</v>
      </c>
      <c r="P8960" s="44">
        <f t="shared" si="754"/>
        <v>5.6722609955617287E-4</v>
      </c>
      <c r="Q8960" s="44">
        <f t="shared" si="755"/>
        <v>2.1451161507237096E-2</v>
      </c>
    </row>
    <row r="8961" spans="1:17" x14ac:dyDescent="0.3">
      <c r="A8961" s="29">
        <v>2411979</v>
      </c>
      <c r="B8961" s="1">
        <v>135</v>
      </c>
      <c r="C8961" s="1" t="s">
        <v>34</v>
      </c>
      <c r="D8961" s="1" t="s">
        <v>53</v>
      </c>
      <c r="E8961" s="1" t="s">
        <v>54</v>
      </c>
      <c r="F8961" s="47">
        <v>714</v>
      </c>
      <c r="G8961" s="34">
        <v>1413.57</v>
      </c>
      <c r="H8961" s="1" t="s">
        <v>218</v>
      </c>
      <c r="I8961" s="34">
        <v>1.3628599999999999E-2</v>
      </c>
      <c r="J8961" s="34">
        <v>1754.4983</v>
      </c>
      <c r="K8961" s="35" t="str">
        <f t="shared" si="751"/>
        <v>Kempenland-West_H4030</v>
      </c>
      <c r="L8961" s="36">
        <f>VLOOKUP(D8961,DATA!A:F,5,FALSE)</f>
        <v>1.0986712608830001E-2</v>
      </c>
      <c r="M8961" s="37">
        <f>VLOOKUP(D8961,DATA!A:F,6,FALSE)</f>
        <v>982</v>
      </c>
      <c r="N8961" s="36">
        <f t="shared" si="752"/>
        <v>99.135023350712231</v>
      </c>
      <c r="O8961" s="36">
        <f t="shared" si="753"/>
        <v>99.135151736974365</v>
      </c>
      <c r="P8961" s="36">
        <f t="shared" si="754"/>
        <v>1.2838626213351745E-4</v>
      </c>
      <c r="Q8961" s="36">
        <f t="shared" si="755"/>
        <v>2.2525347865661074E-3</v>
      </c>
    </row>
    <row r="8962" spans="1:17" x14ac:dyDescent="0.3">
      <c r="A8962" s="29">
        <v>2411979</v>
      </c>
      <c r="B8962" s="1">
        <v>135</v>
      </c>
      <c r="C8962" s="1" t="s">
        <v>34</v>
      </c>
      <c r="D8962" s="1" t="s">
        <v>43</v>
      </c>
      <c r="E8962" s="1" t="s">
        <v>44</v>
      </c>
      <c r="F8962" s="47">
        <v>1071</v>
      </c>
      <c r="G8962" s="34">
        <v>1413.57</v>
      </c>
      <c r="H8962" s="1" t="s">
        <v>218</v>
      </c>
      <c r="I8962" s="34">
        <v>1.3628599999999999E-2</v>
      </c>
      <c r="J8962" s="34">
        <v>1747.3427999999999</v>
      </c>
      <c r="K8962" s="35" t="str">
        <f t="shared" si="751"/>
        <v>Kempenland-West_H7150</v>
      </c>
      <c r="L8962" s="36">
        <f>VLOOKUP(D8962,DATA!A:F,5,FALSE)</f>
        <v>1.3726988247862192E-2</v>
      </c>
      <c r="M8962" s="37">
        <f>VLOOKUP(D8962,DATA!A:F,6,FALSE)</f>
        <v>1285.5</v>
      </c>
      <c r="N8962" s="36">
        <f t="shared" si="752"/>
        <v>85.296092690051651</v>
      </c>
      <c r="O8962" s="36">
        <f t="shared" si="753"/>
        <v>85.298438861378898</v>
      </c>
      <c r="P8962" s="36">
        <f t="shared" si="754"/>
        <v>2.3461713272467932E-3</v>
      </c>
      <c r="Q8962" s="36">
        <f t="shared" si="755"/>
        <v>4.0995655762311276E-2</v>
      </c>
    </row>
    <row r="8963" spans="1:17" x14ac:dyDescent="0.3">
      <c r="A8963" s="29">
        <v>2411980</v>
      </c>
      <c r="B8963" s="1">
        <v>135</v>
      </c>
      <c r="C8963" s="1" t="s">
        <v>34</v>
      </c>
      <c r="D8963" s="1" t="s">
        <v>53</v>
      </c>
      <c r="E8963" s="1" t="s">
        <v>54</v>
      </c>
      <c r="F8963" s="47">
        <v>714</v>
      </c>
      <c r="G8963" s="34">
        <v>1479.14</v>
      </c>
      <c r="H8963" s="1" t="s">
        <v>218</v>
      </c>
      <c r="I8963" s="34">
        <v>1.486E-2</v>
      </c>
      <c r="J8963" s="34">
        <v>4015.337</v>
      </c>
      <c r="K8963" s="35" t="str">
        <f t="shared" ref="K8963:K9026" si="756">_xlfn.CONCAT(C8963,"_",D8963)</f>
        <v>Kempenland-West_H4030</v>
      </c>
      <c r="L8963" s="36">
        <f>VLOOKUP(D8963,DATA!A:F,5,FALSE)</f>
        <v>1.0986712608830001E-2</v>
      </c>
      <c r="M8963" s="37">
        <f>VLOOKUP(D8963,DATA!A:F,6,FALSE)</f>
        <v>982</v>
      </c>
      <c r="N8963" s="36">
        <f t="shared" ref="N8963:N9026" si="757">100/(1+EXP(-L8963*(G8963-M8963)))</f>
        <v>99.577261067096671</v>
      </c>
      <c r="O8963" s="36">
        <f t="shared" ref="O8963:O9026" si="758">100/(1+EXP(-L8963*((G8963+I8963)-M8963)))</f>
        <v>99.577329787206594</v>
      </c>
      <c r="P8963" s="36">
        <f t="shared" ref="P8963:P9026" si="759">O8963-N8963</f>
        <v>6.8720109922537631E-5</v>
      </c>
      <c r="Q8963" s="36">
        <f t="shared" ref="Q8963:Q9026" si="760">IF(AND(H8963&lt;&gt;"below",I8963&gt;=0.005),J8963*P8963/100,0)</f>
        <v>2.7593440001603248E-3</v>
      </c>
    </row>
    <row r="8964" spans="1:17" x14ac:dyDescent="0.3">
      <c r="A8964" s="29">
        <v>2411980</v>
      </c>
      <c r="B8964" s="1">
        <v>135</v>
      </c>
      <c r="C8964" s="1" t="s">
        <v>34</v>
      </c>
      <c r="D8964" s="1" t="s">
        <v>82</v>
      </c>
      <c r="E8964" s="1" t="s">
        <v>54</v>
      </c>
      <c r="F8964" s="47">
        <v>714</v>
      </c>
      <c r="G8964" s="34">
        <v>1479.14</v>
      </c>
      <c r="H8964" s="1" t="s">
        <v>218</v>
      </c>
      <c r="I8964" s="34">
        <v>1.486E-2</v>
      </c>
      <c r="J8964" s="34">
        <v>2608.4535999999998</v>
      </c>
      <c r="K8964" s="35" t="str">
        <f t="shared" si="756"/>
        <v>Kempenland-West_ZGH4030</v>
      </c>
      <c r="L8964" s="36">
        <f>VLOOKUP(D8964,DATA!A:F,5,FALSE)</f>
        <v>1.0986712608830001E-2</v>
      </c>
      <c r="M8964" s="37">
        <f>VLOOKUP(D8964,DATA!A:F,6,FALSE)</f>
        <v>982</v>
      </c>
      <c r="N8964" s="36">
        <f t="shared" si="757"/>
        <v>99.577261067096671</v>
      </c>
      <c r="O8964" s="36">
        <f t="shared" si="758"/>
        <v>99.577329787206594</v>
      </c>
      <c r="P8964" s="36">
        <f t="shared" si="759"/>
        <v>6.8720109922537631E-5</v>
      </c>
      <c r="Q8964" s="36">
        <f t="shared" si="760"/>
        <v>1.79253218119839E-3</v>
      </c>
    </row>
    <row r="8965" spans="1:17" x14ac:dyDescent="0.3">
      <c r="A8965" s="29">
        <v>2411981</v>
      </c>
      <c r="B8965" s="1">
        <v>135</v>
      </c>
      <c r="C8965" s="1" t="s">
        <v>34</v>
      </c>
      <c r="D8965" s="1" t="s">
        <v>41</v>
      </c>
      <c r="E8965" s="1" t="s">
        <v>42</v>
      </c>
      <c r="F8965" s="47">
        <v>1071</v>
      </c>
      <c r="G8965" s="34">
        <v>1297.4000000000001</v>
      </c>
      <c r="H8965" s="1" t="s">
        <v>218</v>
      </c>
      <c r="I8965" s="34">
        <v>1.30005E-2</v>
      </c>
      <c r="J8965" s="34">
        <v>5026.8013000000001</v>
      </c>
      <c r="K8965" s="35" t="str">
        <f t="shared" si="756"/>
        <v>Kempenland-West_H4010A</v>
      </c>
      <c r="L8965" s="36">
        <f>VLOOKUP(D8965,DATA!A:F,5,FALSE)</f>
        <v>1.3726988247862192E-2</v>
      </c>
      <c r="M8965" s="37">
        <f>VLOOKUP(D8965,DATA!A:F,6,FALSE)</f>
        <v>1285.5</v>
      </c>
      <c r="N8965" s="36">
        <f t="shared" si="757"/>
        <v>54.074722341770787</v>
      </c>
      <c r="O8965" s="36">
        <f t="shared" si="758"/>
        <v>54.07915412232056</v>
      </c>
      <c r="P8965" s="36">
        <f t="shared" si="759"/>
        <v>4.4317805497726681E-3</v>
      </c>
      <c r="Q8965" s="36">
        <f t="shared" si="760"/>
        <v>0.22277680228911961</v>
      </c>
    </row>
    <row r="8966" spans="1:17" x14ac:dyDescent="0.3">
      <c r="A8966" s="29">
        <v>2411981</v>
      </c>
      <c r="B8966" s="1">
        <v>135</v>
      </c>
      <c r="C8966" s="1" t="s">
        <v>34</v>
      </c>
      <c r="D8966" s="1" t="s">
        <v>53</v>
      </c>
      <c r="E8966" s="1" t="s">
        <v>54</v>
      </c>
      <c r="F8966" s="47">
        <v>714</v>
      </c>
      <c r="G8966" s="34">
        <v>1297.4000000000001</v>
      </c>
      <c r="H8966" s="1" t="s">
        <v>218</v>
      </c>
      <c r="I8966" s="34">
        <v>1.30005E-2</v>
      </c>
      <c r="J8966" s="34">
        <v>4871.2183000000005</v>
      </c>
      <c r="K8966" s="35" t="str">
        <f t="shared" si="756"/>
        <v>Kempenland-West_H4030</v>
      </c>
      <c r="L8966" s="36">
        <f>VLOOKUP(D8966,DATA!A:F,5,FALSE)</f>
        <v>1.0986712608830001E-2</v>
      </c>
      <c r="M8966" s="37">
        <f>VLOOKUP(D8966,DATA!A:F,6,FALSE)</f>
        <v>982</v>
      </c>
      <c r="N8966" s="36">
        <f t="shared" si="757"/>
        <v>96.968148756458987</v>
      </c>
      <c r="O8966" s="36">
        <f t="shared" si="758"/>
        <v>96.968568646601057</v>
      </c>
      <c r="P8966" s="36">
        <f t="shared" si="759"/>
        <v>4.1989014206933462E-4</v>
      </c>
      <c r="Q8966" s="36">
        <f t="shared" si="760"/>
        <v>2.0453765440377428E-2</v>
      </c>
    </row>
    <row r="8967" spans="1:17" x14ac:dyDescent="0.3">
      <c r="A8967" s="29">
        <v>2411982</v>
      </c>
      <c r="B8967" s="1">
        <v>135</v>
      </c>
      <c r="C8967" s="1" t="s">
        <v>34</v>
      </c>
      <c r="D8967" s="1" t="s">
        <v>53</v>
      </c>
      <c r="E8967" s="1" t="s">
        <v>54</v>
      </c>
      <c r="F8967" s="47">
        <v>714</v>
      </c>
      <c r="G8967" s="34">
        <v>1351.91</v>
      </c>
      <c r="H8967" s="1" t="s">
        <v>218</v>
      </c>
      <c r="I8967" s="34">
        <v>1.39185E-2</v>
      </c>
      <c r="J8967" s="34">
        <v>3038.5583000000001</v>
      </c>
      <c r="K8967" s="35" t="str">
        <f t="shared" si="756"/>
        <v>Kempenland-West_H4030</v>
      </c>
      <c r="L8967" s="36">
        <f>VLOOKUP(D8967,DATA!A:F,5,FALSE)</f>
        <v>1.0986712608830001E-2</v>
      </c>
      <c r="M8967" s="37">
        <f>VLOOKUP(D8967,DATA!A:F,6,FALSE)</f>
        <v>982</v>
      </c>
      <c r="N8967" s="36">
        <f t="shared" si="757"/>
        <v>98.311158693564295</v>
      </c>
      <c r="O8967" s="36">
        <f t="shared" si="758"/>
        <v>98.311412568467915</v>
      </c>
      <c r="P8967" s="36">
        <f t="shared" si="759"/>
        <v>2.5387490362049903E-4</v>
      </c>
      <c r="Q8967" s="36">
        <f t="shared" si="760"/>
        <v>7.7141369555776742E-3</v>
      </c>
    </row>
    <row r="8968" spans="1:17" x14ac:dyDescent="0.3">
      <c r="A8968" s="29">
        <v>2411982</v>
      </c>
      <c r="B8968" s="1">
        <v>135</v>
      </c>
      <c r="C8968" s="1" t="s">
        <v>34</v>
      </c>
      <c r="D8968" s="1" t="s">
        <v>43</v>
      </c>
      <c r="E8968" s="1" t="s">
        <v>44</v>
      </c>
      <c r="F8968" s="47">
        <v>1071</v>
      </c>
      <c r="G8968" s="34">
        <v>1351.91</v>
      </c>
      <c r="H8968" s="1" t="s">
        <v>218</v>
      </c>
      <c r="I8968" s="34">
        <v>1.39185E-2</v>
      </c>
      <c r="J8968" s="34">
        <v>1179.7483</v>
      </c>
      <c r="K8968" s="35" t="str">
        <f t="shared" si="756"/>
        <v>Kempenland-West_H7150</v>
      </c>
      <c r="L8968" s="36">
        <f>VLOOKUP(D8968,DATA!A:F,5,FALSE)</f>
        <v>1.3726988247862192E-2</v>
      </c>
      <c r="M8968" s="37">
        <f>VLOOKUP(D8968,DATA!A:F,6,FALSE)</f>
        <v>1285.5</v>
      </c>
      <c r="N8968" s="36">
        <f t="shared" si="757"/>
        <v>71.332936025565758</v>
      </c>
      <c r="O8968" s="36">
        <f t="shared" si="758"/>
        <v>71.336842844724757</v>
      </c>
      <c r="P8968" s="36">
        <f t="shared" si="759"/>
        <v>3.906819158999042E-3</v>
      </c>
      <c r="Q8968" s="36">
        <f t="shared" si="760"/>
        <v>4.6090632612365498E-2</v>
      </c>
    </row>
    <row r="8969" spans="1:17" x14ac:dyDescent="0.3">
      <c r="A8969" s="29">
        <v>2411986</v>
      </c>
      <c r="B8969" s="1">
        <v>135</v>
      </c>
      <c r="C8969" s="1" t="s">
        <v>34</v>
      </c>
      <c r="D8969" s="1" t="s">
        <v>22</v>
      </c>
      <c r="E8969" s="1" t="s">
        <v>23</v>
      </c>
      <c r="F8969" s="47">
        <v>1857</v>
      </c>
      <c r="G8969" s="34">
        <v>1932.39</v>
      </c>
      <c r="H8969" s="1" t="s">
        <v>218</v>
      </c>
      <c r="I8969" s="34">
        <v>2.2383E-2</v>
      </c>
      <c r="J8969" s="34">
        <v>1165.1715999999999</v>
      </c>
      <c r="K8969" s="35" t="str">
        <f t="shared" si="756"/>
        <v>Kempenland-West_H91E0C</v>
      </c>
      <c r="L8969" s="36">
        <f>VLOOKUP(D8969,DATA!A:F,5,FALSE)</f>
        <v>6.9280917156857415E-3</v>
      </c>
      <c r="M8969" s="37">
        <f>VLOOKUP(D8969,DATA!A:F,6,FALSE)</f>
        <v>2282</v>
      </c>
      <c r="N8969" s="36">
        <f t="shared" si="757"/>
        <v>8.1500654235732757</v>
      </c>
      <c r="O8969" s="36">
        <f t="shared" si="758"/>
        <v>8.1512263375875662</v>
      </c>
      <c r="P8969" s="36">
        <f t="shared" si="759"/>
        <v>1.1609140142905261E-3</v>
      </c>
      <c r="Q8969" s="36">
        <f t="shared" si="760"/>
        <v>1.352664039493315E-2</v>
      </c>
    </row>
    <row r="8970" spans="1:17" x14ac:dyDescent="0.3">
      <c r="A8970" s="29">
        <v>2411986</v>
      </c>
      <c r="B8970" s="1">
        <v>135</v>
      </c>
      <c r="C8970" s="1" t="s">
        <v>34</v>
      </c>
      <c r="D8970" s="1" t="s">
        <v>25</v>
      </c>
      <c r="E8970" s="1" t="s">
        <v>23</v>
      </c>
      <c r="F8970" s="47">
        <v>1857</v>
      </c>
      <c r="G8970" s="34">
        <v>1932.39</v>
      </c>
      <c r="H8970" s="1" t="s">
        <v>218</v>
      </c>
      <c r="I8970" s="34">
        <v>2.2383E-2</v>
      </c>
      <c r="J8970" s="34">
        <v>1292.8715</v>
      </c>
      <c r="K8970" s="35" t="str">
        <f t="shared" si="756"/>
        <v>Kempenland-West_ZGH91E0C</v>
      </c>
      <c r="L8970" s="36">
        <f>VLOOKUP(D8970,DATA!A:F,5,FALSE)</f>
        <v>6.9280917156857415E-3</v>
      </c>
      <c r="M8970" s="37">
        <f>VLOOKUP(D8970,DATA!A:F,6,FALSE)</f>
        <v>2282</v>
      </c>
      <c r="N8970" s="36">
        <f t="shared" si="757"/>
        <v>8.1500654235732757</v>
      </c>
      <c r="O8970" s="36">
        <f t="shared" si="758"/>
        <v>8.1512263375875662</v>
      </c>
      <c r="P8970" s="36">
        <f t="shared" si="759"/>
        <v>1.1609140142905261E-3</v>
      </c>
      <c r="Q8970" s="36">
        <f t="shared" si="760"/>
        <v>1.5009126430268138E-2</v>
      </c>
    </row>
    <row r="8971" spans="1:17" x14ac:dyDescent="0.3">
      <c r="A8971" s="29">
        <v>2411987</v>
      </c>
      <c r="B8971" s="1">
        <v>135</v>
      </c>
      <c r="C8971" s="1" t="s">
        <v>34</v>
      </c>
      <c r="D8971" s="1" t="s">
        <v>28</v>
      </c>
      <c r="E8971" s="1" t="s">
        <v>29</v>
      </c>
      <c r="F8971" s="47">
        <v>1786</v>
      </c>
      <c r="G8971" s="34">
        <v>2033.73</v>
      </c>
      <c r="H8971" s="1" t="s">
        <v>218</v>
      </c>
      <c r="I8971" s="34">
        <v>2.3938999999999998E-2</v>
      </c>
      <c r="J8971" s="34">
        <v>581.27009999999996</v>
      </c>
      <c r="K8971" s="35" t="str">
        <f t="shared" si="756"/>
        <v>Kempenland-West_H91D0</v>
      </c>
      <c r="L8971" s="36">
        <f>VLOOKUP(D8971,DATA!A:F,5,FALSE)</f>
        <v>6.9280917156857415E-3</v>
      </c>
      <c r="M8971" s="37">
        <f>VLOOKUP(D8971,DATA!A:F,6,FALSE)</f>
        <v>2211</v>
      </c>
      <c r="N8971" s="36">
        <f t="shared" si="757"/>
        <v>22.650664122871571</v>
      </c>
      <c r="O8971" s="36">
        <f t="shared" si="758"/>
        <v>22.653569997420224</v>
      </c>
      <c r="P8971" s="36">
        <f t="shared" si="759"/>
        <v>2.9058745486523208E-3</v>
      </c>
      <c r="Q8971" s="36">
        <f t="shared" si="760"/>
        <v>1.6890979894825894E-2</v>
      </c>
    </row>
    <row r="8972" spans="1:17" x14ac:dyDescent="0.3">
      <c r="A8972" s="29">
        <v>2411987</v>
      </c>
      <c r="B8972" s="1">
        <v>135</v>
      </c>
      <c r="C8972" s="1" t="s">
        <v>34</v>
      </c>
      <c r="D8972" s="1" t="s">
        <v>22</v>
      </c>
      <c r="E8972" s="1" t="s">
        <v>23</v>
      </c>
      <c r="F8972" s="47">
        <v>1857</v>
      </c>
      <c r="G8972" s="34">
        <v>2033.73</v>
      </c>
      <c r="H8972" s="1" t="s">
        <v>218</v>
      </c>
      <c r="I8972" s="34">
        <v>2.3938999999999998E-2</v>
      </c>
      <c r="J8972" s="34">
        <v>7281.4434000000001</v>
      </c>
      <c r="K8972" s="35" t="str">
        <f t="shared" si="756"/>
        <v>Kempenland-West_H91E0C</v>
      </c>
      <c r="L8972" s="36">
        <f>VLOOKUP(D8972,DATA!A:F,5,FALSE)</f>
        <v>6.9280917156857415E-3</v>
      </c>
      <c r="M8972" s="37">
        <f>VLOOKUP(D8972,DATA!A:F,6,FALSE)</f>
        <v>2282</v>
      </c>
      <c r="N8972" s="36">
        <f t="shared" si="757"/>
        <v>15.186635534684514</v>
      </c>
      <c r="O8972" s="36">
        <f t="shared" si="758"/>
        <v>15.188771875659459</v>
      </c>
      <c r="P8972" s="36">
        <f t="shared" si="759"/>
        <v>2.1363409749444173E-3</v>
      </c>
      <c r="Q8972" s="36">
        <f t="shared" si="760"/>
        <v>0.15555645892158593</v>
      </c>
    </row>
    <row r="8973" spans="1:17" x14ac:dyDescent="0.3">
      <c r="A8973" s="29">
        <v>2411988</v>
      </c>
      <c r="B8973" s="1">
        <v>135</v>
      </c>
      <c r="C8973" s="1" t="s">
        <v>34</v>
      </c>
      <c r="D8973" s="1" t="s">
        <v>41</v>
      </c>
      <c r="E8973" s="1" t="s">
        <v>42</v>
      </c>
      <c r="F8973" s="47">
        <v>1071</v>
      </c>
      <c r="G8973" s="34">
        <v>1595</v>
      </c>
      <c r="H8973" s="1" t="s">
        <v>218</v>
      </c>
      <c r="I8973" s="34">
        <v>1.9116999999999999E-2</v>
      </c>
      <c r="J8973" s="34">
        <v>1335.7101</v>
      </c>
      <c r="K8973" s="35" t="str">
        <f t="shared" si="756"/>
        <v>Kempenland-West_H4010A</v>
      </c>
      <c r="L8973" s="36">
        <f>VLOOKUP(D8973,DATA!A:F,5,FALSE)</f>
        <v>1.3726988247862192E-2</v>
      </c>
      <c r="M8973" s="37">
        <f>VLOOKUP(D8973,DATA!A:F,6,FALSE)</f>
        <v>1285.5</v>
      </c>
      <c r="N8973" s="36">
        <f t="shared" si="757"/>
        <v>98.59155987789137</v>
      </c>
      <c r="O8973" s="36">
        <f t="shared" si="758"/>
        <v>98.591924227033147</v>
      </c>
      <c r="P8973" s="36">
        <f t="shared" si="759"/>
        <v>3.6434914177618793E-4</v>
      </c>
      <c r="Q8973" s="36">
        <f t="shared" si="760"/>
        <v>4.8666482859678617E-3</v>
      </c>
    </row>
    <row r="8974" spans="1:17" x14ac:dyDescent="0.3">
      <c r="A8974" s="29">
        <v>2411988</v>
      </c>
      <c r="B8974" s="1">
        <v>135</v>
      </c>
      <c r="C8974" s="1" t="s">
        <v>34</v>
      </c>
      <c r="D8974" s="1" t="s">
        <v>53</v>
      </c>
      <c r="E8974" s="1" t="s">
        <v>54</v>
      </c>
      <c r="F8974" s="47">
        <v>714</v>
      </c>
      <c r="G8974" s="34">
        <v>1595</v>
      </c>
      <c r="H8974" s="1" t="s">
        <v>218</v>
      </c>
      <c r="I8974" s="34">
        <v>1.9116999999999999E-2</v>
      </c>
      <c r="J8974" s="34">
        <v>2181.5194999999999</v>
      </c>
      <c r="K8974" s="35" t="str">
        <f t="shared" si="756"/>
        <v>Kempenland-West_H4030</v>
      </c>
      <c r="L8974" s="36">
        <f>VLOOKUP(D8974,DATA!A:F,5,FALSE)</f>
        <v>1.0986712608830001E-2</v>
      </c>
      <c r="M8974" s="37">
        <f>VLOOKUP(D8974,DATA!A:F,6,FALSE)</f>
        <v>982</v>
      </c>
      <c r="N8974" s="36">
        <f t="shared" si="757"/>
        <v>99.881266368430488</v>
      </c>
      <c r="O8974" s="36">
        <f t="shared" si="758"/>
        <v>99.88129127419036</v>
      </c>
      <c r="P8974" s="36">
        <f t="shared" si="759"/>
        <v>2.4905759872240196E-5</v>
      </c>
      <c r="Q8974" s="36">
        <f t="shared" si="760"/>
        <v>5.4332400823609494E-4</v>
      </c>
    </row>
    <row r="8975" spans="1:17" x14ac:dyDescent="0.3">
      <c r="A8975" s="29">
        <v>2413489</v>
      </c>
      <c r="B8975" s="1">
        <v>135</v>
      </c>
      <c r="C8975" s="1" t="s">
        <v>34</v>
      </c>
      <c r="D8975" s="1" t="s">
        <v>33</v>
      </c>
      <c r="E8975" s="1" t="s">
        <v>29</v>
      </c>
      <c r="F8975" s="47">
        <v>1786</v>
      </c>
      <c r="G8975" s="34">
        <v>1912.95</v>
      </c>
      <c r="H8975" s="1" t="s">
        <v>218</v>
      </c>
      <c r="I8975" s="34">
        <v>1.387E-2</v>
      </c>
      <c r="J8975" s="34">
        <v>8501.4369999999999</v>
      </c>
      <c r="K8975" s="35" t="str">
        <f t="shared" si="756"/>
        <v>Kempenland-West_ZGH91D0</v>
      </c>
      <c r="L8975" s="36">
        <f>VLOOKUP(D8975,DATA!A:F,5,FALSE)</f>
        <v>6.9280917156857415E-3</v>
      </c>
      <c r="M8975" s="37">
        <f>VLOOKUP(D8975,DATA!A:F,6,FALSE)</f>
        <v>2211</v>
      </c>
      <c r="N8975" s="36">
        <f t="shared" si="757"/>
        <v>11.255368357146207</v>
      </c>
      <c r="O8975" s="36">
        <f t="shared" si="758"/>
        <v>11.256328217518838</v>
      </c>
      <c r="P8975" s="36">
        <f t="shared" si="759"/>
        <v>9.5986037263173785E-4</v>
      </c>
      <c r="Q8975" s="36">
        <f t="shared" si="760"/>
        <v>8.1601924867252429E-2</v>
      </c>
    </row>
    <row r="8976" spans="1:17" x14ac:dyDescent="0.3">
      <c r="A8976" s="29">
        <v>2413489</v>
      </c>
      <c r="B8976" s="1">
        <v>135</v>
      </c>
      <c r="C8976" s="1" t="s">
        <v>34</v>
      </c>
      <c r="D8976" s="1" t="s">
        <v>22</v>
      </c>
      <c r="E8976" s="1" t="s">
        <v>23</v>
      </c>
      <c r="F8976" s="47">
        <v>1857</v>
      </c>
      <c r="G8976" s="34">
        <v>1912.95</v>
      </c>
      <c r="H8976" s="1" t="s">
        <v>218</v>
      </c>
      <c r="I8976" s="34">
        <v>1.387E-2</v>
      </c>
      <c r="J8976" s="34">
        <v>1498.5631000000001</v>
      </c>
      <c r="K8976" s="35" t="str">
        <f t="shared" si="756"/>
        <v>Kempenland-West_H91E0C</v>
      </c>
      <c r="L8976" s="36">
        <f>VLOOKUP(D8976,DATA!A:F,5,FALSE)</f>
        <v>6.9280917156857415E-3</v>
      </c>
      <c r="M8976" s="37">
        <f>VLOOKUP(D8976,DATA!A:F,6,FALSE)</f>
        <v>2282</v>
      </c>
      <c r="N8976" s="36">
        <f t="shared" si="757"/>
        <v>7.1970163413129269</v>
      </c>
      <c r="O8976" s="36">
        <f t="shared" si="758"/>
        <v>7.1976581748117168</v>
      </c>
      <c r="P8976" s="36">
        <f t="shared" si="759"/>
        <v>6.4183349878987883E-4</v>
      </c>
      <c r="Q8976" s="36">
        <f t="shared" si="760"/>
        <v>9.618279976304071E-3</v>
      </c>
    </row>
    <row r="8977" spans="1:17" x14ac:dyDescent="0.3">
      <c r="A8977" s="29">
        <v>2413490</v>
      </c>
      <c r="B8977" s="1">
        <v>135</v>
      </c>
      <c r="C8977" s="1" t="s">
        <v>34</v>
      </c>
      <c r="D8977" s="1" t="s">
        <v>33</v>
      </c>
      <c r="E8977" s="1" t="s">
        <v>29</v>
      </c>
      <c r="F8977" s="47">
        <v>1786</v>
      </c>
      <c r="G8977" s="34">
        <v>2007.41</v>
      </c>
      <c r="H8977" s="1" t="s">
        <v>218</v>
      </c>
      <c r="I8977" s="34">
        <v>1.5167999999999999E-2</v>
      </c>
      <c r="J8977" s="34">
        <v>10000</v>
      </c>
      <c r="K8977" s="35" t="str">
        <f t="shared" si="756"/>
        <v>Kempenland-West_ZGH91D0</v>
      </c>
      <c r="L8977" s="36">
        <f>VLOOKUP(D8977,DATA!A:F,5,FALSE)</f>
        <v>6.9280917156857415E-3</v>
      </c>
      <c r="M8977" s="37">
        <f>VLOOKUP(D8977,DATA!A:F,6,FALSE)</f>
        <v>2211</v>
      </c>
      <c r="N8977" s="36">
        <f t="shared" si="757"/>
        <v>19.615675166908531</v>
      </c>
      <c r="O8977" s="36">
        <f t="shared" si="758"/>
        <v>19.617332197187416</v>
      </c>
      <c r="P8977" s="36">
        <f t="shared" si="759"/>
        <v>1.6570302788849745E-3</v>
      </c>
      <c r="Q8977" s="36">
        <f t="shared" si="760"/>
        <v>0.16570302788849745</v>
      </c>
    </row>
    <row r="8978" spans="1:17" x14ac:dyDescent="0.3">
      <c r="A8978" s="29">
        <v>2413499</v>
      </c>
      <c r="B8978" s="1">
        <v>135</v>
      </c>
      <c r="C8978" s="1" t="s">
        <v>34</v>
      </c>
      <c r="D8978" s="1" t="s">
        <v>41</v>
      </c>
      <c r="E8978" s="1" t="s">
        <v>42</v>
      </c>
      <c r="F8978" s="47">
        <v>1071</v>
      </c>
      <c r="G8978" s="34">
        <v>1136.22</v>
      </c>
      <c r="H8978" s="1" t="s">
        <v>218</v>
      </c>
      <c r="I8978" s="34">
        <v>9.1967000000000004E-3</v>
      </c>
      <c r="J8978" s="34">
        <v>330.79320000000001</v>
      </c>
      <c r="K8978" s="35" t="str">
        <f t="shared" si="756"/>
        <v>Kempenland-West_H4010A</v>
      </c>
      <c r="L8978" s="36">
        <f>VLOOKUP(D8978,DATA!A:F,5,FALSE)</f>
        <v>1.3726988247862192E-2</v>
      </c>
      <c r="M8978" s="37">
        <f>VLOOKUP(D8978,DATA!A:F,6,FALSE)</f>
        <v>1285.5</v>
      </c>
      <c r="N8978" s="36">
        <f t="shared" si="757"/>
        <v>11.413680022923373</v>
      </c>
      <c r="O8978" s="36">
        <f t="shared" si="758"/>
        <v>11.414956522841067</v>
      </c>
      <c r="P8978" s="36">
        <f t="shared" si="759"/>
        <v>1.2764999176937408E-3</v>
      </c>
      <c r="Q8978" s="36">
        <f t="shared" si="760"/>
        <v>4.2225749257364916E-3</v>
      </c>
    </row>
    <row r="8979" spans="1:17" x14ac:dyDescent="0.3">
      <c r="A8979" s="29">
        <v>2413500</v>
      </c>
      <c r="B8979" s="1">
        <v>135</v>
      </c>
      <c r="C8979" s="1" t="s">
        <v>34</v>
      </c>
      <c r="D8979" s="1" t="s">
        <v>57</v>
      </c>
      <c r="E8979" s="1" t="s">
        <v>58</v>
      </c>
      <c r="F8979" s="47">
        <v>714</v>
      </c>
      <c r="G8979" s="34">
        <v>1040.94</v>
      </c>
      <c r="H8979" s="1" t="s">
        <v>218</v>
      </c>
      <c r="I8979" s="34">
        <v>8.4516000000000001E-3</v>
      </c>
      <c r="J8979" s="34">
        <v>193.15486000000001</v>
      </c>
      <c r="K8979" s="35" t="str">
        <f t="shared" si="756"/>
        <v>Kempenland-West_H3160</v>
      </c>
      <c r="L8979" s="36">
        <f>VLOOKUP(D8979,DATA!A:F,5,FALSE)</f>
        <v>1.0986712608830001E-2</v>
      </c>
      <c r="M8979" s="37">
        <f>VLOOKUP(D8979,DATA!A:F,6,FALSE)</f>
        <v>982</v>
      </c>
      <c r="N8979" s="36">
        <f t="shared" si="757"/>
        <v>65.645969141075568</v>
      </c>
      <c r="O8979" s="36">
        <f t="shared" si="758"/>
        <v>65.648063186772418</v>
      </c>
      <c r="P8979" s="36">
        <f t="shared" si="759"/>
        <v>2.094045696850344E-3</v>
      </c>
      <c r="Q8979" s="36">
        <f t="shared" si="760"/>
        <v>4.0447510340873068E-3</v>
      </c>
    </row>
    <row r="8980" spans="1:17" x14ac:dyDescent="0.3">
      <c r="A8980" s="29">
        <v>2413504</v>
      </c>
      <c r="B8980" s="1">
        <v>135</v>
      </c>
      <c r="C8980" s="1" t="s">
        <v>34</v>
      </c>
      <c r="D8980" s="1" t="s">
        <v>53</v>
      </c>
      <c r="E8980" s="1" t="s">
        <v>54</v>
      </c>
      <c r="F8980" s="47">
        <v>714</v>
      </c>
      <c r="G8980" s="34">
        <v>1025.3499999999999</v>
      </c>
      <c r="H8980" s="1" t="s">
        <v>218</v>
      </c>
      <c r="I8980" s="34">
        <v>8.7694000000000001E-3</v>
      </c>
      <c r="J8980" s="34">
        <v>2104.8854999999999</v>
      </c>
      <c r="K8980" s="35" t="str">
        <f t="shared" si="756"/>
        <v>Kempenland-West_H4030</v>
      </c>
      <c r="L8980" s="36">
        <f>VLOOKUP(D8980,DATA!A:F,5,FALSE)</f>
        <v>1.0986712608830001E-2</v>
      </c>
      <c r="M8980" s="37">
        <f>VLOOKUP(D8980,DATA!A:F,6,FALSE)</f>
        <v>982</v>
      </c>
      <c r="N8980" s="36">
        <f t="shared" si="757"/>
        <v>61.686764697846435</v>
      </c>
      <c r="O8980" s="36">
        <f t="shared" si="758"/>
        <v>61.689041753126851</v>
      </c>
      <c r="P8980" s="36">
        <f t="shared" si="759"/>
        <v>2.2770552804161071E-3</v>
      </c>
      <c r="Q8980" s="36">
        <f t="shared" si="760"/>
        <v>4.7929406424462979E-2</v>
      </c>
    </row>
    <row r="8981" spans="1:17" x14ac:dyDescent="0.3">
      <c r="A8981" s="29">
        <v>2413504</v>
      </c>
      <c r="B8981" s="1">
        <v>135</v>
      </c>
      <c r="C8981" s="1" t="s">
        <v>34</v>
      </c>
      <c r="D8981" s="1" t="s">
        <v>82</v>
      </c>
      <c r="E8981" s="1" t="s">
        <v>54</v>
      </c>
      <c r="F8981" s="47">
        <v>714</v>
      </c>
      <c r="G8981" s="34">
        <v>1025.3499999999999</v>
      </c>
      <c r="H8981" s="1" t="s">
        <v>218</v>
      </c>
      <c r="I8981" s="34">
        <v>8.7694000000000001E-3</v>
      </c>
      <c r="J8981" s="34">
        <v>594.53790000000004</v>
      </c>
      <c r="K8981" s="35" t="str">
        <f t="shared" si="756"/>
        <v>Kempenland-West_ZGH4030</v>
      </c>
      <c r="L8981" s="36">
        <f>VLOOKUP(D8981,DATA!A:F,5,FALSE)</f>
        <v>1.0986712608830001E-2</v>
      </c>
      <c r="M8981" s="37">
        <f>VLOOKUP(D8981,DATA!A:F,6,FALSE)</f>
        <v>982</v>
      </c>
      <c r="N8981" s="36">
        <f t="shared" si="757"/>
        <v>61.686764697846435</v>
      </c>
      <c r="O8981" s="36">
        <f t="shared" si="758"/>
        <v>61.689041753126851</v>
      </c>
      <c r="P8981" s="36">
        <f t="shared" si="759"/>
        <v>2.2770552804161071E-3</v>
      </c>
      <c r="Q8981" s="36">
        <f t="shared" si="760"/>
        <v>1.3537956646025036E-2</v>
      </c>
    </row>
    <row r="8982" spans="1:17" x14ac:dyDescent="0.3">
      <c r="A8982" s="29">
        <v>2413505</v>
      </c>
      <c r="B8982" s="1">
        <v>135</v>
      </c>
      <c r="C8982" s="1" t="s">
        <v>34</v>
      </c>
      <c r="D8982" s="1" t="s">
        <v>53</v>
      </c>
      <c r="E8982" s="1" t="s">
        <v>54</v>
      </c>
      <c r="F8982" s="47">
        <v>714</v>
      </c>
      <c r="G8982" s="34">
        <v>1055.93</v>
      </c>
      <c r="H8982" s="1" t="s">
        <v>218</v>
      </c>
      <c r="I8982" s="34">
        <v>9.2785000000000003E-3</v>
      </c>
      <c r="J8982" s="34">
        <v>2675.6477</v>
      </c>
      <c r="K8982" s="35" t="str">
        <f t="shared" si="756"/>
        <v>Kempenland-West_H4030</v>
      </c>
      <c r="L8982" s="36">
        <f>VLOOKUP(D8982,DATA!A:F,5,FALSE)</f>
        <v>1.0986712608830001E-2</v>
      </c>
      <c r="M8982" s="37">
        <f>VLOOKUP(D8982,DATA!A:F,6,FALSE)</f>
        <v>982</v>
      </c>
      <c r="N8982" s="36">
        <f t="shared" si="757"/>
        <v>69.258826077157181</v>
      </c>
      <c r="O8982" s="36">
        <f t="shared" si="758"/>
        <v>69.260996441191281</v>
      </c>
      <c r="P8982" s="36">
        <f t="shared" si="759"/>
        <v>2.1703640341002028E-3</v>
      </c>
      <c r="Q8982" s="36">
        <f t="shared" si="760"/>
        <v>5.8071295360029286E-2</v>
      </c>
    </row>
    <row r="8983" spans="1:17" x14ac:dyDescent="0.3">
      <c r="A8983" s="29">
        <v>2413505</v>
      </c>
      <c r="B8983" s="1">
        <v>135</v>
      </c>
      <c r="C8983" s="1" t="s">
        <v>34</v>
      </c>
      <c r="D8983" s="1" t="s">
        <v>82</v>
      </c>
      <c r="E8983" s="1" t="s">
        <v>54</v>
      </c>
      <c r="F8983" s="47">
        <v>714</v>
      </c>
      <c r="G8983" s="34">
        <v>1055.93</v>
      </c>
      <c r="H8983" s="1" t="s">
        <v>218</v>
      </c>
      <c r="I8983" s="34">
        <v>9.2785000000000003E-3</v>
      </c>
      <c r="J8983" s="34">
        <v>0.14003257</v>
      </c>
      <c r="K8983" s="35" t="str">
        <f t="shared" si="756"/>
        <v>Kempenland-West_ZGH4030</v>
      </c>
      <c r="L8983" s="36">
        <f>VLOOKUP(D8983,DATA!A:F,5,FALSE)</f>
        <v>1.0986712608830001E-2</v>
      </c>
      <c r="M8983" s="37">
        <f>VLOOKUP(D8983,DATA!A:F,6,FALSE)</f>
        <v>982</v>
      </c>
      <c r="N8983" s="36">
        <f t="shared" si="757"/>
        <v>69.258826077157181</v>
      </c>
      <c r="O8983" s="36">
        <f t="shared" si="758"/>
        <v>69.260996441191281</v>
      </c>
      <c r="P8983" s="36">
        <f t="shared" si="759"/>
        <v>2.1703640341002028E-3</v>
      </c>
      <c r="Q8983" s="36">
        <f t="shared" si="760"/>
        <v>3.0392165353061901E-6</v>
      </c>
    </row>
    <row r="8984" spans="1:17" x14ac:dyDescent="0.3">
      <c r="A8984" s="29">
        <v>2413506</v>
      </c>
      <c r="B8984" s="1">
        <v>135</v>
      </c>
      <c r="C8984" s="1" t="s">
        <v>34</v>
      </c>
      <c r="D8984" s="1" t="s">
        <v>53</v>
      </c>
      <c r="E8984" s="1" t="s">
        <v>54</v>
      </c>
      <c r="F8984" s="47">
        <v>714</v>
      </c>
      <c r="G8984" s="34">
        <v>1128.06</v>
      </c>
      <c r="H8984" s="1" t="s">
        <v>218</v>
      </c>
      <c r="I8984" s="34">
        <v>1.02662E-2</v>
      </c>
      <c r="J8984" s="34">
        <v>7643.6992366651102</v>
      </c>
      <c r="K8984" s="35" t="str">
        <f t="shared" si="756"/>
        <v>Kempenland-West_H4030</v>
      </c>
      <c r="L8984" s="36">
        <f>VLOOKUP(D8984,DATA!A:F,5,FALSE)</f>
        <v>1.0986712608830001E-2</v>
      </c>
      <c r="M8984" s="37">
        <f>VLOOKUP(D8984,DATA!A:F,6,FALSE)</f>
        <v>982</v>
      </c>
      <c r="N8984" s="36">
        <f t="shared" si="757"/>
        <v>83.26769314385119</v>
      </c>
      <c r="O8984" s="36">
        <f t="shared" si="758"/>
        <v>83.269264568432547</v>
      </c>
      <c r="P8984" s="36">
        <f t="shared" si="759"/>
        <v>1.5714245813569505E-3</v>
      </c>
      <c r="Q8984" s="36">
        <f t="shared" si="760"/>
        <v>0.12011496872994913</v>
      </c>
    </row>
    <row r="8985" spans="1:17" x14ac:dyDescent="0.3">
      <c r="A8985" s="29">
        <v>2413506</v>
      </c>
      <c r="B8985" s="1">
        <v>135</v>
      </c>
      <c r="C8985" s="1" t="s">
        <v>34</v>
      </c>
      <c r="D8985" s="1" t="s">
        <v>82</v>
      </c>
      <c r="E8985" s="1" t="s">
        <v>54</v>
      </c>
      <c r="F8985" s="47">
        <v>714</v>
      </c>
      <c r="G8985" s="34">
        <v>1128.06</v>
      </c>
      <c r="H8985" s="1" t="s">
        <v>218</v>
      </c>
      <c r="I8985" s="34">
        <v>1.02662E-2</v>
      </c>
      <c r="J8985" s="34">
        <v>1172.21875</v>
      </c>
      <c r="K8985" s="35" t="str">
        <f t="shared" si="756"/>
        <v>Kempenland-West_ZGH4030</v>
      </c>
      <c r="L8985" s="36">
        <f>VLOOKUP(D8985,DATA!A:F,5,FALSE)</f>
        <v>1.0986712608830001E-2</v>
      </c>
      <c r="M8985" s="37">
        <f>VLOOKUP(D8985,DATA!A:F,6,FALSE)</f>
        <v>982</v>
      </c>
      <c r="N8985" s="36">
        <f t="shared" si="757"/>
        <v>83.26769314385119</v>
      </c>
      <c r="O8985" s="36">
        <f t="shared" si="758"/>
        <v>83.269264568432547</v>
      </c>
      <c r="P8985" s="36">
        <f t="shared" si="759"/>
        <v>1.5714245813569505E-3</v>
      </c>
      <c r="Q8985" s="36">
        <f t="shared" si="760"/>
        <v>1.8420533584775179E-2</v>
      </c>
    </row>
    <row r="8986" spans="1:17" x14ac:dyDescent="0.3">
      <c r="A8986" s="29">
        <v>2413506</v>
      </c>
      <c r="B8986" s="1">
        <v>135</v>
      </c>
      <c r="C8986" s="1" t="s">
        <v>34</v>
      </c>
      <c r="D8986" s="1" t="s">
        <v>86</v>
      </c>
      <c r="E8986" s="1" t="s">
        <v>44</v>
      </c>
      <c r="F8986" s="47">
        <v>1071</v>
      </c>
      <c r="G8986" s="34">
        <v>1128.06</v>
      </c>
      <c r="H8986" s="1" t="s">
        <v>218</v>
      </c>
      <c r="I8986" s="34">
        <v>1.02662E-2</v>
      </c>
      <c r="J8986" s="34">
        <v>1184.0822000000001</v>
      </c>
      <c r="K8986" s="35" t="str">
        <f t="shared" si="756"/>
        <v>Kempenland-West_ZGH7150</v>
      </c>
      <c r="L8986" s="36">
        <f>VLOOKUP(D8986,DATA!A:F,5,FALSE)</f>
        <v>1.3726988247862192E-2</v>
      </c>
      <c r="M8986" s="37">
        <f>VLOOKUP(D8986,DATA!A:F,6,FALSE)</f>
        <v>1285.5</v>
      </c>
      <c r="N8986" s="36">
        <f t="shared" si="757"/>
        <v>10.32913813729532</v>
      </c>
      <c r="O8986" s="36">
        <f t="shared" si="758"/>
        <v>10.330443480436507</v>
      </c>
      <c r="P8986" s="36">
        <f t="shared" si="759"/>
        <v>1.3053431411869099E-3</v>
      </c>
      <c r="Q8986" s="36">
        <f t="shared" si="760"/>
        <v>1.545633578371507E-2</v>
      </c>
    </row>
    <row r="8987" spans="1:17" x14ac:dyDescent="0.3">
      <c r="A8987" s="29">
        <v>2413507</v>
      </c>
      <c r="B8987" s="1">
        <v>135</v>
      </c>
      <c r="C8987" s="1" t="s">
        <v>34</v>
      </c>
      <c r="D8987" s="1" t="s">
        <v>53</v>
      </c>
      <c r="E8987" s="1" t="s">
        <v>54</v>
      </c>
      <c r="F8987" s="47">
        <v>714</v>
      </c>
      <c r="G8987" s="34">
        <v>1025.3699999999999</v>
      </c>
      <c r="H8987" s="1" t="s">
        <v>218</v>
      </c>
      <c r="I8987" s="34">
        <v>9.3927999999999998E-3</v>
      </c>
      <c r="J8987" s="34">
        <v>1621.6722</v>
      </c>
      <c r="K8987" s="35" t="str">
        <f t="shared" si="756"/>
        <v>Kempenland-West_H4030</v>
      </c>
      <c r="L8987" s="36">
        <f>VLOOKUP(D8987,DATA!A:F,5,FALSE)</f>
        <v>1.0986712608830001E-2</v>
      </c>
      <c r="M8987" s="37">
        <f>VLOOKUP(D8987,DATA!A:F,6,FALSE)</f>
        <v>982</v>
      </c>
      <c r="N8987" s="36">
        <f t="shared" si="757"/>
        <v>61.691957806699413</v>
      </c>
      <c r="O8987" s="36">
        <f t="shared" si="758"/>
        <v>61.694396606264952</v>
      </c>
      <c r="P8987" s="36">
        <f t="shared" si="759"/>
        <v>2.4387995655388295E-3</v>
      </c>
      <c r="Q8987" s="36">
        <f t="shared" si="760"/>
        <v>3.9549334568063976E-2</v>
      </c>
    </row>
    <row r="8988" spans="1:17" x14ac:dyDescent="0.3">
      <c r="A8988" s="29">
        <v>2413508</v>
      </c>
      <c r="B8988" s="1">
        <v>135</v>
      </c>
      <c r="C8988" s="1" t="s">
        <v>34</v>
      </c>
      <c r="D8988" s="1" t="s">
        <v>86</v>
      </c>
      <c r="E8988" s="1" t="s">
        <v>44</v>
      </c>
      <c r="F8988" s="47">
        <v>1071</v>
      </c>
      <c r="G8988" s="34">
        <v>1318.35</v>
      </c>
      <c r="H8988" s="1" t="s">
        <v>218</v>
      </c>
      <c r="I8988" s="34">
        <v>1.2624E-2</v>
      </c>
      <c r="J8988" s="34">
        <v>329.2672</v>
      </c>
      <c r="K8988" s="35" t="str">
        <f t="shared" si="756"/>
        <v>Kempenland-West_ZGH7150</v>
      </c>
      <c r="L8988" s="36">
        <f>VLOOKUP(D8988,DATA!A:F,5,FALSE)</f>
        <v>1.3726988247862192E-2</v>
      </c>
      <c r="M8988" s="37">
        <f>VLOOKUP(D8988,DATA!A:F,6,FALSE)</f>
        <v>1285.5</v>
      </c>
      <c r="N8988" s="36">
        <f t="shared" si="757"/>
        <v>61.086069878138019</v>
      </c>
      <c r="O8988" s="36">
        <f t="shared" si="758"/>
        <v>61.090189062051863</v>
      </c>
      <c r="P8988" s="36">
        <f t="shared" si="759"/>
        <v>4.1191839138434716E-3</v>
      </c>
      <c r="Q8988" s="36">
        <f t="shared" si="760"/>
        <v>1.3563121535962811E-2</v>
      </c>
    </row>
    <row r="8989" spans="1:17" x14ac:dyDescent="0.3">
      <c r="A8989" s="31">
        <v>2413508</v>
      </c>
      <c r="B8989" s="19">
        <v>135</v>
      </c>
      <c r="C8989" s="19" t="s">
        <v>34</v>
      </c>
      <c r="D8989" s="19" t="s">
        <v>81</v>
      </c>
      <c r="E8989" s="19" t="s">
        <v>42</v>
      </c>
      <c r="F8989" s="49">
        <v>1071</v>
      </c>
      <c r="G8989" s="42">
        <v>1318.35</v>
      </c>
      <c r="H8989" s="19" t="s">
        <v>218</v>
      </c>
      <c r="I8989" s="42">
        <v>1.2624E-2</v>
      </c>
      <c r="J8989" s="42">
        <v>214.51070000000001</v>
      </c>
      <c r="K8989" s="43" t="str">
        <f t="shared" si="756"/>
        <v>Kempenland-West_ZGH4010A</v>
      </c>
      <c r="L8989" s="44">
        <f>VLOOKUP(D8989,DATA!A:F,5,FALSE)</f>
        <v>1.3726988247862192E-2</v>
      </c>
      <c r="M8989" s="45">
        <f>VLOOKUP(D8989,DATA!A:F,6,FALSE)</f>
        <v>1285.5</v>
      </c>
      <c r="N8989" s="44">
        <f t="shared" si="757"/>
        <v>61.086069878138019</v>
      </c>
      <c r="O8989" s="44">
        <f t="shared" si="758"/>
        <v>61.090189062051863</v>
      </c>
      <c r="P8989" s="44">
        <f t="shared" si="759"/>
        <v>4.1191839138434716E-3</v>
      </c>
      <c r="Q8989" s="44">
        <f t="shared" si="760"/>
        <v>8.836090247873029E-3</v>
      </c>
    </row>
    <row r="8990" spans="1:17" x14ac:dyDescent="0.3">
      <c r="A8990" s="29">
        <v>2413509</v>
      </c>
      <c r="B8990" s="1">
        <v>135</v>
      </c>
      <c r="C8990" s="1" t="s">
        <v>34</v>
      </c>
      <c r="D8990" s="1" t="s">
        <v>53</v>
      </c>
      <c r="E8990" s="1" t="s">
        <v>54</v>
      </c>
      <c r="F8990" s="47">
        <v>714</v>
      </c>
      <c r="G8990" s="34">
        <v>1629.4</v>
      </c>
      <c r="H8990" s="1" t="s">
        <v>218</v>
      </c>
      <c r="I8990" s="34">
        <v>1.6728E-2</v>
      </c>
      <c r="J8990" s="34">
        <v>2391.0030000000002</v>
      </c>
      <c r="K8990" s="35" t="str">
        <f t="shared" si="756"/>
        <v>Kempenland-West_H4030</v>
      </c>
      <c r="L8990" s="36">
        <f>VLOOKUP(D8990,DATA!A:F,5,FALSE)</f>
        <v>1.0986712608830001E-2</v>
      </c>
      <c r="M8990" s="37">
        <f>VLOOKUP(D8990,DATA!A:F,6,FALSE)</f>
        <v>982</v>
      </c>
      <c r="N8990" s="36">
        <f t="shared" si="757"/>
        <v>99.918605032977482</v>
      </c>
      <c r="O8990" s="36">
        <f t="shared" si="758"/>
        <v>99.918619978663543</v>
      </c>
      <c r="P8990" s="36">
        <f t="shared" si="759"/>
        <v>1.4945686061196284E-5</v>
      </c>
      <c r="Q8990" s="36">
        <f t="shared" si="760"/>
        <v>3.57351802093785E-4</v>
      </c>
    </row>
    <row r="8991" spans="1:17" x14ac:dyDescent="0.3">
      <c r="A8991" s="29">
        <v>2413509</v>
      </c>
      <c r="B8991" s="1">
        <v>135</v>
      </c>
      <c r="C8991" s="1" t="s">
        <v>34</v>
      </c>
      <c r="D8991" s="1" t="s">
        <v>82</v>
      </c>
      <c r="E8991" s="1" t="s">
        <v>54</v>
      </c>
      <c r="F8991" s="47">
        <v>714</v>
      </c>
      <c r="G8991" s="34">
        <v>1629.4</v>
      </c>
      <c r="H8991" s="1" t="s">
        <v>218</v>
      </c>
      <c r="I8991" s="34">
        <v>1.6728E-2</v>
      </c>
      <c r="J8991" s="34">
        <v>105.25382999999999</v>
      </c>
      <c r="K8991" s="35" t="str">
        <f t="shared" si="756"/>
        <v>Kempenland-West_ZGH4030</v>
      </c>
      <c r="L8991" s="36">
        <f>VLOOKUP(D8991,DATA!A:F,5,FALSE)</f>
        <v>1.0986712608830001E-2</v>
      </c>
      <c r="M8991" s="37">
        <f>VLOOKUP(D8991,DATA!A:F,6,FALSE)</f>
        <v>982</v>
      </c>
      <c r="N8991" s="36">
        <f t="shared" si="757"/>
        <v>99.918605032977482</v>
      </c>
      <c r="O8991" s="36">
        <f t="shared" si="758"/>
        <v>99.918619978663543</v>
      </c>
      <c r="P8991" s="36">
        <f t="shared" si="759"/>
        <v>1.4945686061196284E-5</v>
      </c>
      <c r="Q8991" s="36">
        <f t="shared" si="760"/>
        <v>1.573090699918523E-5</v>
      </c>
    </row>
    <row r="8992" spans="1:17" x14ac:dyDescent="0.3">
      <c r="A8992" s="29">
        <v>2413510</v>
      </c>
      <c r="B8992" s="1">
        <v>135</v>
      </c>
      <c r="C8992" s="1" t="s">
        <v>34</v>
      </c>
      <c r="D8992" s="1" t="s">
        <v>41</v>
      </c>
      <c r="E8992" s="1" t="s">
        <v>42</v>
      </c>
      <c r="F8992" s="47">
        <v>1071</v>
      </c>
      <c r="G8992" s="34">
        <v>1406.96</v>
      </c>
      <c r="H8992" s="1" t="s">
        <v>218</v>
      </c>
      <c r="I8992" s="34">
        <v>1.4014799999999999E-2</v>
      </c>
      <c r="J8992" s="34">
        <v>568.03099999999995</v>
      </c>
      <c r="K8992" s="35" t="str">
        <f t="shared" si="756"/>
        <v>Kempenland-West_H4010A</v>
      </c>
      <c r="L8992" s="36">
        <f>VLOOKUP(D8992,DATA!A:F,5,FALSE)</f>
        <v>1.3726988247862192E-2</v>
      </c>
      <c r="M8992" s="37">
        <f>VLOOKUP(D8992,DATA!A:F,6,FALSE)</f>
        <v>1285.5</v>
      </c>
      <c r="N8992" s="36">
        <f t="shared" si="757"/>
        <v>84.121283653848749</v>
      </c>
      <c r="O8992" s="36">
        <f t="shared" si="758"/>
        <v>84.123853191226132</v>
      </c>
      <c r="P8992" s="36">
        <f t="shared" si="759"/>
        <v>2.5695373773828578E-3</v>
      </c>
      <c r="Q8992" s="36">
        <f t="shared" si="760"/>
        <v>1.459576886012162E-2</v>
      </c>
    </row>
    <row r="8993" spans="1:17" x14ac:dyDescent="0.3">
      <c r="A8993" s="29">
        <v>2413510</v>
      </c>
      <c r="B8993" s="1">
        <v>135</v>
      </c>
      <c r="C8993" s="1" t="s">
        <v>34</v>
      </c>
      <c r="D8993" s="1" t="s">
        <v>53</v>
      </c>
      <c r="E8993" s="1" t="s">
        <v>54</v>
      </c>
      <c r="F8993" s="47">
        <v>714</v>
      </c>
      <c r="G8993" s="34">
        <v>1406.96</v>
      </c>
      <c r="H8993" s="1" t="s">
        <v>218</v>
      </c>
      <c r="I8993" s="34">
        <v>1.4014799999999999E-2</v>
      </c>
      <c r="J8993" s="34">
        <v>2505.1702</v>
      </c>
      <c r="K8993" s="35" t="str">
        <f t="shared" si="756"/>
        <v>Kempenland-West_H4030</v>
      </c>
      <c r="L8993" s="36">
        <f>VLOOKUP(D8993,DATA!A:F,5,FALSE)</f>
        <v>1.0986712608830001E-2</v>
      </c>
      <c r="M8993" s="37">
        <f>VLOOKUP(D8993,DATA!A:F,6,FALSE)</f>
        <v>982</v>
      </c>
      <c r="N8993" s="36">
        <f t="shared" si="757"/>
        <v>99.070475321097447</v>
      </c>
      <c r="O8993" s="36">
        <f t="shared" si="758"/>
        <v>99.070617105032881</v>
      </c>
      <c r="P8993" s="36">
        <f t="shared" si="759"/>
        <v>1.417839354331818E-4</v>
      </c>
      <c r="Q8993" s="36">
        <f t="shared" si="760"/>
        <v>3.551928898859311E-3</v>
      </c>
    </row>
    <row r="8994" spans="1:17" x14ac:dyDescent="0.3">
      <c r="A8994" s="29">
        <v>2413510</v>
      </c>
      <c r="B8994" s="1">
        <v>135</v>
      </c>
      <c r="C8994" s="1" t="s">
        <v>34</v>
      </c>
      <c r="D8994" s="1" t="s">
        <v>82</v>
      </c>
      <c r="E8994" s="1" t="s">
        <v>54</v>
      </c>
      <c r="F8994" s="47">
        <v>714</v>
      </c>
      <c r="G8994" s="34">
        <v>1406.96</v>
      </c>
      <c r="H8994" s="1" t="s">
        <v>218</v>
      </c>
      <c r="I8994" s="34">
        <v>1.4014799999999999E-2</v>
      </c>
      <c r="J8994" s="34">
        <v>107.06149000000001</v>
      </c>
      <c r="K8994" s="35" t="str">
        <f t="shared" si="756"/>
        <v>Kempenland-West_ZGH4030</v>
      </c>
      <c r="L8994" s="36">
        <f>VLOOKUP(D8994,DATA!A:F,5,FALSE)</f>
        <v>1.0986712608830001E-2</v>
      </c>
      <c r="M8994" s="37">
        <f>VLOOKUP(D8994,DATA!A:F,6,FALSE)</f>
        <v>982</v>
      </c>
      <c r="N8994" s="36">
        <f t="shared" si="757"/>
        <v>99.070475321097447</v>
      </c>
      <c r="O8994" s="36">
        <f t="shared" si="758"/>
        <v>99.070617105032881</v>
      </c>
      <c r="P8994" s="36">
        <f t="shared" si="759"/>
        <v>1.417839354331818E-4</v>
      </c>
      <c r="Q8994" s="36">
        <f t="shared" si="760"/>
        <v>1.5179599385540239E-4</v>
      </c>
    </row>
    <row r="8995" spans="1:17" x14ac:dyDescent="0.3">
      <c r="A8995" s="29">
        <v>2413510</v>
      </c>
      <c r="B8995" s="1">
        <v>135</v>
      </c>
      <c r="C8995" s="1" t="s">
        <v>34</v>
      </c>
      <c r="D8995" s="1" t="s">
        <v>43</v>
      </c>
      <c r="E8995" s="1" t="s">
        <v>44</v>
      </c>
      <c r="F8995" s="47">
        <v>1071</v>
      </c>
      <c r="G8995" s="34">
        <v>1406.96</v>
      </c>
      <c r="H8995" s="1" t="s">
        <v>218</v>
      </c>
      <c r="I8995" s="34">
        <v>1.4014799999999999E-2</v>
      </c>
      <c r="J8995" s="34">
        <v>154.26775000000001</v>
      </c>
      <c r="K8995" s="35" t="str">
        <f t="shared" si="756"/>
        <v>Kempenland-West_H7150</v>
      </c>
      <c r="L8995" s="36">
        <f>VLOOKUP(D8995,DATA!A:F,5,FALSE)</f>
        <v>1.3726988247862192E-2</v>
      </c>
      <c r="M8995" s="37">
        <f>VLOOKUP(D8995,DATA!A:F,6,FALSE)</f>
        <v>1285.5</v>
      </c>
      <c r="N8995" s="36">
        <f t="shared" si="757"/>
        <v>84.121283653848749</v>
      </c>
      <c r="O8995" s="36">
        <f t="shared" si="758"/>
        <v>84.123853191226132</v>
      </c>
      <c r="P8995" s="36">
        <f t="shared" si="759"/>
        <v>2.5695373773828578E-3</v>
      </c>
      <c r="Q8995" s="36">
        <f t="shared" si="760"/>
        <v>3.9639674974975437E-3</v>
      </c>
    </row>
    <row r="8996" spans="1:17" x14ac:dyDescent="0.3">
      <c r="A8996" s="29">
        <v>2413511</v>
      </c>
      <c r="B8996" s="1">
        <v>135</v>
      </c>
      <c r="C8996" s="1" t="s">
        <v>34</v>
      </c>
      <c r="D8996" s="1" t="s">
        <v>53</v>
      </c>
      <c r="E8996" s="1" t="s">
        <v>54</v>
      </c>
      <c r="F8996" s="47">
        <v>714</v>
      </c>
      <c r="G8996" s="34">
        <v>1399.67</v>
      </c>
      <c r="H8996" s="1" t="s">
        <v>218</v>
      </c>
      <c r="I8996" s="34">
        <v>1.4364200000000001E-2</v>
      </c>
      <c r="J8996" s="34">
        <v>5526.8559999999998</v>
      </c>
      <c r="K8996" s="35" t="str">
        <f t="shared" si="756"/>
        <v>Kempenland-West_H4030</v>
      </c>
      <c r="L8996" s="36">
        <f>VLOOKUP(D8996,DATA!A:F,5,FALSE)</f>
        <v>1.0986712608830001E-2</v>
      </c>
      <c r="M8996" s="37">
        <f>VLOOKUP(D8996,DATA!A:F,6,FALSE)</f>
        <v>982</v>
      </c>
      <c r="N8996" s="36">
        <f t="shared" si="757"/>
        <v>98.993744111145347</v>
      </c>
      <c r="O8996" s="36">
        <f t="shared" si="758"/>
        <v>98.993901303642772</v>
      </c>
      <c r="P8996" s="36">
        <f t="shared" si="759"/>
        <v>1.5719249742573993E-4</v>
      </c>
      <c r="Q8996" s="36">
        <f t="shared" si="760"/>
        <v>8.6878029755243519E-3</v>
      </c>
    </row>
    <row r="8997" spans="1:17" x14ac:dyDescent="0.3">
      <c r="A8997" s="29">
        <v>2413511</v>
      </c>
      <c r="B8997" s="1">
        <v>135</v>
      </c>
      <c r="C8997" s="1" t="s">
        <v>34</v>
      </c>
      <c r="D8997" s="1" t="s">
        <v>43</v>
      </c>
      <c r="E8997" s="1" t="s">
        <v>44</v>
      </c>
      <c r="F8997" s="47">
        <v>1071</v>
      </c>
      <c r="G8997" s="34">
        <v>1399.67</v>
      </c>
      <c r="H8997" s="1" t="s">
        <v>218</v>
      </c>
      <c r="I8997" s="34">
        <v>1.4364200000000001E-2</v>
      </c>
      <c r="J8997" s="34">
        <v>1652.8224</v>
      </c>
      <c r="K8997" s="35" t="str">
        <f t="shared" si="756"/>
        <v>Kempenland-West_H7150</v>
      </c>
      <c r="L8997" s="36">
        <f>VLOOKUP(D8997,DATA!A:F,5,FALSE)</f>
        <v>1.3726988247862192E-2</v>
      </c>
      <c r="M8997" s="37">
        <f>VLOOKUP(D8997,DATA!A:F,6,FALSE)</f>
        <v>1285.5</v>
      </c>
      <c r="N8997" s="36">
        <f t="shared" si="757"/>
        <v>82.738554335288256</v>
      </c>
      <c r="O8997" s="36">
        <f t="shared" si="758"/>
        <v>82.741370212827178</v>
      </c>
      <c r="P8997" s="36">
        <f t="shared" si="759"/>
        <v>2.8158775389215407E-3</v>
      </c>
      <c r="Q8997" s="36">
        <f t="shared" si="760"/>
        <v>4.6541454719863949E-2</v>
      </c>
    </row>
    <row r="8998" spans="1:17" x14ac:dyDescent="0.3">
      <c r="A8998" s="29">
        <v>2413514</v>
      </c>
      <c r="B8998" s="1">
        <v>135</v>
      </c>
      <c r="C8998" s="1" t="s">
        <v>34</v>
      </c>
      <c r="D8998" s="1" t="s">
        <v>85</v>
      </c>
      <c r="E8998" s="1" t="s">
        <v>60</v>
      </c>
      <c r="F8998" s="47">
        <v>1071</v>
      </c>
      <c r="G8998" s="34">
        <v>1391.54</v>
      </c>
      <c r="H8998" s="1" t="s">
        <v>218</v>
      </c>
      <c r="I8998" s="34">
        <v>1.4787099999999999E-2</v>
      </c>
      <c r="J8998" s="34">
        <v>852.68304000000001</v>
      </c>
      <c r="K8998" s="35" t="str">
        <f t="shared" si="756"/>
        <v>Kempenland-West_ZGH9190</v>
      </c>
      <c r="L8998" s="36">
        <f>VLOOKUP(D8998,DATA!A:F,5,FALSE)</f>
        <v>1.3726988247862192E-2</v>
      </c>
      <c r="M8998" s="37">
        <f>VLOOKUP(D8998,DATA!A:F,6,FALSE)</f>
        <v>1285.5</v>
      </c>
      <c r="N8998" s="36">
        <f t="shared" si="757"/>
        <v>81.086029178858581</v>
      </c>
      <c r="O8998" s="36">
        <f t="shared" si="758"/>
        <v>81.089142039049847</v>
      </c>
      <c r="P8998" s="36">
        <f t="shared" si="759"/>
        <v>3.112860191265554E-3</v>
      </c>
      <c r="Q8998" s="36">
        <f t="shared" si="760"/>
        <v>2.6542830909832942E-2</v>
      </c>
    </row>
    <row r="8999" spans="1:17" x14ac:dyDescent="0.3">
      <c r="A8999" s="29">
        <v>2413516</v>
      </c>
      <c r="B8999" s="1">
        <v>135</v>
      </c>
      <c r="C8999" s="1" t="s">
        <v>34</v>
      </c>
      <c r="D8999" s="1" t="s">
        <v>22</v>
      </c>
      <c r="E8999" s="1" t="s">
        <v>23</v>
      </c>
      <c r="F8999" s="47">
        <v>1857</v>
      </c>
      <c r="G8999" s="34">
        <v>2045.82</v>
      </c>
      <c r="H8999" s="1" t="s">
        <v>218</v>
      </c>
      <c r="I8999" s="34">
        <v>2.3923E-2</v>
      </c>
      <c r="J8999" s="34">
        <v>1586.6493</v>
      </c>
      <c r="K8999" s="35" t="str">
        <f t="shared" si="756"/>
        <v>Kempenland-West_H91E0C</v>
      </c>
      <c r="L8999" s="36">
        <f>VLOOKUP(D8999,DATA!A:F,5,FALSE)</f>
        <v>6.9280917156857415E-3</v>
      </c>
      <c r="M8999" s="37">
        <f>VLOOKUP(D8999,DATA!A:F,6,FALSE)</f>
        <v>2282</v>
      </c>
      <c r="N8999" s="36">
        <f t="shared" si="757"/>
        <v>16.297232935602675</v>
      </c>
      <c r="O8999" s="36">
        <f t="shared" si="758"/>
        <v>16.299493970241887</v>
      </c>
      <c r="P8999" s="36">
        <f t="shared" si="759"/>
        <v>2.2610346392113456E-3</v>
      </c>
      <c r="Q8999" s="36">
        <f t="shared" si="760"/>
        <v>3.5874690275804338E-2</v>
      </c>
    </row>
    <row r="9000" spans="1:17" x14ac:dyDescent="0.3">
      <c r="A9000" s="29">
        <v>2413517</v>
      </c>
      <c r="B9000" s="1">
        <v>135</v>
      </c>
      <c r="C9000" s="1" t="s">
        <v>34</v>
      </c>
      <c r="D9000" s="1" t="s">
        <v>28</v>
      </c>
      <c r="E9000" s="1" t="s">
        <v>29</v>
      </c>
      <c r="F9000" s="47">
        <v>1786</v>
      </c>
      <c r="G9000" s="34">
        <v>2038.69</v>
      </c>
      <c r="H9000" s="1" t="s">
        <v>218</v>
      </c>
      <c r="I9000" s="34">
        <v>2.4161999999999999E-2</v>
      </c>
      <c r="J9000" s="34">
        <v>1988.9468999999999</v>
      </c>
      <c r="K9000" s="35" t="str">
        <f t="shared" si="756"/>
        <v>Kempenland-West_H91D0</v>
      </c>
      <c r="L9000" s="36">
        <f>VLOOKUP(D9000,DATA!A:F,5,FALSE)</f>
        <v>6.9280917156857415E-3</v>
      </c>
      <c r="M9000" s="37">
        <f>VLOOKUP(D9000,DATA!A:F,6,FALSE)</f>
        <v>2211</v>
      </c>
      <c r="N9000" s="36">
        <f t="shared" si="757"/>
        <v>23.258365972710543</v>
      </c>
      <c r="O9000" s="36">
        <f t="shared" si="758"/>
        <v>23.26135394242251</v>
      </c>
      <c r="P9000" s="36">
        <f t="shared" si="759"/>
        <v>2.9879697119667981E-3</v>
      </c>
      <c r="Q9000" s="36">
        <f t="shared" si="760"/>
        <v>5.9429130959102558E-2</v>
      </c>
    </row>
    <row r="9001" spans="1:17" x14ac:dyDescent="0.3">
      <c r="A9001" s="29">
        <v>2413518</v>
      </c>
      <c r="B9001" s="1">
        <v>135</v>
      </c>
      <c r="C9001" s="1" t="s">
        <v>34</v>
      </c>
      <c r="D9001" s="1" t="s">
        <v>57</v>
      </c>
      <c r="E9001" s="1" t="s">
        <v>58</v>
      </c>
      <c r="F9001" s="47">
        <v>714</v>
      </c>
      <c r="G9001" s="34">
        <v>1403.1</v>
      </c>
      <c r="H9001" s="1" t="s">
        <v>218</v>
      </c>
      <c r="I9001" s="34">
        <v>1.54901E-2</v>
      </c>
      <c r="J9001" s="34">
        <v>442.93414000000001</v>
      </c>
      <c r="K9001" s="35" t="str">
        <f t="shared" si="756"/>
        <v>Kempenland-West_H3160</v>
      </c>
      <c r="L9001" s="36">
        <f>VLOOKUP(D9001,DATA!A:F,5,FALSE)</f>
        <v>1.0986712608830001E-2</v>
      </c>
      <c r="M9001" s="37">
        <f>VLOOKUP(D9001,DATA!A:F,6,FALSE)</f>
        <v>982</v>
      </c>
      <c r="N9001" s="36">
        <f t="shared" si="757"/>
        <v>99.030597917485693</v>
      </c>
      <c r="O9001" s="36">
        <f t="shared" si="758"/>
        <v>99.030761282515783</v>
      </c>
      <c r="P9001" s="36">
        <f t="shared" si="759"/>
        <v>1.6336503009029002E-4</v>
      </c>
      <c r="Q9001" s="36">
        <f t="shared" si="760"/>
        <v>7.2359949109116741E-4</v>
      </c>
    </row>
    <row r="9002" spans="1:17" x14ac:dyDescent="0.3">
      <c r="A9002" s="29">
        <v>2413518</v>
      </c>
      <c r="B9002" s="1">
        <v>135</v>
      </c>
      <c r="C9002" s="1" t="s">
        <v>34</v>
      </c>
      <c r="D9002" s="1" t="s">
        <v>41</v>
      </c>
      <c r="E9002" s="1" t="s">
        <v>42</v>
      </c>
      <c r="F9002" s="47">
        <v>1071</v>
      </c>
      <c r="G9002" s="34">
        <v>1403.1</v>
      </c>
      <c r="H9002" s="1" t="s">
        <v>218</v>
      </c>
      <c r="I9002" s="34">
        <v>1.54901E-2</v>
      </c>
      <c r="J9002" s="34">
        <v>536.10735999999997</v>
      </c>
      <c r="K9002" s="35" t="str">
        <f t="shared" si="756"/>
        <v>Kempenland-West_H4010A</v>
      </c>
      <c r="L9002" s="36">
        <f>VLOOKUP(D9002,DATA!A:F,5,FALSE)</f>
        <v>1.3726988247862192E-2</v>
      </c>
      <c r="M9002" s="37">
        <f>VLOOKUP(D9002,DATA!A:F,6,FALSE)</f>
        <v>1285.5</v>
      </c>
      <c r="N9002" s="36">
        <f t="shared" si="757"/>
        <v>83.400667343970937</v>
      </c>
      <c r="O9002" s="36">
        <f t="shared" si="758"/>
        <v>83.403610808408231</v>
      </c>
      <c r="P9002" s="36">
        <f t="shared" si="759"/>
        <v>2.9434644372940966E-3</v>
      </c>
      <c r="Q9002" s="36">
        <f t="shared" si="760"/>
        <v>1.5780129487316236E-2</v>
      </c>
    </row>
    <row r="9003" spans="1:17" x14ac:dyDescent="0.3">
      <c r="A9003" s="29">
        <v>2413518</v>
      </c>
      <c r="B9003" s="1">
        <v>135</v>
      </c>
      <c r="C9003" s="1" t="s">
        <v>34</v>
      </c>
      <c r="D9003" s="1" t="s">
        <v>53</v>
      </c>
      <c r="E9003" s="1" t="s">
        <v>54</v>
      </c>
      <c r="F9003" s="47">
        <v>714</v>
      </c>
      <c r="G9003" s="34">
        <v>1403.1</v>
      </c>
      <c r="H9003" s="1" t="s">
        <v>218</v>
      </c>
      <c r="I9003" s="34">
        <v>1.54901E-2</v>
      </c>
      <c r="J9003" s="34">
        <v>516.17989999999998</v>
      </c>
      <c r="K9003" s="35" t="str">
        <f t="shared" si="756"/>
        <v>Kempenland-West_H4030</v>
      </c>
      <c r="L9003" s="36">
        <f>VLOOKUP(D9003,DATA!A:F,5,FALSE)</f>
        <v>1.0986712608830001E-2</v>
      </c>
      <c r="M9003" s="37">
        <f>VLOOKUP(D9003,DATA!A:F,6,FALSE)</f>
        <v>982</v>
      </c>
      <c r="N9003" s="36">
        <f t="shared" si="757"/>
        <v>99.030597917485693</v>
      </c>
      <c r="O9003" s="36">
        <f t="shared" si="758"/>
        <v>99.030761282515783</v>
      </c>
      <c r="P9003" s="36">
        <f t="shared" si="759"/>
        <v>1.6336503009029002E-4</v>
      </c>
      <c r="Q9003" s="36">
        <f t="shared" si="760"/>
        <v>8.432574489550289E-4</v>
      </c>
    </row>
    <row r="9004" spans="1:17" x14ac:dyDescent="0.3">
      <c r="A9004" s="29">
        <v>2413518</v>
      </c>
      <c r="B9004" s="1">
        <v>135</v>
      </c>
      <c r="C9004" s="1" t="s">
        <v>34</v>
      </c>
      <c r="D9004" s="1" t="s">
        <v>43</v>
      </c>
      <c r="E9004" s="1" t="s">
        <v>44</v>
      </c>
      <c r="F9004" s="47">
        <v>1071</v>
      </c>
      <c r="G9004" s="34">
        <v>1403.1</v>
      </c>
      <c r="H9004" s="1" t="s">
        <v>218</v>
      </c>
      <c r="I9004" s="34">
        <v>1.54901E-2</v>
      </c>
      <c r="J9004" s="34">
        <v>2429.8249999999998</v>
      </c>
      <c r="K9004" s="35" t="str">
        <f t="shared" si="756"/>
        <v>Kempenland-West_H7150</v>
      </c>
      <c r="L9004" s="36">
        <f>VLOOKUP(D9004,DATA!A:F,5,FALSE)</f>
        <v>1.3726988247862192E-2</v>
      </c>
      <c r="M9004" s="37">
        <f>VLOOKUP(D9004,DATA!A:F,6,FALSE)</f>
        <v>1285.5</v>
      </c>
      <c r="N9004" s="36">
        <f t="shared" si="757"/>
        <v>83.400667343970937</v>
      </c>
      <c r="O9004" s="36">
        <f t="shared" si="758"/>
        <v>83.403610808408231</v>
      </c>
      <c r="P9004" s="36">
        <f t="shared" si="759"/>
        <v>2.9434644372940966E-3</v>
      </c>
      <c r="Q9004" s="36">
        <f t="shared" si="760"/>
        <v>7.1521034763481275E-2</v>
      </c>
    </row>
    <row r="9005" spans="1:17" x14ac:dyDescent="0.3">
      <c r="A9005" s="29">
        <v>2415018</v>
      </c>
      <c r="B9005" s="1">
        <v>135</v>
      </c>
      <c r="C9005" s="1" t="s">
        <v>34</v>
      </c>
      <c r="D9005" s="1" t="s">
        <v>33</v>
      </c>
      <c r="E9005" s="1" t="s">
        <v>29</v>
      </c>
      <c r="F9005" s="47">
        <v>1786</v>
      </c>
      <c r="G9005" s="34">
        <v>1970.4</v>
      </c>
      <c r="H9005" s="1" t="s">
        <v>218</v>
      </c>
      <c r="I9005" s="34">
        <v>1.4871000000000001E-2</v>
      </c>
      <c r="J9005" s="34">
        <v>8591.107</v>
      </c>
      <c r="K9005" s="35" t="str">
        <f t="shared" si="756"/>
        <v>Kempenland-West_ZGH91D0</v>
      </c>
      <c r="L9005" s="36">
        <f>VLOOKUP(D9005,DATA!A:F,5,FALSE)</f>
        <v>6.9280917156857415E-3</v>
      </c>
      <c r="M9005" s="37">
        <f>VLOOKUP(D9005,DATA!A:F,6,FALSE)</f>
        <v>2211</v>
      </c>
      <c r="N9005" s="36">
        <f t="shared" si="757"/>
        <v>15.883807850244159</v>
      </c>
      <c r="O9005" s="36">
        <f t="shared" si="758"/>
        <v>15.885184436077973</v>
      </c>
      <c r="P9005" s="36">
        <f t="shared" si="759"/>
        <v>1.3765858338139481E-3</v>
      </c>
      <c r="Q9005" s="36">
        <f t="shared" si="760"/>
        <v>0.11826396192979846</v>
      </c>
    </row>
    <row r="9006" spans="1:17" x14ac:dyDescent="0.3">
      <c r="A9006" s="29">
        <v>2415018</v>
      </c>
      <c r="B9006" s="1">
        <v>135</v>
      </c>
      <c r="C9006" s="1" t="s">
        <v>34</v>
      </c>
      <c r="D9006" s="1" t="s">
        <v>22</v>
      </c>
      <c r="E9006" s="1" t="s">
        <v>23</v>
      </c>
      <c r="F9006" s="47">
        <v>1857</v>
      </c>
      <c r="G9006" s="34">
        <v>1970.4</v>
      </c>
      <c r="H9006" s="1" t="s">
        <v>218</v>
      </c>
      <c r="I9006" s="34">
        <v>1.4871000000000001E-2</v>
      </c>
      <c r="J9006" s="34">
        <v>1408.8923</v>
      </c>
      <c r="K9006" s="35" t="str">
        <f t="shared" si="756"/>
        <v>Kempenland-West_H91E0C</v>
      </c>
      <c r="L9006" s="36">
        <f>VLOOKUP(D9006,DATA!A:F,5,FALSE)</f>
        <v>6.9280917156857415E-3</v>
      </c>
      <c r="M9006" s="37">
        <f>VLOOKUP(D9006,DATA!A:F,6,FALSE)</f>
        <v>2282</v>
      </c>
      <c r="N9006" s="36">
        <f t="shared" si="757"/>
        <v>10.351236942154825</v>
      </c>
      <c r="O9006" s="36">
        <f t="shared" si="758"/>
        <v>10.352193052668866</v>
      </c>
      <c r="P9006" s="36">
        <f t="shared" si="759"/>
        <v>9.5611051404098646E-4</v>
      </c>
      <c r="Q9006" s="36">
        <f t="shared" si="760"/>
        <v>1.3470567411813876E-2</v>
      </c>
    </row>
    <row r="9007" spans="1:17" x14ac:dyDescent="0.3">
      <c r="A9007" s="29">
        <v>2415026</v>
      </c>
      <c r="B9007" s="1">
        <v>135</v>
      </c>
      <c r="C9007" s="1" t="s">
        <v>34</v>
      </c>
      <c r="D9007" s="1" t="s">
        <v>57</v>
      </c>
      <c r="E9007" s="1" t="s">
        <v>58</v>
      </c>
      <c r="F9007" s="47">
        <v>714</v>
      </c>
      <c r="G9007" s="34">
        <v>1427</v>
      </c>
      <c r="H9007" s="1" t="s">
        <v>218</v>
      </c>
      <c r="I9007" s="34">
        <v>1.2090699999999999E-2</v>
      </c>
      <c r="J9007" s="34">
        <v>1088.3859</v>
      </c>
      <c r="K9007" s="35" t="str">
        <f t="shared" si="756"/>
        <v>Kempenland-West_H3160</v>
      </c>
      <c r="L9007" s="36">
        <f>VLOOKUP(D9007,DATA!A:F,5,FALSE)</f>
        <v>1.0986712608830001E-2</v>
      </c>
      <c r="M9007" s="37">
        <f>VLOOKUP(D9007,DATA!A:F,6,FALSE)</f>
        <v>982</v>
      </c>
      <c r="N9007" s="36">
        <f t="shared" si="757"/>
        <v>99.252795986436823</v>
      </c>
      <c r="O9007" s="36">
        <f t="shared" si="758"/>
        <v>99.252894494718106</v>
      </c>
      <c r="P9007" s="36">
        <f t="shared" si="759"/>
        <v>9.8508281283216093E-5</v>
      </c>
      <c r="Q9007" s="36">
        <f t="shared" si="760"/>
        <v>1.0721502438188631E-3</v>
      </c>
    </row>
    <row r="9008" spans="1:17" x14ac:dyDescent="0.3">
      <c r="A9008" s="29">
        <v>2415028</v>
      </c>
      <c r="B9008" s="1">
        <v>135</v>
      </c>
      <c r="C9008" s="1" t="s">
        <v>34</v>
      </c>
      <c r="D9008" s="1" t="s">
        <v>57</v>
      </c>
      <c r="E9008" s="1" t="s">
        <v>58</v>
      </c>
      <c r="F9008" s="47">
        <v>714</v>
      </c>
      <c r="G9008" s="34">
        <v>983.85</v>
      </c>
      <c r="H9008" s="1" t="s">
        <v>218</v>
      </c>
      <c r="I9008" s="34">
        <v>7.9593000000000007E-3</v>
      </c>
      <c r="J9008" s="34">
        <v>381.01294000000001</v>
      </c>
      <c r="K9008" s="35" t="str">
        <f t="shared" si="756"/>
        <v>Kempenland-West_H3160</v>
      </c>
      <c r="L9008" s="36">
        <f>VLOOKUP(D9008,DATA!A:F,5,FALSE)</f>
        <v>1.0986712608830001E-2</v>
      </c>
      <c r="M9008" s="37">
        <f>VLOOKUP(D9008,DATA!A:F,6,FALSE)</f>
        <v>982</v>
      </c>
      <c r="N9008" s="36">
        <f t="shared" si="757"/>
        <v>50.508117965359652</v>
      </c>
      <c r="O9008" s="36">
        <f t="shared" si="758"/>
        <v>50.510303902155805</v>
      </c>
      <c r="P9008" s="36">
        <f t="shared" si="759"/>
        <v>2.1859367961525322E-3</v>
      </c>
      <c r="Q9008" s="36">
        <f t="shared" si="760"/>
        <v>8.3287020535625696E-3</v>
      </c>
    </row>
    <row r="9009" spans="1:17" x14ac:dyDescent="0.3">
      <c r="A9009" s="29">
        <v>2415032</v>
      </c>
      <c r="B9009" s="1">
        <v>135</v>
      </c>
      <c r="C9009" s="1" t="s">
        <v>34</v>
      </c>
      <c r="D9009" s="1" t="s">
        <v>57</v>
      </c>
      <c r="E9009" s="1" t="s">
        <v>58</v>
      </c>
      <c r="F9009" s="47">
        <v>714</v>
      </c>
      <c r="G9009" s="34">
        <v>1000.45</v>
      </c>
      <c r="H9009" s="1" t="s">
        <v>218</v>
      </c>
      <c r="I9009" s="34">
        <v>8.5444000000000006E-3</v>
      </c>
      <c r="J9009" s="34">
        <v>295.05948000000001</v>
      </c>
      <c r="K9009" s="35" t="str">
        <f t="shared" si="756"/>
        <v>Kempenland-West_H3160</v>
      </c>
      <c r="L9009" s="36">
        <f>VLOOKUP(D9009,DATA!A:F,5,FALSE)</f>
        <v>1.0986712608830001E-2</v>
      </c>
      <c r="M9009" s="37">
        <f>VLOOKUP(D9009,DATA!A:F,6,FALSE)</f>
        <v>982</v>
      </c>
      <c r="N9009" s="36">
        <f t="shared" si="757"/>
        <v>55.050340128894248</v>
      </c>
      <c r="O9009" s="36">
        <f t="shared" si="758"/>
        <v>55.052663045896956</v>
      </c>
      <c r="P9009" s="36">
        <f t="shared" si="759"/>
        <v>2.3229170027079249E-3</v>
      </c>
      <c r="Q9009" s="36">
        <f t="shared" si="760"/>
        <v>6.8539868290215886E-3</v>
      </c>
    </row>
    <row r="9010" spans="1:17" x14ac:dyDescent="0.3">
      <c r="A9010" s="29">
        <v>2415033</v>
      </c>
      <c r="B9010" s="1">
        <v>135</v>
      </c>
      <c r="C9010" s="1" t="s">
        <v>34</v>
      </c>
      <c r="D9010" s="1" t="s">
        <v>53</v>
      </c>
      <c r="E9010" s="1" t="s">
        <v>54</v>
      </c>
      <c r="F9010" s="47">
        <v>714</v>
      </c>
      <c r="G9010" s="34">
        <v>1011.05</v>
      </c>
      <c r="H9010" s="1" t="s">
        <v>218</v>
      </c>
      <c r="I9010" s="34">
        <v>8.7410999999999999E-3</v>
      </c>
      <c r="J9010" s="34">
        <v>7928.7046</v>
      </c>
      <c r="K9010" s="35" t="str">
        <f t="shared" si="756"/>
        <v>Kempenland-West_H4030</v>
      </c>
      <c r="L9010" s="36">
        <f>VLOOKUP(D9010,DATA!A:F,5,FALSE)</f>
        <v>1.0986712608830001E-2</v>
      </c>
      <c r="M9010" s="37">
        <f>VLOOKUP(D9010,DATA!A:F,6,FALSE)</f>
        <v>982</v>
      </c>
      <c r="N9010" s="36">
        <f t="shared" si="757"/>
        <v>57.912049935600237</v>
      </c>
      <c r="O9010" s="36">
        <f t="shared" si="758"/>
        <v>57.914390697632022</v>
      </c>
      <c r="P9010" s="36">
        <f t="shared" si="759"/>
        <v>2.3407620317854594E-3</v>
      </c>
      <c r="Q9010" s="36">
        <f t="shared" si="760"/>
        <v>0.18559210688922717</v>
      </c>
    </row>
    <row r="9011" spans="1:17" x14ac:dyDescent="0.3">
      <c r="A9011" s="29">
        <v>2415033</v>
      </c>
      <c r="B9011" s="1">
        <v>135</v>
      </c>
      <c r="C9011" s="1" t="s">
        <v>34</v>
      </c>
      <c r="D9011" s="1" t="s">
        <v>82</v>
      </c>
      <c r="E9011" s="1" t="s">
        <v>54</v>
      </c>
      <c r="F9011" s="47">
        <v>714</v>
      </c>
      <c r="G9011" s="34">
        <v>1011.05</v>
      </c>
      <c r="H9011" s="1" t="s">
        <v>218</v>
      </c>
      <c r="I9011" s="34">
        <v>8.7410999999999999E-3</v>
      </c>
      <c r="J9011" s="34">
        <v>1667.2552000000001</v>
      </c>
      <c r="K9011" s="35" t="str">
        <f t="shared" si="756"/>
        <v>Kempenland-West_ZGH4030</v>
      </c>
      <c r="L9011" s="36">
        <f>VLOOKUP(D9011,DATA!A:F,5,FALSE)</f>
        <v>1.0986712608830001E-2</v>
      </c>
      <c r="M9011" s="37">
        <f>VLOOKUP(D9011,DATA!A:F,6,FALSE)</f>
        <v>982</v>
      </c>
      <c r="N9011" s="36">
        <f t="shared" si="757"/>
        <v>57.912049935600237</v>
      </c>
      <c r="O9011" s="36">
        <f t="shared" si="758"/>
        <v>57.914390697632022</v>
      </c>
      <c r="P9011" s="36">
        <f t="shared" si="759"/>
        <v>2.3407620317854594E-3</v>
      </c>
      <c r="Q9011" s="36">
        <f t="shared" si="760"/>
        <v>3.9026476694568726E-2</v>
      </c>
    </row>
    <row r="9012" spans="1:17" x14ac:dyDescent="0.3">
      <c r="A9012" s="29">
        <v>2415034</v>
      </c>
      <c r="B9012" s="1">
        <v>135</v>
      </c>
      <c r="C9012" s="1" t="s">
        <v>34</v>
      </c>
      <c r="D9012" s="1" t="s">
        <v>53</v>
      </c>
      <c r="E9012" s="1" t="s">
        <v>54</v>
      </c>
      <c r="F9012" s="47">
        <v>714</v>
      </c>
      <c r="G9012" s="34">
        <v>1015</v>
      </c>
      <c r="H9012" s="1" t="s">
        <v>218</v>
      </c>
      <c r="I9012" s="34">
        <v>9.0212999999999995E-3</v>
      </c>
      <c r="J9012" s="34">
        <v>3864.0059999999999</v>
      </c>
      <c r="K9012" s="35" t="str">
        <f t="shared" si="756"/>
        <v>Kempenland-West_H4030</v>
      </c>
      <c r="L9012" s="36">
        <f>VLOOKUP(D9012,DATA!A:F,5,FALSE)</f>
        <v>1.0986712608830001E-2</v>
      </c>
      <c r="M9012" s="37">
        <f>VLOOKUP(D9012,DATA!A:F,6,FALSE)</f>
        <v>982</v>
      </c>
      <c r="N9012" s="36">
        <f t="shared" si="757"/>
        <v>58.966036314099817</v>
      </c>
      <c r="O9012" s="36">
        <f t="shared" si="758"/>
        <v>58.968434475648166</v>
      </c>
      <c r="P9012" s="36">
        <f t="shared" si="759"/>
        <v>2.3981615483492646E-3</v>
      </c>
      <c r="Q9012" s="36">
        <f t="shared" si="760"/>
        <v>9.2665106117908472E-2</v>
      </c>
    </row>
    <row r="9013" spans="1:17" x14ac:dyDescent="0.3">
      <c r="A9013" s="29">
        <v>2415035</v>
      </c>
      <c r="B9013" s="1">
        <v>135</v>
      </c>
      <c r="C9013" s="1" t="s">
        <v>34</v>
      </c>
      <c r="D9013" s="1" t="s">
        <v>53</v>
      </c>
      <c r="E9013" s="1" t="s">
        <v>54</v>
      </c>
      <c r="F9013" s="47">
        <v>714</v>
      </c>
      <c r="G9013" s="34">
        <v>1011.56</v>
      </c>
      <c r="H9013" s="1" t="s">
        <v>218</v>
      </c>
      <c r="I9013" s="34">
        <v>9.1988999999999994E-3</v>
      </c>
      <c r="J9013" s="34">
        <v>8750.2171355038499</v>
      </c>
      <c r="K9013" s="35" t="str">
        <f t="shared" si="756"/>
        <v>Kempenland-West_H4030</v>
      </c>
      <c r="L9013" s="36">
        <f>VLOOKUP(D9013,DATA!A:F,5,FALSE)</f>
        <v>1.0986712608830001E-2</v>
      </c>
      <c r="M9013" s="37">
        <f>VLOOKUP(D9013,DATA!A:F,6,FALSE)</f>
        <v>982</v>
      </c>
      <c r="N9013" s="36">
        <f t="shared" si="757"/>
        <v>58.048561996532122</v>
      </c>
      <c r="O9013" s="36">
        <f t="shared" si="758"/>
        <v>58.051023148590915</v>
      </c>
      <c r="P9013" s="36">
        <f t="shared" si="759"/>
        <v>2.4611520587924929E-3</v>
      </c>
      <c r="Q9013" s="36">
        <f t="shared" si="760"/>
        <v>0.21535614917926652</v>
      </c>
    </row>
    <row r="9014" spans="1:17" x14ac:dyDescent="0.3">
      <c r="A9014" s="29">
        <v>2415035</v>
      </c>
      <c r="B9014" s="1">
        <v>135</v>
      </c>
      <c r="C9014" s="1" t="s">
        <v>34</v>
      </c>
      <c r="D9014" s="1" t="s">
        <v>82</v>
      </c>
      <c r="E9014" s="1" t="s">
        <v>54</v>
      </c>
      <c r="F9014" s="47">
        <v>714</v>
      </c>
      <c r="G9014" s="34">
        <v>1011.56</v>
      </c>
      <c r="H9014" s="1" t="s">
        <v>218</v>
      </c>
      <c r="I9014" s="34">
        <v>9.1988999999999994E-3</v>
      </c>
      <c r="J9014" s="34">
        <v>844.64599999999996</v>
      </c>
      <c r="K9014" s="35" t="str">
        <f t="shared" si="756"/>
        <v>Kempenland-West_ZGH4030</v>
      </c>
      <c r="L9014" s="36">
        <f>VLOOKUP(D9014,DATA!A:F,5,FALSE)</f>
        <v>1.0986712608830001E-2</v>
      </c>
      <c r="M9014" s="37">
        <f>VLOOKUP(D9014,DATA!A:F,6,FALSE)</f>
        <v>982</v>
      </c>
      <c r="N9014" s="36">
        <f t="shared" si="757"/>
        <v>58.048561996532122</v>
      </c>
      <c r="O9014" s="36">
        <f t="shared" si="758"/>
        <v>58.051023148590915</v>
      </c>
      <c r="P9014" s="36">
        <f t="shared" si="759"/>
        <v>2.4611520587924929E-3</v>
      </c>
      <c r="Q9014" s="36">
        <f t="shared" si="760"/>
        <v>2.0788022418508439E-2</v>
      </c>
    </row>
    <row r="9015" spans="1:17" x14ac:dyDescent="0.3">
      <c r="A9015" s="29">
        <v>2415036</v>
      </c>
      <c r="B9015" s="1">
        <v>135</v>
      </c>
      <c r="C9015" s="1" t="s">
        <v>34</v>
      </c>
      <c r="D9015" s="1" t="s">
        <v>41</v>
      </c>
      <c r="E9015" s="1" t="s">
        <v>42</v>
      </c>
      <c r="F9015" s="47">
        <v>1071</v>
      </c>
      <c r="G9015" s="34">
        <v>1071.22</v>
      </c>
      <c r="H9015" s="1" t="s">
        <v>218</v>
      </c>
      <c r="I9015" s="34">
        <v>1.0029400000000001E-2</v>
      </c>
      <c r="J9015" s="34">
        <v>141.70169000000001</v>
      </c>
      <c r="K9015" s="35" t="str">
        <f t="shared" si="756"/>
        <v>Kempenland-West_H4010A</v>
      </c>
      <c r="L9015" s="36">
        <f>VLOOKUP(D9015,DATA!A:F,5,FALSE)</f>
        <v>1.3726988247862192E-2</v>
      </c>
      <c r="M9015" s="37">
        <f>VLOOKUP(D9015,DATA!A:F,6,FALSE)</f>
        <v>1285.5</v>
      </c>
      <c r="N9015" s="36">
        <f t="shared" si="757"/>
        <v>5.0143642123622465</v>
      </c>
      <c r="O9015" s="36">
        <f t="shared" si="758"/>
        <v>5.0150199814204361</v>
      </c>
      <c r="P9015" s="36">
        <f t="shared" si="759"/>
        <v>6.5576905818964804E-4</v>
      </c>
      <c r="Q9015" s="36">
        <f t="shared" si="760"/>
        <v>9.2923583795181475E-4</v>
      </c>
    </row>
    <row r="9016" spans="1:17" x14ac:dyDescent="0.3">
      <c r="A9016" s="29">
        <v>2415036</v>
      </c>
      <c r="B9016" s="1">
        <v>135</v>
      </c>
      <c r="C9016" s="1" t="s">
        <v>34</v>
      </c>
      <c r="D9016" s="1" t="s">
        <v>43</v>
      </c>
      <c r="E9016" s="1" t="s">
        <v>44</v>
      </c>
      <c r="F9016" s="47">
        <v>1071</v>
      </c>
      <c r="G9016" s="34">
        <v>1071.22</v>
      </c>
      <c r="H9016" s="1" t="s">
        <v>218</v>
      </c>
      <c r="I9016" s="34">
        <v>1.0029400000000001E-2</v>
      </c>
      <c r="J9016" s="34">
        <v>951.75710000000004</v>
      </c>
      <c r="K9016" s="35" t="str">
        <f t="shared" si="756"/>
        <v>Kempenland-West_H7150</v>
      </c>
      <c r="L9016" s="36">
        <f>VLOOKUP(D9016,DATA!A:F,5,FALSE)</f>
        <v>1.3726988247862192E-2</v>
      </c>
      <c r="M9016" s="37">
        <f>VLOOKUP(D9016,DATA!A:F,6,FALSE)</f>
        <v>1285.5</v>
      </c>
      <c r="N9016" s="36">
        <f t="shared" si="757"/>
        <v>5.0143642123622465</v>
      </c>
      <c r="O9016" s="36">
        <f t="shared" si="758"/>
        <v>5.0150199814204361</v>
      </c>
      <c r="P9016" s="36">
        <f t="shared" si="759"/>
        <v>6.5576905818964804E-4</v>
      </c>
      <c r="Q9016" s="36">
        <f t="shared" si="760"/>
        <v>6.2413285709231074E-3</v>
      </c>
    </row>
    <row r="9017" spans="1:17" x14ac:dyDescent="0.3">
      <c r="A9017" s="29">
        <v>2415036</v>
      </c>
      <c r="B9017" s="1">
        <v>135</v>
      </c>
      <c r="C9017" s="1" t="s">
        <v>34</v>
      </c>
      <c r="D9017" s="1" t="s">
        <v>86</v>
      </c>
      <c r="E9017" s="1" t="s">
        <v>44</v>
      </c>
      <c r="F9017" s="47">
        <v>1071</v>
      </c>
      <c r="G9017" s="34">
        <v>1071.22</v>
      </c>
      <c r="H9017" s="1" t="s">
        <v>218</v>
      </c>
      <c r="I9017" s="34">
        <v>1.0029400000000001E-2</v>
      </c>
      <c r="J9017" s="34">
        <v>1.2158245000000001</v>
      </c>
      <c r="K9017" s="35" t="str">
        <f t="shared" si="756"/>
        <v>Kempenland-West_ZGH7150</v>
      </c>
      <c r="L9017" s="36">
        <f>VLOOKUP(D9017,DATA!A:F,5,FALSE)</f>
        <v>1.3726988247862192E-2</v>
      </c>
      <c r="M9017" s="37">
        <f>VLOOKUP(D9017,DATA!A:F,6,FALSE)</f>
        <v>1285.5</v>
      </c>
      <c r="N9017" s="36">
        <f t="shared" si="757"/>
        <v>5.0143642123622465</v>
      </c>
      <c r="O9017" s="36">
        <f t="shared" si="758"/>
        <v>5.0150199814204361</v>
      </c>
      <c r="P9017" s="36">
        <f t="shared" si="759"/>
        <v>6.5576905818964804E-4</v>
      </c>
      <c r="Q9017" s="36">
        <f t="shared" si="760"/>
        <v>7.973000872888997E-6</v>
      </c>
    </row>
    <row r="9018" spans="1:17" x14ac:dyDescent="0.3">
      <c r="A9018" s="29">
        <v>2415038</v>
      </c>
      <c r="B9018" s="1">
        <v>135</v>
      </c>
      <c r="C9018" s="1" t="s">
        <v>34</v>
      </c>
      <c r="D9018" s="1" t="s">
        <v>53</v>
      </c>
      <c r="E9018" s="1" t="s">
        <v>54</v>
      </c>
      <c r="F9018" s="47">
        <v>714</v>
      </c>
      <c r="G9018" s="34">
        <v>1637.63</v>
      </c>
      <c r="H9018" s="1" t="s">
        <v>218</v>
      </c>
      <c r="I9018" s="34">
        <v>1.7051E-2</v>
      </c>
      <c r="J9018" s="34">
        <v>1833.6488999999999</v>
      </c>
      <c r="K9018" s="35" t="str">
        <f t="shared" si="756"/>
        <v>Kempenland-West_H4030</v>
      </c>
      <c r="L9018" s="36">
        <f>VLOOKUP(D9018,DATA!A:F,5,FALSE)</f>
        <v>1.0986712608830001E-2</v>
      </c>
      <c r="M9018" s="37">
        <f>VLOOKUP(D9018,DATA!A:F,6,FALSE)</f>
        <v>982</v>
      </c>
      <c r="N9018" s="36">
        <f t="shared" si="757"/>
        <v>99.925636653405604</v>
      </c>
      <c r="O9018" s="36">
        <f t="shared" si="758"/>
        <v>99.925650572559945</v>
      </c>
      <c r="P9018" s="36">
        <f t="shared" si="759"/>
        <v>1.391915434112434E-5</v>
      </c>
      <c r="Q9018" s="36">
        <f t="shared" si="760"/>
        <v>2.5522842046532871E-4</v>
      </c>
    </row>
    <row r="9019" spans="1:17" x14ac:dyDescent="0.3">
      <c r="A9019" s="29">
        <v>2415038</v>
      </c>
      <c r="B9019" s="1">
        <v>135</v>
      </c>
      <c r="C9019" s="1" t="s">
        <v>34</v>
      </c>
      <c r="D9019" s="1" t="s">
        <v>82</v>
      </c>
      <c r="E9019" s="1" t="s">
        <v>54</v>
      </c>
      <c r="F9019" s="47">
        <v>714</v>
      </c>
      <c r="G9019" s="34">
        <v>1637.63</v>
      </c>
      <c r="H9019" s="1" t="s">
        <v>218</v>
      </c>
      <c r="I9019" s="34">
        <v>1.7051E-2</v>
      </c>
      <c r="J9019" s="34">
        <v>43.362662999999998</v>
      </c>
      <c r="K9019" s="35" t="str">
        <f t="shared" si="756"/>
        <v>Kempenland-West_ZGH4030</v>
      </c>
      <c r="L9019" s="36">
        <f>VLOOKUP(D9019,DATA!A:F,5,FALSE)</f>
        <v>1.0986712608830001E-2</v>
      </c>
      <c r="M9019" s="37">
        <f>VLOOKUP(D9019,DATA!A:F,6,FALSE)</f>
        <v>982</v>
      </c>
      <c r="N9019" s="36">
        <f t="shared" si="757"/>
        <v>99.925636653405604</v>
      </c>
      <c r="O9019" s="36">
        <f t="shared" si="758"/>
        <v>99.925650572559945</v>
      </c>
      <c r="P9019" s="36">
        <f t="shared" si="759"/>
        <v>1.391915434112434E-5</v>
      </c>
      <c r="Q9019" s="36">
        <f t="shared" si="760"/>
        <v>6.0357159893916172E-6</v>
      </c>
    </row>
    <row r="9020" spans="1:17" x14ac:dyDescent="0.3">
      <c r="A9020" s="29">
        <v>2415039</v>
      </c>
      <c r="B9020" s="1">
        <v>135</v>
      </c>
      <c r="C9020" s="1" t="s">
        <v>34</v>
      </c>
      <c r="D9020" s="1" t="s">
        <v>53</v>
      </c>
      <c r="E9020" s="1" t="s">
        <v>54</v>
      </c>
      <c r="F9020" s="47">
        <v>714</v>
      </c>
      <c r="G9020" s="34">
        <v>1469.73</v>
      </c>
      <c r="H9020" s="1" t="s">
        <v>218</v>
      </c>
      <c r="I9020" s="34">
        <v>1.5341E-2</v>
      </c>
      <c r="J9020" s="34">
        <v>3549.9868000000001</v>
      </c>
      <c r="K9020" s="35" t="str">
        <f t="shared" si="756"/>
        <v>Kempenland-West_H4030</v>
      </c>
      <c r="L9020" s="36">
        <f>VLOOKUP(D9020,DATA!A:F,5,FALSE)</f>
        <v>1.0986712608830001E-2</v>
      </c>
      <c r="M9020" s="37">
        <f>VLOOKUP(D9020,DATA!A:F,6,FALSE)</f>
        <v>982</v>
      </c>
      <c r="N9020" s="36">
        <f t="shared" si="757"/>
        <v>99.531432840947645</v>
      </c>
      <c r="O9020" s="36">
        <f t="shared" si="758"/>
        <v>99.531511439994759</v>
      </c>
      <c r="P9020" s="36">
        <f t="shared" si="759"/>
        <v>7.8599047114380483E-5</v>
      </c>
      <c r="Q9020" s="36">
        <f t="shared" si="760"/>
        <v>2.7902557974862881E-3</v>
      </c>
    </row>
    <row r="9021" spans="1:17" x14ac:dyDescent="0.3">
      <c r="A9021" s="29">
        <v>2415040</v>
      </c>
      <c r="B9021" s="1">
        <v>135</v>
      </c>
      <c r="C9021" s="1" t="s">
        <v>34</v>
      </c>
      <c r="D9021" s="1" t="s">
        <v>28</v>
      </c>
      <c r="E9021" s="1" t="s">
        <v>29</v>
      </c>
      <c r="F9021" s="47">
        <v>1786</v>
      </c>
      <c r="G9021" s="34">
        <v>1861.88</v>
      </c>
      <c r="H9021" s="1" t="s">
        <v>218</v>
      </c>
      <c r="I9021" s="34">
        <v>2.0558E-2</v>
      </c>
      <c r="J9021" s="34">
        <v>1196.9734000000001</v>
      </c>
      <c r="K9021" s="35" t="str">
        <f t="shared" si="756"/>
        <v>Kempenland-West_H91D0</v>
      </c>
      <c r="L9021" s="36">
        <f>VLOOKUP(D9021,DATA!A:F,5,FALSE)</f>
        <v>6.9280917156857415E-3</v>
      </c>
      <c r="M9021" s="37">
        <f>VLOOKUP(D9021,DATA!A:F,6,FALSE)</f>
        <v>2211</v>
      </c>
      <c r="N9021" s="36">
        <f t="shared" si="757"/>
        <v>8.1755141867861916</v>
      </c>
      <c r="O9021" s="36">
        <f t="shared" si="758"/>
        <v>8.1765834729382938</v>
      </c>
      <c r="P9021" s="36">
        <f t="shared" si="759"/>
        <v>1.0692861521022223E-3</v>
      </c>
      <c r="Q9021" s="36">
        <f t="shared" si="760"/>
        <v>1.2799070810547144E-2</v>
      </c>
    </row>
    <row r="9022" spans="1:17" x14ac:dyDescent="0.3">
      <c r="A9022" s="29">
        <v>2415042</v>
      </c>
      <c r="B9022" s="1">
        <v>135</v>
      </c>
      <c r="C9022" s="1" t="s">
        <v>34</v>
      </c>
      <c r="D9022" s="1" t="s">
        <v>85</v>
      </c>
      <c r="E9022" s="1" t="s">
        <v>60</v>
      </c>
      <c r="F9022" s="47">
        <v>1071</v>
      </c>
      <c r="G9022" s="34">
        <v>1378.47</v>
      </c>
      <c r="H9022" s="1" t="s">
        <v>218</v>
      </c>
      <c r="I9022" s="34">
        <v>1.4420000000000001E-2</v>
      </c>
      <c r="J9022" s="34">
        <v>1661.7925599999901</v>
      </c>
      <c r="K9022" s="35" t="str">
        <f t="shared" si="756"/>
        <v>Kempenland-West_ZGH9190</v>
      </c>
      <c r="L9022" s="36">
        <f>VLOOKUP(D9022,DATA!A:F,5,FALSE)</f>
        <v>1.3726988247862192E-2</v>
      </c>
      <c r="M9022" s="37">
        <f>VLOOKUP(D9022,DATA!A:F,6,FALSE)</f>
        <v>1285.5</v>
      </c>
      <c r="N9022" s="36">
        <f t="shared" si="757"/>
        <v>78.180191356379027</v>
      </c>
      <c r="O9022" s="36">
        <f t="shared" si="758"/>
        <v>78.183567834678712</v>
      </c>
      <c r="P9022" s="36">
        <f t="shared" si="759"/>
        <v>3.3764782996854592E-3</v>
      </c>
      <c r="Q9022" s="36">
        <f t="shared" si="760"/>
        <v>5.6110065174187131E-2</v>
      </c>
    </row>
    <row r="9023" spans="1:17" x14ac:dyDescent="0.3">
      <c r="A9023" s="29">
        <v>2415043</v>
      </c>
      <c r="B9023" s="1">
        <v>135</v>
      </c>
      <c r="C9023" s="1" t="s">
        <v>34</v>
      </c>
      <c r="D9023" s="1" t="s">
        <v>85</v>
      </c>
      <c r="E9023" s="1" t="s">
        <v>60</v>
      </c>
      <c r="F9023" s="47">
        <v>1071</v>
      </c>
      <c r="G9023" s="34">
        <v>1354.78</v>
      </c>
      <c r="H9023" s="1" t="s">
        <v>218</v>
      </c>
      <c r="I9023" s="34">
        <v>1.46158E-2</v>
      </c>
      <c r="J9023" s="34">
        <v>2446.8379199999999</v>
      </c>
      <c r="K9023" s="35" t="str">
        <f t="shared" si="756"/>
        <v>Kempenland-West_ZGH9190</v>
      </c>
      <c r="L9023" s="36">
        <f>VLOOKUP(D9023,DATA!A:F,5,FALSE)</f>
        <v>1.3726988247862192E-2</v>
      </c>
      <c r="M9023" s="37">
        <f>VLOOKUP(D9023,DATA!A:F,6,FALSE)</f>
        <v>1285.5</v>
      </c>
      <c r="N9023" s="36">
        <f t="shared" si="757"/>
        <v>72.131739664252962</v>
      </c>
      <c r="O9023" s="36">
        <f t="shared" si="758"/>
        <v>72.135772539928354</v>
      </c>
      <c r="P9023" s="36">
        <f t="shared" si="759"/>
        <v>4.0328756753922335E-3</v>
      </c>
      <c r="Q9023" s="36">
        <f t="shared" si="760"/>
        <v>9.8677931291953278E-2</v>
      </c>
    </row>
    <row r="9024" spans="1:17" x14ac:dyDescent="0.3">
      <c r="A9024" s="29">
        <v>2415045</v>
      </c>
      <c r="B9024" s="1">
        <v>135</v>
      </c>
      <c r="C9024" s="1" t="s">
        <v>34</v>
      </c>
      <c r="D9024" s="1" t="s">
        <v>28</v>
      </c>
      <c r="E9024" s="1" t="s">
        <v>29</v>
      </c>
      <c r="F9024" s="47">
        <v>1786</v>
      </c>
      <c r="G9024" s="34">
        <v>2119.83</v>
      </c>
      <c r="H9024" s="1" t="s">
        <v>218</v>
      </c>
      <c r="I9024" s="34">
        <v>2.4974E-2</v>
      </c>
      <c r="J9024" s="34">
        <v>2610.8856999999998</v>
      </c>
      <c r="K9024" s="35" t="str">
        <f t="shared" si="756"/>
        <v>Kempenland-West_H91D0</v>
      </c>
      <c r="L9024" s="36">
        <f>VLOOKUP(D9024,DATA!A:F,5,FALSE)</f>
        <v>6.9280917156857415E-3</v>
      </c>
      <c r="M9024" s="37">
        <f>VLOOKUP(D9024,DATA!A:F,6,FALSE)</f>
        <v>2211</v>
      </c>
      <c r="N9024" s="36">
        <f t="shared" si="757"/>
        <v>34.714009805973994</v>
      </c>
      <c r="O9024" s="36">
        <f t="shared" si="758"/>
        <v>34.717931177566214</v>
      </c>
      <c r="P9024" s="36">
        <f t="shared" si="759"/>
        <v>3.9213715922201686E-3</v>
      </c>
      <c r="Q9024" s="36">
        <f t="shared" si="760"/>
        <v>0.10238253014513869</v>
      </c>
    </row>
    <row r="9025" spans="1:17" x14ac:dyDescent="0.3">
      <c r="A9025" s="29">
        <v>2415045</v>
      </c>
      <c r="B9025" s="1">
        <v>135</v>
      </c>
      <c r="C9025" s="1" t="s">
        <v>34</v>
      </c>
      <c r="D9025" s="1" t="s">
        <v>22</v>
      </c>
      <c r="E9025" s="1" t="s">
        <v>23</v>
      </c>
      <c r="F9025" s="47">
        <v>1857</v>
      </c>
      <c r="G9025" s="34">
        <v>2119.83</v>
      </c>
      <c r="H9025" s="1" t="s">
        <v>218</v>
      </c>
      <c r="I9025" s="34">
        <v>2.4974E-2</v>
      </c>
      <c r="J9025" s="34">
        <v>7049.2449999999999</v>
      </c>
      <c r="K9025" s="35" t="str">
        <f t="shared" si="756"/>
        <v>Kempenland-West_H91E0C</v>
      </c>
      <c r="L9025" s="36">
        <f>VLOOKUP(D9025,DATA!A:F,5,FALSE)</f>
        <v>6.9280917156857415E-3</v>
      </c>
      <c r="M9025" s="37">
        <f>VLOOKUP(D9025,DATA!A:F,6,FALSE)</f>
        <v>2282</v>
      </c>
      <c r="N9025" s="36">
        <f t="shared" si="757"/>
        <v>24.535734502291369</v>
      </c>
      <c r="O9025" s="36">
        <f t="shared" si="758"/>
        <v>24.538938271938303</v>
      </c>
      <c r="P9025" s="36">
        <f t="shared" si="759"/>
        <v>3.2037696469338073E-3</v>
      </c>
      <c r="Q9025" s="36">
        <f t="shared" si="760"/>
        <v>0.22584157164799903</v>
      </c>
    </row>
    <row r="9026" spans="1:17" x14ac:dyDescent="0.3">
      <c r="A9026" s="29">
        <v>2415046</v>
      </c>
      <c r="B9026" s="1">
        <v>135</v>
      </c>
      <c r="C9026" s="1" t="s">
        <v>34</v>
      </c>
      <c r="D9026" s="1" t="s">
        <v>57</v>
      </c>
      <c r="E9026" s="1" t="s">
        <v>58</v>
      </c>
      <c r="F9026" s="47">
        <v>714</v>
      </c>
      <c r="G9026" s="34">
        <v>1766.1</v>
      </c>
      <c r="H9026" s="1" t="s">
        <v>218</v>
      </c>
      <c r="I9026" s="34">
        <v>2.104E-2</v>
      </c>
      <c r="J9026" s="34">
        <v>515.89324999999997</v>
      </c>
      <c r="K9026" s="35" t="str">
        <f t="shared" si="756"/>
        <v>Kempenland-West_H3160</v>
      </c>
      <c r="L9026" s="36">
        <f>VLOOKUP(D9026,DATA!A:F,5,FALSE)</f>
        <v>1.0986712608830001E-2</v>
      </c>
      <c r="M9026" s="37">
        <f>VLOOKUP(D9026,DATA!A:F,6,FALSE)</f>
        <v>982</v>
      </c>
      <c r="N9026" s="36">
        <f t="shared" si="757"/>
        <v>99.981861029279045</v>
      </c>
      <c r="O9026" s="36">
        <f t="shared" si="758"/>
        <v>99.981865221046476</v>
      </c>
      <c r="P9026" s="36">
        <f t="shared" si="759"/>
        <v>4.1917674309388531E-6</v>
      </c>
      <c r="Q9026" s="36">
        <f t="shared" si="760"/>
        <v>2.1625045231911953E-5</v>
      </c>
    </row>
    <row r="9027" spans="1:17" x14ac:dyDescent="0.3">
      <c r="A9027" s="29">
        <v>2415046</v>
      </c>
      <c r="B9027" s="1">
        <v>135</v>
      </c>
      <c r="C9027" s="1" t="s">
        <v>34</v>
      </c>
      <c r="D9027" s="1" t="s">
        <v>41</v>
      </c>
      <c r="E9027" s="1" t="s">
        <v>42</v>
      </c>
      <c r="F9027" s="47">
        <v>1071</v>
      </c>
      <c r="G9027" s="34">
        <v>1766.1</v>
      </c>
      <c r="H9027" s="1" t="s">
        <v>218</v>
      </c>
      <c r="I9027" s="34">
        <v>2.104E-2</v>
      </c>
      <c r="J9027" s="34">
        <v>2343.6194</v>
      </c>
      <c r="K9027" s="35" t="str">
        <f t="shared" ref="K9027:K9090" si="761">_xlfn.CONCAT(C9027,"_",D9027)</f>
        <v>Kempenland-West_H4010A</v>
      </c>
      <c r="L9027" s="36">
        <f>VLOOKUP(D9027,DATA!A:F,5,FALSE)</f>
        <v>1.3726988247862192E-2</v>
      </c>
      <c r="M9027" s="37">
        <f>VLOOKUP(D9027,DATA!A:F,6,FALSE)</f>
        <v>1285.5</v>
      </c>
      <c r="N9027" s="36">
        <f t="shared" ref="N9027:N9090" si="762">100/(1+EXP(-L9027*(G9027-M9027)))</f>
        <v>99.863766319881577</v>
      </c>
      <c r="O9027" s="36">
        <f t="shared" ref="O9027:O9090" si="763">100/(1+EXP(-L9027*((G9027+I9027)-M9027)))</f>
        <v>99.863805607064023</v>
      </c>
      <c r="P9027" s="36">
        <f t="shared" ref="P9027:P9090" si="764">O9027-N9027</f>
        <v>3.92871824459462E-5</v>
      </c>
      <c r="Q9027" s="36">
        <f t="shared" ref="Q9027:Q9090" si="765">IF(AND(H9027&lt;&gt;"below",I9027&gt;=0.005),J9027*P9027/100,0)</f>
        <v>9.2074202951658969E-4</v>
      </c>
    </row>
    <row r="9028" spans="1:17" x14ac:dyDescent="0.3">
      <c r="A9028" s="29">
        <v>2415046</v>
      </c>
      <c r="B9028" s="1">
        <v>135</v>
      </c>
      <c r="C9028" s="1" t="s">
        <v>34</v>
      </c>
      <c r="D9028" s="1" t="s">
        <v>43</v>
      </c>
      <c r="E9028" s="1" t="s">
        <v>44</v>
      </c>
      <c r="F9028" s="47">
        <v>1071</v>
      </c>
      <c r="G9028" s="34">
        <v>1766.1</v>
      </c>
      <c r="H9028" s="1" t="s">
        <v>218</v>
      </c>
      <c r="I9028" s="34">
        <v>2.104E-2</v>
      </c>
      <c r="J9028" s="34">
        <v>195.6738</v>
      </c>
      <c r="K9028" s="35" t="str">
        <f t="shared" si="761"/>
        <v>Kempenland-West_H7150</v>
      </c>
      <c r="L9028" s="36">
        <f>VLOOKUP(D9028,DATA!A:F,5,FALSE)</f>
        <v>1.3726988247862192E-2</v>
      </c>
      <c r="M9028" s="37">
        <f>VLOOKUP(D9028,DATA!A:F,6,FALSE)</f>
        <v>1285.5</v>
      </c>
      <c r="N9028" s="36">
        <f t="shared" si="762"/>
        <v>99.863766319881577</v>
      </c>
      <c r="O9028" s="36">
        <f t="shared" si="763"/>
        <v>99.863805607064023</v>
      </c>
      <c r="P9028" s="36">
        <f t="shared" si="764"/>
        <v>3.92871824459462E-5</v>
      </c>
      <c r="Q9028" s="36">
        <f t="shared" si="765"/>
        <v>7.6874722804915878E-5</v>
      </c>
    </row>
    <row r="9029" spans="1:17" x14ac:dyDescent="0.3">
      <c r="A9029" s="29">
        <v>2416547</v>
      </c>
      <c r="B9029" s="1">
        <v>135</v>
      </c>
      <c r="C9029" s="1" t="s">
        <v>34</v>
      </c>
      <c r="D9029" s="1" t="s">
        <v>33</v>
      </c>
      <c r="E9029" s="1" t="s">
        <v>29</v>
      </c>
      <c r="F9029" s="47">
        <v>1786</v>
      </c>
      <c r="G9029" s="34">
        <v>1789.65</v>
      </c>
      <c r="H9029" s="1" t="s">
        <v>218</v>
      </c>
      <c r="I9029" s="34">
        <v>1.2814000000000001E-2</v>
      </c>
      <c r="J9029" s="34">
        <v>5117.8069999999998</v>
      </c>
      <c r="K9029" s="35" t="str">
        <f t="shared" si="761"/>
        <v>Kempenland-West_ZGH91D0</v>
      </c>
      <c r="L9029" s="36">
        <f>VLOOKUP(D9029,DATA!A:F,5,FALSE)</f>
        <v>6.9280917156857415E-3</v>
      </c>
      <c r="M9029" s="37">
        <f>VLOOKUP(D9029,DATA!A:F,6,FALSE)</f>
        <v>2211</v>
      </c>
      <c r="N9029" s="36">
        <f t="shared" si="762"/>
        <v>5.1214918189670424</v>
      </c>
      <c r="O9029" s="36">
        <f t="shared" si="763"/>
        <v>5.1219232188091492</v>
      </c>
      <c r="P9029" s="36">
        <f t="shared" si="764"/>
        <v>4.3139984210682769E-4</v>
      </c>
      <c r="Q9029" s="36">
        <f t="shared" si="765"/>
        <v>2.2078211317332171E-2</v>
      </c>
    </row>
    <row r="9030" spans="1:17" x14ac:dyDescent="0.3">
      <c r="A9030" s="29">
        <v>2416548</v>
      </c>
      <c r="B9030" s="1">
        <v>135</v>
      </c>
      <c r="C9030" s="1" t="s">
        <v>34</v>
      </c>
      <c r="D9030" s="1" t="s">
        <v>33</v>
      </c>
      <c r="E9030" s="1" t="s">
        <v>29</v>
      </c>
      <c r="F9030" s="47">
        <v>1786</v>
      </c>
      <c r="G9030" s="34">
        <v>1951.53</v>
      </c>
      <c r="H9030" s="1" t="s">
        <v>218</v>
      </c>
      <c r="I9030" s="34">
        <v>1.4723999999999999E-2</v>
      </c>
      <c r="J9030" s="34">
        <v>10000</v>
      </c>
      <c r="K9030" s="35" t="str">
        <f t="shared" si="761"/>
        <v>Kempenland-West_ZGH91D0</v>
      </c>
      <c r="L9030" s="36">
        <f>VLOOKUP(D9030,DATA!A:F,5,FALSE)</f>
        <v>6.9280917156857415E-3</v>
      </c>
      <c r="M9030" s="37">
        <f>VLOOKUP(D9030,DATA!A:F,6,FALSE)</f>
        <v>2211</v>
      </c>
      <c r="N9030" s="36">
        <f t="shared" si="762"/>
        <v>14.213956970510287</v>
      </c>
      <c r="O9030" s="36">
        <f t="shared" si="763"/>
        <v>14.215200874679221</v>
      </c>
      <c r="P9030" s="36">
        <f t="shared" si="764"/>
        <v>1.2439041689340513E-3</v>
      </c>
      <c r="Q9030" s="36">
        <f t="shared" si="765"/>
        <v>0.12439041689340513</v>
      </c>
    </row>
    <row r="9031" spans="1:17" x14ac:dyDescent="0.3">
      <c r="A9031" s="29">
        <v>2416551</v>
      </c>
      <c r="B9031" s="1">
        <v>135</v>
      </c>
      <c r="C9031" s="1" t="s">
        <v>34</v>
      </c>
      <c r="D9031" s="1" t="s">
        <v>41</v>
      </c>
      <c r="E9031" s="1" t="s">
        <v>42</v>
      </c>
      <c r="F9031" s="47">
        <v>1071</v>
      </c>
      <c r="G9031" s="34">
        <v>1771.3</v>
      </c>
      <c r="H9031" s="1" t="s">
        <v>218</v>
      </c>
      <c r="I9031" s="34">
        <v>1.30289E-2</v>
      </c>
      <c r="J9031" s="34">
        <v>70.285657</v>
      </c>
      <c r="K9031" s="35" t="str">
        <f t="shared" si="761"/>
        <v>Kempenland-West_H4010A</v>
      </c>
      <c r="L9031" s="36">
        <f>VLOOKUP(D9031,DATA!A:F,5,FALSE)</f>
        <v>1.3726988247862192E-2</v>
      </c>
      <c r="M9031" s="37">
        <f>VLOOKUP(D9031,DATA!A:F,6,FALSE)</f>
        <v>1285.5</v>
      </c>
      <c r="N9031" s="36">
        <f t="shared" si="762"/>
        <v>99.873139866636649</v>
      </c>
      <c r="O9031" s="36">
        <f t="shared" si="763"/>
        <v>99.873162524457712</v>
      </c>
      <c r="P9031" s="36">
        <f t="shared" si="764"/>
        <v>2.2657821062921357E-5</v>
      </c>
      <c r="Q9031" s="36">
        <f t="shared" si="765"/>
        <v>1.5925198395958659E-5</v>
      </c>
    </row>
    <row r="9032" spans="1:17" x14ac:dyDescent="0.3">
      <c r="A9032" s="29">
        <v>2416555</v>
      </c>
      <c r="B9032" s="1">
        <v>135</v>
      </c>
      <c r="C9032" s="1" t="s">
        <v>34</v>
      </c>
      <c r="D9032" s="1" t="s">
        <v>57</v>
      </c>
      <c r="E9032" s="1" t="s">
        <v>58</v>
      </c>
      <c r="F9032" s="47">
        <v>714</v>
      </c>
      <c r="G9032" s="34">
        <v>1060.48</v>
      </c>
      <c r="H9032" s="1" t="s">
        <v>218</v>
      </c>
      <c r="I9032" s="34">
        <v>8.4782E-3</v>
      </c>
      <c r="J9032" s="34">
        <v>782.80349999999999</v>
      </c>
      <c r="K9032" s="35" t="str">
        <f t="shared" si="761"/>
        <v>Kempenland-West_H3160</v>
      </c>
      <c r="L9032" s="36">
        <f>VLOOKUP(D9032,DATA!A:F,5,FALSE)</f>
        <v>1.0986712608830001E-2</v>
      </c>
      <c r="M9032" s="37">
        <f>VLOOKUP(D9032,DATA!A:F,6,FALSE)</f>
        <v>982</v>
      </c>
      <c r="N9032" s="36">
        <f t="shared" si="762"/>
        <v>70.312785867642759</v>
      </c>
      <c r="O9032" s="36">
        <f t="shared" si="763"/>
        <v>70.31473018411144</v>
      </c>
      <c r="P9032" s="36">
        <f t="shared" si="764"/>
        <v>1.9443164686805403E-3</v>
      </c>
      <c r="Q9032" s="36">
        <f t="shared" si="765"/>
        <v>1.5220177367907673E-2</v>
      </c>
    </row>
    <row r="9033" spans="1:17" x14ac:dyDescent="0.3">
      <c r="A9033" s="29">
        <v>2416557</v>
      </c>
      <c r="B9033" s="1">
        <v>135</v>
      </c>
      <c r="C9033" s="1" t="s">
        <v>34</v>
      </c>
      <c r="D9033" s="1" t="s">
        <v>41</v>
      </c>
      <c r="E9033" s="1" t="s">
        <v>42</v>
      </c>
      <c r="F9033" s="47">
        <v>1071</v>
      </c>
      <c r="G9033" s="34">
        <v>1217.1300000000001</v>
      </c>
      <c r="H9033" s="1" t="s">
        <v>218</v>
      </c>
      <c r="I9033" s="34">
        <v>1.0067100000000001E-2</v>
      </c>
      <c r="J9033" s="34">
        <v>2527.2673</v>
      </c>
      <c r="K9033" s="35" t="str">
        <f t="shared" si="761"/>
        <v>Kempenland-West_H4010A</v>
      </c>
      <c r="L9033" s="36">
        <f>VLOOKUP(D9033,DATA!A:F,5,FALSE)</f>
        <v>1.3726988247862192E-2</v>
      </c>
      <c r="M9033" s="37">
        <f>VLOOKUP(D9033,DATA!A:F,6,FALSE)</f>
        <v>1285.5</v>
      </c>
      <c r="N9033" s="36">
        <f t="shared" si="762"/>
        <v>28.120056766603298</v>
      </c>
      <c r="O9033" s="36">
        <f t="shared" si="763"/>
        <v>28.122850060895317</v>
      </c>
      <c r="P9033" s="36">
        <f t="shared" si="764"/>
        <v>2.7932942920187998E-3</v>
      </c>
      <c r="Q9033" s="36">
        <f t="shared" si="765"/>
        <v>7.0594013234957634E-2</v>
      </c>
    </row>
    <row r="9034" spans="1:17" x14ac:dyDescent="0.3">
      <c r="A9034" s="29">
        <v>2416558</v>
      </c>
      <c r="B9034" s="1">
        <v>135</v>
      </c>
      <c r="C9034" s="1" t="s">
        <v>34</v>
      </c>
      <c r="D9034" s="1" t="s">
        <v>57</v>
      </c>
      <c r="E9034" s="1" t="s">
        <v>58</v>
      </c>
      <c r="F9034" s="47">
        <v>714</v>
      </c>
      <c r="G9034" s="34">
        <v>1016.6</v>
      </c>
      <c r="H9034" s="1" t="s">
        <v>218</v>
      </c>
      <c r="I9034" s="34">
        <v>8.2558000000000006E-3</v>
      </c>
      <c r="J9034" s="34">
        <v>215.06684999999999</v>
      </c>
      <c r="K9034" s="35" t="str">
        <f t="shared" si="761"/>
        <v>Kempenland-West_H3160</v>
      </c>
      <c r="L9034" s="36">
        <f>VLOOKUP(D9034,DATA!A:F,5,FALSE)</f>
        <v>1.0986712608830001E-2</v>
      </c>
      <c r="M9034" s="37">
        <f>VLOOKUP(D9034,DATA!A:F,6,FALSE)</f>
        <v>982</v>
      </c>
      <c r="N9034" s="36">
        <f t="shared" si="762"/>
        <v>59.390693059450577</v>
      </c>
      <c r="O9034" s="36">
        <f t="shared" si="763"/>
        <v>59.392880655846952</v>
      </c>
      <c r="P9034" s="36">
        <f t="shared" si="764"/>
        <v>2.1875963963751133E-3</v>
      </c>
      <c r="Q9034" s="36">
        <f t="shared" si="765"/>
        <v>4.7047946603974702E-3</v>
      </c>
    </row>
    <row r="9035" spans="1:17" x14ac:dyDescent="0.3">
      <c r="A9035" s="29">
        <v>2416562</v>
      </c>
      <c r="B9035" s="1">
        <v>135</v>
      </c>
      <c r="C9035" s="1" t="s">
        <v>34</v>
      </c>
      <c r="D9035" s="1" t="s">
        <v>53</v>
      </c>
      <c r="E9035" s="1" t="s">
        <v>54</v>
      </c>
      <c r="F9035" s="47">
        <v>714</v>
      </c>
      <c r="G9035" s="34">
        <v>996.21</v>
      </c>
      <c r="H9035" s="1" t="s">
        <v>218</v>
      </c>
      <c r="I9035" s="34">
        <v>8.6371E-3</v>
      </c>
      <c r="J9035" s="34">
        <v>239.26832999999999</v>
      </c>
      <c r="K9035" s="35" t="str">
        <f t="shared" si="761"/>
        <v>Kempenland-West_H4030</v>
      </c>
      <c r="L9035" s="36">
        <f>VLOOKUP(D9035,DATA!A:F,5,FALSE)</f>
        <v>1.0986712608830001E-2</v>
      </c>
      <c r="M9035" s="37">
        <f>VLOOKUP(D9035,DATA!A:F,6,FALSE)</f>
        <v>982</v>
      </c>
      <c r="N9035" s="36">
        <f t="shared" si="762"/>
        <v>53.895121282714676</v>
      </c>
      <c r="O9035" s="36">
        <f t="shared" si="763"/>
        <v>53.897479210196138</v>
      </c>
      <c r="P9035" s="36">
        <f t="shared" si="764"/>
        <v>2.3579274814622408E-3</v>
      </c>
      <c r="Q9035" s="36">
        <f t="shared" si="765"/>
        <v>5.6417737075057624E-3</v>
      </c>
    </row>
    <row r="9036" spans="1:17" x14ac:dyDescent="0.3">
      <c r="A9036" s="29">
        <v>2416563</v>
      </c>
      <c r="B9036" s="1">
        <v>135</v>
      </c>
      <c r="C9036" s="1" t="s">
        <v>34</v>
      </c>
      <c r="D9036" s="1" t="s">
        <v>53</v>
      </c>
      <c r="E9036" s="1" t="s">
        <v>54</v>
      </c>
      <c r="F9036" s="47">
        <v>714</v>
      </c>
      <c r="G9036" s="34">
        <v>999.32</v>
      </c>
      <c r="H9036" s="1" t="s">
        <v>218</v>
      </c>
      <c r="I9036" s="34">
        <v>8.7793999999999997E-3</v>
      </c>
      <c r="J9036" s="34">
        <v>5252.8729999999996</v>
      </c>
      <c r="K9036" s="35" t="str">
        <f t="shared" si="761"/>
        <v>Kempenland-West_H4030</v>
      </c>
      <c r="L9036" s="36">
        <f>VLOOKUP(D9036,DATA!A:F,5,FALSE)</f>
        <v>1.0986712608830001E-2</v>
      </c>
      <c r="M9036" s="37">
        <f>VLOOKUP(D9036,DATA!A:F,6,FALSE)</f>
        <v>982</v>
      </c>
      <c r="N9036" s="36">
        <f t="shared" si="762"/>
        <v>54.742943266588519</v>
      </c>
      <c r="O9036" s="36">
        <f t="shared" si="763"/>
        <v>54.745332975833513</v>
      </c>
      <c r="P9036" s="36">
        <f t="shared" si="764"/>
        <v>2.3897092449942647E-3</v>
      </c>
      <c r="Q9036" s="36">
        <f t="shared" si="765"/>
        <v>0.12552839170880759</v>
      </c>
    </row>
    <row r="9037" spans="1:17" x14ac:dyDescent="0.3">
      <c r="A9037" s="29">
        <v>2416563</v>
      </c>
      <c r="B9037" s="1">
        <v>135</v>
      </c>
      <c r="C9037" s="1" t="s">
        <v>34</v>
      </c>
      <c r="D9037" s="1" t="s">
        <v>82</v>
      </c>
      <c r="E9037" s="1" t="s">
        <v>54</v>
      </c>
      <c r="F9037" s="47">
        <v>714</v>
      </c>
      <c r="G9037" s="34">
        <v>999.32</v>
      </c>
      <c r="H9037" s="1" t="s">
        <v>218</v>
      </c>
      <c r="I9037" s="34">
        <v>8.7793999999999997E-3</v>
      </c>
      <c r="J9037" s="34">
        <v>2607.7424000000001</v>
      </c>
      <c r="K9037" s="35" t="str">
        <f t="shared" si="761"/>
        <v>Kempenland-West_ZGH4030</v>
      </c>
      <c r="L9037" s="36">
        <f>VLOOKUP(D9037,DATA!A:F,5,FALSE)</f>
        <v>1.0986712608830001E-2</v>
      </c>
      <c r="M9037" s="37">
        <f>VLOOKUP(D9037,DATA!A:F,6,FALSE)</f>
        <v>982</v>
      </c>
      <c r="N9037" s="36">
        <f t="shared" si="762"/>
        <v>54.742943266588519</v>
      </c>
      <c r="O9037" s="36">
        <f t="shared" si="763"/>
        <v>54.745332975833513</v>
      </c>
      <c r="P9037" s="36">
        <f t="shared" si="764"/>
        <v>2.3897092449942647E-3</v>
      </c>
      <c r="Q9037" s="36">
        <f t="shared" si="765"/>
        <v>6.2317461218435316E-2</v>
      </c>
    </row>
    <row r="9038" spans="1:17" x14ac:dyDescent="0.3">
      <c r="A9038" s="29">
        <v>2416564</v>
      </c>
      <c r="B9038" s="1">
        <v>135</v>
      </c>
      <c r="C9038" s="1" t="s">
        <v>34</v>
      </c>
      <c r="D9038" s="1" t="s">
        <v>53</v>
      </c>
      <c r="E9038" s="1" t="s">
        <v>54</v>
      </c>
      <c r="F9038" s="47">
        <v>714</v>
      </c>
      <c r="G9038" s="34">
        <v>994.43</v>
      </c>
      <c r="H9038" s="1" t="s">
        <v>218</v>
      </c>
      <c r="I9038" s="34">
        <v>8.8797000000000008E-3</v>
      </c>
      <c r="J9038" s="34">
        <v>1892.99396638642</v>
      </c>
      <c r="K9038" s="35" t="str">
        <f t="shared" si="761"/>
        <v>Kempenland-West_H4030</v>
      </c>
      <c r="L9038" s="36">
        <f>VLOOKUP(D9038,DATA!A:F,5,FALSE)</f>
        <v>1.0986712608830001E-2</v>
      </c>
      <c r="M9038" s="37">
        <f>VLOOKUP(D9038,DATA!A:F,6,FALSE)</f>
        <v>982</v>
      </c>
      <c r="N9038" s="36">
        <f t="shared" si="762"/>
        <v>53.408824720271021</v>
      </c>
      <c r="O9038" s="36">
        <f t="shared" si="763"/>
        <v>53.411252343588373</v>
      </c>
      <c r="P9038" s="36">
        <f t="shared" si="764"/>
        <v>2.4276233173523565E-3</v>
      </c>
      <c r="Q9038" s="36">
        <f t="shared" si="765"/>
        <v>4.5954762924069963E-2</v>
      </c>
    </row>
    <row r="9039" spans="1:17" x14ac:dyDescent="0.3">
      <c r="A9039" s="29">
        <v>2416564</v>
      </c>
      <c r="B9039" s="1">
        <v>135</v>
      </c>
      <c r="C9039" s="1" t="s">
        <v>34</v>
      </c>
      <c r="D9039" s="1" t="s">
        <v>82</v>
      </c>
      <c r="E9039" s="1" t="s">
        <v>54</v>
      </c>
      <c r="F9039" s="47">
        <v>714</v>
      </c>
      <c r="G9039" s="34">
        <v>994.43</v>
      </c>
      <c r="H9039" s="1" t="s">
        <v>218</v>
      </c>
      <c r="I9039" s="34">
        <v>8.8797000000000008E-3</v>
      </c>
      <c r="J9039" s="34">
        <v>99.866714999999999</v>
      </c>
      <c r="K9039" s="35" t="str">
        <f t="shared" si="761"/>
        <v>Kempenland-West_ZGH4030</v>
      </c>
      <c r="L9039" s="36">
        <f>VLOOKUP(D9039,DATA!A:F,5,FALSE)</f>
        <v>1.0986712608830001E-2</v>
      </c>
      <c r="M9039" s="37">
        <f>VLOOKUP(D9039,DATA!A:F,6,FALSE)</f>
        <v>982</v>
      </c>
      <c r="N9039" s="36">
        <f t="shared" si="762"/>
        <v>53.408824720271021</v>
      </c>
      <c r="O9039" s="36">
        <f t="shared" si="763"/>
        <v>53.411252343588373</v>
      </c>
      <c r="P9039" s="36">
        <f t="shared" si="764"/>
        <v>2.4276233173523565E-3</v>
      </c>
      <c r="Q9039" s="36">
        <f t="shared" si="765"/>
        <v>2.4243876596138233E-3</v>
      </c>
    </row>
    <row r="9040" spans="1:17" x14ac:dyDescent="0.3">
      <c r="A9040" s="29">
        <v>2416565</v>
      </c>
      <c r="B9040" s="1">
        <v>135</v>
      </c>
      <c r="C9040" s="1" t="s">
        <v>34</v>
      </c>
      <c r="D9040" s="1" t="s">
        <v>53</v>
      </c>
      <c r="E9040" s="1" t="s">
        <v>54</v>
      </c>
      <c r="F9040" s="47">
        <v>714</v>
      </c>
      <c r="G9040" s="34">
        <v>1024.47</v>
      </c>
      <c r="H9040" s="1" t="s">
        <v>218</v>
      </c>
      <c r="I9040" s="34">
        <v>9.4290999999999993E-3</v>
      </c>
      <c r="J9040" s="34">
        <v>3250.1696999999999</v>
      </c>
      <c r="K9040" s="35" t="str">
        <f t="shared" si="761"/>
        <v>Kempenland-West_H4030</v>
      </c>
      <c r="L9040" s="36">
        <f>VLOOKUP(D9040,DATA!A:F,5,FALSE)</f>
        <v>1.0986712608830001E-2</v>
      </c>
      <c r="M9040" s="37">
        <f>VLOOKUP(D9040,DATA!A:F,6,FALSE)</f>
        <v>982</v>
      </c>
      <c r="N9040" s="36">
        <f t="shared" si="762"/>
        <v>61.4580053435891</v>
      </c>
      <c r="O9040" s="36">
        <f t="shared" si="763"/>
        <v>61.460459179389559</v>
      </c>
      <c r="P9040" s="36">
        <f t="shared" si="764"/>
        <v>2.4538358004591032E-3</v>
      </c>
      <c r="Q9040" s="36">
        <f t="shared" si="765"/>
        <v>7.9753827674274233E-2</v>
      </c>
    </row>
    <row r="9041" spans="1:17" x14ac:dyDescent="0.3">
      <c r="A9041" s="29">
        <v>2416566</v>
      </c>
      <c r="B9041" s="1">
        <v>135</v>
      </c>
      <c r="C9041" s="1" t="s">
        <v>34</v>
      </c>
      <c r="D9041" s="1" t="s">
        <v>43</v>
      </c>
      <c r="E9041" s="1" t="s">
        <v>44</v>
      </c>
      <c r="F9041" s="47">
        <v>1071</v>
      </c>
      <c r="G9041" s="34">
        <v>1230.21</v>
      </c>
      <c r="H9041" s="1" t="s">
        <v>218</v>
      </c>
      <c r="I9041" s="34">
        <v>1.1946099999999999E-2</v>
      </c>
      <c r="J9041" s="34">
        <v>291.21879999999999</v>
      </c>
      <c r="K9041" s="35" t="str">
        <f t="shared" si="761"/>
        <v>Kempenland-West_H7150</v>
      </c>
      <c r="L9041" s="36">
        <f>VLOOKUP(D9041,DATA!A:F,5,FALSE)</f>
        <v>1.3726988247862192E-2</v>
      </c>
      <c r="M9041" s="37">
        <f>VLOOKUP(D9041,DATA!A:F,6,FALSE)</f>
        <v>1285.5</v>
      </c>
      <c r="N9041" s="36">
        <f t="shared" si="762"/>
        <v>31.887097893581394</v>
      </c>
      <c r="O9041" s="36">
        <f t="shared" si="763"/>
        <v>31.890659604653337</v>
      </c>
      <c r="P9041" s="36">
        <f t="shared" si="764"/>
        <v>3.5617110719421419E-3</v>
      </c>
      <c r="Q9041" s="36">
        <f t="shared" si="765"/>
        <v>1.0372372243177042E-2</v>
      </c>
    </row>
    <row r="9042" spans="1:17" x14ac:dyDescent="0.3">
      <c r="A9042" s="29">
        <v>2416568</v>
      </c>
      <c r="B9042" s="1">
        <v>135</v>
      </c>
      <c r="C9042" s="1" t="s">
        <v>34</v>
      </c>
      <c r="D9042" s="1" t="s">
        <v>53</v>
      </c>
      <c r="E9042" s="1" t="s">
        <v>54</v>
      </c>
      <c r="F9042" s="47">
        <v>714</v>
      </c>
      <c r="G9042" s="34">
        <v>1788.89</v>
      </c>
      <c r="H9042" s="1" t="s">
        <v>218</v>
      </c>
      <c r="I9042" s="34">
        <v>1.8976E-2</v>
      </c>
      <c r="J9042" s="34">
        <v>1012.5898999999999</v>
      </c>
      <c r="K9042" s="35" t="str">
        <f t="shared" si="761"/>
        <v>Kempenland-West_H4030</v>
      </c>
      <c r="L9042" s="36">
        <f>VLOOKUP(D9042,DATA!A:F,5,FALSE)</f>
        <v>1.0986712608830001E-2</v>
      </c>
      <c r="M9042" s="37">
        <f>VLOOKUP(D9042,DATA!A:F,6,FALSE)</f>
        <v>982</v>
      </c>
      <c r="N9042" s="36">
        <f t="shared" si="762"/>
        <v>99.985878256516315</v>
      </c>
      <c r="O9042" s="36">
        <f t="shared" si="763"/>
        <v>99.985881199949375</v>
      </c>
      <c r="P9042" s="36">
        <f t="shared" si="764"/>
        <v>2.9434330599542591E-6</v>
      </c>
      <c r="Q9042" s="36">
        <f t="shared" si="765"/>
        <v>2.9804905878357771E-5</v>
      </c>
    </row>
    <row r="9043" spans="1:17" x14ac:dyDescent="0.3">
      <c r="A9043" s="29">
        <v>2416572</v>
      </c>
      <c r="B9043" s="1">
        <v>135</v>
      </c>
      <c r="C9043" s="1" t="s">
        <v>34</v>
      </c>
      <c r="D9043" s="1" t="s">
        <v>85</v>
      </c>
      <c r="E9043" s="1" t="s">
        <v>60</v>
      </c>
      <c r="F9043" s="47">
        <v>1071</v>
      </c>
      <c r="G9043" s="34">
        <v>1432.87</v>
      </c>
      <c r="H9043" s="1" t="s">
        <v>218</v>
      </c>
      <c r="I9043" s="34">
        <v>1.5333899999999999E-2</v>
      </c>
      <c r="J9043" s="34">
        <v>4924.4880000000003</v>
      </c>
      <c r="K9043" s="35" t="str">
        <f t="shared" si="761"/>
        <v>Kempenland-West_ZGH9190</v>
      </c>
      <c r="L9043" s="36">
        <f>VLOOKUP(D9043,DATA!A:F,5,FALSE)</f>
        <v>1.3726988247862192E-2</v>
      </c>
      <c r="M9043" s="37">
        <f>VLOOKUP(D9043,DATA!A:F,6,FALSE)</f>
        <v>1285.5</v>
      </c>
      <c r="N9043" s="36">
        <f t="shared" si="762"/>
        <v>88.318531499707774</v>
      </c>
      <c r="O9043" s="36">
        <f t="shared" si="763"/>
        <v>88.320702911247011</v>
      </c>
      <c r="P9043" s="36">
        <f t="shared" si="764"/>
        <v>2.1714115392370559E-3</v>
      </c>
      <c r="Q9043" s="36">
        <f t="shared" si="765"/>
        <v>0.10693090068034411</v>
      </c>
    </row>
    <row r="9044" spans="1:17" x14ac:dyDescent="0.3">
      <c r="A9044" s="29">
        <v>2416573</v>
      </c>
      <c r="B9044" s="1">
        <v>135</v>
      </c>
      <c r="C9044" s="1" t="s">
        <v>34</v>
      </c>
      <c r="D9044" s="1" t="s">
        <v>85</v>
      </c>
      <c r="E9044" s="1" t="s">
        <v>60</v>
      </c>
      <c r="F9044" s="47">
        <v>1071</v>
      </c>
      <c r="G9044" s="34">
        <v>1413.79</v>
      </c>
      <c r="H9044" s="1" t="s">
        <v>218</v>
      </c>
      <c r="I9044" s="34">
        <v>1.53113E-2</v>
      </c>
      <c r="J9044" s="34">
        <v>918.92376000000002</v>
      </c>
      <c r="K9044" s="35" t="str">
        <f t="shared" si="761"/>
        <v>Kempenland-West_ZGH9190</v>
      </c>
      <c r="L9044" s="36">
        <f>VLOOKUP(D9044,DATA!A:F,5,FALSE)</f>
        <v>1.3726988247862192E-2</v>
      </c>
      <c r="M9044" s="37">
        <f>VLOOKUP(D9044,DATA!A:F,6,FALSE)</f>
        <v>1285.5</v>
      </c>
      <c r="N9044" s="36">
        <f t="shared" si="762"/>
        <v>85.333927959384454</v>
      </c>
      <c r="O9044" s="36">
        <f t="shared" si="763"/>
        <v>85.336558170601862</v>
      </c>
      <c r="P9044" s="36">
        <f t="shared" si="764"/>
        <v>2.6302112174079184E-3</v>
      </c>
      <c r="Q9044" s="36">
        <f t="shared" si="765"/>
        <v>2.4169635814946619E-2</v>
      </c>
    </row>
    <row r="9045" spans="1:17" x14ac:dyDescent="0.3">
      <c r="A9045" s="29">
        <v>2416574</v>
      </c>
      <c r="B9045" s="1">
        <v>135</v>
      </c>
      <c r="C9045" s="1" t="s">
        <v>34</v>
      </c>
      <c r="D9045" s="1" t="s">
        <v>28</v>
      </c>
      <c r="E9045" s="1" t="s">
        <v>29</v>
      </c>
      <c r="F9045" s="47">
        <v>1786</v>
      </c>
      <c r="G9045" s="34">
        <v>2063.66</v>
      </c>
      <c r="H9045" s="1" t="s">
        <v>218</v>
      </c>
      <c r="I9045" s="34">
        <v>2.4001000000000001E-2</v>
      </c>
      <c r="J9045" s="34">
        <v>10.651377</v>
      </c>
      <c r="K9045" s="35" t="str">
        <f t="shared" si="761"/>
        <v>Kempenland-West_H91D0</v>
      </c>
      <c r="L9045" s="36">
        <f>VLOOKUP(D9045,DATA!A:F,5,FALSE)</f>
        <v>6.9280917156857415E-3</v>
      </c>
      <c r="M9045" s="37">
        <f>VLOOKUP(D9045,DATA!A:F,6,FALSE)</f>
        <v>2211</v>
      </c>
      <c r="N9045" s="36">
        <f t="shared" si="762"/>
        <v>26.487451375539546</v>
      </c>
      <c r="O9045" s="36">
        <f t="shared" si="763"/>
        <v>26.490689261855277</v>
      </c>
      <c r="P9045" s="36">
        <f t="shared" si="764"/>
        <v>3.2378863157305204E-3</v>
      </c>
      <c r="Q9045" s="36">
        <f t="shared" si="765"/>
        <v>3.4487947831986806E-4</v>
      </c>
    </row>
    <row r="9046" spans="1:17" x14ac:dyDescent="0.3">
      <c r="A9046" s="29">
        <v>2416574</v>
      </c>
      <c r="B9046" s="1">
        <v>135</v>
      </c>
      <c r="C9046" s="1" t="s">
        <v>34</v>
      </c>
      <c r="D9046" s="1" t="s">
        <v>22</v>
      </c>
      <c r="E9046" s="1" t="s">
        <v>23</v>
      </c>
      <c r="F9046" s="47">
        <v>1857</v>
      </c>
      <c r="G9046" s="34">
        <v>2063.66</v>
      </c>
      <c r="H9046" s="1" t="s">
        <v>218</v>
      </c>
      <c r="I9046" s="34">
        <v>2.4001000000000001E-2</v>
      </c>
      <c r="J9046" s="34">
        <v>972.70434999999998</v>
      </c>
      <c r="K9046" s="35" t="str">
        <f t="shared" si="761"/>
        <v>Kempenland-West_H91E0C</v>
      </c>
      <c r="L9046" s="36">
        <f>VLOOKUP(D9046,DATA!A:F,5,FALSE)</f>
        <v>6.9280917156857415E-3</v>
      </c>
      <c r="M9046" s="37">
        <f>VLOOKUP(D9046,DATA!A:F,6,FALSE)</f>
        <v>2282</v>
      </c>
      <c r="N9046" s="36">
        <f t="shared" si="762"/>
        <v>18.054202414768103</v>
      </c>
      <c r="O9046" s="36">
        <f t="shared" si="763"/>
        <v>18.056662618247671</v>
      </c>
      <c r="P9046" s="36">
        <f t="shared" si="764"/>
        <v>2.4602034795684347E-3</v>
      </c>
      <c r="Q9046" s="36">
        <f t="shared" si="765"/>
        <v>2.3930506264613523E-2</v>
      </c>
    </row>
    <row r="9047" spans="1:17" x14ac:dyDescent="0.3">
      <c r="A9047" s="29">
        <v>2416575</v>
      </c>
      <c r="B9047" s="1">
        <v>135</v>
      </c>
      <c r="C9047" s="1" t="s">
        <v>34</v>
      </c>
      <c r="D9047" s="1" t="s">
        <v>28</v>
      </c>
      <c r="E9047" s="1" t="s">
        <v>29</v>
      </c>
      <c r="F9047" s="47">
        <v>1786</v>
      </c>
      <c r="G9047" s="34">
        <v>2150.4499999999998</v>
      </c>
      <c r="H9047" s="1" t="s">
        <v>218</v>
      </c>
      <c r="I9047" s="34">
        <v>2.5336999999999998E-2</v>
      </c>
      <c r="J9047" s="34">
        <v>4678.1377000000002</v>
      </c>
      <c r="K9047" s="35" t="str">
        <f t="shared" si="761"/>
        <v>Kempenland-West_H91D0</v>
      </c>
      <c r="L9047" s="36">
        <f>VLOOKUP(D9047,DATA!A:F,5,FALSE)</f>
        <v>6.9280917156857415E-3</v>
      </c>
      <c r="M9047" s="37">
        <f>VLOOKUP(D9047,DATA!A:F,6,FALSE)</f>
        <v>2211</v>
      </c>
      <c r="N9047" s="36">
        <f t="shared" si="762"/>
        <v>39.663737035229765</v>
      </c>
      <c r="O9047" s="36">
        <f t="shared" si="763"/>
        <v>39.667937997069259</v>
      </c>
      <c r="P9047" s="36">
        <f t="shared" si="764"/>
        <v>4.2009618394942549E-3</v>
      </c>
      <c r="Q9047" s="36">
        <f t="shared" si="765"/>
        <v>0.19652677957599424</v>
      </c>
    </row>
    <row r="9048" spans="1:17" x14ac:dyDescent="0.3">
      <c r="A9048" s="29">
        <v>2416575</v>
      </c>
      <c r="B9048" s="1">
        <v>135</v>
      </c>
      <c r="C9048" s="1" t="s">
        <v>34</v>
      </c>
      <c r="D9048" s="1" t="s">
        <v>22</v>
      </c>
      <c r="E9048" s="1" t="s">
        <v>23</v>
      </c>
      <c r="F9048" s="47">
        <v>1857</v>
      </c>
      <c r="G9048" s="34">
        <v>2150.4499999999998</v>
      </c>
      <c r="H9048" s="1" t="s">
        <v>218</v>
      </c>
      <c r="I9048" s="34">
        <v>2.5336999999999998E-2</v>
      </c>
      <c r="J9048" s="34">
        <v>363.83936</v>
      </c>
      <c r="K9048" s="35" t="str">
        <f t="shared" si="761"/>
        <v>Kempenland-West_H91E0C</v>
      </c>
      <c r="L9048" s="36">
        <f>VLOOKUP(D9048,DATA!A:F,5,FALSE)</f>
        <v>6.9280917156857415E-3</v>
      </c>
      <c r="M9048" s="37">
        <f>VLOOKUP(D9048,DATA!A:F,6,FALSE)</f>
        <v>2282</v>
      </c>
      <c r="N9048" s="36">
        <f t="shared" si="762"/>
        <v>28.671538935066412</v>
      </c>
      <c r="O9048" s="36">
        <f t="shared" si="763"/>
        <v>28.675128972168437</v>
      </c>
      <c r="P9048" s="36">
        <f t="shared" si="764"/>
        <v>3.590037102025434E-3</v>
      </c>
      <c r="Q9048" s="36">
        <f t="shared" si="765"/>
        <v>1.3061968015771886E-2</v>
      </c>
    </row>
    <row r="9049" spans="1:17" x14ac:dyDescent="0.3">
      <c r="A9049" s="29">
        <v>2416576</v>
      </c>
      <c r="B9049" s="1">
        <v>135</v>
      </c>
      <c r="C9049" s="1" t="s">
        <v>34</v>
      </c>
      <c r="D9049" s="1" t="s">
        <v>41</v>
      </c>
      <c r="E9049" s="1" t="s">
        <v>42</v>
      </c>
      <c r="F9049" s="47">
        <v>1071</v>
      </c>
      <c r="G9049" s="34">
        <v>1598.14</v>
      </c>
      <c r="H9049" s="1" t="s">
        <v>218</v>
      </c>
      <c r="I9049" s="34">
        <v>1.8065000000000001E-2</v>
      </c>
      <c r="J9049" s="34">
        <v>1391.3655000000001</v>
      </c>
      <c r="K9049" s="35" t="str">
        <f t="shared" si="761"/>
        <v>Kempenland-West_H4010A</v>
      </c>
      <c r="L9049" s="36">
        <f>VLOOKUP(D9049,DATA!A:F,5,FALSE)</f>
        <v>1.3726988247862192E-2</v>
      </c>
      <c r="M9049" s="37">
        <f>VLOOKUP(D9049,DATA!A:F,6,FALSE)</f>
        <v>1285.5</v>
      </c>
      <c r="N9049" s="36">
        <f t="shared" si="762"/>
        <v>98.650175737461595</v>
      </c>
      <c r="O9049" s="36">
        <f t="shared" si="763"/>
        <v>98.650505906183113</v>
      </c>
      <c r="P9049" s="36">
        <f t="shared" si="764"/>
        <v>3.3016872151847565E-4</v>
      </c>
      <c r="Q9049" s="36">
        <f t="shared" si="765"/>
        <v>4.593853682999147E-3</v>
      </c>
    </row>
    <row r="9050" spans="1:17" x14ac:dyDescent="0.3">
      <c r="A9050" s="29">
        <v>2416576</v>
      </c>
      <c r="B9050" s="1">
        <v>135</v>
      </c>
      <c r="C9050" s="1" t="s">
        <v>34</v>
      </c>
      <c r="D9050" s="1" t="s">
        <v>43</v>
      </c>
      <c r="E9050" s="1" t="s">
        <v>44</v>
      </c>
      <c r="F9050" s="47">
        <v>1071</v>
      </c>
      <c r="G9050" s="34">
        <v>1598.14</v>
      </c>
      <c r="H9050" s="1" t="s">
        <v>218</v>
      </c>
      <c r="I9050" s="34">
        <v>1.8065000000000001E-2</v>
      </c>
      <c r="J9050" s="34">
        <v>308.31423999999998</v>
      </c>
      <c r="K9050" s="35" t="str">
        <f t="shared" si="761"/>
        <v>Kempenland-West_H7150</v>
      </c>
      <c r="L9050" s="36">
        <f>VLOOKUP(D9050,DATA!A:F,5,FALSE)</f>
        <v>1.3726988247862192E-2</v>
      </c>
      <c r="M9050" s="37">
        <f>VLOOKUP(D9050,DATA!A:F,6,FALSE)</f>
        <v>1285.5</v>
      </c>
      <c r="N9050" s="36">
        <f t="shared" si="762"/>
        <v>98.650175737461595</v>
      </c>
      <c r="O9050" s="36">
        <f t="shared" si="763"/>
        <v>98.650505906183113</v>
      </c>
      <c r="P9050" s="36">
        <f t="shared" si="764"/>
        <v>3.3016872151847565E-4</v>
      </c>
      <c r="Q9050" s="36">
        <f t="shared" si="765"/>
        <v>1.0179571844674046E-3</v>
      </c>
    </row>
    <row r="9051" spans="1:17" x14ac:dyDescent="0.3">
      <c r="A9051" s="29">
        <v>2418076</v>
      </c>
      <c r="B9051" s="1">
        <v>135</v>
      </c>
      <c r="C9051" s="1" t="s">
        <v>34</v>
      </c>
      <c r="D9051" s="1" t="s">
        <v>33</v>
      </c>
      <c r="E9051" s="1" t="s">
        <v>29</v>
      </c>
      <c r="F9051" s="47">
        <v>1786</v>
      </c>
      <c r="G9051" s="34">
        <v>1878.52</v>
      </c>
      <c r="H9051" s="1" t="s">
        <v>218</v>
      </c>
      <c r="I9051" s="34">
        <v>1.3671000000000001E-2</v>
      </c>
      <c r="J9051" s="34">
        <v>9985.1730000000007</v>
      </c>
      <c r="K9051" s="35" t="str">
        <f t="shared" si="761"/>
        <v>Kempenland-West_ZGH91D0</v>
      </c>
      <c r="L9051" s="36">
        <f>VLOOKUP(D9051,DATA!A:F,5,FALSE)</f>
        <v>6.9280917156857415E-3</v>
      </c>
      <c r="M9051" s="37">
        <f>VLOOKUP(D9051,DATA!A:F,6,FALSE)</f>
        <v>2211</v>
      </c>
      <c r="N9051" s="36">
        <f t="shared" si="762"/>
        <v>9.0837476587125856</v>
      </c>
      <c r="O9051" s="36">
        <f t="shared" si="763"/>
        <v>9.084529893865172</v>
      </c>
      <c r="P9051" s="36">
        <f t="shared" si="764"/>
        <v>7.8223515258635246E-4</v>
      </c>
      <c r="Q9051" s="36">
        <f t="shared" si="765"/>
        <v>7.810753325256127E-2</v>
      </c>
    </row>
    <row r="9052" spans="1:17" x14ac:dyDescent="0.3">
      <c r="A9052" s="29">
        <v>2418076</v>
      </c>
      <c r="B9052" s="1">
        <v>135</v>
      </c>
      <c r="C9052" s="1" t="s">
        <v>34</v>
      </c>
      <c r="D9052" s="1" t="s">
        <v>22</v>
      </c>
      <c r="E9052" s="1" t="s">
        <v>23</v>
      </c>
      <c r="F9052" s="47">
        <v>1857</v>
      </c>
      <c r="G9052" s="34">
        <v>1878.52</v>
      </c>
      <c r="H9052" s="1" t="s">
        <v>218</v>
      </c>
      <c r="I9052" s="34">
        <v>1.3671000000000001E-2</v>
      </c>
      <c r="J9052" s="34">
        <v>14.827270499999999</v>
      </c>
      <c r="K9052" s="35" t="str">
        <f t="shared" si="761"/>
        <v>Kempenland-West_H91E0C</v>
      </c>
      <c r="L9052" s="36">
        <f>VLOOKUP(D9052,DATA!A:F,5,FALSE)</f>
        <v>6.9280917156857415E-3</v>
      </c>
      <c r="M9052" s="37">
        <f>VLOOKUP(D9052,DATA!A:F,6,FALSE)</f>
        <v>2282</v>
      </c>
      <c r="N9052" s="36">
        <f t="shared" si="762"/>
        <v>5.7576163858451332</v>
      </c>
      <c r="O9052" s="36">
        <f t="shared" si="763"/>
        <v>5.7581303361142764</v>
      </c>
      <c r="P9052" s="36">
        <f t="shared" si="764"/>
        <v>5.1395026914313746E-4</v>
      </c>
      <c r="Q9052" s="36">
        <f t="shared" si="765"/>
        <v>7.6204796641331018E-5</v>
      </c>
    </row>
    <row r="9053" spans="1:17" x14ac:dyDescent="0.3">
      <c r="A9053" s="29">
        <v>2418080</v>
      </c>
      <c r="B9053" s="1">
        <v>135</v>
      </c>
      <c r="C9053" s="1" t="s">
        <v>34</v>
      </c>
      <c r="D9053" s="1" t="s">
        <v>41</v>
      </c>
      <c r="E9053" s="1" t="s">
        <v>42</v>
      </c>
      <c r="F9053" s="47">
        <v>1071</v>
      </c>
      <c r="G9053" s="34">
        <v>1496.64</v>
      </c>
      <c r="H9053" s="1" t="s">
        <v>218</v>
      </c>
      <c r="I9053" s="34">
        <v>1.03357E-2</v>
      </c>
      <c r="J9053" s="34">
        <v>877.05666416880001</v>
      </c>
      <c r="K9053" s="35" t="str">
        <f t="shared" si="761"/>
        <v>Kempenland-West_H4010A</v>
      </c>
      <c r="L9053" s="36">
        <f>VLOOKUP(D9053,DATA!A:F,5,FALSE)</f>
        <v>1.3726988247862192E-2</v>
      </c>
      <c r="M9053" s="37">
        <f>VLOOKUP(D9053,DATA!A:F,6,FALSE)</f>
        <v>1285.5</v>
      </c>
      <c r="N9053" s="36">
        <f t="shared" si="762"/>
        <v>94.77631427675901</v>
      </c>
      <c r="O9053" s="36">
        <f t="shared" si="763"/>
        <v>94.777016644284217</v>
      </c>
      <c r="P9053" s="36">
        <f t="shared" si="764"/>
        <v>7.0236752520713708E-4</v>
      </c>
      <c r="Q9053" s="36">
        <f t="shared" si="765"/>
        <v>6.160161186786672E-3</v>
      </c>
    </row>
    <row r="9054" spans="1:17" x14ac:dyDescent="0.3">
      <c r="A9054" s="29">
        <v>2418085</v>
      </c>
      <c r="B9054" s="1">
        <v>135</v>
      </c>
      <c r="C9054" s="1" t="s">
        <v>34</v>
      </c>
      <c r="D9054" s="1" t="s">
        <v>41</v>
      </c>
      <c r="E9054" s="1" t="s">
        <v>42</v>
      </c>
      <c r="F9054" s="47">
        <v>1071</v>
      </c>
      <c r="G9054" s="34">
        <v>1404.43</v>
      </c>
      <c r="H9054" s="1" t="s">
        <v>218</v>
      </c>
      <c r="I9054" s="34">
        <v>1.1452499999999999E-2</v>
      </c>
      <c r="J9054" s="34">
        <v>1255.943</v>
      </c>
      <c r="K9054" s="35" t="str">
        <f t="shared" si="761"/>
        <v>Kempenland-West_H4010A</v>
      </c>
      <c r="L9054" s="36">
        <f>VLOOKUP(D9054,DATA!A:F,5,FALSE)</f>
        <v>1.3726988247862192E-2</v>
      </c>
      <c r="M9054" s="37">
        <f>VLOOKUP(D9054,DATA!A:F,6,FALSE)</f>
        <v>1285.5</v>
      </c>
      <c r="N9054" s="36">
        <f t="shared" si="762"/>
        <v>83.651876123867439</v>
      </c>
      <c r="O9054" s="36">
        <f t="shared" si="763"/>
        <v>83.654025914627027</v>
      </c>
      <c r="P9054" s="36">
        <f t="shared" si="764"/>
        <v>2.1497907595886545E-3</v>
      </c>
      <c r="Q9054" s="36">
        <f t="shared" si="765"/>
        <v>2.7000146559700532E-2</v>
      </c>
    </row>
    <row r="9055" spans="1:17" x14ac:dyDescent="0.3">
      <c r="A9055" s="29">
        <v>2418091</v>
      </c>
      <c r="B9055" s="1">
        <v>135</v>
      </c>
      <c r="C9055" s="1" t="s">
        <v>34</v>
      </c>
      <c r="D9055" s="1" t="s">
        <v>53</v>
      </c>
      <c r="E9055" s="1" t="s">
        <v>54</v>
      </c>
      <c r="F9055" s="47">
        <v>714</v>
      </c>
      <c r="G9055" s="34">
        <v>992.76</v>
      </c>
      <c r="H9055" s="1" t="s">
        <v>218</v>
      </c>
      <c r="I9055" s="34">
        <v>8.7177999999999995E-3</v>
      </c>
      <c r="J9055" s="34">
        <v>4810.9385000000002</v>
      </c>
      <c r="K9055" s="35" t="str">
        <f t="shared" si="761"/>
        <v>Kempenland-West_H4030</v>
      </c>
      <c r="L9055" s="36">
        <f>VLOOKUP(D9055,DATA!A:F,5,FALSE)</f>
        <v>1.0986712608830001E-2</v>
      </c>
      <c r="M9055" s="37">
        <f>VLOOKUP(D9055,DATA!A:F,6,FALSE)</f>
        <v>982</v>
      </c>
      <c r="N9055" s="36">
        <f t="shared" si="762"/>
        <v>52.951988590211407</v>
      </c>
      <c r="O9055" s="36">
        <f t="shared" si="763"/>
        <v>52.95437473604985</v>
      </c>
      <c r="P9055" s="36">
        <f t="shared" si="764"/>
        <v>2.3861458384430989E-3</v>
      </c>
      <c r="Q9055" s="36">
        <f t="shared" si="765"/>
        <v>0.11479600880780685</v>
      </c>
    </row>
    <row r="9056" spans="1:17" x14ac:dyDescent="0.3">
      <c r="A9056" s="29">
        <v>2418092</v>
      </c>
      <c r="B9056" s="1">
        <v>135</v>
      </c>
      <c r="C9056" s="1" t="s">
        <v>34</v>
      </c>
      <c r="D9056" s="1" t="s">
        <v>53</v>
      </c>
      <c r="E9056" s="1" t="s">
        <v>54</v>
      </c>
      <c r="F9056" s="47">
        <v>714</v>
      </c>
      <c r="G9056" s="34">
        <v>1012.25</v>
      </c>
      <c r="H9056" s="1" t="s">
        <v>218</v>
      </c>
      <c r="I9056" s="34">
        <v>8.9727999999999995E-3</v>
      </c>
      <c r="J9056" s="34">
        <v>2353.3670000000002</v>
      </c>
      <c r="K9056" s="35" t="str">
        <f t="shared" si="761"/>
        <v>Kempenland-West_H4030</v>
      </c>
      <c r="L9056" s="36">
        <f>VLOOKUP(D9056,DATA!A:F,5,FALSE)</f>
        <v>1.0986712608830001E-2</v>
      </c>
      <c r="M9056" s="37">
        <f>VLOOKUP(D9056,DATA!A:F,6,FALSE)</f>
        <v>982</v>
      </c>
      <c r="N9056" s="36">
        <f t="shared" si="762"/>
        <v>58.233058521775263</v>
      </c>
      <c r="O9056" s="36">
        <f t="shared" si="763"/>
        <v>58.235456219887404</v>
      </c>
      <c r="P9056" s="36">
        <f t="shared" si="764"/>
        <v>2.3976981121407448E-3</v>
      </c>
      <c r="Q9056" s="36">
        <f t="shared" si="765"/>
        <v>5.6426636130743286E-2</v>
      </c>
    </row>
    <row r="9057" spans="1:17" x14ac:dyDescent="0.3">
      <c r="A9057" s="29">
        <v>2418093</v>
      </c>
      <c r="B9057" s="1">
        <v>135</v>
      </c>
      <c r="C9057" s="1" t="s">
        <v>34</v>
      </c>
      <c r="D9057" s="1" t="s">
        <v>53</v>
      </c>
      <c r="E9057" s="1" t="s">
        <v>54</v>
      </c>
      <c r="F9057" s="47">
        <v>714</v>
      </c>
      <c r="G9057" s="34">
        <v>1010.6</v>
      </c>
      <c r="H9057" s="1" t="s">
        <v>218</v>
      </c>
      <c r="I9057" s="34">
        <v>9.1677000000000008E-3</v>
      </c>
      <c r="J9057" s="34">
        <v>68.001040000000003</v>
      </c>
      <c r="K9057" s="35" t="str">
        <f t="shared" si="761"/>
        <v>Kempenland-West_H4030</v>
      </c>
      <c r="L9057" s="36">
        <f>VLOOKUP(D9057,DATA!A:F,5,FALSE)</f>
        <v>1.0986712608830001E-2</v>
      </c>
      <c r="M9057" s="37">
        <f>VLOOKUP(D9057,DATA!A:F,6,FALSE)</f>
        <v>982</v>
      </c>
      <c r="N9057" s="36">
        <f t="shared" si="762"/>
        <v>57.791497490753699</v>
      </c>
      <c r="O9057" s="36">
        <f t="shared" si="763"/>
        <v>57.793954397321684</v>
      </c>
      <c r="P9057" s="36">
        <f t="shared" si="764"/>
        <v>2.4569065679855839E-3</v>
      </c>
      <c r="Q9057" s="36">
        <f t="shared" si="765"/>
        <v>1.6707220180585043E-3</v>
      </c>
    </row>
    <row r="9058" spans="1:17" x14ac:dyDescent="0.3">
      <c r="A9058" s="29">
        <v>2418095</v>
      </c>
      <c r="B9058" s="1">
        <v>135</v>
      </c>
      <c r="C9058" s="1" t="s">
        <v>34</v>
      </c>
      <c r="D9058" s="1" t="s">
        <v>53</v>
      </c>
      <c r="E9058" s="1" t="s">
        <v>54</v>
      </c>
      <c r="F9058" s="47">
        <v>714</v>
      </c>
      <c r="G9058" s="34">
        <v>1475.79</v>
      </c>
      <c r="H9058" s="1" t="s">
        <v>218</v>
      </c>
      <c r="I9058" s="34">
        <v>1.4947E-2</v>
      </c>
      <c r="J9058" s="34">
        <v>873.80730000000005</v>
      </c>
      <c r="K9058" s="35" t="str">
        <f t="shared" si="761"/>
        <v>Kempenland-West_H4030</v>
      </c>
      <c r="L9058" s="36">
        <f>VLOOKUP(D9058,DATA!A:F,5,FALSE)</f>
        <v>1.0986712608830001E-2</v>
      </c>
      <c r="M9058" s="37">
        <f>VLOOKUP(D9058,DATA!A:F,6,FALSE)</f>
        <v>982</v>
      </c>
      <c r="N9058" s="36">
        <f t="shared" si="762"/>
        <v>99.561481579666975</v>
      </c>
      <c r="O9058" s="36">
        <f t="shared" si="763"/>
        <v>99.561553270833031</v>
      </c>
      <c r="P9058" s="36">
        <f t="shared" si="764"/>
        <v>7.1691166056098155E-5</v>
      </c>
      <c r="Q9058" s="36">
        <f t="shared" si="765"/>
        <v>6.2644264245330773E-4</v>
      </c>
    </row>
    <row r="9059" spans="1:17" x14ac:dyDescent="0.3">
      <c r="A9059" s="29">
        <v>2418095</v>
      </c>
      <c r="B9059" s="1">
        <v>135</v>
      </c>
      <c r="C9059" s="1" t="s">
        <v>34</v>
      </c>
      <c r="D9059" s="1" t="s">
        <v>43</v>
      </c>
      <c r="E9059" s="1" t="s">
        <v>44</v>
      </c>
      <c r="F9059" s="47">
        <v>1071</v>
      </c>
      <c r="G9059" s="34">
        <v>1475.79</v>
      </c>
      <c r="H9059" s="1" t="s">
        <v>218</v>
      </c>
      <c r="I9059" s="34">
        <v>1.4947E-2</v>
      </c>
      <c r="J9059" s="34">
        <v>654.2636</v>
      </c>
      <c r="K9059" s="35" t="str">
        <f t="shared" si="761"/>
        <v>Kempenland-West_H7150</v>
      </c>
      <c r="L9059" s="36">
        <f>VLOOKUP(D9059,DATA!A:F,5,FALSE)</f>
        <v>1.3726988247862192E-2</v>
      </c>
      <c r="M9059" s="37">
        <f>VLOOKUP(D9059,DATA!A:F,6,FALSE)</f>
        <v>1285.5</v>
      </c>
      <c r="N9059" s="36">
        <f t="shared" si="762"/>
        <v>93.163681418215432</v>
      </c>
      <c r="O9059" s="36">
        <f t="shared" si="763"/>
        <v>93.164988069709509</v>
      </c>
      <c r="P9059" s="36">
        <f t="shared" si="764"/>
        <v>1.3066514940760499E-3</v>
      </c>
      <c r="Q9059" s="36">
        <f t="shared" si="765"/>
        <v>8.548945104595751E-3</v>
      </c>
    </row>
    <row r="9060" spans="1:17" x14ac:dyDescent="0.3">
      <c r="A9060" s="29">
        <v>2418096</v>
      </c>
      <c r="B9060" s="1">
        <v>135</v>
      </c>
      <c r="C9060" s="1" t="s">
        <v>34</v>
      </c>
      <c r="D9060" s="1" t="s">
        <v>53</v>
      </c>
      <c r="E9060" s="1" t="s">
        <v>54</v>
      </c>
      <c r="F9060" s="47">
        <v>714</v>
      </c>
      <c r="G9060" s="34">
        <v>1866.43</v>
      </c>
      <c r="H9060" s="1" t="s">
        <v>218</v>
      </c>
      <c r="I9060" s="34">
        <v>1.9800000000000002E-2</v>
      </c>
      <c r="J9060" s="34">
        <v>3903.5327000000002</v>
      </c>
      <c r="K9060" s="35" t="str">
        <f t="shared" si="761"/>
        <v>Kempenland-West_H4030</v>
      </c>
      <c r="L9060" s="36">
        <f>VLOOKUP(D9060,DATA!A:F,5,FALSE)</f>
        <v>1.0986712608830001E-2</v>
      </c>
      <c r="M9060" s="37">
        <f>VLOOKUP(D9060,DATA!A:F,6,FALSE)</f>
        <v>982</v>
      </c>
      <c r="N9060" s="36">
        <f t="shared" si="762"/>
        <v>99.993975183741682</v>
      </c>
      <c r="O9060" s="36">
        <f t="shared" si="763"/>
        <v>99.993976494140128</v>
      </c>
      <c r="P9060" s="36">
        <f t="shared" si="764"/>
        <v>1.3103984457529805E-6</v>
      </c>
      <c r="Q9060" s="36">
        <f t="shared" si="765"/>
        <v>5.1151831830259356E-5</v>
      </c>
    </row>
    <row r="9061" spans="1:17" x14ac:dyDescent="0.3">
      <c r="A9061" s="29">
        <v>2418100</v>
      </c>
      <c r="B9061" s="1">
        <v>135</v>
      </c>
      <c r="C9061" s="1" t="s">
        <v>34</v>
      </c>
      <c r="D9061" s="1" t="s">
        <v>85</v>
      </c>
      <c r="E9061" s="1" t="s">
        <v>60</v>
      </c>
      <c r="F9061" s="47">
        <v>1071</v>
      </c>
      <c r="G9061" s="34">
        <v>1838.09</v>
      </c>
      <c r="H9061" s="1" t="s">
        <v>218</v>
      </c>
      <c r="I9061" s="34">
        <v>2.0597000000000001E-2</v>
      </c>
      <c r="J9061" s="34">
        <v>37.4271976</v>
      </c>
      <c r="K9061" s="35" t="str">
        <f t="shared" si="761"/>
        <v>Kempenland-West_ZGH9190</v>
      </c>
      <c r="L9061" s="36">
        <f>VLOOKUP(D9061,DATA!A:F,5,FALSE)</f>
        <v>1.3726988247862192E-2</v>
      </c>
      <c r="M9061" s="37">
        <f>VLOOKUP(D9061,DATA!A:F,6,FALSE)</f>
        <v>1285.5</v>
      </c>
      <c r="N9061" s="36">
        <f t="shared" si="762"/>
        <v>99.949244431068365</v>
      </c>
      <c r="O9061" s="36">
        <f t="shared" si="763"/>
        <v>99.949258772123812</v>
      </c>
      <c r="P9061" s="36">
        <f t="shared" si="764"/>
        <v>1.4341055447175677E-5</v>
      </c>
      <c r="Q9061" s="36">
        <f t="shared" si="765"/>
        <v>5.3674551601400042E-6</v>
      </c>
    </row>
    <row r="9062" spans="1:17" x14ac:dyDescent="0.3">
      <c r="A9062" s="29">
        <v>2418103</v>
      </c>
      <c r="B9062" s="1">
        <v>135</v>
      </c>
      <c r="C9062" s="1" t="s">
        <v>34</v>
      </c>
      <c r="D9062" s="1" t="s">
        <v>28</v>
      </c>
      <c r="E9062" s="1" t="s">
        <v>29</v>
      </c>
      <c r="F9062" s="47">
        <v>1786</v>
      </c>
      <c r="G9062" s="34">
        <v>2102.29</v>
      </c>
      <c r="H9062" s="1" t="s">
        <v>218</v>
      </c>
      <c r="I9062" s="34">
        <v>2.4333E-2</v>
      </c>
      <c r="J9062" s="34">
        <v>3378.5671000000002</v>
      </c>
      <c r="K9062" s="35" t="str">
        <f t="shared" si="761"/>
        <v>Kempenland-West_H91D0</v>
      </c>
      <c r="L9062" s="36">
        <f>VLOOKUP(D9062,DATA!A:F,5,FALSE)</f>
        <v>6.9280917156857415E-3</v>
      </c>
      <c r="M9062" s="37">
        <f>VLOOKUP(D9062,DATA!A:F,6,FALSE)</f>
        <v>2211</v>
      </c>
      <c r="N9062" s="36">
        <f t="shared" si="762"/>
        <v>32.013469895009827</v>
      </c>
      <c r="O9062" s="36">
        <f t="shared" si="763"/>
        <v>32.017139151556414</v>
      </c>
      <c r="P9062" s="36">
        <f t="shared" si="764"/>
        <v>3.6692565465870075E-3</v>
      </c>
      <c r="Q9062" s="36">
        <f t="shared" si="765"/>
        <v>0.12396829449758481</v>
      </c>
    </row>
    <row r="9063" spans="1:17" x14ac:dyDescent="0.3">
      <c r="A9063" s="29">
        <v>2418103</v>
      </c>
      <c r="B9063" s="1">
        <v>135</v>
      </c>
      <c r="C9063" s="1" t="s">
        <v>34</v>
      </c>
      <c r="D9063" s="1" t="s">
        <v>22</v>
      </c>
      <c r="E9063" s="1" t="s">
        <v>23</v>
      </c>
      <c r="F9063" s="47">
        <v>1857</v>
      </c>
      <c r="G9063" s="34">
        <v>2102.29</v>
      </c>
      <c r="H9063" s="1" t="s">
        <v>218</v>
      </c>
      <c r="I9063" s="34">
        <v>2.4333E-2</v>
      </c>
      <c r="J9063" s="34">
        <v>6323.2780000000002</v>
      </c>
      <c r="K9063" s="35" t="str">
        <f t="shared" si="761"/>
        <v>Kempenland-West_H91E0C</v>
      </c>
      <c r="L9063" s="36">
        <f>VLOOKUP(D9063,DATA!A:F,5,FALSE)</f>
        <v>6.9280917156857415E-3</v>
      </c>
      <c r="M9063" s="37">
        <f>VLOOKUP(D9063,DATA!A:F,6,FALSE)</f>
        <v>2282</v>
      </c>
      <c r="N9063" s="36">
        <f t="shared" si="762"/>
        <v>22.355864141549343</v>
      </c>
      <c r="O9063" s="36">
        <f t="shared" si="763"/>
        <v>22.358790514311025</v>
      </c>
      <c r="P9063" s="36">
        <f t="shared" si="764"/>
        <v>2.9263727616815061E-3</v>
      </c>
      <c r="Q9063" s="36">
        <f t="shared" si="765"/>
        <v>0.18504268503739912</v>
      </c>
    </row>
    <row r="9064" spans="1:17" x14ac:dyDescent="0.3">
      <c r="A9064" s="29">
        <v>2418104</v>
      </c>
      <c r="B9064" s="1">
        <v>135</v>
      </c>
      <c r="C9064" s="1" t="s">
        <v>34</v>
      </c>
      <c r="D9064" s="1" t="s">
        <v>41</v>
      </c>
      <c r="E9064" s="1" t="s">
        <v>42</v>
      </c>
      <c r="F9064" s="47">
        <v>1071</v>
      </c>
      <c r="G9064" s="34">
        <v>1935.46</v>
      </c>
      <c r="H9064" s="1" t="s">
        <v>218</v>
      </c>
      <c r="I9064" s="34">
        <v>2.2610000000000002E-2</v>
      </c>
      <c r="J9064" s="34">
        <v>0.34073724999999999</v>
      </c>
      <c r="K9064" s="35" t="str">
        <f t="shared" si="761"/>
        <v>Kempenland-West_H4010A</v>
      </c>
      <c r="L9064" s="36">
        <f>VLOOKUP(D9064,DATA!A:F,5,FALSE)</f>
        <v>1.3726988247862192E-2</v>
      </c>
      <c r="M9064" s="37">
        <f>VLOOKUP(D9064,DATA!A:F,6,FALSE)</f>
        <v>1285.5</v>
      </c>
      <c r="N9064" s="36">
        <f t="shared" si="762"/>
        <v>99.986659576718154</v>
      </c>
      <c r="O9064" s="36">
        <f t="shared" si="763"/>
        <v>99.986663715953483</v>
      </c>
      <c r="P9064" s="36">
        <f t="shared" si="764"/>
        <v>4.1392353296032525E-6</v>
      </c>
      <c r="Q9064" s="36">
        <f t="shared" si="765"/>
        <v>1.4103916633118558E-8</v>
      </c>
    </row>
    <row r="9065" spans="1:17" x14ac:dyDescent="0.3">
      <c r="A9065" s="29">
        <v>2418104</v>
      </c>
      <c r="B9065" s="1">
        <v>135</v>
      </c>
      <c r="C9065" s="1" t="s">
        <v>34</v>
      </c>
      <c r="D9065" s="1" t="s">
        <v>59</v>
      </c>
      <c r="E9065" s="1" t="s">
        <v>60</v>
      </c>
      <c r="F9065" s="47">
        <v>1071</v>
      </c>
      <c r="G9065" s="34">
        <v>1935.46</v>
      </c>
      <c r="H9065" s="1" t="s">
        <v>218</v>
      </c>
      <c r="I9065" s="34">
        <v>2.2610000000000002E-2</v>
      </c>
      <c r="J9065" s="34">
        <v>2169.9458</v>
      </c>
      <c r="K9065" s="35" t="str">
        <f t="shared" si="761"/>
        <v>Kempenland-West_H9190</v>
      </c>
      <c r="L9065" s="36">
        <f>VLOOKUP(D9065,DATA!A:F,5,FALSE)</f>
        <v>1.3726988247862192E-2</v>
      </c>
      <c r="M9065" s="37">
        <f>VLOOKUP(D9065,DATA!A:F,6,FALSE)</f>
        <v>1285.5</v>
      </c>
      <c r="N9065" s="36">
        <f t="shared" si="762"/>
        <v>99.986659576718154</v>
      </c>
      <c r="O9065" s="36">
        <f t="shared" si="763"/>
        <v>99.986663715953483</v>
      </c>
      <c r="P9065" s="36">
        <f t="shared" si="764"/>
        <v>4.1392353296032525E-6</v>
      </c>
      <c r="Q9065" s="36">
        <f t="shared" si="765"/>
        <v>8.981916318684193E-5</v>
      </c>
    </row>
    <row r="9066" spans="1:17" x14ac:dyDescent="0.3">
      <c r="A9066" s="29">
        <v>2418104</v>
      </c>
      <c r="B9066" s="1">
        <v>135</v>
      </c>
      <c r="C9066" s="1" t="s">
        <v>34</v>
      </c>
      <c r="D9066" s="1" t="s">
        <v>28</v>
      </c>
      <c r="E9066" s="1" t="s">
        <v>29</v>
      </c>
      <c r="F9066" s="47">
        <v>1786</v>
      </c>
      <c r="G9066" s="34">
        <v>1935.46</v>
      </c>
      <c r="H9066" s="1" t="s">
        <v>218</v>
      </c>
      <c r="I9066" s="34">
        <v>2.2610000000000002E-2</v>
      </c>
      <c r="J9066" s="34">
        <v>236.84748999999999</v>
      </c>
      <c r="K9066" s="35" t="str">
        <f t="shared" si="761"/>
        <v>Kempenland-West_H91D0</v>
      </c>
      <c r="L9066" s="36">
        <f>VLOOKUP(D9066,DATA!A:F,5,FALSE)</f>
        <v>6.9280917156857415E-3</v>
      </c>
      <c r="M9066" s="37">
        <f>VLOOKUP(D9066,DATA!A:F,6,FALSE)</f>
        <v>2211</v>
      </c>
      <c r="N9066" s="36">
        <f t="shared" si="762"/>
        <v>12.909701723371587</v>
      </c>
      <c r="O9066" s="36">
        <f t="shared" si="763"/>
        <v>12.91146299122723</v>
      </c>
      <c r="P9066" s="36">
        <f t="shared" si="764"/>
        <v>1.7612678556435668E-3</v>
      </c>
      <c r="Q9066" s="36">
        <f t="shared" si="765"/>
        <v>4.1715187082686112E-3</v>
      </c>
    </row>
    <row r="9067" spans="1:17" x14ac:dyDescent="0.3">
      <c r="A9067" s="29">
        <v>2419602</v>
      </c>
      <c r="B9067" s="1">
        <v>135</v>
      </c>
      <c r="C9067" s="1" t="s">
        <v>34</v>
      </c>
      <c r="D9067" s="1" t="s">
        <v>53</v>
      </c>
      <c r="E9067" s="1" t="s">
        <v>54</v>
      </c>
      <c r="F9067" s="47">
        <v>714</v>
      </c>
      <c r="G9067" s="34">
        <v>1682.12</v>
      </c>
      <c r="H9067" s="1" t="s">
        <v>218</v>
      </c>
      <c r="I9067" s="34">
        <v>1.13762E-2</v>
      </c>
      <c r="J9067" s="34">
        <v>114.95177</v>
      </c>
      <c r="K9067" s="35" t="str">
        <f t="shared" si="761"/>
        <v>Kempenland-West_H4030</v>
      </c>
      <c r="L9067" s="36">
        <f>VLOOKUP(D9067,DATA!A:F,5,FALSE)</f>
        <v>1.0986712608830001E-2</v>
      </c>
      <c r="M9067" s="37">
        <f>VLOOKUP(D9067,DATA!A:F,6,FALSE)</f>
        <v>982</v>
      </c>
      <c r="N9067" s="36">
        <f t="shared" si="762"/>
        <v>99.954375179349057</v>
      </c>
      <c r="O9067" s="36">
        <f t="shared" si="763"/>
        <v>99.954380878902711</v>
      </c>
      <c r="P9067" s="36">
        <f t="shared" si="764"/>
        <v>5.6995536539261593E-6</v>
      </c>
      <c r="Q9067" s="36">
        <f t="shared" si="765"/>
        <v>6.5517378072877946E-6</v>
      </c>
    </row>
    <row r="9068" spans="1:17" x14ac:dyDescent="0.3">
      <c r="A9068" s="29">
        <v>2419609</v>
      </c>
      <c r="B9068" s="1">
        <v>135</v>
      </c>
      <c r="C9068" s="1" t="s">
        <v>34</v>
      </c>
      <c r="D9068" s="1" t="s">
        <v>41</v>
      </c>
      <c r="E9068" s="1" t="s">
        <v>42</v>
      </c>
      <c r="F9068" s="47">
        <v>1071</v>
      </c>
      <c r="G9068" s="34">
        <v>1856.88</v>
      </c>
      <c r="H9068" s="1" t="s">
        <v>218</v>
      </c>
      <c r="I9068" s="34">
        <v>1.4536E-2</v>
      </c>
      <c r="J9068" s="34">
        <v>24.763092</v>
      </c>
      <c r="K9068" s="35" t="str">
        <f t="shared" si="761"/>
        <v>Kempenland-West_H4010A</v>
      </c>
      <c r="L9068" s="36">
        <f>VLOOKUP(D9068,DATA!A:F,5,FALSE)</f>
        <v>1.3726988247862192E-2</v>
      </c>
      <c r="M9068" s="37">
        <f>VLOOKUP(D9068,DATA!A:F,6,FALSE)</f>
        <v>1285.5</v>
      </c>
      <c r="N9068" s="36">
        <f t="shared" si="762"/>
        <v>99.960779222870215</v>
      </c>
      <c r="O9068" s="36">
        <f t="shared" si="763"/>
        <v>99.960787044958437</v>
      </c>
      <c r="P9068" s="36">
        <f t="shared" si="764"/>
        <v>7.8220882215873644E-6</v>
      </c>
      <c r="Q9068" s="36">
        <f t="shared" si="765"/>
        <v>1.936990902632843E-6</v>
      </c>
    </row>
    <row r="9069" spans="1:17" x14ac:dyDescent="0.3">
      <c r="A9069" s="30">
        <v>2419610</v>
      </c>
      <c r="B9069" s="14">
        <v>135</v>
      </c>
      <c r="C9069" s="14" t="s">
        <v>34</v>
      </c>
      <c r="D9069" s="14" t="s">
        <v>55</v>
      </c>
      <c r="E9069" s="14" t="s">
        <v>56</v>
      </c>
      <c r="F9069" s="48">
        <v>500</v>
      </c>
      <c r="G9069" s="38">
        <v>1388.92</v>
      </c>
      <c r="H9069" s="14" t="s">
        <v>218</v>
      </c>
      <c r="I9069" s="38">
        <v>9.7613999999999999E-3</v>
      </c>
      <c r="J9069" s="38">
        <v>299.05392000000001</v>
      </c>
      <c r="K9069" s="39" t="str">
        <f t="shared" si="761"/>
        <v>Kempenland-West_H3130</v>
      </c>
      <c r="L9069" s="40">
        <f>VLOOKUP(D9069,DATA!A:F,5,FALSE)</f>
        <v>0</v>
      </c>
      <c r="M9069" s="41">
        <f>VLOOKUP(D9069,DATA!A:F,6,FALSE)</f>
        <v>3.5</v>
      </c>
      <c r="N9069" s="40">
        <f t="shared" si="762"/>
        <v>50</v>
      </c>
      <c r="O9069" s="40">
        <f t="shared" si="763"/>
        <v>50</v>
      </c>
      <c r="P9069" s="40">
        <f>J9069/10000*I9069</f>
        <v>2.9191849346880001E-4</v>
      </c>
      <c r="Q9069" s="40">
        <f>IF(AND(H9069&lt;&gt;"below",I9069&gt;=0.005),M9069*P9069,0)</f>
        <v>1.0217147271408E-3</v>
      </c>
    </row>
    <row r="9070" spans="1:17" x14ac:dyDescent="0.3">
      <c r="A9070" s="29">
        <v>2419610</v>
      </c>
      <c r="B9070" s="1">
        <v>135</v>
      </c>
      <c r="C9070" s="1" t="s">
        <v>34</v>
      </c>
      <c r="D9070" s="1" t="s">
        <v>41</v>
      </c>
      <c r="E9070" s="1" t="s">
        <v>42</v>
      </c>
      <c r="F9070" s="47">
        <v>1071</v>
      </c>
      <c r="G9070" s="34">
        <v>1388.92</v>
      </c>
      <c r="H9070" s="1" t="s">
        <v>218</v>
      </c>
      <c r="I9070" s="34">
        <v>9.7613999999999999E-3</v>
      </c>
      <c r="J9070" s="34">
        <v>1.0897156999999999E-2</v>
      </c>
      <c r="K9070" s="35" t="str">
        <f t="shared" si="761"/>
        <v>Kempenland-West_H4010A</v>
      </c>
      <c r="L9070" s="36">
        <f>VLOOKUP(D9070,DATA!A:F,5,FALSE)</f>
        <v>1.3726988247862192E-2</v>
      </c>
      <c r="M9070" s="37">
        <f>VLOOKUP(D9070,DATA!A:F,6,FALSE)</f>
        <v>1285.5</v>
      </c>
      <c r="N9070" s="36">
        <f t="shared" si="762"/>
        <v>80.528277711221762</v>
      </c>
      <c r="O9070" s="36">
        <f t="shared" si="763"/>
        <v>80.530378693472286</v>
      </c>
      <c r="P9070" s="36">
        <f t="shared" si="764"/>
        <v>2.1009822505249076E-3</v>
      </c>
      <c r="Q9070" s="36">
        <f t="shared" si="765"/>
        <v>2.2894733438183249E-7</v>
      </c>
    </row>
    <row r="9071" spans="1:17" x14ac:dyDescent="0.3">
      <c r="A9071" s="29">
        <v>2419614</v>
      </c>
      <c r="B9071" s="1">
        <v>135</v>
      </c>
      <c r="C9071" s="1" t="s">
        <v>34</v>
      </c>
      <c r="D9071" s="1" t="s">
        <v>41</v>
      </c>
      <c r="E9071" s="1" t="s">
        <v>42</v>
      </c>
      <c r="F9071" s="47">
        <v>1071</v>
      </c>
      <c r="G9071" s="34">
        <v>1274.57</v>
      </c>
      <c r="H9071" s="1" t="s">
        <v>218</v>
      </c>
      <c r="I9071" s="34">
        <v>1.03336E-2</v>
      </c>
      <c r="J9071" s="34">
        <v>872.85829999999999</v>
      </c>
      <c r="K9071" s="35" t="str">
        <f t="shared" si="761"/>
        <v>Kempenland-West_H4010A</v>
      </c>
      <c r="L9071" s="36">
        <f>VLOOKUP(D9071,DATA!A:F,5,FALSE)</f>
        <v>1.3726988247862192E-2</v>
      </c>
      <c r="M9071" s="37">
        <f>VLOOKUP(D9071,DATA!A:F,6,FALSE)</f>
        <v>1285.5</v>
      </c>
      <c r="N9071" s="36">
        <f t="shared" si="762"/>
        <v>46.256120969092478</v>
      </c>
      <c r="O9071" s="36">
        <f t="shared" si="763"/>
        <v>46.259647335479244</v>
      </c>
      <c r="P9071" s="36">
        <f t="shared" si="764"/>
        <v>3.5263663867652895E-3</v>
      </c>
      <c r="Q9071" s="36">
        <f t="shared" si="765"/>
        <v>3.0780181695290933E-2</v>
      </c>
    </row>
    <row r="9072" spans="1:17" x14ac:dyDescent="0.3">
      <c r="A9072" s="29">
        <v>2419615</v>
      </c>
      <c r="B9072" s="1">
        <v>135</v>
      </c>
      <c r="C9072" s="1" t="s">
        <v>34</v>
      </c>
      <c r="D9072" s="1" t="s">
        <v>41</v>
      </c>
      <c r="E9072" s="1" t="s">
        <v>42</v>
      </c>
      <c r="F9072" s="47">
        <v>1071</v>
      </c>
      <c r="G9072" s="34">
        <v>1209.06</v>
      </c>
      <c r="H9072" s="1" t="s">
        <v>218</v>
      </c>
      <c r="I9072" s="34">
        <v>9.6281000000000005E-3</v>
      </c>
      <c r="J9072" s="34">
        <v>567.26020000000005</v>
      </c>
      <c r="K9072" s="35" t="str">
        <f t="shared" si="761"/>
        <v>Kempenland-West_H4010A</v>
      </c>
      <c r="L9072" s="36">
        <f>VLOOKUP(D9072,DATA!A:F,5,FALSE)</f>
        <v>1.3726988247862192E-2</v>
      </c>
      <c r="M9072" s="37">
        <f>VLOOKUP(D9072,DATA!A:F,6,FALSE)</f>
        <v>1285.5</v>
      </c>
      <c r="N9072" s="36">
        <f t="shared" si="762"/>
        <v>25.936127504005928</v>
      </c>
      <c r="O9072" s="36">
        <f t="shared" si="763"/>
        <v>25.938666378393403</v>
      </c>
      <c r="P9072" s="36">
        <f t="shared" si="764"/>
        <v>2.5388743874756869E-3</v>
      </c>
      <c r="Q9072" s="36">
        <f t="shared" si="765"/>
        <v>1.4402023928143357E-2</v>
      </c>
    </row>
    <row r="9073" spans="1:17" x14ac:dyDescent="0.3">
      <c r="A9073" s="29">
        <v>2419620</v>
      </c>
      <c r="B9073" s="1">
        <v>135</v>
      </c>
      <c r="C9073" s="1" t="s">
        <v>34</v>
      </c>
      <c r="D9073" s="1" t="s">
        <v>53</v>
      </c>
      <c r="E9073" s="1" t="s">
        <v>54</v>
      </c>
      <c r="F9073" s="47">
        <v>714</v>
      </c>
      <c r="G9073" s="34">
        <v>992.33</v>
      </c>
      <c r="H9073" s="1" t="s">
        <v>218</v>
      </c>
      <c r="I9073" s="34">
        <v>8.6475000000000007E-3</v>
      </c>
      <c r="J9073" s="34">
        <v>439.8691</v>
      </c>
      <c r="K9073" s="35" t="str">
        <f t="shared" si="761"/>
        <v>Kempenland-West_H4030</v>
      </c>
      <c r="L9073" s="36">
        <f>VLOOKUP(D9073,DATA!A:F,5,FALSE)</f>
        <v>1.0986712608830001E-2</v>
      </c>
      <c r="M9073" s="37">
        <f>VLOOKUP(D9073,DATA!A:F,6,FALSE)</f>
        <v>982</v>
      </c>
      <c r="N9073" s="36">
        <f t="shared" si="762"/>
        <v>52.834276917980915</v>
      </c>
      <c r="O9073" s="36">
        <f t="shared" si="763"/>
        <v>52.83664446945631</v>
      </c>
      <c r="P9073" s="36">
        <f t="shared" si="764"/>
        <v>2.3675514753946914E-3</v>
      </c>
      <c r="Q9073" s="36">
        <f t="shared" si="765"/>
        <v>1.041412736685535E-2</v>
      </c>
    </row>
    <row r="9074" spans="1:17" x14ac:dyDescent="0.3">
      <c r="A9074" s="29">
        <v>2419621</v>
      </c>
      <c r="B9074" s="1">
        <v>135</v>
      </c>
      <c r="C9074" s="1" t="s">
        <v>34</v>
      </c>
      <c r="D9074" s="1" t="s">
        <v>53</v>
      </c>
      <c r="E9074" s="1" t="s">
        <v>54</v>
      </c>
      <c r="F9074" s="47">
        <v>714</v>
      </c>
      <c r="G9074" s="34">
        <v>1016.43</v>
      </c>
      <c r="H9074" s="1" t="s">
        <v>218</v>
      </c>
      <c r="I9074" s="34">
        <v>9.0390000000000002E-3</v>
      </c>
      <c r="J9074" s="34">
        <v>2811.5626999999999</v>
      </c>
      <c r="K9074" s="35" t="str">
        <f t="shared" si="761"/>
        <v>Kempenland-West_H4030</v>
      </c>
      <c r="L9074" s="36">
        <f>VLOOKUP(D9074,DATA!A:F,5,FALSE)</f>
        <v>1.0986712608830001E-2</v>
      </c>
      <c r="M9074" s="37">
        <f>VLOOKUP(D9074,DATA!A:F,6,FALSE)</f>
        <v>982</v>
      </c>
      <c r="N9074" s="36">
        <f t="shared" si="762"/>
        <v>59.34563871140206</v>
      </c>
      <c r="O9074" s="36">
        <f t="shared" si="763"/>
        <v>59.348034674199418</v>
      </c>
      <c r="P9074" s="36">
        <f t="shared" si="764"/>
        <v>2.3959627973582087E-3</v>
      </c>
      <c r="Q9074" s="36">
        <f t="shared" si="765"/>
        <v>6.7363996316399971E-2</v>
      </c>
    </row>
    <row r="9075" spans="1:17" x14ac:dyDescent="0.3">
      <c r="A9075" s="29">
        <v>2419621</v>
      </c>
      <c r="B9075" s="1">
        <v>135</v>
      </c>
      <c r="C9075" s="1" t="s">
        <v>34</v>
      </c>
      <c r="D9075" s="1" t="s">
        <v>82</v>
      </c>
      <c r="E9075" s="1" t="s">
        <v>54</v>
      </c>
      <c r="F9075" s="47">
        <v>714</v>
      </c>
      <c r="G9075" s="34">
        <v>1016.43</v>
      </c>
      <c r="H9075" s="1" t="s">
        <v>218</v>
      </c>
      <c r="I9075" s="34">
        <v>9.0390000000000002E-3</v>
      </c>
      <c r="J9075" s="34">
        <v>558.99114999999995</v>
      </c>
      <c r="K9075" s="35" t="str">
        <f t="shared" si="761"/>
        <v>Kempenland-West_ZGH4030</v>
      </c>
      <c r="L9075" s="36">
        <f>VLOOKUP(D9075,DATA!A:F,5,FALSE)</f>
        <v>1.0986712608830001E-2</v>
      </c>
      <c r="M9075" s="37">
        <f>VLOOKUP(D9075,DATA!A:F,6,FALSE)</f>
        <v>982</v>
      </c>
      <c r="N9075" s="36">
        <f t="shared" si="762"/>
        <v>59.34563871140206</v>
      </c>
      <c r="O9075" s="36">
        <f t="shared" si="763"/>
        <v>59.348034674199418</v>
      </c>
      <c r="P9075" s="36">
        <f t="shared" si="764"/>
        <v>2.3959627973582087E-3</v>
      </c>
      <c r="Q9075" s="36">
        <f t="shared" si="765"/>
        <v>1.3393219994524818E-2</v>
      </c>
    </row>
    <row r="9076" spans="1:17" x14ac:dyDescent="0.3">
      <c r="A9076" s="29">
        <v>2419625</v>
      </c>
      <c r="B9076" s="1">
        <v>135</v>
      </c>
      <c r="C9076" s="1" t="s">
        <v>34</v>
      </c>
      <c r="D9076" s="1" t="s">
        <v>81</v>
      </c>
      <c r="E9076" s="1" t="s">
        <v>42</v>
      </c>
      <c r="F9076" s="47">
        <v>1071</v>
      </c>
      <c r="G9076" s="34">
        <v>1682.67</v>
      </c>
      <c r="H9076" s="1" t="s">
        <v>218</v>
      </c>
      <c r="I9076" s="34">
        <v>1.7551000000000001E-2</v>
      </c>
      <c r="J9076" s="34">
        <v>551.46379999999999</v>
      </c>
      <c r="K9076" s="35" t="str">
        <f t="shared" si="761"/>
        <v>Kempenland-West_ZGH4010A</v>
      </c>
      <c r="L9076" s="36">
        <f>VLOOKUP(D9076,DATA!A:F,5,FALSE)</f>
        <v>1.3726988247862192E-2</v>
      </c>
      <c r="M9076" s="37">
        <f>VLOOKUP(D9076,DATA!A:F,6,FALSE)</f>
        <v>1285.5</v>
      </c>
      <c r="N9076" s="36">
        <f t="shared" si="762"/>
        <v>99.57303639917123</v>
      </c>
      <c r="O9076" s="36">
        <f t="shared" si="763"/>
        <v>99.573138812825661</v>
      </c>
      <c r="P9076" s="36">
        <f t="shared" si="764"/>
        <v>1.0241365443164341E-4</v>
      </c>
      <c r="Q9076" s="36">
        <f t="shared" si="765"/>
        <v>5.6477423044760911E-4</v>
      </c>
    </row>
    <row r="9077" spans="1:17" x14ac:dyDescent="0.3">
      <c r="A9077" s="29">
        <v>2419626</v>
      </c>
      <c r="B9077" s="1">
        <v>135</v>
      </c>
      <c r="C9077" s="1" t="s">
        <v>34</v>
      </c>
      <c r="D9077" s="1" t="s">
        <v>53</v>
      </c>
      <c r="E9077" s="1" t="s">
        <v>54</v>
      </c>
      <c r="F9077" s="47">
        <v>714</v>
      </c>
      <c r="G9077" s="34">
        <v>1865.75</v>
      </c>
      <c r="H9077" s="1" t="s">
        <v>218</v>
      </c>
      <c r="I9077" s="34">
        <v>1.9997000000000001E-2</v>
      </c>
      <c r="J9077" s="34">
        <v>662.12170000000003</v>
      </c>
      <c r="K9077" s="35" t="str">
        <f t="shared" si="761"/>
        <v>Kempenland-West_H4030</v>
      </c>
      <c r="L9077" s="36">
        <f>VLOOKUP(D9077,DATA!A:F,5,FALSE)</f>
        <v>1.0986712608830001E-2</v>
      </c>
      <c r="M9077" s="37">
        <f>VLOOKUP(D9077,DATA!A:F,6,FALSE)</f>
        <v>982</v>
      </c>
      <c r="N9077" s="36">
        <f t="shared" si="762"/>
        <v>99.993930006737273</v>
      </c>
      <c r="O9077" s="36">
        <f t="shared" si="763"/>
        <v>99.99393134009523</v>
      </c>
      <c r="P9077" s="36">
        <f t="shared" si="764"/>
        <v>1.3333579573782117E-6</v>
      </c>
      <c r="Q9077" s="36">
        <f t="shared" si="765"/>
        <v>8.8284523744778914E-6</v>
      </c>
    </row>
    <row r="9078" spans="1:17" x14ac:dyDescent="0.3">
      <c r="A9078" s="29">
        <v>2419626</v>
      </c>
      <c r="B9078" s="1">
        <v>135</v>
      </c>
      <c r="C9078" s="1" t="s">
        <v>34</v>
      </c>
      <c r="D9078" s="1" t="s">
        <v>28</v>
      </c>
      <c r="E9078" s="1" t="s">
        <v>29</v>
      </c>
      <c r="F9078" s="47">
        <v>1786</v>
      </c>
      <c r="G9078" s="34">
        <v>1865.75</v>
      </c>
      <c r="H9078" s="1" t="s">
        <v>218</v>
      </c>
      <c r="I9078" s="34">
        <v>1.9997000000000001E-2</v>
      </c>
      <c r="J9078" s="34">
        <v>393.28555</v>
      </c>
      <c r="K9078" s="35" t="str">
        <f t="shared" si="761"/>
        <v>Kempenland-West_H91D0</v>
      </c>
      <c r="L9078" s="36">
        <f>VLOOKUP(D9078,DATA!A:F,5,FALSE)</f>
        <v>6.9280917156857415E-3</v>
      </c>
      <c r="M9078" s="37">
        <f>VLOOKUP(D9078,DATA!A:F,6,FALSE)</f>
        <v>2211</v>
      </c>
      <c r="N9078" s="36">
        <f t="shared" si="762"/>
        <v>8.379063431373817</v>
      </c>
      <c r="O9078" s="36">
        <f t="shared" si="763"/>
        <v>8.3801270690740886</v>
      </c>
      <c r="P9078" s="36">
        <f t="shared" si="764"/>
        <v>1.0636377002715136E-3</v>
      </c>
      <c r="Q9078" s="36">
        <f t="shared" si="765"/>
        <v>4.1831333795201734E-3</v>
      </c>
    </row>
    <row r="9079" spans="1:17" x14ac:dyDescent="0.3">
      <c r="A9079" s="29">
        <v>2419626</v>
      </c>
      <c r="B9079" s="1">
        <v>135</v>
      </c>
      <c r="C9079" s="1" t="s">
        <v>34</v>
      </c>
      <c r="D9079" s="1" t="s">
        <v>22</v>
      </c>
      <c r="E9079" s="1" t="s">
        <v>23</v>
      </c>
      <c r="F9079" s="47">
        <v>1857</v>
      </c>
      <c r="G9079" s="34">
        <v>1865.75</v>
      </c>
      <c r="H9079" s="1" t="s">
        <v>218</v>
      </c>
      <c r="I9079" s="34">
        <v>1.9997000000000001E-2</v>
      </c>
      <c r="J9079" s="34">
        <v>987.10344999999995</v>
      </c>
      <c r="K9079" s="35" t="str">
        <f t="shared" si="761"/>
        <v>Kempenland-West_H91E0C</v>
      </c>
      <c r="L9079" s="36">
        <f>VLOOKUP(D9079,DATA!A:F,5,FALSE)</f>
        <v>6.9280917156857415E-3</v>
      </c>
      <c r="M9079" s="37">
        <f>VLOOKUP(D9079,DATA!A:F,6,FALSE)</f>
        <v>2282</v>
      </c>
      <c r="N9079" s="36">
        <f t="shared" si="762"/>
        <v>5.2959310001549644</v>
      </c>
      <c r="O9079" s="36">
        <f t="shared" si="763"/>
        <v>5.2966258905833348</v>
      </c>
      <c r="P9079" s="36">
        <f t="shared" si="764"/>
        <v>6.9489042837034276E-4</v>
      </c>
      <c r="Q9079" s="36">
        <f t="shared" si="765"/>
        <v>6.8592873921634323E-3</v>
      </c>
    </row>
    <row r="9080" spans="1:17" x14ac:dyDescent="0.3">
      <c r="A9080" s="29">
        <v>2419633</v>
      </c>
      <c r="B9080" s="1">
        <v>135</v>
      </c>
      <c r="C9080" s="1" t="s">
        <v>34</v>
      </c>
      <c r="D9080" s="1" t="s">
        <v>28</v>
      </c>
      <c r="E9080" s="1" t="s">
        <v>29</v>
      </c>
      <c r="F9080" s="47">
        <v>1786</v>
      </c>
      <c r="G9080" s="34">
        <v>2158.4899999999998</v>
      </c>
      <c r="H9080" s="1" t="s">
        <v>218</v>
      </c>
      <c r="I9080" s="34">
        <v>2.4501999999999999E-2</v>
      </c>
      <c r="J9080" s="34">
        <v>1457.3409999999999</v>
      </c>
      <c r="K9080" s="35" t="str">
        <f t="shared" si="761"/>
        <v>Kempenland-West_H91D0</v>
      </c>
      <c r="L9080" s="36">
        <f>VLOOKUP(D9080,DATA!A:F,5,FALSE)</f>
        <v>6.9280917156857415E-3</v>
      </c>
      <c r="M9080" s="37">
        <f>VLOOKUP(D9080,DATA!A:F,6,FALSE)</f>
        <v>2211</v>
      </c>
      <c r="N9080" s="36">
        <f t="shared" si="762"/>
        <v>41.004143356349076</v>
      </c>
      <c r="O9080" s="36">
        <f t="shared" si="763"/>
        <v>41.008249848997608</v>
      </c>
      <c r="P9080" s="36">
        <f t="shared" si="764"/>
        <v>4.106492648531912E-3</v>
      </c>
      <c r="Q9080" s="36">
        <f t="shared" si="765"/>
        <v>5.9845601029041448E-2</v>
      </c>
    </row>
    <row r="9081" spans="1:17" x14ac:dyDescent="0.3">
      <c r="A9081" s="29">
        <v>2419633</v>
      </c>
      <c r="B9081" s="1">
        <v>135</v>
      </c>
      <c r="C9081" s="1" t="s">
        <v>34</v>
      </c>
      <c r="D9081" s="1" t="s">
        <v>22</v>
      </c>
      <c r="E9081" s="1" t="s">
        <v>23</v>
      </c>
      <c r="F9081" s="47">
        <v>1857</v>
      </c>
      <c r="G9081" s="34">
        <v>2158.4899999999998</v>
      </c>
      <c r="H9081" s="1" t="s">
        <v>218</v>
      </c>
      <c r="I9081" s="34">
        <v>2.4501999999999999E-2</v>
      </c>
      <c r="J9081" s="34">
        <v>4356.0204999999996</v>
      </c>
      <c r="K9081" s="35" t="str">
        <f t="shared" si="761"/>
        <v>Kempenland-West_H91E0C</v>
      </c>
      <c r="L9081" s="36">
        <f>VLOOKUP(D9081,DATA!A:F,5,FALSE)</f>
        <v>6.9280917156857415E-3</v>
      </c>
      <c r="M9081" s="37">
        <f>VLOOKUP(D9081,DATA!A:F,6,FALSE)</f>
        <v>2282</v>
      </c>
      <c r="N9081" s="36">
        <f t="shared" si="762"/>
        <v>29.824090538680636</v>
      </c>
      <c r="O9081" s="36">
        <f t="shared" si="763"/>
        <v>29.827643457594998</v>
      </c>
      <c r="P9081" s="36">
        <f t="shared" si="764"/>
        <v>3.5529189143623796E-3</v>
      </c>
      <c r="Q9081" s="36">
        <f t="shared" si="765"/>
        <v>0.1547658762580027</v>
      </c>
    </row>
    <row r="9082" spans="1:17" x14ac:dyDescent="0.3">
      <c r="A9082" s="29">
        <v>2419634</v>
      </c>
      <c r="B9082" s="1">
        <v>135</v>
      </c>
      <c r="C9082" s="1" t="s">
        <v>34</v>
      </c>
      <c r="D9082" s="1" t="s">
        <v>59</v>
      </c>
      <c r="E9082" s="1" t="s">
        <v>60</v>
      </c>
      <c r="F9082" s="47">
        <v>1071</v>
      </c>
      <c r="G9082" s="34">
        <v>1656.94</v>
      </c>
      <c r="H9082" s="1" t="s">
        <v>218</v>
      </c>
      <c r="I9082" s="34">
        <v>1.7534999999999999E-2</v>
      </c>
      <c r="J9082" s="34">
        <v>1759.5798</v>
      </c>
      <c r="K9082" s="35" t="str">
        <f t="shared" si="761"/>
        <v>Kempenland-West_H9190</v>
      </c>
      <c r="L9082" s="36">
        <f>VLOOKUP(D9082,DATA!A:F,5,FALSE)</f>
        <v>1.3726988247862192E-2</v>
      </c>
      <c r="M9082" s="37">
        <f>VLOOKUP(D9082,DATA!A:F,6,FALSE)</f>
        <v>1285.5</v>
      </c>
      <c r="N9082" s="36">
        <f t="shared" si="762"/>
        <v>99.393268017310547</v>
      </c>
      <c r="O9082" s="36">
        <f t="shared" si="763"/>
        <v>99.393413156020372</v>
      </c>
      <c r="P9082" s="36">
        <f t="shared" si="764"/>
        <v>1.4513870982568733E-4</v>
      </c>
      <c r="Q9082" s="36">
        <f t="shared" si="765"/>
        <v>2.5538314200734095E-3</v>
      </c>
    </row>
    <row r="9083" spans="1:17" x14ac:dyDescent="0.3">
      <c r="A9083" s="29">
        <v>2421131</v>
      </c>
      <c r="B9083" s="1">
        <v>135</v>
      </c>
      <c r="C9083" s="1" t="s">
        <v>34</v>
      </c>
      <c r="D9083" s="1" t="s">
        <v>53</v>
      </c>
      <c r="E9083" s="1" t="s">
        <v>54</v>
      </c>
      <c r="F9083" s="47">
        <v>714</v>
      </c>
      <c r="G9083" s="34">
        <v>1312.72</v>
      </c>
      <c r="H9083" s="1" t="s">
        <v>218</v>
      </c>
      <c r="I9083" s="34">
        <v>8.6155999999999993E-3</v>
      </c>
      <c r="J9083" s="34">
        <v>985.83590000000004</v>
      </c>
      <c r="K9083" s="35" t="str">
        <f t="shared" si="761"/>
        <v>Kempenland-West_H4030</v>
      </c>
      <c r="L9083" s="36">
        <f>VLOOKUP(D9083,DATA!A:F,5,FALSE)</f>
        <v>1.0986712608830001E-2</v>
      </c>
      <c r="M9083" s="37">
        <f>VLOOKUP(D9083,DATA!A:F,6,FALSE)</f>
        <v>982</v>
      </c>
      <c r="N9083" s="36">
        <f t="shared" si="762"/>
        <v>97.425733131563831</v>
      </c>
      <c r="O9083" s="36">
        <f t="shared" si="763"/>
        <v>97.425970520812314</v>
      </c>
      <c r="P9083" s="36">
        <f t="shared" si="764"/>
        <v>2.3738924848260012E-4</v>
      </c>
      <c r="Q9083" s="36">
        <f t="shared" si="765"/>
        <v>2.3402684342816774E-3</v>
      </c>
    </row>
    <row r="9084" spans="1:17" x14ac:dyDescent="0.3">
      <c r="A9084" s="29">
        <v>2421134</v>
      </c>
      <c r="B9084" s="1">
        <v>135</v>
      </c>
      <c r="C9084" s="1" t="s">
        <v>34</v>
      </c>
      <c r="D9084" s="1" t="s">
        <v>70</v>
      </c>
      <c r="E9084" s="1" t="s">
        <v>71</v>
      </c>
      <c r="F9084" s="47">
        <v>1071</v>
      </c>
      <c r="G9084" s="34">
        <v>1631.97</v>
      </c>
      <c r="H9084" s="1" t="s">
        <v>218</v>
      </c>
      <c r="I9084" s="34">
        <v>1.17252E-2</v>
      </c>
      <c r="J9084" s="34">
        <v>772.39080000000001</v>
      </c>
      <c r="K9084" s="35" t="str">
        <f t="shared" si="761"/>
        <v>Kempenland-West_H9120</v>
      </c>
      <c r="L9084" s="36">
        <f>VLOOKUP(D9084,DATA!A:F,5,FALSE)</f>
        <v>1.3726988247862192E-2</v>
      </c>
      <c r="M9084" s="37">
        <f>VLOOKUP(D9084,DATA!A:F,6,FALSE)</f>
        <v>1285.5</v>
      </c>
      <c r="N9084" s="36">
        <f t="shared" si="762"/>
        <v>99.147330013792072</v>
      </c>
      <c r="O9084" s="36">
        <f t="shared" si="763"/>
        <v>99.147466071505178</v>
      </c>
      <c r="P9084" s="36">
        <f t="shared" si="764"/>
        <v>1.3605771310665205E-4</v>
      </c>
      <c r="Q9084" s="36">
        <f t="shared" si="765"/>
        <v>1.0508972587261747E-3</v>
      </c>
    </row>
    <row r="9085" spans="1:17" x14ac:dyDescent="0.3">
      <c r="A9085" s="29">
        <v>2421138</v>
      </c>
      <c r="B9085" s="1">
        <v>135</v>
      </c>
      <c r="C9085" s="1" t="s">
        <v>34</v>
      </c>
      <c r="D9085" s="1" t="s">
        <v>41</v>
      </c>
      <c r="E9085" s="1" t="s">
        <v>42</v>
      </c>
      <c r="F9085" s="47">
        <v>1071</v>
      </c>
      <c r="G9085" s="34">
        <v>1833.59</v>
      </c>
      <c r="H9085" s="1" t="s">
        <v>218</v>
      </c>
      <c r="I9085" s="34">
        <v>1.4324999999999999E-2</v>
      </c>
      <c r="J9085" s="34">
        <v>625.43140000000005</v>
      </c>
      <c r="K9085" s="35" t="str">
        <f t="shared" si="761"/>
        <v>Kempenland-West_H4010A</v>
      </c>
      <c r="L9085" s="36">
        <f>VLOOKUP(D9085,DATA!A:F,5,FALSE)</f>
        <v>1.3726988247862192E-2</v>
      </c>
      <c r="M9085" s="37">
        <f>VLOOKUP(D9085,DATA!A:F,6,FALSE)</f>
        <v>1285.5</v>
      </c>
      <c r="N9085" s="36">
        <f t="shared" si="762"/>
        <v>99.946012072803143</v>
      </c>
      <c r="O9085" s="36">
        <f t="shared" si="763"/>
        <v>99.946022682167452</v>
      </c>
      <c r="P9085" s="36">
        <f t="shared" si="764"/>
        <v>1.0609364309743796E-5</v>
      </c>
      <c r="Q9085" s="36">
        <f t="shared" si="765"/>
        <v>6.6354295733530962E-5</v>
      </c>
    </row>
    <row r="9086" spans="1:17" x14ac:dyDescent="0.3">
      <c r="A9086" s="29">
        <v>2421143</v>
      </c>
      <c r="B9086" s="1">
        <v>135</v>
      </c>
      <c r="C9086" s="1" t="s">
        <v>34</v>
      </c>
      <c r="D9086" s="1" t="s">
        <v>41</v>
      </c>
      <c r="E9086" s="1" t="s">
        <v>42</v>
      </c>
      <c r="F9086" s="47">
        <v>1071</v>
      </c>
      <c r="G9086" s="34">
        <v>1230.3800000000001</v>
      </c>
      <c r="H9086" s="1" t="s">
        <v>218</v>
      </c>
      <c r="I9086" s="34">
        <v>9.6407999999999997E-3</v>
      </c>
      <c r="J9086" s="34">
        <v>1400.0771</v>
      </c>
      <c r="K9086" s="35" t="str">
        <f t="shared" si="761"/>
        <v>Kempenland-West_H4010A</v>
      </c>
      <c r="L9086" s="36">
        <f>VLOOKUP(D9086,DATA!A:F,5,FALSE)</f>
        <v>1.3726988247862192E-2</v>
      </c>
      <c r="M9086" s="37">
        <f>VLOOKUP(D9086,DATA!A:F,6,FALSE)</f>
        <v>1285.5</v>
      </c>
      <c r="N9086" s="36">
        <f t="shared" si="762"/>
        <v>31.937803031991425</v>
      </c>
      <c r="O9086" s="36">
        <f t="shared" si="763"/>
        <v>31.940679832306156</v>
      </c>
      <c r="P9086" s="36">
        <f t="shared" si="764"/>
        <v>2.8768003147305876E-3</v>
      </c>
      <c r="Q9086" s="36">
        <f t="shared" si="765"/>
        <v>4.0277422419270882E-2</v>
      </c>
    </row>
    <row r="9087" spans="1:17" x14ac:dyDescent="0.3">
      <c r="A9087" s="29">
        <v>2421148</v>
      </c>
      <c r="B9087" s="1">
        <v>135</v>
      </c>
      <c r="C9087" s="1" t="s">
        <v>34</v>
      </c>
      <c r="D9087" s="1" t="s">
        <v>57</v>
      </c>
      <c r="E9087" s="1" t="s">
        <v>58</v>
      </c>
      <c r="F9087" s="47">
        <v>714</v>
      </c>
      <c r="G9087" s="34">
        <v>993.27</v>
      </c>
      <c r="H9087" s="1" t="s">
        <v>218</v>
      </c>
      <c r="I9087" s="34">
        <v>8.4347999999999992E-3</v>
      </c>
      <c r="J9087" s="34">
        <v>614.02919999999995</v>
      </c>
      <c r="K9087" s="35" t="str">
        <f t="shared" si="761"/>
        <v>Kempenland-West_H3160</v>
      </c>
      <c r="L9087" s="36">
        <f>VLOOKUP(D9087,DATA!A:F,5,FALSE)</f>
        <v>1.0986712608830001E-2</v>
      </c>
      <c r="M9087" s="37">
        <f>VLOOKUP(D9087,DATA!A:F,6,FALSE)</f>
        <v>982</v>
      </c>
      <c r="N9087" s="36">
        <f t="shared" si="762"/>
        <v>53.091557447066791</v>
      </c>
      <c r="O9087" s="36">
        <f t="shared" si="763"/>
        <v>53.093865351325718</v>
      </c>
      <c r="P9087" s="36">
        <f t="shared" si="764"/>
        <v>2.3079042589273513E-3</v>
      </c>
      <c r="Q9087" s="36">
        <f t="shared" si="765"/>
        <v>1.4171206057857542E-2</v>
      </c>
    </row>
    <row r="9088" spans="1:17" x14ac:dyDescent="0.3">
      <c r="A9088" s="29">
        <v>2421149</v>
      </c>
      <c r="B9088" s="1">
        <v>135</v>
      </c>
      <c r="C9088" s="1" t="s">
        <v>34</v>
      </c>
      <c r="D9088" s="1" t="s">
        <v>53</v>
      </c>
      <c r="E9088" s="1" t="s">
        <v>54</v>
      </c>
      <c r="F9088" s="47">
        <v>714</v>
      </c>
      <c r="G9088" s="34">
        <v>1013.39</v>
      </c>
      <c r="H9088" s="1" t="s">
        <v>218</v>
      </c>
      <c r="I9088" s="34">
        <v>8.8012000000000003E-3</v>
      </c>
      <c r="J9088" s="34">
        <v>2878.3539999999998</v>
      </c>
      <c r="K9088" s="35" t="str">
        <f t="shared" si="761"/>
        <v>Kempenland-West_H4030</v>
      </c>
      <c r="L9088" s="36">
        <f>VLOOKUP(D9088,DATA!A:F,5,FALSE)</f>
        <v>1.0986712608830001E-2</v>
      </c>
      <c r="M9088" s="37">
        <f>VLOOKUP(D9088,DATA!A:F,6,FALSE)</f>
        <v>982</v>
      </c>
      <c r="N9088" s="36">
        <f t="shared" si="762"/>
        <v>58.53737229881969</v>
      </c>
      <c r="O9088" s="36">
        <f t="shared" si="763"/>
        <v>58.539719207084481</v>
      </c>
      <c r="P9088" s="36">
        <f t="shared" si="764"/>
        <v>2.3469082647906703E-3</v>
      </c>
      <c r="Q9088" s="36">
        <f t="shared" si="765"/>
        <v>6.7552327915932853E-2</v>
      </c>
    </row>
    <row r="9089" spans="1:17" x14ac:dyDescent="0.3">
      <c r="A9089" s="29">
        <v>2421150</v>
      </c>
      <c r="B9089" s="1">
        <v>135</v>
      </c>
      <c r="C9089" s="1" t="s">
        <v>34</v>
      </c>
      <c r="D9089" s="1" t="s">
        <v>53</v>
      </c>
      <c r="E9089" s="1" t="s">
        <v>54</v>
      </c>
      <c r="F9089" s="47">
        <v>714</v>
      </c>
      <c r="G9089" s="34">
        <v>1021.71</v>
      </c>
      <c r="H9089" s="1" t="s">
        <v>218</v>
      </c>
      <c r="I9089" s="34">
        <v>9.1377999999999997E-3</v>
      </c>
      <c r="J9089" s="34">
        <v>419.53197999999998</v>
      </c>
      <c r="K9089" s="35" t="str">
        <f t="shared" si="761"/>
        <v>Kempenland-West_H4030</v>
      </c>
      <c r="L9089" s="36">
        <f>VLOOKUP(D9089,DATA!A:F,5,FALSE)</f>
        <v>1.0986712608830001E-2</v>
      </c>
      <c r="M9089" s="37">
        <f>VLOOKUP(D9089,DATA!A:F,6,FALSE)</f>
        <v>982</v>
      </c>
      <c r="N9089" s="36">
        <f t="shared" si="762"/>
        <v>60.73728353594818</v>
      </c>
      <c r="O9089" s="36">
        <f t="shared" si="763"/>
        <v>60.739677625762319</v>
      </c>
      <c r="P9089" s="36">
        <f t="shared" si="764"/>
        <v>2.3940898141390221E-3</v>
      </c>
      <c r="Q9089" s="36">
        <f t="shared" si="765"/>
        <v>1.0043972400235759E-2</v>
      </c>
    </row>
    <row r="9090" spans="1:17" x14ac:dyDescent="0.3">
      <c r="A9090" s="29">
        <v>2421153</v>
      </c>
      <c r="B9090" s="1">
        <v>135</v>
      </c>
      <c r="C9090" s="1" t="s">
        <v>34</v>
      </c>
      <c r="D9090" s="1" t="s">
        <v>81</v>
      </c>
      <c r="E9090" s="1" t="s">
        <v>42</v>
      </c>
      <c r="F9090" s="47">
        <v>1071</v>
      </c>
      <c r="G9090" s="34">
        <v>1230.32</v>
      </c>
      <c r="H9090" s="1" t="s">
        <v>218</v>
      </c>
      <c r="I9090" s="34">
        <v>1.19703E-2</v>
      </c>
      <c r="J9090" s="34">
        <v>129.0488</v>
      </c>
      <c r="K9090" s="35" t="str">
        <f t="shared" si="761"/>
        <v>Kempenland-West_ZGH4010A</v>
      </c>
      <c r="L9090" s="36">
        <f>VLOOKUP(D9090,DATA!A:F,5,FALSE)</f>
        <v>1.3726988247862192E-2</v>
      </c>
      <c r="M9090" s="37">
        <f>VLOOKUP(D9090,DATA!A:F,6,FALSE)</f>
        <v>1285.5</v>
      </c>
      <c r="N9090" s="36">
        <f t="shared" si="762"/>
        <v>31.919902213585225</v>
      </c>
      <c r="O9090" s="36">
        <f t="shared" si="763"/>
        <v>31.923473090833806</v>
      </c>
      <c r="P9090" s="36">
        <f t="shared" si="764"/>
        <v>3.5708772485811835E-3</v>
      </c>
      <c r="Q9090" s="36">
        <f t="shared" si="765"/>
        <v>4.6081742387670344E-3</v>
      </c>
    </row>
    <row r="9091" spans="1:17" x14ac:dyDescent="0.3">
      <c r="A9091" s="29">
        <v>2421153</v>
      </c>
      <c r="B9091" s="1">
        <v>135</v>
      </c>
      <c r="C9091" s="1" t="s">
        <v>34</v>
      </c>
      <c r="D9091" s="1" t="s">
        <v>53</v>
      </c>
      <c r="E9091" s="1" t="s">
        <v>54</v>
      </c>
      <c r="F9091" s="47">
        <v>714</v>
      </c>
      <c r="G9091" s="34">
        <v>1230.32</v>
      </c>
      <c r="H9091" s="1" t="s">
        <v>218</v>
      </c>
      <c r="I9091" s="34">
        <v>1.19703E-2</v>
      </c>
      <c r="J9091" s="34">
        <v>73.473335000000006</v>
      </c>
      <c r="K9091" s="35" t="str">
        <f t="shared" ref="K9091:K9154" si="766">_xlfn.CONCAT(C9091,"_",D9091)</f>
        <v>Kempenland-West_H4030</v>
      </c>
      <c r="L9091" s="36">
        <f>VLOOKUP(D9091,DATA!A:F,5,FALSE)</f>
        <v>1.0986712608830001E-2</v>
      </c>
      <c r="M9091" s="37">
        <f>VLOOKUP(D9091,DATA!A:F,6,FALSE)</f>
        <v>982</v>
      </c>
      <c r="N9091" s="36">
        <f t="shared" ref="N9091:N9154" si="767">100/(1+EXP(-L9091*(G9091-M9091)))</f>
        <v>93.867147459946466</v>
      </c>
      <c r="O9091" s="36">
        <f t="shared" ref="O9091:O9154" si="768">100/(1+EXP(-L9091*((G9091+I9091)-M9091)))</f>
        <v>93.867904508766614</v>
      </c>
      <c r="P9091" s="36">
        <f t="shared" ref="P9091:P9154" si="769">O9091-N9091</f>
        <v>7.5704882014804298E-4</v>
      </c>
      <c r="Q9091" s="36">
        <f t="shared" ref="Q9091:Q9154" si="770">IF(AND(H9091&lt;&gt;"below",I9091&gt;=0.005),J9091*P9091/100,0)</f>
        <v>5.5622901574091919E-4</v>
      </c>
    </row>
    <row r="9092" spans="1:17" x14ac:dyDescent="0.3">
      <c r="A9092" s="29">
        <v>2421154</v>
      </c>
      <c r="B9092" s="1">
        <v>135</v>
      </c>
      <c r="C9092" s="1" t="s">
        <v>34</v>
      </c>
      <c r="D9092" s="1" t="s">
        <v>53</v>
      </c>
      <c r="E9092" s="1" t="s">
        <v>54</v>
      </c>
      <c r="F9092" s="47">
        <v>714</v>
      </c>
      <c r="G9092" s="34">
        <v>1845.77</v>
      </c>
      <c r="H9092" s="1" t="s">
        <v>218</v>
      </c>
      <c r="I9092" s="34">
        <v>1.9789000000000001E-2</v>
      </c>
      <c r="J9092" s="34">
        <v>87.141509999999997</v>
      </c>
      <c r="K9092" s="35" t="str">
        <f t="shared" si="766"/>
        <v>Kempenland-West_H4030</v>
      </c>
      <c r="L9092" s="36">
        <f>VLOOKUP(D9092,DATA!A:F,5,FALSE)</f>
        <v>1.0986712608830001E-2</v>
      </c>
      <c r="M9092" s="37">
        <f>VLOOKUP(D9092,DATA!A:F,6,FALSE)</f>
        <v>982</v>
      </c>
      <c r="N9092" s="36">
        <f t="shared" si="767"/>
        <v>99.992440106422464</v>
      </c>
      <c r="O9092" s="36">
        <f t="shared" si="768"/>
        <v>99.992441749761809</v>
      </c>
      <c r="P9092" s="36">
        <f t="shared" si="769"/>
        <v>1.6433393454917677E-6</v>
      </c>
      <c r="Q9092" s="36">
        <f t="shared" si="770"/>
        <v>1.4320307200856431E-6</v>
      </c>
    </row>
    <row r="9093" spans="1:17" x14ac:dyDescent="0.3">
      <c r="A9093" s="29">
        <v>2421154</v>
      </c>
      <c r="B9093" s="1">
        <v>135</v>
      </c>
      <c r="C9093" s="1" t="s">
        <v>34</v>
      </c>
      <c r="D9093" s="1" t="s">
        <v>28</v>
      </c>
      <c r="E9093" s="1" t="s">
        <v>29</v>
      </c>
      <c r="F9093" s="47">
        <v>1786</v>
      </c>
      <c r="G9093" s="34">
        <v>1845.77</v>
      </c>
      <c r="H9093" s="1" t="s">
        <v>218</v>
      </c>
      <c r="I9093" s="34">
        <v>1.9789000000000001E-2</v>
      </c>
      <c r="J9093" s="34">
        <v>91.480773999999997</v>
      </c>
      <c r="K9093" s="35" t="str">
        <f t="shared" si="766"/>
        <v>Kempenland-West_H91D0</v>
      </c>
      <c r="L9093" s="36">
        <f>VLOOKUP(D9093,DATA!A:F,5,FALSE)</f>
        <v>6.9280917156857415E-3</v>
      </c>
      <c r="M9093" s="37">
        <f>VLOOKUP(D9093,DATA!A:F,6,FALSE)</f>
        <v>2211</v>
      </c>
      <c r="N9093" s="36">
        <f t="shared" si="767"/>
        <v>7.3757941134898832</v>
      </c>
      <c r="O9093" s="36">
        <f t="shared" si="768"/>
        <v>7.376730804040557</v>
      </c>
      <c r="P9093" s="36">
        <f t="shared" si="769"/>
        <v>9.3669055067380214E-4</v>
      </c>
      <c r="Q9093" s="36">
        <f t="shared" si="770"/>
        <v>8.5689176574125646E-4</v>
      </c>
    </row>
    <row r="9094" spans="1:17" x14ac:dyDescent="0.3">
      <c r="A9094" s="29">
        <v>2421161</v>
      </c>
      <c r="B9094" s="1">
        <v>135</v>
      </c>
      <c r="C9094" s="1" t="s">
        <v>34</v>
      </c>
      <c r="D9094" s="1" t="s">
        <v>22</v>
      </c>
      <c r="E9094" s="1" t="s">
        <v>23</v>
      </c>
      <c r="F9094" s="47">
        <v>1857</v>
      </c>
      <c r="G9094" s="34">
        <v>1977.25</v>
      </c>
      <c r="H9094" s="1" t="s">
        <v>218</v>
      </c>
      <c r="I9094" s="34">
        <v>2.2211000000000002E-2</v>
      </c>
      <c r="J9094" s="34">
        <v>7333.7520000000004</v>
      </c>
      <c r="K9094" s="35" t="str">
        <f t="shared" si="766"/>
        <v>Kempenland-West_H91E0C</v>
      </c>
      <c r="L9094" s="36">
        <f>VLOOKUP(D9094,DATA!A:F,5,FALSE)</f>
        <v>6.9280917156857415E-3</v>
      </c>
      <c r="M9094" s="37">
        <f>VLOOKUP(D9094,DATA!A:F,6,FALSE)</f>
        <v>2282</v>
      </c>
      <c r="N9094" s="36">
        <f t="shared" si="767"/>
        <v>10.799989933860878</v>
      </c>
      <c r="O9094" s="36">
        <f t="shared" si="768"/>
        <v>10.801472438945344</v>
      </c>
      <c r="P9094" s="36">
        <f t="shared" si="769"/>
        <v>1.4825050844660126E-3</v>
      </c>
      <c r="Q9094" s="36">
        <f t="shared" si="770"/>
        <v>0.10872324628212789</v>
      </c>
    </row>
    <row r="9095" spans="1:17" x14ac:dyDescent="0.3">
      <c r="A9095" s="29">
        <v>2421162</v>
      </c>
      <c r="B9095" s="1">
        <v>135</v>
      </c>
      <c r="C9095" s="1" t="s">
        <v>34</v>
      </c>
      <c r="D9095" s="1" t="s">
        <v>59</v>
      </c>
      <c r="E9095" s="1" t="s">
        <v>60</v>
      </c>
      <c r="F9095" s="47">
        <v>1071</v>
      </c>
      <c r="G9095" s="34">
        <v>1850.98</v>
      </c>
      <c r="H9095" s="1" t="s">
        <v>218</v>
      </c>
      <c r="I9095" s="34">
        <v>1.9571000000000002E-2</v>
      </c>
      <c r="J9095" s="34">
        <v>5746.6580000000004</v>
      </c>
      <c r="K9095" s="35" t="str">
        <f t="shared" si="766"/>
        <v>Kempenland-West_H9190</v>
      </c>
      <c r="L9095" s="36">
        <f>VLOOKUP(D9095,DATA!A:F,5,FALSE)</f>
        <v>1.3726988247862192E-2</v>
      </c>
      <c r="M9095" s="37">
        <f>VLOOKUP(D9095,DATA!A:F,6,FALSE)</f>
        <v>1285.5</v>
      </c>
      <c r="N9095" s="36">
        <f t="shared" si="767"/>
        <v>99.957471995851833</v>
      </c>
      <c r="O9095" s="36">
        <f t="shared" si="768"/>
        <v>99.957483414646376</v>
      </c>
      <c r="P9095" s="36">
        <f t="shared" si="769"/>
        <v>1.1418794542805699E-5</v>
      </c>
      <c r="Q9095" s="36">
        <f t="shared" si="770"/>
        <v>6.5619907009770715E-4</v>
      </c>
    </row>
    <row r="9096" spans="1:17" x14ac:dyDescent="0.3">
      <c r="A9096" s="29">
        <v>2422660</v>
      </c>
      <c r="B9096" s="1">
        <v>135</v>
      </c>
      <c r="C9096" s="1" t="s">
        <v>34</v>
      </c>
      <c r="D9096" s="1" t="s">
        <v>53</v>
      </c>
      <c r="E9096" s="1" t="s">
        <v>54</v>
      </c>
      <c r="F9096" s="47">
        <v>714</v>
      </c>
      <c r="G9096" s="34">
        <v>1345.8</v>
      </c>
      <c r="H9096" s="1" t="s">
        <v>218</v>
      </c>
      <c r="I9096" s="34">
        <v>8.5927999999999994E-3</v>
      </c>
      <c r="J9096" s="34">
        <v>4394.4804999999997</v>
      </c>
      <c r="K9096" s="35" t="str">
        <f t="shared" si="766"/>
        <v>Kempenland-West_H4030</v>
      </c>
      <c r="L9096" s="36">
        <f>VLOOKUP(D9096,DATA!A:F,5,FALSE)</f>
        <v>1.0986712608830001E-2</v>
      </c>
      <c r="M9096" s="37">
        <f>VLOOKUP(D9096,DATA!A:F,6,FALSE)</f>
        <v>982</v>
      </c>
      <c r="N9096" s="36">
        <f t="shared" si="767"/>
        <v>98.196012377828055</v>
      </c>
      <c r="O9096" s="36">
        <f t="shared" si="768"/>
        <v>98.196179606258212</v>
      </c>
      <c r="P9096" s="36">
        <f t="shared" si="769"/>
        <v>1.672284301577065E-4</v>
      </c>
      <c r="Q9096" s="36">
        <f t="shared" si="770"/>
        <v>7.3488207537365305E-3</v>
      </c>
    </row>
    <row r="9097" spans="1:17" x14ac:dyDescent="0.3">
      <c r="A9097" s="29">
        <v>2422661</v>
      </c>
      <c r="B9097" s="1">
        <v>135</v>
      </c>
      <c r="C9097" s="1" t="s">
        <v>34</v>
      </c>
      <c r="D9097" s="1" t="s">
        <v>53</v>
      </c>
      <c r="E9097" s="1" t="s">
        <v>54</v>
      </c>
      <c r="F9097" s="47">
        <v>714</v>
      </c>
      <c r="G9097" s="34">
        <v>1293.6600000000001</v>
      </c>
      <c r="H9097" s="1" t="s">
        <v>218</v>
      </c>
      <c r="I9097" s="34">
        <v>8.6286999999999996E-3</v>
      </c>
      <c r="J9097" s="34">
        <v>2.6794359999999999</v>
      </c>
      <c r="K9097" s="35" t="str">
        <f t="shared" si="766"/>
        <v>Kempenland-West_H4030</v>
      </c>
      <c r="L9097" s="36">
        <f>VLOOKUP(D9097,DATA!A:F,5,FALSE)</f>
        <v>1.0986712608830001E-2</v>
      </c>
      <c r="M9097" s="37">
        <f>VLOOKUP(D9097,DATA!A:F,6,FALSE)</f>
        <v>982</v>
      </c>
      <c r="N9097" s="36">
        <f t="shared" si="767"/>
        <v>96.844986511238446</v>
      </c>
      <c r="O9097" s="36">
        <f t="shared" si="768"/>
        <v>96.845276160356747</v>
      </c>
      <c r="P9097" s="36">
        <f t="shared" si="769"/>
        <v>2.8964911830087203E-4</v>
      </c>
      <c r="Q9097" s="36">
        <f t="shared" si="770"/>
        <v>7.7609627494361527E-6</v>
      </c>
    </row>
    <row r="9098" spans="1:17" x14ac:dyDescent="0.3">
      <c r="A9098" s="30">
        <v>2422668</v>
      </c>
      <c r="B9098" s="14">
        <v>135</v>
      </c>
      <c r="C9098" s="14" t="s">
        <v>34</v>
      </c>
      <c r="D9098" s="14" t="s">
        <v>55</v>
      </c>
      <c r="E9098" s="14" t="s">
        <v>56</v>
      </c>
      <c r="F9098" s="48">
        <v>500</v>
      </c>
      <c r="G9098" s="38">
        <v>1615.32</v>
      </c>
      <c r="H9098" s="14" t="s">
        <v>218</v>
      </c>
      <c r="I9098" s="38">
        <v>1.2507600000000001E-2</v>
      </c>
      <c r="J9098" s="38">
        <v>291.74556999999999</v>
      </c>
      <c r="K9098" s="39" t="str">
        <f t="shared" si="766"/>
        <v>Kempenland-West_H3130</v>
      </c>
      <c r="L9098" s="40">
        <f>VLOOKUP(D9098,DATA!A:F,5,FALSE)</f>
        <v>0</v>
      </c>
      <c r="M9098" s="41">
        <f>VLOOKUP(D9098,DATA!A:F,6,FALSE)</f>
        <v>3.5</v>
      </c>
      <c r="N9098" s="40">
        <f t="shared" si="767"/>
        <v>50</v>
      </c>
      <c r="O9098" s="40">
        <f t="shared" si="768"/>
        <v>50</v>
      </c>
      <c r="P9098" s="40">
        <f>J9098/10000*I9098</f>
        <v>3.6490368913320002E-4</v>
      </c>
      <c r="Q9098" s="40">
        <f>IF(AND(H9098&lt;&gt;"below",I9098&gt;=0.005),M9098*P9098,0)</f>
        <v>1.2771629119662001E-3</v>
      </c>
    </row>
    <row r="9099" spans="1:17" x14ac:dyDescent="0.3">
      <c r="A9099" s="29">
        <v>2422668</v>
      </c>
      <c r="B9099" s="1">
        <v>135</v>
      </c>
      <c r="C9099" s="1" t="s">
        <v>34</v>
      </c>
      <c r="D9099" s="1" t="s">
        <v>41</v>
      </c>
      <c r="E9099" s="1" t="s">
        <v>42</v>
      </c>
      <c r="F9099" s="47">
        <v>1071</v>
      </c>
      <c r="G9099" s="34">
        <v>1615.32</v>
      </c>
      <c r="H9099" s="1" t="s">
        <v>218</v>
      </c>
      <c r="I9099" s="34">
        <v>1.2507600000000001E-2</v>
      </c>
      <c r="J9099" s="34">
        <v>884.94069999999999</v>
      </c>
      <c r="K9099" s="35" t="str">
        <f t="shared" si="766"/>
        <v>Kempenland-West_H4010A</v>
      </c>
      <c r="L9099" s="36">
        <f>VLOOKUP(D9099,DATA!A:F,5,FALSE)</f>
        <v>1.3726988247862192E-2</v>
      </c>
      <c r="M9099" s="37">
        <f>VLOOKUP(D9099,DATA!A:F,6,FALSE)</f>
        <v>1285.5</v>
      </c>
      <c r="N9099" s="36">
        <f t="shared" si="767"/>
        <v>98.930721038284872</v>
      </c>
      <c r="O9099" s="36">
        <f t="shared" si="768"/>
        <v>98.930902646277289</v>
      </c>
      <c r="P9099" s="36">
        <f t="shared" si="769"/>
        <v>1.8160799241684344E-4</v>
      </c>
      <c r="Q9099" s="36">
        <f t="shared" si="770"/>
        <v>1.6071230393495614E-3</v>
      </c>
    </row>
    <row r="9100" spans="1:17" x14ac:dyDescent="0.3">
      <c r="A9100" s="29">
        <v>2422671</v>
      </c>
      <c r="B9100" s="1">
        <v>135</v>
      </c>
      <c r="C9100" s="1" t="s">
        <v>34</v>
      </c>
      <c r="D9100" s="1" t="s">
        <v>57</v>
      </c>
      <c r="E9100" s="1" t="s">
        <v>58</v>
      </c>
      <c r="F9100" s="47">
        <v>714</v>
      </c>
      <c r="G9100" s="34">
        <v>1034.82</v>
      </c>
      <c r="H9100" s="1" t="s">
        <v>218</v>
      </c>
      <c r="I9100" s="34">
        <v>7.7847000000000003E-3</v>
      </c>
      <c r="J9100" s="34">
        <v>468.36826000000002</v>
      </c>
      <c r="K9100" s="35" t="str">
        <f t="shared" si="766"/>
        <v>Kempenland-West_H3160</v>
      </c>
      <c r="L9100" s="36">
        <f>VLOOKUP(D9100,DATA!A:F,5,FALSE)</f>
        <v>1.0986712608830001E-2</v>
      </c>
      <c r="M9100" s="37">
        <f>VLOOKUP(D9100,DATA!A:F,6,FALSE)</f>
        <v>982</v>
      </c>
      <c r="N9100" s="36">
        <f t="shared" si="767"/>
        <v>64.114061166005214</v>
      </c>
      <c r="O9100" s="36">
        <f t="shared" si="768"/>
        <v>64.116028970743855</v>
      </c>
      <c r="P9100" s="36">
        <f t="shared" si="769"/>
        <v>1.9678047386406661E-3</v>
      </c>
      <c r="Q9100" s="36">
        <f t="shared" si="770"/>
        <v>9.2165728145688353E-3</v>
      </c>
    </row>
    <row r="9101" spans="1:17" x14ac:dyDescent="0.3">
      <c r="A9101" s="29">
        <v>2422672</v>
      </c>
      <c r="B9101" s="1">
        <v>135</v>
      </c>
      <c r="C9101" s="1" t="s">
        <v>34</v>
      </c>
      <c r="D9101" s="1" t="s">
        <v>41</v>
      </c>
      <c r="E9101" s="1" t="s">
        <v>42</v>
      </c>
      <c r="F9101" s="47">
        <v>1071</v>
      </c>
      <c r="G9101" s="34">
        <v>1107.45</v>
      </c>
      <c r="H9101" s="1" t="s">
        <v>218</v>
      </c>
      <c r="I9101" s="34">
        <v>8.7250000000000001E-3</v>
      </c>
      <c r="J9101" s="34">
        <v>1367.3789999999999</v>
      </c>
      <c r="K9101" s="35" t="str">
        <f t="shared" si="766"/>
        <v>Kempenland-West_H4010A</v>
      </c>
      <c r="L9101" s="36">
        <f>VLOOKUP(D9101,DATA!A:F,5,FALSE)</f>
        <v>1.3726988247862192E-2</v>
      </c>
      <c r="M9101" s="37">
        <f>VLOOKUP(D9101,DATA!A:F,6,FALSE)</f>
        <v>1285.5</v>
      </c>
      <c r="N9101" s="36">
        <f t="shared" si="767"/>
        <v>7.9871792748658175</v>
      </c>
      <c r="O9101" s="36">
        <f t="shared" si="768"/>
        <v>7.9880595214070835</v>
      </c>
      <c r="P9101" s="36">
        <f t="shared" si="769"/>
        <v>8.8024654126606094E-4</v>
      </c>
      <c r="Q9101" s="36">
        <f t="shared" si="770"/>
        <v>1.2036306353498451E-2</v>
      </c>
    </row>
    <row r="9102" spans="1:17" x14ac:dyDescent="0.3">
      <c r="A9102" s="29">
        <v>2422678</v>
      </c>
      <c r="B9102" s="1">
        <v>135</v>
      </c>
      <c r="C9102" s="1" t="s">
        <v>34</v>
      </c>
      <c r="D9102" s="1" t="s">
        <v>57</v>
      </c>
      <c r="E9102" s="1" t="s">
        <v>58</v>
      </c>
      <c r="F9102" s="47">
        <v>714</v>
      </c>
      <c r="G9102" s="34">
        <v>992.75</v>
      </c>
      <c r="H9102" s="1" t="s">
        <v>218</v>
      </c>
      <c r="I9102" s="34">
        <v>8.5252999999999995E-3</v>
      </c>
      <c r="J9102" s="34">
        <v>5.8399185999999998</v>
      </c>
      <c r="K9102" s="35" t="str">
        <f t="shared" si="766"/>
        <v>Kempenland-West_H3160</v>
      </c>
      <c r="L9102" s="36">
        <f>VLOOKUP(D9102,DATA!A:F,5,FALSE)</f>
        <v>1.0986712608830001E-2</v>
      </c>
      <c r="M9102" s="37">
        <f>VLOOKUP(D9102,DATA!A:F,6,FALSE)</f>
        <v>982</v>
      </c>
      <c r="N9102" s="36">
        <f t="shared" si="767"/>
        <v>52.949251477266124</v>
      </c>
      <c r="O9102" s="36">
        <f t="shared" si="768"/>
        <v>52.951584949281028</v>
      </c>
      <c r="P9102" s="36">
        <f t="shared" si="769"/>
        <v>2.333472014903748E-3</v>
      </c>
      <c r="Q9102" s="36">
        <f t="shared" si="770"/>
        <v>1.3627286622415875E-4</v>
      </c>
    </row>
    <row r="9103" spans="1:17" x14ac:dyDescent="0.3">
      <c r="A9103" s="29">
        <v>2422678</v>
      </c>
      <c r="B9103" s="1">
        <v>135</v>
      </c>
      <c r="C9103" s="1" t="s">
        <v>34</v>
      </c>
      <c r="D9103" s="1" t="s">
        <v>53</v>
      </c>
      <c r="E9103" s="1" t="s">
        <v>54</v>
      </c>
      <c r="F9103" s="47">
        <v>714</v>
      </c>
      <c r="G9103" s="34">
        <v>992.75</v>
      </c>
      <c r="H9103" s="1" t="s">
        <v>218</v>
      </c>
      <c r="I9103" s="34">
        <v>8.5252999999999995E-3</v>
      </c>
      <c r="J9103" s="34">
        <v>867.02355999999997</v>
      </c>
      <c r="K9103" s="35" t="str">
        <f t="shared" si="766"/>
        <v>Kempenland-West_H4030</v>
      </c>
      <c r="L9103" s="36">
        <f>VLOOKUP(D9103,DATA!A:F,5,FALSE)</f>
        <v>1.0986712608830001E-2</v>
      </c>
      <c r="M9103" s="37">
        <f>VLOOKUP(D9103,DATA!A:F,6,FALSE)</f>
        <v>982</v>
      </c>
      <c r="N9103" s="36">
        <f t="shared" si="767"/>
        <v>52.949251477266124</v>
      </c>
      <c r="O9103" s="36">
        <f t="shared" si="768"/>
        <v>52.951584949281028</v>
      </c>
      <c r="P9103" s="36">
        <f t="shared" si="769"/>
        <v>2.333472014903748E-3</v>
      </c>
      <c r="Q9103" s="36">
        <f t="shared" si="770"/>
        <v>2.0231752135222204E-2</v>
      </c>
    </row>
    <row r="9104" spans="1:17" x14ac:dyDescent="0.3">
      <c r="A9104" s="31">
        <v>2422678</v>
      </c>
      <c r="B9104" s="19">
        <v>135</v>
      </c>
      <c r="C9104" s="19" t="s">
        <v>34</v>
      </c>
      <c r="D9104" s="19" t="s">
        <v>41</v>
      </c>
      <c r="E9104" s="19" t="s">
        <v>42</v>
      </c>
      <c r="F9104" s="49">
        <v>1071</v>
      </c>
      <c r="G9104" s="42">
        <v>992.75</v>
      </c>
      <c r="H9104" s="19" t="s">
        <v>216</v>
      </c>
      <c r="I9104" s="42">
        <v>8.5252999999999995E-3</v>
      </c>
      <c r="J9104" s="42">
        <v>299.97219999999999</v>
      </c>
      <c r="K9104" s="43" t="str">
        <f t="shared" si="766"/>
        <v>Kempenland-West_H4010A</v>
      </c>
      <c r="L9104" s="44">
        <f>VLOOKUP(D9104,DATA!A:F,5,FALSE)</f>
        <v>1.3726988247862192E-2</v>
      </c>
      <c r="M9104" s="45">
        <f>VLOOKUP(D9104,DATA!A:F,6,FALSE)</f>
        <v>1285.5</v>
      </c>
      <c r="N9104" s="44">
        <f t="shared" si="767"/>
        <v>1.7661031824421172</v>
      </c>
      <c r="O9104" s="44">
        <f t="shared" si="768"/>
        <v>1.7663062249141941</v>
      </c>
      <c r="P9104" s="44">
        <f t="shared" si="769"/>
        <v>2.0304247207691972E-4</v>
      </c>
      <c r="Q9104" s="44">
        <f t="shared" si="770"/>
        <v>0</v>
      </c>
    </row>
    <row r="9105" spans="1:17" x14ac:dyDescent="0.3">
      <c r="A9105" s="29">
        <v>2422679</v>
      </c>
      <c r="B9105" s="1">
        <v>135</v>
      </c>
      <c r="C9105" s="1" t="s">
        <v>34</v>
      </c>
      <c r="D9105" s="1" t="s">
        <v>53</v>
      </c>
      <c r="E9105" s="1" t="s">
        <v>54</v>
      </c>
      <c r="F9105" s="47">
        <v>714</v>
      </c>
      <c r="G9105" s="34">
        <v>1014.66</v>
      </c>
      <c r="H9105" s="1" t="s">
        <v>218</v>
      </c>
      <c r="I9105" s="34">
        <v>9.0345000000000009E-3</v>
      </c>
      <c r="J9105" s="34">
        <v>1051.9376</v>
      </c>
      <c r="K9105" s="35" t="str">
        <f t="shared" si="766"/>
        <v>Kempenland-West_H4030</v>
      </c>
      <c r="L9105" s="36">
        <f>VLOOKUP(D9105,DATA!A:F,5,FALSE)</f>
        <v>1.0986712608830001E-2</v>
      </c>
      <c r="M9105" s="37">
        <f>VLOOKUP(D9105,DATA!A:F,6,FALSE)</f>
        <v>982</v>
      </c>
      <c r="N9105" s="36">
        <f t="shared" si="767"/>
        <v>58.875622027090358</v>
      </c>
      <c r="O9105" s="36">
        <f t="shared" si="768"/>
        <v>58.878025299002665</v>
      </c>
      <c r="P9105" s="36">
        <f t="shared" si="769"/>
        <v>2.4032719123070478E-3</v>
      </c>
      <c r="Q9105" s="36">
        <f t="shared" si="770"/>
        <v>2.5280920875796861E-2</v>
      </c>
    </row>
    <row r="9106" spans="1:17" x14ac:dyDescent="0.3">
      <c r="A9106" s="29">
        <v>2422683</v>
      </c>
      <c r="B9106" s="1">
        <v>135</v>
      </c>
      <c r="C9106" s="1" t="s">
        <v>34</v>
      </c>
      <c r="D9106" s="1" t="s">
        <v>81</v>
      </c>
      <c r="E9106" s="1" t="s">
        <v>42</v>
      </c>
      <c r="F9106" s="47">
        <v>1071</v>
      </c>
      <c r="G9106" s="34">
        <v>1463.3</v>
      </c>
      <c r="H9106" s="1" t="s">
        <v>218</v>
      </c>
      <c r="I9106" s="34">
        <v>1.4759E-2</v>
      </c>
      <c r="J9106" s="34">
        <v>1883.6309000000001</v>
      </c>
      <c r="K9106" s="35" t="str">
        <f t="shared" si="766"/>
        <v>Kempenland-West_ZGH4010A</v>
      </c>
      <c r="L9106" s="36">
        <f>VLOOKUP(D9106,DATA!A:F,5,FALSE)</f>
        <v>1.3726988247862192E-2</v>
      </c>
      <c r="M9106" s="37">
        <f>VLOOKUP(D9106,DATA!A:F,6,FALSE)</f>
        <v>1285.5</v>
      </c>
      <c r="N9106" s="36">
        <f t="shared" si="767"/>
        <v>91.987563640072452</v>
      </c>
      <c r="O9106" s="36">
        <f t="shared" si="768"/>
        <v>91.989056740296917</v>
      </c>
      <c r="P9106" s="36">
        <f t="shared" si="769"/>
        <v>1.4931002244651381E-3</v>
      </c>
      <c r="Q9106" s="36">
        <f t="shared" si="770"/>
        <v>2.8124497195994701E-2</v>
      </c>
    </row>
    <row r="9107" spans="1:17" x14ac:dyDescent="0.3">
      <c r="A9107" s="29">
        <v>2422684</v>
      </c>
      <c r="B9107" s="1">
        <v>135</v>
      </c>
      <c r="C9107" s="1" t="s">
        <v>34</v>
      </c>
      <c r="D9107" s="1" t="s">
        <v>28</v>
      </c>
      <c r="E9107" s="1" t="s">
        <v>29</v>
      </c>
      <c r="F9107" s="47">
        <v>1786</v>
      </c>
      <c r="G9107" s="34">
        <v>1851.59</v>
      </c>
      <c r="H9107" s="1" t="s">
        <v>218</v>
      </c>
      <c r="I9107" s="34">
        <v>2.0031E-2</v>
      </c>
      <c r="J9107" s="34">
        <v>1777.2619999999999</v>
      </c>
      <c r="K9107" s="35" t="str">
        <f t="shared" si="766"/>
        <v>Kempenland-West_H91D0</v>
      </c>
      <c r="L9107" s="36">
        <f>VLOOKUP(D9107,DATA!A:F,5,FALSE)</f>
        <v>6.9280917156857415E-3</v>
      </c>
      <c r="M9107" s="37">
        <f>VLOOKUP(D9107,DATA!A:F,6,FALSE)</f>
        <v>2211</v>
      </c>
      <c r="N9107" s="36">
        <f t="shared" si="767"/>
        <v>7.6560398502423777</v>
      </c>
      <c r="O9107" s="36">
        <f t="shared" si="768"/>
        <v>7.6570210432860772</v>
      </c>
      <c r="P9107" s="36">
        <f t="shared" si="769"/>
        <v>9.8119304369959082E-4</v>
      </c>
      <c r="Q9107" s="36">
        <f t="shared" si="770"/>
        <v>1.7438371112316223E-2</v>
      </c>
    </row>
    <row r="9108" spans="1:17" x14ac:dyDescent="0.3">
      <c r="A9108" s="29">
        <v>2422691</v>
      </c>
      <c r="B9108" s="1">
        <v>135</v>
      </c>
      <c r="C9108" s="1" t="s">
        <v>34</v>
      </c>
      <c r="D9108" s="1" t="s">
        <v>59</v>
      </c>
      <c r="E9108" s="1" t="s">
        <v>60</v>
      </c>
      <c r="F9108" s="47">
        <v>1071</v>
      </c>
      <c r="G9108" s="34">
        <v>1912.82</v>
      </c>
      <c r="H9108" s="1" t="s">
        <v>218</v>
      </c>
      <c r="I9108" s="34">
        <v>2.0237999999999999E-2</v>
      </c>
      <c r="J9108" s="34">
        <v>55.410220000000002</v>
      </c>
      <c r="K9108" s="35" t="str">
        <f t="shared" si="766"/>
        <v>Kempenland-West_H9190</v>
      </c>
      <c r="L9108" s="36">
        <f>VLOOKUP(D9108,DATA!A:F,5,FALSE)</f>
        <v>1.3726988247862192E-2</v>
      </c>
      <c r="M9108" s="37">
        <f>VLOOKUP(D9108,DATA!A:F,6,FALSE)</f>
        <v>1285.5</v>
      </c>
      <c r="N9108" s="36">
        <f t="shared" si="767"/>
        <v>99.981798042173608</v>
      </c>
      <c r="O9108" s="36">
        <f t="shared" si="768"/>
        <v>99.981803097178712</v>
      </c>
      <c r="P9108" s="36">
        <f t="shared" si="769"/>
        <v>5.0550051042819177E-6</v>
      </c>
      <c r="Q9108" s="36">
        <f t="shared" si="770"/>
        <v>2.8009894492938405E-6</v>
      </c>
    </row>
    <row r="9109" spans="1:17" x14ac:dyDescent="0.3">
      <c r="A9109" s="29">
        <v>2422691</v>
      </c>
      <c r="B9109" s="1">
        <v>135</v>
      </c>
      <c r="C9109" s="1" t="s">
        <v>34</v>
      </c>
      <c r="D9109" s="1" t="s">
        <v>22</v>
      </c>
      <c r="E9109" s="1" t="s">
        <v>23</v>
      </c>
      <c r="F9109" s="47">
        <v>1857</v>
      </c>
      <c r="G9109" s="34">
        <v>1912.82</v>
      </c>
      <c r="H9109" s="1" t="s">
        <v>218</v>
      </c>
      <c r="I9109" s="34">
        <v>2.0237999999999999E-2</v>
      </c>
      <c r="J9109" s="34">
        <v>866.76049999999998</v>
      </c>
      <c r="K9109" s="35" t="str">
        <f t="shared" si="766"/>
        <v>Kempenland-West_H91E0C</v>
      </c>
      <c r="L9109" s="36">
        <f>VLOOKUP(D9109,DATA!A:F,5,FALSE)</f>
        <v>6.9280917156857415E-3</v>
      </c>
      <c r="M9109" s="37">
        <f>VLOOKUP(D9109,DATA!A:F,6,FALSE)</f>
        <v>2282</v>
      </c>
      <c r="N9109" s="36">
        <f t="shared" si="767"/>
        <v>7.1910031643014598</v>
      </c>
      <c r="O9109" s="36">
        <f t="shared" si="768"/>
        <v>7.1919389725003615</v>
      </c>
      <c r="P9109" s="36">
        <f t="shared" si="769"/>
        <v>9.3580819890171085E-4</v>
      </c>
      <c r="Q9109" s="36">
        <f t="shared" si="770"/>
        <v>8.1112158238414635E-3</v>
      </c>
    </row>
    <row r="9110" spans="1:17" x14ac:dyDescent="0.3">
      <c r="A9110" s="29">
        <v>2424189</v>
      </c>
      <c r="B9110" s="1">
        <v>135</v>
      </c>
      <c r="C9110" s="1" t="s">
        <v>34</v>
      </c>
      <c r="D9110" s="1" t="s">
        <v>53</v>
      </c>
      <c r="E9110" s="1" t="s">
        <v>54</v>
      </c>
      <c r="F9110" s="47">
        <v>714</v>
      </c>
      <c r="G9110" s="34">
        <v>1359.27</v>
      </c>
      <c r="H9110" s="1" t="s">
        <v>218</v>
      </c>
      <c r="I9110" s="34">
        <v>9.0046999999999992E-3</v>
      </c>
      <c r="J9110" s="34">
        <v>5784.6025</v>
      </c>
      <c r="K9110" s="35" t="str">
        <f t="shared" si="766"/>
        <v>Kempenland-West_H4030</v>
      </c>
      <c r="L9110" s="36">
        <f>VLOOKUP(D9110,DATA!A:F,5,FALSE)</f>
        <v>1.0986712608830001E-2</v>
      </c>
      <c r="M9110" s="37">
        <f>VLOOKUP(D9110,DATA!A:F,6,FALSE)</f>
        <v>982</v>
      </c>
      <c r="N9110" s="36">
        <f t="shared" si="767"/>
        <v>98.440300442109276</v>
      </c>
      <c r="O9110" s="36">
        <f t="shared" si="768"/>
        <v>98.440452332423263</v>
      </c>
      <c r="P9110" s="36">
        <f t="shared" si="769"/>
        <v>1.5189031398676889E-4</v>
      </c>
      <c r="Q9110" s="36">
        <f t="shared" si="770"/>
        <v>8.7862509001364834E-3</v>
      </c>
    </row>
    <row r="9111" spans="1:17" x14ac:dyDescent="0.3">
      <c r="A9111" s="29">
        <v>2424192</v>
      </c>
      <c r="B9111" s="1">
        <v>135</v>
      </c>
      <c r="C9111" s="1" t="s">
        <v>34</v>
      </c>
      <c r="D9111" s="1" t="s">
        <v>70</v>
      </c>
      <c r="E9111" s="1" t="s">
        <v>71</v>
      </c>
      <c r="F9111" s="47">
        <v>1071</v>
      </c>
      <c r="G9111" s="34">
        <v>1732.29</v>
      </c>
      <c r="H9111" s="1" t="s">
        <v>218</v>
      </c>
      <c r="I9111" s="34">
        <v>1.2677000000000001E-2</v>
      </c>
      <c r="J9111" s="34">
        <v>2035.4645</v>
      </c>
      <c r="K9111" s="35" t="str">
        <f t="shared" si="766"/>
        <v>Kempenland-West_H9120</v>
      </c>
      <c r="L9111" s="36">
        <f>VLOOKUP(D9111,DATA!A:F,5,FALSE)</f>
        <v>1.3726988247862192E-2</v>
      </c>
      <c r="M9111" s="37">
        <f>VLOOKUP(D9111,DATA!A:F,6,FALSE)</f>
        <v>1285.5</v>
      </c>
      <c r="N9111" s="36">
        <f t="shared" si="767"/>
        <v>99.783481314377028</v>
      </c>
      <c r="O9111" s="36">
        <f t="shared" si="768"/>
        <v>99.783518907479021</v>
      </c>
      <c r="P9111" s="36">
        <f t="shared" si="769"/>
        <v>3.7593101993138589E-5</v>
      </c>
      <c r="Q9111" s="36">
        <f t="shared" si="770"/>
        <v>7.6519424551912832E-4</v>
      </c>
    </row>
    <row r="9112" spans="1:17" x14ac:dyDescent="0.3">
      <c r="A9112" s="29">
        <v>2424197</v>
      </c>
      <c r="B9112" s="1">
        <v>135</v>
      </c>
      <c r="C9112" s="1" t="s">
        <v>34</v>
      </c>
      <c r="D9112" s="1" t="s">
        <v>41</v>
      </c>
      <c r="E9112" s="1" t="s">
        <v>42</v>
      </c>
      <c r="F9112" s="47">
        <v>1071</v>
      </c>
      <c r="G9112" s="34">
        <v>1433.13</v>
      </c>
      <c r="H9112" s="1" t="s">
        <v>218</v>
      </c>
      <c r="I9112" s="34">
        <v>1.0308899999999999E-2</v>
      </c>
      <c r="J9112" s="34">
        <v>773.74509999999998</v>
      </c>
      <c r="K9112" s="35" t="str">
        <f t="shared" si="766"/>
        <v>Kempenland-West_H4010A</v>
      </c>
      <c r="L9112" s="36">
        <f>VLOOKUP(D9112,DATA!A:F,5,FALSE)</f>
        <v>1.3726988247862192E-2</v>
      </c>
      <c r="M9112" s="37">
        <f>VLOOKUP(D9112,DATA!A:F,6,FALSE)</f>
        <v>1285.5</v>
      </c>
      <c r="N9112" s="36">
        <f t="shared" si="767"/>
        <v>88.35530236906618</v>
      </c>
      <c r="O9112" s="36">
        <f t="shared" si="768"/>
        <v>88.356758246619165</v>
      </c>
      <c r="P9112" s="36">
        <f t="shared" si="769"/>
        <v>1.4558775529849299E-3</v>
      </c>
      <c r="Q9112" s="36">
        <f t="shared" si="770"/>
        <v>1.12647812282208E-2</v>
      </c>
    </row>
    <row r="9113" spans="1:17" x14ac:dyDescent="0.3">
      <c r="A9113" s="29">
        <v>2424199</v>
      </c>
      <c r="B9113" s="1">
        <v>135</v>
      </c>
      <c r="C9113" s="1" t="s">
        <v>34</v>
      </c>
      <c r="D9113" s="1" t="s">
        <v>57</v>
      </c>
      <c r="E9113" s="1" t="s">
        <v>58</v>
      </c>
      <c r="F9113" s="47">
        <v>714</v>
      </c>
      <c r="G9113" s="34">
        <v>950.75</v>
      </c>
      <c r="H9113" s="1" t="s">
        <v>218</v>
      </c>
      <c r="I9113" s="34">
        <v>6.6163000000000003E-3</v>
      </c>
      <c r="J9113" s="34">
        <v>1295.5808999999999</v>
      </c>
      <c r="K9113" s="35" t="str">
        <f t="shared" si="766"/>
        <v>Kempenland-West_H3160</v>
      </c>
      <c r="L9113" s="36">
        <f>VLOOKUP(D9113,DATA!A:F,5,FALSE)</f>
        <v>1.0986712608830001E-2</v>
      </c>
      <c r="M9113" s="37">
        <f>VLOOKUP(D9113,DATA!A:F,6,FALSE)</f>
        <v>982</v>
      </c>
      <c r="N9113" s="36">
        <f t="shared" si="767"/>
        <v>41.499964991247715</v>
      </c>
      <c r="O9113" s="36">
        <f t="shared" si="768"/>
        <v>41.501729766857494</v>
      </c>
      <c r="P9113" s="36">
        <f t="shared" si="769"/>
        <v>1.7647756097787237E-3</v>
      </c>
      <c r="Q9113" s="36">
        <f t="shared" si="770"/>
        <v>2.2864095728151675E-2</v>
      </c>
    </row>
    <row r="9114" spans="1:17" x14ac:dyDescent="0.3">
      <c r="A9114" s="29">
        <v>2424200</v>
      </c>
      <c r="B9114" s="1">
        <v>135</v>
      </c>
      <c r="C9114" s="1" t="s">
        <v>34</v>
      </c>
      <c r="D9114" s="1" t="s">
        <v>41</v>
      </c>
      <c r="E9114" s="1" t="s">
        <v>42</v>
      </c>
      <c r="F9114" s="47">
        <v>1071</v>
      </c>
      <c r="G9114" s="34">
        <v>1110.2</v>
      </c>
      <c r="H9114" s="1" t="s">
        <v>218</v>
      </c>
      <c r="I9114" s="34">
        <v>8.7305999999999998E-3</v>
      </c>
      <c r="J9114" s="34">
        <v>3396.3816000000002</v>
      </c>
      <c r="K9114" s="35" t="str">
        <f t="shared" si="766"/>
        <v>Kempenland-West_H4010A</v>
      </c>
      <c r="L9114" s="36">
        <f>VLOOKUP(D9114,DATA!A:F,5,FALSE)</f>
        <v>1.3726988247862192E-2</v>
      </c>
      <c r="M9114" s="37">
        <f>VLOOKUP(D9114,DATA!A:F,6,FALSE)</f>
        <v>1285.5</v>
      </c>
      <c r="N9114" s="36">
        <f t="shared" si="767"/>
        <v>8.269043679163774</v>
      </c>
      <c r="O9114" s="36">
        <f t="shared" si="768"/>
        <v>8.2699527804668342</v>
      </c>
      <c r="P9114" s="36">
        <f t="shared" si="769"/>
        <v>9.0910130306021131E-4</v>
      </c>
      <c r="Q9114" s="36">
        <f t="shared" si="770"/>
        <v>3.0876549382497256E-2</v>
      </c>
    </row>
    <row r="9115" spans="1:17" x14ac:dyDescent="0.3">
      <c r="A9115" s="29">
        <v>2424206</v>
      </c>
      <c r="B9115" s="1">
        <v>135</v>
      </c>
      <c r="C9115" s="1" t="s">
        <v>34</v>
      </c>
      <c r="D9115" s="1" t="s">
        <v>53</v>
      </c>
      <c r="E9115" s="1" t="s">
        <v>54</v>
      </c>
      <c r="F9115" s="47">
        <v>714</v>
      </c>
      <c r="G9115" s="34">
        <v>990.22</v>
      </c>
      <c r="H9115" s="1" t="s">
        <v>218</v>
      </c>
      <c r="I9115" s="34">
        <v>8.3716999999999993E-3</v>
      </c>
      <c r="J9115" s="34">
        <v>43.979004000000003</v>
      </c>
      <c r="K9115" s="35" t="str">
        <f t="shared" si="766"/>
        <v>Kempenland-West_H4030</v>
      </c>
      <c r="L9115" s="36">
        <f>VLOOKUP(D9115,DATA!A:F,5,FALSE)</f>
        <v>1.0986712608830001E-2</v>
      </c>
      <c r="M9115" s="37">
        <f>VLOOKUP(D9115,DATA!A:F,6,FALSE)</f>
        <v>982</v>
      </c>
      <c r="N9115" s="36">
        <f t="shared" si="767"/>
        <v>52.256236154148304</v>
      </c>
      <c r="O9115" s="36">
        <f t="shared" si="768"/>
        <v>52.258530903727106</v>
      </c>
      <c r="P9115" s="36">
        <f t="shared" si="769"/>
        <v>2.2947495788017136E-3</v>
      </c>
      <c r="Q9115" s="36">
        <f t="shared" si="770"/>
        <v>1.0092080090511888E-3</v>
      </c>
    </row>
    <row r="9116" spans="1:17" x14ac:dyDescent="0.3">
      <c r="A9116" s="29">
        <v>2424207</v>
      </c>
      <c r="B9116" s="1">
        <v>135</v>
      </c>
      <c r="C9116" s="1" t="s">
        <v>34</v>
      </c>
      <c r="D9116" s="1" t="s">
        <v>53</v>
      </c>
      <c r="E9116" s="1" t="s">
        <v>54</v>
      </c>
      <c r="F9116" s="47">
        <v>714</v>
      </c>
      <c r="G9116" s="34">
        <v>999.12</v>
      </c>
      <c r="H9116" s="1" t="s">
        <v>218</v>
      </c>
      <c r="I9116" s="34">
        <v>8.6761000000000008E-3</v>
      </c>
      <c r="J9116" s="34">
        <v>657.10204999999996</v>
      </c>
      <c r="K9116" s="35" t="str">
        <f t="shared" si="766"/>
        <v>Kempenland-West_H4030</v>
      </c>
      <c r="L9116" s="36">
        <f>VLOOKUP(D9116,DATA!A:F,5,FALSE)</f>
        <v>1.0986712608830001E-2</v>
      </c>
      <c r="M9116" s="37">
        <f>VLOOKUP(D9116,DATA!A:F,6,FALSE)</f>
        <v>982</v>
      </c>
      <c r="N9116" s="36">
        <f t="shared" si="767"/>
        <v>54.688498354697309</v>
      </c>
      <c r="O9116" s="36">
        <f t="shared" si="768"/>
        <v>54.690860435912725</v>
      </c>
      <c r="P9116" s="36">
        <f t="shared" si="769"/>
        <v>2.3620812154163673E-3</v>
      </c>
      <c r="Q9116" s="36">
        <f t="shared" si="770"/>
        <v>1.5521284089165865E-2</v>
      </c>
    </row>
    <row r="9117" spans="1:17" x14ac:dyDescent="0.3">
      <c r="A9117" s="29">
        <v>2424208</v>
      </c>
      <c r="B9117" s="1">
        <v>135</v>
      </c>
      <c r="C9117" s="1" t="s">
        <v>34</v>
      </c>
      <c r="D9117" s="1" t="s">
        <v>53</v>
      </c>
      <c r="E9117" s="1" t="s">
        <v>54</v>
      </c>
      <c r="F9117" s="47">
        <v>714</v>
      </c>
      <c r="G9117" s="34">
        <v>1029.3699999999999</v>
      </c>
      <c r="H9117" s="1" t="s">
        <v>218</v>
      </c>
      <c r="I9117" s="34">
        <v>9.1847999999999999E-3</v>
      </c>
      <c r="J9117" s="34">
        <v>104.35471</v>
      </c>
      <c r="K9117" s="35" t="str">
        <f t="shared" si="766"/>
        <v>Kempenland-West_H4030</v>
      </c>
      <c r="L9117" s="36">
        <f>VLOOKUP(D9117,DATA!A:F,5,FALSE)</f>
        <v>1.0986712608830001E-2</v>
      </c>
      <c r="M9117" s="37">
        <f>VLOOKUP(D9117,DATA!A:F,6,FALSE)</f>
        <v>982</v>
      </c>
      <c r="N9117" s="36">
        <f t="shared" si="767"/>
        <v>62.725078201039807</v>
      </c>
      <c r="O9117" s="36">
        <f t="shared" si="768"/>
        <v>62.727437537306976</v>
      </c>
      <c r="P9117" s="36">
        <f t="shared" si="769"/>
        <v>2.3593362671689988E-3</v>
      </c>
      <c r="Q9117" s="36">
        <f t="shared" si="770"/>
        <v>2.4620785195290339E-3</v>
      </c>
    </row>
    <row r="9118" spans="1:17" x14ac:dyDescent="0.3">
      <c r="A9118" s="29">
        <v>2424211</v>
      </c>
      <c r="B9118" s="1">
        <v>135</v>
      </c>
      <c r="C9118" s="1" t="s">
        <v>34</v>
      </c>
      <c r="D9118" s="1" t="s">
        <v>81</v>
      </c>
      <c r="E9118" s="1" t="s">
        <v>42</v>
      </c>
      <c r="F9118" s="47">
        <v>1071</v>
      </c>
      <c r="G9118" s="34">
        <v>1138.47</v>
      </c>
      <c r="H9118" s="1" t="s">
        <v>218</v>
      </c>
      <c r="I9118" s="34">
        <v>1.1019599999999999E-2</v>
      </c>
      <c r="J9118" s="34">
        <v>520.78985999999998</v>
      </c>
      <c r="K9118" s="35" t="str">
        <f t="shared" si="766"/>
        <v>Kempenland-West_ZGH4010A</v>
      </c>
      <c r="L9118" s="36">
        <f>VLOOKUP(D9118,DATA!A:F,5,FALSE)</f>
        <v>1.3726988247862192E-2</v>
      </c>
      <c r="M9118" s="37">
        <f>VLOOKUP(D9118,DATA!A:F,6,FALSE)</f>
        <v>1285.5</v>
      </c>
      <c r="N9118" s="36">
        <f t="shared" si="767"/>
        <v>11.729705474238816</v>
      </c>
      <c r="O9118" s="36">
        <f t="shared" si="768"/>
        <v>11.731271748879747</v>
      </c>
      <c r="P9118" s="36">
        <f t="shared" si="769"/>
        <v>1.5662746409308426E-3</v>
      </c>
      <c r="Q9118" s="36">
        <f t="shared" si="770"/>
        <v>8.1569995097192372E-3</v>
      </c>
    </row>
    <row r="9119" spans="1:17" x14ac:dyDescent="0.3">
      <c r="A9119" s="29">
        <v>2424212</v>
      </c>
      <c r="B9119" s="1">
        <v>135</v>
      </c>
      <c r="C9119" s="1" t="s">
        <v>34</v>
      </c>
      <c r="D9119" s="1" t="s">
        <v>28</v>
      </c>
      <c r="E9119" s="1" t="s">
        <v>29</v>
      </c>
      <c r="F9119" s="47">
        <v>1786</v>
      </c>
      <c r="G9119" s="34">
        <v>1806.52</v>
      </c>
      <c r="H9119" s="1" t="s">
        <v>218</v>
      </c>
      <c r="I9119" s="34">
        <v>1.9483E-2</v>
      </c>
      <c r="J9119" s="34">
        <v>1893.2399</v>
      </c>
      <c r="K9119" s="35" t="str">
        <f t="shared" si="766"/>
        <v>Kempenland-West_H91D0</v>
      </c>
      <c r="L9119" s="36">
        <f>VLOOKUP(D9119,DATA!A:F,5,FALSE)</f>
        <v>6.9280917156857415E-3</v>
      </c>
      <c r="M9119" s="37">
        <f>VLOOKUP(D9119,DATA!A:F,6,FALSE)</f>
        <v>2211</v>
      </c>
      <c r="N9119" s="36">
        <f t="shared" si="767"/>
        <v>5.7201387884821733</v>
      </c>
      <c r="O9119" s="36">
        <f t="shared" si="768"/>
        <v>5.7208667709447827</v>
      </c>
      <c r="P9119" s="36">
        <f t="shared" si="769"/>
        <v>7.2798246260941113E-4</v>
      </c>
      <c r="Q9119" s="36">
        <f t="shared" si="770"/>
        <v>1.3782454447123954E-2</v>
      </c>
    </row>
    <row r="9120" spans="1:17" x14ac:dyDescent="0.3">
      <c r="A9120" s="29">
        <v>2424216</v>
      </c>
      <c r="B9120" s="1">
        <v>135</v>
      </c>
      <c r="C9120" s="1" t="s">
        <v>34</v>
      </c>
      <c r="D9120" s="1" t="s">
        <v>22</v>
      </c>
      <c r="E9120" s="1" t="s">
        <v>23</v>
      </c>
      <c r="F9120" s="47">
        <v>1857</v>
      </c>
      <c r="G9120" s="34">
        <v>2061.19</v>
      </c>
      <c r="H9120" s="1" t="s">
        <v>218</v>
      </c>
      <c r="I9120" s="34">
        <v>2.3521E-2</v>
      </c>
      <c r="J9120" s="34">
        <v>13.182969</v>
      </c>
      <c r="K9120" s="35" t="str">
        <f t="shared" si="766"/>
        <v>Kempenland-West_H91E0C</v>
      </c>
      <c r="L9120" s="36">
        <f>VLOOKUP(D9120,DATA!A:F,5,FALSE)</f>
        <v>6.9280917156857415E-3</v>
      </c>
      <c r="M9120" s="37">
        <f>VLOOKUP(D9120,DATA!A:F,6,FALSE)</f>
        <v>2282</v>
      </c>
      <c r="N9120" s="36">
        <f t="shared" si="767"/>
        <v>17.802413069528363</v>
      </c>
      <c r="O9120" s="36">
        <f t="shared" si="768"/>
        <v>17.80479774968726</v>
      </c>
      <c r="P9120" s="36">
        <f t="shared" si="769"/>
        <v>2.3846801588973676E-3</v>
      </c>
      <c r="Q9120" s="36">
        <f t="shared" si="770"/>
        <v>3.143716460965907E-4</v>
      </c>
    </row>
    <row r="9121" spans="1:17" x14ac:dyDescent="0.3">
      <c r="A9121" s="29">
        <v>2424220</v>
      </c>
      <c r="B9121" s="1">
        <v>135</v>
      </c>
      <c r="C9121" s="1" t="s">
        <v>34</v>
      </c>
      <c r="D9121" s="1" t="s">
        <v>59</v>
      </c>
      <c r="E9121" s="1" t="s">
        <v>60</v>
      </c>
      <c r="F9121" s="47">
        <v>1071</v>
      </c>
      <c r="G9121" s="34">
        <v>1677.25</v>
      </c>
      <c r="H9121" s="1" t="s">
        <v>218</v>
      </c>
      <c r="I9121" s="34">
        <v>1.50729E-2</v>
      </c>
      <c r="J9121" s="34">
        <v>328.49813999999998</v>
      </c>
      <c r="K9121" s="35" t="str">
        <f t="shared" si="766"/>
        <v>Kempenland-West_H9190</v>
      </c>
      <c r="L9121" s="36">
        <f>VLOOKUP(D9121,DATA!A:F,5,FALSE)</f>
        <v>1.3726988247862192E-2</v>
      </c>
      <c r="M9121" s="37">
        <f>VLOOKUP(D9121,DATA!A:F,6,FALSE)</f>
        <v>1285.5</v>
      </c>
      <c r="N9121" s="36">
        <f t="shared" si="767"/>
        <v>99.540210250573523</v>
      </c>
      <c r="O9121" s="36">
        <f t="shared" si="768"/>
        <v>99.540304936493513</v>
      </c>
      <c r="P9121" s="36">
        <f t="shared" si="769"/>
        <v>9.4685919989956346E-5</v>
      </c>
      <c r="Q9121" s="36">
        <f t="shared" si="770"/>
        <v>3.1104148600889477E-4</v>
      </c>
    </row>
    <row r="9122" spans="1:17" x14ac:dyDescent="0.3">
      <c r="A9122" s="29">
        <v>2425719</v>
      </c>
      <c r="B9122" s="1">
        <v>135</v>
      </c>
      <c r="C9122" s="1" t="s">
        <v>34</v>
      </c>
      <c r="D9122" s="1" t="s">
        <v>53</v>
      </c>
      <c r="E9122" s="1" t="s">
        <v>54</v>
      </c>
      <c r="F9122" s="47">
        <v>714</v>
      </c>
      <c r="G9122" s="34">
        <v>1613.63</v>
      </c>
      <c r="H9122" s="1" t="s">
        <v>218</v>
      </c>
      <c r="I9122" s="34">
        <v>1.1470299999999999E-2</v>
      </c>
      <c r="J9122" s="34">
        <v>1443.6023</v>
      </c>
      <c r="K9122" s="35" t="str">
        <f t="shared" si="766"/>
        <v>Kempenland-West_H4030</v>
      </c>
      <c r="L9122" s="36">
        <f>VLOOKUP(D9122,DATA!A:F,5,FALSE)</f>
        <v>1.0986712608830001E-2</v>
      </c>
      <c r="M9122" s="37">
        <f>VLOOKUP(D9122,DATA!A:F,6,FALSE)</f>
        <v>982</v>
      </c>
      <c r="N9122" s="36">
        <f t="shared" si="767"/>
        <v>99.903221977228057</v>
      </c>
      <c r="O9122" s="36">
        <f t="shared" si="768"/>
        <v>99.903234160711264</v>
      </c>
      <c r="P9122" s="36">
        <f t="shared" si="769"/>
        <v>1.2183483207195422E-5</v>
      </c>
      <c r="Q9122" s="36">
        <f t="shared" si="770"/>
        <v>1.7588104379918687E-4</v>
      </c>
    </row>
    <row r="9123" spans="1:17" x14ac:dyDescent="0.3">
      <c r="A9123" s="29">
        <v>2425729</v>
      </c>
      <c r="B9123" s="1">
        <v>135</v>
      </c>
      <c r="C9123" s="1" t="s">
        <v>34</v>
      </c>
      <c r="D9123" s="1" t="s">
        <v>57</v>
      </c>
      <c r="E9123" s="1" t="s">
        <v>58</v>
      </c>
      <c r="F9123" s="47">
        <v>714</v>
      </c>
      <c r="G9123" s="34">
        <v>1078.25</v>
      </c>
      <c r="H9123" s="1" t="s">
        <v>218</v>
      </c>
      <c r="I9123" s="34">
        <v>8.2225000000000006E-3</v>
      </c>
      <c r="J9123" s="34">
        <v>526.50940000000003</v>
      </c>
      <c r="K9123" s="35" t="str">
        <f t="shared" si="766"/>
        <v>Kempenland-West_H3160</v>
      </c>
      <c r="L9123" s="36">
        <f>VLOOKUP(D9123,DATA!A:F,5,FALSE)</f>
        <v>1.0986712608830001E-2</v>
      </c>
      <c r="M9123" s="37">
        <f>VLOOKUP(D9123,DATA!A:F,6,FALSE)</f>
        <v>982</v>
      </c>
      <c r="N9123" s="36">
        <f t="shared" si="767"/>
        <v>74.220697051564542</v>
      </c>
      <c r="O9123" s="36">
        <f t="shared" si="768"/>
        <v>74.22242550762094</v>
      </c>
      <c r="P9123" s="36">
        <f t="shared" si="769"/>
        <v>1.7284560563979312E-3</v>
      </c>
      <c r="Q9123" s="36">
        <f t="shared" si="770"/>
        <v>9.1004836118044104E-3</v>
      </c>
    </row>
    <row r="9124" spans="1:17" x14ac:dyDescent="0.3">
      <c r="A9124" s="29">
        <v>2425729</v>
      </c>
      <c r="B9124" s="1">
        <v>135</v>
      </c>
      <c r="C9124" s="1" t="s">
        <v>34</v>
      </c>
      <c r="D9124" s="1" t="s">
        <v>41</v>
      </c>
      <c r="E9124" s="1" t="s">
        <v>42</v>
      </c>
      <c r="F9124" s="47">
        <v>1071</v>
      </c>
      <c r="G9124" s="34">
        <v>1078.25</v>
      </c>
      <c r="H9124" s="1" t="s">
        <v>218</v>
      </c>
      <c r="I9124" s="34">
        <v>8.2225000000000006E-3</v>
      </c>
      <c r="J9124" s="34">
        <v>31.754019</v>
      </c>
      <c r="K9124" s="35" t="str">
        <f t="shared" si="766"/>
        <v>Kempenland-West_H4010A</v>
      </c>
      <c r="L9124" s="36">
        <f>VLOOKUP(D9124,DATA!A:F,5,FALSE)</f>
        <v>1.3726988247862192E-2</v>
      </c>
      <c r="M9124" s="37">
        <f>VLOOKUP(D9124,DATA!A:F,6,FALSE)</f>
        <v>1285.5</v>
      </c>
      <c r="N9124" s="36">
        <f t="shared" si="767"/>
        <v>5.4944591218300838</v>
      </c>
      <c r="O9124" s="36">
        <f t="shared" si="768"/>
        <v>5.4950452372927119</v>
      </c>
      <c r="P9124" s="36">
        <f t="shared" si="769"/>
        <v>5.8611546262810066E-4</v>
      </c>
      <c r="Q9124" s="36">
        <f t="shared" si="770"/>
        <v>1.8611521536486496E-4</v>
      </c>
    </row>
    <row r="9125" spans="1:17" x14ac:dyDescent="0.3">
      <c r="A9125" s="30">
        <v>2425730</v>
      </c>
      <c r="B9125" s="14">
        <v>135</v>
      </c>
      <c r="C9125" s="14" t="s">
        <v>34</v>
      </c>
      <c r="D9125" s="14" t="s">
        <v>55</v>
      </c>
      <c r="E9125" s="14" t="s">
        <v>56</v>
      </c>
      <c r="F9125" s="48">
        <v>500</v>
      </c>
      <c r="G9125" s="38">
        <v>1196.8699999999999</v>
      </c>
      <c r="H9125" s="14" t="s">
        <v>218</v>
      </c>
      <c r="I9125" s="38">
        <v>9.5146999999999992E-3</v>
      </c>
      <c r="J9125" s="38">
        <v>350.36435</v>
      </c>
      <c r="K9125" s="39" t="str">
        <f t="shared" si="766"/>
        <v>Kempenland-West_H3130</v>
      </c>
      <c r="L9125" s="40">
        <f>VLOOKUP(D9125,DATA!A:F,5,FALSE)</f>
        <v>0</v>
      </c>
      <c r="M9125" s="41">
        <f>VLOOKUP(D9125,DATA!A:F,6,FALSE)</f>
        <v>3.5</v>
      </c>
      <c r="N9125" s="40">
        <f t="shared" si="767"/>
        <v>50</v>
      </c>
      <c r="O9125" s="40">
        <f t="shared" si="768"/>
        <v>50</v>
      </c>
      <c r="P9125" s="40">
        <f>J9125/10000*I9125</f>
        <v>3.3336116809449997E-4</v>
      </c>
      <c r="Q9125" s="40">
        <f>IF(AND(H9125&lt;&gt;"below",I9125&gt;=0.005),M9125*P9125,0)</f>
        <v>1.1667640883307499E-3</v>
      </c>
    </row>
    <row r="9126" spans="1:17" x14ac:dyDescent="0.3">
      <c r="A9126" s="29">
        <v>2425730</v>
      </c>
      <c r="B9126" s="1">
        <v>135</v>
      </c>
      <c r="C9126" s="1" t="s">
        <v>34</v>
      </c>
      <c r="D9126" s="1" t="s">
        <v>57</v>
      </c>
      <c r="E9126" s="1" t="s">
        <v>58</v>
      </c>
      <c r="F9126" s="47">
        <v>714</v>
      </c>
      <c r="G9126" s="34">
        <v>1196.8699999999999</v>
      </c>
      <c r="H9126" s="1" t="s">
        <v>218</v>
      </c>
      <c r="I9126" s="34">
        <v>9.5146999999999992E-3</v>
      </c>
      <c r="J9126" s="34">
        <v>181.88894999999999</v>
      </c>
      <c r="K9126" s="35" t="str">
        <f t="shared" si="766"/>
        <v>Kempenland-West_H3160</v>
      </c>
      <c r="L9126" s="36">
        <f>VLOOKUP(D9126,DATA!A:F,5,FALSE)</f>
        <v>1.0986712608830001E-2</v>
      </c>
      <c r="M9126" s="37">
        <f>VLOOKUP(D9126,DATA!A:F,6,FALSE)</f>
        <v>982</v>
      </c>
      <c r="N9126" s="36">
        <f t="shared" si="767"/>
        <v>91.378214810398688</v>
      </c>
      <c r="O9126" s="36">
        <f t="shared" si="768"/>
        <v>91.37903834897277</v>
      </c>
      <c r="P9126" s="36">
        <f t="shared" si="769"/>
        <v>8.2353857408179465E-4</v>
      </c>
      <c r="Q9126" s="36">
        <f t="shared" si="770"/>
        <v>1.4979256652423484E-3</v>
      </c>
    </row>
    <row r="9127" spans="1:17" x14ac:dyDescent="0.3">
      <c r="A9127" s="29">
        <v>2425730</v>
      </c>
      <c r="B9127" s="1">
        <v>135</v>
      </c>
      <c r="C9127" s="1" t="s">
        <v>34</v>
      </c>
      <c r="D9127" s="1" t="s">
        <v>53</v>
      </c>
      <c r="E9127" s="1" t="s">
        <v>54</v>
      </c>
      <c r="F9127" s="47">
        <v>714</v>
      </c>
      <c r="G9127" s="34">
        <v>1196.8699999999999</v>
      </c>
      <c r="H9127" s="1" t="s">
        <v>218</v>
      </c>
      <c r="I9127" s="34">
        <v>9.5146999999999992E-3</v>
      </c>
      <c r="J9127" s="34">
        <v>532.07806000000005</v>
      </c>
      <c r="K9127" s="35" t="str">
        <f t="shared" si="766"/>
        <v>Kempenland-West_H4030</v>
      </c>
      <c r="L9127" s="36">
        <f>VLOOKUP(D9127,DATA!A:F,5,FALSE)</f>
        <v>1.0986712608830001E-2</v>
      </c>
      <c r="M9127" s="37">
        <f>VLOOKUP(D9127,DATA!A:F,6,FALSE)</f>
        <v>982</v>
      </c>
      <c r="N9127" s="36">
        <f t="shared" si="767"/>
        <v>91.378214810398688</v>
      </c>
      <c r="O9127" s="36">
        <f t="shared" si="768"/>
        <v>91.37903834897277</v>
      </c>
      <c r="P9127" s="36">
        <f t="shared" si="769"/>
        <v>8.2353857408179465E-4</v>
      </c>
      <c r="Q9127" s="36">
        <f t="shared" si="770"/>
        <v>4.3818680683260763E-3</v>
      </c>
    </row>
    <row r="9128" spans="1:17" x14ac:dyDescent="0.3">
      <c r="A9128" s="29">
        <v>2425730</v>
      </c>
      <c r="B9128" s="1">
        <v>135</v>
      </c>
      <c r="C9128" s="1" t="s">
        <v>34</v>
      </c>
      <c r="D9128" s="1" t="s">
        <v>43</v>
      </c>
      <c r="E9128" s="1" t="s">
        <v>44</v>
      </c>
      <c r="F9128" s="47">
        <v>1071</v>
      </c>
      <c r="G9128" s="34">
        <v>1196.8699999999999</v>
      </c>
      <c r="H9128" s="1" t="s">
        <v>218</v>
      </c>
      <c r="I9128" s="34">
        <v>9.5146999999999992E-3</v>
      </c>
      <c r="J9128" s="34">
        <v>574.12836000000004</v>
      </c>
      <c r="K9128" s="35" t="str">
        <f t="shared" si="766"/>
        <v>Kempenland-West_H7150</v>
      </c>
      <c r="L9128" s="36">
        <f>VLOOKUP(D9128,DATA!A:F,5,FALSE)</f>
        <v>1.3726988247862192E-2</v>
      </c>
      <c r="M9128" s="37">
        <f>VLOOKUP(D9128,DATA!A:F,6,FALSE)</f>
        <v>1285.5</v>
      </c>
      <c r="N9128" s="36">
        <f t="shared" si="767"/>
        <v>22.853129136018037</v>
      </c>
      <c r="O9128" s="36">
        <f t="shared" si="768"/>
        <v>22.855431901699657</v>
      </c>
      <c r="P9128" s="36">
        <f t="shared" si="769"/>
        <v>2.3027656816196895E-3</v>
      </c>
      <c r="Q9128" s="36">
        <f t="shared" si="770"/>
        <v>1.3220830842525946E-2</v>
      </c>
    </row>
    <row r="9129" spans="1:17" x14ac:dyDescent="0.3">
      <c r="A9129" s="29">
        <v>2425731</v>
      </c>
      <c r="B9129" s="1">
        <v>135</v>
      </c>
      <c r="C9129" s="1" t="s">
        <v>34</v>
      </c>
      <c r="D9129" s="1" t="s">
        <v>57</v>
      </c>
      <c r="E9129" s="1" t="s">
        <v>58</v>
      </c>
      <c r="F9129" s="47">
        <v>714</v>
      </c>
      <c r="G9129" s="34">
        <v>1023.86</v>
      </c>
      <c r="H9129" s="1" t="s">
        <v>218</v>
      </c>
      <c r="I9129" s="34">
        <v>8.1442000000000007E-3</v>
      </c>
      <c r="J9129" s="34">
        <v>420.67415999999997</v>
      </c>
      <c r="K9129" s="35" t="str">
        <f t="shared" si="766"/>
        <v>Kempenland-West_H3160</v>
      </c>
      <c r="L9129" s="36">
        <f>VLOOKUP(D9129,DATA!A:F,5,FALSE)</f>
        <v>1.0986712608830001E-2</v>
      </c>
      <c r="M9129" s="37">
        <f>VLOOKUP(D9129,DATA!A:F,6,FALSE)</f>
        <v>982</v>
      </c>
      <c r="N9129" s="36">
        <f t="shared" si="767"/>
        <v>61.299135215882153</v>
      </c>
      <c r="O9129" s="36">
        <f t="shared" si="768"/>
        <v>61.301257907088718</v>
      </c>
      <c r="P9129" s="36">
        <f t="shared" si="769"/>
        <v>2.1226912065657189E-3</v>
      </c>
      <c r="Q9129" s="36">
        <f t="shared" si="770"/>
        <v>8.9296134026142018E-3</v>
      </c>
    </row>
    <row r="9130" spans="1:17" x14ac:dyDescent="0.3">
      <c r="A9130" s="29">
        <v>2425731</v>
      </c>
      <c r="B9130" s="1">
        <v>135</v>
      </c>
      <c r="C9130" s="1" t="s">
        <v>34</v>
      </c>
      <c r="D9130" s="1" t="s">
        <v>53</v>
      </c>
      <c r="E9130" s="1" t="s">
        <v>54</v>
      </c>
      <c r="F9130" s="47">
        <v>714</v>
      </c>
      <c r="G9130" s="34">
        <v>1023.86</v>
      </c>
      <c r="H9130" s="1" t="s">
        <v>218</v>
      </c>
      <c r="I9130" s="34">
        <v>8.1442000000000007E-3</v>
      </c>
      <c r="J9130" s="34">
        <v>211.63193000000001</v>
      </c>
      <c r="K9130" s="35" t="str">
        <f t="shared" si="766"/>
        <v>Kempenland-West_H4030</v>
      </c>
      <c r="L9130" s="36">
        <f>VLOOKUP(D9130,DATA!A:F,5,FALSE)</f>
        <v>1.0986712608830001E-2</v>
      </c>
      <c r="M9130" s="37">
        <f>VLOOKUP(D9130,DATA!A:F,6,FALSE)</f>
        <v>982</v>
      </c>
      <c r="N9130" s="36">
        <f t="shared" si="767"/>
        <v>61.299135215882153</v>
      </c>
      <c r="O9130" s="36">
        <f t="shared" si="768"/>
        <v>61.301257907088718</v>
      </c>
      <c r="P9130" s="36">
        <f t="shared" si="769"/>
        <v>2.1226912065657189E-3</v>
      </c>
      <c r="Q9130" s="36">
        <f t="shared" si="770"/>
        <v>4.4922923683953179E-3</v>
      </c>
    </row>
    <row r="9131" spans="1:17" x14ac:dyDescent="0.3">
      <c r="A9131" s="29">
        <v>2425735</v>
      </c>
      <c r="B9131" s="1">
        <v>135</v>
      </c>
      <c r="C9131" s="1" t="s">
        <v>34</v>
      </c>
      <c r="D9131" s="1" t="s">
        <v>57</v>
      </c>
      <c r="E9131" s="1" t="s">
        <v>58</v>
      </c>
      <c r="F9131" s="47">
        <v>714</v>
      </c>
      <c r="G9131" s="34">
        <v>977.28</v>
      </c>
      <c r="H9131" s="1" t="s">
        <v>218</v>
      </c>
      <c r="I9131" s="34">
        <v>7.8545999999999998E-3</v>
      </c>
      <c r="J9131" s="34">
        <v>508.95305999999999</v>
      </c>
      <c r="K9131" s="35" t="str">
        <f t="shared" si="766"/>
        <v>Kempenland-West_H3160</v>
      </c>
      <c r="L9131" s="36">
        <f>VLOOKUP(D9131,DATA!A:F,5,FALSE)</f>
        <v>1.0986712608830001E-2</v>
      </c>
      <c r="M9131" s="37">
        <f>VLOOKUP(D9131,DATA!A:F,6,FALSE)</f>
        <v>982</v>
      </c>
      <c r="N9131" s="36">
        <f t="shared" si="767"/>
        <v>48.703858362089413</v>
      </c>
      <c r="O9131" s="36">
        <f t="shared" si="768"/>
        <v>48.706014320558808</v>
      </c>
      <c r="P9131" s="36">
        <f t="shared" si="769"/>
        <v>2.1559584693946476E-3</v>
      </c>
      <c r="Q9131" s="36">
        <f t="shared" si="770"/>
        <v>1.0972816602313222E-2</v>
      </c>
    </row>
    <row r="9132" spans="1:17" x14ac:dyDescent="0.3">
      <c r="A9132" s="29">
        <v>2425735</v>
      </c>
      <c r="B9132" s="1">
        <v>135</v>
      </c>
      <c r="C9132" s="1" t="s">
        <v>34</v>
      </c>
      <c r="D9132" s="1" t="s">
        <v>53</v>
      </c>
      <c r="E9132" s="1" t="s">
        <v>54</v>
      </c>
      <c r="F9132" s="47">
        <v>714</v>
      </c>
      <c r="G9132" s="34">
        <v>977.28</v>
      </c>
      <c r="H9132" s="1" t="s">
        <v>218</v>
      </c>
      <c r="I9132" s="34">
        <v>7.8545999999999998E-3</v>
      </c>
      <c r="J9132" s="34">
        <v>17.500582000000001</v>
      </c>
      <c r="K9132" s="35" t="str">
        <f t="shared" si="766"/>
        <v>Kempenland-West_H4030</v>
      </c>
      <c r="L9132" s="36">
        <f>VLOOKUP(D9132,DATA!A:F,5,FALSE)</f>
        <v>1.0986712608830001E-2</v>
      </c>
      <c r="M9132" s="37">
        <f>VLOOKUP(D9132,DATA!A:F,6,FALSE)</f>
        <v>982</v>
      </c>
      <c r="N9132" s="36">
        <f t="shared" si="767"/>
        <v>48.703858362089413</v>
      </c>
      <c r="O9132" s="36">
        <f t="shared" si="768"/>
        <v>48.706014320558808</v>
      </c>
      <c r="P9132" s="36">
        <f t="shared" si="769"/>
        <v>2.1559584693946476E-3</v>
      </c>
      <c r="Q9132" s="36">
        <f t="shared" si="770"/>
        <v>3.7730527982235521E-4</v>
      </c>
    </row>
    <row r="9133" spans="1:17" x14ac:dyDescent="0.3">
      <c r="A9133" s="31">
        <v>2425736</v>
      </c>
      <c r="B9133" s="19">
        <v>135</v>
      </c>
      <c r="C9133" s="19" t="s">
        <v>34</v>
      </c>
      <c r="D9133" s="19" t="s">
        <v>41</v>
      </c>
      <c r="E9133" s="19" t="s">
        <v>42</v>
      </c>
      <c r="F9133" s="49">
        <v>1071</v>
      </c>
      <c r="G9133" s="42">
        <v>997.25</v>
      </c>
      <c r="H9133" s="19" t="s">
        <v>216</v>
      </c>
      <c r="I9133" s="42">
        <v>8.4282999999999997E-3</v>
      </c>
      <c r="J9133" s="42">
        <v>54.456960000000002</v>
      </c>
      <c r="K9133" s="43" t="str">
        <f t="shared" si="766"/>
        <v>Kempenland-West_H4010A</v>
      </c>
      <c r="L9133" s="44">
        <f>VLOOKUP(D9133,DATA!A:F,5,FALSE)</f>
        <v>1.3726988247862192E-2</v>
      </c>
      <c r="M9133" s="45">
        <f>VLOOKUP(D9133,DATA!A:F,6,FALSE)</f>
        <v>1285.5</v>
      </c>
      <c r="N9133" s="44">
        <f t="shared" si="767"/>
        <v>1.8765261231172659</v>
      </c>
      <c r="O9133" s="44">
        <f t="shared" si="768"/>
        <v>1.8767391659644317</v>
      </c>
      <c r="P9133" s="44">
        <f t="shared" si="769"/>
        <v>2.130428471658341E-4</v>
      </c>
      <c r="Q9133" s="44">
        <f t="shared" si="770"/>
        <v>0</v>
      </c>
    </row>
    <row r="9134" spans="1:17" x14ac:dyDescent="0.3">
      <c r="A9134" s="29">
        <v>2425737</v>
      </c>
      <c r="B9134" s="1">
        <v>135</v>
      </c>
      <c r="C9134" s="1" t="s">
        <v>34</v>
      </c>
      <c r="D9134" s="1" t="s">
        <v>57</v>
      </c>
      <c r="E9134" s="1" t="s">
        <v>58</v>
      </c>
      <c r="F9134" s="47">
        <v>714</v>
      </c>
      <c r="G9134" s="34">
        <v>1025.55</v>
      </c>
      <c r="H9134" s="1" t="s">
        <v>218</v>
      </c>
      <c r="I9134" s="34">
        <v>8.8555999999999999E-3</v>
      </c>
      <c r="J9134" s="34">
        <v>262.74628000000001</v>
      </c>
      <c r="K9134" s="35" t="str">
        <f t="shared" si="766"/>
        <v>Kempenland-West_H3160</v>
      </c>
      <c r="L9134" s="36">
        <f>VLOOKUP(D9134,DATA!A:F,5,FALSE)</f>
        <v>1.0986712608830001E-2</v>
      </c>
      <c r="M9134" s="37">
        <f>VLOOKUP(D9134,DATA!A:F,6,FALSE)</f>
        <v>982</v>
      </c>
      <c r="N9134" s="36">
        <f t="shared" si="767"/>
        <v>61.738683766550444</v>
      </c>
      <c r="O9134" s="36">
        <f t="shared" si="768"/>
        <v>61.740982020780194</v>
      </c>
      <c r="P9134" s="36">
        <f t="shared" si="769"/>
        <v>2.2982542297498298E-3</v>
      </c>
      <c r="Q9134" s="36">
        <f t="shared" si="770"/>
        <v>6.0385774936103321E-3</v>
      </c>
    </row>
    <row r="9135" spans="1:17" x14ac:dyDescent="0.3">
      <c r="A9135" s="29">
        <v>2425737</v>
      </c>
      <c r="B9135" s="1">
        <v>135</v>
      </c>
      <c r="C9135" s="1" t="s">
        <v>34</v>
      </c>
      <c r="D9135" s="1" t="s">
        <v>53</v>
      </c>
      <c r="E9135" s="1" t="s">
        <v>54</v>
      </c>
      <c r="F9135" s="47">
        <v>714</v>
      </c>
      <c r="G9135" s="34">
        <v>1025.55</v>
      </c>
      <c r="H9135" s="1" t="s">
        <v>218</v>
      </c>
      <c r="I9135" s="34">
        <v>8.8555999999999999E-3</v>
      </c>
      <c r="J9135" s="34">
        <v>5549.5659999999998</v>
      </c>
      <c r="K9135" s="35" t="str">
        <f t="shared" si="766"/>
        <v>Kempenland-West_H4030</v>
      </c>
      <c r="L9135" s="36">
        <f>VLOOKUP(D9135,DATA!A:F,5,FALSE)</f>
        <v>1.0986712608830001E-2</v>
      </c>
      <c r="M9135" s="37">
        <f>VLOOKUP(D9135,DATA!A:F,6,FALSE)</f>
        <v>982</v>
      </c>
      <c r="N9135" s="36">
        <f t="shared" si="767"/>
        <v>61.738683766550444</v>
      </c>
      <c r="O9135" s="36">
        <f t="shared" si="768"/>
        <v>61.740982020780194</v>
      </c>
      <c r="P9135" s="36">
        <f t="shared" si="769"/>
        <v>2.2982542297498298E-3</v>
      </c>
      <c r="Q9135" s="36">
        <f t="shared" si="770"/>
        <v>0.12754313532775843</v>
      </c>
    </row>
    <row r="9136" spans="1:17" x14ac:dyDescent="0.3">
      <c r="A9136" s="29">
        <v>2425742</v>
      </c>
      <c r="B9136" s="1">
        <v>135</v>
      </c>
      <c r="C9136" s="1" t="s">
        <v>34</v>
      </c>
      <c r="D9136" s="1" t="s">
        <v>22</v>
      </c>
      <c r="E9136" s="1" t="s">
        <v>23</v>
      </c>
      <c r="F9136" s="47">
        <v>1857</v>
      </c>
      <c r="G9136" s="34">
        <v>1909.9</v>
      </c>
      <c r="H9136" s="1" t="s">
        <v>218</v>
      </c>
      <c r="I9136" s="34">
        <v>2.0490999999999999E-2</v>
      </c>
      <c r="J9136" s="34">
        <v>3705.8813</v>
      </c>
      <c r="K9136" s="35" t="str">
        <f t="shared" si="766"/>
        <v>Kempenland-West_H91E0C</v>
      </c>
      <c r="L9136" s="36">
        <f>VLOOKUP(D9136,DATA!A:F,5,FALSE)</f>
        <v>6.9280917156857415E-3</v>
      </c>
      <c r="M9136" s="37">
        <f>VLOOKUP(D9136,DATA!A:F,6,FALSE)</f>
        <v>2282</v>
      </c>
      <c r="N9136" s="36">
        <f t="shared" si="767"/>
        <v>7.057153761269352</v>
      </c>
      <c r="O9136" s="36">
        <f t="shared" si="768"/>
        <v>7.0580849737877873</v>
      </c>
      <c r="P9136" s="36">
        <f t="shared" si="769"/>
        <v>9.3121251843530928E-4</v>
      </c>
      <c r="Q9136" s="36">
        <f t="shared" si="770"/>
        <v>3.4509630583953184E-2</v>
      </c>
    </row>
    <row r="9137" spans="1:17" x14ac:dyDescent="0.3">
      <c r="A9137" s="29">
        <v>2425744</v>
      </c>
      <c r="B9137" s="1">
        <v>135</v>
      </c>
      <c r="C9137" s="1" t="s">
        <v>34</v>
      </c>
      <c r="D9137" s="1" t="s">
        <v>59</v>
      </c>
      <c r="E9137" s="1" t="s">
        <v>60</v>
      </c>
      <c r="F9137" s="47">
        <v>1071</v>
      </c>
      <c r="G9137" s="34">
        <v>1480.43</v>
      </c>
      <c r="H9137" s="1" t="s">
        <v>218</v>
      </c>
      <c r="I9137" s="34">
        <v>1.6657999999999999E-2</v>
      </c>
      <c r="J9137" s="34">
        <v>3834.7363</v>
      </c>
      <c r="K9137" s="35" t="str">
        <f t="shared" si="766"/>
        <v>Kempenland-West_H9190</v>
      </c>
      <c r="L9137" s="36">
        <f>VLOOKUP(D9137,DATA!A:F,5,FALSE)</f>
        <v>1.3726988247862192E-2</v>
      </c>
      <c r="M9137" s="37">
        <f>VLOOKUP(D9137,DATA!A:F,6,FALSE)</f>
        <v>1285.5</v>
      </c>
      <c r="N9137" s="36">
        <f t="shared" si="767"/>
        <v>93.558357423789246</v>
      </c>
      <c r="O9137" s="36">
        <f t="shared" si="768"/>
        <v>93.559735375744069</v>
      </c>
      <c r="P9137" s="36">
        <f t="shared" si="769"/>
        <v>1.3779519548222652E-3</v>
      </c>
      <c r="Q9137" s="36">
        <f t="shared" si="770"/>
        <v>5.2840823808129003E-2</v>
      </c>
    </row>
    <row r="9138" spans="1:17" x14ac:dyDescent="0.3">
      <c r="A9138" s="29">
        <v>2425746</v>
      </c>
      <c r="B9138" s="1">
        <v>135</v>
      </c>
      <c r="C9138" s="1" t="s">
        <v>34</v>
      </c>
      <c r="D9138" s="1" t="s">
        <v>22</v>
      </c>
      <c r="E9138" s="1" t="s">
        <v>23</v>
      </c>
      <c r="F9138" s="47">
        <v>1857</v>
      </c>
      <c r="G9138" s="34">
        <v>1874.58</v>
      </c>
      <c r="H9138" s="1" t="s">
        <v>218</v>
      </c>
      <c r="I9138" s="34">
        <v>2.2339999999999999E-2</v>
      </c>
      <c r="J9138" s="34">
        <v>2334.1129999999998</v>
      </c>
      <c r="K9138" s="35" t="str">
        <f t="shared" si="766"/>
        <v>Kempenland-West_H91E0C</v>
      </c>
      <c r="L9138" s="36">
        <f>VLOOKUP(D9138,DATA!A:F,5,FALSE)</f>
        <v>6.9280917156857415E-3</v>
      </c>
      <c r="M9138" s="37">
        <f>VLOOKUP(D9138,DATA!A:F,6,FALSE)</f>
        <v>2282</v>
      </c>
      <c r="N9138" s="36">
        <f t="shared" si="767"/>
        <v>5.6112778294215175</v>
      </c>
      <c r="O9138" s="36">
        <f t="shared" si="768"/>
        <v>5.6120976305525918</v>
      </c>
      <c r="P9138" s="36">
        <f t="shared" si="769"/>
        <v>8.1980113107427144E-4</v>
      </c>
      <c r="Q9138" s="36">
        <f t="shared" si="770"/>
        <v>1.9135084774551607E-2</v>
      </c>
    </row>
    <row r="9139" spans="1:17" x14ac:dyDescent="0.3">
      <c r="A9139" s="29">
        <v>2427249</v>
      </c>
      <c r="B9139" s="1">
        <v>135</v>
      </c>
      <c r="C9139" s="1" t="s">
        <v>34</v>
      </c>
      <c r="D9139" s="1" t="s">
        <v>22</v>
      </c>
      <c r="E9139" s="1" t="s">
        <v>23</v>
      </c>
      <c r="F9139" s="47">
        <v>1857</v>
      </c>
      <c r="G9139" s="34">
        <v>1884.82</v>
      </c>
      <c r="H9139" s="1" t="s">
        <v>218</v>
      </c>
      <c r="I9139" s="34">
        <v>1.3927E-2</v>
      </c>
      <c r="J9139" s="34">
        <v>6511.1390000000001</v>
      </c>
      <c r="K9139" s="35" t="str">
        <f t="shared" si="766"/>
        <v>Kempenland-West_H91E0C</v>
      </c>
      <c r="L9139" s="36">
        <f>VLOOKUP(D9139,DATA!A:F,5,FALSE)</f>
        <v>6.9280917156857415E-3</v>
      </c>
      <c r="M9139" s="37">
        <f>VLOOKUP(D9139,DATA!A:F,6,FALSE)</f>
        <v>2282</v>
      </c>
      <c r="N9139" s="36">
        <f t="shared" si="767"/>
        <v>5.999074234957452</v>
      </c>
      <c r="O9139" s="36">
        <f t="shared" si="768"/>
        <v>5.9996183691397773</v>
      </c>
      <c r="P9139" s="36">
        <f t="shared" si="769"/>
        <v>5.4413418232535093E-4</v>
      </c>
      <c r="Q9139" s="36">
        <f t="shared" si="770"/>
        <v>3.5429332957717032E-2</v>
      </c>
    </row>
    <row r="9140" spans="1:17" x14ac:dyDescent="0.3">
      <c r="A9140" s="29">
        <v>2427249</v>
      </c>
      <c r="B9140" s="1">
        <v>135</v>
      </c>
      <c r="C9140" s="1" t="s">
        <v>34</v>
      </c>
      <c r="D9140" s="1" t="s">
        <v>25</v>
      </c>
      <c r="E9140" s="1" t="s">
        <v>23</v>
      </c>
      <c r="F9140" s="47">
        <v>1857</v>
      </c>
      <c r="G9140" s="34">
        <v>1884.82</v>
      </c>
      <c r="H9140" s="1" t="s">
        <v>218</v>
      </c>
      <c r="I9140" s="34">
        <v>1.3927E-2</v>
      </c>
      <c r="J9140" s="34">
        <v>73.708275</v>
      </c>
      <c r="K9140" s="35" t="str">
        <f t="shared" si="766"/>
        <v>Kempenland-West_ZGH91E0C</v>
      </c>
      <c r="L9140" s="36">
        <f>VLOOKUP(D9140,DATA!A:F,5,FALSE)</f>
        <v>6.9280917156857415E-3</v>
      </c>
      <c r="M9140" s="37">
        <f>VLOOKUP(D9140,DATA!A:F,6,FALSE)</f>
        <v>2282</v>
      </c>
      <c r="N9140" s="36">
        <f t="shared" si="767"/>
        <v>5.999074234957452</v>
      </c>
      <c r="O9140" s="36">
        <f t="shared" si="768"/>
        <v>5.9996183691397773</v>
      </c>
      <c r="P9140" s="36">
        <f t="shared" si="769"/>
        <v>5.4413418232535093E-4</v>
      </c>
      <c r="Q9140" s="36">
        <f t="shared" si="770"/>
        <v>4.0107191947737106E-4</v>
      </c>
    </row>
    <row r="9141" spans="1:17" x14ac:dyDescent="0.3">
      <c r="A9141" s="29">
        <v>2427250</v>
      </c>
      <c r="B9141" s="1">
        <v>135</v>
      </c>
      <c r="C9141" s="1" t="s">
        <v>34</v>
      </c>
      <c r="D9141" s="1" t="s">
        <v>70</v>
      </c>
      <c r="E9141" s="1" t="s">
        <v>71</v>
      </c>
      <c r="F9141" s="47">
        <v>1071</v>
      </c>
      <c r="G9141" s="34">
        <v>1899.22</v>
      </c>
      <c r="H9141" s="1" t="s">
        <v>218</v>
      </c>
      <c r="I9141" s="34">
        <v>1.4267999999999999E-2</v>
      </c>
      <c r="J9141" s="34">
        <v>1099.7692999999999</v>
      </c>
      <c r="K9141" s="35" t="str">
        <f t="shared" si="766"/>
        <v>Kempenland-West_H9120</v>
      </c>
      <c r="L9141" s="36">
        <f>VLOOKUP(D9141,DATA!A:F,5,FALSE)</f>
        <v>1.3726988247862192E-2</v>
      </c>
      <c r="M9141" s="37">
        <f>VLOOKUP(D9141,DATA!A:F,6,FALSE)</f>
        <v>1285.5</v>
      </c>
      <c r="N9141" s="36">
        <f t="shared" si="767"/>
        <v>99.978062909321537</v>
      </c>
      <c r="O9141" s="36">
        <f t="shared" si="768"/>
        <v>99.978067204484063</v>
      </c>
      <c r="P9141" s="36">
        <f t="shared" si="769"/>
        <v>4.2951625260911896E-6</v>
      </c>
      <c r="Q9141" s="36">
        <f t="shared" si="770"/>
        <v>4.7236878847055385E-5</v>
      </c>
    </row>
    <row r="9142" spans="1:17" x14ac:dyDescent="0.3">
      <c r="A9142" s="29">
        <v>2427250</v>
      </c>
      <c r="B9142" s="1">
        <v>135</v>
      </c>
      <c r="C9142" s="1" t="s">
        <v>34</v>
      </c>
      <c r="D9142" s="1" t="s">
        <v>22</v>
      </c>
      <c r="E9142" s="1" t="s">
        <v>23</v>
      </c>
      <c r="F9142" s="47">
        <v>1857</v>
      </c>
      <c r="G9142" s="34">
        <v>1899.22</v>
      </c>
      <c r="H9142" s="1" t="s">
        <v>218</v>
      </c>
      <c r="I9142" s="34">
        <v>1.4267999999999999E-2</v>
      </c>
      <c r="J9142" s="34">
        <v>4615.3469999999998</v>
      </c>
      <c r="K9142" s="35" t="str">
        <f t="shared" si="766"/>
        <v>Kempenland-West_H91E0C</v>
      </c>
      <c r="L9142" s="36">
        <f>VLOOKUP(D9142,DATA!A:F,5,FALSE)</f>
        <v>6.9280917156857415E-3</v>
      </c>
      <c r="M9142" s="37">
        <f>VLOOKUP(D9142,DATA!A:F,6,FALSE)</f>
        <v>2282</v>
      </c>
      <c r="N9142" s="36">
        <f t="shared" si="767"/>
        <v>6.5869850187579502</v>
      </c>
      <c r="O9142" s="36">
        <f t="shared" si="768"/>
        <v>6.5875932790014557</v>
      </c>
      <c r="P9142" s="36">
        <f t="shared" si="769"/>
        <v>6.0826024350557617E-4</v>
      </c>
      <c r="Q9142" s="36">
        <f t="shared" si="770"/>
        <v>2.8073320900827304E-2</v>
      </c>
    </row>
    <row r="9143" spans="1:17" x14ac:dyDescent="0.3">
      <c r="A9143" s="29">
        <v>2427255</v>
      </c>
      <c r="B9143" s="1">
        <v>135</v>
      </c>
      <c r="C9143" s="1" t="s">
        <v>34</v>
      </c>
      <c r="D9143" s="1" t="s">
        <v>41</v>
      </c>
      <c r="E9143" s="1" t="s">
        <v>42</v>
      </c>
      <c r="F9143" s="47">
        <v>1071</v>
      </c>
      <c r="G9143" s="34">
        <v>1507.12</v>
      </c>
      <c r="H9143" s="1" t="s">
        <v>218</v>
      </c>
      <c r="I9143" s="34">
        <v>1.11112E-2</v>
      </c>
      <c r="J9143" s="34">
        <v>35.134830000000001</v>
      </c>
      <c r="K9143" s="35" t="str">
        <f t="shared" si="766"/>
        <v>Kempenland-West_H4010A</v>
      </c>
      <c r="L9143" s="36">
        <f>VLOOKUP(D9143,DATA!A:F,5,FALSE)</f>
        <v>1.3726988247862192E-2</v>
      </c>
      <c r="M9143" s="37">
        <f>VLOOKUP(D9143,DATA!A:F,6,FALSE)</f>
        <v>1285.5</v>
      </c>
      <c r="N9143" s="36">
        <f t="shared" si="767"/>
        <v>95.444350005334613</v>
      </c>
      <c r="O9143" s="36">
        <f t="shared" si="768"/>
        <v>95.445013147586366</v>
      </c>
      <c r="P9143" s="36">
        <f t="shared" si="769"/>
        <v>6.6314225175290176E-4</v>
      </c>
      <c r="Q9143" s="36">
        <f t="shared" si="770"/>
        <v>2.3299390281155405E-4</v>
      </c>
    </row>
    <row r="9144" spans="1:17" x14ac:dyDescent="0.3">
      <c r="A9144" s="30">
        <v>2427258</v>
      </c>
      <c r="B9144" s="14">
        <v>135</v>
      </c>
      <c r="C9144" s="14" t="s">
        <v>34</v>
      </c>
      <c r="D9144" s="14" t="s">
        <v>55</v>
      </c>
      <c r="E9144" s="14" t="s">
        <v>56</v>
      </c>
      <c r="F9144" s="48">
        <v>500</v>
      </c>
      <c r="G9144" s="38">
        <v>1199.97</v>
      </c>
      <c r="H9144" s="14" t="s">
        <v>218</v>
      </c>
      <c r="I9144" s="38">
        <v>9.5420999999999995E-3</v>
      </c>
      <c r="J9144" s="38">
        <v>74.670599999999993</v>
      </c>
      <c r="K9144" s="39" t="str">
        <f t="shared" si="766"/>
        <v>Kempenland-West_H3130</v>
      </c>
      <c r="L9144" s="40">
        <f>VLOOKUP(D9144,DATA!A:F,5,FALSE)</f>
        <v>0</v>
      </c>
      <c r="M9144" s="41">
        <f>VLOOKUP(D9144,DATA!A:F,6,FALSE)</f>
        <v>3.5</v>
      </c>
      <c r="N9144" s="40">
        <f t="shared" si="767"/>
        <v>50</v>
      </c>
      <c r="O9144" s="40">
        <f t="shared" si="768"/>
        <v>50</v>
      </c>
      <c r="P9144" s="40">
        <f>J9144/10000*I9144</f>
        <v>7.1251433225999995E-5</v>
      </c>
      <c r="Q9144" s="40">
        <f>IF(AND(H9144&lt;&gt;"below",I9144&gt;=0.005),M9144*P9144,0)</f>
        <v>2.4938001629099996E-4</v>
      </c>
    </row>
    <row r="9145" spans="1:17" x14ac:dyDescent="0.3">
      <c r="A9145" s="29">
        <v>2427258</v>
      </c>
      <c r="B9145" s="1">
        <v>135</v>
      </c>
      <c r="C9145" s="1" t="s">
        <v>34</v>
      </c>
      <c r="D9145" s="1" t="s">
        <v>41</v>
      </c>
      <c r="E9145" s="1" t="s">
        <v>42</v>
      </c>
      <c r="F9145" s="47">
        <v>1071</v>
      </c>
      <c r="G9145" s="34">
        <v>1199.97</v>
      </c>
      <c r="H9145" s="1" t="s">
        <v>218</v>
      </c>
      <c r="I9145" s="34">
        <v>9.5420999999999995E-3</v>
      </c>
      <c r="J9145" s="34">
        <v>2121.6095999999998</v>
      </c>
      <c r="K9145" s="35" t="str">
        <f t="shared" si="766"/>
        <v>Kempenland-West_H4010A</v>
      </c>
      <c r="L9145" s="36">
        <f>VLOOKUP(D9145,DATA!A:F,5,FALSE)</f>
        <v>1.3726988247862192E-2</v>
      </c>
      <c r="M9145" s="37">
        <f>VLOOKUP(D9145,DATA!A:F,6,FALSE)</f>
        <v>1285.5</v>
      </c>
      <c r="N9145" s="36">
        <f t="shared" si="767"/>
        <v>23.612022610047564</v>
      </c>
      <c r="O9145" s="36">
        <f t="shared" si="768"/>
        <v>23.614385222221287</v>
      </c>
      <c r="P9145" s="36">
        <f t="shared" si="769"/>
        <v>2.3626121737230221E-3</v>
      </c>
      <c r="Q9145" s="36">
        <f t="shared" si="770"/>
        <v>5.0125406688476308E-2</v>
      </c>
    </row>
    <row r="9146" spans="1:17" x14ac:dyDescent="0.3">
      <c r="A9146" s="29">
        <v>2427258</v>
      </c>
      <c r="B9146" s="1">
        <v>135</v>
      </c>
      <c r="C9146" s="1" t="s">
        <v>34</v>
      </c>
      <c r="D9146" s="1" t="s">
        <v>53</v>
      </c>
      <c r="E9146" s="1" t="s">
        <v>54</v>
      </c>
      <c r="F9146" s="47">
        <v>714</v>
      </c>
      <c r="G9146" s="34">
        <v>1199.97</v>
      </c>
      <c r="H9146" s="1" t="s">
        <v>218</v>
      </c>
      <c r="I9146" s="34">
        <v>9.5420999999999995E-3</v>
      </c>
      <c r="J9146" s="34">
        <v>1216.114</v>
      </c>
      <c r="K9146" s="35" t="str">
        <f t="shared" si="766"/>
        <v>Kempenland-West_H4030</v>
      </c>
      <c r="L9146" s="36">
        <f>VLOOKUP(D9146,DATA!A:F,5,FALSE)</f>
        <v>1.0986712608830001E-2</v>
      </c>
      <c r="M9146" s="37">
        <f>VLOOKUP(D9146,DATA!A:F,6,FALSE)</f>
        <v>982</v>
      </c>
      <c r="N9146" s="36">
        <f t="shared" si="767"/>
        <v>91.642790645961867</v>
      </c>
      <c r="O9146" s="36">
        <f t="shared" si="768"/>
        <v>91.643593529133696</v>
      </c>
      <c r="P9146" s="36">
        <f t="shared" si="769"/>
        <v>8.02883171829194E-4</v>
      </c>
      <c r="Q9146" s="36">
        <f t="shared" si="770"/>
        <v>9.763974656258884E-3</v>
      </c>
    </row>
    <row r="9147" spans="1:17" x14ac:dyDescent="0.3">
      <c r="A9147" s="29">
        <v>2427259</v>
      </c>
      <c r="B9147" s="1">
        <v>135</v>
      </c>
      <c r="C9147" s="1" t="s">
        <v>34</v>
      </c>
      <c r="D9147" s="1" t="s">
        <v>53</v>
      </c>
      <c r="E9147" s="1" t="s">
        <v>54</v>
      </c>
      <c r="F9147" s="47">
        <v>714</v>
      </c>
      <c r="G9147" s="34">
        <v>1197.3399999999999</v>
      </c>
      <c r="H9147" s="1" t="s">
        <v>218</v>
      </c>
      <c r="I9147" s="34">
        <v>9.6731999999999999E-3</v>
      </c>
      <c r="J9147" s="34">
        <v>5626.0590000000002</v>
      </c>
      <c r="K9147" s="35" t="str">
        <f t="shared" si="766"/>
        <v>Kempenland-West_H4030</v>
      </c>
      <c r="L9147" s="36">
        <f>VLOOKUP(D9147,DATA!A:F,5,FALSE)</f>
        <v>1.0986712608830001E-2</v>
      </c>
      <c r="M9147" s="37">
        <f>VLOOKUP(D9147,DATA!A:F,6,FALSE)</f>
        <v>982</v>
      </c>
      <c r="N9147" s="36">
        <f t="shared" si="767"/>
        <v>91.418810280321011</v>
      </c>
      <c r="O9147" s="36">
        <f t="shared" si="768"/>
        <v>91.419643965121182</v>
      </c>
      <c r="P9147" s="36">
        <f t="shared" si="769"/>
        <v>8.3368480017043112E-4</v>
      </c>
      <c r="Q9147" s="36">
        <f t="shared" si="770"/>
        <v>4.6903598731620554E-2</v>
      </c>
    </row>
    <row r="9148" spans="1:17" x14ac:dyDescent="0.3">
      <c r="A9148" s="29">
        <v>2427259</v>
      </c>
      <c r="B9148" s="1">
        <v>135</v>
      </c>
      <c r="C9148" s="1" t="s">
        <v>34</v>
      </c>
      <c r="D9148" s="1" t="s">
        <v>43</v>
      </c>
      <c r="E9148" s="1" t="s">
        <v>44</v>
      </c>
      <c r="F9148" s="47">
        <v>1071</v>
      </c>
      <c r="G9148" s="34">
        <v>1197.3399999999999</v>
      </c>
      <c r="H9148" s="1" t="s">
        <v>218</v>
      </c>
      <c r="I9148" s="34">
        <v>9.6731999999999999E-3</v>
      </c>
      <c r="J9148" s="34">
        <v>274.37723</v>
      </c>
      <c r="K9148" s="35" t="str">
        <f t="shared" si="766"/>
        <v>Kempenland-West_H7150</v>
      </c>
      <c r="L9148" s="36">
        <f>VLOOKUP(D9148,DATA!A:F,5,FALSE)</f>
        <v>1.3726988247862192E-2</v>
      </c>
      <c r="M9148" s="37">
        <f>VLOOKUP(D9148,DATA!A:F,6,FALSE)</f>
        <v>1285.5</v>
      </c>
      <c r="N9148" s="36">
        <f t="shared" si="767"/>
        <v>22.967074563836782</v>
      </c>
      <c r="O9148" s="36">
        <f t="shared" si="768"/>
        <v>22.969423888778206</v>
      </c>
      <c r="P9148" s="36">
        <f t="shared" si="769"/>
        <v>2.3493249414237027E-3</v>
      </c>
      <c r="Q9148" s="36">
        <f t="shared" si="770"/>
        <v>6.446012697977478E-3</v>
      </c>
    </row>
    <row r="9149" spans="1:17" x14ac:dyDescent="0.3">
      <c r="A9149" s="29">
        <v>2427260</v>
      </c>
      <c r="B9149" s="1">
        <v>135</v>
      </c>
      <c r="C9149" s="1" t="s">
        <v>34</v>
      </c>
      <c r="D9149" s="1" t="s">
        <v>53</v>
      </c>
      <c r="E9149" s="1" t="s">
        <v>54</v>
      </c>
      <c r="F9149" s="47">
        <v>714</v>
      </c>
      <c r="G9149" s="34">
        <v>1047.42</v>
      </c>
      <c r="H9149" s="1" t="s">
        <v>218</v>
      </c>
      <c r="I9149" s="34">
        <v>8.5240999999999997E-3</v>
      </c>
      <c r="J9149" s="34">
        <v>2910.4726999999998</v>
      </c>
      <c r="K9149" s="35" t="str">
        <f t="shared" si="766"/>
        <v>Kempenland-West_H4030</v>
      </c>
      <c r="L9149" s="36">
        <f>VLOOKUP(D9149,DATA!A:F,5,FALSE)</f>
        <v>1.0986712608830001E-2</v>
      </c>
      <c r="M9149" s="37">
        <f>VLOOKUP(D9149,DATA!A:F,6,FALSE)</f>
        <v>982</v>
      </c>
      <c r="N9149" s="36">
        <f t="shared" si="767"/>
        <v>67.23318619535705</v>
      </c>
      <c r="O9149" s="36">
        <f t="shared" si="768"/>
        <v>67.235249328221954</v>
      </c>
      <c r="P9149" s="36">
        <f t="shared" si="769"/>
        <v>2.0631328649045599E-3</v>
      </c>
      <c r="Q9149" s="36">
        <f t="shared" si="770"/>
        <v>6.0046918797775101E-2</v>
      </c>
    </row>
    <row r="9150" spans="1:17" x14ac:dyDescent="0.3">
      <c r="A9150" s="29">
        <v>2427261</v>
      </c>
      <c r="B9150" s="1">
        <v>135</v>
      </c>
      <c r="C9150" s="1" t="s">
        <v>34</v>
      </c>
      <c r="D9150" s="1" t="s">
        <v>57</v>
      </c>
      <c r="E9150" s="1" t="s">
        <v>58</v>
      </c>
      <c r="F9150" s="47">
        <v>714</v>
      </c>
      <c r="G9150" s="34">
        <v>979.34</v>
      </c>
      <c r="H9150" s="1" t="s">
        <v>218</v>
      </c>
      <c r="I9150" s="34">
        <v>7.6531000000000004E-3</v>
      </c>
      <c r="J9150" s="34">
        <v>473.11171999999999</v>
      </c>
      <c r="K9150" s="35" t="str">
        <f t="shared" si="766"/>
        <v>Kempenland-West_H3160</v>
      </c>
      <c r="L9150" s="36">
        <f>VLOOKUP(D9150,DATA!A:F,5,FALSE)</f>
        <v>1.0986712608830001E-2</v>
      </c>
      <c r="M9150" s="37">
        <f>VLOOKUP(D9150,DATA!A:F,6,FALSE)</f>
        <v>982</v>
      </c>
      <c r="N9150" s="36">
        <f t="shared" si="767"/>
        <v>49.269435607505628</v>
      </c>
      <c r="O9150" s="36">
        <f t="shared" si="768"/>
        <v>49.271537220283733</v>
      </c>
      <c r="P9150" s="36">
        <f t="shared" si="769"/>
        <v>2.1016127781052774E-3</v>
      </c>
      <c r="Q9150" s="36">
        <f t="shared" si="770"/>
        <v>9.9429763622336607E-3</v>
      </c>
    </row>
    <row r="9151" spans="1:17" x14ac:dyDescent="0.3">
      <c r="A9151" s="29">
        <v>2427264</v>
      </c>
      <c r="B9151" s="1">
        <v>135</v>
      </c>
      <c r="C9151" s="1" t="s">
        <v>34</v>
      </c>
      <c r="D9151" s="1" t="s">
        <v>57</v>
      </c>
      <c r="E9151" s="1" t="s">
        <v>58</v>
      </c>
      <c r="F9151" s="47">
        <v>714</v>
      </c>
      <c r="G9151" s="34">
        <v>1006.2</v>
      </c>
      <c r="H9151" s="1" t="s">
        <v>218</v>
      </c>
      <c r="I9151" s="34">
        <v>8.6225999999999994E-3</v>
      </c>
      <c r="J9151" s="34">
        <v>961.1825</v>
      </c>
      <c r="K9151" s="35" t="str">
        <f t="shared" si="766"/>
        <v>Kempenland-West_H3160</v>
      </c>
      <c r="L9151" s="36">
        <f>VLOOKUP(D9151,DATA!A:F,5,FALSE)</f>
        <v>1.0986712608830001E-2</v>
      </c>
      <c r="M9151" s="37">
        <f>VLOOKUP(D9151,DATA!A:F,6,FALSE)</f>
        <v>982</v>
      </c>
      <c r="N9151" s="36">
        <f t="shared" si="767"/>
        <v>56.608079081034425</v>
      </c>
      <c r="O9151" s="36">
        <f t="shared" si="768"/>
        <v>56.610406049936614</v>
      </c>
      <c r="P9151" s="36">
        <f t="shared" si="769"/>
        <v>2.326968902188753E-3</v>
      </c>
      <c r="Q9151" s="36">
        <f t="shared" si="770"/>
        <v>2.2366417868280409E-2</v>
      </c>
    </row>
    <row r="9152" spans="1:17" x14ac:dyDescent="0.3">
      <c r="A9152" s="29">
        <v>2427264</v>
      </c>
      <c r="B9152" s="1">
        <v>135</v>
      </c>
      <c r="C9152" s="1" t="s">
        <v>34</v>
      </c>
      <c r="D9152" s="1" t="s">
        <v>53</v>
      </c>
      <c r="E9152" s="1" t="s">
        <v>54</v>
      </c>
      <c r="F9152" s="47">
        <v>714</v>
      </c>
      <c r="G9152" s="34">
        <v>1006.2</v>
      </c>
      <c r="H9152" s="1" t="s">
        <v>218</v>
      </c>
      <c r="I9152" s="34">
        <v>8.6225999999999994E-3</v>
      </c>
      <c r="J9152" s="34">
        <v>96.368899999999996</v>
      </c>
      <c r="K9152" s="35" t="str">
        <f t="shared" si="766"/>
        <v>Kempenland-West_H4030</v>
      </c>
      <c r="L9152" s="36">
        <f>VLOOKUP(D9152,DATA!A:F,5,FALSE)</f>
        <v>1.0986712608830001E-2</v>
      </c>
      <c r="M9152" s="37">
        <f>VLOOKUP(D9152,DATA!A:F,6,FALSE)</f>
        <v>982</v>
      </c>
      <c r="N9152" s="36">
        <f t="shared" si="767"/>
        <v>56.608079081034425</v>
      </c>
      <c r="O9152" s="36">
        <f t="shared" si="768"/>
        <v>56.610406049936614</v>
      </c>
      <c r="P9152" s="36">
        <f t="shared" si="769"/>
        <v>2.326968902188753E-3</v>
      </c>
      <c r="Q9152" s="36">
        <f t="shared" si="770"/>
        <v>2.2424743343813771E-3</v>
      </c>
    </row>
    <row r="9153" spans="1:17" x14ac:dyDescent="0.3">
      <c r="A9153" s="29">
        <v>2427265</v>
      </c>
      <c r="B9153" s="1">
        <v>135</v>
      </c>
      <c r="C9153" s="1" t="s">
        <v>34</v>
      </c>
      <c r="D9153" s="1" t="s">
        <v>57</v>
      </c>
      <c r="E9153" s="1" t="s">
        <v>58</v>
      </c>
      <c r="F9153" s="47">
        <v>714</v>
      </c>
      <c r="G9153" s="34">
        <v>1015.57</v>
      </c>
      <c r="H9153" s="1" t="s">
        <v>218</v>
      </c>
      <c r="I9153" s="34">
        <v>8.7971000000000004E-3</v>
      </c>
      <c r="J9153" s="34">
        <v>2323.8018000000002</v>
      </c>
      <c r="K9153" s="35" t="str">
        <f t="shared" si="766"/>
        <v>Kempenland-West_H3160</v>
      </c>
      <c r="L9153" s="36">
        <f>VLOOKUP(D9153,DATA!A:F,5,FALSE)</f>
        <v>1.0986712608830001E-2</v>
      </c>
      <c r="M9153" s="37">
        <f>VLOOKUP(D9153,DATA!A:F,6,FALSE)</f>
        <v>982</v>
      </c>
      <c r="N9153" s="36">
        <f t="shared" si="767"/>
        <v>59.117477088812088</v>
      </c>
      <c r="O9153" s="36">
        <f t="shared" si="768"/>
        <v>59.119813003870235</v>
      </c>
      <c r="P9153" s="36">
        <f t="shared" si="769"/>
        <v>2.3359150581470089E-3</v>
      </c>
      <c r="Q9153" s="36">
        <f t="shared" si="770"/>
        <v>5.4282036167691249E-2</v>
      </c>
    </row>
    <row r="9154" spans="1:17" x14ac:dyDescent="0.3">
      <c r="A9154" s="29">
        <v>2427265</v>
      </c>
      <c r="B9154" s="1">
        <v>135</v>
      </c>
      <c r="C9154" s="1" t="s">
        <v>34</v>
      </c>
      <c r="D9154" s="1" t="s">
        <v>53</v>
      </c>
      <c r="E9154" s="1" t="s">
        <v>54</v>
      </c>
      <c r="F9154" s="47">
        <v>714</v>
      </c>
      <c r="G9154" s="34">
        <v>1015.57</v>
      </c>
      <c r="H9154" s="1" t="s">
        <v>218</v>
      </c>
      <c r="I9154" s="34">
        <v>8.7971000000000004E-3</v>
      </c>
      <c r="J9154" s="34">
        <v>2592.1554999999998</v>
      </c>
      <c r="K9154" s="35" t="str">
        <f t="shared" si="766"/>
        <v>Kempenland-West_H4030</v>
      </c>
      <c r="L9154" s="36">
        <f>VLOOKUP(D9154,DATA!A:F,5,FALSE)</f>
        <v>1.0986712608830001E-2</v>
      </c>
      <c r="M9154" s="37">
        <f>VLOOKUP(D9154,DATA!A:F,6,FALSE)</f>
        <v>982</v>
      </c>
      <c r="N9154" s="36">
        <f t="shared" si="767"/>
        <v>59.117477088812088</v>
      </c>
      <c r="O9154" s="36">
        <f t="shared" si="768"/>
        <v>59.119813003870235</v>
      </c>
      <c r="P9154" s="36">
        <f t="shared" si="769"/>
        <v>2.3359150581470089E-3</v>
      </c>
      <c r="Q9154" s="36">
        <f t="shared" si="770"/>
        <v>6.055055065508589E-2</v>
      </c>
    </row>
    <row r="9155" spans="1:17" x14ac:dyDescent="0.3">
      <c r="A9155" s="29">
        <v>2427266</v>
      </c>
      <c r="B9155" s="1">
        <v>135</v>
      </c>
      <c r="C9155" s="1" t="s">
        <v>34</v>
      </c>
      <c r="D9155" s="1" t="s">
        <v>57</v>
      </c>
      <c r="E9155" s="1" t="s">
        <v>58</v>
      </c>
      <c r="F9155" s="47">
        <v>714</v>
      </c>
      <c r="G9155" s="34">
        <v>1013.61</v>
      </c>
      <c r="H9155" s="1" t="s">
        <v>218</v>
      </c>
      <c r="I9155" s="34">
        <v>8.9049000000000003E-3</v>
      </c>
      <c r="J9155" s="34">
        <v>2834.9492</v>
      </c>
      <c r="K9155" s="35" t="str">
        <f t="shared" ref="K9155:K9218" si="771">_xlfn.CONCAT(C9155,"_",D9155)</f>
        <v>Kempenland-West_H3160</v>
      </c>
      <c r="L9155" s="36">
        <f>VLOOKUP(D9155,DATA!A:F,5,FALSE)</f>
        <v>1.0986712608830001E-2</v>
      </c>
      <c r="M9155" s="37">
        <f>VLOOKUP(D9155,DATA!A:F,6,FALSE)</f>
        <v>982</v>
      </c>
      <c r="N9155" s="36">
        <f t="shared" ref="N9155:N9218" si="772">100/(1+EXP(-L9155*(G9155-M9155)))</f>
        <v>58.596025358150044</v>
      </c>
      <c r="O9155" s="36">
        <f t="shared" ref="O9155:O9218" si="773">100/(1+EXP(-L9155*((G9155+I9155)-M9155)))</f>
        <v>58.598398935290049</v>
      </c>
      <c r="P9155" s="36">
        <f t="shared" ref="P9155:P9218" si="774">O9155-N9155</f>
        <v>2.3735771400055228E-3</v>
      </c>
      <c r="Q9155" s="36">
        <f t="shared" ref="Q9155:Q9218" si="775">IF(AND(H9155&lt;&gt;"below",I9155&gt;=0.005),J9155*P9155/100,0)</f>
        <v>6.7289706141969455E-2</v>
      </c>
    </row>
    <row r="9156" spans="1:17" x14ac:dyDescent="0.3">
      <c r="A9156" s="29">
        <v>2427269</v>
      </c>
      <c r="B9156" s="1">
        <v>135</v>
      </c>
      <c r="C9156" s="1" t="s">
        <v>34</v>
      </c>
      <c r="D9156" s="1" t="s">
        <v>41</v>
      </c>
      <c r="E9156" s="1" t="s">
        <v>42</v>
      </c>
      <c r="F9156" s="47">
        <v>1071</v>
      </c>
      <c r="G9156" s="34">
        <v>1128.1500000000001</v>
      </c>
      <c r="H9156" s="1" t="s">
        <v>218</v>
      </c>
      <c r="I9156" s="34">
        <v>1.08939E-2</v>
      </c>
      <c r="J9156" s="34">
        <v>515.54705999999999</v>
      </c>
      <c r="K9156" s="35" t="str">
        <f t="shared" si="771"/>
        <v>Kempenland-West_H4010A</v>
      </c>
      <c r="L9156" s="36">
        <f>VLOOKUP(D9156,DATA!A:F,5,FALSE)</f>
        <v>1.3726988247862192E-2</v>
      </c>
      <c r="M9156" s="37">
        <f>VLOOKUP(D9156,DATA!A:F,6,FALSE)</f>
        <v>1285.5</v>
      </c>
      <c r="N9156" s="36">
        <f t="shared" si="772"/>
        <v>10.340586570318635</v>
      </c>
      <c r="O9156" s="36">
        <f t="shared" si="773"/>
        <v>10.341973088187519</v>
      </c>
      <c r="P9156" s="36">
        <f t="shared" si="774"/>
        <v>1.3865178688838853E-3</v>
      </c>
      <c r="Q9156" s="36">
        <f t="shared" si="775"/>
        <v>7.1481521094055259E-3</v>
      </c>
    </row>
    <row r="9157" spans="1:17" x14ac:dyDescent="0.3">
      <c r="A9157" s="29">
        <v>2427270</v>
      </c>
      <c r="B9157" s="1">
        <v>135</v>
      </c>
      <c r="C9157" s="1" t="s">
        <v>34</v>
      </c>
      <c r="D9157" s="1" t="s">
        <v>28</v>
      </c>
      <c r="E9157" s="1" t="s">
        <v>29</v>
      </c>
      <c r="F9157" s="47">
        <v>1786</v>
      </c>
      <c r="G9157" s="34">
        <v>1927.88</v>
      </c>
      <c r="H9157" s="1" t="s">
        <v>218</v>
      </c>
      <c r="I9157" s="34">
        <v>2.0605999999999999E-2</v>
      </c>
      <c r="J9157" s="34">
        <v>4427.2370000000001</v>
      </c>
      <c r="K9157" s="35" t="str">
        <f t="shared" si="771"/>
        <v>Kempenland-West_H91D0</v>
      </c>
      <c r="L9157" s="36">
        <f>VLOOKUP(D9157,DATA!A:F,5,FALSE)</f>
        <v>6.9280917156857415E-3</v>
      </c>
      <c r="M9157" s="37">
        <f>VLOOKUP(D9157,DATA!A:F,6,FALSE)</f>
        <v>2211</v>
      </c>
      <c r="N9157" s="36">
        <f t="shared" si="772"/>
        <v>12.330682345497548</v>
      </c>
      <c r="O9157" s="36">
        <f t="shared" si="773"/>
        <v>12.332225699011081</v>
      </c>
      <c r="P9157" s="36">
        <f t="shared" si="774"/>
        <v>1.5433535135329635E-3</v>
      </c>
      <c r="Q9157" s="36">
        <f t="shared" si="775"/>
        <v>6.832791779193137E-2</v>
      </c>
    </row>
    <row r="9158" spans="1:17" x14ac:dyDescent="0.3">
      <c r="A9158" s="29">
        <v>2427270</v>
      </c>
      <c r="B9158" s="1">
        <v>135</v>
      </c>
      <c r="C9158" s="1" t="s">
        <v>34</v>
      </c>
      <c r="D9158" s="1" t="s">
        <v>22</v>
      </c>
      <c r="E9158" s="1" t="s">
        <v>23</v>
      </c>
      <c r="F9158" s="47">
        <v>1857</v>
      </c>
      <c r="G9158" s="34">
        <v>1927.88</v>
      </c>
      <c r="H9158" s="1" t="s">
        <v>218</v>
      </c>
      <c r="I9158" s="34">
        <v>2.0605999999999999E-2</v>
      </c>
      <c r="J9158" s="34">
        <v>1882.6134999999999</v>
      </c>
      <c r="K9158" s="35" t="str">
        <f t="shared" si="771"/>
        <v>Kempenland-West_H91E0C</v>
      </c>
      <c r="L9158" s="36">
        <f>VLOOKUP(D9158,DATA!A:F,5,FALSE)</f>
        <v>6.9280917156857415E-3</v>
      </c>
      <c r="M9158" s="37">
        <f>VLOOKUP(D9158,DATA!A:F,6,FALSE)</f>
        <v>2282</v>
      </c>
      <c r="N9158" s="36">
        <f t="shared" si="772"/>
        <v>7.9192030881241964</v>
      </c>
      <c r="O9158" s="36">
        <f t="shared" si="773"/>
        <v>7.9202441677895363</v>
      </c>
      <c r="P9158" s="36">
        <f t="shared" si="774"/>
        <v>1.0410796653399501E-3</v>
      </c>
      <c r="Q9158" s="36">
        <f t="shared" si="775"/>
        <v>1.9599506325444719E-2</v>
      </c>
    </row>
    <row r="9159" spans="1:17" x14ac:dyDescent="0.3">
      <c r="A9159" s="29">
        <v>2427273</v>
      </c>
      <c r="B9159" s="1">
        <v>135</v>
      </c>
      <c r="C9159" s="1" t="s">
        <v>34</v>
      </c>
      <c r="D9159" s="1" t="s">
        <v>59</v>
      </c>
      <c r="E9159" s="1" t="s">
        <v>60</v>
      </c>
      <c r="F9159" s="47">
        <v>1071</v>
      </c>
      <c r="G9159" s="34">
        <v>1713.18</v>
      </c>
      <c r="H9159" s="1" t="s">
        <v>218</v>
      </c>
      <c r="I9159" s="34">
        <v>1.9514E-2</v>
      </c>
      <c r="J9159" s="34">
        <v>3674.4005999999999</v>
      </c>
      <c r="K9159" s="35" t="str">
        <f t="shared" si="771"/>
        <v>Kempenland-West_H9190</v>
      </c>
      <c r="L9159" s="36">
        <f>VLOOKUP(D9159,DATA!A:F,5,FALSE)</f>
        <v>1.3726988247862192E-2</v>
      </c>
      <c r="M9159" s="37">
        <f>VLOOKUP(D9159,DATA!A:F,6,FALSE)</f>
        <v>1285.5</v>
      </c>
      <c r="N9159" s="36">
        <f t="shared" si="772"/>
        <v>99.718720069204451</v>
      </c>
      <c r="O9159" s="36">
        <f t="shared" si="773"/>
        <v>99.718795193284379</v>
      </c>
      <c r="P9159" s="36">
        <f t="shared" si="774"/>
        <v>7.5124079927491039E-5</v>
      </c>
      <c r="Q9159" s="36">
        <f t="shared" si="775"/>
        <v>2.7603596436002104E-3</v>
      </c>
    </row>
    <row r="9160" spans="1:17" x14ac:dyDescent="0.3">
      <c r="A9160" s="29">
        <v>2427275</v>
      </c>
      <c r="B9160" s="1">
        <v>135</v>
      </c>
      <c r="C9160" s="1" t="s">
        <v>34</v>
      </c>
      <c r="D9160" s="1" t="s">
        <v>22</v>
      </c>
      <c r="E9160" s="1" t="s">
        <v>23</v>
      </c>
      <c r="F9160" s="47">
        <v>1857</v>
      </c>
      <c r="G9160" s="34">
        <v>1906.92</v>
      </c>
      <c r="H9160" s="1" t="s">
        <v>218</v>
      </c>
      <c r="I9160" s="34">
        <v>2.2651999999999999E-2</v>
      </c>
      <c r="J9160" s="34">
        <v>4052.1648</v>
      </c>
      <c r="K9160" s="35" t="str">
        <f t="shared" si="771"/>
        <v>Kempenland-West_H91E0C</v>
      </c>
      <c r="L9160" s="36">
        <f>VLOOKUP(D9160,DATA!A:F,5,FALSE)</f>
        <v>6.9280917156857415E-3</v>
      </c>
      <c r="M9160" s="37">
        <f>VLOOKUP(D9160,DATA!A:F,6,FALSE)</f>
        <v>2282</v>
      </c>
      <c r="N9160" s="36">
        <f t="shared" si="772"/>
        <v>6.9229308280083597</v>
      </c>
      <c r="O9160" s="36">
        <f t="shared" si="773"/>
        <v>6.9239421331912832</v>
      </c>
      <c r="P9160" s="36">
        <f t="shared" si="774"/>
        <v>1.011305182923472E-3</v>
      </c>
      <c r="Q9160" s="36">
        <f t="shared" si="775"/>
        <v>4.097975264300055E-2</v>
      </c>
    </row>
    <row r="9161" spans="1:17" x14ac:dyDescent="0.3">
      <c r="A9161" s="29">
        <v>2428778</v>
      </c>
      <c r="B9161" s="1">
        <v>135</v>
      </c>
      <c r="C9161" s="1" t="s">
        <v>34</v>
      </c>
      <c r="D9161" s="1" t="s">
        <v>25</v>
      </c>
      <c r="E9161" s="1" t="s">
        <v>23</v>
      </c>
      <c r="F9161" s="47">
        <v>1857</v>
      </c>
      <c r="G9161" s="34">
        <v>1972.29</v>
      </c>
      <c r="H9161" s="1" t="s">
        <v>218</v>
      </c>
      <c r="I9161" s="34">
        <v>1.5219E-2</v>
      </c>
      <c r="J9161" s="34">
        <v>2370.7060000000001</v>
      </c>
      <c r="K9161" s="35" t="str">
        <f t="shared" si="771"/>
        <v>Kempenland-West_ZGH91E0C</v>
      </c>
      <c r="L9161" s="36">
        <f>VLOOKUP(D9161,DATA!A:F,5,FALSE)</f>
        <v>6.9280917156857415E-3</v>
      </c>
      <c r="M9161" s="37">
        <f>VLOOKUP(D9161,DATA!A:F,6,FALSE)</f>
        <v>2282</v>
      </c>
      <c r="N9161" s="36">
        <f t="shared" si="772"/>
        <v>10.473379306607686</v>
      </c>
      <c r="O9161" s="36">
        <f t="shared" si="773"/>
        <v>10.474367989158154</v>
      </c>
      <c r="P9161" s="36">
        <f t="shared" si="774"/>
        <v>9.8868255046724585E-4</v>
      </c>
      <c r="Q9161" s="36">
        <f t="shared" si="775"/>
        <v>2.3438756544880025E-2</v>
      </c>
    </row>
    <row r="9162" spans="1:17" x14ac:dyDescent="0.3">
      <c r="A9162" s="29">
        <v>2428779</v>
      </c>
      <c r="B9162" s="1">
        <v>135</v>
      </c>
      <c r="C9162" s="1" t="s">
        <v>34</v>
      </c>
      <c r="D9162" s="1" t="s">
        <v>22</v>
      </c>
      <c r="E9162" s="1" t="s">
        <v>23</v>
      </c>
      <c r="F9162" s="47">
        <v>1857</v>
      </c>
      <c r="G9162" s="34">
        <v>1914.99</v>
      </c>
      <c r="H9162" s="1" t="s">
        <v>218</v>
      </c>
      <c r="I9162" s="34">
        <v>1.4508E-2</v>
      </c>
      <c r="J9162" s="34">
        <v>8899.5429999999997</v>
      </c>
      <c r="K9162" s="35" t="str">
        <f t="shared" si="771"/>
        <v>Kempenland-West_H91E0C</v>
      </c>
      <c r="L9162" s="36">
        <f>VLOOKUP(D9162,DATA!A:F,5,FALSE)</f>
        <v>6.9280917156857415E-3</v>
      </c>
      <c r="M9162" s="37">
        <f>VLOOKUP(D9162,DATA!A:F,6,FALSE)</f>
        <v>2282</v>
      </c>
      <c r="N9162" s="36">
        <f t="shared" si="772"/>
        <v>7.2919862857959945</v>
      </c>
      <c r="O9162" s="36">
        <f t="shared" si="773"/>
        <v>7.2926658068820656</v>
      </c>
      <c r="P9162" s="36">
        <f t="shared" si="774"/>
        <v>6.7952108607105544E-4</v>
      </c>
      <c r="Q9162" s="36">
        <f t="shared" si="775"/>
        <v>6.0474271248960584E-2</v>
      </c>
    </row>
    <row r="9163" spans="1:17" x14ac:dyDescent="0.3">
      <c r="A9163" s="29">
        <v>2428779</v>
      </c>
      <c r="B9163" s="1">
        <v>135</v>
      </c>
      <c r="C9163" s="1" t="s">
        <v>34</v>
      </c>
      <c r="D9163" s="1" t="s">
        <v>25</v>
      </c>
      <c r="E9163" s="1" t="s">
        <v>23</v>
      </c>
      <c r="F9163" s="47">
        <v>1857</v>
      </c>
      <c r="G9163" s="34">
        <v>1914.99</v>
      </c>
      <c r="H9163" s="1" t="s">
        <v>218</v>
      </c>
      <c r="I9163" s="34">
        <v>1.4508E-2</v>
      </c>
      <c r="J9163" s="34">
        <v>723.19257000000005</v>
      </c>
      <c r="K9163" s="35" t="str">
        <f t="shared" si="771"/>
        <v>Kempenland-West_ZGH91E0C</v>
      </c>
      <c r="L9163" s="36">
        <f>VLOOKUP(D9163,DATA!A:F,5,FALSE)</f>
        <v>6.9280917156857415E-3</v>
      </c>
      <c r="M9163" s="37">
        <f>VLOOKUP(D9163,DATA!A:F,6,FALSE)</f>
        <v>2282</v>
      </c>
      <c r="N9163" s="36">
        <f t="shared" si="772"/>
        <v>7.2919862857959945</v>
      </c>
      <c r="O9163" s="36">
        <f t="shared" si="773"/>
        <v>7.2926658068820656</v>
      </c>
      <c r="P9163" s="36">
        <f t="shared" si="774"/>
        <v>6.7952108607105544E-4</v>
      </c>
      <c r="Q9163" s="36">
        <f t="shared" si="775"/>
        <v>4.9142460060491782E-3</v>
      </c>
    </row>
    <row r="9164" spans="1:17" x14ac:dyDescent="0.3">
      <c r="A9164" s="29">
        <v>2428787</v>
      </c>
      <c r="B9164" s="1">
        <v>135</v>
      </c>
      <c r="C9164" s="1" t="s">
        <v>34</v>
      </c>
      <c r="D9164" s="1" t="s">
        <v>41</v>
      </c>
      <c r="E9164" s="1" t="s">
        <v>42</v>
      </c>
      <c r="F9164" s="47">
        <v>1071</v>
      </c>
      <c r="G9164" s="34">
        <v>1195.54</v>
      </c>
      <c r="H9164" s="1" t="s">
        <v>218</v>
      </c>
      <c r="I9164" s="34">
        <v>9.4003000000000003E-3</v>
      </c>
      <c r="J9164" s="34">
        <v>2073.1754999999998</v>
      </c>
      <c r="K9164" s="35" t="str">
        <f t="shared" si="771"/>
        <v>Kempenland-West_H4010A</v>
      </c>
      <c r="L9164" s="36">
        <f>VLOOKUP(D9164,DATA!A:F,5,FALSE)</f>
        <v>1.3726988247862192E-2</v>
      </c>
      <c r="M9164" s="37">
        <f>VLOOKUP(D9164,DATA!A:F,6,FALSE)</f>
        <v>1285.5</v>
      </c>
      <c r="N9164" s="36">
        <f t="shared" si="772"/>
        <v>22.532847701252784</v>
      </c>
      <c r="O9164" s="36">
        <f t="shared" si="773"/>
        <v>22.535100207690903</v>
      </c>
      <c r="P9164" s="36">
        <f t="shared" si="774"/>
        <v>2.2525064381184734E-3</v>
      </c>
      <c r="Q9164" s="36">
        <f t="shared" si="775"/>
        <v>4.6698411610994847E-2</v>
      </c>
    </row>
    <row r="9165" spans="1:17" x14ac:dyDescent="0.3">
      <c r="A9165" s="29">
        <v>2428787</v>
      </c>
      <c r="B9165" s="1">
        <v>135</v>
      </c>
      <c r="C9165" s="1" t="s">
        <v>34</v>
      </c>
      <c r="D9165" s="1" t="s">
        <v>53</v>
      </c>
      <c r="E9165" s="1" t="s">
        <v>54</v>
      </c>
      <c r="F9165" s="47">
        <v>714</v>
      </c>
      <c r="G9165" s="34">
        <v>1195.54</v>
      </c>
      <c r="H9165" s="1" t="s">
        <v>218</v>
      </c>
      <c r="I9165" s="34">
        <v>9.4003000000000003E-3</v>
      </c>
      <c r="J9165" s="34">
        <v>111.55588</v>
      </c>
      <c r="K9165" s="35" t="str">
        <f t="shared" si="771"/>
        <v>Kempenland-West_H4030</v>
      </c>
      <c r="L9165" s="36">
        <f>VLOOKUP(D9165,DATA!A:F,5,FALSE)</f>
        <v>1.0986712608830001E-2</v>
      </c>
      <c r="M9165" s="37">
        <f>VLOOKUP(D9165,DATA!A:F,6,FALSE)</f>
        <v>982</v>
      </c>
      <c r="N9165" s="36">
        <f t="shared" si="772"/>
        <v>91.262394332487631</v>
      </c>
      <c r="O9165" s="36">
        <f t="shared" si="773"/>
        <v>91.263217854610033</v>
      </c>
      <c r="P9165" s="36">
        <f t="shared" si="774"/>
        <v>8.2352212240266454E-4</v>
      </c>
      <c r="Q9165" s="36">
        <f t="shared" si="775"/>
        <v>9.1868735064096956E-4</v>
      </c>
    </row>
    <row r="9166" spans="1:17" x14ac:dyDescent="0.3">
      <c r="A9166" s="29">
        <v>2428788</v>
      </c>
      <c r="B9166" s="1">
        <v>135</v>
      </c>
      <c r="C9166" s="1" t="s">
        <v>34</v>
      </c>
      <c r="D9166" s="1" t="s">
        <v>53</v>
      </c>
      <c r="E9166" s="1" t="s">
        <v>54</v>
      </c>
      <c r="F9166" s="47">
        <v>714</v>
      </c>
      <c r="G9166" s="34">
        <v>1275.6600000000001</v>
      </c>
      <c r="H9166" s="1" t="s">
        <v>218</v>
      </c>
      <c r="I9166" s="34">
        <v>1.0331999999999999E-2</v>
      </c>
      <c r="J9166" s="34">
        <v>3547.578</v>
      </c>
      <c r="K9166" s="35" t="str">
        <f t="shared" si="771"/>
        <v>Kempenland-West_H4030</v>
      </c>
      <c r="L9166" s="36">
        <f>VLOOKUP(D9166,DATA!A:F,5,FALSE)</f>
        <v>1.0986712608830001E-2</v>
      </c>
      <c r="M9166" s="37">
        <f>VLOOKUP(D9166,DATA!A:F,6,FALSE)</f>
        <v>982</v>
      </c>
      <c r="N9166" s="36">
        <f t="shared" si="772"/>
        <v>96.181421655484272</v>
      </c>
      <c r="O9166" s="36">
        <f t="shared" si="773"/>
        <v>96.181838546266363</v>
      </c>
      <c r="P9166" s="36">
        <f t="shared" si="774"/>
        <v>4.168907820911727E-4</v>
      </c>
      <c r="Q9166" s="36">
        <f t="shared" si="775"/>
        <v>1.4789525669494383E-2</v>
      </c>
    </row>
    <row r="9167" spans="1:17" x14ac:dyDescent="0.3">
      <c r="A9167" s="29">
        <v>2428789</v>
      </c>
      <c r="B9167" s="1">
        <v>135</v>
      </c>
      <c r="C9167" s="1" t="s">
        <v>34</v>
      </c>
      <c r="D9167" s="1" t="s">
        <v>41</v>
      </c>
      <c r="E9167" s="1" t="s">
        <v>42</v>
      </c>
      <c r="F9167" s="47">
        <v>1071</v>
      </c>
      <c r="G9167" s="34">
        <v>1130.8900000000001</v>
      </c>
      <c r="H9167" s="1" t="s">
        <v>218</v>
      </c>
      <c r="I9167" s="34">
        <v>9.2879999999999994E-3</v>
      </c>
      <c r="J9167" s="34">
        <v>3598.2952</v>
      </c>
      <c r="K9167" s="35" t="str">
        <f t="shared" si="771"/>
        <v>Kempenland-West_H4010A</v>
      </c>
      <c r="L9167" s="36">
        <f>VLOOKUP(D9167,DATA!A:F,5,FALSE)</f>
        <v>1.3726988247862192E-2</v>
      </c>
      <c r="M9167" s="37">
        <f>VLOOKUP(D9167,DATA!A:F,6,FALSE)</f>
        <v>1285.5</v>
      </c>
      <c r="N9167" s="36">
        <f t="shared" si="772"/>
        <v>10.694536603464964</v>
      </c>
      <c r="O9167" s="36">
        <f t="shared" si="773"/>
        <v>10.695754356531603</v>
      </c>
      <c r="P9167" s="36">
        <f t="shared" si="774"/>
        <v>1.2177530666388492E-3</v>
      </c>
      <c r="Q9167" s="36">
        <f t="shared" si="775"/>
        <v>4.3818350144718507E-2</v>
      </c>
    </row>
    <row r="9168" spans="1:17" x14ac:dyDescent="0.3">
      <c r="A9168" s="29">
        <v>2428789</v>
      </c>
      <c r="B9168" s="1">
        <v>135</v>
      </c>
      <c r="C9168" s="1" t="s">
        <v>34</v>
      </c>
      <c r="D9168" s="1" t="s">
        <v>53</v>
      </c>
      <c r="E9168" s="1" t="s">
        <v>54</v>
      </c>
      <c r="F9168" s="47">
        <v>714</v>
      </c>
      <c r="G9168" s="34">
        <v>1130.8900000000001</v>
      </c>
      <c r="H9168" s="1" t="s">
        <v>218</v>
      </c>
      <c r="I9168" s="34">
        <v>9.2879999999999994E-3</v>
      </c>
      <c r="J9168" s="34">
        <v>5285.1815999999999</v>
      </c>
      <c r="K9168" s="35" t="str">
        <f t="shared" si="771"/>
        <v>Kempenland-West_H4030</v>
      </c>
      <c r="L9168" s="36">
        <f>VLOOKUP(D9168,DATA!A:F,5,FALSE)</f>
        <v>1.0986712608830001E-2</v>
      </c>
      <c r="M9168" s="37">
        <f>VLOOKUP(D9168,DATA!A:F,6,FALSE)</f>
        <v>982</v>
      </c>
      <c r="N9168" s="36">
        <f t="shared" si="772"/>
        <v>83.696422062533799</v>
      </c>
      <c r="O9168" s="36">
        <f t="shared" si="773"/>
        <v>83.697814465225775</v>
      </c>
      <c r="P9168" s="36">
        <f t="shared" si="774"/>
        <v>1.392402691976713E-3</v>
      </c>
      <c r="Q9168" s="36">
        <f t="shared" si="775"/>
        <v>7.3591010874257914E-2</v>
      </c>
    </row>
    <row r="9169" spans="1:17" x14ac:dyDescent="0.3">
      <c r="A9169" s="29">
        <v>2428790</v>
      </c>
      <c r="B9169" s="1">
        <v>135</v>
      </c>
      <c r="C9169" s="1" t="s">
        <v>34</v>
      </c>
      <c r="D9169" s="1" t="s">
        <v>57</v>
      </c>
      <c r="E9169" s="1" t="s">
        <v>58</v>
      </c>
      <c r="F9169" s="47">
        <v>714</v>
      </c>
      <c r="G9169" s="34">
        <v>1145.3</v>
      </c>
      <c r="H9169" s="1" t="s">
        <v>218</v>
      </c>
      <c r="I9169" s="34">
        <v>9.3627999999999992E-3</v>
      </c>
      <c r="J9169" s="34">
        <v>104.20283499999999</v>
      </c>
      <c r="K9169" s="35" t="str">
        <f t="shared" si="771"/>
        <v>Kempenland-West_H3160</v>
      </c>
      <c r="L9169" s="36">
        <f>VLOOKUP(D9169,DATA!A:F,5,FALSE)</f>
        <v>1.0986712608830001E-2</v>
      </c>
      <c r="M9169" s="37">
        <f>VLOOKUP(D9169,DATA!A:F,6,FALSE)</f>
        <v>982</v>
      </c>
      <c r="N9169" s="36">
        <f t="shared" si="772"/>
        <v>85.74329012036246</v>
      </c>
      <c r="O9169" s="36">
        <f t="shared" si="773"/>
        <v>85.744547530619556</v>
      </c>
      <c r="P9169" s="36">
        <f t="shared" si="774"/>
        <v>1.2574102570965806E-3</v>
      </c>
      <c r="Q9169" s="36">
        <f t="shared" si="775"/>
        <v>1.3102571354754256E-3</v>
      </c>
    </row>
    <row r="9170" spans="1:17" x14ac:dyDescent="0.3">
      <c r="A9170" s="29">
        <v>2428790</v>
      </c>
      <c r="B9170" s="1">
        <v>135</v>
      </c>
      <c r="C9170" s="1" t="s">
        <v>34</v>
      </c>
      <c r="D9170" s="1" t="s">
        <v>41</v>
      </c>
      <c r="E9170" s="1" t="s">
        <v>42</v>
      </c>
      <c r="F9170" s="47">
        <v>1071</v>
      </c>
      <c r="G9170" s="34">
        <v>1145.3</v>
      </c>
      <c r="H9170" s="1" t="s">
        <v>218</v>
      </c>
      <c r="I9170" s="34">
        <v>9.3627999999999992E-3</v>
      </c>
      <c r="J9170" s="34">
        <v>141.75244000000001</v>
      </c>
      <c r="K9170" s="35" t="str">
        <f t="shared" si="771"/>
        <v>Kempenland-West_H4010A</v>
      </c>
      <c r="L9170" s="36">
        <f>VLOOKUP(D9170,DATA!A:F,5,FALSE)</f>
        <v>1.3726988247862192E-2</v>
      </c>
      <c r="M9170" s="37">
        <f>VLOOKUP(D9170,DATA!A:F,6,FALSE)</f>
        <v>1285.5</v>
      </c>
      <c r="N9170" s="36">
        <f t="shared" si="772"/>
        <v>12.735795785038551</v>
      </c>
      <c r="O9170" s="36">
        <f t="shared" si="773"/>
        <v>12.737224231696146</v>
      </c>
      <c r="P9170" s="36">
        <f t="shared" si="774"/>
        <v>1.4284466575951171E-3</v>
      </c>
      <c r="Q9170" s="36">
        <f t="shared" si="775"/>
        <v>2.0248579912395242E-3</v>
      </c>
    </row>
    <row r="9171" spans="1:17" x14ac:dyDescent="0.3">
      <c r="A9171" s="29">
        <v>2428790</v>
      </c>
      <c r="B9171" s="1">
        <v>135</v>
      </c>
      <c r="C9171" s="1" t="s">
        <v>34</v>
      </c>
      <c r="D9171" s="1" t="s">
        <v>53</v>
      </c>
      <c r="E9171" s="1" t="s">
        <v>54</v>
      </c>
      <c r="F9171" s="47">
        <v>714</v>
      </c>
      <c r="G9171" s="34">
        <v>1145.3</v>
      </c>
      <c r="H9171" s="1" t="s">
        <v>218</v>
      </c>
      <c r="I9171" s="34">
        <v>9.3627999999999992E-3</v>
      </c>
      <c r="J9171" s="34">
        <v>3293.7343999999998</v>
      </c>
      <c r="K9171" s="35" t="str">
        <f t="shared" si="771"/>
        <v>Kempenland-West_H4030</v>
      </c>
      <c r="L9171" s="36">
        <f>VLOOKUP(D9171,DATA!A:F,5,FALSE)</f>
        <v>1.0986712608830001E-2</v>
      </c>
      <c r="M9171" s="37">
        <f>VLOOKUP(D9171,DATA!A:F,6,FALSE)</f>
        <v>982</v>
      </c>
      <c r="N9171" s="36">
        <f t="shared" si="772"/>
        <v>85.74329012036246</v>
      </c>
      <c r="O9171" s="36">
        <f t="shared" si="773"/>
        <v>85.744547530619556</v>
      </c>
      <c r="P9171" s="36">
        <f t="shared" si="774"/>
        <v>1.2574102570965806E-3</v>
      </c>
      <c r="Q9171" s="36">
        <f t="shared" si="775"/>
        <v>4.1415754187118514E-2</v>
      </c>
    </row>
    <row r="9172" spans="1:17" x14ac:dyDescent="0.3">
      <c r="A9172" s="29">
        <v>2428794</v>
      </c>
      <c r="B9172" s="1">
        <v>135</v>
      </c>
      <c r="C9172" s="1" t="s">
        <v>34</v>
      </c>
      <c r="D9172" s="1" t="s">
        <v>57</v>
      </c>
      <c r="E9172" s="1" t="s">
        <v>58</v>
      </c>
      <c r="F9172" s="47">
        <v>714</v>
      </c>
      <c r="G9172" s="34">
        <v>1004.84</v>
      </c>
      <c r="H9172" s="1" t="s">
        <v>218</v>
      </c>
      <c r="I9172" s="34">
        <v>8.5915000000000002E-3</v>
      </c>
      <c r="J9172" s="34">
        <v>1809.7761</v>
      </c>
      <c r="K9172" s="35" t="str">
        <f t="shared" si="771"/>
        <v>Kempenland-West_H3160</v>
      </c>
      <c r="L9172" s="36">
        <f>VLOOKUP(D9172,DATA!A:F,5,FALSE)</f>
        <v>1.0986712608830001E-2</v>
      </c>
      <c r="M9172" s="37">
        <f>VLOOKUP(D9172,DATA!A:F,6,FALSE)</f>
        <v>982</v>
      </c>
      <c r="N9172" s="36">
        <f t="shared" si="772"/>
        <v>56.240699595049207</v>
      </c>
      <c r="O9172" s="36">
        <f t="shared" si="773"/>
        <v>56.243022627543446</v>
      </c>
      <c r="P9172" s="36">
        <f t="shared" si="774"/>
        <v>2.3230324942389302E-3</v>
      </c>
      <c r="Q9172" s="36">
        <f t="shared" si="775"/>
        <v>4.2041686875970034E-2</v>
      </c>
    </row>
    <row r="9173" spans="1:17" x14ac:dyDescent="0.3">
      <c r="A9173" s="29">
        <v>2428795</v>
      </c>
      <c r="B9173" s="1">
        <v>135</v>
      </c>
      <c r="C9173" s="1" t="s">
        <v>34</v>
      </c>
      <c r="D9173" s="1" t="s">
        <v>57</v>
      </c>
      <c r="E9173" s="1" t="s">
        <v>58</v>
      </c>
      <c r="F9173" s="47">
        <v>714</v>
      </c>
      <c r="G9173" s="34">
        <v>1018.17</v>
      </c>
      <c r="H9173" s="1" t="s">
        <v>218</v>
      </c>
      <c r="I9173" s="34">
        <v>8.9295999999999993E-3</v>
      </c>
      <c r="J9173" s="34">
        <v>3776.2292000000002</v>
      </c>
      <c r="K9173" s="35" t="str">
        <f t="shared" si="771"/>
        <v>Kempenland-West_H3160</v>
      </c>
      <c r="L9173" s="36">
        <f>VLOOKUP(D9173,DATA!A:F,5,FALSE)</f>
        <v>1.0986712608830001E-2</v>
      </c>
      <c r="M9173" s="37">
        <f>VLOOKUP(D9173,DATA!A:F,6,FALSE)</f>
        <v>982</v>
      </c>
      <c r="N9173" s="36">
        <f t="shared" si="772"/>
        <v>59.806027294280462</v>
      </c>
      <c r="O9173" s="36">
        <f t="shared" si="773"/>
        <v>59.808385607465468</v>
      </c>
      <c r="P9173" s="36">
        <f t="shared" si="774"/>
        <v>2.3583131850060113E-3</v>
      </c>
      <c r="Q9173" s="36">
        <f t="shared" si="775"/>
        <v>8.9055311119647027E-2</v>
      </c>
    </row>
    <row r="9174" spans="1:17" x14ac:dyDescent="0.3">
      <c r="A9174" s="29">
        <v>2428795</v>
      </c>
      <c r="B9174" s="1">
        <v>135</v>
      </c>
      <c r="C9174" s="1" t="s">
        <v>34</v>
      </c>
      <c r="D9174" s="1" t="s">
        <v>53</v>
      </c>
      <c r="E9174" s="1" t="s">
        <v>54</v>
      </c>
      <c r="F9174" s="47">
        <v>714</v>
      </c>
      <c r="G9174" s="34">
        <v>1018.17</v>
      </c>
      <c r="H9174" s="1" t="s">
        <v>218</v>
      </c>
      <c r="I9174" s="34">
        <v>8.9295999999999993E-3</v>
      </c>
      <c r="J9174" s="34">
        <v>302.02206000000001</v>
      </c>
      <c r="K9174" s="35" t="str">
        <f t="shared" si="771"/>
        <v>Kempenland-West_H4030</v>
      </c>
      <c r="L9174" s="36">
        <f>VLOOKUP(D9174,DATA!A:F,5,FALSE)</f>
        <v>1.0986712608830001E-2</v>
      </c>
      <c r="M9174" s="37">
        <f>VLOOKUP(D9174,DATA!A:F,6,FALSE)</f>
        <v>982</v>
      </c>
      <c r="N9174" s="36">
        <f t="shared" si="772"/>
        <v>59.806027294280462</v>
      </c>
      <c r="O9174" s="36">
        <f t="shared" si="773"/>
        <v>59.808385607465468</v>
      </c>
      <c r="P9174" s="36">
        <f t="shared" si="774"/>
        <v>2.3583131850060113E-3</v>
      </c>
      <c r="Q9174" s="36">
        <f t="shared" si="775"/>
        <v>7.1226260626067661E-3</v>
      </c>
    </row>
    <row r="9175" spans="1:17" x14ac:dyDescent="0.3">
      <c r="A9175" s="29">
        <v>2428799</v>
      </c>
      <c r="B9175" s="1">
        <v>135</v>
      </c>
      <c r="C9175" s="1" t="s">
        <v>34</v>
      </c>
      <c r="D9175" s="1" t="s">
        <v>41</v>
      </c>
      <c r="E9175" s="1" t="s">
        <v>42</v>
      </c>
      <c r="F9175" s="47">
        <v>1071</v>
      </c>
      <c r="G9175" s="34">
        <v>1405.44</v>
      </c>
      <c r="H9175" s="1" t="s">
        <v>218</v>
      </c>
      <c r="I9175" s="34">
        <v>1.3922500000000001E-2</v>
      </c>
      <c r="J9175" s="34">
        <v>424.68747000000002</v>
      </c>
      <c r="K9175" s="35" t="str">
        <f t="shared" si="771"/>
        <v>Kempenland-West_H4010A</v>
      </c>
      <c r="L9175" s="36">
        <f>VLOOKUP(D9175,DATA!A:F,5,FALSE)</f>
        <v>1.3726988247862192E-2</v>
      </c>
      <c r="M9175" s="37">
        <f>VLOOKUP(D9175,DATA!A:F,6,FALSE)</f>
        <v>1285.5</v>
      </c>
      <c r="N9175" s="36">
        <f t="shared" si="772"/>
        <v>83.84059345765337</v>
      </c>
      <c r="O9175" s="36">
        <f t="shared" si="773"/>
        <v>83.843182529792657</v>
      </c>
      <c r="P9175" s="36">
        <f t="shared" si="774"/>
        <v>2.5890721392869409E-3</v>
      </c>
      <c r="Q9175" s="36">
        <f t="shared" si="775"/>
        <v>1.0995464964812587E-2</v>
      </c>
    </row>
    <row r="9176" spans="1:17" x14ac:dyDescent="0.3">
      <c r="A9176" s="29">
        <v>2428800</v>
      </c>
      <c r="B9176" s="1">
        <v>135</v>
      </c>
      <c r="C9176" s="1" t="s">
        <v>34</v>
      </c>
      <c r="D9176" s="1" t="s">
        <v>28</v>
      </c>
      <c r="E9176" s="1" t="s">
        <v>29</v>
      </c>
      <c r="F9176" s="47">
        <v>1786</v>
      </c>
      <c r="G9176" s="34">
        <v>1956.08</v>
      </c>
      <c r="H9176" s="1" t="s">
        <v>218</v>
      </c>
      <c r="I9176" s="34">
        <v>2.1094999999999999E-2</v>
      </c>
      <c r="J9176" s="34">
        <v>626.51739999999995</v>
      </c>
      <c r="K9176" s="35" t="str">
        <f t="shared" si="771"/>
        <v>Kempenland-West_H91D0</v>
      </c>
      <c r="L9176" s="36">
        <f>VLOOKUP(D9176,DATA!A:F,5,FALSE)</f>
        <v>6.9280917156857415E-3</v>
      </c>
      <c r="M9176" s="37">
        <f>VLOOKUP(D9176,DATA!A:F,6,FALSE)</f>
        <v>2211</v>
      </c>
      <c r="N9176" s="36">
        <f t="shared" si="772"/>
        <v>14.602686296176044</v>
      </c>
      <c r="O9176" s="36">
        <f t="shared" si="773"/>
        <v>14.604508901313386</v>
      </c>
      <c r="P9176" s="36">
        <f t="shared" si="774"/>
        <v>1.8226051373417818E-3</v>
      </c>
      <c r="Q9176" s="36">
        <f t="shared" si="775"/>
        <v>1.1418938318740159E-2</v>
      </c>
    </row>
    <row r="9177" spans="1:17" x14ac:dyDescent="0.3">
      <c r="A9177" s="29">
        <v>2428800</v>
      </c>
      <c r="B9177" s="1">
        <v>135</v>
      </c>
      <c r="C9177" s="1" t="s">
        <v>34</v>
      </c>
      <c r="D9177" s="1" t="s">
        <v>22</v>
      </c>
      <c r="E9177" s="1" t="s">
        <v>23</v>
      </c>
      <c r="F9177" s="47">
        <v>1857</v>
      </c>
      <c r="G9177" s="34">
        <v>1956.08</v>
      </c>
      <c r="H9177" s="1" t="s">
        <v>218</v>
      </c>
      <c r="I9177" s="34">
        <v>2.1094999999999999E-2</v>
      </c>
      <c r="J9177" s="34">
        <v>3394.9018999999998</v>
      </c>
      <c r="K9177" s="35" t="str">
        <f t="shared" si="771"/>
        <v>Kempenland-West_H91E0C</v>
      </c>
      <c r="L9177" s="36">
        <f>VLOOKUP(D9177,DATA!A:F,5,FALSE)</f>
        <v>6.9280917156857415E-3</v>
      </c>
      <c r="M9177" s="37">
        <f>VLOOKUP(D9177,DATA!A:F,6,FALSE)</f>
        <v>2282</v>
      </c>
      <c r="N9177" s="36">
        <f t="shared" si="772"/>
        <v>9.4661318691833856</v>
      </c>
      <c r="O9177" s="36">
        <f t="shared" si="773"/>
        <v>9.4673844406431318</v>
      </c>
      <c r="P9177" s="36">
        <f t="shared" si="774"/>
        <v>1.2525714597462212E-3</v>
      </c>
      <c r="Q9177" s="36">
        <f t="shared" si="775"/>
        <v>4.2523572285782192E-2</v>
      </c>
    </row>
    <row r="9178" spans="1:17" x14ac:dyDescent="0.3">
      <c r="A9178" s="29">
        <v>2428802</v>
      </c>
      <c r="B9178" s="1">
        <v>135</v>
      </c>
      <c r="C9178" s="1" t="s">
        <v>34</v>
      </c>
      <c r="D9178" s="1" t="s">
        <v>59</v>
      </c>
      <c r="E9178" s="1" t="s">
        <v>60</v>
      </c>
      <c r="F9178" s="47">
        <v>1071</v>
      </c>
      <c r="G9178" s="34">
        <v>1684.99</v>
      </c>
      <c r="H9178" s="1" t="s">
        <v>218</v>
      </c>
      <c r="I9178" s="34">
        <v>1.9168999999999999E-2</v>
      </c>
      <c r="J9178" s="34">
        <v>2882.9549999999999</v>
      </c>
      <c r="K9178" s="35" t="str">
        <f t="shared" si="771"/>
        <v>Kempenland-West_H9190</v>
      </c>
      <c r="L9178" s="36">
        <f>VLOOKUP(D9178,DATA!A:F,5,FALSE)</f>
        <v>1.3726988247862192E-2</v>
      </c>
      <c r="M9178" s="37">
        <f>VLOOKUP(D9178,DATA!A:F,6,FALSE)</f>
        <v>1285.5</v>
      </c>
      <c r="N9178" s="36">
        <f t="shared" si="772"/>
        <v>99.586364151833223</v>
      </c>
      <c r="O9178" s="36">
        <f t="shared" si="773"/>
        <v>99.586472528577829</v>
      </c>
      <c r="P9178" s="36">
        <f t="shared" si="774"/>
        <v>1.0837674460617563E-4</v>
      </c>
      <c r="Q9178" s="36">
        <f t="shared" si="775"/>
        <v>3.1244527774609708E-3</v>
      </c>
    </row>
    <row r="9179" spans="1:17" x14ac:dyDescent="0.3">
      <c r="A9179" s="29">
        <v>2428804</v>
      </c>
      <c r="B9179" s="1">
        <v>135</v>
      </c>
      <c r="C9179" s="1" t="s">
        <v>34</v>
      </c>
      <c r="D9179" s="1" t="s">
        <v>22</v>
      </c>
      <c r="E9179" s="1" t="s">
        <v>23</v>
      </c>
      <c r="F9179" s="47">
        <v>1857</v>
      </c>
      <c r="G9179" s="34">
        <v>1861.12</v>
      </c>
      <c r="H9179" s="1" t="s">
        <v>218</v>
      </c>
      <c r="I9179" s="34">
        <v>2.1909000000000001E-2</v>
      </c>
      <c r="J9179" s="34">
        <v>9816.6849999999995</v>
      </c>
      <c r="K9179" s="35" t="str">
        <f t="shared" si="771"/>
        <v>Kempenland-West_H91E0C</v>
      </c>
      <c r="L9179" s="36">
        <f>VLOOKUP(D9179,DATA!A:F,5,FALSE)</f>
        <v>6.9280917156857415E-3</v>
      </c>
      <c r="M9179" s="37">
        <f>VLOOKUP(D9179,DATA!A:F,6,FALSE)</f>
        <v>2282</v>
      </c>
      <c r="N9179" s="36">
        <f t="shared" si="772"/>
        <v>5.1373374867668353</v>
      </c>
      <c r="O9179" s="36">
        <f t="shared" si="773"/>
        <v>5.1380772609381253</v>
      </c>
      <c r="P9179" s="36">
        <f t="shared" si="774"/>
        <v>7.3977417129000855E-4</v>
      </c>
      <c r="Q9179" s="36">
        <f t="shared" si="775"/>
        <v>7.2621300106900571E-2</v>
      </c>
    </row>
    <row r="9180" spans="1:17" x14ac:dyDescent="0.3">
      <c r="A9180" s="29">
        <v>2430307</v>
      </c>
      <c r="B9180" s="1">
        <v>135</v>
      </c>
      <c r="C9180" s="1" t="s">
        <v>34</v>
      </c>
      <c r="D9180" s="1" t="s">
        <v>22</v>
      </c>
      <c r="E9180" s="1" t="s">
        <v>23</v>
      </c>
      <c r="F9180" s="47">
        <v>1857</v>
      </c>
      <c r="G9180" s="34">
        <v>1942.29</v>
      </c>
      <c r="H9180" s="1" t="s">
        <v>218</v>
      </c>
      <c r="I9180" s="34">
        <v>1.4971E-2</v>
      </c>
      <c r="J9180" s="34">
        <v>996.36929999999995</v>
      </c>
      <c r="K9180" s="35" t="str">
        <f t="shared" si="771"/>
        <v>Kempenland-West_H91E0C</v>
      </c>
      <c r="L9180" s="36">
        <f>VLOOKUP(D9180,DATA!A:F,5,FALSE)</f>
        <v>6.9280917156857415E-3</v>
      </c>
      <c r="M9180" s="37">
        <f>VLOOKUP(D9180,DATA!A:F,6,FALSE)</f>
        <v>2282</v>
      </c>
      <c r="N9180" s="36">
        <f t="shared" si="772"/>
        <v>8.6784643984079466</v>
      </c>
      <c r="O9180" s="36">
        <f t="shared" si="773"/>
        <v>8.6792864501309985</v>
      </c>
      <c r="P9180" s="36">
        <f t="shared" si="774"/>
        <v>8.2205172305194196E-4</v>
      </c>
      <c r="Q9180" s="36">
        <f t="shared" si="775"/>
        <v>8.1906709986105716E-3</v>
      </c>
    </row>
    <row r="9181" spans="1:17" x14ac:dyDescent="0.3">
      <c r="A9181" s="29">
        <v>2430307</v>
      </c>
      <c r="B9181" s="1">
        <v>135</v>
      </c>
      <c r="C9181" s="1" t="s">
        <v>34</v>
      </c>
      <c r="D9181" s="1" t="s">
        <v>25</v>
      </c>
      <c r="E9181" s="1" t="s">
        <v>23</v>
      </c>
      <c r="F9181" s="47">
        <v>1857</v>
      </c>
      <c r="G9181" s="34">
        <v>1942.29</v>
      </c>
      <c r="H9181" s="1" t="s">
        <v>218</v>
      </c>
      <c r="I9181" s="34">
        <v>1.4971E-2</v>
      </c>
      <c r="J9181" s="34">
        <v>4971.982</v>
      </c>
      <c r="K9181" s="35" t="str">
        <f t="shared" si="771"/>
        <v>Kempenland-West_ZGH91E0C</v>
      </c>
      <c r="L9181" s="36">
        <f>VLOOKUP(D9181,DATA!A:F,5,FALSE)</f>
        <v>6.9280917156857415E-3</v>
      </c>
      <c r="M9181" s="37">
        <f>VLOOKUP(D9181,DATA!A:F,6,FALSE)</f>
        <v>2282</v>
      </c>
      <c r="N9181" s="36">
        <f t="shared" si="772"/>
        <v>8.6784643984079466</v>
      </c>
      <c r="O9181" s="36">
        <f t="shared" si="773"/>
        <v>8.6792864501309985</v>
      </c>
      <c r="P9181" s="36">
        <f t="shared" si="774"/>
        <v>8.2205172305194196E-4</v>
      </c>
      <c r="Q9181" s="36">
        <f t="shared" si="775"/>
        <v>4.0872263700832405E-2</v>
      </c>
    </row>
    <row r="9182" spans="1:17" x14ac:dyDescent="0.3">
      <c r="A9182" s="29">
        <v>2430308</v>
      </c>
      <c r="B9182" s="1">
        <v>135</v>
      </c>
      <c r="C9182" s="1" t="s">
        <v>34</v>
      </c>
      <c r="D9182" s="1" t="s">
        <v>70</v>
      </c>
      <c r="E9182" s="1" t="s">
        <v>71</v>
      </c>
      <c r="F9182" s="47">
        <v>1071</v>
      </c>
      <c r="G9182" s="34">
        <v>1981.06</v>
      </c>
      <c r="H9182" s="1" t="s">
        <v>218</v>
      </c>
      <c r="I9182" s="34">
        <v>1.5594999999999999E-2</v>
      </c>
      <c r="J9182" s="34">
        <v>1781.9327000000001</v>
      </c>
      <c r="K9182" s="35" t="str">
        <f t="shared" si="771"/>
        <v>Kempenland-West_H9120</v>
      </c>
      <c r="L9182" s="36">
        <f>VLOOKUP(D9182,DATA!A:F,5,FALSE)</f>
        <v>1.3726988247862192E-2</v>
      </c>
      <c r="M9182" s="37">
        <f>VLOOKUP(D9182,DATA!A:F,6,FALSE)</f>
        <v>1285.5</v>
      </c>
      <c r="N9182" s="36">
        <f t="shared" si="772"/>
        <v>99.992865728281529</v>
      </c>
      <c r="O9182" s="36">
        <f t="shared" si="773"/>
        <v>99.992867255259696</v>
      </c>
      <c r="P9182" s="36">
        <f t="shared" si="774"/>
        <v>1.5269781670212978E-6</v>
      </c>
      <c r="Q9182" s="36">
        <f t="shared" si="775"/>
        <v>2.7209723280013122E-5</v>
      </c>
    </row>
    <row r="9183" spans="1:17" x14ac:dyDescent="0.3">
      <c r="A9183" s="29">
        <v>2430308</v>
      </c>
      <c r="B9183" s="1">
        <v>135</v>
      </c>
      <c r="C9183" s="1" t="s">
        <v>34</v>
      </c>
      <c r="D9183" s="1" t="s">
        <v>22</v>
      </c>
      <c r="E9183" s="1" t="s">
        <v>23</v>
      </c>
      <c r="F9183" s="47">
        <v>1857</v>
      </c>
      <c r="G9183" s="34">
        <v>1981.06</v>
      </c>
      <c r="H9183" s="1" t="s">
        <v>218</v>
      </c>
      <c r="I9183" s="34">
        <v>1.5594999999999999E-2</v>
      </c>
      <c r="J9183" s="34">
        <v>5135.9306999999999</v>
      </c>
      <c r="K9183" s="35" t="str">
        <f t="shared" si="771"/>
        <v>Kempenland-West_H91E0C</v>
      </c>
      <c r="L9183" s="36">
        <f>VLOOKUP(D9183,DATA!A:F,5,FALSE)</f>
        <v>6.9280917156857415E-3</v>
      </c>
      <c r="M9183" s="37">
        <f>VLOOKUP(D9183,DATA!A:F,6,FALSE)</f>
        <v>2282</v>
      </c>
      <c r="N9183" s="36">
        <f t="shared" si="772"/>
        <v>11.056922137535665</v>
      </c>
      <c r="O9183" s="36">
        <f t="shared" si="773"/>
        <v>11.057984722548024</v>
      </c>
      <c r="P9183" s="36">
        <f t="shared" si="774"/>
        <v>1.0625850123595626E-3</v>
      </c>
      <c r="Q9183" s="36">
        <f t="shared" si="775"/>
        <v>5.4573629863373566E-2</v>
      </c>
    </row>
    <row r="9184" spans="1:17" x14ac:dyDescent="0.3">
      <c r="A9184" s="29">
        <v>2430308</v>
      </c>
      <c r="B9184" s="1">
        <v>135</v>
      </c>
      <c r="C9184" s="1" t="s">
        <v>34</v>
      </c>
      <c r="D9184" s="1" t="s">
        <v>25</v>
      </c>
      <c r="E9184" s="1" t="s">
        <v>23</v>
      </c>
      <c r="F9184" s="47">
        <v>1857</v>
      </c>
      <c r="G9184" s="34">
        <v>1981.06</v>
      </c>
      <c r="H9184" s="1" t="s">
        <v>218</v>
      </c>
      <c r="I9184" s="34">
        <v>1.5594999999999999E-2</v>
      </c>
      <c r="J9184" s="34">
        <v>1469.1135999999999</v>
      </c>
      <c r="K9184" s="35" t="str">
        <f t="shared" si="771"/>
        <v>Kempenland-West_ZGH91E0C</v>
      </c>
      <c r="L9184" s="36">
        <f>VLOOKUP(D9184,DATA!A:F,5,FALSE)</f>
        <v>6.9280917156857415E-3</v>
      </c>
      <c r="M9184" s="37">
        <f>VLOOKUP(D9184,DATA!A:F,6,FALSE)</f>
        <v>2282</v>
      </c>
      <c r="N9184" s="36">
        <f t="shared" si="772"/>
        <v>11.056922137535665</v>
      </c>
      <c r="O9184" s="36">
        <f t="shared" si="773"/>
        <v>11.057984722548024</v>
      </c>
      <c r="P9184" s="36">
        <f t="shared" si="774"/>
        <v>1.0625850123595626E-3</v>
      </c>
      <c r="Q9184" s="36">
        <f t="shared" si="775"/>
        <v>1.5610580928136013E-2</v>
      </c>
    </row>
    <row r="9185" spans="1:17" x14ac:dyDescent="0.3">
      <c r="A9185" s="29">
        <v>2430316</v>
      </c>
      <c r="B9185" s="1">
        <v>135</v>
      </c>
      <c r="C9185" s="1" t="s">
        <v>34</v>
      </c>
      <c r="D9185" s="1" t="s">
        <v>53</v>
      </c>
      <c r="E9185" s="1" t="s">
        <v>54</v>
      </c>
      <c r="F9185" s="47">
        <v>714</v>
      </c>
      <c r="G9185" s="34">
        <v>1363.02</v>
      </c>
      <c r="H9185" s="1" t="s">
        <v>218</v>
      </c>
      <c r="I9185" s="34">
        <v>1.1025500000000001E-2</v>
      </c>
      <c r="J9185" s="34">
        <v>490.47546</v>
      </c>
      <c r="K9185" s="35" t="str">
        <f t="shared" si="771"/>
        <v>Kempenland-West_H4030</v>
      </c>
      <c r="L9185" s="36">
        <f>VLOOKUP(D9185,DATA!A:F,5,FALSE)</f>
        <v>1.0986712608830001E-2</v>
      </c>
      <c r="M9185" s="37">
        <f>VLOOKUP(D9185,DATA!A:F,6,FALSE)</f>
        <v>982</v>
      </c>
      <c r="N9185" s="36">
        <f t="shared" si="772"/>
        <v>98.502311710748089</v>
      </c>
      <c r="O9185" s="36">
        <f t="shared" si="773"/>
        <v>98.502490404101479</v>
      </c>
      <c r="P9185" s="36">
        <f t="shared" si="774"/>
        <v>1.7869335339071313E-4</v>
      </c>
      <c r="Q9185" s="36">
        <f t="shared" si="775"/>
        <v>8.764470470325258E-4</v>
      </c>
    </row>
    <row r="9186" spans="1:17" x14ac:dyDescent="0.3">
      <c r="A9186" s="29">
        <v>2430317</v>
      </c>
      <c r="B9186" s="1">
        <v>135</v>
      </c>
      <c r="C9186" s="1" t="s">
        <v>34</v>
      </c>
      <c r="D9186" s="1" t="s">
        <v>41</v>
      </c>
      <c r="E9186" s="1" t="s">
        <v>42</v>
      </c>
      <c r="F9186" s="47">
        <v>1071</v>
      </c>
      <c r="G9186" s="34">
        <v>1280.67</v>
      </c>
      <c r="H9186" s="1" t="s">
        <v>218</v>
      </c>
      <c r="I9186" s="34">
        <v>1.05389E-2</v>
      </c>
      <c r="J9186" s="34">
        <v>245.69904</v>
      </c>
      <c r="K9186" s="35" t="str">
        <f t="shared" si="771"/>
        <v>Kempenland-West_H4010A</v>
      </c>
      <c r="L9186" s="36">
        <f>VLOOKUP(D9186,DATA!A:F,5,FALSE)</f>
        <v>1.3726988247862192E-2</v>
      </c>
      <c r="M9186" s="37">
        <f>VLOOKUP(D9186,DATA!A:F,6,FALSE)</f>
        <v>1285.5</v>
      </c>
      <c r="N9186" s="36">
        <f t="shared" si="772"/>
        <v>48.343073094135306</v>
      </c>
      <c r="O9186" s="36">
        <f t="shared" si="773"/>
        <v>48.346685814992554</v>
      </c>
      <c r="P9186" s="36">
        <f t="shared" si="774"/>
        <v>3.612720857248064E-3</v>
      </c>
      <c r="Q9186" s="36">
        <f t="shared" si="775"/>
        <v>8.8764204641382637E-3</v>
      </c>
    </row>
    <row r="9187" spans="1:17" x14ac:dyDescent="0.3">
      <c r="A9187" s="29">
        <v>2430317</v>
      </c>
      <c r="B9187" s="1">
        <v>135</v>
      </c>
      <c r="C9187" s="1" t="s">
        <v>34</v>
      </c>
      <c r="D9187" s="1" t="s">
        <v>53</v>
      </c>
      <c r="E9187" s="1" t="s">
        <v>54</v>
      </c>
      <c r="F9187" s="47">
        <v>714</v>
      </c>
      <c r="G9187" s="34">
        <v>1280.67</v>
      </c>
      <c r="H9187" s="1" t="s">
        <v>218</v>
      </c>
      <c r="I9187" s="34">
        <v>1.05389E-2</v>
      </c>
      <c r="J9187" s="34">
        <v>208.65799999999999</v>
      </c>
      <c r="K9187" s="35" t="str">
        <f t="shared" si="771"/>
        <v>Kempenland-West_H4030</v>
      </c>
      <c r="L9187" s="36">
        <f>VLOOKUP(D9187,DATA!A:F,5,FALSE)</f>
        <v>1.0986712608830001E-2</v>
      </c>
      <c r="M9187" s="37">
        <f>VLOOKUP(D9187,DATA!A:F,6,FALSE)</f>
        <v>982</v>
      </c>
      <c r="N9187" s="36">
        <f t="shared" si="772"/>
        <v>96.378523077534794</v>
      </c>
      <c r="O9187" s="36">
        <f t="shared" si="773"/>
        <v>96.378927193227227</v>
      </c>
      <c r="P9187" s="36">
        <f t="shared" si="774"/>
        <v>4.0411569243303802E-4</v>
      </c>
      <c r="Q9187" s="36">
        <f t="shared" si="775"/>
        <v>8.4321972151692843E-4</v>
      </c>
    </row>
    <row r="9188" spans="1:17" x14ac:dyDescent="0.3">
      <c r="A9188" s="29">
        <v>2430318</v>
      </c>
      <c r="B9188" s="1">
        <v>135</v>
      </c>
      <c r="C9188" s="1" t="s">
        <v>34</v>
      </c>
      <c r="D9188" s="1" t="s">
        <v>41</v>
      </c>
      <c r="E9188" s="1" t="s">
        <v>42</v>
      </c>
      <c r="F9188" s="47">
        <v>1071</v>
      </c>
      <c r="G9188" s="34">
        <v>1172.22</v>
      </c>
      <c r="H9188" s="1" t="s">
        <v>218</v>
      </c>
      <c r="I9188" s="34">
        <v>9.7210999999999999E-3</v>
      </c>
      <c r="J9188" s="34">
        <v>5067.1562000000004</v>
      </c>
      <c r="K9188" s="35" t="str">
        <f t="shared" si="771"/>
        <v>Kempenland-West_H4010A</v>
      </c>
      <c r="L9188" s="36">
        <f>VLOOKUP(D9188,DATA!A:F,5,FALSE)</f>
        <v>1.3726988247862192E-2</v>
      </c>
      <c r="M9188" s="37">
        <f>VLOOKUP(D9188,DATA!A:F,6,FALSE)</f>
        <v>1285.5</v>
      </c>
      <c r="N9188" s="36">
        <f t="shared" si="772"/>
        <v>17.436626042710845</v>
      </c>
      <c r="O9188" s="36">
        <f t="shared" si="773"/>
        <v>17.438547184545822</v>
      </c>
      <c r="P9188" s="36">
        <f t="shared" si="774"/>
        <v>1.921141834976936E-3</v>
      </c>
      <c r="Q9188" s="36">
        <f t="shared" si="775"/>
        <v>9.734725760182758E-2</v>
      </c>
    </row>
    <row r="9189" spans="1:17" x14ac:dyDescent="0.3">
      <c r="A9189" s="29">
        <v>2430318</v>
      </c>
      <c r="B9189" s="1">
        <v>135</v>
      </c>
      <c r="C9189" s="1" t="s">
        <v>34</v>
      </c>
      <c r="D9189" s="1" t="s">
        <v>53</v>
      </c>
      <c r="E9189" s="1" t="s">
        <v>54</v>
      </c>
      <c r="F9189" s="47">
        <v>714</v>
      </c>
      <c r="G9189" s="34">
        <v>1172.22</v>
      </c>
      <c r="H9189" s="1" t="s">
        <v>218</v>
      </c>
      <c r="I9189" s="34">
        <v>9.7210999999999999E-3</v>
      </c>
      <c r="J9189" s="34">
        <v>3488.0679</v>
      </c>
      <c r="K9189" s="35" t="str">
        <f t="shared" si="771"/>
        <v>Kempenland-West_H4030</v>
      </c>
      <c r="L9189" s="36">
        <f>VLOOKUP(D9189,DATA!A:F,5,FALSE)</f>
        <v>1.0986712608830001E-2</v>
      </c>
      <c r="M9189" s="37">
        <f>VLOOKUP(D9189,DATA!A:F,6,FALSE)</f>
        <v>982</v>
      </c>
      <c r="N9189" s="36">
        <f t="shared" si="772"/>
        <v>88.991689216252269</v>
      </c>
      <c r="O9189" s="36">
        <f t="shared" si="773"/>
        <v>88.992735465651464</v>
      </c>
      <c r="P9189" s="36">
        <f t="shared" si="774"/>
        <v>1.046249399195176E-3</v>
      </c>
      <c r="Q9189" s="36">
        <f t="shared" si="775"/>
        <v>3.6493889447269792E-2</v>
      </c>
    </row>
    <row r="9190" spans="1:17" x14ac:dyDescent="0.3">
      <c r="A9190" s="29">
        <v>2430319</v>
      </c>
      <c r="B9190" s="1">
        <v>135</v>
      </c>
      <c r="C9190" s="1" t="s">
        <v>34</v>
      </c>
      <c r="D9190" s="1" t="s">
        <v>57</v>
      </c>
      <c r="E9190" s="1" t="s">
        <v>58</v>
      </c>
      <c r="F9190" s="47">
        <v>714</v>
      </c>
      <c r="G9190" s="34">
        <v>1342.62</v>
      </c>
      <c r="H9190" s="1" t="s">
        <v>218</v>
      </c>
      <c r="I9190" s="34">
        <v>1.10869E-2</v>
      </c>
      <c r="J9190" s="34">
        <v>33.282389999999999</v>
      </c>
      <c r="K9190" s="35" t="str">
        <f t="shared" si="771"/>
        <v>Kempenland-West_H3160</v>
      </c>
      <c r="L9190" s="36">
        <f>VLOOKUP(D9190,DATA!A:F,5,FALSE)</f>
        <v>1.0986712608830001E-2</v>
      </c>
      <c r="M9190" s="37">
        <f>VLOOKUP(D9190,DATA!A:F,6,FALSE)</f>
        <v>982</v>
      </c>
      <c r="N9190" s="36">
        <f t="shared" si="772"/>
        <v>98.133068638380863</v>
      </c>
      <c r="O9190" s="36">
        <f t="shared" si="773"/>
        <v>98.133291788006687</v>
      </c>
      <c r="P9190" s="36">
        <f t="shared" si="774"/>
        <v>2.2314962582470343E-4</v>
      </c>
      <c r="Q9190" s="36">
        <f t="shared" si="775"/>
        <v>7.4269528750518511E-5</v>
      </c>
    </row>
    <row r="9191" spans="1:17" x14ac:dyDescent="0.3">
      <c r="A9191" s="29">
        <v>2430319</v>
      </c>
      <c r="B9191" s="1">
        <v>135</v>
      </c>
      <c r="C9191" s="1" t="s">
        <v>34</v>
      </c>
      <c r="D9191" s="1" t="s">
        <v>53</v>
      </c>
      <c r="E9191" s="1" t="s">
        <v>54</v>
      </c>
      <c r="F9191" s="47">
        <v>714</v>
      </c>
      <c r="G9191" s="34">
        <v>1342.62</v>
      </c>
      <c r="H9191" s="1" t="s">
        <v>218</v>
      </c>
      <c r="I9191" s="34">
        <v>1.10869E-2</v>
      </c>
      <c r="J9191" s="34">
        <v>4077.5542</v>
      </c>
      <c r="K9191" s="35" t="str">
        <f t="shared" si="771"/>
        <v>Kempenland-West_H4030</v>
      </c>
      <c r="L9191" s="36">
        <f>VLOOKUP(D9191,DATA!A:F,5,FALSE)</f>
        <v>1.0986712608830001E-2</v>
      </c>
      <c r="M9191" s="37">
        <f>VLOOKUP(D9191,DATA!A:F,6,FALSE)</f>
        <v>982</v>
      </c>
      <c r="N9191" s="36">
        <f t="shared" si="772"/>
        <v>98.133068638380863</v>
      </c>
      <c r="O9191" s="36">
        <f t="shared" si="773"/>
        <v>98.133291788006687</v>
      </c>
      <c r="P9191" s="36">
        <f t="shared" si="774"/>
        <v>2.2314962582470343E-4</v>
      </c>
      <c r="Q9191" s="36">
        <f t="shared" si="775"/>
        <v>9.0990469400994804E-3</v>
      </c>
    </row>
    <row r="9192" spans="1:17" x14ac:dyDescent="0.3">
      <c r="A9192" s="29">
        <v>2430322</v>
      </c>
      <c r="B9192" s="1">
        <v>135</v>
      </c>
      <c r="C9192" s="1" t="s">
        <v>34</v>
      </c>
      <c r="D9192" s="1" t="s">
        <v>41</v>
      </c>
      <c r="E9192" s="1" t="s">
        <v>42</v>
      </c>
      <c r="F9192" s="47">
        <v>1071</v>
      </c>
      <c r="G9192" s="34">
        <v>1089.18</v>
      </c>
      <c r="H9192" s="1" t="s">
        <v>218</v>
      </c>
      <c r="I9192" s="34">
        <v>9.3480000000000004E-3</v>
      </c>
      <c r="J9192" s="34">
        <v>233.73220000000001</v>
      </c>
      <c r="K9192" s="35" t="str">
        <f t="shared" si="771"/>
        <v>Kempenland-West_H4010A</v>
      </c>
      <c r="L9192" s="36">
        <f>VLOOKUP(D9192,DATA!A:F,5,FALSE)</f>
        <v>1.3726988247862192E-2</v>
      </c>
      <c r="M9192" s="37">
        <f>VLOOKUP(D9192,DATA!A:F,6,FALSE)</f>
        <v>1285.5</v>
      </c>
      <c r="N9192" s="36">
        <f t="shared" si="772"/>
        <v>6.3276014141992389</v>
      </c>
      <c r="O9192" s="36">
        <f t="shared" si="773"/>
        <v>6.3283620365082713</v>
      </c>
      <c r="P9192" s="36">
        <f t="shared" si="774"/>
        <v>7.6062230903239936E-4</v>
      </c>
      <c r="Q9192" s="36">
        <f t="shared" si="775"/>
        <v>1.7778192565922257E-3</v>
      </c>
    </row>
    <row r="9193" spans="1:17" x14ac:dyDescent="0.3">
      <c r="A9193" s="29">
        <v>2430323</v>
      </c>
      <c r="B9193" s="1">
        <v>135</v>
      </c>
      <c r="C9193" s="1" t="s">
        <v>34</v>
      </c>
      <c r="D9193" s="1" t="s">
        <v>57</v>
      </c>
      <c r="E9193" s="1" t="s">
        <v>58</v>
      </c>
      <c r="F9193" s="47">
        <v>714</v>
      </c>
      <c r="G9193" s="34">
        <v>1151.43</v>
      </c>
      <c r="H9193" s="1" t="s">
        <v>218</v>
      </c>
      <c r="I9193" s="34">
        <v>1.0209299999999999E-2</v>
      </c>
      <c r="J9193" s="34">
        <v>3779.0536999999999</v>
      </c>
      <c r="K9193" s="35" t="str">
        <f t="shared" si="771"/>
        <v>Kempenland-West_H3160</v>
      </c>
      <c r="L9193" s="36">
        <f>VLOOKUP(D9193,DATA!A:F,5,FALSE)</f>
        <v>1.0986712608830001E-2</v>
      </c>
      <c r="M9193" s="37">
        <f>VLOOKUP(D9193,DATA!A:F,6,FALSE)</f>
        <v>982</v>
      </c>
      <c r="N9193" s="36">
        <f t="shared" si="772"/>
        <v>86.546921150421184</v>
      </c>
      <c r="O9193" s="36">
        <f t="shared" si="773"/>
        <v>86.548227078432021</v>
      </c>
      <c r="P9193" s="36">
        <f t="shared" si="774"/>
        <v>1.3059280108365101E-3</v>
      </c>
      <c r="Q9193" s="36">
        <f t="shared" si="775"/>
        <v>4.9351720812853529E-2</v>
      </c>
    </row>
    <row r="9194" spans="1:17" x14ac:dyDescent="0.3">
      <c r="A9194" s="29">
        <v>2430323</v>
      </c>
      <c r="B9194" s="1">
        <v>135</v>
      </c>
      <c r="C9194" s="1" t="s">
        <v>34</v>
      </c>
      <c r="D9194" s="1" t="s">
        <v>41</v>
      </c>
      <c r="E9194" s="1" t="s">
        <v>42</v>
      </c>
      <c r="F9194" s="47">
        <v>1071</v>
      </c>
      <c r="G9194" s="34">
        <v>1151.43</v>
      </c>
      <c r="H9194" s="1" t="s">
        <v>218</v>
      </c>
      <c r="I9194" s="34">
        <v>1.0209299999999999E-2</v>
      </c>
      <c r="J9194" s="34">
        <v>623.01482999999996</v>
      </c>
      <c r="K9194" s="35" t="str">
        <f t="shared" si="771"/>
        <v>Kempenland-West_H4010A</v>
      </c>
      <c r="L9194" s="36">
        <f>VLOOKUP(D9194,DATA!A:F,5,FALSE)</f>
        <v>1.3726988247862192E-2</v>
      </c>
      <c r="M9194" s="37">
        <f>VLOOKUP(D9194,DATA!A:F,6,FALSE)</f>
        <v>1285.5</v>
      </c>
      <c r="N9194" s="36">
        <f t="shared" si="772"/>
        <v>13.700667437891857</v>
      </c>
      <c r="O9194" s="36">
        <f t="shared" si="773"/>
        <v>13.702324514100368</v>
      </c>
      <c r="P9194" s="36">
        <f t="shared" si="774"/>
        <v>1.6570762085112989E-3</v>
      </c>
      <c r="Q9194" s="36">
        <f t="shared" si="775"/>
        <v>1.0323830523427113E-2</v>
      </c>
    </row>
    <row r="9195" spans="1:17" x14ac:dyDescent="0.3">
      <c r="A9195" s="29">
        <v>2430323</v>
      </c>
      <c r="B9195" s="1">
        <v>135</v>
      </c>
      <c r="C9195" s="1" t="s">
        <v>34</v>
      </c>
      <c r="D9195" s="1" t="s">
        <v>53</v>
      </c>
      <c r="E9195" s="1" t="s">
        <v>54</v>
      </c>
      <c r="F9195" s="47">
        <v>714</v>
      </c>
      <c r="G9195" s="34">
        <v>1151.43</v>
      </c>
      <c r="H9195" s="1" t="s">
        <v>218</v>
      </c>
      <c r="I9195" s="34">
        <v>1.0209299999999999E-2</v>
      </c>
      <c r="J9195" s="34">
        <v>536.58370000000002</v>
      </c>
      <c r="K9195" s="35" t="str">
        <f t="shared" si="771"/>
        <v>Kempenland-West_H4030</v>
      </c>
      <c r="L9195" s="36">
        <f>VLOOKUP(D9195,DATA!A:F,5,FALSE)</f>
        <v>1.0986712608830001E-2</v>
      </c>
      <c r="M9195" s="37">
        <f>VLOOKUP(D9195,DATA!A:F,6,FALSE)</f>
        <v>982</v>
      </c>
      <c r="N9195" s="36">
        <f t="shared" si="772"/>
        <v>86.546921150421184</v>
      </c>
      <c r="O9195" s="36">
        <f t="shared" si="773"/>
        <v>86.548227078432021</v>
      </c>
      <c r="P9195" s="36">
        <f t="shared" si="774"/>
        <v>1.3059280108365101E-3</v>
      </c>
      <c r="Q9195" s="36">
        <f t="shared" si="775"/>
        <v>7.007396839882947E-3</v>
      </c>
    </row>
    <row r="9196" spans="1:17" x14ac:dyDescent="0.3">
      <c r="A9196" s="29">
        <v>2430323</v>
      </c>
      <c r="B9196" s="1">
        <v>135</v>
      </c>
      <c r="C9196" s="1" t="s">
        <v>34</v>
      </c>
      <c r="D9196" s="1" t="s">
        <v>43</v>
      </c>
      <c r="E9196" s="1" t="s">
        <v>44</v>
      </c>
      <c r="F9196" s="47">
        <v>1071</v>
      </c>
      <c r="G9196" s="34">
        <v>1151.43</v>
      </c>
      <c r="H9196" s="1" t="s">
        <v>218</v>
      </c>
      <c r="I9196" s="34">
        <v>1.0209299999999999E-2</v>
      </c>
      <c r="J9196" s="34">
        <v>2926.1354999999999</v>
      </c>
      <c r="K9196" s="35" t="str">
        <f t="shared" si="771"/>
        <v>Kempenland-West_H7150</v>
      </c>
      <c r="L9196" s="36">
        <f>VLOOKUP(D9196,DATA!A:F,5,FALSE)</f>
        <v>1.3726988247862192E-2</v>
      </c>
      <c r="M9196" s="37">
        <f>VLOOKUP(D9196,DATA!A:F,6,FALSE)</f>
        <v>1285.5</v>
      </c>
      <c r="N9196" s="36">
        <f t="shared" si="772"/>
        <v>13.700667437891857</v>
      </c>
      <c r="O9196" s="36">
        <f t="shared" si="773"/>
        <v>13.702324514100368</v>
      </c>
      <c r="P9196" s="36">
        <f t="shared" si="774"/>
        <v>1.6570762085112989E-3</v>
      </c>
      <c r="Q9196" s="36">
        <f t="shared" si="775"/>
        <v>4.848829519930313E-2</v>
      </c>
    </row>
    <row r="9197" spans="1:17" x14ac:dyDescent="0.3">
      <c r="A9197" s="29">
        <v>2430324</v>
      </c>
      <c r="B9197" s="1">
        <v>135</v>
      </c>
      <c r="C9197" s="1" t="s">
        <v>34</v>
      </c>
      <c r="D9197" s="1" t="s">
        <v>57</v>
      </c>
      <c r="E9197" s="1" t="s">
        <v>58</v>
      </c>
      <c r="F9197" s="47">
        <v>714</v>
      </c>
      <c r="G9197" s="34">
        <v>1097.49</v>
      </c>
      <c r="H9197" s="1" t="s">
        <v>218</v>
      </c>
      <c r="I9197" s="34">
        <v>9.8108999999999991E-3</v>
      </c>
      <c r="J9197" s="34">
        <v>379.4948</v>
      </c>
      <c r="K9197" s="35" t="str">
        <f t="shared" si="771"/>
        <v>Kempenland-West_H3160</v>
      </c>
      <c r="L9197" s="36">
        <f>VLOOKUP(D9197,DATA!A:F,5,FALSE)</f>
        <v>1.0986712608830001E-2</v>
      </c>
      <c r="M9197" s="37">
        <f>VLOOKUP(D9197,DATA!A:F,6,FALSE)</f>
        <v>982</v>
      </c>
      <c r="N9197" s="36">
        <f t="shared" si="772"/>
        <v>78.054675502004855</v>
      </c>
      <c r="O9197" s="36">
        <f t="shared" si="773"/>
        <v>78.05652181110267</v>
      </c>
      <c r="P9197" s="36">
        <f t="shared" si="774"/>
        <v>1.8463090978144692E-3</v>
      </c>
      <c r="Q9197" s="36">
        <f t="shared" si="775"/>
        <v>7.0066470181328246E-3</v>
      </c>
    </row>
    <row r="9198" spans="1:17" x14ac:dyDescent="0.3">
      <c r="A9198" s="29">
        <v>2430324</v>
      </c>
      <c r="B9198" s="1">
        <v>135</v>
      </c>
      <c r="C9198" s="1" t="s">
        <v>34</v>
      </c>
      <c r="D9198" s="1" t="s">
        <v>43</v>
      </c>
      <c r="E9198" s="1" t="s">
        <v>44</v>
      </c>
      <c r="F9198" s="47">
        <v>1071</v>
      </c>
      <c r="G9198" s="34">
        <v>1097.49</v>
      </c>
      <c r="H9198" s="1" t="s">
        <v>218</v>
      </c>
      <c r="I9198" s="34">
        <v>9.8108999999999991E-3</v>
      </c>
      <c r="J9198" s="34">
        <v>2974.1052</v>
      </c>
      <c r="K9198" s="35" t="str">
        <f t="shared" si="771"/>
        <v>Kempenland-West_H7150</v>
      </c>
      <c r="L9198" s="36">
        <f>VLOOKUP(D9198,DATA!A:F,5,FALSE)</f>
        <v>1.3726988247862192E-2</v>
      </c>
      <c r="M9198" s="37">
        <f>VLOOKUP(D9198,DATA!A:F,6,FALSE)</f>
        <v>1285.5</v>
      </c>
      <c r="N9198" s="36">
        <f t="shared" si="772"/>
        <v>7.038364488335521</v>
      </c>
      <c r="O9198" s="36">
        <f t="shared" si="773"/>
        <v>7.0392457091522838</v>
      </c>
      <c r="P9198" s="36">
        <f t="shared" si="774"/>
        <v>8.8122081676278441E-4</v>
      </c>
      <c r="Q9198" s="36">
        <f t="shared" si="775"/>
        <v>2.6208434134824442E-2</v>
      </c>
    </row>
    <row r="9199" spans="1:17" x14ac:dyDescent="0.3">
      <c r="A9199" s="29">
        <v>2430327</v>
      </c>
      <c r="B9199" s="1">
        <v>135</v>
      </c>
      <c r="C9199" s="1" t="s">
        <v>34</v>
      </c>
      <c r="D9199" s="1" t="s">
        <v>41</v>
      </c>
      <c r="E9199" s="1" t="s">
        <v>42</v>
      </c>
      <c r="F9199" s="47">
        <v>1071</v>
      </c>
      <c r="G9199" s="34">
        <v>1181.3699999999999</v>
      </c>
      <c r="H9199" s="1" t="s">
        <v>218</v>
      </c>
      <c r="I9199" s="34">
        <v>1.1455699999999999E-2</v>
      </c>
      <c r="J9199" s="34">
        <v>6664.4966000000004</v>
      </c>
      <c r="K9199" s="35" t="str">
        <f t="shared" si="771"/>
        <v>Kempenland-West_H4010A</v>
      </c>
      <c r="L9199" s="36">
        <f>VLOOKUP(D9199,DATA!A:F,5,FALSE)</f>
        <v>1.3726988247862192E-2</v>
      </c>
      <c r="M9199" s="37">
        <f>VLOOKUP(D9199,DATA!A:F,6,FALSE)</f>
        <v>1285.5</v>
      </c>
      <c r="N9199" s="36">
        <f t="shared" si="772"/>
        <v>19.319354660462729</v>
      </c>
      <c r="O9199" s="36">
        <f t="shared" si="773"/>
        <v>19.321805866541222</v>
      </c>
      <c r="P9199" s="36">
        <f t="shared" si="774"/>
        <v>2.4512060784935841E-3</v>
      </c>
      <c r="Q9199" s="36">
        <f t="shared" si="775"/>
        <v>0.16336054576019826</v>
      </c>
    </row>
    <row r="9200" spans="1:17" x14ac:dyDescent="0.3">
      <c r="A9200" s="29">
        <v>2430329</v>
      </c>
      <c r="B9200" s="1">
        <v>135</v>
      </c>
      <c r="C9200" s="1" t="s">
        <v>34</v>
      </c>
      <c r="D9200" s="1" t="s">
        <v>28</v>
      </c>
      <c r="E9200" s="1" t="s">
        <v>29</v>
      </c>
      <c r="F9200" s="47">
        <v>1786</v>
      </c>
      <c r="G9200" s="34">
        <v>1942.31</v>
      </c>
      <c r="H9200" s="1" t="s">
        <v>218</v>
      </c>
      <c r="I9200" s="34">
        <v>2.1211000000000001E-2</v>
      </c>
      <c r="J9200" s="34">
        <v>2439.0414999999998</v>
      </c>
      <c r="K9200" s="35" t="str">
        <f t="shared" si="771"/>
        <v>Kempenland-West_H91D0</v>
      </c>
      <c r="L9200" s="36">
        <f>VLOOKUP(D9200,DATA!A:F,5,FALSE)</f>
        <v>6.9280917156857415E-3</v>
      </c>
      <c r="M9200" s="37">
        <f>VLOOKUP(D9200,DATA!A:F,6,FALSE)</f>
        <v>2211</v>
      </c>
      <c r="N9200" s="36">
        <f t="shared" si="772"/>
        <v>13.452726695108508</v>
      </c>
      <c r="O9200" s="36">
        <f t="shared" si="773"/>
        <v>13.454437741583062</v>
      </c>
      <c r="P9200" s="36">
        <f t="shared" si="774"/>
        <v>1.7110464745542231E-3</v>
      </c>
      <c r="Q9200" s="36">
        <f t="shared" si="775"/>
        <v>4.1733133598664436E-2</v>
      </c>
    </row>
    <row r="9201" spans="1:17" x14ac:dyDescent="0.3">
      <c r="A9201" s="29">
        <v>2430330</v>
      </c>
      <c r="B9201" s="1">
        <v>135</v>
      </c>
      <c r="C9201" s="1" t="s">
        <v>34</v>
      </c>
      <c r="D9201" s="1" t="s">
        <v>59</v>
      </c>
      <c r="E9201" s="1" t="s">
        <v>60</v>
      </c>
      <c r="F9201" s="47">
        <v>1071</v>
      </c>
      <c r="G9201" s="34">
        <v>1858.42</v>
      </c>
      <c r="H9201" s="1" t="s">
        <v>218</v>
      </c>
      <c r="I9201" s="34">
        <v>2.0471E-2</v>
      </c>
      <c r="J9201" s="34">
        <v>55.192790000000002</v>
      </c>
      <c r="K9201" s="35" t="str">
        <f t="shared" si="771"/>
        <v>Kempenland-West_H9190</v>
      </c>
      <c r="L9201" s="36">
        <f>VLOOKUP(D9201,DATA!A:F,5,FALSE)</f>
        <v>1.3726988247862192E-2</v>
      </c>
      <c r="M9201" s="37">
        <f>VLOOKUP(D9201,DATA!A:F,6,FALSE)</f>
        <v>1285.5</v>
      </c>
      <c r="N9201" s="36">
        <f t="shared" si="772"/>
        <v>99.961599315789613</v>
      </c>
      <c r="O9201" s="36">
        <f t="shared" si="773"/>
        <v>99.961610100922684</v>
      </c>
      <c r="P9201" s="36">
        <f t="shared" si="774"/>
        <v>1.0785133071067321E-5</v>
      </c>
      <c r="Q9201" s="36">
        <f t="shared" si="775"/>
        <v>5.9526158471347375E-6</v>
      </c>
    </row>
    <row r="9202" spans="1:17" x14ac:dyDescent="0.3">
      <c r="A9202" s="29">
        <v>2430331</v>
      </c>
      <c r="B9202" s="1">
        <v>135</v>
      </c>
      <c r="C9202" s="1" t="s">
        <v>34</v>
      </c>
      <c r="D9202" s="1" t="s">
        <v>77</v>
      </c>
      <c r="E9202" s="1" t="s">
        <v>78</v>
      </c>
      <c r="F9202" s="47">
        <v>786</v>
      </c>
      <c r="G9202" s="34">
        <v>1548.4</v>
      </c>
      <c r="H9202" s="1" t="s">
        <v>218</v>
      </c>
      <c r="I9202" s="34">
        <v>1.7576999999999999E-2</v>
      </c>
      <c r="J9202" s="34">
        <v>186.35803000000001</v>
      </c>
      <c r="K9202" s="35" t="str">
        <f t="shared" si="771"/>
        <v>Kempenland-West_H6410</v>
      </c>
      <c r="L9202" s="36">
        <f>VLOOKUP(D9202,DATA!A:F,5,FALSE)</f>
        <v>1.2691547323993278E-2</v>
      </c>
      <c r="M9202" s="37">
        <f>VLOOKUP(D9202,DATA!A:F,6,FALSE)</f>
        <v>1018</v>
      </c>
      <c r="N9202" s="36">
        <f t="shared" si="772"/>
        <v>99.880879349675112</v>
      </c>
      <c r="O9202" s="36">
        <f t="shared" si="773"/>
        <v>99.880905888422134</v>
      </c>
      <c r="P9202" s="36">
        <f t="shared" si="774"/>
        <v>2.6538747022186726E-5</v>
      </c>
      <c r="Q9202" s="36">
        <f t="shared" si="775"/>
        <v>4.9457086137230843E-5</v>
      </c>
    </row>
    <row r="9203" spans="1:17" x14ac:dyDescent="0.3">
      <c r="A9203" s="29">
        <v>2430331</v>
      </c>
      <c r="B9203" s="1">
        <v>135</v>
      </c>
      <c r="C9203" s="1" t="s">
        <v>34</v>
      </c>
      <c r="D9203" s="1" t="s">
        <v>59</v>
      </c>
      <c r="E9203" s="1" t="s">
        <v>60</v>
      </c>
      <c r="F9203" s="47">
        <v>1071</v>
      </c>
      <c r="G9203" s="34">
        <v>1548.4</v>
      </c>
      <c r="H9203" s="1" t="s">
        <v>218</v>
      </c>
      <c r="I9203" s="34">
        <v>1.7576999999999999E-2</v>
      </c>
      <c r="J9203" s="34">
        <v>799.91363999999999</v>
      </c>
      <c r="K9203" s="35" t="str">
        <f t="shared" si="771"/>
        <v>Kempenland-West_H9190</v>
      </c>
      <c r="L9203" s="36">
        <f>VLOOKUP(D9203,DATA!A:F,5,FALSE)</f>
        <v>1.3726988247862192E-2</v>
      </c>
      <c r="M9203" s="37">
        <f>VLOOKUP(D9203,DATA!A:F,6,FALSE)</f>
        <v>1285.5</v>
      </c>
      <c r="N9203" s="36">
        <f t="shared" si="772"/>
        <v>97.363053546603169</v>
      </c>
      <c r="O9203" s="36">
        <f t="shared" si="773"/>
        <v>97.363672939017562</v>
      </c>
      <c r="P9203" s="36">
        <f t="shared" si="774"/>
        <v>6.1939241439290527E-4</v>
      </c>
      <c r="Q9203" s="36">
        <f t="shared" si="775"/>
        <v>4.9546044078541719E-3</v>
      </c>
    </row>
    <row r="9204" spans="1:17" x14ac:dyDescent="0.3">
      <c r="A9204" s="29">
        <v>2431837</v>
      </c>
      <c r="B9204" s="1">
        <v>135</v>
      </c>
      <c r="C9204" s="1" t="s">
        <v>34</v>
      </c>
      <c r="D9204" s="1" t="s">
        <v>22</v>
      </c>
      <c r="E9204" s="1" t="s">
        <v>23</v>
      </c>
      <c r="F9204" s="47">
        <v>1857</v>
      </c>
      <c r="G9204" s="34">
        <v>1954.62</v>
      </c>
      <c r="H9204" s="1" t="s">
        <v>218</v>
      </c>
      <c r="I9204" s="34">
        <v>1.5204000000000001E-2</v>
      </c>
      <c r="J9204" s="34">
        <v>658.46375</v>
      </c>
      <c r="K9204" s="35" t="str">
        <f t="shared" si="771"/>
        <v>Kempenland-West_H91E0C</v>
      </c>
      <c r="L9204" s="36">
        <f>VLOOKUP(D9204,DATA!A:F,5,FALSE)</f>
        <v>6.9280917156857415E-3</v>
      </c>
      <c r="M9204" s="37">
        <f>VLOOKUP(D9204,DATA!A:F,6,FALSE)</f>
        <v>2282</v>
      </c>
      <c r="N9204" s="36">
        <f t="shared" si="772"/>
        <v>9.3798003361278237</v>
      </c>
      <c r="O9204" s="36">
        <f t="shared" si="773"/>
        <v>9.3806957187888269</v>
      </c>
      <c r="P9204" s="36">
        <f t="shared" si="774"/>
        <v>8.9538266100319674E-4</v>
      </c>
      <c r="Q9204" s="36">
        <f t="shared" si="775"/>
        <v>5.8957702464914373E-3</v>
      </c>
    </row>
    <row r="9205" spans="1:17" x14ac:dyDescent="0.3">
      <c r="A9205" s="29">
        <v>2431837</v>
      </c>
      <c r="B9205" s="1">
        <v>135</v>
      </c>
      <c r="C9205" s="1" t="s">
        <v>34</v>
      </c>
      <c r="D9205" s="1" t="s">
        <v>25</v>
      </c>
      <c r="E9205" s="1" t="s">
        <v>23</v>
      </c>
      <c r="F9205" s="47">
        <v>1857</v>
      </c>
      <c r="G9205" s="34">
        <v>1954.62</v>
      </c>
      <c r="H9205" s="1" t="s">
        <v>218</v>
      </c>
      <c r="I9205" s="34">
        <v>1.5204000000000001E-2</v>
      </c>
      <c r="J9205" s="34">
        <v>4018.6455000000001</v>
      </c>
      <c r="K9205" s="35" t="str">
        <f t="shared" si="771"/>
        <v>Kempenland-West_ZGH91E0C</v>
      </c>
      <c r="L9205" s="36">
        <f>VLOOKUP(D9205,DATA!A:F,5,FALSE)</f>
        <v>6.9280917156857415E-3</v>
      </c>
      <c r="M9205" s="37">
        <f>VLOOKUP(D9205,DATA!A:F,6,FALSE)</f>
        <v>2282</v>
      </c>
      <c r="N9205" s="36">
        <f t="shared" si="772"/>
        <v>9.3798003361278237</v>
      </c>
      <c r="O9205" s="36">
        <f t="shared" si="773"/>
        <v>9.3806957187888269</v>
      </c>
      <c r="P9205" s="36">
        <f t="shared" si="774"/>
        <v>8.9538266100319674E-4</v>
      </c>
      <c r="Q9205" s="36">
        <f t="shared" si="775"/>
        <v>3.598225501418522E-2</v>
      </c>
    </row>
    <row r="9206" spans="1:17" x14ac:dyDescent="0.3">
      <c r="A9206" s="29">
        <v>2431838</v>
      </c>
      <c r="B9206" s="1">
        <v>135</v>
      </c>
      <c r="C9206" s="1" t="s">
        <v>34</v>
      </c>
      <c r="D9206" s="1" t="s">
        <v>22</v>
      </c>
      <c r="E9206" s="1" t="s">
        <v>23</v>
      </c>
      <c r="F9206" s="47">
        <v>1857</v>
      </c>
      <c r="G9206" s="34">
        <v>2008.07</v>
      </c>
      <c r="H9206" s="1" t="s">
        <v>218</v>
      </c>
      <c r="I9206" s="34">
        <v>1.6108999999999998E-2</v>
      </c>
      <c r="J9206" s="34">
        <v>1439.5501999999999</v>
      </c>
      <c r="K9206" s="35" t="str">
        <f t="shared" si="771"/>
        <v>Kempenland-West_H91E0C</v>
      </c>
      <c r="L9206" s="36">
        <f>VLOOKUP(D9206,DATA!A:F,5,FALSE)</f>
        <v>6.9280917156857415E-3</v>
      </c>
      <c r="M9206" s="37">
        <f>VLOOKUP(D9206,DATA!A:F,6,FALSE)</f>
        <v>2282</v>
      </c>
      <c r="N9206" s="36">
        <f t="shared" si="772"/>
        <v>13.035629469792404</v>
      </c>
      <c r="O9206" s="36">
        <f t="shared" si="773"/>
        <v>13.036894711475774</v>
      </c>
      <c r="P9206" s="36">
        <f t="shared" si="774"/>
        <v>1.2652416833702773E-3</v>
      </c>
      <c r="Q9206" s="36">
        <f t="shared" si="775"/>
        <v>1.8213789183440191E-2</v>
      </c>
    </row>
    <row r="9207" spans="1:17" x14ac:dyDescent="0.3">
      <c r="A9207" s="29">
        <v>2431844</v>
      </c>
      <c r="B9207" s="1">
        <v>135</v>
      </c>
      <c r="C9207" s="1" t="s">
        <v>34</v>
      </c>
      <c r="D9207" s="1" t="s">
        <v>41</v>
      </c>
      <c r="E9207" s="1" t="s">
        <v>42</v>
      </c>
      <c r="F9207" s="47">
        <v>1071</v>
      </c>
      <c r="G9207" s="34">
        <v>1391.53</v>
      </c>
      <c r="H9207" s="1" t="s">
        <v>218</v>
      </c>
      <c r="I9207" s="34">
        <v>1.0470699999999999E-2</v>
      </c>
      <c r="J9207" s="34">
        <v>0.55139786000000002</v>
      </c>
      <c r="K9207" s="35" t="str">
        <f t="shared" si="771"/>
        <v>Kempenland-West_H4010A</v>
      </c>
      <c r="L9207" s="36">
        <f>VLOOKUP(D9207,DATA!A:F,5,FALSE)</f>
        <v>1.3726988247862192E-2</v>
      </c>
      <c r="M9207" s="37">
        <f>VLOOKUP(D9207,DATA!A:F,6,FALSE)</f>
        <v>1285.5</v>
      </c>
      <c r="N9207" s="36">
        <f t="shared" si="772"/>
        <v>81.083923837404768</v>
      </c>
      <c r="O9207" s="36">
        <f t="shared" si="773"/>
        <v>81.086128272853244</v>
      </c>
      <c r="P9207" s="36">
        <f t="shared" si="774"/>
        <v>2.2044354484762607E-3</v>
      </c>
      <c r="Q9207" s="36">
        <f t="shared" si="775"/>
        <v>1.2155209887979506E-5</v>
      </c>
    </row>
    <row r="9208" spans="1:17" x14ac:dyDescent="0.3">
      <c r="A9208" s="29">
        <v>2431846</v>
      </c>
      <c r="B9208" s="1">
        <v>135</v>
      </c>
      <c r="C9208" s="1" t="s">
        <v>34</v>
      </c>
      <c r="D9208" s="1" t="s">
        <v>53</v>
      </c>
      <c r="E9208" s="1" t="s">
        <v>54</v>
      </c>
      <c r="F9208" s="47">
        <v>714</v>
      </c>
      <c r="G9208" s="34">
        <v>1561.07</v>
      </c>
      <c r="H9208" s="1" t="s">
        <v>218</v>
      </c>
      <c r="I9208" s="34">
        <v>1.349E-2</v>
      </c>
      <c r="J9208" s="34">
        <v>1888.9055000000001</v>
      </c>
      <c r="K9208" s="35" t="str">
        <f t="shared" si="771"/>
        <v>Kempenland-West_H4030</v>
      </c>
      <c r="L9208" s="36">
        <f>VLOOKUP(D9208,DATA!A:F,5,FALSE)</f>
        <v>1.0986712608830001E-2</v>
      </c>
      <c r="M9208" s="37">
        <f>VLOOKUP(D9208,DATA!A:F,6,FALSE)</f>
        <v>982</v>
      </c>
      <c r="N9208" s="36">
        <f t="shared" si="772"/>
        <v>99.827719234903086</v>
      </c>
      <c r="O9208" s="36">
        <f t="shared" si="773"/>
        <v>99.82774472289276</v>
      </c>
      <c r="P9208" s="36">
        <f t="shared" si="774"/>
        <v>2.54879896743887E-5</v>
      </c>
      <c r="Q9208" s="36">
        <f t="shared" si="775"/>
        <v>4.8144403879896028E-4</v>
      </c>
    </row>
    <row r="9209" spans="1:17" x14ac:dyDescent="0.3">
      <c r="A9209" s="29">
        <v>2431847</v>
      </c>
      <c r="B9209" s="1">
        <v>135</v>
      </c>
      <c r="C9209" s="1" t="s">
        <v>34</v>
      </c>
      <c r="D9209" s="1" t="s">
        <v>41</v>
      </c>
      <c r="E9209" s="1" t="s">
        <v>42</v>
      </c>
      <c r="F9209" s="47">
        <v>1071</v>
      </c>
      <c r="G9209" s="34">
        <v>1313.84</v>
      </c>
      <c r="H9209" s="1" t="s">
        <v>218</v>
      </c>
      <c r="I9209" s="34">
        <v>1.08804E-2</v>
      </c>
      <c r="J9209" s="34">
        <v>3524.6367</v>
      </c>
      <c r="K9209" s="35" t="str">
        <f t="shared" si="771"/>
        <v>Kempenland-West_H4010A</v>
      </c>
      <c r="L9209" s="36">
        <f>VLOOKUP(D9209,DATA!A:F,5,FALSE)</f>
        <v>1.3726988247862192E-2</v>
      </c>
      <c r="M9209" s="37">
        <f>VLOOKUP(D9209,DATA!A:F,6,FALSE)</f>
        <v>1285.5</v>
      </c>
      <c r="N9209" s="36">
        <f t="shared" si="772"/>
        <v>59.604744747725427</v>
      </c>
      <c r="O9209" s="36">
        <f t="shared" si="773"/>
        <v>59.608340792429942</v>
      </c>
      <c r="P9209" s="36">
        <f t="shared" si="774"/>
        <v>3.5960447045155775E-3</v>
      </c>
      <c r="Q9209" s="36">
        <f t="shared" si="775"/>
        <v>0.12674751140376261</v>
      </c>
    </row>
    <row r="9210" spans="1:17" x14ac:dyDescent="0.3">
      <c r="A9210" s="29">
        <v>2431848</v>
      </c>
      <c r="B9210" s="1">
        <v>135</v>
      </c>
      <c r="C9210" s="1" t="s">
        <v>34</v>
      </c>
      <c r="D9210" s="1" t="s">
        <v>53</v>
      </c>
      <c r="E9210" s="1" t="s">
        <v>54</v>
      </c>
      <c r="F9210" s="47">
        <v>714</v>
      </c>
      <c r="G9210" s="34">
        <v>1443.4</v>
      </c>
      <c r="H9210" s="1" t="s">
        <v>218</v>
      </c>
      <c r="I9210" s="34">
        <v>1.22048E-2</v>
      </c>
      <c r="J9210" s="34">
        <v>4825.5747000000001</v>
      </c>
      <c r="K9210" s="35" t="str">
        <f t="shared" si="771"/>
        <v>Kempenland-West_H4030</v>
      </c>
      <c r="L9210" s="36">
        <f>VLOOKUP(D9210,DATA!A:F,5,FALSE)</f>
        <v>1.0986712608830001E-2</v>
      </c>
      <c r="M9210" s="37">
        <f>VLOOKUP(D9210,DATA!A:F,6,FALSE)</f>
        <v>982</v>
      </c>
      <c r="N9210" s="36">
        <f t="shared" si="772"/>
        <v>99.375226655570458</v>
      </c>
      <c r="O9210" s="36">
        <f t="shared" si="773"/>
        <v>99.375309902898451</v>
      </c>
      <c r="P9210" s="36">
        <f t="shared" si="774"/>
        <v>8.3247327992808096E-5</v>
      </c>
      <c r="Q9210" s="36">
        <f t="shared" si="775"/>
        <v>4.0171619980469654E-3</v>
      </c>
    </row>
    <row r="9211" spans="1:17" x14ac:dyDescent="0.3">
      <c r="A9211" s="29">
        <v>2431852</v>
      </c>
      <c r="B9211" s="1">
        <v>135</v>
      </c>
      <c r="C9211" s="1" t="s">
        <v>34</v>
      </c>
      <c r="D9211" s="1" t="s">
        <v>43</v>
      </c>
      <c r="E9211" s="1" t="s">
        <v>44</v>
      </c>
      <c r="F9211" s="47">
        <v>1071</v>
      </c>
      <c r="G9211" s="34">
        <v>1333.18</v>
      </c>
      <c r="H9211" s="1" t="s">
        <v>218</v>
      </c>
      <c r="I9211" s="34">
        <v>1.17833E-2</v>
      </c>
      <c r="J9211" s="34">
        <v>320.29108000000002</v>
      </c>
      <c r="K9211" s="35" t="str">
        <f t="shared" si="771"/>
        <v>Kempenland-West_H7150</v>
      </c>
      <c r="L9211" s="36">
        <f>VLOOKUP(D9211,DATA!A:F,5,FALSE)</f>
        <v>1.3726988247862192E-2</v>
      </c>
      <c r="M9211" s="37">
        <f>VLOOKUP(D9211,DATA!A:F,6,FALSE)</f>
        <v>1285.5</v>
      </c>
      <c r="N9211" s="36">
        <f t="shared" si="772"/>
        <v>65.802443970434894</v>
      </c>
      <c r="O9211" s="36">
        <f t="shared" si="773"/>
        <v>65.806083692227901</v>
      </c>
      <c r="P9211" s="36">
        <f t="shared" si="774"/>
        <v>3.6397217930073111E-3</v>
      </c>
      <c r="Q9211" s="36">
        <f t="shared" si="775"/>
        <v>1.1657704239818482E-2</v>
      </c>
    </row>
    <row r="9212" spans="1:17" x14ac:dyDescent="0.3">
      <c r="A9212" s="29">
        <v>2431853</v>
      </c>
      <c r="B9212" s="1">
        <v>135</v>
      </c>
      <c r="C9212" s="1" t="s">
        <v>34</v>
      </c>
      <c r="D9212" s="1" t="s">
        <v>53</v>
      </c>
      <c r="E9212" s="1" t="s">
        <v>54</v>
      </c>
      <c r="F9212" s="47">
        <v>714</v>
      </c>
      <c r="G9212" s="34">
        <v>1325.56</v>
      </c>
      <c r="H9212" s="1" t="s">
        <v>218</v>
      </c>
      <c r="I9212" s="34">
        <v>1.21181E-2</v>
      </c>
      <c r="J9212" s="34">
        <v>4686.2665999999999</v>
      </c>
      <c r="K9212" s="35" t="str">
        <f t="shared" si="771"/>
        <v>Kempenland-West_H4030</v>
      </c>
      <c r="L9212" s="36">
        <f>VLOOKUP(D9212,DATA!A:F,5,FALSE)</f>
        <v>1.0986712608830001E-2</v>
      </c>
      <c r="M9212" s="37">
        <f>VLOOKUP(D9212,DATA!A:F,6,FALSE)</f>
        <v>982</v>
      </c>
      <c r="N9212" s="36">
        <f t="shared" si="772"/>
        <v>97.756834296580635</v>
      </c>
      <c r="O9212" s="36">
        <f t="shared" si="773"/>
        <v>97.757126229566012</v>
      </c>
      <c r="P9212" s="36">
        <f t="shared" si="774"/>
        <v>2.9193298537677492E-4</v>
      </c>
      <c r="Q9212" s="36">
        <f t="shared" si="775"/>
        <v>1.3680757988094688E-2</v>
      </c>
    </row>
    <row r="9213" spans="1:17" x14ac:dyDescent="0.3">
      <c r="A9213" s="29">
        <v>2431853</v>
      </c>
      <c r="B9213" s="1">
        <v>135</v>
      </c>
      <c r="C9213" s="1" t="s">
        <v>34</v>
      </c>
      <c r="D9213" s="1" t="s">
        <v>43</v>
      </c>
      <c r="E9213" s="1" t="s">
        <v>44</v>
      </c>
      <c r="F9213" s="47">
        <v>1071</v>
      </c>
      <c r="G9213" s="34">
        <v>1325.56</v>
      </c>
      <c r="H9213" s="1" t="s">
        <v>218</v>
      </c>
      <c r="I9213" s="34">
        <v>1.21181E-2</v>
      </c>
      <c r="J9213" s="34">
        <v>1621.0229999999999</v>
      </c>
      <c r="K9213" s="35" t="str">
        <f t="shared" si="771"/>
        <v>Kempenland-West_H7150</v>
      </c>
      <c r="L9213" s="36">
        <f>VLOOKUP(D9213,DATA!A:F,5,FALSE)</f>
        <v>1.3726988247862192E-2</v>
      </c>
      <c r="M9213" s="37">
        <f>VLOOKUP(D9213,DATA!A:F,6,FALSE)</f>
        <v>1285.5</v>
      </c>
      <c r="N9213" s="36">
        <f t="shared" si="772"/>
        <v>63.411312059522089</v>
      </c>
      <c r="O9213" s="36">
        <f t="shared" si="773"/>
        <v>63.415171405201029</v>
      </c>
      <c r="P9213" s="36">
        <f t="shared" si="774"/>
        <v>3.8593456789399738E-3</v>
      </c>
      <c r="Q9213" s="36">
        <f t="shared" si="775"/>
        <v>6.2560881105123131E-2</v>
      </c>
    </row>
    <row r="9214" spans="1:17" x14ac:dyDescent="0.3">
      <c r="A9214" s="29">
        <v>2431856</v>
      </c>
      <c r="B9214" s="1">
        <v>135</v>
      </c>
      <c r="C9214" s="1" t="s">
        <v>34</v>
      </c>
      <c r="D9214" s="1" t="s">
        <v>41</v>
      </c>
      <c r="E9214" s="1" t="s">
        <v>42</v>
      </c>
      <c r="F9214" s="47">
        <v>1071</v>
      </c>
      <c r="G9214" s="34">
        <v>1110.23</v>
      </c>
      <c r="H9214" s="1" t="s">
        <v>218</v>
      </c>
      <c r="I9214" s="34">
        <v>1.06444E-2</v>
      </c>
      <c r="J9214" s="34">
        <v>109.24209999999999</v>
      </c>
      <c r="K9214" s="35" t="str">
        <f t="shared" si="771"/>
        <v>Kempenland-West_H4010A</v>
      </c>
      <c r="L9214" s="36">
        <f>VLOOKUP(D9214,DATA!A:F,5,FALSE)</f>
        <v>1.3726988247862192E-2</v>
      </c>
      <c r="M9214" s="37">
        <f>VLOOKUP(D9214,DATA!A:F,6,FALSE)</f>
        <v>1285.5</v>
      </c>
      <c r="N9214" s="36">
        <f t="shared" si="772"/>
        <v>8.2721679045605292</v>
      </c>
      <c r="O9214" s="36">
        <f t="shared" si="773"/>
        <v>8.2732766794909764</v>
      </c>
      <c r="P9214" s="36">
        <f t="shared" si="774"/>
        <v>1.1087749304472538E-3</v>
      </c>
      <c r="Q9214" s="36">
        <f t="shared" si="775"/>
        <v>1.2112490182941194E-3</v>
      </c>
    </row>
    <row r="9215" spans="1:17" x14ac:dyDescent="0.3">
      <c r="A9215" s="30">
        <v>2431857</v>
      </c>
      <c r="B9215" s="14">
        <v>135</v>
      </c>
      <c r="C9215" s="14" t="s">
        <v>34</v>
      </c>
      <c r="D9215" s="14" t="s">
        <v>55</v>
      </c>
      <c r="E9215" s="14" t="s">
        <v>56</v>
      </c>
      <c r="F9215" s="48">
        <v>500</v>
      </c>
      <c r="G9215" s="38">
        <v>1321.3</v>
      </c>
      <c r="H9215" s="14" t="s">
        <v>218</v>
      </c>
      <c r="I9215" s="38">
        <v>1.31138E-2</v>
      </c>
      <c r="J9215" s="38">
        <v>102.811169999999</v>
      </c>
      <c r="K9215" s="39" t="str">
        <f t="shared" si="771"/>
        <v>Kempenland-West_H3130</v>
      </c>
      <c r="L9215" s="40">
        <f>VLOOKUP(D9215,DATA!A:F,5,FALSE)</f>
        <v>0</v>
      </c>
      <c r="M9215" s="41">
        <f>VLOOKUP(D9215,DATA!A:F,6,FALSE)</f>
        <v>3.5</v>
      </c>
      <c r="N9215" s="40">
        <f t="shared" si="772"/>
        <v>50</v>
      </c>
      <c r="O9215" s="40">
        <f t="shared" si="773"/>
        <v>50</v>
      </c>
      <c r="P9215" s="40">
        <f>J9215/10000*I9215</f>
        <v>1.3482451211459866E-4</v>
      </c>
      <c r="Q9215" s="40">
        <f>IF(AND(H9215&lt;&gt;"below",I9215&gt;=0.005),M9215*P9215,0)</f>
        <v>4.7188579240109533E-4</v>
      </c>
    </row>
    <row r="9216" spans="1:17" x14ac:dyDescent="0.3">
      <c r="A9216" s="29">
        <v>2431857</v>
      </c>
      <c r="B9216" s="1">
        <v>135</v>
      </c>
      <c r="C9216" s="1" t="s">
        <v>34</v>
      </c>
      <c r="D9216" s="1" t="s">
        <v>41</v>
      </c>
      <c r="E9216" s="1" t="s">
        <v>42</v>
      </c>
      <c r="F9216" s="47">
        <v>1071</v>
      </c>
      <c r="G9216" s="34">
        <v>1321.3</v>
      </c>
      <c r="H9216" s="1" t="s">
        <v>218</v>
      </c>
      <c r="I9216" s="34">
        <v>1.31138E-2</v>
      </c>
      <c r="J9216" s="34">
        <v>481.22903381712001</v>
      </c>
      <c r="K9216" s="35" t="str">
        <f t="shared" si="771"/>
        <v>Kempenland-West_H4010A</v>
      </c>
      <c r="L9216" s="36">
        <f>VLOOKUP(D9216,DATA!A:F,5,FALSE)</f>
        <v>1.3726988247862192E-2</v>
      </c>
      <c r="M9216" s="37">
        <f>VLOOKUP(D9216,DATA!A:F,6,FALSE)</f>
        <v>1285.5</v>
      </c>
      <c r="N9216" s="36">
        <f t="shared" si="772"/>
        <v>62.044234613705797</v>
      </c>
      <c r="O9216" s="36">
        <f t="shared" si="773"/>
        <v>62.048473712963315</v>
      </c>
      <c r="P9216" s="36">
        <f t="shared" si="774"/>
        <v>4.2390992575178643E-3</v>
      </c>
      <c r="Q9216" s="36">
        <f t="shared" si="775"/>
        <v>2.0399776399501926E-2</v>
      </c>
    </row>
    <row r="9217" spans="1:17" x14ac:dyDescent="0.3">
      <c r="A9217" s="29">
        <v>2431858</v>
      </c>
      <c r="B9217" s="1">
        <v>135</v>
      </c>
      <c r="C9217" s="1" t="s">
        <v>34</v>
      </c>
      <c r="D9217" s="1" t="s">
        <v>28</v>
      </c>
      <c r="E9217" s="1" t="s">
        <v>29</v>
      </c>
      <c r="F9217" s="47">
        <v>1786</v>
      </c>
      <c r="G9217" s="34">
        <v>1851.86</v>
      </c>
      <c r="H9217" s="1" t="s">
        <v>218</v>
      </c>
      <c r="I9217" s="34">
        <v>1.9987999999999999E-2</v>
      </c>
      <c r="J9217" s="34">
        <v>3048.5722999999998</v>
      </c>
      <c r="K9217" s="35" t="str">
        <f t="shared" si="771"/>
        <v>Kempenland-West_H91D0</v>
      </c>
      <c r="L9217" s="36">
        <f>VLOOKUP(D9217,DATA!A:F,5,FALSE)</f>
        <v>6.9280917156857415E-3</v>
      </c>
      <c r="M9217" s="37">
        <f>VLOOKUP(D9217,DATA!A:F,6,FALSE)</f>
        <v>2211</v>
      </c>
      <c r="N9217" s="36">
        <f t="shared" si="772"/>
        <v>7.6692751590402697</v>
      </c>
      <c r="O9217" s="36">
        <f t="shared" si="773"/>
        <v>7.6702557976578838</v>
      </c>
      <c r="P9217" s="36">
        <f t="shared" si="774"/>
        <v>9.8063861761410465E-4</v>
      </c>
      <c r="Q9217" s="36">
        <f t="shared" si="775"/>
        <v>2.9895477259686512E-2</v>
      </c>
    </row>
    <row r="9218" spans="1:17" x14ac:dyDescent="0.3">
      <c r="A9218" s="29">
        <v>2431859</v>
      </c>
      <c r="B9218" s="1">
        <v>135</v>
      </c>
      <c r="C9218" s="1" t="s">
        <v>34</v>
      </c>
      <c r="D9218" s="1" t="s">
        <v>28</v>
      </c>
      <c r="E9218" s="1" t="s">
        <v>29</v>
      </c>
      <c r="F9218" s="47">
        <v>1786</v>
      </c>
      <c r="G9218" s="34">
        <v>2024.8</v>
      </c>
      <c r="H9218" s="1" t="s">
        <v>218</v>
      </c>
      <c r="I9218" s="34">
        <v>2.2359E-2</v>
      </c>
      <c r="J9218" s="34">
        <v>26.742393</v>
      </c>
      <c r="K9218" s="35" t="str">
        <f t="shared" si="771"/>
        <v>Kempenland-West_H91D0</v>
      </c>
      <c r="L9218" s="36">
        <f>VLOOKUP(D9218,DATA!A:F,5,FALSE)</f>
        <v>6.9280917156857415E-3</v>
      </c>
      <c r="M9218" s="37">
        <f>VLOOKUP(D9218,DATA!A:F,6,FALSE)</f>
        <v>2211</v>
      </c>
      <c r="N9218" s="36">
        <f t="shared" si="772"/>
        <v>21.585100355699939</v>
      </c>
      <c r="O9218" s="36">
        <f t="shared" si="773"/>
        <v>21.587722386464232</v>
      </c>
      <c r="P9218" s="36">
        <f t="shared" si="774"/>
        <v>2.6220307642930152E-3</v>
      </c>
      <c r="Q9218" s="36">
        <f t="shared" si="775"/>
        <v>7.0119377156814186E-4</v>
      </c>
    </row>
    <row r="9219" spans="1:17" x14ac:dyDescent="0.3">
      <c r="A9219" s="29">
        <v>2431860</v>
      </c>
      <c r="B9219" s="1">
        <v>135</v>
      </c>
      <c r="C9219" s="1" t="s">
        <v>34</v>
      </c>
      <c r="D9219" s="1" t="s">
        <v>77</v>
      </c>
      <c r="E9219" s="1" t="s">
        <v>78</v>
      </c>
      <c r="F9219" s="47">
        <v>786</v>
      </c>
      <c r="G9219" s="34">
        <v>1490.11</v>
      </c>
      <c r="H9219" s="1" t="s">
        <v>218</v>
      </c>
      <c r="I9219" s="34">
        <v>1.6864000000000001E-2</v>
      </c>
      <c r="J9219" s="34">
        <v>914.50710000000004</v>
      </c>
      <c r="K9219" s="35" t="str">
        <f t="shared" ref="K9219:K9282" si="776">_xlfn.CONCAT(C9219,"_",D9219)</f>
        <v>Kempenland-West_H6410</v>
      </c>
      <c r="L9219" s="36">
        <f>VLOOKUP(D9219,DATA!A:F,5,FALSE)</f>
        <v>1.2691547323993278E-2</v>
      </c>
      <c r="M9219" s="37">
        <f>VLOOKUP(D9219,DATA!A:F,6,FALSE)</f>
        <v>1018</v>
      </c>
      <c r="N9219" s="36">
        <f t="shared" ref="N9219:N9282" si="777">100/(1+EXP(-L9219*(G9219-M9219)))</f>
        <v>99.7507084662126</v>
      </c>
      <c r="O9219" s="36">
        <f t="shared" ref="O9219:O9282" si="778">100/(1+EXP(-L9219*((G9219+I9219)-M9219)))</f>
        <v>99.750761683464248</v>
      </c>
      <c r="P9219" s="36">
        <f t="shared" ref="P9219:P9281" si="779">O9219-N9219</f>
        <v>5.3217251647197372E-5</v>
      </c>
      <c r="Q9219" s="36">
        <f t="shared" ref="Q9219:Q9281" si="780">IF(AND(H9219&lt;&gt;"below",I9219&gt;=0.005),J9219*P9219/100,0)</f>
        <v>4.866755447384869E-4</v>
      </c>
    </row>
    <row r="9220" spans="1:17" x14ac:dyDescent="0.3">
      <c r="A9220" s="29">
        <v>2431860</v>
      </c>
      <c r="B9220" s="1">
        <v>135</v>
      </c>
      <c r="C9220" s="1" t="s">
        <v>34</v>
      </c>
      <c r="D9220" s="1" t="s">
        <v>59</v>
      </c>
      <c r="E9220" s="1" t="s">
        <v>60</v>
      </c>
      <c r="F9220" s="47">
        <v>1071</v>
      </c>
      <c r="G9220" s="34">
        <v>1490.11</v>
      </c>
      <c r="H9220" s="1" t="s">
        <v>218</v>
      </c>
      <c r="I9220" s="34">
        <v>1.6864000000000001E-2</v>
      </c>
      <c r="J9220" s="34">
        <v>4237.7120000000004</v>
      </c>
      <c r="K9220" s="35" t="str">
        <f t="shared" si="776"/>
        <v>Kempenland-West_H9190</v>
      </c>
      <c r="L9220" s="36">
        <f>VLOOKUP(D9220,DATA!A:F,5,FALSE)</f>
        <v>1.3726988247862192E-2</v>
      </c>
      <c r="M9220" s="37">
        <f>VLOOKUP(D9220,DATA!A:F,6,FALSE)</f>
        <v>1285.5</v>
      </c>
      <c r="N9220" s="36">
        <f t="shared" si="777"/>
        <v>94.314302650278563</v>
      </c>
      <c r="O9220" s="36">
        <f t="shared" si="778"/>
        <v>94.315543881240885</v>
      </c>
      <c r="P9220" s="36">
        <f t="shared" si="779"/>
        <v>1.2412309623215378E-3</v>
      </c>
      <c r="Q9220" s="36">
        <f t="shared" si="780"/>
        <v>5.259979343801529E-2</v>
      </c>
    </row>
    <row r="9221" spans="1:17" x14ac:dyDescent="0.3">
      <c r="A9221" s="29">
        <v>2431861</v>
      </c>
      <c r="B9221" s="1">
        <v>135</v>
      </c>
      <c r="C9221" s="1" t="s">
        <v>34</v>
      </c>
      <c r="D9221" s="1" t="s">
        <v>77</v>
      </c>
      <c r="E9221" s="1" t="s">
        <v>78</v>
      </c>
      <c r="F9221" s="47">
        <v>786</v>
      </c>
      <c r="G9221" s="34">
        <v>1502.12</v>
      </c>
      <c r="H9221" s="1" t="s">
        <v>218</v>
      </c>
      <c r="I9221" s="34">
        <v>1.7059000000000001E-2</v>
      </c>
      <c r="J9221" s="34">
        <v>2085.1965</v>
      </c>
      <c r="K9221" s="35" t="str">
        <f t="shared" si="776"/>
        <v>Kempenland-West_H6410</v>
      </c>
      <c r="L9221" s="36">
        <f>VLOOKUP(D9221,DATA!A:F,5,FALSE)</f>
        <v>1.2691547323993278E-2</v>
      </c>
      <c r="M9221" s="37">
        <f>VLOOKUP(D9221,DATA!A:F,6,FALSE)</f>
        <v>1018</v>
      </c>
      <c r="N9221" s="36">
        <f t="shared" si="777"/>
        <v>99.785877121253321</v>
      </c>
      <c r="O9221" s="36">
        <f t="shared" si="778"/>
        <v>99.785923375699369</v>
      </c>
      <c r="P9221" s="36">
        <f t="shared" si="779"/>
        <v>4.6254446047555575E-5</v>
      </c>
      <c r="Q9221" s="36">
        <f t="shared" si="780"/>
        <v>9.6449609007801722E-4</v>
      </c>
    </row>
    <row r="9222" spans="1:17" x14ac:dyDescent="0.3">
      <c r="A9222" s="29">
        <v>2433365</v>
      </c>
      <c r="B9222" s="1">
        <v>135</v>
      </c>
      <c r="C9222" s="1" t="s">
        <v>34</v>
      </c>
      <c r="D9222" s="1" t="s">
        <v>25</v>
      </c>
      <c r="E9222" s="1" t="s">
        <v>23</v>
      </c>
      <c r="F9222" s="47">
        <v>1857</v>
      </c>
      <c r="G9222" s="34">
        <v>2003.42</v>
      </c>
      <c r="H9222" s="1" t="s">
        <v>218</v>
      </c>
      <c r="I9222" s="34">
        <v>1.5727999999999999E-2</v>
      </c>
      <c r="J9222" s="34">
        <v>24.644283000000001</v>
      </c>
      <c r="K9222" s="35" t="str">
        <f t="shared" si="776"/>
        <v>Kempenland-West_ZGH91E0C</v>
      </c>
      <c r="L9222" s="36">
        <f>VLOOKUP(D9222,DATA!A:F,5,FALSE)</f>
        <v>6.9280917156857415E-3</v>
      </c>
      <c r="M9222" s="37">
        <f>VLOOKUP(D9222,DATA!A:F,6,FALSE)</f>
        <v>2282</v>
      </c>
      <c r="N9222" s="36">
        <f t="shared" si="777"/>
        <v>12.674750420425621</v>
      </c>
      <c r="O9222" s="36">
        <f t="shared" si="778"/>
        <v>12.675956522443487</v>
      </c>
      <c r="P9222" s="36">
        <f t="shared" si="779"/>
        <v>1.2061020178659732E-3</v>
      </c>
      <c r="Q9222" s="36">
        <f t="shared" si="780"/>
        <v>2.9723519455160104E-4</v>
      </c>
    </row>
    <row r="9223" spans="1:17" x14ac:dyDescent="0.3">
      <c r="A9223" s="29">
        <v>2433366</v>
      </c>
      <c r="B9223" s="1">
        <v>135</v>
      </c>
      <c r="C9223" s="1" t="s">
        <v>34</v>
      </c>
      <c r="D9223" s="1" t="s">
        <v>22</v>
      </c>
      <c r="E9223" s="1" t="s">
        <v>23</v>
      </c>
      <c r="F9223" s="47">
        <v>1857</v>
      </c>
      <c r="G9223" s="34">
        <v>1990.95</v>
      </c>
      <c r="H9223" s="1" t="s">
        <v>218</v>
      </c>
      <c r="I9223" s="34">
        <v>1.5782999999999998E-2</v>
      </c>
      <c r="J9223" s="34">
        <v>2606.0133999999998</v>
      </c>
      <c r="K9223" s="35" t="str">
        <f t="shared" si="776"/>
        <v>Kempenland-West_H91E0C</v>
      </c>
      <c r="L9223" s="36">
        <f>VLOOKUP(D9223,DATA!A:F,5,FALSE)</f>
        <v>6.9280917156857415E-3</v>
      </c>
      <c r="M9223" s="37">
        <f>VLOOKUP(D9223,DATA!A:F,6,FALSE)</f>
        <v>2282</v>
      </c>
      <c r="N9223" s="36">
        <f t="shared" si="777"/>
        <v>11.748956480506557</v>
      </c>
      <c r="O9223" s="36">
        <f t="shared" si="778"/>
        <v>11.750090291057544</v>
      </c>
      <c r="P9223" s="36">
        <f t="shared" si="779"/>
        <v>1.1338105509874907E-3</v>
      </c>
      <c r="Q9223" s="36">
        <f t="shared" si="780"/>
        <v>2.954725488934784E-2</v>
      </c>
    </row>
    <row r="9224" spans="1:17" x14ac:dyDescent="0.3">
      <c r="A9224" s="29">
        <v>2433366</v>
      </c>
      <c r="B9224" s="1">
        <v>135</v>
      </c>
      <c r="C9224" s="1" t="s">
        <v>34</v>
      </c>
      <c r="D9224" s="1" t="s">
        <v>25</v>
      </c>
      <c r="E9224" s="1" t="s">
        <v>23</v>
      </c>
      <c r="F9224" s="47">
        <v>1857</v>
      </c>
      <c r="G9224" s="34">
        <v>1990.95</v>
      </c>
      <c r="H9224" s="1" t="s">
        <v>218</v>
      </c>
      <c r="I9224" s="34">
        <v>1.5782999999999998E-2</v>
      </c>
      <c r="J9224" s="34">
        <v>4960.57</v>
      </c>
      <c r="K9224" s="35" t="str">
        <f t="shared" si="776"/>
        <v>Kempenland-West_ZGH91E0C</v>
      </c>
      <c r="L9224" s="36">
        <f>VLOOKUP(D9224,DATA!A:F,5,FALSE)</f>
        <v>6.9280917156857415E-3</v>
      </c>
      <c r="M9224" s="37">
        <f>VLOOKUP(D9224,DATA!A:F,6,FALSE)</f>
        <v>2282</v>
      </c>
      <c r="N9224" s="36">
        <f t="shared" si="777"/>
        <v>11.748956480506557</v>
      </c>
      <c r="O9224" s="36">
        <f t="shared" si="778"/>
        <v>11.750090291057544</v>
      </c>
      <c r="P9224" s="36">
        <f t="shared" si="779"/>
        <v>1.1338105509874907E-3</v>
      </c>
      <c r="Q9224" s="36">
        <f t="shared" si="780"/>
        <v>5.6243466049120165E-2</v>
      </c>
    </row>
    <row r="9225" spans="1:17" x14ac:dyDescent="0.3">
      <c r="A9225" s="29">
        <v>2433372</v>
      </c>
      <c r="B9225" s="1">
        <v>135</v>
      </c>
      <c r="C9225" s="1" t="s">
        <v>34</v>
      </c>
      <c r="D9225" s="1" t="s">
        <v>57</v>
      </c>
      <c r="E9225" s="1" t="s">
        <v>58</v>
      </c>
      <c r="F9225" s="47">
        <v>714</v>
      </c>
      <c r="G9225" s="34">
        <v>1468.92</v>
      </c>
      <c r="H9225" s="1" t="s">
        <v>218</v>
      </c>
      <c r="I9225" s="34">
        <v>1.0989199999999999E-2</v>
      </c>
      <c r="J9225" s="34">
        <v>3.2918189</v>
      </c>
      <c r="K9225" s="35" t="str">
        <f t="shared" si="776"/>
        <v>Kempenland-West_H3160</v>
      </c>
      <c r="L9225" s="36">
        <f>VLOOKUP(D9225,DATA!A:F,5,FALSE)</f>
        <v>1.0986712608830001E-2</v>
      </c>
      <c r="M9225" s="37">
        <f>VLOOKUP(D9225,DATA!A:F,6,FALSE)</f>
        <v>982</v>
      </c>
      <c r="N9225" s="36">
        <f t="shared" si="777"/>
        <v>99.527264141605627</v>
      </c>
      <c r="O9225" s="36">
        <f t="shared" si="778"/>
        <v>99.527320944240927</v>
      </c>
      <c r="P9225" s="36">
        <f t="shared" si="779"/>
        <v>5.6802635299391113E-5</v>
      </c>
      <c r="Q9225" s="36">
        <f t="shared" si="780"/>
        <v>1.8698398844834283E-6</v>
      </c>
    </row>
    <row r="9226" spans="1:17" x14ac:dyDescent="0.3">
      <c r="A9226" s="29">
        <v>2433372</v>
      </c>
      <c r="B9226" s="1">
        <v>135</v>
      </c>
      <c r="C9226" s="1" t="s">
        <v>34</v>
      </c>
      <c r="D9226" s="1" t="s">
        <v>41</v>
      </c>
      <c r="E9226" s="1" t="s">
        <v>42</v>
      </c>
      <c r="F9226" s="47">
        <v>1071</v>
      </c>
      <c r="G9226" s="34">
        <v>1468.92</v>
      </c>
      <c r="H9226" s="1" t="s">
        <v>218</v>
      </c>
      <c r="I9226" s="34">
        <v>1.0989199999999999E-2</v>
      </c>
      <c r="J9226" s="34">
        <v>596.28972999999996</v>
      </c>
      <c r="K9226" s="35" t="str">
        <f t="shared" si="776"/>
        <v>Kempenland-West_H4010A</v>
      </c>
      <c r="L9226" s="36">
        <f>VLOOKUP(D9226,DATA!A:F,5,FALSE)</f>
        <v>1.3726988247862192E-2</v>
      </c>
      <c r="M9226" s="37">
        <f>VLOOKUP(D9226,DATA!A:F,6,FALSE)</f>
        <v>1285.5</v>
      </c>
      <c r="N9226" s="36">
        <f t="shared" si="777"/>
        <v>92.538057231718454</v>
      </c>
      <c r="O9226" s="36">
        <f t="shared" si="778"/>
        <v>92.539098795243859</v>
      </c>
      <c r="P9226" s="36">
        <f t="shared" si="779"/>
        <v>1.0415635254048539E-3</v>
      </c>
      <c r="Q9226" s="36">
        <f t="shared" si="780"/>
        <v>6.2107363334150843E-3</v>
      </c>
    </row>
    <row r="9227" spans="1:17" x14ac:dyDescent="0.3">
      <c r="A9227" s="29">
        <v>2433375</v>
      </c>
      <c r="B9227" s="1">
        <v>135</v>
      </c>
      <c r="C9227" s="1" t="s">
        <v>34</v>
      </c>
      <c r="D9227" s="1" t="s">
        <v>53</v>
      </c>
      <c r="E9227" s="1" t="s">
        <v>54</v>
      </c>
      <c r="F9227" s="47">
        <v>714</v>
      </c>
      <c r="G9227" s="34">
        <v>1522.02</v>
      </c>
      <c r="H9227" s="1" t="s">
        <v>218</v>
      </c>
      <c r="I9227" s="34">
        <v>1.3204E-2</v>
      </c>
      <c r="J9227" s="34">
        <v>1599.8552</v>
      </c>
      <c r="K9227" s="35" t="str">
        <f t="shared" si="776"/>
        <v>Kempenland-West_H4030</v>
      </c>
      <c r="L9227" s="36">
        <f>VLOOKUP(D9227,DATA!A:F,5,FALSE)</f>
        <v>1.0986712608830001E-2</v>
      </c>
      <c r="M9227" s="37">
        <f>VLOOKUP(D9227,DATA!A:F,6,FALSE)</f>
        <v>982</v>
      </c>
      <c r="N9227" s="36">
        <f t="shared" si="777"/>
        <v>99.735660561906101</v>
      </c>
      <c r="O9227" s="36">
        <f t="shared" si="778"/>
        <v>99.735698805119483</v>
      </c>
      <c r="P9227" s="36">
        <f t="shared" si="779"/>
        <v>3.8243213381861096E-5</v>
      </c>
      <c r="Q9227" s="36">
        <f t="shared" si="780"/>
        <v>6.1183603793680066E-4</v>
      </c>
    </row>
    <row r="9228" spans="1:17" x14ac:dyDescent="0.3">
      <c r="A9228" s="29">
        <v>2433376</v>
      </c>
      <c r="B9228" s="1">
        <v>135</v>
      </c>
      <c r="C9228" s="1" t="s">
        <v>34</v>
      </c>
      <c r="D9228" s="1" t="s">
        <v>41</v>
      </c>
      <c r="E9228" s="1" t="s">
        <v>42</v>
      </c>
      <c r="F9228" s="47">
        <v>1071</v>
      </c>
      <c r="G9228" s="34">
        <v>1528.41</v>
      </c>
      <c r="H9228" s="1" t="s">
        <v>218</v>
      </c>
      <c r="I9228" s="34">
        <v>1.3393E-2</v>
      </c>
      <c r="J9228" s="34">
        <v>2204.0001999999999</v>
      </c>
      <c r="K9228" s="35" t="str">
        <f t="shared" si="776"/>
        <v>Kempenland-West_H4010A</v>
      </c>
      <c r="L9228" s="36">
        <f>VLOOKUP(D9228,DATA!A:F,5,FALSE)</f>
        <v>1.3726988247862192E-2</v>
      </c>
      <c r="M9228" s="37">
        <f>VLOOKUP(D9228,DATA!A:F,6,FALSE)</f>
        <v>1285.5</v>
      </c>
      <c r="N9228" s="36">
        <f t="shared" si="777"/>
        <v>96.559101741806998</v>
      </c>
      <c r="O9228" s="36">
        <f t="shared" si="778"/>
        <v>96.559712516459456</v>
      </c>
      <c r="P9228" s="36">
        <f t="shared" si="779"/>
        <v>6.107746524577351E-4</v>
      </c>
      <c r="Q9228" s="36">
        <f t="shared" si="780"/>
        <v>1.3461474561717786E-2</v>
      </c>
    </row>
    <row r="9229" spans="1:17" x14ac:dyDescent="0.3">
      <c r="A9229" s="29">
        <v>2433376</v>
      </c>
      <c r="B9229" s="1">
        <v>135</v>
      </c>
      <c r="C9229" s="1" t="s">
        <v>34</v>
      </c>
      <c r="D9229" s="1" t="s">
        <v>53</v>
      </c>
      <c r="E9229" s="1" t="s">
        <v>54</v>
      </c>
      <c r="F9229" s="47">
        <v>714</v>
      </c>
      <c r="G9229" s="34">
        <v>1528.41</v>
      </c>
      <c r="H9229" s="1" t="s">
        <v>218</v>
      </c>
      <c r="I9229" s="34">
        <v>1.3393E-2</v>
      </c>
      <c r="J9229" s="34">
        <v>2130.1754999999998</v>
      </c>
      <c r="K9229" s="35" t="str">
        <f t="shared" si="776"/>
        <v>Kempenland-West_H4030</v>
      </c>
      <c r="L9229" s="36">
        <f>VLOOKUP(D9229,DATA!A:F,5,FALSE)</f>
        <v>1.0986712608830001E-2</v>
      </c>
      <c r="M9229" s="37">
        <f>VLOOKUP(D9229,DATA!A:F,6,FALSE)</f>
        <v>982</v>
      </c>
      <c r="N9229" s="36">
        <f t="shared" si="777"/>
        <v>99.753537915716151</v>
      </c>
      <c r="O9229" s="36">
        <f t="shared" si="778"/>
        <v>99.753574089360413</v>
      </c>
      <c r="P9229" s="36">
        <f t="shared" si="779"/>
        <v>3.6173644261339177E-5</v>
      </c>
      <c r="Q9229" s="36">
        <f t="shared" si="780"/>
        <v>7.7056210751220305E-4</v>
      </c>
    </row>
    <row r="9230" spans="1:17" x14ac:dyDescent="0.3">
      <c r="A9230" s="29">
        <v>2433377</v>
      </c>
      <c r="B9230" s="1">
        <v>135</v>
      </c>
      <c r="C9230" s="1" t="s">
        <v>34</v>
      </c>
      <c r="D9230" s="1" t="s">
        <v>53</v>
      </c>
      <c r="E9230" s="1" t="s">
        <v>54</v>
      </c>
      <c r="F9230" s="47">
        <v>714</v>
      </c>
      <c r="G9230" s="34">
        <v>1819.27</v>
      </c>
      <c r="H9230" s="1" t="s">
        <v>218</v>
      </c>
      <c r="I9230" s="34">
        <v>1.6490000000000001E-2</v>
      </c>
      <c r="J9230" s="34">
        <v>262.12463000000002</v>
      </c>
      <c r="K9230" s="35" t="str">
        <f t="shared" si="776"/>
        <v>Kempenland-West_H4030</v>
      </c>
      <c r="L9230" s="36">
        <f>VLOOKUP(D9230,DATA!A:F,5,FALSE)</f>
        <v>1.0986712608830001E-2</v>
      </c>
      <c r="M9230" s="37">
        <f>VLOOKUP(D9230,DATA!A:F,6,FALSE)</f>
        <v>982</v>
      </c>
      <c r="N9230" s="36">
        <f t="shared" si="777"/>
        <v>99.989885404821621</v>
      </c>
      <c r="O9230" s="36">
        <f t="shared" si="778"/>
        <v>99.989887236940561</v>
      </c>
      <c r="P9230" s="36">
        <f t="shared" si="779"/>
        <v>1.832118940114924E-6</v>
      </c>
      <c r="Q9230" s="36">
        <f t="shared" si="780"/>
        <v>4.8024349929361669E-6</v>
      </c>
    </row>
    <row r="9231" spans="1:17" x14ac:dyDescent="0.3">
      <c r="A9231" s="29">
        <v>2433381</v>
      </c>
      <c r="B9231" s="1">
        <v>135</v>
      </c>
      <c r="C9231" s="1" t="s">
        <v>34</v>
      </c>
      <c r="D9231" s="1" t="s">
        <v>41</v>
      </c>
      <c r="E9231" s="1" t="s">
        <v>42</v>
      </c>
      <c r="F9231" s="47">
        <v>1071</v>
      </c>
      <c r="G9231" s="34">
        <v>1592.41</v>
      </c>
      <c r="H9231" s="1" t="s">
        <v>218</v>
      </c>
      <c r="I9231" s="34">
        <v>1.5325999999999999E-2</v>
      </c>
      <c r="J9231" s="34">
        <v>1256.5456999999999</v>
      </c>
      <c r="K9231" s="35" t="str">
        <f t="shared" si="776"/>
        <v>Kempenland-West_H4010A</v>
      </c>
      <c r="L9231" s="36">
        <f>VLOOKUP(D9231,DATA!A:F,5,FALSE)</f>
        <v>1.3726988247862192E-2</v>
      </c>
      <c r="M9231" s="37">
        <f>VLOOKUP(D9231,DATA!A:F,6,FALSE)</f>
        <v>1285.5</v>
      </c>
      <c r="N9231" s="36">
        <f t="shared" si="777"/>
        <v>98.541328520505985</v>
      </c>
      <c r="O9231" s="36">
        <f t="shared" si="778"/>
        <v>98.541630888373987</v>
      </c>
      <c r="P9231" s="36">
        <f t="shared" si="779"/>
        <v>3.0236786800230675E-4</v>
      </c>
      <c r="Q9231" s="36">
        <f t="shared" si="780"/>
        <v>3.7993904435646608E-3</v>
      </c>
    </row>
    <row r="9232" spans="1:17" x14ac:dyDescent="0.3">
      <c r="A9232" s="29">
        <v>2433381</v>
      </c>
      <c r="B9232" s="1">
        <v>135</v>
      </c>
      <c r="C9232" s="1" t="s">
        <v>34</v>
      </c>
      <c r="D9232" s="1" t="s">
        <v>53</v>
      </c>
      <c r="E9232" s="1" t="s">
        <v>54</v>
      </c>
      <c r="F9232" s="47">
        <v>714</v>
      </c>
      <c r="G9232" s="34">
        <v>1592.41</v>
      </c>
      <c r="H9232" s="1" t="s">
        <v>218</v>
      </c>
      <c r="I9232" s="34">
        <v>1.5325999999999999E-2</v>
      </c>
      <c r="J9232" s="34">
        <v>308.87279999999998</v>
      </c>
      <c r="K9232" s="35" t="str">
        <f t="shared" si="776"/>
        <v>Kempenland-West_H4030</v>
      </c>
      <c r="L9232" s="36">
        <f>VLOOKUP(D9232,DATA!A:F,5,FALSE)</f>
        <v>1.0986712608830001E-2</v>
      </c>
      <c r="M9232" s="37">
        <f>VLOOKUP(D9232,DATA!A:F,6,FALSE)</f>
        <v>982</v>
      </c>
      <c r="N9232" s="36">
        <f t="shared" si="777"/>
        <v>99.877843390175684</v>
      </c>
      <c r="O9232" s="36">
        <f t="shared" si="778"/>
        <v>99.87786393234191</v>
      </c>
      <c r="P9232" s="36">
        <f t="shared" si="779"/>
        <v>2.0542166225823166E-5</v>
      </c>
      <c r="Q9232" s="36">
        <f t="shared" si="780"/>
        <v>6.3449164002354335E-5</v>
      </c>
    </row>
    <row r="9233" spans="1:17" x14ac:dyDescent="0.3">
      <c r="A9233" s="29">
        <v>2433381</v>
      </c>
      <c r="B9233" s="1">
        <v>135</v>
      </c>
      <c r="C9233" s="1" t="s">
        <v>34</v>
      </c>
      <c r="D9233" s="1" t="s">
        <v>43</v>
      </c>
      <c r="E9233" s="1" t="s">
        <v>44</v>
      </c>
      <c r="F9233" s="47">
        <v>1071</v>
      </c>
      <c r="G9233" s="34">
        <v>1592.41</v>
      </c>
      <c r="H9233" s="1" t="s">
        <v>218</v>
      </c>
      <c r="I9233" s="34">
        <v>1.5325999999999999E-2</v>
      </c>
      <c r="J9233" s="34">
        <v>177.29166000000001</v>
      </c>
      <c r="K9233" s="35" t="str">
        <f t="shared" si="776"/>
        <v>Kempenland-West_H7150</v>
      </c>
      <c r="L9233" s="36">
        <f>VLOOKUP(D9233,DATA!A:F,5,FALSE)</f>
        <v>1.3726988247862192E-2</v>
      </c>
      <c r="M9233" s="37">
        <f>VLOOKUP(D9233,DATA!A:F,6,FALSE)</f>
        <v>1285.5</v>
      </c>
      <c r="N9233" s="36">
        <f t="shared" si="777"/>
        <v>98.541328520505985</v>
      </c>
      <c r="O9233" s="36">
        <f t="shared" si="778"/>
        <v>98.541630888373987</v>
      </c>
      <c r="P9233" s="36">
        <f t="shared" si="779"/>
        <v>3.0236786800230675E-4</v>
      </c>
      <c r="Q9233" s="36">
        <f t="shared" si="780"/>
        <v>5.3607301248789849E-4</v>
      </c>
    </row>
    <row r="9234" spans="1:17" x14ac:dyDescent="0.3">
      <c r="A9234" s="29">
        <v>2433382</v>
      </c>
      <c r="B9234" s="1">
        <v>135</v>
      </c>
      <c r="C9234" s="1" t="s">
        <v>34</v>
      </c>
      <c r="D9234" s="1" t="s">
        <v>43</v>
      </c>
      <c r="E9234" s="1" t="s">
        <v>44</v>
      </c>
      <c r="F9234" s="47">
        <v>1071</v>
      </c>
      <c r="G9234" s="34">
        <v>1421.04</v>
      </c>
      <c r="H9234" s="1" t="s">
        <v>218</v>
      </c>
      <c r="I9234" s="34">
        <v>1.32458E-2</v>
      </c>
      <c r="J9234" s="34">
        <v>18.393277999999999</v>
      </c>
      <c r="K9234" s="35" t="str">
        <f t="shared" si="776"/>
        <v>Kempenland-West_H7150</v>
      </c>
      <c r="L9234" s="36">
        <f>VLOOKUP(D9234,DATA!A:F,5,FALSE)</f>
        <v>1.3726988247862192E-2</v>
      </c>
      <c r="M9234" s="37">
        <f>VLOOKUP(D9234,DATA!A:F,6,FALSE)</f>
        <v>1285.5</v>
      </c>
      <c r="N9234" s="36">
        <f t="shared" si="777"/>
        <v>86.536173971096616</v>
      </c>
      <c r="O9234" s="36">
        <f t="shared" si="778"/>
        <v>86.53829228728452</v>
      </c>
      <c r="P9234" s="36">
        <f t="shared" si="779"/>
        <v>2.1183161879037016E-3</v>
      </c>
      <c r="Q9234" s="36">
        <f t="shared" si="780"/>
        <v>3.8962778536013015E-4</v>
      </c>
    </row>
    <row r="9235" spans="1:17" x14ac:dyDescent="0.3">
      <c r="A9235" s="30">
        <v>2433385</v>
      </c>
      <c r="B9235" s="14">
        <v>135</v>
      </c>
      <c r="C9235" s="14" t="s">
        <v>34</v>
      </c>
      <c r="D9235" s="14" t="s">
        <v>55</v>
      </c>
      <c r="E9235" s="14" t="s">
        <v>56</v>
      </c>
      <c r="F9235" s="48">
        <v>500</v>
      </c>
      <c r="G9235" s="38">
        <v>1247.49</v>
      </c>
      <c r="H9235" s="14" t="s">
        <v>218</v>
      </c>
      <c r="I9235" s="38">
        <v>1.23312E-2</v>
      </c>
      <c r="J9235" s="38">
        <v>15.465017399999899</v>
      </c>
      <c r="K9235" s="39" t="str">
        <f t="shared" si="776"/>
        <v>Kempenland-West_H3130</v>
      </c>
      <c r="L9235" s="40">
        <f>VLOOKUP(D9235,DATA!A:F,5,FALSE)</f>
        <v>0</v>
      </c>
      <c r="M9235" s="41">
        <f>VLOOKUP(D9235,DATA!A:F,6,FALSE)</f>
        <v>3.5</v>
      </c>
      <c r="N9235" s="40">
        <f t="shared" si="777"/>
        <v>50</v>
      </c>
      <c r="O9235" s="40">
        <f t="shared" si="778"/>
        <v>50</v>
      </c>
      <c r="P9235" s="40">
        <f>J9235/10000*I9235</f>
        <v>1.9070222256287876E-5</v>
      </c>
      <c r="Q9235" s="40">
        <f>IF(AND(H9235&lt;&gt;"below",I9235&gt;=0.005),M9235*P9235,0)</f>
        <v>6.6745777897007563E-5</v>
      </c>
    </row>
    <row r="9236" spans="1:17" x14ac:dyDescent="0.3">
      <c r="A9236" s="29">
        <v>2433385</v>
      </c>
      <c r="B9236" s="1">
        <v>135</v>
      </c>
      <c r="C9236" s="1" t="s">
        <v>34</v>
      </c>
      <c r="D9236" s="1" t="s">
        <v>41</v>
      </c>
      <c r="E9236" s="1" t="s">
        <v>42</v>
      </c>
      <c r="F9236" s="47">
        <v>1071</v>
      </c>
      <c r="G9236" s="34">
        <v>1247.49</v>
      </c>
      <c r="H9236" s="1" t="s">
        <v>218</v>
      </c>
      <c r="I9236" s="34">
        <v>1.23312E-2</v>
      </c>
      <c r="J9236" s="34">
        <v>6.6278645999999997</v>
      </c>
      <c r="K9236" s="35" t="str">
        <f t="shared" si="776"/>
        <v>Kempenland-West_H4010A</v>
      </c>
      <c r="L9236" s="36">
        <f>VLOOKUP(D9236,DATA!A:F,5,FALSE)</f>
        <v>1.3726988247862192E-2</v>
      </c>
      <c r="M9236" s="37">
        <f>VLOOKUP(D9236,DATA!A:F,6,FALSE)</f>
        <v>1285.5</v>
      </c>
      <c r="N9236" s="36">
        <f t="shared" si="777"/>
        <v>37.244011911811739</v>
      </c>
      <c r="O9236" s="36">
        <f t="shared" si="778"/>
        <v>37.247968324706783</v>
      </c>
      <c r="P9236" s="36">
        <f t="shared" si="779"/>
        <v>3.9564128950431154E-3</v>
      </c>
      <c r="Q9236" s="36">
        <f t="shared" si="780"/>
        <v>2.622256897003978E-4</v>
      </c>
    </row>
    <row r="9237" spans="1:17" x14ac:dyDescent="0.3">
      <c r="A9237" s="29">
        <v>2433386</v>
      </c>
      <c r="B9237" s="1">
        <v>135</v>
      </c>
      <c r="C9237" s="1" t="s">
        <v>34</v>
      </c>
      <c r="D9237" s="1" t="s">
        <v>41</v>
      </c>
      <c r="E9237" s="1" t="s">
        <v>42</v>
      </c>
      <c r="F9237" s="47">
        <v>1071</v>
      </c>
      <c r="G9237" s="34">
        <v>1341.54</v>
      </c>
      <c r="H9237" s="1" t="s">
        <v>218</v>
      </c>
      <c r="I9237" s="34">
        <v>1.3476800000000001E-2</v>
      </c>
      <c r="J9237" s="34">
        <v>340.87419999999997</v>
      </c>
      <c r="K9237" s="35" t="str">
        <f t="shared" si="776"/>
        <v>Kempenland-West_H4010A</v>
      </c>
      <c r="L9237" s="36">
        <f>VLOOKUP(D9237,DATA!A:F,5,FALSE)</f>
        <v>1.3726988247862192E-2</v>
      </c>
      <c r="M9237" s="37">
        <f>VLOOKUP(D9237,DATA!A:F,6,FALSE)</f>
        <v>1285.5</v>
      </c>
      <c r="N9237" s="36">
        <f t="shared" si="777"/>
        <v>68.336088632523541</v>
      </c>
      <c r="O9237" s="36">
        <f t="shared" si="778"/>
        <v>68.340091415011472</v>
      </c>
      <c r="P9237" s="36">
        <f t="shared" si="779"/>
        <v>4.0027824879302898E-3</v>
      </c>
      <c r="Q9237" s="36">
        <f t="shared" si="780"/>
        <v>1.3644452783472472E-2</v>
      </c>
    </row>
    <row r="9238" spans="1:17" x14ac:dyDescent="0.3">
      <c r="A9238" s="29">
        <v>2433387</v>
      </c>
      <c r="B9238" s="1">
        <v>135</v>
      </c>
      <c r="C9238" s="1" t="s">
        <v>34</v>
      </c>
      <c r="D9238" s="1" t="s">
        <v>28</v>
      </c>
      <c r="E9238" s="1" t="s">
        <v>29</v>
      </c>
      <c r="F9238" s="47">
        <v>1786</v>
      </c>
      <c r="G9238" s="34">
        <v>1996.04</v>
      </c>
      <c r="H9238" s="1" t="s">
        <v>218</v>
      </c>
      <c r="I9238" s="34">
        <v>2.1940999999999999E-2</v>
      </c>
      <c r="J9238" s="34">
        <v>47.668556000000002</v>
      </c>
      <c r="K9238" s="35" t="str">
        <f t="shared" si="776"/>
        <v>Kempenland-West_H91D0</v>
      </c>
      <c r="L9238" s="36">
        <f>VLOOKUP(D9238,DATA!A:F,5,FALSE)</f>
        <v>6.9280917156857415E-3</v>
      </c>
      <c r="M9238" s="37">
        <f>VLOOKUP(D9238,DATA!A:F,6,FALSE)</f>
        <v>2211</v>
      </c>
      <c r="N9238" s="36">
        <f t="shared" si="777"/>
        <v>18.403243364069343</v>
      </c>
      <c r="O9238" s="36">
        <f t="shared" si="778"/>
        <v>18.405526113117247</v>
      </c>
      <c r="P9238" s="36">
        <f t="shared" si="779"/>
        <v>2.2827490479038204E-3</v>
      </c>
      <c r="Q9238" s="36">
        <f t="shared" si="780"/>
        <v>1.0881535082394997E-3</v>
      </c>
    </row>
    <row r="9239" spans="1:17" x14ac:dyDescent="0.3">
      <c r="A9239" s="29">
        <v>2433387</v>
      </c>
      <c r="B9239" s="1">
        <v>135</v>
      </c>
      <c r="C9239" s="1" t="s">
        <v>34</v>
      </c>
      <c r="D9239" s="1" t="s">
        <v>22</v>
      </c>
      <c r="E9239" s="1" t="s">
        <v>23</v>
      </c>
      <c r="F9239" s="47">
        <v>1857</v>
      </c>
      <c r="G9239" s="34">
        <v>1996.04</v>
      </c>
      <c r="H9239" s="1" t="s">
        <v>218</v>
      </c>
      <c r="I9239" s="34">
        <v>2.1940999999999999E-2</v>
      </c>
      <c r="J9239" s="34">
        <v>1858.0853999999999</v>
      </c>
      <c r="K9239" s="35" t="str">
        <f t="shared" si="776"/>
        <v>Kempenland-West_H91E0C</v>
      </c>
      <c r="L9239" s="36">
        <f>VLOOKUP(D9239,DATA!A:F,5,FALSE)</f>
        <v>6.9280917156857415E-3</v>
      </c>
      <c r="M9239" s="37">
        <f>VLOOKUP(D9239,DATA!A:F,6,FALSE)</f>
        <v>2282</v>
      </c>
      <c r="N9239" s="36">
        <f t="shared" si="777"/>
        <v>12.119554365364754</v>
      </c>
      <c r="O9239" s="36">
        <f t="shared" si="778"/>
        <v>12.121173466416126</v>
      </c>
      <c r="P9239" s="36">
        <f t="shared" si="779"/>
        <v>1.6191010513715298E-3</v>
      </c>
      <c r="Q9239" s="36">
        <f t="shared" si="780"/>
        <v>3.0084280246780892E-2</v>
      </c>
    </row>
    <row r="9240" spans="1:17" x14ac:dyDescent="0.3">
      <c r="A9240" s="29">
        <v>2433389</v>
      </c>
      <c r="B9240" s="1">
        <v>135</v>
      </c>
      <c r="C9240" s="1" t="s">
        <v>34</v>
      </c>
      <c r="D9240" s="1" t="s">
        <v>77</v>
      </c>
      <c r="E9240" s="1" t="s">
        <v>78</v>
      </c>
      <c r="F9240" s="47">
        <v>786</v>
      </c>
      <c r="G9240" s="34">
        <v>1262.3499999999999</v>
      </c>
      <c r="H9240" s="1" t="s">
        <v>218</v>
      </c>
      <c r="I9240" s="34">
        <v>1.3511199999999999E-2</v>
      </c>
      <c r="J9240" s="34">
        <v>5497.3010000000004</v>
      </c>
      <c r="K9240" s="35" t="str">
        <f t="shared" si="776"/>
        <v>Kempenland-West_H6410</v>
      </c>
      <c r="L9240" s="36">
        <f>VLOOKUP(D9240,DATA!A:F,5,FALSE)</f>
        <v>1.2691547323993278E-2</v>
      </c>
      <c r="M9240" s="37">
        <f>VLOOKUP(D9240,DATA!A:F,6,FALSE)</f>
        <v>1018</v>
      </c>
      <c r="N9240" s="36">
        <f t="shared" si="777"/>
        <v>95.69413757179116</v>
      </c>
      <c r="O9240" s="36">
        <f t="shared" si="778"/>
        <v>95.694844084453763</v>
      </c>
      <c r="P9240" s="36">
        <f t="shared" si="779"/>
        <v>7.065126626031315E-4</v>
      </c>
      <c r="Q9240" s="36">
        <f t="shared" si="780"/>
        <v>3.8839127666408575E-2</v>
      </c>
    </row>
    <row r="9241" spans="1:17" x14ac:dyDescent="0.3">
      <c r="A9241" s="29">
        <v>2433389</v>
      </c>
      <c r="B9241" s="1">
        <v>135</v>
      </c>
      <c r="C9241" s="1" t="s">
        <v>34</v>
      </c>
      <c r="D9241" s="1" t="s">
        <v>87</v>
      </c>
      <c r="E9241" s="1" t="s">
        <v>78</v>
      </c>
      <c r="F9241" s="47">
        <v>786</v>
      </c>
      <c r="G9241" s="34">
        <v>1262.3499999999999</v>
      </c>
      <c r="H9241" s="1" t="s">
        <v>218</v>
      </c>
      <c r="I9241" s="34">
        <v>1.3511199999999999E-2</v>
      </c>
      <c r="J9241" s="34">
        <v>310.82294000000002</v>
      </c>
      <c r="K9241" s="35" t="str">
        <f t="shared" si="776"/>
        <v>Kempenland-West_ZGH6410</v>
      </c>
      <c r="L9241" s="36">
        <f>VLOOKUP(D9241,DATA!A:F,5,FALSE)</f>
        <v>1.2691547323993278E-2</v>
      </c>
      <c r="M9241" s="37">
        <f>VLOOKUP(D9241,DATA!A:F,6,FALSE)</f>
        <v>1018</v>
      </c>
      <c r="N9241" s="36">
        <f t="shared" si="777"/>
        <v>95.69413757179116</v>
      </c>
      <c r="O9241" s="36">
        <f t="shared" si="778"/>
        <v>95.694844084453763</v>
      </c>
      <c r="P9241" s="36">
        <f t="shared" si="779"/>
        <v>7.065126626031315E-4</v>
      </c>
      <c r="Q9241" s="36">
        <f t="shared" si="780"/>
        <v>2.1960034293753341E-3</v>
      </c>
    </row>
    <row r="9242" spans="1:17" x14ac:dyDescent="0.3">
      <c r="A9242" s="29">
        <v>2434895</v>
      </c>
      <c r="B9242" s="1">
        <v>135</v>
      </c>
      <c r="C9242" s="1" t="s">
        <v>34</v>
      </c>
      <c r="D9242" s="1" t="s">
        <v>25</v>
      </c>
      <c r="E9242" s="1" t="s">
        <v>23</v>
      </c>
      <c r="F9242" s="47">
        <v>1857</v>
      </c>
      <c r="G9242" s="34">
        <v>1995.28</v>
      </c>
      <c r="H9242" s="1" t="s">
        <v>218</v>
      </c>
      <c r="I9242" s="34">
        <v>1.576E-2</v>
      </c>
      <c r="J9242" s="34">
        <v>1601.8542</v>
      </c>
      <c r="K9242" s="35" t="str">
        <f t="shared" si="776"/>
        <v>Kempenland-West_ZGH91E0C</v>
      </c>
      <c r="L9242" s="36">
        <f>VLOOKUP(D9242,DATA!A:F,5,FALSE)</f>
        <v>6.9280917156857415E-3</v>
      </c>
      <c r="M9242" s="37">
        <f>VLOOKUP(D9242,DATA!A:F,6,FALSE)</f>
        <v>2282</v>
      </c>
      <c r="N9242" s="36">
        <f t="shared" si="777"/>
        <v>12.063586368066451</v>
      </c>
      <c r="O9242" s="36">
        <f t="shared" si="778"/>
        <v>12.064744699969507</v>
      </c>
      <c r="P9242" s="36">
        <f t="shared" si="779"/>
        <v>1.1583319030563644E-3</v>
      </c>
      <c r="Q9242" s="36">
        <f t="shared" si="780"/>
        <v>1.8554788239048301E-2</v>
      </c>
    </row>
    <row r="9243" spans="1:17" x14ac:dyDescent="0.3">
      <c r="A9243" s="29">
        <v>2434896</v>
      </c>
      <c r="B9243" s="1">
        <v>135</v>
      </c>
      <c r="C9243" s="1" t="s">
        <v>34</v>
      </c>
      <c r="D9243" s="1" t="s">
        <v>22</v>
      </c>
      <c r="E9243" s="1" t="s">
        <v>23</v>
      </c>
      <c r="F9243" s="47">
        <v>1857</v>
      </c>
      <c r="G9243" s="34">
        <v>1997.8</v>
      </c>
      <c r="H9243" s="1" t="s">
        <v>218</v>
      </c>
      <c r="I9243" s="34">
        <v>1.6029000000000002E-2</v>
      </c>
      <c r="J9243" s="34">
        <v>44.778953999999999</v>
      </c>
      <c r="K9243" s="35" t="str">
        <f t="shared" si="776"/>
        <v>Kempenland-West_H91E0C</v>
      </c>
      <c r="L9243" s="36">
        <f>VLOOKUP(D9243,DATA!A:F,5,FALSE)</f>
        <v>6.9280917156857415E-3</v>
      </c>
      <c r="M9243" s="37">
        <f>VLOOKUP(D9243,DATA!A:F,6,FALSE)</f>
        <v>2282</v>
      </c>
      <c r="N9243" s="36">
        <f t="shared" si="777"/>
        <v>12.250024290999898</v>
      </c>
      <c r="O9243" s="36">
        <f t="shared" si="778"/>
        <v>12.251218065281297</v>
      </c>
      <c r="P9243" s="36">
        <f t="shared" si="779"/>
        <v>1.193774281398774E-3</v>
      </c>
      <c r="Q9243" s="36">
        <f t="shared" si="780"/>
        <v>5.3455963633138753E-4</v>
      </c>
    </row>
    <row r="9244" spans="1:17" x14ac:dyDescent="0.3">
      <c r="A9244" s="29">
        <v>2434901</v>
      </c>
      <c r="B9244" s="1">
        <v>135</v>
      </c>
      <c r="C9244" s="1" t="s">
        <v>34</v>
      </c>
      <c r="D9244" s="1" t="s">
        <v>57</v>
      </c>
      <c r="E9244" s="1" t="s">
        <v>58</v>
      </c>
      <c r="F9244" s="47">
        <v>714</v>
      </c>
      <c r="G9244" s="34">
        <v>1856.12</v>
      </c>
      <c r="H9244" s="1" t="s">
        <v>218</v>
      </c>
      <c r="I9244" s="34">
        <v>1.5053E-2</v>
      </c>
      <c r="J9244" s="34">
        <v>319.95925999999997</v>
      </c>
      <c r="K9244" s="35" t="str">
        <f t="shared" si="776"/>
        <v>Kempenland-West_H3160</v>
      </c>
      <c r="L9244" s="36">
        <f>VLOOKUP(D9244,DATA!A:F,5,FALSE)</f>
        <v>1.0986712608830001E-2</v>
      </c>
      <c r="M9244" s="37">
        <f>VLOOKUP(D9244,DATA!A:F,6,FALSE)</f>
        <v>982</v>
      </c>
      <c r="N9244" s="36">
        <f t="shared" si="777"/>
        <v>99.993252630242651</v>
      </c>
      <c r="O9244" s="36">
        <f t="shared" si="778"/>
        <v>99.993253745975281</v>
      </c>
      <c r="P9244" s="36">
        <f t="shared" si="779"/>
        <v>1.1157326298416592E-6</v>
      </c>
      <c r="Q9244" s="36">
        <f t="shared" si="780"/>
        <v>3.5698898660199118E-6</v>
      </c>
    </row>
    <row r="9245" spans="1:17" x14ac:dyDescent="0.3">
      <c r="A9245" s="30">
        <v>2434915</v>
      </c>
      <c r="B9245" s="14">
        <v>135</v>
      </c>
      <c r="C9245" s="14" t="s">
        <v>34</v>
      </c>
      <c r="D9245" s="14" t="s">
        <v>55</v>
      </c>
      <c r="E9245" s="14" t="s">
        <v>56</v>
      </c>
      <c r="F9245" s="48">
        <v>500</v>
      </c>
      <c r="G9245" s="38">
        <v>1325.41</v>
      </c>
      <c r="H9245" s="14" t="s">
        <v>218</v>
      </c>
      <c r="I9245" s="38">
        <v>1.32239E-2</v>
      </c>
      <c r="J9245" s="38">
        <v>629.55626999999902</v>
      </c>
      <c r="K9245" s="39" t="str">
        <f t="shared" si="776"/>
        <v>Kempenland-West_H3130</v>
      </c>
      <c r="L9245" s="40">
        <f>VLOOKUP(D9245,DATA!A:F,5,FALSE)</f>
        <v>0</v>
      </c>
      <c r="M9245" s="41">
        <f>VLOOKUP(D9245,DATA!A:F,6,FALSE)</f>
        <v>3.5</v>
      </c>
      <c r="N9245" s="40">
        <f t="shared" si="777"/>
        <v>50</v>
      </c>
      <c r="O9245" s="40">
        <f t="shared" si="778"/>
        <v>50</v>
      </c>
      <c r="P9245" s="40">
        <f>J9245/10000*I9245</f>
        <v>8.3251891588529878E-4</v>
      </c>
      <c r="Q9245" s="40">
        <f>IF(AND(H9245&lt;&gt;"below",I9245&gt;=0.005),M9245*P9245,0)</f>
        <v>2.9138162055985456E-3</v>
      </c>
    </row>
    <row r="9246" spans="1:17" x14ac:dyDescent="0.3">
      <c r="A9246" s="29">
        <v>2434915</v>
      </c>
      <c r="B9246" s="1">
        <v>135</v>
      </c>
      <c r="C9246" s="1" t="s">
        <v>34</v>
      </c>
      <c r="D9246" s="1" t="s">
        <v>41</v>
      </c>
      <c r="E9246" s="1" t="s">
        <v>42</v>
      </c>
      <c r="F9246" s="47">
        <v>1071</v>
      </c>
      <c r="G9246" s="34">
        <v>1325.41</v>
      </c>
      <c r="H9246" s="1" t="s">
        <v>218</v>
      </c>
      <c r="I9246" s="34">
        <v>1.32239E-2</v>
      </c>
      <c r="J9246" s="34">
        <v>2967.1371789975001</v>
      </c>
      <c r="K9246" s="35" t="str">
        <f t="shared" si="776"/>
        <v>Kempenland-West_H4010A</v>
      </c>
      <c r="L9246" s="36">
        <f>VLOOKUP(D9246,DATA!A:F,5,FALSE)</f>
        <v>1.3726988247862192E-2</v>
      </c>
      <c r="M9246" s="37">
        <f>VLOOKUP(D9246,DATA!A:F,6,FALSE)</f>
        <v>1285.5</v>
      </c>
      <c r="N9246" s="36">
        <f t="shared" si="777"/>
        <v>63.363526146542334</v>
      </c>
      <c r="O9246" s="36">
        <f t="shared" si="778"/>
        <v>63.36773997922387</v>
      </c>
      <c r="P9246" s="36">
        <f t="shared" si="779"/>
        <v>4.2138326815361893E-3</v>
      </c>
      <c r="Q9246" s="36">
        <f t="shared" si="780"/>
        <v>0.12503019615460759</v>
      </c>
    </row>
    <row r="9247" spans="1:17" x14ac:dyDescent="0.3">
      <c r="A9247" s="29">
        <v>2434916</v>
      </c>
      <c r="B9247" s="1">
        <v>135</v>
      </c>
      <c r="C9247" s="1" t="s">
        <v>34</v>
      </c>
      <c r="D9247" s="1" t="s">
        <v>41</v>
      </c>
      <c r="E9247" s="1" t="s">
        <v>42</v>
      </c>
      <c r="F9247" s="47">
        <v>1071</v>
      </c>
      <c r="G9247" s="34">
        <v>1604.1</v>
      </c>
      <c r="H9247" s="1" t="s">
        <v>218</v>
      </c>
      <c r="I9247" s="34">
        <v>1.7186E-2</v>
      </c>
      <c r="J9247" s="34">
        <v>274.27821399999999</v>
      </c>
      <c r="K9247" s="35" t="str">
        <f t="shared" si="776"/>
        <v>Kempenland-West_H4010A</v>
      </c>
      <c r="L9247" s="36">
        <f>VLOOKUP(D9247,DATA!A:F,5,FALSE)</f>
        <v>1.3726988247862192E-2</v>
      </c>
      <c r="M9247" s="37">
        <f>VLOOKUP(D9247,DATA!A:F,6,FALSE)</f>
        <v>1285.5</v>
      </c>
      <c r="N9247" s="36">
        <f t="shared" si="777"/>
        <v>98.754891738237362</v>
      </c>
      <c r="O9247" s="36">
        <f t="shared" si="778"/>
        <v>98.755181783549304</v>
      </c>
      <c r="P9247" s="36">
        <f t="shared" si="779"/>
        <v>2.9004531194232186E-4</v>
      </c>
      <c r="Q9247" s="36">
        <f t="shared" si="780"/>
        <v>7.9553110138612913E-4</v>
      </c>
    </row>
    <row r="9248" spans="1:17" x14ac:dyDescent="0.3">
      <c r="A9248" s="29">
        <v>2434916</v>
      </c>
      <c r="B9248" s="1">
        <v>135</v>
      </c>
      <c r="C9248" s="1" t="s">
        <v>34</v>
      </c>
      <c r="D9248" s="1" t="s">
        <v>43</v>
      </c>
      <c r="E9248" s="1" t="s">
        <v>44</v>
      </c>
      <c r="F9248" s="47">
        <v>1071</v>
      </c>
      <c r="G9248" s="34">
        <v>1604.1</v>
      </c>
      <c r="H9248" s="1" t="s">
        <v>218</v>
      </c>
      <c r="I9248" s="34">
        <v>1.7186E-2</v>
      </c>
      <c r="J9248" s="34">
        <v>117.54780599999999</v>
      </c>
      <c r="K9248" s="35" t="str">
        <f t="shared" si="776"/>
        <v>Kempenland-West_H7150</v>
      </c>
      <c r="L9248" s="36">
        <f>VLOOKUP(D9248,DATA!A:F,5,FALSE)</f>
        <v>1.3726988247862192E-2</v>
      </c>
      <c r="M9248" s="37">
        <f>VLOOKUP(D9248,DATA!A:F,6,FALSE)</f>
        <v>1285.5</v>
      </c>
      <c r="N9248" s="36">
        <f t="shared" si="777"/>
        <v>98.754891738237362</v>
      </c>
      <c r="O9248" s="36">
        <f t="shared" si="778"/>
        <v>98.755181783549304</v>
      </c>
      <c r="P9248" s="36">
        <f t="shared" si="779"/>
        <v>2.9004531194232186E-4</v>
      </c>
      <c r="Q9248" s="36">
        <f t="shared" si="780"/>
        <v>3.4094190059405532E-4</v>
      </c>
    </row>
    <row r="9249" spans="1:17" x14ac:dyDescent="0.3">
      <c r="A9249" s="29">
        <v>2434918</v>
      </c>
      <c r="B9249" s="1">
        <v>135</v>
      </c>
      <c r="C9249" s="1" t="s">
        <v>34</v>
      </c>
      <c r="D9249" s="1" t="s">
        <v>77</v>
      </c>
      <c r="E9249" s="1" t="s">
        <v>78</v>
      </c>
      <c r="F9249" s="47">
        <v>786</v>
      </c>
      <c r="G9249" s="34">
        <v>1223.3900000000001</v>
      </c>
      <c r="H9249" s="1" t="s">
        <v>218</v>
      </c>
      <c r="I9249" s="34">
        <v>1.2881699999999999E-2</v>
      </c>
      <c r="J9249" s="34">
        <v>1224.8278</v>
      </c>
      <c r="K9249" s="35" t="str">
        <f t="shared" si="776"/>
        <v>Kempenland-West_H6410</v>
      </c>
      <c r="L9249" s="36">
        <f>VLOOKUP(D9249,DATA!A:F,5,FALSE)</f>
        <v>1.2691547323993278E-2</v>
      </c>
      <c r="M9249" s="37">
        <f>VLOOKUP(D9249,DATA!A:F,6,FALSE)</f>
        <v>1018</v>
      </c>
      <c r="N9249" s="36">
        <f t="shared" si="777"/>
        <v>93.129261915698208</v>
      </c>
      <c r="O9249" s="36">
        <f t="shared" si="778"/>
        <v>93.13030795182982</v>
      </c>
      <c r="P9249" s="36">
        <f t="shared" si="779"/>
        <v>1.046036131612027E-3</v>
      </c>
      <c r="Q9249" s="36">
        <f t="shared" si="780"/>
        <v>1.2812141338028694E-2</v>
      </c>
    </row>
    <row r="9250" spans="1:17" x14ac:dyDescent="0.3">
      <c r="A9250" s="29">
        <v>2434918</v>
      </c>
      <c r="B9250" s="1">
        <v>135</v>
      </c>
      <c r="C9250" s="1" t="s">
        <v>34</v>
      </c>
      <c r="D9250" s="1" t="s">
        <v>87</v>
      </c>
      <c r="E9250" s="1" t="s">
        <v>78</v>
      </c>
      <c r="F9250" s="47">
        <v>786</v>
      </c>
      <c r="G9250" s="34">
        <v>1223.3900000000001</v>
      </c>
      <c r="H9250" s="1" t="s">
        <v>218</v>
      </c>
      <c r="I9250" s="34">
        <v>1.2881699999999999E-2</v>
      </c>
      <c r="J9250" s="34">
        <v>551.35595999999998</v>
      </c>
      <c r="K9250" s="35" t="str">
        <f t="shared" si="776"/>
        <v>Kempenland-West_ZGH6410</v>
      </c>
      <c r="L9250" s="36">
        <f>VLOOKUP(D9250,DATA!A:F,5,FALSE)</f>
        <v>1.2691547323993278E-2</v>
      </c>
      <c r="M9250" s="37">
        <f>VLOOKUP(D9250,DATA!A:F,6,FALSE)</f>
        <v>1018</v>
      </c>
      <c r="N9250" s="36">
        <f t="shared" si="777"/>
        <v>93.129261915698208</v>
      </c>
      <c r="O9250" s="36">
        <f t="shared" si="778"/>
        <v>93.13030795182982</v>
      </c>
      <c r="P9250" s="36">
        <f t="shared" si="779"/>
        <v>1.046036131612027E-3</v>
      </c>
      <c r="Q9250" s="36">
        <f t="shared" si="780"/>
        <v>5.7673825553963554E-3</v>
      </c>
    </row>
    <row r="9251" spans="1:17" x14ac:dyDescent="0.3">
      <c r="A9251" s="29">
        <v>2434919</v>
      </c>
      <c r="B9251" s="1">
        <v>135</v>
      </c>
      <c r="C9251" s="1" t="s">
        <v>34</v>
      </c>
      <c r="D9251" s="1" t="s">
        <v>77</v>
      </c>
      <c r="E9251" s="1" t="s">
        <v>78</v>
      </c>
      <c r="F9251" s="47">
        <v>786</v>
      </c>
      <c r="G9251" s="34">
        <v>1400.19</v>
      </c>
      <c r="H9251" s="1" t="s">
        <v>218</v>
      </c>
      <c r="I9251" s="34">
        <v>1.5517E-2</v>
      </c>
      <c r="J9251" s="34">
        <v>2142.9875000000002</v>
      </c>
      <c r="K9251" s="35" t="str">
        <f t="shared" si="776"/>
        <v>Kempenland-West_H6410</v>
      </c>
      <c r="L9251" s="36">
        <f>VLOOKUP(D9251,DATA!A:F,5,FALSE)</f>
        <v>1.2691547323993278E-2</v>
      </c>
      <c r="M9251" s="37">
        <f>VLOOKUP(D9251,DATA!A:F,6,FALSE)</f>
        <v>1018</v>
      </c>
      <c r="N9251" s="36">
        <f t="shared" si="777"/>
        <v>99.223691788178158</v>
      </c>
      <c r="O9251" s="36">
        <f t="shared" si="778"/>
        <v>99.22384346869373</v>
      </c>
      <c r="P9251" s="36">
        <f t="shared" si="779"/>
        <v>1.5168051557168383E-4</v>
      </c>
      <c r="Q9251" s="36">
        <f t="shared" si="780"/>
        <v>3.2504944886367383E-3</v>
      </c>
    </row>
    <row r="9252" spans="1:17" x14ac:dyDescent="0.3">
      <c r="A9252" s="29">
        <v>2434919</v>
      </c>
      <c r="B9252" s="1">
        <v>135</v>
      </c>
      <c r="C9252" s="1" t="s">
        <v>34</v>
      </c>
      <c r="D9252" s="1" t="s">
        <v>87</v>
      </c>
      <c r="E9252" s="1" t="s">
        <v>78</v>
      </c>
      <c r="F9252" s="47">
        <v>786</v>
      </c>
      <c r="G9252" s="34">
        <v>1400.19</v>
      </c>
      <c r="H9252" s="1" t="s">
        <v>218</v>
      </c>
      <c r="I9252" s="34">
        <v>1.5517E-2</v>
      </c>
      <c r="J9252" s="34">
        <v>131.81981999999999</v>
      </c>
      <c r="K9252" s="35" t="str">
        <f t="shared" si="776"/>
        <v>Kempenland-West_ZGH6410</v>
      </c>
      <c r="L9252" s="36">
        <f>VLOOKUP(D9252,DATA!A:F,5,FALSE)</f>
        <v>1.2691547323993278E-2</v>
      </c>
      <c r="M9252" s="37">
        <f>VLOOKUP(D9252,DATA!A:F,6,FALSE)</f>
        <v>1018</v>
      </c>
      <c r="N9252" s="36">
        <f t="shared" si="777"/>
        <v>99.223691788178158</v>
      </c>
      <c r="O9252" s="36">
        <f t="shared" si="778"/>
        <v>99.22384346869373</v>
      </c>
      <c r="P9252" s="36">
        <f t="shared" si="779"/>
        <v>1.5168051557168383E-4</v>
      </c>
      <c r="Q9252" s="36">
        <f t="shared" si="780"/>
        <v>1.9994498260166558E-4</v>
      </c>
    </row>
    <row r="9253" spans="1:17" x14ac:dyDescent="0.3">
      <c r="A9253" s="29">
        <v>2436424</v>
      </c>
      <c r="B9253" s="1">
        <v>135</v>
      </c>
      <c r="C9253" s="1" t="s">
        <v>34</v>
      </c>
      <c r="D9253" s="1" t="s">
        <v>22</v>
      </c>
      <c r="E9253" s="1" t="s">
        <v>23</v>
      </c>
      <c r="F9253" s="47">
        <v>1857</v>
      </c>
      <c r="G9253" s="34">
        <v>1992.09</v>
      </c>
      <c r="H9253" s="1" t="s">
        <v>218</v>
      </c>
      <c r="I9253" s="34">
        <v>1.5858000000000001E-2</v>
      </c>
      <c r="J9253" s="34">
        <v>3137.1006000000002</v>
      </c>
      <c r="K9253" s="35" t="str">
        <f t="shared" si="776"/>
        <v>Kempenland-West_H91E0C</v>
      </c>
      <c r="L9253" s="36">
        <f>VLOOKUP(D9253,DATA!A:F,5,FALSE)</f>
        <v>6.9280917156857415E-3</v>
      </c>
      <c r="M9253" s="37">
        <f>VLOOKUP(D9253,DATA!A:F,6,FALSE)</f>
        <v>2282</v>
      </c>
      <c r="N9253" s="36">
        <f t="shared" si="777"/>
        <v>11.831095475101225</v>
      </c>
      <c r="O9253" s="36">
        <f t="shared" si="778"/>
        <v>11.832241570206161</v>
      </c>
      <c r="P9253" s="36">
        <f t="shared" si="779"/>
        <v>1.1460951049357959E-3</v>
      </c>
      <c r="Q9253" s="36">
        <f t="shared" si="780"/>
        <v>3.595415641351149E-2</v>
      </c>
    </row>
    <row r="9254" spans="1:17" x14ac:dyDescent="0.3">
      <c r="A9254" s="29">
        <v>2436424</v>
      </c>
      <c r="B9254" s="1">
        <v>135</v>
      </c>
      <c r="C9254" s="1" t="s">
        <v>34</v>
      </c>
      <c r="D9254" s="1" t="s">
        <v>25</v>
      </c>
      <c r="E9254" s="1" t="s">
        <v>23</v>
      </c>
      <c r="F9254" s="47">
        <v>1857</v>
      </c>
      <c r="G9254" s="34">
        <v>1992.09</v>
      </c>
      <c r="H9254" s="1" t="s">
        <v>218</v>
      </c>
      <c r="I9254" s="34">
        <v>1.5858000000000001E-2</v>
      </c>
      <c r="J9254" s="34">
        <v>5058.58</v>
      </c>
      <c r="K9254" s="35" t="str">
        <f t="shared" si="776"/>
        <v>Kempenland-West_ZGH91E0C</v>
      </c>
      <c r="L9254" s="36">
        <f>VLOOKUP(D9254,DATA!A:F,5,FALSE)</f>
        <v>6.9280917156857415E-3</v>
      </c>
      <c r="M9254" s="37">
        <f>VLOOKUP(D9254,DATA!A:F,6,FALSE)</f>
        <v>2282</v>
      </c>
      <c r="N9254" s="36">
        <f t="shared" si="777"/>
        <v>11.831095475101225</v>
      </c>
      <c r="O9254" s="36">
        <f t="shared" si="778"/>
        <v>11.832241570206161</v>
      </c>
      <c r="P9254" s="36">
        <f t="shared" si="779"/>
        <v>1.1460951049357959E-3</v>
      </c>
      <c r="Q9254" s="36">
        <f t="shared" si="780"/>
        <v>5.7976137759261179E-2</v>
      </c>
    </row>
    <row r="9255" spans="1:17" x14ac:dyDescent="0.3">
      <c r="A9255" s="30">
        <v>2436443</v>
      </c>
      <c r="B9255" s="14">
        <v>135</v>
      </c>
      <c r="C9255" s="14" t="s">
        <v>34</v>
      </c>
      <c r="D9255" s="14" t="s">
        <v>55</v>
      </c>
      <c r="E9255" s="14" t="s">
        <v>56</v>
      </c>
      <c r="F9255" s="48">
        <v>500</v>
      </c>
      <c r="G9255" s="38">
        <v>1692.49</v>
      </c>
      <c r="H9255" s="14" t="s">
        <v>218</v>
      </c>
      <c r="I9255" s="38">
        <v>1.7760000000000001E-2</v>
      </c>
      <c r="J9255" s="38">
        <v>179.17508000000001</v>
      </c>
      <c r="K9255" s="39" t="str">
        <f t="shared" si="776"/>
        <v>Kempenland-West_H3130</v>
      </c>
      <c r="L9255" s="40">
        <f>VLOOKUP(D9255,DATA!A:F,5,FALSE)</f>
        <v>0</v>
      </c>
      <c r="M9255" s="41">
        <f>VLOOKUP(D9255,DATA!A:F,6,FALSE)</f>
        <v>3.5</v>
      </c>
      <c r="N9255" s="40">
        <f t="shared" si="777"/>
        <v>50</v>
      </c>
      <c r="O9255" s="40">
        <f t="shared" si="778"/>
        <v>50</v>
      </c>
      <c r="P9255" s="40">
        <f>J9255/10000*I9255</f>
        <v>3.1821494208000004E-4</v>
      </c>
      <c r="Q9255" s="40">
        <f>IF(AND(H9255&lt;&gt;"below",I9255&gt;=0.005),M9255*P9255,0)</f>
        <v>1.1137522972800001E-3</v>
      </c>
    </row>
    <row r="9256" spans="1:17" x14ac:dyDescent="0.3">
      <c r="A9256" s="29">
        <v>2436443</v>
      </c>
      <c r="B9256" s="1">
        <v>135</v>
      </c>
      <c r="C9256" s="1" t="s">
        <v>34</v>
      </c>
      <c r="D9256" s="1" t="s">
        <v>41</v>
      </c>
      <c r="E9256" s="1" t="s">
        <v>42</v>
      </c>
      <c r="F9256" s="47">
        <v>1071</v>
      </c>
      <c r="G9256" s="34">
        <v>1692.49</v>
      </c>
      <c r="H9256" s="1" t="s">
        <v>218</v>
      </c>
      <c r="I9256" s="34">
        <v>1.7760000000000001E-2</v>
      </c>
      <c r="J9256" s="34">
        <v>76.789320000000004</v>
      </c>
      <c r="K9256" s="35" t="str">
        <f t="shared" si="776"/>
        <v>Kempenland-West_H4010A</v>
      </c>
      <c r="L9256" s="36">
        <f>VLOOKUP(D9256,DATA!A:F,5,FALSE)</f>
        <v>1.3726988247862192E-2</v>
      </c>
      <c r="M9256" s="37">
        <f>VLOOKUP(D9256,DATA!A:F,6,FALSE)</f>
        <v>1285.5</v>
      </c>
      <c r="N9256" s="36">
        <f t="shared" si="777"/>
        <v>99.626679117978483</v>
      </c>
      <c r="O9256" s="36">
        <f t="shared" si="778"/>
        <v>99.62676977962839</v>
      </c>
      <c r="P9256" s="36">
        <f t="shared" si="779"/>
        <v>9.066164990656489E-5</v>
      </c>
      <c r="Q9256" s="36">
        <f t="shared" si="780"/>
        <v>6.961846446403182E-5</v>
      </c>
    </row>
    <row r="9257" spans="1:17" x14ac:dyDescent="0.3">
      <c r="A9257" s="29">
        <v>2436444</v>
      </c>
      <c r="B9257" s="1">
        <v>135</v>
      </c>
      <c r="C9257" s="1" t="s">
        <v>34</v>
      </c>
      <c r="D9257" s="1" t="s">
        <v>41</v>
      </c>
      <c r="E9257" s="1" t="s">
        <v>42</v>
      </c>
      <c r="F9257" s="47">
        <v>1071</v>
      </c>
      <c r="G9257" s="34">
        <v>1337.16</v>
      </c>
      <c r="H9257" s="1" t="s">
        <v>218</v>
      </c>
      <c r="I9257" s="34">
        <v>1.3537E-2</v>
      </c>
      <c r="J9257" s="34">
        <v>2414.3032483215302</v>
      </c>
      <c r="K9257" s="35" t="str">
        <f t="shared" si="776"/>
        <v>Kempenland-West_H4010A</v>
      </c>
      <c r="L9257" s="36">
        <f>VLOOKUP(D9257,DATA!A:F,5,FALSE)</f>
        <v>1.3726988247862192E-2</v>
      </c>
      <c r="M9257" s="37">
        <f>VLOOKUP(D9257,DATA!A:F,6,FALSE)</f>
        <v>1285.5</v>
      </c>
      <c r="N9257" s="36">
        <f t="shared" si="777"/>
        <v>67.021026634652117</v>
      </c>
      <c r="O9257" s="36">
        <f t="shared" si="778"/>
        <v>67.025133705187713</v>
      </c>
      <c r="P9257" s="36">
        <f t="shared" si="779"/>
        <v>4.1070705355963355E-3</v>
      </c>
      <c r="Q9257" s="36">
        <f t="shared" si="780"/>
        <v>9.9157137351758795E-2</v>
      </c>
    </row>
    <row r="9258" spans="1:17" x14ac:dyDescent="0.3">
      <c r="A9258" s="29">
        <v>2436444</v>
      </c>
      <c r="B9258" s="1">
        <v>135</v>
      </c>
      <c r="C9258" s="1" t="s">
        <v>34</v>
      </c>
      <c r="D9258" s="1" t="s">
        <v>43</v>
      </c>
      <c r="E9258" s="1" t="s">
        <v>44</v>
      </c>
      <c r="F9258" s="47">
        <v>1071</v>
      </c>
      <c r="G9258" s="34">
        <v>1337.16</v>
      </c>
      <c r="H9258" s="1" t="s">
        <v>218</v>
      </c>
      <c r="I9258" s="34">
        <v>1.3537E-2</v>
      </c>
      <c r="J9258" s="34">
        <v>552.33821999999998</v>
      </c>
      <c r="K9258" s="35" t="str">
        <f t="shared" si="776"/>
        <v>Kempenland-West_H7150</v>
      </c>
      <c r="L9258" s="36">
        <f>VLOOKUP(D9258,DATA!A:F,5,FALSE)</f>
        <v>1.3726988247862192E-2</v>
      </c>
      <c r="M9258" s="37">
        <f>VLOOKUP(D9258,DATA!A:F,6,FALSE)</f>
        <v>1285.5</v>
      </c>
      <c r="N9258" s="36">
        <f t="shared" si="777"/>
        <v>67.021026634652117</v>
      </c>
      <c r="O9258" s="36">
        <f t="shared" si="778"/>
        <v>67.025133705187713</v>
      </c>
      <c r="P9258" s="36">
        <f t="shared" si="779"/>
        <v>4.1070705355963355E-3</v>
      </c>
      <c r="Q9258" s="36">
        <f t="shared" si="780"/>
        <v>2.2684920290457263E-2</v>
      </c>
    </row>
    <row r="9259" spans="1:17" x14ac:dyDescent="0.3">
      <c r="A9259" s="29">
        <v>2436447</v>
      </c>
      <c r="B9259" s="1">
        <v>135</v>
      </c>
      <c r="C9259" s="1" t="s">
        <v>34</v>
      </c>
      <c r="D9259" s="1" t="s">
        <v>87</v>
      </c>
      <c r="E9259" s="1" t="s">
        <v>78</v>
      </c>
      <c r="F9259" s="47">
        <v>786</v>
      </c>
      <c r="G9259" s="34">
        <v>1388.09</v>
      </c>
      <c r="H9259" s="1" t="s">
        <v>218</v>
      </c>
      <c r="I9259" s="34">
        <v>1.5412E-2</v>
      </c>
      <c r="J9259" s="34">
        <v>2935.2166000000002</v>
      </c>
      <c r="K9259" s="35" t="str">
        <f t="shared" si="776"/>
        <v>Kempenland-West_ZGH6410</v>
      </c>
      <c r="L9259" s="36">
        <f>VLOOKUP(D9259,DATA!A:F,5,FALSE)</f>
        <v>1.2691547323993278E-2</v>
      </c>
      <c r="M9259" s="37">
        <f>VLOOKUP(D9259,DATA!A:F,6,FALSE)</f>
        <v>1018</v>
      </c>
      <c r="N9259" s="36">
        <f t="shared" si="777"/>
        <v>99.09599977899461</v>
      </c>
      <c r="O9259" s="36">
        <f t="shared" si="778"/>
        <v>99.096174988041923</v>
      </c>
      <c r="P9259" s="36">
        <f t="shared" si="779"/>
        <v>1.7520904731327391E-4</v>
      </c>
      <c r="Q9259" s="36">
        <f t="shared" si="780"/>
        <v>5.1427650414410699E-3</v>
      </c>
    </row>
    <row r="9260" spans="1:17" x14ac:dyDescent="0.3">
      <c r="A9260" s="29">
        <v>2437953</v>
      </c>
      <c r="B9260" s="1">
        <v>135</v>
      </c>
      <c r="C9260" s="1" t="s">
        <v>34</v>
      </c>
      <c r="D9260" s="1" t="s">
        <v>59</v>
      </c>
      <c r="E9260" s="1" t="s">
        <v>60</v>
      </c>
      <c r="F9260" s="47">
        <v>1071</v>
      </c>
      <c r="G9260" s="34">
        <v>2008.81</v>
      </c>
      <c r="H9260" s="1" t="s">
        <v>218</v>
      </c>
      <c r="I9260" s="34">
        <v>1.5956000000000001E-2</v>
      </c>
      <c r="J9260" s="34">
        <v>896.78467000000001</v>
      </c>
      <c r="K9260" s="35" t="str">
        <f t="shared" si="776"/>
        <v>Kempenland-West_H9190</v>
      </c>
      <c r="L9260" s="36">
        <f>VLOOKUP(D9260,DATA!A:F,5,FALSE)</f>
        <v>1.3726988247862192E-2</v>
      </c>
      <c r="M9260" s="37">
        <f>VLOOKUP(D9260,DATA!A:F,6,FALSE)</f>
        <v>1285.5</v>
      </c>
      <c r="N9260" s="36">
        <f t="shared" si="777"/>
        <v>99.995125542337007</v>
      </c>
      <c r="O9260" s="36">
        <f t="shared" si="778"/>
        <v>99.99512660980993</v>
      </c>
      <c r="P9260" s="36">
        <f t="shared" si="779"/>
        <v>1.0674729225002011E-6</v>
      </c>
      <c r="Q9260" s="36">
        <f t="shared" si="780"/>
        <v>9.572933525382785E-6</v>
      </c>
    </row>
    <row r="9261" spans="1:17" x14ac:dyDescent="0.3">
      <c r="A9261" s="29">
        <v>2437953</v>
      </c>
      <c r="B9261" s="1">
        <v>135</v>
      </c>
      <c r="C9261" s="1" t="s">
        <v>34</v>
      </c>
      <c r="D9261" s="1" t="s">
        <v>25</v>
      </c>
      <c r="E9261" s="1" t="s">
        <v>23</v>
      </c>
      <c r="F9261" s="47">
        <v>1857</v>
      </c>
      <c r="G9261" s="34">
        <v>2008.81</v>
      </c>
      <c r="H9261" s="1" t="s">
        <v>218</v>
      </c>
      <c r="I9261" s="34">
        <v>1.5956000000000001E-2</v>
      </c>
      <c r="J9261" s="34">
        <v>8.5975809999999999</v>
      </c>
      <c r="K9261" s="35" t="str">
        <f t="shared" si="776"/>
        <v>Kempenland-West_ZGH91E0C</v>
      </c>
      <c r="L9261" s="36">
        <f>VLOOKUP(D9261,DATA!A:F,5,FALSE)</f>
        <v>6.9280917156857415E-3</v>
      </c>
      <c r="M9261" s="37">
        <f>VLOOKUP(D9261,DATA!A:F,6,FALSE)</f>
        <v>2282</v>
      </c>
      <c r="N9261" s="36">
        <f t="shared" si="777"/>
        <v>13.093858769340947</v>
      </c>
      <c r="O9261" s="36">
        <f t="shared" si="778"/>
        <v>13.095116748636777</v>
      </c>
      <c r="P9261" s="36">
        <f t="shared" si="779"/>
        <v>1.2579792958291591E-3</v>
      </c>
      <c r="Q9261" s="36">
        <f t="shared" si="780"/>
        <v>1.0815578892214157E-4</v>
      </c>
    </row>
    <row r="9262" spans="1:17" x14ac:dyDescent="0.3">
      <c r="A9262" s="29">
        <v>2437954</v>
      </c>
      <c r="B9262" s="1">
        <v>135</v>
      </c>
      <c r="C9262" s="1" t="s">
        <v>34</v>
      </c>
      <c r="D9262" s="1" t="s">
        <v>22</v>
      </c>
      <c r="E9262" s="1" t="s">
        <v>23</v>
      </c>
      <c r="F9262" s="47">
        <v>1857</v>
      </c>
      <c r="G9262" s="34">
        <v>1975.36</v>
      </c>
      <c r="H9262" s="1" t="s">
        <v>218</v>
      </c>
      <c r="I9262" s="34">
        <v>1.5701E-2</v>
      </c>
      <c r="J9262" s="34">
        <v>4985.0140000000001</v>
      </c>
      <c r="K9262" s="35" t="str">
        <f t="shared" si="776"/>
        <v>Kempenland-West_H91E0C</v>
      </c>
      <c r="L9262" s="36">
        <f>VLOOKUP(D9262,DATA!A:F,5,FALSE)</f>
        <v>6.9280917156857415E-3</v>
      </c>
      <c r="M9262" s="37">
        <f>VLOOKUP(D9262,DATA!A:F,6,FALSE)</f>
        <v>2282</v>
      </c>
      <c r="N9262" s="36">
        <f t="shared" si="777"/>
        <v>10.674492735464343</v>
      </c>
      <c r="O9262" s="36">
        <f t="shared" si="778"/>
        <v>10.675529982630797</v>
      </c>
      <c r="P9262" s="36">
        <f t="shared" si="779"/>
        <v>1.0372471664545913E-3</v>
      </c>
      <c r="Q9262" s="36">
        <f t="shared" si="780"/>
        <v>5.1706916462364673E-2</v>
      </c>
    </row>
    <row r="9263" spans="1:17" x14ac:dyDescent="0.3">
      <c r="A9263" s="29">
        <v>2437954</v>
      </c>
      <c r="B9263" s="1">
        <v>135</v>
      </c>
      <c r="C9263" s="1" t="s">
        <v>34</v>
      </c>
      <c r="D9263" s="1" t="s">
        <v>25</v>
      </c>
      <c r="E9263" s="1" t="s">
        <v>23</v>
      </c>
      <c r="F9263" s="47">
        <v>1857</v>
      </c>
      <c r="G9263" s="34">
        <v>1975.36</v>
      </c>
      <c r="H9263" s="1" t="s">
        <v>218</v>
      </c>
      <c r="I9263" s="34">
        <v>1.5701E-2</v>
      </c>
      <c r="J9263" s="34">
        <v>226.97737000000001</v>
      </c>
      <c r="K9263" s="35" t="str">
        <f t="shared" si="776"/>
        <v>Kempenland-West_ZGH91E0C</v>
      </c>
      <c r="L9263" s="36">
        <f>VLOOKUP(D9263,DATA!A:F,5,FALSE)</f>
        <v>6.9280917156857415E-3</v>
      </c>
      <c r="M9263" s="37">
        <f>VLOOKUP(D9263,DATA!A:F,6,FALSE)</f>
        <v>2282</v>
      </c>
      <c r="N9263" s="36">
        <f t="shared" si="777"/>
        <v>10.674492735464343</v>
      </c>
      <c r="O9263" s="36">
        <f t="shared" si="778"/>
        <v>10.675529982630797</v>
      </c>
      <c r="P9263" s="36">
        <f t="shared" si="779"/>
        <v>1.0372471664545913E-3</v>
      </c>
      <c r="Q9263" s="36">
        <f t="shared" si="780"/>
        <v>2.3543163388181536E-3</v>
      </c>
    </row>
    <row r="9264" spans="1:17" x14ac:dyDescent="0.3">
      <c r="A9264" s="29">
        <v>2437973</v>
      </c>
      <c r="B9264" s="1">
        <v>135</v>
      </c>
      <c r="C9264" s="1" t="s">
        <v>34</v>
      </c>
      <c r="D9264" s="1" t="s">
        <v>41</v>
      </c>
      <c r="E9264" s="1" t="s">
        <v>42</v>
      </c>
      <c r="F9264" s="47">
        <v>1071</v>
      </c>
      <c r="G9264" s="34">
        <v>1689.82</v>
      </c>
      <c r="H9264" s="1" t="s">
        <v>218</v>
      </c>
      <c r="I9264" s="34">
        <v>1.8044000000000001E-2</v>
      </c>
      <c r="J9264" s="34">
        <v>0.42788654999999998</v>
      </c>
      <c r="K9264" s="35" t="str">
        <f t="shared" si="776"/>
        <v>Kempenland-West_H4010A</v>
      </c>
      <c r="L9264" s="36">
        <f>VLOOKUP(D9264,DATA!A:F,5,FALSE)</f>
        <v>1.3726988247862192E-2</v>
      </c>
      <c r="M9264" s="37">
        <f>VLOOKUP(D9264,DATA!A:F,6,FALSE)</f>
        <v>1285.5</v>
      </c>
      <c r="N9264" s="36">
        <f t="shared" si="777"/>
        <v>99.612796642231416</v>
      </c>
      <c r="O9264" s="36">
        <f t="shared" si="778"/>
        <v>99.612892165452934</v>
      </c>
      <c r="P9264" s="36">
        <f t="shared" si="779"/>
        <v>9.5523221517623824E-5</v>
      </c>
      <c r="Q9264" s="36">
        <f t="shared" si="780"/>
        <v>4.0873101700061819E-7</v>
      </c>
    </row>
    <row r="9265" spans="1:17" x14ac:dyDescent="0.3">
      <c r="A9265" s="29">
        <v>2437974</v>
      </c>
      <c r="B9265" s="1">
        <v>135</v>
      </c>
      <c r="C9265" s="1" t="s">
        <v>34</v>
      </c>
      <c r="D9265" s="1" t="s">
        <v>41</v>
      </c>
      <c r="E9265" s="1" t="s">
        <v>42</v>
      </c>
      <c r="F9265" s="47">
        <v>1071</v>
      </c>
      <c r="G9265" s="34">
        <v>1605.28</v>
      </c>
      <c r="H9265" s="1" t="s">
        <v>218</v>
      </c>
      <c r="I9265" s="34">
        <v>1.728E-2</v>
      </c>
      <c r="J9265" s="34">
        <v>417.53107199999903</v>
      </c>
      <c r="K9265" s="35" t="str">
        <f t="shared" si="776"/>
        <v>Kempenland-West_H4010A</v>
      </c>
      <c r="L9265" s="36">
        <f>VLOOKUP(D9265,DATA!A:F,5,FALSE)</f>
        <v>1.3726988247862192E-2</v>
      </c>
      <c r="M9265" s="37">
        <f>VLOOKUP(D9265,DATA!A:F,6,FALSE)</f>
        <v>1285.5</v>
      </c>
      <c r="N9265" s="36">
        <f t="shared" si="777"/>
        <v>98.774652210664058</v>
      </c>
      <c r="O9265" s="36">
        <f t="shared" si="778"/>
        <v>98.774939271295707</v>
      </c>
      <c r="P9265" s="36">
        <f t="shared" si="779"/>
        <v>2.8706063164918305E-4</v>
      </c>
      <c r="Q9265" s="36">
        <f t="shared" si="780"/>
        <v>1.1985673326148024E-3</v>
      </c>
    </row>
    <row r="9266" spans="1:17" x14ac:dyDescent="0.3">
      <c r="A9266" s="29">
        <v>2437974</v>
      </c>
      <c r="B9266" s="1">
        <v>135</v>
      </c>
      <c r="C9266" s="1" t="s">
        <v>34</v>
      </c>
      <c r="D9266" s="1" t="s">
        <v>43</v>
      </c>
      <c r="E9266" s="1" t="s">
        <v>44</v>
      </c>
      <c r="F9266" s="47">
        <v>1071</v>
      </c>
      <c r="G9266" s="34">
        <v>1605.28</v>
      </c>
      <c r="H9266" s="1" t="s">
        <v>218</v>
      </c>
      <c r="I9266" s="34">
        <v>1.728E-2</v>
      </c>
      <c r="J9266" s="34">
        <v>178.94188799999901</v>
      </c>
      <c r="K9266" s="35" t="str">
        <f t="shared" si="776"/>
        <v>Kempenland-West_H7150</v>
      </c>
      <c r="L9266" s="36">
        <f>VLOOKUP(D9266,DATA!A:F,5,FALSE)</f>
        <v>1.3726988247862192E-2</v>
      </c>
      <c r="M9266" s="37">
        <f>VLOOKUP(D9266,DATA!A:F,6,FALSE)</f>
        <v>1285.5</v>
      </c>
      <c r="N9266" s="36">
        <f t="shared" si="777"/>
        <v>98.774652210664058</v>
      </c>
      <c r="O9266" s="36">
        <f t="shared" si="778"/>
        <v>98.774939271295707</v>
      </c>
      <c r="P9266" s="36">
        <f t="shared" si="779"/>
        <v>2.8706063164918305E-4</v>
      </c>
      <c r="Q9266" s="36">
        <f t="shared" si="780"/>
        <v>5.1367171397777084E-4</v>
      </c>
    </row>
    <row r="9267" spans="1:17" x14ac:dyDescent="0.3">
      <c r="A9267" s="29">
        <v>2437977</v>
      </c>
      <c r="B9267" s="1">
        <v>135</v>
      </c>
      <c r="C9267" s="1" t="s">
        <v>34</v>
      </c>
      <c r="D9267" s="1" t="s">
        <v>87</v>
      </c>
      <c r="E9267" s="1" t="s">
        <v>78</v>
      </c>
      <c r="F9267" s="47">
        <v>786</v>
      </c>
      <c r="G9267" s="34">
        <v>1440.63</v>
      </c>
      <c r="H9267" s="1" t="s">
        <v>218</v>
      </c>
      <c r="I9267" s="34">
        <v>1.6086E-2</v>
      </c>
      <c r="J9267" s="34">
        <v>11.785176999999999</v>
      </c>
      <c r="K9267" s="35" t="str">
        <f t="shared" si="776"/>
        <v>Kempenland-West_ZGH6410</v>
      </c>
      <c r="L9267" s="36">
        <f>VLOOKUP(D9267,DATA!A:F,5,FALSE)</f>
        <v>1.2691547323993278E-2</v>
      </c>
      <c r="M9267" s="37">
        <f>VLOOKUP(D9267,DATA!A:F,6,FALSE)</f>
        <v>1018</v>
      </c>
      <c r="N9267" s="36">
        <f t="shared" si="777"/>
        <v>99.533888531701464</v>
      </c>
      <c r="O9267" s="36">
        <f t="shared" si="778"/>
        <v>99.533983238134411</v>
      </c>
      <c r="P9267" s="36">
        <f t="shared" si="779"/>
        <v>9.4706432946622954E-5</v>
      </c>
      <c r="Q9267" s="36">
        <f t="shared" si="780"/>
        <v>1.1161320753145831E-5</v>
      </c>
    </row>
    <row r="9268" spans="1:17" x14ac:dyDescent="0.3">
      <c r="A9268" s="29">
        <v>2439482</v>
      </c>
      <c r="B9268" s="1">
        <v>135</v>
      </c>
      <c r="C9268" s="1" t="s">
        <v>34</v>
      </c>
      <c r="D9268" s="1" t="s">
        <v>59</v>
      </c>
      <c r="E9268" s="1" t="s">
        <v>60</v>
      </c>
      <c r="F9268" s="47">
        <v>1071</v>
      </c>
      <c r="G9268" s="34">
        <v>1996.87</v>
      </c>
      <c r="H9268" s="1" t="s">
        <v>218</v>
      </c>
      <c r="I9268" s="34">
        <v>1.5894999999999999E-2</v>
      </c>
      <c r="J9268" s="34">
        <v>519.39684999999997</v>
      </c>
      <c r="K9268" s="35" t="str">
        <f t="shared" si="776"/>
        <v>Kempenland-West_H9190</v>
      </c>
      <c r="L9268" s="36">
        <f>VLOOKUP(D9268,DATA!A:F,5,FALSE)</f>
        <v>1.3726988247862192E-2</v>
      </c>
      <c r="M9268" s="37">
        <f>VLOOKUP(D9268,DATA!A:F,6,FALSE)</f>
        <v>1285.5</v>
      </c>
      <c r="N9268" s="36">
        <f t="shared" si="777"/>
        <v>99.994257466966019</v>
      </c>
      <c r="O9268" s="36">
        <f t="shared" si="778"/>
        <v>99.994258719723433</v>
      </c>
      <c r="P9268" s="36">
        <f t="shared" si="779"/>
        <v>1.2527574142495723E-6</v>
      </c>
      <c r="Q9268" s="36">
        <f t="shared" si="780"/>
        <v>6.5067825477537293E-6</v>
      </c>
    </row>
    <row r="9269" spans="1:17" x14ac:dyDescent="0.3">
      <c r="A9269" s="29">
        <v>2439482</v>
      </c>
      <c r="B9269" s="1">
        <v>135</v>
      </c>
      <c r="C9269" s="1" t="s">
        <v>34</v>
      </c>
      <c r="D9269" s="1" t="s">
        <v>22</v>
      </c>
      <c r="E9269" s="1" t="s">
        <v>23</v>
      </c>
      <c r="F9269" s="47">
        <v>1857</v>
      </c>
      <c r="G9269" s="34">
        <v>1996.87</v>
      </c>
      <c r="H9269" s="1" t="s">
        <v>218</v>
      </c>
      <c r="I9269" s="34">
        <v>1.5894999999999999E-2</v>
      </c>
      <c r="J9269" s="34">
        <v>333.55286000000001</v>
      </c>
      <c r="K9269" s="35" t="str">
        <f t="shared" si="776"/>
        <v>Kempenland-West_H91E0C</v>
      </c>
      <c r="L9269" s="36">
        <f>VLOOKUP(D9269,DATA!A:F,5,FALSE)</f>
        <v>6.9280917156857415E-3</v>
      </c>
      <c r="M9269" s="37">
        <f>VLOOKUP(D9269,DATA!A:F,6,FALSE)</f>
        <v>2282</v>
      </c>
      <c r="N9269" s="36">
        <f t="shared" si="777"/>
        <v>12.180932891388832</v>
      </c>
      <c r="O9269" s="36">
        <f t="shared" si="778"/>
        <v>12.182110935675922</v>
      </c>
      <c r="P9269" s="36">
        <f t="shared" si="779"/>
        <v>1.1780442870907848E-3</v>
      </c>
      <c r="Q9269" s="36">
        <f t="shared" si="780"/>
        <v>3.9294004116579235E-3</v>
      </c>
    </row>
    <row r="9270" spans="1:17" x14ac:dyDescent="0.3">
      <c r="A9270" s="29">
        <v>2439482</v>
      </c>
      <c r="B9270" s="1">
        <v>135</v>
      </c>
      <c r="C9270" s="1" t="s">
        <v>34</v>
      </c>
      <c r="D9270" s="1" t="s">
        <v>25</v>
      </c>
      <c r="E9270" s="1" t="s">
        <v>23</v>
      </c>
      <c r="F9270" s="47">
        <v>1857</v>
      </c>
      <c r="G9270" s="34">
        <v>1996.87</v>
      </c>
      <c r="H9270" s="1" t="s">
        <v>218</v>
      </c>
      <c r="I9270" s="34">
        <v>1.5894999999999999E-2</v>
      </c>
      <c r="J9270" s="34">
        <v>6977.6045000000004</v>
      </c>
      <c r="K9270" s="35" t="str">
        <f t="shared" si="776"/>
        <v>Kempenland-West_ZGH91E0C</v>
      </c>
      <c r="L9270" s="36">
        <f>VLOOKUP(D9270,DATA!A:F,5,FALSE)</f>
        <v>6.9280917156857415E-3</v>
      </c>
      <c r="M9270" s="37">
        <f>VLOOKUP(D9270,DATA!A:F,6,FALSE)</f>
        <v>2282</v>
      </c>
      <c r="N9270" s="36">
        <f t="shared" si="777"/>
        <v>12.180932891388832</v>
      </c>
      <c r="O9270" s="36">
        <f t="shared" si="778"/>
        <v>12.182110935675922</v>
      </c>
      <c r="P9270" s="36">
        <f t="shared" si="779"/>
        <v>1.1780442870907848E-3</v>
      </c>
      <c r="Q9270" s="36">
        <f t="shared" si="780"/>
        <v>8.2199271188039519E-2</v>
      </c>
    </row>
    <row r="9271" spans="1:17" x14ac:dyDescent="0.3">
      <c r="A9271" s="29">
        <v>2439502</v>
      </c>
      <c r="B9271" s="1">
        <v>135</v>
      </c>
      <c r="C9271" s="1" t="s">
        <v>34</v>
      </c>
      <c r="D9271" s="1" t="s">
        <v>41</v>
      </c>
      <c r="E9271" s="1" t="s">
        <v>42</v>
      </c>
      <c r="F9271" s="47">
        <v>1071</v>
      </c>
      <c r="G9271" s="34">
        <v>1810.44</v>
      </c>
      <c r="H9271" s="1" t="s">
        <v>218</v>
      </c>
      <c r="I9271" s="34">
        <v>1.9699000000000001E-2</v>
      </c>
      <c r="J9271" s="34">
        <v>189.88426799999999</v>
      </c>
      <c r="K9271" s="35" t="str">
        <f t="shared" si="776"/>
        <v>Kempenland-West_H4010A</v>
      </c>
      <c r="L9271" s="36">
        <f>VLOOKUP(D9271,DATA!A:F,5,FALSE)</f>
        <v>1.3726988247862192E-2</v>
      </c>
      <c r="M9271" s="37">
        <f>VLOOKUP(D9271,DATA!A:F,6,FALSE)</f>
        <v>1285.5</v>
      </c>
      <c r="N9271" s="36">
        <f t="shared" si="777"/>
        <v>99.925831591736198</v>
      </c>
      <c r="O9271" s="36">
        <f t="shared" si="778"/>
        <v>99.925851629882445</v>
      </c>
      <c r="P9271" s="36">
        <f t="shared" si="779"/>
        <v>2.0038146246292854E-5</v>
      </c>
      <c r="Q9271" s="36">
        <f t="shared" si="780"/>
        <v>3.8049287320542664E-5</v>
      </c>
    </row>
    <row r="9272" spans="1:17" x14ac:dyDescent="0.3">
      <c r="A9272" s="29">
        <v>2439502</v>
      </c>
      <c r="B9272" s="1">
        <v>135</v>
      </c>
      <c r="C9272" s="1" t="s">
        <v>34</v>
      </c>
      <c r="D9272" s="1" t="s">
        <v>43</v>
      </c>
      <c r="E9272" s="1" t="s">
        <v>44</v>
      </c>
      <c r="F9272" s="47">
        <v>1071</v>
      </c>
      <c r="G9272" s="34">
        <v>1810.44</v>
      </c>
      <c r="H9272" s="1" t="s">
        <v>218</v>
      </c>
      <c r="I9272" s="34">
        <v>1.9699000000000001E-2</v>
      </c>
      <c r="J9272" s="34">
        <v>81.378971999999905</v>
      </c>
      <c r="K9272" s="35" t="str">
        <f t="shared" si="776"/>
        <v>Kempenland-West_H7150</v>
      </c>
      <c r="L9272" s="36">
        <f>VLOOKUP(D9272,DATA!A:F,5,FALSE)</f>
        <v>1.3726988247862192E-2</v>
      </c>
      <c r="M9272" s="37">
        <f>VLOOKUP(D9272,DATA!A:F,6,FALSE)</f>
        <v>1285.5</v>
      </c>
      <c r="N9272" s="36">
        <f t="shared" si="777"/>
        <v>99.925831591736198</v>
      </c>
      <c r="O9272" s="36">
        <f t="shared" si="778"/>
        <v>99.925851629882445</v>
      </c>
      <c r="P9272" s="36">
        <f t="shared" si="779"/>
        <v>2.0038146246292854E-5</v>
      </c>
      <c r="Q9272" s="36">
        <f t="shared" si="780"/>
        <v>1.6306837423089693E-5</v>
      </c>
    </row>
    <row r="9273" spans="1:17" x14ac:dyDescent="0.3">
      <c r="A9273" s="29">
        <v>2439504</v>
      </c>
      <c r="B9273" s="1">
        <v>135</v>
      </c>
      <c r="C9273" s="1" t="s">
        <v>34</v>
      </c>
      <c r="D9273" s="1" t="s">
        <v>70</v>
      </c>
      <c r="E9273" s="1" t="s">
        <v>71</v>
      </c>
      <c r="F9273" s="47">
        <v>1071</v>
      </c>
      <c r="G9273" s="34">
        <v>1392.37</v>
      </c>
      <c r="H9273" s="1" t="s">
        <v>218</v>
      </c>
      <c r="I9273" s="34">
        <v>1.41479E-2</v>
      </c>
      <c r="J9273" s="34">
        <v>556.50720000000001</v>
      </c>
      <c r="K9273" s="35" t="str">
        <f t="shared" si="776"/>
        <v>Kempenland-West_H9120</v>
      </c>
      <c r="L9273" s="36">
        <f>VLOOKUP(D9273,DATA!A:F,5,FALSE)</f>
        <v>1.3726988247862192E-2</v>
      </c>
      <c r="M9273" s="37">
        <f>VLOOKUP(D9273,DATA!A:F,6,FALSE)</f>
        <v>1285.5</v>
      </c>
      <c r="N9273" s="36">
        <f t="shared" si="777"/>
        <v>81.260146498676576</v>
      </c>
      <c r="O9273" s="36">
        <f t="shared" si="778"/>
        <v>81.263103725721365</v>
      </c>
      <c r="P9273" s="36">
        <f t="shared" si="779"/>
        <v>2.957227044788624E-3</v>
      </c>
      <c r="Q9273" s="36">
        <f t="shared" si="780"/>
        <v>1.6457181424595915E-2</v>
      </c>
    </row>
    <row r="9274" spans="1:17" x14ac:dyDescent="0.3">
      <c r="A9274" s="29">
        <v>2439544</v>
      </c>
      <c r="B9274" s="1">
        <v>135</v>
      </c>
      <c r="C9274" s="1" t="s">
        <v>34</v>
      </c>
      <c r="D9274" s="1" t="s">
        <v>53</v>
      </c>
      <c r="E9274" s="1" t="s">
        <v>54</v>
      </c>
      <c r="F9274" s="47">
        <v>714</v>
      </c>
      <c r="G9274" s="34">
        <v>1476.91</v>
      </c>
      <c r="H9274" s="1" t="s">
        <v>218</v>
      </c>
      <c r="I9274" s="34">
        <v>4.4559757999999998E-2</v>
      </c>
      <c r="J9274" s="34">
        <v>1214.7463</v>
      </c>
      <c r="K9274" s="35" t="str">
        <f t="shared" si="776"/>
        <v>Kempenland-West_H4030</v>
      </c>
      <c r="L9274" s="36">
        <f>VLOOKUP(D9274,DATA!A:F,5,FALSE)</f>
        <v>1.0986712608830001E-2</v>
      </c>
      <c r="M9274" s="37">
        <f>VLOOKUP(D9274,DATA!A:F,6,FALSE)</f>
        <v>982</v>
      </c>
      <c r="N9274" s="36">
        <f t="shared" si="777"/>
        <v>99.566821305857431</v>
      </c>
      <c r="O9274" s="36">
        <f t="shared" si="778"/>
        <v>99.56703240522657</v>
      </c>
      <c r="P9274" s="36">
        <f t="shared" si="779"/>
        <v>2.110993691388785E-4</v>
      </c>
      <c r="Q9274" s="36">
        <f t="shared" si="780"/>
        <v>2.5643217759378683E-3</v>
      </c>
    </row>
    <row r="9275" spans="1:17" x14ac:dyDescent="0.3">
      <c r="A9275" s="29">
        <v>2441011</v>
      </c>
      <c r="B9275" s="1">
        <v>135</v>
      </c>
      <c r="C9275" s="1" t="s">
        <v>34</v>
      </c>
      <c r="D9275" s="1" t="s">
        <v>59</v>
      </c>
      <c r="E9275" s="1" t="s">
        <v>60</v>
      </c>
      <c r="F9275" s="47">
        <v>1071</v>
      </c>
      <c r="G9275" s="34">
        <v>2008.51</v>
      </c>
      <c r="H9275" s="1" t="s">
        <v>218</v>
      </c>
      <c r="I9275" s="34">
        <v>1.5890999999999999E-2</v>
      </c>
      <c r="J9275" s="34">
        <v>5097.8360000000002</v>
      </c>
      <c r="K9275" s="35" t="str">
        <f t="shared" si="776"/>
        <v>Kempenland-West_H9190</v>
      </c>
      <c r="L9275" s="36">
        <f>VLOOKUP(D9275,DATA!A:F,5,FALSE)</f>
        <v>1.3726988247862192E-2</v>
      </c>
      <c r="M9275" s="37">
        <f>VLOOKUP(D9275,DATA!A:F,6,FALSE)</f>
        <v>1285.5</v>
      </c>
      <c r="N9275" s="36">
        <f t="shared" si="777"/>
        <v>99.995105428445555</v>
      </c>
      <c r="O9275" s="36">
        <f t="shared" si="778"/>
        <v>99.995106495957032</v>
      </c>
      <c r="P9275" s="36">
        <f t="shared" si="779"/>
        <v>1.0675114765490434E-6</v>
      </c>
      <c r="Q9275" s="36">
        <f t="shared" si="780"/>
        <v>5.4419984355648698E-5</v>
      </c>
    </row>
    <row r="9276" spans="1:17" x14ac:dyDescent="0.3">
      <c r="A9276" s="29">
        <v>2441012</v>
      </c>
      <c r="B9276" s="1">
        <v>135</v>
      </c>
      <c r="C9276" s="1" t="s">
        <v>34</v>
      </c>
      <c r="D9276" s="1" t="s">
        <v>22</v>
      </c>
      <c r="E9276" s="1" t="s">
        <v>23</v>
      </c>
      <c r="F9276" s="47">
        <v>1857</v>
      </c>
      <c r="G9276" s="34">
        <v>1914.56</v>
      </c>
      <c r="H9276" s="1" t="s">
        <v>218</v>
      </c>
      <c r="I9276" s="34">
        <v>1.4548999999999999E-2</v>
      </c>
      <c r="J9276" s="34">
        <v>5250.9745999999996</v>
      </c>
      <c r="K9276" s="35" t="str">
        <f t="shared" si="776"/>
        <v>Kempenland-West_H91E0C</v>
      </c>
      <c r="L9276" s="36">
        <f>VLOOKUP(D9276,DATA!A:F,5,FALSE)</f>
        <v>6.9280917156857415E-3</v>
      </c>
      <c r="M9276" s="37">
        <f>VLOOKUP(D9276,DATA!A:F,6,FALSE)</f>
        <v>2282</v>
      </c>
      <c r="N9276" s="36">
        <f t="shared" si="777"/>
        <v>7.2718725528992092</v>
      </c>
      <c r="O9276" s="36">
        <f t="shared" si="778"/>
        <v>7.2725522622197518</v>
      </c>
      <c r="P9276" s="36">
        <f t="shared" si="779"/>
        <v>6.7970932054262079E-4</v>
      </c>
      <c r="Q9276" s="36">
        <f t="shared" si="780"/>
        <v>3.5691363775525599E-2</v>
      </c>
    </row>
    <row r="9277" spans="1:17" x14ac:dyDescent="0.3">
      <c r="A9277" s="29">
        <v>2441012</v>
      </c>
      <c r="B9277" s="1">
        <v>135</v>
      </c>
      <c r="C9277" s="1" t="s">
        <v>34</v>
      </c>
      <c r="D9277" s="1" t="s">
        <v>25</v>
      </c>
      <c r="E9277" s="1" t="s">
        <v>23</v>
      </c>
      <c r="F9277" s="47">
        <v>1857</v>
      </c>
      <c r="G9277" s="34">
        <v>1914.56</v>
      </c>
      <c r="H9277" s="1" t="s">
        <v>218</v>
      </c>
      <c r="I9277" s="34">
        <v>1.4548999999999999E-2</v>
      </c>
      <c r="J9277" s="34">
        <v>1793.9974</v>
      </c>
      <c r="K9277" s="35" t="str">
        <f t="shared" si="776"/>
        <v>Kempenland-West_ZGH91E0C</v>
      </c>
      <c r="L9277" s="36">
        <f>VLOOKUP(D9277,DATA!A:F,5,FALSE)</f>
        <v>6.9280917156857415E-3</v>
      </c>
      <c r="M9277" s="37">
        <f>VLOOKUP(D9277,DATA!A:F,6,FALSE)</f>
        <v>2282</v>
      </c>
      <c r="N9277" s="36">
        <f t="shared" si="777"/>
        <v>7.2718725528992092</v>
      </c>
      <c r="O9277" s="36">
        <f t="shared" si="778"/>
        <v>7.2725522622197518</v>
      </c>
      <c r="P9277" s="36">
        <f t="shared" si="779"/>
        <v>6.7970932054262079E-4</v>
      </c>
      <c r="Q9277" s="36">
        <f t="shared" si="780"/>
        <v>1.2193967538092283E-2</v>
      </c>
    </row>
    <row r="9278" spans="1:17" x14ac:dyDescent="0.3">
      <c r="A9278" s="29">
        <v>2441013</v>
      </c>
      <c r="B9278" s="1">
        <v>135</v>
      </c>
      <c r="C9278" s="1" t="s">
        <v>34</v>
      </c>
      <c r="D9278" s="1" t="s">
        <v>85</v>
      </c>
      <c r="E9278" s="1" t="s">
        <v>60</v>
      </c>
      <c r="F9278" s="47">
        <v>1071</v>
      </c>
      <c r="G9278" s="34">
        <v>1634.23</v>
      </c>
      <c r="H9278" s="1" t="s">
        <v>218</v>
      </c>
      <c r="I9278" s="34">
        <v>1.1972500000000001E-2</v>
      </c>
      <c r="J9278" s="34">
        <v>2647.8341999999998</v>
      </c>
      <c r="K9278" s="35" t="str">
        <f t="shared" si="776"/>
        <v>Kempenland-West_ZGH9190</v>
      </c>
      <c r="L9278" s="36">
        <f>VLOOKUP(D9278,DATA!A:F,5,FALSE)</f>
        <v>1.3726988247862192E-2</v>
      </c>
      <c r="M9278" s="37">
        <f>VLOOKUP(D9278,DATA!A:F,6,FALSE)</f>
        <v>1285.5</v>
      </c>
      <c r="N9278" s="36">
        <f t="shared" si="777"/>
        <v>99.173160922880754</v>
      </c>
      <c r="O9278" s="36">
        <f t="shared" si="778"/>
        <v>99.17329567641363</v>
      </c>
      <c r="P9278" s="36">
        <f t="shared" si="779"/>
        <v>1.3475353287617509E-4</v>
      </c>
      <c r="Q9278" s="36">
        <f t="shared" si="780"/>
        <v>3.5680501292036071E-3</v>
      </c>
    </row>
    <row r="9279" spans="1:17" x14ac:dyDescent="0.3">
      <c r="A9279" s="29">
        <v>2441033</v>
      </c>
      <c r="B9279" s="1">
        <v>135</v>
      </c>
      <c r="C9279" s="1" t="s">
        <v>34</v>
      </c>
      <c r="D9279" s="1" t="s">
        <v>70</v>
      </c>
      <c r="E9279" s="1" t="s">
        <v>71</v>
      </c>
      <c r="F9279" s="47">
        <v>1071</v>
      </c>
      <c r="G9279" s="34">
        <v>1350.85</v>
      </c>
      <c r="H9279" s="1" t="s">
        <v>218</v>
      </c>
      <c r="I9279" s="34">
        <v>1.37457E-2</v>
      </c>
      <c r="J9279" s="34">
        <v>1218.8096</v>
      </c>
      <c r="K9279" s="35" t="str">
        <f t="shared" si="776"/>
        <v>Kempenland-West_H9120</v>
      </c>
      <c r="L9279" s="36">
        <f>VLOOKUP(D9279,DATA!A:F,5,FALSE)</f>
        <v>1.3726988247862192E-2</v>
      </c>
      <c r="M9279" s="37">
        <f>VLOOKUP(D9279,DATA!A:F,6,FALSE)</f>
        <v>1285.5</v>
      </c>
      <c r="N9279" s="36">
        <f t="shared" si="777"/>
        <v>71.034468603731113</v>
      </c>
      <c r="O9279" s="36">
        <f t="shared" si="778"/>
        <v>71.038350782423365</v>
      </c>
      <c r="P9279" s="36">
        <f t="shared" si="779"/>
        <v>3.8821786922511592E-3</v>
      </c>
      <c r="Q9279" s="36">
        <f t="shared" si="780"/>
        <v>4.7316366590311583E-2</v>
      </c>
    </row>
    <row r="9280" spans="1:17" x14ac:dyDescent="0.3">
      <c r="A9280" s="29">
        <v>2441034</v>
      </c>
      <c r="B9280" s="1">
        <v>135</v>
      </c>
      <c r="C9280" s="1" t="s">
        <v>34</v>
      </c>
      <c r="D9280" s="1" t="s">
        <v>70</v>
      </c>
      <c r="E9280" s="1" t="s">
        <v>71</v>
      </c>
      <c r="F9280" s="47">
        <v>1071</v>
      </c>
      <c r="G9280" s="34">
        <v>1465.79</v>
      </c>
      <c r="H9280" s="1" t="s">
        <v>218</v>
      </c>
      <c r="I9280" s="34">
        <v>1.6341999999999999E-2</v>
      </c>
      <c r="J9280" s="34">
        <v>1367.433</v>
      </c>
      <c r="K9280" s="35" t="str">
        <f t="shared" si="776"/>
        <v>Kempenland-West_H9120</v>
      </c>
      <c r="L9280" s="36">
        <f>VLOOKUP(D9280,DATA!A:F,5,FALSE)</f>
        <v>1.3726988247862192E-2</v>
      </c>
      <c r="M9280" s="37">
        <f>VLOOKUP(D9280,DATA!A:F,6,FALSE)</f>
        <v>1285.5</v>
      </c>
      <c r="N9280" s="36">
        <f t="shared" si="777"/>
        <v>92.235898787447582</v>
      </c>
      <c r="O9280" s="36">
        <f t="shared" si="778"/>
        <v>92.237505101625587</v>
      </c>
      <c r="P9280" s="36">
        <f t="shared" si="779"/>
        <v>1.6063141780051637E-3</v>
      </c>
      <c r="Q9280" s="36">
        <f t="shared" si="780"/>
        <v>2.1965270153721354E-2</v>
      </c>
    </row>
    <row r="9281" spans="1:17" x14ac:dyDescent="0.3">
      <c r="A9281" s="29">
        <v>2441073</v>
      </c>
      <c r="B9281" s="1">
        <v>135</v>
      </c>
      <c r="C9281" s="1" t="s">
        <v>34</v>
      </c>
      <c r="D9281" s="1" t="s">
        <v>53</v>
      </c>
      <c r="E9281" s="1" t="s">
        <v>54</v>
      </c>
      <c r="F9281" s="47">
        <v>714</v>
      </c>
      <c r="G9281" s="34">
        <v>1223.22</v>
      </c>
      <c r="H9281" s="1" t="s">
        <v>218</v>
      </c>
      <c r="I9281" s="34">
        <v>3.4398354499999999E-2</v>
      </c>
      <c r="J9281" s="34">
        <v>1818.7355</v>
      </c>
      <c r="K9281" s="35" t="str">
        <f t="shared" si="776"/>
        <v>Kempenland-West_H4030</v>
      </c>
      <c r="L9281" s="36">
        <f>VLOOKUP(D9281,DATA!A:F,5,FALSE)</f>
        <v>1.0986712608830001E-2</v>
      </c>
      <c r="M9281" s="37">
        <f>VLOOKUP(D9281,DATA!A:F,6,FALSE)</f>
        <v>982</v>
      </c>
      <c r="N9281" s="36">
        <f t="shared" si="777"/>
        <v>93.402422931193541</v>
      </c>
      <c r="O9281" s="36">
        <f t="shared" si="778"/>
        <v>93.404751434240893</v>
      </c>
      <c r="P9281" s="36">
        <f t="shared" si="779"/>
        <v>2.3285030473516599E-3</v>
      </c>
      <c r="Q9281" s="36">
        <f t="shared" si="780"/>
        <v>4.2349311540766453E-2</v>
      </c>
    </row>
    <row r="9282" spans="1:17" x14ac:dyDescent="0.3">
      <c r="A9282" s="30">
        <v>2441074</v>
      </c>
      <c r="B9282" s="14">
        <v>135</v>
      </c>
      <c r="C9282" s="14" t="s">
        <v>34</v>
      </c>
      <c r="D9282" s="14" t="s">
        <v>55</v>
      </c>
      <c r="E9282" s="14" t="s">
        <v>56</v>
      </c>
      <c r="F9282" s="48">
        <v>500</v>
      </c>
      <c r="G9282" s="38">
        <v>1399.82</v>
      </c>
      <c r="H9282" s="14" t="s">
        <v>218</v>
      </c>
      <c r="I9282" s="38">
        <v>4.2423993E-2</v>
      </c>
      <c r="J9282" s="38">
        <v>48.744410000000002</v>
      </c>
      <c r="K9282" s="39" t="str">
        <f t="shared" si="776"/>
        <v>Kempenland-West_H3130</v>
      </c>
      <c r="L9282" s="40">
        <f>VLOOKUP(D9282,DATA!A:F,5,FALSE)</f>
        <v>0</v>
      </c>
      <c r="M9282" s="41">
        <f>VLOOKUP(D9282,DATA!A:F,6,FALSE)</f>
        <v>3.5</v>
      </c>
      <c r="N9282" s="40">
        <f t="shared" si="777"/>
        <v>50</v>
      </c>
      <c r="O9282" s="40">
        <f t="shared" si="778"/>
        <v>50</v>
      </c>
      <c r="P9282" s="40">
        <f>J9282/10000*I9282</f>
        <v>2.06793250862913E-4</v>
      </c>
      <c r="Q9282" s="40">
        <f>IF(AND(H9282&lt;&gt;"below",I9282&gt;=0.005),M9282*P9282,0)</f>
        <v>7.2377637802019553E-4</v>
      </c>
    </row>
    <row r="9283" spans="1:17" x14ac:dyDescent="0.3">
      <c r="A9283" s="29">
        <v>2441074</v>
      </c>
      <c r="B9283" s="1">
        <v>135</v>
      </c>
      <c r="C9283" s="1" t="s">
        <v>34</v>
      </c>
      <c r="D9283" s="1" t="s">
        <v>53</v>
      </c>
      <c r="E9283" s="1" t="s">
        <v>54</v>
      </c>
      <c r="F9283" s="47">
        <v>714</v>
      </c>
      <c r="G9283" s="34">
        <v>1399.82</v>
      </c>
      <c r="H9283" s="1" t="s">
        <v>218</v>
      </c>
      <c r="I9283" s="34">
        <v>4.2423993E-2</v>
      </c>
      <c r="J9283" s="34">
        <v>3540.0093000000002</v>
      </c>
      <c r="K9283" s="35" t="str">
        <f t="shared" ref="K9283:K9346" si="781">_xlfn.CONCAT(C9283,"_",D9283)</f>
        <v>Kempenland-West_H4030</v>
      </c>
      <c r="L9283" s="36">
        <f>VLOOKUP(D9283,DATA!A:F,5,FALSE)</f>
        <v>1.0986712608830001E-2</v>
      </c>
      <c r="M9283" s="37">
        <f>VLOOKUP(D9283,DATA!A:F,6,FALSE)</f>
        <v>982</v>
      </c>
      <c r="N9283" s="36">
        <f t="shared" ref="N9283:N9346" si="782">100/(1+EXP(-L9283*(G9283-M9283)))</f>
        <v>98.995384416089038</v>
      </c>
      <c r="O9283" s="36">
        <f t="shared" ref="O9283:O9346" si="783">100/(1+EXP(-L9283*((G9283+I9283)-M9283)))</f>
        <v>98.995847857661147</v>
      </c>
      <c r="P9283" s="36">
        <f t="shared" ref="P9283:P9346" si="784">O9283-N9283</f>
        <v>4.6344157210853609E-4</v>
      </c>
      <c r="Q9283" s="36">
        <f t="shared" ref="Q9283:Q9346" si="785">IF(AND(H9283&lt;&gt;"below",I9283&gt;=0.005),J9283*P9283/100,0)</f>
        <v>1.6405874752708386E-2</v>
      </c>
    </row>
    <row r="9284" spans="1:17" x14ac:dyDescent="0.3">
      <c r="A9284" s="29">
        <v>2442540</v>
      </c>
      <c r="B9284" s="1">
        <v>135</v>
      </c>
      <c r="C9284" s="1" t="s">
        <v>34</v>
      </c>
      <c r="D9284" s="1" t="s">
        <v>59</v>
      </c>
      <c r="E9284" s="1" t="s">
        <v>60</v>
      </c>
      <c r="F9284" s="47">
        <v>1071</v>
      </c>
      <c r="G9284" s="34">
        <v>2005.98</v>
      </c>
      <c r="H9284" s="1" t="s">
        <v>218</v>
      </c>
      <c r="I9284" s="34">
        <v>1.6001999999999999E-2</v>
      </c>
      <c r="J9284" s="34">
        <v>4040.4946</v>
      </c>
      <c r="K9284" s="35" t="str">
        <f t="shared" si="781"/>
        <v>Kempenland-West_H9190</v>
      </c>
      <c r="L9284" s="36">
        <f>VLOOKUP(D9284,DATA!A:F,5,FALSE)</f>
        <v>1.3726988247862192E-2</v>
      </c>
      <c r="M9284" s="37">
        <f>VLOOKUP(D9284,DATA!A:F,6,FALSE)</f>
        <v>1285.5</v>
      </c>
      <c r="N9284" s="36">
        <f t="shared" si="782"/>
        <v>99.994932466066984</v>
      </c>
      <c r="O9284" s="36">
        <f t="shared" si="783"/>
        <v>99.994933579019118</v>
      </c>
      <c r="P9284" s="36">
        <f t="shared" si="784"/>
        <v>1.1129521340080828E-6</v>
      </c>
      <c r="Q9284" s="36">
        <f t="shared" si="785"/>
        <v>4.496877087518135E-5</v>
      </c>
    </row>
    <row r="9285" spans="1:17" x14ac:dyDescent="0.3">
      <c r="A9285" s="29">
        <v>2442540</v>
      </c>
      <c r="B9285" s="1">
        <v>135</v>
      </c>
      <c r="C9285" s="1" t="s">
        <v>34</v>
      </c>
      <c r="D9285" s="1" t="s">
        <v>25</v>
      </c>
      <c r="E9285" s="1" t="s">
        <v>23</v>
      </c>
      <c r="F9285" s="47">
        <v>1857</v>
      </c>
      <c r="G9285" s="34">
        <v>2005.98</v>
      </c>
      <c r="H9285" s="1" t="s">
        <v>218</v>
      </c>
      <c r="I9285" s="34">
        <v>1.6001999999999999E-2</v>
      </c>
      <c r="J9285" s="34">
        <v>2042.3345999999999</v>
      </c>
      <c r="K9285" s="35" t="str">
        <f t="shared" si="781"/>
        <v>Kempenland-West_ZGH91E0C</v>
      </c>
      <c r="L9285" s="36">
        <f>VLOOKUP(D9285,DATA!A:F,5,FALSE)</f>
        <v>6.9280917156857415E-3</v>
      </c>
      <c r="M9285" s="37">
        <f>VLOOKUP(D9285,DATA!A:F,6,FALSE)</f>
        <v>2282</v>
      </c>
      <c r="N9285" s="36">
        <f t="shared" si="782"/>
        <v>12.872359075499137</v>
      </c>
      <c r="O9285" s="36">
        <f t="shared" si="783"/>
        <v>12.873602501290794</v>
      </c>
      <c r="P9285" s="36">
        <f t="shared" si="784"/>
        <v>1.2434257916567049E-3</v>
      </c>
      <c r="Q9285" s="36">
        <f t="shared" si="785"/>
        <v>2.5394915168328796E-2</v>
      </c>
    </row>
    <row r="9286" spans="1:17" x14ac:dyDescent="0.3">
      <c r="A9286" s="29">
        <v>2442541</v>
      </c>
      <c r="B9286" s="1">
        <v>135</v>
      </c>
      <c r="C9286" s="1" t="s">
        <v>34</v>
      </c>
      <c r="D9286" s="1" t="s">
        <v>85</v>
      </c>
      <c r="E9286" s="1" t="s">
        <v>60</v>
      </c>
      <c r="F9286" s="47">
        <v>1071</v>
      </c>
      <c r="G9286" s="34">
        <v>1763.06</v>
      </c>
      <c r="H9286" s="1" t="s">
        <v>218</v>
      </c>
      <c r="I9286" s="34">
        <v>1.312E-2</v>
      </c>
      <c r="J9286" s="34">
        <v>133.72948</v>
      </c>
      <c r="K9286" s="35" t="str">
        <f t="shared" si="781"/>
        <v>Kempenland-West_ZGH9190</v>
      </c>
      <c r="L9286" s="36">
        <f>VLOOKUP(D9286,DATA!A:F,5,FALSE)</f>
        <v>1.3726988247862192E-2</v>
      </c>
      <c r="M9286" s="37">
        <f>VLOOKUP(D9286,DATA!A:F,6,FALSE)</f>
        <v>1285.5</v>
      </c>
      <c r="N9286" s="36">
        <f t="shared" si="782"/>
        <v>99.857969241947686</v>
      </c>
      <c r="O9286" s="36">
        <f t="shared" si="783"/>
        <v>99.857994782791167</v>
      </c>
      <c r="P9286" s="36">
        <f t="shared" si="784"/>
        <v>2.5540843481053344E-5</v>
      </c>
      <c r="Q9286" s="36">
        <f t="shared" si="785"/>
        <v>3.4155637174826533E-5</v>
      </c>
    </row>
    <row r="9287" spans="1:17" x14ac:dyDescent="0.3">
      <c r="A9287" s="29">
        <v>2442542</v>
      </c>
      <c r="B9287" s="1">
        <v>135</v>
      </c>
      <c r="C9287" s="1" t="s">
        <v>34</v>
      </c>
      <c r="D9287" s="1" t="s">
        <v>85</v>
      </c>
      <c r="E9287" s="1" t="s">
        <v>60</v>
      </c>
      <c r="F9287" s="47">
        <v>1071</v>
      </c>
      <c r="G9287" s="34">
        <v>1457.42</v>
      </c>
      <c r="H9287" s="1" t="s">
        <v>218</v>
      </c>
      <c r="I9287" s="34">
        <v>1.0348700000000001E-2</v>
      </c>
      <c r="J9287" s="34">
        <v>3803.7654000000002</v>
      </c>
      <c r="K9287" s="35" t="str">
        <f t="shared" si="781"/>
        <v>Kempenland-West_ZGH9190</v>
      </c>
      <c r="L9287" s="36">
        <f>VLOOKUP(D9287,DATA!A:F,5,FALSE)</f>
        <v>1.3726988247862192E-2</v>
      </c>
      <c r="M9287" s="37">
        <f>VLOOKUP(D9287,DATA!A:F,6,FALSE)</f>
        <v>1285.5</v>
      </c>
      <c r="N9287" s="36">
        <f t="shared" si="782"/>
        <v>91.37213766442278</v>
      </c>
      <c r="O9287" s="36">
        <f t="shared" si="783"/>
        <v>91.373257495529828</v>
      </c>
      <c r="P9287" s="36">
        <f t="shared" si="784"/>
        <v>1.1198311070472755E-3</v>
      </c>
      <c r="Q9287" s="36">
        <f t="shared" si="785"/>
        <v>4.2595748188301225E-2</v>
      </c>
    </row>
    <row r="9288" spans="1:17" x14ac:dyDescent="0.3">
      <c r="A9288" s="29">
        <v>2442562</v>
      </c>
      <c r="B9288" s="1">
        <v>135</v>
      </c>
      <c r="C9288" s="1" t="s">
        <v>34</v>
      </c>
      <c r="D9288" s="1" t="s">
        <v>70</v>
      </c>
      <c r="E9288" s="1" t="s">
        <v>71</v>
      </c>
      <c r="F9288" s="47">
        <v>1071</v>
      </c>
      <c r="G9288" s="34">
        <v>1452.68</v>
      </c>
      <c r="H9288" s="1" t="s">
        <v>218</v>
      </c>
      <c r="I9288" s="34">
        <v>1.5004999999999999E-2</v>
      </c>
      <c r="J9288" s="34">
        <v>8665.5849999999991</v>
      </c>
      <c r="K9288" s="35" t="str">
        <f t="shared" si="781"/>
        <v>Kempenland-West_H9120</v>
      </c>
      <c r="L9288" s="36">
        <f>VLOOKUP(D9288,DATA!A:F,5,FALSE)</f>
        <v>1.3726988247862192E-2</v>
      </c>
      <c r="M9288" s="37">
        <f>VLOOKUP(D9288,DATA!A:F,6,FALSE)</f>
        <v>1285.5</v>
      </c>
      <c r="N9288" s="36">
        <f t="shared" si="782"/>
        <v>90.845193912804959</v>
      </c>
      <c r="O9288" s="36">
        <f t="shared" si="783"/>
        <v>90.846906788434339</v>
      </c>
      <c r="P9288" s="36">
        <f t="shared" si="784"/>
        <v>1.7128756293800507E-3</v>
      </c>
      <c r="Q9288" s="36">
        <f t="shared" si="785"/>
        <v>0.14843069360821326</v>
      </c>
    </row>
    <row r="9289" spans="1:17" x14ac:dyDescent="0.3">
      <c r="A9289" s="30">
        <v>2442602</v>
      </c>
      <c r="B9289" s="14">
        <v>135</v>
      </c>
      <c r="C9289" s="14" t="s">
        <v>34</v>
      </c>
      <c r="D9289" s="14" t="s">
        <v>55</v>
      </c>
      <c r="E9289" s="14" t="s">
        <v>56</v>
      </c>
      <c r="F9289" s="48">
        <v>500</v>
      </c>
      <c r="G9289" s="38">
        <v>1062.1199999999999</v>
      </c>
      <c r="H9289" s="14" t="s">
        <v>218</v>
      </c>
      <c r="I9289" s="38">
        <v>2.98771E-2</v>
      </c>
      <c r="J9289" s="38">
        <v>2455.5059999999999</v>
      </c>
      <c r="K9289" s="39" t="str">
        <f t="shared" si="781"/>
        <v>Kempenland-West_H3130</v>
      </c>
      <c r="L9289" s="40">
        <f>VLOOKUP(D9289,DATA!A:F,5,FALSE)</f>
        <v>0</v>
      </c>
      <c r="M9289" s="41">
        <f>VLOOKUP(D9289,DATA!A:F,6,FALSE)</f>
        <v>3.5</v>
      </c>
      <c r="N9289" s="40">
        <f t="shared" si="782"/>
        <v>50</v>
      </c>
      <c r="O9289" s="40">
        <f t="shared" si="783"/>
        <v>50</v>
      </c>
      <c r="P9289" s="40">
        <f>J9289/10000*I9289</f>
        <v>7.3363398312599991E-3</v>
      </c>
      <c r="Q9289" s="40">
        <f>IF(AND(H9289&lt;&gt;"below",I9289&gt;=0.005),M9289*P9289,0)</f>
        <v>2.5677189409409995E-2</v>
      </c>
    </row>
    <row r="9290" spans="1:17" x14ac:dyDescent="0.3">
      <c r="A9290" s="29">
        <v>2442602</v>
      </c>
      <c r="B9290" s="1">
        <v>135</v>
      </c>
      <c r="C9290" s="1" t="s">
        <v>34</v>
      </c>
      <c r="D9290" s="1" t="s">
        <v>53</v>
      </c>
      <c r="E9290" s="1" t="s">
        <v>54</v>
      </c>
      <c r="F9290" s="47">
        <v>714</v>
      </c>
      <c r="G9290" s="34">
        <v>1062.1199999999999</v>
      </c>
      <c r="H9290" s="1" t="s">
        <v>218</v>
      </c>
      <c r="I9290" s="34">
        <v>2.98771E-2</v>
      </c>
      <c r="J9290" s="34">
        <v>3592.8676999999998</v>
      </c>
      <c r="K9290" s="35" t="str">
        <f t="shared" si="781"/>
        <v>Kempenland-West_H4030</v>
      </c>
      <c r="L9290" s="36">
        <f>VLOOKUP(D9290,DATA!A:F,5,FALSE)</f>
        <v>1.0986712608830001E-2</v>
      </c>
      <c r="M9290" s="37">
        <f>VLOOKUP(D9290,DATA!A:F,6,FALSE)</f>
        <v>982</v>
      </c>
      <c r="N9290" s="36">
        <f t="shared" si="782"/>
        <v>70.687514639899135</v>
      </c>
      <c r="O9290" s="36">
        <f t="shared" si="783"/>
        <v>70.694315628797042</v>
      </c>
      <c r="P9290" s="36">
        <f t="shared" si="784"/>
        <v>6.8009888979077004E-3</v>
      </c>
      <c r="Q9290" s="36">
        <f t="shared" si="785"/>
        <v>0.24435053339351176</v>
      </c>
    </row>
    <row r="9291" spans="1:17" x14ac:dyDescent="0.3">
      <c r="A9291" s="30">
        <v>2442603</v>
      </c>
      <c r="B9291" s="14">
        <v>135</v>
      </c>
      <c r="C9291" s="14" t="s">
        <v>34</v>
      </c>
      <c r="D9291" s="14" t="s">
        <v>55</v>
      </c>
      <c r="E9291" s="14" t="s">
        <v>56</v>
      </c>
      <c r="F9291" s="48">
        <v>500</v>
      </c>
      <c r="G9291" s="38">
        <v>1425.36</v>
      </c>
      <c r="H9291" s="14" t="s">
        <v>218</v>
      </c>
      <c r="I9291" s="38">
        <v>4.360311E-2</v>
      </c>
      <c r="J9291" s="38">
        <v>12.5633745</v>
      </c>
      <c r="K9291" s="39" t="str">
        <f t="shared" si="781"/>
        <v>Kempenland-West_H3130</v>
      </c>
      <c r="L9291" s="40">
        <f>VLOOKUP(D9291,DATA!A:F,5,FALSE)</f>
        <v>0</v>
      </c>
      <c r="M9291" s="41">
        <f>VLOOKUP(D9291,DATA!A:F,6,FALSE)</f>
        <v>3.5</v>
      </c>
      <c r="N9291" s="40">
        <f t="shared" si="782"/>
        <v>50</v>
      </c>
      <c r="O9291" s="40">
        <f t="shared" si="783"/>
        <v>50</v>
      </c>
      <c r="P9291" s="40">
        <f>J9291/10000*I9291</f>
        <v>5.4780220029469505E-5</v>
      </c>
      <c r="Q9291" s="40">
        <f>IF(AND(H9291&lt;&gt;"below",I9291&gt;=0.005),M9291*P9291,0)</f>
        <v>1.9173077010314326E-4</v>
      </c>
    </row>
    <row r="9292" spans="1:17" x14ac:dyDescent="0.3">
      <c r="A9292" s="29">
        <v>2442603</v>
      </c>
      <c r="B9292" s="1">
        <v>135</v>
      </c>
      <c r="C9292" s="1" t="s">
        <v>34</v>
      </c>
      <c r="D9292" s="1" t="s">
        <v>53</v>
      </c>
      <c r="E9292" s="1" t="s">
        <v>54</v>
      </c>
      <c r="F9292" s="47">
        <v>714</v>
      </c>
      <c r="G9292" s="34">
        <v>1425.36</v>
      </c>
      <c r="H9292" s="1" t="s">
        <v>218</v>
      </c>
      <c r="I9292" s="34">
        <v>4.360311E-2</v>
      </c>
      <c r="J9292" s="34">
        <v>665.93535999999995</v>
      </c>
      <c r="K9292" s="35" t="str">
        <f t="shared" si="781"/>
        <v>Kempenland-West_H4030</v>
      </c>
      <c r="L9292" s="36">
        <f>VLOOKUP(D9292,DATA!A:F,5,FALSE)</f>
        <v>1.0986712608830001E-2</v>
      </c>
      <c r="M9292" s="37">
        <f>VLOOKUP(D9292,DATA!A:F,6,FALSE)</f>
        <v>982</v>
      </c>
      <c r="N9292" s="36">
        <f t="shared" si="782"/>
        <v>99.239314026222715</v>
      </c>
      <c r="O9292" s="36">
        <f t="shared" si="783"/>
        <v>99.239675579209745</v>
      </c>
      <c r="P9292" s="36">
        <f t="shared" si="784"/>
        <v>3.6155298703022254E-4</v>
      </c>
      <c r="Q9292" s="36">
        <f t="shared" si="785"/>
        <v>2.4077091857704655E-3</v>
      </c>
    </row>
    <row r="9293" spans="1:17" x14ac:dyDescent="0.3">
      <c r="A9293" s="29">
        <v>2444069</v>
      </c>
      <c r="B9293" s="1">
        <v>135</v>
      </c>
      <c r="C9293" s="1" t="s">
        <v>34</v>
      </c>
      <c r="D9293" s="1" t="s">
        <v>59</v>
      </c>
      <c r="E9293" s="1" t="s">
        <v>60</v>
      </c>
      <c r="F9293" s="47">
        <v>1071</v>
      </c>
      <c r="G9293" s="34">
        <v>1999.75</v>
      </c>
      <c r="H9293" s="1" t="s">
        <v>218</v>
      </c>
      <c r="I9293" s="34">
        <v>1.5730000000000001E-2</v>
      </c>
      <c r="J9293" s="34">
        <v>2385.0650000000001</v>
      </c>
      <c r="K9293" s="35" t="str">
        <f t="shared" si="781"/>
        <v>Kempenland-West_H9190</v>
      </c>
      <c r="L9293" s="36">
        <f>VLOOKUP(D9293,DATA!A:F,5,FALSE)</f>
        <v>1.3726988247862192E-2</v>
      </c>
      <c r="M9293" s="37">
        <f>VLOOKUP(D9293,DATA!A:F,6,FALSE)</f>
        <v>1285.5</v>
      </c>
      <c r="N9293" s="36">
        <f t="shared" si="782"/>
        <v>99.994480049416936</v>
      </c>
      <c r="O9293" s="36">
        <f t="shared" si="783"/>
        <v>99.99448124112071</v>
      </c>
      <c r="P9293" s="36">
        <f t="shared" si="784"/>
        <v>1.1917037738840008E-6</v>
      </c>
      <c r="Q9293" s="36">
        <f t="shared" si="785"/>
        <v>2.8422909614586446E-5</v>
      </c>
    </row>
    <row r="9294" spans="1:17" x14ac:dyDescent="0.3">
      <c r="A9294" s="29">
        <v>2444070</v>
      </c>
      <c r="B9294" s="1">
        <v>135</v>
      </c>
      <c r="C9294" s="1" t="s">
        <v>34</v>
      </c>
      <c r="D9294" s="1" t="s">
        <v>22</v>
      </c>
      <c r="E9294" s="1" t="s">
        <v>23</v>
      </c>
      <c r="F9294" s="47">
        <v>1857</v>
      </c>
      <c r="G9294" s="34">
        <v>1891.81</v>
      </c>
      <c r="H9294" s="1" t="s">
        <v>218</v>
      </c>
      <c r="I9294" s="34">
        <v>1.4448000000000001E-2</v>
      </c>
      <c r="J9294" s="34">
        <v>1094.8253999999999</v>
      </c>
      <c r="K9294" s="35" t="str">
        <f t="shared" si="781"/>
        <v>Kempenland-West_H91E0C</v>
      </c>
      <c r="L9294" s="36">
        <f>VLOOKUP(D9294,DATA!A:F,5,FALSE)</f>
        <v>6.9280917156857415E-3</v>
      </c>
      <c r="M9294" s="37">
        <f>VLOOKUP(D9294,DATA!A:F,6,FALSE)</f>
        <v>2282</v>
      </c>
      <c r="N9294" s="36">
        <f t="shared" si="782"/>
        <v>6.2780552415661148</v>
      </c>
      <c r="O9294" s="36">
        <f t="shared" si="783"/>
        <v>6.2786442300353054</v>
      </c>
      <c r="P9294" s="36">
        <f t="shared" si="784"/>
        <v>5.8898846919053227E-4</v>
      </c>
      <c r="Q9294" s="36">
        <f t="shared" si="785"/>
        <v>6.4483953637691216E-3</v>
      </c>
    </row>
    <row r="9295" spans="1:17" x14ac:dyDescent="0.3">
      <c r="A9295" s="29">
        <v>2444070</v>
      </c>
      <c r="B9295" s="1">
        <v>135</v>
      </c>
      <c r="C9295" s="1" t="s">
        <v>34</v>
      </c>
      <c r="D9295" s="1" t="s">
        <v>25</v>
      </c>
      <c r="E9295" s="1" t="s">
        <v>23</v>
      </c>
      <c r="F9295" s="47">
        <v>1857</v>
      </c>
      <c r="G9295" s="34">
        <v>1891.81</v>
      </c>
      <c r="H9295" s="1" t="s">
        <v>218</v>
      </c>
      <c r="I9295" s="34">
        <v>1.4448000000000001E-2</v>
      </c>
      <c r="J9295" s="34">
        <v>1126.0038</v>
      </c>
      <c r="K9295" s="35" t="str">
        <f t="shared" si="781"/>
        <v>Kempenland-West_ZGH91E0C</v>
      </c>
      <c r="L9295" s="36">
        <f>VLOOKUP(D9295,DATA!A:F,5,FALSE)</f>
        <v>6.9280917156857415E-3</v>
      </c>
      <c r="M9295" s="37">
        <f>VLOOKUP(D9295,DATA!A:F,6,FALSE)</f>
        <v>2282</v>
      </c>
      <c r="N9295" s="36">
        <f t="shared" si="782"/>
        <v>6.2780552415661148</v>
      </c>
      <c r="O9295" s="36">
        <f t="shared" si="783"/>
        <v>6.2786442300353054</v>
      </c>
      <c r="P9295" s="36">
        <f t="shared" si="784"/>
        <v>5.8898846919053227E-4</v>
      </c>
      <c r="Q9295" s="36">
        <f t="shared" si="785"/>
        <v>6.6320325446472227E-3</v>
      </c>
    </row>
    <row r="9296" spans="1:17" x14ac:dyDescent="0.3">
      <c r="A9296" s="29">
        <v>2444071</v>
      </c>
      <c r="B9296" s="1">
        <v>135</v>
      </c>
      <c r="C9296" s="1" t="s">
        <v>34</v>
      </c>
      <c r="D9296" s="1" t="s">
        <v>85</v>
      </c>
      <c r="E9296" s="1" t="s">
        <v>60</v>
      </c>
      <c r="F9296" s="47">
        <v>1071</v>
      </c>
      <c r="G9296" s="34">
        <v>1368.25</v>
      </c>
      <c r="H9296" s="1" t="s">
        <v>218</v>
      </c>
      <c r="I9296" s="34">
        <v>9.5939000000000007E-3</v>
      </c>
      <c r="J9296" s="34">
        <v>2757.634</v>
      </c>
      <c r="K9296" s="35" t="str">
        <f t="shared" si="781"/>
        <v>Kempenland-West_ZGH9190</v>
      </c>
      <c r="L9296" s="36">
        <f>VLOOKUP(D9296,DATA!A:F,5,FALSE)</f>
        <v>1.3726988247862192E-2</v>
      </c>
      <c r="M9296" s="37">
        <f>VLOOKUP(D9296,DATA!A:F,6,FALSE)</f>
        <v>1285.5</v>
      </c>
      <c r="N9296" s="36">
        <f t="shared" si="782"/>
        <v>75.692760196596794</v>
      </c>
      <c r="O9296" s="36">
        <f t="shared" si="783"/>
        <v>75.695183153792897</v>
      </c>
      <c r="P9296" s="36">
        <f t="shared" si="784"/>
        <v>2.4229571961029706E-3</v>
      </c>
      <c r="Q9296" s="36">
        <f t="shared" si="785"/>
        <v>6.6816291445182183E-2</v>
      </c>
    </row>
    <row r="9297" spans="1:17" x14ac:dyDescent="0.3">
      <c r="A9297" s="29">
        <v>2444091</v>
      </c>
      <c r="B9297" s="1">
        <v>135</v>
      </c>
      <c r="C9297" s="1" t="s">
        <v>34</v>
      </c>
      <c r="D9297" s="1" t="s">
        <v>70</v>
      </c>
      <c r="E9297" s="1" t="s">
        <v>71</v>
      </c>
      <c r="F9297" s="47">
        <v>1071</v>
      </c>
      <c r="G9297" s="34">
        <v>1453.36</v>
      </c>
      <c r="H9297" s="1" t="s">
        <v>218</v>
      </c>
      <c r="I9297" s="34">
        <v>1.4973E-2</v>
      </c>
      <c r="J9297" s="34">
        <v>464.02213</v>
      </c>
      <c r="K9297" s="35" t="str">
        <f t="shared" si="781"/>
        <v>Kempenland-West_H9120</v>
      </c>
      <c r="L9297" s="36">
        <f>VLOOKUP(D9297,DATA!A:F,5,FALSE)</f>
        <v>1.3726988247862192E-2</v>
      </c>
      <c r="M9297" s="37">
        <f>VLOOKUP(D9297,DATA!A:F,6,FALSE)</f>
        <v>1285.5</v>
      </c>
      <c r="N9297" s="36">
        <f t="shared" si="782"/>
        <v>90.922529516795564</v>
      </c>
      <c r="O9297" s="36">
        <f t="shared" si="783"/>
        <v>90.924225743565557</v>
      </c>
      <c r="P9297" s="36">
        <f t="shared" si="784"/>
        <v>1.6962267699938138E-3</v>
      </c>
      <c r="Q9297" s="36">
        <f t="shared" si="785"/>
        <v>7.8708675877554955E-3</v>
      </c>
    </row>
    <row r="9298" spans="1:17" x14ac:dyDescent="0.3">
      <c r="A9298" s="29">
        <v>2444092</v>
      </c>
      <c r="B9298" s="1">
        <v>135</v>
      </c>
      <c r="C9298" s="1" t="s">
        <v>34</v>
      </c>
      <c r="D9298" s="1" t="s">
        <v>70</v>
      </c>
      <c r="E9298" s="1" t="s">
        <v>71</v>
      </c>
      <c r="F9298" s="47">
        <v>1071</v>
      </c>
      <c r="G9298" s="34">
        <v>1531.43</v>
      </c>
      <c r="H9298" s="1" t="s">
        <v>218</v>
      </c>
      <c r="I9298" s="34">
        <v>1.7197E-2</v>
      </c>
      <c r="J9298" s="34">
        <v>591.06259999999997</v>
      </c>
      <c r="K9298" s="35" t="str">
        <f t="shared" si="781"/>
        <v>Kempenland-West_H9120</v>
      </c>
      <c r="L9298" s="36">
        <f>VLOOKUP(D9298,DATA!A:F,5,FALSE)</f>
        <v>1.3726988247862192E-2</v>
      </c>
      <c r="M9298" s="37">
        <f>VLOOKUP(D9298,DATA!A:F,6,FALSE)</f>
        <v>1285.5</v>
      </c>
      <c r="N9298" s="36">
        <f t="shared" si="782"/>
        <v>96.694210548345325</v>
      </c>
      <c r="O9298" s="36">
        <f t="shared" si="783"/>
        <v>96.694965042264585</v>
      </c>
      <c r="P9298" s="36">
        <f t="shared" si="784"/>
        <v>7.5449391925985765E-4</v>
      </c>
      <c r="Q9298" s="36">
        <f t="shared" si="785"/>
        <v>4.459531376019215E-3</v>
      </c>
    </row>
    <row r="9299" spans="1:17" x14ac:dyDescent="0.3">
      <c r="A9299" s="30">
        <v>2444130</v>
      </c>
      <c r="B9299" s="14">
        <v>135</v>
      </c>
      <c r="C9299" s="14" t="s">
        <v>34</v>
      </c>
      <c r="D9299" s="14" t="s">
        <v>55</v>
      </c>
      <c r="E9299" s="14" t="s">
        <v>56</v>
      </c>
      <c r="F9299" s="48">
        <v>500</v>
      </c>
      <c r="G9299" s="38">
        <v>1191.53</v>
      </c>
      <c r="H9299" s="14" t="s">
        <v>218</v>
      </c>
      <c r="I9299" s="38">
        <v>3.2079982999999999E-2</v>
      </c>
      <c r="J9299" s="38">
        <v>416.64170000000001</v>
      </c>
      <c r="K9299" s="39" t="str">
        <f t="shared" si="781"/>
        <v>Kempenland-West_H3130</v>
      </c>
      <c r="L9299" s="40">
        <f>VLOOKUP(D9299,DATA!A:F,5,FALSE)</f>
        <v>0</v>
      </c>
      <c r="M9299" s="41">
        <f>VLOOKUP(D9299,DATA!A:F,6,FALSE)</f>
        <v>3.5</v>
      </c>
      <c r="N9299" s="40">
        <f t="shared" si="782"/>
        <v>50</v>
      </c>
      <c r="O9299" s="40">
        <f t="shared" si="783"/>
        <v>50</v>
      </c>
      <c r="P9299" s="40">
        <f t="shared" ref="P9299:P9301" si="786">J9299/10000*I9299</f>
        <v>1.3365858653091099E-3</v>
      </c>
      <c r="Q9299" s="40">
        <f t="shared" ref="Q9299:Q9301" si="787">IF(AND(H9299&lt;&gt;"below",I9299&gt;=0.005),M9299*P9299,0)</f>
        <v>4.6780505285818844E-3</v>
      </c>
    </row>
    <row r="9300" spans="1:17" x14ac:dyDescent="0.3">
      <c r="A9300" s="30">
        <v>2444131</v>
      </c>
      <c r="B9300" s="14">
        <v>135</v>
      </c>
      <c r="C9300" s="14" t="s">
        <v>34</v>
      </c>
      <c r="D9300" s="14" t="s">
        <v>55</v>
      </c>
      <c r="E9300" s="14" t="s">
        <v>56</v>
      </c>
      <c r="F9300" s="48">
        <v>500</v>
      </c>
      <c r="G9300" s="38">
        <v>934.73</v>
      </c>
      <c r="H9300" s="14" t="s">
        <v>218</v>
      </c>
      <c r="I9300" s="38">
        <v>2.5069900999999999E-2</v>
      </c>
      <c r="J9300" s="38">
        <v>5120.2380000000003</v>
      </c>
      <c r="K9300" s="39" t="str">
        <f t="shared" si="781"/>
        <v>Kempenland-West_H3130</v>
      </c>
      <c r="L9300" s="40">
        <f>VLOOKUP(D9300,DATA!A:F,5,FALSE)</f>
        <v>0</v>
      </c>
      <c r="M9300" s="41">
        <f>VLOOKUP(D9300,DATA!A:F,6,FALSE)</f>
        <v>3.5</v>
      </c>
      <c r="N9300" s="40">
        <f t="shared" si="782"/>
        <v>50</v>
      </c>
      <c r="O9300" s="40">
        <f t="shared" si="783"/>
        <v>50</v>
      </c>
      <c r="P9300" s="40">
        <f t="shared" si="786"/>
        <v>1.2836385975643801E-2</v>
      </c>
      <c r="Q9300" s="40">
        <f t="shared" si="787"/>
        <v>4.4927350914753306E-2</v>
      </c>
    </row>
    <row r="9301" spans="1:17" x14ac:dyDescent="0.3">
      <c r="A9301" s="30">
        <v>2444132</v>
      </c>
      <c r="B9301" s="14">
        <v>135</v>
      </c>
      <c r="C9301" s="14" t="s">
        <v>34</v>
      </c>
      <c r="D9301" s="14" t="s">
        <v>55</v>
      </c>
      <c r="E9301" s="14" t="s">
        <v>56</v>
      </c>
      <c r="F9301" s="48">
        <v>500</v>
      </c>
      <c r="G9301" s="38">
        <v>1006.68</v>
      </c>
      <c r="H9301" s="14" t="s">
        <v>218</v>
      </c>
      <c r="I9301" s="38">
        <v>2.7938358E-2</v>
      </c>
      <c r="J9301" s="38">
        <v>8566.2330000000002</v>
      </c>
      <c r="K9301" s="39" t="str">
        <f t="shared" si="781"/>
        <v>Kempenland-West_H3130</v>
      </c>
      <c r="L9301" s="40">
        <f>VLOOKUP(D9301,DATA!A:F,5,FALSE)</f>
        <v>0</v>
      </c>
      <c r="M9301" s="41">
        <f>VLOOKUP(D9301,DATA!A:F,6,FALSE)</f>
        <v>3.5</v>
      </c>
      <c r="N9301" s="40">
        <f t="shared" si="782"/>
        <v>50</v>
      </c>
      <c r="O9301" s="40">
        <f t="shared" si="783"/>
        <v>50</v>
      </c>
      <c r="P9301" s="40">
        <f t="shared" si="786"/>
        <v>2.39326484265414E-2</v>
      </c>
      <c r="Q9301" s="40">
        <f t="shared" si="787"/>
        <v>8.3764269492894894E-2</v>
      </c>
    </row>
    <row r="9302" spans="1:17" x14ac:dyDescent="0.3">
      <c r="A9302" s="29">
        <v>2445598</v>
      </c>
      <c r="B9302" s="1">
        <v>135</v>
      </c>
      <c r="C9302" s="1" t="s">
        <v>34</v>
      </c>
      <c r="D9302" s="1" t="s">
        <v>59</v>
      </c>
      <c r="E9302" s="1" t="s">
        <v>60</v>
      </c>
      <c r="F9302" s="47">
        <v>1071</v>
      </c>
      <c r="G9302" s="34">
        <v>2007.75</v>
      </c>
      <c r="H9302" s="1" t="s">
        <v>218</v>
      </c>
      <c r="I9302" s="34">
        <v>1.6027E-2</v>
      </c>
      <c r="J9302" s="34">
        <v>4209.8145000000004</v>
      </c>
      <c r="K9302" s="35" t="str">
        <f t="shared" si="781"/>
        <v>Kempenland-West_H9190</v>
      </c>
      <c r="L9302" s="36">
        <f>VLOOKUP(D9302,DATA!A:F,5,FALSE)</f>
        <v>1.3726988247862192E-2</v>
      </c>
      <c r="M9302" s="37">
        <f>VLOOKUP(D9302,DATA!A:F,6,FALSE)</f>
        <v>1285.5</v>
      </c>
      <c r="N9302" s="36">
        <f t="shared" si="782"/>
        <v>99.995054101027748</v>
      </c>
      <c r="O9302" s="36">
        <f t="shared" si="783"/>
        <v>99.995055188964102</v>
      </c>
      <c r="P9302" s="36">
        <f t="shared" si="784"/>
        <v>1.087936354338126E-6</v>
      </c>
      <c r="Q9302" s="36">
        <f t="shared" si="785"/>
        <v>4.5800102395697812E-5</v>
      </c>
    </row>
    <row r="9303" spans="1:17" x14ac:dyDescent="0.3">
      <c r="A9303" s="29">
        <v>2445601</v>
      </c>
      <c r="B9303" s="1">
        <v>135</v>
      </c>
      <c r="C9303" s="1" t="s">
        <v>34</v>
      </c>
      <c r="D9303" s="1" t="s">
        <v>70</v>
      </c>
      <c r="E9303" s="1" t="s">
        <v>71</v>
      </c>
      <c r="F9303" s="47">
        <v>1071</v>
      </c>
      <c r="G9303" s="34">
        <v>1639.71</v>
      </c>
      <c r="H9303" s="1" t="s">
        <v>218</v>
      </c>
      <c r="I9303" s="34">
        <v>1.25148E-2</v>
      </c>
      <c r="J9303" s="34">
        <v>57.779274000000001</v>
      </c>
      <c r="K9303" s="35" t="str">
        <f t="shared" si="781"/>
        <v>Kempenland-West_H9120</v>
      </c>
      <c r="L9303" s="36">
        <f>VLOOKUP(D9303,DATA!A:F,5,FALSE)</f>
        <v>1.3726988247862192E-2</v>
      </c>
      <c r="M9303" s="37">
        <f>VLOOKUP(D9303,DATA!A:F,6,FALSE)</f>
        <v>1285.5</v>
      </c>
      <c r="N9303" s="36">
        <f t="shared" si="782"/>
        <v>99.232617375025214</v>
      </c>
      <c r="O9303" s="36">
        <f t="shared" si="783"/>
        <v>99.232748181382874</v>
      </c>
      <c r="P9303" s="36">
        <f t="shared" si="784"/>
        <v>1.3080635766016258E-4</v>
      </c>
      <c r="Q9303" s="36">
        <f t="shared" si="785"/>
        <v>7.557896380188532E-5</v>
      </c>
    </row>
    <row r="9304" spans="1:17" x14ac:dyDescent="0.3">
      <c r="A9304" s="29">
        <v>2445620</v>
      </c>
      <c r="B9304" s="1">
        <v>135</v>
      </c>
      <c r="C9304" s="1" t="s">
        <v>34</v>
      </c>
      <c r="D9304" s="1" t="s">
        <v>70</v>
      </c>
      <c r="E9304" s="1" t="s">
        <v>71</v>
      </c>
      <c r="F9304" s="47">
        <v>1071</v>
      </c>
      <c r="G9304" s="34">
        <v>1512.73</v>
      </c>
      <c r="H9304" s="1" t="s">
        <v>218</v>
      </c>
      <c r="I9304" s="34">
        <v>1.6341999999999999E-2</v>
      </c>
      <c r="J9304" s="34">
        <v>1.5178871</v>
      </c>
      <c r="K9304" s="35" t="str">
        <f t="shared" si="781"/>
        <v>Kempenland-West_H9120</v>
      </c>
      <c r="L9304" s="36">
        <f>VLOOKUP(D9304,DATA!A:F,5,FALSE)</f>
        <v>1.3726988247862192E-2</v>
      </c>
      <c r="M9304" s="37">
        <f>VLOOKUP(D9304,DATA!A:F,6,FALSE)</f>
        <v>1285.5</v>
      </c>
      <c r="N9304" s="36">
        <f t="shared" si="782"/>
        <v>95.767714805013696</v>
      </c>
      <c r="O9304" s="36">
        <f t="shared" si="783"/>
        <v>95.768623943262469</v>
      </c>
      <c r="P9304" s="36">
        <f t="shared" si="784"/>
        <v>9.0913824877247862E-4</v>
      </c>
      <c r="Q9304" s="36">
        <f t="shared" si="785"/>
        <v>1.3799692199283362E-5</v>
      </c>
    </row>
    <row r="9305" spans="1:17" x14ac:dyDescent="0.3">
      <c r="A9305" s="30">
        <v>2445659</v>
      </c>
      <c r="B9305" s="14">
        <v>135</v>
      </c>
      <c r="C9305" s="14" t="s">
        <v>34</v>
      </c>
      <c r="D9305" s="14" t="s">
        <v>55</v>
      </c>
      <c r="E9305" s="14" t="s">
        <v>56</v>
      </c>
      <c r="F9305" s="48">
        <v>500</v>
      </c>
      <c r="G9305" s="38">
        <v>1044.08</v>
      </c>
      <c r="H9305" s="14" t="s">
        <v>218</v>
      </c>
      <c r="I9305" s="38">
        <v>2.8022332E-2</v>
      </c>
      <c r="J9305" s="38">
        <v>1981.3773000000001</v>
      </c>
      <c r="K9305" s="39" t="str">
        <f t="shared" si="781"/>
        <v>Kempenland-West_H3130</v>
      </c>
      <c r="L9305" s="40">
        <f>VLOOKUP(D9305,DATA!A:F,5,FALSE)</f>
        <v>0</v>
      </c>
      <c r="M9305" s="41">
        <f>VLOOKUP(D9305,DATA!A:F,6,FALSE)</f>
        <v>3.5</v>
      </c>
      <c r="N9305" s="40">
        <f t="shared" si="782"/>
        <v>50</v>
      </c>
      <c r="O9305" s="40">
        <f t="shared" si="783"/>
        <v>50</v>
      </c>
      <c r="P9305" s="40">
        <f t="shared" ref="P9305:P9307" si="788">J9305/10000*I9305</f>
        <v>5.55228125178636E-3</v>
      </c>
      <c r="Q9305" s="40">
        <f t="shared" ref="Q9305:Q9307" si="789">IF(AND(H9305&lt;&gt;"below",I9305&gt;=0.005),M9305*P9305,0)</f>
        <v>1.9432984381252259E-2</v>
      </c>
    </row>
    <row r="9306" spans="1:17" x14ac:dyDescent="0.3">
      <c r="A9306" s="30">
        <v>2445660</v>
      </c>
      <c r="B9306" s="14">
        <v>135</v>
      </c>
      <c r="C9306" s="14" t="s">
        <v>34</v>
      </c>
      <c r="D9306" s="14" t="s">
        <v>55</v>
      </c>
      <c r="E9306" s="14" t="s">
        <v>56</v>
      </c>
      <c r="F9306" s="48">
        <v>500</v>
      </c>
      <c r="G9306" s="38">
        <v>870.7</v>
      </c>
      <c r="H9306" s="14" t="s">
        <v>218</v>
      </c>
      <c r="I9306" s="38">
        <v>2.3106119000000001E-2</v>
      </c>
      <c r="J9306" s="38">
        <v>10000</v>
      </c>
      <c r="K9306" s="39" t="str">
        <f t="shared" si="781"/>
        <v>Kempenland-West_H3130</v>
      </c>
      <c r="L9306" s="40">
        <f>VLOOKUP(D9306,DATA!A:F,5,FALSE)</f>
        <v>0</v>
      </c>
      <c r="M9306" s="41">
        <f>VLOOKUP(D9306,DATA!A:F,6,FALSE)</f>
        <v>3.5</v>
      </c>
      <c r="N9306" s="40">
        <f t="shared" si="782"/>
        <v>50</v>
      </c>
      <c r="O9306" s="40">
        <f t="shared" si="783"/>
        <v>50</v>
      </c>
      <c r="P9306" s="40">
        <f t="shared" si="788"/>
        <v>2.3106119000000001E-2</v>
      </c>
      <c r="Q9306" s="40">
        <f t="shared" si="789"/>
        <v>8.0871416500000001E-2</v>
      </c>
    </row>
    <row r="9307" spans="1:17" x14ac:dyDescent="0.3">
      <c r="A9307" s="30">
        <v>2445661</v>
      </c>
      <c r="B9307" s="14">
        <v>135</v>
      </c>
      <c r="C9307" s="14" t="s">
        <v>34</v>
      </c>
      <c r="D9307" s="14" t="s">
        <v>55</v>
      </c>
      <c r="E9307" s="14" t="s">
        <v>56</v>
      </c>
      <c r="F9307" s="48">
        <v>500</v>
      </c>
      <c r="G9307" s="38">
        <v>1305.06</v>
      </c>
      <c r="H9307" s="14" t="s">
        <v>218</v>
      </c>
      <c r="I9307" s="38">
        <v>3.8968038000000003E-2</v>
      </c>
      <c r="J9307" s="38">
        <v>4695.7143999999998</v>
      </c>
      <c r="K9307" s="39" t="str">
        <f t="shared" si="781"/>
        <v>Kempenland-West_H3130</v>
      </c>
      <c r="L9307" s="40">
        <f>VLOOKUP(D9307,DATA!A:F,5,FALSE)</f>
        <v>0</v>
      </c>
      <c r="M9307" s="41">
        <f>VLOOKUP(D9307,DATA!A:F,6,FALSE)</f>
        <v>3.5</v>
      </c>
      <c r="N9307" s="40">
        <f t="shared" si="782"/>
        <v>50</v>
      </c>
      <c r="O9307" s="40">
        <f t="shared" si="783"/>
        <v>50</v>
      </c>
      <c r="P9307" s="40">
        <f t="shared" si="788"/>
        <v>1.8298277717634721E-2</v>
      </c>
      <c r="Q9307" s="40">
        <f t="shared" si="789"/>
        <v>6.4043972011721517E-2</v>
      </c>
    </row>
    <row r="9308" spans="1:17" x14ac:dyDescent="0.3">
      <c r="A9308" s="29">
        <v>2447127</v>
      </c>
      <c r="B9308" s="1">
        <v>135</v>
      </c>
      <c r="C9308" s="1" t="s">
        <v>34</v>
      </c>
      <c r="D9308" s="1" t="s">
        <v>59</v>
      </c>
      <c r="E9308" s="1" t="s">
        <v>60</v>
      </c>
      <c r="F9308" s="47">
        <v>1071</v>
      </c>
      <c r="G9308" s="34">
        <v>1999.01</v>
      </c>
      <c r="H9308" s="1" t="s">
        <v>218</v>
      </c>
      <c r="I9308" s="34">
        <v>1.5753E-2</v>
      </c>
      <c r="J9308" s="34">
        <v>857.20496000000003</v>
      </c>
      <c r="K9308" s="35" t="str">
        <f t="shared" si="781"/>
        <v>Kempenland-West_H9190</v>
      </c>
      <c r="L9308" s="36">
        <f>VLOOKUP(D9308,DATA!A:F,5,FALSE)</f>
        <v>1.3726988247862192E-2</v>
      </c>
      <c r="M9308" s="37">
        <f>VLOOKUP(D9308,DATA!A:F,6,FALSE)</f>
        <v>1285.5</v>
      </c>
      <c r="N9308" s="36">
        <f t="shared" si="782"/>
        <v>99.994423695306892</v>
      </c>
      <c r="O9308" s="36">
        <f t="shared" si="783"/>
        <v>99.99442490093638</v>
      </c>
      <c r="P9308" s="36">
        <f t="shared" si="784"/>
        <v>1.2056294877993423E-6</v>
      </c>
      <c r="Q9308" s="36">
        <f t="shared" si="785"/>
        <v>1.0334715768638558E-5</v>
      </c>
    </row>
    <row r="9309" spans="1:17" x14ac:dyDescent="0.3">
      <c r="A9309" s="29">
        <v>2447130</v>
      </c>
      <c r="B9309" s="1">
        <v>135</v>
      </c>
      <c r="C9309" s="1" t="s">
        <v>34</v>
      </c>
      <c r="D9309" s="1" t="s">
        <v>70</v>
      </c>
      <c r="E9309" s="1" t="s">
        <v>71</v>
      </c>
      <c r="F9309" s="47">
        <v>1071</v>
      </c>
      <c r="G9309" s="34">
        <v>1305.81</v>
      </c>
      <c r="H9309" s="1" t="s">
        <v>218</v>
      </c>
      <c r="I9309" s="34">
        <v>9.3054000000000001E-3</v>
      </c>
      <c r="J9309" s="34">
        <v>395.85046</v>
      </c>
      <c r="K9309" s="35" t="str">
        <f t="shared" si="781"/>
        <v>Kempenland-West_H9120</v>
      </c>
      <c r="L9309" s="36">
        <f>VLOOKUP(D9309,DATA!A:F,5,FALSE)</f>
        <v>1.3726988247862192E-2</v>
      </c>
      <c r="M9309" s="37">
        <f>VLOOKUP(D9309,DATA!A:F,6,FALSE)</f>
        <v>1285.5</v>
      </c>
      <c r="N9309" s="36">
        <f t="shared" si="782"/>
        <v>56.925080961049844</v>
      </c>
      <c r="O9309" s="36">
        <f t="shared" si="783"/>
        <v>56.928213053645095</v>
      </c>
      <c r="P9309" s="36">
        <f t="shared" si="784"/>
        <v>3.132092595251379E-3</v>
      </c>
      <c r="Q9309" s="36">
        <f t="shared" si="785"/>
        <v>1.2398402945928522E-2</v>
      </c>
    </row>
    <row r="9310" spans="1:17" x14ac:dyDescent="0.3">
      <c r="A9310" s="30">
        <v>2447188</v>
      </c>
      <c r="B9310" s="14">
        <v>135</v>
      </c>
      <c r="C9310" s="14" t="s">
        <v>34</v>
      </c>
      <c r="D9310" s="14" t="s">
        <v>55</v>
      </c>
      <c r="E9310" s="14" t="s">
        <v>56</v>
      </c>
      <c r="F9310" s="48">
        <v>500</v>
      </c>
      <c r="G9310" s="38">
        <v>1356.74</v>
      </c>
      <c r="H9310" s="14" t="s">
        <v>218</v>
      </c>
      <c r="I9310" s="38">
        <v>3.7806357999999998E-2</v>
      </c>
      <c r="J9310" s="38">
        <v>5330.5502999999999</v>
      </c>
      <c r="K9310" s="39" t="str">
        <f t="shared" si="781"/>
        <v>Kempenland-West_H3130</v>
      </c>
      <c r="L9310" s="40">
        <f>VLOOKUP(D9310,DATA!A:F,5,FALSE)</f>
        <v>0</v>
      </c>
      <c r="M9310" s="41">
        <f>VLOOKUP(D9310,DATA!A:F,6,FALSE)</f>
        <v>3.5</v>
      </c>
      <c r="N9310" s="40">
        <f t="shared" si="782"/>
        <v>50</v>
      </c>
      <c r="O9310" s="40">
        <f t="shared" si="783"/>
        <v>50</v>
      </c>
      <c r="P9310" s="40">
        <f t="shared" ref="P9310:P9312" si="790">J9310/10000*I9310</f>
        <v>2.0152869297880738E-2</v>
      </c>
      <c r="Q9310" s="40">
        <f t="shared" ref="Q9310:Q9312" si="791">IF(AND(H9310&lt;&gt;"below",I9310&gt;=0.005),M9310*P9310,0)</f>
        <v>7.0535042542582582E-2</v>
      </c>
    </row>
    <row r="9311" spans="1:17" x14ac:dyDescent="0.3">
      <c r="A9311" s="30">
        <v>2447189</v>
      </c>
      <c r="B9311" s="14">
        <v>135</v>
      </c>
      <c r="C9311" s="14" t="s">
        <v>34</v>
      </c>
      <c r="D9311" s="14" t="s">
        <v>55</v>
      </c>
      <c r="E9311" s="14" t="s">
        <v>56</v>
      </c>
      <c r="F9311" s="48">
        <v>500</v>
      </c>
      <c r="G9311" s="38">
        <v>861.34</v>
      </c>
      <c r="H9311" s="14" t="s">
        <v>218</v>
      </c>
      <c r="I9311" s="38">
        <v>2.21406585E-2</v>
      </c>
      <c r="J9311" s="38">
        <v>9909.5920000000006</v>
      </c>
      <c r="K9311" s="39" t="str">
        <f t="shared" si="781"/>
        <v>Kempenland-West_H3130</v>
      </c>
      <c r="L9311" s="40">
        <f>VLOOKUP(D9311,DATA!A:F,5,FALSE)</f>
        <v>0</v>
      </c>
      <c r="M9311" s="41">
        <f>VLOOKUP(D9311,DATA!A:F,6,FALSE)</f>
        <v>3.5</v>
      </c>
      <c r="N9311" s="40">
        <f t="shared" si="782"/>
        <v>50</v>
      </c>
      <c r="O9311" s="40">
        <f t="shared" si="783"/>
        <v>50</v>
      </c>
      <c r="P9311" s="40">
        <f t="shared" si="790"/>
        <v>2.1940489234633202E-2</v>
      </c>
      <c r="Q9311" s="40">
        <f t="shared" si="791"/>
        <v>7.6791712321216204E-2</v>
      </c>
    </row>
    <row r="9312" spans="1:17" x14ac:dyDescent="0.3">
      <c r="A9312" s="30">
        <v>2447190</v>
      </c>
      <c r="B9312" s="14">
        <v>135</v>
      </c>
      <c r="C9312" s="14" t="s">
        <v>34</v>
      </c>
      <c r="D9312" s="14" t="s">
        <v>55</v>
      </c>
      <c r="E9312" s="14" t="s">
        <v>56</v>
      </c>
      <c r="F9312" s="48">
        <v>500</v>
      </c>
      <c r="G9312" s="38">
        <v>855.59</v>
      </c>
      <c r="H9312" s="14" t="s">
        <v>218</v>
      </c>
      <c r="I9312" s="38">
        <v>2.2906347000000001E-2</v>
      </c>
      <c r="J9312" s="38">
        <v>9834.84</v>
      </c>
      <c r="K9312" s="39" t="str">
        <f t="shared" si="781"/>
        <v>Kempenland-West_H3130</v>
      </c>
      <c r="L9312" s="40">
        <f>VLOOKUP(D9312,DATA!A:F,5,FALSE)</f>
        <v>0</v>
      </c>
      <c r="M9312" s="41">
        <f>VLOOKUP(D9312,DATA!A:F,6,FALSE)</f>
        <v>3.5</v>
      </c>
      <c r="N9312" s="40">
        <f t="shared" si="782"/>
        <v>50</v>
      </c>
      <c r="O9312" s="40">
        <f t="shared" si="783"/>
        <v>50</v>
      </c>
      <c r="P9312" s="40">
        <f t="shared" si="790"/>
        <v>2.2528025772948001E-2</v>
      </c>
      <c r="Q9312" s="40">
        <f t="shared" si="791"/>
        <v>7.8848090205318008E-2</v>
      </c>
    </row>
    <row r="9313" spans="1:17" x14ac:dyDescent="0.3">
      <c r="A9313" s="29">
        <v>2448659</v>
      </c>
      <c r="B9313" s="1">
        <v>135</v>
      </c>
      <c r="C9313" s="1" t="s">
        <v>34</v>
      </c>
      <c r="D9313" s="1" t="s">
        <v>70</v>
      </c>
      <c r="E9313" s="1" t="s">
        <v>71</v>
      </c>
      <c r="F9313" s="47">
        <v>1071</v>
      </c>
      <c r="G9313" s="34">
        <v>1714.8</v>
      </c>
      <c r="H9313" s="1" t="s">
        <v>218</v>
      </c>
      <c r="I9313" s="34">
        <v>1.30321E-2</v>
      </c>
      <c r="J9313" s="34">
        <v>3752.6887000000002</v>
      </c>
      <c r="K9313" s="35" t="str">
        <f t="shared" si="781"/>
        <v>Kempenland-West_H9120</v>
      </c>
      <c r="L9313" s="36">
        <f>VLOOKUP(D9313,DATA!A:F,5,FALSE)</f>
        <v>1.3726988247862192E-2</v>
      </c>
      <c r="M9313" s="37">
        <f>VLOOKUP(D9313,DATA!A:F,6,FALSE)</f>
        <v>1285.5</v>
      </c>
      <c r="N9313" s="36">
        <f t="shared" si="782"/>
        <v>99.724889039420887</v>
      </c>
      <c r="O9313" s="36">
        <f t="shared" si="783"/>
        <v>99.724938114667324</v>
      </c>
      <c r="P9313" s="36">
        <f t="shared" si="784"/>
        <v>4.9075246437269016E-5</v>
      </c>
      <c r="Q9313" s="36">
        <f t="shared" si="785"/>
        <v>1.8416412275485468E-3</v>
      </c>
    </row>
    <row r="9314" spans="1:17" x14ac:dyDescent="0.3">
      <c r="A9314" s="29">
        <v>2448688</v>
      </c>
      <c r="B9314" s="1">
        <v>135</v>
      </c>
      <c r="C9314" s="1" t="s">
        <v>34</v>
      </c>
      <c r="D9314" s="1" t="s">
        <v>41</v>
      </c>
      <c r="E9314" s="1" t="s">
        <v>42</v>
      </c>
      <c r="F9314" s="47">
        <v>1071</v>
      </c>
      <c r="G9314" s="34">
        <v>1425.59</v>
      </c>
      <c r="H9314" s="1" t="s">
        <v>218</v>
      </c>
      <c r="I9314" s="34">
        <v>1.6085100000000001E-2</v>
      </c>
      <c r="J9314" s="34">
        <v>173.24928</v>
      </c>
      <c r="K9314" s="35" t="str">
        <f t="shared" si="781"/>
        <v>Kempenland-West_H4010A</v>
      </c>
      <c r="L9314" s="36">
        <f>VLOOKUP(D9314,DATA!A:F,5,FALSE)</f>
        <v>1.3726988247862192E-2</v>
      </c>
      <c r="M9314" s="37">
        <f>VLOOKUP(D9314,DATA!A:F,6,FALSE)</f>
        <v>1285.5</v>
      </c>
      <c r="N9314" s="36">
        <f t="shared" si="782"/>
        <v>87.247413293881905</v>
      </c>
      <c r="O9314" s="36">
        <f t="shared" si="783"/>
        <v>87.249869779095647</v>
      </c>
      <c r="P9314" s="36">
        <f t="shared" si="784"/>
        <v>2.4564852137416437E-3</v>
      </c>
      <c r="Q9314" s="36">
        <f t="shared" si="785"/>
        <v>4.2558429461138584E-3</v>
      </c>
    </row>
    <row r="9315" spans="1:17" x14ac:dyDescent="0.3">
      <c r="A9315" s="30">
        <v>2448717</v>
      </c>
      <c r="B9315" s="14">
        <v>135</v>
      </c>
      <c r="C9315" s="14" t="s">
        <v>34</v>
      </c>
      <c r="D9315" s="14" t="s">
        <v>55</v>
      </c>
      <c r="E9315" s="14" t="s">
        <v>56</v>
      </c>
      <c r="F9315" s="48">
        <v>500</v>
      </c>
      <c r="G9315" s="38">
        <v>1099.43</v>
      </c>
      <c r="H9315" s="14" t="s">
        <v>218</v>
      </c>
      <c r="I9315" s="38">
        <v>3.0673387999999999E-2</v>
      </c>
      <c r="J9315" s="38">
        <v>7855.7437</v>
      </c>
      <c r="K9315" s="39" t="str">
        <f t="shared" si="781"/>
        <v>Kempenland-West_H3130</v>
      </c>
      <c r="L9315" s="40">
        <f>VLOOKUP(D9315,DATA!A:F,5,FALSE)</f>
        <v>0</v>
      </c>
      <c r="M9315" s="41">
        <f>VLOOKUP(D9315,DATA!A:F,6,FALSE)</f>
        <v>3.5</v>
      </c>
      <c r="N9315" s="40">
        <f t="shared" si="782"/>
        <v>50</v>
      </c>
      <c r="O9315" s="40">
        <f t="shared" si="783"/>
        <v>50</v>
      </c>
      <c r="P9315" s="40">
        <f t="shared" ref="P9315:P9317" si="792">J9315/10000*I9315</f>
        <v>2.4096227453865558E-2</v>
      </c>
      <c r="Q9315" s="40">
        <f t="shared" ref="Q9315:Q9317" si="793">IF(AND(H9315&lt;&gt;"below",I9315&gt;=0.005),M9315*P9315,0)</f>
        <v>8.4336796088529453E-2</v>
      </c>
    </row>
    <row r="9316" spans="1:17" x14ac:dyDescent="0.3">
      <c r="A9316" s="30">
        <v>2448718</v>
      </c>
      <c r="B9316" s="14">
        <v>135</v>
      </c>
      <c r="C9316" s="14" t="s">
        <v>34</v>
      </c>
      <c r="D9316" s="14" t="s">
        <v>55</v>
      </c>
      <c r="E9316" s="14" t="s">
        <v>56</v>
      </c>
      <c r="F9316" s="48">
        <v>500</v>
      </c>
      <c r="G9316" s="38">
        <v>830.8</v>
      </c>
      <c r="H9316" s="14" t="s">
        <v>218</v>
      </c>
      <c r="I9316" s="38">
        <v>2.17729537E-2</v>
      </c>
      <c r="J9316" s="38">
        <v>10000</v>
      </c>
      <c r="K9316" s="39" t="str">
        <f t="shared" si="781"/>
        <v>Kempenland-West_H3130</v>
      </c>
      <c r="L9316" s="40">
        <f>VLOOKUP(D9316,DATA!A:F,5,FALSE)</f>
        <v>0</v>
      </c>
      <c r="M9316" s="41">
        <f>VLOOKUP(D9316,DATA!A:F,6,FALSE)</f>
        <v>3.5</v>
      </c>
      <c r="N9316" s="40">
        <f t="shared" si="782"/>
        <v>50</v>
      </c>
      <c r="O9316" s="40">
        <f t="shared" si="783"/>
        <v>50</v>
      </c>
      <c r="P9316" s="40">
        <f t="shared" si="792"/>
        <v>2.17729537E-2</v>
      </c>
      <c r="Q9316" s="40">
        <f t="shared" si="793"/>
        <v>7.6205337950000007E-2</v>
      </c>
    </row>
    <row r="9317" spans="1:17" x14ac:dyDescent="0.3">
      <c r="A9317" s="30">
        <v>2448719</v>
      </c>
      <c r="B9317" s="14">
        <v>135</v>
      </c>
      <c r="C9317" s="14" t="s">
        <v>34</v>
      </c>
      <c r="D9317" s="14" t="s">
        <v>55</v>
      </c>
      <c r="E9317" s="14" t="s">
        <v>56</v>
      </c>
      <c r="F9317" s="48">
        <v>500</v>
      </c>
      <c r="G9317" s="38">
        <v>1240.04</v>
      </c>
      <c r="H9317" s="14" t="s">
        <v>218</v>
      </c>
      <c r="I9317" s="38">
        <v>3.7316770999999999E-2</v>
      </c>
      <c r="J9317" s="38">
        <v>7209.2539999999999</v>
      </c>
      <c r="K9317" s="39" t="str">
        <f t="shared" si="781"/>
        <v>Kempenland-West_H3130</v>
      </c>
      <c r="L9317" s="40">
        <f>VLOOKUP(D9317,DATA!A:F,5,FALSE)</f>
        <v>0</v>
      </c>
      <c r="M9317" s="41">
        <f>VLOOKUP(D9317,DATA!A:F,6,FALSE)</f>
        <v>3.5</v>
      </c>
      <c r="N9317" s="40">
        <f t="shared" si="782"/>
        <v>50</v>
      </c>
      <c r="O9317" s="40">
        <f t="shared" si="783"/>
        <v>50</v>
      </c>
      <c r="P9317" s="40">
        <f t="shared" si="792"/>
        <v>2.6902608059883398E-2</v>
      </c>
      <c r="Q9317" s="40">
        <f t="shared" si="793"/>
        <v>9.4159128209591894E-2</v>
      </c>
    </row>
    <row r="9318" spans="1:17" x14ac:dyDescent="0.3">
      <c r="A9318" s="29">
        <v>2450188</v>
      </c>
      <c r="B9318" s="1">
        <v>135</v>
      </c>
      <c r="C9318" s="1" t="s">
        <v>34</v>
      </c>
      <c r="D9318" s="1" t="s">
        <v>70</v>
      </c>
      <c r="E9318" s="1" t="s">
        <v>71</v>
      </c>
      <c r="F9318" s="47">
        <v>1071</v>
      </c>
      <c r="G9318" s="34">
        <v>1618.52</v>
      </c>
      <c r="H9318" s="1" t="s">
        <v>218</v>
      </c>
      <c r="I9318" s="34">
        <v>1.20527E-2</v>
      </c>
      <c r="J9318" s="34">
        <v>1496.1058</v>
      </c>
      <c r="K9318" s="35" t="str">
        <f t="shared" si="781"/>
        <v>Kempenland-West_H9120</v>
      </c>
      <c r="L9318" s="36">
        <f>VLOOKUP(D9318,DATA!A:F,5,FALSE)</f>
        <v>1.3726988247862192E-2</v>
      </c>
      <c r="M9318" s="37">
        <f>VLOOKUP(D9318,DATA!A:F,6,FALSE)</f>
        <v>1285.5</v>
      </c>
      <c r="N9318" s="36">
        <f t="shared" si="782"/>
        <v>98.976203449483791</v>
      </c>
      <c r="O9318" s="36">
        <f t="shared" si="783"/>
        <v>98.976371086094375</v>
      </c>
      <c r="P9318" s="36">
        <f t="shared" si="784"/>
        <v>1.6763661058405432E-4</v>
      </c>
      <c r="Q9318" s="36">
        <f t="shared" si="785"/>
        <v>2.5080210538714507E-3</v>
      </c>
    </row>
    <row r="9319" spans="1:17" x14ac:dyDescent="0.3">
      <c r="A9319" s="29">
        <v>2450218</v>
      </c>
      <c r="B9319" s="1">
        <v>135</v>
      </c>
      <c r="C9319" s="1" t="s">
        <v>34</v>
      </c>
      <c r="D9319" s="1" t="s">
        <v>41</v>
      </c>
      <c r="E9319" s="1" t="s">
        <v>42</v>
      </c>
      <c r="F9319" s="47">
        <v>1071</v>
      </c>
      <c r="G9319" s="34">
        <v>1498.5</v>
      </c>
      <c r="H9319" s="1" t="s">
        <v>218</v>
      </c>
      <c r="I9319" s="34">
        <v>1.6731599999999999E-2</v>
      </c>
      <c r="J9319" s="34">
        <v>1870.1478</v>
      </c>
      <c r="K9319" s="35" t="str">
        <f t="shared" si="781"/>
        <v>Kempenland-West_H4010A</v>
      </c>
      <c r="L9319" s="36">
        <f>VLOOKUP(D9319,DATA!A:F,5,FALSE)</f>
        <v>1.3726988247862192E-2</v>
      </c>
      <c r="M9319" s="37">
        <f>VLOOKUP(D9319,DATA!A:F,6,FALSE)</f>
        <v>1285.5</v>
      </c>
      <c r="N9319" s="36">
        <f t="shared" si="782"/>
        <v>94.901284022089015</v>
      </c>
      <c r="O9319" s="36">
        <f t="shared" si="783"/>
        <v>94.902395244156125</v>
      </c>
      <c r="P9319" s="36">
        <f t="shared" si="784"/>
        <v>1.1112220671094519E-3</v>
      </c>
      <c r="Q9319" s="36">
        <f t="shared" si="785"/>
        <v>2.0781495041161939E-2</v>
      </c>
    </row>
    <row r="9320" spans="1:17" x14ac:dyDescent="0.3">
      <c r="A9320" s="29">
        <v>2450218</v>
      </c>
      <c r="B9320" s="1">
        <v>135</v>
      </c>
      <c r="C9320" s="1" t="s">
        <v>34</v>
      </c>
      <c r="D9320" s="1" t="s">
        <v>53</v>
      </c>
      <c r="E9320" s="1" t="s">
        <v>54</v>
      </c>
      <c r="F9320" s="47">
        <v>714</v>
      </c>
      <c r="G9320" s="34">
        <v>1498.5</v>
      </c>
      <c r="H9320" s="1" t="s">
        <v>218</v>
      </c>
      <c r="I9320" s="34">
        <v>1.6731599999999999E-2</v>
      </c>
      <c r="J9320" s="34">
        <v>2000.0165999999999</v>
      </c>
      <c r="K9320" s="35" t="str">
        <f t="shared" si="781"/>
        <v>Kempenland-West_H4030</v>
      </c>
      <c r="L9320" s="36">
        <f>VLOOKUP(D9320,DATA!A:F,5,FALSE)</f>
        <v>1.0986712608830001E-2</v>
      </c>
      <c r="M9320" s="37">
        <f>VLOOKUP(D9320,DATA!A:F,6,FALSE)</f>
        <v>982</v>
      </c>
      <c r="N9320" s="36">
        <f t="shared" si="782"/>
        <v>99.657982343211145</v>
      </c>
      <c r="O9320" s="36">
        <f t="shared" si="783"/>
        <v>99.658044993952117</v>
      </c>
      <c r="P9320" s="36">
        <f t="shared" si="784"/>
        <v>6.2650740972003405E-5</v>
      </c>
      <c r="Q9320" s="36">
        <f t="shared" si="785"/>
        <v>1.2530252194630695E-3</v>
      </c>
    </row>
    <row r="9321" spans="1:17" x14ac:dyDescent="0.3">
      <c r="A9321" s="30">
        <v>2450246</v>
      </c>
      <c r="B9321" s="14">
        <v>135</v>
      </c>
      <c r="C9321" s="14" t="s">
        <v>34</v>
      </c>
      <c r="D9321" s="14" t="s">
        <v>55</v>
      </c>
      <c r="E9321" s="14" t="s">
        <v>56</v>
      </c>
      <c r="F9321" s="48">
        <v>500</v>
      </c>
      <c r="G9321" s="38">
        <v>1474.07</v>
      </c>
      <c r="H9321" s="14" t="s">
        <v>218</v>
      </c>
      <c r="I9321" s="38">
        <v>4.2854082000000002E-2</v>
      </c>
      <c r="J9321" s="38">
        <v>593.34564</v>
      </c>
      <c r="K9321" s="39" t="str">
        <f t="shared" si="781"/>
        <v>Kempenland-West_H3130</v>
      </c>
      <c r="L9321" s="40">
        <f>VLOOKUP(D9321,DATA!A:F,5,FALSE)</f>
        <v>0</v>
      </c>
      <c r="M9321" s="41">
        <f>VLOOKUP(D9321,DATA!A:F,6,FALSE)</f>
        <v>3.5</v>
      </c>
      <c r="N9321" s="40">
        <f t="shared" si="782"/>
        <v>50</v>
      </c>
      <c r="O9321" s="40">
        <f t="shared" si="783"/>
        <v>50</v>
      </c>
      <c r="P9321" s="40">
        <f t="shared" ref="P9321:P9323" si="794">J9321/10000*I9321</f>
        <v>2.5427282710902481E-3</v>
      </c>
      <c r="Q9321" s="40">
        <f t="shared" ref="Q9321:Q9323" si="795">IF(AND(H9321&lt;&gt;"below",I9321&gt;=0.005),M9321*P9321,0)</f>
        <v>8.8995489488158681E-3</v>
      </c>
    </row>
    <row r="9322" spans="1:17" x14ac:dyDescent="0.3">
      <c r="A9322" s="30">
        <v>2450247</v>
      </c>
      <c r="B9322" s="14">
        <v>135</v>
      </c>
      <c r="C9322" s="14" t="s">
        <v>34</v>
      </c>
      <c r="D9322" s="14" t="s">
        <v>55</v>
      </c>
      <c r="E9322" s="14" t="s">
        <v>56</v>
      </c>
      <c r="F9322" s="48">
        <v>500</v>
      </c>
      <c r="G9322" s="38">
        <v>1026.3499999999999</v>
      </c>
      <c r="H9322" s="14" t="s">
        <v>218</v>
      </c>
      <c r="I9322" s="38">
        <v>2.8302883000000001E-2</v>
      </c>
      <c r="J9322" s="38">
        <v>9993.1990000000005</v>
      </c>
      <c r="K9322" s="39" t="str">
        <f t="shared" si="781"/>
        <v>Kempenland-West_H3130</v>
      </c>
      <c r="L9322" s="40">
        <f>VLOOKUP(D9322,DATA!A:F,5,FALSE)</f>
        <v>0</v>
      </c>
      <c r="M9322" s="41">
        <f>VLOOKUP(D9322,DATA!A:F,6,FALSE)</f>
        <v>3.5</v>
      </c>
      <c r="N9322" s="40">
        <f t="shared" si="782"/>
        <v>50</v>
      </c>
      <c r="O9322" s="40">
        <f t="shared" si="783"/>
        <v>50</v>
      </c>
      <c r="P9322" s="40">
        <f t="shared" si="794"/>
        <v>2.8283634209271703E-2</v>
      </c>
      <c r="Q9322" s="40">
        <f t="shared" si="795"/>
        <v>9.8992719732450954E-2</v>
      </c>
    </row>
    <row r="9323" spans="1:17" x14ac:dyDescent="0.3">
      <c r="A9323" s="30">
        <v>2450248</v>
      </c>
      <c r="B9323" s="14">
        <v>135</v>
      </c>
      <c r="C9323" s="14" t="s">
        <v>34</v>
      </c>
      <c r="D9323" s="14" t="s">
        <v>55</v>
      </c>
      <c r="E9323" s="14" t="s">
        <v>56</v>
      </c>
      <c r="F9323" s="48">
        <v>500</v>
      </c>
      <c r="G9323" s="38">
        <v>880.23</v>
      </c>
      <c r="H9323" s="14" t="s">
        <v>218</v>
      </c>
      <c r="I9323" s="38">
        <v>2.367155E-2</v>
      </c>
      <c r="J9323" s="38">
        <v>10000</v>
      </c>
      <c r="K9323" s="39" t="str">
        <f t="shared" si="781"/>
        <v>Kempenland-West_H3130</v>
      </c>
      <c r="L9323" s="40">
        <f>VLOOKUP(D9323,DATA!A:F,5,FALSE)</f>
        <v>0</v>
      </c>
      <c r="M9323" s="41">
        <f>VLOOKUP(D9323,DATA!A:F,6,FALSE)</f>
        <v>3.5</v>
      </c>
      <c r="N9323" s="40">
        <f t="shared" si="782"/>
        <v>50</v>
      </c>
      <c r="O9323" s="40">
        <f t="shared" si="783"/>
        <v>50</v>
      </c>
      <c r="P9323" s="40">
        <f t="shared" si="794"/>
        <v>2.367155E-2</v>
      </c>
      <c r="Q9323" s="40">
        <f t="shared" si="795"/>
        <v>8.2850425000000005E-2</v>
      </c>
    </row>
    <row r="9324" spans="1:17" x14ac:dyDescent="0.3">
      <c r="A9324" s="29">
        <v>2451717</v>
      </c>
      <c r="B9324" s="1">
        <v>135</v>
      </c>
      <c r="C9324" s="1" t="s">
        <v>34</v>
      </c>
      <c r="D9324" s="1" t="s">
        <v>70</v>
      </c>
      <c r="E9324" s="1" t="s">
        <v>71</v>
      </c>
      <c r="F9324" s="47">
        <v>1071</v>
      </c>
      <c r="G9324" s="34">
        <v>1948.96</v>
      </c>
      <c r="H9324" s="1" t="s">
        <v>218</v>
      </c>
      <c r="I9324" s="34">
        <v>1.5161000000000001E-2</v>
      </c>
      <c r="J9324" s="34">
        <v>6925.1530000000002</v>
      </c>
      <c r="K9324" s="35" t="str">
        <f t="shared" si="781"/>
        <v>Kempenland-West_H9120</v>
      </c>
      <c r="L9324" s="36">
        <f>VLOOKUP(D9324,DATA!A:F,5,FALSE)</f>
        <v>1.3726988247862192E-2</v>
      </c>
      <c r="M9324" s="37">
        <f>VLOOKUP(D9324,DATA!A:F,6,FALSE)</f>
        <v>1285.5</v>
      </c>
      <c r="N9324" s="36">
        <f t="shared" si="782"/>
        <v>99.988915951580381</v>
      </c>
      <c r="O9324" s="36">
        <f t="shared" si="783"/>
        <v>99.988918257840041</v>
      </c>
      <c r="P9324" s="36">
        <f t="shared" si="784"/>
        <v>2.306259659690113E-6</v>
      </c>
      <c r="Q9324" s="36">
        <f t="shared" si="785"/>
        <v>1.5971201001081965E-4</v>
      </c>
    </row>
    <row r="9325" spans="1:17" x14ac:dyDescent="0.3">
      <c r="A9325" s="29">
        <v>2451746</v>
      </c>
      <c r="B9325" s="1">
        <v>135</v>
      </c>
      <c r="C9325" s="1" t="s">
        <v>34</v>
      </c>
      <c r="D9325" s="1" t="s">
        <v>41</v>
      </c>
      <c r="E9325" s="1" t="s">
        <v>42</v>
      </c>
      <c r="F9325" s="47">
        <v>1071</v>
      </c>
      <c r="G9325" s="34">
        <v>1605.78</v>
      </c>
      <c r="H9325" s="1" t="s">
        <v>218</v>
      </c>
      <c r="I9325" s="34">
        <v>1.8926999999999999E-2</v>
      </c>
      <c r="J9325" s="34">
        <v>2859.0486000000001</v>
      </c>
      <c r="K9325" s="35" t="str">
        <f t="shared" si="781"/>
        <v>Kempenland-West_H4010A</v>
      </c>
      <c r="L9325" s="36">
        <f>VLOOKUP(D9325,DATA!A:F,5,FALSE)</f>
        <v>1.3726988247862192E-2</v>
      </c>
      <c r="M9325" s="37">
        <f>VLOOKUP(D9325,DATA!A:F,6,FALSE)</f>
        <v>1285.5</v>
      </c>
      <c r="N9325" s="36">
        <f t="shared" si="782"/>
        <v>98.782931575337557</v>
      </c>
      <c r="O9325" s="36">
        <f t="shared" si="783"/>
        <v>98.783243894698273</v>
      </c>
      <c r="P9325" s="36">
        <f t="shared" si="784"/>
        <v>3.1231936071662858E-4</v>
      </c>
      <c r="Q9325" s="36">
        <f t="shared" si="785"/>
        <v>8.9293623100977198E-3</v>
      </c>
    </row>
    <row r="9326" spans="1:17" x14ac:dyDescent="0.3">
      <c r="A9326" s="29">
        <v>2451747</v>
      </c>
      <c r="B9326" s="1">
        <v>135</v>
      </c>
      <c r="C9326" s="1" t="s">
        <v>34</v>
      </c>
      <c r="D9326" s="1" t="s">
        <v>41</v>
      </c>
      <c r="E9326" s="1" t="s">
        <v>42</v>
      </c>
      <c r="F9326" s="47">
        <v>1071</v>
      </c>
      <c r="G9326" s="34">
        <v>1497.95</v>
      </c>
      <c r="H9326" s="1" t="s">
        <v>218</v>
      </c>
      <c r="I9326" s="34">
        <v>1.67163E-2</v>
      </c>
      <c r="J9326" s="34">
        <v>646.67846999999995</v>
      </c>
      <c r="K9326" s="35" t="str">
        <f t="shared" si="781"/>
        <v>Kempenland-West_H4010A</v>
      </c>
      <c r="L9326" s="36">
        <f>VLOOKUP(D9326,DATA!A:F,5,FALSE)</f>
        <v>1.3726988247862192E-2</v>
      </c>
      <c r="M9326" s="37">
        <f>VLOOKUP(D9326,DATA!A:F,6,FALSE)</f>
        <v>1285.5</v>
      </c>
      <c r="N9326" s="36">
        <f t="shared" si="782"/>
        <v>94.864628151411495</v>
      </c>
      <c r="O9326" s="36">
        <f t="shared" si="783"/>
        <v>94.865745907164239</v>
      </c>
      <c r="P9326" s="36">
        <f t="shared" si="784"/>
        <v>1.1177557527446425E-3</v>
      </c>
      <c r="Q9326" s="36">
        <f t="shared" si="785"/>
        <v>7.2282858001860364E-3</v>
      </c>
    </row>
    <row r="9327" spans="1:17" x14ac:dyDescent="0.3">
      <c r="A9327" s="29">
        <v>2451747</v>
      </c>
      <c r="B9327" s="1">
        <v>135</v>
      </c>
      <c r="C9327" s="1" t="s">
        <v>34</v>
      </c>
      <c r="D9327" s="1" t="s">
        <v>81</v>
      </c>
      <c r="E9327" s="1" t="s">
        <v>42</v>
      </c>
      <c r="F9327" s="47">
        <v>1071</v>
      </c>
      <c r="G9327" s="34">
        <v>1497.95</v>
      </c>
      <c r="H9327" s="1" t="s">
        <v>218</v>
      </c>
      <c r="I9327" s="34">
        <v>1.67163E-2</v>
      </c>
      <c r="J9327" s="34">
        <v>1373.7077999999999</v>
      </c>
      <c r="K9327" s="35" t="str">
        <f t="shared" si="781"/>
        <v>Kempenland-West_ZGH4010A</v>
      </c>
      <c r="L9327" s="36">
        <f>VLOOKUP(D9327,DATA!A:F,5,FALSE)</f>
        <v>1.3726988247862192E-2</v>
      </c>
      <c r="M9327" s="37">
        <f>VLOOKUP(D9327,DATA!A:F,6,FALSE)</f>
        <v>1285.5</v>
      </c>
      <c r="N9327" s="36">
        <f t="shared" si="782"/>
        <v>94.864628151411495</v>
      </c>
      <c r="O9327" s="36">
        <f t="shared" si="783"/>
        <v>94.865745907164239</v>
      </c>
      <c r="P9327" s="36">
        <f t="shared" si="784"/>
        <v>1.1177557527446425E-3</v>
      </c>
      <c r="Q9327" s="36">
        <f t="shared" si="785"/>
        <v>1.5354697960401866E-2</v>
      </c>
    </row>
    <row r="9328" spans="1:17" x14ac:dyDescent="0.3">
      <c r="A9328" s="29">
        <v>2451747</v>
      </c>
      <c r="B9328" s="1">
        <v>135</v>
      </c>
      <c r="C9328" s="1" t="s">
        <v>34</v>
      </c>
      <c r="D9328" s="1" t="s">
        <v>53</v>
      </c>
      <c r="E9328" s="1" t="s">
        <v>54</v>
      </c>
      <c r="F9328" s="47">
        <v>714</v>
      </c>
      <c r="G9328" s="34">
        <v>1497.95</v>
      </c>
      <c r="H9328" s="1" t="s">
        <v>218</v>
      </c>
      <c r="I9328" s="34">
        <v>1.67163E-2</v>
      </c>
      <c r="J9328" s="34">
        <v>2961.0183000000002</v>
      </c>
      <c r="K9328" s="35" t="str">
        <f t="shared" si="781"/>
        <v>Kempenland-West_H4030</v>
      </c>
      <c r="L9328" s="36">
        <f>VLOOKUP(D9328,DATA!A:F,5,FALSE)</f>
        <v>1.0986712608830001E-2</v>
      </c>
      <c r="M9328" s="37">
        <f>VLOOKUP(D9328,DATA!A:F,6,FALSE)</f>
        <v>982</v>
      </c>
      <c r="N9328" s="36">
        <f t="shared" si="782"/>
        <v>99.655916511768069</v>
      </c>
      <c r="O9328" s="36">
        <f t="shared" si="783"/>
        <v>99.655979481991679</v>
      </c>
      <c r="P9328" s="36">
        <f t="shared" si="784"/>
        <v>6.2970223609681852E-5</v>
      </c>
      <c r="Q9328" s="36">
        <f t="shared" si="785"/>
        <v>1.8645598446336003E-3</v>
      </c>
    </row>
    <row r="9329" spans="1:17" x14ac:dyDescent="0.3">
      <c r="A9329" s="29">
        <v>2451748</v>
      </c>
      <c r="B9329" s="1">
        <v>135</v>
      </c>
      <c r="C9329" s="1" t="s">
        <v>34</v>
      </c>
      <c r="D9329" s="1" t="s">
        <v>82</v>
      </c>
      <c r="E9329" s="1" t="s">
        <v>54</v>
      </c>
      <c r="F9329" s="47">
        <v>714</v>
      </c>
      <c r="G9329" s="34">
        <v>1381.64</v>
      </c>
      <c r="H9329" s="1" t="s">
        <v>218</v>
      </c>
      <c r="I9329" s="34">
        <v>1.49882E-2</v>
      </c>
      <c r="J9329" s="34">
        <v>22.013335999999999</v>
      </c>
      <c r="K9329" s="35" t="str">
        <f t="shared" si="781"/>
        <v>Kempenland-West_ZGH4030</v>
      </c>
      <c r="L9329" s="36">
        <f>VLOOKUP(D9329,DATA!A:F,5,FALSE)</f>
        <v>1.0986712608830001E-2</v>
      </c>
      <c r="M9329" s="37">
        <f>VLOOKUP(D9329,DATA!A:F,6,FALSE)</f>
        <v>982</v>
      </c>
      <c r="N9329" s="36">
        <f t="shared" si="782"/>
        <v>98.775999215126276</v>
      </c>
      <c r="O9329" s="36">
        <f t="shared" si="783"/>
        <v>98.776198289560398</v>
      </c>
      <c r="P9329" s="36">
        <f t="shared" si="784"/>
        <v>1.9907443412137127E-4</v>
      </c>
      <c r="Q9329" s="36">
        <f t="shared" si="785"/>
        <v>4.3822924073236097E-5</v>
      </c>
    </row>
    <row r="9330" spans="1:17" x14ac:dyDescent="0.3">
      <c r="A9330" s="30">
        <v>2451775</v>
      </c>
      <c r="B9330" s="14">
        <v>135</v>
      </c>
      <c r="C9330" s="14" t="s">
        <v>34</v>
      </c>
      <c r="D9330" s="14" t="s">
        <v>55</v>
      </c>
      <c r="E9330" s="14" t="s">
        <v>56</v>
      </c>
      <c r="F9330" s="48">
        <v>500</v>
      </c>
      <c r="G9330" s="38">
        <v>1423.03</v>
      </c>
      <c r="H9330" s="14" t="s">
        <v>218</v>
      </c>
      <c r="I9330" s="38">
        <v>4.2334249999999997E-2</v>
      </c>
      <c r="J9330" s="38">
        <v>1283.0088000000001</v>
      </c>
      <c r="K9330" s="39" t="str">
        <f t="shared" si="781"/>
        <v>Kempenland-West_H3130</v>
      </c>
      <c r="L9330" s="40">
        <f>VLOOKUP(D9330,DATA!A:F,5,FALSE)</f>
        <v>0</v>
      </c>
      <c r="M9330" s="41">
        <f>VLOOKUP(D9330,DATA!A:F,6,FALSE)</f>
        <v>3.5</v>
      </c>
      <c r="N9330" s="40">
        <f t="shared" si="782"/>
        <v>50</v>
      </c>
      <c r="O9330" s="40">
        <f t="shared" si="783"/>
        <v>50</v>
      </c>
      <c r="P9330" s="40">
        <f t="shared" ref="P9330:P9332" si="796">J9330/10000*I9330</f>
        <v>5.43152152914E-3</v>
      </c>
      <c r="Q9330" s="40">
        <f t="shared" ref="Q9330:Q9332" si="797">IF(AND(H9330&lt;&gt;"below",I9330&gt;=0.005),M9330*P9330,0)</f>
        <v>1.9010325351990001E-2</v>
      </c>
    </row>
    <row r="9331" spans="1:17" x14ac:dyDescent="0.3">
      <c r="A9331" s="30">
        <v>2451776</v>
      </c>
      <c r="B9331" s="14">
        <v>135</v>
      </c>
      <c r="C9331" s="14" t="s">
        <v>34</v>
      </c>
      <c r="D9331" s="14" t="s">
        <v>55</v>
      </c>
      <c r="E9331" s="14" t="s">
        <v>56</v>
      </c>
      <c r="F9331" s="48">
        <v>500</v>
      </c>
      <c r="G9331" s="38">
        <v>918.95</v>
      </c>
      <c r="H9331" s="14" t="s">
        <v>218</v>
      </c>
      <c r="I9331" s="38">
        <v>2.5549437000000001E-2</v>
      </c>
      <c r="J9331" s="38">
        <v>10000</v>
      </c>
      <c r="K9331" s="39" t="str">
        <f t="shared" si="781"/>
        <v>Kempenland-West_H3130</v>
      </c>
      <c r="L9331" s="40">
        <f>VLOOKUP(D9331,DATA!A:F,5,FALSE)</f>
        <v>0</v>
      </c>
      <c r="M9331" s="41">
        <f>VLOOKUP(D9331,DATA!A:F,6,FALSE)</f>
        <v>3.5</v>
      </c>
      <c r="N9331" s="40">
        <f t="shared" si="782"/>
        <v>50</v>
      </c>
      <c r="O9331" s="40">
        <f t="shared" si="783"/>
        <v>50</v>
      </c>
      <c r="P9331" s="40">
        <f t="shared" si="796"/>
        <v>2.5549437000000001E-2</v>
      </c>
      <c r="Q9331" s="40">
        <f t="shared" si="797"/>
        <v>8.9423029500000001E-2</v>
      </c>
    </row>
    <row r="9332" spans="1:17" x14ac:dyDescent="0.3">
      <c r="A9332" s="30">
        <v>2451777</v>
      </c>
      <c r="B9332" s="14">
        <v>135</v>
      </c>
      <c r="C9332" s="14" t="s">
        <v>34</v>
      </c>
      <c r="D9332" s="14" t="s">
        <v>55</v>
      </c>
      <c r="E9332" s="14" t="s">
        <v>56</v>
      </c>
      <c r="F9332" s="48">
        <v>500</v>
      </c>
      <c r="G9332" s="38">
        <v>1372.05</v>
      </c>
      <c r="H9332" s="14" t="s">
        <v>218</v>
      </c>
      <c r="I9332" s="38">
        <v>4.3023594999999998E-2</v>
      </c>
      <c r="J9332" s="38">
        <v>3371.2166000000002</v>
      </c>
      <c r="K9332" s="39" t="str">
        <f t="shared" si="781"/>
        <v>Kempenland-West_H3130</v>
      </c>
      <c r="L9332" s="40">
        <f>VLOOKUP(D9332,DATA!A:F,5,FALSE)</f>
        <v>0</v>
      </c>
      <c r="M9332" s="41">
        <f>VLOOKUP(D9332,DATA!A:F,6,FALSE)</f>
        <v>3.5</v>
      </c>
      <c r="N9332" s="40">
        <f t="shared" si="782"/>
        <v>50</v>
      </c>
      <c r="O9332" s="40">
        <f t="shared" si="783"/>
        <v>50</v>
      </c>
      <c r="P9332" s="40">
        <f t="shared" si="796"/>
        <v>1.4504185765567701E-2</v>
      </c>
      <c r="Q9332" s="40">
        <f t="shared" si="797"/>
        <v>5.0764650179486955E-2</v>
      </c>
    </row>
    <row r="9333" spans="1:17" x14ac:dyDescent="0.3">
      <c r="A9333" s="29">
        <v>2453246</v>
      </c>
      <c r="B9333" s="1">
        <v>135</v>
      </c>
      <c r="C9333" s="1" t="s">
        <v>34</v>
      </c>
      <c r="D9333" s="1" t="s">
        <v>70</v>
      </c>
      <c r="E9333" s="1" t="s">
        <v>71</v>
      </c>
      <c r="F9333" s="47">
        <v>1071</v>
      </c>
      <c r="G9333" s="34">
        <v>1934.34</v>
      </c>
      <c r="H9333" s="1" t="s">
        <v>218</v>
      </c>
      <c r="I9333" s="34">
        <v>1.5007E-2</v>
      </c>
      <c r="J9333" s="34">
        <v>7002.89</v>
      </c>
      <c r="K9333" s="35" t="str">
        <f t="shared" si="781"/>
        <v>Kempenland-West_H9120</v>
      </c>
      <c r="L9333" s="36">
        <f>VLOOKUP(D9333,DATA!A:F,5,FALSE)</f>
        <v>1.3726988247862192E-2</v>
      </c>
      <c r="M9333" s="37">
        <f>VLOOKUP(D9333,DATA!A:F,6,FALSE)</f>
        <v>1285.5</v>
      </c>
      <c r="N9333" s="36">
        <f t="shared" si="782"/>
        <v>99.986452921296234</v>
      </c>
      <c r="O9333" s="36">
        <f t="shared" si="783"/>
        <v>99.986455711341449</v>
      </c>
      <c r="P9333" s="36">
        <f t="shared" si="784"/>
        <v>2.7900452153062361E-6</v>
      </c>
      <c r="Q9333" s="36">
        <f t="shared" si="785"/>
        <v>1.953837973781589E-4</v>
      </c>
    </row>
    <row r="9334" spans="1:17" x14ac:dyDescent="0.3">
      <c r="A9334" s="29">
        <v>2453246</v>
      </c>
      <c r="B9334" s="1">
        <v>135</v>
      </c>
      <c r="C9334" s="1" t="s">
        <v>34</v>
      </c>
      <c r="D9334" s="1" t="s">
        <v>22</v>
      </c>
      <c r="E9334" s="1" t="s">
        <v>23</v>
      </c>
      <c r="F9334" s="47">
        <v>1857</v>
      </c>
      <c r="G9334" s="34">
        <v>1934.34</v>
      </c>
      <c r="H9334" s="1" t="s">
        <v>218</v>
      </c>
      <c r="I9334" s="34">
        <v>1.5007E-2</v>
      </c>
      <c r="J9334" s="34">
        <v>1673.9282000000001</v>
      </c>
      <c r="K9334" s="35" t="str">
        <f t="shared" si="781"/>
        <v>Kempenland-West_H91E0C</v>
      </c>
      <c r="L9334" s="36">
        <f>VLOOKUP(D9334,DATA!A:F,5,FALSE)</f>
        <v>6.9280917156857415E-3</v>
      </c>
      <c r="M9334" s="37">
        <f>VLOOKUP(D9334,DATA!A:F,6,FALSE)</f>
        <v>2282</v>
      </c>
      <c r="N9334" s="36">
        <f t="shared" si="782"/>
        <v>8.251770806527583</v>
      </c>
      <c r="O9334" s="36">
        <f t="shared" si="783"/>
        <v>8.2525579813764125</v>
      </c>
      <c r="P9334" s="36">
        <f t="shared" si="784"/>
        <v>7.8717484882950828E-4</v>
      </c>
      <c r="Q9334" s="36">
        <f t="shared" si="785"/>
        <v>1.3176741777864509E-2</v>
      </c>
    </row>
    <row r="9335" spans="1:17" x14ac:dyDescent="0.3">
      <c r="A9335" s="29">
        <v>2453247</v>
      </c>
      <c r="B9335" s="1">
        <v>135</v>
      </c>
      <c r="C9335" s="1" t="s">
        <v>34</v>
      </c>
      <c r="D9335" s="1" t="s">
        <v>70</v>
      </c>
      <c r="E9335" s="1" t="s">
        <v>71</v>
      </c>
      <c r="F9335" s="47">
        <v>1071</v>
      </c>
      <c r="G9335" s="34">
        <v>2029.94</v>
      </c>
      <c r="H9335" s="1" t="s">
        <v>218</v>
      </c>
      <c r="I9335" s="34">
        <v>1.6806999999999999E-2</v>
      </c>
      <c r="J9335" s="34">
        <v>36.987020000000001</v>
      </c>
      <c r="K9335" s="35" t="str">
        <f t="shared" si="781"/>
        <v>Kempenland-West_H9120</v>
      </c>
      <c r="L9335" s="36">
        <f>VLOOKUP(D9335,DATA!A:F,5,FALSE)</f>
        <v>1.3726988247862192E-2</v>
      </c>
      <c r="M9335" s="37">
        <f>VLOOKUP(D9335,DATA!A:F,6,FALSE)</f>
        <v>1285.5</v>
      </c>
      <c r="N9335" s="36">
        <f t="shared" si="782"/>
        <v>99.996352763123781</v>
      </c>
      <c r="O9335" s="36">
        <f t="shared" si="783"/>
        <v>99.996353604448203</v>
      </c>
      <c r="P9335" s="36">
        <f t="shared" si="784"/>
        <v>8.4132442168538546E-7</v>
      </c>
      <c r="Q9335" s="36">
        <f t="shared" si="785"/>
        <v>3.1118083211365786E-7</v>
      </c>
    </row>
    <row r="9336" spans="1:17" x14ac:dyDescent="0.3">
      <c r="A9336" s="29">
        <v>2453276</v>
      </c>
      <c r="B9336" s="1">
        <v>135</v>
      </c>
      <c r="C9336" s="1" t="s">
        <v>34</v>
      </c>
      <c r="D9336" s="1" t="s">
        <v>41</v>
      </c>
      <c r="E9336" s="1" t="s">
        <v>42</v>
      </c>
      <c r="F9336" s="47">
        <v>1071</v>
      </c>
      <c r="G9336" s="34">
        <v>1692.76</v>
      </c>
      <c r="H9336" s="1" t="s">
        <v>218</v>
      </c>
      <c r="I9336" s="34">
        <v>2.1205999999999999E-2</v>
      </c>
      <c r="J9336" s="34">
        <v>3673.4337999999998</v>
      </c>
      <c r="K9336" s="35" t="str">
        <f t="shared" si="781"/>
        <v>Kempenland-West_H4010A</v>
      </c>
      <c r="L9336" s="36">
        <f>VLOOKUP(D9336,DATA!A:F,5,FALSE)</f>
        <v>1.3726988247862192E-2</v>
      </c>
      <c r="M9336" s="37">
        <f>VLOOKUP(D9336,DATA!A:F,6,FALSE)</f>
        <v>1285.5</v>
      </c>
      <c r="N9336" s="36">
        <f t="shared" si="782"/>
        <v>99.628055054505253</v>
      </c>
      <c r="O9336" s="36">
        <f t="shared" si="783"/>
        <v>99.628162907347274</v>
      </c>
      <c r="P9336" s="36">
        <f t="shared" si="784"/>
        <v>1.0785284202086132E-4</v>
      </c>
      <c r="Q9336" s="36">
        <f t="shared" si="785"/>
        <v>3.961902753054922E-3</v>
      </c>
    </row>
    <row r="9337" spans="1:17" x14ac:dyDescent="0.3">
      <c r="A9337" s="29">
        <v>2453277</v>
      </c>
      <c r="B9337" s="1">
        <v>135</v>
      </c>
      <c r="C9337" s="1" t="s">
        <v>34</v>
      </c>
      <c r="D9337" s="1" t="s">
        <v>81</v>
      </c>
      <c r="E9337" s="1" t="s">
        <v>42</v>
      </c>
      <c r="F9337" s="47">
        <v>1071</v>
      </c>
      <c r="G9337" s="34">
        <v>1472.7</v>
      </c>
      <c r="H9337" s="1" t="s">
        <v>218</v>
      </c>
      <c r="I9337" s="34">
        <v>1.6716399999999999E-2</v>
      </c>
      <c r="J9337" s="34">
        <v>251.46162000000001</v>
      </c>
      <c r="K9337" s="35" t="str">
        <f t="shared" si="781"/>
        <v>Kempenland-West_ZGH4010A</v>
      </c>
      <c r="L9337" s="36">
        <f>VLOOKUP(D9337,DATA!A:F,5,FALSE)</f>
        <v>1.3726988247862192E-2</v>
      </c>
      <c r="M9337" s="37">
        <f>VLOOKUP(D9337,DATA!A:F,6,FALSE)</f>
        <v>1285.5</v>
      </c>
      <c r="N9337" s="36">
        <f t="shared" si="782"/>
        <v>92.888536614952741</v>
      </c>
      <c r="O9337" s="36">
        <f t="shared" si="783"/>
        <v>92.890052256057928</v>
      </c>
      <c r="P9337" s="36">
        <f t="shared" si="784"/>
        <v>1.5156411051862051E-3</v>
      </c>
      <c r="Q9337" s="36">
        <f t="shared" si="785"/>
        <v>3.8112556764871353E-3</v>
      </c>
    </row>
    <row r="9338" spans="1:17" x14ac:dyDescent="0.3">
      <c r="A9338" s="29">
        <v>2453277</v>
      </c>
      <c r="B9338" s="1">
        <v>135</v>
      </c>
      <c r="C9338" s="1" t="s">
        <v>34</v>
      </c>
      <c r="D9338" s="1" t="s">
        <v>53</v>
      </c>
      <c r="E9338" s="1" t="s">
        <v>54</v>
      </c>
      <c r="F9338" s="47">
        <v>714</v>
      </c>
      <c r="G9338" s="34">
        <v>1472.7</v>
      </c>
      <c r="H9338" s="1" t="s">
        <v>218</v>
      </c>
      <c r="I9338" s="34">
        <v>1.6716399999999999E-2</v>
      </c>
      <c r="J9338" s="34">
        <v>701.03959999999995</v>
      </c>
      <c r="K9338" s="35" t="str">
        <f t="shared" si="781"/>
        <v>Kempenland-West_H4030</v>
      </c>
      <c r="L9338" s="36">
        <f>VLOOKUP(D9338,DATA!A:F,5,FALSE)</f>
        <v>1.0986712608830001E-2</v>
      </c>
      <c r="M9338" s="37">
        <f>VLOOKUP(D9338,DATA!A:F,6,FALSE)</f>
        <v>982</v>
      </c>
      <c r="N9338" s="36">
        <f t="shared" si="782"/>
        <v>99.546407442921591</v>
      </c>
      <c r="O9338" s="36">
        <f t="shared" si="783"/>
        <v>99.546490363535995</v>
      </c>
      <c r="P9338" s="36">
        <f t="shared" si="784"/>
        <v>8.2920614403292348E-5</v>
      </c>
      <c r="Q9338" s="36">
        <f t="shared" si="785"/>
        <v>5.8130634353038303E-4</v>
      </c>
    </row>
    <row r="9339" spans="1:17" x14ac:dyDescent="0.3">
      <c r="A9339" s="29">
        <v>2453277</v>
      </c>
      <c r="B9339" s="1">
        <v>135</v>
      </c>
      <c r="C9339" s="1" t="s">
        <v>34</v>
      </c>
      <c r="D9339" s="1" t="s">
        <v>82</v>
      </c>
      <c r="E9339" s="1" t="s">
        <v>54</v>
      </c>
      <c r="F9339" s="47">
        <v>714</v>
      </c>
      <c r="G9339" s="34">
        <v>1472.7</v>
      </c>
      <c r="H9339" s="1" t="s">
        <v>218</v>
      </c>
      <c r="I9339" s="34">
        <v>1.6716399999999999E-2</v>
      </c>
      <c r="J9339" s="34">
        <v>4295.0860000000002</v>
      </c>
      <c r="K9339" s="35" t="str">
        <f t="shared" si="781"/>
        <v>Kempenland-West_ZGH4030</v>
      </c>
      <c r="L9339" s="36">
        <f>VLOOKUP(D9339,DATA!A:F,5,FALSE)</f>
        <v>1.0986712608830001E-2</v>
      </c>
      <c r="M9339" s="37">
        <f>VLOOKUP(D9339,DATA!A:F,6,FALSE)</f>
        <v>982</v>
      </c>
      <c r="N9339" s="36">
        <f t="shared" si="782"/>
        <v>99.546407442921591</v>
      </c>
      <c r="O9339" s="36">
        <f t="shared" si="783"/>
        <v>99.546490363535995</v>
      </c>
      <c r="P9339" s="36">
        <f t="shared" si="784"/>
        <v>8.2920614403292348E-5</v>
      </c>
      <c r="Q9339" s="36">
        <f t="shared" si="785"/>
        <v>3.5615117003497932E-3</v>
      </c>
    </row>
    <row r="9340" spans="1:17" x14ac:dyDescent="0.3">
      <c r="A9340" s="30">
        <v>2453305</v>
      </c>
      <c r="B9340" s="14">
        <v>135</v>
      </c>
      <c r="C9340" s="14" t="s">
        <v>34</v>
      </c>
      <c r="D9340" s="14" t="s">
        <v>55</v>
      </c>
      <c r="E9340" s="14" t="s">
        <v>56</v>
      </c>
      <c r="F9340" s="48">
        <v>500</v>
      </c>
      <c r="G9340" s="38">
        <v>1352.36</v>
      </c>
      <c r="H9340" s="14" t="s">
        <v>218</v>
      </c>
      <c r="I9340" s="38">
        <v>3.9847551000000002E-2</v>
      </c>
      <c r="J9340" s="38">
        <v>5463.9062000000004</v>
      </c>
      <c r="K9340" s="39" t="str">
        <f t="shared" si="781"/>
        <v>Kempenland-West_H3130</v>
      </c>
      <c r="L9340" s="40">
        <f>VLOOKUP(D9340,DATA!A:F,5,FALSE)</f>
        <v>0</v>
      </c>
      <c r="M9340" s="41">
        <f>VLOOKUP(D9340,DATA!A:F,6,FALSE)</f>
        <v>3.5</v>
      </c>
      <c r="N9340" s="40">
        <f t="shared" si="782"/>
        <v>50</v>
      </c>
      <c r="O9340" s="40">
        <f t="shared" si="783"/>
        <v>50</v>
      </c>
      <c r="P9340" s="40">
        <f t="shared" ref="P9340:P9341" si="798">J9340/10000*I9340</f>
        <v>2.1772328096371623E-2</v>
      </c>
      <c r="Q9340" s="40">
        <f t="shared" ref="Q9340:Q9341" si="799">IF(AND(H9340&lt;&gt;"below",I9340&gt;=0.005),M9340*P9340,0)</f>
        <v>7.6203148337300686E-2</v>
      </c>
    </row>
    <row r="9341" spans="1:17" x14ac:dyDescent="0.3">
      <c r="A9341" s="30">
        <v>2453306</v>
      </c>
      <c r="B9341" s="14">
        <v>135</v>
      </c>
      <c r="C9341" s="14" t="s">
        <v>34</v>
      </c>
      <c r="D9341" s="14" t="s">
        <v>55</v>
      </c>
      <c r="E9341" s="14" t="s">
        <v>56</v>
      </c>
      <c r="F9341" s="48">
        <v>500</v>
      </c>
      <c r="G9341" s="38">
        <v>1169.57</v>
      </c>
      <c r="H9341" s="14" t="s">
        <v>218</v>
      </c>
      <c r="I9341" s="38">
        <v>3.4376661000000003E-2</v>
      </c>
      <c r="J9341" s="38">
        <v>8392.1890000000003</v>
      </c>
      <c r="K9341" s="39" t="str">
        <f t="shared" si="781"/>
        <v>Kempenland-West_H3130</v>
      </c>
      <c r="L9341" s="40">
        <f>VLOOKUP(D9341,DATA!A:F,5,FALSE)</f>
        <v>0</v>
      </c>
      <c r="M9341" s="41">
        <f>VLOOKUP(D9341,DATA!A:F,6,FALSE)</f>
        <v>3.5</v>
      </c>
      <c r="N9341" s="40">
        <f t="shared" si="782"/>
        <v>50</v>
      </c>
      <c r="O9341" s="40">
        <f t="shared" si="783"/>
        <v>50</v>
      </c>
      <c r="P9341" s="40">
        <f t="shared" si="798"/>
        <v>2.8849543630092903E-2</v>
      </c>
      <c r="Q9341" s="40">
        <f t="shared" si="799"/>
        <v>0.10097340270532516</v>
      </c>
    </row>
    <row r="9342" spans="1:17" x14ac:dyDescent="0.3">
      <c r="A9342" s="29">
        <v>2454774</v>
      </c>
      <c r="B9342" s="1">
        <v>135</v>
      </c>
      <c r="C9342" s="1" t="s">
        <v>34</v>
      </c>
      <c r="D9342" s="1" t="s">
        <v>70</v>
      </c>
      <c r="E9342" s="1" t="s">
        <v>71</v>
      </c>
      <c r="F9342" s="47">
        <v>1071</v>
      </c>
      <c r="G9342" s="34">
        <v>1968.31</v>
      </c>
      <c r="H9342" s="1" t="s">
        <v>218</v>
      </c>
      <c r="I9342" s="34">
        <v>1.6185999999999999E-2</v>
      </c>
      <c r="J9342" s="34">
        <v>79.863219999999998</v>
      </c>
      <c r="K9342" s="35" t="str">
        <f t="shared" si="781"/>
        <v>Kempenland-West_H9120</v>
      </c>
      <c r="L9342" s="36">
        <f>VLOOKUP(D9342,DATA!A:F,5,FALSE)</f>
        <v>1.3726988247862192E-2</v>
      </c>
      <c r="M9342" s="37">
        <f>VLOOKUP(D9342,DATA!A:F,6,FALSE)</f>
        <v>1285.5</v>
      </c>
      <c r="N9342" s="36">
        <f t="shared" si="782"/>
        <v>99.991501279450048</v>
      </c>
      <c r="O9342" s="36">
        <f t="shared" si="783"/>
        <v>99.99150316736835</v>
      </c>
      <c r="P9342" s="36">
        <f t="shared" si="784"/>
        <v>1.8879183016906609E-6</v>
      </c>
      <c r="Q9342" s="36">
        <f t="shared" si="785"/>
        <v>1.5077523466994761E-6</v>
      </c>
    </row>
    <row r="9343" spans="1:17" x14ac:dyDescent="0.3">
      <c r="A9343" s="29">
        <v>2454774</v>
      </c>
      <c r="B9343" s="1">
        <v>135</v>
      </c>
      <c r="C9343" s="1" t="s">
        <v>34</v>
      </c>
      <c r="D9343" s="1" t="s">
        <v>22</v>
      </c>
      <c r="E9343" s="1" t="s">
        <v>23</v>
      </c>
      <c r="F9343" s="47">
        <v>1857</v>
      </c>
      <c r="G9343" s="34">
        <v>1968.31</v>
      </c>
      <c r="H9343" s="1" t="s">
        <v>218</v>
      </c>
      <c r="I9343" s="34">
        <v>1.6185999999999999E-2</v>
      </c>
      <c r="J9343" s="34">
        <v>2837.4976000000001</v>
      </c>
      <c r="K9343" s="35" t="str">
        <f t="shared" si="781"/>
        <v>Kempenland-West_H91E0C</v>
      </c>
      <c r="L9343" s="36">
        <f>VLOOKUP(D9343,DATA!A:F,5,FALSE)</f>
        <v>6.9280917156857415E-3</v>
      </c>
      <c r="M9343" s="37">
        <f>VLOOKUP(D9343,DATA!A:F,6,FALSE)</f>
        <v>2282</v>
      </c>
      <c r="N9343" s="36">
        <f t="shared" si="782"/>
        <v>10.217638081320692</v>
      </c>
      <c r="O9343" s="36">
        <f t="shared" si="783"/>
        <v>10.21866684134614</v>
      </c>
      <c r="P9343" s="36">
        <f t="shared" si="784"/>
        <v>1.0287600254486051E-3</v>
      </c>
      <c r="Q9343" s="36">
        <f t="shared" si="785"/>
        <v>2.9191041031863561E-2</v>
      </c>
    </row>
    <row r="9344" spans="1:17" x14ac:dyDescent="0.3">
      <c r="A9344" s="29">
        <v>2454775</v>
      </c>
      <c r="B9344" s="1">
        <v>135</v>
      </c>
      <c r="C9344" s="1" t="s">
        <v>34</v>
      </c>
      <c r="D9344" s="1" t="s">
        <v>70</v>
      </c>
      <c r="E9344" s="1" t="s">
        <v>71</v>
      </c>
      <c r="F9344" s="47">
        <v>1071</v>
      </c>
      <c r="G9344" s="34">
        <v>1948.8</v>
      </c>
      <c r="H9344" s="1" t="s">
        <v>218</v>
      </c>
      <c r="I9344" s="34">
        <v>1.6246E-2</v>
      </c>
      <c r="J9344" s="34">
        <v>4344.7690000000002</v>
      </c>
      <c r="K9344" s="35" t="str">
        <f t="shared" si="781"/>
        <v>Kempenland-West_H9120</v>
      </c>
      <c r="L9344" s="36">
        <f>VLOOKUP(D9344,DATA!A:F,5,FALSE)</f>
        <v>1.3726988247862192E-2</v>
      </c>
      <c r="M9344" s="37">
        <f>VLOOKUP(D9344,DATA!A:F,6,FALSE)</f>
        <v>1285.5</v>
      </c>
      <c r="N9344" s="36">
        <f t="shared" si="782"/>
        <v>99.988891583437947</v>
      </c>
      <c r="O9344" s="36">
        <f t="shared" si="783"/>
        <v>99.988894060159637</v>
      </c>
      <c r="P9344" s="36">
        <f t="shared" si="784"/>
        <v>2.4767216899590494E-6</v>
      </c>
      <c r="Q9344" s="36">
        <f t="shared" si="785"/>
        <v>1.0760783620161689E-4</v>
      </c>
    </row>
    <row r="9345" spans="1:17" x14ac:dyDescent="0.3">
      <c r="A9345" s="29">
        <v>2454775</v>
      </c>
      <c r="B9345" s="1">
        <v>135</v>
      </c>
      <c r="C9345" s="1" t="s">
        <v>34</v>
      </c>
      <c r="D9345" s="1" t="s">
        <v>22</v>
      </c>
      <c r="E9345" s="1" t="s">
        <v>23</v>
      </c>
      <c r="F9345" s="47">
        <v>1857</v>
      </c>
      <c r="G9345" s="34">
        <v>1948.8</v>
      </c>
      <c r="H9345" s="1" t="s">
        <v>218</v>
      </c>
      <c r="I9345" s="34">
        <v>1.6246E-2</v>
      </c>
      <c r="J9345" s="34">
        <v>2128.4465</v>
      </c>
      <c r="K9345" s="35" t="str">
        <f t="shared" si="781"/>
        <v>Kempenland-West_H91E0C</v>
      </c>
      <c r="L9345" s="36">
        <f>VLOOKUP(D9345,DATA!A:F,5,FALSE)</f>
        <v>6.9280917156857415E-3</v>
      </c>
      <c r="M9345" s="37">
        <f>VLOOKUP(D9345,DATA!A:F,6,FALSE)</f>
        <v>2282</v>
      </c>
      <c r="N9345" s="36">
        <f t="shared" si="782"/>
        <v>9.0426358746934437</v>
      </c>
      <c r="O9345" s="36">
        <f t="shared" si="783"/>
        <v>9.0435616658060631</v>
      </c>
      <c r="P9345" s="36">
        <f t="shared" si="784"/>
        <v>9.2579111261947844E-4</v>
      </c>
      <c r="Q9345" s="36">
        <f t="shared" si="785"/>
        <v>1.9704968533860348E-2</v>
      </c>
    </row>
    <row r="9346" spans="1:17" x14ac:dyDescent="0.3">
      <c r="A9346" s="29">
        <v>2454804</v>
      </c>
      <c r="B9346" s="1">
        <v>135</v>
      </c>
      <c r="C9346" s="1" t="s">
        <v>34</v>
      </c>
      <c r="D9346" s="1" t="s">
        <v>41</v>
      </c>
      <c r="E9346" s="1" t="s">
        <v>42</v>
      </c>
      <c r="F9346" s="47">
        <v>1071</v>
      </c>
      <c r="G9346" s="34">
        <v>1987.12</v>
      </c>
      <c r="H9346" s="1" t="s">
        <v>218</v>
      </c>
      <c r="I9346" s="34">
        <v>2.5443E-2</v>
      </c>
      <c r="J9346" s="34">
        <v>1855.2263</v>
      </c>
      <c r="K9346" s="35" t="str">
        <f t="shared" si="781"/>
        <v>Kempenland-West_H4010A</v>
      </c>
      <c r="L9346" s="36">
        <f>VLOOKUP(D9346,DATA!A:F,5,FALSE)</f>
        <v>1.3726988247862192E-2</v>
      </c>
      <c r="M9346" s="37">
        <f>VLOOKUP(D9346,DATA!A:F,6,FALSE)</f>
        <v>1285.5</v>
      </c>
      <c r="N9346" s="36">
        <f t="shared" si="782"/>
        <v>99.993435145662261</v>
      </c>
      <c r="O9346" s="36">
        <f t="shared" si="783"/>
        <v>99.993437437924683</v>
      </c>
      <c r="P9346" s="36">
        <f t="shared" si="784"/>
        <v>2.29226242254299E-6</v>
      </c>
      <c r="Q9346" s="36">
        <f t="shared" si="785"/>
        <v>4.2526655328034682E-5</v>
      </c>
    </row>
    <row r="9347" spans="1:17" x14ac:dyDescent="0.3">
      <c r="A9347" s="29">
        <v>2454805</v>
      </c>
      <c r="B9347" s="1">
        <v>135</v>
      </c>
      <c r="C9347" s="1" t="s">
        <v>34</v>
      </c>
      <c r="D9347" s="1" t="s">
        <v>41</v>
      </c>
      <c r="E9347" s="1" t="s">
        <v>42</v>
      </c>
      <c r="F9347" s="47">
        <v>1071</v>
      </c>
      <c r="G9347" s="34">
        <v>1673.61</v>
      </c>
      <c r="H9347" s="1" t="s">
        <v>218</v>
      </c>
      <c r="I9347" s="34">
        <v>2.0081999999999999E-2</v>
      </c>
      <c r="J9347" s="34">
        <v>451.19900000000001</v>
      </c>
      <c r="K9347" s="35" t="str">
        <f t="shared" ref="K9347:K9410" si="800">_xlfn.CONCAT(C9347,"_",D9347)</f>
        <v>Kempenland-West_H4010A</v>
      </c>
      <c r="L9347" s="36">
        <f>VLOOKUP(D9347,DATA!A:F,5,FALSE)</f>
        <v>1.3726988247862192E-2</v>
      </c>
      <c r="M9347" s="37">
        <f>VLOOKUP(D9347,DATA!A:F,6,FALSE)</f>
        <v>1285.5</v>
      </c>
      <c r="N9347" s="36">
        <f t="shared" ref="N9347:N9410" si="801">100/(1+EXP(-L9347*(G9347-M9347)))</f>
        <v>99.516766483686425</v>
      </c>
      <c r="O9347" s="36">
        <f t="shared" ref="O9347:O9410" si="802">100/(1+EXP(-L9347*((G9347+I9347)-M9347)))</f>
        <v>99.516899032623513</v>
      </c>
      <c r="P9347" s="36">
        <f t="shared" ref="P9347:P9410" si="803">O9347-N9347</f>
        <v>1.3254893708847248E-4</v>
      </c>
      <c r="Q9347" s="36">
        <f t="shared" ref="Q9347:Q9410" si="804">IF(AND(H9347&lt;&gt;"below",I9347&gt;=0.005),J9347*P9347/100,0)</f>
        <v>5.9805947865381695E-4</v>
      </c>
    </row>
    <row r="9348" spans="1:17" x14ac:dyDescent="0.3">
      <c r="A9348" s="29">
        <v>2454805</v>
      </c>
      <c r="B9348" s="1">
        <v>135</v>
      </c>
      <c r="C9348" s="1" t="s">
        <v>34</v>
      </c>
      <c r="D9348" s="1" t="s">
        <v>81</v>
      </c>
      <c r="E9348" s="1" t="s">
        <v>42</v>
      </c>
      <c r="F9348" s="47">
        <v>1071</v>
      </c>
      <c r="G9348" s="34">
        <v>1673.61</v>
      </c>
      <c r="H9348" s="1" t="s">
        <v>218</v>
      </c>
      <c r="I9348" s="34">
        <v>2.0081999999999999E-2</v>
      </c>
      <c r="J9348" s="34">
        <v>866.83299999999997</v>
      </c>
      <c r="K9348" s="35" t="str">
        <f t="shared" si="800"/>
        <v>Kempenland-West_ZGH4010A</v>
      </c>
      <c r="L9348" s="36">
        <f>VLOOKUP(D9348,DATA!A:F,5,FALSE)</f>
        <v>1.3726988247862192E-2</v>
      </c>
      <c r="M9348" s="37">
        <f>VLOOKUP(D9348,DATA!A:F,6,FALSE)</f>
        <v>1285.5</v>
      </c>
      <c r="N9348" s="36">
        <f t="shared" si="801"/>
        <v>99.516766483686425</v>
      </c>
      <c r="O9348" s="36">
        <f t="shared" si="802"/>
        <v>99.516899032623513</v>
      </c>
      <c r="P9348" s="36">
        <f t="shared" si="803"/>
        <v>1.3254893708847248E-4</v>
      </c>
      <c r="Q9348" s="36">
        <f t="shared" si="804"/>
        <v>1.1489779278321187E-3</v>
      </c>
    </row>
    <row r="9349" spans="1:17" x14ac:dyDescent="0.3">
      <c r="A9349" s="29">
        <v>2454805</v>
      </c>
      <c r="B9349" s="1">
        <v>135</v>
      </c>
      <c r="C9349" s="1" t="s">
        <v>34</v>
      </c>
      <c r="D9349" s="1" t="s">
        <v>82</v>
      </c>
      <c r="E9349" s="1" t="s">
        <v>54</v>
      </c>
      <c r="F9349" s="47">
        <v>714</v>
      </c>
      <c r="G9349" s="34">
        <v>1673.61</v>
      </c>
      <c r="H9349" s="1" t="s">
        <v>218</v>
      </c>
      <c r="I9349" s="34">
        <v>2.0081999999999999E-2</v>
      </c>
      <c r="J9349" s="34">
        <v>594.35249999999996</v>
      </c>
      <c r="K9349" s="35" t="str">
        <f t="shared" si="800"/>
        <v>Kempenland-West_ZGH4030</v>
      </c>
      <c r="L9349" s="36">
        <f>VLOOKUP(D9349,DATA!A:F,5,FALSE)</f>
        <v>1.0986712608830001E-2</v>
      </c>
      <c r="M9349" s="37">
        <f>VLOOKUP(D9349,DATA!A:F,6,FALSE)</f>
        <v>982</v>
      </c>
      <c r="N9349" s="36">
        <f t="shared" si="801"/>
        <v>99.949905857222049</v>
      </c>
      <c r="O9349" s="36">
        <f t="shared" si="802"/>
        <v>99.949916902997344</v>
      </c>
      <c r="P9349" s="36">
        <f t="shared" si="803"/>
        <v>1.1045775295315252E-5</v>
      </c>
      <c r="Q9349" s="36">
        <f t="shared" si="804"/>
        <v>6.565084161208857E-5</v>
      </c>
    </row>
    <row r="9350" spans="1:17" x14ac:dyDescent="0.3">
      <c r="A9350" s="29">
        <v>2454806</v>
      </c>
      <c r="B9350" s="1">
        <v>135</v>
      </c>
      <c r="C9350" s="1" t="s">
        <v>34</v>
      </c>
      <c r="D9350" s="1" t="s">
        <v>41</v>
      </c>
      <c r="E9350" s="1" t="s">
        <v>42</v>
      </c>
      <c r="F9350" s="47">
        <v>1071</v>
      </c>
      <c r="G9350" s="34">
        <v>1520.15</v>
      </c>
      <c r="H9350" s="1" t="s">
        <v>218</v>
      </c>
      <c r="I9350" s="34">
        <v>1.71364E-2</v>
      </c>
      <c r="J9350" s="34">
        <v>2810.4998000000001</v>
      </c>
      <c r="K9350" s="35" t="str">
        <f t="shared" si="800"/>
        <v>Kempenland-West_H4010A</v>
      </c>
      <c r="L9350" s="36">
        <f>VLOOKUP(D9350,DATA!A:F,5,FALSE)</f>
        <v>1.3726988247862192E-2</v>
      </c>
      <c r="M9350" s="37">
        <f>VLOOKUP(D9350,DATA!A:F,6,FALSE)</f>
        <v>1285.5</v>
      </c>
      <c r="N9350" s="36">
        <f t="shared" si="801"/>
        <v>96.161833622500666</v>
      </c>
      <c r="O9350" s="36">
        <f t="shared" si="802"/>
        <v>96.162701731437693</v>
      </c>
      <c r="P9350" s="36">
        <f t="shared" si="803"/>
        <v>8.6810893702704561E-4</v>
      </c>
      <c r="Q9350" s="36">
        <f t="shared" si="804"/>
        <v>2.4398199938927244E-2</v>
      </c>
    </row>
    <row r="9351" spans="1:17" x14ac:dyDescent="0.3">
      <c r="A9351" s="29">
        <v>2454806</v>
      </c>
      <c r="B9351" s="1">
        <v>135</v>
      </c>
      <c r="C9351" s="1" t="s">
        <v>34</v>
      </c>
      <c r="D9351" s="1" t="s">
        <v>82</v>
      </c>
      <c r="E9351" s="1" t="s">
        <v>54</v>
      </c>
      <c r="F9351" s="47">
        <v>714</v>
      </c>
      <c r="G9351" s="34">
        <v>1520.15</v>
      </c>
      <c r="H9351" s="1" t="s">
        <v>218</v>
      </c>
      <c r="I9351" s="34">
        <v>1.71364E-2</v>
      </c>
      <c r="J9351" s="34">
        <v>681.2405</v>
      </c>
      <c r="K9351" s="35" t="str">
        <f t="shared" si="800"/>
        <v>Kempenland-West_ZGH4030</v>
      </c>
      <c r="L9351" s="36">
        <f>VLOOKUP(D9351,DATA!A:F,5,FALSE)</f>
        <v>1.0986712608830001E-2</v>
      </c>
      <c r="M9351" s="37">
        <f>VLOOKUP(D9351,DATA!A:F,6,FALSE)</f>
        <v>982</v>
      </c>
      <c r="N9351" s="36">
        <f t="shared" si="801"/>
        <v>99.730188299257108</v>
      </c>
      <c r="O9351" s="36">
        <f t="shared" si="802"/>
        <v>99.730238955632558</v>
      </c>
      <c r="P9351" s="36">
        <f t="shared" si="803"/>
        <v>5.0656375449875668E-5</v>
      </c>
      <c r="Q9351" s="36">
        <f t="shared" si="804"/>
        <v>3.4509174539661027E-4</v>
      </c>
    </row>
    <row r="9352" spans="1:17" x14ac:dyDescent="0.3">
      <c r="A9352" s="29">
        <v>2454807</v>
      </c>
      <c r="B9352" s="1">
        <v>135</v>
      </c>
      <c r="C9352" s="1" t="s">
        <v>34</v>
      </c>
      <c r="D9352" s="1" t="s">
        <v>53</v>
      </c>
      <c r="E9352" s="1" t="s">
        <v>54</v>
      </c>
      <c r="F9352" s="47">
        <v>714</v>
      </c>
      <c r="G9352" s="34">
        <v>1571.22</v>
      </c>
      <c r="H9352" s="1" t="s">
        <v>218</v>
      </c>
      <c r="I9352" s="34">
        <v>1.51851E-2</v>
      </c>
      <c r="J9352" s="34">
        <v>37.064509999999999</v>
      </c>
      <c r="K9352" s="35" t="str">
        <f t="shared" si="800"/>
        <v>Kempenland-West_H4030</v>
      </c>
      <c r="L9352" s="36">
        <f>VLOOKUP(D9352,DATA!A:F,5,FALSE)</f>
        <v>1.0986712608830001E-2</v>
      </c>
      <c r="M9352" s="37">
        <f>VLOOKUP(D9352,DATA!A:F,6,FALSE)</f>
        <v>982</v>
      </c>
      <c r="N9352" s="36">
        <f t="shared" si="801"/>
        <v>99.845870650900252</v>
      </c>
      <c r="O9352" s="36">
        <f t="shared" si="802"/>
        <v>99.845896323198971</v>
      </c>
      <c r="P9352" s="36">
        <f t="shared" si="803"/>
        <v>2.5672298718859565E-5</v>
      </c>
      <c r="Q9352" s="36">
        <f t="shared" si="804"/>
        <v>9.5153117258815761E-6</v>
      </c>
    </row>
    <row r="9353" spans="1:17" x14ac:dyDescent="0.3">
      <c r="A9353" s="30">
        <v>2454834</v>
      </c>
      <c r="B9353" s="14">
        <v>135</v>
      </c>
      <c r="C9353" s="14" t="s">
        <v>34</v>
      </c>
      <c r="D9353" s="14" t="s">
        <v>55</v>
      </c>
      <c r="E9353" s="14" t="s">
        <v>56</v>
      </c>
      <c r="F9353" s="48">
        <v>500</v>
      </c>
      <c r="G9353" s="38">
        <v>1379.3</v>
      </c>
      <c r="H9353" s="14" t="s">
        <v>218</v>
      </c>
      <c r="I9353" s="38">
        <v>4.0908677999999997E-2</v>
      </c>
      <c r="J9353" s="38">
        <v>7325.8639999999996</v>
      </c>
      <c r="K9353" s="39" t="str">
        <f t="shared" si="800"/>
        <v>Kempenland-West_H3130</v>
      </c>
      <c r="L9353" s="40">
        <f>VLOOKUP(D9353,DATA!A:F,5,FALSE)</f>
        <v>0</v>
      </c>
      <c r="M9353" s="41">
        <f>VLOOKUP(D9353,DATA!A:F,6,FALSE)</f>
        <v>3.5</v>
      </c>
      <c r="N9353" s="40">
        <f t="shared" si="801"/>
        <v>50</v>
      </c>
      <c r="O9353" s="40">
        <f t="shared" si="802"/>
        <v>50</v>
      </c>
      <c r="P9353" s="40">
        <f>J9353/10000*I9353</f>
        <v>2.9969141144779197E-2</v>
      </c>
      <c r="Q9353" s="40">
        <f>IF(AND(H9353&lt;&gt;"below",I9353&gt;=0.005),M9353*P9353,0)</f>
        <v>0.10489199400672719</v>
      </c>
    </row>
    <row r="9354" spans="1:17" x14ac:dyDescent="0.3">
      <c r="A9354" s="29">
        <v>2456304</v>
      </c>
      <c r="B9354" s="1">
        <v>135</v>
      </c>
      <c r="C9354" s="1" t="s">
        <v>34</v>
      </c>
      <c r="D9354" s="1" t="s">
        <v>70</v>
      </c>
      <c r="E9354" s="1" t="s">
        <v>71</v>
      </c>
      <c r="F9354" s="47">
        <v>1071</v>
      </c>
      <c r="G9354" s="34">
        <v>1960.83</v>
      </c>
      <c r="H9354" s="1" t="s">
        <v>218</v>
      </c>
      <c r="I9354" s="34">
        <v>1.6466000000000001E-2</v>
      </c>
      <c r="J9354" s="34">
        <v>1829.433</v>
      </c>
      <c r="K9354" s="35" t="str">
        <f t="shared" si="800"/>
        <v>Kempenland-West_H9120</v>
      </c>
      <c r="L9354" s="36">
        <f>VLOOKUP(D9354,DATA!A:F,5,FALSE)</f>
        <v>1.3726988247862192E-2</v>
      </c>
      <c r="M9354" s="37">
        <f>VLOOKUP(D9354,DATA!A:F,6,FALSE)</f>
        <v>1285.5</v>
      </c>
      <c r="N9354" s="36">
        <f t="shared" si="801"/>
        <v>99.990582362031262</v>
      </c>
      <c r="O9354" s="36">
        <f t="shared" si="802"/>
        <v>99.990584490245723</v>
      </c>
      <c r="P9354" s="36">
        <f t="shared" si="803"/>
        <v>2.12821446154976E-6</v>
      </c>
      <c r="Q9354" s="36">
        <f t="shared" si="804"/>
        <v>3.8934257670363619E-5</v>
      </c>
    </row>
    <row r="9355" spans="1:17" x14ac:dyDescent="0.3">
      <c r="A9355" s="29">
        <v>2456304</v>
      </c>
      <c r="B9355" s="1">
        <v>135</v>
      </c>
      <c r="C9355" s="1" t="s">
        <v>34</v>
      </c>
      <c r="D9355" s="1" t="s">
        <v>22</v>
      </c>
      <c r="E9355" s="1" t="s">
        <v>23</v>
      </c>
      <c r="F9355" s="47">
        <v>1857</v>
      </c>
      <c r="G9355" s="34">
        <v>1960.83</v>
      </c>
      <c r="H9355" s="1" t="s">
        <v>218</v>
      </c>
      <c r="I9355" s="34">
        <v>1.6466000000000001E-2</v>
      </c>
      <c r="J9355" s="34">
        <v>5550.0320000000002</v>
      </c>
      <c r="K9355" s="35" t="str">
        <f t="shared" si="800"/>
        <v>Kempenland-West_H91E0C</v>
      </c>
      <c r="L9355" s="36">
        <f>VLOOKUP(D9355,DATA!A:F,5,FALSE)</f>
        <v>6.9280917156857415E-3</v>
      </c>
      <c r="M9355" s="37">
        <f>VLOOKUP(D9355,DATA!A:F,6,FALSE)</f>
        <v>2282</v>
      </c>
      <c r="N9355" s="36">
        <f t="shared" si="801"/>
        <v>9.7519456786679264</v>
      </c>
      <c r="O9355" s="36">
        <f t="shared" si="802"/>
        <v>9.7529497181725393</v>
      </c>
      <c r="P9355" s="36">
        <f t="shared" si="803"/>
        <v>1.0040395046129191E-3</v>
      </c>
      <c r="Q9355" s="36">
        <f t="shared" si="804"/>
        <v>5.572451379865849E-2</v>
      </c>
    </row>
    <row r="9356" spans="1:17" x14ac:dyDescent="0.3">
      <c r="A9356" s="29">
        <v>2456305</v>
      </c>
      <c r="B9356" s="1">
        <v>135</v>
      </c>
      <c r="C9356" s="1" t="s">
        <v>34</v>
      </c>
      <c r="D9356" s="1" t="s">
        <v>22</v>
      </c>
      <c r="E9356" s="1" t="s">
        <v>23</v>
      </c>
      <c r="F9356" s="47">
        <v>1857</v>
      </c>
      <c r="G9356" s="34">
        <v>1951.96</v>
      </c>
      <c r="H9356" s="1" t="s">
        <v>218</v>
      </c>
      <c r="I9356" s="34">
        <v>1.6461E-2</v>
      </c>
      <c r="J9356" s="34">
        <v>1472.8955000000001</v>
      </c>
      <c r="K9356" s="35" t="str">
        <f t="shared" si="800"/>
        <v>Kempenland-West_H91E0C</v>
      </c>
      <c r="L9356" s="36">
        <f>VLOOKUP(D9356,DATA!A:F,5,FALSE)</f>
        <v>6.9280917156857415E-3</v>
      </c>
      <c r="M9356" s="37">
        <f>VLOOKUP(D9356,DATA!A:F,6,FALSE)</f>
        <v>2282</v>
      </c>
      <c r="N9356" s="36">
        <f t="shared" si="801"/>
        <v>9.2243245551868682</v>
      </c>
      <c r="O9356" s="36">
        <f t="shared" si="802"/>
        <v>9.2252795348056864</v>
      </c>
      <c r="P9356" s="36">
        <f t="shared" si="803"/>
        <v>9.5497961881818583E-4</v>
      </c>
      <c r="Q9356" s="36">
        <f t="shared" si="804"/>
        <v>1.4065851831490212E-2</v>
      </c>
    </row>
    <row r="9357" spans="1:17" x14ac:dyDescent="0.3">
      <c r="A9357" s="29">
        <v>2456334</v>
      </c>
      <c r="B9357" s="1">
        <v>135</v>
      </c>
      <c r="C9357" s="1" t="s">
        <v>34</v>
      </c>
      <c r="D9357" s="1" t="s">
        <v>33</v>
      </c>
      <c r="E9357" s="1" t="s">
        <v>29</v>
      </c>
      <c r="F9357" s="47">
        <v>1786</v>
      </c>
      <c r="G9357" s="34">
        <v>1816.81</v>
      </c>
      <c r="H9357" s="1" t="s">
        <v>218</v>
      </c>
      <c r="I9357" s="34">
        <v>2.3331000000000001E-2</v>
      </c>
      <c r="J9357" s="34">
        <v>2229.19</v>
      </c>
      <c r="K9357" s="35" t="str">
        <f t="shared" si="800"/>
        <v>Kempenland-West_ZGH91D0</v>
      </c>
      <c r="L9357" s="36">
        <f>VLOOKUP(D9357,DATA!A:F,5,FALSE)</f>
        <v>6.9280917156857415E-3</v>
      </c>
      <c r="M9357" s="37">
        <f>VLOOKUP(D9357,DATA!A:F,6,FALSE)</f>
        <v>2211</v>
      </c>
      <c r="N9357" s="36">
        <f t="shared" si="801"/>
        <v>6.1169602166780823</v>
      </c>
      <c r="O9357" s="36">
        <f t="shared" si="802"/>
        <v>6.1178885428329091</v>
      </c>
      <c r="P9357" s="36">
        <f t="shared" si="803"/>
        <v>9.2832615482674186E-4</v>
      </c>
      <c r="Q9357" s="36">
        <f t="shared" si="804"/>
        <v>2.0694153810782247E-2</v>
      </c>
    </row>
    <row r="9358" spans="1:17" x14ac:dyDescent="0.3">
      <c r="A9358" s="29">
        <v>2456335</v>
      </c>
      <c r="B9358" s="1">
        <v>135</v>
      </c>
      <c r="C9358" s="1" t="s">
        <v>34</v>
      </c>
      <c r="D9358" s="1" t="s">
        <v>41</v>
      </c>
      <c r="E9358" s="1" t="s">
        <v>42</v>
      </c>
      <c r="F9358" s="47">
        <v>1071</v>
      </c>
      <c r="G9358" s="34">
        <v>1471.32</v>
      </c>
      <c r="H9358" s="1" t="s">
        <v>218</v>
      </c>
      <c r="I9358" s="34">
        <v>1.7111100000000001E-2</v>
      </c>
      <c r="J9358" s="34">
        <v>4047.3496</v>
      </c>
      <c r="K9358" s="35" t="str">
        <f t="shared" si="800"/>
        <v>Kempenland-West_H4010A</v>
      </c>
      <c r="L9358" s="36">
        <f>VLOOKUP(D9358,DATA!A:F,5,FALSE)</f>
        <v>1.3726988247862192E-2</v>
      </c>
      <c r="M9358" s="37">
        <f>VLOOKUP(D9358,DATA!A:F,6,FALSE)</f>
        <v>1285.5</v>
      </c>
      <c r="N9358" s="36">
        <f t="shared" si="801"/>
        <v>92.762381407351441</v>
      </c>
      <c r="O9358" s="36">
        <f t="shared" si="802"/>
        <v>92.763958209316158</v>
      </c>
      <c r="P9358" s="36">
        <f t="shared" si="803"/>
        <v>1.5768019647168785E-3</v>
      </c>
      <c r="Q9358" s="36">
        <f t="shared" si="804"/>
        <v>6.3818688011760716E-2</v>
      </c>
    </row>
    <row r="9359" spans="1:17" x14ac:dyDescent="0.3">
      <c r="A9359" s="29">
        <v>2456335</v>
      </c>
      <c r="B9359" s="1">
        <v>135</v>
      </c>
      <c r="C9359" s="1" t="s">
        <v>34</v>
      </c>
      <c r="D9359" s="1" t="s">
        <v>82</v>
      </c>
      <c r="E9359" s="1" t="s">
        <v>54</v>
      </c>
      <c r="F9359" s="47">
        <v>714</v>
      </c>
      <c r="G9359" s="34">
        <v>1471.32</v>
      </c>
      <c r="H9359" s="1" t="s">
        <v>218</v>
      </c>
      <c r="I9359" s="34">
        <v>1.7111100000000001E-2</v>
      </c>
      <c r="J9359" s="34">
        <v>1387.3052</v>
      </c>
      <c r="K9359" s="35" t="str">
        <f t="shared" si="800"/>
        <v>Kempenland-West_ZGH4030</v>
      </c>
      <c r="L9359" s="36">
        <f>VLOOKUP(D9359,DATA!A:F,5,FALSE)</f>
        <v>1.0986712608830001E-2</v>
      </c>
      <c r="M9359" s="37">
        <f>VLOOKUP(D9359,DATA!A:F,6,FALSE)</f>
        <v>982</v>
      </c>
      <c r="N9359" s="36">
        <f t="shared" si="801"/>
        <v>99.539509735946737</v>
      </c>
      <c r="O9359" s="36">
        <f t="shared" si="802"/>
        <v>99.539595899023325</v>
      </c>
      <c r="P9359" s="36">
        <f t="shared" si="803"/>
        <v>8.6163076588263721E-5</v>
      </c>
      <c r="Q9359" s="36">
        <f t="shared" si="804"/>
        <v>1.1953448419889652E-3</v>
      </c>
    </row>
    <row r="9360" spans="1:17" x14ac:dyDescent="0.3">
      <c r="A9360" s="29">
        <v>2456336</v>
      </c>
      <c r="B9360" s="1">
        <v>135</v>
      </c>
      <c r="C9360" s="1" t="s">
        <v>34</v>
      </c>
      <c r="D9360" s="1" t="s">
        <v>57</v>
      </c>
      <c r="E9360" s="1" t="s">
        <v>58</v>
      </c>
      <c r="F9360" s="47">
        <v>714</v>
      </c>
      <c r="G9360" s="34">
        <v>1442.61</v>
      </c>
      <c r="H9360" s="1" t="s">
        <v>218</v>
      </c>
      <c r="I9360" s="34">
        <v>1.5777900000000001E-2</v>
      </c>
      <c r="J9360" s="34">
        <v>84.717250000000007</v>
      </c>
      <c r="K9360" s="35" t="str">
        <f t="shared" si="800"/>
        <v>Kempenland-West_H3160</v>
      </c>
      <c r="L9360" s="36">
        <f>VLOOKUP(D9360,DATA!A:F,5,FALSE)</f>
        <v>1.0986712608830001E-2</v>
      </c>
      <c r="M9360" s="37">
        <f>VLOOKUP(D9360,DATA!A:F,6,FALSE)</f>
        <v>982</v>
      </c>
      <c r="N9360" s="36">
        <f t="shared" si="801"/>
        <v>99.369814653910808</v>
      </c>
      <c r="O9360" s="36">
        <f t="shared" si="802"/>
        <v>99.369923197099695</v>
      </c>
      <c r="P9360" s="36">
        <f t="shared" si="803"/>
        <v>1.0854318888675607E-4</v>
      </c>
      <c r="Q9360" s="36">
        <f t="shared" si="804"/>
        <v>9.1954804687165365E-5</v>
      </c>
    </row>
    <row r="9361" spans="1:17" x14ac:dyDescent="0.3">
      <c r="A9361" s="29">
        <v>2456336</v>
      </c>
      <c r="B9361" s="1">
        <v>135</v>
      </c>
      <c r="C9361" s="1" t="s">
        <v>34</v>
      </c>
      <c r="D9361" s="1" t="s">
        <v>41</v>
      </c>
      <c r="E9361" s="1" t="s">
        <v>42</v>
      </c>
      <c r="F9361" s="47">
        <v>1071</v>
      </c>
      <c r="G9361" s="34">
        <v>1442.61</v>
      </c>
      <c r="H9361" s="1" t="s">
        <v>218</v>
      </c>
      <c r="I9361" s="34">
        <v>1.5777900000000001E-2</v>
      </c>
      <c r="J9361" s="34">
        <v>34.934517</v>
      </c>
      <c r="K9361" s="35" t="str">
        <f t="shared" si="800"/>
        <v>Kempenland-West_H4010A</v>
      </c>
      <c r="L9361" s="36">
        <f>VLOOKUP(D9361,DATA!A:F,5,FALSE)</f>
        <v>1.3726988247862192E-2</v>
      </c>
      <c r="M9361" s="37">
        <f>VLOOKUP(D9361,DATA!A:F,6,FALSE)</f>
        <v>1285.5</v>
      </c>
      <c r="N9361" s="36">
        <f t="shared" si="801"/>
        <v>89.628829380337606</v>
      </c>
      <c r="O9361" s="36">
        <f t="shared" si="802"/>
        <v>89.630842468008623</v>
      </c>
      <c r="P9361" s="36">
        <f t="shared" si="803"/>
        <v>2.0130876710169332E-3</v>
      </c>
      <c r="Q9361" s="36">
        <f t="shared" si="804"/>
        <v>7.0326245465631462E-4</v>
      </c>
    </row>
    <row r="9362" spans="1:17" x14ac:dyDescent="0.3">
      <c r="A9362" s="29">
        <v>2456336</v>
      </c>
      <c r="B9362" s="1">
        <v>135</v>
      </c>
      <c r="C9362" s="1" t="s">
        <v>34</v>
      </c>
      <c r="D9362" s="1" t="s">
        <v>53</v>
      </c>
      <c r="E9362" s="1" t="s">
        <v>54</v>
      </c>
      <c r="F9362" s="47">
        <v>714</v>
      </c>
      <c r="G9362" s="34">
        <v>1442.61</v>
      </c>
      <c r="H9362" s="1" t="s">
        <v>218</v>
      </c>
      <c r="I9362" s="34">
        <v>1.5777900000000001E-2</v>
      </c>
      <c r="J9362" s="34">
        <v>4111.3220000000001</v>
      </c>
      <c r="K9362" s="35" t="str">
        <f t="shared" si="800"/>
        <v>Kempenland-West_H4030</v>
      </c>
      <c r="L9362" s="36">
        <f>VLOOKUP(D9362,DATA!A:F,5,FALSE)</f>
        <v>1.0986712608830001E-2</v>
      </c>
      <c r="M9362" s="37">
        <f>VLOOKUP(D9362,DATA!A:F,6,FALSE)</f>
        <v>982</v>
      </c>
      <c r="N9362" s="36">
        <f t="shared" si="801"/>
        <v>99.369814653910808</v>
      </c>
      <c r="O9362" s="36">
        <f t="shared" si="802"/>
        <v>99.369923197099695</v>
      </c>
      <c r="P9362" s="36">
        <f t="shared" si="803"/>
        <v>1.0854318888675607E-4</v>
      </c>
      <c r="Q9362" s="36">
        <f t="shared" si="804"/>
        <v>4.462560004202757E-3</v>
      </c>
    </row>
    <row r="9363" spans="1:17" x14ac:dyDescent="0.3">
      <c r="A9363" s="29">
        <v>2456336</v>
      </c>
      <c r="B9363" s="1">
        <v>135</v>
      </c>
      <c r="C9363" s="1" t="s">
        <v>34</v>
      </c>
      <c r="D9363" s="1" t="s">
        <v>43</v>
      </c>
      <c r="E9363" s="1" t="s">
        <v>44</v>
      </c>
      <c r="F9363" s="47">
        <v>1071</v>
      </c>
      <c r="G9363" s="34">
        <v>1442.61</v>
      </c>
      <c r="H9363" s="1" t="s">
        <v>218</v>
      </c>
      <c r="I9363" s="34">
        <v>1.5777900000000001E-2</v>
      </c>
      <c r="J9363" s="34">
        <v>50.309710000000003</v>
      </c>
      <c r="K9363" s="35" t="str">
        <f t="shared" si="800"/>
        <v>Kempenland-West_H7150</v>
      </c>
      <c r="L9363" s="36">
        <f>VLOOKUP(D9363,DATA!A:F,5,FALSE)</f>
        <v>1.3726988247862192E-2</v>
      </c>
      <c r="M9363" s="37">
        <f>VLOOKUP(D9363,DATA!A:F,6,FALSE)</f>
        <v>1285.5</v>
      </c>
      <c r="N9363" s="36">
        <f t="shared" si="801"/>
        <v>89.628829380337606</v>
      </c>
      <c r="O9363" s="36">
        <f t="shared" si="802"/>
        <v>89.630842468008623</v>
      </c>
      <c r="P9363" s="36">
        <f t="shared" si="803"/>
        <v>2.0130876710169332E-3</v>
      </c>
      <c r="Q9363" s="36">
        <f t="shared" si="804"/>
        <v>1.012778569334373E-3</v>
      </c>
    </row>
    <row r="9364" spans="1:17" x14ac:dyDescent="0.3">
      <c r="A9364" s="29">
        <v>2456337</v>
      </c>
      <c r="B9364" s="1">
        <v>135</v>
      </c>
      <c r="C9364" s="1" t="s">
        <v>34</v>
      </c>
      <c r="D9364" s="1" t="s">
        <v>53</v>
      </c>
      <c r="E9364" s="1" t="s">
        <v>54</v>
      </c>
      <c r="F9364" s="47">
        <v>714</v>
      </c>
      <c r="G9364" s="34">
        <v>1636.99</v>
      </c>
      <c r="H9364" s="1" t="s">
        <v>218</v>
      </c>
      <c r="I9364" s="34">
        <v>1.5329799999999999E-2</v>
      </c>
      <c r="J9364" s="34">
        <v>426.78570000000002</v>
      </c>
      <c r="K9364" s="35" t="str">
        <f t="shared" si="800"/>
        <v>Kempenland-West_H4030</v>
      </c>
      <c r="L9364" s="36">
        <f>VLOOKUP(D9364,DATA!A:F,5,FALSE)</f>
        <v>1.0986712608830001E-2</v>
      </c>
      <c r="M9364" s="37">
        <f>VLOOKUP(D9364,DATA!A:F,6,FALSE)</f>
        <v>982</v>
      </c>
      <c r="N9364" s="36">
        <f t="shared" si="801"/>
        <v>99.925112318132804</v>
      </c>
      <c r="O9364" s="36">
        <f t="shared" si="802"/>
        <v>99.925124920518556</v>
      </c>
      <c r="P9364" s="36">
        <f t="shared" si="803"/>
        <v>1.2602385751847578E-5</v>
      </c>
      <c r="Q9364" s="36">
        <f t="shared" si="804"/>
        <v>5.3785180247722951E-5</v>
      </c>
    </row>
    <row r="9365" spans="1:17" x14ac:dyDescent="0.3">
      <c r="A9365" s="30">
        <v>2456364</v>
      </c>
      <c r="B9365" s="14">
        <v>135</v>
      </c>
      <c r="C9365" s="14" t="s">
        <v>34</v>
      </c>
      <c r="D9365" s="14" t="s">
        <v>55</v>
      </c>
      <c r="E9365" s="14" t="s">
        <v>56</v>
      </c>
      <c r="F9365" s="48">
        <v>500</v>
      </c>
      <c r="G9365" s="38">
        <v>1337.88</v>
      </c>
      <c r="H9365" s="14" t="s">
        <v>218</v>
      </c>
      <c r="I9365" s="38">
        <v>4.2977359E-2</v>
      </c>
      <c r="J9365" s="38">
        <v>348.26100000000002</v>
      </c>
      <c r="K9365" s="39" t="str">
        <f t="shared" si="800"/>
        <v>Kempenland-West_H3130</v>
      </c>
      <c r="L9365" s="40">
        <f>VLOOKUP(D9365,DATA!A:F,5,FALSE)</f>
        <v>0</v>
      </c>
      <c r="M9365" s="41">
        <f>VLOOKUP(D9365,DATA!A:F,6,FALSE)</f>
        <v>3.5</v>
      </c>
      <c r="N9365" s="40">
        <f t="shared" si="801"/>
        <v>50</v>
      </c>
      <c r="O9365" s="40">
        <f t="shared" si="802"/>
        <v>50</v>
      </c>
      <c r="P9365" s="40">
        <f>J9365/10000*I9365</f>
        <v>1.4967338022699001E-3</v>
      </c>
      <c r="Q9365" s="40">
        <f>IF(AND(H9365&lt;&gt;"below",I9365&gt;=0.005),M9365*P9365,0)</f>
        <v>5.2385683079446506E-3</v>
      </c>
    </row>
    <row r="9366" spans="1:17" x14ac:dyDescent="0.3">
      <c r="A9366" s="29">
        <v>2457833</v>
      </c>
      <c r="B9366" s="1">
        <v>135</v>
      </c>
      <c r="C9366" s="1" t="s">
        <v>34</v>
      </c>
      <c r="D9366" s="1" t="s">
        <v>22</v>
      </c>
      <c r="E9366" s="1" t="s">
        <v>23</v>
      </c>
      <c r="F9366" s="47">
        <v>1857</v>
      </c>
      <c r="G9366" s="34">
        <v>1952.07</v>
      </c>
      <c r="H9366" s="1" t="s">
        <v>218</v>
      </c>
      <c r="I9366" s="34">
        <v>1.6420000000000001E-2</v>
      </c>
      <c r="J9366" s="34">
        <v>7423.0736999999999</v>
      </c>
      <c r="K9366" s="35" t="str">
        <f t="shared" si="800"/>
        <v>Kempenland-West_H91E0C</v>
      </c>
      <c r="L9366" s="36">
        <f>VLOOKUP(D9366,DATA!A:F,5,FALSE)</f>
        <v>6.9280917156857415E-3</v>
      </c>
      <c r="M9366" s="37">
        <f>VLOOKUP(D9366,DATA!A:F,6,FALSE)</f>
        <v>2282</v>
      </c>
      <c r="N9366" s="36">
        <f t="shared" si="801"/>
        <v>9.2307078563300227</v>
      </c>
      <c r="O9366" s="36">
        <f t="shared" si="802"/>
        <v>9.2316610494038915</v>
      </c>
      <c r="P9366" s="36">
        <f t="shared" si="803"/>
        <v>9.5319307386887431E-4</v>
      </c>
      <c r="Q9366" s="36">
        <f t="shared" si="804"/>
        <v>7.075622437658198E-2</v>
      </c>
    </row>
    <row r="9367" spans="1:17" x14ac:dyDescent="0.3">
      <c r="A9367" s="29">
        <v>2457834</v>
      </c>
      <c r="B9367" s="1">
        <v>135</v>
      </c>
      <c r="C9367" s="1" t="s">
        <v>34</v>
      </c>
      <c r="D9367" s="1" t="s">
        <v>22</v>
      </c>
      <c r="E9367" s="1" t="s">
        <v>23</v>
      </c>
      <c r="F9367" s="47">
        <v>1857</v>
      </c>
      <c r="G9367" s="34">
        <v>1989.3</v>
      </c>
      <c r="H9367" s="1" t="s">
        <v>218</v>
      </c>
      <c r="I9367" s="34">
        <v>1.6747999999999999E-2</v>
      </c>
      <c r="J9367" s="34">
        <v>46.23995</v>
      </c>
      <c r="K9367" s="35" t="str">
        <f t="shared" si="800"/>
        <v>Kempenland-West_H91E0C</v>
      </c>
      <c r="L9367" s="36">
        <f>VLOOKUP(D9367,DATA!A:F,5,FALSE)</f>
        <v>6.9280917156857415E-3</v>
      </c>
      <c r="M9367" s="37">
        <f>VLOOKUP(D9367,DATA!A:F,6,FALSE)</f>
        <v>2282</v>
      </c>
      <c r="N9367" s="36">
        <f t="shared" si="801"/>
        <v>11.63094693243357</v>
      </c>
      <c r="O9367" s="36">
        <f t="shared" si="802"/>
        <v>11.63213957743106</v>
      </c>
      <c r="P9367" s="36">
        <f t="shared" si="803"/>
        <v>1.1926449974897224E-3</v>
      </c>
      <c r="Q9367" s="36">
        <f t="shared" si="804"/>
        <v>5.514784505167489E-4</v>
      </c>
    </row>
    <row r="9368" spans="1:17" x14ac:dyDescent="0.3">
      <c r="A9368" s="29">
        <v>2457859</v>
      </c>
      <c r="B9368" s="1">
        <v>135</v>
      </c>
      <c r="C9368" s="1" t="s">
        <v>34</v>
      </c>
      <c r="D9368" s="1" t="s">
        <v>53</v>
      </c>
      <c r="E9368" s="1" t="s">
        <v>54</v>
      </c>
      <c r="F9368" s="47">
        <v>714</v>
      </c>
      <c r="G9368" s="34">
        <v>1332.89</v>
      </c>
      <c r="H9368" s="1" t="s">
        <v>218</v>
      </c>
      <c r="I9368" s="34">
        <v>1.39043E-2</v>
      </c>
      <c r="J9368" s="34">
        <v>512.91705422170003</v>
      </c>
      <c r="K9368" s="35" t="str">
        <f t="shared" si="800"/>
        <v>Kempenland-West_H4030</v>
      </c>
      <c r="L9368" s="36">
        <f>VLOOKUP(D9368,DATA!A:F,5,FALSE)</f>
        <v>1.0986712608830001E-2</v>
      </c>
      <c r="M9368" s="37">
        <f>VLOOKUP(D9368,DATA!A:F,6,FALSE)</f>
        <v>982</v>
      </c>
      <c r="N9368" s="36">
        <f t="shared" si="801"/>
        <v>97.926801286850448</v>
      </c>
      <c r="O9368" s="36">
        <f t="shared" si="802"/>
        <v>97.927111405295051</v>
      </c>
      <c r="P9368" s="36">
        <f t="shared" si="803"/>
        <v>3.1011844460238081E-4</v>
      </c>
      <c r="Q9368" s="36">
        <f t="shared" si="804"/>
        <v>1.5906503906526865E-3</v>
      </c>
    </row>
    <row r="9369" spans="1:17" x14ac:dyDescent="0.3">
      <c r="A9369" s="29">
        <v>2457859</v>
      </c>
      <c r="B9369" s="1">
        <v>135</v>
      </c>
      <c r="C9369" s="1" t="s">
        <v>34</v>
      </c>
      <c r="D9369" s="1" t="s">
        <v>43</v>
      </c>
      <c r="E9369" s="1" t="s">
        <v>44</v>
      </c>
      <c r="F9369" s="47">
        <v>1071</v>
      </c>
      <c r="G9369" s="34">
        <v>1332.89</v>
      </c>
      <c r="H9369" s="1" t="s">
        <v>218</v>
      </c>
      <c r="I9369" s="34">
        <v>1.39043E-2</v>
      </c>
      <c r="J9369" s="34">
        <v>8.2683336000000001</v>
      </c>
      <c r="K9369" s="35" t="str">
        <f t="shared" si="800"/>
        <v>Kempenland-West_H7150</v>
      </c>
      <c r="L9369" s="36">
        <f>VLOOKUP(D9369,DATA!A:F,5,FALSE)</f>
        <v>1.3726988247862192E-2</v>
      </c>
      <c r="M9369" s="37">
        <f>VLOOKUP(D9369,DATA!A:F,6,FALSE)</f>
        <v>1285.5</v>
      </c>
      <c r="N9369" s="36">
        <f t="shared" si="801"/>
        <v>65.712807846915297</v>
      </c>
      <c r="O9369" s="36">
        <f t="shared" si="802"/>
        <v>65.717108093025459</v>
      </c>
      <c r="P9369" s="36">
        <f t="shared" si="803"/>
        <v>4.3002461101622202E-3</v>
      </c>
      <c r="Q9369" s="36">
        <f t="shared" si="804"/>
        <v>3.5555869400923589E-4</v>
      </c>
    </row>
    <row r="9370" spans="1:17" x14ac:dyDescent="0.3">
      <c r="A9370" s="29">
        <v>2457860</v>
      </c>
      <c r="B9370" s="1">
        <v>135</v>
      </c>
      <c r="C9370" s="1" t="s">
        <v>34</v>
      </c>
      <c r="D9370" s="1" t="s">
        <v>41</v>
      </c>
      <c r="E9370" s="1" t="s">
        <v>42</v>
      </c>
      <c r="F9370" s="47">
        <v>1071</v>
      </c>
      <c r="G9370" s="34">
        <v>1473.11</v>
      </c>
      <c r="H9370" s="1" t="s">
        <v>218</v>
      </c>
      <c r="I9370" s="34">
        <v>1.6572799999999999E-2</v>
      </c>
      <c r="J9370" s="34">
        <v>39.792969999999997</v>
      </c>
      <c r="K9370" s="35" t="str">
        <f t="shared" si="800"/>
        <v>Kempenland-West_H4010A</v>
      </c>
      <c r="L9370" s="36">
        <f>VLOOKUP(D9370,DATA!A:F,5,FALSE)</f>
        <v>1.3726988247862192E-2</v>
      </c>
      <c r="M9370" s="37">
        <f>VLOOKUP(D9370,DATA!A:F,6,FALSE)</f>
        <v>1285.5</v>
      </c>
      <c r="N9370" s="36">
        <f t="shared" si="801"/>
        <v>92.925624497563419</v>
      </c>
      <c r="O9370" s="36">
        <f t="shared" si="802"/>
        <v>92.927119880213624</v>
      </c>
      <c r="P9370" s="36">
        <f t="shared" si="803"/>
        <v>1.4953826502051015E-3</v>
      </c>
      <c r="Q9370" s="36">
        <f t="shared" si="804"/>
        <v>5.9505716938132089E-4</v>
      </c>
    </row>
    <row r="9371" spans="1:17" x14ac:dyDescent="0.3">
      <c r="A9371" s="29">
        <v>2457862</v>
      </c>
      <c r="B9371" s="1">
        <v>135</v>
      </c>
      <c r="C9371" s="1" t="s">
        <v>34</v>
      </c>
      <c r="D9371" s="1" t="s">
        <v>53</v>
      </c>
      <c r="E9371" s="1" t="s">
        <v>54</v>
      </c>
      <c r="F9371" s="47">
        <v>714</v>
      </c>
      <c r="G9371" s="34">
        <v>1794</v>
      </c>
      <c r="H9371" s="1" t="s">
        <v>218</v>
      </c>
      <c r="I9371" s="34">
        <v>2.3193999999999999E-2</v>
      </c>
      <c r="J9371" s="34">
        <v>1382.895</v>
      </c>
      <c r="K9371" s="35" t="str">
        <f t="shared" si="800"/>
        <v>Kempenland-West_H4030</v>
      </c>
      <c r="L9371" s="36">
        <f>VLOOKUP(D9371,DATA!A:F,5,FALSE)</f>
        <v>1.0986712608830001E-2</v>
      </c>
      <c r="M9371" s="37">
        <f>VLOOKUP(D9371,DATA!A:F,6,FALSE)</f>
        <v>982</v>
      </c>
      <c r="N9371" s="36">
        <f t="shared" si="801"/>
        <v>99.986649133234138</v>
      </c>
      <c r="O9371" s="36">
        <f t="shared" si="802"/>
        <v>99.986652534492137</v>
      </c>
      <c r="P9371" s="36">
        <f t="shared" si="803"/>
        <v>3.4012579988029756E-6</v>
      </c>
      <c r="Q9371" s="36">
        <f t="shared" si="804"/>
        <v>4.703582680254641E-5</v>
      </c>
    </row>
    <row r="9372" spans="1:17" x14ac:dyDescent="0.3">
      <c r="A9372" s="29">
        <v>2457864</v>
      </c>
      <c r="B9372" s="1">
        <v>135</v>
      </c>
      <c r="C9372" s="1" t="s">
        <v>34</v>
      </c>
      <c r="D9372" s="1" t="s">
        <v>67</v>
      </c>
      <c r="E9372" s="1" t="s">
        <v>58</v>
      </c>
      <c r="F9372" s="47">
        <v>714</v>
      </c>
      <c r="G9372" s="34">
        <v>1308.95</v>
      </c>
      <c r="H9372" s="1" t="s">
        <v>218</v>
      </c>
      <c r="I9372" s="34">
        <v>1.5169E-2</v>
      </c>
      <c r="J9372" s="34">
        <v>700.57979999999998</v>
      </c>
      <c r="K9372" s="35" t="str">
        <f t="shared" si="800"/>
        <v>Kempenland-West_ZGH3160</v>
      </c>
      <c r="L9372" s="36">
        <f>VLOOKUP(D9372,DATA!A:F,5,FALSE)</f>
        <v>1.0986712608830001E-2</v>
      </c>
      <c r="M9372" s="37">
        <f>VLOOKUP(D9372,DATA!A:F,6,FALSE)</f>
        <v>982</v>
      </c>
      <c r="N9372" s="36">
        <f t="shared" si="801"/>
        <v>97.3197860275355</v>
      </c>
      <c r="O9372" s="36">
        <f t="shared" si="802"/>
        <v>97.320220698948617</v>
      </c>
      <c r="P9372" s="36">
        <f t="shared" si="803"/>
        <v>4.3467141311737123E-4</v>
      </c>
      <c r="Q9372" s="36">
        <f t="shared" si="804"/>
        <v>3.0452201166748533E-3</v>
      </c>
    </row>
    <row r="9373" spans="1:17" x14ac:dyDescent="0.3">
      <c r="A9373" s="29">
        <v>2457864</v>
      </c>
      <c r="B9373" s="1">
        <v>135</v>
      </c>
      <c r="C9373" s="1" t="s">
        <v>34</v>
      </c>
      <c r="D9373" s="1" t="s">
        <v>41</v>
      </c>
      <c r="E9373" s="1" t="s">
        <v>42</v>
      </c>
      <c r="F9373" s="47">
        <v>1071</v>
      </c>
      <c r="G9373" s="34">
        <v>1308.95</v>
      </c>
      <c r="H9373" s="1" t="s">
        <v>218</v>
      </c>
      <c r="I9373" s="34">
        <v>1.5169E-2</v>
      </c>
      <c r="J9373" s="34">
        <v>2568.9614000000001</v>
      </c>
      <c r="K9373" s="35" t="str">
        <f t="shared" si="800"/>
        <v>Kempenland-West_H4010A</v>
      </c>
      <c r="L9373" s="36">
        <f>VLOOKUP(D9373,DATA!A:F,5,FALSE)</f>
        <v>1.3726988247862192E-2</v>
      </c>
      <c r="M9373" s="37">
        <f>VLOOKUP(D9373,DATA!A:F,6,FALSE)</f>
        <v>1285.5</v>
      </c>
      <c r="N9373" s="36">
        <f t="shared" si="801"/>
        <v>57.9786708925987</v>
      </c>
      <c r="O9373" s="36">
        <f t="shared" si="802"/>
        <v>57.983743871272381</v>
      </c>
      <c r="P9373" s="36">
        <f t="shared" si="803"/>
        <v>5.0729786736809501E-3</v>
      </c>
      <c r="Q9373" s="36">
        <f t="shared" si="804"/>
        <v>0.13032286395709558</v>
      </c>
    </row>
    <row r="9374" spans="1:17" x14ac:dyDescent="0.3">
      <c r="A9374" s="29">
        <v>2457864</v>
      </c>
      <c r="B9374" s="1">
        <v>135</v>
      </c>
      <c r="C9374" s="1" t="s">
        <v>34</v>
      </c>
      <c r="D9374" s="1" t="s">
        <v>43</v>
      </c>
      <c r="E9374" s="1" t="s">
        <v>44</v>
      </c>
      <c r="F9374" s="47">
        <v>1071</v>
      </c>
      <c r="G9374" s="34">
        <v>1308.95</v>
      </c>
      <c r="H9374" s="1" t="s">
        <v>218</v>
      </c>
      <c r="I9374" s="34">
        <v>1.5169E-2</v>
      </c>
      <c r="J9374" s="34">
        <v>80.410129999999995</v>
      </c>
      <c r="K9374" s="35" t="str">
        <f t="shared" si="800"/>
        <v>Kempenland-West_H7150</v>
      </c>
      <c r="L9374" s="36">
        <f>VLOOKUP(D9374,DATA!A:F,5,FALSE)</f>
        <v>1.3726988247862192E-2</v>
      </c>
      <c r="M9374" s="37">
        <f>VLOOKUP(D9374,DATA!A:F,6,FALSE)</f>
        <v>1285.5</v>
      </c>
      <c r="N9374" s="36">
        <f t="shared" si="801"/>
        <v>57.9786708925987</v>
      </c>
      <c r="O9374" s="36">
        <f t="shared" si="802"/>
        <v>57.983743871272381</v>
      </c>
      <c r="P9374" s="36">
        <f t="shared" si="803"/>
        <v>5.0729786736809501E-3</v>
      </c>
      <c r="Q9374" s="36">
        <f t="shared" si="804"/>
        <v>4.0791887463791279E-3</v>
      </c>
    </row>
    <row r="9375" spans="1:17" x14ac:dyDescent="0.3">
      <c r="A9375" s="29">
        <v>2457865</v>
      </c>
      <c r="B9375" s="1">
        <v>135</v>
      </c>
      <c r="C9375" s="1" t="s">
        <v>34</v>
      </c>
      <c r="D9375" s="1" t="s">
        <v>41</v>
      </c>
      <c r="E9375" s="1" t="s">
        <v>42</v>
      </c>
      <c r="F9375" s="47">
        <v>1071</v>
      </c>
      <c r="G9375" s="34">
        <v>1530.33</v>
      </c>
      <c r="H9375" s="1" t="s">
        <v>218</v>
      </c>
      <c r="I9375" s="34">
        <v>1.60457E-2</v>
      </c>
      <c r="J9375" s="34">
        <v>1904.6758</v>
      </c>
      <c r="K9375" s="35" t="str">
        <f t="shared" si="800"/>
        <v>Kempenland-West_H4010A</v>
      </c>
      <c r="L9375" s="36">
        <f>VLOOKUP(D9375,DATA!A:F,5,FALSE)</f>
        <v>1.3726988247862192E-2</v>
      </c>
      <c r="M9375" s="37">
        <f>VLOOKUP(D9375,DATA!A:F,6,FALSE)</f>
        <v>1285.5</v>
      </c>
      <c r="N9375" s="36">
        <f t="shared" si="801"/>
        <v>96.645602496476897</v>
      </c>
      <c r="O9375" s="36">
        <f t="shared" si="802"/>
        <v>96.646316476292924</v>
      </c>
      <c r="P9375" s="36">
        <f t="shared" si="803"/>
        <v>7.1397981602672189E-4</v>
      </c>
      <c r="Q9375" s="36">
        <f t="shared" si="804"/>
        <v>1.3599000772745493E-2</v>
      </c>
    </row>
    <row r="9376" spans="1:17" x14ac:dyDescent="0.3">
      <c r="A9376" s="29">
        <v>2457865</v>
      </c>
      <c r="B9376" s="1">
        <v>135</v>
      </c>
      <c r="C9376" s="1" t="s">
        <v>34</v>
      </c>
      <c r="D9376" s="1" t="s">
        <v>53</v>
      </c>
      <c r="E9376" s="1" t="s">
        <v>54</v>
      </c>
      <c r="F9376" s="47">
        <v>714</v>
      </c>
      <c r="G9376" s="34">
        <v>1530.33</v>
      </c>
      <c r="H9376" s="1" t="s">
        <v>218</v>
      </c>
      <c r="I9376" s="34">
        <v>1.60457E-2</v>
      </c>
      <c r="J9376" s="34">
        <v>6133.3310000000001</v>
      </c>
      <c r="K9376" s="35" t="str">
        <f t="shared" si="800"/>
        <v>Kempenland-West_H4030</v>
      </c>
      <c r="L9376" s="36">
        <f>VLOOKUP(D9376,DATA!A:F,5,FALSE)</f>
        <v>1.0986712608830001E-2</v>
      </c>
      <c r="M9376" s="37">
        <f>VLOOKUP(D9376,DATA!A:F,6,FALSE)</f>
        <v>982</v>
      </c>
      <c r="N9376" s="36">
        <f t="shared" si="801"/>
        <v>99.758670040445367</v>
      </c>
      <c r="O9376" s="36">
        <f t="shared" si="802"/>
        <v>99.75871247798797</v>
      </c>
      <c r="P9376" s="36">
        <f t="shared" si="803"/>
        <v>4.2437542603579459E-5</v>
      </c>
      <c r="Q9376" s="36">
        <f t="shared" si="804"/>
        <v>2.6028349561435459E-3</v>
      </c>
    </row>
    <row r="9377" spans="1:17" x14ac:dyDescent="0.3">
      <c r="A9377" s="29">
        <v>2457865</v>
      </c>
      <c r="B9377" s="1">
        <v>135</v>
      </c>
      <c r="C9377" s="1" t="s">
        <v>34</v>
      </c>
      <c r="D9377" s="1" t="s">
        <v>43</v>
      </c>
      <c r="E9377" s="1" t="s">
        <v>44</v>
      </c>
      <c r="F9377" s="47">
        <v>1071</v>
      </c>
      <c r="G9377" s="34">
        <v>1530.33</v>
      </c>
      <c r="H9377" s="1" t="s">
        <v>218</v>
      </c>
      <c r="I9377" s="34">
        <v>1.60457E-2</v>
      </c>
      <c r="J9377" s="34">
        <v>883.06804999999997</v>
      </c>
      <c r="K9377" s="35" t="str">
        <f t="shared" si="800"/>
        <v>Kempenland-West_H7150</v>
      </c>
      <c r="L9377" s="36">
        <f>VLOOKUP(D9377,DATA!A:F,5,FALSE)</f>
        <v>1.3726988247862192E-2</v>
      </c>
      <c r="M9377" s="37">
        <f>VLOOKUP(D9377,DATA!A:F,6,FALSE)</f>
        <v>1285.5</v>
      </c>
      <c r="N9377" s="36">
        <f t="shared" si="801"/>
        <v>96.645602496476897</v>
      </c>
      <c r="O9377" s="36">
        <f t="shared" si="802"/>
        <v>96.646316476292924</v>
      </c>
      <c r="P9377" s="36">
        <f t="shared" si="803"/>
        <v>7.1397981602672189E-4</v>
      </c>
      <c r="Q9377" s="36">
        <f t="shared" si="804"/>
        <v>6.304927638780761E-3</v>
      </c>
    </row>
    <row r="9378" spans="1:17" x14ac:dyDescent="0.3">
      <c r="A9378" s="29">
        <v>2457866</v>
      </c>
      <c r="B9378" s="1">
        <v>135</v>
      </c>
      <c r="C9378" s="1" t="s">
        <v>34</v>
      </c>
      <c r="D9378" s="1" t="s">
        <v>53</v>
      </c>
      <c r="E9378" s="1" t="s">
        <v>54</v>
      </c>
      <c r="F9378" s="47">
        <v>714</v>
      </c>
      <c r="G9378" s="34">
        <v>1816.16</v>
      </c>
      <c r="H9378" s="1" t="s">
        <v>218</v>
      </c>
      <c r="I9378" s="34">
        <v>1.6853199999999999E-2</v>
      </c>
      <c r="J9378" s="34">
        <v>216.22721999999999</v>
      </c>
      <c r="K9378" s="35" t="str">
        <f t="shared" si="800"/>
        <v>Kempenland-West_H4030</v>
      </c>
      <c r="L9378" s="36">
        <f>VLOOKUP(D9378,DATA!A:F,5,FALSE)</f>
        <v>1.0986712608830001E-2</v>
      </c>
      <c r="M9378" s="37">
        <f>VLOOKUP(D9378,DATA!A:F,6,FALSE)</f>
        <v>982</v>
      </c>
      <c r="N9378" s="36">
        <f t="shared" si="801"/>
        <v>99.989533867076432</v>
      </c>
      <c r="O9378" s="36">
        <f t="shared" si="802"/>
        <v>99.989535804616665</v>
      </c>
      <c r="P9378" s="36">
        <f t="shared" si="803"/>
        <v>1.9375402331434088E-6</v>
      </c>
      <c r="Q9378" s="36">
        <f t="shared" si="804"/>
        <v>4.1894893825075109E-6</v>
      </c>
    </row>
    <row r="9379" spans="1:17" x14ac:dyDescent="0.3">
      <c r="A9379" s="29">
        <v>2459363</v>
      </c>
      <c r="B9379" s="1">
        <v>135</v>
      </c>
      <c r="C9379" s="1" t="s">
        <v>34</v>
      </c>
      <c r="D9379" s="1" t="s">
        <v>85</v>
      </c>
      <c r="E9379" s="1" t="s">
        <v>60</v>
      </c>
      <c r="F9379" s="47">
        <v>1071</v>
      </c>
      <c r="G9379" s="34">
        <v>1961.7</v>
      </c>
      <c r="H9379" s="1" t="s">
        <v>218</v>
      </c>
      <c r="I9379" s="34">
        <v>1.6594999999999999E-2</v>
      </c>
      <c r="J9379" s="34">
        <v>1255.4503999999999</v>
      </c>
      <c r="K9379" s="35" t="str">
        <f t="shared" si="800"/>
        <v>Kempenland-West_ZGH9190</v>
      </c>
      <c r="L9379" s="36">
        <f>VLOOKUP(D9379,DATA!A:F,5,FALSE)</f>
        <v>1.3726988247862192E-2</v>
      </c>
      <c r="M9379" s="37">
        <f>VLOOKUP(D9379,DATA!A:F,6,FALSE)</f>
        <v>1285.5</v>
      </c>
      <c r="N9379" s="36">
        <f t="shared" si="801"/>
        <v>99.990694152658662</v>
      </c>
      <c r="O9379" s="36">
        <f t="shared" si="802"/>
        <v>99.990696272086169</v>
      </c>
      <c r="P9379" s="36">
        <f t="shared" si="803"/>
        <v>2.1194275063862733E-6</v>
      </c>
      <c r="Q9379" s="36">
        <f t="shared" si="804"/>
        <v>2.6608361106636496E-5</v>
      </c>
    </row>
    <row r="9380" spans="1:17" x14ac:dyDescent="0.3">
      <c r="A9380" s="29">
        <v>2459363</v>
      </c>
      <c r="B9380" s="1">
        <v>135</v>
      </c>
      <c r="C9380" s="1" t="s">
        <v>34</v>
      </c>
      <c r="D9380" s="1" t="s">
        <v>22</v>
      </c>
      <c r="E9380" s="1" t="s">
        <v>23</v>
      </c>
      <c r="F9380" s="47">
        <v>1857</v>
      </c>
      <c r="G9380" s="34">
        <v>1961.7</v>
      </c>
      <c r="H9380" s="1" t="s">
        <v>218</v>
      </c>
      <c r="I9380" s="34">
        <v>1.6594999999999999E-2</v>
      </c>
      <c r="J9380" s="34">
        <v>7160.6989999999996</v>
      </c>
      <c r="K9380" s="35" t="str">
        <f t="shared" si="800"/>
        <v>Kempenland-West_H91E0C</v>
      </c>
      <c r="L9380" s="36">
        <f>VLOOKUP(D9380,DATA!A:F,5,FALSE)</f>
        <v>6.9280917156857415E-3</v>
      </c>
      <c r="M9380" s="37">
        <f>VLOOKUP(D9380,DATA!A:F,6,FALSE)</f>
        <v>2282</v>
      </c>
      <c r="N9380" s="36">
        <f t="shared" si="801"/>
        <v>9.8051216621479149</v>
      </c>
      <c r="O9380" s="36">
        <f t="shared" si="802"/>
        <v>9.8061384862195293</v>
      </c>
      <c r="P9380" s="36">
        <f t="shared" si="803"/>
        <v>1.0168240716144084E-3</v>
      </c>
      <c r="Q9380" s="36">
        <f t="shared" si="804"/>
        <v>7.2811711127852216E-2</v>
      </c>
    </row>
    <row r="9381" spans="1:17" x14ac:dyDescent="0.3">
      <c r="A9381" s="29">
        <v>2459364</v>
      </c>
      <c r="B9381" s="1">
        <v>135</v>
      </c>
      <c r="C9381" s="1" t="s">
        <v>34</v>
      </c>
      <c r="D9381" s="1" t="s">
        <v>22</v>
      </c>
      <c r="E9381" s="1" t="s">
        <v>23</v>
      </c>
      <c r="F9381" s="47">
        <v>1857</v>
      </c>
      <c r="G9381" s="34">
        <v>1985.15</v>
      </c>
      <c r="H9381" s="1" t="s">
        <v>218</v>
      </c>
      <c r="I9381" s="34">
        <v>1.6743000000000001E-2</v>
      </c>
      <c r="J9381" s="34">
        <v>2418.3665000000001</v>
      </c>
      <c r="K9381" s="35" t="str">
        <f t="shared" si="800"/>
        <v>Kempenland-West_H91E0C</v>
      </c>
      <c r="L9381" s="36">
        <f>VLOOKUP(D9381,DATA!A:F,5,FALSE)</f>
        <v>6.9280917156857415E-3</v>
      </c>
      <c r="M9381" s="37">
        <f>VLOOKUP(D9381,DATA!A:F,6,FALSE)</f>
        <v>2282</v>
      </c>
      <c r="N9381" s="36">
        <f t="shared" si="801"/>
        <v>11.338678012862079</v>
      </c>
      <c r="O9381" s="36">
        <f t="shared" si="802"/>
        <v>11.3398441859293</v>
      </c>
      <c r="P9381" s="36">
        <f t="shared" si="803"/>
        <v>1.166173067220555E-3</v>
      </c>
      <c r="Q9381" s="36">
        <f t="shared" si="804"/>
        <v>2.8202338789684384E-2</v>
      </c>
    </row>
    <row r="9382" spans="1:17" x14ac:dyDescent="0.3">
      <c r="A9382" s="29">
        <v>2459365</v>
      </c>
      <c r="B9382" s="1">
        <v>135</v>
      </c>
      <c r="C9382" s="1" t="s">
        <v>34</v>
      </c>
      <c r="D9382" s="1" t="s">
        <v>33</v>
      </c>
      <c r="E9382" s="1" t="s">
        <v>29</v>
      </c>
      <c r="F9382" s="47">
        <v>1786</v>
      </c>
      <c r="G9382" s="34">
        <v>1995.25</v>
      </c>
      <c r="H9382" s="1" t="s">
        <v>218</v>
      </c>
      <c r="I9382" s="34">
        <v>1.7188999999999999E-2</v>
      </c>
      <c r="J9382" s="34">
        <v>1505.4076</v>
      </c>
      <c r="K9382" s="35" t="str">
        <f t="shared" si="800"/>
        <v>Kempenland-West_ZGH91D0</v>
      </c>
      <c r="L9382" s="36">
        <f>VLOOKUP(D9382,DATA!A:F,5,FALSE)</f>
        <v>6.9280917156857415E-3</v>
      </c>
      <c r="M9382" s="37">
        <f>VLOOKUP(D9382,DATA!A:F,6,FALSE)</f>
        <v>2211</v>
      </c>
      <c r="N9382" s="36">
        <f t="shared" si="801"/>
        <v>18.321197535732058</v>
      </c>
      <c r="O9382" s="36">
        <f t="shared" si="802"/>
        <v>18.322979684039794</v>
      </c>
      <c r="P9382" s="36">
        <f t="shared" si="803"/>
        <v>1.7821483077362643E-3</v>
      </c>
      <c r="Q9382" s="36">
        <f t="shared" si="804"/>
        <v>2.6828596067933114E-2</v>
      </c>
    </row>
    <row r="9383" spans="1:17" x14ac:dyDescent="0.3">
      <c r="A9383" s="29">
        <v>2459387</v>
      </c>
      <c r="B9383" s="1">
        <v>135</v>
      </c>
      <c r="C9383" s="1" t="s">
        <v>34</v>
      </c>
      <c r="D9383" s="1" t="s">
        <v>82</v>
      </c>
      <c r="E9383" s="1" t="s">
        <v>54</v>
      </c>
      <c r="F9383" s="47">
        <v>714</v>
      </c>
      <c r="G9383" s="34">
        <v>1477.24</v>
      </c>
      <c r="H9383" s="1" t="s">
        <v>218</v>
      </c>
      <c r="I9383" s="34">
        <v>1.46727E-2</v>
      </c>
      <c r="J9383" s="34">
        <v>101.915924</v>
      </c>
      <c r="K9383" s="35" t="str">
        <f t="shared" si="800"/>
        <v>Kempenland-West_ZGH4030</v>
      </c>
      <c r="L9383" s="36">
        <f>VLOOKUP(D9383,DATA!A:F,5,FALSE)</f>
        <v>1.0986712608830001E-2</v>
      </c>
      <c r="M9383" s="37">
        <f>VLOOKUP(D9383,DATA!A:F,6,FALSE)</f>
        <v>982</v>
      </c>
      <c r="N9383" s="36">
        <f t="shared" si="801"/>
        <v>99.568382234997884</v>
      </c>
      <c r="O9383" s="36">
        <f t="shared" si="802"/>
        <v>99.568451507976548</v>
      </c>
      <c r="P9383" s="36">
        <f t="shared" si="803"/>
        <v>6.9272978663548201E-5</v>
      </c>
      <c r="Q9383" s="36">
        <f t="shared" si="804"/>
        <v>7.0600196287278012E-5</v>
      </c>
    </row>
    <row r="9384" spans="1:17" x14ac:dyDescent="0.3">
      <c r="A9384" s="30">
        <v>2459388</v>
      </c>
      <c r="B9384" s="14">
        <v>135</v>
      </c>
      <c r="C9384" s="14" t="s">
        <v>34</v>
      </c>
      <c r="D9384" s="14" t="s">
        <v>55</v>
      </c>
      <c r="E9384" s="14" t="s">
        <v>56</v>
      </c>
      <c r="F9384" s="48">
        <v>500</v>
      </c>
      <c r="G9384" s="38">
        <v>1357.28</v>
      </c>
      <c r="H9384" s="14" t="s">
        <v>218</v>
      </c>
      <c r="I9384" s="38">
        <v>1.37801E-2</v>
      </c>
      <c r="J9384" s="38">
        <v>3274.1633000000002</v>
      </c>
      <c r="K9384" s="39" t="str">
        <f t="shared" si="800"/>
        <v>Kempenland-West_H3130</v>
      </c>
      <c r="L9384" s="40">
        <f>VLOOKUP(D9384,DATA!A:F,5,FALSE)</f>
        <v>0</v>
      </c>
      <c r="M9384" s="41">
        <f>VLOOKUP(D9384,DATA!A:F,6,FALSE)</f>
        <v>3.5</v>
      </c>
      <c r="N9384" s="40">
        <f t="shared" si="801"/>
        <v>50</v>
      </c>
      <c r="O9384" s="40">
        <f t="shared" si="802"/>
        <v>50</v>
      </c>
      <c r="P9384" s="40">
        <f>J9384/10000*I9384</f>
        <v>4.5118297690330007E-3</v>
      </c>
      <c r="Q9384" s="40">
        <f>IF(AND(H9384&lt;&gt;"below",I9384&gt;=0.005),M9384*P9384,0)</f>
        <v>1.5791404191615503E-2</v>
      </c>
    </row>
    <row r="9385" spans="1:17" x14ac:dyDescent="0.3">
      <c r="A9385" s="29">
        <v>2459388</v>
      </c>
      <c r="B9385" s="1">
        <v>135</v>
      </c>
      <c r="C9385" s="1" t="s">
        <v>34</v>
      </c>
      <c r="D9385" s="1" t="s">
        <v>53</v>
      </c>
      <c r="E9385" s="1" t="s">
        <v>54</v>
      </c>
      <c r="F9385" s="47">
        <v>714</v>
      </c>
      <c r="G9385" s="34">
        <v>1357.28</v>
      </c>
      <c r="H9385" s="1" t="s">
        <v>218</v>
      </c>
      <c r="I9385" s="34">
        <v>1.37801E-2</v>
      </c>
      <c r="J9385" s="34">
        <v>1299.6610478087</v>
      </c>
      <c r="K9385" s="35" t="str">
        <f t="shared" si="800"/>
        <v>Kempenland-West_H4030</v>
      </c>
      <c r="L9385" s="36">
        <f>VLOOKUP(D9385,DATA!A:F,5,FALSE)</f>
        <v>1.0986712608830001E-2</v>
      </c>
      <c r="M9385" s="37">
        <f>VLOOKUP(D9385,DATA!A:F,6,FALSE)</f>
        <v>982</v>
      </c>
      <c r="N9385" s="36">
        <f t="shared" si="801"/>
        <v>98.406373768583876</v>
      </c>
      <c r="O9385" s="36">
        <f t="shared" si="802"/>
        <v>98.406611178035206</v>
      </c>
      <c r="P9385" s="36">
        <f t="shared" si="803"/>
        <v>2.3740945132999514E-4</v>
      </c>
      <c r="Q9385" s="36">
        <f t="shared" si="804"/>
        <v>3.0855181627523006E-3</v>
      </c>
    </row>
    <row r="9386" spans="1:17" x14ac:dyDescent="0.3">
      <c r="A9386" s="29">
        <v>2459388</v>
      </c>
      <c r="B9386" s="1">
        <v>135</v>
      </c>
      <c r="C9386" s="1" t="s">
        <v>34</v>
      </c>
      <c r="D9386" s="1" t="s">
        <v>43</v>
      </c>
      <c r="E9386" s="1" t="s">
        <v>44</v>
      </c>
      <c r="F9386" s="47">
        <v>1071</v>
      </c>
      <c r="G9386" s="34">
        <v>1357.28</v>
      </c>
      <c r="H9386" s="1" t="s">
        <v>218</v>
      </c>
      <c r="I9386" s="34">
        <v>1.37801E-2</v>
      </c>
      <c r="J9386" s="34">
        <v>0.79645098000000003</v>
      </c>
      <c r="K9386" s="35" t="str">
        <f t="shared" si="800"/>
        <v>Kempenland-West_H7150</v>
      </c>
      <c r="L9386" s="36">
        <f>VLOOKUP(D9386,DATA!A:F,5,FALSE)</f>
        <v>1.3726988247862192E-2</v>
      </c>
      <c r="M9386" s="37">
        <f>VLOOKUP(D9386,DATA!A:F,6,FALSE)</f>
        <v>1285.5</v>
      </c>
      <c r="N9386" s="36">
        <f t="shared" si="801"/>
        <v>72.816318094976722</v>
      </c>
      <c r="O9386" s="36">
        <f t="shared" si="802"/>
        <v>72.820062181542099</v>
      </c>
      <c r="P9386" s="36">
        <f t="shared" si="803"/>
        <v>3.7440865653763922E-3</v>
      </c>
      <c r="Q9386" s="36">
        <f t="shared" si="804"/>
        <v>2.9819814141988618E-5</v>
      </c>
    </row>
    <row r="9387" spans="1:17" x14ac:dyDescent="0.3">
      <c r="A9387" s="29">
        <v>2459389</v>
      </c>
      <c r="B9387" s="1">
        <v>135</v>
      </c>
      <c r="C9387" s="1" t="s">
        <v>34</v>
      </c>
      <c r="D9387" s="1" t="s">
        <v>41</v>
      </c>
      <c r="E9387" s="1" t="s">
        <v>42</v>
      </c>
      <c r="F9387" s="47">
        <v>1071</v>
      </c>
      <c r="G9387" s="34">
        <v>1383.66</v>
      </c>
      <c r="H9387" s="1" t="s">
        <v>218</v>
      </c>
      <c r="I9387" s="34">
        <v>1.5345599999999999E-2</v>
      </c>
      <c r="J9387" s="34">
        <v>1450.5713932302599</v>
      </c>
      <c r="K9387" s="35" t="str">
        <f t="shared" si="800"/>
        <v>Kempenland-West_H4010A</v>
      </c>
      <c r="L9387" s="36">
        <f>VLOOKUP(D9387,DATA!A:F,5,FALSE)</f>
        <v>1.3726988247862192E-2</v>
      </c>
      <c r="M9387" s="37">
        <f>VLOOKUP(D9387,DATA!A:F,6,FALSE)</f>
        <v>1285.5</v>
      </c>
      <c r="N9387" s="36">
        <f t="shared" si="801"/>
        <v>79.37109753608506</v>
      </c>
      <c r="O9387" s="36">
        <f t="shared" si="802"/>
        <v>79.374546358029306</v>
      </c>
      <c r="P9387" s="36">
        <f t="shared" si="803"/>
        <v>3.4488219442465606E-3</v>
      </c>
      <c r="Q9387" s="36">
        <f t="shared" si="804"/>
        <v>5.0027624526688276E-2</v>
      </c>
    </row>
    <row r="9388" spans="1:17" x14ac:dyDescent="0.3">
      <c r="A9388" s="29">
        <v>2459389</v>
      </c>
      <c r="B9388" s="1">
        <v>135</v>
      </c>
      <c r="C9388" s="1" t="s">
        <v>34</v>
      </c>
      <c r="D9388" s="1" t="s">
        <v>53</v>
      </c>
      <c r="E9388" s="1" t="s">
        <v>54</v>
      </c>
      <c r="F9388" s="47">
        <v>714</v>
      </c>
      <c r="G9388" s="34">
        <v>1383.66</v>
      </c>
      <c r="H9388" s="1" t="s">
        <v>218</v>
      </c>
      <c r="I9388" s="34">
        <v>1.5345599999999999E-2</v>
      </c>
      <c r="J9388" s="34">
        <v>1473.7306000000001</v>
      </c>
      <c r="K9388" s="35" t="str">
        <f t="shared" si="800"/>
        <v>Kempenland-West_H4030</v>
      </c>
      <c r="L9388" s="36">
        <f>VLOOKUP(D9388,DATA!A:F,5,FALSE)</f>
        <v>1.0986712608830001E-2</v>
      </c>
      <c r="M9388" s="37">
        <f>VLOOKUP(D9388,DATA!A:F,6,FALSE)</f>
        <v>982</v>
      </c>
      <c r="N9388" s="36">
        <f t="shared" si="801"/>
        <v>98.80254274526277</v>
      </c>
      <c r="O9388" s="36">
        <f t="shared" si="802"/>
        <v>98.802742199857676</v>
      </c>
      <c r="P9388" s="36">
        <f t="shared" si="803"/>
        <v>1.9945459490600115E-4</v>
      </c>
      <c r="Q9388" s="36">
        <f t="shared" si="804"/>
        <v>2.9394233982357803E-3</v>
      </c>
    </row>
    <row r="9389" spans="1:17" x14ac:dyDescent="0.3">
      <c r="A9389" s="29">
        <v>2459389</v>
      </c>
      <c r="B9389" s="1">
        <v>135</v>
      </c>
      <c r="C9389" s="1" t="s">
        <v>34</v>
      </c>
      <c r="D9389" s="1" t="s">
        <v>43</v>
      </c>
      <c r="E9389" s="1" t="s">
        <v>44</v>
      </c>
      <c r="F9389" s="47">
        <v>1071</v>
      </c>
      <c r="G9389" s="34">
        <v>1383.66</v>
      </c>
      <c r="H9389" s="1" t="s">
        <v>218</v>
      </c>
      <c r="I9389" s="34">
        <v>1.5345599999999999E-2</v>
      </c>
      <c r="J9389" s="34">
        <v>28.084678499999999</v>
      </c>
      <c r="K9389" s="35" t="str">
        <f t="shared" si="800"/>
        <v>Kempenland-West_H7150</v>
      </c>
      <c r="L9389" s="36">
        <f>VLOOKUP(D9389,DATA!A:F,5,FALSE)</f>
        <v>1.3726988247862192E-2</v>
      </c>
      <c r="M9389" s="37">
        <f>VLOOKUP(D9389,DATA!A:F,6,FALSE)</f>
        <v>1285.5</v>
      </c>
      <c r="N9389" s="36">
        <f t="shared" si="801"/>
        <v>79.37109753608506</v>
      </c>
      <c r="O9389" s="36">
        <f t="shared" si="802"/>
        <v>79.374546358029306</v>
      </c>
      <c r="P9389" s="36">
        <f t="shared" si="803"/>
        <v>3.4488219442465606E-3</v>
      </c>
      <c r="Q9389" s="36">
        <f t="shared" si="804"/>
        <v>9.6859055507909572E-4</v>
      </c>
    </row>
    <row r="9390" spans="1:17" x14ac:dyDescent="0.3">
      <c r="A9390" s="30">
        <v>2459390</v>
      </c>
      <c r="B9390" s="14">
        <v>135</v>
      </c>
      <c r="C9390" s="14" t="s">
        <v>34</v>
      </c>
      <c r="D9390" s="14" t="s">
        <v>55</v>
      </c>
      <c r="E9390" s="14" t="s">
        <v>56</v>
      </c>
      <c r="F9390" s="48">
        <v>500</v>
      </c>
      <c r="G9390" s="38">
        <v>1613.29</v>
      </c>
      <c r="H9390" s="14" t="s">
        <v>218</v>
      </c>
      <c r="I9390" s="38">
        <v>1.8224000000000001E-2</v>
      </c>
      <c r="J9390" s="38">
        <v>2.6385799000000001E-2</v>
      </c>
      <c r="K9390" s="39" t="str">
        <f t="shared" si="800"/>
        <v>Kempenland-West_H3130</v>
      </c>
      <c r="L9390" s="40">
        <f>VLOOKUP(D9390,DATA!A:F,5,FALSE)</f>
        <v>0</v>
      </c>
      <c r="M9390" s="41">
        <f>VLOOKUP(D9390,DATA!A:F,6,FALSE)</f>
        <v>3.5</v>
      </c>
      <c r="N9390" s="40">
        <f t="shared" si="801"/>
        <v>50</v>
      </c>
      <c r="O9390" s="40">
        <f t="shared" si="802"/>
        <v>50</v>
      </c>
      <c r="P9390" s="40">
        <f>J9390/10000*I9390</f>
        <v>4.8085480097599998E-8</v>
      </c>
      <c r="Q9390" s="40">
        <f>IF(AND(H9390&lt;&gt;"below",I9390&gt;=0.005),M9390*P9390,0)</f>
        <v>1.682991803416E-7</v>
      </c>
    </row>
    <row r="9391" spans="1:17" x14ac:dyDescent="0.3">
      <c r="A9391" s="29">
        <v>2459390</v>
      </c>
      <c r="B9391" s="1">
        <v>135</v>
      </c>
      <c r="C9391" s="1" t="s">
        <v>34</v>
      </c>
      <c r="D9391" s="1" t="s">
        <v>41</v>
      </c>
      <c r="E9391" s="1" t="s">
        <v>42</v>
      </c>
      <c r="F9391" s="47">
        <v>1071</v>
      </c>
      <c r="G9391" s="34">
        <v>1613.29</v>
      </c>
      <c r="H9391" s="1" t="s">
        <v>218</v>
      </c>
      <c r="I9391" s="34">
        <v>1.8224000000000001E-2</v>
      </c>
      <c r="J9391" s="34">
        <v>2940.7121999999999</v>
      </c>
      <c r="K9391" s="35" t="str">
        <f t="shared" si="800"/>
        <v>Kempenland-West_H4010A</v>
      </c>
      <c r="L9391" s="36">
        <f>VLOOKUP(D9391,DATA!A:F,5,FALSE)</f>
        <v>1.3726988247862192E-2</v>
      </c>
      <c r="M9391" s="37">
        <f>VLOOKUP(D9391,DATA!A:F,6,FALSE)</f>
        <v>1285.5</v>
      </c>
      <c r="N9391" s="36">
        <f t="shared" si="801"/>
        <v>98.900837823088835</v>
      </c>
      <c r="O9391" s="36">
        <f t="shared" si="802"/>
        <v>98.90110973459673</v>
      </c>
      <c r="P9391" s="36">
        <f t="shared" si="803"/>
        <v>2.7191150789462881E-4</v>
      </c>
      <c r="Q9391" s="36">
        <f t="shared" si="804"/>
        <v>7.9961348858613116E-3</v>
      </c>
    </row>
    <row r="9392" spans="1:17" x14ac:dyDescent="0.3">
      <c r="A9392" s="29">
        <v>2459391</v>
      </c>
      <c r="B9392" s="1">
        <v>135</v>
      </c>
      <c r="C9392" s="1" t="s">
        <v>34</v>
      </c>
      <c r="D9392" s="1" t="s">
        <v>41</v>
      </c>
      <c r="E9392" s="1" t="s">
        <v>42</v>
      </c>
      <c r="F9392" s="47">
        <v>1071</v>
      </c>
      <c r="G9392" s="34">
        <v>1654.29</v>
      </c>
      <c r="H9392" s="1" t="s">
        <v>218</v>
      </c>
      <c r="I9392" s="34">
        <v>1.9774E-2</v>
      </c>
      <c r="J9392" s="34">
        <v>3766.6786999999999</v>
      </c>
      <c r="K9392" s="35" t="str">
        <f t="shared" si="800"/>
        <v>Kempenland-West_H4010A</v>
      </c>
      <c r="L9392" s="36">
        <f>VLOOKUP(D9392,DATA!A:F,5,FALSE)</f>
        <v>1.3726988247862192E-2</v>
      </c>
      <c r="M9392" s="37">
        <f>VLOOKUP(D9392,DATA!A:F,6,FALSE)</f>
        <v>1285.5</v>
      </c>
      <c r="N9392" s="36">
        <f t="shared" si="801"/>
        <v>99.370932274814052</v>
      </c>
      <c r="O9392" s="36">
        <f t="shared" si="802"/>
        <v>99.37110193047711</v>
      </c>
      <c r="P9392" s="36">
        <f t="shared" si="803"/>
        <v>1.6965566305771063E-4</v>
      </c>
      <c r="Q9392" s="36">
        <f t="shared" si="804"/>
        <v>6.3903837237385555E-3</v>
      </c>
    </row>
    <row r="9393" spans="1:17" x14ac:dyDescent="0.3">
      <c r="A9393" s="29">
        <v>2459392</v>
      </c>
      <c r="B9393" s="1">
        <v>135</v>
      </c>
      <c r="C9393" s="1" t="s">
        <v>34</v>
      </c>
      <c r="D9393" s="1" t="s">
        <v>57</v>
      </c>
      <c r="E9393" s="1" t="s">
        <v>58</v>
      </c>
      <c r="F9393" s="47">
        <v>714</v>
      </c>
      <c r="G9393" s="34">
        <v>1529.91</v>
      </c>
      <c r="H9393" s="1" t="s">
        <v>218</v>
      </c>
      <c r="I9393" s="34">
        <v>1.7953400000000001E-2</v>
      </c>
      <c r="J9393" s="34">
        <v>374.12360000000001</v>
      </c>
      <c r="K9393" s="35" t="str">
        <f t="shared" si="800"/>
        <v>Kempenland-West_H3160</v>
      </c>
      <c r="L9393" s="36">
        <f>VLOOKUP(D9393,DATA!A:F,5,FALSE)</f>
        <v>1.0986712608830001E-2</v>
      </c>
      <c r="M9393" s="37">
        <f>VLOOKUP(D9393,DATA!A:F,6,FALSE)</f>
        <v>982</v>
      </c>
      <c r="N9393" s="36">
        <f t="shared" si="801"/>
        <v>99.757556575646589</v>
      </c>
      <c r="O9393" s="36">
        <f t="shared" si="802"/>
        <v>99.757604276709927</v>
      </c>
      <c r="P9393" s="36">
        <f t="shared" si="803"/>
        <v>4.7701063337513006E-5</v>
      </c>
      <c r="Q9393" s="36">
        <f t="shared" si="804"/>
        <v>1.7846093539658381E-4</v>
      </c>
    </row>
    <row r="9394" spans="1:17" x14ac:dyDescent="0.3">
      <c r="A9394" s="29">
        <v>2459392</v>
      </c>
      <c r="B9394" s="1">
        <v>135</v>
      </c>
      <c r="C9394" s="1" t="s">
        <v>34</v>
      </c>
      <c r="D9394" s="1" t="s">
        <v>53</v>
      </c>
      <c r="E9394" s="1" t="s">
        <v>54</v>
      </c>
      <c r="F9394" s="47">
        <v>714</v>
      </c>
      <c r="G9394" s="34">
        <v>1529.91</v>
      </c>
      <c r="H9394" s="1" t="s">
        <v>218</v>
      </c>
      <c r="I9394" s="34">
        <v>1.7953400000000001E-2</v>
      </c>
      <c r="J9394" s="34">
        <v>582.47675000000004</v>
      </c>
      <c r="K9394" s="35" t="str">
        <f t="shared" si="800"/>
        <v>Kempenland-West_H4030</v>
      </c>
      <c r="L9394" s="36">
        <f>VLOOKUP(D9394,DATA!A:F,5,FALSE)</f>
        <v>1.0986712608830001E-2</v>
      </c>
      <c r="M9394" s="37">
        <f>VLOOKUP(D9394,DATA!A:F,6,FALSE)</f>
        <v>982</v>
      </c>
      <c r="N9394" s="36">
        <f t="shared" si="801"/>
        <v>99.757556575646589</v>
      </c>
      <c r="O9394" s="36">
        <f t="shared" si="802"/>
        <v>99.757604276709927</v>
      </c>
      <c r="P9394" s="36">
        <f t="shared" si="803"/>
        <v>4.7701063337513006E-5</v>
      </c>
      <c r="Q9394" s="36">
        <f t="shared" si="804"/>
        <v>2.778476034437873E-4</v>
      </c>
    </row>
    <row r="9395" spans="1:17" x14ac:dyDescent="0.3">
      <c r="A9395" s="29">
        <v>2459393</v>
      </c>
      <c r="B9395" s="1">
        <v>135</v>
      </c>
      <c r="C9395" s="1" t="s">
        <v>34</v>
      </c>
      <c r="D9395" s="1" t="s">
        <v>41</v>
      </c>
      <c r="E9395" s="1" t="s">
        <v>42</v>
      </c>
      <c r="F9395" s="47">
        <v>1071</v>
      </c>
      <c r="G9395" s="34">
        <v>1265.44</v>
      </c>
      <c r="H9395" s="1" t="s">
        <v>218</v>
      </c>
      <c r="I9395" s="34">
        <v>1.4734300000000001E-2</v>
      </c>
      <c r="J9395" s="34">
        <v>55.287582</v>
      </c>
      <c r="K9395" s="35" t="str">
        <f t="shared" si="800"/>
        <v>Kempenland-West_H4010A</v>
      </c>
      <c r="L9395" s="36">
        <f>VLOOKUP(D9395,DATA!A:F,5,FALSE)</f>
        <v>1.3726988247862192E-2</v>
      </c>
      <c r="M9395" s="37">
        <f>VLOOKUP(D9395,DATA!A:F,6,FALSE)</f>
        <v>1285.5</v>
      </c>
      <c r="N9395" s="36">
        <f t="shared" si="801"/>
        <v>43.159086881257601</v>
      </c>
      <c r="O9395" s="36">
        <f t="shared" si="802"/>
        <v>43.164048736286787</v>
      </c>
      <c r="P9395" s="36">
        <f t="shared" si="803"/>
        <v>4.9618550291867791E-3</v>
      </c>
      <c r="Q9395" s="36">
        <f t="shared" si="804"/>
        <v>2.7432896679827645E-3</v>
      </c>
    </row>
    <row r="9396" spans="1:17" x14ac:dyDescent="0.3">
      <c r="A9396" s="29">
        <v>2459393</v>
      </c>
      <c r="B9396" s="1">
        <v>135</v>
      </c>
      <c r="C9396" s="1" t="s">
        <v>34</v>
      </c>
      <c r="D9396" s="1" t="s">
        <v>53</v>
      </c>
      <c r="E9396" s="1" t="s">
        <v>54</v>
      </c>
      <c r="F9396" s="47">
        <v>714</v>
      </c>
      <c r="G9396" s="34">
        <v>1265.44</v>
      </c>
      <c r="H9396" s="1" t="s">
        <v>218</v>
      </c>
      <c r="I9396" s="34">
        <v>1.4734300000000001E-2</v>
      </c>
      <c r="J9396" s="34">
        <v>198.42582999999999</v>
      </c>
      <c r="K9396" s="35" t="str">
        <f t="shared" si="800"/>
        <v>Kempenland-West_H4030</v>
      </c>
      <c r="L9396" s="36">
        <f>VLOOKUP(D9396,DATA!A:F,5,FALSE)</f>
        <v>1.0986712608830001E-2</v>
      </c>
      <c r="M9396" s="37">
        <f>VLOOKUP(D9396,DATA!A:F,6,FALSE)</f>
        <v>982</v>
      </c>
      <c r="N9396" s="36">
        <f t="shared" si="801"/>
        <v>95.746955785276768</v>
      </c>
      <c r="O9396" s="36">
        <f t="shared" si="802"/>
        <v>95.747614943968486</v>
      </c>
      <c r="P9396" s="36">
        <f t="shared" si="803"/>
        <v>6.5915869171817576E-4</v>
      </c>
      <c r="Q9396" s="36">
        <f t="shared" si="804"/>
        <v>1.3079411050589316E-3</v>
      </c>
    </row>
    <row r="9397" spans="1:17" x14ac:dyDescent="0.3">
      <c r="A9397" s="30">
        <v>2459394</v>
      </c>
      <c r="B9397" s="14">
        <v>135</v>
      </c>
      <c r="C9397" s="14" t="s">
        <v>34</v>
      </c>
      <c r="D9397" s="14" t="s">
        <v>88</v>
      </c>
      <c r="E9397" s="14" t="s">
        <v>56</v>
      </c>
      <c r="F9397" s="48">
        <v>500</v>
      </c>
      <c r="G9397" s="38">
        <v>1333.25</v>
      </c>
      <c r="H9397" s="14" t="s">
        <v>218</v>
      </c>
      <c r="I9397" s="38">
        <v>1.51711E-2</v>
      </c>
      <c r="J9397" s="38">
        <v>82.719536000000005</v>
      </c>
      <c r="K9397" s="39" t="str">
        <f t="shared" si="800"/>
        <v>Kempenland-West_ZGH3130</v>
      </c>
      <c r="L9397" s="40">
        <f>VLOOKUP(D9397,DATA!A:F,5,FALSE)</f>
        <v>0</v>
      </c>
      <c r="M9397" s="41">
        <f>VLOOKUP(D9397,DATA!A:F,6,FALSE)</f>
        <v>3.5</v>
      </c>
      <c r="N9397" s="40">
        <f t="shared" si="801"/>
        <v>50</v>
      </c>
      <c r="O9397" s="40">
        <f t="shared" si="802"/>
        <v>50</v>
      </c>
      <c r="P9397" s="40">
        <f>J9397/10000*I9397</f>
        <v>1.2549463526096002E-4</v>
      </c>
      <c r="Q9397" s="40">
        <f>IF(AND(H9397&lt;&gt;"below",I9397&gt;=0.005),M9397*P9397,0)</f>
        <v>4.3923122341336007E-4</v>
      </c>
    </row>
    <row r="9398" spans="1:17" x14ac:dyDescent="0.3">
      <c r="A9398" s="29">
        <v>2459394</v>
      </c>
      <c r="B9398" s="1">
        <v>135</v>
      </c>
      <c r="C9398" s="1" t="s">
        <v>34</v>
      </c>
      <c r="D9398" s="1" t="s">
        <v>57</v>
      </c>
      <c r="E9398" s="1" t="s">
        <v>58</v>
      </c>
      <c r="F9398" s="47">
        <v>714</v>
      </c>
      <c r="G9398" s="34">
        <v>1333.25</v>
      </c>
      <c r="H9398" s="1" t="s">
        <v>218</v>
      </c>
      <c r="I9398" s="34">
        <v>1.51711E-2</v>
      </c>
      <c r="J9398" s="34">
        <v>2194.297</v>
      </c>
      <c r="K9398" s="35" t="str">
        <f t="shared" si="800"/>
        <v>Kempenland-West_H3160</v>
      </c>
      <c r="L9398" s="36">
        <f>VLOOKUP(D9398,DATA!A:F,5,FALSE)</f>
        <v>1.0986712608830001E-2</v>
      </c>
      <c r="M9398" s="37">
        <f>VLOOKUP(D9398,DATA!A:F,6,FALSE)</f>
        <v>982</v>
      </c>
      <c r="N9398" s="36">
        <f t="shared" si="801"/>
        <v>97.934816032165259</v>
      </c>
      <c r="O9398" s="36">
        <f t="shared" si="802"/>
        <v>97.935153122261639</v>
      </c>
      <c r="P9398" s="36">
        <f t="shared" si="803"/>
        <v>3.3709009638016596E-4</v>
      </c>
      <c r="Q9398" s="36">
        <f t="shared" si="804"/>
        <v>7.3967578721670897E-3</v>
      </c>
    </row>
    <row r="9399" spans="1:17" x14ac:dyDescent="0.3">
      <c r="A9399" s="29">
        <v>2459394</v>
      </c>
      <c r="B9399" s="1">
        <v>135</v>
      </c>
      <c r="C9399" s="1" t="s">
        <v>34</v>
      </c>
      <c r="D9399" s="1" t="s">
        <v>67</v>
      </c>
      <c r="E9399" s="1" t="s">
        <v>58</v>
      </c>
      <c r="F9399" s="47">
        <v>714</v>
      </c>
      <c r="G9399" s="34">
        <v>1333.25</v>
      </c>
      <c r="H9399" s="1" t="s">
        <v>218</v>
      </c>
      <c r="I9399" s="34">
        <v>1.51711E-2</v>
      </c>
      <c r="J9399" s="34">
        <v>130.20937000000001</v>
      </c>
      <c r="K9399" s="35" t="str">
        <f t="shared" si="800"/>
        <v>Kempenland-West_ZGH3160</v>
      </c>
      <c r="L9399" s="36">
        <f>VLOOKUP(D9399,DATA!A:F,5,FALSE)</f>
        <v>1.0986712608830001E-2</v>
      </c>
      <c r="M9399" s="37">
        <f>VLOOKUP(D9399,DATA!A:F,6,FALSE)</f>
        <v>982</v>
      </c>
      <c r="N9399" s="36">
        <f t="shared" si="801"/>
        <v>97.934816032165259</v>
      </c>
      <c r="O9399" s="36">
        <f t="shared" si="802"/>
        <v>97.935153122261639</v>
      </c>
      <c r="P9399" s="36">
        <f t="shared" si="803"/>
        <v>3.3709009638016596E-4</v>
      </c>
      <c r="Q9399" s="36">
        <f t="shared" si="804"/>
        <v>4.3892289082900693E-4</v>
      </c>
    </row>
    <row r="9400" spans="1:17" x14ac:dyDescent="0.3">
      <c r="A9400" s="29">
        <v>2459394</v>
      </c>
      <c r="B9400" s="1">
        <v>135</v>
      </c>
      <c r="C9400" s="1" t="s">
        <v>34</v>
      </c>
      <c r="D9400" s="1" t="s">
        <v>41</v>
      </c>
      <c r="E9400" s="1" t="s">
        <v>42</v>
      </c>
      <c r="F9400" s="47">
        <v>1071</v>
      </c>
      <c r="G9400" s="34">
        <v>1333.25</v>
      </c>
      <c r="H9400" s="1" t="s">
        <v>218</v>
      </c>
      <c r="I9400" s="34">
        <v>1.51711E-2</v>
      </c>
      <c r="J9400" s="34">
        <v>228.18027000000001</v>
      </c>
      <c r="K9400" s="35" t="str">
        <f t="shared" si="800"/>
        <v>Kempenland-West_H4010A</v>
      </c>
      <c r="L9400" s="36">
        <f>VLOOKUP(D9400,DATA!A:F,5,FALSE)</f>
        <v>1.3726988247862192E-2</v>
      </c>
      <c r="M9400" s="37">
        <f>VLOOKUP(D9400,DATA!A:F,6,FALSE)</f>
        <v>1285.5</v>
      </c>
      <c r="N9400" s="36">
        <f t="shared" si="801"/>
        <v>65.824063409534332</v>
      </c>
      <c r="O9400" s="36">
        <f t="shared" si="802"/>
        <v>65.828748124082466</v>
      </c>
      <c r="P9400" s="36">
        <f t="shared" si="803"/>
        <v>4.6847145481336838E-3</v>
      </c>
      <c r="Q9400" s="36">
        <f t="shared" si="804"/>
        <v>1.068959430466072E-2</v>
      </c>
    </row>
    <row r="9401" spans="1:17" x14ac:dyDescent="0.3">
      <c r="A9401" s="29">
        <v>2459394</v>
      </c>
      <c r="B9401" s="1">
        <v>135</v>
      </c>
      <c r="C9401" s="1" t="s">
        <v>34</v>
      </c>
      <c r="D9401" s="1" t="s">
        <v>53</v>
      </c>
      <c r="E9401" s="1" t="s">
        <v>54</v>
      </c>
      <c r="F9401" s="47">
        <v>714</v>
      </c>
      <c r="G9401" s="34">
        <v>1333.25</v>
      </c>
      <c r="H9401" s="1" t="s">
        <v>218</v>
      </c>
      <c r="I9401" s="34">
        <v>1.51711E-2</v>
      </c>
      <c r="J9401" s="34">
        <v>292.45929999999998</v>
      </c>
      <c r="K9401" s="35" t="str">
        <f t="shared" si="800"/>
        <v>Kempenland-West_H4030</v>
      </c>
      <c r="L9401" s="36">
        <f>VLOOKUP(D9401,DATA!A:F,5,FALSE)</f>
        <v>1.0986712608830001E-2</v>
      </c>
      <c r="M9401" s="37">
        <f>VLOOKUP(D9401,DATA!A:F,6,FALSE)</f>
        <v>982</v>
      </c>
      <c r="N9401" s="36">
        <f t="shared" si="801"/>
        <v>97.934816032165259</v>
      </c>
      <c r="O9401" s="36">
        <f t="shared" si="802"/>
        <v>97.935153122261639</v>
      </c>
      <c r="P9401" s="36">
        <f t="shared" si="803"/>
        <v>3.3709009638016596E-4</v>
      </c>
      <c r="Q9401" s="36">
        <f t="shared" si="804"/>
        <v>9.8585133624275851E-4</v>
      </c>
    </row>
    <row r="9402" spans="1:17" x14ac:dyDescent="0.3">
      <c r="A9402" s="29">
        <v>2459394</v>
      </c>
      <c r="B9402" s="1">
        <v>135</v>
      </c>
      <c r="C9402" s="1" t="s">
        <v>34</v>
      </c>
      <c r="D9402" s="1" t="s">
        <v>43</v>
      </c>
      <c r="E9402" s="1" t="s">
        <v>44</v>
      </c>
      <c r="F9402" s="47">
        <v>1071</v>
      </c>
      <c r="G9402" s="34">
        <v>1333.25</v>
      </c>
      <c r="H9402" s="1" t="s">
        <v>218</v>
      </c>
      <c r="I9402" s="34">
        <v>1.51711E-2</v>
      </c>
      <c r="J9402" s="34">
        <v>3751.3406</v>
      </c>
      <c r="K9402" s="35" t="str">
        <f t="shared" si="800"/>
        <v>Kempenland-West_H7150</v>
      </c>
      <c r="L9402" s="36">
        <f>VLOOKUP(D9402,DATA!A:F,5,FALSE)</f>
        <v>1.3726988247862192E-2</v>
      </c>
      <c r="M9402" s="37">
        <f>VLOOKUP(D9402,DATA!A:F,6,FALSE)</f>
        <v>1285.5</v>
      </c>
      <c r="N9402" s="36">
        <f t="shared" si="801"/>
        <v>65.824063409534332</v>
      </c>
      <c r="O9402" s="36">
        <f t="shared" si="802"/>
        <v>65.828748124082466</v>
      </c>
      <c r="P9402" s="36">
        <f t="shared" si="803"/>
        <v>4.6847145481336838E-3</v>
      </c>
      <c r="Q9402" s="36">
        <f t="shared" si="804"/>
        <v>0.17573959883824541</v>
      </c>
    </row>
    <row r="9403" spans="1:17" x14ac:dyDescent="0.3">
      <c r="A9403" s="29">
        <v>2459395</v>
      </c>
      <c r="B9403" s="1">
        <v>135</v>
      </c>
      <c r="C9403" s="1" t="s">
        <v>34</v>
      </c>
      <c r="D9403" s="1" t="s">
        <v>41</v>
      </c>
      <c r="E9403" s="1" t="s">
        <v>42</v>
      </c>
      <c r="F9403" s="47">
        <v>1071</v>
      </c>
      <c r="G9403" s="34">
        <v>1652.29</v>
      </c>
      <c r="H9403" s="1" t="s">
        <v>218</v>
      </c>
      <c r="I9403" s="34">
        <v>1.76112E-2</v>
      </c>
      <c r="J9403" s="34">
        <v>240.17869999999999</v>
      </c>
      <c r="K9403" s="35" t="str">
        <f t="shared" si="800"/>
        <v>Kempenland-West_H4010A</v>
      </c>
      <c r="L9403" s="36">
        <f>VLOOKUP(D9403,DATA!A:F,5,FALSE)</f>
        <v>1.3726988247862192E-2</v>
      </c>
      <c r="M9403" s="37">
        <f>VLOOKUP(D9403,DATA!A:F,6,FALSE)</f>
        <v>1285.5</v>
      </c>
      <c r="N9403" s="36">
        <f t="shared" si="801"/>
        <v>99.35353580278624</v>
      </c>
      <c r="O9403" s="36">
        <f t="shared" si="802"/>
        <v>99.353691055857638</v>
      </c>
      <c r="P9403" s="36">
        <f t="shared" si="803"/>
        <v>1.5525307139796496E-4</v>
      </c>
      <c r="Q9403" s="36">
        <f t="shared" si="804"/>
        <v>3.7288480859370407E-4</v>
      </c>
    </row>
    <row r="9404" spans="1:17" x14ac:dyDescent="0.3">
      <c r="A9404" s="29">
        <v>2459395</v>
      </c>
      <c r="B9404" s="1">
        <v>135</v>
      </c>
      <c r="C9404" s="1" t="s">
        <v>34</v>
      </c>
      <c r="D9404" s="1" t="s">
        <v>53</v>
      </c>
      <c r="E9404" s="1" t="s">
        <v>54</v>
      </c>
      <c r="F9404" s="47">
        <v>714</v>
      </c>
      <c r="G9404" s="34">
        <v>1652.29</v>
      </c>
      <c r="H9404" s="1" t="s">
        <v>218</v>
      </c>
      <c r="I9404" s="34">
        <v>1.76112E-2</v>
      </c>
      <c r="J9404" s="34">
        <v>8375.2950000000001</v>
      </c>
      <c r="K9404" s="35" t="str">
        <f t="shared" si="800"/>
        <v>Kempenland-West_H4030</v>
      </c>
      <c r="L9404" s="36">
        <f>VLOOKUP(D9404,DATA!A:F,5,FALSE)</f>
        <v>1.0986712608830001E-2</v>
      </c>
      <c r="M9404" s="37">
        <f>VLOOKUP(D9404,DATA!A:F,6,FALSE)</f>
        <v>982</v>
      </c>
      <c r="N9404" s="36">
        <f t="shared" si="801"/>
        <v>99.936692196987721</v>
      </c>
      <c r="O9404" s="36">
        <f t="shared" si="802"/>
        <v>99.936704437425917</v>
      </c>
      <c r="P9404" s="36">
        <f t="shared" si="803"/>
        <v>1.22404381954766E-5</v>
      </c>
      <c r="Q9404" s="36">
        <f t="shared" si="804"/>
        <v>1.0251728081638418E-3</v>
      </c>
    </row>
    <row r="9405" spans="1:17" x14ac:dyDescent="0.3">
      <c r="A9405" s="29">
        <v>2460891</v>
      </c>
      <c r="B9405" s="1">
        <v>135</v>
      </c>
      <c r="C9405" s="1" t="s">
        <v>34</v>
      </c>
      <c r="D9405" s="1" t="s">
        <v>85</v>
      </c>
      <c r="E9405" s="1" t="s">
        <v>60</v>
      </c>
      <c r="F9405" s="47">
        <v>1071</v>
      </c>
      <c r="G9405" s="34">
        <v>1961.36</v>
      </c>
      <c r="H9405" s="1" t="s">
        <v>218</v>
      </c>
      <c r="I9405" s="34">
        <v>1.6531000000000001E-2</v>
      </c>
      <c r="J9405" s="34">
        <v>3914.6963000000001</v>
      </c>
      <c r="K9405" s="35" t="str">
        <f t="shared" si="800"/>
        <v>Kempenland-West_ZGH9190</v>
      </c>
      <c r="L9405" s="36">
        <f>VLOOKUP(D9405,DATA!A:F,5,FALSE)</f>
        <v>1.3726988247862192E-2</v>
      </c>
      <c r="M9405" s="37">
        <f>VLOOKUP(D9405,DATA!A:F,6,FALSE)</f>
        <v>1285.5</v>
      </c>
      <c r="N9405" s="36">
        <f t="shared" si="801"/>
        <v>99.990650623191044</v>
      </c>
      <c r="O9405" s="36">
        <f t="shared" si="802"/>
        <v>99.990652744320528</v>
      </c>
      <c r="P9405" s="36">
        <f t="shared" si="803"/>
        <v>2.1211294836120942E-6</v>
      </c>
      <c r="Q9405" s="36">
        <f t="shared" si="804"/>
        <v>8.3035777413171754E-5</v>
      </c>
    </row>
    <row r="9406" spans="1:17" x14ac:dyDescent="0.3">
      <c r="A9406" s="29">
        <v>2460891</v>
      </c>
      <c r="B9406" s="1">
        <v>135</v>
      </c>
      <c r="C9406" s="1" t="s">
        <v>34</v>
      </c>
      <c r="D9406" s="1" t="s">
        <v>22</v>
      </c>
      <c r="E9406" s="1" t="s">
        <v>23</v>
      </c>
      <c r="F9406" s="47">
        <v>1857</v>
      </c>
      <c r="G9406" s="34">
        <v>1961.36</v>
      </c>
      <c r="H9406" s="1" t="s">
        <v>218</v>
      </c>
      <c r="I9406" s="34">
        <v>1.6531000000000001E-2</v>
      </c>
      <c r="J9406" s="34">
        <v>15.1532</v>
      </c>
      <c r="K9406" s="35" t="str">
        <f t="shared" si="800"/>
        <v>Kempenland-West_H91E0C</v>
      </c>
      <c r="L9406" s="36">
        <f>VLOOKUP(D9406,DATA!A:F,5,FALSE)</f>
        <v>6.9280917156857415E-3</v>
      </c>
      <c r="M9406" s="37">
        <f>VLOOKUP(D9406,DATA!A:F,6,FALSE)</f>
        <v>2282</v>
      </c>
      <c r="N9406" s="36">
        <f t="shared" si="801"/>
        <v>9.7843095475592232</v>
      </c>
      <c r="O9406" s="36">
        <f t="shared" si="802"/>
        <v>9.7853205332725928</v>
      </c>
      <c r="P9406" s="36">
        <f t="shared" si="803"/>
        <v>1.0109857133695499E-3</v>
      </c>
      <c r="Q9406" s="36">
        <f t="shared" si="804"/>
        <v>1.5319668711831464E-4</v>
      </c>
    </row>
    <row r="9407" spans="1:17" x14ac:dyDescent="0.3">
      <c r="A9407" s="29">
        <v>2460892</v>
      </c>
      <c r="B9407" s="1">
        <v>135</v>
      </c>
      <c r="C9407" s="1" t="s">
        <v>34</v>
      </c>
      <c r="D9407" s="1" t="s">
        <v>70</v>
      </c>
      <c r="E9407" s="1" t="s">
        <v>71</v>
      </c>
      <c r="F9407" s="47">
        <v>1071</v>
      </c>
      <c r="G9407" s="34">
        <v>1985.22</v>
      </c>
      <c r="H9407" s="1" t="s">
        <v>218</v>
      </c>
      <c r="I9407" s="34">
        <v>1.6639999999999999E-2</v>
      </c>
      <c r="J9407" s="34">
        <v>256.22507000000002</v>
      </c>
      <c r="K9407" s="35" t="str">
        <f t="shared" si="800"/>
        <v>Kempenland-West_H9120</v>
      </c>
      <c r="L9407" s="36">
        <f>VLOOKUP(D9407,DATA!A:F,5,FALSE)</f>
        <v>1.3726988247862192E-2</v>
      </c>
      <c r="M9407" s="37">
        <f>VLOOKUP(D9407,DATA!A:F,6,FALSE)</f>
        <v>1285.5</v>
      </c>
      <c r="N9407" s="36">
        <f t="shared" si="801"/>
        <v>99.993261685208296</v>
      </c>
      <c r="O9407" s="36">
        <f t="shared" si="802"/>
        <v>99.993263224075065</v>
      </c>
      <c r="P9407" s="36">
        <f t="shared" si="803"/>
        <v>1.5388667691240698E-6</v>
      </c>
      <c r="Q9407" s="36">
        <f t="shared" si="804"/>
        <v>3.9429624563948863E-6</v>
      </c>
    </row>
    <row r="9408" spans="1:17" x14ac:dyDescent="0.3">
      <c r="A9408" s="29">
        <v>2460892</v>
      </c>
      <c r="B9408" s="1">
        <v>135</v>
      </c>
      <c r="C9408" s="1" t="s">
        <v>34</v>
      </c>
      <c r="D9408" s="1" t="s">
        <v>22</v>
      </c>
      <c r="E9408" s="1" t="s">
        <v>23</v>
      </c>
      <c r="F9408" s="47">
        <v>1857</v>
      </c>
      <c r="G9408" s="34">
        <v>1985.22</v>
      </c>
      <c r="H9408" s="1" t="s">
        <v>218</v>
      </c>
      <c r="I9408" s="34">
        <v>1.6639999999999999E-2</v>
      </c>
      <c r="J9408" s="34">
        <v>8848.7530000000006</v>
      </c>
      <c r="K9408" s="35" t="str">
        <f t="shared" si="800"/>
        <v>Kempenland-West_H91E0C</v>
      </c>
      <c r="L9408" s="36">
        <f>VLOOKUP(D9408,DATA!A:F,5,FALSE)</f>
        <v>6.9280917156857415E-3</v>
      </c>
      <c r="M9408" s="37">
        <f>VLOOKUP(D9408,DATA!A:F,6,FALSE)</f>
        <v>2282</v>
      </c>
      <c r="N9408" s="36">
        <f t="shared" si="801"/>
        <v>11.343554305048341</v>
      </c>
      <c r="O9408" s="36">
        <f t="shared" si="802"/>
        <v>11.344713738362755</v>
      </c>
      <c r="P9408" s="36">
        <f t="shared" si="803"/>
        <v>1.1594333144131497E-3</v>
      </c>
      <c r="Q9408" s="36">
        <f t="shared" si="804"/>
        <v>0.10259539019213301</v>
      </c>
    </row>
    <row r="9409" spans="1:17" x14ac:dyDescent="0.3">
      <c r="A9409" s="29">
        <v>2460893</v>
      </c>
      <c r="B9409" s="1">
        <v>135</v>
      </c>
      <c r="C9409" s="1" t="s">
        <v>34</v>
      </c>
      <c r="D9409" s="1" t="s">
        <v>22</v>
      </c>
      <c r="E9409" s="1" t="s">
        <v>23</v>
      </c>
      <c r="F9409" s="47">
        <v>1857</v>
      </c>
      <c r="G9409" s="34">
        <v>1989.37</v>
      </c>
      <c r="H9409" s="1" t="s">
        <v>218</v>
      </c>
      <c r="I9409" s="34">
        <v>1.6951000000000001E-2</v>
      </c>
      <c r="J9409" s="34">
        <v>327.42989999999998</v>
      </c>
      <c r="K9409" s="35" t="str">
        <f t="shared" si="800"/>
        <v>Kempenland-West_H91E0C</v>
      </c>
      <c r="L9409" s="36">
        <f>VLOOKUP(D9409,DATA!A:F,5,FALSE)</f>
        <v>6.9280917156857415E-3</v>
      </c>
      <c r="M9409" s="37">
        <f>VLOOKUP(D9409,DATA!A:F,6,FALSE)</f>
        <v>2282</v>
      </c>
      <c r="N9409" s="36">
        <f t="shared" si="801"/>
        <v>11.635932421349754</v>
      </c>
      <c r="O9409" s="36">
        <f t="shared" si="802"/>
        <v>11.637139972145086</v>
      </c>
      <c r="P9409" s="36">
        <f t="shared" si="803"/>
        <v>1.2075507953319686E-3</v>
      </c>
      <c r="Q9409" s="36">
        <f t="shared" si="804"/>
        <v>3.9538823616046695E-3</v>
      </c>
    </row>
    <row r="9410" spans="1:17" x14ac:dyDescent="0.3">
      <c r="A9410" s="29">
        <v>2460894</v>
      </c>
      <c r="B9410" s="1">
        <v>135</v>
      </c>
      <c r="C9410" s="1" t="s">
        <v>34</v>
      </c>
      <c r="D9410" s="1" t="s">
        <v>33</v>
      </c>
      <c r="E9410" s="1" t="s">
        <v>29</v>
      </c>
      <c r="F9410" s="47">
        <v>1786</v>
      </c>
      <c r="G9410" s="34">
        <v>1800.03</v>
      </c>
      <c r="H9410" s="1" t="s">
        <v>218</v>
      </c>
      <c r="I9410" s="34">
        <v>1.4751999999999999E-2</v>
      </c>
      <c r="J9410" s="34">
        <v>1473.4049</v>
      </c>
      <c r="K9410" s="35" t="str">
        <f t="shared" si="800"/>
        <v>Kempenland-West_ZGH91D0</v>
      </c>
      <c r="L9410" s="36">
        <f>VLOOKUP(D9410,DATA!A:F,5,FALSE)</f>
        <v>6.9280917156857415E-3</v>
      </c>
      <c r="M9410" s="37">
        <f>VLOOKUP(D9410,DATA!A:F,6,FALSE)</f>
        <v>2211</v>
      </c>
      <c r="N9410" s="36">
        <f t="shared" si="801"/>
        <v>5.4824271884150182</v>
      </c>
      <c r="O9410" s="36">
        <f t="shared" si="802"/>
        <v>5.4829568149368448</v>
      </c>
      <c r="P9410" s="36">
        <f t="shared" si="803"/>
        <v>5.2962652182664272E-4</v>
      </c>
      <c r="Q9410" s="36">
        <f t="shared" si="804"/>
        <v>7.8035431242933226E-3</v>
      </c>
    </row>
    <row r="9411" spans="1:17" x14ac:dyDescent="0.3">
      <c r="A9411" s="29">
        <v>2460915</v>
      </c>
      <c r="B9411" s="1">
        <v>135</v>
      </c>
      <c r="C9411" s="1" t="s">
        <v>34</v>
      </c>
      <c r="D9411" s="1" t="s">
        <v>82</v>
      </c>
      <c r="E9411" s="1" t="s">
        <v>54</v>
      </c>
      <c r="F9411" s="47">
        <v>714</v>
      </c>
      <c r="G9411" s="34">
        <v>1601.48</v>
      </c>
      <c r="H9411" s="1" t="s">
        <v>218</v>
      </c>
      <c r="I9411" s="34">
        <v>1.6265000000000002E-2</v>
      </c>
      <c r="J9411" s="34">
        <v>159.60503</v>
      </c>
      <c r="K9411" s="35" t="str">
        <f t="shared" ref="K9411:K9474" si="805">_xlfn.CONCAT(C9411,"_",D9411)</f>
        <v>Kempenland-West_ZGH4030</v>
      </c>
      <c r="L9411" s="36">
        <f>VLOOKUP(D9411,DATA!A:F,5,FALSE)</f>
        <v>1.0986712608830001E-2</v>
      </c>
      <c r="M9411" s="37">
        <f>VLOOKUP(D9411,DATA!A:F,6,FALSE)</f>
        <v>982</v>
      </c>
      <c r="N9411" s="36">
        <f t="shared" ref="N9411:N9474" si="806">100/(1+EXP(-L9411*(G9411-M9411)))</f>
        <v>99.889416566335967</v>
      </c>
      <c r="O9411" s="36">
        <f t="shared" ref="O9411:O9474" si="807">100/(1+EXP(-L9411*((G9411+I9411)-M9411)))</f>
        <v>99.88943630385954</v>
      </c>
      <c r="P9411" s="36">
        <f t="shared" ref="P9411:P9474" si="808">O9411-N9411</f>
        <v>1.9737523572871396E-5</v>
      </c>
      <c r="Q9411" s="36">
        <f t="shared" ref="Q9411:Q9474" si="809">IF(AND(H9411&lt;&gt;"below",I9411&gt;=0.005),J9411*P9411/100,0)</f>
        <v>3.1502080419738466E-5</v>
      </c>
    </row>
    <row r="9412" spans="1:17" x14ac:dyDescent="0.3">
      <c r="A9412" s="30">
        <v>2460916</v>
      </c>
      <c r="B9412" s="14">
        <v>135</v>
      </c>
      <c r="C9412" s="14" t="s">
        <v>34</v>
      </c>
      <c r="D9412" s="14" t="s">
        <v>55</v>
      </c>
      <c r="E9412" s="14" t="s">
        <v>56</v>
      </c>
      <c r="F9412" s="48">
        <v>500</v>
      </c>
      <c r="G9412" s="38">
        <v>1386.37</v>
      </c>
      <c r="H9412" s="14" t="s">
        <v>218</v>
      </c>
      <c r="I9412" s="38">
        <v>1.38621E-2</v>
      </c>
      <c r="J9412" s="38">
        <v>2556.0675999999999</v>
      </c>
      <c r="K9412" s="39" t="str">
        <f t="shared" si="805"/>
        <v>Kempenland-West_H3130</v>
      </c>
      <c r="L9412" s="40">
        <f>VLOOKUP(D9412,DATA!A:F,5,FALSE)</f>
        <v>0</v>
      </c>
      <c r="M9412" s="41">
        <f>VLOOKUP(D9412,DATA!A:F,6,FALSE)</f>
        <v>3.5</v>
      </c>
      <c r="N9412" s="40">
        <f t="shared" si="806"/>
        <v>50</v>
      </c>
      <c r="O9412" s="40">
        <f t="shared" si="807"/>
        <v>50</v>
      </c>
      <c r="P9412" s="40">
        <f>J9412/10000*I9412</f>
        <v>3.5432464677959997E-3</v>
      </c>
      <c r="Q9412" s="40">
        <f>IF(AND(H9412&lt;&gt;"below",I9412&gt;=0.005),M9412*P9412,0)</f>
        <v>1.2401362637285999E-2</v>
      </c>
    </row>
    <row r="9413" spans="1:17" x14ac:dyDescent="0.3">
      <c r="A9413" s="29">
        <v>2460916</v>
      </c>
      <c r="B9413" s="1">
        <v>135</v>
      </c>
      <c r="C9413" s="1" t="s">
        <v>34</v>
      </c>
      <c r="D9413" s="1" t="s">
        <v>41</v>
      </c>
      <c r="E9413" s="1" t="s">
        <v>42</v>
      </c>
      <c r="F9413" s="47">
        <v>1071</v>
      </c>
      <c r="G9413" s="34">
        <v>1386.37</v>
      </c>
      <c r="H9413" s="1" t="s">
        <v>218</v>
      </c>
      <c r="I9413" s="34">
        <v>1.38621E-2</v>
      </c>
      <c r="J9413" s="34">
        <v>1151.6259</v>
      </c>
      <c r="K9413" s="35" t="str">
        <f t="shared" si="805"/>
        <v>Kempenland-West_H4010A</v>
      </c>
      <c r="L9413" s="36">
        <f>VLOOKUP(D9413,DATA!A:F,5,FALSE)</f>
        <v>1.3726988247862192E-2</v>
      </c>
      <c r="M9413" s="37">
        <f>VLOOKUP(D9413,DATA!A:F,6,FALSE)</f>
        <v>1285.5</v>
      </c>
      <c r="N9413" s="36">
        <f t="shared" si="806"/>
        <v>79.97353797813166</v>
      </c>
      <c r="O9413" s="36">
        <f t="shared" si="807"/>
        <v>79.976585382315321</v>
      </c>
      <c r="P9413" s="36">
        <f t="shared" si="808"/>
        <v>3.0474041836612287E-3</v>
      </c>
      <c r="Q9413" s="36">
        <f t="shared" si="809"/>
        <v>3.5094695856726282E-2</v>
      </c>
    </row>
    <row r="9414" spans="1:17" x14ac:dyDescent="0.3">
      <c r="A9414" s="29">
        <v>2460916</v>
      </c>
      <c r="B9414" s="1">
        <v>135</v>
      </c>
      <c r="C9414" s="1" t="s">
        <v>34</v>
      </c>
      <c r="D9414" s="1" t="s">
        <v>53</v>
      </c>
      <c r="E9414" s="1" t="s">
        <v>54</v>
      </c>
      <c r="F9414" s="47">
        <v>714</v>
      </c>
      <c r="G9414" s="34">
        <v>1386.37</v>
      </c>
      <c r="H9414" s="1" t="s">
        <v>218</v>
      </c>
      <c r="I9414" s="34">
        <v>1.38621E-2</v>
      </c>
      <c r="J9414" s="34">
        <v>2406.0675999999999</v>
      </c>
      <c r="K9414" s="35" t="str">
        <f t="shared" si="805"/>
        <v>Kempenland-West_H4030</v>
      </c>
      <c r="L9414" s="36">
        <f>VLOOKUP(D9414,DATA!A:F,5,FALSE)</f>
        <v>1.0986712608830001E-2</v>
      </c>
      <c r="M9414" s="37">
        <f>VLOOKUP(D9414,DATA!A:F,6,FALSE)</f>
        <v>982</v>
      </c>
      <c r="N9414" s="36">
        <f t="shared" si="806"/>
        <v>98.837261847083781</v>
      </c>
      <c r="O9414" s="36">
        <f t="shared" si="807"/>
        <v>98.837436858797957</v>
      </c>
      <c r="P9414" s="36">
        <f t="shared" si="808"/>
        <v>1.7501171417677597E-4</v>
      </c>
      <c r="Q9414" s="36">
        <f t="shared" si="809"/>
        <v>4.2109001510120129E-3</v>
      </c>
    </row>
    <row r="9415" spans="1:17" x14ac:dyDescent="0.3">
      <c r="A9415" s="29">
        <v>2460917</v>
      </c>
      <c r="B9415" s="1">
        <v>135</v>
      </c>
      <c r="C9415" s="1" t="s">
        <v>34</v>
      </c>
      <c r="D9415" s="1" t="s">
        <v>41</v>
      </c>
      <c r="E9415" s="1" t="s">
        <v>42</v>
      </c>
      <c r="F9415" s="47">
        <v>1071</v>
      </c>
      <c r="G9415" s="34">
        <v>1295.28</v>
      </c>
      <c r="H9415" s="1" t="s">
        <v>218</v>
      </c>
      <c r="I9415" s="34">
        <v>1.3817299999999999E-2</v>
      </c>
      <c r="J9415" s="34">
        <v>127.68958499999999</v>
      </c>
      <c r="K9415" s="35" t="str">
        <f t="shared" si="805"/>
        <v>Kempenland-West_H4010A</v>
      </c>
      <c r="L9415" s="36">
        <f>VLOOKUP(D9415,DATA!A:F,5,FALSE)</f>
        <v>1.3726988247862192E-2</v>
      </c>
      <c r="M9415" s="37">
        <f>VLOOKUP(D9415,DATA!A:F,6,FALSE)</f>
        <v>1285.5</v>
      </c>
      <c r="N9415" s="36">
        <f t="shared" si="806"/>
        <v>53.351216876051041</v>
      </c>
      <c r="O9415" s="36">
        <f t="shared" si="807"/>
        <v>53.355937292727766</v>
      </c>
      <c r="P9415" s="36">
        <f t="shared" si="808"/>
        <v>4.7204166767258471E-3</v>
      </c>
      <c r="Q9415" s="36">
        <f t="shared" si="809"/>
        <v>6.0274804647820254E-3</v>
      </c>
    </row>
    <row r="9416" spans="1:17" x14ac:dyDescent="0.3">
      <c r="A9416" s="29">
        <v>2460917</v>
      </c>
      <c r="B9416" s="1">
        <v>135</v>
      </c>
      <c r="C9416" s="1" t="s">
        <v>34</v>
      </c>
      <c r="D9416" s="1" t="s">
        <v>53</v>
      </c>
      <c r="E9416" s="1" t="s">
        <v>54</v>
      </c>
      <c r="F9416" s="47">
        <v>714</v>
      </c>
      <c r="G9416" s="34">
        <v>1295.28</v>
      </c>
      <c r="H9416" s="1" t="s">
        <v>218</v>
      </c>
      <c r="I9416" s="34">
        <v>1.3817299999999999E-2</v>
      </c>
      <c r="J9416" s="34">
        <v>9189.5661572426998</v>
      </c>
      <c r="K9416" s="35" t="str">
        <f t="shared" si="805"/>
        <v>Kempenland-West_H4030</v>
      </c>
      <c r="L9416" s="36">
        <f>VLOOKUP(D9416,DATA!A:F,5,FALSE)</f>
        <v>1.0986712608830001E-2</v>
      </c>
      <c r="M9416" s="37">
        <f>VLOOKUP(D9416,DATA!A:F,6,FALSE)</f>
        <v>982</v>
      </c>
      <c r="N9416" s="36">
        <f t="shared" si="806"/>
        <v>96.89891816906291</v>
      </c>
      <c r="O9416" s="36">
        <f t="shared" si="807"/>
        <v>96.899374302791017</v>
      </c>
      <c r="P9416" s="36">
        <f t="shared" si="808"/>
        <v>4.5613372810748842E-4</v>
      </c>
      <c r="Q9416" s="36">
        <f t="shared" si="809"/>
        <v>4.191671070993519E-2</v>
      </c>
    </row>
    <row r="9417" spans="1:17" x14ac:dyDescent="0.3">
      <c r="A9417" s="29">
        <v>2460917</v>
      </c>
      <c r="B9417" s="1">
        <v>135</v>
      </c>
      <c r="C9417" s="1" t="s">
        <v>34</v>
      </c>
      <c r="D9417" s="1" t="s">
        <v>43</v>
      </c>
      <c r="E9417" s="1" t="s">
        <v>44</v>
      </c>
      <c r="F9417" s="47">
        <v>1071</v>
      </c>
      <c r="G9417" s="34">
        <v>1295.28</v>
      </c>
      <c r="H9417" s="1" t="s">
        <v>218</v>
      </c>
      <c r="I9417" s="34">
        <v>1.3817299999999999E-2</v>
      </c>
      <c r="J9417" s="34">
        <v>628.54961862471498</v>
      </c>
      <c r="K9417" s="35" t="str">
        <f t="shared" si="805"/>
        <v>Kempenland-West_H7150</v>
      </c>
      <c r="L9417" s="36">
        <f>VLOOKUP(D9417,DATA!A:F,5,FALSE)</f>
        <v>1.3726988247862192E-2</v>
      </c>
      <c r="M9417" s="37">
        <f>VLOOKUP(D9417,DATA!A:F,6,FALSE)</f>
        <v>1285.5</v>
      </c>
      <c r="N9417" s="36">
        <f t="shared" si="806"/>
        <v>53.351216876051041</v>
      </c>
      <c r="O9417" s="36">
        <f t="shared" si="807"/>
        <v>53.355937292727766</v>
      </c>
      <c r="P9417" s="36">
        <f t="shared" si="808"/>
        <v>4.7204166767258471E-3</v>
      </c>
      <c r="Q9417" s="36">
        <f t="shared" si="809"/>
        <v>2.9670161019057756E-2</v>
      </c>
    </row>
    <row r="9418" spans="1:17" x14ac:dyDescent="0.3">
      <c r="A9418" s="30">
        <v>2460918</v>
      </c>
      <c r="B9418" s="14">
        <v>135</v>
      </c>
      <c r="C9418" s="14" t="s">
        <v>34</v>
      </c>
      <c r="D9418" s="14" t="s">
        <v>55</v>
      </c>
      <c r="E9418" s="14" t="s">
        <v>56</v>
      </c>
      <c r="F9418" s="48">
        <v>500</v>
      </c>
      <c r="G9418" s="38">
        <v>1417.7</v>
      </c>
      <c r="H9418" s="14" t="s">
        <v>218</v>
      </c>
      <c r="I9418" s="38">
        <v>1.52523E-2</v>
      </c>
      <c r="J9418" s="38">
        <v>1886.3456000000001</v>
      </c>
      <c r="K9418" s="39" t="str">
        <f t="shared" si="805"/>
        <v>Kempenland-West_H3130</v>
      </c>
      <c r="L9418" s="40">
        <f>VLOOKUP(D9418,DATA!A:F,5,FALSE)</f>
        <v>0</v>
      </c>
      <c r="M9418" s="41">
        <f>VLOOKUP(D9418,DATA!A:F,6,FALSE)</f>
        <v>3.5</v>
      </c>
      <c r="N9418" s="40">
        <f t="shared" si="806"/>
        <v>50</v>
      </c>
      <c r="O9418" s="40">
        <f t="shared" si="807"/>
        <v>50</v>
      </c>
      <c r="P9418" s="40">
        <f>J9418/10000*I9418</f>
        <v>2.8771108994880001E-3</v>
      </c>
      <c r="Q9418" s="40">
        <f>IF(AND(H9418&lt;&gt;"below",I9418&gt;=0.005),M9418*P9418,0)</f>
        <v>1.0069888148208E-2</v>
      </c>
    </row>
    <row r="9419" spans="1:17" x14ac:dyDescent="0.3">
      <c r="A9419" s="29">
        <v>2460918</v>
      </c>
      <c r="B9419" s="1">
        <v>135</v>
      </c>
      <c r="C9419" s="1" t="s">
        <v>34</v>
      </c>
      <c r="D9419" s="1" t="s">
        <v>41</v>
      </c>
      <c r="E9419" s="1" t="s">
        <v>42</v>
      </c>
      <c r="F9419" s="47">
        <v>1071</v>
      </c>
      <c r="G9419" s="34">
        <v>1417.7</v>
      </c>
      <c r="H9419" s="1" t="s">
        <v>218</v>
      </c>
      <c r="I9419" s="34">
        <v>1.52523E-2</v>
      </c>
      <c r="J9419" s="34">
        <v>6034.2754000000004</v>
      </c>
      <c r="K9419" s="35" t="str">
        <f t="shared" si="805"/>
        <v>Kempenland-West_H4010A</v>
      </c>
      <c r="L9419" s="36">
        <f>VLOOKUP(D9419,DATA!A:F,5,FALSE)</f>
        <v>1.3726988247862192E-2</v>
      </c>
      <c r="M9419" s="37">
        <f>VLOOKUP(D9419,DATA!A:F,6,FALSE)</f>
        <v>1285.5</v>
      </c>
      <c r="N9419" s="36">
        <f t="shared" si="806"/>
        <v>85.99298980305673</v>
      </c>
      <c r="O9419" s="36">
        <f t="shared" si="807"/>
        <v>85.995511462110343</v>
      </c>
      <c r="P9419" s="36">
        <f t="shared" si="808"/>
        <v>2.5216590536132344E-3</v>
      </c>
      <c r="Q9419" s="36">
        <f t="shared" si="809"/>
        <v>0.15216385194405624</v>
      </c>
    </row>
    <row r="9420" spans="1:17" x14ac:dyDescent="0.3">
      <c r="A9420" s="30">
        <v>2460919</v>
      </c>
      <c r="B9420" s="14">
        <v>135</v>
      </c>
      <c r="C9420" s="14" t="s">
        <v>34</v>
      </c>
      <c r="D9420" s="14" t="s">
        <v>55</v>
      </c>
      <c r="E9420" s="14" t="s">
        <v>56</v>
      </c>
      <c r="F9420" s="48">
        <v>500</v>
      </c>
      <c r="G9420" s="38">
        <v>1449.21</v>
      </c>
      <c r="H9420" s="14" t="s">
        <v>218</v>
      </c>
      <c r="I9420" s="38">
        <v>1.60141E-2</v>
      </c>
      <c r="J9420" s="38">
        <v>4301.1342999999997</v>
      </c>
      <c r="K9420" s="39" t="str">
        <f t="shared" si="805"/>
        <v>Kempenland-West_H3130</v>
      </c>
      <c r="L9420" s="40">
        <f>VLOOKUP(D9420,DATA!A:F,5,FALSE)</f>
        <v>0</v>
      </c>
      <c r="M9420" s="41">
        <f>VLOOKUP(D9420,DATA!A:F,6,FALSE)</f>
        <v>3.5</v>
      </c>
      <c r="N9420" s="40">
        <f t="shared" si="806"/>
        <v>50</v>
      </c>
      <c r="O9420" s="40">
        <f t="shared" si="807"/>
        <v>50</v>
      </c>
      <c r="P9420" s="40">
        <f>J9420/10000*I9420</f>
        <v>6.8878794793629993E-3</v>
      </c>
      <c r="Q9420" s="40">
        <f>IF(AND(H9420&lt;&gt;"below",I9420&gt;=0.005),M9420*P9420,0)</f>
        <v>2.4107578177770497E-2</v>
      </c>
    </row>
    <row r="9421" spans="1:17" x14ac:dyDescent="0.3">
      <c r="A9421" s="29">
        <v>2460919</v>
      </c>
      <c r="B9421" s="1">
        <v>135</v>
      </c>
      <c r="C9421" s="1" t="s">
        <v>34</v>
      </c>
      <c r="D9421" s="1" t="s">
        <v>41</v>
      </c>
      <c r="E9421" s="1" t="s">
        <v>42</v>
      </c>
      <c r="F9421" s="47">
        <v>1071</v>
      </c>
      <c r="G9421" s="34">
        <v>1449.21</v>
      </c>
      <c r="H9421" s="1" t="s">
        <v>218</v>
      </c>
      <c r="I9421" s="34">
        <v>1.60141E-2</v>
      </c>
      <c r="J9421" s="34">
        <v>473.9966</v>
      </c>
      <c r="K9421" s="35" t="str">
        <f t="shared" si="805"/>
        <v>Kempenland-West_H4010A</v>
      </c>
      <c r="L9421" s="36">
        <f>VLOOKUP(D9421,DATA!A:F,5,FALSE)</f>
        <v>1.3726988247862192E-2</v>
      </c>
      <c r="M9421" s="37">
        <f>VLOOKUP(D9421,DATA!A:F,6,FALSE)</f>
        <v>1285.5</v>
      </c>
      <c r="N9421" s="36">
        <f t="shared" si="806"/>
        <v>90.441265066601233</v>
      </c>
      <c r="O9421" s="36">
        <f t="shared" si="807"/>
        <v>90.443165296890058</v>
      </c>
      <c r="P9421" s="36">
        <f t="shared" si="808"/>
        <v>1.9002302888253553E-3</v>
      </c>
      <c r="Q9421" s="36">
        <f t="shared" si="809"/>
        <v>9.0070269612023638E-3</v>
      </c>
    </row>
    <row r="9422" spans="1:17" x14ac:dyDescent="0.3">
      <c r="A9422" s="30">
        <v>2460920</v>
      </c>
      <c r="B9422" s="14">
        <v>135</v>
      </c>
      <c r="C9422" s="14" t="s">
        <v>34</v>
      </c>
      <c r="D9422" s="14" t="s">
        <v>55</v>
      </c>
      <c r="E9422" s="14" t="s">
        <v>56</v>
      </c>
      <c r="F9422" s="48">
        <v>500</v>
      </c>
      <c r="G9422" s="38">
        <v>1435.7</v>
      </c>
      <c r="H9422" s="14" t="s">
        <v>218</v>
      </c>
      <c r="I9422" s="38">
        <v>1.63635E-2</v>
      </c>
      <c r="J9422" s="38">
        <v>3875.4211</v>
      </c>
      <c r="K9422" s="39" t="str">
        <f t="shared" si="805"/>
        <v>Kempenland-West_H3130</v>
      </c>
      <c r="L9422" s="40">
        <f>VLOOKUP(D9422,DATA!A:F,5,FALSE)</f>
        <v>0</v>
      </c>
      <c r="M9422" s="41">
        <f>VLOOKUP(D9422,DATA!A:F,6,FALSE)</f>
        <v>3.5</v>
      </c>
      <c r="N9422" s="40">
        <f t="shared" si="806"/>
        <v>50</v>
      </c>
      <c r="O9422" s="40">
        <f t="shared" si="807"/>
        <v>50</v>
      </c>
      <c r="P9422" s="40">
        <f>J9422/10000*I9422</f>
        <v>6.3415453169849995E-3</v>
      </c>
      <c r="Q9422" s="40">
        <f>IF(AND(H9422&lt;&gt;"below",I9422&gt;=0.005),M9422*P9422,0)</f>
        <v>2.2195408609447499E-2</v>
      </c>
    </row>
    <row r="9423" spans="1:17" x14ac:dyDescent="0.3">
      <c r="A9423" s="29">
        <v>2460920</v>
      </c>
      <c r="B9423" s="1">
        <v>135</v>
      </c>
      <c r="C9423" s="1" t="s">
        <v>34</v>
      </c>
      <c r="D9423" s="1" t="s">
        <v>57</v>
      </c>
      <c r="E9423" s="1" t="s">
        <v>58</v>
      </c>
      <c r="F9423" s="47">
        <v>714</v>
      </c>
      <c r="G9423" s="34">
        <v>1435.7</v>
      </c>
      <c r="H9423" s="1" t="s">
        <v>218</v>
      </c>
      <c r="I9423" s="34">
        <v>1.63635E-2</v>
      </c>
      <c r="J9423" s="34">
        <v>58.914639999999999</v>
      </c>
      <c r="K9423" s="35" t="str">
        <f t="shared" si="805"/>
        <v>Kempenland-West_H3160</v>
      </c>
      <c r="L9423" s="36">
        <f>VLOOKUP(D9423,DATA!A:F,5,FALSE)</f>
        <v>1.0986712608830001E-2</v>
      </c>
      <c r="M9423" s="37">
        <f>VLOOKUP(D9423,DATA!A:F,6,FALSE)</f>
        <v>982</v>
      </c>
      <c r="N9423" s="36">
        <f t="shared" si="806"/>
        <v>99.320446999654351</v>
      </c>
      <c r="O9423" s="36">
        <f t="shared" si="807"/>
        <v>99.320568329447482</v>
      </c>
      <c r="P9423" s="36">
        <f t="shared" si="808"/>
        <v>1.2132979313150827E-4</v>
      </c>
      <c r="Q9423" s="36">
        <f t="shared" si="809"/>
        <v>7.1481010836172822E-5</v>
      </c>
    </row>
    <row r="9424" spans="1:17" x14ac:dyDescent="0.3">
      <c r="A9424" s="29">
        <v>2460920</v>
      </c>
      <c r="B9424" s="1">
        <v>135</v>
      </c>
      <c r="C9424" s="1" t="s">
        <v>34</v>
      </c>
      <c r="D9424" s="1" t="s">
        <v>41</v>
      </c>
      <c r="E9424" s="1" t="s">
        <v>42</v>
      </c>
      <c r="F9424" s="47">
        <v>1071</v>
      </c>
      <c r="G9424" s="34">
        <v>1435.7</v>
      </c>
      <c r="H9424" s="1" t="s">
        <v>218</v>
      </c>
      <c r="I9424" s="34">
        <v>1.63635E-2</v>
      </c>
      <c r="J9424" s="34">
        <v>152.24531999999999</v>
      </c>
      <c r="K9424" s="35" t="str">
        <f t="shared" si="805"/>
        <v>Kempenland-West_H4010A</v>
      </c>
      <c r="L9424" s="36">
        <f>VLOOKUP(D9424,DATA!A:F,5,FALSE)</f>
        <v>1.3726988247862192E-2</v>
      </c>
      <c r="M9424" s="37">
        <f>VLOOKUP(D9424,DATA!A:F,6,FALSE)</f>
        <v>1285.5</v>
      </c>
      <c r="N9424" s="36">
        <f t="shared" si="806"/>
        <v>88.71338865800297</v>
      </c>
      <c r="O9424" s="36">
        <f t="shared" si="807"/>
        <v>88.715637538798305</v>
      </c>
      <c r="P9424" s="36">
        <f t="shared" si="808"/>
        <v>2.2488807953351397E-3</v>
      </c>
      <c r="Q9424" s="36">
        <f t="shared" si="809"/>
        <v>3.4238157632765281E-3</v>
      </c>
    </row>
    <row r="9425" spans="1:17" x14ac:dyDescent="0.3">
      <c r="A9425" s="29">
        <v>2460920</v>
      </c>
      <c r="B9425" s="1">
        <v>135</v>
      </c>
      <c r="C9425" s="1" t="s">
        <v>34</v>
      </c>
      <c r="D9425" s="1" t="s">
        <v>53</v>
      </c>
      <c r="E9425" s="1" t="s">
        <v>54</v>
      </c>
      <c r="F9425" s="47">
        <v>714</v>
      </c>
      <c r="G9425" s="34">
        <v>1435.7</v>
      </c>
      <c r="H9425" s="1" t="s">
        <v>218</v>
      </c>
      <c r="I9425" s="34">
        <v>1.63635E-2</v>
      </c>
      <c r="J9425" s="34">
        <v>2274.7896000000001</v>
      </c>
      <c r="K9425" s="35" t="str">
        <f t="shared" si="805"/>
        <v>Kempenland-West_H4030</v>
      </c>
      <c r="L9425" s="36">
        <f>VLOOKUP(D9425,DATA!A:F,5,FALSE)</f>
        <v>1.0986712608830001E-2</v>
      </c>
      <c r="M9425" s="37">
        <f>VLOOKUP(D9425,DATA!A:F,6,FALSE)</f>
        <v>982</v>
      </c>
      <c r="N9425" s="36">
        <f t="shared" si="806"/>
        <v>99.320446999654351</v>
      </c>
      <c r="O9425" s="36">
        <f t="shared" si="807"/>
        <v>99.320568329447482</v>
      </c>
      <c r="P9425" s="36">
        <f t="shared" si="808"/>
        <v>1.2132979313150827E-4</v>
      </c>
      <c r="Q9425" s="36">
        <f t="shared" si="809"/>
        <v>2.7599975158570642E-3</v>
      </c>
    </row>
    <row r="9426" spans="1:17" x14ac:dyDescent="0.3">
      <c r="A9426" s="30">
        <v>2460921</v>
      </c>
      <c r="B9426" s="14">
        <v>135</v>
      </c>
      <c r="C9426" s="14" t="s">
        <v>34</v>
      </c>
      <c r="D9426" s="14" t="s">
        <v>55</v>
      </c>
      <c r="E9426" s="14" t="s">
        <v>56</v>
      </c>
      <c r="F9426" s="48">
        <v>500</v>
      </c>
      <c r="G9426" s="38">
        <v>1314.34</v>
      </c>
      <c r="H9426" s="14" t="s">
        <v>218</v>
      </c>
      <c r="I9426" s="38">
        <v>1.51751E-2</v>
      </c>
      <c r="J9426" s="38">
        <v>2657.7395000000001</v>
      </c>
      <c r="K9426" s="39" t="str">
        <f t="shared" si="805"/>
        <v>Kempenland-West_H3130</v>
      </c>
      <c r="L9426" s="40">
        <f>VLOOKUP(D9426,DATA!A:F,5,FALSE)</f>
        <v>0</v>
      </c>
      <c r="M9426" s="41">
        <f>VLOOKUP(D9426,DATA!A:F,6,FALSE)</f>
        <v>3.5</v>
      </c>
      <c r="N9426" s="40">
        <f t="shared" si="806"/>
        <v>50</v>
      </c>
      <c r="O9426" s="40">
        <f t="shared" si="807"/>
        <v>50</v>
      </c>
      <c r="P9426" s="40">
        <f t="shared" ref="P9426:P9427" si="810">J9426/10000*I9426</f>
        <v>4.0331462686450008E-3</v>
      </c>
      <c r="Q9426" s="40">
        <f t="shared" ref="Q9426:Q9427" si="811">IF(AND(H9426&lt;&gt;"below",I9426&gt;=0.005),M9426*P9426,0)</f>
        <v>1.4116011940257503E-2</v>
      </c>
    </row>
    <row r="9427" spans="1:17" x14ac:dyDescent="0.3">
      <c r="A9427" s="30">
        <v>2460922</v>
      </c>
      <c r="B9427" s="14">
        <v>135</v>
      </c>
      <c r="C9427" s="14" t="s">
        <v>34</v>
      </c>
      <c r="D9427" s="14" t="s">
        <v>88</v>
      </c>
      <c r="E9427" s="14" t="s">
        <v>56</v>
      </c>
      <c r="F9427" s="48">
        <v>500</v>
      </c>
      <c r="G9427" s="38">
        <v>1260.6400000000001</v>
      </c>
      <c r="H9427" s="14" t="s">
        <v>218</v>
      </c>
      <c r="I9427" s="38">
        <v>1.4670300000000001E-2</v>
      </c>
      <c r="J9427" s="38">
        <v>2556.1010000000001</v>
      </c>
      <c r="K9427" s="39" t="str">
        <f t="shared" si="805"/>
        <v>Kempenland-West_ZGH3130</v>
      </c>
      <c r="L9427" s="40">
        <f>VLOOKUP(D9427,DATA!A:F,5,FALSE)</f>
        <v>0</v>
      </c>
      <c r="M9427" s="41">
        <f>VLOOKUP(D9427,DATA!A:F,6,FALSE)</f>
        <v>3.5</v>
      </c>
      <c r="N9427" s="40">
        <f t="shared" si="806"/>
        <v>50</v>
      </c>
      <c r="O9427" s="40">
        <f t="shared" si="807"/>
        <v>50</v>
      </c>
      <c r="P9427" s="40">
        <f t="shared" si="810"/>
        <v>3.7498768500300005E-3</v>
      </c>
      <c r="Q9427" s="40">
        <f t="shared" si="811"/>
        <v>1.3124568975105002E-2</v>
      </c>
    </row>
    <row r="9428" spans="1:17" x14ac:dyDescent="0.3">
      <c r="A9428" s="29">
        <v>2460922</v>
      </c>
      <c r="B9428" s="1">
        <v>135</v>
      </c>
      <c r="C9428" s="1" t="s">
        <v>34</v>
      </c>
      <c r="D9428" s="1" t="s">
        <v>41</v>
      </c>
      <c r="E9428" s="1" t="s">
        <v>42</v>
      </c>
      <c r="F9428" s="47">
        <v>1071</v>
      </c>
      <c r="G9428" s="34">
        <v>1260.6400000000001</v>
      </c>
      <c r="H9428" s="1" t="s">
        <v>218</v>
      </c>
      <c r="I9428" s="34">
        <v>1.4670300000000001E-2</v>
      </c>
      <c r="J9428" s="34">
        <v>1133.9928</v>
      </c>
      <c r="K9428" s="35" t="str">
        <f t="shared" si="805"/>
        <v>Kempenland-West_H4010A</v>
      </c>
      <c r="L9428" s="36">
        <f>VLOOKUP(D9428,DATA!A:F,5,FALSE)</f>
        <v>1.3726988247862192E-2</v>
      </c>
      <c r="M9428" s="37">
        <f>VLOOKUP(D9428,DATA!A:F,6,FALSE)</f>
        <v>1285.5</v>
      </c>
      <c r="N9428" s="36">
        <f t="shared" si="806"/>
        <v>41.550515805278721</v>
      </c>
      <c r="O9428" s="36">
        <f t="shared" si="807"/>
        <v>41.555406592261583</v>
      </c>
      <c r="P9428" s="36">
        <f t="shared" si="808"/>
        <v>4.8907869828624939E-3</v>
      </c>
      <c r="Q9428" s="36">
        <f t="shared" si="809"/>
        <v>5.5461172248997916E-2</v>
      </c>
    </row>
    <row r="9429" spans="1:17" x14ac:dyDescent="0.3">
      <c r="A9429" s="29">
        <v>2460922</v>
      </c>
      <c r="B9429" s="1">
        <v>135</v>
      </c>
      <c r="C9429" s="1" t="s">
        <v>34</v>
      </c>
      <c r="D9429" s="1" t="s">
        <v>53</v>
      </c>
      <c r="E9429" s="1" t="s">
        <v>54</v>
      </c>
      <c r="F9429" s="47">
        <v>714</v>
      </c>
      <c r="G9429" s="34">
        <v>1260.6400000000001</v>
      </c>
      <c r="H9429" s="1" t="s">
        <v>218</v>
      </c>
      <c r="I9429" s="34">
        <v>1.4670300000000001E-2</v>
      </c>
      <c r="J9429" s="34">
        <v>2107.6968000000002</v>
      </c>
      <c r="K9429" s="35" t="str">
        <f t="shared" si="805"/>
        <v>Kempenland-West_H4030</v>
      </c>
      <c r="L9429" s="36">
        <f>VLOOKUP(D9429,DATA!A:F,5,FALSE)</f>
        <v>1.0986712608830001E-2</v>
      </c>
      <c r="M9429" s="37">
        <f>VLOOKUP(D9429,DATA!A:F,6,FALSE)</f>
        <v>982</v>
      </c>
      <c r="N9429" s="36">
        <f t="shared" si="806"/>
        <v>95.526948706418054</v>
      </c>
      <c r="O9429" s="36">
        <f t="shared" si="807"/>
        <v>95.527637366128261</v>
      </c>
      <c r="P9429" s="36">
        <f t="shared" si="808"/>
        <v>6.8865971020670713E-4</v>
      </c>
      <c r="Q9429" s="36">
        <f t="shared" si="809"/>
        <v>1.451485867491604E-2</v>
      </c>
    </row>
    <row r="9430" spans="1:17" x14ac:dyDescent="0.3">
      <c r="A9430" s="29">
        <v>2460923</v>
      </c>
      <c r="B9430" s="1">
        <v>135</v>
      </c>
      <c r="C9430" s="1" t="s">
        <v>34</v>
      </c>
      <c r="D9430" s="1" t="s">
        <v>53</v>
      </c>
      <c r="E9430" s="1" t="s">
        <v>54</v>
      </c>
      <c r="F9430" s="47">
        <v>714</v>
      </c>
      <c r="G9430" s="34">
        <v>1420.33</v>
      </c>
      <c r="H9430" s="1" t="s">
        <v>218</v>
      </c>
      <c r="I9430" s="34">
        <v>1.5896899999999999E-2</v>
      </c>
      <c r="J9430" s="34">
        <v>2691.3571999999999</v>
      </c>
      <c r="K9430" s="35" t="str">
        <f t="shared" si="805"/>
        <v>Kempenland-West_H4030</v>
      </c>
      <c r="L9430" s="36">
        <f>VLOOKUP(D9430,DATA!A:F,5,FALSE)</f>
        <v>1.0986712608830001E-2</v>
      </c>
      <c r="M9430" s="37">
        <f>VLOOKUP(D9430,DATA!A:F,6,FALSE)</f>
        <v>982</v>
      </c>
      <c r="N9430" s="36">
        <f t="shared" si="806"/>
        <v>99.19644014984749</v>
      </c>
      <c r="O9430" s="36">
        <f t="shared" si="807"/>
        <v>99.196579355607895</v>
      </c>
      <c r="P9430" s="36">
        <f t="shared" si="808"/>
        <v>1.3920576040504784E-4</v>
      </c>
      <c r="Q9430" s="36">
        <f t="shared" si="809"/>
        <v>3.7465242554760043E-3</v>
      </c>
    </row>
    <row r="9431" spans="1:17" x14ac:dyDescent="0.3">
      <c r="A9431" s="29">
        <v>2460923</v>
      </c>
      <c r="B9431" s="1">
        <v>135</v>
      </c>
      <c r="C9431" s="1" t="s">
        <v>34</v>
      </c>
      <c r="D9431" s="1" t="s">
        <v>43</v>
      </c>
      <c r="E9431" s="1" t="s">
        <v>44</v>
      </c>
      <c r="F9431" s="47">
        <v>1071</v>
      </c>
      <c r="G9431" s="34">
        <v>1420.33</v>
      </c>
      <c r="H9431" s="1" t="s">
        <v>218</v>
      </c>
      <c r="I9431" s="34">
        <v>1.5896899999999999E-2</v>
      </c>
      <c r="J9431" s="34">
        <v>441.86826000000002</v>
      </c>
      <c r="K9431" s="35" t="str">
        <f t="shared" si="805"/>
        <v>Kempenland-West_H7150</v>
      </c>
      <c r="L9431" s="36">
        <f>VLOOKUP(D9431,DATA!A:F,5,FALSE)</f>
        <v>1.3726988247862192E-2</v>
      </c>
      <c r="M9431" s="37">
        <f>VLOOKUP(D9431,DATA!A:F,6,FALSE)</f>
        <v>1285.5</v>
      </c>
      <c r="N9431" s="36">
        <f t="shared" si="806"/>
        <v>86.422215773976419</v>
      </c>
      <c r="O9431" s="36">
        <f t="shared" si="807"/>
        <v>86.42477617201645</v>
      </c>
      <c r="P9431" s="36">
        <f t="shared" si="808"/>
        <v>2.5603980400319415E-3</v>
      </c>
      <c r="Q9431" s="36">
        <f t="shared" si="809"/>
        <v>1.1313586268563245E-2</v>
      </c>
    </row>
    <row r="9432" spans="1:17" x14ac:dyDescent="0.3">
      <c r="A9432" s="29">
        <v>2460924</v>
      </c>
      <c r="B9432" s="1">
        <v>135</v>
      </c>
      <c r="C9432" s="1" t="s">
        <v>34</v>
      </c>
      <c r="D9432" s="1" t="s">
        <v>53</v>
      </c>
      <c r="E9432" s="1" t="s">
        <v>54</v>
      </c>
      <c r="F9432" s="47">
        <v>714</v>
      </c>
      <c r="G9432" s="34">
        <v>1849.51</v>
      </c>
      <c r="H9432" s="1" t="s">
        <v>218</v>
      </c>
      <c r="I9432" s="34">
        <v>1.9741999999999999E-2</v>
      </c>
      <c r="J9432" s="34">
        <v>1821.2908</v>
      </c>
      <c r="K9432" s="35" t="str">
        <f t="shared" si="805"/>
        <v>Kempenland-West_H4030</v>
      </c>
      <c r="L9432" s="36">
        <f>VLOOKUP(D9432,DATA!A:F,5,FALSE)</f>
        <v>1.0986712608830001E-2</v>
      </c>
      <c r="M9432" s="37">
        <f>VLOOKUP(D9432,DATA!A:F,6,FALSE)</f>
        <v>982</v>
      </c>
      <c r="N9432" s="36">
        <f t="shared" si="806"/>
        <v>99.992744427086393</v>
      </c>
      <c r="O9432" s="36">
        <f t="shared" si="807"/>
        <v>99.992746000533032</v>
      </c>
      <c r="P9432" s="36">
        <f t="shared" si="808"/>
        <v>1.5734466387584689E-6</v>
      </c>
      <c r="Q9432" s="36">
        <f t="shared" si="809"/>
        <v>2.865703887461723E-5</v>
      </c>
    </row>
    <row r="9433" spans="1:17" x14ac:dyDescent="0.3">
      <c r="A9433" s="29">
        <v>2462420</v>
      </c>
      <c r="B9433" s="1">
        <v>135</v>
      </c>
      <c r="C9433" s="1" t="s">
        <v>34</v>
      </c>
      <c r="D9433" s="1" t="s">
        <v>85</v>
      </c>
      <c r="E9433" s="1" t="s">
        <v>60</v>
      </c>
      <c r="F9433" s="47">
        <v>1071</v>
      </c>
      <c r="G9433" s="34">
        <v>1965.58</v>
      </c>
      <c r="H9433" s="1" t="s">
        <v>218</v>
      </c>
      <c r="I9433" s="34">
        <v>1.6376999999999999E-2</v>
      </c>
      <c r="J9433" s="34">
        <v>1016.60486</v>
      </c>
      <c r="K9433" s="35" t="str">
        <f t="shared" si="805"/>
        <v>Kempenland-West_ZGH9190</v>
      </c>
      <c r="L9433" s="36">
        <f>VLOOKUP(D9433,DATA!A:F,5,FALSE)</f>
        <v>1.3726988247862192E-2</v>
      </c>
      <c r="M9433" s="37">
        <f>VLOOKUP(D9433,DATA!A:F,6,FALSE)</f>
        <v>1285.5</v>
      </c>
      <c r="N9433" s="36">
        <f t="shared" si="806"/>
        <v>99.991176778425086</v>
      </c>
      <c r="O9433" s="36">
        <f t="shared" si="807"/>
        <v>99.991178761548156</v>
      </c>
      <c r="P9433" s="36">
        <f t="shared" si="808"/>
        <v>1.9831230702038738E-6</v>
      </c>
      <c r="Q9433" s="36">
        <f t="shared" si="809"/>
        <v>2.0160525511473794E-5</v>
      </c>
    </row>
    <row r="9434" spans="1:17" x14ac:dyDescent="0.3">
      <c r="A9434" s="29">
        <v>2462421</v>
      </c>
      <c r="B9434" s="1">
        <v>135</v>
      </c>
      <c r="C9434" s="1" t="s">
        <v>34</v>
      </c>
      <c r="D9434" s="1" t="s">
        <v>70</v>
      </c>
      <c r="E9434" s="1" t="s">
        <v>71</v>
      </c>
      <c r="F9434" s="47">
        <v>1071</v>
      </c>
      <c r="G9434" s="34">
        <v>1968.94</v>
      </c>
      <c r="H9434" s="1" t="s">
        <v>218</v>
      </c>
      <c r="I9434" s="34">
        <v>1.6664999999999999E-2</v>
      </c>
      <c r="J9434" s="34">
        <v>755.18430000000001</v>
      </c>
      <c r="K9434" s="35" t="str">
        <f t="shared" si="805"/>
        <v>Kempenland-West_H9120</v>
      </c>
      <c r="L9434" s="36">
        <f>VLOOKUP(D9434,DATA!A:F,5,FALSE)</f>
        <v>1.3726988247862192E-2</v>
      </c>
      <c r="M9434" s="37">
        <f>VLOOKUP(D9434,DATA!A:F,6,FALSE)</f>
        <v>1285.5</v>
      </c>
      <c r="N9434" s="36">
        <f t="shared" si="806"/>
        <v>99.991574453354829</v>
      </c>
      <c r="O9434" s="36">
        <f t="shared" si="807"/>
        <v>99.991576380402265</v>
      </c>
      <c r="P9434" s="36">
        <f t="shared" si="808"/>
        <v>1.9270474354016187E-6</v>
      </c>
      <c r="Q9434" s="36">
        <f t="shared" si="809"/>
        <v>1.4552759685705667E-5</v>
      </c>
    </row>
    <row r="9435" spans="1:17" x14ac:dyDescent="0.3">
      <c r="A9435" s="29">
        <v>2462421</v>
      </c>
      <c r="B9435" s="1">
        <v>135</v>
      </c>
      <c r="C9435" s="1" t="s">
        <v>34</v>
      </c>
      <c r="D9435" s="1" t="s">
        <v>85</v>
      </c>
      <c r="E9435" s="1" t="s">
        <v>60</v>
      </c>
      <c r="F9435" s="47">
        <v>1071</v>
      </c>
      <c r="G9435" s="34">
        <v>1968.94</v>
      </c>
      <c r="H9435" s="1" t="s">
        <v>218</v>
      </c>
      <c r="I9435" s="34">
        <v>1.6664999999999999E-2</v>
      </c>
      <c r="J9435" s="34">
        <v>2204.0749999999998</v>
      </c>
      <c r="K9435" s="35" t="str">
        <f t="shared" si="805"/>
        <v>Kempenland-West_ZGH9190</v>
      </c>
      <c r="L9435" s="36">
        <f>VLOOKUP(D9435,DATA!A:F,5,FALSE)</f>
        <v>1.3726988247862192E-2</v>
      </c>
      <c r="M9435" s="37">
        <f>VLOOKUP(D9435,DATA!A:F,6,FALSE)</f>
        <v>1285.5</v>
      </c>
      <c r="N9435" s="36">
        <f t="shared" si="806"/>
        <v>99.991574453354829</v>
      </c>
      <c r="O9435" s="36">
        <f t="shared" si="807"/>
        <v>99.991576380402265</v>
      </c>
      <c r="P9435" s="36">
        <f t="shared" si="808"/>
        <v>1.9270474354016187E-6</v>
      </c>
      <c r="Q9435" s="36">
        <f t="shared" si="809"/>
        <v>4.2473570761828227E-5</v>
      </c>
    </row>
    <row r="9436" spans="1:17" x14ac:dyDescent="0.3">
      <c r="A9436" s="29">
        <v>2462421</v>
      </c>
      <c r="B9436" s="1">
        <v>135</v>
      </c>
      <c r="C9436" s="1" t="s">
        <v>34</v>
      </c>
      <c r="D9436" s="1" t="s">
        <v>22</v>
      </c>
      <c r="E9436" s="1" t="s">
        <v>23</v>
      </c>
      <c r="F9436" s="47">
        <v>1857</v>
      </c>
      <c r="G9436" s="34">
        <v>1968.94</v>
      </c>
      <c r="H9436" s="1" t="s">
        <v>218</v>
      </c>
      <c r="I9436" s="34">
        <v>1.6664999999999999E-2</v>
      </c>
      <c r="J9436" s="34">
        <v>123.3152</v>
      </c>
      <c r="K9436" s="35" t="str">
        <f t="shared" si="805"/>
        <v>Kempenland-West_H91E0C</v>
      </c>
      <c r="L9436" s="36">
        <f>VLOOKUP(D9436,DATA!A:F,5,FALSE)</f>
        <v>6.9280917156857415E-3</v>
      </c>
      <c r="M9436" s="37">
        <f>VLOOKUP(D9436,DATA!A:F,6,FALSE)</f>
        <v>2282</v>
      </c>
      <c r="N9436" s="36">
        <f t="shared" si="806"/>
        <v>10.25774781557066</v>
      </c>
      <c r="O9436" s="36">
        <f t="shared" si="807"/>
        <v>10.258810704432943</v>
      </c>
      <c r="P9436" s="36">
        <f t="shared" si="808"/>
        <v>1.0628888622825627E-3</v>
      </c>
      <c r="Q9436" s="36">
        <f t="shared" si="809"/>
        <v>1.3107035263014669E-3</v>
      </c>
    </row>
    <row r="9437" spans="1:17" x14ac:dyDescent="0.3">
      <c r="A9437" s="29">
        <v>2462422</v>
      </c>
      <c r="B9437" s="1">
        <v>135</v>
      </c>
      <c r="C9437" s="1" t="s">
        <v>34</v>
      </c>
      <c r="D9437" s="1" t="s">
        <v>70</v>
      </c>
      <c r="E9437" s="1" t="s">
        <v>71</v>
      </c>
      <c r="F9437" s="47">
        <v>1071</v>
      </c>
      <c r="G9437" s="34">
        <v>1985.35</v>
      </c>
      <c r="H9437" s="1" t="s">
        <v>218</v>
      </c>
      <c r="I9437" s="34">
        <v>1.6749E-2</v>
      </c>
      <c r="J9437" s="34">
        <v>296.05797999999999</v>
      </c>
      <c r="K9437" s="35" t="str">
        <f t="shared" si="805"/>
        <v>Kempenland-West_H9120</v>
      </c>
      <c r="L9437" s="36">
        <f>VLOOKUP(D9437,DATA!A:F,5,FALSE)</f>
        <v>1.3726988247862192E-2</v>
      </c>
      <c r="M9437" s="37">
        <f>VLOOKUP(D9437,DATA!A:F,6,FALSE)</f>
        <v>1285.5</v>
      </c>
      <c r="N9437" s="36">
        <f t="shared" si="806"/>
        <v>99.99327369825744</v>
      </c>
      <c r="O9437" s="36">
        <f t="shared" si="807"/>
        <v>99.993275244442103</v>
      </c>
      <c r="P9437" s="36">
        <f t="shared" si="808"/>
        <v>1.5461846629705178E-6</v>
      </c>
      <c r="Q9437" s="36">
        <f t="shared" si="809"/>
        <v>4.577603080260323E-6</v>
      </c>
    </row>
    <row r="9438" spans="1:17" x14ac:dyDescent="0.3">
      <c r="A9438" s="29">
        <v>2462422</v>
      </c>
      <c r="B9438" s="1">
        <v>135</v>
      </c>
      <c r="C9438" s="1" t="s">
        <v>34</v>
      </c>
      <c r="D9438" s="1" t="s">
        <v>74</v>
      </c>
      <c r="E9438" s="1" t="s">
        <v>71</v>
      </c>
      <c r="F9438" s="47">
        <v>1071</v>
      </c>
      <c r="G9438" s="34">
        <v>1985.35</v>
      </c>
      <c r="H9438" s="1" t="s">
        <v>218</v>
      </c>
      <c r="I9438" s="34">
        <v>1.6749E-2</v>
      </c>
      <c r="J9438" s="34">
        <v>637.39919999999995</v>
      </c>
      <c r="K9438" s="35" t="str">
        <f t="shared" si="805"/>
        <v>Kempenland-West_ZGH9120</v>
      </c>
      <c r="L9438" s="36">
        <f>VLOOKUP(D9438,DATA!A:F,5,FALSE)</f>
        <v>1.3726988247862192E-2</v>
      </c>
      <c r="M9438" s="37">
        <f>VLOOKUP(D9438,DATA!A:F,6,FALSE)</f>
        <v>1285.5</v>
      </c>
      <c r="N9438" s="36">
        <f t="shared" si="806"/>
        <v>99.99327369825744</v>
      </c>
      <c r="O9438" s="36">
        <f t="shared" si="807"/>
        <v>99.993275244442103</v>
      </c>
      <c r="P9438" s="36">
        <f t="shared" si="808"/>
        <v>1.5461846629705178E-6</v>
      </c>
      <c r="Q9438" s="36">
        <f t="shared" si="809"/>
        <v>9.8553686722967753E-6</v>
      </c>
    </row>
    <row r="9439" spans="1:17" x14ac:dyDescent="0.3">
      <c r="A9439" s="29">
        <v>2462422</v>
      </c>
      <c r="B9439" s="1">
        <v>135</v>
      </c>
      <c r="C9439" s="1" t="s">
        <v>34</v>
      </c>
      <c r="D9439" s="1" t="s">
        <v>22</v>
      </c>
      <c r="E9439" s="1" t="s">
        <v>23</v>
      </c>
      <c r="F9439" s="47">
        <v>1857</v>
      </c>
      <c r="G9439" s="34">
        <v>1985.35</v>
      </c>
      <c r="H9439" s="1" t="s">
        <v>218</v>
      </c>
      <c r="I9439" s="34">
        <v>1.6749E-2</v>
      </c>
      <c r="J9439" s="34">
        <v>9018.384</v>
      </c>
      <c r="K9439" s="35" t="str">
        <f t="shared" si="805"/>
        <v>Kempenland-West_H91E0C</v>
      </c>
      <c r="L9439" s="36">
        <f>VLOOKUP(D9439,DATA!A:F,5,FALSE)</f>
        <v>6.9280917156857415E-3</v>
      </c>
      <c r="M9439" s="37">
        <f>VLOOKUP(D9439,DATA!A:F,6,FALSE)</f>
        <v>2282</v>
      </c>
      <c r="N9439" s="36">
        <f t="shared" si="806"/>
        <v>11.352615128162755</v>
      </c>
      <c r="O9439" s="36">
        <f t="shared" si="807"/>
        <v>11.353782969464213</v>
      </c>
      <c r="P9439" s="36">
        <f t="shared" si="808"/>
        <v>1.1678413014575284E-3</v>
      </c>
      <c r="Q9439" s="36">
        <f t="shared" si="809"/>
        <v>0.1053204130760375</v>
      </c>
    </row>
    <row r="9440" spans="1:17" x14ac:dyDescent="0.3">
      <c r="A9440" s="29">
        <v>2462423</v>
      </c>
      <c r="B9440" s="1">
        <v>135</v>
      </c>
      <c r="C9440" s="1" t="s">
        <v>34</v>
      </c>
      <c r="D9440" s="1" t="s">
        <v>33</v>
      </c>
      <c r="E9440" s="1" t="s">
        <v>29</v>
      </c>
      <c r="F9440" s="47">
        <v>1786</v>
      </c>
      <c r="G9440" s="34">
        <v>1970.62</v>
      </c>
      <c r="H9440" s="1" t="s">
        <v>218</v>
      </c>
      <c r="I9440" s="34">
        <v>1.6801E-2</v>
      </c>
      <c r="J9440" s="34">
        <v>4925.8419999999996</v>
      </c>
      <c r="K9440" s="35" t="str">
        <f t="shared" si="805"/>
        <v>Kempenland-West_ZGH91D0</v>
      </c>
      <c r="L9440" s="36">
        <f>VLOOKUP(D9440,DATA!A:F,5,FALSE)</f>
        <v>6.9280917156857415E-3</v>
      </c>
      <c r="M9440" s="37">
        <f>VLOOKUP(D9440,DATA!A:F,6,FALSE)</f>
        <v>2211</v>
      </c>
      <c r="N9440" s="36">
        <f t="shared" si="806"/>
        <v>15.904182790437085</v>
      </c>
      <c r="O9440" s="36">
        <f t="shared" si="807"/>
        <v>15.905739658284606</v>
      </c>
      <c r="P9440" s="36">
        <f t="shared" si="808"/>
        <v>1.5568678475208486E-3</v>
      </c>
      <c r="Q9440" s="36">
        <f t="shared" si="809"/>
        <v>7.6688850317677915E-2</v>
      </c>
    </row>
    <row r="9441" spans="1:17" x14ac:dyDescent="0.3">
      <c r="A9441" s="29">
        <v>2462423</v>
      </c>
      <c r="B9441" s="1">
        <v>135</v>
      </c>
      <c r="C9441" s="1" t="s">
        <v>34</v>
      </c>
      <c r="D9441" s="1" t="s">
        <v>22</v>
      </c>
      <c r="E9441" s="1" t="s">
        <v>23</v>
      </c>
      <c r="F9441" s="47">
        <v>1857</v>
      </c>
      <c r="G9441" s="34">
        <v>1970.62</v>
      </c>
      <c r="H9441" s="1" t="s">
        <v>218</v>
      </c>
      <c r="I9441" s="34">
        <v>1.6801E-2</v>
      </c>
      <c r="J9441" s="34">
        <v>593.8569</v>
      </c>
      <c r="K9441" s="35" t="str">
        <f t="shared" si="805"/>
        <v>Kempenland-West_H91E0C</v>
      </c>
      <c r="L9441" s="36">
        <f>VLOOKUP(D9441,DATA!A:F,5,FALSE)</f>
        <v>6.9280917156857415E-3</v>
      </c>
      <c r="M9441" s="37">
        <f>VLOOKUP(D9441,DATA!A:F,6,FALSE)</f>
        <v>2282</v>
      </c>
      <c r="N9441" s="36">
        <f t="shared" si="806"/>
        <v>10.36538951203962</v>
      </c>
      <c r="O9441" s="36">
        <f t="shared" si="807"/>
        <v>10.366471021090421</v>
      </c>
      <c r="P9441" s="36">
        <f t="shared" si="808"/>
        <v>1.081509050800733E-3</v>
      </c>
      <c r="Q9441" s="36">
        <f t="shared" si="809"/>
        <v>6.4226161223046585E-3</v>
      </c>
    </row>
    <row r="9442" spans="1:17" x14ac:dyDescent="0.3">
      <c r="A9442" s="29">
        <v>2462445</v>
      </c>
      <c r="B9442" s="1">
        <v>135</v>
      </c>
      <c r="C9442" s="1" t="s">
        <v>34</v>
      </c>
      <c r="D9442" s="1" t="s">
        <v>41</v>
      </c>
      <c r="E9442" s="1" t="s">
        <v>42</v>
      </c>
      <c r="F9442" s="47">
        <v>1071</v>
      </c>
      <c r="G9442" s="34">
        <v>1620.46</v>
      </c>
      <c r="H9442" s="1" t="s">
        <v>218</v>
      </c>
      <c r="I9442" s="34">
        <v>1.7080000000000001E-2</v>
      </c>
      <c r="J9442" s="34">
        <v>93.397750000000002</v>
      </c>
      <c r="K9442" s="35" t="str">
        <f t="shared" si="805"/>
        <v>Kempenland-West_H4010A</v>
      </c>
      <c r="L9442" s="36">
        <f>VLOOKUP(D9442,DATA!A:F,5,FALSE)</f>
        <v>1.3726988247862192E-2</v>
      </c>
      <c r="M9442" s="37">
        <f>VLOOKUP(D9442,DATA!A:F,6,FALSE)</f>
        <v>1285.5</v>
      </c>
      <c r="N9442" s="36">
        <f t="shared" si="806"/>
        <v>99.002839414047585</v>
      </c>
      <c r="O9442" s="36">
        <f t="shared" si="807"/>
        <v>99.003070847421824</v>
      </c>
      <c r="P9442" s="36">
        <f t="shared" si="808"/>
        <v>2.3143337423903176E-4</v>
      </c>
      <c r="Q9442" s="36">
        <f t="shared" si="809"/>
        <v>2.1615356428833531E-4</v>
      </c>
    </row>
    <row r="9443" spans="1:17" x14ac:dyDescent="0.3">
      <c r="A9443" s="29">
        <v>2462445</v>
      </c>
      <c r="B9443" s="1">
        <v>135</v>
      </c>
      <c r="C9443" s="1" t="s">
        <v>34</v>
      </c>
      <c r="D9443" s="1" t="s">
        <v>53</v>
      </c>
      <c r="E9443" s="1" t="s">
        <v>54</v>
      </c>
      <c r="F9443" s="47">
        <v>714</v>
      </c>
      <c r="G9443" s="34">
        <v>1620.46</v>
      </c>
      <c r="H9443" s="1" t="s">
        <v>218</v>
      </c>
      <c r="I9443" s="34">
        <v>1.7080000000000001E-2</v>
      </c>
      <c r="J9443" s="34">
        <v>2764.7377999999999</v>
      </c>
      <c r="K9443" s="35" t="str">
        <f t="shared" si="805"/>
        <v>Kempenland-West_H4030</v>
      </c>
      <c r="L9443" s="36">
        <f>VLOOKUP(D9443,DATA!A:F,5,FALSE)</f>
        <v>1.0986712608830001E-2</v>
      </c>
      <c r="M9443" s="37">
        <f>VLOOKUP(D9443,DATA!A:F,6,FALSE)</f>
        <v>982</v>
      </c>
      <c r="N9443" s="36">
        <f t="shared" si="806"/>
        <v>99.910212061601001</v>
      </c>
      <c r="O9443" s="36">
        <f t="shared" si="807"/>
        <v>99.910228893876734</v>
      </c>
      <c r="P9443" s="36">
        <f t="shared" si="808"/>
        <v>1.6832275733236202E-5</v>
      </c>
      <c r="Q9443" s="36">
        <f t="shared" si="809"/>
        <v>4.6536828979700846E-4</v>
      </c>
    </row>
    <row r="9444" spans="1:17" x14ac:dyDescent="0.3">
      <c r="A9444" s="29">
        <v>2462445</v>
      </c>
      <c r="B9444" s="1">
        <v>135</v>
      </c>
      <c r="C9444" s="1" t="s">
        <v>34</v>
      </c>
      <c r="D9444" s="1" t="s">
        <v>82</v>
      </c>
      <c r="E9444" s="1" t="s">
        <v>54</v>
      </c>
      <c r="F9444" s="47">
        <v>714</v>
      </c>
      <c r="G9444" s="34">
        <v>1620.46</v>
      </c>
      <c r="H9444" s="1" t="s">
        <v>218</v>
      </c>
      <c r="I9444" s="34">
        <v>1.7080000000000001E-2</v>
      </c>
      <c r="J9444" s="34">
        <v>3119.1729</v>
      </c>
      <c r="K9444" s="35" t="str">
        <f t="shared" si="805"/>
        <v>Kempenland-West_ZGH4030</v>
      </c>
      <c r="L9444" s="36">
        <f>VLOOKUP(D9444,DATA!A:F,5,FALSE)</f>
        <v>1.0986712608830001E-2</v>
      </c>
      <c r="M9444" s="37">
        <f>VLOOKUP(D9444,DATA!A:F,6,FALSE)</f>
        <v>982</v>
      </c>
      <c r="N9444" s="36">
        <f t="shared" si="806"/>
        <v>99.910212061601001</v>
      </c>
      <c r="O9444" s="36">
        <f t="shared" si="807"/>
        <v>99.910228893876734</v>
      </c>
      <c r="P9444" s="36">
        <f t="shared" si="808"/>
        <v>1.6832275733236202E-5</v>
      </c>
      <c r="Q9444" s="36">
        <f t="shared" si="809"/>
        <v>5.2502778312437997E-4</v>
      </c>
    </row>
    <row r="9445" spans="1:17" x14ac:dyDescent="0.3">
      <c r="A9445" s="29">
        <v>2462445</v>
      </c>
      <c r="B9445" s="1">
        <v>135</v>
      </c>
      <c r="C9445" s="1" t="s">
        <v>34</v>
      </c>
      <c r="D9445" s="1" t="s">
        <v>43</v>
      </c>
      <c r="E9445" s="1" t="s">
        <v>44</v>
      </c>
      <c r="F9445" s="47">
        <v>1071</v>
      </c>
      <c r="G9445" s="34">
        <v>1620.46</v>
      </c>
      <c r="H9445" s="1" t="s">
        <v>218</v>
      </c>
      <c r="I9445" s="34">
        <v>1.7080000000000001E-2</v>
      </c>
      <c r="J9445" s="34">
        <v>895.80535999999995</v>
      </c>
      <c r="K9445" s="35" t="str">
        <f t="shared" si="805"/>
        <v>Kempenland-West_H7150</v>
      </c>
      <c r="L9445" s="36">
        <f>VLOOKUP(D9445,DATA!A:F,5,FALSE)</f>
        <v>1.3726988247862192E-2</v>
      </c>
      <c r="M9445" s="37">
        <f>VLOOKUP(D9445,DATA!A:F,6,FALSE)</f>
        <v>1285.5</v>
      </c>
      <c r="N9445" s="36">
        <f t="shared" si="806"/>
        <v>99.002839414047585</v>
      </c>
      <c r="O9445" s="36">
        <f t="shared" si="807"/>
        <v>99.003070847421824</v>
      </c>
      <c r="P9445" s="36">
        <f t="shared" si="808"/>
        <v>2.3143337423903176E-4</v>
      </c>
      <c r="Q9445" s="36">
        <f t="shared" si="809"/>
        <v>2.0731925712621059E-3</v>
      </c>
    </row>
    <row r="9446" spans="1:17" x14ac:dyDescent="0.3">
      <c r="A9446" s="30">
        <v>2462446</v>
      </c>
      <c r="B9446" s="14">
        <v>135</v>
      </c>
      <c r="C9446" s="14" t="s">
        <v>34</v>
      </c>
      <c r="D9446" s="14" t="s">
        <v>55</v>
      </c>
      <c r="E9446" s="14" t="s">
        <v>56</v>
      </c>
      <c r="F9446" s="48">
        <v>500</v>
      </c>
      <c r="G9446" s="38">
        <v>1253.0899999999999</v>
      </c>
      <c r="H9446" s="14" t="s">
        <v>218</v>
      </c>
      <c r="I9446" s="38">
        <v>1.2939900000000001E-2</v>
      </c>
      <c r="J9446" s="38">
        <v>5083.5590000000002</v>
      </c>
      <c r="K9446" s="39" t="str">
        <f t="shared" si="805"/>
        <v>Kempenland-West_H3130</v>
      </c>
      <c r="L9446" s="40">
        <f>VLOOKUP(D9446,DATA!A:F,5,FALSE)</f>
        <v>0</v>
      </c>
      <c r="M9446" s="41">
        <f>VLOOKUP(D9446,DATA!A:F,6,FALSE)</f>
        <v>3.5</v>
      </c>
      <c r="N9446" s="40">
        <f t="shared" si="806"/>
        <v>50</v>
      </c>
      <c r="O9446" s="40">
        <f t="shared" si="807"/>
        <v>50</v>
      </c>
      <c r="P9446" s="40">
        <f>J9446/10000*I9446</f>
        <v>6.5780745104099996E-3</v>
      </c>
      <c r="Q9446" s="40">
        <f>IF(AND(H9446&lt;&gt;"below",I9446&gt;=0.005),M9446*P9446,0)</f>
        <v>2.3023260786434997E-2</v>
      </c>
    </row>
    <row r="9447" spans="1:17" x14ac:dyDescent="0.3">
      <c r="A9447" s="29">
        <v>2462446</v>
      </c>
      <c r="B9447" s="1">
        <v>135</v>
      </c>
      <c r="C9447" s="1" t="s">
        <v>34</v>
      </c>
      <c r="D9447" s="1" t="s">
        <v>53</v>
      </c>
      <c r="E9447" s="1" t="s">
        <v>54</v>
      </c>
      <c r="F9447" s="47">
        <v>714</v>
      </c>
      <c r="G9447" s="34">
        <v>1253.0899999999999</v>
      </c>
      <c r="H9447" s="1" t="s">
        <v>218</v>
      </c>
      <c r="I9447" s="34">
        <v>1.2939900000000001E-2</v>
      </c>
      <c r="J9447" s="34">
        <v>3239.8062998898999</v>
      </c>
      <c r="K9447" s="35" t="str">
        <f t="shared" si="805"/>
        <v>Kempenland-West_H4030</v>
      </c>
      <c r="L9447" s="36">
        <f>VLOOKUP(D9447,DATA!A:F,5,FALSE)</f>
        <v>1.0986712608830001E-2</v>
      </c>
      <c r="M9447" s="37">
        <f>VLOOKUP(D9447,DATA!A:F,6,FALSE)</f>
        <v>982</v>
      </c>
      <c r="N9447" s="36">
        <f t="shared" si="806"/>
        <v>95.158815985645703</v>
      </c>
      <c r="O9447" s="36">
        <f t="shared" si="807"/>
        <v>95.159470880265857</v>
      </c>
      <c r="P9447" s="36">
        <f t="shared" si="808"/>
        <v>6.5489462015477784E-4</v>
      </c>
      <c r="Q9447" s="36">
        <f t="shared" si="809"/>
        <v>2.1217317161414524E-2</v>
      </c>
    </row>
    <row r="9448" spans="1:17" x14ac:dyDescent="0.3">
      <c r="A9448" s="29">
        <v>2462446</v>
      </c>
      <c r="B9448" s="1">
        <v>135</v>
      </c>
      <c r="C9448" s="1" t="s">
        <v>34</v>
      </c>
      <c r="D9448" s="1" t="s">
        <v>43</v>
      </c>
      <c r="E9448" s="1" t="s">
        <v>44</v>
      </c>
      <c r="F9448" s="47">
        <v>1071</v>
      </c>
      <c r="G9448" s="34">
        <v>1253.0899999999999</v>
      </c>
      <c r="H9448" s="1" t="s">
        <v>218</v>
      </c>
      <c r="I9448" s="34">
        <v>1.2939900000000001E-2</v>
      </c>
      <c r="J9448" s="34">
        <v>1487.6836522610099</v>
      </c>
      <c r="K9448" s="35" t="str">
        <f t="shared" si="805"/>
        <v>Kempenland-West_H7150</v>
      </c>
      <c r="L9448" s="36">
        <f>VLOOKUP(D9448,DATA!A:F,5,FALSE)</f>
        <v>1.3726988247862192E-2</v>
      </c>
      <c r="M9448" s="37">
        <f>VLOOKUP(D9448,DATA!A:F,6,FALSE)</f>
        <v>1285.5</v>
      </c>
      <c r="N9448" s="36">
        <f t="shared" si="806"/>
        <v>39.057599691521716</v>
      </c>
      <c r="O9448" s="36">
        <f t="shared" si="807"/>
        <v>39.061827737754683</v>
      </c>
      <c r="P9448" s="36">
        <f t="shared" si="808"/>
        <v>4.2280462329671309E-3</v>
      </c>
      <c r="Q9448" s="36">
        <f t="shared" si="809"/>
        <v>6.2899952617889457E-2</v>
      </c>
    </row>
    <row r="9449" spans="1:17" x14ac:dyDescent="0.3">
      <c r="A9449" s="30">
        <v>2462447</v>
      </c>
      <c r="B9449" s="14">
        <v>135</v>
      </c>
      <c r="C9449" s="14" t="s">
        <v>34</v>
      </c>
      <c r="D9449" s="14" t="s">
        <v>55</v>
      </c>
      <c r="E9449" s="14" t="s">
        <v>56</v>
      </c>
      <c r="F9449" s="48">
        <v>500</v>
      </c>
      <c r="G9449" s="38">
        <v>1250.6099999999999</v>
      </c>
      <c r="H9449" s="14" t="s">
        <v>218</v>
      </c>
      <c r="I9449" s="38">
        <v>1.3731500000000001E-2</v>
      </c>
      <c r="J9449" s="38">
        <v>742.46654999999998</v>
      </c>
      <c r="K9449" s="39" t="str">
        <f t="shared" si="805"/>
        <v>Kempenland-West_H3130</v>
      </c>
      <c r="L9449" s="40">
        <f>VLOOKUP(D9449,DATA!A:F,5,FALSE)</f>
        <v>0</v>
      </c>
      <c r="M9449" s="41">
        <f>VLOOKUP(D9449,DATA!A:F,6,FALSE)</f>
        <v>3.5</v>
      </c>
      <c r="N9449" s="40">
        <f t="shared" si="806"/>
        <v>50</v>
      </c>
      <c r="O9449" s="40">
        <f t="shared" si="807"/>
        <v>50</v>
      </c>
      <c r="P9449" s="40">
        <f>J9449/10000*I9449</f>
        <v>1.0195179431325E-3</v>
      </c>
      <c r="Q9449" s="40">
        <f>IF(AND(H9449&lt;&gt;"below",I9449&gt;=0.005),M9449*P9449,0)</f>
        <v>3.5683128009637499E-3</v>
      </c>
    </row>
    <row r="9450" spans="1:17" x14ac:dyDescent="0.3">
      <c r="A9450" s="29">
        <v>2462447</v>
      </c>
      <c r="B9450" s="1">
        <v>135</v>
      </c>
      <c r="C9450" s="1" t="s">
        <v>34</v>
      </c>
      <c r="D9450" s="1" t="s">
        <v>41</v>
      </c>
      <c r="E9450" s="1" t="s">
        <v>42</v>
      </c>
      <c r="F9450" s="47">
        <v>1071</v>
      </c>
      <c r="G9450" s="34">
        <v>1250.6099999999999</v>
      </c>
      <c r="H9450" s="1" t="s">
        <v>218</v>
      </c>
      <c r="I9450" s="34">
        <v>1.3731500000000001E-2</v>
      </c>
      <c r="J9450" s="34">
        <v>8442.6894006250004</v>
      </c>
      <c r="K9450" s="35" t="str">
        <f t="shared" si="805"/>
        <v>Kempenland-West_H4010A</v>
      </c>
      <c r="L9450" s="36">
        <f>VLOOKUP(D9450,DATA!A:F,5,FALSE)</f>
        <v>1.3726988247862192E-2</v>
      </c>
      <c r="M9450" s="37">
        <f>VLOOKUP(D9450,DATA!A:F,6,FALSE)</f>
        <v>1285.5</v>
      </c>
      <c r="N9450" s="36">
        <f t="shared" si="806"/>
        <v>38.250373075041743</v>
      </c>
      <c r="O9450" s="36">
        <f t="shared" si="807"/>
        <v>38.25482525667546</v>
      </c>
      <c r="P9450" s="36">
        <f t="shared" si="808"/>
        <v>4.4521816337166342E-3</v>
      </c>
      <c r="Q9450" s="36">
        <f t="shared" si="809"/>
        <v>0.37588386688636727</v>
      </c>
    </row>
    <row r="9451" spans="1:17" x14ac:dyDescent="0.3">
      <c r="A9451" s="29">
        <v>2462447</v>
      </c>
      <c r="B9451" s="1">
        <v>135</v>
      </c>
      <c r="C9451" s="1" t="s">
        <v>34</v>
      </c>
      <c r="D9451" s="1" t="s">
        <v>53</v>
      </c>
      <c r="E9451" s="1" t="s">
        <v>54</v>
      </c>
      <c r="F9451" s="47">
        <v>714</v>
      </c>
      <c r="G9451" s="34">
        <v>1250.6099999999999</v>
      </c>
      <c r="H9451" s="1" t="s">
        <v>218</v>
      </c>
      <c r="I9451" s="34">
        <v>1.3731500000000001E-2</v>
      </c>
      <c r="J9451" s="34">
        <v>89.548699999999997</v>
      </c>
      <c r="K9451" s="35" t="str">
        <f t="shared" si="805"/>
        <v>Kempenland-West_H4030</v>
      </c>
      <c r="L9451" s="36">
        <f>VLOOKUP(D9451,DATA!A:F,5,FALSE)</f>
        <v>1.0986712608830001E-2</v>
      </c>
      <c r="M9451" s="37">
        <f>VLOOKUP(D9451,DATA!A:F,6,FALSE)</f>
        <v>982</v>
      </c>
      <c r="N9451" s="36">
        <f t="shared" si="806"/>
        <v>95.031738163366953</v>
      </c>
      <c r="O9451" s="36">
        <f t="shared" si="807"/>
        <v>95.032450408335365</v>
      </c>
      <c r="P9451" s="36">
        <f t="shared" si="808"/>
        <v>7.1224496841182372E-4</v>
      </c>
      <c r="Q9451" s="36">
        <f t="shared" si="809"/>
        <v>6.3780611002819867E-4</v>
      </c>
    </row>
    <row r="9452" spans="1:17" x14ac:dyDescent="0.3">
      <c r="A9452" s="29">
        <v>2462447</v>
      </c>
      <c r="B9452" s="1">
        <v>135</v>
      </c>
      <c r="C9452" s="1" t="s">
        <v>34</v>
      </c>
      <c r="D9452" s="1" t="s">
        <v>43</v>
      </c>
      <c r="E9452" s="1" t="s">
        <v>44</v>
      </c>
      <c r="F9452" s="47">
        <v>1071</v>
      </c>
      <c r="G9452" s="34">
        <v>1250.6099999999999</v>
      </c>
      <c r="H9452" s="1" t="s">
        <v>218</v>
      </c>
      <c r="I9452" s="34">
        <v>1.3731500000000001E-2</v>
      </c>
      <c r="J9452" s="34">
        <v>663.56034999999997</v>
      </c>
      <c r="K9452" s="35" t="str">
        <f t="shared" si="805"/>
        <v>Kempenland-West_H7150</v>
      </c>
      <c r="L9452" s="36">
        <f>VLOOKUP(D9452,DATA!A:F,5,FALSE)</f>
        <v>1.3726988247862192E-2</v>
      </c>
      <c r="M9452" s="37">
        <f>VLOOKUP(D9452,DATA!A:F,6,FALSE)</f>
        <v>1285.5</v>
      </c>
      <c r="N9452" s="36">
        <f t="shared" si="806"/>
        <v>38.250373075041743</v>
      </c>
      <c r="O9452" s="36">
        <f t="shared" si="807"/>
        <v>38.25482525667546</v>
      </c>
      <c r="P9452" s="36">
        <f t="shared" si="808"/>
        <v>4.4521816337166342E-3</v>
      </c>
      <c r="Q9452" s="36">
        <f t="shared" si="809"/>
        <v>2.9542912031325815E-2</v>
      </c>
    </row>
    <row r="9453" spans="1:17" x14ac:dyDescent="0.3">
      <c r="A9453" s="30">
        <v>2462448</v>
      </c>
      <c r="B9453" s="14">
        <v>135</v>
      </c>
      <c r="C9453" s="14" t="s">
        <v>34</v>
      </c>
      <c r="D9453" s="14" t="s">
        <v>55</v>
      </c>
      <c r="E9453" s="14" t="s">
        <v>56</v>
      </c>
      <c r="F9453" s="48">
        <v>500</v>
      </c>
      <c r="G9453" s="38">
        <v>1263.21</v>
      </c>
      <c r="H9453" s="14" t="s">
        <v>218</v>
      </c>
      <c r="I9453" s="38">
        <v>1.31693E-2</v>
      </c>
      <c r="J9453" s="38">
        <v>9103.2369999999992</v>
      </c>
      <c r="K9453" s="39" t="str">
        <f t="shared" si="805"/>
        <v>Kempenland-West_H3130</v>
      </c>
      <c r="L9453" s="40">
        <f>VLOOKUP(D9453,DATA!A:F,5,FALSE)</f>
        <v>0</v>
      </c>
      <c r="M9453" s="41">
        <f>VLOOKUP(D9453,DATA!A:F,6,FALSE)</f>
        <v>3.5</v>
      </c>
      <c r="N9453" s="40">
        <f t="shared" si="806"/>
        <v>50</v>
      </c>
      <c r="O9453" s="40">
        <f t="shared" si="807"/>
        <v>50</v>
      </c>
      <c r="P9453" s="40">
        <f>J9453/10000*I9453</f>
        <v>1.198832590241E-2</v>
      </c>
      <c r="Q9453" s="40">
        <f>IF(AND(H9453&lt;&gt;"below",I9453&gt;=0.005),M9453*P9453,0)</f>
        <v>4.1959140658435E-2</v>
      </c>
    </row>
    <row r="9454" spans="1:17" x14ac:dyDescent="0.3">
      <c r="A9454" s="29">
        <v>2462448</v>
      </c>
      <c r="B9454" s="1">
        <v>135</v>
      </c>
      <c r="C9454" s="1" t="s">
        <v>34</v>
      </c>
      <c r="D9454" s="1" t="s">
        <v>41</v>
      </c>
      <c r="E9454" s="1" t="s">
        <v>42</v>
      </c>
      <c r="F9454" s="47">
        <v>1071</v>
      </c>
      <c r="G9454" s="34">
        <v>1263.21</v>
      </c>
      <c r="H9454" s="1" t="s">
        <v>218</v>
      </c>
      <c r="I9454" s="34">
        <v>1.31693E-2</v>
      </c>
      <c r="J9454" s="34">
        <v>141.15332000000001</v>
      </c>
      <c r="K9454" s="35" t="str">
        <f t="shared" si="805"/>
        <v>Kempenland-West_H4010A</v>
      </c>
      <c r="L9454" s="36">
        <f>VLOOKUP(D9454,DATA!A:F,5,FALSE)</f>
        <v>1.3726988247862192E-2</v>
      </c>
      <c r="M9454" s="37">
        <f>VLOOKUP(D9454,DATA!A:F,6,FALSE)</f>
        <v>1285.5</v>
      </c>
      <c r="N9454" s="36">
        <f t="shared" si="806"/>
        <v>42.409760401221213</v>
      </c>
      <c r="O9454" s="36">
        <f t="shared" si="807"/>
        <v>42.4141756849329</v>
      </c>
      <c r="P9454" s="36">
        <f t="shared" si="808"/>
        <v>4.4152837116868682E-3</v>
      </c>
      <c r="Q9454" s="36">
        <f t="shared" si="809"/>
        <v>6.2323195464652429E-3</v>
      </c>
    </row>
    <row r="9455" spans="1:17" x14ac:dyDescent="0.3">
      <c r="A9455" s="30">
        <v>2462449</v>
      </c>
      <c r="B9455" s="14">
        <v>135</v>
      </c>
      <c r="C9455" s="14" t="s">
        <v>34</v>
      </c>
      <c r="D9455" s="14" t="s">
        <v>55</v>
      </c>
      <c r="E9455" s="14" t="s">
        <v>56</v>
      </c>
      <c r="F9455" s="48">
        <v>500</v>
      </c>
      <c r="G9455" s="38">
        <v>1345.77</v>
      </c>
      <c r="H9455" s="14" t="s">
        <v>218</v>
      </c>
      <c r="I9455" s="38">
        <v>1.47137E-2</v>
      </c>
      <c r="J9455" s="38">
        <v>7480.9179999999997</v>
      </c>
      <c r="K9455" s="39" t="str">
        <f t="shared" si="805"/>
        <v>Kempenland-West_H3130</v>
      </c>
      <c r="L9455" s="40">
        <f>VLOOKUP(D9455,DATA!A:F,5,FALSE)</f>
        <v>0</v>
      </c>
      <c r="M9455" s="41">
        <f>VLOOKUP(D9455,DATA!A:F,6,FALSE)</f>
        <v>3.5</v>
      </c>
      <c r="N9455" s="40">
        <f t="shared" si="806"/>
        <v>50</v>
      </c>
      <c r="O9455" s="40">
        <f t="shared" si="807"/>
        <v>50</v>
      </c>
      <c r="P9455" s="40">
        <f>J9455/10000*I9455</f>
        <v>1.100719831766E-2</v>
      </c>
      <c r="Q9455" s="40">
        <f>IF(AND(H9455&lt;&gt;"below",I9455&gt;=0.005),M9455*P9455,0)</f>
        <v>3.8525194111809997E-2</v>
      </c>
    </row>
    <row r="9456" spans="1:17" x14ac:dyDescent="0.3">
      <c r="A9456" s="29">
        <v>2462449</v>
      </c>
      <c r="B9456" s="1">
        <v>135</v>
      </c>
      <c r="C9456" s="1" t="s">
        <v>34</v>
      </c>
      <c r="D9456" s="1" t="s">
        <v>41</v>
      </c>
      <c r="E9456" s="1" t="s">
        <v>42</v>
      </c>
      <c r="F9456" s="47">
        <v>1071</v>
      </c>
      <c r="G9456" s="34">
        <v>1345.77</v>
      </c>
      <c r="H9456" s="1" t="s">
        <v>218</v>
      </c>
      <c r="I9456" s="34">
        <v>1.47137E-2</v>
      </c>
      <c r="J9456" s="34">
        <v>1593.2963</v>
      </c>
      <c r="K9456" s="35" t="str">
        <f t="shared" si="805"/>
        <v>Kempenland-West_H4010A</v>
      </c>
      <c r="L9456" s="36">
        <f>VLOOKUP(D9456,DATA!A:F,5,FALSE)</f>
        <v>1.3726988247862192E-2</v>
      </c>
      <c r="M9456" s="37">
        <f>VLOOKUP(D9456,DATA!A:F,6,FALSE)</f>
        <v>1285.5</v>
      </c>
      <c r="N9456" s="36">
        <f t="shared" si="806"/>
        <v>69.578914135913806</v>
      </c>
      <c r="O9456" s="36">
        <f t="shared" si="807"/>
        <v>69.583189098737648</v>
      </c>
      <c r="P9456" s="36">
        <f t="shared" si="808"/>
        <v>4.274962823842543E-3</v>
      </c>
      <c r="Q9456" s="36">
        <f t="shared" si="809"/>
        <v>6.8112824498658756E-2</v>
      </c>
    </row>
    <row r="9457" spans="1:17" x14ac:dyDescent="0.3">
      <c r="A9457" s="30">
        <v>2462450</v>
      </c>
      <c r="B9457" s="14">
        <v>135</v>
      </c>
      <c r="C9457" s="14" t="s">
        <v>34</v>
      </c>
      <c r="D9457" s="14" t="s">
        <v>55</v>
      </c>
      <c r="E9457" s="14" t="s">
        <v>56</v>
      </c>
      <c r="F9457" s="48">
        <v>500</v>
      </c>
      <c r="G9457" s="38">
        <v>1313.26</v>
      </c>
      <c r="H9457" s="14" t="s">
        <v>218</v>
      </c>
      <c r="I9457" s="38">
        <v>1.4722300000000001E-2</v>
      </c>
      <c r="J9457" s="38">
        <v>3455.1923999999999</v>
      </c>
      <c r="K9457" s="39" t="str">
        <f t="shared" si="805"/>
        <v>Kempenland-West_H3130</v>
      </c>
      <c r="L9457" s="40">
        <f>VLOOKUP(D9457,DATA!A:F,5,FALSE)</f>
        <v>0</v>
      </c>
      <c r="M9457" s="41">
        <f>VLOOKUP(D9457,DATA!A:F,6,FALSE)</f>
        <v>3.5</v>
      </c>
      <c r="N9457" s="40">
        <f t="shared" si="806"/>
        <v>50</v>
      </c>
      <c r="O9457" s="40">
        <f t="shared" si="807"/>
        <v>50</v>
      </c>
      <c r="P9457" s="40">
        <f>J9457/10000*I9457</f>
        <v>5.0868379070520007E-3</v>
      </c>
      <c r="Q9457" s="40">
        <f>IF(AND(H9457&lt;&gt;"below",I9457&gt;=0.005),M9457*P9457,0)</f>
        <v>1.7803932674682003E-2</v>
      </c>
    </row>
    <row r="9458" spans="1:17" x14ac:dyDescent="0.3">
      <c r="A9458" s="29">
        <v>2462450</v>
      </c>
      <c r="B9458" s="1">
        <v>135</v>
      </c>
      <c r="C9458" s="1" t="s">
        <v>34</v>
      </c>
      <c r="D9458" s="1" t="s">
        <v>57</v>
      </c>
      <c r="E9458" s="1" t="s">
        <v>58</v>
      </c>
      <c r="F9458" s="47">
        <v>714</v>
      </c>
      <c r="G9458" s="34">
        <v>1313.26</v>
      </c>
      <c r="H9458" s="1" t="s">
        <v>218</v>
      </c>
      <c r="I9458" s="34">
        <v>1.4722300000000001E-2</v>
      </c>
      <c r="J9458" s="34">
        <v>140.73642000000001</v>
      </c>
      <c r="K9458" s="35" t="str">
        <f t="shared" si="805"/>
        <v>Kempenland-West_H3160</v>
      </c>
      <c r="L9458" s="36">
        <f>VLOOKUP(D9458,DATA!A:F,5,FALSE)</f>
        <v>1.0986712608830001E-2</v>
      </c>
      <c r="M9458" s="37">
        <f>VLOOKUP(D9458,DATA!A:F,6,FALSE)</f>
        <v>982</v>
      </c>
      <c r="N9458" s="36">
        <f t="shared" si="806"/>
        <v>97.440570854300091</v>
      </c>
      <c r="O9458" s="36">
        <f t="shared" si="807"/>
        <v>97.440974214490311</v>
      </c>
      <c r="P9458" s="36">
        <f t="shared" si="808"/>
        <v>4.0336019021935954E-4</v>
      </c>
      <c r="Q9458" s="36">
        <f t="shared" si="809"/>
        <v>5.6767469141991687E-4</v>
      </c>
    </row>
    <row r="9459" spans="1:17" x14ac:dyDescent="0.3">
      <c r="A9459" s="30">
        <v>2462451</v>
      </c>
      <c r="B9459" s="14">
        <v>135</v>
      </c>
      <c r="C9459" s="14" t="s">
        <v>34</v>
      </c>
      <c r="D9459" s="14" t="s">
        <v>55</v>
      </c>
      <c r="E9459" s="14" t="s">
        <v>56</v>
      </c>
      <c r="F9459" s="48">
        <v>500</v>
      </c>
      <c r="G9459" s="38">
        <v>1352.07</v>
      </c>
      <c r="H9459" s="14" t="s">
        <v>218</v>
      </c>
      <c r="I9459" s="38">
        <v>1.5458599999999999E-2</v>
      </c>
      <c r="J9459" s="38">
        <v>2948.5671000000002</v>
      </c>
      <c r="K9459" s="39" t="str">
        <f t="shared" si="805"/>
        <v>Kempenland-West_H3130</v>
      </c>
      <c r="L9459" s="40">
        <f>VLOOKUP(D9459,DATA!A:F,5,FALSE)</f>
        <v>0</v>
      </c>
      <c r="M9459" s="41">
        <f>VLOOKUP(D9459,DATA!A:F,6,FALSE)</f>
        <v>3.5</v>
      </c>
      <c r="N9459" s="40">
        <f t="shared" si="806"/>
        <v>50</v>
      </c>
      <c r="O9459" s="40">
        <f t="shared" si="807"/>
        <v>50</v>
      </c>
      <c r="P9459" s="40">
        <f>J9459/10000*I9459</f>
        <v>4.5580719372059998E-3</v>
      </c>
      <c r="Q9459" s="40">
        <f>IF(AND(H9459&lt;&gt;"below",I9459&gt;=0.005),M9459*P9459,0)</f>
        <v>1.5953251780221001E-2</v>
      </c>
    </row>
    <row r="9460" spans="1:17" x14ac:dyDescent="0.3">
      <c r="A9460" s="29">
        <v>2462451</v>
      </c>
      <c r="B9460" s="1">
        <v>135</v>
      </c>
      <c r="C9460" s="1" t="s">
        <v>34</v>
      </c>
      <c r="D9460" s="1" t="s">
        <v>53</v>
      </c>
      <c r="E9460" s="1" t="s">
        <v>54</v>
      </c>
      <c r="F9460" s="47">
        <v>714</v>
      </c>
      <c r="G9460" s="34">
        <v>1352.07</v>
      </c>
      <c r="H9460" s="1" t="s">
        <v>218</v>
      </c>
      <c r="I9460" s="34">
        <v>1.5458599999999999E-2</v>
      </c>
      <c r="J9460" s="34">
        <v>821.58219999999994</v>
      </c>
      <c r="K9460" s="35" t="str">
        <f t="shared" si="805"/>
        <v>Kempenland-West_H4030</v>
      </c>
      <c r="L9460" s="36">
        <f>VLOOKUP(D9460,DATA!A:F,5,FALSE)</f>
        <v>1.0986712608830001E-2</v>
      </c>
      <c r="M9460" s="37">
        <f>VLOOKUP(D9460,DATA!A:F,6,FALSE)</f>
        <v>982</v>
      </c>
      <c r="N9460" s="36">
        <f t="shared" si="806"/>
        <v>98.314074848704436</v>
      </c>
      <c r="O9460" s="36">
        <f t="shared" si="807"/>
        <v>98.314356334363993</v>
      </c>
      <c r="P9460" s="36">
        <f t="shared" si="808"/>
        <v>2.8148565955632421E-4</v>
      </c>
      <c r="Q9460" s="36">
        <f t="shared" si="809"/>
        <v>2.3126360744673584E-3</v>
      </c>
    </row>
    <row r="9461" spans="1:17" x14ac:dyDescent="0.3">
      <c r="A9461" s="30">
        <v>2462452</v>
      </c>
      <c r="B9461" s="14">
        <v>135</v>
      </c>
      <c r="C9461" s="14" t="s">
        <v>34</v>
      </c>
      <c r="D9461" s="14" t="s">
        <v>88</v>
      </c>
      <c r="E9461" s="14" t="s">
        <v>56</v>
      </c>
      <c r="F9461" s="48">
        <v>500</v>
      </c>
      <c r="G9461" s="38">
        <v>1360.58</v>
      </c>
      <c r="H9461" s="14" t="s">
        <v>218</v>
      </c>
      <c r="I9461" s="38">
        <v>1.5999599999999999E-2</v>
      </c>
      <c r="J9461" s="38">
        <v>1453.2366999999999</v>
      </c>
      <c r="K9461" s="39" t="str">
        <f t="shared" si="805"/>
        <v>Kempenland-West_ZGH3130</v>
      </c>
      <c r="L9461" s="40">
        <f>VLOOKUP(D9461,DATA!A:F,5,FALSE)</f>
        <v>0</v>
      </c>
      <c r="M9461" s="41">
        <f>VLOOKUP(D9461,DATA!A:F,6,FALSE)</f>
        <v>3.5</v>
      </c>
      <c r="N9461" s="40">
        <f t="shared" si="806"/>
        <v>50</v>
      </c>
      <c r="O9461" s="40">
        <f t="shared" si="807"/>
        <v>50</v>
      </c>
      <c r="P9461" s="40">
        <f>J9461/10000*I9461</f>
        <v>2.3251205905319996E-3</v>
      </c>
      <c r="Q9461" s="40">
        <f>IF(AND(H9461&lt;&gt;"below",I9461&gt;=0.005),M9461*P9461,0)</f>
        <v>8.1379220668619991E-3</v>
      </c>
    </row>
    <row r="9462" spans="1:17" x14ac:dyDescent="0.3">
      <c r="A9462" s="29">
        <v>2462453</v>
      </c>
      <c r="B9462" s="1">
        <v>135</v>
      </c>
      <c r="C9462" s="1" t="s">
        <v>34</v>
      </c>
      <c r="D9462" s="1" t="s">
        <v>41</v>
      </c>
      <c r="E9462" s="1" t="s">
        <v>42</v>
      </c>
      <c r="F9462" s="47">
        <v>1071</v>
      </c>
      <c r="G9462" s="34">
        <v>1578.15</v>
      </c>
      <c r="H9462" s="1" t="s">
        <v>218</v>
      </c>
      <c r="I9462" s="34">
        <v>1.79192E-2</v>
      </c>
      <c r="J9462" s="34">
        <v>593.54660000000001</v>
      </c>
      <c r="K9462" s="35" t="str">
        <f t="shared" si="805"/>
        <v>Kempenland-West_H4010A</v>
      </c>
      <c r="L9462" s="36">
        <f>VLOOKUP(D9462,DATA!A:F,5,FALSE)</f>
        <v>1.3726988247862192E-2</v>
      </c>
      <c r="M9462" s="37">
        <f>VLOOKUP(D9462,DATA!A:F,6,FALSE)</f>
        <v>1285.5</v>
      </c>
      <c r="N9462" s="36">
        <f t="shared" si="806"/>
        <v>98.231513728440959</v>
      </c>
      <c r="O9462" s="36">
        <f t="shared" si="807"/>
        <v>98.231940991046756</v>
      </c>
      <c r="P9462" s="36">
        <f t="shared" si="808"/>
        <v>4.2726260579684094E-4</v>
      </c>
      <c r="Q9462" s="36">
        <f t="shared" si="809"/>
        <v>2.5360026697785528E-3</v>
      </c>
    </row>
    <row r="9463" spans="1:17" x14ac:dyDescent="0.3">
      <c r="A9463" s="29">
        <v>2462453</v>
      </c>
      <c r="B9463" s="1">
        <v>135</v>
      </c>
      <c r="C9463" s="1" t="s">
        <v>34</v>
      </c>
      <c r="D9463" s="1" t="s">
        <v>53</v>
      </c>
      <c r="E9463" s="1" t="s">
        <v>54</v>
      </c>
      <c r="F9463" s="47">
        <v>714</v>
      </c>
      <c r="G9463" s="34">
        <v>1578.15</v>
      </c>
      <c r="H9463" s="1" t="s">
        <v>218</v>
      </c>
      <c r="I9463" s="34">
        <v>1.79192E-2</v>
      </c>
      <c r="J9463" s="34">
        <v>405.69515999999999</v>
      </c>
      <c r="K9463" s="35" t="str">
        <f t="shared" si="805"/>
        <v>Kempenland-West_H4030</v>
      </c>
      <c r="L9463" s="36">
        <f>VLOOKUP(D9463,DATA!A:F,5,FALSE)</f>
        <v>1.0986712608830001E-2</v>
      </c>
      <c r="M9463" s="37">
        <f>VLOOKUP(D9463,DATA!A:F,6,FALSE)</f>
        <v>982</v>
      </c>
      <c r="N9463" s="36">
        <f t="shared" si="806"/>
        <v>99.857153980727645</v>
      </c>
      <c r="O9463" s="36">
        <f t="shared" si="807"/>
        <v>99.857182060338204</v>
      </c>
      <c r="P9463" s="36">
        <f t="shared" si="808"/>
        <v>2.8079610558506829E-5</v>
      </c>
      <c r="Q9463" s="36">
        <f t="shared" si="809"/>
        <v>1.1391762098271116E-4</v>
      </c>
    </row>
    <row r="9464" spans="1:17" x14ac:dyDescent="0.3">
      <c r="A9464" s="29">
        <v>2463949</v>
      </c>
      <c r="B9464" s="1">
        <v>135</v>
      </c>
      <c r="C9464" s="1" t="s">
        <v>34</v>
      </c>
      <c r="D9464" s="1" t="s">
        <v>85</v>
      </c>
      <c r="E9464" s="1" t="s">
        <v>60</v>
      </c>
      <c r="F9464" s="47">
        <v>1071</v>
      </c>
      <c r="G9464" s="34">
        <v>1966.93</v>
      </c>
      <c r="H9464" s="1" t="s">
        <v>218</v>
      </c>
      <c r="I9464" s="34">
        <v>1.6525000000000001E-2</v>
      </c>
      <c r="J9464" s="34">
        <v>1818.3987999999999</v>
      </c>
      <c r="K9464" s="35" t="str">
        <f t="shared" si="805"/>
        <v>Kempenland-West_ZGH9190</v>
      </c>
      <c r="L9464" s="36">
        <f>VLOOKUP(D9464,DATA!A:F,5,FALSE)</f>
        <v>1.3726988247862192E-2</v>
      </c>
      <c r="M9464" s="37">
        <f>VLOOKUP(D9464,DATA!A:F,6,FALSE)</f>
        <v>1285.5</v>
      </c>
      <c r="N9464" s="36">
        <f t="shared" si="806"/>
        <v>99.991338765649346</v>
      </c>
      <c r="O9464" s="36">
        <f t="shared" si="807"/>
        <v>99.99134072995767</v>
      </c>
      <c r="P9464" s="36">
        <f t="shared" si="808"/>
        <v>1.9643083248865878E-6</v>
      </c>
      <c r="Q9464" s="36">
        <f t="shared" si="809"/>
        <v>3.571895900803781E-5</v>
      </c>
    </row>
    <row r="9465" spans="1:17" x14ac:dyDescent="0.3">
      <c r="A9465" s="29">
        <v>2463950</v>
      </c>
      <c r="B9465" s="1">
        <v>135</v>
      </c>
      <c r="C9465" s="1" t="s">
        <v>34</v>
      </c>
      <c r="D9465" s="1" t="s">
        <v>70</v>
      </c>
      <c r="E9465" s="1" t="s">
        <v>71</v>
      </c>
      <c r="F9465" s="47">
        <v>1071</v>
      </c>
      <c r="G9465" s="34">
        <v>1987.66</v>
      </c>
      <c r="H9465" s="1" t="s">
        <v>218</v>
      </c>
      <c r="I9465" s="34">
        <v>1.6693E-2</v>
      </c>
      <c r="J9465" s="34">
        <v>522.45619999999997</v>
      </c>
      <c r="K9465" s="35" t="str">
        <f t="shared" si="805"/>
        <v>Kempenland-West_H9120</v>
      </c>
      <c r="L9465" s="36">
        <f>VLOOKUP(D9465,DATA!A:F,5,FALSE)</f>
        <v>1.3726988247862192E-2</v>
      </c>
      <c r="M9465" s="37">
        <f>VLOOKUP(D9465,DATA!A:F,6,FALSE)</f>
        <v>1285.5</v>
      </c>
      <c r="N9465" s="36">
        <f t="shared" si="806"/>
        <v>99.99348362505701</v>
      </c>
      <c r="O9465" s="36">
        <f t="shared" si="807"/>
        <v>99.993485117980924</v>
      </c>
      <c r="P9465" s="36">
        <f t="shared" si="808"/>
        <v>1.49292391427025E-6</v>
      </c>
      <c r="Q9465" s="36">
        <f t="shared" si="809"/>
        <v>7.7998735513876056E-6</v>
      </c>
    </row>
    <row r="9466" spans="1:17" x14ac:dyDescent="0.3">
      <c r="A9466" s="29">
        <v>2463950</v>
      </c>
      <c r="B9466" s="1">
        <v>135</v>
      </c>
      <c r="C9466" s="1" t="s">
        <v>34</v>
      </c>
      <c r="D9466" s="1" t="s">
        <v>74</v>
      </c>
      <c r="E9466" s="1" t="s">
        <v>71</v>
      </c>
      <c r="F9466" s="47">
        <v>1071</v>
      </c>
      <c r="G9466" s="34">
        <v>1987.66</v>
      </c>
      <c r="H9466" s="1" t="s">
        <v>218</v>
      </c>
      <c r="I9466" s="34">
        <v>1.6693E-2</v>
      </c>
      <c r="J9466" s="34">
        <v>2717.7716999999998</v>
      </c>
      <c r="K9466" s="35" t="str">
        <f t="shared" si="805"/>
        <v>Kempenland-West_ZGH9120</v>
      </c>
      <c r="L9466" s="36">
        <f>VLOOKUP(D9466,DATA!A:F,5,FALSE)</f>
        <v>1.3726988247862192E-2</v>
      </c>
      <c r="M9466" s="37">
        <f>VLOOKUP(D9466,DATA!A:F,6,FALSE)</f>
        <v>1285.5</v>
      </c>
      <c r="N9466" s="36">
        <f t="shared" si="806"/>
        <v>99.99348362505701</v>
      </c>
      <c r="O9466" s="36">
        <f t="shared" si="807"/>
        <v>99.993485117980924</v>
      </c>
      <c r="P9466" s="36">
        <f t="shared" si="808"/>
        <v>1.49292391427025E-6</v>
      </c>
      <c r="Q9466" s="36">
        <f t="shared" si="809"/>
        <v>4.0574263644569109E-5</v>
      </c>
    </row>
    <row r="9467" spans="1:17" x14ac:dyDescent="0.3">
      <c r="A9467" s="29">
        <v>2463950</v>
      </c>
      <c r="B9467" s="1">
        <v>135</v>
      </c>
      <c r="C9467" s="1" t="s">
        <v>34</v>
      </c>
      <c r="D9467" s="1" t="s">
        <v>22</v>
      </c>
      <c r="E9467" s="1" t="s">
        <v>23</v>
      </c>
      <c r="F9467" s="47">
        <v>1857</v>
      </c>
      <c r="G9467" s="34">
        <v>1987.66</v>
      </c>
      <c r="H9467" s="1" t="s">
        <v>218</v>
      </c>
      <c r="I9467" s="34">
        <v>1.6693E-2</v>
      </c>
      <c r="J9467" s="34">
        <v>1241.7448999999999</v>
      </c>
      <c r="K9467" s="35" t="str">
        <f t="shared" si="805"/>
        <v>Kempenland-West_H91E0C</v>
      </c>
      <c r="L9467" s="36">
        <f>VLOOKUP(D9467,DATA!A:F,5,FALSE)</f>
        <v>6.9280917156857415E-3</v>
      </c>
      <c r="M9467" s="37">
        <f>VLOOKUP(D9467,DATA!A:F,6,FALSE)</f>
        <v>2282</v>
      </c>
      <c r="N9467" s="36">
        <f t="shared" si="806"/>
        <v>11.514673926524795</v>
      </c>
      <c r="O9467" s="36">
        <f t="shared" si="807"/>
        <v>11.515852319788488</v>
      </c>
      <c r="P9467" s="36">
        <f t="shared" si="808"/>
        <v>1.1783932636930672E-3</v>
      </c>
      <c r="Q9467" s="36">
        <f t="shared" si="809"/>
        <v>1.4632638253852213E-2</v>
      </c>
    </row>
    <row r="9468" spans="1:17" x14ac:dyDescent="0.3">
      <c r="A9468" s="29">
        <v>2463951</v>
      </c>
      <c r="B9468" s="1">
        <v>135</v>
      </c>
      <c r="C9468" s="1" t="s">
        <v>34</v>
      </c>
      <c r="D9468" s="1" t="s">
        <v>70</v>
      </c>
      <c r="E9468" s="1" t="s">
        <v>71</v>
      </c>
      <c r="F9468" s="47">
        <v>1071</v>
      </c>
      <c r="G9468" s="34">
        <v>1989.93</v>
      </c>
      <c r="H9468" s="1" t="s">
        <v>218</v>
      </c>
      <c r="I9468" s="34">
        <v>1.6978E-2</v>
      </c>
      <c r="J9468" s="34">
        <v>50.293292999999998</v>
      </c>
      <c r="K9468" s="35" t="str">
        <f t="shared" si="805"/>
        <v>Kempenland-West_H9120</v>
      </c>
      <c r="L9468" s="36">
        <f>VLOOKUP(D9468,DATA!A:F,5,FALSE)</f>
        <v>1.3726988247862192E-2</v>
      </c>
      <c r="M9468" s="37">
        <f>VLOOKUP(D9468,DATA!A:F,6,FALSE)</f>
        <v>1285.5</v>
      </c>
      <c r="N9468" s="36">
        <f t="shared" si="806"/>
        <v>99.993683533416856</v>
      </c>
      <c r="O9468" s="36">
        <f t="shared" si="807"/>
        <v>99.993685005247897</v>
      </c>
      <c r="P9468" s="36">
        <f t="shared" si="808"/>
        <v>1.4718310410444246E-6</v>
      </c>
      <c r="Q9468" s="36">
        <f t="shared" si="809"/>
        <v>7.4023229793742266E-7</v>
      </c>
    </row>
    <row r="9469" spans="1:17" x14ac:dyDescent="0.3">
      <c r="A9469" s="29">
        <v>2463951</v>
      </c>
      <c r="B9469" s="1">
        <v>135</v>
      </c>
      <c r="C9469" s="1" t="s">
        <v>34</v>
      </c>
      <c r="D9469" s="1" t="s">
        <v>49</v>
      </c>
      <c r="E9469" s="1" t="s">
        <v>50</v>
      </c>
      <c r="F9469" s="47">
        <v>1429</v>
      </c>
      <c r="G9469" s="34">
        <v>1989.93</v>
      </c>
      <c r="H9469" s="1" t="s">
        <v>218</v>
      </c>
      <c r="I9469" s="34">
        <v>1.6978E-2</v>
      </c>
      <c r="J9469" s="34">
        <v>570.2337</v>
      </c>
      <c r="K9469" s="35" t="str">
        <f t="shared" si="805"/>
        <v>Kempenland-West_H9160A</v>
      </c>
      <c r="L9469" s="36">
        <f>VLOOKUP(D9469,DATA!A:F,5,FALSE)</f>
        <v>7.6478934523803643E-3</v>
      </c>
      <c r="M9469" s="37">
        <f>VLOOKUP(D9469,DATA!A:F,6,FALSE)</f>
        <v>1814</v>
      </c>
      <c r="N9469" s="36">
        <f t="shared" si="806"/>
        <v>79.339195874735282</v>
      </c>
      <c r="O9469" s="36">
        <f t="shared" si="807"/>
        <v>79.3413242432608</v>
      </c>
      <c r="P9469" s="36">
        <f t="shared" si="808"/>
        <v>2.1283685255184537E-3</v>
      </c>
      <c r="Q9469" s="36">
        <f t="shared" si="809"/>
        <v>1.2136674592699324E-2</v>
      </c>
    </row>
    <row r="9470" spans="1:17" x14ac:dyDescent="0.3">
      <c r="A9470" s="29">
        <v>2463951</v>
      </c>
      <c r="B9470" s="1">
        <v>135</v>
      </c>
      <c r="C9470" s="1" t="s">
        <v>34</v>
      </c>
      <c r="D9470" s="1" t="s">
        <v>22</v>
      </c>
      <c r="E9470" s="1" t="s">
        <v>23</v>
      </c>
      <c r="F9470" s="47">
        <v>1857</v>
      </c>
      <c r="G9470" s="34">
        <v>1989.93</v>
      </c>
      <c r="H9470" s="1" t="s">
        <v>218</v>
      </c>
      <c r="I9470" s="34">
        <v>1.6978E-2</v>
      </c>
      <c r="J9470" s="34">
        <v>8452.357</v>
      </c>
      <c r="K9470" s="35" t="str">
        <f t="shared" si="805"/>
        <v>Kempenland-West_H91E0C</v>
      </c>
      <c r="L9470" s="36">
        <f>VLOOKUP(D9470,DATA!A:F,5,FALSE)</f>
        <v>6.9280917156857415E-3</v>
      </c>
      <c r="M9470" s="37">
        <f>VLOOKUP(D9470,DATA!A:F,6,FALSE)</f>
        <v>2282</v>
      </c>
      <c r="N9470" s="36">
        <f t="shared" si="806"/>
        <v>11.675883167463359</v>
      </c>
      <c r="O9470" s="36">
        <f t="shared" si="807"/>
        <v>11.677096245610352</v>
      </c>
      <c r="P9470" s="36">
        <f t="shared" si="808"/>
        <v>1.2130781469927854E-3</v>
      </c>
      <c r="Q9470" s="36">
        <f t="shared" si="809"/>
        <v>0.10253369567281499</v>
      </c>
    </row>
    <row r="9471" spans="1:17" x14ac:dyDescent="0.3">
      <c r="A9471" s="29">
        <v>2463973</v>
      </c>
      <c r="B9471" s="1">
        <v>135</v>
      </c>
      <c r="C9471" s="1" t="s">
        <v>34</v>
      </c>
      <c r="D9471" s="1" t="s">
        <v>63</v>
      </c>
      <c r="E9471" s="1" t="s">
        <v>64</v>
      </c>
      <c r="F9471" s="47">
        <v>714</v>
      </c>
      <c r="G9471" s="34">
        <v>1906.61</v>
      </c>
      <c r="H9471" s="1" t="s">
        <v>218</v>
      </c>
      <c r="I9471" s="34">
        <v>2.1472000000000002E-2</v>
      </c>
      <c r="J9471" s="34">
        <v>815.41769999999997</v>
      </c>
      <c r="K9471" s="35" t="str">
        <f t="shared" si="805"/>
        <v>Kempenland-West_H2310</v>
      </c>
      <c r="L9471" s="36">
        <f>VLOOKUP(D9471,DATA!A:F,5,FALSE)</f>
        <v>1.0986712608830001E-2</v>
      </c>
      <c r="M9471" s="37">
        <f>VLOOKUP(D9471,DATA!A:F,6,FALSE)</f>
        <v>982</v>
      </c>
      <c r="N9471" s="36">
        <f t="shared" si="806"/>
        <v>99.996125322737669</v>
      </c>
      <c r="O9471" s="36">
        <f t="shared" si="807"/>
        <v>99.996126236656764</v>
      </c>
      <c r="P9471" s="36">
        <f t="shared" si="808"/>
        <v>9.1391909506910451E-7</v>
      </c>
      <c r="Q9471" s="36">
        <f t="shared" si="809"/>
        <v>7.4522580648733055E-6</v>
      </c>
    </row>
    <row r="9472" spans="1:17" x14ac:dyDescent="0.3">
      <c r="A9472" s="30">
        <v>2463974</v>
      </c>
      <c r="B9472" s="14">
        <v>135</v>
      </c>
      <c r="C9472" s="14" t="s">
        <v>34</v>
      </c>
      <c r="D9472" s="14" t="s">
        <v>55</v>
      </c>
      <c r="E9472" s="14" t="s">
        <v>56</v>
      </c>
      <c r="F9472" s="48">
        <v>500</v>
      </c>
      <c r="G9472" s="38">
        <v>1434.12</v>
      </c>
      <c r="H9472" s="14" t="s">
        <v>218</v>
      </c>
      <c r="I9472" s="38">
        <v>1.4674899999999999E-2</v>
      </c>
      <c r="J9472" s="38">
        <v>6855.4539999999997</v>
      </c>
      <c r="K9472" s="39" t="str">
        <f t="shared" si="805"/>
        <v>Kempenland-West_H3130</v>
      </c>
      <c r="L9472" s="40">
        <f>VLOOKUP(D9472,DATA!A:F,5,FALSE)</f>
        <v>0</v>
      </c>
      <c r="M9472" s="41">
        <f>VLOOKUP(D9472,DATA!A:F,6,FALSE)</f>
        <v>3.5</v>
      </c>
      <c r="N9472" s="40">
        <f t="shared" si="806"/>
        <v>50</v>
      </c>
      <c r="O9472" s="40">
        <f t="shared" si="807"/>
        <v>50</v>
      </c>
      <c r="P9472" s="40">
        <f>J9472/10000*I9472</f>
        <v>1.006031019046E-2</v>
      </c>
      <c r="Q9472" s="40">
        <f>IF(AND(H9472&lt;&gt;"below",I9472&gt;=0.005),M9472*P9472,0)</f>
        <v>3.5211085666609999E-2</v>
      </c>
    </row>
    <row r="9473" spans="1:17" x14ac:dyDescent="0.3">
      <c r="A9473" s="29">
        <v>2463974</v>
      </c>
      <c r="B9473" s="1">
        <v>135</v>
      </c>
      <c r="C9473" s="1" t="s">
        <v>34</v>
      </c>
      <c r="D9473" s="1" t="s">
        <v>53</v>
      </c>
      <c r="E9473" s="1" t="s">
        <v>54</v>
      </c>
      <c r="F9473" s="47">
        <v>714</v>
      </c>
      <c r="G9473" s="34">
        <v>1434.12</v>
      </c>
      <c r="H9473" s="1" t="s">
        <v>218</v>
      </c>
      <c r="I9473" s="34">
        <v>1.4674899999999999E-2</v>
      </c>
      <c r="J9473" s="34">
        <v>2537.0255196848598</v>
      </c>
      <c r="K9473" s="35" t="str">
        <f t="shared" si="805"/>
        <v>Kempenland-West_H4030</v>
      </c>
      <c r="L9473" s="36">
        <f>VLOOKUP(D9473,DATA!A:F,5,FALSE)</f>
        <v>1.0986712608830001E-2</v>
      </c>
      <c r="M9473" s="37">
        <f>VLOOKUP(D9473,DATA!A:F,6,FALSE)</f>
        <v>982</v>
      </c>
      <c r="N9473" s="36">
        <f t="shared" si="806"/>
        <v>99.308629922011704</v>
      </c>
      <c r="O9473" s="36">
        <f t="shared" si="807"/>
        <v>99.308740611392764</v>
      </c>
      <c r="P9473" s="36">
        <f t="shared" si="808"/>
        <v>1.1068938106006954E-4</v>
      </c>
      <c r="Q9473" s="36">
        <f t="shared" si="809"/>
        <v>2.8082178450751839E-3</v>
      </c>
    </row>
    <row r="9474" spans="1:17" x14ac:dyDescent="0.3">
      <c r="A9474" s="29">
        <v>2463974</v>
      </c>
      <c r="B9474" s="1">
        <v>135</v>
      </c>
      <c r="C9474" s="1" t="s">
        <v>34</v>
      </c>
      <c r="D9474" s="1" t="s">
        <v>43</v>
      </c>
      <c r="E9474" s="1" t="s">
        <v>44</v>
      </c>
      <c r="F9474" s="47">
        <v>1071</v>
      </c>
      <c r="G9474" s="34">
        <v>1434.12</v>
      </c>
      <c r="H9474" s="1" t="s">
        <v>218</v>
      </c>
      <c r="I9474" s="34">
        <v>1.4674899999999999E-2</v>
      </c>
      <c r="J9474" s="34">
        <v>229.76486399999999</v>
      </c>
      <c r="K9474" s="35" t="str">
        <f t="shared" si="805"/>
        <v>Kempenland-West_H7150</v>
      </c>
      <c r="L9474" s="36">
        <f>VLOOKUP(D9474,DATA!A:F,5,FALSE)</f>
        <v>1.3726988247862192E-2</v>
      </c>
      <c r="M9474" s="37">
        <f>VLOOKUP(D9474,DATA!A:F,6,FALSE)</f>
        <v>1285.5</v>
      </c>
      <c r="N9474" s="36">
        <f t="shared" si="806"/>
        <v>88.494395861985922</v>
      </c>
      <c r="O9474" s="36">
        <f t="shared" si="807"/>
        <v>88.496446749927628</v>
      </c>
      <c r="P9474" s="36">
        <f t="shared" si="808"/>
        <v>2.0508879417064918E-3</v>
      </c>
      <c r="Q9474" s="36">
        <f t="shared" si="809"/>
        <v>4.7122198900543203E-3</v>
      </c>
    </row>
    <row r="9475" spans="1:17" x14ac:dyDescent="0.3">
      <c r="A9475" s="29">
        <v>2463975</v>
      </c>
      <c r="B9475" s="1">
        <v>135</v>
      </c>
      <c r="C9475" s="1" t="s">
        <v>34</v>
      </c>
      <c r="D9475" s="1" t="s">
        <v>41</v>
      </c>
      <c r="E9475" s="1" t="s">
        <v>42</v>
      </c>
      <c r="F9475" s="47">
        <v>1071</v>
      </c>
      <c r="G9475" s="34">
        <v>1137.9000000000001</v>
      </c>
      <c r="H9475" s="1" t="s">
        <v>218</v>
      </c>
      <c r="I9475" s="34">
        <v>1.2402399999999999E-2</v>
      </c>
      <c r="J9475" s="34">
        <v>1673.28003124463</v>
      </c>
      <c r="K9475" s="35" t="str">
        <f t="shared" ref="K9475:K9538" si="812">_xlfn.CONCAT(C9475,"_",D9475)</f>
        <v>Kempenland-West_H4010A</v>
      </c>
      <c r="L9475" s="36">
        <f>VLOOKUP(D9475,DATA!A:F,5,FALSE)</f>
        <v>1.3726988247862192E-2</v>
      </c>
      <c r="M9475" s="37">
        <f>VLOOKUP(D9475,DATA!A:F,6,FALSE)</f>
        <v>1285.5</v>
      </c>
      <c r="N9475" s="36">
        <f t="shared" ref="N9475:N9538" si="813">100/(1+EXP(-L9475*(G9475-M9475)))</f>
        <v>11.648935289348064</v>
      </c>
      <c r="O9475" s="36">
        <f t="shared" ref="O9475:O9538" si="814">100/(1+EXP(-L9475*((G9475+I9475)-M9475)))</f>
        <v>11.650687584953811</v>
      </c>
      <c r="P9475" s="36">
        <f t="shared" ref="P9475:P9538" si="815">O9475-N9475</f>
        <v>1.7522956057476335E-3</v>
      </c>
      <c r="Q9475" s="36">
        <f t="shared" ref="Q9475:Q9538" si="816">IF(AND(H9475&lt;&gt;"below",I9475&gt;=0.005),J9475*P9475/100,0)</f>
        <v>2.932081245935228E-2</v>
      </c>
    </row>
    <row r="9476" spans="1:17" x14ac:dyDescent="0.3">
      <c r="A9476" s="29">
        <v>2463975</v>
      </c>
      <c r="B9476" s="1">
        <v>135</v>
      </c>
      <c r="C9476" s="1" t="s">
        <v>34</v>
      </c>
      <c r="D9476" s="1" t="s">
        <v>53</v>
      </c>
      <c r="E9476" s="1" t="s">
        <v>54</v>
      </c>
      <c r="F9476" s="47">
        <v>714</v>
      </c>
      <c r="G9476" s="34">
        <v>1137.9000000000001</v>
      </c>
      <c r="H9476" s="1" t="s">
        <v>218</v>
      </c>
      <c r="I9476" s="34">
        <v>1.2402399999999999E-2</v>
      </c>
      <c r="J9476" s="34">
        <v>4994.1748228414499</v>
      </c>
      <c r="K9476" s="35" t="str">
        <f t="shared" si="812"/>
        <v>Kempenland-West_H4030</v>
      </c>
      <c r="L9476" s="36">
        <f>VLOOKUP(D9476,DATA!A:F,5,FALSE)</f>
        <v>1.0986712608830001E-2</v>
      </c>
      <c r="M9476" s="37">
        <f>VLOOKUP(D9476,DATA!A:F,6,FALSE)</f>
        <v>982</v>
      </c>
      <c r="N9476" s="36">
        <f t="shared" si="813"/>
        <v>84.720279331872916</v>
      </c>
      <c r="O9476" s="36">
        <f t="shared" si="814"/>
        <v>84.722043157894575</v>
      </c>
      <c r="P9476" s="36">
        <f t="shared" si="815"/>
        <v>1.7638260216585877E-3</v>
      </c>
      <c r="Q9476" s="36">
        <f t="shared" si="816"/>
        <v>8.8088555092399171E-2</v>
      </c>
    </row>
    <row r="9477" spans="1:17" x14ac:dyDescent="0.3">
      <c r="A9477" s="29">
        <v>2463975</v>
      </c>
      <c r="B9477" s="1">
        <v>135</v>
      </c>
      <c r="C9477" s="1" t="s">
        <v>34</v>
      </c>
      <c r="D9477" s="1" t="s">
        <v>43</v>
      </c>
      <c r="E9477" s="1" t="s">
        <v>44</v>
      </c>
      <c r="F9477" s="47">
        <v>1071</v>
      </c>
      <c r="G9477" s="34">
        <v>1137.9000000000001</v>
      </c>
      <c r="H9477" s="1" t="s">
        <v>218</v>
      </c>
      <c r="I9477" s="34">
        <v>1.2402399999999999E-2</v>
      </c>
      <c r="J9477" s="34">
        <v>2387.69065</v>
      </c>
      <c r="K9477" s="35" t="str">
        <f t="shared" si="812"/>
        <v>Kempenland-West_H7150</v>
      </c>
      <c r="L9477" s="36">
        <f>VLOOKUP(D9477,DATA!A:F,5,FALSE)</f>
        <v>1.3726988247862192E-2</v>
      </c>
      <c r="M9477" s="37">
        <f>VLOOKUP(D9477,DATA!A:F,6,FALSE)</f>
        <v>1285.5</v>
      </c>
      <c r="N9477" s="36">
        <f t="shared" si="813"/>
        <v>11.648935289348064</v>
      </c>
      <c r="O9477" s="36">
        <f t="shared" si="814"/>
        <v>11.650687584953811</v>
      </c>
      <c r="P9477" s="36">
        <f t="shared" si="815"/>
        <v>1.7522956057476335E-3</v>
      </c>
      <c r="Q9477" s="36">
        <f t="shared" si="816"/>
        <v>4.1839398338797108E-2</v>
      </c>
    </row>
    <row r="9478" spans="1:17" x14ac:dyDescent="0.3">
      <c r="A9478" s="30">
        <v>2463976</v>
      </c>
      <c r="B9478" s="14">
        <v>135</v>
      </c>
      <c r="C9478" s="14" t="s">
        <v>34</v>
      </c>
      <c r="D9478" s="14" t="s">
        <v>55</v>
      </c>
      <c r="E9478" s="14" t="s">
        <v>56</v>
      </c>
      <c r="F9478" s="48">
        <v>500</v>
      </c>
      <c r="G9478" s="38">
        <v>1062.06</v>
      </c>
      <c r="H9478" s="14" t="s">
        <v>218</v>
      </c>
      <c r="I9478" s="38">
        <v>1.10402E-2</v>
      </c>
      <c r="J9478" s="38">
        <v>9888.9529999999995</v>
      </c>
      <c r="K9478" s="39" t="str">
        <f t="shared" si="812"/>
        <v>Kempenland-West_H3130</v>
      </c>
      <c r="L9478" s="40">
        <f>VLOOKUP(D9478,DATA!A:F,5,FALSE)</f>
        <v>0</v>
      </c>
      <c r="M9478" s="41">
        <f>VLOOKUP(D9478,DATA!A:F,6,FALSE)</f>
        <v>3.5</v>
      </c>
      <c r="N9478" s="40">
        <f t="shared" si="813"/>
        <v>50</v>
      </c>
      <c r="O9478" s="40">
        <f t="shared" si="814"/>
        <v>50</v>
      </c>
      <c r="P9478" s="40">
        <f t="shared" ref="P9478:P9481" si="817">J9478/10000*I9478</f>
        <v>1.0917601891059999E-2</v>
      </c>
      <c r="Q9478" s="40">
        <f t="shared" ref="Q9478:Q9481" si="818">IF(AND(H9478&lt;&gt;"below",I9478&gt;=0.005),M9478*P9478,0)</f>
        <v>3.8211606618709995E-2</v>
      </c>
    </row>
    <row r="9479" spans="1:17" x14ac:dyDescent="0.3">
      <c r="A9479" s="30">
        <v>2463977</v>
      </c>
      <c r="B9479" s="14">
        <v>135</v>
      </c>
      <c r="C9479" s="14" t="s">
        <v>34</v>
      </c>
      <c r="D9479" s="14" t="s">
        <v>55</v>
      </c>
      <c r="E9479" s="14" t="s">
        <v>56</v>
      </c>
      <c r="F9479" s="48">
        <v>500</v>
      </c>
      <c r="G9479" s="38">
        <v>1169.57</v>
      </c>
      <c r="H9479" s="14" t="s">
        <v>218</v>
      </c>
      <c r="I9479" s="38">
        <v>1.21254E-2</v>
      </c>
      <c r="J9479" s="38">
        <v>10000</v>
      </c>
      <c r="K9479" s="39" t="str">
        <f t="shared" si="812"/>
        <v>Kempenland-West_H3130</v>
      </c>
      <c r="L9479" s="40">
        <f>VLOOKUP(D9479,DATA!A:F,5,FALSE)</f>
        <v>0</v>
      </c>
      <c r="M9479" s="41">
        <f>VLOOKUP(D9479,DATA!A:F,6,FALSE)</f>
        <v>3.5</v>
      </c>
      <c r="N9479" s="40">
        <f t="shared" si="813"/>
        <v>50</v>
      </c>
      <c r="O9479" s="40">
        <f t="shared" si="814"/>
        <v>50</v>
      </c>
      <c r="P9479" s="40">
        <f t="shared" si="817"/>
        <v>1.21254E-2</v>
      </c>
      <c r="Q9479" s="40">
        <f t="shared" si="818"/>
        <v>4.2438900000000002E-2</v>
      </c>
    </row>
    <row r="9480" spans="1:17" x14ac:dyDescent="0.3">
      <c r="A9480" s="30">
        <v>2463978</v>
      </c>
      <c r="B9480" s="14">
        <v>135</v>
      </c>
      <c r="C9480" s="14" t="s">
        <v>34</v>
      </c>
      <c r="D9480" s="14" t="s">
        <v>55</v>
      </c>
      <c r="E9480" s="14" t="s">
        <v>56</v>
      </c>
      <c r="F9480" s="48">
        <v>500</v>
      </c>
      <c r="G9480" s="38">
        <v>1383.09</v>
      </c>
      <c r="H9480" s="14" t="s">
        <v>218</v>
      </c>
      <c r="I9480" s="38">
        <v>1.54737E-2</v>
      </c>
      <c r="J9480" s="38">
        <v>10000</v>
      </c>
      <c r="K9480" s="39" t="str">
        <f t="shared" si="812"/>
        <v>Kempenland-West_H3130</v>
      </c>
      <c r="L9480" s="40">
        <f>VLOOKUP(D9480,DATA!A:F,5,FALSE)</f>
        <v>0</v>
      </c>
      <c r="M9480" s="41">
        <f>VLOOKUP(D9480,DATA!A:F,6,FALSE)</f>
        <v>3.5</v>
      </c>
      <c r="N9480" s="40">
        <f t="shared" si="813"/>
        <v>50</v>
      </c>
      <c r="O9480" s="40">
        <f t="shared" si="814"/>
        <v>50</v>
      </c>
      <c r="P9480" s="40">
        <f t="shared" si="817"/>
        <v>1.54737E-2</v>
      </c>
      <c r="Q9480" s="40">
        <f t="shared" si="818"/>
        <v>5.4157949999999996E-2</v>
      </c>
    </row>
    <row r="9481" spans="1:17" x14ac:dyDescent="0.3">
      <c r="A9481" s="30">
        <v>2463980</v>
      </c>
      <c r="B9481" s="14">
        <v>135</v>
      </c>
      <c r="C9481" s="14" t="s">
        <v>34</v>
      </c>
      <c r="D9481" s="14" t="s">
        <v>55</v>
      </c>
      <c r="E9481" s="14" t="s">
        <v>56</v>
      </c>
      <c r="F9481" s="48">
        <v>500</v>
      </c>
      <c r="G9481" s="38">
        <v>1543.84</v>
      </c>
      <c r="H9481" s="14" t="s">
        <v>218</v>
      </c>
      <c r="I9481" s="38">
        <v>1.8304899999999999E-2</v>
      </c>
      <c r="J9481" s="38">
        <v>568.52589999999998</v>
      </c>
      <c r="K9481" s="39" t="str">
        <f t="shared" si="812"/>
        <v>Kempenland-West_H3130</v>
      </c>
      <c r="L9481" s="40">
        <f>VLOOKUP(D9481,DATA!A:F,5,FALSE)</f>
        <v>0</v>
      </c>
      <c r="M9481" s="41">
        <f>VLOOKUP(D9481,DATA!A:F,6,FALSE)</f>
        <v>3.5</v>
      </c>
      <c r="N9481" s="40">
        <f t="shared" si="813"/>
        <v>50</v>
      </c>
      <c r="O9481" s="40">
        <f t="shared" si="814"/>
        <v>50</v>
      </c>
      <c r="P9481" s="40">
        <f t="shared" si="817"/>
        <v>1.0406809746909998E-3</v>
      </c>
      <c r="Q9481" s="40">
        <f t="shared" si="818"/>
        <v>3.642383411418499E-3</v>
      </c>
    </row>
    <row r="9482" spans="1:17" x14ac:dyDescent="0.3">
      <c r="A9482" s="29">
        <v>2463982</v>
      </c>
      <c r="B9482" s="1">
        <v>135</v>
      </c>
      <c r="C9482" s="1" t="s">
        <v>34</v>
      </c>
      <c r="D9482" s="1" t="s">
        <v>53</v>
      </c>
      <c r="E9482" s="1" t="s">
        <v>54</v>
      </c>
      <c r="F9482" s="47">
        <v>714</v>
      </c>
      <c r="G9482" s="34">
        <v>1733.6</v>
      </c>
      <c r="H9482" s="1" t="s">
        <v>218</v>
      </c>
      <c r="I9482" s="34">
        <v>2.0039999999999999E-2</v>
      </c>
      <c r="J9482" s="34">
        <v>211.84859</v>
      </c>
      <c r="K9482" s="35" t="str">
        <f t="shared" si="812"/>
        <v>Kempenland-West_H4030</v>
      </c>
      <c r="L9482" s="36">
        <f>VLOOKUP(D9482,DATA!A:F,5,FALSE)</f>
        <v>1.0986712608830001E-2</v>
      </c>
      <c r="M9482" s="37">
        <f>VLOOKUP(D9482,DATA!A:F,6,FALSE)</f>
        <v>982</v>
      </c>
      <c r="N9482" s="36">
        <f t="shared" si="813"/>
        <v>99.974079011050193</v>
      </c>
      <c r="O9482" s="36">
        <f t="shared" si="814"/>
        <v>99.9740847160637</v>
      </c>
      <c r="P9482" s="36">
        <f t="shared" si="815"/>
        <v>5.7050135069403041E-6</v>
      </c>
      <c r="Q9482" s="36">
        <f t="shared" si="816"/>
        <v>1.2085990673762587E-5</v>
      </c>
    </row>
    <row r="9483" spans="1:17" x14ac:dyDescent="0.3">
      <c r="A9483" s="29">
        <v>2465480</v>
      </c>
      <c r="B9483" s="1">
        <v>135</v>
      </c>
      <c r="C9483" s="1" t="s">
        <v>34</v>
      </c>
      <c r="D9483" s="1" t="s">
        <v>70</v>
      </c>
      <c r="E9483" s="1" t="s">
        <v>71</v>
      </c>
      <c r="F9483" s="47">
        <v>1071</v>
      </c>
      <c r="G9483" s="34">
        <v>2000.53</v>
      </c>
      <c r="H9483" s="1" t="s">
        <v>218</v>
      </c>
      <c r="I9483" s="34">
        <v>1.6937000000000001E-2</v>
      </c>
      <c r="J9483" s="34">
        <v>5219.6484</v>
      </c>
      <c r="K9483" s="35" t="str">
        <f t="shared" si="812"/>
        <v>Kempenland-West_H9120</v>
      </c>
      <c r="L9483" s="36">
        <f>VLOOKUP(D9483,DATA!A:F,5,FALSE)</f>
        <v>1.3726988247862192E-2</v>
      </c>
      <c r="M9483" s="37">
        <f>VLOOKUP(D9483,DATA!A:F,6,FALSE)</f>
        <v>1285.5</v>
      </c>
      <c r="N9483" s="36">
        <f t="shared" si="813"/>
        <v>99.99453883331806</v>
      </c>
      <c r="O9483" s="36">
        <f t="shared" si="814"/>
        <v>99.994540102789642</v>
      </c>
      <c r="P9483" s="36">
        <f t="shared" si="815"/>
        <v>1.2694715820771307E-6</v>
      </c>
      <c r="Q9483" s="36">
        <f t="shared" si="816"/>
        <v>6.6261953122343645E-5</v>
      </c>
    </row>
    <row r="9484" spans="1:17" x14ac:dyDescent="0.3">
      <c r="A9484" s="29">
        <v>2465480</v>
      </c>
      <c r="B9484" s="1">
        <v>135</v>
      </c>
      <c r="C9484" s="1" t="s">
        <v>34</v>
      </c>
      <c r="D9484" s="1" t="s">
        <v>74</v>
      </c>
      <c r="E9484" s="1" t="s">
        <v>71</v>
      </c>
      <c r="F9484" s="47">
        <v>1071</v>
      </c>
      <c r="G9484" s="34">
        <v>2000.53</v>
      </c>
      <c r="H9484" s="1" t="s">
        <v>218</v>
      </c>
      <c r="I9484" s="34">
        <v>1.6937000000000001E-2</v>
      </c>
      <c r="J9484" s="34">
        <v>19.409230000000001</v>
      </c>
      <c r="K9484" s="35" t="str">
        <f t="shared" si="812"/>
        <v>Kempenland-West_ZGH9120</v>
      </c>
      <c r="L9484" s="36">
        <f>VLOOKUP(D9484,DATA!A:F,5,FALSE)</f>
        <v>1.3726988247862192E-2</v>
      </c>
      <c r="M9484" s="37">
        <f>VLOOKUP(D9484,DATA!A:F,6,FALSE)</f>
        <v>1285.5</v>
      </c>
      <c r="N9484" s="36">
        <f t="shared" si="813"/>
        <v>99.99453883331806</v>
      </c>
      <c r="O9484" s="36">
        <f t="shared" si="814"/>
        <v>99.994540102789642</v>
      </c>
      <c r="P9484" s="36">
        <f t="shared" si="815"/>
        <v>1.2694715820771307E-6</v>
      </c>
      <c r="Q9484" s="36">
        <f t="shared" si="816"/>
        <v>2.4639465914998908E-7</v>
      </c>
    </row>
    <row r="9485" spans="1:17" x14ac:dyDescent="0.3">
      <c r="A9485" s="29">
        <v>2465480</v>
      </c>
      <c r="B9485" s="1">
        <v>135</v>
      </c>
      <c r="C9485" s="1" t="s">
        <v>34</v>
      </c>
      <c r="D9485" s="1" t="s">
        <v>22</v>
      </c>
      <c r="E9485" s="1" t="s">
        <v>23</v>
      </c>
      <c r="F9485" s="47">
        <v>1857</v>
      </c>
      <c r="G9485" s="34">
        <v>2000.53</v>
      </c>
      <c r="H9485" s="1" t="s">
        <v>218</v>
      </c>
      <c r="I9485" s="34">
        <v>1.6937000000000001E-2</v>
      </c>
      <c r="J9485" s="34">
        <v>74.245230000000006</v>
      </c>
      <c r="K9485" s="35" t="str">
        <f t="shared" si="812"/>
        <v>Kempenland-West_H91E0C</v>
      </c>
      <c r="L9485" s="36">
        <f>VLOOKUP(D9485,DATA!A:F,5,FALSE)</f>
        <v>6.9280917156857415E-3</v>
      </c>
      <c r="M9485" s="37">
        <f>VLOOKUP(D9485,DATA!A:F,6,FALSE)</f>
        <v>2282</v>
      </c>
      <c r="N9485" s="36">
        <f t="shared" si="813"/>
        <v>12.454790900135697</v>
      </c>
      <c r="O9485" s="36">
        <f t="shared" si="814"/>
        <v>12.456070393606673</v>
      </c>
      <c r="P9485" s="36">
        <f t="shared" si="815"/>
        <v>1.2794934709763339E-3</v>
      </c>
      <c r="Q9485" s="36">
        <f t="shared" si="816"/>
        <v>9.4996287036136246E-4</v>
      </c>
    </row>
    <row r="9486" spans="1:17" x14ac:dyDescent="0.3">
      <c r="A9486" s="29">
        <v>2465481</v>
      </c>
      <c r="B9486" s="1">
        <v>135</v>
      </c>
      <c r="C9486" s="1" t="s">
        <v>34</v>
      </c>
      <c r="D9486" s="1" t="s">
        <v>33</v>
      </c>
      <c r="E9486" s="1" t="s">
        <v>29</v>
      </c>
      <c r="F9486" s="47">
        <v>1786</v>
      </c>
      <c r="G9486" s="34">
        <v>1938.05</v>
      </c>
      <c r="H9486" s="1" t="s">
        <v>218</v>
      </c>
      <c r="I9486" s="34">
        <v>1.6119999999999999E-2</v>
      </c>
      <c r="J9486" s="34">
        <v>625.53899999999999</v>
      </c>
      <c r="K9486" s="35" t="str">
        <f t="shared" si="812"/>
        <v>Kempenland-West_ZGH91D0</v>
      </c>
      <c r="L9486" s="36">
        <f>VLOOKUP(D9486,DATA!A:F,5,FALSE)</f>
        <v>6.9280917156857415E-3</v>
      </c>
      <c r="M9486" s="37">
        <f>VLOOKUP(D9486,DATA!A:F,6,FALSE)</f>
        <v>2211</v>
      </c>
      <c r="N9486" s="36">
        <f t="shared" si="813"/>
        <v>13.112791335256572</v>
      </c>
      <c r="O9486" s="36">
        <f t="shared" si="814"/>
        <v>13.114063805257752</v>
      </c>
      <c r="P9486" s="36">
        <f t="shared" si="815"/>
        <v>1.272470001179471E-3</v>
      </c>
      <c r="Q9486" s="36">
        <f t="shared" si="816"/>
        <v>7.9597961206780508E-3</v>
      </c>
    </row>
    <row r="9487" spans="1:17" x14ac:dyDescent="0.3">
      <c r="A9487" s="29">
        <v>2465481</v>
      </c>
      <c r="B9487" s="1">
        <v>135</v>
      </c>
      <c r="C9487" s="1" t="s">
        <v>34</v>
      </c>
      <c r="D9487" s="1" t="s">
        <v>22</v>
      </c>
      <c r="E9487" s="1" t="s">
        <v>23</v>
      </c>
      <c r="F9487" s="47">
        <v>1857</v>
      </c>
      <c r="G9487" s="34">
        <v>1938.05</v>
      </c>
      <c r="H9487" s="1" t="s">
        <v>218</v>
      </c>
      <c r="I9487" s="34">
        <v>1.6119999999999999E-2</v>
      </c>
      <c r="J9487" s="34">
        <v>1099.0556999999999</v>
      </c>
      <c r="K9487" s="35" t="str">
        <f t="shared" si="812"/>
        <v>Kempenland-West_H91E0C</v>
      </c>
      <c r="L9487" s="36">
        <f>VLOOKUP(D9487,DATA!A:F,5,FALSE)</f>
        <v>6.9280917156857415E-3</v>
      </c>
      <c r="M9487" s="37">
        <f>VLOOKUP(D9487,DATA!A:F,6,FALSE)</f>
        <v>2282</v>
      </c>
      <c r="N9487" s="36">
        <f t="shared" si="813"/>
        <v>8.4484659598854961</v>
      </c>
      <c r="O9487" s="36">
        <f t="shared" si="814"/>
        <v>8.4493298177743448</v>
      </c>
      <c r="P9487" s="36">
        <f t="shared" si="815"/>
        <v>8.6385788884868475E-4</v>
      </c>
      <c r="Q9487" s="36">
        <f t="shared" si="816"/>
        <v>9.4942793672911328E-3</v>
      </c>
    </row>
    <row r="9488" spans="1:17" x14ac:dyDescent="0.3">
      <c r="A9488" s="29">
        <v>2465502</v>
      </c>
      <c r="B9488" s="1">
        <v>135</v>
      </c>
      <c r="C9488" s="1" t="s">
        <v>34</v>
      </c>
      <c r="D9488" s="1" t="s">
        <v>63</v>
      </c>
      <c r="E9488" s="1" t="s">
        <v>64</v>
      </c>
      <c r="F9488" s="47">
        <v>714</v>
      </c>
      <c r="G9488" s="34">
        <v>2072.65</v>
      </c>
      <c r="H9488" s="1" t="s">
        <v>218</v>
      </c>
      <c r="I9488" s="34">
        <v>2.3318999999999999E-2</v>
      </c>
      <c r="J9488" s="34">
        <v>825.34709999999995</v>
      </c>
      <c r="K9488" s="35" t="str">
        <f t="shared" si="812"/>
        <v>Kempenland-West_H2310</v>
      </c>
      <c r="L9488" s="36">
        <f>VLOOKUP(D9488,DATA!A:F,5,FALSE)</f>
        <v>1.0986712608830001E-2</v>
      </c>
      <c r="M9488" s="37">
        <f>VLOOKUP(D9488,DATA!A:F,6,FALSE)</f>
        <v>982</v>
      </c>
      <c r="N9488" s="36">
        <f t="shared" si="813"/>
        <v>99.999374834518264</v>
      </c>
      <c r="O9488" s="36">
        <f t="shared" si="814"/>
        <v>99.999374994663626</v>
      </c>
      <c r="P9488" s="36">
        <f t="shared" si="815"/>
        <v>1.6014536186048645E-7</v>
      </c>
      <c r="Q9488" s="36">
        <f t="shared" si="816"/>
        <v>1.3217550999000308E-6</v>
      </c>
    </row>
    <row r="9489" spans="1:17" x14ac:dyDescent="0.3">
      <c r="A9489" s="29">
        <v>2465503</v>
      </c>
      <c r="B9489" s="1">
        <v>135</v>
      </c>
      <c r="C9489" s="1" t="s">
        <v>34</v>
      </c>
      <c r="D9489" s="1" t="s">
        <v>63</v>
      </c>
      <c r="E9489" s="1" t="s">
        <v>64</v>
      </c>
      <c r="F9489" s="47">
        <v>714</v>
      </c>
      <c r="G9489" s="34">
        <v>1451.89</v>
      </c>
      <c r="H9489" s="1" t="s">
        <v>218</v>
      </c>
      <c r="I9489" s="34">
        <v>1.54962E-2</v>
      </c>
      <c r="J9489" s="34">
        <v>3228.4956000000002</v>
      </c>
      <c r="K9489" s="35" t="str">
        <f t="shared" si="812"/>
        <v>Kempenland-West_H2310</v>
      </c>
      <c r="L9489" s="36">
        <f>VLOOKUP(D9489,DATA!A:F,5,FALSE)</f>
        <v>1.0986712608830001E-2</v>
      </c>
      <c r="M9489" s="37">
        <f>VLOOKUP(D9489,DATA!A:F,6,FALSE)</f>
        <v>982</v>
      </c>
      <c r="N9489" s="36">
        <f t="shared" si="813"/>
        <v>99.430551517996818</v>
      </c>
      <c r="O9489" s="36">
        <f t="shared" si="814"/>
        <v>99.430647907716406</v>
      </c>
      <c r="P9489" s="36">
        <f t="shared" si="815"/>
        <v>9.6389719587364198E-5</v>
      </c>
      <c r="Q9489" s="36">
        <f t="shared" si="816"/>
        <v>3.1119378557303919E-3</v>
      </c>
    </row>
    <row r="9490" spans="1:17" x14ac:dyDescent="0.3">
      <c r="A9490" s="29">
        <v>2465503</v>
      </c>
      <c r="B9490" s="1">
        <v>135</v>
      </c>
      <c r="C9490" s="1" t="s">
        <v>34</v>
      </c>
      <c r="D9490" s="1" t="s">
        <v>53</v>
      </c>
      <c r="E9490" s="1" t="s">
        <v>54</v>
      </c>
      <c r="F9490" s="47">
        <v>714</v>
      </c>
      <c r="G9490" s="34">
        <v>1451.89</v>
      </c>
      <c r="H9490" s="1" t="s">
        <v>218</v>
      </c>
      <c r="I9490" s="34">
        <v>1.54962E-2</v>
      </c>
      <c r="J9490" s="34">
        <v>401.09147779651897</v>
      </c>
      <c r="K9490" s="35" t="str">
        <f t="shared" si="812"/>
        <v>Kempenland-West_H4030</v>
      </c>
      <c r="L9490" s="36">
        <f>VLOOKUP(D9490,DATA!A:F,5,FALSE)</f>
        <v>1.0986712608830001E-2</v>
      </c>
      <c r="M9490" s="37">
        <f>VLOOKUP(D9490,DATA!A:F,6,FALSE)</f>
        <v>982</v>
      </c>
      <c r="N9490" s="36">
        <f t="shared" si="813"/>
        <v>99.430551517996818</v>
      </c>
      <c r="O9490" s="36">
        <f t="shared" si="814"/>
        <v>99.430647907716406</v>
      </c>
      <c r="P9490" s="36">
        <f t="shared" si="815"/>
        <v>9.6389719587364198E-5</v>
      </c>
      <c r="Q9490" s="36">
        <f t="shared" si="816"/>
        <v>3.8661095073687981E-4</v>
      </c>
    </row>
    <row r="9491" spans="1:17" x14ac:dyDescent="0.3">
      <c r="A9491" s="29">
        <v>2465503</v>
      </c>
      <c r="B9491" s="1">
        <v>135</v>
      </c>
      <c r="C9491" s="1" t="s">
        <v>34</v>
      </c>
      <c r="D9491" s="1" t="s">
        <v>43</v>
      </c>
      <c r="E9491" s="1" t="s">
        <v>44</v>
      </c>
      <c r="F9491" s="47">
        <v>1071</v>
      </c>
      <c r="G9491" s="34">
        <v>1451.89</v>
      </c>
      <c r="H9491" s="1" t="s">
        <v>218</v>
      </c>
      <c r="I9491" s="34">
        <v>1.54962E-2</v>
      </c>
      <c r="J9491" s="34">
        <v>789.72013879919996</v>
      </c>
      <c r="K9491" s="35" t="str">
        <f t="shared" si="812"/>
        <v>Kempenland-West_H7150</v>
      </c>
      <c r="L9491" s="36">
        <f>VLOOKUP(D9491,DATA!A:F,5,FALSE)</f>
        <v>1.3726988247862192E-2</v>
      </c>
      <c r="M9491" s="37">
        <f>VLOOKUP(D9491,DATA!A:F,6,FALSE)</f>
        <v>1285.5</v>
      </c>
      <c r="N9491" s="36">
        <f t="shared" si="813"/>
        <v>90.754604568946036</v>
      </c>
      <c r="O9491" s="36">
        <f t="shared" si="814"/>
        <v>90.756389235089671</v>
      </c>
      <c r="P9491" s="36">
        <f t="shared" si="815"/>
        <v>1.7846661436351496E-3</v>
      </c>
      <c r="Q9491" s="36">
        <f t="shared" si="816"/>
        <v>1.4093867946617832E-2</v>
      </c>
    </row>
    <row r="9492" spans="1:17" x14ac:dyDescent="0.3">
      <c r="A9492" s="30">
        <v>2465504</v>
      </c>
      <c r="B9492" s="14">
        <v>135</v>
      </c>
      <c r="C9492" s="14" t="s">
        <v>34</v>
      </c>
      <c r="D9492" s="14" t="s">
        <v>55</v>
      </c>
      <c r="E9492" s="14" t="s">
        <v>56</v>
      </c>
      <c r="F9492" s="48">
        <v>500</v>
      </c>
      <c r="G9492" s="38">
        <v>1197.8599999999999</v>
      </c>
      <c r="H9492" s="14" t="s">
        <v>218</v>
      </c>
      <c r="I9492" s="38">
        <v>1.2770999999999999E-2</v>
      </c>
      <c r="J9492" s="38">
        <v>1408.6041</v>
      </c>
      <c r="K9492" s="39" t="str">
        <f t="shared" si="812"/>
        <v>Kempenland-West_H3130</v>
      </c>
      <c r="L9492" s="40">
        <f>VLOOKUP(D9492,DATA!A:F,5,FALSE)</f>
        <v>0</v>
      </c>
      <c r="M9492" s="41">
        <f>VLOOKUP(D9492,DATA!A:F,6,FALSE)</f>
        <v>3.5</v>
      </c>
      <c r="N9492" s="40">
        <f t="shared" si="813"/>
        <v>50</v>
      </c>
      <c r="O9492" s="40">
        <f t="shared" si="814"/>
        <v>50</v>
      </c>
      <c r="P9492" s="40">
        <f>J9492/10000*I9492</f>
        <v>1.7989282961099998E-3</v>
      </c>
      <c r="Q9492" s="40">
        <f>IF(AND(H9492&lt;&gt;"below",I9492&gt;=0.005),M9492*P9492,0)</f>
        <v>6.2962490363849995E-3</v>
      </c>
    </row>
    <row r="9493" spans="1:17" x14ac:dyDescent="0.3">
      <c r="A9493" s="29">
        <v>2465504</v>
      </c>
      <c r="B9493" s="1">
        <v>135</v>
      </c>
      <c r="C9493" s="1" t="s">
        <v>34</v>
      </c>
      <c r="D9493" s="1" t="s">
        <v>41</v>
      </c>
      <c r="E9493" s="1" t="s">
        <v>42</v>
      </c>
      <c r="F9493" s="47">
        <v>1071</v>
      </c>
      <c r="G9493" s="34">
        <v>1197.8599999999999</v>
      </c>
      <c r="H9493" s="1" t="s">
        <v>218</v>
      </c>
      <c r="I9493" s="34">
        <v>1.2770999999999999E-2</v>
      </c>
      <c r="J9493" s="34">
        <v>63.573169999999998</v>
      </c>
      <c r="K9493" s="35" t="str">
        <f t="shared" si="812"/>
        <v>Kempenland-West_H4010A</v>
      </c>
      <c r="L9493" s="36">
        <f>VLOOKUP(D9493,DATA!A:F,5,FALSE)</f>
        <v>1.3726988247862192E-2</v>
      </c>
      <c r="M9493" s="37">
        <f>VLOOKUP(D9493,DATA!A:F,6,FALSE)</f>
        <v>1285.5</v>
      </c>
      <c r="N9493" s="36">
        <f t="shared" si="813"/>
        <v>23.093605774101214</v>
      </c>
      <c r="O9493" s="36">
        <f t="shared" si="814"/>
        <v>23.096719460352045</v>
      </c>
      <c r="P9493" s="36">
        <f t="shared" si="815"/>
        <v>3.1136862508311935E-3</v>
      </c>
      <c r="Q9493" s="36">
        <f t="shared" si="816"/>
        <v>1.979469053507541E-3</v>
      </c>
    </row>
    <row r="9494" spans="1:17" x14ac:dyDescent="0.3">
      <c r="A9494" s="29">
        <v>2465504</v>
      </c>
      <c r="B9494" s="1">
        <v>135</v>
      </c>
      <c r="C9494" s="1" t="s">
        <v>34</v>
      </c>
      <c r="D9494" s="1" t="s">
        <v>53</v>
      </c>
      <c r="E9494" s="1" t="s">
        <v>54</v>
      </c>
      <c r="F9494" s="47">
        <v>714</v>
      </c>
      <c r="G9494" s="34">
        <v>1197.8599999999999</v>
      </c>
      <c r="H9494" s="1" t="s">
        <v>218</v>
      </c>
      <c r="I9494" s="34">
        <v>1.2770999999999999E-2</v>
      </c>
      <c r="J9494" s="34">
        <v>6011.1258209861999</v>
      </c>
      <c r="K9494" s="35" t="str">
        <f t="shared" si="812"/>
        <v>Kempenland-West_H4030</v>
      </c>
      <c r="L9494" s="36">
        <f>VLOOKUP(D9494,DATA!A:F,5,FALSE)</f>
        <v>1.0986712608830001E-2</v>
      </c>
      <c r="M9494" s="37">
        <f>VLOOKUP(D9494,DATA!A:F,6,FALSE)</f>
        <v>982</v>
      </c>
      <c r="N9494" s="36">
        <f t="shared" si="813"/>
        <v>91.463522532279569</v>
      </c>
      <c r="O9494" s="36">
        <f t="shared" si="814"/>
        <v>91.464617985974499</v>
      </c>
      <c r="P9494" s="36">
        <f t="shared" si="815"/>
        <v>1.0954536949299154E-3</v>
      </c>
      <c r="Q9494" s="36">
        <f t="shared" si="816"/>
        <v>6.584909991287953E-2</v>
      </c>
    </row>
    <row r="9495" spans="1:17" x14ac:dyDescent="0.3">
      <c r="A9495" s="29">
        <v>2465504</v>
      </c>
      <c r="B9495" s="1">
        <v>135</v>
      </c>
      <c r="C9495" s="1" t="s">
        <v>34</v>
      </c>
      <c r="D9495" s="1" t="s">
        <v>43</v>
      </c>
      <c r="E9495" s="1" t="s">
        <v>44</v>
      </c>
      <c r="F9495" s="47">
        <v>1071</v>
      </c>
      <c r="G9495" s="34">
        <v>1197.8599999999999</v>
      </c>
      <c r="H9495" s="1" t="s">
        <v>218</v>
      </c>
      <c r="I9495" s="34">
        <v>1.2770999999999999E-2</v>
      </c>
      <c r="J9495" s="34">
        <v>1794.586827033</v>
      </c>
      <c r="K9495" s="35" t="str">
        <f t="shared" si="812"/>
        <v>Kempenland-West_H7150</v>
      </c>
      <c r="L9495" s="36">
        <f>VLOOKUP(D9495,DATA!A:F,5,FALSE)</f>
        <v>1.3726988247862192E-2</v>
      </c>
      <c r="M9495" s="37">
        <f>VLOOKUP(D9495,DATA!A:F,6,FALSE)</f>
        <v>1285.5</v>
      </c>
      <c r="N9495" s="36">
        <f t="shared" si="813"/>
        <v>23.093605774101214</v>
      </c>
      <c r="O9495" s="36">
        <f t="shared" si="814"/>
        <v>23.096719460352045</v>
      </c>
      <c r="P9495" s="36">
        <f t="shared" si="815"/>
        <v>3.1136862508311935E-3</v>
      </c>
      <c r="Q9495" s="36">
        <f t="shared" si="816"/>
        <v>5.5877803292554297E-2</v>
      </c>
    </row>
    <row r="9496" spans="1:17" x14ac:dyDescent="0.3">
      <c r="A9496" s="30">
        <v>2465505</v>
      </c>
      <c r="B9496" s="14">
        <v>135</v>
      </c>
      <c r="C9496" s="14" t="s">
        <v>34</v>
      </c>
      <c r="D9496" s="14" t="s">
        <v>55</v>
      </c>
      <c r="E9496" s="14" t="s">
        <v>56</v>
      </c>
      <c r="F9496" s="48">
        <v>500</v>
      </c>
      <c r="G9496" s="38">
        <v>1124.47</v>
      </c>
      <c r="H9496" s="14" t="s">
        <v>218</v>
      </c>
      <c r="I9496" s="38">
        <v>1.23559E-2</v>
      </c>
      <c r="J9496" s="38">
        <v>1049.5984000000001</v>
      </c>
      <c r="K9496" s="39" t="str">
        <f t="shared" si="812"/>
        <v>Kempenland-West_H3130</v>
      </c>
      <c r="L9496" s="40">
        <f>VLOOKUP(D9496,DATA!A:F,5,FALSE)</f>
        <v>0</v>
      </c>
      <c r="M9496" s="41">
        <f>VLOOKUP(D9496,DATA!A:F,6,FALSE)</f>
        <v>3.5</v>
      </c>
      <c r="N9496" s="40">
        <f t="shared" si="813"/>
        <v>50</v>
      </c>
      <c r="O9496" s="40">
        <f t="shared" si="814"/>
        <v>50</v>
      </c>
      <c r="P9496" s="40">
        <f>J9496/10000*I9496</f>
        <v>1.2968732870560001E-3</v>
      </c>
      <c r="Q9496" s="40">
        <f>IF(AND(H9496&lt;&gt;"below",I9496&gt;=0.005),M9496*P9496,0)</f>
        <v>4.5390565046959999E-3</v>
      </c>
    </row>
    <row r="9497" spans="1:17" x14ac:dyDescent="0.3">
      <c r="A9497" s="29">
        <v>2465505</v>
      </c>
      <c r="B9497" s="1">
        <v>135</v>
      </c>
      <c r="C9497" s="1" t="s">
        <v>34</v>
      </c>
      <c r="D9497" s="1" t="s">
        <v>41</v>
      </c>
      <c r="E9497" s="1" t="s">
        <v>42</v>
      </c>
      <c r="F9497" s="47">
        <v>1071</v>
      </c>
      <c r="G9497" s="34">
        <v>1124.47</v>
      </c>
      <c r="H9497" s="1" t="s">
        <v>218</v>
      </c>
      <c r="I9497" s="34">
        <v>1.23559E-2</v>
      </c>
      <c r="J9497" s="34">
        <v>8317.4500837392006</v>
      </c>
      <c r="K9497" s="35" t="str">
        <f t="shared" si="812"/>
        <v>Kempenland-West_H4010A</v>
      </c>
      <c r="L9497" s="36">
        <f>VLOOKUP(D9497,DATA!A:F,5,FALSE)</f>
        <v>1.3726988247862192E-2</v>
      </c>
      <c r="M9497" s="37">
        <f>VLOOKUP(D9497,DATA!A:F,6,FALSE)</f>
        <v>1285.5</v>
      </c>
      <c r="N9497" s="36">
        <f t="shared" si="813"/>
        <v>9.8815376800415571</v>
      </c>
      <c r="O9497" s="36">
        <f t="shared" si="814"/>
        <v>9.8830481688152485</v>
      </c>
      <c r="P9497" s="36">
        <f t="shared" si="815"/>
        <v>1.5104887736914208E-3</v>
      </c>
      <c r="Q9497" s="36">
        <f t="shared" si="816"/>
        <v>0.12563414977226831</v>
      </c>
    </row>
    <row r="9498" spans="1:17" x14ac:dyDescent="0.3">
      <c r="A9498" s="29">
        <v>2465505</v>
      </c>
      <c r="B9498" s="1">
        <v>135</v>
      </c>
      <c r="C9498" s="1" t="s">
        <v>34</v>
      </c>
      <c r="D9498" s="1" t="s">
        <v>53</v>
      </c>
      <c r="E9498" s="1" t="s">
        <v>54</v>
      </c>
      <c r="F9498" s="47">
        <v>714</v>
      </c>
      <c r="G9498" s="34">
        <v>1124.47</v>
      </c>
      <c r="H9498" s="1" t="s">
        <v>218</v>
      </c>
      <c r="I9498" s="34">
        <v>1.23559E-2</v>
      </c>
      <c r="J9498" s="34">
        <v>26.992619999999999</v>
      </c>
      <c r="K9498" s="35" t="str">
        <f t="shared" si="812"/>
        <v>Kempenland-West_H4030</v>
      </c>
      <c r="L9498" s="36">
        <f>VLOOKUP(D9498,DATA!A:F,5,FALSE)</f>
        <v>1.0986712608830001E-2</v>
      </c>
      <c r="M9498" s="37">
        <f>VLOOKUP(D9498,DATA!A:F,6,FALSE)</f>
        <v>982</v>
      </c>
      <c r="N9498" s="36">
        <f t="shared" si="813"/>
        <v>82.710925675195554</v>
      </c>
      <c r="O9498" s="36">
        <f t="shared" si="814"/>
        <v>82.712866818000762</v>
      </c>
      <c r="P9498" s="36">
        <f t="shared" si="815"/>
        <v>1.9411428052080737E-3</v>
      </c>
      <c r="Q9498" s="36">
        <f t="shared" si="816"/>
        <v>5.2396530106715552E-4</v>
      </c>
    </row>
    <row r="9499" spans="1:17" x14ac:dyDescent="0.3">
      <c r="A9499" s="29">
        <v>2465505</v>
      </c>
      <c r="B9499" s="1">
        <v>135</v>
      </c>
      <c r="C9499" s="1" t="s">
        <v>34</v>
      </c>
      <c r="D9499" s="1" t="s">
        <v>43</v>
      </c>
      <c r="E9499" s="1" t="s">
        <v>44</v>
      </c>
      <c r="F9499" s="47">
        <v>1071</v>
      </c>
      <c r="G9499" s="34">
        <v>1124.47</v>
      </c>
      <c r="H9499" s="1" t="s">
        <v>218</v>
      </c>
      <c r="I9499" s="34">
        <v>1.23559E-2</v>
      </c>
      <c r="J9499" s="34">
        <v>306.86923000000002</v>
      </c>
      <c r="K9499" s="35" t="str">
        <f t="shared" si="812"/>
        <v>Kempenland-West_H7150</v>
      </c>
      <c r="L9499" s="36">
        <f>VLOOKUP(D9499,DATA!A:F,5,FALSE)</f>
        <v>1.3726988247862192E-2</v>
      </c>
      <c r="M9499" s="37">
        <f>VLOOKUP(D9499,DATA!A:F,6,FALSE)</f>
        <v>1285.5</v>
      </c>
      <c r="N9499" s="36">
        <f t="shared" si="813"/>
        <v>9.8815376800415571</v>
      </c>
      <c r="O9499" s="36">
        <f t="shared" si="814"/>
        <v>9.8830481688152485</v>
      </c>
      <c r="P9499" s="36">
        <f t="shared" si="815"/>
        <v>1.5104887736914208E-3</v>
      </c>
      <c r="Q9499" s="36">
        <f t="shared" si="816"/>
        <v>4.6352252690633053E-3</v>
      </c>
    </row>
    <row r="9500" spans="1:17" x14ac:dyDescent="0.3">
      <c r="A9500" s="30">
        <v>2465506</v>
      </c>
      <c r="B9500" s="14">
        <v>135</v>
      </c>
      <c r="C9500" s="14" t="s">
        <v>34</v>
      </c>
      <c r="D9500" s="14" t="s">
        <v>55</v>
      </c>
      <c r="E9500" s="14" t="s">
        <v>56</v>
      </c>
      <c r="F9500" s="48">
        <v>500</v>
      </c>
      <c r="G9500" s="38">
        <v>983.18</v>
      </c>
      <c r="H9500" s="14" t="s">
        <v>218</v>
      </c>
      <c r="I9500" s="38">
        <v>9.9711999999999995E-3</v>
      </c>
      <c r="J9500" s="38">
        <v>10000</v>
      </c>
      <c r="K9500" s="39" t="str">
        <f t="shared" si="812"/>
        <v>Kempenland-West_H3130</v>
      </c>
      <c r="L9500" s="40">
        <f>VLOOKUP(D9500,DATA!A:F,5,FALSE)</f>
        <v>0</v>
      </c>
      <c r="M9500" s="41">
        <f>VLOOKUP(D9500,DATA!A:F,6,FALSE)</f>
        <v>3.5</v>
      </c>
      <c r="N9500" s="40">
        <f t="shared" si="813"/>
        <v>50</v>
      </c>
      <c r="O9500" s="40">
        <f t="shared" si="814"/>
        <v>50</v>
      </c>
      <c r="P9500" s="40">
        <f t="shared" ref="P9500:P9501" si="819">J9500/10000*I9500</f>
        <v>9.9711999999999995E-3</v>
      </c>
      <c r="Q9500" s="40">
        <f t="shared" ref="Q9500:Q9501" si="820">IF(AND(H9500&lt;&gt;"below",I9500&gt;=0.005),M9500*P9500,0)</f>
        <v>3.4899199999999998E-2</v>
      </c>
    </row>
    <row r="9501" spans="1:17" x14ac:dyDescent="0.3">
      <c r="A9501" s="30">
        <v>2465507</v>
      </c>
      <c r="B9501" s="14">
        <v>135</v>
      </c>
      <c r="C9501" s="14" t="s">
        <v>34</v>
      </c>
      <c r="D9501" s="14" t="s">
        <v>55</v>
      </c>
      <c r="E9501" s="14" t="s">
        <v>56</v>
      </c>
      <c r="F9501" s="48">
        <v>500</v>
      </c>
      <c r="G9501" s="38">
        <v>1236.6500000000001</v>
      </c>
      <c r="H9501" s="14" t="s">
        <v>218</v>
      </c>
      <c r="I9501" s="38">
        <v>1.34225E-2</v>
      </c>
      <c r="J9501" s="38">
        <v>6222.1909999999998</v>
      </c>
      <c r="K9501" s="39" t="str">
        <f t="shared" si="812"/>
        <v>Kempenland-West_H3130</v>
      </c>
      <c r="L9501" s="40">
        <f>VLOOKUP(D9501,DATA!A:F,5,FALSE)</f>
        <v>0</v>
      </c>
      <c r="M9501" s="41">
        <f>VLOOKUP(D9501,DATA!A:F,6,FALSE)</f>
        <v>3.5</v>
      </c>
      <c r="N9501" s="40">
        <f t="shared" si="813"/>
        <v>50</v>
      </c>
      <c r="O9501" s="40">
        <f t="shared" si="814"/>
        <v>50</v>
      </c>
      <c r="P9501" s="40">
        <f t="shared" si="819"/>
        <v>8.3517358697500002E-3</v>
      </c>
      <c r="Q9501" s="40">
        <f t="shared" si="820"/>
        <v>2.9231075544125001E-2</v>
      </c>
    </row>
    <row r="9502" spans="1:17" x14ac:dyDescent="0.3">
      <c r="A9502" s="29">
        <v>2465507</v>
      </c>
      <c r="B9502" s="1">
        <v>135</v>
      </c>
      <c r="C9502" s="1" t="s">
        <v>34</v>
      </c>
      <c r="D9502" s="1" t="s">
        <v>53</v>
      </c>
      <c r="E9502" s="1" t="s">
        <v>54</v>
      </c>
      <c r="F9502" s="47">
        <v>714</v>
      </c>
      <c r="G9502" s="34">
        <v>1236.6500000000001</v>
      </c>
      <c r="H9502" s="1" t="s">
        <v>218</v>
      </c>
      <c r="I9502" s="34">
        <v>1.34225E-2</v>
      </c>
      <c r="J9502" s="34">
        <v>67.820319999999995</v>
      </c>
      <c r="K9502" s="35" t="str">
        <f t="shared" si="812"/>
        <v>Kempenland-West_H4030</v>
      </c>
      <c r="L9502" s="36">
        <f>VLOOKUP(D9502,DATA!A:F,5,FALSE)</f>
        <v>1.0986712608830001E-2</v>
      </c>
      <c r="M9502" s="37">
        <f>VLOOKUP(D9502,DATA!A:F,6,FALSE)</f>
        <v>982</v>
      </c>
      <c r="N9502" s="36">
        <f t="shared" si="813"/>
        <v>94.255500330754202</v>
      </c>
      <c r="O9502" s="36">
        <f t="shared" si="814"/>
        <v>94.256298751376121</v>
      </c>
      <c r="P9502" s="36">
        <f t="shared" si="815"/>
        <v>7.984206219191492E-4</v>
      </c>
      <c r="Q9502" s="36">
        <f t="shared" si="816"/>
        <v>5.4149142073155708E-4</v>
      </c>
    </row>
    <row r="9503" spans="1:17" x14ac:dyDescent="0.3">
      <c r="A9503" s="30">
        <v>2465508</v>
      </c>
      <c r="B9503" s="14">
        <v>135</v>
      </c>
      <c r="C9503" s="14" t="s">
        <v>34</v>
      </c>
      <c r="D9503" s="14" t="s">
        <v>55</v>
      </c>
      <c r="E9503" s="14" t="s">
        <v>56</v>
      </c>
      <c r="F9503" s="48">
        <v>500</v>
      </c>
      <c r="G9503" s="38">
        <v>1473.88</v>
      </c>
      <c r="H9503" s="14" t="s">
        <v>218</v>
      </c>
      <c r="I9503" s="38">
        <v>1.6978099999999999E-2</v>
      </c>
      <c r="J9503" s="38">
        <v>586.42679999999996</v>
      </c>
      <c r="K9503" s="39" t="str">
        <f t="shared" si="812"/>
        <v>Kempenland-West_H3130</v>
      </c>
      <c r="L9503" s="40">
        <f>VLOOKUP(D9503,DATA!A:F,5,FALSE)</f>
        <v>0</v>
      </c>
      <c r="M9503" s="41">
        <f>VLOOKUP(D9503,DATA!A:F,6,FALSE)</f>
        <v>3.5</v>
      </c>
      <c r="N9503" s="40">
        <f t="shared" si="813"/>
        <v>50</v>
      </c>
      <c r="O9503" s="40">
        <f t="shared" si="814"/>
        <v>50</v>
      </c>
      <c r="P9503" s="40">
        <f>J9503/10000*I9503</f>
        <v>9.956412853079999E-4</v>
      </c>
      <c r="Q9503" s="40">
        <f>IF(AND(H9503&lt;&gt;"below",I9503&gt;=0.005),M9503*P9503,0)</f>
        <v>3.4847444985779998E-3</v>
      </c>
    </row>
    <row r="9504" spans="1:17" x14ac:dyDescent="0.3">
      <c r="A9504" s="29">
        <v>2467009</v>
      </c>
      <c r="B9504" s="1">
        <v>135</v>
      </c>
      <c r="C9504" s="1" t="s">
        <v>34</v>
      </c>
      <c r="D9504" s="1" t="s">
        <v>70</v>
      </c>
      <c r="E9504" s="1" t="s">
        <v>71</v>
      </c>
      <c r="F9504" s="47">
        <v>1071</v>
      </c>
      <c r="G9504" s="34">
        <v>2011</v>
      </c>
      <c r="H9504" s="1" t="s">
        <v>218</v>
      </c>
      <c r="I9504" s="34">
        <v>1.7214E-2</v>
      </c>
      <c r="J9504" s="34">
        <v>3986.6925999999999</v>
      </c>
      <c r="K9504" s="35" t="str">
        <f t="shared" si="812"/>
        <v>Kempenland-West_H9120</v>
      </c>
      <c r="L9504" s="36">
        <f>VLOOKUP(D9504,DATA!A:F,5,FALSE)</f>
        <v>1.3726988247862192E-2</v>
      </c>
      <c r="M9504" s="37">
        <f>VLOOKUP(D9504,DATA!A:F,6,FALSE)</f>
        <v>1285.5</v>
      </c>
      <c r="N9504" s="36">
        <f t="shared" si="813"/>
        <v>99.995269891272898</v>
      </c>
      <c r="O9504" s="36">
        <f t="shared" si="814"/>
        <v>99.995271008795555</v>
      </c>
      <c r="P9504" s="36">
        <f t="shared" si="815"/>
        <v>1.1175226575232955E-6</v>
      </c>
      <c r="Q9504" s="36">
        <f t="shared" si="816"/>
        <v>4.4552193090804565E-5</v>
      </c>
    </row>
    <row r="9505" spans="1:17" x14ac:dyDescent="0.3">
      <c r="A9505" s="29">
        <v>2467009</v>
      </c>
      <c r="B9505" s="1">
        <v>135</v>
      </c>
      <c r="C9505" s="1" t="s">
        <v>34</v>
      </c>
      <c r="D9505" s="1" t="s">
        <v>49</v>
      </c>
      <c r="E9505" s="1" t="s">
        <v>50</v>
      </c>
      <c r="F9505" s="47">
        <v>1429</v>
      </c>
      <c r="G9505" s="34">
        <v>2011</v>
      </c>
      <c r="H9505" s="1" t="s">
        <v>218</v>
      </c>
      <c r="I9505" s="34">
        <v>1.7214E-2</v>
      </c>
      <c r="J9505" s="34">
        <v>1282.2166</v>
      </c>
      <c r="K9505" s="35" t="str">
        <f t="shared" si="812"/>
        <v>Kempenland-West_H9160A</v>
      </c>
      <c r="L9505" s="36">
        <f>VLOOKUP(D9505,DATA!A:F,5,FALSE)</f>
        <v>7.6478934523803643E-3</v>
      </c>
      <c r="M9505" s="37">
        <f>VLOOKUP(D9505,DATA!A:F,6,FALSE)</f>
        <v>1814</v>
      </c>
      <c r="N9505" s="36">
        <f t="shared" si="813"/>
        <v>81.856198001053386</v>
      </c>
      <c r="O9505" s="36">
        <f t="shared" si="814"/>
        <v>81.858153174454117</v>
      </c>
      <c r="P9505" s="36">
        <f t="shared" si="815"/>
        <v>1.9551734007308141E-3</v>
      </c>
      <c r="Q9505" s="36">
        <f t="shared" si="816"/>
        <v>2.5069557902955019E-2</v>
      </c>
    </row>
    <row r="9506" spans="1:17" x14ac:dyDescent="0.3">
      <c r="A9506" s="29">
        <v>2467009</v>
      </c>
      <c r="B9506" s="1">
        <v>135</v>
      </c>
      <c r="C9506" s="1" t="s">
        <v>34</v>
      </c>
      <c r="D9506" s="1" t="s">
        <v>22</v>
      </c>
      <c r="E9506" s="1" t="s">
        <v>23</v>
      </c>
      <c r="F9506" s="47">
        <v>1857</v>
      </c>
      <c r="G9506" s="34">
        <v>2011</v>
      </c>
      <c r="H9506" s="1" t="s">
        <v>218</v>
      </c>
      <c r="I9506" s="34">
        <v>1.7214E-2</v>
      </c>
      <c r="J9506" s="34">
        <v>3869.7566000000002</v>
      </c>
      <c r="K9506" s="35" t="str">
        <f t="shared" si="812"/>
        <v>Kempenland-West_H91E0C</v>
      </c>
      <c r="L9506" s="36">
        <f>VLOOKUP(D9506,DATA!A:F,5,FALSE)</f>
        <v>6.9280917156857415E-3</v>
      </c>
      <c r="M9506" s="37">
        <f>VLOOKUP(D9506,DATA!A:F,6,FALSE)</f>
        <v>2282</v>
      </c>
      <c r="N9506" s="36">
        <f t="shared" si="813"/>
        <v>13.267481343326605</v>
      </c>
      <c r="O9506" s="36">
        <f t="shared" si="814"/>
        <v>13.26885375655643</v>
      </c>
      <c r="P9506" s="36">
        <f t="shared" si="815"/>
        <v>1.3724132298253977E-3</v>
      </c>
      <c r="Q9506" s="36">
        <f t="shared" si="816"/>
        <v>5.3109051540441501E-2</v>
      </c>
    </row>
    <row r="9507" spans="1:17" x14ac:dyDescent="0.3">
      <c r="A9507" s="29">
        <v>2467031</v>
      </c>
      <c r="B9507" s="1">
        <v>135</v>
      </c>
      <c r="C9507" s="1" t="s">
        <v>34</v>
      </c>
      <c r="D9507" s="1" t="s">
        <v>63</v>
      </c>
      <c r="E9507" s="1" t="s">
        <v>64</v>
      </c>
      <c r="F9507" s="47">
        <v>714</v>
      </c>
      <c r="G9507" s="34">
        <v>1613.54</v>
      </c>
      <c r="H9507" s="1" t="s">
        <v>218</v>
      </c>
      <c r="I9507" s="34">
        <v>1.8109E-2</v>
      </c>
      <c r="J9507" s="34">
        <v>10000</v>
      </c>
      <c r="K9507" s="35" t="str">
        <f t="shared" si="812"/>
        <v>Kempenland-West_H2310</v>
      </c>
      <c r="L9507" s="36">
        <f>VLOOKUP(D9507,DATA!A:F,5,FALSE)</f>
        <v>1.0986712608830001E-2</v>
      </c>
      <c r="M9507" s="37">
        <f>VLOOKUP(D9507,DATA!A:F,6,FALSE)</f>
        <v>982</v>
      </c>
      <c r="N9507" s="36">
        <f t="shared" si="813"/>
        <v>99.903126328140459</v>
      </c>
      <c r="O9507" s="36">
        <f t="shared" si="814"/>
        <v>99.903145581386241</v>
      </c>
      <c r="P9507" s="36">
        <f t="shared" si="815"/>
        <v>1.9253245781669648E-5</v>
      </c>
      <c r="Q9507" s="36">
        <f t="shared" si="816"/>
        <v>1.9253245781669648E-3</v>
      </c>
    </row>
    <row r="9508" spans="1:17" x14ac:dyDescent="0.3">
      <c r="A9508" s="29">
        <v>2467032</v>
      </c>
      <c r="B9508" s="1">
        <v>135</v>
      </c>
      <c r="C9508" s="1" t="s">
        <v>34</v>
      </c>
      <c r="D9508" s="1" t="s">
        <v>63</v>
      </c>
      <c r="E9508" s="1" t="s">
        <v>64</v>
      </c>
      <c r="F9508" s="47">
        <v>714</v>
      </c>
      <c r="G9508" s="34">
        <v>1226.8</v>
      </c>
      <c r="H9508" s="1" t="s">
        <v>218</v>
      </c>
      <c r="I9508" s="34">
        <v>1.3184700000000001E-2</v>
      </c>
      <c r="J9508" s="34">
        <v>1957.2775999999999</v>
      </c>
      <c r="K9508" s="35" t="str">
        <f t="shared" si="812"/>
        <v>Kempenland-West_H2310</v>
      </c>
      <c r="L9508" s="36">
        <f>VLOOKUP(D9508,DATA!A:F,5,FALSE)</f>
        <v>1.0986712608830001E-2</v>
      </c>
      <c r="M9508" s="37">
        <f>VLOOKUP(D9508,DATA!A:F,6,FALSE)</f>
        <v>982</v>
      </c>
      <c r="N9508" s="36">
        <f t="shared" si="813"/>
        <v>93.640702602350586</v>
      </c>
      <c r="O9508" s="36">
        <f t="shared" si="814"/>
        <v>93.64156515251365</v>
      </c>
      <c r="P9508" s="36">
        <f t="shared" si="815"/>
        <v>8.6255016306324706E-4</v>
      </c>
      <c r="Q9508" s="36">
        <f t="shared" si="816"/>
        <v>1.6882501130400407E-2</v>
      </c>
    </row>
    <row r="9509" spans="1:17" x14ac:dyDescent="0.3">
      <c r="A9509" s="30">
        <v>2467032</v>
      </c>
      <c r="B9509" s="14">
        <v>135</v>
      </c>
      <c r="C9509" s="14" t="s">
        <v>34</v>
      </c>
      <c r="D9509" s="14" t="s">
        <v>55</v>
      </c>
      <c r="E9509" s="14" t="s">
        <v>56</v>
      </c>
      <c r="F9509" s="48">
        <v>500</v>
      </c>
      <c r="G9509" s="38">
        <v>1226.8</v>
      </c>
      <c r="H9509" s="14" t="s">
        <v>218</v>
      </c>
      <c r="I9509" s="38">
        <v>1.3184700000000001E-2</v>
      </c>
      <c r="J9509" s="38">
        <v>1388.9152999999999</v>
      </c>
      <c r="K9509" s="39" t="str">
        <f t="shared" si="812"/>
        <v>Kempenland-West_H3130</v>
      </c>
      <c r="L9509" s="40">
        <f>VLOOKUP(D9509,DATA!A:F,5,FALSE)</f>
        <v>0</v>
      </c>
      <c r="M9509" s="41">
        <f>VLOOKUP(D9509,DATA!A:F,6,FALSE)</f>
        <v>3.5</v>
      </c>
      <c r="N9509" s="40">
        <f t="shared" si="813"/>
        <v>50</v>
      </c>
      <c r="O9509" s="40">
        <f t="shared" si="814"/>
        <v>50</v>
      </c>
      <c r="P9509" s="40">
        <f>J9509/10000*I9509</f>
        <v>1.8312431555909999E-3</v>
      </c>
      <c r="Q9509" s="40">
        <f>IF(AND(H9509&lt;&gt;"below",I9509&gt;=0.005),M9509*P9509,0)</f>
        <v>6.4093510445684997E-3</v>
      </c>
    </row>
    <row r="9510" spans="1:17" x14ac:dyDescent="0.3">
      <c r="A9510" s="29">
        <v>2467032</v>
      </c>
      <c r="B9510" s="1">
        <v>135</v>
      </c>
      <c r="C9510" s="1" t="s">
        <v>34</v>
      </c>
      <c r="D9510" s="1" t="s">
        <v>53</v>
      </c>
      <c r="E9510" s="1" t="s">
        <v>54</v>
      </c>
      <c r="F9510" s="47">
        <v>714</v>
      </c>
      <c r="G9510" s="34">
        <v>1226.8</v>
      </c>
      <c r="H9510" s="1" t="s">
        <v>218</v>
      </c>
      <c r="I9510" s="34">
        <v>1.3184700000000001E-2</v>
      </c>
      <c r="J9510" s="34">
        <v>3009.0593454618001</v>
      </c>
      <c r="K9510" s="35" t="str">
        <f t="shared" si="812"/>
        <v>Kempenland-West_H4030</v>
      </c>
      <c r="L9510" s="36">
        <f>VLOOKUP(D9510,DATA!A:F,5,FALSE)</f>
        <v>1.0986712608830001E-2</v>
      </c>
      <c r="M9510" s="37">
        <f>VLOOKUP(D9510,DATA!A:F,6,FALSE)</f>
        <v>982</v>
      </c>
      <c r="N9510" s="36">
        <f t="shared" si="813"/>
        <v>93.640702602350586</v>
      </c>
      <c r="O9510" s="36">
        <f t="shared" si="814"/>
        <v>93.64156515251365</v>
      </c>
      <c r="P9510" s="36">
        <f t="shared" si="815"/>
        <v>8.6255016306324706E-4</v>
      </c>
      <c r="Q9510" s="36">
        <f t="shared" si="816"/>
        <v>2.5954646290950633E-2</v>
      </c>
    </row>
    <row r="9511" spans="1:17" x14ac:dyDescent="0.3">
      <c r="A9511" s="29">
        <v>2467032</v>
      </c>
      <c r="B9511" s="1">
        <v>135</v>
      </c>
      <c r="C9511" s="1" t="s">
        <v>34</v>
      </c>
      <c r="D9511" s="1" t="s">
        <v>43</v>
      </c>
      <c r="E9511" s="1" t="s">
        <v>44</v>
      </c>
      <c r="F9511" s="47">
        <v>1071</v>
      </c>
      <c r="G9511" s="34">
        <v>1226.8</v>
      </c>
      <c r="H9511" s="1" t="s">
        <v>218</v>
      </c>
      <c r="I9511" s="34">
        <v>1.3184700000000001E-2</v>
      </c>
      <c r="J9511" s="34">
        <v>3079.59779999999</v>
      </c>
      <c r="K9511" s="35" t="str">
        <f t="shared" si="812"/>
        <v>Kempenland-West_H7150</v>
      </c>
      <c r="L9511" s="36">
        <f>VLOOKUP(D9511,DATA!A:F,5,FALSE)</f>
        <v>1.3726988247862192E-2</v>
      </c>
      <c r="M9511" s="37">
        <f>VLOOKUP(D9511,DATA!A:F,6,FALSE)</f>
        <v>1285.5</v>
      </c>
      <c r="N9511" s="36">
        <f t="shared" si="813"/>
        <v>30.879171618276896</v>
      </c>
      <c r="O9511" s="36">
        <f t="shared" si="814"/>
        <v>30.883034710873773</v>
      </c>
      <c r="P9511" s="36">
        <f t="shared" si="815"/>
        <v>3.8630925968767826E-3</v>
      </c>
      <c r="Q9511" s="36">
        <f t="shared" si="816"/>
        <v>0.11896771462537988</v>
      </c>
    </row>
    <row r="9512" spans="1:17" x14ac:dyDescent="0.3">
      <c r="A9512" s="29">
        <v>2467033</v>
      </c>
      <c r="B9512" s="1">
        <v>135</v>
      </c>
      <c r="C9512" s="1" t="s">
        <v>34</v>
      </c>
      <c r="D9512" s="1" t="s">
        <v>63</v>
      </c>
      <c r="E9512" s="1" t="s">
        <v>64</v>
      </c>
      <c r="F9512" s="47">
        <v>714</v>
      </c>
      <c r="G9512" s="34">
        <v>1131.69</v>
      </c>
      <c r="H9512" s="1" t="s">
        <v>218</v>
      </c>
      <c r="I9512" s="34">
        <v>1.2837899999999999E-2</v>
      </c>
      <c r="J9512" s="34">
        <v>1036.431</v>
      </c>
      <c r="K9512" s="35" t="str">
        <f t="shared" si="812"/>
        <v>Kempenland-West_H2310</v>
      </c>
      <c r="L9512" s="36">
        <f>VLOOKUP(D9512,DATA!A:F,5,FALSE)</f>
        <v>1.0986712608830001E-2</v>
      </c>
      <c r="M9512" s="37">
        <f>VLOOKUP(D9512,DATA!A:F,6,FALSE)</f>
        <v>982</v>
      </c>
      <c r="N9512" s="36">
        <f t="shared" si="813"/>
        <v>83.816002580435594</v>
      </c>
      <c r="O9512" s="36">
        <f t="shared" si="814"/>
        <v>83.817915751409117</v>
      </c>
      <c r="P9512" s="36">
        <f t="shared" si="815"/>
        <v>1.9131709735233926E-3</v>
      </c>
      <c r="Q9512" s="36">
        <f t="shared" si="816"/>
        <v>1.9828697052598234E-2</v>
      </c>
    </row>
    <row r="9513" spans="1:17" x14ac:dyDescent="0.3">
      <c r="A9513" s="29">
        <v>2467033</v>
      </c>
      <c r="B9513" s="1">
        <v>135</v>
      </c>
      <c r="C9513" s="1" t="s">
        <v>34</v>
      </c>
      <c r="D9513" s="1" t="s">
        <v>41</v>
      </c>
      <c r="E9513" s="1" t="s">
        <v>42</v>
      </c>
      <c r="F9513" s="47">
        <v>1071</v>
      </c>
      <c r="G9513" s="34">
        <v>1131.69</v>
      </c>
      <c r="H9513" s="1" t="s">
        <v>218</v>
      </c>
      <c r="I9513" s="34">
        <v>1.2837899999999999E-2</v>
      </c>
      <c r="J9513" s="34">
        <v>2983.8925278500001</v>
      </c>
      <c r="K9513" s="35" t="str">
        <f t="shared" si="812"/>
        <v>Kempenland-West_H4010A</v>
      </c>
      <c r="L9513" s="36">
        <f>VLOOKUP(D9513,DATA!A:F,5,FALSE)</f>
        <v>1.3726988247862192E-2</v>
      </c>
      <c r="M9513" s="37">
        <f>VLOOKUP(D9513,DATA!A:F,6,FALSE)</f>
        <v>1285.5</v>
      </c>
      <c r="N9513" s="36">
        <f t="shared" si="813"/>
        <v>10.799873251880481</v>
      </c>
      <c r="O9513" s="36">
        <f t="shared" si="814"/>
        <v>10.801571039575686</v>
      </c>
      <c r="P9513" s="36">
        <f t="shared" si="815"/>
        <v>1.6977876952051218E-3</v>
      </c>
      <c r="Q9513" s="36">
        <f t="shared" si="816"/>
        <v>5.0660160175982363E-2</v>
      </c>
    </row>
    <row r="9514" spans="1:17" x14ac:dyDescent="0.3">
      <c r="A9514" s="29">
        <v>2467033</v>
      </c>
      <c r="B9514" s="1">
        <v>135</v>
      </c>
      <c r="C9514" s="1" t="s">
        <v>34</v>
      </c>
      <c r="D9514" s="1" t="s">
        <v>53</v>
      </c>
      <c r="E9514" s="1" t="s">
        <v>54</v>
      </c>
      <c r="F9514" s="47">
        <v>714</v>
      </c>
      <c r="G9514" s="34">
        <v>1131.69</v>
      </c>
      <c r="H9514" s="1" t="s">
        <v>218</v>
      </c>
      <c r="I9514" s="34">
        <v>1.2837899999999999E-2</v>
      </c>
      <c r="J9514" s="34">
        <v>4541.6648697512401</v>
      </c>
      <c r="K9514" s="35" t="str">
        <f t="shared" si="812"/>
        <v>Kempenland-West_H4030</v>
      </c>
      <c r="L9514" s="36">
        <f>VLOOKUP(D9514,DATA!A:F,5,FALSE)</f>
        <v>1.0986712608830001E-2</v>
      </c>
      <c r="M9514" s="37">
        <f>VLOOKUP(D9514,DATA!A:F,6,FALSE)</f>
        <v>982</v>
      </c>
      <c r="N9514" s="36">
        <f t="shared" si="813"/>
        <v>83.816002580435594</v>
      </c>
      <c r="O9514" s="36">
        <f t="shared" si="814"/>
        <v>83.817915751409117</v>
      </c>
      <c r="P9514" s="36">
        <f t="shared" si="815"/>
        <v>1.9131709735233926E-3</v>
      </c>
      <c r="Q9514" s="36">
        <f t="shared" si="816"/>
        <v>8.6889814002789723E-2</v>
      </c>
    </row>
    <row r="9515" spans="1:17" x14ac:dyDescent="0.3">
      <c r="A9515" s="29">
        <v>2467033</v>
      </c>
      <c r="B9515" s="1">
        <v>135</v>
      </c>
      <c r="C9515" s="1" t="s">
        <v>34</v>
      </c>
      <c r="D9515" s="1" t="s">
        <v>43</v>
      </c>
      <c r="E9515" s="1" t="s">
        <v>44</v>
      </c>
      <c r="F9515" s="47">
        <v>1071</v>
      </c>
      <c r="G9515" s="34">
        <v>1131.69</v>
      </c>
      <c r="H9515" s="1" t="s">
        <v>218</v>
      </c>
      <c r="I9515" s="34">
        <v>1.2837899999999999E-2</v>
      </c>
      <c r="J9515" s="34">
        <v>295.15039999999999</v>
      </c>
      <c r="K9515" s="35" t="str">
        <f t="shared" si="812"/>
        <v>Kempenland-West_H7150</v>
      </c>
      <c r="L9515" s="36">
        <f>VLOOKUP(D9515,DATA!A:F,5,FALSE)</f>
        <v>1.3726988247862192E-2</v>
      </c>
      <c r="M9515" s="37">
        <f>VLOOKUP(D9515,DATA!A:F,6,FALSE)</f>
        <v>1285.5</v>
      </c>
      <c r="N9515" s="36">
        <f t="shared" si="813"/>
        <v>10.799873251880481</v>
      </c>
      <c r="O9515" s="36">
        <f t="shared" si="814"/>
        <v>10.801571039575686</v>
      </c>
      <c r="P9515" s="36">
        <f t="shared" si="815"/>
        <v>1.6977876952051218E-3</v>
      </c>
      <c r="Q9515" s="36">
        <f t="shared" si="816"/>
        <v>5.0110271735486975E-3</v>
      </c>
    </row>
    <row r="9516" spans="1:17" x14ac:dyDescent="0.3">
      <c r="A9516" s="30">
        <v>2467034</v>
      </c>
      <c r="B9516" s="14">
        <v>135</v>
      </c>
      <c r="C9516" s="14" t="s">
        <v>34</v>
      </c>
      <c r="D9516" s="14" t="s">
        <v>55</v>
      </c>
      <c r="E9516" s="14" t="s">
        <v>56</v>
      </c>
      <c r="F9516" s="48">
        <v>500</v>
      </c>
      <c r="G9516" s="38">
        <v>1173.05</v>
      </c>
      <c r="H9516" s="14" t="s">
        <v>218</v>
      </c>
      <c r="I9516" s="38">
        <v>1.23135E-2</v>
      </c>
      <c r="J9516" s="38">
        <v>8613.9380000000001</v>
      </c>
      <c r="K9516" s="39" t="str">
        <f t="shared" si="812"/>
        <v>Kempenland-West_H3130</v>
      </c>
      <c r="L9516" s="40">
        <f>VLOOKUP(D9516,DATA!A:F,5,FALSE)</f>
        <v>0</v>
      </c>
      <c r="M9516" s="41">
        <f>VLOOKUP(D9516,DATA!A:F,6,FALSE)</f>
        <v>3.5</v>
      </c>
      <c r="N9516" s="40">
        <f t="shared" si="813"/>
        <v>50</v>
      </c>
      <c r="O9516" s="40">
        <f t="shared" si="814"/>
        <v>50</v>
      </c>
      <c r="P9516" s="40">
        <f>J9516/10000*I9516</f>
        <v>1.06067725563E-2</v>
      </c>
      <c r="Q9516" s="40">
        <f>IF(AND(H9516&lt;&gt;"below",I9516&gt;=0.005),M9516*P9516,0)</f>
        <v>3.7123703947050002E-2</v>
      </c>
    </row>
    <row r="9517" spans="1:17" x14ac:dyDescent="0.3">
      <c r="A9517" s="29">
        <v>2467034</v>
      </c>
      <c r="B9517" s="1">
        <v>135</v>
      </c>
      <c r="C9517" s="1" t="s">
        <v>34</v>
      </c>
      <c r="D9517" s="1" t="s">
        <v>41</v>
      </c>
      <c r="E9517" s="1" t="s">
        <v>42</v>
      </c>
      <c r="F9517" s="47">
        <v>1071</v>
      </c>
      <c r="G9517" s="34">
        <v>1173.05</v>
      </c>
      <c r="H9517" s="1" t="s">
        <v>218</v>
      </c>
      <c r="I9517" s="34">
        <v>1.23135E-2</v>
      </c>
      <c r="J9517" s="34">
        <v>1065.1110000000001</v>
      </c>
      <c r="K9517" s="35" t="str">
        <f t="shared" si="812"/>
        <v>Kempenland-West_H4010A</v>
      </c>
      <c r="L9517" s="36">
        <f>VLOOKUP(D9517,DATA!A:F,5,FALSE)</f>
        <v>1.3726988247862192E-2</v>
      </c>
      <c r="M9517" s="37">
        <f>VLOOKUP(D9517,DATA!A:F,6,FALSE)</f>
        <v>1285.5</v>
      </c>
      <c r="N9517" s="36">
        <f t="shared" si="813"/>
        <v>17.601257486209601</v>
      </c>
      <c r="O9517" s="36">
        <f t="shared" si="814"/>
        <v>17.603709059265309</v>
      </c>
      <c r="P9517" s="36">
        <f t="shared" si="815"/>
        <v>2.4515730557084225E-3</v>
      </c>
      <c r="Q9517" s="36">
        <f t="shared" si="816"/>
        <v>2.6111974289386539E-2</v>
      </c>
    </row>
    <row r="9518" spans="1:17" x14ac:dyDescent="0.3">
      <c r="A9518" s="30">
        <v>2467035</v>
      </c>
      <c r="B9518" s="14">
        <v>135</v>
      </c>
      <c r="C9518" s="14" t="s">
        <v>34</v>
      </c>
      <c r="D9518" s="14" t="s">
        <v>55</v>
      </c>
      <c r="E9518" s="14" t="s">
        <v>56</v>
      </c>
      <c r="F9518" s="48">
        <v>500</v>
      </c>
      <c r="G9518" s="38">
        <v>1199.57</v>
      </c>
      <c r="H9518" s="14" t="s">
        <v>218</v>
      </c>
      <c r="I9518" s="38">
        <v>1.28097E-2</v>
      </c>
      <c r="J9518" s="38">
        <v>5317.4229999999998</v>
      </c>
      <c r="K9518" s="39" t="str">
        <f t="shared" si="812"/>
        <v>Kempenland-West_H3130</v>
      </c>
      <c r="L9518" s="40">
        <f>VLOOKUP(D9518,DATA!A:F,5,FALSE)</f>
        <v>0</v>
      </c>
      <c r="M9518" s="41">
        <f>VLOOKUP(D9518,DATA!A:F,6,FALSE)</f>
        <v>3.5</v>
      </c>
      <c r="N9518" s="40">
        <f t="shared" si="813"/>
        <v>50</v>
      </c>
      <c r="O9518" s="40">
        <f t="shared" si="814"/>
        <v>50</v>
      </c>
      <c r="P9518" s="40">
        <f>J9518/10000*I9518</f>
        <v>6.8114593403100004E-3</v>
      </c>
      <c r="Q9518" s="40">
        <f>IF(AND(H9518&lt;&gt;"below",I9518&gt;=0.005),M9518*P9518,0)</f>
        <v>2.3840107691085001E-2</v>
      </c>
    </row>
    <row r="9519" spans="1:17" x14ac:dyDescent="0.3">
      <c r="A9519" s="29">
        <v>2467035</v>
      </c>
      <c r="B9519" s="1">
        <v>135</v>
      </c>
      <c r="C9519" s="1" t="s">
        <v>34</v>
      </c>
      <c r="D9519" s="1" t="s">
        <v>41</v>
      </c>
      <c r="E9519" s="1" t="s">
        <v>42</v>
      </c>
      <c r="F9519" s="47">
        <v>1071</v>
      </c>
      <c r="G9519" s="34">
        <v>1199.57</v>
      </c>
      <c r="H9519" s="1" t="s">
        <v>218</v>
      </c>
      <c r="I9519" s="34">
        <v>1.28097E-2</v>
      </c>
      <c r="J9519" s="34">
        <v>624.37104999999997</v>
      </c>
      <c r="K9519" s="35" t="str">
        <f t="shared" si="812"/>
        <v>Kempenland-West_H4010A</v>
      </c>
      <c r="L9519" s="36">
        <f>VLOOKUP(D9519,DATA!A:F,5,FALSE)</f>
        <v>1.3726988247862192E-2</v>
      </c>
      <c r="M9519" s="37">
        <f>VLOOKUP(D9519,DATA!A:F,6,FALSE)</f>
        <v>1285.5</v>
      </c>
      <c r="N9519" s="36">
        <f t="shared" si="813"/>
        <v>23.513130062035636</v>
      </c>
      <c r="O9519" s="36">
        <f t="shared" si="814"/>
        <v>23.516292571120417</v>
      </c>
      <c r="P9519" s="36">
        <f t="shared" si="815"/>
        <v>3.1625090847811066E-3</v>
      </c>
      <c r="Q9519" s="36">
        <f t="shared" si="816"/>
        <v>1.9745791178993184E-2</v>
      </c>
    </row>
    <row r="9520" spans="1:17" x14ac:dyDescent="0.3">
      <c r="A9520" s="29">
        <v>2467035</v>
      </c>
      <c r="B9520" s="1">
        <v>135</v>
      </c>
      <c r="C9520" s="1" t="s">
        <v>34</v>
      </c>
      <c r="D9520" s="1" t="s">
        <v>53</v>
      </c>
      <c r="E9520" s="1" t="s">
        <v>54</v>
      </c>
      <c r="F9520" s="47">
        <v>714</v>
      </c>
      <c r="G9520" s="34">
        <v>1199.57</v>
      </c>
      <c r="H9520" s="1" t="s">
        <v>218</v>
      </c>
      <c r="I9520" s="34">
        <v>1.28097E-2</v>
      </c>
      <c r="J9520" s="34">
        <v>967.88350000000003</v>
      </c>
      <c r="K9520" s="35" t="str">
        <f t="shared" si="812"/>
        <v>Kempenland-West_H4030</v>
      </c>
      <c r="L9520" s="36">
        <f>VLOOKUP(D9520,DATA!A:F,5,FALSE)</f>
        <v>1.0986712608830001E-2</v>
      </c>
      <c r="M9520" s="37">
        <f>VLOOKUP(D9520,DATA!A:F,6,FALSE)</f>
        <v>982</v>
      </c>
      <c r="N9520" s="36">
        <f t="shared" si="813"/>
        <v>91.609071065700391</v>
      </c>
      <c r="O9520" s="36">
        <f t="shared" si="814"/>
        <v>91.610152822947796</v>
      </c>
      <c r="P9520" s="36">
        <f t="shared" si="815"/>
        <v>1.081757247405335E-3</v>
      </c>
      <c r="Q9520" s="36">
        <f t="shared" si="816"/>
        <v>1.0470149907690416E-2</v>
      </c>
    </row>
    <row r="9521" spans="1:17" x14ac:dyDescent="0.3">
      <c r="A9521" s="30">
        <v>2467036</v>
      </c>
      <c r="B9521" s="14">
        <v>135</v>
      </c>
      <c r="C9521" s="14" t="s">
        <v>34</v>
      </c>
      <c r="D9521" s="14" t="s">
        <v>55</v>
      </c>
      <c r="E9521" s="14" t="s">
        <v>56</v>
      </c>
      <c r="F9521" s="48">
        <v>500</v>
      </c>
      <c r="G9521" s="38">
        <v>1411.72</v>
      </c>
      <c r="H9521" s="14" t="s">
        <v>218</v>
      </c>
      <c r="I9521" s="38">
        <v>1.6651300000000001E-2</v>
      </c>
      <c r="J9521" s="38">
        <v>3889.4857999999999</v>
      </c>
      <c r="K9521" s="39" t="str">
        <f t="shared" si="812"/>
        <v>Kempenland-West_H3130</v>
      </c>
      <c r="L9521" s="40">
        <f>VLOOKUP(D9521,DATA!A:F,5,FALSE)</f>
        <v>0</v>
      </c>
      <c r="M9521" s="41">
        <f>VLOOKUP(D9521,DATA!A:F,6,FALSE)</f>
        <v>3.5</v>
      </c>
      <c r="N9521" s="40">
        <f t="shared" si="813"/>
        <v>50</v>
      </c>
      <c r="O9521" s="40">
        <f t="shared" si="814"/>
        <v>50</v>
      </c>
      <c r="P9521" s="40">
        <f>J9521/10000*I9521</f>
        <v>6.476499490154E-3</v>
      </c>
      <c r="Q9521" s="40">
        <f>IF(AND(H9521&lt;&gt;"below",I9521&gt;=0.005),M9521*P9521,0)</f>
        <v>2.2667748215539001E-2</v>
      </c>
    </row>
    <row r="9522" spans="1:17" x14ac:dyDescent="0.3">
      <c r="A9522" s="29">
        <v>2467036</v>
      </c>
      <c r="B9522" s="1">
        <v>135</v>
      </c>
      <c r="C9522" s="1" t="s">
        <v>34</v>
      </c>
      <c r="D9522" s="1" t="s">
        <v>41</v>
      </c>
      <c r="E9522" s="1" t="s">
        <v>42</v>
      </c>
      <c r="F9522" s="47">
        <v>1071</v>
      </c>
      <c r="G9522" s="34">
        <v>1411.72</v>
      </c>
      <c r="H9522" s="1" t="s">
        <v>218</v>
      </c>
      <c r="I9522" s="34">
        <v>1.6651300000000001E-2</v>
      </c>
      <c r="J9522" s="34">
        <v>277.10703000000001</v>
      </c>
      <c r="K9522" s="35" t="str">
        <f t="shared" si="812"/>
        <v>Kempenland-West_H4010A</v>
      </c>
      <c r="L9522" s="36">
        <f>VLOOKUP(D9522,DATA!A:F,5,FALSE)</f>
        <v>1.3726988247862192E-2</v>
      </c>
      <c r="M9522" s="37">
        <f>VLOOKUP(D9522,DATA!A:F,6,FALSE)</f>
        <v>1285.5</v>
      </c>
      <c r="N9522" s="36">
        <f t="shared" si="813"/>
        <v>84.974729856783398</v>
      </c>
      <c r="O9522" s="36">
        <f t="shared" si="814"/>
        <v>84.977647960809549</v>
      </c>
      <c r="P9522" s="36">
        <f t="shared" si="815"/>
        <v>2.9181040261505586E-3</v>
      </c>
      <c r="Q9522" s="36">
        <f t="shared" si="816"/>
        <v>8.0862713991762362E-3</v>
      </c>
    </row>
    <row r="9523" spans="1:17" x14ac:dyDescent="0.3">
      <c r="A9523" s="29">
        <v>2467036</v>
      </c>
      <c r="B9523" s="1">
        <v>135</v>
      </c>
      <c r="C9523" s="1" t="s">
        <v>34</v>
      </c>
      <c r="D9523" s="1" t="s">
        <v>53</v>
      </c>
      <c r="E9523" s="1" t="s">
        <v>54</v>
      </c>
      <c r="F9523" s="47">
        <v>714</v>
      </c>
      <c r="G9523" s="34">
        <v>1411.72</v>
      </c>
      <c r="H9523" s="1" t="s">
        <v>218</v>
      </c>
      <c r="I9523" s="34">
        <v>1.6651300000000001E-2</v>
      </c>
      <c r="J9523" s="34">
        <v>2472.2453999999998</v>
      </c>
      <c r="K9523" s="35" t="str">
        <f t="shared" si="812"/>
        <v>Kempenland-West_H4030</v>
      </c>
      <c r="L9523" s="36">
        <f>VLOOKUP(D9523,DATA!A:F,5,FALSE)</f>
        <v>1.0986712608830001E-2</v>
      </c>
      <c r="M9523" s="37">
        <f>VLOOKUP(D9523,DATA!A:F,6,FALSE)</f>
        <v>982</v>
      </c>
      <c r="N9523" s="36">
        <f t="shared" si="813"/>
        <v>99.11741920535286</v>
      </c>
      <c r="O9523" s="36">
        <f t="shared" si="814"/>
        <v>99.117579227960874</v>
      </c>
      <c r="P9523" s="36">
        <f t="shared" si="815"/>
        <v>1.6002260801428747E-4</v>
      </c>
      <c r="Q9523" s="36">
        <f t="shared" si="816"/>
        <v>3.9561515655932526E-3</v>
      </c>
    </row>
    <row r="9524" spans="1:17" x14ac:dyDescent="0.3">
      <c r="A9524" s="29">
        <v>2467040</v>
      </c>
      <c r="B9524" s="1">
        <v>135</v>
      </c>
      <c r="C9524" s="1" t="s">
        <v>34</v>
      </c>
      <c r="D9524" s="1" t="s">
        <v>53</v>
      </c>
      <c r="E9524" s="1" t="s">
        <v>54</v>
      </c>
      <c r="F9524" s="47">
        <v>714</v>
      </c>
      <c r="G9524" s="34">
        <v>1588.59</v>
      </c>
      <c r="H9524" s="1" t="s">
        <v>218</v>
      </c>
      <c r="I9524" s="34">
        <v>1.86045E-2</v>
      </c>
      <c r="J9524" s="34">
        <v>53.618839999999999</v>
      </c>
      <c r="K9524" s="35" t="str">
        <f t="shared" si="812"/>
        <v>Kempenland-West_H4030</v>
      </c>
      <c r="L9524" s="36">
        <f>VLOOKUP(D9524,DATA!A:F,5,FALSE)</f>
        <v>1.0986712608830001E-2</v>
      </c>
      <c r="M9524" s="37">
        <f>VLOOKUP(D9524,DATA!A:F,6,FALSE)</f>
        <v>982</v>
      </c>
      <c r="N9524" s="36">
        <f t="shared" si="813"/>
        <v>99.87261413427936</v>
      </c>
      <c r="O9524" s="36">
        <f t="shared" si="814"/>
        <v>99.872640136423186</v>
      </c>
      <c r="P9524" s="36">
        <f t="shared" si="815"/>
        <v>2.600214382653121E-5</v>
      </c>
      <c r="Q9524" s="36">
        <f t="shared" si="816"/>
        <v>1.3942047894917648E-5</v>
      </c>
    </row>
    <row r="9525" spans="1:17" x14ac:dyDescent="0.3">
      <c r="A9525" s="29">
        <v>2468537</v>
      </c>
      <c r="B9525" s="1">
        <v>135</v>
      </c>
      <c r="C9525" s="1" t="s">
        <v>34</v>
      </c>
      <c r="D9525" s="1" t="s">
        <v>85</v>
      </c>
      <c r="E9525" s="1" t="s">
        <v>60</v>
      </c>
      <c r="F9525" s="47">
        <v>1071</v>
      </c>
      <c r="G9525" s="34">
        <v>1848.6</v>
      </c>
      <c r="H9525" s="1" t="s">
        <v>218</v>
      </c>
      <c r="I9525" s="34">
        <v>1.4404999999999999E-2</v>
      </c>
      <c r="J9525" s="34">
        <v>1813.0504000000001</v>
      </c>
      <c r="K9525" s="35" t="str">
        <f t="shared" si="812"/>
        <v>Kempenland-West_ZGH9190</v>
      </c>
      <c r="L9525" s="36">
        <f>VLOOKUP(D9525,DATA!A:F,5,FALSE)</f>
        <v>1.3726988247862192E-2</v>
      </c>
      <c r="M9525" s="37">
        <f>VLOOKUP(D9525,DATA!A:F,6,FALSE)</f>
        <v>1285.5</v>
      </c>
      <c r="N9525" s="36">
        <f t="shared" si="813"/>
        <v>99.956060271469539</v>
      </c>
      <c r="O9525" s="36">
        <f t="shared" si="814"/>
        <v>99.956068955315772</v>
      </c>
      <c r="P9525" s="36">
        <f t="shared" si="815"/>
        <v>8.6838462323157728E-6</v>
      </c>
      <c r="Q9525" s="36">
        <f t="shared" si="816"/>
        <v>1.5744250885038605E-4</v>
      </c>
    </row>
    <row r="9526" spans="1:17" x14ac:dyDescent="0.3">
      <c r="A9526" s="29">
        <v>2468538</v>
      </c>
      <c r="B9526" s="1">
        <v>135</v>
      </c>
      <c r="C9526" s="1" t="s">
        <v>34</v>
      </c>
      <c r="D9526" s="1" t="s">
        <v>70</v>
      </c>
      <c r="E9526" s="1" t="s">
        <v>71</v>
      </c>
      <c r="F9526" s="47">
        <v>1071</v>
      </c>
      <c r="G9526" s="34">
        <v>2001.39</v>
      </c>
      <c r="H9526" s="1" t="s">
        <v>218</v>
      </c>
      <c r="I9526" s="34">
        <v>1.6785000000000001E-2</v>
      </c>
      <c r="J9526" s="34">
        <v>429.27300000000002</v>
      </c>
      <c r="K9526" s="35" t="str">
        <f t="shared" si="812"/>
        <v>Kempenland-West_H9120</v>
      </c>
      <c r="L9526" s="36">
        <f>VLOOKUP(D9526,DATA!A:F,5,FALSE)</f>
        <v>1.3726988247862192E-2</v>
      </c>
      <c r="M9526" s="37">
        <f>VLOOKUP(D9526,DATA!A:F,6,FALSE)</f>
        <v>1285.5</v>
      </c>
      <c r="N9526" s="36">
        <f t="shared" si="813"/>
        <v>99.994602921028772</v>
      </c>
      <c r="O9526" s="36">
        <f t="shared" si="814"/>
        <v>99.994604164345887</v>
      </c>
      <c r="P9526" s="36">
        <f t="shared" si="815"/>
        <v>1.2433171150405542E-6</v>
      </c>
      <c r="Q9526" s="36">
        <f t="shared" si="816"/>
        <v>5.337224679248039E-6</v>
      </c>
    </row>
    <row r="9527" spans="1:17" x14ac:dyDescent="0.3">
      <c r="A9527" s="29">
        <v>2468539</v>
      </c>
      <c r="B9527" s="1">
        <v>135</v>
      </c>
      <c r="C9527" s="1" t="s">
        <v>34</v>
      </c>
      <c r="D9527" s="1" t="s">
        <v>70</v>
      </c>
      <c r="E9527" s="1" t="s">
        <v>71</v>
      </c>
      <c r="F9527" s="47">
        <v>1071</v>
      </c>
      <c r="G9527" s="34">
        <v>1987.14</v>
      </c>
      <c r="H9527" s="1" t="s">
        <v>218</v>
      </c>
      <c r="I9527" s="34">
        <v>1.6863E-2</v>
      </c>
      <c r="J9527" s="34">
        <v>1229.8984</v>
      </c>
      <c r="K9527" s="35" t="str">
        <f t="shared" si="812"/>
        <v>Kempenland-West_H9120</v>
      </c>
      <c r="L9527" s="36">
        <f>VLOOKUP(D9527,DATA!A:F,5,FALSE)</f>
        <v>1.3726988247862192E-2</v>
      </c>
      <c r="M9527" s="37">
        <f>VLOOKUP(D9527,DATA!A:F,6,FALSE)</f>
        <v>1285.5</v>
      </c>
      <c r="N9527" s="36">
        <f t="shared" si="813"/>
        <v>99.993436947610178</v>
      </c>
      <c r="O9527" s="36">
        <f t="shared" si="814"/>
        <v>99.993438466538265</v>
      </c>
      <c r="P9527" s="36">
        <f t="shared" si="815"/>
        <v>1.5189280873073585E-6</v>
      </c>
      <c r="Q9527" s="36">
        <f t="shared" si="816"/>
        <v>1.8681272242943805E-5</v>
      </c>
    </row>
    <row r="9528" spans="1:17" x14ac:dyDescent="0.3">
      <c r="A9528" s="29">
        <v>2468539</v>
      </c>
      <c r="B9528" s="1">
        <v>135</v>
      </c>
      <c r="C9528" s="1" t="s">
        <v>34</v>
      </c>
      <c r="D9528" s="1" t="s">
        <v>22</v>
      </c>
      <c r="E9528" s="1" t="s">
        <v>23</v>
      </c>
      <c r="F9528" s="47">
        <v>1857</v>
      </c>
      <c r="G9528" s="34">
        <v>1987.14</v>
      </c>
      <c r="H9528" s="1" t="s">
        <v>218</v>
      </c>
      <c r="I9528" s="34">
        <v>1.6863E-2</v>
      </c>
      <c r="J9528" s="34">
        <v>4185.2969999999996</v>
      </c>
      <c r="K9528" s="35" t="str">
        <f t="shared" si="812"/>
        <v>Kempenland-West_H91E0C</v>
      </c>
      <c r="L9528" s="36">
        <f>VLOOKUP(D9528,DATA!A:F,5,FALSE)</f>
        <v>6.9280917156857415E-3</v>
      </c>
      <c r="M9528" s="37">
        <f>VLOOKUP(D9528,DATA!A:F,6,FALSE)</f>
        <v>2282</v>
      </c>
      <c r="N9528" s="36">
        <f t="shared" si="813"/>
        <v>11.478018550326238</v>
      </c>
      <c r="O9528" s="36">
        <f t="shared" si="814"/>
        <v>11.479205646929593</v>
      </c>
      <c r="P9528" s="36">
        <f t="shared" si="815"/>
        <v>1.1870966033544761E-3</v>
      </c>
      <c r="Q9528" s="36">
        <f t="shared" si="816"/>
        <v>4.9683518527296779E-2</v>
      </c>
    </row>
    <row r="9529" spans="1:17" x14ac:dyDescent="0.3">
      <c r="A9529" s="29">
        <v>2468560</v>
      </c>
      <c r="B9529" s="1">
        <v>135</v>
      </c>
      <c r="C9529" s="1" t="s">
        <v>34</v>
      </c>
      <c r="D9529" s="1" t="s">
        <v>63</v>
      </c>
      <c r="E9529" s="1" t="s">
        <v>64</v>
      </c>
      <c r="F9529" s="47">
        <v>714</v>
      </c>
      <c r="G9529" s="34">
        <v>1966.11</v>
      </c>
      <c r="H9529" s="1" t="s">
        <v>218</v>
      </c>
      <c r="I9529" s="34">
        <v>2.2172000000000001E-2</v>
      </c>
      <c r="J9529" s="34">
        <v>831.45039999999995</v>
      </c>
      <c r="K9529" s="35" t="str">
        <f t="shared" si="812"/>
        <v>Kempenland-West_H2310</v>
      </c>
      <c r="L9529" s="36">
        <f>VLOOKUP(D9529,DATA!A:F,5,FALSE)</f>
        <v>1.0986712608830001E-2</v>
      </c>
      <c r="M9529" s="37">
        <f>VLOOKUP(D9529,DATA!A:F,6,FALSE)</f>
        <v>982</v>
      </c>
      <c r="N9529" s="36">
        <f t="shared" si="813"/>
        <v>99.997984692949402</v>
      </c>
      <c r="O9529" s="36">
        <f t="shared" si="814"/>
        <v>99.99798518380328</v>
      </c>
      <c r="P9529" s="36">
        <f t="shared" si="815"/>
        <v>4.9085387843206263E-7</v>
      </c>
      <c r="Q9529" s="36">
        <f t="shared" si="816"/>
        <v>4.0812065356388988E-6</v>
      </c>
    </row>
    <row r="9530" spans="1:17" x14ac:dyDescent="0.3">
      <c r="A9530" s="29">
        <v>2468561</v>
      </c>
      <c r="B9530" s="1">
        <v>135</v>
      </c>
      <c r="C9530" s="1" t="s">
        <v>34</v>
      </c>
      <c r="D9530" s="1" t="s">
        <v>63</v>
      </c>
      <c r="E9530" s="1" t="s">
        <v>64</v>
      </c>
      <c r="F9530" s="47">
        <v>714</v>
      </c>
      <c r="G9530" s="34">
        <v>1240.1600000000001</v>
      </c>
      <c r="H9530" s="1" t="s">
        <v>218</v>
      </c>
      <c r="I9530" s="34">
        <v>1.3492799999999999E-2</v>
      </c>
      <c r="J9530" s="34">
        <v>9571.1560000000009</v>
      </c>
      <c r="K9530" s="35" t="str">
        <f t="shared" si="812"/>
        <v>Kempenland-West_H2310</v>
      </c>
      <c r="L9530" s="36">
        <f>VLOOKUP(D9530,DATA!A:F,5,FALSE)</f>
        <v>1.0986712608830001E-2</v>
      </c>
      <c r="M9530" s="37">
        <f>VLOOKUP(D9530,DATA!A:F,6,FALSE)</f>
        <v>982</v>
      </c>
      <c r="N9530" s="36">
        <f t="shared" si="813"/>
        <v>94.460773207417375</v>
      </c>
      <c r="O9530" s="36">
        <f t="shared" si="814"/>
        <v>94.461548814678878</v>
      </c>
      <c r="P9530" s="36">
        <f t="shared" si="815"/>
        <v>7.7560726150238679E-4</v>
      </c>
      <c r="Q9530" s="36">
        <f t="shared" si="816"/>
        <v>7.4234580945721385E-2</v>
      </c>
    </row>
    <row r="9531" spans="1:17" x14ac:dyDescent="0.3">
      <c r="A9531" s="29">
        <v>2468561</v>
      </c>
      <c r="B9531" s="1">
        <v>135</v>
      </c>
      <c r="C9531" s="1" t="s">
        <v>34</v>
      </c>
      <c r="D9531" s="1" t="s">
        <v>53</v>
      </c>
      <c r="E9531" s="1" t="s">
        <v>54</v>
      </c>
      <c r="F9531" s="47">
        <v>714</v>
      </c>
      <c r="G9531" s="34">
        <v>1240.1600000000001</v>
      </c>
      <c r="H9531" s="1" t="s">
        <v>218</v>
      </c>
      <c r="I9531" s="34">
        <v>1.3492799999999999E-2</v>
      </c>
      <c r="J9531" s="34">
        <v>45.983592000000002</v>
      </c>
      <c r="K9531" s="35" t="str">
        <f t="shared" si="812"/>
        <v>Kempenland-West_H4030</v>
      </c>
      <c r="L9531" s="36">
        <f>VLOOKUP(D9531,DATA!A:F,5,FALSE)</f>
        <v>1.0986712608830001E-2</v>
      </c>
      <c r="M9531" s="37">
        <f>VLOOKUP(D9531,DATA!A:F,6,FALSE)</f>
        <v>982</v>
      </c>
      <c r="N9531" s="36">
        <f t="shared" si="813"/>
        <v>94.460773207417375</v>
      </c>
      <c r="O9531" s="36">
        <f t="shared" si="814"/>
        <v>94.461548814678878</v>
      </c>
      <c r="P9531" s="36">
        <f t="shared" si="815"/>
        <v>7.7560726150238679E-4</v>
      </c>
      <c r="Q9531" s="36">
        <f t="shared" si="816"/>
        <v>3.5665207865163062E-4</v>
      </c>
    </row>
    <row r="9532" spans="1:17" x14ac:dyDescent="0.3">
      <c r="A9532" s="29">
        <v>2468561</v>
      </c>
      <c r="B9532" s="1">
        <v>135</v>
      </c>
      <c r="C9532" s="1" t="s">
        <v>34</v>
      </c>
      <c r="D9532" s="1" t="s">
        <v>43</v>
      </c>
      <c r="E9532" s="1" t="s">
        <v>44</v>
      </c>
      <c r="F9532" s="47">
        <v>1071</v>
      </c>
      <c r="G9532" s="34">
        <v>1240.1600000000001</v>
      </c>
      <c r="H9532" s="1" t="s">
        <v>218</v>
      </c>
      <c r="I9532" s="34">
        <v>1.3492799999999999E-2</v>
      </c>
      <c r="J9532" s="34">
        <v>68.975387999999995</v>
      </c>
      <c r="K9532" s="35" t="str">
        <f t="shared" si="812"/>
        <v>Kempenland-West_H7150</v>
      </c>
      <c r="L9532" s="36">
        <f>VLOOKUP(D9532,DATA!A:F,5,FALSE)</f>
        <v>1.3726988247862192E-2</v>
      </c>
      <c r="M9532" s="37">
        <f>VLOOKUP(D9532,DATA!A:F,6,FALSE)</f>
        <v>1285.5</v>
      </c>
      <c r="N9532" s="36">
        <f t="shared" si="813"/>
        <v>34.923997694110824</v>
      </c>
      <c r="O9532" s="36">
        <f t="shared" si="814"/>
        <v>34.928207230686631</v>
      </c>
      <c r="P9532" s="36">
        <f t="shared" si="815"/>
        <v>4.2095365758072489E-3</v>
      </c>
      <c r="Q9532" s="36">
        <f t="shared" si="816"/>
        <v>2.9035441861649642E-3</v>
      </c>
    </row>
    <row r="9533" spans="1:17" x14ac:dyDescent="0.3">
      <c r="A9533" s="29">
        <v>2468562</v>
      </c>
      <c r="B9533" s="1">
        <v>135</v>
      </c>
      <c r="C9533" s="1" t="s">
        <v>34</v>
      </c>
      <c r="D9533" s="1" t="s">
        <v>63</v>
      </c>
      <c r="E9533" s="1" t="s">
        <v>64</v>
      </c>
      <c r="F9533" s="47">
        <v>714</v>
      </c>
      <c r="G9533" s="34">
        <v>1113.19</v>
      </c>
      <c r="H9533" s="1" t="s">
        <v>218</v>
      </c>
      <c r="I9533" s="34">
        <v>1.24154E-2</v>
      </c>
      <c r="J9533" s="34">
        <v>4730.348</v>
      </c>
      <c r="K9533" s="35" t="str">
        <f t="shared" si="812"/>
        <v>Kempenland-West_H2310</v>
      </c>
      <c r="L9533" s="36">
        <f>VLOOKUP(D9533,DATA!A:F,5,FALSE)</f>
        <v>1.0986712608830001E-2</v>
      </c>
      <c r="M9533" s="37">
        <f>VLOOKUP(D9533,DATA!A:F,6,FALSE)</f>
        <v>982</v>
      </c>
      <c r="N9533" s="36">
        <f t="shared" si="813"/>
        <v>80.866312869743211</v>
      </c>
      <c r="O9533" s="36">
        <f t="shared" si="814"/>
        <v>80.868423326729584</v>
      </c>
      <c r="P9533" s="36">
        <f t="shared" si="815"/>
        <v>2.1104569863723555E-3</v>
      </c>
      <c r="Q9533" s="36">
        <f t="shared" si="816"/>
        <v>9.9831959845724988E-2</v>
      </c>
    </row>
    <row r="9534" spans="1:17" x14ac:dyDescent="0.3">
      <c r="A9534" s="29">
        <v>2468562</v>
      </c>
      <c r="B9534" s="1">
        <v>135</v>
      </c>
      <c r="C9534" s="1" t="s">
        <v>34</v>
      </c>
      <c r="D9534" s="1" t="s">
        <v>53</v>
      </c>
      <c r="E9534" s="1" t="s">
        <v>54</v>
      </c>
      <c r="F9534" s="47">
        <v>714</v>
      </c>
      <c r="G9534" s="34">
        <v>1113.19</v>
      </c>
      <c r="H9534" s="1" t="s">
        <v>218</v>
      </c>
      <c r="I9534" s="34">
        <v>1.24154E-2</v>
      </c>
      <c r="J9534" s="34">
        <v>2128.2432518711598</v>
      </c>
      <c r="K9534" s="35" t="str">
        <f t="shared" si="812"/>
        <v>Kempenland-West_H4030</v>
      </c>
      <c r="L9534" s="36">
        <f>VLOOKUP(D9534,DATA!A:F,5,FALSE)</f>
        <v>1.0986712608830001E-2</v>
      </c>
      <c r="M9534" s="37">
        <f>VLOOKUP(D9534,DATA!A:F,6,FALSE)</f>
        <v>982</v>
      </c>
      <c r="N9534" s="36">
        <f t="shared" si="813"/>
        <v>80.866312869743211</v>
      </c>
      <c r="O9534" s="36">
        <f t="shared" si="814"/>
        <v>80.868423326729584</v>
      </c>
      <c r="P9534" s="36">
        <f t="shared" si="815"/>
        <v>2.1104569863723555E-3</v>
      </c>
      <c r="Q9534" s="36">
        <f t="shared" si="816"/>
        <v>4.4915658396113098E-2</v>
      </c>
    </row>
    <row r="9535" spans="1:17" x14ac:dyDescent="0.3">
      <c r="A9535" s="29">
        <v>2468562</v>
      </c>
      <c r="B9535" s="1">
        <v>135</v>
      </c>
      <c r="C9535" s="1" t="s">
        <v>34</v>
      </c>
      <c r="D9535" s="1" t="s">
        <v>43</v>
      </c>
      <c r="E9535" s="1" t="s">
        <v>44</v>
      </c>
      <c r="F9535" s="47">
        <v>1071</v>
      </c>
      <c r="G9535" s="34">
        <v>1113.19</v>
      </c>
      <c r="H9535" s="1" t="s">
        <v>218</v>
      </c>
      <c r="I9535" s="34">
        <v>1.24154E-2</v>
      </c>
      <c r="J9535" s="34">
        <v>2331.5160000000001</v>
      </c>
      <c r="K9535" s="35" t="str">
        <f t="shared" si="812"/>
        <v>Kempenland-West_H7150</v>
      </c>
      <c r="L9535" s="36">
        <f>VLOOKUP(D9535,DATA!A:F,5,FALSE)</f>
        <v>1.3726988247862192E-2</v>
      </c>
      <c r="M9535" s="37">
        <f>VLOOKUP(D9535,DATA!A:F,6,FALSE)</f>
        <v>1285.5</v>
      </c>
      <c r="N9535" s="36">
        <f t="shared" si="813"/>
        <v>8.5857513908022352</v>
      </c>
      <c r="O9535" s="36">
        <f t="shared" si="814"/>
        <v>8.5870890911306503</v>
      </c>
      <c r="P9535" s="36">
        <f t="shared" si="815"/>
        <v>1.3377003284151812E-3</v>
      </c>
      <c r="Q9535" s="36">
        <f t="shared" si="816"/>
        <v>3.1188697189052497E-2</v>
      </c>
    </row>
    <row r="9536" spans="1:17" x14ac:dyDescent="0.3">
      <c r="A9536" s="29">
        <v>2468563</v>
      </c>
      <c r="B9536" s="1">
        <v>135</v>
      </c>
      <c r="C9536" s="1" t="s">
        <v>34</v>
      </c>
      <c r="D9536" s="1" t="s">
        <v>63</v>
      </c>
      <c r="E9536" s="1" t="s">
        <v>64</v>
      </c>
      <c r="F9536" s="47">
        <v>714</v>
      </c>
      <c r="G9536" s="34">
        <v>1201.6300000000001</v>
      </c>
      <c r="H9536" s="1" t="s">
        <v>218</v>
      </c>
      <c r="I9536" s="34">
        <v>1.35643E-2</v>
      </c>
      <c r="J9536" s="34">
        <v>1456.7483999999999</v>
      </c>
      <c r="K9536" s="35" t="str">
        <f t="shared" si="812"/>
        <v>Kempenland-West_H2310</v>
      </c>
      <c r="L9536" s="36">
        <f>VLOOKUP(D9536,DATA!A:F,5,FALSE)</f>
        <v>1.0986712608830001E-2</v>
      </c>
      <c r="M9536" s="37">
        <f>VLOOKUP(D9536,DATA!A:F,6,FALSE)</f>
        <v>982</v>
      </c>
      <c r="N9536" s="36">
        <f t="shared" si="813"/>
        <v>91.781414375867016</v>
      </c>
      <c r="O9536" s="36">
        <f t="shared" si="814"/>
        <v>91.782538437020847</v>
      </c>
      <c r="P9536" s="36">
        <f t="shared" si="815"/>
        <v>1.1240611538312351E-3</v>
      </c>
      <c r="Q9536" s="36">
        <f t="shared" si="816"/>
        <v>1.6374742873458054E-2</v>
      </c>
    </row>
    <row r="9537" spans="1:17" x14ac:dyDescent="0.3">
      <c r="A9537" s="30">
        <v>2468563</v>
      </c>
      <c r="B9537" s="14">
        <v>135</v>
      </c>
      <c r="C9537" s="14" t="s">
        <v>34</v>
      </c>
      <c r="D9537" s="14" t="s">
        <v>55</v>
      </c>
      <c r="E9537" s="14" t="s">
        <v>56</v>
      </c>
      <c r="F9537" s="48">
        <v>500</v>
      </c>
      <c r="G9537" s="38">
        <v>1201.6300000000001</v>
      </c>
      <c r="H9537" s="14" t="s">
        <v>218</v>
      </c>
      <c r="I9537" s="38">
        <v>1.35643E-2</v>
      </c>
      <c r="J9537" s="38">
        <v>159.00584000000001</v>
      </c>
      <c r="K9537" s="39" t="str">
        <f t="shared" si="812"/>
        <v>Kempenland-West_H3130</v>
      </c>
      <c r="L9537" s="40">
        <f>VLOOKUP(D9537,DATA!A:F,5,FALSE)</f>
        <v>0</v>
      </c>
      <c r="M9537" s="41">
        <f>VLOOKUP(D9537,DATA!A:F,6,FALSE)</f>
        <v>3.5</v>
      </c>
      <c r="N9537" s="40">
        <f t="shared" si="813"/>
        <v>50</v>
      </c>
      <c r="O9537" s="40">
        <f t="shared" si="814"/>
        <v>50</v>
      </c>
      <c r="P9537" s="40">
        <f>J9537/10000*I9537</f>
        <v>2.1568029155120003E-4</v>
      </c>
      <c r="Q9537" s="40">
        <f>IF(AND(H9537&lt;&gt;"below",I9537&gt;=0.005),M9537*P9537,0)</f>
        <v>7.548810204292001E-4</v>
      </c>
    </row>
    <row r="9538" spans="1:17" x14ac:dyDescent="0.3">
      <c r="A9538" s="29">
        <v>2468563</v>
      </c>
      <c r="B9538" s="1">
        <v>135</v>
      </c>
      <c r="C9538" s="1" t="s">
        <v>34</v>
      </c>
      <c r="D9538" s="1" t="s">
        <v>41</v>
      </c>
      <c r="E9538" s="1" t="s">
        <v>42</v>
      </c>
      <c r="F9538" s="47">
        <v>1071</v>
      </c>
      <c r="G9538" s="34">
        <v>1201.6300000000001</v>
      </c>
      <c r="H9538" s="1" t="s">
        <v>218</v>
      </c>
      <c r="I9538" s="34">
        <v>1.35643E-2</v>
      </c>
      <c r="J9538" s="34">
        <v>5818.5422282294903</v>
      </c>
      <c r="K9538" s="35" t="str">
        <f t="shared" si="812"/>
        <v>Kempenland-West_H4010A</v>
      </c>
      <c r="L9538" s="36">
        <f>VLOOKUP(D9538,DATA!A:F,5,FALSE)</f>
        <v>1.3726988247862192E-2</v>
      </c>
      <c r="M9538" s="37">
        <f>VLOOKUP(D9538,DATA!A:F,6,FALSE)</f>
        <v>1285.5</v>
      </c>
      <c r="N9538" s="36">
        <f t="shared" si="813"/>
        <v>24.025490636565355</v>
      </c>
      <c r="O9538" s="36">
        <f t="shared" si="814"/>
        <v>24.028889500830228</v>
      </c>
      <c r="P9538" s="36">
        <f t="shared" si="815"/>
        <v>3.39886426487368E-3</v>
      </c>
      <c r="Q9538" s="36">
        <f t="shared" si="816"/>
        <v>0.19776435253187688</v>
      </c>
    </row>
    <row r="9539" spans="1:17" x14ac:dyDescent="0.3">
      <c r="A9539" s="29">
        <v>2468563</v>
      </c>
      <c r="B9539" s="1">
        <v>135</v>
      </c>
      <c r="C9539" s="1" t="s">
        <v>34</v>
      </c>
      <c r="D9539" s="1" t="s">
        <v>53</v>
      </c>
      <c r="E9539" s="1" t="s">
        <v>54</v>
      </c>
      <c r="F9539" s="47">
        <v>714</v>
      </c>
      <c r="G9539" s="34">
        <v>1201.6300000000001</v>
      </c>
      <c r="H9539" s="1" t="s">
        <v>218</v>
      </c>
      <c r="I9539" s="34">
        <v>1.35643E-2</v>
      </c>
      <c r="J9539" s="34">
        <v>220.40268</v>
      </c>
      <c r="K9539" s="35" t="str">
        <f t="shared" ref="K9539:K9602" si="821">_xlfn.CONCAT(C9539,"_",D9539)</f>
        <v>Kempenland-West_H4030</v>
      </c>
      <c r="L9539" s="36">
        <f>VLOOKUP(D9539,DATA!A:F,5,FALSE)</f>
        <v>1.0986712608830001E-2</v>
      </c>
      <c r="M9539" s="37">
        <f>VLOOKUP(D9539,DATA!A:F,6,FALSE)</f>
        <v>982</v>
      </c>
      <c r="N9539" s="36">
        <f t="shared" ref="N9539:N9602" si="822">100/(1+EXP(-L9539*(G9539-M9539)))</f>
        <v>91.781414375867016</v>
      </c>
      <c r="O9539" s="36">
        <f t="shared" ref="O9539:O9602" si="823">100/(1+EXP(-L9539*((G9539+I9539)-M9539)))</f>
        <v>91.782538437020847</v>
      </c>
      <c r="P9539" s="36">
        <f t="shared" ref="P9539:P9600" si="824">O9539-N9539</f>
        <v>1.1240611538312351E-3</v>
      </c>
      <c r="Q9539" s="36">
        <f t="shared" ref="Q9539:Q9600" si="825">IF(AND(H9539&lt;&gt;"below",I9539&gt;=0.005),J9539*P9539/100,0)</f>
        <v>2.4774609078829649E-3</v>
      </c>
    </row>
    <row r="9540" spans="1:17" x14ac:dyDescent="0.3">
      <c r="A9540" s="30">
        <v>2468564</v>
      </c>
      <c r="B9540" s="14">
        <v>135</v>
      </c>
      <c r="C9540" s="14" t="s">
        <v>34</v>
      </c>
      <c r="D9540" s="14" t="s">
        <v>55</v>
      </c>
      <c r="E9540" s="14" t="s">
        <v>56</v>
      </c>
      <c r="F9540" s="48">
        <v>500</v>
      </c>
      <c r="G9540" s="38">
        <v>1003.16</v>
      </c>
      <c r="H9540" s="14" t="s">
        <v>218</v>
      </c>
      <c r="I9540" s="38">
        <v>1.0363499999999999E-2</v>
      </c>
      <c r="J9540" s="38">
        <v>10000</v>
      </c>
      <c r="K9540" s="39" t="str">
        <f t="shared" si="821"/>
        <v>Kempenland-West_H3130</v>
      </c>
      <c r="L9540" s="40">
        <f>VLOOKUP(D9540,DATA!A:F,5,FALSE)</f>
        <v>0</v>
      </c>
      <c r="M9540" s="41">
        <f>VLOOKUP(D9540,DATA!A:F,6,FALSE)</f>
        <v>3.5</v>
      </c>
      <c r="N9540" s="40">
        <f t="shared" si="822"/>
        <v>50</v>
      </c>
      <c r="O9540" s="40">
        <f t="shared" si="823"/>
        <v>50</v>
      </c>
      <c r="P9540" s="40">
        <f t="shared" ref="P9540:P9541" si="826">J9540/10000*I9540</f>
        <v>1.0363499999999999E-2</v>
      </c>
      <c r="Q9540" s="40">
        <f t="shared" ref="Q9540:Q9541" si="827">IF(AND(H9540&lt;&gt;"below",I9540&gt;=0.005),M9540*P9540,0)</f>
        <v>3.6272249999999999E-2</v>
      </c>
    </row>
    <row r="9541" spans="1:17" x14ac:dyDescent="0.3">
      <c r="A9541" s="30">
        <v>2468565</v>
      </c>
      <c r="B9541" s="14">
        <v>135</v>
      </c>
      <c r="C9541" s="14" t="s">
        <v>34</v>
      </c>
      <c r="D9541" s="14" t="s">
        <v>55</v>
      </c>
      <c r="E9541" s="14" t="s">
        <v>56</v>
      </c>
      <c r="F9541" s="48">
        <v>500</v>
      </c>
      <c r="G9541" s="38">
        <v>1229.9000000000001</v>
      </c>
      <c r="H9541" s="14" t="s">
        <v>218</v>
      </c>
      <c r="I9541" s="38">
        <v>1.41914E-2</v>
      </c>
      <c r="J9541" s="38">
        <v>799.79200000000003</v>
      </c>
      <c r="K9541" s="39" t="str">
        <f t="shared" si="821"/>
        <v>Kempenland-West_H3130</v>
      </c>
      <c r="L9541" s="40">
        <f>VLOOKUP(D9541,DATA!A:F,5,FALSE)</f>
        <v>0</v>
      </c>
      <c r="M9541" s="41">
        <f>VLOOKUP(D9541,DATA!A:F,6,FALSE)</f>
        <v>3.5</v>
      </c>
      <c r="N9541" s="40">
        <f t="shared" si="822"/>
        <v>50</v>
      </c>
      <c r="O9541" s="40">
        <f t="shared" si="823"/>
        <v>50</v>
      </c>
      <c r="P9541" s="40">
        <f t="shared" si="826"/>
        <v>1.13501681888E-3</v>
      </c>
      <c r="Q9541" s="40">
        <f t="shared" si="827"/>
        <v>3.9725588660800004E-3</v>
      </c>
    </row>
    <row r="9542" spans="1:17" x14ac:dyDescent="0.3">
      <c r="A9542" s="29">
        <v>2468565</v>
      </c>
      <c r="B9542" s="1">
        <v>135</v>
      </c>
      <c r="C9542" s="1" t="s">
        <v>34</v>
      </c>
      <c r="D9542" s="1" t="s">
        <v>41</v>
      </c>
      <c r="E9542" s="1" t="s">
        <v>42</v>
      </c>
      <c r="F9542" s="47">
        <v>1071</v>
      </c>
      <c r="G9542" s="34">
        <v>1229.9000000000001</v>
      </c>
      <c r="H9542" s="1" t="s">
        <v>218</v>
      </c>
      <c r="I9542" s="34">
        <v>1.41914E-2</v>
      </c>
      <c r="J9542" s="34">
        <v>1872.91897191421</v>
      </c>
      <c r="K9542" s="35" t="str">
        <f t="shared" si="821"/>
        <v>Kempenland-West_H4010A</v>
      </c>
      <c r="L9542" s="36">
        <f>VLOOKUP(D9542,DATA!A:F,5,FALSE)</f>
        <v>1.3726988247862192E-2</v>
      </c>
      <c r="M9542" s="37">
        <f>VLOOKUP(D9542,DATA!A:F,6,FALSE)</f>
        <v>1285.5</v>
      </c>
      <c r="N9542" s="36">
        <f t="shared" si="822"/>
        <v>31.794745943924429</v>
      </c>
      <c r="O9542" s="36">
        <f t="shared" si="823"/>
        <v>31.798970577966614</v>
      </c>
      <c r="P9542" s="36">
        <f t="shared" si="824"/>
        <v>4.2246340421847606E-3</v>
      </c>
      <c r="Q9542" s="36">
        <f t="shared" si="825"/>
        <v>7.9123972470024548E-2</v>
      </c>
    </row>
    <row r="9543" spans="1:17" x14ac:dyDescent="0.3">
      <c r="A9543" s="29">
        <v>2468565</v>
      </c>
      <c r="B9543" s="1">
        <v>135</v>
      </c>
      <c r="C9543" s="1" t="s">
        <v>34</v>
      </c>
      <c r="D9543" s="1" t="s">
        <v>53</v>
      </c>
      <c r="E9543" s="1" t="s">
        <v>54</v>
      </c>
      <c r="F9543" s="47">
        <v>714</v>
      </c>
      <c r="G9543" s="34">
        <v>1229.9000000000001</v>
      </c>
      <c r="H9543" s="1" t="s">
        <v>218</v>
      </c>
      <c r="I9543" s="34">
        <v>1.41914E-2</v>
      </c>
      <c r="J9543" s="34">
        <v>5839.8180000000002</v>
      </c>
      <c r="K9543" s="35" t="str">
        <f t="shared" si="821"/>
        <v>Kempenland-West_H4030</v>
      </c>
      <c r="L9543" s="36">
        <f>VLOOKUP(D9543,DATA!A:F,5,FALSE)</f>
        <v>1.0986712608830001E-2</v>
      </c>
      <c r="M9543" s="37">
        <f>VLOOKUP(D9543,DATA!A:F,6,FALSE)</f>
        <v>982</v>
      </c>
      <c r="N9543" s="36">
        <f t="shared" si="822"/>
        <v>93.840529643780499</v>
      </c>
      <c r="O9543" s="36">
        <f t="shared" si="823"/>
        <v>93.841430793889174</v>
      </c>
      <c r="P9543" s="36">
        <f t="shared" si="824"/>
        <v>9.0115010867464207E-4</v>
      </c>
      <c r="Q9543" s="36">
        <f t="shared" si="825"/>
        <v>5.2625526253401313E-2</v>
      </c>
    </row>
    <row r="9544" spans="1:17" x14ac:dyDescent="0.3">
      <c r="A9544" s="30">
        <v>2468566</v>
      </c>
      <c r="B9544" s="14">
        <v>135</v>
      </c>
      <c r="C9544" s="14" t="s">
        <v>34</v>
      </c>
      <c r="D9544" s="14" t="s">
        <v>55</v>
      </c>
      <c r="E9544" s="14" t="s">
        <v>56</v>
      </c>
      <c r="F9544" s="48">
        <v>500</v>
      </c>
      <c r="G9544" s="38">
        <v>1342.27</v>
      </c>
      <c r="H9544" s="14" t="s">
        <v>218</v>
      </c>
      <c r="I9544" s="38">
        <v>1.6260400000000001E-2</v>
      </c>
      <c r="J9544" s="38">
        <v>69.356930000000006</v>
      </c>
      <c r="K9544" s="39" t="str">
        <f t="shared" si="821"/>
        <v>Kempenland-West_H3130</v>
      </c>
      <c r="L9544" s="40">
        <f>VLOOKUP(D9544,DATA!A:F,5,FALSE)</f>
        <v>0</v>
      </c>
      <c r="M9544" s="41">
        <f>VLOOKUP(D9544,DATA!A:F,6,FALSE)</f>
        <v>3.5</v>
      </c>
      <c r="N9544" s="40">
        <f t="shared" si="822"/>
        <v>50</v>
      </c>
      <c r="O9544" s="40">
        <f t="shared" si="823"/>
        <v>50</v>
      </c>
      <c r="P9544" s="40">
        <f>J9544/10000*I9544</f>
        <v>1.1277714245720002E-4</v>
      </c>
      <c r="Q9544" s="40">
        <f>IF(AND(H9544&lt;&gt;"below",I9544&gt;=0.005),M9544*P9544,0)</f>
        <v>3.9471999860020006E-4</v>
      </c>
    </row>
    <row r="9545" spans="1:17" x14ac:dyDescent="0.3">
      <c r="A9545" s="29">
        <v>2468566</v>
      </c>
      <c r="B9545" s="1">
        <v>135</v>
      </c>
      <c r="C9545" s="1" t="s">
        <v>34</v>
      </c>
      <c r="D9545" s="1" t="s">
        <v>41</v>
      </c>
      <c r="E9545" s="1" t="s">
        <v>42</v>
      </c>
      <c r="F9545" s="47">
        <v>1071</v>
      </c>
      <c r="G9545" s="34">
        <v>1342.27</v>
      </c>
      <c r="H9545" s="1" t="s">
        <v>218</v>
      </c>
      <c r="I9545" s="34">
        <v>1.6260400000000001E-2</v>
      </c>
      <c r="J9545" s="34">
        <v>1539.79537513167</v>
      </c>
      <c r="K9545" s="35" t="str">
        <f t="shared" si="821"/>
        <v>Kempenland-West_H4010A</v>
      </c>
      <c r="L9545" s="36">
        <f>VLOOKUP(D9545,DATA!A:F,5,FALSE)</f>
        <v>1.3726988247862192E-2</v>
      </c>
      <c r="M9545" s="37">
        <f>VLOOKUP(D9545,DATA!A:F,6,FALSE)</f>
        <v>1285.5</v>
      </c>
      <c r="N9545" s="36">
        <f t="shared" si="822"/>
        <v>68.552515877253654</v>
      </c>
      <c r="O9545" s="36">
        <f t="shared" si="823"/>
        <v>68.557327569093232</v>
      </c>
      <c r="P9545" s="36">
        <f t="shared" si="824"/>
        <v>4.8116918395777475E-3</v>
      </c>
      <c r="Q9545" s="36">
        <f t="shared" si="825"/>
        <v>7.4090208411406136E-2</v>
      </c>
    </row>
    <row r="9546" spans="1:17" x14ac:dyDescent="0.3">
      <c r="A9546" s="29">
        <v>2468566</v>
      </c>
      <c r="B9546" s="1">
        <v>135</v>
      </c>
      <c r="C9546" s="1" t="s">
        <v>34</v>
      </c>
      <c r="D9546" s="1" t="s">
        <v>53</v>
      </c>
      <c r="E9546" s="1" t="s">
        <v>54</v>
      </c>
      <c r="F9546" s="47">
        <v>714</v>
      </c>
      <c r="G9546" s="34">
        <v>1342.27</v>
      </c>
      <c r="H9546" s="1" t="s">
        <v>218</v>
      </c>
      <c r="I9546" s="34">
        <v>1.6260400000000001E-2</v>
      </c>
      <c r="J9546" s="34">
        <v>34.961289999999998</v>
      </c>
      <c r="K9546" s="35" t="str">
        <f t="shared" si="821"/>
        <v>Kempenland-West_H4030</v>
      </c>
      <c r="L9546" s="36">
        <f>VLOOKUP(D9546,DATA!A:F,5,FALSE)</f>
        <v>1.0986712608830001E-2</v>
      </c>
      <c r="M9546" s="37">
        <f>VLOOKUP(D9546,DATA!A:F,6,FALSE)</f>
        <v>982</v>
      </c>
      <c r="N9546" s="36">
        <f t="shared" si="822"/>
        <v>98.126010607126645</v>
      </c>
      <c r="O9546" s="36">
        <f t="shared" si="823"/>
        <v>98.126339090144199</v>
      </c>
      <c r="P9546" s="36">
        <f t="shared" si="824"/>
        <v>3.2848301755450393E-4</v>
      </c>
      <c r="Q9546" s="36">
        <f t="shared" si="825"/>
        <v>1.1484190036798103E-4</v>
      </c>
    </row>
    <row r="9547" spans="1:17" x14ac:dyDescent="0.3">
      <c r="A9547" s="30">
        <v>2468569</v>
      </c>
      <c r="B9547" s="14">
        <v>135</v>
      </c>
      <c r="C9547" s="14" t="s">
        <v>34</v>
      </c>
      <c r="D9547" s="14" t="s">
        <v>55</v>
      </c>
      <c r="E9547" s="14" t="s">
        <v>56</v>
      </c>
      <c r="F9547" s="48">
        <v>500</v>
      </c>
      <c r="G9547" s="38">
        <v>1535.83</v>
      </c>
      <c r="H9547" s="14" t="s">
        <v>218</v>
      </c>
      <c r="I9547" s="38">
        <v>1.8805700000000002E-2</v>
      </c>
      <c r="J9547" s="38">
        <v>544.75414999999998</v>
      </c>
      <c r="K9547" s="39" t="str">
        <f t="shared" si="821"/>
        <v>Kempenland-West_H3130</v>
      </c>
      <c r="L9547" s="40">
        <f>VLOOKUP(D9547,DATA!A:F,5,FALSE)</f>
        <v>0</v>
      </c>
      <c r="M9547" s="41">
        <f>VLOOKUP(D9547,DATA!A:F,6,FALSE)</f>
        <v>3.5</v>
      </c>
      <c r="N9547" s="40">
        <f t="shared" si="822"/>
        <v>50</v>
      </c>
      <c r="O9547" s="40">
        <f t="shared" si="823"/>
        <v>50</v>
      </c>
      <c r="P9547" s="40">
        <f>J9547/10000*I9547</f>
        <v>1.0244483118655001E-3</v>
      </c>
      <c r="Q9547" s="40">
        <f>IF(AND(H9547&lt;&gt;"below",I9547&gt;=0.005),M9547*P9547,0)</f>
        <v>3.5855690915292501E-3</v>
      </c>
    </row>
    <row r="9548" spans="1:17" x14ac:dyDescent="0.3">
      <c r="A9548" s="29">
        <v>2468569</v>
      </c>
      <c r="B9548" s="1">
        <v>135</v>
      </c>
      <c r="C9548" s="1" t="s">
        <v>34</v>
      </c>
      <c r="D9548" s="1" t="s">
        <v>53</v>
      </c>
      <c r="E9548" s="1" t="s">
        <v>54</v>
      </c>
      <c r="F9548" s="47">
        <v>714</v>
      </c>
      <c r="G9548" s="34">
        <v>1535.83</v>
      </c>
      <c r="H9548" s="1" t="s">
        <v>218</v>
      </c>
      <c r="I9548" s="34">
        <v>1.8805700000000002E-2</v>
      </c>
      <c r="J9548" s="34">
        <v>1013.2521</v>
      </c>
      <c r="K9548" s="35" t="str">
        <f t="shared" si="821"/>
        <v>Kempenland-West_H4030</v>
      </c>
      <c r="L9548" s="36">
        <f>VLOOKUP(D9548,DATA!A:F,5,FALSE)</f>
        <v>1.0986712608830001E-2</v>
      </c>
      <c r="M9548" s="37">
        <f>VLOOKUP(D9548,DATA!A:F,6,FALSE)</f>
        <v>982</v>
      </c>
      <c r="N9548" s="36">
        <f t="shared" si="822"/>
        <v>99.772788858430118</v>
      </c>
      <c r="O9548" s="36">
        <f t="shared" si="823"/>
        <v>99.772835691685074</v>
      </c>
      <c r="P9548" s="36">
        <f t="shared" si="824"/>
        <v>4.6833254955913617E-5</v>
      </c>
      <c r="Q9548" s="36">
        <f t="shared" si="825"/>
        <v>4.7453893933914883E-4</v>
      </c>
    </row>
    <row r="9549" spans="1:17" x14ac:dyDescent="0.3">
      <c r="A9549" s="29">
        <v>2468569</v>
      </c>
      <c r="B9549" s="1">
        <v>135</v>
      </c>
      <c r="C9549" s="1" t="s">
        <v>34</v>
      </c>
      <c r="D9549" s="1" t="s">
        <v>43</v>
      </c>
      <c r="E9549" s="1" t="s">
        <v>44</v>
      </c>
      <c r="F9549" s="47">
        <v>1071</v>
      </c>
      <c r="G9549" s="34">
        <v>1535.83</v>
      </c>
      <c r="H9549" s="1" t="s">
        <v>218</v>
      </c>
      <c r="I9549" s="34">
        <v>1.8805700000000002E-2</v>
      </c>
      <c r="J9549" s="34">
        <v>2906.3517999999999</v>
      </c>
      <c r="K9549" s="35" t="str">
        <f t="shared" si="821"/>
        <v>Kempenland-West_H7150</v>
      </c>
      <c r="L9549" s="36">
        <f>VLOOKUP(D9549,DATA!A:F,5,FALSE)</f>
        <v>1.3726988247862192E-2</v>
      </c>
      <c r="M9549" s="37">
        <f>VLOOKUP(D9549,DATA!A:F,6,FALSE)</f>
        <v>1285.5</v>
      </c>
      <c r="N9549" s="36">
        <f t="shared" si="822"/>
        <v>96.881924466290187</v>
      </c>
      <c r="O9549" s="36">
        <f t="shared" si="823"/>
        <v>96.88270419153433</v>
      </c>
      <c r="P9549" s="36">
        <f t="shared" si="824"/>
        <v>7.7972524414349209E-4</v>
      </c>
      <c r="Q9549" s="36">
        <f t="shared" si="825"/>
        <v>2.2661558668218777E-2</v>
      </c>
    </row>
    <row r="9550" spans="1:17" x14ac:dyDescent="0.3">
      <c r="A9550" s="29">
        <v>2470066</v>
      </c>
      <c r="B9550" s="1">
        <v>135</v>
      </c>
      <c r="C9550" s="1" t="s">
        <v>34</v>
      </c>
      <c r="D9550" s="1" t="s">
        <v>85</v>
      </c>
      <c r="E9550" s="1" t="s">
        <v>60</v>
      </c>
      <c r="F9550" s="47">
        <v>1071</v>
      </c>
      <c r="G9550" s="34">
        <v>1707.52</v>
      </c>
      <c r="H9550" s="1" t="s">
        <v>218</v>
      </c>
      <c r="I9550" s="34">
        <v>1.3207E-2</v>
      </c>
      <c r="J9550" s="34">
        <v>1588.8848</v>
      </c>
      <c r="K9550" s="35" t="str">
        <f t="shared" si="821"/>
        <v>Kempenland-West_ZGH9190</v>
      </c>
      <c r="L9550" s="36">
        <f>VLOOKUP(D9550,DATA!A:F,5,FALSE)</f>
        <v>1.3726988247862192E-2</v>
      </c>
      <c r="M9550" s="37">
        <f>VLOOKUP(D9550,DATA!A:F,6,FALSE)</f>
        <v>1285.5</v>
      </c>
      <c r="N9550" s="36">
        <f t="shared" si="822"/>
        <v>99.696063774726738</v>
      </c>
      <c r="O9550" s="36">
        <f t="shared" si="823"/>
        <v>99.696118703612527</v>
      </c>
      <c r="P9550" s="36">
        <f t="shared" si="824"/>
        <v>5.4928885788285697E-5</v>
      </c>
      <c r="Q9550" s="36">
        <f t="shared" si="825"/>
        <v>8.7275671709943162E-4</v>
      </c>
    </row>
    <row r="9551" spans="1:17" x14ac:dyDescent="0.3">
      <c r="A9551" s="29">
        <v>2470067</v>
      </c>
      <c r="B9551" s="1">
        <v>135</v>
      </c>
      <c r="C9551" s="1" t="s">
        <v>34</v>
      </c>
      <c r="D9551" s="1" t="s">
        <v>70</v>
      </c>
      <c r="E9551" s="1" t="s">
        <v>71</v>
      </c>
      <c r="F9551" s="47">
        <v>1071</v>
      </c>
      <c r="G9551" s="34">
        <v>2040.64</v>
      </c>
      <c r="H9551" s="1" t="s">
        <v>218</v>
      </c>
      <c r="I9551" s="34">
        <v>1.7326999999999999E-2</v>
      </c>
      <c r="J9551" s="34">
        <v>9387.2450000000008</v>
      </c>
      <c r="K9551" s="35" t="str">
        <f t="shared" si="821"/>
        <v>Kempenland-West_H9120</v>
      </c>
      <c r="L9551" s="36">
        <f>VLOOKUP(D9551,DATA!A:F,5,FALSE)</f>
        <v>1.3726988247862192E-2</v>
      </c>
      <c r="M9551" s="37">
        <f>VLOOKUP(D9551,DATA!A:F,6,FALSE)</f>
        <v>1285.5</v>
      </c>
      <c r="N9551" s="36">
        <f t="shared" si="822"/>
        <v>99.996850964962405</v>
      </c>
      <c r="O9551" s="36">
        <f t="shared" si="823"/>
        <v>99.996851713839959</v>
      </c>
      <c r="P9551" s="36">
        <f t="shared" si="824"/>
        <v>7.488775537467518E-7</v>
      </c>
      <c r="Q9551" s="36">
        <f t="shared" si="825"/>
        <v>7.0298970720214277E-5</v>
      </c>
    </row>
    <row r="9552" spans="1:17" x14ac:dyDescent="0.3">
      <c r="A9552" s="29">
        <v>2470068</v>
      </c>
      <c r="B9552" s="1">
        <v>135</v>
      </c>
      <c r="C9552" s="1" t="s">
        <v>34</v>
      </c>
      <c r="D9552" s="1" t="s">
        <v>70</v>
      </c>
      <c r="E9552" s="1" t="s">
        <v>71</v>
      </c>
      <c r="F9552" s="47">
        <v>1071</v>
      </c>
      <c r="G9552" s="34">
        <v>1893.1</v>
      </c>
      <c r="H9552" s="1" t="s">
        <v>218</v>
      </c>
      <c r="I9552" s="34">
        <v>1.5506000000000001E-2</v>
      </c>
      <c r="J9552" s="34">
        <v>1344.239</v>
      </c>
      <c r="K9552" s="35" t="str">
        <f t="shared" si="821"/>
        <v>Kempenland-West_H9120</v>
      </c>
      <c r="L9552" s="36">
        <f>VLOOKUP(D9552,DATA!A:F,5,FALSE)</f>
        <v>1.3726988247862192E-2</v>
      </c>
      <c r="M9552" s="37">
        <f>VLOOKUP(D9552,DATA!A:F,6,FALSE)</f>
        <v>1285.5</v>
      </c>
      <c r="N9552" s="36">
        <f t="shared" si="822"/>
        <v>99.976140826288628</v>
      </c>
      <c r="O9552" s="36">
        <f t="shared" si="823"/>
        <v>99.97614590297826</v>
      </c>
      <c r="P9552" s="36">
        <f t="shared" si="824"/>
        <v>5.0766896322329558E-6</v>
      </c>
      <c r="Q9552" s="36">
        <f t="shared" si="825"/>
        <v>6.8242841945431967E-5</v>
      </c>
    </row>
    <row r="9553" spans="1:17" x14ac:dyDescent="0.3">
      <c r="A9553" s="29">
        <v>2470068</v>
      </c>
      <c r="B9553" s="1">
        <v>135</v>
      </c>
      <c r="C9553" s="1" t="s">
        <v>34</v>
      </c>
      <c r="D9553" s="1" t="s">
        <v>22</v>
      </c>
      <c r="E9553" s="1" t="s">
        <v>23</v>
      </c>
      <c r="F9553" s="47">
        <v>1857</v>
      </c>
      <c r="G9553" s="34">
        <v>1893.1</v>
      </c>
      <c r="H9553" s="1" t="s">
        <v>218</v>
      </c>
      <c r="I9553" s="34">
        <v>1.5506000000000001E-2</v>
      </c>
      <c r="J9553" s="34">
        <v>1488.3430000000001</v>
      </c>
      <c r="K9553" s="35" t="str">
        <f t="shared" si="821"/>
        <v>Kempenland-West_H91E0C</v>
      </c>
      <c r="L9553" s="36">
        <f>VLOOKUP(D9553,DATA!A:F,5,FALSE)</f>
        <v>6.9280917156857415E-3</v>
      </c>
      <c r="M9553" s="37">
        <f>VLOOKUP(D9553,DATA!A:F,6,FALSE)</f>
        <v>2282</v>
      </c>
      <c r="N9553" s="36">
        <f t="shared" si="822"/>
        <v>6.330847131027225</v>
      </c>
      <c r="O9553" s="36">
        <f t="shared" si="823"/>
        <v>6.3314842084305969</v>
      </c>
      <c r="P9553" s="36">
        <f t="shared" si="824"/>
        <v>6.3707740337193286E-4</v>
      </c>
      <c r="Q9553" s="36">
        <f t="shared" si="825"/>
        <v>9.4818969376679278E-3</v>
      </c>
    </row>
    <row r="9554" spans="1:17" x14ac:dyDescent="0.3">
      <c r="A9554" s="29">
        <v>2470089</v>
      </c>
      <c r="B9554" s="1">
        <v>135</v>
      </c>
      <c r="C9554" s="1" t="s">
        <v>34</v>
      </c>
      <c r="D9554" s="1" t="s">
        <v>63</v>
      </c>
      <c r="E9554" s="1" t="s">
        <v>64</v>
      </c>
      <c r="F9554" s="47">
        <v>714</v>
      </c>
      <c r="G9554" s="34">
        <v>1438.3</v>
      </c>
      <c r="H9554" s="1" t="s">
        <v>218</v>
      </c>
      <c r="I9554" s="34">
        <v>1.54258E-2</v>
      </c>
      <c r="J9554" s="34">
        <v>7197.9870000000001</v>
      </c>
      <c r="K9554" s="35" t="str">
        <f t="shared" si="821"/>
        <v>Kempenland-West_H2310</v>
      </c>
      <c r="L9554" s="36">
        <f>VLOOKUP(D9554,DATA!A:F,5,FALSE)</f>
        <v>1.0986712608830001E-2</v>
      </c>
      <c r="M9554" s="37">
        <f>VLOOKUP(D9554,DATA!A:F,6,FALSE)</f>
        <v>982</v>
      </c>
      <c r="N9554" s="36">
        <f t="shared" si="822"/>
        <v>99.339457698750749</v>
      </c>
      <c r="O9554" s="36">
        <f t="shared" si="823"/>
        <v>99.339568897925801</v>
      </c>
      <c r="P9554" s="36">
        <f t="shared" si="824"/>
        <v>1.1119917505197918E-4</v>
      </c>
      <c r="Q9554" s="36">
        <f t="shared" si="825"/>
        <v>8.0041021643487056E-3</v>
      </c>
    </row>
    <row r="9555" spans="1:17" x14ac:dyDescent="0.3">
      <c r="A9555" s="29">
        <v>2470090</v>
      </c>
      <c r="B9555" s="1">
        <v>135</v>
      </c>
      <c r="C9555" s="1" t="s">
        <v>34</v>
      </c>
      <c r="D9555" s="1" t="s">
        <v>63</v>
      </c>
      <c r="E9555" s="1" t="s">
        <v>64</v>
      </c>
      <c r="F9555" s="47">
        <v>714</v>
      </c>
      <c r="G9555" s="34">
        <v>1068.3800000000001</v>
      </c>
      <c r="H9555" s="1" t="s">
        <v>218</v>
      </c>
      <c r="I9555" s="34">
        <v>1.1928599999999999E-2</v>
      </c>
      <c r="J9555" s="34">
        <v>7688.65</v>
      </c>
      <c r="K9555" s="35" t="str">
        <f t="shared" si="821"/>
        <v>Kempenland-West_H2310</v>
      </c>
      <c r="L9555" s="36">
        <f>VLOOKUP(D9555,DATA!A:F,5,FALSE)</f>
        <v>1.0986712608830001E-2</v>
      </c>
      <c r="M9555" s="37">
        <f>VLOOKUP(D9555,DATA!A:F,6,FALSE)</f>
        <v>982</v>
      </c>
      <c r="N9555" s="36">
        <f t="shared" si="822"/>
        <v>72.0920511052921</v>
      </c>
      <c r="O9555" s="36">
        <f t="shared" si="823"/>
        <v>72.094687800721815</v>
      </c>
      <c r="P9555" s="36">
        <f t="shared" si="824"/>
        <v>2.6366954297145639E-3</v>
      </c>
      <c r="Q9555" s="36">
        <f t="shared" si="825"/>
        <v>0.20272628315674882</v>
      </c>
    </row>
    <row r="9556" spans="1:17" x14ac:dyDescent="0.3">
      <c r="A9556" s="29">
        <v>2470090</v>
      </c>
      <c r="B9556" s="1">
        <v>135</v>
      </c>
      <c r="C9556" s="1" t="s">
        <v>34</v>
      </c>
      <c r="D9556" s="1" t="s">
        <v>53</v>
      </c>
      <c r="E9556" s="1" t="s">
        <v>54</v>
      </c>
      <c r="F9556" s="47">
        <v>714</v>
      </c>
      <c r="G9556" s="34">
        <v>1068.3800000000001</v>
      </c>
      <c r="H9556" s="1" t="s">
        <v>218</v>
      </c>
      <c r="I9556" s="34">
        <v>1.1928599999999999E-2</v>
      </c>
      <c r="J9556" s="34">
        <v>21.5330656</v>
      </c>
      <c r="K9556" s="35" t="str">
        <f t="shared" si="821"/>
        <v>Kempenland-West_H4030</v>
      </c>
      <c r="L9556" s="36">
        <f>VLOOKUP(D9556,DATA!A:F,5,FALSE)</f>
        <v>1.0986712608830001E-2</v>
      </c>
      <c r="M9556" s="37">
        <f>VLOOKUP(D9556,DATA!A:F,6,FALSE)</f>
        <v>982</v>
      </c>
      <c r="N9556" s="36">
        <f t="shared" si="822"/>
        <v>72.0920511052921</v>
      </c>
      <c r="O9556" s="36">
        <f t="shared" si="823"/>
        <v>72.094687800721815</v>
      </c>
      <c r="P9556" s="36">
        <f t="shared" si="824"/>
        <v>2.6366954297145639E-3</v>
      </c>
      <c r="Q9556" s="36">
        <f t="shared" si="825"/>
        <v>5.6776135655263894E-4</v>
      </c>
    </row>
    <row r="9557" spans="1:17" x14ac:dyDescent="0.3">
      <c r="A9557" s="29">
        <v>2470091</v>
      </c>
      <c r="B9557" s="1">
        <v>135</v>
      </c>
      <c r="C9557" s="1" t="s">
        <v>34</v>
      </c>
      <c r="D9557" s="1" t="s">
        <v>63</v>
      </c>
      <c r="E9557" s="1" t="s">
        <v>64</v>
      </c>
      <c r="F9557" s="47">
        <v>714</v>
      </c>
      <c r="G9557" s="34">
        <v>1138.2</v>
      </c>
      <c r="H9557" s="1" t="s">
        <v>218</v>
      </c>
      <c r="I9557" s="34">
        <v>1.3149299999999999E-2</v>
      </c>
      <c r="J9557" s="34">
        <v>9999.84</v>
      </c>
      <c r="K9557" s="35" t="str">
        <f t="shared" si="821"/>
        <v>Kempenland-West_H2310</v>
      </c>
      <c r="L9557" s="36">
        <f>VLOOKUP(D9557,DATA!A:F,5,FALSE)</f>
        <v>1.0986712608830001E-2</v>
      </c>
      <c r="M9557" s="37">
        <f>VLOOKUP(D9557,DATA!A:F,6,FALSE)</f>
        <v>982</v>
      </c>
      <c r="N9557" s="36">
        <f t="shared" si="822"/>
        <v>84.762897492729536</v>
      </c>
      <c r="O9557" s="36">
        <f t="shared" si="823"/>
        <v>84.76476325699349</v>
      </c>
      <c r="P9557" s="36">
        <f t="shared" si="824"/>
        <v>1.8657642639539063E-3</v>
      </c>
      <c r="Q9557" s="36">
        <f t="shared" si="825"/>
        <v>0.1865734411725683</v>
      </c>
    </row>
    <row r="9558" spans="1:17" x14ac:dyDescent="0.3">
      <c r="A9558" s="29">
        <v>2470092</v>
      </c>
      <c r="B9558" s="1">
        <v>135</v>
      </c>
      <c r="C9558" s="1" t="s">
        <v>34</v>
      </c>
      <c r="D9558" s="1" t="s">
        <v>63</v>
      </c>
      <c r="E9558" s="1" t="s">
        <v>64</v>
      </c>
      <c r="F9558" s="47">
        <v>714</v>
      </c>
      <c r="G9558" s="34">
        <v>1245.0899999999999</v>
      </c>
      <c r="H9558" s="1" t="s">
        <v>218</v>
      </c>
      <c r="I9558" s="34">
        <v>1.3562100000000001E-2</v>
      </c>
      <c r="J9558" s="34">
        <v>20.436031</v>
      </c>
      <c r="K9558" s="35" t="str">
        <f t="shared" si="821"/>
        <v>Kempenland-West_H2310</v>
      </c>
      <c r="L9558" s="36">
        <f>VLOOKUP(D9558,DATA!A:F,5,FALSE)</f>
        <v>1.0986712608830001E-2</v>
      </c>
      <c r="M9558" s="37">
        <f>VLOOKUP(D9558,DATA!A:F,6,FALSE)</f>
        <v>982</v>
      </c>
      <c r="N9558" s="36">
        <f t="shared" si="822"/>
        <v>94.737452687461172</v>
      </c>
      <c r="O9558" s="36">
        <f t="shared" si="823"/>
        <v>94.738195507264336</v>
      </c>
      <c r="P9558" s="36">
        <f t="shared" si="824"/>
        <v>7.4281980316470708E-4</v>
      </c>
      <c r="Q9558" s="36">
        <f t="shared" si="825"/>
        <v>1.5180288524887852E-4</v>
      </c>
    </row>
    <row r="9559" spans="1:17" x14ac:dyDescent="0.3">
      <c r="A9559" s="30">
        <v>2470092</v>
      </c>
      <c r="B9559" s="14">
        <v>135</v>
      </c>
      <c r="C9559" s="14" t="s">
        <v>34</v>
      </c>
      <c r="D9559" s="14" t="s">
        <v>55</v>
      </c>
      <c r="E9559" s="14" t="s">
        <v>56</v>
      </c>
      <c r="F9559" s="48">
        <v>500</v>
      </c>
      <c r="G9559" s="38">
        <v>1245.0899999999999</v>
      </c>
      <c r="H9559" s="14" t="s">
        <v>218</v>
      </c>
      <c r="I9559" s="38">
        <v>1.3562100000000001E-2</v>
      </c>
      <c r="J9559" s="38">
        <v>8079.0690000000004</v>
      </c>
      <c r="K9559" s="39" t="str">
        <f t="shared" si="821"/>
        <v>Kempenland-West_H3130</v>
      </c>
      <c r="L9559" s="40">
        <f>VLOOKUP(D9559,DATA!A:F,5,FALSE)</f>
        <v>0</v>
      </c>
      <c r="M9559" s="41">
        <f>VLOOKUP(D9559,DATA!A:F,6,FALSE)</f>
        <v>3.5</v>
      </c>
      <c r="N9559" s="40">
        <f t="shared" si="822"/>
        <v>50</v>
      </c>
      <c r="O9559" s="40">
        <f t="shared" si="823"/>
        <v>50</v>
      </c>
      <c r="P9559" s="40">
        <f>J9559/10000*I9559</f>
        <v>1.0956914168490001E-2</v>
      </c>
      <c r="Q9559" s="40">
        <f>IF(AND(H9559&lt;&gt;"below",I9559&gt;=0.005),M9559*P9559,0)</f>
        <v>3.8349199589715006E-2</v>
      </c>
    </row>
    <row r="9560" spans="1:17" x14ac:dyDescent="0.3">
      <c r="A9560" s="29">
        <v>2470092</v>
      </c>
      <c r="B9560" s="1">
        <v>135</v>
      </c>
      <c r="C9560" s="1" t="s">
        <v>34</v>
      </c>
      <c r="D9560" s="1" t="s">
        <v>41</v>
      </c>
      <c r="E9560" s="1" t="s">
        <v>42</v>
      </c>
      <c r="F9560" s="47">
        <v>1071</v>
      </c>
      <c r="G9560" s="34">
        <v>1245.0899999999999</v>
      </c>
      <c r="H9560" s="1" t="s">
        <v>218</v>
      </c>
      <c r="I9560" s="34">
        <v>1.3562100000000001E-2</v>
      </c>
      <c r="J9560" s="34">
        <v>701.32825000000003</v>
      </c>
      <c r="K9560" s="35" t="str">
        <f t="shared" si="821"/>
        <v>Kempenland-West_H4010A</v>
      </c>
      <c r="L9560" s="36">
        <f>VLOOKUP(D9560,DATA!A:F,5,FALSE)</f>
        <v>1.3726988247862192E-2</v>
      </c>
      <c r="M9560" s="37">
        <f>VLOOKUP(D9560,DATA!A:F,6,FALSE)</f>
        <v>1285.5</v>
      </c>
      <c r="N9560" s="36">
        <f t="shared" si="822"/>
        <v>36.477290220004321</v>
      </c>
      <c r="O9560" s="36">
        <f t="shared" si="823"/>
        <v>36.481604066837114</v>
      </c>
      <c r="P9560" s="36">
        <f t="shared" si="824"/>
        <v>4.3138468327938995E-3</v>
      </c>
      <c r="Q9560" s="36">
        <f t="shared" si="825"/>
        <v>3.025422650011388E-2</v>
      </c>
    </row>
    <row r="9561" spans="1:17" x14ac:dyDescent="0.3">
      <c r="A9561" s="30">
        <v>2470093</v>
      </c>
      <c r="B9561" s="14">
        <v>135</v>
      </c>
      <c r="C9561" s="14" t="s">
        <v>34</v>
      </c>
      <c r="D9561" s="14" t="s">
        <v>55</v>
      </c>
      <c r="E9561" s="14" t="s">
        <v>56</v>
      </c>
      <c r="F9561" s="48">
        <v>500</v>
      </c>
      <c r="G9561" s="38">
        <v>1094.8599999999999</v>
      </c>
      <c r="H9561" s="14" t="s">
        <v>218</v>
      </c>
      <c r="I9561" s="38">
        <v>1.1820499999999999E-2</v>
      </c>
      <c r="J9561" s="38">
        <v>3512.4994999999999</v>
      </c>
      <c r="K9561" s="39" t="str">
        <f t="shared" si="821"/>
        <v>Kempenland-West_H3130</v>
      </c>
      <c r="L9561" s="40">
        <f>VLOOKUP(D9561,DATA!A:F,5,FALSE)</f>
        <v>0</v>
      </c>
      <c r="M9561" s="41">
        <f>VLOOKUP(D9561,DATA!A:F,6,FALSE)</f>
        <v>3.5</v>
      </c>
      <c r="N9561" s="40">
        <f t="shared" si="822"/>
        <v>50</v>
      </c>
      <c r="O9561" s="40">
        <f t="shared" si="823"/>
        <v>50</v>
      </c>
      <c r="P9561" s="40">
        <f>J9561/10000*I9561</f>
        <v>4.1519500339749996E-3</v>
      </c>
      <c r="Q9561" s="40">
        <f>IF(AND(H9561&lt;&gt;"below",I9561&gt;=0.005),M9561*P9561,0)</f>
        <v>1.45318251189125E-2</v>
      </c>
    </row>
    <row r="9562" spans="1:17" x14ac:dyDescent="0.3">
      <c r="A9562" s="29">
        <v>2470093</v>
      </c>
      <c r="B9562" s="1">
        <v>135</v>
      </c>
      <c r="C9562" s="1" t="s">
        <v>34</v>
      </c>
      <c r="D9562" s="1" t="s">
        <v>41</v>
      </c>
      <c r="E9562" s="1" t="s">
        <v>42</v>
      </c>
      <c r="F9562" s="47">
        <v>1071</v>
      </c>
      <c r="G9562" s="34">
        <v>1094.8599999999999</v>
      </c>
      <c r="H9562" s="1" t="s">
        <v>218</v>
      </c>
      <c r="I9562" s="34">
        <v>1.1820499999999999E-2</v>
      </c>
      <c r="J9562" s="34">
        <v>2242.7885000000001</v>
      </c>
      <c r="K9562" s="35" t="str">
        <f t="shared" si="821"/>
        <v>Kempenland-West_H4010A</v>
      </c>
      <c r="L9562" s="36">
        <f>VLOOKUP(D9562,DATA!A:F,5,FALSE)</f>
        <v>1.3726988247862192E-2</v>
      </c>
      <c r="M9562" s="37">
        <f>VLOOKUP(D9562,DATA!A:F,6,FALSE)</f>
        <v>1285.5</v>
      </c>
      <c r="N9562" s="36">
        <f t="shared" si="822"/>
        <v>6.8057826124635845</v>
      </c>
      <c r="O9562" s="36">
        <f t="shared" si="823"/>
        <v>6.8068118333387746</v>
      </c>
      <c r="P9562" s="36">
        <f t="shared" si="824"/>
        <v>1.0292208751900844E-3</v>
      </c>
      <c r="Q9562" s="36">
        <f t="shared" si="825"/>
        <v>2.3083247428362569E-2</v>
      </c>
    </row>
    <row r="9563" spans="1:17" x14ac:dyDescent="0.3">
      <c r="A9563" s="29">
        <v>2470093</v>
      </c>
      <c r="B9563" s="1">
        <v>135</v>
      </c>
      <c r="C9563" s="1" t="s">
        <v>34</v>
      </c>
      <c r="D9563" s="1" t="s">
        <v>53</v>
      </c>
      <c r="E9563" s="1" t="s">
        <v>54</v>
      </c>
      <c r="F9563" s="47">
        <v>714</v>
      </c>
      <c r="G9563" s="34">
        <v>1094.8599999999999</v>
      </c>
      <c r="H9563" s="1" t="s">
        <v>218</v>
      </c>
      <c r="I9563" s="34">
        <v>1.1820499999999999E-2</v>
      </c>
      <c r="J9563" s="34">
        <v>1043.1771000000001</v>
      </c>
      <c r="K9563" s="35" t="str">
        <f t="shared" si="821"/>
        <v>Kempenland-West_H4030</v>
      </c>
      <c r="L9563" s="36">
        <f>VLOOKUP(D9563,DATA!A:F,5,FALSE)</f>
        <v>1.0986712608830001E-2</v>
      </c>
      <c r="M9563" s="37">
        <f>VLOOKUP(D9563,DATA!A:F,6,FALSE)</f>
        <v>982</v>
      </c>
      <c r="N9563" s="36">
        <f t="shared" si="822"/>
        <v>77.555711863532565</v>
      </c>
      <c r="O9563" s="36">
        <f t="shared" si="823"/>
        <v>77.557972380095975</v>
      </c>
      <c r="P9563" s="36">
        <f t="shared" si="824"/>
        <v>2.2605165634104196E-3</v>
      </c>
      <c r="Q9563" s="36">
        <f t="shared" si="825"/>
        <v>2.3581191131204479E-2</v>
      </c>
    </row>
    <row r="9564" spans="1:17" x14ac:dyDescent="0.3">
      <c r="A9564" s="30">
        <v>2470094</v>
      </c>
      <c r="B9564" s="14">
        <v>135</v>
      </c>
      <c r="C9564" s="14" t="s">
        <v>34</v>
      </c>
      <c r="D9564" s="14" t="s">
        <v>55</v>
      </c>
      <c r="E9564" s="14" t="s">
        <v>56</v>
      </c>
      <c r="F9564" s="48">
        <v>500</v>
      </c>
      <c r="G9564" s="38">
        <v>1236.77</v>
      </c>
      <c r="H9564" s="14" t="s">
        <v>218</v>
      </c>
      <c r="I9564" s="38">
        <v>1.52791E-2</v>
      </c>
      <c r="J9564" s="38">
        <v>270.12959999999998</v>
      </c>
      <c r="K9564" s="39" t="str">
        <f t="shared" si="821"/>
        <v>Kempenland-West_H3130</v>
      </c>
      <c r="L9564" s="40">
        <f>VLOOKUP(D9564,DATA!A:F,5,FALSE)</f>
        <v>0</v>
      </c>
      <c r="M9564" s="41">
        <f>VLOOKUP(D9564,DATA!A:F,6,FALSE)</f>
        <v>3.5</v>
      </c>
      <c r="N9564" s="40">
        <f t="shared" si="822"/>
        <v>50</v>
      </c>
      <c r="O9564" s="40">
        <f t="shared" si="823"/>
        <v>50</v>
      </c>
      <c r="P9564" s="40">
        <f>J9564/10000*I9564</f>
        <v>4.1273371713599998E-4</v>
      </c>
      <c r="Q9564" s="40">
        <f>IF(AND(H9564&lt;&gt;"below",I9564&gt;=0.005),M9564*P9564,0)</f>
        <v>1.4445680099759999E-3</v>
      </c>
    </row>
    <row r="9565" spans="1:17" x14ac:dyDescent="0.3">
      <c r="A9565" s="29">
        <v>2470094</v>
      </c>
      <c r="B9565" s="1">
        <v>135</v>
      </c>
      <c r="C9565" s="1" t="s">
        <v>34</v>
      </c>
      <c r="D9565" s="1" t="s">
        <v>41</v>
      </c>
      <c r="E9565" s="1" t="s">
        <v>42</v>
      </c>
      <c r="F9565" s="47">
        <v>1071</v>
      </c>
      <c r="G9565" s="34">
        <v>1236.77</v>
      </c>
      <c r="H9565" s="1" t="s">
        <v>218</v>
      </c>
      <c r="I9565" s="34">
        <v>1.52791E-2</v>
      </c>
      <c r="J9565" s="34">
        <v>5450.5820798274499</v>
      </c>
      <c r="K9565" s="35" t="str">
        <f t="shared" si="821"/>
        <v>Kempenland-West_H4010A</v>
      </c>
      <c r="L9565" s="36">
        <f>VLOOKUP(D9565,DATA!A:F,5,FALSE)</f>
        <v>1.3726988247862192E-2</v>
      </c>
      <c r="M9565" s="37">
        <f>VLOOKUP(D9565,DATA!A:F,6,FALSE)</f>
        <v>1285.5</v>
      </c>
      <c r="N9565" s="36">
        <f t="shared" si="822"/>
        <v>33.87395782507884</v>
      </c>
      <c r="O9565" s="36">
        <f t="shared" si="823"/>
        <v>33.878655967682157</v>
      </c>
      <c r="P9565" s="36">
        <f t="shared" si="824"/>
        <v>4.6981426033170237E-3</v>
      </c>
      <c r="Q9565" s="36">
        <f t="shared" si="825"/>
        <v>0.25607611882113651</v>
      </c>
    </row>
    <row r="9566" spans="1:17" x14ac:dyDescent="0.3">
      <c r="A9566" s="29">
        <v>2470094</v>
      </c>
      <c r="B9566" s="1">
        <v>135</v>
      </c>
      <c r="C9566" s="1" t="s">
        <v>34</v>
      </c>
      <c r="D9566" s="1" t="s">
        <v>53</v>
      </c>
      <c r="E9566" s="1" t="s">
        <v>54</v>
      </c>
      <c r="F9566" s="47">
        <v>714</v>
      </c>
      <c r="G9566" s="34">
        <v>1236.77</v>
      </c>
      <c r="H9566" s="1" t="s">
        <v>218</v>
      </c>
      <c r="I9566" s="34">
        <v>1.52791E-2</v>
      </c>
      <c r="J9566" s="34">
        <v>1836.1248000000001</v>
      </c>
      <c r="K9566" s="35" t="str">
        <f t="shared" si="821"/>
        <v>Kempenland-West_H4030</v>
      </c>
      <c r="L9566" s="36">
        <f>VLOOKUP(D9566,DATA!A:F,5,FALSE)</f>
        <v>1.0986712608830001E-2</v>
      </c>
      <c r="M9566" s="37">
        <f>VLOOKUP(D9566,DATA!A:F,6,FALSE)</f>
        <v>982</v>
      </c>
      <c r="N9566" s="36">
        <f t="shared" si="822"/>
        <v>94.262634682815829</v>
      </c>
      <c r="O9566" s="36">
        <f t="shared" si="823"/>
        <v>94.263542472716424</v>
      </c>
      <c r="P9566" s="36">
        <f t="shared" si="824"/>
        <v>9.0778990059448006E-4</v>
      </c>
      <c r="Q9566" s="36">
        <f t="shared" si="825"/>
        <v>1.6668155496710597E-2</v>
      </c>
    </row>
    <row r="9567" spans="1:17" x14ac:dyDescent="0.3">
      <c r="A9567" s="30">
        <v>2470095</v>
      </c>
      <c r="B9567" s="14">
        <v>135</v>
      </c>
      <c r="C9567" s="14" t="s">
        <v>34</v>
      </c>
      <c r="D9567" s="14" t="s">
        <v>55</v>
      </c>
      <c r="E9567" s="14" t="s">
        <v>56</v>
      </c>
      <c r="F9567" s="48">
        <v>500</v>
      </c>
      <c r="G9567" s="38">
        <v>1310.51</v>
      </c>
      <c r="H9567" s="14" t="s">
        <v>218</v>
      </c>
      <c r="I9567" s="38">
        <v>1.5815599999999999E-2</v>
      </c>
      <c r="J9567" s="38">
        <v>7149.4449999999997</v>
      </c>
      <c r="K9567" s="39" t="str">
        <f t="shared" si="821"/>
        <v>Kempenland-West_H3130</v>
      </c>
      <c r="L9567" s="40">
        <f>VLOOKUP(D9567,DATA!A:F,5,FALSE)</f>
        <v>0</v>
      </c>
      <c r="M9567" s="41">
        <f>VLOOKUP(D9567,DATA!A:F,6,FALSE)</f>
        <v>3.5</v>
      </c>
      <c r="N9567" s="40">
        <f t="shared" si="822"/>
        <v>50</v>
      </c>
      <c r="O9567" s="40">
        <f t="shared" si="823"/>
        <v>50</v>
      </c>
      <c r="P9567" s="40">
        <f t="shared" ref="P9567:P9568" si="828">J9567/10000*I9567</f>
        <v>1.1307276234199999E-2</v>
      </c>
      <c r="Q9567" s="40">
        <f t="shared" ref="Q9567:Q9568" si="829">IF(AND(H9567&lt;&gt;"below",I9567&gt;=0.005),M9567*P9567,0)</f>
        <v>3.9575466819699999E-2</v>
      </c>
    </row>
    <row r="9568" spans="1:17" x14ac:dyDescent="0.3">
      <c r="A9568" s="30">
        <v>2470097</v>
      </c>
      <c r="B9568" s="14">
        <v>135</v>
      </c>
      <c r="C9568" s="14" t="s">
        <v>34</v>
      </c>
      <c r="D9568" s="14" t="s">
        <v>55</v>
      </c>
      <c r="E9568" s="14" t="s">
        <v>56</v>
      </c>
      <c r="F9568" s="48">
        <v>500</v>
      </c>
      <c r="G9568" s="38">
        <v>1483.34</v>
      </c>
      <c r="H9568" s="14" t="s">
        <v>218</v>
      </c>
      <c r="I9568" s="38">
        <v>1.84742E-2</v>
      </c>
      <c r="J9568" s="38">
        <v>628.11419999999998</v>
      </c>
      <c r="K9568" s="39" t="str">
        <f t="shared" si="821"/>
        <v>Kempenland-West_H3130</v>
      </c>
      <c r="L9568" s="40">
        <f>VLOOKUP(D9568,DATA!A:F,5,FALSE)</f>
        <v>0</v>
      </c>
      <c r="M9568" s="41">
        <f>VLOOKUP(D9568,DATA!A:F,6,FALSE)</f>
        <v>3.5</v>
      </c>
      <c r="N9568" s="40">
        <f t="shared" si="822"/>
        <v>50</v>
      </c>
      <c r="O9568" s="40">
        <f t="shared" si="823"/>
        <v>50</v>
      </c>
      <c r="P9568" s="40">
        <f t="shared" si="828"/>
        <v>1.1603907353639998E-3</v>
      </c>
      <c r="Q9568" s="40">
        <f t="shared" si="829"/>
        <v>4.0613675737739994E-3</v>
      </c>
    </row>
    <row r="9569" spans="1:17" x14ac:dyDescent="0.3">
      <c r="A9569" s="29">
        <v>2470097</v>
      </c>
      <c r="B9569" s="1">
        <v>135</v>
      </c>
      <c r="C9569" s="1" t="s">
        <v>34</v>
      </c>
      <c r="D9569" s="1" t="s">
        <v>43</v>
      </c>
      <c r="E9569" s="1" t="s">
        <v>44</v>
      </c>
      <c r="F9569" s="47">
        <v>1071</v>
      </c>
      <c r="G9569" s="34">
        <v>1483.34</v>
      </c>
      <c r="H9569" s="1" t="s">
        <v>218</v>
      </c>
      <c r="I9569" s="34">
        <v>1.84742E-2</v>
      </c>
      <c r="J9569" s="34">
        <v>524.49585000000002</v>
      </c>
      <c r="K9569" s="35" t="str">
        <f t="shared" si="821"/>
        <v>Kempenland-West_H7150</v>
      </c>
      <c r="L9569" s="36">
        <f>VLOOKUP(D9569,DATA!A:F,5,FALSE)</f>
        <v>1.3726988247862192E-2</v>
      </c>
      <c r="M9569" s="37">
        <f>VLOOKUP(D9569,DATA!A:F,6,FALSE)</f>
        <v>1285.5</v>
      </c>
      <c r="N9569" s="36">
        <f t="shared" si="822"/>
        <v>93.794948923232198</v>
      </c>
      <c r="O9569" s="36">
        <f t="shared" si="823"/>
        <v>93.796424689168049</v>
      </c>
      <c r="P9569" s="36">
        <f t="shared" si="824"/>
        <v>1.475765935850859E-3</v>
      </c>
      <c r="Q9569" s="36">
        <f t="shared" si="825"/>
        <v>7.7403310892514175E-3</v>
      </c>
    </row>
    <row r="9570" spans="1:17" x14ac:dyDescent="0.3">
      <c r="A9570" s="29">
        <v>2471595</v>
      </c>
      <c r="B9570" s="1">
        <v>135</v>
      </c>
      <c r="C9570" s="1" t="s">
        <v>34</v>
      </c>
      <c r="D9570" s="1" t="s">
        <v>85</v>
      </c>
      <c r="E9570" s="1" t="s">
        <v>60</v>
      </c>
      <c r="F9570" s="47">
        <v>1071</v>
      </c>
      <c r="G9570" s="34">
        <v>1424.89</v>
      </c>
      <c r="H9570" s="1" t="s">
        <v>218</v>
      </c>
      <c r="I9570" s="34">
        <v>1.02183E-2</v>
      </c>
      <c r="J9570" s="34">
        <v>2.8225500000000001</v>
      </c>
      <c r="K9570" s="35" t="str">
        <f t="shared" si="821"/>
        <v>Kempenland-West_ZGH9190</v>
      </c>
      <c r="L9570" s="36">
        <f>VLOOKUP(D9570,DATA!A:F,5,FALSE)</f>
        <v>1.3726988247862192E-2</v>
      </c>
      <c r="M9570" s="37">
        <f>VLOOKUP(D9570,DATA!A:F,6,FALSE)</f>
        <v>1285.5</v>
      </c>
      <c r="N9570" s="36">
        <f t="shared" si="822"/>
        <v>87.140118673118067</v>
      </c>
      <c r="O9570" s="36">
        <f t="shared" si="823"/>
        <v>87.141690433704028</v>
      </c>
      <c r="P9570" s="36">
        <f t="shared" si="824"/>
        <v>1.5717605859606465E-3</v>
      </c>
      <c r="Q9570" s="36">
        <f t="shared" si="825"/>
        <v>4.4363728419032227E-5</v>
      </c>
    </row>
    <row r="9571" spans="1:17" x14ac:dyDescent="0.3">
      <c r="A9571" s="29">
        <v>2471596</v>
      </c>
      <c r="B9571" s="1">
        <v>135</v>
      </c>
      <c r="C9571" s="1" t="s">
        <v>34</v>
      </c>
      <c r="D9571" s="1" t="s">
        <v>70</v>
      </c>
      <c r="E9571" s="1" t="s">
        <v>71</v>
      </c>
      <c r="F9571" s="47">
        <v>1071</v>
      </c>
      <c r="G9571" s="34">
        <v>1859.55</v>
      </c>
      <c r="H9571" s="1" t="s">
        <v>218</v>
      </c>
      <c r="I9571" s="34">
        <v>1.4602E-2</v>
      </c>
      <c r="J9571" s="34">
        <v>5622.9853999999996</v>
      </c>
      <c r="K9571" s="35" t="str">
        <f t="shared" si="821"/>
        <v>Kempenland-West_H9120</v>
      </c>
      <c r="L9571" s="36">
        <f>VLOOKUP(D9571,DATA!A:F,5,FALSE)</f>
        <v>1.3726988247862192E-2</v>
      </c>
      <c r="M9571" s="37">
        <f>VLOOKUP(D9571,DATA!A:F,6,FALSE)</f>
        <v>1285.5</v>
      </c>
      <c r="N9571" s="36">
        <f t="shared" si="822"/>
        <v>99.962190148465609</v>
      </c>
      <c r="O9571" s="36">
        <f t="shared" si="823"/>
        <v>99.96219772350419</v>
      </c>
      <c r="P9571" s="36">
        <f t="shared" si="824"/>
        <v>7.5750385803985409E-6</v>
      </c>
      <c r="Q9571" s="36">
        <f t="shared" si="825"/>
        <v>4.2594331342017721E-4</v>
      </c>
    </row>
    <row r="9572" spans="1:17" x14ac:dyDescent="0.3">
      <c r="A9572" s="29">
        <v>2471596</v>
      </c>
      <c r="B9572" s="1">
        <v>135</v>
      </c>
      <c r="C9572" s="1" t="s">
        <v>34</v>
      </c>
      <c r="D9572" s="1" t="s">
        <v>85</v>
      </c>
      <c r="E9572" s="1" t="s">
        <v>60</v>
      </c>
      <c r="F9572" s="47">
        <v>1071</v>
      </c>
      <c r="G9572" s="34">
        <v>1859.55</v>
      </c>
      <c r="H9572" s="1" t="s">
        <v>218</v>
      </c>
      <c r="I9572" s="34">
        <v>1.4602E-2</v>
      </c>
      <c r="J9572" s="34">
        <v>1824.6243999999999</v>
      </c>
      <c r="K9572" s="35" t="str">
        <f t="shared" si="821"/>
        <v>Kempenland-West_ZGH9190</v>
      </c>
      <c r="L9572" s="36">
        <f>VLOOKUP(D9572,DATA!A:F,5,FALSE)</f>
        <v>1.3726988247862192E-2</v>
      </c>
      <c r="M9572" s="37">
        <f>VLOOKUP(D9572,DATA!A:F,6,FALSE)</f>
        <v>1285.5</v>
      </c>
      <c r="N9572" s="36">
        <f t="shared" si="822"/>
        <v>99.962190148465609</v>
      </c>
      <c r="O9572" s="36">
        <f t="shared" si="823"/>
        <v>99.96219772350419</v>
      </c>
      <c r="P9572" s="36">
        <f t="shared" si="824"/>
        <v>7.5750385803985409E-6</v>
      </c>
      <c r="Q9572" s="36">
        <f t="shared" si="825"/>
        <v>1.3821600224736539E-4</v>
      </c>
    </row>
    <row r="9573" spans="1:17" x14ac:dyDescent="0.3">
      <c r="A9573" s="29">
        <v>2471597</v>
      </c>
      <c r="B9573" s="1">
        <v>135</v>
      </c>
      <c r="C9573" s="1" t="s">
        <v>34</v>
      </c>
      <c r="D9573" s="1" t="s">
        <v>70</v>
      </c>
      <c r="E9573" s="1" t="s">
        <v>71</v>
      </c>
      <c r="F9573" s="47">
        <v>1071</v>
      </c>
      <c r="G9573" s="34">
        <v>2037.85</v>
      </c>
      <c r="H9573" s="1" t="s">
        <v>218</v>
      </c>
      <c r="I9573" s="34">
        <v>1.7412E-2</v>
      </c>
      <c r="J9573" s="34">
        <v>8467.0540000000001</v>
      </c>
      <c r="K9573" s="35" t="str">
        <f t="shared" si="821"/>
        <v>Kempenland-West_H9120</v>
      </c>
      <c r="L9573" s="36">
        <f>VLOOKUP(D9573,DATA!A:F,5,FALSE)</f>
        <v>1.3726988247862192E-2</v>
      </c>
      <c r="M9573" s="37">
        <f>VLOOKUP(D9573,DATA!A:F,6,FALSE)</f>
        <v>1285.5</v>
      </c>
      <c r="N9573" s="36">
        <f t="shared" si="822"/>
        <v>99.996728027099607</v>
      </c>
      <c r="O9573" s="36">
        <f t="shared" si="823"/>
        <v>99.996728809028966</v>
      </c>
      <c r="P9573" s="36">
        <f t="shared" si="824"/>
        <v>7.8192935859533463E-7</v>
      </c>
      <c r="Q9573" s="36">
        <f t="shared" si="825"/>
        <v>6.620638103412062E-5</v>
      </c>
    </row>
    <row r="9574" spans="1:17" x14ac:dyDescent="0.3">
      <c r="A9574" s="29">
        <v>2471597</v>
      </c>
      <c r="B9574" s="1">
        <v>135</v>
      </c>
      <c r="C9574" s="1" t="s">
        <v>34</v>
      </c>
      <c r="D9574" s="1" t="s">
        <v>22</v>
      </c>
      <c r="E9574" s="1" t="s">
        <v>23</v>
      </c>
      <c r="F9574" s="47">
        <v>1857</v>
      </c>
      <c r="G9574" s="34">
        <v>2037.85</v>
      </c>
      <c r="H9574" s="1" t="s">
        <v>218</v>
      </c>
      <c r="I9574" s="34">
        <v>1.7412E-2</v>
      </c>
      <c r="J9574" s="34">
        <v>1532.9465</v>
      </c>
      <c r="K9574" s="35" t="str">
        <f t="shared" si="821"/>
        <v>Kempenland-West_H91E0C</v>
      </c>
      <c r="L9574" s="36">
        <f>VLOOKUP(D9574,DATA!A:F,5,FALSE)</f>
        <v>6.9280917156857415E-3</v>
      </c>
      <c r="M9574" s="37">
        <f>VLOOKUP(D9574,DATA!A:F,6,FALSE)</f>
        <v>2282</v>
      </c>
      <c r="N9574" s="36">
        <f t="shared" si="822"/>
        <v>15.55795191669627</v>
      </c>
      <c r="O9574" s="36">
        <f t="shared" si="823"/>
        <v>15.559536778920588</v>
      </c>
      <c r="P9574" s="36">
        <f t="shared" si="824"/>
        <v>1.5848622243179733E-3</v>
      </c>
      <c r="Q9574" s="36">
        <f t="shared" si="825"/>
        <v>2.4295089997504519E-2</v>
      </c>
    </row>
    <row r="9575" spans="1:17" x14ac:dyDescent="0.3">
      <c r="A9575" s="29">
        <v>2471598</v>
      </c>
      <c r="B9575" s="1">
        <v>135</v>
      </c>
      <c r="C9575" s="1" t="s">
        <v>34</v>
      </c>
      <c r="D9575" s="1" t="s">
        <v>70</v>
      </c>
      <c r="E9575" s="1" t="s">
        <v>71</v>
      </c>
      <c r="F9575" s="47">
        <v>1071</v>
      </c>
      <c r="G9575" s="34">
        <v>1831.28</v>
      </c>
      <c r="H9575" s="1" t="s">
        <v>218</v>
      </c>
      <c r="I9575" s="34">
        <v>1.5044999999999999E-2</v>
      </c>
      <c r="J9575" s="34">
        <v>351.1429</v>
      </c>
      <c r="K9575" s="35" t="str">
        <f t="shared" si="821"/>
        <v>Kempenland-West_H9120</v>
      </c>
      <c r="L9575" s="36">
        <f>VLOOKUP(D9575,DATA!A:F,5,FALSE)</f>
        <v>1.3726988247862192E-2</v>
      </c>
      <c r="M9575" s="37">
        <f>VLOOKUP(D9575,DATA!A:F,6,FALSE)</f>
        <v>1285.5</v>
      </c>
      <c r="N9575" s="36">
        <f t="shared" si="822"/>
        <v>99.944273689257699</v>
      </c>
      <c r="O9575" s="36">
        <f t="shared" si="823"/>
        <v>99.94428519039711</v>
      </c>
      <c r="P9575" s="36">
        <f t="shared" si="824"/>
        <v>1.1501139411507211E-5</v>
      </c>
      <c r="Q9575" s="36">
        <f t="shared" si="825"/>
        <v>4.0385434462609356E-5</v>
      </c>
    </row>
    <row r="9576" spans="1:17" x14ac:dyDescent="0.3">
      <c r="A9576" s="29">
        <v>2471619</v>
      </c>
      <c r="B9576" s="1">
        <v>135</v>
      </c>
      <c r="C9576" s="1" t="s">
        <v>34</v>
      </c>
      <c r="D9576" s="1" t="s">
        <v>63</v>
      </c>
      <c r="E9576" s="1" t="s">
        <v>64</v>
      </c>
      <c r="F9576" s="47">
        <v>714</v>
      </c>
      <c r="G9576" s="34">
        <v>1261.3499999999999</v>
      </c>
      <c r="H9576" s="1" t="s">
        <v>218</v>
      </c>
      <c r="I9576" s="34">
        <v>1.38274E-2</v>
      </c>
      <c r="J9576" s="34">
        <v>8694.5969999999998</v>
      </c>
      <c r="K9576" s="35" t="str">
        <f t="shared" si="821"/>
        <v>Kempenland-West_H2310</v>
      </c>
      <c r="L9576" s="36">
        <f>VLOOKUP(D9576,DATA!A:F,5,FALSE)</f>
        <v>1.0986712608830001E-2</v>
      </c>
      <c r="M9576" s="37">
        <f>VLOOKUP(D9576,DATA!A:F,6,FALSE)</f>
        <v>982</v>
      </c>
      <c r="N9576" s="36">
        <f t="shared" si="822"/>
        <v>95.560162164797717</v>
      </c>
      <c r="O9576" s="36">
        <f t="shared" si="823"/>
        <v>95.560806663752771</v>
      </c>
      <c r="P9576" s="36">
        <f t="shared" si="824"/>
        <v>6.444989550544733E-4</v>
      </c>
      <c r="Q9576" s="36">
        <f t="shared" si="825"/>
        <v>5.6036586811197581E-2</v>
      </c>
    </row>
    <row r="9577" spans="1:17" x14ac:dyDescent="0.3">
      <c r="A9577" s="29">
        <v>2471619</v>
      </c>
      <c r="B9577" s="1">
        <v>135</v>
      </c>
      <c r="C9577" s="1" t="s">
        <v>34</v>
      </c>
      <c r="D9577" s="1" t="s">
        <v>41</v>
      </c>
      <c r="E9577" s="1" t="s">
        <v>42</v>
      </c>
      <c r="F9577" s="47">
        <v>1071</v>
      </c>
      <c r="G9577" s="34">
        <v>1261.3499999999999</v>
      </c>
      <c r="H9577" s="1" t="s">
        <v>218</v>
      </c>
      <c r="I9577" s="34">
        <v>1.38274E-2</v>
      </c>
      <c r="J9577" s="34">
        <v>852.00840000000005</v>
      </c>
      <c r="K9577" s="35" t="str">
        <f t="shared" si="821"/>
        <v>Kempenland-West_H4010A</v>
      </c>
      <c r="L9577" s="36">
        <f>VLOOKUP(D9577,DATA!A:F,5,FALSE)</f>
        <v>1.3726988247862192E-2</v>
      </c>
      <c r="M9577" s="37">
        <f>VLOOKUP(D9577,DATA!A:F,6,FALSE)</f>
        <v>1285.5</v>
      </c>
      <c r="N9577" s="36">
        <f t="shared" si="822"/>
        <v>41.787404896292415</v>
      </c>
      <c r="O9577" s="36">
        <f t="shared" si="823"/>
        <v>41.792022162542928</v>
      </c>
      <c r="P9577" s="36">
        <f t="shared" si="824"/>
        <v>4.6172662505128415E-3</v>
      </c>
      <c r="Q9577" s="36">
        <f t="shared" si="825"/>
        <v>3.9339496304734455E-2</v>
      </c>
    </row>
    <row r="9578" spans="1:17" x14ac:dyDescent="0.3">
      <c r="A9578" s="29">
        <v>2471620</v>
      </c>
      <c r="B9578" s="1">
        <v>135</v>
      </c>
      <c r="C9578" s="1" t="s">
        <v>34</v>
      </c>
      <c r="D9578" s="1" t="s">
        <v>63</v>
      </c>
      <c r="E9578" s="1" t="s">
        <v>64</v>
      </c>
      <c r="F9578" s="47">
        <v>714</v>
      </c>
      <c r="G9578" s="34">
        <v>1027.6600000000001</v>
      </c>
      <c r="H9578" s="1" t="s">
        <v>218</v>
      </c>
      <c r="I9578" s="34">
        <v>1.1685900000000001E-2</v>
      </c>
      <c r="J9578" s="34">
        <v>9948.9459999999999</v>
      </c>
      <c r="K9578" s="35" t="str">
        <f t="shared" si="821"/>
        <v>Kempenland-West_H2310</v>
      </c>
      <c r="L9578" s="36">
        <f>VLOOKUP(D9578,DATA!A:F,5,FALSE)</f>
        <v>1.0986712608830001E-2</v>
      </c>
      <c r="M9578" s="37">
        <f>VLOOKUP(D9578,DATA!A:F,6,FALSE)</f>
        <v>982</v>
      </c>
      <c r="N9578" s="36">
        <f t="shared" si="822"/>
        <v>62.284778356801404</v>
      </c>
      <c r="O9578" s="36">
        <f t="shared" si="823"/>
        <v>62.287794289647806</v>
      </c>
      <c r="P9578" s="36">
        <f t="shared" si="824"/>
        <v>3.0159328464023361E-3</v>
      </c>
      <c r="Q9578" s="36">
        <f t="shared" si="825"/>
        <v>0.30005353028483134</v>
      </c>
    </row>
    <row r="9579" spans="1:17" x14ac:dyDescent="0.3">
      <c r="A9579" s="29">
        <v>2471620</v>
      </c>
      <c r="B9579" s="1">
        <v>135</v>
      </c>
      <c r="C9579" s="1" t="s">
        <v>34</v>
      </c>
      <c r="D9579" s="1" t="s">
        <v>53</v>
      </c>
      <c r="E9579" s="1" t="s">
        <v>54</v>
      </c>
      <c r="F9579" s="47">
        <v>714</v>
      </c>
      <c r="G9579" s="34">
        <v>1027.6600000000001</v>
      </c>
      <c r="H9579" s="1" t="s">
        <v>218</v>
      </c>
      <c r="I9579" s="34">
        <v>1.1685900000000001E-2</v>
      </c>
      <c r="J9579" s="34">
        <v>20.4215272</v>
      </c>
      <c r="K9579" s="35" t="str">
        <f t="shared" si="821"/>
        <v>Kempenland-West_H4030</v>
      </c>
      <c r="L9579" s="36">
        <f>VLOOKUP(D9579,DATA!A:F,5,FALSE)</f>
        <v>1.0986712608830001E-2</v>
      </c>
      <c r="M9579" s="37">
        <f>VLOOKUP(D9579,DATA!A:F,6,FALSE)</f>
        <v>982</v>
      </c>
      <c r="N9579" s="36">
        <f t="shared" si="822"/>
        <v>62.284778356801404</v>
      </c>
      <c r="O9579" s="36">
        <f t="shared" si="823"/>
        <v>62.287794289647806</v>
      </c>
      <c r="P9579" s="36">
        <f t="shared" si="824"/>
        <v>3.0159328464023361E-3</v>
      </c>
      <c r="Q9579" s="36">
        <f t="shared" si="825"/>
        <v>6.158995465617872E-4</v>
      </c>
    </row>
    <row r="9580" spans="1:17" x14ac:dyDescent="0.3">
      <c r="A9580" s="29">
        <v>2471621</v>
      </c>
      <c r="B9580" s="1">
        <v>135</v>
      </c>
      <c r="C9580" s="1" t="s">
        <v>34</v>
      </c>
      <c r="D9580" s="1" t="s">
        <v>63</v>
      </c>
      <c r="E9580" s="1" t="s">
        <v>64</v>
      </c>
      <c r="F9580" s="47">
        <v>714</v>
      </c>
      <c r="G9580" s="34">
        <v>1217.58</v>
      </c>
      <c r="H9580" s="1" t="s">
        <v>218</v>
      </c>
      <c r="I9580" s="34">
        <v>1.40343E-2</v>
      </c>
      <c r="J9580" s="34">
        <v>9814.1329999999998</v>
      </c>
      <c r="K9580" s="35" t="str">
        <f t="shared" si="821"/>
        <v>Kempenland-West_H2310</v>
      </c>
      <c r="L9580" s="36">
        <f>VLOOKUP(D9580,DATA!A:F,5,FALSE)</f>
        <v>1.0986712608830001E-2</v>
      </c>
      <c r="M9580" s="37">
        <f>VLOOKUP(D9580,DATA!A:F,6,FALSE)</f>
        <v>982</v>
      </c>
      <c r="N9580" s="36">
        <f t="shared" si="822"/>
        <v>93.010151470543434</v>
      </c>
      <c r="O9580" s="36">
        <f t="shared" si="823"/>
        <v>93.011153840024221</v>
      </c>
      <c r="P9580" s="36">
        <f t="shared" si="824"/>
        <v>1.0023694807870243E-3</v>
      </c>
      <c r="Q9580" s="36">
        <f t="shared" si="825"/>
        <v>9.8373873995848002E-2</v>
      </c>
    </row>
    <row r="9581" spans="1:17" x14ac:dyDescent="0.3">
      <c r="A9581" s="30">
        <v>2471622</v>
      </c>
      <c r="B9581" s="14">
        <v>135</v>
      </c>
      <c r="C9581" s="14" t="s">
        <v>34</v>
      </c>
      <c r="D9581" s="14" t="s">
        <v>55</v>
      </c>
      <c r="E9581" s="14" t="s">
        <v>56</v>
      </c>
      <c r="F9581" s="48">
        <v>500</v>
      </c>
      <c r="G9581" s="38">
        <v>1111.55</v>
      </c>
      <c r="H9581" s="14" t="s">
        <v>218</v>
      </c>
      <c r="I9581" s="38">
        <v>1.17845E-2</v>
      </c>
      <c r="J9581" s="38">
        <v>10000</v>
      </c>
      <c r="K9581" s="39" t="str">
        <f t="shared" si="821"/>
        <v>Kempenland-West_H3130</v>
      </c>
      <c r="L9581" s="40">
        <f>VLOOKUP(D9581,DATA!A:F,5,FALSE)</f>
        <v>0</v>
      </c>
      <c r="M9581" s="41">
        <f>VLOOKUP(D9581,DATA!A:F,6,FALSE)</f>
        <v>3.5</v>
      </c>
      <c r="N9581" s="40">
        <f t="shared" si="822"/>
        <v>50</v>
      </c>
      <c r="O9581" s="40">
        <f t="shared" si="823"/>
        <v>50</v>
      </c>
      <c r="P9581" s="40">
        <f t="shared" ref="P9581:P9582" si="830">J9581/10000*I9581</f>
        <v>1.17845E-2</v>
      </c>
      <c r="Q9581" s="40">
        <f t="shared" ref="Q9581:Q9582" si="831">IF(AND(H9581&lt;&gt;"below",I9581&gt;=0.005),M9581*P9581,0)</f>
        <v>4.1245749999999998E-2</v>
      </c>
    </row>
    <row r="9582" spans="1:17" x14ac:dyDescent="0.3">
      <c r="A9582" s="30">
        <v>2471623</v>
      </c>
      <c r="B9582" s="14">
        <v>135</v>
      </c>
      <c r="C9582" s="14" t="s">
        <v>34</v>
      </c>
      <c r="D9582" s="14" t="s">
        <v>55</v>
      </c>
      <c r="E9582" s="14" t="s">
        <v>56</v>
      </c>
      <c r="F9582" s="48">
        <v>500</v>
      </c>
      <c r="G9582" s="38">
        <v>1156.5</v>
      </c>
      <c r="H9582" s="14" t="s">
        <v>218</v>
      </c>
      <c r="I9582" s="38">
        <v>1.34427E-2</v>
      </c>
      <c r="J9582" s="38">
        <v>4058.3789999999999</v>
      </c>
      <c r="K9582" s="39" t="str">
        <f t="shared" si="821"/>
        <v>Kempenland-West_H3130</v>
      </c>
      <c r="L9582" s="40">
        <f>VLOOKUP(D9582,DATA!A:F,5,FALSE)</f>
        <v>0</v>
      </c>
      <c r="M9582" s="41">
        <f>VLOOKUP(D9582,DATA!A:F,6,FALSE)</f>
        <v>3.5</v>
      </c>
      <c r="N9582" s="40">
        <f t="shared" si="822"/>
        <v>50</v>
      </c>
      <c r="O9582" s="40">
        <f t="shared" si="823"/>
        <v>50</v>
      </c>
      <c r="P9582" s="40">
        <f t="shared" si="830"/>
        <v>5.45555713833E-3</v>
      </c>
      <c r="Q9582" s="40">
        <f t="shared" si="831"/>
        <v>1.9094449984155E-2</v>
      </c>
    </row>
    <row r="9583" spans="1:17" x14ac:dyDescent="0.3">
      <c r="A9583" s="29">
        <v>2471623</v>
      </c>
      <c r="B9583" s="1">
        <v>135</v>
      </c>
      <c r="C9583" s="1" t="s">
        <v>34</v>
      </c>
      <c r="D9583" s="1" t="s">
        <v>41</v>
      </c>
      <c r="E9583" s="1" t="s">
        <v>42</v>
      </c>
      <c r="F9583" s="47">
        <v>1071</v>
      </c>
      <c r="G9583" s="34">
        <v>1156.5</v>
      </c>
      <c r="H9583" s="1" t="s">
        <v>218</v>
      </c>
      <c r="I9583" s="34">
        <v>1.34427E-2</v>
      </c>
      <c r="J9583" s="34">
        <v>2268.5908341248401</v>
      </c>
      <c r="K9583" s="35" t="str">
        <f t="shared" si="821"/>
        <v>Kempenland-West_H4010A</v>
      </c>
      <c r="L9583" s="36">
        <f>VLOOKUP(D9583,DATA!A:F,5,FALSE)</f>
        <v>1.3726988247862192E-2</v>
      </c>
      <c r="M9583" s="37">
        <f>VLOOKUP(D9583,DATA!A:F,6,FALSE)</f>
        <v>1285.5</v>
      </c>
      <c r="N9583" s="36">
        <f t="shared" si="822"/>
        <v>14.544517069600467</v>
      </c>
      <c r="O9583" s="36">
        <f t="shared" si="823"/>
        <v>14.546810731605655</v>
      </c>
      <c r="P9583" s="36">
        <f t="shared" si="824"/>
        <v>2.2936620051883239E-3</v>
      </c>
      <c r="Q9583" s="36">
        <f t="shared" si="825"/>
        <v>5.2033806015506327E-2</v>
      </c>
    </row>
    <row r="9584" spans="1:17" x14ac:dyDescent="0.3">
      <c r="A9584" s="29">
        <v>2471623</v>
      </c>
      <c r="B9584" s="1">
        <v>135</v>
      </c>
      <c r="C9584" s="1" t="s">
        <v>34</v>
      </c>
      <c r="D9584" s="1" t="s">
        <v>53</v>
      </c>
      <c r="E9584" s="1" t="s">
        <v>54</v>
      </c>
      <c r="F9584" s="47">
        <v>714</v>
      </c>
      <c r="G9584" s="34">
        <v>1156.5</v>
      </c>
      <c r="H9584" s="1" t="s">
        <v>218</v>
      </c>
      <c r="I9584" s="34">
        <v>1.34427E-2</v>
      </c>
      <c r="J9584" s="34">
        <v>632.13634999999999</v>
      </c>
      <c r="K9584" s="35" t="str">
        <f t="shared" si="821"/>
        <v>Kempenland-West_H4030</v>
      </c>
      <c r="L9584" s="36">
        <f>VLOOKUP(D9584,DATA!A:F,5,FALSE)</f>
        <v>1.0986712608830001E-2</v>
      </c>
      <c r="M9584" s="37">
        <f>VLOOKUP(D9584,DATA!A:F,6,FALSE)</f>
        <v>982</v>
      </c>
      <c r="N9584" s="36">
        <f t="shared" si="822"/>
        <v>87.182378779675332</v>
      </c>
      <c r="O9584" s="36">
        <f t="shared" si="823"/>
        <v>87.184029093620723</v>
      </c>
      <c r="P9584" s="36">
        <f t="shared" si="824"/>
        <v>1.6503139453902804E-3</v>
      </c>
      <c r="Q9584" s="36">
        <f t="shared" si="825"/>
        <v>1.0432234337931112E-2</v>
      </c>
    </row>
    <row r="9585" spans="1:17" x14ac:dyDescent="0.3">
      <c r="A9585" s="30">
        <v>2471624</v>
      </c>
      <c r="B9585" s="14">
        <v>135</v>
      </c>
      <c r="C9585" s="14" t="s">
        <v>34</v>
      </c>
      <c r="D9585" s="14" t="s">
        <v>55</v>
      </c>
      <c r="E9585" s="14" t="s">
        <v>56</v>
      </c>
      <c r="F9585" s="48">
        <v>500</v>
      </c>
      <c r="G9585" s="38">
        <v>1153.6300000000001</v>
      </c>
      <c r="H9585" s="14" t="s">
        <v>218</v>
      </c>
      <c r="I9585" s="38">
        <v>1.4456399999999999E-2</v>
      </c>
      <c r="J9585" s="38">
        <v>30.431162</v>
      </c>
      <c r="K9585" s="39" t="str">
        <f t="shared" si="821"/>
        <v>Kempenland-West_H3130</v>
      </c>
      <c r="L9585" s="40">
        <f>VLOOKUP(D9585,DATA!A:F,5,FALSE)</f>
        <v>0</v>
      </c>
      <c r="M9585" s="41">
        <f>VLOOKUP(D9585,DATA!A:F,6,FALSE)</f>
        <v>3.5</v>
      </c>
      <c r="N9585" s="40">
        <f t="shared" si="822"/>
        <v>50</v>
      </c>
      <c r="O9585" s="40">
        <f t="shared" si="823"/>
        <v>50</v>
      </c>
      <c r="P9585" s="40">
        <f>J9585/10000*I9585</f>
        <v>4.3992505033679998E-5</v>
      </c>
      <c r="Q9585" s="40">
        <f>IF(AND(H9585&lt;&gt;"below",I9585&gt;=0.005),M9585*P9585,0)</f>
        <v>1.5397376761788E-4</v>
      </c>
    </row>
    <row r="9586" spans="1:17" x14ac:dyDescent="0.3">
      <c r="A9586" s="29">
        <v>2471624</v>
      </c>
      <c r="B9586" s="1">
        <v>135</v>
      </c>
      <c r="C9586" s="1" t="s">
        <v>34</v>
      </c>
      <c r="D9586" s="1" t="s">
        <v>41</v>
      </c>
      <c r="E9586" s="1" t="s">
        <v>42</v>
      </c>
      <c r="F9586" s="47">
        <v>1071</v>
      </c>
      <c r="G9586" s="34">
        <v>1153.6300000000001</v>
      </c>
      <c r="H9586" s="1" t="s">
        <v>218</v>
      </c>
      <c r="I9586" s="34">
        <v>1.4456399999999999E-2</v>
      </c>
      <c r="J9586" s="34">
        <v>3367.5897769839999</v>
      </c>
      <c r="K9586" s="35" t="str">
        <f t="shared" si="821"/>
        <v>Kempenland-West_H4010A</v>
      </c>
      <c r="L9586" s="36">
        <f>VLOOKUP(D9586,DATA!A:F,5,FALSE)</f>
        <v>1.3726988247862192E-2</v>
      </c>
      <c r="M9586" s="37">
        <f>VLOOKUP(D9586,DATA!A:F,6,FALSE)</f>
        <v>1285.5</v>
      </c>
      <c r="N9586" s="36">
        <f t="shared" si="822"/>
        <v>14.061662142143255</v>
      </c>
      <c r="O9586" s="36">
        <f t="shared" si="823"/>
        <v>14.064060367548038</v>
      </c>
      <c r="P9586" s="36">
        <f t="shared" si="824"/>
        <v>2.3982254047822948E-3</v>
      </c>
      <c r="Q9586" s="36">
        <f t="shared" si="825"/>
        <v>8.0762393560481718E-2</v>
      </c>
    </row>
    <row r="9587" spans="1:17" x14ac:dyDescent="0.3">
      <c r="A9587" s="30">
        <v>2471625</v>
      </c>
      <c r="B9587" s="14">
        <v>135</v>
      </c>
      <c r="C9587" s="14" t="s">
        <v>34</v>
      </c>
      <c r="D9587" s="14" t="s">
        <v>55</v>
      </c>
      <c r="E9587" s="14" t="s">
        <v>56</v>
      </c>
      <c r="F9587" s="48">
        <v>500</v>
      </c>
      <c r="G9587" s="38">
        <v>1397.32</v>
      </c>
      <c r="H9587" s="14" t="s">
        <v>218</v>
      </c>
      <c r="I9587" s="38">
        <v>1.6682800000000001E-2</v>
      </c>
      <c r="J9587" s="38">
        <v>7644.0956999999999</v>
      </c>
      <c r="K9587" s="39" t="str">
        <f t="shared" si="821"/>
        <v>Kempenland-West_H3130</v>
      </c>
      <c r="L9587" s="40">
        <f>VLOOKUP(D9587,DATA!A:F,5,FALSE)</f>
        <v>0</v>
      </c>
      <c r="M9587" s="41">
        <f>VLOOKUP(D9587,DATA!A:F,6,FALSE)</f>
        <v>3.5</v>
      </c>
      <c r="N9587" s="40">
        <f t="shared" si="822"/>
        <v>50</v>
      </c>
      <c r="O9587" s="40">
        <f t="shared" si="823"/>
        <v>50</v>
      </c>
      <c r="P9587" s="40">
        <f t="shared" ref="P9587:P9588" si="832">J9587/10000*I9587</f>
        <v>1.2752491974396001E-2</v>
      </c>
      <c r="Q9587" s="40">
        <f t="shared" ref="Q9587:Q9588" si="833">IF(AND(H9587&lt;&gt;"below",I9587&gt;=0.005),M9587*P9587,0)</f>
        <v>4.4633721910386004E-2</v>
      </c>
    </row>
    <row r="9588" spans="1:17" x14ac:dyDescent="0.3">
      <c r="A9588" s="30">
        <v>2471627</v>
      </c>
      <c r="B9588" s="14">
        <v>135</v>
      </c>
      <c r="C9588" s="14" t="s">
        <v>34</v>
      </c>
      <c r="D9588" s="14" t="s">
        <v>55</v>
      </c>
      <c r="E9588" s="14" t="s">
        <v>56</v>
      </c>
      <c r="F9588" s="48">
        <v>500</v>
      </c>
      <c r="G9588" s="38">
        <v>1379.48</v>
      </c>
      <c r="H9588" s="14" t="s">
        <v>218</v>
      </c>
      <c r="I9588" s="38">
        <v>1.7368399999999999E-2</v>
      </c>
      <c r="J9588" s="38">
        <v>942.36017000000004</v>
      </c>
      <c r="K9588" s="39" t="str">
        <f t="shared" si="821"/>
        <v>Kempenland-West_H3130</v>
      </c>
      <c r="L9588" s="40">
        <f>VLOOKUP(D9588,DATA!A:F,5,FALSE)</f>
        <v>0</v>
      </c>
      <c r="M9588" s="41">
        <f>VLOOKUP(D9588,DATA!A:F,6,FALSE)</f>
        <v>3.5</v>
      </c>
      <c r="N9588" s="40">
        <f t="shared" si="822"/>
        <v>50</v>
      </c>
      <c r="O9588" s="40">
        <f t="shared" si="823"/>
        <v>50</v>
      </c>
      <c r="P9588" s="40">
        <f t="shared" si="832"/>
        <v>1.6367288376628001E-3</v>
      </c>
      <c r="Q9588" s="40">
        <f t="shared" si="833"/>
        <v>5.7285509318197999E-3</v>
      </c>
    </row>
    <row r="9589" spans="1:17" x14ac:dyDescent="0.3">
      <c r="A9589" s="29">
        <v>2471627</v>
      </c>
      <c r="B9589" s="1">
        <v>135</v>
      </c>
      <c r="C9589" s="1" t="s">
        <v>34</v>
      </c>
      <c r="D9589" s="1" t="s">
        <v>43</v>
      </c>
      <c r="E9589" s="1" t="s">
        <v>44</v>
      </c>
      <c r="F9589" s="47">
        <v>1071</v>
      </c>
      <c r="G9589" s="34">
        <v>1379.48</v>
      </c>
      <c r="H9589" s="1" t="s">
        <v>218</v>
      </c>
      <c r="I9589" s="34">
        <v>1.7368399999999999E-2</v>
      </c>
      <c r="J9589" s="34">
        <v>794.64589999999998</v>
      </c>
      <c r="K9589" s="35" t="str">
        <f t="shared" si="821"/>
        <v>Kempenland-West_H7150</v>
      </c>
      <c r="L9589" s="36">
        <f>VLOOKUP(D9589,DATA!A:F,5,FALSE)</f>
        <v>1.3726988247862192E-2</v>
      </c>
      <c r="M9589" s="37">
        <f>VLOOKUP(D9589,DATA!A:F,6,FALSE)</f>
        <v>1285.5</v>
      </c>
      <c r="N9589" s="36">
        <f t="shared" si="822"/>
        <v>78.415774331155816</v>
      </c>
      <c r="O9589" s="36">
        <f t="shared" si="823"/>
        <v>78.419809349924975</v>
      </c>
      <c r="P9589" s="36">
        <f t="shared" si="824"/>
        <v>4.0350187691586825E-3</v>
      </c>
      <c r="Q9589" s="36">
        <f t="shared" si="825"/>
        <v>3.2064111213349934E-2</v>
      </c>
    </row>
    <row r="9590" spans="1:17" x14ac:dyDescent="0.3">
      <c r="A9590" s="29">
        <v>2473124</v>
      </c>
      <c r="B9590" s="1">
        <v>135</v>
      </c>
      <c r="C9590" s="1" t="s">
        <v>34</v>
      </c>
      <c r="D9590" s="1" t="s">
        <v>85</v>
      </c>
      <c r="E9590" s="1" t="s">
        <v>60</v>
      </c>
      <c r="F9590" s="47">
        <v>1071</v>
      </c>
      <c r="G9590" s="34">
        <v>1387.4</v>
      </c>
      <c r="H9590" s="1" t="s">
        <v>218</v>
      </c>
      <c r="I9590" s="34">
        <v>9.9176000000000004E-3</v>
      </c>
      <c r="J9590" s="34">
        <v>547.178</v>
      </c>
      <c r="K9590" s="35" t="str">
        <f t="shared" si="821"/>
        <v>Kempenland-West_ZGH9190</v>
      </c>
      <c r="L9590" s="36">
        <f>VLOOKUP(D9590,DATA!A:F,5,FALSE)</f>
        <v>1.3726988247862192E-2</v>
      </c>
      <c r="M9590" s="37">
        <f>VLOOKUP(D9590,DATA!A:F,6,FALSE)</f>
        <v>1285.5</v>
      </c>
      <c r="N9590" s="36">
        <f t="shared" si="822"/>
        <v>80.199023787995102</v>
      </c>
      <c r="O9590" s="36">
        <f t="shared" si="823"/>
        <v>80.201185608733653</v>
      </c>
      <c r="P9590" s="36">
        <f t="shared" si="824"/>
        <v>2.1618207385500909E-3</v>
      </c>
      <c r="Q9590" s="36">
        <f t="shared" si="825"/>
        <v>1.1829007480783617E-2</v>
      </c>
    </row>
    <row r="9591" spans="1:17" x14ac:dyDescent="0.3">
      <c r="A9591" s="29">
        <v>2473125</v>
      </c>
      <c r="B9591" s="1">
        <v>135</v>
      </c>
      <c r="C9591" s="1" t="s">
        <v>34</v>
      </c>
      <c r="D9591" s="1" t="s">
        <v>70</v>
      </c>
      <c r="E9591" s="1" t="s">
        <v>71</v>
      </c>
      <c r="F9591" s="47">
        <v>1071</v>
      </c>
      <c r="G9591" s="34">
        <v>1909.74</v>
      </c>
      <c r="H9591" s="1" t="s">
        <v>218</v>
      </c>
      <c r="I9591" s="34">
        <v>1.5103999999999999E-2</v>
      </c>
      <c r="J9591" s="34">
        <v>7942.9535999999998</v>
      </c>
      <c r="K9591" s="35" t="str">
        <f t="shared" si="821"/>
        <v>Kempenland-West_H9120</v>
      </c>
      <c r="L9591" s="36">
        <f>VLOOKUP(D9591,DATA!A:F,5,FALSE)</f>
        <v>1.3726988247862192E-2</v>
      </c>
      <c r="M9591" s="37">
        <f>VLOOKUP(D9591,DATA!A:F,6,FALSE)</f>
        <v>1285.5</v>
      </c>
      <c r="N9591" s="36">
        <f t="shared" si="822"/>
        <v>99.98101212866807</v>
      </c>
      <c r="O9591" s="36">
        <f t="shared" si="823"/>
        <v>99.981016064314218</v>
      </c>
      <c r="P9591" s="36">
        <f t="shared" si="824"/>
        <v>3.9356461485340333E-6</v>
      </c>
      <c r="Q9591" s="36">
        <f t="shared" si="825"/>
        <v>3.1260654743824534E-4</v>
      </c>
    </row>
    <row r="9592" spans="1:17" x14ac:dyDescent="0.3">
      <c r="A9592" s="29">
        <v>2473125</v>
      </c>
      <c r="B9592" s="1">
        <v>135</v>
      </c>
      <c r="C9592" s="1" t="s">
        <v>34</v>
      </c>
      <c r="D9592" s="1" t="s">
        <v>85</v>
      </c>
      <c r="E9592" s="1" t="s">
        <v>60</v>
      </c>
      <c r="F9592" s="47">
        <v>1071</v>
      </c>
      <c r="G9592" s="34">
        <v>1909.74</v>
      </c>
      <c r="H9592" s="1" t="s">
        <v>218</v>
      </c>
      <c r="I9592" s="34">
        <v>1.5103999999999999E-2</v>
      </c>
      <c r="J9592" s="34">
        <v>2057.0466000000001</v>
      </c>
      <c r="K9592" s="35" t="str">
        <f t="shared" si="821"/>
        <v>Kempenland-West_ZGH9190</v>
      </c>
      <c r="L9592" s="36">
        <f>VLOOKUP(D9592,DATA!A:F,5,FALSE)</f>
        <v>1.3726988247862192E-2</v>
      </c>
      <c r="M9592" s="37">
        <f>VLOOKUP(D9592,DATA!A:F,6,FALSE)</f>
        <v>1285.5</v>
      </c>
      <c r="N9592" s="36">
        <f t="shared" si="822"/>
        <v>99.98101212866807</v>
      </c>
      <c r="O9592" s="36">
        <f t="shared" si="823"/>
        <v>99.981016064314218</v>
      </c>
      <c r="P9592" s="36">
        <f t="shared" si="824"/>
        <v>3.9356461485340333E-6</v>
      </c>
      <c r="Q9592" s="36">
        <f t="shared" si="825"/>
        <v>8.0958075286450285E-5</v>
      </c>
    </row>
    <row r="9593" spans="1:17" x14ac:dyDescent="0.3">
      <c r="A9593" s="29">
        <v>2473126</v>
      </c>
      <c r="B9593" s="1">
        <v>135</v>
      </c>
      <c r="C9593" s="1" t="s">
        <v>34</v>
      </c>
      <c r="D9593" s="1" t="s">
        <v>70</v>
      </c>
      <c r="E9593" s="1" t="s">
        <v>71</v>
      </c>
      <c r="F9593" s="47">
        <v>1071</v>
      </c>
      <c r="G9593" s="34">
        <v>2028.92</v>
      </c>
      <c r="H9593" s="1" t="s">
        <v>218</v>
      </c>
      <c r="I9593" s="34">
        <v>1.7406999999999999E-2</v>
      </c>
      <c r="J9593" s="34">
        <v>3492.7</v>
      </c>
      <c r="K9593" s="35" t="str">
        <f t="shared" si="821"/>
        <v>Kempenland-West_H9120</v>
      </c>
      <c r="L9593" s="36">
        <f>VLOOKUP(D9593,DATA!A:F,5,FALSE)</f>
        <v>1.3726988247862192E-2</v>
      </c>
      <c r="M9593" s="37">
        <f>VLOOKUP(D9593,DATA!A:F,6,FALSE)</f>
        <v>1285.5</v>
      </c>
      <c r="N9593" s="36">
        <f t="shared" si="822"/>
        <v>99.996301338954908</v>
      </c>
      <c r="O9593" s="36">
        <f t="shared" si="823"/>
        <v>99.996302222595759</v>
      </c>
      <c r="P9593" s="36">
        <f t="shared" si="824"/>
        <v>8.8364085115699709E-7</v>
      </c>
      <c r="Q9593" s="36">
        <f t="shared" si="825"/>
        <v>3.0862924008360437E-5</v>
      </c>
    </row>
    <row r="9594" spans="1:17" x14ac:dyDescent="0.3">
      <c r="A9594" s="29">
        <v>2473126</v>
      </c>
      <c r="B9594" s="1">
        <v>135</v>
      </c>
      <c r="C9594" s="1" t="s">
        <v>34</v>
      </c>
      <c r="D9594" s="1" t="s">
        <v>22</v>
      </c>
      <c r="E9594" s="1" t="s">
        <v>23</v>
      </c>
      <c r="F9594" s="47">
        <v>1857</v>
      </c>
      <c r="G9594" s="34">
        <v>2028.92</v>
      </c>
      <c r="H9594" s="1" t="s">
        <v>218</v>
      </c>
      <c r="I9594" s="34">
        <v>1.7406999999999999E-2</v>
      </c>
      <c r="J9594" s="34">
        <v>6507.3002999999999</v>
      </c>
      <c r="K9594" s="35" t="str">
        <f t="shared" si="821"/>
        <v>Kempenland-West_H91E0C</v>
      </c>
      <c r="L9594" s="36">
        <f>VLOOKUP(D9594,DATA!A:F,5,FALSE)</f>
        <v>6.9280917156857415E-3</v>
      </c>
      <c r="M9594" s="37">
        <f>VLOOKUP(D9594,DATA!A:F,6,FALSE)</f>
        <v>2282</v>
      </c>
      <c r="N9594" s="36">
        <f t="shared" si="822"/>
        <v>14.762372217166501</v>
      </c>
      <c r="O9594" s="36">
        <f t="shared" si="823"/>
        <v>14.763889768948596</v>
      </c>
      <c r="P9594" s="36">
        <f t="shared" si="824"/>
        <v>1.5175517820953388E-3</v>
      </c>
      <c r="Q9594" s="36">
        <f t="shared" si="825"/>
        <v>9.8751651668945326E-2</v>
      </c>
    </row>
    <row r="9595" spans="1:17" x14ac:dyDescent="0.3">
      <c r="A9595" s="29">
        <v>2473127</v>
      </c>
      <c r="B9595" s="1">
        <v>135</v>
      </c>
      <c r="C9595" s="1" t="s">
        <v>34</v>
      </c>
      <c r="D9595" s="1" t="s">
        <v>22</v>
      </c>
      <c r="E9595" s="1" t="s">
        <v>23</v>
      </c>
      <c r="F9595" s="47">
        <v>1857</v>
      </c>
      <c r="G9595" s="34">
        <v>1935.87</v>
      </c>
      <c r="H9595" s="1" t="s">
        <v>218</v>
      </c>
      <c r="I9595" s="34">
        <v>1.6316000000000001E-2</v>
      </c>
      <c r="J9595" s="34">
        <v>1512.2194</v>
      </c>
      <c r="K9595" s="35" t="str">
        <f t="shared" si="821"/>
        <v>Kempenland-West_H91E0C</v>
      </c>
      <c r="L9595" s="36">
        <f>VLOOKUP(D9595,DATA!A:F,5,FALSE)</f>
        <v>6.9280917156857415E-3</v>
      </c>
      <c r="M9595" s="37">
        <f>VLOOKUP(D9595,DATA!A:F,6,FALSE)</f>
        <v>2282</v>
      </c>
      <c r="N9595" s="36">
        <f t="shared" si="822"/>
        <v>8.3323776607434681</v>
      </c>
      <c r="O9595" s="36">
        <f t="shared" si="823"/>
        <v>8.3332411017955756</v>
      </c>
      <c r="P9595" s="36">
        <f t="shared" si="824"/>
        <v>8.6344105210756084E-4</v>
      </c>
      <c r="Q9595" s="36">
        <f t="shared" si="825"/>
        <v>1.3057123097534644E-2</v>
      </c>
    </row>
    <row r="9596" spans="1:17" x14ac:dyDescent="0.3">
      <c r="A9596" s="29">
        <v>2473147</v>
      </c>
      <c r="B9596" s="1">
        <v>135</v>
      </c>
      <c r="C9596" s="1" t="s">
        <v>34</v>
      </c>
      <c r="D9596" s="1" t="s">
        <v>63</v>
      </c>
      <c r="E9596" s="1" t="s">
        <v>64</v>
      </c>
      <c r="F9596" s="47">
        <v>714</v>
      </c>
      <c r="G9596" s="34">
        <v>1489.3</v>
      </c>
      <c r="H9596" s="1" t="s">
        <v>218</v>
      </c>
      <c r="I9596" s="34">
        <v>1.6216999999999999E-2</v>
      </c>
      <c r="J9596" s="34">
        <v>18.653389000000001</v>
      </c>
      <c r="K9596" s="35" t="str">
        <f t="shared" si="821"/>
        <v>Kempenland-West_H2310</v>
      </c>
      <c r="L9596" s="36">
        <f>VLOOKUP(D9596,DATA!A:F,5,FALSE)</f>
        <v>1.0986712608830001E-2</v>
      </c>
      <c r="M9596" s="37">
        <f>VLOOKUP(D9596,DATA!A:F,6,FALSE)</f>
        <v>982</v>
      </c>
      <c r="N9596" s="36">
        <f t="shared" si="822"/>
        <v>99.621742036180848</v>
      </c>
      <c r="O9596" s="36">
        <f t="shared" si="823"/>
        <v>99.621809170114815</v>
      </c>
      <c r="P9596" s="36">
        <f t="shared" si="824"/>
        <v>6.7133933967511439E-5</v>
      </c>
      <c r="Q9596" s="36">
        <f t="shared" si="825"/>
        <v>1.2522753853963042E-5</v>
      </c>
    </row>
    <row r="9597" spans="1:17" x14ac:dyDescent="0.3">
      <c r="A9597" s="29">
        <v>2473148</v>
      </c>
      <c r="B9597" s="1">
        <v>135</v>
      </c>
      <c r="C9597" s="1" t="s">
        <v>34</v>
      </c>
      <c r="D9597" s="1" t="s">
        <v>63</v>
      </c>
      <c r="E9597" s="1" t="s">
        <v>64</v>
      </c>
      <c r="F9597" s="47">
        <v>714</v>
      </c>
      <c r="G9597" s="34">
        <v>1229.17</v>
      </c>
      <c r="H9597" s="1" t="s">
        <v>218</v>
      </c>
      <c r="I9597" s="34">
        <v>1.3902899999999999E-2</v>
      </c>
      <c r="J9597" s="34">
        <v>9861.3269999999993</v>
      </c>
      <c r="K9597" s="35" t="str">
        <f t="shared" si="821"/>
        <v>Kempenland-West_H2310</v>
      </c>
      <c r="L9597" s="36">
        <f>VLOOKUP(D9597,DATA!A:F,5,FALSE)</f>
        <v>1.0986712608830001E-2</v>
      </c>
      <c r="M9597" s="37">
        <f>VLOOKUP(D9597,DATA!A:F,6,FALSE)</f>
        <v>982</v>
      </c>
      <c r="N9597" s="36">
        <f t="shared" si="822"/>
        <v>93.794008344012539</v>
      </c>
      <c r="O9597" s="36">
        <f t="shared" si="823"/>
        <v>93.794897402628663</v>
      </c>
      <c r="P9597" s="36">
        <f t="shared" si="824"/>
        <v>8.8905861612431636E-4</v>
      </c>
      <c r="Q9597" s="36">
        <f t="shared" si="825"/>
        <v>8.7672977357693554E-2</v>
      </c>
    </row>
    <row r="9598" spans="1:17" x14ac:dyDescent="0.3">
      <c r="A9598" s="29">
        <v>2473148</v>
      </c>
      <c r="B9598" s="1">
        <v>135</v>
      </c>
      <c r="C9598" s="1" t="s">
        <v>34</v>
      </c>
      <c r="D9598" s="1" t="s">
        <v>41</v>
      </c>
      <c r="E9598" s="1" t="s">
        <v>42</v>
      </c>
      <c r="F9598" s="47">
        <v>1071</v>
      </c>
      <c r="G9598" s="34">
        <v>1229.17</v>
      </c>
      <c r="H9598" s="1" t="s">
        <v>218</v>
      </c>
      <c r="I9598" s="34">
        <v>1.3902899999999999E-2</v>
      </c>
      <c r="J9598" s="34">
        <v>138.67247</v>
      </c>
      <c r="K9598" s="35" t="str">
        <f t="shared" si="821"/>
        <v>Kempenland-West_H4010A</v>
      </c>
      <c r="L9598" s="36">
        <f>VLOOKUP(D9598,DATA!A:F,5,FALSE)</f>
        <v>1.3726988247862192E-2</v>
      </c>
      <c r="M9598" s="37">
        <f>VLOOKUP(D9598,DATA!A:F,6,FALSE)</f>
        <v>1285.5</v>
      </c>
      <c r="N9598" s="36">
        <f t="shared" si="822"/>
        <v>31.577837666468572</v>
      </c>
      <c r="O9598" s="36">
        <f t="shared" si="823"/>
        <v>31.581961252990535</v>
      </c>
      <c r="P9598" s="36">
        <f t="shared" si="824"/>
        <v>4.1235865219633183E-3</v>
      </c>
      <c r="Q9598" s="36">
        <f t="shared" si="825"/>
        <v>5.7182792825936253E-3</v>
      </c>
    </row>
    <row r="9599" spans="1:17" x14ac:dyDescent="0.3">
      <c r="A9599" s="29">
        <v>2473149</v>
      </c>
      <c r="B9599" s="1">
        <v>135</v>
      </c>
      <c r="C9599" s="1" t="s">
        <v>34</v>
      </c>
      <c r="D9599" s="1" t="s">
        <v>63</v>
      </c>
      <c r="E9599" s="1" t="s">
        <v>64</v>
      </c>
      <c r="F9599" s="47">
        <v>714</v>
      </c>
      <c r="G9599" s="34">
        <v>1063.0899999999999</v>
      </c>
      <c r="H9599" s="1" t="s">
        <v>218</v>
      </c>
      <c r="I9599" s="34">
        <v>1.22594E-2</v>
      </c>
      <c r="J9599" s="34">
        <v>10000</v>
      </c>
      <c r="K9599" s="35" t="str">
        <f t="shared" si="821"/>
        <v>Kempenland-West_H2310</v>
      </c>
      <c r="L9599" s="36">
        <f>VLOOKUP(D9599,DATA!A:F,5,FALSE)</f>
        <v>1.0986712608830001E-2</v>
      </c>
      <c r="M9599" s="37">
        <f>VLOOKUP(D9599,DATA!A:F,6,FALSE)</f>
        <v>982</v>
      </c>
      <c r="N9599" s="36">
        <f t="shared" si="822"/>
        <v>70.907844988349865</v>
      </c>
      <c r="O9599" s="36">
        <f t="shared" si="823"/>
        <v>70.910623389363707</v>
      </c>
      <c r="P9599" s="36">
        <f t="shared" si="824"/>
        <v>2.778401013841858E-3</v>
      </c>
      <c r="Q9599" s="36">
        <f t="shared" si="825"/>
        <v>0.2778401013841858</v>
      </c>
    </row>
    <row r="9600" spans="1:17" x14ac:dyDescent="0.3">
      <c r="A9600" s="29">
        <v>2473150</v>
      </c>
      <c r="B9600" s="1">
        <v>135</v>
      </c>
      <c r="C9600" s="1" t="s">
        <v>34</v>
      </c>
      <c r="D9600" s="1" t="s">
        <v>63</v>
      </c>
      <c r="E9600" s="1" t="s">
        <v>64</v>
      </c>
      <c r="F9600" s="47">
        <v>714</v>
      </c>
      <c r="G9600" s="34">
        <v>1264.26</v>
      </c>
      <c r="H9600" s="1" t="s">
        <v>218</v>
      </c>
      <c r="I9600" s="34">
        <v>1.4186900000000001E-2</v>
      </c>
      <c r="J9600" s="34">
        <v>4617.866</v>
      </c>
      <c r="K9600" s="35" t="str">
        <f t="shared" si="821"/>
        <v>Kempenland-West_H2310</v>
      </c>
      <c r="L9600" s="36">
        <f>VLOOKUP(D9600,DATA!A:F,5,FALSE)</f>
        <v>1.0986712608830001E-2</v>
      </c>
      <c r="M9600" s="37">
        <f>VLOOKUP(D9600,DATA!A:F,6,FALSE)</f>
        <v>982</v>
      </c>
      <c r="N9600" s="36">
        <f t="shared" si="822"/>
        <v>95.693848769332348</v>
      </c>
      <c r="O9600" s="36">
        <f t="shared" si="823"/>
        <v>95.69449100976145</v>
      </c>
      <c r="P9600" s="36">
        <f t="shared" si="824"/>
        <v>6.4224042910154822E-4</v>
      </c>
      <c r="Q9600" s="36">
        <f t="shared" si="825"/>
        <v>2.9657802413734502E-2</v>
      </c>
    </row>
    <row r="9601" spans="1:17" x14ac:dyDescent="0.3">
      <c r="A9601" s="30">
        <v>2473150</v>
      </c>
      <c r="B9601" s="14">
        <v>135</v>
      </c>
      <c r="C9601" s="14" t="s">
        <v>34</v>
      </c>
      <c r="D9601" s="14" t="s">
        <v>55</v>
      </c>
      <c r="E9601" s="14" t="s">
        <v>56</v>
      </c>
      <c r="F9601" s="48">
        <v>500</v>
      </c>
      <c r="G9601" s="38">
        <v>1264.26</v>
      </c>
      <c r="H9601" s="14" t="s">
        <v>218</v>
      </c>
      <c r="I9601" s="38">
        <v>1.4186900000000001E-2</v>
      </c>
      <c r="J9601" s="38">
        <v>3550.7754</v>
      </c>
      <c r="K9601" s="39" t="str">
        <f t="shared" si="821"/>
        <v>Kempenland-West_H3130</v>
      </c>
      <c r="L9601" s="40">
        <f>VLOOKUP(D9601,DATA!A:F,5,FALSE)</f>
        <v>0</v>
      </c>
      <c r="M9601" s="41">
        <f>VLOOKUP(D9601,DATA!A:F,6,FALSE)</f>
        <v>3.5</v>
      </c>
      <c r="N9601" s="40">
        <f t="shared" si="822"/>
        <v>50</v>
      </c>
      <c r="O9601" s="40">
        <f t="shared" si="823"/>
        <v>50</v>
      </c>
      <c r="P9601" s="40">
        <f t="shared" ref="P9601:P9602" si="834">J9601/10000*I9601</f>
        <v>5.0374495522260004E-3</v>
      </c>
      <c r="Q9601" s="40">
        <f t="shared" ref="Q9601:Q9602" si="835">IF(AND(H9601&lt;&gt;"below",I9601&gt;=0.005),M9601*P9601,0)</f>
        <v>1.7631073432791002E-2</v>
      </c>
    </row>
    <row r="9602" spans="1:17" x14ac:dyDescent="0.3">
      <c r="A9602" s="30">
        <v>2473151</v>
      </c>
      <c r="B9602" s="14">
        <v>135</v>
      </c>
      <c r="C9602" s="14" t="s">
        <v>34</v>
      </c>
      <c r="D9602" s="14" t="s">
        <v>55</v>
      </c>
      <c r="E9602" s="14" t="s">
        <v>56</v>
      </c>
      <c r="F9602" s="48">
        <v>500</v>
      </c>
      <c r="G9602" s="38">
        <v>970.28</v>
      </c>
      <c r="H9602" s="14" t="s">
        <v>218</v>
      </c>
      <c r="I9602" s="38">
        <v>1.0277E-2</v>
      </c>
      <c r="J9602" s="38">
        <v>7981.2939999999999</v>
      </c>
      <c r="K9602" s="39" t="str">
        <f t="shared" si="821"/>
        <v>Kempenland-West_H3130</v>
      </c>
      <c r="L9602" s="40">
        <f>VLOOKUP(D9602,DATA!A:F,5,FALSE)</f>
        <v>0</v>
      </c>
      <c r="M9602" s="41">
        <f>VLOOKUP(D9602,DATA!A:F,6,FALSE)</f>
        <v>3.5</v>
      </c>
      <c r="N9602" s="40">
        <f t="shared" si="822"/>
        <v>50</v>
      </c>
      <c r="O9602" s="40">
        <f t="shared" si="823"/>
        <v>50</v>
      </c>
      <c r="P9602" s="40">
        <f t="shared" si="834"/>
        <v>8.2023758438E-3</v>
      </c>
      <c r="Q9602" s="40">
        <f t="shared" si="835"/>
        <v>2.87083154533E-2</v>
      </c>
    </row>
    <row r="9603" spans="1:17" x14ac:dyDescent="0.3">
      <c r="A9603" s="29">
        <v>2473152</v>
      </c>
      <c r="B9603" s="1">
        <v>135</v>
      </c>
      <c r="C9603" s="1" t="s">
        <v>34</v>
      </c>
      <c r="D9603" s="1" t="s">
        <v>41</v>
      </c>
      <c r="E9603" s="1" t="s">
        <v>42</v>
      </c>
      <c r="F9603" s="47">
        <v>1071</v>
      </c>
      <c r="G9603" s="34">
        <v>1110.8499999999999</v>
      </c>
      <c r="H9603" s="1" t="s">
        <v>218</v>
      </c>
      <c r="I9603" s="34">
        <v>1.3592399999999999E-2</v>
      </c>
      <c r="J9603" s="34">
        <v>8943.7747953582002</v>
      </c>
      <c r="K9603" s="35" t="str">
        <f t="shared" ref="K9603:K9666" si="836">_xlfn.CONCAT(C9603,"_",D9603)</f>
        <v>Kempenland-West_H4010A</v>
      </c>
      <c r="L9603" s="36">
        <f>VLOOKUP(D9603,DATA!A:F,5,FALSE)</f>
        <v>1.3726988247862192E-2</v>
      </c>
      <c r="M9603" s="37">
        <f>VLOOKUP(D9603,DATA!A:F,6,FALSE)</f>
        <v>1285.5</v>
      </c>
      <c r="N9603" s="36">
        <f t="shared" ref="N9603:N9666" si="837">100/(1+EXP(-L9603*(G9603-M9603)))</f>
        <v>8.3369760905335148</v>
      </c>
      <c r="O9603" s="36">
        <f t="shared" ref="O9603:O9666" si="838">100/(1+EXP(-L9603*((G9603+I9603)-M9603)))</f>
        <v>8.3384020523784077</v>
      </c>
      <c r="P9603" s="36">
        <f t="shared" ref="P9603:P9665" si="839">O9603-N9603</f>
        <v>1.4259618448928535E-3</v>
      </c>
      <c r="Q9603" s="36">
        <f t="shared" ref="Q9603:Q9665" si="840">IF(AND(H9603&lt;&gt;"below",I9603&gt;=0.005),J9603*P9603/100,0)</f>
        <v>0.12753481607495182</v>
      </c>
    </row>
    <row r="9604" spans="1:17" x14ac:dyDescent="0.3">
      <c r="A9604" s="29">
        <v>2473152</v>
      </c>
      <c r="B9604" s="1">
        <v>135</v>
      </c>
      <c r="C9604" s="1" t="s">
        <v>34</v>
      </c>
      <c r="D9604" s="1" t="s">
        <v>53</v>
      </c>
      <c r="E9604" s="1" t="s">
        <v>54</v>
      </c>
      <c r="F9604" s="47">
        <v>714</v>
      </c>
      <c r="G9604" s="34">
        <v>1110.8499999999999</v>
      </c>
      <c r="H9604" s="1" t="s">
        <v>218</v>
      </c>
      <c r="I9604" s="34">
        <v>1.3592399999999999E-2</v>
      </c>
      <c r="J9604" s="34">
        <v>603.1096</v>
      </c>
      <c r="K9604" s="35" t="str">
        <f t="shared" si="836"/>
        <v>Kempenland-West_H4030</v>
      </c>
      <c r="L9604" s="36">
        <f>VLOOKUP(D9604,DATA!A:F,5,FALSE)</f>
        <v>1.0986712608830001E-2</v>
      </c>
      <c r="M9604" s="37">
        <f>VLOOKUP(D9604,DATA!A:F,6,FALSE)</f>
        <v>982</v>
      </c>
      <c r="N9604" s="36">
        <f t="shared" si="837"/>
        <v>80.465366888964695</v>
      </c>
      <c r="O9604" s="36">
        <f t="shared" si="838"/>
        <v>80.467714133879269</v>
      </c>
      <c r="P9604" s="36">
        <f t="shared" si="839"/>
        <v>2.3472449145742758E-3</v>
      </c>
      <c r="Q9604" s="36">
        <f t="shared" si="840"/>
        <v>1.4156459415309257E-2</v>
      </c>
    </row>
    <row r="9605" spans="1:17" x14ac:dyDescent="0.3">
      <c r="A9605" s="30">
        <v>2473153</v>
      </c>
      <c r="B9605" s="14">
        <v>135</v>
      </c>
      <c r="C9605" s="14" t="s">
        <v>34</v>
      </c>
      <c r="D9605" s="14" t="s">
        <v>55</v>
      </c>
      <c r="E9605" s="14" t="s">
        <v>56</v>
      </c>
      <c r="F9605" s="48">
        <v>500</v>
      </c>
      <c r="G9605" s="38">
        <v>1251.46</v>
      </c>
      <c r="H9605" s="14" t="s">
        <v>218</v>
      </c>
      <c r="I9605" s="38">
        <v>1.5352899999999999E-2</v>
      </c>
      <c r="J9605" s="38">
        <v>4349.1859999999997</v>
      </c>
      <c r="K9605" s="39" t="str">
        <f t="shared" si="836"/>
        <v>Kempenland-West_H3130</v>
      </c>
      <c r="L9605" s="40">
        <f>VLOOKUP(D9605,DATA!A:F,5,FALSE)</f>
        <v>0</v>
      </c>
      <c r="M9605" s="41">
        <f>VLOOKUP(D9605,DATA!A:F,6,FALSE)</f>
        <v>3.5</v>
      </c>
      <c r="N9605" s="40">
        <f t="shared" si="837"/>
        <v>50</v>
      </c>
      <c r="O9605" s="40">
        <f t="shared" si="838"/>
        <v>50</v>
      </c>
      <c r="P9605" s="40">
        <f>J9605/10000*I9605</f>
        <v>6.6772617739399992E-3</v>
      </c>
      <c r="Q9605" s="40">
        <f>IF(AND(H9605&lt;&gt;"below",I9605&gt;=0.005),M9605*P9605,0)</f>
        <v>2.3370416208789997E-2</v>
      </c>
    </row>
    <row r="9606" spans="1:17" x14ac:dyDescent="0.3">
      <c r="A9606" s="29">
        <v>2473153</v>
      </c>
      <c r="B9606" s="1">
        <v>135</v>
      </c>
      <c r="C9606" s="1" t="s">
        <v>34</v>
      </c>
      <c r="D9606" s="1" t="s">
        <v>41</v>
      </c>
      <c r="E9606" s="1" t="s">
        <v>42</v>
      </c>
      <c r="F9606" s="47">
        <v>1071</v>
      </c>
      <c r="G9606" s="34">
        <v>1251.46</v>
      </c>
      <c r="H9606" s="1" t="s">
        <v>218</v>
      </c>
      <c r="I9606" s="34">
        <v>1.5352899999999999E-2</v>
      </c>
      <c r="J9606" s="34">
        <v>830.81060000000002</v>
      </c>
      <c r="K9606" s="35" t="str">
        <f t="shared" si="836"/>
        <v>Kempenland-West_H4010A</v>
      </c>
      <c r="L9606" s="36">
        <f>VLOOKUP(D9606,DATA!A:F,5,FALSE)</f>
        <v>1.3726988247862192E-2</v>
      </c>
      <c r="M9606" s="37">
        <f>VLOOKUP(D9606,DATA!A:F,6,FALSE)</f>
        <v>1285.5</v>
      </c>
      <c r="N9606" s="36">
        <f t="shared" si="837"/>
        <v>38.526338749954583</v>
      </c>
      <c r="O9606" s="36">
        <f t="shared" si="838"/>
        <v>38.531330157160212</v>
      </c>
      <c r="P9606" s="36">
        <f t="shared" si="839"/>
        <v>4.9914072056296277E-3</v>
      </c>
      <c r="Q9606" s="36">
        <f t="shared" si="840"/>
        <v>4.1469140153534749E-2</v>
      </c>
    </row>
    <row r="9607" spans="1:17" x14ac:dyDescent="0.3">
      <c r="A9607" s="30">
        <v>2473154</v>
      </c>
      <c r="B9607" s="14">
        <v>135</v>
      </c>
      <c r="C9607" s="14" t="s">
        <v>34</v>
      </c>
      <c r="D9607" s="14" t="s">
        <v>55</v>
      </c>
      <c r="E9607" s="14" t="s">
        <v>56</v>
      </c>
      <c r="F9607" s="48">
        <v>500</v>
      </c>
      <c r="G9607" s="38">
        <v>1448.53</v>
      </c>
      <c r="H9607" s="14" t="s">
        <v>218</v>
      </c>
      <c r="I9607" s="38">
        <v>1.7719599999999999E-2</v>
      </c>
      <c r="J9607" s="38">
        <v>5157.1216000000004</v>
      </c>
      <c r="K9607" s="39" t="str">
        <f t="shared" si="836"/>
        <v>Kempenland-West_H3130</v>
      </c>
      <c r="L9607" s="40">
        <f>VLOOKUP(D9607,DATA!A:F,5,FALSE)</f>
        <v>0</v>
      </c>
      <c r="M9607" s="41">
        <f>VLOOKUP(D9607,DATA!A:F,6,FALSE)</f>
        <v>3.5</v>
      </c>
      <c r="N9607" s="40">
        <f t="shared" si="837"/>
        <v>50</v>
      </c>
      <c r="O9607" s="40">
        <f t="shared" si="838"/>
        <v>50</v>
      </c>
      <c r="P9607" s="40">
        <f t="shared" ref="P9607:P9608" si="841">J9607/10000*I9607</f>
        <v>9.1382131903360014E-3</v>
      </c>
      <c r="Q9607" s="40">
        <f t="shared" ref="Q9607:Q9608" si="842">IF(AND(H9607&lt;&gt;"below",I9607&gt;=0.005),M9607*P9607,0)</f>
        <v>3.1983746166176004E-2</v>
      </c>
    </row>
    <row r="9608" spans="1:17" x14ac:dyDescent="0.3">
      <c r="A9608" s="30">
        <v>2473155</v>
      </c>
      <c r="B9608" s="14">
        <v>135</v>
      </c>
      <c r="C9608" s="14" t="s">
        <v>34</v>
      </c>
      <c r="D9608" s="14" t="s">
        <v>55</v>
      </c>
      <c r="E9608" s="14" t="s">
        <v>56</v>
      </c>
      <c r="F9608" s="48">
        <v>500</v>
      </c>
      <c r="G9608" s="38">
        <v>1444.82</v>
      </c>
      <c r="H9608" s="14" t="s">
        <v>218</v>
      </c>
      <c r="I9608" s="38">
        <v>1.8910300000000001E-2</v>
      </c>
      <c r="J9608" s="38">
        <v>357.10199999999998</v>
      </c>
      <c r="K9608" s="39" t="str">
        <f t="shared" si="836"/>
        <v>Kempenland-West_H3130</v>
      </c>
      <c r="L9608" s="40">
        <f>VLOOKUP(D9608,DATA!A:F,5,FALSE)</f>
        <v>0</v>
      </c>
      <c r="M9608" s="41">
        <f>VLOOKUP(D9608,DATA!A:F,6,FALSE)</f>
        <v>3.5</v>
      </c>
      <c r="N9608" s="40">
        <f t="shared" si="837"/>
        <v>50</v>
      </c>
      <c r="O9608" s="40">
        <f t="shared" si="838"/>
        <v>50</v>
      </c>
      <c r="P9608" s="40">
        <f t="shared" si="841"/>
        <v>6.7529059506000002E-4</v>
      </c>
      <c r="Q9608" s="40">
        <f t="shared" si="842"/>
        <v>2.3635170827100002E-3</v>
      </c>
    </row>
    <row r="9609" spans="1:17" x14ac:dyDescent="0.3">
      <c r="A9609" s="29">
        <v>2474654</v>
      </c>
      <c r="B9609" s="1">
        <v>135</v>
      </c>
      <c r="C9609" s="1" t="s">
        <v>34</v>
      </c>
      <c r="D9609" s="1" t="s">
        <v>70</v>
      </c>
      <c r="E9609" s="1" t="s">
        <v>71</v>
      </c>
      <c r="F9609" s="47">
        <v>1071</v>
      </c>
      <c r="G9609" s="34">
        <v>1445.06</v>
      </c>
      <c r="H9609" s="1" t="s">
        <v>218</v>
      </c>
      <c r="I9609" s="34">
        <v>1.02024E-2</v>
      </c>
      <c r="J9609" s="34">
        <v>121.23223</v>
      </c>
      <c r="K9609" s="35" t="str">
        <f t="shared" si="836"/>
        <v>Kempenland-West_H9120</v>
      </c>
      <c r="L9609" s="36">
        <f>VLOOKUP(D9609,DATA!A:F,5,FALSE)</f>
        <v>1.3726988247862192E-2</v>
      </c>
      <c r="M9609" s="37">
        <f>VLOOKUP(D9609,DATA!A:F,6,FALSE)</f>
        <v>1285.5</v>
      </c>
      <c r="N9609" s="36">
        <f t="shared" si="837"/>
        <v>89.937309070695576</v>
      </c>
      <c r="O9609" s="36">
        <f t="shared" si="838"/>
        <v>89.938576452129666</v>
      </c>
      <c r="P9609" s="36">
        <f t="shared" si="839"/>
        <v>1.267381434089998E-3</v>
      </c>
      <c r="Q9609" s="36">
        <f t="shared" si="840"/>
        <v>1.5364747751532848E-3</v>
      </c>
    </row>
    <row r="9610" spans="1:17" x14ac:dyDescent="0.3">
      <c r="A9610" s="29">
        <v>2474654</v>
      </c>
      <c r="B9610" s="1">
        <v>135</v>
      </c>
      <c r="C9610" s="1" t="s">
        <v>34</v>
      </c>
      <c r="D9610" s="1" t="s">
        <v>85</v>
      </c>
      <c r="E9610" s="1" t="s">
        <v>60</v>
      </c>
      <c r="F9610" s="47">
        <v>1071</v>
      </c>
      <c r="G9610" s="34">
        <v>1445.06</v>
      </c>
      <c r="H9610" s="1" t="s">
        <v>218</v>
      </c>
      <c r="I9610" s="34">
        <v>1.02024E-2</v>
      </c>
      <c r="J9610" s="34">
        <v>5479.0439999999999</v>
      </c>
      <c r="K9610" s="35" t="str">
        <f t="shared" si="836"/>
        <v>Kempenland-West_ZGH9190</v>
      </c>
      <c r="L9610" s="36">
        <f>VLOOKUP(D9610,DATA!A:F,5,FALSE)</f>
        <v>1.3726988247862192E-2</v>
      </c>
      <c r="M9610" s="37">
        <f>VLOOKUP(D9610,DATA!A:F,6,FALSE)</f>
        <v>1285.5</v>
      </c>
      <c r="N9610" s="36">
        <f t="shared" si="837"/>
        <v>89.937309070695576</v>
      </c>
      <c r="O9610" s="36">
        <f t="shared" si="838"/>
        <v>89.938576452129666</v>
      </c>
      <c r="P9610" s="36">
        <f t="shared" si="839"/>
        <v>1.267381434089998E-3</v>
      </c>
      <c r="Q9610" s="36">
        <f t="shared" si="840"/>
        <v>6.9440386421621994E-2</v>
      </c>
    </row>
    <row r="9611" spans="1:17" x14ac:dyDescent="0.3">
      <c r="A9611" s="29">
        <v>2474655</v>
      </c>
      <c r="B9611" s="1">
        <v>135</v>
      </c>
      <c r="C9611" s="1" t="s">
        <v>34</v>
      </c>
      <c r="D9611" s="1" t="s">
        <v>70</v>
      </c>
      <c r="E9611" s="1" t="s">
        <v>71</v>
      </c>
      <c r="F9611" s="47">
        <v>1071</v>
      </c>
      <c r="G9611" s="34">
        <v>1974.24</v>
      </c>
      <c r="H9611" s="1" t="s">
        <v>218</v>
      </c>
      <c r="I9611" s="34">
        <v>1.5983000000000001E-2</v>
      </c>
      <c r="J9611" s="34">
        <v>7945.2686000000003</v>
      </c>
      <c r="K9611" s="35" t="str">
        <f t="shared" si="836"/>
        <v>Kempenland-West_H9120</v>
      </c>
      <c r="L9611" s="36">
        <f>VLOOKUP(D9611,DATA!A:F,5,FALSE)</f>
        <v>1.3726988247862192E-2</v>
      </c>
      <c r="M9611" s="37">
        <f>VLOOKUP(D9611,DATA!A:F,6,FALSE)</f>
        <v>1285.5</v>
      </c>
      <c r="N9611" s="36">
        <f t="shared" si="837"/>
        <v>99.992165623981961</v>
      </c>
      <c r="O9611" s="36">
        <f t="shared" si="838"/>
        <v>99.992167342508793</v>
      </c>
      <c r="P9611" s="36">
        <f t="shared" si="839"/>
        <v>1.7185268319508396E-6</v>
      </c>
      <c r="Q9611" s="36">
        <f t="shared" si="840"/>
        <v>1.3654157276156483E-4</v>
      </c>
    </row>
    <row r="9612" spans="1:17" x14ac:dyDescent="0.3">
      <c r="A9612" s="29">
        <v>2474655</v>
      </c>
      <c r="B9612" s="1">
        <v>135</v>
      </c>
      <c r="C9612" s="1" t="s">
        <v>34</v>
      </c>
      <c r="D9612" s="1" t="s">
        <v>85</v>
      </c>
      <c r="E9612" s="1" t="s">
        <v>60</v>
      </c>
      <c r="F9612" s="47">
        <v>1071</v>
      </c>
      <c r="G9612" s="34">
        <v>1974.24</v>
      </c>
      <c r="H9612" s="1" t="s">
        <v>218</v>
      </c>
      <c r="I9612" s="34">
        <v>1.5983000000000001E-2</v>
      </c>
      <c r="J9612" s="34">
        <v>2054.7316999999998</v>
      </c>
      <c r="K9612" s="35" t="str">
        <f t="shared" si="836"/>
        <v>Kempenland-West_ZGH9190</v>
      </c>
      <c r="L9612" s="36">
        <f>VLOOKUP(D9612,DATA!A:F,5,FALSE)</f>
        <v>1.3726988247862192E-2</v>
      </c>
      <c r="M9612" s="37">
        <f>VLOOKUP(D9612,DATA!A:F,6,FALSE)</f>
        <v>1285.5</v>
      </c>
      <c r="N9612" s="36">
        <f t="shared" si="837"/>
        <v>99.992165623981961</v>
      </c>
      <c r="O9612" s="36">
        <f t="shared" si="838"/>
        <v>99.992167342508793</v>
      </c>
      <c r="P9612" s="36">
        <f t="shared" si="839"/>
        <v>1.7185268319508396E-6</v>
      </c>
      <c r="Q9612" s="36">
        <f t="shared" si="840"/>
        <v>3.5311115589099627E-5</v>
      </c>
    </row>
    <row r="9613" spans="1:17" x14ac:dyDescent="0.3">
      <c r="A9613" s="29">
        <v>2474656</v>
      </c>
      <c r="B9613" s="1">
        <v>135</v>
      </c>
      <c r="C9613" s="1" t="s">
        <v>34</v>
      </c>
      <c r="D9613" s="1" t="s">
        <v>22</v>
      </c>
      <c r="E9613" s="1" t="s">
        <v>23</v>
      </c>
      <c r="F9613" s="47">
        <v>1857</v>
      </c>
      <c r="G9613" s="34">
        <v>1979.03</v>
      </c>
      <c r="H9613" s="1" t="s">
        <v>218</v>
      </c>
      <c r="I9613" s="34">
        <v>1.7058E-2</v>
      </c>
      <c r="J9613" s="34">
        <v>8875.0020000000004</v>
      </c>
      <c r="K9613" s="35" t="str">
        <f t="shared" si="836"/>
        <v>Kempenland-West_H91E0C</v>
      </c>
      <c r="L9613" s="36">
        <f>VLOOKUP(D9613,DATA!A:F,5,FALSE)</f>
        <v>6.9280917156857415E-3</v>
      </c>
      <c r="M9613" s="37">
        <f>VLOOKUP(D9613,DATA!A:F,6,FALSE)</f>
        <v>2282</v>
      </c>
      <c r="N9613" s="36">
        <f t="shared" si="837"/>
        <v>10.919366996412004</v>
      </c>
      <c r="O9613" s="36">
        <f t="shared" si="838"/>
        <v>10.920516585290281</v>
      </c>
      <c r="P9613" s="36">
        <f t="shared" si="839"/>
        <v>1.149588878277541E-3</v>
      </c>
      <c r="Q9613" s="36">
        <f t="shared" si="840"/>
        <v>0.10202603593890933</v>
      </c>
    </row>
    <row r="9614" spans="1:17" x14ac:dyDescent="0.3">
      <c r="A9614" s="29">
        <v>2474677</v>
      </c>
      <c r="B9614" s="1">
        <v>135</v>
      </c>
      <c r="C9614" s="1" t="s">
        <v>34</v>
      </c>
      <c r="D9614" s="1" t="s">
        <v>63</v>
      </c>
      <c r="E9614" s="1" t="s">
        <v>64</v>
      </c>
      <c r="F9614" s="47">
        <v>714</v>
      </c>
      <c r="G9614" s="34">
        <v>1627.67</v>
      </c>
      <c r="H9614" s="1" t="s">
        <v>218</v>
      </c>
      <c r="I9614" s="34">
        <v>1.9071999999999999E-2</v>
      </c>
      <c r="J9614" s="34">
        <v>1631.7538999999999</v>
      </c>
      <c r="K9614" s="35" t="str">
        <f t="shared" si="836"/>
        <v>Kempenland-West_H2310</v>
      </c>
      <c r="L9614" s="36">
        <f>VLOOKUP(D9614,DATA!A:F,5,FALSE)</f>
        <v>1.0986712608830001E-2</v>
      </c>
      <c r="M9614" s="37">
        <f>VLOOKUP(D9614,DATA!A:F,6,FALSE)</f>
        <v>982</v>
      </c>
      <c r="N9614" s="36">
        <f t="shared" si="837"/>
        <v>99.917044457220982</v>
      </c>
      <c r="O9614" s="36">
        <f t="shared" si="838"/>
        <v>99.917061823371725</v>
      </c>
      <c r="P9614" s="36">
        <f t="shared" si="839"/>
        <v>1.7366150743214348E-5</v>
      </c>
      <c r="Q9614" s="36">
        <f t="shared" si="840"/>
        <v>2.8337284203227913E-4</v>
      </c>
    </row>
    <row r="9615" spans="1:17" x14ac:dyDescent="0.3">
      <c r="A9615" s="29">
        <v>2474678</v>
      </c>
      <c r="B9615" s="1">
        <v>135</v>
      </c>
      <c r="C9615" s="1" t="s">
        <v>34</v>
      </c>
      <c r="D9615" s="1" t="s">
        <v>63</v>
      </c>
      <c r="E9615" s="1" t="s">
        <v>64</v>
      </c>
      <c r="F9615" s="47">
        <v>714</v>
      </c>
      <c r="G9615" s="34">
        <v>1142.02</v>
      </c>
      <c r="H9615" s="1" t="s">
        <v>218</v>
      </c>
      <c r="I9615" s="34">
        <v>1.3070999999999999E-2</v>
      </c>
      <c r="J9615" s="34">
        <v>6850.3905999999997</v>
      </c>
      <c r="K9615" s="35" t="str">
        <f t="shared" si="836"/>
        <v>Kempenland-West_H2310</v>
      </c>
      <c r="L9615" s="36">
        <f>VLOOKUP(D9615,DATA!A:F,5,FALSE)</f>
        <v>1.0986712608830001E-2</v>
      </c>
      <c r="M9615" s="37">
        <f>VLOOKUP(D9615,DATA!A:F,6,FALSE)</f>
        <v>982</v>
      </c>
      <c r="N9615" s="36">
        <f t="shared" si="837"/>
        <v>85.297075527689159</v>
      </c>
      <c r="O9615" s="36">
        <f t="shared" si="838"/>
        <v>85.298876439442452</v>
      </c>
      <c r="P9615" s="36">
        <f t="shared" si="839"/>
        <v>1.8009117532926666E-3</v>
      </c>
      <c r="Q9615" s="36">
        <f t="shared" si="840"/>
        <v>0.12336948946185602</v>
      </c>
    </row>
    <row r="9616" spans="1:17" x14ac:dyDescent="0.3">
      <c r="A9616" s="29">
        <v>2474678</v>
      </c>
      <c r="B9616" s="1">
        <v>135</v>
      </c>
      <c r="C9616" s="1" t="s">
        <v>34</v>
      </c>
      <c r="D9616" s="1" t="s">
        <v>43</v>
      </c>
      <c r="E9616" s="1" t="s">
        <v>44</v>
      </c>
      <c r="F9616" s="47">
        <v>1071</v>
      </c>
      <c r="G9616" s="34">
        <v>1142.02</v>
      </c>
      <c r="H9616" s="1" t="s">
        <v>218</v>
      </c>
      <c r="I9616" s="34">
        <v>1.3070999999999999E-2</v>
      </c>
      <c r="J9616" s="34">
        <v>3149.6093999999998</v>
      </c>
      <c r="K9616" s="35" t="str">
        <f t="shared" si="836"/>
        <v>Kempenland-West_H7150</v>
      </c>
      <c r="L9616" s="36">
        <f>VLOOKUP(D9616,DATA!A:F,5,FALSE)</f>
        <v>1.3726988247862192E-2</v>
      </c>
      <c r="M9616" s="37">
        <f>VLOOKUP(D9616,DATA!A:F,6,FALSE)</f>
        <v>1285.5</v>
      </c>
      <c r="N9616" s="36">
        <f t="shared" si="837"/>
        <v>12.243741494176607</v>
      </c>
      <c r="O9616" s="36">
        <f t="shared" si="838"/>
        <v>12.24566948848622</v>
      </c>
      <c r="P9616" s="36">
        <f t="shared" si="839"/>
        <v>1.9279943096126573E-3</v>
      </c>
      <c r="Q9616" s="36">
        <f t="shared" si="840"/>
        <v>6.0724290007025353E-2</v>
      </c>
    </row>
    <row r="9617" spans="1:17" x14ac:dyDescent="0.3">
      <c r="A9617" s="29">
        <v>2474679</v>
      </c>
      <c r="B9617" s="1">
        <v>135</v>
      </c>
      <c r="C9617" s="1" t="s">
        <v>34</v>
      </c>
      <c r="D9617" s="1" t="s">
        <v>63</v>
      </c>
      <c r="E9617" s="1" t="s">
        <v>64</v>
      </c>
      <c r="F9617" s="47">
        <v>714</v>
      </c>
      <c r="G9617" s="34">
        <v>1135.45</v>
      </c>
      <c r="H9617" s="1" t="s">
        <v>218</v>
      </c>
      <c r="I9617" s="34">
        <v>1.34243E-2</v>
      </c>
      <c r="J9617" s="34">
        <v>9999.9779999999992</v>
      </c>
      <c r="K9617" s="35" t="str">
        <f t="shared" si="836"/>
        <v>Kempenland-West_H2310</v>
      </c>
      <c r="L9617" s="36">
        <f>VLOOKUP(D9617,DATA!A:F,5,FALSE)</f>
        <v>1.0986712608830001E-2</v>
      </c>
      <c r="M9617" s="37">
        <f>VLOOKUP(D9617,DATA!A:F,6,FALSE)</f>
        <v>982</v>
      </c>
      <c r="N9617" s="36">
        <f t="shared" si="837"/>
        <v>84.368566596370357</v>
      </c>
      <c r="O9617" s="36">
        <f t="shared" si="838"/>
        <v>84.370511584137034</v>
      </c>
      <c r="P9617" s="36">
        <f t="shared" si="839"/>
        <v>1.9449877666772863E-3</v>
      </c>
      <c r="Q9617" s="36">
        <f t="shared" si="840"/>
        <v>0.19449834877041994</v>
      </c>
    </row>
    <row r="9618" spans="1:17" x14ac:dyDescent="0.3">
      <c r="A9618" s="29">
        <v>2474679</v>
      </c>
      <c r="B9618" s="1">
        <v>135</v>
      </c>
      <c r="C9618" s="1" t="s">
        <v>34</v>
      </c>
      <c r="D9618" s="1" t="s">
        <v>43</v>
      </c>
      <c r="E9618" s="1" t="s">
        <v>44</v>
      </c>
      <c r="F9618" s="47">
        <v>1071</v>
      </c>
      <c r="G9618" s="34">
        <v>1135.45</v>
      </c>
      <c r="H9618" s="1" t="s">
        <v>218</v>
      </c>
      <c r="I9618" s="34">
        <v>1.34243E-2</v>
      </c>
      <c r="J9618" s="34">
        <v>2.2033560000000001E-2</v>
      </c>
      <c r="K9618" s="35" t="str">
        <f t="shared" si="836"/>
        <v>Kempenland-West_H7150</v>
      </c>
      <c r="L9618" s="36">
        <f>VLOOKUP(D9618,DATA!A:F,5,FALSE)</f>
        <v>1.3726988247862192E-2</v>
      </c>
      <c r="M9618" s="37">
        <f>VLOOKUP(D9618,DATA!A:F,6,FALSE)</f>
        <v>1285.5</v>
      </c>
      <c r="N9618" s="36">
        <f t="shared" si="837"/>
        <v>11.30724448709762</v>
      </c>
      <c r="O9618" s="36">
        <f t="shared" si="838"/>
        <v>11.309092660887304</v>
      </c>
      <c r="P9618" s="36">
        <f t="shared" si="839"/>
        <v>1.8481737896838268E-3</v>
      </c>
      <c r="Q9618" s="36">
        <f t="shared" si="840"/>
        <v>4.0721848085425984E-7</v>
      </c>
    </row>
    <row r="9619" spans="1:17" x14ac:dyDescent="0.3">
      <c r="A9619" s="29">
        <v>2474680</v>
      </c>
      <c r="B9619" s="1">
        <v>135</v>
      </c>
      <c r="C9619" s="1" t="s">
        <v>34</v>
      </c>
      <c r="D9619" s="1" t="s">
        <v>63</v>
      </c>
      <c r="E9619" s="1" t="s">
        <v>64</v>
      </c>
      <c r="F9619" s="47">
        <v>714</v>
      </c>
      <c r="G9619" s="34">
        <v>1186.49</v>
      </c>
      <c r="H9619" s="1" t="s">
        <v>218</v>
      </c>
      <c r="I9619" s="34">
        <v>1.2992099999999999E-2</v>
      </c>
      <c r="J9619" s="34">
        <v>93.759150000000005</v>
      </c>
      <c r="K9619" s="35" t="str">
        <f t="shared" si="836"/>
        <v>Kempenland-West_H2310</v>
      </c>
      <c r="L9619" s="36">
        <f>VLOOKUP(D9619,DATA!A:F,5,FALSE)</f>
        <v>1.0986712608830001E-2</v>
      </c>
      <c r="M9619" s="37">
        <f>VLOOKUP(D9619,DATA!A:F,6,FALSE)</f>
        <v>982</v>
      </c>
      <c r="N9619" s="36">
        <f t="shared" si="837"/>
        <v>90.43631563215078</v>
      </c>
      <c r="O9619" s="36">
        <f t="shared" si="838"/>
        <v>90.437550129459467</v>
      </c>
      <c r="P9619" s="36">
        <f t="shared" si="839"/>
        <v>1.2344973086868549E-3</v>
      </c>
      <c r="Q9619" s="36">
        <f t="shared" si="840"/>
        <v>1.1574541833976714E-3</v>
      </c>
    </row>
    <row r="9620" spans="1:17" x14ac:dyDescent="0.3">
      <c r="A9620" s="30">
        <v>2474680</v>
      </c>
      <c r="B9620" s="14">
        <v>135</v>
      </c>
      <c r="C9620" s="14" t="s">
        <v>34</v>
      </c>
      <c r="D9620" s="14" t="s">
        <v>55</v>
      </c>
      <c r="E9620" s="14" t="s">
        <v>56</v>
      </c>
      <c r="F9620" s="48">
        <v>500</v>
      </c>
      <c r="G9620" s="38">
        <v>1186.49</v>
      </c>
      <c r="H9620" s="14" t="s">
        <v>218</v>
      </c>
      <c r="I9620" s="38">
        <v>1.2992099999999999E-2</v>
      </c>
      <c r="J9620" s="38">
        <v>9906.241</v>
      </c>
      <c r="K9620" s="39" t="str">
        <f t="shared" si="836"/>
        <v>Kempenland-West_H3130</v>
      </c>
      <c r="L9620" s="40">
        <f>VLOOKUP(D9620,DATA!A:F,5,FALSE)</f>
        <v>0</v>
      </c>
      <c r="M9620" s="41">
        <f>VLOOKUP(D9620,DATA!A:F,6,FALSE)</f>
        <v>3.5</v>
      </c>
      <c r="N9620" s="40">
        <f t="shared" si="837"/>
        <v>50</v>
      </c>
      <c r="O9620" s="40">
        <f t="shared" si="838"/>
        <v>50</v>
      </c>
      <c r="P9620" s="40">
        <f>J9620/10000*I9620</f>
        <v>1.287028736961E-2</v>
      </c>
      <c r="Q9620" s="40">
        <f>IF(AND(H9620&lt;&gt;"below",I9620&gt;=0.005),M9620*P9620,0)</f>
        <v>4.5046005793634998E-2</v>
      </c>
    </row>
    <row r="9621" spans="1:17" x14ac:dyDescent="0.3">
      <c r="A9621" s="29">
        <v>2474681</v>
      </c>
      <c r="B9621" s="1">
        <v>135</v>
      </c>
      <c r="C9621" s="1" t="s">
        <v>34</v>
      </c>
      <c r="D9621" s="1" t="s">
        <v>63</v>
      </c>
      <c r="E9621" s="1" t="s">
        <v>64</v>
      </c>
      <c r="F9621" s="47">
        <v>714</v>
      </c>
      <c r="G9621" s="34">
        <v>1187.8900000000001</v>
      </c>
      <c r="H9621" s="1" t="s">
        <v>218</v>
      </c>
      <c r="I9621" s="34">
        <v>1.376E-2</v>
      </c>
      <c r="J9621" s="34">
        <v>22.147808000000001</v>
      </c>
      <c r="K9621" s="35" t="str">
        <f t="shared" si="836"/>
        <v>Kempenland-West_H2310</v>
      </c>
      <c r="L9621" s="36">
        <f>VLOOKUP(D9621,DATA!A:F,5,FALSE)</f>
        <v>1.0986712608830001E-2</v>
      </c>
      <c r="M9621" s="37">
        <f>VLOOKUP(D9621,DATA!A:F,6,FALSE)</f>
        <v>982</v>
      </c>
      <c r="N9621" s="36">
        <f t="shared" si="837"/>
        <v>90.56852510790101</v>
      </c>
      <c r="O9621" s="36">
        <f t="shared" si="838"/>
        <v>90.569816376146605</v>
      </c>
      <c r="P9621" s="36">
        <f t="shared" si="839"/>
        <v>1.2912682455947788E-3</v>
      </c>
      <c r="Q9621" s="36">
        <f t="shared" si="840"/>
        <v>2.859876117993001E-4</v>
      </c>
    </row>
    <row r="9622" spans="1:17" x14ac:dyDescent="0.3">
      <c r="A9622" s="30">
        <v>2474681</v>
      </c>
      <c r="B9622" s="14">
        <v>135</v>
      </c>
      <c r="C9622" s="14" t="s">
        <v>34</v>
      </c>
      <c r="D9622" s="14" t="s">
        <v>55</v>
      </c>
      <c r="E9622" s="14" t="s">
        <v>56</v>
      </c>
      <c r="F9622" s="48">
        <v>500</v>
      </c>
      <c r="G9622" s="38">
        <v>1187.8900000000001</v>
      </c>
      <c r="H9622" s="14" t="s">
        <v>218</v>
      </c>
      <c r="I9622" s="38">
        <v>1.376E-2</v>
      </c>
      <c r="J9622" s="38">
        <v>5580.3257000000003</v>
      </c>
      <c r="K9622" s="39" t="str">
        <f t="shared" si="836"/>
        <v>Kempenland-West_H3130</v>
      </c>
      <c r="L9622" s="40">
        <f>VLOOKUP(D9622,DATA!A:F,5,FALSE)</f>
        <v>0</v>
      </c>
      <c r="M9622" s="41">
        <f>VLOOKUP(D9622,DATA!A:F,6,FALSE)</f>
        <v>3.5</v>
      </c>
      <c r="N9622" s="40">
        <f t="shared" si="837"/>
        <v>50</v>
      </c>
      <c r="O9622" s="40">
        <f t="shared" si="838"/>
        <v>50</v>
      </c>
      <c r="P9622" s="40">
        <f>J9622/10000*I9622</f>
        <v>7.6785281632000008E-3</v>
      </c>
      <c r="Q9622" s="40">
        <f>IF(AND(H9622&lt;&gt;"below",I9622&gt;=0.005),M9622*P9622,0)</f>
        <v>2.6874848571200004E-2</v>
      </c>
    </row>
    <row r="9623" spans="1:17" x14ac:dyDescent="0.3">
      <c r="A9623" s="29">
        <v>2474681</v>
      </c>
      <c r="B9623" s="1">
        <v>135</v>
      </c>
      <c r="C9623" s="1" t="s">
        <v>34</v>
      </c>
      <c r="D9623" s="1" t="s">
        <v>41</v>
      </c>
      <c r="E9623" s="1" t="s">
        <v>42</v>
      </c>
      <c r="F9623" s="47">
        <v>1071</v>
      </c>
      <c r="G9623" s="34">
        <v>1187.8900000000001</v>
      </c>
      <c r="H9623" s="1" t="s">
        <v>218</v>
      </c>
      <c r="I9623" s="34">
        <v>1.376E-2</v>
      </c>
      <c r="J9623" s="34">
        <v>7.6763849999999998</v>
      </c>
      <c r="K9623" s="35" t="str">
        <f t="shared" si="836"/>
        <v>Kempenland-West_H4010A</v>
      </c>
      <c r="L9623" s="36">
        <f>VLOOKUP(D9623,DATA!A:F,5,FALSE)</f>
        <v>1.3726988247862192E-2</v>
      </c>
      <c r="M9623" s="37">
        <f>VLOOKUP(D9623,DATA!A:F,6,FALSE)</f>
        <v>1285.5</v>
      </c>
      <c r="N9623" s="36">
        <f t="shared" si="837"/>
        <v>20.752793104137023</v>
      </c>
      <c r="O9623" s="36">
        <f t="shared" si="838"/>
        <v>20.755899653132442</v>
      </c>
      <c r="P9623" s="36">
        <f t="shared" si="839"/>
        <v>3.1065489954187342E-3</v>
      </c>
      <c r="Q9623" s="36">
        <f t="shared" si="840"/>
        <v>2.3847066110197439E-4</v>
      </c>
    </row>
    <row r="9624" spans="1:17" x14ac:dyDescent="0.3">
      <c r="A9624" s="29">
        <v>2474681</v>
      </c>
      <c r="B9624" s="1">
        <v>135</v>
      </c>
      <c r="C9624" s="1" t="s">
        <v>34</v>
      </c>
      <c r="D9624" s="1" t="s">
        <v>53</v>
      </c>
      <c r="E9624" s="1" t="s">
        <v>54</v>
      </c>
      <c r="F9624" s="47">
        <v>714</v>
      </c>
      <c r="G9624" s="34">
        <v>1187.8900000000001</v>
      </c>
      <c r="H9624" s="1" t="s">
        <v>218</v>
      </c>
      <c r="I9624" s="34">
        <v>1.376E-2</v>
      </c>
      <c r="J9624" s="34">
        <v>4307.1504000000004</v>
      </c>
      <c r="K9624" s="35" t="str">
        <f t="shared" si="836"/>
        <v>Kempenland-West_H4030</v>
      </c>
      <c r="L9624" s="36">
        <f>VLOOKUP(D9624,DATA!A:F,5,FALSE)</f>
        <v>1.0986712608830001E-2</v>
      </c>
      <c r="M9624" s="37">
        <f>VLOOKUP(D9624,DATA!A:F,6,FALSE)</f>
        <v>982</v>
      </c>
      <c r="N9624" s="36">
        <f t="shared" si="837"/>
        <v>90.56852510790101</v>
      </c>
      <c r="O9624" s="36">
        <f t="shared" si="838"/>
        <v>90.569816376146605</v>
      </c>
      <c r="P9624" s="36">
        <f t="shared" si="839"/>
        <v>1.2912682455947788E-3</v>
      </c>
      <c r="Q9624" s="36">
        <f t="shared" si="840"/>
        <v>5.56168654052085E-2</v>
      </c>
    </row>
    <row r="9625" spans="1:17" x14ac:dyDescent="0.3">
      <c r="A9625" s="29">
        <v>2474682</v>
      </c>
      <c r="B9625" s="1">
        <v>135</v>
      </c>
      <c r="C9625" s="1" t="s">
        <v>34</v>
      </c>
      <c r="D9625" s="1" t="s">
        <v>63</v>
      </c>
      <c r="E9625" s="1" t="s">
        <v>64</v>
      </c>
      <c r="F9625" s="47">
        <v>714</v>
      </c>
      <c r="G9625" s="34">
        <v>1193.3599999999999</v>
      </c>
      <c r="H9625" s="1" t="s">
        <v>218</v>
      </c>
      <c r="I9625" s="34">
        <v>1.5399400000000001E-2</v>
      </c>
      <c r="J9625" s="34">
        <v>245.19524000000001</v>
      </c>
      <c r="K9625" s="35" t="str">
        <f t="shared" si="836"/>
        <v>Kempenland-West_H2310</v>
      </c>
      <c r="L9625" s="36">
        <f>VLOOKUP(D9625,DATA!A:F,5,FALSE)</f>
        <v>1.0986712608830001E-2</v>
      </c>
      <c r="M9625" s="37">
        <f>VLOOKUP(D9625,DATA!A:F,6,FALSE)</f>
        <v>982</v>
      </c>
      <c r="N9625" s="36">
        <f t="shared" si="837"/>
        <v>91.069508214956883</v>
      </c>
      <c r="O9625" s="36">
        <f t="shared" si="838"/>
        <v>91.070884124091776</v>
      </c>
      <c r="P9625" s="36">
        <f t="shared" si="839"/>
        <v>1.3759091348930497E-3</v>
      </c>
      <c r="Q9625" s="36">
        <f t="shared" si="840"/>
        <v>3.3736637054829371E-3</v>
      </c>
    </row>
    <row r="9626" spans="1:17" x14ac:dyDescent="0.3">
      <c r="A9626" s="29">
        <v>2474682</v>
      </c>
      <c r="B9626" s="1">
        <v>135</v>
      </c>
      <c r="C9626" s="1" t="s">
        <v>34</v>
      </c>
      <c r="D9626" s="1" t="s">
        <v>41</v>
      </c>
      <c r="E9626" s="1" t="s">
        <v>42</v>
      </c>
      <c r="F9626" s="47">
        <v>1071</v>
      </c>
      <c r="G9626" s="34">
        <v>1193.3599999999999</v>
      </c>
      <c r="H9626" s="1" t="s">
        <v>218</v>
      </c>
      <c r="I9626" s="34">
        <v>1.5399400000000001E-2</v>
      </c>
      <c r="J9626" s="34">
        <v>4823.7000438471996</v>
      </c>
      <c r="K9626" s="35" t="str">
        <f t="shared" si="836"/>
        <v>Kempenland-West_H4010A</v>
      </c>
      <c r="L9626" s="36">
        <f>VLOOKUP(D9626,DATA!A:F,5,FALSE)</f>
        <v>1.3726988247862192E-2</v>
      </c>
      <c r="M9626" s="37">
        <f>VLOOKUP(D9626,DATA!A:F,6,FALSE)</f>
        <v>1285.5</v>
      </c>
      <c r="N9626" s="36">
        <f t="shared" si="837"/>
        <v>22.014789930574512</v>
      </c>
      <c r="O9626" s="36">
        <f t="shared" si="838"/>
        <v>22.018419303078034</v>
      </c>
      <c r="P9626" s="36">
        <f t="shared" si="839"/>
        <v>3.6293725035214663E-3</v>
      </c>
      <c r="Q9626" s="36">
        <f t="shared" si="840"/>
        <v>0.17507004304374316</v>
      </c>
    </row>
    <row r="9627" spans="1:17" x14ac:dyDescent="0.3">
      <c r="A9627" s="30">
        <v>2474683</v>
      </c>
      <c r="B9627" s="14">
        <v>135</v>
      </c>
      <c r="C9627" s="14" t="s">
        <v>34</v>
      </c>
      <c r="D9627" s="14" t="s">
        <v>55</v>
      </c>
      <c r="E9627" s="14" t="s">
        <v>56</v>
      </c>
      <c r="F9627" s="48">
        <v>500</v>
      </c>
      <c r="G9627" s="38">
        <v>1323.65</v>
      </c>
      <c r="H9627" s="14" t="s">
        <v>218</v>
      </c>
      <c r="I9627" s="38">
        <v>1.6197900000000001E-2</v>
      </c>
      <c r="J9627" s="38">
        <v>6506.5635000000002</v>
      </c>
      <c r="K9627" s="39" t="str">
        <f t="shared" si="836"/>
        <v>Kempenland-West_H3130</v>
      </c>
      <c r="L9627" s="40">
        <f>VLOOKUP(D9627,DATA!A:F,5,FALSE)</f>
        <v>0</v>
      </c>
      <c r="M9627" s="41">
        <f>VLOOKUP(D9627,DATA!A:F,6,FALSE)</f>
        <v>3.5</v>
      </c>
      <c r="N9627" s="40">
        <f t="shared" si="837"/>
        <v>50</v>
      </c>
      <c r="O9627" s="40">
        <f t="shared" si="838"/>
        <v>50</v>
      </c>
      <c r="P9627" s="40">
        <f>J9627/10000*I9627</f>
        <v>1.0539266491665001E-2</v>
      </c>
      <c r="Q9627" s="40">
        <f>IF(AND(H9627&lt;&gt;"below",I9627&gt;=0.005),M9627*P9627,0)</f>
        <v>3.68874327208275E-2</v>
      </c>
    </row>
    <row r="9628" spans="1:17" x14ac:dyDescent="0.3">
      <c r="A9628" s="29">
        <v>2474683</v>
      </c>
      <c r="B9628" s="1">
        <v>135</v>
      </c>
      <c r="C9628" s="1" t="s">
        <v>34</v>
      </c>
      <c r="D9628" s="1" t="s">
        <v>41</v>
      </c>
      <c r="E9628" s="1" t="s">
        <v>42</v>
      </c>
      <c r="F9628" s="47">
        <v>1071</v>
      </c>
      <c r="G9628" s="34">
        <v>1323.65</v>
      </c>
      <c r="H9628" s="1" t="s">
        <v>218</v>
      </c>
      <c r="I9628" s="34">
        <v>1.6197900000000001E-2</v>
      </c>
      <c r="J9628" s="34">
        <v>321.15674000000001</v>
      </c>
      <c r="K9628" s="35" t="str">
        <f t="shared" si="836"/>
        <v>Kempenland-West_H4010A</v>
      </c>
      <c r="L9628" s="36">
        <f>VLOOKUP(D9628,DATA!A:F,5,FALSE)</f>
        <v>1.3726988247862192E-2</v>
      </c>
      <c r="M9628" s="37">
        <f>VLOOKUP(D9628,DATA!A:F,6,FALSE)</f>
        <v>1285.5</v>
      </c>
      <c r="N9628" s="36">
        <f t="shared" si="837"/>
        <v>62.800894498685473</v>
      </c>
      <c r="O9628" s="36">
        <f t="shared" si="838"/>
        <v>62.806088713888471</v>
      </c>
      <c r="P9628" s="36">
        <f t="shared" si="839"/>
        <v>5.1942152029980093E-3</v>
      </c>
      <c r="Q9628" s="36">
        <f t="shared" si="840"/>
        <v>1.668157221453279E-2</v>
      </c>
    </row>
    <row r="9629" spans="1:17" x14ac:dyDescent="0.3">
      <c r="A9629" s="30">
        <v>2474684</v>
      </c>
      <c r="B9629" s="14">
        <v>135</v>
      </c>
      <c r="C9629" s="14" t="s">
        <v>34</v>
      </c>
      <c r="D9629" s="14" t="s">
        <v>55</v>
      </c>
      <c r="E9629" s="14" t="s">
        <v>56</v>
      </c>
      <c r="F9629" s="48">
        <v>500</v>
      </c>
      <c r="G9629" s="38">
        <v>1474.9</v>
      </c>
      <c r="H9629" s="14" t="s">
        <v>218</v>
      </c>
      <c r="I9629" s="38">
        <v>1.87943E-2</v>
      </c>
      <c r="J9629" s="38">
        <v>1427.2847999999999</v>
      </c>
      <c r="K9629" s="39" t="str">
        <f t="shared" si="836"/>
        <v>Kempenland-West_H3130</v>
      </c>
      <c r="L9629" s="40">
        <f>VLOOKUP(D9629,DATA!A:F,5,FALSE)</f>
        <v>0</v>
      </c>
      <c r="M9629" s="41">
        <f>VLOOKUP(D9629,DATA!A:F,6,FALSE)</f>
        <v>3.5</v>
      </c>
      <c r="N9629" s="40">
        <f t="shared" si="837"/>
        <v>50</v>
      </c>
      <c r="O9629" s="40">
        <f t="shared" si="838"/>
        <v>50</v>
      </c>
      <c r="P9629" s="40">
        <f>J9629/10000*I9629</f>
        <v>2.6824818716639997E-3</v>
      </c>
      <c r="Q9629" s="40">
        <f>IF(AND(H9629&lt;&gt;"below",I9629&gt;=0.005),M9629*P9629,0)</f>
        <v>9.3886865508239995E-3</v>
      </c>
    </row>
    <row r="9630" spans="1:17" x14ac:dyDescent="0.3">
      <c r="A9630" s="29">
        <v>2474684</v>
      </c>
      <c r="B9630" s="1">
        <v>135</v>
      </c>
      <c r="C9630" s="1" t="s">
        <v>34</v>
      </c>
      <c r="D9630" s="1" t="s">
        <v>41</v>
      </c>
      <c r="E9630" s="1" t="s">
        <v>42</v>
      </c>
      <c r="F9630" s="47">
        <v>1071</v>
      </c>
      <c r="G9630" s="34">
        <v>1474.9</v>
      </c>
      <c r="H9630" s="1" t="s">
        <v>218</v>
      </c>
      <c r="I9630" s="34">
        <v>1.87943E-2</v>
      </c>
      <c r="J9630" s="34">
        <v>297.78494000000001</v>
      </c>
      <c r="K9630" s="35" t="str">
        <f t="shared" si="836"/>
        <v>Kempenland-West_H4010A</v>
      </c>
      <c r="L9630" s="36">
        <f>VLOOKUP(D9630,DATA!A:F,5,FALSE)</f>
        <v>1.3726988247862192E-2</v>
      </c>
      <c r="M9630" s="37">
        <f>VLOOKUP(D9630,DATA!A:F,6,FALSE)</f>
        <v>1285.5</v>
      </c>
      <c r="N9630" s="36">
        <f t="shared" si="837"/>
        <v>93.085460122704404</v>
      </c>
      <c r="O9630" s="36">
        <f t="shared" si="838"/>
        <v>93.087120467472985</v>
      </c>
      <c r="P9630" s="36">
        <f t="shared" si="839"/>
        <v>1.6603447685810124E-3</v>
      </c>
      <c r="Q9630" s="36">
        <f t="shared" si="840"/>
        <v>4.9442566729121064E-3</v>
      </c>
    </row>
    <row r="9631" spans="1:17" x14ac:dyDescent="0.3">
      <c r="A9631" s="29">
        <v>2476183</v>
      </c>
      <c r="B9631" s="1">
        <v>135</v>
      </c>
      <c r="C9631" s="1" t="s">
        <v>34</v>
      </c>
      <c r="D9631" s="1" t="s">
        <v>85</v>
      </c>
      <c r="E9631" s="1" t="s">
        <v>60</v>
      </c>
      <c r="F9631" s="47">
        <v>1071</v>
      </c>
      <c r="G9631" s="34">
        <v>1522.83</v>
      </c>
      <c r="H9631" s="1" t="s">
        <v>218</v>
      </c>
      <c r="I9631" s="34">
        <v>1.0767499999999999E-2</v>
      </c>
      <c r="J9631" s="34">
        <v>6024.6390000000001</v>
      </c>
      <c r="K9631" s="35" t="str">
        <f t="shared" si="836"/>
        <v>Kempenland-West_ZGH9190</v>
      </c>
      <c r="L9631" s="36">
        <f>VLOOKUP(D9631,DATA!A:F,5,FALSE)</f>
        <v>1.3726988247862192E-2</v>
      </c>
      <c r="M9631" s="37">
        <f>VLOOKUP(D9631,DATA!A:F,6,FALSE)</f>
        <v>1285.5</v>
      </c>
      <c r="N9631" s="36">
        <f t="shared" si="837"/>
        <v>96.295331724781079</v>
      </c>
      <c r="O9631" s="36">
        <f t="shared" si="838"/>
        <v>96.295858972834409</v>
      </c>
      <c r="P9631" s="36">
        <f t="shared" si="839"/>
        <v>5.272480533307089E-4</v>
      </c>
      <c r="Q9631" s="36">
        <f t="shared" si="840"/>
        <v>3.1764791847702686E-2</v>
      </c>
    </row>
    <row r="9632" spans="1:17" x14ac:dyDescent="0.3">
      <c r="A9632" s="29">
        <v>2476184</v>
      </c>
      <c r="B9632" s="1">
        <v>135</v>
      </c>
      <c r="C9632" s="1" t="s">
        <v>34</v>
      </c>
      <c r="D9632" s="1" t="s">
        <v>70</v>
      </c>
      <c r="E9632" s="1" t="s">
        <v>71</v>
      </c>
      <c r="F9632" s="47">
        <v>1071</v>
      </c>
      <c r="G9632" s="34">
        <v>2001.6</v>
      </c>
      <c r="H9632" s="1" t="s">
        <v>218</v>
      </c>
      <c r="I9632" s="34">
        <v>1.6808E-2</v>
      </c>
      <c r="J9632" s="34">
        <v>294.69292999999999</v>
      </c>
      <c r="K9632" s="35" t="str">
        <f t="shared" si="836"/>
        <v>Kempenland-West_H9120</v>
      </c>
      <c r="L9632" s="36">
        <f>VLOOKUP(D9632,DATA!A:F,5,FALSE)</f>
        <v>1.3726988247862192E-2</v>
      </c>
      <c r="M9632" s="37">
        <f>VLOOKUP(D9632,DATA!A:F,6,FALSE)</f>
        <v>1285.5</v>
      </c>
      <c r="N9632" s="36">
        <f t="shared" si="837"/>
        <v>99.994618455774315</v>
      </c>
      <c r="O9632" s="36">
        <f t="shared" si="838"/>
        <v>99.994619697211505</v>
      </c>
      <c r="P9632" s="36">
        <f t="shared" si="839"/>
        <v>1.2414371894919896E-6</v>
      </c>
      <c r="Q9632" s="36">
        <f t="shared" si="840"/>
        <v>3.6584276278235959E-6</v>
      </c>
    </row>
    <row r="9633" spans="1:17" x14ac:dyDescent="0.3">
      <c r="A9633" s="29">
        <v>2476184</v>
      </c>
      <c r="B9633" s="1">
        <v>135</v>
      </c>
      <c r="C9633" s="1" t="s">
        <v>34</v>
      </c>
      <c r="D9633" s="1" t="s">
        <v>85</v>
      </c>
      <c r="E9633" s="1" t="s">
        <v>60</v>
      </c>
      <c r="F9633" s="47">
        <v>1071</v>
      </c>
      <c r="G9633" s="34">
        <v>2001.6</v>
      </c>
      <c r="H9633" s="1" t="s">
        <v>218</v>
      </c>
      <c r="I9633" s="34">
        <v>1.6808E-2</v>
      </c>
      <c r="J9633" s="34">
        <v>6708.7505000000001</v>
      </c>
      <c r="K9633" s="35" t="str">
        <f t="shared" si="836"/>
        <v>Kempenland-West_ZGH9190</v>
      </c>
      <c r="L9633" s="36">
        <f>VLOOKUP(D9633,DATA!A:F,5,FALSE)</f>
        <v>1.3726988247862192E-2</v>
      </c>
      <c r="M9633" s="37">
        <f>VLOOKUP(D9633,DATA!A:F,6,FALSE)</f>
        <v>1285.5</v>
      </c>
      <c r="N9633" s="36">
        <f t="shared" si="837"/>
        <v>99.994618455774315</v>
      </c>
      <c r="O9633" s="36">
        <f t="shared" si="838"/>
        <v>99.994619697211505</v>
      </c>
      <c r="P9633" s="36">
        <f t="shared" si="839"/>
        <v>1.2414371894919896E-6</v>
      </c>
      <c r="Q9633" s="36">
        <f t="shared" si="840"/>
        <v>8.32849236572298E-5</v>
      </c>
    </row>
    <row r="9634" spans="1:17" x14ac:dyDescent="0.3">
      <c r="A9634" s="29">
        <v>2476184</v>
      </c>
      <c r="B9634" s="1">
        <v>135</v>
      </c>
      <c r="C9634" s="1" t="s">
        <v>34</v>
      </c>
      <c r="D9634" s="1" t="s">
        <v>22</v>
      </c>
      <c r="E9634" s="1" t="s">
        <v>23</v>
      </c>
      <c r="F9634" s="47">
        <v>1857</v>
      </c>
      <c r="G9634" s="34">
        <v>2001.6</v>
      </c>
      <c r="H9634" s="1" t="s">
        <v>218</v>
      </c>
      <c r="I9634" s="34">
        <v>1.6808E-2</v>
      </c>
      <c r="J9634" s="34">
        <v>161.80705</v>
      </c>
      <c r="K9634" s="35" t="str">
        <f t="shared" si="836"/>
        <v>Kempenland-West_H91E0C</v>
      </c>
      <c r="L9634" s="36">
        <f>VLOOKUP(D9634,DATA!A:F,5,FALSE)</f>
        <v>6.9280917156857415E-3</v>
      </c>
      <c r="M9634" s="37">
        <f>VLOOKUP(D9634,DATA!A:F,6,FALSE)</f>
        <v>2282</v>
      </c>
      <c r="N9634" s="36">
        <f t="shared" si="837"/>
        <v>12.535844941047801</v>
      </c>
      <c r="O9634" s="36">
        <f t="shared" si="838"/>
        <v>12.537121768850591</v>
      </c>
      <c r="P9634" s="36">
        <f t="shared" si="839"/>
        <v>1.2768278027905922E-3</v>
      </c>
      <c r="Q9634" s="36">
        <f t="shared" si="840"/>
        <v>2.0659974012752751E-3</v>
      </c>
    </row>
    <row r="9635" spans="1:17" x14ac:dyDescent="0.3">
      <c r="A9635" s="29">
        <v>2476185</v>
      </c>
      <c r="B9635" s="1">
        <v>135</v>
      </c>
      <c r="C9635" s="1" t="s">
        <v>34</v>
      </c>
      <c r="D9635" s="1" t="s">
        <v>22</v>
      </c>
      <c r="E9635" s="1" t="s">
        <v>23</v>
      </c>
      <c r="F9635" s="47">
        <v>1857</v>
      </c>
      <c r="G9635" s="34">
        <v>2005.58</v>
      </c>
      <c r="H9635" s="1" t="s">
        <v>218</v>
      </c>
      <c r="I9635" s="34">
        <v>1.7672E-2</v>
      </c>
      <c r="J9635" s="34">
        <v>2621.0457000000001</v>
      </c>
      <c r="K9635" s="35" t="str">
        <f t="shared" si="836"/>
        <v>Kempenland-West_H91E0C</v>
      </c>
      <c r="L9635" s="36">
        <f>VLOOKUP(D9635,DATA!A:F,5,FALSE)</f>
        <v>6.9280917156857415E-3</v>
      </c>
      <c r="M9635" s="37">
        <f>VLOOKUP(D9635,DATA!A:F,6,FALSE)</f>
        <v>2282</v>
      </c>
      <c r="N9635" s="36">
        <f t="shared" si="837"/>
        <v>12.841310560776247</v>
      </c>
      <c r="O9635" s="36">
        <f t="shared" si="838"/>
        <v>12.842680934838134</v>
      </c>
      <c r="P9635" s="36">
        <f t="shared" si="839"/>
        <v>1.370374061886892E-3</v>
      </c>
      <c r="Q9635" s="36">
        <f t="shared" si="840"/>
        <v>3.5918130423001723E-2</v>
      </c>
    </row>
    <row r="9636" spans="1:17" x14ac:dyDescent="0.3">
      <c r="A9636" s="29">
        <v>2476206</v>
      </c>
      <c r="B9636" s="1">
        <v>135</v>
      </c>
      <c r="C9636" s="1" t="s">
        <v>34</v>
      </c>
      <c r="D9636" s="1" t="s">
        <v>63</v>
      </c>
      <c r="E9636" s="1" t="s">
        <v>64</v>
      </c>
      <c r="F9636" s="47">
        <v>714</v>
      </c>
      <c r="G9636" s="34">
        <v>1539.57</v>
      </c>
      <c r="H9636" s="1" t="s">
        <v>218</v>
      </c>
      <c r="I9636" s="34">
        <v>1.805E-2</v>
      </c>
      <c r="J9636" s="34">
        <v>4196.5829999999996</v>
      </c>
      <c r="K9636" s="35" t="str">
        <f t="shared" si="836"/>
        <v>Kempenland-West_H2310</v>
      </c>
      <c r="L9636" s="36">
        <f>VLOOKUP(D9636,DATA!A:F,5,FALSE)</f>
        <v>1.0986712608830001E-2</v>
      </c>
      <c r="M9636" s="37">
        <f>VLOOKUP(D9636,DATA!A:F,6,FALSE)</f>
        <v>982</v>
      </c>
      <c r="N9636" s="36">
        <f t="shared" si="837"/>
        <v>99.78191587280844</v>
      </c>
      <c r="O9636" s="36">
        <f t="shared" si="838"/>
        <v>99.781959022529477</v>
      </c>
      <c r="P9636" s="36">
        <f t="shared" si="839"/>
        <v>4.3149721037138988E-5</v>
      </c>
      <c r="Q9636" s="36">
        <f t="shared" si="840"/>
        <v>1.8108138575919982E-3</v>
      </c>
    </row>
    <row r="9637" spans="1:17" x14ac:dyDescent="0.3">
      <c r="A9637" s="29">
        <v>2476206</v>
      </c>
      <c r="B9637" s="1">
        <v>135</v>
      </c>
      <c r="C9637" s="1" t="s">
        <v>34</v>
      </c>
      <c r="D9637" s="1" t="s">
        <v>43</v>
      </c>
      <c r="E9637" s="1" t="s">
        <v>44</v>
      </c>
      <c r="F9637" s="47">
        <v>1071</v>
      </c>
      <c r="G9637" s="34">
        <v>1539.57</v>
      </c>
      <c r="H9637" s="1" t="s">
        <v>218</v>
      </c>
      <c r="I9637" s="34">
        <v>1.805E-2</v>
      </c>
      <c r="J9637" s="34">
        <v>128.54073</v>
      </c>
      <c r="K9637" s="35" t="str">
        <f t="shared" si="836"/>
        <v>Kempenland-West_H7150</v>
      </c>
      <c r="L9637" s="36">
        <f>VLOOKUP(D9637,DATA!A:F,5,FALSE)</f>
        <v>1.3726988247862192E-2</v>
      </c>
      <c r="M9637" s="37">
        <f>VLOOKUP(D9637,DATA!A:F,6,FALSE)</f>
        <v>1285.5</v>
      </c>
      <c r="N9637" s="36">
        <f t="shared" si="837"/>
        <v>97.033334283637444</v>
      </c>
      <c r="O9637" s="36">
        <f t="shared" si="838"/>
        <v>97.0340474509442</v>
      </c>
      <c r="P9637" s="36">
        <f t="shared" si="839"/>
        <v>7.1316730675619056E-4</v>
      </c>
      <c r="Q9637" s="36">
        <f t="shared" si="840"/>
        <v>9.1671046222574655E-4</v>
      </c>
    </row>
    <row r="9638" spans="1:17" x14ac:dyDescent="0.3">
      <c r="A9638" s="29">
        <v>2476207</v>
      </c>
      <c r="B9638" s="1">
        <v>135</v>
      </c>
      <c r="C9638" s="1" t="s">
        <v>34</v>
      </c>
      <c r="D9638" s="1" t="s">
        <v>63</v>
      </c>
      <c r="E9638" s="1" t="s">
        <v>64</v>
      </c>
      <c r="F9638" s="47">
        <v>714</v>
      </c>
      <c r="G9638" s="34">
        <v>1085.02</v>
      </c>
      <c r="H9638" s="1" t="s">
        <v>218</v>
      </c>
      <c r="I9638" s="34">
        <v>1.25316E-2</v>
      </c>
      <c r="J9638" s="34">
        <v>5271.0356000000002</v>
      </c>
      <c r="K9638" s="35" t="str">
        <f t="shared" si="836"/>
        <v>Kempenland-West_H2310</v>
      </c>
      <c r="L9638" s="36">
        <f>VLOOKUP(D9638,DATA!A:F,5,FALSE)</f>
        <v>1.0986712608830001E-2</v>
      </c>
      <c r="M9638" s="37">
        <f>VLOOKUP(D9638,DATA!A:F,6,FALSE)</f>
        <v>982</v>
      </c>
      <c r="N9638" s="36">
        <f t="shared" si="837"/>
        <v>75.618035731629647</v>
      </c>
      <c r="O9638" s="36">
        <f t="shared" si="838"/>
        <v>75.620574090675817</v>
      </c>
      <c r="P9638" s="36">
        <f t="shared" si="839"/>
        <v>2.5383590461700578E-3</v>
      </c>
      <c r="Q9638" s="36">
        <f t="shared" si="840"/>
        <v>0.13379780897944418</v>
      </c>
    </row>
    <row r="9639" spans="1:17" x14ac:dyDescent="0.3">
      <c r="A9639" s="29">
        <v>2476207</v>
      </c>
      <c r="B9639" s="1">
        <v>135</v>
      </c>
      <c r="C9639" s="1" t="s">
        <v>34</v>
      </c>
      <c r="D9639" s="1" t="s">
        <v>43</v>
      </c>
      <c r="E9639" s="1" t="s">
        <v>44</v>
      </c>
      <c r="F9639" s="47">
        <v>1071</v>
      </c>
      <c r="G9639" s="34">
        <v>1085.02</v>
      </c>
      <c r="H9639" s="1" t="s">
        <v>218</v>
      </c>
      <c r="I9639" s="34">
        <v>1.25316E-2</v>
      </c>
      <c r="J9639" s="34">
        <v>4728.9643999999998</v>
      </c>
      <c r="K9639" s="35" t="str">
        <f t="shared" si="836"/>
        <v>Kempenland-West_H7150</v>
      </c>
      <c r="L9639" s="36">
        <f>VLOOKUP(D9639,DATA!A:F,5,FALSE)</f>
        <v>1.3726988247862192E-2</v>
      </c>
      <c r="M9639" s="37">
        <f>VLOOKUP(D9639,DATA!A:F,6,FALSE)</f>
        <v>1285.5</v>
      </c>
      <c r="N9639" s="36">
        <f t="shared" si="837"/>
        <v>5.9974552247375277</v>
      </c>
      <c r="O9639" s="36">
        <f t="shared" si="838"/>
        <v>5.998425112064071</v>
      </c>
      <c r="P9639" s="36">
        <f t="shared" si="839"/>
        <v>9.6988732654335053E-4</v>
      </c>
      <c r="Q9639" s="36">
        <f t="shared" si="840"/>
        <v>4.5865626392346794E-2</v>
      </c>
    </row>
    <row r="9640" spans="1:17" x14ac:dyDescent="0.3">
      <c r="A9640" s="29">
        <v>2476208</v>
      </c>
      <c r="B9640" s="1">
        <v>135</v>
      </c>
      <c r="C9640" s="1" t="s">
        <v>34</v>
      </c>
      <c r="D9640" s="1" t="s">
        <v>63</v>
      </c>
      <c r="E9640" s="1" t="s">
        <v>64</v>
      </c>
      <c r="F9640" s="47">
        <v>714</v>
      </c>
      <c r="G9640" s="34">
        <v>1164.83</v>
      </c>
      <c r="H9640" s="1" t="s">
        <v>218</v>
      </c>
      <c r="I9640" s="34">
        <v>1.35157E-2</v>
      </c>
      <c r="J9640" s="34">
        <v>9954.3109999999997</v>
      </c>
      <c r="K9640" s="35" t="str">
        <f t="shared" si="836"/>
        <v>Kempenland-West_H2310</v>
      </c>
      <c r="L9640" s="36">
        <f>VLOOKUP(D9640,DATA!A:F,5,FALSE)</f>
        <v>1.0986712608830001E-2</v>
      </c>
      <c r="M9640" s="37">
        <f>VLOOKUP(D9640,DATA!A:F,6,FALSE)</f>
        <v>982</v>
      </c>
      <c r="N9640" s="36">
        <f t="shared" si="837"/>
        <v>88.1707569750738</v>
      </c>
      <c r="O9640" s="36">
        <f t="shared" si="838"/>
        <v>88.172305660512748</v>
      </c>
      <c r="P9640" s="36">
        <f t="shared" si="839"/>
        <v>1.5486854389479277E-3</v>
      </c>
      <c r="Q9640" s="36">
        <f t="shared" si="840"/>
        <v>0.15416096500459184</v>
      </c>
    </row>
    <row r="9641" spans="1:17" x14ac:dyDescent="0.3">
      <c r="A9641" s="30">
        <v>2476208</v>
      </c>
      <c r="B9641" s="14">
        <v>135</v>
      </c>
      <c r="C9641" s="14" t="s">
        <v>34</v>
      </c>
      <c r="D9641" s="14" t="s">
        <v>55</v>
      </c>
      <c r="E9641" s="14" t="s">
        <v>56</v>
      </c>
      <c r="F9641" s="48">
        <v>500</v>
      </c>
      <c r="G9641" s="38">
        <v>1164.83</v>
      </c>
      <c r="H9641" s="14" t="s">
        <v>218</v>
      </c>
      <c r="I9641" s="38">
        <v>1.35157E-2</v>
      </c>
      <c r="J9641" s="38">
        <v>45.689210000000003</v>
      </c>
      <c r="K9641" s="39" t="str">
        <f t="shared" si="836"/>
        <v>Kempenland-West_H3130</v>
      </c>
      <c r="L9641" s="40">
        <f>VLOOKUP(D9641,DATA!A:F,5,FALSE)</f>
        <v>0</v>
      </c>
      <c r="M9641" s="41">
        <f>VLOOKUP(D9641,DATA!A:F,6,FALSE)</f>
        <v>3.5</v>
      </c>
      <c r="N9641" s="40">
        <f t="shared" si="837"/>
        <v>50</v>
      </c>
      <c r="O9641" s="40">
        <f t="shared" si="838"/>
        <v>50</v>
      </c>
      <c r="P9641" s="40">
        <f>J9641/10000*I9641</f>
        <v>6.1752165559699997E-5</v>
      </c>
      <c r="Q9641" s="40">
        <f>IF(AND(H9641&lt;&gt;"below",I9641&gt;=0.005),M9641*P9641,0)</f>
        <v>2.1613257945894999E-4</v>
      </c>
    </row>
    <row r="9642" spans="1:17" x14ac:dyDescent="0.3">
      <c r="A9642" s="29">
        <v>2476209</v>
      </c>
      <c r="B9642" s="1">
        <v>135</v>
      </c>
      <c r="C9642" s="1" t="s">
        <v>34</v>
      </c>
      <c r="D9642" s="1" t="s">
        <v>63</v>
      </c>
      <c r="E9642" s="1" t="s">
        <v>64</v>
      </c>
      <c r="F9642" s="47">
        <v>714</v>
      </c>
      <c r="G9642" s="34">
        <v>1157.17</v>
      </c>
      <c r="H9642" s="1" t="s">
        <v>218</v>
      </c>
      <c r="I9642" s="34">
        <v>1.2875299999999999E-2</v>
      </c>
      <c r="J9642" s="34">
        <v>129.52271999999999</v>
      </c>
      <c r="K9642" s="35" t="str">
        <f t="shared" si="836"/>
        <v>Kempenland-West_H2310</v>
      </c>
      <c r="L9642" s="36">
        <f>VLOOKUP(D9642,DATA!A:F,5,FALSE)</f>
        <v>1.0986712608830001E-2</v>
      </c>
      <c r="M9642" s="37">
        <f>VLOOKUP(D9642,DATA!A:F,6,FALSE)</f>
        <v>982</v>
      </c>
      <c r="N9642" s="36">
        <f t="shared" si="837"/>
        <v>87.264411989595445</v>
      </c>
      <c r="O9642" s="36">
        <f t="shared" si="838"/>
        <v>87.265984010787363</v>
      </c>
      <c r="P9642" s="36">
        <f t="shared" si="839"/>
        <v>1.5720211919187932E-3</v>
      </c>
      <c r="Q9642" s="36">
        <f t="shared" si="840"/>
        <v>2.0361246067496412E-3</v>
      </c>
    </row>
    <row r="9643" spans="1:17" x14ac:dyDescent="0.3">
      <c r="A9643" s="30">
        <v>2476209</v>
      </c>
      <c r="B9643" s="14">
        <v>135</v>
      </c>
      <c r="C9643" s="14" t="s">
        <v>34</v>
      </c>
      <c r="D9643" s="14" t="s">
        <v>55</v>
      </c>
      <c r="E9643" s="14" t="s">
        <v>56</v>
      </c>
      <c r="F9643" s="48">
        <v>500</v>
      </c>
      <c r="G9643" s="38">
        <v>1157.17</v>
      </c>
      <c r="H9643" s="14" t="s">
        <v>218</v>
      </c>
      <c r="I9643" s="38">
        <v>1.2875299999999999E-2</v>
      </c>
      <c r="J9643" s="38">
        <v>8704.4120000000003</v>
      </c>
      <c r="K9643" s="39" t="str">
        <f t="shared" si="836"/>
        <v>Kempenland-West_H3130</v>
      </c>
      <c r="L9643" s="40">
        <f>VLOOKUP(D9643,DATA!A:F,5,FALSE)</f>
        <v>0</v>
      </c>
      <c r="M9643" s="41">
        <f>VLOOKUP(D9643,DATA!A:F,6,FALSE)</f>
        <v>3.5</v>
      </c>
      <c r="N9643" s="40">
        <f t="shared" si="837"/>
        <v>50</v>
      </c>
      <c r="O9643" s="40">
        <f t="shared" si="838"/>
        <v>50</v>
      </c>
      <c r="P9643" s="40">
        <f>J9643/10000*I9643</f>
        <v>1.1207191582360001E-2</v>
      </c>
      <c r="Q9643" s="40">
        <f>IF(AND(H9643&lt;&gt;"below",I9643&gt;=0.005),M9643*P9643,0)</f>
        <v>3.9225170538260003E-2</v>
      </c>
    </row>
    <row r="9644" spans="1:17" x14ac:dyDescent="0.3">
      <c r="A9644" s="29">
        <v>2476209</v>
      </c>
      <c r="B9644" s="1">
        <v>135</v>
      </c>
      <c r="C9644" s="1" t="s">
        <v>34</v>
      </c>
      <c r="D9644" s="1" t="s">
        <v>81</v>
      </c>
      <c r="E9644" s="1" t="s">
        <v>42</v>
      </c>
      <c r="F9644" s="47">
        <v>1071</v>
      </c>
      <c r="G9644" s="34">
        <v>1157.17</v>
      </c>
      <c r="H9644" s="1" t="s">
        <v>218</v>
      </c>
      <c r="I9644" s="34">
        <v>1.2875299999999999E-2</v>
      </c>
      <c r="J9644" s="34">
        <v>684.4375</v>
      </c>
      <c r="K9644" s="35" t="str">
        <f t="shared" si="836"/>
        <v>Kempenland-West_ZGH4010A</v>
      </c>
      <c r="L9644" s="36">
        <f>VLOOKUP(D9644,DATA!A:F,5,FALSE)</f>
        <v>1.3726988247862192E-2</v>
      </c>
      <c r="M9644" s="37">
        <f>VLOOKUP(D9644,DATA!A:F,6,FALSE)</f>
        <v>1285.5</v>
      </c>
      <c r="N9644" s="36">
        <f t="shared" si="837"/>
        <v>14.659201569103145</v>
      </c>
      <c r="O9644" s="36">
        <f t="shared" si="838"/>
        <v>14.66141276267634</v>
      </c>
      <c r="P9644" s="36">
        <f t="shared" si="839"/>
        <v>2.2111935731956578E-3</v>
      </c>
      <c r="Q9644" s="36">
        <f t="shared" si="840"/>
        <v>1.513423801254103E-2</v>
      </c>
    </row>
    <row r="9645" spans="1:17" x14ac:dyDescent="0.3">
      <c r="A9645" s="29">
        <v>2476210</v>
      </c>
      <c r="B9645" s="1">
        <v>135</v>
      </c>
      <c r="C9645" s="1" t="s">
        <v>34</v>
      </c>
      <c r="D9645" s="1" t="s">
        <v>63</v>
      </c>
      <c r="E9645" s="1" t="s">
        <v>64</v>
      </c>
      <c r="F9645" s="47">
        <v>714</v>
      </c>
      <c r="G9645" s="34">
        <v>1166.05</v>
      </c>
      <c r="H9645" s="1" t="s">
        <v>218</v>
      </c>
      <c r="I9645" s="34">
        <v>1.45571E-2</v>
      </c>
      <c r="J9645" s="34">
        <v>4846.1639999999998</v>
      </c>
      <c r="K9645" s="35" t="str">
        <f t="shared" si="836"/>
        <v>Kempenland-West_H2310</v>
      </c>
      <c r="L9645" s="36">
        <f>VLOOKUP(D9645,DATA!A:F,5,FALSE)</f>
        <v>1.0986712608830001E-2</v>
      </c>
      <c r="M9645" s="37">
        <f>VLOOKUP(D9645,DATA!A:F,6,FALSE)</f>
        <v>982</v>
      </c>
      <c r="N9645" s="36">
        <f t="shared" si="837"/>
        <v>88.309843905171931</v>
      </c>
      <c r="O9645" s="36">
        <f t="shared" si="838"/>
        <v>88.311494898991199</v>
      </c>
      <c r="P9645" s="36">
        <f t="shared" si="839"/>
        <v>1.6509938192683649E-3</v>
      </c>
      <c r="Q9645" s="36">
        <f t="shared" si="840"/>
        <v>8.0009868111608554E-2</v>
      </c>
    </row>
    <row r="9646" spans="1:17" x14ac:dyDescent="0.3">
      <c r="A9646" s="29">
        <v>2476210</v>
      </c>
      <c r="B9646" s="1">
        <v>135</v>
      </c>
      <c r="C9646" s="1" t="s">
        <v>34</v>
      </c>
      <c r="D9646" s="1" t="s">
        <v>41</v>
      </c>
      <c r="E9646" s="1" t="s">
        <v>42</v>
      </c>
      <c r="F9646" s="47">
        <v>1071</v>
      </c>
      <c r="G9646" s="34">
        <v>1166.05</v>
      </c>
      <c r="H9646" s="1" t="s">
        <v>218</v>
      </c>
      <c r="I9646" s="34">
        <v>1.45571E-2</v>
      </c>
      <c r="J9646" s="34">
        <v>2447.5243999999998</v>
      </c>
      <c r="K9646" s="35" t="str">
        <f t="shared" si="836"/>
        <v>Kempenland-West_H4010A</v>
      </c>
      <c r="L9646" s="36">
        <f>VLOOKUP(D9646,DATA!A:F,5,FALSE)</f>
        <v>1.3726988247862192E-2</v>
      </c>
      <c r="M9646" s="37">
        <f>VLOOKUP(D9646,DATA!A:F,6,FALSE)</f>
        <v>1285.5</v>
      </c>
      <c r="N9646" s="36">
        <f t="shared" si="837"/>
        <v>16.250741938558825</v>
      </c>
      <c r="O9646" s="36">
        <f t="shared" si="838"/>
        <v>16.253461717316512</v>
      </c>
      <c r="P9646" s="36">
        <f t="shared" si="839"/>
        <v>2.7197787576866972E-3</v>
      </c>
      <c r="Q9646" s="36">
        <f t="shared" si="840"/>
        <v>6.6567248720398778E-2</v>
      </c>
    </row>
    <row r="9647" spans="1:17" x14ac:dyDescent="0.3">
      <c r="A9647" s="29">
        <v>2476210</v>
      </c>
      <c r="B9647" s="1">
        <v>135</v>
      </c>
      <c r="C9647" s="1" t="s">
        <v>34</v>
      </c>
      <c r="D9647" s="1" t="s">
        <v>53</v>
      </c>
      <c r="E9647" s="1" t="s">
        <v>54</v>
      </c>
      <c r="F9647" s="47">
        <v>714</v>
      </c>
      <c r="G9647" s="34">
        <v>1166.05</v>
      </c>
      <c r="H9647" s="1" t="s">
        <v>218</v>
      </c>
      <c r="I9647" s="34">
        <v>1.45571E-2</v>
      </c>
      <c r="J9647" s="34">
        <v>1731.1498999999999</v>
      </c>
      <c r="K9647" s="35" t="str">
        <f t="shared" si="836"/>
        <v>Kempenland-West_H4030</v>
      </c>
      <c r="L9647" s="36">
        <f>VLOOKUP(D9647,DATA!A:F,5,FALSE)</f>
        <v>1.0986712608830001E-2</v>
      </c>
      <c r="M9647" s="37">
        <f>VLOOKUP(D9647,DATA!A:F,6,FALSE)</f>
        <v>982</v>
      </c>
      <c r="N9647" s="36">
        <f t="shared" si="837"/>
        <v>88.309843905171931</v>
      </c>
      <c r="O9647" s="36">
        <f t="shared" si="838"/>
        <v>88.311494898991199</v>
      </c>
      <c r="P9647" s="36">
        <f t="shared" si="839"/>
        <v>1.6509938192683649E-3</v>
      </c>
      <c r="Q9647" s="36">
        <f t="shared" si="840"/>
        <v>2.8581177851270477E-2</v>
      </c>
    </row>
    <row r="9648" spans="1:17" x14ac:dyDescent="0.3">
      <c r="A9648" s="29">
        <v>2476211</v>
      </c>
      <c r="B9648" s="1">
        <v>135</v>
      </c>
      <c r="C9648" s="1" t="s">
        <v>34</v>
      </c>
      <c r="D9648" s="1" t="s">
        <v>41</v>
      </c>
      <c r="E9648" s="1" t="s">
        <v>42</v>
      </c>
      <c r="F9648" s="47">
        <v>1071</v>
      </c>
      <c r="G9648" s="34">
        <v>1259.22</v>
      </c>
      <c r="H9648" s="1" t="s">
        <v>218</v>
      </c>
      <c r="I9648" s="34">
        <v>1.6168700000000001E-2</v>
      </c>
      <c r="J9648" s="34">
        <v>610.01229999999998</v>
      </c>
      <c r="K9648" s="35" t="str">
        <f t="shared" si="836"/>
        <v>Kempenland-West_H4010A</v>
      </c>
      <c r="L9648" s="36">
        <f>VLOOKUP(D9648,DATA!A:F,5,FALSE)</f>
        <v>1.3726988247862192E-2</v>
      </c>
      <c r="M9648" s="37">
        <f>VLOOKUP(D9648,DATA!A:F,6,FALSE)</f>
        <v>1285.5</v>
      </c>
      <c r="N9648" s="36">
        <f t="shared" si="837"/>
        <v>41.077917363098578</v>
      </c>
      <c r="O9648" s="36">
        <f t="shared" si="838"/>
        <v>41.083289480177243</v>
      </c>
      <c r="P9648" s="36">
        <f t="shared" si="839"/>
        <v>5.3721170786644734E-3</v>
      </c>
      <c r="Q9648" s="36">
        <f t="shared" si="840"/>
        <v>3.2770574950253963E-2</v>
      </c>
    </row>
    <row r="9649" spans="1:17" x14ac:dyDescent="0.3">
      <c r="A9649" s="30">
        <v>2476212</v>
      </c>
      <c r="B9649" s="14">
        <v>135</v>
      </c>
      <c r="C9649" s="14" t="s">
        <v>34</v>
      </c>
      <c r="D9649" s="14" t="s">
        <v>55</v>
      </c>
      <c r="E9649" s="14" t="s">
        <v>56</v>
      </c>
      <c r="F9649" s="48">
        <v>500</v>
      </c>
      <c r="G9649" s="38">
        <v>1315.55</v>
      </c>
      <c r="H9649" s="14" t="s">
        <v>218</v>
      </c>
      <c r="I9649" s="38">
        <v>1.6650100000000001E-2</v>
      </c>
      <c r="J9649" s="38">
        <v>480.56903</v>
      </c>
      <c r="K9649" s="39" t="str">
        <f t="shared" si="836"/>
        <v>Kempenland-West_H3130</v>
      </c>
      <c r="L9649" s="40">
        <f>VLOOKUP(D9649,DATA!A:F,5,FALSE)</f>
        <v>0</v>
      </c>
      <c r="M9649" s="41">
        <f>VLOOKUP(D9649,DATA!A:F,6,FALSE)</f>
        <v>3.5</v>
      </c>
      <c r="N9649" s="40">
        <f t="shared" si="837"/>
        <v>50</v>
      </c>
      <c r="O9649" s="40">
        <f t="shared" si="838"/>
        <v>50</v>
      </c>
      <c r="P9649" s="40">
        <f>J9649/10000*I9649</f>
        <v>8.0015224064030005E-4</v>
      </c>
      <c r="Q9649" s="40">
        <f>IF(AND(H9649&lt;&gt;"below",I9649&gt;=0.005),M9649*P9649,0)</f>
        <v>2.80053284224105E-3</v>
      </c>
    </row>
    <row r="9650" spans="1:17" x14ac:dyDescent="0.3">
      <c r="A9650" s="29">
        <v>2476212</v>
      </c>
      <c r="B9650" s="1">
        <v>135</v>
      </c>
      <c r="C9650" s="1" t="s">
        <v>34</v>
      </c>
      <c r="D9650" s="1" t="s">
        <v>41</v>
      </c>
      <c r="E9650" s="1" t="s">
        <v>42</v>
      </c>
      <c r="F9650" s="47">
        <v>1071</v>
      </c>
      <c r="G9650" s="34">
        <v>1315.55</v>
      </c>
      <c r="H9650" s="1" t="s">
        <v>218</v>
      </c>
      <c r="I9650" s="34">
        <v>1.6650100000000001E-2</v>
      </c>
      <c r="J9650" s="34">
        <v>846.62950000000001</v>
      </c>
      <c r="K9650" s="35" t="str">
        <f t="shared" si="836"/>
        <v>Kempenland-West_H4010A</v>
      </c>
      <c r="L9650" s="36">
        <f>VLOOKUP(D9650,DATA!A:F,5,FALSE)</f>
        <v>1.3726988247862192E-2</v>
      </c>
      <c r="M9650" s="37">
        <f>VLOOKUP(D9650,DATA!A:F,6,FALSE)</f>
        <v>1285.5</v>
      </c>
      <c r="N9650" s="36">
        <f t="shared" si="837"/>
        <v>60.168622078825116</v>
      </c>
      <c r="O9650" s="36">
        <f t="shared" si="838"/>
        <v>60.17409951605444</v>
      </c>
      <c r="P9650" s="36">
        <f t="shared" si="839"/>
        <v>5.4774372293238116E-3</v>
      </c>
      <c r="Q9650" s="36">
        <f t="shared" si="840"/>
        <v>4.6373599427438038E-2</v>
      </c>
    </row>
    <row r="9651" spans="1:17" x14ac:dyDescent="0.3">
      <c r="A9651" s="30">
        <v>2476213</v>
      </c>
      <c r="B9651" s="14">
        <v>135</v>
      </c>
      <c r="C9651" s="14" t="s">
        <v>34</v>
      </c>
      <c r="D9651" s="14" t="s">
        <v>55</v>
      </c>
      <c r="E9651" s="14" t="s">
        <v>56</v>
      </c>
      <c r="F9651" s="48">
        <v>500</v>
      </c>
      <c r="G9651" s="38">
        <v>1362.47</v>
      </c>
      <c r="H9651" s="14" t="s">
        <v>218</v>
      </c>
      <c r="I9651" s="38">
        <v>1.7749399999999999E-2</v>
      </c>
      <c r="J9651" s="38">
        <v>113.57753</v>
      </c>
      <c r="K9651" s="39" t="str">
        <f t="shared" si="836"/>
        <v>Kempenland-West_H3130</v>
      </c>
      <c r="L9651" s="40">
        <f>VLOOKUP(D9651,DATA!A:F,5,FALSE)</f>
        <v>0</v>
      </c>
      <c r="M9651" s="41">
        <f>VLOOKUP(D9651,DATA!A:F,6,FALSE)</f>
        <v>3.5</v>
      </c>
      <c r="N9651" s="40">
        <f t="shared" si="837"/>
        <v>50</v>
      </c>
      <c r="O9651" s="40">
        <f t="shared" si="838"/>
        <v>50</v>
      </c>
      <c r="P9651" s="40">
        <f>J9651/10000*I9651</f>
        <v>2.0159330109819999E-4</v>
      </c>
      <c r="Q9651" s="40">
        <f>IF(AND(H9651&lt;&gt;"below",I9651&gt;=0.005),M9651*P9651,0)</f>
        <v>7.0557655384369993E-4</v>
      </c>
    </row>
    <row r="9652" spans="1:17" x14ac:dyDescent="0.3">
      <c r="A9652" s="29">
        <v>2476213</v>
      </c>
      <c r="B9652" s="1">
        <v>135</v>
      </c>
      <c r="C9652" s="1" t="s">
        <v>34</v>
      </c>
      <c r="D9652" s="1" t="s">
        <v>41</v>
      </c>
      <c r="E9652" s="1" t="s">
        <v>42</v>
      </c>
      <c r="F9652" s="47">
        <v>1071</v>
      </c>
      <c r="G9652" s="34">
        <v>1362.47</v>
      </c>
      <c r="H9652" s="1" t="s">
        <v>218</v>
      </c>
      <c r="I9652" s="34">
        <v>1.7749399999999999E-2</v>
      </c>
      <c r="J9652" s="34">
        <v>974.41660000000002</v>
      </c>
      <c r="K9652" s="35" t="str">
        <f t="shared" si="836"/>
        <v>Kempenland-West_H4010A</v>
      </c>
      <c r="L9652" s="36">
        <f>VLOOKUP(D9652,DATA!A:F,5,FALSE)</f>
        <v>1.3726988247862192E-2</v>
      </c>
      <c r="M9652" s="37">
        <f>VLOOKUP(D9652,DATA!A:F,6,FALSE)</f>
        <v>1285.5</v>
      </c>
      <c r="N9652" s="36">
        <f t="shared" si="837"/>
        <v>74.203381135785094</v>
      </c>
      <c r="O9652" s="36">
        <f t="shared" si="838"/>
        <v>74.208044719837744</v>
      </c>
      <c r="P9652" s="36">
        <f t="shared" si="839"/>
        <v>4.663584052650549E-3</v>
      </c>
      <c r="Q9652" s="36">
        <f t="shared" si="840"/>
        <v>4.5442737163979688E-2</v>
      </c>
    </row>
    <row r="9653" spans="1:17" x14ac:dyDescent="0.3">
      <c r="A9653" s="29">
        <v>2477713</v>
      </c>
      <c r="B9653" s="1">
        <v>135</v>
      </c>
      <c r="C9653" s="1" t="s">
        <v>34</v>
      </c>
      <c r="D9653" s="1" t="s">
        <v>85</v>
      </c>
      <c r="E9653" s="1" t="s">
        <v>60</v>
      </c>
      <c r="F9653" s="47">
        <v>1071</v>
      </c>
      <c r="G9653" s="34">
        <v>1584.94</v>
      </c>
      <c r="H9653" s="1" t="s">
        <v>218</v>
      </c>
      <c r="I9653" s="34">
        <v>1.1510599999999999E-2</v>
      </c>
      <c r="J9653" s="34">
        <v>6486.7920000000004</v>
      </c>
      <c r="K9653" s="35" t="str">
        <f t="shared" si="836"/>
        <v>Kempenland-West_ZGH9190</v>
      </c>
      <c r="L9653" s="36">
        <f>VLOOKUP(D9653,DATA!A:F,5,FALSE)</f>
        <v>1.3726988247862192E-2</v>
      </c>
      <c r="M9653" s="37">
        <f>VLOOKUP(D9653,DATA!A:F,6,FALSE)</f>
        <v>1285.5</v>
      </c>
      <c r="N9653" s="36">
        <f t="shared" si="837"/>
        <v>98.386359493583285</v>
      </c>
      <c r="O9653" s="36">
        <f t="shared" si="838"/>
        <v>98.386610324866211</v>
      </c>
      <c r="P9653" s="36">
        <f t="shared" si="839"/>
        <v>2.5083128292635593E-4</v>
      </c>
      <c r="Q9653" s="36">
        <f t="shared" si="840"/>
        <v>1.6270903594364224E-2</v>
      </c>
    </row>
    <row r="9654" spans="1:17" x14ac:dyDescent="0.3">
      <c r="A9654" s="29">
        <v>2477714</v>
      </c>
      <c r="B9654" s="1">
        <v>135</v>
      </c>
      <c r="C9654" s="1" t="s">
        <v>34</v>
      </c>
      <c r="D9654" s="1" t="s">
        <v>70</v>
      </c>
      <c r="E9654" s="1" t="s">
        <v>71</v>
      </c>
      <c r="F9654" s="47">
        <v>1071</v>
      </c>
      <c r="G9654" s="34">
        <v>1968.54</v>
      </c>
      <c r="H9654" s="1" t="s">
        <v>218</v>
      </c>
      <c r="I9654" s="34">
        <v>1.6730999999999999E-2</v>
      </c>
      <c r="J9654" s="34">
        <v>3714.1801999999998</v>
      </c>
      <c r="K9654" s="35" t="str">
        <f t="shared" si="836"/>
        <v>Kempenland-West_H9120</v>
      </c>
      <c r="L9654" s="36">
        <f>VLOOKUP(D9654,DATA!A:F,5,FALSE)</f>
        <v>1.3726988247862192E-2</v>
      </c>
      <c r="M9654" s="37">
        <f>VLOOKUP(D9654,DATA!A:F,6,FALSE)</f>
        <v>1285.5</v>
      </c>
      <c r="N9654" s="36">
        <f t="shared" si="837"/>
        <v>99.991528067090059</v>
      </c>
      <c r="O9654" s="36">
        <f t="shared" si="838"/>
        <v>99.991530012418849</v>
      </c>
      <c r="P9654" s="36">
        <f t="shared" si="839"/>
        <v>1.9453287904980243E-6</v>
      </c>
      <c r="Q9654" s="36">
        <f t="shared" si="840"/>
        <v>7.2253016761577099E-5</v>
      </c>
    </row>
    <row r="9655" spans="1:17" x14ac:dyDescent="0.3">
      <c r="A9655" s="29">
        <v>2477714</v>
      </c>
      <c r="B9655" s="1">
        <v>135</v>
      </c>
      <c r="C9655" s="1" t="s">
        <v>34</v>
      </c>
      <c r="D9655" s="1" t="s">
        <v>85</v>
      </c>
      <c r="E9655" s="1" t="s">
        <v>60</v>
      </c>
      <c r="F9655" s="47">
        <v>1071</v>
      </c>
      <c r="G9655" s="34">
        <v>1968.54</v>
      </c>
      <c r="H9655" s="1" t="s">
        <v>218</v>
      </c>
      <c r="I9655" s="34">
        <v>1.6730999999999999E-2</v>
      </c>
      <c r="J9655" s="34">
        <v>1477.4744000000001</v>
      </c>
      <c r="K9655" s="35" t="str">
        <f t="shared" si="836"/>
        <v>Kempenland-West_ZGH9190</v>
      </c>
      <c r="L9655" s="36">
        <f>VLOOKUP(D9655,DATA!A:F,5,FALSE)</f>
        <v>1.3726988247862192E-2</v>
      </c>
      <c r="M9655" s="37">
        <f>VLOOKUP(D9655,DATA!A:F,6,FALSE)</f>
        <v>1285.5</v>
      </c>
      <c r="N9655" s="36">
        <f t="shared" si="837"/>
        <v>99.991528067090059</v>
      </c>
      <c r="O9655" s="36">
        <f t="shared" si="838"/>
        <v>99.991530012418849</v>
      </c>
      <c r="P9655" s="36">
        <f t="shared" si="839"/>
        <v>1.9453287904980243E-6</v>
      </c>
      <c r="Q9655" s="36">
        <f t="shared" si="840"/>
        <v>2.8741734875437942E-5</v>
      </c>
    </row>
    <row r="9656" spans="1:17" x14ac:dyDescent="0.3">
      <c r="A9656" s="29">
        <v>2477714</v>
      </c>
      <c r="B9656" s="1">
        <v>135</v>
      </c>
      <c r="C9656" s="1" t="s">
        <v>34</v>
      </c>
      <c r="D9656" s="1" t="s">
        <v>22</v>
      </c>
      <c r="E9656" s="1" t="s">
        <v>23</v>
      </c>
      <c r="F9656" s="47">
        <v>1857</v>
      </c>
      <c r="G9656" s="34">
        <v>1968.54</v>
      </c>
      <c r="H9656" s="1" t="s">
        <v>218</v>
      </c>
      <c r="I9656" s="34">
        <v>1.6730999999999999E-2</v>
      </c>
      <c r="J9656" s="34">
        <v>3767.1768000000002</v>
      </c>
      <c r="K9656" s="35" t="str">
        <f t="shared" si="836"/>
        <v>Kempenland-West_H91E0C</v>
      </c>
      <c r="L9656" s="36">
        <f>VLOOKUP(D9656,DATA!A:F,5,FALSE)</f>
        <v>6.9280917156857415E-3</v>
      </c>
      <c r="M9656" s="37">
        <f>VLOOKUP(D9656,DATA!A:F,6,FALSE)</f>
        <v>2282</v>
      </c>
      <c r="N9656" s="36">
        <f t="shared" si="837"/>
        <v>10.232265183926389</v>
      </c>
      <c r="O9656" s="36">
        <f t="shared" si="838"/>
        <v>10.233329933807614</v>
      </c>
      <c r="P9656" s="36">
        <f t="shared" si="839"/>
        <v>1.0647498812250689E-3</v>
      </c>
      <c r="Q9656" s="36">
        <f t="shared" si="840"/>
        <v>4.0111010503538352E-2</v>
      </c>
    </row>
    <row r="9657" spans="1:17" x14ac:dyDescent="0.3">
      <c r="A9657" s="29">
        <v>2477715</v>
      </c>
      <c r="B9657" s="1">
        <v>135</v>
      </c>
      <c r="C9657" s="1" t="s">
        <v>34</v>
      </c>
      <c r="D9657" s="1" t="s">
        <v>22</v>
      </c>
      <c r="E9657" s="1" t="s">
        <v>23</v>
      </c>
      <c r="F9657" s="47">
        <v>1857</v>
      </c>
      <c r="G9657" s="34">
        <v>1978.42</v>
      </c>
      <c r="H9657" s="1" t="s">
        <v>218</v>
      </c>
      <c r="I9657" s="34">
        <v>1.7561E-2</v>
      </c>
      <c r="J9657" s="34">
        <v>526.67970000000003</v>
      </c>
      <c r="K9657" s="35" t="str">
        <f t="shared" si="836"/>
        <v>Kempenland-West_H91E0C</v>
      </c>
      <c r="L9657" s="36">
        <f>VLOOKUP(D9657,DATA!A:F,5,FALSE)</f>
        <v>6.9280917156857415E-3</v>
      </c>
      <c r="M9657" s="37">
        <f>VLOOKUP(D9657,DATA!A:F,6,FALSE)</f>
        <v>2282</v>
      </c>
      <c r="N9657" s="36">
        <f t="shared" si="837"/>
        <v>10.878327040473252</v>
      </c>
      <c r="O9657" s="36">
        <f t="shared" si="838"/>
        <v>10.879506624773761</v>
      </c>
      <c r="P9657" s="36">
        <f t="shared" si="839"/>
        <v>1.1795843005089068E-3</v>
      </c>
      <c r="Q9657" s="36">
        <f t="shared" si="840"/>
        <v>6.2126310551674094E-3</v>
      </c>
    </row>
    <row r="9658" spans="1:17" x14ac:dyDescent="0.3">
      <c r="A9658" s="29">
        <v>2477736</v>
      </c>
      <c r="B9658" s="1">
        <v>135</v>
      </c>
      <c r="C9658" s="1" t="s">
        <v>34</v>
      </c>
      <c r="D9658" s="1" t="s">
        <v>63</v>
      </c>
      <c r="E9658" s="1" t="s">
        <v>64</v>
      </c>
      <c r="F9658" s="47">
        <v>714</v>
      </c>
      <c r="G9658" s="34">
        <v>1415.24</v>
      </c>
      <c r="H9658" s="1" t="s">
        <v>218</v>
      </c>
      <c r="I9658" s="34">
        <v>1.6356099999999998E-2</v>
      </c>
      <c r="J9658" s="34">
        <v>3164.4340000000002</v>
      </c>
      <c r="K9658" s="35" t="str">
        <f t="shared" si="836"/>
        <v>Kempenland-West_H2310</v>
      </c>
      <c r="L9658" s="36">
        <f>VLOOKUP(D9658,DATA!A:F,5,FALSE)</f>
        <v>1.0986712608830001E-2</v>
      </c>
      <c r="M9658" s="37">
        <f>VLOOKUP(D9658,DATA!A:F,6,FALSE)</f>
        <v>982</v>
      </c>
      <c r="N9658" s="36">
        <f t="shared" si="837"/>
        <v>99.150615498730275</v>
      </c>
      <c r="O9658" s="36">
        <f t="shared" si="838"/>
        <v>99.150766823112718</v>
      </c>
      <c r="P9658" s="36">
        <f t="shared" si="839"/>
        <v>1.5132438244336299E-4</v>
      </c>
      <c r="Q9658" s="36">
        <f t="shared" si="840"/>
        <v>4.7885602083278097E-3</v>
      </c>
    </row>
    <row r="9659" spans="1:17" x14ac:dyDescent="0.3">
      <c r="A9659" s="29">
        <v>2477736</v>
      </c>
      <c r="B9659" s="1">
        <v>135</v>
      </c>
      <c r="C9659" s="1" t="s">
        <v>34</v>
      </c>
      <c r="D9659" s="1" t="s">
        <v>43</v>
      </c>
      <c r="E9659" s="1" t="s">
        <v>44</v>
      </c>
      <c r="F9659" s="47">
        <v>1071</v>
      </c>
      <c r="G9659" s="34">
        <v>1415.24</v>
      </c>
      <c r="H9659" s="1" t="s">
        <v>218</v>
      </c>
      <c r="I9659" s="34">
        <v>1.6356099999999998E-2</v>
      </c>
      <c r="J9659" s="34">
        <v>3129.8139999999999</v>
      </c>
      <c r="K9659" s="35" t="str">
        <f t="shared" si="836"/>
        <v>Kempenland-West_H7150</v>
      </c>
      <c r="L9659" s="36">
        <f>VLOOKUP(D9659,DATA!A:F,5,FALSE)</f>
        <v>1.3726988247862192E-2</v>
      </c>
      <c r="M9659" s="37">
        <f>VLOOKUP(D9659,DATA!A:F,6,FALSE)</f>
        <v>1285.5</v>
      </c>
      <c r="N9659" s="36">
        <f t="shared" si="837"/>
        <v>85.581283084299187</v>
      </c>
      <c r="O9659" s="36">
        <f t="shared" si="838"/>
        <v>85.584053377478739</v>
      </c>
      <c r="P9659" s="36">
        <f t="shared" si="839"/>
        <v>2.7702931795516861E-3</v>
      </c>
      <c r="Q9659" s="36">
        <f t="shared" si="840"/>
        <v>8.6705023774653806E-2</v>
      </c>
    </row>
    <row r="9660" spans="1:17" x14ac:dyDescent="0.3">
      <c r="A9660" s="29">
        <v>2477737</v>
      </c>
      <c r="B9660" s="1">
        <v>135</v>
      </c>
      <c r="C9660" s="1" t="s">
        <v>34</v>
      </c>
      <c r="D9660" s="1" t="s">
        <v>63</v>
      </c>
      <c r="E9660" s="1" t="s">
        <v>64</v>
      </c>
      <c r="F9660" s="47">
        <v>714</v>
      </c>
      <c r="G9660" s="34">
        <v>1159.6199999999999</v>
      </c>
      <c r="H9660" s="1" t="s">
        <v>218</v>
      </c>
      <c r="I9660" s="34">
        <v>1.37606E-2</v>
      </c>
      <c r="J9660" s="34">
        <v>9539.1290000000008</v>
      </c>
      <c r="K9660" s="35" t="str">
        <f t="shared" si="836"/>
        <v>Kempenland-West_H2310</v>
      </c>
      <c r="L9660" s="36">
        <f>VLOOKUP(D9660,DATA!A:F,5,FALSE)</f>
        <v>1.0986712608830001E-2</v>
      </c>
      <c r="M9660" s="37">
        <f>VLOOKUP(D9660,DATA!A:F,6,FALSE)</f>
        <v>982</v>
      </c>
      <c r="N9660" s="36">
        <f t="shared" si="837"/>
        <v>87.560574111205412</v>
      </c>
      <c r="O9660" s="36">
        <f t="shared" si="838"/>
        <v>87.562220716133382</v>
      </c>
      <c r="P9660" s="36">
        <f t="shared" si="839"/>
        <v>1.6466049279699746E-3</v>
      </c>
      <c r="Q9660" s="36">
        <f t="shared" si="840"/>
        <v>0.15707176819941299</v>
      </c>
    </row>
    <row r="9661" spans="1:17" x14ac:dyDescent="0.3">
      <c r="A9661" s="29">
        <v>2477737</v>
      </c>
      <c r="B9661" s="1">
        <v>135</v>
      </c>
      <c r="C9661" s="1" t="s">
        <v>34</v>
      </c>
      <c r="D9661" s="1" t="s">
        <v>43</v>
      </c>
      <c r="E9661" s="1" t="s">
        <v>44</v>
      </c>
      <c r="F9661" s="47">
        <v>1071</v>
      </c>
      <c r="G9661" s="34">
        <v>1159.6199999999999</v>
      </c>
      <c r="H9661" s="1" t="s">
        <v>218</v>
      </c>
      <c r="I9661" s="34">
        <v>1.37606E-2</v>
      </c>
      <c r="J9661" s="34">
        <v>460.87106</v>
      </c>
      <c r="K9661" s="35" t="str">
        <f t="shared" si="836"/>
        <v>Kempenland-West_H7150</v>
      </c>
      <c r="L9661" s="36">
        <f>VLOOKUP(D9661,DATA!A:F,5,FALSE)</f>
        <v>1.3726988247862192E-2</v>
      </c>
      <c r="M9661" s="37">
        <f>VLOOKUP(D9661,DATA!A:F,6,FALSE)</f>
        <v>1285.5</v>
      </c>
      <c r="N9661" s="36">
        <f t="shared" si="837"/>
        <v>15.084956485206272</v>
      </c>
      <c r="O9661" s="36">
        <f t="shared" si="838"/>
        <v>15.087376232277622</v>
      </c>
      <c r="P9661" s="36">
        <f t="shared" si="839"/>
        <v>2.4197470713502867E-3</v>
      </c>
      <c r="Q9661" s="36">
        <f t="shared" si="840"/>
        <v>1.1151913977051023E-2</v>
      </c>
    </row>
    <row r="9662" spans="1:17" x14ac:dyDescent="0.3">
      <c r="A9662" s="29">
        <v>2477738</v>
      </c>
      <c r="B9662" s="1">
        <v>135</v>
      </c>
      <c r="C9662" s="1" t="s">
        <v>34</v>
      </c>
      <c r="D9662" s="1" t="s">
        <v>63</v>
      </c>
      <c r="E9662" s="1" t="s">
        <v>64</v>
      </c>
      <c r="F9662" s="47">
        <v>714</v>
      </c>
      <c r="G9662" s="34">
        <v>1109.1400000000001</v>
      </c>
      <c r="H9662" s="1" t="s">
        <v>218</v>
      </c>
      <c r="I9662" s="34">
        <v>1.2770200000000001E-2</v>
      </c>
      <c r="J9662" s="34">
        <v>5345.7070000000003</v>
      </c>
      <c r="K9662" s="35" t="str">
        <f t="shared" si="836"/>
        <v>Kempenland-West_H2310</v>
      </c>
      <c r="L9662" s="36">
        <f>VLOOKUP(D9662,DATA!A:F,5,FALSE)</f>
        <v>1.0986712608830001E-2</v>
      </c>
      <c r="M9662" s="37">
        <f>VLOOKUP(D9662,DATA!A:F,6,FALSE)</f>
        <v>982</v>
      </c>
      <c r="N9662" s="36">
        <f t="shared" si="837"/>
        <v>80.168365721276999</v>
      </c>
      <c r="O9662" s="36">
        <f t="shared" si="838"/>
        <v>80.17059625408703</v>
      </c>
      <c r="P9662" s="36">
        <f t="shared" si="839"/>
        <v>2.2305328100316046E-3</v>
      </c>
      <c r="Q9662" s="36">
        <f t="shared" si="840"/>
        <v>0.11923774856315619</v>
      </c>
    </row>
    <row r="9663" spans="1:17" x14ac:dyDescent="0.3">
      <c r="A9663" s="30">
        <v>2477738</v>
      </c>
      <c r="B9663" s="14">
        <v>135</v>
      </c>
      <c r="C9663" s="14" t="s">
        <v>34</v>
      </c>
      <c r="D9663" s="14" t="s">
        <v>55</v>
      </c>
      <c r="E9663" s="14" t="s">
        <v>56</v>
      </c>
      <c r="F9663" s="48">
        <v>500</v>
      </c>
      <c r="G9663" s="38">
        <v>1109.1400000000001</v>
      </c>
      <c r="H9663" s="14" t="s">
        <v>218</v>
      </c>
      <c r="I9663" s="38">
        <v>1.2770200000000001E-2</v>
      </c>
      <c r="J9663" s="38">
        <v>3298.1035000000002</v>
      </c>
      <c r="K9663" s="39" t="str">
        <f t="shared" si="836"/>
        <v>Kempenland-West_H3130</v>
      </c>
      <c r="L9663" s="40">
        <f>VLOOKUP(D9663,DATA!A:F,5,FALSE)</f>
        <v>0</v>
      </c>
      <c r="M9663" s="41">
        <f>VLOOKUP(D9663,DATA!A:F,6,FALSE)</f>
        <v>3.5</v>
      </c>
      <c r="N9663" s="40">
        <f t="shared" si="837"/>
        <v>50</v>
      </c>
      <c r="O9663" s="40">
        <f t="shared" si="838"/>
        <v>50</v>
      </c>
      <c r="P9663" s="40">
        <f>J9663/10000*I9663</f>
        <v>4.2117441315700005E-3</v>
      </c>
      <c r="Q9663" s="40">
        <f>IF(AND(H9663&lt;&gt;"below",I9663&gt;=0.005),M9663*P9663,0)</f>
        <v>1.4741104460495001E-2</v>
      </c>
    </row>
    <row r="9664" spans="1:17" x14ac:dyDescent="0.3">
      <c r="A9664" s="29">
        <v>2477738</v>
      </c>
      <c r="B9664" s="1">
        <v>135</v>
      </c>
      <c r="C9664" s="1" t="s">
        <v>34</v>
      </c>
      <c r="D9664" s="1" t="s">
        <v>81</v>
      </c>
      <c r="E9664" s="1" t="s">
        <v>42</v>
      </c>
      <c r="F9664" s="47">
        <v>1071</v>
      </c>
      <c r="G9664" s="34">
        <v>1109.1400000000001</v>
      </c>
      <c r="H9664" s="1" t="s">
        <v>218</v>
      </c>
      <c r="I9664" s="34">
        <v>1.2770200000000001E-2</v>
      </c>
      <c r="J9664" s="34">
        <v>221.43663000000001</v>
      </c>
      <c r="K9664" s="35" t="str">
        <f t="shared" si="836"/>
        <v>Kempenland-West_ZGH4010A</v>
      </c>
      <c r="L9664" s="36">
        <f>VLOOKUP(D9664,DATA!A:F,5,FALSE)</f>
        <v>1.3726988247862192E-2</v>
      </c>
      <c r="M9664" s="37">
        <f>VLOOKUP(D9664,DATA!A:F,6,FALSE)</f>
        <v>1285.5</v>
      </c>
      <c r="N9664" s="36">
        <f t="shared" si="837"/>
        <v>8.1593414103816588</v>
      </c>
      <c r="O9664" s="36">
        <f t="shared" si="838"/>
        <v>8.1606551064778703</v>
      </c>
      <c r="P9664" s="36">
        <f t="shared" si="839"/>
        <v>1.3136960962114586E-3</v>
      </c>
      <c r="Q9664" s="36">
        <f t="shared" si="840"/>
        <v>2.9090043638922113E-3</v>
      </c>
    </row>
    <row r="9665" spans="1:17" x14ac:dyDescent="0.3">
      <c r="A9665" s="29">
        <v>2477739</v>
      </c>
      <c r="B9665" s="1">
        <v>135</v>
      </c>
      <c r="C9665" s="1" t="s">
        <v>34</v>
      </c>
      <c r="D9665" s="1" t="s">
        <v>63</v>
      </c>
      <c r="E9665" s="1" t="s">
        <v>64</v>
      </c>
      <c r="F9665" s="47">
        <v>714</v>
      </c>
      <c r="G9665" s="34">
        <v>1153.1199999999999</v>
      </c>
      <c r="H9665" s="1" t="s">
        <v>218</v>
      </c>
      <c r="I9665" s="34">
        <v>1.3854699999999999E-2</v>
      </c>
      <c r="J9665" s="34">
        <v>5954.0640000000003</v>
      </c>
      <c r="K9665" s="35" t="str">
        <f t="shared" si="836"/>
        <v>Kempenland-West_H2310</v>
      </c>
      <c r="L9665" s="36">
        <f>VLOOKUP(D9665,DATA!A:F,5,FALSE)</f>
        <v>1.0986712608830001E-2</v>
      </c>
      <c r="M9665" s="37">
        <f>VLOOKUP(D9665,DATA!A:F,6,FALSE)</f>
        <v>982</v>
      </c>
      <c r="N9665" s="36">
        <f t="shared" si="837"/>
        <v>86.76164400728706</v>
      </c>
      <c r="O9665" s="36">
        <f t="shared" si="838"/>
        <v>86.763392252777194</v>
      </c>
      <c r="P9665" s="36">
        <f t="shared" si="839"/>
        <v>1.7482454901340816E-3</v>
      </c>
      <c r="Q9665" s="36">
        <f t="shared" si="840"/>
        <v>0.10409165535969692</v>
      </c>
    </row>
    <row r="9666" spans="1:17" x14ac:dyDescent="0.3">
      <c r="A9666" s="30">
        <v>2477739</v>
      </c>
      <c r="B9666" s="14">
        <v>135</v>
      </c>
      <c r="C9666" s="14" t="s">
        <v>34</v>
      </c>
      <c r="D9666" s="14" t="s">
        <v>55</v>
      </c>
      <c r="E9666" s="14" t="s">
        <v>56</v>
      </c>
      <c r="F9666" s="48">
        <v>500</v>
      </c>
      <c r="G9666" s="38">
        <v>1153.1199999999999</v>
      </c>
      <c r="H9666" s="14" t="s">
        <v>218</v>
      </c>
      <c r="I9666" s="38">
        <v>1.3854699999999999E-2</v>
      </c>
      <c r="J9666" s="38">
        <v>21.275144999999998</v>
      </c>
      <c r="K9666" s="39" t="str">
        <f t="shared" si="836"/>
        <v>Kempenland-West_H3130</v>
      </c>
      <c r="L9666" s="40">
        <f>VLOOKUP(D9666,DATA!A:F,5,FALSE)</f>
        <v>0</v>
      </c>
      <c r="M9666" s="41">
        <f>VLOOKUP(D9666,DATA!A:F,6,FALSE)</f>
        <v>3.5</v>
      </c>
      <c r="N9666" s="40">
        <f t="shared" si="837"/>
        <v>50</v>
      </c>
      <c r="O9666" s="40">
        <f t="shared" si="838"/>
        <v>50</v>
      </c>
      <c r="P9666" s="40">
        <f>J9666/10000*I9666</f>
        <v>2.9476075143149997E-5</v>
      </c>
      <c r="Q9666" s="40">
        <f>IF(AND(H9666&lt;&gt;"below",I9666&gt;=0.005),M9666*P9666,0)</f>
        <v>1.0316626300102499E-4</v>
      </c>
    </row>
    <row r="9667" spans="1:17" x14ac:dyDescent="0.3">
      <c r="A9667" s="29">
        <v>2477739</v>
      </c>
      <c r="B9667" s="1">
        <v>135</v>
      </c>
      <c r="C9667" s="1" t="s">
        <v>34</v>
      </c>
      <c r="D9667" s="1" t="s">
        <v>53</v>
      </c>
      <c r="E9667" s="1" t="s">
        <v>54</v>
      </c>
      <c r="F9667" s="47">
        <v>714</v>
      </c>
      <c r="G9667" s="34">
        <v>1153.1199999999999</v>
      </c>
      <c r="H9667" s="1" t="s">
        <v>218</v>
      </c>
      <c r="I9667" s="34">
        <v>1.3854699999999999E-2</v>
      </c>
      <c r="J9667" s="34">
        <v>0.18853690000000001</v>
      </c>
      <c r="K9667" s="35" t="str">
        <f t="shared" ref="K9667:K9730" si="843">_xlfn.CONCAT(C9667,"_",D9667)</f>
        <v>Kempenland-West_H4030</v>
      </c>
      <c r="L9667" s="36">
        <f>VLOOKUP(D9667,DATA!A:F,5,FALSE)</f>
        <v>1.0986712608830001E-2</v>
      </c>
      <c r="M9667" s="37">
        <f>VLOOKUP(D9667,DATA!A:F,6,FALSE)</f>
        <v>982</v>
      </c>
      <c r="N9667" s="36">
        <f t="shared" ref="N9667:N9730" si="844">100/(1+EXP(-L9667*(G9667-M9667)))</f>
        <v>86.76164400728706</v>
      </c>
      <c r="O9667" s="36">
        <f t="shared" ref="O9667:O9730" si="845">100/(1+EXP(-L9667*((G9667+I9667)-M9667)))</f>
        <v>86.763392252777194</v>
      </c>
      <c r="P9667" s="36">
        <f t="shared" ref="P9667:P9729" si="846">O9667-N9667</f>
        <v>1.7482454901340816E-3</v>
      </c>
      <c r="Q9667" s="36">
        <f t="shared" ref="Q9667:Q9729" si="847">IF(AND(H9667&lt;&gt;"below",I9667&gt;=0.005),J9667*P9667/100,0)</f>
        <v>3.2960878514886031E-6</v>
      </c>
    </row>
    <row r="9668" spans="1:17" x14ac:dyDescent="0.3">
      <c r="A9668" s="29">
        <v>2477740</v>
      </c>
      <c r="B9668" s="1">
        <v>135</v>
      </c>
      <c r="C9668" s="1" t="s">
        <v>34</v>
      </c>
      <c r="D9668" s="1" t="s">
        <v>63</v>
      </c>
      <c r="E9668" s="1" t="s">
        <v>64</v>
      </c>
      <c r="F9668" s="47">
        <v>714</v>
      </c>
      <c r="G9668" s="34">
        <v>1145.47</v>
      </c>
      <c r="H9668" s="1" t="s">
        <v>218</v>
      </c>
      <c r="I9668" s="34">
        <v>1.48684E-2</v>
      </c>
      <c r="J9668" s="34">
        <v>2668.1745999999998</v>
      </c>
      <c r="K9668" s="35" t="str">
        <f t="shared" si="843"/>
        <v>Kempenland-West_H2310</v>
      </c>
      <c r="L9668" s="36">
        <f>VLOOKUP(D9668,DATA!A:F,5,FALSE)</f>
        <v>1.0986712608830001E-2</v>
      </c>
      <c r="M9668" s="37">
        <f>VLOOKUP(D9668,DATA!A:F,6,FALSE)</f>
        <v>982</v>
      </c>
      <c r="N9668" s="36">
        <f t="shared" si="844"/>
        <v>85.766106470915474</v>
      </c>
      <c r="O9668" s="36">
        <f t="shared" si="845"/>
        <v>85.768100566786458</v>
      </c>
      <c r="P9668" s="36">
        <f t="shared" si="846"/>
        <v>1.9940958709838696E-3</v>
      </c>
      <c r="Q9668" s="36">
        <f t="shared" si="847"/>
        <v>5.3205959529240371E-2</v>
      </c>
    </row>
    <row r="9669" spans="1:17" x14ac:dyDescent="0.3">
      <c r="A9669" s="29">
        <v>2477740</v>
      </c>
      <c r="B9669" s="1">
        <v>135</v>
      </c>
      <c r="C9669" s="1" t="s">
        <v>34</v>
      </c>
      <c r="D9669" s="1" t="s">
        <v>41</v>
      </c>
      <c r="E9669" s="1" t="s">
        <v>42</v>
      </c>
      <c r="F9669" s="47">
        <v>1071</v>
      </c>
      <c r="G9669" s="34">
        <v>1145.47</v>
      </c>
      <c r="H9669" s="1" t="s">
        <v>218</v>
      </c>
      <c r="I9669" s="34">
        <v>1.48684E-2</v>
      </c>
      <c r="J9669" s="34">
        <v>979.3546</v>
      </c>
      <c r="K9669" s="35" t="str">
        <f t="shared" si="843"/>
        <v>Kempenland-West_H4010A</v>
      </c>
      <c r="L9669" s="36">
        <f>VLOOKUP(D9669,DATA!A:F,5,FALSE)</f>
        <v>1.3726988247862192E-2</v>
      </c>
      <c r="M9669" s="37">
        <f>VLOOKUP(D9669,DATA!A:F,6,FALSE)</f>
        <v>1285.5</v>
      </c>
      <c r="N9669" s="36">
        <f t="shared" si="844"/>
        <v>12.761753354747572</v>
      </c>
      <c r="O9669" s="36">
        <f t="shared" si="845"/>
        <v>12.764025780909453</v>
      </c>
      <c r="P9669" s="36">
        <f t="shared" si="846"/>
        <v>2.2724261618805031E-3</v>
      </c>
      <c r="Q9669" s="36">
        <f t="shared" si="847"/>
        <v>2.2255110147980154E-2</v>
      </c>
    </row>
    <row r="9670" spans="1:17" x14ac:dyDescent="0.3">
      <c r="A9670" s="29">
        <v>2477741</v>
      </c>
      <c r="B9670" s="1">
        <v>135</v>
      </c>
      <c r="C9670" s="1" t="s">
        <v>34</v>
      </c>
      <c r="D9670" s="1" t="s">
        <v>63</v>
      </c>
      <c r="E9670" s="1" t="s">
        <v>64</v>
      </c>
      <c r="F9670" s="47">
        <v>714</v>
      </c>
      <c r="G9670" s="34">
        <v>1220.6300000000001</v>
      </c>
      <c r="H9670" s="1" t="s">
        <v>218</v>
      </c>
      <c r="I9670" s="34">
        <v>1.5853200000000001E-2</v>
      </c>
      <c r="J9670" s="34">
        <v>667.35180000000003</v>
      </c>
      <c r="K9670" s="35" t="str">
        <f t="shared" si="843"/>
        <v>Kempenland-West_H2310</v>
      </c>
      <c r="L9670" s="36">
        <f>VLOOKUP(D9670,DATA!A:F,5,FALSE)</f>
        <v>1.0986712608830001E-2</v>
      </c>
      <c r="M9670" s="37">
        <f>VLOOKUP(D9670,DATA!A:F,6,FALSE)</f>
        <v>982</v>
      </c>
      <c r="N9670" s="36">
        <f t="shared" si="844"/>
        <v>93.224890546456862</v>
      </c>
      <c r="O9670" s="36">
        <f t="shared" si="845"/>
        <v>93.225990565501974</v>
      </c>
      <c r="P9670" s="36">
        <f t="shared" si="846"/>
        <v>1.1000190451113667E-3</v>
      </c>
      <c r="Q9670" s="36">
        <f t="shared" si="847"/>
        <v>7.340996897893518E-3</v>
      </c>
    </row>
    <row r="9671" spans="1:17" x14ac:dyDescent="0.3">
      <c r="A9671" s="30">
        <v>2477741</v>
      </c>
      <c r="B9671" s="14">
        <v>135</v>
      </c>
      <c r="C9671" s="14" t="s">
        <v>34</v>
      </c>
      <c r="D9671" s="14" t="s">
        <v>55</v>
      </c>
      <c r="E9671" s="14" t="s">
        <v>56</v>
      </c>
      <c r="F9671" s="48">
        <v>500</v>
      </c>
      <c r="G9671" s="38">
        <v>1220.6300000000001</v>
      </c>
      <c r="H9671" s="14" t="s">
        <v>218</v>
      </c>
      <c r="I9671" s="38">
        <v>1.5853200000000001E-2</v>
      </c>
      <c r="J9671" s="38">
        <v>2.3697385999999998</v>
      </c>
      <c r="K9671" s="39" t="str">
        <f t="shared" si="843"/>
        <v>Kempenland-West_H3130</v>
      </c>
      <c r="L9671" s="40">
        <f>VLOOKUP(D9671,DATA!A:F,5,FALSE)</f>
        <v>0</v>
      </c>
      <c r="M9671" s="41">
        <f>VLOOKUP(D9671,DATA!A:F,6,FALSE)</f>
        <v>3.5</v>
      </c>
      <c r="N9671" s="40">
        <f t="shared" si="844"/>
        <v>50</v>
      </c>
      <c r="O9671" s="40">
        <f t="shared" si="845"/>
        <v>50</v>
      </c>
      <c r="P9671" s="40">
        <f>J9671/10000*I9671</f>
        <v>3.7567939973520001E-6</v>
      </c>
      <c r="Q9671" s="40">
        <f>IF(AND(H9671&lt;&gt;"below",I9671&gt;=0.005),M9671*P9671,0)</f>
        <v>1.3148778990732E-5</v>
      </c>
    </row>
    <row r="9672" spans="1:17" x14ac:dyDescent="0.3">
      <c r="A9672" s="29">
        <v>2477741</v>
      </c>
      <c r="B9672" s="1">
        <v>135</v>
      </c>
      <c r="C9672" s="1" t="s">
        <v>34</v>
      </c>
      <c r="D9672" s="1" t="s">
        <v>41</v>
      </c>
      <c r="E9672" s="1" t="s">
        <v>42</v>
      </c>
      <c r="F9672" s="47">
        <v>1071</v>
      </c>
      <c r="G9672" s="34">
        <v>1220.6300000000001</v>
      </c>
      <c r="H9672" s="1" t="s">
        <v>218</v>
      </c>
      <c r="I9672" s="34">
        <v>1.5853200000000001E-2</v>
      </c>
      <c r="J9672" s="34">
        <v>1274.4286</v>
      </c>
      <c r="K9672" s="35" t="str">
        <f t="shared" si="843"/>
        <v>Kempenland-West_H4010A</v>
      </c>
      <c r="L9672" s="36">
        <f>VLOOKUP(D9672,DATA!A:F,5,FALSE)</f>
        <v>1.3726988247862192E-2</v>
      </c>
      <c r="M9672" s="37">
        <f>VLOOKUP(D9672,DATA!A:F,6,FALSE)</f>
        <v>1285.5</v>
      </c>
      <c r="N9672" s="36">
        <f t="shared" si="844"/>
        <v>29.101290165092255</v>
      </c>
      <c r="O9672" s="36">
        <f t="shared" si="845"/>
        <v>29.105780332426178</v>
      </c>
      <c r="P9672" s="36">
        <f t="shared" si="846"/>
        <v>4.4901673339232673E-3</v>
      </c>
      <c r="Q9672" s="36">
        <f t="shared" si="847"/>
        <v>5.7223976691375619E-2</v>
      </c>
    </row>
    <row r="9673" spans="1:17" x14ac:dyDescent="0.3">
      <c r="A9673" s="29">
        <v>2477741</v>
      </c>
      <c r="B9673" s="1">
        <v>135</v>
      </c>
      <c r="C9673" s="1" t="s">
        <v>34</v>
      </c>
      <c r="D9673" s="1" t="s">
        <v>43</v>
      </c>
      <c r="E9673" s="1" t="s">
        <v>44</v>
      </c>
      <c r="F9673" s="47">
        <v>1071</v>
      </c>
      <c r="G9673" s="34">
        <v>1220.6300000000001</v>
      </c>
      <c r="H9673" s="1" t="s">
        <v>218</v>
      </c>
      <c r="I9673" s="34">
        <v>1.5853200000000001E-2</v>
      </c>
      <c r="J9673" s="34">
        <v>1847.7588000000001</v>
      </c>
      <c r="K9673" s="35" t="str">
        <f t="shared" si="843"/>
        <v>Kempenland-West_H7150</v>
      </c>
      <c r="L9673" s="36">
        <f>VLOOKUP(D9673,DATA!A:F,5,FALSE)</f>
        <v>1.3726988247862192E-2</v>
      </c>
      <c r="M9673" s="37">
        <f>VLOOKUP(D9673,DATA!A:F,6,FALSE)</f>
        <v>1285.5</v>
      </c>
      <c r="N9673" s="36">
        <f t="shared" si="844"/>
        <v>29.101290165092255</v>
      </c>
      <c r="O9673" s="36">
        <f t="shared" si="845"/>
        <v>29.105780332426178</v>
      </c>
      <c r="P9673" s="36">
        <f t="shared" si="846"/>
        <v>4.4901673339232673E-3</v>
      </c>
      <c r="Q9673" s="36">
        <f t="shared" si="847"/>
        <v>8.2967462047292564E-2</v>
      </c>
    </row>
    <row r="9674" spans="1:17" x14ac:dyDescent="0.3">
      <c r="A9674" s="30">
        <v>2477742</v>
      </c>
      <c r="B9674" s="14">
        <v>135</v>
      </c>
      <c r="C9674" s="14" t="s">
        <v>34</v>
      </c>
      <c r="D9674" s="14" t="s">
        <v>55</v>
      </c>
      <c r="E9674" s="14" t="s">
        <v>56</v>
      </c>
      <c r="F9674" s="48">
        <v>500</v>
      </c>
      <c r="G9674" s="38">
        <v>1289.8499999999999</v>
      </c>
      <c r="H9674" s="14" t="s">
        <v>218</v>
      </c>
      <c r="I9674" s="38">
        <v>1.63909E-2</v>
      </c>
      <c r="J9674" s="38">
        <v>6633.1779999999999</v>
      </c>
      <c r="K9674" s="39" t="str">
        <f t="shared" si="843"/>
        <v>Kempenland-West_H3130</v>
      </c>
      <c r="L9674" s="40">
        <f>VLOOKUP(D9674,DATA!A:F,5,FALSE)</f>
        <v>0</v>
      </c>
      <c r="M9674" s="41">
        <f>VLOOKUP(D9674,DATA!A:F,6,FALSE)</f>
        <v>3.5</v>
      </c>
      <c r="N9674" s="40">
        <f t="shared" si="844"/>
        <v>50</v>
      </c>
      <c r="O9674" s="40">
        <f t="shared" si="845"/>
        <v>50</v>
      </c>
      <c r="P9674" s="40">
        <f>J9674/10000*I9674</f>
        <v>1.0872375728019999E-2</v>
      </c>
      <c r="Q9674" s="40">
        <f>IF(AND(H9674&lt;&gt;"below",I9674&gt;=0.005),M9674*P9674,0)</f>
        <v>3.8053315048069997E-2</v>
      </c>
    </row>
    <row r="9675" spans="1:17" x14ac:dyDescent="0.3">
      <c r="A9675" s="29">
        <v>2477742</v>
      </c>
      <c r="B9675" s="1">
        <v>135</v>
      </c>
      <c r="C9675" s="1" t="s">
        <v>34</v>
      </c>
      <c r="D9675" s="1" t="s">
        <v>41</v>
      </c>
      <c r="E9675" s="1" t="s">
        <v>42</v>
      </c>
      <c r="F9675" s="47">
        <v>1071</v>
      </c>
      <c r="G9675" s="34">
        <v>1289.8499999999999</v>
      </c>
      <c r="H9675" s="1" t="s">
        <v>218</v>
      </c>
      <c r="I9675" s="34">
        <v>1.63909E-2</v>
      </c>
      <c r="J9675" s="34">
        <v>673.36440000000005</v>
      </c>
      <c r="K9675" s="35" t="str">
        <f t="shared" si="843"/>
        <v>Kempenland-West_H4010A</v>
      </c>
      <c r="L9675" s="36">
        <f>VLOOKUP(D9675,DATA!A:F,5,FALSE)</f>
        <v>1.3726988247862192E-2</v>
      </c>
      <c r="M9675" s="37">
        <f>VLOOKUP(D9675,DATA!A:F,6,FALSE)</f>
        <v>1285.5</v>
      </c>
      <c r="N9675" s="36">
        <f t="shared" si="844"/>
        <v>51.492366570109269</v>
      </c>
      <c r="O9675" s="36">
        <f t="shared" si="845"/>
        <v>51.497986482452838</v>
      </c>
      <c r="P9675" s="36">
        <f t="shared" si="846"/>
        <v>5.6199123435689557E-3</v>
      </c>
      <c r="Q9675" s="36">
        <f t="shared" si="847"/>
        <v>3.7842489032799041E-2</v>
      </c>
    </row>
    <row r="9676" spans="1:17" x14ac:dyDescent="0.3">
      <c r="A9676" s="29">
        <v>2479242</v>
      </c>
      <c r="B9676" s="1">
        <v>135</v>
      </c>
      <c r="C9676" s="1" t="s">
        <v>34</v>
      </c>
      <c r="D9676" s="1" t="s">
        <v>70</v>
      </c>
      <c r="E9676" s="1" t="s">
        <v>71</v>
      </c>
      <c r="F9676" s="47">
        <v>1071</v>
      </c>
      <c r="G9676" s="34">
        <v>1794.79</v>
      </c>
      <c r="H9676" s="1" t="s">
        <v>218</v>
      </c>
      <c r="I9676" s="34">
        <v>1.4045E-2</v>
      </c>
      <c r="J9676" s="34">
        <v>195.44112000000001</v>
      </c>
      <c r="K9676" s="35" t="str">
        <f t="shared" si="843"/>
        <v>Kempenland-West_H9120</v>
      </c>
      <c r="L9676" s="36">
        <f>VLOOKUP(D9676,DATA!A:F,5,FALSE)</f>
        <v>1.3726988247862192E-2</v>
      </c>
      <c r="M9676" s="37">
        <f>VLOOKUP(D9676,DATA!A:F,6,FALSE)</f>
        <v>1285.5</v>
      </c>
      <c r="N9676" s="36">
        <f t="shared" si="844"/>
        <v>99.908073629705726</v>
      </c>
      <c r="O9676" s="36">
        <f t="shared" si="845"/>
        <v>99.908091334705077</v>
      </c>
      <c r="P9676" s="36">
        <f t="shared" si="846"/>
        <v>1.770499935105363E-5</v>
      </c>
      <c r="Q9676" s="36">
        <f t="shared" si="847"/>
        <v>3.4602849027691947E-5</v>
      </c>
    </row>
    <row r="9677" spans="1:17" x14ac:dyDescent="0.3">
      <c r="A9677" s="29">
        <v>2479242</v>
      </c>
      <c r="B9677" s="1">
        <v>135</v>
      </c>
      <c r="C9677" s="1" t="s">
        <v>34</v>
      </c>
      <c r="D9677" s="1" t="s">
        <v>85</v>
      </c>
      <c r="E9677" s="1" t="s">
        <v>60</v>
      </c>
      <c r="F9677" s="47">
        <v>1071</v>
      </c>
      <c r="G9677" s="34">
        <v>1794.79</v>
      </c>
      <c r="H9677" s="1" t="s">
        <v>218</v>
      </c>
      <c r="I9677" s="34">
        <v>1.4045E-2</v>
      </c>
      <c r="J9677" s="34">
        <v>6636.2437</v>
      </c>
      <c r="K9677" s="35" t="str">
        <f t="shared" si="843"/>
        <v>Kempenland-West_ZGH9190</v>
      </c>
      <c r="L9677" s="36">
        <f>VLOOKUP(D9677,DATA!A:F,5,FALSE)</f>
        <v>1.3726988247862192E-2</v>
      </c>
      <c r="M9677" s="37">
        <f>VLOOKUP(D9677,DATA!A:F,6,FALSE)</f>
        <v>1285.5</v>
      </c>
      <c r="N9677" s="36">
        <f t="shared" si="844"/>
        <v>99.908073629705726</v>
      </c>
      <c r="O9677" s="36">
        <f t="shared" si="845"/>
        <v>99.908091334705077</v>
      </c>
      <c r="P9677" s="36">
        <f t="shared" si="846"/>
        <v>1.770499935105363E-5</v>
      </c>
      <c r="Q9677" s="36">
        <f t="shared" si="847"/>
        <v>1.1749469040193373E-3</v>
      </c>
    </row>
    <row r="9678" spans="1:17" x14ac:dyDescent="0.3">
      <c r="A9678" s="29">
        <v>2479243</v>
      </c>
      <c r="B9678" s="1">
        <v>135</v>
      </c>
      <c r="C9678" s="1" t="s">
        <v>34</v>
      </c>
      <c r="D9678" s="1" t="s">
        <v>49</v>
      </c>
      <c r="E9678" s="1" t="s">
        <v>50</v>
      </c>
      <c r="F9678" s="47">
        <v>1429</v>
      </c>
      <c r="G9678" s="34">
        <v>2016.69</v>
      </c>
      <c r="H9678" s="1" t="s">
        <v>218</v>
      </c>
      <c r="I9678" s="34">
        <v>1.7788999999999999E-2</v>
      </c>
      <c r="J9678" s="34">
        <v>3716.6255000000001</v>
      </c>
      <c r="K9678" s="35" t="str">
        <f t="shared" si="843"/>
        <v>Kempenland-West_H9160A</v>
      </c>
      <c r="L9678" s="36">
        <f>VLOOKUP(D9678,DATA!A:F,5,FALSE)</f>
        <v>7.6478934523803643E-3</v>
      </c>
      <c r="M9678" s="37">
        <f>VLOOKUP(D9678,DATA!A:F,6,FALSE)</f>
        <v>1814</v>
      </c>
      <c r="N9678" s="36">
        <f t="shared" si="844"/>
        <v>82.493561551172235</v>
      </c>
      <c r="O9678" s="36">
        <f t="shared" si="845"/>
        <v>82.495526232059078</v>
      </c>
      <c r="P9678" s="36">
        <f t="shared" si="846"/>
        <v>1.9646808868429844E-3</v>
      </c>
      <c r="Q9678" s="36">
        <f t="shared" si="847"/>
        <v>7.3019830834032504E-2</v>
      </c>
    </row>
    <row r="9679" spans="1:17" x14ac:dyDescent="0.3">
      <c r="A9679" s="29">
        <v>2479243</v>
      </c>
      <c r="B9679" s="1">
        <v>135</v>
      </c>
      <c r="C9679" s="1" t="s">
        <v>34</v>
      </c>
      <c r="D9679" s="1" t="s">
        <v>22</v>
      </c>
      <c r="E9679" s="1" t="s">
        <v>23</v>
      </c>
      <c r="F9679" s="47">
        <v>1857</v>
      </c>
      <c r="G9679" s="34">
        <v>2016.69</v>
      </c>
      <c r="H9679" s="1" t="s">
        <v>218</v>
      </c>
      <c r="I9679" s="34">
        <v>1.7788999999999999E-2</v>
      </c>
      <c r="J9679" s="34">
        <v>3683.3429999999998</v>
      </c>
      <c r="K9679" s="35" t="str">
        <f t="shared" si="843"/>
        <v>Kempenland-West_H91E0C</v>
      </c>
      <c r="L9679" s="36">
        <f>VLOOKUP(D9679,DATA!A:F,5,FALSE)</f>
        <v>6.9280917156857415E-3</v>
      </c>
      <c r="M9679" s="37">
        <f>VLOOKUP(D9679,DATA!A:F,6,FALSE)</f>
        <v>2282</v>
      </c>
      <c r="N9679" s="36">
        <f t="shared" si="844"/>
        <v>13.727710312697765</v>
      </c>
      <c r="O9679" s="36">
        <f t="shared" si="845"/>
        <v>13.729169980432271</v>
      </c>
      <c r="P9679" s="36">
        <f t="shared" si="846"/>
        <v>1.4596677345064535E-3</v>
      </c>
      <c r="Q9679" s="36">
        <f t="shared" si="847"/>
        <v>5.3764569322202034E-2</v>
      </c>
    </row>
    <row r="9680" spans="1:17" x14ac:dyDescent="0.3">
      <c r="A9680" s="29">
        <v>2479244</v>
      </c>
      <c r="B9680" s="1">
        <v>135</v>
      </c>
      <c r="C9680" s="1" t="s">
        <v>34</v>
      </c>
      <c r="D9680" s="1" t="s">
        <v>70</v>
      </c>
      <c r="E9680" s="1" t="s">
        <v>71</v>
      </c>
      <c r="F9680" s="47">
        <v>1071</v>
      </c>
      <c r="G9680" s="34">
        <v>1696.29</v>
      </c>
      <c r="H9680" s="1" t="s">
        <v>218</v>
      </c>
      <c r="I9680" s="34">
        <v>1.4522E-2</v>
      </c>
      <c r="J9680" s="34">
        <v>2005.2916</v>
      </c>
      <c r="K9680" s="35" t="str">
        <f t="shared" si="843"/>
        <v>Kempenland-West_H9120</v>
      </c>
      <c r="L9680" s="36">
        <f>VLOOKUP(D9680,DATA!A:F,5,FALSE)</f>
        <v>1.3726988247862192E-2</v>
      </c>
      <c r="M9680" s="37">
        <f>VLOOKUP(D9680,DATA!A:F,6,FALSE)</f>
        <v>1285.5</v>
      </c>
      <c r="N9680" s="36">
        <f t="shared" si="844"/>
        <v>99.645586068529823</v>
      </c>
      <c r="O9680" s="36">
        <f t="shared" si="845"/>
        <v>99.645656461220483</v>
      </c>
      <c r="P9680" s="36">
        <f t="shared" si="846"/>
        <v>7.0392690659559776E-5</v>
      </c>
      <c r="Q9680" s="36">
        <f t="shared" si="847"/>
        <v>1.4115787128101368E-3</v>
      </c>
    </row>
    <row r="9681" spans="1:17" x14ac:dyDescent="0.3">
      <c r="A9681" s="29">
        <v>2479265</v>
      </c>
      <c r="B9681" s="1">
        <v>135</v>
      </c>
      <c r="C9681" s="1" t="s">
        <v>34</v>
      </c>
      <c r="D9681" s="1" t="s">
        <v>63</v>
      </c>
      <c r="E9681" s="1" t="s">
        <v>64</v>
      </c>
      <c r="F9681" s="47">
        <v>714</v>
      </c>
      <c r="G9681" s="34">
        <v>1314.35</v>
      </c>
      <c r="H9681" s="1" t="s">
        <v>218</v>
      </c>
      <c r="I9681" s="34">
        <v>1.5349099999999999E-2</v>
      </c>
      <c r="J9681" s="34">
        <v>5554.1333000000004</v>
      </c>
      <c r="K9681" s="35" t="str">
        <f t="shared" si="843"/>
        <v>Kempenland-West_H2310</v>
      </c>
      <c r="L9681" s="36">
        <f>VLOOKUP(D9681,DATA!A:F,5,FALSE)</f>
        <v>1.0986712608830001E-2</v>
      </c>
      <c r="M9681" s="37">
        <f>VLOOKUP(D9681,DATA!A:F,6,FALSE)</f>
        <v>982</v>
      </c>
      <c r="N9681" s="36">
        <f t="shared" si="844"/>
        <v>97.470267792656585</v>
      </c>
      <c r="O9681" s="36">
        <f t="shared" si="845"/>
        <v>97.470683571726511</v>
      </c>
      <c r="P9681" s="36">
        <f t="shared" si="846"/>
        <v>4.1577906992529279E-4</v>
      </c>
      <c r="Q9681" s="36">
        <f t="shared" si="847"/>
        <v>2.3092923777150977E-2</v>
      </c>
    </row>
    <row r="9682" spans="1:17" x14ac:dyDescent="0.3">
      <c r="A9682" s="29">
        <v>2479265</v>
      </c>
      <c r="B9682" s="1">
        <v>135</v>
      </c>
      <c r="C9682" s="1" t="s">
        <v>34</v>
      </c>
      <c r="D9682" s="1" t="s">
        <v>43</v>
      </c>
      <c r="E9682" s="1" t="s">
        <v>44</v>
      </c>
      <c r="F9682" s="47">
        <v>1071</v>
      </c>
      <c r="G9682" s="34">
        <v>1314.35</v>
      </c>
      <c r="H9682" s="1" t="s">
        <v>218</v>
      </c>
      <c r="I9682" s="34">
        <v>1.5349099999999999E-2</v>
      </c>
      <c r="J9682" s="34">
        <v>335.17797999999999</v>
      </c>
      <c r="K9682" s="35" t="str">
        <f t="shared" si="843"/>
        <v>Kempenland-West_H7150</v>
      </c>
      <c r="L9682" s="36">
        <f>VLOOKUP(D9682,DATA!A:F,5,FALSE)</f>
        <v>1.3726988247862192E-2</v>
      </c>
      <c r="M9682" s="37">
        <f>VLOOKUP(D9682,DATA!A:F,6,FALSE)</f>
        <v>1285.5</v>
      </c>
      <c r="N9682" s="36">
        <f t="shared" si="844"/>
        <v>59.773191611989866</v>
      </c>
      <c r="O9682" s="36">
        <f t="shared" si="845"/>
        <v>59.778257682797879</v>
      </c>
      <c r="P9682" s="36">
        <f t="shared" si="846"/>
        <v>5.0660708080130235E-3</v>
      </c>
      <c r="Q9682" s="36">
        <f t="shared" si="847"/>
        <v>1.6980353799667728E-2</v>
      </c>
    </row>
    <row r="9683" spans="1:17" x14ac:dyDescent="0.3">
      <c r="A9683" s="29">
        <v>2479266</v>
      </c>
      <c r="B9683" s="1">
        <v>135</v>
      </c>
      <c r="C9683" s="1" t="s">
        <v>34</v>
      </c>
      <c r="D9683" s="1" t="s">
        <v>63</v>
      </c>
      <c r="E9683" s="1" t="s">
        <v>64</v>
      </c>
      <c r="F9683" s="47">
        <v>714</v>
      </c>
      <c r="G9683" s="34">
        <v>1200.27</v>
      </c>
      <c r="H9683" s="1" t="s">
        <v>218</v>
      </c>
      <c r="I9683" s="34">
        <v>1.4412299999999999E-2</v>
      </c>
      <c r="J9683" s="34">
        <v>10000</v>
      </c>
      <c r="K9683" s="35" t="str">
        <f t="shared" si="843"/>
        <v>Kempenland-West_H2310</v>
      </c>
      <c r="L9683" s="36">
        <f>VLOOKUP(D9683,DATA!A:F,5,FALSE)</f>
        <v>1.0986712608830001E-2</v>
      </c>
      <c r="M9683" s="37">
        <f>VLOOKUP(D9683,DATA!A:F,6,FALSE)</f>
        <v>982</v>
      </c>
      <c r="N9683" s="36">
        <f t="shared" si="844"/>
        <v>91.66799946673666</v>
      </c>
      <c r="O9683" s="36">
        <f t="shared" si="845"/>
        <v>91.669208781755273</v>
      </c>
      <c r="P9683" s="36">
        <f t="shared" si="846"/>
        <v>1.2093150186132107E-3</v>
      </c>
      <c r="Q9683" s="36">
        <f t="shared" si="847"/>
        <v>0.12093150186132107</v>
      </c>
    </row>
    <row r="9684" spans="1:17" x14ac:dyDescent="0.3">
      <c r="A9684" s="29">
        <v>2479267</v>
      </c>
      <c r="B9684" s="1">
        <v>135</v>
      </c>
      <c r="C9684" s="1" t="s">
        <v>34</v>
      </c>
      <c r="D9684" s="1" t="s">
        <v>63</v>
      </c>
      <c r="E9684" s="1" t="s">
        <v>64</v>
      </c>
      <c r="F9684" s="47">
        <v>714</v>
      </c>
      <c r="G9684" s="34">
        <v>1111.3</v>
      </c>
      <c r="H9684" s="1" t="s">
        <v>218</v>
      </c>
      <c r="I9684" s="34">
        <v>1.32903E-2</v>
      </c>
      <c r="J9684" s="34">
        <v>6647.6543000000001</v>
      </c>
      <c r="K9684" s="35" t="str">
        <f t="shared" si="843"/>
        <v>Kempenland-West_H2310</v>
      </c>
      <c r="L9684" s="36">
        <f>VLOOKUP(D9684,DATA!A:F,5,FALSE)</f>
        <v>1.0986712608830001E-2</v>
      </c>
      <c r="M9684" s="37">
        <f>VLOOKUP(D9684,DATA!A:F,6,FALSE)</f>
        <v>982</v>
      </c>
      <c r="N9684" s="36">
        <f t="shared" si="844"/>
        <v>80.542963008128652</v>
      </c>
      <c r="O9684" s="36">
        <f t="shared" si="845"/>
        <v>80.545251173910458</v>
      </c>
      <c r="P9684" s="36">
        <f t="shared" si="846"/>
        <v>2.2881657818061285E-3</v>
      </c>
      <c r="Q9684" s="36">
        <f t="shared" si="847"/>
        <v>0.15210935098536374</v>
      </c>
    </row>
    <row r="9685" spans="1:17" x14ac:dyDescent="0.3">
      <c r="A9685" s="29">
        <v>2479267</v>
      </c>
      <c r="B9685" s="1">
        <v>135</v>
      </c>
      <c r="C9685" s="1" t="s">
        <v>34</v>
      </c>
      <c r="D9685" s="1" t="s">
        <v>81</v>
      </c>
      <c r="E9685" s="1" t="s">
        <v>42</v>
      </c>
      <c r="F9685" s="47">
        <v>1071</v>
      </c>
      <c r="G9685" s="34">
        <v>1111.3</v>
      </c>
      <c r="H9685" s="1" t="s">
        <v>218</v>
      </c>
      <c r="I9685" s="34">
        <v>1.32903E-2</v>
      </c>
      <c r="J9685" s="34">
        <v>80.236946000000003</v>
      </c>
      <c r="K9685" s="35" t="str">
        <f t="shared" si="843"/>
        <v>Kempenland-West_ZGH4010A</v>
      </c>
      <c r="L9685" s="36">
        <f>VLOOKUP(D9685,DATA!A:F,5,FALSE)</f>
        <v>1.3726988247862192E-2</v>
      </c>
      <c r="M9685" s="37">
        <f>VLOOKUP(D9685,DATA!A:F,6,FALSE)</f>
        <v>1285.5</v>
      </c>
      <c r="N9685" s="36">
        <f t="shared" si="844"/>
        <v>8.3843030127299141</v>
      </c>
      <c r="O9685" s="36">
        <f t="shared" si="845"/>
        <v>8.3857044700431462</v>
      </c>
      <c r="P9685" s="36">
        <f t="shared" si="846"/>
        <v>1.4014573132321573E-3</v>
      </c>
      <c r="Q9685" s="36">
        <f t="shared" si="847"/>
        <v>1.1244865476311369E-3</v>
      </c>
    </row>
    <row r="9686" spans="1:17" x14ac:dyDescent="0.3">
      <c r="A9686" s="29">
        <v>2479268</v>
      </c>
      <c r="B9686" s="1">
        <v>135</v>
      </c>
      <c r="C9686" s="1" t="s">
        <v>34</v>
      </c>
      <c r="D9686" s="1" t="s">
        <v>63</v>
      </c>
      <c r="E9686" s="1" t="s">
        <v>64</v>
      </c>
      <c r="F9686" s="47">
        <v>714</v>
      </c>
      <c r="G9686" s="34">
        <v>1062.01</v>
      </c>
      <c r="H9686" s="1" t="s">
        <v>218</v>
      </c>
      <c r="I9686" s="34">
        <v>1.34801E-2</v>
      </c>
      <c r="J9686" s="34">
        <v>9192.7819999999992</v>
      </c>
      <c r="K9686" s="35" t="str">
        <f t="shared" si="843"/>
        <v>Kempenland-West_H2310</v>
      </c>
      <c r="L9686" s="36">
        <f>VLOOKUP(D9686,DATA!A:F,5,FALSE)</f>
        <v>1.0986712608830001E-2</v>
      </c>
      <c r="M9686" s="37">
        <f>VLOOKUP(D9686,DATA!A:F,6,FALSE)</f>
        <v>982</v>
      </c>
      <c r="N9686" s="36">
        <f t="shared" si="844"/>
        <v>70.662467142141324</v>
      </c>
      <c r="O9686" s="36">
        <f t="shared" si="845"/>
        <v>70.665537294817966</v>
      </c>
      <c r="P9686" s="36">
        <f t="shared" si="846"/>
        <v>3.0701526766421239E-3</v>
      </c>
      <c r="Q9686" s="36">
        <f t="shared" si="847"/>
        <v>0.28223244263087532</v>
      </c>
    </row>
    <row r="9687" spans="1:17" x14ac:dyDescent="0.3">
      <c r="A9687" s="29">
        <v>2479269</v>
      </c>
      <c r="B9687" s="1">
        <v>135</v>
      </c>
      <c r="C9687" s="1" t="s">
        <v>34</v>
      </c>
      <c r="D9687" s="1" t="s">
        <v>41</v>
      </c>
      <c r="E9687" s="1" t="s">
        <v>42</v>
      </c>
      <c r="F9687" s="47">
        <v>1071</v>
      </c>
      <c r="G9687" s="34">
        <v>1179.21</v>
      </c>
      <c r="H9687" s="1" t="s">
        <v>218</v>
      </c>
      <c r="I9687" s="34">
        <v>1.5495099999999999E-2</v>
      </c>
      <c r="J9687" s="34">
        <v>1903.8506</v>
      </c>
      <c r="K9687" s="35" t="str">
        <f t="shared" si="843"/>
        <v>Kempenland-West_H4010A</v>
      </c>
      <c r="L9687" s="36">
        <f>VLOOKUP(D9687,DATA!A:F,5,FALSE)</f>
        <v>1.3726988247862192E-2</v>
      </c>
      <c r="M9687" s="37">
        <f>VLOOKUP(D9687,DATA!A:F,6,FALSE)</f>
        <v>1285.5</v>
      </c>
      <c r="N9687" s="36">
        <f t="shared" si="844"/>
        <v>18.861395669127468</v>
      </c>
      <c r="O9687" s="36">
        <f t="shared" si="845"/>
        <v>18.864651034710107</v>
      </c>
      <c r="P9687" s="36">
        <f t="shared" si="846"/>
        <v>3.2553655826390582E-3</v>
      </c>
      <c r="Q9687" s="36">
        <f t="shared" si="847"/>
        <v>6.1977297177267208E-2</v>
      </c>
    </row>
    <row r="9688" spans="1:17" x14ac:dyDescent="0.3">
      <c r="A9688" s="29">
        <v>2479270</v>
      </c>
      <c r="B9688" s="1">
        <v>135</v>
      </c>
      <c r="C9688" s="1" t="s">
        <v>34</v>
      </c>
      <c r="D9688" s="1" t="s">
        <v>63</v>
      </c>
      <c r="E9688" s="1" t="s">
        <v>64</v>
      </c>
      <c r="F9688" s="47">
        <v>714</v>
      </c>
      <c r="G9688" s="34">
        <v>1125.6300000000001</v>
      </c>
      <c r="H9688" s="1" t="s">
        <v>218</v>
      </c>
      <c r="I9688" s="34">
        <v>1.4563E-2</v>
      </c>
      <c r="J9688" s="34">
        <v>3132.6057000000001</v>
      </c>
      <c r="K9688" s="35" t="str">
        <f t="shared" si="843"/>
        <v>Kempenland-West_H2310</v>
      </c>
      <c r="L9688" s="36">
        <f>VLOOKUP(D9688,DATA!A:F,5,FALSE)</f>
        <v>1.0986712608830001E-2</v>
      </c>
      <c r="M9688" s="37">
        <f>VLOOKUP(D9688,DATA!A:F,6,FALSE)</f>
        <v>982</v>
      </c>
      <c r="N9688" s="36">
        <f t="shared" si="844"/>
        <v>82.892413613708015</v>
      </c>
      <c r="O9688" s="36">
        <f t="shared" si="845"/>
        <v>82.894682429752152</v>
      </c>
      <c r="P9688" s="36">
        <f t="shared" si="846"/>
        <v>2.2688160441362015E-3</v>
      </c>
      <c r="Q9688" s="36">
        <f t="shared" si="847"/>
        <v>7.1073060721125167E-2</v>
      </c>
    </row>
    <row r="9689" spans="1:17" x14ac:dyDescent="0.3">
      <c r="A9689" s="30">
        <v>2479270</v>
      </c>
      <c r="B9689" s="14">
        <v>135</v>
      </c>
      <c r="C9689" s="14" t="s">
        <v>34</v>
      </c>
      <c r="D9689" s="14" t="s">
        <v>55</v>
      </c>
      <c r="E9689" s="14" t="s">
        <v>56</v>
      </c>
      <c r="F9689" s="48">
        <v>500</v>
      </c>
      <c r="G9689" s="38">
        <v>1125.6300000000001</v>
      </c>
      <c r="H9689" s="14" t="s">
        <v>218</v>
      </c>
      <c r="I9689" s="38">
        <v>1.4563E-2</v>
      </c>
      <c r="J9689" s="38">
        <v>1423.0205000000001</v>
      </c>
      <c r="K9689" s="39" t="str">
        <f t="shared" si="843"/>
        <v>Kempenland-West_H3130</v>
      </c>
      <c r="L9689" s="40">
        <f>VLOOKUP(D9689,DATA!A:F,5,FALSE)</f>
        <v>0</v>
      </c>
      <c r="M9689" s="41">
        <f>VLOOKUP(D9689,DATA!A:F,6,FALSE)</f>
        <v>3.5</v>
      </c>
      <c r="N9689" s="40">
        <f t="shared" si="844"/>
        <v>50</v>
      </c>
      <c r="O9689" s="40">
        <f t="shared" si="845"/>
        <v>50</v>
      </c>
      <c r="P9689" s="40">
        <f>J9689/10000*I9689</f>
        <v>2.0723447541500001E-3</v>
      </c>
      <c r="Q9689" s="40">
        <f>IF(AND(H9689&lt;&gt;"below",I9689&gt;=0.005),M9689*P9689,0)</f>
        <v>7.2532066395250006E-3</v>
      </c>
    </row>
    <row r="9690" spans="1:17" x14ac:dyDescent="0.3">
      <c r="A9690" s="29">
        <v>2479270</v>
      </c>
      <c r="B9690" s="1">
        <v>135</v>
      </c>
      <c r="C9690" s="1" t="s">
        <v>34</v>
      </c>
      <c r="D9690" s="1" t="s">
        <v>41</v>
      </c>
      <c r="E9690" s="1" t="s">
        <v>42</v>
      </c>
      <c r="F9690" s="47">
        <v>1071</v>
      </c>
      <c r="G9690" s="34">
        <v>1125.6300000000001</v>
      </c>
      <c r="H9690" s="1" t="s">
        <v>218</v>
      </c>
      <c r="I9690" s="34">
        <v>1.4563E-2</v>
      </c>
      <c r="J9690" s="34">
        <v>893.61954000000003</v>
      </c>
      <c r="K9690" s="35" t="str">
        <f t="shared" si="843"/>
        <v>Kempenland-West_H4010A</v>
      </c>
      <c r="L9690" s="36">
        <f>VLOOKUP(D9690,DATA!A:F,5,FALSE)</f>
        <v>1.3726988247862192E-2</v>
      </c>
      <c r="M9690" s="37">
        <f>VLOOKUP(D9690,DATA!A:F,6,FALSE)</f>
        <v>1285.5</v>
      </c>
      <c r="N9690" s="36">
        <f t="shared" si="844"/>
        <v>10.024244777474328</v>
      </c>
      <c r="O9690" s="36">
        <f t="shared" si="845"/>
        <v>10.026047952904579</v>
      </c>
      <c r="P9690" s="36">
        <f t="shared" si="846"/>
        <v>1.8031754302505476E-3</v>
      </c>
      <c r="Q9690" s="36">
        <f t="shared" si="847"/>
        <v>1.6113527985197964E-2</v>
      </c>
    </row>
    <row r="9691" spans="1:17" x14ac:dyDescent="0.3">
      <c r="A9691" s="29">
        <v>2479270</v>
      </c>
      <c r="B9691" s="1">
        <v>135</v>
      </c>
      <c r="C9691" s="1" t="s">
        <v>34</v>
      </c>
      <c r="D9691" s="1" t="s">
        <v>43</v>
      </c>
      <c r="E9691" s="1" t="s">
        <v>44</v>
      </c>
      <c r="F9691" s="47">
        <v>1071</v>
      </c>
      <c r="G9691" s="34">
        <v>1125.6300000000001</v>
      </c>
      <c r="H9691" s="1" t="s">
        <v>218</v>
      </c>
      <c r="I9691" s="34">
        <v>1.4563E-2</v>
      </c>
      <c r="J9691" s="34">
        <v>311.18185</v>
      </c>
      <c r="K9691" s="35" t="str">
        <f t="shared" si="843"/>
        <v>Kempenland-West_H7150</v>
      </c>
      <c r="L9691" s="36">
        <f>VLOOKUP(D9691,DATA!A:F,5,FALSE)</f>
        <v>1.3726988247862192E-2</v>
      </c>
      <c r="M9691" s="37">
        <f>VLOOKUP(D9691,DATA!A:F,6,FALSE)</f>
        <v>1285.5</v>
      </c>
      <c r="N9691" s="36">
        <f t="shared" si="844"/>
        <v>10.024244777474328</v>
      </c>
      <c r="O9691" s="36">
        <f t="shared" si="845"/>
        <v>10.026047952904579</v>
      </c>
      <c r="P9691" s="36">
        <f t="shared" si="846"/>
        <v>1.8031754302505476E-3</v>
      </c>
      <c r="Q9691" s="36">
        <f t="shared" si="847"/>
        <v>5.6111546625991137E-3</v>
      </c>
    </row>
    <row r="9692" spans="1:17" x14ac:dyDescent="0.3">
      <c r="A9692" s="30">
        <v>2479271</v>
      </c>
      <c r="B9692" s="14">
        <v>135</v>
      </c>
      <c r="C9692" s="14" t="s">
        <v>34</v>
      </c>
      <c r="D9692" s="14" t="s">
        <v>55</v>
      </c>
      <c r="E9692" s="14" t="s">
        <v>56</v>
      </c>
      <c r="F9692" s="48">
        <v>500</v>
      </c>
      <c r="G9692" s="38">
        <v>1180.49</v>
      </c>
      <c r="H9692" s="14" t="s">
        <v>218</v>
      </c>
      <c r="I9692" s="38">
        <v>1.47289E-2</v>
      </c>
      <c r="J9692" s="38">
        <v>4534.4790000000003</v>
      </c>
      <c r="K9692" s="39" t="str">
        <f t="shared" si="843"/>
        <v>Kempenland-West_H3130</v>
      </c>
      <c r="L9692" s="40">
        <f>VLOOKUP(D9692,DATA!A:F,5,FALSE)</f>
        <v>0</v>
      </c>
      <c r="M9692" s="41">
        <f>VLOOKUP(D9692,DATA!A:F,6,FALSE)</f>
        <v>3.5</v>
      </c>
      <c r="N9692" s="40">
        <f t="shared" si="844"/>
        <v>50</v>
      </c>
      <c r="O9692" s="40">
        <f t="shared" si="845"/>
        <v>50</v>
      </c>
      <c r="P9692" s="40">
        <f>J9692/10000*I9692</f>
        <v>6.6787887743100004E-3</v>
      </c>
      <c r="Q9692" s="40">
        <f>IF(AND(H9692&lt;&gt;"below",I9692&gt;=0.005),M9692*P9692,0)</f>
        <v>2.3375760710085E-2</v>
      </c>
    </row>
    <row r="9693" spans="1:17" x14ac:dyDescent="0.3">
      <c r="A9693" s="29">
        <v>2479271</v>
      </c>
      <c r="B9693" s="1">
        <v>135</v>
      </c>
      <c r="C9693" s="1" t="s">
        <v>34</v>
      </c>
      <c r="D9693" s="1" t="s">
        <v>41</v>
      </c>
      <c r="E9693" s="1" t="s">
        <v>42</v>
      </c>
      <c r="F9693" s="47">
        <v>1071</v>
      </c>
      <c r="G9693" s="34">
        <v>1180.49</v>
      </c>
      <c r="H9693" s="1" t="s">
        <v>218</v>
      </c>
      <c r="I9693" s="34">
        <v>1.47289E-2</v>
      </c>
      <c r="J9693" s="34">
        <v>649.42686000000003</v>
      </c>
      <c r="K9693" s="35" t="str">
        <f t="shared" si="843"/>
        <v>Kempenland-West_H4010A</v>
      </c>
      <c r="L9693" s="36">
        <f>VLOOKUP(D9693,DATA!A:F,5,FALSE)</f>
        <v>1.3726988247862192E-2</v>
      </c>
      <c r="M9693" s="37">
        <f>VLOOKUP(D9693,DATA!A:F,6,FALSE)</f>
        <v>1285.5</v>
      </c>
      <c r="N9693" s="36">
        <f t="shared" si="844"/>
        <v>19.131765358218143</v>
      </c>
      <c r="O9693" s="36">
        <f t="shared" si="845"/>
        <v>19.134893638719419</v>
      </c>
      <c r="P9693" s="36">
        <f t="shared" si="846"/>
        <v>3.1282805012757819E-3</v>
      </c>
      <c r="Q9693" s="36">
        <f t="shared" si="847"/>
        <v>2.0315893831427574E-2</v>
      </c>
    </row>
    <row r="9694" spans="1:17" x14ac:dyDescent="0.3">
      <c r="A9694" s="29">
        <v>2480772</v>
      </c>
      <c r="B9694" s="1">
        <v>135</v>
      </c>
      <c r="C9694" s="1" t="s">
        <v>34</v>
      </c>
      <c r="D9694" s="1" t="s">
        <v>70</v>
      </c>
      <c r="E9694" s="1" t="s">
        <v>71</v>
      </c>
      <c r="F9694" s="47">
        <v>1071</v>
      </c>
      <c r="G9694" s="34">
        <v>1949.75</v>
      </c>
      <c r="H9694" s="1" t="s">
        <v>218</v>
      </c>
      <c r="I9694" s="34">
        <v>1.6167000000000001E-2</v>
      </c>
      <c r="J9694" s="34">
        <v>3001.768</v>
      </c>
      <c r="K9694" s="35" t="str">
        <f t="shared" si="843"/>
        <v>Kempenland-West_H9120</v>
      </c>
      <c r="L9694" s="36">
        <f>VLOOKUP(D9694,DATA!A:F,5,FALSE)</f>
        <v>1.3726988247862192E-2</v>
      </c>
      <c r="M9694" s="37">
        <f>VLOOKUP(D9694,DATA!A:F,6,FALSE)</f>
        <v>1285.5</v>
      </c>
      <c r="N9694" s="36">
        <f t="shared" si="844"/>
        <v>99.989035488059642</v>
      </c>
      <c r="O9694" s="36">
        <f t="shared" si="845"/>
        <v>99.989037920813686</v>
      </c>
      <c r="P9694" s="36">
        <f t="shared" si="846"/>
        <v>2.4327540444346596E-6</v>
      </c>
      <c r="Q9694" s="36">
        <f t="shared" si="847"/>
        <v>7.3025632424545404E-5</v>
      </c>
    </row>
    <row r="9695" spans="1:17" x14ac:dyDescent="0.3">
      <c r="A9695" s="29">
        <v>2480772</v>
      </c>
      <c r="B9695" s="1">
        <v>135</v>
      </c>
      <c r="C9695" s="1" t="s">
        <v>34</v>
      </c>
      <c r="D9695" s="1" t="s">
        <v>49</v>
      </c>
      <c r="E9695" s="1" t="s">
        <v>50</v>
      </c>
      <c r="F9695" s="47">
        <v>1429</v>
      </c>
      <c r="G9695" s="34">
        <v>1949.75</v>
      </c>
      <c r="H9695" s="1" t="s">
        <v>218</v>
      </c>
      <c r="I9695" s="34">
        <v>1.6167000000000001E-2</v>
      </c>
      <c r="J9695" s="34">
        <v>213.01991000000001</v>
      </c>
      <c r="K9695" s="35" t="str">
        <f t="shared" si="843"/>
        <v>Kempenland-West_H9160A</v>
      </c>
      <c r="L9695" s="36">
        <f>VLOOKUP(D9695,DATA!A:F,5,FALSE)</f>
        <v>7.6478934523803643E-3</v>
      </c>
      <c r="M9695" s="37">
        <f>VLOOKUP(D9695,DATA!A:F,6,FALSE)</f>
        <v>1814</v>
      </c>
      <c r="N9695" s="36">
        <f t="shared" si="844"/>
        <v>73.850284223800784</v>
      </c>
      <c r="O9695" s="36">
        <f t="shared" si="845"/>
        <v>73.852671911949031</v>
      </c>
      <c r="P9695" s="36">
        <f t="shared" si="846"/>
        <v>2.3876881482465251E-3</v>
      </c>
      <c r="Q9695" s="36">
        <f t="shared" si="847"/>
        <v>5.0862511444754142E-3</v>
      </c>
    </row>
    <row r="9696" spans="1:17" x14ac:dyDescent="0.3">
      <c r="A9696" s="29">
        <v>2480772</v>
      </c>
      <c r="B9696" s="1">
        <v>135</v>
      </c>
      <c r="C9696" s="1" t="s">
        <v>34</v>
      </c>
      <c r="D9696" s="1" t="s">
        <v>85</v>
      </c>
      <c r="E9696" s="1" t="s">
        <v>60</v>
      </c>
      <c r="F9696" s="47">
        <v>1071</v>
      </c>
      <c r="G9696" s="34">
        <v>1949.75</v>
      </c>
      <c r="H9696" s="1" t="s">
        <v>218</v>
      </c>
      <c r="I9696" s="34">
        <v>1.6167000000000001E-2</v>
      </c>
      <c r="J9696" s="34">
        <v>4026.43</v>
      </c>
      <c r="K9696" s="35" t="str">
        <f t="shared" si="843"/>
        <v>Kempenland-West_ZGH9190</v>
      </c>
      <c r="L9696" s="36">
        <f>VLOOKUP(D9696,DATA!A:F,5,FALSE)</f>
        <v>1.3726988247862192E-2</v>
      </c>
      <c r="M9696" s="37">
        <f>VLOOKUP(D9696,DATA!A:F,6,FALSE)</f>
        <v>1285.5</v>
      </c>
      <c r="N9696" s="36">
        <f t="shared" si="844"/>
        <v>99.989035488059642</v>
      </c>
      <c r="O9696" s="36">
        <f t="shared" si="845"/>
        <v>99.989037920813686</v>
      </c>
      <c r="P9696" s="36">
        <f t="shared" si="846"/>
        <v>2.4327540444346596E-6</v>
      </c>
      <c r="Q9696" s="36">
        <f t="shared" si="847"/>
        <v>9.7953138671330456E-5</v>
      </c>
    </row>
    <row r="9697" spans="1:17" x14ac:dyDescent="0.3">
      <c r="A9697" s="29">
        <v>2480772</v>
      </c>
      <c r="B9697" s="1">
        <v>135</v>
      </c>
      <c r="C9697" s="1" t="s">
        <v>34</v>
      </c>
      <c r="D9697" s="1" t="s">
        <v>22</v>
      </c>
      <c r="E9697" s="1" t="s">
        <v>23</v>
      </c>
      <c r="F9697" s="47">
        <v>1857</v>
      </c>
      <c r="G9697" s="34">
        <v>1949.75</v>
      </c>
      <c r="H9697" s="1" t="s">
        <v>218</v>
      </c>
      <c r="I9697" s="34">
        <v>1.6167000000000001E-2</v>
      </c>
      <c r="J9697" s="34">
        <v>20.807234000000001</v>
      </c>
      <c r="K9697" s="35" t="str">
        <f t="shared" si="843"/>
        <v>Kempenland-West_H91E0C</v>
      </c>
      <c r="L9697" s="36">
        <f>VLOOKUP(D9697,DATA!A:F,5,FALSE)</f>
        <v>6.9280917156857415E-3</v>
      </c>
      <c r="M9697" s="37">
        <f>VLOOKUP(D9697,DATA!A:F,6,FALSE)</f>
        <v>2282</v>
      </c>
      <c r="N9697" s="36">
        <f t="shared" si="844"/>
        <v>9.096916003970259</v>
      </c>
      <c r="O9697" s="36">
        <f t="shared" si="845"/>
        <v>9.0978422700612889</v>
      </c>
      <c r="P9697" s="36">
        <f t="shared" si="846"/>
        <v>9.2626609102985924E-4</v>
      </c>
      <c r="Q9697" s="36">
        <f t="shared" si="847"/>
        <v>1.9273035302323584E-4</v>
      </c>
    </row>
    <row r="9698" spans="1:17" x14ac:dyDescent="0.3">
      <c r="A9698" s="29">
        <v>2480773</v>
      </c>
      <c r="B9698" s="1">
        <v>135</v>
      </c>
      <c r="C9698" s="1" t="s">
        <v>34</v>
      </c>
      <c r="D9698" s="1" t="s">
        <v>70</v>
      </c>
      <c r="E9698" s="1" t="s">
        <v>71</v>
      </c>
      <c r="F9698" s="47">
        <v>1071</v>
      </c>
      <c r="G9698" s="34">
        <v>1998.57</v>
      </c>
      <c r="H9698" s="1" t="s">
        <v>218</v>
      </c>
      <c r="I9698" s="34">
        <v>1.7755E-2</v>
      </c>
      <c r="J9698" s="34">
        <v>970.95483000000002</v>
      </c>
      <c r="K9698" s="35" t="str">
        <f t="shared" si="843"/>
        <v>Kempenland-West_H9120</v>
      </c>
      <c r="L9698" s="36">
        <f>VLOOKUP(D9698,DATA!A:F,5,FALSE)</f>
        <v>1.3726988247862192E-2</v>
      </c>
      <c r="M9698" s="37">
        <f>VLOOKUP(D9698,DATA!A:F,6,FALSE)</f>
        <v>1285.5</v>
      </c>
      <c r="N9698" s="36">
        <f t="shared" si="844"/>
        <v>99.994389915102616</v>
      </c>
      <c r="O9698" s="36">
        <f t="shared" si="845"/>
        <v>99.994391282164244</v>
      </c>
      <c r="P9698" s="36">
        <f t="shared" si="846"/>
        <v>1.3670616283434356E-6</v>
      </c>
      <c r="Q9698" s="36">
        <f t="shared" si="847"/>
        <v>1.3273550909477237E-5</v>
      </c>
    </row>
    <row r="9699" spans="1:17" x14ac:dyDescent="0.3">
      <c r="A9699" s="29">
        <v>2480773</v>
      </c>
      <c r="B9699" s="1">
        <v>135</v>
      </c>
      <c r="C9699" s="1" t="s">
        <v>34</v>
      </c>
      <c r="D9699" s="1" t="s">
        <v>49</v>
      </c>
      <c r="E9699" s="1" t="s">
        <v>50</v>
      </c>
      <c r="F9699" s="47">
        <v>1429</v>
      </c>
      <c r="G9699" s="34">
        <v>1998.57</v>
      </c>
      <c r="H9699" s="1" t="s">
        <v>218</v>
      </c>
      <c r="I9699" s="34">
        <v>1.7755E-2</v>
      </c>
      <c r="J9699" s="34">
        <v>3279.9146000000001</v>
      </c>
      <c r="K9699" s="35" t="str">
        <f t="shared" si="843"/>
        <v>Kempenland-West_H9160A</v>
      </c>
      <c r="L9699" s="36">
        <f>VLOOKUP(D9699,DATA!A:F,5,FALSE)</f>
        <v>7.6478934523803643E-3</v>
      </c>
      <c r="M9699" s="37">
        <f>VLOOKUP(D9699,DATA!A:F,6,FALSE)</f>
        <v>1814</v>
      </c>
      <c r="N9699" s="36">
        <f t="shared" si="844"/>
        <v>80.401372276959123</v>
      </c>
      <c r="O9699" s="36">
        <f t="shared" si="845"/>
        <v>80.403511882439886</v>
      </c>
      <c r="P9699" s="36">
        <f t="shared" si="846"/>
        <v>2.139605480763862E-3</v>
      </c>
      <c r="Q9699" s="36">
        <f t="shared" si="847"/>
        <v>7.0177232545974105E-2</v>
      </c>
    </row>
    <row r="9700" spans="1:17" x14ac:dyDescent="0.3">
      <c r="A9700" s="29">
        <v>2480773</v>
      </c>
      <c r="B9700" s="1">
        <v>135</v>
      </c>
      <c r="C9700" s="1" t="s">
        <v>34</v>
      </c>
      <c r="D9700" s="1" t="s">
        <v>22</v>
      </c>
      <c r="E9700" s="1" t="s">
        <v>23</v>
      </c>
      <c r="F9700" s="47">
        <v>1857</v>
      </c>
      <c r="G9700" s="34">
        <v>1998.57</v>
      </c>
      <c r="H9700" s="1" t="s">
        <v>218</v>
      </c>
      <c r="I9700" s="34">
        <v>1.7755E-2</v>
      </c>
      <c r="J9700" s="34">
        <v>2689.4575</v>
      </c>
      <c r="K9700" s="35" t="str">
        <f t="shared" si="843"/>
        <v>Kempenland-West_H91E0C</v>
      </c>
      <c r="L9700" s="36">
        <f>VLOOKUP(D9700,DATA!A:F,5,FALSE)</f>
        <v>6.9280917156857415E-3</v>
      </c>
      <c r="M9700" s="37">
        <f>VLOOKUP(D9700,DATA!A:F,6,FALSE)</f>
        <v>2282</v>
      </c>
      <c r="N9700" s="36">
        <f t="shared" si="844"/>
        <v>12.307483911034437</v>
      </c>
      <c r="O9700" s="36">
        <f t="shared" si="845"/>
        <v>12.308811569132345</v>
      </c>
      <c r="P9700" s="36">
        <f t="shared" si="846"/>
        <v>1.3276580979084684E-3</v>
      </c>
      <c r="Q9700" s="36">
        <f t="shared" si="847"/>
        <v>3.5706800288556648E-2</v>
      </c>
    </row>
    <row r="9701" spans="1:17" x14ac:dyDescent="0.3">
      <c r="A9701" s="29">
        <v>2480794</v>
      </c>
      <c r="B9701" s="1">
        <v>135</v>
      </c>
      <c r="C9701" s="1" t="s">
        <v>34</v>
      </c>
      <c r="D9701" s="1" t="s">
        <v>63</v>
      </c>
      <c r="E9701" s="1" t="s">
        <v>64</v>
      </c>
      <c r="F9701" s="47">
        <v>714</v>
      </c>
      <c r="G9701" s="34">
        <v>1550.65</v>
      </c>
      <c r="H9701" s="1" t="s">
        <v>218</v>
      </c>
      <c r="I9701" s="34">
        <v>1.8513000000000002E-2</v>
      </c>
      <c r="J9701" s="34">
        <v>6.5138389999999999</v>
      </c>
      <c r="K9701" s="35" t="str">
        <f t="shared" si="843"/>
        <v>Kempenland-West_H2310</v>
      </c>
      <c r="L9701" s="36">
        <f>VLOOKUP(D9701,DATA!A:F,5,FALSE)</f>
        <v>1.0986712608830001E-2</v>
      </c>
      <c r="M9701" s="37">
        <f>VLOOKUP(D9701,DATA!A:F,6,FALSE)</f>
        <v>982</v>
      </c>
      <c r="N9701" s="36">
        <f t="shared" si="844"/>
        <v>99.806863323686088</v>
      </c>
      <c r="O9701" s="36">
        <f t="shared" si="845"/>
        <v>99.806902527266303</v>
      </c>
      <c r="P9701" s="36">
        <f t="shared" si="846"/>
        <v>3.9203580215030343E-5</v>
      </c>
      <c r="Q9701" s="36">
        <f t="shared" si="847"/>
        <v>2.5536580974429302E-6</v>
      </c>
    </row>
    <row r="9702" spans="1:17" x14ac:dyDescent="0.3">
      <c r="A9702" s="29">
        <v>2480795</v>
      </c>
      <c r="B9702" s="1">
        <v>135</v>
      </c>
      <c r="C9702" s="1" t="s">
        <v>34</v>
      </c>
      <c r="D9702" s="1" t="s">
        <v>63</v>
      </c>
      <c r="E9702" s="1" t="s">
        <v>64</v>
      </c>
      <c r="F9702" s="47">
        <v>714</v>
      </c>
      <c r="G9702" s="34">
        <v>1290.06</v>
      </c>
      <c r="H9702" s="1" t="s">
        <v>218</v>
      </c>
      <c r="I9702" s="34">
        <v>1.5385899999999999E-2</v>
      </c>
      <c r="J9702" s="34">
        <v>3675.6743000000001</v>
      </c>
      <c r="K9702" s="35" t="str">
        <f t="shared" si="843"/>
        <v>Kempenland-West_H2310</v>
      </c>
      <c r="L9702" s="36">
        <f>VLOOKUP(D9702,DATA!A:F,5,FALSE)</f>
        <v>1.0986712608830001E-2</v>
      </c>
      <c r="M9702" s="37">
        <f>VLOOKUP(D9702,DATA!A:F,6,FALSE)</f>
        <v>982</v>
      </c>
      <c r="N9702" s="36">
        <f t="shared" si="844"/>
        <v>96.72187090002457</v>
      </c>
      <c r="O9702" s="36">
        <f t="shared" si="845"/>
        <v>96.72240682884383</v>
      </c>
      <c r="P9702" s="36">
        <f t="shared" si="846"/>
        <v>5.3592881926078917E-4</v>
      </c>
      <c r="Q9702" s="36">
        <f t="shared" si="847"/>
        <v>1.9698997875862278E-2</v>
      </c>
    </row>
    <row r="9703" spans="1:17" x14ac:dyDescent="0.3">
      <c r="A9703" s="29">
        <v>2480796</v>
      </c>
      <c r="B9703" s="1">
        <v>135</v>
      </c>
      <c r="C9703" s="1" t="s">
        <v>34</v>
      </c>
      <c r="D9703" s="1" t="s">
        <v>63</v>
      </c>
      <c r="E9703" s="1" t="s">
        <v>64</v>
      </c>
      <c r="F9703" s="47">
        <v>714</v>
      </c>
      <c r="G9703" s="34">
        <v>1083.6600000000001</v>
      </c>
      <c r="H9703" s="1" t="s">
        <v>218</v>
      </c>
      <c r="I9703" s="34">
        <v>1.31358E-2</v>
      </c>
      <c r="J9703" s="34">
        <v>8247.3279999999995</v>
      </c>
      <c r="K9703" s="35" t="str">
        <f t="shared" si="843"/>
        <v>Kempenland-West_H2310</v>
      </c>
      <c r="L9703" s="36">
        <f>VLOOKUP(D9703,DATA!A:F,5,FALSE)</f>
        <v>1.0986712608830001E-2</v>
      </c>
      <c r="M9703" s="37">
        <f>VLOOKUP(D9703,DATA!A:F,6,FALSE)</f>
        <v>982</v>
      </c>
      <c r="N9703" s="36">
        <f t="shared" si="844"/>
        <v>75.341495553168116</v>
      </c>
      <c r="O9703" s="36">
        <f t="shared" si="845"/>
        <v>75.344176630728072</v>
      </c>
      <c r="P9703" s="36">
        <f t="shared" si="846"/>
        <v>2.6810775599557246E-3</v>
      </c>
      <c r="Q9703" s="36">
        <f t="shared" si="847"/>
        <v>0.22111726030394524</v>
      </c>
    </row>
    <row r="9704" spans="1:17" x14ac:dyDescent="0.3">
      <c r="A9704" s="29">
        <v>2480796</v>
      </c>
      <c r="B9704" s="1">
        <v>135</v>
      </c>
      <c r="C9704" s="1" t="s">
        <v>34</v>
      </c>
      <c r="D9704" s="1" t="s">
        <v>41</v>
      </c>
      <c r="E9704" s="1" t="s">
        <v>42</v>
      </c>
      <c r="F9704" s="47">
        <v>1071</v>
      </c>
      <c r="G9704" s="34">
        <v>1083.6600000000001</v>
      </c>
      <c r="H9704" s="1" t="s">
        <v>218</v>
      </c>
      <c r="I9704" s="34">
        <v>1.31358E-2</v>
      </c>
      <c r="J9704" s="34">
        <v>49.425297</v>
      </c>
      <c r="K9704" s="35" t="str">
        <f t="shared" si="843"/>
        <v>Kempenland-West_H4010A</v>
      </c>
      <c r="L9704" s="36">
        <f>VLOOKUP(D9704,DATA!A:F,5,FALSE)</f>
        <v>1.3726988247862192E-2</v>
      </c>
      <c r="M9704" s="37">
        <f>VLOOKUP(D9704,DATA!A:F,6,FALSE)</f>
        <v>1285.5</v>
      </c>
      <c r="N9704" s="36">
        <f t="shared" si="844"/>
        <v>5.8930660996738302</v>
      </c>
      <c r="O9704" s="36">
        <f t="shared" si="845"/>
        <v>5.8940661670632117</v>
      </c>
      <c r="P9704" s="36">
        <f t="shared" si="846"/>
        <v>1.0000673893815204E-3</v>
      </c>
      <c r="Q9704" s="36">
        <f t="shared" si="847"/>
        <v>4.9428627740196298E-4</v>
      </c>
    </row>
    <row r="9705" spans="1:17" x14ac:dyDescent="0.3">
      <c r="A9705" s="29">
        <v>2480797</v>
      </c>
      <c r="B9705" s="1">
        <v>135</v>
      </c>
      <c r="C9705" s="1" t="s">
        <v>34</v>
      </c>
      <c r="D9705" s="1" t="s">
        <v>63</v>
      </c>
      <c r="E9705" s="1" t="s">
        <v>64</v>
      </c>
      <c r="F9705" s="47">
        <v>714</v>
      </c>
      <c r="G9705" s="34">
        <v>1082.18</v>
      </c>
      <c r="H9705" s="1" t="s">
        <v>218</v>
      </c>
      <c r="I9705" s="34">
        <v>1.3641500000000001E-2</v>
      </c>
      <c r="J9705" s="34">
        <v>9939.0249999999996</v>
      </c>
      <c r="K9705" s="35" t="str">
        <f t="shared" si="843"/>
        <v>Kempenland-West_H2310</v>
      </c>
      <c r="L9705" s="36">
        <f>VLOOKUP(D9705,DATA!A:F,5,FALSE)</f>
        <v>1.0986712608830001E-2</v>
      </c>
      <c r="M9705" s="37">
        <f>VLOOKUP(D9705,DATA!A:F,6,FALSE)</f>
        <v>982</v>
      </c>
      <c r="N9705" s="36">
        <f t="shared" si="844"/>
        <v>75.038166438636196</v>
      </c>
      <c r="O9705" s="36">
        <f t="shared" si="845"/>
        <v>75.0409736317539</v>
      </c>
      <c r="P9705" s="36">
        <f t="shared" si="846"/>
        <v>2.8071931177038323E-3</v>
      </c>
      <c r="Q9705" s="36">
        <f t="shared" si="847"/>
        <v>0.27900762576686328</v>
      </c>
    </row>
    <row r="9706" spans="1:17" x14ac:dyDescent="0.3">
      <c r="A9706" s="29">
        <v>2480798</v>
      </c>
      <c r="B9706" s="1">
        <v>135</v>
      </c>
      <c r="C9706" s="1" t="s">
        <v>34</v>
      </c>
      <c r="D9706" s="1" t="s">
        <v>63</v>
      </c>
      <c r="E9706" s="1" t="s">
        <v>64</v>
      </c>
      <c r="F9706" s="47">
        <v>714</v>
      </c>
      <c r="G9706" s="34">
        <v>1022.66</v>
      </c>
      <c r="H9706" s="1" t="s">
        <v>218</v>
      </c>
      <c r="I9706" s="34">
        <v>1.30814E-2</v>
      </c>
      <c r="J9706" s="34">
        <v>2755.8726000000001</v>
      </c>
      <c r="K9706" s="35" t="str">
        <f t="shared" si="843"/>
        <v>Kempenland-West_H2310</v>
      </c>
      <c r="L9706" s="36">
        <f>VLOOKUP(D9706,DATA!A:F,5,FALSE)</f>
        <v>1.0986712608830001E-2</v>
      </c>
      <c r="M9706" s="37">
        <f>VLOOKUP(D9706,DATA!A:F,6,FALSE)</f>
        <v>982</v>
      </c>
      <c r="N9706" s="36">
        <f t="shared" si="844"/>
        <v>60.985903902385097</v>
      </c>
      <c r="O9706" s="36">
        <f t="shared" si="845"/>
        <v>60.989323430246706</v>
      </c>
      <c r="P9706" s="36">
        <f t="shared" si="846"/>
        <v>3.4195278616095948E-3</v>
      </c>
      <c r="Q9706" s="36">
        <f t="shared" si="847"/>
        <v>9.4237831387464735E-2</v>
      </c>
    </row>
    <row r="9707" spans="1:17" x14ac:dyDescent="0.3">
      <c r="A9707" s="29">
        <v>2480799</v>
      </c>
      <c r="B9707" s="1">
        <v>135</v>
      </c>
      <c r="C9707" s="1" t="s">
        <v>34</v>
      </c>
      <c r="D9707" s="1" t="s">
        <v>63</v>
      </c>
      <c r="E9707" s="1" t="s">
        <v>64</v>
      </c>
      <c r="F9707" s="47">
        <v>714</v>
      </c>
      <c r="G9707" s="34">
        <v>1031.26</v>
      </c>
      <c r="H9707" s="1" t="s">
        <v>218</v>
      </c>
      <c r="I9707" s="34">
        <v>1.3601E-2</v>
      </c>
      <c r="J9707" s="34">
        <v>83.765330000000006</v>
      </c>
      <c r="K9707" s="35" t="str">
        <f t="shared" si="843"/>
        <v>Kempenland-West_H2310</v>
      </c>
      <c r="L9707" s="36">
        <f>VLOOKUP(D9707,DATA!A:F,5,FALSE)</f>
        <v>1.0986712608830001E-2</v>
      </c>
      <c r="M9707" s="37">
        <f>VLOOKUP(D9707,DATA!A:F,6,FALSE)</f>
        <v>982</v>
      </c>
      <c r="N9707" s="36">
        <f t="shared" si="844"/>
        <v>63.209279459434953</v>
      </c>
      <c r="O9707" s="36">
        <f t="shared" si="845"/>
        <v>63.212754414276077</v>
      </c>
      <c r="P9707" s="36">
        <f t="shared" si="846"/>
        <v>3.4749548411241449E-3</v>
      </c>
      <c r="Q9707" s="36">
        <f t="shared" si="847"/>
        <v>2.910807390018616E-3</v>
      </c>
    </row>
    <row r="9708" spans="1:17" x14ac:dyDescent="0.3">
      <c r="A9708" s="30">
        <v>2480800</v>
      </c>
      <c r="B9708" s="14">
        <v>135</v>
      </c>
      <c r="C9708" s="14" t="s">
        <v>34</v>
      </c>
      <c r="D9708" s="14" t="s">
        <v>55</v>
      </c>
      <c r="E9708" s="14" t="s">
        <v>56</v>
      </c>
      <c r="F9708" s="48">
        <v>500</v>
      </c>
      <c r="G9708" s="38">
        <v>1069.57</v>
      </c>
      <c r="H9708" s="14" t="s">
        <v>218</v>
      </c>
      <c r="I9708" s="38">
        <v>1.3234900000000001E-2</v>
      </c>
      <c r="J9708" s="38">
        <v>7458.9066999999995</v>
      </c>
      <c r="K9708" s="39" t="str">
        <f t="shared" si="843"/>
        <v>Kempenland-West_H3130</v>
      </c>
      <c r="L9708" s="40">
        <f>VLOOKUP(D9708,DATA!A:F,5,FALSE)</f>
        <v>0</v>
      </c>
      <c r="M9708" s="41">
        <f>VLOOKUP(D9708,DATA!A:F,6,FALSE)</f>
        <v>3.5</v>
      </c>
      <c r="N9708" s="40">
        <f t="shared" si="844"/>
        <v>50</v>
      </c>
      <c r="O9708" s="40">
        <f t="shared" si="845"/>
        <v>50</v>
      </c>
      <c r="P9708" s="40">
        <f>J9708/10000*I9708</f>
        <v>9.8717884283830003E-3</v>
      </c>
      <c r="Q9708" s="40">
        <f>IF(AND(H9708&lt;&gt;"below",I9708&gt;=0.005),M9708*P9708,0)</f>
        <v>3.45512594993405E-2</v>
      </c>
    </row>
    <row r="9709" spans="1:17" x14ac:dyDescent="0.3">
      <c r="A9709" s="29">
        <v>2482301</v>
      </c>
      <c r="B9709" s="1">
        <v>135</v>
      </c>
      <c r="C9709" s="1" t="s">
        <v>34</v>
      </c>
      <c r="D9709" s="1" t="s">
        <v>70</v>
      </c>
      <c r="E9709" s="1" t="s">
        <v>71</v>
      </c>
      <c r="F9709" s="47">
        <v>1071</v>
      </c>
      <c r="G9709" s="34">
        <v>1901.15</v>
      </c>
      <c r="H9709" s="1" t="s">
        <v>218</v>
      </c>
      <c r="I9709" s="34">
        <v>1.7014000000000001E-2</v>
      </c>
      <c r="J9709" s="34">
        <v>3016.2887999999998</v>
      </c>
      <c r="K9709" s="35" t="str">
        <f t="shared" si="843"/>
        <v>Kempenland-West_H9120</v>
      </c>
      <c r="L9709" s="36">
        <f>VLOOKUP(D9709,DATA!A:F,5,FALSE)</f>
        <v>1.3726988247862192E-2</v>
      </c>
      <c r="M9709" s="37">
        <f>VLOOKUP(D9709,DATA!A:F,6,FALSE)</f>
        <v>1285.5</v>
      </c>
      <c r="N9709" s="36">
        <f t="shared" si="844"/>
        <v>99.978636336945186</v>
      </c>
      <c r="O9709" s="36">
        <f t="shared" si="845"/>
        <v>99.978641324801387</v>
      </c>
      <c r="P9709" s="36">
        <f t="shared" si="846"/>
        <v>4.9878562009553207E-6</v>
      </c>
      <c r="Q9709" s="36">
        <f t="shared" si="847"/>
        <v>1.5044814794952082E-4</v>
      </c>
    </row>
    <row r="9710" spans="1:17" x14ac:dyDescent="0.3">
      <c r="A9710" s="29">
        <v>2482301</v>
      </c>
      <c r="B9710" s="1">
        <v>135</v>
      </c>
      <c r="C9710" s="1" t="s">
        <v>34</v>
      </c>
      <c r="D9710" s="1" t="s">
        <v>49</v>
      </c>
      <c r="E9710" s="1" t="s">
        <v>50</v>
      </c>
      <c r="F9710" s="47">
        <v>1429</v>
      </c>
      <c r="G9710" s="34">
        <v>1901.15</v>
      </c>
      <c r="H9710" s="1" t="s">
        <v>218</v>
      </c>
      <c r="I9710" s="34">
        <v>1.7014000000000001E-2</v>
      </c>
      <c r="J9710" s="34">
        <v>4685.384</v>
      </c>
      <c r="K9710" s="35" t="str">
        <f t="shared" si="843"/>
        <v>Kempenland-West_H9160A</v>
      </c>
      <c r="L9710" s="36">
        <f>VLOOKUP(D9710,DATA!A:F,5,FALSE)</f>
        <v>7.6478934523803643E-3</v>
      </c>
      <c r="M9710" s="37">
        <f>VLOOKUP(D9710,DATA!A:F,6,FALSE)</f>
        <v>1814</v>
      </c>
      <c r="N9710" s="36">
        <f t="shared" si="844"/>
        <v>66.072212737004264</v>
      </c>
      <c r="O9710" s="36">
        <f t="shared" si="845"/>
        <v>66.07512958341816</v>
      </c>
      <c r="P9710" s="36">
        <f t="shared" si="846"/>
        <v>2.9168464138962236E-3</v>
      </c>
      <c r="Q9710" s="36">
        <f t="shared" si="847"/>
        <v>0.13666545518126744</v>
      </c>
    </row>
    <row r="9711" spans="1:17" x14ac:dyDescent="0.3">
      <c r="A9711" s="29">
        <v>2482301</v>
      </c>
      <c r="B9711" s="1">
        <v>135</v>
      </c>
      <c r="C9711" s="1" t="s">
        <v>34</v>
      </c>
      <c r="D9711" s="1" t="s">
        <v>22</v>
      </c>
      <c r="E9711" s="1" t="s">
        <v>23</v>
      </c>
      <c r="F9711" s="47">
        <v>1857</v>
      </c>
      <c r="G9711" s="34">
        <v>1901.15</v>
      </c>
      <c r="H9711" s="1" t="s">
        <v>218</v>
      </c>
      <c r="I9711" s="34">
        <v>1.7014000000000001E-2</v>
      </c>
      <c r="J9711" s="34">
        <v>462.86023</v>
      </c>
      <c r="K9711" s="35" t="str">
        <f t="shared" si="843"/>
        <v>Kempenland-West_H91E0C</v>
      </c>
      <c r="L9711" s="36">
        <f>VLOOKUP(D9711,DATA!A:F,5,FALSE)</f>
        <v>6.9280917156857415E-3</v>
      </c>
      <c r="M9711" s="37">
        <f>VLOOKUP(D9711,DATA!A:F,6,FALSE)</f>
        <v>2282</v>
      </c>
      <c r="N9711" s="36">
        <f t="shared" si="844"/>
        <v>6.6697386106717111</v>
      </c>
      <c r="O9711" s="36">
        <f t="shared" si="845"/>
        <v>6.6704724036216536</v>
      </c>
      <c r="P9711" s="36">
        <f t="shared" si="846"/>
        <v>7.3379294994246891E-4</v>
      </c>
      <c r="Q9711" s="36">
        <f t="shared" si="847"/>
        <v>3.3964357358274968E-3</v>
      </c>
    </row>
    <row r="9712" spans="1:17" x14ac:dyDescent="0.3">
      <c r="A9712" s="29">
        <v>2482302</v>
      </c>
      <c r="B9712" s="1">
        <v>135</v>
      </c>
      <c r="C9712" s="1" t="s">
        <v>34</v>
      </c>
      <c r="D9712" s="1" t="s">
        <v>70</v>
      </c>
      <c r="E9712" s="1" t="s">
        <v>71</v>
      </c>
      <c r="F9712" s="47">
        <v>1071</v>
      </c>
      <c r="G9712" s="34">
        <v>1746.91</v>
      </c>
      <c r="H9712" s="1" t="s">
        <v>218</v>
      </c>
      <c r="I9712" s="34">
        <v>1.5162999999999999E-2</v>
      </c>
      <c r="J9712" s="34">
        <v>2125.0383000000002</v>
      </c>
      <c r="K9712" s="35" t="str">
        <f t="shared" si="843"/>
        <v>Kempenland-West_H9120</v>
      </c>
      <c r="L9712" s="36">
        <f>VLOOKUP(D9712,DATA!A:F,5,FALSE)</f>
        <v>1.3726988247862192E-2</v>
      </c>
      <c r="M9712" s="37">
        <f>VLOOKUP(D9712,DATA!A:F,6,FALSE)</f>
        <v>1285.5</v>
      </c>
      <c r="N9712" s="36">
        <f t="shared" si="844"/>
        <v>99.822781743098517</v>
      </c>
      <c r="O9712" s="36">
        <f t="shared" si="845"/>
        <v>99.822818560530138</v>
      </c>
      <c r="P9712" s="36">
        <f t="shared" si="846"/>
        <v>3.6817431620761454E-5</v>
      </c>
      <c r="Q9712" s="36">
        <f t="shared" si="847"/>
        <v>7.8238452301749163E-4</v>
      </c>
    </row>
    <row r="9713" spans="1:17" x14ac:dyDescent="0.3">
      <c r="A9713" s="29">
        <v>2482323</v>
      </c>
      <c r="B9713" s="1">
        <v>135</v>
      </c>
      <c r="C9713" s="1" t="s">
        <v>34</v>
      </c>
      <c r="D9713" s="1" t="s">
        <v>63</v>
      </c>
      <c r="E9713" s="1" t="s">
        <v>64</v>
      </c>
      <c r="F9713" s="47">
        <v>714</v>
      </c>
      <c r="G9713" s="34">
        <v>1407.36</v>
      </c>
      <c r="H9713" s="1" t="s">
        <v>218</v>
      </c>
      <c r="I9713" s="34">
        <v>1.6210499999999999E-2</v>
      </c>
      <c r="J9713" s="34">
        <v>641.74347</v>
      </c>
      <c r="K9713" s="35" t="str">
        <f t="shared" si="843"/>
        <v>Kempenland-West_H2310</v>
      </c>
      <c r="L9713" s="36">
        <f>VLOOKUP(D9713,DATA!A:F,5,FALSE)</f>
        <v>1.0986712608830001E-2</v>
      </c>
      <c r="M9713" s="37">
        <f>VLOOKUP(D9713,DATA!A:F,6,FALSE)</f>
        <v>982</v>
      </c>
      <c r="N9713" s="36">
        <f t="shared" si="844"/>
        <v>99.074513603487418</v>
      </c>
      <c r="O9713" s="36">
        <f t="shared" si="845"/>
        <v>99.074676892967304</v>
      </c>
      <c r="P9713" s="36">
        <f t="shared" si="846"/>
        <v>1.632894798859752E-4</v>
      </c>
      <c r="Q9713" s="36">
        <f t="shared" si="847"/>
        <v>1.0478995743652094E-3</v>
      </c>
    </row>
    <row r="9714" spans="1:17" x14ac:dyDescent="0.3">
      <c r="A9714" s="29">
        <v>2482324</v>
      </c>
      <c r="B9714" s="1">
        <v>135</v>
      </c>
      <c r="C9714" s="1" t="s">
        <v>34</v>
      </c>
      <c r="D9714" s="1" t="s">
        <v>63</v>
      </c>
      <c r="E9714" s="1" t="s">
        <v>64</v>
      </c>
      <c r="F9714" s="47">
        <v>714</v>
      </c>
      <c r="G9714" s="34">
        <v>1304.26</v>
      </c>
      <c r="H9714" s="1" t="s">
        <v>218</v>
      </c>
      <c r="I9714" s="34">
        <v>1.5787099999999998E-2</v>
      </c>
      <c r="J9714" s="34">
        <v>6038.0005000000001</v>
      </c>
      <c r="K9714" s="35" t="str">
        <f t="shared" si="843"/>
        <v>Kempenland-West_H2310</v>
      </c>
      <c r="L9714" s="36">
        <f>VLOOKUP(D9714,DATA!A:F,5,FALSE)</f>
        <v>1.0986712608830001E-2</v>
      </c>
      <c r="M9714" s="37">
        <f>VLOOKUP(D9714,DATA!A:F,6,FALSE)</f>
        <v>982</v>
      </c>
      <c r="N9714" s="36">
        <f t="shared" si="844"/>
        <v>97.182054523874612</v>
      </c>
      <c r="O9714" s="36">
        <f t="shared" si="845"/>
        <v>97.182529479729297</v>
      </c>
      <c r="P9714" s="36">
        <f t="shared" si="846"/>
        <v>4.7495585468482204E-4</v>
      </c>
      <c r="Q9714" s="36">
        <f t="shared" si="847"/>
        <v>2.867783688064883E-2</v>
      </c>
    </row>
    <row r="9715" spans="1:17" x14ac:dyDescent="0.3">
      <c r="A9715" s="29">
        <v>2482324</v>
      </c>
      <c r="B9715" s="1">
        <v>135</v>
      </c>
      <c r="C9715" s="1" t="s">
        <v>34</v>
      </c>
      <c r="D9715" s="1" t="s">
        <v>41</v>
      </c>
      <c r="E9715" s="1" t="s">
        <v>42</v>
      </c>
      <c r="F9715" s="47">
        <v>1071</v>
      </c>
      <c r="G9715" s="34">
        <v>1304.26</v>
      </c>
      <c r="H9715" s="1" t="s">
        <v>218</v>
      </c>
      <c r="I9715" s="34">
        <v>1.5787099999999998E-2</v>
      </c>
      <c r="J9715" s="34">
        <v>198.70418000000001</v>
      </c>
      <c r="K9715" s="35" t="str">
        <f t="shared" si="843"/>
        <v>Kempenland-West_H4010A</v>
      </c>
      <c r="L9715" s="36">
        <f>VLOOKUP(D9715,DATA!A:F,5,FALSE)</f>
        <v>1.3726988247862192E-2</v>
      </c>
      <c r="M9715" s="37">
        <f>VLOOKUP(D9715,DATA!A:F,6,FALSE)</f>
        <v>1285.5</v>
      </c>
      <c r="N9715" s="36">
        <f t="shared" si="844"/>
        <v>56.402613729789408</v>
      </c>
      <c r="O9715" s="36">
        <f t="shared" si="845"/>
        <v>56.40794255257434</v>
      </c>
      <c r="P9715" s="36">
        <f t="shared" si="846"/>
        <v>5.3288227849321856E-3</v>
      </c>
      <c r="Q9715" s="36">
        <f t="shared" si="847"/>
        <v>1.0588593618452664E-2</v>
      </c>
    </row>
    <row r="9716" spans="1:17" x14ac:dyDescent="0.3">
      <c r="A9716" s="29">
        <v>2482324</v>
      </c>
      <c r="B9716" s="1">
        <v>135</v>
      </c>
      <c r="C9716" s="1" t="s">
        <v>34</v>
      </c>
      <c r="D9716" s="1" t="s">
        <v>53</v>
      </c>
      <c r="E9716" s="1" t="s">
        <v>54</v>
      </c>
      <c r="F9716" s="47">
        <v>714</v>
      </c>
      <c r="G9716" s="34">
        <v>1304.26</v>
      </c>
      <c r="H9716" s="1" t="s">
        <v>218</v>
      </c>
      <c r="I9716" s="34">
        <v>1.5787099999999998E-2</v>
      </c>
      <c r="J9716" s="34">
        <v>380.80205000000001</v>
      </c>
      <c r="K9716" s="35" t="str">
        <f t="shared" si="843"/>
        <v>Kempenland-West_H4030</v>
      </c>
      <c r="L9716" s="36">
        <f>VLOOKUP(D9716,DATA!A:F,5,FALSE)</f>
        <v>1.0986712608830001E-2</v>
      </c>
      <c r="M9716" s="37">
        <f>VLOOKUP(D9716,DATA!A:F,6,FALSE)</f>
        <v>982</v>
      </c>
      <c r="N9716" s="36">
        <f t="shared" si="844"/>
        <v>97.182054523874612</v>
      </c>
      <c r="O9716" s="36">
        <f t="shared" si="845"/>
        <v>97.182529479729297</v>
      </c>
      <c r="P9716" s="36">
        <f t="shared" si="846"/>
        <v>4.7495585468482204E-4</v>
      </c>
      <c r="Q9716" s="36">
        <f t="shared" si="847"/>
        <v>1.8086416312348232E-3</v>
      </c>
    </row>
    <row r="9717" spans="1:17" x14ac:dyDescent="0.3">
      <c r="A9717" s="29">
        <v>2482325</v>
      </c>
      <c r="B9717" s="1">
        <v>135</v>
      </c>
      <c r="C9717" s="1" t="s">
        <v>34</v>
      </c>
      <c r="D9717" s="1" t="s">
        <v>63</v>
      </c>
      <c r="E9717" s="1" t="s">
        <v>64</v>
      </c>
      <c r="F9717" s="47">
        <v>714</v>
      </c>
      <c r="G9717" s="34">
        <v>1045.02</v>
      </c>
      <c r="H9717" s="1" t="s">
        <v>218</v>
      </c>
      <c r="I9717" s="34">
        <v>1.2810999999999999E-2</v>
      </c>
      <c r="J9717" s="34">
        <v>1489.5573999999999</v>
      </c>
      <c r="K9717" s="35" t="str">
        <f t="shared" si="843"/>
        <v>Kempenland-West_H2310</v>
      </c>
      <c r="L9717" s="36">
        <f>VLOOKUP(D9717,DATA!A:F,5,FALSE)</f>
        <v>1.0986712608830001E-2</v>
      </c>
      <c r="M9717" s="37">
        <f>VLOOKUP(D9717,DATA!A:F,6,FALSE)</f>
        <v>982</v>
      </c>
      <c r="N9717" s="36">
        <f t="shared" si="844"/>
        <v>66.649674458890587</v>
      </c>
      <c r="O9717" s="36">
        <f t="shared" si="845"/>
        <v>66.652802977390905</v>
      </c>
      <c r="P9717" s="36">
        <f t="shared" si="846"/>
        <v>3.1285185003184779E-3</v>
      </c>
      <c r="Q9717" s="36">
        <f t="shared" si="847"/>
        <v>4.6601078831862909E-2</v>
      </c>
    </row>
    <row r="9718" spans="1:17" x14ac:dyDescent="0.3">
      <c r="A9718" s="29">
        <v>2482326</v>
      </c>
      <c r="B9718" s="1">
        <v>135</v>
      </c>
      <c r="C9718" s="1" t="s">
        <v>34</v>
      </c>
      <c r="D9718" s="1" t="s">
        <v>63</v>
      </c>
      <c r="E9718" s="1" t="s">
        <v>64</v>
      </c>
      <c r="F9718" s="47">
        <v>714</v>
      </c>
      <c r="G9718" s="34">
        <v>1024.48</v>
      </c>
      <c r="H9718" s="1" t="s">
        <v>218</v>
      </c>
      <c r="I9718" s="34">
        <v>1.28115E-2</v>
      </c>
      <c r="J9718" s="34">
        <v>5433.4369999999999</v>
      </c>
      <c r="K9718" s="35" t="str">
        <f t="shared" si="843"/>
        <v>Kempenland-West_H2310</v>
      </c>
      <c r="L9718" s="36">
        <f>VLOOKUP(D9718,DATA!A:F,5,FALSE)</f>
        <v>1.0986712608830001E-2</v>
      </c>
      <c r="M9718" s="37">
        <f>VLOOKUP(D9718,DATA!A:F,6,FALSE)</f>
        <v>982</v>
      </c>
      <c r="N9718" s="36">
        <f t="shared" si="844"/>
        <v>61.460607748947687</v>
      </c>
      <c r="O9718" s="36">
        <f t="shared" si="845"/>
        <v>61.463941724807832</v>
      </c>
      <c r="P9718" s="36">
        <f t="shared" si="846"/>
        <v>3.3339758601442782E-3</v>
      </c>
      <c r="Q9718" s="36">
        <f t="shared" si="847"/>
        <v>0.18114947795614747</v>
      </c>
    </row>
    <row r="9719" spans="1:17" x14ac:dyDescent="0.3">
      <c r="A9719" s="29">
        <v>2482328</v>
      </c>
      <c r="B9719" s="1">
        <v>135</v>
      </c>
      <c r="C9719" s="1" t="s">
        <v>34</v>
      </c>
      <c r="D9719" s="1" t="s">
        <v>63</v>
      </c>
      <c r="E9719" s="1" t="s">
        <v>64</v>
      </c>
      <c r="F9719" s="47">
        <v>714</v>
      </c>
      <c r="G9719" s="34">
        <v>1062.93</v>
      </c>
      <c r="H9719" s="1" t="s">
        <v>218</v>
      </c>
      <c r="I9719" s="34">
        <v>1.3714499999999999E-2</v>
      </c>
      <c r="J9719" s="34">
        <v>2408.9018999999998</v>
      </c>
      <c r="K9719" s="35" t="str">
        <f t="shared" si="843"/>
        <v>Kempenland-West_H2310</v>
      </c>
      <c r="L9719" s="36">
        <f>VLOOKUP(D9719,DATA!A:F,5,FALSE)</f>
        <v>1.0986712608830001E-2</v>
      </c>
      <c r="M9719" s="37">
        <f>VLOOKUP(D9719,DATA!A:F,6,FALSE)</f>
        <v>982</v>
      </c>
      <c r="N9719" s="36">
        <f t="shared" si="844"/>
        <v>70.871569149674144</v>
      </c>
      <c r="O9719" s="36">
        <f t="shared" si="845"/>
        <v>70.874679599662187</v>
      </c>
      <c r="P9719" s="36">
        <f t="shared" si="846"/>
        <v>3.1104499880427738E-3</v>
      </c>
      <c r="Q9719" s="36">
        <f t="shared" si="847"/>
        <v>7.492768886051214E-2</v>
      </c>
    </row>
    <row r="9720" spans="1:17" x14ac:dyDescent="0.3">
      <c r="A9720" s="30">
        <v>2482329</v>
      </c>
      <c r="B9720" s="14">
        <v>135</v>
      </c>
      <c r="C9720" s="14" t="s">
        <v>34</v>
      </c>
      <c r="D9720" s="14" t="s">
        <v>55</v>
      </c>
      <c r="E9720" s="14" t="s">
        <v>56</v>
      </c>
      <c r="F9720" s="48">
        <v>500</v>
      </c>
      <c r="G9720" s="38">
        <v>1157.51</v>
      </c>
      <c r="H9720" s="14" t="s">
        <v>218</v>
      </c>
      <c r="I9720" s="38">
        <v>1.47741E-2</v>
      </c>
      <c r="J9720" s="38">
        <v>6602.6103999999996</v>
      </c>
      <c r="K9720" s="39" t="str">
        <f t="shared" si="843"/>
        <v>Kempenland-West_H3130</v>
      </c>
      <c r="L9720" s="40">
        <f>VLOOKUP(D9720,DATA!A:F,5,FALSE)</f>
        <v>0</v>
      </c>
      <c r="M9720" s="41">
        <f>VLOOKUP(D9720,DATA!A:F,6,FALSE)</f>
        <v>3.5</v>
      </c>
      <c r="N9720" s="40">
        <f t="shared" si="844"/>
        <v>50</v>
      </c>
      <c r="O9720" s="40">
        <f t="shared" si="845"/>
        <v>50</v>
      </c>
      <c r="P9720" s="40">
        <f>J9720/10000*I9720</f>
        <v>9.7547626310639998E-3</v>
      </c>
      <c r="Q9720" s="40">
        <f>IF(AND(H9720&lt;&gt;"below",I9720&gt;=0.005),M9720*P9720,0)</f>
        <v>3.4141669208723996E-2</v>
      </c>
    </row>
    <row r="9721" spans="1:17" x14ac:dyDescent="0.3">
      <c r="A9721" s="29">
        <v>2483831</v>
      </c>
      <c r="B9721" s="1">
        <v>135</v>
      </c>
      <c r="C9721" s="1" t="s">
        <v>34</v>
      </c>
      <c r="D9721" s="1" t="s">
        <v>70</v>
      </c>
      <c r="E9721" s="1" t="s">
        <v>71</v>
      </c>
      <c r="F9721" s="47">
        <v>1071</v>
      </c>
      <c r="G9721" s="34">
        <v>1816.55</v>
      </c>
      <c r="H9721" s="1" t="s">
        <v>218</v>
      </c>
      <c r="I9721" s="34">
        <v>1.5861E-2</v>
      </c>
      <c r="J9721" s="34">
        <v>18.157720000000001</v>
      </c>
      <c r="K9721" s="35" t="str">
        <f t="shared" si="843"/>
        <v>Kempenland-West_H9120</v>
      </c>
      <c r="L9721" s="36">
        <f>VLOOKUP(D9721,DATA!A:F,5,FALSE)</f>
        <v>1.3726988247862192E-2</v>
      </c>
      <c r="M9721" s="37">
        <f>VLOOKUP(D9721,DATA!A:F,6,FALSE)</f>
        <v>1285.5</v>
      </c>
      <c r="N9721" s="36">
        <f t="shared" si="844"/>
        <v>99.931794441282463</v>
      </c>
      <c r="O9721" s="36">
        <f t="shared" si="845"/>
        <v>99.931809279511526</v>
      </c>
      <c r="P9721" s="36">
        <f t="shared" si="846"/>
        <v>1.4838229063229846E-5</v>
      </c>
      <c r="Q9721" s="36">
        <f t="shared" si="847"/>
        <v>2.6942840862598988E-6</v>
      </c>
    </row>
    <row r="9722" spans="1:17" x14ac:dyDescent="0.3">
      <c r="A9722" s="29">
        <v>2483831</v>
      </c>
      <c r="B9722" s="1">
        <v>135</v>
      </c>
      <c r="C9722" s="1" t="s">
        <v>34</v>
      </c>
      <c r="D9722" s="1" t="s">
        <v>49</v>
      </c>
      <c r="E9722" s="1" t="s">
        <v>50</v>
      </c>
      <c r="F9722" s="47">
        <v>1429</v>
      </c>
      <c r="G9722" s="34">
        <v>1816.55</v>
      </c>
      <c r="H9722" s="1" t="s">
        <v>218</v>
      </c>
      <c r="I9722" s="34">
        <v>1.5861E-2</v>
      </c>
      <c r="J9722" s="34">
        <v>3474.1828999999998</v>
      </c>
      <c r="K9722" s="35" t="str">
        <f t="shared" si="843"/>
        <v>Kempenland-West_H9160A</v>
      </c>
      <c r="L9722" s="36">
        <f>VLOOKUP(D9722,DATA!A:F,5,FALSE)</f>
        <v>7.6478934523803643E-3</v>
      </c>
      <c r="M9722" s="37">
        <f>VLOOKUP(D9722,DATA!A:F,6,FALSE)</f>
        <v>1814</v>
      </c>
      <c r="N9722" s="36">
        <f t="shared" si="844"/>
        <v>50.487537755462093</v>
      </c>
      <c r="O9722" s="36">
        <f t="shared" si="845"/>
        <v>50.490570046286912</v>
      </c>
      <c r="P9722" s="36">
        <f t="shared" si="846"/>
        <v>3.0322908248194835E-3</v>
      </c>
      <c r="Q9722" s="36">
        <f t="shared" si="847"/>
        <v>0.10534732931414745</v>
      </c>
    </row>
    <row r="9723" spans="1:17" x14ac:dyDescent="0.3">
      <c r="A9723" s="29">
        <v>2483853</v>
      </c>
      <c r="B9723" s="1">
        <v>135</v>
      </c>
      <c r="C9723" s="1" t="s">
        <v>34</v>
      </c>
      <c r="D9723" s="1" t="s">
        <v>53</v>
      </c>
      <c r="E9723" s="1" t="s">
        <v>54</v>
      </c>
      <c r="F9723" s="47">
        <v>714</v>
      </c>
      <c r="G9723" s="34">
        <v>1430</v>
      </c>
      <c r="H9723" s="1" t="s">
        <v>218</v>
      </c>
      <c r="I9723" s="34">
        <v>1.6794099999999999E-2</v>
      </c>
      <c r="J9723" s="34">
        <v>147.78143499999999</v>
      </c>
      <c r="K9723" s="35" t="str">
        <f t="shared" si="843"/>
        <v>Kempenland-West_H4030</v>
      </c>
      <c r="L9723" s="36">
        <f>VLOOKUP(D9723,DATA!A:F,5,FALSE)</f>
        <v>1.0986712608830001E-2</v>
      </c>
      <c r="M9723" s="37">
        <f>VLOOKUP(D9723,DATA!A:F,6,FALSE)</f>
        <v>982</v>
      </c>
      <c r="N9723" s="36">
        <f t="shared" si="844"/>
        <v>99.276847291528625</v>
      </c>
      <c r="O9723" s="36">
        <f t="shared" si="845"/>
        <v>99.276979744896977</v>
      </c>
      <c r="P9723" s="36">
        <f t="shared" si="846"/>
        <v>1.3245336835154831E-4</v>
      </c>
      <c r="Q9723" s="36">
        <f t="shared" si="847"/>
        <v>1.9574148845575391E-4</v>
      </c>
    </row>
    <row r="9724" spans="1:17" x14ac:dyDescent="0.3">
      <c r="A9724" s="29">
        <v>2483854</v>
      </c>
      <c r="B9724" s="1">
        <v>135</v>
      </c>
      <c r="C9724" s="1" t="s">
        <v>34</v>
      </c>
      <c r="D9724" s="1" t="s">
        <v>63</v>
      </c>
      <c r="E9724" s="1" t="s">
        <v>64</v>
      </c>
      <c r="F9724" s="47">
        <v>714</v>
      </c>
      <c r="G9724" s="34">
        <v>1159.3599999999999</v>
      </c>
      <c r="H9724" s="1" t="s">
        <v>218</v>
      </c>
      <c r="I9724" s="34">
        <v>1.40646E-2</v>
      </c>
      <c r="J9724" s="34">
        <v>6645.6459999999997</v>
      </c>
      <c r="K9724" s="35" t="str">
        <f t="shared" si="843"/>
        <v>Kempenland-West_H2310</v>
      </c>
      <c r="L9724" s="36">
        <f>VLOOKUP(D9724,DATA!A:F,5,FALSE)</f>
        <v>1.0986712608830001E-2</v>
      </c>
      <c r="M9724" s="37">
        <f>VLOOKUP(D9724,DATA!A:F,6,FALSE)</f>
        <v>982</v>
      </c>
      <c r="N9724" s="36">
        <f t="shared" si="844"/>
        <v>87.529427129053886</v>
      </c>
      <c r="O9724" s="36">
        <f t="shared" si="845"/>
        <v>87.531113722679009</v>
      </c>
      <c r="P9724" s="36">
        <f t="shared" si="846"/>
        <v>1.686593625123578E-3</v>
      </c>
      <c r="Q9724" s="36">
        <f t="shared" si="847"/>
        <v>0.11208504178428007</v>
      </c>
    </row>
    <row r="9725" spans="1:17" x14ac:dyDescent="0.3">
      <c r="A9725" s="29">
        <v>2483854</v>
      </c>
      <c r="B9725" s="1">
        <v>135</v>
      </c>
      <c r="C9725" s="1" t="s">
        <v>34</v>
      </c>
      <c r="D9725" s="1" t="s">
        <v>41</v>
      </c>
      <c r="E9725" s="1" t="s">
        <v>42</v>
      </c>
      <c r="F9725" s="47">
        <v>1071</v>
      </c>
      <c r="G9725" s="34">
        <v>1159.3599999999999</v>
      </c>
      <c r="H9725" s="1" t="s">
        <v>218</v>
      </c>
      <c r="I9725" s="34">
        <v>1.40646E-2</v>
      </c>
      <c r="J9725" s="34">
        <v>2182.5880000000002</v>
      </c>
      <c r="K9725" s="35" t="str">
        <f t="shared" si="843"/>
        <v>Kempenland-West_H4010A</v>
      </c>
      <c r="L9725" s="36">
        <f>VLOOKUP(D9725,DATA!A:F,5,FALSE)</f>
        <v>1.3726988247862192E-2</v>
      </c>
      <c r="M9725" s="37">
        <f>VLOOKUP(D9725,DATA!A:F,6,FALSE)</f>
        <v>1285.5</v>
      </c>
      <c r="N9725" s="36">
        <f t="shared" si="844"/>
        <v>15.039296475460835</v>
      </c>
      <c r="O9725" s="36">
        <f t="shared" si="845"/>
        <v>15.04176352335644</v>
      </c>
      <c r="P9725" s="36">
        <f t="shared" si="846"/>
        <v>2.4670478956050346E-3</v>
      </c>
      <c r="Q9725" s="36">
        <f t="shared" si="847"/>
        <v>5.3845491323728012E-2</v>
      </c>
    </row>
    <row r="9726" spans="1:17" x14ac:dyDescent="0.3">
      <c r="A9726" s="29">
        <v>2483855</v>
      </c>
      <c r="B9726" s="1">
        <v>135</v>
      </c>
      <c r="C9726" s="1" t="s">
        <v>34</v>
      </c>
      <c r="D9726" s="1" t="s">
        <v>63</v>
      </c>
      <c r="E9726" s="1" t="s">
        <v>64</v>
      </c>
      <c r="F9726" s="47">
        <v>714</v>
      </c>
      <c r="G9726" s="34">
        <v>1014.13</v>
      </c>
      <c r="H9726" s="1" t="s">
        <v>218</v>
      </c>
      <c r="I9726" s="34">
        <v>1.2559000000000001E-2</v>
      </c>
      <c r="J9726" s="34">
        <v>894.7192</v>
      </c>
      <c r="K9726" s="35" t="str">
        <f t="shared" si="843"/>
        <v>Kempenland-West_H2310</v>
      </c>
      <c r="L9726" s="36">
        <f>VLOOKUP(D9726,DATA!A:F,5,FALSE)</f>
        <v>1.0986712608830001E-2</v>
      </c>
      <c r="M9726" s="37">
        <f>VLOOKUP(D9726,DATA!A:F,6,FALSE)</f>
        <v>982</v>
      </c>
      <c r="N9726" s="36">
        <f t="shared" si="844"/>
        <v>58.734562712743653</v>
      </c>
      <c r="O9726" s="36">
        <f t="shared" si="845"/>
        <v>58.737906955394386</v>
      </c>
      <c r="P9726" s="36">
        <f t="shared" si="846"/>
        <v>3.3442426507335199E-3</v>
      </c>
      <c r="Q9726" s="36">
        <f t="shared" si="847"/>
        <v>2.9921581090701744E-2</v>
      </c>
    </row>
    <row r="9727" spans="1:17" x14ac:dyDescent="0.3">
      <c r="A9727" s="29">
        <v>2483856</v>
      </c>
      <c r="B9727" s="1">
        <v>135</v>
      </c>
      <c r="C9727" s="1" t="s">
        <v>34</v>
      </c>
      <c r="D9727" s="1" t="s">
        <v>63</v>
      </c>
      <c r="E9727" s="1" t="s">
        <v>64</v>
      </c>
      <c r="F9727" s="47">
        <v>714</v>
      </c>
      <c r="G9727" s="34">
        <v>1041.03</v>
      </c>
      <c r="H9727" s="1" t="s">
        <v>218</v>
      </c>
      <c r="I9727" s="34">
        <v>1.32254E-2</v>
      </c>
      <c r="J9727" s="34">
        <v>8460.7170000000006</v>
      </c>
      <c r="K9727" s="35" t="str">
        <f t="shared" si="843"/>
        <v>Kempenland-West_H2310</v>
      </c>
      <c r="L9727" s="36">
        <f>VLOOKUP(D9727,DATA!A:F,5,FALSE)</f>
        <v>1.0986712608830001E-2</v>
      </c>
      <c r="M9727" s="37">
        <f>VLOOKUP(D9727,DATA!A:F,6,FALSE)</f>
        <v>982</v>
      </c>
      <c r="N9727" s="36">
        <f t="shared" si="844"/>
        <v>65.668265236810385</v>
      </c>
      <c r="O9727" s="36">
        <f t="shared" si="845"/>
        <v>65.671541041382071</v>
      </c>
      <c r="P9727" s="36">
        <f t="shared" si="846"/>
        <v>3.2758045716860806E-3</v>
      </c>
      <c r="Q9727" s="36">
        <f t="shared" si="847"/>
        <v>0.2771565542834214</v>
      </c>
    </row>
    <row r="9728" spans="1:17" x14ac:dyDescent="0.3">
      <c r="A9728" s="29">
        <v>2483857</v>
      </c>
      <c r="B9728" s="1">
        <v>135</v>
      </c>
      <c r="C9728" s="1" t="s">
        <v>34</v>
      </c>
      <c r="D9728" s="1" t="s">
        <v>63</v>
      </c>
      <c r="E9728" s="1" t="s">
        <v>64</v>
      </c>
      <c r="F9728" s="47">
        <v>714</v>
      </c>
      <c r="G9728" s="34">
        <v>1053.08</v>
      </c>
      <c r="H9728" s="1" t="s">
        <v>218</v>
      </c>
      <c r="I9728" s="34">
        <v>1.36203E-2</v>
      </c>
      <c r="J9728" s="34">
        <v>2026.4131</v>
      </c>
      <c r="K9728" s="35" t="str">
        <f t="shared" si="843"/>
        <v>Kempenland-West_H2310</v>
      </c>
      <c r="L9728" s="36">
        <f>VLOOKUP(D9728,DATA!A:F,5,FALSE)</f>
        <v>1.0986712608830001E-2</v>
      </c>
      <c r="M9728" s="37">
        <f>VLOOKUP(D9728,DATA!A:F,6,FALSE)</f>
        <v>982</v>
      </c>
      <c r="N9728" s="36">
        <f t="shared" si="844"/>
        <v>68.588170752084267</v>
      </c>
      <c r="O9728" s="36">
        <f t="shared" si="845"/>
        <v>68.59139467615833</v>
      </c>
      <c r="P9728" s="36">
        <f t="shared" si="846"/>
        <v>3.2239240740636887E-3</v>
      </c>
      <c r="Q9728" s="36">
        <f t="shared" si="847"/>
        <v>6.5330019770880293E-2</v>
      </c>
    </row>
    <row r="9729" spans="1:17" x14ac:dyDescent="0.3">
      <c r="A9729" s="29">
        <v>2483858</v>
      </c>
      <c r="B9729" s="1">
        <v>135</v>
      </c>
      <c r="C9729" s="1" t="s">
        <v>34</v>
      </c>
      <c r="D9729" s="1" t="s">
        <v>63</v>
      </c>
      <c r="E9729" s="1" t="s">
        <v>64</v>
      </c>
      <c r="F9729" s="47">
        <v>714</v>
      </c>
      <c r="G9729" s="34">
        <v>1151.6199999999999</v>
      </c>
      <c r="H9729" s="1" t="s">
        <v>218</v>
      </c>
      <c r="I9729" s="34">
        <v>1.49835E-2</v>
      </c>
      <c r="J9729" s="34">
        <v>521.23914000000002</v>
      </c>
      <c r="K9729" s="35" t="str">
        <f t="shared" si="843"/>
        <v>Kempenland-West_H2310</v>
      </c>
      <c r="L9729" s="36">
        <f>VLOOKUP(D9729,DATA!A:F,5,FALSE)</f>
        <v>1.0986712608830001E-2</v>
      </c>
      <c r="M9729" s="37">
        <f>VLOOKUP(D9729,DATA!A:F,6,FALSE)</f>
        <v>982</v>
      </c>
      <c r="N9729" s="36">
        <f t="shared" si="844"/>
        <v>86.57120756015604</v>
      </c>
      <c r="O9729" s="36">
        <f t="shared" si="845"/>
        <v>86.573121222570251</v>
      </c>
      <c r="P9729" s="36">
        <f t="shared" si="846"/>
        <v>1.9136624142106484E-3</v>
      </c>
      <c r="Q9729" s="36">
        <f t="shared" si="847"/>
        <v>9.974757510334822E-3</v>
      </c>
    </row>
    <row r="9730" spans="1:17" x14ac:dyDescent="0.3">
      <c r="A9730" s="30">
        <v>2483858</v>
      </c>
      <c r="B9730" s="14">
        <v>135</v>
      </c>
      <c r="C9730" s="14" t="s">
        <v>34</v>
      </c>
      <c r="D9730" s="14" t="s">
        <v>55</v>
      </c>
      <c r="E9730" s="14" t="s">
        <v>56</v>
      </c>
      <c r="F9730" s="48">
        <v>500</v>
      </c>
      <c r="G9730" s="38">
        <v>1151.6199999999999</v>
      </c>
      <c r="H9730" s="14" t="s">
        <v>218</v>
      </c>
      <c r="I9730" s="38">
        <v>1.49835E-2</v>
      </c>
      <c r="J9730" s="38">
        <v>1310.2245</v>
      </c>
      <c r="K9730" s="39" t="str">
        <f t="shared" si="843"/>
        <v>Kempenland-West_H3130</v>
      </c>
      <c r="L9730" s="40">
        <f>VLOOKUP(D9730,DATA!A:F,5,FALSE)</f>
        <v>0</v>
      </c>
      <c r="M9730" s="41">
        <f>VLOOKUP(D9730,DATA!A:F,6,FALSE)</f>
        <v>3.5</v>
      </c>
      <c r="N9730" s="40">
        <f t="shared" si="844"/>
        <v>50</v>
      </c>
      <c r="O9730" s="40">
        <f t="shared" si="845"/>
        <v>50</v>
      </c>
      <c r="P9730" s="40">
        <f>J9730/10000*I9730</f>
        <v>1.9631748795750003E-3</v>
      </c>
      <c r="Q9730" s="40">
        <f>IF(AND(H9730&lt;&gt;"below",I9730&gt;=0.005),M9730*P9730,0)</f>
        <v>6.8711120785125007E-3</v>
      </c>
    </row>
    <row r="9731" spans="1:17" x14ac:dyDescent="0.3">
      <c r="A9731" s="29">
        <v>2483858</v>
      </c>
      <c r="B9731" s="1">
        <v>135</v>
      </c>
      <c r="C9731" s="1" t="s">
        <v>34</v>
      </c>
      <c r="D9731" s="1" t="s">
        <v>43</v>
      </c>
      <c r="E9731" s="1" t="s">
        <v>44</v>
      </c>
      <c r="F9731" s="47">
        <v>1071</v>
      </c>
      <c r="G9731" s="34">
        <v>1151.6199999999999</v>
      </c>
      <c r="H9731" s="1" t="s">
        <v>218</v>
      </c>
      <c r="I9731" s="34">
        <v>1.49835E-2</v>
      </c>
      <c r="J9731" s="34">
        <v>5589.8320000000003</v>
      </c>
      <c r="K9731" s="35" t="str">
        <f t="shared" ref="K9731:K9794" si="848">_xlfn.CONCAT(C9731,"_",D9731)</f>
        <v>Kempenland-West_H7150</v>
      </c>
      <c r="L9731" s="36">
        <f>VLOOKUP(D9731,DATA!A:F,5,FALSE)</f>
        <v>1.3726988247862192E-2</v>
      </c>
      <c r="M9731" s="37">
        <f>VLOOKUP(D9731,DATA!A:F,6,FALSE)</f>
        <v>1285.5</v>
      </c>
      <c r="N9731" s="36">
        <f t="shared" ref="N9731:N9794" si="849">100/(1+EXP(-L9731*(G9731-M9731)))</f>
        <v>13.731534062031214</v>
      </c>
      <c r="O9731" s="36">
        <f t="shared" ref="O9731:O9794" si="850">100/(1+EXP(-L9731*((G9731+I9731)-M9731)))</f>
        <v>13.733970705930727</v>
      </c>
      <c r="P9731" s="36">
        <f t="shared" ref="P9731:P9793" si="851">O9731-N9731</f>
        <v>2.4366438995127027E-3</v>
      </c>
      <c r="Q9731" s="36">
        <f t="shared" ref="Q9731:Q9793" si="852">IF(AND(H9731&lt;&gt;"below",I9731&gt;=0.005),J9731*P9731/100,0)</f>
        <v>0.13620430042100889</v>
      </c>
    </row>
    <row r="9732" spans="1:17" x14ac:dyDescent="0.3">
      <c r="A9732" s="29">
        <v>2485359</v>
      </c>
      <c r="B9732" s="1">
        <v>135</v>
      </c>
      <c r="C9732" s="1" t="s">
        <v>34</v>
      </c>
      <c r="D9732" s="1" t="s">
        <v>70</v>
      </c>
      <c r="E9732" s="1" t="s">
        <v>71</v>
      </c>
      <c r="F9732" s="47">
        <v>1071</v>
      </c>
      <c r="G9732" s="34">
        <v>1691.78</v>
      </c>
      <c r="H9732" s="1" t="s">
        <v>218</v>
      </c>
      <c r="I9732" s="34">
        <v>1.423E-2</v>
      </c>
      <c r="J9732" s="34">
        <v>1706.2573</v>
      </c>
      <c r="K9732" s="35" t="str">
        <f t="shared" si="848"/>
        <v>Kempenland-West_H9120</v>
      </c>
      <c r="L9732" s="36">
        <f>VLOOKUP(D9732,DATA!A:F,5,FALSE)</f>
        <v>1.3726988247862192E-2</v>
      </c>
      <c r="M9732" s="37">
        <f>VLOOKUP(D9732,DATA!A:F,6,FALSE)</f>
        <v>1285.5</v>
      </c>
      <c r="N9732" s="36">
        <f t="shared" si="849"/>
        <v>99.623036666792046</v>
      </c>
      <c r="O9732" s="36">
        <f t="shared" si="850"/>
        <v>99.62311001625703</v>
      </c>
      <c r="P9732" s="36">
        <f t="shared" si="851"/>
        <v>7.3349464983607504E-5</v>
      </c>
      <c r="Q9732" s="36">
        <f t="shared" si="852"/>
        <v>1.2515306007937468E-3</v>
      </c>
    </row>
    <row r="9733" spans="1:17" x14ac:dyDescent="0.3">
      <c r="A9733" s="29">
        <v>2485382</v>
      </c>
      <c r="B9733" s="1">
        <v>135</v>
      </c>
      <c r="C9733" s="1" t="s">
        <v>34</v>
      </c>
      <c r="D9733" s="1" t="s">
        <v>63</v>
      </c>
      <c r="E9733" s="1" t="s">
        <v>64</v>
      </c>
      <c r="F9733" s="47">
        <v>714</v>
      </c>
      <c r="G9733" s="34">
        <v>1516.09</v>
      </c>
      <c r="H9733" s="1" t="s">
        <v>218</v>
      </c>
      <c r="I9733" s="34">
        <v>1.8622E-2</v>
      </c>
      <c r="J9733" s="34">
        <v>1000.0018</v>
      </c>
      <c r="K9733" s="35" t="str">
        <f t="shared" si="848"/>
        <v>Kempenland-West_H2310</v>
      </c>
      <c r="L9733" s="36">
        <f>VLOOKUP(D9733,DATA!A:F,5,FALSE)</f>
        <v>1.0986712608830001E-2</v>
      </c>
      <c r="M9733" s="37">
        <f>VLOOKUP(D9733,DATA!A:F,6,FALSE)</f>
        <v>982</v>
      </c>
      <c r="N9733" s="36">
        <f t="shared" si="849"/>
        <v>99.717915324139426</v>
      </c>
      <c r="O9733" s="36">
        <f t="shared" si="850"/>
        <v>99.717972868477062</v>
      </c>
      <c r="P9733" s="36">
        <f t="shared" si="851"/>
        <v>5.7544337636272758E-5</v>
      </c>
      <c r="Q9733" s="36">
        <f t="shared" si="852"/>
        <v>5.7544441216080499E-4</v>
      </c>
    </row>
    <row r="9734" spans="1:17" x14ac:dyDescent="0.3">
      <c r="A9734" s="29">
        <v>2485382</v>
      </c>
      <c r="B9734" s="1">
        <v>135</v>
      </c>
      <c r="C9734" s="1" t="s">
        <v>34</v>
      </c>
      <c r="D9734" s="1" t="s">
        <v>53</v>
      </c>
      <c r="E9734" s="1" t="s">
        <v>54</v>
      </c>
      <c r="F9734" s="47">
        <v>714</v>
      </c>
      <c r="G9734" s="34">
        <v>1516.09</v>
      </c>
      <c r="H9734" s="1" t="s">
        <v>218</v>
      </c>
      <c r="I9734" s="34">
        <v>1.8622E-2</v>
      </c>
      <c r="J9734" s="34">
        <v>3068.3249999999998</v>
      </c>
      <c r="K9734" s="35" t="str">
        <f t="shared" si="848"/>
        <v>Kempenland-West_H4030</v>
      </c>
      <c r="L9734" s="36">
        <f>VLOOKUP(D9734,DATA!A:F,5,FALSE)</f>
        <v>1.0986712608830001E-2</v>
      </c>
      <c r="M9734" s="37">
        <f>VLOOKUP(D9734,DATA!A:F,6,FALSE)</f>
        <v>982</v>
      </c>
      <c r="N9734" s="36">
        <f t="shared" si="849"/>
        <v>99.717915324139426</v>
      </c>
      <c r="O9734" s="36">
        <f t="shared" si="850"/>
        <v>99.717972868477062</v>
      </c>
      <c r="P9734" s="36">
        <f t="shared" si="851"/>
        <v>5.7544337636272758E-5</v>
      </c>
      <c r="Q9734" s="36">
        <f t="shared" si="852"/>
        <v>1.765647297778166E-3</v>
      </c>
    </row>
    <row r="9735" spans="1:17" x14ac:dyDescent="0.3">
      <c r="A9735" s="29">
        <v>2485383</v>
      </c>
      <c r="B9735" s="1">
        <v>135</v>
      </c>
      <c r="C9735" s="1" t="s">
        <v>34</v>
      </c>
      <c r="D9735" s="1" t="s">
        <v>63</v>
      </c>
      <c r="E9735" s="1" t="s">
        <v>64</v>
      </c>
      <c r="F9735" s="47">
        <v>714</v>
      </c>
      <c r="G9735" s="34">
        <v>1021.62</v>
      </c>
      <c r="H9735" s="1" t="s">
        <v>218</v>
      </c>
      <c r="I9735" s="34">
        <v>1.2419599999999999E-2</v>
      </c>
      <c r="J9735" s="34">
        <v>4090.1381999999999</v>
      </c>
      <c r="K9735" s="35" t="str">
        <f t="shared" si="848"/>
        <v>Kempenland-West_H2310</v>
      </c>
      <c r="L9735" s="36">
        <f>VLOOKUP(D9735,DATA!A:F,5,FALSE)</f>
        <v>1.0986712608830001E-2</v>
      </c>
      <c r="M9735" s="37">
        <f>VLOOKUP(D9735,DATA!A:F,6,FALSE)</f>
        <v>982</v>
      </c>
      <c r="N9735" s="36">
        <f t="shared" si="849"/>
        <v>60.713700915663807</v>
      </c>
      <c r="O9735" s="36">
        <f t="shared" si="850"/>
        <v>60.716955509885025</v>
      </c>
      <c r="P9735" s="36">
        <f t="shared" si="851"/>
        <v>3.2545942212180989E-3</v>
      </c>
      <c r="Q9735" s="36">
        <f t="shared" si="852"/>
        <v>0.13311740149703397</v>
      </c>
    </row>
    <row r="9736" spans="1:17" x14ac:dyDescent="0.3">
      <c r="A9736" s="29">
        <v>2485384</v>
      </c>
      <c r="B9736" s="1">
        <v>135</v>
      </c>
      <c r="C9736" s="1" t="s">
        <v>34</v>
      </c>
      <c r="D9736" s="1" t="s">
        <v>63</v>
      </c>
      <c r="E9736" s="1" t="s">
        <v>64</v>
      </c>
      <c r="F9736" s="47">
        <v>714</v>
      </c>
      <c r="G9736" s="34">
        <v>1019.55</v>
      </c>
      <c r="H9736" s="1" t="s">
        <v>218</v>
      </c>
      <c r="I9736" s="34">
        <v>1.2735099999999999E-2</v>
      </c>
      <c r="J9736" s="34">
        <v>3191.4657999999999</v>
      </c>
      <c r="K9736" s="35" t="str">
        <f t="shared" si="848"/>
        <v>Kempenland-West_H2310</v>
      </c>
      <c r="L9736" s="36">
        <f>VLOOKUP(D9736,DATA!A:F,5,FALSE)</f>
        <v>1.0986712608830001E-2</v>
      </c>
      <c r="M9736" s="37">
        <f>VLOOKUP(D9736,DATA!A:F,6,FALSE)</f>
        <v>982</v>
      </c>
      <c r="N9736" s="36">
        <f t="shared" si="849"/>
        <v>60.169941677579097</v>
      </c>
      <c r="O9736" s="36">
        <f t="shared" si="850"/>
        <v>60.173294839119571</v>
      </c>
      <c r="P9736" s="36">
        <f t="shared" si="851"/>
        <v>3.3531615404740478E-3</v>
      </c>
      <c r="Q9736" s="36">
        <f t="shared" si="852"/>
        <v>0.10701500378298238</v>
      </c>
    </row>
    <row r="9737" spans="1:17" x14ac:dyDescent="0.3">
      <c r="A9737" s="29">
        <v>2485385</v>
      </c>
      <c r="B9737" s="1">
        <v>135</v>
      </c>
      <c r="C9737" s="1" t="s">
        <v>34</v>
      </c>
      <c r="D9737" s="1" t="s">
        <v>63</v>
      </c>
      <c r="E9737" s="1" t="s">
        <v>64</v>
      </c>
      <c r="F9737" s="47">
        <v>714</v>
      </c>
      <c r="G9737" s="34">
        <v>1025.6600000000001</v>
      </c>
      <c r="H9737" s="1" t="s">
        <v>218</v>
      </c>
      <c r="I9737" s="34">
        <v>1.31488E-2</v>
      </c>
      <c r="J9737" s="34">
        <v>6650.7290000000003</v>
      </c>
      <c r="K9737" s="35" t="str">
        <f t="shared" si="848"/>
        <v>Kempenland-West_H2310</v>
      </c>
      <c r="L9737" s="36">
        <f>VLOOKUP(D9737,DATA!A:F,5,FALSE)</f>
        <v>1.0986712608830001E-2</v>
      </c>
      <c r="M9737" s="37">
        <f>VLOOKUP(D9737,DATA!A:F,6,FALSE)</f>
        <v>982</v>
      </c>
      <c r="N9737" s="36">
        <f t="shared" si="849"/>
        <v>61.767227847327696</v>
      </c>
      <c r="O9737" s="36">
        <f t="shared" si="850"/>
        <v>61.770639308240071</v>
      </c>
      <c r="P9737" s="36">
        <f t="shared" si="851"/>
        <v>3.4114609123747641E-3</v>
      </c>
      <c r="Q9737" s="36">
        <f t="shared" si="852"/>
        <v>0.22688702022297302</v>
      </c>
    </row>
    <row r="9738" spans="1:17" x14ac:dyDescent="0.3">
      <c r="A9738" s="29">
        <v>2485386</v>
      </c>
      <c r="B9738" s="1">
        <v>135</v>
      </c>
      <c r="C9738" s="1" t="s">
        <v>34</v>
      </c>
      <c r="D9738" s="1" t="s">
        <v>63</v>
      </c>
      <c r="E9738" s="1" t="s">
        <v>64</v>
      </c>
      <c r="F9738" s="47">
        <v>714</v>
      </c>
      <c r="G9738" s="34">
        <v>1045.56</v>
      </c>
      <c r="H9738" s="1" t="s">
        <v>218</v>
      </c>
      <c r="I9738" s="34">
        <v>1.3647299999999999E-2</v>
      </c>
      <c r="J9738" s="34">
        <v>5450.7344000000003</v>
      </c>
      <c r="K9738" s="35" t="str">
        <f t="shared" si="848"/>
        <v>Kempenland-West_H2310</v>
      </c>
      <c r="L9738" s="36">
        <f>VLOOKUP(D9738,DATA!A:F,5,FALSE)</f>
        <v>1.0986712608830001E-2</v>
      </c>
      <c r="M9738" s="37">
        <f>VLOOKUP(D9738,DATA!A:F,6,FALSE)</f>
        <v>982</v>
      </c>
      <c r="N9738" s="36">
        <f t="shared" si="849"/>
        <v>66.781418074747748</v>
      </c>
      <c r="O9738" s="36">
        <f t="shared" si="850"/>
        <v>66.784744213025363</v>
      </c>
      <c r="P9738" s="36">
        <f t="shared" si="851"/>
        <v>3.326138277614632E-3</v>
      </c>
      <c r="Q9738" s="36">
        <f t="shared" si="852"/>
        <v>0.18129896328950823</v>
      </c>
    </row>
    <row r="9739" spans="1:17" x14ac:dyDescent="0.3">
      <c r="A9739" s="30">
        <v>2485387</v>
      </c>
      <c r="B9739" s="14">
        <v>135</v>
      </c>
      <c r="C9739" s="14" t="s">
        <v>34</v>
      </c>
      <c r="D9739" s="14" t="s">
        <v>55</v>
      </c>
      <c r="E9739" s="14" t="s">
        <v>56</v>
      </c>
      <c r="F9739" s="48">
        <v>500</v>
      </c>
      <c r="G9739" s="38">
        <v>1379.61</v>
      </c>
      <c r="H9739" s="14" t="s">
        <v>218</v>
      </c>
      <c r="I9739" s="38">
        <v>1.8569700000000001E-2</v>
      </c>
      <c r="J9739" s="38">
        <v>2045.7748999999999</v>
      </c>
      <c r="K9739" s="39" t="str">
        <f t="shared" si="848"/>
        <v>Kempenland-West_H3130</v>
      </c>
      <c r="L9739" s="40">
        <f>VLOOKUP(D9739,DATA!A:F,5,FALSE)</f>
        <v>0</v>
      </c>
      <c r="M9739" s="41">
        <f>VLOOKUP(D9739,DATA!A:F,6,FALSE)</f>
        <v>3.5</v>
      </c>
      <c r="N9739" s="40">
        <f t="shared" si="849"/>
        <v>50</v>
      </c>
      <c r="O9739" s="40">
        <f t="shared" si="850"/>
        <v>50</v>
      </c>
      <c r="P9739" s="40">
        <f>J9739/10000*I9739</f>
        <v>3.7989426160530003E-3</v>
      </c>
      <c r="Q9739" s="40">
        <f>IF(AND(H9739&lt;&gt;"below",I9739&gt;=0.005),M9739*P9739,0)</f>
        <v>1.3296299156185501E-2</v>
      </c>
    </row>
    <row r="9740" spans="1:17" x14ac:dyDescent="0.3">
      <c r="A9740" s="29">
        <v>2485387</v>
      </c>
      <c r="B9740" s="1">
        <v>135</v>
      </c>
      <c r="C9740" s="1" t="s">
        <v>34</v>
      </c>
      <c r="D9740" s="1" t="s">
        <v>43</v>
      </c>
      <c r="E9740" s="1" t="s">
        <v>44</v>
      </c>
      <c r="F9740" s="47">
        <v>1071</v>
      </c>
      <c r="G9740" s="34">
        <v>1379.61</v>
      </c>
      <c r="H9740" s="1" t="s">
        <v>218</v>
      </c>
      <c r="I9740" s="34">
        <v>1.8569700000000001E-2</v>
      </c>
      <c r="J9740" s="34">
        <v>27.145835999999999</v>
      </c>
      <c r="K9740" s="35" t="str">
        <f t="shared" si="848"/>
        <v>Kempenland-West_H7150</v>
      </c>
      <c r="L9740" s="36">
        <f>VLOOKUP(D9740,DATA!A:F,5,FALSE)</f>
        <v>1.3726988247862192E-2</v>
      </c>
      <c r="M9740" s="37">
        <f>VLOOKUP(D9740,DATA!A:F,6,FALSE)</f>
        <v>1285.5</v>
      </c>
      <c r="N9740" s="36">
        <f t="shared" si="849"/>
        <v>78.445962602175555</v>
      </c>
      <c r="O9740" s="36">
        <f t="shared" si="850"/>
        <v>78.450272310572672</v>
      </c>
      <c r="P9740" s="36">
        <f t="shared" si="851"/>
        <v>4.3097083971161965E-3</v>
      </c>
      <c r="Q9740" s="36">
        <f t="shared" si="852"/>
        <v>1.1699063735593914E-3</v>
      </c>
    </row>
    <row r="9741" spans="1:17" x14ac:dyDescent="0.3">
      <c r="A9741" s="29">
        <v>2486889</v>
      </c>
      <c r="B9741" s="1">
        <v>135</v>
      </c>
      <c r="C9741" s="1" t="s">
        <v>34</v>
      </c>
      <c r="D9741" s="1" t="s">
        <v>70</v>
      </c>
      <c r="E9741" s="1" t="s">
        <v>71</v>
      </c>
      <c r="F9741" s="47">
        <v>1071</v>
      </c>
      <c r="G9741" s="34">
        <v>1580.94</v>
      </c>
      <c r="H9741" s="1" t="s">
        <v>218</v>
      </c>
      <c r="I9741" s="34">
        <v>1.3391999999999999E-2</v>
      </c>
      <c r="J9741" s="34">
        <v>74.120170000000002</v>
      </c>
      <c r="K9741" s="35" t="str">
        <f t="shared" si="848"/>
        <v>Kempenland-West_H9120</v>
      </c>
      <c r="L9741" s="36">
        <f>VLOOKUP(D9741,DATA!A:F,5,FALSE)</f>
        <v>1.3726988247862192E-2</v>
      </c>
      <c r="M9741" s="37">
        <f>VLOOKUP(D9741,DATA!A:F,6,FALSE)</f>
        <v>1285.5</v>
      </c>
      <c r="N9741" s="36">
        <f t="shared" si="849"/>
        <v>98.296831423160725</v>
      </c>
      <c r="O9741" s="36">
        <f t="shared" si="850"/>
        <v>98.297139159865225</v>
      </c>
      <c r="P9741" s="36">
        <f t="shared" si="851"/>
        <v>3.0773670449946167E-4</v>
      </c>
      <c r="Q9741" s="36">
        <f t="shared" si="852"/>
        <v>2.2809496852739864E-4</v>
      </c>
    </row>
    <row r="9742" spans="1:17" x14ac:dyDescent="0.3">
      <c r="A9742" s="29">
        <v>2486912</v>
      </c>
      <c r="B9742" s="1">
        <v>135</v>
      </c>
      <c r="C9742" s="1" t="s">
        <v>34</v>
      </c>
      <c r="D9742" s="1" t="s">
        <v>63</v>
      </c>
      <c r="E9742" s="1" t="s">
        <v>64</v>
      </c>
      <c r="F9742" s="47">
        <v>714</v>
      </c>
      <c r="G9742" s="34">
        <v>1350.61</v>
      </c>
      <c r="H9742" s="1" t="s">
        <v>218</v>
      </c>
      <c r="I9742" s="34">
        <v>1.63839E-2</v>
      </c>
      <c r="J9742" s="34">
        <v>7792.2120000000004</v>
      </c>
      <c r="K9742" s="35" t="str">
        <f t="shared" si="848"/>
        <v>Kempenland-West_H2310</v>
      </c>
      <c r="L9742" s="36">
        <f>VLOOKUP(D9742,DATA!A:F,5,FALSE)</f>
        <v>1.0986712608830001E-2</v>
      </c>
      <c r="M9742" s="37">
        <f>VLOOKUP(D9742,DATA!A:F,6,FALSE)</f>
        <v>982</v>
      </c>
      <c r="N9742" s="36">
        <f t="shared" si="849"/>
        <v>98.287280447466557</v>
      </c>
      <c r="O9742" s="36">
        <f t="shared" si="850"/>
        <v>98.287583439269184</v>
      </c>
      <c r="P9742" s="36">
        <f t="shared" si="851"/>
        <v>3.0299180262716163E-4</v>
      </c>
      <c r="Q9742" s="36">
        <f t="shared" si="852"/>
        <v>2.3609763603330006E-2</v>
      </c>
    </row>
    <row r="9743" spans="1:17" x14ac:dyDescent="0.3">
      <c r="A9743" s="29">
        <v>2486912</v>
      </c>
      <c r="B9743" s="1">
        <v>135</v>
      </c>
      <c r="C9743" s="1" t="s">
        <v>34</v>
      </c>
      <c r="D9743" s="1" t="s">
        <v>41</v>
      </c>
      <c r="E9743" s="1" t="s">
        <v>42</v>
      </c>
      <c r="F9743" s="47">
        <v>1071</v>
      </c>
      <c r="G9743" s="34">
        <v>1350.61</v>
      </c>
      <c r="H9743" s="1" t="s">
        <v>218</v>
      </c>
      <c r="I9743" s="34">
        <v>1.63839E-2</v>
      </c>
      <c r="J9743" s="34">
        <v>317.07159999999999</v>
      </c>
      <c r="K9743" s="35" t="str">
        <f t="shared" si="848"/>
        <v>Kempenland-West_H4010A</v>
      </c>
      <c r="L9743" s="36">
        <f>VLOOKUP(D9743,DATA!A:F,5,FALSE)</f>
        <v>1.3726988247862192E-2</v>
      </c>
      <c r="M9743" s="37">
        <f>VLOOKUP(D9743,DATA!A:F,6,FALSE)</f>
        <v>1285.5</v>
      </c>
      <c r="N9743" s="36">
        <f t="shared" si="849"/>
        <v>70.966636106353732</v>
      </c>
      <c r="O9743" s="36">
        <f t="shared" si="850"/>
        <v>70.971269760843796</v>
      </c>
      <c r="P9743" s="36">
        <f t="shared" si="851"/>
        <v>4.633654490064032E-3</v>
      </c>
      <c r="Q9743" s="36">
        <f t="shared" si="852"/>
        <v>1.4692002430117868E-2</v>
      </c>
    </row>
    <row r="9744" spans="1:17" x14ac:dyDescent="0.3">
      <c r="A9744" s="29">
        <v>2486912</v>
      </c>
      <c r="B9744" s="1">
        <v>135</v>
      </c>
      <c r="C9744" s="1" t="s">
        <v>34</v>
      </c>
      <c r="D9744" s="1" t="s">
        <v>53</v>
      </c>
      <c r="E9744" s="1" t="s">
        <v>54</v>
      </c>
      <c r="F9744" s="47">
        <v>714</v>
      </c>
      <c r="G9744" s="34">
        <v>1350.61</v>
      </c>
      <c r="H9744" s="1" t="s">
        <v>218</v>
      </c>
      <c r="I9744" s="34">
        <v>1.63839E-2</v>
      </c>
      <c r="J9744" s="34">
        <v>292.97287</v>
      </c>
      <c r="K9744" s="35" t="str">
        <f t="shared" si="848"/>
        <v>Kempenland-West_H4030</v>
      </c>
      <c r="L9744" s="36">
        <f>VLOOKUP(D9744,DATA!A:F,5,FALSE)</f>
        <v>1.0986712608830001E-2</v>
      </c>
      <c r="M9744" s="37">
        <f>VLOOKUP(D9744,DATA!A:F,6,FALSE)</f>
        <v>982</v>
      </c>
      <c r="N9744" s="36">
        <f t="shared" si="849"/>
        <v>98.287280447466557</v>
      </c>
      <c r="O9744" s="36">
        <f t="shared" si="850"/>
        <v>98.287583439269184</v>
      </c>
      <c r="P9744" s="36">
        <f t="shared" si="851"/>
        <v>3.0299180262716163E-4</v>
      </c>
      <c r="Q9744" s="36">
        <f t="shared" si="852"/>
        <v>8.8768378002153077E-4</v>
      </c>
    </row>
    <row r="9745" spans="1:17" x14ac:dyDescent="0.3">
      <c r="A9745" s="29">
        <v>2486913</v>
      </c>
      <c r="B9745" s="1">
        <v>135</v>
      </c>
      <c r="C9745" s="1" t="s">
        <v>34</v>
      </c>
      <c r="D9745" s="1" t="s">
        <v>63</v>
      </c>
      <c r="E9745" s="1" t="s">
        <v>64</v>
      </c>
      <c r="F9745" s="47">
        <v>714</v>
      </c>
      <c r="G9745" s="34">
        <v>1013.56</v>
      </c>
      <c r="H9745" s="1" t="s">
        <v>218</v>
      </c>
      <c r="I9745" s="34">
        <v>1.2525400000000001E-2</v>
      </c>
      <c r="J9745" s="34">
        <v>5112.2420000000002</v>
      </c>
      <c r="K9745" s="35" t="str">
        <f t="shared" si="848"/>
        <v>Kempenland-West_H2310</v>
      </c>
      <c r="L9745" s="36">
        <f>VLOOKUP(D9745,DATA!A:F,5,FALSE)</f>
        <v>1.0986712608830001E-2</v>
      </c>
      <c r="M9745" s="37">
        <f>VLOOKUP(D9745,DATA!A:F,6,FALSE)</f>
        <v>982</v>
      </c>
      <c r="N9745" s="36">
        <f t="shared" si="849"/>
        <v>58.582697251529353</v>
      </c>
      <c r="O9745" s="36">
        <f t="shared" si="850"/>
        <v>58.586036166922746</v>
      </c>
      <c r="P9745" s="36">
        <f t="shared" si="851"/>
        <v>3.3389153933924831E-3</v>
      </c>
      <c r="Q9745" s="36">
        <f t="shared" si="852"/>
        <v>0.17069343508547574</v>
      </c>
    </row>
    <row r="9746" spans="1:17" x14ac:dyDescent="0.3">
      <c r="A9746" s="29">
        <v>2486914</v>
      </c>
      <c r="B9746" s="1">
        <v>135</v>
      </c>
      <c r="C9746" s="1" t="s">
        <v>34</v>
      </c>
      <c r="D9746" s="1" t="s">
        <v>63</v>
      </c>
      <c r="E9746" s="1" t="s">
        <v>64</v>
      </c>
      <c r="F9746" s="47">
        <v>714</v>
      </c>
      <c r="G9746" s="34">
        <v>1023.85</v>
      </c>
      <c r="H9746" s="1" t="s">
        <v>218</v>
      </c>
      <c r="I9746" s="34">
        <v>1.2959999999999999E-2</v>
      </c>
      <c r="J9746" s="34">
        <v>10000</v>
      </c>
      <c r="K9746" s="35" t="str">
        <f t="shared" si="848"/>
        <v>Kempenland-West_H2310</v>
      </c>
      <c r="L9746" s="36">
        <f>VLOOKUP(D9746,DATA!A:F,5,FALSE)</f>
        <v>1.0986712608830001E-2</v>
      </c>
      <c r="M9746" s="37">
        <f>VLOOKUP(D9746,DATA!A:F,6,FALSE)</f>
        <v>982</v>
      </c>
      <c r="N9746" s="36">
        <f t="shared" si="849"/>
        <v>61.296528773237654</v>
      </c>
      <c r="O9746" s="36">
        <f t="shared" si="850"/>
        <v>61.299906710493232</v>
      </c>
      <c r="P9746" s="36">
        <f t="shared" si="851"/>
        <v>3.3779372555784448E-3</v>
      </c>
      <c r="Q9746" s="36">
        <f t="shared" si="852"/>
        <v>0.33779372555784448</v>
      </c>
    </row>
    <row r="9747" spans="1:17" x14ac:dyDescent="0.3">
      <c r="A9747" s="29">
        <v>2486915</v>
      </c>
      <c r="B9747" s="1">
        <v>135</v>
      </c>
      <c r="C9747" s="1" t="s">
        <v>34</v>
      </c>
      <c r="D9747" s="1" t="s">
        <v>63</v>
      </c>
      <c r="E9747" s="1" t="s">
        <v>64</v>
      </c>
      <c r="F9747" s="47">
        <v>714</v>
      </c>
      <c r="G9747" s="34">
        <v>1036.6099999999999</v>
      </c>
      <c r="H9747" s="1" t="s">
        <v>218</v>
      </c>
      <c r="I9747" s="34">
        <v>1.32809E-2</v>
      </c>
      <c r="J9747" s="34">
        <v>7928.3984</v>
      </c>
      <c r="K9747" s="35" t="str">
        <f t="shared" si="848"/>
        <v>Kempenland-West_H2310</v>
      </c>
      <c r="L9747" s="36">
        <f>VLOOKUP(D9747,DATA!A:F,5,FALSE)</f>
        <v>1.0986712608830001E-2</v>
      </c>
      <c r="M9747" s="37">
        <f>VLOOKUP(D9747,DATA!A:F,6,FALSE)</f>
        <v>982</v>
      </c>
      <c r="N9747" s="36">
        <f t="shared" si="849"/>
        <v>64.56527315938996</v>
      </c>
      <c r="O9747" s="36">
        <f t="shared" si="850"/>
        <v>64.568611372991811</v>
      </c>
      <c r="P9747" s="36">
        <f t="shared" si="851"/>
        <v>3.3382136018502706E-3</v>
      </c>
      <c r="Q9747" s="36">
        <f t="shared" si="852"/>
        <v>0.26466687379767923</v>
      </c>
    </row>
    <row r="9748" spans="1:17" x14ac:dyDescent="0.3">
      <c r="A9748" s="29">
        <v>2486916</v>
      </c>
      <c r="B9748" s="1">
        <v>135</v>
      </c>
      <c r="C9748" s="1" t="s">
        <v>34</v>
      </c>
      <c r="D9748" s="1" t="s">
        <v>63</v>
      </c>
      <c r="E9748" s="1" t="s">
        <v>64</v>
      </c>
      <c r="F9748" s="47">
        <v>714</v>
      </c>
      <c r="G9748" s="34">
        <v>1165.51</v>
      </c>
      <c r="H9748" s="1" t="s">
        <v>218</v>
      </c>
      <c r="I9748" s="34">
        <v>1.54684E-2</v>
      </c>
      <c r="J9748" s="34">
        <v>4874.6562000000004</v>
      </c>
      <c r="K9748" s="35" t="str">
        <f t="shared" si="848"/>
        <v>Kempenland-West_H2310</v>
      </c>
      <c r="L9748" s="36">
        <f>VLOOKUP(D9748,DATA!A:F,5,FALSE)</f>
        <v>1.0986712608830001E-2</v>
      </c>
      <c r="M9748" s="37">
        <f>VLOOKUP(D9748,DATA!A:F,6,FALSE)</f>
        <v>982</v>
      </c>
      <c r="N9748" s="36">
        <f t="shared" si="849"/>
        <v>88.248456696377147</v>
      </c>
      <c r="O9748" s="36">
        <f t="shared" si="850"/>
        <v>88.250219025234315</v>
      </c>
      <c r="P9748" s="36">
        <f t="shared" si="851"/>
        <v>1.762328857168427E-3</v>
      </c>
      <c r="Q9748" s="36">
        <f t="shared" si="852"/>
        <v>8.590747290034989E-2</v>
      </c>
    </row>
    <row r="9749" spans="1:17" x14ac:dyDescent="0.3">
      <c r="A9749" s="30">
        <v>2486916</v>
      </c>
      <c r="B9749" s="14">
        <v>135</v>
      </c>
      <c r="C9749" s="14" t="s">
        <v>34</v>
      </c>
      <c r="D9749" s="14" t="s">
        <v>55</v>
      </c>
      <c r="E9749" s="14" t="s">
        <v>56</v>
      </c>
      <c r="F9749" s="48">
        <v>500</v>
      </c>
      <c r="G9749" s="38">
        <v>1165.51</v>
      </c>
      <c r="H9749" s="14" t="s">
        <v>218</v>
      </c>
      <c r="I9749" s="38">
        <v>1.54684E-2</v>
      </c>
      <c r="J9749" s="38">
        <v>8.8129690000000007</v>
      </c>
      <c r="K9749" s="39" t="str">
        <f t="shared" si="848"/>
        <v>Kempenland-West_H3130</v>
      </c>
      <c r="L9749" s="40">
        <f>VLOOKUP(D9749,DATA!A:F,5,FALSE)</f>
        <v>0</v>
      </c>
      <c r="M9749" s="41">
        <f>VLOOKUP(D9749,DATA!A:F,6,FALSE)</f>
        <v>3.5</v>
      </c>
      <c r="N9749" s="40">
        <f t="shared" si="849"/>
        <v>50</v>
      </c>
      <c r="O9749" s="40">
        <f t="shared" si="850"/>
        <v>50</v>
      </c>
      <c r="P9749" s="40">
        <f>J9749/10000*I9749</f>
        <v>1.3632252967960001E-5</v>
      </c>
      <c r="Q9749" s="40">
        <f>IF(AND(H9749&lt;&gt;"below",I9749&gt;=0.005),M9749*P9749,0)</f>
        <v>4.7712885387860006E-5</v>
      </c>
    </row>
    <row r="9750" spans="1:17" x14ac:dyDescent="0.3">
      <c r="A9750" s="29">
        <v>2486916</v>
      </c>
      <c r="B9750" s="1">
        <v>135</v>
      </c>
      <c r="C9750" s="1" t="s">
        <v>34</v>
      </c>
      <c r="D9750" s="1" t="s">
        <v>41</v>
      </c>
      <c r="E9750" s="1" t="s">
        <v>42</v>
      </c>
      <c r="F9750" s="47">
        <v>1071</v>
      </c>
      <c r="G9750" s="34">
        <v>1165.51</v>
      </c>
      <c r="H9750" s="1" t="s">
        <v>218</v>
      </c>
      <c r="I9750" s="34">
        <v>1.54684E-2</v>
      </c>
      <c r="J9750" s="34">
        <v>372.95224000000002</v>
      </c>
      <c r="K9750" s="35" t="str">
        <f t="shared" si="848"/>
        <v>Kempenland-West_H4010A</v>
      </c>
      <c r="L9750" s="36">
        <f>VLOOKUP(D9750,DATA!A:F,5,FALSE)</f>
        <v>1.3726988247862192E-2</v>
      </c>
      <c r="M9750" s="37">
        <f>VLOOKUP(D9750,DATA!A:F,6,FALSE)</f>
        <v>1285.5</v>
      </c>
      <c r="N9750" s="36">
        <f t="shared" si="849"/>
        <v>16.150109942446655</v>
      </c>
      <c r="O9750" s="36">
        <f t="shared" si="850"/>
        <v>16.152985551557816</v>
      </c>
      <c r="P9750" s="36">
        <f t="shared" si="851"/>
        <v>2.875609111161026E-3</v>
      </c>
      <c r="Q9750" s="36">
        <f t="shared" si="852"/>
        <v>1.0724648593719138E-2</v>
      </c>
    </row>
    <row r="9751" spans="1:17" x14ac:dyDescent="0.3">
      <c r="A9751" s="29">
        <v>2486916</v>
      </c>
      <c r="B9751" s="1">
        <v>135</v>
      </c>
      <c r="C9751" s="1" t="s">
        <v>34</v>
      </c>
      <c r="D9751" s="1" t="s">
        <v>43</v>
      </c>
      <c r="E9751" s="1" t="s">
        <v>44</v>
      </c>
      <c r="F9751" s="47">
        <v>1071</v>
      </c>
      <c r="G9751" s="34">
        <v>1165.51</v>
      </c>
      <c r="H9751" s="1" t="s">
        <v>218</v>
      </c>
      <c r="I9751" s="34">
        <v>1.54684E-2</v>
      </c>
      <c r="J9751" s="34">
        <v>2207.2483000000002</v>
      </c>
      <c r="K9751" s="35" t="str">
        <f t="shared" si="848"/>
        <v>Kempenland-West_H7150</v>
      </c>
      <c r="L9751" s="36">
        <f>VLOOKUP(D9751,DATA!A:F,5,FALSE)</f>
        <v>1.3726988247862192E-2</v>
      </c>
      <c r="M9751" s="37">
        <f>VLOOKUP(D9751,DATA!A:F,6,FALSE)</f>
        <v>1285.5</v>
      </c>
      <c r="N9751" s="36">
        <f t="shared" si="849"/>
        <v>16.150109942446655</v>
      </c>
      <c r="O9751" s="36">
        <f t="shared" si="850"/>
        <v>16.152985551557816</v>
      </c>
      <c r="P9751" s="36">
        <f t="shared" si="851"/>
        <v>2.875609111161026E-3</v>
      </c>
      <c r="Q9751" s="36">
        <f t="shared" si="852"/>
        <v>6.3471833220746857E-2</v>
      </c>
    </row>
    <row r="9752" spans="1:17" x14ac:dyDescent="0.3">
      <c r="A9752" s="29">
        <v>2488440</v>
      </c>
      <c r="B9752" s="1">
        <v>135</v>
      </c>
      <c r="C9752" s="1" t="s">
        <v>34</v>
      </c>
      <c r="D9752" s="1" t="s">
        <v>53</v>
      </c>
      <c r="E9752" s="1" t="s">
        <v>54</v>
      </c>
      <c r="F9752" s="47">
        <v>714</v>
      </c>
      <c r="G9752" s="34">
        <v>1809.31</v>
      </c>
      <c r="H9752" s="1" t="s">
        <v>218</v>
      </c>
      <c r="I9752" s="34">
        <v>2.3324000000000001E-2</v>
      </c>
      <c r="J9752" s="34">
        <v>5.4983195</v>
      </c>
      <c r="K9752" s="35" t="str">
        <f t="shared" si="848"/>
        <v>Kempenland-West_H4030</v>
      </c>
      <c r="L9752" s="36">
        <f>VLOOKUP(D9752,DATA!A:F,5,FALSE)</f>
        <v>1.0986712608830001E-2</v>
      </c>
      <c r="M9752" s="37">
        <f>VLOOKUP(D9752,DATA!A:F,6,FALSE)</f>
        <v>982</v>
      </c>
      <c r="N9752" s="36">
        <f t="shared" si="849"/>
        <v>99.988715891492902</v>
      </c>
      <c r="O9752" s="36">
        <f t="shared" si="850"/>
        <v>99.988718782395182</v>
      </c>
      <c r="P9752" s="36">
        <f t="shared" si="851"/>
        <v>2.890902280228147E-6</v>
      </c>
      <c r="Q9752" s="36">
        <f t="shared" si="852"/>
        <v>1.5895104379972886E-7</v>
      </c>
    </row>
    <row r="9753" spans="1:17" x14ac:dyDescent="0.3">
      <c r="A9753" s="29">
        <v>2488441</v>
      </c>
      <c r="B9753" s="1">
        <v>135</v>
      </c>
      <c r="C9753" s="1" t="s">
        <v>34</v>
      </c>
      <c r="D9753" s="1" t="s">
        <v>63</v>
      </c>
      <c r="E9753" s="1" t="s">
        <v>64</v>
      </c>
      <c r="F9753" s="47">
        <v>714</v>
      </c>
      <c r="G9753" s="34">
        <v>1210.98</v>
      </c>
      <c r="H9753" s="1" t="s">
        <v>218</v>
      </c>
      <c r="I9753" s="34">
        <v>1.48696E-2</v>
      </c>
      <c r="J9753" s="34">
        <v>6431.6120000000001</v>
      </c>
      <c r="K9753" s="35" t="str">
        <f t="shared" si="848"/>
        <v>Kempenland-West_H2310</v>
      </c>
      <c r="L9753" s="36">
        <f>VLOOKUP(D9753,DATA!A:F,5,FALSE)</f>
        <v>1.0986712608830001E-2</v>
      </c>
      <c r="M9753" s="37">
        <f>VLOOKUP(D9753,DATA!A:F,6,FALSE)</f>
        <v>982</v>
      </c>
      <c r="N9753" s="36">
        <f t="shared" si="849"/>
        <v>92.523773617226823</v>
      </c>
      <c r="O9753" s="36">
        <f t="shared" si="850"/>
        <v>92.524903602180473</v>
      </c>
      <c r="P9753" s="36">
        <f t="shared" si="851"/>
        <v>1.1299849536499096E-3</v>
      </c>
      <c r="Q9753" s="36">
        <f t="shared" si="852"/>
        <v>7.2676247877142025E-2</v>
      </c>
    </row>
    <row r="9754" spans="1:17" x14ac:dyDescent="0.3">
      <c r="A9754" s="29">
        <v>2488441</v>
      </c>
      <c r="B9754" s="1">
        <v>135</v>
      </c>
      <c r="C9754" s="1" t="s">
        <v>34</v>
      </c>
      <c r="D9754" s="1" t="s">
        <v>41</v>
      </c>
      <c r="E9754" s="1" t="s">
        <v>42</v>
      </c>
      <c r="F9754" s="47">
        <v>1071</v>
      </c>
      <c r="G9754" s="34">
        <v>1210.98</v>
      </c>
      <c r="H9754" s="1" t="s">
        <v>218</v>
      </c>
      <c r="I9754" s="34">
        <v>1.48696E-2</v>
      </c>
      <c r="J9754" s="34">
        <v>3568.3881999999999</v>
      </c>
      <c r="K9754" s="35" t="str">
        <f t="shared" si="848"/>
        <v>Kempenland-West_H4010A</v>
      </c>
      <c r="L9754" s="36">
        <f>VLOOKUP(D9754,DATA!A:F,5,FALSE)</f>
        <v>1.3726988247862192E-2</v>
      </c>
      <c r="M9754" s="37">
        <f>VLOOKUP(D9754,DATA!A:F,6,FALSE)</f>
        <v>1285.5</v>
      </c>
      <c r="N9754" s="36">
        <f t="shared" si="849"/>
        <v>26.44560605766068</v>
      </c>
      <c r="O9754" s="36">
        <f t="shared" si="850"/>
        <v>26.449576670773492</v>
      </c>
      <c r="P9754" s="36">
        <f t="shared" si="851"/>
        <v>3.9706131128127709E-3</v>
      </c>
      <c r="Q9754" s="36">
        <f t="shared" si="852"/>
        <v>0.14168688978526359</v>
      </c>
    </row>
    <row r="9755" spans="1:17" x14ac:dyDescent="0.3">
      <c r="A9755" s="29">
        <v>2488442</v>
      </c>
      <c r="B9755" s="1">
        <v>135</v>
      </c>
      <c r="C9755" s="1" t="s">
        <v>34</v>
      </c>
      <c r="D9755" s="1" t="s">
        <v>63</v>
      </c>
      <c r="E9755" s="1" t="s">
        <v>64</v>
      </c>
      <c r="F9755" s="47">
        <v>714</v>
      </c>
      <c r="G9755" s="34">
        <v>1011.83</v>
      </c>
      <c r="H9755" s="1" t="s">
        <v>218</v>
      </c>
      <c r="I9755" s="34">
        <v>1.25621E-2</v>
      </c>
      <c r="J9755" s="34">
        <v>7832.8554999999997</v>
      </c>
      <c r="K9755" s="35" t="str">
        <f t="shared" si="848"/>
        <v>Kempenland-West_H2310</v>
      </c>
      <c r="L9755" s="36">
        <f>VLOOKUP(D9755,DATA!A:F,5,FALSE)</f>
        <v>1.0986712608830001E-2</v>
      </c>
      <c r="M9755" s="37">
        <f>VLOOKUP(D9755,DATA!A:F,6,FALSE)</f>
        <v>982</v>
      </c>
      <c r="N9755" s="36">
        <f t="shared" si="849"/>
        <v>58.120783387888665</v>
      </c>
      <c r="O9755" s="36">
        <f t="shared" si="850"/>
        <v>58.124142737091965</v>
      </c>
      <c r="P9755" s="36">
        <f t="shared" si="851"/>
        <v>3.35934920330061E-3</v>
      </c>
      <c r="Q9755" s="36">
        <f t="shared" si="852"/>
        <v>0.26313296883493803</v>
      </c>
    </row>
    <row r="9756" spans="1:17" x14ac:dyDescent="0.3">
      <c r="A9756" s="29">
        <v>2488443</v>
      </c>
      <c r="B9756" s="1">
        <v>135</v>
      </c>
      <c r="C9756" s="1" t="s">
        <v>34</v>
      </c>
      <c r="D9756" s="1" t="s">
        <v>63</v>
      </c>
      <c r="E9756" s="1" t="s">
        <v>64</v>
      </c>
      <c r="F9756" s="47">
        <v>714</v>
      </c>
      <c r="G9756" s="34">
        <v>1024.74</v>
      </c>
      <c r="H9756" s="1" t="s">
        <v>218</v>
      </c>
      <c r="I9756" s="34">
        <v>1.30951E-2</v>
      </c>
      <c r="J9756" s="34">
        <v>9721.848</v>
      </c>
      <c r="K9756" s="35" t="str">
        <f t="shared" si="848"/>
        <v>Kempenland-West_H2310</v>
      </c>
      <c r="L9756" s="36">
        <f>VLOOKUP(D9756,DATA!A:F,5,FALSE)</f>
        <v>1.0986712608830001E-2</v>
      </c>
      <c r="M9756" s="37">
        <f>VLOOKUP(D9756,DATA!A:F,6,FALSE)</f>
        <v>982</v>
      </c>
      <c r="N9756" s="36">
        <f t="shared" si="849"/>
        <v>61.528247246730039</v>
      </c>
      <c r="O9756" s="36">
        <f t="shared" si="850"/>
        <v>61.531652786028793</v>
      </c>
      <c r="P9756" s="36">
        <f t="shared" si="851"/>
        <v>3.405539298753979E-3</v>
      </c>
      <c r="Q9756" s="36">
        <f t="shared" si="852"/>
        <v>0.33108135420512774</v>
      </c>
    </row>
    <row r="9757" spans="1:17" x14ac:dyDescent="0.3">
      <c r="A9757" s="29">
        <v>2488444</v>
      </c>
      <c r="B9757" s="1">
        <v>135</v>
      </c>
      <c r="C9757" s="1" t="s">
        <v>34</v>
      </c>
      <c r="D9757" s="1" t="s">
        <v>63</v>
      </c>
      <c r="E9757" s="1" t="s">
        <v>64</v>
      </c>
      <c r="F9757" s="47">
        <v>714</v>
      </c>
      <c r="G9757" s="34">
        <v>1017.83</v>
      </c>
      <c r="H9757" s="1" t="s">
        <v>218</v>
      </c>
      <c r="I9757" s="34">
        <v>1.2768399999999999E-2</v>
      </c>
      <c r="J9757" s="34">
        <v>5111.9507000000003</v>
      </c>
      <c r="K9757" s="35" t="str">
        <f t="shared" si="848"/>
        <v>Kempenland-West_H2310</v>
      </c>
      <c r="L9757" s="36">
        <f>VLOOKUP(D9757,DATA!A:F,5,FALSE)</f>
        <v>1.0986712608830001E-2</v>
      </c>
      <c r="M9757" s="37">
        <f>VLOOKUP(D9757,DATA!A:F,6,FALSE)</f>
        <v>982</v>
      </c>
      <c r="N9757" s="36">
        <f t="shared" si="849"/>
        <v>59.716199408844091</v>
      </c>
      <c r="O9757" s="36">
        <f t="shared" si="850"/>
        <v>59.719573998110363</v>
      </c>
      <c r="P9757" s="36">
        <f t="shared" si="851"/>
        <v>3.3745892662722099E-3</v>
      </c>
      <c r="Q9757" s="36">
        <f t="shared" si="852"/>
        <v>0.1725073396193271</v>
      </c>
    </row>
    <row r="9758" spans="1:17" x14ac:dyDescent="0.3">
      <c r="A9758" s="30">
        <v>2488444</v>
      </c>
      <c r="B9758" s="14">
        <v>135</v>
      </c>
      <c r="C9758" s="14" t="s">
        <v>34</v>
      </c>
      <c r="D9758" s="14" t="s">
        <v>55</v>
      </c>
      <c r="E9758" s="14" t="s">
        <v>56</v>
      </c>
      <c r="F9758" s="48">
        <v>500</v>
      </c>
      <c r="G9758" s="38">
        <v>1017.83</v>
      </c>
      <c r="H9758" s="14" t="s">
        <v>218</v>
      </c>
      <c r="I9758" s="38">
        <v>1.2768399999999999E-2</v>
      </c>
      <c r="J9758" s="38">
        <v>365.26787999999999</v>
      </c>
      <c r="K9758" s="39" t="str">
        <f t="shared" si="848"/>
        <v>Kempenland-West_H3130</v>
      </c>
      <c r="L9758" s="40">
        <f>VLOOKUP(D9758,DATA!A:F,5,FALSE)</f>
        <v>0</v>
      </c>
      <c r="M9758" s="41">
        <f>VLOOKUP(D9758,DATA!A:F,6,FALSE)</f>
        <v>3.5</v>
      </c>
      <c r="N9758" s="40">
        <f t="shared" si="849"/>
        <v>50</v>
      </c>
      <c r="O9758" s="40">
        <f t="shared" si="850"/>
        <v>50</v>
      </c>
      <c r="P9758" s="40">
        <f>J9758/10000*I9758</f>
        <v>4.6638863989919996E-4</v>
      </c>
      <c r="Q9758" s="40">
        <f>IF(AND(H9758&lt;&gt;"below",I9758&gt;=0.005),M9758*P9758,0)</f>
        <v>1.6323602396471999E-3</v>
      </c>
    </row>
    <row r="9759" spans="1:17" x14ac:dyDescent="0.3">
      <c r="A9759" s="29">
        <v>2488445</v>
      </c>
      <c r="B9759" s="1">
        <v>135</v>
      </c>
      <c r="C9759" s="1" t="s">
        <v>34</v>
      </c>
      <c r="D9759" s="1" t="s">
        <v>63</v>
      </c>
      <c r="E9759" s="1" t="s">
        <v>64</v>
      </c>
      <c r="F9759" s="47">
        <v>714</v>
      </c>
      <c r="G9759" s="34">
        <v>1533.45</v>
      </c>
      <c r="H9759" s="1" t="s">
        <v>218</v>
      </c>
      <c r="I9759" s="34">
        <v>2.1144E-2</v>
      </c>
      <c r="J9759" s="34">
        <v>2374.2883000000002</v>
      </c>
      <c r="K9759" s="35" t="str">
        <f t="shared" si="848"/>
        <v>Kempenland-West_H2310</v>
      </c>
      <c r="L9759" s="36">
        <f>VLOOKUP(D9759,DATA!A:F,5,FALSE)</f>
        <v>1.0986712608830001E-2</v>
      </c>
      <c r="M9759" s="37">
        <f>VLOOKUP(D9759,DATA!A:F,6,FALSE)</f>
        <v>982</v>
      </c>
      <c r="N9759" s="36">
        <f t="shared" si="849"/>
        <v>99.766783336801467</v>
      </c>
      <c r="O9759" s="36">
        <f t="shared" si="850"/>
        <v>99.766837381146019</v>
      </c>
      <c r="P9759" s="36">
        <f t="shared" si="851"/>
        <v>5.40443445515848E-5</v>
      </c>
      <c r="Q9759" s="36">
        <f t="shared" si="852"/>
        <v>1.2831685494999654E-3</v>
      </c>
    </row>
    <row r="9760" spans="1:17" x14ac:dyDescent="0.3">
      <c r="A9760" s="29">
        <v>2489970</v>
      </c>
      <c r="B9760" s="1">
        <v>135</v>
      </c>
      <c r="C9760" s="1" t="s">
        <v>34</v>
      </c>
      <c r="D9760" s="1" t="s">
        <v>63</v>
      </c>
      <c r="E9760" s="1" t="s">
        <v>64</v>
      </c>
      <c r="F9760" s="47">
        <v>714</v>
      </c>
      <c r="G9760" s="34">
        <v>1670.78</v>
      </c>
      <c r="H9760" s="1" t="s">
        <v>218</v>
      </c>
      <c r="I9760" s="34">
        <v>2.1718000000000001E-2</v>
      </c>
      <c r="J9760" s="34">
        <v>0.10175257</v>
      </c>
      <c r="K9760" s="35" t="str">
        <f t="shared" si="848"/>
        <v>Kempenland-West_H2310</v>
      </c>
      <c r="L9760" s="36">
        <f>VLOOKUP(D9760,DATA!A:F,5,FALSE)</f>
        <v>1.0986712608830001E-2</v>
      </c>
      <c r="M9760" s="37">
        <f>VLOOKUP(D9760,DATA!A:F,6,FALSE)</f>
        <v>982</v>
      </c>
      <c r="N9760" s="36">
        <f t="shared" si="849"/>
        <v>99.948324660921045</v>
      </c>
      <c r="O9760" s="36">
        <f t="shared" si="850"/>
        <v>99.948336983303633</v>
      </c>
      <c r="P9760" s="36">
        <f t="shared" si="851"/>
        <v>1.2322382588081382E-5</v>
      </c>
      <c r="Q9760" s="36">
        <f t="shared" si="852"/>
        <v>1.2538340968605322E-8</v>
      </c>
    </row>
    <row r="9761" spans="1:17" x14ac:dyDescent="0.3">
      <c r="A9761" s="29">
        <v>2489970</v>
      </c>
      <c r="B9761" s="1">
        <v>135</v>
      </c>
      <c r="C9761" s="1" t="s">
        <v>34</v>
      </c>
      <c r="D9761" s="1" t="s">
        <v>41</v>
      </c>
      <c r="E9761" s="1" t="s">
        <v>42</v>
      </c>
      <c r="F9761" s="47">
        <v>1071</v>
      </c>
      <c r="G9761" s="34">
        <v>1670.78</v>
      </c>
      <c r="H9761" s="1" t="s">
        <v>218</v>
      </c>
      <c r="I9761" s="34">
        <v>2.1718000000000001E-2</v>
      </c>
      <c r="J9761" s="34">
        <v>1138.0257999999999</v>
      </c>
      <c r="K9761" s="35" t="str">
        <f t="shared" si="848"/>
        <v>Kempenland-West_H4010A</v>
      </c>
      <c r="L9761" s="36">
        <f>VLOOKUP(D9761,DATA!A:F,5,FALSE)</f>
        <v>1.3726988247862192E-2</v>
      </c>
      <c r="M9761" s="37">
        <f>VLOOKUP(D9761,DATA!A:F,6,FALSE)</f>
        <v>1285.5</v>
      </c>
      <c r="N9761" s="36">
        <f t="shared" si="849"/>
        <v>99.49772087804547</v>
      </c>
      <c r="O9761" s="36">
        <f t="shared" si="850"/>
        <v>99.497869844768815</v>
      </c>
      <c r="P9761" s="36">
        <f t="shared" si="851"/>
        <v>1.489667233443015E-4</v>
      </c>
      <c r="Q9761" s="36">
        <f t="shared" si="852"/>
        <v>1.6952797450727739E-3</v>
      </c>
    </row>
    <row r="9762" spans="1:17" x14ac:dyDescent="0.3">
      <c r="A9762" s="29">
        <v>2489971</v>
      </c>
      <c r="B9762" s="1">
        <v>135</v>
      </c>
      <c r="C9762" s="1" t="s">
        <v>34</v>
      </c>
      <c r="D9762" s="1" t="s">
        <v>63</v>
      </c>
      <c r="E9762" s="1" t="s">
        <v>64</v>
      </c>
      <c r="F9762" s="47">
        <v>714</v>
      </c>
      <c r="G9762" s="34">
        <v>1056.05</v>
      </c>
      <c r="H9762" s="1" t="s">
        <v>218</v>
      </c>
      <c r="I9762" s="34">
        <v>1.2855200000000001E-2</v>
      </c>
      <c r="J9762" s="34">
        <v>7382.9110000000001</v>
      </c>
      <c r="K9762" s="35" t="str">
        <f t="shared" si="848"/>
        <v>Kempenland-West_H2310</v>
      </c>
      <c r="L9762" s="36">
        <f>VLOOKUP(D9762,DATA!A:F,5,FALSE)</f>
        <v>1.0986712608830001E-2</v>
      </c>
      <c r="M9762" s="37">
        <f>VLOOKUP(D9762,DATA!A:F,6,FALSE)</f>
        <v>982</v>
      </c>
      <c r="N9762" s="36">
        <f t="shared" si="849"/>
        <v>69.28688908800514</v>
      </c>
      <c r="O9762" s="36">
        <f t="shared" si="850"/>
        <v>69.289894538936224</v>
      </c>
      <c r="P9762" s="36">
        <f t="shared" si="851"/>
        <v>3.0054509310843969E-3</v>
      </c>
      <c r="Q9762" s="36">
        <f t="shared" si="852"/>
        <v>0.22188976739063235</v>
      </c>
    </row>
    <row r="9763" spans="1:17" x14ac:dyDescent="0.3">
      <c r="A9763" s="29">
        <v>2489972</v>
      </c>
      <c r="B9763" s="1">
        <v>135</v>
      </c>
      <c r="C9763" s="1" t="s">
        <v>34</v>
      </c>
      <c r="D9763" s="1" t="s">
        <v>63</v>
      </c>
      <c r="E9763" s="1" t="s">
        <v>64</v>
      </c>
      <c r="F9763" s="47">
        <v>714</v>
      </c>
      <c r="G9763" s="34">
        <v>1010.04</v>
      </c>
      <c r="H9763" s="1" t="s">
        <v>218</v>
      </c>
      <c r="I9763" s="34">
        <v>1.26909E-2</v>
      </c>
      <c r="J9763" s="34">
        <v>10000</v>
      </c>
      <c r="K9763" s="35" t="str">
        <f t="shared" si="848"/>
        <v>Kempenland-West_H2310</v>
      </c>
      <c r="L9763" s="36">
        <f>VLOOKUP(D9763,DATA!A:F,5,FALSE)</f>
        <v>1.0986712608830001E-2</v>
      </c>
      <c r="M9763" s="37">
        <f>VLOOKUP(D9763,DATA!A:F,6,FALSE)</f>
        <v>982</v>
      </c>
      <c r="N9763" s="36">
        <f t="shared" si="849"/>
        <v>57.641347069976987</v>
      </c>
      <c r="O9763" s="36">
        <f t="shared" si="850"/>
        <v>57.644751401299295</v>
      </c>
      <c r="P9763" s="36">
        <f t="shared" si="851"/>
        <v>3.4043313223079963E-3</v>
      </c>
      <c r="Q9763" s="36">
        <f t="shared" si="852"/>
        <v>0.34043313223079963</v>
      </c>
    </row>
    <row r="9764" spans="1:17" x14ac:dyDescent="0.3">
      <c r="A9764" s="29">
        <v>2489973</v>
      </c>
      <c r="B9764" s="1">
        <v>135</v>
      </c>
      <c r="C9764" s="1" t="s">
        <v>34</v>
      </c>
      <c r="D9764" s="1" t="s">
        <v>63</v>
      </c>
      <c r="E9764" s="1" t="s">
        <v>64</v>
      </c>
      <c r="F9764" s="47">
        <v>714</v>
      </c>
      <c r="G9764" s="34">
        <v>1014.53</v>
      </c>
      <c r="H9764" s="1" t="s">
        <v>218</v>
      </c>
      <c r="I9764" s="34">
        <v>1.2689600000000001E-2</v>
      </c>
      <c r="J9764" s="34">
        <v>645.56796482586003</v>
      </c>
      <c r="K9764" s="35" t="str">
        <f t="shared" si="848"/>
        <v>Kempenland-West_H2310</v>
      </c>
      <c r="L9764" s="36">
        <f>VLOOKUP(D9764,DATA!A:F,5,FALSE)</f>
        <v>1.0986712608830001E-2</v>
      </c>
      <c r="M9764" s="37">
        <f>VLOOKUP(D9764,DATA!A:F,6,FALSE)</f>
        <v>982</v>
      </c>
      <c r="N9764" s="36">
        <f t="shared" si="849"/>
        <v>58.841035978155894</v>
      </c>
      <c r="O9764" s="36">
        <f t="shared" si="850"/>
        <v>58.844412387461887</v>
      </c>
      <c r="P9764" s="36">
        <f t="shared" si="851"/>
        <v>3.3764093059929223E-3</v>
      </c>
      <c r="Q9764" s="36">
        <f t="shared" si="852"/>
        <v>2.1797016840889451E-2</v>
      </c>
    </row>
    <row r="9765" spans="1:17" x14ac:dyDescent="0.3">
      <c r="A9765" s="29">
        <v>2489974</v>
      </c>
      <c r="B9765" s="1">
        <v>135</v>
      </c>
      <c r="C9765" s="1" t="s">
        <v>34</v>
      </c>
      <c r="D9765" s="1" t="s">
        <v>63</v>
      </c>
      <c r="E9765" s="1" t="s">
        <v>64</v>
      </c>
      <c r="F9765" s="47">
        <v>714</v>
      </c>
      <c r="G9765" s="34">
        <v>1202.0999999999999</v>
      </c>
      <c r="H9765" s="1" t="s">
        <v>218</v>
      </c>
      <c r="I9765" s="34">
        <v>1.53928E-2</v>
      </c>
      <c r="J9765" s="34">
        <v>6428.5614999999998</v>
      </c>
      <c r="K9765" s="35" t="str">
        <f t="shared" si="848"/>
        <v>Kempenland-West_H2310</v>
      </c>
      <c r="L9765" s="36">
        <f>VLOOKUP(D9765,DATA!A:F,5,FALSE)</f>
        <v>1.0986712608830001E-2</v>
      </c>
      <c r="M9765" s="37">
        <f>VLOOKUP(D9765,DATA!A:F,6,FALSE)</f>
        <v>982</v>
      </c>
      <c r="N9765" s="36">
        <f t="shared" si="849"/>
        <v>91.820281330453327</v>
      </c>
      <c r="O9765" s="36">
        <f t="shared" si="850"/>
        <v>91.821551412162279</v>
      </c>
      <c r="P9765" s="36">
        <f t="shared" si="851"/>
        <v>1.2700817089523753E-3</v>
      </c>
      <c r="Q9765" s="36">
        <f t="shared" si="852"/>
        <v>8.164798376025445E-2</v>
      </c>
    </row>
    <row r="9766" spans="1:17" x14ac:dyDescent="0.3">
      <c r="A9766" s="30">
        <v>2489974</v>
      </c>
      <c r="B9766" s="14">
        <v>135</v>
      </c>
      <c r="C9766" s="14" t="s">
        <v>34</v>
      </c>
      <c r="D9766" s="14" t="s">
        <v>55</v>
      </c>
      <c r="E9766" s="14" t="s">
        <v>56</v>
      </c>
      <c r="F9766" s="48">
        <v>500</v>
      </c>
      <c r="G9766" s="38">
        <v>1202.0999999999999</v>
      </c>
      <c r="H9766" s="14" t="s">
        <v>218</v>
      </c>
      <c r="I9766" s="38">
        <v>1.53928E-2</v>
      </c>
      <c r="J9766" s="38">
        <v>1749.0043000000001</v>
      </c>
      <c r="K9766" s="39" t="str">
        <f t="shared" si="848"/>
        <v>Kempenland-West_H3130</v>
      </c>
      <c r="L9766" s="40">
        <f>VLOOKUP(D9766,DATA!A:F,5,FALSE)</f>
        <v>0</v>
      </c>
      <c r="M9766" s="41">
        <f>VLOOKUP(D9766,DATA!A:F,6,FALSE)</f>
        <v>3.5</v>
      </c>
      <c r="N9766" s="40">
        <f t="shared" si="849"/>
        <v>50</v>
      </c>
      <c r="O9766" s="40">
        <f t="shared" si="850"/>
        <v>50</v>
      </c>
      <c r="P9766" s="40">
        <f>J9766/10000*I9766</f>
        <v>2.6922073389039998E-3</v>
      </c>
      <c r="Q9766" s="40">
        <f>IF(AND(H9766&lt;&gt;"below",I9766&gt;=0.005),M9766*P9766,0)</f>
        <v>9.4227256861639987E-3</v>
      </c>
    </row>
    <row r="9767" spans="1:17" x14ac:dyDescent="0.3">
      <c r="A9767" s="29">
        <v>2489974</v>
      </c>
      <c r="B9767" s="1">
        <v>135</v>
      </c>
      <c r="C9767" s="1" t="s">
        <v>34</v>
      </c>
      <c r="D9767" s="1" t="s">
        <v>57</v>
      </c>
      <c r="E9767" s="1" t="s">
        <v>58</v>
      </c>
      <c r="F9767" s="47">
        <v>714</v>
      </c>
      <c r="G9767" s="34">
        <v>1202.0999999999999</v>
      </c>
      <c r="H9767" s="1" t="s">
        <v>218</v>
      </c>
      <c r="I9767" s="34">
        <v>1.53928E-2</v>
      </c>
      <c r="J9767" s="34">
        <v>1571.4172000000001</v>
      </c>
      <c r="K9767" s="35" t="str">
        <f t="shared" si="848"/>
        <v>Kempenland-West_H3160</v>
      </c>
      <c r="L9767" s="36">
        <f>VLOOKUP(D9767,DATA!A:F,5,FALSE)</f>
        <v>1.0986712608830001E-2</v>
      </c>
      <c r="M9767" s="37">
        <f>VLOOKUP(D9767,DATA!A:F,6,FALSE)</f>
        <v>982</v>
      </c>
      <c r="N9767" s="36">
        <f t="shared" si="849"/>
        <v>91.820281330453327</v>
      </c>
      <c r="O9767" s="36">
        <f t="shared" si="850"/>
        <v>91.821551412162279</v>
      </c>
      <c r="P9767" s="36">
        <f t="shared" si="851"/>
        <v>1.2700817089523753E-3</v>
      </c>
      <c r="Q9767" s="36">
        <f t="shared" si="852"/>
        <v>1.9958282428531565E-2</v>
      </c>
    </row>
    <row r="9768" spans="1:17" x14ac:dyDescent="0.3">
      <c r="A9768" s="29">
        <v>2489974</v>
      </c>
      <c r="B9768" s="1">
        <v>135</v>
      </c>
      <c r="C9768" s="1" t="s">
        <v>34</v>
      </c>
      <c r="D9768" s="1" t="s">
        <v>41</v>
      </c>
      <c r="E9768" s="1" t="s">
        <v>42</v>
      </c>
      <c r="F9768" s="47">
        <v>1071</v>
      </c>
      <c r="G9768" s="34">
        <v>1202.0999999999999</v>
      </c>
      <c r="H9768" s="1" t="s">
        <v>218</v>
      </c>
      <c r="I9768" s="34">
        <v>1.53928E-2</v>
      </c>
      <c r="J9768" s="34">
        <v>51.912280000000003</v>
      </c>
      <c r="K9768" s="35" t="str">
        <f t="shared" si="848"/>
        <v>Kempenland-West_H4010A</v>
      </c>
      <c r="L9768" s="36">
        <f>VLOOKUP(D9768,DATA!A:F,5,FALSE)</f>
        <v>1.3726988247862192E-2</v>
      </c>
      <c r="M9768" s="37">
        <f>VLOOKUP(D9768,DATA!A:F,6,FALSE)</f>
        <v>1285.5</v>
      </c>
      <c r="N9768" s="36">
        <f t="shared" si="849"/>
        <v>24.143452107300025</v>
      </c>
      <c r="O9768" s="36">
        <f t="shared" si="850"/>
        <v>24.147322090293613</v>
      </c>
      <c r="P9768" s="36">
        <f t="shared" si="851"/>
        <v>3.8699829935886498E-3</v>
      </c>
      <c r="Q9768" s="36">
        <f t="shared" si="852"/>
        <v>2.0089964075841221E-3</v>
      </c>
    </row>
    <row r="9769" spans="1:17" x14ac:dyDescent="0.3">
      <c r="A9769" s="29">
        <v>2491499</v>
      </c>
      <c r="B9769" s="1">
        <v>135</v>
      </c>
      <c r="C9769" s="1" t="s">
        <v>34</v>
      </c>
      <c r="D9769" s="1" t="s">
        <v>57</v>
      </c>
      <c r="E9769" s="1" t="s">
        <v>58</v>
      </c>
      <c r="F9769" s="47">
        <v>714</v>
      </c>
      <c r="G9769" s="34">
        <v>1346.14</v>
      </c>
      <c r="H9769" s="1" t="s">
        <v>218</v>
      </c>
      <c r="I9769" s="34">
        <v>1.6028899999999999E-2</v>
      </c>
      <c r="J9769" s="34">
        <v>2021.2482</v>
      </c>
      <c r="K9769" s="35" t="str">
        <f t="shared" si="848"/>
        <v>Kempenland-West_H3160</v>
      </c>
      <c r="L9769" s="36">
        <f>VLOOKUP(D9769,DATA!A:F,5,FALSE)</f>
        <v>1.0986712608830001E-2</v>
      </c>
      <c r="M9769" s="37">
        <f>VLOOKUP(D9769,DATA!A:F,6,FALSE)</f>
        <v>982</v>
      </c>
      <c r="N9769" s="36">
        <f t="shared" si="849"/>
        <v>98.202617675619848</v>
      </c>
      <c r="O9769" s="36">
        <f t="shared" si="850"/>
        <v>98.202928487885515</v>
      </c>
      <c r="P9769" s="36">
        <f t="shared" si="851"/>
        <v>3.1081226566698206E-4</v>
      </c>
      <c r="Q9769" s="36">
        <f t="shared" si="852"/>
        <v>6.2822873251730926E-3</v>
      </c>
    </row>
    <row r="9770" spans="1:17" x14ac:dyDescent="0.3">
      <c r="A9770" s="29">
        <v>2491499</v>
      </c>
      <c r="B9770" s="1">
        <v>135</v>
      </c>
      <c r="C9770" s="1" t="s">
        <v>34</v>
      </c>
      <c r="D9770" s="1" t="s">
        <v>41</v>
      </c>
      <c r="E9770" s="1" t="s">
        <v>42</v>
      </c>
      <c r="F9770" s="47">
        <v>1071</v>
      </c>
      <c r="G9770" s="34">
        <v>1346.14</v>
      </c>
      <c r="H9770" s="1" t="s">
        <v>218</v>
      </c>
      <c r="I9770" s="34">
        <v>1.6028899999999999E-2</v>
      </c>
      <c r="J9770" s="34">
        <v>3598.0439999999999</v>
      </c>
      <c r="K9770" s="35" t="str">
        <f t="shared" si="848"/>
        <v>Kempenland-West_H4010A</v>
      </c>
      <c r="L9770" s="36">
        <f>VLOOKUP(D9770,DATA!A:F,5,FALSE)</f>
        <v>1.3726988247862192E-2</v>
      </c>
      <c r="M9770" s="37">
        <f>VLOOKUP(D9770,DATA!A:F,6,FALSE)</f>
        <v>1285.5</v>
      </c>
      <c r="N9770" s="36">
        <f t="shared" si="849"/>
        <v>69.686312275826126</v>
      </c>
      <c r="O9770" s="36">
        <f t="shared" si="850"/>
        <v>69.69096006503699</v>
      </c>
      <c r="P9770" s="36">
        <f t="shared" si="851"/>
        <v>4.6477892108640617E-3</v>
      </c>
      <c r="Q9770" s="36">
        <f t="shared" si="852"/>
        <v>0.16722950083414173</v>
      </c>
    </row>
    <row r="9771" spans="1:17" x14ac:dyDescent="0.3">
      <c r="A9771" s="29">
        <v>2491500</v>
      </c>
      <c r="B9771" s="1">
        <v>135</v>
      </c>
      <c r="C9771" s="1" t="s">
        <v>34</v>
      </c>
      <c r="D9771" s="1" t="s">
        <v>63</v>
      </c>
      <c r="E9771" s="1" t="s">
        <v>64</v>
      </c>
      <c r="F9771" s="47">
        <v>714</v>
      </c>
      <c r="G9771" s="34">
        <v>1015.32</v>
      </c>
      <c r="H9771" s="1" t="s">
        <v>218</v>
      </c>
      <c r="I9771" s="34">
        <v>1.23073E-2</v>
      </c>
      <c r="J9771" s="34">
        <v>8340.9680000000008</v>
      </c>
      <c r="K9771" s="35" t="str">
        <f t="shared" si="848"/>
        <v>Kempenland-West_H2310</v>
      </c>
      <c r="L9771" s="36">
        <f>VLOOKUP(D9771,DATA!A:F,5,FALSE)</f>
        <v>1.0986712608830001E-2</v>
      </c>
      <c r="M9771" s="37">
        <f>VLOOKUP(D9771,DATA!A:F,6,FALSE)</f>
        <v>982</v>
      </c>
      <c r="N9771" s="36">
        <f t="shared" si="849"/>
        <v>59.051076817565502</v>
      </c>
      <c r="O9771" s="36">
        <f t="shared" si="850"/>
        <v>59.054346424478119</v>
      </c>
      <c r="P9771" s="36">
        <f t="shared" si="851"/>
        <v>3.2696069126174621E-3</v>
      </c>
      <c r="Q9771" s="36">
        <f t="shared" si="852"/>
        <v>0.27271686630721048</v>
      </c>
    </row>
    <row r="9772" spans="1:17" x14ac:dyDescent="0.3">
      <c r="A9772" s="29">
        <v>2491501</v>
      </c>
      <c r="B9772" s="1">
        <v>135</v>
      </c>
      <c r="C9772" s="1" t="s">
        <v>34</v>
      </c>
      <c r="D9772" s="1" t="s">
        <v>63</v>
      </c>
      <c r="E9772" s="1" t="s">
        <v>64</v>
      </c>
      <c r="F9772" s="47">
        <v>714</v>
      </c>
      <c r="G9772" s="34">
        <v>1010.72</v>
      </c>
      <c r="H9772" s="1" t="s">
        <v>218</v>
      </c>
      <c r="I9772" s="34">
        <v>1.28518E-2</v>
      </c>
      <c r="J9772" s="34">
        <v>6599.93863519355</v>
      </c>
      <c r="K9772" s="35" t="str">
        <f t="shared" si="848"/>
        <v>Kempenland-West_H2310</v>
      </c>
      <c r="L9772" s="36">
        <f>VLOOKUP(D9772,DATA!A:F,5,FALSE)</f>
        <v>1.0986712608830001E-2</v>
      </c>
      <c r="M9772" s="37">
        <f>VLOOKUP(D9772,DATA!A:F,6,FALSE)</f>
        <v>982</v>
      </c>
      <c r="N9772" s="36">
        <f t="shared" si="849"/>
        <v>57.823653950551737</v>
      </c>
      <c r="O9772" s="36">
        <f t="shared" si="850"/>
        <v>57.827097461024984</v>
      </c>
      <c r="P9772" s="36">
        <f t="shared" si="851"/>
        <v>3.4435104732466471E-3</v>
      </c>
      <c r="Q9772" s="36">
        <f t="shared" si="852"/>
        <v>0.22726957813074172</v>
      </c>
    </row>
    <row r="9773" spans="1:17" x14ac:dyDescent="0.3">
      <c r="A9773" s="30">
        <v>2491502</v>
      </c>
      <c r="B9773" s="14">
        <v>135</v>
      </c>
      <c r="C9773" s="14" t="s">
        <v>34</v>
      </c>
      <c r="D9773" s="14" t="s">
        <v>55</v>
      </c>
      <c r="E9773" s="14" t="s">
        <v>56</v>
      </c>
      <c r="F9773" s="48">
        <v>500</v>
      </c>
      <c r="G9773" s="38">
        <v>1013.93</v>
      </c>
      <c r="H9773" s="14" t="s">
        <v>218</v>
      </c>
      <c r="I9773" s="38">
        <v>1.2282700000000001E-2</v>
      </c>
      <c r="J9773" s="38">
        <v>562.15485000000001</v>
      </c>
      <c r="K9773" s="39" t="str">
        <f t="shared" si="848"/>
        <v>Kempenland-West_H3130</v>
      </c>
      <c r="L9773" s="40">
        <f>VLOOKUP(D9773,DATA!A:F,5,FALSE)</f>
        <v>0</v>
      </c>
      <c r="M9773" s="41">
        <f>VLOOKUP(D9773,DATA!A:F,6,FALSE)</f>
        <v>3.5</v>
      </c>
      <c r="N9773" s="40">
        <f t="shared" si="849"/>
        <v>50</v>
      </c>
      <c r="O9773" s="40">
        <f t="shared" si="850"/>
        <v>50</v>
      </c>
      <c r="P9773" s="40">
        <f>J9773/10000*I9773</f>
        <v>6.9047793760950002E-4</v>
      </c>
      <c r="Q9773" s="40">
        <f>IF(AND(H9773&lt;&gt;"below",I9773&gt;=0.005),M9773*P9773,0)</f>
        <v>2.4166727816332502E-3</v>
      </c>
    </row>
    <row r="9774" spans="1:17" x14ac:dyDescent="0.3">
      <c r="A9774" s="29">
        <v>2491502</v>
      </c>
      <c r="B9774" s="1">
        <v>135</v>
      </c>
      <c r="C9774" s="1" t="s">
        <v>34</v>
      </c>
      <c r="D9774" s="1" t="s">
        <v>57</v>
      </c>
      <c r="E9774" s="1" t="s">
        <v>58</v>
      </c>
      <c r="F9774" s="47">
        <v>714</v>
      </c>
      <c r="G9774" s="34">
        <v>1013.93</v>
      </c>
      <c r="H9774" s="1" t="s">
        <v>218</v>
      </c>
      <c r="I9774" s="34">
        <v>1.2282700000000001E-2</v>
      </c>
      <c r="J9774" s="34">
        <v>4930.2870000000003</v>
      </c>
      <c r="K9774" s="35" t="str">
        <f t="shared" si="848"/>
        <v>Kempenland-West_H3160</v>
      </c>
      <c r="L9774" s="36">
        <f>VLOOKUP(D9774,DATA!A:F,5,FALSE)</f>
        <v>1.0986712608830001E-2</v>
      </c>
      <c r="M9774" s="37">
        <f>VLOOKUP(D9774,DATA!A:F,6,FALSE)</f>
        <v>982</v>
      </c>
      <c r="N9774" s="36">
        <f t="shared" si="849"/>
        <v>58.681295357049549</v>
      </c>
      <c r="O9774" s="36">
        <f t="shared" si="850"/>
        <v>58.684567278811457</v>
      </c>
      <c r="P9774" s="36">
        <f t="shared" si="851"/>
        <v>3.2719217619074925E-3</v>
      </c>
      <c r="Q9774" s="36">
        <f t="shared" si="852"/>
        <v>0.16131513327749605</v>
      </c>
    </row>
    <row r="9775" spans="1:17" x14ac:dyDescent="0.3">
      <c r="A9775" s="29">
        <v>2491503</v>
      </c>
      <c r="B9775" s="1">
        <v>135</v>
      </c>
      <c r="C9775" s="1" t="s">
        <v>34</v>
      </c>
      <c r="D9775" s="1" t="s">
        <v>63</v>
      </c>
      <c r="E9775" s="1" t="s">
        <v>64</v>
      </c>
      <c r="F9775" s="47">
        <v>714</v>
      </c>
      <c r="G9775" s="34">
        <v>1453.4</v>
      </c>
      <c r="H9775" s="1" t="s">
        <v>218</v>
      </c>
      <c r="I9775" s="34">
        <v>1.9466199999999999E-2</v>
      </c>
      <c r="J9775" s="34">
        <v>536.50836000000004</v>
      </c>
      <c r="K9775" s="35" t="str">
        <f t="shared" si="848"/>
        <v>Kempenland-West_H2310</v>
      </c>
      <c r="L9775" s="36">
        <f>VLOOKUP(D9775,DATA!A:F,5,FALSE)</f>
        <v>1.0986712608830001E-2</v>
      </c>
      <c r="M9775" s="37">
        <f>VLOOKUP(D9775,DATA!A:F,6,FALSE)</f>
        <v>982</v>
      </c>
      <c r="N9775" s="36">
        <f t="shared" si="849"/>
        <v>99.439868220174887</v>
      </c>
      <c r="O9775" s="36">
        <f t="shared" si="850"/>
        <v>99.439987331698276</v>
      </c>
      <c r="P9775" s="36">
        <f t="shared" si="851"/>
        <v>1.1911152338939246E-4</v>
      </c>
      <c r="Q9775" s="36">
        <f t="shared" si="852"/>
        <v>6.3904328070744606E-4</v>
      </c>
    </row>
    <row r="9776" spans="1:17" x14ac:dyDescent="0.3">
      <c r="A9776" s="30">
        <v>2491503</v>
      </c>
      <c r="B9776" s="14">
        <v>135</v>
      </c>
      <c r="C9776" s="14" t="s">
        <v>34</v>
      </c>
      <c r="D9776" s="14" t="s">
        <v>55</v>
      </c>
      <c r="E9776" s="14" t="s">
        <v>56</v>
      </c>
      <c r="F9776" s="48">
        <v>500</v>
      </c>
      <c r="G9776" s="38">
        <v>1453.4</v>
      </c>
      <c r="H9776" s="14" t="s">
        <v>218</v>
      </c>
      <c r="I9776" s="38">
        <v>1.9466199999999999E-2</v>
      </c>
      <c r="J9776" s="38">
        <v>228.28267</v>
      </c>
      <c r="K9776" s="39" t="str">
        <f t="shared" si="848"/>
        <v>Kempenland-West_H3130</v>
      </c>
      <c r="L9776" s="40">
        <f>VLOOKUP(D9776,DATA!A:F,5,FALSE)</f>
        <v>0</v>
      </c>
      <c r="M9776" s="41">
        <f>VLOOKUP(D9776,DATA!A:F,6,FALSE)</f>
        <v>3.5</v>
      </c>
      <c r="N9776" s="40">
        <f t="shared" si="849"/>
        <v>50</v>
      </c>
      <c r="O9776" s="40">
        <f t="shared" si="850"/>
        <v>50</v>
      </c>
      <c r="P9776" s="40">
        <f>J9776/10000*I9776</f>
        <v>4.4437961107539998E-4</v>
      </c>
      <c r="Q9776" s="40">
        <f>IF(AND(H9776&lt;&gt;"below",I9776&gt;=0.005),M9776*P9776,0)</f>
        <v>1.5553286387639E-3</v>
      </c>
    </row>
    <row r="9777" spans="1:17" x14ac:dyDescent="0.3">
      <c r="A9777" s="29">
        <v>2493028</v>
      </c>
      <c r="B9777" s="1">
        <v>135</v>
      </c>
      <c r="C9777" s="1" t="s">
        <v>34</v>
      </c>
      <c r="D9777" s="1" t="s">
        <v>57</v>
      </c>
      <c r="E9777" s="1" t="s">
        <v>58</v>
      </c>
      <c r="F9777" s="47">
        <v>714</v>
      </c>
      <c r="G9777" s="34">
        <v>1773.63</v>
      </c>
      <c r="H9777" s="1" t="s">
        <v>218</v>
      </c>
      <c r="I9777" s="34">
        <v>2.2811000000000001E-2</v>
      </c>
      <c r="J9777" s="34">
        <v>156.79306</v>
      </c>
      <c r="K9777" s="35" t="str">
        <f t="shared" si="848"/>
        <v>Kempenland-West_H3160</v>
      </c>
      <c r="L9777" s="36">
        <f>VLOOKUP(D9777,DATA!A:F,5,FALSE)</f>
        <v>1.0986712608830001E-2</v>
      </c>
      <c r="M9777" s="37">
        <f>VLOOKUP(D9777,DATA!A:F,6,FALSE)</f>
        <v>982</v>
      </c>
      <c r="N9777" s="36">
        <f t="shared" si="849"/>
        <v>99.983301028031121</v>
      </c>
      <c r="O9777" s="36">
        <f t="shared" si="850"/>
        <v>99.98330521186945</v>
      </c>
      <c r="P9777" s="36">
        <f t="shared" si="851"/>
        <v>4.1838383282311042E-6</v>
      </c>
      <c r="Q9777" s="36">
        <f t="shared" si="852"/>
        <v>6.5599681402863928E-6</v>
      </c>
    </row>
    <row r="9778" spans="1:17" x14ac:dyDescent="0.3">
      <c r="A9778" s="29">
        <v>2493029</v>
      </c>
      <c r="B9778" s="1">
        <v>135</v>
      </c>
      <c r="C9778" s="1" t="s">
        <v>34</v>
      </c>
      <c r="D9778" s="1" t="s">
        <v>63</v>
      </c>
      <c r="E9778" s="1" t="s">
        <v>64</v>
      </c>
      <c r="F9778" s="47">
        <v>714</v>
      </c>
      <c r="G9778" s="34">
        <v>1046.27</v>
      </c>
      <c r="H9778" s="1" t="s">
        <v>218</v>
      </c>
      <c r="I9778" s="34">
        <v>1.20248E-2</v>
      </c>
      <c r="J9778" s="34">
        <v>77.023700000000005</v>
      </c>
      <c r="K9778" s="35" t="str">
        <f t="shared" si="848"/>
        <v>Kempenland-West_H2310</v>
      </c>
      <c r="L9778" s="36">
        <f>VLOOKUP(D9778,DATA!A:F,5,FALSE)</f>
        <v>1.0986712608830001E-2</v>
      </c>
      <c r="M9778" s="37">
        <f>VLOOKUP(D9778,DATA!A:F,6,FALSE)</f>
        <v>982</v>
      </c>
      <c r="N9778" s="36">
        <f t="shared" si="849"/>
        <v>66.954237477522852</v>
      </c>
      <c r="O9778" s="36">
        <f t="shared" si="850"/>
        <v>66.957160483772256</v>
      </c>
      <c r="P9778" s="36">
        <f t="shared" si="851"/>
        <v>2.9230062494036702E-3</v>
      </c>
      <c r="Q9778" s="36">
        <f t="shared" si="852"/>
        <v>2.2514075645219348E-3</v>
      </c>
    </row>
    <row r="9779" spans="1:17" x14ac:dyDescent="0.3">
      <c r="A9779" s="29">
        <v>2493030</v>
      </c>
      <c r="B9779" s="1">
        <v>135</v>
      </c>
      <c r="C9779" s="1" t="s">
        <v>34</v>
      </c>
      <c r="D9779" s="1" t="s">
        <v>63</v>
      </c>
      <c r="E9779" s="1" t="s">
        <v>64</v>
      </c>
      <c r="F9779" s="47">
        <v>714</v>
      </c>
      <c r="G9779" s="34">
        <v>1015.47</v>
      </c>
      <c r="H9779" s="1" t="s">
        <v>218</v>
      </c>
      <c r="I9779" s="34">
        <v>1.27501E-2</v>
      </c>
      <c r="J9779" s="34">
        <v>4525.6809999999996</v>
      </c>
      <c r="K9779" s="35" t="str">
        <f t="shared" si="848"/>
        <v>Kempenland-West_H2310</v>
      </c>
      <c r="L9779" s="36">
        <f>VLOOKUP(D9779,DATA!A:F,5,FALSE)</f>
        <v>1.0986712608830001E-2</v>
      </c>
      <c r="M9779" s="37">
        <f>VLOOKUP(D9779,DATA!A:F,6,FALSE)</f>
        <v>982</v>
      </c>
      <c r="N9779" s="36">
        <f t="shared" si="849"/>
        <v>59.09092095751808</v>
      </c>
      <c r="O9779" s="36">
        <f t="shared" si="850"/>
        <v>59.094307186211353</v>
      </c>
      <c r="P9779" s="36">
        <f t="shared" si="851"/>
        <v>3.3862286932730967E-3</v>
      </c>
      <c r="Q9779" s="36">
        <f t="shared" si="852"/>
        <v>0.1532499085880088</v>
      </c>
    </row>
    <row r="9780" spans="1:17" x14ac:dyDescent="0.3">
      <c r="A9780" s="29">
        <v>2493031</v>
      </c>
      <c r="B9780" s="1">
        <v>135</v>
      </c>
      <c r="C9780" s="1" t="s">
        <v>34</v>
      </c>
      <c r="D9780" s="1" t="s">
        <v>63</v>
      </c>
      <c r="E9780" s="1" t="s">
        <v>64</v>
      </c>
      <c r="F9780" s="47">
        <v>714</v>
      </c>
      <c r="G9780" s="34">
        <v>1025.33</v>
      </c>
      <c r="H9780" s="1" t="s">
        <v>218</v>
      </c>
      <c r="I9780" s="34">
        <v>1.2763399999999999E-2</v>
      </c>
      <c r="J9780" s="34">
        <v>968.81065349048504</v>
      </c>
      <c r="K9780" s="35" t="str">
        <f t="shared" si="848"/>
        <v>Kempenland-West_H2310</v>
      </c>
      <c r="L9780" s="36">
        <f>VLOOKUP(D9780,DATA!A:F,5,FALSE)</f>
        <v>1.0986712608830001E-2</v>
      </c>
      <c r="M9780" s="37">
        <f>VLOOKUP(D9780,DATA!A:F,6,FALSE)</f>
        <v>982</v>
      </c>
      <c r="N9780" s="36">
        <f t="shared" si="849"/>
        <v>61.681571322270344</v>
      </c>
      <c r="O9780" s="36">
        <f t="shared" si="850"/>
        <v>61.684885609550648</v>
      </c>
      <c r="P9780" s="36">
        <f t="shared" si="851"/>
        <v>3.3142872803040291E-3</v>
      </c>
      <c r="Q9780" s="36">
        <f t="shared" si="852"/>
        <v>3.2109168258865485E-2</v>
      </c>
    </row>
    <row r="9781" spans="1:17" x14ac:dyDescent="0.3">
      <c r="A9781" s="29">
        <v>2493031</v>
      </c>
      <c r="B9781" s="1">
        <v>135</v>
      </c>
      <c r="C9781" s="1" t="s">
        <v>34</v>
      </c>
      <c r="D9781" s="1" t="s">
        <v>57</v>
      </c>
      <c r="E9781" s="1" t="s">
        <v>58</v>
      </c>
      <c r="F9781" s="47">
        <v>714</v>
      </c>
      <c r="G9781" s="34">
        <v>1025.33</v>
      </c>
      <c r="H9781" s="1" t="s">
        <v>218</v>
      </c>
      <c r="I9781" s="34">
        <v>1.2763399999999999E-2</v>
      </c>
      <c r="J9781" s="34">
        <v>0.99280029999999997</v>
      </c>
      <c r="K9781" s="35" t="str">
        <f t="shared" si="848"/>
        <v>Kempenland-West_H3160</v>
      </c>
      <c r="L9781" s="36">
        <f>VLOOKUP(D9781,DATA!A:F,5,FALSE)</f>
        <v>1.0986712608830001E-2</v>
      </c>
      <c r="M9781" s="37">
        <f>VLOOKUP(D9781,DATA!A:F,6,FALSE)</f>
        <v>982</v>
      </c>
      <c r="N9781" s="36">
        <f t="shared" si="849"/>
        <v>61.681571322270344</v>
      </c>
      <c r="O9781" s="36">
        <f t="shared" si="850"/>
        <v>61.684885609550648</v>
      </c>
      <c r="P9781" s="36">
        <f t="shared" si="851"/>
        <v>3.3142872803040291E-3</v>
      </c>
      <c r="Q9781" s="36">
        <f t="shared" si="852"/>
        <v>3.2904254061720238E-5</v>
      </c>
    </row>
    <row r="9782" spans="1:17" x14ac:dyDescent="0.3">
      <c r="A9782" s="29">
        <v>2493031</v>
      </c>
      <c r="B9782" s="1">
        <v>135</v>
      </c>
      <c r="C9782" s="1" t="s">
        <v>34</v>
      </c>
      <c r="D9782" s="1" t="s">
        <v>53</v>
      </c>
      <c r="E9782" s="1" t="s">
        <v>54</v>
      </c>
      <c r="F9782" s="47">
        <v>714</v>
      </c>
      <c r="G9782" s="34">
        <v>1025.33</v>
      </c>
      <c r="H9782" s="1" t="s">
        <v>218</v>
      </c>
      <c r="I9782" s="34">
        <v>1.2763399999999999E-2</v>
      </c>
      <c r="J9782" s="34">
        <v>1508.7027803620199</v>
      </c>
      <c r="K9782" s="35" t="str">
        <f t="shared" si="848"/>
        <v>Kempenland-West_H4030</v>
      </c>
      <c r="L9782" s="36">
        <f>VLOOKUP(D9782,DATA!A:F,5,FALSE)</f>
        <v>1.0986712608830001E-2</v>
      </c>
      <c r="M9782" s="37">
        <f>VLOOKUP(D9782,DATA!A:F,6,FALSE)</f>
        <v>982</v>
      </c>
      <c r="N9782" s="36">
        <f t="shared" si="849"/>
        <v>61.681571322270344</v>
      </c>
      <c r="O9782" s="36">
        <f t="shared" si="850"/>
        <v>61.684885609550648</v>
      </c>
      <c r="P9782" s="36">
        <f t="shared" si="851"/>
        <v>3.3142872803040291E-3</v>
      </c>
      <c r="Q9782" s="36">
        <f t="shared" si="852"/>
        <v>5.0002744347131658E-2</v>
      </c>
    </row>
    <row r="9783" spans="1:17" x14ac:dyDescent="0.3">
      <c r="A9783" s="30">
        <v>2493032</v>
      </c>
      <c r="B9783" s="14">
        <v>135</v>
      </c>
      <c r="C9783" s="14" t="s">
        <v>34</v>
      </c>
      <c r="D9783" s="14" t="s">
        <v>55</v>
      </c>
      <c r="E9783" s="14" t="s">
        <v>56</v>
      </c>
      <c r="F9783" s="48">
        <v>500</v>
      </c>
      <c r="G9783" s="38">
        <v>1181.93</v>
      </c>
      <c r="H9783" s="14" t="s">
        <v>218</v>
      </c>
      <c r="I9783" s="38">
        <v>1.47799E-2</v>
      </c>
      <c r="J9783" s="38">
        <v>3389.4146000000001</v>
      </c>
      <c r="K9783" s="39" t="str">
        <f t="shared" si="848"/>
        <v>Kempenland-West_H3130</v>
      </c>
      <c r="L9783" s="40">
        <f>VLOOKUP(D9783,DATA!A:F,5,FALSE)</f>
        <v>0</v>
      </c>
      <c r="M9783" s="41">
        <f>VLOOKUP(D9783,DATA!A:F,6,FALSE)</f>
        <v>3.5</v>
      </c>
      <c r="N9783" s="40">
        <f t="shared" si="849"/>
        <v>50</v>
      </c>
      <c r="O9783" s="40">
        <f t="shared" si="850"/>
        <v>50</v>
      </c>
      <c r="P9783" s="40">
        <f>J9783/10000*I9783</f>
        <v>5.0095208846540002E-3</v>
      </c>
      <c r="Q9783" s="40">
        <f>IF(AND(H9783&lt;&gt;"below",I9783&gt;=0.005),M9783*P9783,0)</f>
        <v>1.7533323096289001E-2</v>
      </c>
    </row>
    <row r="9784" spans="1:17" x14ac:dyDescent="0.3">
      <c r="A9784" s="29">
        <v>2493032</v>
      </c>
      <c r="B9784" s="1">
        <v>135</v>
      </c>
      <c r="C9784" s="1" t="s">
        <v>34</v>
      </c>
      <c r="D9784" s="1" t="s">
        <v>57</v>
      </c>
      <c r="E9784" s="1" t="s">
        <v>58</v>
      </c>
      <c r="F9784" s="47">
        <v>714</v>
      </c>
      <c r="G9784" s="34">
        <v>1181.93</v>
      </c>
      <c r="H9784" s="1" t="s">
        <v>218</v>
      </c>
      <c r="I9784" s="34">
        <v>1.47799E-2</v>
      </c>
      <c r="J9784" s="34">
        <v>6493.3227999999999</v>
      </c>
      <c r="K9784" s="35" t="str">
        <f t="shared" si="848"/>
        <v>Kempenland-West_H3160</v>
      </c>
      <c r="L9784" s="36">
        <f>VLOOKUP(D9784,DATA!A:F,5,FALSE)</f>
        <v>1.0986712608830001E-2</v>
      </c>
      <c r="M9784" s="37">
        <f>VLOOKUP(D9784,DATA!A:F,6,FALSE)</f>
        <v>982</v>
      </c>
      <c r="N9784" s="36">
        <f t="shared" si="849"/>
        <v>89.994138344462314</v>
      </c>
      <c r="O9784" s="36">
        <f t="shared" si="850"/>
        <v>89.995600453536312</v>
      </c>
      <c r="P9784" s="36">
        <f t="shared" si="851"/>
        <v>1.4621090739979081E-3</v>
      </c>
      <c r="Q9784" s="36">
        <f t="shared" si="852"/>
        <v>9.4939461862775049E-2</v>
      </c>
    </row>
    <row r="9785" spans="1:17" x14ac:dyDescent="0.3">
      <c r="A9785" s="29">
        <v>2494557</v>
      </c>
      <c r="B9785" s="1">
        <v>135</v>
      </c>
      <c r="C9785" s="1" t="s">
        <v>34</v>
      </c>
      <c r="D9785" s="1" t="s">
        <v>57</v>
      </c>
      <c r="E9785" s="1" t="s">
        <v>58</v>
      </c>
      <c r="F9785" s="47">
        <v>714</v>
      </c>
      <c r="G9785" s="34">
        <v>1297.51</v>
      </c>
      <c r="H9785" s="1" t="s">
        <v>218</v>
      </c>
      <c r="I9785" s="34">
        <v>1.4966999999999999E-2</v>
      </c>
      <c r="J9785" s="34">
        <v>1537.7933</v>
      </c>
      <c r="K9785" s="35" t="str">
        <f t="shared" si="848"/>
        <v>Kempenland-West_H3160</v>
      </c>
      <c r="L9785" s="36">
        <f>VLOOKUP(D9785,DATA!A:F,5,FALSE)</f>
        <v>1.0986712608830001E-2</v>
      </c>
      <c r="M9785" s="37">
        <f>VLOOKUP(D9785,DATA!A:F,6,FALSE)</f>
        <v>982</v>
      </c>
      <c r="N9785" s="36">
        <f t="shared" si="849"/>
        <v>96.971699758667015</v>
      </c>
      <c r="O9785" s="36">
        <f t="shared" si="850"/>
        <v>96.972182609425587</v>
      </c>
      <c r="P9785" s="36">
        <f t="shared" si="851"/>
        <v>4.828507585727948E-4</v>
      </c>
      <c r="Q9785" s="36">
        <f t="shared" si="852"/>
        <v>7.4252466143316142E-3</v>
      </c>
    </row>
    <row r="9786" spans="1:17" x14ac:dyDescent="0.3">
      <c r="A9786" s="29">
        <v>2494558</v>
      </c>
      <c r="B9786" s="1">
        <v>135</v>
      </c>
      <c r="C9786" s="1" t="s">
        <v>34</v>
      </c>
      <c r="D9786" s="1" t="s">
        <v>63</v>
      </c>
      <c r="E9786" s="1" t="s">
        <v>64</v>
      </c>
      <c r="F9786" s="47">
        <v>714</v>
      </c>
      <c r="G9786" s="34">
        <v>1002.17</v>
      </c>
      <c r="H9786" s="1" t="s">
        <v>218</v>
      </c>
      <c r="I9786" s="34">
        <v>1.17038E-2</v>
      </c>
      <c r="J9786" s="34">
        <v>3.7011637999999998</v>
      </c>
      <c r="K9786" s="35" t="str">
        <f t="shared" si="848"/>
        <v>Kempenland-West_H2310</v>
      </c>
      <c r="L9786" s="36">
        <f>VLOOKUP(D9786,DATA!A:F,5,FALSE)</f>
        <v>1.0986712608830001E-2</v>
      </c>
      <c r="M9786" s="37">
        <f>VLOOKUP(D9786,DATA!A:F,6,FALSE)</f>
        <v>982</v>
      </c>
      <c r="N9786" s="36">
        <f t="shared" si="849"/>
        <v>55.517489142657659</v>
      </c>
      <c r="O9786" s="36">
        <f t="shared" si="850"/>
        <v>55.520664632179631</v>
      </c>
      <c r="P9786" s="36">
        <f t="shared" si="851"/>
        <v>3.175489521971997E-3</v>
      </c>
      <c r="Q9786" s="36">
        <f t="shared" si="852"/>
        <v>1.175300686600206E-4</v>
      </c>
    </row>
    <row r="9787" spans="1:17" x14ac:dyDescent="0.3">
      <c r="A9787" s="30">
        <v>2494560</v>
      </c>
      <c r="B9787" s="14">
        <v>135</v>
      </c>
      <c r="C9787" s="14" t="s">
        <v>34</v>
      </c>
      <c r="D9787" s="14" t="s">
        <v>55</v>
      </c>
      <c r="E9787" s="14" t="s">
        <v>56</v>
      </c>
      <c r="F9787" s="48">
        <v>500</v>
      </c>
      <c r="G9787" s="38">
        <v>1012.58</v>
      </c>
      <c r="H9787" s="14" t="s">
        <v>218</v>
      </c>
      <c r="I9787" s="38">
        <v>1.24154E-2</v>
      </c>
      <c r="J9787" s="38">
        <v>3875.7629999999999</v>
      </c>
      <c r="K9787" s="39" t="str">
        <f t="shared" si="848"/>
        <v>Kempenland-West_H3130</v>
      </c>
      <c r="L9787" s="40">
        <f>VLOOKUP(D9787,DATA!A:F,5,FALSE)</f>
        <v>0</v>
      </c>
      <c r="M9787" s="41">
        <f>VLOOKUP(D9787,DATA!A:F,6,FALSE)</f>
        <v>3.5</v>
      </c>
      <c r="N9787" s="40">
        <f t="shared" si="849"/>
        <v>50</v>
      </c>
      <c r="O9787" s="40">
        <f t="shared" si="850"/>
        <v>50</v>
      </c>
      <c r="P9787" s="40">
        <f>J9787/10000*I9787</f>
        <v>4.81191479502E-3</v>
      </c>
      <c r="Q9787" s="40">
        <f>IF(AND(H9787&lt;&gt;"below",I9787&gt;=0.005),M9787*P9787,0)</f>
        <v>1.6841701782569999E-2</v>
      </c>
    </row>
    <row r="9788" spans="1:17" x14ac:dyDescent="0.3">
      <c r="A9788" s="29">
        <v>2494560</v>
      </c>
      <c r="B9788" s="1">
        <v>135</v>
      </c>
      <c r="C9788" s="1" t="s">
        <v>34</v>
      </c>
      <c r="D9788" s="1" t="s">
        <v>57</v>
      </c>
      <c r="E9788" s="1" t="s">
        <v>58</v>
      </c>
      <c r="F9788" s="47">
        <v>714</v>
      </c>
      <c r="G9788" s="34">
        <v>1012.58</v>
      </c>
      <c r="H9788" s="1" t="s">
        <v>218</v>
      </c>
      <c r="I9788" s="34">
        <v>1.24154E-2</v>
      </c>
      <c r="J9788" s="34">
        <v>1565.0044</v>
      </c>
      <c r="K9788" s="35" t="str">
        <f t="shared" si="848"/>
        <v>Kempenland-West_H3160</v>
      </c>
      <c r="L9788" s="36">
        <f>VLOOKUP(D9788,DATA!A:F,5,FALSE)</f>
        <v>1.0986712608830001E-2</v>
      </c>
      <c r="M9788" s="37">
        <f>VLOOKUP(D9788,DATA!A:F,6,FALSE)</f>
        <v>982</v>
      </c>
      <c r="N9788" s="36">
        <f t="shared" si="849"/>
        <v>58.321214929744649</v>
      </c>
      <c r="O9788" s="36">
        <f t="shared" si="850"/>
        <v>58.324530552899127</v>
      </c>
      <c r="P9788" s="36">
        <f t="shared" si="851"/>
        <v>3.3156231544779757E-3</v>
      </c>
      <c r="Q9788" s="36">
        <f t="shared" si="852"/>
        <v>5.1889648254999116E-2</v>
      </c>
    </row>
    <row r="9789" spans="1:17" x14ac:dyDescent="0.3">
      <c r="A9789" s="29">
        <v>2494560</v>
      </c>
      <c r="B9789" s="1">
        <v>135</v>
      </c>
      <c r="C9789" s="1" t="s">
        <v>34</v>
      </c>
      <c r="D9789" s="1" t="s">
        <v>53</v>
      </c>
      <c r="E9789" s="1" t="s">
        <v>54</v>
      </c>
      <c r="F9789" s="47">
        <v>714</v>
      </c>
      <c r="G9789" s="34">
        <v>1012.58</v>
      </c>
      <c r="H9789" s="1" t="s">
        <v>218</v>
      </c>
      <c r="I9789" s="34">
        <v>1.24154E-2</v>
      </c>
      <c r="J9789" s="34">
        <v>62.169400000000003</v>
      </c>
      <c r="K9789" s="35" t="str">
        <f t="shared" si="848"/>
        <v>Kempenland-West_H4030</v>
      </c>
      <c r="L9789" s="36">
        <f>VLOOKUP(D9789,DATA!A:F,5,FALSE)</f>
        <v>1.0986712608830001E-2</v>
      </c>
      <c r="M9789" s="37">
        <f>VLOOKUP(D9789,DATA!A:F,6,FALSE)</f>
        <v>982</v>
      </c>
      <c r="N9789" s="36">
        <f t="shared" si="849"/>
        <v>58.321214929744649</v>
      </c>
      <c r="O9789" s="36">
        <f t="shared" si="850"/>
        <v>58.324530552899127</v>
      </c>
      <c r="P9789" s="36">
        <f t="shared" si="851"/>
        <v>3.3156231544779757E-3</v>
      </c>
      <c r="Q9789" s="36">
        <f t="shared" si="852"/>
        <v>2.0613030214000306E-3</v>
      </c>
    </row>
    <row r="9790" spans="1:17" x14ac:dyDescent="0.3">
      <c r="A9790" s="30">
        <v>2494561</v>
      </c>
      <c r="B9790" s="14">
        <v>135</v>
      </c>
      <c r="C9790" s="14" t="s">
        <v>34</v>
      </c>
      <c r="D9790" s="14" t="s">
        <v>55</v>
      </c>
      <c r="E9790" s="14" t="s">
        <v>56</v>
      </c>
      <c r="F9790" s="48">
        <v>500</v>
      </c>
      <c r="G9790" s="38">
        <v>1497.83</v>
      </c>
      <c r="H9790" s="14" t="s">
        <v>218</v>
      </c>
      <c r="I9790" s="38">
        <v>1.9998800000000001E-2</v>
      </c>
      <c r="J9790" s="38">
        <v>549.52544999999998</v>
      </c>
      <c r="K9790" s="39" t="str">
        <f t="shared" si="848"/>
        <v>Kempenland-West_H3130</v>
      </c>
      <c r="L9790" s="40">
        <f>VLOOKUP(D9790,DATA!A:F,5,FALSE)</f>
        <v>0</v>
      </c>
      <c r="M9790" s="41">
        <f>VLOOKUP(D9790,DATA!A:F,6,FALSE)</f>
        <v>3.5</v>
      </c>
      <c r="N9790" s="40">
        <f t="shared" si="849"/>
        <v>50</v>
      </c>
      <c r="O9790" s="40">
        <f t="shared" si="850"/>
        <v>50</v>
      </c>
      <c r="P9790" s="40">
        <f>J9790/10000*I9790</f>
        <v>1.098984956946E-3</v>
      </c>
      <c r="Q9790" s="40">
        <f>IF(AND(H9790&lt;&gt;"below",I9790&gt;=0.005),M9790*P9790,0)</f>
        <v>3.8464473493110001E-3</v>
      </c>
    </row>
    <row r="9791" spans="1:17" x14ac:dyDescent="0.3">
      <c r="A9791" s="29">
        <v>2494561</v>
      </c>
      <c r="B9791" s="1">
        <v>135</v>
      </c>
      <c r="C9791" s="1" t="s">
        <v>34</v>
      </c>
      <c r="D9791" s="1" t="s">
        <v>57</v>
      </c>
      <c r="E9791" s="1" t="s">
        <v>58</v>
      </c>
      <c r="F9791" s="47">
        <v>714</v>
      </c>
      <c r="G9791" s="34">
        <v>1497.83</v>
      </c>
      <c r="H9791" s="1" t="s">
        <v>218</v>
      </c>
      <c r="I9791" s="34">
        <v>1.9998800000000001E-2</v>
      </c>
      <c r="J9791" s="34">
        <v>13.764794999999999</v>
      </c>
      <c r="K9791" s="35" t="str">
        <f t="shared" si="848"/>
        <v>Kempenland-West_H3160</v>
      </c>
      <c r="L9791" s="36">
        <f>VLOOKUP(D9791,DATA!A:F,5,FALSE)</f>
        <v>1.0986712608830001E-2</v>
      </c>
      <c r="M9791" s="37">
        <f>VLOOKUP(D9791,DATA!A:F,6,FALSE)</f>
        <v>982</v>
      </c>
      <c r="N9791" s="36">
        <f t="shared" si="849"/>
        <v>99.655464135015677</v>
      </c>
      <c r="O9791" s="36">
        <f t="shared" si="850"/>
        <v>99.655539567753834</v>
      </c>
      <c r="P9791" s="36">
        <f t="shared" si="851"/>
        <v>7.5432738157132917E-5</v>
      </c>
      <c r="Q9791" s="36">
        <f t="shared" si="852"/>
        <v>1.0383161770216123E-5</v>
      </c>
    </row>
    <row r="9792" spans="1:17" x14ac:dyDescent="0.3">
      <c r="A9792" s="29">
        <v>2496086</v>
      </c>
      <c r="B9792" s="1">
        <v>135</v>
      </c>
      <c r="C9792" s="1" t="s">
        <v>34</v>
      </c>
      <c r="D9792" s="1" t="s">
        <v>41</v>
      </c>
      <c r="E9792" s="1" t="s">
        <v>42</v>
      </c>
      <c r="F9792" s="47">
        <v>1071</v>
      </c>
      <c r="G9792" s="34">
        <v>1540.45</v>
      </c>
      <c r="H9792" s="1" t="s">
        <v>218</v>
      </c>
      <c r="I9792" s="34">
        <v>1.8283000000000001E-2</v>
      </c>
      <c r="J9792" s="34">
        <v>6046.5159999999996</v>
      </c>
      <c r="K9792" s="35" t="str">
        <f t="shared" si="848"/>
        <v>Kempenland-West_H4010A</v>
      </c>
      <c r="L9792" s="36">
        <f>VLOOKUP(D9792,DATA!A:F,5,FALSE)</f>
        <v>1.3726988247862192E-2</v>
      </c>
      <c r="M9792" s="37">
        <f>VLOOKUP(D9792,DATA!A:F,6,FALSE)</f>
        <v>1285.5</v>
      </c>
      <c r="N9792" s="36">
        <f t="shared" si="849"/>
        <v>97.067910843812115</v>
      </c>
      <c r="O9792" s="36">
        <f t="shared" si="850"/>
        <v>97.068625051095111</v>
      </c>
      <c r="P9792" s="36">
        <f t="shared" si="851"/>
        <v>7.1420728299642633E-4</v>
      </c>
      <c r="Q9792" s="36">
        <f t="shared" si="852"/>
        <v>4.3184657639544197E-2</v>
      </c>
    </row>
    <row r="9793" spans="1:17" x14ac:dyDescent="0.3">
      <c r="A9793" s="29">
        <v>2496089</v>
      </c>
      <c r="B9793" s="1">
        <v>135</v>
      </c>
      <c r="C9793" s="1" t="s">
        <v>34</v>
      </c>
      <c r="D9793" s="1" t="s">
        <v>53</v>
      </c>
      <c r="E9793" s="1" t="s">
        <v>54</v>
      </c>
      <c r="F9793" s="47">
        <v>714</v>
      </c>
      <c r="G9793" s="34">
        <v>1040</v>
      </c>
      <c r="H9793" s="1" t="s">
        <v>218</v>
      </c>
      <c r="I9793" s="34">
        <v>1.3355799999999999E-2</v>
      </c>
      <c r="J9793" s="34">
        <v>1574.9315999999999</v>
      </c>
      <c r="K9793" s="35" t="str">
        <f t="shared" si="848"/>
        <v>Kempenland-West_H4030</v>
      </c>
      <c r="L9793" s="36">
        <f>VLOOKUP(D9793,DATA!A:F,5,FALSE)</f>
        <v>1.0986712608830001E-2</v>
      </c>
      <c r="M9793" s="37">
        <f>VLOOKUP(D9793,DATA!A:F,6,FALSE)</f>
        <v>982</v>
      </c>
      <c r="N9793" s="36">
        <f t="shared" si="849"/>
        <v>65.412687890454563</v>
      </c>
      <c r="O9793" s="36">
        <f t="shared" si="850"/>
        <v>65.416007650217551</v>
      </c>
      <c r="P9793" s="36">
        <f t="shared" si="851"/>
        <v>3.3197597629879283E-3</v>
      </c>
      <c r="Q9793" s="36">
        <f t="shared" si="852"/>
        <v>5.228394555138198E-2</v>
      </c>
    </row>
    <row r="9794" spans="1:17" x14ac:dyDescent="0.3">
      <c r="A9794" s="30">
        <v>2496090</v>
      </c>
      <c r="B9794" s="14">
        <v>135</v>
      </c>
      <c r="C9794" s="14" t="s">
        <v>34</v>
      </c>
      <c r="D9794" s="14" t="s">
        <v>55</v>
      </c>
      <c r="E9794" s="14" t="s">
        <v>56</v>
      </c>
      <c r="F9794" s="48">
        <v>500</v>
      </c>
      <c r="G9794" s="38">
        <v>1226.82</v>
      </c>
      <c r="H9794" s="14" t="s">
        <v>218</v>
      </c>
      <c r="I9794" s="38">
        <v>1.5595899999999999E-2</v>
      </c>
      <c r="J9794" s="38">
        <v>943.85564999999997</v>
      </c>
      <c r="K9794" s="39" t="str">
        <f t="shared" si="848"/>
        <v>Kempenland-West_H3130</v>
      </c>
      <c r="L9794" s="40">
        <f>VLOOKUP(D9794,DATA!A:F,5,FALSE)</f>
        <v>0</v>
      </c>
      <c r="M9794" s="41">
        <f>VLOOKUP(D9794,DATA!A:F,6,FALSE)</f>
        <v>3.5</v>
      </c>
      <c r="N9794" s="40">
        <f t="shared" si="849"/>
        <v>50</v>
      </c>
      <c r="O9794" s="40">
        <f t="shared" si="850"/>
        <v>50</v>
      </c>
      <c r="P9794" s="40">
        <f>J9794/10000*I9794</f>
        <v>1.4720278331834997E-3</v>
      </c>
      <c r="Q9794" s="40">
        <f>IF(AND(H9794&lt;&gt;"below",I9794&gt;=0.005),M9794*P9794,0)</f>
        <v>5.1520974161422487E-3</v>
      </c>
    </row>
    <row r="9795" spans="1:17" x14ac:dyDescent="0.3">
      <c r="A9795" s="29">
        <v>2496090</v>
      </c>
      <c r="B9795" s="1">
        <v>135</v>
      </c>
      <c r="C9795" s="1" t="s">
        <v>34</v>
      </c>
      <c r="D9795" s="1" t="s">
        <v>57</v>
      </c>
      <c r="E9795" s="1" t="s">
        <v>58</v>
      </c>
      <c r="F9795" s="47">
        <v>714</v>
      </c>
      <c r="G9795" s="34">
        <v>1226.82</v>
      </c>
      <c r="H9795" s="1" t="s">
        <v>218</v>
      </c>
      <c r="I9795" s="34">
        <v>1.5595899999999999E-2</v>
      </c>
      <c r="J9795" s="34">
        <v>1123.6792</v>
      </c>
      <c r="K9795" s="35" t="str">
        <f t="shared" ref="K9795:K9858" si="853">_xlfn.CONCAT(C9795,"_",D9795)</f>
        <v>Kempenland-West_H3160</v>
      </c>
      <c r="L9795" s="36">
        <f>VLOOKUP(D9795,DATA!A:F,5,FALSE)</f>
        <v>1.0986712608830001E-2</v>
      </c>
      <c r="M9795" s="37">
        <f>VLOOKUP(D9795,DATA!A:F,6,FALSE)</f>
        <v>982</v>
      </c>
      <c r="N9795" s="36">
        <f t="shared" ref="N9795:N9858" si="854">100/(1+EXP(-L9795*(G9795-M9795)))</f>
        <v>93.642010970350015</v>
      </c>
      <c r="O9795" s="36">
        <f t="shared" ref="O9795:O9858" si="855">100/(1+EXP(-L9795*((G9795+I9795)-M9795)))</f>
        <v>93.643031055055033</v>
      </c>
      <c r="P9795" s="36">
        <f t="shared" ref="P9795:P9858" si="856">O9795-N9795</f>
        <v>1.0200847050185757E-3</v>
      </c>
      <c r="Q9795" s="36">
        <f t="shared" ref="Q9795:Q9858" si="857">IF(AND(H9795&lt;&gt;"below",I9795&gt;=0.005),J9795*P9795/100,0)</f>
        <v>1.1462479652675092E-2</v>
      </c>
    </row>
    <row r="9796" spans="1:17" x14ac:dyDescent="0.3">
      <c r="A9796" s="29">
        <v>2497615</v>
      </c>
      <c r="B9796" s="1">
        <v>135</v>
      </c>
      <c r="C9796" s="1" t="s">
        <v>34</v>
      </c>
      <c r="D9796" s="1" t="s">
        <v>41</v>
      </c>
      <c r="E9796" s="1" t="s">
        <v>42</v>
      </c>
      <c r="F9796" s="47">
        <v>1071</v>
      </c>
      <c r="G9796" s="34">
        <v>1242.53</v>
      </c>
      <c r="H9796" s="1" t="s">
        <v>218</v>
      </c>
      <c r="I9796" s="34">
        <v>1.4171400000000001E-2</v>
      </c>
      <c r="J9796" s="34">
        <v>202.84851</v>
      </c>
      <c r="K9796" s="35" t="str">
        <f t="shared" si="853"/>
        <v>Kempenland-West_H4010A</v>
      </c>
      <c r="L9796" s="36">
        <f>VLOOKUP(D9796,DATA!A:F,5,FALSE)</f>
        <v>1.3726988247862192E-2</v>
      </c>
      <c r="M9796" s="37">
        <f>VLOOKUP(D9796,DATA!A:F,6,FALSE)</f>
        <v>1285.5</v>
      </c>
      <c r="N9796" s="36">
        <f t="shared" si="854"/>
        <v>35.666957374358205</v>
      </c>
      <c r="O9796" s="36">
        <f t="shared" si="855"/>
        <v>35.671421128650671</v>
      </c>
      <c r="P9796" s="36">
        <f t="shared" si="856"/>
        <v>4.4637542924661489E-3</v>
      </c>
      <c r="Q9796" s="36">
        <f t="shared" si="857"/>
        <v>9.0546590723286254E-3</v>
      </c>
    </row>
    <row r="9797" spans="1:17" x14ac:dyDescent="0.3">
      <c r="A9797" s="30">
        <v>2497616</v>
      </c>
      <c r="B9797" s="14">
        <v>135</v>
      </c>
      <c r="C9797" s="14" t="s">
        <v>34</v>
      </c>
      <c r="D9797" s="14" t="s">
        <v>55</v>
      </c>
      <c r="E9797" s="14" t="s">
        <v>56</v>
      </c>
      <c r="F9797" s="48">
        <v>500</v>
      </c>
      <c r="G9797" s="38">
        <v>986.13</v>
      </c>
      <c r="H9797" s="14" t="s">
        <v>218</v>
      </c>
      <c r="I9797" s="38">
        <v>1.1411900000000001E-2</v>
      </c>
      <c r="J9797" s="38">
        <v>59.983986000000002</v>
      </c>
      <c r="K9797" s="39" t="str">
        <f t="shared" si="853"/>
        <v>Kempenland-West_H3130</v>
      </c>
      <c r="L9797" s="40">
        <f>VLOOKUP(D9797,DATA!A:F,5,FALSE)</f>
        <v>0</v>
      </c>
      <c r="M9797" s="41">
        <f>VLOOKUP(D9797,DATA!A:F,6,FALSE)</f>
        <v>3.5</v>
      </c>
      <c r="N9797" s="40">
        <f t="shared" si="854"/>
        <v>50</v>
      </c>
      <c r="O9797" s="40">
        <f t="shared" si="855"/>
        <v>50</v>
      </c>
      <c r="P9797" s="40">
        <f>J9797/10000*I9797</f>
        <v>6.8453124983340006E-5</v>
      </c>
      <c r="Q9797" s="40">
        <f>IF(AND(H9797&lt;&gt;"below",I9797&gt;=0.005),M9797*P9797,0)</f>
        <v>2.3958593744169003E-4</v>
      </c>
    </row>
    <row r="9798" spans="1:17" x14ac:dyDescent="0.3">
      <c r="A9798" s="29">
        <v>2497616</v>
      </c>
      <c r="B9798" s="1">
        <v>135</v>
      </c>
      <c r="C9798" s="1" t="s">
        <v>34</v>
      </c>
      <c r="D9798" s="1" t="s">
        <v>53</v>
      </c>
      <c r="E9798" s="1" t="s">
        <v>54</v>
      </c>
      <c r="F9798" s="47">
        <v>714</v>
      </c>
      <c r="G9798" s="34">
        <v>986.13</v>
      </c>
      <c r="H9798" s="1" t="s">
        <v>218</v>
      </c>
      <c r="I9798" s="34">
        <v>1.1411900000000001E-2</v>
      </c>
      <c r="J9798" s="34">
        <v>418.09552000000002</v>
      </c>
      <c r="K9798" s="35" t="str">
        <f t="shared" si="853"/>
        <v>Kempenland-West_H4030</v>
      </c>
      <c r="L9798" s="36">
        <f>VLOOKUP(D9798,DATA!A:F,5,FALSE)</f>
        <v>1.0986712608830001E-2</v>
      </c>
      <c r="M9798" s="37">
        <f>VLOOKUP(D9798,DATA!A:F,6,FALSE)</f>
        <v>982</v>
      </c>
      <c r="N9798" s="36">
        <f t="shared" si="854"/>
        <v>51.134183485837852</v>
      </c>
      <c r="O9798" s="36">
        <f t="shared" si="855"/>
        <v>51.13731635017524</v>
      </c>
      <c r="P9798" s="36">
        <f t="shared" si="856"/>
        <v>3.1328643373882414E-3</v>
      </c>
      <c r="Q9798" s="36">
        <f t="shared" si="857"/>
        <v>1.3098365442297923E-2</v>
      </c>
    </row>
    <row r="9799" spans="1:17" x14ac:dyDescent="0.3">
      <c r="A9799" s="30">
        <v>2497618</v>
      </c>
      <c r="B9799" s="14">
        <v>135</v>
      </c>
      <c r="C9799" s="14" t="s">
        <v>34</v>
      </c>
      <c r="D9799" s="14" t="s">
        <v>55</v>
      </c>
      <c r="E9799" s="14" t="s">
        <v>56</v>
      </c>
      <c r="F9799" s="48">
        <v>500</v>
      </c>
      <c r="G9799" s="38">
        <v>1033.32</v>
      </c>
      <c r="H9799" s="14" t="s">
        <v>218</v>
      </c>
      <c r="I9799" s="38">
        <v>1.28028E-2</v>
      </c>
      <c r="J9799" s="38">
        <v>1133.2107000000001</v>
      </c>
      <c r="K9799" s="39" t="str">
        <f t="shared" si="853"/>
        <v>Kempenland-West_H3130</v>
      </c>
      <c r="L9799" s="40">
        <f>VLOOKUP(D9799,DATA!A:F,5,FALSE)</f>
        <v>0</v>
      </c>
      <c r="M9799" s="41">
        <f>VLOOKUP(D9799,DATA!A:F,6,FALSE)</f>
        <v>3.5</v>
      </c>
      <c r="N9799" s="40">
        <f t="shared" si="854"/>
        <v>50</v>
      </c>
      <c r="O9799" s="40">
        <f t="shared" si="855"/>
        <v>50</v>
      </c>
      <c r="P9799" s="40">
        <f>J9799/10000*I9799</f>
        <v>1.450826994996E-3</v>
      </c>
      <c r="Q9799" s="40">
        <f>IF(AND(H9799&lt;&gt;"below",I9799&gt;=0.005),M9799*P9799,0)</f>
        <v>5.0778944824860003E-3</v>
      </c>
    </row>
    <row r="9800" spans="1:17" x14ac:dyDescent="0.3">
      <c r="A9800" s="29">
        <v>2497618</v>
      </c>
      <c r="B9800" s="1">
        <v>135</v>
      </c>
      <c r="C9800" s="1" t="s">
        <v>34</v>
      </c>
      <c r="D9800" s="1" t="s">
        <v>57</v>
      </c>
      <c r="E9800" s="1" t="s">
        <v>58</v>
      </c>
      <c r="F9800" s="47">
        <v>714</v>
      </c>
      <c r="G9800" s="34">
        <v>1033.32</v>
      </c>
      <c r="H9800" s="1" t="s">
        <v>218</v>
      </c>
      <c r="I9800" s="34">
        <v>1.28028E-2</v>
      </c>
      <c r="J9800" s="34">
        <v>54.641235000000002</v>
      </c>
      <c r="K9800" s="35" t="str">
        <f t="shared" si="853"/>
        <v>Kempenland-West_H3160</v>
      </c>
      <c r="L9800" s="36">
        <f>VLOOKUP(D9800,DATA!A:F,5,FALSE)</f>
        <v>1.0986712608830001E-2</v>
      </c>
      <c r="M9800" s="37">
        <f>VLOOKUP(D9800,DATA!A:F,6,FALSE)</f>
        <v>982</v>
      </c>
      <c r="N9800" s="36">
        <f t="shared" si="854"/>
        <v>63.734013456177571</v>
      </c>
      <c r="O9800" s="36">
        <f t="shared" si="855"/>
        <v>63.737264591891268</v>
      </c>
      <c r="P9800" s="36">
        <f t="shared" si="856"/>
        <v>3.25113571369684E-3</v>
      </c>
      <c r="Q9800" s="36">
        <f t="shared" si="857"/>
        <v>1.7764607054900174E-3</v>
      </c>
    </row>
    <row r="9801" spans="1:17" x14ac:dyDescent="0.3">
      <c r="A9801" s="29">
        <v>2499144</v>
      </c>
      <c r="B9801" s="1">
        <v>135</v>
      </c>
      <c r="C9801" s="1" t="s">
        <v>34</v>
      </c>
      <c r="D9801" s="1" t="s">
        <v>63</v>
      </c>
      <c r="E9801" s="1" t="s">
        <v>64</v>
      </c>
      <c r="F9801" s="47">
        <v>714</v>
      </c>
      <c r="G9801" s="34">
        <v>1616.62</v>
      </c>
      <c r="H9801" s="1" t="s">
        <v>218</v>
      </c>
      <c r="I9801" s="34">
        <v>2.0371E-2</v>
      </c>
      <c r="J9801" s="34">
        <v>666.7962</v>
      </c>
      <c r="K9801" s="35" t="str">
        <f t="shared" si="853"/>
        <v>Kempenland-West_H2310</v>
      </c>
      <c r="L9801" s="36">
        <f>VLOOKUP(D9801,DATA!A:F,5,FALSE)</f>
        <v>1.0986712608830001E-2</v>
      </c>
      <c r="M9801" s="37">
        <f>VLOOKUP(D9801,DATA!A:F,6,FALSE)</f>
        <v>982</v>
      </c>
      <c r="N9801" s="36">
        <f t="shared" si="854"/>
        <v>99.906346581033375</v>
      </c>
      <c r="O9801" s="36">
        <f t="shared" si="855"/>
        <v>99.906367519666134</v>
      </c>
      <c r="P9801" s="36">
        <f t="shared" si="856"/>
        <v>2.0938632758316089E-5</v>
      </c>
      <c r="Q9801" s="36">
        <f t="shared" si="857"/>
        <v>1.3961800756440685E-4</v>
      </c>
    </row>
    <row r="9802" spans="1:17" x14ac:dyDescent="0.3">
      <c r="A9802" s="29">
        <v>2499144</v>
      </c>
      <c r="B9802" s="1">
        <v>135</v>
      </c>
      <c r="C9802" s="1" t="s">
        <v>34</v>
      </c>
      <c r="D9802" s="1" t="s">
        <v>41</v>
      </c>
      <c r="E9802" s="1" t="s">
        <v>42</v>
      </c>
      <c r="F9802" s="47">
        <v>1071</v>
      </c>
      <c r="G9802" s="34">
        <v>1616.62</v>
      </c>
      <c r="H9802" s="1" t="s">
        <v>218</v>
      </c>
      <c r="I9802" s="34">
        <v>2.0371E-2</v>
      </c>
      <c r="J9802" s="34">
        <v>453.66104000000001</v>
      </c>
      <c r="K9802" s="35" t="str">
        <f t="shared" si="853"/>
        <v>Kempenland-West_H4010A</v>
      </c>
      <c r="L9802" s="36">
        <f>VLOOKUP(D9802,DATA!A:F,5,FALSE)</f>
        <v>1.3726988247862192E-2</v>
      </c>
      <c r="M9802" s="37">
        <f>VLOOKUP(D9802,DATA!A:F,6,FALSE)</f>
        <v>1285.5</v>
      </c>
      <c r="N9802" s="36">
        <f t="shared" si="854"/>
        <v>98.949434481525415</v>
      </c>
      <c r="O9802" s="36">
        <f t="shared" si="855"/>
        <v>98.949725127709272</v>
      </c>
      <c r="P9802" s="36">
        <f t="shared" si="856"/>
        <v>2.9064618385632457E-4</v>
      </c>
      <c r="Q9802" s="36">
        <f t="shared" si="857"/>
        <v>1.3185485004029143E-3</v>
      </c>
    </row>
    <row r="9803" spans="1:17" x14ac:dyDescent="0.3">
      <c r="A9803" s="29">
        <v>2499146</v>
      </c>
      <c r="B9803" s="1">
        <v>135</v>
      </c>
      <c r="C9803" s="1" t="s">
        <v>34</v>
      </c>
      <c r="D9803" s="1" t="s">
        <v>53</v>
      </c>
      <c r="E9803" s="1" t="s">
        <v>54</v>
      </c>
      <c r="F9803" s="47">
        <v>714</v>
      </c>
      <c r="G9803" s="34">
        <v>1009.21</v>
      </c>
      <c r="H9803" s="1" t="s">
        <v>218</v>
      </c>
      <c r="I9803" s="34">
        <v>1.2518700000000001E-2</v>
      </c>
      <c r="J9803" s="34">
        <v>562.27739999999994</v>
      </c>
      <c r="K9803" s="35" t="str">
        <f t="shared" si="853"/>
        <v>Kempenland-West_H4030</v>
      </c>
      <c r="L9803" s="36">
        <f>VLOOKUP(D9803,DATA!A:F,5,FALSE)</f>
        <v>1.0986712608830001E-2</v>
      </c>
      <c r="M9803" s="37">
        <f>VLOOKUP(D9803,DATA!A:F,6,FALSE)</f>
        <v>982</v>
      </c>
      <c r="N9803" s="36">
        <f t="shared" si="854"/>
        <v>57.41854365945327</v>
      </c>
      <c r="O9803" s="36">
        <f t="shared" si="855"/>
        <v>57.421906414617268</v>
      </c>
      <c r="P9803" s="36">
        <f t="shared" si="856"/>
        <v>3.3627551639980879E-3</v>
      </c>
      <c r="Q9803" s="36">
        <f t="shared" si="857"/>
        <v>1.8908012304494185E-2</v>
      </c>
    </row>
    <row r="9804" spans="1:17" x14ac:dyDescent="0.3">
      <c r="A9804" s="30">
        <v>2499147</v>
      </c>
      <c r="B9804" s="14">
        <v>135</v>
      </c>
      <c r="C9804" s="14" t="s">
        <v>34</v>
      </c>
      <c r="D9804" s="14" t="s">
        <v>55</v>
      </c>
      <c r="E9804" s="14" t="s">
        <v>56</v>
      </c>
      <c r="F9804" s="48">
        <v>500</v>
      </c>
      <c r="G9804" s="38">
        <v>1029.25</v>
      </c>
      <c r="H9804" s="14" t="s">
        <v>218</v>
      </c>
      <c r="I9804" s="38">
        <v>1.29493E-2</v>
      </c>
      <c r="J9804" s="38">
        <v>2727.3126999999999</v>
      </c>
      <c r="K9804" s="39" t="str">
        <f t="shared" si="853"/>
        <v>Kempenland-West_H3130</v>
      </c>
      <c r="L9804" s="40">
        <f>VLOOKUP(D9804,DATA!A:F,5,FALSE)</f>
        <v>0</v>
      </c>
      <c r="M9804" s="41">
        <f>VLOOKUP(D9804,DATA!A:F,6,FALSE)</f>
        <v>3.5</v>
      </c>
      <c r="N9804" s="40">
        <f t="shared" si="854"/>
        <v>50</v>
      </c>
      <c r="O9804" s="40">
        <f t="shared" si="855"/>
        <v>50</v>
      </c>
      <c r="P9804" s="40">
        <f>J9804/10000*I9804</f>
        <v>3.5316790346109996E-3</v>
      </c>
      <c r="Q9804" s="40">
        <f>IF(AND(H9804&lt;&gt;"below",I9804&gt;=0.005),M9804*P9804,0)</f>
        <v>1.2360876621138498E-2</v>
      </c>
    </row>
    <row r="9805" spans="1:17" x14ac:dyDescent="0.3">
      <c r="A9805" s="29">
        <v>2499148</v>
      </c>
      <c r="B9805" s="1">
        <v>135</v>
      </c>
      <c r="C9805" s="1" t="s">
        <v>34</v>
      </c>
      <c r="D9805" s="1" t="s">
        <v>57</v>
      </c>
      <c r="E9805" s="1" t="s">
        <v>58</v>
      </c>
      <c r="F9805" s="47">
        <v>714</v>
      </c>
      <c r="G9805" s="34">
        <v>1184.57</v>
      </c>
      <c r="H9805" s="1" t="s">
        <v>218</v>
      </c>
      <c r="I9805" s="34">
        <v>1.51758E-2</v>
      </c>
      <c r="J9805" s="34">
        <v>2915.7156</v>
      </c>
      <c r="K9805" s="35" t="str">
        <f t="shared" si="853"/>
        <v>Kempenland-West_H3160</v>
      </c>
      <c r="L9805" s="36">
        <f>VLOOKUP(D9805,DATA!A:F,5,FALSE)</f>
        <v>1.0986712608830001E-2</v>
      </c>
      <c r="M9805" s="37">
        <f>VLOOKUP(D9805,DATA!A:F,6,FALSE)</f>
        <v>982</v>
      </c>
      <c r="N9805" s="36">
        <f t="shared" si="854"/>
        <v>90.252305729505053</v>
      </c>
      <c r="O9805" s="36">
        <f t="shared" si="855"/>
        <v>90.253772460322338</v>
      </c>
      <c r="P9805" s="36">
        <f t="shared" si="856"/>
        <v>1.466730817284656E-3</v>
      </c>
      <c r="Q9805" s="36">
        <f t="shared" si="857"/>
        <v>4.2765699249576211E-2</v>
      </c>
    </row>
    <row r="9806" spans="1:17" x14ac:dyDescent="0.3">
      <c r="A9806" s="29">
        <v>2500673</v>
      </c>
      <c r="B9806" s="1">
        <v>135</v>
      </c>
      <c r="C9806" s="1" t="s">
        <v>34</v>
      </c>
      <c r="D9806" s="1" t="s">
        <v>63</v>
      </c>
      <c r="E9806" s="1" t="s">
        <v>64</v>
      </c>
      <c r="F9806" s="47">
        <v>714</v>
      </c>
      <c r="G9806" s="34">
        <v>1515.14</v>
      </c>
      <c r="H9806" s="1" t="s">
        <v>218</v>
      </c>
      <c r="I9806" s="34">
        <v>1.79414E-2</v>
      </c>
      <c r="J9806" s="34">
        <v>1132.3755000000001</v>
      </c>
      <c r="K9806" s="35" t="str">
        <f t="shared" si="853"/>
        <v>Kempenland-West_H2310</v>
      </c>
      <c r="L9806" s="36">
        <f>VLOOKUP(D9806,DATA!A:F,5,FALSE)</f>
        <v>1.0986712608830001E-2</v>
      </c>
      <c r="M9806" s="37">
        <f>VLOOKUP(D9806,DATA!A:F,6,FALSE)</f>
        <v>982</v>
      </c>
      <c r="N9806" s="36">
        <f t="shared" si="854"/>
        <v>99.714964117496365</v>
      </c>
      <c r="O9806" s="36">
        <f t="shared" si="855"/>
        <v>99.715020137277463</v>
      </c>
      <c r="P9806" s="36">
        <f t="shared" si="856"/>
        <v>5.6019781098370913E-5</v>
      </c>
      <c r="Q9806" s="36">
        <f t="shared" si="857"/>
        <v>6.3435427631158327E-4</v>
      </c>
    </row>
    <row r="9807" spans="1:17" x14ac:dyDescent="0.3">
      <c r="A9807" s="30">
        <v>2500674</v>
      </c>
      <c r="B9807" s="14">
        <v>135</v>
      </c>
      <c r="C9807" s="14" t="s">
        <v>34</v>
      </c>
      <c r="D9807" s="14" t="s">
        <v>55</v>
      </c>
      <c r="E9807" s="14" t="s">
        <v>56</v>
      </c>
      <c r="F9807" s="48">
        <v>500</v>
      </c>
      <c r="G9807" s="38">
        <v>1048.0999999999999</v>
      </c>
      <c r="H9807" s="14" t="s">
        <v>218</v>
      </c>
      <c r="I9807" s="38">
        <v>1.2356499999999999E-2</v>
      </c>
      <c r="J9807" s="38">
        <v>1274.1288999999999</v>
      </c>
      <c r="K9807" s="39" t="str">
        <f t="shared" si="853"/>
        <v>Kempenland-West_H3130</v>
      </c>
      <c r="L9807" s="40">
        <f>VLOOKUP(D9807,DATA!A:F,5,FALSE)</f>
        <v>0</v>
      </c>
      <c r="M9807" s="41">
        <f>VLOOKUP(D9807,DATA!A:F,6,FALSE)</f>
        <v>3.5</v>
      </c>
      <c r="N9807" s="40">
        <f t="shared" si="854"/>
        <v>50</v>
      </c>
      <c r="O9807" s="40">
        <f t="shared" si="855"/>
        <v>50</v>
      </c>
      <c r="P9807" s="40">
        <f>J9807/10000*I9807</f>
        <v>1.574377375285E-3</v>
      </c>
      <c r="Q9807" s="40">
        <f>IF(AND(H9807&lt;&gt;"below",I9807&gt;=0.005),M9807*P9807,0)</f>
        <v>5.5103208134975002E-3</v>
      </c>
    </row>
    <row r="9808" spans="1:17" x14ac:dyDescent="0.3">
      <c r="A9808" s="29">
        <v>2500674</v>
      </c>
      <c r="B9808" s="1">
        <v>135</v>
      </c>
      <c r="C9808" s="1" t="s">
        <v>34</v>
      </c>
      <c r="D9808" s="1" t="s">
        <v>53</v>
      </c>
      <c r="E9808" s="1" t="s">
        <v>54</v>
      </c>
      <c r="F9808" s="47">
        <v>714</v>
      </c>
      <c r="G9808" s="34">
        <v>1048.0999999999999</v>
      </c>
      <c r="H9808" s="1" t="s">
        <v>218</v>
      </c>
      <c r="I9808" s="34">
        <v>1.2356499999999999E-2</v>
      </c>
      <c r="J9808" s="34">
        <v>2708.4477999999999</v>
      </c>
      <c r="K9808" s="35" t="str">
        <f t="shared" si="853"/>
        <v>Kempenland-West_H4030</v>
      </c>
      <c r="L9808" s="36">
        <f>VLOOKUP(D9808,DATA!A:F,5,FALSE)</f>
        <v>1.0986712608830001E-2</v>
      </c>
      <c r="M9808" s="37">
        <f>VLOOKUP(D9808,DATA!A:F,6,FALSE)</f>
        <v>982</v>
      </c>
      <c r="N9808" s="36">
        <f t="shared" si="854"/>
        <v>67.397560442951615</v>
      </c>
      <c r="O9808" s="36">
        <f t="shared" si="855"/>
        <v>67.400543401753211</v>
      </c>
      <c r="P9808" s="36">
        <f t="shared" si="856"/>
        <v>2.9829588015957142E-3</v>
      </c>
      <c r="Q9808" s="36">
        <f t="shared" si="857"/>
        <v>8.0791882036725493E-2</v>
      </c>
    </row>
    <row r="9809" spans="1:17" x14ac:dyDescent="0.3">
      <c r="A9809" s="30">
        <v>2500675</v>
      </c>
      <c r="B9809" s="14">
        <v>135</v>
      </c>
      <c r="C9809" s="14" t="s">
        <v>34</v>
      </c>
      <c r="D9809" s="14" t="s">
        <v>55</v>
      </c>
      <c r="E9809" s="14" t="s">
        <v>56</v>
      </c>
      <c r="F9809" s="48">
        <v>500</v>
      </c>
      <c r="G9809" s="38">
        <v>1022.42</v>
      </c>
      <c r="H9809" s="14" t="s">
        <v>218</v>
      </c>
      <c r="I9809" s="38">
        <v>1.29842E-2</v>
      </c>
      <c r="J9809" s="38">
        <v>556.24559999999997</v>
      </c>
      <c r="K9809" s="39" t="str">
        <f t="shared" si="853"/>
        <v>Kempenland-West_H3130</v>
      </c>
      <c r="L9809" s="40">
        <f>VLOOKUP(D9809,DATA!A:F,5,FALSE)</f>
        <v>0</v>
      </c>
      <c r="M9809" s="41">
        <f>VLOOKUP(D9809,DATA!A:F,6,FALSE)</f>
        <v>3.5</v>
      </c>
      <c r="N9809" s="40">
        <f t="shared" si="854"/>
        <v>50</v>
      </c>
      <c r="O9809" s="40">
        <f t="shared" si="855"/>
        <v>50</v>
      </c>
      <c r="P9809" s="40">
        <f>J9809/10000*I9809</f>
        <v>7.2224041195199993E-4</v>
      </c>
      <c r="Q9809" s="40">
        <f>IF(AND(H9809&lt;&gt;"below",I9809&gt;=0.005),M9809*P9809,0)</f>
        <v>2.5278414418319997E-3</v>
      </c>
    </row>
    <row r="9810" spans="1:17" x14ac:dyDescent="0.3">
      <c r="A9810" s="29">
        <v>2500675</v>
      </c>
      <c r="B9810" s="1">
        <v>135</v>
      </c>
      <c r="C9810" s="1" t="s">
        <v>34</v>
      </c>
      <c r="D9810" s="1" t="s">
        <v>57</v>
      </c>
      <c r="E9810" s="1" t="s">
        <v>58</v>
      </c>
      <c r="F9810" s="47">
        <v>714</v>
      </c>
      <c r="G9810" s="34">
        <v>1022.42</v>
      </c>
      <c r="H9810" s="1" t="s">
        <v>218</v>
      </c>
      <c r="I9810" s="34">
        <v>1.29842E-2</v>
      </c>
      <c r="J9810" s="34">
        <v>381.68</v>
      </c>
      <c r="K9810" s="35" t="str">
        <f t="shared" si="853"/>
        <v>Kempenland-West_H3160</v>
      </c>
      <c r="L9810" s="36">
        <f>VLOOKUP(D9810,DATA!A:F,5,FALSE)</f>
        <v>1.0986712608830001E-2</v>
      </c>
      <c r="M9810" s="37">
        <f>VLOOKUP(D9810,DATA!A:F,6,FALSE)</f>
        <v>982</v>
      </c>
      <c r="N9810" s="36">
        <f t="shared" si="854"/>
        <v>60.923147853532797</v>
      </c>
      <c r="O9810" s="36">
        <f t="shared" si="855"/>
        <v>60.926543934996943</v>
      </c>
      <c r="P9810" s="36">
        <f t="shared" si="856"/>
        <v>3.3960814641460502E-3</v>
      </c>
      <c r="Q9810" s="36">
        <f t="shared" si="857"/>
        <v>1.2962163732352644E-2</v>
      </c>
    </row>
    <row r="9811" spans="1:17" x14ac:dyDescent="0.3">
      <c r="A9811" s="30">
        <v>2500676</v>
      </c>
      <c r="B9811" s="14">
        <v>135</v>
      </c>
      <c r="C9811" s="14" t="s">
        <v>34</v>
      </c>
      <c r="D9811" s="14" t="s">
        <v>55</v>
      </c>
      <c r="E9811" s="14" t="s">
        <v>56</v>
      </c>
      <c r="F9811" s="48">
        <v>500</v>
      </c>
      <c r="G9811" s="38">
        <v>1060.05</v>
      </c>
      <c r="H9811" s="14" t="s">
        <v>218</v>
      </c>
      <c r="I9811" s="38">
        <v>1.2981299999999999E-2</v>
      </c>
      <c r="J9811" s="38">
        <v>862.59720000000004</v>
      </c>
      <c r="K9811" s="39" t="str">
        <f t="shared" si="853"/>
        <v>Kempenland-West_H3130</v>
      </c>
      <c r="L9811" s="40">
        <f>VLOOKUP(D9811,DATA!A:F,5,FALSE)</f>
        <v>0</v>
      </c>
      <c r="M9811" s="41">
        <f>VLOOKUP(D9811,DATA!A:F,6,FALSE)</f>
        <v>3.5</v>
      </c>
      <c r="N9811" s="40">
        <f t="shared" si="854"/>
        <v>50</v>
      </c>
      <c r="O9811" s="40">
        <f t="shared" si="855"/>
        <v>50</v>
      </c>
      <c r="P9811" s="40">
        <f>J9811/10000*I9811</f>
        <v>1.1197633032359999E-3</v>
      </c>
      <c r="Q9811" s="40">
        <f>IF(AND(H9811&lt;&gt;"below",I9811&gt;=0.005),M9811*P9811,0)</f>
        <v>3.9191715613259995E-3</v>
      </c>
    </row>
    <row r="9812" spans="1:17" x14ac:dyDescent="0.3">
      <c r="A9812" s="29">
        <v>2500676</v>
      </c>
      <c r="B9812" s="1">
        <v>135</v>
      </c>
      <c r="C9812" s="1" t="s">
        <v>34</v>
      </c>
      <c r="D9812" s="1" t="s">
        <v>57</v>
      </c>
      <c r="E9812" s="1" t="s">
        <v>58</v>
      </c>
      <c r="F9812" s="47">
        <v>714</v>
      </c>
      <c r="G9812" s="34">
        <v>1060.05</v>
      </c>
      <c r="H9812" s="1" t="s">
        <v>218</v>
      </c>
      <c r="I9812" s="34">
        <v>1.2981299999999999E-2</v>
      </c>
      <c r="J9812" s="34">
        <v>5035.8813</v>
      </c>
      <c r="K9812" s="35" t="str">
        <f t="shared" si="853"/>
        <v>Kempenland-West_H3160</v>
      </c>
      <c r="L9812" s="36">
        <f>VLOOKUP(D9812,DATA!A:F,5,FALSE)</f>
        <v>1.0986712608830001E-2</v>
      </c>
      <c r="M9812" s="37">
        <f>VLOOKUP(D9812,DATA!A:F,6,FALSE)</f>
        <v>982</v>
      </c>
      <c r="N9812" s="36">
        <f t="shared" si="854"/>
        <v>70.214077009996643</v>
      </c>
      <c r="O9812" s="36">
        <f t="shared" si="855"/>
        <v>70.217059703879102</v>
      </c>
      <c r="P9812" s="36">
        <f t="shared" si="856"/>
        <v>2.9826938824584204E-3</v>
      </c>
      <c r="Q9812" s="36">
        <f t="shared" si="857"/>
        <v>0.15020492346296757</v>
      </c>
    </row>
    <row r="9813" spans="1:17" x14ac:dyDescent="0.3">
      <c r="A9813" s="29">
        <v>2500676</v>
      </c>
      <c r="B9813" s="1">
        <v>135</v>
      </c>
      <c r="C9813" s="1" t="s">
        <v>34</v>
      </c>
      <c r="D9813" s="1" t="s">
        <v>53</v>
      </c>
      <c r="E9813" s="1" t="s">
        <v>54</v>
      </c>
      <c r="F9813" s="47">
        <v>714</v>
      </c>
      <c r="G9813" s="34">
        <v>1060.05</v>
      </c>
      <c r="H9813" s="1" t="s">
        <v>218</v>
      </c>
      <c r="I9813" s="34">
        <v>1.2981299999999999E-2</v>
      </c>
      <c r="J9813" s="34">
        <v>327.53296</v>
      </c>
      <c r="K9813" s="35" t="str">
        <f t="shared" si="853"/>
        <v>Kempenland-West_H4030</v>
      </c>
      <c r="L9813" s="36">
        <f>VLOOKUP(D9813,DATA!A:F,5,FALSE)</f>
        <v>1.0986712608830001E-2</v>
      </c>
      <c r="M9813" s="37">
        <f>VLOOKUP(D9813,DATA!A:F,6,FALSE)</f>
        <v>982</v>
      </c>
      <c r="N9813" s="36">
        <f t="shared" si="854"/>
        <v>70.214077009996643</v>
      </c>
      <c r="O9813" s="36">
        <f t="shared" si="855"/>
        <v>70.217059703879102</v>
      </c>
      <c r="P9813" s="36">
        <f t="shared" si="856"/>
        <v>2.9826938824584204E-3</v>
      </c>
      <c r="Q9813" s="36">
        <f t="shared" si="857"/>
        <v>9.7693055609549845E-3</v>
      </c>
    </row>
    <row r="9814" spans="1:17" x14ac:dyDescent="0.3">
      <c r="A9814" s="29">
        <v>2502203</v>
      </c>
      <c r="B9814" s="1">
        <v>135</v>
      </c>
      <c r="C9814" s="1" t="s">
        <v>34</v>
      </c>
      <c r="D9814" s="1" t="s">
        <v>63</v>
      </c>
      <c r="E9814" s="1" t="s">
        <v>64</v>
      </c>
      <c r="F9814" s="47">
        <v>714</v>
      </c>
      <c r="G9814" s="34">
        <v>1470.89</v>
      </c>
      <c r="H9814" s="1" t="s">
        <v>218</v>
      </c>
      <c r="I9814" s="34">
        <v>1.7761900000000001E-2</v>
      </c>
      <c r="J9814" s="34">
        <v>530.71325999999999</v>
      </c>
      <c r="K9814" s="35" t="str">
        <f t="shared" si="853"/>
        <v>Kempenland-West_H2310</v>
      </c>
      <c r="L9814" s="36">
        <f>VLOOKUP(D9814,DATA!A:F,5,FALSE)</f>
        <v>1.0986712608830001E-2</v>
      </c>
      <c r="M9814" s="37">
        <f>VLOOKUP(D9814,DATA!A:F,6,FALSE)</f>
        <v>982</v>
      </c>
      <c r="N9814" s="36">
        <f t="shared" si="854"/>
        <v>99.537339190071663</v>
      </c>
      <c r="O9814" s="36">
        <f t="shared" si="855"/>
        <v>99.537429049560416</v>
      </c>
      <c r="P9814" s="36">
        <f t="shared" si="856"/>
        <v>8.9859488753063488E-5</v>
      </c>
      <c r="Q9814" s="36">
        <f t="shared" si="857"/>
        <v>4.7689622218071657E-4</v>
      </c>
    </row>
    <row r="9815" spans="1:17" x14ac:dyDescent="0.3">
      <c r="A9815" s="30">
        <v>2502203</v>
      </c>
      <c r="B9815" s="14">
        <v>135</v>
      </c>
      <c r="C9815" s="14" t="s">
        <v>34</v>
      </c>
      <c r="D9815" s="14" t="s">
        <v>55</v>
      </c>
      <c r="E9815" s="14" t="s">
        <v>56</v>
      </c>
      <c r="F9815" s="48">
        <v>500</v>
      </c>
      <c r="G9815" s="38">
        <v>1470.89</v>
      </c>
      <c r="H9815" s="14" t="s">
        <v>218</v>
      </c>
      <c r="I9815" s="38">
        <v>1.7761900000000001E-2</v>
      </c>
      <c r="J9815" s="38">
        <v>1060.6494</v>
      </c>
      <c r="K9815" s="39" t="str">
        <f t="shared" si="853"/>
        <v>Kempenland-West_H3130</v>
      </c>
      <c r="L9815" s="40">
        <f>VLOOKUP(D9815,DATA!A:F,5,FALSE)</f>
        <v>0</v>
      </c>
      <c r="M9815" s="41">
        <f>VLOOKUP(D9815,DATA!A:F,6,FALSE)</f>
        <v>3.5</v>
      </c>
      <c r="N9815" s="40">
        <f t="shared" si="854"/>
        <v>50</v>
      </c>
      <c r="O9815" s="40">
        <f t="shared" si="855"/>
        <v>50</v>
      </c>
      <c r="P9815" s="40">
        <f>J9815/10000*I9815</f>
        <v>1.883914857786E-3</v>
      </c>
      <c r="Q9815" s="40">
        <f>IF(AND(H9815&lt;&gt;"below",I9815&gt;=0.005),M9815*P9815,0)</f>
        <v>6.5937020022509996E-3</v>
      </c>
    </row>
    <row r="9816" spans="1:17" x14ac:dyDescent="0.3">
      <c r="A9816" s="29">
        <v>2502203</v>
      </c>
      <c r="B9816" s="1">
        <v>135</v>
      </c>
      <c r="C9816" s="1" t="s">
        <v>34</v>
      </c>
      <c r="D9816" s="1" t="s">
        <v>53</v>
      </c>
      <c r="E9816" s="1" t="s">
        <v>54</v>
      </c>
      <c r="F9816" s="47">
        <v>714</v>
      </c>
      <c r="G9816" s="34">
        <v>1470.89</v>
      </c>
      <c r="H9816" s="1" t="s">
        <v>218</v>
      </c>
      <c r="I9816" s="34">
        <v>1.7761900000000001E-2</v>
      </c>
      <c r="J9816" s="34">
        <v>226.95910000000001</v>
      </c>
      <c r="K9816" s="35" t="str">
        <f t="shared" si="853"/>
        <v>Kempenland-West_H4030</v>
      </c>
      <c r="L9816" s="36">
        <f>VLOOKUP(D9816,DATA!A:F,5,FALSE)</f>
        <v>1.0986712608830001E-2</v>
      </c>
      <c r="M9816" s="37">
        <f>VLOOKUP(D9816,DATA!A:F,6,FALSE)</f>
        <v>982</v>
      </c>
      <c r="N9816" s="36">
        <f t="shared" si="854"/>
        <v>99.537339190071663</v>
      </c>
      <c r="O9816" s="36">
        <f t="shared" si="855"/>
        <v>99.537429049560416</v>
      </c>
      <c r="P9816" s="36">
        <f t="shared" si="856"/>
        <v>8.9859488753063488E-5</v>
      </c>
      <c r="Q9816" s="36">
        <f t="shared" si="857"/>
        <v>2.0394428693855415E-4</v>
      </c>
    </row>
    <row r="9817" spans="1:17" x14ac:dyDescent="0.3">
      <c r="A9817" s="29">
        <v>2502203</v>
      </c>
      <c r="B9817" s="1">
        <v>135</v>
      </c>
      <c r="C9817" s="1" t="s">
        <v>34</v>
      </c>
      <c r="D9817" s="1" t="s">
        <v>43</v>
      </c>
      <c r="E9817" s="1" t="s">
        <v>44</v>
      </c>
      <c r="F9817" s="47">
        <v>1071</v>
      </c>
      <c r="G9817" s="34">
        <v>1470.89</v>
      </c>
      <c r="H9817" s="1" t="s">
        <v>218</v>
      </c>
      <c r="I9817" s="34">
        <v>1.7761900000000001E-2</v>
      </c>
      <c r="J9817" s="34">
        <v>2316.8652000000002</v>
      </c>
      <c r="K9817" s="35" t="str">
        <f t="shared" si="853"/>
        <v>Kempenland-West_H7150</v>
      </c>
      <c r="L9817" s="36">
        <f>VLOOKUP(D9817,DATA!A:F,5,FALSE)</f>
        <v>1.3726988247862192E-2</v>
      </c>
      <c r="M9817" s="37">
        <f>VLOOKUP(D9817,DATA!A:F,6,FALSE)</f>
        <v>1285.5</v>
      </c>
      <c r="N9817" s="36">
        <f t="shared" si="854"/>
        <v>92.722652408451751</v>
      </c>
      <c r="O9817" s="36">
        <f t="shared" si="855"/>
        <v>92.724297455827227</v>
      </c>
      <c r="P9817" s="36">
        <f t="shared" si="856"/>
        <v>1.6450473754758832E-3</v>
      </c>
      <c r="Q9817" s="36">
        <f t="shared" si="857"/>
        <v>3.8113530165914074E-2</v>
      </c>
    </row>
    <row r="9818" spans="1:17" x14ac:dyDescent="0.3">
      <c r="A9818" s="30">
        <v>2502204</v>
      </c>
      <c r="B9818" s="14">
        <v>135</v>
      </c>
      <c r="C9818" s="14" t="s">
        <v>34</v>
      </c>
      <c r="D9818" s="14" t="s">
        <v>55</v>
      </c>
      <c r="E9818" s="14" t="s">
        <v>56</v>
      </c>
      <c r="F9818" s="48">
        <v>500</v>
      </c>
      <c r="G9818" s="38">
        <v>1060.55</v>
      </c>
      <c r="H9818" s="14" t="s">
        <v>218</v>
      </c>
      <c r="I9818" s="38">
        <v>1.34009E-2</v>
      </c>
      <c r="J9818" s="38">
        <v>1300.4689000000001</v>
      </c>
      <c r="K9818" s="39" t="str">
        <f t="shared" si="853"/>
        <v>Kempenland-West_H3130</v>
      </c>
      <c r="L9818" s="40">
        <f>VLOOKUP(D9818,DATA!A:F,5,FALSE)</f>
        <v>0</v>
      </c>
      <c r="M9818" s="41">
        <f>VLOOKUP(D9818,DATA!A:F,6,FALSE)</f>
        <v>3.5</v>
      </c>
      <c r="N9818" s="40">
        <f t="shared" si="854"/>
        <v>50</v>
      </c>
      <c r="O9818" s="40">
        <f t="shared" si="855"/>
        <v>50</v>
      </c>
      <c r="P9818" s="40">
        <f>J9818/10000*I9818</f>
        <v>1.742745368201E-3</v>
      </c>
      <c r="Q9818" s="40">
        <f>IF(AND(H9818&lt;&gt;"below",I9818&gt;=0.005),M9818*P9818,0)</f>
        <v>6.0996087887035004E-3</v>
      </c>
    </row>
    <row r="9819" spans="1:17" x14ac:dyDescent="0.3">
      <c r="A9819" s="29">
        <v>2502204</v>
      </c>
      <c r="B9819" s="1">
        <v>135</v>
      </c>
      <c r="C9819" s="1" t="s">
        <v>34</v>
      </c>
      <c r="D9819" s="1" t="s">
        <v>53</v>
      </c>
      <c r="E9819" s="1" t="s">
        <v>54</v>
      </c>
      <c r="F9819" s="47">
        <v>714</v>
      </c>
      <c r="G9819" s="34">
        <v>1060.55</v>
      </c>
      <c r="H9819" s="1" t="s">
        <v>218</v>
      </c>
      <c r="I9819" s="34">
        <v>1.34009E-2</v>
      </c>
      <c r="J9819" s="34">
        <v>1884.1134468356199</v>
      </c>
      <c r="K9819" s="35" t="str">
        <f t="shared" si="853"/>
        <v>Kempenland-West_H4030</v>
      </c>
      <c r="L9819" s="36">
        <f>VLOOKUP(D9819,DATA!A:F,5,FALSE)</f>
        <v>1.0986712608830001E-2</v>
      </c>
      <c r="M9819" s="37">
        <f>VLOOKUP(D9819,DATA!A:F,6,FALSE)</f>
        <v>982</v>
      </c>
      <c r="N9819" s="36">
        <f t="shared" si="854"/>
        <v>70.328836852813708</v>
      </c>
      <c r="O9819" s="36">
        <f t="shared" si="855"/>
        <v>70.331909104122317</v>
      </c>
      <c r="P9819" s="36">
        <f t="shared" si="856"/>
        <v>3.0722513086089975E-3</v>
      </c>
      <c r="Q9819" s="36">
        <f t="shared" si="857"/>
        <v>5.7884700026085423E-2</v>
      </c>
    </row>
    <row r="9820" spans="1:17" x14ac:dyDescent="0.3">
      <c r="A9820" s="30">
        <v>2502205</v>
      </c>
      <c r="B9820" s="14">
        <v>135</v>
      </c>
      <c r="C9820" s="14" t="s">
        <v>34</v>
      </c>
      <c r="D9820" s="14" t="s">
        <v>55</v>
      </c>
      <c r="E9820" s="14" t="s">
        <v>56</v>
      </c>
      <c r="F9820" s="48">
        <v>500</v>
      </c>
      <c r="G9820" s="38">
        <v>1028.53</v>
      </c>
      <c r="H9820" s="14" t="s">
        <v>218</v>
      </c>
      <c r="I9820" s="38">
        <v>1.25284E-2</v>
      </c>
      <c r="J9820" s="38">
        <v>1475.1683</v>
      </c>
      <c r="K9820" s="39" t="str">
        <f t="shared" si="853"/>
        <v>Kempenland-West_H3130</v>
      </c>
      <c r="L9820" s="40">
        <f>VLOOKUP(D9820,DATA!A:F,5,FALSE)</f>
        <v>0</v>
      </c>
      <c r="M9820" s="41">
        <f>VLOOKUP(D9820,DATA!A:F,6,FALSE)</f>
        <v>3.5</v>
      </c>
      <c r="N9820" s="40">
        <f t="shared" si="854"/>
        <v>50</v>
      </c>
      <c r="O9820" s="40">
        <f t="shared" si="855"/>
        <v>50</v>
      </c>
      <c r="P9820" s="40">
        <f>J9820/10000*I9820</f>
        <v>1.8481498529720002E-3</v>
      </c>
      <c r="Q9820" s="40">
        <f>IF(AND(H9820&lt;&gt;"below",I9820&gt;=0.005),M9820*P9820,0)</f>
        <v>6.4685244854020005E-3</v>
      </c>
    </row>
    <row r="9821" spans="1:17" x14ac:dyDescent="0.3">
      <c r="A9821" s="29">
        <v>2502205</v>
      </c>
      <c r="B9821" s="1">
        <v>135</v>
      </c>
      <c r="C9821" s="1" t="s">
        <v>34</v>
      </c>
      <c r="D9821" s="1" t="s">
        <v>57</v>
      </c>
      <c r="E9821" s="1" t="s">
        <v>58</v>
      </c>
      <c r="F9821" s="47">
        <v>714</v>
      </c>
      <c r="G9821" s="34">
        <v>1028.53</v>
      </c>
      <c r="H9821" s="1" t="s">
        <v>218</v>
      </c>
      <c r="I9821" s="34">
        <v>1.25284E-2</v>
      </c>
      <c r="J9821" s="34">
        <v>4127.6576999999997</v>
      </c>
      <c r="K9821" s="35" t="str">
        <f t="shared" si="853"/>
        <v>Kempenland-West_H3160</v>
      </c>
      <c r="L9821" s="36">
        <f>VLOOKUP(D9821,DATA!A:F,5,FALSE)</f>
        <v>1.0986712608830001E-2</v>
      </c>
      <c r="M9821" s="37">
        <f>VLOOKUP(D9821,DATA!A:F,6,FALSE)</f>
        <v>982</v>
      </c>
      <c r="N9821" s="36">
        <f t="shared" si="854"/>
        <v>62.50904910820649</v>
      </c>
      <c r="O9821" s="36">
        <f t="shared" si="855"/>
        <v>62.512274817644766</v>
      </c>
      <c r="P9821" s="36">
        <f t="shared" si="856"/>
        <v>3.2257094382757145E-3</v>
      </c>
      <c r="Q9821" s="36">
        <f t="shared" si="857"/>
        <v>0.13314624400861427</v>
      </c>
    </row>
    <row r="9822" spans="1:17" x14ac:dyDescent="0.3">
      <c r="A9822" s="30">
        <v>2502206</v>
      </c>
      <c r="B9822" s="14">
        <v>135</v>
      </c>
      <c r="C9822" s="14" t="s">
        <v>34</v>
      </c>
      <c r="D9822" s="14" t="s">
        <v>55</v>
      </c>
      <c r="E9822" s="14" t="s">
        <v>56</v>
      </c>
      <c r="F9822" s="48">
        <v>500</v>
      </c>
      <c r="G9822" s="38">
        <v>1335.73</v>
      </c>
      <c r="H9822" s="14" t="s">
        <v>218</v>
      </c>
      <c r="I9822" s="38">
        <v>1.70692E-2</v>
      </c>
      <c r="J9822" s="38">
        <v>1085.7725</v>
      </c>
      <c r="K9822" s="39" t="str">
        <f t="shared" si="853"/>
        <v>Kempenland-West_H3130</v>
      </c>
      <c r="L9822" s="40">
        <f>VLOOKUP(D9822,DATA!A:F,5,FALSE)</f>
        <v>0</v>
      </c>
      <c r="M9822" s="41">
        <f>VLOOKUP(D9822,DATA!A:F,6,FALSE)</f>
        <v>3.5</v>
      </c>
      <c r="N9822" s="40">
        <f t="shared" si="854"/>
        <v>50</v>
      </c>
      <c r="O9822" s="40">
        <f t="shared" si="855"/>
        <v>50</v>
      </c>
      <c r="P9822" s="40">
        <f>J9822/10000*I9822</f>
        <v>1.8533267957E-3</v>
      </c>
      <c r="Q9822" s="40">
        <f>IF(AND(H9822&lt;&gt;"below",I9822&gt;=0.005),M9822*P9822,0)</f>
        <v>6.4866437849500002E-3</v>
      </c>
    </row>
    <row r="9823" spans="1:17" x14ac:dyDescent="0.3">
      <c r="A9823" s="29">
        <v>2502206</v>
      </c>
      <c r="B9823" s="1">
        <v>135</v>
      </c>
      <c r="C9823" s="1" t="s">
        <v>34</v>
      </c>
      <c r="D9823" s="1" t="s">
        <v>57</v>
      </c>
      <c r="E9823" s="1" t="s">
        <v>58</v>
      </c>
      <c r="F9823" s="47">
        <v>714</v>
      </c>
      <c r="G9823" s="34">
        <v>1335.73</v>
      </c>
      <c r="H9823" s="1" t="s">
        <v>218</v>
      </c>
      <c r="I9823" s="34">
        <v>1.70692E-2</v>
      </c>
      <c r="J9823" s="34">
        <v>1196.0994000000001</v>
      </c>
      <c r="K9823" s="35" t="str">
        <f t="shared" si="853"/>
        <v>Kempenland-West_H3160</v>
      </c>
      <c r="L9823" s="36">
        <f>VLOOKUP(D9823,DATA!A:F,5,FALSE)</f>
        <v>1.0986712608830001E-2</v>
      </c>
      <c r="M9823" s="37">
        <f>VLOOKUP(D9823,DATA!A:F,6,FALSE)</f>
        <v>982</v>
      </c>
      <c r="N9823" s="36">
        <f t="shared" si="854"/>
        <v>97.989210315714757</v>
      </c>
      <c r="O9823" s="36">
        <f t="shared" si="855"/>
        <v>97.989579792157215</v>
      </c>
      <c r="P9823" s="36">
        <f t="shared" si="856"/>
        <v>3.6947644245799438E-4</v>
      </c>
      <c r="Q9823" s="36">
        <f t="shared" si="857"/>
        <v>4.4193055113814165E-3</v>
      </c>
    </row>
    <row r="9824" spans="1:17" x14ac:dyDescent="0.3">
      <c r="A9824" s="29">
        <v>2502206</v>
      </c>
      <c r="B9824" s="1">
        <v>135</v>
      </c>
      <c r="C9824" s="1" t="s">
        <v>34</v>
      </c>
      <c r="D9824" s="1" t="s">
        <v>53</v>
      </c>
      <c r="E9824" s="1" t="s">
        <v>54</v>
      </c>
      <c r="F9824" s="47">
        <v>714</v>
      </c>
      <c r="G9824" s="34">
        <v>1335.73</v>
      </c>
      <c r="H9824" s="1" t="s">
        <v>218</v>
      </c>
      <c r="I9824" s="34">
        <v>1.70692E-2</v>
      </c>
      <c r="J9824" s="34">
        <v>1042.4619</v>
      </c>
      <c r="K9824" s="35" t="str">
        <f t="shared" si="853"/>
        <v>Kempenland-West_H4030</v>
      </c>
      <c r="L9824" s="36">
        <f>VLOOKUP(D9824,DATA!A:F,5,FALSE)</f>
        <v>1.0986712608830001E-2</v>
      </c>
      <c r="M9824" s="37">
        <f>VLOOKUP(D9824,DATA!A:F,6,FALSE)</f>
        <v>982</v>
      </c>
      <c r="N9824" s="36">
        <f t="shared" si="854"/>
        <v>97.989210315714757</v>
      </c>
      <c r="O9824" s="36">
        <f t="shared" si="855"/>
        <v>97.989579792157215</v>
      </c>
      <c r="P9824" s="36">
        <f t="shared" si="856"/>
        <v>3.6947644245799438E-4</v>
      </c>
      <c r="Q9824" s="36">
        <f t="shared" si="857"/>
        <v>3.8516511421000151E-3</v>
      </c>
    </row>
    <row r="9825" spans="1:17" x14ac:dyDescent="0.3">
      <c r="A9825" s="29">
        <v>2503732</v>
      </c>
      <c r="B9825" s="1">
        <v>135</v>
      </c>
      <c r="C9825" s="1" t="s">
        <v>34</v>
      </c>
      <c r="D9825" s="1" t="s">
        <v>41</v>
      </c>
      <c r="E9825" s="1" t="s">
        <v>42</v>
      </c>
      <c r="F9825" s="47">
        <v>1071</v>
      </c>
      <c r="G9825" s="34">
        <v>1394.17</v>
      </c>
      <c r="H9825" s="1" t="s">
        <v>218</v>
      </c>
      <c r="I9825" s="34">
        <v>1.7745899999999998E-2</v>
      </c>
      <c r="J9825" s="34">
        <v>1542.7958000000001</v>
      </c>
      <c r="K9825" s="35" t="str">
        <f t="shared" si="853"/>
        <v>Kempenland-West_H4010A</v>
      </c>
      <c r="L9825" s="36">
        <f>VLOOKUP(D9825,DATA!A:F,5,FALSE)</f>
        <v>1.3726988247862192E-2</v>
      </c>
      <c r="M9825" s="37">
        <f>VLOOKUP(D9825,DATA!A:F,6,FALSE)</f>
        <v>1285.5</v>
      </c>
      <c r="N9825" s="36">
        <f t="shared" si="854"/>
        <v>81.63350673190881</v>
      </c>
      <c r="O9825" s="36">
        <f t="shared" si="855"/>
        <v>81.637158763466502</v>
      </c>
      <c r="P9825" s="36">
        <f t="shared" si="856"/>
        <v>3.6520315576922258E-3</v>
      </c>
      <c r="Q9825" s="36">
        <f t="shared" si="857"/>
        <v>5.6343389486750245E-2</v>
      </c>
    </row>
    <row r="9826" spans="1:17" x14ac:dyDescent="0.3">
      <c r="A9826" s="29">
        <v>2503732</v>
      </c>
      <c r="B9826" s="1">
        <v>135</v>
      </c>
      <c r="C9826" s="1" t="s">
        <v>34</v>
      </c>
      <c r="D9826" s="1" t="s">
        <v>53</v>
      </c>
      <c r="E9826" s="1" t="s">
        <v>54</v>
      </c>
      <c r="F9826" s="47">
        <v>714</v>
      </c>
      <c r="G9826" s="34">
        <v>1394.17</v>
      </c>
      <c r="H9826" s="1" t="s">
        <v>218</v>
      </c>
      <c r="I9826" s="34">
        <v>1.7745899999999998E-2</v>
      </c>
      <c r="J9826" s="34">
        <v>3189.96959366193</v>
      </c>
      <c r="K9826" s="35" t="str">
        <f t="shared" si="853"/>
        <v>Kempenland-West_H4030</v>
      </c>
      <c r="L9826" s="36">
        <f>VLOOKUP(D9826,DATA!A:F,5,FALSE)</f>
        <v>1.0986712608830001E-2</v>
      </c>
      <c r="M9826" s="37">
        <f>VLOOKUP(D9826,DATA!A:F,6,FALSE)</f>
        <v>982</v>
      </c>
      <c r="N9826" s="36">
        <f t="shared" si="854"/>
        <v>98.931734055434561</v>
      </c>
      <c r="O9826" s="36">
        <f t="shared" si="855"/>
        <v>98.931940089659093</v>
      </c>
      <c r="P9826" s="36">
        <f t="shared" si="856"/>
        <v>2.0603422453291387E-4</v>
      </c>
      <c r="Q9826" s="36">
        <f t="shared" si="857"/>
        <v>6.5724291151371007E-3</v>
      </c>
    </row>
    <row r="9827" spans="1:17" x14ac:dyDescent="0.3">
      <c r="A9827" s="29">
        <v>2503732</v>
      </c>
      <c r="B9827" s="1">
        <v>135</v>
      </c>
      <c r="C9827" s="1" t="s">
        <v>34</v>
      </c>
      <c r="D9827" s="1" t="s">
        <v>43</v>
      </c>
      <c r="E9827" s="1" t="s">
        <v>44</v>
      </c>
      <c r="F9827" s="47">
        <v>1071</v>
      </c>
      <c r="G9827" s="34">
        <v>1394.17</v>
      </c>
      <c r="H9827" s="1" t="s">
        <v>218</v>
      </c>
      <c r="I9827" s="34">
        <v>1.7745899999999998E-2</v>
      </c>
      <c r="J9827" s="34">
        <v>3320.8392915997101</v>
      </c>
      <c r="K9827" s="35" t="str">
        <f t="shared" si="853"/>
        <v>Kempenland-West_H7150</v>
      </c>
      <c r="L9827" s="36">
        <f>VLOOKUP(D9827,DATA!A:F,5,FALSE)</f>
        <v>1.3726988247862192E-2</v>
      </c>
      <c r="M9827" s="37">
        <f>VLOOKUP(D9827,DATA!A:F,6,FALSE)</f>
        <v>1285.5</v>
      </c>
      <c r="N9827" s="36">
        <f t="shared" si="854"/>
        <v>81.63350673190881</v>
      </c>
      <c r="O9827" s="36">
        <f t="shared" si="855"/>
        <v>81.637158763466502</v>
      </c>
      <c r="P9827" s="36">
        <f t="shared" si="856"/>
        <v>3.6520315576922258E-3</v>
      </c>
      <c r="Q9827" s="36">
        <f t="shared" si="857"/>
        <v>0.12127809890946438</v>
      </c>
    </row>
    <row r="9828" spans="1:17" x14ac:dyDescent="0.3">
      <c r="A9828" s="30">
        <v>2503733</v>
      </c>
      <c r="B9828" s="14">
        <v>135</v>
      </c>
      <c r="C9828" s="14" t="s">
        <v>34</v>
      </c>
      <c r="D9828" s="14" t="s">
        <v>55</v>
      </c>
      <c r="E9828" s="14" t="s">
        <v>56</v>
      </c>
      <c r="F9828" s="48">
        <v>500</v>
      </c>
      <c r="G9828" s="38">
        <v>1117.6500000000001</v>
      </c>
      <c r="H9828" s="14" t="s">
        <v>218</v>
      </c>
      <c r="I9828" s="38">
        <v>1.4219300000000001E-2</v>
      </c>
      <c r="J9828" s="38">
        <v>2853.3499000000002</v>
      </c>
      <c r="K9828" s="39" t="str">
        <f t="shared" si="853"/>
        <v>Kempenland-West_H3130</v>
      </c>
      <c r="L9828" s="40">
        <f>VLOOKUP(D9828,DATA!A:F,5,FALSE)</f>
        <v>0</v>
      </c>
      <c r="M9828" s="41">
        <f>VLOOKUP(D9828,DATA!A:F,6,FALSE)</f>
        <v>3.5</v>
      </c>
      <c r="N9828" s="40">
        <f t="shared" si="854"/>
        <v>50</v>
      </c>
      <c r="O9828" s="40">
        <f t="shared" si="855"/>
        <v>50</v>
      </c>
      <c r="P9828" s="40">
        <f>J9828/10000*I9828</f>
        <v>4.057263823307E-3</v>
      </c>
      <c r="Q9828" s="40">
        <f>IF(AND(H9828&lt;&gt;"below",I9828&gt;=0.005),M9828*P9828,0)</f>
        <v>1.42004233815745E-2</v>
      </c>
    </row>
    <row r="9829" spans="1:17" x14ac:dyDescent="0.3">
      <c r="A9829" s="29">
        <v>2503733</v>
      </c>
      <c r="B9829" s="1">
        <v>135</v>
      </c>
      <c r="C9829" s="1" t="s">
        <v>34</v>
      </c>
      <c r="D9829" s="1" t="s">
        <v>57</v>
      </c>
      <c r="E9829" s="1" t="s">
        <v>58</v>
      </c>
      <c r="F9829" s="47">
        <v>714</v>
      </c>
      <c r="G9829" s="34">
        <v>1117.6500000000001</v>
      </c>
      <c r="H9829" s="1" t="s">
        <v>218</v>
      </c>
      <c r="I9829" s="34">
        <v>1.4219300000000001E-2</v>
      </c>
      <c r="J9829" s="34">
        <v>762.90155000000004</v>
      </c>
      <c r="K9829" s="35" t="str">
        <f t="shared" si="853"/>
        <v>Kempenland-West_H3160</v>
      </c>
      <c r="L9829" s="36">
        <f>VLOOKUP(D9829,DATA!A:F,5,FALSE)</f>
        <v>1.0986712608830001E-2</v>
      </c>
      <c r="M9829" s="37">
        <f>VLOOKUP(D9829,DATA!A:F,6,FALSE)</f>
        <v>982</v>
      </c>
      <c r="N9829" s="36">
        <f t="shared" si="854"/>
        <v>81.613043451156841</v>
      </c>
      <c r="O9829" s="36">
        <f t="shared" si="855"/>
        <v>81.615387647347745</v>
      </c>
      <c r="P9829" s="36">
        <f t="shared" si="856"/>
        <v>2.344196190904313E-3</v>
      </c>
      <c r="Q9829" s="36">
        <f t="shared" si="857"/>
        <v>1.7883909075449966E-2</v>
      </c>
    </row>
    <row r="9830" spans="1:17" x14ac:dyDescent="0.3">
      <c r="A9830" s="29">
        <v>2503733</v>
      </c>
      <c r="B9830" s="1">
        <v>135</v>
      </c>
      <c r="C9830" s="1" t="s">
        <v>34</v>
      </c>
      <c r="D9830" s="1" t="s">
        <v>41</v>
      </c>
      <c r="E9830" s="1" t="s">
        <v>42</v>
      </c>
      <c r="F9830" s="47">
        <v>1071</v>
      </c>
      <c r="G9830" s="34">
        <v>1117.6500000000001</v>
      </c>
      <c r="H9830" s="1" t="s">
        <v>218</v>
      </c>
      <c r="I9830" s="34">
        <v>1.4219300000000001E-2</v>
      </c>
      <c r="J9830" s="34">
        <v>776.33450000000005</v>
      </c>
      <c r="K9830" s="35" t="str">
        <f t="shared" si="853"/>
        <v>Kempenland-West_H4010A</v>
      </c>
      <c r="L9830" s="36">
        <f>VLOOKUP(D9830,DATA!A:F,5,FALSE)</f>
        <v>1.3726988247862192E-2</v>
      </c>
      <c r="M9830" s="37">
        <f>VLOOKUP(D9830,DATA!A:F,6,FALSE)</f>
        <v>1285.5</v>
      </c>
      <c r="N9830" s="36">
        <f t="shared" si="854"/>
        <v>9.0786034991266202</v>
      </c>
      <c r="O9830" s="36">
        <f t="shared" si="855"/>
        <v>9.0802147876520873</v>
      </c>
      <c r="P9830" s="36">
        <f t="shared" si="856"/>
        <v>1.6112885254671028E-3</v>
      </c>
      <c r="Q9830" s="36">
        <f t="shared" si="857"/>
        <v>1.2508988717742406E-2</v>
      </c>
    </row>
    <row r="9831" spans="1:17" x14ac:dyDescent="0.3">
      <c r="A9831" s="29">
        <v>2503733</v>
      </c>
      <c r="B9831" s="1">
        <v>135</v>
      </c>
      <c r="C9831" s="1" t="s">
        <v>34</v>
      </c>
      <c r="D9831" s="1" t="s">
        <v>53</v>
      </c>
      <c r="E9831" s="1" t="s">
        <v>54</v>
      </c>
      <c r="F9831" s="47">
        <v>714</v>
      </c>
      <c r="G9831" s="34">
        <v>1117.6500000000001</v>
      </c>
      <c r="H9831" s="1" t="s">
        <v>218</v>
      </c>
      <c r="I9831" s="34">
        <v>1.4219300000000001E-2</v>
      </c>
      <c r="J9831" s="34">
        <v>1186.8489999999999</v>
      </c>
      <c r="K9831" s="35" t="str">
        <f t="shared" si="853"/>
        <v>Kempenland-West_H4030</v>
      </c>
      <c r="L9831" s="36">
        <f>VLOOKUP(D9831,DATA!A:F,5,FALSE)</f>
        <v>1.0986712608830001E-2</v>
      </c>
      <c r="M9831" s="37">
        <f>VLOOKUP(D9831,DATA!A:F,6,FALSE)</f>
        <v>982</v>
      </c>
      <c r="N9831" s="36">
        <f t="shared" si="854"/>
        <v>81.613043451156841</v>
      </c>
      <c r="O9831" s="36">
        <f t="shared" si="855"/>
        <v>81.615387647347745</v>
      </c>
      <c r="P9831" s="36">
        <f t="shared" si="856"/>
        <v>2.344196190904313E-3</v>
      </c>
      <c r="Q9831" s="36">
        <f t="shared" si="857"/>
        <v>2.782206904978593E-2</v>
      </c>
    </row>
    <row r="9832" spans="1:17" x14ac:dyDescent="0.3">
      <c r="A9832" s="30">
        <v>2503734</v>
      </c>
      <c r="B9832" s="14">
        <v>135</v>
      </c>
      <c r="C9832" s="14" t="s">
        <v>34</v>
      </c>
      <c r="D9832" s="14" t="s">
        <v>55</v>
      </c>
      <c r="E9832" s="14" t="s">
        <v>56</v>
      </c>
      <c r="F9832" s="48">
        <v>500</v>
      </c>
      <c r="G9832" s="38">
        <v>1337.54</v>
      </c>
      <c r="H9832" s="14" t="s">
        <v>218</v>
      </c>
      <c r="I9832" s="38">
        <v>1.6679200000000002E-2</v>
      </c>
      <c r="J9832" s="38">
        <v>2415.6828999999998</v>
      </c>
      <c r="K9832" s="39" t="str">
        <f t="shared" si="853"/>
        <v>Kempenland-West_H3130</v>
      </c>
      <c r="L9832" s="40">
        <f>VLOOKUP(D9832,DATA!A:F,5,FALSE)</f>
        <v>0</v>
      </c>
      <c r="M9832" s="41">
        <f>VLOOKUP(D9832,DATA!A:F,6,FALSE)</f>
        <v>3.5</v>
      </c>
      <c r="N9832" s="40">
        <f t="shared" si="854"/>
        <v>50</v>
      </c>
      <c r="O9832" s="40">
        <f t="shared" si="855"/>
        <v>50</v>
      </c>
      <c r="P9832" s="40">
        <f>J9832/10000*I9832</f>
        <v>4.0291658225680002E-3</v>
      </c>
      <c r="Q9832" s="40">
        <f>IF(AND(H9832&lt;&gt;"below",I9832&gt;=0.005),M9832*P9832,0)</f>
        <v>1.4102080378988E-2</v>
      </c>
    </row>
    <row r="9833" spans="1:17" x14ac:dyDescent="0.3">
      <c r="A9833" s="29">
        <v>2503734</v>
      </c>
      <c r="B9833" s="1">
        <v>135</v>
      </c>
      <c r="C9833" s="1" t="s">
        <v>34</v>
      </c>
      <c r="D9833" s="1" t="s">
        <v>57</v>
      </c>
      <c r="E9833" s="1" t="s">
        <v>58</v>
      </c>
      <c r="F9833" s="47">
        <v>714</v>
      </c>
      <c r="G9833" s="34">
        <v>1337.54</v>
      </c>
      <c r="H9833" s="1" t="s">
        <v>218</v>
      </c>
      <c r="I9833" s="34">
        <v>1.6679200000000002E-2</v>
      </c>
      <c r="J9833" s="34">
        <v>7279.5110000000004</v>
      </c>
      <c r="K9833" s="35" t="str">
        <f t="shared" si="853"/>
        <v>Kempenland-West_H3160</v>
      </c>
      <c r="L9833" s="36">
        <f>VLOOKUP(D9833,DATA!A:F,5,FALSE)</f>
        <v>1.0986712608830001E-2</v>
      </c>
      <c r="M9833" s="37">
        <f>VLOOKUP(D9833,DATA!A:F,6,FALSE)</f>
        <v>982</v>
      </c>
      <c r="N9833" s="36">
        <f t="shared" si="854"/>
        <v>98.028021080431543</v>
      </c>
      <c r="O9833" s="36">
        <f t="shared" si="855"/>
        <v>98.028375287531276</v>
      </c>
      <c r="P9833" s="36">
        <f t="shared" si="856"/>
        <v>3.5420709973266185E-4</v>
      </c>
      <c r="Q9833" s="36">
        <f t="shared" si="857"/>
        <v>2.578454478782009E-2</v>
      </c>
    </row>
    <row r="9834" spans="1:17" x14ac:dyDescent="0.3">
      <c r="A9834" s="29">
        <v>2505261</v>
      </c>
      <c r="B9834" s="1">
        <v>135</v>
      </c>
      <c r="C9834" s="1" t="s">
        <v>34</v>
      </c>
      <c r="D9834" s="1" t="s">
        <v>43</v>
      </c>
      <c r="E9834" s="1" t="s">
        <v>44</v>
      </c>
      <c r="F9834" s="47">
        <v>1071</v>
      </c>
      <c r="G9834" s="34">
        <v>1922.22</v>
      </c>
      <c r="H9834" s="1" t="s">
        <v>218</v>
      </c>
      <c r="I9834" s="34">
        <v>2.6491000000000001E-2</v>
      </c>
      <c r="J9834" s="34">
        <v>6.39072</v>
      </c>
      <c r="K9834" s="35" t="str">
        <f t="shared" si="853"/>
        <v>Kempenland-West_H7150</v>
      </c>
      <c r="L9834" s="36">
        <f>VLOOKUP(D9834,DATA!A:F,5,FALSE)</f>
        <v>1.3726988247862192E-2</v>
      </c>
      <c r="M9834" s="37">
        <f>VLOOKUP(D9834,DATA!A:F,6,FALSE)</f>
        <v>1285.5</v>
      </c>
      <c r="N9834" s="36">
        <f t="shared" si="854"/>
        <v>99.984001139413081</v>
      </c>
      <c r="O9834" s="36">
        <f t="shared" si="855"/>
        <v>99.98400695527711</v>
      </c>
      <c r="P9834" s="36">
        <f t="shared" si="856"/>
        <v>5.8158640285910224E-6</v>
      </c>
      <c r="Q9834" s="36">
        <f t="shared" si="857"/>
        <v>3.7167558564797219E-7</v>
      </c>
    </row>
    <row r="9835" spans="1:17" x14ac:dyDescent="0.3">
      <c r="A9835" s="29">
        <v>2505262</v>
      </c>
      <c r="B9835" s="1">
        <v>135</v>
      </c>
      <c r="C9835" s="1" t="s">
        <v>34</v>
      </c>
      <c r="D9835" s="1" t="s">
        <v>63</v>
      </c>
      <c r="E9835" s="1" t="s">
        <v>64</v>
      </c>
      <c r="F9835" s="47">
        <v>714</v>
      </c>
      <c r="G9835" s="34">
        <v>1382.95</v>
      </c>
      <c r="H9835" s="1" t="s">
        <v>218</v>
      </c>
      <c r="I9835" s="34">
        <v>1.8184700000000002E-2</v>
      </c>
      <c r="J9835" s="34">
        <v>606.19475</v>
      </c>
      <c r="K9835" s="35" t="str">
        <f t="shared" si="853"/>
        <v>Kempenland-West_H2310</v>
      </c>
      <c r="L9835" s="36">
        <f>VLOOKUP(D9835,DATA!A:F,5,FALSE)</f>
        <v>1.0986712608830001E-2</v>
      </c>
      <c r="M9835" s="37">
        <f>VLOOKUP(D9835,DATA!A:F,6,FALSE)</f>
        <v>982</v>
      </c>
      <c r="N9835" s="36">
        <f t="shared" si="854"/>
        <v>98.793278532871881</v>
      </c>
      <c r="O9835" s="36">
        <f t="shared" si="855"/>
        <v>98.793516691327682</v>
      </c>
      <c r="P9835" s="36">
        <f t="shared" si="856"/>
        <v>2.3815845580088535E-4</v>
      </c>
      <c r="Q9835" s="36">
        <f t="shared" si="857"/>
        <v>1.4437040557460374E-3</v>
      </c>
    </row>
    <row r="9836" spans="1:17" x14ac:dyDescent="0.3">
      <c r="A9836" s="30">
        <v>2505262</v>
      </c>
      <c r="B9836" s="14">
        <v>135</v>
      </c>
      <c r="C9836" s="14" t="s">
        <v>34</v>
      </c>
      <c r="D9836" s="14" t="s">
        <v>55</v>
      </c>
      <c r="E9836" s="14" t="s">
        <v>56</v>
      </c>
      <c r="F9836" s="48">
        <v>500</v>
      </c>
      <c r="G9836" s="38">
        <v>1382.95</v>
      </c>
      <c r="H9836" s="14" t="s">
        <v>218</v>
      </c>
      <c r="I9836" s="38">
        <v>1.8184700000000002E-2</v>
      </c>
      <c r="J9836" s="38">
        <v>3041.0106999999998</v>
      </c>
      <c r="K9836" s="39" t="str">
        <f t="shared" si="853"/>
        <v>Kempenland-West_H3130</v>
      </c>
      <c r="L9836" s="40">
        <f>VLOOKUP(D9836,DATA!A:F,5,FALSE)</f>
        <v>0</v>
      </c>
      <c r="M9836" s="41">
        <f>VLOOKUP(D9836,DATA!A:F,6,FALSE)</f>
        <v>3.5</v>
      </c>
      <c r="N9836" s="40">
        <f t="shared" si="854"/>
        <v>50</v>
      </c>
      <c r="O9836" s="40">
        <f t="shared" si="855"/>
        <v>50</v>
      </c>
      <c r="P9836" s="40">
        <f>J9836/10000*I9836</f>
        <v>5.5299867276290002E-3</v>
      </c>
      <c r="Q9836" s="40">
        <f>IF(AND(H9836&lt;&gt;"below",I9836&gt;=0.005),M9836*P9836,0)</f>
        <v>1.9354953546701501E-2</v>
      </c>
    </row>
    <row r="9837" spans="1:17" x14ac:dyDescent="0.3">
      <c r="A9837" s="29">
        <v>2505262</v>
      </c>
      <c r="B9837" s="1">
        <v>135</v>
      </c>
      <c r="C9837" s="1" t="s">
        <v>34</v>
      </c>
      <c r="D9837" s="1" t="s">
        <v>41</v>
      </c>
      <c r="E9837" s="1" t="s">
        <v>42</v>
      </c>
      <c r="F9837" s="47">
        <v>1071</v>
      </c>
      <c r="G9837" s="34">
        <v>1382.95</v>
      </c>
      <c r="H9837" s="1" t="s">
        <v>218</v>
      </c>
      <c r="I9837" s="34">
        <v>1.8184700000000002E-2</v>
      </c>
      <c r="J9837" s="34">
        <v>5181.7782999999999</v>
      </c>
      <c r="K9837" s="35" t="str">
        <f t="shared" si="853"/>
        <v>Kempenland-West_H4010A</v>
      </c>
      <c r="L9837" s="36">
        <f>VLOOKUP(D9837,DATA!A:F,5,FALSE)</f>
        <v>1.3726988247862192E-2</v>
      </c>
      <c r="M9837" s="37">
        <f>VLOOKUP(D9837,DATA!A:F,6,FALSE)</f>
        <v>1285.5</v>
      </c>
      <c r="N9837" s="36">
        <f t="shared" si="854"/>
        <v>79.211063025637628</v>
      </c>
      <c r="O9837" s="36">
        <f t="shared" si="855"/>
        <v>79.215173272043728</v>
      </c>
      <c r="P9837" s="36">
        <f t="shared" si="856"/>
        <v>4.1102464060998045E-3</v>
      </c>
      <c r="Q9837" s="36">
        <f t="shared" si="857"/>
        <v>0.21298385634780953</v>
      </c>
    </row>
    <row r="9838" spans="1:17" x14ac:dyDescent="0.3">
      <c r="A9838" s="29">
        <v>2505262</v>
      </c>
      <c r="B9838" s="1">
        <v>135</v>
      </c>
      <c r="C9838" s="1" t="s">
        <v>34</v>
      </c>
      <c r="D9838" s="1" t="s">
        <v>43</v>
      </c>
      <c r="E9838" s="1" t="s">
        <v>44</v>
      </c>
      <c r="F9838" s="47">
        <v>1071</v>
      </c>
      <c r="G9838" s="34">
        <v>1382.95</v>
      </c>
      <c r="H9838" s="1" t="s">
        <v>218</v>
      </c>
      <c r="I9838" s="34">
        <v>1.8184700000000002E-2</v>
      </c>
      <c r="J9838" s="34">
        <v>606.19475</v>
      </c>
      <c r="K9838" s="35" t="str">
        <f t="shared" si="853"/>
        <v>Kempenland-West_H7150</v>
      </c>
      <c r="L9838" s="36">
        <f>VLOOKUP(D9838,DATA!A:F,5,FALSE)</f>
        <v>1.3726988247862192E-2</v>
      </c>
      <c r="M9838" s="37">
        <f>VLOOKUP(D9838,DATA!A:F,6,FALSE)</f>
        <v>1285.5</v>
      </c>
      <c r="N9838" s="36">
        <f t="shared" si="854"/>
        <v>79.211063025637628</v>
      </c>
      <c r="O9838" s="36">
        <f t="shared" si="855"/>
        <v>79.215173272043728</v>
      </c>
      <c r="P9838" s="36">
        <f t="shared" si="856"/>
        <v>4.1102464060998045E-3</v>
      </c>
      <c r="Q9838" s="36">
        <f t="shared" si="857"/>
        <v>2.4916097925840694E-2</v>
      </c>
    </row>
    <row r="9839" spans="1:17" x14ac:dyDescent="0.3">
      <c r="A9839" s="30">
        <v>2505263</v>
      </c>
      <c r="B9839" s="14">
        <v>135</v>
      </c>
      <c r="C9839" s="14" t="s">
        <v>34</v>
      </c>
      <c r="D9839" s="14" t="s">
        <v>55</v>
      </c>
      <c r="E9839" s="14" t="s">
        <v>56</v>
      </c>
      <c r="F9839" s="48">
        <v>500</v>
      </c>
      <c r="G9839" s="38">
        <v>1439.75</v>
      </c>
      <c r="H9839" s="14" t="s">
        <v>218</v>
      </c>
      <c r="I9839" s="38">
        <v>1.7839500000000001E-2</v>
      </c>
      <c r="J9839" s="38">
        <v>658.07309999999995</v>
      </c>
      <c r="K9839" s="39" t="str">
        <f t="shared" si="853"/>
        <v>Kempenland-West_H3130</v>
      </c>
      <c r="L9839" s="40">
        <f>VLOOKUP(D9839,DATA!A:F,5,FALSE)</f>
        <v>0</v>
      </c>
      <c r="M9839" s="41">
        <f>VLOOKUP(D9839,DATA!A:F,6,FALSE)</f>
        <v>3.5</v>
      </c>
      <c r="N9839" s="40">
        <f t="shared" si="854"/>
        <v>50</v>
      </c>
      <c r="O9839" s="40">
        <f t="shared" si="855"/>
        <v>50</v>
      </c>
      <c r="P9839" s="40">
        <f>J9839/10000*I9839</f>
        <v>1.1739695067449999E-3</v>
      </c>
      <c r="Q9839" s="40">
        <f>IF(AND(H9839&lt;&gt;"below",I9839&gt;=0.005),M9839*P9839,0)</f>
        <v>4.1088932736074993E-3</v>
      </c>
    </row>
    <row r="9840" spans="1:17" x14ac:dyDescent="0.3">
      <c r="A9840" s="29">
        <v>2505263</v>
      </c>
      <c r="B9840" s="1">
        <v>135</v>
      </c>
      <c r="C9840" s="1" t="s">
        <v>34</v>
      </c>
      <c r="D9840" s="1" t="s">
        <v>57</v>
      </c>
      <c r="E9840" s="1" t="s">
        <v>58</v>
      </c>
      <c r="F9840" s="47">
        <v>714</v>
      </c>
      <c r="G9840" s="34">
        <v>1439.75</v>
      </c>
      <c r="H9840" s="1" t="s">
        <v>218</v>
      </c>
      <c r="I9840" s="34">
        <v>1.7839500000000001E-2</v>
      </c>
      <c r="J9840" s="34">
        <v>4390.1255000000001</v>
      </c>
      <c r="K9840" s="35" t="str">
        <f t="shared" si="853"/>
        <v>Kempenland-West_H3160</v>
      </c>
      <c r="L9840" s="36">
        <f>VLOOKUP(D9840,DATA!A:F,5,FALSE)</f>
        <v>1.0986712608830001E-2</v>
      </c>
      <c r="M9840" s="37">
        <f>VLOOKUP(D9840,DATA!A:F,6,FALSE)</f>
        <v>982</v>
      </c>
      <c r="N9840" s="36">
        <f t="shared" si="854"/>
        <v>99.349829371492007</v>
      </c>
      <c r="O9840" s="36">
        <f t="shared" si="855"/>
        <v>99.349955962514585</v>
      </c>
      <c r="P9840" s="36">
        <f t="shared" si="856"/>
        <v>1.2659102257828181E-4</v>
      </c>
      <c r="Q9840" s="36">
        <f t="shared" si="857"/>
        <v>5.5575047629199074E-3</v>
      </c>
    </row>
    <row r="9841" spans="1:17" x14ac:dyDescent="0.3">
      <c r="A9841" s="30">
        <v>2505264</v>
      </c>
      <c r="B9841" s="14">
        <v>135</v>
      </c>
      <c r="C9841" s="14" t="s">
        <v>34</v>
      </c>
      <c r="D9841" s="14" t="s">
        <v>55</v>
      </c>
      <c r="E9841" s="14" t="s">
        <v>56</v>
      </c>
      <c r="F9841" s="48">
        <v>500</v>
      </c>
      <c r="G9841" s="38">
        <v>1704.77</v>
      </c>
      <c r="H9841" s="14" t="s">
        <v>218</v>
      </c>
      <c r="I9841" s="38">
        <v>2.4011000000000001E-2</v>
      </c>
      <c r="J9841" s="38">
        <v>42.615180000000002</v>
      </c>
      <c r="K9841" s="39" t="str">
        <f t="shared" si="853"/>
        <v>Kempenland-West_H3130</v>
      </c>
      <c r="L9841" s="40">
        <f>VLOOKUP(D9841,DATA!A:F,5,FALSE)</f>
        <v>0</v>
      </c>
      <c r="M9841" s="41">
        <f>VLOOKUP(D9841,DATA!A:F,6,FALSE)</f>
        <v>3.5</v>
      </c>
      <c r="N9841" s="40">
        <f t="shared" si="854"/>
        <v>50</v>
      </c>
      <c r="O9841" s="40">
        <f t="shared" si="855"/>
        <v>50</v>
      </c>
      <c r="P9841" s="40">
        <f>J9841/10000*I9841</f>
        <v>1.0232330869800001E-4</v>
      </c>
      <c r="Q9841" s="40">
        <f>IF(AND(H9841&lt;&gt;"below",I9841&gt;=0.005),M9841*P9841,0)</f>
        <v>3.5813158044300006E-4</v>
      </c>
    </row>
    <row r="9842" spans="1:17" x14ac:dyDescent="0.3">
      <c r="A9842" s="29">
        <v>2506790</v>
      </c>
      <c r="B9842" s="1">
        <v>135</v>
      </c>
      <c r="C9842" s="1" t="s">
        <v>34</v>
      </c>
      <c r="D9842" s="1" t="s">
        <v>41</v>
      </c>
      <c r="E9842" s="1" t="s">
        <v>42</v>
      </c>
      <c r="F9842" s="47">
        <v>1071</v>
      </c>
      <c r="G9842" s="34">
        <v>1870.2</v>
      </c>
      <c r="H9842" s="1" t="s">
        <v>218</v>
      </c>
      <c r="I9842" s="34">
        <v>2.6542E-2</v>
      </c>
      <c r="J9842" s="34">
        <v>394.40863000000002</v>
      </c>
      <c r="K9842" s="35" t="str">
        <f t="shared" si="853"/>
        <v>Kempenland-West_H4010A</v>
      </c>
      <c r="L9842" s="36">
        <f>VLOOKUP(D9842,DATA!A:F,5,FALSE)</f>
        <v>1.3726988247862192E-2</v>
      </c>
      <c r="M9842" s="37">
        <f>VLOOKUP(D9842,DATA!A:F,6,FALSE)</f>
        <v>1285.5</v>
      </c>
      <c r="N9842" s="36">
        <f t="shared" si="854"/>
        <v>99.967330932167044</v>
      </c>
      <c r="O9842" s="36">
        <f t="shared" si="855"/>
        <v>99.967342828817024</v>
      </c>
      <c r="P9842" s="36">
        <f t="shared" si="856"/>
        <v>1.1896649979803442E-5</v>
      </c>
      <c r="Q9842" s="36">
        <f t="shared" si="857"/>
        <v>4.6921414201238033E-5</v>
      </c>
    </row>
    <row r="9843" spans="1:17" x14ac:dyDescent="0.3">
      <c r="A9843" s="29">
        <v>2506791</v>
      </c>
      <c r="B9843" s="1">
        <v>135</v>
      </c>
      <c r="C9843" s="1" t="s">
        <v>34</v>
      </c>
      <c r="D9843" s="1" t="s">
        <v>63</v>
      </c>
      <c r="E9843" s="1" t="s">
        <v>64</v>
      </c>
      <c r="F9843" s="47">
        <v>714</v>
      </c>
      <c r="G9843" s="34">
        <v>1624.05</v>
      </c>
      <c r="H9843" s="1" t="s">
        <v>218</v>
      </c>
      <c r="I9843" s="34">
        <v>2.2748999999999998E-2</v>
      </c>
      <c r="J9843" s="34">
        <v>425.56439999999998</v>
      </c>
      <c r="K9843" s="35" t="str">
        <f t="shared" si="853"/>
        <v>Kempenland-West_H2310</v>
      </c>
      <c r="L9843" s="36">
        <f>VLOOKUP(D9843,DATA!A:F,5,FALSE)</f>
        <v>1.0986712608830001E-2</v>
      </c>
      <c r="M9843" s="37">
        <f>VLOOKUP(D9843,DATA!A:F,6,FALSE)</f>
        <v>982</v>
      </c>
      <c r="N9843" s="36">
        <f t="shared" si="854"/>
        <v>99.913681574763643</v>
      </c>
      <c r="O9843" s="36">
        <f t="shared" si="855"/>
        <v>99.913703127596818</v>
      </c>
      <c r="P9843" s="36">
        <f t="shared" si="856"/>
        <v>2.1552833175064734E-5</v>
      </c>
      <c r="Q9843" s="36">
        <f t="shared" si="857"/>
        <v>9.1721185184465186E-5</v>
      </c>
    </row>
    <row r="9844" spans="1:17" x14ac:dyDescent="0.3">
      <c r="A9844" s="30">
        <v>2506791</v>
      </c>
      <c r="B9844" s="14">
        <v>135</v>
      </c>
      <c r="C9844" s="14" t="s">
        <v>34</v>
      </c>
      <c r="D9844" s="14" t="s">
        <v>55</v>
      </c>
      <c r="E9844" s="14" t="s">
        <v>56</v>
      </c>
      <c r="F9844" s="48">
        <v>500</v>
      </c>
      <c r="G9844" s="38">
        <v>1624.05</v>
      </c>
      <c r="H9844" s="14" t="s">
        <v>218</v>
      </c>
      <c r="I9844" s="38">
        <v>2.2748999999999998E-2</v>
      </c>
      <c r="J9844" s="38">
        <v>3623.0671000000002</v>
      </c>
      <c r="K9844" s="39" t="str">
        <f t="shared" si="853"/>
        <v>Kempenland-West_H3130</v>
      </c>
      <c r="L9844" s="40">
        <f>VLOOKUP(D9844,DATA!A:F,5,FALSE)</f>
        <v>0</v>
      </c>
      <c r="M9844" s="41">
        <f>VLOOKUP(D9844,DATA!A:F,6,FALSE)</f>
        <v>3.5</v>
      </c>
      <c r="N9844" s="40">
        <f t="shared" si="854"/>
        <v>50</v>
      </c>
      <c r="O9844" s="40">
        <f t="shared" si="855"/>
        <v>50</v>
      </c>
      <c r="P9844" s="40">
        <f>J9844/10000*I9844</f>
        <v>8.2421153457900003E-3</v>
      </c>
      <c r="Q9844" s="40">
        <f>IF(AND(H9844&lt;&gt;"below",I9844&gt;=0.005),M9844*P9844,0)</f>
        <v>2.8847403710265E-2</v>
      </c>
    </row>
    <row r="9845" spans="1:17" x14ac:dyDescent="0.3">
      <c r="A9845" s="29">
        <v>2506791</v>
      </c>
      <c r="B9845" s="1">
        <v>135</v>
      </c>
      <c r="C9845" s="1" t="s">
        <v>34</v>
      </c>
      <c r="D9845" s="1" t="s">
        <v>43</v>
      </c>
      <c r="E9845" s="1" t="s">
        <v>44</v>
      </c>
      <c r="F9845" s="47">
        <v>1071</v>
      </c>
      <c r="G9845" s="34">
        <v>1624.05</v>
      </c>
      <c r="H9845" s="1" t="s">
        <v>218</v>
      </c>
      <c r="I9845" s="34">
        <v>2.2748999999999998E-2</v>
      </c>
      <c r="J9845" s="34">
        <v>425.56439999999998</v>
      </c>
      <c r="K9845" s="35" t="str">
        <f t="shared" si="853"/>
        <v>Kempenland-West_H7150</v>
      </c>
      <c r="L9845" s="36">
        <f>VLOOKUP(D9845,DATA!A:F,5,FALSE)</f>
        <v>1.3726988247862192E-2</v>
      </c>
      <c r="M9845" s="37">
        <f>VLOOKUP(D9845,DATA!A:F,6,FALSE)</f>
        <v>1285.5</v>
      </c>
      <c r="N9845" s="36">
        <f t="shared" si="854"/>
        <v>99.050332862744696</v>
      </c>
      <c r="O9845" s="36">
        <f t="shared" si="855"/>
        <v>99.050626558994736</v>
      </c>
      <c r="P9845" s="36">
        <f t="shared" si="856"/>
        <v>2.9369625003994315E-4</v>
      </c>
      <c r="Q9845" s="36">
        <f t="shared" si="857"/>
        <v>1.2498666843049839E-3</v>
      </c>
    </row>
    <row r="9846" spans="1:17" x14ac:dyDescent="0.3">
      <c r="A9846" s="30">
        <v>2506792</v>
      </c>
      <c r="B9846" s="14">
        <v>135</v>
      </c>
      <c r="C9846" s="14" t="s">
        <v>34</v>
      </c>
      <c r="D9846" s="14" t="s">
        <v>55</v>
      </c>
      <c r="E9846" s="14" t="s">
        <v>56</v>
      </c>
      <c r="F9846" s="48">
        <v>500</v>
      </c>
      <c r="G9846" s="38">
        <v>1872.9</v>
      </c>
      <c r="H9846" s="14" t="s">
        <v>218</v>
      </c>
      <c r="I9846" s="38">
        <v>2.6041000000000002E-2</v>
      </c>
      <c r="J9846" s="38">
        <v>1516.9851000000001</v>
      </c>
      <c r="K9846" s="39" t="str">
        <f t="shared" si="853"/>
        <v>Kempenland-West_H3130</v>
      </c>
      <c r="L9846" s="40">
        <f>VLOOKUP(D9846,DATA!A:F,5,FALSE)</f>
        <v>0</v>
      </c>
      <c r="M9846" s="41">
        <f>VLOOKUP(D9846,DATA!A:F,6,FALSE)</f>
        <v>3.5</v>
      </c>
      <c r="N9846" s="40">
        <f t="shared" si="854"/>
        <v>50</v>
      </c>
      <c r="O9846" s="40">
        <f t="shared" si="855"/>
        <v>50</v>
      </c>
      <c r="P9846" s="40">
        <f>J9846/10000*I9846</f>
        <v>3.9503808989100001E-3</v>
      </c>
      <c r="Q9846" s="40">
        <f>IF(AND(H9846&lt;&gt;"below",I9846&gt;=0.005),M9846*P9846,0)</f>
        <v>1.3826333146185001E-2</v>
      </c>
    </row>
    <row r="9847" spans="1:17" x14ac:dyDescent="0.3">
      <c r="A9847" s="29">
        <v>2506792</v>
      </c>
      <c r="B9847" s="1">
        <v>135</v>
      </c>
      <c r="C9847" s="1" t="s">
        <v>34</v>
      </c>
      <c r="D9847" s="1" t="s">
        <v>57</v>
      </c>
      <c r="E9847" s="1" t="s">
        <v>58</v>
      </c>
      <c r="F9847" s="47">
        <v>714</v>
      </c>
      <c r="G9847" s="34">
        <v>1872.9</v>
      </c>
      <c r="H9847" s="1" t="s">
        <v>218</v>
      </c>
      <c r="I9847" s="34">
        <v>2.6041000000000002E-2</v>
      </c>
      <c r="J9847" s="34">
        <v>102.53962</v>
      </c>
      <c r="K9847" s="35" t="str">
        <f t="shared" si="853"/>
        <v>Kempenland-West_H3160</v>
      </c>
      <c r="L9847" s="36">
        <f>VLOOKUP(D9847,DATA!A:F,5,FALSE)</f>
        <v>1.0986712608830001E-2</v>
      </c>
      <c r="M9847" s="37">
        <f>VLOOKUP(D9847,DATA!A:F,6,FALSE)</f>
        <v>982</v>
      </c>
      <c r="N9847" s="36">
        <f t="shared" si="854"/>
        <v>99.994388561600857</v>
      </c>
      <c r="O9847" s="36">
        <f t="shared" si="855"/>
        <v>99.994390166741638</v>
      </c>
      <c r="P9847" s="36">
        <f t="shared" si="856"/>
        <v>1.6051407811801255E-6</v>
      </c>
      <c r="Q9847" s="36">
        <f t="shared" si="857"/>
        <v>1.6459052574871321E-6</v>
      </c>
    </row>
    <row r="9848" spans="1:17" x14ac:dyDescent="0.3">
      <c r="A9848" s="29">
        <v>2508320</v>
      </c>
      <c r="B9848" s="1">
        <v>135</v>
      </c>
      <c r="C9848" s="1" t="s">
        <v>34</v>
      </c>
      <c r="D9848" s="1" t="s">
        <v>63</v>
      </c>
      <c r="E9848" s="1" t="s">
        <v>64</v>
      </c>
      <c r="F9848" s="47">
        <v>714</v>
      </c>
      <c r="G9848" s="34">
        <v>1902.28</v>
      </c>
      <c r="H9848" s="1" t="s">
        <v>218</v>
      </c>
      <c r="I9848" s="34">
        <v>2.7434E-2</v>
      </c>
      <c r="J9848" s="34">
        <v>173.419725</v>
      </c>
      <c r="K9848" s="35" t="str">
        <f t="shared" si="853"/>
        <v>Kempenland-West_H2310</v>
      </c>
      <c r="L9848" s="36">
        <f>VLOOKUP(D9848,DATA!A:F,5,FALSE)</f>
        <v>1.0986712608830001E-2</v>
      </c>
      <c r="M9848" s="37">
        <f>VLOOKUP(D9848,DATA!A:F,6,FALSE)</f>
        <v>982</v>
      </c>
      <c r="N9848" s="36">
        <f t="shared" si="854"/>
        <v>99.995936547629</v>
      </c>
      <c r="O9848" s="36">
        <f t="shared" si="855"/>
        <v>99.995937772157731</v>
      </c>
      <c r="P9848" s="36">
        <f t="shared" si="856"/>
        <v>1.2245287308587649E-6</v>
      </c>
      <c r="Q9848" s="36">
        <f t="shared" si="857"/>
        <v>2.1235743576012603E-6</v>
      </c>
    </row>
    <row r="9849" spans="1:17" x14ac:dyDescent="0.3">
      <c r="A9849" s="30">
        <v>2508320</v>
      </c>
      <c r="B9849" s="14">
        <v>135</v>
      </c>
      <c r="C9849" s="14" t="s">
        <v>34</v>
      </c>
      <c r="D9849" s="14" t="s">
        <v>55</v>
      </c>
      <c r="E9849" s="14" t="s">
        <v>56</v>
      </c>
      <c r="F9849" s="48">
        <v>500</v>
      </c>
      <c r="G9849" s="38">
        <v>1902.28</v>
      </c>
      <c r="H9849" s="14" t="s">
        <v>218</v>
      </c>
      <c r="I9849" s="38">
        <v>2.7434E-2</v>
      </c>
      <c r="J9849" s="38">
        <v>6.30862E-3</v>
      </c>
      <c r="K9849" s="39" t="str">
        <f t="shared" si="853"/>
        <v>Kempenland-West_H3130</v>
      </c>
      <c r="L9849" s="40">
        <f>VLOOKUP(D9849,DATA!A:F,5,FALSE)</f>
        <v>0</v>
      </c>
      <c r="M9849" s="41">
        <f>VLOOKUP(D9849,DATA!A:F,6,FALSE)</f>
        <v>3.5</v>
      </c>
      <c r="N9849" s="40">
        <f t="shared" si="854"/>
        <v>50</v>
      </c>
      <c r="O9849" s="40">
        <f t="shared" si="855"/>
        <v>50</v>
      </c>
      <c r="P9849" s="40">
        <f>J9849/10000*I9849</f>
        <v>1.7307068107999999E-8</v>
      </c>
      <c r="Q9849" s="40">
        <f>IF(AND(H9849&lt;&gt;"below",I9849&gt;=0.005),M9849*P9849,0)</f>
        <v>6.0574738377999994E-8</v>
      </c>
    </row>
    <row r="9850" spans="1:17" x14ac:dyDescent="0.3">
      <c r="A9850" s="29">
        <v>2508320</v>
      </c>
      <c r="B9850" s="1">
        <v>135</v>
      </c>
      <c r="C9850" s="1" t="s">
        <v>34</v>
      </c>
      <c r="D9850" s="1" t="s">
        <v>43</v>
      </c>
      <c r="E9850" s="1" t="s">
        <v>44</v>
      </c>
      <c r="F9850" s="47">
        <v>1071</v>
      </c>
      <c r="G9850" s="34">
        <v>1902.28</v>
      </c>
      <c r="H9850" s="1" t="s">
        <v>218</v>
      </c>
      <c r="I9850" s="34">
        <v>2.7434E-2</v>
      </c>
      <c r="J9850" s="34">
        <v>173.419725</v>
      </c>
      <c r="K9850" s="35" t="str">
        <f t="shared" si="853"/>
        <v>Kempenland-West_H7150</v>
      </c>
      <c r="L9850" s="36">
        <f>VLOOKUP(D9850,DATA!A:F,5,FALSE)</f>
        <v>1.3726988247862192E-2</v>
      </c>
      <c r="M9850" s="37">
        <f>VLOOKUP(D9850,DATA!A:F,6,FALSE)</f>
        <v>1285.5</v>
      </c>
      <c r="N9850" s="36">
        <f t="shared" si="854"/>
        <v>99.978965093285424</v>
      </c>
      <c r="O9850" s="36">
        <f t="shared" si="855"/>
        <v>99.97897301158423</v>
      </c>
      <c r="P9850" s="36">
        <f t="shared" si="856"/>
        <v>7.9182988059756099E-6</v>
      </c>
      <c r="Q9850" s="36">
        <f t="shared" si="857"/>
        <v>1.3731892014001186E-5</v>
      </c>
    </row>
    <row r="9851" spans="1:17" x14ac:dyDescent="0.3">
      <c r="A9851" s="30">
        <v>2511328</v>
      </c>
      <c r="B9851" s="14">
        <v>135</v>
      </c>
      <c r="C9851" s="14" t="s">
        <v>34</v>
      </c>
      <c r="D9851" s="14" t="s">
        <v>55</v>
      </c>
      <c r="E9851" s="14" t="s">
        <v>56</v>
      </c>
      <c r="F9851" s="48">
        <v>500</v>
      </c>
      <c r="G9851" s="38">
        <v>1928.33</v>
      </c>
      <c r="H9851" s="14" t="s">
        <v>218</v>
      </c>
      <c r="I9851" s="38">
        <v>1.20334E-2</v>
      </c>
      <c r="J9851" s="38">
        <v>85.06223</v>
      </c>
      <c r="K9851" s="39" t="str">
        <f t="shared" si="853"/>
        <v>Kempenland-West_H3130</v>
      </c>
      <c r="L9851" s="40">
        <f>VLOOKUP(D9851,DATA!A:F,5,FALSE)</f>
        <v>0</v>
      </c>
      <c r="M9851" s="41">
        <f>VLOOKUP(D9851,DATA!A:F,6,FALSE)</f>
        <v>3.5</v>
      </c>
      <c r="N9851" s="40">
        <f t="shared" si="854"/>
        <v>50</v>
      </c>
      <c r="O9851" s="40">
        <f t="shared" si="855"/>
        <v>50</v>
      </c>
      <c r="P9851" s="40">
        <f>J9851/10000*I9851</f>
        <v>1.023587838482E-4</v>
      </c>
      <c r="Q9851" s="40">
        <f>IF(AND(H9851&lt;&gt;"below",I9851&gt;=0.005),M9851*P9851,0)</f>
        <v>3.5825574346869999E-4</v>
      </c>
    </row>
    <row r="9852" spans="1:17" x14ac:dyDescent="0.3">
      <c r="A9852" s="29">
        <v>2511328</v>
      </c>
      <c r="B9852" s="1">
        <v>135</v>
      </c>
      <c r="C9852" s="1" t="s">
        <v>34</v>
      </c>
      <c r="D9852" s="1" t="s">
        <v>43</v>
      </c>
      <c r="E9852" s="1" t="s">
        <v>44</v>
      </c>
      <c r="F9852" s="47">
        <v>1071</v>
      </c>
      <c r="G9852" s="34">
        <v>1928.33</v>
      </c>
      <c r="H9852" s="1" t="s">
        <v>218</v>
      </c>
      <c r="I9852" s="34">
        <v>1.20334E-2</v>
      </c>
      <c r="J9852" s="34">
        <v>138.35216</v>
      </c>
      <c r="K9852" s="35" t="str">
        <f t="shared" si="853"/>
        <v>Kempenland-West_H7150</v>
      </c>
      <c r="L9852" s="36">
        <f>VLOOKUP(D9852,DATA!A:F,5,FALSE)</f>
        <v>1.3726988247862192E-2</v>
      </c>
      <c r="M9852" s="37">
        <f>VLOOKUP(D9852,DATA!A:F,6,FALSE)</f>
        <v>1285.5</v>
      </c>
      <c r="N9852" s="36">
        <f t="shared" si="854"/>
        <v>99.985288073674454</v>
      </c>
      <c r="O9852" s="36">
        <f t="shared" si="855"/>
        <v>99.985290503266739</v>
      </c>
      <c r="P9852" s="36">
        <f t="shared" si="856"/>
        <v>2.429592285579929E-6</v>
      </c>
      <c r="Q9852" s="36">
        <f t="shared" si="857"/>
        <v>3.3613934062932002E-6</v>
      </c>
    </row>
    <row r="9853" spans="1:17" x14ac:dyDescent="0.3">
      <c r="A9853" s="30">
        <v>2512856</v>
      </c>
      <c r="B9853" s="14">
        <v>135</v>
      </c>
      <c r="C9853" s="14" t="s">
        <v>34</v>
      </c>
      <c r="D9853" s="14" t="s">
        <v>55</v>
      </c>
      <c r="E9853" s="14" t="s">
        <v>56</v>
      </c>
      <c r="F9853" s="48">
        <v>500</v>
      </c>
      <c r="G9853" s="38">
        <v>1947.39</v>
      </c>
      <c r="H9853" s="14" t="s">
        <v>218</v>
      </c>
      <c r="I9853" s="38">
        <v>1.23374E-2</v>
      </c>
      <c r="J9853" s="38">
        <v>37.651676000000002</v>
      </c>
      <c r="K9853" s="39" t="str">
        <f t="shared" si="853"/>
        <v>Kempenland-West_H3130</v>
      </c>
      <c r="L9853" s="40">
        <f>VLOOKUP(D9853,DATA!A:F,5,FALSE)</f>
        <v>0</v>
      </c>
      <c r="M9853" s="41">
        <f>VLOOKUP(D9853,DATA!A:F,6,FALSE)</f>
        <v>3.5</v>
      </c>
      <c r="N9853" s="40">
        <f t="shared" si="854"/>
        <v>50</v>
      </c>
      <c r="O9853" s="40">
        <f t="shared" si="855"/>
        <v>50</v>
      </c>
      <c r="P9853" s="40">
        <f>J9853/10000*I9853</f>
        <v>4.6452378748240001E-5</v>
      </c>
      <c r="Q9853" s="40">
        <f>IF(AND(H9853&lt;&gt;"below",I9853&gt;=0.005),M9853*P9853,0)</f>
        <v>1.6258332561884E-4</v>
      </c>
    </row>
    <row r="9854" spans="1:17" x14ac:dyDescent="0.3">
      <c r="A9854" s="29">
        <v>2512856</v>
      </c>
      <c r="B9854" s="1">
        <v>135</v>
      </c>
      <c r="C9854" s="1" t="s">
        <v>34</v>
      </c>
      <c r="D9854" s="1" t="s">
        <v>43</v>
      </c>
      <c r="E9854" s="1" t="s">
        <v>44</v>
      </c>
      <c r="F9854" s="47">
        <v>1071</v>
      </c>
      <c r="G9854" s="34">
        <v>1947.39</v>
      </c>
      <c r="H9854" s="1" t="s">
        <v>218</v>
      </c>
      <c r="I9854" s="34">
        <v>1.23374E-2</v>
      </c>
      <c r="J9854" s="34">
        <v>39.271183000000001</v>
      </c>
      <c r="K9854" s="35" t="str">
        <f t="shared" si="853"/>
        <v>Kempenland-West_H7150</v>
      </c>
      <c r="L9854" s="36">
        <f>VLOOKUP(D9854,DATA!A:F,5,FALSE)</f>
        <v>1.3726988247862192E-2</v>
      </c>
      <c r="M9854" s="37">
        <f>VLOOKUP(D9854,DATA!A:F,6,FALSE)</f>
        <v>1285.5</v>
      </c>
      <c r="N9854" s="36">
        <f t="shared" si="854"/>
        <v>99.988674509833103</v>
      </c>
      <c r="O9854" s="36">
        <f t="shared" si="855"/>
        <v>99.988676427485828</v>
      </c>
      <c r="P9854" s="36">
        <f t="shared" si="856"/>
        <v>1.917652724614527E-6</v>
      </c>
      <c r="Q9854" s="36">
        <f t="shared" si="857"/>
        <v>7.5308491078785704E-7</v>
      </c>
    </row>
    <row r="9855" spans="1:17" x14ac:dyDescent="0.3">
      <c r="A9855" s="29">
        <v>2512899</v>
      </c>
      <c r="B9855" s="1">
        <v>135</v>
      </c>
      <c r="C9855" s="1" t="s">
        <v>34</v>
      </c>
      <c r="D9855" s="1" t="s">
        <v>85</v>
      </c>
      <c r="E9855" s="1" t="s">
        <v>60</v>
      </c>
      <c r="F9855" s="47">
        <v>1071</v>
      </c>
      <c r="G9855" s="34">
        <v>1608.88</v>
      </c>
      <c r="H9855" s="1" t="s">
        <v>218</v>
      </c>
      <c r="I9855" s="34">
        <v>1.4909800000000001E-2</v>
      </c>
      <c r="J9855" s="34">
        <v>781.08960000000002</v>
      </c>
      <c r="K9855" s="35" t="str">
        <f t="shared" si="853"/>
        <v>Kempenland-West_ZGH9190</v>
      </c>
      <c r="L9855" s="36">
        <f>VLOOKUP(D9855,DATA!A:F,5,FALSE)</f>
        <v>1.3726988247862192E-2</v>
      </c>
      <c r="M9855" s="37">
        <f>VLOOKUP(D9855,DATA!A:F,6,FALSE)</f>
        <v>1285.5</v>
      </c>
      <c r="N9855" s="36">
        <f t="shared" si="854"/>
        <v>98.833044122710547</v>
      </c>
      <c r="O9855" s="36">
        <f t="shared" si="855"/>
        <v>98.833280148947651</v>
      </c>
      <c r="P9855" s="36">
        <f t="shared" si="856"/>
        <v>2.3602623710416992E-4</v>
      </c>
      <c r="Q9855" s="36">
        <f t="shared" si="857"/>
        <v>1.8435763912920124E-3</v>
      </c>
    </row>
    <row r="9856" spans="1:17" x14ac:dyDescent="0.3">
      <c r="A9856" s="30">
        <v>2514386</v>
      </c>
      <c r="B9856" s="14">
        <v>135</v>
      </c>
      <c r="C9856" s="14" t="s">
        <v>34</v>
      </c>
      <c r="D9856" s="14" t="s">
        <v>55</v>
      </c>
      <c r="E9856" s="14" t="s">
        <v>56</v>
      </c>
      <c r="F9856" s="48">
        <v>500</v>
      </c>
      <c r="G9856" s="38">
        <v>1939.55</v>
      </c>
      <c r="H9856" s="14" t="s">
        <v>218</v>
      </c>
      <c r="I9856" s="38">
        <v>1.2343E-2</v>
      </c>
      <c r="J9856" s="38">
        <v>825.49659999999994</v>
      </c>
      <c r="K9856" s="39" t="str">
        <f t="shared" si="853"/>
        <v>Kempenland-West_H3130</v>
      </c>
      <c r="L9856" s="40">
        <f>VLOOKUP(D9856,DATA!A:F,5,FALSE)</f>
        <v>0</v>
      </c>
      <c r="M9856" s="41">
        <f>VLOOKUP(D9856,DATA!A:F,6,FALSE)</f>
        <v>3.5</v>
      </c>
      <c r="N9856" s="40">
        <f t="shared" si="854"/>
        <v>50</v>
      </c>
      <c r="O9856" s="40">
        <f t="shared" si="855"/>
        <v>50</v>
      </c>
      <c r="P9856" s="40">
        <f>J9856/10000*I9856</f>
        <v>1.01891045338E-3</v>
      </c>
      <c r="Q9856" s="40">
        <f>IF(AND(H9856&lt;&gt;"below",I9856&gt;=0.005),M9856*P9856,0)</f>
        <v>3.5661865868300002E-3</v>
      </c>
    </row>
    <row r="9857" spans="1:17" x14ac:dyDescent="0.3">
      <c r="A9857" s="29">
        <v>2514386</v>
      </c>
      <c r="B9857" s="1">
        <v>135</v>
      </c>
      <c r="C9857" s="1" t="s">
        <v>34</v>
      </c>
      <c r="D9857" s="1" t="s">
        <v>43</v>
      </c>
      <c r="E9857" s="1" t="s">
        <v>44</v>
      </c>
      <c r="F9857" s="47">
        <v>1071</v>
      </c>
      <c r="G9857" s="34">
        <v>1939.55</v>
      </c>
      <c r="H9857" s="1" t="s">
        <v>218</v>
      </c>
      <c r="I9857" s="34">
        <v>1.2343E-2</v>
      </c>
      <c r="J9857" s="34">
        <v>223.88883999999999</v>
      </c>
      <c r="K9857" s="35" t="str">
        <f t="shared" si="853"/>
        <v>Kempenland-West_H7150</v>
      </c>
      <c r="L9857" s="36">
        <f>VLOOKUP(D9857,DATA!A:F,5,FALSE)</f>
        <v>1.3726988247862192E-2</v>
      </c>
      <c r="M9857" s="37">
        <f>VLOOKUP(D9857,DATA!A:F,6,FALSE)</f>
        <v>1285.5</v>
      </c>
      <c r="N9857" s="36">
        <f t="shared" si="854"/>
        <v>99.987387824312833</v>
      </c>
      <c r="O9857" s="36">
        <f t="shared" si="855"/>
        <v>99.987389960771253</v>
      </c>
      <c r="P9857" s="36">
        <f t="shared" si="856"/>
        <v>2.1364584199545789E-6</v>
      </c>
      <c r="Q9857" s="36">
        <f t="shared" si="857"/>
        <v>4.7832919735186349E-6</v>
      </c>
    </row>
    <row r="9858" spans="1:17" x14ac:dyDescent="0.3">
      <c r="A9858" s="29">
        <v>2514429</v>
      </c>
      <c r="B9858" s="1">
        <v>135</v>
      </c>
      <c r="C9858" s="1" t="s">
        <v>34</v>
      </c>
      <c r="D9858" s="1" t="s">
        <v>85</v>
      </c>
      <c r="E9858" s="1" t="s">
        <v>60</v>
      </c>
      <c r="F9858" s="47">
        <v>1071</v>
      </c>
      <c r="G9858" s="34">
        <v>1589.78</v>
      </c>
      <c r="H9858" s="1" t="s">
        <v>218</v>
      </c>
      <c r="I9858" s="34">
        <v>1.51895E-2</v>
      </c>
      <c r="J9858" s="34">
        <v>110.75015</v>
      </c>
      <c r="K9858" s="35" t="str">
        <f t="shared" si="853"/>
        <v>Kempenland-West_ZGH9190</v>
      </c>
      <c r="L9858" s="36">
        <f>VLOOKUP(D9858,DATA!A:F,5,FALSE)</f>
        <v>1.3726988247862192E-2</v>
      </c>
      <c r="M9858" s="37">
        <f>VLOOKUP(D9858,DATA!A:F,6,FALSE)</f>
        <v>1285.5</v>
      </c>
      <c r="N9858" s="36">
        <f t="shared" si="854"/>
        <v>98.488515971985663</v>
      </c>
      <c r="O9858" s="36">
        <f t="shared" si="855"/>
        <v>98.488826330731868</v>
      </c>
      <c r="P9858" s="36">
        <f t="shared" si="856"/>
        <v>3.1035874620499726E-4</v>
      </c>
      <c r="Q9858" s="36">
        <f t="shared" si="857"/>
        <v>3.4372277696015379E-4</v>
      </c>
    </row>
    <row r="9859" spans="1:17" x14ac:dyDescent="0.3">
      <c r="A9859" s="29">
        <v>2515908</v>
      </c>
      <c r="B9859" s="1">
        <v>135</v>
      </c>
      <c r="C9859" s="1" t="s">
        <v>34</v>
      </c>
      <c r="D9859" s="1" t="s">
        <v>53</v>
      </c>
      <c r="E9859" s="1" t="s">
        <v>54</v>
      </c>
      <c r="F9859" s="47">
        <v>714</v>
      </c>
      <c r="G9859" s="34">
        <v>1661.86</v>
      </c>
      <c r="H9859" s="1" t="s">
        <v>218</v>
      </c>
      <c r="I9859" s="34">
        <v>8.4875000000000003E-3</v>
      </c>
      <c r="J9859" s="34">
        <v>454.95067999999998</v>
      </c>
      <c r="K9859" s="35" t="str">
        <f t="shared" ref="K9859:K9922" si="858">_xlfn.CONCAT(C9859,"_",D9859)</f>
        <v>Kempenland-West_H4030</v>
      </c>
      <c r="L9859" s="36">
        <f>VLOOKUP(D9859,DATA!A:F,5,FALSE)</f>
        <v>1.0986712608830001E-2</v>
      </c>
      <c r="M9859" s="37">
        <f>VLOOKUP(D9859,DATA!A:F,6,FALSE)</f>
        <v>982</v>
      </c>
      <c r="N9859" s="36">
        <f t="shared" ref="N9859:N9922" si="859">100/(1+EXP(-L9859*(G9859-M9859)))</f>
        <v>99.943006972375073</v>
      </c>
      <c r="O9859" s="36">
        <f t="shared" ref="O9859:O9922" si="860">100/(1+EXP(-L9859*((G9859+I9859)-M9859)))</f>
        <v>99.943012283682833</v>
      </c>
      <c r="P9859" s="36">
        <f t="shared" ref="P9859:P9922" si="861">O9859-N9859</f>
        <v>5.3113077598254677E-6</v>
      </c>
      <c r="Q9859" s="36">
        <f t="shared" ref="Q9859:Q9922" si="862">IF(AND(H9859&lt;&gt;"below",I9859&gt;=0.005),J9859*P9859/100,0)</f>
        <v>2.416383077021873E-5</v>
      </c>
    </row>
    <row r="9860" spans="1:17" x14ac:dyDescent="0.3">
      <c r="A9860" s="29">
        <v>2515909</v>
      </c>
      <c r="B9860" s="1">
        <v>135</v>
      </c>
      <c r="C9860" s="1" t="s">
        <v>34</v>
      </c>
      <c r="D9860" s="1" t="s">
        <v>41</v>
      </c>
      <c r="E9860" s="1" t="s">
        <v>42</v>
      </c>
      <c r="F9860" s="47">
        <v>1071</v>
      </c>
      <c r="G9860" s="34">
        <v>1603.48</v>
      </c>
      <c r="H9860" s="1" t="s">
        <v>218</v>
      </c>
      <c r="I9860" s="34">
        <v>8.1984999999999992E-3</v>
      </c>
      <c r="J9860" s="34">
        <v>320.48647999999997</v>
      </c>
      <c r="K9860" s="35" t="str">
        <f t="shared" si="858"/>
        <v>Kempenland-West_H4010A</v>
      </c>
      <c r="L9860" s="36">
        <f>VLOOKUP(D9860,DATA!A:F,5,FALSE)</f>
        <v>1.3726988247862192E-2</v>
      </c>
      <c r="M9860" s="37">
        <f>VLOOKUP(D9860,DATA!A:F,6,FALSE)</f>
        <v>1285.5</v>
      </c>
      <c r="N9860" s="36">
        <f t="shared" si="859"/>
        <v>98.744383356013543</v>
      </c>
      <c r="O9860" s="36">
        <f t="shared" si="860"/>
        <v>98.744522882065255</v>
      </c>
      <c r="P9860" s="36">
        <f t="shared" si="861"/>
        <v>1.3952605171141386E-4</v>
      </c>
      <c r="Q9860" s="36">
        <f t="shared" si="862"/>
        <v>4.4716213181288995E-4</v>
      </c>
    </row>
    <row r="9861" spans="1:17" x14ac:dyDescent="0.3">
      <c r="A9861" s="29">
        <v>2515957</v>
      </c>
      <c r="B9861" s="1">
        <v>135</v>
      </c>
      <c r="C9861" s="1" t="s">
        <v>34</v>
      </c>
      <c r="D9861" s="1" t="s">
        <v>85</v>
      </c>
      <c r="E9861" s="1" t="s">
        <v>60</v>
      </c>
      <c r="F9861" s="47">
        <v>1071</v>
      </c>
      <c r="G9861" s="34">
        <v>1642.14</v>
      </c>
      <c r="H9861" s="1" t="s">
        <v>218</v>
      </c>
      <c r="I9861" s="34">
        <v>1.5163299999999999E-2</v>
      </c>
      <c r="J9861" s="34">
        <v>2916.5414999999998</v>
      </c>
      <c r="K9861" s="35" t="str">
        <f t="shared" si="858"/>
        <v>Kempenland-West_ZGH9190</v>
      </c>
      <c r="L9861" s="36">
        <f>VLOOKUP(D9861,DATA!A:F,5,FALSE)</f>
        <v>1.3726988247862192E-2</v>
      </c>
      <c r="M9861" s="37">
        <f>VLOOKUP(D9861,DATA!A:F,6,FALSE)</f>
        <v>1285.5</v>
      </c>
      <c r="N9861" s="36">
        <f t="shared" si="859"/>
        <v>99.257605526837651</v>
      </c>
      <c r="O9861" s="36">
        <f t="shared" si="860"/>
        <v>99.257758890682169</v>
      </c>
      <c r="P9861" s="36">
        <f t="shared" si="861"/>
        <v>1.5336384451813956E-4</v>
      </c>
      <c r="Q9861" s="36">
        <f t="shared" si="862"/>
        <v>4.4729201713670143E-3</v>
      </c>
    </row>
    <row r="9862" spans="1:17" x14ac:dyDescent="0.3">
      <c r="A9862" s="29">
        <v>2517438</v>
      </c>
      <c r="B9862" s="1">
        <v>135</v>
      </c>
      <c r="C9862" s="1" t="s">
        <v>34</v>
      </c>
      <c r="D9862" s="1" t="s">
        <v>41</v>
      </c>
      <c r="E9862" s="1" t="s">
        <v>42</v>
      </c>
      <c r="F9862" s="47">
        <v>1071</v>
      </c>
      <c r="G9862" s="34">
        <v>1352.97</v>
      </c>
      <c r="H9862" s="1" t="s">
        <v>218</v>
      </c>
      <c r="I9862" s="34">
        <v>6.7006000000000001E-3</v>
      </c>
      <c r="J9862" s="34">
        <v>3800.7979</v>
      </c>
      <c r="K9862" s="35" t="str">
        <f t="shared" si="858"/>
        <v>Kempenland-West_H4010A</v>
      </c>
      <c r="L9862" s="36">
        <f>VLOOKUP(D9862,DATA!A:F,5,FALSE)</f>
        <v>1.3726988247862192E-2</v>
      </c>
      <c r="M9862" s="37">
        <f>VLOOKUP(D9862,DATA!A:F,6,FALSE)</f>
        <v>1285.5</v>
      </c>
      <c r="N9862" s="36">
        <f t="shared" si="859"/>
        <v>71.629556285101032</v>
      </c>
      <c r="O9862" s="36">
        <f t="shared" si="860"/>
        <v>71.631425411638844</v>
      </c>
      <c r="P9862" s="36">
        <f t="shared" si="861"/>
        <v>1.8691265378123489E-3</v>
      </c>
      <c r="Q9862" s="36">
        <f t="shared" si="862"/>
        <v>7.1041722197514465E-2</v>
      </c>
    </row>
    <row r="9863" spans="1:17" x14ac:dyDescent="0.3">
      <c r="A9863" s="29">
        <v>2517438</v>
      </c>
      <c r="B9863" s="1">
        <v>135</v>
      </c>
      <c r="C9863" s="1" t="s">
        <v>34</v>
      </c>
      <c r="D9863" s="1" t="s">
        <v>53</v>
      </c>
      <c r="E9863" s="1" t="s">
        <v>54</v>
      </c>
      <c r="F9863" s="47">
        <v>714</v>
      </c>
      <c r="G9863" s="34">
        <v>1352.97</v>
      </c>
      <c r="H9863" s="1" t="s">
        <v>218</v>
      </c>
      <c r="I9863" s="34">
        <v>6.7006000000000001E-3</v>
      </c>
      <c r="J9863" s="34">
        <v>3596.8908999999999</v>
      </c>
      <c r="K9863" s="35" t="str">
        <f t="shared" si="858"/>
        <v>Kempenland-West_H4030</v>
      </c>
      <c r="L9863" s="36">
        <f>VLOOKUP(D9863,DATA!A:F,5,FALSE)</f>
        <v>1.0986712608830001E-2</v>
      </c>
      <c r="M9863" s="37">
        <f>VLOOKUP(D9863,DATA!A:F,6,FALSE)</f>
        <v>982</v>
      </c>
      <c r="N9863" s="36">
        <f t="shared" si="859"/>
        <v>98.330386236646945</v>
      </c>
      <c r="O9863" s="36">
        <f t="shared" si="860"/>
        <v>98.330507093078381</v>
      </c>
      <c r="P9863" s="36">
        <f t="shared" si="861"/>
        <v>1.2085643143677771E-4</v>
      </c>
      <c r="Q9863" s="36">
        <f t="shared" si="862"/>
        <v>4.3470739844141968E-3</v>
      </c>
    </row>
    <row r="9864" spans="1:17" x14ac:dyDescent="0.3">
      <c r="A9864" s="29">
        <v>2517438</v>
      </c>
      <c r="B9864" s="1">
        <v>135</v>
      </c>
      <c r="C9864" s="1" t="s">
        <v>34</v>
      </c>
      <c r="D9864" s="1" t="s">
        <v>43</v>
      </c>
      <c r="E9864" s="1" t="s">
        <v>44</v>
      </c>
      <c r="F9864" s="47">
        <v>1071</v>
      </c>
      <c r="G9864" s="34">
        <v>1352.97</v>
      </c>
      <c r="H9864" s="1" t="s">
        <v>218</v>
      </c>
      <c r="I9864" s="34">
        <v>6.7006000000000001E-3</v>
      </c>
      <c r="J9864" s="34">
        <v>241.27759</v>
      </c>
      <c r="K9864" s="35" t="str">
        <f t="shared" si="858"/>
        <v>Kempenland-West_H7150</v>
      </c>
      <c r="L9864" s="36">
        <f>VLOOKUP(D9864,DATA!A:F,5,FALSE)</f>
        <v>1.3726988247862192E-2</v>
      </c>
      <c r="M9864" s="37">
        <f>VLOOKUP(D9864,DATA!A:F,6,FALSE)</f>
        <v>1285.5</v>
      </c>
      <c r="N9864" s="36">
        <f t="shared" si="859"/>
        <v>71.629556285101032</v>
      </c>
      <c r="O9864" s="36">
        <f t="shared" si="860"/>
        <v>71.631425411638844</v>
      </c>
      <c r="P9864" s="36">
        <f t="shared" si="861"/>
        <v>1.8691265378123489E-3</v>
      </c>
      <c r="Q9864" s="36">
        <f t="shared" si="862"/>
        <v>4.5097834644840743E-3</v>
      </c>
    </row>
    <row r="9865" spans="1:17" x14ac:dyDescent="0.3">
      <c r="A9865" s="29">
        <v>2517487</v>
      </c>
      <c r="B9865" s="1">
        <v>135</v>
      </c>
      <c r="C9865" s="1" t="s">
        <v>34</v>
      </c>
      <c r="D9865" s="1" t="s">
        <v>85</v>
      </c>
      <c r="E9865" s="1" t="s">
        <v>60</v>
      </c>
      <c r="F9865" s="47">
        <v>1071</v>
      </c>
      <c r="G9865" s="34">
        <v>1766.77</v>
      </c>
      <c r="H9865" s="1" t="s">
        <v>218</v>
      </c>
      <c r="I9865" s="34">
        <v>1.7576000000000001E-2</v>
      </c>
      <c r="J9865" s="34">
        <v>2899.2440999999999</v>
      </c>
      <c r="K9865" s="35" t="str">
        <f t="shared" si="858"/>
        <v>Kempenland-West_ZGH9190</v>
      </c>
      <c r="L9865" s="36">
        <f>VLOOKUP(D9865,DATA!A:F,5,FALSE)</f>
        <v>1.3726988247862192E-2</v>
      </c>
      <c r="M9865" s="37">
        <f>VLOOKUP(D9865,DATA!A:F,6,FALSE)</f>
        <v>1285.5</v>
      </c>
      <c r="N9865" s="36">
        <f t="shared" si="859"/>
        <v>99.86501184451302</v>
      </c>
      <c r="O9865" s="36">
        <f t="shared" si="860"/>
        <v>99.865044364628488</v>
      </c>
      <c r="P9865" s="36">
        <f t="shared" si="861"/>
        <v>3.2520115468059885E-5</v>
      </c>
      <c r="Q9865" s="36">
        <f t="shared" si="862"/>
        <v>9.4283752902091364E-4</v>
      </c>
    </row>
    <row r="9866" spans="1:17" x14ac:dyDescent="0.3">
      <c r="A9866" s="29">
        <v>2518966</v>
      </c>
      <c r="B9866" s="1">
        <v>135</v>
      </c>
      <c r="C9866" s="1" t="s">
        <v>34</v>
      </c>
      <c r="D9866" s="1" t="s">
        <v>41</v>
      </c>
      <c r="E9866" s="1" t="s">
        <v>42</v>
      </c>
      <c r="F9866" s="47">
        <v>1071</v>
      </c>
      <c r="G9866" s="34">
        <v>1250.42</v>
      </c>
      <c r="H9866" s="1" t="s">
        <v>218</v>
      </c>
      <c r="I9866" s="34">
        <v>6.1443000000000001E-3</v>
      </c>
      <c r="J9866" s="34">
        <v>4185.0600000000004</v>
      </c>
      <c r="K9866" s="35" t="str">
        <f t="shared" si="858"/>
        <v>Kempenland-West_H4010A</v>
      </c>
      <c r="L9866" s="36">
        <f>VLOOKUP(D9866,DATA!A:F,5,FALSE)</f>
        <v>1.3726988247862192E-2</v>
      </c>
      <c r="M9866" s="37">
        <f>VLOOKUP(D9866,DATA!A:F,6,FALSE)</f>
        <v>1285.5</v>
      </c>
      <c r="N9866" s="36">
        <f t="shared" si="859"/>
        <v>38.188789405539445</v>
      </c>
      <c r="O9866" s="36">
        <f t="shared" si="860"/>
        <v>38.190780331644682</v>
      </c>
      <c r="P9866" s="36">
        <f t="shared" si="861"/>
        <v>1.9909261052362126E-3</v>
      </c>
      <c r="Q9866" s="36">
        <f t="shared" si="862"/>
        <v>8.3321452059798642E-2</v>
      </c>
    </row>
    <row r="9867" spans="1:17" x14ac:dyDescent="0.3">
      <c r="A9867" s="29">
        <v>2518966</v>
      </c>
      <c r="B9867" s="1">
        <v>135</v>
      </c>
      <c r="C9867" s="1" t="s">
        <v>34</v>
      </c>
      <c r="D9867" s="1" t="s">
        <v>53</v>
      </c>
      <c r="E9867" s="1" t="s">
        <v>54</v>
      </c>
      <c r="F9867" s="47">
        <v>714</v>
      </c>
      <c r="G9867" s="34">
        <v>1250.42</v>
      </c>
      <c r="H9867" s="1" t="s">
        <v>218</v>
      </c>
      <c r="I9867" s="34">
        <v>6.1443000000000001E-3</v>
      </c>
      <c r="J9867" s="34">
        <v>2595.0050000000001</v>
      </c>
      <c r="K9867" s="35" t="str">
        <f t="shared" si="858"/>
        <v>Kempenland-West_H4030</v>
      </c>
      <c r="L9867" s="36">
        <f>VLOOKUP(D9867,DATA!A:F,5,FALSE)</f>
        <v>1.0986712608830001E-2</v>
      </c>
      <c r="M9867" s="37">
        <f>VLOOKUP(D9867,DATA!A:F,6,FALSE)</f>
        <v>982</v>
      </c>
      <c r="N9867" s="36">
        <f t="shared" si="859"/>
        <v>95.021873033735972</v>
      </c>
      <c r="O9867" s="36">
        <f t="shared" si="860"/>
        <v>95.022192346686879</v>
      </c>
      <c r="P9867" s="36">
        <f t="shared" si="861"/>
        <v>3.1931295090714684E-4</v>
      </c>
      <c r="Q9867" s="36">
        <f t="shared" si="862"/>
        <v>8.2861870416880076E-3</v>
      </c>
    </row>
    <row r="9868" spans="1:17" x14ac:dyDescent="0.3">
      <c r="A9868" s="29">
        <v>2518967</v>
      </c>
      <c r="B9868" s="1">
        <v>135</v>
      </c>
      <c r="C9868" s="1" t="s">
        <v>34</v>
      </c>
      <c r="D9868" s="1" t="s">
        <v>41</v>
      </c>
      <c r="E9868" s="1" t="s">
        <v>42</v>
      </c>
      <c r="F9868" s="47">
        <v>1071</v>
      </c>
      <c r="G9868" s="34">
        <v>1180.31</v>
      </c>
      <c r="H9868" s="1" t="s">
        <v>218</v>
      </c>
      <c r="I9868" s="34">
        <v>5.8640000000000003E-3</v>
      </c>
      <c r="J9868" s="34">
        <v>3606.5562</v>
      </c>
      <c r="K9868" s="35" t="str">
        <f t="shared" si="858"/>
        <v>Kempenland-West_H4010A</v>
      </c>
      <c r="L9868" s="36">
        <f>VLOOKUP(D9868,DATA!A:F,5,FALSE)</f>
        <v>1.3726988247862192E-2</v>
      </c>
      <c r="M9868" s="37">
        <f>VLOOKUP(D9868,DATA!A:F,6,FALSE)</f>
        <v>1285.5</v>
      </c>
      <c r="N9868" s="36">
        <f t="shared" si="859"/>
        <v>19.093566582842939</v>
      </c>
      <c r="O9868" s="36">
        <f t="shared" si="860"/>
        <v>19.094810095312297</v>
      </c>
      <c r="P9868" s="36">
        <f t="shared" si="861"/>
        <v>1.2435124693581656E-3</v>
      </c>
      <c r="Q9868" s="36">
        <f t="shared" si="862"/>
        <v>4.4847976061410028E-2</v>
      </c>
    </row>
    <row r="9869" spans="1:17" x14ac:dyDescent="0.3">
      <c r="A9869" s="29">
        <v>2518967</v>
      </c>
      <c r="B9869" s="1">
        <v>135</v>
      </c>
      <c r="C9869" s="1" t="s">
        <v>34</v>
      </c>
      <c r="D9869" s="1" t="s">
        <v>53</v>
      </c>
      <c r="E9869" s="1" t="s">
        <v>54</v>
      </c>
      <c r="F9869" s="47">
        <v>714</v>
      </c>
      <c r="G9869" s="34">
        <v>1180.31</v>
      </c>
      <c r="H9869" s="1" t="s">
        <v>218</v>
      </c>
      <c r="I9869" s="34">
        <v>5.8640000000000003E-3</v>
      </c>
      <c r="J9869" s="34">
        <v>1386.0841</v>
      </c>
      <c r="K9869" s="35" t="str">
        <f t="shared" si="858"/>
        <v>Kempenland-West_H4030</v>
      </c>
      <c r="L9869" s="36">
        <f>VLOOKUP(D9869,DATA!A:F,5,FALSE)</f>
        <v>1.0986712608830001E-2</v>
      </c>
      <c r="M9869" s="37">
        <f>VLOOKUP(D9869,DATA!A:F,6,FALSE)</f>
        <v>982</v>
      </c>
      <c r="N9869" s="36">
        <f t="shared" si="859"/>
        <v>89.832723874925122</v>
      </c>
      <c r="O9869" s="36">
        <f t="shared" si="860"/>
        <v>89.833312298098193</v>
      </c>
      <c r="P9869" s="36">
        <f t="shared" si="861"/>
        <v>5.8842317307039593E-4</v>
      </c>
      <c r="Q9869" s="36">
        <f t="shared" si="862"/>
        <v>8.1560400426442404E-3</v>
      </c>
    </row>
    <row r="9870" spans="1:17" x14ac:dyDescent="0.3">
      <c r="A9870" s="29">
        <v>2518967</v>
      </c>
      <c r="B9870" s="1">
        <v>135</v>
      </c>
      <c r="C9870" s="1" t="s">
        <v>34</v>
      </c>
      <c r="D9870" s="1" t="s">
        <v>43</v>
      </c>
      <c r="E9870" s="1" t="s">
        <v>44</v>
      </c>
      <c r="F9870" s="47">
        <v>1071</v>
      </c>
      <c r="G9870" s="34">
        <v>1180.31</v>
      </c>
      <c r="H9870" s="1" t="s">
        <v>218</v>
      </c>
      <c r="I9870" s="34">
        <v>5.8640000000000003E-3</v>
      </c>
      <c r="J9870" s="34">
        <v>462.36689999999999</v>
      </c>
      <c r="K9870" s="35" t="str">
        <f t="shared" si="858"/>
        <v>Kempenland-West_H7150</v>
      </c>
      <c r="L9870" s="36">
        <f>VLOOKUP(D9870,DATA!A:F,5,FALSE)</f>
        <v>1.3726988247862192E-2</v>
      </c>
      <c r="M9870" s="37">
        <f>VLOOKUP(D9870,DATA!A:F,6,FALSE)</f>
        <v>1285.5</v>
      </c>
      <c r="N9870" s="36">
        <f t="shared" si="859"/>
        <v>19.093566582842939</v>
      </c>
      <c r="O9870" s="36">
        <f t="shared" si="860"/>
        <v>19.094810095312297</v>
      </c>
      <c r="P9870" s="36">
        <f t="shared" si="861"/>
        <v>1.2435124693581656E-3</v>
      </c>
      <c r="Q9870" s="36">
        <f t="shared" si="862"/>
        <v>5.7495900556848003E-3</v>
      </c>
    </row>
    <row r="9871" spans="1:17" x14ac:dyDescent="0.3">
      <c r="A9871" s="29">
        <v>2519015</v>
      </c>
      <c r="B9871" s="1">
        <v>135</v>
      </c>
      <c r="C9871" s="1" t="s">
        <v>34</v>
      </c>
      <c r="D9871" s="1" t="s">
        <v>85</v>
      </c>
      <c r="E9871" s="1" t="s">
        <v>60</v>
      </c>
      <c r="F9871" s="47">
        <v>1071</v>
      </c>
      <c r="G9871" s="34">
        <v>1611.03</v>
      </c>
      <c r="H9871" s="1" t="s">
        <v>218</v>
      </c>
      <c r="I9871" s="34">
        <v>1.4856100000000001E-2</v>
      </c>
      <c r="J9871" s="34">
        <v>237.31491</v>
      </c>
      <c r="K9871" s="35" t="str">
        <f t="shared" si="858"/>
        <v>Kempenland-West_ZGH9190</v>
      </c>
      <c r="L9871" s="36">
        <f>VLOOKUP(D9871,DATA!A:F,5,FALSE)</f>
        <v>1.3726988247862192E-2</v>
      </c>
      <c r="M9871" s="37">
        <f>VLOOKUP(D9871,DATA!A:F,6,FALSE)</f>
        <v>1285.5</v>
      </c>
      <c r="N9871" s="36">
        <f t="shared" si="859"/>
        <v>98.866596618558788</v>
      </c>
      <c r="O9871" s="36">
        <f t="shared" si="860"/>
        <v>98.866825110499278</v>
      </c>
      <c r="P9871" s="36">
        <f t="shared" si="861"/>
        <v>2.2849194049001653E-4</v>
      </c>
      <c r="Q9871" s="36">
        <f t="shared" si="862"/>
        <v>5.4224544293113633E-4</v>
      </c>
    </row>
    <row r="9872" spans="1:17" x14ac:dyDescent="0.3">
      <c r="A9872" s="29">
        <v>2519016</v>
      </c>
      <c r="B9872" s="1">
        <v>135</v>
      </c>
      <c r="C9872" s="1" t="s">
        <v>34</v>
      </c>
      <c r="D9872" s="1" t="s">
        <v>85</v>
      </c>
      <c r="E9872" s="1" t="s">
        <v>60</v>
      </c>
      <c r="F9872" s="47">
        <v>1071</v>
      </c>
      <c r="G9872" s="34">
        <v>1793.13</v>
      </c>
      <c r="H9872" s="1" t="s">
        <v>218</v>
      </c>
      <c r="I9872" s="34">
        <v>1.8700999999999999E-2</v>
      </c>
      <c r="J9872" s="34">
        <v>62.971687000000003</v>
      </c>
      <c r="K9872" s="35" t="str">
        <f t="shared" si="858"/>
        <v>Kempenland-West_ZGH9190</v>
      </c>
      <c r="L9872" s="36">
        <f>VLOOKUP(D9872,DATA!A:F,5,FALSE)</f>
        <v>1.3726988247862192E-2</v>
      </c>
      <c r="M9872" s="37">
        <f>VLOOKUP(D9872,DATA!A:F,6,FALSE)</f>
        <v>1285.5</v>
      </c>
      <c r="N9872" s="36">
        <f t="shared" si="859"/>
        <v>99.9059568662326</v>
      </c>
      <c r="O9872" s="36">
        <f t="shared" si="860"/>
        <v>99.905980982102434</v>
      </c>
      <c r="P9872" s="36">
        <f t="shared" si="861"/>
        <v>2.4115869834417936E-5</v>
      </c>
      <c r="Q9872" s="36">
        <f t="shared" si="862"/>
        <v>1.5186170069457083E-5</v>
      </c>
    </row>
    <row r="9873" spans="1:17" x14ac:dyDescent="0.3">
      <c r="A9873" s="29">
        <v>2520495</v>
      </c>
      <c r="B9873" s="1">
        <v>135</v>
      </c>
      <c r="C9873" s="1" t="s">
        <v>34</v>
      </c>
      <c r="D9873" s="1" t="s">
        <v>41</v>
      </c>
      <c r="E9873" s="1" t="s">
        <v>42</v>
      </c>
      <c r="F9873" s="47">
        <v>1071</v>
      </c>
      <c r="G9873" s="34">
        <v>1342.47</v>
      </c>
      <c r="H9873" s="1" t="s">
        <v>218</v>
      </c>
      <c r="I9873" s="34">
        <v>6.424E-3</v>
      </c>
      <c r="J9873" s="34">
        <v>143.69891000000001</v>
      </c>
      <c r="K9873" s="35" t="str">
        <f t="shared" si="858"/>
        <v>Kempenland-West_H4010A</v>
      </c>
      <c r="L9873" s="36">
        <f>VLOOKUP(D9873,DATA!A:F,5,FALSE)</f>
        <v>1.3726988247862192E-2</v>
      </c>
      <c r="M9873" s="37">
        <f>VLOOKUP(D9873,DATA!A:F,6,FALSE)</f>
        <v>1285.5</v>
      </c>
      <c r="N9873" s="36">
        <f t="shared" si="859"/>
        <v>68.611671106544378</v>
      </c>
      <c r="O9873" s="36">
        <f t="shared" si="860"/>
        <v>68.613570171667561</v>
      </c>
      <c r="P9873" s="36">
        <f t="shared" si="861"/>
        <v>1.8990651231831635E-3</v>
      </c>
      <c r="Q9873" s="36">
        <f t="shared" si="862"/>
        <v>2.7289358822043634E-3</v>
      </c>
    </row>
    <row r="9874" spans="1:17" x14ac:dyDescent="0.3">
      <c r="A9874" s="29">
        <v>2520495</v>
      </c>
      <c r="B9874" s="1">
        <v>135</v>
      </c>
      <c r="C9874" s="1" t="s">
        <v>34</v>
      </c>
      <c r="D9874" s="1" t="s">
        <v>53</v>
      </c>
      <c r="E9874" s="1" t="s">
        <v>54</v>
      </c>
      <c r="F9874" s="47">
        <v>714</v>
      </c>
      <c r="G9874" s="34">
        <v>1342.47</v>
      </c>
      <c r="H9874" s="1" t="s">
        <v>218</v>
      </c>
      <c r="I9874" s="34">
        <v>6.424E-3</v>
      </c>
      <c r="J9874" s="34">
        <v>2398.5898000000002</v>
      </c>
      <c r="K9874" s="35" t="str">
        <f t="shared" si="858"/>
        <v>Kempenland-West_H4030</v>
      </c>
      <c r="L9874" s="36">
        <f>VLOOKUP(D9874,DATA!A:F,5,FALSE)</f>
        <v>1.0986712608830001E-2</v>
      </c>
      <c r="M9874" s="37">
        <f>VLOOKUP(D9874,DATA!A:F,6,FALSE)</f>
        <v>982</v>
      </c>
      <c r="N9874" s="36">
        <f t="shared" si="859"/>
        <v>98.13004696658669</v>
      </c>
      <c r="O9874" s="36">
        <f t="shared" si="860"/>
        <v>98.130176472992147</v>
      </c>
      <c r="P9874" s="36">
        <f t="shared" si="861"/>
        <v>1.2950640545739134E-4</v>
      </c>
      <c r="Q9874" s="36">
        <f t="shared" si="862"/>
        <v>3.1063274316476324E-3</v>
      </c>
    </row>
    <row r="9875" spans="1:17" x14ac:dyDescent="0.3">
      <c r="A9875" s="29">
        <v>2520496</v>
      </c>
      <c r="B9875" s="1">
        <v>135</v>
      </c>
      <c r="C9875" s="1" t="s">
        <v>34</v>
      </c>
      <c r="D9875" s="1" t="s">
        <v>53</v>
      </c>
      <c r="E9875" s="1" t="s">
        <v>54</v>
      </c>
      <c r="F9875" s="47">
        <v>714</v>
      </c>
      <c r="G9875" s="34">
        <v>1019.49</v>
      </c>
      <c r="H9875" s="1" t="s">
        <v>218</v>
      </c>
      <c r="I9875" s="34">
        <v>5.0972999999999999E-3</v>
      </c>
      <c r="J9875" s="34">
        <v>1558.5740000000001</v>
      </c>
      <c r="K9875" s="35" t="str">
        <f t="shared" si="858"/>
        <v>Kempenland-West_H4030</v>
      </c>
      <c r="L9875" s="36">
        <f>VLOOKUP(D9875,DATA!A:F,5,FALSE)</f>
        <v>1.0986712608830001E-2</v>
      </c>
      <c r="M9875" s="37">
        <f>VLOOKUP(D9875,DATA!A:F,6,FALSE)</f>
        <v>982</v>
      </c>
      <c r="N9875" s="36">
        <f t="shared" si="859"/>
        <v>60.154142348382393</v>
      </c>
      <c r="O9875" s="36">
        <f t="shared" si="860"/>
        <v>60.155484662653535</v>
      </c>
      <c r="P9875" s="36">
        <f t="shared" si="861"/>
        <v>1.3423142711417313E-3</v>
      </c>
      <c r="Q9875" s="36">
        <f t="shared" si="862"/>
        <v>2.0920961228304526E-2</v>
      </c>
    </row>
    <row r="9876" spans="1:17" x14ac:dyDescent="0.3">
      <c r="A9876" s="29">
        <v>2520497</v>
      </c>
      <c r="B9876" s="1">
        <v>135</v>
      </c>
      <c r="C9876" s="1" t="s">
        <v>34</v>
      </c>
      <c r="D9876" s="1" t="s">
        <v>53</v>
      </c>
      <c r="E9876" s="1" t="s">
        <v>54</v>
      </c>
      <c r="F9876" s="47">
        <v>714</v>
      </c>
      <c r="G9876" s="34">
        <v>1202.17</v>
      </c>
      <c r="H9876" s="1" t="s">
        <v>218</v>
      </c>
      <c r="I9876" s="34">
        <v>5.8953E-3</v>
      </c>
      <c r="J9876" s="34">
        <v>216.39234999999999</v>
      </c>
      <c r="K9876" s="35" t="str">
        <f t="shared" si="858"/>
        <v>Kempenland-West_H4030</v>
      </c>
      <c r="L9876" s="36">
        <f>VLOOKUP(D9876,DATA!A:F,5,FALSE)</f>
        <v>1.0986712608830001E-2</v>
      </c>
      <c r="M9876" s="37">
        <f>VLOOKUP(D9876,DATA!A:F,6,FALSE)</f>
        <v>982</v>
      </c>
      <c r="N9876" s="36">
        <f t="shared" si="859"/>
        <v>91.826055680537991</v>
      </c>
      <c r="O9876" s="36">
        <f t="shared" si="860"/>
        <v>91.826541818475704</v>
      </c>
      <c r="P9876" s="36">
        <f t="shared" si="861"/>
        <v>4.8613793771323799E-4</v>
      </c>
      <c r="Q9876" s="36">
        <f t="shared" si="862"/>
        <v>1.0519653076592119E-3</v>
      </c>
    </row>
    <row r="9877" spans="1:17" x14ac:dyDescent="0.3">
      <c r="A9877" s="29">
        <v>2520497</v>
      </c>
      <c r="B9877" s="1">
        <v>135</v>
      </c>
      <c r="C9877" s="1" t="s">
        <v>34</v>
      </c>
      <c r="D9877" s="1" t="s">
        <v>43</v>
      </c>
      <c r="E9877" s="1" t="s">
        <v>44</v>
      </c>
      <c r="F9877" s="47">
        <v>1071</v>
      </c>
      <c r="G9877" s="34">
        <v>1202.17</v>
      </c>
      <c r="H9877" s="1" t="s">
        <v>218</v>
      </c>
      <c r="I9877" s="34">
        <v>5.8953E-3</v>
      </c>
      <c r="J9877" s="34">
        <v>140.58018000000001</v>
      </c>
      <c r="K9877" s="35" t="str">
        <f t="shared" si="858"/>
        <v>Kempenland-West_H7150</v>
      </c>
      <c r="L9877" s="36">
        <f>VLOOKUP(D9877,DATA!A:F,5,FALSE)</f>
        <v>1.3726988247862192E-2</v>
      </c>
      <c r="M9877" s="37">
        <f>VLOOKUP(D9877,DATA!A:F,6,FALSE)</f>
        <v>1285.5</v>
      </c>
      <c r="N9877" s="36">
        <f t="shared" si="859"/>
        <v>24.161054577806713</v>
      </c>
      <c r="O9877" s="36">
        <f t="shared" si="860"/>
        <v>24.16253743191556</v>
      </c>
      <c r="P9877" s="36">
        <f t="shared" si="861"/>
        <v>1.4828541088469649E-3</v>
      </c>
      <c r="Q9877" s="36">
        <f t="shared" si="862"/>
        <v>2.0845989753544595E-3</v>
      </c>
    </row>
    <row r="9878" spans="1:17" x14ac:dyDescent="0.3">
      <c r="A9878" s="29">
        <v>2520545</v>
      </c>
      <c r="B9878" s="1">
        <v>135</v>
      </c>
      <c r="C9878" s="1" t="s">
        <v>34</v>
      </c>
      <c r="D9878" s="1" t="s">
        <v>85</v>
      </c>
      <c r="E9878" s="1" t="s">
        <v>60</v>
      </c>
      <c r="F9878" s="47">
        <v>1071</v>
      </c>
      <c r="G9878" s="34">
        <v>1777.49</v>
      </c>
      <c r="H9878" s="1" t="s">
        <v>218</v>
      </c>
      <c r="I9878" s="34">
        <v>1.7350000000000001E-2</v>
      </c>
      <c r="J9878" s="34">
        <v>166.00818000000001</v>
      </c>
      <c r="K9878" s="35" t="str">
        <f t="shared" si="858"/>
        <v>Kempenland-West_ZGH9190</v>
      </c>
      <c r="L9878" s="36">
        <f>VLOOKUP(D9878,DATA!A:F,5,FALSE)</f>
        <v>1.3726988247862192E-2</v>
      </c>
      <c r="M9878" s="37">
        <f>VLOOKUP(D9878,DATA!A:F,6,FALSE)</f>
        <v>1285.5</v>
      </c>
      <c r="N9878" s="36">
        <f t="shared" si="859"/>
        <v>99.883461876934533</v>
      </c>
      <c r="O9878" s="36">
        <f t="shared" si="860"/>
        <v>99.883489596393616</v>
      </c>
      <c r="P9878" s="36">
        <f t="shared" si="861"/>
        <v>2.7719459083641595E-5</v>
      </c>
      <c r="Q9878" s="36">
        <f t="shared" si="862"/>
        <v>4.6016569530598092E-5</v>
      </c>
    </row>
    <row r="9879" spans="1:17" x14ac:dyDescent="0.3">
      <c r="A9879" s="29">
        <v>2522023</v>
      </c>
      <c r="B9879" s="1">
        <v>135</v>
      </c>
      <c r="C9879" s="1" t="s">
        <v>34</v>
      </c>
      <c r="D9879" s="1" t="s">
        <v>53</v>
      </c>
      <c r="E9879" s="1" t="s">
        <v>54</v>
      </c>
      <c r="F9879" s="47">
        <v>714</v>
      </c>
      <c r="G9879" s="34">
        <v>1580.46</v>
      </c>
      <c r="H9879" s="1" t="s">
        <v>218</v>
      </c>
      <c r="I9879" s="34">
        <v>7.4124999999999998E-3</v>
      </c>
      <c r="J9879" s="34">
        <v>268.33211999999997</v>
      </c>
      <c r="K9879" s="35" t="str">
        <f t="shared" si="858"/>
        <v>Kempenland-West_H4030</v>
      </c>
      <c r="L9879" s="36">
        <f>VLOOKUP(D9879,DATA!A:F,5,FALSE)</f>
        <v>1.0986712608830001E-2</v>
      </c>
      <c r="M9879" s="37">
        <f>VLOOKUP(D9879,DATA!A:F,6,FALSE)</f>
        <v>982</v>
      </c>
      <c r="N9879" s="36">
        <f t="shared" si="859"/>
        <v>99.860728710576026</v>
      </c>
      <c r="O9879" s="36">
        <f t="shared" si="860"/>
        <v>99.860740036435345</v>
      </c>
      <c r="P9879" s="36">
        <f t="shared" si="861"/>
        <v>1.1325859318844778E-5</v>
      </c>
      <c r="Q9879" s="36">
        <f t="shared" si="862"/>
        <v>3.0390918418473748E-5</v>
      </c>
    </row>
    <row r="9880" spans="1:17" x14ac:dyDescent="0.3">
      <c r="A9880" s="29">
        <v>2522024</v>
      </c>
      <c r="B9880" s="1">
        <v>135</v>
      </c>
      <c r="C9880" s="1" t="s">
        <v>34</v>
      </c>
      <c r="D9880" s="1" t="s">
        <v>41</v>
      </c>
      <c r="E9880" s="1" t="s">
        <v>42</v>
      </c>
      <c r="F9880" s="47">
        <v>1071</v>
      </c>
      <c r="G9880" s="34">
        <v>1151.5</v>
      </c>
      <c r="H9880" s="1" t="s">
        <v>218</v>
      </c>
      <c r="I9880" s="34">
        <v>5.7478E-3</v>
      </c>
      <c r="J9880" s="34">
        <v>5939.0720000000001</v>
      </c>
      <c r="K9880" s="35" t="str">
        <f t="shared" si="858"/>
        <v>Kempenland-West_H4010A</v>
      </c>
      <c r="L9880" s="36">
        <f>VLOOKUP(D9880,DATA!A:F,5,FALSE)</f>
        <v>1.3726988247862192E-2</v>
      </c>
      <c r="M9880" s="37">
        <f>VLOOKUP(D9880,DATA!A:F,6,FALSE)</f>
        <v>1285.5</v>
      </c>
      <c r="N9880" s="36">
        <f t="shared" si="859"/>
        <v>13.712032555565866</v>
      </c>
      <c r="O9880" s="36">
        <f t="shared" si="860"/>
        <v>13.71296611381115</v>
      </c>
      <c r="P9880" s="36">
        <f t="shared" si="861"/>
        <v>9.3355824528451592E-4</v>
      </c>
      <c r="Q9880" s="36">
        <f t="shared" si="862"/>
        <v>5.5444696349384009E-2</v>
      </c>
    </row>
    <row r="9881" spans="1:17" x14ac:dyDescent="0.3">
      <c r="A9881" s="29">
        <v>2522024</v>
      </c>
      <c r="B9881" s="1">
        <v>135</v>
      </c>
      <c r="C9881" s="1" t="s">
        <v>34</v>
      </c>
      <c r="D9881" s="1" t="s">
        <v>53</v>
      </c>
      <c r="E9881" s="1" t="s">
        <v>54</v>
      </c>
      <c r="F9881" s="47">
        <v>714</v>
      </c>
      <c r="G9881" s="34">
        <v>1151.5</v>
      </c>
      <c r="H9881" s="1" t="s">
        <v>218</v>
      </c>
      <c r="I9881" s="34">
        <v>5.7478E-3</v>
      </c>
      <c r="J9881" s="34">
        <v>1826.1389999999999</v>
      </c>
      <c r="K9881" s="35" t="str">
        <f t="shared" si="858"/>
        <v>Kempenland-West_H4030</v>
      </c>
      <c r="L9881" s="36">
        <f>VLOOKUP(D9881,DATA!A:F,5,FALSE)</f>
        <v>1.0986712608830001E-2</v>
      </c>
      <c r="M9881" s="37">
        <f>VLOOKUP(D9881,DATA!A:F,6,FALSE)</f>
        <v>982</v>
      </c>
      <c r="N9881" s="36">
        <f t="shared" si="859"/>
        <v>86.555873087949266</v>
      </c>
      <c r="O9881" s="36">
        <f t="shared" si="860"/>
        <v>86.556607920746785</v>
      </c>
      <c r="P9881" s="36">
        <f t="shared" si="861"/>
        <v>7.3483279751940245E-4</v>
      </c>
      <c r="Q9881" s="36">
        <f t="shared" si="862"/>
        <v>1.341906830029284E-2</v>
      </c>
    </row>
    <row r="9882" spans="1:17" x14ac:dyDescent="0.3">
      <c r="A9882" s="29">
        <v>2522024</v>
      </c>
      <c r="B9882" s="1">
        <v>135</v>
      </c>
      <c r="C9882" s="1" t="s">
        <v>34</v>
      </c>
      <c r="D9882" s="1" t="s">
        <v>43</v>
      </c>
      <c r="E9882" s="1" t="s">
        <v>44</v>
      </c>
      <c r="F9882" s="47">
        <v>1071</v>
      </c>
      <c r="G9882" s="34">
        <v>1151.5</v>
      </c>
      <c r="H9882" s="1" t="s">
        <v>218</v>
      </c>
      <c r="I9882" s="34">
        <v>5.7478E-3</v>
      </c>
      <c r="J9882" s="34">
        <v>1041.6584</v>
      </c>
      <c r="K9882" s="35" t="str">
        <f t="shared" si="858"/>
        <v>Kempenland-West_H7150</v>
      </c>
      <c r="L9882" s="36">
        <f>VLOOKUP(D9882,DATA!A:F,5,FALSE)</f>
        <v>1.3726988247862192E-2</v>
      </c>
      <c r="M9882" s="37">
        <f>VLOOKUP(D9882,DATA!A:F,6,FALSE)</f>
        <v>1285.5</v>
      </c>
      <c r="N9882" s="36">
        <f t="shared" si="859"/>
        <v>13.712032555565866</v>
      </c>
      <c r="O9882" s="36">
        <f t="shared" si="860"/>
        <v>13.71296611381115</v>
      </c>
      <c r="P9882" s="36">
        <f t="shared" si="861"/>
        <v>9.3355824528451592E-4</v>
      </c>
      <c r="Q9882" s="36">
        <f t="shared" si="862"/>
        <v>9.7244878808987641E-3</v>
      </c>
    </row>
    <row r="9883" spans="1:17" x14ac:dyDescent="0.3">
      <c r="A9883" s="29">
        <v>2522025</v>
      </c>
      <c r="B9883" s="1">
        <v>135</v>
      </c>
      <c r="C9883" s="1" t="s">
        <v>34</v>
      </c>
      <c r="D9883" s="1" t="s">
        <v>53</v>
      </c>
      <c r="E9883" s="1" t="s">
        <v>54</v>
      </c>
      <c r="F9883" s="47">
        <v>714</v>
      </c>
      <c r="G9883" s="34">
        <v>1049.24</v>
      </c>
      <c r="H9883" s="1" t="s">
        <v>218</v>
      </c>
      <c r="I9883" s="34">
        <v>5.1831000000000004E-3</v>
      </c>
      <c r="J9883" s="34">
        <v>2209.9625394662198</v>
      </c>
      <c r="K9883" s="35" t="str">
        <f t="shared" si="858"/>
        <v>Kempenland-West_H4030</v>
      </c>
      <c r="L9883" s="36">
        <f>VLOOKUP(D9883,DATA!A:F,5,FALSE)</f>
        <v>1.0986712608830001E-2</v>
      </c>
      <c r="M9883" s="37">
        <f>VLOOKUP(D9883,DATA!A:F,6,FALSE)</f>
        <v>982</v>
      </c>
      <c r="N9883" s="36">
        <f t="shared" si="859"/>
        <v>67.672170172059751</v>
      </c>
      <c r="O9883" s="36">
        <f t="shared" si="860"/>
        <v>67.67341594713389</v>
      </c>
      <c r="P9883" s="36">
        <f t="shared" si="861"/>
        <v>1.2457750741390328E-3</v>
      </c>
      <c r="Q9883" s="36">
        <f t="shared" si="862"/>
        <v>2.7531162464480154E-2</v>
      </c>
    </row>
    <row r="9884" spans="1:17" x14ac:dyDescent="0.3">
      <c r="A9884" s="29">
        <v>2523553</v>
      </c>
      <c r="B9884" s="1">
        <v>135</v>
      </c>
      <c r="C9884" s="1" t="s">
        <v>34</v>
      </c>
      <c r="D9884" s="1" t="s">
        <v>53</v>
      </c>
      <c r="E9884" s="1" t="s">
        <v>54</v>
      </c>
      <c r="F9884" s="47">
        <v>714</v>
      </c>
      <c r="G9884" s="34">
        <v>1508.04</v>
      </c>
      <c r="H9884" s="1" t="s">
        <v>218</v>
      </c>
      <c r="I9884" s="34">
        <v>7.2383999999999999E-3</v>
      </c>
      <c r="J9884" s="34">
        <v>2588.9209933105199</v>
      </c>
      <c r="K9884" s="35" t="str">
        <f t="shared" si="858"/>
        <v>Kempenland-West_H4030</v>
      </c>
      <c r="L9884" s="36">
        <f>VLOOKUP(D9884,DATA!A:F,5,FALSE)</f>
        <v>1.0986712608830001E-2</v>
      </c>
      <c r="M9884" s="37">
        <f>VLOOKUP(D9884,DATA!A:F,6,FALSE)</f>
        <v>982</v>
      </c>
      <c r="N9884" s="36">
        <f t="shared" si="859"/>
        <v>99.691910749300717</v>
      </c>
      <c r="O9884" s="36">
        <f t="shared" si="860"/>
        <v>99.691935174023698</v>
      </c>
      <c r="P9884" s="36">
        <f t="shared" si="861"/>
        <v>2.4424722980143088E-5</v>
      </c>
      <c r="Q9884" s="36">
        <f t="shared" si="862"/>
        <v>6.3233678079086322E-4</v>
      </c>
    </row>
    <row r="9885" spans="1:17" x14ac:dyDescent="0.3">
      <c r="A9885" s="29">
        <v>2523553</v>
      </c>
      <c r="B9885" s="1">
        <v>135</v>
      </c>
      <c r="C9885" s="1" t="s">
        <v>34</v>
      </c>
      <c r="D9885" s="1" t="s">
        <v>43</v>
      </c>
      <c r="E9885" s="1" t="s">
        <v>44</v>
      </c>
      <c r="F9885" s="47">
        <v>1071</v>
      </c>
      <c r="G9885" s="34">
        <v>1508.04</v>
      </c>
      <c r="H9885" s="1" t="s">
        <v>218</v>
      </c>
      <c r="I9885" s="34">
        <v>7.2383999999999999E-3</v>
      </c>
      <c r="J9885" s="34">
        <v>337.40082000000001</v>
      </c>
      <c r="K9885" s="35" t="str">
        <f t="shared" si="858"/>
        <v>Kempenland-West_H7150</v>
      </c>
      <c r="L9885" s="36">
        <f>VLOOKUP(D9885,DATA!A:F,5,FALSE)</f>
        <v>1.3726988247862192E-2</v>
      </c>
      <c r="M9885" s="37">
        <f>VLOOKUP(D9885,DATA!A:F,6,FALSE)</f>
        <v>1285.5</v>
      </c>
      <c r="N9885" s="36">
        <f t="shared" si="859"/>
        <v>95.498947485011826</v>
      </c>
      <c r="O9885" s="36">
        <f t="shared" si="860"/>
        <v>95.499374566622834</v>
      </c>
      <c r="P9885" s="36">
        <f t="shared" si="861"/>
        <v>4.2708161100790676E-4</v>
      </c>
      <c r="Q9885" s="36">
        <f t="shared" si="862"/>
        <v>1.4409768576098877E-3</v>
      </c>
    </row>
    <row r="9886" spans="1:17" x14ac:dyDescent="0.3">
      <c r="A9886" s="29">
        <v>2523554</v>
      </c>
      <c r="B9886" s="1">
        <v>135</v>
      </c>
      <c r="C9886" s="1" t="s">
        <v>34</v>
      </c>
      <c r="D9886" s="1" t="s">
        <v>41</v>
      </c>
      <c r="E9886" s="1" t="s">
        <v>42</v>
      </c>
      <c r="F9886" s="47">
        <v>1071</v>
      </c>
      <c r="G9886" s="34">
        <v>1085.29</v>
      </c>
      <c r="H9886" s="1" t="s">
        <v>218</v>
      </c>
      <c r="I9886" s="34">
        <v>5.4330999999999997E-3</v>
      </c>
      <c r="J9886" s="34">
        <v>9483.8362244079999</v>
      </c>
      <c r="K9886" s="35" t="str">
        <f t="shared" si="858"/>
        <v>Kempenland-West_H4010A</v>
      </c>
      <c r="L9886" s="36">
        <f>VLOOKUP(D9886,DATA!A:F,5,FALSE)</f>
        <v>1.3726988247862192E-2</v>
      </c>
      <c r="M9886" s="37">
        <f>VLOOKUP(D9886,DATA!A:F,6,FALSE)</f>
        <v>1285.5</v>
      </c>
      <c r="N9886" s="36">
        <f t="shared" si="859"/>
        <v>6.0183844910905773</v>
      </c>
      <c r="O9886" s="36">
        <f t="shared" si="860"/>
        <v>6.0188063430219625</v>
      </c>
      <c r="P9886" s="36">
        <f t="shared" si="861"/>
        <v>4.2185193138521981E-4</v>
      </c>
      <c r="Q9886" s="36">
        <f t="shared" si="862"/>
        <v>4.0007746282076255E-2</v>
      </c>
    </row>
    <row r="9887" spans="1:17" x14ac:dyDescent="0.3">
      <c r="A9887" s="29">
        <v>2523554</v>
      </c>
      <c r="B9887" s="1">
        <v>135</v>
      </c>
      <c r="C9887" s="1" t="s">
        <v>34</v>
      </c>
      <c r="D9887" s="1" t="s">
        <v>43</v>
      </c>
      <c r="E9887" s="1" t="s">
        <v>44</v>
      </c>
      <c r="F9887" s="47">
        <v>1071</v>
      </c>
      <c r="G9887" s="34">
        <v>1085.29</v>
      </c>
      <c r="H9887" s="1" t="s">
        <v>218</v>
      </c>
      <c r="I9887" s="34">
        <v>5.4330999999999997E-3</v>
      </c>
      <c r="J9887" s="34">
        <v>55.667580000000001</v>
      </c>
      <c r="K9887" s="35" t="str">
        <f t="shared" si="858"/>
        <v>Kempenland-West_H7150</v>
      </c>
      <c r="L9887" s="36">
        <f>VLOOKUP(D9887,DATA!A:F,5,FALSE)</f>
        <v>1.3726988247862192E-2</v>
      </c>
      <c r="M9887" s="37">
        <f>VLOOKUP(D9887,DATA!A:F,6,FALSE)</f>
        <v>1285.5</v>
      </c>
      <c r="N9887" s="36">
        <f t="shared" si="859"/>
        <v>6.0183844910905773</v>
      </c>
      <c r="O9887" s="36">
        <f t="shared" si="860"/>
        <v>6.0188063430219625</v>
      </c>
      <c r="P9887" s="36">
        <f t="shared" si="861"/>
        <v>4.2185193138521981E-4</v>
      </c>
      <c r="Q9887" s="36">
        <f t="shared" si="862"/>
        <v>2.3483476138541233E-4</v>
      </c>
    </row>
    <row r="9888" spans="1:17" x14ac:dyDescent="0.3">
      <c r="A9888" s="29">
        <v>2523555</v>
      </c>
      <c r="B9888" s="1">
        <v>135</v>
      </c>
      <c r="C9888" s="1" t="s">
        <v>34</v>
      </c>
      <c r="D9888" s="1" t="s">
        <v>41</v>
      </c>
      <c r="E9888" s="1" t="s">
        <v>42</v>
      </c>
      <c r="F9888" s="47">
        <v>1071</v>
      </c>
      <c r="G9888" s="34">
        <v>1155.25</v>
      </c>
      <c r="H9888" s="1" t="s">
        <v>218</v>
      </c>
      <c r="I9888" s="34">
        <v>5.6344000000000003E-3</v>
      </c>
      <c r="J9888" s="34">
        <v>152.10800989650801</v>
      </c>
      <c r="K9888" s="35" t="str">
        <f t="shared" si="858"/>
        <v>Kempenland-West_H4010A</v>
      </c>
      <c r="L9888" s="36">
        <f>VLOOKUP(D9888,DATA!A:F,5,FALSE)</f>
        <v>1.3726988247862192E-2</v>
      </c>
      <c r="M9888" s="37">
        <f>VLOOKUP(D9888,DATA!A:F,6,FALSE)</f>
        <v>1285.5</v>
      </c>
      <c r="N9888" s="36">
        <f t="shared" si="859"/>
        <v>14.332544431789158</v>
      </c>
      <c r="O9888" s="36">
        <f t="shared" si="860"/>
        <v>14.333494104771191</v>
      </c>
      <c r="P9888" s="36">
        <f t="shared" si="861"/>
        <v>9.4967298203307848E-4</v>
      </c>
      <c r="Q9888" s="36">
        <f t="shared" si="862"/>
        <v>1.4445286734953377E-3</v>
      </c>
    </row>
    <row r="9889" spans="1:17" x14ac:dyDescent="0.3">
      <c r="A9889" s="29">
        <v>2523555</v>
      </c>
      <c r="B9889" s="1">
        <v>135</v>
      </c>
      <c r="C9889" s="1" t="s">
        <v>34</v>
      </c>
      <c r="D9889" s="1" t="s">
        <v>53</v>
      </c>
      <c r="E9889" s="1" t="s">
        <v>54</v>
      </c>
      <c r="F9889" s="47">
        <v>714</v>
      </c>
      <c r="G9889" s="34">
        <v>1155.25</v>
      </c>
      <c r="H9889" s="1" t="s">
        <v>218</v>
      </c>
      <c r="I9889" s="34">
        <v>5.6344000000000003E-3</v>
      </c>
      <c r="J9889" s="34">
        <v>261.70783191388199</v>
      </c>
      <c r="K9889" s="35" t="str">
        <f t="shared" si="858"/>
        <v>Kempenland-West_H4030</v>
      </c>
      <c r="L9889" s="36">
        <f>VLOOKUP(D9889,DATA!A:F,5,FALSE)</f>
        <v>1.0986712608830001E-2</v>
      </c>
      <c r="M9889" s="37">
        <f>VLOOKUP(D9889,DATA!A:F,6,FALSE)</f>
        <v>982</v>
      </c>
      <c r="N9889" s="36">
        <f t="shared" si="859"/>
        <v>87.028126913118385</v>
      </c>
      <c r="O9889" s="36">
        <f t="shared" si="860"/>
        <v>87.028825737119377</v>
      </c>
      <c r="P9889" s="36">
        <f t="shared" si="861"/>
        <v>6.9882400099174902E-4</v>
      </c>
      <c r="Q9889" s="36">
        <f t="shared" si="862"/>
        <v>1.8288771418893514E-3</v>
      </c>
    </row>
    <row r="9890" spans="1:17" x14ac:dyDescent="0.3">
      <c r="A9890" s="29">
        <v>2523555</v>
      </c>
      <c r="B9890" s="1">
        <v>135</v>
      </c>
      <c r="C9890" s="1" t="s">
        <v>34</v>
      </c>
      <c r="D9890" s="1" t="s">
        <v>43</v>
      </c>
      <c r="E9890" s="1" t="s">
        <v>44</v>
      </c>
      <c r="F9890" s="47">
        <v>1071</v>
      </c>
      <c r="G9890" s="34">
        <v>1155.25</v>
      </c>
      <c r="H9890" s="1" t="s">
        <v>218</v>
      </c>
      <c r="I9890" s="34">
        <v>5.6344000000000003E-3</v>
      </c>
      <c r="J9890" s="34">
        <v>283.30651999999998</v>
      </c>
      <c r="K9890" s="35" t="str">
        <f t="shared" si="858"/>
        <v>Kempenland-West_H7150</v>
      </c>
      <c r="L9890" s="36">
        <f>VLOOKUP(D9890,DATA!A:F,5,FALSE)</f>
        <v>1.3726988247862192E-2</v>
      </c>
      <c r="M9890" s="37">
        <f>VLOOKUP(D9890,DATA!A:F,6,FALSE)</f>
        <v>1285.5</v>
      </c>
      <c r="N9890" s="36">
        <f t="shared" si="859"/>
        <v>14.332544431789158</v>
      </c>
      <c r="O9890" s="36">
        <f t="shared" si="860"/>
        <v>14.333494104771191</v>
      </c>
      <c r="P9890" s="36">
        <f t="shared" si="861"/>
        <v>9.4967298203307848E-4</v>
      </c>
      <c r="Q9890" s="36">
        <f t="shared" si="862"/>
        <v>2.6904854767781394E-3</v>
      </c>
    </row>
    <row r="9891" spans="1:17" x14ac:dyDescent="0.3">
      <c r="A9891" s="29">
        <v>2523604</v>
      </c>
      <c r="B9891" s="1">
        <v>135</v>
      </c>
      <c r="C9891" s="1" t="s">
        <v>34</v>
      </c>
      <c r="D9891" s="1" t="s">
        <v>85</v>
      </c>
      <c r="E9891" s="1" t="s">
        <v>60</v>
      </c>
      <c r="F9891" s="47">
        <v>1071</v>
      </c>
      <c r="G9891" s="34">
        <v>1542.44</v>
      </c>
      <c r="H9891" s="1" t="s">
        <v>218</v>
      </c>
      <c r="I9891" s="34">
        <v>1.5682000000000001E-2</v>
      </c>
      <c r="J9891" s="34">
        <v>184.64026000000001</v>
      </c>
      <c r="K9891" s="35" t="str">
        <f t="shared" si="858"/>
        <v>Kempenland-West_ZGH9190</v>
      </c>
      <c r="L9891" s="36">
        <f>VLOOKUP(D9891,DATA!A:F,5,FALSE)</f>
        <v>1.3726988247862192E-2</v>
      </c>
      <c r="M9891" s="37">
        <f>VLOOKUP(D9891,DATA!A:F,6,FALSE)</f>
        <v>1285.5</v>
      </c>
      <c r="N9891" s="36">
        <f t="shared" si="859"/>
        <v>97.14466576389998</v>
      </c>
      <c r="O9891" s="36">
        <f t="shared" si="860"/>
        <v>97.145262810937609</v>
      </c>
      <c r="P9891" s="36">
        <f t="shared" si="861"/>
        <v>5.9704703762974987E-4</v>
      </c>
      <c r="Q9891" s="36">
        <f t="shared" si="862"/>
        <v>1.1023892026018681E-3</v>
      </c>
    </row>
    <row r="9892" spans="1:17" x14ac:dyDescent="0.3">
      <c r="A9892" s="29">
        <v>2525081</v>
      </c>
      <c r="B9892" s="1">
        <v>135</v>
      </c>
      <c r="C9892" s="1" t="s">
        <v>34</v>
      </c>
      <c r="D9892" s="1" t="s">
        <v>28</v>
      </c>
      <c r="E9892" s="1" t="s">
        <v>29</v>
      </c>
      <c r="F9892" s="47">
        <v>1786</v>
      </c>
      <c r="G9892" s="34">
        <v>1852.07</v>
      </c>
      <c r="H9892" s="1" t="s">
        <v>218</v>
      </c>
      <c r="I9892" s="34">
        <v>9.3664999999999998E-3</v>
      </c>
      <c r="J9892" s="34">
        <v>2809.5817999999999</v>
      </c>
      <c r="K9892" s="35" t="str">
        <f t="shared" si="858"/>
        <v>Kempenland-West_H91D0</v>
      </c>
      <c r="L9892" s="36">
        <f>VLOOKUP(D9892,DATA!A:F,5,FALSE)</f>
        <v>6.9280917156857415E-3</v>
      </c>
      <c r="M9892" s="37">
        <f>VLOOKUP(D9892,DATA!A:F,6,FALSE)</f>
        <v>2211</v>
      </c>
      <c r="N9892" s="36">
        <f t="shared" si="859"/>
        <v>7.6795837892802563</v>
      </c>
      <c r="O9892" s="36">
        <f t="shared" si="860"/>
        <v>7.6800438745506678</v>
      </c>
      <c r="P9892" s="36">
        <f t="shared" si="861"/>
        <v>4.6008527041152547E-4</v>
      </c>
      <c r="Q9892" s="36">
        <f t="shared" si="862"/>
        <v>1.2926472021963004E-2</v>
      </c>
    </row>
    <row r="9893" spans="1:17" x14ac:dyDescent="0.3">
      <c r="A9893" s="29">
        <v>2525082</v>
      </c>
      <c r="B9893" s="1">
        <v>135</v>
      </c>
      <c r="C9893" s="1" t="s">
        <v>34</v>
      </c>
      <c r="D9893" s="1" t="s">
        <v>41</v>
      </c>
      <c r="E9893" s="1" t="s">
        <v>42</v>
      </c>
      <c r="F9893" s="47">
        <v>1071</v>
      </c>
      <c r="G9893" s="34">
        <v>1324.69</v>
      </c>
      <c r="H9893" s="1" t="s">
        <v>218</v>
      </c>
      <c r="I9893" s="34">
        <v>6.5129999999999997E-3</v>
      </c>
      <c r="J9893" s="34">
        <v>2670.4645999999998</v>
      </c>
      <c r="K9893" s="35" t="str">
        <f t="shared" si="858"/>
        <v>Kempenland-West_H4010A</v>
      </c>
      <c r="L9893" s="36">
        <f>VLOOKUP(D9893,DATA!A:F,5,FALSE)</f>
        <v>1.3726988247862192E-2</v>
      </c>
      <c r="M9893" s="37">
        <f>VLOOKUP(D9893,DATA!A:F,6,FALSE)</f>
        <v>1285.5</v>
      </c>
      <c r="N9893" s="36">
        <f t="shared" si="859"/>
        <v>63.133789007803323</v>
      </c>
      <c r="O9893" s="36">
        <f t="shared" si="860"/>
        <v>63.135869861752624</v>
      </c>
      <c r="P9893" s="36">
        <f t="shared" si="861"/>
        <v>2.0808539493017975E-3</v>
      </c>
      <c r="Q9893" s="36">
        <f t="shared" si="862"/>
        <v>5.5568468093806445E-2</v>
      </c>
    </row>
    <row r="9894" spans="1:17" x14ac:dyDescent="0.3">
      <c r="A9894" s="30">
        <v>2525083</v>
      </c>
      <c r="B9894" s="14">
        <v>135</v>
      </c>
      <c r="C9894" s="14" t="s">
        <v>34</v>
      </c>
      <c r="D9894" s="14" t="s">
        <v>55</v>
      </c>
      <c r="E9894" s="14" t="s">
        <v>56</v>
      </c>
      <c r="F9894" s="48">
        <v>500</v>
      </c>
      <c r="G9894" s="38">
        <v>1096.47</v>
      </c>
      <c r="H9894" s="14" t="s">
        <v>218</v>
      </c>
      <c r="I9894" s="38">
        <v>5.3448999999999997E-3</v>
      </c>
      <c r="J9894" s="38">
        <v>881.30499999999995</v>
      </c>
      <c r="K9894" s="39" t="str">
        <f t="shared" si="858"/>
        <v>Kempenland-West_H3130</v>
      </c>
      <c r="L9894" s="40">
        <f>VLOOKUP(D9894,DATA!A:F,5,FALSE)</f>
        <v>0</v>
      </c>
      <c r="M9894" s="41">
        <f>VLOOKUP(D9894,DATA!A:F,6,FALSE)</f>
        <v>3.5</v>
      </c>
      <c r="N9894" s="40">
        <f t="shared" si="859"/>
        <v>50</v>
      </c>
      <c r="O9894" s="40">
        <f t="shared" si="860"/>
        <v>50</v>
      </c>
      <c r="P9894" s="40">
        <f>J9894/10000*I9894</f>
        <v>4.7104870944999995E-4</v>
      </c>
      <c r="Q9894" s="40">
        <f>IF(AND(H9894&lt;&gt;"below",I9894&gt;=0.005),M9894*P9894,0)</f>
        <v>1.6486704830749998E-3</v>
      </c>
    </row>
    <row r="9895" spans="1:17" x14ac:dyDescent="0.3">
      <c r="A9895" s="29">
        <v>2525083</v>
      </c>
      <c r="B9895" s="1">
        <v>135</v>
      </c>
      <c r="C9895" s="1" t="s">
        <v>34</v>
      </c>
      <c r="D9895" s="1" t="s">
        <v>41</v>
      </c>
      <c r="E9895" s="1" t="s">
        <v>42</v>
      </c>
      <c r="F9895" s="47">
        <v>1071</v>
      </c>
      <c r="G9895" s="34">
        <v>1096.47</v>
      </c>
      <c r="H9895" s="1" t="s">
        <v>218</v>
      </c>
      <c r="I9895" s="34">
        <v>5.3448999999999997E-3</v>
      </c>
      <c r="J9895" s="34">
        <v>5513.5649675474397</v>
      </c>
      <c r="K9895" s="35" t="str">
        <f t="shared" si="858"/>
        <v>Kempenland-West_H4010A</v>
      </c>
      <c r="L9895" s="36">
        <f>VLOOKUP(D9895,DATA!A:F,5,FALSE)</f>
        <v>1.3726988247862192E-2</v>
      </c>
      <c r="M9895" s="37">
        <f>VLOOKUP(D9895,DATA!A:F,6,FALSE)</f>
        <v>1285.5</v>
      </c>
      <c r="N9895" s="36">
        <f t="shared" si="859"/>
        <v>6.9473020424743268</v>
      </c>
      <c r="O9895" s="36">
        <f t="shared" si="860"/>
        <v>6.9477763649615589</v>
      </c>
      <c r="P9895" s="36">
        <f t="shared" si="861"/>
        <v>4.7432248723211501E-4</v>
      </c>
      <c r="Q9895" s="36">
        <f t="shared" si="862"/>
        <v>2.6152078489229572E-2</v>
      </c>
    </row>
    <row r="9896" spans="1:17" x14ac:dyDescent="0.3">
      <c r="A9896" s="29">
        <v>2525083</v>
      </c>
      <c r="B9896" s="1">
        <v>135</v>
      </c>
      <c r="C9896" s="1" t="s">
        <v>34</v>
      </c>
      <c r="D9896" s="1" t="s">
        <v>53</v>
      </c>
      <c r="E9896" s="1" t="s">
        <v>54</v>
      </c>
      <c r="F9896" s="47">
        <v>714</v>
      </c>
      <c r="G9896" s="34">
        <v>1096.47</v>
      </c>
      <c r="H9896" s="1" t="s">
        <v>218</v>
      </c>
      <c r="I9896" s="34">
        <v>5.3448999999999997E-3</v>
      </c>
      <c r="J9896" s="34">
        <v>1143.9702</v>
      </c>
      <c r="K9896" s="35" t="str">
        <f t="shared" si="858"/>
        <v>Kempenland-West_H4030</v>
      </c>
      <c r="L9896" s="36">
        <f>VLOOKUP(D9896,DATA!A:F,5,FALSE)</f>
        <v>1.0986712608830001E-2</v>
      </c>
      <c r="M9896" s="37">
        <f>VLOOKUP(D9896,DATA!A:F,6,FALSE)</f>
        <v>982</v>
      </c>
      <c r="N9896" s="36">
        <f t="shared" si="859"/>
        <v>77.862112942600746</v>
      </c>
      <c r="O9896" s="36">
        <f t="shared" si="860"/>
        <v>77.863125133889369</v>
      </c>
      <c r="P9896" s="36">
        <f t="shared" si="861"/>
        <v>1.0121912886233986E-3</v>
      </c>
      <c r="Q9896" s="36">
        <f t="shared" si="862"/>
        <v>1.157916670884767E-2</v>
      </c>
    </row>
    <row r="9897" spans="1:17" x14ac:dyDescent="0.3">
      <c r="A9897" s="29">
        <v>2525083</v>
      </c>
      <c r="B9897" s="1">
        <v>135</v>
      </c>
      <c r="C9897" s="1" t="s">
        <v>34</v>
      </c>
      <c r="D9897" s="1" t="s">
        <v>43</v>
      </c>
      <c r="E9897" s="1" t="s">
        <v>44</v>
      </c>
      <c r="F9897" s="47">
        <v>1071</v>
      </c>
      <c r="G9897" s="34">
        <v>1096.47</v>
      </c>
      <c r="H9897" s="1" t="s">
        <v>218</v>
      </c>
      <c r="I9897" s="34">
        <v>5.3448999999999997E-3</v>
      </c>
      <c r="J9897" s="34">
        <v>1050.5806243327299</v>
      </c>
      <c r="K9897" s="35" t="str">
        <f t="shared" si="858"/>
        <v>Kempenland-West_H7150</v>
      </c>
      <c r="L9897" s="36">
        <f>VLOOKUP(D9897,DATA!A:F,5,FALSE)</f>
        <v>1.3726988247862192E-2</v>
      </c>
      <c r="M9897" s="37">
        <f>VLOOKUP(D9897,DATA!A:F,6,FALSE)</f>
        <v>1285.5</v>
      </c>
      <c r="N9897" s="36">
        <f t="shared" si="859"/>
        <v>6.9473020424743268</v>
      </c>
      <c r="O9897" s="36">
        <f t="shared" si="860"/>
        <v>6.9477763649615589</v>
      </c>
      <c r="P9897" s="36">
        <f t="shared" si="861"/>
        <v>4.7432248723211501E-4</v>
      </c>
      <c r="Q9897" s="36">
        <f t="shared" si="862"/>
        <v>4.9831401477136873E-3</v>
      </c>
    </row>
    <row r="9898" spans="1:17" x14ac:dyDescent="0.3">
      <c r="A9898" s="29">
        <v>2525133</v>
      </c>
      <c r="B9898" s="1">
        <v>135</v>
      </c>
      <c r="C9898" s="1" t="s">
        <v>34</v>
      </c>
      <c r="D9898" s="1" t="s">
        <v>85</v>
      </c>
      <c r="E9898" s="1" t="s">
        <v>60</v>
      </c>
      <c r="F9898" s="47">
        <v>1071</v>
      </c>
      <c r="G9898" s="34">
        <v>1287.46</v>
      </c>
      <c r="H9898" s="1" t="s">
        <v>218</v>
      </c>
      <c r="I9898" s="34">
        <v>1.34498E-2</v>
      </c>
      <c r="J9898" s="34">
        <v>233.59804</v>
      </c>
      <c r="K9898" s="35" t="str">
        <f t="shared" si="858"/>
        <v>Kempenland-West_ZGH9190</v>
      </c>
      <c r="L9898" s="36">
        <f>VLOOKUP(D9898,DATA!A:F,5,FALSE)</f>
        <v>1.3726988247862192E-2</v>
      </c>
      <c r="M9898" s="37">
        <f>VLOOKUP(D9898,DATA!A:F,6,FALSE)</f>
        <v>1285.5</v>
      </c>
      <c r="N9898" s="36">
        <f t="shared" si="859"/>
        <v>50.672581852620837</v>
      </c>
      <c r="O9898" s="36">
        <f t="shared" si="860"/>
        <v>50.677196642858206</v>
      </c>
      <c r="P9898" s="36">
        <f t="shared" si="861"/>
        <v>4.6147902373689931E-3</v>
      </c>
      <c r="Q9898" s="36">
        <f t="shared" si="862"/>
        <v>1.0780059544605316E-2</v>
      </c>
    </row>
    <row r="9899" spans="1:17" x14ac:dyDescent="0.3">
      <c r="A9899" s="29">
        <v>2526611</v>
      </c>
      <c r="B9899" s="1">
        <v>135</v>
      </c>
      <c r="C9899" s="1" t="s">
        <v>34</v>
      </c>
      <c r="D9899" s="1" t="s">
        <v>57</v>
      </c>
      <c r="E9899" s="1" t="s">
        <v>58</v>
      </c>
      <c r="F9899" s="47">
        <v>714</v>
      </c>
      <c r="G9899" s="34">
        <v>1623.18</v>
      </c>
      <c r="H9899" s="1" t="s">
        <v>218</v>
      </c>
      <c r="I9899" s="34">
        <v>7.9827000000000006E-3</v>
      </c>
      <c r="J9899" s="34">
        <v>711.45169999999996</v>
      </c>
      <c r="K9899" s="35" t="str">
        <f t="shared" si="858"/>
        <v>Kempenland-West_H3160</v>
      </c>
      <c r="L9899" s="36">
        <f>VLOOKUP(D9899,DATA!A:F,5,FALSE)</f>
        <v>1.0986712608830001E-2</v>
      </c>
      <c r="M9899" s="37">
        <f>VLOOKUP(D9899,DATA!A:F,6,FALSE)</f>
        <v>982</v>
      </c>
      <c r="N9899" s="36">
        <f t="shared" si="859"/>
        <v>99.912853271963911</v>
      </c>
      <c r="O9899" s="36">
        <f t="shared" si="860"/>
        <v>99.912860908053375</v>
      </c>
      <c r="P9899" s="36">
        <f t="shared" si="861"/>
        <v>7.6360894638582977E-6</v>
      </c>
      <c r="Q9899" s="36">
        <f t="shared" si="862"/>
        <v>5.4327088304140736E-5</v>
      </c>
    </row>
    <row r="9900" spans="1:17" x14ac:dyDescent="0.3">
      <c r="A9900" s="29">
        <v>2526612</v>
      </c>
      <c r="B9900" s="1">
        <v>135</v>
      </c>
      <c r="C9900" s="1" t="s">
        <v>34</v>
      </c>
      <c r="D9900" s="1" t="s">
        <v>41</v>
      </c>
      <c r="E9900" s="1" t="s">
        <v>42</v>
      </c>
      <c r="F9900" s="47">
        <v>1071</v>
      </c>
      <c r="G9900" s="34">
        <v>1164.71</v>
      </c>
      <c r="H9900" s="1" t="s">
        <v>218</v>
      </c>
      <c r="I9900" s="34">
        <v>5.7992E-3</v>
      </c>
      <c r="J9900" s="34">
        <v>6703.5001550079996</v>
      </c>
      <c r="K9900" s="35" t="str">
        <f t="shared" si="858"/>
        <v>Kempenland-West_H4010A</v>
      </c>
      <c r="L9900" s="36">
        <f>VLOOKUP(D9900,DATA!A:F,5,FALSE)</f>
        <v>1.3726988247862192E-2</v>
      </c>
      <c r="M9900" s="37">
        <f>VLOOKUP(D9900,DATA!A:F,6,FALSE)</f>
        <v>1285.5</v>
      </c>
      <c r="N9900" s="36">
        <f t="shared" si="859"/>
        <v>16.0019511292763</v>
      </c>
      <c r="O9900" s="36">
        <f t="shared" si="860"/>
        <v>16.003021162445844</v>
      </c>
      <c r="P9900" s="36">
        <f t="shared" si="861"/>
        <v>1.0700331695439047E-3</v>
      </c>
      <c r="Q9900" s="36">
        <f t="shared" si="862"/>
        <v>7.1729675179012672E-2</v>
      </c>
    </row>
    <row r="9901" spans="1:17" x14ac:dyDescent="0.3">
      <c r="A9901" s="29">
        <v>2526612</v>
      </c>
      <c r="B9901" s="1">
        <v>135</v>
      </c>
      <c r="C9901" s="1" t="s">
        <v>34</v>
      </c>
      <c r="D9901" s="1" t="s">
        <v>53</v>
      </c>
      <c r="E9901" s="1" t="s">
        <v>54</v>
      </c>
      <c r="F9901" s="47">
        <v>714</v>
      </c>
      <c r="G9901" s="34">
        <v>1164.71</v>
      </c>
      <c r="H9901" s="1" t="s">
        <v>218</v>
      </c>
      <c r="I9901" s="34">
        <v>5.7992E-3</v>
      </c>
      <c r="J9901" s="34">
        <v>322.87927000000002</v>
      </c>
      <c r="K9901" s="35" t="str">
        <f t="shared" si="858"/>
        <v>Kempenland-West_H4030</v>
      </c>
      <c r="L9901" s="36">
        <f>VLOOKUP(D9901,DATA!A:F,5,FALSE)</f>
        <v>1.0986712608830001E-2</v>
      </c>
      <c r="M9901" s="37">
        <f>VLOOKUP(D9901,DATA!A:F,6,FALSE)</f>
        <v>982</v>
      </c>
      <c r="N9901" s="36">
        <f t="shared" si="859"/>
        <v>88.156999172190496</v>
      </c>
      <c r="O9901" s="36">
        <f t="shared" si="860"/>
        <v>88.157664359340473</v>
      </c>
      <c r="P9901" s="36">
        <f t="shared" si="861"/>
        <v>6.651871499769868E-4</v>
      </c>
      <c r="Q9901" s="36">
        <f t="shared" si="862"/>
        <v>2.1477514139795002E-3</v>
      </c>
    </row>
    <row r="9902" spans="1:17" x14ac:dyDescent="0.3">
      <c r="A9902" s="29">
        <v>2526612</v>
      </c>
      <c r="B9902" s="1">
        <v>135</v>
      </c>
      <c r="C9902" s="1" t="s">
        <v>34</v>
      </c>
      <c r="D9902" s="1" t="s">
        <v>43</v>
      </c>
      <c r="E9902" s="1" t="s">
        <v>44</v>
      </c>
      <c r="F9902" s="47">
        <v>1071</v>
      </c>
      <c r="G9902" s="34">
        <v>1164.71</v>
      </c>
      <c r="H9902" s="1" t="s">
        <v>218</v>
      </c>
      <c r="I9902" s="34">
        <v>5.7992E-3</v>
      </c>
      <c r="J9902" s="34">
        <v>156.25982500000001</v>
      </c>
      <c r="K9902" s="35" t="str">
        <f t="shared" si="858"/>
        <v>Kempenland-West_H7150</v>
      </c>
      <c r="L9902" s="36">
        <f>VLOOKUP(D9902,DATA!A:F,5,FALSE)</f>
        <v>1.3726988247862192E-2</v>
      </c>
      <c r="M9902" s="37">
        <f>VLOOKUP(D9902,DATA!A:F,6,FALSE)</f>
        <v>1285.5</v>
      </c>
      <c r="N9902" s="36">
        <f t="shared" si="859"/>
        <v>16.0019511292763</v>
      </c>
      <c r="O9902" s="36">
        <f t="shared" si="860"/>
        <v>16.003021162445844</v>
      </c>
      <c r="P9902" s="36">
        <f t="shared" si="861"/>
        <v>1.0700331695439047E-3</v>
      </c>
      <c r="Q9902" s="36">
        <f t="shared" si="862"/>
        <v>1.672031958171259E-3</v>
      </c>
    </row>
    <row r="9903" spans="1:17" x14ac:dyDescent="0.3">
      <c r="A9903" s="29">
        <v>2526618</v>
      </c>
      <c r="B9903" s="1">
        <v>135</v>
      </c>
      <c r="C9903" s="1" t="s">
        <v>34</v>
      </c>
      <c r="D9903" s="1" t="s">
        <v>81</v>
      </c>
      <c r="E9903" s="1" t="s">
        <v>42</v>
      </c>
      <c r="F9903" s="47">
        <v>1071</v>
      </c>
      <c r="G9903" s="34">
        <v>1736.79</v>
      </c>
      <c r="H9903" s="1" t="s">
        <v>218</v>
      </c>
      <c r="I9903" s="34">
        <v>1.03529E-2</v>
      </c>
      <c r="J9903" s="34">
        <v>468.25170000000003</v>
      </c>
      <c r="K9903" s="35" t="str">
        <f t="shared" si="858"/>
        <v>Kempenland-West_ZGH4010A</v>
      </c>
      <c r="L9903" s="36">
        <f>VLOOKUP(D9903,DATA!A:F,5,FALSE)</f>
        <v>1.3726988247862192E-2</v>
      </c>
      <c r="M9903" s="37">
        <f>VLOOKUP(D9903,DATA!A:F,6,FALSE)</f>
        <v>1285.5</v>
      </c>
      <c r="N9903" s="36">
        <f t="shared" si="859"/>
        <v>99.796424872763808</v>
      </c>
      <c r="O9903" s="36">
        <f t="shared" si="860"/>
        <v>99.796453742728005</v>
      </c>
      <c r="P9903" s="36">
        <f t="shared" si="861"/>
        <v>2.8869964197042464E-5</v>
      </c>
      <c r="Q9903" s="36">
        <f t="shared" si="862"/>
        <v>1.351840981420427E-4</v>
      </c>
    </row>
    <row r="9904" spans="1:17" x14ac:dyDescent="0.3">
      <c r="A9904" s="29">
        <v>2526618</v>
      </c>
      <c r="B9904" s="1">
        <v>135</v>
      </c>
      <c r="C9904" s="1" t="s">
        <v>34</v>
      </c>
      <c r="D9904" s="1" t="s">
        <v>53</v>
      </c>
      <c r="E9904" s="1" t="s">
        <v>54</v>
      </c>
      <c r="F9904" s="47">
        <v>714</v>
      </c>
      <c r="G9904" s="34">
        <v>1736.79</v>
      </c>
      <c r="H9904" s="1" t="s">
        <v>218</v>
      </c>
      <c r="I9904" s="34">
        <v>1.03529E-2</v>
      </c>
      <c r="J9904" s="34">
        <v>2913.1406000000002</v>
      </c>
      <c r="K9904" s="35" t="str">
        <f t="shared" si="858"/>
        <v>Kempenland-West_H4030</v>
      </c>
      <c r="L9904" s="36">
        <f>VLOOKUP(D9904,DATA!A:F,5,FALSE)</f>
        <v>1.0986712608830001E-2</v>
      </c>
      <c r="M9904" s="37">
        <f>VLOOKUP(D9904,DATA!A:F,6,FALSE)</f>
        <v>982</v>
      </c>
      <c r="N9904" s="36">
        <f t="shared" si="859"/>
        <v>99.97497152094202</v>
      </c>
      <c r="O9904" s="36">
        <f t="shared" si="860"/>
        <v>99.974974366915475</v>
      </c>
      <c r="P9904" s="36">
        <f t="shared" si="861"/>
        <v>2.8459734551233851E-6</v>
      </c>
      <c r="Q9904" s="36">
        <f t="shared" si="862"/>
        <v>8.2907208186422106E-5</v>
      </c>
    </row>
    <row r="9905" spans="1:17" x14ac:dyDescent="0.3">
      <c r="A9905" s="29">
        <v>2526618</v>
      </c>
      <c r="B9905" s="1">
        <v>135</v>
      </c>
      <c r="C9905" s="1" t="s">
        <v>34</v>
      </c>
      <c r="D9905" s="1" t="s">
        <v>43</v>
      </c>
      <c r="E9905" s="1" t="s">
        <v>44</v>
      </c>
      <c r="F9905" s="47">
        <v>1071</v>
      </c>
      <c r="G9905" s="34">
        <v>1736.79</v>
      </c>
      <c r="H9905" s="1" t="s">
        <v>218</v>
      </c>
      <c r="I9905" s="34">
        <v>1.03529E-2</v>
      </c>
      <c r="J9905" s="34">
        <v>280.95102000000003</v>
      </c>
      <c r="K9905" s="35" t="str">
        <f t="shared" si="858"/>
        <v>Kempenland-West_H7150</v>
      </c>
      <c r="L9905" s="36">
        <f>VLOOKUP(D9905,DATA!A:F,5,FALSE)</f>
        <v>1.3726988247862192E-2</v>
      </c>
      <c r="M9905" s="37">
        <f>VLOOKUP(D9905,DATA!A:F,6,FALSE)</f>
        <v>1285.5</v>
      </c>
      <c r="N9905" s="36">
        <f t="shared" si="859"/>
        <v>99.796424872763808</v>
      </c>
      <c r="O9905" s="36">
        <f t="shared" si="860"/>
        <v>99.796453742728005</v>
      </c>
      <c r="P9905" s="36">
        <f t="shared" si="861"/>
        <v>2.8869964197042464E-5</v>
      </c>
      <c r="Q9905" s="36">
        <f t="shared" si="862"/>
        <v>8.1110458885225623E-5</v>
      </c>
    </row>
    <row r="9906" spans="1:17" x14ac:dyDescent="0.3">
      <c r="A9906" s="29">
        <v>2526662</v>
      </c>
      <c r="B9906" s="1">
        <v>135</v>
      </c>
      <c r="C9906" s="1" t="s">
        <v>34</v>
      </c>
      <c r="D9906" s="1" t="s">
        <v>85</v>
      </c>
      <c r="E9906" s="1" t="s">
        <v>60</v>
      </c>
      <c r="F9906" s="47">
        <v>1071</v>
      </c>
      <c r="G9906" s="34">
        <v>1525.03</v>
      </c>
      <c r="H9906" s="1" t="s">
        <v>218</v>
      </c>
      <c r="I9906" s="34">
        <v>1.48018E-2</v>
      </c>
      <c r="J9906" s="34">
        <v>2275.3638000000001</v>
      </c>
      <c r="K9906" s="35" t="str">
        <f t="shared" si="858"/>
        <v>Kempenland-West_ZGH9190</v>
      </c>
      <c r="L9906" s="36">
        <f>VLOOKUP(D9906,DATA!A:F,5,FALSE)</f>
        <v>1.3726988247862192E-2</v>
      </c>
      <c r="M9906" s="37">
        <f>VLOOKUP(D9906,DATA!A:F,6,FALSE)</f>
        <v>1285.5</v>
      </c>
      <c r="N9906" s="36">
        <f t="shared" si="859"/>
        <v>96.401572242484846</v>
      </c>
      <c r="O9906" s="36">
        <f t="shared" si="860"/>
        <v>96.402277009798368</v>
      </c>
      <c r="P9906" s="36">
        <f t="shared" si="861"/>
        <v>7.0476731352187016E-4</v>
      </c>
      <c r="Q9906" s="36">
        <f t="shared" si="862"/>
        <v>1.6036020326109138E-2</v>
      </c>
    </row>
    <row r="9907" spans="1:17" x14ac:dyDescent="0.3">
      <c r="A9907" s="30">
        <v>2528139</v>
      </c>
      <c r="B9907" s="14">
        <v>135</v>
      </c>
      <c r="C9907" s="14" t="s">
        <v>34</v>
      </c>
      <c r="D9907" s="14" t="s">
        <v>55</v>
      </c>
      <c r="E9907" s="14" t="s">
        <v>56</v>
      </c>
      <c r="F9907" s="48">
        <v>500</v>
      </c>
      <c r="G9907" s="38">
        <v>1505.58</v>
      </c>
      <c r="H9907" s="14" t="s">
        <v>218</v>
      </c>
      <c r="I9907" s="38">
        <v>6.8623E-3</v>
      </c>
      <c r="J9907" s="38">
        <v>1607.0808999999999</v>
      </c>
      <c r="K9907" s="39" t="str">
        <f t="shared" si="858"/>
        <v>Kempenland-West_H3130</v>
      </c>
      <c r="L9907" s="40">
        <f>VLOOKUP(D9907,DATA!A:F,5,FALSE)</f>
        <v>0</v>
      </c>
      <c r="M9907" s="41">
        <f>VLOOKUP(D9907,DATA!A:F,6,FALSE)</f>
        <v>3.5</v>
      </c>
      <c r="N9907" s="40">
        <f t="shared" si="859"/>
        <v>50</v>
      </c>
      <c r="O9907" s="40">
        <f t="shared" si="860"/>
        <v>50</v>
      </c>
      <c r="P9907" s="40">
        <f t="shared" ref="P9907:P9908" si="863">J9907/10000*I9907</f>
        <v>1.102827126007E-3</v>
      </c>
      <c r="Q9907" s="40">
        <f t="shared" ref="Q9907:Q9908" si="864">IF(AND(H9907&lt;&gt;"below",I9907&gt;=0.005),M9907*P9907,0)</f>
        <v>3.8598949410245001E-3</v>
      </c>
    </row>
    <row r="9908" spans="1:17" x14ac:dyDescent="0.3">
      <c r="A9908" s="30">
        <v>2528140</v>
      </c>
      <c r="B9908" s="14">
        <v>135</v>
      </c>
      <c r="C9908" s="14" t="s">
        <v>34</v>
      </c>
      <c r="D9908" s="14" t="s">
        <v>55</v>
      </c>
      <c r="E9908" s="14" t="s">
        <v>56</v>
      </c>
      <c r="F9908" s="48">
        <v>500</v>
      </c>
      <c r="G9908" s="38">
        <v>1292.53</v>
      </c>
      <c r="H9908" s="14" t="s">
        <v>218</v>
      </c>
      <c r="I9908" s="38">
        <v>6.1259000000000001E-3</v>
      </c>
      <c r="J9908" s="38">
        <v>102.240036</v>
      </c>
      <c r="K9908" s="39" t="str">
        <f t="shared" si="858"/>
        <v>Kempenland-West_H3130</v>
      </c>
      <c r="L9908" s="40">
        <f>VLOOKUP(D9908,DATA!A:F,5,FALSE)</f>
        <v>0</v>
      </c>
      <c r="M9908" s="41">
        <f>VLOOKUP(D9908,DATA!A:F,6,FALSE)</f>
        <v>3.5</v>
      </c>
      <c r="N9908" s="40">
        <f t="shared" si="859"/>
        <v>50</v>
      </c>
      <c r="O9908" s="40">
        <f t="shared" si="860"/>
        <v>50</v>
      </c>
      <c r="P9908" s="40">
        <f t="shared" si="863"/>
        <v>6.2631223653240002E-5</v>
      </c>
      <c r="Q9908" s="40">
        <f t="shared" si="864"/>
        <v>2.1920928278634002E-4</v>
      </c>
    </row>
    <row r="9909" spans="1:17" x14ac:dyDescent="0.3">
      <c r="A9909" s="29">
        <v>2528140</v>
      </c>
      <c r="B9909" s="1">
        <v>135</v>
      </c>
      <c r="C9909" s="1" t="s">
        <v>34</v>
      </c>
      <c r="D9909" s="1" t="s">
        <v>57</v>
      </c>
      <c r="E9909" s="1" t="s">
        <v>58</v>
      </c>
      <c r="F9909" s="47">
        <v>714</v>
      </c>
      <c r="G9909" s="34">
        <v>1292.53</v>
      </c>
      <c r="H9909" s="1" t="s">
        <v>218</v>
      </c>
      <c r="I9909" s="34">
        <v>6.1259000000000001E-3</v>
      </c>
      <c r="J9909" s="34">
        <v>4559.8720000000003</v>
      </c>
      <c r="K9909" s="35" t="str">
        <f t="shared" si="858"/>
        <v>Kempenland-West_H3160</v>
      </c>
      <c r="L9909" s="36">
        <f>VLOOKUP(D9909,DATA!A:F,5,FALSE)</f>
        <v>1.0986712608830001E-2</v>
      </c>
      <c r="M9909" s="37">
        <f>VLOOKUP(D9909,DATA!A:F,6,FALSE)</f>
        <v>982</v>
      </c>
      <c r="N9909" s="36">
        <f t="shared" si="859"/>
        <v>96.806831454586671</v>
      </c>
      <c r="O9909" s="36">
        <f t="shared" si="860"/>
        <v>96.807039496976614</v>
      </c>
      <c r="P9909" s="36">
        <f t="shared" si="861"/>
        <v>2.0804238994287516E-4</v>
      </c>
      <c r="Q9909" s="36">
        <f t="shared" si="862"/>
        <v>9.4864666871359807E-3</v>
      </c>
    </row>
    <row r="9910" spans="1:17" x14ac:dyDescent="0.3">
      <c r="A9910" s="30">
        <v>2528141</v>
      </c>
      <c r="B9910" s="14">
        <v>135</v>
      </c>
      <c r="C9910" s="14" t="s">
        <v>34</v>
      </c>
      <c r="D9910" s="14" t="s">
        <v>55</v>
      </c>
      <c r="E9910" s="14" t="s">
        <v>56</v>
      </c>
      <c r="F9910" s="48">
        <v>500</v>
      </c>
      <c r="G9910" s="38">
        <v>1188.3699999999999</v>
      </c>
      <c r="H9910" s="14" t="s">
        <v>218</v>
      </c>
      <c r="I9910" s="38">
        <v>5.6769000000000003E-3</v>
      </c>
      <c r="J9910" s="38">
        <v>526.38367000000005</v>
      </c>
      <c r="K9910" s="39" t="str">
        <f t="shared" si="858"/>
        <v>Kempenland-West_H3130</v>
      </c>
      <c r="L9910" s="40">
        <f>VLOOKUP(D9910,DATA!A:F,5,FALSE)</f>
        <v>0</v>
      </c>
      <c r="M9910" s="41">
        <f>VLOOKUP(D9910,DATA!A:F,6,FALSE)</f>
        <v>3.5</v>
      </c>
      <c r="N9910" s="40">
        <f t="shared" si="859"/>
        <v>50</v>
      </c>
      <c r="O9910" s="40">
        <f t="shared" si="860"/>
        <v>50</v>
      </c>
      <c r="P9910" s="40">
        <f>J9910/10000*I9910</f>
        <v>2.9882274562230003E-4</v>
      </c>
      <c r="Q9910" s="40">
        <f>IF(AND(H9910&lt;&gt;"below",I9910&gt;=0.005),M9910*P9910,0)</f>
        <v>1.0458796096780502E-3</v>
      </c>
    </row>
    <row r="9911" spans="1:17" x14ac:dyDescent="0.3">
      <c r="A9911" s="29">
        <v>2528141</v>
      </c>
      <c r="B9911" s="1">
        <v>135</v>
      </c>
      <c r="C9911" s="1" t="s">
        <v>34</v>
      </c>
      <c r="D9911" s="1" t="s">
        <v>41</v>
      </c>
      <c r="E9911" s="1" t="s">
        <v>42</v>
      </c>
      <c r="F9911" s="47">
        <v>1071</v>
      </c>
      <c r="G9911" s="34">
        <v>1188.3699999999999</v>
      </c>
      <c r="H9911" s="1" t="s">
        <v>218</v>
      </c>
      <c r="I9911" s="34">
        <v>5.6769000000000003E-3</v>
      </c>
      <c r="J9911" s="34">
        <v>3986.0405000000001</v>
      </c>
      <c r="K9911" s="35" t="str">
        <f t="shared" si="858"/>
        <v>Kempenland-West_H4010A</v>
      </c>
      <c r="L9911" s="36">
        <f>VLOOKUP(D9911,DATA!A:F,5,FALSE)</f>
        <v>1.3726988247862192E-2</v>
      </c>
      <c r="M9911" s="37">
        <f>VLOOKUP(D9911,DATA!A:F,6,FALSE)</f>
        <v>1285.5</v>
      </c>
      <c r="N9911" s="36">
        <f t="shared" si="859"/>
        <v>20.861363938531618</v>
      </c>
      <c r="O9911" s="36">
        <f t="shared" si="860"/>
        <v>20.862650491372044</v>
      </c>
      <c r="P9911" s="36">
        <f t="shared" si="861"/>
        <v>1.286552840426225E-3</v>
      </c>
      <c r="Q9911" s="36">
        <f t="shared" si="862"/>
        <v>5.1282517273289703E-2</v>
      </c>
    </row>
    <row r="9912" spans="1:17" x14ac:dyDescent="0.3">
      <c r="A9912" s="29">
        <v>2528147</v>
      </c>
      <c r="B9912" s="1">
        <v>135</v>
      </c>
      <c r="C9912" s="1" t="s">
        <v>34</v>
      </c>
      <c r="D9912" s="1" t="s">
        <v>41</v>
      </c>
      <c r="E9912" s="1" t="s">
        <v>42</v>
      </c>
      <c r="F9912" s="47">
        <v>1071</v>
      </c>
      <c r="G9912" s="34">
        <v>1365.03</v>
      </c>
      <c r="H9912" s="1" t="s">
        <v>218</v>
      </c>
      <c r="I9912" s="34">
        <v>7.6261000000000002E-3</v>
      </c>
      <c r="J9912" s="34">
        <v>149.66788</v>
      </c>
      <c r="K9912" s="35" t="str">
        <f t="shared" si="858"/>
        <v>Kempenland-West_H4010A</v>
      </c>
      <c r="L9912" s="36">
        <f>VLOOKUP(D9912,DATA!A:F,5,FALSE)</f>
        <v>1.3726988247862192E-2</v>
      </c>
      <c r="M9912" s="37">
        <f>VLOOKUP(D9912,DATA!A:F,6,FALSE)</f>
        <v>1285.5</v>
      </c>
      <c r="N9912" s="36">
        <f t="shared" si="859"/>
        <v>74.870309515222772</v>
      </c>
      <c r="O9912" s="36">
        <f t="shared" si="860"/>
        <v>74.872279048026328</v>
      </c>
      <c r="P9912" s="36">
        <f t="shared" si="861"/>
        <v>1.9695328035567172E-3</v>
      </c>
      <c r="Q9912" s="36">
        <f t="shared" si="862"/>
        <v>2.9477579929879033E-3</v>
      </c>
    </row>
    <row r="9913" spans="1:17" x14ac:dyDescent="0.3">
      <c r="A9913" s="29">
        <v>2528147</v>
      </c>
      <c r="B9913" s="1">
        <v>135</v>
      </c>
      <c r="C9913" s="1" t="s">
        <v>34</v>
      </c>
      <c r="D9913" s="1" t="s">
        <v>81</v>
      </c>
      <c r="E9913" s="1" t="s">
        <v>42</v>
      </c>
      <c r="F9913" s="47">
        <v>1071</v>
      </c>
      <c r="G9913" s="34">
        <v>1365.03</v>
      </c>
      <c r="H9913" s="1" t="s">
        <v>218</v>
      </c>
      <c r="I9913" s="34">
        <v>7.6261000000000002E-3</v>
      </c>
      <c r="J9913" s="34">
        <v>197.70939999999999</v>
      </c>
      <c r="K9913" s="35" t="str">
        <f t="shared" si="858"/>
        <v>Kempenland-West_ZGH4010A</v>
      </c>
      <c r="L9913" s="36">
        <f>VLOOKUP(D9913,DATA!A:F,5,FALSE)</f>
        <v>1.3726988247862192E-2</v>
      </c>
      <c r="M9913" s="37">
        <f>VLOOKUP(D9913,DATA!A:F,6,FALSE)</f>
        <v>1285.5</v>
      </c>
      <c r="N9913" s="36">
        <f t="shared" si="859"/>
        <v>74.870309515222772</v>
      </c>
      <c r="O9913" s="36">
        <f t="shared" si="860"/>
        <v>74.872279048026328</v>
      </c>
      <c r="P9913" s="36">
        <f t="shared" si="861"/>
        <v>1.9695328035567172E-3</v>
      </c>
      <c r="Q9913" s="36">
        <f t="shared" si="862"/>
        <v>3.8939514887151639E-3</v>
      </c>
    </row>
    <row r="9914" spans="1:17" x14ac:dyDescent="0.3">
      <c r="A9914" s="29">
        <v>2528147</v>
      </c>
      <c r="B9914" s="1">
        <v>135</v>
      </c>
      <c r="C9914" s="1" t="s">
        <v>34</v>
      </c>
      <c r="D9914" s="1" t="s">
        <v>53</v>
      </c>
      <c r="E9914" s="1" t="s">
        <v>54</v>
      </c>
      <c r="F9914" s="47">
        <v>714</v>
      </c>
      <c r="G9914" s="34">
        <v>1365.03</v>
      </c>
      <c r="H9914" s="1" t="s">
        <v>218</v>
      </c>
      <c r="I9914" s="34">
        <v>7.6261000000000002E-3</v>
      </c>
      <c r="J9914" s="34">
        <v>5022.7173000000003</v>
      </c>
      <c r="K9914" s="35" t="str">
        <f t="shared" si="858"/>
        <v>Kempenland-West_H4030</v>
      </c>
      <c r="L9914" s="36">
        <f>VLOOKUP(D9914,DATA!A:F,5,FALSE)</f>
        <v>1.0986712608830001E-2</v>
      </c>
      <c r="M9914" s="37">
        <f>VLOOKUP(D9914,DATA!A:F,6,FALSE)</f>
        <v>982</v>
      </c>
      <c r="N9914" s="36">
        <f t="shared" si="859"/>
        <v>98.534543711479699</v>
      </c>
      <c r="O9914" s="36">
        <f t="shared" si="860"/>
        <v>98.534664691590606</v>
      </c>
      <c r="P9914" s="36">
        <f t="shared" si="861"/>
        <v>1.2098011090699856E-4</v>
      </c>
      <c r="Q9914" s="36">
        <f t="shared" si="862"/>
        <v>6.0764889600850034E-3</v>
      </c>
    </row>
    <row r="9915" spans="1:17" x14ac:dyDescent="0.3">
      <c r="A9915" s="29">
        <v>2528147</v>
      </c>
      <c r="B9915" s="1">
        <v>135</v>
      </c>
      <c r="C9915" s="1" t="s">
        <v>34</v>
      </c>
      <c r="D9915" s="1" t="s">
        <v>82</v>
      </c>
      <c r="E9915" s="1" t="s">
        <v>54</v>
      </c>
      <c r="F9915" s="47">
        <v>714</v>
      </c>
      <c r="G9915" s="34">
        <v>1365.03</v>
      </c>
      <c r="H9915" s="1" t="s">
        <v>218</v>
      </c>
      <c r="I9915" s="34">
        <v>7.6261000000000002E-3</v>
      </c>
      <c r="J9915" s="34">
        <v>1361.1748</v>
      </c>
      <c r="K9915" s="35" t="str">
        <f t="shared" si="858"/>
        <v>Kempenland-West_ZGH4030</v>
      </c>
      <c r="L9915" s="36">
        <f>VLOOKUP(D9915,DATA!A:F,5,FALSE)</f>
        <v>1.0986712608830001E-2</v>
      </c>
      <c r="M9915" s="37">
        <f>VLOOKUP(D9915,DATA!A:F,6,FALSE)</f>
        <v>982</v>
      </c>
      <c r="N9915" s="36">
        <f t="shared" si="859"/>
        <v>98.534543711479699</v>
      </c>
      <c r="O9915" s="36">
        <f t="shared" si="860"/>
        <v>98.534664691590606</v>
      </c>
      <c r="P9915" s="36">
        <f t="shared" si="861"/>
        <v>1.2098011090699856E-4</v>
      </c>
      <c r="Q9915" s="36">
        <f t="shared" si="862"/>
        <v>1.6467507826781159E-3</v>
      </c>
    </row>
    <row r="9916" spans="1:17" x14ac:dyDescent="0.3">
      <c r="A9916" s="29">
        <v>2528147</v>
      </c>
      <c r="B9916" s="1">
        <v>135</v>
      </c>
      <c r="C9916" s="1" t="s">
        <v>34</v>
      </c>
      <c r="D9916" s="1" t="s">
        <v>43</v>
      </c>
      <c r="E9916" s="1" t="s">
        <v>44</v>
      </c>
      <c r="F9916" s="47">
        <v>1071</v>
      </c>
      <c r="G9916" s="34">
        <v>1365.03</v>
      </c>
      <c r="H9916" s="1" t="s">
        <v>218</v>
      </c>
      <c r="I9916" s="34">
        <v>7.6261000000000002E-3</v>
      </c>
      <c r="J9916" s="34">
        <v>118.625639999999</v>
      </c>
      <c r="K9916" s="35" t="str">
        <f t="shared" si="858"/>
        <v>Kempenland-West_H7150</v>
      </c>
      <c r="L9916" s="36">
        <f>VLOOKUP(D9916,DATA!A:F,5,FALSE)</f>
        <v>1.3726988247862192E-2</v>
      </c>
      <c r="M9916" s="37">
        <f>VLOOKUP(D9916,DATA!A:F,6,FALSE)</f>
        <v>1285.5</v>
      </c>
      <c r="N9916" s="36">
        <f t="shared" si="859"/>
        <v>74.870309515222772</v>
      </c>
      <c r="O9916" s="36">
        <f t="shared" si="860"/>
        <v>74.872279048026328</v>
      </c>
      <c r="P9916" s="36">
        <f t="shared" si="861"/>
        <v>1.9695328035567172E-3</v>
      </c>
      <c r="Q9916" s="36">
        <f t="shared" si="862"/>
        <v>2.3363708932290787E-3</v>
      </c>
    </row>
    <row r="9917" spans="1:17" x14ac:dyDescent="0.3">
      <c r="A9917" s="29">
        <v>2528191</v>
      </c>
      <c r="B9917" s="1">
        <v>135</v>
      </c>
      <c r="C9917" s="1" t="s">
        <v>34</v>
      </c>
      <c r="D9917" s="1" t="s">
        <v>85</v>
      </c>
      <c r="E9917" s="1" t="s">
        <v>60</v>
      </c>
      <c r="F9917" s="47">
        <v>1071</v>
      </c>
      <c r="G9917" s="34">
        <v>1411.03</v>
      </c>
      <c r="H9917" s="1" t="s">
        <v>218</v>
      </c>
      <c r="I9917" s="34">
        <v>1.4262499999999999E-2</v>
      </c>
      <c r="J9917" s="34">
        <v>3067.8472000000002</v>
      </c>
      <c r="K9917" s="35" t="str">
        <f t="shared" si="858"/>
        <v>Kempenland-West_ZGH9190</v>
      </c>
      <c r="L9917" s="36">
        <f>VLOOKUP(D9917,DATA!A:F,5,FALSE)</f>
        <v>1.3726988247862192E-2</v>
      </c>
      <c r="M9917" s="37">
        <f>VLOOKUP(D9917,DATA!A:F,6,FALSE)</f>
        <v>1285.5</v>
      </c>
      <c r="N9917" s="36">
        <f t="shared" si="859"/>
        <v>84.853398168408035</v>
      </c>
      <c r="O9917" s="36">
        <f t="shared" si="860"/>
        <v>84.855914255864519</v>
      </c>
      <c r="P9917" s="36">
        <f t="shared" si="861"/>
        <v>2.5160874564846836E-3</v>
      </c>
      <c r="Q9917" s="36">
        <f t="shared" si="862"/>
        <v>7.7189718583316594E-2</v>
      </c>
    </row>
    <row r="9918" spans="1:17" x14ac:dyDescent="0.3">
      <c r="A9918" s="30">
        <v>2529669</v>
      </c>
      <c r="B9918" s="14">
        <v>135</v>
      </c>
      <c r="C9918" s="14" t="s">
        <v>34</v>
      </c>
      <c r="D9918" s="14" t="s">
        <v>55</v>
      </c>
      <c r="E9918" s="14" t="s">
        <v>56</v>
      </c>
      <c r="F9918" s="48">
        <v>500</v>
      </c>
      <c r="G9918" s="38">
        <v>1311.66</v>
      </c>
      <c r="H9918" s="14" t="s">
        <v>218</v>
      </c>
      <c r="I9918" s="38">
        <v>6.0464000000000004E-3</v>
      </c>
      <c r="J9918" s="38">
        <v>4813.1045000000004</v>
      </c>
      <c r="K9918" s="39" t="str">
        <f t="shared" si="858"/>
        <v>Kempenland-West_H3130</v>
      </c>
      <c r="L9918" s="40">
        <f>VLOOKUP(D9918,DATA!A:F,5,FALSE)</f>
        <v>0</v>
      </c>
      <c r="M9918" s="41">
        <f>VLOOKUP(D9918,DATA!A:F,6,FALSE)</f>
        <v>3.5</v>
      </c>
      <c r="N9918" s="40">
        <f t="shared" si="859"/>
        <v>50</v>
      </c>
      <c r="O9918" s="40">
        <f t="shared" si="860"/>
        <v>50</v>
      </c>
      <c r="P9918" s="40">
        <f>J9918/10000*I9918</f>
        <v>2.9101955048800006E-3</v>
      </c>
      <c r="Q9918" s="40">
        <f>IF(AND(H9918&lt;&gt;"below",I9918&gt;=0.005),M9918*P9918,0)</f>
        <v>1.0185684267080003E-2</v>
      </c>
    </row>
    <row r="9919" spans="1:17" x14ac:dyDescent="0.3">
      <c r="A9919" s="29">
        <v>2529669</v>
      </c>
      <c r="B9919" s="1">
        <v>135</v>
      </c>
      <c r="C9919" s="1" t="s">
        <v>34</v>
      </c>
      <c r="D9919" s="1" t="s">
        <v>57</v>
      </c>
      <c r="E9919" s="1" t="s">
        <v>58</v>
      </c>
      <c r="F9919" s="47">
        <v>714</v>
      </c>
      <c r="G9919" s="34">
        <v>1311.66</v>
      </c>
      <c r="H9919" s="1" t="s">
        <v>218</v>
      </c>
      <c r="I9919" s="34">
        <v>6.0464000000000004E-3</v>
      </c>
      <c r="J9919" s="34">
        <v>589.53710000000001</v>
      </c>
      <c r="K9919" s="35" t="str">
        <f t="shared" si="858"/>
        <v>Kempenland-West_H3160</v>
      </c>
      <c r="L9919" s="36">
        <f>VLOOKUP(D9919,DATA!A:F,5,FALSE)</f>
        <v>1.0986712608830001E-2</v>
      </c>
      <c r="M9919" s="37">
        <f>VLOOKUP(D9919,DATA!A:F,6,FALSE)</f>
        <v>982</v>
      </c>
      <c r="N9919" s="36">
        <f t="shared" si="859"/>
        <v>97.396363312531733</v>
      </c>
      <c r="O9919" s="36">
        <f t="shared" si="860"/>
        <v>97.396531763723758</v>
      </c>
      <c r="P9919" s="36">
        <f t="shared" si="861"/>
        <v>1.6845119202457681E-4</v>
      </c>
      <c r="Q9919" s="36">
        <f t="shared" si="862"/>
        <v>9.9308227237712146E-4</v>
      </c>
    </row>
    <row r="9920" spans="1:17" x14ac:dyDescent="0.3">
      <c r="A9920" s="30">
        <v>2529670</v>
      </c>
      <c r="B9920" s="14">
        <v>135</v>
      </c>
      <c r="C9920" s="14" t="s">
        <v>34</v>
      </c>
      <c r="D9920" s="14" t="s">
        <v>55</v>
      </c>
      <c r="E9920" s="14" t="s">
        <v>56</v>
      </c>
      <c r="F9920" s="48">
        <v>500</v>
      </c>
      <c r="G9920" s="38">
        <v>1261.68</v>
      </c>
      <c r="H9920" s="14" t="s">
        <v>218</v>
      </c>
      <c r="I9920" s="38">
        <v>6.0853000000000001E-3</v>
      </c>
      <c r="J9920" s="38">
        <v>2591.0329999999999</v>
      </c>
      <c r="K9920" s="39" t="str">
        <f t="shared" si="858"/>
        <v>Kempenland-West_H3130</v>
      </c>
      <c r="L9920" s="40">
        <f>VLOOKUP(D9920,DATA!A:F,5,FALSE)</f>
        <v>0</v>
      </c>
      <c r="M9920" s="41">
        <f>VLOOKUP(D9920,DATA!A:F,6,FALSE)</f>
        <v>3.5</v>
      </c>
      <c r="N9920" s="40">
        <f t="shared" si="859"/>
        <v>50</v>
      </c>
      <c r="O9920" s="40">
        <f t="shared" si="860"/>
        <v>50</v>
      </c>
      <c r="P9920" s="40">
        <f>J9920/10000*I9920</f>
        <v>1.5767213114899999E-3</v>
      </c>
      <c r="Q9920" s="40">
        <f>IF(AND(H9920&lt;&gt;"below",I9920&gt;=0.005),M9920*P9920,0)</f>
        <v>5.5185245902149996E-3</v>
      </c>
    </row>
    <row r="9921" spans="1:17" x14ac:dyDescent="0.3">
      <c r="A9921" s="29">
        <v>2529670</v>
      </c>
      <c r="B9921" s="1">
        <v>135</v>
      </c>
      <c r="C9921" s="1" t="s">
        <v>34</v>
      </c>
      <c r="D9921" s="1" t="s">
        <v>41</v>
      </c>
      <c r="E9921" s="1" t="s">
        <v>42</v>
      </c>
      <c r="F9921" s="47">
        <v>1071</v>
      </c>
      <c r="G9921" s="34">
        <v>1261.68</v>
      </c>
      <c r="H9921" s="1" t="s">
        <v>218</v>
      </c>
      <c r="I9921" s="34">
        <v>6.0853000000000001E-3</v>
      </c>
      <c r="J9921" s="34">
        <v>671.05520000000001</v>
      </c>
      <c r="K9921" s="35" t="str">
        <f t="shared" si="858"/>
        <v>Kempenland-West_H4010A</v>
      </c>
      <c r="L9921" s="36">
        <f>VLOOKUP(D9921,DATA!A:F,5,FALSE)</f>
        <v>1.3726988247862192E-2</v>
      </c>
      <c r="M9921" s="37">
        <f>VLOOKUP(D9921,DATA!A:F,6,FALSE)</f>
        <v>1285.5</v>
      </c>
      <c r="N9921" s="36">
        <f t="shared" si="859"/>
        <v>41.897638097084588</v>
      </c>
      <c r="O9921" s="36">
        <f t="shared" si="860"/>
        <v>41.899671594021946</v>
      </c>
      <c r="P9921" s="36">
        <f t="shared" si="861"/>
        <v>2.0334969373578815E-3</v>
      </c>
      <c r="Q9921" s="36">
        <f t="shared" si="862"/>
        <v>1.3645886939980806E-2</v>
      </c>
    </row>
    <row r="9922" spans="1:17" x14ac:dyDescent="0.3">
      <c r="A9922" s="29">
        <v>2529676</v>
      </c>
      <c r="B9922" s="1">
        <v>135</v>
      </c>
      <c r="C9922" s="1" t="s">
        <v>34</v>
      </c>
      <c r="D9922" s="1" t="s">
        <v>81</v>
      </c>
      <c r="E9922" s="1" t="s">
        <v>42</v>
      </c>
      <c r="F9922" s="47">
        <v>1071</v>
      </c>
      <c r="G9922" s="34">
        <v>1268.33</v>
      </c>
      <c r="H9922" s="1" t="s">
        <v>218</v>
      </c>
      <c r="I9922" s="34">
        <v>6.9933E-3</v>
      </c>
      <c r="J9922" s="34">
        <v>3030.7946999999999</v>
      </c>
      <c r="K9922" s="35" t="str">
        <f t="shared" si="858"/>
        <v>Kempenland-West_ZGH4010A</v>
      </c>
      <c r="L9922" s="36">
        <f>VLOOKUP(D9922,DATA!A:F,5,FALSE)</f>
        <v>1.3726988247862192E-2</v>
      </c>
      <c r="M9922" s="37">
        <f>VLOOKUP(D9922,DATA!A:F,6,FALSE)</f>
        <v>1285.5</v>
      </c>
      <c r="N9922" s="36">
        <f t="shared" si="859"/>
        <v>44.134816542327648</v>
      </c>
      <c r="O9922" s="36">
        <f t="shared" si="860"/>
        <v>44.137183456013702</v>
      </c>
      <c r="P9922" s="36">
        <f t="shared" si="861"/>
        <v>2.3669136860533513E-3</v>
      </c>
      <c r="Q9922" s="36">
        <f t="shared" si="862"/>
        <v>7.1736294550479612E-2</v>
      </c>
    </row>
    <row r="9923" spans="1:17" x14ac:dyDescent="0.3">
      <c r="A9923" s="29">
        <v>2529676</v>
      </c>
      <c r="B9923" s="1">
        <v>135</v>
      </c>
      <c r="C9923" s="1" t="s">
        <v>34</v>
      </c>
      <c r="D9923" s="1" t="s">
        <v>53</v>
      </c>
      <c r="E9923" s="1" t="s">
        <v>54</v>
      </c>
      <c r="F9923" s="47">
        <v>714</v>
      </c>
      <c r="G9923" s="34">
        <v>1268.33</v>
      </c>
      <c r="H9923" s="1" t="s">
        <v>218</v>
      </c>
      <c r="I9923" s="34">
        <v>6.9933E-3</v>
      </c>
      <c r="J9923" s="34">
        <v>1286.7091</v>
      </c>
      <c r="K9923" s="35" t="str">
        <f t="shared" ref="K9923:K9986" si="865">_xlfn.CONCAT(C9923,"_",D9923)</f>
        <v>Kempenland-West_H4030</v>
      </c>
      <c r="L9923" s="36">
        <f>VLOOKUP(D9923,DATA!A:F,5,FALSE)</f>
        <v>1.0986712608830001E-2</v>
      </c>
      <c r="M9923" s="37">
        <f>VLOOKUP(D9923,DATA!A:F,6,FALSE)</f>
        <v>982</v>
      </c>
      <c r="N9923" s="36">
        <f t="shared" ref="N9923:N9986" si="866">100/(1+EXP(-L9923*(G9923-M9923)))</f>
        <v>95.874391628485768</v>
      </c>
      <c r="O9923" s="36">
        <f t="shared" ref="O9923:O9986" si="867">100/(1+EXP(-L9923*((G9923+I9923)-M9923)))</f>
        <v>95.87469552466284</v>
      </c>
      <c r="P9923" s="36">
        <f t="shared" ref="P9923:P9986" si="868">O9923-N9923</f>
        <v>3.0389617707271555E-4</v>
      </c>
      <c r="Q9923" s="36">
        <f t="shared" ref="Q9923:Q9986" si="869">IF(AND(H9923&lt;&gt;"below",I9923&gt;=0.005),J9923*P9923/100,0)</f>
        <v>3.910259764946745E-3</v>
      </c>
    </row>
    <row r="9924" spans="1:17" x14ac:dyDescent="0.3">
      <c r="A9924" s="29">
        <v>2529676</v>
      </c>
      <c r="B9924" s="1">
        <v>135</v>
      </c>
      <c r="C9924" s="1" t="s">
        <v>34</v>
      </c>
      <c r="D9924" s="1" t="s">
        <v>43</v>
      </c>
      <c r="E9924" s="1" t="s">
        <v>44</v>
      </c>
      <c r="F9924" s="47">
        <v>1071</v>
      </c>
      <c r="G9924" s="34">
        <v>1268.33</v>
      </c>
      <c r="H9924" s="1" t="s">
        <v>218</v>
      </c>
      <c r="I9924" s="34">
        <v>6.9933E-3</v>
      </c>
      <c r="J9924" s="34">
        <v>1818.4768199999901</v>
      </c>
      <c r="K9924" s="35" t="str">
        <f t="shared" si="865"/>
        <v>Kempenland-West_H7150</v>
      </c>
      <c r="L9924" s="36">
        <f>VLOOKUP(D9924,DATA!A:F,5,FALSE)</f>
        <v>1.3726988247862192E-2</v>
      </c>
      <c r="M9924" s="37">
        <f>VLOOKUP(D9924,DATA!A:F,6,FALSE)</f>
        <v>1285.5</v>
      </c>
      <c r="N9924" s="36">
        <f t="shared" si="866"/>
        <v>44.134816542327648</v>
      </c>
      <c r="O9924" s="36">
        <f t="shared" si="867"/>
        <v>44.137183456013702</v>
      </c>
      <c r="P9924" s="36">
        <f t="shared" si="868"/>
        <v>2.3669136860533513E-3</v>
      </c>
      <c r="Q9924" s="36">
        <f t="shared" si="869"/>
        <v>4.3041776730287529E-2</v>
      </c>
    </row>
    <row r="9925" spans="1:17" x14ac:dyDescent="0.3">
      <c r="A9925" s="29">
        <v>2529677</v>
      </c>
      <c r="B9925" s="1">
        <v>135</v>
      </c>
      <c r="C9925" s="1" t="s">
        <v>34</v>
      </c>
      <c r="D9925" s="1" t="s">
        <v>41</v>
      </c>
      <c r="E9925" s="1" t="s">
        <v>42</v>
      </c>
      <c r="F9925" s="47">
        <v>1071</v>
      </c>
      <c r="G9925" s="34">
        <v>1312.39</v>
      </c>
      <c r="H9925" s="1" t="s">
        <v>218</v>
      </c>
      <c r="I9925" s="34">
        <v>7.4238000000000004E-3</v>
      </c>
      <c r="J9925" s="34">
        <v>22.173380000000002</v>
      </c>
      <c r="K9925" s="35" t="str">
        <f t="shared" si="865"/>
        <v>Kempenland-West_H4010A</v>
      </c>
      <c r="L9925" s="36">
        <f>VLOOKUP(D9925,DATA!A:F,5,FALSE)</f>
        <v>1.3726988247862192E-2</v>
      </c>
      <c r="M9925" s="37">
        <f>VLOOKUP(D9925,DATA!A:F,6,FALSE)</f>
        <v>1285.5</v>
      </c>
      <c r="N9925" s="36">
        <f t="shared" si="866"/>
        <v>59.124601150991495</v>
      </c>
      <c r="O9925" s="36">
        <f t="shared" si="867"/>
        <v>59.127063942876759</v>
      </c>
      <c r="P9925" s="36">
        <f t="shared" si="868"/>
        <v>2.462791885264437E-3</v>
      </c>
      <c r="Q9925" s="36">
        <f t="shared" si="869"/>
        <v>5.4608420332884764E-4</v>
      </c>
    </row>
    <row r="9926" spans="1:17" x14ac:dyDescent="0.3">
      <c r="A9926" s="29">
        <v>2529677</v>
      </c>
      <c r="B9926" s="1">
        <v>135</v>
      </c>
      <c r="C9926" s="1" t="s">
        <v>34</v>
      </c>
      <c r="D9926" s="1" t="s">
        <v>82</v>
      </c>
      <c r="E9926" s="1" t="s">
        <v>54</v>
      </c>
      <c r="F9926" s="47">
        <v>714</v>
      </c>
      <c r="G9926" s="34">
        <v>1312.39</v>
      </c>
      <c r="H9926" s="1" t="s">
        <v>218</v>
      </c>
      <c r="I9926" s="34">
        <v>7.4238000000000004E-3</v>
      </c>
      <c r="J9926" s="34">
        <v>2394.0547000000001</v>
      </c>
      <c r="K9926" s="35" t="str">
        <f t="shared" si="865"/>
        <v>Kempenland-West_ZGH4030</v>
      </c>
      <c r="L9926" s="36">
        <f>VLOOKUP(D9926,DATA!A:F,5,FALSE)</f>
        <v>1.0986712608830001E-2</v>
      </c>
      <c r="M9926" s="37">
        <f>VLOOKUP(D9926,DATA!A:F,6,FALSE)</f>
        <v>982</v>
      </c>
      <c r="N9926" s="36">
        <f t="shared" si="866"/>
        <v>97.416624442471033</v>
      </c>
      <c r="O9926" s="36">
        <f t="shared" si="867"/>
        <v>97.416829699413199</v>
      </c>
      <c r="P9926" s="36">
        <f t="shared" si="868"/>
        <v>2.0525694216644297E-4</v>
      </c>
      <c r="Q9926" s="36">
        <f t="shared" si="869"/>
        <v>4.9139634710120101E-3</v>
      </c>
    </row>
    <row r="9927" spans="1:17" x14ac:dyDescent="0.3">
      <c r="A9927" s="29">
        <v>2529677</v>
      </c>
      <c r="B9927" s="1">
        <v>135</v>
      </c>
      <c r="C9927" s="1" t="s">
        <v>34</v>
      </c>
      <c r="D9927" s="1" t="s">
        <v>43</v>
      </c>
      <c r="E9927" s="1" t="s">
        <v>44</v>
      </c>
      <c r="F9927" s="47">
        <v>1071</v>
      </c>
      <c r="G9927" s="34">
        <v>1312.39</v>
      </c>
      <c r="H9927" s="1" t="s">
        <v>218</v>
      </c>
      <c r="I9927" s="34">
        <v>7.4238000000000004E-3</v>
      </c>
      <c r="J9927" s="34">
        <v>185.38162</v>
      </c>
      <c r="K9927" s="35" t="str">
        <f t="shared" si="865"/>
        <v>Kempenland-West_H7150</v>
      </c>
      <c r="L9927" s="36">
        <f>VLOOKUP(D9927,DATA!A:F,5,FALSE)</f>
        <v>1.3726988247862192E-2</v>
      </c>
      <c r="M9927" s="37">
        <f>VLOOKUP(D9927,DATA!A:F,6,FALSE)</f>
        <v>1285.5</v>
      </c>
      <c r="N9927" s="36">
        <f t="shared" si="866"/>
        <v>59.124601150991495</v>
      </c>
      <c r="O9927" s="36">
        <f t="shared" si="867"/>
        <v>59.127063942876759</v>
      </c>
      <c r="P9927" s="36">
        <f t="shared" si="868"/>
        <v>2.462791885264437E-3</v>
      </c>
      <c r="Q9927" s="36">
        <f t="shared" si="869"/>
        <v>4.5655634941317545E-3</v>
      </c>
    </row>
    <row r="9928" spans="1:17" x14ac:dyDescent="0.3">
      <c r="A9928" s="29">
        <v>2529678</v>
      </c>
      <c r="B9928" s="1">
        <v>135</v>
      </c>
      <c r="C9928" s="1" t="s">
        <v>34</v>
      </c>
      <c r="D9928" s="1" t="s">
        <v>63</v>
      </c>
      <c r="E9928" s="1" t="s">
        <v>64</v>
      </c>
      <c r="F9928" s="47">
        <v>714</v>
      </c>
      <c r="G9928" s="34">
        <v>1578.17</v>
      </c>
      <c r="H9928" s="1" t="s">
        <v>218</v>
      </c>
      <c r="I9928" s="34">
        <v>9.5566000000000002E-3</v>
      </c>
      <c r="J9928" s="34">
        <v>1061.3119999999999</v>
      </c>
      <c r="K9928" s="35" t="str">
        <f t="shared" si="865"/>
        <v>Kempenland-West_H2310</v>
      </c>
      <c r="L9928" s="36">
        <f>VLOOKUP(D9928,DATA!A:F,5,FALSE)</f>
        <v>1.0986712608830001E-2</v>
      </c>
      <c r="M9928" s="37">
        <f>VLOOKUP(D9928,DATA!A:F,6,FALSE)</f>
        <v>982</v>
      </c>
      <c r="N9928" s="36">
        <f t="shared" si="866"/>
        <v>99.85718532062063</v>
      </c>
      <c r="O9928" s="36">
        <f t="shared" si="867"/>
        <v>99.857200293337357</v>
      </c>
      <c r="P9928" s="36">
        <f t="shared" si="868"/>
        <v>1.4972716726902036E-5</v>
      </c>
      <c r="Q9928" s="36">
        <f t="shared" si="869"/>
        <v>1.589072393486185E-4</v>
      </c>
    </row>
    <row r="9929" spans="1:17" x14ac:dyDescent="0.3">
      <c r="A9929" s="29">
        <v>2529721</v>
      </c>
      <c r="B9929" s="1">
        <v>135</v>
      </c>
      <c r="C9929" s="1" t="s">
        <v>34</v>
      </c>
      <c r="D9929" s="1" t="s">
        <v>85</v>
      </c>
      <c r="E9929" s="1" t="s">
        <v>60</v>
      </c>
      <c r="F9929" s="47">
        <v>1071</v>
      </c>
      <c r="G9929" s="34">
        <v>1350</v>
      </c>
      <c r="H9929" s="1" t="s">
        <v>218</v>
      </c>
      <c r="I9929" s="34">
        <v>1.38345E-2</v>
      </c>
      <c r="J9929" s="34">
        <v>4327.3850000000002</v>
      </c>
      <c r="K9929" s="35" t="str">
        <f t="shared" si="865"/>
        <v>Kempenland-West_ZGH9190</v>
      </c>
      <c r="L9929" s="36">
        <f>VLOOKUP(D9929,DATA!A:F,5,FALSE)</f>
        <v>1.3726988247862192E-2</v>
      </c>
      <c r="M9929" s="37">
        <f>VLOOKUP(D9929,DATA!A:F,6,FALSE)</f>
        <v>1285.5</v>
      </c>
      <c r="N9929" s="36">
        <f t="shared" si="866"/>
        <v>70.793806848905902</v>
      </c>
      <c r="O9929" s="36">
        <f t="shared" si="867"/>
        <v>70.797733224111028</v>
      </c>
      <c r="P9929" s="36">
        <f t="shared" si="868"/>
        <v>3.9263752051255096E-3</v>
      </c>
      <c r="Q9929" s="36">
        <f t="shared" si="869"/>
        <v>0.16990937167032055</v>
      </c>
    </row>
    <row r="9930" spans="1:17" x14ac:dyDescent="0.3">
      <c r="A9930" s="30">
        <v>2531197</v>
      </c>
      <c r="B9930" s="14">
        <v>135</v>
      </c>
      <c r="C9930" s="14" t="s">
        <v>34</v>
      </c>
      <c r="D9930" s="14" t="s">
        <v>55</v>
      </c>
      <c r="E9930" s="14" t="s">
        <v>56</v>
      </c>
      <c r="F9930" s="48">
        <v>500</v>
      </c>
      <c r="G9930" s="38">
        <v>1390.93</v>
      </c>
      <c r="H9930" s="14" t="s">
        <v>218</v>
      </c>
      <c r="I9930" s="38">
        <v>6.2169E-3</v>
      </c>
      <c r="J9930" s="38">
        <v>3159.0369000000001</v>
      </c>
      <c r="K9930" s="39" t="str">
        <f t="shared" si="865"/>
        <v>Kempenland-West_H3130</v>
      </c>
      <c r="L9930" s="40">
        <f>VLOOKUP(D9930,DATA!A:F,5,FALSE)</f>
        <v>0</v>
      </c>
      <c r="M9930" s="41">
        <f>VLOOKUP(D9930,DATA!A:F,6,FALSE)</f>
        <v>3.5</v>
      </c>
      <c r="N9930" s="40">
        <f t="shared" si="866"/>
        <v>50</v>
      </c>
      <c r="O9930" s="40">
        <f t="shared" si="867"/>
        <v>50</v>
      </c>
      <c r="P9930" s="40">
        <f t="shared" ref="P9930:P9931" si="870">J9930/10000*I9930</f>
        <v>1.9639416503610002E-3</v>
      </c>
      <c r="Q9930" s="40">
        <f t="shared" ref="Q9930:Q9931" si="871">IF(AND(H9930&lt;&gt;"below",I9930&gt;=0.005),M9930*P9930,0)</f>
        <v>6.8737957762635008E-3</v>
      </c>
    </row>
    <row r="9931" spans="1:17" x14ac:dyDescent="0.3">
      <c r="A9931" s="30">
        <v>2531198</v>
      </c>
      <c r="B9931" s="14">
        <v>135</v>
      </c>
      <c r="C9931" s="14" t="s">
        <v>34</v>
      </c>
      <c r="D9931" s="14" t="s">
        <v>55</v>
      </c>
      <c r="E9931" s="14" t="s">
        <v>56</v>
      </c>
      <c r="F9931" s="48">
        <v>500</v>
      </c>
      <c r="G9931" s="38">
        <v>1213.04</v>
      </c>
      <c r="H9931" s="14" t="s">
        <v>218</v>
      </c>
      <c r="I9931" s="38">
        <v>5.5887000000000003E-3</v>
      </c>
      <c r="J9931" s="38">
        <v>7218.5630000000001</v>
      </c>
      <c r="K9931" s="39" t="str">
        <f t="shared" si="865"/>
        <v>Kempenland-West_H3130</v>
      </c>
      <c r="L9931" s="40">
        <f>VLOOKUP(D9931,DATA!A:F,5,FALSE)</f>
        <v>0</v>
      </c>
      <c r="M9931" s="41">
        <f>VLOOKUP(D9931,DATA!A:F,6,FALSE)</f>
        <v>3.5</v>
      </c>
      <c r="N9931" s="40">
        <f t="shared" si="866"/>
        <v>50</v>
      </c>
      <c r="O9931" s="40">
        <f t="shared" si="867"/>
        <v>50</v>
      </c>
      <c r="P9931" s="40">
        <f t="shared" si="870"/>
        <v>4.0342383038100005E-3</v>
      </c>
      <c r="Q9931" s="40">
        <f t="shared" si="871"/>
        <v>1.4119834063335002E-2</v>
      </c>
    </row>
    <row r="9932" spans="1:17" x14ac:dyDescent="0.3">
      <c r="A9932" s="29">
        <v>2531204</v>
      </c>
      <c r="B9932" s="1">
        <v>135</v>
      </c>
      <c r="C9932" s="1" t="s">
        <v>34</v>
      </c>
      <c r="D9932" s="1" t="s">
        <v>53</v>
      </c>
      <c r="E9932" s="1" t="s">
        <v>54</v>
      </c>
      <c r="F9932" s="47">
        <v>714</v>
      </c>
      <c r="G9932" s="34">
        <v>1361.97</v>
      </c>
      <c r="H9932" s="1" t="s">
        <v>218</v>
      </c>
      <c r="I9932" s="34">
        <v>7.4643000000000001E-3</v>
      </c>
      <c r="J9932" s="34">
        <v>2.1015790000000001</v>
      </c>
      <c r="K9932" s="35" t="str">
        <f t="shared" si="865"/>
        <v>Kempenland-West_H4030</v>
      </c>
      <c r="L9932" s="36">
        <f>VLOOKUP(D9932,DATA!A:F,5,FALSE)</f>
        <v>1.0986712608830001E-2</v>
      </c>
      <c r="M9932" s="37">
        <f>VLOOKUP(D9932,DATA!A:F,6,FALSE)</f>
        <v>982</v>
      </c>
      <c r="N9932" s="36">
        <f t="shared" si="866"/>
        <v>98.485197499562858</v>
      </c>
      <c r="O9932" s="36">
        <f t="shared" si="867"/>
        <v>98.485319839021855</v>
      </c>
      <c r="P9932" s="36">
        <f t="shared" si="868"/>
        <v>1.2233945899708942E-4</v>
      </c>
      <c r="Q9932" s="36">
        <f t="shared" si="869"/>
        <v>2.5710603789964418E-6</v>
      </c>
    </row>
    <row r="9933" spans="1:17" x14ac:dyDescent="0.3">
      <c r="A9933" s="29">
        <v>2531205</v>
      </c>
      <c r="B9933" s="1">
        <v>135</v>
      </c>
      <c r="C9933" s="1" t="s">
        <v>34</v>
      </c>
      <c r="D9933" s="1" t="s">
        <v>53</v>
      </c>
      <c r="E9933" s="1" t="s">
        <v>54</v>
      </c>
      <c r="F9933" s="47">
        <v>714</v>
      </c>
      <c r="G9933" s="34">
        <v>1011.39</v>
      </c>
      <c r="H9933" s="1" t="s">
        <v>218</v>
      </c>
      <c r="I9933" s="34">
        <v>5.6487000000000004E-3</v>
      </c>
      <c r="J9933" s="34">
        <v>2073.4517000000001</v>
      </c>
      <c r="K9933" s="35" t="str">
        <f t="shared" si="865"/>
        <v>Kempenland-West_H4030</v>
      </c>
      <c r="L9933" s="36">
        <f>VLOOKUP(D9933,DATA!A:F,5,FALSE)</f>
        <v>1.0986712608830001E-2</v>
      </c>
      <c r="M9933" s="37">
        <f>VLOOKUP(D9933,DATA!A:F,6,FALSE)</f>
        <v>982</v>
      </c>
      <c r="N9933" s="36">
        <f t="shared" si="866"/>
        <v>58.003071553335104</v>
      </c>
      <c r="O9933" s="36">
        <f t="shared" si="867"/>
        <v>58.004583312596615</v>
      </c>
      <c r="P9933" s="36">
        <f t="shared" si="868"/>
        <v>1.5117592615112585E-3</v>
      </c>
      <c r="Q9933" s="36">
        <f t="shared" si="869"/>
        <v>3.134559810771264E-2</v>
      </c>
    </row>
    <row r="9934" spans="1:17" x14ac:dyDescent="0.3">
      <c r="A9934" s="29">
        <v>2531205</v>
      </c>
      <c r="B9934" s="1">
        <v>135</v>
      </c>
      <c r="C9934" s="1" t="s">
        <v>34</v>
      </c>
      <c r="D9934" s="1" t="s">
        <v>82</v>
      </c>
      <c r="E9934" s="1" t="s">
        <v>54</v>
      </c>
      <c r="F9934" s="47">
        <v>714</v>
      </c>
      <c r="G9934" s="34">
        <v>1011.39</v>
      </c>
      <c r="H9934" s="1" t="s">
        <v>218</v>
      </c>
      <c r="I9934" s="34">
        <v>5.6487000000000004E-3</v>
      </c>
      <c r="J9934" s="34">
        <v>25.647333</v>
      </c>
      <c r="K9934" s="35" t="str">
        <f t="shared" si="865"/>
        <v>Kempenland-West_ZGH4030</v>
      </c>
      <c r="L9934" s="36">
        <f>VLOOKUP(D9934,DATA!A:F,5,FALSE)</f>
        <v>1.0986712608830001E-2</v>
      </c>
      <c r="M9934" s="37">
        <f>VLOOKUP(D9934,DATA!A:F,6,FALSE)</f>
        <v>982</v>
      </c>
      <c r="N9934" s="36">
        <f t="shared" si="866"/>
        <v>58.003071553335104</v>
      </c>
      <c r="O9934" s="36">
        <f t="shared" si="867"/>
        <v>58.004583312596615</v>
      </c>
      <c r="P9934" s="36">
        <f t="shared" si="868"/>
        <v>1.5117592615112585E-3</v>
      </c>
      <c r="Q9934" s="36">
        <f t="shared" si="869"/>
        <v>3.8772593195813334E-4</v>
      </c>
    </row>
    <row r="9935" spans="1:17" x14ac:dyDescent="0.3">
      <c r="A9935" s="29">
        <v>2531206</v>
      </c>
      <c r="B9935" s="1">
        <v>135</v>
      </c>
      <c r="C9935" s="1" t="s">
        <v>34</v>
      </c>
      <c r="D9935" s="1" t="s">
        <v>63</v>
      </c>
      <c r="E9935" s="1" t="s">
        <v>64</v>
      </c>
      <c r="F9935" s="47">
        <v>714</v>
      </c>
      <c r="G9935" s="34">
        <v>1328.74</v>
      </c>
      <c r="H9935" s="1" t="s">
        <v>218</v>
      </c>
      <c r="I9935" s="34">
        <v>7.5348999999999998E-3</v>
      </c>
      <c r="J9935" s="34">
        <v>107.75322</v>
      </c>
      <c r="K9935" s="35" t="str">
        <f t="shared" si="865"/>
        <v>Kempenland-West_H2310</v>
      </c>
      <c r="L9935" s="36">
        <f>VLOOKUP(D9935,DATA!A:F,5,FALSE)</f>
        <v>1.0986712608830001E-2</v>
      </c>
      <c r="M9935" s="37">
        <f>VLOOKUP(D9935,DATA!A:F,6,FALSE)</f>
        <v>982</v>
      </c>
      <c r="N9935" s="36">
        <f t="shared" si="866"/>
        <v>97.832182592732877</v>
      </c>
      <c r="O9935" s="36">
        <f t="shared" si="867"/>
        <v>97.832358155534365</v>
      </c>
      <c r="P9935" s="36">
        <f t="shared" si="868"/>
        <v>1.75562801487672E-4</v>
      </c>
      <c r="Q9935" s="36">
        <f t="shared" si="869"/>
        <v>1.8917457172517446E-4</v>
      </c>
    </row>
    <row r="9936" spans="1:17" x14ac:dyDescent="0.3">
      <c r="A9936" s="29">
        <v>2531206</v>
      </c>
      <c r="B9936" s="1">
        <v>135</v>
      </c>
      <c r="C9936" s="1" t="s">
        <v>34</v>
      </c>
      <c r="D9936" s="1" t="s">
        <v>43</v>
      </c>
      <c r="E9936" s="1" t="s">
        <v>44</v>
      </c>
      <c r="F9936" s="47">
        <v>1071</v>
      </c>
      <c r="G9936" s="34">
        <v>1328.74</v>
      </c>
      <c r="H9936" s="1" t="s">
        <v>218</v>
      </c>
      <c r="I9936" s="34">
        <v>7.5348999999999998E-3</v>
      </c>
      <c r="J9936" s="34">
        <v>204.52709999999999</v>
      </c>
      <c r="K9936" s="35" t="str">
        <f t="shared" si="865"/>
        <v>Kempenland-West_H7150</v>
      </c>
      <c r="L9936" s="36">
        <f>VLOOKUP(D9936,DATA!A:F,5,FALSE)</f>
        <v>1.3726988247862192E-2</v>
      </c>
      <c r="M9936" s="37">
        <f>VLOOKUP(D9936,DATA!A:F,6,FALSE)</f>
        <v>1285.5</v>
      </c>
      <c r="N9936" s="36">
        <f t="shared" si="866"/>
        <v>64.418040494620371</v>
      </c>
      <c r="O9936" s="36">
        <f t="shared" si="867"/>
        <v>64.420411233101262</v>
      </c>
      <c r="P9936" s="36">
        <f t="shared" si="868"/>
        <v>2.3707384808915322E-3</v>
      </c>
      <c r="Q9936" s="36">
        <f t="shared" si="869"/>
        <v>4.8488026635515047E-3</v>
      </c>
    </row>
    <row r="9937" spans="1:17" x14ac:dyDescent="0.3">
      <c r="A9937" s="29">
        <v>2531250</v>
      </c>
      <c r="B9937" s="1">
        <v>135</v>
      </c>
      <c r="C9937" s="1" t="s">
        <v>34</v>
      </c>
      <c r="D9937" s="1" t="s">
        <v>85</v>
      </c>
      <c r="E9937" s="1" t="s">
        <v>60</v>
      </c>
      <c r="F9937" s="47">
        <v>1071</v>
      </c>
      <c r="G9937" s="34">
        <v>1343.12</v>
      </c>
      <c r="H9937" s="1" t="s">
        <v>218</v>
      </c>
      <c r="I9937" s="34">
        <v>1.40138E-2</v>
      </c>
      <c r="J9937" s="34">
        <v>1813.0234</v>
      </c>
      <c r="K9937" s="35" t="str">
        <f t="shared" si="865"/>
        <v>Kempenland-West_ZGH9190</v>
      </c>
      <c r="L9937" s="36">
        <f>VLOOKUP(D9937,DATA!A:F,5,FALSE)</f>
        <v>1.3726988247862192E-2</v>
      </c>
      <c r="M9937" s="37">
        <f>VLOOKUP(D9937,DATA!A:F,6,FALSE)</f>
        <v>1285.5</v>
      </c>
      <c r="N9937" s="36">
        <f t="shared" si="866"/>
        <v>68.803507644270354</v>
      </c>
      <c r="O9937" s="36">
        <f t="shared" si="867"/>
        <v>68.807636520002859</v>
      </c>
      <c r="P9937" s="36">
        <f t="shared" si="868"/>
        <v>4.1288757325048664E-3</v>
      </c>
      <c r="Q9937" s="36">
        <f t="shared" si="869"/>
        <v>7.4857483187234633E-2</v>
      </c>
    </row>
    <row r="9938" spans="1:17" x14ac:dyDescent="0.3">
      <c r="A9938" s="30">
        <v>2532727</v>
      </c>
      <c r="B9938" s="14">
        <v>135</v>
      </c>
      <c r="C9938" s="14" t="s">
        <v>34</v>
      </c>
      <c r="D9938" s="14" t="s">
        <v>55</v>
      </c>
      <c r="E9938" s="14" t="s">
        <v>56</v>
      </c>
      <c r="F9938" s="48">
        <v>500</v>
      </c>
      <c r="G9938" s="38">
        <v>1035.3800000000001</v>
      </c>
      <c r="H9938" s="14" t="s">
        <v>218</v>
      </c>
      <c r="I9938" s="38">
        <v>4.5399999999999998E-3</v>
      </c>
      <c r="J9938" s="38">
        <v>9917.6990000000005</v>
      </c>
      <c r="K9938" s="39" t="str">
        <f t="shared" si="865"/>
        <v>Kempenland-West_H3130</v>
      </c>
      <c r="L9938" s="40">
        <f>VLOOKUP(D9938,DATA!A:F,5,FALSE)</f>
        <v>0</v>
      </c>
      <c r="M9938" s="41">
        <f>VLOOKUP(D9938,DATA!A:F,6,FALSE)</f>
        <v>3.5</v>
      </c>
      <c r="N9938" s="40">
        <f t="shared" si="866"/>
        <v>50</v>
      </c>
      <c r="O9938" s="40">
        <f t="shared" si="867"/>
        <v>50</v>
      </c>
      <c r="P9938" s="40">
        <f t="shared" ref="P9938:P9939" si="872">J9938/10000*I9938</f>
        <v>4.502635346E-3</v>
      </c>
      <c r="Q9938" s="40">
        <f t="shared" ref="Q9938:Q9939" si="873">IF(AND(H9938&lt;&gt;"below",I9938&gt;=0.005),M9938*P9938,0)</f>
        <v>0</v>
      </c>
    </row>
    <row r="9939" spans="1:17" x14ac:dyDescent="0.3">
      <c r="A9939" s="30">
        <v>2532731</v>
      </c>
      <c r="B9939" s="14">
        <v>135</v>
      </c>
      <c r="C9939" s="14" t="s">
        <v>34</v>
      </c>
      <c r="D9939" s="14" t="s">
        <v>55</v>
      </c>
      <c r="E9939" s="14" t="s">
        <v>56</v>
      </c>
      <c r="F9939" s="48">
        <v>500</v>
      </c>
      <c r="G9939" s="38">
        <v>1822.49</v>
      </c>
      <c r="H9939" s="14" t="s">
        <v>218</v>
      </c>
      <c r="I9939" s="38">
        <v>9.9396999999999992E-3</v>
      </c>
      <c r="J9939" s="38">
        <v>4.8830859999999997E-2</v>
      </c>
      <c r="K9939" s="39" t="str">
        <f t="shared" si="865"/>
        <v>Kempenland-West_H3130</v>
      </c>
      <c r="L9939" s="40">
        <f>VLOOKUP(D9939,DATA!A:F,5,FALSE)</f>
        <v>0</v>
      </c>
      <c r="M9939" s="41">
        <f>VLOOKUP(D9939,DATA!A:F,6,FALSE)</f>
        <v>3.5</v>
      </c>
      <c r="N9939" s="40">
        <f t="shared" si="866"/>
        <v>50</v>
      </c>
      <c r="O9939" s="40">
        <f t="shared" si="867"/>
        <v>50</v>
      </c>
      <c r="P9939" s="40">
        <f t="shared" si="872"/>
        <v>4.8536409914199993E-8</v>
      </c>
      <c r="Q9939" s="40">
        <f t="shared" si="873"/>
        <v>1.6987743469969998E-7</v>
      </c>
    </row>
    <row r="9940" spans="1:17" x14ac:dyDescent="0.3">
      <c r="A9940" s="29">
        <v>2532731</v>
      </c>
      <c r="B9940" s="1">
        <v>135</v>
      </c>
      <c r="C9940" s="1" t="s">
        <v>34</v>
      </c>
      <c r="D9940" s="1" t="s">
        <v>43</v>
      </c>
      <c r="E9940" s="1" t="s">
        <v>44</v>
      </c>
      <c r="F9940" s="47">
        <v>1071</v>
      </c>
      <c r="G9940" s="34">
        <v>1822.49</v>
      </c>
      <c r="H9940" s="1" t="s">
        <v>218</v>
      </c>
      <c r="I9940" s="34">
        <v>9.9396999999999992E-3</v>
      </c>
      <c r="J9940" s="34">
        <v>1779.0802000000001</v>
      </c>
      <c r="K9940" s="35" t="str">
        <f t="shared" si="865"/>
        <v>Kempenland-West_H7150</v>
      </c>
      <c r="L9940" s="36">
        <f>VLOOKUP(D9940,DATA!A:F,5,FALSE)</f>
        <v>1.3726988247862192E-2</v>
      </c>
      <c r="M9940" s="37">
        <f>VLOOKUP(D9940,DATA!A:F,6,FALSE)</f>
        <v>1285.5</v>
      </c>
      <c r="N9940" s="36">
        <f t="shared" si="866"/>
        <v>99.937131756361083</v>
      </c>
      <c r="O9940" s="36">
        <f t="shared" si="867"/>
        <v>99.937140328262302</v>
      </c>
      <c r="P9940" s="36">
        <f t="shared" si="868"/>
        <v>8.5719012190565991E-6</v>
      </c>
      <c r="Q9940" s="36">
        <f t="shared" si="869"/>
        <v>1.525009973517946E-4</v>
      </c>
    </row>
    <row r="9941" spans="1:17" x14ac:dyDescent="0.3">
      <c r="A9941" s="29">
        <v>2532732</v>
      </c>
      <c r="B9941" s="1">
        <v>135</v>
      </c>
      <c r="C9941" s="1" t="s">
        <v>34</v>
      </c>
      <c r="D9941" s="1" t="s">
        <v>82</v>
      </c>
      <c r="E9941" s="1" t="s">
        <v>54</v>
      </c>
      <c r="F9941" s="47">
        <v>714</v>
      </c>
      <c r="G9941" s="34">
        <v>1357.8</v>
      </c>
      <c r="H9941" s="1" t="s">
        <v>218</v>
      </c>
      <c r="I9941" s="34">
        <v>7.1653999999999997E-3</v>
      </c>
      <c r="J9941" s="34">
        <v>1882.5355999999999</v>
      </c>
      <c r="K9941" s="35" t="str">
        <f t="shared" si="865"/>
        <v>Kempenland-West_ZGH4030</v>
      </c>
      <c r="L9941" s="36">
        <f>VLOOKUP(D9941,DATA!A:F,5,FALSE)</f>
        <v>1.0986712608830001E-2</v>
      </c>
      <c r="M9941" s="37">
        <f>VLOOKUP(D9941,DATA!A:F,6,FALSE)</f>
        <v>982</v>
      </c>
      <c r="N9941" s="36">
        <f t="shared" si="866"/>
        <v>98.415308474133624</v>
      </c>
      <c r="O9941" s="36">
        <f t="shared" si="867"/>
        <v>98.415431246052719</v>
      </c>
      <c r="P9941" s="36">
        <f t="shared" si="868"/>
        <v>1.2277191909504381E-4</v>
      </c>
      <c r="Q9941" s="36">
        <f t="shared" si="869"/>
        <v>2.3112250837673976E-3</v>
      </c>
    </row>
    <row r="9942" spans="1:17" x14ac:dyDescent="0.3">
      <c r="A9942" s="29">
        <v>2532733</v>
      </c>
      <c r="B9942" s="1">
        <v>135</v>
      </c>
      <c r="C9942" s="1" t="s">
        <v>34</v>
      </c>
      <c r="D9942" s="1" t="s">
        <v>53</v>
      </c>
      <c r="E9942" s="1" t="s">
        <v>54</v>
      </c>
      <c r="F9942" s="47">
        <v>714</v>
      </c>
      <c r="G9942" s="34">
        <v>1307.3800000000001</v>
      </c>
      <c r="H9942" s="1" t="s">
        <v>218</v>
      </c>
      <c r="I9942" s="34">
        <v>7.0971000000000003E-3</v>
      </c>
      <c r="J9942" s="34">
        <v>4764.1440000000002</v>
      </c>
      <c r="K9942" s="35" t="str">
        <f t="shared" si="865"/>
        <v>Kempenland-West_H4030</v>
      </c>
      <c r="L9942" s="36">
        <f>VLOOKUP(D9942,DATA!A:F,5,FALSE)</f>
        <v>1.0986712608830001E-2</v>
      </c>
      <c r="M9942" s="37">
        <f>VLOOKUP(D9942,DATA!A:F,6,FALSE)</f>
        <v>982</v>
      </c>
      <c r="N9942" s="36">
        <f t="shared" si="866"/>
        <v>97.274424617989283</v>
      </c>
      <c r="O9942" s="36">
        <f t="shared" si="867"/>
        <v>97.274631341346193</v>
      </c>
      <c r="P9942" s="36">
        <f t="shared" si="868"/>
        <v>2.0672335691074295E-4</v>
      </c>
      <c r="Q9942" s="36">
        <f t="shared" si="869"/>
        <v>9.8485984048617466E-3</v>
      </c>
    </row>
    <row r="9943" spans="1:17" x14ac:dyDescent="0.3">
      <c r="A9943" s="29">
        <v>2532734</v>
      </c>
      <c r="B9943" s="1">
        <v>135</v>
      </c>
      <c r="C9943" s="1" t="s">
        <v>34</v>
      </c>
      <c r="D9943" s="1" t="s">
        <v>53</v>
      </c>
      <c r="E9943" s="1" t="s">
        <v>54</v>
      </c>
      <c r="F9943" s="47">
        <v>714</v>
      </c>
      <c r="G9943" s="34">
        <v>1035.5</v>
      </c>
      <c r="H9943" s="1" t="s">
        <v>218</v>
      </c>
      <c r="I9943" s="34">
        <v>5.7194000000000004E-3</v>
      </c>
      <c r="J9943" s="34">
        <v>5.8903089999999998E-2</v>
      </c>
      <c r="K9943" s="35" t="str">
        <f t="shared" si="865"/>
        <v>Kempenland-West_H4030</v>
      </c>
      <c r="L9943" s="36">
        <f>VLOOKUP(D9943,DATA!A:F,5,FALSE)</f>
        <v>1.0986712608830001E-2</v>
      </c>
      <c r="M9943" s="37">
        <f>VLOOKUP(D9943,DATA!A:F,6,FALSE)</f>
        <v>982</v>
      </c>
      <c r="N9943" s="36">
        <f t="shared" si="866"/>
        <v>64.285770757716321</v>
      </c>
      <c r="O9943" s="36">
        <f t="shared" si="867"/>
        <v>64.287213439253506</v>
      </c>
      <c r="P9943" s="36">
        <f t="shared" si="868"/>
        <v>1.4426815371848534E-3</v>
      </c>
      <c r="Q9943" s="36">
        <f t="shared" si="869"/>
        <v>8.4978400426137763E-7</v>
      </c>
    </row>
    <row r="9944" spans="1:17" x14ac:dyDescent="0.3">
      <c r="A9944" s="29">
        <v>2532734</v>
      </c>
      <c r="B9944" s="1">
        <v>135</v>
      </c>
      <c r="C9944" s="1" t="s">
        <v>34</v>
      </c>
      <c r="D9944" s="1" t="s">
        <v>82</v>
      </c>
      <c r="E9944" s="1" t="s">
        <v>54</v>
      </c>
      <c r="F9944" s="47">
        <v>714</v>
      </c>
      <c r="G9944" s="34">
        <v>1035.5</v>
      </c>
      <c r="H9944" s="1" t="s">
        <v>218</v>
      </c>
      <c r="I9944" s="34">
        <v>5.7194000000000004E-3</v>
      </c>
      <c r="J9944" s="34">
        <v>2178.1985</v>
      </c>
      <c r="K9944" s="35" t="str">
        <f t="shared" si="865"/>
        <v>Kempenland-West_ZGH4030</v>
      </c>
      <c r="L9944" s="36">
        <f>VLOOKUP(D9944,DATA!A:F,5,FALSE)</f>
        <v>1.0986712608830001E-2</v>
      </c>
      <c r="M9944" s="37">
        <f>VLOOKUP(D9944,DATA!A:F,6,FALSE)</f>
        <v>982</v>
      </c>
      <c r="N9944" s="36">
        <f t="shared" si="866"/>
        <v>64.285770757716321</v>
      </c>
      <c r="O9944" s="36">
        <f t="shared" si="867"/>
        <v>64.287213439253506</v>
      </c>
      <c r="P9944" s="36">
        <f t="shared" si="868"/>
        <v>1.4426815371848534E-3</v>
      </c>
      <c r="Q9944" s="36">
        <f t="shared" si="869"/>
        <v>3.142446760273742E-2</v>
      </c>
    </row>
    <row r="9945" spans="1:17" x14ac:dyDescent="0.3">
      <c r="A9945" s="29">
        <v>2532735</v>
      </c>
      <c r="B9945" s="1">
        <v>135</v>
      </c>
      <c r="C9945" s="1" t="s">
        <v>34</v>
      </c>
      <c r="D9945" s="1" t="s">
        <v>41</v>
      </c>
      <c r="E9945" s="1" t="s">
        <v>42</v>
      </c>
      <c r="F9945" s="47">
        <v>1071</v>
      </c>
      <c r="G9945" s="34">
        <v>1077.3399999999999</v>
      </c>
      <c r="H9945" s="1" t="s">
        <v>218</v>
      </c>
      <c r="I9945" s="34">
        <v>6.0439999999999999E-3</v>
      </c>
      <c r="J9945" s="34">
        <v>7003.5293000000001</v>
      </c>
      <c r="K9945" s="35" t="str">
        <f t="shared" si="865"/>
        <v>Kempenland-West_H4010A</v>
      </c>
      <c r="L9945" s="36">
        <f>VLOOKUP(D9945,DATA!A:F,5,FALSE)</f>
        <v>1.3726988247862192E-2</v>
      </c>
      <c r="M9945" s="37">
        <f>VLOOKUP(D9945,DATA!A:F,6,FALSE)</f>
        <v>1285.5</v>
      </c>
      <c r="N9945" s="36">
        <f t="shared" si="866"/>
        <v>5.4299552905015975</v>
      </c>
      <c r="O9945" s="36">
        <f t="shared" si="867"/>
        <v>5.4303813454609555</v>
      </c>
      <c r="P9945" s="36">
        <f t="shared" si="868"/>
        <v>4.2605495935799098E-4</v>
      </c>
      <c r="Q9945" s="36">
        <f t="shared" si="869"/>
        <v>2.9838883912739991E-2</v>
      </c>
    </row>
    <row r="9946" spans="1:17" x14ac:dyDescent="0.3">
      <c r="A9946" s="29">
        <v>2532736</v>
      </c>
      <c r="B9946" s="1">
        <v>135</v>
      </c>
      <c r="C9946" s="1" t="s">
        <v>34</v>
      </c>
      <c r="D9946" s="1" t="s">
        <v>63</v>
      </c>
      <c r="E9946" s="1" t="s">
        <v>64</v>
      </c>
      <c r="F9946" s="47">
        <v>714</v>
      </c>
      <c r="G9946" s="34">
        <v>1364.1</v>
      </c>
      <c r="H9946" s="1" t="s">
        <v>218</v>
      </c>
      <c r="I9946" s="34">
        <v>7.7399000000000001E-3</v>
      </c>
      <c r="J9946" s="34">
        <v>4169.6329999999998</v>
      </c>
      <c r="K9946" s="35" t="str">
        <f t="shared" si="865"/>
        <v>Kempenland-West_H2310</v>
      </c>
      <c r="L9946" s="36">
        <f>VLOOKUP(D9946,DATA!A:F,5,FALSE)</f>
        <v>1.0986712608830001E-2</v>
      </c>
      <c r="M9946" s="37">
        <f>VLOOKUP(D9946,DATA!A:F,6,FALSE)</f>
        <v>982</v>
      </c>
      <c r="N9946" s="36">
        <f t="shared" si="866"/>
        <v>98.519716231163841</v>
      </c>
      <c r="O9946" s="36">
        <f t="shared" si="867"/>
        <v>98.519840240197951</v>
      </c>
      <c r="P9946" s="36">
        <f t="shared" si="868"/>
        <v>1.2400903410991759E-4</v>
      </c>
      <c r="Q9946" s="36">
        <f t="shared" si="869"/>
        <v>5.1707216092283801E-3</v>
      </c>
    </row>
    <row r="9947" spans="1:17" x14ac:dyDescent="0.3">
      <c r="A9947" s="29">
        <v>2532779</v>
      </c>
      <c r="B9947" s="1">
        <v>135</v>
      </c>
      <c r="C9947" s="1" t="s">
        <v>34</v>
      </c>
      <c r="D9947" s="1" t="s">
        <v>85</v>
      </c>
      <c r="E9947" s="1" t="s">
        <v>60</v>
      </c>
      <c r="F9947" s="47">
        <v>1071</v>
      </c>
      <c r="G9947" s="34">
        <v>1432.21</v>
      </c>
      <c r="H9947" s="1" t="s">
        <v>218</v>
      </c>
      <c r="I9947" s="34">
        <v>1.4107099999999999E-2</v>
      </c>
      <c r="J9947" s="34">
        <v>213.04259999999999</v>
      </c>
      <c r="K9947" s="35" t="str">
        <f t="shared" si="865"/>
        <v>Kempenland-West_ZGH9190</v>
      </c>
      <c r="L9947" s="36">
        <f>VLOOKUP(D9947,DATA!A:F,5,FALSE)</f>
        <v>1.3726988247862192E-2</v>
      </c>
      <c r="M9947" s="37">
        <f>VLOOKUP(D9947,DATA!A:F,6,FALSE)</f>
        <v>1285.5</v>
      </c>
      <c r="N9947" s="36">
        <f t="shared" si="866"/>
        <v>88.224737336707435</v>
      </c>
      <c r="O9947" s="36">
        <f t="shared" si="867"/>
        <v>88.226748937680355</v>
      </c>
      <c r="P9947" s="36">
        <f t="shared" si="868"/>
        <v>2.0116009729207462E-3</v>
      </c>
      <c r="Q9947" s="36">
        <f t="shared" si="869"/>
        <v>4.285567014335653E-3</v>
      </c>
    </row>
    <row r="9948" spans="1:17" x14ac:dyDescent="0.3">
      <c r="A9948" s="29">
        <v>2532780</v>
      </c>
      <c r="B9948" s="1">
        <v>135</v>
      </c>
      <c r="C9948" s="1" t="s">
        <v>34</v>
      </c>
      <c r="D9948" s="1" t="s">
        <v>85</v>
      </c>
      <c r="E9948" s="1" t="s">
        <v>60</v>
      </c>
      <c r="F9948" s="47">
        <v>1071</v>
      </c>
      <c r="G9948" s="34">
        <v>1308.27</v>
      </c>
      <c r="H9948" s="1" t="s">
        <v>218</v>
      </c>
      <c r="I9948" s="34">
        <v>1.3687100000000001E-2</v>
      </c>
      <c r="J9948" s="34">
        <v>160.34780000000001</v>
      </c>
      <c r="K9948" s="35" t="str">
        <f t="shared" si="865"/>
        <v>Kempenland-West_ZGH9190</v>
      </c>
      <c r="L9948" s="36">
        <f>VLOOKUP(D9948,DATA!A:F,5,FALSE)</f>
        <v>1.3726988247862192E-2</v>
      </c>
      <c r="M9948" s="37">
        <f>VLOOKUP(D9948,DATA!A:F,6,FALSE)</f>
        <v>1285.5</v>
      </c>
      <c r="N9948" s="36">
        <f t="shared" si="866"/>
        <v>57.751086422465995</v>
      </c>
      <c r="O9948" s="36">
        <f t="shared" si="867"/>
        <v>57.755670543551389</v>
      </c>
      <c r="P9948" s="36">
        <f t="shared" si="868"/>
        <v>4.5841210853936332E-3</v>
      </c>
      <c r="Q9948" s="36">
        <f t="shared" si="869"/>
        <v>7.3505373097648118E-3</v>
      </c>
    </row>
    <row r="9949" spans="1:17" x14ac:dyDescent="0.3">
      <c r="A9949" s="30">
        <v>2534255</v>
      </c>
      <c r="B9949" s="14">
        <v>135</v>
      </c>
      <c r="C9949" s="14" t="s">
        <v>34</v>
      </c>
      <c r="D9949" s="14" t="s">
        <v>55</v>
      </c>
      <c r="E9949" s="14" t="s">
        <v>56</v>
      </c>
      <c r="F9949" s="48">
        <v>500</v>
      </c>
      <c r="G9949" s="38">
        <v>1364.66</v>
      </c>
      <c r="H9949" s="14" t="s">
        <v>218</v>
      </c>
      <c r="I9949" s="38">
        <v>6.0810999999999999E-3</v>
      </c>
      <c r="J9949" s="38">
        <v>8526.1039999999994</v>
      </c>
      <c r="K9949" s="39" t="str">
        <f t="shared" si="865"/>
        <v>Kempenland-West_H3130</v>
      </c>
      <c r="L9949" s="40">
        <f>VLOOKUP(D9949,DATA!A:F,5,FALSE)</f>
        <v>0</v>
      </c>
      <c r="M9949" s="41">
        <f>VLOOKUP(D9949,DATA!A:F,6,FALSE)</f>
        <v>3.5</v>
      </c>
      <c r="N9949" s="40">
        <f t="shared" si="866"/>
        <v>50</v>
      </c>
      <c r="O9949" s="40">
        <f t="shared" si="867"/>
        <v>50</v>
      </c>
      <c r="P9949" s="40">
        <f t="shared" ref="P9949:P9951" si="874">J9949/10000*I9949</f>
        <v>5.1848091034399999E-3</v>
      </c>
      <c r="Q9949" s="40">
        <f t="shared" ref="Q9949:Q9951" si="875">IF(AND(H9949&lt;&gt;"below",I9949&gt;=0.005),M9949*P9949,0)</f>
        <v>1.8146831862040001E-2</v>
      </c>
    </row>
    <row r="9950" spans="1:17" x14ac:dyDescent="0.3">
      <c r="A9950" s="30">
        <v>2534256</v>
      </c>
      <c r="B9950" s="14">
        <v>135</v>
      </c>
      <c r="C9950" s="14" t="s">
        <v>34</v>
      </c>
      <c r="D9950" s="14" t="s">
        <v>55</v>
      </c>
      <c r="E9950" s="14" t="s">
        <v>56</v>
      </c>
      <c r="F9950" s="48">
        <v>500</v>
      </c>
      <c r="G9950" s="38">
        <v>1404.51</v>
      </c>
      <c r="H9950" s="14" t="s">
        <v>218</v>
      </c>
      <c r="I9950" s="38">
        <v>6.3835999999999997E-3</v>
      </c>
      <c r="J9950" s="38">
        <v>3596.8735000000001</v>
      </c>
      <c r="K9950" s="39" t="str">
        <f t="shared" si="865"/>
        <v>Kempenland-West_H3130</v>
      </c>
      <c r="L9950" s="40">
        <f>VLOOKUP(D9950,DATA!A:F,5,FALSE)</f>
        <v>0</v>
      </c>
      <c r="M9950" s="41">
        <f>VLOOKUP(D9950,DATA!A:F,6,FALSE)</f>
        <v>3.5</v>
      </c>
      <c r="N9950" s="40">
        <f t="shared" si="866"/>
        <v>50</v>
      </c>
      <c r="O9950" s="40">
        <f t="shared" si="867"/>
        <v>50</v>
      </c>
      <c r="P9950" s="40">
        <f t="shared" si="874"/>
        <v>2.29610016746E-3</v>
      </c>
      <c r="Q9950" s="40">
        <f t="shared" si="875"/>
        <v>8.0363505861100002E-3</v>
      </c>
    </row>
    <row r="9951" spans="1:17" x14ac:dyDescent="0.3">
      <c r="A9951" s="30">
        <v>2534259</v>
      </c>
      <c r="B9951" s="14">
        <v>135</v>
      </c>
      <c r="C9951" s="14" t="s">
        <v>34</v>
      </c>
      <c r="D9951" s="14" t="s">
        <v>55</v>
      </c>
      <c r="E9951" s="14" t="s">
        <v>56</v>
      </c>
      <c r="F9951" s="48">
        <v>500</v>
      </c>
      <c r="G9951" s="38">
        <v>1652.87</v>
      </c>
      <c r="H9951" s="14" t="s">
        <v>218</v>
      </c>
      <c r="I9951" s="38">
        <v>8.6041999999999993E-3</v>
      </c>
      <c r="J9951" s="38">
        <v>137.14587</v>
      </c>
      <c r="K9951" s="39" t="str">
        <f t="shared" si="865"/>
        <v>Kempenland-West_H3130</v>
      </c>
      <c r="L9951" s="40">
        <f>VLOOKUP(D9951,DATA!A:F,5,FALSE)</f>
        <v>0</v>
      </c>
      <c r="M9951" s="41">
        <f>VLOOKUP(D9951,DATA!A:F,6,FALSE)</f>
        <v>3.5</v>
      </c>
      <c r="N9951" s="40">
        <f t="shared" si="866"/>
        <v>50</v>
      </c>
      <c r="O9951" s="40">
        <f t="shared" si="867"/>
        <v>50</v>
      </c>
      <c r="P9951" s="40">
        <f t="shared" si="874"/>
        <v>1.180030494654E-4</v>
      </c>
      <c r="Q9951" s="40">
        <f t="shared" si="875"/>
        <v>4.1301067312890001E-4</v>
      </c>
    </row>
    <row r="9952" spans="1:17" x14ac:dyDescent="0.3">
      <c r="A9952" s="29">
        <v>2534259</v>
      </c>
      <c r="B9952" s="1">
        <v>135</v>
      </c>
      <c r="C9952" s="1" t="s">
        <v>34</v>
      </c>
      <c r="D9952" s="1" t="s">
        <v>41</v>
      </c>
      <c r="E9952" s="1" t="s">
        <v>42</v>
      </c>
      <c r="F9952" s="47">
        <v>1071</v>
      </c>
      <c r="G9952" s="34">
        <v>1652.87</v>
      </c>
      <c r="H9952" s="1" t="s">
        <v>218</v>
      </c>
      <c r="I9952" s="34">
        <v>8.6041999999999993E-3</v>
      </c>
      <c r="J9952" s="34">
        <v>2267.5938000000001</v>
      </c>
      <c r="K9952" s="35" t="str">
        <f t="shared" si="865"/>
        <v>Kempenland-West_H4010A</v>
      </c>
      <c r="L9952" s="36">
        <f>VLOOKUP(D9952,DATA!A:F,5,FALSE)</f>
        <v>1.3726988247862192E-2</v>
      </c>
      <c r="M9952" s="37">
        <f>VLOOKUP(D9952,DATA!A:F,6,FALSE)</f>
        <v>1285.5</v>
      </c>
      <c r="N9952" s="36">
        <f t="shared" si="866"/>
        <v>99.35862941198414</v>
      </c>
      <c r="O9952" s="36">
        <f t="shared" si="867"/>
        <v>99.358704673865944</v>
      </c>
      <c r="P9952" s="36">
        <f t="shared" si="868"/>
        <v>7.5261881804067343E-5</v>
      </c>
      <c r="Q9952" s="36">
        <f t="shared" si="869"/>
        <v>1.7066337655523593E-3</v>
      </c>
    </row>
    <row r="9953" spans="1:17" x14ac:dyDescent="0.3">
      <c r="A9953" s="29">
        <v>2534259</v>
      </c>
      <c r="B9953" s="1">
        <v>135</v>
      </c>
      <c r="C9953" s="1" t="s">
        <v>34</v>
      </c>
      <c r="D9953" s="1" t="s">
        <v>43</v>
      </c>
      <c r="E9953" s="1" t="s">
        <v>44</v>
      </c>
      <c r="F9953" s="47">
        <v>1071</v>
      </c>
      <c r="G9953" s="34">
        <v>1652.87</v>
      </c>
      <c r="H9953" s="1" t="s">
        <v>218</v>
      </c>
      <c r="I9953" s="34">
        <v>8.6041999999999993E-3</v>
      </c>
      <c r="J9953" s="34">
        <v>3915.0563999999999</v>
      </c>
      <c r="K9953" s="35" t="str">
        <f t="shared" si="865"/>
        <v>Kempenland-West_H7150</v>
      </c>
      <c r="L9953" s="36">
        <f>VLOOKUP(D9953,DATA!A:F,5,FALSE)</f>
        <v>1.3726988247862192E-2</v>
      </c>
      <c r="M9953" s="37">
        <f>VLOOKUP(D9953,DATA!A:F,6,FALSE)</f>
        <v>1285.5</v>
      </c>
      <c r="N9953" s="36">
        <f t="shared" si="866"/>
        <v>99.35862941198414</v>
      </c>
      <c r="O9953" s="36">
        <f t="shared" si="867"/>
        <v>99.358704673865944</v>
      </c>
      <c r="P9953" s="36">
        <f t="shared" si="868"/>
        <v>7.5261881804067343E-5</v>
      </c>
      <c r="Q9953" s="36">
        <f t="shared" si="869"/>
        <v>2.9465451203305737E-3</v>
      </c>
    </row>
    <row r="9954" spans="1:17" x14ac:dyDescent="0.3">
      <c r="A9954" s="29">
        <v>2534260</v>
      </c>
      <c r="B9954" s="1">
        <v>135</v>
      </c>
      <c r="C9954" s="1" t="s">
        <v>34</v>
      </c>
      <c r="D9954" s="1" t="s">
        <v>82</v>
      </c>
      <c r="E9954" s="1" t="s">
        <v>54</v>
      </c>
      <c r="F9954" s="47">
        <v>714</v>
      </c>
      <c r="G9954" s="34">
        <v>1289.1199999999999</v>
      </c>
      <c r="H9954" s="1" t="s">
        <v>218</v>
      </c>
      <c r="I9954" s="34">
        <v>6.6857000000000001E-3</v>
      </c>
      <c r="J9954" s="34">
        <v>1196.9537</v>
      </c>
      <c r="K9954" s="35" t="str">
        <f t="shared" si="865"/>
        <v>Kempenland-West_ZGH4030</v>
      </c>
      <c r="L9954" s="36">
        <f>VLOOKUP(D9954,DATA!A:F,5,FALSE)</f>
        <v>1.0986712608830001E-2</v>
      </c>
      <c r="M9954" s="37">
        <f>VLOOKUP(D9954,DATA!A:F,6,FALSE)</f>
        <v>982</v>
      </c>
      <c r="N9954" s="36">
        <f t="shared" si="866"/>
        <v>96.688967323042164</v>
      </c>
      <c r="O9954" s="36">
        <f t="shared" si="867"/>
        <v>96.689202470422117</v>
      </c>
      <c r="P9954" s="36">
        <f t="shared" si="868"/>
        <v>2.3514737995355972E-4</v>
      </c>
      <c r="Q9954" s="36">
        <f t="shared" si="869"/>
        <v>2.8146052648071913E-3</v>
      </c>
    </row>
    <row r="9955" spans="1:17" x14ac:dyDescent="0.3">
      <c r="A9955" s="29">
        <v>2534261</v>
      </c>
      <c r="B9955" s="1">
        <v>135</v>
      </c>
      <c r="C9955" s="1" t="s">
        <v>34</v>
      </c>
      <c r="D9955" s="1" t="s">
        <v>53</v>
      </c>
      <c r="E9955" s="1" t="s">
        <v>54</v>
      </c>
      <c r="F9955" s="47">
        <v>714</v>
      </c>
      <c r="G9955" s="34">
        <v>1138.5999999999999</v>
      </c>
      <c r="H9955" s="1" t="s">
        <v>218</v>
      </c>
      <c r="I9955" s="34">
        <v>6.1168999999999998E-3</v>
      </c>
      <c r="J9955" s="34">
        <v>7211.2383</v>
      </c>
      <c r="K9955" s="35" t="str">
        <f t="shared" si="865"/>
        <v>Kempenland-West_H4030</v>
      </c>
      <c r="L9955" s="36">
        <f>VLOOKUP(D9955,DATA!A:F,5,FALSE)</f>
        <v>1.0986712608830001E-2</v>
      </c>
      <c r="M9955" s="37">
        <f>VLOOKUP(D9955,DATA!A:F,6,FALSE)</f>
        <v>982</v>
      </c>
      <c r="N9955" s="36">
        <f t="shared" si="866"/>
        <v>84.819569979144219</v>
      </c>
      <c r="O9955" s="36">
        <f t="shared" si="867"/>
        <v>84.820435283964031</v>
      </c>
      <c r="P9955" s="36">
        <f t="shared" si="868"/>
        <v>8.653048198112856E-4</v>
      </c>
      <c r="Q9955" s="36">
        <f t="shared" si="869"/>
        <v>6.2399192577977415E-2</v>
      </c>
    </row>
    <row r="9956" spans="1:17" x14ac:dyDescent="0.3">
      <c r="A9956" s="29">
        <v>2534262</v>
      </c>
      <c r="B9956" s="1">
        <v>135</v>
      </c>
      <c r="C9956" s="1" t="s">
        <v>34</v>
      </c>
      <c r="D9956" s="1" t="s">
        <v>53</v>
      </c>
      <c r="E9956" s="1" t="s">
        <v>54</v>
      </c>
      <c r="F9956" s="47">
        <v>714</v>
      </c>
      <c r="G9956" s="34">
        <v>1061.1600000000001</v>
      </c>
      <c r="H9956" s="1" t="s">
        <v>218</v>
      </c>
      <c r="I9956" s="34">
        <v>5.8195E-3</v>
      </c>
      <c r="J9956" s="34">
        <v>7777.3896000000004</v>
      </c>
      <c r="K9956" s="35" t="str">
        <f t="shared" si="865"/>
        <v>Kempenland-West_H4030</v>
      </c>
      <c r="L9956" s="36">
        <f>VLOOKUP(D9956,DATA!A:F,5,FALSE)</f>
        <v>1.0986712608830001E-2</v>
      </c>
      <c r="M9956" s="37">
        <f>VLOOKUP(D9956,DATA!A:F,6,FALSE)</f>
        <v>982</v>
      </c>
      <c r="N9956" s="36">
        <f t="shared" si="866"/>
        <v>70.468497064124449</v>
      </c>
      <c r="O9956" s="36">
        <f t="shared" si="867"/>
        <v>70.469827605279065</v>
      </c>
      <c r="P9956" s="36">
        <f t="shared" si="868"/>
        <v>1.3305411546156165E-3</v>
      </c>
      <c r="Q9956" s="36">
        <f t="shared" si="869"/>
        <v>0.10348136938279488</v>
      </c>
    </row>
    <row r="9957" spans="1:17" x14ac:dyDescent="0.3">
      <c r="A9957" s="29">
        <v>2534262</v>
      </c>
      <c r="B9957" s="1">
        <v>135</v>
      </c>
      <c r="C9957" s="1" t="s">
        <v>34</v>
      </c>
      <c r="D9957" s="1" t="s">
        <v>82</v>
      </c>
      <c r="E9957" s="1" t="s">
        <v>54</v>
      </c>
      <c r="F9957" s="47">
        <v>714</v>
      </c>
      <c r="G9957" s="34">
        <v>1061.1600000000001</v>
      </c>
      <c r="H9957" s="1" t="s">
        <v>218</v>
      </c>
      <c r="I9957" s="34">
        <v>5.8195E-3</v>
      </c>
      <c r="J9957" s="34">
        <v>21.131032999999999</v>
      </c>
      <c r="K9957" s="35" t="str">
        <f t="shared" si="865"/>
        <v>Kempenland-West_ZGH4030</v>
      </c>
      <c r="L9957" s="36">
        <f>VLOOKUP(D9957,DATA!A:F,5,FALSE)</f>
        <v>1.0986712608830001E-2</v>
      </c>
      <c r="M9957" s="37">
        <f>VLOOKUP(D9957,DATA!A:F,6,FALSE)</f>
        <v>982</v>
      </c>
      <c r="N9957" s="36">
        <f t="shared" si="866"/>
        <v>70.468497064124449</v>
      </c>
      <c r="O9957" s="36">
        <f t="shared" si="867"/>
        <v>70.469827605279065</v>
      </c>
      <c r="P9957" s="36">
        <f t="shared" si="868"/>
        <v>1.3305411546156165E-3</v>
      </c>
      <c r="Q9957" s="36">
        <f t="shared" si="869"/>
        <v>2.8115709046040694E-4</v>
      </c>
    </row>
    <row r="9958" spans="1:17" x14ac:dyDescent="0.3">
      <c r="A9958" s="29">
        <v>2534264</v>
      </c>
      <c r="B9958" s="1">
        <v>135</v>
      </c>
      <c r="C9958" s="1" t="s">
        <v>34</v>
      </c>
      <c r="D9958" s="1" t="s">
        <v>41</v>
      </c>
      <c r="E9958" s="1" t="s">
        <v>42</v>
      </c>
      <c r="F9958" s="47">
        <v>1071</v>
      </c>
      <c r="G9958" s="34">
        <v>1204.2</v>
      </c>
      <c r="H9958" s="1" t="s">
        <v>218</v>
      </c>
      <c r="I9958" s="34">
        <v>6.8466999999999998E-3</v>
      </c>
      <c r="J9958" s="34">
        <v>682.95556999999997</v>
      </c>
      <c r="K9958" s="35" t="str">
        <f t="shared" si="865"/>
        <v>Kempenland-West_H4010A</v>
      </c>
      <c r="L9958" s="36">
        <f>VLOOKUP(D9958,DATA!A:F,5,FALSE)</f>
        <v>1.3726988247862192E-2</v>
      </c>
      <c r="M9958" s="37">
        <f>VLOOKUP(D9958,DATA!A:F,6,FALSE)</f>
        <v>1285.5</v>
      </c>
      <c r="N9958" s="36">
        <f t="shared" si="866"/>
        <v>24.675322571855677</v>
      </c>
      <c r="O9958" s="36">
        <f t="shared" si="867"/>
        <v>24.677069467719924</v>
      </c>
      <c r="P9958" s="36">
        <f t="shared" si="868"/>
        <v>1.7468958642474774E-3</v>
      </c>
      <c r="Q9958" s="36">
        <f t="shared" si="869"/>
        <v>1.1930522606977785E-2</v>
      </c>
    </row>
    <row r="9959" spans="1:17" x14ac:dyDescent="0.3">
      <c r="A9959" s="29">
        <v>2534265</v>
      </c>
      <c r="B9959" s="1">
        <v>135</v>
      </c>
      <c r="C9959" s="1" t="s">
        <v>34</v>
      </c>
      <c r="D9959" s="1" t="s">
        <v>63</v>
      </c>
      <c r="E9959" s="1" t="s">
        <v>64</v>
      </c>
      <c r="F9959" s="47">
        <v>714</v>
      </c>
      <c r="G9959" s="34">
        <v>1732.54</v>
      </c>
      <c r="H9959" s="1" t="s">
        <v>218</v>
      </c>
      <c r="I9959" s="34">
        <v>1.07466E-2</v>
      </c>
      <c r="J9959" s="34">
        <v>185.25559999999999</v>
      </c>
      <c r="K9959" s="35" t="str">
        <f t="shared" si="865"/>
        <v>Kempenland-West_H2310</v>
      </c>
      <c r="L9959" s="36">
        <f>VLOOKUP(D9959,DATA!A:F,5,FALSE)</f>
        <v>1.0986712608830001E-2</v>
      </c>
      <c r="M9959" s="37">
        <f>VLOOKUP(D9959,DATA!A:F,6,FALSE)</f>
        <v>982</v>
      </c>
      <c r="N9959" s="36">
        <f t="shared" si="866"/>
        <v>99.973775452393383</v>
      </c>
      <c r="O9959" s="36">
        <f t="shared" si="867"/>
        <v>99.973778547725999</v>
      </c>
      <c r="P9959" s="36">
        <f t="shared" si="868"/>
        <v>3.0953326159988137E-6</v>
      </c>
      <c r="Q9959" s="36">
        <f t="shared" si="869"/>
        <v>5.7342770097642984E-6</v>
      </c>
    </row>
    <row r="9960" spans="1:17" x14ac:dyDescent="0.3">
      <c r="A9960" s="29">
        <v>2534308</v>
      </c>
      <c r="B9960" s="1">
        <v>135</v>
      </c>
      <c r="C9960" s="1" t="s">
        <v>34</v>
      </c>
      <c r="D9960" s="1" t="s">
        <v>85</v>
      </c>
      <c r="E9960" s="1" t="s">
        <v>60</v>
      </c>
      <c r="F9960" s="47">
        <v>1071</v>
      </c>
      <c r="G9960" s="34">
        <v>1399.77</v>
      </c>
      <c r="H9960" s="1" t="s">
        <v>218</v>
      </c>
      <c r="I9960" s="34">
        <v>1.40681E-2</v>
      </c>
      <c r="J9960" s="34">
        <v>3084.2082999999998</v>
      </c>
      <c r="K9960" s="35" t="str">
        <f t="shared" si="865"/>
        <v>Kempenland-West_ZGH9190</v>
      </c>
      <c r="L9960" s="36">
        <f>VLOOKUP(D9960,DATA!A:F,5,FALSE)</f>
        <v>1.3726988247862192E-2</v>
      </c>
      <c r="M9960" s="37">
        <f>VLOOKUP(D9960,DATA!A:F,6,FALSE)</f>
        <v>1285.5</v>
      </c>
      <c r="N9960" s="36">
        <f t="shared" si="866"/>
        <v>82.758150232769395</v>
      </c>
      <c r="O9960" s="36">
        <f t="shared" si="867"/>
        <v>82.760905589704009</v>
      </c>
      <c r="P9960" s="36">
        <f t="shared" si="868"/>
        <v>2.7553569346139284E-3</v>
      </c>
      <c r="Q9960" s="36">
        <f t="shared" si="869"/>
        <v>8.498094727198835E-2</v>
      </c>
    </row>
    <row r="9961" spans="1:17" x14ac:dyDescent="0.3">
      <c r="A9961" s="30">
        <v>2535784</v>
      </c>
      <c r="B9961" s="14">
        <v>135</v>
      </c>
      <c r="C9961" s="14" t="s">
        <v>34</v>
      </c>
      <c r="D9961" s="14" t="s">
        <v>55</v>
      </c>
      <c r="E9961" s="14" t="s">
        <v>56</v>
      </c>
      <c r="F9961" s="48">
        <v>500</v>
      </c>
      <c r="G9961" s="38">
        <v>1626.74</v>
      </c>
      <c r="H9961" s="14" t="s">
        <v>218</v>
      </c>
      <c r="I9961" s="38">
        <v>7.2770999999999999E-3</v>
      </c>
      <c r="J9961" s="38">
        <v>3821.6981999999998</v>
      </c>
      <c r="K9961" s="39" t="str">
        <f t="shared" si="865"/>
        <v>Kempenland-West_H3130</v>
      </c>
      <c r="L9961" s="40">
        <f>VLOOKUP(D9961,DATA!A:F,5,FALSE)</f>
        <v>0</v>
      </c>
      <c r="M9961" s="41">
        <f>VLOOKUP(D9961,DATA!A:F,6,FALSE)</f>
        <v>3.5</v>
      </c>
      <c r="N9961" s="40">
        <f t="shared" si="866"/>
        <v>50</v>
      </c>
      <c r="O9961" s="40">
        <f t="shared" si="867"/>
        <v>50</v>
      </c>
      <c r="P9961" s="40">
        <f t="shared" ref="P9961:P9962" si="876">J9961/10000*I9961</f>
        <v>2.7810879971219998E-3</v>
      </c>
      <c r="Q9961" s="40">
        <f t="shared" ref="Q9961:Q9962" si="877">IF(AND(H9961&lt;&gt;"below",I9961&gt;=0.005),M9961*P9961,0)</f>
        <v>9.7338079899269986E-3</v>
      </c>
    </row>
    <row r="9962" spans="1:17" x14ac:dyDescent="0.3">
      <c r="A9962" s="30">
        <v>2535785</v>
      </c>
      <c r="B9962" s="14">
        <v>135</v>
      </c>
      <c r="C9962" s="14" t="s">
        <v>34</v>
      </c>
      <c r="D9962" s="14" t="s">
        <v>55</v>
      </c>
      <c r="E9962" s="14" t="s">
        <v>56</v>
      </c>
      <c r="F9962" s="48">
        <v>500</v>
      </c>
      <c r="G9962" s="38">
        <v>1367.99</v>
      </c>
      <c r="H9962" s="14" t="s">
        <v>218</v>
      </c>
      <c r="I9962" s="38">
        <v>6.2049999999999996E-3</v>
      </c>
      <c r="J9962" s="38">
        <v>4799.8856999999998</v>
      </c>
      <c r="K9962" s="39" t="str">
        <f t="shared" si="865"/>
        <v>Kempenland-West_H3130</v>
      </c>
      <c r="L9962" s="40">
        <f>VLOOKUP(D9962,DATA!A:F,5,FALSE)</f>
        <v>0</v>
      </c>
      <c r="M9962" s="41">
        <f>VLOOKUP(D9962,DATA!A:F,6,FALSE)</f>
        <v>3.5</v>
      </c>
      <c r="N9962" s="40">
        <f t="shared" si="866"/>
        <v>50</v>
      </c>
      <c r="O9962" s="40">
        <f t="shared" si="867"/>
        <v>50</v>
      </c>
      <c r="P9962" s="40">
        <f t="shared" si="876"/>
        <v>2.9783290768499999E-3</v>
      </c>
      <c r="Q9962" s="40">
        <f t="shared" si="877"/>
        <v>1.0424151768975E-2</v>
      </c>
    </row>
    <row r="9963" spans="1:17" x14ac:dyDescent="0.3">
      <c r="A9963" s="29">
        <v>2535788</v>
      </c>
      <c r="B9963" s="1">
        <v>135</v>
      </c>
      <c r="C9963" s="1" t="s">
        <v>34</v>
      </c>
      <c r="D9963" s="1" t="s">
        <v>41</v>
      </c>
      <c r="E9963" s="1" t="s">
        <v>42</v>
      </c>
      <c r="F9963" s="47">
        <v>1071</v>
      </c>
      <c r="G9963" s="34">
        <v>1452.93</v>
      </c>
      <c r="H9963" s="1" t="s">
        <v>218</v>
      </c>
      <c r="I9963" s="34">
        <v>7.0153999999999998E-3</v>
      </c>
      <c r="J9963" s="34">
        <v>1309.4001000000001</v>
      </c>
      <c r="K9963" s="35" t="str">
        <f t="shared" si="865"/>
        <v>Kempenland-West_H4010A</v>
      </c>
      <c r="L9963" s="36">
        <f>VLOOKUP(D9963,DATA!A:F,5,FALSE)</f>
        <v>1.3726988247862192E-2</v>
      </c>
      <c r="M9963" s="37">
        <f>VLOOKUP(D9963,DATA!A:F,6,FALSE)</f>
        <v>1285.5</v>
      </c>
      <c r="N9963" s="36">
        <f t="shared" si="866"/>
        <v>90.873694750499709</v>
      </c>
      <c r="O9963" s="36">
        <f t="shared" si="867"/>
        <v>90.874493377120316</v>
      </c>
      <c r="P9963" s="36">
        <f t="shared" si="868"/>
        <v>7.986266206074788E-4</v>
      </c>
      <c r="Q9963" s="36">
        <f t="shared" si="869"/>
        <v>1.0457217768860948E-2</v>
      </c>
    </row>
    <row r="9964" spans="1:17" x14ac:dyDescent="0.3">
      <c r="A9964" s="29">
        <v>2535788</v>
      </c>
      <c r="B9964" s="1">
        <v>135</v>
      </c>
      <c r="C9964" s="1" t="s">
        <v>34</v>
      </c>
      <c r="D9964" s="1" t="s">
        <v>43</v>
      </c>
      <c r="E9964" s="1" t="s">
        <v>44</v>
      </c>
      <c r="F9964" s="47">
        <v>1071</v>
      </c>
      <c r="G9964" s="34">
        <v>1452.93</v>
      </c>
      <c r="H9964" s="1" t="s">
        <v>218</v>
      </c>
      <c r="I9964" s="34">
        <v>7.0153999999999998E-3</v>
      </c>
      <c r="J9964" s="34">
        <v>2086.1754999999998</v>
      </c>
      <c r="K9964" s="35" t="str">
        <f t="shared" si="865"/>
        <v>Kempenland-West_H7150</v>
      </c>
      <c r="L9964" s="36">
        <f>VLOOKUP(D9964,DATA!A:F,5,FALSE)</f>
        <v>1.3726988247862192E-2</v>
      </c>
      <c r="M9964" s="37">
        <f>VLOOKUP(D9964,DATA!A:F,6,FALSE)</f>
        <v>1285.5</v>
      </c>
      <c r="N9964" s="36">
        <f t="shared" si="866"/>
        <v>90.873694750499709</v>
      </c>
      <c r="O9964" s="36">
        <f t="shared" si="867"/>
        <v>90.874493377120316</v>
      </c>
      <c r="P9964" s="36">
        <f t="shared" si="868"/>
        <v>7.986266206074788E-4</v>
      </c>
      <c r="Q9964" s="36">
        <f t="shared" si="869"/>
        <v>1.6660752895591172E-2</v>
      </c>
    </row>
    <row r="9965" spans="1:17" x14ac:dyDescent="0.3">
      <c r="A9965" s="30">
        <v>2535789</v>
      </c>
      <c r="B9965" s="14">
        <v>135</v>
      </c>
      <c r="C9965" s="14" t="s">
        <v>34</v>
      </c>
      <c r="D9965" s="14" t="s">
        <v>55</v>
      </c>
      <c r="E9965" s="14" t="s">
        <v>56</v>
      </c>
      <c r="F9965" s="48">
        <v>500</v>
      </c>
      <c r="G9965" s="38">
        <v>1283.5899999999999</v>
      </c>
      <c r="H9965" s="14" t="s">
        <v>218</v>
      </c>
      <c r="I9965" s="38">
        <v>6.4783000000000002E-3</v>
      </c>
      <c r="J9965" s="38">
        <v>385.49295000000001</v>
      </c>
      <c r="K9965" s="39" t="str">
        <f t="shared" si="865"/>
        <v>Kempenland-West_H3130</v>
      </c>
      <c r="L9965" s="40">
        <f>VLOOKUP(D9965,DATA!A:F,5,FALSE)</f>
        <v>0</v>
      </c>
      <c r="M9965" s="41">
        <f>VLOOKUP(D9965,DATA!A:F,6,FALSE)</f>
        <v>3.5</v>
      </c>
      <c r="N9965" s="40">
        <f t="shared" si="866"/>
        <v>50</v>
      </c>
      <c r="O9965" s="40">
        <f t="shared" si="867"/>
        <v>50</v>
      </c>
      <c r="P9965" s="40">
        <f>J9965/10000*I9965</f>
        <v>2.4973389779850002E-4</v>
      </c>
      <c r="Q9965" s="40">
        <f>IF(AND(H9965&lt;&gt;"below",I9965&gt;=0.005),M9965*P9965,0)</f>
        <v>8.7406864229475003E-4</v>
      </c>
    </row>
    <row r="9966" spans="1:17" x14ac:dyDescent="0.3">
      <c r="A9966" s="29">
        <v>2535790</v>
      </c>
      <c r="B9966" s="1">
        <v>135</v>
      </c>
      <c r="C9966" s="1" t="s">
        <v>34</v>
      </c>
      <c r="D9966" s="1" t="s">
        <v>53</v>
      </c>
      <c r="E9966" s="1" t="s">
        <v>54</v>
      </c>
      <c r="F9966" s="47">
        <v>714</v>
      </c>
      <c r="G9966" s="34">
        <v>1038.6400000000001</v>
      </c>
      <c r="H9966" s="1" t="s">
        <v>218</v>
      </c>
      <c r="I9966" s="34">
        <v>5.5144E-3</v>
      </c>
      <c r="J9966" s="34">
        <v>7052.6396000000004</v>
      </c>
      <c r="K9966" s="35" t="str">
        <f t="shared" si="865"/>
        <v>Kempenland-West_H4030</v>
      </c>
      <c r="L9966" s="36">
        <f>VLOOKUP(D9966,DATA!A:F,5,FALSE)</f>
        <v>1.0986712608830001E-2</v>
      </c>
      <c r="M9966" s="37">
        <f>VLOOKUP(D9966,DATA!A:F,6,FALSE)</f>
        <v>982</v>
      </c>
      <c r="N9966" s="36">
        <f t="shared" si="866"/>
        <v>65.073860356140017</v>
      </c>
      <c r="O9966" s="36">
        <f t="shared" si="867"/>
        <v>65.075237309469912</v>
      </c>
      <c r="P9966" s="36">
        <f t="shared" si="868"/>
        <v>1.3769533298955139E-3</v>
      </c>
      <c r="Q9966" s="36">
        <f t="shared" si="869"/>
        <v>9.711155581772965E-2</v>
      </c>
    </row>
    <row r="9967" spans="1:17" x14ac:dyDescent="0.3">
      <c r="A9967" s="29">
        <v>2535791</v>
      </c>
      <c r="B9967" s="1">
        <v>135</v>
      </c>
      <c r="C9967" s="1" t="s">
        <v>34</v>
      </c>
      <c r="D9967" s="1" t="s">
        <v>53</v>
      </c>
      <c r="E9967" s="1" t="s">
        <v>54</v>
      </c>
      <c r="F9967" s="47">
        <v>714</v>
      </c>
      <c r="G9967" s="34">
        <v>995.78</v>
      </c>
      <c r="H9967" s="1" t="s">
        <v>218</v>
      </c>
      <c r="I9967" s="34">
        <v>5.3851000000000003E-3</v>
      </c>
      <c r="J9967" s="34">
        <v>6515.1655000000001</v>
      </c>
      <c r="K9967" s="35" t="str">
        <f t="shared" si="865"/>
        <v>Kempenland-West_H4030</v>
      </c>
      <c r="L9967" s="36">
        <f>VLOOKUP(D9967,DATA!A:F,5,FALSE)</f>
        <v>1.0986712608830001E-2</v>
      </c>
      <c r="M9967" s="37">
        <f>VLOOKUP(D9967,DATA!A:F,6,FALSE)</f>
        <v>982</v>
      </c>
      <c r="N9967" s="36">
        <f t="shared" si="866"/>
        <v>53.777709502127394</v>
      </c>
      <c r="O9967" s="36">
        <f t="shared" si="867"/>
        <v>53.779180169066599</v>
      </c>
      <c r="P9967" s="36">
        <f t="shared" si="868"/>
        <v>1.4706669392055005E-3</v>
      </c>
      <c r="Q9967" s="36">
        <f t="shared" si="869"/>
        <v>9.5816385043022742E-2</v>
      </c>
    </row>
    <row r="9968" spans="1:17" x14ac:dyDescent="0.3">
      <c r="A9968" s="29">
        <v>2535792</v>
      </c>
      <c r="B9968" s="1">
        <v>135</v>
      </c>
      <c r="C9968" s="1" t="s">
        <v>34</v>
      </c>
      <c r="D9968" s="1" t="s">
        <v>53</v>
      </c>
      <c r="E9968" s="1" t="s">
        <v>54</v>
      </c>
      <c r="F9968" s="47">
        <v>714</v>
      </c>
      <c r="G9968" s="34">
        <v>974.1</v>
      </c>
      <c r="H9968" s="1" t="s">
        <v>218</v>
      </c>
      <c r="I9968" s="34">
        <v>5.3290000000000004E-3</v>
      </c>
      <c r="J9968" s="34">
        <v>1828.5742</v>
      </c>
      <c r="K9968" s="35" t="str">
        <f t="shared" si="865"/>
        <v>Kempenland-West_H4030</v>
      </c>
      <c r="L9968" s="36">
        <f>VLOOKUP(D9968,DATA!A:F,5,FALSE)</f>
        <v>1.0986712608830001E-2</v>
      </c>
      <c r="M9968" s="37">
        <f>VLOOKUP(D9968,DATA!A:F,6,FALSE)</f>
        <v>982</v>
      </c>
      <c r="N9968" s="36">
        <f t="shared" si="866"/>
        <v>47.831485442031365</v>
      </c>
      <c r="O9968" s="36">
        <f t="shared" si="867"/>
        <v>47.832946395470522</v>
      </c>
      <c r="P9968" s="36">
        <f t="shared" si="868"/>
        <v>1.4609534391567536E-3</v>
      </c>
      <c r="Q9968" s="36">
        <f t="shared" si="869"/>
        <v>2.6714617662433094E-2</v>
      </c>
    </row>
    <row r="9969" spans="1:17" x14ac:dyDescent="0.3">
      <c r="A9969" s="29">
        <v>2535798</v>
      </c>
      <c r="B9969" s="1">
        <v>135</v>
      </c>
      <c r="C9969" s="1" t="s">
        <v>34</v>
      </c>
      <c r="D9969" s="1" t="s">
        <v>85</v>
      </c>
      <c r="E9969" s="1" t="s">
        <v>60</v>
      </c>
      <c r="F9969" s="47">
        <v>1071</v>
      </c>
      <c r="G9969" s="34">
        <v>1880.63</v>
      </c>
      <c r="H9969" s="1" t="s">
        <v>218</v>
      </c>
      <c r="I9969" s="34">
        <v>1.18724E-2</v>
      </c>
      <c r="J9969" s="34">
        <v>80.199510000000004</v>
      </c>
      <c r="K9969" s="35" t="str">
        <f t="shared" si="865"/>
        <v>Kempenland-West_ZGH9190</v>
      </c>
      <c r="L9969" s="36">
        <f>VLOOKUP(D9969,DATA!A:F,5,FALSE)</f>
        <v>1.3726988247862192E-2</v>
      </c>
      <c r="M9969" s="37">
        <f>VLOOKUP(D9969,DATA!A:F,6,FALSE)</f>
        <v>1285.5</v>
      </c>
      <c r="N9969" s="36">
        <f t="shared" si="866"/>
        <v>99.971687602442529</v>
      </c>
      <c r="O9969" s="36">
        <f t="shared" si="867"/>
        <v>99.971692214896933</v>
      </c>
      <c r="P9969" s="36">
        <f t="shared" si="868"/>
        <v>4.612454404195887E-6</v>
      </c>
      <c r="Q9969" s="36">
        <f t="shared" si="869"/>
        <v>3.6991658311385211E-6</v>
      </c>
    </row>
    <row r="9970" spans="1:17" x14ac:dyDescent="0.3">
      <c r="A9970" s="29">
        <v>2535838</v>
      </c>
      <c r="B9970" s="1">
        <v>135</v>
      </c>
      <c r="C9970" s="1" t="s">
        <v>34</v>
      </c>
      <c r="D9970" s="1" t="s">
        <v>85</v>
      </c>
      <c r="E9970" s="1" t="s">
        <v>60</v>
      </c>
      <c r="F9970" s="47">
        <v>1071</v>
      </c>
      <c r="G9970" s="34">
        <v>1320.1</v>
      </c>
      <c r="H9970" s="1" t="s">
        <v>218</v>
      </c>
      <c r="I9970" s="34">
        <v>1.36641E-2</v>
      </c>
      <c r="J9970" s="34">
        <v>2010.5144</v>
      </c>
      <c r="K9970" s="35" t="str">
        <f t="shared" si="865"/>
        <v>Kempenland-West_ZGH9190</v>
      </c>
      <c r="L9970" s="36">
        <f>VLOOKUP(D9970,DATA!A:F,5,FALSE)</f>
        <v>1.3726988247862192E-2</v>
      </c>
      <c r="M9970" s="37">
        <f>VLOOKUP(D9970,DATA!A:F,6,FALSE)</f>
        <v>1285.5</v>
      </c>
      <c r="N9970" s="36">
        <f t="shared" si="866"/>
        <v>61.6555580650545</v>
      </c>
      <c r="O9970" s="36">
        <f t="shared" si="867"/>
        <v>61.659992328099776</v>
      </c>
      <c r="P9970" s="36">
        <f t="shared" si="868"/>
        <v>4.4342630452760545E-3</v>
      </c>
      <c r="Q9970" s="36">
        <f t="shared" si="869"/>
        <v>8.9151497059153595E-2</v>
      </c>
    </row>
    <row r="9971" spans="1:17" x14ac:dyDescent="0.3">
      <c r="A9971" s="30">
        <v>2537313</v>
      </c>
      <c r="B9971" s="14">
        <v>135</v>
      </c>
      <c r="C9971" s="14" t="s">
        <v>34</v>
      </c>
      <c r="D9971" s="14" t="s">
        <v>55</v>
      </c>
      <c r="E9971" s="14" t="s">
        <v>56</v>
      </c>
      <c r="F9971" s="48">
        <v>500</v>
      </c>
      <c r="G9971" s="38">
        <v>1631.89</v>
      </c>
      <c r="H9971" s="14" t="s">
        <v>218</v>
      </c>
      <c r="I9971" s="38">
        <v>7.4016999999999998E-3</v>
      </c>
      <c r="J9971" s="38">
        <v>1819.5137999999999</v>
      </c>
      <c r="K9971" s="39" t="str">
        <f t="shared" si="865"/>
        <v>Kempenland-West_H3130</v>
      </c>
      <c r="L9971" s="40">
        <f>VLOOKUP(D9971,DATA!A:F,5,FALSE)</f>
        <v>0</v>
      </c>
      <c r="M9971" s="41">
        <f>VLOOKUP(D9971,DATA!A:F,6,FALSE)</f>
        <v>3.5</v>
      </c>
      <c r="N9971" s="40">
        <f t="shared" si="866"/>
        <v>50</v>
      </c>
      <c r="O9971" s="40">
        <f t="shared" si="867"/>
        <v>50</v>
      </c>
      <c r="P9971" s="40">
        <f>J9971/10000*I9971</f>
        <v>1.3467495293459999E-3</v>
      </c>
      <c r="Q9971" s="40">
        <f>IF(AND(H9971&lt;&gt;"below",I9971&gt;=0.005),M9971*P9971,0)</f>
        <v>4.7136233527109994E-3</v>
      </c>
    </row>
    <row r="9972" spans="1:17" x14ac:dyDescent="0.3">
      <c r="A9972" s="29">
        <v>2537316</v>
      </c>
      <c r="B9972" s="1">
        <v>135</v>
      </c>
      <c r="C9972" s="1" t="s">
        <v>34</v>
      </c>
      <c r="D9972" s="1" t="s">
        <v>43</v>
      </c>
      <c r="E9972" s="1" t="s">
        <v>44</v>
      </c>
      <c r="F9972" s="47">
        <v>1071</v>
      </c>
      <c r="G9972" s="34">
        <v>1409.22</v>
      </c>
      <c r="H9972" s="1" t="s">
        <v>218</v>
      </c>
      <c r="I9972" s="34">
        <v>6.7204999999999999E-3</v>
      </c>
      <c r="J9972" s="34">
        <v>148.84084999999999</v>
      </c>
      <c r="K9972" s="35" t="str">
        <f t="shared" si="865"/>
        <v>Kempenland-West_H7150</v>
      </c>
      <c r="L9972" s="36">
        <f>VLOOKUP(D9972,DATA!A:F,5,FALSE)</f>
        <v>1.3726988247862192E-2</v>
      </c>
      <c r="M9972" s="37">
        <f>VLOOKUP(D9972,DATA!A:F,6,FALSE)</f>
        <v>1285.5</v>
      </c>
      <c r="N9972" s="36">
        <f t="shared" si="866"/>
        <v>84.531296515118669</v>
      </c>
      <c r="O9972" s="36">
        <f t="shared" si="867"/>
        <v>84.532502757149501</v>
      </c>
      <c r="P9972" s="36">
        <f t="shared" si="868"/>
        <v>1.2062420308325272E-3</v>
      </c>
      <c r="Q9972" s="36">
        <f t="shared" si="869"/>
        <v>1.7953808917483955E-3</v>
      </c>
    </row>
    <row r="9973" spans="1:17" x14ac:dyDescent="0.3">
      <c r="A9973" s="30">
        <v>2537317</v>
      </c>
      <c r="B9973" s="14">
        <v>135</v>
      </c>
      <c r="C9973" s="14" t="s">
        <v>34</v>
      </c>
      <c r="D9973" s="14" t="s">
        <v>55</v>
      </c>
      <c r="E9973" s="14" t="s">
        <v>56</v>
      </c>
      <c r="F9973" s="48">
        <v>500</v>
      </c>
      <c r="G9973" s="38">
        <v>1223.18</v>
      </c>
      <c r="H9973" s="14" t="s">
        <v>218</v>
      </c>
      <c r="I9973" s="38">
        <v>6.1063000000000003E-3</v>
      </c>
      <c r="J9973" s="38">
        <v>58.240367999999997</v>
      </c>
      <c r="K9973" s="39" t="str">
        <f t="shared" si="865"/>
        <v>Kempenland-West_H3130</v>
      </c>
      <c r="L9973" s="40">
        <f>VLOOKUP(D9973,DATA!A:F,5,FALSE)</f>
        <v>0</v>
      </c>
      <c r="M9973" s="41">
        <f>VLOOKUP(D9973,DATA!A:F,6,FALSE)</f>
        <v>3.5</v>
      </c>
      <c r="N9973" s="40">
        <f t="shared" si="866"/>
        <v>50</v>
      </c>
      <c r="O9973" s="40">
        <f t="shared" si="867"/>
        <v>50</v>
      </c>
      <c r="P9973" s="40">
        <f>J9973/10000*I9973</f>
        <v>3.556331591184E-5</v>
      </c>
      <c r="Q9973" s="40">
        <f>IF(AND(H9973&lt;&gt;"below",I9973&gt;=0.005),M9973*P9973,0)</f>
        <v>1.2447160569144E-4</v>
      </c>
    </row>
    <row r="9974" spans="1:17" x14ac:dyDescent="0.3">
      <c r="A9974" s="29">
        <v>2537317</v>
      </c>
      <c r="B9974" s="1">
        <v>135</v>
      </c>
      <c r="C9974" s="1" t="s">
        <v>34</v>
      </c>
      <c r="D9974" s="1" t="s">
        <v>41</v>
      </c>
      <c r="E9974" s="1" t="s">
        <v>42</v>
      </c>
      <c r="F9974" s="47">
        <v>1071</v>
      </c>
      <c r="G9974" s="34">
        <v>1223.18</v>
      </c>
      <c r="H9974" s="1" t="s">
        <v>218</v>
      </c>
      <c r="I9974" s="34">
        <v>6.1063000000000003E-3</v>
      </c>
      <c r="J9974" s="34">
        <v>2815.4814000000001</v>
      </c>
      <c r="K9974" s="35" t="str">
        <f t="shared" si="865"/>
        <v>Kempenland-West_H4010A</v>
      </c>
      <c r="L9974" s="36">
        <f>VLOOKUP(D9974,DATA!A:F,5,FALSE)</f>
        <v>1.3726988247862192E-2</v>
      </c>
      <c r="M9974" s="37">
        <f>VLOOKUP(D9974,DATA!A:F,6,FALSE)</f>
        <v>1285.5</v>
      </c>
      <c r="N9974" s="36">
        <f t="shared" si="866"/>
        <v>29.828751713304026</v>
      </c>
      <c r="O9974" s="36">
        <f t="shared" si="867"/>
        <v>29.830506219973064</v>
      </c>
      <c r="P9974" s="36">
        <f t="shared" si="868"/>
        <v>1.7545066690374256E-3</v>
      </c>
      <c r="Q9974" s="36">
        <f t="shared" si="869"/>
        <v>4.9397808928508279E-2</v>
      </c>
    </row>
    <row r="9975" spans="1:17" x14ac:dyDescent="0.3">
      <c r="A9975" s="29">
        <v>2537317</v>
      </c>
      <c r="B9975" s="1">
        <v>135</v>
      </c>
      <c r="C9975" s="1" t="s">
        <v>34</v>
      </c>
      <c r="D9975" s="1" t="s">
        <v>43</v>
      </c>
      <c r="E9975" s="1" t="s">
        <v>44</v>
      </c>
      <c r="F9975" s="47">
        <v>1071</v>
      </c>
      <c r="G9975" s="34">
        <v>1223.18</v>
      </c>
      <c r="H9975" s="1" t="s">
        <v>218</v>
      </c>
      <c r="I9975" s="34">
        <v>6.1063000000000003E-3</v>
      </c>
      <c r="J9975" s="34">
        <v>4.9945326000000003</v>
      </c>
      <c r="K9975" s="35" t="str">
        <f t="shared" si="865"/>
        <v>Kempenland-West_H7150</v>
      </c>
      <c r="L9975" s="36">
        <f>VLOOKUP(D9975,DATA!A:F,5,FALSE)</f>
        <v>1.3726988247862192E-2</v>
      </c>
      <c r="M9975" s="37">
        <f>VLOOKUP(D9975,DATA!A:F,6,FALSE)</f>
        <v>1285.5</v>
      </c>
      <c r="N9975" s="36">
        <f t="shared" si="866"/>
        <v>29.828751713304026</v>
      </c>
      <c r="O9975" s="36">
        <f t="shared" si="867"/>
        <v>29.830506219973064</v>
      </c>
      <c r="P9975" s="36">
        <f t="shared" si="868"/>
        <v>1.7545066690374256E-3</v>
      </c>
      <c r="Q9975" s="36">
        <f t="shared" si="869"/>
        <v>8.7629407554248336E-5</v>
      </c>
    </row>
    <row r="9976" spans="1:17" x14ac:dyDescent="0.3">
      <c r="A9976" s="29">
        <v>2537318</v>
      </c>
      <c r="B9976" s="1">
        <v>135</v>
      </c>
      <c r="C9976" s="1" t="s">
        <v>34</v>
      </c>
      <c r="D9976" s="1" t="s">
        <v>53</v>
      </c>
      <c r="E9976" s="1" t="s">
        <v>54</v>
      </c>
      <c r="F9976" s="47">
        <v>714</v>
      </c>
      <c r="G9976" s="34">
        <v>1059.79</v>
      </c>
      <c r="H9976" s="1" t="s">
        <v>218</v>
      </c>
      <c r="I9976" s="34">
        <v>5.5507000000000004E-3</v>
      </c>
      <c r="J9976" s="34">
        <v>38.614082000000003</v>
      </c>
      <c r="K9976" s="35" t="str">
        <f t="shared" si="865"/>
        <v>Kempenland-West_H4030</v>
      </c>
      <c r="L9976" s="36">
        <f>VLOOKUP(D9976,DATA!A:F,5,FALSE)</f>
        <v>1.0986712608830001E-2</v>
      </c>
      <c r="M9976" s="37">
        <f>VLOOKUP(D9976,DATA!A:F,6,FALSE)</f>
        <v>982</v>
      </c>
      <c r="N9976" s="36">
        <f t="shared" si="866"/>
        <v>70.154301001075524</v>
      </c>
      <c r="O9976" s="36">
        <f t="shared" si="867"/>
        <v>70.155577869767413</v>
      </c>
      <c r="P9976" s="36">
        <f t="shared" si="868"/>
        <v>1.2768686918889216E-3</v>
      </c>
      <c r="Q9976" s="36">
        <f t="shared" si="869"/>
        <v>4.9305112371831553E-4</v>
      </c>
    </row>
    <row r="9977" spans="1:17" x14ac:dyDescent="0.3">
      <c r="A9977" s="29">
        <v>2537319</v>
      </c>
      <c r="B9977" s="1">
        <v>135</v>
      </c>
      <c r="C9977" s="1" t="s">
        <v>34</v>
      </c>
      <c r="D9977" s="1" t="s">
        <v>53</v>
      </c>
      <c r="E9977" s="1" t="s">
        <v>54</v>
      </c>
      <c r="F9977" s="47">
        <v>714</v>
      </c>
      <c r="G9977" s="34">
        <v>977.34</v>
      </c>
      <c r="H9977" s="1" t="s">
        <v>218</v>
      </c>
      <c r="I9977" s="34">
        <v>5.2265000000000002E-3</v>
      </c>
      <c r="J9977" s="34">
        <v>8133.7046</v>
      </c>
      <c r="K9977" s="35" t="str">
        <f t="shared" si="865"/>
        <v>Kempenland-West_H4030</v>
      </c>
      <c r="L9977" s="36">
        <f>VLOOKUP(D9977,DATA!A:F,5,FALSE)</f>
        <v>1.0986712608830001E-2</v>
      </c>
      <c r="M9977" s="37">
        <f>VLOOKUP(D9977,DATA!A:F,6,FALSE)</f>
        <v>982</v>
      </c>
      <c r="N9977" s="36">
        <f t="shared" si="866"/>
        <v>48.72032749662668</v>
      </c>
      <c r="O9977" s="36">
        <f t="shared" si="867"/>
        <v>48.721762108695152</v>
      </c>
      <c r="P9977" s="36">
        <f t="shared" si="868"/>
        <v>1.4346120684720631E-3</v>
      </c>
      <c r="Q9977" s="36">
        <f t="shared" si="869"/>
        <v>0.11668710780546736</v>
      </c>
    </row>
    <row r="9978" spans="1:17" x14ac:dyDescent="0.3">
      <c r="A9978" s="29">
        <v>2537320</v>
      </c>
      <c r="B9978" s="1">
        <v>135</v>
      </c>
      <c r="C9978" s="1" t="s">
        <v>34</v>
      </c>
      <c r="D9978" s="1" t="s">
        <v>53</v>
      </c>
      <c r="E9978" s="1" t="s">
        <v>54</v>
      </c>
      <c r="F9978" s="47">
        <v>714</v>
      </c>
      <c r="G9978" s="34">
        <v>974.19</v>
      </c>
      <c r="H9978" s="1" t="s">
        <v>218</v>
      </c>
      <c r="I9978" s="34">
        <v>5.2922000000000004E-3</v>
      </c>
      <c r="J9978" s="34">
        <v>3702.4385000000002</v>
      </c>
      <c r="K9978" s="35" t="str">
        <f t="shared" si="865"/>
        <v>Kempenland-West_H4030</v>
      </c>
      <c r="L9978" s="36">
        <f>VLOOKUP(D9978,DATA!A:F,5,FALSE)</f>
        <v>1.0986712608830001E-2</v>
      </c>
      <c r="M9978" s="37">
        <f>VLOOKUP(D9978,DATA!A:F,6,FALSE)</f>
        <v>982</v>
      </c>
      <c r="N9978" s="36">
        <f t="shared" si="866"/>
        <v>47.856159574389203</v>
      </c>
      <c r="O9978" s="36">
        <f t="shared" si="867"/>
        <v>47.857610500886246</v>
      </c>
      <c r="P9978" s="36">
        <f t="shared" si="868"/>
        <v>1.4509264970428148E-3</v>
      </c>
      <c r="Q9978" s="36">
        <f t="shared" si="869"/>
        <v>5.371966123321454E-2</v>
      </c>
    </row>
    <row r="9979" spans="1:17" x14ac:dyDescent="0.3">
      <c r="A9979" s="29">
        <v>2537321</v>
      </c>
      <c r="B9979" s="1">
        <v>135</v>
      </c>
      <c r="C9979" s="1" t="s">
        <v>34</v>
      </c>
      <c r="D9979" s="1" t="s">
        <v>53</v>
      </c>
      <c r="E9979" s="1" t="s">
        <v>54</v>
      </c>
      <c r="F9979" s="47">
        <v>714</v>
      </c>
      <c r="G9979" s="34">
        <v>979.03</v>
      </c>
      <c r="H9979" s="1" t="s">
        <v>218</v>
      </c>
      <c r="I9979" s="34">
        <v>5.3695000000000001E-3</v>
      </c>
      <c r="J9979" s="34">
        <v>713.00116000000003</v>
      </c>
      <c r="K9979" s="35" t="str">
        <f t="shared" si="865"/>
        <v>Kempenland-West_H4030</v>
      </c>
      <c r="L9979" s="36">
        <f>VLOOKUP(D9979,DATA!A:F,5,FALSE)</f>
        <v>1.0986712608830001E-2</v>
      </c>
      <c r="M9979" s="37">
        <f>VLOOKUP(D9979,DATA!A:F,6,FALSE)</f>
        <v>982</v>
      </c>
      <c r="N9979" s="36">
        <f t="shared" si="866"/>
        <v>49.184308963225732</v>
      </c>
      <c r="O9979" s="36">
        <f t="shared" si="867"/>
        <v>49.185783400256604</v>
      </c>
      <c r="P9979" s="36">
        <f t="shared" si="868"/>
        <v>1.4744370308719112E-3</v>
      </c>
      <c r="Q9979" s="36">
        <f t="shared" si="869"/>
        <v>1.0512753133586286E-2</v>
      </c>
    </row>
    <row r="9980" spans="1:17" x14ac:dyDescent="0.3">
      <c r="A9980" s="29">
        <v>2537326</v>
      </c>
      <c r="B9980" s="1">
        <v>135</v>
      </c>
      <c r="C9980" s="1" t="s">
        <v>34</v>
      </c>
      <c r="D9980" s="1" t="s">
        <v>85</v>
      </c>
      <c r="E9980" s="1" t="s">
        <v>60</v>
      </c>
      <c r="F9980" s="47">
        <v>1071</v>
      </c>
      <c r="G9980" s="34">
        <v>2014.18</v>
      </c>
      <c r="H9980" s="1" t="s">
        <v>218</v>
      </c>
      <c r="I9980" s="34">
        <v>1.3476999999999999E-2</v>
      </c>
      <c r="J9980" s="34">
        <v>6163.3379999999997</v>
      </c>
      <c r="K9980" s="35" t="str">
        <f t="shared" si="865"/>
        <v>Kempenland-West_ZGH9190</v>
      </c>
      <c r="L9980" s="36">
        <f>VLOOKUP(D9980,DATA!A:F,5,FALSE)</f>
        <v>1.3726988247862192E-2</v>
      </c>
      <c r="M9980" s="37">
        <f>VLOOKUP(D9980,DATA!A:F,6,FALSE)</f>
        <v>1285.5</v>
      </c>
      <c r="N9980" s="36">
        <f t="shared" si="866"/>
        <v>99.995471918288004</v>
      </c>
      <c r="O9980" s="36">
        <f t="shared" si="867"/>
        <v>99.995472755861456</v>
      </c>
      <c r="P9980" s="36">
        <f t="shared" si="868"/>
        <v>8.3757345237245318E-7</v>
      </c>
      <c r="Q9980" s="36">
        <f t="shared" si="869"/>
        <v>5.1622482867983304E-5</v>
      </c>
    </row>
    <row r="9981" spans="1:17" x14ac:dyDescent="0.3">
      <c r="A9981" s="29">
        <v>2537366</v>
      </c>
      <c r="B9981" s="1">
        <v>135</v>
      </c>
      <c r="C9981" s="1" t="s">
        <v>34</v>
      </c>
      <c r="D9981" s="1" t="s">
        <v>85</v>
      </c>
      <c r="E9981" s="1" t="s">
        <v>60</v>
      </c>
      <c r="F9981" s="47">
        <v>1071</v>
      </c>
      <c r="G9981" s="34">
        <v>1473.43</v>
      </c>
      <c r="H9981" s="1" t="s">
        <v>218</v>
      </c>
      <c r="I9981" s="34">
        <v>1.44175E-2</v>
      </c>
      <c r="J9981" s="34">
        <v>1935.731</v>
      </c>
      <c r="K9981" s="35" t="str">
        <f t="shared" si="865"/>
        <v>Kempenland-West_ZGH9190</v>
      </c>
      <c r="L9981" s="36">
        <f>VLOOKUP(D9981,DATA!A:F,5,FALSE)</f>
        <v>1.3726988247862192E-2</v>
      </c>
      <c r="M9981" s="37">
        <f>VLOOKUP(D9981,DATA!A:F,6,FALSE)</f>
        <v>1285.5</v>
      </c>
      <c r="N9981" s="36">
        <f t="shared" si="866"/>
        <v>92.954446889504382</v>
      </c>
      <c r="O9981" s="36">
        <f t="shared" si="867"/>
        <v>92.955742915063752</v>
      </c>
      <c r="P9981" s="36">
        <f t="shared" si="868"/>
        <v>1.2960255593696957E-3</v>
      </c>
      <c r="Q9981" s="36">
        <f t="shared" si="869"/>
        <v>2.5087568520642603E-2</v>
      </c>
    </row>
    <row r="9982" spans="1:17" x14ac:dyDescent="0.3">
      <c r="A9982" s="30">
        <v>2538846</v>
      </c>
      <c r="B9982" s="14">
        <v>135</v>
      </c>
      <c r="C9982" s="14" t="s">
        <v>34</v>
      </c>
      <c r="D9982" s="14" t="s">
        <v>55</v>
      </c>
      <c r="E9982" s="14" t="s">
        <v>56</v>
      </c>
      <c r="F9982" s="48">
        <v>500</v>
      </c>
      <c r="G9982" s="38">
        <v>1270.6400000000001</v>
      </c>
      <c r="H9982" s="14" t="s">
        <v>218</v>
      </c>
      <c r="I9982" s="38">
        <v>6.2823999999999996E-3</v>
      </c>
      <c r="J9982" s="38">
        <v>823.87519999999995</v>
      </c>
      <c r="K9982" s="39" t="str">
        <f t="shared" si="865"/>
        <v>Kempenland-West_H3130</v>
      </c>
      <c r="L9982" s="40">
        <f>VLOOKUP(D9982,DATA!A:F,5,FALSE)</f>
        <v>0</v>
      </c>
      <c r="M9982" s="41">
        <f>VLOOKUP(D9982,DATA!A:F,6,FALSE)</f>
        <v>3.5</v>
      </c>
      <c r="N9982" s="40">
        <f t="shared" si="866"/>
        <v>50</v>
      </c>
      <c r="O9982" s="40">
        <f t="shared" si="867"/>
        <v>50</v>
      </c>
      <c r="P9982" s="40">
        <f>J9982/10000*I9982</f>
        <v>5.1759135564799995E-4</v>
      </c>
      <c r="Q9982" s="40">
        <f>IF(AND(H9982&lt;&gt;"below",I9982&gt;=0.005),M9982*P9982,0)</f>
        <v>1.8115697447679997E-3</v>
      </c>
    </row>
    <row r="9983" spans="1:17" x14ac:dyDescent="0.3">
      <c r="A9983" s="29">
        <v>2538846</v>
      </c>
      <c r="B9983" s="1">
        <v>135</v>
      </c>
      <c r="C9983" s="1" t="s">
        <v>34</v>
      </c>
      <c r="D9983" s="1" t="s">
        <v>41</v>
      </c>
      <c r="E9983" s="1" t="s">
        <v>42</v>
      </c>
      <c r="F9983" s="47">
        <v>1071</v>
      </c>
      <c r="G9983" s="34">
        <v>1270.6400000000001</v>
      </c>
      <c r="H9983" s="1" t="s">
        <v>218</v>
      </c>
      <c r="I9983" s="34">
        <v>6.2823999999999996E-3</v>
      </c>
      <c r="J9983" s="34">
        <v>4095.6685000000002</v>
      </c>
      <c r="K9983" s="35" t="str">
        <f t="shared" si="865"/>
        <v>Kempenland-West_H4010A</v>
      </c>
      <c r="L9983" s="36">
        <f>VLOOKUP(D9983,DATA!A:F,5,FALSE)</f>
        <v>1.3726988247862192E-2</v>
      </c>
      <c r="M9983" s="37">
        <f>VLOOKUP(D9983,DATA!A:F,6,FALSE)</f>
        <v>1285.5</v>
      </c>
      <c r="N9983" s="36">
        <f t="shared" si="866"/>
        <v>44.918032990061988</v>
      </c>
      <c r="O9983" s="36">
        <f t="shared" si="867"/>
        <v>44.920166687913621</v>
      </c>
      <c r="P9983" s="36">
        <f t="shared" si="868"/>
        <v>2.1336978516330873E-3</v>
      </c>
      <c r="Q9983" s="36">
        <f t="shared" si="869"/>
        <v>8.73891907945131E-2</v>
      </c>
    </row>
    <row r="9984" spans="1:17" x14ac:dyDescent="0.3">
      <c r="A9984" s="29">
        <v>2538846</v>
      </c>
      <c r="B9984" s="1">
        <v>135</v>
      </c>
      <c r="C9984" s="1" t="s">
        <v>34</v>
      </c>
      <c r="D9984" s="1" t="s">
        <v>43</v>
      </c>
      <c r="E9984" s="1" t="s">
        <v>44</v>
      </c>
      <c r="F9984" s="47">
        <v>1071</v>
      </c>
      <c r="G9984" s="34">
        <v>1270.6400000000001</v>
      </c>
      <c r="H9984" s="1" t="s">
        <v>218</v>
      </c>
      <c r="I9984" s="34">
        <v>6.2823999999999996E-3</v>
      </c>
      <c r="J9984" s="34">
        <v>3764.2404999999999</v>
      </c>
      <c r="K9984" s="35" t="str">
        <f t="shared" si="865"/>
        <v>Kempenland-West_H7150</v>
      </c>
      <c r="L9984" s="36">
        <f>VLOOKUP(D9984,DATA!A:F,5,FALSE)</f>
        <v>1.3726988247862192E-2</v>
      </c>
      <c r="M9984" s="37">
        <f>VLOOKUP(D9984,DATA!A:F,6,FALSE)</f>
        <v>1285.5</v>
      </c>
      <c r="N9984" s="36">
        <f t="shared" si="866"/>
        <v>44.918032990061988</v>
      </c>
      <c r="O9984" s="36">
        <f t="shared" si="867"/>
        <v>44.920166687913621</v>
      </c>
      <c r="P9984" s="36">
        <f t="shared" si="868"/>
        <v>2.1336978516330873E-3</v>
      </c>
      <c r="Q9984" s="36">
        <f t="shared" si="869"/>
        <v>8.0317518678802588E-2</v>
      </c>
    </row>
    <row r="9985" spans="1:17" x14ac:dyDescent="0.3">
      <c r="A9985" s="30">
        <v>2538847</v>
      </c>
      <c r="B9985" s="14">
        <v>135</v>
      </c>
      <c r="C9985" s="14" t="s">
        <v>34</v>
      </c>
      <c r="D9985" s="14" t="s">
        <v>55</v>
      </c>
      <c r="E9985" s="14" t="s">
        <v>56</v>
      </c>
      <c r="F9985" s="48">
        <v>500</v>
      </c>
      <c r="G9985" s="38">
        <v>1039.72</v>
      </c>
      <c r="H9985" s="14" t="s">
        <v>218</v>
      </c>
      <c r="I9985" s="38">
        <v>5.3150999999999997E-3</v>
      </c>
      <c r="J9985" s="38">
        <v>80.917304999999999</v>
      </c>
      <c r="K9985" s="39" t="str">
        <f t="shared" si="865"/>
        <v>Kempenland-West_H3130</v>
      </c>
      <c r="L9985" s="40">
        <f>VLOOKUP(D9985,DATA!A:F,5,FALSE)</f>
        <v>0</v>
      </c>
      <c r="M9985" s="41">
        <f>VLOOKUP(D9985,DATA!A:F,6,FALSE)</f>
        <v>3.5</v>
      </c>
      <c r="N9985" s="40">
        <f t="shared" si="866"/>
        <v>50</v>
      </c>
      <c r="O9985" s="40">
        <f t="shared" si="867"/>
        <v>50</v>
      </c>
      <c r="P9985" s="40">
        <f>J9985/10000*I9985</f>
        <v>4.3008356780549995E-5</v>
      </c>
      <c r="Q9985" s="40">
        <f>IF(AND(H9985&lt;&gt;"below",I9985&gt;=0.005),M9985*P9985,0)</f>
        <v>1.5052924873192497E-4</v>
      </c>
    </row>
    <row r="9986" spans="1:17" x14ac:dyDescent="0.3">
      <c r="A9986" s="29">
        <v>2538848</v>
      </c>
      <c r="B9986" s="1">
        <v>135</v>
      </c>
      <c r="C9986" s="1" t="s">
        <v>34</v>
      </c>
      <c r="D9986" s="1" t="s">
        <v>53</v>
      </c>
      <c r="E9986" s="1" t="s">
        <v>54</v>
      </c>
      <c r="F9986" s="47">
        <v>714</v>
      </c>
      <c r="G9986" s="34">
        <v>983.05</v>
      </c>
      <c r="H9986" s="1" t="s">
        <v>218</v>
      </c>
      <c r="I9986" s="34">
        <v>5.2011999999999996E-3</v>
      </c>
      <c r="J9986" s="34">
        <v>1666.423</v>
      </c>
      <c r="K9986" s="35" t="str">
        <f t="shared" si="865"/>
        <v>Kempenland-West_H4030</v>
      </c>
      <c r="L9986" s="36">
        <f>VLOOKUP(D9986,DATA!A:F,5,FALSE)</f>
        <v>1.0986712608830001E-2</v>
      </c>
      <c r="M9986" s="37">
        <f>VLOOKUP(D9986,DATA!A:F,6,FALSE)</f>
        <v>982</v>
      </c>
      <c r="N9986" s="36">
        <f t="shared" si="866"/>
        <v>50.288398007645135</v>
      </c>
      <c r="O9986" s="36">
        <f t="shared" si="867"/>
        <v>50.289826562121156</v>
      </c>
      <c r="P9986" s="36">
        <f t="shared" si="868"/>
        <v>1.4285544760213043E-3</v>
      </c>
      <c r="Q9986" s="36">
        <f t="shared" si="869"/>
        <v>2.3805760355948499E-2</v>
      </c>
    </row>
    <row r="9987" spans="1:17" x14ac:dyDescent="0.3">
      <c r="A9987" s="29">
        <v>2538849</v>
      </c>
      <c r="B9987" s="1">
        <v>135</v>
      </c>
      <c r="C9987" s="1" t="s">
        <v>34</v>
      </c>
      <c r="D9987" s="1" t="s">
        <v>53</v>
      </c>
      <c r="E9987" s="1" t="s">
        <v>54</v>
      </c>
      <c r="F9987" s="47">
        <v>714</v>
      </c>
      <c r="G9987" s="34">
        <v>978.83</v>
      </c>
      <c r="H9987" s="1" t="s">
        <v>218</v>
      </c>
      <c r="I9987" s="34">
        <v>5.2767999999999999E-3</v>
      </c>
      <c r="J9987" s="34">
        <v>3021.0798</v>
      </c>
      <c r="K9987" s="35" t="str">
        <f t="shared" ref="K9987:K10050" si="878">_xlfn.CONCAT(C9987,"_",D9987)</f>
        <v>Kempenland-West_H4030</v>
      </c>
      <c r="L9987" s="36">
        <f>VLOOKUP(D9987,DATA!A:F,5,FALSE)</f>
        <v>1.0986712608830001E-2</v>
      </c>
      <c r="M9987" s="37">
        <f>VLOOKUP(D9987,DATA!A:F,6,FALSE)</f>
        <v>982</v>
      </c>
      <c r="N9987" s="36">
        <f t="shared" ref="N9987:N10050" si="879">100/(1+EXP(-L9987*(G9987-M9987)))</f>
        <v>49.129391026660919</v>
      </c>
      <c r="O9987" s="36">
        <f t="shared" ref="O9987:O10050" si="880">100/(1+EXP(-L9987*((G9987+I9987)-M9987)))</f>
        <v>49.130839955094302</v>
      </c>
      <c r="P9987" s="36">
        <f t="shared" ref="P9987:P10050" si="881">O9987-N9987</f>
        <v>1.4489284333834007E-3</v>
      </c>
      <c r="Q9987" s="36">
        <f t="shared" ref="Q9987:Q10050" si="882">IF(AND(H9987&lt;&gt;"below",I9987&gt;=0.005),J9987*P9987/100,0)</f>
        <v>4.3773284217402376E-2</v>
      </c>
    </row>
    <row r="9988" spans="1:17" x14ac:dyDescent="0.3">
      <c r="A9988" s="29">
        <v>2538850</v>
      </c>
      <c r="B9988" s="1">
        <v>135</v>
      </c>
      <c r="C9988" s="1" t="s">
        <v>34</v>
      </c>
      <c r="D9988" s="1" t="s">
        <v>53</v>
      </c>
      <c r="E9988" s="1" t="s">
        <v>54</v>
      </c>
      <c r="F9988" s="47">
        <v>714</v>
      </c>
      <c r="G9988" s="34">
        <v>978.83</v>
      </c>
      <c r="H9988" s="1" t="s">
        <v>218</v>
      </c>
      <c r="I9988" s="34">
        <v>5.3337999999999997E-3</v>
      </c>
      <c r="J9988" s="34">
        <v>105.13136</v>
      </c>
      <c r="K9988" s="35" t="str">
        <f t="shared" si="878"/>
        <v>Kempenland-West_H4030</v>
      </c>
      <c r="L9988" s="36">
        <f>VLOOKUP(D9988,DATA!A:F,5,FALSE)</f>
        <v>1.0986712608830001E-2</v>
      </c>
      <c r="M9988" s="37">
        <f>VLOOKUP(D9988,DATA!A:F,6,FALSE)</f>
        <v>982</v>
      </c>
      <c r="N9988" s="36">
        <f t="shared" si="879"/>
        <v>49.129391026660919</v>
      </c>
      <c r="O9988" s="36">
        <f t="shared" si="880"/>
        <v>49.130855606428959</v>
      </c>
      <c r="P9988" s="36">
        <f t="shared" si="881"/>
        <v>1.4645797680401529E-3</v>
      </c>
      <c r="Q9988" s="36">
        <f t="shared" si="882"/>
        <v>1.5397326284254582E-3</v>
      </c>
    </row>
    <row r="9989" spans="1:17" x14ac:dyDescent="0.3">
      <c r="A9989" s="29">
        <v>2538851</v>
      </c>
      <c r="B9989" s="1">
        <v>135</v>
      </c>
      <c r="C9989" s="1" t="s">
        <v>34</v>
      </c>
      <c r="D9989" s="1" t="s">
        <v>67</v>
      </c>
      <c r="E9989" s="1" t="s">
        <v>58</v>
      </c>
      <c r="F9989" s="47">
        <v>714</v>
      </c>
      <c r="G9989" s="34">
        <v>1020.41</v>
      </c>
      <c r="H9989" s="1" t="s">
        <v>218</v>
      </c>
      <c r="I9989" s="34">
        <v>5.672E-3</v>
      </c>
      <c r="J9989" s="34">
        <v>198.62388999999999</v>
      </c>
      <c r="K9989" s="35" t="str">
        <f t="shared" si="878"/>
        <v>Kempenland-West_ZGH3160</v>
      </c>
      <c r="L9989" s="36">
        <f>VLOOKUP(D9989,DATA!A:F,5,FALSE)</f>
        <v>1.0986712608830001E-2</v>
      </c>
      <c r="M9989" s="37">
        <f>VLOOKUP(D9989,DATA!A:F,6,FALSE)</f>
        <v>982</v>
      </c>
      <c r="N9989" s="36">
        <f t="shared" si="879"/>
        <v>60.396164492038039</v>
      </c>
      <c r="O9989" s="36">
        <f t="shared" si="880"/>
        <v>60.397655046263779</v>
      </c>
      <c r="P9989" s="36">
        <f t="shared" si="881"/>
        <v>1.4905542257395155E-3</v>
      </c>
      <c r="Q9989" s="36">
        <f t="shared" si="882"/>
        <v>2.9605967857232068E-3</v>
      </c>
    </row>
    <row r="9990" spans="1:17" x14ac:dyDescent="0.3">
      <c r="A9990" s="29">
        <v>2538855</v>
      </c>
      <c r="B9990" s="1">
        <v>135</v>
      </c>
      <c r="C9990" s="1" t="s">
        <v>34</v>
      </c>
      <c r="D9990" s="1" t="s">
        <v>85</v>
      </c>
      <c r="E9990" s="1" t="s">
        <v>60</v>
      </c>
      <c r="F9990" s="47">
        <v>1071</v>
      </c>
      <c r="G9990" s="34">
        <v>2015.07</v>
      </c>
      <c r="H9990" s="1" t="s">
        <v>218</v>
      </c>
      <c r="I9990" s="34">
        <v>1.3794000000000001E-2</v>
      </c>
      <c r="J9990" s="34">
        <v>2241.2224000000001</v>
      </c>
      <c r="K9990" s="35" t="str">
        <f t="shared" si="878"/>
        <v>Kempenland-West_ZGH9190</v>
      </c>
      <c r="L9990" s="36">
        <f>VLOOKUP(D9990,DATA!A:F,5,FALSE)</f>
        <v>1.3726988247862192E-2</v>
      </c>
      <c r="M9990" s="37">
        <f>VLOOKUP(D9990,DATA!A:F,6,FALSE)</f>
        <v>1285.5</v>
      </c>
      <c r="N9990" s="36">
        <f t="shared" si="879"/>
        <v>99.995526898942543</v>
      </c>
      <c r="O9990" s="36">
        <f t="shared" si="880"/>
        <v>99.995527745806498</v>
      </c>
      <c r="P9990" s="36">
        <f t="shared" si="881"/>
        <v>8.4686395496191835E-7</v>
      </c>
      <c r="Q9990" s="36">
        <f t="shared" si="882"/>
        <v>1.8980104656132428E-5</v>
      </c>
    </row>
    <row r="9991" spans="1:17" x14ac:dyDescent="0.3">
      <c r="A9991" s="29">
        <v>2538856</v>
      </c>
      <c r="B9991" s="1">
        <v>135</v>
      </c>
      <c r="C9991" s="1" t="s">
        <v>34</v>
      </c>
      <c r="D9991" s="1" t="s">
        <v>85</v>
      </c>
      <c r="E9991" s="1" t="s">
        <v>60</v>
      </c>
      <c r="F9991" s="47">
        <v>1071</v>
      </c>
      <c r="G9991" s="34">
        <v>1984.17</v>
      </c>
      <c r="H9991" s="1" t="s">
        <v>218</v>
      </c>
      <c r="I9991" s="34">
        <v>1.3204E-2</v>
      </c>
      <c r="J9991" s="34">
        <v>567.87365999999997</v>
      </c>
      <c r="K9991" s="35" t="str">
        <f t="shared" si="878"/>
        <v>Kempenland-West_ZGH9190</v>
      </c>
      <c r="L9991" s="36">
        <f>VLOOKUP(D9991,DATA!A:F,5,FALSE)</f>
        <v>1.3726988247862192E-2</v>
      </c>
      <c r="M9991" s="37">
        <f>VLOOKUP(D9991,DATA!A:F,6,FALSE)</f>
        <v>1285.5</v>
      </c>
      <c r="N9991" s="36">
        <f t="shared" si="879"/>
        <v>99.993163866991225</v>
      </c>
      <c r="O9991" s="36">
        <f t="shared" si="880"/>
        <v>99.993165105851261</v>
      </c>
      <c r="P9991" s="36">
        <f t="shared" si="881"/>
        <v>1.238860036778533E-6</v>
      </c>
      <c r="Q9991" s="36">
        <f t="shared" si="882"/>
        <v>7.0351598331316013E-6</v>
      </c>
    </row>
    <row r="9992" spans="1:17" x14ac:dyDescent="0.3">
      <c r="A9992" s="29">
        <v>2538896</v>
      </c>
      <c r="B9992" s="1">
        <v>135</v>
      </c>
      <c r="C9992" s="1" t="s">
        <v>34</v>
      </c>
      <c r="D9992" s="1" t="s">
        <v>85</v>
      </c>
      <c r="E9992" s="1" t="s">
        <v>60</v>
      </c>
      <c r="F9992" s="47">
        <v>1071</v>
      </c>
      <c r="G9992" s="34">
        <v>1402.04</v>
      </c>
      <c r="H9992" s="1" t="s">
        <v>218</v>
      </c>
      <c r="I9992" s="34">
        <v>1.40407E-2</v>
      </c>
      <c r="J9992" s="34">
        <v>442.18472000000003</v>
      </c>
      <c r="K9992" s="35" t="str">
        <f t="shared" si="878"/>
        <v>Kempenland-West_ZGH9190</v>
      </c>
      <c r="L9992" s="36">
        <f>VLOOKUP(D9992,DATA!A:F,5,FALSE)</f>
        <v>1.3726988247862192E-2</v>
      </c>
      <c r="M9992" s="37">
        <f>VLOOKUP(D9992,DATA!A:F,6,FALSE)</f>
        <v>1285.5</v>
      </c>
      <c r="N9992" s="36">
        <f t="shared" si="879"/>
        <v>83.198249218652364</v>
      </c>
      <c r="O9992" s="36">
        <f t="shared" si="880"/>
        <v>83.200943264355359</v>
      </c>
      <c r="P9992" s="36">
        <f t="shared" si="881"/>
        <v>2.6940457029951403E-3</v>
      </c>
      <c r="Q9992" s="36">
        <f t="shared" si="882"/>
        <v>1.1912658448461092E-2</v>
      </c>
    </row>
    <row r="9993" spans="1:17" x14ac:dyDescent="0.3">
      <c r="A9993" s="29">
        <v>2540374</v>
      </c>
      <c r="B9993" s="1">
        <v>135</v>
      </c>
      <c r="C9993" s="1" t="s">
        <v>34</v>
      </c>
      <c r="D9993" s="1" t="s">
        <v>41</v>
      </c>
      <c r="E9993" s="1" t="s">
        <v>42</v>
      </c>
      <c r="F9993" s="47">
        <v>1071</v>
      </c>
      <c r="G9993" s="34">
        <v>1352.84</v>
      </c>
      <c r="H9993" s="1" t="s">
        <v>218</v>
      </c>
      <c r="I9993" s="34">
        <v>6.5957000000000003E-3</v>
      </c>
      <c r="J9993" s="34">
        <v>2006.8632</v>
      </c>
      <c r="K9993" s="35" t="str">
        <f t="shared" si="878"/>
        <v>Kempenland-West_H4010A</v>
      </c>
      <c r="L9993" s="36">
        <f>VLOOKUP(D9993,DATA!A:F,5,FALSE)</f>
        <v>1.3726988247862192E-2</v>
      </c>
      <c r="M9993" s="37">
        <f>VLOOKUP(D9993,DATA!A:F,6,FALSE)</f>
        <v>1285.5</v>
      </c>
      <c r="N9993" s="36">
        <f t="shared" si="879"/>
        <v>71.593278183738818</v>
      </c>
      <c r="O9993" s="36">
        <f t="shared" si="880"/>
        <v>71.595119468810068</v>
      </c>
      <c r="P9993" s="36">
        <f t="shared" si="881"/>
        <v>1.8412850712508089E-3</v>
      </c>
      <c r="Q9993" s="36">
        <f t="shared" si="882"/>
        <v>3.6952072502026263E-2</v>
      </c>
    </row>
    <row r="9994" spans="1:17" x14ac:dyDescent="0.3">
      <c r="A9994" s="29">
        <v>2540374</v>
      </c>
      <c r="B9994" s="1">
        <v>135</v>
      </c>
      <c r="C9994" s="1" t="s">
        <v>34</v>
      </c>
      <c r="D9994" s="1" t="s">
        <v>43</v>
      </c>
      <c r="E9994" s="1" t="s">
        <v>44</v>
      </c>
      <c r="F9994" s="47">
        <v>1071</v>
      </c>
      <c r="G9994" s="34">
        <v>1352.84</v>
      </c>
      <c r="H9994" s="1" t="s">
        <v>218</v>
      </c>
      <c r="I9994" s="34">
        <v>6.5957000000000003E-3</v>
      </c>
      <c r="J9994" s="34">
        <v>256.77625</v>
      </c>
      <c r="K9994" s="35" t="str">
        <f t="shared" si="878"/>
        <v>Kempenland-West_H7150</v>
      </c>
      <c r="L9994" s="36">
        <f>VLOOKUP(D9994,DATA!A:F,5,FALSE)</f>
        <v>1.3726988247862192E-2</v>
      </c>
      <c r="M9994" s="37">
        <f>VLOOKUP(D9994,DATA!A:F,6,FALSE)</f>
        <v>1285.5</v>
      </c>
      <c r="N9994" s="36">
        <f t="shared" si="879"/>
        <v>71.593278183738818</v>
      </c>
      <c r="O9994" s="36">
        <f t="shared" si="880"/>
        <v>71.595119468810068</v>
      </c>
      <c r="P9994" s="36">
        <f t="shared" si="881"/>
        <v>1.8412850712508089E-3</v>
      </c>
      <c r="Q9994" s="36">
        <f t="shared" si="882"/>
        <v>4.7279827577676554E-3</v>
      </c>
    </row>
    <row r="9995" spans="1:17" x14ac:dyDescent="0.3">
      <c r="A9995" s="30">
        <v>2540375</v>
      </c>
      <c r="B9995" s="14">
        <v>135</v>
      </c>
      <c r="C9995" s="14" t="s">
        <v>34</v>
      </c>
      <c r="D9995" s="14" t="s">
        <v>55</v>
      </c>
      <c r="E9995" s="14" t="s">
        <v>56</v>
      </c>
      <c r="F9995" s="48">
        <v>500</v>
      </c>
      <c r="G9995" s="38">
        <v>998.61</v>
      </c>
      <c r="H9995" s="14" t="s">
        <v>218</v>
      </c>
      <c r="I9995" s="38">
        <v>4.9849999999999998E-3</v>
      </c>
      <c r="J9995" s="38">
        <v>1289.2764</v>
      </c>
      <c r="K9995" s="39" t="str">
        <f t="shared" si="878"/>
        <v>Kempenland-West_H3130</v>
      </c>
      <c r="L9995" s="40">
        <f>VLOOKUP(D9995,DATA!A:F,5,FALSE)</f>
        <v>0</v>
      </c>
      <c r="M9995" s="41">
        <f>VLOOKUP(D9995,DATA!A:F,6,FALSE)</f>
        <v>3.5</v>
      </c>
      <c r="N9995" s="40">
        <f t="shared" si="879"/>
        <v>50</v>
      </c>
      <c r="O9995" s="40">
        <f t="shared" si="880"/>
        <v>50</v>
      </c>
      <c r="P9995" s="40">
        <f>J9995/10000*I9995</f>
        <v>6.4270428539999998E-4</v>
      </c>
      <c r="Q9995" s="40">
        <f>IF(AND(H9995&lt;&gt;"below",I9995&gt;=0.005),M9995*P9995,0)</f>
        <v>0</v>
      </c>
    </row>
    <row r="9996" spans="1:17" x14ac:dyDescent="0.3">
      <c r="A9996" s="29">
        <v>2540377</v>
      </c>
      <c r="B9996" s="1">
        <v>135</v>
      </c>
      <c r="C9996" s="1" t="s">
        <v>34</v>
      </c>
      <c r="D9996" s="1" t="s">
        <v>53</v>
      </c>
      <c r="E9996" s="1" t="s">
        <v>54</v>
      </c>
      <c r="F9996" s="47">
        <v>714</v>
      </c>
      <c r="G9996" s="34">
        <v>986.71</v>
      </c>
      <c r="H9996" s="1" t="s">
        <v>218</v>
      </c>
      <c r="I9996" s="34">
        <v>5.2535000000000004E-3</v>
      </c>
      <c r="J9996" s="34">
        <v>366.81975999999997</v>
      </c>
      <c r="K9996" s="35" t="str">
        <f t="shared" si="878"/>
        <v>Kempenland-West_H4030</v>
      </c>
      <c r="L9996" s="36">
        <f>VLOOKUP(D9996,DATA!A:F,5,FALSE)</f>
        <v>1.0986712608830001E-2</v>
      </c>
      <c r="M9996" s="37">
        <f>VLOOKUP(D9996,DATA!A:F,6,FALSE)</f>
        <v>982</v>
      </c>
      <c r="N9996" s="36">
        <f t="shared" si="879"/>
        <v>51.29339680160161</v>
      </c>
      <c r="O9996" s="36">
        <f t="shared" si="880"/>
        <v>51.29483880233019</v>
      </c>
      <c r="P9996" s="36">
        <f t="shared" si="881"/>
        <v>1.4420007285806946E-3</v>
      </c>
      <c r="Q9996" s="36">
        <f t="shared" si="882"/>
        <v>5.2895436117779545E-3</v>
      </c>
    </row>
    <row r="9997" spans="1:17" x14ac:dyDescent="0.3">
      <c r="A9997" s="29">
        <v>2540377</v>
      </c>
      <c r="B9997" s="1">
        <v>135</v>
      </c>
      <c r="C9997" s="1" t="s">
        <v>34</v>
      </c>
      <c r="D9997" s="1" t="s">
        <v>82</v>
      </c>
      <c r="E9997" s="1" t="s">
        <v>54</v>
      </c>
      <c r="F9997" s="47">
        <v>714</v>
      </c>
      <c r="G9997" s="34">
        <v>986.71</v>
      </c>
      <c r="H9997" s="1" t="s">
        <v>218</v>
      </c>
      <c r="I9997" s="34">
        <v>5.2535000000000004E-3</v>
      </c>
      <c r="J9997" s="34">
        <v>2882.4396999999999</v>
      </c>
      <c r="K9997" s="35" t="str">
        <f t="shared" si="878"/>
        <v>Kempenland-West_ZGH4030</v>
      </c>
      <c r="L9997" s="36">
        <f>VLOOKUP(D9997,DATA!A:F,5,FALSE)</f>
        <v>1.0986712608830001E-2</v>
      </c>
      <c r="M9997" s="37">
        <f>VLOOKUP(D9997,DATA!A:F,6,FALSE)</f>
        <v>982</v>
      </c>
      <c r="N9997" s="36">
        <f t="shared" si="879"/>
        <v>51.29339680160161</v>
      </c>
      <c r="O9997" s="36">
        <f t="shared" si="880"/>
        <v>51.29483880233019</v>
      </c>
      <c r="P9997" s="36">
        <f t="shared" si="881"/>
        <v>1.4420007285806946E-3</v>
      </c>
      <c r="Q9997" s="36">
        <f t="shared" si="882"/>
        <v>4.1564801474899181E-2</v>
      </c>
    </row>
    <row r="9998" spans="1:17" x14ac:dyDescent="0.3">
      <c r="A9998" s="29">
        <v>2540378</v>
      </c>
      <c r="B9998" s="1">
        <v>135</v>
      </c>
      <c r="C9998" s="1" t="s">
        <v>34</v>
      </c>
      <c r="D9998" s="1" t="s">
        <v>53</v>
      </c>
      <c r="E9998" s="1" t="s">
        <v>54</v>
      </c>
      <c r="F9998" s="47">
        <v>714</v>
      </c>
      <c r="G9998" s="34">
        <v>984.17</v>
      </c>
      <c r="H9998" s="1" t="s">
        <v>218</v>
      </c>
      <c r="I9998" s="34">
        <v>5.3223999999999997E-3</v>
      </c>
      <c r="J9998" s="34">
        <v>4213.9994999999999</v>
      </c>
      <c r="K9998" s="35" t="str">
        <f t="shared" si="878"/>
        <v>Kempenland-West_H4030</v>
      </c>
      <c r="L9998" s="36">
        <f>VLOOKUP(D9998,DATA!A:F,5,FALSE)</f>
        <v>1.0986712608830001E-2</v>
      </c>
      <c r="M9998" s="37">
        <f>VLOOKUP(D9998,DATA!A:F,6,FALSE)</f>
        <v>982</v>
      </c>
      <c r="N9998" s="36">
        <f t="shared" si="879"/>
        <v>50.59600092865886</v>
      </c>
      <c r="O9998" s="36">
        <f t="shared" si="880"/>
        <v>50.597462612413125</v>
      </c>
      <c r="P9998" s="36">
        <f t="shared" si="881"/>
        <v>1.4616837542646977E-3</v>
      </c>
      <c r="Q9998" s="36">
        <f t="shared" si="882"/>
        <v>6.1595346096295585E-2</v>
      </c>
    </row>
    <row r="9999" spans="1:17" x14ac:dyDescent="0.3">
      <c r="A9999" s="29">
        <v>2540378</v>
      </c>
      <c r="B9999" s="1">
        <v>135</v>
      </c>
      <c r="C9999" s="1" t="s">
        <v>34</v>
      </c>
      <c r="D9999" s="1" t="s">
        <v>82</v>
      </c>
      <c r="E9999" s="1" t="s">
        <v>54</v>
      </c>
      <c r="F9999" s="47">
        <v>714</v>
      </c>
      <c r="G9999" s="34">
        <v>984.17</v>
      </c>
      <c r="H9999" s="1" t="s">
        <v>218</v>
      </c>
      <c r="I9999" s="34">
        <v>5.3223999999999997E-3</v>
      </c>
      <c r="J9999" s="34">
        <v>2003.8226</v>
      </c>
      <c r="K9999" s="35" t="str">
        <f t="shared" si="878"/>
        <v>Kempenland-West_ZGH4030</v>
      </c>
      <c r="L9999" s="36">
        <f>VLOOKUP(D9999,DATA!A:F,5,FALSE)</f>
        <v>1.0986712608830001E-2</v>
      </c>
      <c r="M9999" s="37">
        <f>VLOOKUP(D9999,DATA!A:F,6,FALSE)</f>
        <v>982</v>
      </c>
      <c r="N9999" s="36">
        <f t="shared" si="879"/>
        <v>50.59600092865886</v>
      </c>
      <c r="O9999" s="36">
        <f t="shared" si="880"/>
        <v>50.597462612413125</v>
      </c>
      <c r="P9999" s="36">
        <f t="shared" si="881"/>
        <v>1.4616837542646977E-3</v>
      </c>
      <c r="Q9999" s="36">
        <f t="shared" si="882"/>
        <v>2.9289549408484477E-2</v>
      </c>
    </row>
    <row r="10000" spans="1:17" x14ac:dyDescent="0.3">
      <c r="A10000" s="29">
        <v>2540379</v>
      </c>
      <c r="B10000" s="1">
        <v>135</v>
      </c>
      <c r="C10000" s="1" t="s">
        <v>34</v>
      </c>
      <c r="D10000" s="1" t="s">
        <v>53</v>
      </c>
      <c r="E10000" s="1" t="s">
        <v>54</v>
      </c>
      <c r="F10000" s="47">
        <v>714</v>
      </c>
      <c r="G10000" s="34">
        <v>982.95</v>
      </c>
      <c r="H10000" s="1" t="s">
        <v>218</v>
      </c>
      <c r="I10000" s="34">
        <v>5.3796E-3</v>
      </c>
      <c r="J10000" s="34">
        <v>0.19195192</v>
      </c>
      <c r="K10000" s="35" t="str">
        <f t="shared" si="878"/>
        <v>Kempenland-West_H4030</v>
      </c>
      <c r="L10000" s="36">
        <f>VLOOKUP(D10000,DATA!A:F,5,FALSE)</f>
        <v>1.0986712608830001E-2</v>
      </c>
      <c r="M10000" s="37">
        <f>VLOOKUP(D10000,DATA!A:F,6,FALSE)</f>
        <v>982</v>
      </c>
      <c r="N10000" s="36">
        <f t="shared" si="879"/>
        <v>50.260932055661115</v>
      </c>
      <c r="O10000" s="36">
        <f t="shared" si="880"/>
        <v>50.262409618170203</v>
      </c>
      <c r="P10000" s="36">
        <f t="shared" si="881"/>
        <v>1.4775625090877043E-3</v>
      </c>
      <c r="Q10000" s="36">
        <f t="shared" si="882"/>
        <v>2.8362096053940228E-6</v>
      </c>
    </row>
    <row r="10001" spans="1:17" x14ac:dyDescent="0.3">
      <c r="A10001" s="29">
        <v>2540384</v>
      </c>
      <c r="B10001" s="1">
        <v>135</v>
      </c>
      <c r="C10001" s="1" t="s">
        <v>34</v>
      </c>
      <c r="D10001" s="1" t="s">
        <v>85</v>
      </c>
      <c r="E10001" s="1" t="s">
        <v>60</v>
      </c>
      <c r="F10001" s="47">
        <v>1071</v>
      </c>
      <c r="G10001" s="34">
        <v>2052.4699999999998</v>
      </c>
      <c r="H10001" s="1" t="s">
        <v>218</v>
      </c>
      <c r="I10001" s="34">
        <v>1.3748E-2</v>
      </c>
      <c r="J10001" s="34">
        <v>7812.2309999999998</v>
      </c>
      <c r="K10001" s="35" t="str">
        <f t="shared" si="878"/>
        <v>Kempenland-West_ZGH9190</v>
      </c>
      <c r="L10001" s="36">
        <f>VLOOKUP(D10001,DATA!A:F,5,FALSE)</f>
        <v>1.3726988247862192E-2</v>
      </c>
      <c r="M10001" s="37">
        <f>VLOOKUP(D10001,DATA!A:F,6,FALSE)</f>
        <v>1285.5</v>
      </c>
      <c r="N10001" s="36">
        <f t="shared" si="879"/>
        <v>99.997322963182313</v>
      </c>
      <c r="O10001" s="36">
        <f t="shared" si="880"/>
        <v>99.997323468327849</v>
      </c>
      <c r="P10001" s="36">
        <f t="shared" si="881"/>
        <v>5.0514553606717527E-7</v>
      </c>
      <c r="Q10001" s="36">
        <f t="shared" si="882"/>
        <v>3.946313616375605E-5</v>
      </c>
    </row>
    <row r="10002" spans="1:17" x14ac:dyDescent="0.3">
      <c r="A10002" s="30">
        <v>2541904</v>
      </c>
      <c r="B10002" s="14">
        <v>135</v>
      </c>
      <c r="C10002" s="14" t="s">
        <v>34</v>
      </c>
      <c r="D10002" s="14" t="s">
        <v>55</v>
      </c>
      <c r="E10002" s="14" t="s">
        <v>56</v>
      </c>
      <c r="F10002" s="48">
        <v>500</v>
      </c>
      <c r="G10002" s="38">
        <v>1184.57</v>
      </c>
      <c r="H10002" s="14" t="s">
        <v>218</v>
      </c>
      <c r="I10002" s="38">
        <v>5.9915000000000003E-3</v>
      </c>
      <c r="J10002" s="38">
        <v>1494.5730000000001</v>
      </c>
      <c r="K10002" s="39" t="str">
        <f t="shared" si="878"/>
        <v>Kempenland-West_H3130</v>
      </c>
      <c r="L10002" s="40">
        <f>VLOOKUP(D10002,DATA!A:F,5,FALSE)</f>
        <v>0</v>
      </c>
      <c r="M10002" s="41">
        <f>VLOOKUP(D10002,DATA!A:F,6,FALSE)</f>
        <v>3.5</v>
      </c>
      <c r="N10002" s="40">
        <f t="shared" si="879"/>
        <v>50</v>
      </c>
      <c r="O10002" s="40">
        <f t="shared" si="880"/>
        <v>50</v>
      </c>
      <c r="P10002" s="40">
        <f>J10002/10000*I10002</f>
        <v>8.9547341295000019E-4</v>
      </c>
      <c r="Q10002" s="40">
        <f>IF(AND(H10002&lt;&gt;"below",I10002&gt;=0.005),M10002*P10002,0)</f>
        <v>3.1341569453250005E-3</v>
      </c>
    </row>
    <row r="10003" spans="1:17" x14ac:dyDescent="0.3">
      <c r="A10003" s="29">
        <v>2541904</v>
      </c>
      <c r="B10003" s="1">
        <v>135</v>
      </c>
      <c r="C10003" s="1" t="s">
        <v>34</v>
      </c>
      <c r="D10003" s="1" t="s">
        <v>41</v>
      </c>
      <c r="E10003" s="1" t="s">
        <v>42</v>
      </c>
      <c r="F10003" s="47">
        <v>1071</v>
      </c>
      <c r="G10003" s="34">
        <v>1184.57</v>
      </c>
      <c r="H10003" s="1" t="s">
        <v>218</v>
      </c>
      <c r="I10003" s="34">
        <v>5.9915000000000003E-3</v>
      </c>
      <c r="J10003" s="34">
        <v>4295.6752999999999</v>
      </c>
      <c r="K10003" s="35" t="str">
        <f t="shared" si="878"/>
        <v>Kempenland-West_H4010A</v>
      </c>
      <c r="L10003" s="36">
        <f>VLOOKUP(D10003,DATA!A:F,5,FALSE)</f>
        <v>1.3726988247862192E-2</v>
      </c>
      <c r="M10003" s="37">
        <f>VLOOKUP(D10003,DATA!A:F,6,FALSE)</f>
        <v>1285.5</v>
      </c>
      <c r="N10003" s="36">
        <f t="shared" si="879"/>
        <v>20.013274298508865</v>
      </c>
      <c r="O10003" s="36">
        <f t="shared" si="880"/>
        <v>20.014590909884518</v>
      </c>
      <c r="P10003" s="36">
        <f t="shared" si="881"/>
        <v>1.3166113756533093E-3</v>
      </c>
      <c r="Q10003" s="36">
        <f t="shared" si="882"/>
        <v>5.6557349660929422E-2</v>
      </c>
    </row>
    <row r="10004" spans="1:17" x14ac:dyDescent="0.3">
      <c r="A10004" s="29">
        <v>2541904</v>
      </c>
      <c r="B10004" s="1">
        <v>135</v>
      </c>
      <c r="C10004" s="1" t="s">
        <v>34</v>
      </c>
      <c r="D10004" s="1" t="s">
        <v>43</v>
      </c>
      <c r="E10004" s="1" t="s">
        <v>44</v>
      </c>
      <c r="F10004" s="47">
        <v>1071</v>
      </c>
      <c r="G10004" s="34">
        <v>1184.57</v>
      </c>
      <c r="H10004" s="1" t="s">
        <v>218</v>
      </c>
      <c r="I10004" s="34">
        <v>5.9915000000000003E-3</v>
      </c>
      <c r="J10004" s="34">
        <v>74.887870000000007</v>
      </c>
      <c r="K10004" s="35" t="str">
        <f t="shared" si="878"/>
        <v>Kempenland-West_H7150</v>
      </c>
      <c r="L10004" s="36">
        <f>VLOOKUP(D10004,DATA!A:F,5,FALSE)</f>
        <v>1.3726988247862192E-2</v>
      </c>
      <c r="M10004" s="37">
        <f>VLOOKUP(D10004,DATA!A:F,6,FALSE)</f>
        <v>1285.5</v>
      </c>
      <c r="N10004" s="36">
        <f t="shared" si="879"/>
        <v>20.013274298508865</v>
      </c>
      <c r="O10004" s="36">
        <f t="shared" si="880"/>
        <v>20.014590909884518</v>
      </c>
      <c r="P10004" s="36">
        <f t="shared" si="881"/>
        <v>1.3166113756533093E-3</v>
      </c>
      <c r="Q10004" s="36">
        <f t="shared" si="882"/>
        <v>9.8598221540446211E-4</v>
      </c>
    </row>
    <row r="10005" spans="1:17" x14ac:dyDescent="0.3">
      <c r="A10005" s="29">
        <v>2541907</v>
      </c>
      <c r="B10005" s="1">
        <v>135</v>
      </c>
      <c r="C10005" s="1" t="s">
        <v>34</v>
      </c>
      <c r="D10005" s="1" t="s">
        <v>82</v>
      </c>
      <c r="E10005" s="1" t="s">
        <v>54</v>
      </c>
      <c r="F10005" s="47">
        <v>714</v>
      </c>
      <c r="G10005" s="34">
        <v>988.21</v>
      </c>
      <c r="H10005" s="1" t="s">
        <v>218</v>
      </c>
      <c r="I10005" s="34">
        <v>5.2976999999999998E-3</v>
      </c>
      <c r="J10005" s="34">
        <v>9451.4539999999997</v>
      </c>
      <c r="K10005" s="35" t="str">
        <f t="shared" si="878"/>
        <v>Kempenland-West_ZGH4030</v>
      </c>
      <c r="L10005" s="36">
        <f>VLOOKUP(D10005,DATA!A:F,5,FALSE)</f>
        <v>1.0986712608830001E-2</v>
      </c>
      <c r="M10005" s="37">
        <f>VLOOKUP(D10005,DATA!A:F,6,FALSE)</f>
        <v>982</v>
      </c>
      <c r="N10005" s="36">
        <f t="shared" si="879"/>
        <v>51.705025777369357</v>
      </c>
      <c r="O10005" s="36">
        <f t="shared" si="880"/>
        <v>51.706479191546357</v>
      </c>
      <c r="P10005" s="36">
        <f t="shared" si="881"/>
        <v>1.4534141769999565E-3</v>
      </c>
      <c r="Q10005" s="36">
        <f t="shared" si="882"/>
        <v>0.13736877236862946</v>
      </c>
    </row>
    <row r="10006" spans="1:17" x14ac:dyDescent="0.3">
      <c r="A10006" s="29">
        <v>2541908</v>
      </c>
      <c r="B10006" s="1">
        <v>135</v>
      </c>
      <c r="C10006" s="1" t="s">
        <v>34</v>
      </c>
      <c r="D10006" s="1" t="s">
        <v>53</v>
      </c>
      <c r="E10006" s="1" t="s">
        <v>54</v>
      </c>
      <c r="F10006" s="47">
        <v>714</v>
      </c>
      <c r="G10006" s="34">
        <v>984.42</v>
      </c>
      <c r="H10006" s="1" t="s">
        <v>218</v>
      </c>
      <c r="I10006" s="34">
        <v>5.3479E-3</v>
      </c>
      <c r="J10006" s="34">
        <v>655.02250000000004</v>
      </c>
      <c r="K10006" s="35" t="str">
        <f t="shared" si="878"/>
        <v>Kempenland-West_H4030</v>
      </c>
      <c r="L10006" s="36">
        <f>VLOOKUP(D10006,DATA!A:F,5,FALSE)</f>
        <v>1.0986712608830001E-2</v>
      </c>
      <c r="M10006" s="37">
        <f>VLOOKUP(D10006,DATA!A:F,6,FALSE)</f>
        <v>982</v>
      </c>
      <c r="N10006" s="36">
        <f t="shared" si="879"/>
        <v>50.664656958715426</v>
      </c>
      <c r="O10006" s="36">
        <f t="shared" si="880"/>
        <v>50.666125594585459</v>
      </c>
      <c r="P10006" s="36">
        <f t="shared" si="881"/>
        <v>1.468635870033097E-3</v>
      </c>
      <c r="Q10006" s="36">
        <f t="shared" si="882"/>
        <v>9.6198953917875432E-3</v>
      </c>
    </row>
    <row r="10007" spans="1:17" x14ac:dyDescent="0.3">
      <c r="A10007" s="29">
        <v>2541908</v>
      </c>
      <c r="B10007" s="1">
        <v>135</v>
      </c>
      <c r="C10007" s="1" t="s">
        <v>34</v>
      </c>
      <c r="D10007" s="1" t="s">
        <v>82</v>
      </c>
      <c r="E10007" s="1" t="s">
        <v>54</v>
      </c>
      <c r="F10007" s="47">
        <v>714</v>
      </c>
      <c r="G10007" s="34">
        <v>984.42</v>
      </c>
      <c r="H10007" s="1" t="s">
        <v>218</v>
      </c>
      <c r="I10007" s="34">
        <v>5.3479E-3</v>
      </c>
      <c r="J10007" s="34">
        <v>3367.7892999999999</v>
      </c>
      <c r="K10007" s="35" t="str">
        <f t="shared" si="878"/>
        <v>Kempenland-West_ZGH4030</v>
      </c>
      <c r="L10007" s="36">
        <f>VLOOKUP(D10007,DATA!A:F,5,FALSE)</f>
        <v>1.0986712608830001E-2</v>
      </c>
      <c r="M10007" s="37">
        <f>VLOOKUP(D10007,DATA!A:F,6,FALSE)</f>
        <v>982</v>
      </c>
      <c r="N10007" s="36">
        <f t="shared" si="879"/>
        <v>50.664656958715426</v>
      </c>
      <c r="O10007" s="36">
        <f t="shared" si="880"/>
        <v>50.666125594585459</v>
      </c>
      <c r="P10007" s="36">
        <f t="shared" si="881"/>
        <v>1.468635870033097E-3</v>
      </c>
      <c r="Q10007" s="36">
        <f t="shared" si="882"/>
        <v>4.9460561686936549E-2</v>
      </c>
    </row>
    <row r="10008" spans="1:17" x14ac:dyDescent="0.3">
      <c r="A10008" s="29">
        <v>2541913</v>
      </c>
      <c r="B10008" s="1">
        <v>135</v>
      </c>
      <c r="C10008" s="1" t="s">
        <v>34</v>
      </c>
      <c r="D10008" s="1" t="s">
        <v>85</v>
      </c>
      <c r="E10008" s="1" t="s">
        <v>60</v>
      </c>
      <c r="F10008" s="47">
        <v>1071</v>
      </c>
      <c r="G10008" s="34">
        <v>2011.51</v>
      </c>
      <c r="H10008" s="1" t="s">
        <v>218</v>
      </c>
      <c r="I10008" s="34">
        <v>1.3571E-2</v>
      </c>
      <c r="J10008" s="34">
        <v>1691.7764</v>
      </c>
      <c r="K10008" s="35" t="str">
        <f t="shared" si="878"/>
        <v>Kempenland-West_ZGH9190</v>
      </c>
      <c r="L10008" s="36">
        <f>VLOOKUP(D10008,DATA!A:F,5,FALSE)</f>
        <v>1.3726988247862192E-2</v>
      </c>
      <c r="M10008" s="37">
        <f>VLOOKUP(D10008,DATA!A:F,6,FALSE)</f>
        <v>1285.5</v>
      </c>
      <c r="N10008" s="36">
        <f t="shared" si="879"/>
        <v>99.995302888454916</v>
      </c>
      <c r="O10008" s="36">
        <f t="shared" si="880"/>
        <v>99.995303763352325</v>
      </c>
      <c r="P10008" s="36">
        <f t="shared" si="881"/>
        <v>8.7489740963064833E-7</v>
      </c>
      <c r="Q10008" s="36">
        <f t="shared" si="882"/>
        <v>1.4801307900342635E-5</v>
      </c>
    </row>
    <row r="10009" spans="1:17" x14ac:dyDescent="0.3">
      <c r="A10009" s="29">
        <v>2541914</v>
      </c>
      <c r="B10009" s="1">
        <v>135</v>
      </c>
      <c r="C10009" s="1" t="s">
        <v>34</v>
      </c>
      <c r="D10009" s="1" t="s">
        <v>85</v>
      </c>
      <c r="E10009" s="1" t="s">
        <v>60</v>
      </c>
      <c r="F10009" s="47">
        <v>1071</v>
      </c>
      <c r="G10009" s="34">
        <v>2004.07</v>
      </c>
      <c r="H10009" s="1" t="s">
        <v>218</v>
      </c>
      <c r="I10009" s="34">
        <v>1.3377999999999999E-2</v>
      </c>
      <c r="J10009" s="34">
        <v>124.63462</v>
      </c>
      <c r="K10009" s="35" t="str">
        <f t="shared" si="878"/>
        <v>Kempenland-West_ZGH9190</v>
      </c>
      <c r="L10009" s="36">
        <f>VLOOKUP(D10009,DATA!A:F,5,FALSE)</f>
        <v>1.3726988247862192E-2</v>
      </c>
      <c r="M10009" s="37">
        <f>VLOOKUP(D10009,DATA!A:F,6,FALSE)</f>
        <v>1285.5</v>
      </c>
      <c r="N10009" s="36">
        <f t="shared" si="879"/>
        <v>99.994797852626021</v>
      </c>
      <c r="O10009" s="36">
        <f t="shared" si="880"/>
        <v>99.994798807809147</v>
      </c>
      <c r="P10009" s="36">
        <f t="shared" si="881"/>
        <v>9.5518312548392714E-7</v>
      </c>
      <c r="Q10009" s="36">
        <f t="shared" si="882"/>
        <v>1.1904888587510157E-6</v>
      </c>
    </row>
    <row r="10010" spans="1:17" x14ac:dyDescent="0.3">
      <c r="A10010" s="29">
        <v>2543432</v>
      </c>
      <c r="B10010" s="1">
        <v>135</v>
      </c>
      <c r="C10010" s="1" t="s">
        <v>34</v>
      </c>
      <c r="D10010" s="1" t="s">
        <v>53</v>
      </c>
      <c r="E10010" s="1" t="s">
        <v>54</v>
      </c>
      <c r="F10010" s="47">
        <v>714</v>
      </c>
      <c r="G10010" s="34">
        <v>1326.92</v>
      </c>
      <c r="H10010" s="1" t="s">
        <v>218</v>
      </c>
      <c r="I10010" s="34">
        <v>6.5287000000000001E-3</v>
      </c>
      <c r="J10010" s="34">
        <v>3575.364</v>
      </c>
      <c r="K10010" s="35" t="str">
        <f t="shared" si="878"/>
        <v>Kempenland-West_H4030</v>
      </c>
      <c r="L10010" s="36">
        <f>VLOOKUP(D10010,DATA!A:F,5,FALSE)</f>
        <v>1.0986712608830001E-2</v>
      </c>
      <c r="M10010" s="37">
        <f>VLOOKUP(D10010,DATA!A:F,6,FALSE)</f>
        <v>982</v>
      </c>
      <c r="N10010" s="36">
        <f t="shared" si="879"/>
        <v>97.789366921411315</v>
      </c>
      <c r="O10010" s="36">
        <f t="shared" si="880"/>
        <v>97.789521977165933</v>
      </c>
      <c r="P10010" s="36">
        <f t="shared" si="881"/>
        <v>1.5505575461816079E-4</v>
      </c>
      <c r="Q10010" s="36">
        <f t="shared" si="882"/>
        <v>5.5438076305460585E-3</v>
      </c>
    </row>
    <row r="10011" spans="1:17" x14ac:dyDescent="0.3">
      <c r="A10011" s="30">
        <v>2543433</v>
      </c>
      <c r="B10011" s="14">
        <v>135</v>
      </c>
      <c r="C10011" s="14" t="s">
        <v>34</v>
      </c>
      <c r="D10011" s="14" t="s">
        <v>55</v>
      </c>
      <c r="E10011" s="14" t="s">
        <v>56</v>
      </c>
      <c r="F10011" s="48">
        <v>500</v>
      </c>
      <c r="G10011" s="38">
        <v>991.49</v>
      </c>
      <c r="H10011" s="14" t="s">
        <v>218</v>
      </c>
      <c r="I10011" s="38">
        <v>4.9728000000000003E-3</v>
      </c>
      <c r="J10011" s="38">
        <v>3859.1716000000001</v>
      </c>
      <c r="K10011" s="39" t="str">
        <f t="shared" si="878"/>
        <v>Kempenland-West_H3130</v>
      </c>
      <c r="L10011" s="40">
        <f>VLOOKUP(D10011,DATA!A:F,5,FALSE)</f>
        <v>0</v>
      </c>
      <c r="M10011" s="41">
        <f>VLOOKUP(D10011,DATA!A:F,6,FALSE)</f>
        <v>3.5</v>
      </c>
      <c r="N10011" s="40">
        <f t="shared" si="879"/>
        <v>50</v>
      </c>
      <c r="O10011" s="40">
        <f t="shared" si="880"/>
        <v>50</v>
      </c>
      <c r="P10011" s="40">
        <f>J10011/10000*I10011</f>
        <v>1.9190888532480002E-3</v>
      </c>
      <c r="Q10011" s="40">
        <f>IF(AND(H10011&lt;&gt;"below",I10011&gt;=0.005),M10011*P10011,0)</f>
        <v>0</v>
      </c>
    </row>
    <row r="10012" spans="1:17" x14ac:dyDescent="0.3">
      <c r="A10012" s="29">
        <v>2543433</v>
      </c>
      <c r="B10012" s="1">
        <v>135</v>
      </c>
      <c r="C10012" s="1" t="s">
        <v>34</v>
      </c>
      <c r="D10012" s="1" t="s">
        <v>53</v>
      </c>
      <c r="E10012" s="1" t="s">
        <v>54</v>
      </c>
      <c r="F10012" s="47">
        <v>714</v>
      </c>
      <c r="G10012" s="34">
        <v>991.49</v>
      </c>
      <c r="H10012" s="1" t="s">
        <v>218</v>
      </c>
      <c r="I10012" s="34">
        <v>4.9728000000000003E-3</v>
      </c>
      <c r="J10012" s="34">
        <v>18.687532000000001</v>
      </c>
      <c r="K10012" s="35" t="str">
        <f t="shared" si="878"/>
        <v>Kempenland-West_H4030</v>
      </c>
      <c r="L10012" s="36">
        <f>VLOOKUP(D10012,DATA!A:F,5,FALSE)</f>
        <v>1.0986712608830001E-2</v>
      </c>
      <c r="M10012" s="37">
        <f>VLOOKUP(D10012,DATA!A:F,6,FALSE)</f>
        <v>982</v>
      </c>
      <c r="N10012" s="36">
        <f t="shared" si="879"/>
        <v>52.604238778847005</v>
      </c>
      <c r="O10012" s="36">
        <f t="shared" si="880"/>
        <v>52.605600939660512</v>
      </c>
      <c r="P10012" s="36">
        <f t="shared" si="881"/>
        <v>1.3621608135068186E-3</v>
      </c>
      <c r="Q10012" s="36">
        <f t="shared" si="882"/>
        <v>0</v>
      </c>
    </row>
    <row r="10013" spans="1:17" x14ac:dyDescent="0.3">
      <c r="A10013" s="29">
        <v>2543435</v>
      </c>
      <c r="B10013" s="1">
        <v>135</v>
      </c>
      <c r="C10013" s="1" t="s">
        <v>34</v>
      </c>
      <c r="D10013" s="1" t="s">
        <v>82</v>
      </c>
      <c r="E10013" s="1" t="s">
        <v>54</v>
      </c>
      <c r="F10013" s="47">
        <v>714</v>
      </c>
      <c r="G10013" s="34">
        <v>1001.91</v>
      </c>
      <c r="H10013" s="1" t="s">
        <v>218</v>
      </c>
      <c r="I10013" s="34">
        <v>5.3052000000000004E-3</v>
      </c>
      <c r="J10013" s="34">
        <v>6478.6729999999998</v>
      </c>
      <c r="K10013" s="35" t="str">
        <f t="shared" si="878"/>
        <v>Kempenland-West_ZGH4030</v>
      </c>
      <c r="L10013" s="36">
        <f>VLOOKUP(D10013,DATA!A:F,5,FALSE)</f>
        <v>1.0986712608830001E-2</v>
      </c>
      <c r="M10013" s="37">
        <f>VLOOKUP(D10013,DATA!A:F,6,FALSE)</f>
        <v>982</v>
      </c>
      <c r="N10013" s="36">
        <f t="shared" si="879"/>
        <v>55.446934047640333</v>
      </c>
      <c r="O10013" s="36">
        <f t="shared" si="880"/>
        <v>55.448373917625787</v>
      </c>
      <c r="P10013" s="36">
        <f t="shared" si="881"/>
        <v>1.4398699854538677E-3</v>
      </c>
      <c r="Q10013" s="36">
        <f t="shared" si="882"/>
        <v>9.328446798270365E-2</v>
      </c>
    </row>
    <row r="10014" spans="1:17" x14ac:dyDescent="0.3">
      <c r="A10014" s="29">
        <v>2543436</v>
      </c>
      <c r="B10014" s="1">
        <v>135</v>
      </c>
      <c r="C10014" s="1" t="s">
        <v>34</v>
      </c>
      <c r="D10014" s="1" t="s">
        <v>82</v>
      </c>
      <c r="E10014" s="1" t="s">
        <v>54</v>
      </c>
      <c r="F10014" s="47">
        <v>714</v>
      </c>
      <c r="G10014" s="34">
        <v>985.9</v>
      </c>
      <c r="H10014" s="1" t="s">
        <v>218</v>
      </c>
      <c r="I10014" s="34">
        <v>5.3198999999999998E-3</v>
      </c>
      <c r="J10014" s="34">
        <v>10000</v>
      </c>
      <c r="K10014" s="35" t="str">
        <f t="shared" si="878"/>
        <v>Kempenland-West_ZGH4030</v>
      </c>
      <c r="L10014" s="36">
        <f>VLOOKUP(D10014,DATA!A:F,5,FALSE)</f>
        <v>1.0986712608830001E-2</v>
      </c>
      <c r="M10014" s="37">
        <f>VLOOKUP(D10014,DATA!A:F,6,FALSE)</f>
        <v>982</v>
      </c>
      <c r="N10014" s="36">
        <f t="shared" si="879"/>
        <v>51.071040618154022</v>
      </c>
      <c r="O10014" s="36">
        <f t="shared" si="880"/>
        <v>51.072501152073691</v>
      </c>
      <c r="P10014" s="36">
        <f t="shared" si="881"/>
        <v>1.4605339196691602E-3</v>
      </c>
      <c r="Q10014" s="36">
        <f t="shared" si="882"/>
        <v>0.14605339196691602</v>
      </c>
    </row>
    <row r="10015" spans="1:17" x14ac:dyDescent="0.3">
      <c r="A10015" s="29">
        <v>2543442</v>
      </c>
      <c r="B10015" s="1">
        <v>135</v>
      </c>
      <c r="C10015" s="1" t="s">
        <v>34</v>
      </c>
      <c r="D10015" s="1" t="s">
        <v>85</v>
      </c>
      <c r="E10015" s="1" t="s">
        <v>60</v>
      </c>
      <c r="F10015" s="47">
        <v>1071</v>
      </c>
      <c r="G10015" s="34">
        <v>2026.48</v>
      </c>
      <c r="H10015" s="1" t="s">
        <v>218</v>
      </c>
      <c r="I10015" s="34">
        <v>1.3434E-2</v>
      </c>
      <c r="J10015" s="34">
        <v>4802.9575000000004</v>
      </c>
      <c r="K10015" s="35" t="str">
        <f t="shared" si="878"/>
        <v>Kempenland-West_ZGH9190</v>
      </c>
      <c r="L10015" s="36">
        <f>VLOOKUP(D10015,DATA!A:F,5,FALSE)</f>
        <v>1.3726988247862192E-2</v>
      </c>
      <c r="M10015" s="37">
        <f>VLOOKUP(D10015,DATA!A:F,6,FALSE)</f>
        <v>1285.5</v>
      </c>
      <c r="N10015" s="36">
        <f t="shared" si="879"/>
        <v>99.996175363362738</v>
      </c>
      <c r="O10015" s="36">
        <f t="shared" si="880"/>
        <v>99.996176068565717</v>
      </c>
      <c r="P10015" s="36">
        <f t="shared" si="881"/>
        <v>7.052029786791536E-7</v>
      </c>
      <c r="Q10015" s="36">
        <f t="shared" si="882"/>
        <v>3.3870599354693811E-5</v>
      </c>
    </row>
    <row r="10016" spans="1:17" x14ac:dyDescent="0.3">
      <c r="A10016" s="29">
        <v>2544961</v>
      </c>
      <c r="B10016" s="1">
        <v>135</v>
      </c>
      <c r="C10016" s="1" t="s">
        <v>34</v>
      </c>
      <c r="D10016" s="1" t="s">
        <v>53</v>
      </c>
      <c r="E10016" s="1" t="s">
        <v>54</v>
      </c>
      <c r="F10016" s="47">
        <v>714</v>
      </c>
      <c r="G10016" s="34">
        <v>1403.18</v>
      </c>
      <c r="H10016" s="1" t="s">
        <v>218</v>
      </c>
      <c r="I10016" s="34">
        <v>6.8110000000000002E-3</v>
      </c>
      <c r="J10016" s="34">
        <v>160.76569000000001</v>
      </c>
      <c r="K10016" s="35" t="str">
        <f t="shared" si="878"/>
        <v>Kempenland-West_H4030</v>
      </c>
      <c r="L10016" s="36">
        <f>VLOOKUP(D10016,DATA!A:F,5,FALSE)</f>
        <v>1.0986712608830001E-2</v>
      </c>
      <c r="M10016" s="37">
        <f>VLOOKUP(D10016,DATA!A:F,6,FALSE)</f>
        <v>982</v>
      </c>
      <c r="N10016" s="36">
        <f t="shared" si="879"/>
        <v>99.031441337601606</v>
      </c>
      <c r="O10016" s="36">
        <f t="shared" si="880"/>
        <v>99.031513110707465</v>
      </c>
      <c r="P10016" s="36">
        <f t="shared" si="881"/>
        <v>7.1773105858596864E-5</v>
      </c>
      <c r="Q10016" s="36">
        <f t="shared" si="882"/>
        <v>1.1538652886800368E-4</v>
      </c>
    </row>
    <row r="10017" spans="1:17" x14ac:dyDescent="0.3">
      <c r="A10017" s="29">
        <v>2544962</v>
      </c>
      <c r="B10017" s="1">
        <v>135</v>
      </c>
      <c r="C10017" s="1" t="s">
        <v>34</v>
      </c>
      <c r="D10017" s="1" t="s">
        <v>41</v>
      </c>
      <c r="E10017" s="1" t="s">
        <v>42</v>
      </c>
      <c r="F10017" s="47">
        <v>1071</v>
      </c>
      <c r="G10017" s="34">
        <v>1073.69</v>
      </c>
      <c r="H10017" s="1" t="s">
        <v>218</v>
      </c>
      <c r="I10017" s="34">
        <v>5.3718999999999998E-3</v>
      </c>
      <c r="J10017" s="34">
        <v>909.17110000000002</v>
      </c>
      <c r="K10017" s="35" t="str">
        <f t="shared" si="878"/>
        <v>Kempenland-West_H4010A</v>
      </c>
      <c r="L10017" s="36">
        <f>VLOOKUP(D10017,DATA!A:F,5,FALSE)</f>
        <v>1.3726988247862192E-2</v>
      </c>
      <c r="M10017" s="37">
        <f>VLOOKUP(D10017,DATA!A:F,6,FALSE)</f>
        <v>1285.5</v>
      </c>
      <c r="N10017" s="36">
        <f t="shared" si="879"/>
        <v>5.1783397142493959</v>
      </c>
      <c r="O10017" s="36">
        <f t="shared" si="880"/>
        <v>5.1787018034973631</v>
      </c>
      <c r="P10017" s="36">
        <f t="shared" si="881"/>
        <v>3.620892479672122E-4</v>
      </c>
      <c r="Q10017" s="36">
        <f t="shared" si="882"/>
        <v>3.2920107987252311E-3</v>
      </c>
    </row>
    <row r="10018" spans="1:17" x14ac:dyDescent="0.3">
      <c r="A10018" s="29">
        <v>2544962</v>
      </c>
      <c r="B10018" s="1">
        <v>135</v>
      </c>
      <c r="C10018" s="1" t="s">
        <v>34</v>
      </c>
      <c r="D10018" s="1" t="s">
        <v>53</v>
      </c>
      <c r="E10018" s="1" t="s">
        <v>54</v>
      </c>
      <c r="F10018" s="47">
        <v>714</v>
      </c>
      <c r="G10018" s="34">
        <v>1073.69</v>
      </c>
      <c r="H10018" s="1" t="s">
        <v>218</v>
      </c>
      <c r="I10018" s="34">
        <v>5.3718999999999998E-3</v>
      </c>
      <c r="J10018" s="34">
        <v>4994.2020000000002</v>
      </c>
      <c r="K10018" s="35" t="str">
        <f t="shared" si="878"/>
        <v>Kempenland-West_H4030</v>
      </c>
      <c r="L10018" s="36">
        <f>VLOOKUP(D10018,DATA!A:F,5,FALSE)</f>
        <v>1.0986712608830001E-2</v>
      </c>
      <c r="M10018" s="37">
        <f>VLOOKUP(D10018,DATA!A:F,6,FALSE)</f>
        <v>982</v>
      </c>
      <c r="N10018" s="36">
        <f t="shared" si="879"/>
        <v>73.25054676863941</v>
      </c>
      <c r="O10018" s="36">
        <f t="shared" si="880"/>
        <v>73.251703188400398</v>
      </c>
      <c r="P10018" s="36">
        <f t="shared" si="881"/>
        <v>1.1564197609885696E-3</v>
      </c>
      <c r="Q10018" s="36">
        <f t="shared" si="882"/>
        <v>5.7753938831686363E-2</v>
      </c>
    </row>
    <row r="10019" spans="1:17" x14ac:dyDescent="0.3">
      <c r="A10019" s="29">
        <v>2544962</v>
      </c>
      <c r="B10019" s="1">
        <v>135</v>
      </c>
      <c r="C10019" s="1" t="s">
        <v>34</v>
      </c>
      <c r="D10019" s="1" t="s">
        <v>43</v>
      </c>
      <c r="E10019" s="1" t="s">
        <v>44</v>
      </c>
      <c r="F10019" s="47">
        <v>1071</v>
      </c>
      <c r="G10019" s="34">
        <v>1073.69</v>
      </c>
      <c r="H10019" s="1" t="s">
        <v>218</v>
      </c>
      <c r="I10019" s="34">
        <v>5.3718999999999998E-3</v>
      </c>
      <c r="J10019" s="34">
        <v>1684.4547857844</v>
      </c>
      <c r="K10019" s="35" t="str">
        <f t="shared" si="878"/>
        <v>Kempenland-West_H7150</v>
      </c>
      <c r="L10019" s="36">
        <f>VLOOKUP(D10019,DATA!A:F,5,FALSE)</f>
        <v>1.3726988247862192E-2</v>
      </c>
      <c r="M10019" s="37">
        <f>VLOOKUP(D10019,DATA!A:F,6,FALSE)</f>
        <v>1285.5</v>
      </c>
      <c r="N10019" s="36">
        <f t="shared" si="879"/>
        <v>5.1783397142493959</v>
      </c>
      <c r="O10019" s="36">
        <f t="shared" si="880"/>
        <v>5.1787018034973631</v>
      </c>
      <c r="P10019" s="36">
        <f t="shared" si="881"/>
        <v>3.620892479672122E-4</v>
      </c>
      <c r="Q10019" s="36">
        <f t="shared" si="882"/>
        <v>6.0992296661944488E-3</v>
      </c>
    </row>
    <row r="10020" spans="1:17" x14ac:dyDescent="0.3">
      <c r="A10020" s="30">
        <v>2544963</v>
      </c>
      <c r="B10020" s="14">
        <v>135</v>
      </c>
      <c r="C10020" s="14" t="s">
        <v>34</v>
      </c>
      <c r="D10020" s="14" t="s">
        <v>55</v>
      </c>
      <c r="E10020" s="14" t="s">
        <v>56</v>
      </c>
      <c r="F10020" s="48">
        <v>500</v>
      </c>
      <c r="G10020" s="38">
        <v>1006.88</v>
      </c>
      <c r="H10020" s="14" t="s">
        <v>218</v>
      </c>
      <c r="I10020" s="38">
        <v>5.1136999999999997E-3</v>
      </c>
      <c r="J10020" s="38">
        <v>310.495</v>
      </c>
      <c r="K10020" s="39" t="str">
        <f t="shared" si="878"/>
        <v>Kempenland-West_H3130</v>
      </c>
      <c r="L10020" s="40">
        <f>VLOOKUP(D10020,DATA!A:F,5,FALSE)</f>
        <v>0</v>
      </c>
      <c r="M10020" s="41">
        <f>VLOOKUP(D10020,DATA!A:F,6,FALSE)</f>
        <v>3.5</v>
      </c>
      <c r="N10020" s="40">
        <f t="shared" si="879"/>
        <v>50</v>
      </c>
      <c r="O10020" s="40">
        <f t="shared" si="880"/>
        <v>50</v>
      </c>
      <c r="P10020" s="40">
        <f>J10020/10000*I10020</f>
        <v>1.5877782814999999E-4</v>
      </c>
      <c r="Q10020" s="40">
        <f>IF(AND(H10020&lt;&gt;"below",I10020&gt;=0.005),M10020*P10020,0)</f>
        <v>5.5572239852499992E-4</v>
      </c>
    </row>
    <row r="10021" spans="1:17" x14ac:dyDescent="0.3">
      <c r="A10021" s="29">
        <v>2544963</v>
      </c>
      <c r="B10021" s="1">
        <v>135</v>
      </c>
      <c r="C10021" s="1" t="s">
        <v>34</v>
      </c>
      <c r="D10021" s="1" t="s">
        <v>53</v>
      </c>
      <c r="E10021" s="1" t="s">
        <v>54</v>
      </c>
      <c r="F10021" s="47">
        <v>714</v>
      </c>
      <c r="G10021" s="34">
        <v>1006.88</v>
      </c>
      <c r="H10021" s="1" t="s">
        <v>218</v>
      </c>
      <c r="I10021" s="34">
        <v>5.1136999999999997E-3</v>
      </c>
      <c r="J10021" s="34">
        <v>572.86289999999997</v>
      </c>
      <c r="K10021" s="35" t="str">
        <f t="shared" si="878"/>
        <v>Kempenland-West_H4030</v>
      </c>
      <c r="L10021" s="36">
        <f>VLOOKUP(D10021,DATA!A:F,5,FALSE)</f>
        <v>1.0986712608830001E-2</v>
      </c>
      <c r="M10021" s="37">
        <f>VLOOKUP(D10021,DATA!A:F,6,FALSE)</f>
        <v>982</v>
      </c>
      <c r="N10021" s="36">
        <f t="shared" si="879"/>
        <v>56.791499465571192</v>
      </c>
      <c r="O10021" s="36">
        <f t="shared" si="880"/>
        <v>56.792878115123195</v>
      </c>
      <c r="P10021" s="36">
        <f t="shared" si="881"/>
        <v>1.3786495520022868E-3</v>
      </c>
      <c r="Q10021" s="36">
        <f t="shared" si="882"/>
        <v>7.897771804437308E-3</v>
      </c>
    </row>
    <row r="10022" spans="1:17" x14ac:dyDescent="0.3">
      <c r="A10022" s="29">
        <v>2544965</v>
      </c>
      <c r="B10022" s="1">
        <v>135</v>
      </c>
      <c r="C10022" s="1" t="s">
        <v>34</v>
      </c>
      <c r="D10022" s="1" t="s">
        <v>82</v>
      </c>
      <c r="E10022" s="1" t="s">
        <v>54</v>
      </c>
      <c r="F10022" s="47">
        <v>714</v>
      </c>
      <c r="G10022" s="34">
        <v>995.79</v>
      </c>
      <c r="H10022" s="1" t="s">
        <v>218</v>
      </c>
      <c r="I10022" s="34">
        <v>5.3106000000000004E-3</v>
      </c>
      <c r="J10022" s="34">
        <v>8596.8940000000002</v>
      </c>
      <c r="K10022" s="35" t="str">
        <f t="shared" si="878"/>
        <v>Kempenland-West_ZGH4030</v>
      </c>
      <c r="L10022" s="36">
        <f>VLOOKUP(D10022,DATA!A:F,5,FALSE)</f>
        <v>1.0986712608830001E-2</v>
      </c>
      <c r="M10022" s="37">
        <f>VLOOKUP(D10022,DATA!A:F,6,FALSE)</f>
        <v>982</v>
      </c>
      <c r="N10022" s="36">
        <f t="shared" si="879"/>
        <v>53.780440489706557</v>
      </c>
      <c r="O10022" s="36">
        <f t="shared" si="880"/>
        <v>53.78189079874857</v>
      </c>
      <c r="P10022" s="36">
        <f t="shared" si="881"/>
        <v>1.4503090420134868E-3</v>
      </c>
      <c r="Q10022" s="36">
        <f t="shared" si="882"/>
        <v>0.12468153101431494</v>
      </c>
    </row>
    <row r="10023" spans="1:17" x14ac:dyDescent="0.3">
      <c r="A10023" s="29">
        <v>2544966</v>
      </c>
      <c r="B10023" s="1">
        <v>135</v>
      </c>
      <c r="C10023" s="1" t="s">
        <v>34</v>
      </c>
      <c r="D10023" s="1" t="s">
        <v>82</v>
      </c>
      <c r="E10023" s="1" t="s">
        <v>54</v>
      </c>
      <c r="F10023" s="47">
        <v>714</v>
      </c>
      <c r="G10023" s="34">
        <v>986.71</v>
      </c>
      <c r="H10023" s="1" t="s">
        <v>218</v>
      </c>
      <c r="I10023" s="34">
        <v>5.3588000000000004E-3</v>
      </c>
      <c r="J10023" s="34">
        <v>4700.6153921486903</v>
      </c>
      <c r="K10023" s="35" t="str">
        <f t="shared" si="878"/>
        <v>Kempenland-West_ZGH4030</v>
      </c>
      <c r="L10023" s="36">
        <f>VLOOKUP(D10023,DATA!A:F,5,FALSE)</f>
        <v>1.0986712608830001E-2</v>
      </c>
      <c r="M10023" s="37">
        <f>VLOOKUP(D10023,DATA!A:F,6,FALSE)</f>
        <v>982</v>
      </c>
      <c r="N10023" s="36">
        <f t="shared" si="879"/>
        <v>51.29339680160161</v>
      </c>
      <c r="O10023" s="36">
        <f t="shared" si="880"/>
        <v>51.294867705454003</v>
      </c>
      <c r="P10023" s="36">
        <f t="shared" si="881"/>
        <v>1.470903852393235E-3</v>
      </c>
      <c r="Q10023" s="36">
        <f t="shared" si="882"/>
        <v>6.9141532889304455E-2</v>
      </c>
    </row>
    <row r="10024" spans="1:17" x14ac:dyDescent="0.3">
      <c r="A10024" s="29">
        <v>2544972</v>
      </c>
      <c r="B10024" s="1">
        <v>135</v>
      </c>
      <c r="C10024" s="1" t="s">
        <v>34</v>
      </c>
      <c r="D10024" s="1" t="s">
        <v>85</v>
      </c>
      <c r="E10024" s="1" t="s">
        <v>60</v>
      </c>
      <c r="F10024" s="47">
        <v>1071</v>
      </c>
      <c r="G10024" s="34">
        <v>1912.61</v>
      </c>
      <c r="H10024" s="1" t="s">
        <v>218</v>
      </c>
      <c r="I10024" s="34">
        <v>1.2255E-2</v>
      </c>
      <c r="J10024" s="34">
        <v>4833.0366000000004</v>
      </c>
      <c r="K10024" s="35" t="str">
        <f t="shared" si="878"/>
        <v>Kempenland-West_ZGH9190</v>
      </c>
      <c r="L10024" s="36">
        <f>VLOOKUP(D10024,DATA!A:F,5,FALSE)</f>
        <v>1.3726988247862192E-2</v>
      </c>
      <c r="M10024" s="37">
        <f>VLOOKUP(D10024,DATA!A:F,6,FALSE)</f>
        <v>1285.5</v>
      </c>
      <c r="N10024" s="36">
        <f t="shared" si="879"/>
        <v>99.981745505872979</v>
      </c>
      <c r="O10024" s="36">
        <f t="shared" si="880"/>
        <v>99.981748575902685</v>
      </c>
      <c r="P10024" s="36">
        <f t="shared" si="881"/>
        <v>3.0700297060093362E-6</v>
      </c>
      <c r="Q10024" s="36">
        <f t="shared" si="882"/>
        <v>1.4837565932230364E-4</v>
      </c>
    </row>
    <row r="10025" spans="1:17" x14ac:dyDescent="0.3">
      <c r="A10025" s="29">
        <v>2546490</v>
      </c>
      <c r="B10025" s="1">
        <v>135</v>
      </c>
      <c r="C10025" s="1" t="s">
        <v>34</v>
      </c>
      <c r="D10025" s="1" t="s">
        <v>53</v>
      </c>
      <c r="E10025" s="1" t="s">
        <v>54</v>
      </c>
      <c r="F10025" s="47">
        <v>714</v>
      </c>
      <c r="G10025" s="34">
        <v>1319.88</v>
      </c>
      <c r="H10025" s="1" t="s">
        <v>218</v>
      </c>
      <c r="I10025" s="34">
        <v>6.5307999999999998E-3</v>
      </c>
      <c r="J10025" s="34">
        <v>8513.9889999999996</v>
      </c>
      <c r="K10025" s="35" t="str">
        <f t="shared" si="878"/>
        <v>Kempenland-West_H4030</v>
      </c>
      <c r="L10025" s="36">
        <f>VLOOKUP(D10025,DATA!A:F,5,FALSE)</f>
        <v>1.0986712608830001E-2</v>
      </c>
      <c r="M10025" s="37">
        <f>VLOOKUP(D10025,DATA!A:F,6,FALSE)</f>
        <v>982</v>
      </c>
      <c r="N10025" s="36">
        <f t="shared" si="879"/>
        <v>97.615834279408659</v>
      </c>
      <c r="O10025" s="36">
        <f t="shared" si="880"/>
        <v>97.616001263854812</v>
      </c>
      <c r="P10025" s="36">
        <f t="shared" si="881"/>
        <v>1.6698444615315111E-4</v>
      </c>
      <c r="Q10025" s="36">
        <f t="shared" si="882"/>
        <v>1.4217037377190206E-2</v>
      </c>
    </row>
    <row r="10026" spans="1:17" x14ac:dyDescent="0.3">
      <c r="A10026" s="30">
        <v>2546491</v>
      </c>
      <c r="B10026" s="14">
        <v>135</v>
      </c>
      <c r="C10026" s="14" t="s">
        <v>34</v>
      </c>
      <c r="D10026" s="14" t="s">
        <v>55</v>
      </c>
      <c r="E10026" s="14" t="s">
        <v>56</v>
      </c>
      <c r="F10026" s="48">
        <v>500</v>
      </c>
      <c r="G10026" s="38">
        <v>992.78</v>
      </c>
      <c r="H10026" s="14" t="s">
        <v>218</v>
      </c>
      <c r="I10026" s="38">
        <v>4.9638E-3</v>
      </c>
      <c r="J10026" s="38">
        <v>28.364837999999999</v>
      </c>
      <c r="K10026" s="39" t="str">
        <f t="shared" si="878"/>
        <v>Kempenland-West_H3130</v>
      </c>
      <c r="L10026" s="40">
        <f>VLOOKUP(D10026,DATA!A:F,5,FALSE)</f>
        <v>0</v>
      </c>
      <c r="M10026" s="41">
        <f>VLOOKUP(D10026,DATA!A:F,6,FALSE)</f>
        <v>3.5</v>
      </c>
      <c r="N10026" s="40">
        <f t="shared" si="879"/>
        <v>50</v>
      </c>
      <c r="O10026" s="40">
        <f t="shared" si="880"/>
        <v>50</v>
      </c>
      <c r="P10026" s="40">
        <f>J10026/10000*I10026</f>
        <v>1.4079738286439999E-5</v>
      </c>
      <c r="Q10026" s="40">
        <f>IF(AND(H10026&lt;&gt;"below",I10026&gt;=0.005),M10026*P10026,0)</f>
        <v>0</v>
      </c>
    </row>
    <row r="10027" spans="1:17" x14ac:dyDescent="0.3">
      <c r="A10027" s="29">
        <v>2546491</v>
      </c>
      <c r="B10027" s="1">
        <v>135</v>
      </c>
      <c r="C10027" s="1" t="s">
        <v>34</v>
      </c>
      <c r="D10027" s="1" t="s">
        <v>53</v>
      </c>
      <c r="E10027" s="1" t="s">
        <v>54</v>
      </c>
      <c r="F10027" s="47">
        <v>714</v>
      </c>
      <c r="G10027" s="34">
        <v>992.78</v>
      </c>
      <c r="H10027" s="1" t="s">
        <v>218</v>
      </c>
      <c r="I10027" s="34">
        <v>4.9638E-3</v>
      </c>
      <c r="J10027" s="34">
        <v>7849.4719999999998</v>
      </c>
      <c r="K10027" s="35" t="str">
        <f t="shared" si="878"/>
        <v>Kempenland-West_H4030</v>
      </c>
      <c r="L10027" s="36">
        <f>VLOOKUP(D10027,DATA!A:F,5,FALSE)</f>
        <v>1.0986712608830001E-2</v>
      </c>
      <c r="M10027" s="37">
        <f>VLOOKUP(D10027,DATA!A:F,6,FALSE)</f>
        <v>982</v>
      </c>
      <c r="N10027" s="36">
        <f t="shared" si="879"/>
        <v>52.957462762822701</v>
      </c>
      <c r="O10027" s="36">
        <f t="shared" si="880"/>
        <v>52.958821386707776</v>
      </c>
      <c r="P10027" s="36">
        <f t="shared" si="881"/>
        <v>1.3586238850749055E-3</v>
      </c>
      <c r="Q10027" s="36">
        <f t="shared" si="882"/>
        <v>0</v>
      </c>
    </row>
    <row r="10028" spans="1:17" x14ac:dyDescent="0.3">
      <c r="A10028" s="29">
        <v>2546493</v>
      </c>
      <c r="B10028" s="1">
        <v>135</v>
      </c>
      <c r="C10028" s="1" t="s">
        <v>34</v>
      </c>
      <c r="D10028" s="1" t="s">
        <v>82</v>
      </c>
      <c r="E10028" s="1" t="s">
        <v>54</v>
      </c>
      <c r="F10028" s="47">
        <v>714</v>
      </c>
      <c r="G10028" s="34">
        <v>1003.77</v>
      </c>
      <c r="H10028" s="1" t="s">
        <v>218</v>
      </c>
      <c r="I10028" s="34">
        <v>5.2845000000000001E-3</v>
      </c>
      <c r="J10028" s="34">
        <v>3339.3869677349999</v>
      </c>
      <c r="K10028" s="35" t="str">
        <f t="shared" si="878"/>
        <v>Kempenland-West_ZGH4030</v>
      </c>
      <c r="L10028" s="36">
        <f>VLOOKUP(D10028,DATA!A:F,5,FALSE)</f>
        <v>1.0986712608830001E-2</v>
      </c>
      <c r="M10028" s="37">
        <f>VLOOKUP(D10028,DATA!A:F,6,FALSE)</f>
        <v>982</v>
      </c>
      <c r="N10028" s="36">
        <f t="shared" si="879"/>
        <v>55.951174404944908</v>
      </c>
      <c r="O10028" s="36">
        <f t="shared" si="880"/>
        <v>55.952605319517531</v>
      </c>
      <c r="P10028" s="36">
        <f t="shared" si="881"/>
        <v>1.4309145726230099E-3</v>
      </c>
      <c r="Q10028" s="36">
        <f t="shared" si="882"/>
        <v>4.7783774757593767E-2</v>
      </c>
    </row>
    <row r="10029" spans="1:17" x14ac:dyDescent="0.3">
      <c r="A10029" s="29">
        <v>2546494</v>
      </c>
      <c r="B10029" s="1">
        <v>135</v>
      </c>
      <c r="C10029" s="1" t="s">
        <v>34</v>
      </c>
      <c r="D10029" s="1" t="s">
        <v>82</v>
      </c>
      <c r="E10029" s="1" t="s">
        <v>54</v>
      </c>
      <c r="F10029" s="47">
        <v>714</v>
      </c>
      <c r="G10029" s="34">
        <v>990.11</v>
      </c>
      <c r="H10029" s="1" t="s">
        <v>218</v>
      </c>
      <c r="I10029" s="34">
        <v>5.3182000000000004E-3</v>
      </c>
      <c r="J10029" s="34">
        <v>4281.7092000000002</v>
      </c>
      <c r="K10029" s="35" t="str">
        <f t="shared" si="878"/>
        <v>Kempenland-West_ZGH4030</v>
      </c>
      <c r="L10029" s="36">
        <f>VLOOKUP(D10029,DATA!A:F,5,FALSE)</f>
        <v>1.0986712608830001E-2</v>
      </c>
      <c r="M10029" s="37">
        <f>VLOOKUP(D10029,DATA!A:F,6,FALSE)</f>
        <v>982</v>
      </c>
      <c r="N10029" s="36">
        <f t="shared" si="879"/>
        <v>52.226083397828603</v>
      </c>
      <c r="O10029" s="36">
        <f t="shared" si="880"/>
        <v>52.227541238862095</v>
      </c>
      <c r="P10029" s="36">
        <f t="shared" si="881"/>
        <v>1.4578410334920022E-3</v>
      </c>
      <c r="Q10029" s="36">
        <f t="shared" si="882"/>
        <v>6.2420513652402143E-2</v>
      </c>
    </row>
    <row r="10030" spans="1:17" x14ac:dyDescent="0.3">
      <c r="A10030" s="29">
        <v>2546495</v>
      </c>
      <c r="B10030" s="1">
        <v>135</v>
      </c>
      <c r="C10030" s="1" t="s">
        <v>34</v>
      </c>
      <c r="D10030" s="1" t="s">
        <v>41</v>
      </c>
      <c r="E10030" s="1" t="s">
        <v>42</v>
      </c>
      <c r="F10030" s="47">
        <v>1071</v>
      </c>
      <c r="G10030" s="34">
        <v>1097.21</v>
      </c>
      <c r="H10030" s="1" t="s">
        <v>218</v>
      </c>
      <c r="I10030" s="34">
        <v>6.0082E-3</v>
      </c>
      <c r="J10030" s="34">
        <v>681.81835999999998</v>
      </c>
      <c r="K10030" s="35" t="str">
        <f t="shared" si="878"/>
        <v>Kempenland-West_H4010A</v>
      </c>
      <c r="L10030" s="36">
        <f>VLOOKUP(D10030,DATA!A:F,5,FALSE)</f>
        <v>1.3726988247862192E-2</v>
      </c>
      <c r="M10030" s="37">
        <f>VLOOKUP(D10030,DATA!A:F,6,FALSE)</f>
        <v>1285.5</v>
      </c>
      <c r="N10030" s="36">
        <f t="shared" si="879"/>
        <v>7.0132576671616791</v>
      </c>
      <c r="O10030" s="36">
        <f t="shared" si="880"/>
        <v>7.0137955353611918</v>
      </c>
      <c r="P10030" s="36">
        <f t="shared" si="881"/>
        <v>5.3786819951273657E-4</v>
      </c>
      <c r="Q10030" s="36">
        <f t="shared" si="882"/>
        <v>3.6672841368792686E-3</v>
      </c>
    </row>
    <row r="10031" spans="1:17" x14ac:dyDescent="0.3">
      <c r="A10031" s="29">
        <v>2546495</v>
      </c>
      <c r="B10031" s="1">
        <v>135</v>
      </c>
      <c r="C10031" s="1" t="s">
        <v>34</v>
      </c>
      <c r="D10031" s="1" t="s">
        <v>82</v>
      </c>
      <c r="E10031" s="1" t="s">
        <v>54</v>
      </c>
      <c r="F10031" s="47">
        <v>714</v>
      </c>
      <c r="G10031" s="34">
        <v>1097.21</v>
      </c>
      <c r="H10031" s="1" t="s">
        <v>218</v>
      </c>
      <c r="I10031" s="34">
        <v>6.0082E-3</v>
      </c>
      <c r="J10031" s="34">
        <v>170.45459</v>
      </c>
      <c r="K10031" s="35" t="str">
        <f t="shared" si="878"/>
        <v>Kempenland-West_ZGH4030</v>
      </c>
      <c r="L10031" s="36">
        <f>VLOOKUP(D10031,DATA!A:F,5,FALSE)</f>
        <v>1.0986712608830001E-2</v>
      </c>
      <c r="M10031" s="37">
        <f>VLOOKUP(D10031,DATA!A:F,6,FALSE)</f>
        <v>982</v>
      </c>
      <c r="N10031" s="36">
        <f t="shared" si="879"/>
        <v>78.001935352336801</v>
      </c>
      <c r="O10031" s="36">
        <f t="shared" si="880"/>
        <v>78.003067997748545</v>
      </c>
      <c r="P10031" s="36">
        <f t="shared" si="881"/>
        <v>1.1326454117437379E-3</v>
      </c>
      <c r="Q10031" s="36">
        <f t="shared" si="882"/>
        <v>1.9306460927416003E-3</v>
      </c>
    </row>
    <row r="10032" spans="1:17" x14ac:dyDescent="0.3">
      <c r="A10032" s="29">
        <v>2546500</v>
      </c>
      <c r="B10032" s="1">
        <v>135</v>
      </c>
      <c r="C10032" s="1" t="s">
        <v>34</v>
      </c>
      <c r="D10032" s="1" t="s">
        <v>85</v>
      </c>
      <c r="E10032" s="1" t="s">
        <v>60</v>
      </c>
      <c r="F10032" s="47">
        <v>1071</v>
      </c>
      <c r="G10032" s="34">
        <v>2032.29</v>
      </c>
      <c r="H10032" s="1" t="s">
        <v>218</v>
      </c>
      <c r="I10032" s="34">
        <v>1.3528999999999999E-2</v>
      </c>
      <c r="J10032" s="34">
        <v>248.73725999999999</v>
      </c>
      <c r="K10032" s="35" t="str">
        <f t="shared" si="878"/>
        <v>Kempenland-West_ZGH9190</v>
      </c>
      <c r="L10032" s="36">
        <f>VLOOKUP(D10032,DATA!A:F,5,FALSE)</f>
        <v>1.3726988247862192E-2</v>
      </c>
      <c r="M10032" s="37">
        <f>VLOOKUP(D10032,DATA!A:F,6,FALSE)</f>
        <v>1285.5</v>
      </c>
      <c r="N10032" s="36">
        <f t="shared" si="879"/>
        <v>99.996468535716659</v>
      </c>
      <c r="O10032" s="36">
        <f t="shared" si="880"/>
        <v>99.996469191469401</v>
      </c>
      <c r="P10032" s="36">
        <f t="shared" si="881"/>
        <v>6.5575274277307471E-7</v>
      </c>
      <c r="Q10032" s="36">
        <f t="shared" si="882"/>
        <v>1.6311014047485939E-6</v>
      </c>
    </row>
    <row r="10033" spans="1:17" x14ac:dyDescent="0.3">
      <c r="A10033" s="29">
        <v>2546501</v>
      </c>
      <c r="B10033" s="1">
        <v>135</v>
      </c>
      <c r="C10033" s="1" t="s">
        <v>34</v>
      </c>
      <c r="D10033" s="1" t="s">
        <v>85</v>
      </c>
      <c r="E10033" s="1" t="s">
        <v>60</v>
      </c>
      <c r="F10033" s="47">
        <v>1071</v>
      </c>
      <c r="G10033" s="34">
        <v>1618.85</v>
      </c>
      <c r="H10033" s="1" t="s">
        <v>218</v>
      </c>
      <c r="I10033" s="34">
        <v>9.8268000000000001E-3</v>
      </c>
      <c r="J10033" s="34">
        <v>155.53754000000001</v>
      </c>
      <c r="K10033" s="35" t="str">
        <f t="shared" si="878"/>
        <v>Kempenland-West_ZGH9190</v>
      </c>
      <c r="L10033" s="36">
        <f>VLOOKUP(D10033,DATA!A:F,5,FALSE)</f>
        <v>1.3726988247862192E-2</v>
      </c>
      <c r="M10033" s="37">
        <f>VLOOKUP(D10033,DATA!A:F,6,FALSE)</f>
        <v>1285.5</v>
      </c>
      <c r="N10033" s="36">
        <f t="shared" si="879"/>
        <v>98.980783502082801</v>
      </c>
      <c r="O10033" s="36">
        <f t="shared" si="880"/>
        <v>98.98091957635404</v>
      </c>
      <c r="P10033" s="36">
        <f t="shared" si="881"/>
        <v>1.3607427123929483E-4</v>
      </c>
      <c r="Q10033" s="36">
        <f t="shared" si="882"/>
        <v>2.1164657405852672E-4</v>
      </c>
    </row>
    <row r="10034" spans="1:17" x14ac:dyDescent="0.3">
      <c r="A10034" s="29">
        <v>2548015</v>
      </c>
      <c r="B10034" s="1">
        <v>135</v>
      </c>
      <c r="C10034" s="1" t="s">
        <v>34</v>
      </c>
      <c r="D10034" s="1" t="s">
        <v>25</v>
      </c>
      <c r="E10034" s="1" t="s">
        <v>23</v>
      </c>
      <c r="F10034" s="47">
        <v>1857</v>
      </c>
      <c r="G10034" s="34">
        <v>2025.28</v>
      </c>
      <c r="H10034" s="1" t="s">
        <v>218</v>
      </c>
      <c r="I10034" s="34">
        <v>1.06512E-2</v>
      </c>
      <c r="J10034" s="34">
        <v>2319.4672999999998</v>
      </c>
      <c r="K10034" s="35" t="str">
        <f t="shared" si="878"/>
        <v>Kempenland-West_ZGH91E0C</v>
      </c>
      <c r="L10034" s="36">
        <f>VLOOKUP(D10034,DATA!A:F,5,FALSE)</f>
        <v>6.9280917156857415E-3</v>
      </c>
      <c r="M10034" s="37">
        <f>VLOOKUP(D10034,DATA!A:F,6,FALSE)</f>
        <v>2282</v>
      </c>
      <c r="N10034" s="36">
        <f t="shared" si="879"/>
        <v>14.447860033133871</v>
      </c>
      <c r="O10034" s="36">
        <f t="shared" si="880"/>
        <v>14.448772165705741</v>
      </c>
      <c r="P10034" s="36">
        <f t="shared" si="881"/>
        <v>9.1213257186950614E-4</v>
      </c>
      <c r="Q10034" s="36">
        <f t="shared" si="882"/>
        <v>2.1156616737162192E-2</v>
      </c>
    </row>
    <row r="10035" spans="1:17" x14ac:dyDescent="0.3">
      <c r="A10035" s="29">
        <v>2548019</v>
      </c>
      <c r="B10035" s="1">
        <v>135</v>
      </c>
      <c r="C10035" s="1" t="s">
        <v>34</v>
      </c>
      <c r="D10035" s="1" t="s">
        <v>53</v>
      </c>
      <c r="E10035" s="1" t="s">
        <v>54</v>
      </c>
      <c r="F10035" s="47">
        <v>714</v>
      </c>
      <c r="G10035" s="34">
        <v>1478.27</v>
      </c>
      <c r="H10035" s="1" t="s">
        <v>218</v>
      </c>
      <c r="I10035" s="34">
        <v>7.1573000000000001E-3</v>
      </c>
      <c r="J10035" s="34">
        <v>11.310816000000001</v>
      </c>
      <c r="K10035" s="35" t="str">
        <f t="shared" si="878"/>
        <v>Kempenland-West_H4030</v>
      </c>
      <c r="L10035" s="36">
        <f>VLOOKUP(D10035,DATA!A:F,5,FALSE)</f>
        <v>1.0986712608830001E-2</v>
      </c>
      <c r="M10035" s="37">
        <f>VLOOKUP(D10035,DATA!A:F,6,FALSE)</f>
        <v>982</v>
      </c>
      <c r="N10035" s="36">
        <f t="shared" si="879"/>
        <v>99.573218296949733</v>
      </c>
      <c r="O10035" s="36">
        <f t="shared" si="880"/>
        <v>99.573251712482687</v>
      </c>
      <c r="P10035" s="36">
        <f t="shared" si="881"/>
        <v>3.3415532953995353E-5</v>
      </c>
      <c r="Q10035" s="36">
        <f t="shared" si="882"/>
        <v>3.7795694478457794E-6</v>
      </c>
    </row>
    <row r="10036" spans="1:17" x14ac:dyDescent="0.3">
      <c r="A10036" s="29">
        <v>2548020</v>
      </c>
      <c r="B10036" s="1">
        <v>135</v>
      </c>
      <c r="C10036" s="1" t="s">
        <v>34</v>
      </c>
      <c r="D10036" s="1" t="s">
        <v>53</v>
      </c>
      <c r="E10036" s="1" t="s">
        <v>54</v>
      </c>
      <c r="F10036" s="47">
        <v>714</v>
      </c>
      <c r="G10036" s="34">
        <v>1035.8599999999999</v>
      </c>
      <c r="H10036" s="1" t="s">
        <v>218</v>
      </c>
      <c r="I10036" s="34">
        <v>5.1985E-3</v>
      </c>
      <c r="J10036" s="34">
        <v>4760.9594999999999</v>
      </c>
      <c r="K10036" s="35" t="str">
        <f t="shared" si="878"/>
        <v>Kempenland-West_H4030</v>
      </c>
      <c r="L10036" s="36">
        <f>VLOOKUP(D10036,DATA!A:F,5,FALSE)</f>
        <v>1.0986712608830001E-2</v>
      </c>
      <c r="M10036" s="37">
        <f>VLOOKUP(D10036,DATA!A:F,6,FALSE)</f>
        <v>982</v>
      </c>
      <c r="N10036" s="36">
        <f t="shared" si="879"/>
        <v>64.376527837815232</v>
      </c>
      <c r="O10036" s="36">
        <f t="shared" si="880"/>
        <v>64.377837641002557</v>
      </c>
      <c r="P10036" s="36">
        <f t="shared" si="881"/>
        <v>1.3098031873255422E-3</v>
      </c>
      <c r="Q10036" s="36">
        <f t="shared" si="882"/>
        <v>6.2359199278278196E-2</v>
      </c>
    </row>
    <row r="10037" spans="1:17" x14ac:dyDescent="0.3">
      <c r="A10037" s="29">
        <v>2548021</v>
      </c>
      <c r="B10037" s="1">
        <v>135</v>
      </c>
      <c r="C10037" s="1" t="s">
        <v>34</v>
      </c>
      <c r="D10037" s="1" t="s">
        <v>53</v>
      </c>
      <c r="E10037" s="1" t="s">
        <v>54</v>
      </c>
      <c r="F10037" s="47">
        <v>714</v>
      </c>
      <c r="G10037" s="34">
        <v>1018.48</v>
      </c>
      <c r="H10037" s="1" t="s">
        <v>218</v>
      </c>
      <c r="I10037" s="34">
        <v>5.1795000000000001E-3</v>
      </c>
      <c r="J10037" s="34">
        <v>897.36645999999996</v>
      </c>
      <c r="K10037" s="35" t="str">
        <f t="shared" si="878"/>
        <v>Kempenland-West_H4030</v>
      </c>
      <c r="L10037" s="36">
        <f>VLOOKUP(D10037,DATA!A:F,5,FALSE)</f>
        <v>1.0986712608830001E-2</v>
      </c>
      <c r="M10037" s="37">
        <f>VLOOKUP(D10037,DATA!A:F,6,FALSE)</f>
        <v>982</v>
      </c>
      <c r="N10037" s="36">
        <f t="shared" si="879"/>
        <v>59.887871870500504</v>
      </c>
      <c r="O10037" s="36">
        <f t="shared" si="880"/>
        <v>59.889238868070215</v>
      </c>
      <c r="P10037" s="36">
        <f t="shared" si="881"/>
        <v>1.3669975697112591E-3</v>
      </c>
      <c r="Q10037" s="36">
        <f t="shared" si="882"/>
        <v>1.2266977699603958E-2</v>
      </c>
    </row>
    <row r="10038" spans="1:17" x14ac:dyDescent="0.3">
      <c r="A10038" s="29">
        <v>2548023</v>
      </c>
      <c r="B10038" s="1">
        <v>135</v>
      </c>
      <c r="C10038" s="1" t="s">
        <v>34</v>
      </c>
      <c r="D10038" s="1" t="s">
        <v>82</v>
      </c>
      <c r="E10038" s="1" t="s">
        <v>54</v>
      </c>
      <c r="F10038" s="47">
        <v>714</v>
      </c>
      <c r="G10038" s="34">
        <v>991.17</v>
      </c>
      <c r="H10038" s="1" t="s">
        <v>218</v>
      </c>
      <c r="I10038" s="34">
        <v>5.2693999999999996E-3</v>
      </c>
      <c r="J10038" s="34">
        <v>2000</v>
      </c>
      <c r="K10038" s="35" t="str">
        <f t="shared" si="878"/>
        <v>Kempenland-West_ZGH4030</v>
      </c>
      <c r="L10038" s="36">
        <f>VLOOKUP(D10038,DATA!A:F,5,FALSE)</f>
        <v>1.0986712608830001E-2</v>
      </c>
      <c r="M10038" s="37">
        <f>VLOOKUP(D10038,DATA!A:F,6,FALSE)</f>
        <v>982</v>
      </c>
      <c r="N10038" s="36">
        <f t="shared" si="879"/>
        <v>52.51657558209218</v>
      </c>
      <c r="O10038" s="36">
        <f t="shared" si="880"/>
        <v>52.518019248097623</v>
      </c>
      <c r="P10038" s="36">
        <f t="shared" si="881"/>
        <v>1.4436660054428785E-3</v>
      </c>
      <c r="Q10038" s="36">
        <f t="shared" si="882"/>
        <v>2.887332010885757E-2</v>
      </c>
    </row>
    <row r="10039" spans="1:17" x14ac:dyDescent="0.3">
      <c r="A10039" s="29">
        <v>2548024</v>
      </c>
      <c r="B10039" s="1">
        <v>135</v>
      </c>
      <c r="C10039" s="1" t="s">
        <v>34</v>
      </c>
      <c r="D10039" s="1" t="s">
        <v>82</v>
      </c>
      <c r="E10039" s="1" t="s">
        <v>54</v>
      </c>
      <c r="F10039" s="47">
        <v>714</v>
      </c>
      <c r="G10039" s="34">
        <v>982.28</v>
      </c>
      <c r="H10039" s="1" t="s">
        <v>218</v>
      </c>
      <c r="I10039" s="34">
        <v>5.3217000000000004E-3</v>
      </c>
      <c r="J10039" s="34">
        <v>1984.4993999999999</v>
      </c>
      <c r="K10039" s="35" t="str">
        <f t="shared" si="878"/>
        <v>Kempenland-West_ZGH4030</v>
      </c>
      <c r="L10039" s="36">
        <f>VLOOKUP(D10039,DATA!A:F,5,FALSE)</f>
        <v>1.0986712608830001E-2</v>
      </c>
      <c r="M10039" s="37">
        <f>VLOOKUP(D10039,DATA!A:F,6,FALSE)</f>
        <v>982</v>
      </c>
      <c r="N10039" s="36">
        <f t="shared" si="879"/>
        <v>50.076906927611113</v>
      </c>
      <c r="O10039" s="36">
        <f t="shared" si="880"/>
        <v>50.07836862379903</v>
      </c>
      <c r="P10039" s="36">
        <f t="shared" si="881"/>
        <v>1.4616961879170276E-3</v>
      </c>
      <c r="Q10039" s="36">
        <f t="shared" si="882"/>
        <v>2.9007352079036285E-2</v>
      </c>
    </row>
    <row r="10040" spans="1:17" x14ac:dyDescent="0.3">
      <c r="A10040" s="29">
        <v>2548030</v>
      </c>
      <c r="B10040" s="1">
        <v>135</v>
      </c>
      <c r="C10040" s="1" t="s">
        <v>34</v>
      </c>
      <c r="D10040" s="1" t="s">
        <v>85</v>
      </c>
      <c r="E10040" s="1" t="s">
        <v>60</v>
      </c>
      <c r="F10040" s="47">
        <v>1071</v>
      </c>
      <c r="G10040" s="34">
        <v>1787.35</v>
      </c>
      <c r="H10040" s="1" t="s">
        <v>218</v>
      </c>
      <c r="I10040" s="34">
        <v>1.10195E-2</v>
      </c>
      <c r="J10040" s="34">
        <v>138.7509</v>
      </c>
      <c r="K10040" s="35" t="str">
        <f t="shared" si="878"/>
        <v>Kempenland-West_ZGH9190</v>
      </c>
      <c r="L10040" s="36">
        <f>VLOOKUP(D10040,DATA!A:F,5,FALSE)</f>
        <v>1.3726988247862192E-2</v>
      </c>
      <c r="M10040" s="37">
        <f>VLOOKUP(D10040,DATA!A:F,6,FALSE)</f>
        <v>1285.5</v>
      </c>
      <c r="N10040" s="36">
        <f t="shared" si="879"/>
        <v>99.898199207766936</v>
      </c>
      <c r="O10040" s="36">
        <f t="shared" si="880"/>
        <v>99.898214589780466</v>
      </c>
      <c r="P10040" s="36">
        <f t="shared" si="881"/>
        <v>1.5382013529574579E-5</v>
      </c>
      <c r="Q10040" s="36">
        <f t="shared" si="882"/>
        <v>2.1342682210406493E-5</v>
      </c>
    </row>
    <row r="10041" spans="1:17" x14ac:dyDescent="0.3">
      <c r="A10041" s="29">
        <v>2549543</v>
      </c>
      <c r="B10041" s="1">
        <v>135</v>
      </c>
      <c r="C10041" s="1" t="s">
        <v>34</v>
      </c>
      <c r="D10041" s="1" t="s">
        <v>25</v>
      </c>
      <c r="E10041" s="1" t="s">
        <v>23</v>
      </c>
      <c r="F10041" s="47">
        <v>1857</v>
      </c>
      <c r="G10041" s="34">
        <v>2008.59</v>
      </c>
      <c r="H10041" s="1" t="s">
        <v>218</v>
      </c>
      <c r="I10041" s="34">
        <v>9.9392000000000005E-3</v>
      </c>
      <c r="J10041" s="34">
        <v>780.83500000000004</v>
      </c>
      <c r="K10041" s="35" t="str">
        <f t="shared" si="878"/>
        <v>Kempenland-West_ZGH91E0C</v>
      </c>
      <c r="L10041" s="36">
        <f>VLOOKUP(D10041,DATA!A:F,5,FALSE)</f>
        <v>6.9280917156857415E-3</v>
      </c>
      <c r="M10041" s="37">
        <f>VLOOKUP(D10041,DATA!A:F,6,FALSE)</f>
        <v>2282</v>
      </c>
      <c r="N10041" s="36">
        <f t="shared" si="879"/>
        <v>13.076524317390081</v>
      </c>
      <c r="O10041" s="36">
        <f t="shared" si="880"/>
        <v>13.077307035729042</v>
      </c>
      <c r="P10041" s="36">
        <f t="shared" si="881"/>
        <v>7.8271833896081944E-4</v>
      </c>
      <c r="Q10041" s="36">
        <f t="shared" si="882"/>
        <v>6.1117387420247145E-3</v>
      </c>
    </row>
    <row r="10042" spans="1:17" x14ac:dyDescent="0.3">
      <c r="A10042" s="29">
        <v>2549548</v>
      </c>
      <c r="B10042" s="1">
        <v>135</v>
      </c>
      <c r="C10042" s="1" t="s">
        <v>34</v>
      </c>
      <c r="D10042" s="1" t="s">
        <v>53</v>
      </c>
      <c r="E10042" s="1" t="s">
        <v>54</v>
      </c>
      <c r="F10042" s="47">
        <v>714</v>
      </c>
      <c r="G10042" s="34">
        <v>1321.48</v>
      </c>
      <c r="H10042" s="1" t="s">
        <v>218</v>
      </c>
      <c r="I10042" s="34">
        <v>6.548E-3</v>
      </c>
      <c r="J10042" s="34">
        <v>2254.0254</v>
      </c>
      <c r="K10042" s="35" t="str">
        <f t="shared" si="878"/>
        <v>Kempenland-West_H4030</v>
      </c>
      <c r="L10042" s="36">
        <f>VLOOKUP(D10042,DATA!A:F,5,FALSE)</f>
        <v>1.0986712608830001E-2</v>
      </c>
      <c r="M10042" s="37">
        <f>VLOOKUP(D10042,DATA!A:F,6,FALSE)</f>
        <v>982</v>
      </c>
      <c r="N10042" s="36">
        <f t="shared" si="879"/>
        <v>97.656405057428316</v>
      </c>
      <c r="O10042" s="36">
        <f t="shared" si="880"/>
        <v>97.656569701019663</v>
      </c>
      <c r="P10042" s="36">
        <f t="shared" si="881"/>
        <v>1.6464359134715778E-4</v>
      </c>
      <c r="Q10042" s="36">
        <f t="shared" si="882"/>
        <v>3.7111083684371387E-3</v>
      </c>
    </row>
    <row r="10043" spans="1:17" x14ac:dyDescent="0.3">
      <c r="A10043" s="29">
        <v>2549548</v>
      </c>
      <c r="B10043" s="1">
        <v>135</v>
      </c>
      <c r="C10043" s="1" t="s">
        <v>34</v>
      </c>
      <c r="D10043" s="1" t="s">
        <v>43</v>
      </c>
      <c r="E10043" s="1" t="s">
        <v>44</v>
      </c>
      <c r="F10043" s="47">
        <v>1071</v>
      </c>
      <c r="G10043" s="34">
        <v>1321.48</v>
      </c>
      <c r="H10043" s="1" t="s">
        <v>218</v>
      </c>
      <c r="I10043" s="34">
        <v>6.548E-3</v>
      </c>
      <c r="J10043" s="34">
        <v>511.36180000000002</v>
      </c>
      <c r="K10043" s="35" t="str">
        <f t="shared" si="878"/>
        <v>Kempenland-West_H7150</v>
      </c>
      <c r="L10043" s="36">
        <f>VLOOKUP(D10043,DATA!A:F,5,FALSE)</f>
        <v>1.3726988247862192E-2</v>
      </c>
      <c r="M10043" s="37">
        <f>VLOOKUP(D10043,DATA!A:F,6,FALSE)</f>
        <v>1285.5</v>
      </c>
      <c r="N10043" s="36">
        <f t="shared" si="879"/>
        <v>62.102404405046322</v>
      </c>
      <c r="O10043" s="36">
        <f t="shared" si="880"/>
        <v>62.104519838071724</v>
      </c>
      <c r="P10043" s="36">
        <f t="shared" si="881"/>
        <v>2.1154330254020692E-3</v>
      </c>
      <c r="Q10043" s="36">
        <f t="shared" si="882"/>
        <v>1.0817516396490479E-2</v>
      </c>
    </row>
    <row r="10044" spans="1:17" x14ac:dyDescent="0.3">
      <c r="A10044" s="29">
        <v>2549549</v>
      </c>
      <c r="B10044" s="1">
        <v>135</v>
      </c>
      <c r="C10044" s="1" t="s">
        <v>34</v>
      </c>
      <c r="D10044" s="1" t="s">
        <v>53</v>
      </c>
      <c r="E10044" s="1" t="s">
        <v>54</v>
      </c>
      <c r="F10044" s="47">
        <v>714</v>
      </c>
      <c r="G10044" s="34">
        <v>1003.29</v>
      </c>
      <c r="H10044" s="1" t="s">
        <v>218</v>
      </c>
      <c r="I10044" s="34">
        <v>5.0518000000000004E-3</v>
      </c>
      <c r="J10044" s="34">
        <v>3306.9549999999999</v>
      </c>
      <c r="K10044" s="35" t="str">
        <f t="shared" si="878"/>
        <v>Kempenland-West_H4030</v>
      </c>
      <c r="L10044" s="36">
        <f>VLOOKUP(D10044,DATA!A:F,5,FALSE)</f>
        <v>1.0986712608830001E-2</v>
      </c>
      <c r="M10044" s="37">
        <f>VLOOKUP(D10044,DATA!A:F,6,FALSE)</f>
        <v>982</v>
      </c>
      <c r="N10044" s="36">
        <f t="shared" si="879"/>
        <v>55.821161082387903</v>
      </c>
      <c r="O10044" s="36">
        <f t="shared" si="880"/>
        <v>55.822529837244247</v>
      </c>
      <c r="P10044" s="36">
        <f t="shared" si="881"/>
        <v>1.3687548563439123E-3</v>
      </c>
      <c r="Q10044" s="36">
        <f t="shared" si="882"/>
        <v>4.5264107159607825E-2</v>
      </c>
    </row>
    <row r="10045" spans="1:17" x14ac:dyDescent="0.3">
      <c r="A10045" s="29">
        <v>2549550</v>
      </c>
      <c r="B10045" s="1">
        <v>135</v>
      </c>
      <c r="C10045" s="1" t="s">
        <v>34</v>
      </c>
      <c r="D10045" s="1" t="s">
        <v>53</v>
      </c>
      <c r="E10045" s="1" t="s">
        <v>54</v>
      </c>
      <c r="F10045" s="47">
        <v>714</v>
      </c>
      <c r="G10045" s="34">
        <v>1016.99</v>
      </c>
      <c r="H10045" s="1" t="s">
        <v>218</v>
      </c>
      <c r="I10045" s="34">
        <v>5.2449999999999997E-3</v>
      </c>
      <c r="J10045" s="34">
        <v>197.86591999999999</v>
      </c>
      <c r="K10045" s="35" t="str">
        <f t="shared" si="878"/>
        <v>Kempenland-West_H4030</v>
      </c>
      <c r="L10045" s="36">
        <f>VLOOKUP(D10045,DATA!A:F,5,FALSE)</f>
        <v>1.0986712608830001E-2</v>
      </c>
      <c r="M10045" s="37">
        <f>VLOOKUP(D10045,DATA!A:F,6,FALSE)</f>
        <v>982</v>
      </c>
      <c r="N10045" s="36">
        <f t="shared" si="879"/>
        <v>59.493993212377681</v>
      </c>
      <c r="O10045" s="36">
        <f t="shared" si="880"/>
        <v>59.495381896376941</v>
      </c>
      <c r="P10045" s="36">
        <f t="shared" si="881"/>
        <v>1.3886839992593991E-3</v>
      </c>
      <c r="Q10045" s="36">
        <f t="shared" si="882"/>
        <v>2.7477323710274034E-3</v>
      </c>
    </row>
    <row r="10046" spans="1:17" x14ac:dyDescent="0.3">
      <c r="A10046" s="29">
        <v>2549551</v>
      </c>
      <c r="B10046" s="1">
        <v>135</v>
      </c>
      <c r="C10046" s="1" t="s">
        <v>34</v>
      </c>
      <c r="D10046" s="1" t="s">
        <v>53</v>
      </c>
      <c r="E10046" s="1" t="s">
        <v>54</v>
      </c>
      <c r="F10046" s="47">
        <v>714</v>
      </c>
      <c r="G10046" s="34">
        <v>998.72</v>
      </c>
      <c r="H10046" s="1" t="s">
        <v>218</v>
      </c>
      <c r="I10046" s="34">
        <v>5.2386999999999998E-3</v>
      </c>
      <c r="J10046" s="34">
        <v>173.20205999999999</v>
      </c>
      <c r="K10046" s="35" t="str">
        <f t="shared" si="878"/>
        <v>Kempenland-West_H4030</v>
      </c>
      <c r="L10046" s="36">
        <f>VLOOKUP(D10046,DATA!A:F,5,FALSE)</f>
        <v>1.0986712608830001E-2</v>
      </c>
      <c r="M10046" s="37">
        <f>VLOOKUP(D10046,DATA!A:F,6,FALSE)</f>
        <v>982</v>
      </c>
      <c r="N10046" s="36">
        <f t="shared" si="879"/>
        <v>54.579575001236286</v>
      </c>
      <c r="O10046" s="36">
        <f t="shared" si="880"/>
        <v>54.58100182880321</v>
      </c>
      <c r="P10046" s="36">
        <f t="shared" si="881"/>
        <v>1.4268275669238051E-3</v>
      </c>
      <c r="Q10046" s="36">
        <f t="shared" si="882"/>
        <v>2.4712947385599087E-3</v>
      </c>
    </row>
    <row r="10047" spans="1:17" x14ac:dyDescent="0.3">
      <c r="A10047" s="29">
        <v>2549551</v>
      </c>
      <c r="B10047" s="1">
        <v>135</v>
      </c>
      <c r="C10047" s="1" t="s">
        <v>34</v>
      </c>
      <c r="D10047" s="1" t="s">
        <v>82</v>
      </c>
      <c r="E10047" s="1" t="s">
        <v>54</v>
      </c>
      <c r="F10047" s="47">
        <v>714</v>
      </c>
      <c r="G10047" s="34">
        <v>998.72</v>
      </c>
      <c r="H10047" s="1" t="s">
        <v>218</v>
      </c>
      <c r="I10047" s="34">
        <v>5.2386999999999998E-3</v>
      </c>
      <c r="J10047" s="34">
        <v>1203.09376</v>
      </c>
      <c r="K10047" s="35" t="str">
        <f t="shared" si="878"/>
        <v>Kempenland-West_ZGH4030</v>
      </c>
      <c r="L10047" s="36">
        <f>VLOOKUP(D10047,DATA!A:F,5,FALSE)</f>
        <v>1.0986712608830001E-2</v>
      </c>
      <c r="M10047" s="37">
        <f>VLOOKUP(D10047,DATA!A:F,6,FALSE)</f>
        <v>982</v>
      </c>
      <c r="N10047" s="36">
        <f t="shared" si="879"/>
        <v>54.579575001236286</v>
      </c>
      <c r="O10047" s="36">
        <f t="shared" si="880"/>
        <v>54.58100182880321</v>
      </c>
      <c r="P10047" s="36">
        <f t="shared" si="881"/>
        <v>1.4268275669238051E-3</v>
      </c>
      <c r="Q10047" s="36">
        <f t="shared" si="882"/>
        <v>1.7166073423620122E-2</v>
      </c>
    </row>
    <row r="10048" spans="1:17" x14ac:dyDescent="0.3">
      <c r="A10048" s="29">
        <v>2549552</v>
      </c>
      <c r="B10048" s="1">
        <v>135</v>
      </c>
      <c r="C10048" s="1" t="s">
        <v>34</v>
      </c>
      <c r="D10048" s="1" t="s">
        <v>82</v>
      </c>
      <c r="E10048" s="1" t="s">
        <v>54</v>
      </c>
      <c r="F10048" s="47">
        <v>714</v>
      </c>
      <c r="G10048" s="34">
        <v>990.78</v>
      </c>
      <c r="H10048" s="1" t="s">
        <v>218</v>
      </c>
      <c r="I10048" s="34">
        <v>5.2992999999999998E-3</v>
      </c>
      <c r="J10048" s="34">
        <v>2000</v>
      </c>
      <c r="K10048" s="35" t="str">
        <f t="shared" si="878"/>
        <v>Kempenland-West_ZGH4030</v>
      </c>
      <c r="L10048" s="36">
        <f>VLOOKUP(D10048,DATA!A:F,5,FALSE)</f>
        <v>1.0986712608830001E-2</v>
      </c>
      <c r="M10048" s="37">
        <f>VLOOKUP(D10048,DATA!A:F,6,FALSE)</f>
        <v>982</v>
      </c>
      <c r="N10048" s="36">
        <f t="shared" si="879"/>
        <v>52.409715138875058</v>
      </c>
      <c r="O10048" s="36">
        <f t="shared" si="880"/>
        <v>52.411167303204493</v>
      </c>
      <c r="P10048" s="36">
        <f t="shared" si="881"/>
        <v>1.4521643294358455E-3</v>
      </c>
      <c r="Q10048" s="36">
        <f t="shared" si="882"/>
        <v>2.904328658871691E-2</v>
      </c>
    </row>
    <row r="10049" spans="1:17" x14ac:dyDescent="0.3">
      <c r="A10049" s="29">
        <v>2549553</v>
      </c>
      <c r="B10049" s="1">
        <v>135</v>
      </c>
      <c r="C10049" s="1" t="s">
        <v>34</v>
      </c>
      <c r="D10049" s="1" t="s">
        <v>41</v>
      </c>
      <c r="E10049" s="1" t="s">
        <v>42</v>
      </c>
      <c r="F10049" s="47">
        <v>1071</v>
      </c>
      <c r="G10049" s="34">
        <v>1261.9000000000001</v>
      </c>
      <c r="H10049" s="1" t="s">
        <v>218</v>
      </c>
      <c r="I10049" s="34">
        <v>6.8957999999999997E-3</v>
      </c>
      <c r="J10049" s="34">
        <v>3464.8951999999999</v>
      </c>
      <c r="K10049" s="35" t="str">
        <f t="shared" si="878"/>
        <v>Kempenland-West_H4010A</v>
      </c>
      <c r="L10049" s="36">
        <f>VLOOKUP(D10049,DATA!A:F,5,FALSE)</f>
        <v>1.3726988247862192E-2</v>
      </c>
      <c r="M10049" s="37">
        <f>VLOOKUP(D10049,DATA!A:F,6,FALSE)</f>
        <v>1285.5</v>
      </c>
      <c r="N10049" s="36">
        <f t="shared" si="879"/>
        <v>41.971171932661527</v>
      </c>
      <c r="O10049" s="36">
        <f t="shared" si="880"/>
        <v>41.973477395439843</v>
      </c>
      <c r="P10049" s="36">
        <f t="shared" si="881"/>
        <v>2.3054627783167803E-3</v>
      </c>
      <c r="Q10049" s="36">
        <f t="shared" si="882"/>
        <v>7.9881869143684753E-2</v>
      </c>
    </row>
    <row r="10050" spans="1:17" x14ac:dyDescent="0.3">
      <c r="A10050" s="29">
        <v>2549553</v>
      </c>
      <c r="B10050" s="1">
        <v>135</v>
      </c>
      <c r="C10050" s="1" t="s">
        <v>34</v>
      </c>
      <c r="D10050" s="1" t="s">
        <v>82</v>
      </c>
      <c r="E10050" s="1" t="s">
        <v>54</v>
      </c>
      <c r="F10050" s="47">
        <v>714</v>
      </c>
      <c r="G10050" s="34">
        <v>1261.9000000000001</v>
      </c>
      <c r="H10050" s="1" t="s">
        <v>218</v>
      </c>
      <c r="I10050" s="34">
        <v>6.8957999999999997E-3</v>
      </c>
      <c r="J10050" s="34">
        <v>866.22379999999998</v>
      </c>
      <c r="K10050" s="35" t="str">
        <f t="shared" si="878"/>
        <v>Kempenland-West_ZGH4030</v>
      </c>
      <c r="L10050" s="36">
        <f>VLOOKUP(D10050,DATA!A:F,5,FALSE)</f>
        <v>1.0986712608830001E-2</v>
      </c>
      <c r="M10050" s="37">
        <f>VLOOKUP(D10050,DATA!A:F,6,FALSE)</f>
        <v>982</v>
      </c>
      <c r="N10050" s="36">
        <f t="shared" si="879"/>
        <v>95.585729126791023</v>
      </c>
      <c r="O10050" s="36">
        <f t="shared" si="880"/>
        <v>95.58604878764767</v>
      </c>
      <c r="P10050" s="36">
        <f t="shared" si="881"/>
        <v>3.1966085664691946E-4</v>
      </c>
      <c r="Q10050" s="36">
        <f t="shared" si="882"/>
        <v>2.7689784195594979E-3</v>
      </c>
    </row>
    <row r="10051" spans="1:17" x14ac:dyDescent="0.3">
      <c r="A10051" s="29">
        <v>2551073</v>
      </c>
      <c r="B10051" s="1">
        <v>135</v>
      </c>
      <c r="C10051" s="1" t="s">
        <v>34</v>
      </c>
      <c r="D10051" s="1" t="s">
        <v>25</v>
      </c>
      <c r="E10051" s="1" t="s">
        <v>23</v>
      </c>
      <c r="F10051" s="47">
        <v>1857</v>
      </c>
      <c r="G10051" s="34">
        <v>2009.42</v>
      </c>
      <c r="H10051" s="1" t="s">
        <v>218</v>
      </c>
      <c r="I10051" s="34">
        <v>1.03117E-2</v>
      </c>
      <c r="J10051" s="34">
        <v>5.4664086999999997</v>
      </c>
      <c r="K10051" s="35" t="str">
        <f t="shared" ref="K10051:K10114" si="883">_xlfn.CONCAT(C10051,"_",D10051)</f>
        <v>Kempenland-West_ZGH91E0C</v>
      </c>
      <c r="L10051" s="36">
        <f>VLOOKUP(D10051,DATA!A:F,5,FALSE)</f>
        <v>6.9280917156857415E-3</v>
      </c>
      <c r="M10051" s="37">
        <f>VLOOKUP(D10051,DATA!A:F,6,FALSE)</f>
        <v>2282</v>
      </c>
      <c r="N10051" s="36">
        <f t="shared" ref="N10051:N10114" si="884">100/(1+EXP(-L10051*(G10051-M10051)))</f>
        <v>13.142024575635279</v>
      </c>
      <c r="O10051" s="36">
        <f t="shared" ref="O10051:O10114" si="885">100/(1+EXP(-L10051*((G10051+I10051)-M10051)))</f>
        <v>13.142840081916827</v>
      </c>
      <c r="P10051" s="36">
        <f t="shared" ref="P10051:P10114" si="886">O10051-N10051</f>
        <v>8.1550628154758442E-4</v>
      </c>
      <c r="Q10051" s="36">
        <f t="shared" ref="Q10051:Q10114" si="887">IF(AND(H10051&lt;&gt;"below",I10051&gt;=0.005),J10051*P10051/100,0)</f>
        <v>4.4578906323563642E-5</v>
      </c>
    </row>
    <row r="10052" spans="1:17" x14ac:dyDescent="0.3">
      <c r="A10052" s="29">
        <v>2551078</v>
      </c>
      <c r="B10052" s="1">
        <v>135</v>
      </c>
      <c r="C10052" s="1" t="s">
        <v>34</v>
      </c>
      <c r="D10052" s="1" t="s">
        <v>53</v>
      </c>
      <c r="E10052" s="1" t="s">
        <v>54</v>
      </c>
      <c r="F10052" s="47">
        <v>714</v>
      </c>
      <c r="G10052" s="34">
        <v>1057.9100000000001</v>
      </c>
      <c r="H10052" s="1" t="s">
        <v>218</v>
      </c>
      <c r="I10052" s="34">
        <v>5.2861000000000002E-3</v>
      </c>
      <c r="J10052" s="34">
        <v>1491.3788</v>
      </c>
      <c r="K10052" s="35" t="str">
        <f t="shared" si="883"/>
        <v>Kempenland-West_H4030</v>
      </c>
      <c r="L10052" s="36">
        <f>VLOOKUP(D10052,DATA!A:F,5,FALSE)</f>
        <v>1.0986712608830001E-2</v>
      </c>
      <c r="M10052" s="37">
        <f>VLOOKUP(D10052,DATA!A:F,6,FALSE)</f>
        <v>982</v>
      </c>
      <c r="N10052" s="36">
        <f t="shared" si="884"/>
        <v>69.7200329768432</v>
      </c>
      <c r="O10052" s="36">
        <f t="shared" si="885"/>
        <v>69.721259035213905</v>
      </c>
      <c r="P10052" s="36">
        <f t="shared" si="886"/>
        <v>1.2260583707046635E-3</v>
      </c>
      <c r="Q10052" s="36">
        <f t="shared" si="887"/>
        <v>1.8285174616314761E-2</v>
      </c>
    </row>
    <row r="10053" spans="1:17" x14ac:dyDescent="0.3">
      <c r="A10053" s="30">
        <v>2551079</v>
      </c>
      <c r="B10053" s="14">
        <v>135</v>
      </c>
      <c r="C10053" s="14" t="s">
        <v>34</v>
      </c>
      <c r="D10053" s="14" t="s">
        <v>55</v>
      </c>
      <c r="E10053" s="14" t="s">
        <v>56</v>
      </c>
      <c r="F10053" s="48">
        <v>500</v>
      </c>
      <c r="G10053" s="38">
        <v>1011.53</v>
      </c>
      <c r="H10053" s="14" t="s">
        <v>218</v>
      </c>
      <c r="I10053" s="38">
        <v>5.1456000000000002E-3</v>
      </c>
      <c r="J10053" s="38">
        <v>2.3048633499999999E-2</v>
      </c>
      <c r="K10053" s="39" t="str">
        <f t="shared" si="883"/>
        <v>Kempenland-West_H3130</v>
      </c>
      <c r="L10053" s="40">
        <f>VLOOKUP(D10053,DATA!A:F,5,FALSE)</f>
        <v>0</v>
      </c>
      <c r="M10053" s="41">
        <f>VLOOKUP(D10053,DATA!A:F,6,FALSE)</f>
        <v>3.5</v>
      </c>
      <c r="N10053" s="40">
        <f t="shared" si="884"/>
        <v>50</v>
      </c>
      <c r="O10053" s="40">
        <f t="shared" si="885"/>
        <v>50</v>
      </c>
      <c r="P10053" s="40">
        <f>J10053/10000*I10053</f>
        <v>1.1859904853760001E-8</v>
      </c>
      <c r="Q10053" s="40">
        <f>IF(AND(H10053&lt;&gt;"below",I10053&gt;=0.005),M10053*P10053,0)</f>
        <v>4.1509666988160004E-8</v>
      </c>
    </row>
    <row r="10054" spans="1:17" x14ac:dyDescent="0.3">
      <c r="A10054" s="29">
        <v>2551079</v>
      </c>
      <c r="B10054" s="1">
        <v>135</v>
      </c>
      <c r="C10054" s="1" t="s">
        <v>34</v>
      </c>
      <c r="D10054" s="1" t="s">
        <v>53</v>
      </c>
      <c r="E10054" s="1" t="s">
        <v>54</v>
      </c>
      <c r="F10054" s="47">
        <v>714</v>
      </c>
      <c r="G10054" s="34">
        <v>1011.53</v>
      </c>
      <c r="H10054" s="1" t="s">
        <v>218</v>
      </c>
      <c r="I10054" s="34">
        <v>5.1456000000000002E-3</v>
      </c>
      <c r="J10054" s="34">
        <v>3669.76</v>
      </c>
      <c r="K10054" s="35" t="str">
        <f t="shared" si="883"/>
        <v>Kempenland-West_H4030</v>
      </c>
      <c r="L10054" s="36">
        <f>VLOOKUP(D10054,DATA!A:F,5,FALSE)</f>
        <v>1.0986712608830001E-2</v>
      </c>
      <c r="M10054" s="37">
        <f>VLOOKUP(D10054,DATA!A:F,6,FALSE)</f>
        <v>982</v>
      </c>
      <c r="N10054" s="36">
        <f t="shared" si="884"/>
        <v>58.040535262844728</v>
      </c>
      <c r="O10054" s="36">
        <f t="shared" si="885"/>
        <v>58.04191203844676</v>
      </c>
      <c r="P10054" s="36">
        <f t="shared" si="886"/>
        <v>1.3767756020328648E-3</v>
      </c>
      <c r="Q10054" s="36">
        <f t="shared" si="887"/>
        <v>5.052436033316126E-2</v>
      </c>
    </row>
    <row r="10055" spans="1:17" x14ac:dyDescent="0.3">
      <c r="A10055" s="29">
        <v>2551080</v>
      </c>
      <c r="B10055" s="1">
        <v>135</v>
      </c>
      <c r="C10055" s="1" t="s">
        <v>34</v>
      </c>
      <c r="D10055" s="1" t="s">
        <v>53</v>
      </c>
      <c r="E10055" s="1" t="s">
        <v>54</v>
      </c>
      <c r="F10055" s="47">
        <v>714</v>
      </c>
      <c r="G10055" s="34">
        <v>999.48</v>
      </c>
      <c r="H10055" s="1" t="s">
        <v>218</v>
      </c>
      <c r="I10055" s="34">
        <v>5.1983999999999997E-3</v>
      </c>
      <c r="J10055" s="34">
        <v>174.7424</v>
      </c>
      <c r="K10055" s="35" t="str">
        <f t="shared" si="883"/>
        <v>Kempenland-West_H4030</v>
      </c>
      <c r="L10055" s="36">
        <f>VLOOKUP(D10055,DATA!A:F,5,FALSE)</f>
        <v>1.0986712608830001E-2</v>
      </c>
      <c r="M10055" s="37">
        <f>VLOOKUP(D10055,DATA!A:F,6,FALSE)</f>
        <v>982</v>
      </c>
      <c r="N10055" s="36">
        <f t="shared" si="884"/>
        <v>54.786491032276338</v>
      </c>
      <c r="O10055" s="36">
        <f t="shared" si="885"/>
        <v>54.787905776632392</v>
      </c>
      <c r="P10055" s="36">
        <f t="shared" si="886"/>
        <v>1.414744356054598E-3</v>
      </c>
      <c r="Q10055" s="36">
        <f t="shared" si="887"/>
        <v>2.47215824163435E-3</v>
      </c>
    </row>
    <row r="10056" spans="1:17" x14ac:dyDescent="0.3">
      <c r="A10056" s="29">
        <v>2551081</v>
      </c>
      <c r="B10056" s="1">
        <v>135</v>
      </c>
      <c r="C10056" s="1" t="s">
        <v>34</v>
      </c>
      <c r="D10056" s="1" t="s">
        <v>53</v>
      </c>
      <c r="E10056" s="1" t="s">
        <v>54</v>
      </c>
      <c r="F10056" s="47">
        <v>714</v>
      </c>
      <c r="G10056" s="34">
        <v>985.32</v>
      </c>
      <c r="H10056" s="1" t="s">
        <v>218</v>
      </c>
      <c r="I10056" s="34">
        <v>5.2231999999999999E-3</v>
      </c>
      <c r="J10056" s="34">
        <v>355.79122999999998</v>
      </c>
      <c r="K10056" s="35" t="str">
        <f t="shared" si="883"/>
        <v>Kempenland-West_H4030</v>
      </c>
      <c r="L10056" s="36">
        <f>VLOOKUP(D10056,DATA!A:F,5,FALSE)</f>
        <v>1.0986712608830001E-2</v>
      </c>
      <c r="M10056" s="37">
        <f>VLOOKUP(D10056,DATA!A:F,6,FALSE)</f>
        <v>982</v>
      </c>
      <c r="N10056" s="36">
        <f t="shared" si="884"/>
        <v>50.911796054127969</v>
      </c>
      <c r="O10056" s="36">
        <f t="shared" si="885"/>
        <v>50.913230221220161</v>
      </c>
      <c r="P10056" s="36">
        <f t="shared" si="886"/>
        <v>1.43416709219224E-3</v>
      </c>
      <c r="Q10056" s="36">
        <f t="shared" si="887"/>
        <v>5.1026407375660042E-3</v>
      </c>
    </row>
    <row r="10057" spans="1:17" x14ac:dyDescent="0.3">
      <c r="A10057" s="29">
        <v>2551081</v>
      </c>
      <c r="B10057" s="1">
        <v>135</v>
      </c>
      <c r="C10057" s="1" t="s">
        <v>34</v>
      </c>
      <c r="D10057" s="1" t="s">
        <v>82</v>
      </c>
      <c r="E10057" s="1" t="s">
        <v>54</v>
      </c>
      <c r="F10057" s="47">
        <v>714</v>
      </c>
      <c r="G10057" s="34">
        <v>985.32</v>
      </c>
      <c r="H10057" s="1" t="s">
        <v>218</v>
      </c>
      <c r="I10057" s="34">
        <v>5.2231999999999999E-3</v>
      </c>
      <c r="J10057" s="34">
        <v>1928.8417999999999</v>
      </c>
      <c r="K10057" s="35" t="str">
        <f t="shared" si="883"/>
        <v>Kempenland-West_ZGH4030</v>
      </c>
      <c r="L10057" s="36">
        <f>VLOOKUP(D10057,DATA!A:F,5,FALSE)</f>
        <v>1.0986712608830001E-2</v>
      </c>
      <c r="M10057" s="37">
        <f>VLOOKUP(D10057,DATA!A:F,6,FALSE)</f>
        <v>982</v>
      </c>
      <c r="N10057" s="36">
        <f t="shared" si="884"/>
        <v>50.911796054127969</v>
      </c>
      <c r="O10057" s="36">
        <f t="shared" si="885"/>
        <v>50.913230221220161</v>
      </c>
      <c r="P10057" s="36">
        <f t="shared" si="886"/>
        <v>1.43416709219224E-3</v>
      </c>
      <c r="Q10057" s="36">
        <f t="shared" si="887"/>
        <v>2.7662814356048462E-2</v>
      </c>
    </row>
    <row r="10058" spans="1:17" x14ac:dyDescent="0.3">
      <c r="A10058" s="29">
        <v>2551082</v>
      </c>
      <c r="B10058" s="1">
        <v>135</v>
      </c>
      <c r="C10058" s="1" t="s">
        <v>34</v>
      </c>
      <c r="D10058" s="1" t="s">
        <v>41</v>
      </c>
      <c r="E10058" s="1" t="s">
        <v>42</v>
      </c>
      <c r="F10058" s="47">
        <v>1071</v>
      </c>
      <c r="G10058" s="34">
        <v>1101.73</v>
      </c>
      <c r="H10058" s="1" t="s">
        <v>218</v>
      </c>
      <c r="I10058" s="34">
        <v>5.9668000000000004E-3</v>
      </c>
      <c r="J10058" s="34">
        <v>8000</v>
      </c>
      <c r="K10058" s="35" t="str">
        <f t="shared" si="883"/>
        <v>Kempenland-West_H4010A</v>
      </c>
      <c r="L10058" s="36">
        <f>VLOOKUP(D10058,DATA!A:F,5,FALSE)</f>
        <v>1.3726988247862192E-2</v>
      </c>
      <c r="M10058" s="37">
        <f>VLOOKUP(D10058,DATA!A:F,6,FALSE)</f>
        <v>1285.5</v>
      </c>
      <c r="N10058" s="36">
        <f t="shared" si="884"/>
        <v>7.4288351381934152</v>
      </c>
      <c r="O10058" s="36">
        <f t="shared" si="885"/>
        <v>7.429398423386619</v>
      </c>
      <c r="P10058" s="36">
        <f t="shared" si="886"/>
        <v>5.6328519320381076E-4</v>
      </c>
      <c r="Q10058" s="36">
        <f t="shared" si="887"/>
        <v>4.5062815456304861E-2</v>
      </c>
    </row>
    <row r="10059" spans="1:17" x14ac:dyDescent="0.3">
      <c r="A10059" s="29">
        <v>2551082</v>
      </c>
      <c r="B10059" s="1">
        <v>135</v>
      </c>
      <c r="C10059" s="1" t="s">
        <v>34</v>
      </c>
      <c r="D10059" s="1" t="s">
        <v>82</v>
      </c>
      <c r="E10059" s="1" t="s">
        <v>54</v>
      </c>
      <c r="F10059" s="47">
        <v>714</v>
      </c>
      <c r="G10059" s="34">
        <v>1101.73</v>
      </c>
      <c r="H10059" s="1" t="s">
        <v>218</v>
      </c>
      <c r="I10059" s="34">
        <v>5.9668000000000004E-3</v>
      </c>
      <c r="J10059" s="34">
        <v>2000</v>
      </c>
      <c r="K10059" s="35" t="str">
        <f t="shared" si="883"/>
        <v>Kempenland-West_ZGH4030</v>
      </c>
      <c r="L10059" s="36">
        <f>VLOOKUP(D10059,DATA!A:F,5,FALSE)</f>
        <v>1.0986712608830001E-2</v>
      </c>
      <c r="M10059" s="37">
        <f>VLOOKUP(D10059,DATA!A:F,6,FALSE)</f>
        <v>982</v>
      </c>
      <c r="N10059" s="36">
        <f t="shared" si="884"/>
        <v>78.842189090005263</v>
      </c>
      <c r="O10059" s="36">
        <f t="shared" si="885"/>
        <v>78.843282619344222</v>
      </c>
      <c r="P10059" s="36">
        <f t="shared" si="886"/>
        <v>1.0935293389593426E-3</v>
      </c>
      <c r="Q10059" s="36">
        <f t="shared" si="887"/>
        <v>2.1870586779186851E-2</v>
      </c>
    </row>
    <row r="10060" spans="1:17" x14ac:dyDescent="0.3">
      <c r="A10060" s="29">
        <v>2552601</v>
      </c>
      <c r="B10060" s="1">
        <v>135</v>
      </c>
      <c r="C10060" s="1" t="s">
        <v>34</v>
      </c>
      <c r="D10060" s="1" t="s">
        <v>22</v>
      </c>
      <c r="E10060" s="1" t="s">
        <v>23</v>
      </c>
      <c r="F10060" s="47">
        <v>1857</v>
      </c>
      <c r="G10060" s="34">
        <v>1994.74</v>
      </c>
      <c r="H10060" s="1" t="s">
        <v>218</v>
      </c>
      <c r="I10060" s="34">
        <v>9.7430999999999993E-3</v>
      </c>
      <c r="J10060" s="34">
        <v>2204.2336</v>
      </c>
      <c r="K10060" s="35" t="str">
        <f t="shared" si="883"/>
        <v>Kempenland-West_H91E0C</v>
      </c>
      <c r="L10060" s="36">
        <f>VLOOKUP(D10060,DATA!A:F,5,FALSE)</f>
        <v>6.9280917156857415E-3</v>
      </c>
      <c r="M10060" s="37">
        <f>VLOOKUP(D10060,DATA!A:F,6,FALSE)</f>
        <v>2282</v>
      </c>
      <c r="N10060" s="36">
        <f t="shared" si="884"/>
        <v>12.02395526799927</v>
      </c>
      <c r="O10060" s="36">
        <f t="shared" si="885"/>
        <v>12.024669326355651</v>
      </c>
      <c r="P10060" s="36">
        <f t="shared" si="886"/>
        <v>7.1405835638138626E-4</v>
      </c>
      <c r="Q10060" s="36">
        <f t="shared" si="887"/>
        <v>1.573951421496626E-2</v>
      </c>
    </row>
    <row r="10061" spans="1:17" x14ac:dyDescent="0.3">
      <c r="A10061" s="30">
        <v>2552607</v>
      </c>
      <c r="B10061" s="14">
        <v>135</v>
      </c>
      <c r="C10061" s="14" t="s">
        <v>34</v>
      </c>
      <c r="D10061" s="14" t="s">
        <v>55</v>
      </c>
      <c r="E10061" s="14" t="s">
        <v>56</v>
      </c>
      <c r="F10061" s="48">
        <v>500</v>
      </c>
      <c r="G10061" s="38">
        <v>1029.5899999999999</v>
      </c>
      <c r="H10061" s="14" t="s">
        <v>218</v>
      </c>
      <c r="I10061" s="38">
        <v>5.2011999999999996E-3</v>
      </c>
      <c r="J10061" s="38">
        <v>16.466333500000001</v>
      </c>
      <c r="K10061" s="39" t="str">
        <f t="shared" si="883"/>
        <v>Kempenland-West_H3130</v>
      </c>
      <c r="L10061" s="40">
        <f>VLOOKUP(D10061,DATA!A:F,5,FALSE)</f>
        <v>0</v>
      </c>
      <c r="M10061" s="41">
        <f>VLOOKUP(D10061,DATA!A:F,6,FALSE)</f>
        <v>3.5</v>
      </c>
      <c r="N10061" s="40">
        <f t="shared" si="884"/>
        <v>50</v>
      </c>
      <c r="O10061" s="40">
        <f t="shared" si="885"/>
        <v>50</v>
      </c>
      <c r="P10061" s="40">
        <f>J10061/10000*I10061</f>
        <v>8.5644693800199995E-6</v>
      </c>
      <c r="Q10061" s="40">
        <f>IF(AND(H10061&lt;&gt;"below",I10061&gt;=0.005),M10061*P10061,0)</f>
        <v>2.9975642830069997E-5</v>
      </c>
    </row>
    <row r="10062" spans="1:17" x14ac:dyDescent="0.3">
      <c r="A10062" s="29">
        <v>2552607</v>
      </c>
      <c r="B10062" s="1">
        <v>135</v>
      </c>
      <c r="C10062" s="1" t="s">
        <v>34</v>
      </c>
      <c r="D10062" s="1" t="s">
        <v>53</v>
      </c>
      <c r="E10062" s="1" t="s">
        <v>54</v>
      </c>
      <c r="F10062" s="47">
        <v>714</v>
      </c>
      <c r="G10062" s="34">
        <v>1029.5899999999999</v>
      </c>
      <c r="H10062" s="1" t="s">
        <v>218</v>
      </c>
      <c r="I10062" s="34">
        <v>5.2011999999999996E-3</v>
      </c>
      <c r="J10062" s="34">
        <v>2611.6170000000002</v>
      </c>
      <c r="K10062" s="35" t="str">
        <f t="shared" si="883"/>
        <v>Kempenland-West_H4030</v>
      </c>
      <c r="L10062" s="36">
        <f>VLOOKUP(D10062,DATA!A:F,5,FALSE)</f>
        <v>1.0986712608830001E-2</v>
      </c>
      <c r="M10062" s="37">
        <f>VLOOKUP(D10062,DATA!A:F,6,FALSE)</f>
        <v>982</v>
      </c>
      <c r="N10062" s="36">
        <f t="shared" si="884"/>
        <v>62.781573801475865</v>
      </c>
      <c r="O10062" s="36">
        <f t="shared" si="885"/>
        <v>62.782909038447926</v>
      </c>
      <c r="P10062" s="36">
        <f t="shared" si="886"/>
        <v>1.3352369720607271E-3</v>
      </c>
      <c r="Q10062" s="36">
        <f t="shared" si="887"/>
        <v>3.48712757526232E-2</v>
      </c>
    </row>
    <row r="10063" spans="1:17" x14ac:dyDescent="0.3">
      <c r="A10063" s="30">
        <v>2552608</v>
      </c>
      <c r="B10063" s="14">
        <v>135</v>
      </c>
      <c r="C10063" s="14" t="s">
        <v>34</v>
      </c>
      <c r="D10063" s="14" t="s">
        <v>55</v>
      </c>
      <c r="E10063" s="14" t="s">
        <v>56</v>
      </c>
      <c r="F10063" s="48">
        <v>500</v>
      </c>
      <c r="G10063" s="38">
        <v>1003.91</v>
      </c>
      <c r="H10063" s="14" t="s">
        <v>218</v>
      </c>
      <c r="I10063" s="38">
        <v>5.1636E-3</v>
      </c>
      <c r="J10063" s="38">
        <v>863.70736326747897</v>
      </c>
      <c r="K10063" s="39" t="str">
        <f t="shared" si="883"/>
        <v>Kempenland-West_H3130</v>
      </c>
      <c r="L10063" s="40">
        <f>VLOOKUP(D10063,DATA!A:F,5,FALSE)</f>
        <v>0</v>
      </c>
      <c r="M10063" s="41">
        <f>VLOOKUP(D10063,DATA!A:F,6,FALSE)</f>
        <v>3.5</v>
      </c>
      <c r="N10063" s="40">
        <f t="shared" si="884"/>
        <v>50</v>
      </c>
      <c r="O10063" s="40">
        <f t="shared" si="885"/>
        <v>50</v>
      </c>
      <c r="P10063" s="40">
        <f>J10063/10000*I10063</f>
        <v>4.4598393409679541E-4</v>
      </c>
      <c r="Q10063" s="40">
        <f>IF(AND(H10063&lt;&gt;"below",I10063&gt;=0.005),M10063*P10063,0)</f>
        <v>1.5609437693387841E-3</v>
      </c>
    </row>
    <row r="10064" spans="1:17" x14ac:dyDescent="0.3">
      <c r="A10064" s="29">
        <v>2552608</v>
      </c>
      <c r="B10064" s="1">
        <v>135</v>
      </c>
      <c r="C10064" s="1" t="s">
        <v>34</v>
      </c>
      <c r="D10064" s="1" t="s">
        <v>53</v>
      </c>
      <c r="E10064" s="1" t="s">
        <v>54</v>
      </c>
      <c r="F10064" s="47">
        <v>714</v>
      </c>
      <c r="G10064" s="34">
        <v>1003.91</v>
      </c>
      <c r="H10064" s="1" t="s">
        <v>218</v>
      </c>
      <c r="I10064" s="34">
        <v>5.1636E-3</v>
      </c>
      <c r="J10064" s="34">
        <v>2055.3975</v>
      </c>
      <c r="K10064" s="35" t="str">
        <f t="shared" si="883"/>
        <v>Kempenland-West_H4030</v>
      </c>
      <c r="L10064" s="36">
        <f>VLOOKUP(D10064,DATA!A:F,5,FALSE)</f>
        <v>1.0986712608830001E-2</v>
      </c>
      <c r="M10064" s="37">
        <f>VLOOKUP(D10064,DATA!A:F,6,FALSE)</f>
        <v>982</v>
      </c>
      <c r="N10064" s="36">
        <f t="shared" si="884"/>
        <v>55.989079666941116</v>
      </c>
      <c r="O10064" s="36">
        <f t="shared" si="885"/>
        <v>55.990477588040513</v>
      </c>
      <c r="P10064" s="36">
        <f t="shared" si="886"/>
        <v>1.3979210993966262E-3</v>
      </c>
      <c r="Q10064" s="36">
        <f t="shared" si="887"/>
        <v>2.8732835328970769E-2</v>
      </c>
    </row>
    <row r="10065" spans="1:17" x14ac:dyDescent="0.3">
      <c r="A10065" s="29">
        <v>2552609</v>
      </c>
      <c r="B10065" s="1">
        <v>135</v>
      </c>
      <c r="C10065" s="1" t="s">
        <v>34</v>
      </c>
      <c r="D10065" s="1" t="s">
        <v>53</v>
      </c>
      <c r="E10065" s="1" t="s">
        <v>54</v>
      </c>
      <c r="F10065" s="47">
        <v>714</v>
      </c>
      <c r="G10065" s="34">
        <v>988.69</v>
      </c>
      <c r="H10065" s="1" t="s">
        <v>218</v>
      </c>
      <c r="I10065" s="34">
        <v>5.1757000000000001E-3</v>
      </c>
      <c r="J10065" s="34">
        <v>3355.36</v>
      </c>
      <c r="K10065" s="35" t="str">
        <f t="shared" si="883"/>
        <v>Kempenland-West_H4030</v>
      </c>
      <c r="L10065" s="36">
        <f>VLOOKUP(D10065,DATA!A:F,5,FALSE)</f>
        <v>1.0986712608830001E-2</v>
      </c>
      <c r="M10065" s="37">
        <f>VLOOKUP(D10065,DATA!A:F,6,FALSE)</f>
        <v>982</v>
      </c>
      <c r="N10065" s="36">
        <f t="shared" si="884"/>
        <v>51.836700873580433</v>
      </c>
      <c r="O10065" s="36">
        <f t="shared" si="885"/>
        <v>51.838120552020925</v>
      </c>
      <c r="P10065" s="36">
        <f t="shared" si="886"/>
        <v>1.419678440491623E-3</v>
      </c>
      <c r="Q10065" s="36">
        <f t="shared" si="887"/>
        <v>4.7635322520879722E-2</v>
      </c>
    </row>
    <row r="10066" spans="1:17" x14ac:dyDescent="0.3">
      <c r="A10066" s="29">
        <v>2552609</v>
      </c>
      <c r="B10066" s="1">
        <v>135</v>
      </c>
      <c r="C10066" s="1" t="s">
        <v>34</v>
      </c>
      <c r="D10066" s="1" t="s">
        <v>82</v>
      </c>
      <c r="E10066" s="1" t="s">
        <v>54</v>
      </c>
      <c r="F10066" s="47">
        <v>714</v>
      </c>
      <c r="G10066" s="34">
        <v>988.69</v>
      </c>
      <c r="H10066" s="1" t="s">
        <v>218</v>
      </c>
      <c r="I10066" s="34">
        <v>5.1757000000000001E-3</v>
      </c>
      <c r="J10066" s="34">
        <v>1101.3846000000001</v>
      </c>
      <c r="K10066" s="35" t="str">
        <f t="shared" si="883"/>
        <v>Kempenland-West_ZGH4030</v>
      </c>
      <c r="L10066" s="36">
        <f>VLOOKUP(D10066,DATA!A:F,5,FALSE)</f>
        <v>1.0986712608830001E-2</v>
      </c>
      <c r="M10066" s="37">
        <f>VLOOKUP(D10066,DATA!A:F,6,FALSE)</f>
        <v>982</v>
      </c>
      <c r="N10066" s="36">
        <f t="shared" si="884"/>
        <v>51.836700873580433</v>
      </c>
      <c r="O10066" s="36">
        <f t="shared" si="885"/>
        <v>51.838120552020925</v>
      </c>
      <c r="P10066" s="36">
        <f t="shared" si="886"/>
        <v>1.419678440491623E-3</v>
      </c>
      <c r="Q10066" s="36">
        <f t="shared" si="887"/>
        <v>1.56361197130949E-2</v>
      </c>
    </row>
    <row r="10067" spans="1:17" x14ac:dyDescent="0.3">
      <c r="A10067" s="29">
        <v>2552610</v>
      </c>
      <c r="B10067" s="1">
        <v>135</v>
      </c>
      <c r="C10067" s="1" t="s">
        <v>34</v>
      </c>
      <c r="D10067" s="1" t="s">
        <v>53</v>
      </c>
      <c r="E10067" s="1" t="s">
        <v>54</v>
      </c>
      <c r="F10067" s="47">
        <v>714</v>
      </c>
      <c r="G10067" s="34">
        <v>995.47</v>
      </c>
      <c r="H10067" s="1" t="s">
        <v>218</v>
      </c>
      <c r="I10067" s="34">
        <v>5.2890000000000003E-3</v>
      </c>
      <c r="J10067" s="34">
        <v>437.69920000000002</v>
      </c>
      <c r="K10067" s="35" t="str">
        <f t="shared" si="883"/>
        <v>Kempenland-West_H4030</v>
      </c>
      <c r="L10067" s="36">
        <f>VLOOKUP(D10067,DATA!A:F,5,FALSE)</f>
        <v>1.0986712608830001E-2</v>
      </c>
      <c r="M10067" s="37">
        <f>VLOOKUP(D10067,DATA!A:F,6,FALSE)</f>
        <v>982</v>
      </c>
      <c r="N10067" s="36">
        <f t="shared" si="884"/>
        <v>53.69303772332303</v>
      </c>
      <c r="O10067" s="36">
        <f t="shared" si="885"/>
        <v>53.69448251312258</v>
      </c>
      <c r="P10067" s="36">
        <f t="shared" si="886"/>
        <v>1.4447897995495396E-3</v>
      </c>
      <c r="Q10067" s="36">
        <f t="shared" si="887"/>
        <v>6.3238333943099389E-3</v>
      </c>
    </row>
    <row r="10068" spans="1:17" x14ac:dyDescent="0.3">
      <c r="A10068" s="29">
        <v>2552610</v>
      </c>
      <c r="B10068" s="1">
        <v>135</v>
      </c>
      <c r="C10068" s="1" t="s">
        <v>34</v>
      </c>
      <c r="D10068" s="1" t="s">
        <v>82</v>
      </c>
      <c r="E10068" s="1" t="s">
        <v>54</v>
      </c>
      <c r="F10068" s="47">
        <v>714</v>
      </c>
      <c r="G10068" s="34">
        <v>995.47</v>
      </c>
      <c r="H10068" s="1" t="s">
        <v>218</v>
      </c>
      <c r="I10068" s="34">
        <v>5.2890000000000003E-3</v>
      </c>
      <c r="J10068" s="34">
        <v>1912.4602</v>
      </c>
      <c r="K10068" s="35" t="str">
        <f t="shared" si="883"/>
        <v>Kempenland-West_ZGH4030</v>
      </c>
      <c r="L10068" s="36">
        <f>VLOOKUP(D10068,DATA!A:F,5,FALSE)</f>
        <v>1.0986712608830001E-2</v>
      </c>
      <c r="M10068" s="37">
        <f>VLOOKUP(D10068,DATA!A:F,6,FALSE)</f>
        <v>982</v>
      </c>
      <c r="N10068" s="36">
        <f t="shared" si="884"/>
        <v>53.69303772332303</v>
      </c>
      <c r="O10068" s="36">
        <f t="shared" si="885"/>
        <v>53.69448251312258</v>
      </c>
      <c r="P10068" s="36">
        <f t="shared" si="886"/>
        <v>1.4447897995495396E-3</v>
      </c>
      <c r="Q10068" s="36">
        <f t="shared" si="887"/>
        <v>2.7631029890044723E-2</v>
      </c>
    </row>
    <row r="10069" spans="1:17" x14ac:dyDescent="0.3">
      <c r="A10069" s="29">
        <v>2552611</v>
      </c>
      <c r="B10069" s="1">
        <v>135</v>
      </c>
      <c r="C10069" s="1" t="s">
        <v>34</v>
      </c>
      <c r="D10069" s="1" t="s">
        <v>41</v>
      </c>
      <c r="E10069" s="1" t="s">
        <v>42</v>
      </c>
      <c r="F10069" s="47">
        <v>1071</v>
      </c>
      <c r="G10069" s="34">
        <v>1546.11</v>
      </c>
      <c r="H10069" s="1" t="s">
        <v>218</v>
      </c>
      <c r="I10069" s="34">
        <v>8.5596999999999999E-3</v>
      </c>
      <c r="J10069" s="34">
        <v>848.46576000000005</v>
      </c>
      <c r="K10069" s="35" t="str">
        <f t="shared" si="883"/>
        <v>Kempenland-West_H4010A</v>
      </c>
      <c r="L10069" s="36">
        <f>VLOOKUP(D10069,DATA!A:F,5,FALSE)</f>
        <v>1.3726988247862192E-2</v>
      </c>
      <c r="M10069" s="37">
        <f>VLOOKUP(D10069,DATA!A:F,6,FALSE)</f>
        <v>1285.5</v>
      </c>
      <c r="N10069" s="36">
        <f t="shared" si="884"/>
        <v>97.281134565130287</v>
      </c>
      <c r="O10069" s="36">
        <f t="shared" si="885"/>
        <v>97.28144532577889</v>
      </c>
      <c r="P10069" s="36">
        <f t="shared" si="886"/>
        <v>3.1076064860258157E-4</v>
      </c>
      <c r="Q10069" s="36">
        <f t="shared" si="887"/>
        <v>2.6366976989468231E-3</v>
      </c>
    </row>
    <row r="10070" spans="1:17" x14ac:dyDescent="0.3">
      <c r="A10070" s="29">
        <v>2552611</v>
      </c>
      <c r="B10070" s="1">
        <v>135</v>
      </c>
      <c r="C10070" s="1" t="s">
        <v>34</v>
      </c>
      <c r="D10070" s="1" t="s">
        <v>82</v>
      </c>
      <c r="E10070" s="1" t="s">
        <v>54</v>
      </c>
      <c r="F10070" s="47">
        <v>714</v>
      </c>
      <c r="G10070" s="34">
        <v>1546.11</v>
      </c>
      <c r="H10070" s="1" t="s">
        <v>218</v>
      </c>
      <c r="I10070" s="34">
        <v>8.5596999999999999E-3</v>
      </c>
      <c r="J10070" s="34">
        <v>212.11644000000001</v>
      </c>
      <c r="K10070" s="35" t="str">
        <f t="shared" si="883"/>
        <v>Kempenland-West_ZGH4030</v>
      </c>
      <c r="L10070" s="36">
        <f>VLOOKUP(D10070,DATA!A:F,5,FALSE)</f>
        <v>1.0986712608830001E-2</v>
      </c>
      <c r="M10070" s="37">
        <f>VLOOKUP(D10070,DATA!A:F,6,FALSE)</f>
        <v>982</v>
      </c>
      <c r="N10070" s="36">
        <f t="shared" si="884"/>
        <v>99.797005475286227</v>
      </c>
      <c r="O10070" s="36">
        <f t="shared" si="885"/>
        <v>99.797024525848769</v>
      </c>
      <c r="P10070" s="36">
        <f t="shared" si="886"/>
        <v>1.9050562542588523E-5</v>
      </c>
      <c r="Q10070" s="36">
        <f t="shared" si="887"/>
        <v>4.0409375065312262E-5</v>
      </c>
    </row>
    <row r="10071" spans="1:17" x14ac:dyDescent="0.3">
      <c r="A10071" s="29">
        <v>2554130</v>
      </c>
      <c r="B10071" s="1">
        <v>135</v>
      </c>
      <c r="C10071" s="1" t="s">
        <v>34</v>
      </c>
      <c r="D10071" s="1" t="s">
        <v>22</v>
      </c>
      <c r="E10071" s="1" t="s">
        <v>23</v>
      </c>
      <c r="F10071" s="47">
        <v>1857</v>
      </c>
      <c r="G10071" s="34">
        <v>1880.19</v>
      </c>
      <c r="H10071" s="1" t="s">
        <v>218</v>
      </c>
      <c r="I10071" s="34">
        <v>7.8948999999999998E-3</v>
      </c>
      <c r="J10071" s="34">
        <v>6.7231994000000004</v>
      </c>
      <c r="K10071" s="35" t="str">
        <f t="shared" si="883"/>
        <v>Kempenland-West_H91E0C</v>
      </c>
      <c r="L10071" s="36">
        <f>VLOOKUP(D10071,DATA!A:F,5,FALSE)</f>
        <v>6.9280917156857415E-3</v>
      </c>
      <c r="M10071" s="37">
        <f>VLOOKUP(D10071,DATA!A:F,6,FALSE)</f>
        <v>2282</v>
      </c>
      <c r="N10071" s="36">
        <f t="shared" si="884"/>
        <v>5.82071836715419</v>
      </c>
      <c r="O10071" s="36">
        <f t="shared" si="885"/>
        <v>5.8210182162312751</v>
      </c>
      <c r="P10071" s="36">
        <f t="shared" si="886"/>
        <v>2.9984907708513475E-4</v>
      </c>
      <c r="Q10071" s="36">
        <f t="shared" si="887"/>
        <v>2.0159451351493318E-5</v>
      </c>
    </row>
    <row r="10072" spans="1:17" x14ac:dyDescent="0.3">
      <c r="A10072" s="29">
        <v>2554131</v>
      </c>
      <c r="B10072" s="1">
        <v>135</v>
      </c>
      <c r="C10072" s="1" t="s">
        <v>34</v>
      </c>
      <c r="D10072" s="1" t="s">
        <v>22</v>
      </c>
      <c r="E10072" s="1" t="s">
        <v>23</v>
      </c>
      <c r="F10072" s="47">
        <v>1857</v>
      </c>
      <c r="G10072" s="34">
        <v>1980.01</v>
      </c>
      <c r="H10072" s="1" t="s">
        <v>218</v>
      </c>
      <c r="I10072" s="34">
        <v>1.00684E-2</v>
      </c>
      <c r="J10072" s="34">
        <v>167.72147000000001</v>
      </c>
      <c r="K10072" s="35" t="str">
        <f t="shared" si="883"/>
        <v>Kempenland-West_H91E0C</v>
      </c>
      <c r="L10072" s="36">
        <f>VLOOKUP(D10072,DATA!A:F,5,FALSE)</f>
        <v>6.9280917156857415E-3</v>
      </c>
      <c r="M10072" s="37">
        <f>VLOOKUP(D10072,DATA!A:F,6,FALSE)</f>
        <v>2282</v>
      </c>
      <c r="N10072" s="36">
        <f t="shared" si="884"/>
        <v>10.98558448009042</v>
      </c>
      <c r="O10072" s="36">
        <f t="shared" si="885"/>
        <v>10.98626661365733</v>
      </c>
      <c r="P10072" s="36">
        <f t="shared" si="886"/>
        <v>6.8213356690982607E-4</v>
      </c>
      <c r="Q10072" s="36">
        <f t="shared" si="887"/>
        <v>1.144084445784594E-3</v>
      </c>
    </row>
    <row r="10073" spans="1:17" x14ac:dyDescent="0.3">
      <c r="A10073" s="30">
        <v>2554137</v>
      </c>
      <c r="B10073" s="14">
        <v>135</v>
      </c>
      <c r="C10073" s="14" t="s">
        <v>34</v>
      </c>
      <c r="D10073" s="14" t="s">
        <v>55</v>
      </c>
      <c r="E10073" s="14" t="s">
        <v>56</v>
      </c>
      <c r="F10073" s="48">
        <v>500</v>
      </c>
      <c r="G10073" s="38">
        <v>1001.78</v>
      </c>
      <c r="H10073" s="14" t="s">
        <v>218</v>
      </c>
      <c r="I10073" s="38">
        <v>5.1139999999999996E-3</v>
      </c>
      <c r="J10073" s="38">
        <v>1875.35625074374</v>
      </c>
      <c r="K10073" s="39" t="str">
        <f t="shared" si="883"/>
        <v>Kempenland-West_H3130</v>
      </c>
      <c r="L10073" s="40">
        <f>VLOOKUP(D10073,DATA!A:F,5,FALSE)</f>
        <v>0</v>
      </c>
      <c r="M10073" s="41">
        <f>VLOOKUP(D10073,DATA!A:F,6,FALSE)</f>
        <v>3.5</v>
      </c>
      <c r="N10073" s="40">
        <f t="shared" si="884"/>
        <v>50</v>
      </c>
      <c r="O10073" s="40">
        <f t="shared" si="885"/>
        <v>50</v>
      </c>
      <c r="P10073" s="40">
        <f>J10073/10000*I10073</f>
        <v>9.5905718663034847E-4</v>
      </c>
      <c r="Q10073" s="40">
        <f>IF(AND(H10073&lt;&gt;"below",I10073&gt;=0.005),M10073*P10073,0)</f>
        <v>3.3567001532062196E-3</v>
      </c>
    </row>
    <row r="10074" spans="1:17" x14ac:dyDescent="0.3">
      <c r="A10074" s="29">
        <v>2554137</v>
      </c>
      <c r="B10074" s="1">
        <v>135</v>
      </c>
      <c r="C10074" s="1" t="s">
        <v>34</v>
      </c>
      <c r="D10074" s="1" t="s">
        <v>53</v>
      </c>
      <c r="E10074" s="1" t="s">
        <v>54</v>
      </c>
      <c r="F10074" s="47">
        <v>714</v>
      </c>
      <c r="G10074" s="34">
        <v>1001.78</v>
      </c>
      <c r="H10074" s="1" t="s">
        <v>218</v>
      </c>
      <c r="I10074" s="34">
        <v>5.1139999999999996E-3</v>
      </c>
      <c r="J10074" s="34">
        <v>222.45811</v>
      </c>
      <c r="K10074" s="35" t="str">
        <f t="shared" si="883"/>
        <v>Kempenland-West_H4030</v>
      </c>
      <c r="L10074" s="36">
        <f>VLOOKUP(D10074,DATA!A:F,5,FALSE)</f>
        <v>1.0986712608830001E-2</v>
      </c>
      <c r="M10074" s="37">
        <f>VLOOKUP(D10074,DATA!A:F,6,FALSE)</f>
        <v>982</v>
      </c>
      <c r="N10074" s="36">
        <f t="shared" si="884"/>
        <v>55.411648248030509</v>
      </c>
      <c r="O10074" s="36">
        <f t="shared" si="885"/>
        <v>55.413036440405705</v>
      </c>
      <c r="P10074" s="36">
        <f t="shared" si="886"/>
        <v>1.3881923751952741E-3</v>
      </c>
      <c r="Q10074" s="36">
        <f t="shared" si="887"/>
        <v>3.0881465210235155E-3</v>
      </c>
    </row>
    <row r="10075" spans="1:17" x14ac:dyDescent="0.3">
      <c r="A10075" s="30">
        <v>2554138</v>
      </c>
      <c r="B10075" s="14">
        <v>135</v>
      </c>
      <c r="C10075" s="14" t="s">
        <v>34</v>
      </c>
      <c r="D10075" s="14" t="s">
        <v>55</v>
      </c>
      <c r="E10075" s="14" t="s">
        <v>56</v>
      </c>
      <c r="F10075" s="48">
        <v>500</v>
      </c>
      <c r="G10075" s="38">
        <v>989.49</v>
      </c>
      <c r="H10075" s="14" t="s">
        <v>218</v>
      </c>
      <c r="I10075" s="38">
        <v>5.1263000000000003E-3</v>
      </c>
      <c r="J10075" s="38">
        <v>1699.29203574332</v>
      </c>
      <c r="K10075" s="39" t="str">
        <f t="shared" si="883"/>
        <v>Kempenland-West_H3130</v>
      </c>
      <c r="L10075" s="40">
        <f>VLOOKUP(D10075,DATA!A:F,5,FALSE)</f>
        <v>0</v>
      </c>
      <c r="M10075" s="41">
        <f>VLOOKUP(D10075,DATA!A:F,6,FALSE)</f>
        <v>3.5</v>
      </c>
      <c r="N10075" s="40">
        <f t="shared" si="884"/>
        <v>50</v>
      </c>
      <c r="O10075" s="40">
        <f t="shared" si="885"/>
        <v>50</v>
      </c>
      <c r="P10075" s="40">
        <f>J10075/10000*I10075</f>
        <v>8.7110807628309821E-4</v>
      </c>
      <c r="Q10075" s="40">
        <f>IF(AND(H10075&lt;&gt;"below",I10075&gt;=0.005),M10075*P10075,0)</f>
        <v>3.0488782669908436E-3</v>
      </c>
    </row>
    <row r="10076" spans="1:17" x14ac:dyDescent="0.3">
      <c r="A10076" s="29">
        <v>2554138</v>
      </c>
      <c r="B10076" s="1">
        <v>135</v>
      </c>
      <c r="C10076" s="1" t="s">
        <v>34</v>
      </c>
      <c r="D10076" s="1" t="s">
        <v>82</v>
      </c>
      <c r="E10076" s="1" t="s">
        <v>54</v>
      </c>
      <c r="F10076" s="47">
        <v>714</v>
      </c>
      <c r="G10076" s="34">
        <v>989.49</v>
      </c>
      <c r="H10076" s="1" t="s">
        <v>218</v>
      </c>
      <c r="I10076" s="34">
        <v>5.1263000000000003E-3</v>
      </c>
      <c r="J10076" s="34">
        <v>464.85825999999997</v>
      </c>
      <c r="K10076" s="35" t="str">
        <f t="shared" si="883"/>
        <v>Kempenland-West_ZGH4030</v>
      </c>
      <c r="L10076" s="36">
        <f>VLOOKUP(D10076,DATA!A:F,5,FALSE)</f>
        <v>1.0986712608830001E-2</v>
      </c>
      <c r="M10076" s="37">
        <f>VLOOKUP(D10076,DATA!A:F,6,FALSE)</f>
        <v>982</v>
      </c>
      <c r="N10076" s="36">
        <f t="shared" si="884"/>
        <v>52.05610178767526</v>
      </c>
      <c r="O10076" s="36">
        <f t="shared" si="885"/>
        <v>52.05750743465947</v>
      </c>
      <c r="P10076" s="36">
        <f t="shared" si="886"/>
        <v>1.405646984210307E-3</v>
      </c>
      <c r="Q10076" s="36">
        <f t="shared" si="887"/>
        <v>6.5342661125425069E-3</v>
      </c>
    </row>
    <row r="10077" spans="1:17" x14ac:dyDescent="0.3">
      <c r="A10077" s="29">
        <v>2554139</v>
      </c>
      <c r="B10077" s="1">
        <v>135</v>
      </c>
      <c r="C10077" s="1" t="s">
        <v>34</v>
      </c>
      <c r="D10077" s="1" t="s">
        <v>53</v>
      </c>
      <c r="E10077" s="1" t="s">
        <v>54</v>
      </c>
      <c r="F10077" s="47">
        <v>714</v>
      </c>
      <c r="G10077" s="34">
        <v>979.61</v>
      </c>
      <c r="H10077" s="1" t="s">
        <v>218</v>
      </c>
      <c r="I10077" s="34">
        <v>5.1961000000000004E-3</v>
      </c>
      <c r="J10077" s="34">
        <v>1425.2112999999999</v>
      </c>
      <c r="K10077" s="35" t="str">
        <f t="shared" si="883"/>
        <v>Kempenland-West_H4030</v>
      </c>
      <c r="L10077" s="36">
        <f>VLOOKUP(D10077,DATA!A:F,5,FALSE)</f>
        <v>1.0986712608830001E-2</v>
      </c>
      <c r="M10077" s="37">
        <f>VLOOKUP(D10077,DATA!A:F,6,FALSE)</f>
        <v>982</v>
      </c>
      <c r="N10077" s="36">
        <f t="shared" si="884"/>
        <v>49.343581637638749</v>
      </c>
      <c r="O10077" s="36">
        <f t="shared" si="885"/>
        <v>49.345008593623866</v>
      </c>
      <c r="P10077" s="36">
        <f t="shared" si="886"/>
        <v>1.4269559851172176E-3</v>
      </c>
      <c r="Q10077" s="36">
        <f t="shared" si="887"/>
        <v>2.0337137945916902E-2</v>
      </c>
    </row>
    <row r="10078" spans="1:17" x14ac:dyDescent="0.3">
      <c r="A10078" s="29">
        <v>2554139</v>
      </c>
      <c r="B10078" s="1">
        <v>135</v>
      </c>
      <c r="C10078" s="1" t="s">
        <v>34</v>
      </c>
      <c r="D10078" s="1" t="s">
        <v>82</v>
      </c>
      <c r="E10078" s="1" t="s">
        <v>54</v>
      </c>
      <c r="F10078" s="47">
        <v>714</v>
      </c>
      <c r="G10078" s="34">
        <v>979.61</v>
      </c>
      <c r="H10078" s="1" t="s">
        <v>218</v>
      </c>
      <c r="I10078" s="34">
        <v>5.1961000000000004E-3</v>
      </c>
      <c r="J10078" s="34">
        <v>1714.9577999999999</v>
      </c>
      <c r="K10078" s="35" t="str">
        <f t="shared" si="883"/>
        <v>Kempenland-West_ZGH4030</v>
      </c>
      <c r="L10078" s="36">
        <f>VLOOKUP(D10078,DATA!A:F,5,FALSE)</f>
        <v>1.0986712608830001E-2</v>
      </c>
      <c r="M10078" s="37">
        <f>VLOOKUP(D10078,DATA!A:F,6,FALSE)</f>
        <v>982</v>
      </c>
      <c r="N10078" s="36">
        <f t="shared" si="884"/>
        <v>49.343581637638749</v>
      </c>
      <c r="O10078" s="36">
        <f t="shared" si="885"/>
        <v>49.345008593623866</v>
      </c>
      <c r="P10078" s="36">
        <f t="shared" si="886"/>
        <v>1.4269559851172176E-3</v>
      </c>
      <c r="Q10078" s="36">
        <f t="shared" si="887"/>
        <v>2.447169296933456E-2</v>
      </c>
    </row>
    <row r="10079" spans="1:17" x14ac:dyDescent="0.3">
      <c r="A10079" s="29">
        <v>2554140</v>
      </c>
      <c r="B10079" s="1">
        <v>135</v>
      </c>
      <c r="C10079" s="1" t="s">
        <v>34</v>
      </c>
      <c r="D10079" s="1" t="s">
        <v>41</v>
      </c>
      <c r="E10079" s="1" t="s">
        <v>42</v>
      </c>
      <c r="F10079" s="47">
        <v>1071</v>
      </c>
      <c r="G10079" s="34">
        <v>1329.18</v>
      </c>
      <c r="H10079" s="1" t="s">
        <v>218</v>
      </c>
      <c r="I10079" s="34">
        <v>7.1824999999999996E-3</v>
      </c>
      <c r="J10079" s="34">
        <v>4796.0415999999996</v>
      </c>
      <c r="K10079" s="35" t="str">
        <f t="shared" si="883"/>
        <v>Kempenland-West_H4010A</v>
      </c>
      <c r="L10079" s="36">
        <f>VLOOKUP(D10079,DATA!A:F,5,FALSE)</f>
        <v>1.3726988247862192E-2</v>
      </c>
      <c r="M10079" s="37">
        <f>VLOOKUP(D10079,DATA!A:F,6,FALSE)</f>
        <v>1285.5</v>
      </c>
      <c r="N10079" s="36">
        <f t="shared" si="884"/>
        <v>64.556360805900823</v>
      </c>
      <c r="O10079" s="36">
        <f t="shared" si="885"/>
        <v>64.558616717153129</v>
      </c>
      <c r="P10079" s="36">
        <f t="shared" si="886"/>
        <v>2.2559112523055092E-3</v>
      </c>
      <c r="Q10079" s="36">
        <f t="shared" si="887"/>
        <v>0.10819444211965318</v>
      </c>
    </row>
    <row r="10080" spans="1:17" x14ac:dyDescent="0.3">
      <c r="A10080" s="29">
        <v>2554140</v>
      </c>
      <c r="B10080" s="1">
        <v>135</v>
      </c>
      <c r="C10080" s="1" t="s">
        <v>34</v>
      </c>
      <c r="D10080" s="1" t="s">
        <v>82</v>
      </c>
      <c r="E10080" s="1" t="s">
        <v>54</v>
      </c>
      <c r="F10080" s="47">
        <v>714</v>
      </c>
      <c r="G10080" s="34">
        <v>1329.18</v>
      </c>
      <c r="H10080" s="1" t="s">
        <v>218</v>
      </c>
      <c r="I10080" s="34">
        <v>7.1824999999999996E-3</v>
      </c>
      <c r="J10080" s="34">
        <v>1199.0103999999999</v>
      </c>
      <c r="K10080" s="35" t="str">
        <f t="shared" si="883"/>
        <v>Kempenland-West_ZGH4030</v>
      </c>
      <c r="L10080" s="36">
        <f>VLOOKUP(D10080,DATA!A:F,5,FALSE)</f>
        <v>1.0986712608830001E-2</v>
      </c>
      <c r="M10080" s="37">
        <f>VLOOKUP(D10080,DATA!A:F,6,FALSE)</f>
        <v>982</v>
      </c>
      <c r="N10080" s="36">
        <f t="shared" si="884"/>
        <v>97.842411305590048</v>
      </c>
      <c r="O10080" s="36">
        <f t="shared" si="885"/>
        <v>97.842577885570975</v>
      </c>
      <c r="P10080" s="36">
        <f t="shared" si="886"/>
        <v>1.665799809273949E-4</v>
      </c>
      <c r="Q10080" s="36">
        <f t="shared" si="887"/>
        <v>1.997311295637481E-3</v>
      </c>
    </row>
    <row r="10081" spans="1:17" x14ac:dyDescent="0.3">
      <c r="A10081" s="29">
        <v>2555659</v>
      </c>
      <c r="B10081" s="1">
        <v>135</v>
      </c>
      <c r="C10081" s="1" t="s">
        <v>34</v>
      </c>
      <c r="D10081" s="1" t="s">
        <v>22</v>
      </c>
      <c r="E10081" s="1" t="s">
        <v>23</v>
      </c>
      <c r="F10081" s="47">
        <v>1857</v>
      </c>
      <c r="G10081" s="34">
        <v>1990.34</v>
      </c>
      <c r="H10081" s="1" t="s">
        <v>218</v>
      </c>
      <c r="I10081" s="34">
        <v>9.8352999999999999E-3</v>
      </c>
      <c r="J10081" s="34">
        <v>2651.9823999999999</v>
      </c>
      <c r="K10081" s="35" t="str">
        <f t="shared" si="883"/>
        <v>Kempenland-West_H91E0C</v>
      </c>
      <c r="L10081" s="36">
        <f>VLOOKUP(D10081,DATA!A:F,5,FALSE)</f>
        <v>6.9280917156857415E-3</v>
      </c>
      <c r="M10081" s="37">
        <f>VLOOKUP(D10081,DATA!A:F,6,FALSE)</f>
        <v>2282</v>
      </c>
      <c r="N10081" s="36">
        <f t="shared" si="884"/>
        <v>11.705208251736492</v>
      </c>
      <c r="O10081" s="36">
        <f t="shared" si="885"/>
        <v>11.705912501652152</v>
      </c>
      <c r="P10081" s="36">
        <f t="shared" si="886"/>
        <v>7.042499156604265E-4</v>
      </c>
      <c r="Q10081" s="36">
        <f t="shared" si="887"/>
        <v>1.8676583815329353E-2</v>
      </c>
    </row>
    <row r="10082" spans="1:17" x14ac:dyDescent="0.3">
      <c r="A10082" s="29">
        <v>2555665</v>
      </c>
      <c r="B10082" s="1">
        <v>135</v>
      </c>
      <c r="C10082" s="1" t="s">
        <v>34</v>
      </c>
      <c r="D10082" s="1" t="s">
        <v>41</v>
      </c>
      <c r="E10082" s="1" t="s">
        <v>42</v>
      </c>
      <c r="F10082" s="47">
        <v>1071</v>
      </c>
      <c r="G10082" s="34">
        <v>1079.7</v>
      </c>
      <c r="H10082" s="1" t="s">
        <v>218</v>
      </c>
      <c r="I10082" s="34">
        <v>5.4961000000000003E-3</v>
      </c>
      <c r="J10082" s="34">
        <v>2422.76526241902</v>
      </c>
      <c r="K10082" s="35" t="str">
        <f t="shared" si="883"/>
        <v>Kempenland-West_H4010A</v>
      </c>
      <c r="L10082" s="36">
        <f>VLOOKUP(D10082,DATA!A:F,5,FALSE)</f>
        <v>1.3726988247862192E-2</v>
      </c>
      <c r="M10082" s="37">
        <f>VLOOKUP(D10082,DATA!A:F,6,FALSE)</f>
        <v>1285.5</v>
      </c>
      <c r="N10082" s="36">
        <f t="shared" si="884"/>
        <v>5.5987329530604484</v>
      </c>
      <c r="O10082" s="36">
        <f t="shared" si="885"/>
        <v>5.5991317134509622</v>
      </c>
      <c r="P10082" s="36">
        <f t="shared" si="886"/>
        <v>3.9876039051378598E-4</v>
      </c>
      <c r="Q10082" s="36">
        <f t="shared" si="887"/>
        <v>9.6610282216544364E-3</v>
      </c>
    </row>
    <row r="10083" spans="1:17" x14ac:dyDescent="0.3">
      <c r="A10083" s="29">
        <v>2555665</v>
      </c>
      <c r="B10083" s="1">
        <v>135</v>
      </c>
      <c r="C10083" s="1" t="s">
        <v>34</v>
      </c>
      <c r="D10083" s="1" t="s">
        <v>53</v>
      </c>
      <c r="E10083" s="1" t="s">
        <v>54</v>
      </c>
      <c r="F10083" s="47">
        <v>714</v>
      </c>
      <c r="G10083" s="34">
        <v>1079.7</v>
      </c>
      <c r="H10083" s="1" t="s">
        <v>218</v>
      </c>
      <c r="I10083" s="34">
        <v>5.4961000000000003E-3</v>
      </c>
      <c r="J10083" s="34">
        <v>3436.0985999999998</v>
      </c>
      <c r="K10083" s="35" t="str">
        <f t="shared" si="883"/>
        <v>Kempenland-West_H4030</v>
      </c>
      <c r="L10083" s="36">
        <f>VLOOKUP(D10083,DATA!A:F,5,FALSE)</f>
        <v>1.0986712608830001E-2</v>
      </c>
      <c r="M10083" s="37">
        <f>VLOOKUP(D10083,DATA!A:F,6,FALSE)</f>
        <v>982</v>
      </c>
      <c r="N10083" s="36">
        <f t="shared" si="884"/>
        <v>74.524330981326983</v>
      </c>
      <c r="O10083" s="36">
        <f t="shared" si="885"/>
        <v>74.525477390474464</v>
      </c>
      <c r="P10083" s="36">
        <f t="shared" si="886"/>
        <v>1.1464091474806537E-3</v>
      </c>
      <c r="Q10083" s="36">
        <f t="shared" si="887"/>
        <v>3.9391748666854673E-2</v>
      </c>
    </row>
    <row r="10084" spans="1:17" x14ac:dyDescent="0.3">
      <c r="A10084" s="29">
        <v>2555665</v>
      </c>
      <c r="B10084" s="1">
        <v>135</v>
      </c>
      <c r="C10084" s="1" t="s">
        <v>34</v>
      </c>
      <c r="D10084" s="1" t="s">
        <v>43</v>
      </c>
      <c r="E10084" s="1" t="s">
        <v>44</v>
      </c>
      <c r="F10084" s="47">
        <v>1071</v>
      </c>
      <c r="G10084" s="34">
        <v>1079.7</v>
      </c>
      <c r="H10084" s="1" t="s">
        <v>218</v>
      </c>
      <c r="I10084" s="34">
        <v>5.4961000000000003E-3</v>
      </c>
      <c r="J10084" s="34">
        <v>1663.25010743332</v>
      </c>
      <c r="K10084" s="35" t="str">
        <f t="shared" si="883"/>
        <v>Kempenland-West_H7150</v>
      </c>
      <c r="L10084" s="36">
        <f>VLOOKUP(D10084,DATA!A:F,5,FALSE)</f>
        <v>1.3726988247862192E-2</v>
      </c>
      <c r="M10084" s="37">
        <f>VLOOKUP(D10084,DATA!A:F,6,FALSE)</f>
        <v>1285.5</v>
      </c>
      <c r="N10084" s="36">
        <f t="shared" si="884"/>
        <v>5.5987329530604484</v>
      </c>
      <c r="O10084" s="36">
        <f t="shared" si="885"/>
        <v>5.5991317134509622</v>
      </c>
      <c r="P10084" s="36">
        <f t="shared" si="886"/>
        <v>3.9876039051378598E-4</v>
      </c>
      <c r="Q10084" s="36">
        <f t="shared" si="887"/>
        <v>6.6323826236220716E-3</v>
      </c>
    </row>
    <row r="10085" spans="1:17" x14ac:dyDescent="0.3">
      <c r="A10085" s="30">
        <v>2555666</v>
      </c>
      <c r="B10085" s="14">
        <v>135</v>
      </c>
      <c r="C10085" s="14" t="s">
        <v>34</v>
      </c>
      <c r="D10085" s="14" t="s">
        <v>55</v>
      </c>
      <c r="E10085" s="14" t="s">
        <v>56</v>
      </c>
      <c r="F10085" s="48">
        <v>500</v>
      </c>
      <c r="G10085" s="38">
        <v>983.48</v>
      </c>
      <c r="H10085" s="14" t="s">
        <v>218</v>
      </c>
      <c r="I10085" s="38">
        <v>4.9820999999999997E-3</v>
      </c>
      <c r="J10085" s="38">
        <v>3950.8573387920001</v>
      </c>
      <c r="K10085" s="39" t="str">
        <f t="shared" si="883"/>
        <v>Kempenland-West_H3130</v>
      </c>
      <c r="L10085" s="40">
        <f>VLOOKUP(D10085,DATA!A:F,5,FALSE)</f>
        <v>0</v>
      </c>
      <c r="M10085" s="41">
        <f>VLOOKUP(D10085,DATA!A:F,6,FALSE)</f>
        <v>3.5</v>
      </c>
      <c r="N10085" s="40">
        <f t="shared" si="884"/>
        <v>50</v>
      </c>
      <c r="O10085" s="40">
        <f t="shared" si="885"/>
        <v>50</v>
      </c>
      <c r="P10085" s="40">
        <f>J10085/10000*I10085</f>
        <v>1.9683566347595623E-3</v>
      </c>
      <c r="Q10085" s="40">
        <f>IF(AND(H10085&lt;&gt;"below",I10085&gt;=0.005),M10085*P10085,0)</f>
        <v>0</v>
      </c>
    </row>
    <row r="10086" spans="1:17" x14ac:dyDescent="0.3">
      <c r="A10086" s="29">
        <v>2555667</v>
      </c>
      <c r="B10086" s="1">
        <v>135</v>
      </c>
      <c r="C10086" s="1" t="s">
        <v>34</v>
      </c>
      <c r="D10086" s="1" t="s">
        <v>82</v>
      </c>
      <c r="E10086" s="1" t="s">
        <v>54</v>
      </c>
      <c r="F10086" s="47">
        <v>714</v>
      </c>
      <c r="G10086" s="34">
        <v>978.62</v>
      </c>
      <c r="H10086" s="1" t="s">
        <v>218</v>
      </c>
      <c r="I10086" s="34">
        <v>5.1340999999999999E-3</v>
      </c>
      <c r="J10086" s="34">
        <v>2000</v>
      </c>
      <c r="K10086" s="35" t="str">
        <f t="shared" si="883"/>
        <v>Kempenland-West_ZGH4030</v>
      </c>
      <c r="L10086" s="36">
        <f>VLOOKUP(D10086,DATA!A:F,5,FALSE)</f>
        <v>1.0986712608830001E-2</v>
      </c>
      <c r="M10086" s="37">
        <f>VLOOKUP(D10086,DATA!A:F,6,FALSE)</f>
        <v>982</v>
      </c>
      <c r="N10086" s="36">
        <f t="shared" si="884"/>
        <v>49.071729457004132</v>
      </c>
      <c r="O10086" s="36">
        <f t="shared" si="885"/>
        <v>49.073139143721676</v>
      </c>
      <c r="P10086" s="36">
        <f t="shared" si="886"/>
        <v>1.4096867175439343E-3</v>
      </c>
      <c r="Q10086" s="36">
        <f t="shared" si="887"/>
        <v>2.8193734350878685E-2</v>
      </c>
    </row>
    <row r="10087" spans="1:17" x14ac:dyDescent="0.3">
      <c r="A10087" s="29">
        <v>2555668</v>
      </c>
      <c r="B10087" s="1">
        <v>135</v>
      </c>
      <c r="C10087" s="1" t="s">
        <v>34</v>
      </c>
      <c r="D10087" s="1" t="s">
        <v>41</v>
      </c>
      <c r="E10087" s="1" t="s">
        <v>42</v>
      </c>
      <c r="F10087" s="47">
        <v>1071</v>
      </c>
      <c r="G10087" s="34">
        <v>1197.19</v>
      </c>
      <c r="H10087" s="1" t="s">
        <v>218</v>
      </c>
      <c r="I10087" s="34">
        <v>6.4624000000000001E-3</v>
      </c>
      <c r="J10087" s="34">
        <v>7497.9319999999998</v>
      </c>
      <c r="K10087" s="35" t="str">
        <f t="shared" si="883"/>
        <v>Kempenland-West_H4010A</v>
      </c>
      <c r="L10087" s="36">
        <f>VLOOKUP(D10087,DATA!A:F,5,FALSE)</f>
        <v>1.3726988247862192E-2</v>
      </c>
      <c r="M10087" s="37">
        <f>VLOOKUP(D10087,DATA!A:F,6,FALSE)</f>
        <v>1285.5</v>
      </c>
      <c r="N10087" s="36">
        <f t="shared" si="884"/>
        <v>22.930665729995347</v>
      </c>
      <c r="O10087" s="36">
        <f t="shared" si="885"/>
        <v>22.932233483561259</v>
      </c>
      <c r="P10087" s="36">
        <f t="shared" si="886"/>
        <v>1.5677535659115449E-3</v>
      </c>
      <c r="Q10087" s="36">
        <f t="shared" si="887"/>
        <v>0.1175490962996228</v>
      </c>
    </row>
    <row r="10088" spans="1:17" x14ac:dyDescent="0.3">
      <c r="A10088" s="29">
        <v>2555668</v>
      </c>
      <c r="B10088" s="1">
        <v>135</v>
      </c>
      <c r="C10088" s="1" t="s">
        <v>34</v>
      </c>
      <c r="D10088" s="1" t="s">
        <v>82</v>
      </c>
      <c r="E10088" s="1" t="s">
        <v>54</v>
      </c>
      <c r="F10088" s="47">
        <v>714</v>
      </c>
      <c r="G10088" s="34">
        <v>1197.19</v>
      </c>
      <c r="H10088" s="1" t="s">
        <v>218</v>
      </c>
      <c r="I10088" s="34">
        <v>6.4624000000000001E-3</v>
      </c>
      <c r="J10088" s="34">
        <v>1874.4829999999999</v>
      </c>
      <c r="K10088" s="35" t="str">
        <f t="shared" si="883"/>
        <v>Kempenland-West_ZGH4030</v>
      </c>
      <c r="L10088" s="36">
        <f>VLOOKUP(D10088,DATA!A:F,5,FALSE)</f>
        <v>1.0986712608830001E-2</v>
      </c>
      <c r="M10088" s="37">
        <f>VLOOKUP(D10088,DATA!A:F,6,FALSE)</f>
        <v>982</v>
      </c>
      <c r="N10088" s="36">
        <f t="shared" si="884"/>
        <v>91.405873132573035</v>
      </c>
      <c r="O10088" s="36">
        <f t="shared" si="885"/>
        <v>91.406430863457913</v>
      </c>
      <c r="P10088" s="36">
        <f t="shared" si="886"/>
        <v>5.5773088487853784E-4</v>
      </c>
      <c r="Q10088" s="36">
        <f t="shared" si="887"/>
        <v>1.0454570622797763E-2</v>
      </c>
    </row>
    <row r="10089" spans="1:17" x14ac:dyDescent="0.3">
      <c r="A10089" s="29">
        <v>2557188</v>
      </c>
      <c r="B10089" s="1">
        <v>135</v>
      </c>
      <c r="C10089" s="1" t="s">
        <v>34</v>
      </c>
      <c r="D10089" s="1" t="s">
        <v>22</v>
      </c>
      <c r="E10089" s="1" t="s">
        <v>23</v>
      </c>
      <c r="F10089" s="47">
        <v>1857</v>
      </c>
      <c r="G10089" s="34">
        <v>1966.57</v>
      </c>
      <c r="H10089" s="1" t="s">
        <v>218</v>
      </c>
      <c r="I10089" s="34">
        <v>8.5854E-3</v>
      </c>
      <c r="J10089" s="34">
        <v>817.43830000000003</v>
      </c>
      <c r="K10089" s="35" t="str">
        <f t="shared" si="883"/>
        <v>Kempenland-West_H91E0C</v>
      </c>
      <c r="L10089" s="36">
        <f>VLOOKUP(D10089,DATA!A:F,5,FALSE)</f>
        <v>6.9280917156857415E-3</v>
      </c>
      <c r="M10089" s="37">
        <f>VLOOKUP(D10089,DATA!A:F,6,FALSE)</f>
        <v>2282</v>
      </c>
      <c r="N10089" s="36">
        <f t="shared" si="884"/>
        <v>10.107580133757322</v>
      </c>
      <c r="O10089" s="36">
        <f t="shared" si="885"/>
        <v>10.108120582775447</v>
      </c>
      <c r="P10089" s="36">
        <f t="shared" si="886"/>
        <v>5.4044901812488888E-4</v>
      </c>
      <c r="Q10089" s="36">
        <f t="shared" si="887"/>
        <v>4.4178372661267838E-3</v>
      </c>
    </row>
    <row r="10090" spans="1:17" x14ac:dyDescent="0.3">
      <c r="A10090" s="29">
        <v>2557194</v>
      </c>
      <c r="B10090" s="1">
        <v>135</v>
      </c>
      <c r="C10090" s="1" t="s">
        <v>34</v>
      </c>
      <c r="D10090" s="1" t="s">
        <v>41</v>
      </c>
      <c r="E10090" s="1" t="s">
        <v>42</v>
      </c>
      <c r="F10090" s="47">
        <v>1071</v>
      </c>
      <c r="G10090" s="34">
        <v>1435.22</v>
      </c>
      <c r="H10090" s="1" t="s">
        <v>218</v>
      </c>
      <c r="I10090" s="34">
        <v>7.1863999999999999E-3</v>
      </c>
      <c r="J10090" s="34">
        <v>409.87905000000001</v>
      </c>
      <c r="K10090" s="35" t="str">
        <f t="shared" si="883"/>
        <v>Kempenland-West_H4010A</v>
      </c>
      <c r="L10090" s="36">
        <f>VLOOKUP(D10090,DATA!A:F,5,FALSE)</f>
        <v>1.3726988247862192E-2</v>
      </c>
      <c r="M10090" s="37">
        <f>VLOOKUP(D10090,DATA!A:F,6,FALSE)</f>
        <v>1285.5</v>
      </c>
      <c r="N10090" s="36">
        <f t="shared" si="884"/>
        <v>88.647246725489097</v>
      </c>
      <c r="O10090" s="36">
        <f t="shared" si="885"/>
        <v>88.648239467823487</v>
      </c>
      <c r="P10090" s="36">
        <f t="shared" si="886"/>
        <v>9.9274233438961801E-4</v>
      </c>
      <c r="Q10090" s="36">
        <f t="shared" si="887"/>
        <v>4.0690428491439896E-3</v>
      </c>
    </row>
    <row r="10091" spans="1:17" x14ac:dyDescent="0.3">
      <c r="A10091" s="29">
        <v>2557194</v>
      </c>
      <c r="B10091" s="1">
        <v>135</v>
      </c>
      <c r="C10091" s="1" t="s">
        <v>34</v>
      </c>
      <c r="D10091" s="1" t="s">
        <v>53</v>
      </c>
      <c r="E10091" s="1" t="s">
        <v>54</v>
      </c>
      <c r="F10091" s="47">
        <v>714</v>
      </c>
      <c r="G10091" s="34">
        <v>1435.22</v>
      </c>
      <c r="H10091" s="1" t="s">
        <v>218</v>
      </c>
      <c r="I10091" s="34">
        <v>7.1863999999999999E-3</v>
      </c>
      <c r="J10091" s="34">
        <v>1397.7672</v>
      </c>
      <c r="K10091" s="35" t="str">
        <f t="shared" si="883"/>
        <v>Kempenland-West_H4030</v>
      </c>
      <c r="L10091" s="36">
        <f>VLOOKUP(D10091,DATA!A:F,5,FALSE)</f>
        <v>1.0986712608830001E-2</v>
      </c>
      <c r="M10091" s="37">
        <f>VLOOKUP(D10091,DATA!A:F,6,FALSE)</f>
        <v>982</v>
      </c>
      <c r="N10091" s="36">
        <f t="shared" si="884"/>
        <v>99.316878373512509</v>
      </c>
      <c r="O10091" s="36">
        <f t="shared" si="885"/>
        <v>99.316931938787135</v>
      </c>
      <c r="P10091" s="36">
        <f t="shared" si="886"/>
        <v>5.3565274626521386E-5</v>
      </c>
      <c r="Q10091" s="36">
        <f t="shared" si="887"/>
        <v>7.4871783931943837E-4</v>
      </c>
    </row>
    <row r="10092" spans="1:17" x14ac:dyDescent="0.3">
      <c r="A10092" s="29">
        <v>2557194</v>
      </c>
      <c r="B10092" s="1">
        <v>135</v>
      </c>
      <c r="C10092" s="1" t="s">
        <v>34</v>
      </c>
      <c r="D10092" s="1" t="s">
        <v>43</v>
      </c>
      <c r="E10092" s="1" t="s">
        <v>44</v>
      </c>
      <c r="F10092" s="47">
        <v>1071</v>
      </c>
      <c r="G10092" s="34">
        <v>1435.22</v>
      </c>
      <c r="H10092" s="1" t="s">
        <v>218</v>
      </c>
      <c r="I10092" s="34">
        <v>7.1863999999999999E-3</v>
      </c>
      <c r="J10092" s="34">
        <v>409.87905000000001</v>
      </c>
      <c r="K10092" s="35" t="str">
        <f t="shared" si="883"/>
        <v>Kempenland-West_H7150</v>
      </c>
      <c r="L10092" s="36">
        <f>VLOOKUP(D10092,DATA!A:F,5,FALSE)</f>
        <v>1.3726988247862192E-2</v>
      </c>
      <c r="M10092" s="37">
        <f>VLOOKUP(D10092,DATA!A:F,6,FALSE)</f>
        <v>1285.5</v>
      </c>
      <c r="N10092" s="36">
        <f t="shared" si="884"/>
        <v>88.647246725489097</v>
      </c>
      <c r="O10092" s="36">
        <f t="shared" si="885"/>
        <v>88.648239467823487</v>
      </c>
      <c r="P10092" s="36">
        <f t="shared" si="886"/>
        <v>9.9274233438961801E-4</v>
      </c>
      <c r="Q10092" s="36">
        <f t="shared" si="887"/>
        <v>4.0690428491439896E-3</v>
      </c>
    </row>
    <row r="10093" spans="1:17" x14ac:dyDescent="0.3">
      <c r="A10093" s="30">
        <v>2557195</v>
      </c>
      <c r="B10093" s="14">
        <v>135</v>
      </c>
      <c r="C10093" s="14" t="s">
        <v>34</v>
      </c>
      <c r="D10093" s="14" t="s">
        <v>55</v>
      </c>
      <c r="E10093" s="14" t="s">
        <v>56</v>
      </c>
      <c r="F10093" s="48">
        <v>500</v>
      </c>
      <c r="G10093" s="38">
        <v>988.95</v>
      </c>
      <c r="H10093" s="14" t="s">
        <v>218</v>
      </c>
      <c r="I10093" s="38">
        <v>5.0153999999999997E-3</v>
      </c>
      <c r="J10093" s="38">
        <v>1569.77090101314</v>
      </c>
      <c r="K10093" s="39" t="str">
        <f t="shared" si="883"/>
        <v>Kempenland-West_H3130</v>
      </c>
      <c r="L10093" s="40">
        <f>VLOOKUP(D10093,DATA!A:F,5,FALSE)</f>
        <v>0</v>
      </c>
      <c r="M10093" s="41">
        <f>VLOOKUP(D10093,DATA!A:F,6,FALSE)</f>
        <v>3.5</v>
      </c>
      <c r="N10093" s="40">
        <f t="shared" si="884"/>
        <v>50</v>
      </c>
      <c r="O10093" s="40">
        <f t="shared" si="885"/>
        <v>50</v>
      </c>
      <c r="P10093" s="40">
        <f t="shared" ref="P10093:P10094" si="888">J10093/10000*I10093</f>
        <v>7.8730289769413022E-4</v>
      </c>
      <c r="Q10093" s="40">
        <f t="shared" ref="Q10093:Q10094" si="889">IF(AND(H10093&lt;&gt;"below",I10093&gt;=0.005),M10093*P10093,0)</f>
        <v>2.7555601419294558E-3</v>
      </c>
    </row>
    <row r="10094" spans="1:17" x14ac:dyDescent="0.3">
      <c r="A10094" s="30">
        <v>2557196</v>
      </c>
      <c r="B10094" s="14">
        <v>135</v>
      </c>
      <c r="C10094" s="14" t="s">
        <v>34</v>
      </c>
      <c r="D10094" s="14" t="s">
        <v>55</v>
      </c>
      <c r="E10094" s="14" t="s">
        <v>56</v>
      </c>
      <c r="F10094" s="48">
        <v>500</v>
      </c>
      <c r="G10094" s="38">
        <v>973.87</v>
      </c>
      <c r="H10094" s="14" t="s">
        <v>218</v>
      </c>
      <c r="I10094" s="38">
        <v>4.9287000000000003E-3</v>
      </c>
      <c r="J10094" s="38">
        <v>1431.0264999999999</v>
      </c>
      <c r="K10094" s="39" t="str">
        <f t="shared" si="883"/>
        <v>Kempenland-West_H3130</v>
      </c>
      <c r="L10094" s="40">
        <f>VLOOKUP(D10094,DATA!A:F,5,FALSE)</f>
        <v>0</v>
      </c>
      <c r="M10094" s="41">
        <f>VLOOKUP(D10094,DATA!A:F,6,FALSE)</f>
        <v>3.5</v>
      </c>
      <c r="N10094" s="40">
        <f t="shared" si="884"/>
        <v>50</v>
      </c>
      <c r="O10094" s="40">
        <f t="shared" si="885"/>
        <v>50</v>
      </c>
      <c r="P10094" s="40">
        <f t="shared" si="888"/>
        <v>7.0531003105500005E-4</v>
      </c>
      <c r="Q10094" s="40">
        <f t="shared" si="889"/>
        <v>0</v>
      </c>
    </row>
    <row r="10095" spans="1:17" x14ac:dyDescent="0.3">
      <c r="A10095" s="29">
        <v>2557196</v>
      </c>
      <c r="B10095" s="1">
        <v>135</v>
      </c>
      <c r="C10095" s="1" t="s">
        <v>34</v>
      </c>
      <c r="D10095" s="1" t="s">
        <v>82</v>
      </c>
      <c r="E10095" s="1" t="s">
        <v>54</v>
      </c>
      <c r="F10095" s="47">
        <v>714</v>
      </c>
      <c r="G10095" s="34">
        <v>973.87</v>
      </c>
      <c r="H10095" s="1" t="s">
        <v>218</v>
      </c>
      <c r="I10095" s="34">
        <v>4.9287000000000003E-3</v>
      </c>
      <c r="J10095" s="34">
        <v>423.89643999999998</v>
      </c>
      <c r="K10095" s="35" t="str">
        <f t="shared" si="883"/>
        <v>Kempenland-West_ZGH4030</v>
      </c>
      <c r="L10095" s="36">
        <f>VLOOKUP(D10095,DATA!A:F,5,FALSE)</f>
        <v>1.0986712608830001E-2</v>
      </c>
      <c r="M10095" s="37">
        <f>VLOOKUP(D10095,DATA!A:F,6,FALSE)</f>
        <v>982</v>
      </c>
      <c r="N10095" s="36">
        <f t="shared" si="884"/>
        <v>47.768434161521284</v>
      </c>
      <c r="O10095" s="36">
        <f t="shared" si="885"/>
        <v>47.769785221795665</v>
      </c>
      <c r="P10095" s="36">
        <f t="shared" si="886"/>
        <v>1.3510602743806999E-3</v>
      </c>
      <c r="Q10095" s="36">
        <f t="shared" si="887"/>
        <v>0</v>
      </c>
    </row>
    <row r="10096" spans="1:17" x14ac:dyDescent="0.3">
      <c r="A10096" s="29">
        <v>2557197</v>
      </c>
      <c r="B10096" s="1">
        <v>135</v>
      </c>
      <c r="C10096" s="1" t="s">
        <v>34</v>
      </c>
      <c r="D10096" s="1" t="s">
        <v>41</v>
      </c>
      <c r="E10096" s="1" t="s">
        <v>42</v>
      </c>
      <c r="F10096" s="47">
        <v>1071</v>
      </c>
      <c r="G10096" s="34">
        <v>1117.49</v>
      </c>
      <c r="H10096" s="1" t="s">
        <v>218</v>
      </c>
      <c r="I10096" s="34">
        <v>5.9442999999999996E-3</v>
      </c>
      <c r="J10096" s="34">
        <v>7080.6207999999997</v>
      </c>
      <c r="K10096" s="35" t="str">
        <f t="shared" si="883"/>
        <v>Kempenland-West_H4010A</v>
      </c>
      <c r="L10096" s="36">
        <f>VLOOKUP(D10096,DATA!A:F,5,FALSE)</f>
        <v>1.3726988247862192E-2</v>
      </c>
      <c r="M10096" s="37">
        <f>VLOOKUP(D10096,DATA!A:F,6,FALSE)</f>
        <v>1285.5</v>
      </c>
      <c r="N10096" s="36">
        <f t="shared" si="884"/>
        <v>9.0604905126112261</v>
      </c>
      <c r="O10096" s="36">
        <f t="shared" si="885"/>
        <v>9.0611628616781861</v>
      </c>
      <c r="P10096" s="36">
        <f t="shared" si="886"/>
        <v>6.7234906696000962E-4</v>
      </c>
      <c r="Q10096" s="36">
        <f t="shared" si="887"/>
        <v>4.7606487883776367E-2</v>
      </c>
    </row>
    <row r="10097" spans="1:17" x14ac:dyDescent="0.3">
      <c r="A10097" s="29">
        <v>2557197</v>
      </c>
      <c r="B10097" s="1">
        <v>135</v>
      </c>
      <c r="C10097" s="1" t="s">
        <v>34</v>
      </c>
      <c r="D10097" s="1" t="s">
        <v>53</v>
      </c>
      <c r="E10097" s="1" t="s">
        <v>54</v>
      </c>
      <c r="F10097" s="47">
        <v>714</v>
      </c>
      <c r="G10097" s="34">
        <v>1117.49</v>
      </c>
      <c r="H10097" s="1" t="s">
        <v>218</v>
      </c>
      <c r="I10097" s="34">
        <v>5.9442999999999996E-3</v>
      </c>
      <c r="J10097" s="34">
        <v>873.63120000000004</v>
      </c>
      <c r="K10097" s="35" t="str">
        <f t="shared" si="883"/>
        <v>Kempenland-West_H4030</v>
      </c>
      <c r="L10097" s="36">
        <f>VLOOKUP(D10097,DATA!A:F,5,FALSE)</f>
        <v>1.0986712608830001E-2</v>
      </c>
      <c r="M10097" s="37">
        <f>VLOOKUP(D10097,DATA!A:F,6,FALSE)</f>
        <v>982</v>
      </c>
      <c r="N10097" s="36">
        <f t="shared" si="884"/>
        <v>81.586649860883838</v>
      </c>
      <c r="O10097" s="36">
        <f t="shared" si="885"/>
        <v>81.587630956729583</v>
      </c>
      <c r="P10097" s="36">
        <f t="shared" si="886"/>
        <v>9.8109584574501696E-4</v>
      </c>
      <c r="Q10097" s="36">
        <f t="shared" si="887"/>
        <v>8.5711594103323411E-3</v>
      </c>
    </row>
    <row r="10098" spans="1:17" x14ac:dyDescent="0.3">
      <c r="A10098" s="29">
        <v>2557197</v>
      </c>
      <c r="B10098" s="1">
        <v>135</v>
      </c>
      <c r="C10098" s="1" t="s">
        <v>34</v>
      </c>
      <c r="D10098" s="1" t="s">
        <v>82</v>
      </c>
      <c r="E10098" s="1" t="s">
        <v>54</v>
      </c>
      <c r="F10098" s="47">
        <v>714</v>
      </c>
      <c r="G10098" s="34">
        <v>1117.49</v>
      </c>
      <c r="H10098" s="1" t="s">
        <v>218</v>
      </c>
      <c r="I10098" s="34">
        <v>5.9442999999999996E-3</v>
      </c>
      <c r="J10098" s="34">
        <v>1770.1551999999999</v>
      </c>
      <c r="K10098" s="35" t="str">
        <f t="shared" si="883"/>
        <v>Kempenland-West_ZGH4030</v>
      </c>
      <c r="L10098" s="36">
        <f>VLOOKUP(D10098,DATA!A:F,5,FALSE)</f>
        <v>1.0986712608830001E-2</v>
      </c>
      <c r="M10098" s="37">
        <f>VLOOKUP(D10098,DATA!A:F,6,FALSE)</f>
        <v>982</v>
      </c>
      <c r="N10098" s="36">
        <f t="shared" si="884"/>
        <v>81.586649860883838</v>
      </c>
      <c r="O10098" s="36">
        <f t="shared" si="885"/>
        <v>81.587630956729583</v>
      </c>
      <c r="P10098" s="36">
        <f t="shared" si="886"/>
        <v>9.8109584574501696E-4</v>
      </c>
      <c r="Q10098" s="36">
        <f t="shared" si="887"/>
        <v>1.7366919130439397E-2</v>
      </c>
    </row>
    <row r="10099" spans="1:17" x14ac:dyDescent="0.3">
      <c r="A10099" s="29">
        <v>2557197</v>
      </c>
      <c r="B10099" s="1">
        <v>135</v>
      </c>
      <c r="C10099" s="1" t="s">
        <v>34</v>
      </c>
      <c r="D10099" s="1" t="s">
        <v>43</v>
      </c>
      <c r="E10099" s="1" t="s">
        <v>44</v>
      </c>
      <c r="F10099" s="47">
        <v>1071</v>
      </c>
      <c r="G10099" s="34">
        <v>1117.49</v>
      </c>
      <c r="H10099" s="1" t="s">
        <v>218</v>
      </c>
      <c r="I10099" s="34">
        <v>5.9442999999999996E-3</v>
      </c>
      <c r="J10099" s="34">
        <v>153.54300000000001</v>
      </c>
      <c r="K10099" s="35" t="str">
        <f t="shared" si="883"/>
        <v>Kempenland-West_H7150</v>
      </c>
      <c r="L10099" s="36">
        <f>VLOOKUP(D10099,DATA!A:F,5,FALSE)</f>
        <v>1.3726988247862192E-2</v>
      </c>
      <c r="M10099" s="37">
        <f>VLOOKUP(D10099,DATA!A:F,6,FALSE)</f>
        <v>1285.5</v>
      </c>
      <c r="N10099" s="36">
        <f t="shared" si="884"/>
        <v>9.0604905126112261</v>
      </c>
      <c r="O10099" s="36">
        <f t="shared" si="885"/>
        <v>9.0611628616781861</v>
      </c>
      <c r="P10099" s="36">
        <f t="shared" si="886"/>
        <v>6.7234906696000962E-4</v>
      </c>
      <c r="Q10099" s="36">
        <f t="shared" si="887"/>
        <v>1.0323449278824076E-3</v>
      </c>
    </row>
    <row r="10100" spans="1:17" x14ac:dyDescent="0.3">
      <c r="A10100" s="29">
        <v>2558717</v>
      </c>
      <c r="B10100" s="1">
        <v>135</v>
      </c>
      <c r="C10100" s="1" t="s">
        <v>34</v>
      </c>
      <c r="D10100" s="1" t="s">
        <v>22</v>
      </c>
      <c r="E10100" s="1" t="s">
        <v>23</v>
      </c>
      <c r="F10100" s="47">
        <v>1857</v>
      </c>
      <c r="G10100" s="34">
        <v>1976.33</v>
      </c>
      <c r="H10100" s="1" t="s">
        <v>218</v>
      </c>
      <c r="I10100" s="34">
        <v>9.8099999999999993E-3</v>
      </c>
      <c r="J10100" s="34">
        <v>803.09644000000003</v>
      </c>
      <c r="K10100" s="35" t="str">
        <f t="shared" si="883"/>
        <v>Kempenland-West_H91E0C</v>
      </c>
      <c r="L10100" s="36">
        <f>VLOOKUP(D10100,DATA!A:F,5,FALSE)</f>
        <v>6.9280917156857415E-3</v>
      </c>
      <c r="M10100" s="37">
        <f>VLOOKUP(D10100,DATA!A:F,6,FALSE)</f>
        <v>2282</v>
      </c>
      <c r="N10100" s="36">
        <f t="shared" si="884"/>
        <v>10.738740159797002</v>
      </c>
      <c r="O10100" s="36">
        <f t="shared" si="885"/>
        <v>10.739391654022359</v>
      </c>
      <c r="P10100" s="36">
        <f t="shared" si="886"/>
        <v>6.5149422535704105E-4</v>
      </c>
      <c r="Q10100" s="36">
        <f t="shared" si="887"/>
        <v>5.2321269306479746E-3</v>
      </c>
    </row>
    <row r="10101" spans="1:17" x14ac:dyDescent="0.3">
      <c r="A10101" s="30">
        <v>2558723</v>
      </c>
      <c r="B10101" s="14">
        <v>135</v>
      </c>
      <c r="C10101" s="14" t="s">
        <v>34</v>
      </c>
      <c r="D10101" s="14" t="s">
        <v>55</v>
      </c>
      <c r="E10101" s="14" t="s">
        <v>56</v>
      </c>
      <c r="F10101" s="48">
        <v>500</v>
      </c>
      <c r="G10101" s="38">
        <v>1167.6400000000001</v>
      </c>
      <c r="H10101" s="14" t="s">
        <v>218</v>
      </c>
      <c r="I10101" s="38">
        <v>5.9984000000000001E-3</v>
      </c>
      <c r="J10101" s="38">
        <v>684.63432095764097</v>
      </c>
      <c r="K10101" s="39" t="str">
        <f t="shared" si="883"/>
        <v>Kempenland-West_H3130</v>
      </c>
      <c r="L10101" s="40">
        <f>VLOOKUP(D10101,DATA!A:F,5,FALSE)</f>
        <v>0</v>
      </c>
      <c r="M10101" s="41">
        <f>VLOOKUP(D10101,DATA!A:F,6,FALSE)</f>
        <v>3.5</v>
      </c>
      <c r="N10101" s="40">
        <f t="shared" si="884"/>
        <v>50</v>
      </c>
      <c r="O10101" s="40">
        <f t="shared" si="885"/>
        <v>50</v>
      </c>
      <c r="P10101" s="40">
        <f>J10101/10000*I10101</f>
        <v>4.1067105108323138E-4</v>
      </c>
      <c r="Q10101" s="40">
        <f>IF(AND(H10101&lt;&gt;"below",I10101&gt;=0.005),M10101*P10101,0)</f>
        <v>1.4373486787913098E-3</v>
      </c>
    </row>
    <row r="10102" spans="1:17" x14ac:dyDescent="0.3">
      <c r="A10102" s="29">
        <v>2558723</v>
      </c>
      <c r="B10102" s="1">
        <v>135</v>
      </c>
      <c r="C10102" s="1" t="s">
        <v>34</v>
      </c>
      <c r="D10102" s="1" t="s">
        <v>41</v>
      </c>
      <c r="E10102" s="1" t="s">
        <v>42</v>
      </c>
      <c r="F10102" s="47">
        <v>1071</v>
      </c>
      <c r="G10102" s="34">
        <v>1167.6400000000001</v>
      </c>
      <c r="H10102" s="1" t="s">
        <v>218</v>
      </c>
      <c r="I10102" s="34">
        <v>5.9984000000000001E-3</v>
      </c>
      <c r="J10102" s="34">
        <v>3349.9742944079999</v>
      </c>
      <c r="K10102" s="35" t="str">
        <f t="shared" si="883"/>
        <v>Kempenland-West_H4010A</v>
      </c>
      <c r="L10102" s="36">
        <f>VLOOKUP(D10102,DATA!A:F,5,FALSE)</f>
        <v>1.3726988247862192E-2</v>
      </c>
      <c r="M10102" s="37">
        <f>VLOOKUP(D10102,DATA!A:F,6,FALSE)</f>
        <v>1285.5</v>
      </c>
      <c r="N10102" s="36">
        <f t="shared" si="884"/>
        <v>16.549982230693072</v>
      </c>
      <c r="O10102" s="36">
        <f t="shared" si="885"/>
        <v>16.551119456252046</v>
      </c>
      <c r="P10102" s="36">
        <f t="shared" si="886"/>
        <v>1.1372255589741087E-3</v>
      </c>
      <c r="Q10102" s="36">
        <f t="shared" si="887"/>
        <v>3.8096763895070329E-2</v>
      </c>
    </row>
    <row r="10103" spans="1:17" x14ac:dyDescent="0.3">
      <c r="A10103" s="29">
        <v>2558723</v>
      </c>
      <c r="B10103" s="1">
        <v>135</v>
      </c>
      <c r="C10103" s="1" t="s">
        <v>34</v>
      </c>
      <c r="D10103" s="1" t="s">
        <v>53</v>
      </c>
      <c r="E10103" s="1" t="s">
        <v>54</v>
      </c>
      <c r="F10103" s="47">
        <v>714</v>
      </c>
      <c r="G10103" s="34">
        <v>1167.6400000000001</v>
      </c>
      <c r="H10103" s="1" t="s">
        <v>218</v>
      </c>
      <c r="I10103" s="34">
        <v>5.9984000000000001E-3</v>
      </c>
      <c r="J10103" s="34">
        <v>1128.3987</v>
      </c>
      <c r="K10103" s="35" t="str">
        <f t="shared" si="883"/>
        <v>Kempenland-West_H4030</v>
      </c>
      <c r="L10103" s="36">
        <f>VLOOKUP(D10103,DATA!A:F,5,FALSE)</f>
        <v>1.0986712608830001E-2</v>
      </c>
      <c r="M10103" s="37">
        <f>VLOOKUP(D10103,DATA!A:F,6,FALSE)</f>
        <v>982</v>
      </c>
      <c r="N10103" s="36">
        <f t="shared" si="884"/>
        <v>88.488981442503203</v>
      </c>
      <c r="O10103" s="36">
        <f t="shared" si="885"/>
        <v>88.48965270923145</v>
      </c>
      <c r="P10103" s="36">
        <f t="shared" si="886"/>
        <v>6.7126672824713296E-4</v>
      </c>
      <c r="Q10103" s="36">
        <f t="shared" si="887"/>
        <v>7.5745650350731806E-3</v>
      </c>
    </row>
    <row r="10104" spans="1:17" x14ac:dyDescent="0.3">
      <c r="A10104" s="29">
        <v>2558723</v>
      </c>
      <c r="B10104" s="1">
        <v>135</v>
      </c>
      <c r="C10104" s="1" t="s">
        <v>34</v>
      </c>
      <c r="D10104" s="1" t="s">
        <v>43</v>
      </c>
      <c r="E10104" s="1" t="s">
        <v>44</v>
      </c>
      <c r="F10104" s="47">
        <v>1071</v>
      </c>
      <c r="G10104" s="34">
        <v>1167.6400000000001</v>
      </c>
      <c r="H10104" s="1" t="s">
        <v>218</v>
      </c>
      <c r="I10104" s="34">
        <v>5.9984000000000001E-3</v>
      </c>
      <c r="J10104" s="34">
        <v>2223.1591429125001</v>
      </c>
      <c r="K10104" s="35" t="str">
        <f t="shared" si="883"/>
        <v>Kempenland-West_H7150</v>
      </c>
      <c r="L10104" s="36">
        <f>VLOOKUP(D10104,DATA!A:F,5,FALSE)</f>
        <v>1.3726988247862192E-2</v>
      </c>
      <c r="M10104" s="37">
        <f>VLOOKUP(D10104,DATA!A:F,6,FALSE)</f>
        <v>1285.5</v>
      </c>
      <c r="N10104" s="36">
        <f t="shared" si="884"/>
        <v>16.549982230693072</v>
      </c>
      <c r="O10104" s="36">
        <f t="shared" si="885"/>
        <v>16.551119456252046</v>
      </c>
      <c r="P10104" s="36">
        <f t="shared" si="886"/>
        <v>1.1372255589741087E-3</v>
      </c>
      <c r="Q10104" s="36">
        <f t="shared" si="887"/>
        <v>2.5282333989870686E-2</v>
      </c>
    </row>
    <row r="10105" spans="1:17" x14ac:dyDescent="0.3">
      <c r="A10105" s="30">
        <v>2558724</v>
      </c>
      <c r="B10105" s="14">
        <v>135</v>
      </c>
      <c r="C10105" s="14" t="s">
        <v>34</v>
      </c>
      <c r="D10105" s="14" t="s">
        <v>55</v>
      </c>
      <c r="E10105" s="14" t="s">
        <v>56</v>
      </c>
      <c r="F10105" s="48">
        <v>500</v>
      </c>
      <c r="G10105" s="38">
        <v>980.57</v>
      </c>
      <c r="H10105" s="14" t="s">
        <v>218</v>
      </c>
      <c r="I10105" s="38">
        <v>4.9249000000000003E-3</v>
      </c>
      <c r="J10105" s="38">
        <v>641.65324999999996</v>
      </c>
      <c r="K10105" s="39" t="str">
        <f t="shared" si="883"/>
        <v>Kempenland-West_H3130</v>
      </c>
      <c r="L10105" s="40">
        <f>VLOOKUP(D10105,DATA!A:F,5,FALSE)</f>
        <v>0</v>
      </c>
      <c r="M10105" s="41">
        <f>VLOOKUP(D10105,DATA!A:F,6,FALSE)</f>
        <v>3.5</v>
      </c>
      <c r="N10105" s="40">
        <f t="shared" si="884"/>
        <v>50</v>
      </c>
      <c r="O10105" s="40">
        <f t="shared" si="885"/>
        <v>50</v>
      </c>
      <c r="P10105" s="40">
        <f t="shared" ref="P10105:P10106" si="890">J10105/10000*I10105</f>
        <v>3.1600780909250001E-4</v>
      </c>
      <c r="Q10105" s="40">
        <f t="shared" ref="Q10105:Q10106" si="891">IF(AND(H10105&lt;&gt;"below",I10105&gt;=0.005),M10105*P10105,0)</f>
        <v>0</v>
      </c>
    </row>
    <row r="10106" spans="1:17" x14ac:dyDescent="0.3">
      <c r="A10106" s="30">
        <v>2558725</v>
      </c>
      <c r="B10106" s="14">
        <v>135</v>
      </c>
      <c r="C10106" s="14" t="s">
        <v>34</v>
      </c>
      <c r="D10106" s="14" t="s">
        <v>55</v>
      </c>
      <c r="E10106" s="14" t="s">
        <v>56</v>
      </c>
      <c r="F10106" s="48">
        <v>500</v>
      </c>
      <c r="G10106" s="38">
        <v>1082.4000000000001</v>
      </c>
      <c r="H10106" s="14" t="s">
        <v>218</v>
      </c>
      <c r="I10106" s="38">
        <v>5.6110999999999999E-3</v>
      </c>
      <c r="J10106" s="38">
        <v>573.3492</v>
      </c>
      <c r="K10106" s="39" t="str">
        <f t="shared" si="883"/>
        <v>Kempenland-West_H3130</v>
      </c>
      <c r="L10106" s="40">
        <f>VLOOKUP(D10106,DATA!A:F,5,FALSE)</f>
        <v>0</v>
      </c>
      <c r="M10106" s="41">
        <f>VLOOKUP(D10106,DATA!A:F,6,FALSE)</f>
        <v>3.5</v>
      </c>
      <c r="N10106" s="40">
        <f t="shared" si="884"/>
        <v>50</v>
      </c>
      <c r="O10106" s="40">
        <f t="shared" si="885"/>
        <v>50</v>
      </c>
      <c r="P10106" s="40">
        <f t="shared" si="890"/>
        <v>3.2171196961199998E-4</v>
      </c>
      <c r="Q10106" s="40">
        <f t="shared" si="891"/>
        <v>1.125991893642E-3</v>
      </c>
    </row>
    <row r="10107" spans="1:17" x14ac:dyDescent="0.3">
      <c r="A10107" s="29">
        <v>2558725</v>
      </c>
      <c r="B10107" s="1">
        <v>135</v>
      </c>
      <c r="C10107" s="1" t="s">
        <v>34</v>
      </c>
      <c r="D10107" s="1" t="s">
        <v>41</v>
      </c>
      <c r="E10107" s="1" t="s">
        <v>42</v>
      </c>
      <c r="F10107" s="47">
        <v>1071</v>
      </c>
      <c r="G10107" s="34">
        <v>1082.4000000000001</v>
      </c>
      <c r="H10107" s="1" t="s">
        <v>218</v>
      </c>
      <c r="I10107" s="34">
        <v>5.6110999999999999E-3</v>
      </c>
      <c r="J10107" s="34">
        <v>3540.1020400437601</v>
      </c>
      <c r="K10107" s="35" t="str">
        <f t="shared" si="883"/>
        <v>Kempenland-West_H4010A</v>
      </c>
      <c r="L10107" s="36">
        <f>VLOOKUP(D10107,DATA!A:F,5,FALSE)</f>
        <v>1.3726988247862192E-2</v>
      </c>
      <c r="M10107" s="37">
        <f>VLOOKUP(D10107,DATA!A:F,6,FALSE)</f>
        <v>1285.5</v>
      </c>
      <c r="N10107" s="36">
        <f t="shared" si="884"/>
        <v>5.7978747567608826</v>
      </c>
      <c r="O10107" s="36">
        <f t="shared" si="885"/>
        <v>5.7982954519901035</v>
      </c>
      <c r="P10107" s="36">
        <f t="shared" si="886"/>
        <v>4.2069522922094649E-4</v>
      </c>
      <c r="Q10107" s="36">
        <f t="shared" si="887"/>
        <v>1.48930403920175E-2</v>
      </c>
    </row>
    <row r="10108" spans="1:17" x14ac:dyDescent="0.3">
      <c r="A10108" s="29">
        <v>2558725</v>
      </c>
      <c r="B10108" s="1">
        <v>135</v>
      </c>
      <c r="C10108" s="1" t="s">
        <v>34</v>
      </c>
      <c r="D10108" s="1" t="s">
        <v>82</v>
      </c>
      <c r="E10108" s="1" t="s">
        <v>54</v>
      </c>
      <c r="F10108" s="47">
        <v>714</v>
      </c>
      <c r="G10108" s="34">
        <v>1082.4000000000001</v>
      </c>
      <c r="H10108" s="1" t="s">
        <v>218</v>
      </c>
      <c r="I10108" s="34">
        <v>5.6110999999999999E-3</v>
      </c>
      <c r="J10108" s="34">
        <v>682.54732000000001</v>
      </c>
      <c r="K10108" s="35" t="str">
        <f t="shared" si="883"/>
        <v>Kempenland-West_ZGH4030</v>
      </c>
      <c r="L10108" s="36">
        <f>VLOOKUP(D10108,DATA!A:F,5,FALSE)</f>
        <v>1.0986712608830001E-2</v>
      </c>
      <c r="M10108" s="37">
        <f>VLOOKUP(D10108,DATA!A:F,6,FALSE)</f>
        <v>982</v>
      </c>
      <c r="N10108" s="36">
        <f t="shared" si="884"/>
        <v>75.08341306242248</v>
      </c>
      <c r="O10108" s="36">
        <f t="shared" si="885"/>
        <v>75.084566360627321</v>
      </c>
      <c r="P10108" s="36">
        <f t="shared" si="886"/>
        <v>1.1532982048407803E-3</v>
      </c>
      <c r="Q10108" s="36">
        <f t="shared" si="887"/>
        <v>7.8718059887488562E-3</v>
      </c>
    </row>
    <row r="10109" spans="1:17" x14ac:dyDescent="0.3">
      <c r="A10109" s="29">
        <v>2558725</v>
      </c>
      <c r="B10109" s="1">
        <v>135</v>
      </c>
      <c r="C10109" s="1" t="s">
        <v>34</v>
      </c>
      <c r="D10109" s="1" t="s">
        <v>43</v>
      </c>
      <c r="E10109" s="1" t="s">
        <v>44</v>
      </c>
      <c r="F10109" s="47">
        <v>1071</v>
      </c>
      <c r="G10109" s="34">
        <v>1082.4000000000001</v>
      </c>
      <c r="H10109" s="1" t="s">
        <v>218</v>
      </c>
      <c r="I10109" s="34">
        <v>5.6110999999999999E-3</v>
      </c>
      <c r="J10109" s="34">
        <v>977.56353999999999</v>
      </c>
      <c r="K10109" s="35" t="str">
        <f t="shared" si="883"/>
        <v>Kempenland-West_H7150</v>
      </c>
      <c r="L10109" s="36">
        <f>VLOOKUP(D10109,DATA!A:F,5,FALSE)</f>
        <v>1.3726988247862192E-2</v>
      </c>
      <c r="M10109" s="37">
        <f>VLOOKUP(D10109,DATA!A:F,6,FALSE)</f>
        <v>1285.5</v>
      </c>
      <c r="N10109" s="36">
        <f t="shared" si="884"/>
        <v>5.7978747567608826</v>
      </c>
      <c r="O10109" s="36">
        <f t="shared" si="885"/>
        <v>5.7982954519901035</v>
      </c>
      <c r="P10109" s="36">
        <f t="shared" si="886"/>
        <v>4.2069522922094649E-4</v>
      </c>
      <c r="Q10109" s="36">
        <f t="shared" si="887"/>
        <v>4.1125631753833993E-3</v>
      </c>
    </row>
    <row r="10110" spans="1:17" x14ac:dyDescent="0.3">
      <c r="A10110" s="29">
        <v>2558726</v>
      </c>
      <c r="B10110" s="1">
        <v>135</v>
      </c>
      <c r="C10110" s="1" t="s">
        <v>34</v>
      </c>
      <c r="D10110" s="1" t="s">
        <v>41</v>
      </c>
      <c r="E10110" s="1" t="s">
        <v>42</v>
      </c>
      <c r="F10110" s="47">
        <v>1071</v>
      </c>
      <c r="G10110" s="34">
        <v>1575.97</v>
      </c>
      <c r="H10110" s="1" t="s">
        <v>218</v>
      </c>
      <c r="I10110" s="34">
        <v>8.7912000000000007E-3</v>
      </c>
      <c r="J10110" s="34">
        <v>1007.37248</v>
      </c>
      <c r="K10110" s="35" t="str">
        <f t="shared" si="883"/>
        <v>Kempenland-West_H4010A</v>
      </c>
      <c r="L10110" s="36">
        <f>VLOOKUP(D10110,DATA!A:F,5,FALSE)</f>
        <v>1.3726988247862192E-2</v>
      </c>
      <c r="M10110" s="37">
        <f>VLOOKUP(D10110,DATA!A:F,6,FALSE)</f>
        <v>1285.5</v>
      </c>
      <c r="N10110" s="36">
        <f t="shared" si="884"/>
        <v>98.178770666612508</v>
      </c>
      <c r="O10110" s="36">
        <f t="shared" si="885"/>
        <v>98.178986431314968</v>
      </c>
      <c r="P10110" s="36">
        <f t="shared" si="886"/>
        <v>2.1576470246031931E-4</v>
      </c>
      <c r="Q10110" s="36">
        <f t="shared" si="887"/>
        <v>2.1735542341391398E-3</v>
      </c>
    </row>
    <row r="10111" spans="1:17" x14ac:dyDescent="0.3">
      <c r="A10111" s="29">
        <v>2558726</v>
      </c>
      <c r="B10111" s="1">
        <v>135</v>
      </c>
      <c r="C10111" s="1" t="s">
        <v>34</v>
      </c>
      <c r="D10111" s="1" t="s">
        <v>53</v>
      </c>
      <c r="E10111" s="1" t="s">
        <v>54</v>
      </c>
      <c r="F10111" s="47">
        <v>714</v>
      </c>
      <c r="G10111" s="34">
        <v>1575.97</v>
      </c>
      <c r="H10111" s="1" t="s">
        <v>218</v>
      </c>
      <c r="I10111" s="34">
        <v>8.7912000000000007E-3</v>
      </c>
      <c r="J10111" s="34">
        <v>256.26949999999999</v>
      </c>
      <c r="K10111" s="35" t="str">
        <f t="shared" si="883"/>
        <v>Kempenland-West_H4030</v>
      </c>
      <c r="L10111" s="36">
        <f>VLOOKUP(D10111,DATA!A:F,5,FALSE)</f>
        <v>1.0986712608830001E-2</v>
      </c>
      <c r="M10111" s="37">
        <f>VLOOKUP(D10111,DATA!A:F,6,FALSE)</f>
        <v>982</v>
      </c>
      <c r="N10111" s="36">
        <f t="shared" si="884"/>
        <v>99.853696435831964</v>
      </c>
      <c r="O10111" s="36">
        <f t="shared" si="885"/>
        <v>99.853710545411289</v>
      </c>
      <c r="P10111" s="36">
        <f t="shared" si="886"/>
        <v>1.4109579325349841E-5</v>
      </c>
      <c r="Q10111" s="36">
        <f t="shared" si="887"/>
        <v>3.6158548389177413E-5</v>
      </c>
    </row>
    <row r="10112" spans="1:17" x14ac:dyDescent="0.3">
      <c r="A10112" s="29">
        <v>2558726</v>
      </c>
      <c r="B10112" s="1">
        <v>135</v>
      </c>
      <c r="C10112" s="1" t="s">
        <v>34</v>
      </c>
      <c r="D10112" s="1" t="s">
        <v>82</v>
      </c>
      <c r="E10112" s="1" t="s">
        <v>54</v>
      </c>
      <c r="F10112" s="47">
        <v>714</v>
      </c>
      <c r="G10112" s="34">
        <v>1575.97</v>
      </c>
      <c r="H10112" s="1" t="s">
        <v>218</v>
      </c>
      <c r="I10112" s="34">
        <v>8.7912000000000007E-3</v>
      </c>
      <c r="J10112" s="34">
        <v>251.84312</v>
      </c>
      <c r="K10112" s="35" t="str">
        <f t="shared" si="883"/>
        <v>Kempenland-West_ZGH4030</v>
      </c>
      <c r="L10112" s="36">
        <f>VLOOKUP(D10112,DATA!A:F,5,FALSE)</f>
        <v>1.0986712608830001E-2</v>
      </c>
      <c r="M10112" s="37">
        <f>VLOOKUP(D10112,DATA!A:F,6,FALSE)</f>
        <v>982</v>
      </c>
      <c r="N10112" s="36">
        <f t="shared" si="884"/>
        <v>99.853696435831964</v>
      </c>
      <c r="O10112" s="36">
        <f t="shared" si="885"/>
        <v>99.853710545411289</v>
      </c>
      <c r="P10112" s="36">
        <f t="shared" si="886"/>
        <v>1.4109579325349841E-5</v>
      </c>
      <c r="Q10112" s="36">
        <f t="shared" si="887"/>
        <v>3.5534004791835991E-5</v>
      </c>
    </row>
    <row r="10113" spans="1:17" x14ac:dyDescent="0.3">
      <c r="A10113" s="29">
        <v>2560246</v>
      </c>
      <c r="B10113" s="1">
        <v>135</v>
      </c>
      <c r="C10113" s="1" t="s">
        <v>34</v>
      </c>
      <c r="D10113" s="1" t="s">
        <v>22</v>
      </c>
      <c r="E10113" s="1" t="s">
        <v>23</v>
      </c>
      <c r="F10113" s="47">
        <v>1857</v>
      </c>
      <c r="G10113" s="34">
        <v>2070.2199999999998</v>
      </c>
      <c r="H10113" s="1" t="s">
        <v>218</v>
      </c>
      <c r="I10113" s="34">
        <v>9.6644000000000001E-3</v>
      </c>
      <c r="J10113" s="34">
        <v>1091.6503</v>
      </c>
      <c r="K10113" s="35" t="str">
        <f t="shared" si="883"/>
        <v>Kempenland-West_H91E0C</v>
      </c>
      <c r="L10113" s="36">
        <f>VLOOKUP(D10113,DATA!A:F,5,FALSE)</f>
        <v>6.9280917156857415E-3</v>
      </c>
      <c r="M10113" s="37">
        <f>VLOOKUP(D10113,DATA!A:F,6,FALSE)</f>
        <v>2282</v>
      </c>
      <c r="N10113" s="36">
        <f t="shared" si="884"/>
        <v>18.7363813082452</v>
      </c>
      <c r="O10113" s="36">
        <f t="shared" si="885"/>
        <v>18.737400790075245</v>
      </c>
      <c r="P10113" s="36">
        <f t="shared" si="886"/>
        <v>1.0194818300455211E-3</v>
      </c>
      <c r="Q10113" s="36">
        <f t="shared" si="887"/>
        <v>1.1129176456137422E-2</v>
      </c>
    </row>
    <row r="10114" spans="1:17" x14ac:dyDescent="0.3">
      <c r="A10114" s="29">
        <v>2560252</v>
      </c>
      <c r="B10114" s="1">
        <v>135</v>
      </c>
      <c r="C10114" s="1" t="s">
        <v>34</v>
      </c>
      <c r="D10114" s="1" t="s">
        <v>41</v>
      </c>
      <c r="E10114" s="1" t="s">
        <v>42</v>
      </c>
      <c r="F10114" s="47">
        <v>1071</v>
      </c>
      <c r="G10114" s="34">
        <v>1737.48</v>
      </c>
      <c r="H10114" s="1" t="s">
        <v>218</v>
      </c>
      <c r="I10114" s="34">
        <v>9.3340999999999997E-3</v>
      </c>
      <c r="J10114" s="34">
        <v>619.07060000000001</v>
      </c>
      <c r="K10114" s="35" t="str">
        <f t="shared" si="883"/>
        <v>Kempenland-West_H4010A</v>
      </c>
      <c r="L10114" s="36">
        <f>VLOOKUP(D10114,DATA!A:F,5,FALSE)</f>
        <v>1.3726988247862192E-2</v>
      </c>
      <c r="M10114" s="37">
        <f>VLOOKUP(D10114,DATA!A:F,6,FALSE)</f>
        <v>1285.5</v>
      </c>
      <c r="N10114" s="36">
        <f t="shared" si="884"/>
        <v>99.798340086607169</v>
      </c>
      <c r="O10114" s="36">
        <f t="shared" si="885"/>
        <v>99.798365871355387</v>
      </c>
      <c r="P10114" s="36">
        <f t="shared" si="886"/>
        <v>2.5784748217461129E-5</v>
      </c>
      <c r="Q10114" s="36">
        <f t="shared" si="887"/>
        <v>1.5962579549832589E-4</v>
      </c>
    </row>
    <row r="10115" spans="1:17" x14ac:dyDescent="0.3">
      <c r="A10115" s="29">
        <v>2560252</v>
      </c>
      <c r="B10115" s="1">
        <v>135</v>
      </c>
      <c r="C10115" s="1" t="s">
        <v>34</v>
      </c>
      <c r="D10115" s="1" t="s">
        <v>43</v>
      </c>
      <c r="E10115" s="1" t="s">
        <v>44</v>
      </c>
      <c r="F10115" s="47">
        <v>1071</v>
      </c>
      <c r="G10115" s="34">
        <v>1737.48</v>
      </c>
      <c r="H10115" s="1" t="s">
        <v>218</v>
      </c>
      <c r="I10115" s="34">
        <v>9.3340999999999997E-3</v>
      </c>
      <c r="J10115" s="34">
        <v>619.07060000000001</v>
      </c>
      <c r="K10115" s="35" t="str">
        <f t="shared" ref="K10115:K10178" si="892">_xlfn.CONCAT(C10115,"_",D10115)</f>
        <v>Kempenland-West_H7150</v>
      </c>
      <c r="L10115" s="36">
        <f>VLOOKUP(D10115,DATA!A:F,5,FALSE)</f>
        <v>1.3726988247862192E-2</v>
      </c>
      <c r="M10115" s="37">
        <f>VLOOKUP(D10115,DATA!A:F,6,FALSE)</f>
        <v>1285.5</v>
      </c>
      <c r="N10115" s="36">
        <f t="shared" ref="N10115:N10178" si="893">100/(1+EXP(-L10115*(G10115-M10115)))</f>
        <v>99.798340086607169</v>
      </c>
      <c r="O10115" s="36">
        <f t="shared" ref="O10115:O10178" si="894">100/(1+EXP(-L10115*((G10115+I10115)-M10115)))</f>
        <v>99.798365871355387</v>
      </c>
      <c r="P10115" s="36">
        <f t="shared" ref="P10115:P10178" si="895">O10115-N10115</f>
        <v>2.5784748217461129E-5</v>
      </c>
      <c r="Q10115" s="36">
        <f t="shared" ref="Q10115:Q10178" si="896">IF(AND(H10115&lt;&gt;"below",I10115&gt;=0.005),J10115*P10115/100,0)</f>
        <v>1.5962579549832589E-4</v>
      </c>
    </row>
    <row r="10116" spans="1:17" x14ac:dyDescent="0.3">
      <c r="A10116" s="30">
        <v>2560253</v>
      </c>
      <c r="B10116" s="14">
        <v>135</v>
      </c>
      <c r="C10116" s="14" t="s">
        <v>34</v>
      </c>
      <c r="D10116" s="14" t="s">
        <v>55</v>
      </c>
      <c r="E10116" s="14" t="s">
        <v>56</v>
      </c>
      <c r="F10116" s="48">
        <v>500</v>
      </c>
      <c r="G10116" s="38">
        <v>1170.29</v>
      </c>
      <c r="H10116" s="14" t="s">
        <v>218</v>
      </c>
      <c r="I10116" s="38">
        <v>5.9978000000000002E-3</v>
      </c>
      <c r="J10116" s="38">
        <v>3078.8182106847098</v>
      </c>
      <c r="K10116" s="39" t="str">
        <f t="shared" si="892"/>
        <v>Kempenland-West_H3130</v>
      </c>
      <c r="L10116" s="40">
        <f>VLOOKUP(D10116,DATA!A:F,5,FALSE)</f>
        <v>0</v>
      </c>
      <c r="M10116" s="41">
        <f>VLOOKUP(D10116,DATA!A:F,6,FALSE)</f>
        <v>3.5</v>
      </c>
      <c r="N10116" s="40">
        <f t="shared" si="893"/>
        <v>50</v>
      </c>
      <c r="O10116" s="40">
        <f t="shared" si="894"/>
        <v>50</v>
      </c>
      <c r="P10116" s="40">
        <f>J10116/10000*I10116</f>
        <v>1.8466135864044755E-3</v>
      </c>
      <c r="Q10116" s="40">
        <f>IF(AND(H10116&lt;&gt;"below",I10116&gt;=0.005),M10116*P10116,0)</f>
        <v>6.4631475524156642E-3</v>
      </c>
    </row>
    <row r="10117" spans="1:17" x14ac:dyDescent="0.3">
      <c r="A10117" s="29">
        <v>2560253</v>
      </c>
      <c r="B10117" s="1">
        <v>135</v>
      </c>
      <c r="C10117" s="1" t="s">
        <v>34</v>
      </c>
      <c r="D10117" s="1" t="s">
        <v>41</v>
      </c>
      <c r="E10117" s="1" t="s">
        <v>42</v>
      </c>
      <c r="F10117" s="47">
        <v>1071</v>
      </c>
      <c r="G10117" s="34">
        <v>1170.29</v>
      </c>
      <c r="H10117" s="1" t="s">
        <v>218</v>
      </c>
      <c r="I10117" s="34">
        <v>5.9978000000000002E-3</v>
      </c>
      <c r="J10117" s="34">
        <v>122.79728</v>
      </c>
      <c r="K10117" s="35" t="str">
        <f t="shared" si="892"/>
        <v>Kempenland-West_H4010A</v>
      </c>
      <c r="L10117" s="36">
        <f>VLOOKUP(D10117,DATA!A:F,5,FALSE)</f>
        <v>1.3726988247862192E-2</v>
      </c>
      <c r="M10117" s="37">
        <f>VLOOKUP(D10117,DATA!A:F,6,FALSE)</f>
        <v>1285.5</v>
      </c>
      <c r="N10117" s="36">
        <f t="shared" si="893"/>
        <v>17.058508641303703</v>
      </c>
      <c r="O10117" s="36">
        <f t="shared" si="894"/>
        <v>17.059673550087997</v>
      </c>
      <c r="P10117" s="36">
        <f t="shared" si="895"/>
        <v>1.164908784293317E-3</v>
      </c>
      <c r="Q10117" s="36">
        <f t="shared" si="896"/>
        <v>1.4304763015932605E-3</v>
      </c>
    </row>
    <row r="10118" spans="1:17" x14ac:dyDescent="0.3">
      <c r="A10118" s="29">
        <v>2560253</v>
      </c>
      <c r="B10118" s="1">
        <v>135</v>
      </c>
      <c r="C10118" s="1" t="s">
        <v>34</v>
      </c>
      <c r="D10118" s="1" t="s">
        <v>43</v>
      </c>
      <c r="E10118" s="1" t="s">
        <v>44</v>
      </c>
      <c r="F10118" s="47">
        <v>1071</v>
      </c>
      <c r="G10118" s="34">
        <v>1170.29</v>
      </c>
      <c r="H10118" s="1" t="s">
        <v>218</v>
      </c>
      <c r="I10118" s="34">
        <v>5.9978000000000002E-3</v>
      </c>
      <c r="J10118" s="34">
        <v>122.79728</v>
      </c>
      <c r="K10118" s="35" t="str">
        <f t="shared" si="892"/>
        <v>Kempenland-West_H7150</v>
      </c>
      <c r="L10118" s="36">
        <f>VLOOKUP(D10118,DATA!A:F,5,FALSE)</f>
        <v>1.3726988247862192E-2</v>
      </c>
      <c r="M10118" s="37">
        <f>VLOOKUP(D10118,DATA!A:F,6,FALSE)</f>
        <v>1285.5</v>
      </c>
      <c r="N10118" s="36">
        <f t="shared" si="893"/>
        <v>17.058508641303703</v>
      </c>
      <c r="O10118" s="36">
        <f t="shared" si="894"/>
        <v>17.059673550087997</v>
      </c>
      <c r="P10118" s="36">
        <f t="shared" si="895"/>
        <v>1.164908784293317E-3</v>
      </c>
      <c r="Q10118" s="36">
        <f t="shared" si="896"/>
        <v>1.4304763015932605E-3</v>
      </c>
    </row>
    <row r="10119" spans="1:17" x14ac:dyDescent="0.3">
      <c r="A10119" s="29">
        <v>2560253</v>
      </c>
      <c r="B10119" s="1">
        <v>135</v>
      </c>
      <c r="C10119" s="1" t="s">
        <v>34</v>
      </c>
      <c r="D10119" s="1" t="s">
        <v>86</v>
      </c>
      <c r="E10119" s="1" t="s">
        <v>44</v>
      </c>
      <c r="F10119" s="47">
        <v>1071</v>
      </c>
      <c r="G10119" s="34">
        <v>1170.29</v>
      </c>
      <c r="H10119" s="1" t="s">
        <v>218</v>
      </c>
      <c r="I10119" s="34">
        <v>5.9978000000000002E-3</v>
      </c>
      <c r="J10119" s="34">
        <v>940.68589999999995</v>
      </c>
      <c r="K10119" s="35" t="str">
        <f t="shared" si="892"/>
        <v>Kempenland-West_ZGH7150</v>
      </c>
      <c r="L10119" s="36">
        <f>VLOOKUP(D10119,DATA!A:F,5,FALSE)</f>
        <v>1.3726988247862192E-2</v>
      </c>
      <c r="M10119" s="37">
        <f>VLOOKUP(D10119,DATA!A:F,6,FALSE)</f>
        <v>1285.5</v>
      </c>
      <c r="N10119" s="36">
        <f t="shared" si="893"/>
        <v>17.058508641303703</v>
      </c>
      <c r="O10119" s="36">
        <f t="shared" si="894"/>
        <v>17.059673550087997</v>
      </c>
      <c r="P10119" s="36">
        <f t="shared" si="895"/>
        <v>1.164908784293317E-3</v>
      </c>
      <c r="Q10119" s="36">
        <f t="shared" si="896"/>
        <v>1.0958132681708649E-2</v>
      </c>
    </row>
    <row r="10120" spans="1:17" x14ac:dyDescent="0.3">
      <c r="A10120" s="29">
        <v>2560255</v>
      </c>
      <c r="B10120" s="1">
        <v>135</v>
      </c>
      <c r="C10120" s="1" t="s">
        <v>34</v>
      </c>
      <c r="D10120" s="1" t="s">
        <v>53</v>
      </c>
      <c r="E10120" s="1" t="s">
        <v>54</v>
      </c>
      <c r="F10120" s="47">
        <v>714</v>
      </c>
      <c r="G10120" s="34">
        <v>1449.72</v>
      </c>
      <c r="H10120" s="1" t="s">
        <v>218</v>
      </c>
      <c r="I10120" s="34">
        <v>7.6058999999999996E-3</v>
      </c>
      <c r="J10120" s="34">
        <v>148.46979999999999</v>
      </c>
      <c r="K10120" s="35" t="str">
        <f t="shared" si="892"/>
        <v>Kempenland-West_H4030</v>
      </c>
      <c r="L10120" s="36">
        <f>VLOOKUP(D10120,DATA!A:F,5,FALSE)</f>
        <v>1.0986712608830001E-2</v>
      </c>
      <c r="M10120" s="37">
        <f>VLOOKUP(D10120,DATA!A:F,6,FALSE)</f>
        <v>982</v>
      </c>
      <c r="N10120" s="36">
        <f t="shared" si="893"/>
        <v>99.416892186355881</v>
      </c>
      <c r="O10120" s="36">
        <f t="shared" si="894"/>
        <v>99.416940626952709</v>
      </c>
      <c r="P10120" s="36">
        <f t="shared" si="895"/>
        <v>4.8440596827958871E-5</v>
      </c>
      <c r="Q10120" s="36">
        <f t="shared" si="896"/>
        <v>7.1919657229276875E-5</v>
      </c>
    </row>
    <row r="10121" spans="1:17" x14ac:dyDescent="0.3">
      <c r="A10121" s="29">
        <v>2561775</v>
      </c>
      <c r="B10121" s="1">
        <v>135</v>
      </c>
      <c r="C10121" s="1" t="s">
        <v>34</v>
      </c>
      <c r="D10121" s="1" t="s">
        <v>22</v>
      </c>
      <c r="E10121" s="1" t="s">
        <v>23</v>
      </c>
      <c r="F10121" s="47">
        <v>1857</v>
      </c>
      <c r="G10121" s="34">
        <v>2002.58</v>
      </c>
      <c r="H10121" s="1" t="s">
        <v>218</v>
      </c>
      <c r="I10121" s="34">
        <v>9.9799999999999993E-3</v>
      </c>
      <c r="J10121" s="34">
        <v>555.94370000000004</v>
      </c>
      <c r="K10121" s="35" t="str">
        <f t="shared" si="892"/>
        <v>Kempenland-West_H91E0C</v>
      </c>
      <c r="L10121" s="36">
        <f>VLOOKUP(D10121,DATA!A:F,5,FALSE)</f>
        <v>6.9280917156857415E-3</v>
      </c>
      <c r="M10121" s="37">
        <f>VLOOKUP(D10121,DATA!A:F,6,FALSE)</f>
        <v>2282</v>
      </c>
      <c r="N10121" s="36">
        <f t="shared" si="893"/>
        <v>12.610477416063393</v>
      </c>
      <c r="O10121" s="36">
        <f t="shared" si="894"/>
        <v>12.611239400835823</v>
      </c>
      <c r="P10121" s="36">
        <f t="shared" si="895"/>
        <v>7.619847724296136E-4</v>
      </c>
      <c r="Q10121" s="36">
        <f t="shared" si="896"/>
        <v>4.2362063372817739E-3</v>
      </c>
    </row>
    <row r="10122" spans="1:17" x14ac:dyDescent="0.3">
      <c r="A10122" s="30">
        <v>2561781</v>
      </c>
      <c r="B10122" s="14">
        <v>135</v>
      </c>
      <c r="C10122" s="14" t="s">
        <v>34</v>
      </c>
      <c r="D10122" s="14" t="s">
        <v>55</v>
      </c>
      <c r="E10122" s="14" t="s">
        <v>56</v>
      </c>
      <c r="F10122" s="48">
        <v>500</v>
      </c>
      <c r="G10122" s="38">
        <v>1541.41</v>
      </c>
      <c r="H10122" s="14" t="s">
        <v>218</v>
      </c>
      <c r="I10122" s="38">
        <v>8.1256999999999996E-3</v>
      </c>
      <c r="J10122" s="38">
        <v>1562.2665</v>
      </c>
      <c r="K10122" s="39" t="str">
        <f t="shared" si="892"/>
        <v>Kempenland-West_H3130</v>
      </c>
      <c r="L10122" s="40">
        <f>VLOOKUP(D10122,DATA!A:F,5,FALSE)</f>
        <v>0</v>
      </c>
      <c r="M10122" s="41">
        <f>VLOOKUP(D10122,DATA!A:F,6,FALSE)</f>
        <v>3.5</v>
      </c>
      <c r="N10122" s="40">
        <f t="shared" si="893"/>
        <v>50</v>
      </c>
      <c r="O10122" s="40">
        <f t="shared" si="894"/>
        <v>50</v>
      </c>
      <c r="P10122" s="40">
        <f t="shared" ref="P10122:P10123" si="897">J10122/10000*I10122</f>
        <v>1.2694508899049998E-3</v>
      </c>
      <c r="Q10122" s="40">
        <f t="shared" ref="Q10122:Q10123" si="898">IF(AND(H10122&lt;&gt;"below",I10122&gt;=0.005),M10122*P10122,0)</f>
        <v>4.4430781146674991E-3</v>
      </c>
    </row>
    <row r="10123" spans="1:17" x14ac:dyDescent="0.3">
      <c r="A10123" s="30">
        <v>2561782</v>
      </c>
      <c r="B10123" s="14">
        <v>135</v>
      </c>
      <c r="C10123" s="14" t="s">
        <v>34</v>
      </c>
      <c r="D10123" s="14" t="s">
        <v>55</v>
      </c>
      <c r="E10123" s="14" t="s">
        <v>56</v>
      </c>
      <c r="F10123" s="48">
        <v>500</v>
      </c>
      <c r="G10123" s="38">
        <v>1325.38</v>
      </c>
      <c r="H10123" s="14" t="s">
        <v>218</v>
      </c>
      <c r="I10123" s="38">
        <v>6.6733000000000001E-3</v>
      </c>
      <c r="J10123" s="38">
        <v>115.934364</v>
      </c>
      <c r="K10123" s="39" t="str">
        <f t="shared" si="892"/>
        <v>Kempenland-West_H3130</v>
      </c>
      <c r="L10123" s="40">
        <f>VLOOKUP(D10123,DATA!A:F,5,FALSE)</f>
        <v>0</v>
      </c>
      <c r="M10123" s="41">
        <f>VLOOKUP(D10123,DATA!A:F,6,FALSE)</f>
        <v>3.5</v>
      </c>
      <c r="N10123" s="40">
        <f t="shared" si="893"/>
        <v>50</v>
      </c>
      <c r="O10123" s="40">
        <f t="shared" si="894"/>
        <v>50</v>
      </c>
      <c r="P10123" s="40">
        <f t="shared" si="897"/>
        <v>7.7366479128120009E-5</v>
      </c>
      <c r="Q10123" s="40">
        <f t="shared" si="898"/>
        <v>2.7078267694842002E-4</v>
      </c>
    </row>
    <row r="10124" spans="1:17" x14ac:dyDescent="0.3">
      <c r="A10124" s="29">
        <v>2561782</v>
      </c>
      <c r="B10124" s="1">
        <v>135</v>
      </c>
      <c r="C10124" s="1" t="s">
        <v>34</v>
      </c>
      <c r="D10124" s="1" t="s">
        <v>41</v>
      </c>
      <c r="E10124" s="1" t="s">
        <v>42</v>
      </c>
      <c r="F10124" s="47">
        <v>1071</v>
      </c>
      <c r="G10124" s="34">
        <v>1325.38</v>
      </c>
      <c r="H10124" s="1" t="s">
        <v>218</v>
      </c>
      <c r="I10124" s="34">
        <v>6.6733000000000001E-3</v>
      </c>
      <c r="J10124" s="34">
        <v>205.15957499999999</v>
      </c>
      <c r="K10124" s="35" t="str">
        <f t="shared" si="892"/>
        <v>Kempenland-West_H4010A</v>
      </c>
      <c r="L10124" s="36">
        <f>VLOOKUP(D10124,DATA!A:F,5,FALSE)</f>
        <v>1.3726988247862192E-2</v>
      </c>
      <c r="M10124" s="37">
        <f>VLOOKUP(D10124,DATA!A:F,6,FALSE)</f>
        <v>1285.5</v>
      </c>
      <c r="N10124" s="36">
        <f t="shared" si="893"/>
        <v>63.353965804809157</v>
      </c>
      <c r="O10124" s="36">
        <f t="shared" si="894"/>
        <v>63.356092530054688</v>
      </c>
      <c r="P10124" s="36">
        <f t="shared" si="895"/>
        <v>2.1267252455317021E-3</v>
      </c>
      <c r="Q10124" s="36">
        <f t="shared" si="896"/>
        <v>4.363180475150546E-3</v>
      </c>
    </row>
    <row r="10125" spans="1:17" x14ac:dyDescent="0.3">
      <c r="A10125" s="29">
        <v>2561782</v>
      </c>
      <c r="B10125" s="1">
        <v>135</v>
      </c>
      <c r="C10125" s="1" t="s">
        <v>34</v>
      </c>
      <c r="D10125" s="1" t="s">
        <v>43</v>
      </c>
      <c r="E10125" s="1" t="s">
        <v>44</v>
      </c>
      <c r="F10125" s="47">
        <v>1071</v>
      </c>
      <c r="G10125" s="34">
        <v>1325.38</v>
      </c>
      <c r="H10125" s="1" t="s">
        <v>218</v>
      </c>
      <c r="I10125" s="34">
        <v>6.6733000000000001E-3</v>
      </c>
      <c r="J10125" s="34">
        <v>205.15957499999999</v>
      </c>
      <c r="K10125" s="35" t="str">
        <f t="shared" si="892"/>
        <v>Kempenland-West_H7150</v>
      </c>
      <c r="L10125" s="36">
        <f>VLOOKUP(D10125,DATA!A:F,5,FALSE)</f>
        <v>1.3726988247862192E-2</v>
      </c>
      <c r="M10125" s="37">
        <f>VLOOKUP(D10125,DATA!A:F,6,FALSE)</f>
        <v>1285.5</v>
      </c>
      <c r="N10125" s="36">
        <f t="shared" si="893"/>
        <v>63.353965804809157</v>
      </c>
      <c r="O10125" s="36">
        <f t="shared" si="894"/>
        <v>63.356092530054688</v>
      </c>
      <c r="P10125" s="36">
        <f t="shared" si="895"/>
        <v>2.1267252455317021E-3</v>
      </c>
      <c r="Q10125" s="36">
        <f t="shared" si="896"/>
        <v>4.363180475150546E-3</v>
      </c>
    </row>
    <row r="10126" spans="1:17" x14ac:dyDescent="0.3">
      <c r="A10126" s="29">
        <v>2563304</v>
      </c>
      <c r="B10126" s="1">
        <v>135</v>
      </c>
      <c r="C10126" s="1" t="s">
        <v>34</v>
      </c>
      <c r="D10126" s="1" t="s">
        <v>22</v>
      </c>
      <c r="E10126" s="1" t="s">
        <v>23</v>
      </c>
      <c r="F10126" s="47">
        <v>1857</v>
      </c>
      <c r="G10126" s="34">
        <v>2078.0100000000002</v>
      </c>
      <c r="H10126" s="1" t="s">
        <v>218</v>
      </c>
      <c r="I10126" s="34">
        <v>9.6176000000000005E-3</v>
      </c>
      <c r="J10126" s="34">
        <v>3875.0945000000002</v>
      </c>
      <c r="K10126" s="35" t="str">
        <f t="shared" si="892"/>
        <v>Kempenland-West_H91E0C</v>
      </c>
      <c r="L10126" s="36">
        <f>VLOOKUP(D10126,DATA!A:F,5,FALSE)</f>
        <v>6.9280917156857415E-3</v>
      </c>
      <c r="M10126" s="37">
        <f>VLOOKUP(D10126,DATA!A:F,6,FALSE)</f>
        <v>2282</v>
      </c>
      <c r="N10126" s="36">
        <f t="shared" si="893"/>
        <v>19.572015296738702</v>
      </c>
      <c r="O10126" s="36">
        <f t="shared" si="894"/>
        <v>19.573064191405582</v>
      </c>
      <c r="P10126" s="36">
        <f t="shared" si="895"/>
        <v>1.0488946668800736E-3</v>
      </c>
      <c r="Q10126" s="36">
        <f t="shared" si="896"/>
        <v>4.0645659547063048E-2</v>
      </c>
    </row>
    <row r="10127" spans="1:17" x14ac:dyDescent="0.3">
      <c r="A10127" s="29">
        <v>2563310</v>
      </c>
      <c r="B10127" s="1">
        <v>135</v>
      </c>
      <c r="C10127" s="1" t="s">
        <v>34</v>
      </c>
      <c r="D10127" s="1" t="s">
        <v>41</v>
      </c>
      <c r="E10127" s="1" t="s">
        <v>42</v>
      </c>
      <c r="F10127" s="47">
        <v>1071</v>
      </c>
      <c r="G10127" s="34">
        <v>1960.73</v>
      </c>
      <c r="H10127" s="1" t="s">
        <v>218</v>
      </c>
      <c r="I10127" s="34">
        <v>1.1198E-2</v>
      </c>
      <c r="J10127" s="34">
        <v>6.7583494999999994E-5</v>
      </c>
      <c r="K10127" s="35" t="str">
        <f t="shared" si="892"/>
        <v>Kempenland-West_H4010A</v>
      </c>
      <c r="L10127" s="36">
        <f>VLOOKUP(D10127,DATA!A:F,5,FALSE)</f>
        <v>1.3726988247862192E-2</v>
      </c>
      <c r="M10127" s="37">
        <f>VLOOKUP(D10127,DATA!A:F,6,FALSE)</f>
        <v>1285.5</v>
      </c>
      <c r="N10127" s="36">
        <f t="shared" si="893"/>
        <v>99.990569426793783</v>
      </c>
      <c r="O10127" s="36">
        <f t="shared" si="894"/>
        <v>99.990570876164512</v>
      </c>
      <c r="P10127" s="36">
        <f t="shared" si="895"/>
        <v>1.449370728323629E-6</v>
      </c>
      <c r="Q10127" s="36">
        <f t="shared" si="896"/>
        <v>9.7953539370806325E-13</v>
      </c>
    </row>
    <row r="10128" spans="1:17" x14ac:dyDescent="0.3">
      <c r="A10128" s="29">
        <v>2563310</v>
      </c>
      <c r="B10128" s="1">
        <v>135</v>
      </c>
      <c r="C10128" s="1" t="s">
        <v>34</v>
      </c>
      <c r="D10128" s="1" t="s">
        <v>43</v>
      </c>
      <c r="E10128" s="1" t="s">
        <v>44</v>
      </c>
      <c r="F10128" s="47">
        <v>1071</v>
      </c>
      <c r="G10128" s="34">
        <v>1960.73</v>
      </c>
      <c r="H10128" s="1" t="s">
        <v>218</v>
      </c>
      <c r="I10128" s="34">
        <v>1.1198E-2</v>
      </c>
      <c r="J10128" s="34">
        <v>6.7583494999999994E-5</v>
      </c>
      <c r="K10128" s="35" t="str">
        <f t="shared" si="892"/>
        <v>Kempenland-West_H7150</v>
      </c>
      <c r="L10128" s="36">
        <f>VLOOKUP(D10128,DATA!A:F,5,FALSE)</f>
        <v>1.3726988247862192E-2</v>
      </c>
      <c r="M10128" s="37">
        <f>VLOOKUP(D10128,DATA!A:F,6,FALSE)</f>
        <v>1285.5</v>
      </c>
      <c r="N10128" s="36">
        <f t="shared" si="893"/>
        <v>99.990569426793783</v>
      </c>
      <c r="O10128" s="36">
        <f t="shared" si="894"/>
        <v>99.990570876164512</v>
      </c>
      <c r="P10128" s="36">
        <f t="shared" si="895"/>
        <v>1.449370728323629E-6</v>
      </c>
      <c r="Q10128" s="36">
        <f t="shared" si="896"/>
        <v>9.7953539370806325E-13</v>
      </c>
    </row>
    <row r="10129" spans="1:17" x14ac:dyDescent="0.3">
      <c r="A10129" s="30">
        <v>2563311</v>
      </c>
      <c r="B10129" s="14">
        <v>135</v>
      </c>
      <c r="C10129" s="14" t="s">
        <v>34</v>
      </c>
      <c r="D10129" s="14" t="s">
        <v>55</v>
      </c>
      <c r="E10129" s="14" t="s">
        <v>56</v>
      </c>
      <c r="F10129" s="48">
        <v>500</v>
      </c>
      <c r="G10129" s="38">
        <v>1663.13</v>
      </c>
      <c r="H10129" s="14" t="s">
        <v>218</v>
      </c>
      <c r="I10129" s="38">
        <v>8.9639000000000003E-3</v>
      </c>
      <c r="J10129" s="38">
        <v>32.080047499999999</v>
      </c>
      <c r="K10129" s="39" t="str">
        <f t="shared" si="892"/>
        <v>Kempenland-West_H3130</v>
      </c>
      <c r="L10129" s="40">
        <f>VLOOKUP(D10129,DATA!A:F,5,FALSE)</f>
        <v>0</v>
      </c>
      <c r="M10129" s="41">
        <f>VLOOKUP(D10129,DATA!A:F,6,FALSE)</f>
        <v>3.5</v>
      </c>
      <c r="N10129" s="40">
        <f t="shared" si="893"/>
        <v>50</v>
      </c>
      <c r="O10129" s="40">
        <f t="shared" si="894"/>
        <v>50</v>
      </c>
      <c r="P10129" s="40">
        <f t="shared" ref="P10129:P10130" si="899">J10129/10000*I10129</f>
        <v>2.8756233778525002E-5</v>
      </c>
      <c r="Q10129" s="40">
        <f t="shared" ref="Q10129:Q10130" si="900">IF(AND(H10129&lt;&gt;"below",I10129&gt;=0.005),M10129*P10129,0)</f>
        <v>1.0064681822483751E-4</v>
      </c>
    </row>
    <row r="10130" spans="1:17" x14ac:dyDescent="0.3">
      <c r="A10130" s="30">
        <v>2563312</v>
      </c>
      <c r="B10130" s="14">
        <v>135</v>
      </c>
      <c r="C10130" s="14" t="s">
        <v>34</v>
      </c>
      <c r="D10130" s="14" t="s">
        <v>55</v>
      </c>
      <c r="E10130" s="14" t="s">
        <v>56</v>
      </c>
      <c r="F10130" s="48">
        <v>500</v>
      </c>
      <c r="G10130" s="38">
        <v>1654.9</v>
      </c>
      <c r="H10130" s="14" t="s">
        <v>218</v>
      </c>
      <c r="I10130" s="38">
        <v>8.9528000000000003E-3</v>
      </c>
      <c r="J10130" s="38">
        <v>124.59419</v>
      </c>
      <c r="K10130" s="39" t="str">
        <f t="shared" si="892"/>
        <v>Kempenland-West_H3130</v>
      </c>
      <c r="L10130" s="40">
        <f>VLOOKUP(D10130,DATA!A:F,5,FALSE)</f>
        <v>0</v>
      </c>
      <c r="M10130" s="41">
        <f>VLOOKUP(D10130,DATA!A:F,6,FALSE)</f>
        <v>3.5</v>
      </c>
      <c r="N10130" s="40">
        <f t="shared" si="893"/>
        <v>50</v>
      </c>
      <c r="O10130" s="40">
        <f t="shared" si="894"/>
        <v>50</v>
      </c>
      <c r="P10130" s="40">
        <f t="shared" si="899"/>
        <v>1.115466864232E-4</v>
      </c>
      <c r="Q10130" s="40">
        <f t="shared" si="900"/>
        <v>3.904134024812E-4</v>
      </c>
    </row>
    <row r="10131" spans="1:17" x14ac:dyDescent="0.3">
      <c r="A10131" s="29">
        <v>2563312</v>
      </c>
      <c r="B10131" s="1">
        <v>135</v>
      </c>
      <c r="C10131" s="1" t="s">
        <v>34</v>
      </c>
      <c r="D10131" s="1" t="s">
        <v>41</v>
      </c>
      <c r="E10131" s="1" t="s">
        <v>42</v>
      </c>
      <c r="F10131" s="47">
        <v>1071</v>
      </c>
      <c r="G10131" s="34">
        <v>1654.9</v>
      </c>
      <c r="H10131" s="1" t="s">
        <v>218</v>
      </c>
      <c r="I10131" s="34">
        <v>8.9528000000000003E-3</v>
      </c>
      <c r="J10131" s="34">
        <v>264.92901999999998</v>
      </c>
      <c r="K10131" s="35" t="str">
        <f t="shared" si="892"/>
        <v>Kempenland-West_H4010A</v>
      </c>
      <c r="L10131" s="36">
        <f>VLOOKUP(D10131,DATA!A:F,5,FALSE)</f>
        <v>1.3726988247862192E-2</v>
      </c>
      <c r="M10131" s="37">
        <f>VLOOKUP(D10131,DATA!A:F,6,FALSE)</f>
        <v>1285.5</v>
      </c>
      <c r="N10131" s="36">
        <f t="shared" si="893"/>
        <v>99.37614503374428</v>
      </c>
      <c r="O10131" s="36">
        <f t="shared" si="894"/>
        <v>99.376221219463886</v>
      </c>
      <c r="P10131" s="36">
        <f t="shared" si="895"/>
        <v>7.6185719606769453E-5</v>
      </c>
      <c r="Q10131" s="36">
        <f t="shared" si="896"/>
        <v>2.0183808033416215E-4</v>
      </c>
    </row>
    <row r="10132" spans="1:17" x14ac:dyDescent="0.3">
      <c r="A10132" s="29">
        <v>2564832</v>
      </c>
      <c r="B10132" s="1">
        <v>135</v>
      </c>
      <c r="C10132" s="1" t="s">
        <v>34</v>
      </c>
      <c r="D10132" s="1" t="s">
        <v>22</v>
      </c>
      <c r="E10132" s="1" t="s">
        <v>23</v>
      </c>
      <c r="F10132" s="47">
        <v>1857</v>
      </c>
      <c r="G10132" s="34">
        <v>2087.39</v>
      </c>
      <c r="H10132" s="1" t="s">
        <v>218</v>
      </c>
      <c r="I10132" s="34">
        <v>9.3317999999999995E-3</v>
      </c>
      <c r="J10132" s="34">
        <v>524.59466999999995</v>
      </c>
      <c r="K10132" s="35" t="str">
        <f t="shared" si="892"/>
        <v>Kempenland-West_H91E0C</v>
      </c>
      <c r="L10132" s="36">
        <f>VLOOKUP(D10132,DATA!A:F,5,FALSE)</f>
        <v>6.9280917156857415E-3</v>
      </c>
      <c r="M10132" s="37">
        <f>VLOOKUP(D10132,DATA!A:F,6,FALSE)</f>
        <v>2282</v>
      </c>
      <c r="N10132" s="36">
        <f t="shared" si="893"/>
        <v>20.615237928060445</v>
      </c>
      <c r="O10132" s="36">
        <f t="shared" si="894"/>
        <v>20.616295994161039</v>
      </c>
      <c r="P10132" s="36">
        <f t="shared" si="895"/>
        <v>1.0580661005938907E-3</v>
      </c>
      <c r="Q10132" s="36">
        <f t="shared" si="896"/>
        <v>5.5505583687923887E-3</v>
      </c>
    </row>
    <row r="10133" spans="1:17" x14ac:dyDescent="0.3">
      <c r="A10133" s="29">
        <v>2564835</v>
      </c>
      <c r="B10133" s="1">
        <v>135</v>
      </c>
      <c r="C10133" s="1" t="s">
        <v>34</v>
      </c>
      <c r="D10133" s="1" t="s">
        <v>85</v>
      </c>
      <c r="E10133" s="1" t="s">
        <v>60</v>
      </c>
      <c r="F10133" s="47">
        <v>1071</v>
      </c>
      <c r="G10133" s="34">
        <v>1909.59</v>
      </c>
      <c r="H10133" s="1" t="s">
        <v>218</v>
      </c>
      <c r="I10133" s="34">
        <v>1.00562E-2</v>
      </c>
      <c r="J10133" s="34">
        <v>1086.9242999999999</v>
      </c>
      <c r="K10133" s="35" t="str">
        <f t="shared" si="892"/>
        <v>Kempenland-West_ZGH9190</v>
      </c>
      <c r="L10133" s="36">
        <f>VLOOKUP(D10133,DATA!A:F,5,FALSE)</f>
        <v>1.3726988247862192E-2</v>
      </c>
      <c r="M10133" s="37">
        <f>VLOOKUP(D10133,DATA!A:F,6,FALSE)</f>
        <v>1285.5</v>
      </c>
      <c r="N10133" s="36">
        <f t="shared" si="893"/>
        <v>99.980972998892838</v>
      </c>
      <c r="O10133" s="36">
        <f t="shared" si="894"/>
        <v>99.980975624724636</v>
      </c>
      <c r="P10133" s="36">
        <f t="shared" si="895"/>
        <v>2.625831797331557E-6</v>
      </c>
      <c r="Q10133" s="36">
        <f t="shared" si="896"/>
        <v>2.8540803882323444E-5</v>
      </c>
    </row>
    <row r="10134" spans="1:17" x14ac:dyDescent="0.3">
      <c r="A10134" s="29">
        <v>2566362</v>
      </c>
      <c r="B10134" s="1">
        <v>135</v>
      </c>
      <c r="C10134" s="1" t="s">
        <v>34</v>
      </c>
      <c r="D10134" s="1" t="s">
        <v>22</v>
      </c>
      <c r="E10134" s="1" t="s">
        <v>23</v>
      </c>
      <c r="F10134" s="47">
        <v>1857</v>
      </c>
      <c r="G10134" s="34">
        <v>2010.99</v>
      </c>
      <c r="H10134" s="1" t="s">
        <v>218</v>
      </c>
      <c r="I10134" s="34">
        <v>9.3973000000000008E-3</v>
      </c>
      <c r="J10134" s="34">
        <v>120.2817</v>
      </c>
      <c r="K10134" s="35" t="str">
        <f t="shared" si="892"/>
        <v>Kempenland-West_H91E0C</v>
      </c>
      <c r="L10134" s="36">
        <f>VLOOKUP(D10134,DATA!A:F,5,FALSE)</f>
        <v>6.9280917156857415E-3</v>
      </c>
      <c r="M10134" s="37">
        <f>VLOOKUP(D10134,DATA!A:F,6,FALSE)</f>
        <v>2282</v>
      </c>
      <c r="N10134" s="36">
        <f t="shared" si="893"/>
        <v>13.266684132808642</v>
      </c>
      <c r="O10134" s="36">
        <f t="shared" si="894"/>
        <v>13.267433294299618</v>
      </c>
      <c r="P10134" s="36">
        <f t="shared" si="895"/>
        <v>7.4916149097603579E-4</v>
      </c>
      <c r="Q10134" s="36">
        <f t="shared" si="896"/>
        <v>9.0110417709132252E-4</v>
      </c>
    </row>
    <row r="10135" spans="1:17" x14ac:dyDescent="0.3">
      <c r="A10135" s="29">
        <v>2566363</v>
      </c>
      <c r="B10135" s="1">
        <v>135</v>
      </c>
      <c r="C10135" s="1" t="s">
        <v>34</v>
      </c>
      <c r="D10135" s="1" t="s">
        <v>85</v>
      </c>
      <c r="E10135" s="1" t="s">
        <v>60</v>
      </c>
      <c r="F10135" s="47">
        <v>1071</v>
      </c>
      <c r="G10135" s="34">
        <v>1933.78</v>
      </c>
      <c r="H10135" s="1" t="s">
        <v>218</v>
      </c>
      <c r="I10135" s="34">
        <v>9.9288999999999992E-3</v>
      </c>
      <c r="J10135" s="34">
        <v>1096.6582000000001</v>
      </c>
      <c r="K10135" s="35" t="str">
        <f t="shared" si="892"/>
        <v>Kempenland-West_ZGH9190</v>
      </c>
      <c r="L10135" s="36">
        <f>VLOOKUP(D10135,DATA!A:F,5,FALSE)</f>
        <v>1.3726988247862192E-2</v>
      </c>
      <c r="M10135" s="37">
        <f>VLOOKUP(D10135,DATA!A:F,6,FALSE)</f>
        <v>1285.5</v>
      </c>
      <c r="N10135" s="36">
        <f t="shared" si="893"/>
        <v>99.986348396349399</v>
      </c>
      <c r="O10135" s="36">
        <f t="shared" si="894"/>
        <v>99.986350256598882</v>
      </c>
      <c r="P10135" s="36">
        <f t="shared" si="895"/>
        <v>1.8602494833430683E-6</v>
      </c>
      <c r="Q10135" s="36">
        <f t="shared" si="896"/>
        <v>2.0400578499539394E-5</v>
      </c>
    </row>
    <row r="10136" spans="1:17" x14ac:dyDescent="0.3">
      <c r="A10136" s="29">
        <v>2566364</v>
      </c>
      <c r="B10136" s="1">
        <v>135</v>
      </c>
      <c r="C10136" s="1" t="s">
        <v>34</v>
      </c>
      <c r="D10136" s="1" t="s">
        <v>85</v>
      </c>
      <c r="E10136" s="1" t="s">
        <v>60</v>
      </c>
      <c r="F10136" s="47">
        <v>1071</v>
      </c>
      <c r="G10136" s="34">
        <v>2061.04</v>
      </c>
      <c r="H10136" s="1" t="s">
        <v>218</v>
      </c>
      <c r="I10136" s="34">
        <v>1.09081E-2</v>
      </c>
      <c r="J10136" s="34">
        <v>3567.1523000000002</v>
      </c>
      <c r="K10136" s="35" t="str">
        <f t="shared" si="892"/>
        <v>Kempenland-West_ZGH9190</v>
      </c>
      <c r="L10136" s="36">
        <f>VLOOKUP(D10136,DATA!A:F,5,FALSE)</f>
        <v>1.3726988247862192E-2</v>
      </c>
      <c r="M10136" s="37">
        <f>VLOOKUP(D10136,DATA!A:F,6,FALSE)</f>
        <v>1285.5</v>
      </c>
      <c r="N10136" s="36">
        <f t="shared" si="893"/>
        <v>99.997620064944783</v>
      </c>
      <c r="O10136" s="36">
        <f t="shared" si="894"/>
        <v>99.997620421270042</v>
      </c>
      <c r="P10136" s="36">
        <f t="shared" si="895"/>
        <v>3.5632525907658419E-7</v>
      </c>
      <c r="Q10136" s="36">
        <f t="shared" si="896"/>
        <v>1.2710664674631332E-5</v>
      </c>
    </row>
    <row r="10137" spans="1:17" x14ac:dyDescent="0.3">
      <c r="A10137" s="29">
        <v>2566365</v>
      </c>
      <c r="B10137" s="1">
        <v>135</v>
      </c>
      <c r="C10137" s="1" t="s">
        <v>34</v>
      </c>
      <c r="D10137" s="1" t="s">
        <v>85</v>
      </c>
      <c r="E10137" s="1" t="s">
        <v>60</v>
      </c>
      <c r="F10137" s="47">
        <v>1071</v>
      </c>
      <c r="G10137" s="34">
        <v>1878.49</v>
      </c>
      <c r="H10137" s="1" t="s">
        <v>218</v>
      </c>
      <c r="I10137" s="34">
        <v>9.7783999999999996E-3</v>
      </c>
      <c r="J10137" s="34">
        <v>4009.7759999999998</v>
      </c>
      <c r="K10137" s="35" t="str">
        <f t="shared" si="892"/>
        <v>Kempenland-West_ZGH9190</v>
      </c>
      <c r="L10137" s="36">
        <f>VLOOKUP(D10137,DATA!A:F,5,FALSE)</f>
        <v>1.3726988247862192E-2</v>
      </c>
      <c r="M10137" s="37">
        <f>VLOOKUP(D10137,DATA!A:F,6,FALSE)</f>
        <v>1285.5</v>
      </c>
      <c r="N10137" s="36">
        <f t="shared" si="893"/>
        <v>99.970843814101372</v>
      </c>
      <c r="O10137" s="36">
        <f t="shared" si="894"/>
        <v>99.970847726273888</v>
      </c>
      <c r="P10137" s="36">
        <f t="shared" si="895"/>
        <v>3.9121725166069155E-6</v>
      </c>
      <c r="Q10137" s="36">
        <f t="shared" si="896"/>
        <v>1.5686935464950011E-4</v>
      </c>
    </row>
    <row r="10138" spans="1:17" x14ac:dyDescent="0.3">
      <c r="A10138" s="29">
        <v>2567892</v>
      </c>
      <c r="B10138" s="1">
        <v>135</v>
      </c>
      <c r="C10138" s="1" t="s">
        <v>34</v>
      </c>
      <c r="D10138" s="1" t="s">
        <v>85</v>
      </c>
      <c r="E10138" s="1" t="s">
        <v>60</v>
      </c>
      <c r="F10138" s="47">
        <v>1071</v>
      </c>
      <c r="G10138" s="34">
        <v>2016.21</v>
      </c>
      <c r="H10138" s="1" t="s">
        <v>218</v>
      </c>
      <c r="I10138" s="34">
        <v>1.04238E-2</v>
      </c>
      <c r="J10138" s="34">
        <v>3505.6806999999999</v>
      </c>
      <c r="K10138" s="35" t="str">
        <f t="shared" si="892"/>
        <v>Kempenland-West_ZGH9190</v>
      </c>
      <c r="L10138" s="36">
        <f>VLOOKUP(D10138,DATA!A:F,5,FALSE)</f>
        <v>1.3726988247862192E-2</v>
      </c>
      <c r="M10138" s="37">
        <f>VLOOKUP(D10138,DATA!A:F,6,FALSE)</f>
        <v>1285.5</v>
      </c>
      <c r="N10138" s="36">
        <f t="shared" si="893"/>
        <v>99.995596349549032</v>
      </c>
      <c r="O10138" s="36">
        <f t="shared" si="894"/>
        <v>99.995596979583041</v>
      </c>
      <c r="P10138" s="36">
        <f t="shared" si="895"/>
        <v>6.300340089637757E-7</v>
      </c>
      <c r="Q10138" s="36">
        <f t="shared" si="896"/>
        <v>2.2086980655679354E-5</v>
      </c>
    </row>
    <row r="10139" spans="1:17" x14ac:dyDescent="0.3">
      <c r="A10139" s="29">
        <v>2567893</v>
      </c>
      <c r="B10139" s="1">
        <v>135</v>
      </c>
      <c r="C10139" s="1" t="s">
        <v>34</v>
      </c>
      <c r="D10139" s="1" t="s">
        <v>85</v>
      </c>
      <c r="E10139" s="1" t="s">
        <v>60</v>
      </c>
      <c r="F10139" s="47">
        <v>1071</v>
      </c>
      <c r="G10139" s="34">
        <v>1977.2</v>
      </c>
      <c r="H10139" s="1" t="s">
        <v>218</v>
      </c>
      <c r="I10139" s="34">
        <v>1.05492E-2</v>
      </c>
      <c r="J10139" s="34">
        <v>7564.3829999999998</v>
      </c>
      <c r="K10139" s="35" t="str">
        <f t="shared" si="892"/>
        <v>Kempenland-West_ZGH9190</v>
      </c>
      <c r="L10139" s="36">
        <f>VLOOKUP(D10139,DATA!A:F,5,FALSE)</f>
        <v>1.3726988247862192E-2</v>
      </c>
      <c r="M10139" s="37">
        <f>VLOOKUP(D10139,DATA!A:F,6,FALSE)</f>
        <v>1285.5</v>
      </c>
      <c r="N10139" s="36">
        <f t="shared" si="893"/>
        <v>99.99247754560858</v>
      </c>
      <c r="O10139" s="36">
        <f t="shared" si="894"/>
        <v>99.992478634764936</v>
      </c>
      <c r="P10139" s="36">
        <f t="shared" si="895"/>
        <v>1.0891563562154261E-6</v>
      </c>
      <c r="Q10139" s="36">
        <f t="shared" si="896"/>
        <v>8.2387958252979132E-5</v>
      </c>
    </row>
    <row r="10140" spans="1:17" x14ac:dyDescent="0.3">
      <c r="A10140" s="29">
        <v>2569421</v>
      </c>
      <c r="B10140" s="1">
        <v>135</v>
      </c>
      <c r="C10140" s="1" t="s">
        <v>34</v>
      </c>
      <c r="D10140" s="1" t="s">
        <v>85</v>
      </c>
      <c r="E10140" s="1" t="s">
        <v>60</v>
      </c>
      <c r="F10140" s="47">
        <v>1071</v>
      </c>
      <c r="G10140" s="34">
        <v>1942.82</v>
      </c>
      <c r="H10140" s="1" t="s">
        <v>218</v>
      </c>
      <c r="I10140" s="34">
        <v>9.6273999999999995E-3</v>
      </c>
      <c r="J10140" s="34">
        <v>972.37994000000003</v>
      </c>
      <c r="K10140" s="35" t="str">
        <f t="shared" si="892"/>
        <v>Kempenland-West_ZGH9190</v>
      </c>
      <c r="L10140" s="36">
        <f>VLOOKUP(D10140,DATA!A:F,5,FALSE)</f>
        <v>1.3726988247862192E-2</v>
      </c>
      <c r="M10140" s="37">
        <f>VLOOKUP(D10140,DATA!A:F,6,FALSE)</f>
        <v>1285.5</v>
      </c>
      <c r="N10140" s="36">
        <f t="shared" si="893"/>
        <v>99.987941365537139</v>
      </c>
      <c r="O10140" s="36">
        <f t="shared" si="894"/>
        <v>99.98794295885105</v>
      </c>
      <c r="P10140" s="36">
        <f t="shared" si="895"/>
        <v>1.5933139110302363E-6</v>
      </c>
      <c r="Q10140" s="36">
        <f t="shared" si="896"/>
        <v>1.5493064852087465E-5</v>
      </c>
    </row>
    <row r="10141" spans="1:17" x14ac:dyDescent="0.3">
      <c r="A10141" s="29">
        <v>2569422</v>
      </c>
      <c r="B10141" s="1">
        <v>135</v>
      </c>
      <c r="C10141" s="1" t="s">
        <v>34</v>
      </c>
      <c r="D10141" s="1" t="s">
        <v>85</v>
      </c>
      <c r="E10141" s="1" t="s">
        <v>60</v>
      </c>
      <c r="F10141" s="47">
        <v>1071</v>
      </c>
      <c r="G10141" s="34">
        <v>2045.86</v>
      </c>
      <c r="H10141" s="1" t="s">
        <v>218</v>
      </c>
      <c r="I10141" s="34">
        <v>1.0842600000000001E-2</v>
      </c>
      <c r="J10141" s="34">
        <v>6002.0375999999997</v>
      </c>
      <c r="K10141" s="35" t="str">
        <f t="shared" si="892"/>
        <v>Kempenland-West_ZGH9190</v>
      </c>
      <c r="L10141" s="36">
        <f>VLOOKUP(D10141,DATA!A:F,5,FALSE)</f>
        <v>1.3726988247862192E-2</v>
      </c>
      <c r="M10141" s="37">
        <f>VLOOKUP(D10141,DATA!A:F,6,FALSE)</f>
        <v>1285.5</v>
      </c>
      <c r="N10141" s="36">
        <f t="shared" si="893"/>
        <v>99.997068707747886</v>
      </c>
      <c r="O10141" s="36">
        <f t="shared" si="894"/>
        <v>99.997069143985158</v>
      </c>
      <c r="P10141" s="36">
        <f t="shared" si="895"/>
        <v>4.3623727208341734E-7</v>
      </c>
      <c r="Q10141" s="36">
        <f t="shared" si="896"/>
        <v>2.6183125095661009E-5</v>
      </c>
    </row>
    <row r="10142" spans="1:17" x14ac:dyDescent="0.3">
      <c r="A10142" s="29">
        <v>2569423</v>
      </c>
      <c r="B10142" s="1">
        <v>135</v>
      </c>
      <c r="C10142" s="1" t="s">
        <v>34</v>
      </c>
      <c r="D10142" s="1" t="s">
        <v>85</v>
      </c>
      <c r="E10142" s="1" t="s">
        <v>60</v>
      </c>
      <c r="F10142" s="47">
        <v>1071</v>
      </c>
      <c r="G10142" s="34">
        <v>2019.27</v>
      </c>
      <c r="H10142" s="1" t="s">
        <v>218</v>
      </c>
      <c r="I10142" s="34">
        <v>1.09219E-2</v>
      </c>
      <c r="J10142" s="34">
        <v>1285.8723</v>
      </c>
      <c r="K10142" s="35" t="str">
        <f t="shared" si="892"/>
        <v>Kempenland-West_ZGH9190</v>
      </c>
      <c r="L10142" s="36">
        <f>VLOOKUP(D10142,DATA!A:F,5,FALSE)</f>
        <v>1.3726988247862192E-2</v>
      </c>
      <c r="M10142" s="37">
        <f>VLOOKUP(D10142,DATA!A:F,6,FALSE)</f>
        <v>1285.5</v>
      </c>
      <c r="N10142" s="36">
        <f t="shared" si="893"/>
        <v>99.995777484365789</v>
      </c>
      <c r="O10142" s="36">
        <f t="shared" si="894"/>
        <v>99.995778117351378</v>
      </c>
      <c r="P10142" s="36">
        <f t="shared" si="895"/>
        <v>6.3298558927726845E-7</v>
      </c>
      <c r="Q10142" s="36">
        <f t="shared" si="896"/>
        <v>8.1393863555081648E-6</v>
      </c>
    </row>
    <row r="10143" spans="1:17" x14ac:dyDescent="0.3">
      <c r="A10143" s="29">
        <v>2570949</v>
      </c>
      <c r="B10143" s="1">
        <v>135</v>
      </c>
      <c r="C10143" s="1" t="s">
        <v>34</v>
      </c>
      <c r="D10143" s="1" t="s">
        <v>85</v>
      </c>
      <c r="E10143" s="1" t="s">
        <v>60</v>
      </c>
      <c r="F10143" s="47">
        <v>1071</v>
      </c>
      <c r="G10143" s="34">
        <v>1859.68</v>
      </c>
      <c r="H10143" s="1" t="s">
        <v>218</v>
      </c>
      <c r="I10143" s="34">
        <v>8.4437999999999996E-3</v>
      </c>
      <c r="J10143" s="34">
        <v>694.38080000000002</v>
      </c>
      <c r="K10143" s="35" t="str">
        <f t="shared" si="892"/>
        <v>Kempenland-West_ZGH9190</v>
      </c>
      <c r="L10143" s="36">
        <f>VLOOKUP(D10143,DATA!A:F,5,FALSE)</f>
        <v>1.3726988247862192E-2</v>
      </c>
      <c r="M10143" s="37">
        <f>VLOOKUP(D10143,DATA!A:F,6,FALSE)</f>
        <v>1285.5</v>
      </c>
      <c r="N10143" s="36">
        <f t="shared" si="893"/>
        <v>99.962257534856718</v>
      </c>
      <c r="O10143" s="36">
        <f t="shared" si="894"/>
        <v>99.962261907603917</v>
      </c>
      <c r="P10143" s="36">
        <f t="shared" si="895"/>
        <v>4.3727471989996047E-6</v>
      </c>
      <c r="Q10143" s="36">
        <f t="shared" si="896"/>
        <v>3.0363516982391047E-5</v>
      </c>
    </row>
    <row r="10144" spans="1:17" x14ac:dyDescent="0.3">
      <c r="A10144" s="29">
        <v>2570950</v>
      </c>
      <c r="B10144" s="1">
        <v>135</v>
      </c>
      <c r="C10144" s="1" t="s">
        <v>34</v>
      </c>
      <c r="D10144" s="1" t="s">
        <v>85</v>
      </c>
      <c r="E10144" s="1" t="s">
        <v>60</v>
      </c>
      <c r="F10144" s="47">
        <v>1071</v>
      </c>
      <c r="G10144" s="34">
        <v>2032.69</v>
      </c>
      <c r="H10144" s="1" t="s">
        <v>218</v>
      </c>
      <c r="I10144" s="34">
        <v>1.0382000000000001E-2</v>
      </c>
      <c r="J10144" s="34">
        <v>2006.5374999999999</v>
      </c>
      <c r="K10144" s="35" t="str">
        <f t="shared" si="892"/>
        <v>Kempenland-West_ZGH9190</v>
      </c>
      <c r="L10144" s="36">
        <f>VLOOKUP(D10144,DATA!A:F,5,FALSE)</f>
        <v>1.3726988247862192E-2</v>
      </c>
      <c r="M10144" s="37">
        <f>VLOOKUP(D10144,DATA!A:F,6,FALSE)</f>
        <v>1285.5</v>
      </c>
      <c r="N10144" s="36">
        <f t="shared" si="893"/>
        <v>99.996487872447503</v>
      </c>
      <c r="O10144" s="36">
        <f t="shared" si="894"/>
        <v>99.996488372920197</v>
      </c>
      <c r="P10144" s="36">
        <f t="shared" si="895"/>
        <v>5.0047269439801312E-7</v>
      </c>
      <c r="Q10144" s="36">
        <f t="shared" si="896"/>
        <v>1.0042172290356532E-5</v>
      </c>
    </row>
    <row r="10145" spans="1:17" x14ac:dyDescent="0.3">
      <c r="A10145" s="29">
        <v>2570951</v>
      </c>
      <c r="B10145" s="1">
        <v>135</v>
      </c>
      <c r="C10145" s="1" t="s">
        <v>34</v>
      </c>
      <c r="D10145" s="1" t="s">
        <v>85</v>
      </c>
      <c r="E10145" s="1" t="s">
        <v>60</v>
      </c>
      <c r="F10145" s="47">
        <v>1071</v>
      </c>
      <c r="G10145" s="34">
        <v>2002.59</v>
      </c>
      <c r="H10145" s="1" t="s">
        <v>218</v>
      </c>
      <c r="I10145" s="34">
        <v>1.06584E-2</v>
      </c>
      <c r="J10145" s="34">
        <v>6523.9110000000001</v>
      </c>
      <c r="K10145" s="35" t="str">
        <f t="shared" si="892"/>
        <v>Kempenland-West_ZGH9190</v>
      </c>
      <c r="L10145" s="36">
        <f>VLOOKUP(D10145,DATA!A:F,5,FALSE)</f>
        <v>1.3726988247862192E-2</v>
      </c>
      <c r="M10145" s="37">
        <f>VLOOKUP(D10145,DATA!A:F,6,FALSE)</f>
        <v>1285.5</v>
      </c>
      <c r="N10145" s="36">
        <f t="shared" si="893"/>
        <v>99.994691090898812</v>
      </c>
      <c r="O10145" s="36">
        <f t="shared" si="894"/>
        <v>99.994691867535209</v>
      </c>
      <c r="P10145" s="36">
        <f t="shared" si="895"/>
        <v>7.7663639785896521E-7</v>
      </c>
      <c r="Q10145" s="36">
        <f t="shared" si="896"/>
        <v>5.0667067389924798E-5</v>
      </c>
    </row>
    <row r="10146" spans="1:17" x14ac:dyDescent="0.3">
      <c r="A10146" s="29">
        <v>2572479</v>
      </c>
      <c r="B10146" s="1">
        <v>135</v>
      </c>
      <c r="C10146" s="1" t="s">
        <v>34</v>
      </c>
      <c r="D10146" s="1" t="s">
        <v>85</v>
      </c>
      <c r="E10146" s="1" t="s">
        <v>60</v>
      </c>
      <c r="F10146" s="47">
        <v>1071</v>
      </c>
      <c r="G10146" s="34">
        <v>1963.87</v>
      </c>
      <c r="H10146" s="1" t="s">
        <v>218</v>
      </c>
      <c r="I10146" s="34">
        <v>9.5822000000000008E-3</v>
      </c>
      <c r="J10146" s="34">
        <v>6490.2830000000004</v>
      </c>
      <c r="K10146" s="35" t="str">
        <f t="shared" si="892"/>
        <v>Kempenland-West_ZGH9190</v>
      </c>
      <c r="L10146" s="36">
        <f>VLOOKUP(D10146,DATA!A:F,5,FALSE)</f>
        <v>1.3726988247862192E-2</v>
      </c>
      <c r="M10146" s="37">
        <f>VLOOKUP(D10146,DATA!A:F,6,FALSE)</f>
        <v>1285.5</v>
      </c>
      <c r="N10146" s="36">
        <f t="shared" si="893"/>
        <v>99.990967238672127</v>
      </c>
      <c r="O10146" s="36">
        <f t="shared" si="894"/>
        <v>99.99096842660866</v>
      </c>
      <c r="P10146" s="36">
        <f t="shared" si="895"/>
        <v>1.1879365331424196E-6</v>
      </c>
      <c r="Q10146" s="36">
        <f t="shared" si="896"/>
        <v>7.7100442861331839E-5</v>
      </c>
    </row>
    <row r="10147" spans="1:17" x14ac:dyDescent="0.3">
      <c r="A10147" s="29">
        <v>2572480</v>
      </c>
      <c r="B10147" s="1">
        <v>135</v>
      </c>
      <c r="C10147" s="1" t="s">
        <v>34</v>
      </c>
      <c r="D10147" s="1" t="s">
        <v>85</v>
      </c>
      <c r="E10147" s="1" t="s">
        <v>60</v>
      </c>
      <c r="F10147" s="47">
        <v>1071</v>
      </c>
      <c r="G10147" s="34">
        <v>2022.97</v>
      </c>
      <c r="H10147" s="1" t="s">
        <v>218</v>
      </c>
      <c r="I10147" s="34">
        <v>1.05503E-2</v>
      </c>
      <c r="J10147" s="34">
        <v>5375.6016</v>
      </c>
      <c r="K10147" s="35" t="str">
        <f t="shared" si="892"/>
        <v>Kempenland-West_ZGH9190</v>
      </c>
      <c r="L10147" s="36">
        <f>VLOOKUP(D10147,DATA!A:F,5,FALSE)</f>
        <v>1.3726988247862192E-2</v>
      </c>
      <c r="M10147" s="37">
        <f>VLOOKUP(D10147,DATA!A:F,6,FALSE)</f>
        <v>1285.5</v>
      </c>
      <c r="N10147" s="36">
        <f t="shared" si="893"/>
        <v>99.995986581761201</v>
      </c>
      <c r="O10147" s="36">
        <f t="shared" si="894"/>
        <v>99.995987162934469</v>
      </c>
      <c r="P10147" s="36">
        <f t="shared" si="895"/>
        <v>5.8117326773299283E-7</v>
      </c>
      <c r="Q10147" s="36">
        <f t="shared" si="896"/>
        <v>3.1241559479027046E-5</v>
      </c>
    </row>
    <row r="10148" spans="1:17" x14ac:dyDescent="0.3">
      <c r="A10148" s="29">
        <v>2574007</v>
      </c>
      <c r="B10148" s="1">
        <v>135</v>
      </c>
      <c r="C10148" s="1" t="s">
        <v>34</v>
      </c>
      <c r="D10148" s="1" t="s">
        <v>85</v>
      </c>
      <c r="E10148" s="1" t="s">
        <v>60</v>
      </c>
      <c r="F10148" s="47">
        <v>1071</v>
      </c>
      <c r="G10148" s="34">
        <v>1877.96</v>
      </c>
      <c r="H10148" s="1" t="s">
        <v>218</v>
      </c>
      <c r="I10148" s="34">
        <v>8.5345000000000004E-3</v>
      </c>
      <c r="J10148" s="34">
        <v>134.93985000000001</v>
      </c>
      <c r="K10148" s="35" t="str">
        <f t="shared" si="892"/>
        <v>Kempenland-West_ZGH9190</v>
      </c>
      <c r="L10148" s="36">
        <f>VLOOKUP(D10148,DATA!A:F,5,FALSE)</f>
        <v>1.3726988247862192E-2</v>
      </c>
      <c r="M10148" s="37">
        <f>VLOOKUP(D10148,DATA!A:F,6,FALSE)</f>
        <v>1285.5</v>
      </c>
      <c r="N10148" s="36">
        <f t="shared" si="893"/>
        <v>99.970630983023113</v>
      </c>
      <c r="O10148" s="36">
        <f t="shared" si="894"/>
        <v>99.970634422479151</v>
      </c>
      <c r="P10148" s="36">
        <f t="shared" si="895"/>
        <v>3.4394560373129934E-6</v>
      </c>
      <c r="Q10148" s="36">
        <f t="shared" si="896"/>
        <v>4.6411968175660979E-6</v>
      </c>
    </row>
    <row r="10149" spans="1:17" x14ac:dyDescent="0.3">
      <c r="A10149" s="29">
        <v>2574008</v>
      </c>
      <c r="B10149" s="1">
        <v>135</v>
      </c>
      <c r="C10149" s="1" t="s">
        <v>34</v>
      </c>
      <c r="D10149" s="1" t="s">
        <v>85</v>
      </c>
      <c r="E10149" s="1" t="s">
        <v>60</v>
      </c>
      <c r="F10149" s="47">
        <v>1071</v>
      </c>
      <c r="G10149" s="34">
        <v>2042.38</v>
      </c>
      <c r="H10149" s="1" t="s">
        <v>218</v>
      </c>
      <c r="I10149" s="34">
        <v>1.035E-2</v>
      </c>
      <c r="J10149" s="34">
        <v>7917.2143999999998</v>
      </c>
      <c r="K10149" s="35" t="str">
        <f t="shared" si="892"/>
        <v>Kempenland-West_ZGH9190</v>
      </c>
      <c r="L10149" s="36">
        <f>VLOOKUP(D10149,DATA!A:F,5,FALSE)</f>
        <v>1.3726988247862192E-2</v>
      </c>
      <c r="M10149" s="37">
        <f>VLOOKUP(D10149,DATA!A:F,6,FALSE)</f>
        <v>1285.5</v>
      </c>
      <c r="N10149" s="36">
        <f t="shared" si="893"/>
        <v>99.996925286112173</v>
      </c>
      <c r="O10149" s="36">
        <f t="shared" si="894"/>
        <v>99.99692572290563</v>
      </c>
      <c r="P10149" s="36">
        <f t="shared" si="895"/>
        <v>4.3679345651526091E-7</v>
      </c>
      <c r="Q10149" s="36">
        <f t="shared" si="896"/>
        <v>3.4581874437483976E-5</v>
      </c>
    </row>
    <row r="10150" spans="1:17" x14ac:dyDescent="0.3">
      <c r="A10150" s="29">
        <v>2574009</v>
      </c>
      <c r="B10150" s="1">
        <v>135</v>
      </c>
      <c r="C10150" s="1" t="s">
        <v>34</v>
      </c>
      <c r="D10150" s="1" t="s">
        <v>85</v>
      </c>
      <c r="E10150" s="1" t="s">
        <v>60</v>
      </c>
      <c r="F10150" s="47">
        <v>1071</v>
      </c>
      <c r="G10150" s="34">
        <v>1958.22</v>
      </c>
      <c r="H10150" s="1" t="s">
        <v>218</v>
      </c>
      <c r="I10150" s="34">
        <v>1.0267399999999999E-2</v>
      </c>
      <c r="J10150" s="34">
        <v>1059.8857</v>
      </c>
      <c r="K10150" s="35" t="str">
        <f t="shared" si="892"/>
        <v>Kempenland-West_ZGH9190</v>
      </c>
      <c r="L10150" s="36">
        <f>VLOOKUP(D10150,DATA!A:F,5,FALSE)</f>
        <v>1.3726988247862192E-2</v>
      </c>
      <c r="M10150" s="37">
        <f>VLOOKUP(D10150,DATA!A:F,6,FALSE)</f>
        <v>1285.5</v>
      </c>
      <c r="N10150" s="36">
        <f t="shared" si="893"/>
        <v>99.99023886861022</v>
      </c>
      <c r="O10150" s="36">
        <f t="shared" si="894"/>
        <v>99.990240244117558</v>
      </c>
      <c r="P10150" s="36">
        <f t="shared" si="895"/>
        <v>1.3755073382526462E-6</v>
      </c>
      <c r="Q10150" s="36">
        <f t="shared" si="896"/>
        <v>1.4578805580590426E-5</v>
      </c>
    </row>
    <row r="10151" spans="1:17" x14ac:dyDescent="0.3">
      <c r="A10151" s="29">
        <v>2575537</v>
      </c>
      <c r="B10151" s="1">
        <v>135</v>
      </c>
      <c r="C10151" s="1" t="s">
        <v>34</v>
      </c>
      <c r="D10151" s="1" t="s">
        <v>85</v>
      </c>
      <c r="E10151" s="1" t="s">
        <v>60</v>
      </c>
      <c r="F10151" s="47">
        <v>1071</v>
      </c>
      <c r="G10151" s="34">
        <v>1981.66</v>
      </c>
      <c r="H10151" s="1" t="s">
        <v>218</v>
      </c>
      <c r="I10151" s="34">
        <v>9.6819000000000002E-3</v>
      </c>
      <c r="J10151" s="34">
        <v>154.1688</v>
      </c>
      <c r="K10151" s="35" t="str">
        <f t="shared" si="892"/>
        <v>Kempenland-West_ZGH9190</v>
      </c>
      <c r="L10151" s="36">
        <f>VLOOKUP(D10151,DATA!A:F,5,FALSE)</f>
        <v>1.3726988247862192E-2</v>
      </c>
      <c r="M10151" s="37">
        <f>VLOOKUP(D10151,DATA!A:F,6,FALSE)</f>
        <v>1285.5</v>
      </c>
      <c r="N10151" s="36">
        <f t="shared" si="893"/>
        <v>99.992924242066124</v>
      </c>
      <c r="O10151" s="36">
        <f t="shared" si="894"/>
        <v>99.992925182328889</v>
      </c>
      <c r="P10151" s="36">
        <f t="shared" si="895"/>
        <v>9.4026276542535925E-7</v>
      </c>
      <c r="Q10151" s="36">
        <f t="shared" si="896"/>
        <v>1.4495918223030913E-6</v>
      </c>
    </row>
    <row r="10152" spans="1:17" x14ac:dyDescent="0.3">
      <c r="A10152" s="29">
        <v>2575538</v>
      </c>
      <c r="B10152" s="1">
        <v>135</v>
      </c>
      <c r="C10152" s="1" t="s">
        <v>34</v>
      </c>
      <c r="D10152" s="1" t="s">
        <v>85</v>
      </c>
      <c r="E10152" s="1" t="s">
        <v>60</v>
      </c>
      <c r="F10152" s="47">
        <v>1071</v>
      </c>
      <c r="G10152" s="34">
        <v>2001.14</v>
      </c>
      <c r="H10152" s="1" t="s">
        <v>218</v>
      </c>
      <c r="I10152" s="34">
        <v>1.0312099999999999E-2</v>
      </c>
      <c r="J10152" s="34">
        <v>6049.0529999999999</v>
      </c>
      <c r="K10152" s="35" t="str">
        <f t="shared" si="892"/>
        <v>Kempenland-West_ZGH9190</v>
      </c>
      <c r="L10152" s="36">
        <f>VLOOKUP(D10152,DATA!A:F,5,FALSE)</f>
        <v>1.3726988247862192E-2</v>
      </c>
      <c r="M10152" s="37">
        <f>VLOOKUP(D10152,DATA!A:F,6,FALSE)</f>
        <v>1285.5</v>
      </c>
      <c r="N10152" s="36">
        <f t="shared" si="893"/>
        <v>99.994584368806841</v>
      </c>
      <c r="O10152" s="36">
        <f t="shared" si="894"/>
        <v>99.994585135315745</v>
      </c>
      <c r="P10152" s="36">
        <f t="shared" si="895"/>
        <v>7.6650890434848407E-7</v>
      </c>
      <c r="Q10152" s="36">
        <f t="shared" si="896"/>
        <v>4.636652987375911E-5</v>
      </c>
    </row>
    <row r="10153" spans="1:17" x14ac:dyDescent="0.3">
      <c r="A10153" s="29">
        <v>2577066</v>
      </c>
      <c r="B10153" s="1">
        <v>135</v>
      </c>
      <c r="C10153" s="1" t="s">
        <v>34</v>
      </c>
      <c r="D10153" s="1" t="s">
        <v>85</v>
      </c>
      <c r="E10153" s="1" t="s">
        <v>60</v>
      </c>
      <c r="F10153" s="47">
        <v>1071</v>
      </c>
      <c r="G10153" s="34">
        <v>1985.22</v>
      </c>
      <c r="H10153" s="1" t="s">
        <v>218</v>
      </c>
      <c r="I10153" s="34">
        <v>9.9924999999999996E-3</v>
      </c>
      <c r="J10153" s="34">
        <v>181.54463000000001</v>
      </c>
      <c r="K10153" s="35" t="str">
        <f t="shared" si="892"/>
        <v>Kempenland-West_ZGH9190</v>
      </c>
      <c r="L10153" s="36">
        <f>VLOOKUP(D10153,DATA!A:F,5,FALSE)</f>
        <v>1.3726988247862192E-2</v>
      </c>
      <c r="M10153" s="37">
        <f>VLOOKUP(D10153,DATA!A:F,6,FALSE)</f>
        <v>1285.5</v>
      </c>
      <c r="N10153" s="36">
        <f t="shared" si="893"/>
        <v>99.993261685208296</v>
      </c>
      <c r="O10153" s="36">
        <f t="shared" si="894"/>
        <v>99.993262609356591</v>
      </c>
      <c r="P10153" s="36">
        <f t="shared" si="895"/>
        <v>9.2414829566678236E-7</v>
      </c>
      <c r="Q10153" s="36">
        <f t="shared" si="896"/>
        <v>1.6777416040195662E-6</v>
      </c>
    </row>
    <row r="10154" spans="1:17" x14ac:dyDescent="0.3">
      <c r="A10154" s="29">
        <v>2577074</v>
      </c>
      <c r="B10154" s="1">
        <v>135</v>
      </c>
      <c r="C10154" s="1" t="s">
        <v>34</v>
      </c>
      <c r="D10154" s="1" t="s">
        <v>57</v>
      </c>
      <c r="E10154" s="1" t="s">
        <v>58</v>
      </c>
      <c r="F10154" s="47">
        <v>714</v>
      </c>
      <c r="G10154" s="34">
        <v>1863.46</v>
      </c>
      <c r="H10154" s="1" t="s">
        <v>218</v>
      </c>
      <c r="I10154" s="34">
        <v>1.02843E-2</v>
      </c>
      <c r="J10154" s="34">
        <v>25.180107</v>
      </c>
      <c r="K10154" s="35" t="str">
        <f t="shared" si="892"/>
        <v>Kempenland-West_H3160</v>
      </c>
      <c r="L10154" s="36">
        <f>VLOOKUP(D10154,DATA!A:F,5,FALSE)</f>
        <v>1.0986712608830001E-2</v>
      </c>
      <c r="M10154" s="37">
        <f>VLOOKUP(D10154,DATA!A:F,6,FALSE)</f>
        <v>982</v>
      </c>
      <c r="N10154" s="36">
        <f t="shared" si="893"/>
        <v>99.993775360553329</v>
      </c>
      <c r="O10154" s="36">
        <f t="shared" si="894"/>
        <v>99.993776063795892</v>
      </c>
      <c r="P10154" s="36">
        <f t="shared" si="895"/>
        <v>7.0324256284948206E-7</v>
      </c>
      <c r="Q10154" s="36">
        <f t="shared" si="896"/>
        <v>1.7707722979504183E-7</v>
      </c>
    </row>
    <row r="10155" spans="1:17" x14ac:dyDescent="0.3">
      <c r="A10155" s="30">
        <v>2580132</v>
      </c>
      <c r="B10155" s="14">
        <v>135</v>
      </c>
      <c r="C10155" s="14" t="s">
        <v>34</v>
      </c>
      <c r="D10155" s="14" t="s">
        <v>55</v>
      </c>
      <c r="E10155" s="14" t="s">
        <v>56</v>
      </c>
      <c r="F10155" s="48">
        <v>500</v>
      </c>
      <c r="G10155" s="38">
        <v>1614.91</v>
      </c>
      <c r="H10155" s="14" t="s">
        <v>218</v>
      </c>
      <c r="I10155" s="38">
        <v>8.0912999999999992E-3</v>
      </c>
      <c r="J10155" s="38">
        <v>98.458550000000002</v>
      </c>
      <c r="K10155" s="39" t="str">
        <f t="shared" si="892"/>
        <v>Kempenland-West_H3130</v>
      </c>
      <c r="L10155" s="40">
        <f>VLOOKUP(D10155,DATA!A:F,5,FALSE)</f>
        <v>0</v>
      </c>
      <c r="M10155" s="41">
        <f>VLOOKUP(D10155,DATA!A:F,6,FALSE)</f>
        <v>3.5</v>
      </c>
      <c r="N10155" s="40">
        <f t="shared" si="893"/>
        <v>50</v>
      </c>
      <c r="O10155" s="40">
        <f t="shared" si="894"/>
        <v>50</v>
      </c>
      <c r="P10155" s="40">
        <f>J10155/10000*I10155</f>
        <v>7.9665766561500003E-5</v>
      </c>
      <c r="Q10155" s="40">
        <f>IF(AND(H10155&lt;&gt;"below",I10155&gt;=0.005),M10155*P10155,0)</f>
        <v>2.7883018296525003E-4</v>
      </c>
    </row>
    <row r="10156" spans="1:17" x14ac:dyDescent="0.3">
      <c r="A10156" s="29">
        <v>2580132</v>
      </c>
      <c r="B10156" s="1">
        <v>135</v>
      </c>
      <c r="C10156" s="1" t="s">
        <v>34</v>
      </c>
      <c r="D10156" s="1" t="s">
        <v>57</v>
      </c>
      <c r="E10156" s="1" t="s">
        <v>58</v>
      </c>
      <c r="F10156" s="47">
        <v>714</v>
      </c>
      <c r="G10156" s="34">
        <v>1614.91</v>
      </c>
      <c r="H10156" s="1" t="s">
        <v>218</v>
      </c>
      <c r="I10156" s="34">
        <v>8.0912999999999992E-3</v>
      </c>
      <c r="J10156" s="34">
        <v>1520.2306000000001</v>
      </c>
      <c r="K10156" s="35" t="str">
        <f t="shared" si="892"/>
        <v>Kempenland-West_H3160</v>
      </c>
      <c r="L10156" s="36">
        <f>VLOOKUP(D10156,DATA!A:F,5,FALSE)</f>
        <v>1.0986712608830001E-2</v>
      </c>
      <c r="M10156" s="37">
        <f>VLOOKUP(D10156,DATA!A:F,6,FALSE)</f>
        <v>982</v>
      </c>
      <c r="N10156" s="36">
        <f t="shared" si="893"/>
        <v>99.904572151045883</v>
      </c>
      <c r="O10156" s="36">
        <f t="shared" si="894"/>
        <v>99.904580625803774</v>
      </c>
      <c r="P10156" s="36">
        <f t="shared" si="895"/>
        <v>8.4747578910082666E-6</v>
      </c>
      <c r="Q10156" s="36">
        <f t="shared" si="896"/>
        <v>1.2883586273502231E-4</v>
      </c>
    </row>
    <row r="10157" spans="1:17" x14ac:dyDescent="0.3">
      <c r="A10157" s="29">
        <v>2581661</v>
      </c>
      <c r="B10157" s="1">
        <v>135</v>
      </c>
      <c r="C10157" s="1" t="s">
        <v>34</v>
      </c>
      <c r="D10157" s="1" t="s">
        <v>57</v>
      </c>
      <c r="E10157" s="1" t="s">
        <v>58</v>
      </c>
      <c r="F10157" s="47">
        <v>714</v>
      </c>
      <c r="G10157" s="34">
        <v>1374.43</v>
      </c>
      <c r="H10157" s="1" t="s">
        <v>218</v>
      </c>
      <c r="I10157" s="34">
        <v>6.6289000000000001E-3</v>
      </c>
      <c r="J10157" s="34">
        <v>4752.3525</v>
      </c>
      <c r="K10157" s="35" t="str">
        <f t="shared" si="892"/>
        <v>Kempenland-West_H3160</v>
      </c>
      <c r="L10157" s="36">
        <f>VLOOKUP(D10157,DATA!A:F,5,FALSE)</f>
        <v>1.0986712608830001E-2</v>
      </c>
      <c r="M10157" s="37">
        <f>VLOOKUP(D10157,DATA!A:F,6,FALSE)</f>
        <v>982</v>
      </c>
      <c r="N10157" s="36">
        <f t="shared" si="893"/>
        <v>98.67643280405153</v>
      </c>
      <c r="O10157" s="36">
        <f t="shared" si="894"/>
        <v>98.676527919984423</v>
      </c>
      <c r="P10157" s="36">
        <f t="shared" si="895"/>
        <v>9.5115932893463651E-5</v>
      </c>
      <c r="Q10157" s="36">
        <f t="shared" si="896"/>
        <v>4.5202444147608425E-3</v>
      </c>
    </row>
    <row r="10158" spans="1:17" x14ac:dyDescent="0.3">
      <c r="A10158" s="29">
        <v>2583189</v>
      </c>
      <c r="B10158" s="1">
        <v>135</v>
      </c>
      <c r="C10158" s="1" t="s">
        <v>34</v>
      </c>
      <c r="D10158" s="1" t="s">
        <v>57</v>
      </c>
      <c r="E10158" s="1" t="s">
        <v>58</v>
      </c>
      <c r="F10158" s="47">
        <v>714</v>
      </c>
      <c r="G10158" s="34">
        <v>1231.53</v>
      </c>
      <c r="H10158" s="1" t="s">
        <v>218</v>
      </c>
      <c r="I10158" s="34">
        <v>6.0810999999999999E-3</v>
      </c>
      <c r="J10158" s="34">
        <v>2215.0176000000001</v>
      </c>
      <c r="K10158" s="35" t="str">
        <f t="shared" si="892"/>
        <v>Kempenland-West_H3160</v>
      </c>
      <c r="L10158" s="36">
        <f>VLOOKUP(D10158,DATA!A:F,5,FALSE)</f>
        <v>1.0986712608830001E-2</v>
      </c>
      <c r="M10158" s="37">
        <f>VLOOKUP(D10158,DATA!A:F,6,FALSE)</f>
        <v>982</v>
      </c>
      <c r="N10158" s="36">
        <f t="shared" si="893"/>
        <v>93.94323220944662</v>
      </c>
      <c r="O10158" s="36">
        <f t="shared" si="894"/>
        <v>93.943612349456075</v>
      </c>
      <c r="P10158" s="36">
        <f t="shared" si="895"/>
        <v>3.8014000945452153E-4</v>
      </c>
      <c r="Q10158" s="36">
        <f t="shared" si="896"/>
        <v>8.4201681140593163E-3</v>
      </c>
    </row>
    <row r="10159" spans="1:17" x14ac:dyDescent="0.3">
      <c r="A10159" s="29">
        <v>2584719</v>
      </c>
      <c r="B10159" s="1">
        <v>135</v>
      </c>
      <c r="C10159" s="1" t="s">
        <v>34</v>
      </c>
      <c r="D10159" s="1" t="s">
        <v>57</v>
      </c>
      <c r="E10159" s="1" t="s">
        <v>58</v>
      </c>
      <c r="F10159" s="47">
        <v>714</v>
      </c>
      <c r="G10159" s="34">
        <v>1164.6300000000001</v>
      </c>
      <c r="H10159" s="1" t="s">
        <v>218</v>
      </c>
      <c r="I10159" s="34">
        <v>5.7149000000000002E-3</v>
      </c>
      <c r="J10159" s="34">
        <v>2750.08</v>
      </c>
      <c r="K10159" s="35" t="str">
        <f t="shared" si="892"/>
        <v>Kempenland-West_H3160</v>
      </c>
      <c r="L10159" s="36">
        <f>VLOOKUP(D10159,DATA!A:F,5,FALSE)</f>
        <v>1.0986712608830001E-2</v>
      </c>
      <c r="M10159" s="37">
        <f>VLOOKUP(D10159,DATA!A:F,6,FALSE)</f>
        <v>982</v>
      </c>
      <c r="N10159" s="36">
        <f t="shared" si="893"/>
        <v>88.147819610222669</v>
      </c>
      <c r="O10159" s="36">
        <f t="shared" si="894"/>
        <v>88.14847556790771</v>
      </c>
      <c r="P10159" s="36">
        <f t="shared" si="895"/>
        <v>6.5595768504067564E-4</v>
      </c>
      <c r="Q10159" s="36">
        <f t="shared" si="896"/>
        <v>1.8039361104766612E-2</v>
      </c>
    </row>
    <row r="10160" spans="1:17" x14ac:dyDescent="0.3">
      <c r="A10160" s="29">
        <v>2586247</v>
      </c>
      <c r="B10160" s="1">
        <v>135</v>
      </c>
      <c r="C10160" s="1" t="s">
        <v>34</v>
      </c>
      <c r="D10160" s="1" t="s">
        <v>57</v>
      </c>
      <c r="E10160" s="1" t="s">
        <v>58</v>
      </c>
      <c r="F10160" s="47">
        <v>714</v>
      </c>
      <c r="G10160" s="34">
        <v>1048.08</v>
      </c>
      <c r="H10160" s="1" t="s">
        <v>218</v>
      </c>
      <c r="I10160" s="34">
        <v>5.0698999999999996E-3</v>
      </c>
      <c r="J10160" s="34">
        <v>2.3804373999999999</v>
      </c>
      <c r="K10160" s="35" t="str">
        <f t="shared" si="892"/>
        <v>Kempenland-West_H3160</v>
      </c>
      <c r="L10160" s="36">
        <f>VLOOKUP(D10160,DATA!A:F,5,FALSE)</f>
        <v>1.0986712608830001E-2</v>
      </c>
      <c r="M10160" s="37">
        <f>VLOOKUP(D10160,DATA!A:F,6,FALSE)</f>
        <v>982</v>
      </c>
      <c r="N10160" s="36">
        <f t="shared" si="893"/>
        <v>67.392731982970432</v>
      </c>
      <c r="O10160" s="36">
        <f t="shared" si="894"/>
        <v>67.393956008357819</v>
      </c>
      <c r="P10160" s="36">
        <f t="shared" si="895"/>
        <v>1.2240253873869733E-3</v>
      </c>
      <c r="Q10160" s="36">
        <f t="shared" si="896"/>
        <v>2.9137158106854393E-5</v>
      </c>
    </row>
    <row r="10161" spans="1:17" x14ac:dyDescent="0.3">
      <c r="A10161" s="30">
        <v>2587776</v>
      </c>
      <c r="B10161" s="14">
        <v>135</v>
      </c>
      <c r="C10161" s="14" t="s">
        <v>34</v>
      </c>
      <c r="D10161" s="14" t="s">
        <v>55</v>
      </c>
      <c r="E10161" s="14" t="s">
        <v>56</v>
      </c>
      <c r="F10161" s="48">
        <v>500</v>
      </c>
      <c r="G10161" s="38">
        <v>1121.8499999999999</v>
      </c>
      <c r="H10161" s="14" t="s">
        <v>218</v>
      </c>
      <c r="I10161" s="38">
        <v>5.4218000000000001E-3</v>
      </c>
      <c r="J10161" s="38">
        <v>4144.9049999999997</v>
      </c>
      <c r="K10161" s="39" t="str">
        <f t="shared" si="892"/>
        <v>Kempenland-West_H3130</v>
      </c>
      <c r="L10161" s="40">
        <f>VLOOKUP(D10161,DATA!A:F,5,FALSE)</f>
        <v>0</v>
      </c>
      <c r="M10161" s="41">
        <f>VLOOKUP(D10161,DATA!A:F,6,FALSE)</f>
        <v>3.5</v>
      </c>
      <c r="N10161" s="40">
        <f t="shared" si="893"/>
        <v>50</v>
      </c>
      <c r="O10161" s="40">
        <f t="shared" si="894"/>
        <v>50</v>
      </c>
      <c r="P10161" s="40">
        <f t="shared" ref="P10161:P10164" si="901">J10161/10000*I10161</f>
        <v>2.2472845928999999E-3</v>
      </c>
      <c r="Q10161" s="40">
        <f t="shared" ref="Q10161:Q10164" si="902">IF(AND(H10161&lt;&gt;"below",I10161&gt;=0.005),M10161*P10161,0)</f>
        <v>7.8654960751500004E-3</v>
      </c>
    </row>
    <row r="10162" spans="1:17" x14ac:dyDescent="0.3">
      <c r="A10162" s="30">
        <v>2589304</v>
      </c>
      <c r="B10162" s="14">
        <v>135</v>
      </c>
      <c r="C10162" s="14" t="s">
        <v>34</v>
      </c>
      <c r="D10162" s="14" t="s">
        <v>55</v>
      </c>
      <c r="E10162" s="14" t="s">
        <v>56</v>
      </c>
      <c r="F10162" s="48">
        <v>500</v>
      </c>
      <c r="G10162" s="38">
        <v>1247.95</v>
      </c>
      <c r="H10162" s="14" t="s">
        <v>218</v>
      </c>
      <c r="I10162" s="38">
        <v>6.0124999999999996E-3</v>
      </c>
      <c r="J10162" s="38">
        <v>4042.2669999999998</v>
      </c>
      <c r="K10162" s="39" t="str">
        <f t="shared" si="892"/>
        <v>Kempenland-West_H3130</v>
      </c>
      <c r="L10162" s="40">
        <f>VLOOKUP(D10162,DATA!A:F,5,FALSE)</f>
        <v>0</v>
      </c>
      <c r="M10162" s="41">
        <f>VLOOKUP(D10162,DATA!A:F,6,FALSE)</f>
        <v>3.5</v>
      </c>
      <c r="N10162" s="40">
        <f t="shared" si="893"/>
        <v>50</v>
      </c>
      <c r="O10162" s="40">
        <f t="shared" si="894"/>
        <v>50</v>
      </c>
      <c r="P10162" s="40">
        <f t="shared" si="901"/>
        <v>2.4304130337499999E-3</v>
      </c>
      <c r="Q10162" s="40">
        <f t="shared" si="902"/>
        <v>8.5064456181250005E-3</v>
      </c>
    </row>
    <row r="10163" spans="1:17" x14ac:dyDescent="0.3">
      <c r="A10163" s="30">
        <v>2592362</v>
      </c>
      <c r="B10163" s="14">
        <v>135</v>
      </c>
      <c r="C10163" s="14" t="s">
        <v>34</v>
      </c>
      <c r="D10163" s="14" t="s">
        <v>55</v>
      </c>
      <c r="E10163" s="14" t="s">
        <v>56</v>
      </c>
      <c r="F10163" s="48">
        <v>500</v>
      </c>
      <c r="G10163" s="38">
        <v>1431.18</v>
      </c>
      <c r="H10163" s="14" t="s">
        <v>218</v>
      </c>
      <c r="I10163" s="38">
        <v>6.7682999999999997E-3</v>
      </c>
      <c r="J10163" s="38">
        <v>1315.6017999999999</v>
      </c>
      <c r="K10163" s="39" t="str">
        <f t="shared" si="892"/>
        <v>Kempenland-West_H3130</v>
      </c>
      <c r="L10163" s="40">
        <f>VLOOKUP(D10163,DATA!A:F,5,FALSE)</f>
        <v>0</v>
      </c>
      <c r="M10163" s="41">
        <f>VLOOKUP(D10163,DATA!A:F,6,FALSE)</f>
        <v>3.5</v>
      </c>
      <c r="N10163" s="40">
        <f t="shared" si="893"/>
        <v>50</v>
      </c>
      <c r="O10163" s="40">
        <f t="shared" si="894"/>
        <v>50</v>
      </c>
      <c r="P10163" s="40">
        <f t="shared" si="901"/>
        <v>8.9043876629399995E-4</v>
      </c>
      <c r="Q10163" s="40">
        <f t="shared" si="902"/>
        <v>3.1165356820289998E-3</v>
      </c>
    </row>
    <row r="10164" spans="1:17" x14ac:dyDescent="0.3">
      <c r="A10164" s="30">
        <v>2621384</v>
      </c>
      <c r="B10164" s="14">
        <v>134</v>
      </c>
      <c r="C10164" s="14" t="s">
        <v>35</v>
      </c>
      <c r="D10164" s="14" t="s">
        <v>55</v>
      </c>
      <c r="E10164" s="14" t="s">
        <v>56</v>
      </c>
      <c r="F10164" s="48">
        <v>500</v>
      </c>
      <c r="G10164" s="38">
        <v>1586.29</v>
      </c>
      <c r="H10164" s="14" t="s">
        <v>218</v>
      </c>
      <c r="I10164" s="38">
        <v>2.4379999999999999E-4</v>
      </c>
      <c r="J10164" s="38">
        <v>224.176356180672</v>
      </c>
      <c r="K10164" s="39" t="str">
        <f t="shared" si="892"/>
        <v>Regte Heide &amp; Riels Laag_H3130</v>
      </c>
      <c r="L10164" s="40">
        <f>VLOOKUP(D10164,DATA!A:F,5,FALSE)</f>
        <v>0</v>
      </c>
      <c r="M10164" s="41">
        <f>VLOOKUP(D10164,DATA!A:F,6,FALSE)</f>
        <v>3.5</v>
      </c>
      <c r="N10164" s="40">
        <f t="shared" si="893"/>
        <v>50</v>
      </c>
      <c r="O10164" s="40">
        <f t="shared" si="894"/>
        <v>50</v>
      </c>
      <c r="P10164" s="40">
        <f t="shared" si="901"/>
        <v>5.4654195636847831E-6</v>
      </c>
      <c r="Q10164" s="40">
        <f t="shared" si="902"/>
        <v>0</v>
      </c>
    </row>
    <row r="10165" spans="1:17" x14ac:dyDescent="0.3">
      <c r="A10165" s="29">
        <v>2621384</v>
      </c>
      <c r="B10165" s="1">
        <v>134</v>
      </c>
      <c r="C10165" s="1" t="s">
        <v>35</v>
      </c>
      <c r="D10165" s="1" t="s">
        <v>57</v>
      </c>
      <c r="E10165" s="1" t="s">
        <v>58</v>
      </c>
      <c r="F10165" s="47">
        <v>714</v>
      </c>
      <c r="G10165" s="34">
        <v>1586.29</v>
      </c>
      <c r="H10165" s="1" t="s">
        <v>218</v>
      </c>
      <c r="I10165" s="34">
        <v>2.4379999999999999E-4</v>
      </c>
      <c r="J10165" s="34">
        <v>4.1289255000000002</v>
      </c>
      <c r="K10165" s="35" t="str">
        <f t="shared" si="892"/>
        <v>Regte Heide &amp; Riels Laag_H3160</v>
      </c>
      <c r="L10165" s="36">
        <f>VLOOKUP(D10165,DATA!A:F,5,FALSE)</f>
        <v>1.0986712608830001E-2</v>
      </c>
      <c r="M10165" s="37">
        <f>VLOOKUP(D10165,DATA!A:F,6,FALSE)</f>
        <v>982</v>
      </c>
      <c r="N10165" s="36">
        <f t="shared" si="893"/>
        <v>99.869358408286146</v>
      </c>
      <c r="O10165" s="36">
        <f t="shared" si="894"/>
        <v>99.86935875775994</v>
      </c>
      <c r="P10165" s="36">
        <f t="shared" si="895"/>
        <v>3.4947379390359856E-7</v>
      </c>
      <c r="Q10165" s="36">
        <f t="shared" si="896"/>
        <v>0</v>
      </c>
    </row>
    <row r="10166" spans="1:17" x14ac:dyDescent="0.3">
      <c r="A10166" s="30">
        <v>2621385</v>
      </c>
      <c r="B10166" s="14">
        <v>134</v>
      </c>
      <c r="C10166" s="14" t="s">
        <v>35</v>
      </c>
      <c r="D10166" s="14" t="s">
        <v>55</v>
      </c>
      <c r="E10166" s="14" t="s">
        <v>56</v>
      </c>
      <c r="F10166" s="48">
        <v>500</v>
      </c>
      <c r="G10166" s="38">
        <v>1835.2</v>
      </c>
      <c r="H10166" s="14" t="s">
        <v>218</v>
      </c>
      <c r="I10166" s="38">
        <v>3.1189999999999999E-4</v>
      </c>
      <c r="J10166" s="38">
        <v>452.88164999999998</v>
      </c>
      <c r="K10166" s="39" t="str">
        <f t="shared" si="892"/>
        <v>Regte Heide &amp; Riels Laag_H3130</v>
      </c>
      <c r="L10166" s="40">
        <f>VLOOKUP(D10166,DATA!A:F,5,FALSE)</f>
        <v>0</v>
      </c>
      <c r="M10166" s="41">
        <f>VLOOKUP(D10166,DATA!A:F,6,FALSE)</f>
        <v>3.5</v>
      </c>
      <c r="N10166" s="40">
        <f t="shared" si="893"/>
        <v>50</v>
      </c>
      <c r="O10166" s="40">
        <f t="shared" si="894"/>
        <v>50</v>
      </c>
      <c r="P10166" s="40">
        <f t="shared" ref="P10166:P10167" si="903">J10166/10000*I10166</f>
        <v>1.41253786635E-5</v>
      </c>
      <c r="Q10166" s="40">
        <f t="shared" ref="Q10166:Q10167" si="904">IF(AND(H10166&lt;&gt;"below",I10166&gt;=0.005),M10166*P10166,0)</f>
        <v>0</v>
      </c>
    </row>
    <row r="10167" spans="1:17" x14ac:dyDescent="0.3">
      <c r="A10167" s="30">
        <v>2622913</v>
      </c>
      <c r="B10167" s="14">
        <v>134</v>
      </c>
      <c r="C10167" s="14" t="s">
        <v>35</v>
      </c>
      <c r="D10167" s="14" t="s">
        <v>55</v>
      </c>
      <c r="E10167" s="14" t="s">
        <v>56</v>
      </c>
      <c r="F10167" s="48">
        <v>500</v>
      </c>
      <c r="G10167" s="38">
        <v>1624.45</v>
      </c>
      <c r="H10167" s="14" t="s">
        <v>218</v>
      </c>
      <c r="I10167" s="38">
        <v>2.5779999999999998E-4</v>
      </c>
      <c r="J10167" s="38">
        <v>1244.4858730826199</v>
      </c>
      <c r="K10167" s="39" t="str">
        <f t="shared" si="892"/>
        <v>Regte Heide &amp; Riels Laag_H3130</v>
      </c>
      <c r="L10167" s="40">
        <f>VLOOKUP(D10167,DATA!A:F,5,FALSE)</f>
        <v>0</v>
      </c>
      <c r="M10167" s="41">
        <f>VLOOKUP(D10167,DATA!A:F,6,FALSE)</f>
        <v>3.5</v>
      </c>
      <c r="N10167" s="40">
        <f t="shared" si="893"/>
        <v>50</v>
      </c>
      <c r="O10167" s="40">
        <f t="shared" si="894"/>
        <v>50</v>
      </c>
      <c r="P10167" s="40">
        <f t="shared" si="903"/>
        <v>3.208284580806994E-5</v>
      </c>
      <c r="Q10167" s="40">
        <f t="shared" si="904"/>
        <v>0</v>
      </c>
    </row>
    <row r="10168" spans="1:17" x14ac:dyDescent="0.3">
      <c r="A10168" s="29">
        <v>2622913</v>
      </c>
      <c r="B10168" s="1">
        <v>134</v>
      </c>
      <c r="C10168" s="1" t="s">
        <v>35</v>
      </c>
      <c r="D10168" s="1" t="s">
        <v>57</v>
      </c>
      <c r="E10168" s="1" t="s">
        <v>58</v>
      </c>
      <c r="F10168" s="47">
        <v>714</v>
      </c>
      <c r="G10168" s="34">
        <v>1624.45</v>
      </c>
      <c r="H10168" s="1" t="s">
        <v>218</v>
      </c>
      <c r="I10168" s="34">
        <v>2.5779999999999998E-4</v>
      </c>
      <c r="J10168" s="34">
        <v>34.027464999999999</v>
      </c>
      <c r="K10168" s="35" t="str">
        <f t="shared" si="892"/>
        <v>Regte Heide &amp; Riels Laag_H3160</v>
      </c>
      <c r="L10168" s="36">
        <f>VLOOKUP(D10168,DATA!A:F,5,FALSE)</f>
        <v>1.0986712608830001E-2</v>
      </c>
      <c r="M10168" s="37">
        <f>VLOOKUP(D10168,DATA!A:F,6,FALSE)</f>
        <v>982</v>
      </c>
      <c r="N10168" s="36">
        <f t="shared" si="893"/>
        <v>99.914059759438402</v>
      </c>
      <c r="O10168" s="36">
        <f t="shared" si="894"/>
        <v>99.914060002643794</v>
      </c>
      <c r="P10168" s="36">
        <f t="shared" si="895"/>
        <v>2.4320539182554057E-7</v>
      </c>
      <c r="Q10168" s="36">
        <f t="shared" si="896"/>
        <v>0</v>
      </c>
    </row>
    <row r="10169" spans="1:17" x14ac:dyDescent="0.3">
      <c r="A10169" s="29">
        <v>2622913</v>
      </c>
      <c r="B10169" s="1">
        <v>134</v>
      </c>
      <c r="C10169" s="1" t="s">
        <v>35</v>
      </c>
      <c r="D10169" s="1" t="s">
        <v>43</v>
      </c>
      <c r="E10169" s="1" t="s">
        <v>44</v>
      </c>
      <c r="F10169" s="47">
        <v>1071</v>
      </c>
      <c r="G10169" s="34">
        <v>1624.45</v>
      </c>
      <c r="H10169" s="1" t="s">
        <v>218</v>
      </c>
      <c r="I10169" s="34">
        <v>2.5779999999999998E-4</v>
      </c>
      <c r="J10169" s="34">
        <v>521.53216999999995</v>
      </c>
      <c r="K10169" s="35" t="str">
        <f t="shared" si="892"/>
        <v>Regte Heide &amp; Riels Laag_H7150</v>
      </c>
      <c r="L10169" s="36">
        <f>VLOOKUP(D10169,DATA!A:F,5,FALSE)</f>
        <v>1.3726988247862192E-2</v>
      </c>
      <c r="M10169" s="37">
        <f>VLOOKUP(D10169,DATA!A:F,6,FALSE)</f>
        <v>1285.5</v>
      </c>
      <c r="N10169" s="36">
        <f t="shared" si="893"/>
        <v>99.055483884940656</v>
      </c>
      <c r="O10169" s="36">
        <f t="shared" si="894"/>
        <v>99.055487195834942</v>
      </c>
      <c r="P10169" s="36">
        <f t="shared" si="895"/>
        <v>3.3108942858461887E-6</v>
      </c>
      <c r="Q10169" s="36">
        <f t="shared" si="896"/>
        <v>0</v>
      </c>
    </row>
    <row r="10170" spans="1:17" x14ac:dyDescent="0.3">
      <c r="A10170" s="30">
        <v>2622914</v>
      </c>
      <c r="B10170" s="14">
        <v>134</v>
      </c>
      <c r="C10170" s="14" t="s">
        <v>35</v>
      </c>
      <c r="D10170" s="14" t="s">
        <v>55</v>
      </c>
      <c r="E10170" s="14" t="s">
        <v>56</v>
      </c>
      <c r="F10170" s="48">
        <v>500</v>
      </c>
      <c r="G10170" s="38">
        <v>1600.14</v>
      </c>
      <c r="H10170" s="14" t="s">
        <v>218</v>
      </c>
      <c r="I10170" s="38">
        <v>3.3429999999999999E-4</v>
      </c>
      <c r="J10170" s="38">
        <v>1366.8142</v>
      </c>
      <c r="K10170" s="39" t="str">
        <f t="shared" si="892"/>
        <v>Regte Heide &amp; Riels Laag_H3130</v>
      </c>
      <c r="L10170" s="40">
        <f>VLOOKUP(D10170,DATA!A:F,5,FALSE)</f>
        <v>0</v>
      </c>
      <c r="M10170" s="41">
        <f>VLOOKUP(D10170,DATA!A:F,6,FALSE)</f>
        <v>3.5</v>
      </c>
      <c r="N10170" s="40">
        <f t="shared" si="893"/>
        <v>50</v>
      </c>
      <c r="O10170" s="40">
        <f t="shared" si="894"/>
        <v>50</v>
      </c>
      <c r="P10170" s="40">
        <f>J10170/10000*I10170</f>
        <v>4.5692598706000001E-5</v>
      </c>
      <c r="Q10170" s="40">
        <f>IF(AND(H10170&lt;&gt;"below",I10170&gt;=0.005),M10170*P10170,0)</f>
        <v>0</v>
      </c>
    </row>
    <row r="10171" spans="1:17" x14ac:dyDescent="0.3">
      <c r="A10171" s="29">
        <v>2622914</v>
      </c>
      <c r="B10171" s="1">
        <v>134</v>
      </c>
      <c r="C10171" s="1" t="s">
        <v>35</v>
      </c>
      <c r="D10171" s="1" t="s">
        <v>53</v>
      </c>
      <c r="E10171" s="1" t="s">
        <v>54</v>
      </c>
      <c r="F10171" s="47">
        <v>714</v>
      </c>
      <c r="G10171" s="34">
        <v>1600.14</v>
      </c>
      <c r="H10171" s="1" t="s">
        <v>218</v>
      </c>
      <c r="I10171" s="34">
        <v>3.3429999999999999E-4</v>
      </c>
      <c r="J10171" s="34">
        <v>180.92098999999999</v>
      </c>
      <c r="K10171" s="35" t="str">
        <f t="shared" si="892"/>
        <v>Regte Heide &amp; Riels Laag_H4030</v>
      </c>
      <c r="L10171" s="36">
        <f>VLOOKUP(D10171,DATA!A:F,5,FALSE)</f>
        <v>1.0986712608830001E-2</v>
      </c>
      <c r="M10171" s="37">
        <f>VLOOKUP(D10171,DATA!A:F,6,FALSE)</f>
        <v>982</v>
      </c>
      <c r="N10171" s="36">
        <f t="shared" si="893"/>
        <v>99.887778332870042</v>
      </c>
      <c r="O10171" s="36">
        <f t="shared" si="894"/>
        <v>99.887778744580999</v>
      </c>
      <c r="P10171" s="36">
        <f t="shared" si="895"/>
        <v>4.1171095688241621E-7</v>
      </c>
      <c r="Q10171" s="36">
        <f t="shared" si="896"/>
        <v>0</v>
      </c>
    </row>
    <row r="10172" spans="1:17" x14ac:dyDescent="0.3">
      <c r="A10172" s="29">
        <v>2622914</v>
      </c>
      <c r="B10172" s="1">
        <v>134</v>
      </c>
      <c r="C10172" s="1" t="s">
        <v>35</v>
      </c>
      <c r="D10172" s="1" t="s">
        <v>43</v>
      </c>
      <c r="E10172" s="1" t="s">
        <v>44</v>
      </c>
      <c r="F10172" s="47">
        <v>1071</v>
      </c>
      <c r="G10172" s="34">
        <v>1600.14</v>
      </c>
      <c r="H10172" s="1" t="s">
        <v>218</v>
      </c>
      <c r="I10172" s="34">
        <v>3.3429999999999999E-4</v>
      </c>
      <c r="J10172" s="34">
        <v>598.72</v>
      </c>
      <c r="K10172" s="35" t="str">
        <f t="shared" si="892"/>
        <v>Regte Heide &amp; Riels Laag_H7150</v>
      </c>
      <c r="L10172" s="36">
        <f>VLOOKUP(D10172,DATA!A:F,5,FALSE)</f>
        <v>1.3726988247862192E-2</v>
      </c>
      <c r="M10172" s="37">
        <f>VLOOKUP(D10172,DATA!A:F,6,FALSE)</f>
        <v>1285.5</v>
      </c>
      <c r="N10172" s="36">
        <f t="shared" si="893"/>
        <v>98.686249481177029</v>
      </c>
      <c r="O10172" s="36">
        <f t="shared" si="894"/>
        <v>98.686255430673512</v>
      </c>
      <c r="P10172" s="36">
        <f t="shared" si="895"/>
        <v>5.9494964830264507E-6</v>
      </c>
      <c r="Q10172" s="36">
        <f t="shared" si="896"/>
        <v>0</v>
      </c>
    </row>
    <row r="10173" spans="1:17" x14ac:dyDescent="0.3">
      <c r="A10173" s="30">
        <v>2624442</v>
      </c>
      <c r="B10173" s="14">
        <v>134</v>
      </c>
      <c r="C10173" s="14" t="s">
        <v>35</v>
      </c>
      <c r="D10173" s="14" t="s">
        <v>55</v>
      </c>
      <c r="E10173" s="14" t="s">
        <v>56</v>
      </c>
      <c r="F10173" s="48">
        <v>500</v>
      </c>
      <c r="G10173" s="38">
        <v>1754.5</v>
      </c>
      <c r="H10173" s="14" t="s">
        <v>218</v>
      </c>
      <c r="I10173" s="38">
        <v>2.8620000000000002E-4</v>
      </c>
      <c r="J10173" s="38">
        <v>555.33660846444002</v>
      </c>
      <c r="K10173" s="39" t="str">
        <f t="shared" si="892"/>
        <v>Regte Heide &amp; Riels Laag_H3130</v>
      </c>
      <c r="L10173" s="40">
        <f>VLOOKUP(D10173,DATA!A:F,5,FALSE)</f>
        <v>0</v>
      </c>
      <c r="M10173" s="41">
        <f>VLOOKUP(D10173,DATA!A:F,6,FALSE)</f>
        <v>3.5</v>
      </c>
      <c r="N10173" s="40">
        <f t="shared" si="893"/>
        <v>50</v>
      </c>
      <c r="O10173" s="40">
        <f t="shared" si="894"/>
        <v>50</v>
      </c>
      <c r="P10173" s="40">
        <f>J10173/10000*I10173</f>
        <v>1.5893733734252276E-5</v>
      </c>
      <c r="Q10173" s="40">
        <f>IF(AND(H10173&lt;&gt;"below",I10173&gt;=0.005),M10173*P10173,0)</f>
        <v>0</v>
      </c>
    </row>
    <row r="10174" spans="1:17" x14ac:dyDescent="0.3">
      <c r="A10174" s="29">
        <v>2624442</v>
      </c>
      <c r="B10174" s="1">
        <v>134</v>
      </c>
      <c r="C10174" s="1" t="s">
        <v>35</v>
      </c>
      <c r="D10174" s="1" t="s">
        <v>57</v>
      </c>
      <c r="E10174" s="1" t="s">
        <v>58</v>
      </c>
      <c r="F10174" s="47">
        <v>714</v>
      </c>
      <c r="G10174" s="34">
        <v>1754.5</v>
      </c>
      <c r="H10174" s="1" t="s">
        <v>218</v>
      </c>
      <c r="I10174" s="34">
        <v>2.8620000000000002E-4</v>
      </c>
      <c r="J10174" s="34">
        <v>460.93033000000003</v>
      </c>
      <c r="K10174" s="35" t="str">
        <f t="shared" si="892"/>
        <v>Regte Heide &amp; Riels Laag_H3160</v>
      </c>
      <c r="L10174" s="36">
        <f>VLOOKUP(D10174,DATA!A:F,5,FALSE)</f>
        <v>1.0986712608830001E-2</v>
      </c>
      <c r="M10174" s="37">
        <f>VLOOKUP(D10174,DATA!A:F,6,FALSE)</f>
        <v>982</v>
      </c>
      <c r="N10174" s="36">
        <f t="shared" si="893"/>
        <v>99.979396027156312</v>
      </c>
      <c r="O10174" s="36">
        <f t="shared" si="894"/>
        <v>99.979396091929928</v>
      </c>
      <c r="P10174" s="36">
        <f t="shared" si="895"/>
        <v>6.4773615804369911E-8</v>
      </c>
      <c r="Q10174" s="36">
        <f t="shared" si="896"/>
        <v>0</v>
      </c>
    </row>
    <row r="10175" spans="1:17" x14ac:dyDescent="0.3">
      <c r="A10175" s="29">
        <v>2624442</v>
      </c>
      <c r="B10175" s="1">
        <v>134</v>
      </c>
      <c r="C10175" s="1" t="s">
        <v>35</v>
      </c>
      <c r="D10175" s="1" t="s">
        <v>43</v>
      </c>
      <c r="E10175" s="1" t="s">
        <v>44</v>
      </c>
      <c r="F10175" s="47">
        <v>1071</v>
      </c>
      <c r="G10175" s="34">
        <v>1754.5</v>
      </c>
      <c r="H10175" s="1" t="s">
        <v>218</v>
      </c>
      <c r="I10175" s="34">
        <v>2.8620000000000002E-4</v>
      </c>
      <c r="J10175" s="34">
        <v>333.26729999999998</v>
      </c>
      <c r="K10175" s="35" t="str">
        <f t="shared" si="892"/>
        <v>Regte Heide &amp; Riels Laag_H7150</v>
      </c>
      <c r="L10175" s="36">
        <f>VLOOKUP(D10175,DATA!A:F,5,FALSE)</f>
        <v>1.3726988247862192E-2</v>
      </c>
      <c r="M10175" s="37">
        <f>VLOOKUP(D10175,DATA!A:F,6,FALSE)</f>
        <v>1285.5</v>
      </c>
      <c r="N10175" s="36">
        <f t="shared" si="893"/>
        <v>99.840288416711445</v>
      </c>
      <c r="O10175" s="36">
        <f t="shared" si="894"/>
        <v>99.840289043161235</v>
      </c>
      <c r="P10175" s="36">
        <f t="shared" si="895"/>
        <v>6.264497898200716E-7</v>
      </c>
      <c r="Q10175" s="36">
        <f t="shared" si="896"/>
        <v>0</v>
      </c>
    </row>
    <row r="10176" spans="1:17" x14ac:dyDescent="0.3">
      <c r="A10176" s="30">
        <v>2624443</v>
      </c>
      <c r="B10176" s="14">
        <v>134</v>
      </c>
      <c r="C10176" s="14" t="s">
        <v>35</v>
      </c>
      <c r="D10176" s="14" t="s">
        <v>55</v>
      </c>
      <c r="E10176" s="14" t="s">
        <v>56</v>
      </c>
      <c r="F10176" s="48">
        <v>500</v>
      </c>
      <c r="G10176" s="38">
        <v>1351.29</v>
      </c>
      <c r="H10176" s="14" t="s">
        <v>218</v>
      </c>
      <c r="I10176" s="38">
        <v>2.374E-4</v>
      </c>
      <c r="J10176" s="38">
        <v>1613.7273</v>
      </c>
      <c r="K10176" s="39" t="str">
        <f t="shared" si="892"/>
        <v>Regte Heide &amp; Riels Laag_H3130</v>
      </c>
      <c r="L10176" s="40">
        <f>VLOOKUP(D10176,DATA!A:F,5,FALSE)</f>
        <v>0</v>
      </c>
      <c r="M10176" s="41">
        <f>VLOOKUP(D10176,DATA!A:F,6,FALSE)</f>
        <v>3.5</v>
      </c>
      <c r="N10176" s="40">
        <f t="shared" si="893"/>
        <v>50</v>
      </c>
      <c r="O10176" s="40">
        <f t="shared" si="894"/>
        <v>50</v>
      </c>
      <c r="P10176" s="40">
        <f>J10176/10000*I10176</f>
        <v>3.8309886101999998E-5</v>
      </c>
      <c r="Q10176" s="40">
        <f>IF(AND(H10176&lt;&gt;"below",I10176&gt;=0.005),M10176*P10176,0)</f>
        <v>0</v>
      </c>
    </row>
    <row r="10177" spans="1:17" x14ac:dyDescent="0.3">
      <c r="A10177" s="29">
        <v>2624443</v>
      </c>
      <c r="B10177" s="1">
        <v>134</v>
      </c>
      <c r="C10177" s="1" t="s">
        <v>35</v>
      </c>
      <c r="D10177" s="1" t="s">
        <v>43</v>
      </c>
      <c r="E10177" s="1" t="s">
        <v>44</v>
      </c>
      <c r="F10177" s="47">
        <v>1071</v>
      </c>
      <c r="G10177" s="34">
        <v>1351.29</v>
      </c>
      <c r="H10177" s="1" t="s">
        <v>218</v>
      </c>
      <c r="I10177" s="34">
        <v>2.374E-4</v>
      </c>
      <c r="J10177" s="34">
        <v>293.97678000000002</v>
      </c>
      <c r="K10177" s="35" t="str">
        <f t="shared" si="892"/>
        <v>Regte Heide &amp; Riels Laag_H7150</v>
      </c>
      <c r="L10177" s="36">
        <f>VLOOKUP(D10177,DATA!A:F,5,FALSE)</f>
        <v>1.3726988247862192E-2</v>
      </c>
      <c r="M10177" s="37">
        <f>VLOOKUP(D10177,DATA!A:F,6,FALSE)</f>
        <v>1285.5</v>
      </c>
      <c r="N10177" s="36">
        <f t="shared" si="893"/>
        <v>71.158584056080784</v>
      </c>
      <c r="O10177" s="36">
        <f t="shared" si="894"/>
        <v>71.158650936587179</v>
      </c>
      <c r="P10177" s="36">
        <f t="shared" si="895"/>
        <v>6.688050639525045E-5</v>
      </c>
      <c r="Q10177" s="36">
        <f t="shared" si="896"/>
        <v>0</v>
      </c>
    </row>
    <row r="10178" spans="1:17" x14ac:dyDescent="0.3">
      <c r="A10178" s="29">
        <v>2625968</v>
      </c>
      <c r="B10178" s="1">
        <v>134</v>
      </c>
      <c r="C10178" s="1" t="s">
        <v>35</v>
      </c>
      <c r="D10178" s="1" t="s">
        <v>53</v>
      </c>
      <c r="E10178" s="1" t="s">
        <v>54</v>
      </c>
      <c r="F10178" s="47">
        <v>714</v>
      </c>
      <c r="G10178" s="34">
        <v>2142.1799999999998</v>
      </c>
      <c r="H10178" s="1" t="s">
        <v>218</v>
      </c>
      <c r="I10178" s="34">
        <v>3.1750000000000002E-4</v>
      </c>
      <c r="J10178" s="34">
        <v>1434.3113000000001</v>
      </c>
      <c r="K10178" s="35" t="str">
        <f t="shared" si="892"/>
        <v>Regte Heide &amp; Riels Laag_H4030</v>
      </c>
      <c r="L10178" s="36">
        <f>VLOOKUP(D10178,DATA!A:F,5,FALSE)</f>
        <v>1.0986712608830001E-2</v>
      </c>
      <c r="M10178" s="37">
        <f>VLOOKUP(D10178,DATA!A:F,6,FALSE)</f>
        <v>982</v>
      </c>
      <c r="N10178" s="36">
        <f t="shared" si="893"/>
        <v>99.99970876992306</v>
      </c>
      <c r="O10178" s="36">
        <f t="shared" si="894"/>
        <v>99.999708770938952</v>
      </c>
      <c r="P10178" s="36">
        <f t="shared" si="895"/>
        <v>1.0158913710256456E-9</v>
      </c>
      <c r="Q10178" s="36">
        <f t="shared" si="896"/>
        <v>0</v>
      </c>
    </row>
    <row r="10179" spans="1:17" x14ac:dyDescent="0.3">
      <c r="A10179" s="30">
        <v>2625971</v>
      </c>
      <c r="B10179" s="14">
        <v>134</v>
      </c>
      <c r="C10179" s="14" t="s">
        <v>35</v>
      </c>
      <c r="D10179" s="14" t="s">
        <v>55</v>
      </c>
      <c r="E10179" s="14" t="s">
        <v>56</v>
      </c>
      <c r="F10179" s="48">
        <v>500</v>
      </c>
      <c r="G10179" s="38">
        <v>1478.4</v>
      </c>
      <c r="H10179" s="14" t="s">
        <v>218</v>
      </c>
      <c r="I10179" s="38">
        <v>2.4340000000000001E-4</v>
      </c>
      <c r="J10179" s="38">
        <v>418.25473</v>
      </c>
      <c r="K10179" s="39" t="str">
        <f t="shared" ref="K10179:K10242" si="905">_xlfn.CONCAT(C10179,"_",D10179)</f>
        <v>Regte Heide &amp; Riels Laag_H3130</v>
      </c>
      <c r="L10179" s="40">
        <f>VLOOKUP(D10179,DATA!A:F,5,FALSE)</f>
        <v>0</v>
      </c>
      <c r="M10179" s="41">
        <f>VLOOKUP(D10179,DATA!A:F,6,FALSE)</f>
        <v>3.5</v>
      </c>
      <c r="N10179" s="40">
        <f t="shared" ref="N10179:N10242" si="906">100/(1+EXP(-L10179*(G10179-M10179)))</f>
        <v>50</v>
      </c>
      <c r="O10179" s="40">
        <f t="shared" ref="O10179:O10242" si="907">100/(1+EXP(-L10179*((G10179+I10179)-M10179)))</f>
        <v>50</v>
      </c>
      <c r="P10179" s="40">
        <f>J10179/10000*I10179</f>
        <v>1.0180320128200001E-5</v>
      </c>
      <c r="Q10179" s="40">
        <f>IF(AND(H10179&lt;&gt;"below",I10179&gt;=0.005),M10179*P10179,0)</f>
        <v>0</v>
      </c>
    </row>
    <row r="10180" spans="1:17" x14ac:dyDescent="0.3">
      <c r="A10180" s="29">
        <v>2625971</v>
      </c>
      <c r="B10180" s="1">
        <v>134</v>
      </c>
      <c r="C10180" s="1" t="s">
        <v>35</v>
      </c>
      <c r="D10180" s="1" t="s">
        <v>43</v>
      </c>
      <c r="E10180" s="1" t="s">
        <v>44</v>
      </c>
      <c r="F10180" s="47">
        <v>1071</v>
      </c>
      <c r="G10180" s="34">
        <v>1478.4</v>
      </c>
      <c r="H10180" s="1" t="s">
        <v>218</v>
      </c>
      <c r="I10180" s="34">
        <v>2.4340000000000001E-4</v>
      </c>
      <c r="J10180" s="34">
        <v>590.64120000000003</v>
      </c>
      <c r="K10180" s="35" t="str">
        <f t="shared" si="905"/>
        <v>Regte Heide &amp; Riels Laag_H7150</v>
      </c>
      <c r="L10180" s="36">
        <f>VLOOKUP(D10180,DATA!A:F,5,FALSE)</f>
        <v>1.3726988247862192E-2</v>
      </c>
      <c r="M10180" s="37">
        <f>VLOOKUP(D10180,DATA!A:F,6,FALSE)</f>
        <v>1285.5</v>
      </c>
      <c r="N10180" s="36">
        <f t="shared" si="906"/>
        <v>93.388366500682068</v>
      </c>
      <c r="O10180" s="36">
        <f t="shared" si="907"/>
        <v>93.388387130564681</v>
      </c>
      <c r="P10180" s="36">
        <f t="shared" ref="P10180:P10242" si="908">O10180-N10180</f>
        <v>2.0629882612865913E-5</v>
      </c>
      <c r="Q10180" s="36">
        <f t="shared" ref="Q10180:Q10242" si="909">IF(AND(H10180&lt;&gt;"below",I10180&gt;=0.005),J10180*P10180/100,0)</f>
        <v>0</v>
      </c>
    </row>
    <row r="10181" spans="1:17" x14ac:dyDescent="0.3">
      <c r="A10181" s="30">
        <v>2625972</v>
      </c>
      <c r="B10181" s="14">
        <v>134</v>
      </c>
      <c r="C10181" s="14" t="s">
        <v>35</v>
      </c>
      <c r="D10181" s="14" t="s">
        <v>55</v>
      </c>
      <c r="E10181" s="14" t="s">
        <v>56</v>
      </c>
      <c r="F10181" s="48">
        <v>500</v>
      </c>
      <c r="G10181" s="38">
        <v>1510.21</v>
      </c>
      <c r="H10181" s="14" t="s">
        <v>218</v>
      </c>
      <c r="I10181" s="38">
        <v>3.2909999999999998E-4</v>
      </c>
      <c r="J10181" s="38">
        <v>737.15470000000005</v>
      </c>
      <c r="K10181" s="39" t="str">
        <f t="shared" si="905"/>
        <v>Regte Heide &amp; Riels Laag_H3130</v>
      </c>
      <c r="L10181" s="40">
        <f>VLOOKUP(D10181,DATA!A:F,5,FALSE)</f>
        <v>0</v>
      </c>
      <c r="M10181" s="41">
        <f>VLOOKUP(D10181,DATA!A:F,6,FALSE)</f>
        <v>3.5</v>
      </c>
      <c r="N10181" s="40">
        <f t="shared" si="906"/>
        <v>50</v>
      </c>
      <c r="O10181" s="40">
        <f t="shared" si="907"/>
        <v>50</v>
      </c>
      <c r="P10181" s="40">
        <f>J10181/10000*I10181</f>
        <v>2.4259761177E-5</v>
      </c>
      <c r="Q10181" s="40">
        <f>IF(AND(H10181&lt;&gt;"below",I10181&gt;=0.005),M10181*P10181,0)</f>
        <v>0</v>
      </c>
    </row>
    <row r="10182" spans="1:17" x14ac:dyDescent="0.3">
      <c r="A10182" s="29">
        <v>2625972</v>
      </c>
      <c r="B10182" s="1">
        <v>134</v>
      </c>
      <c r="C10182" s="1" t="s">
        <v>35</v>
      </c>
      <c r="D10182" s="1" t="s">
        <v>53</v>
      </c>
      <c r="E10182" s="1" t="s">
        <v>54</v>
      </c>
      <c r="F10182" s="47">
        <v>714</v>
      </c>
      <c r="G10182" s="34">
        <v>1510.21</v>
      </c>
      <c r="H10182" s="1" t="s">
        <v>218</v>
      </c>
      <c r="I10182" s="34">
        <v>3.2909999999999998E-4</v>
      </c>
      <c r="J10182" s="34">
        <v>155.60146</v>
      </c>
      <c r="K10182" s="35" t="str">
        <f t="shared" si="905"/>
        <v>Regte Heide &amp; Riels Laag_H4030</v>
      </c>
      <c r="L10182" s="36">
        <f>VLOOKUP(D10182,DATA!A:F,5,FALSE)</f>
        <v>1.0986712608830001E-2</v>
      </c>
      <c r="M10182" s="37">
        <f>VLOOKUP(D10182,DATA!A:F,6,FALSE)</f>
        <v>982</v>
      </c>
      <c r="N10182" s="36">
        <f t="shared" si="906"/>
        <v>99.699147252024233</v>
      </c>
      <c r="O10182" s="36">
        <f t="shared" si="907"/>
        <v>99.699148336551048</v>
      </c>
      <c r="P10182" s="36">
        <f t="shared" si="908"/>
        <v>1.0845268150205811E-6</v>
      </c>
      <c r="Q10182" s="36">
        <f t="shared" si="909"/>
        <v>0</v>
      </c>
    </row>
    <row r="10183" spans="1:17" x14ac:dyDescent="0.3">
      <c r="A10183" s="29">
        <v>2625972</v>
      </c>
      <c r="B10183" s="1">
        <v>134</v>
      </c>
      <c r="C10183" s="1" t="s">
        <v>35</v>
      </c>
      <c r="D10183" s="1" t="s">
        <v>43</v>
      </c>
      <c r="E10183" s="1" t="s">
        <v>44</v>
      </c>
      <c r="F10183" s="47">
        <v>1071</v>
      </c>
      <c r="G10183" s="34">
        <v>1510.21</v>
      </c>
      <c r="H10183" s="1" t="s">
        <v>218</v>
      </c>
      <c r="I10183" s="34">
        <v>3.2909999999999998E-4</v>
      </c>
      <c r="J10183" s="34">
        <v>90.17747</v>
      </c>
      <c r="K10183" s="35" t="str">
        <f t="shared" si="905"/>
        <v>Regte Heide &amp; Riels Laag_H7150</v>
      </c>
      <c r="L10183" s="36">
        <f>VLOOKUP(D10183,DATA!A:F,5,FALSE)</f>
        <v>1.3726988247862192E-2</v>
      </c>
      <c r="M10183" s="37">
        <f>VLOOKUP(D10183,DATA!A:F,6,FALSE)</f>
        <v>1285.5</v>
      </c>
      <c r="N10183" s="36">
        <f t="shared" si="906"/>
        <v>95.62526672495845</v>
      </c>
      <c r="O10183" s="36">
        <f t="shared" si="907"/>
        <v>95.62528562342159</v>
      </c>
      <c r="P10183" s="36">
        <f t="shared" si="908"/>
        <v>1.8898463139294108E-5</v>
      </c>
      <c r="Q10183" s="36">
        <f t="shared" si="909"/>
        <v>0</v>
      </c>
    </row>
    <row r="10184" spans="1:17" x14ac:dyDescent="0.3">
      <c r="A10184" s="29">
        <v>2627497</v>
      </c>
      <c r="B10184" s="1">
        <v>134</v>
      </c>
      <c r="C10184" s="1" t="s">
        <v>35</v>
      </c>
      <c r="D10184" s="1" t="s">
        <v>53</v>
      </c>
      <c r="E10184" s="1" t="s">
        <v>54</v>
      </c>
      <c r="F10184" s="47">
        <v>714</v>
      </c>
      <c r="G10184" s="34">
        <v>2128.89</v>
      </c>
      <c r="H10184" s="1" t="s">
        <v>218</v>
      </c>
      <c r="I10184" s="34">
        <v>3.033E-4</v>
      </c>
      <c r="J10184" s="34">
        <v>811.09849999999994</v>
      </c>
      <c r="K10184" s="35" t="str">
        <f t="shared" si="905"/>
        <v>Regte Heide &amp; Riels Laag_H4030</v>
      </c>
      <c r="L10184" s="36">
        <f>VLOOKUP(D10184,DATA!A:F,5,FALSE)</f>
        <v>1.0986712608830001E-2</v>
      </c>
      <c r="M10184" s="37">
        <f>VLOOKUP(D10184,DATA!A:F,6,FALSE)</f>
        <v>982</v>
      </c>
      <c r="N10184" s="36">
        <f t="shared" si="906"/>
        <v>99.999662985299906</v>
      </c>
      <c r="O10184" s="36">
        <f t="shared" si="907"/>
        <v>99.999662986422919</v>
      </c>
      <c r="P10184" s="36">
        <f t="shared" si="908"/>
        <v>1.1230127938688383E-9</v>
      </c>
      <c r="Q10184" s="36">
        <f t="shared" si="909"/>
        <v>0</v>
      </c>
    </row>
    <row r="10185" spans="1:17" x14ac:dyDescent="0.3">
      <c r="A10185" s="29">
        <v>2627498</v>
      </c>
      <c r="B10185" s="1">
        <v>134</v>
      </c>
      <c r="C10185" s="1" t="s">
        <v>35</v>
      </c>
      <c r="D10185" s="1" t="s">
        <v>53</v>
      </c>
      <c r="E10185" s="1" t="s">
        <v>54</v>
      </c>
      <c r="F10185" s="47">
        <v>714</v>
      </c>
      <c r="G10185" s="34">
        <v>2138.75</v>
      </c>
      <c r="H10185" s="1" t="s">
        <v>218</v>
      </c>
      <c r="I10185" s="34">
        <v>3.3E-4</v>
      </c>
      <c r="J10185" s="34">
        <v>1213.1383000000001</v>
      </c>
      <c r="K10185" s="35" t="str">
        <f t="shared" si="905"/>
        <v>Regte Heide &amp; Riels Laag_H4030</v>
      </c>
      <c r="L10185" s="36">
        <f>VLOOKUP(D10185,DATA!A:F,5,FALSE)</f>
        <v>1.0986712608830001E-2</v>
      </c>
      <c r="M10185" s="37">
        <f>VLOOKUP(D10185,DATA!A:F,6,FALSE)</f>
        <v>982</v>
      </c>
      <c r="N10185" s="36">
        <f t="shared" si="906"/>
        <v>99.999697585706656</v>
      </c>
      <c r="O10185" s="36">
        <f t="shared" si="907"/>
        <v>99.999697586803094</v>
      </c>
      <c r="P10185" s="36">
        <f t="shared" si="908"/>
        <v>1.0964384955514106E-9</v>
      </c>
      <c r="Q10185" s="36">
        <f t="shared" si="909"/>
        <v>0</v>
      </c>
    </row>
    <row r="10186" spans="1:17" x14ac:dyDescent="0.3">
      <c r="A10186" s="30">
        <v>2627501</v>
      </c>
      <c r="B10186" s="14">
        <v>134</v>
      </c>
      <c r="C10186" s="14" t="s">
        <v>35</v>
      </c>
      <c r="D10186" s="14" t="s">
        <v>55</v>
      </c>
      <c r="E10186" s="14" t="s">
        <v>56</v>
      </c>
      <c r="F10186" s="48">
        <v>500</v>
      </c>
      <c r="G10186" s="38">
        <v>1515.76</v>
      </c>
      <c r="H10186" s="14" t="s">
        <v>218</v>
      </c>
      <c r="I10186" s="38">
        <v>2.7310000000000002E-4</v>
      </c>
      <c r="J10186" s="38">
        <v>629.71389999999997</v>
      </c>
      <c r="K10186" s="39" t="str">
        <f t="shared" si="905"/>
        <v>Regte Heide &amp; Riels Laag_H3130</v>
      </c>
      <c r="L10186" s="40">
        <f>VLOOKUP(D10186,DATA!A:F,5,FALSE)</f>
        <v>0</v>
      </c>
      <c r="M10186" s="41">
        <f>VLOOKUP(D10186,DATA!A:F,6,FALSE)</f>
        <v>3.5</v>
      </c>
      <c r="N10186" s="40">
        <f t="shared" si="906"/>
        <v>50</v>
      </c>
      <c r="O10186" s="40">
        <f t="shared" si="907"/>
        <v>50</v>
      </c>
      <c r="P10186" s="40">
        <f>J10186/10000*I10186</f>
        <v>1.7197486609000004E-5</v>
      </c>
      <c r="Q10186" s="40">
        <f>IF(AND(H10186&lt;&gt;"below",I10186&gt;=0.005),M10186*P10186,0)</f>
        <v>0</v>
      </c>
    </row>
    <row r="10187" spans="1:17" x14ac:dyDescent="0.3">
      <c r="A10187" s="29">
        <v>2629022</v>
      </c>
      <c r="B10187" s="1">
        <v>134</v>
      </c>
      <c r="C10187" s="1" t="s">
        <v>35</v>
      </c>
      <c r="D10187" s="1" t="s">
        <v>77</v>
      </c>
      <c r="E10187" s="1" t="s">
        <v>78</v>
      </c>
      <c r="F10187" s="47">
        <v>786</v>
      </c>
      <c r="G10187" s="34">
        <v>1131.6500000000001</v>
      </c>
      <c r="H10187" s="1" t="s">
        <v>218</v>
      </c>
      <c r="I10187" s="34">
        <v>6.9889999999999997E-5</v>
      </c>
      <c r="J10187" s="34">
        <v>379.9941</v>
      </c>
      <c r="K10187" s="35" t="str">
        <f t="shared" si="905"/>
        <v>Regte Heide &amp; Riels Laag_H6410</v>
      </c>
      <c r="L10187" s="36">
        <f>VLOOKUP(D10187,DATA!A:F,5,FALSE)</f>
        <v>1.2691547323993278E-2</v>
      </c>
      <c r="M10187" s="37">
        <f>VLOOKUP(D10187,DATA!A:F,6,FALSE)</f>
        <v>1018</v>
      </c>
      <c r="N10187" s="36">
        <f t="shared" si="906"/>
        <v>80.88251569593821</v>
      </c>
      <c r="O10187" s="36">
        <f t="shared" si="907"/>
        <v>80.882529411540645</v>
      </c>
      <c r="P10187" s="36">
        <f t="shared" si="908"/>
        <v>1.3715602435127039E-5</v>
      </c>
      <c r="Q10187" s="36">
        <f t="shared" si="909"/>
        <v>0</v>
      </c>
    </row>
    <row r="10188" spans="1:17" x14ac:dyDescent="0.3">
      <c r="A10188" s="29">
        <v>2629026</v>
      </c>
      <c r="B10188" s="1">
        <v>134</v>
      </c>
      <c r="C10188" s="1" t="s">
        <v>35</v>
      </c>
      <c r="D10188" s="1" t="s">
        <v>53</v>
      </c>
      <c r="E10188" s="1" t="s">
        <v>54</v>
      </c>
      <c r="F10188" s="47">
        <v>714</v>
      </c>
      <c r="G10188" s="34">
        <v>2125.23</v>
      </c>
      <c r="H10188" s="1" t="s">
        <v>218</v>
      </c>
      <c r="I10188" s="34">
        <v>3.1619999999999999E-4</v>
      </c>
      <c r="J10188" s="34">
        <v>63.188896</v>
      </c>
      <c r="K10188" s="35" t="str">
        <f t="shared" si="905"/>
        <v>Regte Heide &amp; Riels Laag_H4030</v>
      </c>
      <c r="L10188" s="36">
        <f>VLOOKUP(D10188,DATA!A:F,5,FALSE)</f>
        <v>1.0986712608830001E-2</v>
      </c>
      <c r="M10188" s="37">
        <f>VLOOKUP(D10188,DATA!A:F,6,FALSE)</f>
        <v>982</v>
      </c>
      <c r="N10188" s="36">
        <f t="shared" si="906"/>
        <v>99.999649157368452</v>
      </c>
      <c r="O10188" s="36">
        <f t="shared" si="907"/>
        <v>99.999649158587275</v>
      </c>
      <c r="P10188" s="36">
        <f t="shared" si="908"/>
        <v>1.2188223763587303E-9</v>
      </c>
      <c r="Q10188" s="36">
        <f t="shared" si="909"/>
        <v>0</v>
      </c>
    </row>
    <row r="10189" spans="1:17" x14ac:dyDescent="0.3">
      <c r="A10189" s="29">
        <v>2629027</v>
      </c>
      <c r="B10189" s="1">
        <v>134</v>
      </c>
      <c r="C10189" s="1" t="s">
        <v>35</v>
      </c>
      <c r="D10189" s="1" t="s">
        <v>53</v>
      </c>
      <c r="E10189" s="1" t="s">
        <v>54</v>
      </c>
      <c r="F10189" s="47">
        <v>714</v>
      </c>
      <c r="G10189" s="34">
        <v>2080.63</v>
      </c>
      <c r="H10189" s="1" t="s">
        <v>218</v>
      </c>
      <c r="I10189" s="34">
        <v>3.3399999999999999E-4</v>
      </c>
      <c r="J10189" s="34">
        <v>2021.4918</v>
      </c>
      <c r="K10189" s="35" t="str">
        <f t="shared" si="905"/>
        <v>Regte Heide &amp; Riels Laag_H4030</v>
      </c>
      <c r="L10189" s="36">
        <f>VLOOKUP(D10189,DATA!A:F,5,FALSE)</f>
        <v>1.0986712608830001E-2</v>
      </c>
      <c r="M10189" s="37">
        <f>VLOOKUP(D10189,DATA!A:F,6,FALSE)</f>
        <v>982</v>
      </c>
      <c r="N10189" s="36">
        <f t="shared" si="906"/>
        <v>99.999427310924602</v>
      </c>
      <c r="O10189" s="36">
        <f t="shared" si="907"/>
        <v>99.999427313026104</v>
      </c>
      <c r="P10189" s="36">
        <f t="shared" si="908"/>
        <v>2.1015011952840723E-9</v>
      </c>
      <c r="Q10189" s="36">
        <f t="shared" si="909"/>
        <v>0</v>
      </c>
    </row>
    <row r="10190" spans="1:17" x14ac:dyDescent="0.3">
      <c r="A10190" s="30">
        <v>2630552</v>
      </c>
      <c r="B10190" s="14">
        <v>134</v>
      </c>
      <c r="C10190" s="14" t="s">
        <v>35</v>
      </c>
      <c r="D10190" s="14" t="s">
        <v>55</v>
      </c>
      <c r="E10190" s="14" t="s">
        <v>56</v>
      </c>
      <c r="F10190" s="48">
        <v>500</v>
      </c>
      <c r="G10190" s="38">
        <v>1274.3800000000001</v>
      </c>
      <c r="H10190" s="14" t="s">
        <v>218</v>
      </c>
      <c r="I10190" s="38">
        <v>8.7379999999999993E-5</v>
      </c>
      <c r="J10190" s="38">
        <v>499.67374000000001</v>
      </c>
      <c r="K10190" s="39" t="str">
        <f t="shared" si="905"/>
        <v>Regte Heide &amp; Riels Laag_H3130</v>
      </c>
      <c r="L10190" s="40">
        <f>VLOOKUP(D10190,DATA!A:F,5,FALSE)</f>
        <v>0</v>
      </c>
      <c r="M10190" s="41">
        <f>VLOOKUP(D10190,DATA!A:F,6,FALSE)</f>
        <v>3.5</v>
      </c>
      <c r="N10190" s="40">
        <f t="shared" si="906"/>
        <v>50</v>
      </c>
      <c r="O10190" s="40">
        <f t="shared" si="907"/>
        <v>50</v>
      </c>
      <c r="P10190" s="40">
        <f>J10190/10000*I10190</f>
        <v>4.3661491401199995E-6</v>
      </c>
      <c r="Q10190" s="40">
        <f>IF(AND(H10190&lt;&gt;"below",I10190&gt;=0.005),M10190*P10190,0)</f>
        <v>0</v>
      </c>
    </row>
    <row r="10191" spans="1:17" x14ac:dyDescent="0.3">
      <c r="A10191" s="29">
        <v>2630552</v>
      </c>
      <c r="B10191" s="1">
        <v>134</v>
      </c>
      <c r="C10191" s="1" t="s">
        <v>35</v>
      </c>
      <c r="D10191" s="1" t="s">
        <v>41</v>
      </c>
      <c r="E10191" s="1" t="s">
        <v>42</v>
      </c>
      <c r="F10191" s="47">
        <v>1071</v>
      </c>
      <c r="G10191" s="34">
        <v>1274.3800000000001</v>
      </c>
      <c r="H10191" s="1" t="s">
        <v>218</v>
      </c>
      <c r="I10191" s="34">
        <v>8.7379999999999993E-5</v>
      </c>
      <c r="J10191" s="34">
        <v>1053.0550000000001</v>
      </c>
      <c r="K10191" s="35" t="str">
        <f t="shared" si="905"/>
        <v>Regte Heide &amp; Riels Laag_H4010A</v>
      </c>
      <c r="L10191" s="36">
        <f>VLOOKUP(D10191,DATA!A:F,5,FALSE)</f>
        <v>1.3726988247862192E-2</v>
      </c>
      <c r="M10191" s="37">
        <f>VLOOKUP(D10191,DATA!A:F,6,FALSE)</f>
        <v>1285.5</v>
      </c>
      <c r="N10191" s="36">
        <f t="shared" si="906"/>
        <v>46.191289713747253</v>
      </c>
      <c r="O10191" s="36">
        <f t="shared" si="907"/>
        <v>46.191319526356864</v>
      </c>
      <c r="P10191" s="36">
        <f t="shared" si="908"/>
        <v>2.9812609611212793E-5</v>
      </c>
      <c r="Q10191" s="36">
        <f t="shared" si="909"/>
        <v>0</v>
      </c>
    </row>
    <row r="10192" spans="1:17" x14ac:dyDescent="0.3">
      <c r="A10192" s="29">
        <v>2630552</v>
      </c>
      <c r="B10192" s="1">
        <v>134</v>
      </c>
      <c r="C10192" s="1" t="s">
        <v>35</v>
      </c>
      <c r="D10192" s="1" t="s">
        <v>53</v>
      </c>
      <c r="E10192" s="1" t="s">
        <v>54</v>
      </c>
      <c r="F10192" s="47">
        <v>714</v>
      </c>
      <c r="G10192" s="34">
        <v>1274.3800000000001</v>
      </c>
      <c r="H10192" s="1" t="s">
        <v>218</v>
      </c>
      <c r="I10192" s="34">
        <v>8.7379999999999993E-5</v>
      </c>
      <c r="J10192" s="34">
        <v>891.25997076667204</v>
      </c>
      <c r="K10192" s="35" t="str">
        <f t="shared" si="905"/>
        <v>Regte Heide &amp; Riels Laag_H4030</v>
      </c>
      <c r="L10192" s="36">
        <f>VLOOKUP(D10192,DATA!A:F,5,FALSE)</f>
        <v>1.0986712608830001E-2</v>
      </c>
      <c r="M10192" s="37">
        <f>VLOOKUP(D10192,DATA!A:F,6,FALSE)</f>
        <v>982</v>
      </c>
      <c r="N10192" s="36">
        <f t="shared" si="906"/>
        <v>96.129434848135247</v>
      </c>
      <c r="O10192" s="36">
        <f t="shared" si="907"/>
        <v>96.12943842012649</v>
      </c>
      <c r="P10192" s="36">
        <f t="shared" si="908"/>
        <v>3.5719912432341516E-6</v>
      </c>
      <c r="Q10192" s="36">
        <f t="shared" si="909"/>
        <v>0</v>
      </c>
    </row>
    <row r="10193" spans="1:17" x14ac:dyDescent="0.3">
      <c r="A10193" s="29">
        <v>2630552</v>
      </c>
      <c r="B10193" s="1">
        <v>134</v>
      </c>
      <c r="C10193" s="1" t="s">
        <v>35</v>
      </c>
      <c r="D10193" s="1" t="s">
        <v>77</v>
      </c>
      <c r="E10193" s="1" t="s">
        <v>78</v>
      </c>
      <c r="F10193" s="47">
        <v>786</v>
      </c>
      <c r="G10193" s="34">
        <v>1274.3800000000001</v>
      </c>
      <c r="H10193" s="1" t="s">
        <v>218</v>
      </c>
      <c r="I10193" s="34">
        <v>8.7379999999999993E-5</v>
      </c>
      <c r="J10193" s="34">
        <v>621.14153999999996</v>
      </c>
      <c r="K10193" s="35" t="str">
        <f t="shared" si="905"/>
        <v>Regte Heide &amp; Riels Laag_H6410</v>
      </c>
      <c r="L10193" s="36">
        <f>VLOOKUP(D10193,DATA!A:F,5,FALSE)</f>
        <v>1.2691547323993278E-2</v>
      </c>
      <c r="M10193" s="37">
        <f>VLOOKUP(D10193,DATA!A:F,6,FALSE)</f>
        <v>1018</v>
      </c>
      <c r="N10193" s="36">
        <f t="shared" si="906"/>
        <v>96.281152959179252</v>
      </c>
      <c r="O10193" s="36">
        <f t="shared" si="907"/>
        <v>96.281156929960744</v>
      </c>
      <c r="P10193" s="36">
        <f t="shared" si="908"/>
        <v>3.9707814920575402E-6</v>
      </c>
      <c r="Q10193" s="36">
        <f t="shared" si="909"/>
        <v>0</v>
      </c>
    </row>
    <row r="10194" spans="1:17" x14ac:dyDescent="0.3">
      <c r="A10194" s="29">
        <v>2630557</v>
      </c>
      <c r="B10194" s="1">
        <v>134</v>
      </c>
      <c r="C10194" s="1" t="s">
        <v>35</v>
      </c>
      <c r="D10194" s="1" t="s">
        <v>53</v>
      </c>
      <c r="E10194" s="1" t="s">
        <v>54</v>
      </c>
      <c r="F10194" s="47">
        <v>714</v>
      </c>
      <c r="G10194" s="34">
        <v>1828.73</v>
      </c>
      <c r="H10194" s="1" t="s">
        <v>218</v>
      </c>
      <c r="I10194" s="34">
        <v>2.7980000000000002E-4</v>
      </c>
      <c r="J10194" s="34">
        <v>768.84259999999995</v>
      </c>
      <c r="K10194" s="35" t="str">
        <f t="shared" si="905"/>
        <v>Regte Heide &amp; Riels Laag_H4030</v>
      </c>
      <c r="L10194" s="36">
        <f>VLOOKUP(D10194,DATA!A:F,5,FALSE)</f>
        <v>1.0986712608830001E-2</v>
      </c>
      <c r="M10194" s="37">
        <f>VLOOKUP(D10194,DATA!A:F,6,FALSE)</f>
        <v>982</v>
      </c>
      <c r="N10194" s="36">
        <f t="shared" si="906"/>
        <v>99.990883781031357</v>
      </c>
      <c r="O10194" s="36">
        <f t="shared" si="907"/>
        <v>99.990883809052761</v>
      </c>
      <c r="P10194" s="36">
        <f t="shared" si="908"/>
        <v>2.8021403863931482E-8</v>
      </c>
      <c r="Q10194" s="36">
        <f t="shared" si="909"/>
        <v>0</v>
      </c>
    </row>
    <row r="10195" spans="1:17" x14ac:dyDescent="0.3">
      <c r="A10195" s="30">
        <v>2632081</v>
      </c>
      <c r="B10195" s="14">
        <v>134</v>
      </c>
      <c r="C10195" s="14" t="s">
        <v>35</v>
      </c>
      <c r="D10195" s="14" t="s">
        <v>55</v>
      </c>
      <c r="E10195" s="14" t="s">
        <v>56</v>
      </c>
      <c r="F10195" s="48">
        <v>500</v>
      </c>
      <c r="G10195" s="38">
        <v>1511.63</v>
      </c>
      <c r="H10195" s="14" t="s">
        <v>218</v>
      </c>
      <c r="I10195" s="38">
        <v>1.1657E-4</v>
      </c>
      <c r="J10195" s="38">
        <v>224.33082999999999</v>
      </c>
      <c r="K10195" s="39" t="str">
        <f t="shared" si="905"/>
        <v>Regte Heide &amp; Riels Laag_H3130</v>
      </c>
      <c r="L10195" s="40">
        <f>VLOOKUP(D10195,DATA!A:F,5,FALSE)</f>
        <v>0</v>
      </c>
      <c r="M10195" s="41">
        <f>VLOOKUP(D10195,DATA!A:F,6,FALSE)</f>
        <v>3.5</v>
      </c>
      <c r="N10195" s="40">
        <f t="shared" si="906"/>
        <v>50</v>
      </c>
      <c r="O10195" s="40">
        <f t="shared" si="907"/>
        <v>50</v>
      </c>
      <c r="P10195" s="40">
        <f>J10195/10000*I10195</f>
        <v>2.6150244853100002E-6</v>
      </c>
      <c r="Q10195" s="40">
        <f>IF(AND(H10195&lt;&gt;"below",I10195&gt;=0.005),M10195*P10195,0)</f>
        <v>0</v>
      </c>
    </row>
    <row r="10196" spans="1:17" x14ac:dyDescent="0.3">
      <c r="A10196" s="29">
        <v>2632081</v>
      </c>
      <c r="B10196" s="1">
        <v>134</v>
      </c>
      <c r="C10196" s="1" t="s">
        <v>35</v>
      </c>
      <c r="D10196" s="1" t="s">
        <v>41</v>
      </c>
      <c r="E10196" s="1" t="s">
        <v>42</v>
      </c>
      <c r="F10196" s="47">
        <v>1071</v>
      </c>
      <c r="G10196" s="34">
        <v>1511.63</v>
      </c>
      <c r="H10196" s="1" t="s">
        <v>218</v>
      </c>
      <c r="I10196" s="34">
        <v>1.1657E-4</v>
      </c>
      <c r="J10196" s="34">
        <v>1132.6791000000001</v>
      </c>
      <c r="K10196" s="35" t="str">
        <f t="shared" si="905"/>
        <v>Regte Heide &amp; Riels Laag_H4010A</v>
      </c>
      <c r="L10196" s="36">
        <f>VLOOKUP(D10196,DATA!A:F,5,FALSE)</f>
        <v>1.3726988247862192E-2</v>
      </c>
      <c r="M10196" s="37">
        <f>VLOOKUP(D10196,DATA!A:F,6,FALSE)</f>
        <v>1285.5</v>
      </c>
      <c r="N10196" s="36">
        <f t="shared" si="906"/>
        <v>95.706088600497523</v>
      </c>
      <c r="O10196" s="36">
        <f t="shared" si="907"/>
        <v>95.706095176385219</v>
      </c>
      <c r="P10196" s="36">
        <f t="shared" si="908"/>
        <v>6.5758876957033863E-6</v>
      </c>
      <c r="Q10196" s="36">
        <f t="shared" si="909"/>
        <v>0</v>
      </c>
    </row>
    <row r="10197" spans="1:17" x14ac:dyDescent="0.3">
      <c r="A10197" s="29">
        <v>2632081</v>
      </c>
      <c r="B10197" s="1">
        <v>134</v>
      </c>
      <c r="C10197" s="1" t="s">
        <v>35</v>
      </c>
      <c r="D10197" s="1" t="s">
        <v>53</v>
      </c>
      <c r="E10197" s="1" t="s">
        <v>54</v>
      </c>
      <c r="F10197" s="47">
        <v>714</v>
      </c>
      <c r="G10197" s="34">
        <v>1511.63</v>
      </c>
      <c r="H10197" s="1" t="s">
        <v>218</v>
      </c>
      <c r="I10197" s="34">
        <v>1.1657E-4</v>
      </c>
      <c r="J10197" s="34">
        <v>920.20100000000002</v>
      </c>
      <c r="K10197" s="35" t="str">
        <f t="shared" si="905"/>
        <v>Regte Heide &amp; Riels Laag_H4030</v>
      </c>
      <c r="L10197" s="36">
        <f>VLOOKUP(D10197,DATA!A:F,5,FALSE)</f>
        <v>1.0986712608830001E-2</v>
      </c>
      <c r="M10197" s="37">
        <f>VLOOKUP(D10197,DATA!A:F,6,FALSE)</f>
        <v>982</v>
      </c>
      <c r="N10197" s="36">
        <f t="shared" si="906"/>
        <v>99.703790676895991</v>
      </c>
      <c r="O10197" s="36">
        <f t="shared" si="907"/>
        <v>99.703791055133578</v>
      </c>
      <c r="P10197" s="36">
        <f t="shared" si="908"/>
        <v>3.7823758702870691E-7</v>
      </c>
      <c r="Q10197" s="36">
        <f t="shared" si="909"/>
        <v>0</v>
      </c>
    </row>
    <row r="10198" spans="1:17" x14ac:dyDescent="0.3">
      <c r="A10198" s="29">
        <v>2632081</v>
      </c>
      <c r="B10198" s="1">
        <v>134</v>
      </c>
      <c r="C10198" s="1" t="s">
        <v>35</v>
      </c>
      <c r="D10198" s="1" t="s">
        <v>77</v>
      </c>
      <c r="E10198" s="1" t="s">
        <v>78</v>
      </c>
      <c r="F10198" s="47">
        <v>786</v>
      </c>
      <c r="G10198" s="34">
        <v>1511.63</v>
      </c>
      <c r="H10198" s="1" t="s">
        <v>218</v>
      </c>
      <c r="I10198" s="34">
        <v>1.1657E-4</v>
      </c>
      <c r="J10198" s="34">
        <v>36.370100000000001</v>
      </c>
      <c r="K10198" s="35" t="str">
        <f t="shared" si="905"/>
        <v>Regte Heide &amp; Riels Laag_H6410</v>
      </c>
      <c r="L10198" s="36">
        <f>VLOOKUP(D10198,DATA!A:F,5,FALSE)</f>
        <v>1.2691547323993278E-2</v>
      </c>
      <c r="M10198" s="37">
        <f>VLOOKUP(D10198,DATA!A:F,6,FALSE)</f>
        <v>1018</v>
      </c>
      <c r="N10198" s="36">
        <f t="shared" si="906"/>
        <v>99.810176077981112</v>
      </c>
      <c r="O10198" s="36">
        <f t="shared" si="907"/>
        <v>99.810176358283499</v>
      </c>
      <c r="P10198" s="36">
        <f t="shared" si="908"/>
        <v>2.8030238752307923E-7</v>
      </c>
      <c r="Q10198" s="36">
        <f t="shared" si="909"/>
        <v>0</v>
      </c>
    </row>
    <row r="10199" spans="1:17" x14ac:dyDescent="0.3">
      <c r="A10199" s="29">
        <v>2632081</v>
      </c>
      <c r="B10199" s="1">
        <v>134</v>
      </c>
      <c r="C10199" s="1" t="s">
        <v>35</v>
      </c>
      <c r="D10199" s="1" t="s">
        <v>43</v>
      </c>
      <c r="E10199" s="1" t="s">
        <v>44</v>
      </c>
      <c r="F10199" s="47">
        <v>1071</v>
      </c>
      <c r="G10199" s="34">
        <v>1511.63</v>
      </c>
      <c r="H10199" s="1" t="s">
        <v>218</v>
      </c>
      <c r="I10199" s="34">
        <v>1.1657E-4</v>
      </c>
      <c r="J10199" s="34">
        <v>1141.9154000000001</v>
      </c>
      <c r="K10199" s="35" t="str">
        <f t="shared" si="905"/>
        <v>Regte Heide &amp; Riels Laag_H7150</v>
      </c>
      <c r="L10199" s="36">
        <f>VLOOKUP(D10199,DATA!A:F,5,FALSE)</f>
        <v>1.3726988247862192E-2</v>
      </c>
      <c r="M10199" s="37">
        <f>VLOOKUP(D10199,DATA!A:F,6,FALSE)</f>
        <v>1285.5</v>
      </c>
      <c r="N10199" s="36">
        <f t="shared" si="906"/>
        <v>95.706088600497523</v>
      </c>
      <c r="O10199" s="36">
        <f t="shared" si="907"/>
        <v>95.706095176385219</v>
      </c>
      <c r="P10199" s="36">
        <f t="shared" si="908"/>
        <v>6.5758876957033863E-6</v>
      </c>
      <c r="Q10199" s="36">
        <f t="shared" si="909"/>
        <v>0</v>
      </c>
    </row>
    <row r="10200" spans="1:17" x14ac:dyDescent="0.3">
      <c r="A10200" s="29">
        <v>2632085</v>
      </c>
      <c r="B10200" s="1">
        <v>134</v>
      </c>
      <c r="C10200" s="1" t="s">
        <v>35</v>
      </c>
      <c r="D10200" s="1" t="s">
        <v>53</v>
      </c>
      <c r="E10200" s="1" t="s">
        <v>54</v>
      </c>
      <c r="F10200" s="47">
        <v>714</v>
      </c>
      <c r="G10200" s="34">
        <v>2067.58</v>
      </c>
      <c r="H10200" s="1" t="s">
        <v>218</v>
      </c>
      <c r="I10200" s="34">
        <v>3.3050000000000001E-4</v>
      </c>
      <c r="J10200" s="34">
        <v>179.09254000000001</v>
      </c>
      <c r="K10200" s="35" t="str">
        <f t="shared" si="905"/>
        <v>Regte Heide &amp; Riels Laag_H4030</v>
      </c>
      <c r="L10200" s="36">
        <f>VLOOKUP(D10200,DATA!A:F,5,FALSE)</f>
        <v>1.0986712608830001E-2</v>
      </c>
      <c r="M10200" s="37">
        <f>VLOOKUP(D10200,DATA!A:F,6,FALSE)</f>
        <v>982</v>
      </c>
      <c r="N10200" s="36">
        <f t="shared" si="906"/>
        <v>99.999339023253285</v>
      </c>
      <c r="O10200" s="36">
        <f t="shared" si="907"/>
        <v>99.999339025653356</v>
      </c>
      <c r="P10200" s="36">
        <f t="shared" si="908"/>
        <v>2.4000712528504664E-9</v>
      </c>
      <c r="Q10200" s="36">
        <f t="shared" si="909"/>
        <v>0</v>
      </c>
    </row>
    <row r="10201" spans="1:17" x14ac:dyDescent="0.3">
      <c r="A10201" s="29">
        <v>2633610</v>
      </c>
      <c r="B10201" s="1">
        <v>134</v>
      </c>
      <c r="C10201" s="1" t="s">
        <v>35</v>
      </c>
      <c r="D10201" s="1" t="s">
        <v>53</v>
      </c>
      <c r="E10201" s="1" t="s">
        <v>54</v>
      </c>
      <c r="F10201" s="47">
        <v>714</v>
      </c>
      <c r="G10201" s="34">
        <v>1375.77</v>
      </c>
      <c r="H10201" s="1" t="s">
        <v>218</v>
      </c>
      <c r="I10201" s="34">
        <v>9.302E-5</v>
      </c>
      <c r="J10201" s="34">
        <v>722.57905386575999</v>
      </c>
      <c r="K10201" s="35" t="str">
        <f t="shared" si="905"/>
        <v>Regte Heide &amp; Riels Laag_H4030</v>
      </c>
      <c r="L10201" s="36">
        <f>VLOOKUP(D10201,DATA!A:F,5,FALSE)</f>
        <v>1.0986712608830001E-2</v>
      </c>
      <c r="M10201" s="37">
        <f>VLOOKUP(D10201,DATA!A:F,6,FALSE)</f>
        <v>982</v>
      </c>
      <c r="N10201" s="36">
        <f t="shared" si="906"/>
        <v>98.69552355670676</v>
      </c>
      <c r="O10201" s="36">
        <f t="shared" si="907"/>
        <v>98.695524872469463</v>
      </c>
      <c r="P10201" s="36">
        <f t="shared" si="908"/>
        <v>1.3157627023474561E-6</v>
      </c>
      <c r="Q10201" s="36">
        <f t="shared" si="909"/>
        <v>0</v>
      </c>
    </row>
    <row r="10202" spans="1:17" x14ac:dyDescent="0.3">
      <c r="A10202" s="29">
        <v>2633611</v>
      </c>
      <c r="B10202" s="1">
        <v>134</v>
      </c>
      <c r="C10202" s="1" t="s">
        <v>35</v>
      </c>
      <c r="D10202" s="1" t="s">
        <v>77</v>
      </c>
      <c r="E10202" s="1" t="s">
        <v>78</v>
      </c>
      <c r="F10202" s="47">
        <v>786</v>
      </c>
      <c r="G10202" s="34">
        <v>1806.71</v>
      </c>
      <c r="H10202" s="1" t="s">
        <v>218</v>
      </c>
      <c r="I10202" s="34">
        <v>1.6770000000000001E-4</v>
      </c>
      <c r="J10202" s="34">
        <v>624.13165000000004</v>
      </c>
      <c r="K10202" s="35" t="str">
        <f t="shared" si="905"/>
        <v>Regte Heide &amp; Riels Laag_H6410</v>
      </c>
      <c r="L10202" s="36">
        <f>VLOOKUP(D10202,DATA!A:F,5,FALSE)</f>
        <v>1.2691547323993278E-2</v>
      </c>
      <c r="M10202" s="37">
        <f>VLOOKUP(D10202,DATA!A:F,6,FALSE)</f>
        <v>1018</v>
      </c>
      <c r="N10202" s="36">
        <f t="shared" si="906"/>
        <v>99.995505159310227</v>
      </c>
      <c r="O10202" s="36">
        <f t="shared" si="907"/>
        <v>99.995505168876463</v>
      </c>
      <c r="P10202" s="36">
        <f t="shared" si="908"/>
        <v>9.5662358035042416E-9</v>
      </c>
      <c r="Q10202" s="36">
        <f t="shared" si="909"/>
        <v>0</v>
      </c>
    </row>
    <row r="10203" spans="1:17" x14ac:dyDescent="0.3">
      <c r="A10203" s="29">
        <v>2633611</v>
      </c>
      <c r="B10203" s="1">
        <v>134</v>
      </c>
      <c r="C10203" s="1" t="s">
        <v>35</v>
      </c>
      <c r="D10203" s="1" t="s">
        <v>43</v>
      </c>
      <c r="E10203" s="1" t="s">
        <v>44</v>
      </c>
      <c r="F10203" s="47">
        <v>1071</v>
      </c>
      <c r="G10203" s="34">
        <v>1806.71</v>
      </c>
      <c r="H10203" s="1" t="s">
        <v>218</v>
      </c>
      <c r="I10203" s="34">
        <v>1.6770000000000001E-4</v>
      </c>
      <c r="J10203" s="34">
        <v>0.69520700000000002</v>
      </c>
      <c r="K10203" s="35" t="str">
        <f t="shared" si="905"/>
        <v>Regte Heide &amp; Riels Laag_H7150</v>
      </c>
      <c r="L10203" s="36">
        <f>VLOOKUP(D10203,DATA!A:F,5,FALSE)</f>
        <v>1.3726988247862192E-2</v>
      </c>
      <c r="M10203" s="37">
        <f>VLOOKUP(D10203,DATA!A:F,6,FALSE)</f>
        <v>1285.5</v>
      </c>
      <c r="N10203" s="36">
        <f t="shared" si="906"/>
        <v>99.921938186210298</v>
      </c>
      <c r="O10203" s="36">
        <f t="shared" si="907"/>
        <v>99.921938365769336</v>
      </c>
      <c r="P10203" s="36">
        <f t="shared" si="908"/>
        <v>1.7955903786059935E-7</v>
      </c>
      <c r="Q10203" s="36">
        <f t="shared" si="909"/>
        <v>0</v>
      </c>
    </row>
    <row r="10204" spans="1:17" x14ac:dyDescent="0.3">
      <c r="A10204" s="30">
        <v>2635139</v>
      </c>
      <c r="B10204" s="14">
        <v>134</v>
      </c>
      <c r="C10204" s="14" t="s">
        <v>35</v>
      </c>
      <c r="D10204" s="14" t="s">
        <v>55</v>
      </c>
      <c r="E10204" s="14" t="s">
        <v>56</v>
      </c>
      <c r="F10204" s="48">
        <v>500</v>
      </c>
      <c r="G10204" s="38">
        <v>1512.5</v>
      </c>
      <c r="H10204" s="14" t="s">
        <v>218</v>
      </c>
      <c r="I10204" s="38">
        <v>1.1317E-4</v>
      </c>
      <c r="J10204" s="38">
        <v>5.7788104999999996</v>
      </c>
      <c r="K10204" s="39" t="str">
        <f t="shared" si="905"/>
        <v>Regte Heide &amp; Riels Laag_H3130</v>
      </c>
      <c r="L10204" s="40">
        <f>VLOOKUP(D10204,DATA!A:F,5,FALSE)</f>
        <v>0</v>
      </c>
      <c r="M10204" s="41">
        <f>VLOOKUP(D10204,DATA!A:F,6,FALSE)</f>
        <v>3.5</v>
      </c>
      <c r="N10204" s="40">
        <f t="shared" si="906"/>
        <v>50</v>
      </c>
      <c r="O10204" s="40">
        <f t="shared" si="907"/>
        <v>50</v>
      </c>
      <c r="P10204" s="40">
        <f>J10204/10000*I10204</f>
        <v>6.5398798428499989E-8</v>
      </c>
      <c r="Q10204" s="40">
        <f>IF(AND(H10204&lt;&gt;"below",I10204&gt;=0.005),M10204*P10204,0)</f>
        <v>0</v>
      </c>
    </row>
    <row r="10205" spans="1:17" x14ac:dyDescent="0.3">
      <c r="A10205" s="29">
        <v>2635139</v>
      </c>
      <c r="B10205" s="1">
        <v>134</v>
      </c>
      <c r="C10205" s="1" t="s">
        <v>35</v>
      </c>
      <c r="D10205" s="1" t="s">
        <v>41</v>
      </c>
      <c r="E10205" s="1" t="s">
        <v>42</v>
      </c>
      <c r="F10205" s="47">
        <v>1071</v>
      </c>
      <c r="G10205" s="34">
        <v>1512.5</v>
      </c>
      <c r="H10205" s="1" t="s">
        <v>218</v>
      </c>
      <c r="I10205" s="34">
        <v>1.1317E-4</v>
      </c>
      <c r="J10205" s="34">
        <v>9.5997249999999994</v>
      </c>
      <c r="K10205" s="35" t="str">
        <f t="shared" si="905"/>
        <v>Regte Heide &amp; Riels Laag_H4010A</v>
      </c>
      <c r="L10205" s="36">
        <f>VLOOKUP(D10205,DATA!A:F,5,FALSE)</f>
        <v>1.3726988247862192E-2</v>
      </c>
      <c r="M10205" s="37">
        <f>VLOOKUP(D10205,DATA!A:F,6,FALSE)</f>
        <v>1285.5</v>
      </c>
      <c r="N10205" s="36">
        <f t="shared" si="906"/>
        <v>95.754899622739472</v>
      </c>
      <c r="O10205" s="36">
        <f t="shared" si="907"/>
        <v>95.754905937476067</v>
      </c>
      <c r="P10205" s="36">
        <f t="shared" si="908"/>
        <v>6.3147365949589584E-6</v>
      </c>
      <c r="Q10205" s="36">
        <f t="shared" si="909"/>
        <v>0</v>
      </c>
    </row>
    <row r="10206" spans="1:17" x14ac:dyDescent="0.3">
      <c r="A10206" s="29">
        <v>2635139</v>
      </c>
      <c r="B10206" s="1">
        <v>134</v>
      </c>
      <c r="C10206" s="1" t="s">
        <v>35</v>
      </c>
      <c r="D10206" s="1" t="s">
        <v>53</v>
      </c>
      <c r="E10206" s="1" t="s">
        <v>54</v>
      </c>
      <c r="F10206" s="47">
        <v>714</v>
      </c>
      <c r="G10206" s="34">
        <v>1512.5</v>
      </c>
      <c r="H10206" s="1" t="s">
        <v>218</v>
      </c>
      <c r="I10206" s="34">
        <v>1.1317E-4</v>
      </c>
      <c r="J10206" s="34">
        <v>2515.2775287152799</v>
      </c>
      <c r="K10206" s="35" t="str">
        <f t="shared" si="905"/>
        <v>Regte Heide &amp; Riels Laag_H4030</v>
      </c>
      <c r="L10206" s="36">
        <f>VLOOKUP(D10206,DATA!A:F,5,FALSE)</f>
        <v>1.0986712608830001E-2</v>
      </c>
      <c r="M10206" s="37">
        <f>VLOOKUP(D10206,DATA!A:F,6,FALSE)</f>
        <v>982</v>
      </c>
      <c r="N10206" s="36">
        <f t="shared" si="906"/>
        <v>99.706600220088404</v>
      </c>
      <c r="O10206" s="36">
        <f t="shared" si="907"/>
        <v>99.706600583821228</v>
      </c>
      <c r="P10206" s="36">
        <f t="shared" si="908"/>
        <v>3.637328234162851E-7</v>
      </c>
      <c r="Q10206" s="36">
        <f t="shared" si="909"/>
        <v>0</v>
      </c>
    </row>
    <row r="10207" spans="1:17" x14ac:dyDescent="0.3">
      <c r="A10207" s="29">
        <v>2635139</v>
      </c>
      <c r="B10207" s="1">
        <v>134</v>
      </c>
      <c r="C10207" s="1" t="s">
        <v>35</v>
      </c>
      <c r="D10207" s="1" t="s">
        <v>77</v>
      </c>
      <c r="E10207" s="1" t="s">
        <v>78</v>
      </c>
      <c r="F10207" s="47">
        <v>786</v>
      </c>
      <c r="G10207" s="34">
        <v>1512.5</v>
      </c>
      <c r="H10207" s="1" t="s">
        <v>218</v>
      </c>
      <c r="I10207" s="34">
        <v>1.1317E-4</v>
      </c>
      <c r="J10207" s="34">
        <v>228.80199999999999</v>
      </c>
      <c r="K10207" s="35" t="str">
        <f t="shared" si="905"/>
        <v>Regte Heide &amp; Riels Laag_H6410</v>
      </c>
      <c r="L10207" s="36">
        <f>VLOOKUP(D10207,DATA!A:F,5,FALSE)</f>
        <v>1.2691547323993278E-2</v>
      </c>
      <c r="M10207" s="37">
        <f>VLOOKUP(D10207,DATA!A:F,6,FALSE)</f>
        <v>1018</v>
      </c>
      <c r="N10207" s="36">
        <f t="shared" si="906"/>
        <v>99.812256604165668</v>
      </c>
      <c r="O10207" s="36">
        <f t="shared" si="907"/>
        <v>99.812256873315505</v>
      </c>
      <c r="P10207" s="36">
        <f t="shared" si="908"/>
        <v>2.6914983664028114E-7</v>
      </c>
      <c r="Q10207" s="36">
        <f t="shared" si="909"/>
        <v>0</v>
      </c>
    </row>
    <row r="10208" spans="1:17" x14ac:dyDescent="0.3">
      <c r="A10208" s="29">
        <v>2635139</v>
      </c>
      <c r="B10208" s="1">
        <v>134</v>
      </c>
      <c r="C10208" s="1" t="s">
        <v>35</v>
      </c>
      <c r="D10208" s="1" t="s">
        <v>43</v>
      </c>
      <c r="E10208" s="1" t="s">
        <v>44</v>
      </c>
      <c r="F10208" s="47">
        <v>1071</v>
      </c>
      <c r="G10208" s="34">
        <v>1512.5</v>
      </c>
      <c r="H10208" s="1" t="s">
        <v>218</v>
      </c>
      <c r="I10208" s="34">
        <v>1.1317E-4</v>
      </c>
      <c r="J10208" s="34">
        <v>606.62836000000004</v>
      </c>
      <c r="K10208" s="35" t="str">
        <f t="shared" si="905"/>
        <v>Regte Heide &amp; Riels Laag_H7150</v>
      </c>
      <c r="L10208" s="36">
        <f>VLOOKUP(D10208,DATA!A:F,5,FALSE)</f>
        <v>1.3726988247862192E-2</v>
      </c>
      <c r="M10208" s="37">
        <f>VLOOKUP(D10208,DATA!A:F,6,FALSE)</f>
        <v>1285.5</v>
      </c>
      <c r="N10208" s="36">
        <f t="shared" si="906"/>
        <v>95.754899622739472</v>
      </c>
      <c r="O10208" s="36">
        <f t="shared" si="907"/>
        <v>95.754905937476067</v>
      </c>
      <c r="P10208" s="36">
        <f t="shared" si="908"/>
        <v>6.3147365949589584E-6</v>
      </c>
      <c r="Q10208" s="36">
        <f t="shared" si="909"/>
        <v>0</v>
      </c>
    </row>
    <row r="10209" spans="1:17" x14ac:dyDescent="0.3">
      <c r="A10209" s="29">
        <v>2635143</v>
      </c>
      <c r="B10209" s="1">
        <v>134</v>
      </c>
      <c r="C10209" s="1" t="s">
        <v>35</v>
      </c>
      <c r="D10209" s="1" t="s">
        <v>53</v>
      </c>
      <c r="E10209" s="1" t="s">
        <v>54</v>
      </c>
      <c r="F10209" s="47">
        <v>714</v>
      </c>
      <c r="G10209" s="34">
        <v>1938.34</v>
      </c>
      <c r="H10209" s="1" t="s">
        <v>218</v>
      </c>
      <c r="I10209" s="34">
        <v>2.9520000000000002E-4</v>
      </c>
      <c r="J10209" s="34">
        <v>412.55023</v>
      </c>
      <c r="K10209" s="35" t="str">
        <f t="shared" si="905"/>
        <v>Regte Heide &amp; Riels Laag_H4030</v>
      </c>
      <c r="L10209" s="36">
        <f>VLOOKUP(D10209,DATA!A:F,5,FALSE)</f>
        <v>1.0986712608830001E-2</v>
      </c>
      <c r="M10209" s="37">
        <f>VLOOKUP(D10209,DATA!A:F,6,FALSE)</f>
        <v>982</v>
      </c>
      <c r="N10209" s="36">
        <f t="shared" si="906"/>
        <v>99.997265727550868</v>
      </c>
      <c r="O10209" s="36">
        <f t="shared" si="907"/>
        <v>99.997265736418612</v>
      </c>
      <c r="P10209" s="36">
        <f t="shared" si="908"/>
        <v>8.8677438725426327E-9</v>
      </c>
      <c r="Q10209" s="36">
        <f t="shared" si="909"/>
        <v>0</v>
      </c>
    </row>
    <row r="10210" spans="1:17" x14ac:dyDescent="0.3">
      <c r="A10210" s="29">
        <v>2635147</v>
      </c>
      <c r="B10210" s="1">
        <v>134</v>
      </c>
      <c r="C10210" s="1" t="s">
        <v>35</v>
      </c>
      <c r="D10210" s="1" t="s">
        <v>53</v>
      </c>
      <c r="E10210" s="1" t="s">
        <v>54</v>
      </c>
      <c r="F10210" s="47">
        <v>714</v>
      </c>
      <c r="G10210" s="34">
        <v>1848.15</v>
      </c>
      <c r="H10210" s="1" t="s">
        <v>218</v>
      </c>
      <c r="I10210" s="34">
        <v>1.1820000000000001E-3</v>
      </c>
      <c r="J10210" s="34">
        <v>857.88409999999999</v>
      </c>
      <c r="K10210" s="35" t="str">
        <f t="shared" si="905"/>
        <v>Regte Heide &amp; Riels Laag_H4030</v>
      </c>
      <c r="L10210" s="36">
        <f>VLOOKUP(D10210,DATA!A:F,5,FALSE)</f>
        <v>1.0986712608830001E-2</v>
      </c>
      <c r="M10210" s="37">
        <f>VLOOKUP(D10210,DATA!A:F,6,FALSE)</f>
        <v>982</v>
      </c>
      <c r="N10210" s="36">
        <f t="shared" si="906"/>
        <v>99.992635208880998</v>
      </c>
      <c r="O10210" s="36">
        <f t="shared" si="907"/>
        <v>99.992635304514678</v>
      </c>
      <c r="P10210" s="36">
        <f t="shared" si="908"/>
        <v>9.5633680530227139E-8</v>
      </c>
      <c r="Q10210" s="36">
        <f t="shared" si="909"/>
        <v>0</v>
      </c>
    </row>
    <row r="10211" spans="1:17" x14ac:dyDescent="0.3">
      <c r="A10211" s="30">
        <v>2636669</v>
      </c>
      <c r="B10211" s="14">
        <v>134</v>
      </c>
      <c r="C10211" s="14" t="s">
        <v>35</v>
      </c>
      <c r="D10211" s="14" t="s">
        <v>55</v>
      </c>
      <c r="E10211" s="14" t="s">
        <v>56</v>
      </c>
      <c r="F10211" s="48">
        <v>500</v>
      </c>
      <c r="G10211" s="38">
        <v>1518.49</v>
      </c>
      <c r="H10211" s="14" t="s">
        <v>218</v>
      </c>
      <c r="I10211" s="38">
        <v>1.2996000000000001E-4</v>
      </c>
      <c r="J10211" s="38">
        <v>508.66521999999998</v>
      </c>
      <c r="K10211" s="39" t="str">
        <f t="shared" si="905"/>
        <v>Regte Heide &amp; Riels Laag_H3130</v>
      </c>
      <c r="L10211" s="40">
        <f>VLOOKUP(D10211,DATA!A:F,5,FALSE)</f>
        <v>0</v>
      </c>
      <c r="M10211" s="41">
        <f>VLOOKUP(D10211,DATA!A:F,6,FALSE)</f>
        <v>3.5</v>
      </c>
      <c r="N10211" s="40">
        <f t="shared" si="906"/>
        <v>50</v>
      </c>
      <c r="O10211" s="40">
        <f t="shared" si="907"/>
        <v>50</v>
      </c>
      <c r="P10211" s="40">
        <f>J10211/10000*I10211</f>
        <v>6.61061319912E-6</v>
      </c>
      <c r="Q10211" s="40">
        <f>IF(AND(H10211&lt;&gt;"below",I10211&gt;=0.005),M10211*P10211,0)</f>
        <v>0</v>
      </c>
    </row>
    <row r="10212" spans="1:17" x14ac:dyDescent="0.3">
      <c r="A10212" s="29">
        <v>2636669</v>
      </c>
      <c r="B10212" s="1">
        <v>134</v>
      </c>
      <c r="C10212" s="1" t="s">
        <v>35</v>
      </c>
      <c r="D10212" s="1" t="s">
        <v>53</v>
      </c>
      <c r="E10212" s="1" t="s">
        <v>54</v>
      </c>
      <c r="F10212" s="47">
        <v>714</v>
      </c>
      <c r="G10212" s="34">
        <v>1518.49</v>
      </c>
      <c r="H10212" s="1" t="s">
        <v>218</v>
      </c>
      <c r="I10212" s="34">
        <v>1.2996000000000001E-4</v>
      </c>
      <c r="J10212" s="34">
        <v>75.740660000000005</v>
      </c>
      <c r="K10212" s="35" t="str">
        <f t="shared" si="905"/>
        <v>Regte Heide &amp; Riels Laag_H4030</v>
      </c>
      <c r="L10212" s="36">
        <f>VLOOKUP(D10212,DATA!A:F,5,FALSE)</f>
        <v>1.0986712608830001E-2</v>
      </c>
      <c r="M10212" s="37">
        <f>VLOOKUP(D10212,DATA!A:F,6,FALSE)</f>
        <v>982</v>
      </c>
      <c r="N10212" s="36">
        <f t="shared" si="906"/>
        <v>99.725235986746753</v>
      </c>
      <c r="O10212" s="36">
        <f t="shared" si="907"/>
        <v>99.725236377985695</v>
      </c>
      <c r="P10212" s="36">
        <f t="shared" si="908"/>
        <v>3.9123894168824336E-7</v>
      </c>
      <c r="Q10212" s="36">
        <f t="shared" si="909"/>
        <v>0</v>
      </c>
    </row>
    <row r="10213" spans="1:17" x14ac:dyDescent="0.3">
      <c r="A10213" s="29">
        <v>2636669</v>
      </c>
      <c r="B10213" s="1">
        <v>134</v>
      </c>
      <c r="C10213" s="1" t="s">
        <v>35</v>
      </c>
      <c r="D10213" s="1" t="s">
        <v>77</v>
      </c>
      <c r="E10213" s="1" t="s">
        <v>78</v>
      </c>
      <c r="F10213" s="47">
        <v>786</v>
      </c>
      <c r="G10213" s="34">
        <v>1518.49</v>
      </c>
      <c r="H10213" s="1" t="s">
        <v>218</v>
      </c>
      <c r="I10213" s="34">
        <v>1.2996000000000001E-4</v>
      </c>
      <c r="J10213" s="34">
        <v>974.28863999999999</v>
      </c>
      <c r="K10213" s="35" t="str">
        <f t="shared" si="905"/>
        <v>Regte Heide &amp; Riels Laag_H6410</v>
      </c>
      <c r="L10213" s="36">
        <f>VLOOKUP(D10213,DATA!A:F,5,FALSE)</f>
        <v>1.2691547323993278E-2</v>
      </c>
      <c r="M10213" s="37">
        <f>VLOOKUP(D10213,DATA!A:F,6,FALSE)</f>
        <v>1018</v>
      </c>
      <c r="N10213" s="36">
        <f t="shared" si="906"/>
        <v>99.825976352988732</v>
      </c>
      <c r="O10213" s="36">
        <f t="shared" si="907"/>
        <v>99.825976639522466</v>
      </c>
      <c r="P10213" s="36">
        <f t="shared" si="908"/>
        <v>2.8653373362885759E-7</v>
      </c>
      <c r="Q10213" s="36">
        <f t="shared" si="909"/>
        <v>0</v>
      </c>
    </row>
    <row r="10214" spans="1:17" x14ac:dyDescent="0.3">
      <c r="A10214" s="29">
        <v>2636670</v>
      </c>
      <c r="B10214" s="1">
        <v>134</v>
      </c>
      <c r="C10214" s="1" t="s">
        <v>35</v>
      </c>
      <c r="D10214" s="1" t="s">
        <v>22</v>
      </c>
      <c r="E10214" s="1" t="s">
        <v>23</v>
      </c>
      <c r="F10214" s="47">
        <v>1857</v>
      </c>
      <c r="G10214" s="34">
        <v>1857.48</v>
      </c>
      <c r="H10214" s="1" t="s">
        <v>218</v>
      </c>
      <c r="I10214" s="34">
        <v>2.2110000000000001E-4</v>
      </c>
      <c r="J10214" s="34">
        <v>4647.6464999999998</v>
      </c>
      <c r="K10214" s="35" t="str">
        <f t="shared" si="905"/>
        <v>Regte Heide &amp; Riels Laag_H91E0C</v>
      </c>
      <c r="L10214" s="36">
        <f>VLOOKUP(D10214,DATA!A:F,5,FALSE)</f>
        <v>6.9280917156857415E-3</v>
      </c>
      <c r="M10214" s="37">
        <f>VLOOKUP(D10214,DATA!A:F,6,FALSE)</f>
        <v>2282</v>
      </c>
      <c r="N10214" s="36">
        <f t="shared" si="906"/>
        <v>5.0158197082169149</v>
      </c>
      <c r="O10214" s="36">
        <f t="shared" si="907"/>
        <v>5.015827006082616</v>
      </c>
      <c r="P10214" s="36">
        <f t="shared" si="908"/>
        <v>7.2978657010835946E-6</v>
      </c>
      <c r="Q10214" s="36">
        <f t="shared" si="909"/>
        <v>0</v>
      </c>
    </row>
    <row r="10215" spans="1:17" x14ac:dyDescent="0.3">
      <c r="A10215" s="29">
        <v>2636672</v>
      </c>
      <c r="B10215" s="1">
        <v>134</v>
      </c>
      <c r="C10215" s="1" t="s">
        <v>35</v>
      </c>
      <c r="D10215" s="1" t="s">
        <v>53</v>
      </c>
      <c r="E10215" s="1" t="s">
        <v>54</v>
      </c>
      <c r="F10215" s="47">
        <v>714</v>
      </c>
      <c r="G10215" s="34">
        <v>1681.49</v>
      </c>
      <c r="H10215" s="1" t="s">
        <v>218</v>
      </c>
      <c r="I10215" s="34">
        <v>2.2800000000000001E-4</v>
      </c>
      <c r="J10215" s="34">
        <v>2965.1606000000002</v>
      </c>
      <c r="K10215" s="35" t="str">
        <f t="shared" si="905"/>
        <v>Regte Heide &amp; Riels Laag_H4030</v>
      </c>
      <c r="L10215" s="36">
        <f>VLOOKUP(D10215,DATA!A:F,5,FALSE)</f>
        <v>1.0986712608830001E-2</v>
      </c>
      <c r="M10215" s="37">
        <f>VLOOKUP(D10215,DATA!A:F,6,FALSE)</f>
        <v>982</v>
      </c>
      <c r="N10215" s="36">
        <f t="shared" si="906"/>
        <v>99.954058431411227</v>
      </c>
      <c r="O10215" s="36">
        <f t="shared" si="907"/>
        <v>99.954058546440478</v>
      </c>
      <c r="P10215" s="36">
        <f t="shared" si="908"/>
        <v>1.1502925190143287E-7</v>
      </c>
      <c r="Q10215" s="36">
        <f t="shared" si="909"/>
        <v>0</v>
      </c>
    </row>
    <row r="10216" spans="1:17" x14ac:dyDescent="0.3">
      <c r="A10216" s="29">
        <v>2638200</v>
      </c>
      <c r="B10216" s="1">
        <v>134</v>
      </c>
      <c r="C10216" s="1" t="s">
        <v>35</v>
      </c>
      <c r="D10216" s="1" t="s">
        <v>53</v>
      </c>
      <c r="E10216" s="1" t="s">
        <v>54</v>
      </c>
      <c r="F10216" s="47">
        <v>714</v>
      </c>
      <c r="G10216" s="34">
        <v>1402.17</v>
      </c>
      <c r="H10216" s="1" t="s">
        <v>218</v>
      </c>
      <c r="I10216" s="34">
        <v>1.8013999999999999E-4</v>
      </c>
      <c r="J10216" s="34">
        <v>1126.3438000000001</v>
      </c>
      <c r="K10216" s="35" t="str">
        <f t="shared" si="905"/>
        <v>Regte Heide &amp; Riels Laag_H4030</v>
      </c>
      <c r="L10216" s="36">
        <f>VLOOKUP(D10216,DATA!A:F,5,FALSE)</f>
        <v>1.0986712608830001E-2</v>
      </c>
      <c r="M10216" s="37">
        <f>VLOOKUP(D10216,DATA!A:F,6,FALSE)</f>
        <v>982</v>
      </c>
      <c r="N10216" s="36">
        <f t="shared" si="906"/>
        <v>99.020739630669453</v>
      </c>
      <c r="O10216" s="36">
        <f t="shared" si="907"/>
        <v>99.020741549788184</v>
      </c>
      <c r="P10216" s="36">
        <f t="shared" si="908"/>
        <v>1.9191187305978019E-6</v>
      </c>
      <c r="Q10216" s="36">
        <f t="shared" si="909"/>
        <v>0</v>
      </c>
    </row>
    <row r="10217" spans="1:17" x14ac:dyDescent="0.3">
      <c r="A10217" s="29">
        <v>2638201</v>
      </c>
      <c r="B10217" s="1">
        <v>134</v>
      </c>
      <c r="C10217" s="1" t="s">
        <v>35</v>
      </c>
      <c r="D10217" s="1" t="s">
        <v>53</v>
      </c>
      <c r="E10217" s="1" t="s">
        <v>54</v>
      </c>
      <c r="F10217" s="47">
        <v>714</v>
      </c>
      <c r="G10217" s="34">
        <v>1517.75</v>
      </c>
      <c r="H10217" s="1" t="s">
        <v>218</v>
      </c>
      <c r="I10217" s="34">
        <v>2.0781E-4</v>
      </c>
      <c r="J10217" s="34">
        <v>428.37518</v>
      </c>
      <c r="K10217" s="35" t="str">
        <f t="shared" si="905"/>
        <v>Regte Heide &amp; Riels Laag_H4030</v>
      </c>
      <c r="L10217" s="36">
        <f>VLOOKUP(D10217,DATA!A:F,5,FALSE)</f>
        <v>1.0986712608830001E-2</v>
      </c>
      <c r="M10217" s="37">
        <f>VLOOKUP(D10217,DATA!A:F,6,FALSE)</f>
        <v>982</v>
      </c>
      <c r="N10217" s="36">
        <f t="shared" si="906"/>
        <v>99.722999216864565</v>
      </c>
      <c r="O10217" s="36">
        <f t="shared" si="907"/>
        <v>99.722999847546006</v>
      </c>
      <c r="P10217" s="36">
        <f t="shared" si="908"/>
        <v>6.3068144129374559E-7</v>
      </c>
      <c r="Q10217" s="36">
        <f t="shared" si="909"/>
        <v>0</v>
      </c>
    </row>
    <row r="10218" spans="1:17" x14ac:dyDescent="0.3">
      <c r="A10218" s="29">
        <v>2638204</v>
      </c>
      <c r="B10218" s="1">
        <v>134</v>
      </c>
      <c r="C10218" s="1" t="s">
        <v>35</v>
      </c>
      <c r="D10218" s="1" t="s">
        <v>53</v>
      </c>
      <c r="E10218" s="1" t="s">
        <v>54</v>
      </c>
      <c r="F10218" s="47">
        <v>714</v>
      </c>
      <c r="G10218" s="34">
        <v>1638.81</v>
      </c>
      <c r="H10218" s="1" t="s">
        <v>218</v>
      </c>
      <c r="I10218" s="34">
        <v>3.6000000000000002E-4</v>
      </c>
      <c r="J10218" s="34">
        <v>1402.1628000000001</v>
      </c>
      <c r="K10218" s="35" t="str">
        <f t="shared" si="905"/>
        <v>Regte Heide &amp; Riels Laag_H4030</v>
      </c>
      <c r="L10218" s="36">
        <f>VLOOKUP(D10218,DATA!A:F,5,FALSE)</f>
        <v>1.0986712608830001E-2</v>
      </c>
      <c r="M10218" s="37">
        <f>VLOOKUP(D10218,DATA!A:F,6,FALSE)</f>
        <v>982</v>
      </c>
      <c r="N10218" s="36">
        <f t="shared" si="906"/>
        <v>99.926593798232858</v>
      </c>
      <c r="O10218" s="36">
        <f t="shared" si="907"/>
        <v>99.926594088356595</v>
      </c>
      <c r="P10218" s="36">
        <f t="shared" si="908"/>
        <v>2.9012373659043078E-7</v>
      </c>
      <c r="Q10218" s="36">
        <f t="shared" si="909"/>
        <v>0</v>
      </c>
    </row>
    <row r="10219" spans="1:17" x14ac:dyDescent="0.3">
      <c r="A10219" s="29">
        <v>2639730</v>
      </c>
      <c r="B10219" s="1">
        <v>134</v>
      </c>
      <c r="C10219" s="1" t="s">
        <v>35</v>
      </c>
      <c r="D10219" s="1" t="s">
        <v>53</v>
      </c>
      <c r="E10219" s="1" t="s">
        <v>54</v>
      </c>
      <c r="F10219" s="47">
        <v>714</v>
      </c>
      <c r="G10219" s="34">
        <v>1288.94</v>
      </c>
      <c r="H10219" s="1" t="s">
        <v>218</v>
      </c>
      <c r="I10219" s="34">
        <v>1.7385E-4</v>
      </c>
      <c r="J10219" s="34">
        <v>2726.6030000000001</v>
      </c>
      <c r="K10219" s="35" t="str">
        <f t="shared" si="905"/>
        <v>Regte Heide &amp; Riels Laag_H4030</v>
      </c>
      <c r="L10219" s="36">
        <f>VLOOKUP(D10219,DATA!A:F,5,FALSE)</f>
        <v>1.0986712608830001E-2</v>
      </c>
      <c r="M10219" s="37">
        <f>VLOOKUP(D10219,DATA!A:F,6,FALSE)</f>
        <v>982</v>
      </c>
      <c r="N10219" s="36">
        <f t="shared" si="906"/>
        <v>96.682630352378339</v>
      </c>
      <c r="O10219" s="36">
        <f t="shared" si="907"/>
        <v>96.682636478482777</v>
      </c>
      <c r="P10219" s="36">
        <f t="shared" si="908"/>
        <v>6.1261044379534724E-6</v>
      </c>
      <c r="Q10219" s="36">
        <f t="shared" si="909"/>
        <v>0</v>
      </c>
    </row>
    <row r="10220" spans="1:17" x14ac:dyDescent="0.3">
      <c r="A10220" s="29">
        <v>2639731</v>
      </c>
      <c r="B10220" s="1">
        <v>134</v>
      </c>
      <c r="C10220" s="1" t="s">
        <v>35</v>
      </c>
      <c r="D10220" s="1" t="s">
        <v>53</v>
      </c>
      <c r="E10220" s="1" t="s">
        <v>54</v>
      </c>
      <c r="F10220" s="47">
        <v>714</v>
      </c>
      <c r="G10220" s="34">
        <v>1702.54</v>
      </c>
      <c r="H10220" s="1" t="s">
        <v>218</v>
      </c>
      <c r="I10220" s="34">
        <v>2.5149999999999999E-4</v>
      </c>
      <c r="J10220" s="34">
        <v>36.810749999999999</v>
      </c>
      <c r="K10220" s="35" t="str">
        <f t="shared" si="905"/>
        <v>Regte Heide &amp; Riels Laag_H4030</v>
      </c>
      <c r="L10220" s="36">
        <f>VLOOKUP(D10220,DATA!A:F,5,FALSE)</f>
        <v>1.0986712608830001E-2</v>
      </c>
      <c r="M10220" s="37">
        <f>VLOOKUP(D10220,DATA!A:F,6,FALSE)</f>
        <v>982</v>
      </c>
      <c r="N10220" s="36">
        <f t="shared" si="906"/>
        <v>99.963540760778045</v>
      </c>
      <c r="O10220" s="36">
        <f t="shared" si="907"/>
        <v>99.963540861483821</v>
      </c>
      <c r="P10220" s="36">
        <f t="shared" si="908"/>
        <v>1.0070577616261289E-7</v>
      </c>
      <c r="Q10220" s="36">
        <f t="shared" si="909"/>
        <v>0</v>
      </c>
    </row>
    <row r="10221" spans="1:17" x14ac:dyDescent="0.3">
      <c r="A10221" s="29">
        <v>2639733</v>
      </c>
      <c r="B10221" s="1">
        <v>134</v>
      </c>
      <c r="C10221" s="1" t="s">
        <v>35</v>
      </c>
      <c r="D10221" s="1" t="s">
        <v>53</v>
      </c>
      <c r="E10221" s="1" t="s">
        <v>54</v>
      </c>
      <c r="F10221" s="47">
        <v>714</v>
      </c>
      <c r="G10221" s="34">
        <v>2069.4299999999998</v>
      </c>
      <c r="H10221" s="1" t="s">
        <v>218</v>
      </c>
      <c r="I10221" s="34">
        <v>4.3609999999999998E-4</v>
      </c>
      <c r="J10221" s="34">
        <v>586.96027000000004</v>
      </c>
      <c r="K10221" s="35" t="str">
        <f t="shared" si="905"/>
        <v>Regte Heide &amp; Riels Laag_H4030</v>
      </c>
      <c r="L10221" s="36">
        <f>VLOOKUP(D10221,DATA!A:F,5,FALSE)</f>
        <v>1.0986712608830001E-2</v>
      </c>
      <c r="M10221" s="37">
        <f>VLOOKUP(D10221,DATA!A:F,6,FALSE)</f>
        <v>982</v>
      </c>
      <c r="N10221" s="36">
        <f t="shared" si="906"/>
        <v>99.999352322184151</v>
      </c>
      <c r="O10221" s="36">
        <f t="shared" si="907"/>
        <v>99.999352325287347</v>
      </c>
      <c r="P10221" s="36">
        <f t="shared" si="908"/>
        <v>3.1031959224492311E-9</v>
      </c>
      <c r="Q10221" s="36">
        <f t="shared" si="909"/>
        <v>0</v>
      </c>
    </row>
    <row r="10222" spans="1:17" x14ac:dyDescent="0.3">
      <c r="A10222" s="29">
        <v>2641259</v>
      </c>
      <c r="B10222" s="1">
        <v>134</v>
      </c>
      <c r="C10222" s="1" t="s">
        <v>35</v>
      </c>
      <c r="D10222" s="1" t="s">
        <v>53</v>
      </c>
      <c r="E10222" s="1" t="s">
        <v>54</v>
      </c>
      <c r="F10222" s="47">
        <v>714</v>
      </c>
      <c r="G10222" s="34">
        <v>1378.56</v>
      </c>
      <c r="H10222" s="1" t="s">
        <v>218</v>
      </c>
      <c r="I10222" s="34">
        <v>1.9007E-4</v>
      </c>
      <c r="J10222" s="34">
        <v>1937.6614</v>
      </c>
      <c r="K10222" s="35" t="str">
        <f t="shared" si="905"/>
        <v>Regte Heide &amp; Riels Laag_H4030</v>
      </c>
      <c r="L10222" s="36">
        <f>VLOOKUP(D10222,DATA!A:F,5,FALSE)</f>
        <v>1.0986712608830001E-2</v>
      </c>
      <c r="M10222" s="37">
        <f>VLOOKUP(D10222,DATA!A:F,6,FALSE)</f>
        <v>982</v>
      </c>
      <c r="N10222" s="36">
        <f t="shared" si="906"/>
        <v>98.73440456542987</v>
      </c>
      <c r="O10222" s="36">
        <f t="shared" si="907"/>
        <v>98.73440717485181</v>
      </c>
      <c r="P10222" s="36">
        <f t="shared" si="908"/>
        <v>2.60942194074687E-6</v>
      </c>
      <c r="Q10222" s="36">
        <f t="shared" si="909"/>
        <v>0</v>
      </c>
    </row>
    <row r="10223" spans="1:17" x14ac:dyDescent="0.3">
      <c r="A10223" s="29">
        <v>2641264</v>
      </c>
      <c r="B10223" s="1">
        <v>134</v>
      </c>
      <c r="C10223" s="1" t="s">
        <v>35</v>
      </c>
      <c r="D10223" s="1" t="s">
        <v>41</v>
      </c>
      <c r="E10223" s="1" t="s">
        <v>42</v>
      </c>
      <c r="F10223" s="47">
        <v>1071</v>
      </c>
      <c r="G10223" s="34">
        <v>1263.83</v>
      </c>
      <c r="H10223" s="1" t="s">
        <v>218</v>
      </c>
      <c r="I10223" s="34">
        <v>1.1946999999999999E-3</v>
      </c>
      <c r="J10223" s="34">
        <v>206.52588</v>
      </c>
      <c r="K10223" s="35" t="str">
        <f t="shared" si="905"/>
        <v>Regte Heide &amp; Riels Laag_H4010A</v>
      </c>
      <c r="L10223" s="36">
        <f>VLOOKUP(D10223,DATA!A:F,5,FALSE)</f>
        <v>1.3726988247862192E-2</v>
      </c>
      <c r="M10223" s="37">
        <f>VLOOKUP(D10223,DATA!A:F,6,FALSE)</f>
        <v>1285.5</v>
      </c>
      <c r="N10223" s="36">
        <f t="shared" si="906"/>
        <v>42.61775864636261</v>
      </c>
      <c r="O10223" s="36">
        <f t="shared" si="907"/>
        <v>42.618159700281794</v>
      </c>
      <c r="P10223" s="36">
        <f t="shared" si="908"/>
        <v>4.0105391918388023E-4</v>
      </c>
      <c r="Q10223" s="36">
        <f t="shared" si="909"/>
        <v>0</v>
      </c>
    </row>
    <row r="10224" spans="1:17" x14ac:dyDescent="0.3">
      <c r="A10224" s="30">
        <v>2642792</v>
      </c>
      <c r="B10224" s="14">
        <v>134</v>
      </c>
      <c r="C10224" s="14" t="s">
        <v>35</v>
      </c>
      <c r="D10224" s="14" t="s">
        <v>55</v>
      </c>
      <c r="E10224" s="14" t="s">
        <v>56</v>
      </c>
      <c r="F10224" s="48">
        <v>500</v>
      </c>
      <c r="G10224" s="38">
        <v>1669.88</v>
      </c>
      <c r="H10224" s="14" t="s">
        <v>218</v>
      </c>
      <c r="I10224" s="38">
        <v>5.4089999999999997E-4</v>
      </c>
      <c r="J10224" s="38">
        <v>42.072539999999996</v>
      </c>
      <c r="K10224" s="39" t="str">
        <f t="shared" si="905"/>
        <v>Regte Heide &amp; Riels Laag_H3130</v>
      </c>
      <c r="L10224" s="40">
        <f>VLOOKUP(D10224,DATA!A:F,5,FALSE)</f>
        <v>0</v>
      </c>
      <c r="M10224" s="41">
        <f>VLOOKUP(D10224,DATA!A:F,6,FALSE)</f>
        <v>3.5</v>
      </c>
      <c r="N10224" s="40">
        <f t="shared" si="906"/>
        <v>50</v>
      </c>
      <c r="O10224" s="40">
        <f t="shared" si="907"/>
        <v>50</v>
      </c>
      <c r="P10224" s="40">
        <f>J10224/10000*I10224</f>
        <v>2.2757036885999999E-6</v>
      </c>
      <c r="Q10224" s="40">
        <f>IF(AND(H10224&lt;&gt;"below",I10224&gt;=0.005),M10224*P10224,0)</f>
        <v>0</v>
      </c>
    </row>
    <row r="10225" spans="1:17" x14ac:dyDescent="0.3">
      <c r="A10225" s="29">
        <v>2642793</v>
      </c>
      <c r="B10225" s="1">
        <v>134</v>
      </c>
      <c r="C10225" s="1" t="s">
        <v>35</v>
      </c>
      <c r="D10225" s="1" t="s">
        <v>41</v>
      </c>
      <c r="E10225" s="1" t="s">
        <v>42</v>
      </c>
      <c r="F10225" s="47">
        <v>1071</v>
      </c>
      <c r="G10225" s="34">
        <v>1356.76</v>
      </c>
      <c r="H10225" s="1" t="s">
        <v>218</v>
      </c>
      <c r="I10225" s="34">
        <v>8.8710000000000004E-4</v>
      </c>
      <c r="J10225" s="34">
        <v>934.97485796829005</v>
      </c>
      <c r="K10225" s="35" t="str">
        <f t="shared" si="905"/>
        <v>Regte Heide &amp; Riels Laag_H4010A</v>
      </c>
      <c r="L10225" s="36">
        <f>VLOOKUP(D10225,DATA!A:F,5,FALSE)</f>
        <v>1.3726988247862192E-2</v>
      </c>
      <c r="M10225" s="37">
        <f>VLOOKUP(D10225,DATA!A:F,6,FALSE)</f>
        <v>1285.5</v>
      </c>
      <c r="N10225" s="36">
        <f t="shared" si="906"/>
        <v>72.674796850832962</v>
      </c>
      <c r="O10225" s="36">
        <f t="shared" si="907"/>
        <v>72.675038671752247</v>
      </c>
      <c r="P10225" s="36">
        <f t="shared" si="908"/>
        <v>2.4182091928537375E-4</v>
      </c>
      <c r="Q10225" s="36">
        <f t="shared" si="909"/>
        <v>0</v>
      </c>
    </row>
    <row r="10226" spans="1:17" x14ac:dyDescent="0.3">
      <c r="A10226" s="29">
        <v>2642793</v>
      </c>
      <c r="B10226" s="1">
        <v>134</v>
      </c>
      <c r="C10226" s="1" t="s">
        <v>35</v>
      </c>
      <c r="D10226" s="1" t="s">
        <v>53</v>
      </c>
      <c r="E10226" s="1" t="s">
        <v>54</v>
      </c>
      <c r="F10226" s="47">
        <v>714</v>
      </c>
      <c r="G10226" s="34">
        <v>1356.76</v>
      </c>
      <c r="H10226" s="1" t="s">
        <v>218</v>
      </c>
      <c r="I10226" s="34">
        <v>8.8710000000000004E-4</v>
      </c>
      <c r="J10226" s="34">
        <v>173.59372999999999</v>
      </c>
      <c r="K10226" s="35" t="str">
        <f t="shared" si="905"/>
        <v>Regte Heide &amp; Riels Laag_H4030</v>
      </c>
      <c r="L10226" s="36">
        <f>VLOOKUP(D10226,DATA!A:F,5,FALSE)</f>
        <v>1.0986712608830001E-2</v>
      </c>
      <c r="M10226" s="37">
        <f>VLOOKUP(D10226,DATA!A:F,6,FALSE)</f>
        <v>982</v>
      </c>
      <c r="N10226" s="36">
        <f t="shared" si="906"/>
        <v>98.397389508269384</v>
      </c>
      <c r="O10226" s="36">
        <f t="shared" si="907"/>
        <v>98.397404877419532</v>
      </c>
      <c r="P10226" s="36">
        <f t="shared" si="908"/>
        <v>1.5369150148103472E-5</v>
      </c>
      <c r="Q10226" s="36">
        <f t="shared" si="909"/>
        <v>0</v>
      </c>
    </row>
    <row r="10227" spans="1:17" x14ac:dyDescent="0.3">
      <c r="A10227" s="29">
        <v>2642793</v>
      </c>
      <c r="B10227" s="1">
        <v>134</v>
      </c>
      <c r="C10227" s="1" t="s">
        <v>35</v>
      </c>
      <c r="D10227" s="1" t="s">
        <v>43</v>
      </c>
      <c r="E10227" s="1" t="s">
        <v>44</v>
      </c>
      <c r="F10227" s="47">
        <v>1071</v>
      </c>
      <c r="G10227" s="34">
        <v>1356.76</v>
      </c>
      <c r="H10227" s="1" t="s">
        <v>218</v>
      </c>
      <c r="I10227" s="34">
        <v>8.8710000000000004E-4</v>
      </c>
      <c r="J10227" s="34">
        <v>3531.4933999999998</v>
      </c>
      <c r="K10227" s="35" t="str">
        <f t="shared" si="905"/>
        <v>Regte Heide &amp; Riels Laag_H7150</v>
      </c>
      <c r="L10227" s="36">
        <f>VLOOKUP(D10227,DATA!A:F,5,FALSE)</f>
        <v>1.3726988247862192E-2</v>
      </c>
      <c r="M10227" s="37">
        <f>VLOOKUP(D10227,DATA!A:F,6,FALSE)</f>
        <v>1285.5</v>
      </c>
      <c r="N10227" s="36">
        <f t="shared" si="906"/>
        <v>72.674796850832962</v>
      </c>
      <c r="O10227" s="36">
        <f t="shared" si="907"/>
        <v>72.675038671752247</v>
      </c>
      <c r="P10227" s="36">
        <f t="shared" si="908"/>
        <v>2.4182091928537375E-4</v>
      </c>
      <c r="Q10227" s="36">
        <f t="shared" si="909"/>
        <v>0</v>
      </c>
    </row>
    <row r="10228" spans="1:17" x14ac:dyDescent="0.3">
      <c r="A10228" s="30">
        <v>2642794</v>
      </c>
      <c r="B10228" s="14">
        <v>134</v>
      </c>
      <c r="C10228" s="14" t="s">
        <v>35</v>
      </c>
      <c r="D10228" s="14" t="s">
        <v>55</v>
      </c>
      <c r="E10228" s="14" t="s">
        <v>56</v>
      </c>
      <c r="F10228" s="48">
        <v>500</v>
      </c>
      <c r="G10228" s="38">
        <v>1365.32</v>
      </c>
      <c r="H10228" s="14" t="s">
        <v>218</v>
      </c>
      <c r="I10228" s="38">
        <v>1.5158000000000001E-3</v>
      </c>
      <c r="J10228" s="38">
        <v>95.130207999999996</v>
      </c>
      <c r="K10228" s="39" t="str">
        <f t="shared" si="905"/>
        <v>Regte Heide &amp; Riels Laag_H3130</v>
      </c>
      <c r="L10228" s="40">
        <f>VLOOKUP(D10228,DATA!A:F,5,FALSE)</f>
        <v>0</v>
      </c>
      <c r="M10228" s="41">
        <f>VLOOKUP(D10228,DATA!A:F,6,FALSE)</f>
        <v>3.5</v>
      </c>
      <c r="N10228" s="40">
        <f t="shared" si="906"/>
        <v>50</v>
      </c>
      <c r="O10228" s="40">
        <f t="shared" si="907"/>
        <v>50</v>
      </c>
      <c r="P10228" s="40">
        <f>J10228/10000*I10228</f>
        <v>1.441983692864E-5</v>
      </c>
      <c r="Q10228" s="40">
        <f>IF(AND(H10228&lt;&gt;"below",I10228&gt;=0.005),M10228*P10228,0)</f>
        <v>0</v>
      </c>
    </row>
    <row r="10229" spans="1:17" x14ac:dyDescent="0.3">
      <c r="A10229" s="29">
        <v>2642794</v>
      </c>
      <c r="B10229" s="1">
        <v>134</v>
      </c>
      <c r="C10229" s="1" t="s">
        <v>35</v>
      </c>
      <c r="D10229" s="1" t="s">
        <v>41</v>
      </c>
      <c r="E10229" s="1" t="s">
        <v>42</v>
      </c>
      <c r="F10229" s="47">
        <v>1071</v>
      </c>
      <c r="G10229" s="34">
        <v>1365.32</v>
      </c>
      <c r="H10229" s="1" t="s">
        <v>218</v>
      </c>
      <c r="I10229" s="34">
        <v>1.5158000000000001E-3</v>
      </c>
      <c r="J10229" s="34">
        <v>119.75029000000001</v>
      </c>
      <c r="K10229" s="35" t="str">
        <f t="shared" si="905"/>
        <v>Regte Heide &amp; Riels Laag_H4010A</v>
      </c>
      <c r="L10229" s="36">
        <f>VLOOKUP(D10229,DATA!A:F,5,FALSE)</f>
        <v>1.3726988247862192E-2</v>
      </c>
      <c r="M10229" s="37">
        <f>VLOOKUP(D10229,DATA!A:F,6,FALSE)</f>
        <v>1285.5</v>
      </c>
      <c r="N10229" s="36">
        <f t="shared" si="906"/>
        <v>74.945133304279352</v>
      </c>
      <c r="O10229" s="36">
        <f t="shared" si="907"/>
        <v>74.945524010605581</v>
      </c>
      <c r="P10229" s="36">
        <f t="shared" si="908"/>
        <v>3.9070632622895118E-4</v>
      </c>
      <c r="Q10229" s="36">
        <f t="shared" si="909"/>
        <v>0</v>
      </c>
    </row>
    <row r="10230" spans="1:17" x14ac:dyDescent="0.3">
      <c r="A10230" s="29">
        <v>2644320</v>
      </c>
      <c r="B10230" s="1">
        <v>134</v>
      </c>
      <c r="C10230" s="1" t="s">
        <v>35</v>
      </c>
      <c r="D10230" s="1" t="s">
        <v>53</v>
      </c>
      <c r="E10230" s="1" t="s">
        <v>54</v>
      </c>
      <c r="F10230" s="47">
        <v>714</v>
      </c>
      <c r="G10230" s="34">
        <v>1940.11</v>
      </c>
      <c r="H10230" s="1" t="s">
        <v>218</v>
      </c>
      <c r="I10230" s="34">
        <v>4.6729999999999997E-4</v>
      </c>
      <c r="J10230" s="34">
        <v>363.99025999999998</v>
      </c>
      <c r="K10230" s="35" t="str">
        <f t="shared" si="905"/>
        <v>Regte Heide &amp; Riels Laag_H4030</v>
      </c>
      <c r="L10230" s="36">
        <f>VLOOKUP(D10230,DATA!A:F,5,FALSE)</f>
        <v>1.0986712608830001E-2</v>
      </c>
      <c r="M10230" s="37">
        <f>VLOOKUP(D10230,DATA!A:F,6,FALSE)</f>
        <v>982</v>
      </c>
      <c r="N10230" s="36">
        <f t="shared" si="906"/>
        <v>99.997318384448008</v>
      </c>
      <c r="O10230" s="36">
        <f t="shared" si="907"/>
        <v>99.997318398215256</v>
      </c>
      <c r="P10230" s="36">
        <f t="shared" si="908"/>
        <v>1.3767248674412258E-8</v>
      </c>
      <c r="Q10230" s="36">
        <f t="shared" si="909"/>
        <v>0</v>
      </c>
    </row>
    <row r="10231" spans="1:17" x14ac:dyDescent="0.3">
      <c r="A10231" s="30">
        <v>2644321</v>
      </c>
      <c r="B10231" s="14">
        <v>134</v>
      </c>
      <c r="C10231" s="14" t="s">
        <v>35</v>
      </c>
      <c r="D10231" s="14" t="s">
        <v>55</v>
      </c>
      <c r="E10231" s="14" t="s">
        <v>56</v>
      </c>
      <c r="F10231" s="48">
        <v>500</v>
      </c>
      <c r="G10231" s="38">
        <v>1583.82</v>
      </c>
      <c r="H10231" s="14" t="s">
        <v>218</v>
      </c>
      <c r="I10231" s="38">
        <v>8.8250000000000004E-4</v>
      </c>
      <c r="J10231" s="38">
        <v>1973.0454641127999</v>
      </c>
      <c r="K10231" s="39" t="str">
        <f t="shared" si="905"/>
        <v>Regte Heide &amp; Riels Laag_H3130</v>
      </c>
      <c r="L10231" s="40">
        <f>VLOOKUP(D10231,DATA!A:F,5,FALSE)</f>
        <v>0</v>
      </c>
      <c r="M10231" s="41">
        <f>VLOOKUP(D10231,DATA!A:F,6,FALSE)</f>
        <v>3.5</v>
      </c>
      <c r="N10231" s="40">
        <f t="shared" si="906"/>
        <v>50</v>
      </c>
      <c r="O10231" s="40">
        <f t="shared" si="907"/>
        <v>50</v>
      </c>
      <c r="P10231" s="40">
        <f>J10231/10000*I10231</f>
        <v>1.7412126220795458E-4</v>
      </c>
      <c r="Q10231" s="40">
        <f>IF(AND(H10231&lt;&gt;"below",I10231&gt;=0.005),M10231*P10231,0)</f>
        <v>0</v>
      </c>
    </row>
    <row r="10232" spans="1:17" x14ac:dyDescent="0.3">
      <c r="A10232" s="29">
        <v>2644321</v>
      </c>
      <c r="B10232" s="1">
        <v>134</v>
      </c>
      <c r="C10232" s="1" t="s">
        <v>35</v>
      </c>
      <c r="D10232" s="1" t="s">
        <v>41</v>
      </c>
      <c r="E10232" s="1" t="s">
        <v>42</v>
      </c>
      <c r="F10232" s="47">
        <v>1071</v>
      </c>
      <c r="G10232" s="34">
        <v>1583.82</v>
      </c>
      <c r="H10232" s="1" t="s">
        <v>218</v>
      </c>
      <c r="I10232" s="34">
        <v>8.8250000000000004E-4</v>
      </c>
      <c r="J10232" s="34">
        <v>587.27336400000002</v>
      </c>
      <c r="K10232" s="35" t="str">
        <f t="shared" si="905"/>
        <v>Regte Heide &amp; Riels Laag_H4010A</v>
      </c>
      <c r="L10232" s="36">
        <f>VLOOKUP(D10232,DATA!A:F,5,FALSE)</f>
        <v>1.3726988247862192E-2</v>
      </c>
      <c r="M10232" s="37">
        <f>VLOOKUP(D10232,DATA!A:F,6,FALSE)</f>
        <v>1285.5</v>
      </c>
      <c r="N10232" s="36">
        <f t="shared" si="906"/>
        <v>98.361768892184074</v>
      </c>
      <c r="O10232" s="36">
        <f t="shared" si="907"/>
        <v>98.361788412593853</v>
      </c>
      <c r="P10232" s="36">
        <f t="shared" si="908"/>
        <v>1.9520409779261172E-5</v>
      </c>
      <c r="Q10232" s="36">
        <f t="shared" si="909"/>
        <v>0</v>
      </c>
    </row>
    <row r="10233" spans="1:17" x14ac:dyDescent="0.3">
      <c r="A10233" s="29">
        <v>2644321</v>
      </c>
      <c r="B10233" s="1">
        <v>134</v>
      </c>
      <c r="C10233" s="1" t="s">
        <v>35</v>
      </c>
      <c r="D10233" s="1" t="s">
        <v>53</v>
      </c>
      <c r="E10233" s="1" t="s">
        <v>54</v>
      </c>
      <c r="F10233" s="47">
        <v>714</v>
      </c>
      <c r="G10233" s="34">
        <v>1583.82</v>
      </c>
      <c r="H10233" s="1" t="s">
        <v>218</v>
      </c>
      <c r="I10233" s="34">
        <v>8.8250000000000004E-4</v>
      </c>
      <c r="J10233" s="34">
        <v>391.51557600000001</v>
      </c>
      <c r="K10233" s="35" t="str">
        <f t="shared" si="905"/>
        <v>Regte Heide &amp; Riels Laag_H4030</v>
      </c>
      <c r="L10233" s="36">
        <f>VLOOKUP(D10233,DATA!A:F,5,FALSE)</f>
        <v>1.0986712608830001E-2</v>
      </c>
      <c r="M10233" s="37">
        <f>VLOOKUP(D10233,DATA!A:F,6,FALSE)</f>
        <v>982</v>
      </c>
      <c r="N10233" s="36">
        <f t="shared" si="906"/>
        <v>99.865769445765451</v>
      </c>
      <c r="O10233" s="36">
        <f t="shared" si="907"/>
        <v>99.865770745481285</v>
      </c>
      <c r="P10233" s="36">
        <f t="shared" si="908"/>
        <v>1.2997158336247594E-6</v>
      </c>
      <c r="Q10233" s="36">
        <f t="shared" si="909"/>
        <v>0</v>
      </c>
    </row>
    <row r="10234" spans="1:17" x14ac:dyDescent="0.3">
      <c r="A10234" s="29">
        <v>2644321</v>
      </c>
      <c r="B10234" s="1">
        <v>134</v>
      </c>
      <c r="C10234" s="1" t="s">
        <v>35</v>
      </c>
      <c r="D10234" s="1" t="s">
        <v>43</v>
      </c>
      <c r="E10234" s="1" t="s">
        <v>44</v>
      </c>
      <c r="F10234" s="47">
        <v>1071</v>
      </c>
      <c r="G10234" s="34">
        <v>1583.82</v>
      </c>
      <c r="H10234" s="1" t="s">
        <v>218</v>
      </c>
      <c r="I10234" s="34">
        <v>8.8250000000000004E-4</v>
      </c>
      <c r="J10234" s="34">
        <v>788.55849999999998</v>
      </c>
      <c r="K10234" s="35" t="str">
        <f t="shared" si="905"/>
        <v>Regte Heide &amp; Riels Laag_H7150</v>
      </c>
      <c r="L10234" s="36">
        <f>VLOOKUP(D10234,DATA!A:F,5,FALSE)</f>
        <v>1.3726988247862192E-2</v>
      </c>
      <c r="M10234" s="37">
        <f>VLOOKUP(D10234,DATA!A:F,6,FALSE)</f>
        <v>1285.5</v>
      </c>
      <c r="N10234" s="36">
        <f t="shared" si="906"/>
        <v>98.361768892184074</v>
      </c>
      <c r="O10234" s="36">
        <f t="shared" si="907"/>
        <v>98.361788412593853</v>
      </c>
      <c r="P10234" s="36">
        <f t="shared" si="908"/>
        <v>1.9520409779261172E-5</v>
      </c>
      <c r="Q10234" s="36">
        <f t="shared" si="909"/>
        <v>0</v>
      </c>
    </row>
    <row r="10235" spans="1:17" x14ac:dyDescent="0.3">
      <c r="A10235" s="29">
        <v>2644322</v>
      </c>
      <c r="B10235" s="1">
        <v>134</v>
      </c>
      <c r="C10235" s="1" t="s">
        <v>35</v>
      </c>
      <c r="D10235" s="1" t="s">
        <v>41</v>
      </c>
      <c r="E10235" s="1" t="s">
        <v>42</v>
      </c>
      <c r="F10235" s="47">
        <v>1071</v>
      </c>
      <c r="G10235" s="34">
        <v>1272.18</v>
      </c>
      <c r="H10235" s="1" t="s">
        <v>218</v>
      </c>
      <c r="I10235" s="34">
        <v>1.1701000000000001E-3</v>
      </c>
      <c r="J10235" s="34">
        <v>5004.6296560875999</v>
      </c>
      <c r="K10235" s="35" t="str">
        <f t="shared" si="905"/>
        <v>Regte Heide &amp; Riels Laag_H4010A</v>
      </c>
      <c r="L10235" s="36">
        <f>VLOOKUP(D10235,DATA!A:F,5,FALSE)</f>
        <v>1.3726988247862192E-2</v>
      </c>
      <c r="M10235" s="37">
        <f>VLOOKUP(D10235,DATA!A:F,6,FALSE)</f>
        <v>1285.5</v>
      </c>
      <c r="N10235" s="36">
        <f t="shared" si="906"/>
        <v>45.441605431226648</v>
      </c>
      <c r="O10235" s="36">
        <f t="shared" si="907"/>
        <v>45.442003642735827</v>
      </c>
      <c r="P10235" s="36">
        <f t="shared" si="908"/>
        <v>3.9821150917873638E-4</v>
      </c>
      <c r="Q10235" s="36">
        <f t="shared" si="909"/>
        <v>0</v>
      </c>
    </row>
    <row r="10236" spans="1:17" x14ac:dyDescent="0.3">
      <c r="A10236" s="29">
        <v>2644322</v>
      </c>
      <c r="B10236" s="1">
        <v>134</v>
      </c>
      <c r="C10236" s="1" t="s">
        <v>35</v>
      </c>
      <c r="D10236" s="1" t="s">
        <v>53</v>
      </c>
      <c r="E10236" s="1" t="s">
        <v>54</v>
      </c>
      <c r="F10236" s="47">
        <v>714</v>
      </c>
      <c r="G10236" s="34">
        <v>1272.18</v>
      </c>
      <c r="H10236" s="1" t="s">
        <v>218</v>
      </c>
      <c r="I10236" s="34">
        <v>1.1701000000000001E-3</v>
      </c>
      <c r="J10236" s="34">
        <v>937.89079730879405</v>
      </c>
      <c r="K10236" s="35" t="str">
        <f t="shared" si="905"/>
        <v>Regte Heide &amp; Riels Laag_H4030</v>
      </c>
      <c r="L10236" s="36">
        <f>VLOOKUP(D10236,DATA!A:F,5,FALSE)</f>
        <v>1.0986712608830001E-2</v>
      </c>
      <c r="M10236" s="37">
        <f>VLOOKUP(D10236,DATA!A:F,6,FALSE)</f>
        <v>982</v>
      </c>
      <c r="N10236" s="36">
        <f t="shared" si="906"/>
        <v>96.038491833548562</v>
      </c>
      <c r="O10236" s="36">
        <f t="shared" si="907"/>
        <v>96.038540743142832</v>
      </c>
      <c r="P10236" s="36">
        <f t="shared" si="908"/>
        <v>4.8909594269730405E-5</v>
      </c>
      <c r="Q10236" s="36">
        <f t="shared" si="909"/>
        <v>0</v>
      </c>
    </row>
    <row r="10237" spans="1:17" x14ac:dyDescent="0.3">
      <c r="A10237" s="29">
        <v>2644322</v>
      </c>
      <c r="B10237" s="1">
        <v>134</v>
      </c>
      <c r="C10237" s="1" t="s">
        <v>35</v>
      </c>
      <c r="D10237" s="1" t="s">
        <v>43</v>
      </c>
      <c r="E10237" s="1" t="s">
        <v>44</v>
      </c>
      <c r="F10237" s="47">
        <v>1071</v>
      </c>
      <c r="G10237" s="34">
        <v>1272.18</v>
      </c>
      <c r="H10237" s="1" t="s">
        <v>218</v>
      </c>
      <c r="I10237" s="34">
        <v>1.1701000000000001E-3</v>
      </c>
      <c r="J10237" s="34">
        <v>144.41989000000001</v>
      </c>
      <c r="K10237" s="35" t="str">
        <f t="shared" si="905"/>
        <v>Regte Heide &amp; Riels Laag_H7150</v>
      </c>
      <c r="L10237" s="36">
        <f>VLOOKUP(D10237,DATA!A:F,5,FALSE)</f>
        <v>1.3726988247862192E-2</v>
      </c>
      <c r="M10237" s="37">
        <f>VLOOKUP(D10237,DATA!A:F,6,FALSE)</f>
        <v>1285.5</v>
      </c>
      <c r="N10237" s="36">
        <f t="shared" si="906"/>
        <v>45.441605431226648</v>
      </c>
      <c r="O10237" s="36">
        <f t="shared" si="907"/>
        <v>45.442003642735827</v>
      </c>
      <c r="P10237" s="36">
        <f t="shared" si="908"/>
        <v>3.9821150917873638E-4</v>
      </c>
      <c r="Q10237" s="36">
        <f t="shared" si="909"/>
        <v>0</v>
      </c>
    </row>
    <row r="10238" spans="1:17" x14ac:dyDescent="0.3">
      <c r="A10238" s="30">
        <v>2644323</v>
      </c>
      <c r="B10238" s="14">
        <v>134</v>
      </c>
      <c r="C10238" s="14" t="s">
        <v>35</v>
      </c>
      <c r="D10238" s="14" t="s">
        <v>55</v>
      </c>
      <c r="E10238" s="14" t="s">
        <v>56</v>
      </c>
      <c r="F10238" s="48">
        <v>500</v>
      </c>
      <c r="G10238" s="38">
        <v>1530.94</v>
      </c>
      <c r="H10238" s="14" t="s">
        <v>218</v>
      </c>
      <c r="I10238" s="38">
        <v>2.1167999999999998E-3</v>
      </c>
      <c r="J10238" s="38">
        <v>382.20319999999998</v>
      </c>
      <c r="K10238" s="39" t="str">
        <f t="shared" si="905"/>
        <v>Regte Heide &amp; Riels Laag_H3130</v>
      </c>
      <c r="L10238" s="40">
        <f>VLOOKUP(D10238,DATA!A:F,5,FALSE)</f>
        <v>0</v>
      </c>
      <c r="M10238" s="41">
        <f>VLOOKUP(D10238,DATA!A:F,6,FALSE)</f>
        <v>3.5</v>
      </c>
      <c r="N10238" s="40">
        <f t="shared" si="906"/>
        <v>50</v>
      </c>
      <c r="O10238" s="40">
        <f t="shared" si="907"/>
        <v>50</v>
      </c>
      <c r="P10238" s="40">
        <f>J10238/10000*I10238</f>
        <v>8.0904773375999983E-5</v>
      </c>
      <c r="Q10238" s="40">
        <f>IF(AND(H10238&lt;&gt;"below",I10238&gt;=0.005),M10238*P10238,0)</f>
        <v>0</v>
      </c>
    </row>
    <row r="10239" spans="1:17" x14ac:dyDescent="0.3">
      <c r="A10239" s="29">
        <v>2644323</v>
      </c>
      <c r="B10239" s="1">
        <v>134</v>
      </c>
      <c r="C10239" s="1" t="s">
        <v>35</v>
      </c>
      <c r="D10239" s="1" t="s">
        <v>41</v>
      </c>
      <c r="E10239" s="1" t="s">
        <v>42</v>
      </c>
      <c r="F10239" s="47">
        <v>1071</v>
      </c>
      <c r="G10239" s="34">
        <v>1530.94</v>
      </c>
      <c r="H10239" s="1" t="s">
        <v>218</v>
      </c>
      <c r="I10239" s="34">
        <v>2.1167999999999998E-3</v>
      </c>
      <c r="J10239" s="34">
        <v>3.5261898</v>
      </c>
      <c r="K10239" s="35" t="str">
        <f t="shared" si="905"/>
        <v>Regte Heide &amp; Riels Laag_H4010A</v>
      </c>
      <c r="L10239" s="36">
        <f>VLOOKUP(D10239,DATA!A:F,5,FALSE)</f>
        <v>1.3726988247862192E-2</v>
      </c>
      <c r="M10239" s="37">
        <f>VLOOKUP(D10239,DATA!A:F,6,FALSE)</f>
        <v>1285.5</v>
      </c>
      <c r="N10239" s="36">
        <f t="shared" si="906"/>
        <v>96.672642466593686</v>
      </c>
      <c r="O10239" s="36">
        <f t="shared" si="907"/>
        <v>96.672735932292682</v>
      </c>
      <c r="P10239" s="36">
        <f t="shared" si="908"/>
        <v>9.3465698995487401E-5</v>
      </c>
      <c r="Q10239" s="36">
        <f t="shared" si="909"/>
        <v>0</v>
      </c>
    </row>
    <row r="10240" spans="1:17" x14ac:dyDescent="0.3">
      <c r="A10240" s="29">
        <v>2645848</v>
      </c>
      <c r="B10240" s="1">
        <v>134</v>
      </c>
      <c r="C10240" s="1" t="s">
        <v>35</v>
      </c>
      <c r="D10240" s="1" t="s">
        <v>53</v>
      </c>
      <c r="E10240" s="1" t="s">
        <v>54</v>
      </c>
      <c r="F10240" s="47">
        <v>714</v>
      </c>
      <c r="G10240" s="34">
        <v>1904.72</v>
      </c>
      <c r="H10240" s="1" t="s">
        <v>218</v>
      </c>
      <c r="I10240" s="34">
        <v>3.3199999999999999E-4</v>
      </c>
      <c r="J10240" s="34">
        <v>507.42149999999998</v>
      </c>
      <c r="K10240" s="35" t="str">
        <f t="shared" si="905"/>
        <v>Regte Heide &amp; Riels Laag_H4030</v>
      </c>
      <c r="L10240" s="36">
        <f>VLOOKUP(D10240,DATA!A:F,5,FALSE)</f>
        <v>1.0986712608830001E-2</v>
      </c>
      <c r="M10240" s="37">
        <f>VLOOKUP(D10240,DATA!A:F,6,FALSE)</f>
        <v>982</v>
      </c>
      <c r="N10240" s="36">
        <f t="shared" si="906"/>
        <v>99.996044027564196</v>
      </c>
      <c r="O10240" s="36">
        <f t="shared" si="907"/>
        <v>99.996044041993358</v>
      </c>
      <c r="P10240" s="36">
        <f t="shared" si="908"/>
        <v>1.4429161865336937E-8</v>
      </c>
      <c r="Q10240" s="36">
        <f t="shared" si="909"/>
        <v>0</v>
      </c>
    </row>
    <row r="10241" spans="1:17" x14ac:dyDescent="0.3">
      <c r="A10241" s="30">
        <v>2645849</v>
      </c>
      <c r="B10241" s="14">
        <v>134</v>
      </c>
      <c r="C10241" s="14" t="s">
        <v>35</v>
      </c>
      <c r="D10241" s="14" t="s">
        <v>55</v>
      </c>
      <c r="E10241" s="14" t="s">
        <v>56</v>
      </c>
      <c r="F10241" s="48">
        <v>500</v>
      </c>
      <c r="G10241" s="38">
        <v>1749.86</v>
      </c>
      <c r="H10241" s="14" t="s">
        <v>218</v>
      </c>
      <c r="I10241" s="38">
        <v>3.3789999999999997E-4</v>
      </c>
      <c r="J10241" s="38">
        <v>409.49173000000002</v>
      </c>
      <c r="K10241" s="39" t="str">
        <f t="shared" si="905"/>
        <v>Regte Heide &amp; Riels Laag_H3130</v>
      </c>
      <c r="L10241" s="40">
        <f>VLOOKUP(D10241,DATA!A:F,5,FALSE)</f>
        <v>0</v>
      </c>
      <c r="M10241" s="41">
        <f>VLOOKUP(D10241,DATA!A:F,6,FALSE)</f>
        <v>3.5</v>
      </c>
      <c r="N10241" s="40">
        <f t="shared" si="906"/>
        <v>50</v>
      </c>
      <c r="O10241" s="40">
        <f t="shared" si="907"/>
        <v>50</v>
      </c>
      <c r="P10241" s="40">
        <f>J10241/10000*I10241</f>
        <v>1.3836725556699998E-5</v>
      </c>
      <c r="Q10241" s="40">
        <f>IF(AND(H10241&lt;&gt;"below",I10241&gt;=0.005),M10241*P10241,0)</f>
        <v>0</v>
      </c>
    </row>
    <row r="10242" spans="1:17" x14ac:dyDescent="0.3">
      <c r="A10242" s="29">
        <v>2645849</v>
      </c>
      <c r="B10242" s="1">
        <v>134</v>
      </c>
      <c r="C10242" s="1" t="s">
        <v>35</v>
      </c>
      <c r="D10242" s="1" t="s">
        <v>41</v>
      </c>
      <c r="E10242" s="1" t="s">
        <v>42</v>
      </c>
      <c r="F10242" s="47">
        <v>1071</v>
      </c>
      <c r="G10242" s="34">
        <v>1749.86</v>
      </c>
      <c r="H10242" s="1" t="s">
        <v>218</v>
      </c>
      <c r="I10242" s="34">
        <v>3.3789999999999997E-4</v>
      </c>
      <c r="J10242" s="34">
        <v>232.71541999999999</v>
      </c>
      <c r="K10242" s="35" t="str">
        <f t="shared" si="905"/>
        <v>Regte Heide &amp; Riels Laag_H4010A</v>
      </c>
      <c r="L10242" s="36">
        <f>VLOOKUP(D10242,DATA!A:F,5,FALSE)</f>
        <v>1.3726988247862192E-2</v>
      </c>
      <c r="M10242" s="37">
        <f>VLOOKUP(D10242,DATA!A:F,6,FALSE)</f>
        <v>1285.5</v>
      </c>
      <c r="N10242" s="36">
        <f t="shared" si="906"/>
        <v>99.8298027973795</v>
      </c>
      <c r="O10242" s="36">
        <f t="shared" si="907"/>
        <v>99.82980358546817</v>
      </c>
      <c r="P10242" s="36">
        <f t="shared" si="908"/>
        <v>7.8808866987856163E-7</v>
      </c>
      <c r="Q10242" s="36">
        <f t="shared" si="909"/>
        <v>0</v>
      </c>
    </row>
    <row r="10243" spans="1:17" x14ac:dyDescent="0.3">
      <c r="A10243" s="29">
        <v>2645849</v>
      </c>
      <c r="B10243" s="1">
        <v>134</v>
      </c>
      <c r="C10243" s="1" t="s">
        <v>35</v>
      </c>
      <c r="D10243" s="1" t="s">
        <v>53</v>
      </c>
      <c r="E10243" s="1" t="s">
        <v>54</v>
      </c>
      <c r="F10243" s="47">
        <v>714</v>
      </c>
      <c r="G10243" s="34">
        <v>1749.86</v>
      </c>
      <c r="H10243" s="1" t="s">
        <v>218</v>
      </c>
      <c r="I10243" s="34">
        <v>3.3789999999999997E-4</v>
      </c>
      <c r="J10243" s="34">
        <v>3692.1095999999998</v>
      </c>
      <c r="K10243" s="35" t="str">
        <f t="shared" ref="K10243:K10306" si="910">_xlfn.CONCAT(C10243,"_",D10243)</f>
        <v>Regte Heide &amp; Riels Laag_H4030</v>
      </c>
      <c r="L10243" s="36">
        <f>VLOOKUP(D10243,DATA!A:F,5,FALSE)</f>
        <v>1.0986712608830001E-2</v>
      </c>
      <c r="M10243" s="37">
        <f>VLOOKUP(D10243,DATA!A:F,6,FALSE)</f>
        <v>982</v>
      </c>
      <c r="N10243" s="36">
        <f t="shared" ref="N10243:N10306" si="911">100/(1+EXP(-L10243*(G10243-M10243)))</f>
        <v>99.978318670806502</v>
      </c>
      <c r="O10243" s="36">
        <f t="shared" ref="O10243:O10306" si="912">100/(1+EXP(-L10243*((G10243+I10243)-M10243)))</f>
        <v>99.978318751278906</v>
      </c>
      <c r="P10243" s="36">
        <f t="shared" ref="P10243:P10306" si="913">O10243-N10243</f>
        <v>8.0472403851672425E-8</v>
      </c>
      <c r="Q10243" s="36">
        <f t="shared" ref="Q10243:Q10306" si="914">IF(AND(H10243&lt;&gt;"below",I10243&gt;=0.005),J10243*P10243/100,0)</f>
        <v>0</v>
      </c>
    </row>
    <row r="10244" spans="1:17" x14ac:dyDescent="0.3">
      <c r="A10244" s="29">
        <v>2645849</v>
      </c>
      <c r="B10244" s="1">
        <v>134</v>
      </c>
      <c r="C10244" s="1" t="s">
        <v>35</v>
      </c>
      <c r="D10244" s="1" t="s">
        <v>43</v>
      </c>
      <c r="E10244" s="1" t="s">
        <v>44</v>
      </c>
      <c r="F10244" s="47">
        <v>1071</v>
      </c>
      <c r="G10244" s="34">
        <v>1749.86</v>
      </c>
      <c r="H10244" s="1" t="s">
        <v>218</v>
      </c>
      <c r="I10244" s="34">
        <v>3.3789999999999997E-4</v>
      </c>
      <c r="J10244" s="34">
        <v>205.09780000000001</v>
      </c>
      <c r="K10244" s="35" t="str">
        <f t="shared" si="910"/>
        <v>Regte Heide &amp; Riels Laag_H7150</v>
      </c>
      <c r="L10244" s="36">
        <f>VLOOKUP(D10244,DATA!A:F,5,FALSE)</f>
        <v>1.3726988247862192E-2</v>
      </c>
      <c r="M10244" s="37">
        <f>VLOOKUP(D10244,DATA!A:F,6,FALSE)</f>
        <v>1285.5</v>
      </c>
      <c r="N10244" s="36">
        <f t="shared" si="911"/>
        <v>99.8298027973795</v>
      </c>
      <c r="O10244" s="36">
        <f t="shared" si="912"/>
        <v>99.82980358546817</v>
      </c>
      <c r="P10244" s="36">
        <f t="shared" si="913"/>
        <v>7.8808866987856163E-7</v>
      </c>
      <c r="Q10244" s="36">
        <f t="shared" si="914"/>
        <v>0</v>
      </c>
    </row>
    <row r="10245" spans="1:17" x14ac:dyDescent="0.3">
      <c r="A10245" s="30">
        <v>2645851</v>
      </c>
      <c r="B10245" s="14">
        <v>134</v>
      </c>
      <c r="C10245" s="14" t="s">
        <v>35</v>
      </c>
      <c r="D10245" s="14" t="s">
        <v>55</v>
      </c>
      <c r="E10245" s="14" t="s">
        <v>56</v>
      </c>
      <c r="F10245" s="48">
        <v>500</v>
      </c>
      <c r="G10245" s="38">
        <v>1337.4</v>
      </c>
      <c r="H10245" s="14" t="s">
        <v>218</v>
      </c>
      <c r="I10245" s="38">
        <v>8.6419999999999997E-4</v>
      </c>
      <c r="J10245" s="38">
        <v>520.78779999999995</v>
      </c>
      <c r="K10245" s="39" t="str">
        <f t="shared" si="910"/>
        <v>Regte Heide &amp; Riels Laag_H3130</v>
      </c>
      <c r="L10245" s="40">
        <f>VLOOKUP(D10245,DATA!A:F,5,FALSE)</f>
        <v>0</v>
      </c>
      <c r="M10245" s="41">
        <f>VLOOKUP(D10245,DATA!A:F,6,FALSE)</f>
        <v>3.5</v>
      </c>
      <c r="N10245" s="40">
        <f t="shared" si="911"/>
        <v>50</v>
      </c>
      <c r="O10245" s="40">
        <f t="shared" si="912"/>
        <v>50</v>
      </c>
      <c r="P10245" s="40">
        <f>J10245/10000*I10245</f>
        <v>4.5006481675999998E-5</v>
      </c>
      <c r="Q10245" s="40">
        <f>IF(AND(H10245&lt;&gt;"below",I10245&gt;=0.005),M10245*P10245,0)</f>
        <v>0</v>
      </c>
    </row>
    <row r="10246" spans="1:17" x14ac:dyDescent="0.3">
      <c r="A10246" s="29">
        <v>2645851</v>
      </c>
      <c r="B10246" s="1">
        <v>134</v>
      </c>
      <c r="C10246" s="1" t="s">
        <v>35</v>
      </c>
      <c r="D10246" s="1" t="s">
        <v>41</v>
      </c>
      <c r="E10246" s="1" t="s">
        <v>42</v>
      </c>
      <c r="F10246" s="47">
        <v>1071</v>
      </c>
      <c r="G10246" s="34">
        <v>1337.4</v>
      </c>
      <c r="H10246" s="1" t="s">
        <v>218</v>
      </c>
      <c r="I10246" s="34">
        <v>8.6419999999999997E-4</v>
      </c>
      <c r="J10246" s="34">
        <v>4048.5650959320601</v>
      </c>
      <c r="K10246" s="35" t="str">
        <f t="shared" si="910"/>
        <v>Regte Heide &amp; Riels Laag_H4010A</v>
      </c>
      <c r="L10246" s="36">
        <f>VLOOKUP(D10246,DATA!A:F,5,FALSE)</f>
        <v>1.3726988247862192E-2</v>
      </c>
      <c r="M10246" s="37">
        <f>VLOOKUP(D10246,DATA!A:F,6,FALSE)</f>
        <v>1285.5</v>
      </c>
      <c r="N10246" s="36">
        <f t="shared" si="911"/>
        <v>67.093803082627659</v>
      </c>
      <c r="O10246" s="36">
        <f t="shared" si="912"/>
        <v>67.094064990616204</v>
      </c>
      <c r="P10246" s="36">
        <f t="shared" si="913"/>
        <v>2.6190798854486275E-4</v>
      </c>
      <c r="Q10246" s="36">
        <f t="shared" si="914"/>
        <v>0</v>
      </c>
    </row>
    <row r="10247" spans="1:17" x14ac:dyDescent="0.3">
      <c r="A10247" s="29">
        <v>2645851</v>
      </c>
      <c r="B10247" s="1">
        <v>134</v>
      </c>
      <c r="C10247" s="1" t="s">
        <v>35</v>
      </c>
      <c r="D10247" s="1" t="s">
        <v>53</v>
      </c>
      <c r="E10247" s="1" t="s">
        <v>54</v>
      </c>
      <c r="F10247" s="47">
        <v>714</v>
      </c>
      <c r="G10247" s="34">
        <v>1337.4</v>
      </c>
      <c r="H10247" s="1" t="s">
        <v>218</v>
      </c>
      <c r="I10247" s="34">
        <v>8.6419999999999997E-4</v>
      </c>
      <c r="J10247" s="34">
        <v>2850.3901655862601</v>
      </c>
      <c r="K10247" s="35" t="str">
        <f t="shared" si="910"/>
        <v>Regte Heide &amp; Riels Laag_H4030</v>
      </c>
      <c r="L10247" s="36">
        <f>VLOOKUP(D10247,DATA!A:F,5,FALSE)</f>
        <v>1.0986712608830001E-2</v>
      </c>
      <c r="M10247" s="37">
        <f>VLOOKUP(D10247,DATA!A:F,6,FALSE)</f>
        <v>982</v>
      </c>
      <c r="N10247" s="36">
        <f t="shared" si="911"/>
        <v>98.025045517318276</v>
      </c>
      <c r="O10247" s="36">
        <f t="shared" si="912"/>
        <v>98.025063898532181</v>
      </c>
      <c r="P10247" s="36">
        <f t="shared" si="913"/>
        <v>1.8381213905627192E-5</v>
      </c>
      <c r="Q10247" s="36">
        <f t="shared" si="914"/>
        <v>0</v>
      </c>
    </row>
    <row r="10248" spans="1:17" x14ac:dyDescent="0.3">
      <c r="A10248" s="29">
        <v>2645851</v>
      </c>
      <c r="B10248" s="1">
        <v>134</v>
      </c>
      <c r="C10248" s="1" t="s">
        <v>35</v>
      </c>
      <c r="D10248" s="1" t="s">
        <v>43</v>
      </c>
      <c r="E10248" s="1" t="s">
        <v>44</v>
      </c>
      <c r="F10248" s="47">
        <v>1071</v>
      </c>
      <c r="G10248" s="34">
        <v>1337.4</v>
      </c>
      <c r="H10248" s="1" t="s">
        <v>218</v>
      </c>
      <c r="I10248" s="34">
        <v>8.6419999999999997E-4</v>
      </c>
      <c r="J10248" s="34">
        <v>515.61566000000005</v>
      </c>
      <c r="K10248" s="35" t="str">
        <f t="shared" si="910"/>
        <v>Regte Heide &amp; Riels Laag_H7150</v>
      </c>
      <c r="L10248" s="36">
        <f>VLOOKUP(D10248,DATA!A:F,5,FALSE)</f>
        <v>1.3726988247862192E-2</v>
      </c>
      <c r="M10248" s="37">
        <f>VLOOKUP(D10248,DATA!A:F,6,FALSE)</f>
        <v>1285.5</v>
      </c>
      <c r="N10248" s="36">
        <f t="shared" si="911"/>
        <v>67.093803082627659</v>
      </c>
      <c r="O10248" s="36">
        <f t="shared" si="912"/>
        <v>67.094064990616204</v>
      </c>
      <c r="P10248" s="36">
        <f t="shared" si="913"/>
        <v>2.6190798854486275E-4</v>
      </c>
      <c r="Q10248" s="36">
        <f t="shared" si="914"/>
        <v>0</v>
      </c>
    </row>
    <row r="10249" spans="1:17" x14ac:dyDescent="0.3">
      <c r="A10249" s="30">
        <v>2645852</v>
      </c>
      <c r="B10249" s="14">
        <v>134</v>
      </c>
      <c r="C10249" s="14" t="s">
        <v>35</v>
      </c>
      <c r="D10249" s="14" t="s">
        <v>55</v>
      </c>
      <c r="E10249" s="14" t="s">
        <v>56</v>
      </c>
      <c r="F10249" s="48">
        <v>500</v>
      </c>
      <c r="G10249" s="38">
        <v>1425.02</v>
      </c>
      <c r="H10249" s="14" t="s">
        <v>218</v>
      </c>
      <c r="I10249" s="38">
        <v>1.5424E-3</v>
      </c>
      <c r="J10249" s="38">
        <v>703.06659999999999</v>
      </c>
      <c r="K10249" s="39" t="str">
        <f t="shared" si="910"/>
        <v>Regte Heide &amp; Riels Laag_H3130</v>
      </c>
      <c r="L10249" s="40">
        <f>VLOOKUP(D10249,DATA!A:F,5,FALSE)</f>
        <v>0</v>
      </c>
      <c r="M10249" s="41">
        <f>VLOOKUP(D10249,DATA!A:F,6,FALSE)</f>
        <v>3.5</v>
      </c>
      <c r="N10249" s="40">
        <f t="shared" si="911"/>
        <v>50</v>
      </c>
      <c r="O10249" s="40">
        <f t="shared" si="912"/>
        <v>50</v>
      </c>
      <c r="P10249" s="40">
        <f>J10249/10000*I10249</f>
        <v>1.0844099238399999E-4</v>
      </c>
      <c r="Q10249" s="40">
        <f>IF(AND(H10249&lt;&gt;"below",I10249&gt;=0.005),M10249*P10249,0)</f>
        <v>0</v>
      </c>
    </row>
    <row r="10250" spans="1:17" x14ac:dyDescent="0.3">
      <c r="A10250" s="29">
        <v>2645852</v>
      </c>
      <c r="B10250" s="1">
        <v>134</v>
      </c>
      <c r="C10250" s="1" t="s">
        <v>35</v>
      </c>
      <c r="D10250" s="1" t="s">
        <v>41</v>
      </c>
      <c r="E10250" s="1" t="s">
        <v>42</v>
      </c>
      <c r="F10250" s="47">
        <v>1071</v>
      </c>
      <c r="G10250" s="34">
        <v>1425.02</v>
      </c>
      <c r="H10250" s="1" t="s">
        <v>218</v>
      </c>
      <c r="I10250" s="34">
        <v>1.5424E-3</v>
      </c>
      <c r="J10250" s="34">
        <v>2381.4579052879999</v>
      </c>
      <c r="K10250" s="35" t="str">
        <f t="shared" si="910"/>
        <v>Regte Heide &amp; Riels Laag_H4010A</v>
      </c>
      <c r="L10250" s="36">
        <f>VLOOKUP(D10250,DATA!A:F,5,FALSE)</f>
        <v>1.3726988247862192E-2</v>
      </c>
      <c r="M10250" s="37">
        <f>VLOOKUP(D10250,DATA!A:F,6,FALSE)</f>
        <v>1285.5</v>
      </c>
      <c r="N10250" s="36">
        <f t="shared" si="911"/>
        <v>87.16010283161684</v>
      </c>
      <c r="O10250" s="36">
        <f t="shared" si="912"/>
        <v>87.160339776940035</v>
      </c>
      <c r="P10250" s="36">
        <f t="shared" si="913"/>
        <v>2.369453231949592E-4</v>
      </c>
      <c r="Q10250" s="36">
        <f t="shared" si="914"/>
        <v>0</v>
      </c>
    </row>
    <row r="10251" spans="1:17" x14ac:dyDescent="0.3">
      <c r="A10251" s="29">
        <v>2647376</v>
      </c>
      <c r="B10251" s="1">
        <v>134</v>
      </c>
      <c r="C10251" s="1" t="s">
        <v>35</v>
      </c>
      <c r="D10251" s="1" t="s">
        <v>41</v>
      </c>
      <c r="E10251" s="1" t="s">
        <v>42</v>
      </c>
      <c r="F10251" s="47">
        <v>1071</v>
      </c>
      <c r="G10251" s="34">
        <v>1484.29</v>
      </c>
      <c r="H10251" s="1" t="s">
        <v>218</v>
      </c>
      <c r="I10251" s="34">
        <v>2.2152000000000001E-4</v>
      </c>
      <c r="J10251" s="34">
        <v>1362.17483853779</v>
      </c>
      <c r="K10251" s="35" t="str">
        <f t="shared" si="910"/>
        <v>Regte Heide &amp; Riels Laag_H4010A</v>
      </c>
      <c r="L10251" s="36">
        <f>VLOOKUP(D10251,DATA!A:F,5,FALSE)</f>
        <v>1.3726988247862192E-2</v>
      </c>
      <c r="M10251" s="37">
        <f>VLOOKUP(D10251,DATA!A:F,6,FALSE)</f>
        <v>1285.5</v>
      </c>
      <c r="N10251" s="36">
        <f t="shared" si="911"/>
        <v>93.87041370115152</v>
      </c>
      <c r="O10251" s="36">
        <f t="shared" si="912"/>
        <v>93.870431197504047</v>
      </c>
      <c r="P10251" s="36">
        <f t="shared" si="913"/>
        <v>1.749635252679127E-5</v>
      </c>
      <c r="Q10251" s="36">
        <f t="shared" si="914"/>
        <v>0</v>
      </c>
    </row>
    <row r="10252" spans="1:17" x14ac:dyDescent="0.3">
      <c r="A10252" s="30">
        <v>2647377</v>
      </c>
      <c r="B10252" s="14">
        <v>134</v>
      </c>
      <c r="C10252" s="14" t="s">
        <v>35</v>
      </c>
      <c r="D10252" s="14" t="s">
        <v>55</v>
      </c>
      <c r="E10252" s="14" t="s">
        <v>56</v>
      </c>
      <c r="F10252" s="48">
        <v>500</v>
      </c>
      <c r="G10252" s="38">
        <v>1476.36</v>
      </c>
      <c r="H10252" s="14" t="s">
        <v>218</v>
      </c>
      <c r="I10252" s="38">
        <v>2.4899999999999998E-4</v>
      </c>
      <c r="J10252" s="38">
        <v>210.60918000000001</v>
      </c>
      <c r="K10252" s="39" t="str">
        <f t="shared" si="910"/>
        <v>Regte Heide &amp; Riels Laag_H3130</v>
      </c>
      <c r="L10252" s="40">
        <f>VLOOKUP(D10252,DATA!A:F,5,FALSE)</f>
        <v>0</v>
      </c>
      <c r="M10252" s="41">
        <f>VLOOKUP(D10252,DATA!A:F,6,FALSE)</f>
        <v>3.5</v>
      </c>
      <c r="N10252" s="40">
        <f t="shared" si="911"/>
        <v>50</v>
      </c>
      <c r="O10252" s="40">
        <f t="shared" si="912"/>
        <v>50</v>
      </c>
      <c r="P10252" s="40">
        <f>J10252/10000*I10252</f>
        <v>5.2441685820000003E-6</v>
      </c>
      <c r="Q10252" s="40">
        <f>IF(AND(H10252&lt;&gt;"below",I10252&gt;=0.005),M10252*P10252,0)</f>
        <v>0</v>
      </c>
    </row>
    <row r="10253" spans="1:17" x14ac:dyDescent="0.3">
      <c r="A10253" s="29">
        <v>2647377</v>
      </c>
      <c r="B10253" s="1">
        <v>134</v>
      </c>
      <c r="C10253" s="1" t="s">
        <v>35</v>
      </c>
      <c r="D10253" s="1" t="s">
        <v>41</v>
      </c>
      <c r="E10253" s="1" t="s">
        <v>42</v>
      </c>
      <c r="F10253" s="47">
        <v>1071</v>
      </c>
      <c r="G10253" s="34">
        <v>1476.36</v>
      </c>
      <c r="H10253" s="1" t="s">
        <v>218</v>
      </c>
      <c r="I10253" s="34">
        <v>2.4899999999999998E-4</v>
      </c>
      <c r="J10253" s="34">
        <v>21.78398</v>
      </c>
      <c r="K10253" s="35" t="str">
        <f t="shared" si="910"/>
        <v>Regte Heide &amp; Riels Laag_H4010A</v>
      </c>
      <c r="L10253" s="36">
        <f>VLOOKUP(D10253,DATA!A:F,5,FALSE)</f>
        <v>1.3726988247862192E-2</v>
      </c>
      <c r="M10253" s="37">
        <f>VLOOKUP(D10253,DATA!A:F,6,FALSE)</f>
        <v>1285.5</v>
      </c>
      <c r="N10253" s="36">
        <f t="shared" si="911"/>
        <v>93.213346662529418</v>
      </c>
      <c r="O10253" s="36">
        <f t="shared" si="912"/>
        <v>93.213368285120438</v>
      </c>
      <c r="P10253" s="36">
        <f t="shared" si="913"/>
        <v>2.1622591020786786E-5</v>
      </c>
      <c r="Q10253" s="36">
        <f t="shared" si="914"/>
        <v>0</v>
      </c>
    </row>
    <row r="10254" spans="1:17" x14ac:dyDescent="0.3">
      <c r="A10254" s="29">
        <v>2647377</v>
      </c>
      <c r="B10254" s="1">
        <v>134</v>
      </c>
      <c r="C10254" s="1" t="s">
        <v>35</v>
      </c>
      <c r="D10254" s="1" t="s">
        <v>53</v>
      </c>
      <c r="E10254" s="1" t="s">
        <v>54</v>
      </c>
      <c r="F10254" s="47">
        <v>714</v>
      </c>
      <c r="G10254" s="34">
        <v>1476.36</v>
      </c>
      <c r="H10254" s="1" t="s">
        <v>218</v>
      </c>
      <c r="I10254" s="34">
        <v>2.4899999999999998E-4</v>
      </c>
      <c r="J10254" s="34">
        <v>3888.0354000000002</v>
      </c>
      <c r="K10254" s="35" t="str">
        <f t="shared" si="910"/>
        <v>Regte Heide &amp; Riels Laag_H4030</v>
      </c>
      <c r="L10254" s="36">
        <f>VLOOKUP(D10254,DATA!A:F,5,FALSE)</f>
        <v>1.0986712608830001E-2</v>
      </c>
      <c r="M10254" s="37">
        <f>VLOOKUP(D10254,DATA!A:F,6,FALSE)</f>
        <v>982</v>
      </c>
      <c r="N10254" s="36">
        <f t="shared" si="911"/>
        <v>99.564207257626094</v>
      </c>
      <c r="O10254" s="36">
        <f t="shared" si="912"/>
        <v>99.564208444623475</v>
      </c>
      <c r="P10254" s="36">
        <f t="shared" si="913"/>
        <v>1.1869973803868561E-6</v>
      </c>
      <c r="Q10254" s="36">
        <f t="shared" si="914"/>
        <v>0</v>
      </c>
    </row>
    <row r="10255" spans="1:17" x14ac:dyDescent="0.3">
      <c r="A10255" s="29">
        <v>2647377</v>
      </c>
      <c r="B10255" s="1">
        <v>134</v>
      </c>
      <c r="C10255" s="1" t="s">
        <v>35</v>
      </c>
      <c r="D10255" s="1" t="s">
        <v>43</v>
      </c>
      <c r="E10255" s="1" t="s">
        <v>44</v>
      </c>
      <c r="F10255" s="47">
        <v>1071</v>
      </c>
      <c r="G10255" s="34">
        <v>1476.36</v>
      </c>
      <c r="H10255" s="1" t="s">
        <v>218</v>
      </c>
      <c r="I10255" s="34">
        <v>2.4899999999999998E-4</v>
      </c>
      <c r="J10255" s="34">
        <v>112.789154</v>
      </c>
      <c r="K10255" s="35" t="str">
        <f t="shared" si="910"/>
        <v>Regte Heide &amp; Riels Laag_H7150</v>
      </c>
      <c r="L10255" s="36">
        <f>VLOOKUP(D10255,DATA!A:F,5,FALSE)</f>
        <v>1.3726988247862192E-2</v>
      </c>
      <c r="M10255" s="37">
        <f>VLOOKUP(D10255,DATA!A:F,6,FALSE)</f>
        <v>1285.5</v>
      </c>
      <c r="N10255" s="36">
        <f t="shared" si="911"/>
        <v>93.213346662529418</v>
      </c>
      <c r="O10255" s="36">
        <f t="shared" si="912"/>
        <v>93.213368285120438</v>
      </c>
      <c r="P10255" s="36">
        <f t="shared" si="913"/>
        <v>2.1622591020786786E-5</v>
      </c>
      <c r="Q10255" s="36">
        <f t="shared" si="914"/>
        <v>0</v>
      </c>
    </row>
    <row r="10256" spans="1:17" x14ac:dyDescent="0.3">
      <c r="A10256" s="29">
        <v>2647378</v>
      </c>
      <c r="B10256" s="1">
        <v>134</v>
      </c>
      <c r="C10256" s="1" t="s">
        <v>35</v>
      </c>
      <c r="D10256" s="1" t="s">
        <v>53</v>
      </c>
      <c r="E10256" s="1" t="s">
        <v>54</v>
      </c>
      <c r="F10256" s="47">
        <v>714</v>
      </c>
      <c r="G10256" s="34">
        <v>1697.39</v>
      </c>
      <c r="H10256" s="1" t="s">
        <v>218</v>
      </c>
      <c r="I10256" s="34">
        <v>3.8000000000000002E-4</v>
      </c>
      <c r="J10256" s="34">
        <v>2494.547</v>
      </c>
      <c r="K10256" s="35" t="str">
        <f t="shared" si="910"/>
        <v>Regte Heide &amp; Riels Laag_H4030</v>
      </c>
      <c r="L10256" s="36">
        <f>VLOOKUP(D10256,DATA!A:F,5,FALSE)</f>
        <v>1.0986712608830001E-2</v>
      </c>
      <c r="M10256" s="37">
        <f>VLOOKUP(D10256,DATA!A:F,6,FALSE)</f>
        <v>982</v>
      </c>
      <c r="N10256" s="36">
        <f t="shared" si="911"/>
        <v>99.961419180489457</v>
      </c>
      <c r="O10256" s="36">
        <f t="shared" si="912"/>
        <v>99.961419341500005</v>
      </c>
      <c r="P10256" s="36">
        <f t="shared" si="913"/>
        <v>1.6101054711725737E-7</v>
      </c>
      <c r="Q10256" s="36">
        <f t="shared" si="914"/>
        <v>0</v>
      </c>
    </row>
    <row r="10257" spans="1:17" x14ac:dyDescent="0.3">
      <c r="A10257" s="29">
        <v>2647379</v>
      </c>
      <c r="B10257" s="1">
        <v>134</v>
      </c>
      <c r="C10257" s="1" t="s">
        <v>35</v>
      </c>
      <c r="D10257" s="1" t="s">
        <v>41</v>
      </c>
      <c r="E10257" s="1" t="s">
        <v>42</v>
      </c>
      <c r="F10257" s="47">
        <v>1071</v>
      </c>
      <c r="G10257" s="34">
        <v>1641.63</v>
      </c>
      <c r="H10257" s="1" t="s">
        <v>218</v>
      </c>
      <c r="I10257" s="34">
        <v>9.6719999999999998E-4</v>
      </c>
      <c r="J10257" s="34">
        <v>124.36545959530601</v>
      </c>
      <c r="K10257" s="35" t="str">
        <f t="shared" si="910"/>
        <v>Regte Heide &amp; Riels Laag_H4010A</v>
      </c>
      <c r="L10257" s="36">
        <f>VLOOKUP(D10257,DATA!A:F,5,FALSE)</f>
        <v>1.3726988247862192E-2</v>
      </c>
      <c r="M10257" s="37">
        <f>VLOOKUP(D10257,DATA!A:F,6,FALSE)</f>
        <v>1285.5</v>
      </c>
      <c r="N10257" s="36">
        <f t="shared" si="911"/>
        <v>99.252428953211606</v>
      </c>
      <c r="O10257" s="36">
        <f t="shared" si="912"/>
        <v>99.252438804257153</v>
      </c>
      <c r="P10257" s="36">
        <f t="shared" si="913"/>
        <v>9.8510455472933245E-6</v>
      </c>
      <c r="Q10257" s="36">
        <f t="shared" si="914"/>
        <v>0</v>
      </c>
    </row>
    <row r="10258" spans="1:17" x14ac:dyDescent="0.3">
      <c r="A10258" s="29">
        <v>2647379</v>
      </c>
      <c r="B10258" s="1">
        <v>134</v>
      </c>
      <c r="C10258" s="1" t="s">
        <v>35</v>
      </c>
      <c r="D10258" s="1" t="s">
        <v>53</v>
      </c>
      <c r="E10258" s="1" t="s">
        <v>54</v>
      </c>
      <c r="F10258" s="47">
        <v>714</v>
      </c>
      <c r="G10258" s="34">
        <v>1641.63</v>
      </c>
      <c r="H10258" s="1" t="s">
        <v>218</v>
      </c>
      <c r="I10258" s="34">
        <v>9.6719999999999998E-4</v>
      </c>
      <c r="J10258" s="34">
        <v>736.36824729699003</v>
      </c>
      <c r="K10258" s="35" t="str">
        <f t="shared" si="910"/>
        <v>Regte Heide &amp; Riels Laag_H4030</v>
      </c>
      <c r="L10258" s="36">
        <f>VLOOKUP(D10258,DATA!A:F,5,FALSE)</f>
        <v>1.0986712608830001E-2</v>
      </c>
      <c r="M10258" s="37">
        <f>VLOOKUP(D10258,DATA!A:F,6,FALSE)</f>
        <v>982</v>
      </c>
      <c r="N10258" s="36">
        <f t="shared" si="911"/>
        <v>99.928831643398567</v>
      </c>
      <c r="O10258" s="36">
        <f t="shared" si="912"/>
        <v>99.928832399116104</v>
      </c>
      <c r="P10258" s="36">
        <f t="shared" si="913"/>
        <v>7.5571753654912754E-7</v>
      </c>
      <c r="Q10258" s="36">
        <f t="shared" si="914"/>
        <v>0</v>
      </c>
    </row>
    <row r="10259" spans="1:17" x14ac:dyDescent="0.3">
      <c r="A10259" s="29">
        <v>2647380</v>
      </c>
      <c r="B10259" s="1">
        <v>134</v>
      </c>
      <c r="C10259" s="1" t="s">
        <v>35</v>
      </c>
      <c r="D10259" s="1" t="s">
        <v>41</v>
      </c>
      <c r="E10259" s="1" t="s">
        <v>42</v>
      </c>
      <c r="F10259" s="47">
        <v>1071</v>
      </c>
      <c r="G10259" s="34">
        <v>1263.79</v>
      </c>
      <c r="H10259" s="1" t="s">
        <v>218</v>
      </c>
      <c r="I10259" s="34">
        <v>1.1512E-3</v>
      </c>
      <c r="J10259" s="34">
        <v>2396.7691813845399</v>
      </c>
      <c r="K10259" s="35" t="str">
        <f t="shared" si="910"/>
        <v>Regte Heide &amp; Riels Laag_H4010A</v>
      </c>
      <c r="L10259" s="36">
        <f>VLOOKUP(D10259,DATA!A:F,5,FALSE)</f>
        <v>1.3726988247862192E-2</v>
      </c>
      <c r="M10259" s="37">
        <f>VLOOKUP(D10259,DATA!A:F,6,FALSE)</f>
        <v>1285.5</v>
      </c>
      <c r="N10259" s="36">
        <f t="shared" si="911"/>
        <v>42.604331437263298</v>
      </c>
      <c r="O10259" s="36">
        <f t="shared" si="912"/>
        <v>42.604717857110131</v>
      </c>
      <c r="P10259" s="36">
        <f t="shared" si="913"/>
        <v>3.8641984683351893E-4</v>
      </c>
      <c r="Q10259" s="36">
        <f t="shared" si="914"/>
        <v>0</v>
      </c>
    </row>
    <row r="10260" spans="1:17" x14ac:dyDescent="0.3">
      <c r="A10260" s="29">
        <v>2647380</v>
      </c>
      <c r="B10260" s="1">
        <v>134</v>
      </c>
      <c r="C10260" s="1" t="s">
        <v>35</v>
      </c>
      <c r="D10260" s="1" t="s">
        <v>53</v>
      </c>
      <c r="E10260" s="1" t="s">
        <v>54</v>
      </c>
      <c r="F10260" s="47">
        <v>714</v>
      </c>
      <c r="G10260" s="34">
        <v>1263.79</v>
      </c>
      <c r="H10260" s="1" t="s">
        <v>218</v>
      </c>
      <c r="I10260" s="34">
        <v>1.1512E-3</v>
      </c>
      <c r="J10260" s="34">
        <v>492.82852000000003</v>
      </c>
      <c r="K10260" s="35" t="str">
        <f t="shared" si="910"/>
        <v>Regte Heide &amp; Riels Laag_H4030</v>
      </c>
      <c r="L10260" s="36">
        <f>VLOOKUP(D10260,DATA!A:F,5,FALSE)</f>
        <v>1.0986712608830001E-2</v>
      </c>
      <c r="M10260" s="37">
        <f>VLOOKUP(D10260,DATA!A:F,6,FALSE)</f>
        <v>982</v>
      </c>
      <c r="N10260" s="36">
        <f t="shared" si="911"/>
        <v>95.672520093589213</v>
      </c>
      <c r="O10260" s="36">
        <f t="shared" si="912"/>
        <v>95.672572458251921</v>
      </c>
      <c r="P10260" s="36">
        <f t="shared" si="913"/>
        <v>5.2364662707304888E-5</v>
      </c>
      <c r="Q10260" s="36">
        <f t="shared" si="914"/>
        <v>0</v>
      </c>
    </row>
    <row r="10261" spans="1:17" x14ac:dyDescent="0.3">
      <c r="A10261" s="29">
        <v>2647381</v>
      </c>
      <c r="B10261" s="1">
        <v>134</v>
      </c>
      <c r="C10261" s="1" t="s">
        <v>35</v>
      </c>
      <c r="D10261" s="1" t="s">
        <v>41</v>
      </c>
      <c r="E10261" s="1" t="s">
        <v>42</v>
      </c>
      <c r="F10261" s="47">
        <v>1071</v>
      </c>
      <c r="G10261" s="34">
        <v>1451.97</v>
      </c>
      <c r="H10261" s="1" t="s">
        <v>218</v>
      </c>
      <c r="I10261" s="34">
        <v>2.0119999999999999E-3</v>
      </c>
      <c r="J10261" s="34">
        <v>912.40009999999995</v>
      </c>
      <c r="K10261" s="35" t="str">
        <f t="shared" si="910"/>
        <v>Regte Heide &amp; Riels Laag_H4010A</v>
      </c>
      <c r="L10261" s="36">
        <f>VLOOKUP(D10261,DATA!A:F,5,FALSE)</f>
        <v>1.3726988247862192E-2</v>
      </c>
      <c r="M10261" s="37">
        <f>VLOOKUP(D10261,DATA!A:F,6,FALSE)</f>
        <v>1285.5</v>
      </c>
      <c r="N10261" s="36">
        <f t="shared" si="911"/>
        <v>90.763814683667576</v>
      </c>
      <c r="O10261" s="36">
        <f t="shared" si="912"/>
        <v>90.764046211777952</v>
      </c>
      <c r="P10261" s="36">
        <f t="shared" si="913"/>
        <v>2.3152811037618903E-4</v>
      </c>
      <c r="Q10261" s="36">
        <f t="shared" si="914"/>
        <v>0</v>
      </c>
    </row>
    <row r="10262" spans="1:17" x14ac:dyDescent="0.3">
      <c r="A10262" s="29">
        <v>2648905</v>
      </c>
      <c r="B10262" s="1">
        <v>134</v>
      </c>
      <c r="C10262" s="1" t="s">
        <v>35</v>
      </c>
      <c r="D10262" s="1" t="s">
        <v>41</v>
      </c>
      <c r="E10262" s="1" t="s">
        <v>42</v>
      </c>
      <c r="F10262" s="47">
        <v>1071</v>
      </c>
      <c r="G10262" s="34">
        <v>1181.17</v>
      </c>
      <c r="H10262" s="1" t="s">
        <v>218</v>
      </c>
      <c r="I10262" s="34">
        <v>1.7149999999999999E-4</v>
      </c>
      <c r="J10262" s="34">
        <v>149.4178</v>
      </c>
      <c r="K10262" s="35" t="str">
        <f t="shared" si="910"/>
        <v>Regte Heide &amp; Riels Laag_H4010A</v>
      </c>
      <c r="L10262" s="36">
        <f>VLOOKUP(D10262,DATA!A:F,5,FALSE)</f>
        <v>1.3726988247862192E-2</v>
      </c>
      <c r="M10262" s="37">
        <f>VLOOKUP(D10262,DATA!A:F,6,FALSE)</f>
        <v>1285.5</v>
      </c>
      <c r="N10262" s="36">
        <f t="shared" si="911"/>
        <v>19.276598242994456</v>
      </c>
      <c r="O10262" s="36">
        <f t="shared" si="912"/>
        <v>19.276634875746954</v>
      </c>
      <c r="P10262" s="36">
        <f t="shared" si="913"/>
        <v>3.6632752497212095E-5</v>
      </c>
      <c r="Q10262" s="36">
        <f t="shared" si="914"/>
        <v>0</v>
      </c>
    </row>
    <row r="10263" spans="1:17" x14ac:dyDescent="0.3">
      <c r="A10263" s="29">
        <v>2648906</v>
      </c>
      <c r="B10263" s="1">
        <v>134</v>
      </c>
      <c r="C10263" s="1" t="s">
        <v>35</v>
      </c>
      <c r="D10263" s="1" t="s">
        <v>41</v>
      </c>
      <c r="E10263" s="1" t="s">
        <v>42</v>
      </c>
      <c r="F10263" s="47">
        <v>1071</v>
      </c>
      <c r="G10263" s="34">
        <v>1361.73</v>
      </c>
      <c r="H10263" s="1" t="s">
        <v>218</v>
      </c>
      <c r="I10263" s="34">
        <v>2.1350000000000001E-4</v>
      </c>
      <c r="J10263" s="34">
        <v>2217.5416743732699</v>
      </c>
      <c r="K10263" s="35" t="str">
        <f t="shared" si="910"/>
        <v>Regte Heide &amp; Riels Laag_H4010A</v>
      </c>
      <c r="L10263" s="36">
        <f>VLOOKUP(D10263,DATA!A:F,5,FALSE)</f>
        <v>1.3726988247862192E-2</v>
      </c>
      <c r="M10263" s="37">
        <f>VLOOKUP(D10263,DATA!A:F,6,FALSE)</f>
        <v>1285.5</v>
      </c>
      <c r="N10263" s="36">
        <f t="shared" si="911"/>
        <v>74.008460069203323</v>
      </c>
      <c r="O10263" s="36">
        <f t="shared" si="912"/>
        <v>74.008516444159127</v>
      </c>
      <c r="P10263" s="36">
        <f t="shared" si="913"/>
        <v>5.6374955804017191E-5</v>
      </c>
      <c r="Q10263" s="36">
        <f t="shared" si="914"/>
        <v>0</v>
      </c>
    </row>
    <row r="10264" spans="1:17" x14ac:dyDescent="0.3">
      <c r="A10264" s="29">
        <v>2648906</v>
      </c>
      <c r="B10264" s="1">
        <v>134</v>
      </c>
      <c r="C10264" s="1" t="s">
        <v>35</v>
      </c>
      <c r="D10264" s="1" t="s">
        <v>53</v>
      </c>
      <c r="E10264" s="1" t="s">
        <v>54</v>
      </c>
      <c r="F10264" s="47">
        <v>714</v>
      </c>
      <c r="G10264" s="34">
        <v>1361.73</v>
      </c>
      <c r="H10264" s="1" t="s">
        <v>218</v>
      </c>
      <c r="I10264" s="34">
        <v>2.1350000000000001E-4</v>
      </c>
      <c r="J10264" s="34">
        <v>3017.8516</v>
      </c>
      <c r="K10264" s="35" t="str">
        <f t="shared" si="910"/>
        <v>Regte Heide &amp; Riels Laag_H4030</v>
      </c>
      <c r="L10264" s="36">
        <f>VLOOKUP(D10264,DATA!A:F,5,FALSE)</f>
        <v>1.0986712608830001E-2</v>
      </c>
      <c r="M10264" s="37">
        <f>VLOOKUP(D10264,DATA!A:F,6,FALSE)</f>
        <v>982</v>
      </c>
      <c r="N10264" s="36">
        <f t="shared" si="911"/>
        <v>98.481258723297174</v>
      </c>
      <c r="O10264" s="36">
        <f t="shared" si="912"/>
        <v>98.481262231644138</v>
      </c>
      <c r="P10264" s="36">
        <f t="shared" si="913"/>
        <v>3.5083469640539988E-6</v>
      </c>
      <c r="Q10264" s="36">
        <f t="shared" si="914"/>
        <v>0</v>
      </c>
    </row>
    <row r="10265" spans="1:17" x14ac:dyDescent="0.3">
      <c r="A10265" s="30">
        <v>2648907</v>
      </c>
      <c r="B10265" s="14">
        <v>134</v>
      </c>
      <c r="C10265" s="14" t="s">
        <v>35</v>
      </c>
      <c r="D10265" s="14" t="s">
        <v>55</v>
      </c>
      <c r="E10265" s="14" t="s">
        <v>56</v>
      </c>
      <c r="F10265" s="48">
        <v>500</v>
      </c>
      <c r="G10265" s="38">
        <v>1298.6600000000001</v>
      </c>
      <c r="H10265" s="14" t="s">
        <v>218</v>
      </c>
      <c r="I10265" s="38">
        <v>2.3842000000000001E-4</v>
      </c>
      <c r="J10265" s="38">
        <v>21.040593999999999</v>
      </c>
      <c r="K10265" s="39" t="str">
        <f t="shared" si="910"/>
        <v>Regte Heide &amp; Riels Laag_H3130</v>
      </c>
      <c r="L10265" s="40">
        <f>VLOOKUP(D10265,DATA!A:F,5,FALSE)</f>
        <v>0</v>
      </c>
      <c r="M10265" s="41">
        <f>VLOOKUP(D10265,DATA!A:F,6,FALSE)</f>
        <v>3.5</v>
      </c>
      <c r="N10265" s="40">
        <f t="shared" si="911"/>
        <v>50</v>
      </c>
      <c r="O10265" s="40">
        <f t="shared" si="912"/>
        <v>50</v>
      </c>
      <c r="P10265" s="40">
        <f>J10265/10000*I10265</f>
        <v>5.0164984214800001E-7</v>
      </c>
      <c r="Q10265" s="40">
        <f>IF(AND(H10265&lt;&gt;"below",I10265&gt;=0.005),M10265*P10265,0)</f>
        <v>0</v>
      </c>
    </row>
    <row r="10266" spans="1:17" x14ac:dyDescent="0.3">
      <c r="A10266" s="29">
        <v>2648907</v>
      </c>
      <c r="B10266" s="1">
        <v>134</v>
      </c>
      <c r="C10266" s="1" t="s">
        <v>35</v>
      </c>
      <c r="D10266" s="1" t="s">
        <v>41</v>
      </c>
      <c r="E10266" s="1" t="s">
        <v>42</v>
      </c>
      <c r="F10266" s="47">
        <v>1071</v>
      </c>
      <c r="G10266" s="34">
        <v>1298.6600000000001</v>
      </c>
      <c r="H10266" s="1" t="s">
        <v>218</v>
      </c>
      <c r="I10266" s="34">
        <v>2.3842000000000001E-4</v>
      </c>
      <c r="J10266" s="34">
        <v>7.7676230000000004</v>
      </c>
      <c r="K10266" s="35" t="str">
        <f t="shared" si="910"/>
        <v>Regte Heide &amp; Riels Laag_H4010A</v>
      </c>
      <c r="L10266" s="36">
        <f>VLOOKUP(D10266,DATA!A:F,5,FALSE)</f>
        <v>1.3726988247862192E-2</v>
      </c>
      <c r="M10266" s="37">
        <f>VLOOKUP(D10266,DATA!A:F,6,FALSE)</f>
        <v>1285.5</v>
      </c>
      <c r="N10266" s="36">
        <f t="shared" si="911"/>
        <v>54.503937557695139</v>
      </c>
      <c r="O10266" s="36">
        <f t="shared" si="912"/>
        <v>54.504018713496613</v>
      </c>
      <c r="P10266" s="36">
        <f t="shared" si="913"/>
        <v>8.1155801474608324E-5</v>
      </c>
      <c r="Q10266" s="36">
        <f t="shared" si="914"/>
        <v>0</v>
      </c>
    </row>
    <row r="10267" spans="1:17" x14ac:dyDescent="0.3">
      <c r="A10267" s="29">
        <v>2648907</v>
      </c>
      <c r="B10267" s="1">
        <v>134</v>
      </c>
      <c r="C10267" s="1" t="s">
        <v>35</v>
      </c>
      <c r="D10267" s="1" t="s">
        <v>53</v>
      </c>
      <c r="E10267" s="1" t="s">
        <v>54</v>
      </c>
      <c r="F10267" s="47">
        <v>714</v>
      </c>
      <c r="G10267" s="34">
        <v>1298.6600000000001</v>
      </c>
      <c r="H10267" s="1" t="s">
        <v>218</v>
      </c>
      <c r="I10267" s="34">
        <v>2.3842000000000001E-4</v>
      </c>
      <c r="J10267" s="34">
        <v>6775.07</v>
      </c>
      <c r="K10267" s="35" t="str">
        <f t="shared" si="910"/>
        <v>Regte Heide &amp; Riels Laag_H4030</v>
      </c>
      <c r="L10267" s="36">
        <f>VLOOKUP(D10267,DATA!A:F,5,FALSE)</f>
        <v>1.0986712608830001E-2</v>
      </c>
      <c r="M10267" s="37">
        <f>VLOOKUP(D10267,DATA!A:F,6,FALSE)</f>
        <v>982</v>
      </c>
      <c r="N10267" s="36">
        <f t="shared" si="911"/>
        <v>97.008583417216215</v>
      </c>
      <c r="O10267" s="36">
        <f t="shared" si="912"/>
        <v>97.008591018675489</v>
      </c>
      <c r="P10267" s="36">
        <f t="shared" si="913"/>
        <v>7.6014592735873521E-6</v>
      </c>
      <c r="Q10267" s="36">
        <f t="shared" si="914"/>
        <v>0</v>
      </c>
    </row>
    <row r="10268" spans="1:17" x14ac:dyDescent="0.3">
      <c r="A10268" s="29">
        <v>2648907</v>
      </c>
      <c r="B10268" s="1">
        <v>134</v>
      </c>
      <c r="C10268" s="1" t="s">
        <v>35</v>
      </c>
      <c r="D10268" s="1" t="s">
        <v>43</v>
      </c>
      <c r="E10268" s="1" t="s">
        <v>44</v>
      </c>
      <c r="F10268" s="47">
        <v>1071</v>
      </c>
      <c r="G10268" s="34">
        <v>1298.6600000000001</v>
      </c>
      <c r="H10268" s="1" t="s">
        <v>218</v>
      </c>
      <c r="I10268" s="34">
        <v>2.3842000000000001E-4</v>
      </c>
      <c r="J10268" s="34">
        <v>293.75513788289999</v>
      </c>
      <c r="K10268" s="35" t="str">
        <f t="shared" si="910"/>
        <v>Regte Heide &amp; Riels Laag_H7150</v>
      </c>
      <c r="L10268" s="36">
        <f>VLOOKUP(D10268,DATA!A:F,5,FALSE)</f>
        <v>1.3726988247862192E-2</v>
      </c>
      <c r="M10268" s="37">
        <f>VLOOKUP(D10268,DATA!A:F,6,FALSE)</f>
        <v>1285.5</v>
      </c>
      <c r="N10268" s="36">
        <f t="shared" si="911"/>
        <v>54.503937557695139</v>
      </c>
      <c r="O10268" s="36">
        <f t="shared" si="912"/>
        <v>54.504018713496613</v>
      </c>
      <c r="P10268" s="36">
        <f t="shared" si="913"/>
        <v>8.1155801474608324E-5</v>
      </c>
      <c r="Q10268" s="36">
        <f t="shared" si="914"/>
        <v>0</v>
      </c>
    </row>
    <row r="10269" spans="1:17" x14ac:dyDescent="0.3">
      <c r="A10269" s="29">
        <v>2648908</v>
      </c>
      <c r="B10269" s="1">
        <v>134</v>
      </c>
      <c r="C10269" s="1" t="s">
        <v>35</v>
      </c>
      <c r="D10269" s="1" t="s">
        <v>41</v>
      </c>
      <c r="E10269" s="1" t="s">
        <v>42</v>
      </c>
      <c r="F10269" s="47">
        <v>1071</v>
      </c>
      <c r="G10269" s="34">
        <v>1744.79</v>
      </c>
      <c r="H10269" s="1" t="s">
        <v>218</v>
      </c>
      <c r="I10269" s="34">
        <v>5.5420000000000003E-4</v>
      </c>
      <c r="J10269" s="34">
        <v>236.05579499999999</v>
      </c>
      <c r="K10269" s="35" t="str">
        <f t="shared" si="910"/>
        <v>Regte Heide &amp; Riels Laag_H4010A</v>
      </c>
      <c r="L10269" s="36">
        <f>VLOOKUP(D10269,DATA!A:F,5,FALSE)</f>
        <v>1.3726988247862192E-2</v>
      </c>
      <c r="M10269" s="37">
        <f>VLOOKUP(D10269,DATA!A:F,6,FALSE)</f>
        <v>1285.5</v>
      </c>
      <c r="N10269" s="36">
        <f t="shared" si="911"/>
        <v>99.817558249118434</v>
      </c>
      <c r="O10269" s="36">
        <f t="shared" si="912"/>
        <v>99.817559634506082</v>
      </c>
      <c r="P10269" s="36">
        <f t="shared" si="913"/>
        <v>1.3853876481562111E-6</v>
      </c>
      <c r="Q10269" s="36">
        <f t="shared" si="914"/>
        <v>0</v>
      </c>
    </row>
    <row r="10270" spans="1:17" x14ac:dyDescent="0.3">
      <c r="A10270" s="29">
        <v>2648909</v>
      </c>
      <c r="B10270" s="1">
        <v>134</v>
      </c>
      <c r="C10270" s="1" t="s">
        <v>35</v>
      </c>
      <c r="D10270" s="1" t="s">
        <v>41</v>
      </c>
      <c r="E10270" s="1" t="s">
        <v>42</v>
      </c>
      <c r="F10270" s="47">
        <v>1071</v>
      </c>
      <c r="G10270" s="34">
        <v>1253.68</v>
      </c>
      <c r="H10270" s="1" t="s">
        <v>218</v>
      </c>
      <c r="I10270" s="34">
        <v>8.1439999999999995E-4</v>
      </c>
      <c r="J10270" s="34">
        <v>641.16657564653997</v>
      </c>
      <c r="K10270" s="35" t="str">
        <f t="shared" si="910"/>
        <v>Regte Heide &amp; Riels Laag_H4010A</v>
      </c>
      <c r="L10270" s="36">
        <f>VLOOKUP(D10270,DATA!A:F,5,FALSE)</f>
        <v>1.3726988247862192E-2</v>
      </c>
      <c r="M10270" s="37">
        <f>VLOOKUP(D10270,DATA!A:F,6,FALSE)</f>
        <v>1285.5</v>
      </c>
      <c r="N10270" s="36">
        <f t="shared" si="911"/>
        <v>39.250545368580802</v>
      </c>
      <c r="O10270" s="36">
        <f t="shared" si="912"/>
        <v>39.250811932661215</v>
      </c>
      <c r="P10270" s="36">
        <f t="shared" si="913"/>
        <v>2.6656408041247914E-4</v>
      </c>
      <c r="Q10270" s="36">
        <f t="shared" si="914"/>
        <v>0</v>
      </c>
    </row>
    <row r="10271" spans="1:17" x14ac:dyDescent="0.3">
      <c r="A10271" s="29">
        <v>2648909</v>
      </c>
      <c r="B10271" s="1">
        <v>134</v>
      </c>
      <c r="C10271" s="1" t="s">
        <v>35</v>
      </c>
      <c r="D10271" s="1" t="s">
        <v>53</v>
      </c>
      <c r="E10271" s="1" t="s">
        <v>54</v>
      </c>
      <c r="F10271" s="47">
        <v>714</v>
      </c>
      <c r="G10271" s="34">
        <v>1253.68</v>
      </c>
      <c r="H10271" s="1" t="s">
        <v>218</v>
      </c>
      <c r="I10271" s="34">
        <v>8.1439999999999995E-4</v>
      </c>
      <c r="J10271" s="34">
        <v>1799.0984554452</v>
      </c>
      <c r="K10271" s="35" t="str">
        <f t="shared" si="910"/>
        <v>Regte Heide &amp; Riels Laag_H4030</v>
      </c>
      <c r="L10271" s="36">
        <f>VLOOKUP(D10271,DATA!A:F,5,FALSE)</f>
        <v>1.0986712608830001E-2</v>
      </c>
      <c r="M10271" s="37">
        <f>VLOOKUP(D10271,DATA!A:F,6,FALSE)</f>
        <v>982</v>
      </c>
      <c r="N10271" s="36">
        <f t="shared" si="911"/>
        <v>95.188590825976362</v>
      </c>
      <c r="O10271" s="36">
        <f t="shared" si="912"/>
        <v>95.188631804939263</v>
      </c>
      <c r="P10271" s="36">
        <f t="shared" si="913"/>
        <v>4.0978962900339866E-5</v>
      </c>
      <c r="Q10271" s="36">
        <f t="shared" si="914"/>
        <v>0</v>
      </c>
    </row>
    <row r="10272" spans="1:17" x14ac:dyDescent="0.3">
      <c r="A10272" s="29">
        <v>2648910</v>
      </c>
      <c r="B10272" s="1">
        <v>134</v>
      </c>
      <c r="C10272" s="1" t="s">
        <v>35</v>
      </c>
      <c r="D10272" s="1" t="s">
        <v>41</v>
      </c>
      <c r="E10272" s="1" t="s">
        <v>42</v>
      </c>
      <c r="F10272" s="47">
        <v>1071</v>
      </c>
      <c r="G10272" s="34">
        <v>1306.78</v>
      </c>
      <c r="H10272" s="1" t="s">
        <v>218</v>
      </c>
      <c r="I10272" s="34">
        <v>1.4112E-3</v>
      </c>
      <c r="J10272" s="34">
        <v>2641.2670069721999</v>
      </c>
      <c r="K10272" s="35" t="str">
        <f t="shared" si="910"/>
        <v>Regte Heide &amp; Riels Laag_H4010A</v>
      </c>
      <c r="L10272" s="36">
        <f>VLOOKUP(D10272,DATA!A:F,5,FALSE)</f>
        <v>1.3726988247862192E-2</v>
      </c>
      <c r="M10272" s="37">
        <f>VLOOKUP(D10272,DATA!A:F,6,FALSE)</f>
        <v>1285.5</v>
      </c>
      <c r="N10272" s="36">
        <f t="shared" si="911"/>
        <v>57.251269306382902</v>
      </c>
      <c r="O10272" s="36">
        <f t="shared" si="912"/>
        <v>57.251743408138395</v>
      </c>
      <c r="P10272" s="36">
        <f t="shared" si="913"/>
        <v>4.7410175549345013E-4</v>
      </c>
      <c r="Q10272" s="36">
        <f t="shared" si="914"/>
        <v>0</v>
      </c>
    </row>
    <row r="10273" spans="1:17" x14ac:dyDescent="0.3">
      <c r="A10273" s="29">
        <v>2650434</v>
      </c>
      <c r="B10273" s="1">
        <v>134</v>
      </c>
      <c r="C10273" s="1" t="s">
        <v>35</v>
      </c>
      <c r="D10273" s="1" t="s">
        <v>41</v>
      </c>
      <c r="E10273" s="1" t="s">
        <v>42</v>
      </c>
      <c r="F10273" s="47">
        <v>1071</v>
      </c>
      <c r="G10273" s="34">
        <v>1174.8499999999999</v>
      </c>
      <c r="H10273" s="1" t="s">
        <v>218</v>
      </c>
      <c r="I10273" s="34">
        <v>1.7626999999999999E-4</v>
      </c>
      <c r="J10273" s="34">
        <v>3082.4859286368001</v>
      </c>
      <c r="K10273" s="35" t="str">
        <f t="shared" si="910"/>
        <v>Regte Heide &amp; Riels Laag_H4010A</v>
      </c>
      <c r="L10273" s="36">
        <f>VLOOKUP(D10273,DATA!A:F,5,FALSE)</f>
        <v>1.3726988247862192E-2</v>
      </c>
      <c r="M10273" s="37">
        <f>VLOOKUP(D10273,DATA!A:F,6,FALSE)</f>
        <v>1285.5</v>
      </c>
      <c r="N10273" s="36">
        <f t="shared" si="911"/>
        <v>17.96248465643599</v>
      </c>
      <c r="O10273" s="36">
        <f t="shared" si="912"/>
        <v>17.962520312459873</v>
      </c>
      <c r="P10273" s="36">
        <f t="shared" si="913"/>
        <v>3.5656023882779664E-5</v>
      </c>
      <c r="Q10273" s="36">
        <f t="shared" si="914"/>
        <v>0</v>
      </c>
    </row>
    <row r="10274" spans="1:17" x14ac:dyDescent="0.3">
      <c r="A10274" s="29">
        <v>2650434</v>
      </c>
      <c r="B10274" s="1">
        <v>134</v>
      </c>
      <c r="C10274" s="1" t="s">
        <v>35</v>
      </c>
      <c r="D10274" s="1" t="s">
        <v>43</v>
      </c>
      <c r="E10274" s="1" t="s">
        <v>44</v>
      </c>
      <c r="F10274" s="47">
        <v>1071</v>
      </c>
      <c r="G10274" s="34">
        <v>1174.8499999999999</v>
      </c>
      <c r="H10274" s="1" t="s">
        <v>218</v>
      </c>
      <c r="I10274" s="34">
        <v>1.7626999999999999E-4</v>
      </c>
      <c r="J10274" s="34">
        <v>377.26562000000001</v>
      </c>
      <c r="K10274" s="35" t="str">
        <f t="shared" si="910"/>
        <v>Regte Heide &amp; Riels Laag_H7150</v>
      </c>
      <c r="L10274" s="36">
        <f>VLOOKUP(D10274,DATA!A:F,5,FALSE)</f>
        <v>1.3726988247862192E-2</v>
      </c>
      <c r="M10274" s="37">
        <f>VLOOKUP(D10274,DATA!A:F,6,FALSE)</f>
        <v>1285.5</v>
      </c>
      <c r="N10274" s="36">
        <f t="shared" si="911"/>
        <v>17.96248465643599</v>
      </c>
      <c r="O10274" s="36">
        <f t="shared" si="912"/>
        <v>17.962520312459873</v>
      </c>
      <c r="P10274" s="36">
        <f t="shared" si="913"/>
        <v>3.5656023882779664E-5</v>
      </c>
      <c r="Q10274" s="36">
        <f t="shared" si="914"/>
        <v>0</v>
      </c>
    </row>
    <row r="10275" spans="1:17" x14ac:dyDescent="0.3">
      <c r="A10275" s="29">
        <v>2650435</v>
      </c>
      <c r="B10275" s="1">
        <v>134</v>
      </c>
      <c r="C10275" s="1" t="s">
        <v>35</v>
      </c>
      <c r="D10275" s="1" t="s">
        <v>41</v>
      </c>
      <c r="E10275" s="1" t="s">
        <v>42</v>
      </c>
      <c r="F10275" s="47">
        <v>1071</v>
      </c>
      <c r="G10275" s="34">
        <v>1136.93</v>
      </c>
      <c r="H10275" s="1" t="s">
        <v>218</v>
      </c>
      <c r="I10275" s="34">
        <v>1.9437999999999999E-4</v>
      </c>
      <c r="J10275" s="34">
        <v>822.45885461449404</v>
      </c>
      <c r="K10275" s="35" t="str">
        <f t="shared" si="910"/>
        <v>Regte Heide &amp; Riels Laag_H4010A</v>
      </c>
      <c r="L10275" s="36">
        <f>VLOOKUP(D10275,DATA!A:F,5,FALSE)</f>
        <v>1.3726988247862192E-2</v>
      </c>
      <c r="M10275" s="37">
        <f>VLOOKUP(D10275,DATA!A:F,6,FALSE)</f>
        <v>1285.5</v>
      </c>
      <c r="N10275" s="36">
        <f t="shared" si="911"/>
        <v>11.512594267228794</v>
      </c>
      <c r="O10275" s="36">
        <f t="shared" si="912"/>
        <v>11.512621449262566</v>
      </c>
      <c r="P10275" s="36">
        <f t="shared" si="913"/>
        <v>2.7182033772277236E-5</v>
      </c>
      <c r="Q10275" s="36">
        <f t="shared" si="914"/>
        <v>0</v>
      </c>
    </row>
    <row r="10276" spans="1:17" x14ac:dyDescent="0.3">
      <c r="A10276" s="29">
        <v>2650435</v>
      </c>
      <c r="B10276" s="1">
        <v>134</v>
      </c>
      <c r="C10276" s="1" t="s">
        <v>35</v>
      </c>
      <c r="D10276" s="1" t="s">
        <v>53</v>
      </c>
      <c r="E10276" s="1" t="s">
        <v>54</v>
      </c>
      <c r="F10276" s="47">
        <v>714</v>
      </c>
      <c r="G10276" s="34">
        <v>1136.93</v>
      </c>
      <c r="H10276" s="1" t="s">
        <v>218</v>
      </c>
      <c r="I10276" s="34">
        <v>1.9437999999999999E-4</v>
      </c>
      <c r="J10276" s="34">
        <v>7141.9830000000002</v>
      </c>
      <c r="K10276" s="35" t="str">
        <f t="shared" si="910"/>
        <v>Regte Heide &amp; Riels Laag_H4030</v>
      </c>
      <c r="L10276" s="36">
        <f>VLOOKUP(D10276,DATA!A:F,5,FALSE)</f>
        <v>1.0986712608830001E-2</v>
      </c>
      <c r="M10276" s="37">
        <f>VLOOKUP(D10276,DATA!A:F,6,FALSE)</f>
        <v>982</v>
      </c>
      <c r="N10276" s="36">
        <f t="shared" si="911"/>
        <v>84.581811747911857</v>
      </c>
      <c r="O10276" s="36">
        <f t="shared" si="912"/>
        <v>84.58183959817795</v>
      </c>
      <c r="P10276" s="36">
        <f t="shared" si="913"/>
        <v>2.7850266093309983E-5</v>
      </c>
      <c r="Q10276" s="36">
        <f t="shared" si="914"/>
        <v>0</v>
      </c>
    </row>
    <row r="10277" spans="1:17" x14ac:dyDescent="0.3">
      <c r="A10277" s="29">
        <v>2650435</v>
      </c>
      <c r="B10277" s="1">
        <v>134</v>
      </c>
      <c r="C10277" s="1" t="s">
        <v>35</v>
      </c>
      <c r="D10277" s="1" t="s">
        <v>43</v>
      </c>
      <c r="E10277" s="1" t="s">
        <v>44</v>
      </c>
      <c r="F10277" s="47">
        <v>1071</v>
      </c>
      <c r="G10277" s="34">
        <v>1136.93</v>
      </c>
      <c r="H10277" s="1" t="s">
        <v>218</v>
      </c>
      <c r="I10277" s="34">
        <v>1.9437999999999999E-4</v>
      </c>
      <c r="J10277" s="34">
        <v>16.975436999999999</v>
      </c>
      <c r="K10277" s="35" t="str">
        <f t="shared" si="910"/>
        <v>Regte Heide &amp; Riels Laag_H7150</v>
      </c>
      <c r="L10277" s="36">
        <f>VLOOKUP(D10277,DATA!A:F,5,FALSE)</f>
        <v>1.3726988247862192E-2</v>
      </c>
      <c r="M10277" s="37">
        <f>VLOOKUP(D10277,DATA!A:F,6,FALSE)</f>
        <v>1285.5</v>
      </c>
      <c r="N10277" s="36">
        <f t="shared" si="911"/>
        <v>11.512594267228794</v>
      </c>
      <c r="O10277" s="36">
        <f t="shared" si="912"/>
        <v>11.512621449262566</v>
      </c>
      <c r="P10277" s="36">
        <f t="shared" si="913"/>
        <v>2.7182033772277236E-5</v>
      </c>
      <c r="Q10277" s="36">
        <f t="shared" si="914"/>
        <v>0</v>
      </c>
    </row>
    <row r="10278" spans="1:17" x14ac:dyDescent="0.3">
      <c r="A10278" s="29">
        <v>2650436</v>
      </c>
      <c r="B10278" s="1">
        <v>134</v>
      </c>
      <c r="C10278" s="1" t="s">
        <v>35</v>
      </c>
      <c r="D10278" s="1" t="s">
        <v>41</v>
      </c>
      <c r="E10278" s="1" t="s">
        <v>42</v>
      </c>
      <c r="F10278" s="47">
        <v>1071</v>
      </c>
      <c r="G10278" s="34">
        <v>1388.96</v>
      </c>
      <c r="H10278" s="1" t="s">
        <v>218</v>
      </c>
      <c r="I10278" s="34">
        <v>2.9169999999999999E-4</v>
      </c>
      <c r="J10278" s="34">
        <v>969.68051589874403</v>
      </c>
      <c r="K10278" s="35" t="str">
        <f t="shared" si="910"/>
        <v>Regte Heide &amp; Riels Laag_H4010A</v>
      </c>
      <c r="L10278" s="36">
        <f>VLOOKUP(D10278,DATA!A:F,5,FALSE)</f>
        <v>1.3726988247862192E-2</v>
      </c>
      <c r="M10278" s="37">
        <f>VLOOKUP(D10278,DATA!A:F,6,FALSE)</f>
        <v>1285.5</v>
      </c>
      <c r="N10278" s="36">
        <f t="shared" si="911"/>
        <v>80.536885968286171</v>
      </c>
      <c r="O10278" s="36">
        <f t="shared" si="912"/>
        <v>80.53694873339991</v>
      </c>
      <c r="P10278" s="36">
        <f t="shared" si="913"/>
        <v>6.2765113739260414E-5</v>
      </c>
      <c r="Q10278" s="36">
        <f t="shared" si="914"/>
        <v>0</v>
      </c>
    </row>
    <row r="10279" spans="1:17" x14ac:dyDescent="0.3">
      <c r="A10279" s="29">
        <v>2650436</v>
      </c>
      <c r="B10279" s="1">
        <v>134</v>
      </c>
      <c r="C10279" s="1" t="s">
        <v>35</v>
      </c>
      <c r="D10279" s="1" t="s">
        <v>53</v>
      </c>
      <c r="E10279" s="1" t="s">
        <v>54</v>
      </c>
      <c r="F10279" s="47">
        <v>714</v>
      </c>
      <c r="G10279" s="34">
        <v>1388.96</v>
      </c>
      <c r="H10279" s="1" t="s">
        <v>218</v>
      </c>
      <c r="I10279" s="34">
        <v>2.9169999999999999E-4</v>
      </c>
      <c r="J10279" s="34">
        <v>1618.8008</v>
      </c>
      <c r="K10279" s="35" t="str">
        <f t="shared" si="910"/>
        <v>Regte Heide &amp; Riels Laag_H4030</v>
      </c>
      <c r="L10279" s="36">
        <f>VLOOKUP(D10279,DATA!A:F,5,FALSE)</f>
        <v>1.0986712608830001E-2</v>
      </c>
      <c r="M10279" s="37">
        <f>VLOOKUP(D10279,DATA!A:F,6,FALSE)</f>
        <v>982</v>
      </c>
      <c r="N10279" s="36">
        <f t="shared" si="911"/>
        <v>98.869513163616304</v>
      </c>
      <c r="O10279" s="36">
        <f t="shared" si="912"/>
        <v>98.869516745664455</v>
      </c>
      <c r="P10279" s="36">
        <f t="shared" si="913"/>
        <v>3.5820481514292624E-6</v>
      </c>
      <c r="Q10279" s="36">
        <f t="shared" si="914"/>
        <v>0</v>
      </c>
    </row>
    <row r="10280" spans="1:17" x14ac:dyDescent="0.3">
      <c r="A10280" s="29">
        <v>2650437</v>
      </c>
      <c r="B10280" s="1">
        <v>134</v>
      </c>
      <c r="C10280" s="1" t="s">
        <v>35</v>
      </c>
      <c r="D10280" s="1" t="s">
        <v>41</v>
      </c>
      <c r="E10280" s="1" t="s">
        <v>42</v>
      </c>
      <c r="F10280" s="47">
        <v>1071</v>
      </c>
      <c r="G10280" s="34">
        <v>1376.94</v>
      </c>
      <c r="H10280" s="1" t="s">
        <v>218</v>
      </c>
      <c r="I10280" s="34">
        <v>7.4569999999999997E-4</v>
      </c>
      <c r="J10280" s="34">
        <v>688.01219999999898</v>
      </c>
      <c r="K10280" s="35" t="str">
        <f t="shared" si="910"/>
        <v>Regte Heide &amp; Riels Laag_H4010A</v>
      </c>
      <c r="L10280" s="36">
        <f>VLOOKUP(D10280,DATA!A:F,5,FALSE)</f>
        <v>1.3726988247862192E-2</v>
      </c>
      <c r="M10280" s="37">
        <f>VLOOKUP(D10280,DATA!A:F,6,FALSE)</f>
        <v>1285.5</v>
      </c>
      <c r="N10280" s="36">
        <f t="shared" si="911"/>
        <v>77.81979839267585</v>
      </c>
      <c r="O10280" s="36">
        <f t="shared" si="912"/>
        <v>77.819975075266612</v>
      </c>
      <c r="P10280" s="36">
        <f t="shared" si="913"/>
        <v>1.7668259076231152E-4</v>
      </c>
      <c r="Q10280" s="36">
        <f t="shared" si="914"/>
        <v>0</v>
      </c>
    </row>
    <row r="10281" spans="1:17" x14ac:dyDescent="0.3">
      <c r="A10281" s="29">
        <v>2650437</v>
      </c>
      <c r="B10281" s="1">
        <v>134</v>
      </c>
      <c r="C10281" s="1" t="s">
        <v>35</v>
      </c>
      <c r="D10281" s="1" t="s">
        <v>53</v>
      </c>
      <c r="E10281" s="1" t="s">
        <v>54</v>
      </c>
      <c r="F10281" s="47">
        <v>714</v>
      </c>
      <c r="G10281" s="34">
        <v>1376.94</v>
      </c>
      <c r="H10281" s="1" t="s">
        <v>218</v>
      </c>
      <c r="I10281" s="34">
        <v>7.4569999999999997E-4</v>
      </c>
      <c r="J10281" s="34">
        <v>4197.1832940003997</v>
      </c>
      <c r="K10281" s="35" t="str">
        <f t="shared" si="910"/>
        <v>Regte Heide &amp; Riels Laag_H4030</v>
      </c>
      <c r="L10281" s="36">
        <f>VLOOKUP(D10281,DATA!A:F,5,FALSE)</f>
        <v>1.0986712608830001E-2</v>
      </c>
      <c r="M10281" s="37">
        <f>VLOOKUP(D10281,DATA!A:F,6,FALSE)</f>
        <v>982</v>
      </c>
      <c r="N10281" s="36">
        <f t="shared" si="911"/>
        <v>98.711969976333322</v>
      </c>
      <c r="O10281" s="36">
        <f t="shared" si="912"/>
        <v>98.711980392933128</v>
      </c>
      <c r="P10281" s="36">
        <f t="shared" si="913"/>
        <v>1.0416599806717386E-5</v>
      </c>
      <c r="Q10281" s="36">
        <f t="shared" si="914"/>
        <v>0</v>
      </c>
    </row>
    <row r="10282" spans="1:17" x14ac:dyDescent="0.3">
      <c r="A10282" s="29">
        <v>2650438</v>
      </c>
      <c r="B10282" s="1">
        <v>134</v>
      </c>
      <c r="C10282" s="1" t="s">
        <v>35</v>
      </c>
      <c r="D10282" s="1" t="s">
        <v>41</v>
      </c>
      <c r="E10282" s="1" t="s">
        <v>42</v>
      </c>
      <c r="F10282" s="47">
        <v>1071</v>
      </c>
      <c r="G10282" s="34">
        <v>1132.44</v>
      </c>
      <c r="H10282" s="1" t="s">
        <v>218</v>
      </c>
      <c r="I10282" s="34">
        <v>1.0016999999999999E-3</v>
      </c>
      <c r="J10282" s="34">
        <v>675.05795233799995</v>
      </c>
      <c r="K10282" s="35" t="str">
        <f t="shared" si="910"/>
        <v>Regte Heide &amp; Riels Laag_H4010A</v>
      </c>
      <c r="L10282" s="36">
        <f>VLOOKUP(D10282,DATA!A:F,5,FALSE)</f>
        <v>1.3726988247862192E-2</v>
      </c>
      <c r="M10282" s="37">
        <f>VLOOKUP(D10282,DATA!A:F,6,FALSE)</f>
        <v>1285.5</v>
      </c>
      <c r="N10282" s="36">
        <f t="shared" si="911"/>
        <v>10.899453465373554</v>
      </c>
      <c r="O10282" s="36">
        <f t="shared" si="912"/>
        <v>10.899587001987605</v>
      </c>
      <c r="P10282" s="36">
        <f t="shared" si="913"/>
        <v>1.3353661405091088E-4</v>
      </c>
      <c r="Q10282" s="36">
        <f t="shared" si="914"/>
        <v>0</v>
      </c>
    </row>
    <row r="10283" spans="1:17" x14ac:dyDescent="0.3">
      <c r="A10283" s="29">
        <v>2650438</v>
      </c>
      <c r="B10283" s="1">
        <v>134</v>
      </c>
      <c r="C10283" s="1" t="s">
        <v>35</v>
      </c>
      <c r="D10283" s="1" t="s">
        <v>53</v>
      </c>
      <c r="E10283" s="1" t="s">
        <v>54</v>
      </c>
      <c r="F10283" s="47">
        <v>714</v>
      </c>
      <c r="G10283" s="34">
        <v>1132.44</v>
      </c>
      <c r="H10283" s="1" t="s">
        <v>218</v>
      </c>
      <c r="I10283" s="34">
        <v>1.0016999999999999E-3</v>
      </c>
      <c r="J10283" s="34">
        <v>3976.7950000000001</v>
      </c>
      <c r="K10283" s="35" t="str">
        <f t="shared" si="910"/>
        <v>Regte Heide &amp; Riels Laag_H4030</v>
      </c>
      <c r="L10283" s="36">
        <f>VLOOKUP(D10283,DATA!A:F,5,FALSE)</f>
        <v>1.0986712608830001E-2</v>
      </c>
      <c r="M10283" s="37">
        <f>VLOOKUP(D10283,DATA!A:F,6,FALSE)</f>
        <v>982</v>
      </c>
      <c r="N10283" s="36">
        <f t="shared" si="911"/>
        <v>83.927465615636038</v>
      </c>
      <c r="O10283" s="36">
        <f t="shared" si="912"/>
        <v>83.927614069767628</v>
      </c>
      <c r="P10283" s="36">
        <f t="shared" si="913"/>
        <v>1.484541315903698E-4</v>
      </c>
      <c r="Q10283" s="36">
        <f t="shared" si="914"/>
        <v>0</v>
      </c>
    </row>
    <row r="10284" spans="1:17" x14ac:dyDescent="0.3">
      <c r="A10284" s="29">
        <v>2650439</v>
      </c>
      <c r="B10284" s="1">
        <v>134</v>
      </c>
      <c r="C10284" s="1" t="s">
        <v>35</v>
      </c>
      <c r="D10284" s="1" t="s">
        <v>41</v>
      </c>
      <c r="E10284" s="1" t="s">
        <v>42</v>
      </c>
      <c r="F10284" s="47">
        <v>1071</v>
      </c>
      <c r="G10284" s="34">
        <v>1619.88</v>
      </c>
      <c r="H10284" s="1" t="s">
        <v>218</v>
      </c>
      <c r="I10284" s="34">
        <v>2.2899999999999999E-3</v>
      </c>
      <c r="J10284" s="34">
        <v>2331.9334577240002</v>
      </c>
      <c r="K10284" s="35" t="str">
        <f t="shared" si="910"/>
        <v>Regte Heide &amp; Riels Laag_H4010A</v>
      </c>
      <c r="L10284" s="36">
        <f>VLOOKUP(D10284,DATA!A:F,5,FALSE)</f>
        <v>1.3726988247862192E-2</v>
      </c>
      <c r="M10284" s="37">
        <f>VLOOKUP(D10284,DATA!A:F,6,FALSE)</f>
        <v>1285.5</v>
      </c>
      <c r="N10284" s="36">
        <f t="shared" si="911"/>
        <v>98.99494878925104</v>
      </c>
      <c r="O10284" s="36">
        <f t="shared" si="912"/>
        <v>98.994980064824503</v>
      </c>
      <c r="P10284" s="36">
        <f t="shared" si="913"/>
        <v>3.1275573462608008E-5</v>
      </c>
      <c r="Q10284" s="36">
        <f t="shared" si="914"/>
        <v>0</v>
      </c>
    </row>
    <row r="10285" spans="1:17" x14ac:dyDescent="0.3">
      <c r="A10285" s="29">
        <v>2651964</v>
      </c>
      <c r="B10285" s="1">
        <v>134</v>
      </c>
      <c r="C10285" s="1" t="s">
        <v>35</v>
      </c>
      <c r="D10285" s="1" t="s">
        <v>41</v>
      </c>
      <c r="E10285" s="1" t="s">
        <v>42</v>
      </c>
      <c r="F10285" s="47">
        <v>1071</v>
      </c>
      <c r="G10285" s="34">
        <v>1082.82</v>
      </c>
      <c r="H10285" s="1" t="s">
        <v>218</v>
      </c>
      <c r="I10285" s="34">
        <v>1.6848000000000001E-4</v>
      </c>
      <c r="J10285" s="34">
        <v>2110.76503819344</v>
      </c>
      <c r="K10285" s="35" t="str">
        <f t="shared" si="910"/>
        <v>Regte Heide &amp; Riels Laag_H4010A</v>
      </c>
      <c r="L10285" s="36">
        <f>VLOOKUP(D10285,DATA!A:F,5,FALSE)</f>
        <v>1.3726988247862192E-2</v>
      </c>
      <c r="M10285" s="37">
        <f>VLOOKUP(D10285,DATA!A:F,6,FALSE)</f>
        <v>1285.5</v>
      </c>
      <c r="N10285" s="36">
        <f t="shared" si="911"/>
        <v>5.8294437727915769</v>
      </c>
      <c r="O10285" s="36">
        <f t="shared" si="912"/>
        <v>5.8294564687740023</v>
      </c>
      <c r="P10285" s="36">
        <f t="shared" si="913"/>
        <v>1.2695982425370289E-5</v>
      </c>
      <c r="Q10285" s="36">
        <f t="shared" si="914"/>
        <v>0</v>
      </c>
    </row>
    <row r="10286" spans="1:17" x14ac:dyDescent="0.3">
      <c r="A10286" s="29">
        <v>2651964</v>
      </c>
      <c r="B10286" s="1">
        <v>134</v>
      </c>
      <c r="C10286" s="1" t="s">
        <v>35</v>
      </c>
      <c r="D10286" s="1" t="s">
        <v>53</v>
      </c>
      <c r="E10286" s="1" t="s">
        <v>54</v>
      </c>
      <c r="F10286" s="47">
        <v>714</v>
      </c>
      <c r="G10286" s="34">
        <v>1082.82</v>
      </c>
      <c r="H10286" s="1" t="s">
        <v>218</v>
      </c>
      <c r="I10286" s="34">
        <v>1.6848000000000001E-4</v>
      </c>
      <c r="J10286" s="34">
        <v>1679.4984999999999</v>
      </c>
      <c r="K10286" s="35" t="str">
        <f t="shared" si="910"/>
        <v>Regte Heide &amp; Riels Laag_H4030</v>
      </c>
      <c r="L10286" s="36">
        <f>VLOOKUP(D10286,DATA!A:F,5,FALSE)</f>
        <v>1.0986712608830001E-2</v>
      </c>
      <c r="M10286" s="37">
        <f>VLOOKUP(D10286,DATA!A:F,6,FALSE)</f>
        <v>982</v>
      </c>
      <c r="N10286" s="36">
        <f t="shared" si="911"/>
        <v>75.169640694228022</v>
      </c>
      <c r="O10286" s="36">
        <f t="shared" si="912"/>
        <v>75.169675243698379</v>
      </c>
      <c r="P10286" s="36">
        <f t="shared" si="913"/>
        <v>3.4549470356637357E-5</v>
      </c>
      <c r="Q10286" s="36">
        <f t="shared" si="914"/>
        <v>0</v>
      </c>
    </row>
    <row r="10287" spans="1:17" x14ac:dyDescent="0.3">
      <c r="A10287" s="29">
        <v>2651964</v>
      </c>
      <c r="B10287" s="1">
        <v>134</v>
      </c>
      <c r="C10287" s="1" t="s">
        <v>35</v>
      </c>
      <c r="D10287" s="1" t="s">
        <v>43</v>
      </c>
      <c r="E10287" s="1" t="s">
        <v>44</v>
      </c>
      <c r="F10287" s="47">
        <v>1071</v>
      </c>
      <c r="G10287" s="34">
        <v>1082.82</v>
      </c>
      <c r="H10287" s="1" t="s">
        <v>218</v>
      </c>
      <c r="I10287" s="34">
        <v>1.6848000000000001E-4</v>
      </c>
      <c r="J10287" s="34">
        <v>1455.6026999999999</v>
      </c>
      <c r="K10287" s="35" t="str">
        <f t="shared" si="910"/>
        <v>Regte Heide &amp; Riels Laag_H7150</v>
      </c>
      <c r="L10287" s="36">
        <f>VLOOKUP(D10287,DATA!A:F,5,FALSE)</f>
        <v>1.3726988247862192E-2</v>
      </c>
      <c r="M10287" s="37">
        <f>VLOOKUP(D10287,DATA!A:F,6,FALSE)</f>
        <v>1285.5</v>
      </c>
      <c r="N10287" s="36">
        <f t="shared" si="911"/>
        <v>5.8294437727915769</v>
      </c>
      <c r="O10287" s="36">
        <f t="shared" si="912"/>
        <v>5.8294564687740023</v>
      </c>
      <c r="P10287" s="36">
        <f t="shared" si="913"/>
        <v>1.2695982425370289E-5</v>
      </c>
      <c r="Q10287" s="36">
        <f t="shared" si="914"/>
        <v>0</v>
      </c>
    </row>
    <row r="10288" spans="1:17" x14ac:dyDescent="0.3">
      <c r="A10288" s="29">
        <v>2651965</v>
      </c>
      <c r="B10288" s="1">
        <v>134</v>
      </c>
      <c r="C10288" s="1" t="s">
        <v>35</v>
      </c>
      <c r="D10288" s="1" t="s">
        <v>41</v>
      </c>
      <c r="E10288" s="1" t="s">
        <v>42</v>
      </c>
      <c r="F10288" s="47">
        <v>1071</v>
      </c>
      <c r="G10288" s="34">
        <v>1155.92</v>
      </c>
      <c r="H10288" s="1" t="s">
        <v>218</v>
      </c>
      <c r="I10288" s="34">
        <v>2.1395999999999999E-4</v>
      </c>
      <c r="J10288" s="34">
        <v>0.54626655999999996</v>
      </c>
      <c r="K10288" s="35" t="str">
        <f t="shared" si="910"/>
        <v>Regte Heide &amp; Riels Laag_H4010A</v>
      </c>
      <c r="L10288" s="36">
        <f>VLOOKUP(D10288,DATA!A:F,5,FALSE)</f>
        <v>1.3726988247862192E-2</v>
      </c>
      <c r="M10288" s="37">
        <f>VLOOKUP(D10288,DATA!A:F,6,FALSE)</f>
        <v>1285.5</v>
      </c>
      <c r="N10288" s="36">
        <f t="shared" si="911"/>
        <v>14.445840058027647</v>
      </c>
      <c r="O10288" s="36">
        <f t="shared" si="912"/>
        <v>14.445876356825162</v>
      </c>
      <c r="P10288" s="36">
        <f t="shared" si="913"/>
        <v>3.6298797514433545E-5</v>
      </c>
      <c r="Q10288" s="36">
        <f t="shared" si="914"/>
        <v>0</v>
      </c>
    </row>
    <row r="10289" spans="1:17" x14ac:dyDescent="0.3">
      <c r="A10289" s="29">
        <v>2651965</v>
      </c>
      <c r="B10289" s="1">
        <v>134</v>
      </c>
      <c r="C10289" s="1" t="s">
        <v>35</v>
      </c>
      <c r="D10289" s="1" t="s">
        <v>53</v>
      </c>
      <c r="E10289" s="1" t="s">
        <v>54</v>
      </c>
      <c r="F10289" s="47">
        <v>714</v>
      </c>
      <c r="G10289" s="34">
        <v>1155.92</v>
      </c>
      <c r="H10289" s="1" t="s">
        <v>218</v>
      </c>
      <c r="I10289" s="34">
        <v>2.1395999999999999E-4</v>
      </c>
      <c r="J10289" s="34">
        <v>5641.3002999999999</v>
      </c>
      <c r="K10289" s="35" t="str">
        <f t="shared" si="910"/>
        <v>Regte Heide &amp; Riels Laag_H4030</v>
      </c>
      <c r="L10289" s="36">
        <f>VLOOKUP(D10289,DATA!A:F,5,FALSE)</f>
        <v>1.0986712608830001E-2</v>
      </c>
      <c r="M10289" s="37">
        <f>VLOOKUP(D10289,DATA!A:F,6,FALSE)</f>
        <v>982</v>
      </c>
      <c r="N10289" s="36">
        <f t="shared" si="911"/>
        <v>87.111001390523555</v>
      </c>
      <c r="O10289" s="36">
        <f t="shared" si="912"/>
        <v>87.111027783730179</v>
      </c>
      <c r="P10289" s="36">
        <f t="shared" si="913"/>
        <v>2.6393206624675258E-5</v>
      </c>
      <c r="Q10289" s="36">
        <f t="shared" si="914"/>
        <v>0</v>
      </c>
    </row>
    <row r="10290" spans="1:17" x14ac:dyDescent="0.3">
      <c r="A10290" s="29">
        <v>2651966</v>
      </c>
      <c r="B10290" s="1">
        <v>134</v>
      </c>
      <c r="C10290" s="1" t="s">
        <v>35</v>
      </c>
      <c r="D10290" s="1" t="s">
        <v>41</v>
      </c>
      <c r="E10290" s="1" t="s">
        <v>42</v>
      </c>
      <c r="F10290" s="47">
        <v>1071</v>
      </c>
      <c r="G10290" s="34">
        <v>1337.44</v>
      </c>
      <c r="H10290" s="1" t="s">
        <v>218</v>
      </c>
      <c r="I10290" s="34">
        <v>3.8079999999999999E-4</v>
      </c>
      <c r="J10290" s="34">
        <v>429.85271999999998</v>
      </c>
      <c r="K10290" s="35" t="str">
        <f t="shared" si="910"/>
        <v>Regte Heide &amp; Riels Laag_H4010A</v>
      </c>
      <c r="L10290" s="36">
        <f>VLOOKUP(D10290,DATA!A:F,5,FALSE)</f>
        <v>1.3726988247862192E-2</v>
      </c>
      <c r="M10290" s="37">
        <f>VLOOKUP(D10290,DATA!A:F,6,FALSE)</f>
        <v>1285.5</v>
      </c>
      <c r="N10290" s="36">
        <f t="shared" si="911"/>
        <v>67.105924532894036</v>
      </c>
      <c r="O10290" s="36">
        <f t="shared" si="912"/>
        <v>67.106039918161656</v>
      </c>
      <c r="P10290" s="36">
        <f t="shared" si="913"/>
        <v>1.1538526761967205E-4</v>
      </c>
      <c r="Q10290" s="36">
        <f t="shared" si="914"/>
        <v>0</v>
      </c>
    </row>
    <row r="10291" spans="1:17" x14ac:dyDescent="0.3">
      <c r="A10291" s="29">
        <v>2651966</v>
      </c>
      <c r="B10291" s="1">
        <v>134</v>
      </c>
      <c r="C10291" s="1" t="s">
        <v>35</v>
      </c>
      <c r="D10291" s="1" t="s">
        <v>53</v>
      </c>
      <c r="E10291" s="1" t="s">
        <v>54</v>
      </c>
      <c r="F10291" s="47">
        <v>714</v>
      </c>
      <c r="G10291" s="34">
        <v>1337.44</v>
      </c>
      <c r="H10291" s="1" t="s">
        <v>218</v>
      </c>
      <c r="I10291" s="34">
        <v>3.8079999999999999E-4</v>
      </c>
      <c r="J10291" s="34">
        <v>5192.0565999999999</v>
      </c>
      <c r="K10291" s="35" t="str">
        <f t="shared" si="910"/>
        <v>Regte Heide &amp; Riels Laag_H4030</v>
      </c>
      <c r="L10291" s="36">
        <f>VLOOKUP(D10291,DATA!A:F,5,FALSE)</f>
        <v>1.0986712608830001E-2</v>
      </c>
      <c r="M10291" s="37">
        <f>VLOOKUP(D10291,DATA!A:F,6,FALSE)</f>
        <v>982</v>
      </c>
      <c r="N10291" s="36">
        <f t="shared" si="911"/>
        <v>98.025896126843662</v>
      </c>
      <c r="O10291" s="36">
        <f t="shared" si="912"/>
        <v>98.025904222921113</v>
      </c>
      <c r="P10291" s="36">
        <f t="shared" si="913"/>
        <v>8.0960774511140698E-6</v>
      </c>
      <c r="Q10291" s="36">
        <f t="shared" si="914"/>
        <v>0</v>
      </c>
    </row>
    <row r="10292" spans="1:17" x14ac:dyDescent="0.3">
      <c r="A10292" s="29">
        <v>2651967</v>
      </c>
      <c r="B10292" s="1">
        <v>134</v>
      </c>
      <c r="C10292" s="1" t="s">
        <v>35</v>
      </c>
      <c r="D10292" s="1" t="s">
        <v>41</v>
      </c>
      <c r="E10292" s="1" t="s">
        <v>42</v>
      </c>
      <c r="F10292" s="47">
        <v>1071</v>
      </c>
      <c r="G10292" s="34">
        <v>1105.72</v>
      </c>
      <c r="H10292" s="1" t="s">
        <v>218</v>
      </c>
      <c r="I10292" s="34">
        <v>7.0779999999999997E-4</v>
      </c>
      <c r="J10292" s="34">
        <v>977.06989499999895</v>
      </c>
      <c r="K10292" s="35" t="str">
        <f t="shared" si="910"/>
        <v>Regte Heide &amp; Riels Laag_H4010A</v>
      </c>
      <c r="L10292" s="36">
        <f>VLOOKUP(D10292,DATA!A:F,5,FALSE)</f>
        <v>1.3726988247862192E-2</v>
      </c>
      <c r="M10292" s="37">
        <f>VLOOKUP(D10292,DATA!A:F,6,FALSE)</f>
        <v>1285.5</v>
      </c>
      <c r="N10292" s="36">
        <f t="shared" si="911"/>
        <v>7.8143841766675317</v>
      </c>
      <c r="O10292" s="36">
        <f t="shared" si="912"/>
        <v>7.8144541682028246</v>
      </c>
      <c r="P10292" s="36">
        <f t="shared" si="913"/>
        <v>6.9991535292857066E-5</v>
      </c>
      <c r="Q10292" s="36">
        <f t="shared" si="914"/>
        <v>0</v>
      </c>
    </row>
    <row r="10293" spans="1:17" x14ac:dyDescent="0.3">
      <c r="A10293" s="29">
        <v>2651967</v>
      </c>
      <c r="B10293" s="1">
        <v>134</v>
      </c>
      <c r="C10293" s="1" t="s">
        <v>35</v>
      </c>
      <c r="D10293" s="1" t="s">
        <v>53</v>
      </c>
      <c r="E10293" s="1" t="s">
        <v>54</v>
      </c>
      <c r="F10293" s="47">
        <v>714</v>
      </c>
      <c r="G10293" s="34">
        <v>1105.72</v>
      </c>
      <c r="H10293" s="1" t="s">
        <v>218</v>
      </c>
      <c r="I10293" s="34">
        <v>7.0779999999999997E-4</v>
      </c>
      <c r="J10293" s="34">
        <v>1801.7000346007201</v>
      </c>
      <c r="K10293" s="35" t="str">
        <f t="shared" si="910"/>
        <v>Regte Heide &amp; Riels Laag_H4030</v>
      </c>
      <c r="L10293" s="36">
        <f>VLOOKUP(D10293,DATA!A:F,5,FALSE)</f>
        <v>1.0986712608830001E-2</v>
      </c>
      <c r="M10293" s="37">
        <f>VLOOKUP(D10293,DATA!A:F,6,FALSE)</f>
        <v>982</v>
      </c>
      <c r="N10293" s="36">
        <f t="shared" si="911"/>
        <v>79.564201720178772</v>
      </c>
      <c r="O10293" s="36">
        <f t="shared" si="912"/>
        <v>79.5643281608059</v>
      </c>
      <c r="P10293" s="36">
        <f t="shared" si="913"/>
        <v>1.2644062712752202E-4</v>
      </c>
      <c r="Q10293" s="36">
        <f t="shared" si="914"/>
        <v>0</v>
      </c>
    </row>
    <row r="10294" spans="1:17" x14ac:dyDescent="0.3">
      <c r="A10294" s="29">
        <v>2651968</v>
      </c>
      <c r="B10294" s="1">
        <v>134</v>
      </c>
      <c r="C10294" s="1" t="s">
        <v>35</v>
      </c>
      <c r="D10294" s="1" t="s">
        <v>41</v>
      </c>
      <c r="E10294" s="1" t="s">
        <v>42</v>
      </c>
      <c r="F10294" s="47">
        <v>1071</v>
      </c>
      <c r="G10294" s="34">
        <v>1320.67</v>
      </c>
      <c r="H10294" s="1" t="s">
        <v>218</v>
      </c>
      <c r="I10294" s="34">
        <v>1.3921999999999999E-3</v>
      </c>
      <c r="J10294" s="34">
        <v>1562.04248471596</v>
      </c>
      <c r="K10294" s="35" t="str">
        <f t="shared" si="910"/>
        <v>Regte Heide &amp; Riels Laag_H4010A</v>
      </c>
      <c r="L10294" s="36">
        <f>VLOOKUP(D10294,DATA!A:F,5,FALSE)</f>
        <v>1.3726988247862192E-2</v>
      </c>
      <c r="M10294" s="37">
        <f>VLOOKUP(D10294,DATA!A:F,6,FALSE)</f>
        <v>1285.5</v>
      </c>
      <c r="N10294" s="36">
        <f t="shared" si="911"/>
        <v>61.840368578215873</v>
      </c>
      <c r="O10294" s="36">
        <f t="shared" si="912"/>
        <v>61.840819552885655</v>
      </c>
      <c r="P10294" s="36">
        <f t="shared" si="913"/>
        <v>4.5097466978205603E-4</v>
      </c>
      <c r="Q10294" s="36">
        <f t="shared" si="914"/>
        <v>0</v>
      </c>
    </row>
    <row r="10295" spans="1:17" x14ac:dyDescent="0.3">
      <c r="A10295" s="29">
        <v>2653492</v>
      </c>
      <c r="B10295" s="1">
        <v>134</v>
      </c>
      <c r="C10295" s="1" t="s">
        <v>35</v>
      </c>
      <c r="D10295" s="1" t="s">
        <v>41</v>
      </c>
      <c r="E10295" s="1" t="s">
        <v>42</v>
      </c>
      <c r="F10295" s="47">
        <v>1071</v>
      </c>
      <c r="G10295" s="34">
        <v>1078.26</v>
      </c>
      <c r="H10295" s="1" t="s">
        <v>218</v>
      </c>
      <c r="I10295" s="34">
        <v>1.5951999999999999E-4</v>
      </c>
      <c r="J10295" s="34">
        <v>2034.1618512478301</v>
      </c>
      <c r="K10295" s="35" t="str">
        <f t="shared" si="910"/>
        <v>Regte Heide &amp; Riels Laag_H4010A</v>
      </c>
      <c r="L10295" s="36">
        <f>VLOOKUP(D10295,DATA!A:F,5,FALSE)</f>
        <v>1.3726988247862192E-2</v>
      </c>
      <c r="M10295" s="37">
        <f>VLOOKUP(D10295,DATA!A:F,6,FALSE)</f>
        <v>1285.5</v>
      </c>
      <c r="N10295" s="36">
        <f t="shared" si="911"/>
        <v>5.4951719486193502</v>
      </c>
      <c r="O10295" s="36">
        <f t="shared" si="912"/>
        <v>5.4951833203380591</v>
      </c>
      <c r="P10295" s="36">
        <f t="shared" si="913"/>
        <v>1.1371718708907963E-5</v>
      </c>
      <c r="Q10295" s="36">
        <f t="shared" si="914"/>
        <v>0</v>
      </c>
    </row>
    <row r="10296" spans="1:17" x14ac:dyDescent="0.3">
      <c r="A10296" s="29">
        <v>2653492</v>
      </c>
      <c r="B10296" s="1">
        <v>134</v>
      </c>
      <c r="C10296" s="1" t="s">
        <v>35</v>
      </c>
      <c r="D10296" s="1" t="s">
        <v>43</v>
      </c>
      <c r="E10296" s="1" t="s">
        <v>44</v>
      </c>
      <c r="F10296" s="47">
        <v>1071</v>
      </c>
      <c r="G10296" s="34">
        <v>1078.26</v>
      </c>
      <c r="H10296" s="1" t="s">
        <v>218</v>
      </c>
      <c r="I10296" s="34">
        <v>1.5951999999999999E-4</v>
      </c>
      <c r="J10296" s="34">
        <v>1070.597</v>
      </c>
      <c r="K10296" s="35" t="str">
        <f t="shared" si="910"/>
        <v>Regte Heide &amp; Riels Laag_H7150</v>
      </c>
      <c r="L10296" s="36">
        <f>VLOOKUP(D10296,DATA!A:F,5,FALSE)</f>
        <v>1.3726988247862192E-2</v>
      </c>
      <c r="M10296" s="37">
        <f>VLOOKUP(D10296,DATA!A:F,6,FALSE)</f>
        <v>1285.5</v>
      </c>
      <c r="N10296" s="36">
        <f t="shared" si="911"/>
        <v>5.4951719486193502</v>
      </c>
      <c r="O10296" s="36">
        <f t="shared" si="912"/>
        <v>5.4951833203380591</v>
      </c>
      <c r="P10296" s="36">
        <f t="shared" si="913"/>
        <v>1.1371718708907963E-5</v>
      </c>
      <c r="Q10296" s="36">
        <f t="shared" si="914"/>
        <v>0</v>
      </c>
    </row>
    <row r="10297" spans="1:17" x14ac:dyDescent="0.3">
      <c r="A10297" s="29">
        <v>2653493</v>
      </c>
      <c r="B10297" s="1">
        <v>134</v>
      </c>
      <c r="C10297" s="1" t="s">
        <v>35</v>
      </c>
      <c r="D10297" s="1" t="s">
        <v>41</v>
      </c>
      <c r="E10297" s="1" t="s">
        <v>42</v>
      </c>
      <c r="F10297" s="47">
        <v>1071</v>
      </c>
      <c r="G10297" s="34">
        <v>1090.08</v>
      </c>
      <c r="H10297" s="1" t="s">
        <v>218</v>
      </c>
      <c r="I10297" s="34">
        <v>1.8412999999999999E-4</v>
      </c>
      <c r="J10297" s="34">
        <v>447.680859571334</v>
      </c>
      <c r="K10297" s="35" t="str">
        <f t="shared" si="910"/>
        <v>Regte Heide &amp; Riels Laag_H4010A</v>
      </c>
      <c r="L10297" s="36">
        <f>VLOOKUP(D10297,DATA!A:F,5,FALSE)</f>
        <v>1.3726988247862192E-2</v>
      </c>
      <c r="M10297" s="37">
        <f>VLOOKUP(D10297,DATA!A:F,6,FALSE)</f>
        <v>1285.5</v>
      </c>
      <c r="N10297" s="36">
        <f t="shared" si="911"/>
        <v>6.4012242456385353</v>
      </c>
      <c r="O10297" s="36">
        <f t="shared" si="912"/>
        <v>6.4012393893910424</v>
      </c>
      <c r="P10297" s="36">
        <f t="shared" si="913"/>
        <v>1.5143752507107422E-5</v>
      </c>
      <c r="Q10297" s="36">
        <f t="shared" si="914"/>
        <v>0</v>
      </c>
    </row>
    <row r="10298" spans="1:17" x14ac:dyDescent="0.3">
      <c r="A10298" s="29">
        <v>2653493</v>
      </c>
      <c r="B10298" s="1">
        <v>134</v>
      </c>
      <c r="C10298" s="1" t="s">
        <v>35</v>
      </c>
      <c r="D10298" s="1" t="s">
        <v>53</v>
      </c>
      <c r="E10298" s="1" t="s">
        <v>54</v>
      </c>
      <c r="F10298" s="47">
        <v>714</v>
      </c>
      <c r="G10298" s="34">
        <v>1090.08</v>
      </c>
      <c r="H10298" s="1" t="s">
        <v>218</v>
      </c>
      <c r="I10298" s="34">
        <v>1.8412999999999999E-4</v>
      </c>
      <c r="J10298" s="34">
        <v>7706.9937</v>
      </c>
      <c r="K10298" s="35" t="str">
        <f t="shared" si="910"/>
        <v>Regte Heide &amp; Riels Laag_H4030</v>
      </c>
      <c r="L10298" s="36">
        <f>VLOOKUP(D10298,DATA!A:F,5,FALSE)</f>
        <v>1.0986712608830001E-2</v>
      </c>
      <c r="M10298" s="37">
        <f>VLOOKUP(D10298,DATA!A:F,6,FALSE)</f>
        <v>982</v>
      </c>
      <c r="N10298" s="36">
        <f t="shared" si="911"/>
        <v>76.628359589448863</v>
      </c>
      <c r="O10298" s="36">
        <f t="shared" si="912"/>
        <v>76.628395819655225</v>
      </c>
      <c r="P10298" s="36">
        <f t="shared" si="913"/>
        <v>3.6230206362120043E-5</v>
      </c>
      <c r="Q10298" s="36">
        <f t="shared" si="914"/>
        <v>0</v>
      </c>
    </row>
    <row r="10299" spans="1:17" x14ac:dyDescent="0.3">
      <c r="A10299" s="29">
        <v>2653494</v>
      </c>
      <c r="B10299" s="1">
        <v>134</v>
      </c>
      <c r="C10299" s="1" t="s">
        <v>35</v>
      </c>
      <c r="D10299" s="1" t="s">
        <v>53</v>
      </c>
      <c r="E10299" s="1" t="s">
        <v>54</v>
      </c>
      <c r="F10299" s="47">
        <v>714</v>
      </c>
      <c r="G10299" s="34">
        <v>1167.5</v>
      </c>
      <c r="H10299" s="1" t="s">
        <v>218</v>
      </c>
      <c r="I10299" s="34">
        <v>2.432E-4</v>
      </c>
      <c r="J10299" s="34">
        <v>8303.4050000000007</v>
      </c>
      <c r="K10299" s="35" t="str">
        <f t="shared" si="910"/>
        <v>Regte Heide &amp; Riels Laag_H4030</v>
      </c>
      <c r="L10299" s="36">
        <f>VLOOKUP(D10299,DATA!A:F,5,FALSE)</f>
        <v>1.0986712608830001E-2</v>
      </c>
      <c r="M10299" s="37">
        <f>VLOOKUP(D10299,DATA!A:F,6,FALSE)</f>
        <v>982</v>
      </c>
      <c r="N10299" s="36">
        <f t="shared" si="911"/>
        <v>88.473304699121272</v>
      </c>
      <c r="O10299" s="36">
        <f t="shared" si="912"/>
        <v>88.47333194795705</v>
      </c>
      <c r="P10299" s="36">
        <f t="shared" si="913"/>
        <v>2.7248835777982094E-5</v>
      </c>
      <c r="Q10299" s="36">
        <f t="shared" si="914"/>
        <v>0</v>
      </c>
    </row>
    <row r="10300" spans="1:17" x14ac:dyDescent="0.3">
      <c r="A10300" s="29">
        <v>2653495</v>
      </c>
      <c r="B10300" s="1">
        <v>134</v>
      </c>
      <c r="C10300" s="1" t="s">
        <v>35</v>
      </c>
      <c r="D10300" s="1" t="s">
        <v>41</v>
      </c>
      <c r="E10300" s="1" t="s">
        <v>42</v>
      </c>
      <c r="F10300" s="47">
        <v>1071</v>
      </c>
      <c r="G10300" s="34">
        <v>1197.6600000000001</v>
      </c>
      <c r="H10300" s="1" t="s">
        <v>218</v>
      </c>
      <c r="I10300" s="34">
        <v>6.3670000000000003E-4</v>
      </c>
      <c r="J10300" s="34">
        <v>833.64358707520398</v>
      </c>
      <c r="K10300" s="35" t="str">
        <f t="shared" si="910"/>
        <v>Regte Heide &amp; Riels Laag_H4010A</v>
      </c>
      <c r="L10300" s="36">
        <f>VLOOKUP(D10300,DATA!A:F,5,FALSE)</f>
        <v>1.3726988247862192E-2</v>
      </c>
      <c r="M10300" s="37">
        <f>VLOOKUP(D10300,DATA!A:F,6,FALSE)</f>
        <v>1285.5</v>
      </c>
      <c r="N10300" s="36">
        <f t="shared" si="911"/>
        <v>23.04488227238685</v>
      </c>
      <c r="O10300" s="36">
        <f t="shared" si="912"/>
        <v>23.045037269330919</v>
      </c>
      <c r="P10300" s="36">
        <f t="shared" si="913"/>
        <v>1.5499694406884146E-4</v>
      </c>
      <c r="Q10300" s="36">
        <f t="shared" si="914"/>
        <v>0</v>
      </c>
    </row>
    <row r="10301" spans="1:17" x14ac:dyDescent="0.3">
      <c r="A10301" s="29">
        <v>2653495</v>
      </c>
      <c r="B10301" s="1">
        <v>134</v>
      </c>
      <c r="C10301" s="1" t="s">
        <v>35</v>
      </c>
      <c r="D10301" s="1" t="s">
        <v>53</v>
      </c>
      <c r="E10301" s="1" t="s">
        <v>54</v>
      </c>
      <c r="F10301" s="47">
        <v>714</v>
      </c>
      <c r="G10301" s="34">
        <v>1197.6600000000001</v>
      </c>
      <c r="H10301" s="1" t="s">
        <v>218</v>
      </c>
      <c r="I10301" s="34">
        <v>6.3670000000000003E-4</v>
      </c>
      <c r="J10301" s="34">
        <v>8906.0339999999997</v>
      </c>
      <c r="K10301" s="35" t="str">
        <f t="shared" si="910"/>
        <v>Regte Heide &amp; Riels Laag_H4030</v>
      </c>
      <c r="L10301" s="36">
        <f>VLOOKUP(D10301,DATA!A:F,5,FALSE)</f>
        <v>1.0986712608830001E-2</v>
      </c>
      <c r="M10301" s="37">
        <f>VLOOKUP(D10301,DATA!A:F,6,FALSE)</f>
        <v>982</v>
      </c>
      <c r="N10301" s="36">
        <f t="shared" si="911"/>
        <v>91.44635056426165</v>
      </c>
      <c r="O10301" s="36">
        <f t="shared" si="912"/>
        <v>91.446405280871403</v>
      </c>
      <c r="P10301" s="36">
        <f t="shared" si="913"/>
        <v>5.4716609753313605E-5</v>
      </c>
      <c r="Q10301" s="36">
        <f t="shared" si="914"/>
        <v>0</v>
      </c>
    </row>
    <row r="10302" spans="1:17" x14ac:dyDescent="0.3">
      <c r="A10302" s="29">
        <v>2653496</v>
      </c>
      <c r="B10302" s="1">
        <v>134</v>
      </c>
      <c r="C10302" s="1" t="s">
        <v>35</v>
      </c>
      <c r="D10302" s="1" t="s">
        <v>41</v>
      </c>
      <c r="E10302" s="1" t="s">
        <v>42</v>
      </c>
      <c r="F10302" s="47">
        <v>1071</v>
      </c>
      <c r="G10302" s="34">
        <v>1099.03</v>
      </c>
      <c r="H10302" s="1" t="s">
        <v>218</v>
      </c>
      <c r="I10302" s="34">
        <v>9.3570000000000003E-4</v>
      </c>
      <c r="J10302" s="34">
        <v>2193.3814312480999</v>
      </c>
      <c r="K10302" s="35" t="str">
        <f t="shared" si="910"/>
        <v>Regte Heide &amp; Riels Laag_H4010A</v>
      </c>
      <c r="L10302" s="36">
        <f>VLOOKUP(D10302,DATA!A:F,5,FALSE)</f>
        <v>1.3726988247862192E-2</v>
      </c>
      <c r="M10302" s="37">
        <f>VLOOKUP(D10302,DATA!A:F,6,FALSE)</f>
        <v>1285.5</v>
      </c>
      <c r="N10302" s="36">
        <f t="shared" si="911"/>
        <v>7.177942629536485</v>
      </c>
      <c r="O10302" s="36">
        <f t="shared" si="912"/>
        <v>7.1780282081907893</v>
      </c>
      <c r="P10302" s="36">
        <f t="shared" si="913"/>
        <v>8.5578654304363511E-5</v>
      </c>
      <c r="Q10302" s="36">
        <f t="shared" si="914"/>
        <v>0</v>
      </c>
    </row>
    <row r="10303" spans="1:17" x14ac:dyDescent="0.3">
      <c r="A10303" s="29">
        <v>2653496</v>
      </c>
      <c r="B10303" s="1">
        <v>134</v>
      </c>
      <c r="C10303" s="1" t="s">
        <v>35</v>
      </c>
      <c r="D10303" s="1" t="s">
        <v>53</v>
      </c>
      <c r="E10303" s="1" t="s">
        <v>54</v>
      </c>
      <c r="F10303" s="47">
        <v>714</v>
      </c>
      <c r="G10303" s="34">
        <v>1099.03</v>
      </c>
      <c r="H10303" s="1" t="s">
        <v>218</v>
      </c>
      <c r="I10303" s="34">
        <v>9.3570000000000003E-4</v>
      </c>
      <c r="J10303" s="34">
        <v>665.05439999999999</v>
      </c>
      <c r="K10303" s="35" t="str">
        <f t="shared" si="910"/>
        <v>Regte Heide &amp; Riels Laag_H4030</v>
      </c>
      <c r="L10303" s="36">
        <f>VLOOKUP(D10303,DATA!A:F,5,FALSE)</f>
        <v>1.0986712608830001E-2</v>
      </c>
      <c r="M10303" s="37">
        <f>VLOOKUP(D10303,DATA!A:F,6,FALSE)</f>
        <v>982</v>
      </c>
      <c r="N10303" s="36">
        <f t="shared" si="911"/>
        <v>78.343120163645651</v>
      </c>
      <c r="O10303" s="36">
        <f t="shared" si="912"/>
        <v>78.343294585090348</v>
      </c>
      <c r="P10303" s="36">
        <f t="shared" si="913"/>
        <v>1.7442144469725918E-4</v>
      </c>
      <c r="Q10303" s="36">
        <f t="shared" si="914"/>
        <v>0</v>
      </c>
    </row>
    <row r="10304" spans="1:17" x14ac:dyDescent="0.3">
      <c r="A10304" s="29">
        <v>2653497</v>
      </c>
      <c r="B10304" s="1">
        <v>134</v>
      </c>
      <c r="C10304" s="1" t="s">
        <v>35</v>
      </c>
      <c r="D10304" s="1" t="s">
        <v>41</v>
      </c>
      <c r="E10304" s="1" t="s">
        <v>42</v>
      </c>
      <c r="F10304" s="47">
        <v>1071</v>
      </c>
      <c r="G10304" s="34">
        <v>1628.25</v>
      </c>
      <c r="H10304" s="1" t="s">
        <v>218</v>
      </c>
      <c r="I10304" s="34">
        <v>2.2192000000000002E-3</v>
      </c>
      <c r="J10304" s="34">
        <v>180.04050000000001</v>
      </c>
      <c r="K10304" s="35" t="str">
        <f t="shared" si="910"/>
        <v>Regte Heide &amp; Riels Laag_H4010A</v>
      </c>
      <c r="L10304" s="36">
        <f>VLOOKUP(D10304,DATA!A:F,5,FALSE)</f>
        <v>1.3726988247862192E-2</v>
      </c>
      <c r="M10304" s="37">
        <f>VLOOKUP(D10304,DATA!A:F,6,FALSE)</f>
        <v>1285.5</v>
      </c>
      <c r="N10304" s="36">
        <f t="shared" si="911"/>
        <v>99.103058750569915</v>
      </c>
      <c r="O10304" s="36">
        <f t="shared" si="912"/>
        <v>99.103085828550064</v>
      </c>
      <c r="P10304" s="36">
        <f t="shared" si="913"/>
        <v>2.7077980149670111E-5</v>
      </c>
      <c r="Q10304" s="36">
        <f t="shared" si="914"/>
        <v>0</v>
      </c>
    </row>
    <row r="10305" spans="1:17" x14ac:dyDescent="0.3">
      <c r="A10305" s="29">
        <v>2655022</v>
      </c>
      <c r="B10305" s="1">
        <v>134</v>
      </c>
      <c r="C10305" s="1" t="s">
        <v>35</v>
      </c>
      <c r="D10305" s="1" t="s">
        <v>41</v>
      </c>
      <c r="E10305" s="1" t="s">
        <v>42</v>
      </c>
      <c r="F10305" s="47">
        <v>1071</v>
      </c>
      <c r="G10305" s="34">
        <v>1120.94</v>
      </c>
      <c r="H10305" s="1" t="s">
        <v>218</v>
      </c>
      <c r="I10305" s="34">
        <v>1.7550000000000001E-4</v>
      </c>
      <c r="J10305" s="34">
        <v>1088.74711530231</v>
      </c>
      <c r="K10305" s="35" t="str">
        <f t="shared" si="910"/>
        <v>Regte Heide &amp; Riels Laag_H4010A</v>
      </c>
      <c r="L10305" s="36">
        <f>VLOOKUP(D10305,DATA!A:F,5,FALSE)</f>
        <v>1.3726988247862192E-2</v>
      </c>
      <c r="M10305" s="37">
        <f>VLOOKUP(D10305,DATA!A:F,6,FALSE)</f>
        <v>1285.5</v>
      </c>
      <c r="N10305" s="36">
        <f t="shared" si="911"/>
        <v>9.4583399848450203</v>
      </c>
      <c r="O10305" s="36">
        <f t="shared" si="912"/>
        <v>9.4583606156503244</v>
      </c>
      <c r="P10305" s="36">
        <f t="shared" si="913"/>
        <v>2.0630805304122646E-5</v>
      </c>
      <c r="Q10305" s="36">
        <f t="shared" si="914"/>
        <v>0</v>
      </c>
    </row>
    <row r="10306" spans="1:17" x14ac:dyDescent="0.3">
      <c r="A10306" s="29">
        <v>2655022</v>
      </c>
      <c r="B10306" s="1">
        <v>134</v>
      </c>
      <c r="C10306" s="1" t="s">
        <v>35</v>
      </c>
      <c r="D10306" s="1" t="s">
        <v>53</v>
      </c>
      <c r="E10306" s="1" t="s">
        <v>54</v>
      </c>
      <c r="F10306" s="47">
        <v>714</v>
      </c>
      <c r="G10306" s="34">
        <v>1120.94</v>
      </c>
      <c r="H10306" s="1" t="s">
        <v>218</v>
      </c>
      <c r="I10306" s="34">
        <v>1.7550000000000001E-4</v>
      </c>
      <c r="J10306" s="34">
        <v>2675.4218999999998</v>
      </c>
      <c r="K10306" s="35" t="str">
        <f t="shared" si="910"/>
        <v>Regte Heide &amp; Riels Laag_H4030</v>
      </c>
      <c r="L10306" s="36">
        <f>VLOOKUP(D10306,DATA!A:F,5,FALSE)</f>
        <v>1.0986712608830001E-2</v>
      </c>
      <c r="M10306" s="37">
        <f>VLOOKUP(D10306,DATA!A:F,6,FALSE)</f>
        <v>982</v>
      </c>
      <c r="N10306" s="36">
        <f t="shared" si="911"/>
        <v>82.149274331213434</v>
      </c>
      <c r="O10306" s="36">
        <f t="shared" si="912"/>
        <v>82.14930260631823</v>
      </c>
      <c r="P10306" s="36">
        <f t="shared" si="913"/>
        <v>2.8275104796193773E-5</v>
      </c>
      <c r="Q10306" s="36">
        <f t="shared" si="914"/>
        <v>0</v>
      </c>
    </row>
    <row r="10307" spans="1:17" x14ac:dyDescent="0.3">
      <c r="A10307" s="29">
        <v>2655022</v>
      </c>
      <c r="B10307" s="1">
        <v>134</v>
      </c>
      <c r="C10307" s="1" t="s">
        <v>35</v>
      </c>
      <c r="D10307" s="1" t="s">
        <v>43</v>
      </c>
      <c r="E10307" s="1" t="s">
        <v>44</v>
      </c>
      <c r="F10307" s="47">
        <v>1071</v>
      </c>
      <c r="G10307" s="34">
        <v>1120.94</v>
      </c>
      <c r="H10307" s="1" t="s">
        <v>218</v>
      </c>
      <c r="I10307" s="34">
        <v>1.7550000000000001E-4</v>
      </c>
      <c r="J10307" s="34">
        <v>472.29827999999998</v>
      </c>
      <c r="K10307" s="35" t="str">
        <f t="shared" ref="K10307:K10370" si="915">_xlfn.CONCAT(C10307,"_",D10307)</f>
        <v>Regte Heide &amp; Riels Laag_H7150</v>
      </c>
      <c r="L10307" s="36">
        <f>VLOOKUP(D10307,DATA!A:F,5,FALSE)</f>
        <v>1.3726988247862192E-2</v>
      </c>
      <c r="M10307" s="37">
        <f>VLOOKUP(D10307,DATA!A:F,6,FALSE)</f>
        <v>1285.5</v>
      </c>
      <c r="N10307" s="36">
        <f t="shared" ref="N10307:N10370" si="916">100/(1+EXP(-L10307*(G10307-M10307)))</f>
        <v>9.4583399848450203</v>
      </c>
      <c r="O10307" s="36">
        <f t="shared" ref="O10307:O10370" si="917">100/(1+EXP(-L10307*((G10307+I10307)-M10307)))</f>
        <v>9.4583606156503244</v>
      </c>
      <c r="P10307" s="36">
        <f t="shared" ref="P10307:P10370" si="918">O10307-N10307</f>
        <v>2.0630805304122646E-5</v>
      </c>
      <c r="Q10307" s="36">
        <f t="shared" ref="Q10307:Q10370" si="919">IF(AND(H10307&lt;&gt;"below",I10307&gt;=0.005),J10307*P10307/100,0)</f>
        <v>0</v>
      </c>
    </row>
    <row r="10308" spans="1:17" x14ac:dyDescent="0.3">
      <c r="A10308" s="29">
        <v>2655023</v>
      </c>
      <c r="B10308" s="1">
        <v>134</v>
      </c>
      <c r="C10308" s="1" t="s">
        <v>35</v>
      </c>
      <c r="D10308" s="1" t="s">
        <v>53</v>
      </c>
      <c r="E10308" s="1" t="s">
        <v>54</v>
      </c>
      <c r="F10308" s="47">
        <v>714</v>
      </c>
      <c r="G10308" s="34">
        <v>1053.22</v>
      </c>
      <c r="H10308" s="1" t="s">
        <v>218</v>
      </c>
      <c r="I10308" s="34">
        <v>1.9211E-4</v>
      </c>
      <c r="J10308" s="34">
        <v>9316.2720000000008</v>
      </c>
      <c r="K10308" s="35" t="str">
        <f t="shared" si="915"/>
        <v>Regte Heide &amp; Riels Laag_H4030</v>
      </c>
      <c r="L10308" s="36">
        <f>VLOOKUP(D10308,DATA!A:F,5,FALSE)</f>
        <v>1.0986712608830001E-2</v>
      </c>
      <c r="M10308" s="37">
        <f>VLOOKUP(D10308,DATA!A:F,6,FALSE)</f>
        <v>982</v>
      </c>
      <c r="N10308" s="36">
        <f t="shared" si="916"/>
        <v>68.621300185648863</v>
      </c>
      <c r="O10308" s="36">
        <f t="shared" si="917"/>
        <v>68.621345633301047</v>
      </c>
      <c r="P10308" s="36">
        <f t="shared" si="918"/>
        <v>4.5447652183838727E-5</v>
      </c>
      <c r="Q10308" s="36">
        <f t="shared" si="919"/>
        <v>0</v>
      </c>
    </row>
    <row r="10309" spans="1:17" x14ac:dyDescent="0.3">
      <c r="A10309" s="29">
        <v>2655024</v>
      </c>
      <c r="B10309" s="1">
        <v>134</v>
      </c>
      <c r="C10309" s="1" t="s">
        <v>35</v>
      </c>
      <c r="D10309" s="1" t="s">
        <v>53</v>
      </c>
      <c r="E10309" s="1" t="s">
        <v>54</v>
      </c>
      <c r="F10309" s="47">
        <v>714</v>
      </c>
      <c r="G10309" s="34">
        <v>1175</v>
      </c>
      <c r="H10309" s="1" t="s">
        <v>218</v>
      </c>
      <c r="I10309" s="34">
        <v>3.3399999999999999E-4</v>
      </c>
      <c r="J10309" s="34">
        <v>9741.7099999999991</v>
      </c>
      <c r="K10309" s="35" t="str">
        <f t="shared" si="915"/>
        <v>Regte Heide &amp; Riels Laag_H4030</v>
      </c>
      <c r="L10309" s="36">
        <f>VLOOKUP(D10309,DATA!A:F,5,FALSE)</f>
        <v>1.0986712608830001E-2</v>
      </c>
      <c r="M10309" s="37">
        <f>VLOOKUP(D10309,DATA!A:F,6,FALSE)</f>
        <v>982</v>
      </c>
      <c r="N10309" s="36">
        <f t="shared" si="916"/>
        <v>89.287359556912051</v>
      </c>
      <c r="O10309" s="36">
        <f t="shared" si="917"/>
        <v>89.287394656346081</v>
      </c>
      <c r="P10309" s="36">
        <f t="shared" si="918"/>
        <v>3.5099434029461918E-5</v>
      </c>
      <c r="Q10309" s="36">
        <f t="shared" si="919"/>
        <v>0</v>
      </c>
    </row>
    <row r="10310" spans="1:17" x14ac:dyDescent="0.3">
      <c r="A10310" s="29">
        <v>2655025</v>
      </c>
      <c r="B10310" s="1">
        <v>134</v>
      </c>
      <c r="C10310" s="1" t="s">
        <v>35</v>
      </c>
      <c r="D10310" s="1" t="s">
        <v>41</v>
      </c>
      <c r="E10310" s="1" t="s">
        <v>42</v>
      </c>
      <c r="F10310" s="47">
        <v>1071</v>
      </c>
      <c r="G10310" s="34">
        <v>1101.9000000000001</v>
      </c>
      <c r="H10310" s="1" t="s">
        <v>218</v>
      </c>
      <c r="I10310" s="34">
        <v>6.891E-4</v>
      </c>
      <c r="J10310" s="34">
        <v>564.04441499999996</v>
      </c>
      <c r="K10310" s="35" t="str">
        <f t="shared" si="915"/>
        <v>Regte Heide &amp; Riels Laag_H4010A</v>
      </c>
      <c r="L10310" s="36">
        <f>VLOOKUP(D10310,DATA!A:F,5,FALSE)</f>
        <v>1.3726988247862192E-2</v>
      </c>
      <c r="M10310" s="37">
        <f>VLOOKUP(D10310,DATA!A:F,6,FALSE)</f>
        <v>1285.5</v>
      </c>
      <c r="N10310" s="36">
        <f t="shared" si="916"/>
        <v>7.444899078928275</v>
      </c>
      <c r="O10310" s="36">
        <f t="shared" si="917"/>
        <v>7.4449642595402477</v>
      </c>
      <c r="P10310" s="36">
        <f t="shared" si="918"/>
        <v>6.5180611972692759E-5</v>
      </c>
      <c r="Q10310" s="36">
        <f t="shared" si="919"/>
        <v>0</v>
      </c>
    </row>
    <row r="10311" spans="1:17" x14ac:dyDescent="0.3">
      <c r="A10311" s="29">
        <v>2655025</v>
      </c>
      <c r="B10311" s="1">
        <v>134</v>
      </c>
      <c r="C10311" s="1" t="s">
        <v>35</v>
      </c>
      <c r="D10311" s="1" t="s">
        <v>53</v>
      </c>
      <c r="E10311" s="1" t="s">
        <v>54</v>
      </c>
      <c r="F10311" s="47">
        <v>714</v>
      </c>
      <c r="G10311" s="34">
        <v>1101.9000000000001</v>
      </c>
      <c r="H10311" s="1" t="s">
        <v>218</v>
      </c>
      <c r="I10311" s="34">
        <v>6.891E-4</v>
      </c>
      <c r="J10311" s="34">
        <v>4927.9937</v>
      </c>
      <c r="K10311" s="35" t="str">
        <f t="shared" si="915"/>
        <v>Regte Heide &amp; Riels Laag_H4030</v>
      </c>
      <c r="L10311" s="36">
        <f>VLOOKUP(D10311,DATA!A:F,5,FALSE)</f>
        <v>1.0986712608830001E-2</v>
      </c>
      <c r="M10311" s="37">
        <f>VLOOKUP(D10311,DATA!A:F,6,FALSE)</f>
        <v>982</v>
      </c>
      <c r="N10311" s="36">
        <f t="shared" si="916"/>
        <v>78.873328621549433</v>
      </c>
      <c r="O10311" s="36">
        <f t="shared" si="917"/>
        <v>78.873454778246838</v>
      </c>
      <c r="P10311" s="36">
        <f t="shared" si="918"/>
        <v>1.2615669740512203E-4</v>
      </c>
      <c r="Q10311" s="36">
        <f t="shared" si="919"/>
        <v>0</v>
      </c>
    </row>
    <row r="10312" spans="1:17" x14ac:dyDescent="0.3">
      <c r="A10312" s="29">
        <v>2655026</v>
      </c>
      <c r="B10312" s="1">
        <v>134</v>
      </c>
      <c r="C10312" s="1" t="s">
        <v>35</v>
      </c>
      <c r="D10312" s="1" t="s">
        <v>41</v>
      </c>
      <c r="E10312" s="1" t="s">
        <v>42</v>
      </c>
      <c r="F10312" s="47">
        <v>1071</v>
      </c>
      <c r="G10312" s="34">
        <v>1334.96</v>
      </c>
      <c r="H10312" s="1" t="s">
        <v>218</v>
      </c>
      <c r="I10312" s="34">
        <v>1.387E-3</v>
      </c>
      <c r="J10312" s="34">
        <v>1201.85364596779</v>
      </c>
      <c r="K10312" s="35" t="str">
        <f t="shared" si="915"/>
        <v>Regte Heide &amp; Riels Laag_H4010A</v>
      </c>
      <c r="L10312" s="36">
        <f>VLOOKUP(D10312,DATA!A:F,5,FALSE)</f>
        <v>1.3726988247862192E-2</v>
      </c>
      <c r="M10312" s="37">
        <f>VLOOKUP(D10312,DATA!A:F,6,FALSE)</f>
        <v>1285.5</v>
      </c>
      <c r="N10312" s="36">
        <f t="shared" si="916"/>
        <v>66.350136953456683</v>
      </c>
      <c r="O10312" s="36">
        <f t="shared" si="917"/>
        <v>66.350562038178083</v>
      </c>
      <c r="P10312" s="36">
        <f t="shared" si="918"/>
        <v>4.2508472139957121E-4</v>
      </c>
      <c r="Q10312" s="36">
        <f t="shared" si="919"/>
        <v>0</v>
      </c>
    </row>
    <row r="10313" spans="1:17" x14ac:dyDescent="0.3">
      <c r="A10313" s="29">
        <v>2655026</v>
      </c>
      <c r="B10313" s="1">
        <v>134</v>
      </c>
      <c r="C10313" s="1" t="s">
        <v>35</v>
      </c>
      <c r="D10313" s="1" t="s">
        <v>53</v>
      </c>
      <c r="E10313" s="1" t="s">
        <v>54</v>
      </c>
      <c r="F10313" s="47">
        <v>714</v>
      </c>
      <c r="G10313" s="34">
        <v>1334.96</v>
      </c>
      <c r="H10313" s="1" t="s">
        <v>218</v>
      </c>
      <c r="I10313" s="34">
        <v>1.387E-3</v>
      </c>
      <c r="J10313" s="34">
        <v>821.36770000000001</v>
      </c>
      <c r="K10313" s="35" t="str">
        <f t="shared" si="915"/>
        <v>Regte Heide &amp; Riels Laag_H4030</v>
      </c>
      <c r="L10313" s="36">
        <f>VLOOKUP(D10313,DATA!A:F,5,FALSE)</f>
        <v>1.0986712608830001E-2</v>
      </c>
      <c r="M10313" s="37">
        <f>VLOOKUP(D10313,DATA!A:F,6,FALSE)</f>
        <v>982</v>
      </c>
      <c r="N10313" s="36">
        <f t="shared" si="916"/>
        <v>97.972473704711604</v>
      </c>
      <c r="O10313" s="36">
        <f t="shared" si="917"/>
        <v>97.972503974655751</v>
      </c>
      <c r="P10313" s="36">
        <f t="shared" si="918"/>
        <v>3.0269944147676142E-5</v>
      </c>
      <c r="Q10313" s="36">
        <f t="shared" si="919"/>
        <v>0</v>
      </c>
    </row>
    <row r="10314" spans="1:17" x14ac:dyDescent="0.3">
      <c r="A10314" s="29">
        <v>2656550</v>
      </c>
      <c r="B10314" s="1">
        <v>134</v>
      </c>
      <c r="C10314" s="1" t="s">
        <v>35</v>
      </c>
      <c r="D10314" s="1" t="s">
        <v>41</v>
      </c>
      <c r="E10314" s="1" t="s">
        <v>42</v>
      </c>
      <c r="F10314" s="47">
        <v>1071</v>
      </c>
      <c r="G10314" s="34">
        <v>1102.1099999999999</v>
      </c>
      <c r="H10314" s="1" t="s">
        <v>218</v>
      </c>
      <c r="I10314" s="34">
        <v>1.6317999999999999E-4</v>
      </c>
      <c r="J10314" s="34">
        <v>646.27371794140004</v>
      </c>
      <c r="K10314" s="35" t="str">
        <f t="shared" si="915"/>
        <v>Regte Heide &amp; Riels Laag_H4010A</v>
      </c>
      <c r="L10314" s="36">
        <f>VLOOKUP(D10314,DATA!A:F,5,FALSE)</f>
        <v>1.3726988247862192E-2</v>
      </c>
      <c r="M10314" s="37">
        <f>VLOOKUP(D10314,DATA!A:F,6,FALSE)</f>
        <v>1285.5</v>
      </c>
      <c r="N10314" s="36">
        <f t="shared" si="916"/>
        <v>7.4647868684386776</v>
      </c>
      <c r="O10314" s="36">
        <f t="shared" si="917"/>
        <v>7.4648023411722235</v>
      </c>
      <c r="P10314" s="36">
        <f t="shared" si="918"/>
        <v>1.5472733545962569E-5</v>
      </c>
      <c r="Q10314" s="36">
        <f t="shared" si="919"/>
        <v>0</v>
      </c>
    </row>
    <row r="10315" spans="1:17" x14ac:dyDescent="0.3">
      <c r="A10315" s="29">
        <v>2656550</v>
      </c>
      <c r="B10315" s="1">
        <v>134</v>
      </c>
      <c r="C10315" s="1" t="s">
        <v>35</v>
      </c>
      <c r="D10315" s="1" t="s">
        <v>53</v>
      </c>
      <c r="E10315" s="1" t="s">
        <v>54</v>
      </c>
      <c r="F10315" s="47">
        <v>714</v>
      </c>
      <c r="G10315" s="34">
        <v>1102.1099999999999</v>
      </c>
      <c r="H10315" s="1" t="s">
        <v>218</v>
      </c>
      <c r="I10315" s="34">
        <v>1.6317999999999999E-4</v>
      </c>
      <c r="J10315" s="34">
        <v>308.83690000000001</v>
      </c>
      <c r="K10315" s="35" t="str">
        <f t="shared" si="915"/>
        <v>Regte Heide &amp; Riels Laag_H4030</v>
      </c>
      <c r="L10315" s="36">
        <f>VLOOKUP(D10315,DATA!A:F,5,FALSE)</f>
        <v>1.0986712608830001E-2</v>
      </c>
      <c r="M10315" s="37">
        <f>VLOOKUP(D10315,DATA!A:F,6,FALSE)</f>
        <v>982</v>
      </c>
      <c r="N10315" s="36">
        <f t="shared" si="916"/>
        <v>78.91174875739128</v>
      </c>
      <c r="O10315" s="36">
        <f t="shared" si="917"/>
        <v>78.911778591749709</v>
      </c>
      <c r="P10315" s="36">
        <f t="shared" si="918"/>
        <v>2.9834358429070562E-5</v>
      </c>
      <c r="Q10315" s="36">
        <f t="shared" si="919"/>
        <v>0</v>
      </c>
    </row>
    <row r="10316" spans="1:17" x14ac:dyDescent="0.3">
      <c r="A10316" s="29">
        <v>2656551</v>
      </c>
      <c r="B10316" s="1">
        <v>134</v>
      </c>
      <c r="C10316" s="1" t="s">
        <v>35</v>
      </c>
      <c r="D10316" s="1" t="s">
        <v>53</v>
      </c>
      <c r="E10316" s="1" t="s">
        <v>54</v>
      </c>
      <c r="F10316" s="47">
        <v>714</v>
      </c>
      <c r="G10316" s="34">
        <v>1132.8900000000001</v>
      </c>
      <c r="H10316" s="1" t="s">
        <v>218</v>
      </c>
      <c r="I10316" s="34">
        <v>1.9194000000000001E-4</v>
      </c>
      <c r="J10316" s="34">
        <v>7654.9872999999998</v>
      </c>
      <c r="K10316" s="35" t="str">
        <f t="shared" si="915"/>
        <v>Regte Heide &amp; Riels Laag_H4030</v>
      </c>
      <c r="L10316" s="36">
        <f>VLOOKUP(D10316,DATA!A:F,5,FALSE)</f>
        <v>1.0986712608830001E-2</v>
      </c>
      <c r="M10316" s="37">
        <f>VLOOKUP(D10316,DATA!A:F,6,FALSE)</f>
        <v>982</v>
      </c>
      <c r="N10316" s="36">
        <f t="shared" si="916"/>
        <v>83.994045034529719</v>
      </c>
      <c r="O10316" s="36">
        <f t="shared" si="917"/>
        <v>83.994073385180371</v>
      </c>
      <c r="P10316" s="36">
        <f t="shared" si="918"/>
        <v>2.8350650651987053E-5</v>
      </c>
      <c r="Q10316" s="36">
        <f t="shared" si="919"/>
        <v>0</v>
      </c>
    </row>
    <row r="10317" spans="1:17" x14ac:dyDescent="0.3">
      <c r="A10317" s="29">
        <v>2656552</v>
      </c>
      <c r="B10317" s="1">
        <v>134</v>
      </c>
      <c r="C10317" s="1" t="s">
        <v>35</v>
      </c>
      <c r="D10317" s="1" t="s">
        <v>53</v>
      </c>
      <c r="E10317" s="1" t="s">
        <v>54</v>
      </c>
      <c r="F10317" s="47">
        <v>714</v>
      </c>
      <c r="G10317" s="34">
        <v>1022.28</v>
      </c>
      <c r="H10317" s="1" t="s">
        <v>218</v>
      </c>
      <c r="I10317" s="34">
        <v>2.0712000000000001E-4</v>
      </c>
      <c r="J10317" s="34">
        <v>10000</v>
      </c>
      <c r="K10317" s="35" t="str">
        <f t="shared" si="915"/>
        <v>Regte Heide &amp; Riels Laag_H4030</v>
      </c>
      <c r="L10317" s="36">
        <f>VLOOKUP(D10317,DATA!A:F,5,FALSE)</f>
        <v>1.0986712608830001E-2</v>
      </c>
      <c r="M10317" s="37">
        <f>VLOOKUP(D10317,DATA!A:F,6,FALSE)</f>
        <v>982</v>
      </c>
      <c r="N10317" s="36">
        <f t="shared" si="916"/>
        <v>60.886523447142949</v>
      </c>
      <c r="O10317" s="36">
        <f t="shared" si="917"/>
        <v>60.886577639406404</v>
      </c>
      <c r="P10317" s="36">
        <f t="shared" si="918"/>
        <v>5.4192263455377088E-5</v>
      </c>
      <c r="Q10317" s="36">
        <f t="shared" si="919"/>
        <v>0</v>
      </c>
    </row>
    <row r="10318" spans="1:17" x14ac:dyDescent="0.3">
      <c r="A10318" s="29">
        <v>2656553</v>
      </c>
      <c r="B10318" s="1">
        <v>134</v>
      </c>
      <c r="C10318" s="1" t="s">
        <v>35</v>
      </c>
      <c r="D10318" s="1" t="s">
        <v>53</v>
      </c>
      <c r="E10318" s="1" t="s">
        <v>54</v>
      </c>
      <c r="F10318" s="47">
        <v>714</v>
      </c>
      <c r="G10318" s="34">
        <v>1100.0899999999999</v>
      </c>
      <c r="H10318" s="1" t="s">
        <v>218</v>
      </c>
      <c r="I10318" s="34">
        <v>5.6170000000000005E-4</v>
      </c>
      <c r="J10318" s="34">
        <v>7539.3804</v>
      </c>
      <c r="K10318" s="35" t="str">
        <f t="shared" si="915"/>
        <v>Regte Heide &amp; Riels Laag_H4030</v>
      </c>
      <c r="L10318" s="36">
        <f>VLOOKUP(D10318,DATA!A:F,5,FALSE)</f>
        <v>1.0986712608830001E-2</v>
      </c>
      <c r="M10318" s="37">
        <f>VLOOKUP(D10318,DATA!A:F,6,FALSE)</f>
        <v>982</v>
      </c>
      <c r="N10318" s="36">
        <f t="shared" si="916"/>
        <v>78.540060340202984</v>
      </c>
      <c r="O10318" s="36">
        <f t="shared" si="917"/>
        <v>78.54016435404786</v>
      </c>
      <c r="P10318" s="36">
        <f t="shared" si="918"/>
        <v>1.0401384487579435E-4</v>
      </c>
      <c r="Q10318" s="36">
        <f t="shared" si="919"/>
        <v>0</v>
      </c>
    </row>
    <row r="10319" spans="1:17" x14ac:dyDescent="0.3">
      <c r="A10319" s="29">
        <v>2656554</v>
      </c>
      <c r="B10319" s="1">
        <v>134</v>
      </c>
      <c r="C10319" s="1" t="s">
        <v>35</v>
      </c>
      <c r="D10319" s="1" t="s">
        <v>41</v>
      </c>
      <c r="E10319" s="1" t="s">
        <v>42</v>
      </c>
      <c r="F10319" s="47">
        <v>1071</v>
      </c>
      <c r="G10319" s="34">
        <v>1088.06</v>
      </c>
      <c r="H10319" s="1" t="s">
        <v>218</v>
      </c>
      <c r="I10319" s="34">
        <v>8.5400000000000005E-4</v>
      </c>
      <c r="J10319" s="34">
        <v>2506.8891661235998</v>
      </c>
      <c r="K10319" s="35" t="str">
        <f t="shared" si="915"/>
        <v>Regte Heide &amp; Riels Laag_H4010A</v>
      </c>
      <c r="L10319" s="36">
        <f>VLOOKUP(D10319,DATA!A:F,5,FALSE)</f>
        <v>1.3726988247862192E-2</v>
      </c>
      <c r="M10319" s="37">
        <f>VLOOKUP(D10319,DATA!A:F,6,FALSE)</f>
        <v>1285.5</v>
      </c>
      <c r="N10319" s="36">
        <f t="shared" si="916"/>
        <v>6.2370845900880623</v>
      </c>
      <c r="O10319" s="36">
        <f t="shared" si="917"/>
        <v>6.2371531465027852</v>
      </c>
      <c r="P10319" s="36">
        <f t="shared" si="918"/>
        <v>6.8556414722920067E-5</v>
      </c>
      <c r="Q10319" s="36">
        <f t="shared" si="919"/>
        <v>0</v>
      </c>
    </row>
    <row r="10320" spans="1:17" x14ac:dyDescent="0.3">
      <c r="A10320" s="29">
        <v>2656554</v>
      </c>
      <c r="B10320" s="1">
        <v>134</v>
      </c>
      <c r="C10320" s="1" t="s">
        <v>35</v>
      </c>
      <c r="D10320" s="1" t="s">
        <v>53</v>
      </c>
      <c r="E10320" s="1" t="s">
        <v>54</v>
      </c>
      <c r="F10320" s="47">
        <v>714</v>
      </c>
      <c r="G10320" s="34">
        <v>1088.06</v>
      </c>
      <c r="H10320" s="1" t="s">
        <v>218</v>
      </c>
      <c r="I10320" s="34">
        <v>8.5400000000000005E-4</v>
      </c>
      <c r="J10320" s="34">
        <v>4898.2372999999998</v>
      </c>
      <c r="K10320" s="35" t="str">
        <f t="shared" si="915"/>
        <v>Regte Heide &amp; Riels Laag_H4030</v>
      </c>
      <c r="L10320" s="36">
        <f>VLOOKUP(D10320,DATA!A:F,5,FALSE)</f>
        <v>1.0986712608830001E-2</v>
      </c>
      <c r="M10320" s="37">
        <f>VLOOKUP(D10320,DATA!A:F,6,FALSE)</f>
        <v>982</v>
      </c>
      <c r="N10320" s="36">
        <f t="shared" si="916"/>
        <v>76.228549195980136</v>
      </c>
      <c r="O10320" s="36">
        <f t="shared" si="917"/>
        <v>76.228719215156744</v>
      </c>
      <c r="P10320" s="36">
        <f t="shared" si="918"/>
        <v>1.7001917660763866E-4</v>
      </c>
      <c r="Q10320" s="36">
        <f t="shared" si="919"/>
        <v>0</v>
      </c>
    </row>
    <row r="10321" spans="1:17" x14ac:dyDescent="0.3">
      <c r="A10321" s="29">
        <v>2656555</v>
      </c>
      <c r="B10321" s="1">
        <v>134</v>
      </c>
      <c r="C10321" s="1" t="s">
        <v>35</v>
      </c>
      <c r="D10321" s="1" t="s">
        <v>41</v>
      </c>
      <c r="E10321" s="1" t="s">
        <v>42</v>
      </c>
      <c r="F10321" s="47">
        <v>1071</v>
      </c>
      <c r="G10321" s="34">
        <v>1587.16</v>
      </c>
      <c r="H10321" s="1" t="s">
        <v>218</v>
      </c>
      <c r="I10321" s="34">
        <v>1.9331000000000001E-3</v>
      </c>
      <c r="J10321" s="34">
        <v>114.08750999999999</v>
      </c>
      <c r="K10321" s="35" t="str">
        <f t="shared" si="915"/>
        <v>Regte Heide &amp; Riels Laag_H4010A</v>
      </c>
      <c r="L10321" s="36">
        <f>VLOOKUP(D10321,DATA!A:F,5,FALSE)</f>
        <v>1.3726988247862192E-2</v>
      </c>
      <c r="M10321" s="37">
        <f>VLOOKUP(D10321,DATA!A:F,6,FALSE)</f>
        <v>1285.5</v>
      </c>
      <c r="N10321" s="36">
        <f t="shared" si="916"/>
        <v>98.434033294905291</v>
      </c>
      <c r="O10321" s="36">
        <f t="shared" si="917"/>
        <v>98.434074197589155</v>
      </c>
      <c r="P10321" s="36">
        <f t="shared" si="918"/>
        <v>4.0902683863919265E-5</v>
      </c>
      <c r="Q10321" s="36">
        <f t="shared" si="919"/>
        <v>0</v>
      </c>
    </row>
    <row r="10322" spans="1:17" x14ac:dyDescent="0.3">
      <c r="A10322" s="29">
        <v>2656555</v>
      </c>
      <c r="B10322" s="1">
        <v>134</v>
      </c>
      <c r="C10322" s="1" t="s">
        <v>35</v>
      </c>
      <c r="D10322" s="1" t="s">
        <v>53</v>
      </c>
      <c r="E10322" s="1" t="s">
        <v>54</v>
      </c>
      <c r="F10322" s="47">
        <v>714</v>
      </c>
      <c r="G10322" s="34">
        <v>1587.16</v>
      </c>
      <c r="H10322" s="1" t="s">
        <v>218</v>
      </c>
      <c r="I10322" s="34">
        <v>1.9331000000000001E-3</v>
      </c>
      <c r="J10322" s="34">
        <v>611.68100000000004</v>
      </c>
      <c r="K10322" s="35" t="str">
        <f t="shared" si="915"/>
        <v>Regte Heide &amp; Riels Laag_H4030</v>
      </c>
      <c r="L10322" s="36">
        <f>VLOOKUP(D10322,DATA!A:F,5,FALSE)</f>
        <v>1.0986712608830001E-2</v>
      </c>
      <c r="M10322" s="37">
        <f>VLOOKUP(D10322,DATA!A:F,6,FALSE)</f>
        <v>982</v>
      </c>
      <c r="N10322" s="36">
        <f t="shared" si="916"/>
        <v>99.87059958094946</v>
      </c>
      <c r="O10322" s="36">
        <f t="shared" si="917"/>
        <v>99.870602325623807</v>
      </c>
      <c r="P10322" s="36">
        <f t="shared" si="918"/>
        <v>2.7446743473547031E-6</v>
      </c>
      <c r="Q10322" s="36">
        <f t="shared" si="919"/>
        <v>0</v>
      </c>
    </row>
    <row r="10323" spans="1:17" x14ac:dyDescent="0.3">
      <c r="A10323" s="29">
        <v>2658080</v>
      </c>
      <c r="B10323" s="1">
        <v>134</v>
      </c>
      <c r="C10323" s="1" t="s">
        <v>35</v>
      </c>
      <c r="D10323" s="1" t="s">
        <v>53</v>
      </c>
      <c r="E10323" s="1" t="s">
        <v>54</v>
      </c>
      <c r="F10323" s="47">
        <v>714</v>
      </c>
      <c r="G10323" s="34">
        <v>1166.56</v>
      </c>
      <c r="H10323" s="1" t="s">
        <v>218</v>
      </c>
      <c r="I10323" s="34">
        <v>1.8097999999999999E-4</v>
      </c>
      <c r="J10323" s="34">
        <v>372.05435</v>
      </c>
      <c r="K10323" s="35" t="str">
        <f t="shared" si="915"/>
        <v>Regte Heide &amp; Riels Laag_H4030</v>
      </c>
      <c r="L10323" s="36">
        <f>VLOOKUP(D10323,DATA!A:F,5,FALSE)</f>
        <v>1.0986712608830001E-2</v>
      </c>
      <c r="M10323" s="37">
        <f>VLOOKUP(D10323,DATA!A:F,6,FALSE)</f>
        <v>982</v>
      </c>
      <c r="N10323" s="36">
        <f t="shared" si="916"/>
        <v>88.367565056161951</v>
      </c>
      <c r="O10323" s="36">
        <f t="shared" si="917"/>
        <v>88.367585495251092</v>
      </c>
      <c r="P10323" s="36">
        <f t="shared" si="918"/>
        <v>2.0439089141177647E-5</v>
      </c>
      <c r="Q10323" s="36">
        <f t="shared" si="919"/>
        <v>0</v>
      </c>
    </row>
    <row r="10324" spans="1:17" x14ac:dyDescent="0.3">
      <c r="A10324" s="29">
        <v>2658081</v>
      </c>
      <c r="B10324" s="1">
        <v>134</v>
      </c>
      <c r="C10324" s="1" t="s">
        <v>35</v>
      </c>
      <c r="D10324" s="1" t="s">
        <v>53</v>
      </c>
      <c r="E10324" s="1" t="s">
        <v>54</v>
      </c>
      <c r="F10324" s="47">
        <v>714</v>
      </c>
      <c r="G10324" s="34">
        <v>1054.0899999999999</v>
      </c>
      <c r="H10324" s="1" t="s">
        <v>218</v>
      </c>
      <c r="I10324" s="34">
        <v>1.8984000000000001E-4</v>
      </c>
      <c r="J10324" s="34">
        <v>9029.5849999999991</v>
      </c>
      <c r="K10324" s="35" t="str">
        <f t="shared" si="915"/>
        <v>Regte Heide &amp; Riels Laag_H4030</v>
      </c>
      <c r="L10324" s="36">
        <f>VLOOKUP(D10324,DATA!A:F,5,FALSE)</f>
        <v>1.0986712608830001E-2</v>
      </c>
      <c r="M10324" s="37">
        <f>VLOOKUP(D10324,DATA!A:F,6,FALSE)</f>
        <v>982</v>
      </c>
      <c r="N10324" s="36">
        <f t="shared" si="916"/>
        <v>68.826749779548052</v>
      </c>
      <c r="O10324" s="36">
        <f t="shared" si="917"/>
        <v>68.826794529715627</v>
      </c>
      <c r="P10324" s="36">
        <f t="shared" si="918"/>
        <v>4.4750167575102751E-5</v>
      </c>
      <c r="Q10324" s="36">
        <f t="shared" si="919"/>
        <v>0</v>
      </c>
    </row>
    <row r="10325" spans="1:17" x14ac:dyDescent="0.3">
      <c r="A10325" s="29">
        <v>2658082</v>
      </c>
      <c r="B10325" s="1">
        <v>134</v>
      </c>
      <c r="C10325" s="1" t="s">
        <v>35</v>
      </c>
      <c r="D10325" s="1" t="s">
        <v>53</v>
      </c>
      <c r="E10325" s="1" t="s">
        <v>54</v>
      </c>
      <c r="F10325" s="47">
        <v>714</v>
      </c>
      <c r="G10325" s="34">
        <v>1046.06</v>
      </c>
      <c r="H10325" s="1" t="s">
        <v>218</v>
      </c>
      <c r="I10325" s="34">
        <v>2.8160000000000001E-4</v>
      </c>
      <c r="J10325" s="34">
        <v>9515.7659999999996</v>
      </c>
      <c r="K10325" s="35" t="str">
        <f t="shared" si="915"/>
        <v>Regte Heide &amp; Riels Laag_H4030</v>
      </c>
      <c r="L10325" s="36">
        <f>VLOOKUP(D10325,DATA!A:F,5,FALSE)</f>
        <v>1.0986712608830001E-2</v>
      </c>
      <c r="M10325" s="37">
        <f>VLOOKUP(D10325,DATA!A:F,6,FALSE)</f>
        <v>982</v>
      </c>
      <c r="N10325" s="36">
        <f t="shared" si="916"/>
        <v>66.903169268369837</v>
      </c>
      <c r="O10325" s="36">
        <f t="shared" si="917"/>
        <v>66.903237775107712</v>
      </c>
      <c r="P10325" s="36">
        <f t="shared" si="918"/>
        <v>6.8506737875395629E-5</v>
      </c>
      <c r="Q10325" s="36">
        <f t="shared" si="919"/>
        <v>0</v>
      </c>
    </row>
    <row r="10326" spans="1:17" x14ac:dyDescent="0.3">
      <c r="A10326" s="29">
        <v>2658083</v>
      </c>
      <c r="B10326" s="1">
        <v>134</v>
      </c>
      <c r="C10326" s="1" t="s">
        <v>35</v>
      </c>
      <c r="D10326" s="1" t="s">
        <v>53</v>
      </c>
      <c r="E10326" s="1" t="s">
        <v>54</v>
      </c>
      <c r="F10326" s="47">
        <v>714</v>
      </c>
      <c r="G10326" s="34">
        <v>1087.3599999999999</v>
      </c>
      <c r="H10326" s="1" t="s">
        <v>218</v>
      </c>
      <c r="I10326" s="34">
        <v>6.6609999999999998E-4</v>
      </c>
      <c r="J10326" s="34">
        <v>10000</v>
      </c>
      <c r="K10326" s="35" t="str">
        <f t="shared" si="915"/>
        <v>Regte Heide &amp; Riels Laag_H4030</v>
      </c>
      <c r="L10326" s="36">
        <f>VLOOKUP(D10326,DATA!A:F,5,FALSE)</f>
        <v>1.0986712608830001E-2</v>
      </c>
      <c r="M10326" s="37">
        <f>VLOOKUP(D10326,DATA!A:F,6,FALSE)</f>
        <v>982</v>
      </c>
      <c r="N10326" s="36">
        <f t="shared" si="916"/>
        <v>76.088907881766616</v>
      </c>
      <c r="O10326" s="36">
        <f t="shared" si="917"/>
        <v>76.089041027462571</v>
      </c>
      <c r="P10326" s="36">
        <f t="shared" si="918"/>
        <v>1.3314569595479497E-4</v>
      </c>
      <c r="Q10326" s="36">
        <f t="shared" si="919"/>
        <v>0</v>
      </c>
    </row>
    <row r="10327" spans="1:17" x14ac:dyDescent="0.3">
      <c r="A10327" s="29">
        <v>2658084</v>
      </c>
      <c r="B10327" s="1">
        <v>134</v>
      </c>
      <c r="C10327" s="1" t="s">
        <v>35</v>
      </c>
      <c r="D10327" s="1" t="s">
        <v>41</v>
      </c>
      <c r="E10327" s="1" t="s">
        <v>42</v>
      </c>
      <c r="F10327" s="47">
        <v>1071</v>
      </c>
      <c r="G10327" s="34">
        <v>1252.8699999999999</v>
      </c>
      <c r="H10327" s="1" t="s">
        <v>218</v>
      </c>
      <c r="I10327" s="34">
        <v>1.2684E-3</v>
      </c>
      <c r="J10327" s="34">
        <v>202.21983</v>
      </c>
      <c r="K10327" s="35" t="str">
        <f t="shared" si="915"/>
        <v>Regte Heide &amp; Riels Laag_H4010A</v>
      </c>
      <c r="L10327" s="36">
        <f>VLOOKUP(D10327,DATA!A:F,5,FALSE)</f>
        <v>1.3726988247862192E-2</v>
      </c>
      <c r="M10327" s="37">
        <f>VLOOKUP(D10327,DATA!A:F,6,FALSE)</f>
        <v>1285.5</v>
      </c>
      <c r="N10327" s="36">
        <f t="shared" si="916"/>
        <v>38.985741012756037</v>
      </c>
      <c r="O10327" s="36">
        <f t="shared" si="917"/>
        <v>38.986155174005951</v>
      </c>
      <c r="P10327" s="36">
        <f t="shared" si="918"/>
        <v>4.1416124991400238E-4</v>
      </c>
      <c r="Q10327" s="36">
        <f t="shared" si="919"/>
        <v>0</v>
      </c>
    </row>
    <row r="10328" spans="1:17" x14ac:dyDescent="0.3">
      <c r="A10328" s="29">
        <v>2658084</v>
      </c>
      <c r="B10328" s="1">
        <v>134</v>
      </c>
      <c r="C10328" s="1" t="s">
        <v>35</v>
      </c>
      <c r="D10328" s="1" t="s">
        <v>53</v>
      </c>
      <c r="E10328" s="1" t="s">
        <v>54</v>
      </c>
      <c r="F10328" s="47">
        <v>714</v>
      </c>
      <c r="G10328" s="34">
        <v>1252.8699999999999</v>
      </c>
      <c r="H10328" s="1" t="s">
        <v>218</v>
      </c>
      <c r="I10328" s="34">
        <v>1.2684E-3</v>
      </c>
      <c r="J10328" s="34">
        <v>7255.7152999999998</v>
      </c>
      <c r="K10328" s="35" t="str">
        <f t="shared" si="915"/>
        <v>Regte Heide &amp; Riels Laag_H4030</v>
      </c>
      <c r="L10328" s="36">
        <f>VLOOKUP(D10328,DATA!A:F,5,FALSE)</f>
        <v>1.0986712608830001E-2</v>
      </c>
      <c r="M10328" s="37">
        <f>VLOOKUP(D10328,DATA!A:F,6,FALSE)</f>
        <v>982</v>
      </c>
      <c r="N10328" s="36">
        <f t="shared" si="916"/>
        <v>95.147668802021244</v>
      </c>
      <c r="O10328" s="36">
        <f t="shared" si="917"/>
        <v>95.147733140361566</v>
      </c>
      <c r="P10328" s="36">
        <f t="shared" si="918"/>
        <v>6.4338340322933618E-5</v>
      </c>
      <c r="Q10328" s="36">
        <f t="shared" si="919"/>
        <v>0</v>
      </c>
    </row>
    <row r="10329" spans="1:17" x14ac:dyDescent="0.3">
      <c r="A10329" s="29">
        <v>2659609</v>
      </c>
      <c r="B10329" s="1">
        <v>134</v>
      </c>
      <c r="C10329" s="1" t="s">
        <v>35</v>
      </c>
      <c r="D10329" s="1" t="s">
        <v>53</v>
      </c>
      <c r="E10329" s="1" t="s">
        <v>54</v>
      </c>
      <c r="F10329" s="47">
        <v>714</v>
      </c>
      <c r="G10329" s="34">
        <v>1126.81</v>
      </c>
      <c r="H10329" s="1" t="s">
        <v>218</v>
      </c>
      <c r="I10329" s="34">
        <v>1.8851999999999999E-4</v>
      </c>
      <c r="J10329" s="34">
        <v>2332.9582999999998</v>
      </c>
      <c r="K10329" s="35" t="str">
        <f t="shared" si="915"/>
        <v>Regte Heide &amp; Riels Laag_H4030</v>
      </c>
      <c r="L10329" s="36">
        <f>VLOOKUP(D10329,DATA!A:F,5,FALSE)</f>
        <v>1.0986712608830001E-2</v>
      </c>
      <c r="M10329" s="37">
        <f>VLOOKUP(D10329,DATA!A:F,6,FALSE)</f>
        <v>982</v>
      </c>
      <c r="N10329" s="36">
        <f t="shared" si="916"/>
        <v>83.075476045332749</v>
      </c>
      <c r="O10329" s="36">
        <f t="shared" si="917"/>
        <v>83.075505166863408</v>
      </c>
      <c r="P10329" s="36">
        <f t="shared" si="918"/>
        <v>2.9121530658926531E-5</v>
      </c>
      <c r="Q10329" s="36">
        <f t="shared" si="919"/>
        <v>0</v>
      </c>
    </row>
    <row r="10330" spans="1:17" x14ac:dyDescent="0.3">
      <c r="A10330" s="29">
        <v>2659610</v>
      </c>
      <c r="B10330" s="1">
        <v>134</v>
      </c>
      <c r="C10330" s="1" t="s">
        <v>35</v>
      </c>
      <c r="D10330" s="1" t="s">
        <v>53</v>
      </c>
      <c r="E10330" s="1" t="s">
        <v>54</v>
      </c>
      <c r="F10330" s="47">
        <v>714</v>
      </c>
      <c r="G10330" s="34">
        <v>1003.73</v>
      </c>
      <c r="H10330" s="1" t="s">
        <v>218</v>
      </c>
      <c r="I10330" s="34">
        <v>1.9887E-4</v>
      </c>
      <c r="J10330" s="34">
        <v>9937.8539999999994</v>
      </c>
      <c r="K10330" s="35" t="str">
        <f t="shared" si="915"/>
        <v>Regte Heide &amp; Riels Laag_H4030</v>
      </c>
      <c r="L10330" s="36">
        <f>VLOOKUP(D10330,DATA!A:F,5,FALSE)</f>
        <v>1.0986712608830001E-2</v>
      </c>
      <c r="M10330" s="37">
        <f>VLOOKUP(D10330,DATA!A:F,6,FALSE)</f>
        <v>982</v>
      </c>
      <c r="N10330" s="36">
        <f t="shared" si="916"/>
        <v>55.940343053493145</v>
      </c>
      <c r="O10330" s="36">
        <f t="shared" si="917"/>
        <v>55.940396905664414</v>
      </c>
      <c r="P10330" s="36">
        <f t="shared" si="918"/>
        <v>5.3852171269852533E-5</v>
      </c>
      <c r="Q10330" s="36">
        <f t="shared" si="919"/>
        <v>0</v>
      </c>
    </row>
    <row r="10331" spans="1:17" x14ac:dyDescent="0.3">
      <c r="A10331" s="29">
        <v>2659611</v>
      </c>
      <c r="B10331" s="1">
        <v>134</v>
      </c>
      <c r="C10331" s="1" t="s">
        <v>35</v>
      </c>
      <c r="D10331" s="1" t="s">
        <v>53</v>
      </c>
      <c r="E10331" s="1" t="s">
        <v>54</v>
      </c>
      <c r="F10331" s="47">
        <v>714</v>
      </c>
      <c r="G10331" s="34">
        <v>1055.22</v>
      </c>
      <c r="H10331" s="1" t="s">
        <v>218</v>
      </c>
      <c r="I10331" s="34">
        <v>4.9490000000000005E-4</v>
      </c>
      <c r="J10331" s="34">
        <v>10000</v>
      </c>
      <c r="K10331" s="35" t="str">
        <f t="shared" si="915"/>
        <v>Regte Heide &amp; Riels Laag_H4030</v>
      </c>
      <c r="L10331" s="36">
        <f>VLOOKUP(D10331,DATA!A:F,5,FALSE)</f>
        <v>1.0986712608830001E-2</v>
      </c>
      <c r="M10331" s="37">
        <f>VLOOKUP(D10331,DATA!A:F,6,FALSE)</f>
        <v>982</v>
      </c>
      <c r="N10331" s="36">
        <f t="shared" si="916"/>
        <v>69.092495378503841</v>
      </c>
      <c r="O10331" s="36">
        <f t="shared" si="917"/>
        <v>69.092611491167574</v>
      </c>
      <c r="P10331" s="36">
        <f t="shared" si="918"/>
        <v>1.161126637327925E-4</v>
      </c>
      <c r="Q10331" s="36">
        <f t="shared" si="919"/>
        <v>0</v>
      </c>
    </row>
    <row r="10332" spans="1:17" x14ac:dyDescent="0.3">
      <c r="A10332" s="29">
        <v>2659612</v>
      </c>
      <c r="B10332" s="1">
        <v>134</v>
      </c>
      <c r="C10332" s="1" t="s">
        <v>35</v>
      </c>
      <c r="D10332" s="1" t="s">
        <v>53</v>
      </c>
      <c r="E10332" s="1" t="s">
        <v>54</v>
      </c>
      <c r="F10332" s="47">
        <v>714</v>
      </c>
      <c r="G10332" s="34">
        <v>1072.22</v>
      </c>
      <c r="H10332" s="1" t="s">
        <v>218</v>
      </c>
      <c r="I10332" s="34">
        <v>8.0309999999999995E-4</v>
      </c>
      <c r="J10332" s="34">
        <v>8925.5419999999995</v>
      </c>
      <c r="K10332" s="35" t="str">
        <f t="shared" si="915"/>
        <v>Regte Heide &amp; Riels Laag_H4030</v>
      </c>
      <c r="L10332" s="36">
        <f>VLOOKUP(D10332,DATA!A:F,5,FALSE)</f>
        <v>1.0986712608830001E-2</v>
      </c>
      <c r="M10332" s="37">
        <f>VLOOKUP(D10332,DATA!A:F,6,FALSE)</f>
        <v>982</v>
      </c>
      <c r="N10332" s="36">
        <f t="shared" si="916"/>
        <v>72.932906700611468</v>
      </c>
      <c r="O10332" s="36">
        <f t="shared" si="917"/>
        <v>72.933080881962127</v>
      </c>
      <c r="P10332" s="36">
        <f t="shared" si="918"/>
        <v>1.7418135065838669E-4</v>
      </c>
      <c r="Q10332" s="36">
        <f t="shared" si="919"/>
        <v>0</v>
      </c>
    </row>
    <row r="10333" spans="1:17" x14ac:dyDescent="0.3">
      <c r="A10333" s="29">
        <v>2659613</v>
      </c>
      <c r="B10333" s="1">
        <v>134</v>
      </c>
      <c r="C10333" s="1" t="s">
        <v>35</v>
      </c>
      <c r="D10333" s="1" t="s">
        <v>53</v>
      </c>
      <c r="E10333" s="1" t="s">
        <v>54</v>
      </c>
      <c r="F10333" s="47">
        <v>714</v>
      </c>
      <c r="G10333" s="34">
        <v>1376.93</v>
      </c>
      <c r="H10333" s="1" t="s">
        <v>218</v>
      </c>
      <c r="I10333" s="34">
        <v>1.6253000000000001E-3</v>
      </c>
      <c r="J10333" s="34">
        <v>3542.4558000000002</v>
      </c>
      <c r="K10333" s="35" t="str">
        <f t="shared" si="915"/>
        <v>Regte Heide &amp; Riels Laag_H4030</v>
      </c>
      <c r="L10333" s="36">
        <f>VLOOKUP(D10333,DATA!A:F,5,FALSE)</f>
        <v>1.0986712608830001E-2</v>
      </c>
      <c r="M10333" s="37">
        <f>VLOOKUP(D10333,DATA!A:F,6,FALSE)</f>
        <v>982</v>
      </c>
      <c r="N10333" s="36">
        <f t="shared" si="916"/>
        <v>98.711830279419146</v>
      </c>
      <c r="O10333" s="36">
        <f t="shared" si="917"/>
        <v>98.711852985376268</v>
      </c>
      <c r="P10333" s="36">
        <f t="shared" si="918"/>
        <v>2.2705957121615938E-5</v>
      </c>
      <c r="Q10333" s="36">
        <f t="shared" si="919"/>
        <v>0</v>
      </c>
    </row>
    <row r="10334" spans="1:17" x14ac:dyDescent="0.3">
      <c r="A10334" s="29">
        <v>2661138</v>
      </c>
      <c r="B10334" s="1">
        <v>134</v>
      </c>
      <c r="C10334" s="1" t="s">
        <v>35</v>
      </c>
      <c r="D10334" s="1" t="s">
        <v>41</v>
      </c>
      <c r="E10334" s="1" t="s">
        <v>42</v>
      </c>
      <c r="F10334" s="47">
        <v>1071</v>
      </c>
      <c r="G10334" s="34">
        <v>1149.72</v>
      </c>
      <c r="H10334" s="1" t="s">
        <v>218</v>
      </c>
      <c r="I10334" s="34">
        <v>1.773E-4</v>
      </c>
      <c r="J10334" s="34">
        <v>74.028059999999996</v>
      </c>
      <c r="K10334" s="35" t="str">
        <f t="shared" si="915"/>
        <v>Regte Heide &amp; Riels Laag_H4010A</v>
      </c>
      <c r="L10334" s="36">
        <f>VLOOKUP(D10334,DATA!A:F,5,FALSE)</f>
        <v>1.3726988247862192E-2</v>
      </c>
      <c r="M10334" s="37">
        <f>VLOOKUP(D10334,DATA!A:F,6,FALSE)</f>
        <v>1285.5</v>
      </c>
      <c r="N10334" s="36">
        <f t="shared" si="916"/>
        <v>13.425487993250769</v>
      </c>
      <c r="O10334" s="36">
        <f t="shared" si="917"/>
        <v>13.42551628139884</v>
      </c>
      <c r="P10334" s="36">
        <f t="shared" si="918"/>
        <v>2.8288148071098362E-5</v>
      </c>
      <c r="Q10334" s="36">
        <f t="shared" si="919"/>
        <v>0</v>
      </c>
    </row>
    <row r="10335" spans="1:17" x14ac:dyDescent="0.3">
      <c r="A10335" s="29">
        <v>2661138</v>
      </c>
      <c r="B10335" s="1">
        <v>134</v>
      </c>
      <c r="C10335" s="1" t="s">
        <v>35</v>
      </c>
      <c r="D10335" s="1" t="s">
        <v>53</v>
      </c>
      <c r="E10335" s="1" t="s">
        <v>54</v>
      </c>
      <c r="F10335" s="47">
        <v>714</v>
      </c>
      <c r="G10335" s="34">
        <v>1149.72</v>
      </c>
      <c r="H10335" s="1" t="s">
        <v>218</v>
      </c>
      <c r="I10335" s="34">
        <v>1.773E-4</v>
      </c>
      <c r="J10335" s="34">
        <v>3340.3489</v>
      </c>
      <c r="K10335" s="35" t="str">
        <f t="shared" si="915"/>
        <v>Regte Heide &amp; Riels Laag_H4030</v>
      </c>
      <c r="L10335" s="36">
        <f>VLOOKUP(D10335,DATA!A:F,5,FALSE)</f>
        <v>1.0986712608830001E-2</v>
      </c>
      <c r="M10335" s="37">
        <f>VLOOKUP(D10335,DATA!A:F,6,FALSE)</f>
        <v>982</v>
      </c>
      <c r="N10335" s="36">
        <f t="shared" si="916"/>
        <v>86.326670830509741</v>
      </c>
      <c r="O10335" s="36">
        <f t="shared" si="917"/>
        <v>86.326693823499937</v>
      </c>
      <c r="P10335" s="36">
        <f t="shared" si="918"/>
        <v>2.2992990196257779E-5</v>
      </c>
      <c r="Q10335" s="36">
        <f t="shared" si="919"/>
        <v>0</v>
      </c>
    </row>
    <row r="10336" spans="1:17" x14ac:dyDescent="0.3">
      <c r="A10336" s="29">
        <v>2661138</v>
      </c>
      <c r="B10336" s="1">
        <v>134</v>
      </c>
      <c r="C10336" s="1" t="s">
        <v>35</v>
      </c>
      <c r="D10336" s="1" t="s">
        <v>43</v>
      </c>
      <c r="E10336" s="1" t="s">
        <v>44</v>
      </c>
      <c r="F10336" s="47">
        <v>1071</v>
      </c>
      <c r="G10336" s="34">
        <v>1149.72</v>
      </c>
      <c r="H10336" s="1" t="s">
        <v>218</v>
      </c>
      <c r="I10336" s="34">
        <v>1.773E-4</v>
      </c>
      <c r="J10336" s="34">
        <v>945.351</v>
      </c>
      <c r="K10336" s="35" t="str">
        <f t="shared" si="915"/>
        <v>Regte Heide &amp; Riels Laag_H7150</v>
      </c>
      <c r="L10336" s="36">
        <f>VLOOKUP(D10336,DATA!A:F,5,FALSE)</f>
        <v>1.3726988247862192E-2</v>
      </c>
      <c r="M10336" s="37">
        <f>VLOOKUP(D10336,DATA!A:F,6,FALSE)</f>
        <v>1285.5</v>
      </c>
      <c r="N10336" s="36">
        <f t="shared" si="916"/>
        <v>13.425487993250769</v>
      </c>
      <c r="O10336" s="36">
        <f t="shared" si="917"/>
        <v>13.42551628139884</v>
      </c>
      <c r="P10336" s="36">
        <f t="shared" si="918"/>
        <v>2.8288148071098362E-5</v>
      </c>
      <c r="Q10336" s="36">
        <f t="shared" si="919"/>
        <v>0</v>
      </c>
    </row>
    <row r="10337" spans="1:17" x14ac:dyDescent="0.3">
      <c r="A10337" s="29">
        <v>2661139</v>
      </c>
      <c r="B10337" s="1">
        <v>134</v>
      </c>
      <c r="C10337" s="1" t="s">
        <v>35</v>
      </c>
      <c r="D10337" s="1" t="s">
        <v>53</v>
      </c>
      <c r="E10337" s="1" t="s">
        <v>54</v>
      </c>
      <c r="F10337" s="47">
        <v>714</v>
      </c>
      <c r="G10337" s="34">
        <v>1047.69</v>
      </c>
      <c r="H10337" s="1" t="s">
        <v>218</v>
      </c>
      <c r="I10337" s="34">
        <v>1.8834E-4</v>
      </c>
      <c r="J10337" s="34">
        <v>6953.3203000000003</v>
      </c>
      <c r="K10337" s="35" t="str">
        <f t="shared" si="915"/>
        <v>Regte Heide &amp; Riels Laag_H4030</v>
      </c>
      <c r="L10337" s="36">
        <f>VLOOKUP(D10337,DATA!A:F,5,FALSE)</f>
        <v>1.0986712608830001E-2</v>
      </c>
      <c r="M10337" s="37">
        <f>VLOOKUP(D10337,DATA!A:F,6,FALSE)</f>
        <v>982</v>
      </c>
      <c r="N10337" s="36">
        <f t="shared" si="916"/>
        <v>67.298503335123328</v>
      </c>
      <c r="O10337" s="36">
        <f t="shared" si="917"/>
        <v>67.298548874094081</v>
      </c>
      <c r="P10337" s="36">
        <f t="shared" si="918"/>
        <v>4.5538970752545538E-5</v>
      </c>
      <c r="Q10337" s="36">
        <f t="shared" si="919"/>
        <v>0</v>
      </c>
    </row>
    <row r="10338" spans="1:17" x14ac:dyDescent="0.3">
      <c r="A10338" s="29">
        <v>2661140</v>
      </c>
      <c r="B10338" s="1">
        <v>134</v>
      </c>
      <c r="C10338" s="1" t="s">
        <v>35</v>
      </c>
      <c r="D10338" s="1" t="s">
        <v>53</v>
      </c>
      <c r="E10338" s="1" t="s">
        <v>54</v>
      </c>
      <c r="F10338" s="47">
        <v>714</v>
      </c>
      <c r="G10338" s="34">
        <v>1005.04</v>
      </c>
      <c r="H10338" s="1" t="s">
        <v>218</v>
      </c>
      <c r="I10338" s="34">
        <v>2.5730000000000002E-4</v>
      </c>
      <c r="J10338" s="34">
        <v>9549.741</v>
      </c>
      <c r="K10338" s="35" t="str">
        <f t="shared" si="915"/>
        <v>Regte Heide &amp; Riels Laag_H4030</v>
      </c>
      <c r="L10338" s="36">
        <f>VLOOKUP(D10338,DATA!A:F,5,FALSE)</f>
        <v>1.0986712608830001E-2</v>
      </c>
      <c r="M10338" s="37">
        <f>VLOOKUP(D10338,DATA!A:F,6,FALSE)</f>
        <v>982</v>
      </c>
      <c r="N10338" s="36">
        <f t="shared" si="916"/>
        <v>56.29476993739484</v>
      </c>
      <c r="O10338" s="36">
        <f t="shared" si="917"/>
        <v>56.294839489284314</v>
      </c>
      <c r="P10338" s="36">
        <f t="shared" si="918"/>
        <v>6.9551889474439577E-5</v>
      </c>
      <c r="Q10338" s="36">
        <f t="shared" si="919"/>
        <v>0</v>
      </c>
    </row>
    <row r="10339" spans="1:17" x14ac:dyDescent="0.3">
      <c r="A10339" s="29">
        <v>2661141</v>
      </c>
      <c r="B10339" s="1">
        <v>134</v>
      </c>
      <c r="C10339" s="1" t="s">
        <v>35</v>
      </c>
      <c r="D10339" s="1" t="s">
        <v>53</v>
      </c>
      <c r="E10339" s="1" t="s">
        <v>54</v>
      </c>
      <c r="F10339" s="47">
        <v>714</v>
      </c>
      <c r="G10339" s="34">
        <v>1024.8900000000001</v>
      </c>
      <c r="H10339" s="1" t="s">
        <v>218</v>
      </c>
      <c r="I10339" s="34">
        <v>6.1640000000000002E-4</v>
      </c>
      <c r="J10339" s="34">
        <v>5920.893</v>
      </c>
      <c r="K10339" s="35" t="str">
        <f t="shared" si="915"/>
        <v>Regte Heide &amp; Riels Laag_H4030</v>
      </c>
      <c r="L10339" s="36">
        <f>VLOOKUP(D10339,DATA!A:F,5,FALSE)</f>
        <v>1.0986712608830001E-2</v>
      </c>
      <c r="M10339" s="37">
        <f>VLOOKUP(D10339,DATA!A:F,6,FALSE)</f>
        <v>982</v>
      </c>
      <c r="N10339" s="36">
        <f t="shared" si="916"/>
        <v>61.567249791091875</v>
      </c>
      <c r="O10339" s="36">
        <f t="shared" si="917"/>
        <v>61.567410034905258</v>
      </c>
      <c r="P10339" s="36">
        <f t="shared" si="918"/>
        <v>1.6024381338297644E-4</v>
      </c>
      <c r="Q10339" s="36">
        <f t="shared" si="919"/>
        <v>0</v>
      </c>
    </row>
    <row r="10340" spans="1:17" x14ac:dyDescent="0.3">
      <c r="A10340" s="29">
        <v>2661142</v>
      </c>
      <c r="B10340" s="1">
        <v>134</v>
      </c>
      <c r="C10340" s="1" t="s">
        <v>35</v>
      </c>
      <c r="D10340" s="1" t="s">
        <v>53</v>
      </c>
      <c r="E10340" s="1" t="s">
        <v>54</v>
      </c>
      <c r="F10340" s="47">
        <v>714</v>
      </c>
      <c r="G10340" s="34">
        <v>1178.92</v>
      </c>
      <c r="H10340" s="1" t="s">
        <v>218</v>
      </c>
      <c r="I10340" s="34">
        <v>1.1823999999999999E-3</v>
      </c>
      <c r="J10340" s="34">
        <v>10000</v>
      </c>
      <c r="K10340" s="35" t="str">
        <f t="shared" si="915"/>
        <v>Regte Heide &amp; Riels Laag_H4030</v>
      </c>
      <c r="L10340" s="36">
        <f>VLOOKUP(D10340,DATA!A:F,5,FALSE)</f>
        <v>1.0986712608830001E-2</v>
      </c>
      <c r="M10340" s="37">
        <f>VLOOKUP(D10340,DATA!A:F,6,FALSE)</f>
        <v>982</v>
      </c>
      <c r="N10340" s="36">
        <f t="shared" si="916"/>
        <v>89.692389789191836</v>
      </c>
      <c r="O10340" s="36">
        <f t="shared" si="917"/>
        <v>89.692509889336009</v>
      </c>
      <c r="P10340" s="36">
        <f t="shared" si="918"/>
        <v>1.201001441728522E-4</v>
      </c>
      <c r="Q10340" s="36">
        <f t="shared" si="919"/>
        <v>0</v>
      </c>
    </row>
    <row r="10341" spans="1:17" x14ac:dyDescent="0.3">
      <c r="A10341" s="29">
        <v>2662667</v>
      </c>
      <c r="B10341" s="1">
        <v>134</v>
      </c>
      <c r="C10341" s="1" t="s">
        <v>35</v>
      </c>
      <c r="D10341" s="1" t="s">
        <v>53</v>
      </c>
      <c r="E10341" s="1" t="s">
        <v>54</v>
      </c>
      <c r="F10341" s="47">
        <v>714</v>
      </c>
      <c r="G10341" s="34">
        <v>1084.0999999999999</v>
      </c>
      <c r="H10341" s="1" t="s">
        <v>218</v>
      </c>
      <c r="I10341" s="34">
        <v>1.7834E-4</v>
      </c>
      <c r="J10341" s="34">
        <v>6142.9364999999998</v>
      </c>
      <c r="K10341" s="35" t="str">
        <f t="shared" si="915"/>
        <v>Regte Heide &amp; Riels Laag_H4030</v>
      </c>
      <c r="L10341" s="36">
        <f>VLOOKUP(D10341,DATA!A:F,5,FALSE)</f>
        <v>1.0986712608830001E-2</v>
      </c>
      <c r="M10341" s="37">
        <f>VLOOKUP(D10341,DATA!A:F,6,FALSE)</f>
        <v>982</v>
      </c>
      <c r="N10341" s="36">
        <f t="shared" si="916"/>
        <v>75.431194813195049</v>
      </c>
      <c r="O10341" s="36">
        <f t="shared" si="917"/>
        <v>75.431231125292399</v>
      </c>
      <c r="P10341" s="36">
        <f t="shared" si="918"/>
        <v>3.6312097350332806E-5</v>
      </c>
      <c r="Q10341" s="36">
        <f t="shared" si="919"/>
        <v>0</v>
      </c>
    </row>
    <row r="10342" spans="1:17" x14ac:dyDescent="0.3">
      <c r="A10342" s="29">
        <v>2662667</v>
      </c>
      <c r="B10342" s="1">
        <v>134</v>
      </c>
      <c r="C10342" s="1" t="s">
        <v>35</v>
      </c>
      <c r="D10342" s="1" t="s">
        <v>43</v>
      </c>
      <c r="E10342" s="1" t="s">
        <v>44</v>
      </c>
      <c r="F10342" s="47">
        <v>1071</v>
      </c>
      <c r="G10342" s="34">
        <v>1084.0999999999999</v>
      </c>
      <c r="H10342" s="1" t="s">
        <v>218</v>
      </c>
      <c r="I10342" s="34">
        <v>1.7834E-4</v>
      </c>
      <c r="J10342" s="34">
        <v>922.89795000000004</v>
      </c>
      <c r="K10342" s="35" t="str">
        <f t="shared" si="915"/>
        <v>Regte Heide &amp; Riels Laag_H7150</v>
      </c>
      <c r="L10342" s="36">
        <f>VLOOKUP(D10342,DATA!A:F,5,FALSE)</f>
        <v>1.3726988247862192E-2</v>
      </c>
      <c r="M10342" s="37">
        <f>VLOOKUP(D10342,DATA!A:F,6,FALSE)</f>
        <v>1285.5</v>
      </c>
      <c r="N10342" s="36">
        <f t="shared" si="916"/>
        <v>5.9266513087890607</v>
      </c>
      <c r="O10342" s="36">
        <f t="shared" si="917"/>
        <v>5.9266649577777244</v>
      </c>
      <c r="P10342" s="36">
        <f t="shared" si="918"/>
        <v>1.3648988663739203E-5</v>
      </c>
      <c r="Q10342" s="36">
        <f t="shared" si="919"/>
        <v>0</v>
      </c>
    </row>
    <row r="10343" spans="1:17" x14ac:dyDescent="0.3">
      <c r="A10343" s="29">
        <v>2662668</v>
      </c>
      <c r="B10343" s="1">
        <v>134</v>
      </c>
      <c r="C10343" s="1" t="s">
        <v>35</v>
      </c>
      <c r="D10343" s="1" t="s">
        <v>53</v>
      </c>
      <c r="E10343" s="1" t="s">
        <v>54</v>
      </c>
      <c r="F10343" s="47">
        <v>714</v>
      </c>
      <c r="G10343" s="34">
        <v>1008.4</v>
      </c>
      <c r="H10343" s="1" t="s">
        <v>218</v>
      </c>
      <c r="I10343" s="34">
        <v>1.9550000000000001E-4</v>
      </c>
      <c r="J10343" s="34">
        <v>9730.9169999999995</v>
      </c>
      <c r="K10343" s="35" t="str">
        <f t="shared" si="915"/>
        <v>Regte Heide &amp; Riels Laag_H4030</v>
      </c>
      <c r="L10343" s="36">
        <f>VLOOKUP(D10343,DATA!A:F,5,FALSE)</f>
        <v>1.0986712608830001E-2</v>
      </c>
      <c r="M10343" s="37">
        <f>VLOOKUP(D10343,DATA!A:F,6,FALSE)</f>
        <v>982</v>
      </c>
      <c r="N10343" s="36">
        <f t="shared" si="916"/>
        <v>57.200818101497575</v>
      </c>
      <c r="O10343" s="36">
        <f t="shared" si="917"/>
        <v>57.200870685321711</v>
      </c>
      <c r="P10343" s="36">
        <f t="shared" si="918"/>
        <v>5.2583824135865598E-5</v>
      </c>
      <c r="Q10343" s="36">
        <f t="shared" si="919"/>
        <v>0</v>
      </c>
    </row>
    <row r="10344" spans="1:17" x14ac:dyDescent="0.3">
      <c r="A10344" s="29">
        <v>2662669</v>
      </c>
      <c r="B10344" s="1">
        <v>134</v>
      </c>
      <c r="C10344" s="1" t="s">
        <v>35</v>
      </c>
      <c r="D10344" s="1" t="s">
        <v>53</v>
      </c>
      <c r="E10344" s="1" t="s">
        <v>54</v>
      </c>
      <c r="F10344" s="47">
        <v>714</v>
      </c>
      <c r="G10344" s="34">
        <v>1015.34</v>
      </c>
      <c r="H10344" s="1" t="s">
        <v>218</v>
      </c>
      <c r="I10344" s="34">
        <v>4.4490000000000003E-4</v>
      </c>
      <c r="J10344" s="34">
        <v>8615.1200000000008</v>
      </c>
      <c r="K10344" s="35" t="str">
        <f t="shared" si="915"/>
        <v>Regte Heide &amp; Riels Laag_H4030</v>
      </c>
      <c r="L10344" s="36">
        <f>VLOOKUP(D10344,DATA!A:F,5,FALSE)</f>
        <v>1.0986712608830001E-2</v>
      </c>
      <c r="M10344" s="37">
        <f>VLOOKUP(D10344,DATA!A:F,6,FALSE)</f>
        <v>982</v>
      </c>
      <c r="N10344" s="36">
        <f t="shared" si="916"/>
        <v>59.056390057501623</v>
      </c>
      <c r="O10344" s="36">
        <f t="shared" si="917"/>
        <v>59.056508248120132</v>
      </c>
      <c r="P10344" s="36">
        <f t="shared" si="918"/>
        <v>1.181906185081516E-4</v>
      </c>
      <c r="Q10344" s="36">
        <f t="shared" si="919"/>
        <v>0</v>
      </c>
    </row>
    <row r="10345" spans="1:17" x14ac:dyDescent="0.3">
      <c r="A10345" s="29">
        <v>2662670</v>
      </c>
      <c r="B10345" s="1">
        <v>134</v>
      </c>
      <c r="C10345" s="1" t="s">
        <v>35</v>
      </c>
      <c r="D10345" s="1" t="s">
        <v>53</v>
      </c>
      <c r="E10345" s="1" t="s">
        <v>54</v>
      </c>
      <c r="F10345" s="47">
        <v>714</v>
      </c>
      <c r="G10345" s="34">
        <v>1040.32</v>
      </c>
      <c r="H10345" s="1" t="s">
        <v>218</v>
      </c>
      <c r="I10345" s="34">
        <v>7.4010000000000005E-4</v>
      </c>
      <c r="J10345" s="34">
        <v>8016.152</v>
      </c>
      <c r="K10345" s="35" t="str">
        <f t="shared" si="915"/>
        <v>Regte Heide &amp; Riels Laag_H4030</v>
      </c>
      <c r="L10345" s="36">
        <f>VLOOKUP(D10345,DATA!A:F,5,FALSE)</f>
        <v>1.0986712608830001E-2</v>
      </c>
      <c r="M10345" s="37">
        <f>VLOOKUP(D10345,DATA!A:F,6,FALSE)</f>
        <v>982</v>
      </c>
      <c r="N10345" s="36">
        <f t="shared" si="916"/>
        <v>65.492186738509986</v>
      </c>
      <c r="O10345" s="36">
        <f t="shared" si="917"/>
        <v>65.492370504251838</v>
      </c>
      <c r="P10345" s="36">
        <f t="shared" si="918"/>
        <v>1.8376574185197114E-4</v>
      </c>
      <c r="Q10345" s="36">
        <f t="shared" si="919"/>
        <v>0</v>
      </c>
    </row>
    <row r="10346" spans="1:17" x14ac:dyDescent="0.3">
      <c r="A10346" s="29">
        <v>2662671</v>
      </c>
      <c r="B10346" s="1">
        <v>134</v>
      </c>
      <c r="C10346" s="1" t="s">
        <v>35</v>
      </c>
      <c r="D10346" s="1" t="s">
        <v>53</v>
      </c>
      <c r="E10346" s="1" t="s">
        <v>54</v>
      </c>
      <c r="F10346" s="47">
        <v>714</v>
      </c>
      <c r="G10346" s="34">
        <v>1228.99</v>
      </c>
      <c r="H10346" s="1" t="s">
        <v>218</v>
      </c>
      <c r="I10346" s="34">
        <v>1.4304999999999999E-3</v>
      </c>
      <c r="J10346" s="34">
        <v>5587.1094000000003</v>
      </c>
      <c r="K10346" s="35" t="str">
        <f t="shared" si="915"/>
        <v>Regte Heide &amp; Riels Laag_H4030</v>
      </c>
      <c r="L10346" s="36">
        <f>VLOOKUP(D10346,DATA!A:F,5,FALSE)</f>
        <v>1.0986712608830001E-2</v>
      </c>
      <c r="M10346" s="37">
        <f>VLOOKUP(D10346,DATA!A:F,6,FALSE)</f>
        <v>982</v>
      </c>
      <c r="N10346" s="36">
        <f t="shared" si="916"/>
        <v>93.782487011645173</v>
      </c>
      <c r="O10346" s="36">
        <f t="shared" si="917"/>
        <v>93.782578652912164</v>
      </c>
      <c r="P10346" s="36">
        <f t="shared" si="918"/>
        <v>9.1641266990905024E-5</v>
      </c>
      <c r="Q10346" s="36">
        <f t="shared" si="919"/>
        <v>0</v>
      </c>
    </row>
    <row r="10347" spans="1:17" x14ac:dyDescent="0.3">
      <c r="A10347" s="29">
        <v>2664196</v>
      </c>
      <c r="B10347" s="1">
        <v>134</v>
      </c>
      <c r="C10347" s="1" t="s">
        <v>35</v>
      </c>
      <c r="D10347" s="1" t="s">
        <v>53</v>
      </c>
      <c r="E10347" s="1" t="s">
        <v>54</v>
      </c>
      <c r="F10347" s="47">
        <v>714</v>
      </c>
      <c r="G10347" s="34">
        <v>1058.8499999999999</v>
      </c>
      <c r="H10347" s="1" t="s">
        <v>218</v>
      </c>
      <c r="I10347" s="34">
        <v>1.5986E-4</v>
      </c>
      <c r="J10347" s="34">
        <v>4296.7178599044</v>
      </c>
      <c r="K10347" s="35" t="str">
        <f t="shared" si="915"/>
        <v>Regte Heide &amp; Riels Laag_H4030</v>
      </c>
      <c r="L10347" s="36">
        <f>VLOOKUP(D10347,DATA!A:F,5,FALSE)</f>
        <v>1.0986712608830001E-2</v>
      </c>
      <c r="M10347" s="37">
        <f>VLOOKUP(D10347,DATA!A:F,6,FALSE)</f>
        <v>982</v>
      </c>
      <c r="N10347" s="36">
        <f t="shared" si="916"/>
        <v>69.937614076740047</v>
      </c>
      <c r="O10347" s="36">
        <f t="shared" si="917"/>
        <v>69.937651003540424</v>
      </c>
      <c r="P10347" s="36">
        <f t="shared" si="918"/>
        <v>3.6926800376591018E-5</v>
      </c>
      <c r="Q10347" s="36">
        <f t="shared" si="919"/>
        <v>0</v>
      </c>
    </row>
    <row r="10348" spans="1:17" x14ac:dyDescent="0.3">
      <c r="A10348" s="29">
        <v>2664197</v>
      </c>
      <c r="B10348" s="1">
        <v>134</v>
      </c>
      <c r="C10348" s="1" t="s">
        <v>35</v>
      </c>
      <c r="D10348" s="1" t="s">
        <v>53</v>
      </c>
      <c r="E10348" s="1" t="s">
        <v>54</v>
      </c>
      <c r="F10348" s="47">
        <v>714</v>
      </c>
      <c r="G10348" s="34">
        <v>1014.8</v>
      </c>
      <c r="H10348" s="1" t="s">
        <v>218</v>
      </c>
      <c r="I10348" s="34">
        <v>1.7981E-4</v>
      </c>
      <c r="J10348" s="34">
        <v>7091.9030000000002</v>
      </c>
      <c r="K10348" s="35" t="str">
        <f t="shared" si="915"/>
        <v>Regte Heide &amp; Riels Laag_H4030</v>
      </c>
      <c r="L10348" s="36">
        <f>VLOOKUP(D10348,DATA!A:F,5,FALSE)</f>
        <v>1.0986712608830001E-2</v>
      </c>
      <c r="M10348" s="37">
        <f>VLOOKUP(D10348,DATA!A:F,6,FALSE)</f>
        <v>982</v>
      </c>
      <c r="N10348" s="36">
        <f t="shared" si="916"/>
        <v>58.91285873511297</v>
      </c>
      <c r="O10348" s="36">
        <f t="shared" si="917"/>
        <v>58.912906553789426</v>
      </c>
      <c r="P10348" s="36">
        <f t="shared" si="918"/>
        <v>4.7818676456756748E-5</v>
      </c>
      <c r="Q10348" s="36">
        <f t="shared" si="919"/>
        <v>0</v>
      </c>
    </row>
    <row r="10349" spans="1:17" x14ac:dyDescent="0.3">
      <c r="A10349" s="29">
        <v>2664198</v>
      </c>
      <c r="B10349" s="1">
        <v>134</v>
      </c>
      <c r="C10349" s="1" t="s">
        <v>35</v>
      </c>
      <c r="D10349" s="1" t="s">
        <v>53</v>
      </c>
      <c r="E10349" s="1" t="s">
        <v>54</v>
      </c>
      <c r="F10349" s="47">
        <v>714</v>
      </c>
      <c r="G10349" s="34">
        <v>1008.73</v>
      </c>
      <c r="H10349" s="1" t="s">
        <v>218</v>
      </c>
      <c r="I10349" s="34">
        <v>2.5504999999999999E-4</v>
      </c>
      <c r="J10349" s="34">
        <v>9601.9259999999995</v>
      </c>
      <c r="K10349" s="35" t="str">
        <f t="shared" si="915"/>
        <v>Regte Heide &amp; Riels Laag_H4030</v>
      </c>
      <c r="L10349" s="36">
        <f>VLOOKUP(D10349,DATA!A:F,5,FALSE)</f>
        <v>1.0986712608830001E-2</v>
      </c>
      <c r="M10349" s="37">
        <f>VLOOKUP(D10349,DATA!A:F,6,FALSE)</f>
        <v>982</v>
      </c>
      <c r="N10349" s="36">
        <f t="shared" si="916"/>
        <v>57.289555270307098</v>
      </c>
      <c r="O10349" s="36">
        <f t="shared" si="917"/>
        <v>57.289623835317776</v>
      </c>
      <c r="P10349" s="36">
        <f t="shared" si="918"/>
        <v>6.8565010678867111E-5</v>
      </c>
      <c r="Q10349" s="36">
        <f t="shared" si="919"/>
        <v>0</v>
      </c>
    </row>
    <row r="10350" spans="1:17" x14ac:dyDescent="0.3">
      <c r="A10350" s="29">
        <v>2664199</v>
      </c>
      <c r="B10350" s="1">
        <v>134</v>
      </c>
      <c r="C10350" s="1" t="s">
        <v>35</v>
      </c>
      <c r="D10350" s="1" t="s">
        <v>53</v>
      </c>
      <c r="E10350" s="1" t="s">
        <v>54</v>
      </c>
      <c r="F10350" s="47">
        <v>714</v>
      </c>
      <c r="G10350" s="34">
        <v>1017</v>
      </c>
      <c r="H10350" s="1" t="s">
        <v>218</v>
      </c>
      <c r="I10350" s="34">
        <v>6.1620000000000002E-4</v>
      </c>
      <c r="J10350" s="34">
        <v>4915.5337</v>
      </c>
      <c r="K10350" s="35" t="str">
        <f t="shared" si="915"/>
        <v>Regte Heide &amp; Riels Laag_H4030</v>
      </c>
      <c r="L10350" s="36">
        <f>VLOOKUP(D10350,DATA!A:F,5,FALSE)</f>
        <v>1.0986712608830001E-2</v>
      </c>
      <c r="M10350" s="37">
        <f>VLOOKUP(D10350,DATA!A:F,6,FALSE)</f>
        <v>982</v>
      </c>
      <c r="N10350" s="36">
        <f t="shared" si="916"/>
        <v>59.496640833179754</v>
      </c>
      <c r="O10350" s="36">
        <f t="shared" si="917"/>
        <v>59.496803977766632</v>
      </c>
      <c r="P10350" s="36">
        <f t="shared" si="918"/>
        <v>1.6314458687816114E-4</v>
      </c>
      <c r="Q10350" s="36">
        <f t="shared" si="919"/>
        <v>0</v>
      </c>
    </row>
    <row r="10351" spans="1:17" x14ac:dyDescent="0.3">
      <c r="A10351" s="29">
        <v>2664200</v>
      </c>
      <c r="B10351" s="1">
        <v>134</v>
      </c>
      <c r="C10351" s="1" t="s">
        <v>35</v>
      </c>
      <c r="D10351" s="1" t="s">
        <v>53</v>
      </c>
      <c r="E10351" s="1" t="s">
        <v>54</v>
      </c>
      <c r="F10351" s="47">
        <v>714</v>
      </c>
      <c r="G10351" s="34">
        <v>1089.93</v>
      </c>
      <c r="H10351" s="1" t="s">
        <v>218</v>
      </c>
      <c r="I10351" s="34">
        <v>1.0858E-3</v>
      </c>
      <c r="J10351" s="34">
        <v>6644.7763999999997</v>
      </c>
      <c r="K10351" s="35" t="str">
        <f t="shared" si="915"/>
        <v>Regte Heide &amp; Riels Laag_H4030</v>
      </c>
      <c r="L10351" s="36">
        <f>VLOOKUP(D10351,DATA!A:F,5,FALSE)</f>
        <v>1.0986712608830001E-2</v>
      </c>
      <c r="M10351" s="37">
        <f>VLOOKUP(D10351,DATA!A:F,6,FALSE)</f>
        <v>982</v>
      </c>
      <c r="N10351" s="36">
        <f t="shared" si="916"/>
        <v>76.598831980827157</v>
      </c>
      <c r="O10351" s="36">
        <f t="shared" si="917"/>
        <v>76.59904581440658</v>
      </c>
      <c r="P10351" s="36">
        <f t="shared" si="918"/>
        <v>2.1383357942283965E-4</v>
      </c>
      <c r="Q10351" s="36">
        <f t="shared" si="919"/>
        <v>0</v>
      </c>
    </row>
    <row r="10352" spans="1:17" x14ac:dyDescent="0.3">
      <c r="A10352" s="29">
        <v>2664201</v>
      </c>
      <c r="B10352" s="1">
        <v>134</v>
      </c>
      <c r="C10352" s="1" t="s">
        <v>35</v>
      </c>
      <c r="D10352" s="1" t="s">
        <v>53</v>
      </c>
      <c r="E10352" s="1" t="s">
        <v>54</v>
      </c>
      <c r="F10352" s="47">
        <v>714</v>
      </c>
      <c r="G10352" s="34">
        <v>1305.32</v>
      </c>
      <c r="H10352" s="1" t="s">
        <v>218</v>
      </c>
      <c r="I10352" s="34">
        <v>2.2637E-3</v>
      </c>
      <c r="J10352" s="34">
        <v>1984.3706</v>
      </c>
      <c r="K10352" s="35" t="str">
        <f t="shared" si="915"/>
        <v>Regte Heide &amp; Riels Laag_H4030</v>
      </c>
      <c r="L10352" s="36">
        <f>VLOOKUP(D10352,DATA!A:F,5,FALSE)</f>
        <v>1.0986712608830001E-2</v>
      </c>
      <c r="M10352" s="37">
        <f>VLOOKUP(D10352,DATA!A:F,6,FALSE)</f>
        <v>982</v>
      </c>
      <c r="N10352" s="36">
        <f t="shared" si="916"/>
        <v>97.213772654894683</v>
      </c>
      <c r="O10352" s="36">
        <f t="shared" si="917"/>
        <v>97.213840018586978</v>
      </c>
      <c r="P10352" s="36">
        <f t="shared" si="918"/>
        <v>6.7363692295430155E-5</v>
      </c>
      <c r="Q10352" s="36">
        <f t="shared" si="919"/>
        <v>0</v>
      </c>
    </row>
    <row r="10353" spans="1:17" x14ac:dyDescent="0.3">
      <c r="A10353" s="29">
        <v>2665724</v>
      </c>
      <c r="B10353" s="1">
        <v>134</v>
      </c>
      <c r="C10353" s="1" t="s">
        <v>35</v>
      </c>
      <c r="D10353" s="1" t="s">
        <v>53</v>
      </c>
      <c r="E10353" s="1" t="s">
        <v>54</v>
      </c>
      <c r="F10353" s="47">
        <v>714</v>
      </c>
      <c r="G10353" s="34">
        <v>1063.24</v>
      </c>
      <c r="H10353" s="1" t="s">
        <v>218</v>
      </c>
      <c r="I10353" s="34">
        <v>1.5359999999999999E-4</v>
      </c>
      <c r="J10353" s="34">
        <v>13.386787999999999</v>
      </c>
      <c r="K10353" s="35" t="str">
        <f t="shared" si="915"/>
        <v>Regte Heide &amp; Riels Laag_H4030</v>
      </c>
      <c r="L10353" s="36">
        <f>VLOOKUP(D10353,DATA!A:F,5,FALSE)</f>
        <v>1.0986712608830001E-2</v>
      </c>
      <c r="M10353" s="37">
        <f>VLOOKUP(D10353,DATA!A:F,6,FALSE)</f>
        <v>982</v>
      </c>
      <c r="N10353" s="36">
        <f t="shared" si="916"/>
        <v>70.941829379118175</v>
      </c>
      <c r="O10353" s="36">
        <f t="shared" si="917"/>
        <v>70.941864167119633</v>
      </c>
      <c r="P10353" s="36">
        <f t="shared" si="918"/>
        <v>3.4788001457286555E-5</v>
      </c>
      <c r="Q10353" s="36">
        <f t="shared" si="919"/>
        <v>0</v>
      </c>
    </row>
    <row r="10354" spans="1:17" x14ac:dyDescent="0.3">
      <c r="A10354" s="29">
        <v>2665725</v>
      </c>
      <c r="B10354" s="1">
        <v>134</v>
      </c>
      <c r="C10354" s="1" t="s">
        <v>35</v>
      </c>
      <c r="D10354" s="1" t="s">
        <v>53</v>
      </c>
      <c r="E10354" s="1" t="s">
        <v>54</v>
      </c>
      <c r="F10354" s="47">
        <v>714</v>
      </c>
      <c r="G10354" s="34">
        <v>1033.1300000000001</v>
      </c>
      <c r="H10354" s="1" t="s">
        <v>218</v>
      </c>
      <c r="I10354" s="34">
        <v>1.6908E-4</v>
      </c>
      <c r="J10354" s="34">
        <v>5901.4853999999996</v>
      </c>
      <c r="K10354" s="35" t="str">
        <f t="shared" si="915"/>
        <v>Regte Heide &amp; Riels Laag_H4030</v>
      </c>
      <c r="L10354" s="36">
        <f>VLOOKUP(D10354,DATA!A:F,5,FALSE)</f>
        <v>1.0986712608830001E-2</v>
      </c>
      <c r="M10354" s="37">
        <f>VLOOKUP(D10354,DATA!A:F,6,FALSE)</f>
        <v>982</v>
      </c>
      <c r="N10354" s="36">
        <f t="shared" si="916"/>
        <v>63.685750213359768</v>
      </c>
      <c r="O10354" s="36">
        <f t="shared" si="917"/>
        <v>63.685793174840221</v>
      </c>
      <c r="P10354" s="36">
        <f t="shared" si="918"/>
        <v>4.2961480453129752E-5</v>
      </c>
      <c r="Q10354" s="36">
        <f t="shared" si="919"/>
        <v>0</v>
      </c>
    </row>
    <row r="10355" spans="1:17" x14ac:dyDescent="0.3">
      <c r="A10355" s="29">
        <v>2665726</v>
      </c>
      <c r="B10355" s="1">
        <v>134</v>
      </c>
      <c r="C10355" s="1" t="s">
        <v>35</v>
      </c>
      <c r="D10355" s="1" t="s">
        <v>53</v>
      </c>
      <c r="E10355" s="1" t="s">
        <v>54</v>
      </c>
      <c r="F10355" s="47">
        <v>714</v>
      </c>
      <c r="G10355" s="34">
        <v>1013.26</v>
      </c>
      <c r="H10355" s="1" t="s">
        <v>218</v>
      </c>
      <c r="I10355" s="34">
        <v>1.9358999999999999E-4</v>
      </c>
      <c r="J10355" s="34">
        <v>6955.4179999999997</v>
      </c>
      <c r="K10355" s="35" t="str">
        <f t="shared" si="915"/>
        <v>Regte Heide &amp; Riels Laag_H4030</v>
      </c>
      <c r="L10355" s="36">
        <f>VLOOKUP(D10355,DATA!A:F,5,FALSE)</f>
        <v>1.0986712608830001E-2</v>
      </c>
      <c r="M10355" s="37">
        <f>VLOOKUP(D10355,DATA!A:F,6,FALSE)</f>
        <v>982</v>
      </c>
      <c r="N10355" s="36">
        <f t="shared" si="916"/>
        <v>58.502702282340351</v>
      </c>
      <c r="O10355" s="36">
        <f t="shared" si="917"/>
        <v>58.502753917598092</v>
      </c>
      <c r="P10355" s="36">
        <f t="shared" si="918"/>
        <v>5.1635257740656471E-5</v>
      </c>
      <c r="Q10355" s="36">
        <f t="shared" si="919"/>
        <v>0</v>
      </c>
    </row>
    <row r="10356" spans="1:17" x14ac:dyDescent="0.3">
      <c r="A10356" s="29">
        <v>2665727</v>
      </c>
      <c r="B10356" s="1">
        <v>134</v>
      </c>
      <c r="C10356" s="1" t="s">
        <v>35</v>
      </c>
      <c r="D10356" s="1" t="s">
        <v>53</v>
      </c>
      <c r="E10356" s="1" t="s">
        <v>54</v>
      </c>
      <c r="F10356" s="47">
        <v>714</v>
      </c>
      <c r="G10356" s="34">
        <v>1008.6</v>
      </c>
      <c r="H10356" s="1" t="s">
        <v>218</v>
      </c>
      <c r="I10356" s="34">
        <v>4.103E-4</v>
      </c>
      <c r="J10356" s="34">
        <v>8149.3320000000003</v>
      </c>
      <c r="K10356" s="35" t="str">
        <f t="shared" si="915"/>
        <v>Regte Heide &amp; Riels Laag_H4030</v>
      </c>
      <c r="L10356" s="36">
        <f>VLOOKUP(D10356,DATA!A:F,5,FALSE)</f>
        <v>1.0986712608830001E-2</v>
      </c>
      <c r="M10356" s="37">
        <f>VLOOKUP(D10356,DATA!A:F,6,FALSE)</f>
        <v>982</v>
      </c>
      <c r="N10356" s="36">
        <f t="shared" si="916"/>
        <v>57.254603771335375</v>
      </c>
      <c r="O10356" s="36">
        <f t="shared" si="917"/>
        <v>57.25471409505603</v>
      </c>
      <c r="P10356" s="36">
        <f t="shared" si="918"/>
        <v>1.103237206550034E-4</v>
      </c>
      <c r="Q10356" s="36">
        <f t="shared" si="919"/>
        <v>0</v>
      </c>
    </row>
    <row r="10357" spans="1:17" x14ac:dyDescent="0.3">
      <c r="A10357" s="29">
        <v>2665728</v>
      </c>
      <c r="B10357" s="1">
        <v>134</v>
      </c>
      <c r="C10357" s="1" t="s">
        <v>35</v>
      </c>
      <c r="D10357" s="1" t="s">
        <v>53</v>
      </c>
      <c r="E10357" s="1" t="s">
        <v>54</v>
      </c>
      <c r="F10357" s="47">
        <v>714</v>
      </c>
      <c r="G10357" s="34">
        <v>1009.91</v>
      </c>
      <c r="H10357" s="1" t="s">
        <v>218</v>
      </c>
      <c r="I10357" s="34">
        <v>7.0029999999999995E-4</v>
      </c>
      <c r="J10357" s="34">
        <v>7483.8630000000003</v>
      </c>
      <c r="K10357" s="35" t="str">
        <f t="shared" si="915"/>
        <v>Regte Heide &amp; Riels Laag_H4030</v>
      </c>
      <c r="L10357" s="36">
        <f>VLOOKUP(D10357,DATA!A:F,5,FALSE)</f>
        <v>1.0986712608830001E-2</v>
      </c>
      <c r="M10357" s="37">
        <f>VLOOKUP(D10357,DATA!A:F,6,FALSE)</f>
        <v>982</v>
      </c>
      <c r="N10357" s="36">
        <f t="shared" si="916"/>
        <v>57.606470424552533</v>
      </c>
      <c r="O10357" s="36">
        <f t="shared" si="917"/>
        <v>57.606658322691835</v>
      </c>
      <c r="P10357" s="36">
        <f t="shared" si="918"/>
        <v>1.8789813930197852E-4</v>
      </c>
      <c r="Q10357" s="36">
        <f t="shared" si="919"/>
        <v>0</v>
      </c>
    </row>
    <row r="10358" spans="1:17" x14ac:dyDescent="0.3">
      <c r="A10358" s="29">
        <v>2665729</v>
      </c>
      <c r="B10358" s="1">
        <v>134</v>
      </c>
      <c r="C10358" s="1" t="s">
        <v>35</v>
      </c>
      <c r="D10358" s="1" t="s">
        <v>53</v>
      </c>
      <c r="E10358" s="1" t="s">
        <v>54</v>
      </c>
      <c r="F10358" s="47">
        <v>714</v>
      </c>
      <c r="G10358" s="34">
        <v>1142.74</v>
      </c>
      <c r="H10358" s="1" t="s">
        <v>218</v>
      </c>
      <c r="I10358" s="34">
        <v>1.3147E-3</v>
      </c>
      <c r="J10358" s="34">
        <v>8898.6049999999996</v>
      </c>
      <c r="K10358" s="35" t="str">
        <f t="shared" si="915"/>
        <v>Regte Heide &amp; Riels Laag_H4030</v>
      </c>
      <c r="L10358" s="36">
        <f>VLOOKUP(D10358,DATA!A:F,5,FALSE)</f>
        <v>1.0986712608830001E-2</v>
      </c>
      <c r="M10358" s="37">
        <f>VLOOKUP(D10358,DATA!A:F,6,FALSE)</f>
        <v>982</v>
      </c>
      <c r="N10358" s="36">
        <f t="shared" si="916"/>
        <v>85.396004829442063</v>
      </c>
      <c r="O10358" s="36">
        <f t="shared" si="917"/>
        <v>85.39618496582608</v>
      </c>
      <c r="P10358" s="36">
        <f t="shared" si="918"/>
        <v>1.8013638401725984E-4</v>
      </c>
      <c r="Q10358" s="36">
        <f t="shared" si="919"/>
        <v>0</v>
      </c>
    </row>
    <row r="10359" spans="1:17" x14ac:dyDescent="0.3">
      <c r="A10359" s="29">
        <v>2667254</v>
      </c>
      <c r="B10359" s="1">
        <v>134</v>
      </c>
      <c r="C10359" s="1" t="s">
        <v>35</v>
      </c>
      <c r="D10359" s="1" t="s">
        <v>53</v>
      </c>
      <c r="E10359" s="1" t="s">
        <v>54</v>
      </c>
      <c r="F10359" s="47">
        <v>714</v>
      </c>
      <c r="G10359" s="34">
        <v>1065.78</v>
      </c>
      <c r="H10359" s="1" t="s">
        <v>218</v>
      </c>
      <c r="I10359" s="34">
        <v>1.5948000000000001E-4</v>
      </c>
      <c r="J10359" s="34">
        <v>6614.2363831931998</v>
      </c>
      <c r="K10359" s="35" t="str">
        <f t="shared" si="915"/>
        <v>Regte Heide &amp; Riels Laag_H4030</v>
      </c>
      <c r="L10359" s="36">
        <f>VLOOKUP(D10359,DATA!A:F,5,FALSE)</f>
        <v>1.0986712608830001E-2</v>
      </c>
      <c r="M10359" s="37">
        <f>VLOOKUP(D10359,DATA!A:F,6,FALSE)</f>
        <v>982</v>
      </c>
      <c r="N10359" s="36">
        <f t="shared" si="916"/>
        <v>71.5137206278131</v>
      </c>
      <c r="O10359" s="36">
        <f t="shared" si="917"/>
        <v>71.513756322118141</v>
      </c>
      <c r="P10359" s="36">
        <f t="shared" si="918"/>
        <v>3.5694305040578911E-5</v>
      </c>
      <c r="Q10359" s="36">
        <f t="shared" si="919"/>
        <v>0</v>
      </c>
    </row>
    <row r="10360" spans="1:17" x14ac:dyDescent="0.3">
      <c r="A10360" s="29">
        <v>2667255</v>
      </c>
      <c r="B10360" s="1">
        <v>134</v>
      </c>
      <c r="C10360" s="1" t="s">
        <v>35</v>
      </c>
      <c r="D10360" s="1" t="s">
        <v>53</v>
      </c>
      <c r="E10360" s="1" t="s">
        <v>54</v>
      </c>
      <c r="F10360" s="47">
        <v>714</v>
      </c>
      <c r="G10360" s="34">
        <v>1022.61</v>
      </c>
      <c r="H10360" s="1" t="s">
        <v>218</v>
      </c>
      <c r="I10360" s="34">
        <v>1.807E-4</v>
      </c>
      <c r="J10360" s="34">
        <v>9641.18</v>
      </c>
      <c r="K10360" s="35" t="str">
        <f t="shared" si="915"/>
        <v>Regte Heide &amp; Riels Laag_H4030</v>
      </c>
      <c r="L10360" s="36">
        <f>VLOOKUP(D10360,DATA!A:F,5,FALSE)</f>
        <v>1.0986712608830001E-2</v>
      </c>
      <c r="M10360" s="37">
        <f>VLOOKUP(D10360,DATA!A:F,6,FALSE)</f>
        <v>982</v>
      </c>
      <c r="N10360" s="36">
        <f t="shared" si="916"/>
        <v>60.972832716750318</v>
      </c>
      <c r="O10360" s="36">
        <f t="shared" si="917"/>
        <v>60.972879958853575</v>
      </c>
      <c r="P10360" s="36">
        <f t="shared" si="918"/>
        <v>4.7242103256905921E-5</v>
      </c>
      <c r="Q10360" s="36">
        <f t="shared" si="919"/>
        <v>0</v>
      </c>
    </row>
    <row r="10361" spans="1:17" x14ac:dyDescent="0.3">
      <c r="A10361" s="29">
        <v>2667256</v>
      </c>
      <c r="B10361" s="1">
        <v>134</v>
      </c>
      <c r="C10361" s="1" t="s">
        <v>35</v>
      </c>
      <c r="D10361" s="1" t="s">
        <v>53</v>
      </c>
      <c r="E10361" s="1" t="s">
        <v>54</v>
      </c>
      <c r="F10361" s="47">
        <v>714</v>
      </c>
      <c r="G10361" s="34">
        <v>1011.94</v>
      </c>
      <c r="H10361" s="1" t="s">
        <v>218</v>
      </c>
      <c r="I10361" s="34">
        <v>2.4305E-4</v>
      </c>
      <c r="J10361" s="34">
        <v>3024.7597999999998</v>
      </c>
      <c r="K10361" s="35" t="str">
        <f t="shared" si="915"/>
        <v>Regte Heide &amp; Riels Laag_H4030</v>
      </c>
      <c r="L10361" s="36">
        <f>VLOOKUP(D10361,DATA!A:F,5,FALSE)</f>
        <v>1.0986712608830001E-2</v>
      </c>
      <c r="M10361" s="37">
        <f>VLOOKUP(D10361,DATA!A:F,6,FALSE)</f>
        <v>982</v>
      </c>
      <c r="N10361" s="36">
        <f t="shared" si="916"/>
        <v>58.150196960958418</v>
      </c>
      <c r="O10361" s="36">
        <f t="shared" si="917"/>
        <v>58.150261945177391</v>
      </c>
      <c r="P10361" s="36">
        <f t="shared" si="918"/>
        <v>6.4984218973052066E-5</v>
      </c>
      <c r="Q10361" s="36">
        <f t="shared" si="919"/>
        <v>0</v>
      </c>
    </row>
    <row r="10362" spans="1:17" x14ac:dyDescent="0.3">
      <c r="A10362" s="29">
        <v>2667257</v>
      </c>
      <c r="B10362" s="1">
        <v>134</v>
      </c>
      <c r="C10362" s="1" t="s">
        <v>35</v>
      </c>
      <c r="D10362" s="1" t="s">
        <v>53</v>
      </c>
      <c r="E10362" s="1" t="s">
        <v>54</v>
      </c>
      <c r="F10362" s="47">
        <v>714</v>
      </c>
      <c r="G10362" s="34">
        <v>1006.71</v>
      </c>
      <c r="H10362" s="1" t="s">
        <v>218</v>
      </c>
      <c r="I10362" s="34">
        <v>6.0309999999999997E-4</v>
      </c>
      <c r="J10362" s="34">
        <v>10000</v>
      </c>
      <c r="K10362" s="35" t="str">
        <f t="shared" si="915"/>
        <v>Regte Heide &amp; Riels Laag_H4030</v>
      </c>
      <c r="L10362" s="36">
        <f>VLOOKUP(D10362,DATA!A:F,5,FALSE)</f>
        <v>1.0986712608830001E-2</v>
      </c>
      <c r="M10362" s="37">
        <f>VLOOKUP(D10362,DATA!A:F,6,FALSE)</f>
        <v>982</v>
      </c>
      <c r="N10362" s="36">
        <f t="shared" si="916"/>
        <v>56.745661621496943</v>
      </c>
      <c r="O10362" s="36">
        <f t="shared" si="917"/>
        <v>56.745824258452537</v>
      </c>
      <c r="P10362" s="36">
        <f t="shared" si="918"/>
        <v>1.6263695559359803E-4</v>
      </c>
      <c r="Q10362" s="36">
        <f t="shared" si="919"/>
        <v>0</v>
      </c>
    </row>
    <row r="10363" spans="1:17" x14ac:dyDescent="0.3">
      <c r="A10363" s="29">
        <v>2667258</v>
      </c>
      <c r="B10363" s="1">
        <v>134</v>
      </c>
      <c r="C10363" s="1" t="s">
        <v>35</v>
      </c>
      <c r="D10363" s="1" t="s">
        <v>53</v>
      </c>
      <c r="E10363" s="1" t="s">
        <v>54</v>
      </c>
      <c r="F10363" s="47">
        <v>714</v>
      </c>
      <c r="G10363" s="34">
        <v>1022</v>
      </c>
      <c r="H10363" s="1" t="s">
        <v>218</v>
      </c>
      <c r="I10363" s="34">
        <v>9.7369999999999998E-4</v>
      </c>
      <c r="J10363" s="34">
        <v>9702.6479999999992</v>
      </c>
      <c r="K10363" s="35" t="str">
        <f t="shared" si="915"/>
        <v>Regte Heide &amp; Riels Laag_H4030</v>
      </c>
      <c r="L10363" s="36">
        <f>VLOOKUP(D10363,DATA!A:F,5,FALSE)</f>
        <v>1.0986712608830001E-2</v>
      </c>
      <c r="M10363" s="37">
        <f>VLOOKUP(D10363,DATA!A:F,6,FALSE)</f>
        <v>982</v>
      </c>
      <c r="N10363" s="36">
        <f t="shared" si="916"/>
        <v>60.813237868874566</v>
      </c>
      <c r="O10363" s="36">
        <f t="shared" si="917"/>
        <v>60.81349280415396</v>
      </c>
      <c r="P10363" s="36">
        <f t="shared" si="918"/>
        <v>2.549352793934645E-4</v>
      </c>
      <c r="Q10363" s="36">
        <f t="shared" si="919"/>
        <v>0</v>
      </c>
    </row>
    <row r="10364" spans="1:17" x14ac:dyDescent="0.3">
      <c r="A10364" s="29">
        <v>2667259</v>
      </c>
      <c r="B10364" s="1">
        <v>134</v>
      </c>
      <c r="C10364" s="1" t="s">
        <v>35</v>
      </c>
      <c r="D10364" s="1" t="s">
        <v>53</v>
      </c>
      <c r="E10364" s="1" t="s">
        <v>54</v>
      </c>
      <c r="F10364" s="47">
        <v>714</v>
      </c>
      <c r="G10364" s="34">
        <v>1210.33</v>
      </c>
      <c r="H10364" s="1" t="s">
        <v>218</v>
      </c>
      <c r="I10364" s="34">
        <v>2.117E-3</v>
      </c>
      <c r="J10364" s="34">
        <v>7373.3525</v>
      </c>
      <c r="K10364" s="35" t="str">
        <f t="shared" si="915"/>
        <v>Regte Heide &amp; Riels Laag_H4030</v>
      </c>
      <c r="L10364" s="36">
        <f>VLOOKUP(D10364,DATA!A:F,5,FALSE)</f>
        <v>1.0986712608830001E-2</v>
      </c>
      <c r="M10364" s="37">
        <f>VLOOKUP(D10364,DATA!A:F,6,FALSE)</f>
        <v>982</v>
      </c>
      <c r="N10364" s="36">
        <f t="shared" si="916"/>
        <v>92.474224501005452</v>
      </c>
      <c r="O10364" s="36">
        <f t="shared" si="917"/>
        <v>92.474386367249224</v>
      </c>
      <c r="P10364" s="36">
        <f t="shared" si="918"/>
        <v>1.6186624377212411E-4</v>
      </c>
      <c r="Q10364" s="36">
        <f t="shared" si="919"/>
        <v>0</v>
      </c>
    </row>
    <row r="10365" spans="1:17" x14ac:dyDescent="0.3">
      <c r="A10365" s="29">
        <v>2668783</v>
      </c>
      <c r="B10365" s="1">
        <v>134</v>
      </c>
      <c r="C10365" s="1" t="s">
        <v>35</v>
      </c>
      <c r="D10365" s="1" t="s">
        <v>53</v>
      </c>
      <c r="E10365" s="1" t="s">
        <v>54</v>
      </c>
      <c r="F10365" s="47">
        <v>714</v>
      </c>
      <c r="G10365" s="34">
        <v>1050.04</v>
      </c>
      <c r="H10365" s="1" t="s">
        <v>218</v>
      </c>
      <c r="I10365" s="34">
        <v>1.7055E-4</v>
      </c>
      <c r="J10365" s="34">
        <v>8101.3765000000003</v>
      </c>
      <c r="K10365" s="35" t="str">
        <f t="shared" si="915"/>
        <v>Regte Heide &amp; Riels Laag_H4030</v>
      </c>
      <c r="L10365" s="36">
        <f>VLOOKUP(D10365,DATA!A:F,5,FALSE)</f>
        <v>1.0986712608830001E-2</v>
      </c>
      <c r="M10365" s="37">
        <f>VLOOKUP(D10365,DATA!A:F,6,FALSE)</f>
        <v>982</v>
      </c>
      <c r="N10365" s="36">
        <f t="shared" si="916"/>
        <v>67.864155288232979</v>
      </c>
      <c r="O10365" s="36">
        <f t="shared" si="917"/>
        <v>67.864196153045455</v>
      </c>
      <c r="P10365" s="36">
        <f t="shared" si="918"/>
        <v>4.0864812476115731E-5</v>
      </c>
      <c r="Q10365" s="36">
        <f t="shared" si="919"/>
        <v>0</v>
      </c>
    </row>
    <row r="10366" spans="1:17" x14ac:dyDescent="0.3">
      <c r="A10366" s="29">
        <v>2668784</v>
      </c>
      <c r="B10366" s="1">
        <v>134</v>
      </c>
      <c r="C10366" s="1" t="s">
        <v>35</v>
      </c>
      <c r="D10366" s="1" t="s">
        <v>53</v>
      </c>
      <c r="E10366" s="1" t="s">
        <v>54</v>
      </c>
      <c r="F10366" s="47">
        <v>714</v>
      </c>
      <c r="G10366" s="34">
        <v>1014.33</v>
      </c>
      <c r="H10366" s="1" t="s">
        <v>218</v>
      </c>
      <c r="I10366" s="34">
        <v>1.9212E-4</v>
      </c>
      <c r="J10366" s="34">
        <v>4182.9849999999997</v>
      </c>
      <c r="K10366" s="35" t="str">
        <f t="shared" si="915"/>
        <v>Regte Heide &amp; Riels Laag_H4030</v>
      </c>
      <c r="L10366" s="36">
        <f>VLOOKUP(D10366,DATA!A:F,5,FALSE)</f>
        <v>1.0986712608830001E-2</v>
      </c>
      <c r="M10366" s="37">
        <f>VLOOKUP(D10366,DATA!A:F,6,FALSE)</f>
        <v>982</v>
      </c>
      <c r="N10366" s="36">
        <f t="shared" si="916"/>
        <v>58.787809625347727</v>
      </c>
      <c r="O10366" s="36">
        <f t="shared" si="917"/>
        <v>58.787860764466288</v>
      </c>
      <c r="P10366" s="36">
        <f t="shared" si="918"/>
        <v>5.113911856113873E-5</v>
      </c>
      <c r="Q10366" s="36">
        <f t="shared" si="919"/>
        <v>0</v>
      </c>
    </row>
    <row r="10367" spans="1:17" x14ac:dyDescent="0.3">
      <c r="A10367" s="29">
        <v>2668785</v>
      </c>
      <c r="B10367" s="1">
        <v>134</v>
      </c>
      <c r="C10367" s="1" t="s">
        <v>35</v>
      </c>
      <c r="D10367" s="1" t="s">
        <v>53</v>
      </c>
      <c r="E10367" s="1" t="s">
        <v>54</v>
      </c>
      <c r="F10367" s="47">
        <v>714</v>
      </c>
      <c r="G10367" s="34">
        <v>1010.91</v>
      </c>
      <c r="H10367" s="1" t="s">
        <v>218</v>
      </c>
      <c r="I10367" s="34">
        <v>3.7859999999999999E-4</v>
      </c>
      <c r="J10367" s="34">
        <v>8537.8619999999992</v>
      </c>
      <c r="K10367" s="35" t="str">
        <f t="shared" si="915"/>
        <v>Regte Heide &amp; Riels Laag_H4030</v>
      </c>
      <c r="L10367" s="36">
        <f>VLOOKUP(D10367,DATA!A:F,5,FALSE)</f>
        <v>1.0986712608830001E-2</v>
      </c>
      <c r="M10367" s="37">
        <f>VLOOKUP(D10367,DATA!A:F,6,FALSE)</f>
        <v>982</v>
      </c>
      <c r="N10367" s="36">
        <f t="shared" si="916"/>
        <v>57.874554769470052</v>
      </c>
      <c r="O10367" s="36">
        <f t="shared" si="917"/>
        <v>57.874656179380388</v>
      </c>
      <c r="P10367" s="36">
        <f t="shared" si="918"/>
        <v>1.0140991033580349E-4</v>
      </c>
      <c r="Q10367" s="36">
        <f t="shared" si="919"/>
        <v>0</v>
      </c>
    </row>
    <row r="10368" spans="1:17" x14ac:dyDescent="0.3">
      <c r="A10368" s="29">
        <v>2668786</v>
      </c>
      <c r="B10368" s="1">
        <v>134</v>
      </c>
      <c r="C10368" s="1" t="s">
        <v>35</v>
      </c>
      <c r="D10368" s="1" t="s">
        <v>53</v>
      </c>
      <c r="E10368" s="1" t="s">
        <v>54</v>
      </c>
      <c r="F10368" s="47">
        <v>714</v>
      </c>
      <c r="G10368" s="34">
        <v>1000.69</v>
      </c>
      <c r="H10368" s="1" t="s">
        <v>218</v>
      </c>
      <c r="I10368" s="34">
        <v>6.8860000000000004E-4</v>
      </c>
      <c r="J10368" s="34">
        <v>10000</v>
      </c>
      <c r="K10368" s="35" t="str">
        <f t="shared" si="915"/>
        <v>Regte Heide &amp; Riels Laag_H4030</v>
      </c>
      <c r="L10368" s="36">
        <f>VLOOKUP(D10368,DATA!A:F,5,FALSE)</f>
        <v>1.0986712608830001E-2</v>
      </c>
      <c r="M10368" s="37">
        <f>VLOOKUP(D10368,DATA!A:F,6,FALSE)</f>
        <v>982</v>
      </c>
      <c r="N10368" s="36">
        <f t="shared" si="916"/>
        <v>55.115579135687305</v>
      </c>
      <c r="O10368" s="36">
        <f t="shared" si="917"/>
        <v>55.115766292058403</v>
      </c>
      <c r="P10368" s="36">
        <f t="shared" si="918"/>
        <v>1.8715637109778527E-4</v>
      </c>
      <c r="Q10368" s="36">
        <f t="shared" si="919"/>
        <v>0</v>
      </c>
    </row>
    <row r="10369" spans="1:17" x14ac:dyDescent="0.3">
      <c r="A10369" s="29">
        <v>2668787</v>
      </c>
      <c r="B10369" s="1">
        <v>134</v>
      </c>
      <c r="C10369" s="1" t="s">
        <v>35</v>
      </c>
      <c r="D10369" s="1" t="s">
        <v>53</v>
      </c>
      <c r="E10369" s="1" t="s">
        <v>54</v>
      </c>
      <c r="F10369" s="47">
        <v>714</v>
      </c>
      <c r="G10369" s="34">
        <v>1002.91</v>
      </c>
      <c r="H10369" s="1" t="s">
        <v>218</v>
      </c>
      <c r="I10369" s="34">
        <v>1.1077000000000001E-3</v>
      </c>
      <c r="J10369" s="34">
        <v>10000</v>
      </c>
      <c r="K10369" s="35" t="str">
        <f t="shared" si="915"/>
        <v>Regte Heide &amp; Riels Laag_H4030</v>
      </c>
      <c r="L10369" s="36">
        <f>VLOOKUP(D10369,DATA!A:F,5,FALSE)</f>
        <v>1.0986712608830001E-2</v>
      </c>
      <c r="M10369" s="37">
        <f>VLOOKUP(D10369,DATA!A:F,6,FALSE)</f>
        <v>982</v>
      </c>
      <c r="N10369" s="36">
        <f t="shared" si="916"/>
        <v>55.718177154275722</v>
      </c>
      <c r="O10369" s="36">
        <f t="shared" si="917"/>
        <v>55.718477424319886</v>
      </c>
      <c r="P10369" s="36">
        <f t="shared" si="918"/>
        <v>3.0027004416410819E-4</v>
      </c>
      <c r="Q10369" s="36">
        <f t="shared" si="919"/>
        <v>0</v>
      </c>
    </row>
    <row r="10370" spans="1:17" x14ac:dyDescent="0.3">
      <c r="A10370" s="29">
        <v>2668788</v>
      </c>
      <c r="B10370" s="1">
        <v>134</v>
      </c>
      <c r="C10370" s="1" t="s">
        <v>35</v>
      </c>
      <c r="D10370" s="1" t="s">
        <v>53</v>
      </c>
      <c r="E10370" s="1" t="s">
        <v>54</v>
      </c>
      <c r="F10370" s="47">
        <v>714</v>
      </c>
      <c r="G10370" s="34">
        <v>1546.34</v>
      </c>
      <c r="H10370" s="1" t="s">
        <v>218</v>
      </c>
      <c r="I10370" s="34">
        <v>2.8827000000000002E-3</v>
      </c>
      <c r="J10370" s="34">
        <v>751.81493999999998</v>
      </c>
      <c r="K10370" s="35" t="str">
        <f t="shared" si="915"/>
        <v>Regte Heide &amp; Riels Laag_H4030</v>
      </c>
      <c r="L10370" s="36">
        <f>VLOOKUP(D10370,DATA!A:F,5,FALSE)</f>
        <v>1.0986712608830001E-2</v>
      </c>
      <c r="M10370" s="37">
        <f>VLOOKUP(D10370,DATA!A:F,6,FALSE)</f>
        <v>982</v>
      </c>
      <c r="N10370" s="36">
        <f t="shared" si="916"/>
        <v>99.797516746164177</v>
      </c>
      <c r="O10370" s="36">
        <f t="shared" si="917"/>
        <v>99.79752314600556</v>
      </c>
      <c r="P10370" s="36">
        <f t="shared" si="918"/>
        <v>6.3998413821764188E-6</v>
      </c>
      <c r="Q10370" s="36">
        <f t="shared" si="919"/>
        <v>0</v>
      </c>
    </row>
    <row r="10371" spans="1:17" x14ac:dyDescent="0.3">
      <c r="A10371" s="29">
        <v>2670312</v>
      </c>
      <c r="B10371" s="1">
        <v>134</v>
      </c>
      <c r="C10371" s="1" t="s">
        <v>35</v>
      </c>
      <c r="D10371" s="1" t="s">
        <v>53</v>
      </c>
      <c r="E10371" s="1" t="s">
        <v>54</v>
      </c>
      <c r="F10371" s="47">
        <v>714</v>
      </c>
      <c r="G10371" s="34">
        <v>1090.8499999999999</v>
      </c>
      <c r="H10371" s="1" t="s">
        <v>218</v>
      </c>
      <c r="I10371" s="34">
        <v>1.6262000000000001E-4</v>
      </c>
      <c r="J10371" s="34">
        <v>5207.9789970791799</v>
      </c>
      <c r="K10371" s="35" t="str">
        <f t="shared" ref="K10371:K10434" si="920">_xlfn.CONCAT(C10371,"_",D10371)</f>
        <v>Regte Heide &amp; Riels Laag_H4030</v>
      </c>
      <c r="L10371" s="36">
        <f>VLOOKUP(D10371,DATA!A:F,5,FALSE)</f>
        <v>1.0986712608830001E-2</v>
      </c>
      <c r="M10371" s="37">
        <f>VLOOKUP(D10371,DATA!A:F,6,FALSE)</f>
        <v>982</v>
      </c>
      <c r="N10371" s="36">
        <f t="shared" ref="N10371:N10434" si="921">100/(1+EXP(-L10371*(G10371-M10371)))</f>
        <v>76.779526729158434</v>
      </c>
      <c r="O10371" s="36">
        <f t="shared" ref="O10371:O10434" si="922">100/(1+EXP(-L10371*((G10371+I10371)-M10371)))</f>
        <v>76.779558582720981</v>
      </c>
      <c r="P10371" s="36">
        <f t="shared" ref="P10371:P10434" si="923">O10371-N10371</f>
        <v>3.185356254675753E-5</v>
      </c>
      <c r="Q10371" s="36">
        <f t="shared" ref="Q10371:Q10434" si="924">IF(AND(H10371&lt;&gt;"below",I10371&gt;=0.005),J10371*P10371/100,0)</f>
        <v>0</v>
      </c>
    </row>
    <row r="10372" spans="1:17" x14ac:dyDescent="0.3">
      <c r="A10372" s="29">
        <v>2670313</v>
      </c>
      <c r="B10372" s="1">
        <v>134</v>
      </c>
      <c r="C10372" s="1" t="s">
        <v>35</v>
      </c>
      <c r="D10372" s="1" t="s">
        <v>53</v>
      </c>
      <c r="E10372" s="1" t="s">
        <v>54</v>
      </c>
      <c r="F10372" s="47">
        <v>714</v>
      </c>
      <c r="G10372" s="34">
        <v>1033.3699999999999</v>
      </c>
      <c r="H10372" s="1" t="s">
        <v>218</v>
      </c>
      <c r="I10372" s="34">
        <v>1.8021000000000001E-4</v>
      </c>
      <c r="J10372" s="34">
        <v>4806.2255999999998</v>
      </c>
      <c r="K10372" s="35" t="str">
        <f t="shared" si="920"/>
        <v>Regte Heide &amp; Riels Laag_H4030</v>
      </c>
      <c r="L10372" s="36">
        <f>VLOOKUP(D10372,DATA!A:F,5,FALSE)</f>
        <v>1.0986712608830001E-2</v>
      </c>
      <c r="M10372" s="37">
        <f>VLOOKUP(D10372,DATA!A:F,6,FALSE)</f>
        <v>982</v>
      </c>
      <c r="N10372" s="36">
        <f t="shared" si="921"/>
        <v>63.746709714703307</v>
      </c>
      <c r="O10372" s="36">
        <f t="shared" si="922"/>
        <v>63.746755471091411</v>
      </c>
      <c r="P10372" s="36">
        <f t="shared" si="923"/>
        <v>4.5756388104223333E-5</v>
      </c>
      <c r="Q10372" s="36">
        <f t="shared" si="924"/>
        <v>0</v>
      </c>
    </row>
    <row r="10373" spans="1:17" x14ac:dyDescent="0.3">
      <c r="A10373" s="29">
        <v>2670314</v>
      </c>
      <c r="B10373" s="1">
        <v>134</v>
      </c>
      <c r="C10373" s="1" t="s">
        <v>35</v>
      </c>
      <c r="D10373" s="1" t="s">
        <v>53</v>
      </c>
      <c r="E10373" s="1" t="s">
        <v>54</v>
      </c>
      <c r="F10373" s="47">
        <v>714</v>
      </c>
      <c r="G10373" s="34">
        <v>1008.52</v>
      </c>
      <c r="H10373" s="1" t="s">
        <v>218</v>
      </c>
      <c r="I10373" s="34">
        <v>2.3120000000000001E-4</v>
      </c>
      <c r="J10373" s="34">
        <v>9246.0280000000002</v>
      </c>
      <c r="K10373" s="35" t="str">
        <f t="shared" si="920"/>
        <v>Regte Heide &amp; Riels Laag_H4030</v>
      </c>
      <c r="L10373" s="36">
        <f>VLOOKUP(D10373,DATA!A:F,5,FALSE)</f>
        <v>1.0986712608830001E-2</v>
      </c>
      <c r="M10373" s="37">
        <f>VLOOKUP(D10373,DATA!A:F,6,FALSE)</f>
        <v>982</v>
      </c>
      <c r="N10373" s="36">
        <f t="shared" si="921"/>
        <v>57.23309155399366</v>
      </c>
      <c r="O10373" s="36">
        <f t="shared" si="922"/>
        <v>57.233153728246798</v>
      </c>
      <c r="P10373" s="36">
        <f t="shared" si="923"/>
        <v>6.2174253137925461E-5</v>
      </c>
      <c r="Q10373" s="36">
        <f t="shared" si="924"/>
        <v>0</v>
      </c>
    </row>
    <row r="10374" spans="1:17" x14ac:dyDescent="0.3">
      <c r="A10374" s="29">
        <v>2670315</v>
      </c>
      <c r="B10374" s="1">
        <v>134</v>
      </c>
      <c r="C10374" s="1" t="s">
        <v>35</v>
      </c>
      <c r="D10374" s="1" t="s">
        <v>53</v>
      </c>
      <c r="E10374" s="1" t="s">
        <v>54</v>
      </c>
      <c r="F10374" s="47">
        <v>714</v>
      </c>
      <c r="G10374" s="34">
        <v>1003.03</v>
      </c>
      <c r="H10374" s="1" t="s">
        <v>218</v>
      </c>
      <c r="I10374" s="34">
        <v>5.888E-4</v>
      </c>
      <c r="J10374" s="34">
        <v>10000</v>
      </c>
      <c r="K10374" s="35" t="str">
        <f t="shared" si="920"/>
        <v>Regte Heide &amp; Riels Laag_H4030</v>
      </c>
      <c r="L10374" s="36">
        <f>VLOOKUP(D10374,DATA!A:F,5,FALSE)</f>
        <v>1.0986712608830001E-2</v>
      </c>
      <c r="M10374" s="37">
        <f>VLOOKUP(D10374,DATA!A:F,6,FALSE)</f>
        <v>982</v>
      </c>
      <c r="N10374" s="36">
        <f t="shared" si="921"/>
        <v>55.750703748949618</v>
      </c>
      <c r="O10374" s="36">
        <f t="shared" si="922"/>
        <v>55.750863333970941</v>
      </c>
      <c r="P10374" s="36">
        <f t="shared" si="923"/>
        <v>1.5958502132207286E-4</v>
      </c>
      <c r="Q10374" s="36">
        <f t="shared" si="924"/>
        <v>0</v>
      </c>
    </row>
    <row r="10375" spans="1:17" x14ac:dyDescent="0.3">
      <c r="A10375" s="29">
        <v>2670316</v>
      </c>
      <c r="B10375" s="1">
        <v>134</v>
      </c>
      <c r="C10375" s="1" t="s">
        <v>35</v>
      </c>
      <c r="D10375" s="1" t="s">
        <v>53</v>
      </c>
      <c r="E10375" s="1" t="s">
        <v>54</v>
      </c>
      <c r="F10375" s="47">
        <v>714</v>
      </c>
      <c r="G10375" s="34">
        <v>1001.78</v>
      </c>
      <c r="H10375" s="1" t="s">
        <v>218</v>
      </c>
      <c r="I10375" s="34">
        <v>9.1859999999999999E-4</v>
      </c>
      <c r="J10375" s="34">
        <v>10000</v>
      </c>
      <c r="K10375" s="35" t="str">
        <f t="shared" si="920"/>
        <v>Regte Heide &amp; Riels Laag_H4030</v>
      </c>
      <c r="L10375" s="36">
        <f>VLOOKUP(D10375,DATA!A:F,5,FALSE)</f>
        <v>1.0986712608830001E-2</v>
      </c>
      <c r="M10375" s="37">
        <f>VLOOKUP(D10375,DATA!A:F,6,FALSE)</f>
        <v>982</v>
      </c>
      <c r="N10375" s="36">
        <f t="shared" si="921"/>
        <v>55.411648248030509</v>
      </c>
      <c r="O10375" s="36">
        <f t="shared" si="922"/>
        <v>55.411897602097191</v>
      </c>
      <c r="P10375" s="36">
        <f t="shared" si="923"/>
        <v>2.4935406668191717E-4</v>
      </c>
      <c r="Q10375" s="36">
        <f t="shared" si="924"/>
        <v>0</v>
      </c>
    </row>
    <row r="10376" spans="1:17" x14ac:dyDescent="0.3">
      <c r="A10376" s="29">
        <v>2670317</v>
      </c>
      <c r="B10376" s="1">
        <v>134</v>
      </c>
      <c r="C10376" s="1" t="s">
        <v>35</v>
      </c>
      <c r="D10376" s="1" t="s">
        <v>53</v>
      </c>
      <c r="E10376" s="1" t="s">
        <v>54</v>
      </c>
      <c r="F10376" s="47">
        <v>714</v>
      </c>
      <c r="G10376" s="34">
        <v>1161.3599999999999</v>
      </c>
      <c r="H10376" s="1" t="s">
        <v>218</v>
      </c>
      <c r="I10376" s="34">
        <v>1.9884999999999998E-3</v>
      </c>
      <c r="J10376" s="34">
        <v>5838.1120000000001</v>
      </c>
      <c r="K10376" s="35" t="str">
        <f t="shared" si="920"/>
        <v>Regte Heide &amp; Riels Laag_H4030</v>
      </c>
      <c r="L10376" s="36">
        <f>VLOOKUP(D10376,DATA!A:F,5,FALSE)</f>
        <v>1.0986712608830001E-2</v>
      </c>
      <c r="M10376" s="37">
        <f>VLOOKUP(D10376,DATA!A:F,6,FALSE)</f>
        <v>982</v>
      </c>
      <c r="N10376" s="36">
        <f t="shared" si="921"/>
        <v>87.767305084108116</v>
      </c>
      <c r="O10376" s="36">
        <f t="shared" si="922"/>
        <v>87.767539639102182</v>
      </c>
      <c r="P10376" s="36">
        <f t="shared" si="923"/>
        <v>2.3455499406566105E-4</v>
      </c>
      <c r="Q10376" s="36">
        <f t="shared" si="924"/>
        <v>0</v>
      </c>
    </row>
    <row r="10377" spans="1:17" x14ac:dyDescent="0.3">
      <c r="A10377" s="29">
        <v>2671840</v>
      </c>
      <c r="B10377" s="1">
        <v>134</v>
      </c>
      <c r="C10377" s="1" t="s">
        <v>35</v>
      </c>
      <c r="D10377" s="1" t="s">
        <v>53</v>
      </c>
      <c r="E10377" s="1" t="s">
        <v>54</v>
      </c>
      <c r="F10377" s="47">
        <v>714</v>
      </c>
      <c r="G10377" s="34">
        <v>1173.3599999999999</v>
      </c>
      <c r="H10377" s="1" t="s">
        <v>218</v>
      </c>
      <c r="I10377" s="34">
        <v>1.6786000000000001E-4</v>
      </c>
      <c r="J10377" s="34">
        <v>1588.3498999999999</v>
      </c>
      <c r="K10377" s="35" t="str">
        <f t="shared" si="920"/>
        <v>Regte Heide &amp; Riels Laag_H4030</v>
      </c>
      <c r="L10377" s="36">
        <f>VLOOKUP(D10377,DATA!A:F,5,FALSE)</f>
        <v>1.0986712608830001E-2</v>
      </c>
      <c r="M10377" s="37">
        <f>VLOOKUP(D10377,DATA!A:F,6,FALSE)</f>
        <v>982</v>
      </c>
      <c r="N10377" s="36">
        <f t="shared" si="921"/>
        <v>89.113790805787545</v>
      </c>
      <c r="O10377" s="36">
        <f t="shared" si="922"/>
        <v>89.113808696855429</v>
      </c>
      <c r="P10377" s="36">
        <f t="shared" si="923"/>
        <v>1.7891067884079348E-5</v>
      </c>
      <c r="Q10377" s="36">
        <f t="shared" si="924"/>
        <v>0</v>
      </c>
    </row>
    <row r="10378" spans="1:17" x14ac:dyDescent="0.3">
      <c r="A10378" s="29">
        <v>2671841</v>
      </c>
      <c r="B10378" s="1">
        <v>134</v>
      </c>
      <c r="C10378" s="1" t="s">
        <v>35</v>
      </c>
      <c r="D10378" s="1" t="s">
        <v>53</v>
      </c>
      <c r="E10378" s="1" t="s">
        <v>54</v>
      </c>
      <c r="F10378" s="47">
        <v>714</v>
      </c>
      <c r="G10378" s="34">
        <v>1066.93</v>
      </c>
      <c r="H10378" s="1" t="s">
        <v>218</v>
      </c>
      <c r="I10378" s="34">
        <v>1.7051999999999999E-4</v>
      </c>
      <c r="J10378" s="34">
        <v>7268.8320000000003</v>
      </c>
      <c r="K10378" s="35" t="str">
        <f t="shared" si="920"/>
        <v>Regte Heide &amp; Riels Laag_H4030</v>
      </c>
      <c r="L10378" s="36">
        <f>VLOOKUP(D10378,DATA!A:F,5,FALSE)</f>
        <v>1.0986712608830001E-2</v>
      </c>
      <c r="M10378" s="37">
        <f>VLOOKUP(D10378,DATA!A:F,6,FALSE)</f>
        <v>982</v>
      </c>
      <c r="N10378" s="36">
        <f t="shared" si="921"/>
        <v>71.770408913072657</v>
      </c>
      <c r="O10378" s="36">
        <f t="shared" si="922"/>
        <v>71.770446870163482</v>
      </c>
      <c r="P10378" s="36">
        <f t="shared" si="923"/>
        <v>3.7957090825102568E-5</v>
      </c>
      <c r="Q10378" s="36">
        <f t="shared" si="924"/>
        <v>0</v>
      </c>
    </row>
    <row r="10379" spans="1:17" x14ac:dyDescent="0.3">
      <c r="A10379" s="29">
        <v>2671842</v>
      </c>
      <c r="B10379" s="1">
        <v>134</v>
      </c>
      <c r="C10379" s="1" t="s">
        <v>35</v>
      </c>
      <c r="D10379" s="1" t="s">
        <v>53</v>
      </c>
      <c r="E10379" s="1" t="s">
        <v>54</v>
      </c>
      <c r="F10379" s="47">
        <v>714</v>
      </c>
      <c r="G10379" s="34">
        <v>1022.83</v>
      </c>
      <c r="H10379" s="1" t="s">
        <v>218</v>
      </c>
      <c r="I10379" s="34">
        <v>1.9150999999999999E-4</v>
      </c>
      <c r="J10379" s="34">
        <v>7200.8249999999998</v>
      </c>
      <c r="K10379" s="35" t="str">
        <f t="shared" si="920"/>
        <v>Regte Heide &amp; Riels Laag_H4030</v>
      </c>
      <c r="L10379" s="36">
        <f>VLOOKUP(D10379,DATA!A:F,5,FALSE)</f>
        <v>1.0986712608830001E-2</v>
      </c>
      <c r="M10379" s="37">
        <f>VLOOKUP(D10379,DATA!A:F,6,FALSE)</f>
        <v>982</v>
      </c>
      <c r="N10379" s="36">
        <f t="shared" si="921"/>
        <v>61.030334123132135</v>
      </c>
      <c r="O10379" s="36">
        <f t="shared" si="922"/>
        <v>61.030384164773928</v>
      </c>
      <c r="P10379" s="36">
        <f t="shared" si="923"/>
        <v>5.0041641792120117E-5</v>
      </c>
      <c r="Q10379" s="36">
        <f t="shared" si="924"/>
        <v>0</v>
      </c>
    </row>
    <row r="10380" spans="1:17" x14ac:dyDescent="0.3">
      <c r="A10380" s="29">
        <v>2671843</v>
      </c>
      <c r="B10380" s="1">
        <v>134</v>
      </c>
      <c r="C10380" s="1" t="s">
        <v>35</v>
      </c>
      <c r="D10380" s="1" t="s">
        <v>53</v>
      </c>
      <c r="E10380" s="1" t="s">
        <v>54</v>
      </c>
      <c r="F10380" s="47">
        <v>714</v>
      </c>
      <c r="G10380" s="34">
        <v>1006.15</v>
      </c>
      <c r="H10380" s="1" t="s">
        <v>218</v>
      </c>
      <c r="I10380" s="34">
        <v>3.4880000000000002E-4</v>
      </c>
      <c r="J10380" s="34">
        <v>9945.0625</v>
      </c>
      <c r="K10380" s="35" t="str">
        <f t="shared" si="920"/>
        <v>Regte Heide &amp; Riels Laag_H4030</v>
      </c>
      <c r="L10380" s="36">
        <f>VLOOKUP(D10380,DATA!A:F,5,FALSE)</f>
        <v>1.0986712608830001E-2</v>
      </c>
      <c r="M10380" s="37">
        <f>VLOOKUP(D10380,DATA!A:F,6,FALSE)</f>
        <v>982</v>
      </c>
      <c r="N10380" s="36">
        <f t="shared" si="921"/>
        <v>56.594585077565149</v>
      </c>
      <c r="O10380" s="36">
        <f t="shared" si="922"/>
        <v>56.594679215122063</v>
      </c>
      <c r="P10380" s="36">
        <f t="shared" si="923"/>
        <v>9.4137556914120069E-5</v>
      </c>
      <c r="Q10380" s="36">
        <f t="shared" si="924"/>
        <v>0</v>
      </c>
    </row>
    <row r="10381" spans="1:17" x14ac:dyDescent="0.3">
      <c r="A10381" s="29">
        <v>2671844</v>
      </c>
      <c r="B10381" s="1">
        <v>134</v>
      </c>
      <c r="C10381" s="1" t="s">
        <v>35</v>
      </c>
      <c r="D10381" s="1" t="s">
        <v>53</v>
      </c>
      <c r="E10381" s="1" t="s">
        <v>54</v>
      </c>
      <c r="F10381" s="47">
        <v>714</v>
      </c>
      <c r="G10381" s="34">
        <v>998.87</v>
      </c>
      <c r="H10381" s="1" t="s">
        <v>218</v>
      </c>
      <c r="I10381" s="34">
        <v>6.6839999999999998E-4</v>
      </c>
      <c r="J10381" s="34">
        <v>10000</v>
      </c>
      <c r="K10381" s="35" t="str">
        <f t="shared" si="920"/>
        <v>Regte Heide &amp; Riels Laag_H4030</v>
      </c>
      <c r="L10381" s="36">
        <f>VLOOKUP(D10381,DATA!A:F,5,FALSE)</f>
        <v>1.0986712608830001E-2</v>
      </c>
      <c r="M10381" s="37">
        <f>VLOOKUP(D10381,DATA!A:F,6,FALSE)</f>
        <v>982</v>
      </c>
      <c r="N10381" s="36">
        <f t="shared" si="921"/>
        <v>54.620426452780819</v>
      </c>
      <c r="O10381" s="36">
        <f t="shared" si="922"/>
        <v>54.620608472967362</v>
      </c>
      <c r="P10381" s="36">
        <f t="shared" si="923"/>
        <v>1.8202018654278618E-4</v>
      </c>
      <c r="Q10381" s="36">
        <f t="shared" si="924"/>
        <v>0</v>
      </c>
    </row>
    <row r="10382" spans="1:17" x14ac:dyDescent="0.3">
      <c r="A10382" s="29">
        <v>2671845</v>
      </c>
      <c r="B10382" s="1">
        <v>134</v>
      </c>
      <c r="C10382" s="1" t="s">
        <v>35</v>
      </c>
      <c r="D10382" s="1" t="s">
        <v>53</v>
      </c>
      <c r="E10382" s="1" t="s">
        <v>54</v>
      </c>
      <c r="F10382" s="47">
        <v>714</v>
      </c>
      <c r="G10382" s="34">
        <v>1012.57</v>
      </c>
      <c r="H10382" s="1" t="s">
        <v>218</v>
      </c>
      <c r="I10382" s="34">
        <v>1.1104000000000001E-3</v>
      </c>
      <c r="J10382" s="34">
        <v>8228.4989999999998</v>
      </c>
      <c r="K10382" s="35" t="str">
        <f t="shared" si="920"/>
        <v>Regte Heide &amp; Riels Laag_H4030</v>
      </c>
      <c r="L10382" s="36">
        <f>VLOOKUP(D10382,DATA!A:F,5,FALSE)</f>
        <v>1.0986712608830001E-2</v>
      </c>
      <c r="M10382" s="37">
        <f>VLOOKUP(D10382,DATA!A:F,6,FALSE)</f>
        <v>982</v>
      </c>
      <c r="N10382" s="36">
        <f t="shared" si="921"/>
        <v>58.318544302053823</v>
      </c>
      <c r="O10382" s="36">
        <f t="shared" si="922"/>
        <v>58.318840850962211</v>
      </c>
      <c r="P10382" s="36">
        <f t="shared" si="923"/>
        <v>2.9654890838770598E-4</v>
      </c>
      <c r="Q10382" s="36">
        <f t="shared" si="924"/>
        <v>0</v>
      </c>
    </row>
    <row r="10383" spans="1:17" x14ac:dyDescent="0.3">
      <c r="A10383" s="29">
        <v>2671846</v>
      </c>
      <c r="B10383" s="1">
        <v>134</v>
      </c>
      <c r="C10383" s="1" t="s">
        <v>35</v>
      </c>
      <c r="D10383" s="1" t="s">
        <v>53</v>
      </c>
      <c r="E10383" s="1" t="s">
        <v>54</v>
      </c>
      <c r="F10383" s="47">
        <v>714</v>
      </c>
      <c r="G10383" s="34">
        <v>1433.59</v>
      </c>
      <c r="H10383" s="1" t="s">
        <v>218</v>
      </c>
      <c r="I10383" s="34">
        <v>2.6849E-3</v>
      </c>
      <c r="J10383" s="34">
        <v>2043.3569</v>
      </c>
      <c r="K10383" s="35" t="str">
        <f t="shared" si="920"/>
        <v>Regte Heide &amp; Riels Laag_H4030</v>
      </c>
      <c r="L10383" s="36">
        <f>VLOOKUP(D10383,DATA!A:F,5,FALSE)</f>
        <v>1.0986712608830001E-2</v>
      </c>
      <c r="M10383" s="37">
        <f>VLOOKUP(D10383,DATA!A:F,6,FALSE)</f>
        <v>982</v>
      </c>
      <c r="N10383" s="36">
        <f t="shared" si="921"/>
        <v>99.30462043581997</v>
      </c>
      <c r="O10383" s="36">
        <f t="shared" si="922"/>
        <v>99.304640805346864</v>
      </c>
      <c r="P10383" s="36">
        <f t="shared" si="923"/>
        <v>2.0369526893659895E-5</v>
      </c>
      <c r="Q10383" s="36">
        <f t="shared" si="924"/>
        <v>0</v>
      </c>
    </row>
    <row r="10384" spans="1:17" x14ac:dyDescent="0.3">
      <c r="A10384" s="29">
        <v>2671846</v>
      </c>
      <c r="B10384" s="1">
        <v>134</v>
      </c>
      <c r="C10384" s="1" t="s">
        <v>35</v>
      </c>
      <c r="D10384" s="1" t="s">
        <v>43</v>
      </c>
      <c r="E10384" s="1" t="s">
        <v>44</v>
      </c>
      <c r="F10384" s="47">
        <v>1071</v>
      </c>
      <c r="G10384" s="34">
        <v>1433.59</v>
      </c>
      <c r="H10384" s="1" t="s">
        <v>218</v>
      </c>
      <c r="I10384" s="34">
        <v>2.6849E-3</v>
      </c>
      <c r="J10384" s="34">
        <v>3.6978621</v>
      </c>
      <c r="K10384" s="35" t="str">
        <f t="shared" si="920"/>
        <v>Regte Heide &amp; Riels Laag_H7150</v>
      </c>
      <c r="L10384" s="36">
        <f>VLOOKUP(D10384,DATA!A:F,5,FALSE)</f>
        <v>1.3726988247862192E-2</v>
      </c>
      <c r="M10384" s="37">
        <f>VLOOKUP(D10384,DATA!A:F,6,FALSE)</f>
        <v>1285.5</v>
      </c>
      <c r="N10384" s="36">
        <f t="shared" si="921"/>
        <v>88.420112356284051</v>
      </c>
      <c r="O10384" s="36">
        <f t="shared" si="922"/>
        <v>88.420489713479199</v>
      </c>
      <c r="P10384" s="36">
        <f t="shared" si="923"/>
        <v>3.7735719514842003E-4</v>
      </c>
      <c r="Q10384" s="36">
        <f t="shared" si="924"/>
        <v>0</v>
      </c>
    </row>
    <row r="10385" spans="1:17" x14ac:dyDescent="0.3">
      <c r="A10385" s="29">
        <v>2673370</v>
      </c>
      <c r="B10385" s="1">
        <v>134</v>
      </c>
      <c r="C10385" s="1" t="s">
        <v>35</v>
      </c>
      <c r="D10385" s="1" t="s">
        <v>53</v>
      </c>
      <c r="E10385" s="1" t="s">
        <v>54</v>
      </c>
      <c r="F10385" s="47">
        <v>714</v>
      </c>
      <c r="G10385" s="34">
        <v>1162.03</v>
      </c>
      <c r="H10385" s="1" t="s">
        <v>218</v>
      </c>
      <c r="I10385" s="34">
        <v>1.7431E-4</v>
      </c>
      <c r="J10385" s="34">
        <v>6014.7763999999997</v>
      </c>
      <c r="K10385" s="35" t="str">
        <f t="shared" si="920"/>
        <v>Regte Heide &amp; Riels Laag_H4030</v>
      </c>
      <c r="L10385" s="36">
        <f>VLOOKUP(D10385,DATA!A:F,5,FALSE)</f>
        <v>1.0986712608830001E-2</v>
      </c>
      <c r="M10385" s="37">
        <f>VLOOKUP(D10385,DATA!A:F,6,FALSE)</f>
        <v>982</v>
      </c>
      <c r="N10385" s="36">
        <f t="shared" si="921"/>
        <v>87.846116624812979</v>
      </c>
      <c r="O10385" s="36">
        <f t="shared" si="922"/>
        <v>87.84613707170881</v>
      </c>
      <c r="P10385" s="36">
        <f t="shared" si="923"/>
        <v>2.0446895831582879E-5</v>
      </c>
      <c r="Q10385" s="36">
        <f t="shared" si="924"/>
        <v>0</v>
      </c>
    </row>
    <row r="10386" spans="1:17" x14ac:dyDescent="0.3">
      <c r="A10386" s="29">
        <v>2673371</v>
      </c>
      <c r="B10386" s="1">
        <v>134</v>
      </c>
      <c r="C10386" s="1" t="s">
        <v>35</v>
      </c>
      <c r="D10386" s="1" t="s">
        <v>53</v>
      </c>
      <c r="E10386" s="1" t="s">
        <v>54</v>
      </c>
      <c r="F10386" s="47">
        <v>714</v>
      </c>
      <c r="G10386" s="34">
        <v>1032.08</v>
      </c>
      <c r="H10386" s="1" t="s">
        <v>218</v>
      </c>
      <c r="I10386" s="34">
        <v>1.786E-4</v>
      </c>
      <c r="J10386" s="34">
        <v>3303.1046999999999</v>
      </c>
      <c r="K10386" s="35" t="str">
        <f t="shared" si="920"/>
        <v>Regte Heide &amp; Riels Laag_H4030</v>
      </c>
      <c r="L10386" s="36">
        <f>VLOOKUP(D10386,DATA!A:F,5,FALSE)</f>
        <v>1.0986712608830001E-2</v>
      </c>
      <c r="M10386" s="37">
        <f>VLOOKUP(D10386,DATA!A:F,6,FALSE)</f>
        <v>982</v>
      </c>
      <c r="N10386" s="36">
        <f t="shared" si="921"/>
        <v>63.418537086632391</v>
      </c>
      <c r="O10386" s="36">
        <f t="shared" si="922"/>
        <v>63.418582609162669</v>
      </c>
      <c r="P10386" s="36">
        <f t="shared" si="923"/>
        <v>4.5522530278674367E-5</v>
      </c>
      <c r="Q10386" s="36">
        <f t="shared" si="924"/>
        <v>0</v>
      </c>
    </row>
    <row r="10387" spans="1:17" x14ac:dyDescent="0.3">
      <c r="A10387" s="29">
        <v>2673372</v>
      </c>
      <c r="B10387" s="1">
        <v>134</v>
      </c>
      <c r="C10387" s="1" t="s">
        <v>35</v>
      </c>
      <c r="D10387" s="1" t="s">
        <v>53</v>
      </c>
      <c r="E10387" s="1" t="s">
        <v>54</v>
      </c>
      <c r="F10387" s="47">
        <v>714</v>
      </c>
      <c r="G10387" s="34">
        <v>1004.78</v>
      </c>
      <c r="H10387" s="1" t="s">
        <v>218</v>
      </c>
      <c r="I10387" s="34">
        <v>2.2756999999999999E-4</v>
      </c>
      <c r="J10387" s="34">
        <v>10000</v>
      </c>
      <c r="K10387" s="35" t="str">
        <f t="shared" si="920"/>
        <v>Regte Heide &amp; Riels Laag_H4030</v>
      </c>
      <c r="L10387" s="36">
        <f>VLOOKUP(D10387,DATA!A:F,5,FALSE)</f>
        <v>1.0986712608830001E-2</v>
      </c>
      <c r="M10387" s="37">
        <f>VLOOKUP(D10387,DATA!A:F,6,FALSE)</f>
        <v>982</v>
      </c>
      <c r="N10387" s="36">
        <f t="shared" si="921"/>
        <v>56.224475594576909</v>
      </c>
      <c r="O10387" s="36">
        <f t="shared" si="922"/>
        <v>56.224537132024246</v>
      </c>
      <c r="P10387" s="36">
        <f t="shared" si="923"/>
        <v>6.1537447336945661E-5</v>
      </c>
      <c r="Q10387" s="36">
        <f t="shared" si="924"/>
        <v>0</v>
      </c>
    </row>
    <row r="10388" spans="1:17" x14ac:dyDescent="0.3">
      <c r="A10388" s="29">
        <v>2673373</v>
      </c>
      <c r="B10388" s="1">
        <v>134</v>
      </c>
      <c r="C10388" s="1" t="s">
        <v>35</v>
      </c>
      <c r="D10388" s="1" t="s">
        <v>53</v>
      </c>
      <c r="E10388" s="1" t="s">
        <v>54</v>
      </c>
      <c r="F10388" s="47">
        <v>714</v>
      </c>
      <c r="G10388" s="34">
        <v>1005.31</v>
      </c>
      <c r="H10388" s="1" t="s">
        <v>218</v>
      </c>
      <c r="I10388" s="34">
        <v>5.8460000000000001E-4</v>
      </c>
      <c r="J10388" s="34">
        <v>10000</v>
      </c>
      <c r="K10388" s="35" t="str">
        <f t="shared" si="920"/>
        <v>Regte Heide &amp; Riels Laag_H4030</v>
      </c>
      <c r="L10388" s="36">
        <f>VLOOKUP(D10388,DATA!A:F,5,FALSE)</f>
        <v>1.0986712608830001E-2</v>
      </c>
      <c r="M10388" s="37">
        <f>VLOOKUP(D10388,DATA!A:F,6,FALSE)</f>
        <v>982</v>
      </c>
      <c r="N10388" s="36">
        <f t="shared" si="921"/>
        <v>56.367741153099573</v>
      </c>
      <c r="O10388" s="36">
        <f t="shared" si="922"/>
        <v>56.367899119501573</v>
      </c>
      <c r="P10388" s="36">
        <f t="shared" si="923"/>
        <v>1.5796640199994272E-4</v>
      </c>
      <c r="Q10388" s="36">
        <f t="shared" si="924"/>
        <v>0</v>
      </c>
    </row>
    <row r="10389" spans="1:17" x14ac:dyDescent="0.3">
      <c r="A10389" s="29">
        <v>2673374</v>
      </c>
      <c r="B10389" s="1">
        <v>134</v>
      </c>
      <c r="C10389" s="1" t="s">
        <v>35</v>
      </c>
      <c r="D10389" s="1" t="s">
        <v>53</v>
      </c>
      <c r="E10389" s="1" t="s">
        <v>54</v>
      </c>
      <c r="F10389" s="47">
        <v>714</v>
      </c>
      <c r="G10389" s="34">
        <v>1030.8499999999999</v>
      </c>
      <c r="H10389" s="1" t="s">
        <v>218</v>
      </c>
      <c r="I10389" s="34">
        <v>9.1779999999999997E-4</v>
      </c>
      <c r="J10389" s="34">
        <v>10000</v>
      </c>
      <c r="K10389" s="35" t="str">
        <f t="shared" si="920"/>
        <v>Regte Heide &amp; Riels Laag_H4030</v>
      </c>
      <c r="L10389" s="36">
        <f>VLOOKUP(D10389,DATA!A:F,5,FALSE)</f>
        <v>1.0986712608830001E-2</v>
      </c>
      <c r="M10389" s="37">
        <f>VLOOKUP(D10389,DATA!A:F,6,FALSE)</f>
        <v>982</v>
      </c>
      <c r="N10389" s="36">
        <f t="shared" si="921"/>
        <v>63.104463235525913</v>
      </c>
      <c r="O10389" s="36">
        <f t="shared" si="922"/>
        <v>63.104698009068791</v>
      </c>
      <c r="P10389" s="36">
        <f t="shared" si="923"/>
        <v>2.3477354287848584E-4</v>
      </c>
      <c r="Q10389" s="36">
        <f t="shared" si="924"/>
        <v>0</v>
      </c>
    </row>
    <row r="10390" spans="1:17" x14ac:dyDescent="0.3">
      <c r="A10390" s="29">
        <v>2673375</v>
      </c>
      <c r="B10390" s="1">
        <v>134</v>
      </c>
      <c r="C10390" s="1" t="s">
        <v>35</v>
      </c>
      <c r="D10390" s="1" t="s">
        <v>57</v>
      </c>
      <c r="E10390" s="1" t="s">
        <v>58</v>
      </c>
      <c r="F10390" s="47">
        <v>714</v>
      </c>
      <c r="G10390" s="34">
        <v>1117</v>
      </c>
      <c r="H10390" s="1" t="s">
        <v>218</v>
      </c>
      <c r="I10390" s="34">
        <v>1.612062E-3</v>
      </c>
      <c r="J10390" s="34">
        <v>11.106559000000001</v>
      </c>
      <c r="K10390" s="35" t="str">
        <f t="shared" si="920"/>
        <v>Regte Heide &amp; Riels Laag_H3160</v>
      </c>
      <c r="L10390" s="36">
        <f>VLOOKUP(D10390,DATA!A:F,5,FALSE)</f>
        <v>1.0986712608830001E-2</v>
      </c>
      <c r="M10390" s="37">
        <f>VLOOKUP(D10390,DATA!A:F,6,FALSE)</f>
        <v>982</v>
      </c>
      <c r="N10390" s="36">
        <f t="shared" si="921"/>
        <v>81.505637024769058</v>
      </c>
      <c r="O10390" s="36">
        <f t="shared" si="922"/>
        <v>81.505904001926552</v>
      </c>
      <c r="P10390" s="36">
        <f t="shared" si="923"/>
        <v>2.6697715749435247E-4</v>
      </c>
      <c r="Q10390" s="36">
        <f t="shared" si="924"/>
        <v>0</v>
      </c>
    </row>
    <row r="10391" spans="1:17" x14ac:dyDescent="0.3">
      <c r="A10391" s="29">
        <v>2673375</v>
      </c>
      <c r="B10391" s="1">
        <v>134</v>
      </c>
      <c r="C10391" s="1" t="s">
        <v>35</v>
      </c>
      <c r="D10391" s="1" t="s">
        <v>53</v>
      </c>
      <c r="E10391" s="1" t="s">
        <v>54</v>
      </c>
      <c r="F10391" s="47">
        <v>714</v>
      </c>
      <c r="G10391" s="34">
        <v>1117</v>
      </c>
      <c r="H10391" s="1" t="s">
        <v>218</v>
      </c>
      <c r="I10391" s="34">
        <v>1.612062E-3</v>
      </c>
      <c r="J10391" s="34">
        <v>5278.4663</v>
      </c>
      <c r="K10391" s="35" t="str">
        <f t="shared" si="920"/>
        <v>Regte Heide &amp; Riels Laag_H4030</v>
      </c>
      <c r="L10391" s="36">
        <f>VLOOKUP(D10391,DATA!A:F,5,FALSE)</f>
        <v>1.0986712608830001E-2</v>
      </c>
      <c r="M10391" s="37">
        <f>VLOOKUP(D10391,DATA!A:F,6,FALSE)</f>
        <v>982</v>
      </c>
      <c r="N10391" s="36">
        <f t="shared" si="921"/>
        <v>81.505637024769058</v>
      </c>
      <c r="O10391" s="36">
        <f t="shared" si="922"/>
        <v>81.505904001926552</v>
      </c>
      <c r="P10391" s="36">
        <f t="shared" si="923"/>
        <v>2.6697715749435247E-4</v>
      </c>
      <c r="Q10391" s="36">
        <f t="shared" si="924"/>
        <v>0</v>
      </c>
    </row>
    <row r="10392" spans="1:17" x14ac:dyDescent="0.3">
      <c r="A10392" s="29">
        <v>2673375</v>
      </c>
      <c r="B10392" s="1">
        <v>134</v>
      </c>
      <c r="C10392" s="1" t="s">
        <v>35</v>
      </c>
      <c r="D10392" s="1" t="s">
        <v>43</v>
      </c>
      <c r="E10392" s="1" t="s">
        <v>44</v>
      </c>
      <c r="F10392" s="47">
        <v>1071</v>
      </c>
      <c r="G10392" s="34">
        <v>1117</v>
      </c>
      <c r="H10392" s="1" t="s">
        <v>218</v>
      </c>
      <c r="I10392" s="34">
        <v>1.612062E-3</v>
      </c>
      <c r="J10392" s="34">
        <v>344.96199999999999</v>
      </c>
      <c r="K10392" s="35" t="str">
        <f t="shared" si="920"/>
        <v>Regte Heide &amp; Riels Laag_H7150</v>
      </c>
      <c r="L10392" s="36">
        <f>VLOOKUP(D10392,DATA!A:F,5,FALSE)</f>
        <v>1.3726988247862192E-2</v>
      </c>
      <c r="M10392" s="37">
        <f>VLOOKUP(D10392,DATA!A:F,6,FALSE)</f>
        <v>1285.5</v>
      </c>
      <c r="N10392" s="36">
        <f t="shared" si="921"/>
        <v>9.0052217475793661</v>
      </c>
      <c r="O10392" s="36">
        <f t="shared" si="922"/>
        <v>9.0054030784826349</v>
      </c>
      <c r="P10392" s="36">
        <f t="shared" si="923"/>
        <v>1.8133090326877266E-4</v>
      </c>
      <c r="Q10392" s="36">
        <f t="shared" si="924"/>
        <v>0</v>
      </c>
    </row>
    <row r="10393" spans="1:17" x14ac:dyDescent="0.3">
      <c r="A10393" s="29">
        <v>2674898</v>
      </c>
      <c r="B10393" s="1">
        <v>134</v>
      </c>
      <c r="C10393" s="1" t="s">
        <v>35</v>
      </c>
      <c r="D10393" s="1" t="s">
        <v>53</v>
      </c>
      <c r="E10393" s="1" t="s">
        <v>54</v>
      </c>
      <c r="F10393" s="47">
        <v>714</v>
      </c>
      <c r="G10393" s="34">
        <v>1238.24</v>
      </c>
      <c r="H10393" s="1" t="s">
        <v>218</v>
      </c>
      <c r="I10393" s="34">
        <v>1.7375999999999999E-4</v>
      </c>
      <c r="J10393" s="34">
        <v>1479.6791000000001</v>
      </c>
      <c r="K10393" s="35" t="str">
        <f t="shared" si="920"/>
        <v>Regte Heide &amp; Riels Laag_H4030</v>
      </c>
      <c r="L10393" s="36">
        <f>VLOOKUP(D10393,DATA!A:F,5,FALSE)</f>
        <v>1.0986712608830001E-2</v>
      </c>
      <c r="M10393" s="37">
        <f>VLOOKUP(D10393,DATA!A:F,6,FALSE)</f>
        <v>982</v>
      </c>
      <c r="N10393" s="36">
        <f t="shared" si="921"/>
        <v>94.349357672487102</v>
      </c>
      <c r="O10393" s="36">
        <f t="shared" si="922"/>
        <v>94.349367850288473</v>
      </c>
      <c r="P10393" s="36">
        <f t="shared" si="923"/>
        <v>1.0177801371469286E-5</v>
      </c>
      <c r="Q10393" s="36">
        <f t="shared" si="924"/>
        <v>0</v>
      </c>
    </row>
    <row r="10394" spans="1:17" x14ac:dyDescent="0.3">
      <c r="A10394" s="29">
        <v>2674899</v>
      </c>
      <c r="B10394" s="1">
        <v>134</v>
      </c>
      <c r="C10394" s="1" t="s">
        <v>35</v>
      </c>
      <c r="D10394" s="1" t="s">
        <v>53</v>
      </c>
      <c r="E10394" s="1" t="s">
        <v>54</v>
      </c>
      <c r="F10394" s="47">
        <v>714</v>
      </c>
      <c r="G10394" s="34">
        <v>1042.72</v>
      </c>
      <c r="H10394" s="1" t="s">
        <v>218</v>
      </c>
      <c r="I10394" s="34">
        <v>1.6391999999999999E-4</v>
      </c>
      <c r="J10394" s="34">
        <v>7473.6889200215001</v>
      </c>
      <c r="K10394" s="35" t="str">
        <f t="shared" si="920"/>
        <v>Regte Heide &amp; Riels Laag_H4030</v>
      </c>
      <c r="L10394" s="36">
        <f>VLOOKUP(D10394,DATA!A:F,5,FALSE)</f>
        <v>1.0986712608830001E-2</v>
      </c>
      <c r="M10394" s="37">
        <f>VLOOKUP(D10394,DATA!A:F,6,FALSE)</f>
        <v>982</v>
      </c>
      <c r="N10394" s="36">
        <f t="shared" si="921"/>
        <v>66.085645299706314</v>
      </c>
      <c r="O10394" s="36">
        <f t="shared" si="922"/>
        <v>66.085685663341934</v>
      </c>
      <c r="P10394" s="36">
        <f t="shared" si="923"/>
        <v>4.0363635619655724E-5</v>
      </c>
      <c r="Q10394" s="36">
        <f t="shared" si="924"/>
        <v>0</v>
      </c>
    </row>
    <row r="10395" spans="1:17" x14ac:dyDescent="0.3">
      <c r="A10395" s="29">
        <v>2674900</v>
      </c>
      <c r="B10395" s="1">
        <v>134</v>
      </c>
      <c r="C10395" s="1" t="s">
        <v>35</v>
      </c>
      <c r="D10395" s="1" t="s">
        <v>53</v>
      </c>
      <c r="E10395" s="1" t="s">
        <v>54</v>
      </c>
      <c r="F10395" s="47">
        <v>714</v>
      </c>
      <c r="G10395" s="34">
        <v>1016.19</v>
      </c>
      <c r="H10395" s="1" t="s">
        <v>218</v>
      </c>
      <c r="I10395" s="34">
        <v>1.8896000000000001E-4</v>
      </c>
      <c r="J10395" s="34">
        <v>9142.1839999999993</v>
      </c>
      <c r="K10395" s="35" t="str">
        <f t="shared" si="920"/>
        <v>Regte Heide &amp; Riels Laag_H4030</v>
      </c>
      <c r="L10395" s="36">
        <f>VLOOKUP(D10395,DATA!A:F,5,FALSE)</f>
        <v>1.0986712608830001E-2</v>
      </c>
      <c r="M10395" s="37">
        <f>VLOOKUP(D10395,DATA!A:F,6,FALSE)</f>
        <v>982</v>
      </c>
      <c r="N10395" s="36">
        <f t="shared" si="921"/>
        <v>59.28200580790373</v>
      </c>
      <c r="O10395" s="36">
        <f t="shared" si="922"/>
        <v>59.282055920491111</v>
      </c>
      <c r="P10395" s="36">
        <f t="shared" si="923"/>
        <v>5.0112587381079265E-5</v>
      </c>
      <c r="Q10395" s="36">
        <f t="shared" si="924"/>
        <v>0</v>
      </c>
    </row>
    <row r="10396" spans="1:17" x14ac:dyDescent="0.3">
      <c r="A10396" s="29">
        <v>2674901</v>
      </c>
      <c r="B10396" s="1">
        <v>134</v>
      </c>
      <c r="C10396" s="1" t="s">
        <v>35</v>
      </c>
      <c r="D10396" s="1" t="s">
        <v>53</v>
      </c>
      <c r="E10396" s="1" t="s">
        <v>54</v>
      </c>
      <c r="F10396" s="47">
        <v>714</v>
      </c>
      <c r="G10396" s="34">
        <v>1008.64</v>
      </c>
      <c r="H10396" s="1" t="s">
        <v>218</v>
      </c>
      <c r="I10396" s="34">
        <v>3.2620000000000001E-4</v>
      </c>
      <c r="J10396" s="34">
        <v>10000</v>
      </c>
      <c r="K10396" s="35" t="str">
        <f t="shared" si="920"/>
        <v>Regte Heide &amp; Riels Laag_H4030</v>
      </c>
      <c r="L10396" s="36">
        <f>VLOOKUP(D10396,DATA!A:F,5,FALSE)</f>
        <v>1.0986712608830001E-2</v>
      </c>
      <c r="M10396" s="37">
        <f>VLOOKUP(D10396,DATA!A:F,6,FALSE)</f>
        <v>982</v>
      </c>
      <c r="N10396" s="36">
        <f t="shared" si="921"/>
        <v>57.265358851789301</v>
      </c>
      <c r="O10396" s="36">
        <f t="shared" si="922"/>
        <v>57.26544655664857</v>
      </c>
      <c r="P10396" s="36">
        <f t="shared" si="923"/>
        <v>8.7704859268455948E-5</v>
      </c>
      <c r="Q10396" s="36">
        <f t="shared" si="924"/>
        <v>0</v>
      </c>
    </row>
    <row r="10397" spans="1:17" x14ac:dyDescent="0.3">
      <c r="A10397" s="29">
        <v>2674902</v>
      </c>
      <c r="B10397" s="1">
        <v>134</v>
      </c>
      <c r="C10397" s="1" t="s">
        <v>35</v>
      </c>
      <c r="D10397" s="1" t="s">
        <v>53</v>
      </c>
      <c r="E10397" s="1" t="s">
        <v>54</v>
      </c>
      <c r="F10397" s="47">
        <v>714</v>
      </c>
      <c r="G10397" s="34">
        <v>1006.94</v>
      </c>
      <c r="H10397" s="1" t="s">
        <v>218</v>
      </c>
      <c r="I10397" s="34">
        <v>6.6140000000000003E-4</v>
      </c>
      <c r="J10397" s="34">
        <v>10000</v>
      </c>
      <c r="K10397" s="35" t="str">
        <f t="shared" si="920"/>
        <v>Regte Heide &amp; Riels Laag_H4030</v>
      </c>
      <c r="L10397" s="36">
        <f>VLOOKUP(D10397,DATA!A:F,5,FALSE)</f>
        <v>1.0986712608830001E-2</v>
      </c>
      <c r="M10397" s="37">
        <f>VLOOKUP(D10397,DATA!A:F,6,FALSE)</f>
        <v>982</v>
      </c>
      <c r="N10397" s="36">
        <f t="shared" si="921"/>
        <v>56.80767475599032</v>
      </c>
      <c r="O10397" s="36">
        <f t="shared" si="922"/>
        <v>56.807853053524923</v>
      </c>
      <c r="P10397" s="36">
        <f t="shared" si="923"/>
        <v>1.7829753460318898E-4</v>
      </c>
      <c r="Q10397" s="36">
        <f t="shared" si="924"/>
        <v>0</v>
      </c>
    </row>
    <row r="10398" spans="1:17" x14ac:dyDescent="0.3">
      <c r="A10398" s="29">
        <v>2674903</v>
      </c>
      <c r="B10398" s="1">
        <v>134</v>
      </c>
      <c r="C10398" s="1" t="s">
        <v>35</v>
      </c>
      <c r="D10398" s="1" t="s">
        <v>53</v>
      </c>
      <c r="E10398" s="1" t="s">
        <v>54</v>
      </c>
      <c r="F10398" s="47">
        <v>714</v>
      </c>
      <c r="G10398" s="34">
        <v>1098.9000000000001</v>
      </c>
      <c r="H10398" s="1" t="s">
        <v>218</v>
      </c>
      <c r="I10398" s="34">
        <v>1.1877000000000001E-3</v>
      </c>
      <c r="J10398" s="34">
        <v>10000</v>
      </c>
      <c r="K10398" s="35" t="str">
        <f t="shared" si="920"/>
        <v>Regte Heide &amp; Riels Laag_H4030</v>
      </c>
      <c r="L10398" s="36">
        <f>VLOOKUP(D10398,DATA!A:F,5,FALSE)</f>
        <v>1.0986712608830001E-2</v>
      </c>
      <c r="M10398" s="37">
        <f>VLOOKUP(D10398,DATA!A:F,6,FALSE)</f>
        <v>982</v>
      </c>
      <c r="N10398" s="36">
        <f t="shared" si="921"/>
        <v>78.318877315606727</v>
      </c>
      <c r="O10398" s="36">
        <f t="shared" si="922"/>
        <v>78.319098890799694</v>
      </c>
      <c r="P10398" s="36">
        <f t="shared" si="923"/>
        <v>2.2157519296683859E-4</v>
      </c>
      <c r="Q10398" s="36">
        <f t="shared" si="924"/>
        <v>0</v>
      </c>
    </row>
    <row r="10399" spans="1:17" x14ac:dyDescent="0.3">
      <c r="A10399" s="29">
        <v>2674904</v>
      </c>
      <c r="B10399" s="1">
        <v>134</v>
      </c>
      <c r="C10399" s="1" t="s">
        <v>35</v>
      </c>
      <c r="D10399" s="1" t="s">
        <v>57</v>
      </c>
      <c r="E10399" s="1" t="s">
        <v>58</v>
      </c>
      <c r="F10399" s="47">
        <v>714</v>
      </c>
      <c r="G10399" s="34">
        <v>1435.22</v>
      </c>
      <c r="H10399" s="1" t="s">
        <v>218</v>
      </c>
      <c r="I10399" s="34">
        <v>2.6643000000000001E-3</v>
      </c>
      <c r="J10399" s="34">
        <v>225.52385000000001</v>
      </c>
      <c r="K10399" s="35" t="str">
        <f t="shared" si="920"/>
        <v>Regte Heide &amp; Riels Laag_H3160</v>
      </c>
      <c r="L10399" s="36">
        <f>VLOOKUP(D10399,DATA!A:F,5,FALSE)</f>
        <v>1.0986712608830001E-2</v>
      </c>
      <c r="M10399" s="37">
        <f>VLOOKUP(D10399,DATA!A:F,6,FALSE)</f>
        <v>982</v>
      </c>
      <c r="N10399" s="36">
        <f t="shared" si="921"/>
        <v>99.316878373512509</v>
      </c>
      <c r="O10399" s="36">
        <f t="shared" si="922"/>
        <v>99.316898232893848</v>
      </c>
      <c r="P10399" s="36">
        <f t="shared" si="923"/>
        <v>1.9859381339415449E-5</v>
      </c>
      <c r="Q10399" s="36">
        <f t="shared" si="924"/>
        <v>0</v>
      </c>
    </row>
    <row r="10400" spans="1:17" x14ac:dyDescent="0.3">
      <c r="A10400" s="29">
        <v>2674904</v>
      </c>
      <c r="B10400" s="1">
        <v>134</v>
      </c>
      <c r="C10400" s="1" t="s">
        <v>35</v>
      </c>
      <c r="D10400" s="1" t="s">
        <v>53</v>
      </c>
      <c r="E10400" s="1" t="s">
        <v>54</v>
      </c>
      <c r="F10400" s="47">
        <v>714</v>
      </c>
      <c r="G10400" s="34">
        <v>1435.22</v>
      </c>
      <c r="H10400" s="1" t="s">
        <v>218</v>
      </c>
      <c r="I10400" s="34">
        <v>2.6643000000000001E-3</v>
      </c>
      <c r="J10400" s="34">
        <v>1691.3887999999999</v>
      </c>
      <c r="K10400" s="35" t="str">
        <f t="shared" si="920"/>
        <v>Regte Heide &amp; Riels Laag_H4030</v>
      </c>
      <c r="L10400" s="36">
        <f>VLOOKUP(D10400,DATA!A:F,5,FALSE)</f>
        <v>1.0986712608830001E-2</v>
      </c>
      <c r="M10400" s="37">
        <f>VLOOKUP(D10400,DATA!A:F,6,FALSE)</f>
        <v>982</v>
      </c>
      <c r="N10400" s="36">
        <f t="shared" si="921"/>
        <v>99.316878373512509</v>
      </c>
      <c r="O10400" s="36">
        <f t="shared" si="922"/>
        <v>99.316898232893848</v>
      </c>
      <c r="P10400" s="36">
        <f t="shared" si="923"/>
        <v>1.9859381339415449E-5</v>
      </c>
      <c r="Q10400" s="36">
        <f t="shared" si="924"/>
        <v>0</v>
      </c>
    </row>
    <row r="10401" spans="1:17" x14ac:dyDescent="0.3">
      <c r="A10401" s="29">
        <v>2674904</v>
      </c>
      <c r="B10401" s="1">
        <v>134</v>
      </c>
      <c r="C10401" s="1" t="s">
        <v>35</v>
      </c>
      <c r="D10401" s="1" t="s">
        <v>43</v>
      </c>
      <c r="E10401" s="1" t="s">
        <v>44</v>
      </c>
      <c r="F10401" s="47">
        <v>1071</v>
      </c>
      <c r="G10401" s="34">
        <v>1435.22</v>
      </c>
      <c r="H10401" s="1" t="s">
        <v>218</v>
      </c>
      <c r="I10401" s="34">
        <v>2.6643000000000001E-3</v>
      </c>
      <c r="J10401" s="34">
        <v>3205.2887999999998</v>
      </c>
      <c r="K10401" s="35" t="str">
        <f t="shared" si="920"/>
        <v>Regte Heide &amp; Riels Laag_H7150</v>
      </c>
      <c r="L10401" s="36">
        <f>VLOOKUP(D10401,DATA!A:F,5,FALSE)</f>
        <v>1.3726988247862192E-2</v>
      </c>
      <c r="M10401" s="37">
        <f>VLOOKUP(D10401,DATA!A:F,6,FALSE)</f>
        <v>1285.5</v>
      </c>
      <c r="N10401" s="36">
        <f t="shared" si="921"/>
        <v>88.647246725489097</v>
      </c>
      <c r="O10401" s="36">
        <f t="shared" si="922"/>
        <v>88.647614785554751</v>
      </c>
      <c r="P10401" s="36">
        <f t="shared" si="923"/>
        <v>3.6806006565370808E-4</v>
      </c>
      <c r="Q10401" s="36">
        <f t="shared" si="924"/>
        <v>0</v>
      </c>
    </row>
    <row r="10402" spans="1:17" x14ac:dyDescent="0.3">
      <c r="A10402" s="29">
        <v>2676427</v>
      </c>
      <c r="B10402" s="1">
        <v>134</v>
      </c>
      <c r="C10402" s="1" t="s">
        <v>35</v>
      </c>
      <c r="D10402" s="1" t="s">
        <v>77</v>
      </c>
      <c r="E10402" s="1" t="s">
        <v>78</v>
      </c>
      <c r="F10402" s="47">
        <v>786</v>
      </c>
      <c r="G10402" s="34">
        <v>1340.8</v>
      </c>
      <c r="H10402" s="1" t="s">
        <v>218</v>
      </c>
      <c r="I10402" s="34">
        <v>1.7166999999999999E-4</v>
      </c>
      <c r="J10402" s="34">
        <v>1474.3244999999999</v>
      </c>
      <c r="K10402" s="35" t="str">
        <f t="shared" si="920"/>
        <v>Regte Heide &amp; Riels Laag_H6410</v>
      </c>
      <c r="L10402" s="36">
        <f>VLOOKUP(D10402,DATA!A:F,5,FALSE)</f>
        <v>1.2691547323993278E-2</v>
      </c>
      <c r="M10402" s="37">
        <f>VLOOKUP(D10402,DATA!A:F,6,FALSE)</f>
        <v>1018</v>
      </c>
      <c r="N10402" s="36">
        <f t="shared" si="921"/>
        <v>98.364660992145915</v>
      </c>
      <c r="O10402" s="36">
        <f t="shared" si="922"/>
        <v>98.36466449688281</v>
      </c>
      <c r="P10402" s="36">
        <f t="shared" si="923"/>
        <v>3.5047368953655678E-6</v>
      </c>
      <c r="Q10402" s="36">
        <f t="shared" si="924"/>
        <v>0</v>
      </c>
    </row>
    <row r="10403" spans="1:17" x14ac:dyDescent="0.3">
      <c r="A10403" s="29">
        <v>2676428</v>
      </c>
      <c r="B10403" s="1">
        <v>134</v>
      </c>
      <c r="C10403" s="1" t="s">
        <v>35</v>
      </c>
      <c r="D10403" s="1" t="s">
        <v>53</v>
      </c>
      <c r="E10403" s="1" t="s">
        <v>54</v>
      </c>
      <c r="F10403" s="47">
        <v>714</v>
      </c>
      <c r="G10403" s="34">
        <v>1284.06</v>
      </c>
      <c r="H10403" s="1" t="s">
        <v>218</v>
      </c>
      <c r="I10403" s="34">
        <v>1.8851E-4</v>
      </c>
      <c r="J10403" s="34">
        <v>8192.4950000000008</v>
      </c>
      <c r="K10403" s="35" t="str">
        <f t="shared" si="920"/>
        <v>Regte Heide &amp; Riels Laag_H4030</v>
      </c>
      <c r="L10403" s="36">
        <f>VLOOKUP(D10403,DATA!A:F,5,FALSE)</f>
        <v>1.0986712608830001E-2</v>
      </c>
      <c r="M10403" s="37">
        <f>VLOOKUP(D10403,DATA!A:F,6,FALSE)</f>
        <v>982</v>
      </c>
      <c r="N10403" s="36">
        <f t="shared" si="921"/>
        <v>96.506298199489081</v>
      </c>
      <c r="O10403" s="36">
        <f t="shared" si="922"/>
        <v>96.506305182508186</v>
      </c>
      <c r="P10403" s="36">
        <f t="shared" si="923"/>
        <v>6.9830191051778456E-6</v>
      </c>
      <c r="Q10403" s="36">
        <f t="shared" si="924"/>
        <v>0</v>
      </c>
    </row>
    <row r="10404" spans="1:17" x14ac:dyDescent="0.3">
      <c r="A10404" s="29">
        <v>2676429</v>
      </c>
      <c r="B10404" s="1">
        <v>134</v>
      </c>
      <c r="C10404" s="1" t="s">
        <v>35</v>
      </c>
      <c r="D10404" s="1" t="s">
        <v>53</v>
      </c>
      <c r="E10404" s="1" t="s">
        <v>54</v>
      </c>
      <c r="F10404" s="47">
        <v>714</v>
      </c>
      <c r="G10404" s="34">
        <v>1018.68</v>
      </c>
      <c r="H10404" s="1" t="s">
        <v>218</v>
      </c>
      <c r="I10404" s="34">
        <v>1.7326E-4</v>
      </c>
      <c r="J10404" s="34">
        <v>6617.8328763965001</v>
      </c>
      <c r="K10404" s="35" t="str">
        <f t="shared" si="920"/>
        <v>Regte Heide &amp; Riels Laag_H4030</v>
      </c>
      <c r="L10404" s="36">
        <f>VLOOKUP(D10404,DATA!A:F,5,FALSE)</f>
        <v>1.0986712608830001E-2</v>
      </c>
      <c r="M10404" s="37">
        <f>VLOOKUP(D10404,DATA!A:F,6,FALSE)</f>
        <v>982</v>
      </c>
      <c r="N10404" s="36">
        <f t="shared" si="921"/>
        <v>59.94064560413365</v>
      </c>
      <c r="O10404" s="36">
        <f t="shared" si="922"/>
        <v>59.940691312042681</v>
      </c>
      <c r="P10404" s="36">
        <f t="shared" si="923"/>
        <v>4.5707909031023064E-5</v>
      </c>
      <c r="Q10404" s="36">
        <f t="shared" si="924"/>
        <v>0</v>
      </c>
    </row>
    <row r="10405" spans="1:17" x14ac:dyDescent="0.3">
      <c r="A10405" s="29">
        <v>2676430</v>
      </c>
      <c r="B10405" s="1">
        <v>134</v>
      </c>
      <c r="C10405" s="1" t="s">
        <v>35</v>
      </c>
      <c r="D10405" s="1" t="s">
        <v>53</v>
      </c>
      <c r="E10405" s="1" t="s">
        <v>54</v>
      </c>
      <c r="F10405" s="47">
        <v>714</v>
      </c>
      <c r="G10405" s="34">
        <v>1016.34</v>
      </c>
      <c r="H10405" s="1" t="s">
        <v>218</v>
      </c>
      <c r="I10405" s="34">
        <v>2.2884000000000001E-4</v>
      </c>
      <c r="J10405" s="34">
        <v>9746.4840000000004</v>
      </c>
      <c r="K10405" s="35" t="str">
        <f t="shared" si="920"/>
        <v>Regte Heide &amp; Riels Laag_H4030</v>
      </c>
      <c r="L10405" s="36">
        <f>VLOOKUP(D10405,DATA!A:F,5,FALSE)</f>
        <v>1.0986712608830001E-2</v>
      </c>
      <c r="M10405" s="37">
        <f>VLOOKUP(D10405,DATA!A:F,6,FALSE)</f>
        <v>982</v>
      </c>
      <c r="N10405" s="36">
        <f t="shared" si="921"/>
        <v>59.321780036247276</v>
      </c>
      <c r="O10405" s="36">
        <f t="shared" si="922"/>
        <v>59.321840706487727</v>
      </c>
      <c r="P10405" s="36">
        <f t="shared" si="923"/>
        <v>6.0670240451088375E-5</v>
      </c>
      <c r="Q10405" s="36">
        <f t="shared" si="924"/>
        <v>0</v>
      </c>
    </row>
    <row r="10406" spans="1:17" x14ac:dyDescent="0.3">
      <c r="A10406" s="29">
        <v>2676431</v>
      </c>
      <c r="B10406" s="1">
        <v>134</v>
      </c>
      <c r="C10406" s="1" t="s">
        <v>35</v>
      </c>
      <c r="D10406" s="1" t="s">
        <v>53</v>
      </c>
      <c r="E10406" s="1" t="s">
        <v>54</v>
      </c>
      <c r="F10406" s="47">
        <v>714</v>
      </c>
      <c r="G10406" s="34">
        <v>1008.25</v>
      </c>
      <c r="H10406" s="1" t="s">
        <v>218</v>
      </c>
      <c r="I10406" s="34">
        <v>5.7289999999999999E-4</v>
      </c>
      <c r="J10406" s="34">
        <v>10000</v>
      </c>
      <c r="K10406" s="35" t="str">
        <f t="shared" si="920"/>
        <v>Regte Heide &amp; Riels Laag_H4030</v>
      </c>
      <c r="L10406" s="36">
        <f>VLOOKUP(D10406,DATA!A:F,5,FALSE)</f>
        <v>1.0986712608830001E-2</v>
      </c>
      <c r="M10406" s="37">
        <f>VLOOKUP(D10406,DATA!A:F,6,FALSE)</f>
        <v>982</v>
      </c>
      <c r="N10406" s="36">
        <f t="shared" si="921"/>
        <v>57.160467670891741</v>
      </c>
      <c r="O10406" s="36">
        <f t="shared" si="922"/>
        <v>57.160621800787723</v>
      </c>
      <c r="P10406" s="36">
        <f t="shared" si="923"/>
        <v>1.5412989598218019E-4</v>
      </c>
      <c r="Q10406" s="36">
        <f t="shared" si="924"/>
        <v>0</v>
      </c>
    </row>
    <row r="10407" spans="1:17" x14ac:dyDescent="0.3">
      <c r="A10407" s="29">
        <v>2676432</v>
      </c>
      <c r="B10407" s="1">
        <v>134</v>
      </c>
      <c r="C10407" s="1" t="s">
        <v>35</v>
      </c>
      <c r="D10407" s="1" t="s">
        <v>53</v>
      </c>
      <c r="E10407" s="1" t="s">
        <v>54</v>
      </c>
      <c r="F10407" s="47">
        <v>714</v>
      </c>
      <c r="G10407" s="34">
        <v>1133.56</v>
      </c>
      <c r="H10407" s="1" t="s">
        <v>218</v>
      </c>
      <c r="I10407" s="34">
        <v>9.8449999999999992E-4</v>
      </c>
      <c r="J10407" s="34">
        <v>7642.2437</v>
      </c>
      <c r="K10407" s="35" t="str">
        <f t="shared" si="920"/>
        <v>Regte Heide &amp; Riels Laag_H4030</v>
      </c>
      <c r="L10407" s="36">
        <f>VLOOKUP(D10407,DATA!A:F,5,FALSE)</f>
        <v>1.0986712608830001E-2</v>
      </c>
      <c r="M10407" s="37">
        <f>VLOOKUP(D10407,DATA!A:F,6,FALSE)</f>
        <v>982</v>
      </c>
      <c r="N10407" s="36">
        <f t="shared" si="921"/>
        <v>84.092760524523015</v>
      </c>
      <c r="O10407" s="36">
        <f t="shared" si="922"/>
        <v>84.09290521345531</v>
      </c>
      <c r="P10407" s="36">
        <f t="shared" si="923"/>
        <v>1.4468893229491187E-4</v>
      </c>
      <c r="Q10407" s="36">
        <f t="shared" si="924"/>
        <v>0</v>
      </c>
    </row>
    <row r="10408" spans="1:17" x14ac:dyDescent="0.3">
      <c r="A10408" s="29">
        <v>2676433</v>
      </c>
      <c r="B10408" s="1">
        <v>134</v>
      </c>
      <c r="C10408" s="1" t="s">
        <v>35</v>
      </c>
      <c r="D10408" s="1" t="s">
        <v>57</v>
      </c>
      <c r="E10408" s="1" t="s">
        <v>58</v>
      </c>
      <c r="F10408" s="47">
        <v>714</v>
      </c>
      <c r="G10408" s="34">
        <v>1183.08</v>
      </c>
      <c r="H10408" s="1" t="s">
        <v>218</v>
      </c>
      <c r="I10408" s="34">
        <v>1.6352999999999999E-3</v>
      </c>
      <c r="J10408" s="34">
        <v>757.07245</v>
      </c>
      <c r="K10408" s="35" t="str">
        <f t="shared" si="920"/>
        <v>Regte Heide &amp; Riels Laag_H3160</v>
      </c>
      <c r="L10408" s="36">
        <f>VLOOKUP(D10408,DATA!A:F,5,FALSE)</f>
        <v>1.0986712608830001E-2</v>
      </c>
      <c r="M10408" s="37">
        <f>VLOOKUP(D10408,DATA!A:F,6,FALSE)</f>
        <v>982</v>
      </c>
      <c r="N10408" s="36">
        <f t="shared" si="921"/>
        <v>90.107336550849098</v>
      </c>
      <c r="O10408" s="36">
        <f t="shared" si="922"/>
        <v>90.10749670398944</v>
      </c>
      <c r="P10408" s="36">
        <f t="shared" si="923"/>
        <v>1.6015314034234507E-4</v>
      </c>
      <c r="Q10408" s="36">
        <f t="shared" si="924"/>
        <v>0</v>
      </c>
    </row>
    <row r="10409" spans="1:17" x14ac:dyDescent="0.3">
      <c r="A10409" s="29">
        <v>2676433</v>
      </c>
      <c r="B10409" s="1">
        <v>134</v>
      </c>
      <c r="C10409" s="1" t="s">
        <v>35</v>
      </c>
      <c r="D10409" s="1" t="s">
        <v>53</v>
      </c>
      <c r="E10409" s="1" t="s">
        <v>54</v>
      </c>
      <c r="F10409" s="47">
        <v>714</v>
      </c>
      <c r="G10409" s="34">
        <v>1183.08</v>
      </c>
      <c r="H10409" s="1" t="s">
        <v>218</v>
      </c>
      <c r="I10409" s="34">
        <v>1.6352999999999999E-3</v>
      </c>
      <c r="J10409" s="34">
        <v>1386.6294</v>
      </c>
      <c r="K10409" s="35" t="str">
        <f t="shared" si="920"/>
        <v>Regte Heide &amp; Riels Laag_H4030</v>
      </c>
      <c r="L10409" s="36">
        <f>VLOOKUP(D10409,DATA!A:F,5,FALSE)</f>
        <v>1.0986712608830001E-2</v>
      </c>
      <c r="M10409" s="37">
        <f>VLOOKUP(D10409,DATA!A:F,6,FALSE)</f>
        <v>982</v>
      </c>
      <c r="N10409" s="36">
        <f t="shared" si="921"/>
        <v>90.107336550849098</v>
      </c>
      <c r="O10409" s="36">
        <f t="shared" si="922"/>
        <v>90.10749670398944</v>
      </c>
      <c r="P10409" s="36">
        <f t="shared" si="923"/>
        <v>1.6015314034234507E-4</v>
      </c>
      <c r="Q10409" s="36">
        <f t="shared" si="924"/>
        <v>0</v>
      </c>
    </row>
    <row r="10410" spans="1:17" x14ac:dyDescent="0.3">
      <c r="A10410" s="29">
        <v>2676433</v>
      </c>
      <c r="B10410" s="1">
        <v>134</v>
      </c>
      <c r="C10410" s="1" t="s">
        <v>35</v>
      </c>
      <c r="D10410" s="1" t="s">
        <v>43</v>
      </c>
      <c r="E10410" s="1" t="s">
        <v>44</v>
      </c>
      <c r="F10410" s="47">
        <v>1071</v>
      </c>
      <c r="G10410" s="34">
        <v>1183.08</v>
      </c>
      <c r="H10410" s="1" t="s">
        <v>218</v>
      </c>
      <c r="I10410" s="34">
        <v>1.6352999999999999E-3</v>
      </c>
      <c r="J10410" s="34">
        <v>1290.0867000000001</v>
      </c>
      <c r="K10410" s="35" t="str">
        <f t="shared" si="920"/>
        <v>Regte Heide &amp; Riels Laag_H7150</v>
      </c>
      <c r="L10410" s="36">
        <f>VLOOKUP(D10410,DATA!A:F,5,FALSE)</f>
        <v>1.3726988247862192E-2</v>
      </c>
      <c r="M10410" s="37">
        <f>VLOOKUP(D10410,DATA!A:F,6,FALSE)</f>
        <v>1285.5</v>
      </c>
      <c r="N10410" s="36">
        <f t="shared" si="921"/>
        <v>19.687867180274445</v>
      </c>
      <c r="O10410" s="36">
        <f t="shared" si="922"/>
        <v>19.688222120715015</v>
      </c>
      <c r="P10410" s="36">
        <f t="shared" si="923"/>
        <v>3.5494044056960661E-4</v>
      </c>
      <c r="Q10410" s="36">
        <f t="shared" si="924"/>
        <v>0</v>
      </c>
    </row>
    <row r="10411" spans="1:17" x14ac:dyDescent="0.3">
      <c r="A10411" s="29">
        <v>2677956</v>
      </c>
      <c r="B10411" s="1">
        <v>134</v>
      </c>
      <c r="C10411" s="1" t="s">
        <v>35</v>
      </c>
      <c r="D10411" s="1" t="s">
        <v>53</v>
      </c>
      <c r="E10411" s="1" t="s">
        <v>54</v>
      </c>
      <c r="F10411" s="47">
        <v>714</v>
      </c>
      <c r="G10411" s="34">
        <v>1372.63</v>
      </c>
      <c r="H10411" s="1" t="s">
        <v>218</v>
      </c>
      <c r="I10411" s="34">
        <v>1.8636E-4</v>
      </c>
      <c r="J10411" s="34">
        <v>435.34140000000002</v>
      </c>
      <c r="K10411" s="35" t="str">
        <f t="shared" si="920"/>
        <v>Regte Heide &amp; Riels Laag_H4030</v>
      </c>
      <c r="L10411" s="36">
        <f>VLOOKUP(D10411,DATA!A:F,5,FALSE)</f>
        <v>1.0986712608830001E-2</v>
      </c>
      <c r="M10411" s="37">
        <f>VLOOKUP(D10411,DATA!A:F,6,FALSE)</f>
        <v>982</v>
      </c>
      <c r="N10411" s="36">
        <f t="shared" si="921"/>
        <v>98.650354081647222</v>
      </c>
      <c r="O10411" s="36">
        <f t="shared" si="922"/>
        <v>98.650356807726794</v>
      </c>
      <c r="P10411" s="36">
        <f t="shared" si="923"/>
        <v>2.7260795718575537E-6</v>
      </c>
      <c r="Q10411" s="36">
        <f t="shared" si="924"/>
        <v>0</v>
      </c>
    </row>
    <row r="10412" spans="1:17" x14ac:dyDescent="0.3">
      <c r="A10412" s="29">
        <v>2677957</v>
      </c>
      <c r="B10412" s="1">
        <v>134</v>
      </c>
      <c r="C10412" s="1" t="s">
        <v>35</v>
      </c>
      <c r="D10412" s="1" t="s">
        <v>53</v>
      </c>
      <c r="E10412" s="1" t="s">
        <v>54</v>
      </c>
      <c r="F10412" s="47">
        <v>714</v>
      </c>
      <c r="G10412" s="34">
        <v>1092.29</v>
      </c>
      <c r="H10412" s="1" t="s">
        <v>218</v>
      </c>
      <c r="I10412" s="34">
        <v>1.6966999999999999E-4</v>
      </c>
      <c r="J10412" s="34">
        <v>9597.4889999999996</v>
      </c>
      <c r="K10412" s="35" t="str">
        <f t="shared" si="920"/>
        <v>Regte Heide &amp; Riels Laag_H4030</v>
      </c>
      <c r="L10412" s="36">
        <f>VLOOKUP(D10412,DATA!A:F,5,FALSE)</f>
        <v>1.0986712608830001E-2</v>
      </c>
      <c r="M10412" s="37">
        <f>VLOOKUP(D10412,DATA!A:F,6,FALSE)</f>
        <v>982</v>
      </c>
      <c r="N10412" s="36">
        <f t="shared" si="921"/>
        <v>77.060394315679517</v>
      </c>
      <c r="O10412" s="36">
        <f t="shared" si="922"/>
        <v>77.060427268286674</v>
      </c>
      <c r="P10412" s="36">
        <f t="shared" si="923"/>
        <v>3.2952607156744307E-5</v>
      </c>
      <c r="Q10412" s="36">
        <f t="shared" si="924"/>
        <v>0</v>
      </c>
    </row>
    <row r="10413" spans="1:17" x14ac:dyDescent="0.3">
      <c r="A10413" s="29">
        <v>2677958</v>
      </c>
      <c r="B10413" s="1">
        <v>134</v>
      </c>
      <c r="C10413" s="1" t="s">
        <v>35</v>
      </c>
      <c r="D10413" s="1" t="s">
        <v>53</v>
      </c>
      <c r="E10413" s="1" t="s">
        <v>54</v>
      </c>
      <c r="F10413" s="47">
        <v>714</v>
      </c>
      <c r="G10413" s="34">
        <v>1059.98</v>
      </c>
      <c r="H10413" s="1" t="s">
        <v>218</v>
      </c>
      <c r="I10413" s="34">
        <v>1.9586000000000001E-4</v>
      </c>
      <c r="J10413" s="34">
        <v>9605.0020000000004</v>
      </c>
      <c r="K10413" s="35" t="str">
        <f t="shared" si="920"/>
        <v>Regte Heide &amp; Riels Laag_H4030</v>
      </c>
      <c r="L10413" s="36">
        <f>VLOOKUP(D10413,DATA!A:F,5,FALSE)</f>
        <v>1.0986712608830001E-2</v>
      </c>
      <c r="M10413" s="37">
        <f>VLOOKUP(D10413,DATA!A:F,6,FALSE)</f>
        <v>982</v>
      </c>
      <c r="N10413" s="36">
        <f t="shared" si="921"/>
        <v>70.19799025093009</v>
      </c>
      <c r="O10413" s="36">
        <f t="shared" si="922"/>
        <v>70.198035268656454</v>
      </c>
      <c r="P10413" s="36">
        <f t="shared" si="923"/>
        <v>4.5017726364449118E-5</v>
      </c>
      <c r="Q10413" s="36">
        <f t="shared" si="924"/>
        <v>0</v>
      </c>
    </row>
    <row r="10414" spans="1:17" x14ac:dyDescent="0.3">
      <c r="A10414" s="29">
        <v>2677959</v>
      </c>
      <c r="B10414" s="1">
        <v>134</v>
      </c>
      <c r="C10414" s="1" t="s">
        <v>35</v>
      </c>
      <c r="D10414" s="1" t="s">
        <v>53</v>
      </c>
      <c r="E10414" s="1" t="s">
        <v>54</v>
      </c>
      <c r="F10414" s="47">
        <v>714</v>
      </c>
      <c r="G10414" s="34">
        <v>1023.92</v>
      </c>
      <c r="H10414" s="1" t="s">
        <v>218</v>
      </c>
      <c r="I10414" s="34">
        <v>3.1260000000000001E-4</v>
      </c>
      <c r="J10414" s="34">
        <v>9234.99</v>
      </c>
      <c r="K10414" s="35" t="str">
        <f t="shared" si="920"/>
        <v>Regte Heide &amp; Riels Laag_H4030</v>
      </c>
      <c r="L10414" s="36">
        <f>VLOOKUP(D10414,DATA!A:F,5,FALSE)</f>
        <v>1.0986712608830001E-2</v>
      </c>
      <c r="M10414" s="37">
        <f>VLOOKUP(D10414,DATA!A:F,6,FALSE)</f>
        <v>982</v>
      </c>
      <c r="N10414" s="36">
        <f t="shared" si="921"/>
        <v>61.314772512328076</v>
      </c>
      <c r="O10414" s="36">
        <f t="shared" si="922"/>
        <v>61.314853976537215</v>
      </c>
      <c r="P10414" s="36">
        <f t="shared" si="923"/>
        <v>8.1464209138459864E-5</v>
      </c>
      <c r="Q10414" s="36">
        <f t="shared" si="924"/>
        <v>0</v>
      </c>
    </row>
    <row r="10415" spans="1:17" x14ac:dyDescent="0.3">
      <c r="A10415" s="29">
        <v>2677960</v>
      </c>
      <c r="B10415" s="1">
        <v>134</v>
      </c>
      <c r="C10415" s="1" t="s">
        <v>35</v>
      </c>
      <c r="D10415" s="1" t="s">
        <v>53</v>
      </c>
      <c r="E10415" s="1" t="s">
        <v>54</v>
      </c>
      <c r="F10415" s="47">
        <v>714</v>
      </c>
      <c r="G10415" s="34">
        <v>1042.21</v>
      </c>
      <c r="H10415" s="1" t="s">
        <v>218</v>
      </c>
      <c r="I10415" s="34">
        <v>6.7270000000000003E-4</v>
      </c>
      <c r="J10415" s="34">
        <v>9633.4570000000003</v>
      </c>
      <c r="K10415" s="35" t="str">
        <f t="shared" si="920"/>
        <v>Regte Heide &amp; Riels Laag_H4030</v>
      </c>
      <c r="L10415" s="36">
        <f>VLOOKUP(D10415,DATA!A:F,5,FALSE)</f>
        <v>1.0986712608830001E-2</v>
      </c>
      <c r="M10415" s="37">
        <f>VLOOKUP(D10415,DATA!A:F,6,FALSE)</f>
        <v>982</v>
      </c>
      <c r="N10415" s="36">
        <f t="shared" si="921"/>
        <v>65.959949979477599</v>
      </c>
      <c r="O10415" s="36">
        <f t="shared" si="922"/>
        <v>65.960115922573024</v>
      </c>
      <c r="P10415" s="36">
        <f t="shared" si="923"/>
        <v>1.6594309542483643E-4</v>
      </c>
      <c r="Q10415" s="36">
        <f t="shared" si="924"/>
        <v>0</v>
      </c>
    </row>
    <row r="10416" spans="1:17" x14ac:dyDescent="0.3">
      <c r="A10416" s="30">
        <v>2677961</v>
      </c>
      <c r="B10416" s="14">
        <v>134</v>
      </c>
      <c r="C10416" s="14" t="s">
        <v>35</v>
      </c>
      <c r="D10416" s="14" t="s">
        <v>55</v>
      </c>
      <c r="E10416" s="14" t="s">
        <v>56</v>
      </c>
      <c r="F10416" s="48">
        <v>500</v>
      </c>
      <c r="G10416" s="38">
        <v>1182.67</v>
      </c>
      <c r="H10416" s="14" t="s">
        <v>218</v>
      </c>
      <c r="I10416" s="38">
        <v>1.2274E-3</v>
      </c>
      <c r="J10416" s="38">
        <v>310.97833000000003</v>
      </c>
      <c r="K10416" s="39" t="str">
        <f t="shared" si="920"/>
        <v>Regte Heide &amp; Riels Laag_H3130</v>
      </c>
      <c r="L10416" s="40">
        <f>VLOOKUP(D10416,DATA!A:F,5,FALSE)</f>
        <v>0</v>
      </c>
      <c r="M10416" s="41">
        <f>VLOOKUP(D10416,DATA!A:F,6,FALSE)</f>
        <v>3.5</v>
      </c>
      <c r="N10416" s="40">
        <f t="shared" si="921"/>
        <v>50</v>
      </c>
      <c r="O10416" s="40">
        <f t="shared" si="922"/>
        <v>50</v>
      </c>
      <c r="P10416" s="40">
        <f>J10416/10000*I10416</f>
        <v>3.8169480224200005E-5</v>
      </c>
      <c r="Q10416" s="40">
        <f>IF(AND(H10416&lt;&gt;"below",I10416&gt;=0.005),M10416*P10416,0)</f>
        <v>0</v>
      </c>
    </row>
    <row r="10417" spans="1:17" x14ac:dyDescent="0.3">
      <c r="A10417" s="29">
        <v>2677961</v>
      </c>
      <c r="B10417" s="1">
        <v>134</v>
      </c>
      <c r="C10417" s="1" t="s">
        <v>35</v>
      </c>
      <c r="D10417" s="1" t="s">
        <v>53</v>
      </c>
      <c r="E10417" s="1" t="s">
        <v>54</v>
      </c>
      <c r="F10417" s="47">
        <v>714</v>
      </c>
      <c r="G10417" s="34">
        <v>1182.67</v>
      </c>
      <c r="H10417" s="1" t="s">
        <v>218</v>
      </c>
      <c r="I10417" s="34">
        <v>1.2274E-3</v>
      </c>
      <c r="J10417" s="34">
        <v>4101.17</v>
      </c>
      <c r="K10417" s="35" t="str">
        <f t="shared" si="920"/>
        <v>Regte Heide &amp; Riels Laag_H4030</v>
      </c>
      <c r="L10417" s="36">
        <f>VLOOKUP(D10417,DATA!A:F,5,FALSE)</f>
        <v>1.0986712608830001E-2</v>
      </c>
      <c r="M10417" s="37">
        <f>VLOOKUP(D10417,DATA!A:F,6,FALSE)</f>
        <v>982</v>
      </c>
      <c r="N10417" s="36">
        <f t="shared" si="921"/>
        <v>90.067110295790684</v>
      </c>
      <c r="O10417" s="36">
        <f t="shared" si="922"/>
        <v>90.067230936360261</v>
      </c>
      <c r="P10417" s="36">
        <f t="shared" si="923"/>
        <v>1.2064056957683533E-4</v>
      </c>
      <c r="Q10417" s="36">
        <f t="shared" si="924"/>
        <v>0</v>
      </c>
    </row>
    <row r="10418" spans="1:17" x14ac:dyDescent="0.3">
      <c r="A10418" s="29">
        <v>2677961</v>
      </c>
      <c r="B10418" s="1">
        <v>134</v>
      </c>
      <c r="C10418" s="1" t="s">
        <v>35</v>
      </c>
      <c r="D10418" s="1" t="s">
        <v>43</v>
      </c>
      <c r="E10418" s="1" t="s">
        <v>44</v>
      </c>
      <c r="F10418" s="47">
        <v>1071</v>
      </c>
      <c r="G10418" s="34">
        <v>1182.67</v>
      </c>
      <c r="H10418" s="1" t="s">
        <v>218</v>
      </c>
      <c r="I10418" s="34">
        <v>1.2274E-3</v>
      </c>
      <c r="J10418" s="34">
        <v>225.13339999999999</v>
      </c>
      <c r="K10418" s="35" t="str">
        <f t="shared" si="920"/>
        <v>Regte Heide &amp; Riels Laag_H7150</v>
      </c>
      <c r="L10418" s="36">
        <f>VLOOKUP(D10418,DATA!A:F,5,FALSE)</f>
        <v>1.3726988247862192E-2</v>
      </c>
      <c r="M10418" s="37">
        <f>VLOOKUP(D10418,DATA!A:F,6,FALSE)</f>
        <v>1285.5</v>
      </c>
      <c r="N10418" s="36">
        <f t="shared" si="921"/>
        <v>19.599029433431078</v>
      </c>
      <c r="O10418" s="36">
        <f t="shared" si="922"/>
        <v>19.599294930335557</v>
      </c>
      <c r="P10418" s="36">
        <f t="shared" si="923"/>
        <v>2.6549690447907892E-4</v>
      </c>
      <c r="Q10418" s="36">
        <f t="shared" si="924"/>
        <v>0</v>
      </c>
    </row>
    <row r="10419" spans="1:17" x14ac:dyDescent="0.3">
      <c r="A10419" s="29">
        <v>2677962</v>
      </c>
      <c r="B10419" s="1">
        <v>134</v>
      </c>
      <c r="C10419" s="1" t="s">
        <v>35</v>
      </c>
      <c r="D10419" s="1" t="s">
        <v>41</v>
      </c>
      <c r="E10419" s="1" t="s">
        <v>42</v>
      </c>
      <c r="F10419" s="47">
        <v>1071</v>
      </c>
      <c r="G10419" s="34">
        <v>1374.33</v>
      </c>
      <c r="H10419" s="1" t="s">
        <v>218</v>
      </c>
      <c r="I10419" s="34">
        <v>2.5052E-3</v>
      </c>
      <c r="J10419" s="34">
        <v>46.632095</v>
      </c>
      <c r="K10419" s="35" t="str">
        <f t="shared" si="920"/>
        <v>Regte Heide &amp; Riels Laag_H4010A</v>
      </c>
      <c r="L10419" s="36">
        <f>VLOOKUP(D10419,DATA!A:F,5,FALSE)</f>
        <v>1.3726988247862192E-2</v>
      </c>
      <c r="M10419" s="37">
        <f>VLOOKUP(D10419,DATA!A:F,6,FALSE)</f>
        <v>1285.5</v>
      </c>
      <c r="N10419" s="36">
        <f t="shared" si="921"/>
        <v>77.195237448436089</v>
      </c>
      <c r="O10419" s="36">
        <f t="shared" si="922"/>
        <v>77.195842830661263</v>
      </c>
      <c r="P10419" s="36">
        <f t="shared" si="923"/>
        <v>6.0538222517436679E-4</v>
      </c>
      <c r="Q10419" s="36">
        <f t="shared" si="924"/>
        <v>0</v>
      </c>
    </row>
    <row r="10420" spans="1:17" x14ac:dyDescent="0.3">
      <c r="A10420" s="29">
        <v>2677962</v>
      </c>
      <c r="B10420" s="1">
        <v>134</v>
      </c>
      <c r="C10420" s="1" t="s">
        <v>35</v>
      </c>
      <c r="D10420" s="1" t="s">
        <v>53</v>
      </c>
      <c r="E10420" s="1" t="s">
        <v>54</v>
      </c>
      <c r="F10420" s="47">
        <v>714</v>
      </c>
      <c r="G10420" s="34">
        <v>1374.33</v>
      </c>
      <c r="H10420" s="1" t="s">
        <v>218</v>
      </c>
      <c r="I10420" s="34">
        <v>2.5052E-3</v>
      </c>
      <c r="J10420" s="34">
        <v>311.01154000000002</v>
      </c>
      <c r="K10420" s="35" t="str">
        <f t="shared" si="920"/>
        <v>Regte Heide &amp; Riels Laag_H4030</v>
      </c>
      <c r="L10420" s="36">
        <f>VLOOKUP(D10420,DATA!A:F,5,FALSE)</f>
        <v>1.0986712608830001E-2</v>
      </c>
      <c r="M10420" s="37">
        <f>VLOOKUP(D10420,DATA!A:F,6,FALSE)</f>
        <v>982</v>
      </c>
      <c r="N10420" s="36">
        <f t="shared" si="921"/>
        <v>98.674997118013735</v>
      </c>
      <c r="O10420" s="36">
        <f t="shared" si="922"/>
        <v>98.675033103576141</v>
      </c>
      <c r="P10420" s="36">
        <f t="shared" si="923"/>
        <v>3.5985562405471683E-5</v>
      </c>
      <c r="Q10420" s="36">
        <f t="shared" si="924"/>
        <v>0</v>
      </c>
    </row>
    <row r="10421" spans="1:17" x14ac:dyDescent="0.3">
      <c r="A10421" s="29">
        <v>2677962</v>
      </c>
      <c r="B10421" s="1">
        <v>134</v>
      </c>
      <c r="C10421" s="1" t="s">
        <v>35</v>
      </c>
      <c r="D10421" s="1" t="s">
        <v>43</v>
      </c>
      <c r="E10421" s="1" t="s">
        <v>44</v>
      </c>
      <c r="F10421" s="47">
        <v>1071</v>
      </c>
      <c r="G10421" s="34">
        <v>1374.33</v>
      </c>
      <c r="H10421" s="1" t="s">
        <v>218</v>
      </c>
      <c r="I10421" s="34">
        <v>2.5052E-3</v>
      </c>
      <c r="J10421" s="34">
        <v>483.94463999999999</v>
      </c>
      <c r="K10421" s="35" t="str">
        <f t="shared" si="920"/>
        <v>Regte Heide &amp; Riels Laag_H7150</v>
      </c>
      <c r="L10421" s="36">
        <f>VLOOKUP(D10421,DATA!A:F,5,FALSE)</f>
        <v>1.3726988247862192E-2</v>
      </c>
      <c r="M10421" s="37">
        <f>VLOOKUP(D10421,DATA!A:F,6,FALSE)</f>
        <v>1285.5</v>
      </c>
      <c r="N10421" s="36">
        <f t="shared" si="921"/>
        <v>77.195237448436089</v>
      </c>
      <c r="O10421" s="36">
        <f t="shared" si="922"/>
        <v>77.195842830661263</v>
      </c>
      <c r="P10421" s="36">
        <f t="shared" si="923"/>
        <v>6.0538222517436679E-4</v>
      </c>
      <c r="Q10421" s="36">
        <f t="shared" si="924"/>
        <v>0</v>
      </c>
    </row>
    <row r="10422" spans="1:17" x14ac:dyDescent="0.3">
      <c r="A10422" s="30">
        <v>2679485</v>
      </c>
      <c r="B10422" s="14">
        <v>134</v>
      </c>
      <c r="C10422" s="14" t="s">
        <v>35</v>
      </c>
      <c r="D10422" s="14" t="s">
        <v>55</v>
      </c>
      <c r="E10422" s="14" t="s">
        <v>56</v>
      </c>
      <c r="F10422" s="48">
        <v>500</v>
      </c>
      <c r="G10422" s="38">
        <v>1337.12</v>
      </c>
      <c r="H10422" s="14" t="s">
        <v>218</v>
      </c>
      <c r="I10422" s="38">
        <v>1.6948000000000001E-4</v>
      </c>
      <c r="J10422" s="38">
        <v>1535.3077000000001</v>
      </c>
      <c r="K10422" s="39" t="str">
        <f t="shared" si="920"/>
        <v>Regte Heide &amp; Riels Laag_H3130</v>
      </c>
      <c r="L10422" s="40">
        <f>VLOOKUP(D10422,DATA!A:F,5,FALSE)</f>
        <v>0</v>
      </c>
      <c r="M10422" s="41">
        <f>VLOOKUP(D10422,DATA!A:F,6,FALSE)</f>
        <v>3.5</v>
      </c>
      <c r="N10422" s="40">
        <f t="shared" si="921"/>
        <v>50</v>
      </c>
      <c r="O10422" s="40">
        <f t="shared" si="922"/>
        <v>50</v>
      </c>
      <c r="P10422" s="40">
        <f>J10422/10000*I10422</f>
        <v>2.6020394899600004E-5</v>
      </c>
      <c r="Q10422" s="40">
        <f>IF(AND(H10422&lt;&gt;"below",I10422&gt;=0.005),M10422*P10422,0)</f>
        <v>0</v>
      </c>
    </row>
    <row r="10423" spans="1:17" x14ac:dyDescent="0.3">
      <c r="A10423" s="29">
        <v>2679486</v>
      </c>
      <c r="B10423" s="1">
        <v>134</v>
      </c>
      <c r="C10423" s="1" t="s">
        <v>35</v>
      </c>
      <c r="D10423" s="1" t="s">
        <v>53</v>
      </c>
      <c r="E10423" s="1" t="s">
        <v>54</v>
      </c>
      <c r="F10423" s="47">
        <v>714</v>
      </c>
      <c r="G10423" s="34">
        <v>1350.44</v>
      </c>
      <c r="H10423" s="1" t="s">
        <v>218</v>
      </c>
      <c r="I10423" s="34">
        <v>1.9464999999999999E-4</v>
      </c>
      <c r="J10423" s="34">
        <v>5369.9462999999996</v>
      </c>
      <c r="K10423" s="35" t="str">
        <f t="shared" si="920"/>
        <v>Regte Heide &amp; Riels Laag_H4030</v>
      </c>
      <c r="L10423" s="36">
        <f>VLOOKUP(D10423,DATA!A:F,5,FALSE)</f>
        <v>1.0986712608830001E-2</v>
      </c>
      <c r="M10423" s="37">
        <f>VLOOKUP(D10423,DATA!A:F,6,FALSE)</f>
        <v>982</v>
      </c>
      <c r="N10423" s="36">
        <f t="shared" si="921"/>
        <v>98.284133481889199</v>
      </c>
      <c r="O10423" s="36">
        <f t="shared" si="922"/>
        <v>98.284137088411626</v>
      </c>
      <c r="P10423" s="36">
        <f t="shared" si="923"/>
        <v>3.6065224264802964E-6</v>
      </c>
      <c r="Q10423" s="36">
        <f t="shared" si="924"/>
        <v>0</v>
      </c>
    </row>
    <row r="10424" spans="1:17" x14ac:dyDescent="0.3">
      <c r="A10424" s="29">
        <v>2679487</v>
      </c>
      <c r="B10424" s="1">
        <v>134</v>
      </c>
      <c r="C10424" s="1" t="s">
        <v>35</v>
      </c>
      <c r="D10424" s="1" t="s">
        <v>53</v>
      </c>
      <c r="E10424" s="1" t="s">
        <v>54</v>
      </c>
      <c r="F10424" s="47">
        <v>714</v>
      </c>
      <c r="G10424" s="34">
        <v>1060.96</v>
      </c>
      <c r="H10424" s="1" t="s">
        <v>218</v>
      </c>
      <c r="I10424" s="34">
        <v>1.8011000000000001E-4</v>
      </c>
      <c r="J10424" s="34">
        <v>8497.3979999999992</v>
      </c>
      <c r="K10424" s="35" t="str">
        <f t="shared" si="920"/>
        <v>Regte Heide &amp; Riels Laag_H4030</v>
      </c>
      <c r="L10424" s="36">
        <f>VLOOKUP(D10424,DATA!A:F,5,FALSE)</f>
        <v>1.0986712608830001E-2</v>
      </c>
      <c r="M10424" s="37">
        <f>VLOOKUP(D10424,DATA!A:F,6,FALSE)</f>
        <v>982</v>
      </c>
      <c r="N10424" s="36">
        <f t="shared" si="921"/>
        <v>70.422748916094946</v>
      </c>
      <c r="O10424" s="36">
        <f t="shared" si="922"/>
        <v>70.422790133077712</v>
      </c>
      <c r="P10424" s="36">
        <f t="shared" si="923"/>
        <v>4.1216982765490684E-5</v>
      </c>
      <c r="Q10424" s="36">
        <f t="shared" si="924"/>
        <v>0</v>
      </c>
    </row>
    <row r="10425" spans="1:17" x14ac:dyDescent="0.3">
      <c r="A10425" s="29">
        <v>2679488</v>
      </c>
      <c r="B10425" s="1">
        <v>134</v>
      </c>
      <c r="C10425" s="1" t="s">
        <v>35</v>
      </c>
      <c r="D10425" s="1" t="s">
        <v>53</v>
      </c>
      <c r="E10425" s="1" t="s">
        <v>54</v>
      </c>
      <c r="F10425" s="47">
        <v>714</v>
      </c>
      <c r="G10425" s="34">
        <v>1069.28</v>
      </c>
      <c r="H10425" s="1" t="s">
        <v>218</v>
      </c>
      <c r="I10425" s="34">
        <v>2.3677999999999999E-4</v>
      </c>
      <c r="J10425" s="34">
        <v>4229.0522000000001</v>
      </c>
      <c r="K10425" s="35" t="str">
        <f t="shared" si="920"/>
        <v>Regte Heide &amp; Riels Laag_H4030</v>
      </c>
      <c r="L10425" s="36">
        <f>VLOOKUP(D10425,DATA!A:F,5,FALSE)</f>
        <v>1.0986712608830001E-2</v>
      </c>
      <c r="M10425" s="37">
        <f>VLOOKUP(D10425,DATA!A:F,6,FALSE)</f>
        <v>982</v>
      </c>
      <c r="N10425" s="36">
        <f t="shared" si="921"/>
        <v>72.290557442004712</v>
      </c>
      <c r="O10425" s="36">
        <f t="shared" si="922"/>
        <v>72.290609552102893</v>
      </c>
      <c r="P10425" s="36">
        <f t="shared" si="923"/>
        <v>5.2110098181401554E-5</v>
      </c>
      <c r="Q10425" s="36">
        <f t="shared" si="924"/>
        <v>0</v>
      </c>
    </row>
    <row r="10426" spans="1:17" x14ac:dyDescent="0.3">
      <c r="A10426" s="29">
        <v>2679489</v>
      </c>
      <c r="B10426" s="1">
        <v>134</v>
      </c>
      <c r="C10426" s="1" t="s">
        <v>35</v>
      </c>
      <c r="D10426" s="1" t="s">
        <v>53</v>
      </c>
      <c r="E10426" s="1" t="s">
        <v>54</v>
      </c>
      <c r="F10426" s="47">
        <v>714</v>
      </c>
      <c r="G10426" s="34">
        <v>1007.11</v>
      </c>
      <c r="H10426" s="1" t="s">
        <v>218</v>
      </c>
      <c r="I10426" s="34">
        <v>5.4149999999999999E-4</v>
      </c>
      <c r="J10426" s="34">
        <v>7600.9970000000003</v>
      </c>
      <c r="K10426" s="35" t="str">
        <f t="shared" si="920"/>
        <v>Regte Heide &amp; Riels Laag_H4030</v>
      </c>
      <c r="L10426" s="36">
        <f>VLOOKUP(D10426,DATA!A:F,5,FALSE)</f>
        <v>1.0986712608830001E-2</v>
      </c>
      <c r="M10426" s="37">
        <f>VLOOKUP(D10426,DATA!A:F,6,FALSE)</f>
        <v>982</v>
      </c>
      <c r="N10426" s="36">
        <f t="shared" si="921"/>
        <v>56.853496850898466</v>
      </c>
      <c r="O10426" s="36">
        <f t="shared" si="922"/>
        <v>56.853642789047484</v>
      </c>
      <c r="P10426" s="36">
        <f t="shared" si="923"/>
        <v>1.4593814901786573E-4</v>
      </c>
      <c r="Q10426" s="36">
        <f t="shared" si="924"/>
        <v>0</v>
      </c>
    </row>
    <row r="10427" spans="1:17" x14ac:dyDescent="0.3">
      <c r="A10427" s="29">
        <v>2679490</v>
      </c>
      <c r="B10427" s="1">
        <v>134</v>
      </c>
      <c r="C10427" s="1" t="s">
        <v>35</v>
      </c>
      <c r="D10427" s="1" t="s">
        <v>53</v>
      </c>
      <c r="E10427" s="1" t="s">
        <v>54</v>
      </c>
      <c r="F10427" s="47">
        <v>714</v>
      </c>
      <c r="G10427" s="34">
        <v>1156.21</v>
      </c>
      <c r="H10427" s="1" t="s">
        <v>218</v>
      </c>
      <c r="I10427" s="34">
        <v>9.6299999999999999E-4</v>
      </c>
      <c r="J10427" s="34">
        <v>5579.3954999999996</v>
      </c>
      <c r="K10427" s="35" t="str">
        <f t="shared" si="920"/>
        <v>Regte Heide &amp; Riels Laag_H4030</v>
      </c>
      <c r="L10427" s="36">
        <f>VLOOKUP(D10427,DATA!A:F,5,FALSE)</f>
        <v>1.0986712608830001E-2</v>
      </c>
      <c r="M10427" s="37">
        <f>VLOOKUP(D10427,DATA!A:F,6,FALSE)</f>
        <v>982</v>
      </c>
      <c r="N10427" s="36">
        <f t="shared" si="921"/>
        <v>87.146732324395686</v>
      </c>
      <c r="O10427" s="36">
        <f t="shared" si="922"/>
        <v>87.146850834943038</v>
      </c>
      <c r="P10427" s="36">
        <f t="shared" si="923"/>
        <v>1.1851054735245725E-4</v>
      </c>
      <c r="Q10427" s="36">
        <f t="shared" si="924"/>
        <v>0</v>
      </c>
    </row>
    <row r="10428" spans="1:17" x14ac:dyDescent="0.3">
      <c r="A10428" s="30">
        <v>2679491</v>
      </c>
      <c r="B10428" s="14">
        <v>134</v>
      </c>
      <c r="C10428" s="14" t="s">
        <v>35</v>
      </c>
      <c r="D10428" s="14" t="s">
        <v>55</v>
      </c>
      <c r="E10428" s="14" t="s">
        <v>56</v>
      </c>
      <c r="F10428" s="48">
        <v>500</v>
      </c>
      <c r="G10428" s="38">
        <v>1183.8399999999999</v>
      </c>
      <c r="H10428" s="14" t="s">
        <v>218</v>
      </c>
      <c r="I10428" s="38">
        <v>1.5421E-3</v>
      </c>
      <c r="J10428" s="38">
        <v>3510.6601999999998</v>
      </c>
      <c r="K10428" s="39" t="str">
        <f t="shared" si="920"/>
        <v>Regte Heide &amp; Riels Laag_H3130</v>
      </c>
      <c r="L10428" s="40">
        <f>VLOOKUP(D10428,DATA!A:F,5,FALSE)</f>
        <v>0</v>
      </c>
      <c r="M10428" s="41">
        <f>VLOOKUP(D10428,DATA!A:F,6,FALSE)</f>
        <v>3.5</v>
      </c>
      <c r="N10428" s="40">
        <f t="shared" si="921"/>
        <v>50</v>
      </c>
      <c r="O10428" s="40">
        <f t="shared" si="922"/>
        <v>50</v>
      </c>
      <c r="P10428" s="40">
        <f>J10428/10000*I10428</f>
        <v>5.4137890944200003E-4</v>
      </c>
      <c r="Q10428" s="40">
        <f>IF(AND(H10428&lt;&gt;"below",I10428&gt;=0.005),M10428*P10428,0)</f>
        <v>0</v>
      </c>
    </row>
    <row r="10429" spans="1:17" x14ac:dyDescent="0.3">
      <c r="A10429" s="29">
        <v>2679491</v>
      </c>
      <c r="B10429" s="1">
        <v>134</v>
      </c>
      <c r="C10429" s="1" t="s">
        <v>35</v>
      </c>
      <c r="D10429" s="1" t="s">
        <v>57</v>
      </c>
      <c r="E10429" s="1" t="s">
        <v>58</v>
      </c>
      <c r="F10429" s="47">
        <v>714</v>
      </c>
      <c r="G10429" s="34">
        <v>1183.8399999999999</v>
      </c>
      <c r="H10429" s="1" t="s">
        <v>218</v>
      </c>
      <c r="I10429" s="34">
        <v>1.5421E-3</v>
      </c>
      <c r="J10429" s="34">
        <v>12.70809</v>
      </c>
      <c r="K10429" s="35" t="str">
        <f t="shared" si="920"/>
        <v>Regte Heide &amp; Riels Laag_H3160</v>
      </c>
      <c r="L10429" s="36">
        <f>VLOOKUP(D10429,DATA!A:F,5,FALSE)</f>
        <v>1.0986712608830001E-2</v>
      </c>
      <c r="M10429" s="37">
        <f>VLOOKUP(D10429,DATA!A:F,6,FALSE)</f>
        <v>982</v>
      </c>
      <c r="N10429" s="36">
        <f t="shared" si="921"/>
        <v>90.181518841588243</v>
      </c>
      <c r="O10429" s="36">
        <f t="shared" si="922"/>
        <v>90.181668858147873</v>
      </c>
      <c r="P10429" s="36">
        <f t="shared" si="923"/>
        <v>1.5001655962976201E-4</v>
      </c>
      <c r="Q10429" s="36">
        <f t="shared" si="924"/>
        <v>0</v>
      </c>
    </row>
    <row r="10430" spans="1:17" x14ac:dyDescent="0.3">
      <c r="A10430" s="29">
        <v>2679491</v>
      </c>
      <c r="B10430" s="1">
        <v>134</v>
      </c>
      <c r="C10430" s="1" t="s">
        <v>35</v>
      </c>
      <c r="D10430" s="1" t="s">
        <v>41</v>
      </c>
      <c r="E10430" s="1" t="s">
        <v>42</v>
      </c>
      <c r="F10430" s="47">
        <v>1071</v>
      </c>
      <c r="G10430" s="34">
        <v>1183.8399999999999</v>
      </c>
      <c r="H10430" s="1" t="s">
        <v>218</v>
      </c>
      <c r="I10430" s="34">
        <v>1.5421E-3</v>
      </c>
      <c r="J10430" s="34">
        <v>766.57306000000005</v>
      </c>
      <c r="K10430" s="35" t="str">
        <f t="shared" si="920"/>
        <v>Regte Heide &amp; Riels Laag_H4010A</v>
      </c>
      <c r="L10430" s="36">
        <f>VLOOKUP(D10430,DATA!A:F,5,FALSE)</f>
        <v>1.3726988247862192E-2</v>
      </c>
      <c r="M10430" s="37">
        <f>VLOOKUP(D10430,DATA!A:F,6,FALSE)</f>
        <v>1285.5</v>
      </c>
      <c r="N10430" s="36">
        <f t="shared" si="921"/>
        <v>19.853345188848607</v>
      </c>
      <c r="O10430" s="36">
        <f t="shared" si="922"/>
        <v>19.853682017994899</v>
      </c>
      <c r="P10430" s="36">
        <f t="shared" si="923"/>
        <v>3.3682914629196148E-4</v>
      </c>
      <c r="Q10430" s="36">
        <f t="shared" si="924"/>
        <v>0</v>
      </c>
    </row>
    <row r="10431" spans="1:17" x14ac:dyDescent="0.3">
      <c r="A10431" s="29">
        <v>2679491</v>
      </c>
      <c r="B10431" s="1">
        <v>134</v>
      </c>
      <c r="C10431" s="1" t="s">
        <v>35</v>
      </c>
      <c r="D10431" s="1" t="s">
        <v>53</v>
      </c>
      <c r="E10431" s="1" t="s">
        <v>54</v>
      </c>
      <c r="F10431" s="47">
        <v>714</v>
      </c>
      <c r="G10431" s="34">
        <v>1183.8399999999999</v>
      </c>
      <c r="H10431" s="1" t="s">
        <v>218</v>
      </c>
      <c r="I10431" s="34">
        <v>1.5421E-3</v>
      </c>
      <c r="J10431" s="34">
        <v>600.85839999999996</v>
      </c>
      <c r="K10431" s="35" t="str">
        <f t="shared" si="920"/>
        <v>Regte Heide &amp; Riels Laag_H4030</v>
      </c>
      <c r="L10431" s="36">
        <f>VLOOKUP(D10431,DATA!A:F,5,FALSE)</f>
        <v>1.0986712608830001E-2</v>
      </c>
      <c r="M10431" s="37">
        <f>VLOOKUP(D10431,DATA!A:F,6,FALSE)</f>
        <v>982</v>
      </c>
      <c r="N10431" s="36">
        <f t="shared" si="921"/>
        <v>90.181518841588243</v>
      </c>
      <c r="O10431" s="36">
        <f t="shared" si="922"/>
        <v>90.181668858147873</v>
      </c>
      <c r="P10431" s="36">
        <f t="shared" si="923"/>
        <v>1.5001655962976201E-4</v>
      </c>
      <c r="Q10431" s="36">
        <f t="shared" si="924"/>
        <v>0</v>
      </c>
    </row>
    <row r="10432" spans="1:17" x14ac:dyDescent="0.3">
      <c r="A10432" s="29">
        <v>2679491</v>
      </c>
      <c r="B10432" s="1">
        <v>134</v>
      </c>
      <c r="C10432" s="1" t="s">
        <v>35</v>
      </c>
      <c r="D10432" s="1" t="s">
        <v>43</v>
      </c>
      <c r="E10432" s="1" t="s">
        <v>44</v>
      </c>
      <c r="F10432" s="47">
        <v>1071</v>
      </c>
      <c r="G10432" s="34">
        <v>1183.8399999999999</v>
      </c>
      <c r="H10432" s="1" t="s">
        <v>218</v>
      </c>
      <c r="I10432" s="34">
        <v>1.5421E-3</v>
      </c>
      <c r="J10432" s="34">
        <v>581.96936000000005</v>
      </c>
      <c r="K10432" s="35" t="str">
        <f t="shared" si="920"/>
        <v>Regte Heide &amp; Riels Laag_H7150</v>
      </c>
      <c r="L10432" s="36">
        <f>VLOOKUP(D10432,DATA!A:F,5,FALSE)</f>
        <v>1.3726988247862192E-2</v>
      </c>
      <c r="M10432" s="37">
        <f>VLOOKUP(D10432,DATA!A:F,6,FALSE)</f>
        <v>1285.5</v>
      </c>
      <c r="N10432" s="36">
        <f t="shared" si="921"/>
        <v>19.853345188848607</v>
      </c>
      <c r="O10432" s="36">
        <f t="shared" si="922"/>
        <v>19.853682017994899</v>
      </c>
      <c r="P10432" s="36">
        <f t="shared" si="923"/>
        <v>3.3682914629196148E-4</v>
      </c>
      <c r="Q10432" s="36">
        <f t="shared" si="924"/>
        <v>0</v>
      </c>
    </row>
    <row r="10433" spans="1:17" x14ac:dyDescent="0.3">
      <c r="A10433" s="29">
        <v>2679492</v>
      </c>
      <c r="B10433" s="1">
        <v>134</v>
      </c>
      <c r="C10433" s="1" t="s">
        <v>35</v>
      </c>
      <c r="D10433" s="1" t="s">
        <v>53</v>
      </c>
      <c r="E10433" s="1" t="s">
        <v>54</v>
      </c>
      <c r="F10433" s="47">
        <v>714</v>
      </c>
      <c r="G10433" s="34">
        <v>1673.68</v>
      </c>
      <c r="H10433" s="1" t="s">
        <v>218</v>
      </c>
      <c r="I10433" s="34">
        <v>3.7599E-3</v>
      </c>
      <c r="J10433" s="34">
        <v>263.73944</v>
      </c>
      <c r="K10433" s="35" t="str">
        <f t="shared" si="920"/>
        <v>Regte Heide &amp; Riels Laag_H4030</v>
      </c>
      <c r="L10433" s="36">
        <f>VLOOKUP(D10433,DATA!A:F,5,FALSE)</f>
        <v>1.0986712608830001E-2</v>
      </c>
      <c r="M10433" s="37">
        <f>VLOOKUP(D10433,DATA!A:F,6,FALSE)</f>
        <v>982</v>
      </c>
      <c r="N10433" s="36">
        <f t="shared" si="921"/>
        <v>99.949944349030815</v>
      </c>
      <c r="O10433" s="36">
        <f t="shared" si="922"/>
        <v>99.949946415699074</v>
      </c>
      <c r="P10433" s="36">
        <f t="shared" si="923"/>
        <v>2.0666682587489049E-6</v>
      </c>
      <c r="Q10433" s="36">
        <f t="shared" si="924"/>
        <v>0</v>
      </c>
    </row>
    <row r="10434" spans="1:17" x14ac:dyDescent="0.3">
      <c r="A10434" s="29">
        <v>2681015</v>
      </c>
      <c r="B10434" s="1">
        <v>134</v>
      </c>
      <c r="C10434" s="1" t="s">
        <v>35</v>
      </c>
      <c r="D10434" s="1" t="s">
        <v>53</v>
      </c>
      <c r="E10434" s="1" t="s">
        <v>54</v>
      </c>
      <c r="F10434" s="47">
        <v>714</v>
      </c>
      <c r="G10434" s="34">
        <v>1226.46</v>
      </c>
      <c r="H10434" s="1" t="s">
        <v>218</v>
      </c>
      <c r="I10434" s="34">
        <v>1.894E-4</v>
      </c>
      <c r="J10434" s="34">
        <v>9325.2630000000008</v>
      </c>
      <c r="K10434" s="35" t="str">
        <f t="shared" si="920"/>
        <v>Regte Heide &amp; Riels Laag_H4030</v>
      </c>
      <c r="L10434" s="36">
        <f>VLOOKUP(D10434,DATA!A:F,5,FALSE)</f>
        <v>1.0986712608830001E-2</v>
      </c>
      <c r="M10434" s="37">
        <f>VLOOKUP(D10434,DATA!A:F,6,FALSE)</f>
        <v>982</v>
      </c>
      <c r="N10434" s="36">
        <f t="shared" si="921"/>
        <v>93.618421917524515</v>
      </c>
      <c r="O10434" s="36">
        <f t="shared" si="922"/>
        <v>93.618434349402762</v>
      </c>
      <c r="P10434" s="36">
        <f t="shared" si="923"/>
        <v>1.2431878246843553E-5</v>
      </c>
      <c r="Q10434" s="36">
        <f t="shared" si="924"/>
        <v>0</v>
      </c>
    </row>
    <row r="10435" spans="1:17" x14ac:dyDescent="0.3">
      <c r="A10435" s="29">
        <v>2681016</v>
      </c>
      <c r="B10435" s="1">
        <v>134</v>
      </c>
      <c r="C10435" s="1" t="s">
        <v>35</v>
      </c>
      <c r="D10435" s="1" t="s">
        <v>41</v>
      </c>
      <c r="E10435" s="1" t="s">
        <v>42</v>
      </c>
      <c r="F10435" s="47">
        <v>1071</v>
      </c>
      <c r="G10435" s="34">
        <v>1149.5999999999999</v>
      </c>
      <c r="H10435" s="1" t="s">
        <v>218</v>
      </c>
      <c r="I10435" s="34">
        <v>2.1267000000000001E-4</v>
      </c>
      <c r="J10435" s="34">
        <v>227.17679000000001</v>
      </c>
      <c r="K10435" s="35" t="str">
        <f t="shared" ref="K10435:K10498" si="925">_xlfn.CONCAT(C10435,"_",D10435)</f>
        <v>Regte Heide &amp; Riels Laag_H4010A</v>
      </c>
      <c r="L10435" s="36">
        <f>VLOOKUP(D10435,DATA!A:F,5,FALSE)</f>
        <v>1.3726988247862192E-2</v>
      </c>
      <c r="M10435" s="37">
        <f>VLOOKUP(D10435,DATA!A:F,6,FALSE)</f>
        <v>1285.5</v>
      </c>
      <c r="N10435" s="36">
        <f t="shared" ref="N10435:N10498" si="926">100/(1+EXP(-L10435*(G10435-M10435)))</f>
        <v>13.406353587804801</v>
      </c>
      <c r="O10435" s="36">
        <f t="shared" ref="O10435:O10498" si="927">100/(1+EXP(-L10435*((G10435+I10435)-M10435)))</f>
        <v>13.406387478357741</v>
      </c>
      <c r="P10435" s="36">
        <f t="shared" ref="P10435:P10498" si="928">O10435-N10435</f>
        <v>3.3890552940007979E-5</v>
      </c>
      <c r="Q10435" s="36">
        <f t="shared" ref="Q10435:Q10498" si="929">IF(AND(H10435&lt;&gt;"below",I10435&gt;=0.005),J10435*P10435/100,0)</f>
        <v>0</v>
      </c>
    </row>
    <row r="10436" spans="1:17" x14ac:dyDescent="0.3">
      <c r="A10436" s="29">
        <v>2681016</v>
      </c>
      <c r="B10436" s="1">
        <v>134</v>
      </c>
      <c r="C10436" s="1" t="s">
        <v>35</v>
      </c>
      <c r="D10436" s="1" t="s">
        <v>53</v>
      </c>
      <c r="E10436" s="1" t="s">
        <v>54</v>
      </c>
      <c r="F10436" s="47">
        <v>714</v>
      </c>
      <c r="G10436" s="34">
        <v>1149.5999999999999</v>
      </c>
      <c r="H10436" s="1" t="s">
        <v>218</v>
      </c>
      <c r="I10436" s="34">
        <v>2.1267000000000001E-4</v>
      </c>
      <c r="J10436" s="34">
        <v>6264.3339999999998</v>
      </c>
      <c r="K10436" s="35" t="str">
        <f t="shared" si="925"/>
        <v>Regte Heide &amp; Riels Laag_H4030</v>
      </c>
      <c r="L10436" s="36">
        <f>VLOOKUP(D10436,DATA!A:F,5,FALSE)</f>
        <v>1.0986712608830001E-2</v>
      </c>
      <c r="M10436" s="37">
        <f>VLOOKUP(D10436,DATA!A:F,6,FALSE)</f>
        <v>982</v>
      </c>
      <c r="N10436" s="36">
        <f t="shared" si="926"/>
        <v>86.311101273465937</v>
      </c>
      <c r="O10436" s="36">
        <f t="shared" si="927"/>
        <v>86.31112887980359</v>
      </c>
      <c r="P10436" s="36">
        <f t="shared" si="928"/>
        <v>2.7606337653196533E-5</v>
      </c>
      <c r="Q10436" s="36">
        <f t="shared" si="929"/>
        <v>0</v>
      </c>
    </row>
    <row r="10437" spans="1:17" x14ac:dyDescent="0.3">
      <c r="A10437" s="29">
        <v>2681017</v>
      </c>
      <c r="B10437" s="1">
        <v>134</v>
      </c>
      <c r="C10437" s="1" t="s">
        <v>35</v>
      </c>
      <c r="D10437" s="1" t="s">
        <v>53</v>
      </c>
      <c r="E10437" s="1" t="s">
        <v>54</v>
      </c>
      <c r="F10437" s="47">
        <v>714</v>
      </c>
      <c r="G10437" s="34">
        <v>1022.9</v>
      </c>
      <c r="H10437" s="1" t="s">
        <v>218</v>
      </c>
      <c r="I10437" s="34">
        <v>2.9310000000000002E-4</v>
      </c>
      <c r="J10437" s="34">
        <v>6970.7169999999996</v>
      </c>
      <c r="K10437" s="35" t="str">
        <f t="shared" si="925"/>
        <v>Regte Heide &amp; Riels Laag_H4030</v>
      </c>
      <c r="L10437" s="36">
        <f>VLOOKUP(D10437,DATA!A:F,5,FALSE)</f>
        <v>1.0986712608830001E-2</v>
      </c>
      <c r="M10437" s="37">
        <f>VLOOKUP(D10437,DATA!A:F,6,FALSE)</f>
        <v>982</v>
      </c>
      <c r="N10437" s="36">
        <f t="shared" si="926"/>
        <v>61.04862360375364</v>
      </c>
      <c r="O10437" s="36">
        <f t="shared" si="927"/>
        <v>61.048700177891128</v>
      </c>
      <c r="P10437" s="36">
        <f t="shared" si="928"/>
        <v>7.6574137487739335E-5</v>
      </c>
      <c r="Q10437" s="36">
        <f t="shared" si="929"/>
        <v>0</v>
      </c>
    </row>
    <row r="10438" spans="1:17" x14ac:dyDescent="0.3">
      <c r="A10438" s="29">
        <v>2681018</v>
      </c>
      <c r="B10438" s="1">
        <v>134</v>
      </c>
      <c r="C10438" s="1" t="s">
        <v>35</v>
      </c>
      <c r="D10438" s="1" t="s">
        <v>53</v>
      </c>
      <c r="E10438" s="1" t="s">
        <v>54</v>
      </c>
      <c r="F10438" s="47">
        <v>714</v>
      </c>
      <c r="G10438" s="34">
        <v>999.27</v>
      </c>
      <c r="H10438" s="1" t="s">
        <v>218</v>
      </c>
      <c r="I10438" s="34">
        <v>6.3460000000000003E-4</v>
      </c>
      <c r="J10438" s="34">
        <v>9651.7279999999992</v>
      </c>
      <c r="K10438" s="35" t="str">
        <f t="shared" si="925"/>
        <v>Regte Heide &amp; Riels Laag_H4030</v>
      </c>
      <c r="L10438" s="36">
        <f>VLOOKUP(D10438,DATA!A:F,5,FALSE)</f>
        <v>1.0986712608830001E-2</v>
      </c>
      <c r="M10438" s="37">
        <f>VLOOKUP(D10438,DATA!A:F,6,FALSE)</f>
        <v>982</v>
      </c>
      <c r="N10438" s="36">
        <f t="shared" si="926"/>
        <v>54.729333097417403</v>
      </c>
      <c r="O10438" s="36">
        <f t="shared" si="927"/>
        <v>54.729505842119686</v>
      </c>
      <c r="P10438" s="36">
        <f t="shared" si="928"/>
        <v>1.7274470228301197E-4</v>
      </c>
      <c r="Q10438" s="36">
        <f t="shared" si="929"/>
        <v>0</v>
      </c>
    </row>
    <row r="10439" spans="1:17" x14ac:dyDescent="0.3">
      <c r="A10439" s="30">
        <v>2681019</v>
      </c>
      <c r="B10439" s="14">
        <v>134</v>
      </c>
      <c r="C10439" s="14" t="s">
        <v>35</v>
      </c>
      <c r="D10439" s="14" t="s">
        <v>55</v>
      </c>
      <c r="E10439" s="14" t="s">
        <v>56</v>
      </c>
      <c r="F10439" s="48">
        <v>500</v>
      </c>
      <c r="G10439" s="38">
        <v>1143.1099999999999</v>
      </c>
      <c r="H10439" s="14" t="s">
        <v>218</v>
      </c>
      <c r="I10439" s="38">
        <v>1.1615E-3</v>
      </c>
      <c r="J10439" s="38">
        <v>1578.0150000000001</v>
      </c>
      <c r="K10439" s="39" t="str">
        <f t="shared" si="925"/>
        <v>Regte Heide &amp; Riels Laag_H3130</v>
      </c>
      <c r="L10439" s="40">
        <f>VLOOKUP(D10439,DATA!A:F,5,FALSE)</f>
        <v>0</v>
      </c>
      <c r="M10439" s="41">
        <f>VLOOKUP(D10439,DATA!A:F,6,FALSE)</f>
        <v>3.5</v>
      </c>
      <c r="N10439" s="40">
        <f t="shared" si="926"/>
        <v>50</v>
      </c>
      <c r="O10439" s="40">
        <f t="shared" si="927"/>
        <v>50</v>
      </c>
      <c r="P10439" s="40">
        <f>J10439/10000*I10439</f>
        <v>1.8328644225E-4</v>
      </c>
      <c r="Q10439" s="40">
        <f>IF(AND(H10439&lt;&gt;"below",I10439&gt;=0.005),M10439*P10439,0)</f>
        <v>0</v>
      </c>
    </row>
    <row r="10440" spans="1:17" x14ac:dyDescent="0.3">
      <c r="A10440" s="29">
        <v>2681019</v>
      </c>
      <c r="B10440" s="1">
        <v>134</v>
      </c>
      <c r="C10440" s="1" t="s">
        <v>35</v>
      </c>
      <c r="D10440" s="1" t="s">
        <v>57</v>
      </c>
      <c r="E10440" s="1" t="s">
        <v>58</v>
      </c>
      <c r="F10440" s="47">
        <v>714</v>
      </c>
      <c r="G10440" s="34">
        <v>1143.1099999999999</v>
      </c>
      <c r="H10440" s="1" t="s">
        <v>218</v>
      </c>
      <c r="I10440" s="34">
        <v>1.1615E-3</v>
      </c>
      <c r="J10440" s="34">
        <v>730.73400000000004</v>
      </c>
      <c r="K10440" s="35" t="str">
        <f t="shared" si="925"/>
        <v>Regte Heide &amp; Riels Laag_H3160</v>
      </c>
      <c r="L10440" s="36">
        <f>VLOOKUP(D10440,DATA!A:F,5,FALSE)</f>
        <v>1.0986712608830001E-2</v>
      </c>
      <c r="M10440" s="37">
        <f>VLOOKUP(D10440,DATA!A:F,6,FALSE)</f>
        <v>982</v>
      </c>
      <c r="N10440" s="36">
        <f t="shared" si="926"/>
        <v>85.446628505416371</v>
      </c>
      <c r="O10440" s="36">
        <f t="shared" si="927"/>
        <v>85.446787193224239</v>
      </c>
      <c r="P10440" s="36">
        <f t="shared" si="928"/>
        <v>1.5868780786831849E-4</v>
      </c>
      <c r="Q10440" s="36">
        <f t="shared" si="929"/>
        <v>0</v>
      </c>
    </row>
    <row r="10441" spans="1:17" x14ac:dyDescent="0.3">
      <c r="A10441" s="29">
        <v>2681019</v>
      </c>
      <c r="B10441" s="1">
        <v>134</v>
      </c>
      <c r="C10441" s="1" t="s">
        <v>35</v>
      </c>
      <c r="D10441" s="1" t="s">
        <v>53</v>
      </c>
      <c r="E10441" s="1" t="s">
        <v>54</v>
      </c>
      <c r="F10441" s="47">
        <v>714</v>
      </c>
      <c r="G10441" s="34">
        <v>1143.1099999999999</v>
      </c>
      <c r="H10441" s="1" t="s">
        <v>218</v>
      </c>
      <c r="I10441" s="34">
        <v>1.1615E-3</v>
      </c>
      <c r="J10441" s="34">
        <v>3877.4526000000001</v>
      </c>
      <c r="K10441" s="35" t="str">
        <f t="shared" si="925"/>
        <v>Regte Heide &amp; Riels Laag_H4030</v>
      </c>
      <c r="L10441" s="36">
        <f>VLOOKUP(D10441,DATA!A:F,5,FALSE)</f>
        <v>1.0986712608830001E-2</v>
      </c>
      <c r="M10441" s="37">
        <f>VLOOKUP(D10441,DATA!A:F,6,FALSE)</f>
        <v>982</v>
      </c>
      <c r="N10441" s="36">
        <f t="shared" si="926"/>
        <v>85.446628505416371</v>
      </c>
      <c r="O10441" s="36">
        <f t="shared" si="927"/>
        <v>85.446787193224239</v>
      </c>
      <c r="P10441" s="36">
        <f t="shared" si="928"/>
        <v>1.5868780786831849E-4</v>
      </c>
      <c r="Q10441" s="36">
        <f t="shared" si="929"/>
        <v>0</v>
      </c>
    </row>
    <row r="10442" spans="1:17" x14ac:dyDescent="0.3">
      <c r="A10442" s="29">
        <v>2681019</v>
      </c>
      <c r="B10442" s="1">
        <v>134</v>
      </c>
      <c r="C10442" s="1" t="s">
        <v>35</v>
      </c>
      <c r="D10442" s="1" t="s">
        <v>43</v>
      </c>
      <c r="E10442" s="1" t="s">
        <v>44</v>
      </c>
      <c r="F10442" s="47">
        <v>1071</v>
      </c>
      <c r="G10442" s="34">
        <v>1143.1099999999999</v>
      </c>
      <c r="H10442" s="1" t="s">
        <v>218</v>
      </c>
      <c r="I10442" s="34">
        <v>1.1615E-3</v>
      </c>
      <c r="J10442" s="34">
        <v>1027.3499999999999</v>
      </c>
      <c r="K10442" s="35" t="str">
        <f t="shared" si="925"/>
        <v>Regte Heide &amp; Riels Laag_H7150</v>
      </c>
      <c r="L10442" s="36">
        <f>VLOOKUP(D10442,DATA!A:F,5,FALSE)</f>
        <v>1.3726988247862192E-2</v>
      </c>
      <c r="M10442" s="37">
        <f>VLOOKUP(D10442,DATA!A:F,6,FALSE)</f>
        <v>1285.5</v>
      </c>
      <c r="N10442" s="36">
        <f t="shared" si="926"/>
        <v>12.40541775479889</v>
      </c>
      <c r="O10442" s="36">
        <f t="shared" si="927"/>
        <v>12.40559100977571</v>
      </c>
      <c r="P10442" s="36">
        <f t="shared" si="928"/>
        <v>1.7325497682030289E-4</v>
      </c>
      <c r="Q10442" s="36">
        <f t="shared" si="929"/>
        <v>0</v>
      </c>
    </row>
    <row r="10443" spans="1:17" x14ac:dyDescent="0.3">
      <c r="A10443" s="30">
        <v>2681020</v>
      </c>
      <c r="B10443" s="14">
        <v>134</v>
      </c>
      <c r="C10443" s="14" t="s">
        <v>35</v>
      </c>
      <c r="D10443" s="14" t="s">
        <v>55</v>
      </c>
      <c r="E10443" s="14" t="s">
        <v>56</v>
      </c>
      <c r="F10443" s="48">
        <v>500</v>
      </c>
      <c r="G10443" s="38">
        <v>1219.26</v>
      </c>
      <c r="H10443" s="14" t="s">
        <v>218</v>
      </c>
      <c r="I10443" s="38">
        <v>2.2466999999999999E-3</v>
      </c>
      <c r="J10443" s="38">
        <v>774.53252999999995</v>
      </c>
      <c r="K10443" s="39" t="str">
        <f t="shared" si="925"/>
        <v>Regte Heide &amp; Riels Laag_H3130</v>
      </c>
      <c r="L10443" s="40">
        <f>VLOOKUP(D10443,DATA!A:F,5,FALSE)</f>
        <v>0</v>
      </c>
      <c r="M10443" s="41">
        <f>VLOOKUP(D10443,DATA!A:F,6,FALSE)</f>
        <v>3.5</v>
      </c>
      <c r="N10443" s="40">
        <f t="shared" si="926"/>
        <v>50</v>
      </c>
      <c r="O10443" s="40">
        <f t="shared" si="927"/>
        <v>50</v>
      </c>
      <c r="P10443" s="40">
        <f>J10443/10000*I10443</f>
        <v>1.7401422351509999E-4</v>
      </c>
      <c r="Q10443" s="40">
        <f>IF(AND(H10443&lt;&gt;"below",I10443&gt;=0.005),M10443*P10443,0)</f>
        <v>0</v>
      </c>
    </row>
    <row r="10444" spans="1:17" x14ac:dyDescent="0.3">
      <c r="A10444" s="29">
        <v>2681020</v>
      </c>
      <c r="B10444" s="1">
        <v>134</v>
      </c>
      <c r="C10444" s="1" t="s">
        <v>35</v>
      </c>
      <c r="D10444" s="1" t="s">
        <v>41</v>
      </c>
      <c r="E10444" s="1" t="s">
        <v>42</v>
      </c>
      <c r="F10444" s="47">
        <v>1071</v>
      </c>
      <c r="G10444" s="34">
        <v>1219.26</v>
      </c>
      <c r="H10444" s="1" t="s">
        <v>218</v>
      </c>
      <c r="I10444" s="34">
        <v>2.2466999999999999E-3</v>
      </c>
      <c r="J10444" s="34">
        <v>928.05039999999997</v>
      </c>
      <c r="K10444" s="35" t="str">
        <f t="shared" si="925"/>
        <v>Regte Heide &amp; Riels Laag_H4010A</v>
      </c>
      <c r="L10444" s="36">
        <f>VLOOKUP(D10444,DATA!A:F,5,FALSE)</f>
        <v>1.3726988247862192E-2</v>
      </c>
      <c r="M10444" s="37">
        <f>VLOOKUP(D10444,DATA!A:F,6,FALSE)</f>
        <v>1285.5</v>
      </c>
      <c r="N10444" s="36">
        <f t="shared" si="926"/>
        <v>28.714807397884176</v>
      </c>
      <c r="O10444" s="36">
        <f t="shared" si="927"/>
        <v>28.715438687190954</v>
      </c>
      <c r="P10444" s="36">
        <f t="shared" si="928"/>
        <v>6.3128930677791573E-4</v>
      </c>
      <c r="Q10444" s="36">
        <f t="shared" si="929"/>
        <v>0</v>
      </c>
    </row>
    <row r="10445" spans="1:17" x14ac:dyDescent="0.3">
      <c r="A10445" s="29">
        <v>2681020</v>
      </c>
      <c r="B10445" s="1">
        <v>134</v>
      </c>
      <c r="C10445" s="1" t="s">
        <v>35</v>
      </c>
      <c r="D10445" s="1" t="s">
        <v>53</v>
      </c>
      <c r="E10445" s="1" t="s">
        <v>54</v>
      </c>
      <c r="F10445" s="47">
        <v>714</v>
      </c>
      <c r="G10445" s="34">
        <v>1219.26</v>
      </c>
      <c r="H10445" s="1" t="s">
        <v>218</v>
      </c>
      <c r="I10445" s="34">
        <v>2.2466999999999999E-3</v>
      </c>
      <c r="J10445" s="34">
        <v>3662.3829999999998</v>
      </c>
      <c r="K10445" s="35" t="str">
        <f t="shared" si="925"/>
        <v>Regte Heide &amp; Riels Laag_H4030</v>
      </c>
      <c r="L10445" s="36">
        <f>VLOOKUP(D10445,DATA!A:F,5,FALSE)</f>
        <v>1.0986712608830001E-2</v>
      </c>
      <c r="M10445" s="37">
        <f>VLOOKUP(D10445,DATA!A:F,6,FALSE)</f>
        <v>982</v>
      </c>
      <c r="N10445" s="36">
        <f t="shared" si="926"/>
        <v>93.129201311724145</v>
      </c>
      <c r="O10445" s="36">
        <f t="shared" si="927"/>
        <v>93.12935925506811</v>
      </c>
      <c r="P10445" s="36">
        <f t="shared" si="928"/>
        <v>1.5794334396446175E-4</v>
      </c>
      <c r="Q10445" s="36">
        <f t="shared" si="929"/>
        <v>0</v>
      </c>
    </row>
    <row r="10446" spans="1:17" x14ac:dyDescent="0.3">
      <c r="A10446" s="29">
        <v>2681020</v>
      </c>
      <c r="B10446" s="1">
        <v>134</v>
      </c>
      <c r="C10446" s="1" t="s">
        <v>35</v>
      </c>
      <c r="D10446" s="1" t="s">
        <v>43</v>
      </c>
      <c r="E10446" s="1" t="s">
        <v>44</v>
      </c>
      <c r="F10446" s="47">
        <v>1071</v>
      </c>
      <c r="G10446" s="34">
        <v>1219.26</v>
      </c>
      <c r="H10446" s="1" t="s">
        <v>218</v>
      </c>
      <c r="I10446" s="34">
        <v>2.2466999999999999E-3</v>
      </c>
      <c r="J10446" s="34">
        <v>197.39968999999999</v>
      </c>
      <c r="K10446" s="35" t="str">
        <f t="shared" si="925"/>
        <v>Regte Heide &amp; Riels Laag_H7150</v>
      </c>
      <c r="L10446" s="36">
        <f>VLOOKUP(D10446,DATA!A:F,5,FALSE)</f>
        <v>1.3726988247862192E-2</v>
      </c>
      <c r="M10446" s="37">
        <f>VLOOKUP(D10446,DATA!A:F,6,FALSE)</f>
        <v>1285.5</v>
      </c>
      <c r="N10446" s="36">
        <f t="shared" si="926"/>
        <v>28.714807397884176</v>
      </c>
      <c r="O10446" s="36">
        <f t="shared" si="927"/>
        <v>28.715438687190954</v>
      </c>
      <c r="P10446" s="36">
        <f t="shared" si="928"/>
        <v>6.3128930677791573E-4</v>
      </c>
      <c r="Q10446" s="36">
        <f t="shared" si="929"/>
        <v>0</v>
      </c>
    </row>
    <row r="10447" spans="1:17" x14ac:dyDescent="0.3">
      <c r="A10447" s="29">
        <v>2682543</v>
      </c>
      <c r="B10447" s="1">
        <v>134</v>
      </c>
      <c r="C10447" s="1" t="s">
        <v>35</v>
      </c>
      <c r="D10447" s="1" t="s">
        <v>43</v>
      </c>
      <c r="E10447" s="1" t="s">
        <v>44</v>
      </c>
      <c r="F10447" s="47">
        <v>1071</v>
      </c>
      <c r="G10447" s="34">
        <v>1307.97</v>
      </c>
      <c r="H10447" s="1" t="s">
        <v>218</v>
      </c>
      <c r="I10447" s="34">
        <v>1.5924999999999999E-4</v>
      </c>
      <c r="J10447" s="34">
        <v>28.780859</v>
      </c>
      <c r="K10447" s="35" t="str">
        <f t="shared" si="925"/>
        <v>Regte Heide &amp; Riels Laag_H7150</v>
      </c>
      <c r="L10447" s="36">
        <f>VLOOKUP(D10447,DATA!A:F,5,FALSE)</f>
        <v>1.3726988247862192E-2</v>
      </c>
      <c r="M10447" s="37">
        <f>VLOOKUP(D10447,DATA!A:F,6,FALSE)</f>
        <v>1285.5</v>
      </c>
      <c r="N10447" s="36">
        <f t="shared" si="926"/>
        <v>57.650576195278312</v>
      </c>
      <c r="O10447" s="36">
        <f t="shared" si="927"/>
        <v>57.6506295663334</v>
      </c>
      <c r="P10447" s="36">
        <f t="shared" si="928"/>
        <v>5.3371055088291541E-5</v>
      </c>
      <c r="Q10447" s="36">
        <f t="shared" si="929"/>
        <v>0</v>
      </c>
    </row>
    <row r="10448" spans="1:17" x14ac:dyDescent="0.3">
      <c r="A10448" s="29">
        <v>2682544</v>
      </c>
      <c r="B10448" s="1">
        <v>134</v>
      </c>
      <c r="C10448" s="1" t="s">
        <v>35</v>
      </c>
      <c r="D10448" s="1" t="s">
        <v>53</v>
      </c>
      <c r="E10448" s="1" t="s">
        <v>54</v>
      </c>
      <c r="F10448" s="47">
        <v>714</v>
      </c>
      <c r="G10448" s="34">
        <v>1286.8</v>
      </c>
      <c r="H10448" s="1" t="s">
        <v>218</v>
      </c>
      <c r="I10448" s="34">
        <v>1.8128E-4</v>
      </c>
      <c r="J10448" s="34">
        <v>1436.9001000000001</v>
      </c>
      <c r="K10448" s="35" t="str">
        <f t="shared" si="925"/>
        <v>Regte Heide &amp; Riels Laag_H4030</v>
      </c>
      <c r="L10448" s="36">
        <f>VLOOKUP(D10448,DATA!A:F,5,FALSE)</f>
        <v>1.0986712608830001E-2</v>
      </c>
      <c r="M10448" s="37">
        <f>VLOOKUP(D10448,DATA!A:F,6,FALSE)</f>
        <v>982</v>
      </c>
      <c r="N10448" s="36">
        <f t="shared" si="926"/>
        <v>96.606387923496897</v>
      </c>
      <c r="O10448" s="36">
        <f t="shared" si="927"/>
        <v>96.606394453077613</v>
      </c>
      <c r="P10448" s="36">
        <f t="shared" si="928"/>
        <v>6.5295807161191988E-6</v>
      </c>
      <c r="Q10448" s="36">
        <f t="shared" si="929"/>
        <v>0</v>
      </c>
    </row>
    <row r="10449" spans="1:17" x14ac:dyDescent="0.3">
      <c r="A10449" s="29">
        <v>2682545</v>
      </c>
      <c r="B10449" s="1">
        <v>134</v>
      </c>
      <c r="C10449" s="1" t="s">
        <v>35</v>
      </c>
      <c r="D10449" s="1" t="s">
        <v>53</v>
      </c>
      <c r="E10449" s="1" t="s">
        <v>54</v>
      </c>
      <c r="F10449" s="47">
        <v>714</v>
      </c>
      <c r="G10449" s="34">
        <v>1123.81</v>
      </c>
      <c r="H10449" s="1" t="s">
        <v>218</v>
      </c>
      <c r="I10449" s="34">
        <v>1.9058000000000001E-4</v>
      </c>
      <c r="J10449" s="34">
        <v>8200.2209999999995</v>
      </c>
      <c r="K10449" s="35" t="str">
        <f t="shared" si="925"/>
        <v>Regte Heide &amp; Riels Laag_H4030</v>
      </c>
      <c r="L10449" s="36">
        <f>VLOOKUP(D10449,DATA!A:F,5,FALSE)</f>
        <v>1.0986712608830001E-2</v>
      </c>
      <c r="M10449" s="37">
        <f>VLOOKUP(D10449,DATA!A:F,6,FALSE)</f>
        <v>982</v>
      </c>
      <c r="N10449" s="36">
        <f t="shared" si="926"/>
        <v>82.606987338848114</v>
      </c>
      <c r="O10449" s="36">
        <f t="shared" si="927"/>
        <v>82.60701742290405</v>
      </c>
      <c r="P10449" s="36">
        <f t="shared" si="928"/>
        <v>3.0084055936185905E-5</v>
      </c>
      <c r="Q10449" s="36">
        <f t="shared" si="929"/>
        <v>0</v>
      </c>
    </row>
    <row r="10450" spans="1:17" x14ac:dyDescent="0.3">
      <c r="A10450" s="29">
        <v>2682546</v>
      </c>
      <c r="B10450" s="1">
        <v>134</v>
      </c>
      <c r="C10450" s="1" t="s">
        <v>35</v>
      </c>
      <c r="D10450" s="1" t="s">
        <v>41</v>
      </c>
      <c r="E10450" s="1" t="s">
        <v>42</v>
      </c>
      <c r="F10450" s="47">
        <v>1071</v>
      </c>
      <c r="G10450" s="34">
        <v>1138.67</v>
      </c>
      <c r="H10450" s="1" t="s">
        <v>218</v>
      </c>
      <c r="I10450" s="34">
        <v>2.5195000000000003E-4</v>
      </c>
      <c r="J10450" s="34">
        <v>2709.3593999999998</v>
      </c>
      <c r="K10450" s="35" t="str">
        <f t="shared" si="925"/>
        <v>Regte Heide &amp; Riels Laag_H4010A</v>
      </c>
      <c r="L10450" s="36">
        <f>VLOOKUP(D10450,DATA!A:F,5,FALSE)</f>
        <v>1.3726988247862192E-2</v>
      </c>
      <c r="M10450" s="37">
        <f>VLOOKUP(D10450,DATA!A:F,6,FALSE)</f>
        <v>1285.5</v>
      </c>
      <c r="N10450" s="36">
        <f t="shared" si="926"/>
        <v>11.758160776838562</v>
      </c>
      <c r="O10450" s="36">
        <f t="shared" si="927"/>
        <v>11.758196661110945</v>
      </c>
      <c r="P10450" s="36">
        <f t="shared" si="928"/>
        <v>3.5884272383768234E-5</v>
      </c>
      <c r="Q10450" s="36">
        <f t="shared" si="929"/>
        <v>0</v>
      </c>
    </row>
    <row r="10451" spans="1:17" x14ac:dyDescent="0.3">
      <c r="A10451" s="29">
        <v>2682546</v>
      </c>
      <c r="B10451" s="1">
        <v>134</v>
      </c>
      <c r="C10451" s="1" t="s">
        <v>35</v>
      </c>
      <c r="D10451" s="1" t="s">
        <v>53</v>
      </c>
      <c r="E10451" s="1" t="s">
        <v>54</v>
      </c>
      <c r="F10451" s="47">
        <v>714</v>
      </c>
      <c r="G10451" s="34">
        <v>1138.67</v>
      </c>
      <c r="H10451" s="1" t="s">
        <v>218</v>
      </c>
      <c r="I10451" s="34">
        <v>2.5195000000000003E-4</v>
      </c>
      <c r="J10451" s="34">
        <v>3015.3035</v>
      </c>
      <c r="K10451" s="35" t="str">
        <f t="shared" si="925"/>
        <v>Regte Heide &amp; Riels Laag_H4030</v>
      </c>
      <c r="L10451" s="36">
        <f>VLOOKUP(D10451,DATA!A:F,5,FALSE)</f>
        <v>1.0986712608830001E-2</v>
      </c>
      <c r="M10451" s="37">
        <f>VLOOKUP(D10451,DATA!A:F,6,FALSE)</f>
        <v>982</v>
      </c>
      <c r="N10451" s="36">
        <f t="shared" si="926"/>
        <v>84.829469852539816</v>
      </c>
      <c r="O10451" s="36">
        <f t="shared" si="927"/>
        <v>84.829505475435482</v>
      </c>
      <c r="P10451" s="36">
        <f t="shared" si="928"/>
        <v>3.5622895666165277E-5</v>
      </c>
      <c r="Q10451" s="36">
        <f t="shared" si="929"/>
        <v>0</v>
      </c>
    </row>
    <row r="10452" spans="1:17" x14ac:dyDescent="0.3">
      <c r="A10452" s="29">
        <v>2682546</v>
      </c>
      <c r="B10452" s="1">
        <v>134</v>
      </c>
      <c r="C10452" s="1" t="s">
        <v>35</v>
      </c>
      <c r="D10452" s="1" t="s">
        <v>43</v>
      </c>
      <c r="E10452" s="1" t="s">
        <v>44</v>
      </c>
      <c r="F10452" s="47">
        <v>1071</v>
      </c>
      <c r="G10452" s="34">
        <v>1138.67</v>
      </c>
      <c r="H10452" s="1" t="s">
        <v>218</v>
      </c>
      <c r="I10452" s="34">
        <v>2.5195000000000003E-4</v>
      </c>
      <c r="J10452" s="34">
        <v>1570.5425</v>
      </c>
      <c r="K10452" s="35" t="str">
        <f t="shared" si="925"/>
        <v>Regte Heide &amp; Riels Laag_H7150</v>
      </c>
      <c r="L10452" s="36">
        <f>VLOOKUP(D10452,DATA!A:F,5,FALSE)</f>
        <v>1.3726988247862192E-2</v>
      </c>
      <c r="M10452" s="37">
        <f>VLOOKUP(D10452,DATA!A:F,6,FALSE)</f>
        <v>1285.5</v>
      </c>
      <c r="N10452" s="36">
        <f t="shared" si="926"/>
        <v>11.758160776838562</v>
      </c>
      <c r="O10452" s="36">
        <f t="shared" si="927"/>
        <v>11.758196661110945</v>
      </c>
      <c r="P10452" s="36">
        <f t="shared" si="928"/>
        <v>3.5884272383768234E-5</v>
      </c>
      <c r="Q10452" s="36">
        <f t="shared" si="929"/>
        <v>0</v>
      </c>
    </row>
    <row r="10453" spans="1:17" x14ac:dyDescent="0.3">
      <c r="A10453" s="29">
        <v>2682547</v>
      </c>
      <c r="B10453" s="1">
        <v>134</v>
      </c>
      <c r="C10453" s="1" t="s">
        <v>35</v>
      </c>
      <c r="D10453" s="1" t="s">
        <v>53</v>
      </c>
      <c r="E10453" s="1" t="s">
        <v>54</v>
      </c>
      <c r="F10453" s="47">
        <v>714</v>
      </c>
      <c r="G10453" s="34">
        <v>1017.41</v>
      </c>
      <c r="H10453" s="1" t="s">
        <v>218</v>
      </c>
      <c r="I10453" s="34">
        <v>5.0739999999999997E-4</v>
      </c>
      <c r="J10453" s="34">
        <v>8386.58</v>
      </c>
      <c r="K10453" s="35" t="str">
        <f t="shared" si="925"/>
        <v>Regte Heide &amp; Riels Laag_H4030</v>
      </c>
      <c r="L10453" s="36">
        <f>VLOOKUP(D10453,DATA!A:F,5,FALSE)</f>
        <v>1.0986712608830001E-2</v>
      </c>
      <c r="M10453" s="37">
        <f>VLOOKUP(D10453,DATA!A:F,6,FALSE)</f>
        <v>982</v>
      </c>
      <c r="N10453" s="36">
        <f t="shared" si="926"/>
        <v>59.605145553826439</v>
      </c>
      <c r="O10453" s="36">
        <f t="shared" si="927"/>
        <v>59.60527977709026</v>
      </c>
      <c r="P10453" s="36">
        <f t="shared" si="928"/>
        <v>1.3422326382084293E-4</v>
      </c>
      <c r="Q10453" s="36">
        <f t="shared" si="929"/>
        <v>0</v>
      </c>
    </row>
    <row r="10454" spans="1:17" x14ac:dyDescent="0.3">
      <c r="A10454" s="29">
        <v>2682548</v>
      </c>
      <c r="B10454" s="1">
        <v>134</v>
      </c>
      <c r="C10454" s="1" t="s">
        <v>35</v>
      </c>
      <c r="D10454" s="1" t="s">
        <v>53</v>
      </c>
      <c r="E10454" s="1" t="s">
        <v>54</v>
      </c>
      <c r="F10454" s="47">
        <v>714</v>
      </c>
      <c r="G10454" s="34">
        <v>1053.04</v>
      </c>
      <c r="H10454" s="1" t="s">
        <v>218</v>
      </c>
      <c r="I10454" s="34">
        <v>8.3299999999999997E-4</v>
      </c>
      <c r="J10454" s="34">
        <v>7053.4440000000004</v>
      </c>
      <c r="K10454" s="35" t="str">
        <f t="shared" si="925"/>
        <v>Regte Heide &amp; Riels Laag_H4030</v>
      </c>
      <c r="L10454" s="36">
        <f>VLOOKUP(D10454,DATA!A:F,5,FALSE)</f>
        <v>1.0986712608830001E-2</v>
      </c>
      <c r="M10454" s="37">
        <f>VLOOKUP(D10454,DATA!A:F,6,FALSE)</f>
        <v>982</v>
      </c>
      <c r="N10454" s="36">
        <f t="shared" si="926"/>
        <v>68.578701718090599</v>
      </c>
      <c r="O10454" s="36">
        <f t="shared" si="927"/>
        <v>68.578898926491675</v>
      </c>
      <c r="P10454" s="36">
        <f t="shared" si="928"/>
        <v>1.972084010759545E-4</v>
      </c>
      <c r="Q10454" s="36">
        <f t="shared" si="929"/>
        <v>0</v>
      </c>
    </row>
    <row r="10455" spans="1:17" x14ac:dyDescent="0.3">
      <c r="A10455" s="30">
        <v>2682549</v>
      </c>
      <c r="B10455" s="14">
        <v>134</v>
      </c>
      <c r="C10455" s="14" t="s">
        <v>35</v>
      </c>
      <c r="D10455" s="14" t="s">
        <v>55</v>
      </c>
      <c r="E10455" s="14" t="s">
        <v>56</v>
      </c>
      <c r="F10455" s="48">
        <v>500</v>
      </c>
      <c r="G10455" s="38">
        <v>1024.3499999999999</v>
      </c>
      <c r="H10455" s="14" t="s">
        <v>218</v>
      </c>
      <c r="I10455" s="38">
        <v>1.2474000000000001E-3</v>
      </c>
      <c r="J10455" s="38">
        <v>1772.6709000000001</v>
      </c>
      <c r="K10455" s="39" t="str">
        <f t="shared" si="925"/>
        <v>Regte Heide &amp; Riels Laag_H3130</v>
      </c>
      <c r="L10455" s="40">
        <f>VLOOKUP(D10455,DATA!A:F,5,FALSE)</f>
        <v>0</v>
      </c>
      <c r="M10455" s="41">
        <f>VLOOKUP(D10455,DATA!A:F,6,FALSE)</f>
        <v>3.5</v>
      </c>
      <c r="N10455" s="40">
        <f t="shared" si="926"/>
        <v>50</v>
      </c>
      <c r="O10455" s="40">
        <f t="shared" si="927"/>
        <v>50</v>
      </c>
      <c r="P10455" s="40">
        <f>J10455/10000*I10455</f>
        <v>2.2112296806600003E-4</v>
      </c>
      <c r="Q10455" s="40">
        <f>IF(AND(H10455&lt;&gt;"below",I10455&gt;=0.005),M10455*P10455,0)</f>
        <v>0</v>
      </c>
    </row>
    <row r="10456" spans="1:17" x14ac:dyDescent="0.3">
      <c r="A10456" s="29">
        <v>2682549</v>
      </c>
      <c r="B10456" s="1">
        <v>134</v>
      </c>
      <c r="C10456" s="1" t="s">
        <v>35</v>
      </c>
      <c r="D10456" s="1" t="s">
        <v>53</v>
      </c>
      <c r="E10456" s="1" t="s">
        <v>54</v>
      </c>
      <c r="F10456" s="47">
        <v>714</v>
      </c>
      <c r="G10456" s="34">
        <v>1024.3499999999999</v>
      </c>
      <c r="H10456" s="1" t="s">
        <v>218</v>
      </c>
      <c r="I10456" s="34">
        <v>1.2474000000000001E-3</v>
      </c>
      <c r="J10456" s="34">
        <v>5230.9624000000003</v>
      </c>
      <c r="K10456" s="35" t="str">
        <f t="shared" si="925"/>
        <v>Regte Heide &amp; Riels Laag_H4030</v>
      </c>
      <c r="L10456" s="36">
        <f>VLOOKUP(D10456,DATA!A:F,5,FALSE)</f>
        <v>1.0986712608830001E-2</v>
      </c>
      <c r="M10456" s="37">
        <f>VLOOKUP(D10456,DATA!A:F,6,FALSE)</f>
        <v>982</v>
      </c>
      <c r="N10456" s="36">
        <f t="shared" si="926"/>
        <v>61.426771372355084</v>
      </c>
      <c r="O10456" s="36">
        <f t="shared" si="927"/>
        <v>61.427096097937564</v>
      </c>
      <c r="P10456" s="36">
        <f t="shared" si="928"/>
        <v>3.2472558248031191E-4</v>
      </c>
      <c r="Q10456" s="36">
        <f t="shared" si="929"/>
        <v>0</v>
      </c>
    </row>
    <row r="10457" spans="1:17" x14ac:dyDescent="0.3">
      <c r="A10457" s="29">
        <v>2682550</v>
      </c>
      <c r="B10457" s="1">
        <v>134</v>
      </c>
      <c r="C10457" s="1" t="s">
        <v>35</v>
      </c>
      <c r="D10457" s="1" t="s">
        <v>53</v>
      </c>
      <c r="E10457" s="1" t="s">
        <v>54</v>
      </c>
      <c r="F10457" s="47">
        <v>714</v>
      </c>
      <c r="G10457" s="34">
        <v>1354.44</v>
      </c>
      <c r="H10457" s="1" t="s">
        <v>218</v>
      </c>
      <c r="I10457" s="34">
        <v>2.8554000000000001E-3</v>
      </c>
      <c r="J10457" s="34">
        <v>6860.1815999999999</v>
      </c>
      <c r="K10457" s="35" t="str">
        <f t="shared" si="925"/>
        <v>Regte Heide &amp; Riels Laag_H4030</v>
      </c>
      <c r="L10457" s="36">
        <f>VLOOKUP(D10457,DATA!A:F,5,FALSE)</f>
        <v>1.0986712608830001E-2</v>
      </c>
      <c r="M10457" s="37">
        <f>VLOOKUP(D10457,DATA!A:F,6,FALSE)</f>
        <v>982</v>
      </c>
      <c r="N10457" s="36">
        <f t="shared" si="926"/>
        <v>98.356695139268624</v>
      </c>
      <c r="O10457" s="36">
        <f t="shared" si="927"/>
        <v>98.356745844199949</v>
      </c>
      <c r="P10457" s="36">
        <f t="shared" si="928"/>
        <v>5.0704931325640246E-5</v>
      </c>
      <c r="Q10457" s="36">
        <f t="shared" si="929"/>
        <v>0</v>
      </c>
    </row>
    <row r="10458" spans="1:17" x14ac:dyDescent="0.3">
      <c r="A10458" s="30">
        <v>2684072</v>
      </c>
      <c r="B10458" s="14">
        <v>134</v>
      </c>
      <c r="C10458" s="14" t="s">
        <v>35</v>
      </c>
      <c r="D10458" s="14" t="s">
        <v>55</v>
      </c>
      <c r="E10458" s="14" t="s">
        <v>56</v>
      </c>
      <c r="F10458" s="48">
        <v>500</v>
      </c>
      <c r="G10458" s="38">
        <v>1250.1099999999999</v>
      </c>
      <c r="H10458" s="14" t="s">
        <v>218</v>
      </c>
      <c r="I10458" s="38">
        <v>1.6443999999999999E-4</v>
      </c>
      <c r="J10458" s="38">
        <v>843.115600070499</v>
      </c>
      <c r="K10458" s="39" t="str">
        <f t="shared" si="925"/>
        <v>Regte Heide &amp; Riels Laag_H3130</v>
      </c>
      <c r="L10458" s="40">
        <f>VLOOKUP(D10458,DATA!A:F,5,FALSE)</f>
        <v>0</v>
      </c>
      <c r="M10458" s="41">
        <f>VLOOKUP(D10458,DATA!A:F,6,FALSE)</f>
        <v>3.5</v>
      </c>
      <c r="N10458" s="40">
        <f t="shared" si="926"/>
        <v>50</v>
      </c>
      <c r="O10458" s="40">
        <f t="shared" si="927"/>
        <v>50</v>
      </c>
      <c r="P10458" s="40">
        <f>J10458/10000*I10458</f>
        <v>1.3864192927559284E-5</v>
      </c>
      <c r="Q10458" s="40">
        <f>IF(AND(H10458&lt;&gt;"below",I10458&gt;=0.005),M10458*P10458,0)</f>
        <v>0</v>
      </c>
    </row>
    <row r="10459" spans="1:17" x14ac:dyDescent="0.3">
      <c r="A10459" s="29">
        <v>2684072</v>
      </c>
      <c r="B10459" s="1">
        <v>134</v>
      </c>
      <c r="C10459" s="1" t="s">
        <v>35</v>
      </c>
      <c r="D10459" s="1" t="s">
        <v>43</v>
      </c>
      <c r="E10459" s="1" t="s">
        <v>44</v>
      </c>
      <c r="F10459" s="47">
        <v>1071</v>
      </c>
      <c r="G10459" s="34">
        <v>1250.1099999999999</v>
      </c>
      <c r="H10459" s="1" t="s">
        <v>218</v>
      </c>
      <c r="I10459" s="34">
        <v>1.6443999999999999E-4</v>
      </c>
      <c r="J10459" s="34">
        <v>2536.82648219872</v>
      </c>
      <c r="K10459" s="35" t="str">
        <f t="shared" si="925"/>
        <v>Regte Heide &amp; Riels Laag_H7150</v>
      </c>
      <c r="L10459" s="36">
        <f>VLOOKUP(D10459,DATA!A:F,5,FALSE)</f>
        <v>1.3726988247862192E-2</v>
      </c>
      <c r="M10459" s="37">
        <f>VLOOKUP(D10459,DATA!A:F,6,FALSE)</f>
        <v>1285.5</v>
      </c>
      <c r="N10459" s="36">
        <f t="shared" si="926"/>
        <v>38.088392294626388</v>
      </c>
      <c r="O10459" s="36">
        <f t="shared" si="927"/>
        <v>38.088445523536016</v>
      </c>
      <c r="P10459" s="36">
        <f t="shared" si="928"/>
        <v>5.3228909628444399E-5</v>
      </c>
      <c r="Q10459" s="36">
        <f t="shared" si="929"/>
        <v>0</v>
      </c>
    </row>
    <row r="10460" spans="1:17" x14ac:dyDescent="0.3">
      <c r="A10460" s="29">
        <v>2684073</v>
      </c>
      <c r="B10460" s="1">
        <v>134</v>
      </c>
      <c r="C10460" s="1" t="s">
        <v>35</v>
      </c>
      <c r="D10460" s="1" t="s">
        <v>53</v>
      </c>
      <c r="E10460" s="1" t="s">
        <v>54</v>
      </c>
      <c r="F10460" s="47">
        <v>714</v>
      </c>
      <c r="G10460" s="34">
        <v>1154.9100000000001</v>
      </c>
      <c r="H10460" s="1" t="s">
        <v>218</v>
      </c>
      <c r="I10460" s="34">
        <v>1.7629000000000001E-4</v>
      </c>
      <c r="J10460" s="34">
        <v>9299.009</v>
      </c>
      <c r="K10460" s="35" t="str">
        <f t="shared" si="925"/>
        <v>Regte Heide &amp; Riels Laag_H4030</v>
      </c>
      <c r="L10460" s="36">
        <f>VLOOKUP(D10460,DATA!A:F,5,FALSE)</f>
        <v>1.0986712608830001E-2</v>
      </c>
      <c r="M10460" s="37">
        <f>VLOOKUP(D10460,DATA!A:F,6,FALSE)</f>
        <v>982</v>
      </c>
      <c r="N10460" s="36">
        <f t="shared" si="926"/>
        <v>86.985898027009029</v>
      </c>
      <c r="O10460" s="36">
        <f t="shared" si="927"/>
        <v>86.985919952947327</v>
      </c>
      <c r="P10460" s="36">
        <f t="shared" si="928"/>
        <v>2.1925938298750225E-5</v>
      </c>
      <c r="Q10460" s="36">
        <f t="shared" si="929"/>
        <v>0</v>
      </c>
    </row>
    <row r="10461" spans="1:17" x14ac:dyDescent="0.3">
      <c r="A10461" s="29">
        <v>2684074</v>
      </c>
      <c r="B10461" s="1">
        <v>134</v>
      </c>
      <c r="C10461" s="1" t="s">
        <v>35</v>
      </c>
      <c r="D10461" s="1" t="s">
        <v>41</v>
      </c>
      <c r="E10461" s="1" t="s">
        <v>42</v>
      </c>
      <c r="F10461" s="47">
        <v>1071</v>
      </c>
      <c r="G10461" s="34">
        <v>1181.94</v>
      </c>
      <c r="H10461" s="1" t="s">
        <v>218</v>
      </c>
      <c r="I10461" s="34">
        <v>2.1458E-4</v>
      </c>
      <c r="J10461" s="34">
        <v>158.54709</v>
      </c>
      <c r="K10461" s="35" t="str">
        <f t="shared" si="925"/>
        <v>Regte Heide &amp; Riels Laag_H4010A</v>
      </c>
      <c r="L10461" s="36">
        <f>VLOOKUP(D10461,DATA!A:F,5,FALSE)</f>
        <v>1.3726988247862192E-2</v>
      </c>
      <c r="M10461" s="37">
        <f>VLOOKUP(D10461,DATA!A:F,6,FALSE)</f>
        <v>1285.5</v>
      </c>
      <c r="N10461" s="36">
        <f t="shared" si="926"/>
        <v>19.441606016012841</v>
      </c>
      <c r="O10461" s="36">
        <f t="shared" si="927"/>
        <v>19.441652148602127</v>
      </c>
      <c r="P10461" s="36">
        <f t="shared" si="928"/>
        <v>4.6132589286429493E-5</v>
      </c>
      <c r="Q10461" s="36">
        <f t="shared" si="929"/>
        <v>0</v>
      </c>
    </row>
    <row r="10462" spans="1:17" x14ac:dyDescent="0.3">
      <c r="A10462" s="29">
        <v>2684074</v>
      </c>
      <c r="B10462" s="1">
        <v>134</v>
      </c>
      <c r="C10462" s="1" t="s">
        <v>35</v>
      </c>
      <c r="D10462" s="1" t="s">
        <v>53</v>
      </c>
      <c r="E10462" s="1" t="s">
        <v>54</v>
      </c>
      <c r="F10462" s="47">
        <v>714</v>
      </c>
      <c r="G10462" s="34">
        <v>1181.94</v>
      </c>
      <c r="H10462" s="1" t="s">
        <v>218</v>
      </c>
      <c r="I10462" s="34">
        <v>2.1458E-4</v>
      </c>
      <c r="J10462" s="34">
        <v>3584.0154000000002</v>
      </c>
      <c r="K10462" s="35" t="str">
        <f t="shared" si="925"/>
        <v>Regte Heide &amp; Riels Laag_H4030</v>
      </c>
      <c r="L10462" s="36">
        <f>VLOOKUP(D10462,DATA!A:F,5,FALSE)</f>
        <v>1.0986712608830001E-2</v>
      </c>
      <c r="M10462" s="37">
        <f>VLOOKUP(D10462,DATA!A:F,6,FALSE)</f>
        <v>982</v>
      </c>
      <c r="N10462" s="36">
        <f t="shared" si="926"/>
        <v>89.995127620291782</v>
      </c>
      <c r="O10462" s="36">
        <f t="shared" si="927"/>
        <v>89.995148847219738</v>
      </c>
      <c r="P10462" s="36">
        <f t="shared" si="928"/>
        <v>2.1226927955808605E-5</v>
      </c>
      <c r="Q10462" s="36">
        <f t="shared" si="929"/>
        <v>0</v>
      </c>
    </row>
    <row r="10463" spans="1:17" x14ac:dyDescent="0.3">
      <c r="A10463" s="30">
        <v>2684075</v>
      </c>
      <c r="B10463" s="14">
        <v>134</v>
      </c>
      <c r="C10463" s="14" t="s">
        <v>35</v>
      </c>
      <c r="D10463" s="14" t="s">
        <v>55</v>
      </c>
      <c r="E10463" s="14" t="s">
        <v>56</v>
      </c>
      <c r="F10463" s="48">
        <v>500</v>
      </c>
      <c r="G10463" s="38">
        <v>1054.1400000000001</v>
      </c>
      <c r="H10463" s="14" t="s">
        <v>218</v>
      </c>
      <c r="I10463" s="38">
        <v>2.8870000000000002E-4</v>
      </c>
      <c r="J10463" s="38">
        <v>357.43869999999998</v>
      </c>
      <c r="K10463" s="39" t="str">
        <f t="shared" si="925"/>
        <v>Regte Heide &amp; Riels Laag_H3130</v>
      </c>
      <c r="L10463" s="40">
        <f>VLOOKUP(D10463,DATA!A:F,5,FALSE)</f>
        <v>0</v>
      </c>
      <c r="M10463" s="41">
        <f>VLOOKUP(D10463,DATA!A:F,6,FALSE)</f>
        <v>3.5</v>
      </c>
      <c r="N10463" s="40">
        <f t="shared" si="926"/>
        <v>50</v>
      </c>
      <c r="O10463" s="40">
        <f t="shared" si="927"/>
        <v>50</v>
      </c>
      <c r="P10463" s="40">
        <f>J10463/10000*I10463</f>
        <v>1.0319255269E-5</v>
      </c>
      <c r="Q10463" s="40">
        <f>IF(AND(H10463&lt;&gt;"below",I10463&gt;=0.005),M10463*P10463,0)</f>
        <v>0</v>
      </c>
    </row>
    <row r="10464" spans="1:17" x14ac:dyDescent="0.3">
      <c r="A10464" s="29">
        <v>2684075</v>
      </c>
      <c r="B10464" s="1">
        <v>134</v>
      </c>
      <c r="C10464" s="1" t="s">
        <v>35</v>
      </c>
      <c r="D10464" s="1" t="s">
        <v>53</v>
      </c>
      <c r="E10464" s="1" t="s">
        <v>54</v>
      </c>
      <c r="F10464" s="47">
        <v>714</v>
      </c>
      <c r="G10464" s="34">
        <v>1054.1400000000001</v>
      </c>
      <c r="H10464" s="1" t="s">
        <v>218</v>
      </c>
      <c r="I10464" s="34">
        <v>2.8870000000000002E-4</v>
      </c>
      <c r="J10464" s="34">
        <v>428.32904000000002</v>
      </c>
      <c r="K10464" s="35" t="str">
        <f t="shared" si="925"/>
        <v>Regte Heide &amp; Riels Laag_H4030</v>
      </c>
      <c r="L10464" s="36">
        <f>VLOOKUP(D10464,DATA!A:F,5,FALSE)</f>
        <v>1.0986712608830001E-2</v>
      </c>
      <c r="M10464" s="37">
        <f>VLOOKUP(D10464,DATA!A:F,6,FALSE)</f>
        <v>982</v>
      </c>
      <c r="N10464" s="36">
        <f t="shared" si="926"/>
        <v>68.838534850221407</v>
      </c>
      <c r="O10464" s="36">
        <f t="shared" si="927"/>
        <v>68.838602890138574</v>
      </c>
      <c r="P10464" s="36">
        <f t="shared" si="928"/>
        <v>6.8039917167084241E-5</v>
      </c>
      <c r="Q10464" s="36">
        <f t="shared" si="929"/>
        <v>0</v>
      </c>
    </row>
    <row r="10465" spans="1:17" x14ac:dyDescent="0.3">
      <c r="A10465" s="29">
        <v>2684076</v>
      </c>
      <c r="B10465" s="1">
        <v>134</v>
      </c>
      <c r="C10465" s="1" t="s">
        <v>35</v>
      </c>
      <c r="D10465" s="1" t="s">
        <v>53</v>
      </c>
      <c r="E10465" s="1" t="s">
        <v>54</v>
      </c>
      <c r="F10465" s="47">
        <v>714</v>
      </c>
      <c r="G10465" s="34">
        <v>1011.74</v>
      </c>
      <c r="H10465" s="1" t="s">
        <v>218</v>
      </c>
      <c r="I10465" s="34">
        <v>6.2750000000000002E-4</v>
      </c>
      <c r="J10465" s="34">
        <v>8841.0580000000009</v>
      </c>
      <c r="K10465" s="35" t="str">
        <f t="shared" si="925"/>
        <v>Regte Heide &amp; Riels Laag_H4030</v>
      </c>
      <c r="L10465" s="36">
        <f>VLOOKUP(D10465,DATA!A:F,5,FALSE)</f>
        <v>1.0986712608830001E-2</v>
      </c>
      <c r="M10465" s="37">
        <f>VLOOKUP(D10465,DATA!A:F,6,FALSE)</f>
        <v>982</v>
      </c>
      <c r="N10465" s="36">
        <f t="shared" si="926"/>
        <v>58.096713441573314</v>
      </c>
      <c r="O10465" s="36">
        <f t="shared" si="927"/>
        <v>58.09688127594373</v>
      </c>
      <c r="P10465" s="36">
        <f t="shared" si="928"/>
        <v>1.6783437041567595E-4</v>
      </c>
      <c r="Q10465" s="36">
        <f t="shared" si="929"/>
        <v>0</v>
      </c>
    </row>
    <row r="10466" spans="1:17" x14ac:dyDescent="0.3">
      <c r="A10466" s="29">
        <v>2684077</v>
      </c>
      <c r="B10466" s="1">
        <v>134</v>
      </c>
      <c r="C10466" s="1" t="s">
        <v>35</v>
      </c>
      <c r="D10466" s="1" t="s">
        <v>53</v>
      </c>
      <c r="E10466" s="1" t="s">
        <v>54</v>
      </c>
      <c r="F10466" s="47">
        <v>714</v>
      </c>
      <c r="G10466" s="34">
        <v>1009.43</v>
      </c>
      <c r="H10466" s="1" t="s">
        <v>218</v>
      </c>
      <c r="I10466" s="34">
        <v>9.8090000000000004E-4</v>
      </c>
      <c r="J10466" s="34">
        <v>6584.6426000000001</v>
      </c>
      <c r="K10466" s="35" t="str">
        <f t="shared" si="925"/>
        <v>Regte Heide &amp; Riels Laag_H4030</v>
      </c>
      <c r="L10466" s="36">
        <f>VLOOKUP(D10466,DATA!A:F,5,FALSE)</f>
        <v>1.0986712608830001E-2</v>
      </c>
      <c r="M10466" s="37">
        <f>VLOOKUP(D10466,DATA!A:F,6,FALSE)</f>
        <v>982</v>
      </c>
      <c r="N10466" s="36">
        <f t="shared" si="926"/>
        <v>57.477629722074226</v>
      </c>
      <c r="O10466" s="36">
        <f t="shared" si="927"/>
        <v>57.477893117642843</v>
      </c>
      <c r="P10466" s="36">
        <f t="shared" si="928"/>
        <v>2.6339556861643132E-4</v>
      </c>
      <c r="Q10466" s="36">
        <f t="shared" si="929"/>
        <v>0</v>
      </c>
    </row>
    <row r="10467" spans="1:17" x14ac:dyDescent="0.3">
      <c r="A10467" s="29">
        <v>2684078</v>
      </c>
      <c r="B10467" s="1">
        <v>134</v>
      </c>
      <c r="C10467" s="1" t="s">
        <v>35</v>
      </c>
      <c r="D10467" s="1" t="s">
        <v>53</v>
      </c>
      <c r="E10467" s="1" t="s">
        <v>54</v>
      </c>
      <c r="F10467" s="47">
        <v>714</v>
      </c>
      <c r="G10467" s="34">
        <v>1025.31</v>
      </c>
      <c r="H10467" s="1" t="s">
        <v>218</v>
      </c>
      <c r="I10467" s="34">
        <v>1.8487E-3</v>
      </c>
      <c r="J10467" s="34">
        <v>6624.1329999999998</v>
      </c>
      <c r="K10467" s="35" t="str">
        <f t="shared" si="925"/>
        <v>Regte Heide &amp; Riels Laag_H4030</v>
      </c>
      <c r="L10467" s="36">
        <f>VLOOKUP(D10467,DATA!A:F,5,FALSE)</f>
        <v>1.0986712608830001E-2</v>
      </c>
      <c r="M10467" s="37">
        <f>VLOOKUP(D10467,DATA!A:F,6,FALSE)</f>
        <v>982</v>
      </c>
      <c r="N10467" s="36">
        <f t="shared" si="926"/>
        <v>61.676377680075987</v>
      </c>
      <c r="O10467" s="36">
        <f t="shared" si="927"/>
        <v>61.676857765572834</v>
      </c>
      <c r="P10467" s="36">
        <f t="shared" si="928"/>
        <v>4.8008549684652735E-4</v>
      </c>
      <c r="Q10467" s="36">
        <f t="shared" si="929"/>
        <v>0</v>
      </c>
    </row>
    <row r="10468" spans="1:17" x14ac:dyDescent="0.3">
      <c r="A10468" s="29">
        <v>2684079</v>
      </c>
      <c r="B10468" s="1">
        <v>134</v>
      </c>
      <c r="C10468" s="1" t="s">
        <v>35</v>
      </c>
      <c r="D10468" s="1" t="s">
        <v>53</v>
      </c>
      <c r="E10468" s="1" t="s">
        <v>54</v>
      </c>
      <c r="F10468" s="47">
        <v>714</v>
      </c>
      <c r="G10468" s="34">
        <v>1458.1</v>
      </c>
      <c r="H10468" s="1" t="s">
        <v>218</v>
      </c>
      <c r="I10468" s="34">
        <v>3.1906E-3</v>
      </c>
      <c r="J10468" s="34">
        <v>483.83184999999997</v>
      </c>
      <c r="K10468" s="35" t="str">
        <f t="shared" si="925"/>
        <v>Regte Heide &amp; Riels Laag_H4030</v>
      </c>
      <c r="L10468" s="36">
        <f>VLOOKUP(D10468,DATA!A:F,5,FALSE)</f>
        <v>1.0986712608830001E-2</v>
      </c>
      <c r="M10468" s="37">
        <f>VLOOKUP(D10468,DATA!A:F,6,FALSE)</f>
        <v>982</v>
      </c>
      <c r="N10468" s="36">
        <f t="shared" si="926"/>
        <v>99.467907968946591</v>
      </c>
      <c r="O10468" s="36">
        <f t="shared" si="927"/>
        <v>99.467926521441996</v>
      </c>
      <c r="P10468" s="36">
        <f t="shared" si="928"/>
        <v>1.855249540483328E-5</v>
      </c>
      <c r="Q10468" s="36">
        <f t="shared" si="929"/>
        <v>0</v>
      </c>
    </row>
    <row r="10469" spans="1:17" x14ac:dyDescent="0.3">
      <c r="A10469" s="30">
        <v>2685602</v>
      </c>
      <c r="B10469" s="14">
        <v>134</v>
      </c>
      <c r="C10469" s="14" t="s">
        <v>35</v>
      </c>
      <c r="D10469" s="14" t="s">
        <v>55</v>
      </c>
      <c r="E10469" s="14" t="s">
        <v>56</v>
      </c>
      <c r="F10469" s="48">
        <v>500</v>
      </c>
      <c r="G10469" s="38">
        <v>1121.2</v>
      </c>
      <c r="H10469" s="14" t="s">
        <v>218</v>
      </c>
      <c r="I10469" s="38">
        <v>1.5830999999999999E-4</v>
      </c>
      <c r="J10469" s="38">
        <v>6.4332786000000004</v>
      </c>
      <c r="K10469" s="39" t="str">
        <f t="shared" si="925"/>
        <v>Regte Heide &amp; Riels Laag_H3130</v>
      </c>
      <c r="L10469" s="40">
        <f>VLOOKUP(D10469,DATA!A:F,5,FALSE)</f>
        <v>0</v>
      </c>
      <c r="M10469" s="41">
        <f>VLOOKUP(D10469,DATA!A:F,6,FALSE)</f>
        <v>3.5</v>
      </c>
      <c r="N10469" s="40">
        <f t="shared" si="926"/>
        <v>50</v>
      </c>
      <c r="O10469" s="40">
        <f t="shared" si="927"/>
        <v>50</v>
      </c>
      <c r="P10469" s="40">
        <f>J10469/10000*I10469</f>
        <v>1.0184523351659999E-7</v>
      </c>
      <c r="Q10469" s="40">
        <f>IF(AND(H10469&lt;&gt;"below",I10469&gt;=0.005),M10469*P10469,0)</f>
        <v>0</v>
      </c>
    </row>
    <row r="10470" spans="1:17" x14ac:dyDescent="0.3">
      <c r="A10470" s="29">
        <v>2685602</v>
      </c>
      <c r="B10470" s="1">
        <v>134</v>
      </c>
      <c r="C10470" s="1" t="s">
        <v>35</v>
      </c>
      <c r="D10470" s="1" t="s">
        <v>43</v>
      </c>
      <c r="E10470" s="1" t="s">
        <v>44</v>
      </c>
      <c r="F10470" s="47">
        <v>1071</v>
      </c>
      <c r="G10470" s="34">
        <v>1121.2</v>
      </c>
      <c r="H10470" s="1" t="s">
        <v>218</v>
      </c>
      <c r="I10470" s="34">
        <v>1.5830999999999999E-4</v>
      </c>
      <c r="J10470" s="34">
        <v>22.516475099999901</v>
      </c>
      <c r="K10470" s="35" t="str">
        <f t="shared" si="925"/>
        <v>Regte Heide &amp; Riels Laag_H7150</v>
      </c>
      <c r="L10470" s="36">
        <f>VLOOKUP(D10470,DATA!A:F,5,FALSE)</f>
        <v>1.3726988247862192E-2</v>
      </c>
      <c r="M10470" s="37">
        <f>VLOOKUP(D10470,DATA!A:F,6,FALSE)</f>
        <v>1285.5</v>
      </c>
      <c r="N10470" s="36">
        <f t="shared" si="926"/>
        <v>9.4889483669521653</v>
      </c>
      <c r="O10470" s="36">
        <f t="shared" si="927"/>
        <v>9.4889670309075385</v>
      </c>
      <c r="P10470" s="36">
        <f t="shared" si="928"/>
        <v>1.8663955373199315E-5</v>
      </c>
      <c r="Q10470" s="36">
        <f t="shared" si="929"/>
        <v>0</v>
      </c>
    </row>
    <row r="10471" spans="1:17" x14ac:dyDescent="0.3">
      <c r="A10471" s="29">
        <v>2685603</v>
      </c>
      <c r="B10471" s="1">
        <v>134</v>
      </c>
      <c r="C10471" s="1" t="s">
        <v>35</v>
      </c>
      <c r="D10471" s="1" t="s">
        <v>53</v>
      </c>
      <c r="E10471" s="1" t="s">
        <v>54</v>
      </c>
      <c r="F10471" s="47">
        <v>714</v>
      </c>
      <c r="G10471" s="34">
        <v>1258.76</v>
      </c>
      <c r="H10471" s="1" t="s">
        <v>218</v>
      </c>
      <c r="I10471" s="34">
        <v>2.0571000000000001E-4</v>
      </c>
      <c r="J10471" s="34">
        <v>9990.8469999999998</v>
      </c>
      <c r="K10471" s="35" t="str">
        <f t="shared" si="925"/>
        <v>Regte Heide &amp; Riels Laag_H4030</v>
      </c>
      <c r="L10471" s="36">
        <f>VLOOKUP(D10471,DATA!A:F,5,FALSE)</f>
        <v>1.0986712608830001E-2</v>
      </c>
      <c r="M10471" s="37">
        <f>VLOOKUP(D10471,DATA!A:F,6,FALSE)</f>
        <v>982</v>
      </c>
      <c r="N10471" s="36">
        <f t="shared" si="926"/>
        <v>95.437855812451076</v>
      </c>
      <c r="O10471" s="36">
        <f t="shared" si="927"/>
        <v>95.437865652843158</v>
      </c>
      <c r="P10471" s="36">
        <f t="shared" si="928"/>
        <v>9.8403920816281243E-6</v>
      </c>
      <c r="Q10471" s="36">
        <f t="shared" si="929"/>
        <v>0</v>
      </c>
    </row>
    <row r="10472" spans="1:17" x14ac:dyDescent="0.3">
      <c r="A10472" s="30">
        <v>2685604</v>
      </c>
      <c r="B10472" s="14">
        <v>134</v>
      </c>
      <c r="C10472" s="14" t="s">
        <v>35</v>
      </c>
      <c r="D10472" s="14" t="s">
        <v>55</v>
      </c>
      <c r="E10472" s="14" t="s">
        <v>56</v>
      </c>
      <c r="F10472" s="48">
        <v>500</v>
      </c>
      <c r="G10472" s="38">
        <v>1175.73</v>
      </c>
      <c r="H10472" s="14" t="s">
        <v>218</v>
      </c>
      <c r="I10472" s="38">
        <v>2.5319999999999997E-4</v>
      </c>
      <c r="J10472" s="38">
        <v>432.05083999999999</v>
      </c>
      <c r="K10472" s="39" t="str">
        <f t="shared" si="925"/>
        <v>Regte Heide &amp; Riels Laag_H3130</v>
      </c>
      <c r="L10472" s="40">
        <f>VLOOKUP(D10472,DATA!A:F,5,FALSE)</f>
        <v>0</v>
      </c>
      <c r="M10472" s="41">
        <f>VLOOKUP(D10472,DATA!A:F,6,FALSE)</f>
        <v>3.5</v>
      </c>
      <c r="N10472" s="40">
        <f t="shared" si="926"/>
        <v>50</v>
      </c>
      <c r="O10472" s="40">
        <f t="shared" si="927"/>
        <v>50</v>
      </c>
      <c r="P10472" s="40">
        <f>J10472/10000*I10472</f>
        <v>1.0939527268799998E-5</v>
      </c>
      <c r="Q10472" s="40">
        <f>IF(AND(H10472&lt;&gt;"below",I10472&gt;=0.005),M10472*P10472,0)</f>
        <v>0</v>
      </c>
    </row>
    <row r="10473" spans="1:17" x14ac:dyDescent="0.3">
      <c r="A10473" s="29">
        <v>2685604</v>
      </c>
      <c r="B10473" s="1">
        <v>134</v>
      </c>
      <c r="C10473" s="1" t="s">
        <v>35</v>
      </c>
      <c r="D10473" s="1" t="s">
        <v>41</v>
      </c>
      <c r="E10473" s="1" t="s">
        <v>42</v>
      </c>
      <c r="F10473" s="47">
        <v>1071</v>
      </c>
      <c r="G10473" s="34">
        <v>1175.73</v>
      </c>
      <c r="H10473" s="1" t="s">
        <v>218</v>
      </c>
      <c r="I10473" s="34">
        <v>2.5319999999999997E-4</v>
      </c>
      <c r="J10473" s="34">
        <v>2036.5012999999999</v>
      </c>
      <c r="K10473" s="35" t="str">
        <f t="shared" si="925"/>
        <v>Regte Heide &amp; Riels Laag_H4010A</v>
      </c>
      <c r="L10473" s="36">
        <f>VLOOKUP(D10473,DATA!A:F,5,FALSE)</f>
        <v>1.3726988247862192E-2</v>
      </c>
      <c r="M10473" s="37">
        <f>VLOOKUP(D10473,DATA!A:F,6,FALSE)</f>
        <v>1285.5</v>
      </c>
      <c r="N10473" s="36">
        <f t="shared" si="926"/>
        <v>18.141180949703589</v>
      </c>
      <c r="O10473" s="36">
        <f t="shared" si="927"/>
        <v>18.141232564055009</v>
      </c>
      <c r="P10473" s="36">
        <f t="shared" si="928"/>
        <v>5.1614351420425919E-5</v>
      </c>
      <c r="Q10473" s="36">
        <f t="shared" si="929"/>
        <v>0</v>
      </c>
    </row>
    <row r="10474" spans="1:17" x14ac:dyDescent="0.3">
      <c r="A10474" s="29">
        <v>2685604</v>
      </c>
      <c r="B10474" s="1">
        <v>134</v>
      </c>
      <c r="C10474" s="1" t="s">
        <v>35</v>
      </c>
      <c r="D10474" s="1" t="s">
        <v>53</v>
      </c>
      <c r="E10474" s="1" t="s">
        <v>54</v>
      </c>
      <c r="F10474" s="47">
        <v>714</v>
      </c>
      <c r="G10474" s="34">
        <v>1175.73</v>
      </c>
      <c r="H10474" s="1" t="s">
        <v>218</v>
      </c>
      <c r="I10474" s="34">
        <v>2.5319999999999997E-4</v>
      </c>
      <c r="J10474" s="34">
        <v>3505.8613</v>
      </c>
      <c r="K10474" s="35" t="str">
        <f t="shared" si="925"/>
        <v>Regte Heide &amp; Riels Laag_H4030</v>
      </c>
      <c r="L10474" s="36">
        <f>VLOOKUP(D10474,DATA!A:F,5,FALSE)</f>
        <v>1.0986712608830001E-2</v>
      </c>
      <c r="M10474" s="37">
        <f>VLOOKUP(D10474,DATA!A:F,6,FALSE)</f>
        <v>982</v>
      </c>
      <c r="N10474" s="36">
        <f t="shared" si="926"/>
        <v>89.363832625548824</v>
      </c>
      <c r="O10474" s="36">
        <f t="shared" si="927"/>
        <v>89.363859066552706</v>
      </c>
      <c r="P10474" s="36">
        <f t="shared" si="928"/>
        <v>2.6441003882382574E-5</v>
      </c>
      <c r="Q10474" s="36">
        <f t="shared" si="929"/>
        <v>0</v>
      </c>
    </row>
    <row r="10475" spans="1:17" x14ac:dyDescent="0.3">
      <c r="A10475" s="29">
        <v>2685604</v>
      </c>
      <c r="B10475" s="1">
        <v>134</v>
      </c>
      <c r="C10475" s="1" t="s">
        <v>35</v>
      </c>
      <c r="D10475" s="1" t="s">
        <v>43</v>
      </c>
      <c r="E10475" s="1" t="s">
        <v>44</v>
      </c>
      <c r="F10475" s="47">
        <v>1071</v>
      </c>
      <c r="G10475" s="34">
        <v>1175.73</v>
      </c>
      <c r="H10475" s="1" t="s">
        <v>218</v>
      </c>
      <c r="I10475" s="34">
        <v>2.5319999999999997E-4</v>
      </c>
      <c r="J10475" s="34">
        <v>1649.626</v>
      </c>
      <c r="K10475" s="35" t="str">
        <f t="shared" si="925"/>
        <v>Regte Heide &amp; Riels Laag_H7150</v>
      </c>
      <c r="L10475" s="36">
        <f>VLOOKUP(D10475,DATA!A:F,5,FALSE)</f>
        <v>1.3726988247862192E-2</v>
      </c>
      <c r="M10475" s="37">
        <f>VLOOKUP(D10475,DATA!A:F,6,FALSE)</f>
        <v>1285.5</v>
      </c>
      <c r="N10475" s="36">
        <f t="shared" si="926"/>
        <v>18.141180949703589</v>
      </c>
      <c r="O10475" s="36">
        <f t="shared" si="927"/>
        <v>18.141232564055009</v>
      </c>
      <c r="P10475" s="36">
        <f t="shared" si="928"/>
        <v>5.1614351420425919E-5</v>
      </c>
      <c r="Q10475" s="36">
        <f t="shared" si="929"/>
        <v>0</v>
      </c>
    </row>
    <row r="10476" spans="1:17" x14ac:dyDescent="0.3">
      <c r="A10476" s="29">
        <v>2685605</v>
      </c>
      <c r="B10476" s="1">
        <v>134</v>
      </c>
      <c r="C10476" s="1" t="s">
        <v>35</v>
      </c>
      <c r="D10476" s="1" t="s">
        <v>53</v>
      </c>
      <c r="E10476" s="1" t="s">
        <v>54</v>
      </c>
      <c r="F10476" s="47">
        <v>714</v>
      </c>
      <c r="G10476" s="34">
        <v>1036.77</v>
      </c>
      <c r="H10476" s="1" t="s">
        <v>218</v>
      </c>
      <c r="I10476" s="34">
        <v>4.7110000000000001E-4</v>
      </c>
      <c r="J10476" s="34">
        <v>6655.6030000000001</v>
      </c>
      <c r="K10476" s="35" t="str">
        <f t="shared" si="925"/>
        <v>Regte Heide &amp; Riels Laag_H4030</v>
      </c>
      <c r="L10476" s="36">
        <f>VLOOKUP(D10476,DATA!A:F,5,FALSE)</f>
        <v>1.0986712608830001E-2</v>
      </c>
      <c r="M10476" s="37">
        <f>VLOOKUP(D10476,DATA!A:F,6,FALSE)</f>
        <v>982</v>
      </c>
      <c r="N10476" s="36">
        <f t="shared" si="926"/>
        <v>64.605480424642707</v>
      </c>
      <c r="O10476" s="36">
        <f t="shared" si="927"/>
        <v>64.605598779455406</v>
      </c>
      <c r="P10476" s="36">
        <f t="shared" si="928"/>
        <v>1.1835481269883985E-4</v>
      </c>
      <c r="Q10476" s="36">
        <f t="shared" si="929"/>
        <v>0</v>
      </c>
    </row>
    <row r="10477" spans="1:17" x14ac:dyDescent="0.3">
      <c r="A10477" s="30">
        <v>2685606</v>
      </c>
      <c r="B10477" s="14">
        <v>134</v>
      </c>
      <c r="C10477" s="14" t="s">
        <v>35</v>
      </c>
      <c r="D10477" s="14" t="s">
        <v>55</v>
      </c>
      <c r="E10477" s="14" t="s">
        <v>56</v>
      </c>
      <c r="F10477" s="48">
        <v>500</v>
      </c>
      <c r="G10477" s="38">
        <v>998.03</v>
      </c>
      <c r="H10477" s="14" t="s">
        <v>218</v>
      </c>
      <c r="I10477" s="38">
        <v>7.4910000000000005E-4</v>
      </c>
      <c r="J10477" s="38">
        <v>955.19946000000004</v>
      </c>
      <c r="K10477" s="39" t="str">
        <f t="shared" si="925"/>
        <v>Regte Heide &amp; Riels Laag_H3130</v>
      </c>
      <c r="L10477" s="40">
        <f>VLOOKUP(D10477,DATA!A:F,5,FALSE)</f>
        <v>0</v>
      </c>
      <c r="M10477" s="41">
        <f>VLOOKUP(D10477,DATA!A:F,6,FALSE)</f>
        <v>3.5</v>
      </c>
      <c r="N10477" s="40">
        <f t="shared" si="926"/>
        <v>50</v>
      </c>
      <c r="O10477" s="40">
        <f t="shared" si="927"/>
        <v>50</v>
      </c>
      <c r="P10477" s="40">
        <f>J10477/10000*I10477</f>
        <v>7.1553991548600006E-5</v>
      </c>
      <c r="Q10477" s="40">
        <f>IF(AND(H10477&lt;&gt;"below",I10477&gt;=0.005),M10477*P10477,0)</f>
        <v>0</v>
      </c>
    </row>
    <row r="10478" spans="1:17" x14ac:dyDescent="0.3">
      <c r="A10478" s="29">
        <v>2685606</v>
      </c>
      <c r="B10478" s="1">
        <v>134</v>
      </c>
      <c r="C10478" s="1" t="s">
        <v>35</v>
      </c>
      <c r="D10478" s="1" t="s">
        <v>57</v>
      </c>
      <c r="E10478" s="1" t="s">
        <v>58</v>
      </c>
      <c r="F10478" s="47">
        <v>714</v>
      </c>
      <c r="G10478" s="34">
        <v>998.03</v>
      </c>
      <c r="H10478" s="1" t="s">
        <v>218</v>
      </c>
      <c r="I10478" s="34">
        <v>7.4910000000000005E-4</v>
      </c>
      <c r="J10478" s="34">
        <v>1464.1489999999999</v>
      </c>
      <c r="K10478" s="35" t="str">
        <f t="shared" si="925"/>
        <v>Regte Heide &amp; Riels Laag_H3160</v>
      </c>
      <c r="L10478" s="36">
        <f>VLOOKUP(D10478,DATA!A:F,5,FALSE)</f>
        <v>1.0986712608830001E-2</v>
      </c>
      <c r="M10478" s="37">
        <f>VLOOKUP(D10478,DATA!A:F,6,FALSE)</f>
        <v>982</v>
      </c>
      <c r="N10478" s="36">
        <f t="shared" si="926"/>
        <v>54.391579733238352</v>
      </c>
      <c r="O10478" s="36">
        <f t="shared" si="927"/>
        <v>54.391783899561162</v>
      </c>
      <c r="P10478" s="36">
        <f t="shared" si="928"/>
        <v>2.0416632280984004E-4</v>
      </c>
      <c r="Q10478" s="36">
        <f t="shared" si="929"/>
        <v>0</v>
      </c>
    </row>
    <row r="10479" spans="1:17" x14ac:dyDescent="0.3">
      <c r="A10479" s="29">
        <v>2685606</v>
      </c>
      <c r="B10479" s="1">
        <v>134</v>
      </c>
      <c r="C10479" s="1" t="s">
        <v>35</v>
      </c>
      <c r="D10479" s="1" t="s">
        <v>53</v>
      </c>
      <c r="E10479" s="1" t="s">
        <v>54</v>
      </c>
      <c r="F10479" s="47">
        <v>714</v>
      </c>
      <c r="G10479" s="34">
        <v>998.03</v>
      </c>
      <c r="H10479" s="1" t="s">
        <v>218</v>
      </c>
      <c r="I10479" s="34">
        <v>7.4910000000000005E-4</v>
      </c>
      <c r="J10479" s="34">
        <v>5555.8140000000003</v>
      </c>
      <c r="K10479" s="35" t="str">
        <f t="shared" si="925"/>
        <v>Regte Heide &amp; Riels Laag_H4030</v>
      </c>
      <c r="L10479" s="36">
        <f>VLOOKUP(D10479,DATA!A:F,5,FALSE)</f>
        <v>1.0986712608830001E-2</v>
      </c>
      <c r="M10479" s="37">
        <f>VLOOKUP(D10479,DATA!A:F,6,FALSE)</f>
        <v>982</v>
      </c>
      <c r="N10479" s="36">
        <f t="shared" si="926"/>
        <v>54.391579733238352</v>
      </c>
      <c r="O10479" s="36">
        <f t="shared" si="927"/>
        <v>54.391783899561162</v>
      </c>
      <c r="P10479" s="36">
        <f t="shared" si="928"/>
        <v>2.0416632280984004E-4</v>
      </c>
      <c r="Q10479" s="36">
        <f t="shared" si="929"/>
        <v>0</v>
      </c>
    </row>
    <row r="10480" spans="1:17" x14ac:dyDescent="0.3">
      <c r="A10480" s="30">
        <v>2685607</v>
      </c>
      <c r="B10480" s="14">
        <v>134</v>
      </c>
      <c r="C10480" s="14" t="s">
        <v>35</v>
      </c>
      <c r="D10480" s="14" t="s">
        <v>55</v>
      </c>
      <c r="E10480" s="14" t="s">
        <v>56</v>
      </c>
      <c r="F10480" s="48">
        <v>500</v>
      </c>
      <c r="G10480" s="38">
        <v>1002.72</v>
      </c>
      <c r="H10480" s="14" t="s">
        <v>218</v>
      </c>
      <c r="I10480" s="38">
        <v>1.1800000000000001E-3</v>
      </c>
      <c r="J10480" s="38">
        <v>117.1876</v>
      </c>
      <c r="K10480" s="39" t="str">
        <f t="shared" si="925"/>
        <v>Regte Heide &amp; Riels Laag_H3130</v>
      </c>
      <c r="L10480" s="40">
        <f>VLOOKUP(D10480,DATA!A:F,5,FALSE)</f>
        <v>0</v>
      </c>
      <c r="M10480" s="41">
        <f>VLOOKUP(D10480,DATA!A:F,6,FALSE)</f>
        <v>3.5</v>
      </c>
      <c r="N10480" s="40">
        <f t="shared" si="926"/>
        <v>50</v>
      </c>
      <c r="O10480" s="40">
        <f t="shared" si="927"/>
        <v>50</v>
      </c>
      <c r="P10480" s="40">
        <f>J10480/10000*I10480</f>
        <v>1.38281368E-5</v>
      </c>
      <c r="Q10480" s="40">
        <f>IF(AND(H10480&lt;&gt;"below",I10480&gt;=0.005),M10480*P10480,0)</f>
        <v>0</v>
      </c>
    </row>
    <row r="10481" spans="1:17" x14ac:dyDescent="0.3">
      <c r="A10481" s="29">
        <v>2685607</v>
      </c>
      <c r="B10481" s="1">
        <v>134</v>
      </c>
      <c r="C10481" s="1" t="s">
        <v>35</v>
      </c>
      <c r="D10481" s="1" t="s">
        <v>53</v>
      </c>
      <c r="E10481" s="1" t="s">
        <v>54</v>
      </c>
      <c r="F10481" s="47">
        <v>714</v>
      </c>
      <c r="G10481" s="34">
        <v>1002.72</v>
      </c>
      <c r="H10481" s="1" t="s">
        <v>218</v>
      </c>
      <c r="I10481" s="34">
        <v>1.1800000000000001E-3</v>
      </c>
      <c r="J10481" s="34">
        <v>1145.5408</v>
      </c>
      <c r="K10481" s="35" t="str">
        <f t="shared" si="925"/>
        <v>Regte Heide &amp; Riels Laag_H4030</v>
      </c>
      <c r="L10481" s="36">
        <f>VLOOKUP(D10481,DATA!A:F,5,FALSE)</f>
        <v>1.0986712608830001E-2</v>
      </c>
      <c r="M10481" s="37">
        <f>VLOOKUP(D10481,DATA!A:F,6,FALSE)</f>
        <v>982</v>
      </c>
      <c r="N10481" s="36">
        <f t="shared" si="926"/>
        <v>55.666666692825217</v>
      </c>
      <c r="O10481" s="36">
        <f t="shared" si="927"/>
        <v>55.666986637624603</v>
      </c>
      <c r="P10481" s="36">
        <f t="shared" si="928"/>
        <v>3.1994479938646236E-4</v>
      </c>
      <c r="Q10481" s="36">
        <f t="shared" si="929"/>
        <v>0</v>
      </c>
    </row>
    <row r="10482" spans="1:17" x14ac:dyDescent="0.3">
      <c r="A10482" s="29">
        <v>2685608</v>
      </c>
      <c r="B10482" s="1">
        <v>134</v>
      </c>
      <c r="C10482" s="1" t="s">
        <v>35</v>
      </c>
      <c r="D10482" s="1" t="s">
        <v>53</v>
      </c>
      <c r="E10482" s="1" t="s">
        <v>54</v>
      </c>
      <c r="F10482" s="47">
        <v>714</v>
      </c>
      <c r="G10482" s="34">
        <v>1208.02</v>
      </c>
      <c r="H10482" s="1" t="s">
        <v>218</v>
      </c>
      <c r="I10482" s="34">
        <v>2.5477999999999998E-3</v>
      </c>
      <c r="J10482" s="34">
        <v>8669.6720000000005</v>
      </c>
      <c r="K10482" s="35" t="str">
        <f t="shared" si="925"/>
        <v>Regte Heide &amp; Riels Laag_H4030</v>
      </c>
      <c r="L10482" s="36">
        <f>VLOOKUP(D10482,DATA!A:F,5,FALSE)</f>
        <v>1.0986712608830001E-2</v>
      </c>
      <c r="M10482" s="37">
        <f>VLOOKUP(D10482,DATA!A:F,6,FALSE)</f>
        <v>982</v>
      </c>
      <c r="N10482" s="36">
        <f t="shared" si="926"/>
        <v>92.295684677678935</v>
      </c>
      <c r="O10482" s="36">
        <f t="shared" si="927"/>
        <v>92.295883719071284</v>
      </c>
      <c r="P10482" s="36">
        <f t="shared" si="928"/>
        <v>1.9904139234938611E-4</v>
      </c>
      <c r="Q10482" s="36">
        <f t="shared" si="929"/>
        <v>0</v>
      </c>
    </row>
    <row r="10483" spans="1:17" x14ac:dyDescent="0.3">
      <c r="A10483" s="30">
        <v>2687130</v>
      </c>
      <c r="B10483" s="14">
        <v>134</v>
      </c>
      <c r="C10483" s="14" t="s">
        <v>35</v>
      </c>
      <c r="D10483" s="14" t="s">
        <v>55</v>
      </c>
      <c r="E10483" s="14" t="s">
        <v>56</v>
      </c>
      <c r="F10483" s="48">
        <v>500</v>
      </c>
      <c r="G10483" s="38">
        <v>1049.1300000000001</v>
      </c>
      <c r="H10483" s="14" t="s">
        <v>218</v>
      </c>
      <c r="I10483" s="38">
        <v>1.3519000000000001E-4</v>
      </c>
      <c r="J10483" s="38">
        <v>1721.44051346623</v>
      </c>
      <c r="K10483" s="39" t="str">
        <f t="shared" si="925"/>
        <v>Regte Heide &amp; Riels Laag_H3130</v>
      </c>
      <c r="L10483" s="40">
        <f>VLOOKUP(D10483,DATA!A:F,5,FALSE)</f>
        <v>0</v>
      </c>
      <c r="M10483" s="41">
        <f>VLOOKUP(D10483,DATA!A:F,6,FALSE)</f>
        <v>3.5</v>
      </c>
      <c r="N10483" s="40">
        <f t="shared" si="926"/>
        <v>50</v>
      </c>
      <c r="O10483" s="40">
        <f t="shared" si="927"/>
        <v>50</v>
      </c>
      <c r="P10483" s="40">
        <f>J10483/10000*I10483</f>
        <v>2.3272154301549965E-5</v>
      </c>
      <c r="Q10483" s="40">
        <f>IF(AND(H10483&lt;&gt;"below",I10483&gt;=0.005),M10483*P10483,0)</f>
        <v>0</v>
      </c>
    </row>
    <row r="10484" spans="1:17" x14ac:dyDescent="0.3">
      <c r="A10484" s="29">
        <v>2687131</v>
      </c>
      <c r="B10484" s="1">
        <v>134</v>
      </c>
      <c r="C10484" s="1" t="s">
        <v>35</v>
      </c>
      <c r="D10484" s="1" t="s">
        <v>53</v>
      </c>
      <c r="E10484" s="1" t="s">
        <v>54</v>
      </c>
      <c r="F10484" s="47">
        <v>714</v>
      </c>
      <c r="G10484" s="34">
        <v>1155.9100000000001</v>
      </c>
      <c r="H10484" s="1" t="s">
        <v>218</v>
      </c>
      <c r="I10484" s="34">
        <v>1.7411999999999999E-4</v>
      </c>
      <c r="J10484" s="34">
        <v>1913.6682000000001</v>
      </c>
      <c r="K10484" s="35" t="str">
        <f t="shared" si="925"/>
        <v>Regte Heide &amp; Riels Laag_H4030</v>
      </c>
      <c r="L10484" s="36">
        <f>VLOOKUP(D10484,DATA!A:F,5,FALSE)</f>
        <v>1.0986712608830001E-2</v>
      </c>
      <c r="M10484" s="37">
        <f>VLOOKUP(D10484,DATA!A:F,6,FALSE)</f>
        <v>982</v>
      </c>
      <c r="N10484" s="36">
        <f t="shared" si="926"/>
        <v>87.10976778116688</v>
      </c>
      <c r="O10484" s="36">
        <f t="shared" si="927"/>
        <v>87.109789261633551</v>
      </c>
      <c r="P10484" s="36">
        <f t="shared" si="928"/>
        <v>2.1480466671164322E-5</v>
      </c>
      <c r="Q10484" s="36">
        <f t="shared" si="929"/>
        <v>0</v>
      </c>
    </row>
    <row r="10485" spans="1:17" x14ac:dyDescent="0.3">
      <c r="A10485" s="29">
        <v>2687132</v>
      </c>
      <c r="B10485" s="1">
        <v>134</v>
      </c>
      <c r="C10485" s="1" t="s">
        <v>35</v>
      </c>
      <c r="D10485" s="1" t="s">
        <v>41</v>
      </c>
      <c r="E10485" s="1" t="s">
        <v>42</v>
      </c>
      <c r="F10485" s="47">
        <v>1071</v>
      </c>
      <c r="G10485" s="34">
        <v>1301.02</v>
      </c>
      <c r="H10485" s="1" t="s">
        <v>218</v>
      </c>
      <c r="I10485" s="34">
        <v>2.3022E-4</v>
      </c>
      <c r="J10485" s="34">
        <v>51.698093</v>
      </c>
      <c r="K10485" s="35" t="str">
        <f t="shared" si="925"/>
        <v>Regte Heide &amp; Riels Laag_H4010A</v>
      </c>
      <c r="L10485" s="36">
        <f>VLOOKUP(D10485,DATA!A:F,5,FALSE)</f>
        <v>1.3726988247862192E-2</v>
      </c>
      <c r="M10485" s="37">
        <f>VLOOKUP(D10485,DATA!A:F,6,FALSE)</f>
        <v>1285.5</v>
      </c>
      <c r="N10485" s="36">
        <f t="shared" si="926"/>
        <v>55.30601780447352</v>
      </c>
      <c r="O10485" s="36">
        <f t="shared" si="927"/>
        <v>55.30609592041646</v>
      </c>
      <c r="P10485" s="36">
        <f t="shared" si="928"/>
        <v>7.8115942940826244E-5</v>
      </c>
      <c r="Q10485" s="36">
        <f t="shared" si="929"/>
        <v>0</v>
      </c>
    </row>
    <row r="10486" spans="1:17" x14ac:dyDescent="0.3">
      <c r="A10486" s="29">
        <v>2687132</v>
      </c>
      <c r="B10486" s="1">
        <v>134</v>
      </c>
      <c r="C10486" s="1" t="s">
        <v>35</v>
      </c>
      <c r="D10486" s="1" t="s">
        <v>53</v>
      </c>
      <c r="E10486" s="1" t="s">
        <v>54</v>
      </c>
      <c r="F10486" s="47">
        <v>714</v>
      </c>
      <c r="G10486" s="34">
        <v>1301.02</v>
      </c>
      <c r="H10486" s="1" t="s">
        <v>218</v>
      </c>
      <c r="I10486" s="34">
        <v>2.3022E-4</v>
      </c>
      <c r="J10486" s="34">
        <v>3300.0286000000001</v>
      </c>
      <c r="K10486" s="35" t="str">
        <f t="shared" si="925"/>
        <v>Regte Heide &amp; Riels Laag_H4030</v>
      </c>
      <c r="L10486" s="36">
        <f>VLOOKUP(D10486,DATA!A:F,5,FALSE)</f>
        <v>1.0986712608830001E-2</v>
      </c>
      <c r="M10486" s="37">
        <f>VLOOKUP(D10486,DATA!A:F,6,FALSE)</f>
        <v>982</v>
      </c>
      <c r="N10486" s="36">
        <f t="shared" si="926"/>
        <v>97.082916357280311</v>
      </c>
      <c r="O10486" s="36">
        <f t="shared" si="927"/>
        <v>97.082923520396463</v>
      </c>
      <c r="P10486" s="36">
        <f t="shared" si="928"/>
        <v>7.1631161517871078E-6</v>
      </c>
      <c r="Q10486" s="36">
        <f t="shared" si="929"/>
        <v>0</v>
      </c>
    </row>
    <row r="10487" spans="1:17" x14ac:dyDescent="0.3">
      <c r="A10487" s="30">
        <v>2687133</v>
      </c>
      <c r="B10487" s="14">
        <v>134</v>
      </c>
      <c r="C10487" s="14" t="s">
        <v>35</v>
      </c>
      <c r="D10487" s="14" t="s">
        <v>55</v>
      </c>
      <c r="E10487" s="14" t="s">
        <v>56</v>
      </c>
      <c r="F10487" s="48">
        <v>500</v>
      </c>
      <c r="G10487" s="38">
        <v>1082.5999999999999</v>
      </c>
      <c r="H10487" s="14" t="s">
        <v>218</v>
      </c>
      <c r="I10487" s="38">
        <v>2.7680000000000001E-4</v>
      </c>
      <c r="J10487" s="38">
        <v>111.33732999999999</v>
      </c>
      <c r="K10487" s="39" t="str">
        <f t="shared" si="925"/>
        <v>Regte Heide &amp; Riels Laag_H3130</v>
      </c>
      <c r="L10487" s="40">
        <f>VLOOKUP(D10487,DATA!A:F,5,FALSE)</f>
        <v>0</v>
      </c>
      <c r="M10487" s="41">
        <f>VLOOKUP(D10487,DATA!A:F,6,FALSE)</f>
        <v>3.5</v>
      </c>
      <c r="N10487" s="40">
        <f t="shared" si="926"/>
        <v>50</v>
      </c>
      <c r="O10487" s="40">
        <f t="shared" si="927"/>
        <v>50</v>
      </c>
      <c r="P10487" s="40">
        <f>J10487/10000*I10487</f>
        <v>3.0818172944E-6</v>
      </c>
      <c r="Q10487" s="40">
        <f>IF(AND(H10487&lt;&gt;"below",I10487&gt;=0.005),M10487*P10487,0)</f>
        <v>0</v>
      </c>
    </row>
    <row r="10488" spans="1:17" x14ac:dyDescent="0.3">
      <c r="A10488" s="29">
        <v>2687133</v>
      </c>
      <c r="B10488" s="1">
        <v>134</v>
      </c>
      <c r="C10488" s="1" t="s">
        <v>35</v>
      </c>
      <c r="D10488" s="1" t="s">
        <v>41</v>
      </c>
      <c r="E10488" s="1" t="s">
        <v>42</v>
      </c>
      <c r="F10488" s="47">
        <v>1071</v>
      </c>
      <c r="G10488" s="34">
        <v>1082.5999999999999</v>
      </c>
      <c r="H10488" s="1" t="s">
        <v>218</v>
      </c>
      <c r="I10488" s="34">
        <v>2.7680000000000001E-4</v>
      </c>
      <c r="J10488" s="34">
        <v>1953.5634</v>
      </c>
      <c r="K10488" s="35" t="str">
        <f t="shared" si="925"/>
        <v>Regte Heide &amp; Riels Laag_H4010A</v>
      </c>
      <c r="L10488" s="36">
        <f>VLOOKUP(D10488,DATA!A:F,5,FALSE)</f>
        <v>1.3726988247862192E-2</v>
      </c>
      <c r="M10488" s="37">
        <f>VLOOKUP(D10488,DATA!A:F,6,FALSE)</f>
        <v>1285.5</v>
      </c>
      <c r="N10488" s="36">
        <f t="shared" si="926"/>
        <v>5.8128875623872585</v>
      </c>
      <c r="O10488" s="36">
        <f t="shared" si="927"/>
        <v>5.8129083653639242</v>
      </c>
      <c r="P10488" s="36">
        <f t="shared" si="928"/>
        <v>2.0802976665734718E-5</v>
      </c>
      <c r="Q10488" s="36">
        <f t="shared" si="929"/>
        <v>0</v>
      </c>
    </row>
    <row r="10489" spans="1:17" x14ac:dyDescent="0.3">
      <c r="A10489" s="29">
        <v>2687133</v>
      </c>
      <c r="B10489" s="1">
        <v>134</v>
      </c>
      <c r="C10489" s="1" t="s">
        <v>35</v>
      </c>
      <c r="D10489" s="1" t="s">
        <v>53</v>
      </c>
      <c r="E10489" s="1" t="s">
        <v>54</v>
      </c>
      <c r="F10489" s="47">
        <v>714</v>
      </c>
      <c r="G10489" s="34">
        <v>1082.5999999999999</v>
      </c>
      <c r="H10489" s="1" t="s">
        <v>218</v>
      </c>
      <c r="I10489" s="34">
        <v>2.7680000000000001E-4</v>
      </c>
      <c r="J10489" s="34">
        <v>2529.5327000000002</v>
      </c>
      <c r="K10489" s="35" t="str">
        <f t="shared" si="925"/>
        <v>Regte Heide &amp; Riels Laag_H4030</v>
      </c>
      <c r="L10489" s="36">
        <f>VLOOKUP(D10489,DATA!A:F,5,FALSE)</f>
        <v>1.0986712608830001E-2</v>
      </c>
      <c r="M10489" s="37">
        <f>VLOOKUP(D10489,DATA!A:F,6,FALSE)</f>
        <v>982</v>
      </c>
      <c r="N10489" s="36">
        <f t="shared" si="926"/>
        <v>75.124498776603005</v>
      </c>
      <c r="O10489" s="36">
        <f t="shared" si="927"/>
        <v>75.12455560781865</v>
      </c>
      <c r="P10489" s="36">
        <f t="shared" si="928"/>
        <v>5.6831215644592703E-5</v>
      </c>
      <c r="Q10489" s="36">
        <f t="shared" si="929"/>
        <v>0</v>
      </c>
    </row>
    <row r="10490" spans="1:17" x14ac:dyDescent="0.3">
      <c r="A10490" s="29">
        <v>2687133</v>
      </c>
      <c r="B10490" s="1">
        <v>134</v>
      </c>
      <c r="C10490" s="1" t="s">
        <v>35</v>
      </c>
      <c r="D10490" s="1" t="s">
        <v>43</v>
      </c>
      <c r="E10490" s="1" t="s">
        <v>44</v>
      </c>
      <c r="F10490" s="47">
        <v>1071</v>
      </c>
      <c r="G10490" s="34">
        <v>1082.5999999999999</v>
      </c>
      <c r="H10490" s="1" t="s">
        <v>218</v>
      </c>
      <c r="I10490" s="34">
        <v>2.7680000000000001E-4</v>
      </c>
      <c r="J10490" s="34">
        <v>1515.2112</v>
      </c>
      <c r="K10490" s="35" t="str">
        <f t="shared" si="925"/>
        <v>Regte Heide &amp; Riels Laag_H7150</v>
      </c>
      <c r="L10490" s="36">
        <f>VLOOKUP(D10490,DATA!A:F,5,FALSE)</f>
        <v>1.3726988247862192E-2</v>
      </c>
      <c r="M10490" s="37">
        <f>VLOOKUP(D10490,DATA!A:F,6,FALSE)</f>
        <v>1285.5</v>
      </c>
      <c r="N10490" s="36">
        <f t="shared" si="926"/>
        <v>5.8128875623872585</v>
      </c>
      <c r="O10490" s="36">
        <f t="shared" si="927"/>
        <v>5.8129083653639242</v>
      </c>
      <c r="P10490" s="36">
        <f t="shared" si="928"/>
        <v>2.0802976665734718E-5</v>
      </c>
      <c r="Q10490" s="36">
        <f t="shared" si="929"/>
        <v>0</v>
      </c>
    </row>
    <row r="10491" spans="1:17" x14ac:dyDescent="0.3">
      <c r="A10491" s="30">
        <v>2687134</v>
      </c>
      <c r="B10491" s="14">
        <v>134</v>
      </c>
      <c r="C10491" s="14" t="s">
        <v>35</v>
      </c>
      <c r="D10491" s="14" t="s">
        <v>55</v>
      </c>
      <c r="E10491" s="14" t="s">
        <v>56</v>
      </c>
      <c r="F10491" s="48">
        <v>500</v>
      </c>
      <c r="G10491" s="38">
        <v>1042.92</v>
      </c>
      <c r="H10491" s="14" t="s">
        <v>218</v>
      </c>
      <c r="I10491" s="38">
        <v>6.3009999999999997E-4</v>
      </c>
      <c r="J10491" s="38">
        <v>304.63909999999998</v>
      </c>
      <c r="K10491" s="39" t="str">
        <f t="shared" si="925"/>
        <v>Regte Heide &amp; Riels Laag_H3130</v>
      </c>
      <c r="L10491" s="40">
        <f>VLOOKUP(D10491,DATA!A:F,5,FALSE)</f>
        <v>0</v>
      </c>
      <c r="M10491" s="41">
        <f>VLOOKUP(D10491,DATA!A:F,6,FALSE)</f>
        <v>3.5</v>
      </c>
      <c r="N10491" s="40">
        <f t="shared" si="926"/>
        <v>50</v>
      </c>
      <c r="O10491" s="40">
        <f t="shared" si="927"/>
        <v>50</v>
      </c>
      <c r="P10491" s="40">
        <f>J10491/10000*I10491</f>
        <v>1.9195309690999999E-5</v>
      </c>
      <c r="Q10491" s="40">
        <f>IF(AND(H10491&lt;&gt;"below",I10491&gt;=0.005),M10491*P10491,0)</f>
        <v>0</v>
      </c>
    </row>
    <row r="10492" spans="1:17" x14ac:dyDescent="0.3">
      <c r="A10492" s="29">
        <v>2687134</v>
      </c>
      <c r="B10492" s="1">
        <v>134</v>
      </c>
      <c r="C10492" s="1" t="s">
        <v>35</v>
      </c>
      <c r="D10492" s="1" t="s">
        <v>57</v>
      </c>
      <c r="E10492" s="1" t="s">
        <v>58</v>
      </c>
      <c r="F10492" s="47">
        <v>714</v>
      </c>
      <c r="G10492" s="34">
        <v>1042.92</v>
      </c>
      <c r="H10492" s="1" t="s">
        <v>218</v>
      </c>
      <c r="I10492" s="34">
        <v>6.3009999999999997E-4</v>
      </c>
      <c r="J10492" s="34">
        <v>663.51</v>
      </c>
      <c r="K10492" s="35" t="str">
        <f t="shared" si="925"/>
        <v>Regte Heide &amp; Riels Laag_H3160</v>
      </c>
      <c r="L10492" s="36">
        <f>VLOOKUP(D10492,DATA!A:F,5,FALSE)</f>
        <v>1.0986712608830001E-2</v>
      </c>
      <c r="M10492" s="37">
        <f>VLOOKUP(D10492,DATA!A:F,6,FALSE)</f>
        <v>982</v>
      </c>
      <c r="N10492" s="36">
        <f t="shared" si="926"/>
        <v>66.134875862576408</v>
      </c>
      <c r="O10492" s="36">
        <f t="shared" si="927"/>
        <v>66.135030908364726</v>
      </c>
      <c r="P10492" s="36">
        <f t="shared" si="928"/>
        <v>1.5504578831837534E-4</v>
      </c>
      <c r="Q10492" s="36">
        <f t="shared" si="929"/>
        <v>0</v>
      </c>
    </row>
    <row r="10493" spans="1:17" x14ac:dyDescent="0.3">
      <c r="A10493" s="29">
        <v>2687134</v>
      </c>
      <c r="B10493" s="1">
        <v>134</v>
      </c>
      <c r="C10493" s="1" t="s">
        <v>35</v>
      </c>
      <c r="D10493" s="1" t="s">
        <v>53</v>
      </c>
      <c r="E10493" s="1" t="s">
        <v>54</v>
      </c>
      <c r="F10493" s="47">
        <v>714</v>
      </c>
      <c r="G10493" s="34">
        <v>1042.92</v>
      </c>
      <c r="H10493" s="1" t="s">
        <v>218</v>
      </c>
      <c r="I10493" s="34">
        <v>6.3009999999999997E-4</v>
      </c>
      <c r="J10493" s="34">
        <v>7422.1440000000002</v>
      </c>
      <c r="K10493" s="35" t="str">
        <f t="shared" si="925"/>
        <v>Regte Heide &amp; Riels Laag_H4030</v>
      </c>
      <c r="L10493" s="36">
        <f>VLOOKUP(D10493,DATA!A:F,5,FALSE)</f>
        <v>1.0986712608830001E-2</v>
      </c>
      <c r="M10493" s="37">
        <f>VLOOKUP(D10493,DATA!A:F,6,FALSE)</f>
        <v>982</v>
      </c>
      <c r="N10493" s="36">
        <f t="shared" si="926"/>
        <v>66.134875862576408</v>
      </c>
      <c r="O10493" s="36">
        <f t="shared" si="927"/>
        <v>66.135030908364726</v>
      </c>
      <c r="P10493" s="36">
        <f t="shared" si="928"/>
        <v>1.5504578831837534E-4</v>
      </c>
      <c r="Q10493" s="36">
        <f t="shared" si="929"/>
        <v>0</v>
      </c>
    </row>
    <row r="10494" spans="1:17" x14ac:dyDescent="0.3">
      <c r="A10494" s="29">
        <v>2687135</v>
      </c>
      <c r="B10494" s="1">
        <v>134</v>
      </c>
      <c r="C10494" s="1" t="s">
        <v>35</v>
      </c>
      <c r="D10494" s="1" t="s">
        <v>53</v>
      </c>
      <c r="E10494" s="1" t="s">
        <v>54</v>
      </c>
      <c r="F10494" s="47">
        <v>714</v>
      </c>
      <c r="G10494" s="34">
        <v>999.08</v>
      </c>
      <c r="H10494" s="1" t="s">
        <v>218</v>
      </c>
      <c r="I10494" s="34">
        <v>9.3530000000000002E-4</v>
      </c>
      <c r="J10494" s="34">
        <v>7876.2414176538496</v>
      </c>
      <c r="K10494" s="35" t="str">
        <f t="shared" si="925"/>
        <v>Regte Heide &amp; Riels Laag_H4030</v>
      </c>
      <c r="L10494" s="36">
        <f>VLOOKUP(D10494,DATA!A:F,5,FALSE)</f>
        <v>1.0986712608830001E-2</v>
      </c>
      <c r="M10494" s="37">
        <f>VLOOKUP(D10494,DATA!A:F,6,FALSE)</f>
        <v>982</v>
      </c>
      <c r="N10494" s="36">
        <f t="shared" si="926"/>
        <v>54.677608021914736</v>
      </c>
      <c r="O10494" s="36">
        <f t="shared" si="927"/>
        <v>54.677862670237339</v>
      </c>
      <c r="P10494" s="36">
        <f t="shared" si="928"/>
        <v>2.5464832260269077E-4</v>
      </c>
      <c r="Q10494" s="36">
        <f t="shared" si="929"/>
        <v>0</v>
      </c>
    </row>
    <row r="10495" spans="1:17" x14ac:dyDescent="0.3">
      <c r="A10495" s="30">
        <v>2687136</v>
      </c>
      <c r="B10495" s="14">
        <v>134</v>
      </c>
      <c r="C10495" s="14" t="s">
        <v>35</v>
      </c>
      <c r="D10495" s="14" t="s">
        <v>55</v>
      </c>
      <c r="E10495" s="14" t="s">
        <v>56</v>
      </c>
      <c r="F10495" s="48">
        <v>500</v>
      </c>
      <c r="G10495" s="38">
        <v>1097.92</v>
      </c>
      <c r="H10495" s="14" t="s">
        <v>218</v>
      </c>
      <c r="I10495" s="38">
        <v>1.9499000000000001E-3</v>
      </c>
      <c r="J10495" s="38">
        <v>1053.3622</v>
      </c>
      <c r="K10495" s="39" t="str">
        <f t="shared" si="925"/>
        <v>Regte Heide &amp; Riels Laag_H3130</v>
      </c>
      <c r="L10495" s="40">
        <f>VLOOKUP(D10495,DATA!A:F,5,FALSE)</f>
        <v>0</v>
      </c>
      <c r="M10495" s="41">
        <f>VLOOKUP(D10495,DATA!A:F,6,FALSE)</f>
        <v>3.5</v>
      </c>
      <c r="N10495" s="40">
        <f t="shared" si="926"/>
        <v>50</v>
      </c>
      <c r="O10495" s="40">
        <f t="shared" si="927"/>
        <v>50</v>
      </c>
      <c r="P10495" s="40">
        <f>J10495/10000*I10495</f>
        <v>2.0539509537800002E-4</v>
      </c>
      <c r="Q10495" s="40">
        <f>IF(AND(H10495&lt;&gt;"below",I10495&gt;=0.005),M10495*P10495,0)</f>
        <v>0</v>
      </c>
    </row>
    <row r="10496" spans="1:17" x14ac:dyDescent="0.3">
      <c r="A10496" s="29">
        <v>2687136</v>
      </c>
      <c r="B10496" s="1">
        <v>134</v>
      </c>
      <c r="C10496" s="1" t="s">
        <v>35</v>
      </c>
      <c r="D10496" s="1" t="s">
        <v>53</v>
      </c>
      <c r="E10496" s="1" t="s">
        <v>54</v>
      </c>
      <c r="F10496" s="47">
        <v>714</v>
      </c>
      <c r="G10496" s="34">
        <v>1097.92</v>
      </c>
      <c r="H10496" s="1" t="s">
        <v>218</v>
      </c>
      <c r="I10496" s="34">
        <v>1.9499000000000001E-3</v>
      </c>
      <c r="J10496" s="34">
        <v>1526.5314000000001</v>
      </c>
      <c r="K10496" s="35" t="str">
        <f t="shared" si="925"/>
        <v>Regte Heide &amp; Riels Laag_H4030</v>
      </c>
      <c r="L10496" s="36">
        <f>VLOOKUP(D10496,DATA!A:F,5,FALSE)</f>
        <v>1.0986712608830001E-2</v>
      </c>
      <c r="M10496" s="37">
        <f>VLOOKUP(D10496,DATA!A:F,6,FALSE)</f>
        <v>982</v>
      </c>
      <c r="N10496" s="36">
        <f t="shared" si="926"/>
        <v>78.135492202833717</v>
      </c>
      <c r="O10496" s="36">
        <f t="shared" si="927"/>
        <v>78.135858189735984</v>
      </c>
      <c r="P10496" s="36">
        <f t="shared" si="928"/>
        <v>3.6598690226696817E-4</v>
      </c>
      <c r="Q10496" s="36">
        <f t="shared" si="929"/>
        <v>0</v>
      </c>
    </row>
    <row r="10497" spans="1:17" x14ac:dyDescent="0.3">
      <c r="A10497" s="29">
        <v>2687136</v>
      </c>
      <c r="B10497" s="1">
        <v>134</v>
      </c>
      <c r="C10497" s="1" t="s">
        <v>35</v>
      </c>
      <c r="D10497" s="1" t="s">
        <v>43</v>
      </c>
      <c r="E10497" s="1" t="s">
        <v>44</v>
      </c>
      <c r="F10497" s="47">
        <v>1071</v>
      </c>
      <c r="G10497" s="34">
        <v>1097.92</v>
      </c>
      <c r="H10497" s="1" t="s">
        <v>218</v>
      </c>
      <c r="I10497" s="34">
        <v>1.9499000000000001E-3</v>
      </c>
      <c r="J10497" s="34">
        <v>693.06029999999998</v>
      </c>
      <c r="K10497" s="35" t="str">
        <f t="shared" si="925"/>
        <v>Regte Heide &amp; Riels Laag_H7150</v>
      </c>
      <c r="L10497" s="36">
        <f>VLOOKUP(D10497,DATA!A:F,5,FALSE)</f>
        <v>1.3726988247862192E-2</v>
      </c>
      <c r="M10497" s="37">
        <f>VLOOKUP(D10497,DATA!A:F,6,FALSE)</f>
        <v>1285.5</v>
      </c>
      <c r="N10497" s="36">
        <f t="shared" si="926"/>
        <v>7.0770831796166256</v>
      </c>
      <c r="O10497" s="36">
        <f t="shared" si="927"/>
        <v>7.0772592027406365</v>
      </c>
      <c r="P10497" s="36">
        <f t="shared" si="928"/>
        <v>1.7602312401088227E-4</v>
      </c>
      <c r="Q10497" s="36">
        <f t="shared" si="929"/>
        <v>0</v>
      </c>
    </row>
    <row r="10498" spans="1:17" x14ac:dyDescent="0.3">
      <c r="A10498" s="29">
        <v>2687137</v>
      </c>
      <c r="B10498" s="1">
        <v>134</v>
      </c>
      <c r="C10498" s="1" t="s">
        <v>35</v>
      </c>
      <c r="D10498" s="1" t="s">
        <v>53</v>
      </c>
      <c r="E10498" s="1" t="s">
        <v>54</v>
      </c>
      <c r="F10498" s="47">
        <v>714</v>
      </c>
      <c r="G10498" s="34">
        <v>1431.92</v>
      </c>
      <c r="H10498" s="1" t="s">
        <v>218</v>
      </c>
      <c r="I10498" s="34">
        <v>3.1193000000000002E-3</v>
      </c>
      <c r="J10498" s="34">
        <v>2494.3429999999998</v>
      </c>
      <c r="K10498" s="35" t="str">
        <f t="shared" si="925"/>
        <v>Regte Heide &amp; Riels Laag_H4030</v>
      </c>
      <c r="L10498" s="36">
        <f>VLOOKUP(D10498,DATA!A:F,5,FALSE)</f>
        <v>1.0986712608830001E-2</v>
      </c>
      <c r="M10498" s="37">
        <f>VLOOKUP(D10498,DATA!A:F,6,FALSE)</f>
        <v>982</v>
      </c>
      <c r="N10498" s="36">
        <f t="shared" si="926"/>
        <v>99.291835164031056</v>
      </c>
      <c r="O10498" s="36">
        <f t="shared" si="927"/>
        <v>99.291859261169279</v>
      </c>
      <c r="P10498" s="36">
        <f t="shared" si="928"/>
        <v>2.4097138222600734E-5</v>
      </c>
      <c r="Q10498" s="36">
        <f t="shared" si="929"/>
        <v>0</v>
      </c>
    </row>
    <row r="10499" spans="1:17" x14ac:dyDescent="0.3">
      <c r="A10499" s="30">
        <v>2688660</v>
      </c>
      <c r="B10499" s="14">
        <v>134</v>
      </c>
      <c r="C10499" s="14" t="s">
        <v>35</v>
      </c>
      <c r="D10499" s="14" t="s">
        <v>55</v>
      </c>
      <c r="E10499" s="14" t="s">
        <v>56</v>
      </c>
      <c r="F10499" s="48">
        <v>500</v>
      </c>
      <c r="G10499" s="38">
        <v>1041.68</v>
      </c>
      <c r="H10499" s="14" t="s">
        <v>218</v>
      </c>
      <c r="I10499" s="38">
        <v>1.4134999999999999E-4</v>
      </c>
      <c r="J10499" s="38">
        <v>2148.0351529392001</v>
      </c>
      <c r="K10499" s="39" t="str">
        <f t="shared" ref="K10499:K10562" si="930">_xlfn.CONCAT(C10499,"_",D10499)</f>
        <v>Regte Heide &amp; Riels Laag_H3130</v>
      </c>
      <c r="L10499" s="40">
        <f>VLOOKUP(D10499,DATA!A:F,5,FALSE)</f>
        <v>0</v>
      </c>
      <c r="M10499" s="41">
        <f>VLOOKUP(D10499,DATA!A:F,6,FALSE)</f>
        <v>3.5</v>
      </c>
      <c r="N10499" s="40">
        <f t="shared" ref="N10499:N10562" si="931">100/(1+EXP(-L10499*(G10499-M10499)))</f>
        <v>50</v>
      </c>
      <c r="O10499" s="40">
        <f t="shared" ref="O10499:O10562" si="932">100/(1+EXP(-L10499*((G10499+I10499)-M10499)))</f>
        <v>50</v>
      </c>
      <c r="P10499" s="40">
        <f>J10499/10000*I10499</f>
        <v>3.0362476886795591E-5</v>
      </c>
      <c r="Q10499" s="40">
        <f>IF(AND(H10499&lt;&gt;"below",I10499&gt;=0.005),M10499*P10499,0)</f>
        <v>0</v>
      </c>
    </row>
    <row r="10500" spans="1:17" x14ac:dyDescent="0.3">
      <c r="A10500" s="29">
        <v>2688661</v>
      </c>
      <c r="B10500" s="1">
        <v>134</v>
      </c>
      <c r="C10500" s="1" t="s">
        <v>35</v>
      </c>
      <c r="D10500" s="1" t="s">
        <v>53</v>
      </c>
      <c r="E10500" s="1" t="s">
        <v>54</v>
      </c>
      <c r="F10500" s="47">
        <v>714</v>
      </c>
      <c r="G10500" s="34">
        <v>1236.5</v>
      </c>
      <c r="H10500" s="1" t="s">
        <v>218</v>
      </c>
      <c r="I10500" s="34">
        <v>1.9963000000000001E-4</v>
      </c>
      <c r="J10500" s="34">
        <v>1344.0409999999999</v>
      </c>
      <c r="K10500" s="35" t="str">
        <f t="shared" si="930"/>
        <v>Regte Heide &amp; Riels Laag_H4030</v>
      </c>
      <c r="L10500" s="36">
        <f>VLOOKUP(D10500,DATA!A:F,5,FALSE)</f>
        <v>1.0986712608830001E-2</v>
      </c>
      <c r="M10500" s="37">
        <f>VLOOKUP(D10500,DATA!A:F,6,FALSE)</f>
        <v>982</v>
      </c>
      <c r="N10500" s="36">
        <f t="shared" si="931"/>
        <v>94.246570675384532</v>
      </c>
      <c r="O10500" s="36">
        <f t="shared" si="932"/>
        <v>94.246582568222138</v>
      </c>
      <c r="P10500" s="36">
        <f t="shared" ref="P10500:P10562" si="933">O10500-N10500</f>
        <v>1.1892837605387285E-5</v>
      </c>
      <c r="Q10500" s="36">
        <f t="shared" ref="Q10500:Q10562" si="934">IF(AND(H10500&lt;&gt;"below",I10500&gt;=0.005),J10500*P10500/100,0)</f>
        <v>0</v>
      </c>
    </row>
    <row r="10501" spans="1:17" x14ac:dyDescent="0.3">
      <c r="A10501" s="29">
        <v>2688662</v>
      </c>
      <c r="B10501" s="1">
        <v>134</v>
      </c>
      <c r="C10501" s="1" t="s">
        <v>35</v>
      </c>
      <c r="D10501" s="1" t="s">
        <v>53</v>
      </c>
      <c r="E10501" s="1" t="s">
        <v>54</v>
      </c>
      <c r="F10501" s="47">
        <v>714</v>
      </c>
      <c r="G10501" s="34">
        <v>1171.3699999999999</v>
      </c>
      <c r="H10501" s="1" t="s">
        <v>218</v>
      </c>
      <c r="I10501" s="34">
        <v>2.4950999999999999E-4</v>
      </c>
      <c r="J10501" s="34">
        <v>4686.232</v>
      </c>
      <c r="K10501" s="35" t="str">
        <f t="shared" si="930"/>
        <v>Regte Heide &amp; Riels Laag_H4030</v>
      </c>
      <c r="L10501" s="36">
        <f>VLOOKUP(D10501,DATA!A:F,5,FALSE)</f>
        <v>1.0986712608830001E-2</v>
      </c>
      <c r="M10501" s="37">
        <f>VLOOKUP(D10501,DATA!A:F,6,FALSE)</f>
        <v>982</v>
      </c>
      <c r="N10501" s="36">
        <f t="shared" si="931"/>
        <v>88.899869077282418</v>
      </c>
      <c r="O10501" s="36">
        <f t="shared" si="932"/>
        <v>88.899896128354385</v>
      </c>
      <c r="P10501" s="36">
        <f t="shared" si="933"/>
        <v>2.705107196732115E-5</v>
      </c>
      <c r="Q10501" s="36">
        <f t="shared" si="934"/>
        <v>0</v>
      </c>
    </row>
    <row r="10502" spans="1:17" x14ac:dyDescent="0.3">
      <c r="A10502" s="29">
        <v>2688663</v>
      </c>
      <c r="B10502" s="1">
        <v>134</v>
      </c>
      <c r="C10502" s="1" t="s">
        <v>35</v>
      </c>
      <c r="D10502" s="1" t="s">
        <v>53</v>
      </c>
      <c r="E10502" s="1" t="s">
        <v>54</v>
      </c>
      <c r="F10502" s="47">
        <v>714</v>
      </c>
      <c r="G10502" s="34">
        <v>1044.17</v>
      </c>
      <c r="H10502" s="1" t="s">
        <v>218</v>
      </c>
      <c r="I10502" s="34">
        <v>4.4349999999999999E-4</v>
      </c>
      <c r="J10502" s="34">
        <v>7661.674</v>
      </c>
      <c r="K10502" s="35" t="str">
        <f t="shared" si="930"/>
        <v>Regte Heide &amp; Riels Laag_H4030</v>
      </c>
      <c r="L10502" s="36">
        <f>VLOOKUP(D10502,DATA!A:F,5,FALSE)</f>
        <v>1.0986712608830001E-2</v>
      </c>
      <c r="M10502" s="37">
        <f>VLOOKUP(D10502,DATA!A:F,6,FALSE)</f>
        <v>982</v>
      </c>
      <c r="N10502" s="36">
        <f t="shared" si="931"/>
        <v>66.44177304956456</v>
      </c>
      <c r="O10502" s="36">
        <f t="shared" si="932"/>
        <v>66.441881692442337</v>
      </c>
      <c r="P10502" s="36">
        <f t="shared" si="933"/>
        <v>1.0864287777678783E-4</v>
      </c>
      <c r="Q10502" s="36">
        <f t="shared" si="934"/>
        <v>0</v>
      </c>
    </row>
    <row r="10503" spans="1:17" x14ac:dyDescent="0.3">
      <c r="A10503" s="30">
        <v>2688664</v>
      </c>
      <c r="B10503" s="14">
        <v>134</v>
      </c>
      <c r="C10503" s="14" t="s">
        <v>35</v>
      </c>
      <c r="D10503" s="14" t="s">
        <v>55</v>
      </c>
      <c r="E10503" s="14" t="s">
        <v>56</v>
      </c>
      <c r="F10503" s="48">
        <v>500</v>
      </c>
      <c r="G10503" s="38">
        <v>1021.45</v>
      </c>
      <c r="H10503" s="14" t="s">
        <v>218</v>
      </c>
      <c r="I10503" s="38">
        <v>7.4339999999999996E-4</v>
      </c>
      <c r="J10503" s="38">
        <v>381.5675</v>
      </c>
      <c r="K10503" s="39" t="str">
        <f t="shared" si="930"/>
        <v>Regte Heide &amp; Riels Laag_H3130</v>
      </c>
      <c r="L10503" s="40">
        <f>VLOOKUP(D10503,DATA!A:F,5,FALSE)</f>
        <v>0</v>
      </c>
      <c r="M10503" s="41">
        <f>VLOOKUP(D10503,DATA!A:F,6,FALSE)</f>
        <v>3.5</v>
      </c>
      <c r="N10503" s="40">
        <f t="shared" si="931"/>
        <v>50</v>
      </c>
      <c r="O10503" s="40">
        <f t="shared" si="932"/>
        <v>50</v>
      </c>
      <c r="P10503" s="40">
        <f>J10503/10000*I10503</f>
        <v>2.8365727949999996E-5</v>
      </c>
      <c r="Q10503" s="40">
        <f>IF(AND(H10503&lt;&gt;"below",I10503&gt;=0.005),M10503*P10503,0)</f>
        <v>0</v>
      </c>
    </row>
    <row r="10504" spans="1:17" x14ac:dyDescent="0.3">
      <c r="A10504" s="29">
        <v>2688664</v>
      </c>
      <c r="B10504" s="1">
        <v>134</v>
      </c>
      <c r="C10504" s="1" t="s">
        <v>35</v>
      </c>
      <c r="D10504" s="1" t="s">
        <v>57</v>
      </c>
      <c r="E10504" s="1" t="s">
        <v>58</v>
      </c>
      <c r="F10504" s="47">
        <v>714</v>
      </c>
      <c r="G10504" s="34">
        <v>1021.45</v>
      </c>
      <c r="H10504" s="1" t="s">
        <v>218</v>
      </c>
      <c r="I10504" s="34">
        <v>7.4339999999999996E-4</v>
      </c>
      <c r="J10504" s="34">
        <v>544.37080000000003</v>
      </c>
      <c r="K10504" s="35" t="str">
        <f t="shared" si="930"/>
        <v>Regte Heide &amp; Riels Laag_H3160</v>
      </c>
      <c r="L10504" s="36">
        <f>VLOOKUP(D10504,DATA!A:F,5,FALSE)</f>
        <v>1.0986712608830001E-2</v>
      </c>
      <c r="M10504" s="37">
        <f>VLOOKUP(D10504,DATA!A:F,6,FALSE)</f>
        <v>982</v>
      </c>
      <c r="N10504" s="36">
        <f t="shared" si="931"/>
        <v>60.669142340222287</v>
      </c>
      <c r="O10504" s="36">
        <f t="shared" si="932"/>
        <v>60.669337230966967</v>
      </c>
      <c r="P10504" s="36">
        <f t="shared" si="933"/>
        <v>1.9489074468026502E-4</v>
      </c>
      <c r="Q10504" s="36">
        <f t="shared" si="934"/>
        <v>0</v>
      </c>
    </row>
    <row r="10505" spans="1:17" x14ac:dyDescent="0.3">
      <c r="A10505" s="29">
        <v>2688664</v>
      </c>
      <c r="B10505" s="1">
        <v>134</v>
      </c>
      <c r="C10505" s="1" t="s">
        <v>35</v>
      </c>
      <c r="D10505" s="1" t="s">
        <v>53</v>
      </c>
      <c r="E10505" s="1" t="s">
        <v>54</v>
      </c>
      <c r="F10505" s="47">
        <v>714</v>
      </c>
      <c r="G10505" s="34">
        <v>1021.45</v>
      </c>
      <c r="H10505" s="1" t="s">
        <v>218</v>
      </c>
      <c r="I10505" s="34">
        <v>7.4339999999999996E-4</v>
      </c>
      <c r="J10505" s="34">
        <v>2281.4353000000001</v>
      </c>
      <c r="K10505" s="35" t="str">
        <f t="shared" si="930"/>
        <v>Regte Heide &amp; Riels Laag_H4030</v>
      </c>
      <c r="L10505" s="36">
        <f>VLOOKUP(D10505,DATA!A:F,5,FALSE)</f>
        <v>1.0986712608830001E-2</v>
      </c>
      <c r="M10505" s="37">
        <f>VLOOKUP(D10505,DATA!A:F,6,FALSE)</f>
        <v>982</v>
      </c>
      <c r="N10505" s="36">
        <f t="shared" si="931"/>
        <v>60.669142340222287</v>
      </c>
      <c r="O10505" s="36">
        <f t="shared" si="932"/>
        <v>60.669337230966967</v>
      </c>
      <c r="P10505" s="36">
        <f t="shared" si="933"/>
        <v>1.9489074468026502E-4</v>
      </c>
      <c r="Q10505" s="36">
        <f t="shared" si="934"/>
        <v>0</v>
      </c>
    </row>
    <row r="10506" spans="1:17" x14ac:dyDescent="0.3">
      <c r="A10506" s="29">
        <v>2688665</v>
      </c>
      <c r="B10506" s="1">
        <v>134</v>
      </c>
      <c r="C10506" s="1" t="s">
        <v>35</v>
      </c>
      <c r="D10506" s="1" t="s">
        <v>53</v>
      </c>
      <c r="E10506" s="1" t="s">
        <v>54</v>
      </c>
      <c r="F10506" s="47">
        <v>714</v>
      </c>
      <c r="G10506" s="34">
        <v>1066.04</v>
      </c>
      <c r="H10506" s="1" t="s">
        <v>218</v>
      </c>
      <c r="I10506" s="34">
        <v>1.1816999999999999E-3</v>
      </c>
      <c r="J10506" s="34">
        <v>3858.8820434432</v>
      </c>
      <c r="K10506" s="35" t="str">
        <f t="shared" si="930"/>
        <v>Regte Heide &amp; Riels Laag_H4030</v>
      </c>
      <c r="L10506" s="36">
        <f>VLOOKUP(D10506,DATA!A:F,5,FALSE)</f>
        <v>1.0986712608830001E-2</v>
      </c>
      <c r="M10506" s="37">
        <f>VLOOKUP(D10506,DATA!A:F,6,FALSE)</f>
        <v>982</v>
      </c>
      <c r="N10506" s="36">
        <f t="shared" si="931"/>
        <v>71.571877240954137</v>
      </c>
      <c r="O10506" s="36">
        <f t="shared" si="932"/>
        <v>71.572141399322902</v>
      </c>
      <c r="P10506" s="36">
        <f t="shared" si="933"/>
        <v>2.641583687648108E-4</v>
      </c>
      <c r="Q10506" s="36">
        <f t="shared" si="934"/>
        <v>0</v>
      </c>
    </row>
    <row r="10507" spans="1:17" x14ac:dyDescent="0.3">
      <c r="A10507" s="29">
        <v>2688666</v>
      </c>
      <c r="B10507" s="1">
        <v>134</v>
      </c>
      <c r="C10507" s="1" t="s">
        <v>35</v>
      </c>
      <c r="D10507" s="1" t="s">
        <v>53</v>
      </c>
      <c r="E10507" s="1" t="s">
        <v>54</v>
      </c>
      <c r="F10507" s="47">
        <v>714</v>
      </c>
      <c r="G10507" s="34">
        <v>1200.1500000000001</v>
      </c>
      <c r="H10507" s="1" t="s">
        <v>218</v>
      </c>
      <c r="I10507" s="34">
        <v>2.5125999999999998E-3</v>
      </c>
      <c r="J10507" s="34">
        <v>3329.8991999999998</v>
      </c>
      <c r="K10507" s="35" t="str">
        <f t="shared" si="930"/>
        <v>Regte Heide &amp; Riels Laag_H4030</v>
      </c>
      <c r="L10507" s="36">
        <f>VLOOKUP(D10507,DATA!A:F,5,FALSE)</f>
        <v>1.0986712608830001E-2</v>
      </c>
      <c r="M10507" s="37">
        <f>VLOOKUP(D10507,DATA!A:F,6,FALSE)</f>
        <v>982</v>
      </c>
      <c r="N10507" s="36">
        <f t="shared" si="931"/>
        <v>91.657924244448225</v>
      </c>
      <c r="O10507" s="36">
        <f t="shared" si="932"/>
        <v>91.658135316276812</v>
      </c>
      <c r="P10507" s="36">
        <f t="shared" si="933"/>
        <v>2.1107182858770557E-4</v>
      </c>
      <c r="Q10507" s="36">
        <f t="shared" si="934"/>
        <v>0</v>
      </c>
    </row>
    <row r="10508" spans="1:17" x14ac:dyDescent="0.3">
      <c r="A10508" s="29">
        <v>2688667</v>
      </c>
      <c r="B10508" s="1">
        <v>134</v>
      </c>
      <c r="C10508" s="1" t="s">
        <v>35</v>
      </c>
      <c r="D10508" s="1" t="s">
        <v>53</v>
      </c>
      <c r="E10508" s="1" t="s">
        <v>54</v>
      </c>
      <c r="F10508" s="47">
        <v>714</v>
      </c>
      <c r="G10508" s="34">
        <v>1452.82</v>
      </c>
      <c r="H10508" s="1" t="s">
        <v>218</v>
      </c>
      <c r="I10508" s="34">
        <v>3.2750000000000001E-3</v>
      </c>
      <c r="J10508" s="34">
        <v>888.29520000000002</v>
      </c>
      <c r="K10508" s="35" t="str">
        <f t="shared" si="930"/>
        <v>Regte Heide &amp; Riels Laag_H4030</v>
      </c>
      <c r="L10508" s="36">
        <f>VLOOKUP(D10508,DATA!A:F,5,FALSE)</f>
        <v>1.0986712608830001E-2</v>
      </c>
      <c r="M10508" s="37">
        <f>VLOOKUP(D10508,DATA!A:F,6,FALSE)</f>
        <v>982</v>
      </c>
      <c r="N10508" s="36">
        <f t="shared" si="931"/>
        <v>99.436307683842315</v>
      </c>
      <c r="O10508" s="36">
        <f t="shared" si="932"/>
        <v>99.436327851638694</v>
      </c>
      <c r="P10508" s="36">
        <f t="shared" si="933"/>
        <v>2.0167796378700587E-5</v>
      </c>
      <c r="Q10508" s="36">
        <f t="shared" si="934"/>
        <v>0</v>
      </c>
    </row>
    <row r="10509" spans="1:17" x14ac:dyDescent="0.3">
      <c r="A10509" s="30">
        <v>2690188</v>
      </c>
      <c r="B10509" s="14">
        <v>134</v>
      </c>
      <c r="C10509" s="14" t="s">
        <v>35</v>
      </c>
      <c r="D10509" s="14" t="s">
        <v>55</v>
      </c>
      <c r="E10509" s="14" t="s">
        <v>56</v>
      </c>
      <c r="F10509" s="48">
        <v>500</v>
      </c>
      <c r="G10509" s="38">
        <v>1031.8599999999999</v>
      </c>
      <c r="H10509" s="14" t="s">
        <v>218</v>
      </c>
      <c r="I10509" s="38">
        <v>1.3029E-4</v>
      </c>
      <c r="J10509" s="38">
        <v>1230.2432033703999</v>
      </c>
      <c r="K10509" s="39" t="str">
        <f t="shared" si="930"/>
        <v>Regte Heide &amp; Riels Laag_H3130</v>
      </c>
      <c r="L10509" s="40">
        <f>VLOOKUP(D10509,DATA!A:F,5,FALSE)</f>
        <v>0</v>
      </c>
      <c r="M10509" s="41">
        <f>VLOOKUP(D10509,DATA!A:F,6,FALSE)</f>
        <v>3.5</v>
      </c>
      <c r="N10509" s="40">
        <f t="shared" si="931"/>
        <v>50</v>
      </c>
      <c r="O10509" s="40">
        <f t="shared" si="932"/>
        <v>50</v>
      </c>
      <c r="P10509" s="40">
        <f t="shared" ref="P10509:P10510" si="935">J10509/10000*I10509</f>
        <v>1.602883869671294E-5</v>
      </c>
      <c r="Q10509" s="40">
        <f t="shared" ref="Q10509:Q10510" si="936">IF(AND(H10509&lt;&gt;"below",I10509&gt;=0.005),M10509*P10509,0)</f>
        <v>0</v>
      </c>
    </row>
    <row r="10510" spans="1:17" x14ac:dyDescent="0.3">
      <c r="A10510" s="30">
        <v>2690189</v>
      </c>
      <c r="B10510" s="14">
        <v>134</v>
      </c>
      <c r="C10510" s="14" t="s">
        <v>35</v>
      </c>
      <c r="D10510" s="14" t="s">
        <v>55</v>
      </c>
      <c r="E10510" s="14" t="s">
        <v>56</v>
      </c>
      <c r="F10510" s="48">
        <v>500</v>
      </c>
      <c r="G10510" s="38">
        <v>1155.8599999999999</v>
      </c>
      <c r="H10510" s="14" t="s">
        <v>218</v>
      </c>
      <c r="I10510" s="38">
        <v>1.6737999999999999E-4</v>
      </c>
      <c r="J10510" s="38">
        <v>86.485467999999997</v>
      </c>
      <c r="K10510" s="39" t="str">
        <f t="shared" si="930"/>
        <v>Regte Heide &amp; Riels Laag_H3130</v>
      </c>
      <c r="L10510" s="40">
        <f>VLOOKUP(D10510,DATA!A:F,5,FALSE)</f>
        <v>0</v>
      </c>
      <c r="M10510" s="41">
        <f>VLOOKUP(D10510,DATA!A:F,6,FALSE)</f>
        <v>3.5</v>
      </c>
      <c r="N10510" s="40">
        <f t="shared" si="931"/>
        <v>50</v>
      </c>
      <c r="O10510" s="40">
        <f t="shared" si="932"/>
        <v>50</v>
      </c>
      <c r="P10510" s="40">
        <f t="shared" si="935"/>
        <v>1.4475937633839999E-6</v>
      </c>
      <c r="Q10510" s="40">
        <f t="shared" si="936"/>
        <v>0</v>
      </c>
    </row>
    <row r="10511" spans="1:17" x14ac:dyDescent="0.3">
      <c r="A10511" s="29">
        <v>2690189</v>
      </c>
      <c r="B10511" s="1">
        <v>134</v>
      </c>
      <c r="C10511" s="1" t="s">
        <v>35</v>
      </c>
      <c r="D10511" s="1" t="s">
        <v>43</v>
      </c>
      <c r="E10511" s="1" t="s">
        <v>44</v>
      </c>
      <c r="F10511" s="47">
        <v>1071</v>
      </c>
      <c r="G10511" s="34">
        <v>1155.8599999999999</v>
      </c>
      <c r="H10511" s="1" t="s">
        <v>218</v>
      </c>
      <c r="I10511" s="34">
        <v>1.6737999999999999E-4</v>
      </c>
      <c r="J10511" s="34">
        <v>302.699138</v>
      </c>
      <c r="K10511" s="35" t="str">
        <f t="shared" si="930"/>
        <v>Regte Heide &amp; Riels Laag_H7150</v>
      </c>
      <c r="L10511" s="36">
        <f>VLOOKUP(D10511,DATA!A:F,5,FALSE)</f>
        <v>1.3726988247862192E-2</v>
      </c>
      <c r="M10511" s="37">
        <f>VLOOKUP(D10511,DATA!A:F,6,FALSE)</f>
        <v>1285.5</v>
      </c>
      <c r="N10511" s="36">
        <f t="shared" si="931"/>
        <v>14.435663913536665</v>
      </c>
      <c r="O10511" s="36">
        <f t="shared" si="932"/>
        <v>14.435692293297262</v>
      </c>
      <c r="P10511" s="36">
        <f t="shared" si="933"/>
        <v>2.8379760596664028E-5</v>
      </c>
      <c r="Q10511" s="36">
        <f t="shared" si="934"/>
        <v>0</v>
      </c>
    </row>
    <row r="10512" spans="1:17" x14ac:dyDescent="0.3">
      <c r="A10512" s="29">
        <v>2690191</v>
      </c>
      <c r="B10512" s="1">
        <v>134</v>
      </c>
      <c r="C10512" s="1" t="s">
        <v>35</v>
      </c>
      <c r="D10512" s="1" t="s">
        <v>53</v>
      </c>
      <c r="E10512" s="1" t="s">
        <v>54</v>
      </c>
      <c r="F10512" s="47">
        <v>714</v>
      </c>
      <c r="G10512" s="34">
        <v>1086.77</v>
      </c>
      <c r="H10512" s="1" t="s">
        <v>218</v>
      </c>
      <c r="I10512" s="34">
        <v>2.6130000000000001E-4</v>
      </c>
      <c r="J10512" s="34">
        <v>9442.2569999999996</v>
      </c>
      <c r="K10512" s="35" t="str">
        <f t="shared" si="930"/>
        <v>Regte Heide &amp; Riels Laag_H4030</v>
      </c>
      <c r="L10512" s="36">
        <f>VLOOKUP(D10512,DATA!A:F,5,FALSE)</f>
        <v>1.0986712608830001E-2</v>
      </c>
      <c r="M10512" s="37">
        <f>VLOOKUP(D10512,DATA!A:F,6,FALSE)</f>
        <v>982</v>
      </c>
      <c r="N10512" s="36">
        <f t="shared" si="931"/>
        <v>75.970774106309037</v>
      </c>
      <c r="O10512" s="36">
        <f t="shared" si="932"/>
        <v>75.970826513777538</v>
      </c>
      <c r="P10512" s="36">
        <f t="shared" si="933"/>
        <v>5.2407468501769472E-5</v>
      </c>
      <c r="Q10512" s="36">
        <f t="shared" si="934"/>
        <v>0</v>
      </c>
    </row>
    <row r="10513" spans="1:17" x14ac:dyDescent="0.3">
      <c r="A10513" s="29">
        <v>2690192</v>
      </c>
      <c r="B10513" s="1">
        <v>134</v>
      </c>
      <c r="C10513" s="1" t="s">
        <v>35</v>
      </c>
      <c r="D10513" s="1" t="s">
        <v>53</v>
      </c>
      <c r="E10513" s="1" t="s">
        <v>54</v>
      </c>
      <c r="F10513" s="47">
        <v>714</v>
      </c>
      <c r="G10513" s="34">
        <v>1025.32</v>
      </c>
      <c r="H10513" s="1" t="s">
        <v>218</v>
      </c>
      <c r="I10513" s="34">
        <v>6.0320000000000003E-4</v>
      </c>
      <c r="J10513" s="34">
        <v>4194.7299999999996</v>
      </c>
      <c r="K10513" s="35" t="str">
        <f t="shared" si="930"/>
        <v>Regte Heide &amp; Riels Laag_H4030</v>
      </c>
      <c r="L10513" s="36">
        <f>VLOOKUP(D10513,DATA!A:F,5,FALSE)</f>
        <v>1.0986712608830001E-2</v>
      </c>
      <c r="M10513" s="37">
        <f>VLOOKUP(D10513,DATA!A:F,6,FALSE)</f>
        <v>982</v>
      </c>
      <c r="N10513" s="36">
        <f t="shared" si="931"/>
        <v>61.678974534493904</v>
      </c>
      <c r="O10513" s="36">
        <f t="shared" si="932"/>
        <v>61.679131174621347</v>
      </c>
      <c r="P10513" s="36">
        <f t="shared" si="933"/>
        <v>1.566401274430973E-4</v>
      </c>
      <c r="Q10513" s="36">
        <f t="shared" si="934"/>
        <v>0</v>
      </c>
    </row>
    <row r="10514" spans="1:17" x14ac:dyDescent="0.3">
      <c r="A10514" s="30">
        <v>2690193</v>
      </c>
      <c r="B10514" s="14">
        <v>134</v>
      </c>
      <c r="C10514" s="14" t="s">
        <v>35</v>
      </c>
      <c r="D10514" s="14" t="s">
        <v>55</v>
      </c>
      <c r="E10514" s="14" t="s">
        <v>56</v>
      </c>
      <c r="F10514" s="48">
        <v>500</v>
      </c>
      <c r="G10514" s="38">
        <v>999.55</v>
      </c>
      <c r="H10514" s="14" t="s">
        <v>218</v>
      </c>
      <c r="I10514" s="38">
        <v>9.01E-4</v>
      </c>
      <c r="J10514" s="38">
        <v>253.07272</v>
      </c>
      <c r="K10514" s="39" t="str">
        <f t="shared" si="930"/>
        <v>Regte Heide &amp; Riels Laag_H3130</v>
      </c>
      <c r="L10514" s="40">
        <f>VLOOKUP(D10514,DATA!A:F,5,FALSE)</f>
        <v>0</v>
      </c>
      <c r="M10514" s="41">
        <f>VLOOKUP(D10514,DATA!A:F,6,FALSE)</f>
        <v>3.5</v>
      </c>
      <c r="N10514" s="40">
        <f t="shared" si="931"/>
        <v>50</v>
      </c>
      <c r="O10514" s="40">
        <f t="shared" si="932"/>
        <v>50</v>
      </c>
      <c r="P10514" s="40">
        <f>J10514/10000*I10514</f>
        <v>2.2801852071999997E-5</v>
      </c>
      <c r="Q10514" s="40">
        <f>IF(AND(H10514&lt;&gt;"below",I10514&gt;=0.005),M10514*P10514,0)</f>
        <v>0</v>
      </c>
    </row>
    <row r="10515" spans="1:17" x14ac:dyDescent="0.3">
      <c r="A10515" s="29">
        <v>2690193</v>
      </c>
      <c r="B10515" s="1">
        <v>134</v>
      </c>
      <c r="C10515" s="1" t="s">
        <v>35</v>
      </c>
      <c r="D10515" s="1" t="s">
        <v>53</v>
      </c>
      <c r="E10515" s="1" t="s">
        <v>54</v>
      </c>
      <c r="F10515" s="47">
        <v>714</v>
      </c>
      <c r="G10515" s="34">
        <v>999.55</v>
      </c>
      <c r="H10515" s="1" t="s">
        <v>218</v>
      </c>
      <c r="I10515" s="34">
        <v>9.01E-4</v>
      </c>
      <c r="J10515" s="34">
        <v>4562.9868131550002</v>
      </c>
      <c r="K10515" s="35" t="str">
        <f t="shared" si="930"/>
        <v>Regte Heide &amp; Riels Laag_H4030</v>
      </c>
      <c r="L10515" s="36">
        <f>VLOOKUP(D10515,DATA!A:F,5,FALSE)</f>
        <v>1.0986712608830001E-2</v>
      </c>
      <c r="M10515" s="37">
        <f>VLOOKUP(D10515,DATA!A:F,6,FALSE)</f>
        <v>982</v>
      </c>
      <c r="N10515" s="36">
        <f t="shared" si="931"/>
        <v>54.805540879422331</v>
      </c>
      <c r="O10515" s="36">
        <f t="shared" si="932"/>
        <v>54.805786069002565</v>
      </c>
      <c r="P10515" s="36">
        <f t="shared" si="933"/>
        <v>2.4518958023378445E-4</v>
      </c>
      <c r="Q10515" s="36">
        <f t="shared" si="934"/>
        <v>0</v>
      </c>
    </row>
    <row r="10516" spans="1:17" x14ac:dyDescent="0.3">
      <c r="A10516" s="29">
        <v>2690194</v>
      </c>
      <c r="B10516" s="1">
        <v>134</v>
      </c>
      <c r="C10516" s="1" t="s">
        <v>35</v>
      </c>
      <c r="D10516" s="1" t="s">
        <v>53</v>
      </c>
      <c r="E10516" s="1" t="s">
        <v>54</v>
      </c>
      <c r="F10516" s="47">
        <v>714</v>
      </c>
      <c r="G10516" s="34">
        <v>1118.06</v>
      </c>
      <c r="H10516" s="1" t="s">
        <v>218</v>
      </c>
      <c r="I10516" s="34">
        <v>1.9120000000000001E-3</v>
      </c>
      <c r="J10516" s="34">
        <v>1354.62690561567</v>
      </c>
      <c r="K10516" s="35" t="str">
        <f t="shared" si="930"/>
        <v>Regte Heide &amp; Riels Laag_H4030</v>
      </c>
      <c r="L10516" s="36">
        <f>VLOOKUP(D10516,DATA!A:F,5,FALSE)</f>
        <v>1.0986712608830001E-2</v>
      </c>
      <c r="M10516" s="37">
        <f>VLOOKUP(D10516,DATA!A:F,6,FALSE)</f>
        <v>982</v>
      </c>
      <c r="N10516" s="36">
        <f t="shared" si="931"/>
        <v>81.680543222919255</v>
      </c>
      <c r="O10516" s="36">
        <f t="shared" si="932"/>
        <v>81.680857551571876</v>
      </c>
      <c r="P10516" s="36">
        <f t="shared" si="933"/>
        <v>3.1432865262104315E-4</v>
      </c>
      <c r="Q10516" s="36">
        <f t="shared" si="934"/>
        <v>0</v>
      </c>
    </row>
    <row r="10517" spans="1:17" x14ac:dyDescent="0.3">
      <c r="A10517" s="29">
        <v>2690195</v>
      </c>
      <c r="B10517" s="1">
        <v>134</v>
      </c>
      <c r="C10517" s="1" t="s">
        <v>35</v>
      </c>
      <c r="D10517" s="1" t="s">
        <v>41</v>
      </c>
      <c r="E10517" s="1" t="s">
        <v>42</v>
      </c>
      <c r="F10517" s="47">
        <v>1071</v>
      </c>
      <c r="G10517" s="34">
        <v>1273.49</v>
      </c>
      <c r="H10517" s="1" t="s">
        <v>218</v>
      </c>
      <c r="I10517" s="34">
        <v>2.7807000000000001E-3</v>
      </c>
      <c r="J10517" s="34">
        <v>505.07144</v>
      </c>
      <c r="K10517" s="35" t="str">
        <f t="shared" si="930"/>
        <v>Regte Heide &amp; Riels Laag_H4010A</v>
      </c>
      <c r="L10517" s="36">
        <f>VLOOKUP(D10517,DATA!A:F,5,FALSE)</f>
        <v>1.3726988247862192E-2</v>
      </c>
      <c r="M10517" s="37">
        <f>VLOOKUP(D10517,DATA!A:F,6,FALSE)</f>
        <v>1285.5</v>
      </c>
      <c r="N10517" s="36">
        <f t="shared" si="931"/>
        <v>45.887781460274709</v>
      </c>
      <c r="O10517" s="36">
        <f t="shared" si="932"/>
        <v>45.888729272882962</v>
      </c>
      <c r="P10517" s="36">
        <f t="shared" si="933"/>
        <v>9.4781260825271829E-4</v>
      </c>
      <c r="Q10517" s="36">
        <f t="shared" si="934"/>
        <v>0</v>
      </c>
    </row>
    <row r="10518" spans="1:17" x14ac:dyDescent="0.3">
      <c r="A10518" s="29">
        <v>2690195</v>
      </c>
      <c r="B10518" s="1">
        <v>134</v>
      </c>
      <c r="C10518" s="1" t="s">
        <v>35</v>
      </c>
      <c r="D10518" s="1" t="s">
        <v>53</v>
      </c>
      <c r="E10518" s="1" t="s">
        <v>54</v>
      </c>
      <c r="F10518" s="47">
        <v>714</v>
      </c>
      <c r="G10518" s="34">
        <v>1273.49</v>
      </c>
      <c r="H10518" s="1" t="s">
        <v>218</v>
      </c>
      <c r="I10518" s="34">
        <v>2.7807000000000001E-3</v>
      </c>
      <c r="J10518" s="34">
        <v>3760.1610999999998</v>
      </c>
      <c r="K10518" s="35" t="str">
        <f t="shared" si="930"/>
        <v>Regte Heide &amp; Riels Laag_H4030</v>
      </c>
      <c r="L10518" s="36">
        <f>VLOOKUP(D10518,DATA!A:F,5,FALSE)</f>
        <v>1.0986712608830001E-2</v>
      </c>
      <c r="M10518" s="37">
        <f>VLOOKUP(D10518,DATA!A:F,6,FALSE)</f>
        <v>982</v>
      </c>
      <c r="N10518" s="36">
        <f t="shared" si="931"/>
        <v>96.092888125818575</v>
      </c>
      <c r="O10518" s="36">
        <f t="shared" si="932"/>
        <v>96.093002825676223</v>
      </c>
      <c r="P10518" s="36">
        <f t="shared" si="933"/>
        <v>1.1469985764733792E-4</v>
      </c>
      <c r="Q10518" s="36">
        <f t="shared" si="934"/>
        <v>0</v>
      </c>
    </row>
    <row r="10519" spans="1:17" x14ac:dyDescent="0.3">
      <c r="A10519" s="30">
        <v>2691718</v>
      </c>
      <c r="B10519" s="14">
        <v>134</v>
      </c>
      <c r="C10519" s="14" t="s">
        <v>35</v>
      </c>
      <c r="D10519" s="14" t="s">
        <v>55</v>
      </c>
      <c r="E10519" s="14" t="s">
        <v>56</v>
      </c>
      <c r="F10519" s="48">
        <v>500</v>
      </c>
      <c r="G10519" s="38">
        <v>1019.62</v>
      </c>
      <c r="H10519" s="14" t="s">
        <v>218</v>
      </c>
      <c r="I10519" s="38">
        <v>1.3469999999999999E-4</v>
      </c>
      <c r="J10519" s="38">
        <v>263.89462835768001</v>
      </c>
      <c r="K10519" s="39" t="str">
        <f t="shared" si="930"/>
        <v>Regte Heide &amp; Riels Laag_H3130</v>
      </c>
      <c r="L10519" s="40">
        <f>VLOOKUP(D10519,DATA!A:F,5,FALSE)</f>
        <v>0</v>
      </c>
      <c r="M10519" s="41">
        <f>VLOOKUP(D10519,DATA!A:F,6,FALSE)</f>
        <v>3.5</v>
      </c>
      <c r="N10519" s="40">
        <f t="shared" si="931"/>
        <v>50</v>
      </c>
      <c r="O10519" s="40">
        <f t="shared" si="932"/>
        <v>50</v>
      </c>
      <c r="P10519" s="40">
        <f>J10519/10000*I10519</f>
        <v>3.5546606439779492E-6</v>
      </c>
      <c r="Q10519" s="40">
        <f>IF(AND(H10519&lt;&gt;"below",I10519&gt;=0.005),M10519*P10519,0)</f>
        <v>0</v>
      </c>
    </row>
    <row r="10520" spans="1:17" x14ac:dyDescent="0.3">
      <c r="A10520" s="29">
        <v>2691720</v>
      </c>
      <c r="B10520" s="1">
        <v>134</v>
      </c>
      <c r="C10520" s="1" t="s">
        <v>35</v>
      </c>
      <c r="D10520" s="1" t="s">
        <v>53</v>
      </c>
      <c r="E10520" s="1" t="s">
        <v>54</v>
      </c>
      <c r="F10520" s="47">
        <v>714</v>
      </c>
      <c r="G10520" s="34">
        <v>1171.5999999999999</v>
      </c>
      <c r="H10520" s="1" t="s">
        <v>218</v>
      </c>
      <c r="I10520" s="34">
        <v>2.4154999999999999E-4</v>
      </c>
      <c r="J10520" s="34">
        <v>1078.498</v>
      </c>
      <c r="K10520" s="35" t="str">
        <f t="shared" si="930"/>
        <v>Regte Heide &amp; Riels Laag_H4030</v>
      </c>
      <c r="L10520" s="36">
        <f>VLOOKUP(D10520,DATA!A:F,5,FALSE)</f>
        <v>1.0986712608830001E-2</v>
      </c>
      <c r="M10520" s="37">
        <f>VLOOKUP(D10520,DATA!A:F,6,FALSE)</f>
        <v>982</v>
      </c>
      <c r="N10520" s="36">
        <f t="shared" si="931"/>
        <v>88.924780463784771</v>
      </c>
      <c r="O10520" s="36">
        <f t="shared" si="932"/>
        <v>88.924806600409525</v>
      </c>
      <c r="P10520" s="36">
        <f t="shared" si="933"/>
        <v>2.6136624754258264E-5</v>
      </c>
      <c r="Q10520" s="36">
        <f t="shared" si="934"/>
        <v>0</v>
      </c>
    </row>
    <row r="10521" spans="1:17" x14ac:dyDescent="0.3">
      <c r="A10521" s="29">
        <v>2691721</v>
      </c>
      <c r="B10521" s="1">
        <v>134</v>
      </c>
      <c r="C10521" s="1" t="s">
        <v>35</v>
      </c>
      <c r="D10521" s="1" t="s">
        <v>53</v>
      </c>
      <c r="E10521" s="1" t="s">
        <v>54</v>
      </c>
      <c r="F10521" s="47">
        <v>714</v>
      </c>
      <c r="G10521" s="34">
        <v>1046.77</v>
      </c>
      <c r="H10521" s="1" t="s">
        <v>218</v>
      </c>
      <c r="I10521" s="34">
        <v>3.9659999999999999E-4</v>
      </c>
      <c r="J10521" s="34">
        <v>4235.9774814417597</v>
      </c>
      <c r="K10521" s="35" t="str">
        <f t="shared" si="930"/>
        <v>Regte Heide &amp; Riels Laag_H4030</v>
      </c>
      <c r="L10521" s="36">
        <f>VLOOKUP(D10521,DATA!A:F,5,FALSE)</f>
        <v>1.0986712608830001E-2</v>
      </c>
      <c r="M10521" s="37">
        <f>VLOOKUP(D10521,DATA!A:F,6,FALSE)</f>
        <v>982</v>
      </c>
      <c r="N10521" s="36">
        <f t="shared" si="931"/>
        <v>67.075667542849772</v>
      </c>
      <c r="O10521" s="36">
        <f t="shared" si="932"/>
        <v>67.075763770998975</v>
      </c>
      <c r="P10521" s="36">
        <f t="shared" si="933"/>
        <v>9.6228149203625435E-5</v>
      </c>
      <c r="Q10521" s="36">
        <f t="shared" si="934"/>
        <v>0</v>
      </c>
    </row>
    <row r="10522" spans="1:17" x14ac:dyDescent="0.3">
      <c r="A10522" s="30">
        <v>2691722</v>
      </c>
      <c r="B10522" s="14">
        <v>134</v>
      </c>
      <c r="C10522" s="14" t="s">
        <v>35</v>
      </c>
      <c r="D10522" s="14" t="s">
        <v>55</v>
      </c>
      <c r="E10522" s="14" t="s">
        <v>56</v>
      </c>
      <c r="F10522" s="48">
        <v>500</v>
      </c>
      <c r="G10522" s="38">
        <v>1014</v>
      </c>
      <c r="H10522" s="14" t="s">
        <v>218</v>
      </c>
      <c r="I10522" s="38">
        <v>7.0509999999999995E-4</v>
      </c>
      <c r="J10522" s="38">
        <v>187.01378</v>
      </c>
      <c r="K10522" s="39" t="str">
        <f t="shared" si="930"/>
        <v>Regte Heide &amp; Riels Laag_H3130</v>
      </c>
      <c r="L10522" s="40">
        <f>VLOOKUP(D10522,DATA!A:F,5,FALSE)</f>
        <v>0</v>
      </c>
      <c r="M10522" s="41">
        <f>VLOOKUP(D10522,DATA!A:F,6,FALSE)</f>
        <v>3.5</v>
      </c>
      <c r="N10522" s="40">
        <f t="shared" si="931"/>
        <v>50</v>
      </c>
      <c r="O10522" s="40">
        <f t="shared" si="932"/>
        <v>50</v>
      </c>
      <c r="P10522" s="40">
        <f>J10522/10000*I10522</f>
        <v>1.31863416278E-5</v>
      </c>
      <c r="Q10522" s="40">
        <f>IF(AND(H10522&lt;&gt;"below",I10522&gt;=0.005),M10522*P10522,0)</f>
        <v>0</v>
      </c>
    </row>
    <row r="10523" spans="1:17" x14ac:dyDescent="0.3">
      <c r="A10523" s="29">
        <v>2691722</v>
      </c>
      <c r="B10523" s="1">
        <v>134</v>
      </c>
      <c r="C10523" s="1" t="s">
        <v>35</v>
      </c>
      <c r="D10523" s="1" t="s">
        <v>57</v>
      </c>
      <c r="E10523" s="1" t="s">
        <v>58</v>
      </c>
      <c r="F10523" s="47">
        <v>714</v>
      </c>
      <c r="G10523" s="34">
        <v>1014</v>
      </c>
      <c r="H10523" s="1" t="s">
        <v>218</v>
      </c>
      <c r="I10523" s="34">
        <v>7.0509999999999995E-4</v>
      </c>
      <c r="J10523" s="34">
        <v>706.30676000000005</v>
      </c>
      <c r="K10523" s="35" t="str">
        <f t="shared" si="930"/>
        <v>Regte Heide &amp; Riels Laag_H3160</v>
      </c>
      <c r="L10523" s="36">
        <f>VLOOKUP(D10523,DATA!A:F,5,FALSE)</f>
        <v>1.0986712608830001E-2</v>
      </c>
      <c r="M10523" s="37">
        <f>VLOOKUP(D10523,DATA!A:F,6,FALSE)</f>
        <v>982</v>
      </c>
      <c r="N10523" s="36">
        <f t="shared" si="931"/>
        <v>58.699941249634755</v>
      </c>
      <c r="O10523" s="36">
        <f t="shared" si="932"/>
        <v>58.700129054363138</v>
      </c>
      <c r="P10523" s="36">
        <f t="shared" si="933"/>
        <v>1.8780472838386686E-4</v>
      </c>
      <c r="Q10523" s="36">
        <f t="shared" si="934"/>
        <v>0</v>
      </c>
    </row>
    <row r="10524" spans="1:17" x14ac:dyDescent="0.3">
      <c r="A10524" s="29">
        <v>2691722</v>
      </c>
      <c r="B10524" s="1">
        <v>134</v>
      </c>
      <c r="C10524" s="1" t="s">
        <v>35</v>
      </c>
      <c r="D10524" s="1" t="s">
        <v>53</v>
      </c>
      <c r="E10524" s="1" t="s">
        <v>54</v>
      </c>
      <c r="F10524" s="47">
        <v>714</v>
      </c>
      <c r="G10524" s="34">
        <v>1014</v>
      </c>
      <c r="H10524" s="1" t="s">
        <v>218</v>
      </c>
      <c r="I10524" s="34">
        <v>7.0509999999999995E-4</v>
      </c>
      <c r="J10524" s="34">
        <v>1266.75834820661</v>
      </c>
      <c r="K10524" s="35" t="str">
        <f t="shared" si="930"/>
        <v>Regte Heide &amp; Riels Laag_H4030</v>
      </c>
      <c r="L10524" s="36">
        <f>VLOOKUP(D10524,DATA!A:F,5,FALSE)</f>
        <v>1.0986712608830001E-2</v>
      </c>
      <c r="M10524" s="37">
        <f>VLOOKUP(D10524,DATA!A:F,6,FALSE)</f>
        <v>982</v>
      </c>
      <c r="N10524" s="36">
        <f t="shared" si="931"/>
        <v>58.699941249634755</v>
      </c>
      <c r="O10524" s="36">
        <f t="shared" si="932"/>
        <v>58.700129054363138</v>
      </c>
      <c r="P10524" s="36">
        <f t="shared" si="933"/>
        <v>1.8780472838386686E-4</v>
      </c>
      <c r="Q10524" s="36">
        <f t="shared" si="934"/>
        <v>0</v>
      </c>
    </row>
    <row r="10525" spans="1:17" x14ac:dyDescent="0.3">
      <c r="A10525" s="30">
        <v>2691723</v>
      </c>
      <c r="B10525" s="14">
        <v>134</v>
      </c>
      <c r="C10525" s="14" t="s">
        <v>35</v>
      </c>
      <c r="D10525" s="14" t="s">
        <v>55</v>
      </c>
      <c r="E10525" s="14" t="s">
        <v>56</v>
      </c>
      <c r="F10525" s="48">
        <v>500</v>
      </c>
      <c r="G10525" s="38">
        <v>1046.53</v>
      </c>
      <c r="H10525" s="14" t="s">
        <v>218</v>
      </c>
      <c r="I10525" s="38">
        <v>1.1156E-3</v>
      </c>
      <c r="J10525" s="38">
        <v>434.53852000000001</v>
      </c>
      <c r="K10525" s="39" t="str">
        <f t="shared" si="930"/>
        <v>Regte Heide &amp; Riels Laag_H3130</v>
      </c>
      <c r="L10525" s="40">
        <f>VLOOKUP(D10525,DATA!A:F,5,FALSE)</f>
        <v>0</v>
      </c>
      <c r="M10525" s="41">
        <f>VLOOKUP(D10525,DATA!A:F,6,FALSE)</f>
        <v>3.5</v>
      </c>
      <c r="N10525" s="40">
        <f t="shared" si="931"/>
        <v>50</v>
      </c>
      <c r="O10525" s="40">
        <f t="shared" si="932"/>
        <v>50</v>
      </c>
      <c r="P10525" s="40">
        <f>J10525/10000*I10525</f>
        <v>4.8477117291200004E-5</v>
      </c>
      <c r="Q10525" s="40">
        <f>IF(AND(H10525&lt;&gt;"below",I10525&gt;=0.005),M10525*P10525,0)</f>
        <v>0</v>
      </c>
    </row>
    <row r="10526" spans="1:17" x14ac:dyDescent="0.3">
      <c r="A10526" s="29">
        <v>2691723</v>
      </c>
      <c r="B10526" s="1">
        <v>134</v>
      </c>
      <c r="C10526" s="1" t="s">
        <v>35</v>
      </c>
      <c r="D10526" s="1" t="s">
        <v>53</v>
      </c>
      <c r="E10526" s="1" t="s">
        <v>54</v>
      </c>
      <c r="F10526" s="47">
        <v>714</v>
      </c>
      <c r="G10526" s="34">
        <v>1046.53</v>
      </c>
      <c r="H10526" s="1" t="s">
        <v>218</v>
      </c>
      <c r="I10526" s="34">
        <v>1.1156E-3</v>
      </c>
      <c r="J10526" s="34">
        <v>4860.3039729236598</v>
      </c>
      <c r="K10526" s="35" t="str">
        <f t="shared" si="930"/>
        <v>Regte Heide &amp; Riels Laag_H4030</v>
      </c>
      <c r="L10526" s="36">
        <f>VLOOKUP(D10526,DATA!A:F,5,FALSE)</f>
        <v>1.0986712608830001E-2</v>
      </c>
      <c r="M10526" s="37">
        <f>VLOOKUP(D10526,DATA!A:F,6,FALSE)</f>
        <v>982</v>
      </c>
      <c r="N10526" s="36">
        <f t="shared" si="931"/>
        <v>67.017409442043785</v>
      </c>
      <c r="O10526" s="36">
        <f t="shared" si="932"/>
        <v>67.017680366221441</v>
      </c>
      <c r="P10526" s="36">
        <f t="shared" si="933"/>
        <v>2.7092417765572918E-4</v>
      </c>
      <c r="Q10526" s="36">
        <f t="shared" si="934"/>
        <v>0</v>
      </c>
    </row>
    <row r="10527" spans="1:17" x14ac:dyDescent="0.3">
      <c r="A10527" s="29">
        <v>2691724</v>
      </c>
      <c r="B10527" s="1">
        <v>134</v>
      </c>
      <c r="C10527" s="1" t="s">
        <v>35</v>
      </c>
      <c r="D10527" s="1" t="s">
        <v>53</v>
      </c>
      <c r="E10527" s="1" t="s">
        <v>54</v>
      </c>
      <c r="F10527" s="47">
        <v>714</v>
      </c>
      <c r="G10527" s="34">
        <v>1147.5999999999999</v>
      </c>
      <c r="H10527" s="1" t="s">
        <v>218</v>
      </c>
      <c r="I10527" s="34">
        <v>2.1868E-3</v>
      </c>
      <c r="J10527" s="34">
        <v>8566.0059999999994</v>
      </c>
      <c r="K10527" s="35" t="str">
        <f t="shared" si="930"/>
        <v>Regte Heide &amp; Riels Laag_H4030</v>
      </c>
      <c r="L10527" s="36">
        <f>VLOOKUP(D10527,DATA!A:F,5,FALSE)</f>
        <v>1.0986712608830001E-2</v>
      </c>
      <c r="M10527" s="37">
        <f>VLOOKUP(D10527,DATA!A:F,6,FALSE)</f>
        <v>982</v>
      </c>
      <c r="N10527" s="36">
        <f t="shared" si="931"/>
        <v>86.04940691663127</v>
      </c>
      <c r="O10527" s="36">
        <f t="shared" si="932"/>
        <v>86.049695328826843</v>
      </c>
      <c r="P10527" s="36">
        <f t="shared" si="933"/>
        <v>2.884121955730734E-4</v>
      </c>
      <c r="Q10527" s="36">
        <f t="shared" si="934"/>
        <v>0</v>
      </c>
    </row>
    <row r="10528" spans="1:17" x14ac:dyDescent="0.3">
      <c r="A10528" s="29">
        <v>2691725</v>
      </c>
      <c r="B10528" s="1">
        <v>134</v>
      </c>
      <c r="C10528" s="1" t="s">
        <v>35</v>
      </c>
      <c r="D10528" s="1" t="s">
        <v>41</v>
      </c>
      <c r="E10528" s="1" t="s">
        <v>42</v>
      </c>
      <c r="F10528" s="47">
        <v>1071</v>
      </c>
      <c r="G10528" s="34">
        <v>1405.82</v>
      </c>
      <c r="H10528" s="1" t="s">
        <v>218</v>
      </c>
      <c r="I10528" s="34">
        <v>3.1494000000000001E-3</v>
      </c>
      <c r="J10528" s="34">
        <v>895.14484000000004</v>
      </c>
      <c r="K10528" s="35" t="str">
        <f t="shared" si="930"/>
        <v>Regte Heide &amp; Riels Laag_H4010A</v>
      </c>
      <c r="L10528" s="36">
        <f>VLOOKUP(D10528,DATA!A:F,5,FALSE)</f>
        <v>1.3726988247862192E-2</v>
      </c>
      <c r="M10528" s="37">
        <f>VLOOKUP(D10528,DATA!A:F,6,FALSE)</f>
        <v>1285.5</v>
      </c>
      <c r="N10528" s="36">
        <f t="shared" si="931"/>
        <v>83.911139341747131</v>
      </c>
      <c r="O10528" s="36">
        <f t="shared" si="932"/>
        <v>83.911722977147889</v>
      </c>
      <c r="P10528" s="36">
        <f t="shared" si="933"/>
        <v>5.8363540075845322E-4</v>
      </c>
      <c r="Q10528" s="36">
        <f t="shared" si="934"/>
        <v>0</v>
      </c>
    </row>
    <row r="10529" spans="1:17" x14ac:dyDescent="0.3">
      <c r="A10529" s="29">
        <v>2691725</v>
      </c>
      <c r="B10529" s="1">
        <v>134</v>
      </c>
      <c r="C10529" s="1" t="s">
        <v>35</v>
      </c>
      <c r="D10529" s="1" t="s">
        <v>53</v>
      </c>
      <c r="E10529" s="1" t="s">
        <v>54</v>
      </c>
      <c r="F10529" s="47">
        <v>714</v>
      </c>
      <c r="G10529" s="34">
        <v>1405.82</v>
      </c>
      <c r="H10529" s="1" t="s">
        <v>218</v>
      </c>
      <c r="I10529" s="34">
        <v>3.1494000000000001E-3</v>
      </c>
      <c r="J10529" s="34">
        <v>476.90105999999997</v>
      </c>
      <c r="K10529" s="35" t="str">
        <f t="shared" si="930"/>
        <v>Regte Heide &amp; Riels Laag_H4030</v>
      </c>
      <c r="L10529" s="36">
        <f>VLOOKUP(D10529,DATA!A:F,5,FALSE)</f>
        <v>1.0986712608830001E-2</v>
      </c>
      <c r="M10529" s="37">
        <f>VLOOKUP(D10529,DATA!A:F,6,FALSE)</f>
        <v>982</v>
      </c>
      <c r="N10529" s="36">
        <f t="shared" si="931"/>
        <v>99.058870205073717</v>
      </c>
      <c r="O10529" s="36">
        <f t="shared" si="932"/>
        <v>99.058902462603612</v>
      </c>
      <c r="P10529" s="36">
        <f t="shared" si="933"/>
        <v>3.2257529895218795E-5</v>
      </c>
      <c r="Q10529" s="36">
        <f t="shared" si="934"/>
        <v>0</v>
      </c>
    </row>
    <row r="10530" spans="1:17" x14ac:dyDescent="0.3">
      <c r="A10530" s="29">
        <v>2693249</v>
      </c>
      <c r="B10530" s="1">
        <v>134</v>
      </c>
      <c r="C10530" s="1" t="s">
        <v>35</v>
      </c>
      <c r="D10530" s="1" t="s">
        <v>41</v>
      </c>
      <c r="E10530" s="1" t="s">
        <v>42</v>
      </c>
      <c r="F10530" s="47">
        <v>1071</v>
      </c>
      <c r="G10530" s="34">
        <v>1204.9000000000001</v>
      </c>
      <c r="H10530" s="1" t="s">
        <v>218</v>
      </c>
      <c r="I10530" s="34">
        <v>2.722E-4</v>
      </c>
      <c r="J10530" s="34">
        <v>219.97734</v>
      </c>
      <c r="K10530" s="35" t="str">
        <f t="shared" si="930"/>
        <v>Regte Heide &amp; Riels Laag_H4010A</v>
      </c>
      <c r="L10530" s="36">
        <f>VLOOKUP(D10530,DATA!A:F,5,FALSE)</f>
        <v>1.3726988247862192E-2</v>
      </c>
      <c r="M10530" s="37">
        <f>VLOOKUP(D10530,DATA!A:F,6,FALSE)</f>
        <v>1285.5</v>
      </c>
      <c r="N10530" s="36">
        <f t="shared" si="931"/>
        <v>24.854353548426374</v>
      </c>
      <c r="O10530" s="36">
        <f t="shared" si="932"/>
        <v>24.8544233347126</v>
      </c>
      <c r="P10530" s="36">
        <f t="shared" si="933"/>
        <v>6.9786286225337335E-5</v>
      </c>
      <c r="Q10530" s="36">
        <f t="shared" si="934"/>
        <v>0</v>
      </c>
    </row>
    <row r="10531" spans="1:17" x14ac:dyDescent="0.3">
      <c r="A10531" s="29">
        <v>2693249</v>
      </c>
      <c r="B10531" s="1">
        <v>134</v>
      </c>
      <c r="C10531" s="1" t="s">
        <v>35</v>
      </c>
      <c r="D10531" s="1" t="s">
        <v>53</v>
      </c>
      <c r="E10531" s="1" t="s">
        <v>54</v>
      </c>
      <c r="F10531" s="47">
        <v>714</v>
      </c>
      <c r="G10531" s="34">
        <v>1204.9000000000001</v>
      </c>
      <c r="H10531" s="1" t="s">
        <v>218</v>
      </c>
      <c r="I10531" s="34">
        <v>2.722E-4</v>
      </c>
      <c r="J10531" s="34">
        <v>6526.04796804537</v>
      </c>
      <c r="K10531" s="35" t="str">
        <f t="shared" si="930"/>
        <v>Regte Heide &amp; Riels Laag_H4030</v>
      </c>
      <c r="L10531" s="36">
        <f>VLOOKUP(D10531,DATA!A:F,5,FALSE)</f>
        <v>1.0986712608830001E-2</v>
      </c>
      <c r="M10531" s="37">
        <f>VLOOKUP(D10531,DATA!A:F,6,FALSE)</f>
        <v>982</v>
      </c>
      <c r="N10531" s="36">
        <f t="shared" si="931"/>
        <v>92.048377171858988</v>
      </c>
      <c r="O10531" s="36">
        <f t="shared" si="932"/>
        <v>92.048399060925803</v>
      </c>
      <c r="P10531" s="36">
        <f t="shared" si="933"/>
        <v>2.1889066815106162E-5</v>
      </c>
      <c r="Q10531" s="36">
        <f t="shared" si="934"/>
        <v>0</v>
      </c>
    </row>
    <row r="10532" spans="1:17" x14ac:dyDescent="0.3">
      <c r="A10532" s="29">
        <v>2693250</v>
      </c>
      <c r="B10532" s="1">
        <v>134</v>
      </c>
      <c r="C10532" s="1" t="s">
        <v>35</v>
      </c>
      <c r="D10532" s="1" t="s">
        <v>53</v>
      </c>
      <c r="E10532" s="1" t="s">
        <v>54</v>
      </c>
      <c r="F10532" s="47">
        <v>714</v>
      </c>
      <c r="G10532" s="34">
        <v>1029.23</v>
      </c>
      <c r="H10532" s="1" t="s">
        <v>218</v>
      </c>
      <c r="I10532" s="34">
        <v>6.0260000000000001E-4</v>
      </c>
      <c r="J10532" s="34">
        <v>2083.473168604</v>
      </c>
      <c r="K10532" s="35" t="str">
        <f t="shared" si="930"/>
        <v>Regte Heide &amp; Riels Laag_H4030</v>
      </c>
      <c r="L10532" s="36">
        <f>VLOOKUP(D10532,DATA!A:F,5,FALSE)</f>
        <v>1.0986712608830001E-2</v>
      </c>
      <c r="M10532" s="37">
        <f>VLOOKUP(D10532,DATA!A:F,6,FALSE)</f>
        <v>982</v>
      </c>
      <c r="N10532" s="36">
        <f t="shared" si="931"/>
        <v>62.689108346680072</v>
      </c>
      <c r="O10532" s="36">
        <f t="shared" si="932"/>
        <v>62.689263201328863</v>
      </c>
      <c r="P10532" s="36">
        <f t="shared" si="933"/>
        <v>1.5485464879105848E-4</v>
      </c>
      <c r="Q10532" s="36">
        <f t="shared" si="934"/>
        <v>0</v>
      </c>
    </row>
    <row r="10533" spans="1:17" x14ac:dyDescent="0.3">
      <c r="A10533" s="30">
        <v>2693251</v>
      </c>
      <c r="B10533" s="14">
        <v>134</v>
      </c>
      <c r="C10533" s="14" t="s">
        <v>35</v>
      </c>
      <c r="D10533" s="14" t="s">
        <v>55</v>
      </c>
      <c r="E10533" s="14" t="s">
        <v>56</v>
      </c>
      <c r="F10533" s="48">
        <v>500</v>
      </c>
      <c r="G10533" s="38">
        <v>1000.62</v>
      </c>
      <c r="H10533" s="14" t="s">
        <v>218</v>
      </c>
      <c r="I10533" s="38">
        <v>8.6729999999999999E-4</v>
      </c>
      <c r="J10533" s="38">
        <v>35.428505999999999</v>
      </c>
      <c r="K10533" s="39" t="str">
        <f t="shared" si="930"/>
        <v>Regte Heide &amp; Riels Laag_H3130</v>
      </c>
      <c r="L10533" s="40">
        <f>VLOOKUP(D10533,DATA!A:F,5,FALSE)</f>
        <v>0</v>
      </c>
      <c r="M10533" s="41">
        <f>VLOOKUP(D10533,DATA!A:F,6,FALSE)</f>
        <v>3.5</v>
      </c>
      <c r="N10533" s="40">
        <f t="shared" si="931"/>
        <v>50</v>
      </c>
      <c r="O10533" s="40">
        <f t="shared" si="932"/>
        <v>50</v>
      </c>
      <c r="P10533" s="40">
        <f>J10533/10000*I10533</f>
        <v>3.0727143253799997E-6</v>
      </c>
      <c r="Q10533" s="40">
        <f>IF(AND(H10533&lt;&gt;"below",I10533&gt;=0.005),M10533*P10533,0)</f>
        <v>0</v>
      </c>
    </row>
    <row r="10534" spans="1:17" x14ac:dyDescent="0.3">
      <c r="A10534" s="29">
        <v>2693251</v>
      </c>
      <c r="B10534" s="1">
        <v>134</v>
      </c>
      <c r="C10534" s="1" t="s">
        <v>35</v>
      </c>
      <c r="D10534" s="1" t="s">
        <v>53</v>
      </c>
      <c r="E10534" s="1" t="s">
        <v>54</v>
      </c>
      <c r="F10534" s="47">
        <v>714</v>
      </c>
      <c r="G10534" s="34">
        <v>1000.62</v>
      </c>
      <c r="H10534" s="1" t="s">
        <v>218</v>
      </c>
      <c r="I10534" s="34">
        <v>8.6729999999999999E-4</v>
      </c>
      <c r="J10534" s="34">
        <v>6008.0511530586</v>
      </c>
      <c r="K10534" s="35" t="str">
        <f t="shared" si="930"/>
        <v>Regte Heide &amp; Riels Laag_H4030</v>
      </c>
      <c r="L10534" s="36">
        <f>VLOOKUP(D10534,DATA!A:F,5,FALSE)</f>
        <v>1.0986712608830001E-2</v>
      </c>
      <c r="M10534" s="37">
        <f>VLOOKUP(D10534,DATA!A:F,6,FALSE)</f>
        <v>982</v>
      </c>
      <c r="N10534" s="36">
        <f t="shared" si="931"/>
        <v>55.096552900072638</v>
      </c>
      <c r="O10534" s="36">
        <f t="shared" si="932"/>
        <v>55.096788644268912</v>
      </c>
      <c r="P10534" s="36">
        <f t="shared" si="933"/>
        <v>2.3574419627436782E-4</v>
      </c>
      <c r="Q10534" s="36">
        <f t="shared" si="934"/>
        <v>0</v>
      </c>
    </row>
    <row r="10535" spans="1:17" x14ac:dyDescent="0.3">
      <c r="A10535" s="29">
        <v>2693252</v>
      </c>
      <c r="B10535" s="1">
        <v>134</v>
      </c>
      <c r="C10535" s="1" t="s">
        <v>35</v>
      </c>
      <c r="D10535" s="1" t="s">
        <v>53</v>
      </c>
      <c r="E10535" s="1" t="s">
        <v>54</v>
      </c>
      <c r="F10535" s="47">
        <v>714</v>
      </c>
      <c r="G10535" s="34">
        <v>1113.3499999999999</v>
      </c>
      <c r="H10535" s="1" t="s">
        <v>218</v>
      </c>
      <c r="I10535" s="34">
        <v>1.8583E-3</v>
      </c>
      <c r="J10535" s="34">
        <v>8409.9424897303998</v>
      </c>
      <c r="K10535" s="35" t="str">
        <f t="shared" si="930"/>
        <v>Regte Heide &amp; Riels Laag_H4030</v>
      </c>
      <c r="L10535" s="36">
        <f>VLOOKUP(D10535,DATA!A:F,5,FALSE)</f>
        <v>1.0986712608830001E-2</v>
      </c>
      <c r="M10535" s="37">
        <f>VLOOKUP(D10535,DATA!A:F,6,FALSE)</f>
        <v>982</v>
      </c>
      <c r="N10535" s="36">
        <f t="shared" si="931"/>
        <v>80.893497182920825</v>
      </c>
      <c r="O10535" s="36">
        <f t="shared" si="932"/>
        <v>80.893812738356715</v>
      </c>
      <c r="P10535" s="36">
        <f t="shared" si="933"/>
        <v>3.1555543588979162E-4</v>
      </c>
      <c r="Q10535" s="36">
        <f t="shared" si="934"/>
        <v>0</v>
      </c>
    </row>
    <row r="10536" spans="1:17" x14ac:dyDescent="0.3">
      <c r="A10536" s="29">
        <v>2693253</v>
      </c>
      <c r="B10536" s="1">
        <v>134</v>
      </c>
      <c r="C10536" s="1" t="s">
        <v>35</v>
      </c>
      <c r="D10536" s="1" t="s">
        <v>41</v>
      </c>
      <c r="E10536" s="1" t="s">
        <v>42</v>
      </c>
      <c r="F10536" s="47">
        <v>1071</v>
      </c>
      <c r="G10536" s="34">
        <v>1108.47</v>
      </c>
      <c r="H10536" s="1" t="s">
        <v>218</v>
      </c>
      <c r="I10536" s="34">
        <v>2.4145E-3</v>
      </c>
      <c r="J10536" s="34">
        <v>610.86005</v>
      </c>
      <c r="K10536" s="35" t="str">
        <f t="shared" si="930"/>
        <v>Regte Heide &amp; Riels Laag_H4010A</v>
      </c>
      <c r="L10536" s="36">
        <f>VLOOKUP(D10536,DATA!A:F,5,FALSE)</f>
        <v>1.3726988247862192E-2</v>
      </c>
      <c r="M10536" s="37">
        <f>VLOOKUP(D10536,DATA!A:F,6,FALSE)</f>
        <v>1285.5</v>
      </c>
      <c r="N10536" s="36">
        <f t="shared" si="931"/>
        <v>8.0906868958998803</v>
      </c>
      <c r="O10536" s="36">
        <f t="shared" si="932"/>
        <v>8.090933359858143</v>
      </c>
      <c r="P10536" s="36">
        <f t="shared" si="933"/>
        <v>2.4646395826266598E-4</v>
      </c>
      <c r="Q10536" s="36">
        <f t="shared" si="934"/>
        <v>0</v>
      </c>
    </row>
    <row r="10537" spans="1:17" x14ac:dyDescent="0.3">
      <c r="A10537" s="29">
        <v>2693253</v>
      </c>
      <c r="B10537" s="1">
        <v>134</v>
      </c>
      <c r="C10537" s="1" t="s">
        <v>35</v>
      </c>
      <c r="D10537" s="1" t="s">
        <v>53</v>
      </c>
      <c r="E10537" s="1" t="s">
        <v>54</v>
      </c>
      <c r="F10537" s="47">
        <v>714</v>
      </c>
      <c r="G10537" s="34">
        <v>1108.47</v>
      </c>
      <c r="H10537" s="1" t="s">
        <v>218</v>
      </c>
      <c r="I10537" s="34">
        <v>2.4145E-3</v>
      </c>
      <c r="J10537" s="34">
        <v>8064.2592999999997</v>
      </c>
      <c r="K10537" s="35" t="str">
        <f t="shared" si="930"/>
        <v>Regte Heide &amp; Riels Laag_H4030</v>
      </c>
      <c r="L10537" s="36">
        <f>VLOOKUP(D10537,DATA!A:F,5,FALSE)</f>
        <v>1.0986712608830001E-2</v>
      </c>
      <c r="M10537" s="37">
        <f>VLOOKUP(D10537,DATA!A:F,6,FALSE)</f>
        <v>982</v>
      </c>
      <c r="N10537" s="36">
        <f t="shared" si="931"/>
        <v>80.051073919700869</v>
      </c>
      <c r="O10537" s="36">
        <f t="shared" si="932"/>
        <v>80.051497541397836</v>
      </c>
      <c r="P10537" s="36">
        <f t="shared" si="933"/>
        <v>4.2362169696730234E-4</v>
      </c>
      <c r="Q10537" s="36">
        <f t="shared" si="934"/>
        <v>0</v>
      </c>
    </row>
    <row r="10538" spans="1:17" x14ac:dyDescent="0.3">
      <c r="A10538" s="30">
        <v>2694776</v>
      </c>
      <c r="B10538" s="14">
        <v>134</v>
      </c>
      <c r="C10538" s="14" t="s">
        <v>35</v>
      </c>
      <c r="D10538" s="14" t="s">
        <v>55</v>
      </c>
      <c r="E10538" s="14" t="s">
        <v>56</v>
      </c>
      <c r="F10538" s="48">
        <v>500</v>
      </c>
      <c r="G10538" s="38">
        <v>1024.18</v>
      </c>
      <c r="H10538" s="14" t="s">
        <v>218</v>
      </c>
      <c r="I10538" s="38">
        <v>1.3333999999999999E-4</v>
      </c>
      <c r="J10538" s="38">
        <v>176.46823000000001</v>
      </c>
      <c r="K10538" s="39" t="str">
        <f t="shared" si="930"/>
        <v>Regte Heide &amp; Riels Laag_H3130</v>
      </c>
      <c r="L10538" s="40">
        <f>VLOOKUP(D10538,DATA!A:F,5,FALSE)</f>
        <v>0</v>
      </c>
      <c r="M10538" s="41">
        <f>VLOOKUP(D10538,DATA!A:F,6,FALSE)</f>
        <v>3.5</v>
      </c>
      <c r="N10538" s="40">
        <f t="shared" si="931"/>
        <v>50</v>
      </c>
      <c r="O10538" s="40">
        <f t="shared" si="932"/>
        <v>50</v>
      </c>
      <c r="P10538" s="40">
        <f>J10538/10000*I10538</f>
        <v>2.3530273788199996E-6</v>
      </c>
      <c r="Q10538" s="40">
        <f>IF(AND(H10538&lt;&gt;"below",I10538&gt;=0.005),M10538*P10538,0)</f>
        <v>0</v>
      </c>
    </row>
    <row r="10539" spans="1:17" x14ac:dyDescent="0.3">
      <c r="A10539" s="29">
        <v>2694778</v>
      </c>
      <c r="B10539" s="1">
        <v>134</v>
      </c>
      <c r="C10539" s="1" t="s">
        <v>35</v>
      </c>
      <c r="D10539" s="1" t="s">
        <v>53</v>
      </c>
      <c r="E10539" s="1" t="s">
        <v>54</v>
      </c>
      <c r="F10539" s="47">
        <v>714</v>
      </c>
      <c r="G10539" s="34">
        <v>1367.89</v>
      </c>
      <c r="H10539" s="1" t="s">
        <v>218</v>
      </c>
      <c r="I10539" s="34">
        <v>2.608E-4</v>
      </c>
      <c r="J10539" s="34">
        <v>55.589570000000002</v>
      </c>
      <c r="K10539" s="35" t="str">
        <f t="shared" si="930"/>
        <v>Regte Heide &amp; Riels Laag_H4030</v>
      </c>
      <c r="L10539" s="36">
        <f>VLOOKUP(D10539,DATA!A:F,5,FALSE)</f>
        <v>1.0986712608830001E-2</v>
      </c>
      <c r="M10539" s="37">
        <f>VLOOKUP(D10539,DATA!A:F,6,FALSE)</f>
        <v>982</v>
      </c>
      <c r="N10539" s="36">
        <f t="shared" si="931"/>
        <v>98.579231283575481</v>
      </c>
      <c r="O10539" s="36">
        <f t="shared" si="932"/>
        <v>98.579235296708546</v>
      </c>
      <c r="P10539" s="36">
        <f t="shared" si="933"/>
        <v>4.0131330649728625E-6</v>
      </c>
      <c r="Q10539" s="36">
        <f t="shared" si="934"/>
        <v>0</v>
      </c>
    </row>
    <row r="10540" spans="1:17" x14ac:dyDescent="0.3">
      <c r="A10540" s="29">
        <v>2694779</v>
      </c>
      <c r="B10540" s="1">
        <v>134</v>
      </c>
      <c r="C10540" s="1" t="s">
        <v>35</v>
      </c>
      <c r="D10540" s="1" t="s">
        <v>41</v>
      </c>
      <c r="E10540" s="1" t="s">
        <v>42</v>
      </c>
      <c r="F10540" s="47">
        <v>1071</v>
      </c>
      <c r="G10540" s="34">
        <v>1127.82</v>
      </c>
      <c r="H10540" s="1" t="s">
        <v>218</v>
      </c>
      <c r="I10540" s="34">
        <v>4.013E-4</v>
      </c>
      <c r="J10540" s="34">
        <v>333.42624000000001</v>
      </c>
      <c r="K10540" s="35" t="str">
        <f t="shared" si="930"/>
        <v>Regte Heide &amp; Riels Laag_H4010A</v>
      </c>
      <c r="L10540" s="36">
        <f>VLOOKUP(D10540,DATA!A:F,5,FALSE)</f>
        <v>1.3726988247862192E-2</v>
      </c>
      <c r="M10540" s="37">
        <f>VLOOKUP(D10540,DATA!A:F,6,FALSE)</f>
        <v>1285.5</v>
      </c>
      <c r="N10540" s="36">
        <f t="shared" si="931"/>
        <v>10.298663797109739</v>
      </c>
      <c r="O10540" s="36">
        <f t="shared" si="932"/>
        <v>10.298714686255945</v>
      </c>
      <c r="P10540" s="36">
        <f t="shared" si="933"/>
        <v>5.0889146205435054E-5</v>
      </c>
      <c r="Q10540" s="36">
        <f t="shared" si="934"/>
        <v>0</v>
      </c>
    </row>
    <row r="10541" spans="1:17" x14ac:dyDescent="0.3">
      <c r="A10541" s="29">
        <v>2694779</v>
      </c>
      <c r="B10541" s="1">
        <v>134</v>
      </c>
      <c r="C10541" s="1" t="s">
        <v>35</v>
      </c>
      <c r="D10541" s="1" t="s">
        <v>53</v>
      </c>
      <c r="E10541" s="1" t="s">
        <v>54</v>
      </c>
      <c r="F10541" s="47">
        <v>714</v>
      </c>
      <c r="G10541" s="34">
        <v>1127.82</v>
      </c>
      <c r="H10541" s="1" t="s">
        <v>218</v>
      </c>
      <c r="I10541" s="34">
        <v>4.013E-4</v>
      </c>
      <c r="J10541" s="34">
        <v>4952.7508571072904</v>
      </c>
      <c r="K10541" s="35" t="str">
        <f t="shared" si="930"/>
        <v>Regte Heide &amp; Riels Laag_H4030</v>
      </c>
      <c r="L10541" s="36">
        <f>VLOOKUP(D10541,DATA!A:F,5,FALSE)</f>
        <v>1.0986712608830001E-2</v>
      </c>
      <c r="M10541" s="37">
        <f>VLOOKUP(D10541,DATA!A:F,6,FALSE)</f>
        <v>982</v>
      </c>
      <c r="N10541" s="36">
        <f t="shared" si="931"/>
        <v>83.23092326145094</v>
      </c>
      <c r="O10541" s="36">
        <f t="shared" si="932"/>
        <v>83.230984797576966</v>
      </c>
      <c r="P10541" s="36">
        <f t="shared" si="933"/>
        <v>6.1536126025885096E-5</v>
      </c>
      <c r="Q10541" s="36">
        <f t="shared" si="934"/>
        <v>0</v>
      </c>
    </row>
    <row r="10542" spans="1:17" x14ac:dyDescent="0.3">
      <c r="A10542" s="29">
        <v>2694780</v>
      </c>
      <c r="B10542" s="1">
        <v>134</v>
      </c>
      <c r="C10542" s="1" t="s">
        <v>35</v>
      </c>
      <c r="D10542" s="1" t="s">
        <v>53</v>
      </c>
      <c r="E10542" s="1" t="s">
        <v>54</v>
      </c>
      <c r="F10542" s="47">
        <v>714</v>
      </c>
      <c r="G10542" s="34">
        <v>1005.51</v>
      </c>
      <c r="H10542" s="1" t="s">
        <v>218</v>
      </c>
      <c r="I10542" s="34">
        <v>6.7029999999999998E-4</v>
      </c>
      <c r="J10542" s="34">
        <v>5147.7407961609997</v>
      </c>
      <c r="K10542" s="35" t="str">
        <f t="shared" si="930"/>
        <v>Regte Heide &amp; Riels Laag_H4030</v>
      </c>
      <c r="L10542" s="36">
        <f>VLOOKUP(D10542,DATA!A:F,5,FALSE)</f>
        <v>1.0986712608830001E-2</v>
      </c>
      <c r="M10542" s="37">
        <f>VLOOKUP(D10542,DATA!A:F,6,FALSE)</f>
        <v>982</v>
      </c>
      <c r="N10542" s="36">
        <f t="shared" si="931"/>
        <v>56.421776152521559</v>
      </c>
      <c r="O10542" s="36">
        <f t="shared" si="932"/>
        <v>56.421957225254872</v>
      </c>
      <c r="P10542" s="36">
        <f t="shared" si="933"/>
        <v>1.810727333122486E-4</v>
      </c>
      <c r="Q10542" s="36">
        <f t="shared" si="934"/>
        <v>0</v>
      </c>
    </row>
    <row r="10543" spans="1:17" x14ac:dyDescent="0.3">
      <c r="A10543" s="29">
        <v>2694781</v>
      </c>
      <c r="B10543" s="1">
        <v>134</v>
      </c>
      <c r="C10543" s="1" t="s">
        <v>35</v>
      </c>
      <c r="D10543" s="1" t="s">
        <v>53</v>
      </c>
      <c r="E10543" s="1" t="s">
        <v>54</v>
      </c>
      <c r="F10543" s="47">
        <v>714</v>
      </c>
      <c r="G10543" s="34">
        <v>1033</v>
      </c>
      <c r="H10543" s="1" t="s">
        <v>218</v>
      </c>
      <c r="I10543" s="34">
        <v>1.0642E-3</v>
      </c>
      <c r="J10543" s="34">
        <v>9791.1643999999997</v>
      </c>
      <c r="K10543" s="35" t="str">
        <f t="shared" si="930"/>
        <v>Regte Heide &amp; Riels Laag_H4030</v>
      </c>
      <c r="L10543" s="36">
        <f>VLOOKUP(D10543,DATA!A:F,5,FALSE)</f>
        <v>1.0986712608830001E-2</v>
      </c>
      <c r="M10543" s="37">
        <f>VLOOKUP(D10543,DATA!A:F,6,FALSE)</f>
        <v>982</v>
      </c>
      <c r="N10543" s="36">
        <f t="shared" si="931"/>
        <v>63.652712096252024</v>
      </c>
      <c r="O10543" s="36">
        <f t="shared" si="932"/>
        <v>63.652982603713809</v>
      </c>
      <c r="P10543" s="36">
        <f t="shared" si="933"/>
        <v>2.7050746178503005E-4</v>
      </c>
      <c r="Q10543" s="36">
        <f t="shared" si="934"/>
        <v>0</v>
      </c>
    </row>
    <row r="10544" spans="1:17" x14ac:dyDescent="0.3">
      <c r="A10544" s="29">
        <v>2694782</v>
      </c>
      <c r="B10544" s="1">
        <v>134</v>
      </c>
      <c r="C10544" s="1" t="s">
        <v>35</v>
      </c>
      <c r="D10544" s="1" t="s">
        <v>41</v>
      </c>
      <c r="E10544" s="1" t="s">
        <v>42</v>
      </c>
      <c r="F10544" s="47">
        <v>1071</v>
      </c>
      <c r="G10544" s="34">
        <v>1169.71</v>
      </c>
      <c r="H10544" s="1" t="s">
        <v>218</v>
      </c>
      <c r="I10544" s="34">
        <v>2.1708000000000001E-3</v>
      </c>
      <c r="J10544" s="34">
        <v>68.498765000000006</v>
      </c>
      <c r="K10544" s="35" t="str">
        <f t="shared" si="930"/>
        <v>Regte Heide &amp; Riels Laag_H4010A</v>
      </c>
      <c r="L10544" s="36">
        <f>VLOOKUP(D10544,DATA!A:F,5,FALSE)</f>
        <v>1.3726988247862192E-2</v>
      </c>
      <c r="M10544" s="37">
        <f>VLOOKUP(D10544,DATA!A:F,6,FALSE)</f>
        <v>1285.5</v>
      </c>
      <c r="N10544" s="36">
        <f t="shared" si="931"/>
        <v>16.946157797196964</v>
      </c>
      <c r="O10544" s="36">
        <f t="shared" si="932"/>
        <v>16.946577199032514</v>
      </c>
      <c r="P10544" s="36">
        <f t="shared" si="933"/>
        <v>4.194018355505591E-4</v>
      </c>
      <c r="Q10544" s="36">
        <f t="shared" si="934"/>
        <v>0</v>
      </c>
    </row>
    <row r="10545" spans="1:17" x14ac:dyDescent="0.3">
      <c r="A10545" s="29">
        <v>2694782</v>
      </c>
      <c r="B10545" s="1">
        <v>134</v>
      </c>
      <c r="C10545" s="1" t="s">
        <v>35</v>
      </c>
      <c r="D10545" s="1" t="s">
        <v>53</v>
      </c>
      <c r="E10545" s="1" t="s">
        <v>54</v>
      </c>
      <c r="F10545" s="47">
        <v>714</v>
      </c>
      <c r="G10545" s="34">
        <v>1169.71</v>
      </c>
      <c r="H10545" s="1" t="s">
        <v>218</v>
      </c>
      <c r="I10545" s="34">
        <v>2.1708000000000001E-3</v>
      </c>
      <c r="J10545" s="34">
        <v>9099.9390000000003</v>
      </c>
      <c r="K10545" s="35" t="str">
        <f t="shared" si="930"/>
        <v>Regte Heide &amp; Riels Laag_H4030</v>
      </c>
      <c r="L10545" s="36">
        <f>VLOOKUP(D10545,DATA!A:F,5,FALSE)</f>
        <v>1.0986712608830001E-2</v>
      </c>
      <c r="M10545" s="37">
        <f>VLOOKUP(D10545,DATA!A:F,6,FALSE)</f>
        <v>982</v>
      </c>
      <c r="N10545" s="36">
        <f t="shared" si="931"/>
        <v>88.718616141135627</v>
      </c>
      <c r="O10545" s="36">
        <f t="shared" si="932"/>
        <v>88.718854845688497</v>
      </c>
      <c r="P10545" s="36">
        <f t="shared" si="933"/>
        <v>2.3870455287067216E-4</v>
      </c>
      <c r="Q10545" s="36">
        <f t="shared" si="934"/>
        <v>0</v>
      </c>
    </row>
    <row r="10546" spans="1:17" x14ac:dyDescent="0.3">
      <c r="A10546" s="29">
        <v>2694782</v>
      </c>
      <c r="B10546" s="1">
        <v>134</v>
      </c>
      <c r="C10546" s="1" t="s">
        <v>35</v>
      </c>
      <c r="D10546" s="1" t="s">
        <v>43</v>
      </c>
      <c r="E10546" s="1" t="s">
        <v>44</v>
      </c>
      <c r="F10546" s="47">
        <v>1071</v>
      </c>
      <c r="G10546" s="34">
        <v>1169.71</v>
      </c>
      <c r="H10546" s="1" t="s">
        <v>218</v>
      </c>
      <c r="I10546" s="34">
        <v>2.1708000000000001E-3</v>
      </c>
      <c r="J10546" s="34">
        <v>242.69614999999999</v>
      </c>
      <c r="K10546" s="35" t="str">
        <f t="shared" si="930"/>
        <v>Regte Heide &amp; Riels Laag_H7150</v>
      </c>
      <c r="L10546" s="36">
        <f>VLOOKUP(D10546,DATA!A:F,5,FALSE)</f>
        <v>1.3726988247862192E-2</v>
      </c>
      <c r="M10546" s="37">
        <f>VLOOKUP(D10546,DATA!A:F,6,FALSE)</f>
        <v>1285.5</v>
      </c>
      <c r="N10546" s="36">
        <f t="shared" si="931"/>
        <v>16.946157797196964</v>
      </c>
      <c r="O10546" s="36">
        <f t="shared" si="932"/>
        <v>16.946577199032514</v>
      </c>
      <c r="P10546" s="36">
        <f t="shared" si="933"/>
        <v>4.194018355505591E-4</v>
      </c>
      <c r="Q10546" s="36">
        <f t="shared" si="934"/>
        <v>0</v>
      </c>
    </row>
    <row r="10547" spans="1:17" x14ac:dyDescent="0.3">
      <c r="A10547" s="29">
        <v>2694783</v>
      </c>
      <c r="B10547" s="1">
        <v>134</v>
      </c>
      <c r="C10547" s="1" t="s">
        <v>35</v>
      </c>
      <c r="D10547" s="1" t="s">
        <v>41</v>
      </c>
      <c r="E10547" s="1" t="s">
        <v>42</v>
      </c>
      <c r="F10547" s="47">
        <v>1071</v>
      </c>
      <c r="G10547" s="34">
        <v>1339.78</v>
      </c>
      <c r="H10547" s="1" t="s">
        <v>218</v>
      </c>
      <c r="I10547" s="34">
        <v>2.9776999999999998E-3</v>
      </c>
      <c r="J10547" s="34">
        <v>723.90229999999997</v>
      </c>
      <c r="K10547" s="35" t="str">
        <f t="shared" si="930"/>
        <v>Regte Heide &amp; Riels Laag_H4010A</v>
      </c>
      <c r="L10547" s="36">
        <f>VLOOKUP(D10547,DATA!A:F,5,FALSE)</f>
        <v>1.3726988247862192E-2</v>
      </c>
      <c r="M10547" s="37">
        <f>VLOOKUP(D10547,DATA!A:F,6,FALSE)</f>
        <v>1285.5</v>
      </c>
      <c r="N10547" s="36">
        <f t="shared" si="931"/>
        <v>67.81102788921001</v>
      </c>
      <c r="O10547" s="36">
        <f t="shared" si="932"/>
        <v>67.811920085631712</v>
      </c>
      <c r="P10547" s="36">
        <f t="shared" si="933"/>
        <v>8.9219642170235147E-4</v>
      </c>
      <c r="Q10547" s="36">
        <f t="shared" si="934"/>
        <v>0</v>
      </c>
    </row>
    <row r="10548" spans="1:17" x14ac:dyDescent="0.3">
      <c r="A10548" s="29">
        <v>2694783</v>
      </c>
      <c r="B10548" s="1">
        <v>134</v>
      </c>
      <c r="C10548" s="1" t="s">
        <v>35</v>
      </c>
      <c r="D10548" s="1" t="s">
        <v>53</v>
      </c>
      <c r="E10548" s="1" t="s">
        <v>54</v>
      </c>
      <c r="F10548" s="47">
        <v>714</v>
      </c>
      <c r="G10548" s="34">
        <v>1339.78</v>
      </c>
      <c r="H10548" s="1" t="s">
        <v>218</v>
      </c>
      <c r="I10548" s="34">
        <v>2.9776999999999998E-3</v>
      </c>
      <c r="J10548" s="34">
        <v>1304.3056999999999</v>
      </c>
      <c r="K10548" s="35" t="str">
        <f t="shared" si="930"/>
        <v>Regte Heide &amp; Riels Laag_H4030</v>
      </c>
      <c r="L10548" s="36">
        <f>VLOOKUP(D10548,DATA!A:F,5,FALSE)</f>
        <v>1.0986712608830001E-2</v>
      </c>
      <c r="M10548" s="37">
        <f>VLOOKUP(D10548,DATA!A:F,6,FALSE)</f>
        <v>982</v>
      </c>
      <c r="N10548" s="36">
        <f t="shared" si="931"/>
        <v>98.075036838782367</v>
      </c>
      <c r="O10548" s="36">
        <f t="shared" si="932"/>
        <v>98.075098600985214</v>
      </c>
      <c r="P10548" s="36">
        <f t="shared" si="933"/>
        <v>6.1762202847148728E-5</v>
      </c>
      <c r="Q10548" s="36">
        <f t="shared" si="934"/>
        <v>0</v>
      </c>
    </row>
    <row r="10549" spans="1:17" x14ac:dyDescent="0.3">
      <c r="A10549" s="29">
        <v>2694783</v>
      </c>
      <c r="B10549" s="1">
        <v>134</v>
      </c>
      <c r="C10549" s="1" t="s">
        <v>35</v>
      </c>
      <c r="D10549" s="1" t="s">
        <v>43</v>
      </c>
      <c r="E10549" s="1" t="s">
        <v>44</v>
      </c>
      <c r="F10549" s="47">
        <v>1071</v>
      </c>
      <c r="G10549" s="34">
        <v>1339.78</v>
      </c>
      <c r="H10549" s="1" t="s">
        <v>218</v>
      </c>
      <c r="I10549" s="34">
        <v>2.9776999999999998E-3</v>
      </c>
      <c r="J10549" s="34">
        <v>2050.9387000000002</v>
      </c>
      <c r="K10549" s="35" t="str">
        <f t="shared" si="930"/>
        <v>Regte Heide &amp; Riels Laag_H7150</v>
      </c>
      <c r="L10549" s="36">
        <f>VLOOKUP(D10549,DATA!A:F,5,FALSE)</f>
        <v>1.3726988247862192E-2</v>
      </c>
      <c r="M10549" s="37">
        <f>VLOOKUP(D10549,DATA!A:F,6,FALSE)</f>
        <v>1285.5</v>
      </c>
      <c r="N10549" s="36">
        <f t="shared" si="931"/>
        <v>67.81102788921001</v>
      </c>
      <c r="O10549" s="36">
        <f t="shared" si="932"/>
        <v>67.811920085631712</v>
      </c>
      <c r="P10549" s="36">
        <f t="shared" si="933"/>
        <v>8.9219642170235147E-4</v>
      </c>
      <c r="Q10549" s="36">
        <f t="shared" si="934"/>
        <v>0</v>
      </c>
    </row>
    <row r="10550" spans="1:17" x14ac:dyDescent="0.3">
      <c r="A10550" s="29">
        <v>2696307</v>
      </c>
      <c r="B10550" s="1">
        <v>134</v>
      </c>
      <c r="C10550" s="1" t="s">
        <v>35</v>
      </c>
      <c r="D10550" s="1" t="s">
        <v>53</v>
      </c>
      <c r="E10550" s="1" t="s">
        <v>54</v>
      </c>
      <c r="F10550" s="47">
        <v>714</v>
      </c>
      <c r="G10550" s="34">
        <v>1308.3599999999999</v>
      </c>
      <c r="H10550" s="1" t="s">
        <v>218</v>
      </c>
      <c r="I10550" s="34">
        <v>2.8889999999999997E-4</v>
      </c>
      <c r="J10550" s="34">
        <v>3583.7622000000001</v>
      </c>
      <c r="K10550" s="35" t="str">
        <f t="shared" si="930"/>
        <v>Regte Heide &amp; Riels Laag_H4030</v>
      </c>
      <c r="L10550" s="36">
        <f>VLOOKUP(D10550,DATA!A:F,5,FALSE)</f>
        <v>1.0986712608830001E-2</v>
      </c>
      <c r="M10550" s="37">
        <f>VLOOKUP(D10550,DATA!A:F,6,FALSE)</f>
        <v>982</v>
      </c>
      <c r="N10550" s="36">
        <f t="shared" si="931"/>
        <v>97.302826137152294</v>
      </c>
      <c r="O10550" s="36">
        <f t="shared" si="932"/>
        <v>97.302834467229943</v>
      </c>
      <c r="P10550" s="36">
        <f t="shared" si="933"/>
        <v>8.3300776481110006E-6</v>
      </c>
      <c r="Q10550" s="36">
        <f t="shared" si="934"/>
        <v>0</v>
      </c>
    </row>
    <row r="10551" spans="1:17" x14ac:dyDescent="0.3">
      <c r="A10551" s="29">
        <v>2696308</v>
      </c>
      <c r="B10551" s="1">
        <v>134</v>
      </c>
      <c r="C10551" s="1" t="s">
        <v>35</v>
      </c>
      <c r="D10551" s="1" t="s">
        <v>53</v>
      </c>
      <c r="E10551" s="1" t="s">
        <v>54</v>
      </c>
      <c r="F10551" s="47">
        <v>714</v>
      </c>
      <c r="G10551" s="34">
        <v>1023.59</v>
      </c>
      <c r="H10551" s="1" t="s">
        <v>218</v>
      </c>
      <c r="I10551" s="34">
        <v>5.7180000000000002E-4</v>
      </c>
      <c r="J10551" s="34">
        <v>5372.4833525753902</v>
      </c>
      <c r="K10551" s="35" t="str">
        <f t="shared" si="930"/>
        <v>Regte Heide &amp; Riels Laag_H4030</v>
      </c>
      <c r="L10551" s="36">
        <f>VLOOKUP(D10551,DATA!A:F,5,FALSE)</f>
        <v>1.0986712608830001E-2</v>
      </c>
      <c r="M10551" s="37">
        <f>VLOOKUP(D10551,DATA!A:F,6,FALSE)</f>
        <v>982</v>
      </c>
      <c r="N10551" s="36">
        <f t="shared" si="931"/>
        <v>61.228738594190872</v>
      </c>
      <c r="O10551" s="36">
        <f t="shared" si="932"/>
        <v>61.228887728254662</v>
      </c>
      <c r="P10551" s="36">
        <f t="shared" si="933"/>
        <v>1.4913406378980198E-4</v>
      </c>
      <c r="Q10551" s="36">
        <f t="shared" si="934"/>
        <v>0</v>
      </c>
    </row>
    <row r="10552" spans="1:17" x14ac:dyDescent="0.3">
      <c r="A10552" s="29">
        <v>2696309</v>
      </c>
      <c r="B10552" s="1">
        <v>134</v>
      </c>
      <c r="C10552" s="1" t="s">
        <v>35</v>
      </c>
      <c r="D10552" s="1" t="s">
        <v>53</v>
      </c>
      <c r="E10552" s="1" t="s">
        <v>54</v>
      </c>
      <c r="F10552" s="47">
        <v>714</v>
      </c>
      <c r="G10552" s="34">
        <v>1003.97</v>
      </c>
      <c r="H10552" s="1" t="s">
        <v>218</v>
      </c>
      <c r="I10552" s="34">
        <v>8.3759999999999998E-4</v>
      </c>
      <c r="J10552" s="34">
        <v>8077.8104594227998</v>
      </c>
      <c r="K10552" s="35" t="str">
        <f t="shared" si="930"/>
        <v>Regte Heide &amp; Riels Laag_H4030</v>
      </c>
      <c r="L10552" s="36">
        <f>VLOOKUP(D10552,DATA!A:F,5,FALSE)</f>
        <v>1.0986712608830001E-2</v>
      </c>
      <c r="M10552" s="37">
        <f>VLOOKUP(D10552,DATA!A:F,6,FALSE)</f>
        <v>982</v>
      </c>
      <c r="N10552" s="36">
        <f t="shared" si="931"/>
        <v>56.005322644057706</v>
      </c>
      <c r="O10552" s="36">
        <f t="shared" si="932"/>
        <v>56.005549386924663</v>
      </c>
      <c r="P10552" s="36">
        <f t="shared" si="933"/>
        <v>2.2674286695689716E-4</v>
      </c>
      <c r="Q10552" s="36">
        <f t="shared" si="934"/>
        <v>0</v>
      </c>
    </row>
    <row r="10553" spans="1:17" x14ac:dyDescent="0.3">
      <c r="A10553" s="29">
        <v>2696310</v>
      </c>
      <c r="B10553" s="1">
        <v>134</v>
      </c>
      <c r="C10553" s="1" t="s">
        <v>35</v>
      </c>
      <c r="D10553" s="1" t="s">
        <v>41</v>
      </c>
      <c r="E10553" s="1" t="s">
        <v>42</v>
      </c>
      <c r="F10553" s="47">
        <v>1071</v>
      </c>
      <c r="G10553" s="34">
        <v>1191.43</v>
      </c>
      <c r="H10553" s="1" t="s">
        <v>218</v>
      </c>
      <c r="I10553" s="34">
        <v>1.6026E-3</v>
      </c>
      <c r="J10553" s="34">
        <v>1828.8782000000001</v>
      </c>
      <c r="K10553" s="35" t="str">
        <f t="shared" si="930"/>
        <v>Regte Heide &amp; Riels Laag_H4010A</v>
      </c>
      <c r="L10553" s="36">
        <f>VLOOKUP(D10553,DATA!A:F,5,FALSE)</f>
        <v>1.3726988247862192E-2</v>
      </c>
      <c r="M10553" s="37">
        <f>VLOOKUP(D10553,DATA!A:F,6,FALSE)</f>
        <v>1285.5</v>
      </c>
      <c r="N10553" s="36">
        <f t="shared" si="931"/>
        <v>21.563322833997631</v>
      </c>
      <c r="O10553" s="36">
        <f t="shared" si="932"/>
        <v>21.563694915422253</v>
      </c>
      <c r="P10553" s="36">
        <f t="shared" si="933"/>
        <v>3.7208142462219485E-4</v>
      </c>
      <c r="Q10553" s="36">
        <f t="shared" si="934"/>
        <v>0</v>
      </c>
    </row>
    <row r="10554" spans="1:17" x14ac:dyDescent="0.3">
      <c r="A10554" s="29">
        <v>2696310</v>
      </c>
      <c r="B10554" s="1">
        <v>134</v>
      </c>
      <c r="C10554" s="1" t="s">
        <v>35</v>
      </c>
      <c r="D10554" s="1" t="s">
        <v>53</v>
      </c>
      <c r="E10554" s="1" t="s">
        <v>54</v>
      </c>
      <c r="F10554" s="47">
        <v>714</v>
      </c>
      <c r="G10554" s="34">
        <v>1191.43</v>
      </c>
      <c r="H10554" s="1" t="s">
        <v>218</v>
      </c>
      <c r="I10554" s="34">
        <v>1.6026E-3</v>
      </c>
      <c r="J10554" s="34">
        <v>4566.0254000000004</v>
      </c>
      <c r="K10554" s="35" t="str">
        <f t="shared" si="930"/>
        <v>Regte Heide &amp; Riels Laag_H4030</v>
      </c>
      <c r="L10554" s="36">
        <f>VLOOKUP(D10554,DATA!A:F,5,FALSE)</f>
        <v>1.0986712608830001E-2</v>
      </c>
      <c r="M10554" s="37">
        <f>VLOOKUP(D10554,DATA!A:F,6,FALSE)</f>
        <v>982</v>
      </c>
      <c r="N10554" s="36">
        <f t="shared" si="931"/>
        <v>90.895545709649383</v>
      </c>
      <c r="O10554" s="36">
        <f t="shared" si="932"/>
        <v>90.895691418622263</v>
      </c>
      <c r="P10554" s="36">
        <f t="shared" si="933"/>
        <v>1.4570897288024298E-4</v>
      </c>
      <c r="Q10554" s="36">
        <f t="shared" si="934"/>
        <v>0</v>
      </c>
    </row>
    <row r="10555" spans="1:17" x14ac:dyDescent="0.3">
      <c r="A10555" s="29">
        <v>2696310</v>
      </c>
      <c r="B10555" s="1">
        <v>134</v>
      </c>
      <c r="C10555" s="1" t="s">
        <v>35</v>
      </c>
      <c r="D10555" s="1" t="s">
        <v>43</v>
      </c>
      <c r="E10555" s="1" t="s">
        <v>44</v>
      </c>
      <c r="F10555" s="47">
        <v>1071</v>
      </c>
      <c r="G10555" s="34">
        <v>1191.43</v>
      </c>
      <c r="H10555" s="1" t="s">
        <v>218</v>
      </c>
      <c r="I10555" s="34">
        <v>1.6026E-3</v>
      </c>
      <c r="J10555" s="34">
        <v>121.24701</v>
      </c>
      <c r="K10555" s="35" t="str">
        <f t="shared" si="930"/>
        <v>Regte Heide &amp; Riels Laag_H7150</v>
      </c>
      <c r="L10555" s="36">
        <f>VLOOKUP(D10555,DATA!A:F,5,FALSE)</f>
        <v>1.3726988247862192E-2</v>
      </c>
      <c r="M10555" s="37">
        <f>VLOOKUP(D10555,DATA!A:F,6,FALSE)</f>
        <v>1285.5</v>
      </c>
      <c r="N10555" s="36">
        <f t="shared" si="931"/>
        <v>21.563322833997631</v>
      </c>
      <c r="O10555" s="36">
        <f t="shared" si="932"/>
        <v>21.563694915422253</v>
      </c>
      <c r="P10555" s="36">
        <f t="shared" si="933"/>
        <v>3.7208142462219485E-4</v>
      </c>
      <c r="Q10555" s="36">
        <f t="shared" si="934"/>
        <v>0</v>
      </c>
    </row>
    <row r="10556" spans="1:17" x14ac:dyDescent="0.3">
      <c r="A10556" s="30">
        <v>2696311</v>
      </c>
      <c r="B10556" s="14">
        <v>134</v>
      </c>
      <c r="C10556" s="14" t="s">
        <v>35</v>
      </c>
      <c r="D10556" s="14" t="s">
        <v>55</v>
      </c>
      <c r="E10556" s="14" t="s">
        <v>56</v>
      </c>
      <c r="F10556" s="48">
        <v>500</v>
      </c>
      <c r="G10556" s="38">
        <v>1231.1099999999999</v>
      </c>
      <c r="H10556" s="14" t="s">
        <v>218</v>
      </c>
      <c r="I10556" s="38">
        <v>2.6201000000000002E-3</v>
      </c>
      <c r="J10556" s="38">
        <v>515.07865000000004</v>
      </c>
      <c r="K10556" s="39" t="str">
        <f t="shared" si="930"/>
        <v>Regte Heide &amp; Riels Laag_H3130</v>
      </c>
      <c r="L10556" s="40">
        <f>VLOOKUP(D10556,DATA!A:F,5,FALSE)</f>
        <v>0</v>
      </c>
      <c r="M10556" s="41">
        <f>VLOOKUP(D10556,DATA!A:F,6,FALSE)</f>
        <v>3.5</v>
      </c>
      <c r="N10556" s="40">
        <f t="shared" si="931"/>
        <v>50</v>
      </c>
      <c r="O10556" s="40">
        <f t="shared" si="932"/>
        <v>50</v>
      </c>
      <c r="P10556" s="40">
        <f>J10556/10000*I10556</f>
        <v>1.3495575708650002E-4</v>
      </c>
      <c r="Q10556" s="40">
        <f>IF(AND(H10556&lt;&gt;"below",I10556&gt;=0.005),M10556*P10556,0)</f>
        <v>0</v>
      </c>
    </row>
    <row r="10557" spans="1:17" x14ac:dyDescent="0.3">
      <c r="A10557" s="29">
        <v>2696311</v>
      </c>
      <c r="B10557" s="1">
        <v>134</v>
      </c>
      <c r="C10557" s="1" t="s">
        <v>35</v>
      </c>
      <c r="D10557" s="1" t="s">
        <v>57</v>
      </c>
      <c r="E10557" s="1" t="s">
        <v>58</v>
      </c>
      <c r="F10557" s="47">
        <v>714</v>
      </c>
      <c r="G10557" s="34">
        <v>1231.1099999999999</v>
      </c>
      <c r="H10557" s="1" t="s">
        <v>218</v>
      </c>
      <c r="I10557" s="34">
        <v>2.6201000000000002E-3</v>
      </c>
      <c r="J10557" s="34">
        <v>103.01573</v>
      </c>
      <c r="K10557" s="35" t="str">
        <f t="shared" si="930"/>
        <v>Regte Heide &amp; Riels Laag_H3160</v>
      </c>
      <c r="L10557" s="36">
        <f>VLOOKUP(D10557,DATA!A:F,5,FALSE)</f>
        <v>1.0986712608830001E-2</v>
      </c>
      <c r="M10557" s="37">
        <f>VLOOKUP(D10557,DATA!A:F,6,FALSE)</f>
        <v>982</v>
      </c>
      <c r="N10557" s="36">
        <f t="shared" si="931"/>
        <v>93.916923216260685</v>
      </c>
      <c r="O10557" s="36">
        <f t="shared" si="932"/>
        <v>93.917087671341633</v>
      </c>
      <c r="P10557" s="36">
        <f t="shared" si="933"/>
        <v>1.6445508094875549E-4</v>
      </c>
      <c r="Q10557" s="36">
        <f t="shared" si="934"/>
        <v>0</v>
      </c>
    </row>
    <row r="10558" spans="1:17" x14ac:dyDescent="0.3">
      <c r="A10558" s="29">
        <v>2696311</v>
      </c>
      <c r="B10558" s="1">
        <v>134</v>
      </c>
      <c r="C10558" s="1" t="s">
        <v>35</v>
      </c>
      <c r="D10558" s="1" t="s">
        <v>41</v>
      </c>
      <c r="E10558" s="1" t="s">
        <v>42</v>
      </c>
      <c r="F10558" s="47">
        <v>1071</v>
      </c>
      <c r="G10558" s="34">
        <v>1231.1099999999999</v>
      </c>
      <c r="H10558" s="1" t="s">
        <v>218</v>
      </c>
      <c r="I10558" s="34">
        <v>2.6201000000000002E-3</v>
      </c>
      <c r="J10558" s="34">
        <v>629.59975599311997</v>
      </c>
      <c r="K10558" s="35" t="str">
        <f t="shared" si="930"/>
        <v>Regte Heide &amp; Riels Laag_H4010A</v>
      </c>
      <c r="L10558" s="36">
        <f>VLOOKUP(D10558,DATA!A:F,5,FALSE)</f>
        <v>1.3726988247862192E-2</v>
      </c>
      <c r="M10558" s="37">
        <f>VLOOKUP(D10558,DATA!A:F,6,FALSE)</f>
        <v>1285.5</v>
      </c>
      <c r="N10558" s="36">
        <f t="shared" si="931"/>
        <v>32.156021875754028</v>
      </c>
      <c r="O10558" s="36">
        <f t="shared" si="932"/>
        <v>32.156806514115161</v>
      </c>
      <c r="P10558" s="36">
        <f t="shared" si="933"/>
        <v>7.846383611322949E-4</v>
      </c>
      <c r="Q10558" s="36">
        <f t="shared" si="934"/>
        <v>0</v>
      </c>
    </row>
    <row r="10559" spans="1:17" x14ac:dyDescent="0.3">
      <c r="A10559" s="29">
        <v>2696311</v>
      </c>
      <c r="B10559" s="1">
        <v>134</v>
      </c>
      <c r="C10559" s="1" t="s">
        <v>35</v>
      </c>
      <c r="D10559" s="1" t="s">
        <v>53</v>
      </c>
      <c r="E10559" s="1" t="s">
        <v>54</v>
      </c>
      <c r="F10559" s="47">
        <v>714</v>
      </c>
      <c r="G10559" s="34">
        <v>1231.1099999999999</v>
      </c>
      <c r="H10559" s="1" t="s">
        <v>218</v>
      </c>
      <c r="I10559" s="34">
        <v>2.6201000000000002E-3</v>
      </c>
      <c r="J10559" s="34">
        <v>3324.4810000000002</v>
      </c>
      <c r="K10559" s="35" t="str">
        <f t="shared" si="930"/>
        <v>Regte Heide &amp; Riels Laag_H4030</v>
      </c>
      <c r="L10559" s="36">
        <f>VLOOKUP(D10559,DATA!A:F,5,FALSE)</f>
        <v>1.0986712608830001E-2</v>
      </c>
      <c r="M10559" s="37">
        <f>VLOOKUP(D10559,DATA!A:F,6,FALSE)</f>
        <v>982</v>
      </c>
      <c r="N10559" s="36">
        <f t="shared" si="931"/>
        <v>93.916923216260685</v>
      </c>
      <c r="O10559" s="36">
        <f t="shared" si="932"/>
        <v>93.917087671341633</v>
      </c>
      <c r="P10559" s="36">
        <f t="shared" si="933"/>
        <v>1.6445508094875549E-4</v>
      </c>
      <c r="Q10559" s="36">
        <f t="shared" si="934"/>
        <v>0</v>
      </c>
    </row>
    <row r="10560" spans="1:17" x14ac:dyDescent="0.3">
      <c r="A10560" s="29">
        <v>2696311</v>
      </c>
      <c r="B10560" s="1">
        <v>134</v>
      </c>
      <c r="C10560" s="1" t="s">
        <v>35</v>
      </c>
      <c r="D10560" s="1" t="s">
        <v>43</v>
      </c>
      <c r="E10560" s="1" t="s">
        <v>44</v>
      </c>
      <c r="F10560" s="47">
        <v>1071</v>
      </c>
      <c r="G10560" s="34">
        <v>1231.1099999999999</v>
      </c>
      <c r="H10560" s="1" t="s">
        <v>218</v>
      </c>
      <c r="I10560" s="34">
        <v>2.6201000000000002E-3</v>
      </c>
      <c r="J10560" s="34">
        <v>1012.65824146973</v>
      </c>
      <c r="K10560" s="35" t="str">
        <f t="shared" si="930"/>
        <v>Regte Heide &amp; Riels Laag_H7150</v>
      </c>
      <c r="L10560" s="36">
        <f>VLOOKUP(D10560,DATA!A:F,5,FALSE)</f>
        <v>1.3726988247862192E-2</v>
      </c>
      <c r="M10560" s="37">
        <f>VLOOKUP(D10560,DATA!A:F,6,FALSE)</f>
        <v>1285.5</v>
      </c>
      <c r="N10560" s="36">
        <f t="shared" si="931"/>
        <v>32.156021875754028</v>
      </c>
      <c r="O10560" s="36">
        <f t="shared" si="932"/>
        <v>32.156806514115161</v>
      </c>
      <c r="P10560" s="36">
        <f t="shared" si="933"/>
        <v>7.846383611322949E-4</v>
      </c>
      <c r="Q10560" s="36">
        <f t="shared" si="934"/>
        <v>0</v>
      </c>
    </row>
    <row r="10561" spans="1:17" x14ac:dyDescent="0.3">
      <c r="A10561" s="29">
        <v>2696312</v>
      </c>
      <c r="B10561" s="1">
        <v>134</v>
      </c>
      <c r="C10561" s="1" t="s">
        <v>35</v>
      </c>
      <c r="D10561" s="1" t="s">
        <v>41</v>
      </c>
      <c r="E10561" s="1" t="s">
        <v>42</v>
      </c>
      <c r="F10561" s="47">
        <v>1071</v>
      </c>
      <c r="G10561" s="34">
        <v>1486.59</v>
      </c>
      <c r="H10561" s="1" t="s">
        <v>218</v>
      </c>
      <c r="I10561" s="34">
        <v>3.3652999999999999E-3</v>
      </c>
      <c r="J10561" s="34">
        <v>254.20505</v>
      </c>
      <c r="K10561" s="35" t="str">
        <f t="shared" si="930"/>
        <v>Regte Heide &amp; Riels Laag_H4010A</v>
      </c>
      <c r="L10561" s="36">
        <f>VLOOKUP(D10561,DATA!A:F,5,FALSE)</f>
        <v>1.3726988247862192E-2</v>
      </c>
      <c r="M10561" s="37">
        <f>VLOOKUP(D10561,DATA!A:F,6,FALSE)</f>
        <v>1285.5</v>
      </c>
      <c r="N10561" s="36">
        <f t="shared" si="931"/>
        <v>94.049578780202992</v>
      </c>
      <c r="O10561" s="36">
        <f t="shared" si="932"/>
        <v>94.049837300576399</v>
      </c>
      <c r="P10561" s="36">
        <f t="shared" si="933"/>
        <v>2.5852037340712286E-4</v>
      </c>
      <c r="Q10561" s="36">
        <f t="shared" si="934"/>
        <v>0</v>
      </c>
    </row>
    <row r="10562" spans="1:17" x14ac:dyDescent="0.3">
      <c r="A10562" s="29">
        <v>2696312</v>
      </c>
      <c r="B10562" s="1">
        <v>134</v>
      </c>
      <c r="C10562" s="1" t="s">
        <v>35</v>
      </c>
      <c r="D10562" s="1" t="s">
        <v>53</v>
      </c>
      <c r="E10562" s="1" t="s">
        <v>54</v>
      </c>
      <c r="F10562" s="47">
        <v>714</v>
      </c>
      <c r="G10562" s="34">
        <v>1486.59</v>
      </c>
      <c r="H10562" s="1" t="s">
        <v>218</v>
      </c>
      <c r="I10562" s="34">
        <v>3.3652999999999999E-3</v>
      </c>
      <c r="J10562" s="34">
        <v>276.70337000000001</v>
      </c>
      <c r="K10562" s="35" t="str">
        <f t="shared" si="930"/>
        <v>Regte Heide &amp; Riels Laag_H4030</v>
      </c>
      <c r="L10562" s="36">
        <f>VLOOKUP(D10562,DATA!A:F,5,FALSE)</f>
        <v>1.0986712608830001E-2</v>
      </c>
      <c r="M10562" s="37">
        <f>VLOOKUP(D10562,DATA!A:F,6,FALSE)</f>
        <v>982</v>
      </c>
      <c r="N10562" s="36">
        <f t="shared" si="931"/>
        <v>99.610354992018543</v>
      </c>
      <c r="O10562" s="36">
        <f t="shared" si="932"/>
        <v>99.610369342193238</v>
      </c>
      <c r="P10562" s="36">
        <f t="shared" si="933"/>
        <v>1.4350174694754969E-5</v>
      </c>
      <c r="Q10562" s="36">
        <f t="shared" si="934"/>
        <v>0</v>
      </c>
    </row>
    <row r="10563" spans="1:17" x14ac:dyDescent="0.3">
      <c r="A10563" s="29">
        <v>2696312</v>
      </c>
      <c r="B10563" s="1">
        <v>134</v>
      </c>
      <c r="C10563" s="1" t="s">
        <v>35</v>
      </c>
      <c r="D10563" s="1" t="s">
        <v>43</v>
      </c>
      <c r="E10563" s="1" t="s">
        <v>44</v>
      </c>
      <c r="F10563" s="47">
        <v>1071</v>
      </c>
      <c r="G10563" s="34">
        <v>1486.59</v>
      </c>
      <c r="H10563" s="1" t="s">
        <v>218</v>
      </c>
      <c r="I10563" s="34">
        <v>3.3652999999999999E-3</v>
      </c>
      <c r="J10563" s="34">
        <v>410.47836000000001</v>
      </c>
      <c r="K10563" s="35" t="str">
        <f t="shared" ref="K10563:K10626" si="937">_xlfn.CONCAT(C10563,"_",D10563)</f>
        <v>Regte Heide &amp; Riels Laag_H7150</v>
      </c>
      <c r="L10563" s="36">
        <f>VLOOKUP(D10563,DATA!A:F,5,FALSE)</f>
        <v>1.3726988247862192E-2</v>
      </c>
      <c r="M10563" s="37">
        <f>VLOOKUP(D10563,DATA!A:F,6,FALSE)</f>
        <v>1285.5</v>
      </c>
      <c r="N10563" s="36">
        <f t="shared" ref="N10563:N10626" si="938">100/(1+EXP(-L10563*(G10563-M10563)))</f>
        <v>94.049578780202992</v>
      </c>
      <c r="O10563" s="36">
        <f t="shared" ref="O10563:O10626" si="939">100/(1+EXP(-L10563*((G10563+I10563)-M10563)))</f>
        <v>94.049837300576399</v>
      </c>
      <c r="P10563" s="36">
        <f t="shared" ref="P10563:P10626" si="940">O10563-N10563</f>
        <v>2.5852037340712286E-4</v>
      </c>
      <c r="Q10563" s="36">
        <f t="shared" ref="Q10563:Q10626" si="941">IF(AND(H10563&lt;&gt;"below",I10563&gt;=0.005),J10563*P10563/100,0)</f>
        <v>0</v>
      </c>
    </row>
    <row r="10564" spans="1:17" x14ac:dyDescent="0.3">
      <c r="A10564" s="29">
        <v>2697837</v>
      </c>
      <c r="B10564" s="1">
        <v>134</v>
      </c>
      <c r="C10564" s="1" t="s">
        <v>35</v>
      </c>
      <c r="D10564" s="1" t="s">
        <v>53</v>
      </c>
      <c r="E10564" s="1" t="s">
        <v>54</v>
      </c>
      <c r="F10564" s="47">
        <v>714</v>
      </c>
      <c r="G10564" s="34">
        <v>1186.79</v>
      </c>
      <c r="H10564" s="1" t="s">
        <v>218</v>
      </c>
      <c r="I10564" s="34">
        <v>3.8939999999999998E-4</v>
      </c>
      <c r="J10564" s="34">
        <v>6444.9535999999998</v>
      </c>
      <c r="K10564" s="35" t="str">
        <f t="shared" si="937"/>
        <v>Regte Heide &amp; Riels Laag_H4030</v>
      </c>
      <c r="L10564" s="36">
        <f>VLOOKUP(D10564,DATA!A:F,5,FALSE)</f>
        <v>1.0986712608830001E-2</v>
      </c>
      <c r="M10564" s="37">
        <f>VLOOKUP(D10564,DATA!A:F,6,FALSE)</f>
        <v>982</v>
      </c>
      <c r="N10564" s="36">
        <f t="shared" si="938"/>
        <v>90.464785030255513</v>
      </c>
      <c r="O10564" s="36">
        <f t="shared" si="939"/>
        <v>90.464821934218293</v>
      </c>
      <c r="P10564" s="36">
        <f t="shared" si="940"/>
        <v>3.6903962779888388E-5</v>
      </c>
      <c r="Q10564" s="36">
        <f t="shared" si="941"/>
        <v>0</v>
      </c>
    </row>
    <row r="10565" spans="1:17" x14ac:dyDescent="0.3">
      <c r="A10565" s="29">
        <v>2697838</v>
      </c>
      <c r="B10565" s="1">
        <v>134</v>
      </c>
      <c r="C10565" s="1" t="s">
        <v>35</v>
      </c>
      <c r="D10565" s="1" t="s">
        <v>53</v>
      </c>
      <c r="E10565" s="1" t="s">
        <v>54</v>
      </c>
      <c r="F10565" s="47">
        <v>714</v>
      </c>
      <c r="G10565" s="34">
        <v>1007.18</v>
      </c>
      <c r="H10565" s="1" t="s">
        <v>218</v>
      </c>
      <c r="I10565" s="34">
        <v>6.5260000000000003E-4</v>
      </c>
      <c r="J10565" s="34">
        <v>8594.1179999999895</v>
      </c>
      <c r="K10565" s="35" t="str">
        <f t="shared" si="937"/>
        <v>Regte Heide &amp; Riels Laag_H4030</v>
      </c>
      <c r="L10565" s="36">
        <f>VLOOKUP(D10565,DATA!A:F,5,FALSE)</f>
        <v>1.0986712608830001E-2</v>
      </c>
      <c r="M10565" s="37">
        <f>VLOOKUP(D10565,DATA!A:F,6,FALSE)</f>
        <v>982</v>
      </c>
      <c r="N10565" s="36">
        <f t="shared" si="938"/>
        <v>56.872361367372825</v>
      </c>
      <c r="O10565" s="36">
        <f t="shared" si="939"/>
        <v>56.872537229191629</v>
      </c>
      <c r="P10565" s="36">
        <f t="shared" si="940"/>
        <v>1.7586181880346885E-4</v>
      </c>
      <c r="Q10565" s="36">
        <f t="shared" si="941"/>
        <v>0</v>
      </c>
    </row>
    <row r="10566" spans="1:17" x14ac:dyDescent="0.3">
      <c r="A10566" s="29">
        <v>2697839</v>
      </c>
      <c r="B10566" s="1">
        <v>134</v>
      </c>
      <c r="C10566" s="1" t="s">
        <v>35</v>
      </c>
      <c r="D10566" s="1" t="s">
        <v>41</v>
      </c>
      <c r="E10566" s="1" t="s">
        <v>42</v>
      </c>
      <c r="F10566" s="47">
        <v>1071</v>
      </c>
      <c r="G10566" s="34">
        <v>1099.26</v>
      </c>
      <c r="H10566" s="1" t="s">
        <v>218</v>
      </c>
      <c r="I10566" s="34">
        <v>1.109E-3</v>
      </c>
      <c r="J10566" s="34">
        <v>3557.43069434261</v>
      </c>
      <c r="K10566" s="35" t="str">
        <f t="shared" si="937"/>
        <v>Regte Heide &amp; Riels Laag_H4010A</v>
      </c>
      <c r="L10566" s="36">
        <f>VLOOKUP(D10566,DATA!A:F,5,FALSE)</f>
        <v>1.3726988247862192E-2</v>
      </c>
      <c r="M10566" s="37">
        <f>VLOOKUP(D10566,DATA!A:F,6,FALSE)</f>
        <v>1285.5</v>
      </c>
      <c r="N10566" s="36">
        <f t="shared" si="938"/>
        <v>7.1990066595497941</v>
      </c>
      <c r="O10566" s="36">
        <f t="shared" si="939"/>
        <v>7.199108362801355</v>
      </c>
      <c r="P10566" s="36">
        <f t="shared" si="940"/>
        <v>1.0170325156089177E-4</v>
      </c>
      <c r="Q10566" s="36">
        <f t="shared" si="941"/>
        <v>0</v>
      </c>
    </row>
    <row r="10567" spans="1:17" x14ac:dyDescent="0.3">
      <c r="A10567" s="29">
        <v>2697839</v>
      </c>
      <c r="B10567" s="1">
        <v>134</v>
      </c>
      <c r="C10567" s="1" t="s">
        <v>35</v>
      </c>
      <c r="D10567" s="1" t="s">
        <v>53</v>
      </c>
      <c r="E10567" s="1" t="s">
        <v>54</v>
      </c>
      <c r="F10567" s="47">
        <v>714</v>
      </c>
      <c r="G10567" s="34">
        <v>1099.26</v>
      </c>
      <c r="H10567" s="1" t="s">
        <v>218</v>
      </c>
      <c r="I10567" s="34">
        <v>1.109E-3</v>
      </c>
      <c r="J10567" s="34">
        <v>4724.8336583884002</v>
      </c>
      <c r="K10567" s="35" t="str">
        <f t="shared" si="937"/>
        <v>Regte Heide &amp; Riels Laag_H4030</v>
      </c>
      <c r="L10567" s="36">
        <f>VLOOKUP(D10567,DATA!A:F,5,FALSE)</f>
        <v>1.0986712608830001E-2</v>
      </c>
      <c r="M10567" s="37">
        <f>VLOOKUP(D10567,DATA!A:F,6,FALSE)</f>
        <v>982</v>
      </c>
      <c r="N10567" s="36">
        <f t="shared" si="938"/>
        <v>78.38596329285744</v>
      </c>
      <c r="O10567" s="36">
        <f t="shared" si="939"/>
        <v>78.386169722467855</v>
      </c>
      <c r="P10567" s="36">
        <f t="shared" si="940"/>
        <v>2.0642961041517083E-4</v>
      </c>
      <c r="Q10567" s="36">
        <f t="shared" si="941"/>
        <v>0</v>
      </c>
    </row>
    <row r="10568" spans="1:17" x14ac:dyDescent="0.3">
      <c r="A10568" s="29">
        <v>2697839</v>
      </c>
      <c r="B10568" s="1">
        <v>134</v>
      </c>
      <c r="C10568" s="1" t="s">
        <v>35</v>
      </c>
      <c r="D10568" s="1" t="s">
        <v>43</v>
      </c>
      <c r="E10568" s="1" t="s">
        <v>44</v>
      </c>
      <c r="F10568" s="47">
        <v>1071</v>
      </c>
      <c r="G10568" s="34">
        <v>1099.26</v>
      </c>
      <c r="H10568" s="1" t="s">
        <v>218</v>
      </c>
      <c r="I10568" s="34">
        <v>1.109E-3</v>
      </c>
      <c r="J10568" s="34">
        <v>695.60735999999997</v>
      </c>
      <c r="K10568" s="35" t="str">
        <f t="shared" si="937"/>
        <v>Regte Heide &amp; Riels Laag_H7150</v>
      </c>
      <c r="L10568" s="36">
        <f>VLOOKUP(D10568,DATA!A:F,5,FALSE)</f>
        <v>1.3726988247862192E-2</v>
      </c>
      <c r="M10568" s="37">
        <f>VLOOKUP(D10568,DATA!A:F,6,FALSE)</f>
        <v>1285.5</v>
      </c>
      <c r="N10568" s="36">
        <f t="shared" si="938"/>
        <v>7.1990066595497941</v>
      </c>
      <c r="O10568" s="36">
        <f t="shared" si="939"/>
        <v>7.199108362801355</v>
      </c>
      <c r="P10568" s="36">
        <f t="shared" si="940"/>
        <v>1.0170325156089177E-4</v>
      </c>
      <c r="Q10568" s="36">
        <f t="shared" si="941"/>
        <v>0</v>
      </c>
    </row>
    <row r="10569" spans="1:17" x14ac:dyDescent="0.3">
      <c r="A10569" s="30">
        <v>2697840</v>
      </c>
      <c r="B10569" s="14">
        <v>134</v>
      </c>
      <c r="C10569" s="14" t="s">
        <v>35</v>
      </c>
      <c r="D10569" s="14" t="s">
        <v>55</v>
      </c>
      <c r="E10569" s="14" t="s">
        <v>56</v>
      </c>
      <c r="F10569" s="48">
        <v>500</v>
      </c>
      <c r="G10569" s="38">
        <v>1322.59</v>
      </c>
      <c r="H10569" s="14" t="s">
        <v>218</v>
      </c>
      <c r="I10569" s="38">
        <v>2.33E-3</v>
      </c>
      <c r="J10569" s="38">
        <v>18.61626</v>
      </c>
      <c r="K10569" s="39" t="str">
        <f t="shared" si="937"/>
        <v>Regte Heide &amp; Riels Laag_H3130</v>
      </c>
      <c r="L10569" s="40">
        <f>VLOOKUP(D10569,DATA!A:F,5,FALSE)</f>
        <v>0</v>
      </c>
      <c r="M10569" s="41">
        <f>VLOOKUP(D10569,DATA!A:F,6,FALSE)</f>
        <v>3.5</v>
      </c>
      <c r="N10569" s="40">
        <f t="shared" si="938"/>
        <v>50</v>
      </c>
      <c r="O10569" s="40">
        <f t="shared" si="939"/>
        <v>50</v>
      </c>
      <c r="P10569" s="40">
        <f>J10569/10000*I10569</f>
        <v>4.3375885800000003E-6</v>
      </c>
      <c r="Q10569" s="40">
        <f>IF(AND(H10569&lt;&gt;"below",I10569&gt;=0.005),M10569*P10569,0)</f>
        <v>0</v>
      </c>
    </row>
    <row r="10570" spans="1:17" x14ac:dyDescent="0.3">
      <c r="A10570" s="29">
        <v>2697840</v>
      </c>
      <c r="B10570" s="1">
        <v>134</v>
      </c>
      <c r="C10570" s="1" t="s">
        <v>35</v>
      </c>
      <c r="D10570" s="1" t="s">
        <v>57</v>
      </c>
      <c r="E10570" s="1" t="s">
        <v>58</v>
      </c>
      <c r="F10570" s="47">
        <v>714</v>
      </c>
      <c r="G10570" s="34">
        <v>1322.59</v>
      </c>
      <c r="H10570" s="1" t="s">
        <v>218</v>
      </c>
      <c r="I10570" s="34">
        <v>2.33E-3</v>
      </c>
      <c r="J10570" s="34">
        <v>3.723252</v>
      </c>
      <c r="K10570" s="35" t="str">
        <f t="shared" si="937"/>
        <v>Regte Heide &amp; Riels Laag_H3160</v>
      </c>
      <c r="L10570" s="36">
        <f>VLOOKUP(D10570,DATA!A:F,5,FALSE)</f>
        <v>1.0986712608830001E-2</v>
      </c>
      <c r="M10570" s="37">
        <f>VLOOKUP(D10570,DATA!A:F,6,FALSE)</f>
        <v>982</v>
      </c>
      <c r="N10570" s="36">
        <f t="shared" si="938"/>
        <v>97.684154351707605</v>
      </c>
      <c r="O10570" s="36">
        <f t="shared" si="939"/>
        <v>97.684212261514318</v>
      </c>
      <c r="P10570" s="36">
        <f t="shared" si="940"/>
        <v>5.7909806713496437E-5</v>
      </c>
      <c r="Q10570" s="36">
        <f t="shared" si="941"/>
        <v>0</v>
      </c>
    </row>
    <row r="10571" spans="1:17" x14ac:dyDescent="0.3">
      <c r="A10571" s="29">
        <v>2697840</v>
      </c>
      <c r="B10571" s="1">
        <v>134</v>
      </c>
      <c r="C10571" s="1" t="s">
        <v>35</v>
      </c>
      <c r="D10571" s="1" t="s">
        <v>41</v>
      </c>
      <c r="E10571" s="1" t="s">
        <v>42</v>
      </c>
      <c r="F10571" s="47">
        <v>1071</v>
      </c>
      <c r="G10571" s="34">
        <v>1322.59</v>
      </c>
      <c r="H10571" s="1" t="s">
        <v>218</v>
      </c>
      <c r="I10571" s="34">
        <v>2.33E-3</v>
      </c>
      <c r="J10571" s="34">
        <v>1591.1194240156799</v>
      </c>
      <c r="K10571" s="35" t="str">
        <f t="shared" si="937"/>
        <v>Regte Heide &amp; Riels Laag_H4010A</v>
      </c>
      <c r="L10571" s="36">
        <f>VLOOKUP(D10571,DATA!A:F,5,FALSE)</f>
        <v>1.3726988247862192E-2</v>
      </c>
      <c r="M10571" s="37">
        <f>VLOOKUP(D10571,DATA!A:F,6,FALSE)</f>
        <v>1285.5</v>
      </c>
      <c r="N10571" s="36">
        <f t="shared" si="938"/>
        <v>62.460344054072806</v>
      </c>
      <c r="O10571" s="36">
        <f t="shared" si="939"/>
        <v>62.461093989917678</v>
      </c>
      <c r="P10571" s="36">
        <f t="shared" si="940"/>
        <v>7.4993584487259568E-4</v>
      </c>
      <c r="Q10571" s="36">
        <f t="shared" si="941"/>
        <v>0</v>
      </c>
    </row>
    <row r="10572" spans="1:17" x14ac:dyDescent="0.3">
      <c r="A10572" s="29">
        <v>2697840</v>
      </c>
      <c r="B10572" s="1">
        <v>134</v>
      </c>
      <c r="C10572" s="1" t="s">
        <v>35</v>
      </c>
      <c r="D10572" s="1" t="s">
        <v>53</v>
      </c>
      <c r="E10572" s="1" t="s">
        <v>54</v>
      </c>
      <c r="F10572" s="47">
        <v>714</v>
      </c>
      <c r="G10572" s="34">
        <v>1322.59</v>
      </c>
      <c r="H10572" s="1" t="s">
        <v>218</v>
      </c>
      <c r="I10572" s="34">
        <v>2.33E-3</v>
      </c>
      <c r="J10572" s="34">
        <v>17.343122000000001</v>
      </c>
      <c r="K10572" s="35" t="str">
        <f t="shared" si="937"/>
        <v>Regte Heide &amp; Riels Laag_H4030</v>
      </c>
      <c r="L10572" s="36">
        <f>VLOOKUP(D10572,DATA!A:F,5,FALSE)</f>
        <v>1.0986712608830001E-2</v>
      </c>
      <c r="M10572" s="37">
        <f>VLOOKUP(D10572,DATA!A:F,6,FALSE)</f>
        <v>982</v>
      </c>
      <c r="N10572" s="36">
        <f t="shared" si="938"/>
        <v>97.684154351707605</v>
      </c>
      <c r="O10572" s="36">
        <f t="shared" si="939"/>
        <v>97.684212261514318</v>
      </c>
      <c r="P10572" s="36">
        <f t="shared" si="940"/>
        <v>5.7909806713496437E-5</v>
      </c>
      <c r="Q10572" s="36">
        <f t="shared" si="941"/>
        <v>0</v>
      </c>
    </row>
    <row r="10573" spans="1:17" x14ac:dyDescent="0.3">
      <c r="A10573" s="29">
        <v>2697840</v>
      </c>
      <c r="B10573" s="1">
        <v>134</v>
      </c>
      <c r="C10573" s="1" t="s">
        <v>35</v>
      </c>
      <c r="D10573" s="1" t="s">
        <v>43</v>
      </c>
      <c r="E10573" s="1" t="s">
        <v>44</v>
      </c>
      <c r="F10573" s="47">
        <v>1071</v>
      </c>
      <c r="G10573" s="34">
        <v>1322.59</v>
      </c>
      <c r="H10573" s="1" t="s">
        <v>218</v>
      </c>
      <c r="I10573" s="34">
        <v>2.33E-3</v>
      </c>
      <c r="J10573" s="34">
        <v>192.354198969978</v>
      </c>
      <c r="K10573" s="35" t="str">
        <f t="shared" si="937"/>
        <v>Regte Heide &amp; Riels Laag_H7150</v>
      </c>
      <c r="L10573" s="36">
        <f>VLOOKUP(D10573,DATA!A:F,5,FALSE)</f>
        <v>1.3726988247862192E-2</v>
      </c>
      <c r="M10573" s="37">
        <f>VLOOKUP(D10573,DATA!A:F,6,FALSE)</f>
        <v>1285.5</v>
      </c>
      <c r="N10573" s="36">
        <f t="shared" si="938"/>
        <v>62.460344054072806</v>
      </c>
      <c r="O10573" s="36">
        <f t="shared" si="939"/>
        <v>62.461093989917678</v>
      </c>
      <c r="P10573" s="36">
        <f t="shared" si="940"/>
        <v>7.4993584487259568E-4</v>
      </c>
      <c r="Q10573" s="36">
        <f t="shared" si="941"/>
        <v>0</v>
      </c>
    </row>
    <row r="10574" spans="1:17" x14ac:dyDescent="0.3">
      <c r="A10574" s="29">
        <v>2697841</v>
      </c>
      <c r="B10574" s="1">
        <v>134</v>
      </c>
      <c r="C10574" s="1" t="s">
        <v>35</v>
      </c>
      <c r="D10574" s="1" t="s">
        <v>41</v>
      </c>
      <c r="E10574" s="1" t="s">
        <v>42</v>
      </c>
      <c r="F10574" s="47">
        <v>1071</v>
      </c>
      <c r="G10574" s="34">
        <v>1374.63</v>
      </c>
      <c r="H10574" s="1" t="s">
        <v>218</v>
      </c>
      <c r="I10574" s="34">
        <v>2.9941E-3</v>
      </c>
      <c r="J10574" s="34">
        <v>4.9422363999999996</v>
      </c>
      <c r="K10574" s="35" t="str">
        <f t="shared" si="937"/>
        <v>Regte Heide &amp; Riels Laag_H4010A</v>
      </c>
      <c r="L10574" s="36">
        <f>VLOOKUP(D10574,DATA!A:F,5,FALSE)</f>
        <v>1.3726988247862192E-2</v>
      </c>
      <c r="M10574" s="37">
        <f>VLOOKUP(D10574,DATA!A:F,6,FALSE)</f>
        <v>1285.5</v>
      </c>
      <c r="N10574" s="36">
        <f t="shared" si="938"/>
        <v>77.267652002396801</v>
      </c>
      <c r="O10574" s="36">
        <f t="shared" si="939"/>
        <v>77.268373905164637</v>
      </c>
      <c r="P10574" s="36">
        <f t="shared" si="940"/>
        <v>7.2190276783601348E-4</v>
      </c>
      <c r="Q10574" s="36">
        <f t="shared" si="941"/>
        <v>0</v>
      </c>
    </row>
    <row r="10575" spans="1:17" x14ac:dyDescent="0.3">
      <c r="A10575" s="29">
        <v>2697841</v>
      </c>
      <c r="B10575" s="1">
        <v>134</v>
      </c>
      <c r="C10575" s="1" t="s">
        <v>35</v>
      </c>
      <c r="D10575" s="1" t="s">
        <v>53</v>
      </c>
      <c r="E10575" s="1" t="s">
        <v>54</v>
      </c>
      <c r="F10575" s="47">
        <v>714</v>
      </c>
      <c r="G10575" s="34">
        <v>1374.63</v>
      </c>
      <c r="H10575" s="1" t="s">
        <v>218</v>
      </c>
      <c r="I10575" s="34">
        <v>2.9941E-3</v>
      </c>
      <c r="J10575" s="34">
        <v>5842.5410000000002</v>
      </c>
      <c r="K10575" s="35" t="str">
        <f t="shared" si="937"/>
        <v>Regte Heide &amp; Riels Laag_H4030</v>
      </c>
      <c r="L10575" s="36">
        <f>VLOOKUP(D10575,DATA!A:F,5,FALSE)</f>
        <v>1.0986712608830001E-2</v>
      </c>
      <c r="M10575" s="37">
        <f>VLOOKUP(D10575,DATA!A:F,6,FALSE)</f>
        <v>982</v>
      </c>
      <c r="N10575" s="36">
        <f t="shared" si="938"/>
        <v>98.679299573407974</v>
      </c>
      <c r="O10575" s="36">
        <f t="shared" si="939"/>
        <v>98.679342443803208</v>
      </c>
      <c r="P10575" s="36">
        <f t="shared" si="940"/>
        <v>4.2870395233762792E-5</v>
      </c>
      <c r="Q10575" s="36">
        <f t="shared" si="941"/>
        <v>0</v>
      </c>
    </row>
    <row r="10576" spans="1:17" x14ac:dyDescent="0.3">
      <c r="A10576" s="29">
        <v>2697841</v>
      </c>
      <c r="B10576" s="1">
        <v>134</v>
      </c>
      <c r="C10576" s="1" t="s">
        <v>35</v>
      </c>
      <c r="D10576" s="1" t="s">
        <v>43</v>
      </c>
      <c r="E10576" s="1" t="s">
        <v>44</v>
      </c>
      <c r="F10576" s="47">
        <v>1071</v>
      </c>
      <c r="G10576" s="34">
        <v>1374.63</v>
      </c>
      <c r="H10576" s="1" t="s">
        <v>218</v>
      </c>
      <c r="I10576" s="34">
        <v>2.9941E-3</v>
      </c>
      <c r="J10576" s="34">
        <v>259.4228</v>
      </c>
      <c r="K10576" s="35" t="str">
        <f t="shared" si="937"/>
        <v>Regte Heide &amp; Riels Laag_H7150</v>
      </c>
      <c r="L10576" s="36">
        <f>VLOOKUP(D10576,DATA!A:F,5,FALSE)</f>
        <v>1.3726988247862192E-2</v>
      </c>
      <c r="M10576" s="37">
        <f>VLOOKUP(D10576,DATA!A:F,6,FALSE)</f>
        <v>1285.5</v>
      </c>
      <c r="N10576" s="36">
        <f t="shared" si="938"/>
        <v>77.267652002396801</v>
      </c>
      <c r="O10576" s="36">
        <f t="shared" si="939"/>
        <v>77.268373905164637</v>
      </c>
      <c r="P10576" s="36">
        <f t="shared" si="940"/>
        <v>7.2190276783601348E-4</v>
      </c>
      <c r="Q10576" s="36">
        <f t="shared" si="941"/>
        <v>0</v>
      </c>
    </row>
    <row r="10577" spans="1:17" x14ac:dyDescent="0.3">
      <c r="A10577" s="29">
        <v>2699365</v>
      </c>
      <c r="B10577" s="1">
        <v>134</v>
      </c>
      <c r="C10577" s="1" t="s">
        <v>35</v>
      </c>
      <c r="D10577" s="1" t="s">
        <v>53</v>
      </c>
      <c r="E10577" s="1" t="s">
        <v>54</v>
      </c>
      <c r="F10577" s="47">
        <v>714</v>
      </c>
      <c r="G10577" s="34">
        <v>1281.95</v>
      </c>
      <c r="H10577" s="1" t="s">
        <v>218</v>
      </c>
      <c r="I10577" s="34">
        <v>2.7829999999999999E-4</v>
      </c>
      <c r="J10577" s="34">
        <v>532.61099999999999</v>
      </c>
      <c r="K10577" s="35" t="str">
        <f t="shared" si="937"/>
        <v>Regte Heide &amp; Riels Laag_H4030</v>
      </c>
      <c r="L10577" s="36">
        <f>VLOOKUP(D10577,DATA!A:F,5,FALSE)</f>
        <v>1.0986712608830001E-2</v>
      </c>
      <c r="M10577" s="37">
        <f>VLOOKUP(D10577,DATA!A:F,6,FALSE)</f>
        <v>982</v>
      </c>
      <c r="N10577" s="36">
        <f t="shared" si="938"/>
        <v>96.427288641396387</v>
      </c>
      <c r="O10577" s="36">
        <f t="shared" si="939"/>
        <v>96.427299175030768</v>
      </c>
      <c r="P10577" s="36">
        <f t="shared" si="940"/>
        <v>1.053363438074939E-5</v>
      </c>
      <c r="Q10577" s="36">
        <f t="shared" si="941"/>
        <v>0</v>
      </c>
    </row>
    <row r="10578" spans="1:17" x14ac:dyDescent="0.3">
      <c r="A10578" s="29">
        <v>2699366</v>
      </c>
      <c r="B10578" s="1">
        <v>134</v>
      </c>
      <c r="C10578" s="1" t="s">
        <v>35</v>
      </c>
      <c r="D10578" s="1" t="s">
        <v>53</v>
      </c>
      <c r="E10578" s="1" t="s">
        <v>54</v>
      </c>
      <c r="F10578" s="47">
        <v>714</v>
      </c>
      <c r="G10578" s="34">
        <v>1123.6199999999999</v>
      </c>
      <c r="H10578" s="1" t="s">
        <v>218</v>
      </c>
      <c r="I10578" s="34">
        <v>5.9699999999999998E-4</v>
      </c>
      <c r="J10578" s="34">
        <v>6440.7025999999996</v>
      </c>
      <c r="K10578" s="35" t="str">
        <f t="shared" si="937"/>
        <v>Regte Heide &amp; Riels Laag_H4030</v>
      </c>
      <c r="L10578" s="36">
        <f>VLOOKUP(D10578,DATA!A:F,5,FALSE)</f>
        <v>1.0986712608830001E-2</v>
      </c>
      <c r="M10578" s="37">
        <f>VLOOKUP(D10578,DATA!A:F,6,FALSE)</f>
        <v>982</v>
      </c>
      <c r="N10578" s="36">
        <f t="shared" si="938"/>
        <v>82.576974400702809</v>
      </c>
      <c r="O10578" s="36">
        <f t="shared" si="939"/>
        <v>82.577068768476337</v>
      </c>
      <c r="P10578" s="36">
        <f t="shared" si="940"/>
        <v>9.4367773527892496E-5</v>
      </c>
      <c r="Q10578" s="36">
        <f t="shared" si="941"/>
        <v>0</v>
      </c>
    </row>
    <row r="10579" spans="1:17" x14ac:dyDescent="0.3">
      <c r="A10579" s="29">
        <v>2699367</v>
      </c>
      <c r="B10579" s="1">
        <v>134</v>
      </c>
      <c r="C10579" s="1" t="s">
        <v>35</v>
      </c>
      <c r="D10579" s="1" t="s">
        <v>53</v>
      </c>
      <c r="E10579" s="1" t="s">
        <v>54</v>
      </c>
      <c r="F10579" s="47">
        <v>714</v>
      </c>
      <c r="G10579" s="34">
        <v>1008.01</v>
      </c>
      <c r="H10579" s="1" t="s">
        <v>218</v>
      </c>
      <c r="I10579" s="34">
        <v>8.0259999999999999E-4</v>
      </c>
      <c r="J10579" s="34">
        <v>2333.4472710548998</v>
      </c>
      <c r="K10579" s="35" t="str">
        <f t="shared" si="937"/>
        <v>Regte Heide &amp; Riels Laag_H4030</v>
      </c>
      <c r="L10579" s="36">
        <f>VLOOKUP(D10579,DATA!A:F,5,FALSE)</f>
        <v>1.0986712608830001E-2</v>
      </c>
      <c r="M10579" s="37">
        <f>VLOOKUP(D10579,DATA!A:F,6,FALSE)</f>
        <v>982</v>
      </c>
      <c r="N10579" s="36">
        <f t="shared" si="938"/>
        <v>57.09588719293324</v>
      </c>
      <c r="O10579" s="36">
        <f t="shared" si="939"/>
        <v>57.096103201213623</v>
      </c>
      <c r="P10579" s="36">
        <f t="shared" si="940"/>
        <v>2.1600828038259579E-4</v>
      </c>
      <c r="Q10579" s="36">
        <f t="shared" si="941"/>
        <v>0</v>
      </c>
    </row>
    <row r="10580" spans="1:17" x14ac:dyDescent="0.3">
      <c r="A10580" s="29">
        <v>2699368</v>
      </c>
      <c r="B10580" s="1">
        <v>134</v>
      </c>
      <c r="C10580" s="1" t="s">
        <v>35</v>
      </c>
      <c r="D10580" s="1" t="s">
        <v>41</v>
      </c>
      <c r="E10580" s="1" t="s">
        <v>42</v>
      </c>
      <c r="F10580" s="47">
        <v>1071</v>
      </c>
      <c r="G10580" s="34">
        <v>1270.5999999999999</v>
      </c>
      <c r="H10580" s="1" t="s">
        <v>218</v>
      </c>
      <c r="I10580" s="34">
        <v>1.5743E-3</v>
      </c>
      <c r="J10580" s="34">
        <v>1141.2524271975699</v>
      </c>
      <c r="K10580" s="35" t="str">
        <f t="shared" si="937"/>
        <v>Regte Heide &amp; Riels Laag_H4010A</v>
      </c>
      <c r="L10580" s="36">
        <f>VLOOKUP(D10580,DATA!A:F,5,FALSE)</f>
        <v>1.3726988247862192E-2</v>
      </c>
      <c r="M10580" s="37">
        <f>VLOOKUP(D10580,DATA!A:F,6,FALSE)</f>
        <v>1285.5</v>
      </c>
      <c r="N10580" s="36">
        <f t="shared" si="938"/>
        <v>44.904448188639833</v>
      </c>
      <c r="O10580" s="36">
        <f t="shared" si="939"/>
        <v>44.904982838104758</v>
      </c>
      <c r="P10580" s="36">
        <f t="shared" si="940"/>
        <v>5.3464946492454146E-4</v>
      </c>
      <c r="Q10580" s="36">
        <f t="shared" si="941"/>
        <v>0</v>
      </c>
    </row>
    <row r="10581" spans="1:17" x14ac:dyDescent="0.3">
      <c r="A10581" s="29">
        <v>2699368</v>
      </c>
      <c r="B10581" s="1">
        <v>134</v>
      </c>
      <c r="C10581" s="1" t="s">
        <v>35</v>
      </c>
      <c r="D10581" s="1" t="s">
        <v>53</v>
      </c>
      <c r="E10581" s="1" t="s">
        <v>54</v>
      </c>
      <c r="F10581" s="47">
        <v>714</v>
      </c>
      <c r="G10581" s="34">
        <v>1270.5999999999999</v>
      </c>
      <c r="H10581" s="1" t="s">
        <v>218</v>
      </c>
      <c r="I10581" s="34">
        <v>1.5743E-3</v>
      </c>
      <c r="J10581" s="34">
        <v>441.59087128319999</v>
      </c>
      <c r="K10581" s="35" t="str">
        <f t="shared" si="937"/>
        <v>Regte Heide &amp; Riels Laag_H4030</v>
      </c>
      <c r="L10581" s="36">
        <f>VLOOKUP(D10581,DATA!A:F,5,FALSE)</f>
        <v>1.0986712608830001E-2</v>
      </c>
      <c r="M10581" s="37">
        <f>VLOOKUP(D10581,DATA!A:F,6,FALSE)</f>
        <v>982</v>
      </c>
      <c r="N10581" s="36">
        <f t="shared" si="938"/>
        <v>95.971917857787872</v>
      </c>
      <c r="O10581" s="36">
        <f t="shared" si="939"/>
        <v>95.971984722087285</v>
      </c>
      <c r="P10581" s="36">
        <f t="shared" si="940"/>
        <v>6.6864299412827677E-5</v>
      </c>
      <c r="Q10581" s="36">
        <f t="shared" si="941"/>
        <v>0</v>
      </c>
    </row>
    <row r="10582" spans="1:17" x14ac:dyDescent="0.3">
      <c r="A10582" s="29">
        <v>2699368</v>
      </c>
      <c r="B10582" s="1">
        <v>134</v>
      </c>
      <c r="C10582" s="1" t="s">
        <v>35</v>
      </c>
      <c r="D10582" s="1" t="s">
        <v>43</v>
      </c>
      <c r="E10582" s="1" t="s">
        <v>44</v>
      </c>
      <c r="F10582" s="47">
        <v>1071</v>
      </c>
      <c r="G10582" s="34">
        <v>1270.5999999999999</v>
      </c>
      <c r="H10582" s="1" t="s">
        <v>218</v>
      </c>
      <c r="I10582" s="34">
        <v>1.5743E-3</v>
      </c>
      <c r="J10582" s="34">
        <v>517.1748</v>
      </c>
      <c r="K10582" s="35" t="str">
        <f t="shared" si="937"/>
        <v>Regte Heide &amp; Riels Laag_H7150</v>
      </c>
      <c r="L10582" s="36">
        <f>VLOOKUP(D10582,DATA!A:F,5,FALSE)</f>
        <v>1.3726988247862192E-2</v>
      </c>
      <c r="M10582" s="37">
        <f>VLOOKUP(D10582,DATA!A:F,6,FALSE)</f>
        <v>1285.5</v>
      </c>
      <c r="N10582" s="36">
        <f t="shared" si="938"/>
        <v>44.904448188639833</v>
      </c>
      <c r="O10582" s="36">
        <f t="shared" si="939"/>
        <v>44.904982838104758</v>
      </c>
      <c r="P10582" s="36">
        <f t="shared" si="940"/>
        <v>5.3464946492454146E-4</v>
      </c>
      <c r="Q10582" s="36">
        <f t="shared" si="941"/>
        <v>0</v>
      </c>
    </row>
    <row r="10583" spans="1:17" x14ac:dyDescent="0.3">
      <c r="A10583" s="30">
        <v>2699369</v>
      </c>
      <c r="B10583" s="14">
        <v>134</v>
      </c>
      <c r="C10583" s="14" t="s">
        <v>35</v>
      </c>
      <c r="D10583" s="14" t="s">
        <v>55</v>
      </c>
      <c r="E10583" s="14" t="s">
        <v>56</v>
      </c>
      <c r="F10583" s="48">
        <v>500</v>
      </c>
      <c r="G10583" s="38">
        <v>1349.61</v>
      </c>
      <c r="H10583" s="14" t="s">
        <v>218</v>
      </c>
      <c r="I10583" s="38">
        <v>2.7556E-3</v>
      </c>
      <c r="J10583" s="38">
        <v>298.20659999999998</v>
      </c>
      <c r="K10583" s="39" t="str">
        <f t="shared" si="937"/>
        <v>Regte Heide &amp; Riels Laag_H3130</v>
      </c>
      <c r="L10583" s="40">
        <f>VLOOKUP(D10583,DATA!A:F,5,FALSE)</f>
        <v>0</v>
      </c>
      <c r="M10583" s="41">
        <f>VLOOKUP(D10583,DATA!A:F,6,FALSE)</f>
        <v>3.5</v>
      </c>
      <c r="N10583" s="40">
        <f t="shared" si="938"/>
        <v>50</v>
      </c>
      <c r="O10583" s="40">
        <f t="shared" si="939"/>
        <v>50</v>
      </c>
      <c r="P10583" s="40">
        <f>J10583/10000*I10583</f>
        <v>8.2173810695999996E-5</v>
      </c>
      <c r="Q10583" s="40">
        <f>IF(AND(H10583&lt;&gt;"below",I10583&gt;=0.005),M10583*P10583,0)</f>
        <v>0</v>
      </c>
    </row>
    <row r="10584" spans="1:17" x14ac:dyDescent="0.3">
      <c r="A10584" s="29">
        <v>2699369</v>
      </c>
      <c r="B10584" s="1">
        <v>134</v>
      </c>
      <c r="C10584" s="1" t="s">
        <v>35</v>
      </c>
      <c r="D10584" s="1" t="s">
        <v>57</v>
      </c>
      <c r="E10584" s="1" t="s">
        <v>58</v>
      </c>
      <c r="F10584" s="47">
        <v>714</v>
      </c>
      <c r="G10584" s="34">
        <v>1349.61</v>
      </c>
      <c r="H10584" s="1" t="s">
        <v>218</v>
      </c>
      <c r="I10584" s="34">
        <v>2.7556E-3</v>
      </c>
      <c r="J10584" s="34">
        <v>59.64132</v>
      </c>
      <c r="K10584" s="35" t="str">
        <f t="shared" si="937"/>
        <v>Regte Heide &amp; Riels Laag_H3160</v>
      </c>
      <c r="L10584" s="36">
        <f>VLOOKUP(D10584,DATA!A:F,5,FALSE)</f>
        <v>1.0986712608830001E-2</v>
      </c>
      <c r="M10584" s="37">
        <f>VLOOKUP(D10584,DATA!A:F,6,FALSE)</f>
        <v>982</v>
      </c>
      <c r="N10584" s="36">
        <f t="shared" si="938"/>
        <v>98.268687121097685</v>
      </c>
      <c r="O10584" s="36">
        <f t="shared" si="939"/>
        <v>98.268738628341083</v>
      </c>
      <c r="P10584" s="36">
        <f t="shared" si="940"/>
        <v>5.1507243398418723E-5</v>
      </c>
      <c r="Q10584" s="36">
        <f t="shared" si="941"/>
        <v>0</v>
      </c>
    </row>
    <row r="10585" spans="1:17" x14ac:dyDescent="0.3">
      <c r="A10585" s="29">
        <v>2699369</v>
      </c>
      <c r="B10585" s="1">
        <v>134</v>
      </c>
      <c r="C10585" s="1" t="s">
        <v>35</v>
      </c>
      <c r="D10585" s="1" t="s">
        <v>41</v>
      </c>
      <c r="E10585" s="1" t="s">
        <v>42</v>
      </c>
      <c r="F10585" s="47">
        <v>1071</v>
      </c>
      <c r="G10585" s="34">
        <v>1349.61</v>
      </c>
      <c r="H10585" s="1" t="s">
        <v>218</v>
      </c>
      <c r="I10585" s="34">
        <v>2.7556E-3</v>
      </c>
      <c r="J10585" s="34">
        <v>915.97309215812902</v>
      </c>
      <c r="K10585" s="35" t="str">
        <f t="shared" si="937"/>
        <v>Regte Heide &amp; Riels Laag_H4010A</v>
      </c>
      <c r="L10585" s="36">
        <f>VLOOKUP(D10585,DATA!A:F,5,FALSE)</f>
        <v>1.3726988247862192E-2</v>
      </c>
      <c r="M10585" s="37">
        <f>VLOOKUP(D10585,DATA!A:F,6,FALSE)</f>
        <v>1285.5</v>
      </c>
      <c r="N10585" s="36">
        <f t="shared" si="938"/>
        <v>70.68299332219695</v>
      </c>
      <c r="O10585" s="36">
        <f t="shared" si="939"/>
        <v>70.683777153492116</v>
      </c>
      <c r="P10585" s="36">
        <f t="shared" si="940"/>
        <v>7.838312951662374E-4</v>
      </c>
      <c r="Q10585" s="36">
        <f t="shared" si="941"/>
        <v>0</v>
      </c>
    </row>
    <row r="10586" spans="1:17" x14ac:dyDescent="0.3">
      <c r="A10586" s="29">
        <v>2699369</v>
      </c>
      <c r="B10586" s="1">
        <v>134</v>
      </c>
      <c r="C10586" s="1" t="s">
        <v>35</v>
      </c>
      <c r="D10586" s="1" t="s">
        <v>53</v>
      </c>
      <c r="E10586" s="1" t="s">
        <v>54</v>
      </c>
      <c r="F10586" s="47">
        <v>714</v>
      </c>
      <c r="G10586" s="34">
        <v>1349.61</v>
      </c>
      <c r="H10586" s="1" t="s">
        <v>218</v>
      </c>
      <c r="I10586" s="34">
        <v>2.7556E-3</v>
      </c>
      <c r="J10586" s="34">
        <v>152.99340000000001</v>
      </c>
      <c r="K10586" s="35" t="str">
        <f t="shared" si="937"/>
        <v>Regte Heide &amp; Riels Laag_H4030</v>
      </c>
      <c r="L10586" s="36">
        <f>VLOOKUP(D10586,DATA!A:F,5,FALSE)</f>
        <v>1.0986712608830001E-2</v>
      </c>
      <c r="M10586" s="37">
        <f>VLOOKUP(D10586,DATA!A:F,6,FALSE)</f>
        <v>982</v>
      </c>
      <c r="N10586" s="36">
        <f t="shared" si="938"/>
        <v>98.268687121097685</v>
      </c>
      <c r="O10586" s="36">
        <f t="shared" si="939"/>
        <v>98.268738628341083</v>
      </c>
      <c r="P10586" s="36">
        <f t="shared" si="940"/>
        <v>5.1507243398418723E-5</v>
      </c>
      <c r="Q10586" s="36">
        <f t="shared" si="941"/>
        <v>0</v>
      </c>
    </row>
    <row r="10587" spans="1:17" x14ac:dyDescent="0.3">
      <c r="A10587" s="29">
        <v>2699369</v>
      </c>
      <c r="B10587" s="1">
        <v>134</v>
      </c>
      <c r="C10587" s="1" t="s">
        <v>35</v>
      </c>
      <c r="D10587" s="1" t="s">
        <v>43</v>
      </c>
      <c r="E10587" s="1" t="s">
        <v>44</v>
      </c>
      <c r="F10587" s="47">
        <v>1071</v>
      </c>
      <c r="G10587" s="34">
        <v>1349.61</v>
      </c>
      <c r="H10587" s="1" t="s">
        <v>218</v>
      </c>
      <c r="I10587" s="34">
        <v>2.7556E-3</v>
      </c>
      <c r="J10587" s="34">
        <v>2894.0598442481801</v>
      </c>
      <c r="K10587" s="35" t="str">
        <f t="shared" si="937"/>
        <v>Regte Heide &amp; Riels Laag_H7150</v>
      </c>
      <c r="L10587" s="36">
        <f>VLOOKUP(D10587,DATA!A:F,5,FALSE)</f>
        <v>1.3726988247862192E-2</v>
      </c>
      <c r="M10587" s="37">
        <f>VLOOKUP(D10587,DATA!A:F,6,FALSE)</f>
        <v>1285.5</v>
      </c>
      <c r="N10587" s="36">
        <f t="shared" si="938"/>
        <v>70.68299332219695</v>
      </c>
      <c r="O10587" s="36">
        <f t="shared" si="939"/>
        <v>70.683777153492116</v>
      </c>
      <c r="P10587" s="36">
        <f t="shared" si="940"/>
        <v>7.838312951662374E-4</v>
      </c>
      <c r="Q10587" s="36">
        <f t="shared" si="941"/>
        <v>0</v>
      </c>
    </row>
    <row r="10588" spans="1:17" x14ac:dyDescent="0.3">
      <c r="A10588" s="29">
        <v>2699370</v>
      </c>
      <c r="B10588" s="1">
        <v>134</v>
      </c>
      <c r="C10588" s="1" t="s">
        <v>35</v>
      </c>
      <c r="D10588" s="1" t="s">
        <v>53</v>
      </c>
      <c r="E10588" s="1" t="s">
        <v>54</v>
      </c>
      <c r="F10588" s="47">
        <v>714</v>
      </c>
      <c r="G10588" s="34">
        <v>1396.78</v>
      </c>
      <c r="H10588" s="1" t="s">
        <v>218</v>
      </c>
      <c r="I10588" s="34">
        <v>3.1283999999999999E-3</v>
      </c>
      <c r="J10588" s="34">
        <v>2281.7327</v>
      </c>
      <c r="K10588" s="35" t="str">
        <f t="shared" si="937"/>
        <v>Regte Heide &amp; Riels Laag_H4030</v>
      </c>
      <c r="L10588" s="36">
        <f>VLOOKUP(D10588,DATA!A:F,5,FALSE)</f>
        <v>1.0986712608830001E-2</v>
      </c>
      <c r="M10588" s="37">
        <f>VLOOKUP(D10588,DATA!A:F,6,FALSE)</f>
        <v>982</v>
      </c>
      <c r="N10588" s="36">
        <f t="shared" si="938"/>
        <v>98.961618318922078</v>
      </c>
      <c r="O10588" s="36">
        <f t="shared" si="939"/>
        <v>98.961653637770866</v>
      </c>
      <c r="P10588" s="36">
        <f t="shared" si="940"/>
        <v>3.5318848787824209E-5</v>
      </c>
      <c r="Q10588" s="36">
        <f t="shared" si="941"/>
        <v>0</v>
      </c>
    </row>
    <row r="10589" spans="1:17" x14ac:dyDescent="0.3">
      <c r="A10589" s="30">
        <v>2700893</v>
      </c>
      <c r="B10589" s="14">
        <v>134</v>
      </c>
      <c r="C10589" s="14" t="s">
        <v>35</v>
      </c>
      <c r="D10589" s="14" t="s">
        <v>55</v>
      </c>
      <c r="E10589" s="14" t="s">
        <v>56</v>
      </c>
      <c r="F10589" s="48">
        <v>500</v>
      </c>
      <c r="G10589" s="38">
        <v>1146.9000000000001</v>
      </c>
      <c r="H10589" s="14" t="s">
        <v>218</v>
      </c>
      <c r="I10589" s="38">
        <v>1.6505E-4</v>
      </c>
      <c r="J10589" s="38">
        <v>172.91762</v>
      </c>
      <c r="K10589" s="39" t="str">
        <f t="shared" si="937"/>
        <v>Regte Heide &amp; Riels Laag_H3130</v>
      </c>
      <c r="L10589" s="40">
        <f>VLOOKUP(D10589,DATA!A:F,5,FALSE)</f>
        <v>0</v>
      </c>
      <c r="M10589" s="41">
        <f>VLOOKUP(D10589,DATA!A:F,6,FALSE)</f>
        <v>3.5</v>
      </c>
      <c r="N10589" s="40">
        <f t="shared" si="938"/>
        <v>50</v>
      </c>
      <c r="O10589" s="40">
        <f t="shared" si="939"/>
        <v>50</v>
      </c>
      <c r="P10589" s="40">
        <f>J10589/10000*I10589</f>
        <v>2.8540053181E-6</v>
      </c>
      <c r="Q10589" s="40">
        <f>IF(AND(H10589&lt;&gt;"below",I10589&gt;=0.005),M10589*P10589,0)</f>
        <v>0</v>
      </c>
    </row>
    <row r="10590" spans="1:17" x14ac:dyDescent="0.3">
      <c r="A10590" s="29">
        <v>2700895</v>
      </c>
      <c r="B10590" s="1">
        <v>134</v>
      </c>
      <c r="C10590" s="1" t="s">
        <v>35</v>
      </c>
      <c r="D10590" s="1" t="s">
        <v>53</v>
      </c>
      <c r="E10590" s="1" t="s">
        <v>54</v>
      </c>
      <c r="F10590" s="47">
        <v>714</v>
      </c>
      <c r="G10590" s="34">
        <v>1311.85</v>
      </c>
      <c r="H10590" s="1" t="s">
        <v>218</v>
      </c>
      <c r="I10590" s="34">
        <v>3.7599999999999998E-4</v>
      </c>
      <c r="J10590" s="34">
        <v>3160.6419999999998</v>
      </c>
      <c r="K10590" s="35" t="str">
        <f t="shared" si="937"/>
        <v>Regte Heide &amp; Riels Laag_H4030</v>
      </c>
      <c r="L10590" s="36">
        <f>VLOOKUP(D10590,DATA!A:F,5,FALSE)</f>
        <v>1.0986712608830001E-2</v>
      </c>
      <c r="M10590" s="37">
        <f>VLOOKUP(D10590,DATA!A:F,6,FALSE)</f>
        <v>982</v>
      </c>
      <c r="N10590" s="36">
        <f t="shared" si="938"/>
        <v>97.401651597602424</v>
      </c>
      <c r="O10590" s="36">
        <f t="shared" si="939"/>
        <v>97.401662052468254</v>
      </c>
      <c r="P10590" s="36">
        <f t="shared" si="940"/>
        <v>1.0454865829956361E-5</v>
      </c>
      <c r="Q10590" s="36">
        <f t="shared" si="941"/>
        <v>0</v>
      </c>
    </row>
    <row r="10591" spans="1:17" x14ac:dyDescent="0.3">
      <c r="A10591" s="29">
        <v>2700896</v>
      </c>
      <c r="B10591" s="1">
        <v>134</v>
      </c>
      <c r="C10591" s="1" t="s">
        <v>35</v>
      </c>
      <c r="D10591" s="1" t="s">
        <v>53</v>
      </c>
      <c r="E10591" s="1" t="s">
        <v>54</v>
      </c>
      <c r="F10591" s="47">
        <v>714</v>
      </c>
      <c r="G10591" s="34">
        <v>1069.44</v>
      </c>
      <c r="H10591" s="1" t="s">
        <v>218</v>
      </c>
      <c r="I10591" s="34">
        <v>6.7100000000000005E-4</v>
      </c>
      <c r="J10591" s="34">
        <v>8716.6384038718006</v>
      </c>
      <c r="K10591" s="35" t="str">
        <f t="shared" si="937"/>
        <v>Regte Heide &amp; Riels Laag_H4030</v>
      </c>
      <c r="L10591" s="36">
        <f>VLOOKUP(D10591,DATA!A:F,5,FALSE)</f>
        <v>1.0986712608830001E-2</v>
      </c>
      <c r="M10591" s="37">
        <f>VLOOKUP(D10591,DATA!A:F,6,FALSE)</f>
        <v>982</v>
      </c>
      <c r="N10591" s="36">
        <f t="shared" si="938"/>
        <v>72.325756160921358</v>
      </c>
      <c r="O10591" s="36">
        <f t="shared" si="939"/>
        <v>72.325903717411322</v>
      </c>
      <c r="P10591" s="36">
        <f t="shared" si="940"/>
        <v>1.4755648996356285E-4</v>
      </c>
      <c r="Q10591" s="36">
        <f t="shared" si="941"/>
        <v>0</v>
      </c>
    </row>
    <row r="10592" spans="1:17" x14ac:dyDescent="0.3">
      <c r="A10592" s="29">
        <v>2700897</v>
      </c>
      <c r="B10592" s="1">
        <v>134</v>
      </c>
      <c r="C10592" s="1" t="s">
        <v>35</v>
      </c>
      <c r="D10592" s="1" t="s">
        <v>41</v>
      </c>
      <c r="E10592" s="1" t="s">
        <v>42</v>
      </c>
      <c r="F10592" s="47">
        <v>1071</v>
      </c>
      <c r="G10592" s="34">
        <v>1198.3399999999999</v>
      </c>
      <c r="H10592" s="1" t="s">
        <v>218</v>
      </c>
      <c r="I10592" s="34">
        <v>1.1443E-3</v>
      </c>
      <c r="J10592" s="34">
        <v>2245.2978499999999</v>
      </c>
      <c r="K10592" s="35" t="str">
        <f t="shared" si="937"/>
        <v>Regte Heide &amp; Riels Laag_H4010A</v>
      </c>
      <c r="L10592" s="36">
        <f>VLOOKUP(D10592,DATA!A:F,5,FALSE)</f>
        <v>1.3726988247862192E-2</v>
      </c>
      <c r="M10592" s="37">
        <f>VLOOKUP(D10592,DATA!A:F,6,FALSE)</f>
        <v>1285.5</v>
      </c>
      <c r="N10592" s="36">
        <f t="shared" si="938"/>
        <v>23.210836038681652</v>
      </c>
      <c r="O10592" s="36">
        <f t="shared" si="939"/>
        <v>23.211116006240374</v>
      </c>
      <c r="P10592" s="36">
        <f t="shared" si="940"/>
        <v>2.7996755872194967E-4</v>
      </c>
      <c r="Q10592" s="36">
        <f t="shared" si="941"/>
        <v>0</v>
      </c>
    </row>
    <row r="10593" spans="1:17" x14ac:dyDescent="0.3">
      <c r="A10593" s="29">
        <v>2700897</v>
      </c>
      <c r="B10593" s="1">
        <v>134</v>
      </c>
      <c r="C10593" s="1" t="s">
        <v>35</v>
      </c>
      <c r="D10593" s="1" t="s">
        <v>53</v>
      </c>
      <c r="E10593" s="1" t="s">
        <v>54</v>
      </c>
      <c r="F10593" s="47">
        <v>714</v>
      </c>
      <c r="G10593" s="34">
        <v>1198.3399999999999</v>
      </c>
      <c r="H10593" s="1" t="s">
        <v>218</v>
      </c>
      <c r="I10593" s="34">
        <v>1.1443E-3</v>
      </c>
      <c r="J10593" s="34">
        <v>2778.17535599142</v>
      </c>
      <c r="K10593" s="35" t="str">
        <f t="shared" si="937"/>
        <v>Regte Heide &amp; Riels Laag_H4030</v>
      </c>
      <c r="L10593" s="36">
        <f>VLOOKUP(D10593,DATA!A:F,5,FALSE)</f>
        <v>1.0986712608830001E-2</v>
      </c>
      <c r="M10593" s="37">
        <f>VLOOKUP(D10593,DATA!A:F,6,FALSE)</f>
        <v>982</v>
      </c>
      <c r="N10593" s="36">
        <f t="shared" si="938"/>
        <v>91.504607789919802</v>
      </c>
      <c r="O10593" s="36">
        <f t="shared" si="939"/>
        <v>91.50470552079635</v>
      </c>
      <c r="P10593" s="36">
        <f t="shared" si="940"/>
        <v>9.7730876547075241E-5</v>
      </c>
      <c r="Q10593" s="36">
        <f t="shared" si="941"/>
        <v>0</v>
      </c>
    </row>
    <row r="10594" spans="1:17" x14ac:dyDescent="0.3">
      <c r="A10594" s="29">
        <v>2700898</v>
      </c>
      <c r="B10594" s="1">
        <v>134</v>
      </c>
      <c r="C10594" s="1" t="s">
        <v>35</v>
      </c>
      <c r="D10594" s="1" t="s">
        <v>41</v>
      </c>
      <c r="E10594" s="1" t="s">
        <v>42</v>
      </c>
      <c r="F10594" s="47">
        <v>1071</v>
      </c>
      <c r="G10594" s="34">
        <v>1487.09</v>
      </c>
      <c r="H10594" s="1" t="s">
        <v>218</v>
      </c>
      <c r="I10594" s="34">
        <v>2.5679000000000001E-3</v>
      </c>
      <c r="J10594" s="34">
        <v>3327.8977</v>
      </c>
      <c r="K10594" s="35" t="str">
        <f t="shared" si="937"/>
        <v>Regte Heide &amp; Riels Laag_H4010A</v>
      </c>
      <c r="L10594" s="36">
        <f>VLOOKUP(D10594,DATA!A:F,5,FALSE)</f>
        <v>1.3726988247862192E-2</v>
      </c>
      <c r="M10594" s="37">
        <f>VLOOKUP(D10594,DATA!A:F,6,FALSE)</f>
        <v>1285.5</v>
      </c>
      <c r="N10594" s="36">
        <f t="shared" si="938"/>
        <v>94.087873340909951</v>
      </c>
      <c r="O10594" s="36">
        <f t="shared" si="939"/>
        <v>94.088069416712756</v>
      </c>
      <c r="P10594" s="36">
        <f t="shared" si="940"/>
        <v>1.9607580280478487E-4</v>
      </c>
      <c r="Q10594" s="36">
        <f t="shared" si="941"/>
        <v>0</v>
      </c>
    </row>
    <row r="10595" spans="1:17" x14ac:dyDescent="0.3">
      <c r="A10595" s="29">
        <v>2700898</v>
      </c>
      <c r="B10595" s="1">
        <v>134</v>
      </c>
      <c r="C10595" s="1" t="s">
        <v>35</v>
      </c>
      <c r="D10595" s="1" t="s">
        <v>53</v>
      </c>
      <c r="E10595" s="1" t="s">
        <v>54</v>
      </c>
      <c r="F10595" s="47">
        <v>714</v>
      </c>
      <c r="G10595" s="34">
        <v>1487.09</v>
      </c>
      <c r="H10595" s="1" t="s">
        <v>218</v>
      </c>
      <c r="I10595" s="34">
        <v>2.5679000000000001E-3</v>
      </c>
      <c r="J10595" s="34">
        <v>424.12990000000002</v>
      </c>
      <c r="K10595" s="35" t="str">
        <f t="shared" si="937"/>
        <v>Regte Heide &amp; Riels Laag_H4030</v>
      </c>
      <c r="L10595" s="36">
        <f>VLOOKUP(D10595,DATA!A:F,5,FALSE)</f>
        <v>1.0986712608830001E-2</v>
      </c>
      <c r="M10595" s="37">
        <f>VLOOKUP(D10595,DATA!A:F,6,FALSE)</f>
        <v>982</v>
      </c>
      <c r="N10595" s="36">
        <f t="shared" si="938"/>
        <v>99.61248131054171</v>
      </c>
      <c r="O10595" s="36">
        <f t="shared" si="939"/>
        <v>99.612492201001203</v>
      </c>
      <c r="P10595" s="36">
        <f t="shared" si="940"/>
        <v>1.0890459492429727E-5</v>
      </c>
      <c r="Q10595" s="36">
        <f t="shared" si="941"/>
        <v>0</v>
      </c>
    </row>
    <row r="10596" spans="1:17" x14ac:dyDescent="0.3">
      <c r="A10596" s="29">
        <v>2700898</v>
      </c>
      <c r="B10596" s="1">
        <v>134</v>
      </c>
      <c r="C10596" s="1" t="s">
        <v>35</v>
      </c>
      <c r="D10596" s="1" t="s">
        <v>43</v>
      </c>
      <c r="E10596" s="1" t="s">
        <v>44</v>
      </c>
      <c r="F10596" s="47">
        <v>1071</v>
      </c>
      <c r="G10596" s="34">
        <v>1487.09</v>
      </c>
      <c r="H10596" s="1" t="s">
        <v>218</v>
      </c>
      <c r="I10596" s="34">
        <v>2.5679000000000001E-3</v>
      </c>
      <c r="J10596" s="34">
        <v>43.926200000000001</v>
      </c>
      <c r="K10596" s="35" t="str">
        <f t="shared" si="937"/>
        <v>Regte Heide &amp; Riels Laag_H7150</v>
      </c>
      <c r="L10596" s="36">
        <f>VLOOKUP(D10596,DATA!A:F,5,FALSE)</f>
        <v>1.3726988247862192E-2</v>
      </c>
      <c r="M10596" s="37">
        <f>VLOOKUP(D10596,DATA!A:F,6,FALSE)</f>
        <v>1285.5</v>
      </c>
      <c r="N10596" s="36">
        <f t="shared" si="938"/>
        <v>94.087873340909951</v>
      </c>
      <c r="O10596" s="36">
        <f t="shared" si="939"/>
        <v>94.088069416712756</v>
      </c>
      <c r="P10596" s="36">
        <f t="shared" si="940"/>
        <v>1.9607580280478487E-4</v>
      </c>
      <c r="Q10596" s="36">
        <f t="shared" si="941"/>
        <v>0</v>
      </c>
    </row>
    <row r="10597" spans="1:17" x14ac:dyDescent="0.3">
      <c r="A10597" s="29">
        <v>2700899</v>
      </c>
      <c r="B10597" s="1">
        <v>134</v>
      </c>
      <c r="C10597" s="1" t="s">
        <v>35</v>
      </c>
      <c r="D10597" s="1" t="s">
        <v>53</v>
      </c>
      <c r="E10597" s="1" t="s">
        <v>54</v>
      </c>
      <c r="F10597" s="47">
        <v>714</v>
      </c>
      <c r="G10597" s="34">
        <v>1380.28</v>
      </c>
      <c r="H10597" s="1" t="s">
        <v>218</v>
      </c>
      <c r="I10597" s="34">
        <v>2.9223000000000001E-3</v>
      </c>
      <c r="J10597" s="34">
        <v>3546.9463000000001</v>
      </c>
      <c r="K10597" s="35" t="str">
        <f t="shared" si="937"/>
        <v>Regte Heide &amp; Riels Laag_H4030</v>
      </c>
      <c r="L10597" s="36">
        <f>VLOOKUP(D10597,DATA!A:F,5,FALSE)</f>
        <v>1.0986712608830001E-2</v>
      </c>
      <c r="M10597" s="37">
        <f>VLOOKUP(D10597,DATA!A:F,6,FALSE)</f>
        <v>982</v>
      </c>
      <c r="N10597" s="36">
        <f t="shared" si="938"/>
        <v>98.757801853627825</v>
      </c>
      <c r="O10597" s="36">
        <f t="shared" si="939"/>
        <v>98.757841240188185</v>
      </c>
      <c r="P10597" s="36">
        <f t="shared" si="940"/>
        <v>3.9386560359844225E-5</v>
      </c>
      <c r="Q10597" s="36">
        <f t="shared" si="941"/>
        <v>0</v>
      </c>
    </row>
    <row r="10598" spans="1:17" x14ac:dyDescent="0.3">
      <c r="A10598" s="30">
        <v>2702422</v>
      </c>
      <c r="B10598" s="14">
        <v>134</v>
      </c>
      <c r="C10598" s="14" t="s">
        <v>35</v>
      </c>
      <c r="D10598" s="14" t="s">
        <v>55</v>
      </c>
      <c r="E10598" s="14" t="s">
        <v>56</v>
      </c>
      <c r="F10598" s="48">
        <v>500</v>
      </c>
      <c r="G10598" s="38">
        <v>1118.92</v>
      </c>
      <c r="H10598" s="14" t="s">
        <v>218</v>
      </c>
      <c r="I10598" s="38">
        <v>1.6954000000000001E-4</v>
      </c>
      <c r="J10598" s="38">
        <v>39.896830000000001</v>
      </c>
      <c r="K10598" s="39" t="str">
        <f t="shared" si="937"/>
        <v>Regte Heide &amp; Riels Laag_H3130</v>
      </c>
      <c r="L10598" s="40">
        <f>VLOOKUP(D10598,DATA!A:F,5,FALSE)</f>
        <v>0</v>
      </c>
      <c r="M10598" s="41">
        <f>VLOOKUP(D10598,DATA!A:F,6,FALSE)</f>
        <v>3.5</v>
      </c>
      <c r="N10598" s="40">
        <f t="shared" si="938"/>
        <v>50</v>
      </c>
      <c r="O10598" s="40">
        <f t="shared" si="939"/>
        <v>50</v>
      </c>
      <c r="P10598" s="40">
        <f>J10598/10000*I10598</f>
        <v>6.7641085581999998E-7</v>
      </c>
      <c r="Q10598" s="40">
        <f>IF(AND(H10598&lt;&gt;"below",I10598&gt;=0.005),M10598*P10598,0)</f>
        <v>0</v>
      </c>
    </row>
    <row r="10599" spans="1:17" x14ac:dyDescent="0.3">
      <c r="A10599" s="29">
        <v>2702424</v>
      </c>
      <c r="B10599" s="1">
        <v>134</v>
      </c>
      <c r="C10599" s="1" t="s">
        <v>35</v>
      </c>
      <c r="D10599" s="1" t="s">
        <v>53</v>
      </c>
      <c r="E10599" s="1" t="s">
        <v>54</v>
      </c>
      <c r="F10599" s="47">
        <v>714</v>
      </c>
      <c r="G10599" s="34">
        <v>1344.16</v>
      </c>
      <c r="H10599" s="1" t="s">
        <v>218</v>
      </c>
      <c r="I10599" s="34">
        <v>6.4570000000000003E-4</v>
      </c>
      <c r="J10599" s="34">
        <v>6975.3887000000004</v>
      </c>
      <c r="K10599" s="35" t="str">
        <f t="shared" si="937"/>
        <v>Regte Heide &amp; Riels Laag_H4030</v>
      </c>
      <c r="L10599" s="36">
        <f>VLOOKUP(D10599,DATA!A:F,5,FALSE)</f>
        <v>1.0986712608830001E-2</v>
      </c>
      <c r="M10599" s="37">
        <f>VLOOKUP(D10599,DATA!A:F,6,FALSE)</f>
        <v>982</v>
      </c>
      <c r="N10599" s="36">
        <f t="shared" si="938"/>
        <v>98.163815402487003</v>
      </c>
      <c r="O10599" s="36">
        <f t="shared" si="939"/>
        <v>98.163828189374314</v>
      </c>
      <c r="P10599" s="36">
        <f t="shared" si="940"/>
        <v>1.278688731076727E-5</v>
      </c>
      <c r="Q10599" s="36">
        <f t="shared" si="941"/>
        <v>0</v>
      </c>
    </row>
    <row r="10600" spans="1:17" x14ac:dyDescent="0.3">
      <c r="A10600" s="29">
        <v>2702425</v>
      </c>
      <c r="B10600" s="1">
        <v>134</v>
      </c>
      <c r="C10600" s="1" t="s">
        <v>35</v>
      </c>
      <c r="D10600" s="1" t="s">
        <v>41</v>
      </c>
      <c r="E10600" s="1" t="s">
        <v>42</v>
      </c>
      <c r="F10600" s="47">
        <v>1071</v>
      </c>
      <c r="G10600" s="34">
        <v>1089.53</v>
      </c>
      <c r="H10600" s="1" t="s">
        <v>218</v>
      </c>
      <c r="I10600" s="34">
        <v>8.4270000000000005E-4</v>
      </c>
      <c r="J10600" s="34">
        <v>4042.1550000000002</v>
      </c>
      <c r="K10600" s="35" t="str">
        <f t="shared" si="937"/>
        <v>Regte Heide &amp; Riels Laag_H4010A</v>
      </c>
      <c r="L10600" s="36">
        <f>VLOOKUP(D10600,DATA!A:F,5,FALSE)</f>
        <v>1.3726988247862192E-2</v>
      </c>
      <c r="M10600" s="37">
        <f>VLOOKUP(D10600,DATA!A:F,6,FALSE)</f>
        <v>1285.5</v>
      </c>
      <c r="N10600" s="36">
        <f t="shared" si="938"/>
        <v>6.3561382243360542</v>
      </c>
      <c r="O10600" s="36">
        <f t="shared" si="939"/>
        <v>6.3562070773723613</v>
      </c>
      <c r="P10600" s="36">
        <f t="shared" si="940"/>
        <v>6.8853036307103821E-5</v>
      </c>
      <c r="Q10600" s="36">
        <f t="shared" si="941"/>
        <v>0</v>
      </c>
    </row>
    <row r="10601" spans="1:17" x14ac:dyDescent="0.3">
      <c r="A10601" s="29">
        <v>2702425</v>
      </c>
      <c r="B10601" s="1">
        <v>134</v>
      </c>
      <c r="C10601" s="1" t="s">
        <v>35</v>
      </c>
      <c r="D10601" s="1" t="s">
        <v>53</v>
      </c>
      <c r="E10601" s="1" t="s">
        <v>54</v>
      </c>
      <c r="F10601" s="47">
        <v>714</v>
      </c>
      <c r="G10601" s="34">
        <v>1089.53</v>
      </c>
      <c r="H10601" s="1" t="s">
        <v>218</v>
      </c>
      <c r="I10601" s="34">
        <v>8.4270000000000005E-4</v>
      </c>
      <c r="J10601" s="34">
        <v>4360.3661128620497</v>
      </c>
      <c r="K10601" s="35" t="str">
        <f t="shared" si="937"/>
        <v>Regte Heide &amp; Riels Laag_H4030</v>
      </c>
      <c r="L10601" s="36">
        <f>VLOOKUP(D10601,DATA!A:F,5,FALSE)</f>
        <v>1.0986712608830001E-2</v>
      </c>
      <c r="M10601" s="37">
        <f>VLOOKUP(D10601,DATA!A:F,6,FALSE)</f>
        <v>982</v>
      </c>
      <c r="N10601" s="36">
        <f t="shared" si="938"/>
        <v>76.519965094171965</v>
      </c>
      <c r="O10601" s="36">
        <f t="shared" si="939"/>
        <v>76.520131440490331</v>
      </c>
      <c r="P10601" s="36">
        <f t="shared" si="940"/>
        <v>1.6634631836609515E-4</v>
      </c>
      <c r="Q10601" s="36">
        <f t="shared" si="941"/>
        <v>0</v>
      </c>
    </row>
    <row r="10602" spans="1:17" x14ac:dyDescent="0.3">
      <c r="A10602" s="29">
        <v>2702426</v>
      </c>
      <c r="B10602" s="1">
        <v>134</v>
      </c>
      <c r="C10602" s="1" t="s">
        <v>35</v>
      </c>
      <c r="D10602" s="1" t="s">
        <v>41</v>
      </c>
      <c r="E10602" s="1" t="s">
        <v>42</v>
      </c>
      <c r="F10602" s="47">
        <v>1071</v>
      </c>
      <c r="G10602" s="34">
        <v>1484.07</v>
      </c>
      <c r="H10602" s="1" t="s">
        <v>218</v>
      </c>
      <c r="I10602" s="34">
        <v>1.6768E-3</v>
      </c>
      <c r="J10602" s="34">
        <v>646.56479999999999</v>
      </c>
      <c r="K10602" s="35" t="str">
        <f t="shared" si="937"/>
        <v>Regte Heide &amp; Riels Laag_H4010A</v>
      </c>
      <c r="L10602" s="36">
        <f>VLOOKUP(D10602,DATA!A:F,5,FALSE)</f>
        <v>1.3726988247862192E-2</v>
      </c>
      <c r="M10602" s="37">
        <f>VLOOKUP(D10602,DATA!A:F,6,FALSE)</f>
        <v>1285.5</v>
      </c>
      <c r="N10602" s="36">
        <f t="shared" si="938"/>
        <v>93.853014341373509</v>
      </c>
      <c r="O10602" s="36">
        <f t="shared" si="939"/>
        <v>93.853147130516831</v>
      </c>
      <c r="P10602" s="36">
        <f t="shared" si="940"/>
        <v>1.3278914332204295E-4</v>
      </c>
      <c r="Q10602" s="36">
        <f t="shared" si="941"/>
        <v>0</v>
      </c>
    </row>
    <row r="10603" spans="1:17" x14ac:dyDescent="0.3">
      <c r="A10603" s="29">
        <v>2702426</v>
      </c>
      <c r="B10603" s="1">
        <v>134</v>
      </c>
      <c r="C10603" s="1" t="s">
        <v>35</v>
      </c>
      <c r="D10603" s="1" t="s">
        <v>53</v>
      </c>
      <c r="E10603" s="1" t="s">
        <v>54</v>
      </c>
      <c r="F10603" s="47">
        <v>714</v>
      </c>
      <c r="G10603" s="34">
        <v>1484.07</v>
      </c>
      <c r="H10603" s="1" t="s">
        <v>218</v>
      </c>
      <c r="I10603" s="34">
        <v>1.6768E-3</v>
      </c>
      <c r="J10603" s="34">
        <v>1793.6243999999999</v>
      </c>
      <c r="K10603" s="35" t="str">
        <f t="shared" si="937"/>
        <v>Regte Heide &amp; Riels Laag_H4030</v>
      </c>
      <c r="L10603" s="36">
        <f>VLOOKUP(D10603,DATA!A:F,5,FALSE)</f>
        <v>1.0986712608830001E-2</v>
      </c>
      <c r="M10603" s="37">
        <f>VLOOKUP(D10603,DATA!A:F,6,FALSE)</f>
        <v>982</v>
      </c>
      <c r="N10603" s="36">
        <f t="shared" si="938"/>
        <v>99.599460165287525</v>
      </c>
      <c r="O10603" s="36">
        <f t="shared" si="939"/>
        <v>99.599467514617714</v>
      </c>
      <c r="P10603" s="36">
        <f t="shared" si="940"/>
        <v>7.3493301897542551E-6</v>
      </c>
      <c r="Q10603" s="36">
        <f t="shared" si="941"/>
        <v>0</v>
      </c>
    </row>
    <row r="10604" spans="1:17" x14ac:dyDescent="0.3">
      <c r="A10604" s="29">
        <v>2702426</v>
      </c>
      <c r="B10604" s="1">
        <v>134</v>
      </c>
      <c r="C10604" s="1" t="s">
        <v>35</v>
      </c>
      <c r="D10604" s="1" t="s">
        <v>43</v>
      </c>
      <c r="E10604" s="1" t="s">
        <v>44</v>
      </c>
      <c r="F10604" s="47">
        <v>1071</v>
      </c>
      <c r="G10604" s="34">
        <v>1484.07</v>
      </c>
      <c r="H10604" s="1" t="s">
        <v>218</v>
      </c>
      <c r="I10604" s="34">
        <v>1.6768E-3</v>
      </c>
      <c r="J10604" s="34">
        <v>294.2987</v>
      </c>
      <c r="K10604" s="35" t="str">
        <f t="shared" si="937"/>
        <v>Regte Heide &amp; Riels Laag_H7150</v>
      </c>
      <c r="L10604" s="36">
        <f>VLOOKUP(D10604,DATA!A:F,5,FALSE)</f>
        <v>1.3726988247862192E-2</v>
      </c>
      <c r="M10604" s="37">
        <f>VLOOKUP(D10604,DATA!A:F,6,FALSE)</f>
        <v>1285.5</v>
      </c>
      <c r="N10604" s="36">
        <f t="shared" si="938"/>
        <v>93.853014341373509</v>
      </c>
      <c r="O10604" s="36">
        <f t="shared" si="939"/>
        <v>93.853147130516831</v>
      </c>
      <c r="P10604" s="36">
        <f t="shared" si="940"/>
        <v>1.3278914332204295E-4</v>
      </c>
      <c r="Q10604" s="36">
        <f t="shared" si="941"/>
        <v>0</v>
      </c>
    </row>
    <row r="10605" spans="1:17" x14ac:dyDescent="0.3">
      <c r="A10605" s="29">
        <v>2702427</v>
      </c>
      <c r="B10605" s="1">
        <v>134</v>
      </c>
      <c r="C10605" s="1" t="s">
        <v>35</v>
      </c>
      <c r="D10605" s="1" t="s">
        <v>41</v>
      </c>
      <c r="E10605" s="1" t="s">
        <v>42</v>
      </c>
      <c r="F10605" s="47">
        <v>1071</v>
      </c>
      <c r="G10605" s="34">
        <v>1507.9</v>
      </c>
      <c r="H10605" s="1" t="s">
        <v>218</v>
      </c>
      <c r="I10605" s="34">
        <v>2.9621999999999999E-3</v>
      </c>
      <c r="J10605" s="34">
        <v>1577.1564000000001</v>
      </c>
      <c r="K10605" s="35" t="str">
        <f t="shared" si="937"/>
        <v>Regte Heide &amp; Riels Laag_H4010A</v>
      </c>
      <c r="L10605" s="36">
        <f>VLOOKUP(D10605,DATA!A:F,5,FALSE)</f>
        <v>1.3726988247862192E-2</v>
      </c>
      <c r="M10605" s="37">
        <f>VLOOKUP(D10605,DATA!A:F,6,FALSE)</f>
        <v>1285.5</v>
      </c>
      <c r="N10605" s="36">
        <f t="shared" si="938"/>
        <v>95.490679575072051</v>
      </c>
      <c r="O10605" s="36">
        <f t="shared" si="939"/>
        <v>95.490854661985551</v>
      </c>
      <c r="P10605" s="36">
        <f t="shared" si="940"/>
        <v>1.7508691350087702E-4</v>
      </c>
      <c r="Q10605" s="36">
        <f t="shared" si="941"/>
        <v>0</v>
      </c>
    </row>
    <row r="10606" spans="1:17" x14ac:dyDescent="0.3">
      <c r="A10606" s="29">
        <v>2702427</v>
      </c>
      <c r="B10606" s="1">
        <v>134</v>
      </c>
      <c r="C10606" s="1" t="s">
        <v>35</v>
      </c>
      <c r="D10606" s="1" t="s">
        <v>53</v>
      </c>
      <c r="E10606" s="1" t="s">
        <v>54</v>
      </c>
      <c r="F10606" s="47">
        <v>714</v>
      </c>
      <c r="G10606" s="34">
        <v>1507.9</v>
      </c>
      <c r="H10606" s="1" t="s">
        <v>218</v>
      </c>
      <c r="I10606" s="34">
        <v>2.9621999999999999E-3</v>
      </c>
      <c r="J10606" s="34">
        <v>345.32425000000001</v>
      </c>
      <c r="K10606" s="35" t="str">
        <f t="shared" si="937"/>
        <v>Regte Heide &amp; Riels Laag_H4030</v>
      </c>
      <c r="L10606" s="36">
        <f>VLOOKUP(D10606,DATA!A:F,5,FALSE)</f>
        <v>1.0986712608830001E-2</v>
      </c>
      <c r="M10606" s="37">
        <f>VLOOKUP(D10606,DATA!A:F,6,FALSE)</f>
        <v>982</v>
      </c>
      <c r="N10606" s="36">
        <f t="shared" si="938"/>
        <v>99.691437963688159</v>
      </c>
      <c r="O10606" s="36">
        <f t="shared" si="939"/>
        <v>99.691447974642273</v>
      </c>
      <c r="P10606" s="36">
        <f t="shared" si="940"/>
        <v>1.0010954113681692E-5</v>
      </c>
      <c r="Q10606" s="36">
        <f t="shared" si="941"/>
        <v>0</v>
      </c>
    </row>
    <row r="10607" spans="1:17" x14ac:dyDescent="0.3">
      <c r="A10607" s="29">
        <v>2702428</v>
      </c>
      <c r="B10607" s="1">
        <v>134</v>
      </c>
      <c r="C10607" s="1" t="s">
        <v>35</v>
      </c>
      <c r="D10607" s="1" t="s">
        <v>53</v>
      </c>
      <c r="E10607" s="1" t="s">
        <v>54</v>
      </c>
      <c r="F10607" s="47">
        <v>714</v>
      </c>
      <c r="G10607" s="34">
        <v>1372.21</v>
      </c>
      <c r="H10607" s="1" t="s">
        <v>218</v>
      </c>
      <c r="I10607" s="34">
        <v>3.0092999999999999E-3</v>
      </c>
      <c r="J10607" s="34">
        <v>52.895339999999997</v>
      </c>
      <c r="K10607" s="35" t="str">
        <f t="shared" si="937"/>
        <v>Regte Heide &amp; Riels Laag_H4030</v>
      </c>
      <c r="L10607" s="36">
        <f>VLOOKUP(D10607,DATA!A:F,5,FALSE)</f>
        <v>1.0986712608830001E-2</v>
      </c>
      <c r="M10607" s="37">
        <f>VLOOKUP(D10607,DATA!A:F,6,FALSE)</f>
        <v>982</v>
      </c>
      <c r="N10607" s="36">
        <f t="shared" si="938"/>
        <v>98.644196490719168</v>
      </c>
      <c r="O10607" s="36">
        <f t="shared" si="939"/>
        <v>98.6442407082572</v>
      </c>
      <c r="P10607" s="36">
        <f t="shared" si="940"/>
        <v>4.4217538032853554E-5</v>
      </c>
      <c r="Q10607" s="36">
        <f t="shared" si="941"/>
        <v>0</v>
      </c>
    </row>
    <row r="10608" spans="1:17" x14ac:dyDescent="0.3">
      <c r="A10608" s="30">
        <v>2703951</v>
      </c>
      <c r="B10608" s="14">
        <v>134</v>
      </c>
      <c r="C10608" s="14" t="s">
        <v>35</v>
      </c>
      <c r="D10608" s="14" t="s">
        <v>55</v>
      </c>
      <c r="E10608" s="14" t="s">
        <v>56</v>
      </c>
      <c r="F10608" s="48">
        <v>500</v>
      </c>
      <c r="G10608" s="38">
        <v>1057.24</v>
      </c>
      <c r="H10608" s="14" t="s">
        <v>218</v>
      </c>
      <c r="I10608" s="38">
        <v>1.4614000000000001E-4</v>
      </c>
      <c r="J10608" s="38">
        <v>118.38357999999999</v>
      </c>
      <c r="K10608" s="39" t="str">
        <f t="shared" si="937"/>
        <v>Regte Heide &amp; Riels Laag_H3130</v>
      </c>
      <c r="L10608" s="40">
        <f>VLOOKUP(D10608,DATA!A:F,5,FALSE)</f>
        <v>0</v>
      </c>
      <c r="M10608" s="41">
        <f>VLOOKUP(D10608,DATA!A:F,6,FALSE)</f>
        <v>3.5</v>
      </c>
      <c r="N10608" s="40">
        <f t="shared" si="938"/>
        <v>50</v>
      </c>
      <c r="O10608" s="40">
        <f t="shared" si="939"/>
        <v>50</v>
      </c>
      <c r="P10608" s="40">
        <f>J10608/10000*I10608</f>
        <v>1.73005763812E-6</v>
      </c>
      <c r="Q10608" s="40">
        <f>IF(AND(H10608&lt;&gt;"below",I10608&gt;=0.005),M10608*P10608,0)</f>
        <v>0</v>
      </c>
    </row>
    <row r="10609" spans="1:17" x14ac:dyDescent="0.3">
      <c r="A10609" s="29">
        <v>2703954</v>
      </c>
      <c r="B10609" s="1">
        <v>134</v>
      </c>
      <c r="C10609" s="1" t="s">
        <v>35</v>
      </c>
      <c r="D10609" s="1" t="s">
        <v>53</v>
      </c>
      <c r="E10609" s="1" t="s">
        <v>54</v>
      </c>
      <c r="F10609" s="47">
        <v>714</v>
      </c>
      <c r="G10609" s="34">
        <v>1264.73</v>
      </c>
      <c r="H10609" s="1" t="s">
        <v>218</v>
      </c>
      <c r="I10609" s="34">
        <v>7.6999999999999996E-4</v>
      </c>
      <c r="J10609" s="34">
        <v>10000</v>
      </c>
      <c r="K10609" s="35" t="str">
        <f t="shared" si="937"/>
        <v>Regte Heide &amp; Riels Laag_H4030</v>
      </c>
      <c r="L10609" s="36">
        <f>VLOOKUP(D10609,DATA!A:F,5,FALSE)</f>
        <v>1.0986712608830001E-2</v>
      </c>
      <c r="M10609" s="37">
        <f>VLOOKUP(D10609,DATA!A:F,6,FALSE)</f>
        <v>982</v>
      </c>
      <c r="N10609" s="36">
        <f t="shared" si="938"/>
        <v>95.71507703142214</v>
      </c>
      <c r="O10609" s="36">
        <f t="shared" si="939"/>
        <v>95.715111727483915</v>
      </c>
      <c r="P10609" s="36">
        <f t="shared" si="940"/>
        <v>3.4696061774752707E-5</v>
      </c>
      <c r="Q10609" s="36">
        <f t="shared" si="941"/>
        <v>0</v>
      </c>
    </row>
    <row r="10610" spans="1:17" x14ac:dyDescent="0.3">
      <c r="A10610" s="29">
        <v>2703955</v>
      </c>
      <c r="B10610" s="1">
        <v>134</v>
      </c>
      <c r="C10610" s="1" t="s">
        <v>35</v>
      </c>
      <c r="D10610" s="1" t="s">
        <v>53</v>
      </c>
      <c r="E10610" s="1" t="s">
        <v>54</v>
      </c>
      <c r="F10610" s="47">
        <v>714</v>
      </c>
      <c r="G10610" s="34">
        <v>1346.69</v>
      </c>
      <c r="H10610" s="1" t="s">
        <v>218</v>
      </c>
      <c r="I10610" s="34">
        <v>1.2110999999999999E-3</v>
      </c>
      <c r="J10610" s="34">
        <v>4678.92987640315</v>
      </c>
      <c r="K10610" s="35" t="str">
        <f t="shared" si="937"/>
        <v>Regte Heide &amp; Riels Laag_H4030</v>
      </c>
      <c r="L10610" s="36">
        <f>VLOOKUP(D10610,DATA!A:F,5,FALSE)</f>
        <v>1.0986712608830001E-2</v>
      </c>
      <c r="M10610" s="37">
        <f>VLOOKUP(D10610,DATA!A:F,6,FALSE)</f>
        <v>982</v>
      </c>
      <c r="N10610" s="36">
        <f t="shared" si="938"/>
        <v>98.213252480368155</v>
      </c>
      <c r="O10610" s="36">
        <f t="shared" si="939"/>
        <v>98.213275829904646</v>
      </c>
      <c r="P10610" s="36">
        <f t="shared" si="940"/>
        <v>2.3349536490968603E-5</v>
      </c>
      <c r="Q10610" s="36">
        <f t="shared" si="941"/>
        <v>0</v>
      </c>
    </row>
    <row r="10611" spans="1:17" x14ac:dyDescent="0.3">
      <c r="A10611" s="29">
        <v>2703956</v>
      </c>
      <c r="B10611" s="1">
        <v>134</v>
      </c>
      <c r="C10611" s="1" t="s">
        <v>35</v>
      </c>
      <c r="D10611" s="1" t="s">
        <v>53</v>
      </c>
      <c r="E10611" s="1" t="s">
        <v>54</v>
      </c>
      <c r="F10611" s="47">
        <v>714</v>
      </c>
      <c r="G10611" s="34">
        <v>1521.9</v>
      </c>
      <c r="H10611" s="1" t="s">
        <v>218</v>
      </c>
      <c r="I10611" s="34">
        <v>2.5203000000000001E-3</v>
      </c>
      <c r="J10611" s="34">
        <v>117.95612</v>
      </c>
      <c r="K10611" s="35" t="str">
        <f t="shared" si="937"/>
        <v>Regte Heide &amp; Riels Laag_H4030</v>
      </c>
      <c r="L10611" s="36">
        <f>VLOOKUP(D10611,DATA!A:F,5,FALSE)</f>
        <v>1.0986712608830001E-2</v>
      </c>
      <c r="M10611" s="37">
        <f>VLOOKUP(D10611,DATA!A:F,6,FALSE)</f>
        <v>982</v>
      </c>
      <c r="N10611" s="36">
        <f t="shared" si="938"/>
        <v>99.735312748556936</v>
      </c>
      <c r="O10611" s="36">
        <f t="shared" si="939"/>
        <v>99.735320058197132</v>
      </c>
      <c r="P10611" s="36">
        <f t="shared" si="940"/>
        <v>7.3096401962402524E-6</v>
      </c>
      <c r="Q10611" s="36">
        <f t="shared" si="941"/>
        <v>0</v>
      </c>
    </row>
    <row r="10612" spans="1:17" x14ac:dyDescent="0.3">
      <c r="A10612" s="29">
        <v>2703957</v>
      </c>
      <c r="B10612" s="1">
        <v>134</v>
      </c>
      <c r="C10612" s="1" t="s">
        <v>35</v>
      </c>
      <c r="D10612" s="1" t="s">
        <v>53</v>
      </c>
      <c r="E10612" s="1" t="s">
        <v>54</v>
      </c>
      <c r="F10612" s="47">
        <v>714</v>
      </c>
      <c r="G10612" s="34">
        <v>1420.92</v>
      </c>
      <c r="H10612" s="1" t="s">
        <v>218</v>
      </c>
      <c r="I10612" s="34">
        <v>2.9172999999999998E-3</v>
      </c>
      <c r="J10612" s="34">
        <v>80.891884000000005</v>
      </c>
      <c r="K10612" s="35" t="str">
        <f t="shared" si="937"/>
        <v>Regte Heide &amp; Riels Laag_H4030</v>
      </c>
      <c r="L10612" s="36">
        <f>VLOOKUP(D10612,DATA!A:F,5,FALSE)</f>
        <v>1.0986712608830001E-2</v>
      </c>
      <c r="M10612" s="37">
        <f>VLOOKUP(D10612,DATA!A:F,6,FALSE)</f>
        <v>982</v>
      </c>
      <c r="N10612" s="36">
        <f t="shared" si="938"/>
        <v>99.201590654907108</v>
      </c>
      <c r="O10612" s="36">
        <f t="shared" si="939"/>
        <v>99.201616040438267</v>
      </c>
      <c r="P10612" s="36">
        <f t="shared" si="940"/>
        <v>2.5385531159827224E-5</v>
      </c>
      <c r="Q10612" s="36">
        <f t="shared" si="941"/>
        <v>0</v>
      </c>
    </row>
    <row r="10613" spans="1:17" x14ac:dyDescent="0.3">
      <c r="A10613" s="30">
        <v>2705480</v>
      </c>
      <c r="B10613" s="14">
        <v>134</v>
      </c>
      <c r="C10613" s="14" t="s">
        <v>35</v>
      </c>
      <c r="D10613" s="14" t="s">
        <v>55</v>
      </c>
      <c r="E10613" s="14" t="s">
        <v>56</v>
      </c>
      <c r="F10613" s="48">
        <v>500</v>
      </c>
      <c r="G10613" s="38">
        <v>1095.67</v>
      </c>
      <c r="H10613" s="14" t="s">
        <v>218</v>
      </c>
      <c r="I10613" s="38">
        <v>1.6075E-4</v>
      </c>
      <c r="J10613" s="38">
        <v>15.945452</v>
      </c>
      <c r="K10613" s="39" t="str">
        <f t="shared" si="937"/>
        <v>Regte Heide &amp; Riels Laag_H3130</v>
      </c>
      <c r="L10613" s="40">
        <f>VLOOKUP(D10613,DATA!A:F,5,FALSE)</f>
        <v>0</v>
      </c>
      <c r="M10613" s="41">
        <f>VLOOKUP(D10613,DATA!A:F,6,FALSE)</f>
        <v>3.5</v>
      </c>
      <c r="N10613" s="40">
        <f t="shared" si="938"/>
        <v>50</v>
      </c>
      <c r="O10613" s="40">
        <f t="shared" si="939"/>
        <v>50</v>
      </c>
      <c r="P10613" s="40">
        <f>J10613/10000*I10613</f>
        <v>2.563231409E-7</v>
      </c>
      <c r="Q10613" s="40">
        <f>IF(AND(H10613&lt;&gt;"below",I10613&gt;=0.005),M10613*P10613,0)</f>
        <v>0</v>
      </c>
    </row>
    <row r="10614" spans="1:17" x14ac:dyDescent="0.3">
      <c r="A10614" s="29">
        <v>2705482</v>
      </c>
      <c r="B10614" s="1">
        <v>134</v>
      </c>
      <c r="C10614" s="1" t="s">
        <v>35</v>
      </c>
      <c r="D10614" s="1" t="s">
        <v>53</v>
      </c>
      <c r="E10614" s="1" t="s">
        <v>54</v>
      </c>
      <c r="F10614" s="47">
        <v>714</v>
      </c>
      <c r="G10614" s="34">
        <v>1631.44</v>
      </c>
      <c r="H10614" s="1" t="s">
        <v>218</v>
      </c>
      <c r="I10614" s="34">
        <v>7.7320000000000004E-4</v>
      </c>
      <c r="J10614" s="34">
        <v>3928.7997999999998</v>
      </c>
      <c r="K10614" s="35" t="str">
        <f t="shared" si="937"/>
        <v>Regte Heide &amp; Riels Laag_H4030</v>
      </c>
      <c r="L10614" s="36">
        <f>VLOOKUP(D10614,DATA!A:F,5,FALSE)</f>
        <v>1.0986712608830001E-2</v>
      </c>
      <c r="M10614" s="37">
        <f>VLOOKUP(D10614,DATA!A:F,6,FALSE)</f>
        <v>982</v>
      </c>
      <c r="N10614" s="36">
        <f t="shared" si="938"/>
        <v>99.920407601871247</v>
      </c>
      <c r="O10614" s="36">
        <f t="shared" si="939"/>
        <v>99.920408277461775</v>
      </c>
      <c r="P10614" s="36">
        <f t="shared" si="940"/>
        <v>6.755905275213081E-7</v>
      </c>
      <c r="Q10614" s="36">
        <f t="shared" si="941"/>
        <v>0</v>
      </c>
    </row>
    <row r="10615" spans="1:17" x14ac:dyDescent="0.3">
      <c r="A10615" s="29">
        <v>2705483</v>
      </c>
      <c r="B10615" s="1">
        <v>134</v>
      </c>
      <c r="C10615" s="1" t="s">
        <v>35</v>
      </c>
      <c r="D10615" s="1" t="s">
        <v>41</v>
      </c>
      <c r="E10615" s="1" t="s">
        <v>42</v>
      </c>
      <c r="F10615" s="47">
        <v>1071</v>
      </c>
      <c r="G10615" s="34">
        <v>1313.33</v>
      </c>
      <c r="H10615" s="1" t="s">
        <v>218</v>
      </c>
      <c r="I10615" s="34">
        <v>9.7090000000000002E-4</v>
      </c>
      <c r="J10615" s="34">
        <v>386.60784999999998</v>
      </c>
      <c r="K10615" s="35" t="str">
        <f t="shared" si="937"/>
        <v>Regte Heide &amp; Riels Laag_H4010A</v>
      </c>
      <c r="L10615" s="36">
        <f>VLOOKUP(D10615,DATA!A:F,5,FALSE)</f>
        <v>1.3726988247862192E-2</v>
      </c>
      <c r="M10615" s="37">
        <f>VLOOKUP(D10615,DATA!A:F,6,FALSE)</f>
        <v>1285.5</v>
      </c>
      <c r="N10615" s="36">
        <f t="shared" si="938"/>
        <v>59.436071202765042</v>
      </c>
      <c r="O10615" s="36">
        <f t="shared" si="939"/>
        <v>59.436392523922606</v>
      </c>
      <c r="P10615" s="36">
        <f t="shared" si="940"/>
        <v>3.2132115756411395E-4</v>
      </c>
      <c r="Q10615" s="36">
        <f t="shared" si="941"/>
        <v>0</v>
      </c>
    </row>
    <row r="10616" spans="1:17" x14ac:dyDescent="0.3">
      <c r="A10616" s="29">
        <v>2705483</v>
      </c>
      <c r="B10616" s="1">
        <v>134</v>
      </c>
      <c r="C10616" s="1" t="s">
        <v>35</v>
      </c>
      <c r="D10616" s="1" t="s">
        <v>53</v>
      </c>
      <c r="E10616" s="1" t="s">
        <v>54</v>
      </c>
      <c r="F10616" s="47">
        <v>714</v>
      </c>
      <c r="G10616" s="34">
        <v>1313.33</v>
      </c>
      <c r="H10616" s="1" t="s">
        <v>218</v>
      </c>
      <c r="I10616" s="34">
        <v>9.7090000000000002E-4</v>
      </c>
      <c r="J10616" s="34">
        <v>8687.6839999999993</v>
      </c>
      <c r="K10616" s="35" t="str">
        <f t="shared" si="937"/>
        <v>Regte Heide &amp; Riels Laag_H4030</v>
      </c>
      <c r="L10616" s="36">
        <f>VLOOKUP(D10616,DATA!A:F,5,FALSE)</f>
        <v>1.0986712608830001E-2</v>
      </c>
      <c r="M10616" s="37">
        <f>VLOOKUP(D10616,DATA!A:F,6,FALSE)</f>
        <v>982</v>
      </c>
      <c r="N10616" s="36">
        <f t="shared" si="938"/>
        <v>97.442488155260634</v>
      </c>
      <c r="O10616" s="36">
        <f t="shared" si="939"/>
        <v>97.442514738388866</v>
      </c>
      <c r="P10616" s="36">
        <f t="shared" si="940"/>
        <v>2.6583128232005038E-5</v>
      </c>
      <c r="Q10616" s="36">
        <f t="shared" si="941"/>
        <v>0</v>
      </c>
    </row>
    <row r="10617" spans="1:17" x14ac:dyDescent="0.3">
      <c r="A10617" s="29">
        <v>2705484</v>
      </c>
      <c r="B10617" s="1">
        <v>134</v>
      </c>
      <c r="C10617" s="1" t="s">
        <v>35</v>
      </c>
      <c r="D10617" s="1" t="s">
        <v>53</v>
      </c>
      <c r="E10617" s="1" t="s">
        <v>54</v>
      </c>
      <c r="F10617" s="47">
        <v>714</v>
      </c>
      <c r="G10617" s="34">
        <v>1654.09</v>
      </c>
      <c r="H10617" s="1" t="s">
        <v>218</v>
      </c>
      <c r="I10617" s="34">
        <v>1.7631999999999999E-3</v>
      </c>
      <c r="J10617" s="34">
        <v>672.29639999999995</v>
      </c>
      <c r="K10617" s="35" t="str">
        <f t="shared" si="937"/>
        <v>Regte Heide &amp; Riels Laag_H4030</v>
      </c>
      <c r="L10617" s="36">
        <f>VLOOKUP(D10617,DATA!A:F,5,FALSE)</f>
        <v>1.0986712608830001E-2</v>
      </c>
      <c r="M10617" s="37">
        <f>VLOOKUP(D10617,DATA!A:F,6,FALSE)</f>
        <v>982</v>
      </c>
      <c r="N10617" s="36">
        <f t="shared" si="938"/>
        <v>99.937931109450162</v>
      </c>
      <c r="O10617" s="36">
        <f t="shared" si="939"/>
        <v>99.937932311076608</v>
      </c>
      <c r="P10617" s="36">
        <f t="shared" si="940"/>
        <v>1.2016264463454718E-6</v>
      </c>
      <c r="Q10617" s="36">
        <f t="shared" si="941"/>
        <v>0</v>
      </c>
    </row>
    <row r="10618" spans="1:17" x14ac:dyDescent="0.3">
      <c r="A10618" s="29">
        <v>2707012</v>
      </c>
      <c r="B10618" s="1">
        <v>134</v>
      </c>
      <c r="C10618" s="1" t="s">
        <v>35</v>
      </c>
      <c r="D10618" s="1" t="s">
        <v>53</v>
      </c>
      <c r="E10618" s="1" t="s">
        <v>54</v>
      </c>
      <c r="F10618" s="47">
        <v>714</v>
      </c>
      <c r="G10618" s="34">
        <v>1523.49</v>
      </c>
      <c r="H10618" s="1" t="s">
        <v>218</v>
      </c>
      <c r="I10618" s="34">
        <v>8.8259999999999999E-4</v>
      </c>
      <c r="J10618" s="34">
        <v>3129.5016999999998</v>
      </c>
      <c r="K10618" s="35" t="str">
        <f t="shared" si="937"/>
        <v>Regte Heide &amp; Riels Laag_H4030</v>
      </c>
      <c r="L10618" s="36">
        <f>VLOOKUP(D10618,DATA!A:F,5,FALSE)</f>
        <v>1.0986712608830001E-2</v>
      </c>
      <c r="M10618" s="37">
        <f>VLOOKUP(D10618,DATA!A:F,6,FALSE)</f>
        <v>982</v>
      </c>
      <c r="N10618" s="36">
        <f t="shared" si="938"/>
        <v>99.739884461761349</v>
      </c>
      <c r="O10618" s="36">
        <f t="shared" si="939"/>
        <v>99.73988697749553</v>
      </c>
      <c r="P10618" s="36">
        <f t="shared" si="940"/>
        <v>2.5157341809745049E-6</v>
      </c>
      <c r="Q10618" s="36">
        <f t="shared" si="941"/>
        <v>0</v>
      </c>
    </row>
    <row r="10619" spans="1:17" x14ac:dyDescent="0.3">
      <c r="A10619" s="29">
        <v>2707013</v>
      </c>
      <c r="B10619" s="1">
        <v>134</v>
      </c>
      <c r="C10619" s="1" t="s">
        <v>35</v>
      </c>
      <c r="D10619" s="1" t="s">
        <v>53</v>
      </c>
      <c r="E10619" s="1" t="s">
        <v>54</v>
      </c>
      <c r="F10619" s="47">
        <v>714</v>
      </c>
      <c r="G10619" s="34">
        <v>1426.61</v>
      </c>
      <c r="H10619" s="1" t="s">
        <v>218</v>
      </c>
      <c r="I10619" s="34">
        <v>1.2079E-3</v>
      </c>
      <c r="J10619" s="34">
        <v>4642.0439999999999</v>
      </c>
      <c r="K10619" s="35" t="str">
        <f t="shared" si="937"/>
        <v>Regte Heide &amp; Riels Laag_H4030</v>
      </c>
      <c r="L10619" s="36">
        <f>VLOOKUP(D10619,DATA!A:F,5,FALSE)</f>
        <v>1.0986712608830001E-2</v>
      </c>
      <c r="M10619" s="37">
        <f>VLOOKUP(D10619,DATA!A:F,6,FALSE)</f>
        <v>982</v>
      </c>
      <c r="N10619" s="36">
        <f t="shared" si="938"/>
        <v>99.249611560505969</v>
      </c>
      <c r="O10619" s="36">
        <f t="shared" si="939"/>
        <v>99.249621444008042</v>
      </c>
      <c r="P10619" s="36">
        <f t="shared" si="940"/>
        <v>9.8835020736487422E-6</v>
      </c>
      <c r="Q10619" s="36">
        <f t="shared" si="941"/>
        <v>0</v>
      </c>
    </row>
    <row r="10620" spans="1:17" x14ac:dyDescent="0.3">
      <c r="A10620" s="29">
        <v>2707014</v>
      </c>
      <c r="B10620" s="1">
        <v>134</v>
      </c>
      <c r="C10620" s="1" t="s">
        <v>35</v>
      </c>
      <c r="D10620" s="1" t="s">
        <v>53</v>
      </c>
      <c r="E10620" s="1" t="s">
        <v>54</v>
      </c>
      <c r="F10620" s="47">
        <v>714</v>
      </c>
      <c r="G10620" s="34">
        <v>1549.33</v>
      </c>
      <c r="H10620" s="1" t="s">
        <v>218</v>
      </c>
      <c r="I10620" s="34">
        <v>2.4374000000000002E-3</v>
      </c>
      <c r="J10620" s="34">
        <v>188.92148</v>
      </c>
      <c r="K10620" s="35" t="str">
        <f t="shared" si="937"/>
        <v>Regte Heide &amp; Riels Laag_H4030</v>
      </c>
      <c r="L10620" s="36">
        <f>VLOOKUP(D10620,DATA!A:F,5,FALSE)</f>
        <v>1.0986712608830001E-2</v>
      </c>
      <c r="M10620" s="37">
        <f>VLOOKUP(D10620,DATA!A:F,6,FALSE)</f>
        <v>982</v>
      </c>
      <c r="N10620" s="36">
        <f t="shared" si="938"/>
        <v>99.804047486251363</v>
      </c>
      <c r="O10620" s="36">
        <f t="shared" si="939"/>
        <v>99.804052723314044</v>
      </c>
      <c r="P10620" s="36">
        <f t="shared" si="940"/>
        <v>5.2370626804076892E-6</v>
      </c>
      <c r="Q10620" s="36">
        <f t="shared" si="941"/>
        <v>0</v>
      </c>
    </row>
    <row r="10621" spans="1:17" x14ac:dyDescent="0.3">
      <c r="A10621" s="29">
        <v>2708540</v>
      </c>
      <c r="B10621" s="1">
        <v>134</v>
      </c>
      <c r="C10621" s="1" t="s">
        <v>35</v>
      </c>
      <c r="D10621" s="1" t="s">
        <v>53</v>
      </c>
      <c r="E10621" s="1" t="s">
        <v>54</v>
      </c>
      <c r="F10621" s="47">
        <v>714</v>
      </c>
      <c r="G10621" s="34">
        <v>1840.65</v>
      </c>
      <c r="H10621" s="1" t="s">
        <v>218</v>
      </c>
      <c r="I10621" s="34">
        <v>8.0769999999999995E-4</v>
      </c>
      <c r="J10621" s="34">
        <v>29.237787000000001</v>
      </c>
      <c r="K10621" s="35" t="str">
        <f t="shared" si="937"/>
        <v>Regte Heide &amp; Riels Laag_H4030</v>
      </c>
      <c r="L10621" s="36">
        <f>VLOOKUP(D10621,DATA!A:F,5,FALSE)</f>
        <v>1.0986712608830001E-2</v>
      </c>
      <c r="M10621" s="37">
        <f>VLOOKUP(D10621,DATA!A:F,6,FALSE)</f>
        <v>982</v>
      </c>
      <c r="N10621" s="36">
        <f t="shared" si="938"/>
        <v>99.992002694222521</v>
      </c>
      <c r="O10621" s="36">
        <f t="shared" si="939"/>
        <v>99.992002765184367</v>
      </c>
      <c r="P10621" s="36">
        <f t="shared" si="940"/>
        <v>7.0961846176942345E-8</v>
      </c>
      <c r="Q10621" s="36">
        <f t="shared" si="941"/>
        <v>0</v>
      </c>
    </row>
    <row r="10622" spans="1:17" x14ac:dyDescent="0.3">
      <c r="A10622" s="29">
        <v>2708541</v>
      </c>
      <c r="B10622" s="1">
        <v>134</v>
      </c>
      <c r="C10622" s="1" t="s">
        <v>35</v>
      </c>
      <c r="D10622" s="1" t="s">
        <v>41</v>
      </c>
      <c r="E10622" s="1" t="s">
        <v>42</v>
      </c>
      <c r="F10622" s="47">
        <v>1071</v>
      </c>
      <c r="G10622" s="34">
        <v>1368.4</v>
      </c>
      <c r="H10622" s="1" t="s">
        <v>218</v>
      </c>
      <c r="I10622" s="34">
        <v>9.4959999999999999E-4</v>
      </c>
      <c r="J10622" s="34">
        <v>2316.0083</v>
      </c>
      <c r="K10622" s="35" t="str">
        <f t="shared" si="937"/>
        <v>Regte Heide &amp; Riels Laag_H4010A</v>
      </c>
      <c r="L10622" s="36">
        <f>VLOOKUP(D10622,DATA!A:F,5,FALSE)</f>
        <v>1.3726988247862192E-2</v>
      </c>
      <c r="M10622" s="37">
        <f>VLOOKUP(D10622,DATA!A:F,6,FALSE)</f>
        <v>1285.5</v>
      </c>
      <c r="N10622" s="36">
        <f t="shared" si="938"/>
        <v>75.730624211558649</v>
      </c>
      <c r="O10622" s="36">
        <f t="shared" si="939"/>
        <v>75.730863788300326</v>
      </c>
      <c r="P10622" s="36">
        <f t="shared" si="940"/>
        <v>2.3957674167718324E-4</v>
      </c>
      <c r="Q10622" s="36">
        <f t="shared" si="941"/>
        <v>0</v>
      </c>
    </row>
    <row r="10623" spans="1:17" x14ac:dyDescent="0.3">
      <c r="A10623" s="29">
        <v>2708541</v>
      </c>
      <c r="B10623" s="1">
        <v>134</v>
      </c>
      <c r="C10623" s="1" t="s">
        <v>35</v>
      </c>
      <c r="D10623" s="1" t="s">
        <v>53</v>
      </c>
      <c r="E10623" s="1" t="s">
        <v>54</v>
      </c>
      <c r="F10623" s="47">
        <v>714</v>
      </c>
      <c r="G10623" s="34">
        <v>1368.4</v>
      </c>
      <c r="H10623" s="1" t="s">
        <v>218</v>
      </c>
      <c r="I10623" s="34">
        <v>9.4959999999999999E-4</v>
      </c>
      <c r="J10623" s="34">
        <v>3411.5405000000001</v>
      </c>
      <c r="K10623" s="35" t="str">
        <f t="shared" si="937"/>
        <v>Regte Heide &amp; Riels Laag_H4030</v>
      </c>
      <c r="L10623" s="36">
        <f>VLOOKUP(D10623,DATA!A:F,5,FALSE)</f>
        <v>1.0986712608830001E-2</v>
      </c>
      <c r="M10623" s="37">
        <f>VLOOKUP(D10623,DATA!A:F,6,FALSE)</f>
        <v>982</v>
      </c>
      <c r="N10623" s="36">
        <f t="shared" si="938"/>
        <v>98.58705773827046</v>
      </c>
      <c r="O10623" s="36">
        <f t="shared" si="939"/>
        <v>98.587072271113726</v>
      </c>
      <c r="P10623" s="36">
        <f t="shared" si="940"/>
        <v>1.4532843266579221E-5</v>
      </c>
      <c r="Q10623" s="36">
        <f t="shared" si="941"/>
        <v>0</v>
      </c>
    </row>
    <row r="10624" spans="1:17" x14ac:dyDescent="0.3">
      <c r="A10624" s="29">
        <v>2708542</v>
      </c>
      <c r="B10624" s="1">
        <v>134</v>
      </c>
      <c r="C10624" s="1" t="s">
        <v>35</v>
      </c>
      <c r="D10624" s="1" t="s">
        <v>53</v>
      </c>
      <c r="E10624" s="1" t="s">
        <v>54</v>
      </c>
      <c r="F10624" s="47">
        <v>714</v>
      </c>
      <c r="G10624" s="34">
        <v>1453.63</v>
      </c>
      <c r="H10624" s="1" t="s">
        <v>218</v>
      </c>
      <c r="I10624" s="34">
        <v>1.4219E-3</v>
      </c>
      <c r="J10624" s="34">
        <v>198.20563999999999</v>
      </c>
      <c r="K10624" s="35" t="str">
        <f t="shared" si="937"/>
        <v>Regte Heide &amp; Riels Laag_H4030</v>
      </c>
      <c r="L10624" s="36">
        <f>VLOOKUP(D10624,DATA!A:F,5,FALSE)</f>
        <v>1.0986712608830001E-2</v>
      </c>
      <c r="M10624" s="37">
        <f>VLOOKUP(D10624,DATA!A:F,6,FALSE)</f>
        <v>982</v>
      </c>
      <c r="N10624" s="36">
        <f t="shared" si="938"/>
        <v>99.441273956573596</v>
      </c>
      <c r="O10624" s="36">
        <f t="shared" si="939"/>
        <v>99.441282636160551</v>
      </c>
      <c r="P10624" s="36">
        <f t="shared" si="940"/>
        <v>8.6795869549405325E-6</v>
      </c>
      <c r="Q10624" s="36">
        <f t="shared" si="941"/>
        <v>0</v>
      </c>
    </row>
    <row r="10625" spans="1:17" x14ac:dyDescent="0.3">
      <c r="A10625" s="29">
        <v>2710070</v>
      </c>
      <c r="B10625" s="1">
        <v>134</v>
      </c>
      <c r="C10625" s="1" t="s">
        <v>35</v>
      </c>
      <c r="D10625" s="1" t="s">
        <v>53</v>
      </c>
      <c r="E10625" s="1" t="s">
        <v>54</v>
      </c>
      <c r="F10625" s="47">
        <v>714</v>
      </c>
      <c r="G10625" s="34">
        <v>1736.42</v>
      </c>
      <c r="H10625" s="1" t="s">
        <v>218</v>
      </c>
      <c r="I10625" s="34">
        <v>1.0457999999999999E-3</v>
      </c>
      <c r="J10625" s="34">
        <v>4158.9589999999998</v>
      </c>
      <c r="K10625" s="35" t="str">
        <f t="shared" si="937"/>
        <v>Regte Heide &amp; Riels Laag_H4030</v>
      </c>
      <c r="L10625" s="36">
        <f>VLOOKUP(D10625,DATA!A:F,5,FALSE)</f>
        <v>1.0986712608830001E-2</v>
      </c>
      <c r="M10625" s="37">
        <f>VLOOKUP(D10625,DATA!A:F,6,FALSE)</f>
        <v>982</v>
      </c>
      <c r="N10625" s="36">
        <f t="shared" si="938"/>
        <v>99.974869596623932</v>
      </c>
      <c r="O10625" s="36">
        <f t="shared" si="939"/>
        <v>99.974869885295647</v>
      </c>
      <c r="P10625" s="36">
        <f t="shared" si="940"/>
        <v>2.8867171408819559E-7</v>
      </c>
      <c r="Q10625" s="36">
        <f t="shared" si="941"/>
        <v>0</v>
      </c>
    </row>
    <row r="10626" spans="1:17" x14ac:dyDescent="0.3">
      <c r="A10626" s="29">
        <v>2710071</v>
      </c>
      <c r="B10626" s="1">
        <v>134</v>
      </c>
      <c r="C10626" s="1" t="s">
        <v>35</v>
      </c>
      <c r="D10626" s="1" t="s">
        <v>41</v>
      </c>
      <c r="E10626" s="1" t="s">
        <v>42</v>
      </c>
      <c r="F10626" s="47">
        <v>1071</v>
      </c>
      <c r="G10626" s="34">
        <v>1266.8399999999999</v>
      </c>
      <c r="H10626" s="1" t="s">
        <v>218</v>
      </c>
      <c r="I10626" s="34">
        <v>1.0333E-3</v>
      </c>
      <c r="J10626" s="34">
        <v>204.26224199999999</v>
      </c>
      <c r="K10626" s="35" t="str">
        <f t="shared" si="937"/>
        <v>Regte Heide &amp; Riels Laag_H4010A</v>
      </c>
      <c r="L10626" s="36">
        <f>VLOOKUP(D10626,DATA!A:F,5,FALSE)</f>
        <v>1.3726988247862192E-2</v>
      </c>
      <c r="M10626" s="37">
        <f>VLOOKUP(D10626,DATA!A:F,6,FALSE)</f>
        <v>1285.5</v>
      </c>
      <c r="N10626" s="36">
        <f t="shared" si="938"/>
        <v>43.631143985668899</v>
      </c>
      <c r="O10626" s="36">
        <f t="shared" si="939"/>
        <v>43.631492835008181</v>
      </c>
      <c r="P10626" s="36">
        <f t="shared" si="940"/>
        <v>3.4884933928225337E-4</v>
      </c>
      <c r="Q10626" s="36">
        <f t="shared" si="941"/>
        <v>0</v>
      </c>
    </row>
    <row r="10627" spans="1:17" x14ac:dyDescent="0.3">
      <c r="A10627" s="29">
        <v>2710071</v>
      </c>
      <c r="B10627" s="1">
        <v>134</v>
      </c>
      <c r="C10627" s="1" t="s">
        <v>35</v>
      </c>
      <c r="D10627" s="1" t="s">
        <v>53</v>
      </c>
      <c r="E10627" s="1" t="s">
        <v>54</v>
      </c>
      <c r="F10627" s="47">
        <v>714</v>
      </c>
      <c r="G10627" s="34">
        <v>1266.8399999999999</v>
      </c>
      <c r="H10627" s="1" t="s">
        <v>218</v>
      </c>
      <c r="I10627" s="34">
        <v>1.0333E-3</v>
      </c>
      <c r="J10627" s="34">
        <v>4422.9579999999996</v>
      </c>
      <c r="K10627" s="35" t="str">
        <f t="shared" ref="K10627:K10690" si="942">_xlfn.CONCAT(C10627,"_",D10627)</f>
        <v>Regte Heide &amp; Riels Laag_H4030</v>
      </c>
      <c r="L10627" s="36">
        <f>VLOOKUP(D10627,DATA!A:F,5,FALSE)</f>
        <v>1.0986712608830001E-2</v>
      </c>
      <c r="M10627" s="37">
        <f>VLOOKUP(D10627,DATA!A:F,6,FALSE)</f>
        <v>982</v>
      </c>
      <c r="N10627" s="36">
        <f t="shared" ref="N10627:N10690" si="943">100/(1+EXP(-L10627*(G10627-M10627)))</f>
        <v>95.809152428895885</v>
      </c>
      <c r="O10627" s="36">
        <f t="shared" ref="O10627:O10690" si="944">100/(1+EXP(-L10627*((G10627+I10627)-M10627)))</f>
        <v>95.809198011674837</v>
      </c>
      <c r="P10627" s="36">
        <f t="shared" ref="P10627:P10690" si="945">O10627-N10627</f>
        <v>4.5582778952280023E-5</v>
      </c>
      <c r="Q10627" s="36">
        <f t="shared" ref="Q10627:Q10690" si="946">IF(AND(H10627&lt;&gt;"below",I10627&gt;=0.005),J10627*P10627/100,0)</f>
        <v>0</v>
      </c>
    </row>
    <row r="10628" spans="1:17" x14ac:dyDescent="0.3">
      <c r="A10628" s="29">
        <v>2711598</v>
      </c>
      <c r="B10628" s="1">
        <v>134</v>
      </c>
      <c r="C10628" s="1" t="s">
        <v>35</v>
      </c>
      <c r="D10628" s="1" t="s">
        <v>53</v>
      </c>
      <c r="E10628" s="1" t="s">
        <v>54</v>
      </c>
      <c r="F10628" s="47">
        <v>714</v>
      </c>
      <c r="G10628" s="34">
        <v>1721.93</v>
      </c>
      <c r="H10628" s="1" t="s">
        <v>218</v>
      </c>
      <c r="I10628" s="34">
        <v>6.3500000000000004E-4</v>
      </c>
      <c r="J10628" s="34">
        <v>476.83571999999998</v>
      </c>
      <c r="K10628" s="35" t="str">
        <f t="shared" si="942"/>
        <v>Regte Heide &amp; Riels Laag_H4030</v>
      </c>
      <c r="L10628" s="36">
        <f>VLOOKUP(D10628,DATA!A:F,5,FALSE)</f>
        <v>1.0986712608830001E-2</v>
      </c>
      <c r="M10628" s="37">
        <f>VLOOKUP(D10628,DATA!A:F,6,FALSE)</f>
        <v>982</v>
      </c>
      <c r="N10628" s="36">
        <f t="shared" si="943"/>
        <v>99.970534134189194</v>
      </c>
      <c r="O10628" s="36">
        <f t="shared" si="944"/>
        <v>99.970534339698361</v>
      </c>
      <c r="P10628" s="36">
        <f t="shared" si="945"/>
        <v>2.0550916701722599E-7</v>
      </c>
      <c r="Q10628" s="36">
        <f t="shared" si="946"/>
        <v>0</v>
      </c>
    </row>
    <row r="10629" spans="1:17" x14ac:dyDescent="0.3">
      <c r="A10629" s="29">
        <v>2711599</v>
      </c>
      <c r="B10629" s="1">
        <v>134</v>
      </c>
      <c r="C10629" s="1" t="s">
        <v>35</v>
      </c>
      <c r="D10629" s="1" t="s">
        <v>41</v>
      </c>
      <c r="E10629" s="1" t="s">
        <v>42</v>
      </c>
      <c r="F10629" s="47">
        <v>1071</v>
      </c>
      <c r="G10629" s="34">
        <v>1386.77</v>
      </c>
      <c r="H10629" s="1" t="s">
        <v>218</v>
      </c>
      <c r="I10629" s="34">
        <v>9.2299999999999999E-4</v>
      </c>
      <c r="J10629" s="34">
        <v>641.57201999999995</v>
      </c>
      <c r="K10629" s="35" t="str">
        <f t="shared" si="942"/>
        <v>Regte Heide &amp; Riels Laag_H4010A</v>
      </c>
      <c r="L10629" s="36">
        <f>VLOOKUP(D10629,DATA!A:F,5,FALSE)</f>
        <v>1.3726988247862192E-2</v>
      </c>
      <c r="M10629" s="37">
        <f>VLOOKUP(D10629,DATA!A:F,6,FALSE)</f>
        <v>1285.5</v>
      </c>
      <c r="N10629" s="36">
        <f t="shared" si="943"/>
        <v>80.061333130421204</v>
      </c>
      <c r="O10629" s="36">
        <f t="shared" si="944"/>
        <v>80.061535383081875</v>
      </c>
      <c r="P10629" s="36">
        <f t="shared" si="945"/>
        <v>2.0225266067086523E-4</v>
      </c>
      <c r="Q10629" s="36">
        <f t="shared" si="946"/>
        <v>0</v>
      </c>
    </row>
    <row r="10630" spans="1:17" x14ac:dyDescent="0.3">
      <c r="A10630" s="29">
        <v>2711599</v>
      </c>
      <c r="B10630" s="1">
        <v>134</v>
      </c>
      <c r="C10630" s="1" t="s">
        <v>35</v>
      </c>
      <c r="D10630" s="1" t="s">
        <v>53</v>
      </c>
      <c r="E10630" s="1" t="s">
        <v>54</v>
      </c>
      <c r="F10630" s="47">
        <v>714</v>
      </c>
      <c r="G10630" s="34">
        <v>1386.77</v>
      </c>
      <c r="H10630" s="1" t="s">
        <v>218</v>
      </c>
      <c r="I10630" s="34">
        <v>9.2299999999999999E-4</v>
      </c>
      <c r="J10630" s="34">
        <v>6911.6733000000004</v>
      </c>
      <c r="K10630" s="35" t="str">
        <f t="shared" si="942"/>
        <v>Regte Heide &amp; Riels Laag_H4030</v>
      </c>
      <c r="L10630" s="36">
        <f>VLOOKUP(D10630,DATA!A:F,5,FALSE)</f>
        <v>1.0986712608830001E-2</v>
      </c>
      <c r="M10630" s="37">
        <f>VLOOKUP(D10630,DATA!A:F,6,FALSE)</f>
        <v>982</v>
      </c>
      <c r="N10630" s="36">
        <f t="shared" si="943"/>
        <v>98.8423014762854</v>
      </c>
      <c r="O10630" s="36">
        <f t="shared" si="944"/>
        <v>98.842313080229914</v>
      </c>
      <c r="P10630" s="36">
        <f t="shared" si="945"/>
        <v>1.1603944514604336E-5</v>
      </c>
      <c r="Q10630" s="36">
        <f t="shared" si="946"/>
        <v>0</v>
      </c>
    </row>
    <row r="10631" spans="1:17" x14ac:dyDescent="0.3">
      <c r="A10631" s="29">
        <v>2711600</v>
      </c>
      <c r="B10631" s="1">
        <v>134</v>
      </c>
      <c r="C10631" s="1" t="s">
        <v>35</v>
      </c>
      <c r="D10631" s="1" t="s">
        <v>53</v>
      </c>
      <c r="E10631" s="1" t="s">
        <v>54</v>
      </c>
      <c r="F10631" s="47">
        <v>714</v>
      </c>
      <c r="G10631" s="34">
        <v>1354.26</v>
      </c>
      <c r="H10631" s="1" t="s">
        <v>218</v>
      </c>
      <c r="I10631" s="34">
        <v>1.2742000000000001E-3</v>
      </c>
      <c r="J10631" s="34">
        <v>325.16719999999998</v>
      </c>
      <c r="K10631" s="35" t="str">
        <f t="shared" si="942"/>
        <v>Regte Heide &amp; Riels Laag_H4030</v>
      </c>
      <c r="L10631" s="36">
        <f>VLOOKUP(D10631,DATA!A:F,5,FALSE)</f>
        <v>1.0986712608830001E-2</v>
      </c>
      <c r="M10631" s="37">
        <f>VLOOKUP(D10631,DATA!A:F,6,FALSE)</f>
        <v>982</v>
      </c>
      <c r="N10631" s="36">
        <f t="shared" si="943"/>
        <v>98.353495671698923</v>
      </c>
      <c r="O10631" s="36">
        <f t="shared" si="944"/>
        <v>98.353518341885916</v>
      </c>
      <c r="P10631" s="36">
        <f t="shared" si="945"/>
        <v>2.2670186993423158E-5</v>
      </c>
      <c r="Q10631" s="36">
        <f t="shared" si="946"/>
        <v>0</v>
      </c>
    </row>
    <row r="10632" spans="1:17" x14ac:dyDescent="0.3">
      <c r="A10632" s="30">
        <v>2713126</v>
      </c>
      <c r="B10632" s="14">
        <v>134</v>
      </c>
      <c r="C10632" s="14" t="s">
        <v>35</v>
      </c>
      <c r="D10632" s="14" t="s">
        <v>55</v>
      </c>
      <c r="E10632" s="14" t="s">
        <v>56</v>
      </c>
      <c r="F10632" s="48">
        <v>500</v>
      </c>
      <c r="G10632" s="38">
        <v>1189.9100000000001</v>
      </c>
      <c r="H10632" s="14" t="s">
        <v>218</v>
      </c>
      <c r="I10632" s="38">
        <v>1.8175999999999999E-4</v>
      </c>
      <c r="J10632" s="38">
        <v>14.663406999999999</v>
      </c>
      <c r="K10632" s="39" t="str">
        <f t="shared" si="942"/>
        <v>Regte Heide &amp; Riels Laag_H3130</v>
      </c>
      <c r="L10632" s="40">
        <f>VLOOKUP(D10632,DATA!A:F,5,FALSE)</f>
        <v>0</v>
      </c>
      <c r="M10632" s="41">
        <f>VLOOKUP(D10632,DATA!A:F,6,FALSE)</f>
        <v>3.5</v>
      </c>
      <c r="N10632" s="40">
        <f t="shared" si="943"/>
        <v>50</v>
      </c>
      <c r="O10632" s="40">
        <f t="shared" si="944"/>
        <v>50</v>
      </c>
      <c r="P10632" s="40">
        <f>J10632/10000*I10632</f>
        <v>2.66522085632E-7</v>
      </c>
      <c r="Q10632" s="40">
        <f>IF(AND(H10632&lt;&gt;"below",I10632&gt;=0.005),M10632*P10632,0)</f>
        <v>0</v>
      </c>
    </row>
    <row r="10633" spans="1:17" x14ac:dyDescent="0.3">
      <c r="A10633" s="29">
        <v>2713128</v>
      </c>
      <c r="B10633" s="1">
        <v>134</v>
      </c>
      <c r="C10633" s="1" t="s">
        <v>35</v>
      </c>
      <c r="D10633" s="1" t="s">
        <v>53</v>
      </c>
      <c r="E10633" s="1" t="s">
        <v>54</v>
      </c>
      <c r="F10633" s="47">
        <v>714</v>
      </c>
      <c r="G10633" s="34">
        <v>1576.63</v>
      </c>
      <c r="H10633" s="1" t="s">
        <v>218</v>
      </c>
      <c r="I10633" s="34">
        <v>8.4179999999999997E-4</v>
      </c>
      <c r="J10633" s="34">
        <v>581.3614</v>
      </c>
      <c r="K10633" s="35" t="str">
        <f t="shared" si="942"/>
        <v>Regte Heide &amp; Riels Laag_H4030</v>
      </c>
      <c r="L10633" s="36">
        <f>VLOOKUP(D10633,DATA!A:F,5,FALSE)</f>
        <v>1.0986712608830001E-2</v>
      </c>
      <c r="M10633" s="37">
        <f>VLOOKUP(D10633,DATA!A:F,6,FALSE)</f>
        <v>982</v>
      </c>
      <c r="N10633" s="36">
        <f t="shared" si="943"/>
        <v>99.854751944271555</v>
      </c>
      <c r="O10633" s="36">
        <f t="shared" si="944"/>
        <v>99.854753285657495</v>
      </c>
      <c r="P10633" s="36">
        <f t="shared" si="945"/>
        <v>1.3413859392130689E-6</v>
      </c>
      <c r="Q10633" s="36">
        <f t="shared" si="946"/>
        <v>0</v>
      </c>
    </row>
    <row r="10634" spans="1:17" x14ac:dyDescent="0.3">
      <c r="A10634" s="29">
        <v>2713129</v>
      </c>
      <c r="B10634" s="1">
        <v>134</v>
      </c>
      <c r="C10634" s="1" t="s">
        <v>35</v>
      </c>
      <c r="D10634" s="1" t="s">
        <v>41</v>
      </c>
      <c r="E10634" s="1" t="s">
        <v>42</v>
      </c>
      <c r="F10634" s="47">
        <v>1071</v>
      </c>
      <c r="G10634" s="34">
        <v>1261.68</v>
      </c>
      <c r="H10634" s="1" t="s">
        <v>218</v>
      </c>
      <c r="I10634" s="34">
        <v>9.9449999999999994E-4</v>
      </c>
      <c r="J10634" s="34">
        <v>165.846678</v>
      </c>
      <c r="K10634" s="35" t="str">
        <f t="shared" si="942"/>
        <v>Regte Heide &amp; Riels Laag_H4010A</v>
      </c>
      <c r="L10634" s="36">
        <f>VLOOKUP(D10634,DATA!A:F,5,FALSE)</f>
        <v>1.3726988247862192E-2</v>
      </c>
      <c r="M10634" s="37">
        <f>VLOOKUP(D10634,DATA!A:F,6,FALSE)</f>
        <v>1285.5</v>
      </c>
      <c r="N10634" s="36">
        <f t="shared" si="943"/>
        <v>41.897638097084588</v>
      </c>
      <c r="O10634" s="36">
        <f t="shared" si="944"/>
        <v>41.897970422730786</v>
      </c>
      <c r="P10634" s="36">
        <f t="shared" si="945"/>
        <v>3.3232564619822824E-4</v>
      </c>
      <c r="Q10634" s="36">
        <f t="shared" si="946"/>
        <v>0</v>
      </c>
    </row>
    <row r="10635" spans="1:17" x14ac:dyDescent="0.3">
      <c r="A10635" s="29">
        <v>2713129</v>
      </c>
      <c r="B10635" s="1">
        <v>134</v>
      </c>
      <c r="C10635" s="1" t="s">
        <v>35</v>
      </c>
      <c r="D10635" s="1" t="s">
        <v>53</v>
      </c>
      <c r="E10635" s="1" t="s">
        <v>54</v>
      </c>
      <c r="F10635" s="47">
        <v>714</v>
      </c>
      <c r="G10635" s="34">
        <v>1261.68</v>
      </c>
      <c r="H10635" s="1" t="s">
        <v>218</v>
      </c>
      <c r="I10635" s="34">
        <v>9.9449999999999994E-4</v>
      </c>
      <c r="J10635" s="34">
        <v>8496.4869999999992</v>
      </c>
      <c r="K10635" s="35" t="str">
        <f t="shared" si="942"/>
        <v>Regte Heide &amp; Riels Laag_H4030</v>
      </c>
      <c r="L10635" s="36">
        <f>VLOOKUP(D10635,DATA!A:F,5,FALSE)</f>
        <v>1.0986712608830001E-2</v>
      </c>
      <c r="M10635" s="37">
        <f>VLOOKUP(D10635,DATA!A:F,6,FALSE)</f>
        <v>982</v>
      </c>
      <c r="N10635" s="36">
        <f t="shared" si="943"/>
        <v>95.575519236914076</v>
      </c>
      <c r="O10635" s="36">
        <f t="shared" si="944"/>
        <v>95.575565440891879</v>
      </c>
      <c r="P10635" s="36">
        <f t="shared" si="945"/>
        <v>4.6203977802861118E-5</v>
      </c>
      <c r="Q10635" s="36">
        <f t="shared" si="946"/>
        <v>0</v>
      </c>
    </row>
    <row r="10636" spans="1:17" x14ac:dyDescent="0.3">
      <c r="A10636" s="30">
        <v>2714654</v>
      </c>
      <c r="B10636" s="14">
        <v>134</v>
      </c>
      <c r="C10636" s="14" t="s">
        <v>35</v>
      </c>
      <c r="D10636" s="14" t="s">
        <v>55</v>
      </c>
      <c r="E10636" s="14" t="s">
        <v>56</v>
      </c>
      <c r="F10636" s="48">
        <v>500</v>
      </c>
      <c r="G10636" s="38">
        <v>1223.6199999999999</v>
      </c>
      <c r="H10636" s="14" t="s">
        <v>218</v>
      </c>
      <c r="I10636" s="38">
        <v>1.6734000000000001E-4</v>
      </c>
      <c r="J10636" s="38">
        <v>1066.9772</v>
      </c>
      <c r="K10636" s="39" t="str">
        <f t="shared" si="942"/>
        <v>Regte Heide &amp; Riels Laag_H3130</v>
      </c>
      <c r="L10636" s="40">
        <f>VLOOKUP(D10636,DATA!A:F,5,FALSE)</f>
        <v>0</v>
      </c>
      <c r="M10636" s="41">
        <f>VLOOKUP(D10636,DATA!A:F,6,FALSE)</f>
        <v>3.5</v>
      </c>
      <c r="N10636" s="40">
        <f t="shared" si="943"/>
        <v>50</v>
      </c>
      <c r="O10636" s="40">
        <f t="shared" si="944"/>
        <v>50</v>
      </c>
      <c r="P10636" s="40">
        <f>J10636/10000*I10636</f>
        <v>1.7854796464800002E-5</v>
      </c>
      <c r="Q10636" s="40">
        <f>IF(AND(H10636&lt;&gt;"below",I10636&gt;=0.005),M10636*P10636,0)</f>
        <v>0</v>
      </c>
    </row>
    <row r="10637" spans="1:17" x14ac:dyDescent="0.3">
      <c r="A10637" s="29">
        <v>2714657</v>
      </c>
      <c r="B10637" s="1">
        <v>134</v>
      </c>
      <c r="C10637" s="1" t="s">
        <v>35</v>
      </c>
      <c r="D10637" s="1" t="s">
        <v>53</v>
      </c>
      <c r="E10637" s="1" t="s">
        <v>54</v>
      </c>
      <c r="F10637" s="47">
        <v>714</v>
      </c>
      <c r="G10637" s="34">
        <v>1578.14</v>
      </c>
      <c r="H10637" s="1" t="s">
        <v>218</v>
      </c>
      <c r="I10637" s="34">
        <v>1.0047999999999999E-3</v>
      </c>
      <c r="J10637" s="34">
        <v>4214.7397000000001</v>
      </c>
      <c r="K10637" s="35" t="str">
        <f t="shared" si="942"/>
        <v>Regte Heide &amp; Riels Laag_H4030</v>
      </c>
      <c r="L10637" s="36">
        <f>VLOOKUP(D10637,DATA!A:F,5,FALSE)</f>
        <v>1.0986712608830001E-2</v>
      </c>
      <c r="M10637" s="37">
        <f>VLOOKUP(D10637,DATA!A:F,6,FALSE)</f>
        <v>982</v>
      </c>
      <c r="N10637" s="36">
        <f t="shared" si="943"/>
        <v>99.857138308205947</v>
      </c>
      <c r="O10637" s="36">
        <f t="shared" si="944"/>
        <v>99.857139883058522</v>
      </c>
      <c r="P10637" s="36">
        <f t="shared" si="945"/>
        <v>1.5748525754588627E-6</v>
      </c>
      <c r="Q10637" s="36">
        <f t="shared" si="946"/>
        <v>0</v>
      </c>
    </row>
    <row r="10638" spans="1:17" x14ac:dyDescent="0.3">
      <c r="A10638" s="29">
        <v>2714658</v>
      </c>
      <c r="B10638" s="1">
        <v>134</v>
      </c>
      <c r="C10638" s="1" t="s">
        <v>35</v>
      </c>
      <c r="D10638" s="1" t="s">
        <v>53</v>
      </c>
      <c r="E10638" s="1" t="s">
        <v>54</v>
      </c>
      <c r="F10638" s="47">
        <v>714</v>
      </c>
      <c r="G10638" s="34">
        <v>1407.77</v>
      </c>
      <c r="H10638" s="1" t="s">
        <v>218</v>
      </c>
      <c r="I10638" s="34">
        <v>1.2853000000000001E-3</v>
      </c>
      <c r="J10638" s="34">
        <v>4782.3059999999996</v>
      </c>
      <c r="K10638" s="35" t="str">
        <f t="shared" si="942"/>
        <v>Regte Heide &amp; Riels Laag_H4030</v>
      </c>
      <c r="L10638" s="36">
        <f>VLOOKUP(D10638,DATA!A:F,5,FALSE)</f>
        <v>1.0986712608830001E-2</v>
      </c>
      <c r="M10638" s="37">
        <f>VLOOKUP(D10638,DATA!A:F,6,FALSE)</f>
        <v>982</v>
      </c>
      <c r="N10638" s="36">
        <f t="shared" si="943"/>
        <v>99.078634805379949</v>
      </c>
      <c r="O10638" s="36">
        <f t="shared" si="944"/>
        <v>99.07864769621581</v>
      </c>
      <c r="P10638" s="36">
        <f t="shared" si="945"/>
        <v>1.2890835861867345E-5</v>
      </c>
      <c r="Q10638" s="36">
        <f t="shared" si="946"/>
        <v>0</v>
      </c>
    </row>
    <row r="10639" spans="1:17" x14ac:dyDescent="0.3">
      <c r="A10639" s="30">
        <v>2716184</v>
      </c>
      <c r="B10639" s="14">
        <v>134</v>
      </c>
      <c r="C10639" s="14" t="s">
        <v>35</v>
      </c>
      <c r="D10639" s="14" t="s">
        <v>55</v>
      </c>
      <c r="E10639" s="14" t="s">
        <v>56</v>
      </c>
      <c r="F10639" s="48">
        <v>500</v>
      </c>
      <c r="G10639" s="38">
        <v>1199.8</v>
      </c>
      <c r="H10639" s="14" t="s">
        <v>218</v>
      </c>
      <c r="I10639" s="38">
        <v>1.8009999999999999E-4</v>
      </c>
      <c r="J10639" s="38">
        <v>729.26750000000004</v>
      </c>
      <c r="K10639" s="39" t="str">
        <f t="shared" si="942"/>
        <v>Regte Heide &amp; Riels Laag_H3130</v>
      </c>
      <c r="L10639" s="40">
        <f>VLOOKUP(D10639,DATA!A:F,5,FALSE)</f>
        <v>0</v>
      </c>
      <c r="M10639" s="41">
        <f>VLOOKUP(D10639,DATA!A:F,6,FALSE)</f>
        <v>3.5</v>
      </c>
      <c r="N10639" s="40">
        <f t="shared" si="943"/>
        <v>50</v>
      </c>
      <c r="O10639" s="40">
        <f t="shared" si="944"/>
        <v>50</v>
      </c>
      <c r="P10639" s="40">
        <f>J10639/10000*I10639</f>
        <v>1.3134107674999999E-5</v>
      </c>
      <c r="Q10639" s="40">
        <f>IF(AND(H10639&lt;&gt;"below",I10639&gt;=0.005),M10639*P10639,0)</f>
        <v>0</v>
      </c>
    </row>
    <row r="10640" spans="1:17" x14ac:dyDescent="0.3">
      <c r="A10640" s="29">
        <v>2716184</v>
      </c>
      <c r="B10640" s="1">
        <v>134</v>
      </c>
      <c r="C10640" s="1" t="s">
        <v>35</v>
      </c>
      <c r="D10640" s="1" t="s">
        <v>43</v>
      </c>
      <c r="E10640" s="1" t="s">
        <v>44</v>
      </c>
      <c r="F10640" s="47">
        <v>1071</v>
      </c>
      <c r="G10640" s="34">
        <v>1199.8</v>
      </c>
      <c r="H10640" s="1" t="s">
        <v>218</v>
      </c>
      <c r="I10640" s="34">
        <v>1.8009999999999999E-4</v>
      </c>
      <c r="J10640" s="34">
        <v>896.39210000000003</v>
      </c>
      <c r="K10640" s="35" t="str">
        <f t="shared" si="942"/>
        <v>Regte Heide &amp; Riels Laag_H7150</v>
      </c>
      <c r="L10640" s="36">
        <f>VLOOKUP(D10640,DATA!A:F,5,FALSE)</f>
        <v>1.3726988247862192E-2</v>
      </c>
      <c r="M10640" s="37">
        <f>VLOOKUP(D10640,DATA!A:F,6,FALSE)</f>
        <v>1285.5</v>
      </c>
      <c r="N10640" s="36">
        <f t="shared" si="943"/>
        <v>23.569958196628857</v>
      </c>
      <c r="O10640" s="36">
        <f t="shared" si="944"/>
        <v>23.570002732727279</v>
      </c>
      <c r="P10640" s="36">
        <f t="shared" si="945"/>
        <v>4.4536098421588122E-5</v>
      </c>
      <c r="Q10640" s="36">
        <f t="shared" si="946"/>
        <v>0</v>
      </c>
    </row>
    <row r="10641" spans="1:17" x14ac:dyDescent="0.3">
      <c r="A10641" s="29">
        <v>2716187</v>
      </c>
      <c r="B10641" s="1">
        <v>134</v>
      </c>
      <c r="C10641" s="1" t="s">
        <v>35</v>
      </c>
      <c r="D10641" s="1" t="s">
        <v>53</v>
      </c>
      <c r="E10641" s="1" t="s">
        <v>54</v>
      </c>
      <c r="F10641" s="47">
        <v>714</v>
      </c>
      <c r="G10641" s="34">
        <v>1467.17</v>
      </c>
      <c r="H10641" s="1" t="s">
        <v>218</v>
      </c>
      <c r="I10641" s="34">
        <v>1.0969E-3</v>
      </c>
      <c r="J10641" s="34">
        <v>7632.0959999999995</v>
      </c>
      <c r="K10641" s="35" t="str">
        <f t="shared" si="942"/>
        <v>Regte Heide &amp; Riels Laag_H4030</v>
      </c>
      <c r="L10641" s="36">
        <f>VLOOKUP(D10641,DATA!A:F,5,FALSE)</f>
        <v>1.0986712608830001E-2</v>
      </c>
      <c r="M10641" s="37">
        <f>VLOOKUP(D10641,DATA!A:F,6,FALSE)</f>
        <v>982</v>
      </c>
      <c r="N10641" s="36">
        <f t="shared" si="943"/>
        <v>99.518131250156742</v>
      </c>
      <c r="O10641" s="36">
        <f t="shared" si="944"/>
        <v>99.518137029296312</v>
      </c>
      <c r="P10641" s="36">
        <f t="shared" si="945"/>
        <v>5.7791395704498427E-6</v>
      </c>
      <c r="Q10641" s="36">
        <f t="shared" si="946"/>
        <v>0</v>
      </c>
    </row>
    <row r="10642" spans="1:17" x14ac:dyDescent="0.3">
      <c r="A10642" s="30">
        <v>2717712</v>
      </c>
      <c r="B10642" s="14">
        <v>134</v>
      </c>
      <c r="C10642" s="14" t="s">
        <v>35</v>
      </c>
      <c r="D10642" s="14" t="s">
        <v>55</v>
      </c>
      <c r="E10642" s="14" t="s">
        <v>56</v>
      </c>
      <c r="F10642" s="48">
        <v>500</v>
      </c>
      <c r="G10642" s="38">
        <v>1288.5999999999999</v>
      </c>
      <c r="H10642" s="14" t="s">
        <v>218</v>
      </c>
      <c r="I10642" s="38">
        <v>1.7636E-4</v>
      </c>
      <c r="J10642" s="38">
        <v>938.4615</v>
      </c>
      <c r="K10642" s="39" t="str">
        <f t="shared" si="942"/>
        <v>Regte Heide &amp; Riels Laag_H3130</v>
      </c>
      <c r="L10642" s="40">
        <f>VLOOKUP(D10642,DATA!A:F,5,FALSE)</f>
        <v>0</v>
      </c>
      <c r="M10642" s="41">
        <f>VLOOKUP(D10642,DATA!A:F,6,FALSE)</f>
        <v>3.5</v>
      </c>
      <c r="N10642" s="40">
        <f t="shared" si="943"/>
        <v>50</v>
      </c>
      <c r="O10642" s="40">
        <f t="shared" si="944"/>
        <v>50</v>
      </c>
      <c r="P10642" s="40">
        <f>J10642/10000*I10642</f>
        <v>1.6550707014000001E-5</v>
      </c>
      <c r="Q10642" s="40">
        <f>IF(AND(H10642&lt;&gt;"below",I10642&gt;=0.005),M10642*P10642,0)</f>
        <v>0</v>
      </c>
    </row>
    <row r="10643" spans="1:17" x14ac:dyDescent="0.3">
      <c r="A10643" s="29">
        <v>2717713</v>
      </c>
      <c r="B10643" s="1">
        <v>134</v>
      </c>
      <c r="C10643" s="1" t="s">
        <v>35</v>
      </c>
      <c r="D10643" s="1" t="s">
        <v>43</v>
      </c>
      <c r="E10643" s="1" t="s">
        <v>44</v>
      </c>
      <c r="F10643" s="47">
        <v>1071</v>
      </c>
      <c r="G10643" s="34">
        <v>1175.32</v>
      </c>
      <c r="H10643" s="1" t="s">
        <v>218</v>
      </c>
      <c r="I10643" s="34">
        <v>2.1912E-4</v>
      </c>
      <c r="J10643" s="34">
        <v>299.57132000000001</v>
      </c>
      <c r="K10643" s="35" t="str">
        <f t="shared" si="942"/>
        <v>Regte Heide &amp; Riels Laag_H7150</v>
      </c>
      <c r="L10643" s="36">
        <f>VLOOKUP(D10643,DATA!A:F,5,FALSE)</f>
        <v>1.3726988247862192E-2</v>
      </c>
      <c r="M10643" s="37">
        <f>VLOOKUP(D10643,DATA!A:F,6,FALSE)</f>
        <v>1285.5</v>
      </c>
      <c r="N10643" s="36">
        <f t="shared" si="943"/>
        <v>18.057753110296272</v>
      </c>
      <c r="O10643" s="36">
        <f t="shared" si="944"/>
        <v>18.057797617394272</v>
      </c>
      <c r="P10643" s="36">
        <f t="shared" si="945"/>
        <v>4.4507097999968437E-5</v>
      </c>
      <c r="Q10643" s="36">
        <f t="shared" si="946"/>
        <v>0</v>
      </c>
    </row>
    <row r="10644" spans="1:17" x14ac:dyDescent="0.3">
      <c r="A10644" s="29">
        <v>2717715</v>
      </c>
      <c r="B10644" s="1">
        <v>134</v>
      </c>
      <c r="C10644" s="1" t="s">
        <v>35</v>
      </c>
      <c r="D10644" s="1" t="s">
        <v>53</v>
      </c>
      <c r="E10644" s="1" t="s">
        <v>54</v>
      </c>
      <c r="F10644" s="47">
        <v>714</v>
      </c>
      <c r="G10644" s="34">
        <v>1949.37</v>
      </c>
      <c r="H10644" s="1" t="s">
        <v>218</v>
      </c>
      <c r="I10644" s="34">
        <v>1.3715000000000001E-3</v>
      </c>
      <c r="J10644" s="34">
        <v>3.6475057999999998</v>
      </c>
      <c r="K10644" s="35" t="str">
        <f t="shared" si="942"/>
        <v>Regte Heide &amp; Riels Laag_H4030</v>
      </c>
      <c r="L10644" s="36">
        <f>VLOOKUP(D10644,DATA!A:F,5,FALSE)</f>
        <v>1.0986712608830001E-2</v>
      </c>
      <c r="M10644" s="37">
        <f>VLOOKUP(D10644,DATA!A:F,6,FALSE)</f>
        <v>982</v>
      </c>
      <c r="N10644" s="36">
        <f t="shared" si="943"/>
        <v>99.997577778568399</v>
      </c>
      <c r="O10644" s="36">
        <f t="shared" si="944"/>
        <v>99.997577815065924</v>
      </c>
      <c r="P10644" s="36">
        <f t="shared" si="945"/>
        <v>3.6497525002232578E-8</v>
      </c>
      <c r="Q10644" s="36">
        <f t="shared" si="946"/>
        <v>0</v>
      </c>
    </row>
    <row r="10645" spans="1:17" x14ac:dyDescent="0.3">
      <c r="A10645" s="29">
        <v>2717716</v>
      </c>
      <c r="B10645" s="1">
        <v>134</v>
      </c>
      <c r="C10645" s="1" t="s">
        <v>35</v>
      </c>
      <c r="D10645" s="1" t="s">
        <v>53</v>
      </c>
      <c r="E10645" s="1" t="s">
        <v>54</v>
      </c>
      <c r="F10645" s="47">
        <v>714</v>
      </c>
      <c r="G10645" s="34">
        <v>1468.83</v>
      </c>
      <c r="H10645" s="1" t="s">
        <v>218</v>
      </c>
      <c r="I10645" s="34">
        <v>1.2957999999999999E-3</v>
      </c>
      <c r="J10645" s="34">
        <v>6562.2129999999997</v>
      </c>
      <c r="K10645" s="35" t="str">
        <f t="shared" si="942"/>
        <v>Regte Heide &amp; Riels Laag_H4030</v>
      </c>
      <c r="L10645" s="36">
        <f>VLOOKUP(D10645,DATA!A:F,5,FALSE)</f>
        <v>1.0986712608830001E-2</v>
      </c>
      <c r="M10645" s="37">
        <f>VLOOKUP(D10645,DATA!A:F,6,FALSE)</f>
        <v>982</v>
      </c>
      <c r="N10645" s="36">
        <f t="shared" si="943"/>
        <v>99.52679868029432</v>
      </c>
      <c r="O10645" s="36">
        <f t="shared" si="944"/>
        <v>99.526805385138061</v>
      </c>
      <c r="P10645" s="36">
        <f t="shared" si="945"/>
        <v>6.704843741545119E-6</v>
      </c>
      <c r="Q10645" s="36">
        <f t="shared" si="946"/>
        <v>0</v>
      </c>
    </row>
    <row r="10646" spans="1:17" x14ac:dyDescent="0.3">
      <c r="A10646" s="30">
        <v>2719242</v>
      </c>
      <c r="B10646" s="14">
        <v>134</v>
      </c>
      <c r="C10646" s="14" t="s">
        <v>35</v>
      </c>
      <c r="D10646" s="14" t="s">
        <v>55</v>
      </c>
      <c r="E10646" s="14" t="s">
        <v>56</v>
      </c>
      <c r="F10646" s="48">
        <v>500</v>
      </c>
      <c r="G10646" s="38">
        <v>1186.9100000000001</v>
      </c>
      <c r="H10646" s="14" t="s">
        <v>218</v>
      </c>
      <c r="I10646" s="38">
        <v>1.7814E-4</v>
      </c>
      <c r="J10646" s="38">
        <v>799.81524999999999</v>
      </c>
      <c r="K10646" s="39" t="str">
        <f t="shared" si="942"/>
        <v>Regte Heide &amp; Riels Laag_H3130</v>
      </c>
      <c r="L10646" s="40">
        <f>VLOOKUP(D10646,DATA!A:F,5,FALSE)</f>
        <v>0</v>
      </c>
      <c r="M10646" s="41">
        <f>VLOOKUP(D10646,DATA!A:F,6,FALSE)</f>
        <v>3.5</v>
      </c>
      <c r="N10646" s="40">
        <f t="shared" si="943"/>
        <v>50</v>
      </c>
      <c r="O10646" s="40">
        <f t="shared" si="944"/>
        <v>50</v>
      </c>
      <c r="P10646" s="40">
        <f>J10646/10000*I10646</f>
        <v>1.4247908863499999E-5</v>
      </c>
      <c r="Q10646" s="40">
        <f>IF(AND(H10646&lt;&gt;"below",I10646&gt;=0.005),M10646*P10646,0)</f>
        <v>0</v>
      </c>
    </row>
    <row r="10647" spans="1:17" x14ac:dyDescent="0.3">
      <c r="A10647" s="29">
        <v>2719245</v>
      </c>
      <c r="B10647" s="1">
        <v>134</v>
      </c>
      <c r="C10647" s="1" t="s">
        <v>35</v>
      </c>
      <c r="D10647" s="1" t="s">
        <v>53</v>
      </c>
      <c r="E10647" s="1" t="s">
        <v>54</v>
      </c>
      <c r="F10647" s="47">
        <v>714</v>
      </c>
      <c r="G10647" s="34">
        <v>1752.22</v>
      </c>
      <c r="H10647" s="1" t="s">
        <v>218</v>
      </c>
      <c r="I10647" s="34">
        <v>1.4063000000000001E-3</v>
      </c>
      <c r="J10647" s="34">
        <v>3884.75</v>
      </c>
      <c r="K10647" s="35" t="str">
        <f t="shared" si="942"/>
        <v>Regte Heide &amp; Riels Laag_H4030</v>
      </c>
      <c r="L10647" s="36">
        <f>VLOOKUP(D10647,DATA!A:F,5,FALSE)</f>
        <v>1.0986712608830001E-2</v>
      </c>
      <c r="M10647" s="37">
        <f>VLOOKUP(D10647,DATA!A:F,6,FALSE)</f>
        <v>982</v>
      </c>
      <c r="N10647" s="36">
        <f t="shared" si="943"/>
        <v>99.978873495449506</v>
      </c>
      <c r="O10647" s="36">
        <f t="shared" si="944"/>
        <v>99.978873821795503</v>
      </c>
      <c r="P10647" s="36">
        <f t="shared" si="945"/>
        <v>3.263459973368299E-7</v>
      </c>
      <c r="Q10647" s="36">
        <f t="shared" si="946"/>
        <v>0</v>
      </c>
    </row>
    <row r="10648" spans="1:17" x14ac:dyDescent="0.3">
      <c r="A10648" s="29">
        <v>2719246</v>
      </c>
      <c r="B10648" s="1">
        <v>134</v>
      </c>
      <c r="C10648" s="1" t="s">
        <v>35</v>
      </c>
      <c r="D10648" s="1" t="s">
        <v>53</v>
      </c>
      <c r="E10648" s="1" t="s">
        <v>54</v>
      </c>
      <c r="F10648" s="47">
        <v>714</v>
      </c>
      <c r="G10648" s="34">
        <v>1399.31</v>
      </c>
      <c r="H10648" s="1" t="s">
        <v>218</v>
      </c>
      <c r="I10648" s="34">
        <v>1.4773E-3</v>
      </c>
      <c r="J10648" s="34">
        <v>466.43810000000002</v>
      </c>
      <c r="K10648" s="35" t="str">
        <f t="shared" si="942"/>
        <v>Regte Heide &amp; Riels Laag_H4030</v>
      </c>
      <c r="L10648" s="36">
        <f>VLOOKUP(D10648,DATA!A:F,5,FALSE)</f>
        <v>1.0986712608830001E-2</v>
      </c>
      <c r="M10648" s="37">
        <f>VLOOKUP(D10648,DATA!A:F,6,FALSE)</f>
        <v>982</v>
      </c>
      <c r="N10648" s="36">
        <f t="shared" si="943"/>
        <v>98.989796555330628</v>
      </c>
      <c r="O10648" s="36">
        <f t="shared" si="944"/>
        <v>98.989812785845103</v>
      </c>
      <c r="P10648" s="36">
        <f t="shared" si="945"/>
        <v>1.6230514475523705E-5</v>
      </c>
      <c r="Q10648" s="36">
        <f t="shared" si="946"/>
        <v>0</v>
      </c>
    </row>
    <row r="10649" spans="1:17" x14ac:dyDescent="0.3">
      <c r="A10649" s="29">
        <v>2720773</v>
      </c>
      <c r="B10649" s="1">
        <v>134</v>
      </c>
      <c r="C10649" s="1" t="s">
        <v>35</v>
      </c>
      <c r="D10649" s="1" t="s">
        <v>53</v>
      </c>
      <c r="E10649" s="1" t="s">
        <v>54</v>
      </c>
      <c r="F10649" s="47">
        <v>714</v>
      </c>
      <c r="G10649" s="34">
        <v>2089.38</v>
      </c>
      <c r="H10649" s="1" t="s">
        <v>218</v>
      </c>
      <c r="I10649" s="34">
        <v>1.4607000000000001E-3</v>
      </c>
      <c r="J10649" s="34">
        <v>65.830376000000001</v>
      </c>
      <c r="K10649" s="35" t="str">
        <f t="shared" si="942"/>
        <v>Regte Heide &amp; Riels Laag_H4030</v>
      </c>
      <c r="L10649" s="36">
        <f>VLOOKUP(D10649,DATA!A:F,5,FALSE)</f>
        <v>1.0986712608830001E-2</v>
      </c>
      <c r="M10649" s="37">
        <f>VLOOKUP(D10649,DATA!A:F,6,FALSE)</f>
        <v>982</v>
      </c>
      <c r="N10649" s="36">
        <f t="shared" si="943"/>
        <v>99.999479801883041</v>
      </c>
      <c r="O10649" s="36">
        <f t="shared" si="944"/>
        <v>99.999479810231207</v>
      </c>
      <c r="P10649" s="36">
        <f t="shared" si="945"/>
        <v>8.3481666024454171E-9</v>
      </c>
      <c r="Q10649" s="36">
        <f t="shared" si="946"/>
        <v>0</v>
      </c>
    </row>
    <row r="10650" spans="1:17" x14ac:dyDescent="0.3">
      <c r="A10650" s="29">
        <v>2720774</v>
      </c>
      <c r="B10650" s="1">
        <v>134</v>
      </c>
      <c r="C10650" s="1" t="s">
        <v>35</v>
      </c>
      <c r="D10650" s="1" t="s">
        <v>53</v>
      </c>
      <c r="E10650" s="1" t="s">
        <v>54</v>
      </c>
      <c r="F10650" s="47">
        <v>714</v>
      </c>
      <c r="G10650" s="34">
        <v>1659.62</v>
      </c>
      <c r="H10650" s="1" t="s">
        <v>218</v>
      </c>
      <c r="I10650" s="34">
        <v>1.4433E-3</v>
      </c>
      <c r="J10650" s="34">
        <v>8452.1044999999995</v>
      </c>
      <c r="K10650" s="35" t="str">
        <f t="shared" si="942"/>
        <v>Regte Heide &amp; Riels Laag_H4030</v>
      </c>
      <c r="L10650" s="36">
        <f>VLOOKUP(D10650,DATA!A:F,5,FALSE)</f>
        <v>1.0986712608830001E-2</v>
      </c>
      <c r="M10650" s="37">
        <f>VLOOKUP(D10650,DATA!A:F,6,FALSE)</f>
        <v>982</v>
      </c>
      <c r="N10650" s="36">
        <f t="shared" si="943"/>
        <v>99.941587788196955</v>
      </c>
      <c r="O10650" s="36">
        <f t="shared" si="944"/>
        <v>99.94158871389817</v>
      </c>
      <c r="P10650" s="36">
        <f t="shared" si="945"/>
        <v>9.2570121523749549E-7</v>
      </c>
      <c r="Q10650" s="36">
        <f t="shared" si="946"/>
        <v>0</v>
      </c>
    </row>
    <row r="10651" spans="1:17" x14ac:dyDescent="0.3">
      <c r="A10651" s="29">
        <v>2722303</v>
      </c>
      <c r="B10651" s="1">
        <v>134</v>
      </c>
      <c r="C10651" s="1" t="s">
        <v>35</v>
      </c>
      <c r="D10651" s="1" t="s">
        <v>53</v>
      </c>
      <c r="E10651" s="1" t="s">
        <v>54</v>
      </c>
      <c r="F10651" s="47">
        <v>714</v>
      </c>
      <c r="G10651" s="34">
        <v>1926.95</v>
      </c>
      <c r="H10651" s="1" t="s">
        <v>218</v>
      </c>
      <c r="I10651" s="34">
        <v>1.5758E-3</v>
      </c>
      <c r="J10651" s="34">
        <v>1999.1989000000001</v>
      </c>
      <c r="K10651" s="35" t="str">
        <f t="shared" si="942"/>
        <v>Regte Heide &amp; Riels Laag_H4030</v>
      </c>
      <c r="L10651" s="36">
        <f>VLOOKUP(D10651,DATA!A:F,5,FALSE)</f>
        <v>1.0986712608830001E-2</v>
      </c>
      <c r="M10651" s="37">
        <f>VLOOKUP(D10651,DATA!A:F,6,FALSE)</f>
        <v>982</v>
      </c>
      <c r="N10651" s="36">
        <f t="shared" si="943"/>
        <v>99.996901245064123</v>
      </c>
      <c r="O10651" s="36">
        <f t="shared" si="944"/>
        <v>99.996901298710327</v>
      </c>
      <c r="P10651" s="36">
        <f t="shared" si="945"/>
        <v>5.3646203923563007E-8</v>
      </c>
      <c r="Q10651" s="36">
        <f t="shared" si="946"/>
        <v>0</v>
      </c>
    </row>
    <row r="10652" spans="1:17" x14ac:dyDescent="0.3">
      <c r="A10652" s="29">
        <v>2722304</v>
      </c>
      <c r="B10652" s="1">
        <v>134</v>
      </c>
      <c r="C10652" s="1" t="s">
        <v>35</v>
      </c>
      <c r="D10652" s="1" t="s">
        <v>53</v>
      </c>
      <c r="E10652" s="1" t="s">
        <v>54</v>
      </c>
      <c r="F10652" s="47">
        <v>714</v>
      </c>
      <c r="G10652" s="34">
        <v>1570.93</v>
      </c>
      <c r="H10652" s="1" t="s">
        <v>218</v>
      </c>
      <c r="I10652" s="34">
        <v>1.5184E-3</v>
      </c>
      <c r="J10652" s="34">
        <v>542.18677000000002</v>
      </c>
      <c r="K10652" s="35" t="str">
        <f t="shared" si="942"/>
        <v>Regte Heide &amp; Riels Laag_H4030</v>
      </c>
      <c r="L10652" s="36">
        <f>VLOOKUP(D10652,DATA!A:F,5,FALSE)</f>
        <v>1.0986712608830001E-2</v>
      </c>
      <c r="M10652" s="37">
        <f>VLOOKUP(D10652,DATA!A:F,6,FALSE)</f>
        <v>982</v>
      </c>
      <c r="N10652" s="36">
        <f t="shared" si="943"/>
        <v>99.84537954955303</v>
      </c>
      <c r="O10652" s="36">
        <f t="shared" si="944"/>
        <v>99.845382124956373</v>
      </c>
      <c r="P10652" s="36">
        <f t="shared" si="945"/>
        <v>2.5754033430303025E-6</v>
      </c>
      <c r="Q10652" s="36">
        <f t="shared" si="946"/>
        <v>0</v>
      </c>
    </row>
    <row r="10653" spans="1:17" x14ac:dyDescent="0.3">
      <c r="A10653" s="29">
        <v>2723832</v>
      </c>
      <c r="B10653" s="1">
        <v>134</v>
      </c>
      <c r="C10653" s="1" t="s">
        <v>35</v>
      </c>
      <c r="D10653" s="1" t="s">
        <v>53</v>
      </c>
      <c r="E10653" s="1" t="s">
        <v>54</v>
      </c>
      <c r="F10653" s="47">
        <v>714</v>
      </c>
      <c r="G10653" s="34">
        <v>1737.49</v>
      </c>
      <c r="H10653" s="1" t="s">
        <v>218</v>
      </c>
      <c r="I10653" s="34">
        <v>1.5150000000000001E-3</v>
      </c>
      <c r="J10653" s="34">
        <v>3412.9630999999999</v>
      </c>
      <c r="K10653" s="35" t="str">
        <f t="shared" si="942"/>
        <v>Regte Heide &amp; Riels Laag_H4030</v>
      </c>
      <c r="L10653" s="36">
        <f>VLOOKUP(D10653,DATA!A:F,5,FALSE)</f>
        <v>1.0986712608830001E-2</v>
      </c>
      <c r="M10653" s="37">
        <f>VLOOKUP(D10653,DATA!A:F,6,FALSE)</f>
        <v>982</v>
      </c>
      <c r="N10653" s="36">
        <f t="shared" si="943"/>
        <v>99.975163221528476</v>
      </c>
      <c r="O10653" s="36">
        <f t="shared" si="944"/>
        <v>99.975163634827311</v>
      </c>
      <c r="P10653" s="36">
        <f t="shared" si="945"/>
        <v>4.1329883515572874E-7</v>
      </c>
      <c r="Q10653" s="36">
        <f t="shared" si="946"/>
        <v>0</v>
      </c>
    </row>
    <row r="10654" spans="1:17" x14ac:dyDescent="0.3">
      <c r="A10654" s="29">
        <v>2725361</v>
      </c>
      <c r="B10654" s="1">
        <v>134</v>
      </c>
      <c r="C10654" s="1" t="s">
        <v>35</v>
      </c>
      <c r="D10654" s="1" t="s">
        <v>53</v>
      </c>
      <c r="E10654" s="1" t="s">
        <v>54</v>
      </c>
      <c r="F10654" s="47">
        <v>714</v>
      </c>
      <c r="G10654" s="34">
        <v>2010.63</v>
      </c>
      <c r="H10654" s="1" t="s">
        <v>218</v>
      </c>
      <c r="I10654" s="34">
        <v>1.6022E-3</v>
      </c>
      <c r="J10654" s="34">
        <v>582.2328</v>
      </c>
      <c r="K10654" s="35" t="str">
        <f t="shared" si="942"/>
        <v>Regte Heide &amp; Riels Laag_H4030</v>
      </c>
      <c r="L10654" s="36">
        <f>VLOOKUP(D10654,DATA!A:F,5,FALSE)</f>
        <v>1.0986712608830001E-2</v>
      </c>
      <c r="M10654" s="37">
        <f>VLOOKUP(D10654,DATA!A:F,6,FALSE)</f>
        <v>982</v>
      </c>
      <c r="N10654" s="36">
        <f t="shared" si="943"/>
        <v>99.998764283557932</v>
      </c>
      <c r="O10654" s="36">
        <f t="shared" si="944"/>
        <v>99.998764305309692</v>
      </c>
      <c r="P10654" s="36">
        <f t="shared" si="945"/>
        <v>2.1751759504695656E-8</v>
      </c>
      <c r="Q10654" s="36">
        <f t="shared" si="946"/>
        <v>0</v>
      </c>
    </row>
    <row r="10655" spans="1:17" x14ac:dyDescent="0.3">
      <c r="A10655" s="29">
        <v>2725362</v>
      </c>
      <c r="B10655" s="1">
        <v>134</v>
      </c>
      <c r="C10655" s="1" t="s">
        <v>35</v>
      </c>
      <c r="D10655" s="1" t="s">
        <v>53</v>
      </c>
      <c r="E10655" s="1" t="s">
        <v>54</v>
      </c>
      <c r="F10655" s="47">
        <v>714</v>
      </c>
      <c r="G10655" s="34">
        <v>1783.9</v>
      </c>
      <c r="H10655" s="1" t="s">
        <v>218</v>
      </c>
      <c r="I10655" s="34">
        <v>1.7796000000000001E-3</v>
      </c>
      <c r="J10655" s="34">
        <v>1874.2943</v>
      </c>
      <c r="K10655" s="35" t="str">
        <f t="shared" si="942"/>
        <v>Regte Heide &amp; Riels Laag_H4030</v>
      </c>
      <c r="L10655" s="36">
        <f>VLOOKUP(D10655,DATA!A:F,5,FALSE)</f>
        <v>1.0986712608830001E-2</v>
      </c>
      <c r="M10655" s="37">
        <f>VLOOKUP(D10655,DATA!A:F,6,FALSE)</f>
        <v>982</v>
      </c>
      <c r="N10655" s="36">
        <f t="shared" si="943"/>
        <v>99.985082553435262</v>
      </c>
      <c r="O10655" s="36">
        <f t="shared" si="944"/>
        <v>99.985082845054123</v>
      </c>
      <c r="P10655" s="36">
        <f t="shared" si="945"/>
        <v>2.9161886061501718E-7</v>
      </c>
      <c r="Q10655" s="36">
        <f t="shared" si="946"/>
        <v>0</v>
      </c>
    </row>
    <row r="10656" spans="1:17" x14ac:dyDescent="0.3">
      <c r="A10656" s="29">
        <v>2726890</v>
      </c>
      <c r="B10656" s="1">
        <v>134</v>
      </c>
      <c r="C10656" s="1" t="s">
        <v>35</v>
      </c>
      <c r="D10656" s="1" t="s">
        <v>53</v>
      </c>
      <c r="E10656" s="1" t="s">
        <v>54</v>
      </c>
      <c r="F10656" s="47">
        <v>714</v>
      </c>
      <c r="G10656" s="34">
        <v>1897.17</v>
      </c>
      <c r="H10656" s="1" t="s">
        <v>218</v>
      </c>
      <c r="I10656" s="34">
        <v>1.6724000000000001E-3</v>
      </c>
      <c r="J10656" s="34">
        <v>5175.47</v>
      </c>
      <c r="K10656" s="35" t="str">
        <f t="shared" si="942"/>
        <v>Regte Heide &amp; Riels Laag_H4030</v>
      </c>
      <c r="L10656" s="36">
        <f>VLOOKUP(D10656,DATA!A:F,5,FALSE)</f>
        <v>1.0986712608830001E-2</v>
      </c>
      <c r="M10656" s="37">
        <f>VLOOKUP(D10656,DATA!A:F,6,FALSE)</f>
        <v>982</v>
      </c>
      <c r="N10656" s="36">
        <f t="shared" si="943"/>
        <v>99.995701901546227</v>
      </c>
      <c r="O10656" s="36">
        <f t="shared" si="944"/>
        <v>99.995701980516131</v>
      </c>
      <c r="P10656" s="36">
        <f t="shared" si="945"/>
        <v>7.8969904393488832E-8</v>
      </c>
      <c r="Q10656" s="36">
        <f t="shared" si="946"/>
        <v>0</v>
      </c>
    </row>
    <row r="10657" spans="1:17" x14ac:dyDescent="0.3">
      <c r="A10657" s="29">
        <v>2728420</v>
      </c>
      <c r="B10657" s="1">
        <v>134</v>
      </c>
      <c r="C10657" s="1" t="s">
        <v>35</v>
      </c>
      <c r="D10657" s="1" t="s">
        <v>53</v>
      </c>
      <c r="E10657" s="1" t="s">
        <v>54</v>
      </c>
      <c r="F10657" s="47">
        <v>714</v>
      </c>
      <c r="G10657" s="34">
        <v>1724.55</v>
      </c>
      <c r="H10657" s="1" t="s">
        <v>218</v>
      </c>
      <c r="I10657" s="34">
        <v>1.6096000000000001E-3</v>
      </c>
      <c r="J10657" s="34">
        <v>355.19094999999999</v>
      </c>
      <c r="K10657" s="35" t="str">
        <f t="shared" si="942"/>
        <v>Regte Heide &amp; Riels Laag_H4030</v>
      </c>
      <c r="L10657" s="36">
        <f>VLOOKUP(D10657,DATA!A:F,5,FALSE)</f>
        <v>1.0986712608830001E-2</v>
      </c>
      <c r="M10657" s="37">
        <f>VLOOKUP(D10657,DATA!A:F,6,FALSE)</f>
        <v>982</v>
      </c>
      <c r="N10657" s="36">
        <f t="shared" si="943"/>
        <v>99.971369984052458</v>
      </c>
      <c r="O10657" s="36">
        <f t="shared" si="944"/>
        <v>99.971370490202318</v>
      </c>
      <c r="P10657" s="36">
        <f t="shared" si="945"/>
        <v>5.0614985980246274E-7</v>
      </c>
      <c r="Q10657" s="36">
        <f t="shared" si="946"/>
        <v>0</v>
      </c>
    </row>
    <row r="10658" spans="1:17" x14ac:dyDescent="0.3">
      <c r="A10658" s="29">
        <v>2797310</v>
      </c>
      <c r="B10658" s="1">
        <v>133</v>
      </c>
      <c r="C10658" s="1" t="s">
        <v>17</v>
      </c>
      <c r="D10658" s="1" t="s">
        <v>25</v>
      </c>
      <c r="E10658" s="1" t="s">
        <v>23</v>
      </c>
      <c r="F10658" s="47">
        <v>1857</v>
      </c>
      <c r="G10658" s="34">
        <v>1923.8</v>
      </c>
      <c r="H10658" s="1" t="s">
        <v>218</v>
      </c>
      <c r="I10658" s="34">
        <v>2.2088E-2</v>
      </c>
      <c r="J10658" s="34">
        <v>9545.6380000000008</v>
      </c>
      <c r="K10658" s="35" t="str">
        <f t="shared" si="942"/>
        <v>Kampina &amp; Oisterwijkse Vennen_ZGH91E0C</v>
      </c>
      <c r="L10658" s="36">
        <f>VLOOKUP(D10658,DATA!A:F,5,FALSE)</f>
        <v>6.9280917156857415E-3</v>
      </c>
      <c r="M10658" s="37">
        <f>VLOOKUP(D10658,DATA!A:F,6,FALSE)</f>
        <v>2282</v>
      </c>
      <c r="N10658" s="36">
        <f t="shared" si="943"/>
        <v>7.7155174563410096</v>
      </c>
      <c r="O10658" s="36">
        <f t="shared" si="944"/>
        <v>7.716607118485447</v>
      </c>
      <c r="P10658" s="36">
        <f t="shared" si="945"/>
        <v>1.0896621444373977E-3</v>
      </c>
      <c r="Q10658" s="36">
        <f t="shared" si="946"/>
        <v>0.10401520373103113</v>
      </c>
    </row>
    <row r="10659" spans="1:17" x14ac:dyDescent="0.3">
      <c r="A10659" s="29">
        <v>2798840</v>
      </c>
      <c r="B10659" s="1">
        <v>133</v>
      </c>
      <c r="C10659" s="1" t="s">
        <v>17</v>
      </c>
      <c r="D10659" s="1" t="s">
        <v>25</v>
      </c>
      <c r="E10659" s="1" t="s">
        <v>23</v>
      </c>
      <c r="F10659" s="47">
        <v>1857</v>
      </c>
      <c r="G10659" s="34">
        <v>1979.25</v>
      </c>
      <c r="H10659" s="1" t="s">
        <v>218</v>
      </c>
      <c r="I10659" s="34">
        <v>2.3602999999999999E-2</v>
      </c>
      <c r="J10659" s="34">
        <v>10000</v>
      </c>
      <c r="K10659" s="35" t="str">
        <f t="shared" si="942"/>
        <v>Kampina &amp; Oisterwijkse Vennen_ZGH91E0C</v>
      </c>
      <c r="L10659" s="36">
        <f>VLOOKUP(D10659,DATA!A:F,5,FALSE)</f>
        <v>6.9280917156857415E-3</v>
      </c>
      <c r="M10659" s="37">
        <f>VLOOKUP(D10659,DATA!A:F,6,FALSE)</f>
        <v>2282</v>
      </c>
      <c r="N10659" s="36">
        <f t="shared" si="943"/>
        <v>10.934201593349023</v>
      </c>
      <c r="O10659" s="36">
        <f t="shared" si="944"/>
        <v>10.935794193014818</v>
      </c>
      <c r="P10659" s="36">
        <f t="shared" si="945"/>
        <v>1.592599665794836E-3</v>
      </c>
      <c r="Q10659" s="36">
        <f t="shared" si="946"/>
        <v>0.1592599665794836</v>
      </c>
    </row>
    <row r="10660" spans="1:17" x14ac:dyDescent="0.3">
      <c r="A10660" s="29">
        <v>2800368</v>
      </c>
      <c r="B10660" s="1">
        <v>133</v>
      </c>
      <c r="C10660" s="1" t="s">
        <v>17</v>
      </c>
      <c r="D10660" s="1" t="s">
        <v>25</v>
      </c>
      <c r="E10660" s="1" t="s">
        <v>23</v>
      </c>
      <c r="F10660" s="47">
        <v>1857</v>
      </c>
      <c r="G10660" s="34">
        <v>1894.56</v>
      </c>
      <c r="H10660" s="1" t="s">
        <v>218</v>
      </c>
      <c r="I10660" s="34">
        <v>2.2064E-2</v>
      </c>
      <c r="J10660" s="34">
        <v>8852.83</v>
      </c>
      <c r="K10660" s="35" t="str">
        <f t="shared" si="942"/>
        <v>Kampina &amp; Oisterwijkse Vennen_ZGH91E0C</v>
      </c>
      <c r="L10660" s="36">
        <f>VLOOKUP(D10660,DATA!A:F,5,FALSE)</f>
        <v>6.9280917156857415E-3</v>
      </c>
      <c r="M10660" s="37">
        <f>VLOOKUP(D10660,DATA!A:F,6,FALSE)</f>
        <v>2282</v>
      </c>
      <c r="N10660" s="36">
        <f t="shared" si="943"/>
        <v>6.3910952890249364</v>
      </c>
      <c r="O10660" s="36">
        <f t="shared" si="944"/>
        <v>6.3920098639378713</v>
      </c>
      <c r="P10660" s="36">
        <f t="shared" si="945"/>
        <v>9.1457491293489568E-4</v>
      </c>
      <c r="Q10660" s="36">
        <f t="shared" si="946"/>
        <v>8.0965762264774324E-2</v>
      </c>
    </row>
    <row r="10661" spans="1:17" x14ac:dyDescent="0.3">
      <c r="A10661" s="29">
        <v>2801898</v>
      </c>
      <c r="B10661" s="1">
        <v>133</v>
      </c>
      <c r="C10661" s="1" t="s">
        <v>17</v>
      </c>
      <c r="D10661" s="1" t="s">
        <v>25</v>
      </c>
      <c r="E10661" s="1" t="s">
        <v>23</v>
      </c>
      <c r="F10661" s="47">
        <v>1857</v>
      </c>
      <c r="G10661" s="34">
        <v>1988.91</v>
      </c>
      <c r="H10661" s="1" t="s">
        <v>218</v>
      </c>
      <c r="I10661" s="34">
        <v>2.3927E-2</v>
      </c>
      <c r="J10661" s="34">
        <v>10000</v>
      </c>
      <c r="K10661" s="35" t="str">
        <f t="shared" si="942"/>
        <v>Kampina &amp; Oisterwijkse Vennen_ZGH91E0C</v>
      </c>
      <c r="L10661" s="36">
        <f>VLOOKUP(D10661,DATA!A:F,5,FALSE)</f>
        <v>6.9280917156857415E-3</v>
      </c>
      <c r="M10661" s="37">
        <f>VLOOKUP(D10661,DATA!A:F,6,FALSE)</f>
        <v>2282</v>
      </c>
      <c r="N10661" s="36">
        <f t="shared" si="943"/>
        <v>11.603204582812909</v>
      </c>
      <c r="O10661" s="36">
        <f t="shared" si="944"/>
        <v>11.604904954994888</v>
      </c>
      <c r="P10661" s="36">
        <f t="shared" si="945"/>
        <v>1.7003721819790485E-3</v>
      </c>
      <c r="Q10661" s="36">
        <f t="shared" si="946"/>
        <v>0.17003721819790485</v>
      </c>
    </row>
    <row r="10662" spans="1:17" x14ac:dyDescent="0.3">
      <c r="A10662" s="29">
        <v>2803426</v>
      </c>
      <c r="B10662" s="1">
        <v>133</v>
      </c>
      <c r="C10662" s="1" t="s">
        <v>17</v>
      </c>
      <c r="D10662" s="1" t="s">
        <v>25</v>
      </c>
      <c r="E10662" s="1" t="s">
        <v>23</v>
      </c>
      <c r="F10662" s="47">
        <v>1857</v>
      </c>
      <c r="G10662" s="34">
        <v>1872.87</v>
      </c>
      <c r="H10662" s="1" t="s">
        <v>218</v>
      </c>
      <c r="I10662" s="34">
        <v>2.1995000000000001E-2</v>
      </c>
      <c r="J10662" s="34">
        <v>8266.4330000000009</v>
      </c>
      <c r="K10662" s="35" t="str">
        <f t="shared" si="942"/>
        <v>Kampina &amp; Oisterwijkse Vennen_ZGH91E0C</v>
      </c>
      <c r="L10662" s="36">
        <f>VLOOKUP(D10662,DATA!A:F,5,FALSE)</f>
        <v>6.9280917156857415E-3</v>
      </c>
      <c r="M10662" s="37">
        <f>VLOOKUP(D10662,DATA!A:F,6,FALSE)</f>
        <v>2282</v>
      </c>
      <c r="N10662" s="36">
        <f t="shared" si="943"/>
        <v>5.5488599940255874</v>
      </c>
      <c r="O10662" s="36">
        <f t="shared" si="944"/>
        <v>5.549658683541101</v>
      </c>
      <c r="P10662" s="36">
        <f t="shared" si="945"/>
        <v>7.9868951551365086E-4</v>
      </c>
      <c r="Q10662" s="36">
        <f t="shared" si="946"/>
        <v>6.602313367796056E-2</v>
      </c>
    </row>
    <row r="10663" spans="1:17" x14ac:dyDescent="0.3">
      <c r="A10663" s="29">
        <v>2803427</v>
      </c>
      <c r="B10663" s="1">
        <v>133</v>
      </c>
      <c r="C10663" s="1" t="s">
        <v>17</v>
      </c>
      <c r="D10663" s="1" t="s">
        <v>25</v>
      </c>
      <c r="E10663" s="1" t="s">
        <v>23</v>
      </c>
      <c r="F10663" s="47">
        <v>1857</v>
      </c>
      <c r="G10663" s="34">
        <v>1889.17</v>
      </c>
      <c r="H10663" s="1" t="s">
        <v>218</v>
      </c>
      <c r="I10663" s="34">
        <v>2.2908999999999999E-2</v>
      </c>
      <c r="J10663" s="34">
        <v>9037.6589999999997</v>
      </c>
      <c r="K10663" s="35" t="str">
        <f t="shared" si="942"/>
        <v>Kampina &amp; Oisterwijkse Vennen_ZGH91E0C</v>
      </c>
      <c r="L10663" s="36">
        <f>VLOOKUP(D10663,DATA!A:F,5,FALSE)</f>
        <v>6.9280917156857415E-3</v>
      </c>
      <c r="M10663" s="37">
        <f>VLOOKUP(D10663,DATA!A:F,6,FALSE)</f>
        <v>2282</v>
      </c>
      <c r="N10663" s="36">
        <f t="shared" si="943"/>
        <v>6.1712941982309708</v>
      </c>
      <c r="O10663" s="36">
        <f t="shared" si="944"/>
        <v>6.1722132965000638</v>
      </c>
      <c r="P10663" s="36">
        <f t="shared" si="945"/>
        <v>9.190982690929772E-4</v>
      </c>
      <c r="Q10663" s="36">
        <f t="shared" si="946"/>
        <v>8.3064967435525661E-2</v>
      </c>
    </row>
    <row r="10664" spans="1:17" x14ac:dyDescent="0.3">
      <c r="A10664" s="29">
        <v>2803427</v>
      </c>
      <c r="B10664" s="1">
        <v>133</v>
      </c>
      <c r="C10664" s="1" t="s">
        <v>17</v>
      </c>
      <c r="D10664" s="1" t="s">
        <v>31</v>
      </c>
      <c r="E10664" s="1" t="s">
        <v>32</v>
      </c>
      <c r="F10664" s="47">
        <v>1786</v>
      </c>
      <c r="G10664" s="34">
        <v>1889.17</v>
      </c>
      <c r="H10664" s="1" t="s">
        <v>218</v>
      </c>
      <c r="I10664" s="34">
        <v>2.2908999999999999E-2</v>
      </c>
      <c r="J10664" s="34">
        <v>225.30992000000001</v>
      </c>
      <c r="K10664" s="35" t="str">
        <f t="shared" si="942"/>
        <v>Kampina &amp; Oisterwijkse Vennen_Lg03</v>
      </c>
      <c r="L10664" s="36">
        <f>VLOOKUP(D10664,DATA!A:F,5,FALSE)</f>
        <v>6.9280917156857415E-3</v>
      </c>
      <c r="M10664" s="37">
        <f>VLOOKUP(D10664,DATA!A:F,6,FALSE)</f>
        <v>2211</v>
      </c>
      <c r="N10664" s="36">
        <f t="shared" si="943"/>
        <v>9.711777012892048</v>
      </c>
      <c r="O10664" s="36">
        <f t="shared" si="944"/>
        <v>9.7131688145153685</v>
      </c>
      <c r="P10664" s="36">
        <f t="shared" si="945"/>
        <v>1.3918016233205321E-3</v>
      </c>
      <c r="Q10664" s="36">
        <f t="shared" si="946"/>
        <v>3.135867124062192E-3</v>
      </c>
    </row>
    <row r="10665" spans="1:17" x14ac:dyDescent="0.3">
      <c r="A10665" s="29">
        <v>2804956</v>
      </c>
      <c r="B10665" s="1">
        <v>133</v>
      </c>
      <c r="C10665" s="1" t="s">
        <v>17</v>
      </c>
      <c r="D10665" s="1" t="s">
        <v>25</v>
      </c>
      <c r="E10665" s="1" t="s">
        <v>23</v>
      </c>
      <c r="F10665" s="47">
        <v>1857</v>
      </c>
      <c r="G10665" s="34">
        <v>1962.46</v>
      </c>
      <c r="H10665" s="1" t="s">
        <v>218</v>
      </c>
      <c r="I10665" s="34">
        <v>2.3723999999999999E-2</v>
      </c>
      <c r="J10665" s="34">
        <v>10000</v>
      </c>
      <c r="K10665" s="35" t="str">
        <f t="shared" si="942"/>
        <v>Kampina &amp; Oisterwijkse Vennen_ZGH91E0C</v>
      </c>
      <c r="L10665" s="36">
        <f>VLOOKUP(D10665,DATA!A:F,5,FALSE)</f>
        <v>6.9280917156857415E-3</v>
      </c>
      <c r="M10665" s="37">
        <f>VLOOKUP(D10665,DATA!A:F,6,FALSE)</f>
        <v>2282</v>
      </c>
      <c r="N10665" s="36">
        <f t="shared" si="943"/>
        <v>9.8517855795009499</v>
      </c>
      <c r="O10665" s="36">
        <f t="shared" si="944"/>
        <v>9.8532454094935105</v>
      </c>
      <c r="P10665" s="36">
        <f t="shared" si="945"/>
        <v>1.4598299925605573E-3</v>
      </c>
      <c r="Q10665" s="36">
        <f t="shared" si="946"/>
        <v>0.14598299925605573</v>
      </c>
    </row>
    <row r="10666" spans="1:17" x14ac:dyDescent="0.3">
      <c r="A10666" s="29">
        <v>2804957</v>
      </c>
      <c r="B10666" s="1">
        <v>133</v>
      </c>
      <c r="C10666" s="1" t="s">
        <v>17</v>
      </c>
      <c r="D10666" s="1" t="s">
        <v>25</v>
      </c>
      <c r="E10666" s="1" t="s">
        <v>23</v>
      </c>
      <c r="F10666" s="47">
        <v>1857</v>
      </c>
      <c r="G10666" s="34">
        <v>1897.83</v>
      </c>
      <c r="H10666" s="1" t="s">
        <v>218</v>
      </c>
      <c r="I10666" s="34">
        <v>2.3445000000000001E-2</v>
      </c>
      <c r="J10666" s="34">
        <v>1639.0554</v>
      </c>
      <c r="K10666" s="35" t="str">
        <f t="shared" si="942"/>
        <v>Kampina &amp; Oisterwijkse Vennen_ZGH91E0C</v>
      </c>
      <c r="L10666" s="36">
        <f>VLOOKUP(D10666,DATA!A:F,5,FALSE)</f>
        <v>6.9280917156857415E-3</v>
      </c>
      <c r="M10666" s="37">
        <f>VLOOKUP(D10666,DATA!A:F,6,FALSE)</f>
        <v>2282</v>
      </c>
      <c r="N10666" s="36">
        <f t="shared" si="943"/>
        <v>6.5279775093932626</v>
      </c>
      <c r="O10666" s="36">
        <f t="shared" si="944"/>
        <v>6.5289686946210779</v>
      </c>
      <c r="P10666" s="36">
        <f t="shared" si="945"/>
        <v>9.9118522781527219E-4</v>
      </c>
      <c r="Q10666" s="36">
        <f t="shared" si="946"/>
        <v>1.6246075000508519E-2</v>
      </c>
    </row>
    <row r="10667" spans="1:17" x14ac:dyDescent="0.3">
      <c r="A10667" s="29">
        <v>2804957</v>
      </c>
      <c r="B10667" s="1">
        <v>133</v>
      </c>
      <c r="C10667" s="1" t="s">
        <v>17</v>
      </c>
      <c r="D10667" s="1" t="s">
        <v>31</v>
      </c>
      <c r="E10667" s="1" t="s">
        <v>32</v>
      </c>
      <c r="F10667" s="47">
        <v>1786</v>
      </c>
      <c r="G10667" s="34">
        <v>1897.83</v>
      </c>
      <c r="H10667" s="1" t="s">
        <v>218</v>
      </c>
      <c r="I10667" s="34">
        <v>2.3445000000000001E-2</v>
      </c>
      <c r="J10667" s="34">
        <v>418.50824</v>
      </c>
      <c r="K10667" s="35" t="str">
        <f t="shared" si="942"/>
        <v>Kampina &amp; Oisterwijkse Vennen_Lg03</v>
      </c>
      <c r="L10667" s="36">
        <f>VLOOKUP(D10667,DATA!A:F,5,FALSE)</f>
        <v>6.9280917156857415E-3</v>
      </c>
      <c r="M10667" s="37">
        <f>VLOOKUP(D10667,DATA!A:F,6,FALSE)</f>
        <v>2211</v>
      </c>
      <c r="N10667" s="36">
        <f t="shared" si="943"/>
        <v>10.25073449389061</v>
      </c>
      <c r="O10667" s="36">
        <f t="shared" si="944"/>
        <v>10.25222893151625</v>
      </c>
      <c r="P10667" s="36">
        <f t="shared" si="945"/>
        <v>1.4944376256398328E-3</v>
      </c>
      <c r="Q10667" s="36">
        <f t="shared" si="946"/>
        <v>6.2543446049630538E-3</v>
      </c>
    </row>
    <row r="10668" spans="1:17" x14ac:dyDescent="0.3">
      <c r="A10668" s="29">
        <v>2808015</v>
      </c>
      <c r="B10668" s="1">
        <v>133</v>
      </c>
      <c r="C10668" s="1" t="s">
        <v>17</v>
      </c>
      <c r="D10668" s="1" t="s">
        <v>31</v>
      </c>
      <c r="E10668" s="1" t="s">
        <v>32</v>
      </c>
      <c r="F10668" s="47">
        <v>1786</v>
      </c>
      <c r="G10668" s="34">
        <v>1794.13</v>
      </c>
      <c r="H10668" s="1" t="s">
        <v>218</v>
      </c>
      <c r="I10668" s="34">
        <v>2.2082000000000001E-2</v>
      </c>
      <c r="J10668" s="34">
        <v>343.7047</v>
      </c>
      <c r="K10668" s="35" t="str">
        <f t="shared" si="942"/>
        <v>Kampina &amp; Oisterwijkse Vennen_Lg03</v>
      </c>
      <c r="L10668" s="36">
        <f>VLOOKUP(D10668,DATA!A:F,5,FALSE)</f>
        <v>6.9280917156857415E-3</v>
      </c>
      <c r="M10668" s="37">
        <f>VLOOKUP(D10668,DATA!A:F,6,FALSE)</f>
        <v>2211</v>
      </c>
      <c r="N10668" s="36">
        <f t="shared" si="943"/>
        <v>5.2744288215682236</v>
      </c>
      <c r="O10668" s="36">
        <f t="shared" si="944"/>
        <v>5.2751932281516636</v>
      </c>
      <c r="P10668" s="36">
        <f t="shared" si="945"/>
        <v>7.6440658344001378E-4</v>
      </c>
      <c r="Q10668" s="36">
        <f t="shared" si="946"/>
        <v>2.6273013543927494E-3</v>
      </c>
    </row>
    <row r="10669" spans="1:17" x14ac:dyDescent="0.3">
      <c r="A10669" s="29">
        <v>2811075</v>
      </c>
      <c r="B10669" s="1">
        <v>133</v>
      </c>
      <c r="C10669" s="1" t="s">
        <v>17</v>
      </c>
      <c r="D10669" s="1" t="s">
        <v>53</v>
      </c>
      <c r="E10669" s="1" t="s">
        <v>54</v>
      </c>
      <c r="F10669" s="47">
        <v>714</v>
      </c>
      <c r="G10669" s="34">
        <v>1601.98</v>
      </c>
      <c r="H10669" s="1" t="s">
        <v>218</v>
      </c>
      <c r="I10669" s="34">
        <v>2.0256E-2</v>
      </c>
      <c r="J10669" s="34">
        <v>1577.3042</v>
      </c>
      <c r="K10669" s="35" t="str">
        <f t="shared" si="942"/>
        <v>Kampina &amp; Oisterwijkse Vennen_H4030</v>
      </c>
      <c r="L10669" s="36">
        <f>VLOOKUP(D10669,DATA!A:F,5,FALSE)</f>
        <v>1.0986712608830001E-2</v>
      </c>
      <c r="M10669" s="37">
        <f>VLOOKUP(D10669,DATA!A:F,6,FALSE)</f>
        <v>982</v>
      </c>
      <c r="N10669" s="36">
        <f t="shared" si="943"/>
        <v>99.890021708795359</v>
      </c>
      <c r="O10669" s="36">
        <f t="shared" si="944"/>
        <v>99.890046154485887</v>
      </c>
      <c r="P10669" s="36">
        <f t="shared" si="945"/>
        <v>2.444569052784118E-5</v>
      </c>
      <c r="Q10669" s="36">
        <f t="shared" si="946"/>
        <v>3.8558290341464109E-4</v>
      </c>
    </row>
    <row r="10670" spans="1:17" x14ac:dyDescent="0.3">
      <c r="A10670" s="29">
        <v>2812603</v>
      </c>
      <c r="B10670" s="1">
        <v>133</v>
      </c>
      <c r="C10670" s="1" t="s">
        <v>17</v>
      </c>
      <c r="D10670" s="1" t="s">
        <v>53</v>
      </c>
      <c r="E10670" s="1" t="s">
        <v>54</v>
      </c>
      <c r="F10670" s="47">
        <v>714</v>
      </c>
      <c r="G10670" s="34">
        <v>1469.05</v>
      </c>
      <c r="H10670" s="1" t="s">
        <v>218</v>
      </c>
      <c r="I10670" s="34">
        <v>1.7564E-2</v>
      </c>
      <c r="J10670" s="34">
        <v>3872.9645999999998</v>
      </c>
      <c r="K10670" s="35" t="str">
        <f t="shared" si="942"/>
        <v>Kampina &amp; Oisterwijkse Vennen_H4030</v>
      </c>
      <c r="L10670" s="36">
        <f>VLOOKUP(D10670,DATA!A:F,5,FALSE)</f>
        <v>1.0986712608830001E-2</v>
      </c>
      <c r="M10670" s="37">
        <f>VLOOKUP(D10670,DATA!A:F,6,FALSE)</f>
        <v>982</v>
      </c>
      <c r="N10670" s="36">
        <f t="shared" si="943"/>
        <v>99.527935670262551</v>
      </c>
      <c r="O10670" s="36">
        <f t="shared" si="944"/>
        <v>99.52802632611953</v>
      </c>
      <c r="P10670" s="36">
        <f t="shared" si="945"/>
        <v>9.065585697953793E-5</v>
      </c>
      <c r="Q10670" s="36">
        <f t="shared" si="946"/>
        <v>3.511069248644133E-3</v>
      </c>
    </row>
    <row r="10671" spans="1:17" x14ac:dyDescent="0.3">
      <c r="A10671" s="29">
        <v>2812604</v>
      </c>
      <c r="B10671" s="1">
        <v>133</v>
      </c>
      <c r="C10671" s="1" t="s">
        <v>17</v>
      </c>
      <c r="D10671" s="1" t="s">
        <v>53</v>
      </c>
      <c r="E10671" s="1" t="s">
        <v>54</v>
      </c>
      <c r="F10671" s="47">
        <v>714</v>
      </c>
      <c r="G10671" s="34">
        <v>1228.6400000000001</v>
      </c>
      <c r="H10671" s="1" t="s">
        <v>218</v>
      </c>
      <c r="I10671" s="34">
        <v>1.45928E-2</v>
      </c>
      <c r="J10671" s="34">
        <v>4046.8577</v>
      </c>
      <c r="K10671" s="35" t="str">
        <f t="shared" si="942"/>
        <v>Kampina &amp; Oisterwijkse Vennen_H4030</v>
      </c>
      <c r="L10671" s="36">
        <f>VLOOKUP(D10671,DATA!A:F,5,FALSE)</f>
        <v>1.0986712608830001E-2</v>
      </c>
      <c r="M10671" s="37">
        <f>VLOOKUP(D10671,DATA!A:F,6,FALSE)</f>
        <v>982</v>
      </c>
      <c r="N10671" s="36">
        <f t="shared" si="943"/>
        <v>93.760027231056512</v>
      </c>
      <c r="O10671" s="36">
        <f t="shared" si="944"/>
        <v>93.760965173835842</v>
      </c>
      <c r="P10671" s="36">
        <f t="shared" si="945"/>
        <v>9.3794277933056946E-4</v>
      </c>
      <c r="Q10671" s="36">
        <f t="shared" si="946"/>
        <v>3.795720958693316E-2</v>
      </c>
    </row>
    <row r="10672" spans="1:17" x14ac:dyDescent="0.3">
      <c r="A10672" s="29">
        <v>2814129</v>
      </c>
      <c r="B10672" s="1">
        <v>133</v>
      </c>
      <c r="C10672" s="1" t="s">
        <v>17</v>
      </c>
      <c r="D10672" s="1" t="s">
        <v>89</v>
      </c>
      <c r="E10672" s="1" t="s">
        <v>54</v>
      </c>
      <c r="F10672" s="47">
        <v>714</v>
      </c>
      <c r="G10672" s="34">
        <v>1522.07</v>
      </c>
      <c r="H10672" s="1" t="s">
        <v>218</v>
      </c>
      <c r="I10672" s="34">
        <v>1.6217200000000001E-2</v>
      </c>
      <c r="J10672" s="34">
        <v>187.01137</v>
      </c>
      <c r="K10672" s="35" t="str">
        <f t="shared" si="942"/>
        <v>Kampina &amp; Oisterwijkse Vennen_L4030</v>
      </c>
      <c r="L10672" s="36">
        <f>VLOOKUP(D10672,DATA!A:F,5,FALSE)</f>
        <v>1.0986712608830001E-2</v>
      </c>
      <c r="M10672" s="37">
        <f>VLOOKUP(D10672,DATA!A:F,6,FALSE)</f>
        <v>982</v>
      </c>
      <c r="N10672" s="36">
        <f t="shared" si="943"/>
        <v>99.73580534956595</v>
      </c>
      <c r="O10672" s="36">
        <f t="shared" si="944"/>
        <v>99.735852293585239</v>
      </c>
      <c r="P10672" s="36">
        <f t="shared" si="945"/>
        <v>4.6944019288730487E-5</v>
      </c>
      <c r="Q10672" s="36">
        <f t="shared" si="946"/>
        <v>8.7790653604919128E-5</v>
      </c>
    </row>
    <row r="10673" spans="1:17" x14ac:dyDescent="0.3">
      <c r="A10673" s="29">
        <v>2814131</v>
      </c>
      <c r="B10673" s="1">
        <v>133</v>
      </c>
      <c r="C10673" s="1" t="s">
        <v>17</v>
      </c>
      <c r="D10673" s="1" t="s">
        <v>85</v>
      </c>
      <c r="E10673" s="1" t="s">
        <v>60</v>
      </c>
      <c r="F10673" s="47">
        <v>1071</v>
      </c>
      <c r="G10673" s="34">
        <v>1508.24</v>
      </c>
      <c r="H10673" s="1" t="s">
        <v>218</v>
      </c>
      <c r="I10673" s="34">
        <v>1.7115999999999999E-2</v>
      </c>
      <c r="J10673" s="34">
        <v>12.586183999999999</v>
      </c>
      <c r="K10673" s="35" t="str">
        <f t="shared" si="942"/>
        <v>Kampina &amp; Oisterwijkse Vennen_ZGH9190</v>
      </c>
      <c r="L10673" s="36">
        <f>VLOOKUP(D10673,DATA!A:F,5,FALSE)</f>
        <v>1.3726988247862192E-2</v>
      </c>
      <c r="M10673" s="37">
        <f>VLOOKUP(D10673,DATA!A:F,6,FALSE)</f>
        <v>1285.5</v>
      </c>
      <c r="N10673" s="36">
        <f t="shared" si="943"/>
        <v>95.510733730969719</v>
      </c>
      <c r="O10673" s="36">
        <f t="shared" si="944"/>
        <v>95.511741030539682</v>
      </c>
      <c r="P10673" s="36">
        <f t="shared" si="945"/>
        <v>1.0072995699630383E-3</v>
      </c>
      <c r="Q10673" s="36">
        <f t="shared" si="946"/>
        <v>1.2678057730675671E-4</v>
      </c>
    </row>
    <row r="10674" spans="1:17" x14ac:dyDescent="0.3">
      <c r="A10674" s="29">
        <v>2814132</v>
      </c>
      <c r="B10674" s="1">
        <v>133</v>
      </c>
      <c r="C10674" s="1" t="s">
        <v>17</v>
      </c>
      <c r="D10674" s="1" t="s">
        <v>53</v>
      </c>
      <c r="E10674" s="1" t="s">
        <v>54</v>
      </c>
      <c r="F10674" s="47">
        <v>714</v>
      </c>
      <c r="G10674" s="34">
        <v>1422.35</v>
      </c>
      <c r="H10674" s="1" t="s">
        <v>218</v>
      </c>
      <c r="I10674" s="34">
        <v>1.6537799999999998E-2</v>
      </c>
      <c r="J10674" s="34">
        <v>6219.81</v>
      </c>
      <c r="K10674" s="35" t="str">
        <f t="shared" si="942"/>
        <v>Kampina &amp; Oisterwijkse Vennen_H4030</v>
      </c>
      <c r="L10674" s="36">
        <f>VLOOKUP(D10674,DATA!A:F,5,FALSE)</f>
        <v>1.0986712608830001E-2</v>
      </c>
      <c r="M10674" s="37">
        <f>VLOOKUP(D10674,DATA!A:F,6,FALSE)</f>
        <v>982</v>
      </c>
      <c r="N10674" s="36">
        <f t="shared" si="943"/>
        <v>99.213938607987444</v>
      </c>
      <c r="O10674" s="36">
        <f t="shared" si="944"/>
        <v>99.21408029688547</v>
      </c>
      <c r="P10674" s="36">
        <f t="shared" si="945"/>
        <v>1.4168889802590456E-4</v>
      </c>
      <c r="Q10674" s="36">
        <f t="shared" si="946"/>
        <v>8.8127802483050147E-3</v>
      </c>
    </row>
    <row r="10675" spans="1:17" x14ac:dyDescent="0.3">
      <c r="A10675" s="29">
        <v>2814133</v>
      </c>
      <c r="B10675" s="1">
        <v>133</v>
      </c>
      <c r="C10675" s="1" t="s">
        <v>17</v>
      </c>
      <c r="D10675" s="1" t="s">
        <v>53</v>
      </c>
      <c r="E10675" s="1" t="s">
        <v>54</v>
      </c>
      <c r="F10675" s="47">
        <v>714</v>
      </c>
      <c r="G10675" s="34">
        <v>1199.5999999999999</v>
      </c>
      <c r="H10675" s="1" t="s">
        <v>218</v>
      </c>
      <c r="I10675" s="34">
        <v>1.41116E-2</v>
      </c>
      <c r="J10675" s="34">
        <v>10000</v>
      </c>
      <c r="K10675" s="35" t="str">
        <f t="shared" si="942"/>
        <v>Kampina &amp; Oisterwijkse Vennen_H4030</v>
      </c>
      <c r="L10675" s="36">
        <f>VLOOKUP(D10675,DATA!A:F,5,FALSE)</f>
        <v>1.0986712608830001E-2</v>
      </c>
      <c r="M10675" s="37">
        <f>VLOOKUP(D10675,DATA!A:F,6,FALSE)</f>
        <v>982</v>
      </c>
      <c r="N10675" s="36">
        <f t="shared" si="943"/>
        <v>91.611604315287636</v>
      </c>
      <c r="O10675" s="36">
        <f t="shared" si="944"/>
        <v>91.61279568183285</v>
      </c>
      <c r="P10675" s="36">
        <f t="shared" si="945"/>
        <v>1.1913665452141231E-3</v>
      </c>
      <c r="Q10675" s="36">
        <f t="shared" si="946"/>
        <v>0.11913665452141231</v>
      </c>
    </row>
    <row r="10676" spans="1:17" x14ac:dyDescent="0.3">
      <c r="A10676" s="29">
        <v>2815657</v>
      </c>
      <c r="B10676" s="1">
        <v>133</v>
      </c>
      <c r="C10676" s="1" t="s">
        <v>17</v>
      </c>
      <c r="D10676" s="1" t="s">
        <v>89</v>
      </c>
      <c r="E10676" s="1" t="s">
        <v>54</v>
      </c>
      <c r="F10676" s="47">
        <v>714</v>
      </c>
      <c r="G10676" s="34">
        <v>1534.02</v>
      </c>
      <c r="H10676" s="1" t="s">
        <v>218</v>
      </c>
      <c r="I10676" s="34">
        <v>1.5706399999999999E-2</v>
      </c>
      <c r="J10676" s="34">
        <v>146.42938000000001</v>
      </c>
      <c r="K10676" s="35" t="str">
        <f t="shared" si="942"/>
        <v>Kampina &amp; Oisterwijkse Vennen_L4030</v>
      </c>
      <c r="L10676" s="36">
        <f>VLOOKUP(D10676,DATA!A:F,5,FALSE)</f>
        <v>1.0986712608830001E-2</v>
      </c>
      <c r="M10676" s="37">
        <f>VLOOKUP(D10676,DATA!A:F,6,FALSE)</f>
        <v>982</v>
      </c>
      <c r="N10676" s="36">
        <f t="shared" si="943"/>
        <v>99.768235900985502</v>
      </c>
      <c r="O10676" s="36">
        <f t="shared" si="944"/>
        <v>99.768275798475742</v>
      </c>
      <c r="P10676" s="36">
        <f t="shared" si="945"/>
        <v>3.9897490239582112E-5</v>
      </c>
      <c r="Q10676" s="36">
        <f t="shared" si="946"/>
        <v>5.8421647593380608E-5</v>
      </c>
    </row>
    <row r="10677" spans="1:17" x14ac:dyDescent="0.3">
      <c r="A10677" s="30">
        <v>2815660</v>
      </c>
      <c r="B10677" s="14">
        <v>133</v>
      </c>
      <c r="C10677" s="14" t="s">
        <v>17</v>
      </c>
      <c r="D10677" s="14" t="s">
        <v>55</v>
      </c>
      <c r="E10677" s="14" t="s">
        <v>56</v>
      </c>
      <c r="F10677" s="48">
        <v>500</v>
      </c>
      <c r="G10677" s="38">
        <v>1541.32</v>
      </c>
      <c r="H10677" s="14" t="s">
        <v>218</v>
      </c>
      <c r="I10677" s="38">
        <v>1.8676000000000002E-2</v>
      </c>
      <c r="J10677" s="38">
        <v>2459.0666999999999</v>
      </c>
      <c r="K10677" s="39" t="str">
        <f t="shared" si="942"/>
        <v>Kampina &amp; Oisterwijkse Vennen_H3130</v>
      </c>
      <c r="L10677" s="40">
        <f>VLOOKUP(D10677,DATA!A:F,5,FALSE)</f>
        <v>0</v>
      </c>
      <c r="M10677" s="41">
        <f>VLOOKUP(D10677,DATA!A:F,6,FALSE)</f>
        <v>3.5</v>
      </c>
      <c r="N10677" s="40">
        <f t="shared" si="943"/>
        <v>50</v>
      </c>
      <c r="O10677" s="40">
        <f t="shared" si="944"/>
        <v>50</v>
      </c>
      <c r="P10677" s="40">
        <f>J10677/10000*I10677</f>
        <v>4.5925529689200004E-3</v>
      </c>
      <c r="Q10677" s="40">
        <f>IF(AND(H10677&lt;&gt;"below",I10677&gt;=0.005),M10677*P10677,0)</f>
        <v>1.6073935391220002E-2</v>
      </c>
    </row>
    <row r="10678" spans="1:17" x14ac:dyDescent="0.3">
      <c r="A10678" s="29">
        <v>2815660</v>
      </c>
      <c r="B10678" s="1">
        <v>133</v>
      </c>
      <c r="C10678" s="1" t="s">
        <v>17</v>
      </c>
      <c r="D10678" s="1" t="s">
        <v>53</v>
      </c>
      <c r="E10678" s="1" t="s">
        <v>54</v>
      </c>
      <c r="F10678" s="47">
        <v>714</v>
      </c>
      <c r="G10678" s="34">
        <v>1541.32</v>
      </c>
      <c r="H10678" s="1" t="s">
        <v>218</v>
      </c>
      <c r="I10678" s="34">
        <v>1.8676000000000002E-2</v>
      </c>
      <c r="J10678" s="34">
        <v>1291.0238999999999</v>
      </c>
      <c r="K10678" s="35" t="str">
        <f t="shared" si="942"/>
        <v>Kampina &amp; Oisterwijkse Vennen_H4030</v>
      </c>
      <c r="L10678" s="36">
        <f>VLOOKUP(D10678,DATA!A:F,5,FALSE)</f>
        <v>1.0986712608830001E-2</v>
      </c>
      <c r="M10678" s="37">
        <f>VLOOKUP(D10678,DATA!A:F,6,FALSE)</f>
        <v>982</v>
      </c>
      <c r="N10678" s="36">
        <f t="shared" si="943"/>
        <v>99.786059984002506</v>
      </c>
      <c r="O10678" s="36">
        <f t="shared" si="944"/>
        <v>99.78610378350362</v>
      </c>
      <c r="P10678" s="36">
        <f t="shared" si="945"/>
        <v>4.3799501113994666E-5</v>
      </c>
      <c r="Q10678" s="36">
        <f t="shared" si="946"/>
        <v>5.6546202746243735E-4</v>
      </c>
    </row>
    <row r="10679" spans="1:17" x14ac:dyDescent="0.3">
      <c r="A10679" s="29">
        <v>2815660</v>
      </c>
      <c r="B10679" s="1">
        <v>133</v>
      </c>
      <c r="C10679" s="1" t="s">
        <v>17</v>
      </c>
      <c r="D10679" s="1" t="s">
        <v>85</v>
      </c>
      <c r="E10679" s="1" t="s">
        <v>60</v>
      </c>
      <c r="F10679" s="47">
        <v>1071</v>
      </c>
      <c r="G10679" s="34">
        <v>1541.32</v>
      </c>
      <c r="H10679" s="1" t="s">
        <v>218</v>
      </c>
      <c r="I10679" s="34">
        <v>1.8676000000000002E-2</v>
      </c>
      <c r="J10679" s="34">
        <v>3656.1206000000002</v>
      </c>
      <c r="K10679" s="35" t="str">
        <f t="shared" si="942"/>
        <v>Kampina &amp; Oisterwijkse Vennen_ZGH9190</v>
      </c>
      <c r="L10679" s="36">
        <f>VLOOKUP(D10679,DATA!A:F,5,FALSE)</f>
        <v>1.3726988247862192E-2</v>
      </c>
      <c r="M10679" s="37">
        <f>VLOOKUP(D10679,DATA!A:F,6,FALSE)</f>
        <v>1285.5</v>
      </c>
      <c r="N10679" s="36">
        <f t="shared" si="943"/>
        <v>97.101710156531652</v>
      </c>
      <c r="O10679" s="36">
        <f t="shared" si="944"/>
        <v>97.102431555271778</v>
      </c>
      <c r="P10679" s="36">
        <f t="shared" si="945"/>
        <v>7.213987401257782E-4</v>
      </c>
      <c r="Q10679" s="36">
        <f t="shared" si="946"/>
        <v>2.6375207945879043E-2</v>
      </c>
    </row>
    <row r="10680" spans="1:17" x14ac:dyDescent="0.3">
      <c r="A10680" s="29">
        <v>2815661</v>
      </c>
      <c r="B10680" s="1">
        <v>133</v>
      </c>
      <c r="C10680" s="1" t="s">
        <v>17</v>
      </c>
      <c r="D10680" s="1" t="s">
        <v>53</v>
      </c>
      <c r="E10680" s="1" t="s">
        <v>54</v>
      </c>
      <c r="F10680" s="47">
        <v>714</v>
      </c>
      <c r="G10680" s="34">
        <v>1122.29</v>
      </c>
      <c r="H10680" s="1" t="s">
        <v>218</v>
      </c>
      <c r="I10680" s="34">
        <v>1.32222E-2</v>
      </c>
      <c r="J10680" s="34">
        <v>10000</v>
      </c>
      <c r="K10680" s="35" t="str">
        <f t="shared" si="942"/>
        <v>Kampina &amp; Oisterwijkse Vennen_H4030</v>
      </c>
      <c r="L10680" s="36">
        <f>VLOOKUP(D10680,DATA!A:F,5,FALSE)</f>
        <v>1.0986712608830001E-2</v>
      </c>
      <c r="M10680" s="37">
        <f>VLOOKUP(D10680,DATA!A:F,6,FALSE)</f>
        <v>982</v>
      </c>
      <c r="N10680" s="36">
        <f t="shared" si="943"/>
        <v>82.365739113065771</v>
      </c>
      <c r="O10680" s="36">
        <f t="shared" si="944"/>
        <v>82.367848979331555</v>
      </c>
      <c r="P10680" s="36">
        <f t="shared" si="945"/>
        <v>2.1098662657834666E-3</v>
      </c>
      <c r="Q10680" s="36">
        <f t="shared" si="946"/>
        <v>0.21098662657834666</v>
      </c>
    </row>
    <row r="10681" spans="1:17" x14ac:dyDescent="0.3">
      <c r="A10681" s="29">
        <v>2815662</v>
      </c>
      <c r="B10681" s="1">
        <v>133</v>
      </c>
      <c r="C10681" s="1" t="s">
        <v>17</v>
      </c>
      <c r="D10681" s="1" t="s">
        <v>53</v>
      </c>
      <c r="E10681" s="1" t="s">
        <v>54</v>
      </c>
      <c r="F10681" s="47">
        <v>714</v>
      </c>
      <c r="G10681" s="34">
        <v>1044.8499999999999</v>
      </c>
      <c r="H10681" s="1" t="s">
        <v>218</v>
      </c>
      <c r="I10681" s="34">
        <v>1.24134E-2</v>
      </c>
      <c r="J10681" s="34">
        <v>3650.7217000000001</v>
      </c>
      <c r="K10681" s="35" t="str">
        <f t="shared" si="942"/>
        <v>Kampina &amp; Oisterwijkse Vennen_H4030</v>
      </c>
      <c r="L10681" s="36">
        <f>VLOOKUP(D10681,DATA!A:F,5,FALSE)</f>
        <v>1.0986712608830001E-2</v>
      </c>
      <c r="M10681" s="37">
        <f>VLOOKUP(D10681,DATA!A:F,6,FALSE)</f>
        <v>982</v>
      </c>
      <c r="N10681" s="36">
        <f t="shared" si="943"/>
        <v>66.608145624257546</v>
      </c>
      <c r="O10681" s="36">
        <f t="shared" si="944"/>
        <v>66.611178932585958</v>
      </c>
      <c r="P10681" s="36">
        <f t="shared" si="945"/>
        <v>3.0333083284119766E-3</v>
      </c>
      <c r="Q10681" s="36">
        <f t="shared" si="946"/>
        <v>0.11073764537324329</v>
      </c>
    </row>
    <row r="10682" spans="1:17" x14ac:dyDescent="0.3">
      <c r="A10682" s="29">
        <v>2815666</v>
      </c>
      <c r="B10682" s="1">
        <v>133</v>
      </c>
      <c r="C10682" s="1" t="s">
        <v>17</v>
      </c>
      <c r="D10682" s="1" t="s">
        <v>53</v>
      </c>
      <c r="E10682" s="1" t="s">
        <v>54</v>
      </c>
      <c r="F10682" s="47">
        <v>714</v>
      </c>
      <c r="G10682" s="34">
        <v>1179.95</v>
      </c>
      <c r="H10682" s="1" t="s">
        <v>218</v>
      </c>
      <c r="I10682" s="34">
        <v>1.40083E-2</v>
      </c>
      <c r="J10682" s="34">
        <v>4185.3125</v>
      </c>
      <c r="K10682" s="35" t="str">
        <f t="shared" si="942"/>
        <v>Kampina &amp; Oisterwijkse Vennen_H4030</v>
      </c>
      <c r="L10682" s="36">
        <f>VLOOKUP(D10682,DATA!A:F,5,FALSE)</f>
        <v>1.0986712608830001E-2</v>
      </c>
      <c r="M10682" s="37">
        <f>VLOOKUP(D10682,DATA!A:F,6,FALSE)</f>
        <v>982</v>
      </c>
      <c r="N10682" s="36">
        <f t="shared" si="943"/>
        <v>89.796541785511124</v>
      </c>
      <c r="O10682" s="36">
        <f t="shared" si="944"/>
        <v>89.79795183254744</v>
      </c>
      <c r="P10682" s="36">
        <f t="shared" si="945"/>
        <v>1.4100470363160866E-3</v>
      </c>
      <c r="Q10682" s="36">
        <f t="shared" si="946"/>
        <v>5.9014874866816711E-2</v>
      </c>
    </row>
    <row r="10683" spans="1:17" x14ac:dyDescent="0.3">
      <c r="A10683" s="30">
        <v>2817185</v>
      </c>
      <c r="B10683" s="14">
        <v>133</v>
      </c>
      <c r="C10683" s="14" t="s">
        <v>17</v>
      </c>
      <c r="D10683" s="14" t="s">
        <v>55</v>
      </c>
      <c r="E10683" s="14" t="s">
        <v>56</v>
      </c>
      <c r="F10683" s="48">
        <v>500</v>
      </c>
      <c r="G10683" s="38">
        <v>1390.66</v>
      </c>
      <c r="H10683" s="14" t="s">
        <v>218</v>
      </c>
      <c r="I10683" s="38">
        <v>1.40283E-2</v>
      </c>
      <c r="J10683" s="38">
        <v>941.02</v>
      </c>
      <c r="K10683" s="39" t="str">
        <f t="shared" si="942"/>
        <v>Kampina &amp; Oisterwijkse Vennen_H3130</v>
      </c>
      <c r="L10683" s="40">
        <f>VLOOKUP(D10683,DATA!A:F,5,FALSE)</f>
        <v>0</v>
      </c>
      <c r="M10683" s="41">
        <f>VLOOKUP(D10683,DATA!A:F,6,FALSE)</f>
        <v>3.5</v>
      </c>
      <c r="N10683" s="40">
        <f t="shared" si="943"/>
        <v>50</v>
      </c>
      <c r="O10683" s="40">
        <f t="shared" si="944"/>
        <v>50</v>
      </c>
      <c r="P10683" s="40">
        <f>J10683/10000*I10683</f>
        <v>1.3200910866000002E-3</v>
      </c>
      <c r="Q10683" s="40">
        <f>IF(AND(H10683&lt;&gt;"below",I10683&gt;=0.005),M10683*P10683,0)</f>
        <v>4.6203188031000006E-3</v>
      </c>
    </row>
    <row r="10684" spans="1:17" x14ac:dyDescent="0.3">
      <c r="A10684" s="29">
        <v>2817189</v>
      </c>
      <c r="B10684" s="1">
        <v>133</v>
      </c>
      <c r="C10684" s="1" t="s">
        <v>17</v>
      </c>
      <c r="D10684" s="1" t="s">
        <v>85</v>
      </c>
      <c r="E10684" s="1" t="s">
        <v>60</v>
      </c>
      <c r="F10684" s="47">
        <v>1071</v>
      </c>
      <c r="G10684" s="34">
        <v>1732.48</v>
      </c>
      <c r="H10684" s="1" t="s">
        <v>218</v>
      </c>
      <c r="I10684" s="34">
        <v>2.1451000000000001E-2</v>
      </c>
      <c r="J10684" s="34">
        <v>4319.5712999999996</v>
      </c>
      <c r="K10684" s="35" t="str">
        <f t="shared" si="942"/>
        <v>Kampina &amp; Oisterwijkse Vennen_ZGH9190</v>
      </c>
      <c r="L10684" s="36">
        <f>VLOOKUP(D10684,DATA!A:F,5,FALSE)</f>
        <v>1.3726988247862192E-2</v>
      </c>
      <c r="M10684" s="37">
        <f>VLOOKUP(D10684,DATA!A:F,6,FALSE)</f>
        <v>1285.5</v>
      </c>
      <c r="N10684" s="36">
        <f t="shared" si="943"/>
        <v>99.784044069064748</v>
      </c>
      <c r="O10684" s="36">
        <f t="shared" si="944"/>
        <v>99.784107512308381</v>
      </c>
      <c r="P10684" s="36">
        <f t="shared" si="945"/>
        <v>6.3443243632832491E-5</v>
      </c>
      <c r="Q10684" s="36">
        <f t="shared" si="946"/>
        <v>2.7404761437529097E-3</v>
      </c>
    </row>
    <row r="10685" spans="1:17" x14ac:dyDescent="0.3">
      <c r="A10685" s="30">
        <v>2817190</v>
      </c>
      <c r="B10685" s="14">
        <v>133</v>
      </c>
      <c r="C10685" s="14" t="s">
        <v>17</v>
      </c>
      <c r="D10685" s="14" t="s">
        <v>55</v>
      </c>
      <c r="E10685" s="14" t="s">
        <v>56</v>
      </c>
      <c r="F10685" s="48">
        <v>500</v>
      </c>
      <c r="G10685" s="38">
        <v>1272.99</v>
      </c>
      <c r="H10685" s="14" t="s">
        <v>218</v>
      </c>
      <c r="I10685" s="38">
        <v>1.4930499999999999E-2</v>
      </c>
      <c r="J10685" s="38">
        <v>232.65270000000001</v>
      </c>
      <c r="K10685" s="39" t="str">
        <f t="shared" si="942"/>
        <v>Kampina &amp; Oisterwijkse Vennen_H3130</v>
      </c>
      <c r="L10685" s="40">
        <f>VLOOKUP(D10685,DATA!A:F,5,FALSE)</f>
        <v>0</v>
      </c>
      <c r="M10685" s="41">
        <f>VLOOKUP(D10685,DATA!A:F,6,FALSE)</f>
        <v>3.5</v>
      </c>
      <c r="N10685" s="40">
        <f t="shared" si="943"/>
        <v>50</v>
      </c>
      <c r="O10685" s="40">
        <f t="shared" si="944"/>
        <v>50</v>
      </c>
      <c r="P10685" s="40">
        <f>J10685/10000*I10685</f>
        <v>3.4736211373500003E-4</v>
      </c>
      <c r="Q10685" s="40">
        <f>IF(AND(H10685&lt;&gt;"below",I10685&gt;=0.005),M10685*P10685,0)</f>
        <v>1.2157673980725001E-3</v>
      </c>
    </row>
    <row r="10686" spans="1:17" x14ac:dyDescent="0.3">
      <c r="A10686" s="29">
        <v>2817190</v>
      </c>
      <c r="B10686" s="1">
        <v>133</v>
      </c>
      <c r="C10686" s="1" t="s">
        <v>17</v>
      </c>
      <c r="D10686" s="1" t="s">
        <v>53</v>
      </c>
      <c r="E10686" s="1" t="s">
        <v>54</v>
      </c>
      <c r="F10686" s="47">
        <v>714</v>
      </c>
      <c r="G10686" s="34">
        <v>1272.99</v>
      </c>
      <c r="H10686" s="1" t="s">
        <v>218</v>
      </c>
      <c r="I10686" s="34">
        <v>1.4930499999999999E-2</v>
      </c>
      <c r="J10686" s="34">
        <v>9760.4069999999992</v>
      </c>
      <c r="K10686" s="35" t="str">
        <f t="shared" si="942"/>
        <v>Kampina &amp; Oisterwijkse Vennen_H4030</v>
      </c>
      <c r="L10686" s="36">
        <f>VLOOKUP(D10686,DATA!A:F,5,FALSE)</f>
        <v>1.0986712608830001E-2</v>
      </c>
      <c r="M10686" s="37">
        <f>VLOOKUP(D10686,DATA!A:F,6,FALSE)</f>
        <v>982</v>
      </c>
      <c r="N10686" s="36">
        <f t="shared" si="943"/>
        <v>96.07221125495046</v>
      </c>
      <c r="O10686" s="36">
        <f t="shared" si="944"/>
        <v>96.072830204430673</v>
      </c>
      <c r="P10686" s="36">
        <f t="shared" si="945"/>
        <v>6.1894948021290475E-4</v>
      </c>
      <c r="Q10686" s="36">
        <f t="shared" si="946"/>
        <v>6.0411988393163966E-2</v>
      </c>
    </row>
    <row r="10687" spans="1:17" x14ac:dyDescent="0.3">
      <c r="A10687" s="29">
        <v>2817190</v>
      </c>
      <c r="B10687" s="1">
        <v>133</v>
      </c>
      <c r="C10687" s="1" t="s">
        <v>17</v>
      </c>
      <c r="D10687" s="1" t="s">
        <v>43</v>
      </c>
      <c r="E10687" s="1" t="s">
        <v>44</v>
      </c>
      <c r="F10687" s="47">
        <v>1071</v>
      </c>
      <c r="G10687" s="34">
        <v>1272.99</v>
      </c>
      <c r="H10687" s="1" t="s">
        <v>218</v>
      </c>
      <c r="I10687" s="34">
        <v>1.4930499999999999E-2</v>
      </c>
      <c r="J10687" s="34">
        <v>6.9409613999999999</v>
      </c>
      <c r="K10687" s="35" t="str">
        <f t="shared" si="942"/>
        <v>Kampina &amp; Oisterwijkse Vennen_H7150</v>
      </c>
      <c r="L10687" s="36">
        <f>VLOOKUP(D10687,DATA!A:F,5,FALSE)</f>
        <v>1.3726988247862192E-2</v>
      </c>
      <c r="M10687" s="37">
        <f>VLOOKUP(D10687,DATA!A:F,6,FALSE)</f>
        <v>1285.5</v>
      </c>
      <c r="N10687" s="36">
        <f t="shared" si="943"/>
        <v>45.717403504093639</v>
      </c>
      <c r="O10687" s="36">
        <f t="shared" si="944"/>
        <v>45.722489729396415</v>
      </c>
      <c r="P10687" s="36">
        <f t="shared" si="945"/>
        <v>5.0862253027759152E-3</v>
      </c>
      <c r="Q10687" s="36">
        <f t="shared" si="946"/>
        <v>3.530329349827094E-4</v>
      </c>
    </row>
    <row r="10688" spans="1:17" x14ac:dyDescent="0.3">
      <c r="A10688" s="29">
        <v>2817191</v>
      </c>
      <c r="B10688" s="1">
        <v>133</v>
      </c>
      <c r="C10688" s="1" t="s">
        <v>17</v>
      </c>
      <c r="D10688" s="1" t="s">
        <v>53</v>
      </c>
      <c r="E10688" s="1" t="s">
        <v>54</v>
      </c>
      <c r="F10688" s="47">
        <v>714</v>
      </c>
      <c r="G10688" s="34">
        <v>1057.03</v>
      </c>
      <c r="H10688" s="1" t="s">
        <v>218</v>
      </c>
      <c r="I10688" s="34">
        <v>1.2452400000000001E-2</v>
      </c>
      <c r="J10688" s="34">
        <v>10000</v>
      </c>
      <c r="K10688" s="35" t="str">
        <f t="shared" si="942"/>
        <v>Kampina &amp; Oisterwijkse Vennen_H4030</v>
      </c>
      <c r="L10688" s="36">
        <f>VLOOKUP(D10688,DATA!A:F,5,FALSE)</f>
        <v>1.0986712608830001E-2</v>
      </c>
      <c r="M10688" s="37">
        <f>VLOOKUP(D10688,DATA!A:F,6,FALSE)</f>
        <v>982</v>
      </c>
      <c r="N10688" s="36">
        <f t="shared" si="943"/>
        <v>69.515535081781195</v>
      </c>
      <c r="O10688" s="36">
        <f t="shared" si="944"/>
        <v>69.518434225049745</v>
      </c>
      <c r="P10688" s="36">
        <f t="shared" si="945"/>
        <v>2.8991432685501195E-3</v>
      </c>
      <c r="Q10688" s="36">
        <f t="shared" si="946"/>
        <v>0.28991432685501195</v>
      </c>
    </row>
    <row r="10689" spans="1:17" x14ac:dyDescent="0.3">
      <c r="A10689" s="29">
        <v>2817194</v>
      </c>
      <c r="B10689" s="1">
        <v>133</v>
      </c>
      <c r="C10689" s="1" t="s">
        <v>17</v>
      </c>
      <c r="D10689" s="1" t="s">
        <v>81</v>
      </c>
      <c r="E10689" s="1" t="s">
        <v>42</v>
      </c>
      <c r="F10689" s="47">
        <v>1071</v>
      </c>
      <c r="G10689" s="34">
        <v>1087.46</v>
      </c>
      <c r="H10689" s="1" t="s">
        <v>218</v>
      </c>
      <c r="I10689" s="34">
        <v>1.33194E-2</v>
      </c>
      <c r="J10689" s="34">
        <v>647.71375</v>
      </c>
      <c r="K10689" s="35" t="str">
        <f t="shared" si="942"/>
        <v>Kampina &amp; Oisterwijkse Vennen_ZGH4010A</v>
      </c>
      <c r="L10689" s="36">
        <f>VLOOKUP(D10689,DATA!A:F,5,FALSE)</f>
        <v>1.3726988247862192E-2</v>
      </c>
      <c r="M10689" s="37">
        <f>VLOOKUP(D10689,DATA!A:F,6,FALSE)</f>
        <v>1285.5</v>
      </c>
      <c r="N10689" s="36">
        <f t="shared" si="943"/>
        <v>6.1890919935734141</v>
      </c>
      <c r="O10689" s="36">
        <f t="shared" si="944"/>
        <v>6.1901536279893214</v>
      </c>
      <c r="P10689" s="36">
        <f t="shared" si="945"/>
        <v>1.0616344159073421E-3</v>
      </c>
      <c r="Q10689" s="36">
        <f t="shared" si="946"/>
        <v>6.8763520865640412E-3</v>
      </c>
    </row>
    <row r="10690" spans="1:17" x14ac:dyDescent="0.3">
      <c r="A10690" s="29">
        <v>2817194</v>
      </c>
      <c r="B10690" s="1">
        <v>133</v>
      </c>
      <c r="C10690" s="1" t="s">
        <v>17</v>
      </c>
      <c r="D10690" s="1" t="s">
        <v>53</v>
      </c>
      <c r="E10690" s="1" t="s">
        <v>54</v>
      </c>
      <c r="F10690" s="47">
        <v>714</v>
      </c>
      <c r="G10690" s="34">
        <v>1087.46</v>
      </c>
      <c r="H10690" s="1" t="s">
        <v>218</v>
      </c>
      <c r="I10690" s="34">
        <v>1.33194E-2</v>
      </c>
      <c r="J10690" s="34">
        <v>1527.7643</v>
      </c>
      <c r="K10690" s="35" t="str">
        <f t="shared" si="942"/>
        <v>Kampina &amp; Oisterwijkse Vennen_H4030</v>
      </c>
      <c r="L10690" s="36">
        <f>VLOOKUP(D10690,DATA!A:F,5,FALSE)</f>
        <v>1.0986712608830001E-2</v>
      </c>
      <c r="M10690" s="37">
        <f>VLOOKUP(D10690,DATA!A:F,6,FALSE)</f>
        <v>982</v>
      </c>
      <c r="N10690" s="36">
        <f t="shared" si="943"/>
        <v>76.108891035033523</v>
      </c>
      <c r="O10690" s="36">
        <f t="shared" si="944"/>
        <v>76.111551806260479</v>
      </c>
      <c r="P10690" s="36">
        <f t="shared" si="945"/>
        <v>2.6607712269566264E-3</v>
      </c>
      <c r="Q10690" s="36">
        <f t="shared" si="946"/>
        <v>4.0650312910115317E-2</v>
      </c>
    </row>
    <row r="10691" spans="1:17" x14ac:dyDescent="0.3">
      <c r="A10691" s="29">
        <v>2817194</v>
      </c>
      <c r="B10691" s="1">
        <v>133</v>
      </c>
      <c r="C10691" s="1" t="s">
        <v>17</v>
      </c>
      <c r="D10691" s="1" t="s">
        <v>82</v>
      </c>
      <c r="E10691" s="1" t="s">
        <v>54</v>
      </c>
      <c r="F10691" s="47">
        <v>714</v>
      </c>
      <c r="G10691" s="34">
        <v>1087.46</v>
      </c>
      <c r="H10691" s="1" t="s">
        <v>218</v>
      </c>
      <c r="I10691" s="34">
        <v>1.33194E-2</v>
      </c>
      <c r="J10691" s="34">
        <v>511.32330000000002</v>
      </c>
      <c r="K10691" s="35" t="str">
        <f t="shared" ref="K10691:K10754" si="947">_xlfn.CONCAT(C10691,"_",D10691)</f>
        <v>Kampina &amp; Oisterwijkse Vennen_ZGH4030</v>
      </c>
      <c r="L10691" s="36">
        <f>VLOOKUP(D10691,DATA!A:F,5,FALSE)</f>
        <v>1.0986712608830001E-2</v>
      </c>
      <c r="M10691" s="37">
        <f>VLOOKUP(D10691,DATA!A:F,6,FALSE)</f>
        <v>982</v>
      </c>
      <c r="N10691" s="36">
        <f t="shared" ref="N10691:N10754" si="948">100/(1+EXP(-L10691*(G10691-M10691)))</f>
        <v>76.108891035033523</v>
      </c>
      <c r="O10691" s="36">
        <f t="shared" ref="O10691:O10754" si="949">100/(1+EXP(-L10691*((G10691+I10691)-M10691)))</f>
        <v>76.111551806260479</v>
      </c>
      <c r="P10691" s="36">
        <f t="shared" ref="P10691:P10754" si="950">O10691-N10691</f>
        <v>2.6607712269566264E-3</v>
      </c>
      <c r="Q10691" s="36">
        <f t="shared" ref="Q10691:Q10754" si="951">IF(AND(H10691&lt;&gt;"below",I10691&gt;=0.005),J10691*P10691/100,0)</f>
        <v>1.3605143243125112E-2</v>
      </c>
    </row>
    <row r="10692" spans="1:17" x14ac:dyDescent="0.3">
      <c r="A10692" s="29">
        <v>2817195</v>
      </c>
      <c r="B10692" s="1">
        <v>133</v>
      </c>
      <c r="C10692" s="1" t="s">
        <v>17</v>
      </c>
      <c r="D10692" s="1" t="s">
        <v>53</v>
      </c>
      <c r="E10692" s="1" t="s">
        <v>54</v>
      </c>
      <c r="F10692" s="47">
        <v>714</v>
      </c>
      <c r="G10692" s="34">
        <v>1135.6099999999999</v>
      </c>
      <c r="H10692" s="1" t="s">
        <v>218</v>
      </c>
      <c r="I10692" s="34">
        <v>1.3897100000000001E-2</v>
      </c>
      <c r="J10692" s="34">
        <v>4620.3813</v>
      </c>
      <c r="K10692" s="35" t="str">
        <f t="shared" si="947"/>
        <v>Kampina &amp; Oisterwijkse Vennen_H4030</v>
      </c>
      <c r="L10692" s="36">
        <f>VLOOKUP(D10692,DATA!A:F,5,FALSE)</f>
        <v>1.0986712608830001E-2</v>
      </c>
      <c r="M10692" s="37">
        <f>VLOOKUP(D10692,DATA!A:F,6,FALSE)</f>
        <v>982</v>
      </c>
      <c r="N10692" s="36">
        <f t="shared" si="948"/>
        <v>84.391735463988297</v>
      </c>
      <c r="O10692" s="36">
        <f t="shared" si="949"/>
        <v>84.393746517731259</v>
      </c>
      <c r="P10692" s="36">
        <f t="shared" si="950"/>
        <v>2.0110537429616215E-3</v>
      </c>
      <c r="Q10692" s="36">
        <f t="shared" si="951"/>
        <v>9.2918351072748831E-2</v>
      </c>
    </row>
    <row r="10693" spans="1:17" x14ac:dyDescent="0.3">
      <c r="A10693" s="29">
        <v>2817196</v>
      </c>
      <c r="B10693" s="1">
        <v>133</v>
      </c>
      <c r="C10693" s="1" t="s">
        <v>17</v>
      </c>
      <c r="D10693" s="1" t="s">
        <v>53</v>
      </c>
      <c r="E10693" s="1" t="s">
        <v>54</v>
      </c>
      <c r="F10693" s="47">
        <v>714</v>
      </c>
      <c r="G10693" s="34">
        <v>1243.72</v>
      </c>
      <c r="H10693" s="1" t="s">
        <v>218</v>
      </c>
      <c r="I10693" s="34">
        <v>1.48808E-2</v>
      </c>
      <c r="J10693" s="34">
        <v>4717.7790000000005</v>
      </c>
      <c r="K10693" s="35" t="str">
        <f t="shared" si="947"/>
        <v>Kampina &amp; Oisterwijkse Vennen_H4030</v>
      </c>
      <c r="L10693" s="36">
        <f>VLOOKUP(D10693,DATA!A:F,5,FALSE)</f>
        <v>1.0986712608830001E-2</v>
      </c>
      <c r="M10693" s="37">
        <f>VLOOKUP(D10693,DATA!A:F,6,FALSE)</f>
        <v>982</v>
      </c>
      <c r="N10693" s="36">
        <f t="shared" si="948"/>
        <v>94.661903093966359</v>
      </c>
      <c r="O10693" s="36">
        <f t="shared" si="949"/>
        <v>94.662729177599559</v>
      </c>
      <c r="P10693" s="36">
        <f t="shared" si="950"/>
        <v>8.260836331999144E-4</v>
      </c>
      <c r="Q10693" s="36">
        <f t="shared" si="951"/>
        <v>3.897280016954259E-2</v>
      </c>
    </row>
    <row r="10694" spans="1:17" x14ac:dyDescent="0.3">
      <c r="A10694" s="30">
        <v>2818707</v>
      </c>
      <c r="B10694" s="14">
        <v>133</v>
      </c>
      <c r="C10694" s="14" t="s">
        <v>17</v>
      </c>
      <c r="D10694" s="14" t="s">
        <v>88</v>
      </c>
      <c r="E10694" s="14" t="s">
        <v>56</v>
      </c>
      <c r="F10694" s="48">
        <v>500</v>
      </c>
      <c r="G10694" s="38">
        <v>1863.95</v>
      </c>
      <c r="H10694" s="14" t="s">
        <v>218</v>
      </c>
      <c r="I10694" s="38">
        <v>1.8110000000000001E-2</v>
      </c>
      <c r="J10694" s="38">
        <v>2389.3867</v>
      </c>
      <c r="K10694" s="39" t="str">
        <f t="shared" si="947"/>
        <v>Kampina &amp; Oisterwijkse Vennen_ZGH3130</v>
      </c>
      <c r="L10694" s="40">
        <f>VLOOKUP(D10694,DATA!A:F,5,FALSE)</f>
        <v>0</v>
      </c>
      <c r="M10694" s="41">
        <f>VLOOKUP(D10694,DATA!A:F,6,FALSE)</f>
        <v>3.5</v>
      </c>
      <c r="N10694" s="40">
        <f t="shared" si="948"/>
        <v>50</v>
      </c>
      <c r="O10694" s="40">
        <f t="shared" si="949"/>
        <v>50</v>
      </c>
      <c r="P10694" s="40">
        <f t="shared" ref="P10694:P10695" si="952">J10694/10000*I10694</f>
        <v>4.3271793137000004E-3</v>
      </c>
      <c r="Q10694" s="40">
        <f t="shared" ref="Q10694:Q10695" si="953">IF(AND(H10694&lt;&gt;"below",I10694&gt;=0.005),M10694*P10694,0)</f>
        <v>1.5145127597950002E-2</v>
      </c>
    </row>
    <row r="10695" spans="1:17" x14ac:dyDescent="0.3">
      <c r="A10695" s="30">
        <v>2818714</v>
      </c>
      <c r="B10695" s="14">
        <v>133</v>
      </c>
      <c r="C10695" s="14" t="s">
        <v>17</v>
      </c>
      <c r="D10695" s="14" t="s">
        <v>55</v>
      </c>
      <c r="E10695" s="14" t="s">
        <v>56</v>
      </c>
      <c r="F10695" s="48">
        <v>500</v>
      </c>
      <c r="G10695" s="38">
        <v>1455.15</v>
      </c>
      <c r="H10695" s="14" t="s">
        <v>218</v>
      </c>
      <c r="I10695" s="38">
        <v>1.4790599999999999E-2</v>
      </c>
      <c r="J10695" s="38">
        <v>1308.1853000000001</v>
      </c>
      <c r="K10695" s="39" t="str">
        <f t="shared" si="947"/>
        <v>Kampina &amp; Oisterwijkse Vennen_H3130</v>
      </c>
      <c r="L10695" s="40">
        <f>VLOOKUP(D10695,DATA!A:F,5,FALSE)</f>
        <v>0</v>
      </c>
      <c r="M10695" s="41">
        <f>VLOOKUP(D10695,DATA!A:F,6,FALSE)</f>
        <v>3.5</v>
      </c>
      <c r="N10695" s="40">
        <f t="shared" si="948"/>
        <v>50</v>
      </c>
      <c r="O10695" s="40">
        <f t="shared" si="949"/>
        <v>50</v>
      </c>
      <c r="P10695" s="40">
        <f t="shared" si="952"/>
        <v>1.9348845498180002E-3</v>
      </c>
      <c r="Q10695" s="40">
        <f t="shared" si="953"/>
        <v>6.7720959243630008E-3</v>
      </c>
    </row>
    <row r="10696" spans="1:17" x14ac:dyDescent="0.3">
      <c r="A10696" s="29">
        <v>2818714</v>
      </c>
      <c r="B10696" s="1">
        <v>133</v>
      </c>
      <c r="C10696" s="1" t="s">
        <v>17</v>
      </c>
      <c r="D10696" s="1" t="s">
        <v>41</v>
      </c>
      <c r="E10696" s="1" t="s">
        <v>42</v>
      </c>
      <c r="F10696" s="47">
        <v>1071</v>
      </c>
      <c r="G10696" s="34">
        <v>1455.15</v>
      </c>
      <c r="H10696" s="1" t="s">
        <v>218</v>
      </c>
      <c r="I10696" s="34">
        <v>1.4790599999999999E-2</v>
      </c>
      <c r="J10696" s="34">
        <v>123.20269</v>
      </c>
      <c r="K10696" s="35" t="str">
        <f t="shared" si="947"/>
        <v>Kampina &amp; Oisterwijkse Vennen_H4010A</v>
      </c>
      <c r="L10696" s="36">
        <f>VLOOKUP(D10696,DATA!A:F,5,FALSE)</f>
        <v>1.3726988247862192E-2</v>
      </c>
      <c r="M10696" s="37">
        <f>VLOOKUP(D10696,DATA!A:F,6,FALSE)</f>
        <v>1285.5</v>
      </c>
      <c r="N10696" s="36">
        <f t="shared" si="948"/>
        <v>91.123299094884118</v>
      </c>
      <c r="O10696" s="36">
        <f t="shared" si="949"/>
        <v>91.124941218380371</v>
      </c>
      <c r="P10696" s="36">
        <f t="shared" si="950"/>
        <v>1.6421234962535891E-3</v>
      </c>
      <c r="Q10696" s="36">
        <f t="shared" si="951"/>
        <v>2.0231403205064709E-3</v>
      </c>
    </row>
    <row r="10697" spans="1:17" x14ac:dyDescent="0.3">
      <c r="A10697" s="29">
        <v>2818717</v>
      </c>
      <c r="B10697" s="1">
        <v>133</v>
      </c>
      <c r="C10697" s="1" t="s">
        <v>17</v>
      </c>
      <c r="D10697" s="1" t="s">
        <v>85</v>
      </c>
      <c r="E10697" s="1" t="s">
        <v>60</v>
      </c>
      <c r="F10697" s="47">
        <v>1071</v>
      </c>
      <c r="G10697" s="34">
        <v>1698.44</v>
      </c>
      <c r="H10697" s="1" t="s">
        <v>218</v>
      </c>
      <c r="I10697" s="34">
        <v>2.0775999999999999E-2</v>
      </c>
      <c r="J10697" s="34">
        <v>126.24787000000001</v>
      </c>
      <c r="K10697" s="35" t="str">
        <f t="shared" si="947"/>
        <v>Kampina &amp; Oisterwijkse Vennen_ZGH9190</v>
      </c>
      <c r="L10697" s="36">
        <f>VLOOKUP(D10697,DATA!A:F,5,FALSE)</f>
        <v>1.3726988247862192E-2</v>
      </c>
      <c r="M10697" s="37">
        <f>VLOOKUP(D10697,DATA!A:F,6,FALSE)</f>
        <v>1285.5</v>
      </c>
      <c r="N10697" s="36">
        <f t="shared" si="948"/>
        <v>99.655857581696139</v>
      </c>
      <c r="O10697" s="36">
        <f t="shared" si="949"/>
        <v>99.655955376714928</v>
      </c>
      <c r="P10697" s="36">
        <f t="shared" si="950"/>
        <v>9.7795018788815469E-5</v>
      </c>
      <c r="Q10697" s="36">
        <f t="shared" si="951"/>
        <v>1.2346412818697934E-4</v>
      </c>
    </row>
    <row r="10698" spans="1:17" x14ac:dyDescent="0.3">
      <c r="A10698" s="30">
        <v>2818718</v>
      </c>
      <c r="B10698" s="14">
        <v>133</v>
      </c>
      <c r="C10698" s="14" t="s">
        <v>17</v>
      </c>
      <c r="D10698" s="14" t="s">
        <v>55</v>
      </c>
      <c r="E10698" s="14" t="s">
        <v>56</v>
      </c>
      <c r="F10698" s="48">
        <v>500</v>
      </c>
      <c r="G10698" s="38">
        <v>1600.25</v>
      </c>
      <c r="H10698" s="14" t="s">
        <v>218</v>
      </c>
      <c r="I10698" s="38">
        <v>2.0025999999999999E-2</v>
      </c>
      <c r="J10698" s="38">
        <v>1179.8115</v>
      </c>
      <c r="K10698" s="39" t="str">
        <f t="shared" si="947"/>
        <v>Kampina &amp; Oisterwijkse Vennen_H3130</v>
      </c>
      <c r="L10698" s="40">
        <f>VLOOKUP(D10698,DATA!A:F,5,FALSE)</f>
        <v>0</v>
      </c>
      <c r="M10698" s="41">
        <f>VLOOKUP(D10698,DATA!A:F,6,FALSE)</f>
        <v>3.5</v>
      </c>
      <c r="N10698" s="40">
        <f t="shared" si="948"/>
        <v>50</v>
      </c>
      <c r="O10698" s="40">
        <f t="shared" si="949"/>
        <v>50</v>
      </c>
      <c r="P10698" s="40">
        <f>J10698/10000*I10698</f>
        <v>2.3626905099E-3</v>
      </c>
      <c r="Q10698" s="40">
        <f>IF(AND(H10698&lt;&gt;"below",I10698&gt;=0.005),M10698*P10698,0)</f>
        <v>8.2694167846499994E-3</v>
      </c>
    </row>
    <row r="10699" spans="1:17" x14ac:dyDescent="0.3">
      <c r="A10699" s="29">
        <v>2818718</v>
      </c>
      <c r="B10699" s="1">
        <v>133</v>
      </c>
      <c r="C10699" s="1" t="s">
        <v>17</v>
      </c>
      <c r="D10699" s="1" t="s">
        <v>53</v>
      </c>
      <c r="E10699" s="1" t="s">
        <v>54</v>
      </c>
      <c r="F10699" s="47">
        <v>714</v>
      </c>
      <c r="G10699" s="34">
        <v>1600.25</v>
      </c>
      <c r="H10699" s="1" t="s">
        <v>218</v>
      </c>
      <c r="I10699" s="34">
        <v>2.0025999999999999E-2</v>
      </c>
      <c r="J10699" s="34">
        <v>18.907209999999999</v>
      </c>
      <c r="K10699" s="35" t="str">
        <f t="shared" si="947"/>
        <v>Kampina &amp; Oisterwijkse Vennen_H4030</v>
      </c>
      <c r="L10699" s="36">
        <f>VLOOKUP(D10699,DATA!A:F,5,FALSE)</f>
        <v>1.0986712608830001E-2</v>
      </c>
      <c r="M10699" s="37">
        <f>VLOOKUP(D10699,DATA!A:F,6,FALSE)</f>
        <v>982</v>
      </c>
      <c r="N10699" s="36">
        <f t="shared" si="948"/>
        <v>99.887913723217821</v>
      </c>
      <c r="O10699" s="36">
        <f t="shared" si="949"/>
        <v>99.887938354084483</v>
      </c>
      <c r="P10699" s="36">
        <f t="shared" si="950"/>
        <v>2.4630866661823347E-5</v>
      </c>
      <c r="Q10699" s="36">
        <f t="shared" si="951"/>
        <v>4.6570096845709303E-6</v>
      </c>
    </row>
    <row r="10700" spans="1:17" x14ac:dyDescent="0.3">
      <c r="A10700" s="29">
        <v>2818718</v>
      </c>
      <c r="B10700" s="1">
        <v>133</v>
      </c>
      <c r="C10700" s="1" t="s">
        <v>17</v>
      </c>
      <c r="D10700" s="1" t="s">
        <v>85</v>
      </c>
      <c r="E10700" s="1" t="s">
        <v>60</v>
      </c>
      <c r="F10700" s="47">
        <v>1071</v>
      </c>
      <c r="G10700" s="34">
        <v>1600.25</v>
      </c>
      <c r="H10700" s="1" t="s">
        <v>218</v>
      </c>
      <c r="I10700" s="34">
        <v>2.0025999999999999E-2</v>
      </c>
      <c r="J10700" s="34">
        <v>8801.2819999999992</v>
      </c>
      <c r="K10700" s="35" t="str">
        <f t="shared" si="947"/>
        <v>Kampina &amp; Oisterwijkse Vennen_ZGH9190</v>
      </c>
      <c r="L10700" s="36">
        <f>VLOOKUP(D10700,DATA!A:F,5,FALSE)</f>
        <v>1.3726988247862192E-2</v>
      </c>
      <c r="M10700" s="37">
        <f>VLOOKUP(D10700,DATA!A:F,6,FALSE)</f>
        <v>1285.5</v>
      </c>
      <c r="N10700" s="36">
        <f t="shared" si="948"/>
        <v>98.688205703706203</v>
      </c>
      <c r="O10700" s="36">
        <f t="shared" si="949"/>
        <v>98.688561533524691</v>
      </c>
      <c r="P10700" s="36">
        <f t="shared" si="950"/>
        <v>3.5582981848847339E-4</v>
      </c>
      <c r="Q10700" s="36">
        <f t="shared" si="951"/>
        <v>3.1317585765258678E-2</v>
      </c>
    </row>
    <row r="10701" spans="1:17" x14ac:dyDescent="0.3">
      <c r="A10701" s="29">
        <v>2818719</v>
      </c>
      <c r="B10701" s="1">
        <v>133</v>
      </c>
      <c r="C10701" s="1" t="s">
        <v>17</v>
      </c>
      <c r="D10701" s="1" t="s">
        <v>53</v>
      </c>
      <c r="E10701" s="1" t="s">
        <v>54</v>
      </c>
      <c r="F10701" s="47">
        <v>714</v>
      </c>
      <c r="G10701" s="34">
        <v>1050.33</v>
      </c>
      <c r="H10701" s="1" t="s">
        <v>218</v>
      </c>
      <c r="I10701" s="34">
        <v>1.2302799999999999E-2</v>
      </c>
      <c r="J10701" s="34">
        <v>9250.8449999999993</v>
      </c>
      <c r="K10701" s="35" t="str">
        <f t="shared" si="947"/>
        <v>Kampina &amp; Oisterwijkse Vennen_H4030</v>
      </c>
      <c r="L10701" s="36">
        <f>VLOOKUP(D10701,DATA!A:F,5,FALSE)</f>
        <v>1.0986712608830001E-2</v>
      </c>
      <c r="M10701" s="37">
        <f>VLOOKUP(D10701,DATA!A:F,6,FALSE)</f>
        <v>982</v>
      </c>
      <c r="N10701" s="36">
        <f t="shared" si="948"/>
        <v>67.933601481130893</v>
      </c>
      <c r="O10701" s="36">
        <f t="shared" si="949"/>
        <v>67.936545875816478</v>
      </c>
      <c r="P10701" s="36">
        <f t="shared" si="950"/>
        <v>2.944394685584939E-3</v>
      </c>
      <c r="Q10701" s="36">
        <f t="shared" si="951"/>
        <v>0.27238138855170002</v>
      </c>
    </row>
    <row r="10702" spans="1:17" x14ac:dyDescent="0.3">
      <c r="A10702" s="29">
        <v>2818720</v>
      </c>
      <c r="B10702" s="1">
        <v>133</v>
      </c>
      <c r="C10702" s="1" t="s">
        <v>17</v>
      </c>
      <c r="D10702" s="1" t="s">
        <v>53</v>
      </c>
      <c r="E10702" s="1" t="s">
        <v>54</v>
      </c>
      <c r="F10702" s="47">
        <v>714</v>
      </c>
      <c r="G10702" s="34">
        <v>1123.42</v>
      </c>
      <c r="H10702" s="1" t="s">
        <v>218</v>
      </c>
      <c r="I10702" s="34">
        <v>1.33852E-2</v>
      </c>
      <c r="J10702" s="34">
        <v>4108.5766999999996</v>
      </c>
      <c r="K10702" s="35" t="str">
        <f t="shared" si="947"/>
        <v>Kampina &amp; Oisterwijkse Vennen_H4030</v>
      </c>
      <c r="L10702" s="36">
        <f>VLOOKUP(D10702,DATA!A:F,5,FALSE)</f>
        <v>1.0986712608830001E-2</v>
      </c>
      <c r="M10702" s="37">
        <f>VLOOKUP(D10702,DATA!A:F,6,FALSE)</f>
        <v>982</v>
      </c>
      <c r="N10702" s="36">
        <f t="shared" si="948"/>
        <v>82.545337704974955</v>
      </c>
      <c r="O10702" s="36">
        <f t="shared" si="949"/>
        <v>82.547456436079472</v>
      </c>
      <c r="P10702" s="36">
        <f t="shared" si="950"/>
        <v>2.1187311045167689E-3</v>
      </c>
      <c r="Q10702" s="36">
        <f t="shared" si="951"/>
        <v>8.7049692495828612E-2</v>
      </c>
    </row>
    <row r="10703" spans="1:17" x14ac:dyDescent="0.3">
      <c r="A10703" s="29">
        <v>2818721</v>
      </c>
      <c r="B10703" s="1">
        <v>133</v>
      </c>
      <c r="C10703" s="1" t="s">
        <v>17</v>
      </c>
      <c r="D10703" s="1" t="s">
        <v>86</v>
      </c>
      <c r="E10703" s="1" t="s">
        <v>44</v>
      </c>
      <c r="F10703" s="47">
        <v>1071</v>
      </c>
      <c r="G10703" s="34">
        <v>1251.57</v>
      </c>
      <c r="H10703" s="1" t="s">
        <v>218</v>
      </c>
      <c r="I10703" s="34">
        <v>1.50791E-2</v>
      </c>
      <c r="J10703" s="34">
        <v>205.58775</v>
      </c>
      <c r="K10703" s="35" t="str">
        <f t="shared" si="947"/>
        <v>Kampina &amp; Oisterwijkse Vennen_ZGH7150</v>
      </c>
      <c r="L10703" s="36">
        <f>VLOOKUP(D10703,DATA!A:F,5,FALSE)</f>
        <v>1.3726988247862192E-2</v>
      </c>
      <c r="M10703" s="37">
        <f>VLOOKUP(D10703,DATA!A:F,6,FALSE)</f>
        <v>1285.5</v>
      </c>
      <c r="N10703" s="36">
        <f t="shared" si="948"/>
        <v>38.562106360700007</v>
      </c>
      <c r="O10703" s="36">
        <f t="shared" si="949"/>
        <v>38.567010446160509</v>
      </c>
      <c r="P10703" s="36">
        <f t="shared" si="950"/>
        <v>4.904085460502472E-3</v>
      </c>
      <c r="Q10703" s="36">
        <f t="shared" si="951"/>
        <v>1.0082198956324171E-2</v>
      </c>
    </row>
    <row r="10704" spans="1:17" x14ac:dyDescent="0.3">
      <c r="A10704" s="29">
        <v>2818722</v>
      </c>
      <c r="B10704" s="1">
        <v>133</v>
      </c>
      <c r="C10704" s="1" t="s">
        <v>17</v>
      </c>
      <c r="D10704" s="1" t="s">
        <v>81</v>
      </c>
      <c r="E10704" s="1" t="s">
        <v>42</v>
      </c>
      <c r="F10704" s="47">
        <v>1071</v>
      </c>
      <c r="G10704" s="34">
        <v>1171.6400000000001</v>
      </c>
      <c r="H10704" s="1" t="s">
        <v>218</v>
      </c>
      <c r="I10704" s="34">
        <v>1.43302E-2</v>
      </c>
      <c r="J10704" s="34">
        <v>712.88620000000003</v>
      </c>
      <c r="K10704" s="35" t="str">
        <f t="shared" si="947"/>
        <v>Kampina &amp; Oisterwijkse Vennen_ZGH4010A</v>
      </c>
      <c r="L10704" s="36">
        <f>VLOOKUP(D10704,DATA!A:F,5,FALSE)</f>
        <v>1.3726988247862192E-2</v>
      </c>
      <c r="M10704" s="37">
        <f>VLOOKUP(D10704,DATA!A:F,6,FALSE)</f>
        <v>1285.5</v>
      </c>
      <c r="N10704" s="36">
        <f t="shared" si="948"/>
        <v>17.32230495037539</v>
      </c>
      <c r="O10704" s="36">
        <f t="shared" si="949"/>
        <v>17.32512235660213</v>
      </c>
      <c r="P10704" s="36">
        <f t="shared" si="950"/>
        <v>2.8174062267396494E-3</v>
      </c>
      <c r="Q10704" s="36">
        <f t="shared" si="951"/>
        <v>2.0084900188367668E-2</v>
      </c>
    </row>
    <row r="10705" spans="1:17" x14ac:dyDescent="0.3">
      <c r="A10705" s="29">
        <v>2818722</v>
      </c>
      <c r="B10705" s="1">
        <v>133</v>
      </c>
      <c r="C10705" s="1" t="s">
        <v>17</v>
      </c>
      <c r="D10705" s="1" t="s">
        <v>53</v>
      </c>
      <c r="E10705" s="1" t="s">
        <v>54</v>
      </c>
      <c r="F10705" s="47">
        <v>714</v>
      </c>
      <c r="G10705" s="34">
        <v>1171.6400000000001</v>
      </c>
      <c r="H10705" s="1" t="s">
        <v>218</v>
      </c>
      <c r="I10705" s="34">
        <v>1.43302E-2</v>
      </c>
      <c r="J10705" s="34">
        <v>4729.0483000000004</v>
      </c>
      <c r="K10705" s="35" t="str">
        <f t="shared" si="947"/>
        <v>Kampina &amp; Oisterwijkse Vennen_H4030</v>
      </c>
      <c r="L10705" s="36">
        <f>VLOOKUP(D10705,DATA!A:F,5,FALSE)</f>
        <v>1.0986712608830001E-2</v>
      </c>
      <c r="M10705" s="37">
        <f>VLOOKUP(D10705,DATA!A:F,6,FALSE)</f>
        <v>982</v>
      </c>
      <c r="N10705" s="36">
        <f t="shared" si="948"/>
        <v>88.929107879412015</v>
      </c>
      <c r="O10705" s="36">
        <f t="shared" si="949"/>
        <v>88.93065783749104</v>
      </c>
      <c r="P10705" s="36">
        <f t="shared" si="950"/>
        <v>1.5499580790248046E-3</v>
      </c>
      <c r="Q10705" s="36">
        <f t="shared" si="951"/>
        <v>7.3298266186835187E-2</v>
      </c>
    </row>
    <row r="10706" spans="1:17" x14ac:dyDescent="0.3">
      <c r="A10706" s="29">
        <v>2818722</v>
      </c>
      <c r="B10706" s="1">
        <v>133</v>
      </c>
      <c r="C10706" s="1" t="s">
        <v>17</v>
      </c>
      <c r="D10706" s="1" t="s">
        <v>82</v>
      </c>
      <c r="E10706" s="1" t="s">
        <v>54</v>
      </c>
      <c r="F10706" s="47">
        <v>714</v>
      </c>
      <c r="G10706" s="34">
        <v>1171.6400000000001</v>
      </c>
      <c r="H10706" s="1" t="s">
        <v>218</v>
      </c>
      <c r="I10706" s="34">
        <v>1.43302E-2</v>
      </c>
      <c r="J10706" s="34">
        <v>245.08646999999999</v>
      </c>
      <c r="K10706" s="35" t="str">
        <f t="shared" si="947"/>
        <v>Kampina &amp; Oisterwijkse Vennen_ZGH4030</v>
      </c>
      <c r="L10706" s="36">
        <f>VLOOKUP(D10706,DATA!A:F,5,FALSE)</f>
        <v>1.0986712608830001E-2</v>
      </c>
      <c r="M10706" s="37">
        <f>VLOOKUP(D10706,DATA!A:F,6,FALSE)</f>
        <v>982</v>
      </c>
      <c r="N10706" s="36">
        <f t="shared" si="948"/>
        <v>88.929107879412015</v>
      </c>
      <c r="O10706" s="36">
        <f t="shared" si="949"/>
        <v>88.93065783749104</v>
      </c>
      <c r="P10706" s="36">
        <f t="shared" si="950"/>
        <v>1.5499580790248046E-3</v>
      </c>
      <c r="Q10706" s="36">
        <f t="shared" si="951"/>
        <v>3.7987375423617041E-3</v>
      </c>
    </row>
    <row r="10707" spans="1:17" x14ac:dyDescent="0.3">
      <c r="A10707" s="29">
        <v>2818723</v>
      </c>
      <c r="B10707" s="1">
        <v>133</v>
      </c>
      <c r="C10707" s="1" t="s">
        <v>17</v>
      </c>
      <c r="D10707" s="1" t="s">
        <v>81</v>
      </c>
      <c r="E10707" s="1" t="s">
        <v>42</v>
      </c>
      <c r="F10707" s="47">
        <v>1071</v>
      </c>
      <c r="G10707" s="34">
        <v>1142.5899999999999</v>
      </c>
      <c r="H10707" s="1" t="s">
        <v>218</v>
      </c>
      <c r="I10707" s="34">
        <v>1.39802E-2</v>
      </c>
      <c r="J10707" s="34">
        <v>3299.8649999999998</v>
      </c>
      <c r="K10707" s="35" t="str">
        <f t="shared" si="947"/>
        <v>Kampina &amp; Oisterwijkse Vennen_ZGH4010A</v>
      </c>
      <c r="L10707" s="36">
        <f>VLOOKUP(D10707,DATA!A:F,5,FALSE)</f>
        <v>1.3726988247862192E-2</v>
      </c>
      <c r="M10707" s="37">
        <f>VLOOKUP(D10707,DATA!A:F,6,FALSE)</f>
        <v>1285.5</v>
      </c>
      <c r="N10707" s="36">
        <f t="shared" si="948"/>
        <v>12.328060414111455</v>
      </c>
      <c r="O10707" s="36">
        <f t="shared" si="949"/>
        <v>12.330134732474413</v>
      </c>
      <c r="P10707" s="36">
        <f t="shared" si="950"/>
        <v>2.0743183629576833E-3</v>
      </c>
      <c r="Q10707" s="36">
        <f t="shared" si="951"/>
        <v>6.8449705647813552E-2</v>
      </c>
    </row>
    <row r="10708" spans="1:17" x14ac:dyDescent="0.3">
      <c r="A10708" s="29">
        <v>2818723</v>
      </c>
      <c r="B10708" s="1">
        <v>133</v>
      </c>
      <c r="C10708" s="1" t="s">
        <v>17</v>
      </c>
      <c r="D10708" s="1" t="s">
        <v>53</v>
      </c>
      <c r="E10708" s="1" t="s">
        <v>54</v>
      </c>
      <c r="F10708" s="47">
        <v>714</v>
      </c>
      <c r="G10708" s="34">
        <v>1142.5899999999999</v>
      </c>
      <c r="H10708" s="1" t="s">
        <v>218</v>
      </c>
      <c r="I10708" s="34">
        <v>1.39802E-2</v>
      </c>
      <c r="J10708" s="34">
        <v>501.80527000000001</v>
      </c>
      <c r="K10708" s="35" t="str">
        <f t="shared" si="947"/>
        <v>Kampina &amp; Oisterwijkse Vennen_H4030</v>
      </c>
      <c r="L10708" s="36">
        <f>VLOOKUP(D10708,DATA!A:F,5,FALSE)</f>
        <v>1.0986712608830001E-2</v>
      </c>
      <c r="M10708" s="37">
        <f>VLOOKUP(D10708,DATA!A:F,6,FALSE)</f>
        <v>982</v>
      </c>
      <c r="N10708" s="36">
        <f t="shared" si="948"/>
        <v>85.375440167759777</v>
      </c>
      <c r="O10708" s="36">
        <f t="shared" si="949"/>
        <v>85.377357835270345</v>
      </c>
      <c r="P10708" s="36">
        <f t="shared" si="950"/>
        <v>1.9176675105683216E-3</v>
      </c>
      <c r="Q10708" s="36">
        <f t="shared" si="951"/>
        <v>9.6229566291096448E-3</v>
      </c>
    </row>
    <row r="10709" spans="1:17" x14ac:dyDescent="0.3">
      <c r="A10709" s="29">
        <v>2818724</v>
      </c>
      <c r="B10709" s="1">
        <v>133</v>
      </c>
      <c r="C10709" s="1" t="s">
        <v>17</v>
      </c>
      <c r="D10709" s="1" t="s">
        <v>53</v>
      </c>
      <c r="E10709" s="1" t="s">
        <v>54</v>
      </c>
      <c r="F10709" s="47">
        <v>714</v>
      </c>
      <c r="G10709" s="34">
        <v>1167.42</v>
      </c>
      <c r="H10709" s="1" t="s">
        <v>218</v>
      </c>
      <c r="I10709" s="34">
        <v>1.43261E-2</v>
      </c>
      <c r="J10709" s="34">
        <v>3568.2226999999998</v>
      </c>
      <c r="K10709" s="35" t="str">
        <f t="shared" si="947"/>
        <v>Kampina &amp; Oisterwijkse Vennen_H4030</v>
      </c>
      <c r="L10709" s="36">
        <f>VLOOKUP(D10709,DATA!A:F,5,FALSE)</f>
        <v>1.0986712608830001E-2</v>
      </c>
      <c r="M10709" s="37">
        <f>VLOOKUP(D10709,DATA!A:F,6,FALSE)</f>
        <v>982</v>
      </c>
      <c r="N10709" s="36">
        <f t="shared" si="948"/>
        <v>88.464338225602546</v>
      </c>
      <c r="O10709" s="36">
        <f t="shared" si="949"/>
        <v>88.465944353763263</v>
      </c>
      <c r="P10709" s="36">
        <f t="shared" si="950"/>
        <v>1.6061281607164801E-3</v>
      </c>
      <c r="Q10709" s="36">
        <f t="shared" si="951"/>
        <v>5.7310229621777918E-2</v>
      </c>
    </row>
    <row r="10710" spans="1:17" x14ac:dyDescent="0.3">
      <c r="A10710" s="29">
        <v>2818725</v>
      </c>
      <c r="B10710" s="1">
        <v>133</v>
      </c>
      <c r="C10710" s="1" t="s">
        <v>17</v>
      </c>
      <c r="D10710" s="1" t="s">
        <v>53</v>
      </c>
      <c r="E10710" s="1" t="s">
        <v>54</v>
      </c>
      <c r="F10710" s="47">
        <v>714</v>
      </c>
      <c r="G10710" s="34">
        <v>1205.19</v>
      </c>
      <c r="H10710" s="1" t="s">
        <v>218</v>
      </c>
      <c r="I10710" s="34">
        <v>1.4881500000000001E-2</v>
      </c>
      <c r="J10710" s="34">
        <v>109.36019</v>
      </c>
      <c r="K10710" s="35" t="str">
        <f t="shared" si="947"/>
        <v>Kampina &amp; Oisterwijkse Vennen_H4030</v>
      </c>
      <c r="L10710" s="36">
        <f>VLOOKUP(D10710,DATA!A:F,5,FALSE)</f>
        <v>1.0986712608830001E-2</v>
      </c>
      <c r="M10710" s="37">
        <f>VLOOKUP(D10710,DATA!A:F,6,FALSE)</f>
        <v>982</v>
      </c>
      <c r="N10710" s="36">
        <f t="shared" si="948"/>
        <v>92.071666440931807</v>
      </c>
      <c r="O10710" s="36">
        <f t="shared" si="949"/>
        <v>92.072859858746668</v>
      </c>
      <c r="P10710" s="36">
        <f t="shared" si="950"/>
        <v>1.1934178148607089E-3</v>
      </c>
      <c r="Q10710" s="36">
        <f t="shared" si="951"/>
        <v>1.3051239898255196E-3</v>
      </c>
    </row>
    <row r="10711" spans="1:17" x14ac:dyDescent="0.3">
      <c r="A10711" s="30">
        <v>2820237</v>
      </c>
      <c r="B10711" s="14">
        <v>133</v>
      </c>
      <c r="C10711" s="14" t="s">
        <v>17</v>
      </c>
      <c r="D10711" s="14" t="s">
        <v>88</v>
      </c>
      <c r="E10711" s="14" t="s">
        <v>56</v>
      </c>
      <c r="F10711" s="48">
        <v>500</v>
      </c>
      <c r="G10711" s="38">
        <v>1780.19</v>
      </c>
      <c r="H10711" s="14" t="s">
        <v>218</v>
      </c>
      <c r="I10711" s="38">
        <v>1.7544000000000001E-2</v>
      </c>
      <c r="J10711" s="38">
        <v>2210.326</v>
      </c>
      <c r="K10711" s="39" t="str">
        <f t="shared" si="947"/>
        <v>Kampina &amp; Oisterwijkse Vennen_ZGH3130</v>
      </c>
      <c r="L10711" s="40">
        <f>VLOOKUP(D10711,DATA!A:F,5,FALSE)</f>
        <v>0</v>
      </c>
      <c r="M10711" s="41">
        <f>VLOOKUP(D10711,DATA!A:F,6,FALSE)</f>
        <v>3.5</v>
      </c>
      <c r="N10711" s="40">
        <f t="shared" si="948"/>
        <v>50</v>
      </c>
      <c r="O10711" s="40">
        <f t="shared" si="949"/>
        <v>50</v>
      </c>
      <c r="P10711" s="40">
        <f t="shared" ref="P10711:P10713" si="954">J10711/10000*I10711</f>
        <v>3.8777959343999999E-3</v>
      </c>
      <c r="Q10711" s="40">
        <f t="shared" ref="Q10711:Q10713" si="955">IF(AND(H10711&lt;&gt;"below",I10711&gt;=0.005),M10711*P10711,0)</f>
        <v>1.3572285770400001E-2</v>
      </c>
    </row>
    <row r="10712" spans="1:17" x14ac:dyDescent="0.3">
      <c r="A10712" s="30">
        <v>2820243</v>
      </c>
      <c r="B10712" s="14">
        <v>133</v>
      </c>
      <c r="C10712" s="14" t="s">
        <v>17</v>
      </c>
      <c r="D10712" s="14" t="s">
        <v>55</v>
      </c>
      <c r="E10712" s="14" t="s">
        <v>56</v>
      </c>
      <c r="F10712" s="48">
        <v>500</v>
      </c>
      <c r="G10712" s="38">
        <v>1150.43</v>
      </c>
      <c r="H10712" s="14" t="s">
        <v>218</v>
      </c>
      <c r="I10712" s="38">
        <v>1.1571400000000001E-2</v>
      </c>
      <c r="J10712" s="38">
        <v>7821.6576999999997</v>
      </c>
      <c r="K10712" s="39" t="str">
        <f t="shared" si="947"/>
        <v>Kampina &amp; Oisterwijkse Vennen_H3130</v>
      </c>
      <c r="L10712" s="40">
        <f>VLOOKUP(D10712,DATA!A:F,5,FALSE)</f>
        <v>0</v>
      </c>
      <c r="M10712" s="41">
        <f>VLOOKUP(D10712,DATA!A:F,6,FALSE)</f>
        <v>3.5</v>
      </c>
      <c r="N10712" s="40">
        <f t="shared" si="948"/>
        <v>50</v>
      </c>
      <c r="O10712" s="40">
        <f t="shared" si="949"/>
        <v>50</v>
      </c>
      <c r="P10712" s="40">
        <f t="shared" si="954"/>
        <v>9.0507529909779998E-3</v>
      </c>
      <c r="Q10712" s="40">
        <f t="shared" si="955"/>
        <v>3.1677635468422997E-2</v>
      </c>
    </row>
    <row r="10713" spans="1:17" x14ac:dyDescent="0.3">
      <c r="A10713" s="30">
        <v>2820244</v>
      </c>
      <c r="B10713" s="14">
        <v>133</v>
      </c>
      <c r="C10713" s="14" t="s">
        <v>17</v>
      </c>
      <c r="D10713" s="14" t="s">
        <v>55</v>
      </c>
      <c r="E10713" s="14" t="s">
        <v>56</v>
      </c>
      <c r="F10713" s="48">
        <v>500</v>
      </c>
      <c r="G10713" s="38">
        <v>1413.85</v>
      </c>
      <c r="H10713" s="14" t="s">
        <v>218</v>
      </c>
      <c r="I10713" s="38">
        <v>1.44657E-2</v>
      </c>
      <c r="J10713" s="38">
        <v>570.31115999999997</v>
      </c>
      <c r="K10713" s="39" t="str">
        <f t="shared" si="947"/>
        <v>Kampina &amp; Oisterwijkse Vennen_H3130</v>
      </c>
      <c r="L10713" s="40">
        <f>VLOOKUP(D10713,DATA!A:F,5,FALSE)</f>
        <v>0</v>
      </c>
      <c r="M10713" s="41">
        <f>VLOOKUP(D10713,DATA!A:F,6,FALSE)</f>
        <v>3.5</v>
      </c>
      <c r="N10713" s="40">
        <f t="shared" si="948"/>
        <v>50</v>
      </c>
      <c r="O10713" s="40">
        <f t="shared" si="949"/>
        <v>50</v>
      </c>
      <c r="P10713" s="40">
        <f t="shared" si="954"/>
        <v>8.2499501472119998E-4</v>
      </c>
      <c r="Q10713" s="40">
        <f t="shared" si="955"/>
        <v>2.8874825515241998E-3</v>
      </c>
    </row>
    <row r="10714" spans="1:17" x14ac:dyDescent="0.3">
      <c r="A10714" s="29">
        <v>2820244</v>
      </c>
      <c r="B10714" s="1">
        <v>133</v>
      </c>
      <c r="C10714" s="1" t="s">
        <v>17</v>
      </c>
      <c r="D10714" s="1" t="s">
        <v>41</v>
      </c>
      <c r="E10714" s="1" t="s">
        <v>42</v>
      </c>
      <c r="F10714" s="47">
        <v>1071</v>
      </c>
      <c r="G10714" s="34">
        <v>1413.85</v>
      </c>
      <c r="H10714" s="1" t="s">
        <v>218</v>
      </c>
      <c r="I10714" s="34">
        <v>1.44657E-2</v>
      </c>
      <c r="J10714" s="34">
        <v>1449.6083000000001</v>
      </c>
      <c r="K10714" s="35" t="str">
        <f t="shared" si="947"/>
        <v>Kampina &amp; Oisterwijkse Vennen_H4010A</v>
      </c>
      <c r="L10714" s="36">
        <f>VLOOKUP(D10714,DATA!A:F,5,FALSE)</f>
        <v>1.3726988247862192E-2</v>
      </c>
      <c r="M10714" s="37">
        <f>VLOOKUP(D10714,DATA!A:F,6,FALSE)</f>
        <v>1285.5</v>
      </c>
      <c r="N10714" s="36">
        <f t="shared" si="948"/>
        <v>85.344232666908241</v>
      </c>
      <c r="O10714" s="36">
        <f t="shared" si="949"/>
        <v>85.346716182982291</v>
      </c>
      <c r="P10714" s="36">
        <f t="shared" si="950"/>
        <v>2.48351607405084E-3</v>
      </c>
      <c r="Q10714" s="36">
        <f t="shared" si="951"/>
        <v>3.6001255141275126E-2</v>
      </c>
    </row>
    <row r="10715" spans="1:17" x14ac:dyDescent="0.3">
      <c r="A10715" s="29">
        <v>2820247</v>
      </c>
      <c r="B10715" s="1">
        <v>133</v>
      </c>
      <c r="C10715" s="1" t="s">
        <v>17</v>
      </c>
      <c r="D10715" s="1" t="s">
        <v>85</v>
      </c>
      <c r="E10715" s="1" t="s">
        <v>60</v>
      </c>
      <c r="F10715" s="47">
        <v>1071</v>
      </c>
      <c r="G10715" s="34">
        <v>1746.73</v>
      </c>
      <c r="H10715" s="1" t="s">
        <v>218</v>
      </c>
      <c r="I10715" s="34">
        <v>2.1736999999999999E-2</v>
      </c>
      <c r="J10715" s="34">
        <v>7994.3266999999996</v>
      </c>
      <c r="K10715" s="35" t="str">
        <f t="shared" si="947"/>
        <v>Kampina &amp; Oisterwijkse Vennen_ZGH9190</v>
      </c>
      <c r="L10715" s="36">
        <f>VLOOKUP(D10715,DATA!A:F,5,FALSE)</f>
        <v>1.3726988247862192E-2</v>
      </c>
      <c r="M10715" s="37">
        <f>VLOOKUP(D10715,DATA!A:F,6,FALSE)</f>
        <v>1285.5</v>
      </c>
      <c r="N10715" s="36">
        <f t="shared" si="948"/>
        <v>99.822344099437828</v>
      </c>
      <c r="O10715" s="36">
        <f t="shared" si="949"/>
        <v>99.822397006994578</v>
      </c>
      <c r="P10715" s="36">
        <f t="shared" si="950"/>
        <v>5.2907556749914875E-5</v>
      </c>
      <c r="Q10715" s="36">
        <f t="shared" si="951"/>
        <v>4.2296029355760965E-3</v>
      </c>
    </row>
    <row r="10716" spans="1:17" x14ac:dyDescent="0.3">
      <c r="A10716" s="30">
        <v>2820248</v>
      </c>
      <c r="B10716" s="14">
        <v>133</v>
      </c>
      <c r="C10716" s="14" t="s">
        <v>17</v>
      </c>
      <c r="D10716" s="14" t="s">
        <v>55</v>
      </c>
      <c r="E10716" s="14" t="s">
        <v>56</v>
      </c>
      <c r="F10716" s="48">
        <v>500</v>
      </c>
      <c r="G10716" s="38">
        <v>1329.38</v>
      </c>
      <c r="H10716" s="14" t="s">
        <v>218</v>
      </c>
      <c r="I10716" s="38">
        <v>1.5538700000000001E-2</v>
      </c>
      <c r="J10716" s="38">
        <v>3140.5403000000001</v>
      </c>
      <c r="K10716" s="39" t="str">
        <f t="shared" si="947"/>
        <v>Kampina &amp; Oisterwijkse Vennen_H3130</v>
      </c>
      <c r="L10716" s="40">
        <f>VLOOKUP(D10716,DATA!A:F,5,FALSE)</f>
        <v>0</v>
      </c>
      <c r="M10716" s="41">
        <f>VLOOKUP(D10716,DATA!A:F,6,FALSE)</f>
        <v>3.5</v>
      </c>
      <c r="N10716" s="40">
        <f t="shared" si="948"/>
        <v>50</v>
      </c>
      <c r="O10716" s="40">
        <f t="shared" si="949"/>
        <v>50</v>
      </c>
      <c r="P10716" s="40">
        <f>J10716/10000*I10716</f>
        <v>4.8799913559609996E-3</v>
      </c>
      <c r="Q10716" s="40">
        <f>IF(AND(H10716&lt;&gt;"below",I10716&gt;=0.005),M10716*P10716,0)</f>
        <v>1.70799697458635E-2</v>
      </c>
    </row>
    <row r="10717" spans="1:17" x14ac:dyDescent="0.3">
      <c r="A10717" s="29">
        <v>2820248</v>
      </c>
      <c r="B10717" s="1">
        <v>133</v>
      </c>
      <c r="C10717" s="1" t="s">
        <v>17</v>
      </c>
      <c r="D10717" s="1" t="s">
        <v>53</v>
      </c>
      <c r="E10717" s="1" t="s">
        <v>54</v>
      </c>
      <c r="F10717" s="47">
        <v>714</v>
      </c>
      <c r="G10717" s="34">
        <v>1329.38</v>
      </c>
      <c r="H10717" s="1" t="s">
        <v>218</v>
      </c>
      <c r="I10717" s="34">
        <v>1.5538700000000001E-2</v>
      </c>
      <c r="J10717" s="34">
        <v>5743.6464999999998</v>
      </c>
      <c r="K10717" s="35" t="str">
        <f t="shared" si="947"/>
        <v>Kampina &amp; Oisterwijkse Vennen_H4030</v>
      </c>
      <c r="L10717" s="36">
        <f>VLOOKUP(D10717,DATA!A:F,5,FALSE)</f>
        <v>1.0986712608830001E-2</v>
      </c>
      <c r="M10717" s="37">
        <f>VLOOKUP(D10717,DATA!A:F,6,FALSE)</f>
        <v>982</v>
      </c>
      <c r="N10717" s="36">
        <f t="shared" si="948"/>
        <v>97.847045103327659</v>
      </c>
      <c r="O10717" s="36">
        <f t="shared" si="949"/>
        <v>97.847404711554262</v>
      </c>
      <c r="P10717" s="36">
        <f t="shared" si="950"/>
        <v>3.5960822660285885E-4</v>
      </c>
      <c r="Q10717" s="36">
        <f t="shared" si="951"/>
        <v>2.0654625320987174E-2</v>
      </c>
    </row>
    <row r="10718" spans="1:17" x14ac:dyDescent="0.3">
      <c r="A10718" s="29">
        <v>2820248</v>
      </c>
      <c r="B10718" s="1">
        <v>133</v>
      </c>
      <c r="C10718" s="1" t="s">
        <v>17</v>
      </c>
      <c r="D10718" s="1" t="s">
        <v>85</v>
      </c>
      <c r="E10718" s="1" t="s">
        <v>60</v>
      </c>
      <c r="F10718" s="47">
        <v>1071</v>
      </c>
      <c r="G10718" s="34">
        <v>1329.38</v>
      </c>
      <c r="H10718" s="1" t="s">
        <v>218</v>
      </c>
      <c r="I10718" s="34">
        <v>1.5538700000000001E-2</v>
      </c>
      <c r="J10718" s="34">
        <v>1115.8151</v>
      </c>
      <c r="K10718" s="35" t="str">
        <f t="shared" si="947"/>
        <v>Kampina &amp; Oisterwijkse Vennen_ZGH9190</v>
      </c>
      <c r="L10718" s="36">
        <f>VLOOKUP(D10718,DATA!A:F,5,FALSE)</f>
        <v>1.3726988247862192E-2</v>
      </c>
      <c r="M10718" s="37">
        <f>VLOOKUP(D10718,DATA!A:F,6,FALSE)</f>
        <v>1285.5</v>
      </c>
      <c r="N10718" s="36">
        <f t="shared" si="948"/>
        <v>64.619153455588375</v>
      </c>
      <c r="O10718" s="36">
        <f t="shared" si="949"/>
        <v>64.624029929264168</v>
      </c>
      <c r="P10718" s="36">
        <f t="shared" si="950"/>
        <v>4.876473675793136E-3</v>
      </c>
      <c r="Q10718" s="36">
        <f t="shared" si="951"/>
        <v>5.4412429622024854E-2</v>
      </c>
    </row>
    <row r="10719" spans="1:17" x14ac:dyDescent="0.3">
      <c r="A10719" s="29">
        <v>2820249</v>
      </c>
      <c r="B10719" s="1">
        <v>133</v>
      </c>
      <c r="C10719" s="1" t="s">
        <v>17</v>
      </c>
      <c r="D10719" s="1" t="s">
        <v>53</v>
      </c>
      <c r="E10719" s="1" t="s">
        <v>54</v>
      </c>
      <c r="F10719" s="47">
        <v>714</v>
      </c>
      <c r="G10719" s="34">
        <v>1109.5</v>
      </c>
      <c r="H10719" s="1" t="s">
        <v>218</v>
      </c>
      <c r="I10719" s="34">
        <v>1.32418E-2</v>
      </c>
      <c r="J10719" s="34">
        <v>8472.5609999999997</v>
      </c>
      <c r="K10719" s="35" t="str">
        <f t="shared" si="947"/>
        <v>Kampina &amp; Oisterwijkse Vennen_H4030</v>
      </c>
      <c r="L10719" s="36">
        <f>VLOOKUP(D10719,DATA!A:F,5,FALSE)</f>
        <v>1.0986712608830001E-2</v>
      </c>
      <c r="M10719" s="37">
        <f>VLOOKUP(D10719,DATA!A:F,6,FALSE)</f>
        <v>982</v>
      </c>
      <c r="N10719" s="36">
        <f t="shared" si="948"/>
        <v>80.231173485364252</v>
      </c>
      <c r="O10719" s="36">
        <f t="shared" si="949"/>
        <v>80.233480868540823</v>
      </c>
      <c r="P10719" s="36">
        <f t="shared" si="950"/>
        <v>2.3073831765714203E-3</v>
      </c>
      <c r="Q10719" s="36">
        <f t="shared" si="951"/>
        <v>0.1954944471387513</v>
      </c>
    </row>
    <row r="10720" spans="1:17" x14ac:dyDescent="0.3">
      <c r="A10720" s="29">
        <v>2820250</v>
      </c>
      <c r="B10720" s="1">
        <v>133</v>
      </c>
      <c r="C10720" s="1" t="s">
        <v>17</v>
      </c>
      <c r="D10720" s="1" t="s">
        <v>86</v>
      </c>
      <c r="E10720" s="1" t="s">
        <v>44</v>
      </c>
      <c r="F10720" s="47">
        <v>1071</v>
      </c>
      <c r="G10720" s="34">
        <v>1170.02</v>
      </c>
      <c r="H10720" s="1" t="s">
        <v>218</v>
      </c>
      <c r="I10720" s="34">
        <v>1.40409E-2</v>
      </c>
      <c r="J10720" s="34">
        <v>1859.1559</v>
      </c>
      <c r="K10720" s="35" t="str">
        <f t="shared" si="947"/>
        <v>Kampina &amp; Oisterwijkse Vennen_ZGH7150</v>
      </c>
      <c r="L10720" s="36">
        <f>VLOOKUP(D10720,DATA!A:F,5,FALSE)</f>
        <v>1.3726988247862192E-2</v>
      </c>
      <c r="M10720" s="37">
        <f>VLOOKUP(D10720,DATA!A:F,6,FALSE)</f>
        <v>1285.5</v>
      </c>
      <c r="N10720" s="36">
        <f t="shared" si="948"/>
        <v>17.006133944722812</v>
      </c>
      <c r="O10720" s="36">
        <f t="shared" si="949"/>
        <v>17.008854449020575</v>
      </c>
      <c r="P10720" s="36">
        <f t="shared" si="950"/>
        <v>2.7205042977627159E-3</v>
      </c>
      <c r="Q10720" s="36">
        <f t="shared" si="951"/>
        <v>5.0578416161609095E-2</v>
      </c>
    </row>
    <row r="10721" spans="1:17" x14ac:dyDescent="0.3">
      <c r="A10721" s="29">
        <v>2820251</v>
      </c>
      <c r="B10721" s="1">
        <v>133</v>
      </c>
      <c r="C10721" s="1" t="s">
        <v>17</v>
      </c>
      <c r="D10721" s="1" t="s">
        <v>81</v>
      </c>
      <c r="E10721" s="1" t="s">
        <v>42</v>
      </c>
      <c r="F10721" s="47">
        <v>1071</v>
      </c>
      <c r="G10721" s="34">
        <v>1232.93</v>
      </c>
      <c r="H10721" s="1" t="s">
        <v>218</v>
      </c>
      <c r="I10721" s="34">
        <v>1.4915400000000001E-2</v>
      </c>
      <c r="J10721" s="34">
        <v>2787.6770000000001</v>
      </c>
      <c r="K10721" s="35" t="str">
        <f t="shared" si="947"/>
        <v>Kampina &amp; Oisterwijkse Vennen_ZGH4010A</v>
      </c>
      <c r="L10721" s="36">
        <f>VLOOKUP(D10721,DATA!A:F,5,FALSE)</f>
        <v>1.3726988247862192E-2</v>
      </c>
      <c r="M10721" s="37">
        <f>VLOOKUP(D10721,DATA!A:F,6,FALSE)</f>
        <v>1285.5</v>
      </c>
      <c r="N10721" s="36">
        <f t="shared" si="948"/>
        <v>32.703463716008947</v>
      </c>
      <c r="O10721" s="36">
        <f t="shared" si="949"/>
        <v>32.707969932053977</v>
      </c>
      <c r="P10721" s="36">
        <f t="shared" si="950"/>
        <v>4.5062160450299871E-3</v>
      </c>
      <c r="Q10721" s="36">
        <f t="shared" si="951"/>
        <v>0.1256187482576106</v>
      </c>
    </row>
    <row r="10722" spans="1:17" x14ac:dyDescent="0.3">
      <c r="A10722" s="29">
        <v>2820251</v>
      </c>
      <c r="B10722" s="1">
        <v>133</v>
      </c>
      <c r="C10722" s="1" t="s">
        <v>17</v>
      </c>
      <c r="D10722" s="1" t="s">
        <v>86</v>
      </c>
      <c r="E10722" s="1" t="s">
        <v>44</v>
      </c>
      <c r="F10722" s="47">
        <v>1071</v>
      </c>
      <c r="G10722" s="34">
        <v>1232.93</v>
      </c>
      <c r="H10722" s="1" t="s">
        <v>218</v>
      </c>
      <c r="I10722" s="34">
        <v>1.4915400000000001E-2</v>
      </c>
      <c r="J10722" s="34">
        <v>5211.6469999999999</v>
      </c>
      <c r="K10722" s="35" t="str">
        <f t="shared" si="947"/>
        <v>Kampina &amp; Oisterwijkse Vennen_ZGH7150</v>
      </c>
      <c r="L10722" s="36">
        <f>VLOOKUP(D10722,DATA!A:F,5,FALSE)</f>
        <v>1.3726988247862192E-2</v>
      </c>
      <c r="M10722" s="37">
        <f>VLOOKUP(D10722,DATA!A:F,6,FALSE)</f>
        <v>1285.5</v>
      </c>
      <c r="N10722" s="36">
        <f t="shared" si="948"/>
        <v>32.703463716008947</v>
      </c>
      <c r="O10722" s="36">
        <f t="shared" si="949"/>
        <v>32.707969932053977</v>
      </c>
      <c r="P10722" s="36">
        <f t="shared" si="950"/>
        <v>4.5062160450299871E-3</v>
      </c>
      <c r="Q10722" s="36">
        <f t="shared" si="951"/>
        <v>0.23484807332432397</v>
      </c>
    </row>
    <row r="10723" spans="1:17" x14ac:dyDescent="0.3">
      <c r="A10723" s="29">
        <v>2820252</v>
      </c>
      <c r="B10723" s="1">
        <v>133</v>
      </c>
      <c r="C10723" s="1" t="s">
        <v>17</v>
      </c>
      <c r="D10723" s="1" t="s">
        <v>53</v>
      </c>
      <c r="E10723" s="1" t="s">
        <v>54</v>
      </c>
      <c r="F10723" s="47">
        <v>714</v>
      </c>
      <c r="G10723" s="34">
        <v>1104.45</v>
      </c>
      <c r="H10723" s="1" t="s">
        <v>218</v>
      </c>
      <c r="I10723" s="34">
        <v>1.3436399999999999E-2</v>
      </c>
      <c r="J10723" s="34">
        <v>4046.9775</v>
      </c>
      <c r="K10723" s="35" t="str">
        <f t="shared" si="947"/>
        <v>Kampina &amp; Oisterwijkse Vennen_H4030</v>
      </c>
      <c r="L10723" s="36">
        <f>VLOOKUP(D10723,DATA!A:F,5,FALSE)</f>
        <v>1.0986712608830001E-2</v>
      </c>
      <c r="M10723" s="37">
        <f>VLOOKUP(D10723,DATA!A:F,6,FALSE)</f>
        <v>982</v>
      </c>
      <c r="N10723" s="36">
        <f t="shared" si="948"/>
        <v>79.336393729429133</v>
      </c>
      <c r="O10723" s="36">
        <f t="shared" si="949"/>
        <v>79.338813702057948</v>
      </c>
      <c r="P10723" s="36">
        <f t="shared" si="950"/>
        <v>2.4199726288145484E-3</v>
      </c>
      <c r="Q10723" s="36">
        <f t="shared" si="951"/>
        <v>9.7935747794283295E-2</v>
      </c>
    </row>
    <row r="10724" spans="1:17" x14ac:dyDescent="0.3">
      <c r="A10724" s="29">
        <v>2820252</v>
      </c>
      <c r="B10724" s="1">
        <v>133</v>
      </c>
      <c r="C10724" s="1" t="s">
        <v>17</v>
      </c>
      <c r="D10724" s="1" t="s">
        <v>82</v>
      </c>
      <c r="E10724" s="1" t="s">
        <v>54</v>
      </c>
      <c r="F10724" s="47">
        <v>714</v>
      </c>
      <c r="G10724" s="34">
        <v>1104.45</v>
      </c>
      <c r="H10724" s="1" t="s">
        <v>218</v>
      </c>
      <c r="I10724" s="34">
        <v>1.3436399999999999E-2</v>
      </c>
      <c r="J10724" s="34">
        <v>5953.0225</v>
      </c>
      <c r="K10724" s="35" t="str">
        <f t="shared" si="947"/>
        <v>Kampina &amp; Oisterwijkse Vennen_ZGH4030</v>
      </c>
      <c r="L10724" s="36">
        <f>VLOOKUP(D10724,DATA!A:F,5,FALSE)</f>
        <v>1.0986712608830001E-2</v>
      </c>
      <c r="M10724" s="37">
        <f>VLOOKUP(D10724,DATA!A:F,6,FALSE)</f>
        <v>982</v>
      </c>
      <c r="N10724" s="36">
        <f t="shared" si="948"/>
        <v>79.336393729429133</v>
      </c>
      <c r="O10724" s="36">
        <f t="shared" si="949"/>
        <v>79.338813702057948</v>
      </c>
      <c r="P10724" s="36">
        <f t="shared" si="950"/>
        <v>2.4199726288145484E-3</v>
      </c>
      <c r="Q10724" s="36">
        <f t="shared" si="951"/>
        <v>0.14406151508717155</v>
      </c>
    </row>
    <row r="10725" spans="1:17" x14ac:dyDescent="0.3">
      <c r="A10725" s="29">
        <v>2820254</v>
      </c>
      <c r="B10725" s="1">
        <v>133</v>
      </c>
      <c r="C10725" s="1" t="s">
        <v>17</v>
      </c>
      <c r="D10725" s="1" t="s">
        <v>53</v>
      </c>
      <c r="E10725" s="1" t="s">
        <v>54</v>
      </c>
      <c r="F10725" s="47">
        <v>714</v>
      </c>
      <c r="G10725" s="34">
        <v>1275.52</v>
      </c>
      <c r="H10725" s="1" t="s">
        <v>218</v>
      </c>
      <c r="I10725" s="34">
        <v>1.5673400000000001E-2</v>
      </c>
      <c r="J10725" s="34">
        <v>7060.7470000000003</v>
      </c>
      <c r="K10725" s="35" t="str">
        <f t="shared" si="947"/>
        <v>Kampina &amp; Oisterwijkse Vennen_H4030</v>
      </c>
      <c r="L10725" s="36">
        <f>VLOOKUP(D10725,DATA!A:F,5,FALSE)</f>
        <v>1.0986712608830001E-2</v>
      </c>
      <c r="M10725" s="37">
        <f>VLOOKUP(D10725,DATA!A:F,6,FALSE)</f>
        <v>982</v>
      </c>
      <c r="N10725" s="36">
        <f t="shared" si="948"/>
        <v>96.175768418183168</v>
      </c>
      <c r="O10725" s="36">
        <f t="shared" si="949"/>
        <v>96.176401713531405</v>
      </c>
      <c r="P10725" s="36">
        <f t="shared" si="950"/>
        <v>6.33295348237084E-4</v>
      </c>
      <c r="Q10725" s="36">
        <f t="shared" si="951"/>
        <v>4.4715382301789459E-2</v>
      </c>
    </row>
    <row r="10726" spans="1:17" x14ac:dyDescent="0.3">
      <c r="A10726" s="29">
        <v>2821731</v>
      </c>
      <c r="B10726" s="1">
        <v>133</v>
      </c>
      <c r="C10726" s="1" t="s">
        <v>17</v>
      </c>
      <c r="D10726" s="1" t="s">
        <v>57</v>
      </c>
      <c r="E10726" s="1" t="s">
        <v>58</v>
      </c>
      <c r="F10726" s="47">
        <v>714</v>
      </c>
      <c r="G10726" s="34">
        <v>1939.45</v>
      </c>
      <c r="H10726" s="1" t="s">
        <v>218</v>
      </c>
      <c r="I10726" s="34">
        <v>1.0623E-2</v>
      </c>
      <c r="J10726" s="34">
        <v>2325.1284000000001</v>
      </c>
      <c r="K10726" s="35" t="str">
        <f t="shared" si="947"/>
        <v>Kampina &amp; Oisterwijkse Vennen_H3160</v>
      </c>
      <c r="L10726" s="36">
        <f>VLOOKUP(D10726,DATA!A:F,5,FALSE)</f>
        <v>1.0986712608830001E-2</v>
      </c>
      <c r="M10726" s="37">
        <f>VLOOKUP(D10726,DATA!A:F,6,FALSE)</f>
        <v>982</v>
      </c>
      <c r="N10726" s="36">
        <f t="shared" si="948"/>
        <v>99.997298869292308</v>
      </c>
      <c r="O10726" s="36">
        <f t="shared" si="949"/>
        <v>99.997299184519349</v>
      </c>
      <c r="P10726" s="36">
        <f t="shared" si="950"/>
        <v>3.1522704091457854E-7</v>
      </c>
      <c r="Q10726" s="36">
        <f t="shared" si="951"/>
        <v>7.3294334527844849E-6</v>
      </c>
    </row>
    <row r="10727" spans="1:17" x14ac:dyDescent="0.3">
      <c r="A10727" s="30">
        <v>2821765</v>
      </c>
      <c r="B10727" s="14">
        <v>133</v>
      </c>
      <c r="C10727" s="14" t="s">
        <v>17</v>
      </c>
      <c r="D10727" s="14" t="s">
        <v>88</v>
      </c>
      <c r="E10727" s="14" t="s">
        <v>56</v>
      </c>
      <c r="F10727" s="48">
        <v>500</v>
      </c>
      <c r="G10727" s="38">
        <v>1851.19</v>
      </c>
      <c r="H10727" s="14" t="s">
        <v>218</v>
      </c>
      <c r="I10727" s="38">
        <v>1.7829999999999999E-2</v>
      </c>
      <c r="J10727" s="38">
        <v>563.32190000000003</v>
      </c>
      <c r="K10727" s="39" t="str">
        <f t="shared" si="947"/>
        <v>Kampina &amp; Oisterwijkse Vennen_ZGH3130</v>
      </c>
      <c r="L10727" s="40">
        <f>VLOOKUP(D10727,DATA!A:F,5,FALSE)</f>
        <v>0</v>
      </c>
      <c r="M10727" s="41">
        <f>VLOOKUP(D10727,DATA!A:F,6,FALSE)</f>
        <v>3.5</v>
      </c>
      <c r="N10727" s="40">
        <f t="shared" si="948"/>
        <v>50</v>
      </c>
      <c r="O10727" s="40">
        <f t="shared" si="949"/>
        <v>50</v>
      </c>
      <c r="P10727" s="40">
        <f t="shared" ref="P10727:P10729" si="956">J10727/10000*I10727</f>
        <v>1.0044029477E-3</v>
      </c>
      <c r="Q10727" s="40">
        <f t="shared" ref="Q10727:Q10729" si="957">IF(AND(H10727&lt;&gt;"below",I10727&gt;=0.005),M10727*P10727,0)</f>
        <v>3.5154103169500002E-3</v>
      </c>
    </row>
    <row r="10728" spans="1:17" x14ac:dyDescent="0.3">
      <c r="A10728" s="30">
        <v>2821766</v>
      </c>
      <c r="B10728" s="14">
        <v>133</v>
      </c>
      <c r="C10728" s="14" t="s">
        <v>17</v>
      </c>
      <c r="D10728" s="14" t="s">
        <v>88</v>
      </c>
      <c r="E10728" s="14" t="s">
        <v>56</v>
      </c>
      <c r="F10728" s="48">
        <v>500</v>
      </c>
      <c r="G10728" s="38">
        <v>1686.92</v>
      </c>
      <c r="H10728" s="14" t="s">
        <v>218</v>
      </c>
      <c r="I10728" s="38">
        <v>1.6625000000000001E-2</v>
      </c>
      <c r="J10728" s="38">
        <v>23.26031</v>
      </c>
      <c r="K10728" s="39" t="str">
        <f t="shared" si="947"/>
        <v>Kampina &amp; Oisterwijkse Vennen_ZGH3130</v>
      </c>
      <c r="L10728" s="40">
        <f>VLOOKUP(D10728,DATA!A:F,5,FALSE)</f>
        <v>0</v>
      </c>
      <c r="M10728" s="41">
        <f>VLOOKUP(D10728,DATA!A:F,6,FALSE)</f>
        <v>3.5</v>
      </c>
      <c r="N10728" s="40">
        <f t="shared" si="948"/>
        <v>50</v>
      </c>
      <c r="O10728" s="40">
        <f t="shared" si="949"/>
        <v>50</v>
      </c>
      <c r="P10728" s="40">
        <f t="shared" si="956"/>
        <v>3.8670265375000004E-5</v>
      </c>
      <c r="Q10728" s="40">
        <f t="shared" si="957"/>
        <v>1.3534592881250001E-4</v>
      </c>
    </row>
    <row r="10729" spans="1:17" x14ac:dyDescent="0.3">
      <c r="A10729" s="30">
        <v>2821772</v>
      </c>
      <c r="B10729" s="14">
        <v>133</v>
      </c>
      <c r="C10729" s="14" t="s">
        <v>17</v>
      </c>
      <c r="D10729" s="14" t="s">
        <v>55</v>
      </c>
      <c r="E10729" s="14" t="s">
        <v>56</v>
      </c>
      <c r="F10729" s="48">
        <v>500</v>
      </c>
      <c r="G10729" s="38">
        <v>1207.95</v>
      </c>
      <c r="H10729" s="14" t="s">
        <v>218</v>
      </c>
      <c r="I10729" s="38">
        <v>1.2055400000000001E-2</v>
      </c>
      <c r="J10729" s="38">
        <v>5776.9184999999998</v>
      </c>
      <c r="K10729" s="39" t="str">
        <f t="shared" si="947"/>
        <v>Kampina &amp; Oisterwijkse Vennen_H3130</v>
      </c>
      <c r="L10729" s="40">
        <f>VLOOKUP(D10729,DATA!A:F,5,FALSE)</f>
        <v>0</v>
      </c>
      <c r="M10729" s="41">
        <f>VLOOKUP(D10729,DATA!A:F,6,FALSE)</f>
        <v>3.5</v>
      </c>
      <c r="N10729" s="40">
        <f t="shared" si="948"/>
        <v>50</v>
      </c>
      <c r="O10729" s="40">
        <f t="shared" si="949"/>
        <v>50</v>
      </c>
      <c r="P10729" s="40">
        <f t="shared" si="956"/>
        <v>6.9643063284900008E-3</v>
      </c>
      <c r="Q10729" s="40">
        <f t="shared" si="957"/>
        <v>2.4375072149715002E-2</v>
      </c>
    </row>
    <row r="10730" spans="1:17" x14ac:dyDescent="0.3">
      <c r="A10730" s="29">
        <v>2821772</v>
      </c>
      <c r="B10730" s="1">
        <v>133</v>
      </c>
      <c r="C10730" s="1" t="s">
        <v>17</v>
      </c>
      <c r="D10730" s="1" t="s">
        <v>41</v>
      </c>
      <c r="E10730" s="1" t="s">
        <v>42</v>
      </c>
      <c r="F10730" s="47">
        <v>1071</v>
      </c>
      <c r="G10730" s="34">
        <v>1207.95</v>
      </c>
      <c r="H10730" s="1" t="s">
        <v>218</v>
      </c>
      <c r="I10730" s="34">
        <v>1.2055400000000001E-2</v>
      </c>
      <c r="J10730" s="34">
        <v>4223.0815000000002</v>
      </c>
      <c r="K10730" s="35" t="str">
        <f t="shared" si="947"/>
        <v>Kampina &amp; Oisterwijkse Vennen_H4010A</v>
      </c>
      <c r="L10730" s="36">
        <f>VLOOKUP(D10730,DATA!A:F,5,FALSE)</f>
        <v>1.3726988247862192E-2</v>
      </c>
      <c r="M10730" s="37">
        <f>VLOOKUP(D10730,DATA!A:F,6,FALSE)</f>
        <v>1285.5</v>
      </c>
      <c r="N10730" s="36">
        <f t="shared" si="948"/>
        <v>25.644511103744396</v>
      </c>
      <c r="O10730" s="36">
        <f t="shared" si="949"/>
        <v>25.647666703019411</v>
      </c>
      <c r="P10730" s="36">
        <f t="shared" si="950"/>
        <v>3.1555992750149642E-3</v>
      </c>
      <c r="Q10730" s="36">
        <f t="shared" si="951"/>
        <v>0.13326352919729109</v>
      </c>
    </row>
    <row r="10731" spans="1:17" x14ac:dyDescent="0.3">
      <c r="A10731" s="29">
        <v>2821776</v>
      </c>
      <c r="B10731" s="1">
        <v>133</v>
      </c>
      <c r="C10731" s="1" t="s">
        <v>17</v>
      </c>
      <c r="D10731" s="1" t="s">
        <v>85</v>
      </c>
      <c r="E10731" s="1" t="s">
        <v>60</v>
      </c>
      <c r="F10731" s="47">
        <v>1071</v>
      </c>
      <c r="G10731" s="34">
        <v>1613.82</v>
      </c>
      <c r="H10731" s="1" t="s">
        <v>218</v>
      </c>
      <c r="I10731" s="34">
        <v>2.0303000000000002E-2</v>
      </c>
      <c r="J10731" s="34">
        <v>9939.6299999999992</v>
      </c>
      <c r="K10731" s="35" t="str">
        <f t="shared" si="947"/>
        <v>Kampina &amp; Oisterwijkse Vennen_ZGH9190</v>
      </c>
      <c r="L10731" s="36">
        <f>VLOOKUP(D10731,DATA!A:F,5,FALSE)</f>
        <v>1.3726988247862192E-2</v>
      </c>
      <c r="M10731" s="37">
        <f>VLOOKUP(D10731,DATA!A:F,6,FALSE)</f>
        <v>1285.5</v>
      </c>
      <c r="N10731" s="36">
        <f t="shared" si="948"/>
        <v>98.9087185926399</v>
      </c>
      <c r="O10731" s="36">
        <f t="shared" si="949"/>
        <v>98.909019371709292</v>
      </c>
      <c r="P10731" s="36">
        <f t="shared" si="950"/>
        <v>3.007790693914103E-4</v>
      </c>
      <c r="Q10731" s="36">
        <f t="shared" si="951"/>
        <v>2.9896326614949436E-2</v>
      </c>
    </row>
    <row r="10732" spans="1:17" x14ac:dyDescent="0.3">
      <c r="A10732" s="29">
        <v>2821777</v>
      </c>
      <c r="B10732" s="1">
        <v>133</v>
      </c>
      <c r="C10732" s="1" t="s">
        <v>17</v>
      </c>
      <c r="D10732" s="1" t="s">
        <v>41</v>
      </c>
      <c r="E10732" s="1" t="s">
        <v>42</v>
      </c>
      <c r="F10732" s="47">
        <v>1071</v>
      </c>
      <c r="G10732" s="34">
        <v>1174.4100000000001</v>
      </c>
      <c r="H10732" s="1" t="s">
        <v>218</v>
      </c>
      <c r="I10732" s="34">
        <v>1.37488E-2</v>
      </c>
      <c r="J10732" s="34">
        <v>2.9648713999999998</v>
      </c>
      <c r="K10732" s="35" t="str">
        <f t="shared" si="947"/>
        <v>Kampina &amp; Oisterwijkse Vennen_H4010A</v>
      </c>
      <c r="L10732" s="36">
        <f>VLOOKUP(D10732,DATA!A:F,5,FALSE)</f>
        <v>1.3726988247862192E-2</v>
      </c>
      <c r="M10732" s="37">
        <f>VLOOKUP(D10732,DATA!A:F,6,FALSE)</f>
        <v>1285.5</v>
      </c>
      <c r="N10732" s="36">
        <f t="shared" si="948"/>
        <v>17.873653366159488</v>
      </c>
      <c r="O10732" s="36">
        <f t="shared" si="949"/>
        <v>17.876423892113213</v>
      </c>
      <c r="P10732" s="36">
        <f t="shared" si="950"/>
        <v>2.770525953724956E-3</v>
      </c>
      <c r="Q10732" s="36">
        <f t="shared" si="951"/>
        <v>8.2142531631568453E-5</v>
      </c>
    </row>
    <row r="10733" spans="1:17" x14ac:dyDescent="0.3">
      <c r="A10733" s="29">
        <v>2821777</v>
      </c>
      <c r="B10733" s="1">
        <v>133</v>
      </c>
      <c r="C10733" s="1" t="s">
        <v>17</v>
      </c>
      <c r="D10733" s="1" t="s">
        <v>53</v>
      </c>
      <c r="E10733" s="1" t="s">
        <v>54</v>
      </c>
      <c r="F10733" s="47">
        <v>714</v>
      </c>
      <c r="G10733" s="34">
        <v>1174.4100000000001</v>
      </c>
      <c r="H10733" s="1" t="s">
        <v>218</v>
      </c>
      <c r="I10733" s="34">
        <v>1.37488E-2</v>
      </c>
      <c r="J10733" s="34">
        <v>5299.3887000000004</v>
      </c>
      <c r="K10733" s="35" t="str">
        <f t="shared" si="947"/>
        <v>Kampina &amp; Oisterwijkse Vennen_H4030</v>
      </c>
      <c r="L10733" s="36">
        <f>VLOOKUP(D10733,DATA!A:F,5,FALSE)</f>
        <v>1.0986712608830001E-2</v>
      </c>
      <c r="M10733" s="37">
        <f>VLOOKUP(D10733,DATA!A:F,6,FALSE)</f>
        <v>982</v>
      </c>
      <c r="N10733" s="36">
        <f t="shared" si="948"/>
        <v>89.225199389518082</v>
      </c>
      <c r="O10733" s="36">
        <f t="shared" si="949"/>
        <v>89.226651513157975</v>
      </c>
      <c r="P10733" s="36">
        <f t="shared" si="950"/>
        <v>1.4521236398934434E-3</v>
      </c>
      <c r="Q10733" s="36">
        <f t="shared" si="951"/>
        <v>7.6953676082541833E-2</v>
      </c>
    </row>
    <row r="10734" spans="1:17" x14ac:dyDescent="0.3">
      <c r="A10734" s="29">
        <v>2821778</v>
      </c>
      <c r="B10734" s="1">
        <v>133</v>
      </c>
      <c r="C10734" s="1" t="s">
        <v>17</v>
      </c>
      <c r="D10734" s="1" t="s">
        <v>41</v>
      </c>
      <c r="E10734" s="1" t="s">
        <v>42</v>
      </c>
      <c r="F10734" s="47">
        <v>1071</v>
      </c>
      <c r="G10734" s="34">
        <v>1121.79</v>
      </c>
      <c r="H10734" s="1" t="s">
        <v>218</v>
      </c>
      <c r="I10734" s="34">
        <v>1.3408099999999999E-2</v>
      </c>
      <c r="J10734" s="34">
        <v>2676.5151000000001</v>
      </c>
      <c r="K10734" s="35" t="str">
        <f t="shared" si="947"/>
        <v>Kampina &amp; Oisterwijkse Vennen_H4010A</v>
      </c>
      <c r="L10734" s="36">
        <f>VLOOKUP(D10734,DATA!A:F,5,FALSE)</f>
        <v>1.3726988247862192E-2</v>
      </c>
      <c r="M10734" s="37">
        <f>VLOOKUP(D10734,DATA!A:F,6,FALSE)</f>
        <v>1285.5</v>
      </c>
      <c r="N10734" s="36">
        <f t="shared" si="948"/>
        <v>9.5587349333987799</v>
      </c>
      <c r="O10734" s="36">
        <f t="shared" si="949"/>
        <v>9.5603261960713208</v>
      </c>
      <c r="P10734" s="36">
        <f t="shared" si="950"/>
        <v>1.5912626725409496E-3</v>
      </c>
      <c r="Q10734" s="36">
        <f t="shared" si="951"/>
        <v>4.2590385711222069E-2</v>
      </c>
    </row>
    <row r="10735" spans="1:17" x14ac:dyDescent="0.3">
      <c r="A10735" s="29">
        <v>2821778</v>
      </c>
      <c r="B10735" s="1">
        <v>133</v>
      </c>
      <c r="C10735" s="1" t="s">
        <v>17</v>
      </c>
      <c r="D10735" s="1" t="s">
        <v>53</v>
      </c>
      <c r="E10735" s="1" t="s">
        <v>54</v>
      </c>
      <c r="F10735" s="47">
        <v>714</v>
      </c>
      <c r="G10735" s="34">
        <v>1121.79</v>
      </c>
      <c r="H10735" s="1" t="s">
        <v>218</v>
      </c>
      <c r="I10735" s="34">
        <v>1.3408099999999999E-2</v>
      </c>
      <c r="J10735" s="34">
        <v>324.42016999999998</v>
      </c>
      <c r="K10735" s="35" t="str">
        <f t="shared" si="947"/>
        <v>Kampina &amp; Oisterwijkse Vennen_H4030</v>
      </c>
      <c r="L10735" s="36">
        <f>VLOOKUP(D10735,DATA!A:F,5,FALSE)</f>
        <v>1.0986712608830001E-2</v>
      </c>
      <c r="M10735" s="37">
        <f>VLOOKUP(D10735,DATA!A:F,6,FALSE)</f>
        <v>982</v>
      </c>
      <c r="N10735" s="36">
        <f t="shared" si="948"/>
        <v>82.285808455838833</v>
      </c>
      <c r="O10735" s="36">
        <f t="shared" si="949"/>
        <v>82.287955597140609</v>
      </c>
      <c r="P10735" s="36">
        <f t="shared" si="950"/>
        <v>2.1471413017764007E-3</v>
      </c>
      <c r="Q10735" s="36">
        <f t="shared" si="951"/>
        <v>6.9657594613632126E-3</v>
      </c>
    </row>
    <row r="10736" spans="1:17" x14ac:dyDescent="0.3">
      <c r="A10736" s="29">
        <v>2821779</v>
      </c>
      <c r="B10736" s="1">
        <v>133</v>
      </c>
      <c r="C10736" s="1" t="s">
        <v>17</v>
      </c>
      <c r="D10736" s="1" t="s">
        <v>86</v>
      </c>
      <c r="E10736" s="1" t="s">
        <v>44</v>
      </c>
      <c r="F10736" s="47">
        <v>1071</v>
      </c>
      <c r="G10736" s="34">
        <v>1208.3800000000001</v>
      </c>
      <c r="H10736" s="1" t="s">
        <v>218</v>
      </c>
      <c r="I10736" s="34">
        <v>1.4445899999999999E-2</v>
      </c>
      <c r="J10736" s="34">
        <v>9798.3410000000003</v>
      </c>
      <c r="K10736" s="35" t="str">
        <f t="shared" si="947"/>
        <v>Kampina &amp; Oisterwijkse Vennen_ZGH7150</v>
      </c>
      <c r="L10736" s="36">
        <f>VLOOKUP(D10736,DATA!A:F,5,FALSE)</f>
        <v>1.3726988247862192E-2</v>
      </c>
      <c r="M10736" s="37">
        <f>VLOOKUP(D10736,DATA!A:F,6,FALSE)</f>
        <v>1285.5</v>
      </c>
      <c r="N10736" s="36">
        <f t="shared" si="948"/>
        <v>25.757224284760273</v>
      </c>
      <c r="O10736" s="36">
        <f t="shared" si="949"/>
        <v>25.761016508941339</v>
      </c>
      <c r="P10736" s="36">
        <f t="shared" si="950"/>
        <v>3.7922241810655066E-3</v>
      </c>
      <c r="Q10736" s="36">
        <f t="shared" si="951"/>
        <v>0.37157505674525582</v>
      </c>
    </row>
    <row r="10737" spans="1:17" x14ac:dyDescent="0.3">
      <c r="A10737" s="29">
        <v>2821780</v>
      </c>
      <c r="B10737" s="1">
        <v>133</v>
      </c>
      <c r="C10737" s="1" t="s">
        <v>17</v>
      </c>
      <c r="D10737" s="1" t="s">
        <v>81</v>
      </c>
      <c r="E10737" s="1" t="s">
        <v>42</v>
      </c>
      <c r="F10737" s="47">
        <v>1071</v>
      </c>
      <c r="G10737" s="34">
        <v>1108.79</v>
      </c>
      <c r="H10737" s="1" t="s">
        <v>218</v>
      </c>
      <c r="I10737" s="34">
        <v>1.34663E-2</v>
      </c>
      <c r="J10737" s="34">
        <v>1595.1984</v>
      </c>
      <c r="K10737" s="35" t="str">
        <f t="shared" si="947"/>
        <v>Kampina &amp; Oisterwijkse Vennen_ZGH4010A</v>
      </c>
      <c r="L10737" s="36">
        <f>VLOOKUP(D10737,DATA!A:F,5,FALSE)</f>
        <v>1.3726988247862192E-2</v>
      </c>
      <c r="M10737" s="37">
        <f>VLOOKUP(D10737,DATA!A:F,6,FALSE)</f>
        <v>1285.5</v>
      </c>
      <c r="N10737" s="36">
        <f t="shared" si="948"/>
        <v>8.1234111454111062</v>
      </c>
      <c r="O10737" s="36">
        <f t="shared" si="949"/>
        <v>8.1247908956023061</v>
      </c>
      <c r="P10737" s="36">
        <f t="shared" si="950"/>
        <v>1.3797501911998467E-3</v>
      </c>
      <c r="Q10737" s="36">
        <f t="shared" si="951"/>
        <v>2.2009752974016895E-2</v>
      </c>
    </row>
    <row r="10738" spans="1:17" x14ac:dyDescent="0.3">
      <c r="A10738" s="29">
        <v>2821780</v>
      </c>
      <c r="B10738" s="1">
        <v>133</v>
      </c>
      <c r="C10738" s="1" t="s">
        <v>17</v>
      </c>
      <c r="D10738" s="1" t="s">
        <v>53</v>
      </c>
      <c r="E10738" s="1" t="s">
        <v>54</v>
      </c>
      <c r="F10738" s="47">
        <v>714</v>
      </c>
      <c r="G10738" s="34">
        <v>1108.79</v>
      </c>
      <c r="H10738" s="1" t="s">
        <v>218</v>
      </c>
      <c r="I10738" s="34">
        <v>1.34663E-2</v>
      </c>
      <c r="J10738" s="34">
        <v>7554.0736999999999</v>
      </c>
      <c r="K10738" s="35" t="str">
        <f t="shared" si="947"/>
        <v>Kampina &amp; Oisterwijkse Vennen_H4030</v>
      </c>
      <c r="L10738" s="36">
        <f>VLOOKUP(D10738,DATA!A:F,5,FALSE)</f>
        <v>1.0986712608830001E-2</v>
      </c>
      <c r="M10738" s="37">
        <f>VLOOKUP(D10738,DATA!A:F,6,FALSE)</f>
        <v>982</v>
      </c>
      <c r="N10738" s="36">
        <f t="shared" si="948"/>
        <v>80.107158746215688</v>
      </c>
      <c r="O10738" s="36">
        <f t="shared" si="949"/>
        <v>80.109516317589893</v>
      </c>
      <c r="P10738" s="36">
        <f t="shared" si="950"/>
        <v>2.357571374204781E-3</v>
      </c>
      <c r="Q10738" s="36">
        <f t="shared" si="951"/>
        <v>0.17809267913753196</v>
      </c>
    </row>
    <row r="10739" spans="1:17" x14ac:dyDescent="0.3">
      <c r="A10739" s="29">
        <v>2821780</v>
      </c>
      <c r="B10739" s="1">
        <v>133</v>
      </c>
      <c r="C10739" s="1" t="s">
        <v>17</v>
      </c>
      <c r="D10739" s="1" t="s">
        <v>82</v>
      </c>
      <c r="E10739" s="1" t="s">
        <v>54</v>
      </c>
      <c r="F10739" s="47">
        <v>714</v>
      </c>
      <c r="G10739" s="34">
        <v>1108.79</v>
      </c>
      <c r="H10739" s="1" t="s">
        <v>218</v>
      </c>
      <c r="I10739" s="34">
        <v>1.34663E-2</v>
      </c>
      <c r="J10739" s="34">
        <v>23.209152</v>
      </c>
      <c r="K10739" s="35" t="str">
        <f t="shared" si="947"/>
        <v>Kampina &amp; Oisterwijkse Vennen_ZGH4030</v>
      </c>
      <c r="L10739" s="36">
        <f>VLOOKUP(D10739,DATA!A:F,5,FALSE)</f>
        <v>1.0986712608830001E-2</v>
      </c>
      <c r="M10739" s="37">
        <f>VLOOKUP(D10739,DATA!A:F,6,FALSE)</f>
        <v>982</v>
      </c>
      <c r="N10739" s="36">
        <f t="shared" si="948"/>
        <v>80.107158746215688</v>
      </c>
      <c r="O10739" s="36">
        <f t="shared" si="949"/>
        <v>80.109516317589893</v>
      </c>
      <c r="P10739" s="36">
        <f t="shared" si="950"/>
        <v>2.357571374204781E-3</v>
      </c>
      <c r="Q10739" s="36">
        <f t="shared" si="951"/>
        <v>5.4717232374767641E-4</v>
      </c>
    </row>
    <row r="10740" spans="1:17" x14ac:dyDescent="0.3">
      <c r="A10740" s="29">
        <v>2821781</v>
      </c>
      <c r="B10740" s="1">
        <v>133</v>
      </c>
      <c r="C10740" s="1" t="s">
        <v>17</v>
      </c>
      <c r="D10740" s="1" t="s">
        <v>81</v>
      </c>
      <c r="E10740" s="1" t="s">
        <v>42</v>
      </c>
      <c r="F10740" s="47">
        <v>1071</v>
      </c>
      <c r="G10740" s="34">
        <v>1088.94</v>
      </c>
      <c r="H10740" s="1" t="s">
        <v>218</v>
      </c>
      <c r="I10740" s="34">
        <v>1.33528E-2</v>
      </c>
      <c r="J10740" s="34">
        <v>4169.8383999999996</v>
      </c>
      <c r="K10740" s="35" t="str">
        <f t="shared" si="947"/>
        <v>Kampina &amp; Oisterwijkse Vennen_ZGH4010A</v>
      </c>
      <c r="L10740" s="36">
        <f>VLOOKUP(D10740,DATA!A:F,5,FALSE)</f>
        <v>1.3726988247862192E-2</v>
      </c>
      <c r="M10740" s="37">
        <f>VLOOKUP(D10740,DATA!A:F,6,FALSE)</f>
        <v>1285.5</v>
      </c>
      <c r="N10740" s="36">
        <f t="shared" si="948"/>
        <v>6.3081024086521351</v>
      </c>
      <c r="O10740" s="36">
        <f t="shared" si="949"/>
        <v>6.3091857944964209</v>
      </c>
      <c r="P10740" s="36">
        <f t="shared" si="950"/>
        <v>1.0833858442858002E-3</v>
      </c>
      <c r="Q10740" s="36">
        <f t="shared" si="951"/>
        <v>4.5175438955193499E-2</v>
      </c>
    </row>
    <row r="10741" spans="1:17" x14ac:dyDescent="0.3">
      <c r="A10741" s="29">
        <v>2821781</v>
      </c>
      <c r="B10741" s="1">
        <v>133</v>
      </c>
      <c r="C10741" s="1" t="s">
        <v>17</v>
      </c>
      <c r="D10741" s="1" t="s">
        <v>53</v>
      </c>
      <c r="E10741" s="1" t="s">
        <v>54</v>
      </c>
      <c r="F10741" s="47">
        <v>714</v>
      </c>
      <c r="G10741" s="34">
        <v>1088.94</v>
      </c>
      <c r="H10741" s="1" t="s">
        <v>218</v>
      </c>
      <c r="I10741" s="34">
        <v>1.33528E-2</v>
      </c>
      <c r="J10741" s="34">
        <v>3272.7563</v>
      </c>
      <c r="K10741" s="35" t="str">
        <f t="shared" si="947"/>
        <v>Kampina &amp; Oisterwijkse Vennen_H4030</v>
      </c>
      <c r="L10741" s="36">
        <f>VLOOKUP(D10741,DATA!A:F,5,FALSE)</f>
        <v>1.0986712608830001E-2</v>
      </c>
      <c r="M10741" s="37">
        <f>VLOOKUP(D10741,DATA!A:F,6,FALSE)</f>
        <v>982</v>
      </c>
      <c r="N10741" s="36">
        <f t="shared" si="948"/>
        <v>76.403300526026527</v>
      </c>
      <c r="O10741" s="36">
        <f t="shared" si="949"/>
        <v>76.405945288458284</v>
      </c>
      <c r="P10741" s="36">
        <f t="shared" si="950"/>
        <v>2.6447624317569307E-3</v>
      </c>
      <c r="Q10741" s="36">
        <f t="shared" si="951"/>
        <v>8.6556629105358149E-2</v>
      </c>
    </row>
    <row r="10742" spans="1:17" x14ac:dyDescent="0.3">
      <c r="A10742" s="29">
        <v>2821781</v>
      </c>
      <c r="B10742" s="1">
        <v>133</v>
      </c>
      <c r="C10742" s="1" t="s">
        <v>17</v>
      </c>
      <c r="D10742" s="1" t="s">
        <v>82</v>
      </c>
      <c r="E10742" s="1" t="s">
        <v>54</v>
      </c>
      <c r="F10742" s="47">
        <v>714</v>
      </c>
      <c r="G10742" s="34">
        <v>1088.94</v>
      </c>
      <c r="H10742" s="1" t="s">
        <v>218</v>
      </c>
      <c r="I10742" s="34">
        <v>1.33528E-2</v>
      </c>
      <c r="J10742" s="34">
        <v>66.701449999999994</v>
      </c>
      <c r="K10742" s="35" t="str">
        <f t="shared" si="947"/>
        <v>Kampina &amp; Oisterwijkse Vennen_ZGH4030</v>
      </c>
      <c r="L10742" s="36">
        <f>VLOOKUP(D10742,DATA!A:F,5,FALSE)</f>
        <v>1.0986712608830001E-2</v>
      </c>
      <c r="M10742" s="37">
        <f>VLOOKUP(D10742,DATA!A:F,6,FALSE)</f>
        <v>982</v>
      </c>
      <c r="N10742" s="36">
        <f t="shared" si="948"/>
        <v>76.403300526026527</v>
      </c>
      <c r="O10742" s="36">
        <f t="shared" si="949"/>
        <v>76.405945288458284</v>
      </c>
      <c r="P10742" s="36">
        <f t="shared" si="950"/>
        <v>2.6447624317569307E-3</v>
      </c>
      <c r="Q10742" s="36">
        <f t="shared" si="951"/>
        <v>1.7640948910371331E-3</v>
      </c>
    </row>
    <row r="10743" spans="1:17" x14ac:dyDescent="0.3">
      <c r="A10743" s="29">
        <v>2821781</v>
      </c>
      <c r="B10743" s="1">
        <v>133</v>
      </c>
      <c r="C10743" s="1" t="s">
        <v>17</v>
      </c>
      <c r="D10743" s="1" t="s">
        <v>43</v>
      </c>
      <c r="E10743" s="1" t="s">
        <v>44</v>
      </c>
      <c r="F10743" s="47">
        <v>1071</v>
      </c>
      <c r="G10743" s="34">
        <v>1088.94</v>
      </c>
      <c r="H10743" s="1" t="s">
        <v>218</v>
      </c>
      <c r="I10743" s="34">
        <v>1.33528E-2</v>
      </c>
      <c r="J10743" s="34">
        <v>979.85315000000003</v>
      </c>
      <c r="K10743" s="35" t="str">
        <f t="shared" si="947"/>
        <v>Kampina &amp; Oisterwijkse Vennen_H7150</v>
      </c>
      <c r="L10743" s="36">
        <f>VLOOKUP(D10743,DATA!A:F,5,FALSE)</f>
        <v>1.3726988247862192E-2</v>
      </c>
      <c r="M10743" s="37">
        <f>VLOOKUP(D10743,DATA!A:F,6,FALSE)</f>
        <v>1285.5</v>
      </c>
      <c r="N10743" s="36">
        <f t="shared" si="948"/>
        <v>6.3081024086521351</v>
      </c>
      <c r="O10743" s="36">
        <f t="shared" si="949"/>
        <v>6.3091857944964209</v>
      </c>
      <c r="P10743" s="36">
        <f t="shared" si="950"/>
        <v>1.0833858442858002E-3</v>
      </c>
      <c r="Q10743" s="36">
        <f t="shared" si="951"/>
        <v>1.0615590321888508E-2</v>
      </c>
    </row>
    <row r="10744" spans="1:17" x14ac:dyDescent="0.3">
      <c r="A10744" s="29">
        <v>2821783</v>
      </c>
      <c r="B10744" s="1">
        <v>133</v>
      </c>
      <c r="C10744" s="1" t="s">
        <v>17</v>
      </c>
      <c r="D10744" s="1" t="s">
        <v>53</v>
      </c>
      <c r="E10744" s="1" t="s">
        <v>54</v>
      </c>
      <c r="F10744" s="47">
        <v>714</v>
      </c>
      <c r="G10744" s="34">
        <v>1317.44</v>
      </c>
      <c r="H10744" s="1" t="s">
        <v>218</v>
      </c>
      <c r="I10744" s="34">
        <v>1.59089E-2</v>
      </c>
      <c r="J10744" s="34">
        <v>260.22116</v>
      </c>
      <c r="K10744" s="35" t="str">
        <f t="shared" si="947"/>
        <v>Kampina &amp; Oisterwijkse Vennen_H4030</v>
      </c>
      <c r="L10744" s="36">
        <f>VLOOKUP(D10744,DATA!A:F,5,FALSE)</f>
        <v>1.0986712608830001E-2</v>
      </c>
      <c r="M10744" s="37">
        <f>VLOOKUP(D10744,DATA!A:F,6,FALSE)</f>
        <v>982</v>
      </c>
      <c r="N10744" s="36">
        <f t="shared" si="948"/>
        <v>97.552641528738661</v>
      </c>
      <c r="O10744" s="36">
        <f t="shared" si="949"/>
        <v>97.553058790358875</v>
      </c>
      <c r="P10744" s="36">
        <f t="shared" si="950"/>
        <v>4.1726162021404889E-4</v>
      </c>
      <c r="Q10744" s="36">
        <f t="shared" si="951"/>
        <v>1.0858030283557925E-3</v>
      </c>
    </row>
    <row r="10745" spans="1:17" x14ac:dyDescent="0.3">
      <c r="A10745" s="30">
        <v>2823260</v>
      </c>
      <c r="B10745" s="14">
        <v>133</v>
      </c>
      <c r="C10745" s="14" t="s">
        <v>17</v>
      </c>
      <c r="D10745" s="14" t="s">
        <v>55</v>
      </c>
      <c r="E10745" s="14" t="s">
        <v>56</v>
      </c>
      <c r="F10745" s="48">
        <v>500</v>
      </c>
      <c r="G10745" s="38">
        <v>1763.31</v>
      </c>
      <c r="H10745" s="14" t="s">
        <v>218</v>
      </c>
      <c r="I10745" s="38">
        <v>9.2476999999999993E-3</v>
      </c>
      <c r="J10745" s="38">
        <v>931.77279999999996</v>
      </c>
      <c r="K10745" s="39" t="str">
        <f t="shared" si="947"/>
        <v>Kampina &amp; Oisterwijkse Vennen_H3130</v>
      </c>
      <c r="L10745" s="40">
        <f>VLOOKUP(D10745,DATA!A:F,5,FALSE)</f>
        <v>0</v>
      </c>
      <c r="M10745" s="41">
        <f>VLOOKUP(D10745,DATA!A:F,6,FALSE)</f>
        <v>3.5</v>
      </c>
      <c r="N10745" s="40">
        <f t="shared" si="948"/>
        <v>50</v>
      </c>
      <c r="O10745" s="40">
        <f t="shared" si="949"/>
        <v>50</v>
      </c>
      <c r="P10745" s="40">
        <f t="shared" ref="P10745:P10746" si="958">J10745/10000*I10745</f>
        <v>8.6167553225599991E-4</v>
      </c>
      <c r="Q10745" s="40">
        <f t="shared" ref="Q10745:Q10746" si="959">IF(AND(H10745&lt;&gt;"below",I10745&gt;=0.005),M10745*P10745,0)</f>
        <v>3.0158643628959998E-3</v>
      </c>
    </row>
    <row r="10746" spans="1:17" x14ac:dyDescent="0.3">
      <c r="A10746" s="30">
        <v>2823260</v>
      </c>
      <c r="B10746" s="14">
        <v>133</v>
      </c>
      <c r="C10746" s="14" t="s">
        <v>17</v>
      </c>
      <c r="D10746" s="14" t="s">
        <v>88</v>
      </c>
      <c r="E10746" s="14" t="s">
        <v>56</v>
      </c>
      <c r="F10746" s="48">
        <v>500</v>
      </c>
      <c r="G10746" s="38">
        <v>1763.31</v>
      </c>
      <c r="H10746" s="14" t="s">
        <v>218</v>
      </c>
      <c r="I10746" s="38">
        <v>9.2476999999999993E-3</v>
      </c>
      <c r="J10746" s="38">
        <v>141.76906</v>
      </c>
      <c r="K10746" s="39" t="str">
        <f t="shared" si="947"/>
        <v>Kampina &amp; Oisterwijkse Vennen_ZGH3130</v>
      </c>
      <c r="L10746" s="40">
        <f>VLOOKUP(D10746,DATA!A:F,5,FALSE)</f>
        <v>0</v>
      </c>
      <c r="M10746" s="41">
        <f>VLOOKUP(D10746,DATA!A:F,6,FALSE)</f>
        <v>3.5</v>
      </c>
      <c r="N10746" s="40">
        <f t="shared" si="948"/>
        <v>50</v>
      </c>
      <c r="O10746" s="40">
        <f t="shared" si="949"/>
        <v>50</v>
      </c>
      <c r="P10746" s="40">
        <f t="shared" si="958"/>
        <v>1.311037736162E-4</v>
      </c>
      <c r="Q10746" s="40">
        <f t="shared" si="959"/>
        <v>4.588632076567E-4</v>
      </c>
    </row>
    <row r="10747" spans="1:17" x14ac:dyDescent="0.3">
      <c r="A10747" s="29">
        <v>2823260</v>
      </c>
      <c r="B10747" s="1">
        <v>133</v>
      </c>
      <c r="C10747" s="1" t="s">
        <v>17</v>
      </c>
      <c r="D10747" s="1" t="s">
        <v>57</v>
      </c>
      <c r="E10747" s="1" t="s">
        <v>58</v>
      </c>
      <c r="F10747" s="47">
        <v>714</v>
      </c>
      <c r="G10747" s="34">
        <v>1763.31</v>
      </c>
      <c r="H10747" s="1" t="s">
        <v>218</v>
      </c>
      <c r="I10747" s="34">
        <v>9.2476999999999993E-3</v>
      </c>
      <c r="J10747" s="34">
        <v>177.84435999999999</v>
      </c>
      <c r="K10747" s="35" t="str">
        <f t="shared" si="947"/>
        <v>Kampina &amp; Oisterwijkse Vennen_H3160</v>
      </c>
      <c r="L10747" s="36">
        <f>VLOOKUP(D10747,DATA!A:F,5,FALSE)</f>
        <v>1.0986712608830001E-2</v>
      </c>
      <c r="M10747" s="37">
        <f>VLOOKUP(D10747,DATA!A:F,6,FALSE)</f>
        <v>982</v>
      </c>
      <c r="N10747" s="36">
        <f t="shared" si="948"/>
        <v>99.981296512866535</v>
      </c>
      <c r="O10747" s="36">
        <f t="shared" si="949"/>
        <v>99.981298412723021</v>
      </c>
      <c r="P10747" s="36">
        <f t="shared" si="950"/>
        <v>1.8998564854655342E-6</v>
      </c>
      <c r="Q10747" s="36">
        <f t="shared" si="951"/>
        <v>3.3787876074946721E-6</v>
      </c>
    </row>
    <row r="10748" spans="1:17" x14ac:dyDescent="0.3">
      <c r="A10748" s="30">
        <v>2823261</v>
      </c>
      <c r="B10748" s="14">
        <v>133</v>
      </c>
      <c r="C10748" s="14" t="s">
        <v>17</v>
      </c>
      <c r="D10748" s="14" t="s">
        <v>55</v>
      </c>
      <c r="E10748" s="14" t="s">
        <v>56</v>
      </c>
      <c r="F10748" s="48">
        <v>500</v>
      </c>
      <c r="G10748" s="38">
        <v>1596.59</v>
      </c>
      <c r="H10748" s="14" t="s">
        <v>218</v>
      </c>
      <c r="I10748" s="38">
        <v>7.7803000000000004E-3</v>
      </c>
      <c r="J10748" s="38">
        <v>794.34659999999997</v>
      </c>
      <c r="K10748" s="39" t="str">
        <f t="shared" si="947"/>
        <v>Kampina &amp; Oisterwijkse Vennen_H3130</v>
      </c>
      <c r="L10748" s="40">
        <f>VLOOKUP(D10748,DATA!A:F,5,FALSE)</f>
        <v>0</v>
      </c>
      <c r="M10748" s="41">
        <f>VLOOKUP(D10748,DATA!A:F,6,FALSE)</f>
        <v>3.5</v>
      </c>
      <c r="N10748" s="40">
        <f t="shared" si="948"/>
        <v>50</v>
      </c>
      <c r="O10748" s="40">
        <f t="shared" si="949"/>
        <v>50</v>
      </c>
      <c r="P10748" s="40">
        <f>J10748/10000*I10748</f>
        <v>6.1802548519799996E-4</v>
      </c>
      <c r="Q10748" s="40">
        <f>IF(AND(H10748&lt;&gt;"below",I10748&gt;=0.005),M10748*P10748,0)</f>
        <v>2.1630891981929998E-3</v>
      </c>
    </row>
    <row r="10749" spans="1:17" x14ac:dyDescent="0.3">
      <c r="A10749" s="29">
        <v>2823261</v>
      </c>
      <c r="B10749" s="1">
        <v>133</v>
      </c>
      <c r="C10749" s="1" t="s">
        <v>17</v>
      </c>
      <c r="D10749" s="1" t="s">
        <v>57</v>
      </c>
      <c r="E10749" s="1" t="s">
        <v>58</v>
      </c>
      <c r="F10749" s="47">
        <v>714</v>
      </c>
      <c r="G10749" s="34">
        <v>1596.59</v>
      </c>
      <c r="H10749" s="1" t="s">
        <v>218</v>
      </c>
      <c r="I10749" s="34">
        <v>7.7803000000000004E-3</v>
      </c>
      <c r="J10749" s="34">
        <v>533.6934</v>
      </c>
      <c r="K10749" s="35" t="str">
        <f t="shared" si="947"/>
        <v>Kampina &amp; Oisterwijkse Vennen_H3160</v>
      </c>
      <c r="L10749" s="36">
        <f>VLOOKUP(D10749,DATA!A:F,5,FALSE)</f>
        <v>1.0986712608830001E-2</v>
      </c>
      <c r="M10749" s="37">
        <f>VLOOKUP(D10749,DATA!A:F,6,FALSE)</f>
        <v>982</v>
      </c>
      <c r="N10749" s="36">
        <f t="shared" si="948"/>
        <v>99.88332010063921</v>
      </c>
      <c r="O10749" s="36">
        <f t="shared" si="949"/>
        <v>99.883330062365516</v>
      </c>
      <c r="P10749" s="36">
        <f t="shared" si="950"/>
        <v>9.961726306073615E-6</v>
      </c>
      <c r="Q10749" s="36">
        <f t="shared" si="951"/>
        <v>5.3165075821578688E-5</v>
      </c>
    </row>
    <row r="10750" spans="1:17" x14ac:dyDescent="0.3">
      <c r="A10750" s="30">
        <v>2823262</v>
      </c>
      <c r="B10750" s="14">
        <v>133</v>
      </c>
      <c r="C10750" s="14" t="s">
        <v>17</v>
      </c>
      <c r="D10750" s="14" t="s">
        <v>55</v>
      </c>
      <c r="E10750" s="14" t="s">
        <v>56</v>
      </c>
      <c r="F10750" s="48">
        <v>500</v>
      </c>
      <c r="G10750" s="38">
        <v>1746.16</v>
      </c>
      <c r="H10750" s="14" t="s">
        <v>218</v>
      </c>
      <c r="I10750" s="38">
        <v>9.3679000000000002E-3</v>
      </c>
      <c r="J10750" s="38">
        <v>743.23473999999999</v>
      </c>
      <c r="K10750" s="39" t="str">
        <f t="shared" si="947"/>
        <v>Kampina &amp; Oisterwijkse Vennen_H3130</v>
      </c>
      <c r="L10750" s="40">
        <f>VLOOKUP(D10750,DATA!A:F,5,FALSE)</f>
        <v>0</v>
      </c>
      <c r="M10750" s="41">
        <f>VLOOKUP(D10750,DATA!A:F,6,FALSE)</f>
        <v>3.5</v>
      </c>
      <c r="N10750" s="40">
        <f t="shared" si="948"/>
        <v>50</v>
      </c>
      <c r="O10750" s="40">
        <f t="shared" si="949"/>
        <v>50</v>
      </c>
      <c r="P10750" s="40">
        <f t="shared" ref="P10750:P10753" si="960">J10750/10000*I10750</f>
        <v>6.9625487208460006E-4</v>
      </c>
      <c r="Q10750" s="40">
        <f t="shared" ref="Q10750:Q10753" si="961">IF(AND(H10750&lt;&gt;"below",I10750&gt;=0.005),M10750*P10750,0)</f>
        <v>2.4368920522961001E-3</v>
      </c>
    </row>
    <row r="10751" spans="1:17" x14ac:dyDescent="0.3">
      <c r="A10751" s="30">
        <v>2823295</v>
      </c>
      <c r="B10751" s="14">
        <v>133</v>
      </c>
      <c r="C10751" s="14" t="s">
        <v>17</v>
      </c>
      <c r="D10751" s="14" t="s">
        <v>88</v>
      </c>
      <c r="E10751" s="14" t="s">
        <v>56</v>
      </c>
      <c r="F10751" s="48">
        <v>500</v>
      </c>
      <c r="G10751" s="38">
        <v>1824.34</v>
      </c>
      <c r="H10751" s="14" t="s">
        <v>218</v>
      </c>
      <c r="I10751" s="38">
        <v>1.7905000000000001E-2</v>
      </c>
      <c r="J10751" s="38">
        <v>970.77629999999999</v>
      </c>
      <c r="K10751" s="39" t="str">
        <f t="shared" si="947"/>
        <v>Kampina &amp; Oisterwijkse Vennen_ZGH3130</v>
      </c>
      <c r="L10751" s="40">
        <f>VLOOKUP(D10751,DATA!A:F,5,FALSE)</f>
        <v>0</v>
      </c>
      <c r="M10751" s="41">
        <f>VLOOKUP(D10751,DATA!A:F,6,FALSE)</f>
        <v>3.5</v>
      </c>
      <c r="N10751" s="40">
        <f t="shared" si="948"/>
        <v>50</v>
      </c>
      <c r="O10751" s="40">
        <f t="shared" si="949"/>
        <v>50</v>
      </c>
      <c r="P10751" s="40">
        <f t="shared" si="960"/>
        <v>1.73817496515E-3</v>
      </c>
      <c r="Q10751" s="40">
        <f t="shared" si="961"/>
        <v>6.0836123780249997E-3</v>
      </c>
    </row>
    <row r="10752" spans="1:17" x14ac:dyDescent="0.3">
      <c r="A10752" s="30">
        <v>2823301</v>
      </c>
      <c r="B10752" s="14">
        <v>133</v>
      </c>
      <c r="C10752" s="14" t="s">
        <v>17</v>
      </c>
      <c r="D10752" s="14" t="s">
        <v>55</v>
      </c>
      <c r="E10752" s="14" t="s">
        <v>56</v>
      </c>
      <c r="F10752" s="48">
        <v>500</v>
      </c>
      <c r="G10752" s="38">
        <v>1011.76</v>
      </c>
      <c r="H10752" s="14" t="s">
        <v>218</v>
      </c>
      <c r="I10752" s="38">
        <v>9.9319999999999999E-3</v>
      </c>
      <c r="J10752" s="38">
        <v>8347.3940000000002</v>
      </c>
      <c r="K10752" s="39" t="str">
        <f t="shared" si="947"/>
        <v>Kampina &amp; Oisterwijkse Vennen_H3130</v>
      </c>
      <c r="L10752" s="40">
        <f>VLOOKUP(D10752,DATA!A:F,5,FALSE)</f>
        <v>0</v>
      </c>
      <c r="M10752" s="41">
        <f>VLOOKUP(D10752,DATA!A:F,6,FALSE)</f>
        <v>3.5</v>
      </c>
      <c r="N10752" s="40">
        <f t="shared" si="948"/>
        <v>50</v>
      </c>
      <c r="O10752" s="40">
        <f t="shared" si="949"/>
        <v>50</v>
      </c>
      <c r="P10752" s="40">
        <f t="shared" si="960"/>
        <v>8.2906317207999992E-3</v>
      </c>
      <c r="Q10752" s="40">
        <f t="shared" si="961"/>
        <v>2.9017211022799999E-2</v>
      </c>
    </row>
    <row r="10753" spans="1:17" x14ac:dyDescent="0.3">
      <c r="A10753" s="30">
        <v>2823302</v>
      </c>
      <c r="B10753" s="14">
        <v>133</v>
      </c>
      <c r="C10753" s="14" t="s">
        <v>17</v>
      </c>
      <c r="D10753" s="14" t="s">
        <v>55</v>
      </c>
      <c r="E10753" s="14" t="s">
        <v>56</v>
      </c>
      <c r="F10753" s="48">
        <v>500</v>
      </c>
      <c r="G10753" s="38">
        <v>1235.0899999999999</v>
      </c>
      <c r="H10753" s="14" t="s">
        <v>218</v>
      </c>
      <c r="I10753" s="38">
        <v>1.25182E-2</v>
      </c>
      <c r="J10753" s="38">
        <v>3443.6350000000002</v>
      </c>
      <c r="K10753" s="39" t="str">
        <f t="shared" si="947"/>
        <v>Kampina &amp; Oisterwijkse Vennen_H3130</v>
      </c>
      <c r="L10753" s="40">
        <f>VLOOKUP(D10753,DATA!A:F,5,FALSE)</f>
        <v>0</v>
      </c>
      <c r="M10753" s="41">
        <f>VLOOKUP(D10753,DATA!A:F,6,FALSE)</f>
        <v>3.5</v>
      </c>
      <c r="N10753" s="40">
        <f t="shared" si="948"/>
        <v>50</v>
      </c>
      <c r="O10753" s="40">
        <f t="shared" si="949"/>
        <v>50</v>
      </c>
      <c r="P10753" s="40">
        <f t="shared" si="960"/>
        <v>4.3108111657000009E-3</v>
      </c>
      <c r="Q10753" s="40">
        <f t="shared" si="961"/>
        <v>1.5087839079950004E-2</v>
      </c>
    </row>
    <row r="10754" spans="1:17" x14ac:dyDescent="0.3">
      <c r="A10754" s="29">
        <v>2823302</v>
      </c>
      <c r="B10754" s="1">
        <v>133</v>
      </c>
      <c r="C10754" s="1" t="s">
        <v>17</v>
      </c>
      <c r="D10754" s="1" t="s">
        <v>41</v>
      </c>
      <c r="E10754" s="1" t="s">
        <v>42</v>
      </c>
      <c r="F10754" s="47">
        <v>1071</v>
      </c>
      <c r="G10754" s="34">
        <v>1235.0899999999999</v>
      </c>
      <c r="H10754" s="1" t="s">
        <v>218</v>
      </c>
      <c r="I10754" s="34">
        <v>1.25182E-2</v>
      </c>
      <c r="J10754" s="34">
        <v>507.80228</v>
      </c>
      <c r="K10754" s="35" t="str">
        <f t="shared" si="947"/>
        <v>Kampina &amp; Oisterwijkse Vennen_H4010A</v>
      </c>
      <c r="L10754" s="36">
        <f>VLOOKUP(D10754,DATA!A:F,5,FALSE)</f>
        <v>1.3726988247862192E-2</v>
      </c>
      <c r="M10754" s="37">
        <f>VLOOKUP(D10754,DATA!A:F,6,FALSE)</f>
        <v>1285.5</v>
      </c>
      <c r="N10754" s="36">
        <f t="shared" si="948"/>
        <v>33.359331798454136</v>
      </c>
      <c r="O10754" s="36">
        <f t="shared" si="949"/>
        <v>33.363151999784222</v>
      </c>
      <c r="P10754" s="36">
        <f t="shared" si="950"/>
        <v>3.8202013300860926E-3</v>
      </c>
      <c r="Q10754" s="36">
        <f t="shared" si="951"/>
        <v>1.9399069454767503E-2</v>
      </c>
    </row>
    <row r="10755" spans="1:17" x14ac:dyDescent="0.3">
      <c r="A10755" s="29">
        <v>2823302</v>
      </c>
      <c r="B10755" s="1">
        <v>133</v>
      </c>
      <c r="C10755" s="1" t="s">
        <v>17</v>
      </c>
      <c r="D10755" s="1" t="s">
        <v>90</v>
      </c>
      <c r="E10755" s="1" t="s">
        <v>91</v>
      </c>
      <c r="F10755" s="47">
        <v>1071</v>
      </c>
      <c r="G10755" s="34">
        <v>1235.0899999999999</v>
      </c>
      <c r="H10755" s="1" t="s">
        <v>218</v>
      </c>
      <c r="I10755" s="34">
        <v>1.25182E-2</v>
      </c>
      <c r="J10755" s="34">
        <v>466.99414000000002</v>
      </c>
      <c r="K10755" s="35" t="str">
        <f t="shared" ref="K10755:K10818" si="962">_xlfn.CONCAT(C10755,"_",D10755)</f>
        <v>Kampina &amp; Oisterwijkse Vennen_Lg04</v>
      </c>
      <c r="L10755" s="36">
        <f>VLOOKUP(D10755,DATA!A:F,5,FALSE)</f>
        <v>1.3726988247862192E-2</v>
      </c>
      <c r="M10755" s="37">
        <f>VLOOKUP(D10755,DATA!A:F,6,FALSE)</f>
        <v>1285.5</v>
      </c>
      <c r="N10755" s="36">
        <f t="shared" ref="N10755:N10818" si="963">100/(1+EXP(-L10755*(G10755-M10755)))</f>
        <v>33.359331798454136</v>
      </c>
      <c r="O10755" s="36">
        <f t="shared" ref="O10755:O10818" si="964">100/(1+EXP(-L10755*((G10755+I10755)-M10755)))</f>
        <v>33.363151999784222</v>
      </c>
      <c r="P10755" s="36">
        <f t="shared" ref="P10755:P10818" si="965">O10755-N10755</f>
        <v>3.8202013300860926E-3</v>
      </c>
      <c r="Q10755" s="36">
        <f t="shared" ref="Q10755:Q10818" si="966">IF(AND(H10755&lt;&gt;"below",I10755&gt;=0.005),J10755*P10755/100,0)</f>
        <v>1.7840116347704108E-2</v>
      </c>
    </row>
    <row r="10756" spans="1:17" x14ac:dyDescent="0.3">
      <c r="A10756" s="29">
        <v>2823305</v>
      </c>
      <c r="B10756" s="1">
        <v>133</v>
      </c>
      <c r="C10756" s="1" t="s">
        <v>17</v>
      </c>
      <c r="D10756" s="1" t="s">
        <v>85</v>
      </c>
      <c r="E10756" s="1" t="s">
        <v>60</v>
      </c>
      <c r="F10756" s="47">
        <v>1071</v>
      </c>
      <c r="G10756" s="34">
        <v>1577.84</v>
      </c>
      <c r="H10756" s="1" t="s">
        <v>218</v>
      </c>
      <c r="I10756" s="34">
        <v>1.9304999999999999E-2</v>
      </c>
      <c r="J10756" s="34">
        <v>6842.6670000000004</v>
      </c>
      <c r="K10756" s="35" t="str">
        <f t="shared" si="962"/>
        <v>Kampina &amp; Oisterwijkse Vennen_ZGH9190</v>
      </c>
      <c r="L10756" s="36">
        <f>VLOOKUP(D10756,DATA!A:F,5,FALSE)</f>
        <v>1.3726988247862192E-2</v>
      </c>
      <c r="M10756" s="37">
        <f>VLOOKUP(D10756,DATA!A:F,6,FALSE)</f>
        <v>1285.5</v>
      </c>
      <c r="N10756" s="36">
        <f t="shared" si="963"/>
        <v>98.224106067390721</v>
      </c>
      <c r="O10756" s="36">
        <f t="shared" si="964"/>
        <v>98.224568261788605</v>
      </c>
      <c r="P10756" s="36">
        <f t="shared" si="965"/>
        <v>4.6219439788330874E-4</v>
      </c>
      <c r="Q10756" s="36">
        <f t="shared" si="966"/>
        <v>3.1626423539809864E-2</v>
      </c>
    </row>
    <row r="10757" spans="1:17" x14ac:dyDescent="0.3">
      <c r="A10757" s="30">
        <v>2823306</v>
      </c>
      <c r="B10757" s="14">
        <v>133</v>
      </c>
      <c r="C10757" s="14" t="s">
        <v>17</v>
      </c>
      <c r="D10757" s="14" t="s">
        <v>55</v>
      </c>
      <c r="E10757" s="14" t="s">
        <v>56</v>
      </c>
      <c r="F10757" s="48">
        <v>500</v>
      </c>
      <c r="G10757" s="38">
        <v>1398.17</v>
      </c>
      <c r="H10757" s="14" t="s">
        <v>218</v>
      </c>
      <c r="I10757" s="38">
        <v>1.6305500000000001E-2</v>
      </c>
      <c r="J10757" s="38">
        <v>1230.5236</v>
      </c>
      <c r="K10757" s="39" t="str">
        <f t="shared" si="962"/>
        <v>Kampina &amp; Oisterwijkse Vennen_H3130</v>
      </c>
      <c r="L10757" s="40">
        <f>VLOOKUP(D10757,DATA!A:F,5,FALSE)</f>
        <v>0</v>
      </c>
      <c r="M10757" s="41">
        <f>VLOOKUP(D10757,DATA!A:F,6,FALSE)</f>
        <v>3.5</v>
      </c>
      <c r="N10757" s="40">
        <f t="shared" si="963"/>
        <v>50</v>
      </c>
      <c r="O10757" s="40">
        <f t="shared" si="964"/>
        <v>50</v>
      </c>
      <c r="P10757" s="40">
        <f>J10757/10000*I10757</f>
        <v>2.0064302559800002E-3</v>
      </c>
      <c r="Q10757" s="40">
        <f>IF(AND(H10757&lt;&gt;"below",I10757&gt;=0.005),M10757*P10757,0)</f>
        <v>7.0225058959300004E-3</v>
      </c>
    </row>
    <row r="10758" spans="1:17" x14ac:dyDescent="0.3">
      <c r="A10758" s="29">
        <v>2823306</v>
      </c>
      <c r="B10758" s="1">
        <v>133</v>
      </c>
      <c r="C10758" s="1" t="s">
        <v>17</v>
      </c>
      <c r="D10758" s="1" t="s">
        <v>41</v>
      </c>
      <c r="E10758" s="1" t="s">
        <v>42</v>
      </c>
      <c r="F10758" s="47">
        <v>1071</v>
      </c>
      <c r="G10758" s="34">
        <v>1398.17</v>
      </c>
      <c r="H10758" s="1" t="s">
        <v>218</v>
      </c>
      <c r="I10758" s="34">
        <v>1.6305500000000001E-2</v>
      </c>
      <c r="J10758" s="34">
        <v>396.4135</v>
      </c>
      <c r="K10758" s="35" t="str">
        <f t="shared" si="962"/>
        <v>Kampina &amp; Oisterwijkse Vennen_H4010A</v>
      </c>
      <c r="L10758" s="36">
        <f>VLOOKUP(D10758,DATA!A:F,5,FALSE)</f>
        <v>1.3726988247862192E-2</v>
      </c>
      <c r="M10758" s="37">
        <f>VLOOKUP(D10758,DATA!A:F,6,FALSE)</f>
        <v>1285.5</v>
      </c>
      <c r="N10758" s="36">
        <f t="shared" si="963"/>
        <v>82.442498469868752</v>
      </c>
      <c r="O10758" s="36">
        <f t="shared" si="964"/>
        <v>82.445738072221303</v>
      </c>
      <c r="P10758" s="36">
        <f t="shared" si="965"/>
        <v>3.2396023525507189E-3</v>
      </c>
      <c r="Q10758" s="36">
        <f t="shared" si="966"/>
        <v>1.2842221071828643E-2</v>
      </c>
    </row>
    <row r="10759" spans="1:17" x14ac:dyDescent="0.3">
      <c r="A10759" s="29">
        <v>2823306</v>
      </c>
      <c r="B10759" s="1">
        <v>133</v>
      </c>
      <c r="C10759" s="1" t="s">
        <v>17</v>
      </c>
      <c r="D10759" s="1" t="s">
        <v>53</v>
      </c>
      <c r="E10759" s="1" t="s">
        <v>54</v>
      </c>
      <c r="F10759" s="47">
        <v>714</v>
      </c>
      <c r="G10759" s="34">
        <v>1398.17</v>
      </c>
      <c r="H10759" s="1" t="s">
        <v>218</v>
      </c>
      <c r="I10759" s="34">
        <v>1.6305500000000001E-2</v>
      </c>
      <c r="J10759" s="34">
        <v>1160.8154</v>
      </c>
      <c r="K10759" s="35" t="str">
        <f t="shared" si="962"/>
        <v>Kampina &amp; Oisterwijkse Vennen_H4030</v>
      </c>
      <c r="L10759" s="36">
        <f>VLOOKUP(D10759,DATA!A:F,5,FALSE)</f>
        <v>1.0986712608830001E-2</v>
      </c>
      <c r="M10759" s="37">
        <f>VLOOKUP(D10759,DATA!A:F,6,FALSE)</f>
        <v>982</v>
      </c>
      <c r="N10759" s="36">
        <f t="shared" si="963"/>
        <v>98.977194564000897</v>
      </c>
      <c r="O10759" s="36">
        <f t="shared" si="964"/>
        <v>98.977375903306452</v>
      </c>
      <c r="P10759" s="36">
        <f t="shared" si="965"/>
        <v>1.8133930555563893E-4</v>
      </c>
      <c r="Q10759" s="36">
        <f t="shared" si="966"/>
        <v>2.1050145851429121E-3</v>
      </c>
    </row>
    <row r="10760" spans="1:17" x14ac:dyDescent="0.3">
      <c r="A10760" s="29">
        <v>2823306</v>
      </c>
      <c r="B10760" s="1">
        <v>133</v>
      </c>
      <c r="C10760" s="1" t="s">
        <v>17</v>
      </c>
      <c r="D10760" s="1" t="s">
        <v>85</v>
      </c>
      <c r="E10760" s="1" t="s">
        <v>60</v>
      </c>
      <c r="F10760" s="47">
        <v>1071</v>
      </c>
      <c r="G10760" s="34">
        <v>1398.17</v>
      </c>
      <c r="H10760" s="1" t="s">
        <v>218</v>
      </c>
      <c r="I10760" s="34">
        <v>1.6305500000000001E-2</v>
      </c>
      <c r="J10760" s="34">
        <v>4168.8173999999999</v>
      </c>
      <c r="K10760" s="35" t="str">
        <f t="shared" si="962"/>
        <v>Kampina &amp; Oisterwijkse Vennen_ZGH9190</v>
      </c>
      <c r="L10760" s="36">
        <f>VLOOKUP(D10760,DATA!A:F,5,FALSE)</f>
        <v>1.3726988247862192E-2</v>
      </c>
      <c r="M10760" s="37">
        <f>VLOOKUP(D10760,DATA!A:F,6,FALSE)</f>
        <v>1285.5</v>
      </c>
      <c r="N10760" s="36">
        <f t="shared" si="963"/>
        <v>82.442498469868752</v>
      </c>
      <c r="O10760" s="36">
        <f t="shared" si="964"/>
        <v>82.445738072221303</v>
      </c>
      <c r="P10760" s="36">
        <f t="shared" si="965"/>
        <v>3.2396023525507189E-3</v>
      </c>
      <c r="Q10760" s="36">
        <f t="shared" si="966"/>
        <v>0.1350531065639437</v>
      </c>
    </row>
    <row r="10761" spans="1:17" x14ac:dyDescent="0.3">
      <c r="A10761" s="29">
        <v>2823307</v>
      </c>
      <c r="B10761" s="1">
        <v>133</v>
      </c>
      <c r="C10761" s="1" t="s">
        <v>17</v>
      </c>
      <c r="D10761" s="1" t="s">
        <v>41</v>
      </c>
      <c r="E10761" s="1" t="s">
        <v>42</v>
      </c>
      <c r="F10761" s="47">
        <v>1071</v>
      </c>
      <c r="G10761" s="34">
        <v>1115.94</v>
      </c>
      <c r="H10761" s="1" t="s">
        <v>218</v>
      </c>
      <c r="I10761" s="34">
        <v>1.31971E-2</v>
      </c>
      <c r="J10761" s="34">
        <v>7957.4260000000004</v>
      </c>
      <c r="K10761" s="35" t="str">
        <f t="shared" si="962"/>
        <v>Kampina &amp; Oisterwijkse Vennen_H4010A</v>
      </c>
      <c r="L10761" s="36">
        <f>VLOOKUP(D10761,DATA!A:F,5,FALSE)</f>
        <v>1.3726988247862192E-2</v>
      </c>
      <c r="M10761" s="37">
        <f>VLOOKUP(D10761,DATA!A:F,6,FALSE)</f>
        <v>1285.5</v>
      </c>
      <c r="N10761" s="36">
        <f t="shared" si="963"/>
        <v>8.8866990502508951</v>
      </c>
      <c r="O10761" s="36">
        <f t="shared" si="964"/>
        <v>8.8881659768022629</v>
      </c>
      <c r="P10761" s="36">
        <f t="shared" si="965"/>
        <v>1.4669265513678198E-3</v>
      </c>
      <c r="Q10761" s="36">
        <f t="shared" si="966"/>
        <v>0.11672959479944625</v>
      </c>
    </row>
    <row r="10762" spans="1:17" x14ac:dyDescent="0.3">
      <c r="A10762" s="29">
        <v>2823308</v>
      </c>
      <c r="B10762" s="1">
        <v>133</v>
      </c>
      <c r="C10762" s="1" t="s">
        <v>17</v>
      </c>
      <c r="D10762" s="1" t="s">
        <v>41</v>
      </c>
      <c r="E10762" s="1" t="s">
        <v>42</v>
      </c>
      <c r="F10762" s="47">
        <v>1071</v>
      </c>
      <c r="G10762" s="34">
        <v>1172.6600000000001</v>
      </c>
      <c r="H10762" s="1" t="s">
        <v>218</v>
      </c>
      <c r="I10762" s="34">
        <v>1.40882E-2</v>
      </c>
      <c r="J10762" s="34">
        <v>1552.4585</v>
      </c>
      <c r="K10762" s="35" t="str">
        <f t="shared" si="962"/>
        <v>Kampina &amp; Oisterwijkse Vennen_H4010A</v>
      </c>
      <c r="L10762" s="36">
        <f>VLOOKUP(D10762,DATA!A:F,5,FALSE)</f>
        <v>1.3726988247862192E-2</v>
      </c>
      <c r="M10762" s="37">
        <f>VLOOKUP(D10762,DATA!A:F,6,FALSE)</f>
        <v>1285.5</v>
      </c>
      <c r="N10762" s="36">
        <f t="shared" si="963"/>
        <v>17.523748778992168</v>
      </c>
      <c r="O10762" s="36">
        <f t="shared" si="964"/>
        <v>17.526543986003905</v>
      </c>
      <c r="P10762" s="36">
        <f t="shared" si="965"/>
        <v>2.7952070117365224E-3</v>
      </c>
      <c r="Q10762" s="36">
        <f t="shared" si="966"/>
        <v>4.339442884629964E-2</v>
      </c>
    </row>
    <row r="10763" spans="1:17" x14ac:dyDescent="0.3">
      <c r="A10763" s="29">
        <v>2823308</v>
      </c>
      <c r="B10763" s="1">
        <v>133</v>
      </c>
      <c r="C10763" s="1" t="s">
        <v>17</v>
      </c>
      <c r="D10763" s="1" t="s">
        <v>43</v>
      </c>
      <c r="E10763" s="1" t="s">
        <v>44</v>
      </c>
      <c r="F10763" s="47">
        <v>1071</v>
      </c>
      <c r="G10763" s="34">
        <v>1172.6600000000001</v>
      </c>
      <c r="H10763" s="1" t="s">
        <v>218</v>
      </c>
      <c r="I10763" s="34">
        <v>1.40882E-2</v>
      </c>
      <c r="J10763" s="34">
        <v>77.520200000000003</v>
      </c>
      <c r="K10763" s="35" t="str">
        <f t="shared" si="962"/>
        <v>Kampina &amp; Oisterwijkse Vennen_H7150</v>
      </c>
      <c r="L10763" s="36">
        <f>VLOOKUP(D10763,DATA!A:F,5,FALSE)</f>
        <v>1.3726988247862192E-2</v>
      </c>
      <c r="M10763" s="37">
        <f>VLOOKUP(D10763,DATA!A:F,6,FALSE)</f>
        <v>1285.5</v>
      </c>
      <c r="N10763" s="36">
        <f t="shared" si="963"/>
        <v>17.523748778992168</v>
      </c>
      <c r="O10763" s="36">
        <f t="shared" si="964"/>
        <v>17.526543986003905</v>
      </c>
      <c r="P10763" s="36">
        <f t="shared" si="965"/>
        <v>2.7952070117365224E-3</v>
      </c>
      <c r="Q10763" s="36">
        <f t="shared" si="966"/>
        <v>2.1668500659121756E-3</v>
      </c>
    </row>
    <row r="10764" spans="1:17" x14ac:dyDescent="0.3">
      <c r="A10764" s="29">
        <v>2823308</v>
      </c>
      <c r="B10764" s="1">
        <v>133</v>
      </c>
      <c r="C10764" s="1" t="s">
        <v>17</v>
      </c>
      <c r="D10764" s="1" t="s">
        <v>86</v>
      </c>
      <c r="E10764" s="1" t="s">
        <v>44</v>
      </c>
      <c r="F10764" s="47">
        <v>1071</v>
      </c>
      <c r="G10764" s="34">
        <v>1172.6600000000001</v>
      </c>
      <c r="H10764" s="1" t="s">
        <v>218</v>
      </c>
      <c r="I10764" s="34">
        <v>1.40882E-2</v>
      </c>
      <c r="J10764" s="34">
        <v>3243.7664</v>
      </c>
      <c r="K10764" s="35" t="str">
        <f t="shared" si="962"/>
        <v>Kampina &amp; Oisterwijkse Vennen_ZGH7150</v>
      </c>
      <c r="L10764" s="36">
        <f>VLOOKUP(D10764,DATA!A:F,5,FALSE)</f>
        <v>1.3726988247862192E-2</v>
      </c>
      <c r="M10764" s="37">
        <f>VLOOKUP(D10764,DATA!A:F,6,FALSE)</f>
        <v>1285.5</v>
      </c>
      <c r="N10764" s="36">
        <f t="shared" si="963"/>
        <v>17.523748778992168</v>
      </c>
      <c r="O10764" s="36">
        <f t="shared" si="964"/>
        <v>17.526543986003905</v>
      </c>
      <c r="P10764" s="36">
        <f t="shared" si="965"/>
        <v>2.7952070117365224E-3</v>
      </c>
      <c r="Q10764" s="36">
        <f t="shared" si="966"/>
        <v>9.0669985857153371E-2</v>
      </c>
    </row>
    <row r="10765" spans="1:17" x14ac:dyDescent="0.3">
      <c r="A10765" s="29">
        <v>2823309</v>
      </c>
      <c r="B10765" s="1">
        <v>133</v>
      </c>
      <c r="C10765" s="1" t="s">
        <v>17</v>
      </c>
      <c r="D10765" s="1" t="s">
        <v>81</v>
      </c>
      <c r="E10765" s="1" t="s">
        <v>42</v>
      </c>
      <c r="F10765" s="47">
        <v>1071</v>
      </c>
      <c r="G10765" s="34">
        <v>1080.95</v>
      </c>
      <c r="H10765" s="1" t="s">
        <v>218</v>
      </c>
      <c r="I10765" s="34">
        <v>1.3121499999999999E-2</v>
      </c>
      <c r="J10765" s="34">
        <v>926.18524000000002</v>
      </c>
      <c r="K10765" s="35" t="str">
        <f t="shared" si="962"/>
        <v>Kampina &amp; Oisterwijkse Vennen_ZGH4010A</v>
      </c>
      <c r="L10765" s="36">
        <f>VLOOKUP(D10765,DATA!A:F,5,FALSE)</f>
        <v>1.3726988247862192E-2</v>
      </c>
      <c r="M10765" s="37">
        <f>VLOOKUP(D10765,DATA!A:F,6,FALSE)</f>
        <v>1285.5</v>
      </c>
      <c r="N10765" s="36">
        <f t="shared" si="963"/>
        <v>5.6901155593962125</v>
      </c>
      <c r="O10765" s="36">
        <f t="shared" si="964"/>
        <v>5.6910822148537887</v>
      </c>
      <c r="P10765" s="36">
        <f t="shared" si="965"/>
        <v>9.6665545757623761E-4</v>
      </c>
      <c r="Q10765" s="36">
        <f t="shared" si="966"/>
        <v>8.9530201697255746E-3</v>
      </c>
    </row>
    <row r="10766" spans="1:17" x14ac:dyDescent="0.3">
      <c r="A10766" s="29">
        <v>2823309</v>
      </c>
      <c r="B10766" s="1">
        <v>133</v>
      </c>
      <c r="C10766" s="1" t="s">
        <v>17</v>
      </c>
      <c r="D10766" s="1" t="s">
        <v>53</v>
      </c>
      <c r="E10766" s="1" t="s">
        <v>54</v>
      </c>
      <c r="F10766" s="47">
        <v>714</v>
      </c>
      <c r="G10766" s="34">
        <v>1080.95</v>
      </c>
      <c r="H10766" s="1" t="s">
        <v>218</v>
      </c>
      <c r="I10766" s="34">
        <v>1.3121499999999999E-2</v>
      </c>
      <c r="J10766" s="34">
        <v>925.98320000000001</v>
      </c>
      <c r="K10766" s="35" t="str">
        <f t="shared" si="962"/>
        <v>Kampina &amp; Oisterwijkse Vennen_H4030</v>
      </c>
      <c r="L10766" s="36">
        <f>VLOOKUP(D10766,DATA!A:F,5,FALSE)</f>
        <v>1.0986712608830001E-2</v>
      </c>
      <c r="M10766" s="37">
        <f>VLOOKUP(D10766,DATA!A:F,6,FALSE)</f>
        <v>982</v>
      </c>
      <c r="N10766" s="36">
        <f t="shared" si="963"/>
        <v>74.784187970726521</v>
      </c>
      <c r="O10766" s="36">
        <f t="shared" si="964"/>
        <v>74.786906402716596</v>
      </c>
      <c r="P10766" s="36">
        <f t="shared" si="965"/>
        <v>2.7184319900754872E-3</v>
      </c>
      <c r="Q10766" s="36">
        <f t="shared" si="966"/>
        <v>2.5172223531524679E-2</v>
      </c>
    </row>
    <row r="10767" spans="1:17" x14ac:dyDescent="0.3">
      <c r="A10767" s="29">
        <v>2823309</v>
      </c>
      <c r="B10767" s="1">
        <v>133</v>
      </c>
      <c r="C10767" s="1" t="s">
        <v>17</v>
      </c>
      <c r="D10767" s="1" t="s">
        <v>86</v>
      </c>
      <c r="E10767" s="1" t="s">
        <v>44</v>
      </c>
      <c r="F10767" s="47">
        <v>1071</v>
      </c>
      <c r="G10767" s="34">
        <v>1080.95</v>
      </c>
      <c r="H10767" s="1" t="s">
        <v>218</v>
      </c>
      <c r="I10767" s="34">
        <v>1.3121499999999999E-2</v>
      </c>
      <c r="J10767" s="34">
        <v>6612.4719999999998</v>
      </c>
      <c r="K10767" s="35" t="str">
        <f t="shared" si="962"/>
        <v>Kampina &amp; Oisterwijkse Vennen_ZGH7150</v>
      </c>
      <c r="L10767" s="36">
        <f>VLOOKUP(D10767,DATA!A:F,5,FALSE)</f>
        <v>1.3726988247862192E-2</v>
      </c>
      <c r="M10767" s="37">
        <f>VLOOKUP(D10767,DATA!A:F,6,FALSE)</f>
        <v>1285.5</v>
      </c>
      <c r="N10767" s="36">
        <f t="shared" si="963"/>
        <v>5.6901155593962125</v>
      </c>
      <c r="O10767" s="36">
        <f t="shared" si="964"/>
        <v>5.6910822148537887</v>
      </c>
      <c r="P10767" s="36">
        <f t="shared" si="965"/>
        <v>9.6665545757623761E-4</v>
      </c>
      <c r="Q10767" s="36">
        <f t="shared" si="966"/>
        <v>6.3919821468700594E-2</v>
      </c>
    </row>
    <row r="10768" spans="1:17" x14ac:dyDescent="0.3">
      <c r="A10768" s="29">
        <v>2823310</v>
      </c>
      <c r="B10768" s="1">
        <v>133</v>
      </c>
      <c r="C10768" s="1" t="s">
        <v>17</v>
      </c>
      <c r="D10768" s="1" t="s">
        <v>53</v>
      </c>
      <c r="E10768" s="1" t="s">
        <v>54</v>
      </c>
      <c r="F10768" s="47">
        <v>714</v>
      </c>
      <c r="G10768" s="34">
        <v>1083.49</v>
      </c>
      <c r="H10768" s="1" t="s">
        <v>218</v>
      </c>
      <c r="I10768" s="34">
        <v>1.33023E-2</v>
      </c>
      <c r="J10768" s="34">
        <v>6173.1769999999997</v>
      </c>
      <c r="K10768" s="35" t="str">
        <f t="shared" si="962"/>
        <v>Kampina &amp; Oisterwijkse Vennen_H4030</v>
      </c>
      <c r="L10768" s="36">
        <f>VLOOKUP(D10768,DATA!A:F,5,FALSE)</f>
        <v>1.0986712608830001E-2</v>
      </c>
      <c r="M10768" s="37">
        <f>VLOOKUP(D10768,DATA!A:F,6,FALSE)</f>
        <v>982</v>
      </c>
      <c r="N10768" s="36">
        <f t="shared" si="963"/>
        <v>75.306780076306723</v>
      </c>
      <c r="O10768" s="36">
        <f t="shared" si="964"/>
        <v>75.309497705770355</v>
      </c>
      <c r="P10768" s="36">
        <f t="shared" si="965"/>
        <v>2.7176294636319653E-3</v>
      </c>
      <c r="Q10768" s="36">
        <f t="shared" si="966"/>
        <v>0.16776407699415186</v>
      </c>
    </row>
    <row r="10769" spans="1:17" x14ac:dyDescent="0.3">
      <c r="A10769" s="29">
        <v>2823310</v>
      </c>
      <c r="B10769" s="1">
        <v>133</v>
      </c>
      <c r="C10769" s="1" t="s">
        <v>17</v>
      </c>
      <c r="D10769" s="1" t="s">
        <v>82</v>
      </c>
      <c r="E10769" s="1" t="s">
        <v>54</v>
      </c>
      <c r="F10769" s="47">
        <v>714</v>
      </c>
      <c r="G10769" s="34">
        <v>1083.49</v>
      </c>
      <c r="H10769" s="1" t="s">
        <v>218</v>
      </c>
      <c r="I10769" s="34">
        <v>1.33023E-2</v>
      </c>
      <c r="J10769" s="34">
        <v>3685.9839999999999</v>
      </c>
      <c r="K10769" s="35" t="str">
        <f t="shared" si="962"/>
        <v>Kampina &amp; Oisterwijkse Vennen_ZGH4030</v>
      </c>
      <c r="L10769" s="36">
        <f>VLOOKUP(D10769,DATA!A:F,5,FALSE)</f>
        <v>1.0986712608830001E-2</v>
      </c>
      <c r="M10769" s="37">
        <f>VLOOKUP(D10769,DATA!A:F,6,FALSE)</f>
        <v>982</v>
      </c>
      <c r="N10769" s="36">
        <f t="shared" si="963"/>
        <v>75.306780076306723</v>
      </c>
      <c r="O10769" s="36">
        <f t="shared" si="964"/>
        <v>75.309497705770355</v>
      </c>
      <c r="P10769" s="36">
        <f t="shared" si="965"/>
        <v>2.7176294636319653E-3</v>
      </c>
      <c r="Q10769" s="36">
        <f t="shared" si="966"/>
        <v>0.10017138720876005</v>
      </c>
    </row>
    <row r="10770" spans="1:17" x14ac:dyDescent="0.3">
      <c r="A10770" s="29">
        <v>2823310</v>
      </c>
      <c r="B10770" s="1">
        <v>133</v>
      </c>
      <c r="C10770" s="1" t="s">
        <v>17</v>
      </c>
      <c r="D10770" s="1" t="s">
        <v>43</v>
      </c>
      <c r="E10770" s="1" t="s">
        <v>44</v>
      </c>
      <c r="F10770" s="47">
        <v>1071</v>
      </c>
      <c r="G10770" s="34">
        <v>1083.49</v>
      </c>
      <c r="H10770" s="1" t="s">
        <v>218</v>
      </c>
      <c r="I10770" s="34">
        <v>1.33023E-2</v>
      </c>
      <c r="J10770" s="34">
        <v>140.83919</v>
      </c>
      <c r="K10770" s="35" t="str">
        <f t="shared" si="962"/>
        <v>Kampina &amp; Oisterwijkse Vennen_H7150</v>
      </c>
      <c r="L10770" s="36">
        <f>VLOOKUP(D10770,DATA!A:F,5,FALSE)</f>
        <v>1.3726988247862192E-2</v>
      </c>
      <c r="M10770" s="37">
        <f>VLOOKUP(D10770,DATA!A:F,6,FALSE)</f>
        <v>1285.5</v>
      </c>
      <c r="N10770" s="36">
        <f t="shared" si="963"/>
        <v>5.8801378376834119</v>
      </c>
      <c r="O10770" s="36">
        <f t="shared" si="964"/>
        <v>5.8811484993119345</v>
      </c>
      <c r="P10770" s="36">
        <f t="shared" si="965"/>
        <v>1.0106616285225911E-3</v>
      </c>
      <c r="Q10770" s="36">
        <f t="shared" si="966"/>
        <v>1.4234076512520263E-3</v>
      </c>
    </row>
    <row r="10771" spans="1:17" x14ac:dyDescent="0.3">
      <c r="A10771" s="30">
        <v>2824788</v>
      </c>
      <c r="B10771" s="14">
        <v>133</v>
      </c>
      <c r="C10771" s="14" t="s">
        <v>17</v>
      </c>
      <c r="D10771" s="14" t="s">
        <v>88</v>
      </c>
      <c r="E10771" s="14" t="s">
        <v>56</v>
      </c>
      <c r="F10771" s="48">
        <v>500</v>
      </c>
      <c r="G10771" s="38">
        <v>1947.68</v>
      </c>
      <c r="H10771" s="14" t="s">
        <v>218</v>
      </c>
      <c r="I10771" s="38">
        <v>1.0843800000000001E-2</v>
      </c>
      <c r="J10771" s="38">
        <v>962.81493999999998</v>
      </c>
      <c r="K10771" s="39" t="str">
        <f t="shared" si="962"/>
        <v>Kampina &amp; Oisterwijkse Vennen_ZGH3130</v>
      </c>
      <c r="L10771" s="40">
        <f>VLOOKUP(D10771,DATA!A:F,5,FALSE)</f>
        <v>0</v>
      </c>
      <c r="M10771" s="41">
        <f>VLOOKUP(D10771,DATA!A:F,6,FALSE)</f>
        <v>3.5</v>
      </c>
      <c r="N10771" s="40">
        <f t="shared" si="963"/>
        <v>50</v>
      </c>
      <c r="O10771" s="40">
        <f t="shared" si="964"/>
        <v>50</v>
      </c>
      <c r="P10771" s="40">
        <f t="shared" ref="P10771:P10774" si="967">J10771/10000*I10771</f>
        <v>1.0440572646372001E-3</v>
      </c>
      <c r="Q10771" s="40">
        <f t="shared" ref="Q10771:Q10774" si="968">IF(AND(H10771&lt;&gt;"below",I10771&gt;=0.005),M10771*P10771,0)</f>
        <v>3.6542004262302002E-3</v>
      </c>
    </row>
    <row r="10772" spans="1:17" x14ac:dyDescent="0.3">
      <c r="A10772" s="30">
        <v>2824789</v>
      </c>
      <c r="B10772" s="14">
        <v>133</v>
      </c>
      <c r="C10772" s="14" t="s">
        <v>17</v>
      </c>
      <c r="D10772" s="14" t="s">
        <v>55</v>
      </c>
      <c r="E10772" s="14" t="s">
        <v>56</v>
      </c>
      <c r="F10772" s="48">
        <v>500</v>
      </c>
      <c r="G10772" s="38">
        <v>1313.16</v>
      </c>
      <c r="H10772" s="14" t="s">
        <v>218</v>
      </c>
      <c r="I10772" s="38">
        <v>6.4818000000000002E-3</v>
      </c>
      <c r="J10772" s="38">
        <v>979.07429999999999</v>
      </c>
      <c r="K10772" s="39" t="str">
        <f t="shared" si="962"/>
        <v>Kampina &amp; Oisterwijkse Vennen_H3130</v>
      </c>
      <c r="L10772" s="40">
        <f>VLOOKUP(D10772,DATA!A:F,5,FALSE)</f>
        <v>0</v>
      </c>
      <c r="M10772" s="41">
        <f>VLOOKUP(D10772,DATA!A:F,6,FALSE)</f>
        <v>3.5</v>
      </c>
      <c r="N10772" s="40">
        <f t="shared" si="963"/>
        <v>50</v>
      </c>
      <c r="O10772" s="40">
        <f t="shared" si="964"/>
        <v>50</v>
      </c>
      <c r="P10772" s="40">
        <f t="shared" si="967"/>
        <v>6.3461637977400007E-4</v>
      </c>
      <c r="Q10772" s="40">
        <f t="shared" si="968"/>
        <v>2.2211573292090004E-3</v>
      </c>
    </row>
    <row r="10773" spans="1:17" x14ac:dyDescent="0.3">
      <c r="A10773" s="30">
        <v>2824790</v>
      </c>
      <c r="B10773" s="14">
        <v>133</v>
      </c>
      <c r="C10773" s="14" t="s">
        <v>17</v>
      </c>
      <c r="D10773" s="14" t="s">
        <v>55</v>
      </c>
      <c r="E10773" s="14" t="s">
        <v>56</v>
      </c>
      <c r="F10773" s="48">
        <v>500</v>
      </c>
      <c r="G10773" s="38">
        <v>1439</v>
      </c>
      <c r="H10773" s="14" t="s">
        <v>218</v>
      </c>
      <c r="I10773" s="38">
        <v>7.0391999999999998E-3</v>
      </c>
      <c r="J10773" s="38">
        <v>853.43820000000005</v>
      </c>
      <c r="K10773" s="39" t="str">
        <f t="shared" si="962"/>
        <v>Kampina &amp; Oisterwijkse Vennen_H3130</v>
      </c>
      <c r="L10773" s="40">
        <f>VLOOKUP(D10773,DATA!A:F,5,FALSE)</f>
        <v>0</v>
      </c>
      <c r="M10773" s="41">
        <f>VLOOKUP(D10773,DATA!A:F,6,FALSE)</f>
        <v>3.5</v>
      </c>
      <c r="N10773" s="40">
        <f t="shared" si="963"/>
        <v>50</v>
      </c>
      <c r="O10773" s="40">
        <f t="shared" si="964"/>
        <v>50</v>
      </c>
      <c r="P10773" s="40">
        <f t="shared" si="967"/>
        <v>6.0075221774399999E-4</v>
      </c>
      <c r="Q10773" s="40">
        <f t="shared" si="968"/>
        <v>2.1026327621039998E-3</v>
      </c>
    </row>
    <row r="10774" spans="1:17" x14ac:dyDescent="0.3">
      <c r="A10774" s="30">
        <v>2824791</v>
      </c>
      <c r="B10774" s="14">
        <v>133</v>
      </c>
      <c r="C10774" s="14" t="s">
        <v>17</v>
      </c>
      <c r="D10774" s="14" t="s">
        <v>55</v>
      </c>
      <c r="E10774" s="14" t="s">
        <v>56</v>
      </c>
      <c r="F10774" s="48">
        <v>500</v>
      </c>
      <c r="G10774" s="38">
        <v>1660.4</v>
      </c>
      <c r="H10774" s="14" t="s">
        <v>218</v>
      </c>
      <c r="I10774" s="38">
        <v>8.6893000000000005E-3</v>
      </c>
      <c r="J10774" s="38">
        <v>1752.6196</v>
      </c>
      <c r="K10774" s="39" t="str">
        <f t="shared" si="962"/>
        <v>Kampina &amp; Oisterwijkse Vennen_H3130</v>
      </c>
      <c r="L10774" s="40">
        <f>VLOOKUP(D10774,DATA!A:F,5,FALSE)</f>
        <v>0</v>
      </c>
      <c r="M10774" s="41">
        <f>VLOOKUP(D10774,DATA!A:F,6,FALSE)</f>
        <v>3.5</v>
      </c>
      <c r="N10774" s="40">
        <f t="shared" si="963"/>
        <v>50</v>
      </c>
      <c r="O10774" s="40">
        <f t="shared" si="964"/>
        <v>50</v>
      </c>
      <c r="P10774" s="40">
        <f t="shared" si="967"/>
        <v>1.5229037490280001E-3</v>
      </c>
      <c r="Q10774" s="40">
        <f t="shared" si="968"/>
        <v>5.3301631215980005E-3</v>
      </c>
    </row>
    <row r="10775" spans="1:17" x14ac:dyDescent="0.3">
      <c r="A10775" s="29">
        <v>2824794</v>
      </c>
      <c r="B10775" s="1">
        <v>133</v>
      </c>
      <c r="C10775" s="1" t="s">
        <v>17</v>
      </c>
      <c r="D10775" s="1" t="s">
        <v>31</v>
      </c>
      <c r="E10775" s="1" t="s">
        <v>32</v>
      </c>
      <c r="F10775" s="47">
        <v>1786</v>
      </c>
      <c r="G10775" s="34">
        <v>1794.11</v>
      </c>
      <c r="H10775" s="1" t="s">
        <v>218</v>
      </c>
      <c r="I10775" s="34">
        <v>1.08825E-2</v>
      </c>
      <c r="J10775" s="34">
        <v>226.50257999999999</v>
      </c>
      <c r="K10775" s="35" t="str">
        <f t="shared" si="962"/>
        <v>Kampina &amp; Oisterwijkse Vennen_Lg03</v>
      </c>
      <c r="L10775" s="36">
        <f>VLOOKUP(D10775,DATA!A:F,5,FALSE)</f>
        <v>6.9280917156857415E-3</v>
      </c>
      <c r="M10775" s="37">
        <f>VLOOKUP(D10775,DATA!A:F,6,FALSE)</f>
        <v>2211</v>
      </c>
      <c r="N10775" s="36">
        <f t="shared" si="963"/>
        <v>5.2737365772842288</v>
      </c>
      <c r="O10775" s="36">
        <f t="shared" si="964"/>
        <v>5.274113234063643</v>
      </c>
      <c r="P10775" s="36">
        <f t="shared" si="965"/>
        <v>3.7665677941411957E-4</v>
      </c>
      <c r="Q10775" s="36">
        <f t="shared" si="966"/>
        <v>8.5313732311788977E-4</v>
      </c>
    </row>
    <row r="10776" spans="1:17" x14ac:dyDescent="0.3">
      <c r="A10776" s="29">
        <v>2824811</v>
      </c>
      <c r="B10776" s="1">
        <v>133</v>
      </c>
      <c r="C10776" s="1" t="s">
        <v>17</v>
      </c>
      <c r="D10776" s="1" t="s">
        <v>63</v>
      </c>
      <c r="E10776" s="1" t="s">
        <v>64</v>
      </c>
      <c r="F10776" s="47">
        <v>714</v>
      </c>
      <c r="G10776" s="34">
        <v>1857.62</v>
      </c>
      <c r="H10776" s="1" t="s">
        <v>218</v>
      </c>
      <c r="I10776" s="34">
        <v>1.3827000000000001E-2</v>
      </c>
      <c r="J10776" s="34">
        <v>2985.2089999999998</v>
      </c>
      <c r="K10776" s="35" t="str">
        <f t="shared" si="962"/>
        <v>Kampina &amp; Oisterwijkse Vennen_H2310</v>
      </c>
      <c r="L10776" s="36">
        <f>VLOOKUP(D10776,DATA!A:F,5,FALSE)</f>
        <v>1.0986712608830001E-2</v>
      </c>
      <c r="M10776" s="37">
        <f>VLOOKUP(D10776,DATA!A:F,6,FALSE)</f>
        <v>982</v>
      </c>
      <c r="N10776" s="36">
        <f t="shared" si="963"/>
        <v>99.993362908786096</v>
      </c>
      <c r="O10776" s="36">
        <f t="shared" si="964"/>
        <v>99.993363916904883</v>
      </c>
      <c r="P10776" s="36">
        <f t="shared" si="965"/>
        <v>1.00811878667173E-6</v>
      </c>
      <c r="Q10776" s="36">
        <f t="shared" si="966"/>
        <v>3.0094452750415284E-5</v>
      </c>
    </row>
    <row r="10777" spans="1:17" x14ac:dyDescent="0.3">
      <c r="A10777" s="30">
        <v>2824829</v>
      </c>
      <c r="B10777" s="14">
        <v>133</v>
      </c>
      <c r="C10777" s="14" t="s">
        <v>17</v>
      </c>
      <c r="D10777" s="14" t="s">
        <v>55</v>
      </c>
      <c r="E10777" s="14" t="s">
        <v>56</v>
      </c>
      <c r="F10777" s="48">
        <v>500</v>
      </c>
      <c r="G10777" s="38">
        <v>1040.8900000000001</v>
      </c>
      <c r="H10777" s="14" t="s">
        <v>218</v>
      </c>
      <c r="I10777" s="38">
        <v>1.04101E-2</v>
      </c>
      <c r="J10777" s="38">
        <v>413.27179999999998</v>
      </c>
      <c r="K10777" s="39" t="str">
        <f t="shared" si="962"/>
        <v>Kampina &amp; Oisterwijkse Vennen_H3130</v>
      </c>
      <c r="L10777" s="40">
        <f>VLOOKUP(D10777,DATA!A:F,5,FALSE)</f>
        <v>0</v>
      </c>
      <c r="M10777" s="41">
        <f>VLOOKUP(D10777,DATA!A:F,6,FALSE)</f>
        <v>3.5</v>
      </c>
      <c r="N10777" s="40">
        <f t="shared" si="963"/>
        <v>50</v>
      </c>
      <c r="O10777" s="40">
        <f t="shared" si="964"/>
        <v>50</v>
      </c>
      <c r="P10777" s="40">
        <f t="shared" ref="P10777:P10778" si="969">J10777/10000*I10777</f>
        <v>4.3022007651799998E-4</v>
      </c>
      <c r="Q10777" s="40">
        <f t="shared" ref="Q10777:Q10778" si="970">IF(AND(H10777&lt;&gt;"below",I10777&gt;=0.005),M10777*P10777,0)</f>
        <v>1.5057702678129999E-3</v>
      </c>
    </row>
    <row r="10778" spans="1:17" x14ac:dyDescent="0.3">
      <c r="A10778" s="30">
        <v>2824830</v>
      </c>
      <c r="B10778" s="14">
        <v>133</v>
      </c>
      <c r="C10778" s="14" t="s">
        <v>17</v>
      </c>
      <c r="D10778" s="14" t="s">
        <v>55</v>
      </c>
      <c r="E10778" s="14" t="s">
        <v>56</v>
      </c>
      <c r="F10778" s="48">
        <v>500</v>
      </c>
      <c r="G10778" s="38">
        <v>1005.76</v>
      </c>
      <c r="H10778" s="14" t="s">
        <v>218</v>
      </c>
      <c r="I10778" s="38">
        <v>9.8431999999999999E-3</v>
      </c>
      <c r="J10778" s="38">
        <v>9450.3850000000002</v>
      </c>
      <c r="K10778" s="39" t="str">
        <f t="shared" si="962"/>
        <v>Kampina &amp; Oisterwijkse Vennen_H3130</v>
      </c>
      <c r="L10778" s="40">
        <f>VLOOKUP(D10778,DATA!A:F,5,FALSE)</f>
        <v>0</v>
      </c>
      <c r="M10778" s="41">
        <f>VLOOKUP(D10778,DATA!A:F,6,FALSE)</f>
        <v>3.5</v>
      </c>
      <c r="N10778" s="40">
        <f t="shared" si="963"/>
        <v>50</v>
      </c>
      <c r="O10778" s="40">
        <f t="shared" si="964"/>
        <v>50</v>
      </c>
      <c r="P10778" s="40">
        <f t="shared" si="969"/>
        <v>9.3022029631999997E-3</v>
      </c>
      <c r="Q10778" s="40">
        <f t="shared" si="970"/>
        <v>3.2557710371199998E-2</v>
      </c>
    </row>
    <row r="10779" spans="1:17" x14ac:dyDescent="0.3">
      <c r="A10779" s="29">
        <v>2824833</v>
      </c>
      <c r="B10779" s="1">
        <v>133</v>
      </c>
      <c r="C10779" s="1" t="s">
        <v>17</v>
      </c>
      <c r="D10779" s="1" t="s">
        <v>85</v>
      </c>
      <c r="E10779" s="1" t="s">
        <v>60</v>
      </c>
      <c r="F10779" s="47">
        <v>1071</v>
      </c>
      <c r="G10779" s="34">
        <v>1405.23</v>
      </c>
      <c r="H10779" s="1" t="s">
        <v>218</v>
      </c>
      <c r="I10779" s="34">
        <v>1.53977E-2</v>
      </c>
      <c r="J10779" s="34">
        <v>725.07780000000002</v>
      </c>
      <c r="K10779" s="35" t="str">
        <f t="shared" si="962"/>
        <v>Kampina &amp; Oisterwijkse Vennen_ZGH9190</v>
      </c>
      <c r="L10779" s="36">
        <f>VLOOKUP(D10779,DATA!A:F,5,FALSE)</f>
        <v>1.3726988247862192E-2</v>
      </c>
      <c r="M10779" s="37">
        <f>VLOOKUP(D10779,DATA!A:F,6,FALSE)</f>
        <v>1285.5</v>
      </c>
      <c r="N10779" s="36">
        <f t="shared" si="963"/>
        <v>83.801500559084957</v>
      </c>
      <c r="O10779" s="36">
        <f t="shared" si="964"/>
        <v>83.804369533450554</v>
      </c>
      <c r="P10779" s="36">
        <f t="shared" si="965"/>
        <v>2.8689743655974098E-3</v>
      </c>
      <c r="Q10779" s="36">
        <f t="shared" si="966"/>
        <v>2.0802296212637659E-2</v>
      </c>
    </row>
    <row r="10780" spans="1:17" x14ac:dyDescent="0.3">
      <c r="A10780" s="29">
        <v>2824834</v>
      </c>
      <c r="B10780" s="1">
        <v>133</v>
      </c>
      <c r="C10780" s="1" t="s">
        <v>17</v>
      </c>
      <c r="D10780" s="1" t="s">
        <v>85</v>
      </c>
      <c r="E10780" s="1" t="s">
        <v>60</v>
      </c>
      <c r="F10780" s="47">
        <v>1071</v>
      </c>
      <c r="G10780" s="34">
        <v>1767.77</v>
      </c>
      <c r="H10780" s="1" t="s">
        <v>218</v>
      </c>
      <c r="I10780" s="34">
        <v>2.1954999999999999E-2</v>
      </c>
      <c r="J10780" s="34">
        <v>1437.6355000000001</v>
      </c>
      <c r="K10780" s="35" t="str">
        <f t="shared" si="962"/>
        <v>Kampina &amp; Oisterwijkse Vennen_ZGH9190</v>
      </c>
      <c r="L10780" s="36">
        <f>VLOOKUP(D10780,DATA!A:F,5,FALSE)</f>
        <v>1.3726988247862192E-2</v>
      </c>
      <c r="M10780" s="37">
        <f>VLOOKUP(D10780,DATA!A:F,6,FALSE)</f>
        <v>1285.5</v>
      </c>
      <c r="N10780" s="36">
        <f t="shared" si="963"/>
        <v>99.866849715015235</v>
      </c>
      <c r="O10780" s="36">
        <f t="shared" si="964"/>
        <v>99.866889783866043</v>
      </c>
      <c r="P10780" s="36">
        <f t="shared" si="965"/>
        <v>4.0068850807983836E-5</v>
      </c>
      <c r="Q10780" s="36">
        <f t="shared" si="966"/>
        <v>5.7604402365761249E-4</v>
      </c>
    </row>
    <row r="10781" spans="1:17" x14ac:dyDescent="0.3">
      <c r="A10781" s="29">
        <v>2824835</v>
      </c>
      <c r="B10781" s="1">
        <v>133</v>
      </c>
      <c r="C10781" s="1" t="s">
        <v>17</v>
      </c>
      <c r="D10781" s="1" t="s">
        <v>41</v>
      </c>
      <c r="E10781" s="1" t="s">
        <v>42</v>
      </c>
      <c r="F10781" s="47">
        <v>1071</v>
      </c>
      <c r="G10781" s="34">
        <v>1366.51</v>
      </c>
      <c r="H10781" s="1" t="s">
        <v>218</v>
      </c>
      <c r="I10781" s="34">
        <v>1.57681E-2</v>
      </c>
      <c r="J10781" s="34">
        <v>6379.7206999999999</v>
      </c>
      <c r="K10781" s="35" t="str">
        <f t="shared" si="962"/>
        <v>Kampina &amp; Oisterwijkse Vennen_H4010A</v>
      </c>
      <c r="L10781" s="36">
        <f>VLOOKUP(D10781,DATA!A:F,5,FALSE)</f>
        <v>1.3726988247862192E-2</v>
      </c>
      <c r="M10781" s="37">
        <f>VLOOKUP(D10781,DATA!A:F,6,FALSE)</f>
        <v>1285.5</v>
      </c>
      <c r="N10781" s="36">
        <f t="shared" si="963"/>
        <v>75.250612799145344</v>
      </c>
      <c r="O10781" s="36">
        <f t="shared" si="964"/>
        <v>75.254643730304863</v>
      </c>
      <c r="P10781" s="36">
        <f t="shared" si="965"/>
        <v>4.0309311595194686E-3</v>
      </c>
      <c r="Q10781" s="36">
        <f t="shared" si="966"/>
        <v>0.25716214958661354</v>
      </c>
    </row>
    <row r="10782" spans="1:17" x14ac:dyDescent="0.3">
      <c r="A10782" s="29">
        <v>2824836</v>
      </c>
      <c r="B10782" s="1">
        <v>133</v>
      </c>
      <c r="C10782" s="1" t="s">
        <v>17</v>
      </c>
      <c r="D10782" s="1" t="s">
        <v>41</v>
      </c>
      <c r="E10782" s="1" t="s">
        <v>42</v>
      </c>
      <c r="F10782" s="47">
        <v>1071</v>
      </c>
      <c r="G10782" s="34">
        <v>1152.97</v>
      </c>
      <c r="H10782" s="1" t="s">
        <v>218</v>
      </c>
      <c r="I10782" s="34">
        <v>1.36057E-2</v>
      </c>
      <c r="J10782" s="34">
        <v>5219.1409999999996</v>
      </c>
      <c r="K10782" s="35" t="str">
        <f t="shared" si="962"/>
        <v>Kampina &amp; Oisterwijkse Vennen_H4010A</v>
      </c>
      <c r="L10782" s="36">
        <f>VLOOKUP(D10782,DATA!A:F,5,FALSE)</f>
        <v>1.3726988247862192E-2</v>
      </c>
      <c r="M10782" s="37">
        <f>VLOOKUP(D10782,DATA!A:F,6,FALSE)</f>
        <v>1285.5</v>
      </c>
      <c r="N10782" s="36">
        <f t="shared" si="963"/>
        <v>13.952536175723527</v>
      </c>
      <c r="O10782" s="36">
        <f t="shared" si="964"/>
        <v>13.954778593989708</v>
      </c>
      <c r="P10782" s="36">
        <f t="shared" si="965"/>
        <v>2.2424182661815451E-3</v>
      </c>
      <c r="Q10782" s="36">
        <f t="shared" si="966"/>
        <v>0.11703497112177015</v>
      </c>
    </row>
    <row r="10783" spans="1:17" x14ac:dyDescent="0.3">
      <c r="A10783" s="29">
        <v>2824836</v>
      </c>
      <c r="B10783" s="1">
        <v>133</v>
      </c>
      <c r="C10783" s="1" t="s">
        <v>17</v>
      </c>
      <c r="D10783" s="1" t="s">
        <v>43</v>
      </c>
      <c r="E10783" s="1" t="s">
        <v>44</v>
      </c>
      <c r="F10783" s="47">
        <v>1071</v>
      </c>
      <c r="G10783" s="34">
        <v>1152.97</v>
      </c>
      <c r="H10783" s="1" t="s">
        <v>218</v>
      </c>
      <c r="I10783" s="34">
        <v>1.36057E-2</v>
      </c>
      <c r="J10783" s="34">
        <v>4285.4146000000001</v>
      </c>
      <c r="K10783" s="35" t="str">
        <f t="shared" si="962"/>
        <v>Kampina &amp; Oisterwijkse Vennen_H7150</v>
      </c>
      <c r="L10783" s="36">
        <f>VLOOKUP(D10783,DATA!A:F,5,FALSE)</f>
        <v>1.3726988247862192E-2</v>
      </c>
      <c r="M10783" s="37">
        <f>VLOOKUP(D10783,DATA!A:F,6,FALSE)</f>
        <v>1285.5</v>
      </c>
      <c r="N10783" s="36">
        <f t="shared" si="963"/>
        <v>13.952536175723527</v>
      </c>
      <c r="O10783" s="36">
        <f t="shared" si="964"/>
        <v>13.954778593989708</v>
      </c>
      <c r="P10783" s="36">
        <f t="shared" si="965"/>
        <v>2.2424182661815451E-3</v>
      </c>
      <c r="Q10783" s="36">
        <f t="shared" si="966"/>
        <v>9.6096919772010791E-2</v>
      </c>
    </row>
    <row r="10784" spans="1:17" x14ac:dyDescent="0.3">
      <c r="A10784" s="29">
        <v>2824837</v>
      </c>
      <c r="B10784" s="1">
        <v>133</v>
      </c>
      <c r="C10784" s="1" t="s">
        <v>17</v>
      </c>
      <c r="D10784" s="1" t="s">
        <v>86</v>
      </c>
      <c r="E10784" s="1" t="s">
        <v>44</v>
      </c>
      <c r="F10784" s="47">
        <v>1071</v>
      </c>
      <c r="G10784" s="34">
        <v>1153.98</v>
      </c>
      <c r="H10784" s="1" t="s">
        <v>218</v>
      </c>
      <c r="I10784" s="34">
        <v>1.3816999999999999E-2</v>
      </c>
      <c r="J10784" s="34">
        <v>5479.8647000000001</v>
      </c>
      <c r="K10784" s="35" t="str">
        <f t="shared" si="962"/>
        <v>Kampina &amp; Oisterwijkse Vennen_ZGH7150</v>
      </c>
      <c r="L10784" s="36">
        <f>VLOOKUP(D10784,DATA!A:F,5,FALSE)</f>
        <v>1.3726988247862192E-2</v>
      </c>
      <c r="M10784" s="37">
        <f>VLOOKUP(D10784,DATA!A:F,6,FALSE)</f>
        <v>1285.5</v>
      </c>
      <c r="N10784" s="36">
        <f t="shared" si="963"/>
        <v>14.119821097279862</v>
      </c>
      <c r="O10784" s="36">
        <f t="shared" si="964"/>
        <v>14.122121165452992</v>
      </c>
      <c r="P10784" s="36">
        <f t="shared" si="965"/>
        <v>2.3000681731293326E-3</v>
      </c>
      <c r="Q10784" s="36">
        <f t="shared" si="966"/>
        <v>0.12604062389524917</v>
      </c>
    </row>
    <row r="10785" spans="1:17" x14ac:dyDescent="0.3">
      <c r="A10785" s="29">
        <v>2824838</v>
      </c>
      <c r="B10785" s="1">
        <v>133</v>
      </c>
      <c r="C10785" s="1" t="s">
        <v>17</v>
      </c>
      <c r="D10785" s="1" t="s">
        <v>53</v>
      </c>
      <c r="E10785" s="1" t="s">
        <v>54</v>
      </c>
      <c r="F10785" s="47">
        <v>714</v>
      </c>
      <c r="G10785" s="34">
        <v>1100.97</v>
      </c>
      <c r="H10785" s="1" t="s">
        <v>218</v>
      </c>
      <c r="I10785" s="34">
        <v>1.33139E-2</v>
      </c>
      <c r="J10785" s="34">
        <v>8817.5480000000007</v>
      </c>
      <c r="K10785" s="35" t="str">
        <f t="shared" si="962"/>
        <v>Kampina &amp; Oisterwijkse Vennen_H4030</v>
      </c>
      <c r="L10785" s="36">
        <f>VLOOKUP(D10785,DATA!A:F,5,FALSE)</f>
        <v>1.0986712608830001E-2</v>
      </c>
      <c r="M10785" s="37">
        <f>VLOOKUP(D10785,DATA!A:F,6,FALSE)</f>
        <v>982</v>
      </c>
      <c r="N10785" s="36">
        <f t="shared" si="963"/>
        <v>78.702566592137856</v>
      </c>
      <c r="O10785" s="36">
        <f t="shared" si="964"/>
        <v>78.705018312789448</v>
      </c>
      <c r="P10785" s="36">
        <f t="shared" si="965"/>
        <v>2.4517206515923817E-3</v>
      </c>
      <c r="Q10785" s="36">
        <f t="shared" si="966"/>
        <v>0.21618164528007103</v>
      </c>
    </row>
    <row r="10786" spans="1:17" x14ac:dyDescent="0.3">
      <c r="A10786" s="29">
        <v>2824839</v>
      </c>
      <c r="B10786" s="1">
        <v>133</v>
      </c>
      <c r="C10786" s="1" t="s">
        <v>17</v>
      </c>
      <c r="D10786" s="1" t="s">
        <v>81</v>
      </c>
      <c r="E10786" s="1" t="s">
        <v>42</v>
      </c>
      <c r="F10786" s="47">
        <v>1071</v>
      </c>
      <c r="G10786" s="34">
        <v>1103.3499999999999</v>
      </c>
      <c r="H10786" s="1" t="s">
        <v>218</v>
      </c>
      <c r="I10786" s="34">
        <v>1.35277E-2</v>
      </c>
      <c r="J10786" s="34">
        <v>4589.8622999999998</v>
      </c>
      <c r="K10786" s="35" t="str">
        <f t="shared" si="962"/>
        <v>Kampina &amp; Oisterwijkse Vennen_ZGH4010A</v>
      </c>
      <c r="L10786" s="36">
        <f>VLOOKUP(D10786,DATA!A:F,5,FALSE)</f>
        <v>1.3726988247862192E-2</v>
      </c>
      <c r="M10786" s="37">
        <f>VLOOKUP(D10786,DATA!A:F,6,FALSE)</f>
        <v>1285.5</v>
      </c>
      <c r="N10786" s="36">
        <f t="shared" si="963"/>
        <v>7.5832181987701475</v>
      </c>
      <c r="O10786" s="36">
        <f t="shared" si="964"/>
        <v>7.5845196797529502</v>
      </c>
      <c r="P10786" s="36">
        <f t="shared" si="965"/>
        <v>1.3014809828026941E-3</v>
      </c>
      <c r="Q10786" s="36">
        <f t="shared" si="966"/>
        <v>5.9736184971330333E-2</v>
      </c>
    </row>
    <row r="10787" spans="1:17" x14ac:dyDescent="0.3">
      <c r="A10787" s="29">
        <v>2824839</v>
      </c>
      <c r="B10787" s="1">
        <v>133</v>
      </c>
      <c r="C10787" s="1" t="s">
        <v>17</v>
      </c>
      <c r="D10787" s="1" t="s">
        <v>53</v>
      </c>
      <c r="E10787" s="1" t="s">
        <v>54</v>
      </c>
      <c r="F10787" s="47">
        <v>714</v>
      </c>
      <c r="G10787" s="34">
        <v>1103.3499999999999</v>
      </c>
      <c r="H10787" s="1" t="s">
        <v>218</v>
      </c>
      <c r="I10787" s="34">
        <v>1.35277E-2</v>
      </c>
      <c r="J10787" s="34">
        <v>1946.2945999999999</v>
      </c>
      <c r="K10787" s="35" t="str">
        <f t="shared" si="962"/>
        <v>Kampina &amp; Oisterwijkse Vennen_H4030</v>
      </c>
      <c r="L10787" s="36">
        <f>VLOOKUP(D10787,DATA!A:F,5,FALSE)</f>
        <v>1.0986712608830001E-2</v>
      </c>
      <c r="M10787" s="37">
        <f>VLOOKUP(D10787,DATA!A:F,6,FALSE)</f>
        <v>982</v>
      </c>
      <c r="N10787" s="36">
        <f t="shared" si="963"/>
        <v>79.137566340636454</v>
      </c>
      <c r="O10787" s="36">
        <f t="shared" si="964"/>
        <v>79.140020035644071</v>
      </c>
      <c r="P10787" s="36">
        <f t="shared" si="965"/>
        <v>2.4536950076168296E-3</v>
      </c>
      <c r="Q10787" s="36">
        <f t="shared" si="966"/>
        <v>4.7756133433715944E-2</v>
      </c>
    </row>
    <row r="10788" spans="1:17" x14ac:dyDescent="0.3">
      <c r="A10788" s="29">
        <v>2824839</v>
      </c>
      <c r="B10788" s="1">
        <v>133</v>
      </c>
      <c r="C10788" s="1" t="s">
        <v>17</v>
      </c>
      <c r="D10788" s="1" t="s">
        <v>82</v>
      </c>
      <c r="E10788" s="1" t="s">
        <v>54</v>
      </c>
      <c r="F10788" s="47">
        <v>714</v>
      </c>
      <c r="G10788" s="34">
        <v>1103.3499999999999</v>
      </c>
      <c r="H10788" s="1" t="s">
        <v>218</v>
      </c>
      <c r="I10788" s="34">
        <v>1.35277E-2</v>
      </c>
      <c r="J10788" s="34">
        <v>589.38699999999994</v>
      </c>
      <c r="K10788" s="35" t="str">
        <f t="shared" si="962"/>
        <v>Kampina &amp; Oisterwijkse Vennen_ZGH4030</v>
      </c>
      <c r="L10788" s="36">
        <f>VLOOKUP(D10788,DATA!A:F,5,FALSE)</f>
        <v>1.0986712608830001E-2</v>
      </c>
      <c r="M10788" s="37">
        <f>VLOOKUP(D10788,DATA!A:F,6,FALSE)</f>
        <v>982</v>
      </c>
      <c r="N10788" s="36">
        <f t="shared" si="963"/>
        <v>79.137566340636454</v>
      </c>
      <c r="O10788" s="36">
        <f t="shared" si="964"/>
        <v>79.140020035644071</v>
      </c>
      <c r="P10788" s="36">
        <f t="shared" si="965"/>
        <v>2.4536950076168296E-3</v>
      </c>
      <c r="Q10788" s="36">
        <f t="shared" si="966"/>
        <v>1.4461759394542601E-2</v>
      </c>
    </row>
    <row r="10789" spans="1:17" x14ac:dyDescent="0.3">
      <c r="A10789" s="29">
        <v>2824839</v>
      </c>
      <c r="B10789" s="1">
        <v>133</v>
      </c>
      <c r="C10789" s="1" t="s">
        <v>17</v>
      </c>
      <c r="D10789" s="1" t="s">
        <v>43</v>
      </c>
      <c r="E10789" s="1" t="s">
        <v>44</v>
      </c>
      <c r="F10789" s="47">
        <v>1071</v>
      </c>
      <c r="G10789" s="34">
        <v>1103.3499999999999</v>
      </c>
      <c r="H10789" s="1" t="s">
        <v>218</v>
      </c>
      <c r="I10789" s="34">
        <v>1.35277E-2</v>
      </c>
      <c r="J10789" s="34">
        <v>2874.4564999999998</v>
      </c>
      <c r="K10789" s="35" t="str">
        <f t="shared" si="962"/>
        <v>Kampina &amp; Oisterwijkse Vennen_H7150</v>
      </c>
      <c r="L10789" s="36">
        <f>VLOOKUP(D10789,DATA!A:F,5,FALSE)</f>
        <v>1.3726988247862192E-2</v>
      </c>
      <c r="M10789" s="37">
        <f>VLOOKUP(D10789,DATA!A:F,6,FALSE)</f>
        <v>1285.5</v>
      </c>
      <c r="N10789" s="36">
        <f t="shared" si="963"/>
        <v>7.5832181987701475</v>
      </c>
      <c r="O10789" s="36">
        <f t="shared" si="964"/>
        <v>7.5845196797529502</v>
      </c>
      <c r="P10789" s="36">
        <f t="shared" si="965"/>
        <v>1.3014809828026941E-3</v>
      </c>
      <c r="Q10789" s="36">
        <f t="shared" si="966"/>
        <v>3.7410504706435921E-2</v>
      </c>
    </row>
    <row r="10790" spans="1:17" x14ac:dyDescent="0.3">
      <c r="A10790" s="30">
        <v>2826318</v>
      </c>
      <c r="B10790" s="14">
        <v>133</v>
      </c>
      <c r="C10790" s="14" t="s">
        <v>17</v>
      </c>
      <c r="D10790" s="14" t="s">
        <v>88</v>
      </c>
      <c r="E10790" s="14" t="s">
        <v>56</v>
      </c>
      <c r="F10790" s="48">
        <v>500</v>
      </c>
      <c r="G10790" s="38">
        <v>1484.5</v>
      </c>
      <c r="H10790" s="14" t="s">
        <v>218</v>
      </c>
      <c r="I10790" s="38">
        <v>7.2807000000000002E-3</v>
      </c>
      <c r="J10790" s="38">
        <v>273.21539999999999</v>
      </c>
      <c r="K10790" s="39" t="str">
        <f t="shared" si="962"/>
        <v>Kampina &amp; Oisterwijkse Vennen_ZGH3130</v>
      </c>
      <c r="L10790" s="40">
        <f>VLOOKUP(D10790,DATA!A:F,5,FALSE)</f>
        <v>0</v>
      </c>
      <c r="M10790" s="41">
        <f>VLOOKUP(D10790,DATA!A:F,6,FALSE)</f>
        <v>3.5</v>
      </c>
      <c r="N10790" s="40">
        <f t="shared" si="963"/>
        <v>50</v>
      </c>
      <c r="O10790" s="40">
        <f t="shared" si="964"/>
        <v>50</v>
      </c>
      <c r="P10790" s="40">
        <f t="shared" ref="P10790:P10792" si="971">J10790/10000*I10790</f>
        <v>1.9891993627799999E-4</v>
      </c>
      <c r="Q10790" s="40">
        <f t="shared" ref="Q10790:Q10792" si="972">IF(AND(H10790&lt;&gt;"below",I10790&gt;=0.005),M10790*P10790,0)</f>
        <v>6.9621977697299992E-4</v>
      </c>
    </row>
    <row r="10791" spans="1:17" x14ac:dyDescent="0.3">
      <c r="A10791" s="30">
        <v>2826320</v>
      </c>
      <c r="B10791" s="14">
        <v>133</v>
      </c>
      <c r="C10791" s="14" t="s">
        <v>17</v>
      </c>
      <c r="D10791" s="14" t="s">
        <v>55</v>
      </c>
      <c r="E10791" s="14" t="s">
        <v>56</v>
      </c>
      <c r="F10791" s="48">
        <v>500</v>
      </c>
      <c r="G10791" s="38">
        <v>1282.6300000000001</v>
      </c>
      <c r="H10791" s="14" t="s">
        <v>218</v>
      </c>
      <c r="I10791" s="38">
        <v>6.3753999999999998E-3</v>
      </c>
      <c r="J10791" s="38">
        <v>689.26469999999995</v>
      </c>
      <c r="K10791" s="39" t="str">
        <f t="shared" si="962"/>
        <v>Kampina &amp; Oisterwijkse Vennen_H3130</v>
      </c>
      <c r="L10791" s="40">
        <f>VLOOKUP(D10791,DATA!A:F,5,FALSE)</f>
        <v>0</v>
      </c>
      <c r="M10791" s="41">
        <f>VLOOKUP(D10791,DATA!A:F,6,FALSE)</f>
        <v>3.5</v>
      </c>
      <c r="N10791" s="40">
        <f t="shared" si="963"/>
        <v>50</v>
      </c>
      <c r="O10791" s="40">
        <f t="shared" si="964"/>
        <v>50</v>
      </c>
      <c r="P10791" s="40">
        <f t="shared" si="971"/>
        <v>4.3943381683799994E-4</v>
      </c>
      <c r="Q10791" s="40">
        <f t="shared" si="972"/>
        <v>1.5380183589329998E-3</v>
      </c>
    </row>
    <row r="10792" spans="1:17" x14ac:dyDescent="0.3">
      <c r="A10792" s="30">
        <v>2826321</v>
      </c>
      <c r="B10792" s="14">
        <v>133</v>
      </c>
      <c r="C10792" s="14" t="s">
        <v>17</v>
      </c>
      <c r="D10792" s="14" t="s">
        <v>55</v>
      </c>
      <c r="E10792" s="14" t="s">
        <v>56</v>
      </c>
      <c r="F10792" s="48">
        <v>500</v>
      </c>
      <c r="G10792" s="38">
        <v>1671.12</v>
      </c>
      <c r="H10792" s="14" t="s">
        <v>218</v>
      </c>
      <c r="I10792" s="38">
        <v>9.1555000000000004E-3</v>
      </c>
      <c r="J10792" s="38">
        <v>1164.7714000000001</v>
      </c>
      <c r="K10792" s="39" t="str">
        <f t="shared" si="962"/>
        <v>Kampina &amp; Oisterwijkse Vennen_H3130</v>
      </c>
      <c r="L10792" s="40">
        <f>VLOOKUP(D10792,DATA!A:F,5,FALSE)</f>
        <v>0</v>
      </c>
      <c r="M10792" s="41">
        <f>VLOOKUP(D10792,DATA!A:F,6,FALSE)</f>
        <v>3.5</v>
      </c>
      <c r="N10792" s="40">
        <f t="shared" si="963"/>
        <v>50</v>
      </c>
      <c r="O10792" s="40">
        <f t="shared" si="964"/>
        <v>50</v>
      </c>
      <c r="P10792" s="40">
        <f t="shared" si="971"/>
        <v>1.0664064552700001E-3</v>
      </c>
      <c r="Q10792" s="40">
        <f t="shared" si="972"/>
        <v>3.7324225934450002E-3</v>
      </c>
    </row>
    <row r="10793" spans="1:17" x14ac:dyDescent="0.3">
      <c r="A10793" s="29">
        <v>2826324</v>
      </c>
      <c r="B10793" s="1">
        <v>133</v>
      </c>
      <c r="C10793" s="1" t="s">
        <v>17</v>
      </c>
      <c r="D10793" s="1" t="s">
        <v>31</v>
      </c>
      <c r="E10793" s="1" t="s">
        <v>32</v>
      </c>
      <c r="F10793" s="47">
        <v>1786</v>
      </c>
      <c r="G10793" s="34">
        <v>1876.17</v>
      </c>
      <c r="H10793" s="1" t="s">
        <v>218</v>
      </c>
      <c r="I10793" s="34">
        <v>1.19366E-2</v>
      </c>
      <c r="J10793" s="34">
        <v>234.55049</v>
      </c>
      <c r="K10793" s="35" t="str">
        <f t="shared" si="962"/>
        <v>Kampina &amp; Oisterwijkse Vennen_Lg03</v>
      </c>
      <c r="L10793" s="36">
        <f>VLOOKUP(D10793,DATA!A:F,5,FALSE)</f>
        <v>6.9280917156857415E-3</v>
      </c>
      <c r="M10793" s="37">
        <f>VLOOKUP(D10793,DATA!A:F,6,FALSE)</f>
        <v>2211</v>
      </c>
      <c r="N10793" s="36">
        <f t="shared" si="963"/>
        <v>8.9501819252833119</v>
      </c>
      <c r="O10793" s="36">
        <f t="shared" si="964"/>
        <v>8.9508558633033086</v>
      </c>
      <c r="P10793" s="36">
        <f t="shared" si="965"/>
        <v>6.7393801999671155E-4</v>
      </c>
      <c r="Q10793" s="36">
        <f t="shared" si="966"/>
        <v>1.580724928198585E-3</v>
      </c>
    </row>
    <row r="10794" spans="1:17" x14ac:dyDescent="0.3">
      <c r="A10794" s="29">
        <v>2826335</v>
      </c>
      <c r="B10794" s="1">
        <v>133</v>
      </c>
      <c r="C10794" s="1" t="s">
        <v>17</v>
      </c>
      <c r="D10794" s="1" t="s">
        <v>85</v>
      </c>
      <c r="E10794" s="1" t="s">
        <v>60</v>
      </c>
      <c r="F10794" s="47">
        <v>1071</v>
      </c>
      <c r="G10794" s="34">
        <v>1646.99</v>
      </c>
      <c r="H10794" s="1" t="s">
        <v>218</v>
      </c>
      <c r="I10794" s="34">
        <v>1.0777500000000001E-2</v>
      </c>
      <c r="J10794" s="34">
        <v>5679.0375999999997</v>
      </c>
      <c r="K10794" s="35" t="str">
        <f t="shared" si="962"/>
        <v>Kampina &amp; Oisterwijkse Vennen_ZGH9190</v>
      </c>
      <c r="L10794" s="36">
        <f>VLOOKUP(D10794,DATA!A:F,5,FALSE)</f>
        <v>1.3726988247862192E-2</v>
      </c>
      <c r="M10794" s="37">
        <f>VLOOKUP(D10794,DATA!A:F,6,FALSE)</f>
        <v>1285.5</v>
      </c>
      <c r="N10794" s="36">
        <f t="shared" si="963"/>
        <v>99.305089458262032</v>
      </c>
      <c r="O10794" s="36">
        <f t="shared" si="964"/>
        <v>99.305191543282888</v>
      </c>
      <c r="P10794" s="36">
        <f t="shared" si="965"/>
        <v>1.0208502085617965E-4</v>
      </c>
      <c r="Q10794" s="36">
        <f t="shared" si="966"/>
        <v>5.7974467183902843E-3</v>
      </c>
    </row>
    <row r="10795" spans="1:17" x14ac:dyDescent="0.3">
      <c r="A10795" s="29">
        <v>2826341</v>
      </c>
      <c r="B10795" s="1">
        <v>133</v>
      </c>
      <c r="C10795" s="1" t="s">
        <v>17</v>
      </c>
      <c r="D10795" s="1" t="s">
        <v>63</v>
      </c>
      <c r="E10795" s="1" t="s">
        <v>64</v>
      </c>
      <c r="F10795" s="47">
        <v>714</v>
      </c>
      <c r="G10795" s="34">
        <v>1668.07</v>
      </c>
      <c r="H10795" s="1" t="s">
        <v>218</v>
      </c>
      <c r="I10795" s="34">
        <v>1.2101499999999999E-2</v>
      </c>
      <c r="J10795" s="34">
        <v>4940.7655999999997</v>
      </c>
      <c r="K10795" s="35" t="str">
        <f t="shared" si="962"/>
        <v>Kampina &amp; Oisterwijkse Vennen_H2310</v>
      </c>
      <c r="L10795" s="36">
        <f>VLOOKUP(D10795,DATA!A:F,5,FALSE)</f>
        <v>1.0986712608830001E-2</v>
      </c>
      <c r="M10795" s="37">
        <f>VLOOKUP(D10795,DATA!A:F,6,FALSE)</f>
        <v>982</v>
      </c>
      <c r="N10795" s="36">
        <f t="shared" si="963"/>
        <v>99.946763777354633</v>
      </c>
      <c r="O10795" s="36">
        <f t="shared" si="964"/>
        <v>99.946770851176154</v>
      </c>
      <c r="P10795" s="36">
        <f t="shared" si="965"/>
        <v>7.0738215214305455E-6</v>
      </c>
      <c r="Q10795" s="36">
        <f t="shared" si="966"/>
        <v>3.4950094033623703E-4</v>
      </c>
    </row>
    <row r="10796" spans="1:17" x14ac:dyDescent="0.3">
      <c r="A10796" s="30">
        <v>2826359</v>
      </c>
      <c r="B10796" s="14">
        <v>133</v>
      </c>
      <c r="C10796" s="14" t="s">
        <v>17</v>
      </c>
      <c r="D10796" s="14" t="s">
        <v>55</v>
      </c>
      <c r="E10796" s="14" t="s">
        <v>56</v>
      </c>
      <c r="F10796" s="48">
        <v>500</v>
      </c>
      <c r="G10796" s="38">
        <v>1018.14</v>
      </c>
      <c r="H10796" s="14" t="s">
        <v>218</v>
      </c>
      <c r="I10796" s="38">
        <v>9.9146000000000008E-3</v>
      </c>
      <c r="J10796" s="38">
        <v>8326.2289999999994</v>
      </c>
      <c r="K10796" s="39" t="str">
        <f t="shared" si="962"/>
        <v>Kampina &amp; Oisterwijkse Vennen_H3130</v>
      </c>
      <c r="L10796" s="40">
        <f>VLOOKUP(D10796,DATA!A:F,5,FALSE)</f>
        <v>0</v>
      </c>
      <c r="M10796" s="41">
        <f>VLOOKUP(D10796,DATA!A:F,6,FALSE)</f>
        <v>3.5</v>
      </c>
      <c r="N10796" s="40">
        <f t="shared" si="963"/>
        <v>50</v>
      </c>
      <c r="O10796" s="40">
        <f t="shared" si="964"/>
        <v>50</v>
      </c>
      <c r="P10796" s="40">
        <f t="shared" ref="P10796:P10797" si="973">J10796/10000*I10796</f>
        <v>8.2551230043400002E-3</v>
      </c>
      <c r="Q10796" s="40">
        <f t="shared" ref="Q10796:Q10797" si="974">IF(AND(H10796&lt;&gt;"below",I10796&gt;=0.005),M10796*P10796,0)</f>
        <v>2.8892930515189999E-2</v>
      </c>
    </row>
    <row r="10797" spans="1:17" x14ac:dyDescent="0.3">
      <c r="A10797" s="30">
        <v>2826360</v>
      </c>
      <c r="B10797" s="14">
        <v>133</v>
      </c>
      <c r="C10797" s="14" t="s">
        <v>17</v>
      </c>
      <c r="D10797" s="14" t="s">
        <v>55</v>
      </c>
      <c r="E10797" s="14" t="s">
        <v>56</v>
      </c>
      <c r="F10797" s="48">
        <v>500</v>
      </c>
      <c r="G10797" s="38">
        <v>1256</v>
      </c>
      <c r="H10797" s="14" t="s">
        <v>218</v>
      </c>
      <c r="I10797" s="38">
        <v>1.2613900000000001E-2</v>
      </c>
      <c r="J10797" s="38">
        <v>8229.3955000000005</v>
      </c>
      <c r="K10797" s="39" t="str">
        <f t="shared" si="962"/>
        <v>Kampina &amp; Oisterwijkse Vennen_H3130</v>
      </c>
      <c r="L10797" s="40">
        <f>VLOOKUP(D10797,DATA!A:F,5,FALSE)</f>
        <v>0</v>
      </c>
      <c r="M10797" s="41">
        <f>VLOOKUP(D10797,DATA!A:F,6,FALSE)</f>
        <v>3.5</v>
      </c>
      <c r="N10797" s="40">
        <f t="shared" si="963"/>
        <v>50</v>
      </c>
      <c r="O10797" s="40">
        <f t="shared" si="964"/>
        <v>50</v>
      </c>
      <c r="P10797" s="40">
        <f t="shared" si="973"/>
        <v>1.0380477189745002E-2</v>
      </c>
      <c r="Q10797" s="40">
        <f t="shared" si="974"/>
        <v>3.6331670164107509E-2</v>
      </c>
    </row>
    <row r="10798" spans="1:17" x14ac:dyDescent="0.3">
      <c r="A10798" s="29">
        <v>2826364</v>
      </c>
      <c r="B10798" s="1">
        <v>133</v>
      </c>
      <c r="C10798" s="1" t="s">
        <v>17</v>
      </c>
      <c r="D10798" s="1" t="s">
        <v>85</v>
      </c>
      <c r="E10798" s="1" t="s">
        <v>60</v>
      </c>
      <c r="F10798" s="47">
        <v>1071</v>
      </c>
      <c r="G10798" s="34">
        <v>1527.09</v>
      </c>
      <c r="H10798" s="1" t="s">
        <v>218</v>
      </c>
      <c r="I10798" s="34">
        <v>1.7673999999999999E-2</v>
      </c>
      <c r="J10798" s="34">
        <v>750.65509999999995</v>
      </c>
      <c r="K10798" s="35" t="str">
        <f t="shared" si="962"/>
        <v>Kampina &amp; Oisterwijkse Vennen_ZGH9190</v>
      </c>
      <c r="L10798" s="36">
        <f>VLOOKUP(D10798,DATA!A:F,5,FALSE)</f>
        <v>1.3726988247862192E-2</v>
      </c>
      <c r="M10798" s="37">
        <f>VLOOKUP(D10798,DATA!A:F,6,FALSE)</f>
        <v>1285.5</v>
      </c>
      <c r="N10798" s="36">
        <f t="shared" si="963"/>
        <v>96.498388747273339</v>
      </c>
      <c r="O10798" s="36">
        <f t="shared" si="964"/>
        <v>96.499208436281805</v>
      </c>
      <c r="P10798" s="36">
        <f t="shared" si="965"/>
        <v>8.1968900846618453E-4</v>
      </c>
      <c r="Q10798" s="36">
        <f t="shared" si="966"/>
        <v>6.153037346190846E-3</v>
      </c>
    </row>
    <row r="10799" spans="1:17" x14ac:dyDescent="0.3">
      <c r="A10799" s="29">
        <v>2826365</v>
      </c>
      <c r="B10799" s="1">
        <v>133</v>
      </c>
      <c r="C10799" s="1" t="s">
        <v>17</v>
      </c>
      <c r="D10799" s="1" t="s">
        <v>41</v>
      </c>
      <c r="E10799" s="1" t="s">
        <v>42</v>
      </c>
      <c r="F10799" s="47">
        <v>1071</v>
      </c>
      <c r="G10799" s="34">
        <v>1262.57</v>
      </c>
      <c r="H10799" s="1" t="s">
        <v>218</v>
      </c>
      <c r="I10799" s="34">
        <v>1.46731E-2</v>
      </c>
      <c r="J10799" s="34">
        <v>8356.3510000000006</v>
      </c>
      <c r="K10799" s="35" t="str">
        <f t="shared" si="962"/>
        <v>Kampina &amp; Oisterwijkse Vennen_H4010A</v>
      </c>
      <c r="L10799" s="36">
        <f>VLOOKUP(D10799,DATA!A:F,5,FALSE)</f>
        <v>1.3726988247862192E-2</v>
      </c>
      <c r="M10799" s="37">
        <f>VLOOKUP(D10799,DATA!A:F,6,FALSE)</f>
        <v>1285.5</v>
      </c>
      <c r="N10799" s="36">
        <f t="shared" si="963"/>
        <v>42.195334300783692</v>
      </c>
      <c r="O10799" s="36">
        <f t="shared" si="964"/>
        <v>42.200247125743097</v>
      </c>
      <c r="P10799" s="36">
        <f t="shared" si="965"/>
        <v>4.9128249594048157E-3</v>
      </c>
      <c r="Q10799" s="36">
        <f t="shared" si="966"/>
        <v>0.41053289762347395</v>
      </c>
    </row>
    <row r="10800" spans="1:17" x14ac:dyDescent="0.3">
      <c r="A10800" s="29">
        <v>2826365</v>
      </c>
      <c r="B10800" s="1">
        <v>133</v>
      </c>
      <c r="C10800" s="1" t="s">
        <v>17</v>
      </c>
      <c r="D10800" s="1" t="s">
        <v>43</v>
      </c>
      <c r="E10800" s="1" t="s">
        <v>44</v>
      </c>
      <c r="F10800" s="47">
        <v>1071</v>
      </c>
      <c r="G10800" s="34">
        <v>1262.57</v>
      </c>
      <c r="H10800" s="1" t="s">
        <v>218</v>
      </c>
      <c r="I10800" s="34">
        <v>1.46731E-2</v>
      </c>
      <c r="J10800" s="34">
        <v>216.82112000000001</v>
      </c>
      <c r="K10800" s="35" t="str">
        <f t="shared" si="962"/>
        <v>Kampina &amp; Oisterwijkse Vennen_H7150</v>
      </c>
      <c r="L10800" s="36">
        <f>VLOOKUP(D10800,DATA!A:F,5,FALSE)</f>
        <v>1.3726988247862192E-2</v>
      </c>
      <c r="M10800" s="37">
        <f>VLOOKUP(D10800,DATA!A:F,6,FALSE)</f>
        <v>1285.5</v>
      </c>
      <c r="N10800" s="36">
        <f t="shared" si="963"/>
        <v>42.195334300783692</v>
      </c>
      <c r="O10800" s="36">
        <f t="shared" si="964"/>
        <v>42.200247125743097</v>
      </c>
      <c r="P10800" s="36">
        <f t="shared" si="965"/>
        <v>4.9128249594048157E-3</v>
      </c>
      <c r="Q10800" s="36">
        <f t="shared" si="966"/>
        <v>1.0652042100621066E-2</v>
      </c>
    </row>
    <row r="10801" spans="1:17" x14ac:dyDescent="0.3">
      <c r="A10801" s="29">
        <v>2826366</v>
      </c>
      <c r="B10801" s="1">
        <v>133</v>
      </c>
      <c r="C10801" s="1" t="s">
        <v>17</v>
      </c>
      <c r="D10801" s="1" t="s">
        <v>41</v>
      </c>
      <c r="E10801" s="1" t="s">
        <v>42</v>
      </c>
      <c r="F10801" s="47">
        <v>1071</v>
      </c>
      <c r="G10801" s="34">
        <v>1145.3399999999999</v>
      </c>
      <c r="H10801" s="1" t="s">
        <v>218</v>
      </c>
      <c r="I10801" s="34">
        <v>1.3595400000000001E-2</v>
      </c>
      <c r="J10801" s="34">
        <v>5140.0137000000004</v>
      </c>
      <c r="K10801" s="35" t="str">
        <f t="shared" si="962"/>
        <v>Kampina &amp; Oisterwijkse Vennen_H4010A</v>
      </c>
      <c r="L10801" s="36">
        <f>VLOOKUP(D10801,DATA!A:F,5,FALSE)</f>
        <v>1.3726988247862192E-2</v>
      </c>
      <c r="M10801" s="37">
        <f>VLOOKUP(D10801,DATA!A:F,6,FALSE)</f>
        <v>1285.5</v>
      </c>
      <c r="N10801" s="36">
        <f t="shared" si="963"/>
        <v>12.741899388795511</v>
      </c>
      <c r="O10801" s="36">
        <f t="shared" si="964"/>
        <v>12.74397448088987</v>
      </c>
      <c r="P10801" s="36">
        <f t="shared" si="965"/>
        <v>2.0750920943584106E-3</v>
      </c>
      <c r="Q10801" s="36">
        <f t="shared" si="966"/>
        <v>0.10666001793763924</v>
      </c>
    </row>
    <row r="10802" spans="1:17" x14ac:dyDescent="0.3">
      <c r="A10802" s="29">
        <v>2826366</v>
      </c>
      <c r="B10802" s="1">
        <v>133</v>
      </c>
      <c r="C10802" s="1" t="s">
        <v>17</v>
      </c>
      <c r="D10802" s="1" t="s">
        <v>43</v>
      </c>
      <c r="E10802" s="1" t="s">
        <v>44</v>
      </c>
      <c r="F10802" s="47">
        <v>1071</v>
      </c>
      <c r="G10802" s="34">
        <v>1145.3399999999999</v>
      </c>
      <c r="H10802" s="1" t="s">
        <v>218</v>
      </c>
      <c r="I10802" s="34">
        <v>1.3595400000000001E-2</v>
      </c>
      <c r="J10802" s="34">
        <v>70.556579999999997</v>
      </c>
      <c r="K10802" s="35" t="str">
        <f t="shared" si="962"/>
        <v>Kampina &amp; Oisterwijkse Vennen_H7150</v>
      </c>
      <c r="L10802" s="36">
        <f>VLOOKUP(D10802,DATA!A:F,5,FALSE)</f>
        <v>1.3726988247862192E-2</v>
      </c>
      <c r="M10802" s="37">
        <f>VLOOKUP(D10802,DATA!A:F,6,FALSE)</f>
        <v>1285.5</v>
      </c>
      <c r="N10802" s="36">
        <f t="shared" si="963"/>
        <v>12.741899388795511</v>
      </c>
      <c r="O10802" s="36">
        <f t="shared" si="964"/>
        <v>12.74397448088987</v>
      </c>
      <c r="P10802" s="36">
        <f t="shared" si="965"/>
        <v>2.0750920943584106E-3</v>
      </c>
      <c r="Q10802" s="36">
        <f t="shared" si="966"/>
        <v>1.4641140136296674E-3</v>
      </c>
    </row>
    <row r="10803" spans="1:17" x14ac:dyDescent="0.3">
      <c r="A10803" s="29">
        <v>2826368</v>
      </c>
      <c r="B10803" s="1">
        <v>133</v>
      </c>
      <c r="C10803" s="1" t="s">
        <v>17</v>
      </c>
      <c r="D10803" s="1" t="s">
        <v>81</v>
      </c>
      <c r="E10803" s="1" t="s">
        <v>42</v>
      </c>
      <c r="F10803" s="47">
        <v>1071</v>
      </c>
      <c r="G10803" s="34">
        <v>1090.3800000000001</v>
      </c>
      <c r="H10803" s="1" t="s">
        <v>218</v>
      </c>
      <c r="I10803" s="34">
        <v>1.3317600000000001E-2</v>
      </c>
      <c r="J10803" s="34">
        <v>109.530914</v>
      </c>
      <c r="K10803" s="35" t="str">
        <f t="shared" si="962"/>
        <v>Kampina &amp; Oisterwijkse Vennen_ZGH4010A</v>
      </c>
      <c r="L10803" s="36">
        <f>VLOOKUP(D10803,DATA!A:F,5,FALSE)</f>
        <v>1.3726988247862192E-2</v>
      </c>
      <c r="M10803" s="37">
        <f>VLOOKUP(D10803,DATA!A:F,6,FALSE)</f>
        <v>1285.5</v>
      </c>
      <c r="N10803" s="36">
        <f t="shared" si="963"/>
        <v>6.4259420312991287</v>
      </c>
      <c r="O10803" s="36">
        <f t="shared" si="964"/>
        <v>6.4270413613268289</v>
      </c>
      <c r="P10803" s="36">
        <f t="shared" si="965"/>
        <v>1.0993300277002405E-3</v>
      </c>
      <c r="Q10803" s="36">
        <f t="shared" si="966"/>
        <v>1.2041062272165266E-3</v>
      </c>
    </row>
    <row r="10804" spans="1:17" x14ac:dyDescent="0.3">
      <c r="A10804" s="29">
        <v>2826368</v>
      </c>
      <c r="B10804" s="1">
        <v>133</v>
      </c>
      <c r="C10804" s="1" t="s">
        <v>17</v>
      </c>
      <c r="D10804" s="1" t="s">
        <v>53</v>
      </c>
      <c r="E10804" s="1" t="s">
        <v>54</v>
      </c>
      <c r="F10804" s="47">
        <v>714</v>
      </c>
      <c r="G10804" s="34">
        <v>1090.3800000000001</v>
      </c>
      <c r="H10804" s="1" t="s">
        <v>218</v>
      </c>
      <c r="I10804" s="34">
        <v>1.3317600000000001E-2</v>
      </c>
      <c r="J10804" s="34">
        <v>4508.1333000000004</v>
      </c>
      <c r="K10804" s="35" t="str">
        <f t="shared" si="962"/>
        <v>Kampina &amp; Oisterwijkse Vennen_H4030</v>
      </c>
      <c r="L10804" s="36">
        <f>VLOOKUP(D10804,DATA!A:F,5,FALSE)</f>
        <v>1.0986712608830001E-2</v>
      </c>
      <c r="M10804" s="37">
        <f>VLOOKUP(D10804,DATA!A:F,6,FALSE)</f>
        <v>982</v>
      </c>
      <c r="N10804" s="36">
        <f t="shared" si="963"/>
        <v>76.687337087998287</v>
      </c>
      <c r="O10804" s="36">
        <f t="shared" si="964"/>
        <v>76.689952814386189</v>
      </c>
      <c r="P10804" s="36">
        <f t="shared" si="965"/>
        <v>2.6157263879014181E-3</v>
      </c>
      <c r="Q10804" s="36">
        <f t="shared" si="966"/>
        <v>0.11792043232987101</v>
      </c>
    </row>
    <row r="10805" spans="1:17" x14ac:dyDescent="0.3">
      <c r="A10805" s="29">
        <v>2826368</v>
      </c>
      <c r="B10805" s="1">
        <v>133</v>
      </c>
      <c r="C10805" s="1" t="s">
        <v>17</v>
      </c>
      <c r="D10805" s="1" t="s">
        <v>82</v>
      </c>
      <c r="E10805" s="1" t="s">
        <v>54</v>
      </c>
      <c r="F10805" s="47">
        <v>714</v>
      </c>
      <c r="G10805" s="34">
        <v>1090.3800000000001</v>
      </c>
      <c r="H10805" s="1" t="s">
        <v>218</v>
      </c>
      <c r="I10805" s="34">
        <v>1.3317600000000001E-2</v>
      </c>
      <c r="J10805" s="34">
        <v>5382.3339999999998</v>
      </c>
      <c r="K10805" s="35" t="str">
        <f t="shared" si="962"/>
        <v>Kampina &amp; Oisterwijkse Vennen_ZGH4030</v>
      </c>
      <c r="L10805" s="36">
        <f>VLOOKUP(D10805,DATA!A:F,5,FALSE)</f>
        <v>1.0986712608830001E-2</v>
      </c>
      <c r="M10805" s="37">
        <f>VLOOKUP(D10805,DATA!A:F,6,FALSE)</f>
        <v>982</v>
      </c>
      <c r="N10805" s="36">
        <f t="shared" si="963"/>
        <v>76.687337087998287</v>
      </c>
      <c r="O10805" s="36">
        <f t="shared" si="964"/>
        <v>76.689952814386189</v>
      </c>
      <c r="P10805" s="36">
        <f t="shared" si="965"/>
        <v>2.6157263879014181E-3</v>
      </c>
      <c r="Q10805" s="36">
        <f t="shared" si="966"/>
        <v>0.1407871307229899</v>
      </c>
    </row>
    <row r="10806" spans="1:17" x14ac:dyDescent="0.3">
      <c r="A10806" s="29">
        <v>2826369</v>
      </c>
      <c r="B10806" s="1">
        <v>133</v>
      </c>
      <c r="C10806" s="1" t="s">
        <v>17</v>
      </c>
      <c r="D10806" s="1" t="s">
        <v>81</v>
      </c>
      <c r="E10806" s="1" t="s">
        <v>42</v>
      </c>
      <c r="F10806" s="47">
        <v>1071</v>
      </c>
      <c r="G10806" s="34">
        <v>1082.3</v>
      </c>
      <c r="H10806" s="1" t="s">
        <v>218</v>
      </c>
      <c r="I10806" s="34">
        <v>1.3451100000000001E-2</v>
      </c>
      <c r="J10806" s="34">
        <v>7318.5015000000003</v>
      </c>
      <c r="K10806" s="35" t="str">
        <f t="shared" si="962"/>
        <v>Kampina &amp; Oisterwijkse Vennen_ZGH4010A</v>
      </c>
      <c r="L10806" s="36">
        <f>VLOOKUP(D10806,DATA!A:F,5,FALSE)</f>
        <v>1.3726988247862192E-2</v>
      </c>
      <c r="M10806" s="37">
        <f>VLOOKUP(D10806,DATA!A:F,6,FALSE)</f>
        <v>1285.5</v>
      </c>
      <c r="N10806" s="36">
        <f t="shared" si="963"/>
        <v>5.7903820059271105</v>
      </c>
      <c r="O10806" s="36">
        <f t="shared" si="964"/>
        <v>5.7913893340848288</v>
      </c>
      <c r="P10806" s="36">
        <f t="shared" si="965"/>
        <v>1.0073281577183124E-3</v>
      </c>
      <c r="Q10806" s="36">
        <f t="shared" si="966"/>
        <v>7.3721326332537057E-2</v>
      </c>
    </row>
    <row r="10807" spans="1:17" x14ac:dyDescent="0.3">
      <c r="A10807" s="30">
        <v>2827846</v>
      </c>
      <c r="B10807" s="14">
        <v>133</v>
      </c>
      <c r="C10807" s="14" t="s">
        <v>17</v>
      </c>
      <c r="D10807" s="14" t="s">
        <v>55</v>
      </c>
      <c r="E10807" s="14" t="s">
        <v>56</v>
      </c>
      <c r="F10807" s="48">
        <v>500</v>
      </c>
      <c r="G10807" s="38">
        <v>1956.82</v>
      </c>
      <c r="H10807" s="14" t="s">
        <v>218</v>
      </c>
      <c r="I10807" s="38">
        <v>1.0895800000000001E-2</v>
      </c>
      <c r="J10807" s="38">
        <v>153.80799999999999</v>
      </c>
      <c r="K10807" s="39" t="str">
        <f t="shared" si="962"/>
        <v>Kampina &amp; Oisterwijkse Vennen_H3130</v>
      </c>
      <c r="L10807" s="40">
        <f>VLOOKUP(D10807,DATA!A:F,5,FALSE)</f>
        <v>0</v>
      </c>
      <c r="M10807" s="41">
        <f>VLOOKUP(D10807,DATA!A:F,6,FALSE)</f>
        <v>3.5</v>
      </c>
      <c r="N10807" s="40">
        <f t="shared" si="963"/>
        <v>50</v>
      </c>
      <c r="O10807" s="40">
        <f t="shared" si="964"/>
        <v>50</v>
      </c>
      <c r="P10807" s="40">
        <f t="shared" ref="P10807:P10809" si="975">J10807/10000*I10807</f>
        <v>1.6758612064E-4</v>
      </c>
      <c r="Q10807" s="40">
        <f t="shared" ref="Q10807:Q10809" si="976">IF(AND(H10807&lt;&gt;"below",I10807&gt;=0.005),M10807*P10807,0)</f>
        <v>5.8655142223999995E-4</v>
      </c>
    </row>
    <row r="10808" spans="1:17" x14ac:dyDescent="0.3">
      <c r="A10808" s="30">
        <v>2827846</v>
      </c>
      <c r="B10808" s="14">
        <v>133</v>
      </c>
      <c r="C10808" s="14" t="s">
        <v>17</v>
      </c>
      <c r="D10808" s="14" t="s">
        <v>88</v>
      </c>
      <c r="E10808" s="14" t="s">
        <v>56</v>
      </c>
      <c r="F10808" s="48">
        <v>500</v>
      </c>
      <c r="G10808" s="38">
        <v>1956.82</v>
      </c>
      <c r="H10808" s="14" t="s">
        <v>218</v>
      </c>
      <c r="I10808" s="38">
        <v>1.0895800000000001E-2</v>
      </c>
      <c r="J10808" s="38">
        <v>515.2355</v>
      </c>
      <c r="K10808" s="39" t="str">
        <f t="shared" si="962"/>
        <v>Kampina &amp; Oisterwijkse Vennen_ZGH3130</v>
      </c>
      <c r="L10808" s="40">
        <f>VLOOKUP(D10808,DATA!A:F,5,FALSE)</f>
        <v>0</v>
      </c>
      <c r="M10808" s="41">
        <f>VLOOKUP(D10808,DATA!A:F,6,FALSE)</f>
        <v>3.5</v>
      </c>
      <c r="N10808" s="40">
        <f t="shared" si="963"/>
        <v>50</v>
      </c>
      <c r="O10808" s="40">
        <f t="shared" si="964"/>
        <v>50</v>
      </c>
      <c r="P10808" s="40">
        <f t="shared" si="975"/>
        <v>5.6139029609E-4</v>
      </c>
      <c r="Q10808" s="40">
        <f t="shared" si="976"/>
        <v>1.9648660363150001E-3</v>
      </c>
    </row>
    <row r="10809" spans="1:17" x14ac:dyDescent="0.3">
      <c r="A10809" s="30">
        <v>2827849</v>
      </c>
      <c r="B10809" s="14">
        <v>133</v>
      </c>
      <c r="C10809" s="14" t="s">
        <v>17</v>
      </c>
      <c r="D10809" s="14" t="s">
        <v>55</v>
      </c>
      <c r="E10809" s="14" t="s">
        <v>56</v>
      </c>
      <c r="F10809" s="48">
        <v>500</v>
      </c>
      <c r="G10809" s="38">
        <v>1186.6199999999999</v>
      </c>
      <c r="H10809" s="14" t="s">
        <v>218</v>
      </c>
      <c r="I10809" s="38">
        <v>5.9858000000000003E-3</v>
      </c>
      <c r="J10809" s="38">
        <v>1506.3825999999999</v>
      </c>
      <c r="K10809" s="39" t="str">
        <f t="shared" si="962"/>
        <v>Kampina &amp; Oisterwijkse Vennen_H3130</v>
      </c>
      <c r="L10809" s="40">
        <f>VLOOKUP(D10809,DATA!A:F,5,FALSE)</f>
        <v>0</v>
      </c>
      <c r="M10809" s="41">
        <f>VLOOKUP(D10809,DATA!A:F,6,FALSE)</f>
        <v>3.5</v>
      </c>
      <c r="N10809" s="40">
        <f t="shared" si="963"/>
        <v>50</v>
      </c>
      <c r="O10809" s="40">
        <f t="shared" si="964"/>
        <v>50</v>
      </c>
      <c r="P10809" s="40">
        <f t="shared" si="975"/>
        <v>9.0169049670800006E-4</v>
      </c>
      <c r="Q10809" s="40">
        <f t="shared" si="976"/>
        <v>3.155916738478E-3</v>
      </c>
    </row>
    <row r="10810" spans="1:17" x14ac:dyDescent="0.3">
      <c r="A10810" s="29">
        <v>2827863</v>
      </c>
      <c r="B10810" s="1">
        <v>133</v>
      </c>
      <c r="C10810" s="1" t="s">
        <v>17</v>
      </c>
      <c r="D10810" s="1" t="s">
        <v>85</v>
      </c>
      <c r="E10810" s="1" t="s">
        <v>60</v>
      </c>
      <c r="F10810" s="47">
        <v>1071</v>
      </c>
      <c r="G10810" s="34">
        <v>1453.04</v>
      </c>
      <c r="H10810" s="1" t="s">
        <v>218</v>
      </c>
      <c r="I10810" s="34">
        <v>8.6829000000000003E-3</v>
      </c>
      <c r="J10810" s="34">
        <v>5720.3019999999997</v>
      </c>
      <c r="K10810" s="35" t="str">
        <f t="shared" si="962"/>
        <v>Kampina &amp; Oisterwijkse Vennen_ZGH9190</v>
      </c>
      <c r="L10810" s="36">
        <f>VLOOKUP(D10810,DATA!A:F,5,FALSE)</f>
        <v>1.3726988247862192E-2</v>
      </c>
      <c r="M10810" s="37">
        <f>VLOOKUP(D10810,DATA!A:F,6,FALSE)</f>
        <v>1285.5</v>
      </c>
      <c r="N10810" s="36">
        <f t="shared" si="963"/>
        <v>90.886209814820319</v>
      </c>
      <c r="O10810" s="36">
        <f t="shared" si="964"/>
        <v>90.887197039300062</v>
      </c>
      <c r="P10810" s="36">
        <f t="shared" si="965"/>
        <v>9.8722447974353145E-4</v>
      </c>
      <c r="Q10810" s="36">
        <f t="shared" si="966"/>
        <v>5.6472221659258824E-2</v>
      </c>
    </row>
    <row r="10811" spans="1:17" x14ac:dyDescent="0.3">
      <c r="A10811" s="29">
        <v>2827864</v>
      </c>
      <c r="B10811" s="1">
        <v>133</v>
      </c>
      <c r="C10811" s="1" t="s">
        <v>17</v>
      </c>
      <c r="D10811" s="1" t="s">
        <v>85</v>
      </c>
      <c r="E10811" s="1" t="s">
        <v>60</v>
      </c>
      <c r="F10811" s="47">
        <v>1071</v>
      </c>
      <c r="G10811" s="34">
        <v>1917.41</v>
      </c>
      <c r="H10811" s="1" t="s">
        <v>218</v>
      </c>
      <c r="I10811" s="34">
        <v>1.3734E-2</v>
      </c>
      <c r="J10811" s="34">
        <v>1679.7327</v>
      </c>
      <c r="K10811" s="35" t="str">
        <f t="shared" si="962"/>
        <v>Kampina &amp; Oisterwijkse Vennen_ZGH9190</v>
      </c>
      <c r="L10811" s="36">
        <f>VLOOKUP(D10811,DATA!A:F,5,FALSE)</f>
        <v>1.3726988247862192E-2</v>
      </c>
      <c r="M10811" s="37">
        <f>VLOOKUP(D10811,DATA!A:F,6,FALSE)</f>
        <v>1285.5</v>
      </c>
      <c r="N10811" s="36">
        <f t="shared" si="963"/>
        <v>99.982909318049082</v>
      </c>
      <c r="O10811" s="36">
        <f t="shared" si="964"/>
        <v>99.982912539240573</v>
      </c>
      <c r="P10811" s="36">
        <f t="shared" si="965"/>
        <v>3.2211914913204964E-6</v>
      </c>
      <c r="Q10811" s="36">
        <f t="shared" si="966"/>
        <v>5.4107406809328041E-5</v>
      </c>
    </row>
    <row r="10812" spans="1:17" x14ac:dyDescent="0.3">
      <c r="A10812" s="29">
        <v>2827869</v>
      </c>
      <c r="B10812" s="1">
        <v>133</v>
      </c>
      <c r="C10812" s="1" t="s">
        <v>17</v>
      </c>
      <c r="D10812" s="1" t="s">
        <v>63</v>
      </c>
      <c r="E10812" s="1" t="s">
        <v>64</v>
      </c>
      <c r="F10812" s="47">
        <v>714</v>
      </c>
      <c r="G10812" s="34">
        <v>1930.91</v>
      </c>
      <c r="H10812" s="1" t="s">
        <v>218</v>
      </c>
      <c r="I10812" s="34">
        <v>1.5095000000000001E-2</v>
      </c>
      <c r="J10812" s="34">
        <v>1041.0219</v>
      </c>
      <c r="K10812" s="35" t="str">
        <f t="shared" si="962"/>
        <v>Kampina &amp; Oisterwijkse Vennen_H2310</v>
      </c>
      <c r="L10812" s="36">
        <f>VLOOKUP(D10812,DATA!A:F,5,FALSE)</f>
        <v>1.0986712608830001E-2</v>
      </c>
      <c r="M10812" s="37">
        <f>VLOOKUP(D10812,DATA!A:F,6,FALSE)</f>
        <v>982</v>
      </c>
      <c r="N10812" s="36">
        <f t="shared" si="963"/>
        <v>99.99703316913417</v>
      </c>
      <c r="O10812" s="36">
        <f t="shared" si="964"/>
        <v>99.997033661111118</v>
      </c>
      <c r="P10812" s="36">
        <f t="shared" si="965"/>
        <v>4.9197694806935033E-7</v>
      </c>
      <c r="Q10812" s="36">
        <f t="shared" si="966"/>
        <v>5.1215877723535638E-6</v>
      </c>
    </row>
    <row r="10813" spans="1:17" x14ac:dyDescent="0.3">
      <c r="A10813" s="30">
        <v>2827887</v>
      </c>
      <c r="B10813" s="14">
        <v>133</v>
      </c>
      <c r="C10813" s="14" t="s">
        <v>17</v>
      </c>
      <c r="D10813" s="14" t="s">
        <v>55</v>
      </c>
      <c r="E10813" s="14" t="s">
        <v>56</v>
      </c>
      <c r="F10813" s="48">
        <v>500</v>
      </c>
      <c r="G10813" s="38">
        <v>1040.46</v>
      </c>
      <c r="H10813" s="14" t="s">
        <v>218</v>
      </c>
      <c r="I10813" s="38">
        <v>1.02462E-2</v>
      </c>
      <c r="J10813" s="38">
        <v>2703.9502000000002</v>
      </c>
      <c r="K10813" s="39" t="str">
        <f t="shared" si="962"/>
        <v>Kampina &amp; Oisterwijkse Vennen_H3130</v>
      </c>
      <c r="L10813" s="40">
        <f>VLOOKUP(D10813,DATA!A:F,5,FALSE)</f>
        <v>0</v>
      </c>
      <c r="M10813" s="41">
        <f>VLOOKUP(D10813,DATA!A:F,6,FALSE)</f>
        <v>3.5</v>
      </c>
      <c r="N10813" s="40">
        <f t="shared" si="963"/>
        <v>50</v>
      </c>
      <c r="O10813" s="40">
        <f t="shared" si="964"/>
        <v>50</v>
      </c>
      <c r="P10813" s="40">
        <f t="shared" ref="P10813:P10815" si="977">J10813/10000*I10813</f>
        <v>2.7705214539240006E-3</v>
      </c>
      <c r="Q10813" s="40">
        <f t="shared" ref="Q10813:Q10815" si="978">IF(AND(H10813&lt;&gt;"below",I10813&gt;=0.005),M10813*P10813,0)</f>
        <v>9.696825088734002E-3</v>
      </c>
    </row>
    <row r="10814" spans="1:17" x14ac:dyDescent="0.3">
      <c r="A10814" s="30">
        <v>2827888</v>
      </c>
      <c r="B10814" s="14">
        <v>133</v>
      </c>
      <c r="C10814" s="14" t="s">
        <v>17</v>
      </c>
      <c r="D10814" s="14" t="s">
        <v>55</v>
      </c>
      <c r="E10814" s="14" t="s">
        <v>56</v>
      </c>
      <c r="F10814" s="48">
        <v>500</v>
      </c>
      <c r="G10814" s="38">
        <v>949.77</v>
      </c>
      <c r="H10814" s="14" t="s">
        <v>218</v>
      </c>
      <c r="I10814" s="38">
        <v>9.1938000000000002E-3</v>
      </c>
      <c r="J10814" s="38">
        <v>9145.8250000000007</v>
      </c>
      <c r="K10814" s="39" t="str">
        <f t="shared" si="962"/>
        <v>Kampina &amp; Oisterwijkse Vennen_H3130</v>
      </c>
      <c r="L10814" s="40">
        <f>VLOOKUP(D10814,DATA!A:F,5,FALSE)</f>
        <v>0</v>
      </c>
      <c r="M10814" s="41">
        <f>VLOOKUP(D10814,DATA!A:F,6,FALSE)</f>
        <v>3.5</v>
      </c>
      <c r="N10814" s="40">
        <f t="shared" si="963"/>
        <v>50</v>
      </c>
      <c r="O10814" s="40">
        <f t="shared" si="964"/>
        <v>50</v>
      </c>
      <c r="P10814" s="40">
        <f t="shared" si="977"/>
        <v>8.4084885885000009E-3</v>
      </c>
      <c r="Q10814" s="40">
        <f t="shared" si="978"/>
        <v>2.9429710059750001E-2</v>
      </c>
    </row>
    <row r="10815" spans="1:17" x14ac:dyDescent="0.3">
      <c r="A10815" s="30">
        <v>2827889</v>
      </c>
      <c r="B10815" s="14">
        <v>133</v>
      </c>
      <c r="C10815" s="14" t="s">
        <v>17</v>
      </c>
      <c r="D10815" s="14" t="s">
        <v>55</v>
      </c>
      <c r="E10815" s="14" t="s">
        <v>56</v>
      </c>
      <c r="F10815" s="48">
        <v>500</v>
      </c>
      <c r="G10815" s="38">
        <v>1259.19</v>
      </c>
      <c r="H10815" s="14" t="s">
        <v>218</v>
      </c>
      <c r="I10815" s="38">
        <v>1.30586E-2</v>
      </c>
      <c r="J10815" s="38">
        <v>106.59842999999999</v>
      </c>
      <c r="K10815" s="39" t="str">
        <f t="shared" si="962"/>
        <v>Kampina &amp; Oisterwijkse Vennen_H3130</v>
      </c>
      <c r="L10815" s="40">
        <f>VLOOKUP(D10815,DATA!A:F,5,FALSE)</f>
        <v>0</v>
      </c>
      <c r="M10815" s="41">
        <f>VLOOKUP(D10815,DATA!A:F,6,FALSE)</f>
        <v>3.5</v>
      </c>
      <c r="N10815" s="40">
        <f t="shared" si="963"/>
        <v>50</v>
      </c>
      <c r="O10815" s="40">
        <f t="shared" si="964"/>
        <v>50</v>
      </c>
      <c r="P10815" s="40">
        <f t="shared" si="977"/>
        <v>1.3920262579979997E-4</v>
      </c>
      <c r="Q10815" s="40">
        <f t="shared" si="978"/>
        <v>4.8720919029929992E-4</v>
      </c>
    </row>
    <row r="10816" spans="1:17" x14ac:dyDescent="0.3">
      <c r="A10816" s="29">
        <v>2827890</v>
      </c>
      <c r="B10816" s="1">
        <v>133</v>
      </c>
      <c r="C10816" s="1" t="s">
        <v>17</v>
      </c>
      <c r="D10816" s="1" t="s">
        <v>85</v>
      </c>
      <c r="E10816" s="1" t="s">
        <v>60</v>
      </c>
      <c r="F10816" s="47">
        <v>1071</v>
      </c>
      <c r="G10816" s="34">
        <v>1232</v>
      </c>
      <c r="H10816" s="1" t="s">
        <v>218</v>
      </c>
      <c r="I10816" s="34">
        <v>1.312E-2</v>
      </c>
      <c r="J10816" s="34">
        <v>1643.2389000000001</v>
      </c>
      <c r="K10816" s="35" t="str">
        <f t="shared" si="962"/>
        <v>Kampina &amp; Oisterwijkse Vennen_ZGH9190</v>
      </c>
      <c r="L10816" s="36">
        <f>VLOOKUP(D10816,DATA!A:F,5,FALSE)</f>
        <v>1.3726988247862192E-2</v>
      </c>
      <c r="M10816" s="37">
        <f>VLOOKUP(D10816,DATA!A:F,6,FALSE)</f>
        <v>1285.5</v>
      </c>
      <c r="N10816" s="36">
        <f t="shared" si="963"/>
        <v>32.423126417304438</v>
      </c>
      <c r="O10816" s="36">
        <f t="shared" si="964"/>
        <v>32.427072587651971</v>
      </c>
      <c r="P10816" s="36">
        <f t="shared" si="965"/>
        <v>3.9461703475325294E-3</v>
      </c>
      <c r="Q10816" s="36">
        <f t="shared" si="966"/>
        <v>6.4845006210919709E-2</v>
      </c>
    </row>
    <row r="10817" spans="1:17" x14ac:dyDescent="0.3">
      <c r="A10817" s="29">
        <v>2827891</v>
      </c>
      <c r="B10817" s="1">
        <v>133</v>
      </c>
      <c r="C10817" s="1" t="s">
        <v>17</v>
      </c>
      <c r="D10817" s="1" t="s">
        <v>70</v>
      </c>
      <c r="E10817" s="1" t="s">
        <v>71</v>
      </c>
      <c r="F10817" s="47">
        <v>1071</v>
      </c>
      <c r="G10817" s="34">
        <v>1650.95</v>
      </c>
      <c r="H10817" s="1" t="s">
        <v>218</v>
      </c>
      <c r="I10817" s="34">
        <v>1.9501999999999999E-2</v>
      </c>
      <c r="J10817" s="34">
        <v>2000.2737999999999</v>
      </c>
      <c r="K10817" s="35" t="str">
        <f t="shared" si="962"/>
        <v>Kampina &amp; Oisterwijkse Vennen_H9120</v>
      </c>
      <c r="L10817" s="36">
        <f>VLOOKUP(D10817,DATA!A:F,5,FALSE)</f>
        <v>1.3726988247862192E-2</v>
      </c>
      <c r="M10817" s="37">
        <f>VLOOKUP(D10817,DATA!A:F,6,FALSE)</f>
        <v>1285.5</v>
      </c>
      <c r="N10817" s="36">
        <f t="shared" si="963"/>
        <v>99.341613610765748</v>
      </c>
      <c r="O10817" s="36">
        <f t="shared" si="964"/>
        <v>99.341788679706326</v>
      </c>
      <c r="P10817" s="36">
        <f t="shared" si="965"/>
        <v>1.7506894057817135E-4</v>
      </c>
      <c r="Q10817" s="36">
        <f t="shared" si="966"/>
        <v>3.5018581503227296E-3</v>
      </c>
    </row>
    <row r="10818" spans="1:17" x14ac:dyDescent="0.3">
      <c r="A10818" s="29">
        <v>2827893</v>
      </c>
      <c r="B10818" s="1">
        <v>133</v>
      </c>
      <c r="C10818" s="1" t="s">
        <v>17</v>
      </c>
      <c r="D10818" s="1" t="s">
        <v>41</v>
      </c>
      <c r="E10818" s="1" t="s">
        <v>42</v>
      </c>
      <c r="F10818" s="47">
        <v>1071</v>
      </c>
      <c r="G10818" s="34">
        <v>1455.44</v>
      </c>
      <c r="H10818" s="1" t="s">
        <v>218</v>
      </c>
      <c r="I10818" s="34">
        <v>1.70265E-2</v>
      </c>
      <c r="J10818" s="34">
        <v>11.256022</v>
      </c>
      <c r="K10818" s="35" t="str">
        <f t="shared" si="962"/>
        <v>Kampina &amp; Oisterwijkse Vennen_H4010A</v>
      </c>
      <c r="L10818" s="36">
        <f>VLOOKUP(D10818,DATA!A:F,5,FALSE)</f>
        <v>1.3726988247862192E-2</v>
      </c>
      <c r="M10818" s="37">
        <f>VLOOKUP(D10818,DATA!A:F,6,FALSE)</f>
        <v>1285.5</v>
      </c>
      <c r="N10818" s="36">
        <f t="shared" si="963"/>
        <v>91.155446308021865</v>
      </c>
      <c r="O10818" s="36">
        <f t="shared" si="964"/>
        <v>91.157330466437756</v>
      </c>
      <c r="P10818" s="36">
        <f t="shared" si="965"/>
        <v>1.8841584158906244E-3</v>
      </c>
      <c r="Q10818" s="36">
        <f t="shared" si="966"/>
        <v>2.1208128580750018E-4</v>
      </c>
    </row>
    <row r="10819" spans="1:17" x14ac:dyDescent="0.3">
      <c r="A10819" s="29">
        <v>2827894</v>
      </c>
      <c r="B10819" s="1">
        <v>133</v>
      </c>
      <c r="C10819" s="1" t="s">
        <v>17</v>
      </c>
      <c r="D10819" s="1" t="s">
        <v>41</v>
      </c>
      <c r="E10819" s="1" t="s">
        <v>42</v>
      </c>
      <c r="F10819" s="47">
        <v>1071</v>
      </c>
      <c r="G10819" s="34">
        <v>1217.4100000000001</v>
      </c>
      <c r="H10819" s="1" t="s">
        <v>218</v>
      </c>
      <c r="I10819" s="34">
        <v>1.43091E-2</v>
      </c>
      <c r="J10819" s="34">
        <v>5492.9926999999998</v>
      </c>
      <c r="K10819" s="35" t="str">
        <f t="shared" ref="K10819:K10882" si="979">_xlfn.CONCAT(C10819,"_",D10819)</f>
        <v>Kampina &amp; Oisterwijkse Vennen_H4010A</v>
      </c>
      <c r="L10819" s="36">
        <f>VLOOKUP(D10819,DATA!A:F,5,FALSE)</f>
        <v>1.3726988247862192E-2</v>
      </c>
      <c r="M10819" s="37">
        <f>VLOOKUP(D10819,DATA!A:F,6,FALSE)</f>
        <v>1285.5</v>
      </c>
      <c r="N10819" s="36">
        <f t="shared" ref="N10819:N10882" si="980">100/(1+EXP(-L10819*(G10819-M10819)))</f>
        <v>28.197810644469016</v>
      </c>
      <c r="O10819" s="36">
        <f t="shared" ref="O10819:O10882" si="981">100/(1+EXP(-L10819*((G10819+I10819)-M10819)))</f>
        <v>28.201787678016785</v>
      </c>
      <c r="P10819" s="36">
        <f t="shared" ref="P10819:P10882" si="982">O10819-N10819</f>
        <v>3.9770335477697927E-3</v>
      </c>
      <c r="Q10819" s="36">
        <f t="shared" ref="Q10819:Q10882" si="983">IF(AND(H10819&lt;&gt;"below",I10819&gt;=0.005),J10819*P10819/100,0)</f>
        <v>0.21845816245554572</v>
      </c>
    </row>
    <row r="10820" spans="1:17" x14ac:dyDescent="0.3">
      <c r="A10820" s="29">
        <v>2827894</v>
      </c>
      <c r="B10820" s="1">
        <v>133</v>
      </c>
      <c r="C10820" s="1" t="s">
        <v>17</v>
      </c>
      <c r="D10820" s="1" t="s">
        <v>43</v>
      </c>
      <c r="E10820" s="1" t="s">
        <v>44</v>
      </c>
      <c r="F10820" s="47">
        <v>1071</v>
      </c>
      <c r="G10820" s="34">
        <v>1217.4100000000001</v>
      </c>
      <c r="H10820" s="1" t="s">
        <v>218</v>
      </c>
      <c r="I10820" s="34">
        <v>1.43091E-2</v>
      </c>
      <c r="J10820" s="34">
        <v>36.440280000000001</v>
      </c>
      <c r="K10820" s="35" t="str">
        <f t="shared" si="979"/>
        <v>Kampina &amp; Oisterwijkse Vennen_H7150</v>
      </c>
      <c r="L10820" s="36">
        <f>VLOOKUP(D10820,DATA!A:F,5,FALSE)</f>
        <v>1.3726988247862192E-2</v>
      </c>
      <c r="M10820" s="37">
        <f>VLOOKUP(D10820,DATA!A:F,6,FALSE)</f>
        <v>1285.5</v>
      </c>
      <c r="N10820" s="36">
        <f t="shared" si="980"/>
        <v>28.197810644469016</v>
      </c>
      <c r="O10820" s="36">
        <f t="shared" si="981"/>
        <v>28.201787678016785</v>
      </c>
      <c r="P10820" s="36">
        <f t="shared" si="982"/>
        <v>3.9770335477697927E-3</v>
      </c>
      <c r="Q10820" s="36">
        <f t="shared" si="983"/>
        <v>1.4492421605012463E-3</v>
      </c>
    </row>
    <row r="10821" spans="1:17" x14ac:dyDescent="0.3">
      <c r="A10821" s="29">
        <v>2827895</v>
      </c>
      <c r="B10821" s="1">
        <v>133</v>
      </c>
      <c r="C10821" s="1" t="s">
        <v>17</v>
      </c>
      <c r="D10821" s="1" t="s">
        <v>41</v>
      </c>
      <c r="E10821" s="1" t="s">
        <v>42</v>
      </c>
      <c r="F10821" s="47">
        <v>1071</v>
      </c>
      <c r="G10821" s="34">
        <v>1168.4100000000001</v>
      </c>
      <c r="H10821" s="1" t="s">
        <v>218</v>
      </c>
      <c r="I10821" s="34">
        <v>1.40086E-2</v>
      </c>
      <c r="J10821" s="34">
        <v>3360.9958000000001</v>
      </c>
      <c r="K10821" s="35" t="str">
        <f t="shared" si="979"/>
        <v>Kampina &amp; Oisterwijkse Vennen_H4010A</v>
      </c>
      <c r="L10821" s="36">
        <f>VLOOKUP(D10821,DATA!A:F,5,FALSE)</f>
        <v>1.3726988247862192E-2</v>
      </c>
      <c r="M10821" s="37">
        <f>VLOOKUP(D10821,DATA!A:F,6,FALSE)</f>
        <v>1285.5</v>
      </c>
      <c r="N10821" s="36">
        <f t="shared" si="980"/>
        <v>16.696477669975913</v>
      </c>
      <c r="O10821" s="36">
        <f t="shared" si="981"/>
        <v>16.69915243745945</v>
      </c>
      <c r="P10821" s="36">
        <f t="shared" si="982"/>
        <v>2.6747674835370105E-3</v>
      </c>
      <c r="Q10821" s="36">
        <f t="shared" si="983"/>
        <v>8.9898822781444621E-2</v>
      </c>
    </row>
    <row r="10822" spans="1:17" x14ac:dyDescent="0.3">
      <c r="A10822" s="29">
        <v>2827896</v>
      </c>
      <c r="B10822" s="1">
        <v>133</v>
      </c>
      <c r="C10822" s="1" t="s">
        <v>17</v>
      </c>
      <c r="D10822" s="1" t="s">
        <v>81</v>
      </c>
      <c r="E10822" s="1" t="s">
        <v>42</v>
      </c>
      <c r="F10822" s="47">
        <v>1071</v>
      </c>
      <c r="G10822" s="34">
        <v>1153.48</v>
      </c>
      <c r="H10822" s="1" t="s">
        <v>218</v>
      </c>
      <c r="I10822" s="34">
        <v>1.4125499999999999E-2</v>
      </c>
      <c r="J10822" s="34">
        <v>136.12157999999999</v>
      </c>
      <c r="K10822" s="35" t="str">
        <f t="shared" si="979"/>
        <v>Kampina &amp; Oisterwijkse Vennen_ZGH4010A</v>
      </c>
      <c r="L10822" s="36">
        <f>VLOOKUP(D10822,DATA!A:F,5,FALSE)</f>
        <v>1.3726988247862192E-2</v>
      </c>
      <c r="M10822" s="37">
        <f>VLOOKUP(D10822,DATA!A:F,6,FALSE)</f>
        <v>1285.5</v>
      </c>
      <c r="N10822" s="36">
        <f t="shared" si="980"/>
        <v>14.036798272365765</v>
      </c>
      <c r="O10822" s="36">
        <f t="shared" si="981"/>
        <v>14.039138133139204</v>
      </c>
      <c r="P10822" s="36">
        <f t="shared" si="982"/>
        <v>2.339860773439284E-3</v>
      </c>
      <c r="Q10822" s="36">
        <f t="shared" si="983"/>
        <v>3.1850554546057736E-3</v>
      </c>
    </row>
    <row r="10823" spans="1:17" x14ac:dyDescent="0.3">
      <c r="A10823" s="29">
        <v>2827896</v>
      </c>
      <c r="B10823" s="1">
        <v>133</v>
      </c>
      <c r="C10823" s="1" t="s">
        <v>17</v>
      </c>
      <c r="D10823" s="1" t="s">
        <v>53</v>
      </c>
      <c r="E10823" s="1" t="s">
        <v>54</v>
      </c>
      <c r="F10823" s="47">
        <v>714</v>
      </c>
      <c r="G10823" s="34">
        <v>1153.48</v>
      </c>
      <c r="H10823" s="1" t="s">
        <v>218</v>
      </c>
      <c r="I10823" s="34">
        <v>1.4125499999999999E-2</v>
      </c>
      <c r="J10823" s="34">
        <v>3585.2817</v>
      </c>
      <c r="K10823" s="35" t="str">
        <f t="shared" si="979"/>
        <v>Kampina &amp; Oisterwijkse Vennen_H4030</v>
      </c>
      <c r="L10823" s="36">
        <f>VLOOKUP(D10823,DATA!A:F,5,FALSE)</f>
        <v>1.0986712608830001E-2</v>
      </c>
      <c r="M10823" s="37">
        <f>VLOOKUP(D10823,DATA!A:F,6,FALSE)</f>
        <v>982</v>
      </c>
      <c r="N10823" s="36">
        <f t="shared" si="980"/>
        <v>86.807006877054178</v>
      </c>
      <c r="O10823" s="36">
        <f t="shared" si="981"/>
        <v>86.808784112244524</v>
      </c>
      <c r="P10823" s="36">
        <f t="shared" si="982"/>
        <v>1.7772351903460049E-3</v>
      </c>
      <c r="Q10823" s="36">
        <f t="shared" si="983"/>
        <v>6.3718888045435476E-2</v>
      </c>
    </row>
    <row r="10824" spans="1:17" x14ac:dyDescent="0.3">
      <c r="A10824" s="29">
        <v>2827896</v>
      </c>
      <c r="B10824" s="1">
        <v>133</v>
      </c>
      <c r="C10824" s="1" t="s">
        <v>17</v>
      </c>
      <c r="D10824" s="1" t="s">
        <v>82</v>
      </c>
      <c r="E10824" s="1" t="s">
        <v>54</v>
      </c>
      <c r="F10824" s="47">
        <v>714</v>
      </c>
      <c r="G10824" s="34">
        <v>1153.48</v>
      </c>
      <c r="H10824" s="1" t="s">
        <v>218</v>
      </c>
      <c r="I10824" s="34">
        <v>1.4125499999999999E-2</v>
      </c>
      <c r="J10824" s="34">
        <v>224.22910999999999</v>
      </c>
      <c r="K10824" s="35" t="str">
        <f t="shared" si="979"/>
        <v>Kampina &amp; Oisterwijkse Vennen_ZGH4030</v>
      </c>
      <c r="L10824" s="36">
        <f>VLOOKUP(D10824,DATA!A:F,5,FALSE)</f>
        <v>1.0986712608830001E-2</v>
      </c>
      <c r="M10824" s="37">
        <f>VLOOKUP(D10824,DATA!A:F,6,FALSE)</f>
        <v>982</v>
      </c>
      <c r="N10824" s="36">
        <f t="shared" si="980"/>
        <v>86.807006877054178</v>
      </c>
      <c r="O10824" s="36">
        <f t="shared" si="981"/>
        <v>86.808784112244524</v>
      </c>
      <c r="P10824" s="36">
        <f t="shared" si="982"/>
        <v>1.7772351903460049E-3</v>
      </c>
      <c r="Q10824" s="36">
        <f t="shared" si="983"/>
        <v>3.9850786499196524E-3</v>
      </c>
    </row>
    <row r="10825" spans="1:17" x14ac:dyDescent="0.3">
      <c r="A10825" s="29">
        <v>2827897</v>
      </c>
      <c r="B10825" s="1">
        <v>133</v>
      </c>
      <c r="C10825" s="1" t="s">
        <v>17</v>
      </c>
      <c r="D10825" s="1" t="s">
        <v>81</v>
      </c>
      <c r="E10825" s="1" t="s">
        <v>42</v>
      </c>
      <c r="F10825" s="47">
        <v>1071</v>
      </c>
      <c r="G10825" s="34">
        <v>1088.1199999999999</v>
      </c>
      <c r="H10825" s="1" t="s">
        <v>218</v>
      </c>
      <c r="I10825" s="34">
        <v>1.33794E-2</v>
      </c>
      <c r="J10825" s="34">
        <v>5753.2470000000003</v>
      </c>
      <c r="K10825" s="35" t="str">
        <f t="shared" si="979"/>
        <v>Kampina &amp; Oisterwijkse Vennen_ZGH4010A</v>
      </c>
      <c r="L10825" s="36">
        <f>VLOOKUP(D10825,DATA!A:F,5,FALSE)</f>
        <v>1.3726988247862192E-2</v>
      </c>
      <c r="M10825" s="37">
        <f>VLOOKUP(D10825,DATA!A:F,6,FALSE)</f>
        <v>1285.5</v>
      </c>
      <c r="N10825" s="36">
        <f t="shared" si="980"/>
        <v>6.2419029117544778</v>
      </c>
      <c r="O10825" s="36">
        <f t="shared" si="981"/>
        <v>6.2429778229739377</v>
      </c>
      <c r="P10825" s="36">
        <f t="shared" si="982"/>
        <v>1.0749112194599064E-3</v>
      </c>
      <c r="Q10825" s="36">
        <f t="shared" si="983"/>
        <v>6.1842297486240483E-2</v>
      </c>
    </row>
    <row r="10826" spans="1:17" x14ac:dyDescent="0.3">
      <c r="A10826" s="29">
        <v>2827897</v>
      </c>
      <c r="B10826" s="1">
        <v>133</v>
      </c>
      <c r="C10826" s="1" t="s">
        <v>17</v>
      </c>
      <c r="D10826" s="1" t="s">
        <v>53</v>
      </c>
      <c r="E10826" s="1" t="s">
        <v>54</v>
      </c>
      <c r="F10826" s="47">
        <v>714</v>
      </c>
      <c r="G10826" s="34">
        <v>1088.1199999999999</v>
      </c>
      <c r="H10826" s="1" t="s">
        <v>218</v>
      </c>
      <c r="I10826" s="34">
        <v>1.33794E-2</v>
      </c>
      <c r="J10826" s="34">
        <v>4188.3540000000003</v>
      </c>
      <c r="K10826" s="35" t="str">
        <f t="shared" si="979"/>
        <v>Kampina &amp; Oisterwijkse Vennen_H4030</v>
      </c>
      <c r="L10826" s="36">
        <f>VLOOKUP(D10826,DATA!A:F,5,FALSE)</f>
        <v>1.0986712608830001E-2</v>
      </c>
      <c r="M10826" s="37">
        <f>VLOOKUP(D10826,DATA!A:F,6,FALSE)</f>
        <v>982</v>
      </c>
      <c r="N10826" s="36">
        <f t="shared" si="980"/>
        <v>76.240492301203972</v>
      </c>
      <c r="O10826" s="36">
        <f t="shared" si="981"/>
        <v>76.243154930951604</v>
      </c>
      <c r="P10826" s="36">
        <f t="shared" si="982"/>
        <v>2.6626297476326499E-3</v>
      </c>
      <c r="Q10826" s="36">
        <f t="shared" si="983"/>
        <v>0.11152035954016201</v>
      </c>
    </row>
    <row r="10827" spans="1:17" x14ac:dyDescent="0.3">
      <c r="A10827" s="29">
        <v>2827897</v>
      </c>
      <c r="B10827" s="1">
        <v>133</v>
      </c>
      <c r="C10827" s="1" t="s">
        <v>17</v>
      </c>
      <c r="D10827" s="1" t="s">
        <v>82</v>
      </c>
      <c r="E10827" s="1" t="s">
        <v>54</v>
      </c>
      <c r="F10827" s="47">
        <v>714</v>
      </c>
      <c r="G10827" s="34">
        <v>1088.1199999999999</v>
      </c>
      <c r="H10827" s="1" t="s">
        <v>218</v>
      </c>
      <c r="I10827" s="34">
        <v>1.33794E-2</v>
      </c>
      <c r="J10827" s="34">
        <v>58.396023</v>
      </c>
      <c r="K10827" s="35" t="str">
        <f t="shared" si="979"/>
        <v>Kampina &amp; Oisterwijkse Vennen_ZGH4030</v>
      </c>
      <c r="L10827" s="36">
        <f>VLOOKUP(D10827,DATA!A:F,5,FALSE)</f>
        <v>1.0986712608830001E-2</v>
      </c>
      <c r="M10827" s="37">
        <f>VLOOKUP(D10827,DATA!A:F,6,FALSE)</f>
        <v>982</v>
      </c>
      <c r="N10827" s="36">
        <f t="shared" si="980"/>
        <v>76.240492301203972</v>
      </c>
      <c r="O10827" s="36">
        <f t="shared" si="981"/>
        <v>76.243154930951604</v>
      </c>
      <c r="P10827" s="36">
        <f t="shared" si="982"/>
        <v>2.6626297476326499E-3</v>
      </c>
      <c r="Q10827" s="36">
        <f t="shared" si="983"/>
        <v>1.5548698798324044E-3</v>
      </c>
    </row>
    <row r="10828" spans="1:17" x14ac:dyDescent="0.3">
      <c r="A10828" s="29">
        <v>2827898</v>
      </c>
      <c r="B10828" s="1">
        <v>133</v>
      </c>
      <c r="C10828" s="1" t="s">
        <v>17</v>
      </c>
      <c r="D10828" s="1" t="s">
        <v>81</v>
      </c>
      <c r="E10828" s="1" t="s">
        <v>42</v>
      </c>
      <c r="F10828" s="47">
        <v>1071</v>
      </c>
      <c r="G10828" s="34">
        <v>1090.03</v>
      </c>
      <c r="H10828" s="1" t="s">
        <v>218</v>
      </c>
      <c r="I10828" s="34">
        <v>1.36668E-2</v>
      </c>
      <c r="J10828" s="34">
        <v>652.9502</v>
      </c>
      <c r="K10828" s="35" t="str">
        <f t="shared" si="979"/>
        <v>Kampina &amp; Oisterwijkse Vennen_ZGH4010A</v>
      </c>
      <c r="L10828" s="36">
        <f>VLOOKUP(D10828,DATA!A:F,5,FALSE)</f>
        <v>1.3726988247862192E-2</v>
      </c>
      <c r="M10828" s="37">
        <f>VLOOKUP(D10828,DATA!A:F,6,FALSE)</f>
        <v>1285.5</v>
      </c>
      <c r="N10828" s="36">
        <f t="shared" si="980"/>
        <v>6.3971132357616023</v>
      </c>
      <c r="O10828" s="36">
        <f t="shared" si="981"/>
        <v>6.3982366784128706</v>
      </c>
      <c r="P10828" s="36">
        <f t="shared" si="982"/>
        <v>1.1234426512682916E-3</v>
      </c>
      <c r="Q10828" s="36">
        <f t="shared" si="983"/>
        <v>7.3355210383416122E-3</v>
      </c>
    </row>
    <row r="10829" spans="1:17" x14ac:dyDescent="0.3">
      <c r="A10829" s="30">
        <v>2829376</v>
      </c>
      <c r="B10829" s="14">
        <v>133</v>
      </c>
      <c r="C10829" s="14" t="s">
        <v>17</v>
      </c>
      <c r="D10829" s="14" t="s">
        <v>88</v>
      </c>
      <c r="E10829" s="14" t="s">
        <v>56</v>
      </c>
      <c r="F10829" s="48">
        <v>500</v>
      </c>
      <c r="G10829" s="38">
        <v>1528.22</v>
      </c>
      <c r="H10829" s="14" t="s">
        <v>218</v>
      </c>
      <c r="I10829" s="38">
        <v>7.6229999999999996E-3</v>
      </c>
      <c r="J10829" s="38">
        <v>655.68780000000004</v>
      </c>
      <c r="K10829" s="39" t="str">
        <f t="shared" si="979"/>
        <v>Kampina &amp; Oisterwijkse Vennen_ZGH3130</v>
      </c>
      <c r="L10829" s="40">
        <f>VLOOKUP(D10829,DATA!A:F,5,FALSE)</f>
        <v>0</v>
      </c>
      <c r="M10829" s="41">
        <f>VLOOKUP(D10829,DATA!A:F,6,FALSE)</f>
        <v>3.5</v>
      </c>
      <c r="N10829" s="40">
        <f t="shared" si="980"/>
        <v>50</v>
      </c>
      <c r="O10829" s="40">
        <f t="shared" si="981"/>
        <v>50</v>
      </c>
      <c r="P10829" s="40">
        <f t="shared" ref="P10829:P10831" si="984">J10829/10000*I10829</f>
        <v>4.9983080993999999E-4</v>
      </c>
      <c r="Q10829" s="40">
        <f t="shared" ref="Q10829:Q10831" si="985">IF(AND(H10829&lt;&gt;"below",I10829&gt;=0.005),M10829*P10829,0)</f>
        <v>1.7494078347899998E-3</v>
      </c>
    </row>
    <row r="10830" spans="1:17" x14ac:dyDescent="0.3">
      <c r="A10830" s="30">
        <v>2829377</v>
      </c>
      <c r="B10830" s="14">
        <v>133</v>
      </c>
      <c r="C10830" s="14" t="s">
        <v>17</v>
      </c>
      <c r="D10830" s="14" t="s">
        <v>88</v>
      </c>
      <c r="E10830" s="14" t="s">
        <v>56</v>
      </c>
      <c r="F10830" s="48">
        <v>500</v>
      </c>
      <c r="G10830" s="38">
        <v>1007.67</v>
      </c>
      <c r="H10830" s="14" t="s">
        <v>218</v>
      </c>
      <c r="I10830" s="38">
        <v>4.9208999999999998E-3</v>
      </c>
      <c r="J10830" s="38">
        <v>414.12338</v>
      </c>
      <c r="K10830" s="39" t="str">
        <f t="shared" si="979"/>
        <v>Kampina &amp; Oisterwijkse Vennen_ZGH3130</v>
      </c>
      <c r="L10830" s="40">
        <f>VLOOKUP(D10830,DATA!A:F,5,FALSE)</f>
        <v>0</v>
      </c>
      <c r="M10830" s="41">
        <f>VLOOKUP(D10830,DATA!A:F,6,FALSE)</f>
        <v>3.5</v>
      </c>
      <c r="N10830" s="40">
        <f t="shared" si="980"/>
        <v>50</v>
      </c>
      <c r="O10830" s="40">
        <f t="shared" si="981"/>
        <v>50</v>
      </c>
      <c r="P10830" s="40">
        <f t="shared" si="984"/>
        <v>2.0378597406419999E-4</v>
      </c>
      <c r="Q10830" s="40">
        <f t="shared" si="985"/>
        <v>0</v>
      </c>
    </row>
    <row r="10831" spans="1:17" x14ac:dyDescent="0.3">
      <c r="A10831" s="30">
        <v>2829379</v>
      </c>
      <c r="B10831" s="14">
        <v>133</v>
      </c>
      <c r="C10831" s="14" t="s">
        <v>17</v>
      </c>
      <c r="D10831" s="14" t="s">
        <v>55</v>
      </c>
      <c r="E10831" s="14" t="s">
        <v>56</v>
      </c>
      <c r="F10831" s="48">
        <v>500</v>
      </c>
      <c r="G10831" s="38">
        <v>1406.12</v>
      </c>
      <c r="H10831" s="14" t="s">
        <v>218</v>
      </c>
      <c r="I10831" s="38">
        <v>7.2027000000000002E-3</v>
      </c>
      <c r="J10831" s="38">
        <v>5014.6859999999997</v>
      </c>
      <c r="K10831" s="39" t="str">
        <f t="shared" si="979"/>
        <v>Kampina &amp; Oisterwijkse Vennen_H3130</v>
      </c>
      <c r="L10831" s="40">
        <f>VLOOKUP(D10831,DATA!A:F,5,FALSE)</f>
        <v>0</v>
      </c>
      <c r="M10831" s="41">
        <f>VLOOKUP(D10831,DATA!A:F,6,FALSE)</f>
        <v>3.5</v>
      </c>
      <c r="N10831" s="40">
        <f t="shared" si="980"/>
        <v>50</v>
      </c>
      <c r="O10831" s="40">
        <f t="shared" si="981"/>
        <v>50</v>
      </c>
      <c r="P10831" s="40">
        <f t="shared" si="984"/>
        <v>3.6119278852199998E-3</v>
      </c>
      <c r="Q10831" s="40">
        <f t="shared" si="985"/>
        <v>1.264174759827E-2</v>
      </c>
    </row>
    <row r="10832" spans="1:17" x14ac:dyDescent="0.3">
      <c r="A10832" s="29">
        <v>2829382</v>
      </c>
      <c r="B10832" s="1">
        <v>133</v>
      </c>
      <c r="C10832" s="1" t="s">
        <v>17</v>
      </c>
      <c r="D10832" s="1" t="s">
        <v>31</v>
      </c>
      <c r="E10832" s="1" t="s">
        <v>32</v>
      </c>
      <c r="F10832" s="47">
        <v>1786</v>
      </c>
      <c r="G10832" s="34">
        <v>1923.06</v>
      </c>
      <c r="H10832" s="1" t="s">
        <v>218</v>
      </c>
      <c r="I10832" s="34">
        <v>1.2854600000000001E-2</v>
      </c>
      <c r="J10832" s="34">
        <v>277.05369999999999</v>
      </c>
      <c r="K10832" s="35" t="str">
        <f t="shared" si="979"/>
        <v>Kampina &amp; Oisterwijkse Vennen_Lg03</v>
      </c>
      <c r="L10832" s="36">
        <f>VLOOKUP(D10832,DATA!A:F,5,FALSE)</f>
        <v>6.9280917156857415E-3</v>
      </c>
      <c r="M10832" s="37">
        <f>VLOOKUP(D10832,DATA!A:F,6,FALSE)</f>
        <v>2211</v>
      </c>
      <c r="N10832" s="36">
        <f t="shared" si="980"/>
        <v>11.974209375597798</v>
      </c>
      <c r="O10832" s="36">
        <f t="shared" si="981"/>
        <v>11.975148112055807</v>
      </c>
      <c r="P10832" s="36">
        <f t="shared" si="982"/>
        <v>9.3873645800890415E-4</v>
      </c>
      <c r="Q10832" s="36">
        <f t="shared" si="983"/>
        <v>2.6008040901626152E-3</v>
      </c>
    </row>
    <row r="10833" spans="1:17" x14ac:dyDescent="0.3">
      <c r="A10833" s="29">
        <v>2829393</v>
      </c>
      <c r="B10833" s="1">
        <v>133</v>
      </c>
      <c r="C10833" s="1" t="s">
        <v>17</v>
      </c>
      <c r="D10833" s="1" t="s">
        <v>85</v>
      </c>
      <c r="E10833" s="1" t="s">
        <v>60</v>
      </c>
      <c r="F10833" s="47">
        <v>1071</v>
      </c>
      <c r="G10833" s="34">
        <v>1858.18</v>
      </c>
      <c r="H10833" s="1" t="s">
        <v>218</v>
      </c>
      <c r="I10833" s="34">
        <v>1.2914999999999999E-2</v>
      </c>
      <c r="J10833" s="34">
        <v>7363.2954</v>
      </c>
      <c r="K10833" s="35" t="str">
        <f t="shared" si="979"/>
        <v>Kampina &amp; Oisterwijkse Vennen_ZGH9190</v>
      </c>
      <c r="L10833" s="36">
        <f>VLOOKUP(D10833,DATA!A:F,5,FALSE)</f>
        <v>1.3726988247862192E-2</v>
      </c>
      <c r="M10833" s="37">
        <f>VLOOKUP(D10833,DATA!A:F,6,FALSE)</f>
        <v>1285.5</v>
      </c>
      <c r="N10833" s="36">
        <f t="shared" si="980"/>
        <v>99.961472645811725</v>
      </c>
      <c r="O10833" s="36">
        <f t="shared" si="981"/>
        <v>99.961479472861001</v>
      </c>
      <c r="P10833" s="36">
        <f t="shared" si="982"/>
        <v>6.8270492761257628E-6</v>
      </c>
      <c r="Q10833" s="36">
        <f t="shared" si="983"/>
        <v>5.0269580530470166E-4</v>
      </c>
    </row>
    <row r="10834" spans="1:17" x14ac:dyDescent="0.3">
      <c r="A10834" s="30">
        <v>2829417</v>
      </c>
      <c r="B10834" s="14">
        <v>133</v>
      </c>
      <c r="C10834" s="14" t="s">
        <v>17</v>
      </c>
      <c r="D10834" s="14" t="s">
        <v>55</v>
      </c>
      <c r="E10834" s="14" t="s">
        <v>56</v>
      </c>
      <c r="F10834" s="48">
        <v>500</v>
      </c>
      <c r="G10834" s="38">
        <v>1095.93</v>
      </c>
      <c r="H10834" s="14" t="s">
        <v>218</v>
      </c>
      <c r="I10834" s="38">
        <v>1.0716099999999999E-2</v>
      </c>
      <c r="J10834" s="38">
        <v>9008.768</v>
      </c>
      <c r="K10834" s="39" t="str">
        <f t="shared" si="979"/>
        <v>Kampina &amp; Oisterwijkse Vennen_H3130</v>
      </c>
      <c r="L10834" s="40">
        <f>VLOOKUP(D10834,DATA!A:F,5,FALSE)</f>
        <v>0</v>
      </c>
      <c r="M10834" s="41">
        <f>VLOOKUP(D10834,DATA!A:F,6,FALSE)</f>
        <v>3.5</v>
      </c>
      <c r="N10834" s="40">
        <f t="shared" si="980"/>
        <v>50</v>
      </c>
      <c r="O10834" s="40">
        <f t="shared" si="981"/>
        <v>50</v>
      </c>
      <c r="P10834" s="40">
        <f>J10834/10000*I10834</f>
        <v>9.6538858764799989E-3</v>
      </c>
      <c r="Q10834" s="40">
        <f>IF(AND(H10834&lt;&gt;"below",I10834&gt;=0.005),M10834*P10834,0)</f>
        <v>3.3788600567679995E-2</v>
      </c>
    </row>
    <row r="10835" spans="1:17" x14ac:dyDescent="0.3">
      <c r="A10835" s="29">
        <v>2829417</v>
      </c>
      <c r="B10835" s="1">
        <v>133</v>
      </c>
      <c r="C10835" s="1" t="s">
        <v>17</v>
      </c>
      <c r="D10835" s="1" t="s">
        <v>90</v>
      </c>
      <c r="E10835" s="1" t="s">
        <v>91</v>
      </c>
      <c r="F10835" s="47">
        <v>1071</v>
      </c>
      <c r="G10835" s="34">
        <v>1095.93</v>
      </c>
      <c r="H10835" s="1" t="s">
        <v>218</v>
      </c>
      <c r="I10835" s="34">
        <v>1.0716099999999999E-2</v>
      </c>
      <c r="J10835" s="34">
        <v>799.21312999999998</v>
      </c>
      <c r="K10835" s="35" t="str">
        <f t="shared" si="979"/>
        <v>Kampina &amp; Oisterwijkse Vennen_Lg04</v>
      </c>
      <c r="L10835" s="36">
        <f>VLOOKUP(D10835,DATA!A:F,5,FALSE)</f>
        <v>1.3726988247862192E-2</v>
      </c>
      <c r="M10835" s="37">
        <f>VLOOKUP(D10835,DATA!A:F,6,FALSE)</f>
        <v>1285.5</v>
      </c>
      <c r="N10835" s="36">
        <f t="shared" si="980"/>
        <v>6.8995349918085873</v>
      </c>
      <c r="O10835" s="36">
        <f t="shared" si="981"/>
        <v>6.9004799470231362</v>
      </c>
      <c r="P10835" s="36">
        <f t="shared" si="982"/>
        <v>9.4495521454884823E-4</v>
      </c>
      <c r="Q10835" s="36">
        <f t="shared" si="983"/>
        <v>7.5522061472940646E-3</v>
      </c>
    </row>
    <row r="10836" spans="1:17" x14ac:dyDescent="0.3">
      <c r="A10836" s="30">
        <v>2829418</v>
      </c>
      <c r="B10836" s="14">
        <v>133</v>
      </c>
      <c r="C10836" s="14" t="s">
        <v>17</v>
      </c>
      <c r="D10836" s="14" t="s">
        <v>55</v>
      </c>
      <c r="E10836" s="14" t="s">
        <v>56</v>
      </c>
      <c r="F10836" s="48">
        <v>500</v>
      </c>
      <c r="G10836" s="38">
        <v>1188.93</v>
      </c>
      <c r="H10836" s="14" t="s">
        <v>218</v>
      </c>
      <c r="I10836" s="38">
        <v>1.20622E-2</v>
      </c>
      <c r="J10836" s="38">
        <v>10.237598999999999</v>
      </c>
      <c r="K10836" s="39" t="str">
        <f t="shared" si="979"/>
        <v>Kampina &amp; Oisterwijkse Vennen_H3130</v>
      </c>
      <c r="L10836" s="40">
        <f>VLOOKUP(D10836,DATA!A:F,5,FALSE)</f>
        <v>0</v>
      </c>
      <c r="M10836" s="41">
        <f>VLOOKUP(D10836,DATA!A:F,6,FALSE)</f>
        <v>3.5</v>
      </c>
      <c r="N10836" s="40">
        <f t="shared" si="980"/>
        <v>50</v>
      </c>
      <c r="O10836" s="40">
        <f t="shared" si="981"/>
        <v>50</v>
      </c>
      <c r="P10836" s="40">
        <f>J10836/10000*I10836</f>
        <v>1.2348796665780001E-5</v>
      </c>
      <c r="Q10836" s="40">
        <f>IF(AND(H10836&lt;&gt;"below",I10836&gt;=0.005),M10836*P10836,0)</f>
        <v>4.3220788330230003E-5</v>
      </c>
    </row>
    <row r="10837" spans="1:17" x14ac:dyDescent="0.3">
      <c r="A10837" s="29">
        <v>2829419</v>
      </c>
      <c r="B10837" s="1">
        <v>133</v>
      </c>
      <c r="C10837" s="1" t="s">
        <v>17</v>
      </c>
      <c r="D10837" s="1" t="s">
        <v>85</v>
      </c>
      <c r="E10837" s="1" t="s">
        <v>60</v>
      </c>
      <c r="F10837" s="47">
        <v>1071</v>
      </c>
      <c r="G10837" s="34">
        <v>1253.8399999999999</v>
      </c>
      <c r="H10837" s="1" t="s">
        <v>218</v>
      </c>
      <c r="I10837" s="34">
        <v>1.31793E-2</v>
      </c>
      <c r="J10837" s="34">
        <v>5.0788810000000004E-3</v>
      </c>
      <c r="K10837" s="35" t="str">
        <f t="shared" si="979"/>
        <v>Kampina &amp; Oisterwijkse Vennen_ZGH9190</v>
      </c>
      <c r="L10837" s="36">
        <f>VLOOKUP(D10837,DATA!A:F,5,FALSE)</f>
        <v>1.3726988247862192E-2</v>
      </c>
      <c r="M10837" s="37">
        <f>VLOOKUP(D10837,DATA!A:F,6,FALSE)</f>
        <v>1285.5</v>
      </c>
      <c r="N10837" s="36">
        <f t="shared" si="980"/>
        <v>39.302927804995036</v>
      </c>
      <c r="O10837" s="36">
        <f t="shared" si="981"/>
        <v>39.307243677986776</v>
      </c>
      <c r="P10837" s="36">
        <f t="shared" si="982"/>
        <v>4.3158729917394112E-3</v>
      </c>
      <c r="Q10837" s="36">
        <f t="shared" si="983"/>
        <v>2.1919805336158453E-7</v>
      </c>
    </row>
    <row r="10838" spans="1:17" x14ac:dyDescent="0.3">
      <c r="A10838" s="29">
        <v>2829420</v>
      </c>
      <c r="B10838" s="1">
        <v>133</v>
      </c>
      <c r="C10838" s="1" t="s">
        <v>17</v>
      </c>
      <c r="D10838" s="1" t="s">
        <v>70</v>
      </c>
      <c r="E10838" s="1" t="s">
        <v>71</v>
      </c>
      <c r="F10838" s="47">
        <v>1071</v>
      </c>
      <c r="G10838" s="34">
        <v>1546.22</v>
      </c>
      <c r="H10838" s="1" t="s">
        <v>218</v>
      </c>
      <c r="I10838" s="34">
        <v>1.6822E-2</v>
      </c>
      <c r="J10838" s="34">
        <v>110.60728</v>
      </c>
      <c r="K10838" s="35" t="str">
        <f t="shared" si="979"/>
        <v>Kampina &amp; Oisterwijkse Vennen_H9120</v>
      </c>
      <c r="L10838" s="36">
        <f>VLOOKUP(D10838,DATA!A:F,5,FALSE)</f>
        <v>1.3726988247862192E-2</v>
      </c>
      <c r="M10838" s="37">
        <f>VLOOKUP(D10838,DATA!A:F,6,FALSE)</f>
        <v>1285.5</v>
      </c>
      <c r="N10838" s="36">
        <f t="shared" si="980"/>
        <v>97.285125496502445</v>
      </c>
      <c r="O10838" s="36">
        <f t="shared" si="981"/>
        <v>97.285735316516337</v>
      </c>
      <c r="P10838" s="36">
        <f t="shared" si="982"/>
        <v>6.0982001389220386E-4</v>
      </c>
      <c r="Q10838" s="36">
        <f t="shared" si="983"/>
        <v>6.7450533026178889E-4</v>
      </c>
    </row>
    <row r="10839" spans="1:17" x14ac:dyDescent="0.3">
      <c r="A10839" s="29">
        <v>2829420</v>
      </c>
      <c r="B10839" s="1">
        <v>133</v>
      </c>
      <c r="C10839" s="1" t="s">
        <v>17</v>
      </c>
      <c r="D10839" s="1" t="s">
        <v>85</v>
      </c>
      <c r="E10839" s="1" t="s">
        <v>60</v>
      </c>
      <c r="F10839" s="47">
        <v>1071</v>
      </c>
      <c r="G10839" s="34">
        <v>1546.22</v>
      </c>
      <c r="H10839" s="1" t="s">
        <v>218</v>
      </c>
      <c r="I10839" s="34">
        <v>1.6822E-2</v>
      </c>
      <c r="J10839" s="34">
        <v>3039.5641999999998</v>
      </c>
      <c r="K10839" s="35" t="str">
        <f t="shared" si="979"/>
        <v>Kampina &amp; Oisterwijkse Vennen_ZGH9190</v>
      </c>
      <c r="L10839" s="36">
        <f>VLOOKUP(D10839,DATA!A:F,5,FALSE)</f>
        <v>1.3726988247862192E-2</v>
      </c>
      <c r="M10839" s="37">
        <f>VLOOKUP(D10839,DATA!A:F,6,FALSE)</f>
        <v>1285.5</v>
      </c>
      <c r="N10839" s="36">
        <f t="shared" si="980"/>
        <v>97.285125496502445</v>
      </c>
      <c r="O10839" s="36">
        <f t="shared" si="981"/>
        <v>97.285735316516337</v>
      </c>
      <c r="P10839" s="36">
        <f t="shared" si="982"/>
        <v>6.0982001389220386E-4</v>
      </c>
      <c r="Q10839" s="36">
        <f t="shared" si="983"/>
        <v>1.8535870826702452E-2</v>
      </c>
    </row>
    <row r="10840" spans="1:17" x14ac:dyDescent="0.3">
      <c r="A10840" s="29">
        <v>2829421</v>
      </c>
      <c r="B10840" s="1">
        <v>133</v>
      </c>
      <c r="C10840" s="1" t="s">
        <v>17</v>
      </c>
      <c r="D10840" s="1" t="s">
        <v>85</v>
      </c>
      <c r="E10840" s="1" t="s">
        <v>60</v>
      </c>
      <c r="F10840" s="47">
        <v>1071</v>
      </c>
      <c r="G10840" s="34">
        <v>1974.44</v>
      </c>
      <c r="H10840" s="1" t="s">
        <v>218</v>
      </c>
      <c r="I10840" s="34">
        <v>2.4390999999999999E-2</v>
      </c>
      <c r="J10840" s="34">
        <v>182.91811999999999</v>
      </c>
      <c r="K10840" s="35" t="str">
        <f t="shared" si="979"/>
        <v>Kampina &amp; Oisterwijkse Vennen_ZGH9190</v>
      </c>
      <c r="L10840" s="36">
        <f>VLOOKUP(D10840,DATA!A:F,5,FALSE)</f>
        <v>1.3726988247862192E-2</v>
      </c>
      <c r="M10840" s="37">
        <f>VLOOKUP(D10840,DATA!A:F,6,FALSE)</f>
        <v>1285.5</v>
      </c>
      <c r="N10840" s="36">
        <f t="shared" si="980"/>
        <v>99.99218710128369</v>
      </c>
      <c r="O10840" s="36">
        <f t="shared" si="981"/>
        <v>99.99218971651699</v>
      </c>
      <c r="P10840" s="36">
        <f t="shared" si="982"/>
        <v>2.6152332992523952E-6</v>
      </c>
      <c r="Q10840" s="36">
        <f t="shared" si="983"/>
        <v>4.7837355846064552E-6</v>
      </c>
    </row>
    <row r="10841" spans="1:17" x14ac:dyDescent="0.3">
      <c r="A10841" s="29">
        <v>2829421</v>
      </c>
      <c r="B10841" s="1">
        <v>133</v>
      </c>
      <c r="C10841" s="1" t="s">
        <v>17</v>
      </c>
      <c r="D10841" s="1" t="s">
        <v>22</v>
      </c>
      <c r="E10841" s="1" t="s">
        <v>23</v>
      </c>
      <c r="F10841" s="47">
        <v>1857</v>
      </c>
      <c r="G10841" s="34">
        <v>1974.44</v>
      </c>
      <c r="H10841" s="1" t="s">
        <v>218</v>
      </c>
      <c r="I10841" s="34">
        <v>2.4390999999999999E-2</v>
      </c>
      <c r="J10841" s="34">
        <v>5427.78</v>
      </c>
      <c r="K10841" s="35" t="str">
        <f t="shared" si="979"/>
        <v>Kampina &amp; Oisterwijkse Vennen_H91E0C</v>
      </c>
      <c r="L10841" s="36">
        <f>VLOOKUP(D10841,DATA!A:F,5,FALSE)</f>
        <v>6.9280917156857415E-3</v>
      </c>
      <c r="M10841" s="37">
        <f>VLOOKUP(D10841,DATA!A:F,6,FALSE)</f>
        <v>2282</v>
      </c>
      <c r="N10841" s="36">
        <f t="shared" si="980"/>
        <v>10.613870002814647</v>
      </c>
      <c r="O10841" s="36">
        <f t="shared" si="981"/>
        <v>10.615473307413309</v>
      </c>
      <c r="P10841" s="36">
        <f t="shared" si="982"/>
        <v>1.603304598662092E-3</v>
      </c>
      <c r="Q10841" s="36">
        <f t="shared" si="983"/>
        <v>8.7023846345261294E-2</v>
      </c>
    </row>
    <row r="10842" spans="1:17" x14ac:dyDescent="0.3">
      <c r="A10842" s="29">
        <v>2829423</v>
      </c>
      <c r="B10842" s="1">
        <v>133</v>
      </c>
      <c r="C10842" s="1" t="s">
        <v>17</v>
      </c>
      <c r="D10842" s="1" t="s">
        <v>41</v>
      </c>
      <c r="E10842" s="1" t="s">
        <v>42</v>
      </c>
      <c r="F10842" s="47">
        <v>1071</v>
      </c>
      <c r="G10842" s="34">
        <v>1403.4</v>
      </c>
      <c r="H10842" s="1" t="s">
        <v>218</v>
      </c>
      <c r="I10842" s="34">
        <v>1.65696E-2</v>
      </c>
      <c r="J10842" s="34">
        <v>57.505352000000002</v>
      </c>
      <c r="K10842" s="35" t="str">
        <f t="shared" si="979"/>
        <v>Kampina &amp; Oisterwijkse Vennen_H4010A</v>
      </c>
      <c r="L10842" s="36">
        <f>VLOOKUP(D10842,DATA!A:F,5,FALSE)</f>
        <v>1.3726988247862192E-2</v>
      </c>
      <c r="M10842" s="37">
        <f>VLOOKUP(D10842,DATA!A:F,6,FALSE)</f>
        <v>1285.5</v>
      </c>
      <c r="N10842" s="36">
        <f t="shared" si="980"/>
        <v>83.457599693699038</v>
      </c>
      <c r="O10842" s="36">
        <f t="shared" si="981"/>
        <v>83.460739614197024</v>
      </c>
      <c r="P10842" s="36">
        <f t="shared" si="982"/>
        <v>3.1399204979862816E-3</v>
      </c>
      <c r="Q10842" s="36">
        <f t="shared" si="983"/>
        <v>1.8056223348871642E-3</v>
      </c>
    </row>
    <row r="10843" spans="1:17" x14ac:dyDescent="0.3">
      <c r="A10843" s="29">
        <v>2829424</v>
      </c>
      <c r="B10843" s="1">
        <v>133</v>
      </c>
      <c r="C10843" s="1" t="s">
        <v>17</v>
      </c>
      <c r="D10843" s="1" t="s">
        <v>41</v>
      </c>
      <c r="E10843" s="1" t="s">
        <v>42</v>
      </c>
      <c r="F10843" s="47">
        <v>1071</v>
      </c>
      <c r="G10843" s="34">
        <v>1202.99</v>
      </c>
      <c r="H10843" s="1" t="s">
        <v>218</v>
      </c>
      <c r="I10843" s="34">
        <v>1.4256599999999999E-2</v>
      </c>
      <c r="J10843" s="34">
        <v>7744.5967000000001</v>
      </c>
      <c r="K10843" s="35" t="str">
        <f t="shared" si="979"/>
        <v>Kampina &amp; Oisterwijkse Vennen_H4010A</v>
      </c>
      <c r="L10843" s="36">
        <f>VLOOKUP(D10843,DATA!A:F,5,FALSE)</f>
        <v>1.3726988247862192E-2</v>
      </c>
      <c r="M10843" s="37">
        <f>VLOOKUP(D10843,DATA!A:F,6,FALSE)</f>
        <v>1285.5</v>
      </c>
      <c r="N10843" s="36">
        <f t="shared" si="980"/>
        <v>24.367905593653621</v>
      </c>
      <c r="O10843" s="36">
        <f t="shared" si="981"/>
        <v>24.371512520558444</v>
      </c>
      <c r="P10843" s="36">
        <f t="shared" si="982"/>
        <v>3.6069269048226715E-3</v>
      </c>
      <c r="Q10843" s="36">
        <f t="shared" si="983"/>
        <v>0.27934194204230878</v>
      </c>
    </row>
    <row r="10844" spans="1:17" x14ac:dyDescent="0.3">
      <c r="A10844" s="29">
        <v>2829426</v>
      </c>
      <c r="B10844" s="1">
        <v>133</v>
      </c>
      <c r="C10844" s="1" t="s">
        <v>17</v>
      </c>
      <c r="D10844" s="1" t="s">
        <v>41</v>
      </c>
      <c r="E10844" s="1" t="s">
        <v>42</v>
      </c>
      <c r="F10844" s="47">
        <v>1071</v>
      </c>
      <c r="G10844" s="34">
        <v>1104.45</v>
      </c>
      <c r="H10844" s="1" t="s">
        <v>218</v>
      </c>
      <c r="I10844" s="34">
        <v>1.3572300000000001E-2</v>
      </c>
      <c r="J10844" s="34">
        <v>523.3895</v>
      </c>
      <c r="K10844" s="35" t="str">
        <f t="shared" si="979"/>
        <v>Kampina &amp; Oisterwijkse Vennen_H4010A</v>
      </c>
      <c r="L10844" s="36">
        <f>VLOOKUP(D10844,DATA!A:F,5,FALSE)</f>
        <v>1.3726988247862192E-2</v>
      </c>
      <c r="M10844" s="37">
        <f>VLOOKUP(D10844,DATA!A:F,6,FALSE)</f>
        <v>1285.5</v>
      </c>
      <c r="N10844" s="36">
        <f t="shared" si="980"/>
        <v>7.689719411174301</v>
      </c>
      <c r="O10844" s="36">
        <f t="shared" si="981"/>
        <v>7.6910419959248895</v>
      </c>
      <c r="P10844" s="36">
        <f t="shared" si="982"/>
        <v>1.3225847505884403E-3</v>
      </c>
      <c r="Q10844" s="36">
        <f t="shared" si="983"/>
        <v>6.9222697131810854E-3</v>
      </c>
    </row>
    <row r="10845" spans="1:17" x14ac:dyDescent="0.3">
      <c r="A10845" s="29">
        <v>2829426</v>
      </c>
      <c r="B10845" s="1">
        <v>133</v>
      </c>
      <c r="C10845" s="1" t="s">
        <v>17</v>
      </c>
      <c r="D10845" s="1" t="s">
        <v>81</v>
      </c>
      <c r="E10845" s="1" t="s">
        <v>42</v>
      </c>
      <c r="F10845" s="47">
        <v>1071</v>
      </c>
      <c r="G10845" s="34">
        <v>1104.45</v>
      </c>
      <c r="H10845" s="1" t="s">
        <v>218</v>
      </c>
      <c r="I10845" s="34">
        <v>1.3572300000000001E-2</v>
      </c>
      <c r="J10845" s="34">
        <v>5840.5410000000002</v>
      </c>
      <c r="K10845" s="35" t="str">
        <f t="shared" si="979"/>
        <v>Kampina &amp; Oisterwijkse Vennen_ZGH4010A</v>
      </c>
      <c r="L10845" s="36">
        <f>VLOOKUP(D10845,DATA!A:F,5,FALSE)</f>
        <v>1.3726988247862192E-2</v>
      </c>
      <c r="M10845" s="37">
        <f>VLOOKUP(D10845,DATA!A:F,6,FALSE)</f>
        <v>1285.5</v>
      </c>
      <c r="N10845" s="36">
        <f t="shared" si="980"/>
        <v>7.689719411174301</v>
      </c>
      <c r="O10845" s="36">
        <f t="shared" si="981"/>
        <v>7.6910419959248895</v>
      </c>
      <c r="P10845" s="36">
        <f t="shared" si="982"/>
        <v>1.3225847505884403E-3</v>
      </c>
      <c r="Q10845" s="36">
        <f t="shared" si="983"/>
        <v>7.7246104617865588E-2</v>
      </c>
    </row>
    <row r="10846" spans="1:17" x14ac:dyDescent="0.3">
      <c r="A10846" s="29">
        <v>2829426</v>
      </c>
      <c r="B10846" s="1">
        <v>133</v>
      </c>
      <c r="C10846" s="1" t="s">
        <v>17</v>
      </c>
      <c r="D10846" s="1" t="s">
        <v>53</v>
      </c>
      <c r="E10846" s="1" t="s">
        <v>54</v>
      </c>
      <c r="F10846" s="47">
        <v>714</v>
      </c>
      <c r="G10846" s="34">
        <v>1104.45</v>
      </c>
      <c r="H10846" s="1" t="s">
        <v>218</v>
      </c>
      <c r="I10846" s="34">
        <v>1.3572300000000001E-2</v>
      </c>
      <c r="J10846" s="34">
        <v>2308.2449000000001</v>
      </c>
      <c r="K10846" s="35" t="str">
        <f t="shared" si="979"/>
        <v>Kampina &amp; Oisterwijkse Vennen_H4030</v>
      </c>
      <c r="L10846" s="36">
        <f>VLOOKUP(D10846,DATA!A:F,5,FALSE)</f>
        <v>1.0986712608830001E-2</v>
      </c>
      <c r="M10846" s="37">
        <f>VLOOKUP(D10846,DATA!A:F,6,FALSE)</f>
        <v>982</v>
      </c>
      <c r="N10846" s="36">
        <f t="shared" si="980"/>
        <v>79.336393729429133</v>
      </c>
      <c r="O10846" s="36">
        <f t="shared" si="981"/>
        <v>79.338838177355896</v>
      </c>
      <c r="P10846" s="36">
        <f t="shared" si="982"/>
        <v>2.4444479267629049E-3</v>
      </c>
      <c r="Q10846" s="36">
        <f t="shared" si="983"/>
        <v>5.6423844602660492E-2</v>
      </c>
    </row>
    <row r="10847" spans="1:17" x14ac:dyDescent="0.3">
      <c r="A10847" s="29">
        <v>2829426</v>
      </c>
      <c r="B10847" s="1">
        <v>133</v>
      </c>
      <c r="C10847" s="1" t="s">
        <v>17</v>
      </c>
      <c r="D10847" s="1" t="s">
        <v>82</v>
      </c>
      <c r="E10847" s="1" t="s">
        <v>54</v>
      </c>
      <c r="F10847" s="47">
        <v>714</v>
      </c>
      <c r="G10847" s="34">
        <v>1104.45</v>
      </c>
      <c r="H10847" s="1" t="s">
        <v>218</v>
      </c>
      <c r="I10847" s="34">
        <v>1.3572300000000001E-2</v>
      </c>
      <c r="J10847" s="34">
        <v>520.00750000000005</v>
      </c>
      <c r="K10847" s="35" t="str">
        <f t="shared" si="979"/>
        <v>Kampina &amp; Oisterwijkse Vennen_ZGH4030</v>
      </c>
      <c r="L10847" s="36">
        <f>VLOOKUP(D10847,DATA!A:F,5,FALSE)</f>
        <v>1.0986712608830001E-2</v>
      </c>
      <c r="M10847" s="37">
        <f>VLOOKUP(D10847,DATA!A:F,6,FALSE)</f>
        <v>982</v>
      </c>
      <c r="N10847" s="36">
        <f t="shared" si="980"/>
        <v>79.336393729429133</v>
      </c>
      <c r="O10847" s="36">
        <f t="shared" si="981"/>
        <v>79.338838177355896</v>
      </c>
      <c r="P10847" s="36">
        <f t="shared" si="982"/>
        <v>2.4444479267629049E-3</v>
      </c>
      <c r="Q10847" s="36">
        <f t="shared" si="983"/>
        <v>1.2711312552761613E-2</v>
      </c>
    </row>
    <row r="10848" spans="1:17" x14ac:dyDescent="0.3">
      <c r="A10848" s="29">
        <v>2829427</v>
      </c>
      <c r="B10848" s="1">
        <v>133</v>
      </c>
      <c r="C10848" s="1" t="s">
        <v>17</v>
      </c>
      <c r="D10848" s="1" t="s">
        <v>53</v>
      </c>
      <c r="E10848" s="1" t="s">
        <v>54</v>
      </c>
      <c r="F10848" s="47">
        <v>714</v>
      </c>
      <c r="G10848" s="34">
        <v>1068.5899999999999</v>
      </c>
      <c r="H10848" s="1" t="s">
        <v>218</v>
      </c>
      <c r="I10848" s="34">
        <v>1.3327200000000001E-2</v>
      </c>
      <c r="J10848" s="34">
        <v>1447.3077000000001</v>
      </c>
      <c r="K10848" s="35" t="str">
        <f t="shared" si="979"/>
        <v>Kampina &amp; Oisterwijkse Vennen_H4030</v>
      </c>
      <c r="L10848" s="36">
        <f>VLOOKUP(D10848,DATA!A:F,5,FALSE)</f>
        <v>1.0986712608830001E-2</v>
      </c>
      <c r="M10848" s="37">
        <f>VLOOKUP(D10848,DATA!A:F,6,FALSE)</f>
        <v>982</v>
      </c>
      <c r="N10848" s="36">
        <f t="shared" si="980"/>
        <v>72.13844713946547</v>
      </c>
      <c r="O10848" s="36">
        <f t="shared" si="981"/>
        <v>72.141389966307173</v>
      </c>
      <c r="P10848" s="36">
        <f t="shared" si="982"/>
        <v>2.9428268417035497E-3</v>
      </c>
      <c r="Q10848" s="36">
        <f t="shared" si="983"/>
        <v>4.2591759477642287E-2</v>
      </c>
    </row>
    <row r="10849" spans="1:17" x14ac:dyDescent="0.3">
      <c r="A10849" s="29">
        <v>2829428</v>
      </c>
      <c r="B10849" s="1">
        <v>133</v>
      </c>
      <c r="C10849" s="1" t="s">
        <v>17</v>
      </c>
      <c r="D10849" s="1" t="s">
        <v>81</v>
      </c>
      <c r="E10849" s="1" t="s">
        <v>42</v>
      </c>
      <c r="F10849" s="47">
        <v>1071</v>
      </c>
      <c r="G10849" s="34">
        <v>1121.3800000000001</v>
      </c>
      <c r="H10849" s="1" t="s">
        <v>218</v>
      </c>
      <c r="I10849" s="34">
        <v>1.4237100000000001E-2</v>
      </c>
      <c r="J10849" s="34">
        <v>6201.2669999999998</v>
      </c>
      <c r="K10849" s="35" t="str">
        <f t="shared" si="979"/>
        <v>Kampina &amp; Oisterwijkse Vennen_ZGH4010A</v>
      </c>
      <c r="L10849" s="36">
        <f>VLOOKUP(D10849,DATA!A:F,5,FALSE)</f>
        <v>1.3726988247862192E-2</v>
      </c>
      <c r="M10849" s="37">
        <f>VLOOKUP(D10849,DATA!A:F,6,FALSE)</f>
        <v>1285.5</v>
      </c>
      <c r="N10849" s="36">
        <f t="shared" si="980"/>
        <v>9.5101906980552009</v>
      </c>
      <c r="O10849" s="36">
        <f t="shared" si="981"/>
        <v>9.51187267508943</v>
      </c>
      <c r="P10849" s="36">
        <f t="shared" si="982"/>
        <v>1.6819770342291207E-3</v>
      </c>
      <c r="Q10849" s="36">
        <f t="shared" si="983"/>
        <v>0.10430388677122916</v>
      </c>
    </row>
    <row r="10850" spans="1:17" x14ac:dyDescent="0.3">
      <c r="A10850" s="29">
        <v>2829429</v>
      </c>
      <c r="B10850" s="1">
        <v>133</v>
      </c>
      <c r="C10850" s="1" t="s">
        <v>17</v>
      </c>
      <c r="D10850" s="1" t="s">
        <v>81</v>
      </c>
      <c r="E10850" s="1" t="s">
        <v>42</v>
      </c>
      <c r="F10850" s="47">
        <v>1071</v>
      </c>
      <c r="G10850" s="34">
        <v>1356.9</v>
      </c>
      <c r="H10850" s="1" t="s">
        <v>218</v>
      </c>
      <c r="I10850" s="34">
        <v>1.75284E-2</v>
      </c>
      <c r="J10850" s="34">
        <v>181.6403</v>
      </c>
      <c r="K10850" s="35" t="str">
        <f t="shared" si="979"/>
        <v>Kampina &amp; Oisterwijkse Vennen_ZGH4010A</v>
      </c>
      <c r="L10850" s="36">
        <f>VLOOKUP(D10850,DATA!A:F,5,FALSE)</f>
        <v>1.3726988247862192E-2</v>
      </c>
      <c r="M10850" s="37">
        <f>VLOOKUP(D10850,DATA!A:F,6,FALSE)</f>
        <v>1285.5</v>
      </c>
      <c r="N10850" s="36">
        <f t="shared" si="980"/>
        <v>72.712943920556526</v>
      </c>
      <c r="O10850" s="36">
        <f t="shared" si="981"/>
        <v>72.71771769849579</v>
      </c>
      <c r="P10850" s="36">
        <f t="shared" si="982"/>
        <v>4.7737779392633684E-3</v>
      </c>
      <c r="Q10850" s="36">
        <f t="shared" si="983"/>
        <v>8.6711045702118003E-3</v>
      </c>
    </row>
    <row r="10851" spans="1:17" x14ac:dyDescent="0.3">
      <c r="A10851" s="30">
        <v>2830905</v>
      </c>
      <c r="B10851" s="14">
        <v>133</v>
      </c>
      <c r="C10851" s="14" t="s">
        <v>17</v>
      </c>
      <c r="D10851" s="14" t="s">
        <v>88</v>
      </c>
      <c r="E10851" s="14" t="s">
        <v>56</v>
      </c>
      <c r="F10851" s="48">
        <v>500</v>
      </c>
      <c r="G10851" s="38">
        <v>1409.59</v>
      </c>
      <c r="H10851" s="14" t="s">
        <v>218</v>
      </c>
      <c r="I10851" s="38">
        <v>7.1107000000000002E-3</v>
      </c>
      <c r="J10851" s="38">
        <v>591.17280000000005</v>
      </c>
      <c r="K10851" s="39" t="str">
        <f t="shared" si="979"/>
        <v>Kampina &amp; Oisterwijkse Vennen_ZGH3130</v>
      </c>
      <c r="L10851" s="40">
        <f>VLOOKUP(D10851,DATA!A:F,5,FALSE)</f>
        <v>0</v>
      </c>
      <c r="M10851" s="41">
        <f>VLOOKUP(D10851,DATA!A:F,6,FALSE)</f>
        <v>3.5</v>
      </c>
      <c r="N10851" s="40">
        <f t="shared" si="980"/>
        <v>50</v>
      </c>
      <c r="O10851" s="40">
        <f t="shared" si="981"/>
        <v>50</v>
      </c>
      <c r="P10851" s="40">
        <f t="shared" ref="P10851:P10853" si="986">J10851/10000*I10851</f>
        <v>4.2036524289600004E-4</v>
      </c>
      <c r="Q10851" s="40">
        <f t="shared" ref="Q10851:Q10853" si="987">IF(AND(H10851&lt;&gt;"below",I10851&gt;=0.005),M10851*P10851,0)</f>
        <v>1.4712783501360002E-3</v>
      </c>
    </row>
    <row r="10852" spans="1:17" x14ac:dyDescent="0.3">
      <c r="A10852" s="30">
        <v>2830906</v>
      </c>
      <c r="B10852" s="14">
        <v>133</v>
      </c>
      <c r="C10852" s="14" t="s">
        <v>17</v>
      </c>
      <c r="D10852" s="14" t="s">
        <v>88</v>
      </c>
      <c r="E10852" s="14" t="s">
        <v>56</v>
      </c>
      <c r="F10852" s="48">
        <v>500</v>
      </c>
      <c r="G10852" s="38">
        <v>1029.3399999999999</v>
      </c>
      <c r="H10852" s="14" t="s">
        <v>218</v>
      </c>
      <c r="I10852" s="38">
        <v>5.0587999999999996E-3</v>
      </c>
      <c r="J10852" s="38">
        <v>556.17200000000003</v>
      </c>
      <c r="K10852" s="39" t="str">
        <f t="shared" si="979"/>
        <v>Kampina &amp; Oisterwijkse Vennen_ZGH3130</v>
      </c>
      <c r="L10852" s="40">
        <f>VLOOKUP(D10852,DATA!A:F,5,FALSE)</f>
        <v>0</v>
      </c>
      <c r="M10852" s="41">
        <f>VLOOKUP(D10852,DATA!A:F,6,FALSE)</f>
        <v>3.5</v>
      </c>
      <c r="N10852" s="40">
        <f t="shared" si="980"/>
        <v>50</v>
      </c>
      <c r="O10852" s="40">
        <f t="shared" si="981"/>
        <v>50</v>
      </c>
      <c r="P10852" s="40">
        <f t="shared" si="986"/>
        <v>2.8135629136E-4</v>
      </c>
      <c r="Q10852" s="40">
        <f t="shared" si="987"/>
        <v>9.8474701976000007E-4</v>
      </c>
    </row>
    <row r="10853" spans="1:17" x14ac:dyDescent="0.3">
      <c r="A10853" s="30">
        <v>2830907</v>
      </c>
      <c r="B10853" s="14">
        <v>133</v>
      </c>
      <c r="C10853" s="14" t="s">
        <v>17</v>
      </c>
      <c r="D10853" s="14" t="s">
        <v>55</v>
      </c>
      <c r="E10853" s="14" t="s">
        <v>56</v>
      </c>
      <c r="F10853" s="48">
        <v>500</v>
      </c>
      <c r="G10853" s="38">
        <v>979.82</v>
      </c>
      <c r="H10853" s="14" t="s">
        <v>218</v>
      </c>
      <c r="I10853" s="38">
        <v>4.9309999999999996E-3</v>
      </c>
      <c r="J10853" s="38">
        <v>4302.1176999999998</v>
      </c>
      <c r="K10853" s="39" t="str">
        <f t="shared" si="979"/>
        <v>Kampina &amp; Oisterwijkse Vennen_H3130</v>
      </c>
      <c r="L10853" s="40">
        <f>VLOOKUP(D10853,DATA!A:F,5,FALSE)</f>
        <v>0</v>
      </c>
      <c r="M10853" s="41">
        <f>VLOOKUP(D10853,DATA!A:F,6,FALSE)</f>
        <v>3.5</v>
      </c>
      <c r="N10853" s="40">
        <f t="shared" si="980"/>
        <v>50</v>
      </c>
      <c r="O10853" s="40">
        <f t="shared" si="981"/>
        <v>50</v>
      </c>
      <c r="P10853" s="40">
        <f t="shared" si="986"/>
        <v>2.1213742378699998E-3</v>
      </c>
      <c r="Q10853" s="40">
        <f t="shared" si="987"/>
        <v>0</v>
      </c>
    </row>
    <row r="10854" spans="1:17" x14ac:dyDescent="0.3">
      <c r="A10854" s="29">
        <v>2830911</v>
      </c>
      <c r="B10854" s="1">
        <v>133</v>
      </c>
      <c r="C10854" s="1" t="s">
        <v>17</v>
      </c>
      <c r="D10854" s="1" t="s">
        <v>31</v>
      </c>
      <c r="E10854" s="1" t="s">
        <v>32</v>
      </c>
      <c r="F10854" s="47">
        <v>1786</v>
      </c>
      <c r="G10854" s="34">
        <v>1853.1</v>
      </c>
      <c r="H10854" s="1" t="s">
        <v>218</v>
      </c>
      <c r="I10854" s="34">
        <v>1.19807E-2</v>
      </c>
      <c r="J10854" s="34">
        <v>362.91521999999998</v>
      </c>
      <c r="K10854" s="35" t="str">
        <f t="shared" si="979"/>
        <v>Kampina &amp; Oisterwijkse Vennen_Lg03</v>
      </c>
      <c r="L10854" s="36">
        <f>VLOOKUP(D10854,DATA!A:F,5,FALSE)</f>
        <v>6.9280917156857415E-3</v>
      </c>
      <c r="M10854" s="37">
        <f>VLOOKUP(D10854,DATA!A:F,6,FALSE)</f>
        <v>2211</v>
      </c>
      <c r="N10854" s="36">
        <f t="shared" si="980"/>
        <v>7.7303293407673284</v>
      </c>
      <c r="O10854" s="36">
        <f t="shared" si="981"/>
        <v>7.7309214039105791</v>
      </c>
      <c r="P10854" s="36">
        <f t="shared" si="982"/>
        <v>5.9206314325077614E-4</v>
      </c>
      <c r="Q10854" s="36">
        <f t="shared" si="983"/>
        <v>2.1486872588674694E-3</v>
      </c>
    </row>
    <row r="10855" spans="1:17" x14ac:dyDescent="0.3">
      <c r="A10855" s="29">
        <v>2830921</v>
      </c>
      <c r="B10855" s="1">
        <v>133</v>
      </c>
      <c r="C10855" s="1" t="s">
        <v>17</v>
      </c>
      <c r="D10855" s="1" t="s">
        <v>85</v>
      </c>
      <c r="E10855" s="1" t="s">
        <v>60</v>
      </c>
      <c r="F10855" s="47">
        <v>1071</v>
      </c>
      <c r="G10855" s="34">
        <v>1442.23</v>
      </c>
      <c r="H10855" s="1" t="s">
        <v>218</v>
      </c>
      <c r="I10855" s="34">
        <v>8.7104999999999995E-3</v>
      </c>
      <c r="J10855" s="34">
        <v>1476.85</v>
      </c>
      <c r="K10855" s="35" t="str">
        <f t="shared" si="979"/>
        <v>Kampina &amp; Oisterwijkse Vennen_ZGH9190</v>
      </c>
      <c r="L10855" s="36">
        <f>VLOOKUP(D10855,DATA!A:F,5,FALSE)</f>
        <v>1.3726988247862192E-2</v>
      </c>
      <c r="M10855" s="37">
        <f>VLOOKUP(D10855,DATA!A:F,6,FALSE)</f>
        <v>1285.5</v>
      </c>
      <c r="N10855" s="36">
        <f t="shared" si="980"/>
        <v>89.58024104142585</v>
      </c>
      <c r="O10855" s="36">
        <f t="shared" si="981"/>
        <v>89.581357050415292</v>
      </c>
      <c r="P10855" s="36">
        <f t="shared" si="982"/>
        <v>1.1160089894417524E-3</v>
      </c>
      <c r="Q10855" s="36">
        <f t="shared" si="983"/>
        <v>1.6481778760570519E-2</v>
      </c>
    </row>
    <row r="10856" spans="1:17" x14ac:dyDescent="0.3">
      <c r="A10856" s="29">
        <v>2830926</v>
      </c>
      <c r="B10856" s="1">
        <v>133</v>
      </c>
      <c r="C10856" s="1" t="s">
        <v>17</v>
      </c>
      <c r="D10856" s="1" t="s">
        <v>57</v>
      </c>
      <c r="E10856" s="1" t="s">
        <v>58</v>
      </c>
      <c r="F10856" s="47">
        <v>714</v>
      </c>
      <c r="G10856" s="34">
        <v>1929.13</v>
      </c>
      <c r="H10856" s="1" t="s">
        <v>218</v>
      </c>
      <c r="I10856" s="34">
        <v>1.4966E-2</v>
      </c>
      <c r="J10856" s="34">
        <v>1.2727710000000001</v>
      </c>
      <c r="K10856" s="35" t="str">
        <f t="shared" si="979"/>
        <v>Kampina &amp; Oisterwijkse Vennen_H3160</v>
      </c>
      <c r="L10856" s="36">
        <f>VLOOKUP(D10856,DATA!A:F,5,FALSE)</f>
        <v>1.0986712608830001E-2</v>
      </c>
      <c r="M10856" s="37">
        <f>VLOOKUP(D10856,DATA!A:F,6,FALSE)</f>
        <v>982</v>
      </c>
      <c r="N10856" s="36">
        <f t="shared" si="980"/>
        <v>99.996974579478746</v>
      </c>
      <c r="O10856" s="36">
        <f t="shared" si="981"/>
        <v>99.996975076884056</v>
      </c>
      <c r="P10856" s="36">
        <f t="shared" si="982"/>
        <v>4.974053098294462E-7</v>
      </c>
      <c r="Q10856" s="36">
        <f t="shared" si="983"/>
        <v>6.3308305359693413E-9</v>
      </c>
    </row>
    <row r="10857" spans="1:17" x14ac:dyDescent="0.3">
      <c r="A10857" s="30">
        <v>2830945</v>
      </c>
      <c r="B10857" s="14">
        <v>133</v>
      </c>
      <c r="C10857" s="14" t="s">
        <v>17</v>
      </c>
      <c r="D10857" s="14" t="s">
        <v>55</v>
      </c>
      <c r="E10857" s="14" t="s">
        <v>56</v>
      </c>
      <c r="F10857" s="48">
        <v>500</v>
      </c>
      <c r="G10857" s="38">
        <v>1247.83</v>
      </c>
      <c r="H10857" s="14" t="s">
        <v>218</v>
      </c>
      <c r="I10857" s="38">
        <v>1.23287E-2</v>
      </c>
      <c r="J10857" s="38">
        <v>4427.701</v>
      </c>
      <c r="K10857" s="39" t="str">
        <f t="shared" si="979"/>
        <v>Kampina &amp; Oisterwijkse Vennen_H3130</v>
      </c>
      <c r="L10857" s="40">
        <f>VLOOKUP(D10857,DATA!A:F,5,FALSE)</f>
        <v>0</v>
      </c>
      <c r="M10857" s="41">
        <f>VLOOKUP(D10857,DATA!A:F,6,FALSE)</f>
        <v>3.5</v>
      </c>
      <c r="N10857" s="40">
        <f t="shared" si="980"/>
        <v>50</v>
      </c>
      <c r="O10857" s="40">
        <f t="shared" si="981"/>
        <v>50</v>
      </c>
      <c r="P10857" s="40">
        <f>J10857/10000*I10857</f>
        <v>5.4587797318699999E-3</v>
      </c>
      <c r="Q10857" s="40">
        <f>IF(AND(H10857&lt;&gt;"below",I10857&gt;=0.005),M10857*P10857,0)</f>
        <v>1.9105729061545E-2</v>
      </c>
    </row>
    <row r="10858" spans="1:17" x14ac:dyDescent="0.3">
      <c r="A10858" s="29">
        <v>2830945</v>
      </c>
      <c r="B10858" s="1">
        <v>133</v>
      </c>
      <c r="C10858" s="1" t="s">
        <v>17</v>
      </c>
      <c r="D10858" s="1" t="s">
        <v>90</v>
      </c>
      <c r="E10858" s="1" t="s">
        <v>91</v>
      </c>
      <c r="F10858" s="47">
        <v>1071</v>
      </c>
      <c r="G10858" s="34">
        <v>1247.83</v>
      </c>
      <c r="H10858" s="1" t="s">
        <v>218</v>
      </c>
      <c r="I10858" s="34">
        <v>1.23287E-2</v>
      </c>
      <c r="J10858" s="34">
        <v>771.58090000000004</v>
      </c>
      <c r="K10858" s="35" t="str">
        <f t="shared" si="979"/>
        <v>Kampina &amp; Oisterwijkse Vennen_Lg04</v>
      </c>
      <c r="L10858" s="36">
        <f>VLOOKUP(D10858,DATA!A:F,5,FALSE)</f>
        <v>1.3726988247862192E-2</v>
      </c>
      <c r="M10858" s="37">
        <f>VLOOKUP(D10858,DATA!A:F,6,FALSE)</f>
        <v>1285.5</v>
      </c>
      <c r="N10858" s="36">
        <f t="shared" si="980"/>
        <v>37.353161889349771</v>
      </c>
      <c r="O10858" s="36">
        <f t="shared" si="981"/>
        <v>37.357122191917504</v>
      </c>
      <c r="P10858" s="36">
        <f t="shared" si="982"/>
        <v>3.96030256773372E-3</v>
      </c>
      <c r="Q10858" s="36">
        <f t="shared" si="983"/>
        <v>3.055693819484295E-2</v>
      </c>
    </row>
    <row r="10859" spans="1:17" x14ac:dyDescent="0.3">
      <c r="A10859" s="29">
        <v>2830945</v>
      </c>
      <c r="B10859" s="1">
        <v>133</v>
      </c>
      <c r="C10859" s="1" t="s">
        <v>17</v>
      </c>
      <c r="D10859" s="1" t="s">
        <v>89</v>
      </c>
      <c r="E10859" s="1" t="s">
        <v>54</v>
      </c>
      <c r="F10859" s="47">
        <v>714</v>
      </c>
      <c r="G10859" s="34">
        <v>1247.83</v>
      </c>
      <c r="H10859" s="1" t="s">
        <v>218</v>
      </c>
      <c r="I10859" s="34">
        <v>1.23287E-2</v>
      </c>
      <c r="J10859" s="34">
        <v>144.45510999999999</v>
      </c>
      <c r="K10859" s="35" t="str">
        <f t="shared" si="979"/>
        <v>Kampina &amp; Oisterwijkse Vennen_L4030</v>
      </c>
      <c r="L10859" s="36">
        <f>VLOOKUP(D10859,DATA!A:F,5,FALSE)</f>
        <v>1.0986712608830001E-2</v>
      </c>
      <c r="M10859" s="37">
        <f>VLOOKUP(D10859,DATA!A:F,6,FALSE)</f>
        <v>982</v>
      </c>
      <c r="N10859" s="36">
        <f t="shared" si="980"/>
        <v>94.885531806865416</v>
      </c>
      <c r="O10859" s="36">
        <f t="shared" si="981"/>
        <v>94.886189100040809</v>
      </c>
      <c r="P10859" s="36">
        <f t="shared" si="982"/>
        <v>6.5729317539364729E-4</v>
      </c>
      <c r="Q10859" s="36">
        <f t="shared" si="983"/>
        <v>9.49493579537386E-4</v>
      </c>
    </row>
    <row r="10860" spans="1:17" x14ac:dyDescent="0.3">
      <c r="A10860" s="30">
        <v>2830946</v>
      </c>
      <c r="B10860" s="14">
        <v>133</v>
      </c>
      <c r="C10860" s="14" t="s">
        <v>17</v>
      </c>
      <c r="D10860" s="14" t="s">
        <v>55</v>
      </c>
      <c r="E10860" s="14" t="s">
        <v>56</v>
      </c>
      <c r="F10860" s="48">
        <v>500</v>
      </c>
      <c r="G10860" s="38">
        <v>1215.49</v>
      </c>
      <c r="H10860" s="14" t="s">
        <v>218</v>
      </c>
      <c r="I10860" s="38">
        <v>1.21049E-2</v>
      </c>
      <c r="J10860" s="38">
        <v>2070.0626999999999</v>
      </c>
      <c r="K10860" s="39" t="str">
        <f t="shared" si="979"/>
        <v>Kampina &amp; Oisterwijkse Vennen_H3130</v>
      </c>
      <c r="L10860" s="40">
        <f>VLOOKUP(D10860,DATA!A:F,5,FALSE)</f>
        <v>0</v>
      </c>
      <c r="M10860" s="41">
        <f>VLOOKUP(D10860,DATA!A:F,6,FALSE)</f>
        <v>3.5</v>
      </c>
      <c r="N10860" s="40">
        <f t="shared" si="980"/>
        <v>50</v>
      </c>
      <c r="O10860" s="40">
        <f t="shared" si="981"/>
        <v>50</v>
      </c>
      <c r="P10860" s="40">
        <f>J10860/10000*I10860</f>
        <v>2.5057901977229998E-3</v>
      </c>
      <c r="Q10860" s="40">
        <f>IF(AND(H10860&lt;&gt;"below",I10860&gt;=0.005),M10860*P10860,0)</f>
        <v>8.7702656920304999E-3</v>
      </c>
    </row>
    <row r="10861" spans="1:17" x14ac:dyDescent="0.3">
      <c r="A10861" s="29">
        <v>2830946</v>
      </c>
      <c r="B10861" s="1">
        <v>133</v>
      </c>
      <c r="C10861" s="1" t="s">
        <v>17</v>
      </c>
      <c r="D10861" s="1" t="s">
        <v>89</v>
      </c>
      <c r="E10861" s="1" t="s">
        <v>54</v>
      </c>
      <c r="F10861" s="47">
        <v>714</v>
      </c>
      <c r="G10861" s="34">
        <v>1215.49</v>
      </c>
      <c r="H10861" s="1" t="s">
        <v>218</v>
      </c>
      <c r="I10861" s="34">
        <v>1.21049E-2</v>
      </c>
      <c r="J10861" s="34">
        <v>980.01689999999996</v>
      </c>
      <c r="K10861" s="35" t="str">
        <f t="shared" si="979"/>
        <v>Kampina &amp; Oisterwijkse Vennen_L4030</v>
      </c>
      <c r="L10861" s="36">
        <f>VLOOKUP(D10861,DATA!A:F,5,FALSE)</f>
        <v>1.0986712608830001E-2</v>
      </c>
      <c r="M10861" s="37">
        <f>VLOOKUP(D10861,DATA!A:F,6,FALSE)</f>
        <v>982</v>
      </c>
      <c r="N10861" s="36">
        <f t="shared" si="980"/>
        <v>92.859385493557994</v>
      </c>
      <c r="O10861" s="36">
        <f t="shared" si="981"/>
        <v>92.860267284450387</v>
      </c>
      <c r="P10861" s="36">
        <f t="shared" si="982"/>
        <v>8.8179089239304176E-4</v>
      </c>
      <c r="Q10861" s="36">
        <f t="shared" si="983"/>
        <v>8.6416997681126231E-3</v>
      </c>
    </row>
    <row r="10862" spans="1:17" x14ac:dyDescent="0.3">
      <c r="A10862" s="29">
        <v>2830948</v>
      </c>
      <c r="B10862" s="1">
        <v>133</v>
      </c>
      <c r="C10862" s="1" t="s">
        <v>17</v>
      </c>
      <c r="D10862" s="1" t="s">
        <v>59</v>
      </c>
      <c r="E10862" s="1" t="s">
        <v>60</v>
      </c>
      <c r="F10862" s="47">
        <v>1071</v>
      </c>
      <c r="G10862" s="34">
        <v>1407.38</v>
      </c>
      <c r="H10862" s="1" t="s">
        <v>218</v>
      </c>
      <c r="I10862" s="34">
        <v>1.5019899999999999E-2</v>
      </c>
      <c r="J10862" s="34">
        <v>272.12268</v>
      </c>
      <c r="K10862" s="35" t="str">
        <f t="shared" si="979"/>
        <v>Kampina &amp; Oisterwijkse Vennen_H9190</v>
      </c>
      <c r="L10862" s="36">
        <f>VLOOKUP(D10862,DATA!A:F,5,FALSE)</f>
        <v>1.3726988247862192E-2</v>
      </c>
      <c r="M10862" s="37">
        <f>VLOOKUP(D10862,DATA!A:F,6,FALSE)</f>
        <v>1285.5</v>
      </c>
      <c r="N10862" s="36">
        <f t="shared" si="980"/>
        <v>84.198142016083381</v>
      </c>
      <c r="O10862" s="36">
        <f t="shared" si="981"/>
        <v>84.200884994203548</v>
      </c>
      <c r="P10862" s="36">
        <f t="shared" si="982"/>
        <v>2.7429781201675496E-3</v>
      </c>
      <c r="Q10862" s="36">
        <f t="shared" si="983"/>
        <v>7.4642655724135561E-3</v>
      </c>
    </row>
    <row r="10863" spans="1:17" x14ac:dyDescent="0.3">
      <c r="A10863" s="29">
        <v>2830948</v>
      </c>
      <c r="B10863" s="1">
        <v>133</v>
      </c>
      <c r="C10863" s="1" t="s">
        <v>17</v>
      </c>
      <c r="D10863" s="1" t="s">
        <v>85</v>
      </c>
      <c r="E10863" s="1" t="s">
        <v>60</v>
      </c>
      <c r="F10863" s="47">
        <v>1071</v>
      </c>
      <c r="G10863" s="34">
        <v>1407.38</v>
      </c>
      <c r="H10863" s="1" t="s">
        <v>218</v>
      </c>
      <c r="I10863" s="34">
        <v>1.5019899999999999E-2</v>
      </c>
      <c r="J10863" s="34">
        <v>5179.8639999999996</v>
      </c>
      <c r="K10863" s="35" t="str">
        <f t="shared" si="979"/>
        <v>Kampina &amp; Oisterwijkse Vennen_ZGH9190</v>
      </c>
      <c r="L10863" s="36">
        <f>VLOOKUP(D10863,DATA!A:F,5,FALSE)</f>
        <v>1.3726988247862192E-2</v>
      </c>
      <c r="M10863" s="37">
        <f>VLOOKUP(D10863,DATA!A:F,6,FALSE)</f>
        <v>1285.5</v>
      </c>
      <c r="N10863" s="36">
        <f t="shared" si="980"/>
        <v>84.198142016083381</v>
      </c>
      <c r="O10863" s="36">
        <f t="shared" si="981"/>
        <v>84.200884994203548</v>
      </c>
      <c r="P10863" s="36">
        <f t="shared" si="982"/>
        <v>2.7429781201675496E-3</v>
      </c>
      <c r="Q10863" s="36">
        <f t="shared" si="983"/>
        <v>0.14208253617443564</v>
      </c>
    </row>
    <row r="10864" spans="1:17" x14ac:dyDescent="0.3">
      <c r="A10864" s="29">
        <v>2830949</v>
      </c>
      <c r="B10864" s="1">
        <v>133</v>
      </c>
      <c r="C10864" s="1" t="s">
        <v>17</v>
      </c>
      <c r="D10864" s="1" t="s">
        <v>70</v>
      </c>
      <c r="E10864" s="1" t="s">
        <v>71</v>
      </c>
      <c r="F10864" s="47">
        <v>1071</v>
      </c>
      <c r="G10864" s="34">
        <v>1970.52</v>
      </c>
      <c r="H10864" s="1" t="s">
        <v>218</v>
      </c>
      <c r="I10864" s="34">
        <v>2.3987000000000001E-2</v>
      </c>
      <c r="J10864" s="34">
        <v>1030.9302</v>
      </c>
      <c r="K10864" s="35" t="str">
        <f t="shared" si="979"/>
        <v>Kampina &amp; Oisterwijkse Vennen_H9120</v>
      </c>
      <c r="L10864" s="36">
        <f>VLOOKUP(D10864,DATA!A:F,5,FALSE)</f>
        <v>1.3726988247862192E-2</v>
      </c>
      <c r="M10864" s="37">
        <f>VLOOKUP(D10864,DATA!A:F,6,FALSE)</f>
        <v>1285.5</v>
      </c>
      <c r="N10864" s="36">
        <f t="shared" si="980"/>
        <v>99.991755209683305</v>
      </c>
      <c r="O10864" s="36">
        <f t="shared" si="981"/>
        <v>99.991757923768759</v>
      </c>
      <c r="P10864" s="36">
        <f t="shared" si="982"/>
        <v>2.7140854541585213E-6</v>
      </c>
      <c r="Q10864" s="36">
        <f t="shared" si="983"/>
        <v>2.7980326600727355E-5</v>
      </c>
    </row>
    <row r="10865" spans="1:17" x14ac:dyDescent="0.3">
      <c r="A10865" s="29">
        <v>2830949</v>
      </c>
      <c r="B10865" s="1">
        <v>133</v>
      </c>
      <c r="C10865" s="1" t="s">
        <v>17</v>
      </c>
      <c r="D10865" s="1" t="s">
        <v>85</v>
      </c>
      <c r="E10865" s="1" t="s">
        <v>60</v>
      </c>
      <c r="F10865" s="47">
        <v>1071</v>
      </c>
      <c r="G10865" s="34">
        <v>1970.52</v>
      </c>
      <c r="H10865" s="1" t="s">
        <v>218</v>
      </c>
      <c r="I10865" s="34">
        <v>2.3987000000000001E-2</v>
      </c>
      <c r="J10865" s="34">
        <v>2837.52</v>
      </c>
      <c r="K10865" s="35" t="str">
        <f t="shared" si="979"/>
        <v>Kampina &amp; Oisterwijkse Vennen_ZGH9190</v>
      </c>
      <c r="L10865" s="36">
        <f>VLOOKUP(D10865,DATA!A:F,5,FALSE)</f>
        <v>1.3726988247862192E-2</v>
      </c>
      <c r="M10865" s="37">
        <f>VLOOKUP(D10865,DATA!A:F,6,FALSE)</f>
        <v>1285.5</v>
      </c>
      <c r="N10865" s="36">
        <f t="shared" si="980"/>
        <v>99.991755209683305</v>
      </c>
      <c r="O10865" s="36">
        <f t="shared" si="981"/>
        <v>99.991757923768759</v>
      </c>
      <c r="P10865" s="36">
        <f t="shared" si="982"/>
        <v>2.7140854541585213E-6</v>
      </c>
      <c r="Q10865" s="36">
        <f t="shared" si="983"/>
        <v>7.7012717578838879E-5</v>
      </c>
    </row>
    <row r="10866" spans="1:17" x14ac:dyDescent="0.3">
      <c r="A10866" s="29">
        <v>2830949</v>
      </c>
      <c r="B10866" s="1">
        <v>133</v>
      </c>
      <c r="C10866" s="1" t="s">
        <v>17</v>
      </c>
      <c r="D10866" s="1" t="s">
        <v>22</v>
      </c>
      <c r="E10866" s="1" t="s">
        <v>23</v>
      </c>
      <c r="F10866" s="47">
        <v>1857</v>
      </c>
      <c r="G10866" s="34">
        <v>1970.52</v>
      </c>
      <c r="H10866" s="1" t="s">
        <v>218</v>
      </c>
      <c r="I10866" s="34">
        <v>2.3987000000000001E-2</v>
      </c>
      <c r="J10866" s="34">
        <v>1172.6125</v>
      </c>
      <c r="K10866" s="35" t="str">
        <f t="shared" si="979"/>
        <v>Kampina &amp; Oisterwijkse Vennen_H91E0C</v>
      </c>
      <c r="L10866" s="36">
        <f>VLOOKUP(D10866,DATA!A:F,5,FALSE)</f>
        <v>6.9280917156857415E-3</v>
      </c>
      <c r="M10866" s="37">
        <f>VLOOKUP(D10866,DATA!A:F,6,FALSE)</f>
        <v>2282</v>
      </c>
      <c r="N10866" s="36">
        <f t="shared" si="980"/>
        <v>10.358954405584972</v>
      </c>
      <c r="O10866" s="36">
        <f t="shared" si="981"/>
        <v>10.360497672368089</v>
      </c>
      <c r="P10866" s="36">
        <f t="shared" si="982"/>
        <v>1.5432667831163371E-3</v>
      </c>
      <c r="Q10866" s="36">
        <f t="shared" si="983"/>
        <v>1.8096539207170057E-2</v>
      </c>
    </row>
    <row r="10867" spans="1:17" x14ac:dyDescent="0.3">
      <c r="A10867" s="29">
        <v>2830950</v>
      </c>
      <c r="B10867" s="1">
        <v>133</v>
      </c>
      <c r="C10867" s="1" t="s">
        <v>17</v>
      </c>
      <c r="D10867" s="1" t="s">
        <v>22</v>
      </c>
      <c r="E10867" s="1" t="s">
        <v>23</v>
      </c>
      <c r="F10867" s="47">
        <v>1857</v>
      </c>
      <c r="G10867" s="34">
        <v>1977.33</v>
      </c>
      <c r="H10867" s="1" t="s">
        <v>218</v>
      </c>
      <c r="I10867" s="34">
        <v>2.52E-2</v>
      </c>
      <c r="J10867" s="34">
        <v>3158.3555000000001</v>
      </c>
      <c r="K10867" s="35" t="str">
        <f t="shared" si="979"/>
        <v>Kampina &amp; Oisterwijkse Vennen_H91E0C</v>
      </c>
      <c r="L10867" s="36">
        <f>VLOOKUP(D10867,DATA!A:F,5,FALSE)</f>
        <v>6.9280917156857415E-3</v>
      </c>
      <c r="M10867" s="37">
        <f>VLOOKUP(D10867,DATA!A:F,6,FALSE)</f>
        <v>2282</v>
      </c>
      <c r="N10867" s="36">
        <f t="shared" si="980"/>
        <v>10.805330486813601</v>
      </c>
      <c r="O10867" s="36">
        <f t="shared" si="981"/>
        <v>10.807013241631518</v>
      </c>
      <c r="P10867" s="36">
        <f t="shared" si="982"/>
        <v>1.6827548179172425E-3</v>
      </c>
      <c r="Q10867" s="36">
        <f t="shared" si="983"/>
        <v>5.314737934320421E-2</v>
      </c>
    </row>
    <row r="10868" spans="1:17" x14ac:dyDescent="0.3">
      <c r="A10868" s="29">
        <v>2830951</v>
      </c>
      <c r="B10868" s="1">
        <v>133</v>
      </c>
      <c r="C10868" s="1" t="s">
        <v>17</v>
      </c>
      <c r="D10868" s="1" t="s">
        <v>70</v>
      </c>
      <c r="E10868" s="1" t="s">
        <v>71</v>
      </c>
      <c r="F10868" s="47">
        <v>1071</v>
      </c>
      <c r="G10868" s="34">
        <v>1819.16</v>
      </c>
      <c r="H10868" s="1" t="s">
        <v>218</v>
      </c>
      <c r="I10868" s="34">
        <v>2.3581000000000001E-2</v>
      </c>
      <c r="J10868" s="34">
        <v>455.75</v>
      </c>
      <c r="K10868" s="35" t="str">
        <f t="shared" si="979"/>
        <v>Kampina &amp; Oisterwijkse Vennen_H9120</v>
      </c>
      <c r="L10868" s="36">
        <f>VLOOKUP(D10868,DATA!A:F,5,FALSE)</f>
        <v>1.3726988247862192E-2</v>
      </c>
      <c r="M10868" s="37">
        <f>VLOOKUP(D10868,DATA!A:F,6,FALSE)</f>
        <v>1285.5</v>
      </c>
      <c r="N10868" s="36">
        <f t="shared" si="980"/>
        <v>99.934193235805736</v>
      </c>
      <c r="O10868" s="36">
        <f t="shared" si="981"/>
        <v>99.934214519741133</v>
      </c>
      <c r="P10868" s="36">
        <f t="shared" si="982"/>
        <v>2.1283935396354536E-5</v>
      </c>
      <c r="Q10868" s="36">
        <f t="shared" si="983"/>
        <v>9.7001535568885805E-5</v>
      </c>
    </row>
    <row r="10869" spans="1:17" x14ac:dyDescent="0.3">
      <c r="A10869" s="29">
        <v>2830952</v>
      </c>
      <c r="B10869" s="1">
        <v>133</v>
      </c>
      <c r="C10869" s="1" t="s">
        <v>17</v>
      </c>
      <c r="D10869" s="1" t="s">
        <v>53</v>
      </c>
      <c r="E10869" s="1" t="s">
        <v>54</v>
      </c>
      <c r="F10869" s="47">
        <v>714</v>
      </c>
      <c r="G10869" s="34">
        <v>1358.54</v>
      </c>
      <c r="H10869" s="1" t="s">
        <v>218</v>
      </c>
      <c r="I10869" s="34">
        <v>1.6098500000000002E-2</v>
      </c>
      <c r="J10869" s="34">
        <v>1971.2462</v>
      </c>
      <c r="K10869" s="35" t="str">
        <f t="shared" si="979"/>
        <v>Kampina &amp; Oisterwijkse Vennen_H4030</v>
      </c>
      <c r="L10869" s="36">
        <f>VLOOKUP(D10869,DATA!A:F,5,FALSE)</f>
        <v>1.0986712608830001E-2</v>
      </c>
      <c r="M10869" s="37">
        <f>VLOOKUP(D10869,DATA!A:F,6,FALSE)</f>
        <v>982</v>
      </c>
      <c r="N10869" s="36">
        <f t="shared" si="980"/>
        <v>98.427938329024514</v>
      </c>
      <c r="O10869" s="36">
        <f t="shared" si="981"/>
        <v>98.428211984375835</v>
      </c>
      <c r="P10869" s="36">
        <f t="shared" si="982"/>
        <v>2.7365535132162222E-4</v>
      </c>
      <c r="Q10869" s="36">
        <f t="shared" si="983"/>
        <v>5.3944207140241276E-3</v>
      </c>
    </row>
    <row r="10870" spans="1:17" x14ac:dyDescent="0.3">
      <c r="A10870" s="29">
        <v>2830953</v>
      </c>
      <c r="B10870" s="1">
        <v>133</v>
      </c>
      <c r="C10870" s="1" t="s">
        <v>17</v>
      </c>
      <c r="D10870" s="1" t="s">
        <v>41</v>
      </c>
      <c r="E10870" s="1" t="s">
        <v>42</v>
      </c>
      <c r="F10870" s="47">
        <v>1071</v>
      </c>
      <c r="G10870" s="34">
        <v>1242.17</v>
      </c>
      <c r="H10870" s="1" t="s">
        <v>218</v>
      </c>
      <c r="I10870" s="34">
        <v>1.47504E-2</v>
      </c>
      <c r="J10870" s="34">
        <v>6076.4</v>
      </c>
      <c r="K10870" s="35" t="str">
        <f t="shared" si="979"/>
        <v>Kampina &amp; Oisterwijkse Vennen_H4010A</v>
      </c>
      <c r="L10870" s="36">
        <f>VLOOKUP(D10870,DATA!A:F,5,FALSE)</f>
        <v>1.3726988247862192E-2</v>
      </c>
      <c r="M10870" s="37">
        <f>VLOOKUP(D10870,DATA!A:F,6,FALSE)</f>
        <v>1285.5</v>
      </c>
      <c r="N10870" s="36">
        <f t="shared" si="980"/>
        <v>35.553647036918797</v>
      </c>
      <c r="O10870" s="36">
        <f t="shared" si="981"/>
        <v>35.5582865698725</v>
      </c>
      <c r="P10870" s="36">
        <f t="shared" si="982"/>
        <v>4.6395329537034513E-3</v>
      </c>
      <c r="Q10870" s="36">
        <f t="shared" si="983"/>
        <v>0.28191658039883649</v>
      </c>
    </row>
    <row r="10871" spans="1:17" x14ac:dyDescent="0.3">
      <c r="A10871" s="29">
        <v>2830954</v>
      </c>
      <c r="B10871" s="1">
        <v>133</v>
      </c>
      <c r="C10871" s="1" t="s">
        <v>17</v>
      </c>
      <c r="D10871" s="1" t="s">
        <v>81</v>
      </c>
      <c r="E10871" s="1" t="s">
        <v>42</v>
      </c>
      <c r="F10871" s="47">
        <v>1071</v>
      </c>
      <c r="G10871" s="34">
        <v>1194.01</v>
      </c>
      <c r="H10871" s="1" t="s">
        <v>218</v>
      </c>
      <c r="I10871" s="34">
        <v>1.45459E-2</v>
      </c>
      <c r="J10871" s="34">
        <v>13.794328999999999</v>
      </c>
      <c r="K10871" s="35" t="str">
        <f t="shared" si="979"/>
        <v>Kampina &amp; Oisterwijkse Vennen_ZGH4010A</v>
      </c>
      <c r="L10871" s="36">
        <f>VLOOKUP(D10871,DATA!A:F,5,FALSE)</f>
        <v>1.3726988247862192E-2</v>
      </c>
      <c r="M10871" s="37">
        <f>VLOOKUP(D10871,DATA!A:F,6,FALSE)</f>
        <v>1285.5</v>
      </c>
      <c r="N10871" s="36">
        <f t="shared" si="980"/>
        <v>22.168357074845563</v>
      </c>
      <c r="O10871" s="36">
        <f t="shared" si="981"/>
        <v>22.171802395909452</v>
      </c>
      <c r="P10871" s="36">
        <f t="shared" si="982"/>
        <v>3.445321063889395E-3</v>
      </c>
      <c r="Q10871" s="36">
        <f t="shared" si="983"/>
        <v>4.7525892265920332E-4</v>
      </c>
    </row>
    <row r="10872" spans="1:17" x14ac:dyDescent="0.3">
      <c r="A10872" s="29">
        <v>2830955</v>
      </c>
      <c r="B10872" s="1">
        <v>133</v>
      </c>
      <c r="C10872" s="1" t="s">
        <v>17</v>
      </c>
      <c r="D10872" s="1" t="s">
        <v>41</v>
      </c>
      <c r="E10872" s="1" t="s">
        <v>42</v>
      </c>
      <c r="F10872" s="47">
        <v>1071</v>
      </c>
      <c r="G10872" s="34">
        <v>1079.76</v>
      </c>
      <c r="H10872" s="1" t="s">
        <v>218</v>
      </c>
      <c r="I10872" s="34">
        <v>1.33332E-2</v>
      </c>
      <c r="J10872" s="34">
        <v>6360.0933000000005</v>
      </c>
      <c r="K10872" s="35" t="str">
        <f t="shared" si="979"/>
        <v>Kampina &amp; Oisterwijkse Vennen_H4010A</v>
      </c>
      <c r="L10872" s="36">
        <f>VLOOKUP(D10872,DATA!A:F,5,FALSE)</f>
        <v>1.3726988247862192E-2</v>
      </c>
      <c r="M10872" s="37">
        <f>VLOOKUP(D10872,DATA!A:F,6,FALSE)</f>
        <v>1285.5</v>
      </c>
      <c r="N10872" s="36">
        <f t="shared" si="980"/>
        <v>5.6030875996393057</v>
      </c>
      <c r="O10872" s="36">
        <f t="shared" si="981"/>
        <v>5.6040557217679137</v>
      </c>
      <c r="P10872" s="36">
        <f t="shared" si="982"/>
        <v>9.6812212860797331E-4</v>
      </c>
      <c r="Q10872" s="36">
        <f t="shared" si="983"/>
        <v>6.15734706374131E-2</v>
      </c>
    </row>
    <row r="10873" spans="1:17" x14ac:dyDescent="0.3">
      <c r="A10873" s="29">
        <v>2830955</v>
      </c>
      <c r="B10873" s="1">
        <v>133</v>
      </c>
      <c r="C10873" s="1" t="s">
        <v>17</v>
      </c>
      <c r="D10873" s="1" t="s">
        <v>81</v>
      </c>
      <c r="E10873" s="1" t="s">
        <v>42</v>
      </c>
      <c r="F10873" s="47">
        <v>1071</v>
      </c>
      <c r="G10873" s="34">
        <v>1079.76</v>
      </c>
      <c r="H10873" s="1" t="s">
        <v>218</v>
      </c>
      <c r="I10873" s="34">
        <v>1.33332E-2</v>
      </c>
      <c r="J10873" s="34">
        <v>713.08299999999997</v>
      </c>
      <c r="K10873" s="35" t="str">
        <f t="shared" si="979"/>
        <v>Kampina &amp; Oisterwijkse Vennen_ZGH4010A</v>
      </c>
      <c r="L10873" s="36">
        <f>VLOOKUP(D10873,DATA!A:F,5,FALSE)</f>
        <v>1.3726988247862192E-2</v>
      </c>
      <c r="M10873" s="37">
        <f>VLOOKUP(D10873,DATA!A:F,6,FALSE)</f>
        <v>1285.5</v>
      </c>
      <c r="N10873" s="36">
        <f t="shared" si="980"/>
        <v>5.6030875996393057</v>
      </c>
      <c r="O10873" s="36">
        <f t="shared" si="981"/>
        <v>5.6040557217679137</v>
      </c>
      <c r="P10873" s="36">
        <f t="shared" si="982"/>
        <v>9.6812212860797331E-4</v>
      </c>
      <c r="Q10873" s="36">
        <f t="shared" si="983"/>
        <v>6.9035143183415939E-3</v>
      </c>
    </row>
    <row r="10874" spans="1:17" x14ac:dyDescent="0.3">
      <c r="A10874" s="29">
        <v>2830955</v>
      </c>
      <c r="B10874" s="1">
        <v>133</v>
      </c>
      <c r="C10874" s="1" t="s">
        <v>17</v>
      </c>
      <c r="D10874" s="1" t="s">
        <v>53</v>
      </c>
      <c r="E10874" s="1" t="s">
        <v>54</v>
      </c>
      <c r="F10874" s="47">
        <v>714</v>
      </c>
      <c r="G10874" s="34">
        <v>1079.76</v>
      </c>
      <c r="H10874" s="1" t="s">
        <v>218</v>
      </c>
      <c r="I10874" s="34">
        <v>1.33332E-2</v>
      </c>
      <c r="J10874" s="34">
        <v>1842.5491</v>
      </c>
      <c r="K10874" s="35" t="str">
        <f t="shared" si="979"/>
        <v>Kampina &amp; Oisterwijkse Vennen_H4030</v>
      </c>
      <c r="L10874" s="36">
        <f>VLOOKUP(D10874,DATA!A:F,5,FALSE)</f>
        <v>1.0986712608830001E-2</v>
      </c>
      <c r="M10874" s="37">
        <f>VLOOKUP(D10874,DATA!A:F,6,FALSE)</f>
        <v>982</v>
      </c>
      <c r="N10874" s="36">
        <f t="shared" si="980"/>
        <v>74.5368442992377</v>
      </c>
      <c r="O10874" s="36">
        <f t="shared" si="981"/>
        <v>74.539624459137798</v>
      </c>
      <c r="P10874" s="36">
        <f t="shared" si="982"/>
        <v>2.7801599000980559E-3</v>
      </c>
      <c r="Q10874" s="36">
        <f t="shared" si="983"/>
        <v>5.1225811217817628E-2</v>
      </c>
    </row>
    <row r="10875" spans="1:17" x14ac:dyDescent="0.3">
      <c r="A10875" s="29">
        <v>2830955</v>
      </c>
      <c r="B10875" s="1">
        <v>133</v>
      </c>
      <c r="C10875" s="1" t="s">
        <v>17</v>
      </c>
      <c r="D10875" s="1" t="s">
        <v>86</v>
      </c>
      <c r="E10875" s="1" t="s">
        <v>44</v>
      </c>
      <c r="F10875" s="47">
        <v>1071</v>
      </c>
      <c r="G10875" s="34">
        <v>1079.76</v>
      </c>
      <c r="H10875" s="1" t="s">
        <v>218</v>
      </c>
      <c r="I10875" s="34">
        <v>1.33332E-2</v>
      </c>
      <c r="J10875" s="34">
        <v>1084.268</v>
      </c>
      <c r="K10875" s="35" t="str">
        <f t="shared" si="979"/>
        <v>Kampina &amp; Oisterwijkse Vennen_ZGH7150</v>
      </c>
      <c r="L10875" s="36">
        <f>VLOOKUP(D10875,DATA!A:F,5,FALSE)</f>
        <v>1.3726988247862192E-2</v>
      </c>
      <c r="M10875" s="37">
        <f>VLOOKUP(D10875,DATA!A:F,6,FALSE)</f>
        <v>1285.5</v>
      </c>
      <c r="N10875" s="36">
        <f t="shared" si="980"/>
        <v>5.6030875996393057</v>
      </c>
      <c r="O10875" s="36">
        <f t="shared" si="981"/>
        <v>5.6040557217679137</v>
      </c>
      <c r="P10875" s="36">
        <f t="shared" si="982"/>
        <v>9.6812212860797331E-4</v>
      </c>
      <c r="Q10875" s="36">
        <f t="shared" si="983"/>
        <v>1.0497038441415101E-2</v>
      </c>
    </row>
    <row r="10876" spans="1:17" x14ac:dyDescent="0.3">
      <c r="A10876" s="29">
        <v>2830956</v>
      </c>
      <c r="B10876" s="1">
        <v>133</v>
      </c>
      <c r="C10876" s="1" t="s">
        <v>17</v>
      </c>
      <c r="D10876" s="1" t="s">
        <v>53</v>
      </c>
      <c r="E10876" s="1" t="s">
        <v>54</v>
      </c>
      <c r="F10876" s="47">
        <v>714</v>
      </c>
      <c r="G10876" s="34">
        <v>1050.54</v>
      </c>
      <c r="H10876" s="1" t="s">
        <v>218</v>
      </c>
      <c r="I10876" s="34">
        <v>1.32426E-2</v>
      </c>
      <c r="J10876" s="34">
        <v>1221.2376999999999</v>
      </c>
      <c r="K10876" s="35" t="str">
        <f t="shared" si="979"/>
        <v>Kampina &amp; Oisterwijkse Vennen_H4030</v>
      </c>
      <c r="L10876" s="36">
        <f>VLOOKUP(D10876,DATA!A:F,5,FALSE)</f>
        <v>1.0986712608830001E-2</v>
      </c>
      <c r="M10876" s="37">
        <f>VLOOKUP(D10876,DATA!A:F,6,FALSE)</f>
        <v>982</v>
      </c>
      <c r="N10876" s="36">
        <f t="shared" si="980"/>
        <v>67.983840602142578</v>
      </c>
      <c r="O10876" s="36">
        <f t="shared" si="981"/>
        <v>67.987007285141715</v>
      </c>
      <c r="P10876" s="36">
        <f t="shared" si="982"/>
        <v>3.166682999136583E-3</v>
      </c>
      <c r="Q10876" s="36">
        <f t="shared" si="983"/>
        <v>3.8672726624946627E-2</v>
      </c>
    </row>
    <row r="10877" spans="1:17" x14ac:dyDescent="0.3">
      <c r="A10877" s="29">
        <v>2830957</v>
      </c>
      <c r="B10877" s="1">
        <v>133</v>
      </c>
      <c r="C10877" s="1" t="s">
        <v>17</v>
      </c>
      <c r="D10877" s="1" t="s">
        <v>81</v>
      </c>
      <c r="E10877" s="1" t="s">
        <v>42</v>
      </c>
      <c r="F10877" s="47">
        <v>1071</v>
      </c>
      <c r="G10877" s="34">
        <v>1176.26</v>
      </c>
      <c r="H10877" s="1" t="s">
        <v>218</v>
      </c>
      <c r="I10877" s="34">
        <v>1.5197E-2</v>
      </c>
      <c r="J10877" s="34">
        <v>3382.4893000000002</v>
      </c>
      <c r="K10877" s="35" t="str">
        <f t="shared" si="979"/>
        <v>Kampina &amp; Oisterwijkse Vennen_ZGH4010A</v>
      </c>
      <c r="L10877" s="36">
        <f>VLOOKUP(D10877,DATA!A:F,5,FALSE)</f>
        <v>1.3726988247862192E-2</v>
      </c>
      <c r="M10877" s="37">
        <f>VLOOKUP(D10877,DATA!A:F,6,FALSE)</f>
        <v>1285.5</v>
      </c>
      <c r="N10877" s="36">
        <f t="shared" si="980"/>
        <v>18.249470868726675</v>
      </c>
      <c r="O10877" s="36">
        <f t="shared" si="981"/>
        <v>18.252583321276312</v>
      </c>
      <c r="P10877" s="36">
        <f t="shared" si="982"/>
        <v>3.1124525496366573E-3</v>
      </c>
      <c r="Q10877" s="36">
        <f t="shared" si="983"/>
        <v>0.10527837445903712</v>
      </c>
    </row>
    <row r="10878" spans="1:17" x14ac:dyDescent="0.3">
      <c r="A10878" s="29">
        <v>2830958</v>
      </c>
      <c r="B10878" s="1">
        <v>133</v>
      </c>
      <c r="C10878" s="1" t="s">
        <v>17</v>
      </c>
      <c r="D10878" s="1" t="s">
        <v>81</v>
      </c>
      <c r="E10878" s="1" t="s">
        <v>42</v>
      </c>
      <c r="F10878" s="47">
        <v>1071</v>
      </c>
      <c r="G10878" s="34">
        <v>1259.8699999999999</v>
      </c>
      <c r="H10878" s="1" t="s">
        <v>218</v>
      </c>
      <c r="I10878" s="34">
        <v>1.6469600000000001E-2</v>
      </c>
      <c r="J10878" s="34">
        <v>933.16070000000002</v>
      </c>
      <c r="K10878" s="35" t="str">
        <f t="shared" si="979"/>
        <v>Kampina &amp; Oisterwijkse Vennen_ZGH4010A</v>
      </c>
      <c r="L10878" s="36">
        <f>VLOOKUP(D10878,DATA!A:F,5,FALSE)</f>
        <v>1.3726988247862192E-2</v>
      </c>
      <c r="M10878" s="37">
        <f>VLOOKUP(D10878,DATA!A:F,6,FALSE)</f>
        <v>1285.5</v>
      </c>
      <c r="N10878" s="36">
        <f t="shared" si="980"/>
        <v>41.294048884255808</v>
      </c>
      <c r="O10878" s="36">
        <f t="shared" si="981"/>
        <v>41.299529589621194</v>
      </c>
      <c r="P10878" s="36">
        <f t="shared" si="982"/>
        <v>5.4807053653860294E-3</v>
      </c>
      <c r="Q10878" s="36">
        <f t="shared" si="983"/>
        <v>5.1143788552573836E-2</v>
      </c>
    </row>
    <row r="10879" spans="1:17" x14ac:dyDescent="0.3">
      <c r="A10879" s="30">
        <v>2832435</v>
      </c>
      <c r="B10879" s="14">
        <v>133</v>
      </c>
      <c r="C10879" s="14" t="s">
        <v>17</v>
      </c>
      <c r="D10879" s="14" t="s">
        <v>88</v>
      </c>
      <c r="E10879" s="14" t="s">
        <v>56</v>
      </c>
      <c r="F10879" s="48">
        <v>500</v>
      </c>
      <c r="G10879" s="38">
        <v>1372.91</v>
      </c>
      <c r="H10879" s="14" t="s">
        <v>218</v>
      </c>
      <c r="I10879" s="38">
        <v>6.9312000000000002E-3</v>
      </c>
      <c r="J10879" s="38">
        <v>634.03049999999996</v>
      </c>
      <c r="K10879" s="39" t="str">
        <f t="shared" si="979"/>
        <v>Kampina &amp; Oisterwijkse Vennen_ZGH3130</v>
      </c>
      <c r="L10879" s="40">
        <f>VLOOKUP(D10879,DATA!A:F,5,FALSE)</f>
        <v>0</v>
      </c>
      <c r="M10879" s="41">
        <f>VLOOKUP(D10879,DATA!A:F,6,FALSE)</f>
        <v>3.5</v>
      </c>
      <c r="N10879" s="40">
        <f t="shared" si="980"/>
        <v>50</v>
      </c>
      <c r="O10879" s="40">
        <f t="shared" si="981"/>
        <v>50</v>
      </c>
      <c r="P10879" s="40">
        <f t="shared" ref="P10879:P10881" si="988">J10879/10000*I10879</f>
        <v>4.3945922016000005E-4</v>
      </c>
      <c r="Q10879" s="40">
        <f t="shared" ref="Q10879:Q10881" si="989">IF(AND(H10879&lt;&gt;"below",I10879&gt;=0.005),M10879*P10879,0)</f>
        <v>1.5381072705600001E-3</v>
      </c>
    </row>
    <row r="10880" spans="1:17" x14ac:dyDescent="0.3">
      <c r="A10880" s="30">
        <v>2832436</v>
      </c>
      <c r="B10880" s="14">
        <v>133</v>
      </c>
      <c r="C10880" s="14" t="s">
        <v>17</v>
      </c>
      <c r="D10880" s="14" t="s">
        <v>55</v>
      </c>
      <c r="E10880" s="14" t="s">
        <v>56</v>
      </c>
      <c r="F10880" s="48">
        <v>500</v>
      </c>
      <c r="G10880" s="38">
        <v>1001.53</v>
      </c>
      <c r="H10880" s="14" t="s">
        <v>218</v>
      </c>
      <c r="I10880" s="38">
        <v>4.9473E-3</v>
      </c>
      <c r="J10880" s="38">
        <v>3742.4580000000001</v>
      </c>
      <c r="K10880" s="39" t="str">
        <f t="shared" si="979"/>
        <v>Kampina &amp; Oisterwijkse Vennen_H3130</v>
      </c>
      <c r="L10880" s="40">
        <f>VLOOKUP(D10880,DATA!A:F,5,FALSE)</f>
        <v>0</v>
      </c>
      <c r="M10880" s="41">
        <f>VLOOKUP(D10880,DATA!A:F,6,FALSE)</f>
        <v>3.5</v>
      </c>
      <c r="N10880" s="40">
        <f t="shared" si="980"/>
        <v>50</v>
      </c>
      <c r="O10880" s="40">
        <f t="shared" si="981"/>
        <v>50</v>
      </c>
      <c r="P10880" s="40">
        <f t="shared" si="988"/>
        <v>1.85150624634E-3</v>
      </c>
      <c r="Q10880" s="40">
        <f t="shared" si="989"/>
        <v>0</v>
      </c>
    </row>
    <row r="10881" spans="1:17" x14ac:dyDescent="0.3">
      <c r="A10881" s="30">
        <v>2832437</v>
      </c>
      <c r="B10881" s="14">
        <v>133</v>
      </c>
      <c r="C10881" s="14" t="s">
        <v>17</v>
      </c>
      <c r="D10881" s="14" t="s">
        <v>55</v>
      </c>
      <c r="E10881" s="14" t="s">
        <v>56</v>
      </c>
      <c r="F10881" s="48">
        <v>500</v>
      </c>
      <c r="G10881" s="38">
        <v>1393.16</v>
      </c>
      <c r="H10881" s="14" t="s">
        <v>218</v>
      </c>
      <c r="I10881" s="38">
        <v>7.2034000000000004E-3</v>
      </c>
      <c r="J10881" s="38">
        <v>1051.9232999999999</v>
      </c>
      <c r="K10881" s="39" t="str">
        <f t="shared" si="979"/>
        <v>Kampina &amp; Oisterwijkse Vennen_H3130</v>
      </c>
      <c r="L10881" s="40">
        <f>VLOOKUP(D10881,DATA!A:F,5,FALSE)</f>
        <v>0</v>
      </c>
      <c r="M10881" s="41">
        <f>VLOOKUP(D10881,DATA!A:F,6,FALSE)</f>
        <v>3.5</v>
      </c>
      <c r="N10881" s="40">
        <f t="shared" si="980"/>
        <v>50</v>
      </c>
      <c r="O10881" s="40">
        <f t="shared" si="981"/>
        <v>50</v>
      </c>
      <c r="P10881" s="40">
        <f t="shared" si="988"/>
        <v>7.5774242992199996E-4</v>
      </c>
      <c r="Q10881" s="40">
        <f t="shared" si="989"/>
        <v>2.6520985047270001E-3</v>
      </c>
    </row>
    <row r="10882" spans="1:17" x14ac:dyDescent="0.3">
      <c r="A10882" s="29">
        <v>2832440</v>
      </c>
      <c r="B10882" s="1">
        <v>133</v>
      </c>
      <c r="C10882" s="1" t="s">
        <v>17</v>
      </c>
      <c r="D10882" s="1" t="s">
        <v>63</v>
      </c>
      <c r="E10882" s="1" t="s">
        <v>64</v>
      </c>
      <c r="F10882" s="47">
        <v>714</v>
      </c>
      <c r="G10882" s="34">
        <v>1868.09</v>
      </c>
      <c r="H10882" s="1" t="s">
        <v>218</v>
      </c>
      <c r="I10882" s="34">
        <v>1.19674E-2</v>
      </c>
      <c r="J10882" s="34">
        <v>2209.5549999999998</v>
      </c>
      <c r="K10882" s="35" t="str">
        <f t="shared" si="979"/>
        <v>Kampina &amp; Oisterwijkse Vennen_H2310</v>
      </c>
      <c r="L10882" s="36">
        <f>VLOOKUP(D10882,DATA!A:F,5,FALSE)</f>
        <v>1.0986712608830001E-2</v>
      </c>
      <c r="M10882" s="37">
        <f>VLOOKUP(D10882,DATA!A:F,6,FALSE)</f>
        <v>982</v>
      </c>
      <c r="N10882" s="36">
        <f t="shared" si="980"/>
        <v>99.994084061624108</v>
      </c>
      <c r="O10882" s="36">
        <f t="shared" si="981"/>
        <v>99.994084839368654</v>
      </c>
      <c r="P10882" s="36">
        <f t="shared" si="982"/>
        <v>7.7774454609880195E-7</v>
      </c>
      <c r="Q10882" s="36">
        <f t="shared" si="983"/>
        <v>1.7184693505553382E-5</v>
      </c>
    </row>
    <row r="10883" spans="1:17" x14ac:dyDescent="0.3">
      <c r="A10883" s="29">
        <v>2832441</v>
      </c>
      <c r="B10883" s="1">
        <v>133</v>
      </c>
      <c r="C10883" s="1" t="s">
        <v>17</v>
      </c>
      <c r="D10883" s="1" t="s">
        <v>31</v>
      </c>
      <c r="E10883" s="1" t="s">
        <v>32</v>
      </c>
      <c r="F10883" s="47">
        <v>1786</v>
      </c>
      <c r="G10883" s="34">
        <v>1805.88</v>
      </c>
      <c r="H10883" s="1" t="s">
        <v>218</v>
      </c>
      <c r="I10883" s="34">
        <v>1.1634500000000001E-2</v>
      </c>
      <c r="J10883" s="34">
        <v>407.95688000000001</v>
      </c>
      <c r="K10883" s="35" t="str">
        <f t="shared" ref="K10883:K10946" si="990">_xlfn.CONCAT(C10883,"_",D10883)</f>
        <v>Kampina &amp; Oisterwijkse Vennen_Lg03</v>
      </c>
      <c r="L10883" s="36">
        <f>VLOOKUP(D10883,DATA!A:F,5,FALSE)</f>
        <v>6.9280917156857415E-3</v>
      </c>
      <c r="M10883" s="37">
        <f>VLOOKUP(D10883,DATA!A:F,6,FALSE)</f>
        <v>2211</v>
      </c>
      <c r="N10883" s="36">
        <f t="shared" ref="N10883:N10946" si="991">100/(1+EXP(-L10883*(G10883-M10883)))</f>
        <v>5.6962735074600115</v>
      </c>
      <c r="O10883" s="36">
        <f t="shared" ref="O10883:O10946" si="992">100/(1+EXP(-L10883*((G10883+I10883)-M10883)))</f>
        <v>5.6967065160877892</v>
      </c>
      <c r="P10883" s="36">
        <f t="shared" ref="P10883:P10946" si="993">O10883-N10883</f>
        <v>4.3300862777773119E-4</v>
      </c>
      <c r="Q10883" s="36">
        <f t="shared" ref="Q10883:Q10946" si="994">IF(AND(H10883&lt;&gt;"below",I10883&gt;=0.005),J10883*P10883/100,0)</f>
        <v>1.7664884880128457E-3</v>
      </c>
    </row>
    <row r="10884" spans="1:17" x14ac:dyDescent="0.3">
      <c r="A10884" s="29">
        <v>2832451</v>
      </c>
      <c r="B10884" s="1">
        <v>133</v>
      </c>
      <c r="C10884" s="1" t="s">
        <v>17</v>
      </c>
      <c r="D10884" s="1" t="s">
        <v>85</v>
      </c>
      <c r="E10884" s="1" t="s">
        <v>60</v>
      </c>
      <c r="F10884" s="47">
        <v>1071</v>
      </c>
      <c r="G10884" s="34">
        <v>1662.95</v>
      </c>
      <c r="H10884" s="1" t="s">
        <v>218</v>
      </c>
      <c r="I10884" s="34">
        <v>1.1103399999999999E-2</v>
      </c>
      <c r="J10884" s="34">
        <v>491.35095000000001</v>
      </c>
      <c r="K10884" s="35" t="str">
        <f t="shared" si="990"/>
        <v>Kampina &amp; Oisterwijkse Vennen_ZGH9190</v>
      </c>
      <c r="L10884" s="36">
        <f>VLOOKUP(D10884,DATA!A:F,5,FALSE)</f>
        <v>1.3726988247862192E-2</v>
      </c>
      <c r="M10884" s="37">
        <f>VLOOKUP(D10884,DATA!A:F,6,FALSE)</f>
        <v>1285.5</v>
      </c>
      <c r="N10884" s="36">
        <f t="shared" si="991"/>
        <v>99.441045249121544</v>
      </c>
      <c r="O10884" s="36">
        <f t="shared" si="992"/>
        <v>99.441129960325384</v>
      </c>
      <c r="P10884" s="36">
        <f t="shared" si="993"/>
        <v>8.4711203840015514E-5</v>
      </c>
      <c r="Q10884" s="36">
        <f t="shared" si="994"/>
        <v>4.1622930482435277E-4</v>
      </c>
    </row>
    <row r="10885" spans="1:17" x14ac:dyDescent="0.3">
      <c r="A10885" s="29">
        <v>2832474</v>
      </c>
      <c r="B10885" s="1">
        <v>133</v>
      </c>
      <c r="C10885" s="1" t="s">
        <v>17</v>
      </c>
      <c r="D10885" s="1" t="s">
        <v>89</v>
      </c>
      <c r="E10885" s="1" t="s">
        <v>54</v>
      </c>
      <c r="F10885" s="47">
        <v>714</v>
      </c>
      <c r="G10885" s="34">
        <v>1434.21</v>
      </c>
      <c r="H10885" s="1" t="s">
        <v>218</v>
      </c>
      <c r="I10885" s="34">
        <v>1.4283499999999999E-2</v>
      </c>
      <c r="J10885" s="34">
        <v>3270.5942</v>
      </c>
      <c r="K10885" s="35" t="str">
        <f t="shared" si="990"/>
        <v>Kampina &amp; Oisterwijkse Vennen_L4030</v>
      </c>
      <c r="L10885" s="36">
        <f>VLOOKUP(D10885,DATA!A:F,5,FALSE)</f>
        <v>1.0986712608830001E-2</v>
      </c>
      <c r="M10885" s="37">
        <f>VLOOKUP(D10885,DATA!A:F,6,FALSE)</f>
        <v>982</v>
      </c>
      <c r="N10885" s="36">
        <f t="shared" si="991"/>
        <v>99.309308494289155</v>
      </c>
      <c r="O10885" s="36">
        <f t="shared" si="992"/>
        <v>99.309416126651101</v>
      </c>
      <c r="P10885" s="36">
        <f t="shared" si="993"/>
        <v>1.076323619457753E-4</v>
      </c>
      <c r="Q10885" s="36">
        <f t="shared" si="994"/>
        <v>3.5202177871215341E-3</v>
      </c>
    </row>
    <row r="10886" spans="1:17" x14ac:dyDescent="0.3">
      <c r="A10886" s="30">
        <v>2832475</v>
      </c>
      <c r="B10886" s="14">
        <v>133</v>
      </c>
      <c r="C10886" s="14" t="s">
        <v>17</v>
      </c>
      <c r="D10886" s="14" t="s">
        <v>55</v>
      </c>
      <c r="E10886" s="14" t="s">
        <v>56</v>
      </c>
      <c r="F10886" s="48">
        <v>500</v>
      </c>
      <c r="G10886" s="38">
        <v>1371.72</v>
      </c>
      <c r="H10886" s="14" t="s">
        <v>218</v>
      </c>
      <c r="I10886" s="38">
        <v>1.36881E-2</v>
      </c>
      <c r="J10886" s="38">
        <v>2425.1377000000002</v>
      </c>
      <c r="K10886" s="39" t="str">
        <f t="shared" si="990"/>
        <v>Kampina &amp; Oisterwijkse Vennen_H3130</v>
      </c>
      <c r="L10886" s="40">
        <f>VLOOKUP(D10886,DATA!A:F,5,FALSE)</f>
        <v>0</v>
      </c>
      <c r="M10886" s="41">
        <f>VLOOKUP(D10886,DATA!A:F,6,FALSE)</f>
        <v>3.5</v>
      </c>
      <c r="N10886" s="40">
        <f t="shared" si="991"/>
        <v>50</v>
      </c>
      <c r="O10886" s="40">
        <f t="shared" si="992"/>
        <v>50</v>
      </c>
      <c r="P10886" s="40">
        <f>J10886/10000*I10886</f>
        <v>3.3195527351370002E-3</v>
      </c>
      <c r="Q10886" s="40">
        <f>IF(AND(H10886&lt;&gt;"below",I10886&gt;=0.005),M10886*P10886,0)</f>
        <v>1.1618434572979501E-2</v>
      </c>
    </row>
    <row r="10887" spans="1:17" x14ac:dyDescent="0.3">
      <c r="A10887" s="29">
        <v>2832475</v>
      </c>
      <c r="B10887" s="1">
        <v>133</v>
      </c>
      <c r="C10887" s="1" t="s">
        <v>17</v>
      </c>
      <c r="D10887" s="1" t="s">
        <v>90</v>
      </c>
      <c r="E10887" s="1" t="s">
        <v>91</v>
      </c>
      <c r="F10887" s="47">
        <v>1071</v>
      </c>
      <c r="G10887" s="34">
        <v>1371.72</v>
      </c>
      <c r="H10887" s="1" t="s">
        <v>218</v>
      </c>
      <c r="I10887" s="34">
        <v>1.36881E-2</v>
      </c>
      <c r="J10887" s="34">
        <v>395.72305</v>
      </c>
      <c r="K10887" s="35" t="str">
        <f t="shared" si="990"/>
        <v>Kampina &amp; Oisterwijkse Vennen_Lg04</v>
      </c>
      <c r="L10887" s="36">
        <f>VLOOKUP(D10887,DATA!A:F,5,FALSE)</f>
        <v>1.3726988247862192E-2</v>
      </c>
      <c r="M10887" s="37">
        <f>VLOOKUP(D10887,DATA!A:F,6,FALSE)</f>
        <v>1285.5</v>
      </c>
      <c r="N10887" s="36">
        <f t="shared" si="991"/>
        <v>76.558387441222123</v>
      </c>
      <c r="O10887" s="36">
        <f t="shared" si="992"/>
        <v>76.561759359334346</v>
      </c>
      <c r="P10887" s="36">
        <f t="shared" si="993"/>
        <v>3.3719181122222608E-3</v>
      </c>
      <c r="Q10887" s="36">
        <f t="shared" si="994"/>
        <v>1.3343457197188354E-2</v>
      </c>
    </row>
    <row r="10888" spans="1:17" x14ac:dyDescent="0.3">
      <c r="A10888" s="29">
        <v>2832475</v>
      </c>
      <c r="B10888" s="1">
        <v>133</v>
      </c>
      <c r="C10888" s="1" t="s">
        <v>17</v>
      </c>
      <c r="D10888" s="1" t="s">
        <v>89</v>
      </c>
      <c r="E10888" s="1" t="s">
        <v>54</v>
      </c>
      <c r="F10888" s="47">
        <v>714</v>
      </c>
      <c r="G10888" s="34">
        <v>1371.72</v>
      </c>
      <c r="H10888" s="1" t="s">
        <v>218</v>
      </c>
      <c r="I10888" s="34">
        <v>1.36881E-2</v>
      </c>
      <c r="J10888" s="34">
        <v>2724.8220000000001</v>
      </c>
      <c r="K10888" s="35" t="str">
        <f t="shared" si="990"/>
        <v>Kampina &amp; Oisterwijkse Vennen_L4030</v>
      </c>
      <c r="L10888" s="36">
        <f>VLOOKUP(D10888,DATA!A:F,5,FALSE)</f>
        <v>1.0986712608830001E-2</v>
      </c>
      <c r="M10888" s="37">
        <f>VLOOKUP(D10888,DATA!A:F,6,FALSE)</f>
        <v>982</v>
      </c>
      <c r="N10888" s="36">
        <f t="shared" si="991"/>
        <v>98.636977609620388</v>
      </c>
      <c r="O10888" s="36">
        <f t="shared" si="992"/>
        <v>98.637179782042651</v>
      </c>
      <c r="P10888" s="36">
        <f t="shared" si="993"/>
        <v>2.0217242226294729E-4</v>
      </c>
      <c r="Q10888" s="36">
        <f t="shared" si="994"/>
        <v>5.5088386397536861E-3</v>
      </c>
    </row>
    <row r="10889" spans="1:17" x14ac:dyDescent="0.3">
      <c r="A10889" s="29">
        <v>2832476</v>
      </c>
      <c r="B10889" s="1">
        <v>133</v>
      </c>
      <c r="C10889" s="1" t="s">
        <v>17</v>
      </c>
      <c r="D10889" s="1" t="s">
        <v>90</v>
      </c>
      <c r="E10889" s="1" t="s">
        <v>91</v>
      </c>
      <c r="F10889" s="47">
        <v>1071</v>
      </c>
      <c r="G10889" s="34">
        <v>1310</v>
      </c>
      <c r="H10889" s="1" t="s">
        <v>218</v>
      </c>
      <c r="I10889" s="34">
        <v>1.3646200000000001E-2</v>
      </c>
      <c r="J10889" s="34">
        <v>155.36777000000001</v>
      </c>
      <c r="K10889" s="35" t="str">
        <f t="shared" si="990"/>
        <v>Kampina &amp; Oisterwijkse Vennen_Lg04</v>
      </c>
      <c r="L10889" s="36">
        <f>VLOOKUP(D10889,DATA!A:F,5,FALSE)</f>
        <v>1.3726988247862192E-2</v>
      </c>
      <c r="M10889" s="37">
        <f>VLOOKUP(D10889,DATA!A:F,6,FALSE)</f>
        <v>1285.5</v>
      </c>
      <c r="N10889" s="36">
        <f t="shared" si="991"/>
        <v>58.329419489711505</v>
      </c>
      <c r="O10889" s="36">
        <f t="shared" si="992"/>
        <v>58.333972487311392</v>
      </c>
      <c r="P10889" s="36">
        <f t="shared" si="993"/>
        <v>4.5529975998874761E-3</v>
      </c>
      <c r="Q10889" s="36">
        <f t="shared" si="994"/>
        <v>7.0738908390986944E-3</v>
      </c>
    </row>
    <row r="10890" spans="1:17" x14ac:dyDescent="0.3">
      <c r="A10890" s="29">
        <v>2832476</v>
      </c>
      <c r="B10890" s="1">
        <v>133</v>
      </c>
      <c r="C10890" s="1" t="s">
        <v>17</v>
      </c>
      <c r="D10890" s="1" t="s">
        <v>51</v>
      </c>
      <c r="E10890" s="1" t="s">
        <v>52</v>
      </c>
      <c r="F10890" s="47">
        <v>1000</v>
      </c>
      <c r="G10890" s="34">
        <v>1310</v>
      </c>
      <c r="H10890" s="1" t="s">
        <v>218</v>
      </c>
      <c r="I10890" s="34">
        <v>1.3646200000000001E-2</v>
      </c>
      <c r="J10890" s="34">
        <v>222.60583</v>
      </c>
      <c r="K10890" s="35" t="str">
        <f t="shared" si="990"/>
        <v>Kampina &amp; Oisterwijkse Vennen_Lg09</v>
      </c>
      <c r="L10890" s="36">
        <f>VLOOKUP(D10890,DATA!A:F,5,FALSE)</f>
        <v>8.4126827976184013E-3</v>
      </c>
      <c r="M10890" s="37">
        <f>VLOOKUP(D10890,DATA!A:F,6,FALSE)</f>
        <v>1350</v>
      </c>
      <c r="N10890" s="36">
        <f t="shared" si="991"/>
        <v>41.665814144906328</v>
      </c>
      <c r="O10890" s="36">
        <f t="shared" si="992"/>
        <v>41.668604461065321</v>
      </c>
      <c r="P10890" s="36">
        <f t="shared" si="993"/>
        <v>2.7903161589932779E-3</v>
      </c>
      <c r="Q10890" s="36">
        <f t="shared" si="994"/>
        <v>6.211406445351105E-3</v>
      </c>
    </row>
    <row r="10891" spans="1:17" x14ac:dyDescent="0.3">
      <c r="A10891" s="29">
        <v>2832476</v>
      </c>
      <c r="B10891" s="1">
        <v>133</v>
      </c>
      <c r="C10891" s="1" t="s">
        <v>17</v>
      </c>
      <c r="D10891" s="1" t="s">
        <v>89</v>
      </c>
      <c r="E10891" s="1" t="s">
        <v>54</v>
      </c>
      <c r="F10891" s="47">
        <v>714</v>
      </c>
      <c r="G10891" s="34">
        <v>1310</v>
      </c>
      <c r="H10891" s="1" t="s">
        <v>218</v>
      </c>
      <c r="I10891" s="34">
        <v>1.3646200000000001E-2</v>
      </c>
      <c r="J10891" s="34">
        <v>5642.3334999999997</v>
      </c>
      <c r="K10891" s="35" t="str">
        <f t="shared" si="990"/>
        <v>Kampina &amp; Oisterwijkse Vennen_L4030</v>
      </c>
      <c r="L10891" s="36">
        <f>VLOOKUP(D10891,DATA!A:F,5,FALSE)</f>
        <v>1.0986712608830001E-2</v>
      </c>
      <c r="M10891" s="37">
        <f>VLOOKUP(D10891,DATA!A:F,6,FALSE)</f>
        <v>982</v>
      </c>
      <c r="N10891" s="36">
        <f t="shared" si="991"/>
        <v>97.349712711107998</v>
      </c>
      <c r="O10891" s="36">
        <f t="shared" si="992"/>
        <v>97.350099502049048</v>
      </c>
      <c r="P10891" s="36">
        <f t="shared" si="993"/>
        <v>3.8679094105020795E-4</v>
      </c>
      <c r="Q10891" s="36">
        <f t="shared" si="994"/>
        <v>2.1824034841841134E-2</v>
      </c>
    </row>
    <row r="10892" spans="1:17" x14ac:dyDescent="0.3">
      <c r="A10892" s="29">
        <v>2832477</v>
      </c>
      <c r="B10892" s="1">
        <v>133</v>
      </c>
      <c r="C10892" s="1" t="s">
        <v>17</v>
      </c>
      <c r="D10892" s="1" t="s">
        <v>59</v>
      </c>
      <c r="E10892" s="1" t="s">
        <v>60</v>
      </c>
      <c r="F10892" s="47">
        <v>1071</v>
      </c>
      <c r="G10892" s="34">
        <v>1219.3399999999999</v>
      </c>
      <c r="H10892" s="1" t="s">
        <v>218</v>
      </c>
      <c r="I10892" s="34">
        <v>1.2785400000000001E-2</v>
      </c>
      <c r="J10892" s="34">
        <v>6.8696226999999999</v>
      </c>
      <c r="K10892" s="35" t="str">
        <f t="shared" si="990"/>
        <v>Kampina &amp; Oisterwijkse Vennen_H9190</v>
      </c>
      <c r="L10892" s="36">
        <f>VLOOKUP(D10892,DATA!A:F,5,FALSE)</f>
        <v>1.3726988247862192E-2</v>
      </c>
      <c r="M10892" s="37">
        <f>VLOOKUP(D10892,DATA!A:F,6,FALSE)</f>
        <v>1285.5</v>
      </c>
      <c r="N10892" s="36">
        <f t="shared" si="991"/>
        <v>28.737291314517257</v>
      </c>
      <c r="O10892" s="36">
        <f t="shared" si="992"/>
        <v>28.740885611379589</v>
      </c>
      <c r="P10892" s="36">
        <f t="shared" si="993"/>
        <v>3.5942968623317029E-3</v>
      </c>
      <c r="Q10892" s="36">
        <f t="shared" si="994"/>
        <v>2.4691463316012642E-4</v>
      </c>
    </row>
    <row r="10893" spans="1:17" x14ac:dyDescent="0.3">
      <c r="A10893" s="29">
        <v>2832477</v>
      </c>
      <c r="B10893" s="1">
        <v>133</v>
      </c>
      <c r="C10893" s="1" t="s">
        <v>17</v>
      </c>
      <c r="D10893" s="1" t="s">
        <v>85</v>
      </c>
      <c r="E10893" s="1" t="s">
        <v>60</v>
      </c>
      <c r="F10893" s="47">
        <v>1071</v>
      </c>
      <c r="G10893" s="34">
        <v>1219.3399999999999</v>
      </c>
      <c r="H10893" s="1" t="s">
        <v>218</v>
      </c>
      <c r="I10893" s="34">
        <v>1.2785400000000001E-2</v>
      </c>
      <c r="J10893" s="34">
        <v>638.54380000000003</v>
      </c>
      <c r="K10893" s="35" t="str">
        <f t="shared" si="990"/>
        <v>Kampina &amp; Oisterwijkse Vennen_ZGH9190</v>
      </c>
      <c r="L10893" s="36">
        <f>VLOOKUP(D10893,DATA!A:F,5,FALSE)</f>
        <v>1.3726988247862192E-2</v>
      </c>
      <c r="M10893" s="37">
        <f>VLOOKUP(D10893,DATA!A:F,6,FALSE)</f>
        <v>1285.5</v>
      </c>
      <c r="N10893" s="36">
        <f t="shared" si="991"/>
        <v>28.737291314517257</v>
      </c>
      <c r="O10893" s="36">
        <f t="shared" si="992"/>
        <v>28.740885611379589</v>
      </c>
      <c r="P10893" s="36">
        <f t="shared" si="993"/>
        <v>3.5942968623317029E-3</v>
      </c>
      <c r="Q10893" s="36">
        <f t="shared" si="994"/>
        <v>2.2951159768013624E-2</v>
      </c>
    </row>
    <row r="10894" spans="1:17" x14ac:dyDescent="0.3">
      <c r="A10894" s="29">
        <v>2832478</v>
      </c>
      <c r="B10894" s="1">
        <v>133</v>
      </c>
      <c r="C10894" s="1" t="s">
        <v>17</v>
      </c>
      <c r="D10894" s="1" t="s">
        <v>85</v>
      </c>
      <c r="E10894" s="1" t="s">
        <v>60</v>
      </c>
      <c r="F10894" s="47">
        <v>1071</v>
      </c>
      <c r="G10894" s="34">
        <v>1949.69</v>
      </c>
      <c r="H10894" s="1" t="s">
        <v>218</v>
      </c>
      <c r="I10894" s="34">
        <v>2.3369999999999998E-2</v>
      </c>
      <c r="J10894" s="34">
        <v>8491.8909999999996</v>
      </c>
      <c r="K10894" s="35" t="str">
        <f t="shared" si="990"/>
        <v>Kampina &amp; Oisterwijkse Vennen_ZGH9190</v>
      </c>
      <c r="L10894" s="36">
        <f>VLOOKUP(D10894,DATA!A:F,5,FALSE)</f>
        <v>1.3726988247862192E-2</v>
      </c>
      <c r="M10894" s="37">
        <f>VLOOKUP(D10894,DATA!A:F,6,FALSE)</f>
        <v>1285.5</v>
      </c>
      <c r="N10894" s="36">
        <f t="shared" si="991"/>
        <v>99.989026454747517</v>
      </c>
      <c r="O10894" s="36">
        <f t="shared" si="992"/>
        <v>99.989029974106998</v>
      </c>
      <c r="P10894" s="36">
        <f t="shared" si="993"/>
        <v>3.5193594811744333E-6</v>
      </c>
      <c r="Q10894" s="36">
        <f t="shared" si="994"/>
        <v>2.988601710394984E-4</v>
      </c>
    </row>
    <row r="10895" spans="1:17" x14ac:dyDescent="0.3">
      <c r="A10895" s="29">
        <v>2832479</v>
      </c>
      <c r="B10895" s="1">
        <v>133</v>
      </c>
      <c r="C10895" s="1" t="s">
        <v>17</v>
      </c>
      <c r="D10895" s="1" t="s">
        <v>85</v>
      </c>
      <c r="E10895" s="1" t="s">
        <v>60</v>
      </c>
      <c r="F10895" s="47">
        <v>1071</v>
      </c>
      <c r="G10895" s="34">
        <v>2000.11</v>
      </c>
      <c r="H10895" s="1" t="s">
        <v>218</v>
      </c>
      <c r="I10895" s="34">
        <v>2.4930000000000001E-2</v>
      </c>
      <c r="J10895" s="34">
        <v>7279.2669999999998</v>
      </c>
      <c r="K10895" s="35" t="str">
        <f t="shared" si="990"/>
        <v>Kampina &amp; Oisterwijkse Vennen_ZGH9190</v>
      </c>
      <c r="L10895" s="36">
        <f>VLOOKUP(D10895,DATA!A:F,5,FALSE)</f>
        <v>1.3726988247862192E-2</v>
      </c>
      <c r="M10895" s="37">
        <f>VLOOKUP(D10895,DATA!A:F,6,FALSE)</f>
        <v>1285.5</v>
      </c>
      <c r="N10895" s="36">
        <f t="shared" si="991"/>
        <v>99.994507258659922</v>
      </c>
      <c r="O10895" s="36">
        <f t="shared" si="992"/>
        <v>99.99450913792711</v>
      </c>
      <c r="P10895" s="36">
        <f t="shared" si="993"/>
        <v>1.8792671880873968E-6</v>
      </c>
      <c r="Q10895" s="36">
        <f t="shared" si="994"/>
        <v>1.367968762642738E-4</v>
      </c>
    </row>
    <row r="10896" spans="1:17" x14ac:dyDescent="0.3">
      <c r="A10896" s="29">
        <v>2832479</v>
      </c>
      <c r="B10896" s="1">
        <v>133</v>
      </c>
      <c r="C10896" s="1" t="s">
        <v>17</v>
      </c>
      <c r="D10896" s="1" t="s">
        <v>22</v>
      </c>
      <c r="E10896" s="1" t="s">
        <v>23</v>
      </c>
      <c r="F10896" s="47">
        <v>1857</v>
      </c>
      <c r="G10896" s="34">
        <v>2000.11</v>
      </c>
      <c r="H10896" s="1" t="s">
        <v>218</v>
      </c>
      <c r="I10896" s="34">
        <v>2.4930000000000001E-2</v>
      </c>
      <c r="J10896" s="34">
        <v>1618.3520000000001</v>
      </c>
      <c r="K10896" s="35" t="str">
        <f t="shared" si="990"/>
        <v>Kampina &amp; Oisterwijkse Vennen_H91E0C</v>
      </c>
      <c r="L10896" s="36">
        <f>VLOOKUP(D10896,DATA!A:F,5,FALSE)</f>
        <v>6.9280917156857415E-3</v>
      </c>
      <c r="M10896" s="37">
        <f>VLOOKUP(D10896,DATA!A:F,6,FALSE)</f>
        <v>2282</v>
      </c>
      <c r="N10896" s="36">
        <f t="shared" si="991"/>
        <v>12.423098346475529</v>
      </c>
      <c r="O10896" s="36">
        <f t="shared" si="992"/>
        <v>12.424977592295358</v>
      </c>
      <c r="P10896" s="36">
        <f t="shared" si="993"/>
        <v>1.8792458198291229E-3</v>
      </c>
      <c r="Q10896" s="36">
        <f t="shared" si="994"/>
        <v>3.0412812310121006E-2</v>
      </c>
    </row>
    <row r="10897" spans="1:17" x14ac:dyDescent="0.3">
      <c r="A10897" s="29">
        <v>2832480</v>
      </c>
      <c r="B10897" s="1">
        <v>133</v>
      </c>
      <c r="C10897" s="1" t="s">
        <v>17</v>
      </c>
      <c r="D10897" s="1" t="s">
        <v>22</v>
      </c>
      <c r="E10897" s="1" t="s">
        <v>23</v>
      </c>
      <c r="F10897" s="47">
        <v>1857</v>
      </c>
      <c r="G10897" s="34">
        <v>1882.79</v>
      </c>
      <c r="H10897" s="1" t="s">
        <v>218</v>
      </c>
      <c r="I10897" s="34">
        <v>2.4205999999999998E-2</v>
      </c>
      <c r="J10897" s="34">
        <v>2691.1345000000001</v>
      </c>
      <c r="K10897" s="35" t="str">
        <f t="shared" si="990"/>
        <v>Kampina &amp; Oisterwijkse Vennen_H91E0C</v>
      </c>
      <c r="L10897" s="36">
        <f>VLOOKUP(D10897,DATA!A:F,5,FALSE)</f>
        <v>6.9280917156857415E-3</v>
      </c>
      <c r="M10897" s="37">
        <f>VLOOKUP(D10897,DATA!A:F,6,FALSE)</f>
        <v>2282</v>
      </c>
      <c r="N10897" s="36">
        <f t="shared" si="991"/>
        <v>5.9202536497563845</v>
      </c>
      <c r="O10897" s="36">
        <f t="shared" si="992"/>
        <v>5.9211877752259277</v>
      </c>
      <c r="P10897" s="36">
        <f t="shared" si="993"/>
        <v>9.3412546954318998E-4</v>
      </c>
      <c r="Q10897" s="36">
        <f t="shared" si="994"/>
        <v>2.5138572784163777E-2</v>
      </c>
    </row>
    <row r="10898" spans="1:17" x14ac:dyDescent="0.3">
      <c r="A10898" s="29">
        <v>2832481</v>
      </c>
      <c r="B10898" s="1">
        <v>133</v>
      </c>
      <c r="C10898" s="1" t="s">
        <v>17</v>
      </c>
      <c r="D10898" s="1" t="s">
        <v>53</v>
      </c>
      <c r="E10898" s="1" t="s">
        <v>54</v>
      </c>
      <c r="F10898" s="47">
        <v>714</v>
      </c>
      <c r="G10898" s="34">
        <v>1767.57</v>
      </c>
      <c r="H10898" s="1" t="s">
        <v>218</v>
      </c>
      <c r="I10898" s="34">
        <v>2.3037999999999999E-2</v>
      </c>
      <c r="J10898" s="34">
        <v>448.40465999999998</v>
      </c>
      <c r="K10898" s="35" t="str">
        <f t="shared" si="990"/>
        <v>Kampina &amp; Oisterwijkse Vennen_H4030</v>
      </c>
      <c r="L10898" s="36">
        <f>VLOOKUP(D10898,DATA!A:F,5,FALSE)</f>
        <v>1.0986712608830001E-2</v>
      </c>
      <c r="M10898" s="37">
        <f>VLOOKUP(D10898,DATA!A:F,6,FALSE)</f>
        <v>982</v>
      </c>
      <c r="N10898" s="36">
        <f t="shared" si="991"/>
        <v>99.98215157729075</v>
      </c>
      <c r="O10898" s="36">
        <f t="shared" si="992"/>
        <v>99.98215609356096</v>
      </c>
      <c r="P10898" s="36">
        <f t="shared" si="993"/>
        <v>4.5162702093648477E-6</v>
      </c>
      <c r="Q10898" s="36">
        <f t="shared" si="994"/>
        <v>2.0251166076983735E-5</v>
      </c>
    </row>
    <row r="10899" spans="1:17" x14ac:dyDescent="0.3">
      <c r="A10899" s="29">
        <v>2832481</v>
      </c>
      <c r="B10899" s="1">
        <v>133</v>
      </c>
      <c r="C10899" s="1" t="s">
        <v>17</v>
      </c>
      <c r="D10899" s="1" t="s">
        <v>70</v>
      </c>
      <c r="E10899" s="1" t="s">
        <v>71</v>
      </c>
      <c r="F10899" s="47">
        <v>1071</v>
      </c>
      <c r="G10899" s="34">
        <v>1767.57</v>
      </c>
      <c r="H10899" s="1" t="s">
        <v>218</v>
      </c>
      <c r="I10899" s="34">
        <v>2.3037999999999999E-2</v>
      </c>
      <c r="J10899" s="34">
        <v>772.93820000000005</v>
      </c>
      <c r="K10899" s="35" t="str">
        <f t="shared" si="990"/>
        <v>Kampina &amp; Oisterwijkse Vennen_H9120</v>
      </c>
      <c r="L10899" s="36">
        <f>VLOOKUP(D10899,DATA!A:F,5,FALSE)</f>
        <v>1.3726988247862192E-2</v>
      </c>
      <c r="M10899" s="37">
        <f>VLOOKUP(D10899,DATA!A:F,6,FALSE)</f>
        <v>1285.5</v>
      </c>
      <c r="N10899" s="36">
        <f t="shared" si="991"/>
        <v>99.866484151023982</v>
      </c>
      <c r="O10899" s="36">
        <f t="shared" si="992"/>
        <v>99.866526311366655</v>
      </c>
      <c r="P10899" s="36">
        <f t="shared" si="993"/>
        <v>4.2160342673014384E-5</v>
      </c>
      <c r="Q10899" s="36">
        <f t="shared" si="994"/>
        <v>3.2587339377062929E-4</v>
      </c>
    </row>
    <row r="10900" spans="1:17" x14ac:dyDescent="0.3">
      <c r="A10900" s="29">
        <v>2832482</v>
      </c>
      <c r="B10900" s="1">
        <v>133</v>
      </c>
      <c r="C10900" s="1" t="s">
        <v>17</v>
      </c>
      <c r="D10900" s="1" t="s">
        <v>53</v>
      </c>
      <c r="E10900" s="1" t="s">
        <v>54</v>
      </c>
      <c r="F10900" s="47">
        <v>714</v>
      </c>
      <c r="G10900" s="34">
        <v>1375.87</v>
      </c>
      <c r="H10900" s="1" t="s">
        <v>218</v>
      </c>
      <c r="I10900" s="34">
        <v>1.64802E-2</v>
      </c>
      <c r="J10900" s="34">
        <v>2026.6790000000001</v>
      </c>
      <c r="K10900" s="35" t="str">
        <f t="shared" si="990"/>
        <v>Kampina &amp; Oisterwijkse Vennen_H4030</v>
      </c>
      <c r="L10900" s="36">
        <f>VLOOKUP(D10900,DATA!A:F,5,FALSE)</f>
        <v>1.0986712608830001E-2</v>
      </c>
      <c r="M10900" s="37">
        <f>VLOOKUP(D10900,DATA!A:F,6,FALSE)</f>
        <v>982</v>
      </c>
      <c r="N10900" s="36">
        <f t="shared" si="991"/>
        <v>98.696937295351759</v>
      </c>
      <c r="O10900" s="36">
        <f t="shared" si="992"/>
        <v>98.697170137148035</v>
      </c>
      <c r="P10900" s="36">
        <f t="shared" si="993"/>
        <v>2.328417962758067E-4</v>
      </c>
      <c r="Q10900" s="36">
        <f t="shared" si="994"/>
        <v>4.7189557883445567E-3</v>
      </c>
    </row>
    <row r="10901" spans="1:17" x14ac:dyDescent="0.3">
      <c r="A10901" s="29">
        <v>2832482</v>
      </c>
      <c r="B10901" s="1">
        <v>133</v>
      </c>
      <c r="C10901" s="1" t="s">
        <v>17</v>
      </c>
      <c r="D10901" s="1" t="s">
        <v>59</v>
      </c>
      <c r="E10901" s="1" t="s">
        <v>60</v>
      </c>
      <c r="F10901" s="47">
        <v>1071</v>
      </c>
      <c r="G10901" s="34">
        <v>1375.87</v>
      </c>
      <c r="H10901" s="1" t="s">
        <v>218</v>
      </c>
      <c r="I10901" s="34">
        <v>1.64802E-2</v>
      </c>
      <c r="J10901" s="34">
        <v>142.67385999999999</v>
      </c>
      <c r="K10901" s="35" t="str">
        <f t="shared" si="990"/>
        <v>Kampina &amp; Oisterwijkse Vennen_H9190</v>
      </c>
      <c r="L10901" s="36">
        <f>VLOOKUP(D10901,DATA!A:F,5,FALSE)</f>
        <v>1.3726988247862192E-2</v>
      </c>
      <c r="M10901" s="37">
        <f>VLOOKUP(D10901,DATA!A:F,6,FALSE)</f>
        <v>1285.5</v>
      </c>
      <c r="N10901" s="36">
        <f t="shared" si="991"/>
        <v>77.565241410722876</v>
      </c>
      <c r="O10901" s="36">
        <f t="shared" si="992"/>
        <v>77.569177810564909</v>
      </c>
      <c r="P10901" s="36">
        <f t="shared" si="993"/>
        <v>3.9363998420327562E-3</v>
      </c>
      <c r="Q10901" s="36">
        <f t="shared" si="994"/>
        <v>5.6162135996620354E-3</v>
      </c>
    </row>
    <row r="10902" spans="1:17" x14ac:dyDescent="0.3">
      <c r="A10902" s="29">
        <v>2832483</v>
      </c>
      <c r="B10902" s="1">
        <v>133</v>
      </c>
      <c r="C10902" s="1" t="s">
        <v>17</v>
      </c>
      <c r="D10902" s="1" t="s">
        <v>41</v>
      </c>
      <c r="E10902" s="1" t="s">
        <v>42</v>
      </c>
      <c r="F10902" s="47">
        <v>1071</v>
      </c>
      <c r="G10902" s="34">
        <v>1313.3</v>
      </c>
      <c r="H10902" s="1" t="s">
        <v>218</v>
      </c>
      <c r="I10902" s="34">
        <v>1.59785E-2</v>
      </c>
      <c r="J10902" s="34">
        <v>2866.7494999999999</v>
      </c>
      <c r="K10902" s="35" t="str">
        <f t="shared" si="990"/>
        <v>Kampina &amp; Oisterwijkse Vennen_H4010A</v>
      </c>
      <c r="L10902" s="36">
        <f>VLOOKUP(D10902,DATA!A:F,5,FALSE)</f>
        <v>1.3726988247862192E-2</v>
      </c>
      <c r="M10902" s="37">
        <f>VLOOKUP(D10902,DATA!A:F,6,FALSE)</f>
        <v>1285.5</v>
      </c>
      <c r="N10902" s="36">
        <f t="shared" si="991"/>
        <v>59.426142248896596</v>
      </c>
      <c r="O10902" s="36">
        <f t="shared" si="992"/>
        <v>59.431430671205987</v>
      </c>
      <c r="P10902" s="36">
        <f t="shared" si="993"/>
        <v>5.2884223093911942E-3</v>
      </c>
      <c r="Q10902" s="36">
        <f t="shared" si="994"/>
        <v>0.15160582011236051</v>
      </c>
    </row>
    <row r="10903" spans="1:17" x14ac:dyDescent="0.3">
      <c r="A10903" s="29">
        <v>2832484</v>
      </c>
      <c r="B10903" s="1">
        <v>133</v>
      </c>
      <c r="C10903" s="1" t="s">
        <v>17</v>
      </c>
      <c r="D10903" s="1" t="s">
        <v>41</v>
      </c>
      <c r="E10903" s="1" t="s">
        <v>42</v>
      </c>
      <c r="F10903" s="47">
        <v>1071</v>
      </c>
      <c r="G10903" s="34">
        <v>1134.94</v>
      </c>
      <c r="H10903" s="1" t="s">
        <v>218</v>
      </c>
      <c r="I10903" s="34">
        <v>1.40106E-2</v>
      </c>
      <c r="J10903" s="34">
        <v>2487.9050000000002</v>
      </c>
      <c r="K10903" s="35" t="str">
        <f t="shared" si="990"/>
        <v>Kampina &amp; Oisterwijkse Vennen_H4010A</v>
      </c>
      <c r="L10903" s="36">
        <f>VLOOKUP(D10903,DATA!A:F,5,FALSE)</f>
        <v>1.3726988247862192E-2</v>
      </c>
      <c r="M10903" s="37">
        <f>VLOOKUP(D10903,DATA!A:F,6,FALSE)</f>
        <v>1285.5</v>
      </c>
      <c r="N10903" s="36">
        <f t="shared" si="991"/>
        <v>11.237225829849409</v>
      </c>
      <c r="O10903" s="36">
        <f t="shared" si="992"/>
        <v>11.239144296916754</v>
      </c>
      <c r="P10903" s="36">
        <f t="shared" si="993"/>
        <v>1.9184670673446647E-3</v>
      </c>
      <c r="Q10903" s="36">
        <f t="shared" si="994"/>
        <v>4.7729638091821285E-2</v>
      </c>
    </row>
    <row r="10904" spans="1:17" x14ac:dyDescent="0.3">
      <c r="A10904" s="29">
        <v>2832485</v>
      </c>
      <c r="B10904" s="1">
        <v>133</v>
      </c>
      <c r="C10904" s="1" t="s">
        <v>17</v>
      </c>
      <c r="D10904" s="1" t="s">
        <v>53</v>
      </c>
      <c r="E10904" s="1" t="s">
        <v>54</v>
      </c>
      <c r="F10904" s="47">
        <v>714</v>
      </c>
      <c r="G10904" s="34">
        <v>1032.56</v>
      </c>
      <c r="H10904" s="1" t="s">
        <v>218</v>
      </c>
      <c r="I10904" s="34">
        <v>1.2945999999999999E-2</v>
      </c>
      <c r="J10904" s="34">
        <v>540.68709999999999</v>
      </c>
      <c r="K10904" s="35" t="str">
        <f t="shared" si="990"/>
        <v>Kampina &amp; Oisterwijkse Vennen_H4030</v>
      </c>
      <c r="L10904" s="36">
        <f>VLOOKUP(D10904,DATA!A:F,5,FALSE)</f>
        <v>1.0986712608830001E-2</v>
      </c>
      <c r="M10904" s="37">
        <f>VLOOKUP(D10904,DATA!A:F,6,FALSE)</f>
        <v>982</v>
      </c>
      <c r="N10904" s="36">
        <f t="shared" si="991"/>
        <v>63.540795306516699</v>
      </c>
      <c r="O10904" s="36">
        <f t="shared" si="992"/>
        <v>63.544090302119073</v>
      </c>
      <c r="P10904" s="36">
        <f t="shared" si="993"/>
        <v>3.2949956023742288E-3</v>
      </c>
      <c r="Q10904" s="36">
        <f t="shared" si="994"/>
        <v>1.7815616167604749E-2</v>
      </c>
    </row>
    <row r="10905" spans="1:17" x14ac:dyDescent="0.3">
      <c r="A10905" s="29">
        <v>2832487</v>
      </c>
      <c r="B10905" s="1">
        <v>133</v>
      </c>
      <c r="C10905" s="1" t="s">
        <v>17</v>
      </c>
      <c r="D10905" s="1" t="s">
        <v>81</v>
      </c>
      <c r="E10905" s="1" t="s">
        <v>42</v>
      </c>
      <c r="F10905" s="47">
        <v>1071</v>
      </c>
      <c r="G10905" s="34">
        <v>1131.27</v>
      </c>
      <c r="H10905" s="1" t="s">
        <v>218</v>
      </c>
      <c r="I10905" s="34">
        <v>1.4733E-2</v>
      </c>
      <c r="J10905" s="34">
        <v>9904.1460000000006</v>
      </c>
      <c r="K10905" s="35" t="str">
        <f t="shared" si="990"/>
        <v>Kampina &amp; Oisterwijkse Vennen_ZGH4010A</v>
      </c>
      <c r="L10905" s="36">
        <f>VLOOKUP(D10905,DATA!A:F,5,FALSE)</f>
        <v>1.3726988247862192E-2</v>
      </c>
      <c r="M10905" s="37">
        <f>VLOOKUP(D10905,DATA!A:F,6,FALSE)</f>
        <v>1285.5</v>
      </c>
      <c r="N10905" s="36">
        <f t="shared" si="991"/>
        <v>10.744458285265587</v>
      </c>
      <c r="O10905" s="36">
        <f t="shared" si="992"/>
        <v>10.746397923085752</v>
      </c>
      <c r="P10905" s="36">
        <f t="shared" si="993"/>
        <v>1.939637820164819E-3</v>
      </c>
      <c r="Q10905" s="36">
        <f t="shared" si="994"/>
        <v>0.19210456158034112</v>
      </c>
    </row>
    <row r="10906" spans="1:17" x14ac:dyDescent="0.3">
      <c r="A10906" s="30">
        <v>2833964</v>
      </c>
      <c r="B10906" s="14">
        <v>133</v>
      </c>
      <c r="C10906" s="14" t="s">
        <v>17</v>
      </c>
      <c r="D10906" s="14" t="s">
        <v>55</v>
      </c>
      <c r="E10906" s="14" t="s">
        <v>56</v>
      </c>
      <c r="F10906" s="48">
        <v>500</v>
      </c>
      <c r="G10906" s="38">
        <v>1400.61</v>
      </c>
      <c r="H10906" s="14" t="s">
        <v>218</v>
      </c>
      <c r="I10906" s="38">
        <v>7.0838000000000003E-3</v>
      </c>
      <c r="J10906" s="38">
        <v>2016.8214</v>
      </c>
      <c r="K10906" s="39" t="str">
        <f t="shared" si="990"/>
        <v>Kampina &amp; Oisterwijkse Vennen_H3130</v>
      </c>
      <c r="L10906" s="40">
        <f>VLOOKUP(D10906,DATA!A:F,5,FALSE)</f>
        <v>0</v>
      </c>
      <c r="M10906" s="41">
        <f>VLOOKUP(D10906,DATA!A:F,6,FALSE)</f>
        <v>3.5</v>
      </c>
      <c r="N10906" s="40">
        <f t="shared" si="991"/>
        <v>50</v>
      </c>
      <c r="O10906" s="40">
        <f t="shared" si="992"/>
        <v>50</v>
      </c>
      <c r="P10906" s="40">
        <f t="shared" ref="P10906:P10908" si="995">J10906/10000*I10906</f>
        <v>1.4286759433320001E-3</v>
      </c>
      <c r="Q10906" s="40">
        <f t="shared" ref="Q10906:Q10908" si="996">IF(AND(H10906&lt;&gt;"below",I10906&gt;=0.005),M10906*P10906,0)</f>
        <v>5.0003658016620003E-3</v>
      </c>
    </row>
    <row r="10907" spans="1:17" x14ac:dyDescent="0.3">
      <c r="A10907" s="30">
        <v>2833964</v>
      </c>
      <c r="B10907" s="14">
        <v>133</v>
      </c>
      <c r="C10907" s="14" t="s">
        <v>17</v>
      </c>
      <c r="D10907" s="14" t="s">
        <v>88</v>
      </c>
      <c r="E10907" s="14" t="s">
        <v>56</v>
      </c>
      <c r="F10907" s="48">
        <v>500</v>
      </c>
      <c r="G10907" s="38">
        <v>1400.61</v>
      </c>
      <c r="H10907" s="14" t="s">
        <v>218</v>
      </c>
      <c r="I10907" s="38">
        <v>7.0838000000000003E-3</v>
      </c>
      <c r="J10907" s="38">
        <v>829.28719999999998</v>
      </c>
      <c r="K10907" s="39" t="str">
        <f t="shared" si="990"/>
        <v>Kampina &amp; Oisterwijkse Vennen_ZGH3130</v>
      </c>
      <c r="L10907" s="40">
        <f>VLOOKUP(D10907,DATA!A:F,5,FALSE)</f>
        <v>0</v>
      </c>
      <c r="M10907" s="41">
        <f>VLOOKUP(D10907,DATA!A:F,6,FALSE)</f>
        <v>3.5</v>
      </c>
      <c r="N10907" s="40">
        <f t="shared" si="991"/>
        <v>50</v>
      </c>
      <c r="O10907" s="40">
        <f t="shared" si="992"/>
        <v>50</v>
      </c>
      <c r="P10907" s="40">
        <f t="shared" si="995"/>
        <v>5.87450466736E-4</v>
      </c>
      <c r="Q10907" s="40">
        <f t="shared" si="996"/>
        <v>2.0560766335759998E-3</v>
      </c>
    </row>
    <row r="10908" spans="1:17" x14ac:dyDescent="0.3">
      <c r="A10908" s="30">
        <v>2833965</v>
      </c>
      <c r="B10908" s="14">
        <v>133</v>
      </c>
      <c r="C10908" s="14" t="s">
        <v>17</v>
      </c>
      <c r="D10908" s="14" t="s">
        <v>55</v>
      </c>
      <c r="E10908" s="14" t="s">
        <v>56</v>
      </c>
      <c r="F10908" s="48">
        <v>500</v>
      </c>
      <c r="G10908" s="38">
        <v>1326.66</v>
      </c>
      <c r="H10908" s="14" t="s">
        <v>218</v>
      </c>
      <c r="I10908" s="38">
        <v>6.8691000000000004E-3</v>
      </c>
      <c r="J10908" s="38">
        <v>3448.1635999999999</v>
      </c>
      <c r="K10908" s="39" t="str">
        <f t="shared" si="990"/>
        <v>Kampina &amp; Oisterwijkse Vennen_H3130</v>
      </c>
      <c r="L10908" s="40">
        <f>VLOOKUP(D10908,DATA!A:F,5,FALSE)</f>
        <v>0</v>
      </c>
      <c r="M10908" s="41">
        <f>VLOOKUP(D10908,DATA!A:F,6,FALSE)</f>
        <v>3.5</v>
      </c>
      <c r="N10908" s="40">
        <f t="shared" si="991"/>
        <v>50</v>
      </c>
      <c r="O10908" s="40">
        <f t="shared" si="992"/>
        <v>50</v>
      </c>
      <c r="P10908" s="40">
        <f t="shared" si="995"/>
        <v>2.3685780584760002E-3</v>
      </c>
      <c r="Q10908" s="40">
        <f t="shared" si="996"/>
        <v>8.290023204666E-3</v>
      </c>
    </row>
    <row r="10909" spans="1:17" x14ac:dyDescent="0.3">
      <c r="A10909" s="29">
        <v>2833965</v>
      </c>
      <c r="B10909" s="1">
        <v>133</v>
      </c>
      <c r="C10909" s="1" t="s">
        <v>17</v>
      </c>
      <c r="D10909" s="1" t="s">
        <v>57</v>
      </c>
      <c r="E10909" s="1" t="s">
        <v>58</v>
      </c>
      <c r="F10909" s="47">
        <v>714</v>
      </c>
      <c r="G10909" s="34">
        <v>1326.66</v>
      </c>
      <c r="H10909" s="1" t="s">
        <v>218</v>
      </c>
      <c r="I10909" s="34">
        <v>6.8691000000000004E-3</v>
      </c>
      <c r="J10909" s="34">
        <v>963.94889999999998</v>
      </c>
      <c r="K10909" s="35" t="str">
        <f t="shared" si="990"/>
        <v>Kampina &amp; Oisterwijkse Vennen_H3160</v>
      </c>
      <c r="L10909" s="36">
        <f>VLOOKUP(D10909,DATA!A:F,5,FALSE)</f>
        <v>1.0986712608830001E-2</v>
      </c>
      <c r="M10909" s="37">
        <f>VLOOKUP(D10909,DATA!A:F,6,FALSE)</f>
        <v>982</v>
      </c>
      <c r="N10909" s="36">
        <f t="shared" si="991"/>
        <v>97.783183307199096</v>
      </c>
      <c r="O10909" s="36">
        <f t="shared" si="992"/>
        <v>97.783346893109965</v>
      </c>
      <c r="P10909" s="36">
        <f t="shared" si="993"/>
        <v>1.6358591086884644E-4</v>
      </c>
      <c r="Q10909" s="36">
        <f t="shared" si="994"/>
        <v>1.5768845883752255E-3</v>
      </c>
    </row>
    <row r="10910" spans="1:17" x14ac:dyDescent="0.3">
      <c r="A10910" s="29">
        <v>2833968</v>
      </c>
      <c r="B10910" s="1">
        <v>133</v>
      </c>
      <c r="C10910" s="1" t="s">
        <v>17</v>
      </c>
      <c r="D10910" s="1" t="s">
        <v>63</v>
      </c>
      <c r="E10910" s="1" t="s">
        <v>64</v>
      </c>
      <c r="F10910" s="47">
        <v>714</v>
      </c>
      <c r="G10910" s="34">
        <v>1913.1</v>
      </c>
      <c r="H10910" s="1" t="s">
        <v>218</v>
      </c>
      <c r="I10910" s="34">
        <v>1.26406E-2</v>
      </c>
      <c r="J10910" s="34">
        <v>2086.1716000000001</v>
      </c>
      <c r="K10910" s="35" t="str">
        <f t="shared" si="990"/>
        <v>Kampina &amp; Oisterwijkse Vennen_H2310</v>
      </c>
      <c r="L10910" s="36">
        <f>VLOOKUP(D10910,DATA!A:F,5,FALSE)</f>
        <v>1.0986712608830001E-2</v>
      </c>
      <c r="M10910" s="37">
        <f>VLOOKUP(D10910,DATA!A:F,6,FALSE)</f>
        <v>982</v>
      </c>
      <c r="N10910" s="36">
        <f t="shared" si="991"/>
        <v>99.996391972320183</v>
      </c>
      <c r="O10910" s="36">
        <f t="shared" si="992"/>
        <v>99.996392473345281</v>
      </c>
      <c r="P10910" s="36">
        <f t="shared" si="993"/>
        <v>5.0102509874250245E-7</v>
      </c>
      <c r="Q10910" s="36">
        <f t="shared" si="994"/>
        <v>1.0452243318838045E-5</v>
      </c>
    </row>
    <row r="10911" spans="1:17" x14ac:dyDescent="0.3">
      <c r="A10911" s="29">
        <v>2833969</v>
      </c>
      <c r="B10911" s="1">
        <v>133</v>
      </c>
      <c r="C10911" s="1" t="s">
        <v>17</v>
      </c>
      <c r="D10911" s="1" t="s">
        <v>63</v>
      </c>
      <c r="E10911" s="1" t="s">
        <v>64</v>
      </c>
      <c r="F10911" s="47">
        <v>714</v>
      </c>
      <c r="G10911" s="34">
        <v>1847.77</v>
      </c>
      <c r="H10911" s="1" t="s">
        <v>218</v>
      </c>
      <c r="I10911" s="34">
        <v>1.19135E-2</v>
      </c>
      <c r="J10911" s="34">
        <v>55.798904</v>
      </c>
      <c r="K10911" s="35" t="str">
        <f t="shared" si="990"/>
        <v>Kampina &amp; Oisterwijkse Vennen_H2310</v>
      </c>
      <c r="L10911" s="36">
        <f>VLOOKUP(D10911,DATA!A:F,5,FALSE)</f>
        <v>1.0986712608830001E-2</v>
      </c>
      <c r="M10911" s="37">
        <f>VLOOKUP(D10911,DATA!A:F,6,FALSE)</f>
        <v>982</v>
      </c>
      <c r="N10911" s="36">
        <f t="shared" si="991"/>
        <v>99.992604399244854</v>
      </c>
      <c r="O10911" s="36">
        <f t="shared" si="992"/>
        <v>99.992605367121598</v>
      </c>
      <c r="P10911" s="36">
        <f t="shared" si="993"/>
        <v>9.6787674408460589E-7</v>
      </c>
      <c r="Q10911" s="36">
        <f t="shared" si="994"/>
        <v>5.4006461527009487E-7</v>
      </c>
    </row>
    <row r="10912" spans="1:17" x14ac:dyDescent="0.3">
      <c r="A10912" s="29">
        <v>2833979</v>
      </c>
      <c r="B10912" s="1">
        <v>133</v>
      </c>
      <c r="C10912" s="1" t="s">
        <v>17</v>
      </c>
      <c r="D10912" s="1" t="s">
        <v>53</v>
      </c>
      <c r="E10912" s="1" t="s">
        <v>54</v>
      </c>
      <c r="F10912" s="47">
        <v>714</v>
      </c>
      <c r="G10912" s="34">
        <v>1330.94</v>
      </c>
      <c r="H10912" s="1" t="s">
        <v>218</v>
      </c>
      <c r="I10912" s="34">
        <v>8.1624999999999996E-3</v>
      </c>
      <c r="J10912" s="34">
        <v>290.22057999999998</v>
      </c>
      <c r="K10912" s="35" t="str">
        <f t="shared" si="990"/>
        <v>Kampina &amp; Oisterwijkse Vennen_H4030</v>
      </c>
      <c r="L10912" s="36">
        <f>VLOOKUP(D10912,DATA!A:F,5,FALSE)</f>
        <v>1.0986712608830001E-2</v>
      </c>
      <c r="M10912" s="37">
        <f>VLOOKUP(D10912,DATA!A:F,6,FALSE)</f>
        <v>982</v>
      </c>
      <c r="N10912" s="36">
        <f t="shared" si="991"/>
        <v>97.882856189853356</v>
      </c>
      <c r="O10912" s="36">
        <f t="shared" si="992"/>
        <v>97.88304202561946</v>
      </c>
      <c r="P10912" s="36">
        <f t="shared" si="993"/>
        <v>1.8583576610353703E-4</v>
      </c>
      <c r="Q10912" s="36">
        <f t="shared" si="994"/>
        <v>5.3933363823312859E-4</v>
      </c>
    </row>
    <row r="10913" spans="1:17" x14ac:dyDescent="0.3">
      <c r="A10913" s="29">
        <v>2833980</v>
      </c>
      <c r="B10913" s="1">
        <v>133</v>
      </c>
      <c r="C10913" s="1" t="s">
        <v>17</v>
      </c>
      <c r="D10913" s="1" t="s">
        <v>57</v>
      </c>
      <c r="E10913" s="1" t="s">
        <v>58</v>
      </c>
      <c r="F10913" s="47">
        <v>714</v>
      </c>
      <c r="G10913" s="34">
        <v>1701.64</v>
      </c>
      <c r="H10913" s="1" t="s">
        <v>218</v>
      </c>
      <c r="I10913" s="34">
        <v>1.14813E-2</v>
      </c>
      <c r="J10913" s="34">
        <v>248.97713999999999</v>
      </c>
      <c r="K10913" s="35" t="str">
        <f t="shared" si="990"/>
        <v>Kampina &amp; Oisterwijkse Vennen_H3160</v>
      </c>
      <c r="L10913" s="36">
        <f>VLOOKUP(D10913,DATA!A:F,5,FALSE)</f>
        <v>1.0986712608830001E-2</v>
      </c>
      <c r="M10913" s="37">
        <f>VLOOKUP(D10913,DATA!A:F,6,FALSE)</f>
        <v>982</v>
      </c>
      <c r="N10913" s="36">
        <f t="shared" si="991"/>
        <v>99.963178595456114</v>
      </c>
      <c r="O10913" s="36">
        <f t="shared" si="992"/>
        <v>99.963183238169435</v>
      </c>
      <c r="P10913" s="36">
        <f t="shared" si="993"/>
        <v>4.6427133213455818E-6</v>
      </c>
      <c r="Q10913" s="36">
        <f t="shared" si="994"/>
        <v>1.1559294845885238E-5</v>
      </c>
    </row>
    <row r="10914" spans="1:17" x14ac:dyDescent="0.3">
      <c r="A10914" s="29">
        <v>2833984</v>
      </c>
      <c r="B10914" s="1">
        <v>133</v>
      </c>
      <c r="C10914" s="1" t="s">
        <v>17</v>
      </c>
      <c r="D10914" s="1" t="s">
        <v>57</v>
      </c>
      <c r="E10914" s="1" t="s">
        <v>58</v>
      </c>
      <c r="F10914" s="47">
        <v>714</v>
      </c>
      <c r="G10914" s="34">
        <v>1941.3</v>
      </c>
      <c r="H10914" s="1" t="s">
        <v>218</v>
      </c>
      <c r="I10914" s="34">
        <v>1.5245E-2</v>
      </c>
      <c r="J10914" s="34">
        <v>992.48346000000004</v>
      </c>
      <c r="K10914" s="35" t="str">
        <f t="shared" si="990"/>
        <v>Kampina &amp; Oisterwijkse Vennen_H3160</v>
      </c>
      <c r="L10914" s="36">
        <f>VLOOKUP(D10914,DATA!A:F,5,FALSE)</f>
        <v>1.0986712608830001E-2</v>
      </c>
      <c r="M10914" s="37">
        <f>VLOOKUP(D10914,DATA!A:F,6,FALSE)</f>
        <v>982</v>
      </c>
      <c r="N10914" s="36">
        <f t="shared" si="991"/>
        <v>99.997353215277371</v>
      </c>
      <c r="O10914" s="36">
        <f t="shared" si="992"/>
        <v>99.997353658544938</v>
      </c>
      <c r="P10914" s="36">
        <f t="shared" si="993"/>
        <v>4.4326756665213907E-7</v>
      </c>
      <c r="Q10914" s="36">
        <f t="shared" si="994"/>
        <v>4.399357282566956E-6</v>
      </c>
    </row>
    <row r="10915" spans="1:17" x14ac:dyDescent="0.3">
      <c r="A10915" s="29">
        <v>2834002</v>
      </c>
      <c r="B10915" s="1">
        <v>133</v>
      </c>
      <c r="C10915" s="1" t="s">
        <v>17</v>
      </c>
      <c r="D10915" s="1" t="s">
        <v>89</v>
      </c>
      <c r="E10915" s="1" t="s">
        <v>54</v>
      </c>
      <c r="F10915" s="47">
        <v>714</v>
      </c>
      <c r="G10915" s="34">
        <v>1603.59</v>
      </c>
      <c r="H10915" s="1" t="s">
        <v>218</v>
      </c>
      <c r="I10915" s="34">
        <v>1.6924999999999999E-2</v>
      </c>
      <c r="J10915" s="34">
        <v>0.12667044</v>
      </c>
      <c r="K10915" s="35" t="str">
        <f t="shared" si="990"/>
        <v>Kampina &amp; Oisterwijkse Vennen_L4030</v>
      </c>
      <c r="L10915" s="36">
        <f>VLOOKUP(D10915,DATA!A:F,5,FALSE)</f>
        <v>1.0986712608830001E-2</v>
      </c>
      <c r="M10915" s="37">
        <f>VLOOKUP(D10915,DATA!A:F,6,FALSE)</f>
        <v>982</v>
      </c>
      <c r="N10915" s="36">
        <f t="shared" si="991"/>
        <v>99.891947883696005</v>
      </c>
      <c r="O10915" s="36">
        <f t="shared" si="992"/>
        <v>99.891967952426938</v>
      </c>
      <c r="P10915" s="36">
        <f t="shared" si="993"/>
        <v>2.006873093307604E-5</v>
      </c>
      <c r="Q10915" s="36">
        <f t="shared" si="994"/>
        <v>2.5421149775343527E-8</v>
      </c>
    </row>
    <row r="10916" spans="1:17" x14ac:dyDescent="0.3">
      <c r="A10916" s="29">
        <v>2834003</v>
      </c>
      <c r="B10916" s="1">
        <v>133</v>
      </c>
      <c r="C10916" s="1" t="s">
        <v>17</v>
      </c>
      <c r="D10916" s="1" t="s">
        <v>89</v>
      </c>
      <c r="E10916" s="1" t="s">
        <v>54</v>
      </c>
      <c r="F10916" s="47">
        <v>714</v>
      </c>
      <c r="G10916" s="34">
        <v>1421.13</v>
      </c>
      <c r="H10916" s="1" t="s">
        <v>218</v>
      </c>
      <c r="I10916" s="34">
        <v>1.41899E-2</v>
      </c>
      <c r="J10916" s="34">
        <v>6113.0712999999996</v>
      </c>
      <c r="K10916" s="35" t="str">
        <f t="shared" si="990"/>
        <v>Kampina &amp; Oisterwijkse Vennen_L4030</v>
      </c>
      <c r="L10916" s="36">
        <f>VLOOKUP(D10916,DATA!A:F,5,FALSE)</f>
        <v>1.0986712608830001E-2</v>
      </c>
      <c r="M10916" s="37">
        <f>VLOOKUP(D10916,DATA!A:F,6,FALSE)</f>
        <v>982</v>
      </c>
      <c r="N10916" s="36">
        <f t="shared" si="991"/>
        <v>99.203415972289974</v>
      </c>
      <c r="O10916" s="36">
        <f t="shared" si="992"/>
        <v>99.203539161311781</v>
      </c>
      <c r="P10916" s="36">
        <f t="shared" si="993"/>
        <v>1.2318902180652458E-4</v>
      </c>
      <c r="Q10916" s="36">
        <f t="shared" si="994"/>
        <v>7.5306327368053951E-3</v>
      </c>
    </row>
    <row r="10917" spans="1:17" x14ac:dyDescent="0.3">
      <c r="A10917" s="29">
        <v>2834004</v>
      </c>
      <c r="B10917" s="1">
        <v>133</v>
      </c>
      <c r="C10917" s="1" t="s">
        <v>17</v>
      </c>
      <c r="D10917" s="1" t="s">
        <v>89</v>
      </c>
      <c r="E10917" s="1" t="s">
        <v>54</v>
      </c>
      <c r="F10917" s="47">
        <v>714</v>
      </c>
      <c r="G10917" s="34">
        <v>1399.58</v>
      </c>
      <c r="H10917" s="1" t="s">
        <v>218</v>
      </c>
      <c r="I10917" s="34">
        <v>1.4366200000000001E-2</v>
      </c>
      <c r="J10917" s="34">
        <v>3332.0945000000002</v>
      </c>
      <c r="K10917" s="35" t="str">
        <f t="shared" si="990"/>
        <v>Kampina &amp; Oisterwijkse Vennen_L4030</v>
      </c>
      <c r="L10917" s="36">
        <f>VLOOKUP(D10917,DATA!A:F,5,FALSE)</f>
        <v>1.0986712608830001E-2</v>
      </c>
      <c r="M10917" s="37">
        <f>VLOOKUP(D10917,DATA!A:F,6,FALSE)</f>
        <v>982</v>
      </c>
      <c r="N10917" s="36">
        <f t="shared" si="991"/>
        <v>98.99275865598149</v>
      </c>
      <c r="O10917" s="36">
        <f t="shared" si="992"/>
        <v>98.992916022762159</v>
      </c>
      <c r="P10917" s="36">
        <f t="shared" si="993"/>
        <v>1.5736678066957666E-4</v>
      </c>
      <c r="Q10917" s="36">
        <f t="shared" si="994"/>
        <v>5.2436098435180269E-3</v>
      </c>
    </row>
    <row r="10918" spans="1:17" x14ac:dyDescent="0.3">
      <c r="A10918" s="29">
        <v>2834006</v>
      </c>
      <c r="B10918" s="1">
        <v>133</v>
      </c>
      <c r="C10918" s="1" t="s">
        <v>17</v>
      </c>
      <c r="D10918" s="1" t="s">
        <v>59</v>
      </c>
      <c r="E10918" s="1" t="s">
        <v>60</v>
      </c>
      <c r="F10918" s="47">
        <v>1071</v>
      </c>
      <c r="G10918" s="34">
        <v>1489.72</v>
      </c>
      <c r="H10918" s="1" t="s">
        <v>218</v>
      </c>
      <c r="I10918" s="34">
        <v>1.5763200000000002E-2</v>
      </c>
      <c r="J10918" s="34">
        <v>1431.5564999999999</v>
      </c>
      <c r="K10918" s="35" t="str">
        <f t="shared" si="990"/>
        <v>Kampina &amp; Oisterwijkse Vennen_H9190</v>
      </c>
      <c r="L10918" s="36">
        <f>VLOOKUP(D10918,DATA!A:F,5,FALSE)</f>
        <v>1.3726988247862192E-2</v>
      </c>
      <c r="M10918" s="37">
        <f>VLOOKUP(D10918,DATA!A:F,6,FALSE)</f>
        <v>1285.5</v>
      </c>
      <c r="N10918" s="36">
        <f t="shared" si="991"/>
        <v>94.285526568429688</v>
      </c>
      <c r="O10918" s="36">
        <f t="shared" si="992"/>
        <v>94.286692301938103</v>
      </c>
      <c r="P10918" s="36">
        <f t="shared" si="993"/>
        <v>1.165733508415201E-3</v>
      </c>
      <c r="Q10918" s="36">
        <f t="shared" si="994"/>
        <v>1.6688133812395856E-2</v>
      </c>
    </row>
    <row r="10919" spans="1:17" x14ac:dyDescent="0.3">
      <c r="A10919" s="29">
        <v>2834006</v>
      </c>
      <c r="B10919" s="1">
        <v>133</v>
      </c>
      <c r="C10919" s="1" t="s">
        <v>17</v>
      </c>
      <c r="D10919" s="1" t="s">
        <v>85</v>
      </c>
      <c r="E10919" s="1" t="s">
        <v>60</v>
      </c>
      <c r="F10919" s="47">
        <v>1071</v>
      </c>
      <c r="G10919" s="34">
        <v>1489.72</v>
      </c>
      <c r="H10919" s="1" t="s">
        <v>218</v>
      </c>
      <c r="I10919" s="34">
        <v>1.5763200000000002E-2</v>
      </c>
      <c r="J10919" s="34">
        <v>6595.665</v>
      </c>
      <c r="K10919" s="35" t="str">
        <f t="shared" si="990"/>
        <v>Kampina &amp; Oisterwijkse Vennen_ZGH9190</v>
      </c>
      <c r="L10919" s="36">
        <f>VLOOKUP(D10919,DATA!A:F,5,FALSE)</f>
        <v>1.3726988247862192E-2</v>
      </c>
      <c r="M10919" s="37">
        <f>VLOOKUP(D10919,DATA!A:F,6,FALSE)</f>
        <v>1285.5</v>
      </c>
      <c r="N10919" s="36">
        <f t="shared" si="991"/>
        <v>94.285526568429688</v>
      </c>
      <c r="O10919" s="36">
        <f t="shared" si="992"/>
        <v>94.286692301938103</v>
      </c>
      <c r="P10919" s="36">
        <f t="shared" si="993"/>
        <v>1.165733508415201E-3</v>
      </c>
      <c r="Q10919" s="36">
        <f t="shared" si="994"/>
        <v>7.6887877007813465E-2</v>
      </c>
    </row>
    <row r="10920" spans="1:17" x14ac:dyDescent="0.3">
      <c r="A10920" s="29">
        <v>2834007</v>
      </c>
      <c r="B10920" s="1">
        <v>133</v>
      </c>
      <c r="C10920" s="1" t="s">
        <v>17</v>
      </c>
      <c r="D10920" s="1" t="s">
        <v>85</v>
      </c>
      <c r="E10920" s="1" t="s">
        <v>60</v>
      </c>
      <c r="F10920" s="47">
        <v>1071</v>
      </c>
      <c r="G10920" s="34">
        <v>1908.77</v>
      </c>
      <c r="H10920" s="1" t="s">
        <v>218</v>
      </c>
      <c r="I10920" s="34">
        <v>2.3071000000000001E-2</v>
      </c>
      <c r="J10920" s="34">
        <v>9852.8989999999994</v>
      </c>
      <c r="K10920" s="35" t="str">
        <f t="shared" si="990"/>
        <v>Kampina &amp; Oisterwijkse Vennen_ZGH9190</v>
      </c>
      <c r="L10920" s="36">
        <f>VLOOKUP(D10920,DATA!A:F,5,FALSE)</f>
        <v>1.3726988247862192E-2</v>
      </c>
      <c r="M10920" s="37">
        <f>VLOOKUP(D10920,DATA!A:F,6,FALSE)</f>
        <v>1285.5</v>
      </c>
      <c r="N10920" s="36">
        <f t="shared" si="991"/>
        <v>99.980757660031841</v>
      </c>
      <c r="O10920" s="36">
        <f t="shared" si="992"/>
        <v>99.980763751854411</v>
      </c>
      <c r="P10920" s="36">
        <f t="shared" si="993"/>
        <v>6.0918225699424511E-6</v>
      </c>
      <c r="Q10920" s="36">
        <f t="shared" si="994"/>
        <v>6.0022112507563405E-4</v>
      </c>
    </row>
    <row r="10921" spans="1:17" x14ac:dyDescent="0.3">
      <c r="A10921" s="29">
        <v>2834008</v>
      </c>
      <c r="B10921" s="1">
        <v>133</v>
      </c>
      <c r="C10921" s="1" t="s">
        <v>17</v>
      </c>
      <c r="D10921" s="1" t="s">
        <v>85</v>
      </c>
      <c r="E10921" s="1" t="s">
        <v>60</v>
      </c>
      <c r="F10921" s="47">
        <v>1071</v>
      </c>
      <c r="G10921" s="34">
        <v>1988.74</v>
      </c>
      <c r="H10921" s="1" t="s">
        <v>218</v>
      </c>
      <c r="I10921" s="34">
        <v>2.5413999999999999E-2</v>
      </c>
      <c r="J10921" s="34">
        <v>326.88528000000002</v>
      </c>
      <c r="K10921" s="35" t="str">
        <f t="shared" si="990"/>
        <v>Kampina &amp; Oisterwijkse Vennen_ZGH9190</v>
      </c>
      <c r="L10921" s="36">
        <f>VLOOKUP(D10921,DATA!A:F,5,FALSE)</f>
        <v>1.3726988247862192E-2</v>
      </c>
      <c r="M10921" s="37">
        <f>VLOOKUP(D10921,DATA!A:F,6,FALSE)</f>
        <v>1285.5</v>
      </c>
      <c r="N10921" s="36">
        <f t="shared" si="991"/>
        <v>99.993579512543604</v>
      </c>
      <c r="O10921" s="36">
        <f t="shared" si="992"/>
        <v>99.993581751845568</v>
      </c>
      <c r="P10921" s="36">
        <f t="shared" si="993"/>
        <v>2.239301963413709E-6</v>
      </c>
      <c r="Q10921" s="36">
        <f t="shared" si="994"/>
        <v>7.3199484931504005E-6</v>
      </c>
    </row>
    <row r="10922" spans="1:17" x14ac:dyDescent="0.3">
      <c r="A10922" s="29">
        <v>2834008</v>
      </c>
      <c r="B10922" s="1">
        <v>133</v>
      </c>
      <c r="C10922" s="1" t="s">
        <v>17</v>
      </c>
      <c r="D10922" s="1" t="s">
        <v>22</v>
      </c>
      <c r="E10922" s="1" t="s">
        <v>23</v>
      </c>
      <c r="F10922" s="47">
        <v>1857</v>
      </c>
      <c r="G10922" s="34">
        <v>1988.74</v>
      </c>
      <c r="H10922" s="1" t="s">
        <v>218</v>
      </c>
      <c r="I10922" s="34">
        <v>2.5413999999999999E-2</v>
      </c>
      <c r="J10922" s="34">
        <v>6437.9462999999996</v>
      </c>
      <c r="K10922" s="35" t="str">
        <f t="shared" si="990"/>
        <v>Kampina &amp; Oisterwijkse Vennen_H91E0C</v>
      </c>
      <c r="L10922" s="36">
        <f>VLOOKUP(D10922,DATA!A:F,5,FALSE)</f>
        <v>6.9280917156857415E-3</v>
      </c>
      <c r="M10922" s="37">
        <f>VLOOKUP(D10922,DATA!A:F,6,FALSE)</f>
        <v>2282</v>
      </c>
      <c r="N10922" s="36">
        <f t="shared" si="991"/>
        <v>11.591129764227958</v>
      </c>
      <c r="O10922" s="36">
        <f t="shared" si="992"/>
        <v>11.592934184228909</v>
      </c>
      <c r="P10922" s="36">
        <f t="shared" si="993"/>
        <v>1.8044200009512679E-3</v>
      </c>
      <c r="Q10922" s="36">
        <f t="shared" si="994"/>
        <v>0.1161675906877021</v>
      </c>
    </row>
    <row r="10923" spans="1:17" x14ac:dyDescent="0.3">
      <c r="A10923" s="29">
        <v>2834008</v>
      </c>
      <c r="B10923" s="1">
        <v>133</v>
      </c>
      <c r="C10923" s="1" t="s">
        <v>17</v>
      </c>
      <c r="D10923" s="1" t="s">
        <v>25</v>
      </c>
      <c r="E10923" s="1" t="s">
        <v>23</v>
      </c>
      <c r="F10923" s="47">
        <v>1857</v>
      </c>
      <c r="G10923" s="34">
        <v>1988.74</v>
      </c>
      <c r="H10923" s="1" t="s">
        <v>218</v>
      </c>
      <c r="I10923" s="34">
        <v>2.5413999999999999E-2</v>
      </c>
      <c r="J10923" s="34">
        <v>1904.7058999999999</v>
      </c>
      <c r="K10923" s="35" t="str">
        <f t="shared" si="990"/>
        <v>Kampina &amp; Oisterwijkse Vennen_ZGH91E0C</v>
      </c>
      <c r="L10923" s="36">
        <f>VLOOKUP(D10923,DATA!A:F,5,FALSE)</f>
        <v>6.9280917156857415E-3</v>
      </c>
      <c r="M10923" s="37">
        <f>VLOOKUP(D10923,DATA!A:F,6,FALSE)</f>
        <v>2282</v>
      </c>
      <c r="N10923" s="36">
        <f t="shared" si="991"/>
        <v>11.591129764227958</v>
      </c>
      <c r="O10923" s="36">
        <f t="shared" si="992"/>
        <v>11.592934184228909</v>
      </c>
      <c r="P10923" s="36">
        <f t="shared" si="993"/>
        <v>1.8044200009512679E-3</v>
      </c>
      <c r="Q10923" s="36">
        <f t="shared" si="994"/>
        <v>3.4368894218898854E-2</v>
      </c>
    </row>
    <row r="10924" spans="1:17" x14ac:dyDescent="0.3">
      <c r="A10924" s="29">
        <v>2834009</v>
      </c>
      <c r="B10924" s="1">
        <v>133</v>
      </c>
      <c r="C10924" s="1" t="s">
        <v>17</v>
      </c>
      <c r="D10924" s="1" t="s">
        <v>70</v>
      </c>
      <c r="E10924" s="1" t="s">
        <v>71</v>
      </c>
      <c r="F10924" s="47">
        <v>1071</v>
      </c>
      <c r="G10924" s="34">
        <v>1904.7</v>
      </c>
      <c r="H10924" s="1" t="s">
        <v>218</v>
      </c>
      <c r="I10924" s="34">
        <v>2.4889000000000001E-2</v>
      </c>
      <c r="J10924" s="34">
        <v>4014.2388000000001</v>
      </c>
      <c r="K10924" s="35" t="str">
        <f t="shared" si="990"/>
        <v>Kampina &amp; Oisterwijkse Vennen_H9120</v>
      </c>
      <c r="L10924" s="36">
        <f>VLOOKUP(D10924,DATA!A:F,5,FALSE)</f>
        <v>1.3726988247862192E-2</v>
      </c>
      <c r="M10924" s="37">
        <f>VLOOKUP(D10924,DATA!A:F,6,FALSE)</f>
        <v>1285.5</v>
      </c>
      <c r="N10924" s="36">
        <f t="shared" si="991"/>
        <v>99.979652239766665</v>
      </c>
      <c r="O10924" s="36">
        <f t="shared" si="992"/>
        <v>99.979659188998284</v>
      </c>
      <c r="P10924" s="36">
        <f t="shared" si="993"/>
        <v>6.9492316185915115E-6</v>
      </c>
      <c r="Q10924" s="36">
        <f t="shared" si="994"/>
        <v>2.7895875193536846E-4</v>
      </c>
    </row>
    <row r="10925" spans="1:17" x14ac:dyDescent="0.3">
      <c r="A10925" s="29">
        <v>2834009</v>
      </c>
      <c r="B10925" s="1">
        <v>133</v>
      </c>
      <c r="C10925" s="1" t="s">
        <v>17</v>
      </c>
      <c r="D10925" s="1" t="s">
        <v>22</v>
      </c>
      <c r="E10925" s="1" t="s">
        <v>23</v>
      </c>
      <c r="F10925" s="47">
        <v>1857</v>
      </c>
      <c r="G10925" s="34">
        <v>1904.7</v>
      </c>
      <c r="H10925" s="1" t="s">
        <v>218</v>
      </c>
      <c r="I10925" s="34">
        <v>2.4889000000000001E-2</v>
      </c>
      <c r="J10925" s="34">
        <v>5086.7879999999996</v>
      </c>
      <c r="K10925" s="35" t="str">
        <f t="shared" si="990"/>
        <v>Kampina &amp; Oisterwijkse Vennen_H91E0C</v>
      </c>
      <c r="L10925" s="36">
        <f>VLOOKUP(D10925,DATA!A:F,5,FALSE)</f>
        <v>6.9280917156857415E-3</v>
      </c>
      <c r="M10925" s="37">
        <f>VLOOKUP(D10925,DATA!A:F,6,FALSE)</f>
        <v>2282</v>
      </c>
      <c r="N10925" s="36">
        <f t="shared" si="991"/>
        <v>6.8244792002320489</v>
      </c>
      <c r="O10925" s="36">
        <f t="shared" si="992"/>
        <v>6.8255757409229503</v>
      </c>
      <c r="P10925" s="36">
        <f t="shared" si="993"/>
        <v>1.0965406909013709E-3</v>
      </c>
      <c r="Q10925" s="36">
        <f t="shared" si="994"/>
        <v>5.5778700279888023E-2</v>
      </c>
    </row>
    <row r="10926" spans="1:17" x14ac:dyDescent="0.3">
      <c r="A10926" s="29">
        <v>2834010</v>
      </c>
      <c r="B10926" s="1">
        <v>133</v>
      </c>
      <c r="C10926" s="1" t="s">
        <v>17</v>
      </c>
      <c r="D10926" s="1" t="s">
        <v>53</v>
      </c>
      <c r="E10926" s="1" t="s">
        <v>54</v>
      </c>
      <c r="F10926" s="47">
        <v>714</v>
      </c>
      <c r="G10926" s="34">
        <v>1739.95</v>
      </c>
      <c r="H10926" s="1" t="s">
        <v>218</v>
      </c>
      <c r="I10926" s="34">
        <v>2.2882E-2</v>
      </c>
      <c r="J10926" s="34">
        <v>411.40514999999999</v>
      </c>
      <c r="K10926" s="35" t="str">
        <f t="shared" si="990"/>
        <v>Kampina &amp; Oisterwijkse Vennen_H4030</v>
      </c>
      <c r="L10926" s="36">
        <f>VLOOKUP(D10926,DATA!A:F,5,FALSE)</f>
        <v>1.0986712608830001E-2</v>
      </c>
      <c r="M10926" s="37">
        <f>VLOOKUP(D10926,DATA!A:F,6,FALSE)</f>
        <v>982</v>
      </c>
      <c r="N10926" s="36">
        <f t="shared" si="991"/>
        <v>99.975825342654758</v>
      </c>
      <c r="O10926" s="36">
        <f t="shared" si="992"/>
        <v>99.97583141788175</v>
      </c>
      <c r="P10926" s="36">
        <f t="shared" si="993"/>
        <v>6.075226991697491E-6</v>
      </c>
      <c r="Q10926" s="36">
        <f t="shared" si="994"/>
        <v>2.499379671803355E-5</v>
      </c>
    </row>
    <row r="10927" spans="1:17" x14ac:dyDescent="0.3">
      <c r="A10927" s="29">
        <v>2834011</v>
      </c>
      <c r="B10927" s="1">
        <v>133</v>
      </c>
      <c r="C10927" s="1" t="s">
        <v>17</v>
      </c>
      <c r="D10927" s="1" t="s">
        <v>59</v>
      </c>
      <c r="E10927" s="1" t="s">
        <v>60</v>
      </c>
      <c r="F10927" s="47">
        <v>1071</v>
      </c>
      <c r="G10927" s="34">
        <v>1428.91</v>
      </c>
      <c r="H10927" s="1" t="s">
        <v>218</v>
      </c>
      <c r="I10927" s="34">
        <v>1.7218399999999998E-2</v>
      </c>
      <c r="J10927" s="34">
        <v>3547.2121999999999</v>
      </c>
      <c r="K10927" s="35" t="str">
        <f t="shared" si="990"/>
        <v>Kampina &amp; Oisterwijkse Vennen_H9190</v>
      </c>
      <c r="L10927" s="36">
        <f>VLOOKUP(D10927,DATA!A:F,5,FALSE)</f>
        <v>1.3726988247862192E-2</v>
      </c>
      <c r="M10927" s="37">
        <f>VLOOKUP(D10927,DATA!A:F,6,FALSE)</f>
        <v>1285.5</v>
      </c>
      <c r="N10927" s="36">
        <f t="shared" si="991"/>
        <v>87.745930342245813</v>
      </c>
      <c r="O10927" s="36">
        <f t="shared" si="992"/>
        <v>87.748471529312852</v>
      </c>
      <c r="P10927" s="36">
        <f t="shared" si="993"/>
        <v>2.5411870670382086E-3</v>
      </c>
      <c r="Q10927" s="36">
        <f t="shared" si="994"/>
        <v>9.0141297666801512E-2</v>
      </c>
    </row>
    <row r="10928" spans="1:17" x14ac:dyDescent="0.3">
      <c r="A10928" s="29">
        <v>2834012</v>
      </c>
      <c r="B10928" s="1">
        <v>133</v>
      </c>
      <c r="C10928" s="1" t="s">
        <v>17</v>
      </c>
      <c r="D10928" s="1" t="s">
        <v>81</v>
      </c>
      <c r="E10928" s="1" t="s">
        <v>42</v>
      </c>
      <c r="F10928" s="47">
        <v>1071</v>
      </c>
      <c r="G10928" s="34">
        <v>1274.96</v>
      </c>
      <c r="H10928" s="1" t="s">
        <v>218</v>
      </c>
      <c r="I10928" s="34">
        <v>1.5384200000000001E-2</v>
      </c>
      <c r="J10928" s="34">
        <v>1498.0740000000001</v>
      </c>
      <c r="K10928" s="35" t="str">
        <f t="shared" si="990"/>
        <v>Kampina &amp; Oisterwijkse Vennen_ZGH4010A</v>
      </c>
      <c r="L10928" s="36">
        <f>VLOOKUP(D10928,DATA!A:F,5,FALSE)</f>
        <v>1.3726988247862192E-2</v>
      </c>
      <c r="M10928" s="37">
        <f>VLOOKUP(D10928,DATA!A:F,6,FALSE)</f>
        <v>1285.5</v>
      </c>
      <c r="N10928" s="36">
        <f t="shared" si="991"/>
        <v>46.389235082722927</v>
      </c>
      <c r="O10928" s="36">
        <f t="shared" si="992"/>
        <v>46.394487058378047</v>
      </c>
      <c r="P10928" s="36">
        <f t="shared" si="993"/>
        <v>5.2519756551205887E-3</v>
      </c>
      <c r="Q10928" s="36">
        <f t="shared" si="994"/>
        <v>7.8678481775691214E-2</v>
      </c>
    </row>
    <row r="10929" spans="1:17" x14ac:dyDescent="0.3">
      <c r="A10929" s="29">
        <v>2834016</v>
      </c>
      <c r="B10929" s="1">
        <v>133</v>
      </c>
      <c r="C10929" s="1" t="s">
        <v>17</v>
      </c>
      <c r="D10929" s="1" t="s">
        <v>81</v>
      </c>
      <c r="E10929" s="1" t="s">
        <v>42</v>
      </c>
      <c r="F10929" s="47">
        <v>1071</v>
      </c>
      <c r="G10929" s="34">
        <v>1078.21</v>
      </c>
      <c r="H10929" s="1" t="s">
        <v>218</v>
      </c>
      <c r="I10929" s="34">
        <v>1.40214E-2</v>
      </c>
      <c r="J10929" s="34">
        <v>5151.6426000000001</v>
      </c>
      <c r="K10929" s="35" t="str">
        <f t="shared" si="990"/>
        <v>Kampina &amp; Oisterwijkse Vennen_ZGH4010A</v>
      </c>
      <c r="L10929" s="36">
        <f>VLOOKUP(D10929,DATA!A:F,5,FALSE)</f>
        <v>1.3726988247862192E-2</v>
      </c>
      <c r="M10929" s="37">
        <f>VLOOKUP(D10929,DATA!A:F,6,FALSE)</f>
        <v>1285.5</v>
      </c>
      <c r="N10929" s="36">
        <f t="shared" si="991"/>
        <v>5.4916086854976678</v>
      </c>
      <c r="O10929" s="36">
        <f t="shared" si="992"/>
        <v>5.4926077046159509</v>
      </c>
      <c r="P10929" s="36">
        <f t="shared" si="993"/>
        <v>9.9901911828315093E-4</v>
      </c>
      <c r="Q10929" s="36">
        <f t="shared" si="994"/>
        <v>5.1465894479619197E-2</v>
      </c>
    </row>
    <row r="10930" spans="1:17" x14ac:dyDescent="0.3">
      <c r="A10930" s="30">
        <v>2835494</v>
      </c>
      <c r="B10930" s="14">
        <v>133</v>
      </c>
      <c r="C10930" s="14" t="s">
        <v>17</v>
      </c>
      <c r="D10930" s="14" t="s">
        <v>55</v>
      </c>
      <c r="E10930" s="14" t="s">
        <v>56</v>
      </c>
      <c r="F10930" s="48">
        <v>500</v>
      </c>
      <c r="G10930" s="38">
        <v>1483.83</v>
      </c>
      <c r="H10930" s="14" t="s">
        <v>218</v>
      </c>
      <c r="I10930" s="38">
        <v>7.5731000000000001E-3</v>
      </c>
      <c r="J10930" s="38">
        <v>2993.491</v>
      </c>
      <c r="K10930" s="39" t="str">
        <f t="shared" si="990"/>
        <v>Kampina &amp; Oisterwijkse Vennen_H3130</v>
      </c>
      <c r="L10930" s="40">
        <f>VLOOKUP(D10930,DATA!A:F,5,FALSE)</f>
        <v>0</v>
      </c>
      <c r="M10930" s="41">
        <f>VLOOKUP(D10930,DATA!A:F,6,FALSE)</f>
        <v>3.5</v>
      </c>
      <c r="N10930" s="40">
        <f t="shared" si="991"/>
        <v>50</v>
      </c>
      <c r="O10930" s="40">
        <f t="shared" si="992"/>
        <v>50</v>
      </c>
      <c r="P10930" s="40">
        <f>J10930/10000*I10930</f>
        <v>2.2670006692099998E-3</v>
      </c>
      <c r="Q10930" s="40">
        <f>IF(AND(H10930&lt;&gt;"below",I10930&gt;=0.005),M10930*P10930,0)</f>
        <v>7.9345023422350003E-3</v>
      </c>
    </row>
    <row r="10931" spans="1:17" x14ac:dyDescent="0.3">
      <c r="A10931" s="29">
        <v>2835495</v>
      </c>
      <c r="B10931" s="1">
        <v>133</v>
      </c>
      <c r="C10931" s="1" t="s">
        <v>17</v>
      </c>
      <c r="D10931" s="1" t="s">
        <v>57</v>
      </c>
      <c r="E10931" s="1" t="s">
        <v>58</v>
      </c>
      <c r="F10931" s="47">
        <v>714</v>
      </c>
      <c r="G10931" s="34">
        <v>1836.75</v>
      </c>
      <c r="H10931" s="1" t="s">
        <v>218</v>
      </c>
      <c r="I10931" s="34">
        <v>1.08904E-2</v>
      </c>
      <c r="J10931" s="34">
        <v>58.87912</v>
      </c>
      <c r="K10931" s="35" t="str">
        <f t="shared" si="990"/>
        <v>Kampina &amp; Oisterwijkse Vennen_H3160</v>
      </c>
      <c r="L10931" s="36">
        <f>VLOOKUP(D10931,DATA!A:F,5,FALSE)</f>
        <v>1.0986712608830001E-2</v>
      </c>
      <c r="M10931" s="37">
        <f>VLOOKUP(D10931,DATA!A:F,6,FALSE)</f>
        <v>982</v>
      </c>
      <c r="N10931" s="36">
        <f t="shared" si="991"/>
        <v>99.991652606076741</v>
      </c>
      <c r="O10931" s="36">
        <f t="shared" si="992"/>
        <v>99.991653604696779</v>
      </c>
      <c r="P10931" s="36">
        <f t="shared" si="993"/>
        <v>9.986200382172683E-7</v>
      </c>
      <c r="Q10931" s="36">
        <f t="shared" si="994"/>
        <v>5.8797869064599128E-7</v>
      </c>
    </row>
    <row r="10932" spans="1:17" x14ac:dyDescent="0.3">
      <c r="A10932" s="29">
        <v>2835497</v>
      </c>
      <c r="B10932" s="1">
        <v>133</v>
      </c>
      <c r="C10932" s="1" t="s">
        <v>17</v>
      </c>
      <c r="D10932" s="1" t="s">
        <v>63</v>
      </c>
      <c r="E10932" s="1" t="s">
        <v>64</v>
      </c>
      <c r="F10932" s="47">
        <v>714</v>
      </c>
      <c r="G10932" s="34">
        <v>1867.02</v>
      </c>
      <c r="H10932" s="1" t="s">
        <v>218</v>
      </c>
      <c r="I10932" s="34">
        <v>1.15838E-2</v>
      </c>
      <c r="J10932" s="34">
        <v>438.82589999999999</v>
      </c>
      <c r="K10932" s="35" t="str">
        <f t="shared" si="990"/>
        <v>Kampina &amp; Oisterwijkse Vennen_H2310</v>
      </c>
      <c r="L10932" s="36">
        <f>VLOOKUP(D10932,DATA!A:F,5,FALSE)</f>
        <v>1.0986712608830001E-2</v>
      </c>
      <c r="M10932" s="37">
        <f>VLOOKUP(D10932,DATA!A:F,6,FALSE)</f>
        <v>982</v>
      </c>
      <c r="N10932" s="36">
        <f t="shared" si="991"/>
        <v>99.994014108933612</v>
      </c>
      <c r="O10932" s="36">
        <f t="shared" si="992"/>
        <v>99.994014870651213</v>
      </c>
      <c r="P10932" s="36">
        <f t="shared" si="993"/>
        <v>7.6171760099441599E-7</v>
      </c>
      <c r="Q10932" s="36">
        <f t="shared" si="994"/>
        <v>3.3426141180221547E-6</v>
      </c>
    </row>
    <row r="10933" spans="1:17" x14ac:dyDescent="0.3">
      <c r="A10933" s="29">
        <v>2835498</v>
      </c>
      <c r="B10933" s="1">
        <v>133</v>
      </c>
      <c r="C10933" s="1" t="s">
        <v>17</v>
      </c>
      <c r="D10933" s="1" t="s">
        <v>63</v>
      </c>
      <c r="E10933" s="1" t="s">
        <v>64</v>
      </c>
      <c r="F10933" s="47">
        <v>714</v>
      </c>
      <c r="G10933" s="34">
        <v>1891.09</v>
      </c>
      <c r="H10933" s="1" t="s">
        <v>218</v>
      </c>
      <c r="I10933" s="34">
        <v>1.23477E-2</v>
      </c>
      <c r="J10933" s="34">
        <v>686.61206000000004</v>
      </c>
      <c r="K10933" s="35" t="str">
        <f t="shared" si="990"/>
        <v>Kampina &amp; Oisterwijkse Vennen_H2310</v>
      </c>
      <c r="L10933" s="36">
        <f>VLOOKUP(D10933,DATA!A:F,5,FALSE)</f>
        <v>1.0986712608830001E-2</v>
      </c>
      <c r="M10933" s="37">
        <f>VLOOKUP(D10933,DATA!A:F,6,FALSE)</f>
        <v>982</v>
      </c>
      <c r="N10933" s="36">
        <f t="shared" si="991"/>
        <v>99.995404999115308</v>
      </c>
      <c r="O10933" s="36">
        <f t="shared" si="992"/>
        <v>99.995405622405087</v>
      </c>
      <c r="P10933" s="36">
        <f t="shared" si="993"/>
        <v>6.2328977890047099E-7</v>
      </c>
      <c r="Q10933" s="36">
        <f t="shared" si="994"/>
        <v>4.2795827906779695E-6</v>
      </c>
    </row>
    <row r="10934" spans="1:17" x14ac:dyDescent="0.3">
      <c r="A10934" s="29">
        <v>2835499</v>
      </c>
      <c r="B10934" s="1">
        <v>133</v>
      </c>
      <c r="C10934" s="1" t="s">
        <v>17</v>
      </c>
      <c r="D10934" s="1" t="s">
        <v>31</v>
      </c>
      <c r="E10934" s="1" t="s">
        <v>32</v>
      </c>
      <c r="F10934" s="47">
        <v>1786</v>
      </c>
      <c r="G10934" s="34">
        <v>1940.21</v>
      </c>
      <c r="H10934" s="1" t="s">
        <v>218</v>
      </c>
      <c r="I10934" s="34">
        <v>1.3209E-2</v>
      </c>
      <c r="J10934" s="34">
        <v>385.53129999999999</v>
      </c>
      <c r="K10934" s="35" t="str">
        <f t="shared" si="990"/>
        <v>Kampina &amp; Oisterwijkse Vennen_Lg03</v>
      </c>
      <c r="L10934" s="36">
        <f>VLOOKUP(D10934,DATA!A:F,5,FALSE)</f>
        <v>6.9280917156857415E-3</v>
      </c>
      <c r="M10934" s="37">
        <f>VLOOKUP(D10934,DATA!A:F,6,FALSE)</f>
        <v>2211</v>
      </c>
      <c r="N10934" s="36">
        <f t="shared" si="991"/>
        <v>13.284232139281483</v>
      </c>
      <c r="O10934" s="36">
        <f t="shared" si="992"/>
        <v>13.285286362776549</v>
      </c>
      <c r="P10934" s="36">
        <f t="shared" si="993"/>
        <v>1.054223495065898E-3</v>
      </c>
      <c r="Q10934" s="36">
        <f t="shared" si="994"/>
        <v>4.064361545432992E-3</v>
      </c>
    </row>
    <row r="10935" spans="1:17" x14ac:dyDescent="0.3">
      <c r="A10935" s="29">
        <v>2835509</v>
      </c>
      <c r="B10935" s="1">
        <v>133</v>
      </c>
      <c r="C10935" s="1" t="s">
        <v>17</v>
      </c>
      <c r="D10935" s="1" t="s">
        <v>57</v>
      </c>
      <c r="E10935" s="1" t="s">
        <v>58</v>
      </c>
      <c r="F10935" s="47">
        <v>714</v>
      </c>
      <c r="G10935" s="34">
        <v>1495.88</v>
      </c>
      <c r="H10935" s="1" t="s">
        <v>218</v>
      </c>
      <c r="I10935" s="34">
        <v>9.0501999999999996E-3</v>
      </c>
      <c r="J10935" s="34">
        <v>3390.846</v>
      </c>
      <c r="K10935" s="35" t="str">
        <f t="shared" si="990"/>
        <v>Kampina &amp; Oisterwijkse Vennen_H3160</v>
      </c>
      <c r="L10935" s="36">
        <f>VLOOKUP(D10935,DATA!A:F,5,FALSE)</f>
        <v>1.0986712608830001E-2</v>
      </c>
      <c r="M10935" s="37">
        <f>VLOOKUP(D10935,DATA!A:F,6,FALSE)</f>
        <v>982</v>
      </c>
      <c r="N10935" s="36">
        <f t="shared" si="991"/>
        <v>99.648029391083</v>
      </c>
      <c r="O10935" s="36">
        <f t="shared" si="992"/>
        <v>99.648064263304605</v>
      </c>
      <c r="P10935" s="36">
        <f t="shared" si="993"/>
        <v>3.4872221604587139E-5</v>
      </c>
      <c r="Q10935" s="36">
        <f t="shared" si="994"/>
        <v>1.1824633313902789E-3</v>
      </c>
    </row>
    <row r="10936" spans="1:17" x14ac:dyDescent="0.3">
      <c r="A10936" s="29">
        <v>2835509</v>
      </c>
      <c r="B10936" s="1">
        <v>133</v>
      </c>
      <c r="C10936" s="1" t="s">
        <v>17</v>
      </c>
      <c r="D10936" s="1" t="s">
        <v>53</v>
      </c>
      <c r="E10936" s="1" t="s">
        <v>54</v>
      </c>
      <c r="F10936" s="47">
        <v>714</v>
      </c>
      <c r="G10936" s="34">
        <v>1495.88</v>
      </c>
      <c r="H10936" s="1" t="s">
        <v>218</v>
      </c>
      <c r="I10936" s="34">
        <v>9.0501999999999996E-3</v>
      </c>
      <c r="J10936" s="34">
        <v>555.26806999999997</v>
      </c>
      <c r="K10936" s="35" t="str">
        <f t="shared" si="990"/>
        <v>Kampina &amp; Oisterwijkse Vennen_H4030</v>
      </c>
      <c r="L10936" s="36">
        <f>VLOOKUP(D10936,DATA!A:F,5,FALSE)</f>
        <v>1.0986712608830001E-2</v>
      </c>
      <c r="M10936" s="37">
        <f>VLOOKUP(D10936,DATA!A:F,6,FALSE)</f>
        <v>982</v>
      </c>
      <c r="N10936" s="36">
        <f t="shared" si="991"/>
        <v>99.648029391083</v>
      </c>
      <c r="O10936" s="36">
        <f t="shared" si="992"/>
        <v>99.648064263304605</v>
      </c>
      <c r="P10936" s="36">
        <f t="shared" si="993"/>
        <v>3.4872221604587139E-5</v>
      </c>
      <c r="Q10936" s="36">
        <f t="shared" si="994"/>
        <v>1.9363431186991402E-4</v>
      </c>
    </row>
    <row r="10937" spans="1:17" x14ac:dyDescent="0.3">
      <c r="A10937" s="29">
        <v>2835510</v>
      </c>
      <c r="B10937" s="1">
        <v>133</v>
      </c>
      <c r="C10937" s="1" t="s">
        <v>17</v>
      </c>
      <c r="D10937" s="1" t="s">
        <v>57</v>
      </c>
      <c r="E10937" s="1" t="s">
        <v>58</v>
      </c>
      <c r="F10937" s="47">
        <v>714</v>
      </c>
      <c r="G10937" s="34">
        <v>1786.17</v>
      </c>
      <c r="H10937" s="1" t="s">
        <v>218</v>
      </c>
      <c r="I10937" s="34">
        <v>1.24814E-2</v>
      </c>
      <c r="J10937" s="34">
        <v>610.59929999999997</v>
      </c>
      <c r="K10937" s="35" t="str">
        <f t="shared" si="990"/>
        <v>Kampina &amp; Oisterwijkse Vennen_H3160</v>
      </c>
      <c r="L10937" s="36">
        <f>VLOOKUP(D10937,DATA!A:F,5,FALSE)</f>
        <v>1.0986712608830001E-2</v>
      </c>
      <c r="M10937" s="37">
        <f>VLOOKUP(D10937,DATA!A:F,6,FALSE)</f>
        <v>982</v>
      </c>
      <c r="N10937" s="36">
        <f t="shared" si="991"/>
        <v>99.985449937704033</v>
      </c>
      <c r="O10937" s="36">
        <f t="shared" si="992"/>
        <v>99.985451932520547</v>
      </c>
      <c r="P10937" s="36">
        <f t="shared" si="993"/>
        <v>1.9948165146388419E-6</v>
      </c>
      <c r="Q10937" s="36">
        <f t="shared" si="994"/>
        <v>1.2180335674669166E-5</v>
      </c>
    </row>
    <row r="10938" spans="1:17" x14ac:dyDescent="0.3">
      <c r="A10938" s="29">
        <v>2835532</v>
      </c>
      <c r="B10938" s="1">
        <v>133</v>
      </c>
      <c r="C10938" s="1" t="s">
        <v>17</v>
      </c>
      <c r="D10938" s="1" t="s">
        <v>89</v>
      </c>
      <c r="E10938" s="1" t="s">
        <v>54</v>
      </c>
      <c r="F10938" s="47">
        <v>714</v>
      </c>
      <c r="G10938" s="34">
        <v>1737.38</v>
      </c>
      <c r="H10938" s="1" t="s">
        <v>218</v>
      </c>
      <c r="I10938" s="34">
        <v>1.8794000000000002E-2</v>
      </c>
      <c r="J10938" s="34">
        <v>1317.8606</v>
      </c>
      <c r="K10938" s="35" t="str">
        <f t="shared" si="990"/>
        <v>Kampina &amp; Oisterwijkse Vennen_L4030</v>
      </c>
      <c r="L10938" s="36">
        <f>VLOOKUP(D10938,DATA!A:F,5,FALSE)</f>
        <v>1.0986712608830001E-2</v>
      </c>
      <c r="M10938" s="37">
        <f>VLOOKUP(D10938,DATA!A:F,6,FALSE)</f>
        <v>982</v>
      </c>
      <c r="N10938" s="36">
        <f t="shared" si="991"/>
        <v>99.97513319465169</v>
      </c>
      <c r="O10938" s="36">
        <f t="shared" si="992"/>
        <v>99.975138327449514</v>
      </c>
      <c r="P10938" s="36">
        <f t="shared" si="993"/>
        <v>5.1327978241033634E-6</v>
      </c>
      <c r="Q10938" s="36">
        <f t="shared" si="994"/>
        <v>6.7643120201515532E-5</v>
      </c>
    </row>
    <row r="10939" spans="1:17" x14ac:dyDescent="0.3">
      <c r="A10939" s="29">
        <v>2835533</v>
      </c>
      <c r="B10939" s="1">
        <v>133</v>
      </c>
      <c r="C10939" s="1" t="s">
        <v>17</v>
      </c>
      <c r="D10939" s="1" t="s">
        <v>89</v>
      </c>
      <c r="E10939" s="1" t="s">
        <v>54</v>
      </c>
      <c r="F10939" s="47">
        <v>714</v>
      </c>
      <c r="G10939" s="34">
        <v>1417.17</v>
      </c>
      <c r="H10939" s="1" t="s">
        <v>218</v>
      </c>
      <c r="I10939" s="34">
        <v>1.43521E-2</v>
      </c>
      <c r="J10939" s="34">
        <v>5442.7484999999997</v>
      </c>
      <c r="K10939" s="35" t="str">
        <f t="shared" si="990"/>
        <v>Kampina &amp; Oisterwijkse Vennen_L4030</v>
      </c>
      <c r="L10939" s="36">
        <f>VLOOKUP(D10939,DATA!A:F,5,FALSE)</f>
        <v>1.0986712608830001E-2</v>
      </c>
      <c r="M10939" s="37">
        <f>VLOOKUP(D10939,DATA!A:F,6,FALSE)</f>
        <v>982</v>
      </c>
      <c r="N10939" s="36">
        <f t="shared" si="991"/>
        <v>99.168288320258299</v>
      </c>
      <c r="O10939" s="36">
        <f t="shared" si="992"/>
        <v>99.168418365708732</v>
      </c>
      <c r="P10939" s="36">
        <f t="shared" si="993"/>
        <v>1.3004545043315829E-4</v>
      </c>
      <c r="Q10939" s="36">
        <f t="shared" si="994"/>
        <v>7.078046802768966E-3</v>
      </c>
    </row>
    <row r="10940" spans="1:17" x14ac:dyDescent="0.3">
      <c r="A10940" s="29">
        <v>2835534</v>
      </c>
      <c r="B10940" s="1">
        <v>133</v>
      </c>
      <c r="C10940" s="1" t="s">
        <v>17</v>
      </c>
      <c r="D10940" s="1" t="s">
        <v>51</v>
      </c>
      <c r="E10940" s="1" t="s">
        <v>52</v>
      </c>
      <c r="F10940" s="47">
        <v>1000</v>
      </c>
      <c r="G10940" s="34">
        <v>1385.67</v>
      </c>
      <c r="H10940" s="1" t="s">
        <v>218</v>
      </c>
      <c r="I10940" s="34">
        <v>1.44647E-2</v>
      </c>
      <c r="J10940" s="34">
        <v>1468.4590000000001</v>
      </c>
      <c r="K10940" s="35" t="str">
        <f t="shared" si="990"/>
        <v>Kampina &amp; Oisterwijkse Vennen_Lg09</v>
      </c>
      <c r="L10940" s="36">
        <f>VLOOKUP(D10940,DATA!A:F,5,FALSE)</f>
        <v>8.4126827976184013E-3</v>
      </c>
      <c r="M10940" s="37">
        <f>VLOOKUP(D10940,DATA!A:F,6,FALSE)</f>
        <v>1350</v>
      </c>
      <c r="N10940" s="36">
        <f t="shared" si="991"/>
        <v>57.446217001559084</v>
      </c>
      <c r="O10940" s="36">
        <f t="shared" si="992"/>
        <v>57.449191677206763</v>
      </c>
      <c r="P10940" s="36">
        <f t="shared" si="993"/>
        <v>2.9746756476782821E-3</v>
      </c>
      <c r="Q10940" s="36">
        <f t="shared" si="994"/>
        <v>4.3681892269140023E-2</v>
      </c>
    </row>
    <row r="10941" spans="1:17" x14ac:dyDescent="0.3">
      <c r="A10941" s="29">
        <v>2835534</v>
      </c>
      <c r="B10941" s="1">
        <v>133</v>
      </c>
      <c r="C10941" s="1" t="s">
        <v>17</v>
      </c>
      <c r="D10941" s="1" t="s">
        <v>89</v>
      </c>
      <c r="E10941" s="1" t="s">
        <v>54</v>
      </c>
      <c r="F10941" s="47">
        <v>714</v>
      </c>
      <c r="G10941" s="34">
        <v>1385.67</v>
      </c>
      <c r="H10941" s="1" t="s">
        <v>218</v>
      </c>
      <c r="I10941" s="34">
        <v>1.44647E-2</v>
      </c>
      <c r="J10941" s="34">
        <v>395.77337999999997</v>
      </c>
      <c r="K10941" s="35" t="str">
        <f t="shared" si="990"/>
        <v>Kampina &amp; Oisterwijkse Vennen_L4030</v>
      </c>
      <c r="L10941" s="36">
        <f>VLOOKUP(D10941,DATA!A:F,5,FALSE)</f>
        <v>1.0986712608830001E-2</v>
      </c>
      <c r="M10941" s="37">
        <f>VLOOKUP(D10941,DATA!A:F,6,FALSE)</f>
        <v>982</v>
      </c>
      <c r="N10941" s="36">
        <f t="shared" si="991"/>
        <v>98.828390276065207</v>
      </c>
      <c r="O10941" s="36">
        <f t="shared" si="992"/>
        <v>98.828574271981566</v>
      </c>
      <c r="P10941" s="36">
        <f t="shared" si="993"/>
        <v>1.8399591635898105E-4</v>
      </c>
      <c r="Q10941" s="36">
        <f t="shared" si="994"/>
        <v>7.2820685723591226E-4</v>
      </c>
    </row>
    <row r="10942" spans="1:17" x14ac:dyDescent="0.3">
      <c r="A10942" s="29">
        <v>2835536</v>
      </c>
      <c r="B10942" s="1">
        <v>133</v>
      </c>
      <c r="C10942" s="1" t="s">
        <v>17</v>
      </c>
      <c r="D10942" s="1" t="s">
        <v>85</v>
      </c>
      <c r="E10942" s="1" t="s">
        <v>60</v>
      </c>
      <c r="F10942" s="47">
        <v>1071</v>
      </c>
      <c r="G10942" s="34">
        <v>1666.65</v>
      </c>
      <c r="H10942" s="1" t="s">
        <v>218</v>
      </c>
      <c r="I10942" s="34">
        <v>1.9293000000000001E-2</v>
      </c>
      <c r="J10942" s="34">
        <v>8043.009</v>
      </c>
      <c r="K10942" s="35" t="str">
        <f t="shared" si="990"/>
        <v>Kampina &amp; Oisterwijkse Vennen_ZGH9190</v>
      </c>
      <c r="L10942" s="36">
        <f>VLOOKUP(D10942,DATA!A:F,5,FALSE)</f>
        <v>1.3726988247862192E-2</v>
      </c>
      <c r="M10942" s="37">
        <f>VLOOKUP(D10942,DATA!A:F,6,FALSE)</f>
        <v>1285.5</v>
      </c>
      <c r="N10942" s="36">
        <f t="shared" si="991"/>
        <v>99.468578491035515</v>
      </c>
      <c r="O10942" s="36">
        <f t="shared" si="992"/>
        <v>99.468718463680759</v>
      </c>
      <c r="P10942" s="36">
        <f t="shared" si="993"/>
        <v>1.3997264524334696E-4</v>
      </c>
      <c r="Q10942" s="36">
        <f t="shared" si="994"/>
        <v>1.1258012454460469E-2</v>
      </c>
    </row>
    <row r="10943" spans="1:17" x14ac:dyDescent="0.3">
      <c r="A10943" s="29">
        <v>2835537</v>
      </c>
      <c r="B10943" s="1">
        <v>133</v>
      </c>
      <c r="C10943" s="1" t="s">
        <v>17</v>
      </c>
      <c r="D10943" s="1" t="s">
        <v>85</v>
      </c>
      <c r="E10943" s="1" t="s">
        <v>60</v>
      </c>
      <c r="F10943" s="47">
        <v>1071</v>
      </c>
      <c r="G10943" s="34">
        <v>1870.9</v>
      </c>
      <c r="H10943" s="1" t="s">
        <v>218</v>
      </c>
      <c r="I10943" s="34">
        <v>2.2880999999999999E-2</v>
      </c>
      <c r="J10943" s="34">
        <v>8892.2420000000002</v>
      </c>
      <c r="K10943" s="35" t="str">
        <f t="shared" si="990"/>
        <v>Kampina &amp; Oisterwijkse Vennen_ZGH9190</v>
      </c>
      <c r="L10943" s="36">
        <f>VLOOKUP(D10943,DATA!A:F,5,FALSE)</f>
        <v>1.3726988247862192E-2</v>
      </c>
      <c r="M10943" s="37">
        <f>VLOOKUP(D10943,DATA!A:F,6,FALSE)</f>
        <v>1285.5</v>
      </c>
      <c r="N10943" s="36">
        <f t="shared" si="991"/>
        <v>99.967643241256852</v>
      </c>
      <c r="O10943" s="36">
        <f t="shared" si="992"/>
        <v>99.96765339921852</v>
      </c>
      <c r="P10943" s="36">
        <f t="shared" si="993"/>
        <v>1.0157961668255666E-5</v>
      </c>
      <c r="Q10943" s="36">
        <f t="shared" si="994"/>
        <v>9.0327053380853109E-4</v>
      </c>
    </row>
    <row r="10944" spans="1:17" x14ac:dyDescent="0.3">
      <c r="A10944" s="29">
        <v>2835537</v>
      </c>
      <c r="B10944" s="1">
        <v>133</v>
      </c>
      <c r="C10944" s="1" t="s">
        <v>17</v>
      </c>
      <c r="D10944" s="1" t="s">
        <v>25</v>
      </c>
      <c r="E10944" s="1" t="s">
        <v>23</v>
      </c>
      <c r="F10944" s="47">
        <v>1857</v>
      </c>
      <c r="G10944" s="34">
        <v>1870.9</v>
      </c>
      <c r="H10944" s="1" t="s">
        <v>218</v>
      </c>
      <c r="I10944" s="34">
        <v>2.2880999999999999E-2</v>
      </c>
      <c r="J10944" s="34">
        <v>1107.7573</v>
      </c>
      <c r="K10944" s="35" t="str">
        <f t="shared" si="990"/>
        <v>Kampina &amp; Oisterwijkse Vennen_ZGH91E0C</v>
      </c>
      <c r="L10944" s="36">
        <f>VLOOKUP(D10944,DATA!A:F,5,FALSE)</f>
        <v>6.9280917156857415E-3</v>
      </c>
      <c r="M10944" s="37">
        <f>VLOOKUP(D10944,DATA!A:F,6,FALSE)</f>
        <v>2282</v>
      </c>
      <c r="N10944" s="36">
        <f t="shared" si="991"/>
        <v>5.4777620096555024</v>
      </c>
      <c r="O10944" s="36">
        <f t="shared" si="992"/>
        <v>5.4785828457332713</v>
      </c>
      <c r="P10944" s="36">
        <f t="shared" si="993"/>
        <v>8.2083607776883838E-4</v>
      </c>
      <c r="Q10944" s="36">
        <f t="shared" si="994"/>
        <v>9.092871572517985E-3</v>
      </c>
    </row>
    <row r="10945" spans="1:17" x14ac:dyDescent="0.3">
      <c r="A10945" s="29">
        <v>2835538</v>
      </c>
      <c r="B10945" s="1">
        <v>133</v>
      </c>
      <c r="C10945" s="1" t="s">
        <v>17</v>
      </c>
      <c r="D10945" s="1" t="s">
        <v>22</v>
      </c>
      <c r="E10945" s="1" t="s">
        <v>23</v>
      </c>
      <c r="F10945" s="47">
        <v>1857</v>
      </c>
      <c r="G10945" s="34">
        <v>1945.67</v>
      </c>
      <c r="H10945" s="1" t="s">
        <v>218</v>
      </c>
      <c r="I10945" s="34">
        <v>2.5323999999999999E-2</v>
      </c>
      <c r="J10945" s="34">
        <v>3729.1426000000001</v>
      </c>
      <c r="K10945" s="35" t="str">
        <f t="shared" si="990"/>
        <v>Kampina &amp; Oisterwijkse Vennen_H91E0C</v>
      </c>
      <c r="L10945" s="36">
        <f>VLOOKUP(D10945,DATA!A:F,5,FALSE)</f>
        <v>6.9280917156857415E-3</v>
      </c>
      <c r="M10945" s="37">
        <f>VLOOKUP(D10945,DATA!A:F,6,FALSE)</f>
        <v>2282</v>
      </c>
      <c r="N10945" s="36">
        <f t="shared" si="991"/>
        <v>8.8658555949479503</v>
      </c>
      <c r="O10945" s="36">
        <f t="shared" si="992"/>
        <v>8.8672732776803382</v>
      </c>
      <c r="P10945" s="36">
        <f t="shared" si="993"/>
        <v>1.4176827323879593E-3</v>
      </c>
      <c r="Q10945" s="36">
        <f t="shared" si="994"/>
        <v>5.2867410706323392E-2</v>
      </c>
    </row>
    <row r="10946" spans="1:17" x14ac:dyDescent="0.3">
      <c r="A10946" s="29">
        <v>2835538</v>
      </c>
      <c r="B10946" s="1">
        <v>133</v>
      </c>
      <c r="C10946" s="1" t="s">
        <v>17</v>
      </c>
      <c r="D10946" s="1" t="s">
        <v>25</v>
      </c>
      <c r="E10946" s="1" t="s">
        <v>23</v>
      </c>
      <c r="F10946" s="47">
        <v>1857</v>
      </c>
      <c r="G10946" s="34">
        <v>1945.67</v>
      </c>
      <c r="H10946" s="1" t="s">
        <v>218</v>
      </c>
      <c r="I10946" s="34">
        <v>2.5323999999999999E-2</v>
      </c>
      <c r="J10946" s="34">
        <v>4747.6869999999999</v>
      </c>
      <c r="K10946" s="35" t="str">
        <f t="shared" si="990"/>
        <v>Kampina &amp; Oisterwijkse Vennen_ZGH91E0C</v>
      </c>
      <c r="L10946" s="36">
        <f>VLOOKUP(D10946,DATA!A:F,5,FALSE)</f>
        <v>6.9280917156857415E-3</v>
      </c>
      <c r="M10946" s="37">
        <f>VLOOKUP(D10946,DATA!A:F,6,FALSE)</f>
        <v>2282</v>
      </c>
      <c r="N10946" s="36">
        <f t="shared" si="991"/>
        <v>8.8658555949479503</v>
      </c>
      <c r="O10946" s="36">
        <f t="shared" si="992"/>
        <v>8.8672732776803382</v>
      </c>
      <c r="P10946" s="36">
        <f t="shared" si="993"/>
        <v>1.4176827323879593E-3</v>
      </c>
      <c r="Q10946" s="36">
        <f t="shared" si="994"/>
        <v>6.7307138786827925E-2</v>
      </c>
    </row>
    <row r="10947" spans="1:17" x14ac:dyDescent="0.3">
      <c r="A10947" s="29">
        <v>2835539</v>
      </c>
      <c r="B10947" s="1">
        <v>133</v>
      </c>
      <c r="C10947" s="1" t="s">
        <v>17</v>
      </c>
      <c r="D10947" s="1" t="s">
        <v>70</v>
      </c>
      <c r="E10947" s="1" t="s">
        <v>71</v>
      </c>
      <c r="F10947" s="47">
        <v>1071</v>
      </c>
      <c r="G10947" s="34">
        <v>1942.13</v>
      </c>
      <c r="H10947" s="1" t="s">
        <v>218</v>
      </c>
      <c r="I10947" s="34">
        <v>2.5871999999999999E-2</v>
      </c>
      <c r="J10947" s="34">
        <v>4131.2896000000001</v>
      </c>
      <c r="K10947" s="35" t="str">
        <f t="shared" ref="K10947:K11010" si="997">_xlfn.CONCAT(C10947,"_",D10947)</f>
        <v>Kampina &amp; Oisterwijkse Vennen_H9120</v>
      </c>
      <c r="L10947" s="36">
        <f>VLOOKUP(D10947,DATA!A:F,5,FALSE)</f>
        <v>1.3726988247862192E-2</v>
      </c>
      <c r="M10947" s="37">
        <f>VLOOKUP(D10947,DATA!A:F,6,FALSE)</f>
        <v>1285.5</v>
      </c>
      <c r="N10947" s="36">
        <f t="shared" ref="N10947:N11010" si="998">100/(1+EXP(-L10947*(G10947-M10947)))</f>
        <v>99.987826622069221</v>
      </c>
      <c r="O10947" s="36">
        <f t="shared" ref="O10947:O11010" si="999">100/(1+EXP(-L10947*((G10947+I10947)-M10947)))</f>
        <v>99.987830944085545</v>
      </c>
      <c r="P10947" s="36">
        <f t="shared" ref="P10947:P11010" si="1000">O10947-N10947</f>
        <v>4.322016323499156E-6</v>
      </c>
      <c r="Q10947" s="36">
        <f t="shared" ref="Q10947:Q11010" si="1001">IF(AND(H10947&lt;&gt;"below",I10947&gt;=0.005),J10947*P10947/100,0)</f>
        <v>1.78555010883023E-4</v>
      </c>
    </row>
    <row r="10948" spans="1:17" x14ac:dyDescent="0.3">
      <c r="A10948" s="29">
        <v>2835539</v>
      </c>
      <c r="B10948" s="1">
        <v>133</v>
      </c>
      <c r="C10948" s="1" t="s">
        <v>17</v>
      </c>
      <c r="D10948" s="1" t="s">
        <v>22</v>
      </c>
      <c r="E10948" s="1" t="s">
        <v>23</v>
      </c>
      <c r="F10948" s="47">
        <v>1857</v>
      </c>
      <c r="G10948" s="34">
        <v>1942.13</v>
      </c>
      <c r="H10948" s="1" t="s">
        <v>218</v>
      </c>
      <c r="I10948" s="34">
        <v>2.5871999999999999E-2</v>
      </c>
      <c r="J10948" s="34">
        <v>3254.8577</v>
      </c>
      <c r="K10948" s="35" t="str">
        <f t="shared" si="997"/>
        <v>Kampina &amp; Oisterwijkse Vennen_H91E0C</v>
      </c>
      <c r="L10948" s="36">
        <f>VLOOKUP(D10948,DATA!A:F,5,FALSE)</f>
        <v>6.9280917156857415E-3</v>
      </c>
      <c r="M10948" s="37">
        <f>VLOOKUP(D10948,DATA!A:F,6,FALSE)</f>
        <v>2282</v>
      </c>
      <c r="N10948" s="36">
        <f t="shared" si="998"/>
        <v>8.6696832609272168</v>
      </c>
      <c r="O10948" s="36">
        <f t="shared" si="999"/>
        <v>8.6711026256250108</v>
      </c>
      <c r="P10948" s="36">
        <f t="shared" si="1000"/>
        <v>1.4193646977940233E-3</v>
      </c>
      <c r="Q10948" s="36">
        <f t="shared" si="1001"/>
        <v>4.6198301157230504E-2</v>
      </c>
    </row>
    <row r="10949" spans="1:17" x14ac:dyDescent="0.3">
      <c r="A10949" s="29">
        <v>2835541</v>
      </c>
      <c r="B10949" s="1">
        <v>133</v>
      </c>
      <c r="C10949" s="1" t="s">
        <v>17</v>
      </c>
      <c r="D10949" s="1" t="s">
        <v>41</v>
      </c>
      <c r="E10949" s="1" t="s">
        <v>42</v>
      </c>
      <c r="F10949" s="47">
        <v>1071</v>
      </c>
      <c r="G10949" s="34">
        <v>1582.56</v>
      </c>
      <c r="H10949" s="1" t="s">
        <v>218</v>
      </c>
      <c r="I10949" s="34">
        <v>1.9477000000000001E-2</v>
      </c>
      <c r="J10949" s="34">
        <v>370.24990000000003</v>
      </c>
      <c r="K10949" s="35" t="str">
        <f t="shared" si="997"/>
        <v>Kampina &amp; Oisterwijkse Vennen_H4010A</v>
      </c>
      <c r="L10949" s="36">
        <f>VLOOKUP(D10949,DATA!A:F,5,FALSE)</f>
        <v>1.3726988247862192E-2</v>
      </c>
      <c r="M10949" s="37">
        <f>VLOOKUP(D10949,DATA!A:F,6,FALSE)</f>
        <v>1285.5</v>
      </c>
      <c r="N10949" s="36">
        <f t="shared" si="998"/>
        <v>98.333663840426496</v>
      </c>
      <c r="O10949" s="36">
        <f t="shared" si="999"/>
        <v>98.334101872634648</v>
      </c>
      <c r="P10949" s="36">
        <f t="shared" si="1000"/>
        <v>4.3803220815163968E-4</v>
      </c>
      <c r="Q10949" s="36">
        <f t="shared" si="1001"/>
        <v>1.621813812649238E-3</v>
      </c>
    </row>
    <row r="10950" spans="1:17" x14ac:dyDescent="0.3">
      <c r="A10950" s="29">
        <v>2835541</v>
      </c>
      <c r="B10950" s="1">
        <v>133</v>
      </c>
      <c r="C10950" s="1" t="s">
        <v>17</v>
      </c>
      <c r="D10950" s="1" t="s">
        <v>81</v>
      </c>
      <c r="E10950" s="1" t="s">
        <v>42</v>
      </c>
      <c r="F10950" s="47">
        <v>1071</v>
      </c>
      <c r="G10950" s="34">
        <v>1582.56</v>
      </c>
      <c r="H10950" s="1" t="s">
        <v>218</v>
      </c>
      <c r="I10950" s="34">
        <v>1.9477000000000001E-2</v>
      </c>
      <c r="J10950" s="34">
        <v>28.793493000000002</v>
      </c>
      <c r="K10950" s="35" t="str">
        <f t="shared" si="997"/>
        <v>Kampina &amp; Oisterwijkse Vennen_ZGH4010A</v>
      </c>
      <c r="L10950" s="36">
        <f>VLOOKUP(D10950,DATA!A:F,5,FALSE)</f>
        <v>1.3726988247862192E-2</v>
      </c>
      <c r="M10950" s="37">
        <f>VLOOKUP(D10950,DATA!A:F,6,FALSE)</f>
        <v>1285.5</v>
      </c>
      <c r="N10950" s="36">
        <f t="shared" si="998"/>
        <v>98.333663840426496</v>
      </c>
      <c r="O10950" s="36">
        <f t="shared" si="999"/>
        <v>98.334101872634648</v>
      </c>
      <c r="P10950" s="36">
        <f t="shared" si="1000"/>
        <v>4.3803220815163968E-4</v>
      </c>
      <c r="Q10950" s="36">
        <f t="shared" si="1001"/>
        <v>1.2612477319188779E-4</v>
      </c>
    </row>
    <row r="10951" spans="1:17" x14ac:dyDescent="0.3">
      <c r="A10951" s="29">
        <v>2835541</v>
      </c>
      <c r="B10951" s="1">
        <v>133</v>
      </c>
      <c r="C10951" s="1" t="s">
        <v>17</v>
      </c>
      <c r="D10951" s="1" t="s">
        <v>59</v>
      </c>
      <c r="E10951" s="1" t="s">
        <v>60</v>
      </c>
      <c r="F10951" s="47">
        <v>1071</v>
      </c>
      <c r="G10951" s="34">
        <v>1582.56</v>
      </c>
      <c r="H10951" s="1" t="s">
        <v>218</v>
      </c>
      <c r="I10951" s="34">
        <v>1.9477000000000001E-2</v>
      </c>
      <c r="J10951" s="34">
        <v>2474.1545000000001</v>
      </c>
      <c r="K10951" s="35" t="str">
        <f t="shared" si="997"/>
        <v>Kampina &amp; Oisterwijkse Vennen_H9190</v>
      </c>
      <c r="L10951" s="36">
        <f>VLOOKUP(D10951,DATA!A:F,5,FALSE)</f>
        <v>1.3726988247862192E-2</v>
      </c>
      <c r="M10951" s="37">
        <f>VLOOKUP(D10951,DATA!A:F,6,FALSE)</f>
        <v>1285.5</v>
      </c>
      <c r="N10951" s="36">
        <f t="shared" si="998"/>
        <v>98.333663840426496</v>
      </c>
      <c r="O10951" s="36">
        <f t="shared" si="999"/>
        <v>98.334101872634648</v>
      </c>
      <c r="P10951" s="36">
        <f t="shared" si="1000"/>
        <v>4.3803220815163968E-4</v>
      </c>
      <c r="Q10951" s="36">
        <f t="shared" si="1001"/>
        <v>1.0837593589433162E-2</v>
      </c>
    </row>
    <row r="10952" spans="1:17" x14ac:dyDescent="0.3">
      <c r="A10952" s="29">
        <v>2835542</v>
      </c>
      <c r="B10952" s="1">
        <v>133</v>
      </c>
      <c r="C10952" s="1" t="s">
        <v>17</v>
      </c>
      <c r="D10952" s="1" t="s">
        <v>41</v>
      </c>
      <c r="E10952" s="1" t="s">
        <v>42</v>
      </c>
      <c r="F10952" s="47">
        <v>1071</v>
      </c>
      <c r="G10952" s="34">
        <v>1128.1600000000001</v>
      </c>
      <c r="H10952" s="1" t="s">
        <v>218</v>
      </c>
      <c r="I10952" s="34">
        <v>1.37868E-2</v>
      </c>
      <c r="J10952" s="34">
        <v>102.32096</v>
      </c>
      <c r="K10952" s="35" t="str">
        <f t="shared" si="997"/>
        <v>Kampina &amp; Oisterwijkse Vennen_H4010A</v>
      </c>
      <c r="L10952" s="36">
        <f>VLOOKUP(D10952,DATA!A:F,5,FALSE)</f>
        <v>1.3726988247862192E-2</v>
      </c>
      <c r="M10952" s="37">
        <f>VLOOKUP(D10952,DATA!A:F,6,FALSE)</f>
        <v>1285.5</v>
      </c>
      <c r="N10952" s="36">
        <f t="shared" si="998"/>
        <v>10.341859311138307</v>
      </c>
      <c r="O10952" s="36">
        <f t="shared" si="999"/>
        <v>10.343614240686405</v>
      </c>
      <c r="P10952" s="36">
        <f t="shared" si="1000"/>
        <v>1.7549295480971949E-3</v>
      </c>
      <c r="Q10952" s="36">
        <f t="shared" si="1001"/>
        <v>1.7956607609367113E-3</v>
      </c>
    </row>
    <row r="10953" spans="1:17" x14ac:dyDescent="0.3">
      <c r="A10953" s="29">
        <v>2835542</v>
      </c>
      <c r="B10953" s="1">
        <v>133</v>
      </c>
      <c r="C10953" s="1" t="s">
        <v>17</v>
      </c>
      <c r="D10953" s="1" t="s">
        <v>81</v>
      </c>
      <c r="E10953" s="1" t="s">
        <v>42</v>
      </c>
      <c r="F10953" s="47">
        <v>1071</v>
      </c>
      <c r="G10953" s="34">
        <v>1128.1600000000001</v>
      </c>
      <c r="H10953" s="1" t="s">
        <v>218</v>
      </c>
      <c r="I10953" s="34">
        <v>1.37868E-2</v>
      </c>
      <c r="J10953" s="34">
        <v>8542.1470000000008</v>
      </c>
      <c r="K10953" s="35" t="str">
        <f t="shared" si="997"/>
        <v>Kampina &amp; Oisterwijkse Vennen_ZGH4010A</v>
      </c>
      <c r="L10953" s="36">
        <f>VLOOKUP(D10953,DATA!A:F,5,FALSE)</f>
        <v>1.3726988247862192E-2</v>
      </c>
      <c r="M10953" s="37">
        <f>VLOOKUP(D10953,DATA!A:F,6,FALSE)</f>
        <v>1285.5</v>
      </c>
      <c r="N10953" s="36">
        <f t="shared" si="998"/>
        <v>10.341859311138307</v>
      </c>
      <c r="O10953" s="36">
        <f t="shared" si="999"/>
        <v>10.343614240686405</v>
      </c>
      <c r="P10953" s="36">
        <f t="shared" si="1000"/>
        <v>1.7549295480971949E-3</v>
      </c>
      <c r="Q10953" s="36">
        <f t="shared" si="1001"/>
        <v>0.14990866174489811</v>
      </c>
    </row>
    <row r="10954" spans="1:17" x14ac:dyDescent="0.3">
      <c r="A10954" s="29">
        <v>2837026</v>
      </c>
      <c r="B10954" s="1">
        <v>133</v>
      </c>
      <c r="C10954" s="1" t="s">
        <v>17</v>
      </c>
      <c r="D10954" s="1" t="s">
        <v>63</v>
      </c>
      <c r="E10954" s="1" t="s">
        <v>64</v>
      </c>
      <c r="F10954" s="47">
        <v>714</v>
      </c>
      <c r="G10954" s="34">
        <v>1913.72</v>
      </c>
      <c r="H10954" s="1" t="s">
        <v>218</v>
      </c>
      <c r="I10954" s="34">
        <v>1.26394E-2</v>
      </c>
      <c r="J10954" s="34">
        <v>1463.1751999999999</v>
      </c>
      <c r="K10954" s="35" t="str">
        <f t="shared" si="997"/>
        <v>Kampina &amp; Oisterwijkse Vennen_H2310</v>
      </c>
      <c r="L10954" s="36">
        <f>VLOOKUP(D10954,DATA!A:F,5,FALSE)</f>
        <v>1.0986712608830001E-2</v>
      </c>
      <c r="M10954" s="37">
        <f>VLOOKUP(D10954,DATA!A:F,6,FALSE)</f>
        <v>982</v>
      </c>
      <c r="N10954" s="36">
        <f t="shared" si="998"/>
        <v>99.996416464950954</v>
      </c>
      <c r="O10954" s="36">
        <f t="shared" si="999"/>
        <v>99.996416962527803</v>
      </c>
      <c r="P10954" s="36">
        <f t="shared" si="1000"/>
        <v>4.975768490567134E-7</v>
      </c>
      <c r="Q10954" s="36">
        <f t="shared" si="1001"/>
        <v>7.2804210563392646E-6</v>
      </c>
    </row>
    <row r="10955" spans="1:17" x14ac:dyDescent="0.3">
      <c r="A10955" s="29">
        <v>2837028</v>
      </c>
      <c r="B10955" s="1">
        <v>133</v>
      </c>
      <c r="C10955" s="1" t="s">
        <v>17</v>
      </c>
      <c r="D10955" s="1" t="s">
        <v>31</v>
      </c>
      <c r="E10955" s="1" t="s">
        <v>32</v>
      </c>
      <c r="F10955" s="47">
        <v>1786</v>
      </c>
      <c r="G10955" s="34">
        <v>1952.33</v>
      </c>
      <c r="H10955" s="1" t="s">
        <v>218</v>
      </c>
      <c r="I10955" s="34">
        <v>1.34E-2</v>
      </c>
      <c r="J10955" s="34">
        <v>385.42336999999998</v>
      </c>
      <c r="K10955" s="35" t="str">
        <f t="shared" si="997"/>
        <v>Kampina &amp; Oisterwijkse Vennen_Lg03</v>
      </c>
      <c r="L10955" s="36">
        <f>VLOOKUP(D10955,DATA!A:F,5,FALSE)</f>
        <v>6.9280917156857415E-3</v>
      </c>
      <c r="M10955" s="37">
        <f>VLOOKUP(D10955,DATA!A:F,6,FALSE)</f>
        <v>2211</v>
      </c>
      <c r="N10955" s="36">
        <f t="shared" si="998"/>
        <v>14.281673763588525</v>
      </c>
      <c r="O10955" s="36">
        <f t="shared" si="999"/>
        <v>14.282810305925716</v>
      </c>
      <c r="P10955" s="36">
        <f t="shared" si="1000"/>
        <v>1.13654233719096E-3</v>
      </c>
      <c r="Q10955" s="36">
        <f t="shared" si="1001"/>
        <v>4.3804997774781612E-3</v>
      </c>
    </row>
    <row r="10956" spans="1:17" x14ac:dyDescent="0.3">
      <c r="A10956" s="29">
        <v>2837037</v>
      </c>
      <c r="B10956" s="1">
        <v>133</v>
      </c>
      <c r="C10956" s="1" t="s">
        <v>17</v>
      </c>
      <c r="D10956" s="1" t="s">
        <v>41</v>
      </c>
      <c r="E10956" s="1" t="s">
        <v>42</v>
      </c>
      <c r="F10956" s="47">
        <v>1071</v>
      </c>
      <c r="G10956" s="34">
        <v>1415.5</v>
      </c>
      <c r="H10956" s="1" t="s">
        <v>218</v>
      </c>
      <c r="I10956" s="34">
        <v>8.5790999999999992E-3</v>
      </c>
      <c r="J10956" s="34">
        <v>2192.3220899999901</v>
      </c>
      <c r="K10956" s="35" t="str">
        <f t="shared" si="997"/>
        <v>Kampina &amp; Oisterwijkse Vennen_H4010A</v>
      </c>
      <c r="L10956" s="36">
        <f>VLOOKUP(D10956,DATA!A:F,5,FALSE)</f>
        <v>1.3726988247862192E-2</v>
      </c>
      <c r="M10956" s="37">
        <f>VLOOKUP(D10956,DATA!A:F,6,FALSE)</f>
        <v>1285.5</v>
      </c>
      <c r="N10956" s="36">
        <f t="shared" si="998"/>
        <v>85.625267861517528</v>
      </c>
      <c r="O10956" s="36">
        <f t="shared" si="999"/>
        <v>85.626717302294736</v>
      </c>
      <c r="P10956" s="36">
        <f t="shared" si="1000"/>
        <v>1.4494407772076556E-3</v>
      </c>
      <c r="Q10956" s="36">
        <f t="shared" si="1001"/>
        <v>3.1776410340190978E-2</v>
      </c>
    </row>
    <row r="10957" spans="1:17" x14ac:dyDescent="0.3">
      <c r="A10957" s="29">
        <v>2837037</v>
      </c>
      <c r="B10957" s="1">
        <v>133</v>
      </c>
      <c r="C10957" s="1" t="s">
        <v>17</v>
      </c>
      <c r="D10957" s="1" t="s">
        <v>53</v>
      </c>
      <c r="E10957" s="1" t="s">
        <v>54</v>
      </c>
      <c r="F10957" s="47">
        <v>714</v>
      </c>
      <c r="G10957" s="34">
        <v>1415.5</v>
      </c>
      <c r="H10957" s="1" t="s">
        <v>218</v>
      </c>
      <c r="I10957" s="34">
        <v>8.5790999999999992E-3</v>
      </c>
      <c r="J10957" s="34">
        <v>1344.24545453564</v>
      </c>
      <c r="K10957" s="35" t="str">
        <f t="shared" si="997"/>
        <v>Kampina &amp; Oisterwijkse Vennen_H4030</v>
      </c>
      <c r="L10957" s="36">
        <f>VLOOKUP(D10957,DATA!A:F,5,FALSE)</f>
        <v>1.0986712608830001E-2</v>
      </c>
      <c r="M10957" s="37">
        <f>VLOOKUP(D10957,DATA!A:F,6,FALSE)</f>
        <v>982</v>
      </c>
      <c r="N10957" s="36">
        <f t="shared" si="998"/>
        <v>99.153017820838954</v>
      </c>
      <c r="O10957" s="36">
        <f t="shared" si="999"/>
        <v>99.153096974240597</v>
      </c>
      <c r="P10957" s="36">
        <f t="shared" si="1000"/>
        <v>7.9153401642884091E-5</v>
      </c>
      <c r="Q10957" s="36">
        <f t="shared" si="1001"/>
        <v>1.064016003694808E-3</v>
      </c>
    </row>
    <row r="10958" spans="1:17" x14ac:dyDescent="0.3">
      <c r="A10958" s="29">
        <v>2837038</v>
      </c>
      <c r="B10958" s="1">
        <v>133</v>
      </c>
      <c r="C10958" s="1" t="s">
        <v>17</v>
      </c>
      <c r="D10958" s="1" t="s">
        <v>57</v>
      </c>
      <c r="E10958" s="1" t="s">
        <v>58</v>
      </c>
      <c r="F10958" s="47">
        <v>714</v>
      </c>
      <c r="G10958" s="34">
        <v>1618.2</v>
      </c>
      <c r="H10958" s="1" t="s">
        <v>218</v>
      </c>
      <c r="I10958" s="34">
        <v>1.00789E-2</v>
      </c>
      <c r="J10958" s="34">
        <v>2691.1338000000001</v>
      </c>
      <c r="K10958" s="35" t="str">
        <f t="shared" si="997"/>
        <v>Kampina &amp; Oisterwijkse Vennen_H3160</v>
      </c>
      <c r="L10958" s="36">
        <f>VLOOKUP(D10958,DATA!A:F,5,FALSE)</f>
        <v>1.0986712608830001E-2</v>
      </c>
      <c r="M10958" s="37">
        <f>VLOOKUP(D10958,DATA!A:F,6,FALSE)</f>
        <v>982</v>
      </c>
      <c r="N10958" s="36">
        <f t="shared" si="998"/>
        <v>99.907956798591215</v>
      </c>
      <c r="O10958" s="36">
        <f t="shared" si="999"/>
        <v>99.907966980956957</v>
      </c>
      <c r="P10958" s="36">
        <f t="shared" si="1000"/>
        <v>1.0182365741684407E-5</v>
      </c>
      <c r="Q10958" s="36">
        <f t="shared" si="1001"/>
        <v>2.7402108611408976E-4</v>
      </c>
    </row>
    <row r="10959" spans="1:17" x14ac:dyDescent="0.3">
      <c r="A10959" s="29">
        <v>2837043</v>
      </c>
      <c r="B10959" s="1">
        <v>133</v>
      </c>
      <c r="C10959" s="1" t="s">
        <v>17</v>
      </c>
      <c r="D10959" s="1" t="s">
        <v>57</v>
      </c>
      <c r="E10959" s="1" t="s">
        <v>58</v>
      </c>
      <c r="F10959" s="47">
        <v>714</v>
      </c>
      <c r="G10959" s="34">
        <v>1918.68</v>
      </c>
      <c r="H10959" s="1" t="s">
        <v>218</v>
      </c>
      <c r="I10959" s="34">
        <v>1.5469999999999999E-2</v>
      </c>
      <c r="J10959" s="34">
        <v>75.045900000000003</v>
      </c>
      <c r="K10959" s="35" t="str">
        <f t="shared" si="997"/>
        <v>Kampina &amp; Oisterwijkse Vennen_H3160</v>
      </c>
      <c r="L10959" s="36">
        <f>VLOOKUP(D10959,DATA!A:F,5,FALSE)</f>
        <v>1.0986712608830001E-2</v>
      </c>
      <c r="M10959" s="37">
        <f>VLOOKUP(D10959,DATA!A:F,6,FALSE)</f>
        <v>982</v>
      </c>
      <c r="N10959" s="36">
        <f t="shared" si="998"/>
        <v>99.996606514503995</v>
      </c>
      <c r="O10959" s="36">
        <f t="shared" si="999"/>
        <v>99.996607091207281</v>
      </c>
      <c r="P10959" s="36">
        <f t="shared" si="1000"/>
        <v>5.7670328601489018E-7</v>
      </c>
      <c r="Q10959" s="36">
        <f t="shared" si="1001"/>
        <v>4.3279217131944846E-7</v>
      </c>
    </row>
    <row r="10960" spans="1:17" x14ac:dyDescent="0.3">
      <c r="A10960" s="29">
        <v>2837060</v>
      </c>
      <c r="B10960" s="1">
        <v>133</v>
      </c>
      <c r="C10960" s="1" t="s">
        <v>17</v>
      </c>
      <c r="D10960" s="1" t="s">
        <v>51</v>
      </c>
      <c r="E10960" s="1" t="s">
        <v>52</v>
      </c>
      <c r="F10960" s="47">
        <v>1000</v>
      </c>
      <c r="G10960" s="34">
        <v>1837.44</v>
      </c>
      <c r="H10960" s="1" t="s">
        <v>218</v>
      </c>
      <c r="I10960" s="34">
        <v>1.9841000000000001E-2</v>
      </c>
      <c r="J10960" s="34">
        <v>106.74057000000001</v>
      </c>
      <c r="K10960" s="35" t="str">
        <f t="shared" si="997"/>
        <v>Kampina &amp; Oisterwijkse Vennen_Lg09</v>
      </c>
      <c r="L10960" s="36">
        <f>VLOOKUP(D10960,DATA!A:F,5,FALSE)</f>
        <v>8.4126827976184013E-3</v>
      </c>
      <c r="M10960" s="37">
        <f>VLOOKUP(D10960,DATA!A:F,6,FALSE)</f>
        <v>1350</v>
      </c>
      <c r="N10960" s="36">
        <f t="shared" si="998"/>
        <v>98.37083716137181</v>
      </c>
      <c r="O10960" s="36">
        <f t="shared" si="999"/>
        <v>98.371104642945582</v>
      </c>
      <c r="P10960" s="36">
        <f t="shared" si="1000"/>
        <v>2.6748157377198822E-4</v>
      </c>
      <c r="Q10960" s="36">
        <f t="shared" si="1001"/>
        <v>2.8551135648919072E-4</v>
      </c>
    </row>
    <row r="10961" spans="1:17" x14ac:dyDescent="0.3">
      <c r="A10961" s="29">
        <v>2837061</v>
      </c>
      <c r="B10961" s="1">
        <v>133</v>
      </c>
      <c r="C10961" s="1" t="s">
        <v>17</v>
      </c>
      <c r="D10961" s="1" t="s">
        <v>89</v>
      </c>
      <c r="E10961" s="1" t="s">
        <v>54</v>
      </c>
      <c r="F10961" s="47">
        <v>714</v>
      </c>
      <c r="G10961" s="34">
        <v>1378.04</v>
      </c>
      <c r="H10961" s="1" t="s">
        <v>218</v>
      </c>
      <c r="I10961" s="34">
        <v>1.3812E-2</v>
      </c>
      <c r="J10961" s="34">
        <v>2824.5383000000002</v>
      </c>
      <c r="K10961" s="35" t="str">
        <f t="shared" si="997"/>
        <v>Kampina &amp; Oisterwijkse Vennen_L4030</v>
      </c>
      <c r="L10961" s="36">
        <f>VLOOKUP(D10961,DATA!A:F,5,FALSE)</f>
        <v>1.0986712608830001E-2</v>
      </c>
      <c r="M10961" s="37">
        <f>VLOOKUP(D10961,DATA!A:F,6,FALSE)</f>
        <v>982</v>
      </c>
      <c r="N10961" s="36">
        <f t="shared" si="998"/>
        <v>98.727245699959994</v>
      </c>
      <c r="O10961" s="36">
        <f t="shared" si="999"/>
        <v>98.727436366205879</v>
      </c>
      <c r="P10961" s="36">
        <f t="shared" si="1000"/>
        <v>1.9066624588504055E-4</v>
      </c>
      <c r="Q10961" s="36">
        <f t="shared" si="1001"/>
        <v>5.3854411401951449E-3</v>
      </c>
    </row>
    <row r="10962" spans="1:17" x14ac:dyDescent="0.3">
      <c r="A10962" s="29">
        <v>2837062</v>
      </c>
      <c r="B10962" s="1">
        <v>133</v>
      </c>
      <c r="C10962" s="1" t="s">
        <v>17</v>
      </c>
      <c r="D10962" s="1" t="s">
        <v>51</v>
      </c>
      <c r="E10962" s="1" t="s">
        <v>52</v>
      </c>
      <c r="F10962" s="47">
        <v>1000</v>
      </c>
      <c r="G10962" s="34">
        <v>1553.96</v>
      </c>
      <c r="H10962" s="1" t="s">
        <v>218</v>
      </c>
      <c r="I10962" s="34">
        <v>1.7170999999999999E-2</v>
      </c>
      <c r="J10962" s="34">
        <v>984.33105</v>
      </c>
      <c r="K10962" s="35" t="str">
        <f t="shared" si="997"/>
        <v>Kampina &amp; Oisterwijkse Vennen_Lg09</v>
      </c>
      <c r="L10962" s="36">
        <f>VLOOKUP(D10962,DATA!A:F,5,FALSE)</f>
        <v>8.4126827976184013E-3</v>
      </c>
      <c r="M10962" s="37">
        <f>VLOOKUP(D10962,DATA!A:F,6,FALSE)</f>
        <v>1350</v>
      </c>
      <c r="N10962" s="36">
        <f t="shared" si="998"/>
        <v>84.759361871663955</v>
      </c>
      <c r="O10962" s="36">
        <f t="shared" si="999"/>
        <v>84.761227817896255</v>
      </c>
      <c r="P10962" s="36">
        <f t="shared" si="1000"/>
        <v>1.8659462323000753E-3</v>
      </c>
      <c r="Q10962" s="36">
        <f t="shared" si="1001"/>
        <v>1.8367088140834771E-2</v>
      </c>
    </row>
    <row r="10963" spans="1:17" x14ac:dyDescent="0.3">
      <c r="A10963" s="29">
        <v>2837064</v>
      </c>
      <c r="B10963" s="1">
        <v>133</v>
      </c>
      <c r="C10963" s="1" t="s">
        <v>17</v>
      </c>
      <c r="D10963" s="1" t="s">
        <v>85</v>
      </c>
      <c r="E10963" s="1" t="s">
        <v>60</v>
      </c>
      <c r="F10963" s="47">
        <v>1071</v>
      </c>
      <c r="G10963" s="34">
        <v>1425.82</v>
      </c>
      <c r="H10963" s="1" t="s">
        <v>218</v>
      </c>
      <c r="I10963" s="34">
        <v>1.4805799999999999E-2</v>
      </c>
      <c r="J10963" s="34">
        <v>203.83001999999999</v>
      </c>
      <c r="K10963" s="35" t="str">
        <f t="shared" si="997"/>
        <v>Kampina &amp; Oisterwijkse Vennen_ZGH9190</v>
      </c>
      <c r="L10963" s="36">
        <f>VLOOKUP(D10963,DATA!A:F,5,FALSE)</f>
        <v>1.3726988247862192E-2</v>
      </c>
      <c r="M10963" s="37">
        <f>VLOOKUP(D10963,DATA!A:F,6,FALSE)</f>
        <v>1285.5</v>
      </c>
      <c r="N10963" s="36">
        <f t="shared" si="998"/>
        <v>87.282500045442092</v>
      </c>
      <c r="O10963" s="36">
        <f t="shared" si="999"/>
        <v>87.284755858751083</v>
      </c>
      <c r="P10963" s="36">
        <f t="shared" si="1000"/>
        <v>2.2558133089916055E-3</v>
      </c>
      <c r="Q10963" s="36">
        <f t="shared" si="1001"/>
        <v>4.5980247188802505E-3</v>
      </c>
    </row>
    <row r="10964" spans="1:17" x14ac:dyDescent="0.3">
      <c r="A10964" s="29">
        <v>2837065</v>
      </c>
      <c r="B10964" s="1">
        <v>133</v>
      </c>
      <c r="C10964" s="1" t="s">
        <v>17</v>
      </c>
      <c r="D10964" s="1" t="s">
        <v>85</v>
      </c>
      <c r="E10964" s="1" t="s">
        <v>60</v>
      </c>
      <c r="F10964" s="47">
        <v>1071</v>
      </c>
      <c r="G10964" s="34">
        <v>1750.75</v>
      </c>
      <c r="H10964" s="1" t="s">
        <v>218</v>
      </c>
      <c r="I10964" s="34">
        <v>2.0771000000000001E-2</v>
      </c>
      <c r="J10964" s="34">
        <v>4132.0316999999995</v>
      </c>
      <c r="K10964" s="35" t="str">
        <f t="shared" si="997"/>
        <v>Kampina &amp; Oisterwijkse Vennen_ZGH9190</v>
      </c>
      <c r="L10964" s="36">
        <f>VLOOKUP(D10964,DATA!A:F,5,FALSE)</f>
        <v>1.3726988247862192E-2</v>
      </c>
      <c r="M10964" s="37">
        <f>VLOOKUP(D10964,DATA!A:F,6,FALSE)</f>
        <v>1285.5</v>
      </c>
      <c r="N10964" s="36">
        <f t="shared" si="998"/>
        <v>99.831865975310393</v>
      </c>
      <c r="O10964" s="36">
        <f t="shared" si="999"/>
        <v>99.831913826832974</v>
      </c>
      <c r="P10964" s="36">
        <f t="shared" si="1000"/>
        <v>4.785152258079961E-5</v>
      </c>
      <c r="Q10964" s="36">
        <f t="shared" si="1001"/>
        <v>1.9772400819712977E-3</v>
      </c>
    </row>
    <row r="10965" spans="1:17" x14ac:dyDescent="0.3">
      <c r="A10965" s="29">
        <v>2837066</v>
      </c>
      <c r="B10965" s="1">
        <v>133</v>
      </c>
      <c r="C10965" s="1" t="s">
        <v>17</v>
      </c>
      <c r="D10965" s="1" t="s">
        <v>85</v>
      </c>
      <c r="E10965" s="1" t="s">
        <v>60</v>
      </c>
      <c r="F10965" s="47">
        <v>1071</v>
      </c>
      <c r="G10965" s="34">
        <v>1910.06</v>
      </c>
      <c r="H10965" s="1" t="s">
        <v>218</v>
      </c>
      <c r="I10965" s="34">
        <v>2.4146999999999998E-2</v>
      </c>
      <c r="J10965" s="34">
        <v>57.308630000000001</v>
      </c>
      <c r="K10965" s="35" t="str">
        <f t="shared" si="997"/>
        <v>Kampina &amp; Oisterwijkse Vennen_ZGH9190</v>
      </c>
      <c r="L10965" s="36">
        <f>VLOOKUP(D10965,DATA!A:F,5,FALSE)</f>
        <v>1.3726988247862192E-2</v>
      </c>
      <c r="M10965" s="37">
        <f>VLOOKUP(D10965,DATA!A:F,6,FALSE)</f>
        <v>1285.5</v>
      </c>
      <c r="N10965" s="36">
        <f t="shared" si="998"/>
        <v>99.981095336826655</v>
      </c>
      <c r="O10965" s="36">
        <f t="shared" si="999"/>
        <v>99.981101600849456</v>
      </c>
      <c r="P10965" s="36">
        <f t="shared" si="1000"/>
        <v>6.2640228009058774E-6</v>
      </c>
      <c r="Q10965" s="36">
        <f t="shared" si="1001"/>
        <v>3.5898256500867861E-6</v>
      </c>
    </row>
    <row r="10966" spans="1:17" x14ac:dyDescent="0.3">
      <c r="A10966" s="29">
        <v>2837066</v>
      </c>
      <c r="B10966" s="1">
        <v>133</v>
      </c>
      <c r="C10966" s="1" t="s">
        <v>17</v>
      </c>
      <c r="D10966" s="1" t="s">
        <v>25</v>
      </c>
      <c r="E10966" s="1" t="s">
        <v>23</v>
      </c>
      <c r="F10966" s="47">
        <v>1857</v>
      </c>
      <c r="G10966" s="34">
        <v>1910.06</v>
      </c>
      <c r="H10966" s="1" t="s">
        <v>218</v>
      </c>
      <c r="I10966" s="34">
        <v>2.4146999999999998E-2</v>
      </c>
      <c r="J10966" s="34">
        <v>9942.6910000000007</v>
      </c>
      <c r="K10966" s="35" t="str">
        <f t="shared" si="997"/>
        <v>Kampina &amp; Oisterwijkse Vennen_ZGH91E0C</v>
      </c>
      <c r="L10966" s="36">
        <f>VLOOKUP(D10966,DATA!A:F,5,FALSE)</f>
        <v>6.9280917156857415E-3</v>
      </c>
      <c r="M10966" s="37">
        <f>VLOOKUP(D10966,DATA!A:F,6,FALSE)</f>
        <v>2282</v>
      </c>
      <c r="N10966" s="36">
        <f t="shared" si="998"/>
        <v>7.0644279723002334</v>
      </c>
      <c r="O10966" s="36">
        <f t="shared" si="999"/>
        <v>7.0655263886355879</v>
      </c>
      <c r="P10966" s="36">
        <f t="shared" si="1000"/>
        <v>1.0984163353544574E-3</v>
      </c>
      <c r="Q10966" s="36">
        <f t="shared" si="1001"/>
        <v>0.10921214211781746</v>
      </c>
    </row>
    <row r="10967" spans="1:17" x14ac:dyDescent="0.3">
      <c r="A10967" s="29">
        <v>2837067</v>
      </c>
      <c r="B10967" s="1">
        <v>133</v>
      </c>
      <c r="C10967" s="1" t="s">
        <v>17</v>
      </c>
      <c r="D10967" s="1" t="s">
        <v>70</v>
      </c>
      <c r="E10967" s="1" t="s">
        <v>71</v>
      </c>
      <c r="F10967" s="47">
        <v>1071</v>
      </c>
      <c r="G10967" s="34">
        <v>1943.18</v>
      </c>
      <c r="H10967" s="1" t="s">
        <v>218</v>
      </c>
      <c r="I10967" s="34">
        <v>2.5644E-2</v>
      </c>
      <c r="J10967" s="34">
        <v>4124.1790000000001</v>
      </c>
      <c r="K10967" s="35" t="str">
        <f t="shared" si="997"/>
        <v>Kampina &amp; Oisterwijkse Vennen_H9120</v>
      </c>
      <c r="L10967" s="36">
        <f>VLOOKUP(D10967,DATA!A:F,5,FALSE)</f>
        <v>1.3726988247862192E-2</v>
      </c>
      <c r="M10967" s="37">
        <f>VLOOKUP(D10967,DATA!A:F,6,FALSE)</f>
        <v>1285.5</v>
      </c>
      <c r="N10967" s="36">
        <f t="shared" si="998"/>
        <v>99.988000801751468</v>
      </c>
      <c r="O10967" s="36">
        <f t="shared" si="999"/>
        <v>99.988005024397964</v>
      </c>
      <c r="P10967" s="36">
        <f t="shared" si="1000"/>
        <v>4.2226464955774645E-6</v>
      </c>
      <c r="Q10967" s="36">
        <f t="shared" si="1001"/>
        <v>1.7414950001484172E-4</v>
      </c>
    </row>
    <row r="10968" spans="1:17" x14ac:dyDescent="0.3">
      <c r="A10968" s="29">
        <v>2837067</v>
      </c>
      <c r="B10968" s="1">
        <v>133</v>
      </c>
      <c r="C10968" s="1" t="s">
        <v>17</v>
      </c>
      <c r="D10968" s="1" t="s">
        <v>22</v>
      </c>
      <c r="E10968" s="1" t="s">
        <v>23</v>
      </c>
      <c r="F10968" s="47">
        <v>1857</v>
      </c>
      <c r="G10968" s="34">
        <v>1943.18</v>
      </c>
      <c r="H10968" s="1" t="s">
        <v>218</v>
      </c>
      <c r="I10968" s="34">
        <v>2.5644E-2</v>
      </c>
      <c r="J10968" s="34">
        <v>2052.1504</v>
      </c>
      <c r="K10968" s="35" t="str">
        <f t="shared" si="997"/>
        <v>Kampina &amp; Oisterwijkse Vennen_H91E0C</v>
      </c>
      <c r="L10968" s="36">
        <f>VLOOKUP(D10968,DATA!A:F,5,FALSE)</f>
        <v>6.9280917156857415E-3</v>
      </c>
      <c r="M10968" s="37">
        <f>VLOOKUP(D10968,DATA!A:F,6,FALSE)</f>
        <v>2282</v>
      </c>
      <c r="N10968" s="36">
        <f t="shared" si="998"/>
        <v>8.7274565251478524</v>
      </c>
      <c r="O10968" s="36">
        <f t="shared" si="999"/>
        <v>8.7288718596346495</v>
      </c>
      <c r="P10968" s="36">
        <f t="shared" si="1000"/>
        <v>1.4153344867970929E-3</v>
      </c>
      <c r="Q10968" s="36">
        <f t="shared" si="1001"/>
        <v>2.9044792332144489E-2</v>
      </c>
    </row>
    <row r="10969" spans="1:17" x14ac:dyDescent="0.3">
      <c r="A10969" s="29">
        <v>2837067</v>
      </c>
      <c r="B10969" s="1">
        <v>133</v>
      </c>
      <c r="C10969" s="1" t="s">
        <v>17</v>
      </c>
      <c r="D10969" s="1" t="s">
        <v>25</v>
      </c>
      <c r="E10969" s="1" t="s">
        <v>23</v>
      </c>
      <c r="F10969" s="47">
        <v>1857</v>
      </c>
      <c r="G10969" s="34">
        <v>1943.18</v>
      </c>
      <c r="H10969" s="1" t="s">
        <v>218</v>
      </c>
      <c r="I10969" s="34">
        <v>2.5644E-2</v>
      </c>
      <c r="J10969" s="34">
        <v>435.49907999999999</v>
      </c>
      <c r="K10969" s="35" t="str">
        <f t="shared" si="997"/>
        <v>Kampina &amp; Oisterwijkse Vennen_ZGH91E0C</v>
      </c>
      <c r="L10969" s="36">
        <f>VLOOKUP(D10969,DATA!A:F,5,FALSE)</f>
        <v>6.9280917156857415E-3</v>
      </c>
      <c r="M10969" s="37">
        <f>VLOOKUP(D10969,DATA!A:F,6,FALSE)</f>
        <v>2282</v>
      </c>
      <c r="N10969" s="36">
        <f t="shared" si="998"/>
        <v>8.7274565251478524</v>
      </c>
      <c r="O10969" s="36">
        <f t="shared" si="999"/>
        <v>8.7288718596346495</v>
      </c>
      <c r="P10969" s="36">
        <f t="shared" si="1000"/>
        <v>1.4153344867970929E-3</v>
      </c>
      <c r="Q10969" s="36">
        <f t="shared" si="1001"/>
        <v>6.1637686689240611E-3</v>
      </c>
    </row>
    <row r="10970" spans="1:17" x14ac:dyDescent="0.3">
      <c r="A10970" s="29">
        <v>2837068</v>
      </c>
      <c r="B10970" s="1">
        <v>133</v>
      </c>
      <c r="C10970" s="1" t="s">
        <v>17</v>
      </c>
      <c r="D10970" s="1" t="s">
        <v>70</v>
      </c>
      <c r="E10970" s="1" t="s">
        <v>71</v>
      </c>
      <c r="F10970" s="47">
        <v>1071</v>
      </c>
      <c r="G10970" s="34">
        <v>1875.47</v>
      </c>
      <c r="H10970" s="1" t="s">
        <v>218</v>
      </c>
      <c r="I10970" s="34">
        <v>2.5014999999999999E-2</v>
      </c>
      <c r="J10970" s="34">
        <v>1572.9248</v>
      </c>
      <c r="K10970" s="35" t="str">
        <f t="shared" si="997"/>
        <v>Kampina &amp; Oisterwijkse Vennen_H9120</v>
      </c>
      <c r="L10970" s="36">
        <f>VLOOKUP(D10970,DATA!A:F,5,FALSE)</f>
        <v>1.3726988247862192E-2</v>
      </c>
      <c r="M10970" s="37">
        <f>VLOOKUP(D10970,DATA!A:F,6,FALSE)</f>
        <v>1285.5</v>
      </c>
      <c r="N10970" s="36">
        <f t="shared" si="998"/>
        <v>99.969610101615473</v>
      </c>
      <c r="O10970" s="36">
        <f t="shared" si="999"/>
        <v>99.969620531956281</v>
      </c>
      <c r="P10970" s="36">
        <f t="shared" si="1000"/>
        <v>1.0430340807943139E-5</v>
      </c>
      <c r="Q10970" s="36">
        <f t="shared" si="1001"/>
        <v>1.6406141729265799E-4</v>
      </c>
    </row>
    <row r="10971" spans="1:17" x14ac:dyDescent="0.3">
      <c r="A10971" s="29">
        <v>2837068</v>
      </c>
      <c r="B10971" s="1">
        <v>133</v>
      </c>
      <c r="C10971" s="1" t="s">
        <v>17</v>
      </c>
      <c r="D10971" s="1" t="s">
        <v>22</v>
      </c>
      <c r="E10971" s="1" t="s">
        <v>23</v>
      </c>
      <c r="F10971" s="47">
        <v>1857</v>
      </c>
      <c r="G10971" s="34">
        <v>1875.47</v>
      </c>
      <c r="H10971" s="1" t="s">
        <v>218</v>
      </c>
      <c r="I10971" s="34">
        <v>2.5014999999999999E-2</v>
      </c>
      <c r="J10971" s="34">
        <v>6492.4059999999999</v>
      </c>
      <c r="K10971" s="35" t="str">
        <f t="shared" si="997"/>
        <v>Kampina &amp; Oisterwijkse Vennen_H91E0C</v>
      </c>
      <c r="L10971" s="36">
        <f>VLOOKUP(D10971,DATA!A:F,5,FALSE)</f>
        <v>6.9280917156857415E-3</v>
      </c>
      <c r="M10971" s="37">
        <f>VLOOKUP(D10971,DATA!A:F,6,FALSE)</f>
        <v>2282</v>
      </c>
      <c r="N10971" s="36">
        <f t="shared" si="998"/>
        <v>5.6440250490062009</v>
      </c>
      <c r="O10971" s="36">
        <f t="shared" si="999"/>
        <v>5.6449480578445304</v>
      </c>
      <c r="P10971" s="36">
        <f t="shared" si="1000"/>
        <v>9.2300883832940883E-4</v>
      </c>
      <c r="Q10971" s="36">
        <f t="shared" si="1001"/>
        <v>5.9925481200228836E-2</v>
      </c>
    </row>
    <row r="10972" spans="1:17" x14ac:dyDescent="0.3">
      <c r="A10972" s="29">
        <v>2837069</v>
      </c>
      <c r="B10972" s="1">
        <v>133</v>
      </c>
      <c r="C10972" s="1" t="s">
        <v>17</v>
      </c>
      <c r="D10972" s="1" t="s">
        <v>70</v>
      </c>
      <c r="E10972" s="1" t="s">
        <v>71</v>
      </c>
      <c r="F10972" s="47">
        <v>1071</v>
      </c>
      <c r="G10972" s="34">
        <v>1807.61</v>
      </c>
      <c r="H10972" s="1" t="s">
        <v>218</v>
      </c>
      <c r="I10972" s="34">
        <v>2.435E-2</v>
      </c>
      <c r="J10972" s="34">
        <v>353.51996000000003</v>
      </c>
      <c r="K10972" s="35" t="str">
        <f t="shared" si="997"/>
        <v>Kampina &amp; Oisterwijkse Vennen_H9120</v>
      </c>
      <c r="L10972" s="36">
        <f>VLOOKUP(D10972,DATA!A:F,5,FALSE)</f>
        <v>1.3726988247862192E-2</v>
      </c>
      <c r="M10972" s="37">
        <f>VLOOKUP(D10972,DATA!A:F,6,FALSE)</f>
        <v>1285.5</v>
      </c>
      <c r="N10972" s="36">
        <f t="shared" si="998"/>
        <v>99.922895912664046</v>
      </c>
      <c r="O10972" s="36">
        <f t="shared" si="999"/>
        <v>99.922921660703878</v>
      </c>
      <c r="P10972" s="36">
        <f t="shared" si="1000"/>
        <v>2.5748039831796632E-5</v>
      </c>
      <c r="Q10972" s="36">
        <f t="shared" si="1001"/>
        <v>9.102446011415152E-5</v>
      </c>
    </row>
    <row r="10973" spans="1:17" x14ac:dyDescent="0.3">
      <c r="A10973" s="29">
        <v>2837069</v>
      </c>
      <c r="B10973" s="1">
        <v>133</v>
      </c>
      <c r="C10973" s="1" t="s">
        <v>17</v>
      </c>
      <c r="D10973" s="1" t="s">
        <v>59</v>
      </c>
      <c r="E10973" s="1" t="s">
        <v>60</v>
      </c>
      <c r="F10973" s="47">
        <v>1071</v>
      </c>
      <c r="G10973" s="34">
        <v>1807.61</v>
      </c>
      <c r="H10973" s="1" t="s">
        <v>218</v>
      </c>
      <c r="I10973" s="34">
        <v>2.435E-2</v>
      </c>
      <c r="J10973" s="34">
        <v>686.37890000000004</v>
      </c>
      <c r="K10973" s="35" t="str">
        <f t="shared" si="997"/>
        <v>Kampina &amp; Oisterwijkse Vennen_H9190</v>
      </c>
      <c r="L10973" s="36">
        <f>VLOOKUP(D10973,DATA!A:F,5,FALSE)</f>
        <v>1.3726988247862192E-2</v>
      </c>
      <c r="M10973" s="37">
        <f>VLOOKUP(D10973,DATA!A:F,6,FALSE)</f>
        <v>1285.5</v>
      </c>
      <c r="N10973" s="36">
        <f t="shared" si="998"/>
        <v>99.922895912664046</v>
      </c>
      <c r="O10973" s="36">
        <f t="shared" si="999"/>
        <v>99.922921660703878</v>
      </c>
      <c r="P10973" s="36">
        <f t="shared" si="1000"/>
        <v>2.5748039831796632E-5</v>
      </c>
      <c r="Q10973" s="36">
        <f t="shared" si="1001"/>
        <v>1.7672911256904757E-4</v>
      </c>
    </row>
    <row r="10974" spans="1:17" x14ac:dyDescent="0.3">
      <c r="A10974" s="29">
        <v>2837070</v>
      </c>
      <c r="B10974" s="1">
        <v>133</v>
      </c>
      <c r="C10974" s="1" t="s">
        <v>17</v>
      </c>
      <c r="D10974" s="1" t="s">
        <v>41</v>
      </c>
      <c r="E10974" s="1" t="s">
        <v>42</v>
      </c>
      <c r="F10974" s="47">
        <v>1071</v>
      </c>
      <c r="G10974" s="34">
        <v>1396.26</v>
      </c>
      <c r="H10974" s="1" t="s">
        <v>218</v>
      </c>
      <c r="I10974" s="34">
        <v>1.7049700000000001E-2</v>
      </c>
      <c r="J10974" s="34">
        <v>2964.2310000000002</v>
      </c>
      <c r="K10974" s="35" t="str">
        <f t="shared" si="997"/>
        <v>Kampina &amp; Oisterwijkse Vennen_H4010A</v>
      </c>
      <c r="L10974" s="36">
        <f>VLOOKUP(D10974,DATA!A:F,5,FALSE)</f>
        <v>1.3726988247862192E-2</v>
      </c>
      <c r="M10974" s="37">
        <f>VLOOKUP(D10974,DATA!A:F,6,FALSE)</f>
        <v>1285.5</v>
      </c>
      <c r="N10974" s="36">
        <f t="shared" si="998"/>
        <v>82.05975544333775</v>
      </c>
      <c r="O10974" s="36">
        <f t="shared" si="999"/>
        <v>82.063200671540315</v>
      </c>
      <c r="P10974" s="36">
        <f t="shared" si="1000"/>
        <v>3.4452282025654313E-3</v>
      </c>
      <c r="Q10974" s="36">
        <f t="shared" si="1001"/>
        <v>0.10212452240118731</v>
      </c>
    </row>
    <row r="10975" spans="1:17" x14ac:dyDescent="0.3">
      <c r="A10975" s="29">
        <v>2837070</v>
      </c>
      <c r="B10975" s="1">
        <v>133</v>
      </c>
      <c r="C10975" s="1" t="s">
        <v>17</v>
      </c>
      <c r="D10975" s="1" t="s">
        <v>81</v>
      </c>
      <c r="E10975" s="1" t="s">
        <v>42</v>
      </c>
      <c r="F10975" s="47">
        <v>1071</v>
      </c>
      <c r="G10975" s="34">
        <v>1396.26</v>
      </c>
      <c r="H10975" s="1" t="s">
        <v>218</v>
      </c>
      <c r="I10975" s="34">
        <v>1.7049700000000001E-2</v>
      </c>
      <c r="J10975" s="34">
        <v>861.68539999999996</v>
      </c>
      <c r="K10975" s="35" t="str">
        <f t="shared" si="997"/>
        <v>Kampina &amp; Oisterwijkse Vennen_ZGH4010A</v>
      </c>
      <c r="L10975" s="36">
        <f>VLOOKUP(D10975,DATA!A:F,5,FALSE)</f>
        <v>1.3726988247862192E-2</v>
      </c>
      <c r="M10975" s="37">
        <f>VLOOKUP(D10975,DATA!A:F,6,FALSE)</f>
        <v>1285.5</v>
      </c>
      <c r="N10975" s="36">
        <f t="shared" si="998"/>
        <v>82.05975544333775</v>
      </c>
      <c r="O10975" s="36">
        <f t="shared" si="999"/>
        <v>82.063200671540315</v>
      </c>
      <c r="P10975" s="36">
        <f t="shared" si="1000"/>
        <v>3.4452282025654313E-3</v>
      </c>
      <c r="Q10975" s="36">
        <f t="shared" si="1001"/>
        <v>2.9687028418188745E-2</v>
      </c>
    </row>
    <row r="10976" spans="1:17" x14ac:dyDescent="0.3">
      <c r="A10976" s="29">
        <v>2837071</v>
      </c>
      <c r="B10976" s="1">
        <v>133</v>
      </c>
      <c r="C10976" s="1" t="s">
        <v>17</v>
      </c>
      <c r="D10976" s="1" t="s">
        <v>41</v>
      </c>
      <c r="E10976" s="1" t="s">
        <v>42</v>
      </c>
      <c r="F10976" s="47">
        <v>1071</v>
      </c>
      <c r="G10976" s="34">
        <v>1074.19</v>
      </c>
      <c r="H10976" s="1" t="s">
        <v>218</v>
      </c>
      <c r="I10976" s="34">
        <v>1.32657E-2</v>
      </c>
      <c r="J10976" s="34">
        <v>1176.3820000000001</v>
      </c>
      <c r="K10976" s="35" t="str">
        <f t="shared" si="997"/>
        <v>Kampina &amp; Oisterwijkse Vennen_H4010A</v>
      </c>
      <c r="L10976" s="36">
        <f>VLOOKUP(D10976,DATA!A:F,5,FALSE)</f>
        <v>1.3726988247862192E-2</v>
      </c>
      <c r="M10976" s="37">
        <f>VLOOKUP(D10976,DATA!A:F,6,FALSE)</f>
        <v>1285.5</v>
      </c>
      <c r="N10976" s="36">
        <f t="shared" si="998"/>
        <v>5.2121446210345574</v>
      </c>
      <c r="O10976" s="36">
        <f t="shared" si="999"/>
        <v>5.2130443464915563</v>
      </c>
      <c r="P10976" s="36">
        <f t="shared" si="1000"/>
        <v>8.9972545699890105E-4</v>
      </c>
      <c r="Q10976" s="36">
        <f t="shared" si="1001"/>
        <v>1.0584208325552813E-2</v>
      </c>
    </row>
    <row r="10977" spans="1:17" x14ac:dyDescent="0.3">
      <c r="A10977" s="29">
        <v>2837071</v>
      </c>
      <c r="B10977" s="1">
        <v>133</v>
      </c>
      <c r="C10977" s="1" t="s">
        <v>17</v>
      </c>
      <c r="D10977" s="1" t="s">
        <v>81</v>
      </c>
      <c r="E10977" s="1" t="s">
        <v>42</v>
      </c>
      <c r="F10977" s="47">
        <v>1071</v>
      </c>
      <c r="G10977" s="34">
        <v>1074.19</v>
      </c>
      <c r="H10977" s="1" t="s">
        <v>218</v>
      </c>
      <c r="I10977" s="34">
        <v>1.32657E-2</v>
      </c>
      <c r="J10977" s="34">
        <v>7008.9210000000003</v>
      </c>
      <c r="K10977" s="35" t="str">
        <f t="shared" si="997"/>
        <v>Kampina &amp; Oisterwijkse Vennen_ZGH4010A</v>
      </c>
      <c r="L10977" s="36">
        <f>VLOOKUP(D10977,DATA!A:F,5,FALSE)</f>
        <v>1.3726988247862192E-2</v>
      </c>
      <c r="M10977" s="37">
        <f>VLOOKUP(D10977,DATA!A:F,6,FALSE)</f>
        <v>1285.5</v>
      </c>
      <c r="N10977" s="36">
        <f t="shared" si="998"/>
        <v>5.2121446210345574</v>
      </c>
      <c r="O10977" s="36">
        <f t="shared" si="999"/>
        <v>5.2130443464915563</v>
      </c>
      <c r="P10977" s="36">
        <f t="shared" si="1000"/>
        <v>8.9972545699890105E-4</v>
      </c>
      <c r="Q10977" s="36">
        <f t="shared" si="1001"/>
        <v>6.3061046497941947E-2</v>
      </c>
    </row>
    <row r="10978" spans="1:17" x14ac:dyDescent="0.3">
      <c r="A10978" s="29">
        <v>2837071</v>
      </c>
      <c r="B10978" s="1">
        <v>133</v>
      </c>
      <c r="C10978" s="1" t="s">
        <v>17</v>
      </c>
      <c r="D10978" s="1" t="s">
        <v>86</v>
      </c>
      <c r="E10978" s="1" t="s">
        <v>44</v>
      </c>
      <c r="F10978" s="47">
        <v>1071</v>
      </c>
      <c r="G10978" s="34">
        <v>1074.19</v>
      </c>
      <c r="H10978" s="1" t="s">
        <v>218</v>
      </c>
      <c r="I10978" s="34">
        <v>1.32657E-2</v>
      </c>
      <c r="J10978" s="34">
        <v>669.74743999999998</v>
      </c>
      <c r="K10978" s="35" t="str">
        <f t="shared" si="997"/>
        <v>Kampina &amp; Oisterwijkse Vennen_ZGH7150</v>
      </c>
      <c r="L10978" s="36">
        <f>VLOOKUP(D10978,DATA!A:F,5,FALSE)</f>
        <v>1.3726988247862192E-2</v>
      </c>
      <c r="M10978" s="37">
        <f>VLOOKUP(D10978,DATA!A:F,6,FALSE)</f>
        <v>1285.5</v>
      </c>
      <c r="N10978" s="36">
        <f t="shared" si="998"/>
        <v>5.2121446210345574</v>
      </c>
      <c r="O10978" s="36">
        <f t="shared" si="999"/>
        <v>5.2130443464915563</v>
      </c>
      <c r="P10978" s="36">
        <f t="shared" si="1000"/>
        <v>8.9972545699890105E-4</v>
      </c>
      <c r="Q10978" s="36">
        <f t="shared" si="1001"/>
        <v>6.025888215278441E-3</v>
      </c>
    </row>
    <row r="10979" spans="1:17" x14ac:dyDescent="0.3">
      <c r="A10979" s="29">
        <v>2837074</v>
      </c>
      <c r="B10979" s="1">
        <v>133</v>
      </c>
      <c r="C10979" s="1" t="s">
        <v>17</v>
      </c>
      <c r="D10979" s="1" t="s">
        <v>81</v>
      </c>
      <c r="E10979" s="1" t="s">
        <v>42</v>
      </c>
      <c r="F10979" s="47">
        <v>1071</v>
      </c>
      <c r="G10979" s="34">
        <v>1145.9000000000001</v>
      </c>
      <c r="H10979" s="1" t="s">
        <v>218</v>
      </c>
      <c r="I10979" s="34">
        <v>1.49441E-2</v>
      </c>
      <c r="J10979" s="34">
        <v>9236.17</v>
      </c>
      <c r="K10979" s="35" t="str">
        <f t="shared" si="997"/>
        <v>Kampina &amp; Oisterwijkse Vennen_ZGH4010A</v>
      </c>
      <c r="L10979" s="36">
        <f>VLOOKUP(D10979,DATA!A:F,5,FALSE)</f>
        <v>1.3726988247862192E-2</v>
      </c>
      <c r="M10979" s="37">
        <f>VLOOKUP(D10979,DATA!A:F,6,FALSE)</f>
        <v>1285.5</v>
      </c>
      <c r="N10979" s="36">
        <f t="shared" si="998"/>
        <v>12.827612390874405</v>
      </c>
      <c r="O10979" s="36">
        <f t="shared" si="999"/>
        <v>12.829906441053677</v>
      </c>
      <c r="P10979" s="36">
        <f t="shared" si="1000"/>
        <v>2.294050179271423E-3</v>
      </c>
      <c r="Q10979" s="36">
        <f t="shared" si="1001"/>
        <v>0.21188237444281338</v>
      </c>
    </row>
    <row r="10980" spans="1:17" x14ac:dyDescent="0.3">
      <c r="A10980" s="29">
        <v>2838555</v>
      </c>
      <c r="B10980" s="1">
        <v>133</v>
      </c>
      <c r="C10980" s="1" t="s">
        <v>17</v>
      </c>
      <c r="D10980" s="1" t="s">
        <v>63</v>
      </c>
      <c r="E10980" s="1" t="s">
        <v>64</v>
      </c>
      <c r="F10980" s="47">
        <v>714</v>
      </c>
      <c r="G10980" s="34">
        <v>1856.59</v>
      </c>
      <c r="H10980" s="1" t="s">
        <v>218</v>
      </c>
      <c r="I10980" s="34">
        <v>1.14143E-2</v>
      </c>
      <c r="J10980" s="34">
        <v>1252.5594000000001</v>
      </c>
      <c r="K10980" s="35" t="str">
        <f t="shared" si="997"/>
        <v>Kampina &amp; Oisterwijkse Vennen_H2310</v>
      </c>
      <c r="L10980" s="36">
        <f>VLOOKUP(D10980,DATA!A:F,5,FALSE)</f>
        <v>1.0986712608830001E-2</v>
      </c>
      <c r="M10980" s="37">
        <f>VLOOKUP(D10980,DATA!A:F,6,FALSE)</f>
        <v>982</v>
      </c>
      <c r="N10980" s="36">
        <f t="shared" si="998"/>
        <v>99.993287379871191</v>
      </c>
      <c r="O10980" s="36">
        <f t="shared" si="999"/>
        <v>99.993288221562295</v>
      </c>
      <c r="P10980" s="36">
        <f t="shared" si="1000"/>
        <v>8.4169110436960182E-7</v>
      </c>
      <c r="Q10980" s="36">
        <f t="shared" si="1001"/>
        <v>1.0542681046745259E-5</v>
      </c>
    </row>
    <row r="10981" spans="1:17" x14ac:dyDescent="0.3">
      <c r="A10981" s="29">
        <v>2838558</v>
      </c>
      <c r="B10981" s="1">
        <v>133</v>
      </c>
      <c r="C10981" s="1" t="s">
        <v>17</v>
      </c>
      <c r="D10981" s="1" t="s">
        <v>31</v>
      </c>
      <c r="E10981" s="1" t="s">
        <v>32</v>
      </c>
      <c r="F10981" s="47">
        <v>1786</v>
      </c>
      <c r="G10981" s="34">
        <v>1987.93</v>
      </c>
      <c r="H10981" s="1" t="s">
        <v>218</v>
      </c>
      <c r="I10981" s="34">
        <v>1.3852E-2</v>
      </c>
      <c r="J10981" s="34">
        <v>175.44655</v>
      </c>
      <c r="K10981" s="35" t="str">
        <f t="shared" si="997"/>
        <v>Kampina &amp; Oisterwijkse Vennen_Lg03</v>
      </c>
      <c r="L10981" s="36">
        <f>VLOOKUP(D10981,DATA!A:F,5,FALSE)</f>
        <v>6.9280917156857415E-3</v>
      </c>
      <c r="M10981" s="37">
        <f>VLOOKUP(D10981,DATA!A:F,6,FALSE)</f>
        <v>2211</v>
      </c>
      <c r="N10981" s="36">
        <f t="shared" si="998"/>
        <v>17.574448549904044</v>
      </c>
      <c r="O10981" s="36">
        <f t="shared" si="999"/>
        <v>17.575838768820372</v>
      </c>
      <c r="P10981" s="36">
        <f t="shared" si="1000"/>
        <v>1.3902189163275125E-3</v>
      </c>
      <c r="Q10981" s="36">
        <f t="shared" si="1001"/>
        <v>2.4390911261440076E-3</v>
      </c>
    </row>
    <row r="10982" spans="1:17" x14ac:dyDescent="0.3">
      <c r="A10982" s="29">
        <v>2838567</v>
      </c>
      <c r="B10982" s="1">
        <v>133</v>
      </c>
      <c r="C10982" s="1" t="s">
        <v>17</v>
      </c>
      <c r="D10982" s="1" t="s">
        <v>57</v>
      </c>
      <c r="E10982" s="1" t="s">
        <v>58</v>
      </c>
      <c r="F10982" s="47">
        <v>714</v>
      </c>
      <c r="G10982" s="34">
        <v>1639.02</v>
      </c>
      <c r="H10982" s="1" t="s">
        <v>218</v>
      </c>
      <c r="I10982" s="34">
        <v>1.1094700000000001E-2</v>
      </c>
      <c r="J10982" s="34">
        <v>538.92769999999996</v>
      </c>
      <c r="K10982" s="35" t="str">
        <f t="shared" si="997"/>
        <v>Kampina &amp; Oisterwijkse Vennen_H3160</v>
      </c>
      <c r="L10982" s="36">
        <f>VLOOKUP(D10982,DATA!A:F,5,FALSE)</f>
        <v>1.0986712608830001E-2</v>
      </c>
      <c r="M10982" s="37">
        <f>VLOOKUP(D10982,DATA!A:F,6,FALSE)</f>
        <v>982</v>
      </c>
      <c r="N10982" s="36">
        <f t="shared" si="998"/>
        <v>99.926762842607388</v>
      </c>
      <c r="O10982" s="36">
        <f t="shared" si="999"/>
        <v>99.926771762717095</v>
      </c>
      <c r="P10982" s="36">
        <f t="shared" si="1000"/>
        <v>8.9201097068780655E-6</v>
      </c>
      <c r="Q10982" s="36">
        <f t="shared" si="1001"/>
        <v>4.8072942080754691E-5</v>
      </c>
    </row>
    <row r="10983" spans="1:17" x14ac:dyDescent="0.3">
      <c r="A10983" s="29">
        <v>2838568</v>
      </c>
      <c r="B10983" s="1">
        <v>133</v>
      </c>
      <c r="C10983" s="1" t="s">
        <v>17</v>
      </c>
      <c r="D10983" s="1" t="s">
        <v>57</v>
      </c>
      <c r="E10983" s="1" t="s">
        <v>58</v>
      </c>
      <c r="F10983" s="47">
        <v>714</v>
      </c>
      <c r="G10983" s="34">
        <v>1802.49</v>
      </c>
      <c r="H10983" s="1" t="s">
        <v>218</v>
      </c>
      <c r="I10983" s="34">
        <v>1.29026E-2</v>
      </c>
      <c r="J10983" s="34">
        <v>1338.4132999999999</v>
      </c>
      <c r="K10983" s="35" t="str">
        <f t="shared" si="997"/>
        <v>Kampina &amp; Oisterwijkse Vennen_H3160</v>
      </c>
      <c r="L10983" s="36">
        <f>VLOOKUP(D10983,DATA!A:F,5,FALSE)</f>
        <v>1.0986712608830001E-2</v>
      </c>
      <c r="M10983" s="37">
        <f>VLOOKUP(D10983,DATA!A:F,6,FALSE)</f>
        <v>982</v>
      </c>
      <c r="N10983" s="36">
        <f t="shared" si="998"/>
        <v>99.987838003983086</v>
      </c>
      <c r="O10983" s="36">
        <f t="shared" si="999"/>
        <v>99.987839727701257</v>
      </c>
      <c r="P10983" s="36">
        <f t="shared" si="1000"/>
        <v>1.7237181708651406E-6</v>
      </c>
      <c r="Q10983" s="36">
        <f t="shared" si="1001"/>
        <v>2.3070473253375762E-5</v>
      </c>
    </row>
    <row r="10984" spans="1:17" x14ac:dyDescent="0.3">
      <c r="A10984" s="29">
        <v>2838573</v>
      </c>
      <c r="B10984" s="1">
        <v>133</v>
      </c>
      <c r="C10984" s="1" t="s">
        <v>17</v>
      </c>
      <c r="D10984" s="1" t="s">
        <v>57</v>
      </c>
      <c r="E10984" s="1" t="s">
        <v>58</v>
      </c>
      <c r="F10984" s="47">
        <v>714</v>
      </c>
      <c r="G10984" s="34">
        <v>1775.45</v>
      </c>
      <c r="H10984" s="1" t="s">
        <v>218</v>
      </c>
      <c r="I10984" s="34">
        <v>1.4193000000000001E-2</v>
      </c>
      <c r="J10984" s="34">
        <v>3178.8996999999999</v>
      </c>
      <c r="K10984" s="35" t="str">
        <f t="shared" si="997"/>
        <v>Kampina &amp; Oisterwijkse Vennen_H3160</v>
      </c>
      <c r="L10984" s="36">
        <f>VLOOKUP(D10984,DATA!A:F,5,FALSE)</f>
        <v>1.0986712608830001E-2</v>
      </c>
      <c r="M10984" s="37">
        <f>VLOOKUP(D10984,DATA!A:F,6,FALSE)</f>
        <v>982</v>
      </c>
      <c r="N10984" s="36">
        <f t="shared" si="998"/>
        <v>99.98363156724794</v>
      </c>
      <c r="O10984" s="36">
        <f t="shared" si="999"/>
        <v>99.983634119033184</v>
      </c>
      <c r="P10984" s="36">
        <f t="shared" si="1000"/>
        <v>2.5517852435541499E-6</v>
      </c>
      <c r="Q10984" s="36">
        <f t="shared" si="1001"/>
        <v>8.1118693451987135E-5</v>
      </c>
    </row>
    <row r="10985" spans="1:17" x14ac:dyDescent="0.3">
      <c r="A10985" s="29">
        <v>2838590</v>
      </c>
      <c r="B10985" s="1">
        <v>133</v>
      </c>
      <c r="C10985" s="1" t="s">
        <v>17</v>
      </c>
      <c r="D10985" s="1" t="s">
        <v>63</v>
      </c>
      <c r="E10985" s="1" t="s">
        <v>64</v>
      </c>
      <c r="F10985" s="47">
        <v>714</v>
      </c>
      <c r="G10985" s="34">
        <v>1678.35</v>
      </c>
      <c r="H10985" s="1" t="s">
        <v>218</v>
      </c>
      <c r="I10985" s="34">
        <v>1.7509E-2</v>
      </c>
      <c r="J10985" s="34">
        <v>2372.3564000000001</v>
      </c>
      <c r="K10985" s="35" t="str">
        <f t="shared" si="997"/>
        <v>Kampina &amp; Oisterwijkse Vennen_H2310</v>
      </c>
      <c r="L10985" s="36">
        <f>VLOOKUP(D10985,DATA!A:F,5,FALSE)</f>
        <v>1.0986712608830001E-2</v>
      </c>
      <c r="M10985" s="37">
        <f>VLOOKUP(D10985,DATA!A:F,6,FALSE)</f>
        <v>982</v>
      </c>
      <c r="N10985" s="36">
        <f t="shared" si="998"/>
        <v>99.952446637901332</v>
      </c>
      <c r="O10985" s="36">
        <f t="shared" si="999"/>
        <v>99.952455780339506</v>
      </c>
      <c r="P10985" s="36">
        <f t="shared" si="1000"/>
        <v>9.1424381736260329E-6</v>
      </c>
      <c r="Q10985" s="36">
        <f t="shared" si="1001"/>
        <v>2.168912171280603E-4</v>
      </c>
    </row>
    <row r="10986" spans="1:17" x14ac:dyDescent="0.3">
      <c r="A10986" s="29">
        <v>2838590</v>
      </c>
      <c r="B10986" s="1">
        <v>133</v>
      </c>
      <c r="C10986" s="1" t="s">
        <v>17</v>
      </c>
      <c r="D10986" s="1" t="s">
        <v>51</v>
      </c>
      <c r="E10986" s="1" t="s">
        <v>52</v>
      </c>
      <c r="F10986" s="47">
        <v>1000</v>
      </c>
      <c r="G10986" s="34">
        <v>1678.35</v>
      </c>
      <c r="H10986" s="1" t="s">
        <v>218</v>
      </c>
      <c r="I10986" s="34">
        <v>1.7509E-2</v>
      </c>
      <c r="J10986" s="34">
        <v>948.44979999999998</v>
      </c>
      <c r="K10986" s="35" t="str">
        <f t="shared" si="997"/>
        <v>Kampina &amp; Oisterwijkse Vennen_Lg09</v>
      </c>
      <c r="L10986" s="36">
        <f>VLOOKUP(D10986,DATA!A:F,5,FALSE)</f>
        <v>8.4126827976184013E-3</v>
      </c>
      <c r="M10986" s="37">
        <f>VLOOKUP(D10986,DATA!A:F,6,FALSE)</f>
        <v>1350</v>
      </c>
      <c r="N10986" s="36">
        <f t="shared" si="998"/>
        <v>94.06045060807088</v>
      </c>
      <c r="O10986" s="36">
        <f t="shared" si="999"/>
        <v>94.061273472377437</v>
      </c>
      <c r="P10986" s="36">
        <f t="shared" si="1000"/>
        <v>8.2286430655642562E-4</v>
      </c>
      <c r="Q10986" s="36">
        <f t="shared" si="1001"/>
        <v>7.8044548698058061E-3</v>
      </c>
    </row>
    <row r="10987" spans="1:17" x14ac:dyDescent="0.3">
      <c r="A10987" s="29">
        <v>2838590</v>
      </c>
      <c r="B10987" s="1">
        <v>133</v>
      </c>
      <c r="C10987" s="1" t="s">
        <v>17</v>
      </c>
      <c r="D10987" s="1" t="s">
        <v>89</v>
      </c>
      <c r="E10987" s="1" t="s">
        <v>54</v>
      </c>
      <c r="F10987" s="47">
        <v>714</v>
      </c>
      <c r="G10987" s="34">
        <v>1678.35</v>
      </c>
      <c r="H10987" s="1" t="s">
        <v>218</v>
      </c>
      <c r="I10987" s="34">
        <v>1.7509E-2</v>
      </c>
      <c r="J10987" s="34">
        <v>705.59829999999999</v>
      </c>
      <c r="K10987" s="35" t="str">
        <f t="shared" si="997"/>
        <v>Kampina &amp; Oisterwijkse Vennen_L4030</v>
      </c>
      <c r="L10987" s="36">
        <f>VLOOKUP(D10987,DATA!A:F,5,FALSE)</f>
        <v>1.0986712608830001E-2</v>
      </c>
      <c r="M10987" s="37">
        <f>VLOOKUP(D10987,DATA!A:F,6,FALSE)</f>
        <v>982</v>
      </c>
      <c r="N10987" s="36">
        <f t="shared" si="998"/>
        <v>99.952446637901332</v>
      </c>
      <c r="O10987" s="36">
        <f t="shared" si="999"/>
        <v>99.952455780339506</v>
      </c>
      <c r="P10987" s="36">
        <f t="shared" si="1000"/>
        <v>9.1424381736260329E-6</v>
      </c>
      <c r="Q10987" s="36">
        <f t="shared" si="1001"/>
        <v>6.4508888331656335E-5</v>
      </c>
    </row>
    <row r="10988" spans="1:17" x14ac:dyDescent="0.3">
      <c r="A10988" s="29">
        <v>2838591</v>
      </c>
      <c r="B10988" s="1">
        <v>133</v>
      </c>
      <c r="C10988" s="1" t="s">
        <v>17</v>
      </c>
      <c r="D10988" s="1" t="s">
        <v>89</v>
      </c>
      <c r="E10988" s="1" t="s">
        <v>54</v>
      </c>
      <c r="F10988" s="47">
        <v>714</v>
      </c>
      <c r="G10988" s="34">
        <v>1488.39</v>
      </c>
      <c r="H10988" s="1" t="s">
        <v>218</v>
      </c>
      <c r="I10988" s="34">
        <v>1.515E-2</v>
      </c>
      <c r="J10988" s="34">
        <v>941.37720000000002</v>
      </c>
      <c r="K10988" s="35" t="str">
        <f t="shared" si="997"/>
        <v>Kampina &amp; Oisterwijkse Vennen_L4030</v>
      </c>
      <c r="L10988" s="36">
        <f>VLOOKUP(D10988,DATA!A:F,5,FALSE)</f>
        <v>1.0986712608830001E-2</v>
      </c>
      <c r="M10988" s="37">
        <f>VLOOKUP(D10988,DATA!A:F,6,FALSE)</f>
        <v>982</v>
      </c>
      <c r="N10988" s="36">
        <f t="shared" si="998"/>
        <v>99.617955800100447</v>
      </c>
      <c r="O10988" s="36">
        <f t="shared" si="999"/>
        <v>99.618019142683025</v>
      </c>
      <c r="P10988" s="36">
        <f t="shared" si="1000"/>
        <v>6.3342582578229667E-5</v>
      </c>
      <c r="Q10988" s="36">
        <f t="shared" si="1001"/>
        <v>5.9629263028262622E-4</v>
      </c>
    </row>
    <row r="10989" spans="1:17" x14ac:dyDescent="0.3">
      <c r="A10989" s="29">
        <v>2838592</v>
      </c>
      <c r="B10989" s="1">
        <v>133</v>
      </c>
      <c r="C10989" s="1" t="s">
        <v>17</v>
      </c>
      <c r="D10989" s="1" t="s">
        <v>51</v>
      </c>
      <c r="E10989" s="1" t="s">
        <v>52</v>
      </c>
      <c r="F10989" s="47">
        <v>1000</v>
      </c>
      <c r="G10989" s="34">
        <v>1370.83</v>
      </c>
      <c r="H10989" s="1" t="s">
        <v>218</v>
      </c>
      <c r="I10989" s="34">
        <v>1.42238E-2</v>
      </c>
      <c r="J10989" s="34">
        <v>448.34739999999999</v>
      </c>
      <c r="K10989" s="35" t="str">
        <f t="shared" si="997"/>
        <v>Kampina &amp; Oisterwijkse Vennen_Lg09</v>
      </c>
      <c r="L10989" s="36">
        <f>VLOOKUP(D10989,DATA!A:F,5,FALSE)</f>
        <v>8.4126827976184013E-3</v>
      </c>
      <c r="M10989" s="37">
        <f>VLOOKUP(D10989,DATA!A:F,6,FALSE)</f>
        <v>1350</v>
      </c>
      <c r="N10989" s="36">
        <f t="shared" si="998"/>
        <v>54.369728253054106</v>
      </c>
      <c r="O10989" s="36">
        <f t="shared" si="999"/>
        <v>54.372696896898205</v>
      </c>
      <c r="P10989" s="36">
        <f t="shared" si="1000"/>
        <v>2.9686438440990059E-3</v>
      </c>
      <c r="Q10989" s="36">
        <f t="shared" si="1001"/>
        <v>1.3309837490277946E-2</v>
      </c>
    </row>
    <row r="10990" spans="1:17" x14ac:dyDescent="0.3">
      <c r="A10990" s="29">
        <v>2838594</v>
      </c>
      <c r="B10990" s="1">
        <v>133</v>
      </c>
      <c r="C10990" s="1" t="s">
        <v>17</v>
      </c>
      <c r="D10990" s="1" t="s">
        <v>85</v>
      </c>
      <c r="E10990" s="1" t="s">
        <v>60</v>
      </c>
      <c r="F10990" s="47">
        <v>1071</v>
      </c>
      <c r="G10990" s="34">
        <v>1533.95</v>
      </c>
      <c r="H10990" s="1" t="s">
        <v>218</v>
      </c>
      <c r="I10990" s="34">
        <v>1.6072199999999998E-2</v>
      </c>
      <c r="J10990" s="34">
        <v>166.02278000000001</v>
      </c>
      <c r="K10990" s="35" t="str">
        <f t="shared" si="997"/>
        <v>Kampina &amp; Oisterwijkse Vennen_ZGH9190</v>
      </c>
      <c r="L10990" s="36">
        <f>VLOOKUP(D10990,DATA!A:F,5,FALSE)</f>
        <v>1.3726988247862192E-2</v>
      </c>
      <c r="M10990" s="37">
        <f>VLOOKUP(D10990,DATA!A:F,6,FALSE)</f>
        <v>1285.5</v>
      </c>
      <c r="N10990" s="36">
        <f t="shared" si="998"/>
        <v>96.80301582896</v>
      </c>
      <c r="O10990" s="36">
        <f t="shared" si="999"/>
        <v>96.803698537160784</v>
      </c>
      <c r="P10990" s="36">
        <f t="shared" si="1000"/>
        <v>6.8270820078453198E-4</v>
      </c>
      <c r="Q10990" s="36">
        <f t="shared" si="1001"/>
        <v>1.133451134230462E-3</v>
      </c>
    </row>
    <row r="10991" spans="1:17" x14ac:dyDescent="0.3">
      <c r="A10991" s="29">
        <v>2838595</v>
      </c>
      <c r="B10991" s="1">
        <v>133</v>
      </c>
      <c r="C10991" s="1" t="s">
        <v>17</v>
      </c>
      <c r="D10991" s="1" t="s">
        <v>85</v>
      </c>
      <c r="E10991" s="1" t="s">
        <v>60</v>
      </c>
      <c r="F10991" s="47">
        <v>1071</v>
      </c>
      <c r="G10991" s="34">
        <v>1780.49</v>
      </c>
      <c r="H10991" s="1" t="s">
        <v>218</v>
      </c>
      <c r="I10991" s="34">
        <v>2.1222999999999999E-2</v>
      </c>
      <c r="J10991" s="34">
        <v>7860.3696</v>
      </c>
      <c r="K10991" s="35" t="str">
        <f t="shared" si="997"/>
        <v>Kampina &amp; Oisterwijkse Vennen_ZGH9190</v>
      </c>
      <c r="L10991" s="36">
        <f>VLOOKUP(D10991,DATA!A:F,5,FALSE)</f>
        <v>1.3726988247862192E-2</v>
      </c>
      <c r="M10991" s="37">
        <f>VLOOKUP(D10991,DATA!A:F,6,FALSE)</f>
        <v>1285.5</v>
      </c>
      <c r="N10991" s="36">
        <f t="shared" si="998"/>
        <v>99.888158296580372</v>
      </c>
      <c r="O10991" s="36">
        <f t="shared" si="999"/>
        <v>99.888190838015106</v>
      </c>
      <c r="P10991" s="36">
        <f t="shared" si="1000"/>
        <v>3.2541434734412178E-5</v>
      </c>
      <c r="Q10991" s="36">
        <f t="shared" si="1001"/>
        <v>2.5578770432675758E-3</v>
      </c>
    </row>
    <row r="10992" spans="1:17" x14ac:dyDescent="0.3">
      <c r="A10992" s="29">
        <v>2838596</v>
      </c>
      <c r="B10992" s="1">
        <v>133</v>
      </c>
      <c r="C10992" s="1" t="s">
        <v>17</v>
      </c>
      <c r="D10992" s="1" t="s">
        <v>22</v>
      </c>
      <c r="E10992" s="1" t="s">
        <v>23</v>
      </c>
      <c r="F10992" s="47">
        <v>1857</v>
      </c>
      <c r="G10992" s="34">
        <v>1893.9</v>
      </c>
      <c r="H10992" s="1" t="s">
        <v>218</v>
      </c>
      <c r="I10992" s="34">
        <v>2.4368999999999998E-2</v>
      </c>
      <c r="J10992" s="34">
        <v>1.4751768999999999</v>
      </c>
      <c r="K10992" s="35" t="str">
        <f t="shared" si="997"/>
        <v>Kampina &amp; Oisterwijkse Vennen_H91E0C</v>
      </c>
      <c r="L10992" s="36">
        <f>VLOOKUP(D10992,DATA!A:F,5,FALSE)</f>
        <v>6.9280917156857415E-3</v>
      </c>
      <c r="M10992" s="37">
        <f>VLOOKUP(D10992,DATA!A:F,6,FALSE)</f>
        <v>2282</v>
      </c>
      <c r="N10992" s="36">
        <f t="shared" si="998"/>
        <v>6.3637939386144273</v>
      </c>
      <c r="O10992" s="36">
        <f t="shared" si="999"/>
        <v>6.3648000434789092</v>
      </c>
      <c r="P10992" s="36">
        <f t="shared" si="1000"/>
        <v>1.0061048644818271E-3</v>
      </c>
      <c r="Q10992" s="36">
        <f t="shared" si="1001"/>
        <v>1.4841826550612218E-5</v>
      </c>
    </row>
    <row r="10993" spans="1:17" x14ac:dyDescent="0.3">
      <c r="A10993" s="29">
        <v>2838596</v>
      </c>
      <c r="B10993" s="1">
        <v>133</v>
      </c>
      <c r="C10993" s="1" t="s">
        <v>17</v>
      </c>
      <c r="D10993" s="1" t="s">
        <v>25</v>
      </c>
      <c r="E10993" s="1" t="s">
        <v>23</v>
      </c>
      <c r="F10993" s="47">
        <v>1857</v>
      </c>
      <c r="G10993" s="34">
        <v>1893.9</v>
      </c>
      <c r="H10993" s="1" t="s">
        <v>218</v>
      </c>
      <c r="I10993" s="34">
        <v>2.4368999999999998E-2</v>
      </c>
      <c r="J10993" s="34">
        <v>9271.1630000000005</v>
      </c>
      <c r="K10993" s="35" t="str">
        <f t="shared" si="997"/>
        <v>Kampina &amp; Oisterwijkse Vennen_ZGH91E0C</v>
      </c>
      <c r="L10993" s="36">
        <f>VLOOKUP(D10993,DATA!A:F,5,FALSE)</f>
        <v>6.9280917156857415E-3</v>
      </c>
      <c r="M10993" s="37">
        <f>VLOOKUP(D10993,DATA!A:F,6,FALSE)</f>
        <v>2282</v>
      </c>
      <c r="N10993" s="36">
        <f t="shared" si="998"/>
        <v>6.3637939386144273</v>
      </c>
      <c r="O10993" s="36">
        <f t="shared" si="999"/>
        <v>6.3648000434789092</v>
      </c>
      <c r="P10993" s="36">
        <f t="shared" si="1000"/>
        <v>1.0061048644818271E-3</v>
      </c>
      <c r="Q10993" s="36">
        <f t="shared" si="1001"/>
        <v>9.3277621937039312E-2</v>
      </c>
    </row>
    <row r="10994" spans="1:17" x14ac:dyDescent="0.3">
      <c r="A10994" s="29">
        <v>2838597</v>
      </c>
      <c r="B10994" s="1">
        <v>133</v>
      </c>
      <c r="C10994" s="1" t="s">
        <v>17</v>
      </c>
      <c r="D10994" s="1" t="s">
        <v>70</v>
      </c>
      <c r="E10994" s="1" t="s">
        <v>71</v>
      </c>
      <c r="F10994" s="47">
        <v>1071</v>
      </c>
      <c r="G10994" s="34">
        <v>1970.51</v>
      </c>
      <c r="H10994" s="1" t="s">
        <v>218</v>
      </c>
      <c r="I10994" s="34">
        <v>2.6412000000000001E-2</v>
      </c>
      <c r="J10994" s="34">
        <v>2618.0454</v>
      </c>
      <c r="K10994" s="35" t="str">
        <f t="shared" si="997"/>
        <v>Kampina &amp; Oisterwijkse Vennen_H9120</v>
      </c>
      <c r="L10994" s="36">
        <f>VLOOKUP(D10994,DATA!A:F,5,FALSE)</f>
        <v>1.3726988247862192E-2</v>
      </c>
      <c r="M10994" s="37">
        <f>VLOOKUP(D10994,DATA!A:F,6,FALSE)</f>
        <v>1285.5</v>
      </c>
      <c r="N10994" s="36">
        <f t="shared" si="998"/>
        <v>99.991754077937543</v>
      </c>
      <c r="O10994" s="36">
        <f t="shared" si="999"/>
        <v>99.991757066767804</v>
      </c>
      <c r="P10994" s="36">
        <f t="shared" si="1000"/>
        <v>2.9888302606195793E-6</v>
      </c>
      <c r="Q10994" s="36">
        <f t="shared" si="1001"/>
        <v>7.8248933151958916E-5</v>
      </c>
    </row>
    <row r="10995" spans="1:17" x14ac:dyDescent="0.3">
      <c r="A10995" s="29">
        <v>2838598</v>
      </c>
      <c r="B10995" s="1">
        <v>133</v>
      </c>
      <c r="C10995" s="1" t="s">
        <v>17</v>
      </c>
      <c r="D10995" s="1" t="s">
        <v>70</v>
      </c>
      <c r="E10995" s="1" t="s">
        <v>71</v>
      </c>
      <c r="F10995" s="47">
        <v>1071</v>
      </c>
      <c r="G10995" s="34">
        <v>1873.02</v>
      </c>
      <c r="H10995" s="1" t="s">
        <v>218</v>
      </c>
      <c r="I10995" s="34">
        <v>2.5274999999999999E-2</v>
      </c>
      <c r="J10995" s="34">
        <v>1688.5454999999999</v>
      </c>
      <c r="K10995" s="35" t="str">
        <f t="shared" si="997"/>
        <v>Kampina &amp; Oisterwijkse Vennen_H9120</v>
      </c>
      <c r="L10995" s="36">
        <f>VLOOKUP(D10995,DATA!A:F,5,FALSE)</f>
        <v>1.3726988247862192E-2</v>
      </c>
      <c r="M10995" s="37">
        <f>VLOOKUP(D10995,DATA!A:F,6,FALSE)</f>
        <v>1285.5</v>
      </c>
      <c r="N10995" s="36">
        <f t="shared" si="998"/>
        <v>99.968571001363003</v>
      </c>
      <c r="O10995" s="36">
        <f t="shared" si="999"/>
        <v>99.968581900325646</v>
      </c>
      <c r="P10995" s="36">
        <f t="shared" si="1000"/>
        <v>1.0898962642613697E-5</v>
      </c>
      <c r="Q10995" s="36">
        <f t="shared" si="1001"/>
        <v>1.8403394324853462E-4</v>
      </c>
    </row>
    <row r="10996" spans="1:17" x14ac:dyDescent="0.3">
      <c r="A10996" s="29">
        <v>2838598</v>
      </c>
      <c r="B10996" s="1">
        <v>133</v>
      </c>
      <c r="C10996" s="1" t="s">
        <v>17</v>
      </c>
      <c r="D10996" s="1" t="s">
        <v>22</v>
      </c>
      <c r="E10996" s="1" t="s">
        <v>23</v>
      </c>
      <c r="F10996" s="47">
        <v>1857</v>
      </c>
      <c r="G10996" s="34">
        <v>1873.02</v>
      </c>
      <c r="H10996" s="1" t="s">
        <v>218</v>
      </c>
      <c r="I10996" s="34">
        <v>2.5274999999999999E-2</v>
      </c>
      <c r="J10996" s="34">
        <v>3397.6215999999999</v>
      </c>
      <c r="K10996" s="35" t="str">
        <f t="shared" si="997"/>
        <v>Kampina &amp; Oisterwijkse Vennen_H91E0C</v>
      </c>
      <c r="L10996" s="36">
        <f>VLOOKUP(D10996,DATA!A:F,5,FALSE)</f>
        <v>6.9280917156857415E-3</v>
      </c>
      <c r="M10996" s="37">
        <f>VLOOKUP(D10996,DATA!A:F,6,FALSE)</f>
        <v>2282</v>
      </c>
      <c r="N10996" s="36">
        <f t="shared" si="998"/>
        <v>5.5543089899723572</v>
      </c>
      <c r="O10996" s="36">
        <f t="shared" si="999"/>
        <v>5.555227641449318</v>
      </c>
      <c r="P10996" s="36">
        <f t="shared" si="1000"/>
        <v>9.1865147696079674E-4</v>
      </c>
      <c r="Q10996" s="36">
        <f t="shared" si="1001"/>
        <v>3.1212301009939054E-2</v>
      </c>
    </row>
    <row r="10997" spans="1:17" x14ac:dyDescent="0.3">
      <c r="A10997" s="29">
        <v>2838599</v>
      </c>
      <c r="B10997" s="1">
        <v>133</v>
      </c>
      <c r="C10997" s="1" t="s">
        <v>17</v>
      </c>
      <c r="D10997" s="1" t="s">
        <v>77</v>
      </c>
      <c r="E10997" s="1" t="s">
        <v>78</v>
      </c>
      <c r="F10997" s="47">
        <v>786</v>
      </c>
      <c r="G10997" s="34">
        <v>1737.46</v>
      </c>
      <c r="H10997" s="1" t="s">
        <v>218</v>
      </c>
      <c r="I10997" s="34">
        <v>2.3296999999999998E-2</v>
      </c>
      <c r="J10997" s="34">
        <v>1836.8468</v>
      </c>
      <c r="K10997" s="35" t="str">
        <f t="shared" si="997"/>
        <v>Kampina &amp; Oisterwijkse Vennen_H6410</v>
      </c>
      <c r="L10997" s="36">
        <f>VLOOKUP(D10997,DATA!A:F,5,FALSE)</f>
        <v>1.2691547323993278E-2</v>
      </c>
      <c r="M10997" s="37">
        <f>VLOOKUP(D10997,DATA!A:F,6,FALSE)</f>
        <v>1018</v>
      </c>
      <c r="N10997" s="36">
        <f t="shared" si="998"/>
        <v>99.989176100754406</v>
      </c>
      <c r="O10997" s="36">
        <f t="shared" si="999"/>
        <v>99.989179300291241</v>
      </c>
      <c r="P10997" s="36">
        <f t="shared" si="1000"/>
        <v>3.1995368345860697E-6</v>
      </c>
      <c r="Q10997" s="36">
        <f t="shared" si="1001"/>
        <v>5.8770589960915517E-5</v>
      </c>
    </row>
    <row r="10998" spans="1:17" x14ac:dyDescent="0.3">
      <c r="A10998" s="29">
        <v>2838599</v>
      </c>
      <c r="B10998" s="1">
        <v>133</v>
      </c>
      <c r="C10998" s="1" t="s">
        <v>17</v>
      </c>
      <c r="D10998" s="1" t="s">
        <v>70</v>
      </c>
      <c r="E10998" s="1" t="s">
        <v>71</v>
      </c>
      <c r="F10998" s="47">
        <v>1071</v>
      </c>
      <c r="G10998" s="34">
        <v>1737.46</v>
      </c>
      <c r="H10998" s="1" t="s">
        <v>218</v>
      </c>
      <c r="I10998" s="34">
        <v>2.3296999999999998E-2</v>
      </c>
      <c r="J10998" s="34">
        <v>4644.9813999999997</v>
      </c>
      <c r="K10998" s="35" t="str">
        <f t="shared" si="997"/>
        <v>Kampina &amp; Oisterwijkse Vennen_H9120</v>
      </c>
      <c r="L10998" s="36">
        <f>VLOOKUP(D10998,DATA!A:F,5,FALSE)</f>
        <v>1.3726988247862192E-2</v>
      </c>
      <c r="M10998" s="37">
        <f>VLOOKUP(D10998,DATA!A:F,6,FALSE)</f>
        <v>1285.5</v>
      </c>
      <c r="N10998" s="36">
        <f t="shared" si="998"/>
        <v>99.798284827033726</v>
      </c>
      <c r="O10998" s="36">
        <f t="shared" si="999"/>
        <v>99.798349194697209</v>
      </c>
      <c r="P10998" s="36">
        <f t="shared" si="1000"/>
        <v>6.4367663483722026E-5</v>
      </c>
      <c r="Q10998" s="36">
        <f t="shared" si="1001"/>
        <v>2.98986599643348E-3</v>
      </c>
    </row>
    <row r="10999" spans="1:17" x14ac:dyDescent="0.3">
      <c r="A10999" s="29">
        <v>2838600</v>
      </c>
      <c r="B10999" s="1">
        <v>133</v>
      </c>
      <c r="C10999" s="1" t="s">
        <v>17</v>
      </c>
      <c r="D10999" s="1" t="s">
        <v>41</v>
      </c>
      <c r="E10999" s="1" t="s">
        <v>42</v>
      </c>
      <c r="F10999" s="47">
        <v>1071</v>
      </c>
      <c r="G10999" s="34">
        <v>1305.3800000000001</v>
      </c>
      <c r="H10999" s="1" t="s">
        <v>218</v>
      </c>
      <c r="I10999" s="34">
        <v>1.6139000000000001E-2</v>
      </c>
      <c r="J10999" s="34">
        <v>7938.058</v>
      </c>
      <c r="K10999" s="35" t="str">
        <f t="shared" si="997"/>
        <v>Kampina &amp; Oisterwijkse Vennen_H4010A</v>
      </c>
      <c r="L10999" s="36">
        <f>VLOOKUP(D10999,DATA!A:F,5,FALSE)</f>
        <v>1.3726988247862192E-2</v>
      </c>
      <c r="M10999" s="37">
        <f>VLOOKUP(D10999,DATA!A:F,6,FALSE)</f>
        <v>1285.5</v>
      </c>
      <c r="N10999" s="36">
        <f t="shared" si="998"/>
        <v>56.780287769367511</v>
      </c>
      <c r="O10999" s="36">
        <f t="shared" si="999"/>
        <v>56.785724337290155</v>
      </c>
      <c r="P10999" s="36">
        <f t="shared" si="1000"/>
        <v>5.4365679226435759E-3</v>
      </c>
      <c r="Q10999" s="36">
        <f t="shared" si="1001"/>
        <v>0.43155791490884221</v>
      </c>
    </row>
    <row r="11000" spans="1:17" x14ac:dyDescent="0.3">
      <c r="A11000" s="29">
        <v>2838600</v>
      </c>
      <c r="B11000" s="1">
        <v>133</v>
      </c>
      <c r="C11000" s="1" t="s">
        <v>17</v>
      </c>
      <c r="D11000" s="1" t="s">
        <v>81</v>
      </c>
      <c r="E11000" s="1" t="s">
        <v>42</v>
      </c>
      <c r="F11000" s="47">
        <v>1071</v>
      </c>
      <c r="G11000" s="34">
        <v>1305.3800000000001</v>
      </c>
      <c r="H11000" s="1" t="s">
        <v>218</v>
      </c>
      <c r="I11000" s="34">
        <v>1.6139000000000001E-2</v>
      </c>
      <c r="J11000" s="34">
        <v>20.986689999999999</v>
      </c>
      <c r="K11000" s="35" t="str">
        <f t="shared" si="997"/>
        <v>Kampina &amp; Oisterwijkse Vennen_ZGH4010A</v>
      </c>
      <c r="L11000" s="36">
        <f>VLOOKUP(D11000,DATA!A:F,5,FALSE)</f>
        <v>1.3726988247862192E-2</v>
      </c>
      <c r="M11000" s="37">
        <f>VLOOKUP(D11000,DATA!A:F,6,FALSE)</f>
        <v>1285.5</v>
      </c>
      <c r="N11000" s="36">
        <f t="shared" si="998"/>
        <v>56.780287769367511</v>
      </c>
      <c r="O11000" s="36">
        <f t="shared" si="999"/>
        <v>56.785724337290155</v>
      </c>
      <c r="P11000" s="36">
        <f t="shared" si="1000"/>
        <v>5.4365679226435759E-3</v>
      </c>
      <c r="Q11000" s="36">
        <f t="shared" si="1001"/>
        <v>1.140955656564647E-3</v>
      </c>
    </row>
    <row r="11001" spans="1:17" x14ac:dyDescent="0.3">
      <c r="A11001" s="30">
        <v>2838601</v>
      </c>
      <c r="B11001" s="14">
        <v>133</v>
      </c>
      <c r="C11001" s="14" t="s">
        <v>17</v>
      </c>
      <c r="D11001" s="14" t="s">
        <v>88</v>
      </c>
      <c r="E11001" s="14" t="s">
        <v>56</v>
      </c>
      <c r="F11001" s="48">
        <v>500</v>
      </c>
      <c r="G11001" s="38">
        <v>1160.1199999999999</v>
      </c>
      <c r="H11001" s="14" t="s">
        <v>218</v>
      </c>
      <c r="I11001" s="38">
        <v>1.46077E-2</v>
      </c>
      <c r="J11001" s="38">
        <v>70.032259999999994</v>
      </c>
      <c r="K11001" s="39" t="str">
        <f t="shared" si="997"/>
        <v>Kampina &amp; Oisterwijkse Vennen_ZGH3130</v>
      </c>
      <c r="L11001" s="40">
        <f>VLOOKUP(D11001,DATA!A:F,5,FALSE)</f>
        <v>0</v>
      </c>
      <c r="M11001" s="41">
        <f>VLOOKUP(D11001,DATA!A:F,6,FALSE)</f>
        <v>3.5</v>
      </c>
      <c r="N11001" s="40">
        <f t="shared" si="998"/>
        <v>50</v>
      </c>
      <c r="O11001" s="40">
        <f t="shared" si="999"/>
        <v>50</v>
      </c>
      <c r="P11001" s="40">
        <f>J11001/10000*I11001</f>
        <v>1.0230102444019999E-4</v>
      </c>
      <c r="Q11001" s="40">
        <f>IF(AND(H11001&lt;&gt;"below",I11001&gt;=0.005),M11001*P11001,0)</f>
        <v>3.5805358554069996E-4</v>
      </c>
    </row>
    <row r="11002" spans="1:17" x14ac:dyDescent="0.3">
      <c r="A11002" s="29">
        <v>2838601</v>
      </c>
      <c r="B11002" s="1">
        <v>133</v>
      </c>
      <c r="C11002" s="1" t="s">
        <v>17</v>
      </c>
      <c r="D11002" s="1" t="s">
        <v>41</v>
      </c>
      <c r="E11002" s="1" t="s">
        <v>42</v>
      </c>
      <c r="F11002" s="47">
        <v>1071</v>
      </c>
      <c r="G11002" s="34">
        <v>1160.1199999999999</v>
      </c>
      <c r="H11002" s="1" t="s">
        <v>218</v>
      </c>
      <c r="I11002" s="34">
        <v>1.46077E-2</v>
      </c>
      <c r="J11002" s="34">
        <v>386.50170000000003</v>
      </c>
      <c r="K11002" s="35" t="str">
        <f t="shared" si="997"/>
        <v>Kampina &amp; Oisterwijkse Vennen_H4010A</v>
      </c>
      <c r="L11002" s="36">
        <f>VLOOKUP(D11002,DATA!A:F,5,FALSE)</f>
        <v>1.3726988247862192E-2</v>
      </c>
      <c r="M11002" s="37">
        <f>VLOOKUP(D11002,DATA!A:F,6,FALSE)</f>
        <v>1285.5</v>
      </c>
      <c r="N11002" s="36">
        <f t="shared" si="998"/>
        <v>15.17308455217573</v>
      </c>
      <c r="O11002" s="36">
        <f t="shared" si="999"/>
        <v>15.175665593657774</v>
      </c>
      <c r="P11002" s="36">
        <f t="shared" si="1000"/>
        <v>2.5810414820437444E-3</v>
      </c>
      <c r="Q11002" s="36">
        <f t="shared" si="1001"/>
        <v>9.9757692058042684E-3</v>
      </c>
    </row>
    <row r="11003" spans="1:17" x14ac:dyDescent="0.3">
      <c r="A11003" s="29">
        <v>2838601</v>
      </c>
      <c r="B11003" s="1">
        <v>133</v>
      </c>
      <c r="C11003" s="1" t="s">
        <v>17</v>
      </c>
      <c r="D11003" s="1" t="s">
        <v>81</v>
      </c>
      <c r="E11003" s="1" t="s">
        <v>42</v>
      </c>
      <c r="F11003" s="47">
        <v>1071</v>
      </c>
      <c r="G11003" s="34">
        <v>1160.1199999999999</v>
      </c>
      <c r="H11003" s="1" t="s">
        <v>218</v>
      </c>
      <c r="I11003" s="34">
        <v>1.46077E-2</v>
      </c>
      <c r="J11003" s="34">
        <v>3139.4949999999999</v>
      </c>
      <c r="K11003" s="35" t="str">
        <f t="shared" si="997"/>
        <v>Kampina &amp; Oisterwijkse Vennen_ZGH4010A</v>
      </c>
      <c r="L11003" s="36">
        <f>VLOOKUP(D11003,DATA!A:F,5,FALSE)</f>
        <v>1.3726988247862192E-2</v>
      </c>
      <c r="M11003" s="37">
        <f>VLOOKUP(D11003,DATA!A:F,6,FALSE)</f>
        <v>1285.5</v>
      </c>
      <c r="N11003" s="36">
        <f t="shared" si="998"/>
        <v>15.17308455217573</v>
      </c>
      <c r="O11003" s="36">
        <f t="shared" si="999"/>
        <v>15.175665593657774</v>
      </c>
      <c r="P11003" s="36">
        <f t="shared" si="1000"/>
        <v>2.5810414820437444E-3</v>
      </c>
      <c r="Q11003" s="36">
        <f t="shared" si="1001"/>
        <v>8.1031668276689256E-2</v>
      </c>
    </row>
    <row r="11004" spans="1:17" x14ac:dyDescent="0.3">
      <c r="A11004" s="29">
        <v>2838601</v>
      </c>
      <c r="B11004" s="1">
        <v>133</v>
      </c>
      <c r="C11004" s="1" t="s">
        <v>17</v>
      </c>
      <c r="D11004" s="1" t="s">
        <v>86</v>
      </c>
      <c r="E11004" s="1" t="s">
        <v>44</v>
      </c>
      <c r="F11004" s="47">
        <v>1071</v>
      </c>
      <c r="G11004" s="34">
        <v>1160.1199999999999</v>
      </c>
      <c r="H11004" s="1" t="s">
        <v>218</v>
      </c>
      <c r="I11004" s="34">
        <v>1.46077E-2</v>
      </c>
      <c r="J11004" s="34">
        <v>2774.087</v>
      </c>
      <c r="K11004" s="35" t="str">
        <f t="shared" si="997"/>
        <v>Kampina &amp; Oisterwijkse Vennen_ZGH7150</v>
      </c>
      <c r="L11004" s="36">
        <f>VLOOKUP(D11004,DATA!A:F,5,FALSE)</f>
        <v>1.3726988247862192E-2</v>
      </c>
      <c r="M11004" s="37">
        <f>VLOOKUP(D11004,DATA!A:F,6,FALSE)</f>
        <v>1285.5</v>
      </c>
      <c r="N11004" s="36">
        <f t="shared" si="998"/>
        <v>15.17308455217573</v>
      </c>
      <c r="O11004" s="36">
        <f t="shared" si="999"/>
        <v>15.175665593657774</v>
      </c>
      <c r="P11004" s="36">
        <f t="shared" si="1000"/>
        <v>2.5810414820437444E-3</v>
      </c>
      <c r="Q11004" s="36">
        <f t="shared" si="1001"/>
        <v>7.1600336217982841E-2</v>
      </c>
    </row>
    <row r="11005" spans="1:17" x14ac:dyDescent="0.3">
      <c r="A11005" s="29">
        <v>2838603</v>
      </c>
      <c r="B11005" s="1">
        <v>133</v>
      </c>
      <c r="C11005" s="1" t="s">
        <v>17</v>
      </c>
      <c r="D11005" s="1" t="s">
        <v>53</v>
      </c>
      <c r="E11005" s="1" t="s">
        <v>54</v>
      </c>
      <c r="F11005" s="47">
        <v>714</v>
      </c>
      <c r="G11005" s="34">
        <v>1039.96</v>
      </c>
      <c r="H11005" s="1" t="s">
        <v>218</v>
      </c>
      <c r="I11005" s="34">
        <v>1.3514200000000001E-2</v>
      </c>
      <c r="J11005" s="34">
        <v>62.313625000000002</v>
      </c>
      <c r="K11005" s="35" t="str">
        <f t="shared" si="997"/>
        <v>Kampina &amp; Oisterwijkse Vennen_H4030</v>
      </c>
      <c r="L11005" s="36">
        <f>VLOOKUP(D11005,DATA!A:F,5,FALSE)</f>
        <v>1.0986712608830001E-2</v>
      </c>
      <c r="M11005" s="37">
        <f>VLOOKUP(D11005,DATA!A:F,6,FALSE)</f>
        <v>982</v>
      </c>
      <c r="N11005" s="36">
        <f t="shared" si="998"/>
        <v>65.402744466097062</v>
      </c>
      <c r="O11005" s="36">
        <f t="shared" si="999"/>
        <v>65.406104052350187</v>
      </c>
      <c r="P11005" s="36">
        <f t="shared" si="1000"/>
        <v>3.3595862531257126E-3</v>
      </c>
      <c r="Q11005" s="36">
        <f t="shared" si="1001"/>
        <v>2.0934799793243071E-3</v>
      </c>
    </row>
    <row r="11006" spans="1:17" x14ac:dyDescent="0.3">
      <c r="A11006" s="29">
        <v>2838604</v>
      </c>
      <c r="B11006" s="1">
        <v>133</v>
      </c>
      <c r="C11006" s="1" t="s">
        <v>17</v>
      </c>
      <c r="D11006" s="1" t="s">
        <v>81</v>
      </c>
      <c r="E11006" s="1" t="s">
        <v>42</v>
      </c>
      <c r="F11006" s="47">
        <v>1071</v>
      </c>
      <c r="G11006" s="34">
        <v>1329.38</v>
      </c>
      <c r="H11006" s="1" t="s">
        <v>218</v>
      </c>
      <c r="I11006" s="34">
        <v>1.7051699999999999E-2</v>
      </c>
      <c r="J11006" s="34">
        <v>2171.3780000000002</v>
      </c>
      <c r="K11006" s="35" t="str">
        <f t="shared" si="997"/>
        <v>Kampina &amp; Oisterwijkse Vennen_ZGH4010A</v>
      </c>
      <c r="L11006" s="36">
        <f>VLOOKUP(D11006,DATA!A:F,5,FALSE)</f>
        <v>1.3726988247862192E-2</v>
      </c>
      <c r="M11006" s="37">
        <f>VLOOKUP(D11006,DATA!A:F,6,FALSE)</f>
        <v>1285.5</v>
      </c>
      <c r="N11006" s="36">
        <f t="shared" si="998"/>
        <v>64.619153455588375</v>
      </c>
      <c r="O11006" s="36">
        <f t="shared" si="999"/>
        <v>64.62450473424434</v>
      </c>
      <c r="P11006" s="36">
        <f t="shared" si="1000"/>
        <v>5.3512786559650749E-3</v>
      </c>
      <c r="Q11006" s="36">
        <f t="shared" si="1001"/>
        <v>0.11619648745432133</v>
      </c>
    </row>
    <row r="11007" spans="1:17" x14ac:dyDescent="0.3">
      <c r="A11007" s="29">
        <v>2840086</v>
      </c>
      <c r="B11007" s="1">
        <v>133</v>
      </c>
      <c r="C11007" s="1" t="s">
        <v>17</v>
      </c>
      <c r="D11007" s="1" t="s">
        <v>31</v>
      </c>
      <c r="E11007" s="1" t="s">
        <v>32</v>
      </c>
      <c r="F11007" s="47">
        <v>1786</v>
      </c>
      <c r="G11007" s="34">
        <v>1978.46</v>
      </c>
      <c r="H11007" s="1" t="s">
        <v>218</v>
      </c>
      <c r="I11007" s="34">
        <v>1.3610000000000001E-2</v>
      </c>
      <c r="J11007" s="34">
        <v>170.83032</v>
      </c>
      <c r="K11007" s="35" t="str">
        <f t="shared" si="997"/>
        <v>Kampina &amp; Oisterwijkse Vennen_Lg03</v>
      </c>
      <c r="L11007" s="36">
        <f>VLOOKUP(D11007,DATA!A:F,5,FALSE)</f>
        <v>6.9280917156857415E-3</v>
      </c>
      <c r="M11007" s="37">
        <f>VLOOKUP(D11007,DATA!A:F,6,FALSE)</f>
        <v>2211</v>
      </c>
      <c r="N11007" s="36">
        <f t="shared" si="998"/>
        <v>16.644171390669904</v>
      </c>
      <c r="O11007" s="36">
        <f t="shared" si="999"/>
        <v>16.645479619046014</v>
      </c>
      <c r="P11007" s="36">
        <f t="shared" si="1000"/>
        <v>1.308228376110776E-3</v>
      </c>
      <c r="Q11007" s="36">
        <f t="shared" si="1001"/>
        <v>2.2348507212408423E-3</v>
      </c>
    </row>
    <row r="11008" spans="1:17" x14ac:dyDescent="0.3">
      <c r="A11008" s="29">
        <v>2840087</v>
      </c>
      <c r="B11008" s="1">
        <v>133</v>
      </c>
      <c r="C11008" s="1" t="s">
        <v>17</v>
      </c>
      <c r="D11008" s="1" t="s">
        <v>31</v>
      </c>
      <c r="E11008" s="1" t="s">
        <v>32</v>
      </c>
      <c r="F11008" s="47">
        <v>1786</v>
      </c>
      <c r="G11008" s="34">
        <v>1983.79</v>
      </c>
      <c r="H11008" s="1" t="s">
        <v>218</v>
      </c>
      <c r="I11008" s="34">
        <v>1.3865000000000001E-2</v>
      </c>
      <c r="J11008" s="34">
        <v>302.14733999999999</v>
      </c>
      <c r="K11008" s="35" t="str">
        <f t="shared" si="997"/>
        <v>Kampina &amp; Oisterwijkse Vennen_Lg03</v>
      </c>
      <c r="L11008" s="36">
        <f>VLOOKUP(D11008,DATA!A:F,5,FALSE)</f>
        <v>6.9280917156857415E-3</v>
      </c>
      <c r="M11008" s="37">
        <f>VLOOKUP(D11008,DATA!A:F,6,FALSE)</f>
        <v>2211</v>
      </c>
      <c r="N11008" s="36">
        <f t="shared" si="998"/>
        <v>17.162818002180376</v>
      </c>
      <c r="O11008" s="36">
        <f t="shared" si="999"/>
        <v>17.164183720435531</v>
      </c>
      <c r="P11008" s="36">
        <f t="shared" si="1000"/>
        <v>1.3657182551547464E-3</v>
      </c>
      <c r="Q11008" s="36">
        <f t="shared" si="1001"/>
        <v>4.1264813798444792E-3</v>
      </c>
    </row>
    <row r="11009" spans="1:17" x14ac:dyDescent="0.3">
      <c r="A11009" s="29">
        <v>2840095</v>
      </c>
      <c r="B11009" s="1">
        <v>133</v>
      </c>
      <c r="C11009" s="1" t="s">
        <v>17</v>
      </c>
      <c r="D11009" s="1" t="s">
        <v>41</v>
      </c>
      <c r="E11009" s="1" t="s">
        <v>42</v>
      </c>
      <c r="F11009" s="47">
        <v>1071</v>
      </c>
      <c r="G11009" s="34">
        <v>1746.49</v>
      </c>
      <c r="H11009" s="1" t="s">
        <v>218</v>
      </c>
      <c r="I11009" s="34">
        <v>1.20613E-2</v>
      </c>
      <c r="J11009" s="34">
        <v>2177.3642099999902</v>
      </c>
      <c r="K11009" s="35" t="str">
        <f t="shared" si="997"/>
        <v>Kampina &amp; Oisterwijkse Vennen_H4010A</v>
      </c>
      <c r="L11009" s="36">
        <f>VLOOKUP(D11009,DATA!A:F,5,FALSE)</f>
        <v>1.3726988247862192E-2</v>
      </c>
      <c r="M11009" s="37">
        <f>VLOOKUP(D11009,DATA!A:F,6,FALSE)</f>
        <v>1285.5</v>
      </c>
      <c r="N11009" s="36">
        <f t="shared" si="998"/>
        <v>99.821758895902505</v>
      </c>
      <c r="O11009" s="36">
        <f t="shared" si="999"/>
        <v>99.821788351418832</v>
      </c>
      <c r="P11009" s="36">
        <f t="shared" si="1000"/>
        <v>2.9455516326493125E-5</v>
      </c>
      <c r="Q11009" s="36">
        <f t="shared" si="1001"/>
        <v>6.4135387036376511E-4</v>
      </c>
    </row>
    <row r="11010" spans="1:17" x14ac:dyDescent="0.3">
      <c r="A11010" s="29">
        <v>2840095</v>
      </c>
      <c r="B11010" s="1">
        <v>133</v>
      </c>
      <c r="C11010" s="1" t="s">
        <v>17</v>
      </c>
      <c r="D11010" s="1" t="s">
        <v>53</v>
      </c>
      <c r="E11010" s="1" t="s">
        <v>54</v>
      </c>
      <c r="F11010" s="47">
        <v>714</v>
      </c>
      <c r="G11010" s="34">
        <v>1746.49</v>
      </c>
      <c r="H11010" s="1" t="s">
        <v>218</v>
      </c>
      <c r="I11010" s="34">
        <v>1.20613E-2</v>
      </c>
      <c r="J11010" s="34">
        <v>1147.93441018159</v>
      </c>
      <c r="K11010" s="35" t="str">
        <f t="shared" si="997"/>
        <v>Kampina &amp; Oisterwijkse Vennen_H4030</v>
      </c>
      <c r="L11010" s="36">
        <f>VLOOKUP(D11010,DATA!A:F,5,FALSE)</f>
        <v>1.0986712608830001E-2</v>
      </c>
      <c r="M11010" s="37">
        <f>VLOOKUP(D11010,DATA!A:F,6,FALSE)</f>
        <v>982</v>
      </c>
      <c r="N11010" s="36">
        <f t="shared" si="998"/>
        <v>99.977501052555823</v>
      </c>
      <c r="O11010" s="36">
        <f t="shared" si="999"/>
        <v>99.977504033113988</v>
      </c>
      <c r="P11010" s="36">
        <f t="shared" si="1000"/>
        <v>2.9805581647224244E-6</v>
      </c>
      <c r="Q11010" s="36">
        <f t="shared" si="1001"/>
        <v>3.4214852788325587E-5</v>
      </c>
    </row>
    <row r="11011" spans="1:17" x14ac:dyDescent="0.3">
      <c r="A11011" s="29">
        <v>2840100</v>
      </c>
      <c r="B11011" s="1">
        <v>133</v>
      </c>
      <c r="C11011" s="1" t="s">
        <v>17</v>
      </c>
      <c r="D11011" s="1" t="s">
        <v>85</v>
      </c>
      <c r="E11011" s="1" t="s">
        <v>60</v>
      </c>
      <c r="F11011" s="47">
        <v>1071</v>
      </c>
      <c r="G11011" s="34">
        <v>1559.84</v>
      </c>
      <c r="H11011" s="1" t="s">
        <v>218</v>
      </c>
      <c r="I11011" s="34">
        <v>1.08419E-2</v>
      </c>
      <c r="J11011" s="34">
        <v>2134.0144</v>
      </c>
      <c r="K11011" s="35" t="str">
        <f t="shared" ref="K11011:K11074" si="1002">_xlfn.CONCAT(C11011,"_",D11011)</f>
        <v>Kampina &amp; Oisterwijkse Vennen_ZGH9190</v>
      </c>
      <c r="L11011" s="36">
        <f>VLOOKUP(D11011,DATA!A:F,5,FALSE)</f>
        <v>1.3726988247862192E-2</v>
      </c>
      <c r="M11011" s="37">
        <f>VLOOKUP(D11011,DATA!A:F,6,FALSE)</f>
        <v>1285.5</v>
      </c>
      <c r="N11011" s="36">
        <f t="shared" ref="N11011:N11074" si="1003">100/(1+EXP(-L11011*(G11011-M11011)))</f>
        <v>97.737604015651755</v>
      </c>
      <c r="O11011" s="36">
        <f t="shared" ref="O11011:O11074" si="1004">100/(1+EXP(-L11011*((G11011+I11011)-M11011)))</f>
        <v>97.737933079455871</v>
      </c>
      <c r="P11011" s="36">
        <f t="shared" ref="P11011:P11074" si="1005">O11011-N11011</f>
        <v>3.2906380411645841E-4</v>
      </c>
      <c r="Q11011" s="36">
        <f t="shared" ref="Q11011:Q11074" si="1006">IF(AND(H11011&lt;&gt;"below",I11011&gt;=0.005),J11011*P11011/100,0)</f>
        <v>7.0222689650330152E-3</v>
      </c>
    </row>
    <row r="11012" spans="1:17" x14ac:dyDescent="0.3">
      <c r="A11012" s="29">
        <v>2840101</v>
      </c>
      <c r="B11012" s="1">
        <v>133</v>
      </c>
      <c r="C11012" s="1" t="s">
        <v>17</v>
      </c>
      <c r="D11012" s="1" t="s">
        <v>57</v>
      </c>
      <c r="E11012" s="1" t="s">
        <v>58</v>
      </c>
      <c r="F11012" s="47">
        <v>714</v>
      </c>
      <c r="G11012" s="34">
        <v>1736.93</v>
      </c>
      <c r="H11012" s="1" t="s">
        <v>218</v>
      </c>
      <c r="I11012" s="34">
        <v>1.3719E-2</v>
      </c>
      <c r="J11012" s="34">
        <v>1.0683507999999999</v>
      </c>
      <c r="K11012" s="35" t="str">
        <f t="shared" si="1002"/>
        <v>Kampina &amp; Oisterwijkse Vennen_H3160</v>
      </c>
      <c r="L11012" s="36">
        <f>VLOOKUP(D11012,DATA!A:F,5,FALSE)</f>
        <v>1.0986712608830001E-2</v>
      </c>
      <c r="M11012" s="37">
        <f>VLOOKUP(D11012,DATA!A:F,6,FALSE)</f>
        <v>982</v>
      </c>
      <c r="N11012" s="36">
        <f t="shared" si="1003"/>
        <v>99.975009979035889</v>
      </c>
      <c r="O11012" s="36">
        <f t="shared" si="1004"/>
        <v>99.975013744474623</v>
      </c>
      <c r="P11012" s="36">
        <f t="shared" si="1005"/>
        <v>3.7654387341490292E-6</v>
      </c>
      <c r="Q11012" s="36">
        <f t="shared" si="1006"/>
        <v>4.0228094839791025E-8</v>
      </c>
    </row>
    <row r="11013" spans="1:17" x14ac:dyDescent="0.3">
      <c r="A11013" s="29">
        <v>2840118</v>
      </c>
      <c r="B11013" s="1">
        <v>133</v>
      </c>
      <c r="C11013" s="1" t="s">
        <v>17</v>
      </c>
      <c r="D11013" s="1" t="s">
        <v>51</v>
      </c>
      <c r="E11013" s="1" t="s">
        <v>52</v>
      </c>
      <c r="F11013" s="47">
        <v>1000</v>
      </c>
      <c r="G11013" s="34">
        <v>1866.02</v>
      </c>
      <c r="H11013" s="1" t="s">
        <v>218</v>
      </c>
      <c r="I11013" s="34">
        <v>1.9656E-2</v>
      </c>
      <c r="J11013" s="34">
        <v>1355.2833000000001</v>
      </c>
      <c r="K11013" s="35" t="str">
        <f t="shared" si="1002"/>
        <v>Kampina &amp; Oisterwijkse Vennen_Lg09</v>
      </c>
      <c r="L11013" s="36">
        <f>VLOOKUP(D11013,DATA!A:F,5,FALSE)</f>
        <v>8.4126827976184013E-3</v>
      </c>
      <c r="M11013" s="37">
        <f>VLOOKUP(D11013,DATA!A:F,6,FALSE)</f>
        <v>1350</v>
      </c>
      <c r="N11013" s="36">
        <f t="shared" si="1003"/>
        <v>98.714536139236017</v>
      </c>
      <c r="O11013" s="36">
        <f t="shared" si="1004"/>
        <v>98.714745953811317</v>
      </c>
      <c r="P11013" s="36">
        <f t="shared" si="1005"/>
        <v>2.098145752995606E-4</v>
      </c>
      <c r="Q11013" s="36">
        <f t="shared" si="1006"/>
        <v>2.8435819000008698E-3</v>
      </c>
    </row>
    <row r="11014" spans="1:17" x14ac:dyDescent="0.3">
      <c r="A11014" s="29">
        <v>2840118</v>
      </c>
      <c r="B11014" s="1">
        <v>133</v>
      </c>
      <c r="C11014" s="1" t="s">
        <v>17</v>
      </c>
      <c r="D11014" s="1" t="s">
        <v>89</v>
      </c>
      <c r="E11014" s="1" t="s">
        <v>54</v>
      </c>
      <c r="F11014" s="47">
        <v>714</v>
      </c>
      <c r="G11014" s="34">
        <v>1866.02</v>
      </c>
      <c r="H11014" s="1" t="s">
        <v>218</v>
      </c>
      <c r="I11014" s="34">
        <v>1.9656E-2</v>
      </c>
      <c r="J11014" s="34">
        <v>677.83905000000004</v>
      </c>
      <c r="K11014" s="35" t="str">
        <f t="shared" si="1002"/>
        <v>Kampina &amp; Oisterwijkse Vennen_L4030</v>
      </c>
      <c r="L11014" s="36">
        <f>VLOOKUP(D11014,DATA!A:F,5,FALSE)</f>
        <v>1.0986712608830001E-2</v>
      </c>
      <c r="M11014" s="37">
        <f>VLOOKUP(D11014,DATA!A:F,6,FALSE)</f>
        <v>982</v>
      </c>
      <c r="N11014" s="36">
        <f t="shared" si="1003"/>
        <v>99.993947985072083</v>
      </c>
      <c r="O11014" s="36">
        <f t="shared" si="1004"/>
        <v>99.99394929181372</v>
      </c>
      <c r="P11014" s="36">
        <f t="shared" si="1005"/>
        <v>1.3067416375633911E-6</v>
      </c>
      <c r="Q11014" s="36">
        <f t="shared" si="1006"/>
        <v>8.8576051020141342E-6</v>
      </c>
    </row>
    <row r="11015" spans="1:17" x14ac:dyDescent="0.3">
      <c r="A11015" s="29">
        <v>2840119</v>
      </c>
      <c r="B11015" s="1">
        <v>133</v>
      </c>
      <c r="C11015" s="1" t="s">
        <v>17</v>
      </c>
      <c r="D11015" s="1" t="s">
        <v>63</v>
      </c>
      <c r="E11015" s="1" t="s">
        <v>64</v>
      </c>
      <c r="F11015" s="47">
        <v>714</v>
      </c>
      <c r="G11015" s="34">
        <v>1454.17</v>
      </c>
      <c r="H11015" s="1" t="s">
        <v>218</v>
      </c>
      <c r="I11015" s="34">
        <v>1.4397099999999999E-2</v>
      </c>
      <c r="J11015" s="34">
        <v>568.02719999999999</v>
      </c>
      <c r="K11015" s="35" t="str">
        <f t="shared" si="1002"/>
        <v>Kampina &amp; Oisterwijkse Vennen_H2310</v>
      </c>
      <c r="L11015" s="36">
        <f>VLOOKUP(D11015,DATA!A:F,5,FALSE)</f>
        <v>1.0986712608830001E-2</v>
      </c>
      <c r="M11015" s="37">
        <f>VLOOKUP(D11015,DATA!A:F,6,FALSE)</f>
        <v>982</v>
      </c>
      <c r="N11015" s="36">
        <f t="shared" si="1003"/>
        <v>99.44456060926089</v>
      </c>
      <c r="O11015" s="36">
        <f t="shared" si="1004"/>
        <v>99.444647972057709</v>
      </c>
      <c r="P11015" s="36">
        <f t="shared" si="1005"/>
        <v>8.7362796818979405E-5</v>
      </c>
      <c r="Q11015" s="36">
        <f t="shared" si="1006"/>
        <v>4.9624444861253781E-4</v>
      </c>
    </row>
    <row r="11016" spans="1:17" x14ac:dyDescent="0.3">
      <c r="A11016" s="29">
        <v>2840119</v>
      </c>
      <c r="B11016" s="1">
        <v>133</v>
      </c>
      <c r="C11016" s="1" t="s">
        <v>17</v>
      </c>
      <c r="D11016" s="1" t="s">
        <v>89</v>
      </c>
      <c r="E11016" s="1" t="s">
        <v>54</v>
      </c>
      <c r="F11016" s="47">
        <v>714</v>
      </c>
      <c r="G11016" s="34">
        <v>1454.17</v>
      </c>
      <c r="H11016" s="1" t="s">
        <v>218</v>
      </c>
      <c r="I11016" s="34">
        <v>1.4397099999999999E-2</v>
      </c>
      <c r="J11016" s="34">
        <v>1574.5308</v>
      </c>
      <c r="K11016" s="35" t="str">
        <f t="shared" si="1002"/>
        <v>Kampina &amp; Oisterwijkse Vennen_L4030</v>
      </c>
      <c r="L11016" s="36">
        <f>VLOOKUP(D11016,DATA!A:F,5,FALSE)</f>
        <v>1.0986712608830001E-2</v>
      </c>
      <c r="M11016" s="37">
        <f>VLOOKUP(D11016,DATA!A:F,6,FALSE)</f>
        <v>982</v>
      </c>
      <c r="N11016" s="36">
        <f t="shared" si="1003"/>
        <v>99.44456060926089</v>
      </c>
      <c r="O11016" s="36">
        <f t="shared" si="1004"/>
        <v>99.444647972057709</v>
      </c>
      <c r="P11016" s="36">
        <f t="shared" si="1005"/>
        <v>8.7362796818979405E-5</v>
      </c>
      <c r="Q11016" s="36">
        <f t="shared" si="1006"/>
        <v>1.3755541436562509E-3</v>
      </c>
    </row>
    <row r="11017" spans="1:17" x14ac:dyDescent="0.3">
      <c r="A11017" s="29">
        <v>2840120</v>
      </c>
      <c r="B11017" s="1">
        <v>133</v>
      </c>
      <c r="C11017" s="1" t="s">
        <v>17</v>
      </c>
      <c r="D11017" s="1" t="s">
        <v>59</v>
      </c>
      <c r="E11017" s="1" t="s">
        <v>60</v>
      </c>
      <c r="F11017" s="47">
        <v>1071</v>
      </c>
      <c r="G11017" s="34">
        <v>1723.35</v>
      </c>
      <c r="H11017" s="1" t="s">
        <v>218</v>
      </c>
      <c r="I11017" s="34">
        <v>1.9196000000000001E-2</v>
      </c>
      <c r="J11017" s="34">
        <v>2830.0315000000001</v>
      </c>
      <c r="K11017" s="35" t="str">
        <f t="shared" si="1002"/>
        <v>Kampina &amp; Oisterwijkse Vennen_H9190</v>
      </c>
      <c r="L11017" s="36">
        <f>VLOOKUP(D11017,DATA!A:F,5,FALSE)</f>
        <v>1.3726988247862192E-2</v>
      </c>
      <c r="M11017" s="37">
        <f>VLOOKUP(D11017,DATA!A:F,6,FALSE)</f>
        <v>1285.5</v>
      </c>
      <c r="N11017" s="36">
        <f t="shared" si="1003"/>
        <v>99.755280302340665</v>
      </c>
      <c r="O11017" s="36">
        <f t="shared" si="1004"/>
        <v>99.75534462054128</v>
      </c>
      <c r="P11017" s="36">
        <f t="shared" si="1005"/>
        <v>6.4318200614366106E-5</v>
      </c>
      <c r="Q11017" s="36">
        <f t="shared" si="1006"/>
        <v>1.8202253376197544E-3</v>
      </c>
    </row>
    <row r="11018" spans="1:17" x14ac:dyDescent="0.3">
      <c r="A11018" s="29">
        <v>2840122</v>
      </c>
      <c r="B11018" s="1">
        <v>133</v>
      </c>
      <c r="C11018" s="1" t="s">
        <v>17</v>
      </c>
      <c r="D11018" s="1" t="s">
        <v>85</v>
      </c>
      <c r="E11018" s="1" t="s">
        <v>60</v>
      </c>
      <c r="F11018" s="47">
        <v>1071</v>
      </c>
      <c r="G11018" s="34">
        <v>1397.59</v>
      </c>
      <c r="H11018" s="1" t="s">
        <v>218</v>
      </c>
      <c r="I11018" s="34">
        <v>1.4402099999999999E-2</v>
      </c>
      <c r="J11018" s="34">
        <v>295.23309999999998</v>
      </c>
      <c r="K11018" s="35" t="str">
        <f t="shared" si="1002"/>
        <v>Kampina &amp; Oisterwijkse Vennen_ZGH9190</v>
      </c>
      <c r="L11018" s="36">
        <f>VLOOKUP(D11018,DATA!A:F,5,FALSE)</f>
        <v>1.3726988247862192E-2</v>
      </c>
      <c r="M11018" s="37">
        <f>VLOOKUP(D11018,DATA!A:F,6,FALSE)</f>
        <v>1285.5</v>
      </c>
      <c r="N11018" s="36">
        <f t="shared" si="1003"/>
        <v>82.326956961893003</v>
      </c>
      <c r="O11018" s="36">
        <f t="shared" si="1004"/>
        <v>82.32983321251686</v>
      </c>
      <c r="P11018" s="36">
        <f t="shared" si="1005"/>
        <v>2.8762506238564356E-3</v>
      </c>
      <c r="Q11018" s="36">
        <f t="shared" si="1006"/>
        <v>8.4916438805806935E-3</v>
      </c>
    </row>
    <row r="11019" spans="1:17" x14ac:dyDescent="0.3">
      <c r="A11019" s="29">
        <v>2840124</v>
      </c>
      <c r="B11019" s="1">
        <v>133</v>
      </c>
      <c r="C11019" s="1" t="s">
        <v>17</v>
      </c>
      <c r="D11019" s="1" t="s">
        <v>85</v>
      </c>
      <c r="E11019" s="1" t="s">
        <v>60</v>
      </c>
      <c r="F11019" s="47">
        <v>1071</v>
      </c>
      <c r="G11019" s="34">
        <v>1742.82</v>
      </c>
      <c r="H11019" s="1" t="s">
        <v>218</v>
      </c>
      <c r="I11019" s="34">
        <v>2.1485000000000001E-2</v>
      </c>
      <c r="J11019" s="34">
        <v>294.85464000000002</v>
      </c>
      <c r="K11019" s="35" t="str">
        <f t="shared" si="1002"/>
        <v>Kampina &amp; Oisterwijkse Vennen_ZGH9190</v>
      </c>
      <c r="L11019" s="36">
        <f>VLOOKUP(D11019,DATA!A:F,5,FALSE)</f>
        <v>1.3726988247862192E-2</v>
      </c>
      <c r="M11019" s="37">
        <f>VLOOKUP(D11019,DATA!A:F,6,FALSE)</f>
        <v>1285.5</v>
      </c>
      <c r="N11019" s="36">
        <f t="shared" si="1003"/>
        <v>99.812566688979231</v>
      </c>
      <c r="O11019" s="36">
        <f t="shared" si="1004"/>
        <v>99.812621855909725</v>
      </c>
      <c r="P11019" s="36">
        <f t="shared" si="1005"/>
        <v>5.5166930494010558E-5</v>
      </c>
      <c r="Q11019" s="36">
        <f t="shared" si="1006"/>
        <v>1.6266225430716506E-4</v>
      </c>
    </row>
    <row r="11020" spans="1:17" x14ac:dyDescent="0.3">
      <c r="A11020" s="29">
        <v>2840125</v>
      </c>
      <c r="B11020" s="1">
        <v>133</v>
      </c>
      <c r="C11020" s="1" t="s">
        <v>17</v>
      </c>
      <c r="D11020" s="1" t="s">
        <v>70</v>
      </c>
      <c r="E11020" s="1" t="s">
        <v>71</v>
      </c>
      <c r="F11020" s="47">
        <v>1071</v>
      </c>
      <c r="G11020" s="34">
        <v>1913.35</v>
      </c>
      <c r="H11020" s="1" t="s">
        <v>218</v>
      </c>
      <c r="I11020" s="34">
        <v>2.5068E-2</v>
      </c>
      <c r="J11020" s="34">
        <v>163.08998</v>
      </c>
      <c r="K11020" s="35" t="str">
        <f t="shared" si="1002"/>
        <v>Kampina &amp; Oisterwijkse Vennen_H9120</v>
      </c>
      <c r="L11020" s="36">
        <f>VLOOKUP(D11020,DATA!A:F,5,FALSE)</f>
        <v>1.3726988247862192E-2</v>
      </c>
      <c r="M11020" s="37">
        <f>VLOOKUP(D11020,DATA!A:F,6,FALSE)</f>
        <v>1285.5</v>
      </c>
      <c r="N11020" s="36">
        <f t="shared" si="1003"/>
        <v>99.981929962554517</v>
      </c>
      <c r="O11020" s="36">
        <f t="shared" si="1004"/>
        <v>99.981936178408787</v>
      </c>
      <c r="P11020" s="36">
        <f t="shared" si="1005"/>
        <v>6.215854270408272E-6</v>
      </c>
      <c r="Q11020" s="36">
        <f t="shared" si="1006"/>
        <v>1.0137435486437996E-5</v>
      </c>
    </row>
    <row r="11021" spans="1:17" x14ac:dyDescent="0.3">
      <c r="A11021" s="29">
        <v>2840125</v>
      </c>
      <c r="B11021" s="1">
        <v>133</v>
      </c>
      <c r="C11021" s="1" t="s">
        <v>17</v>
      </c>
      <c r="D11021" s="1" t="s">
        <v>22</v>
      </c>
      <c r="E11021" s="1" t="s">
        <v>23</v>
      </c>
      <c r="F11021" s="47">
        <v>1857</v>
      </c>
      <c r="G11021" s="34">
        <v>1913.35</v>
      </c>
      <c r="H11021" s="1" t="s">
        <v>218</v>
      </c>
      <c r="I11021" s="34">
        <v>2.5068E-2</v>
      </c>
      <c r="J11021" s="34">
        <v>1719.6039000000001</v>
      </c>
      <c r="K11021" s="35" t="str">
        <f t="shared" si="1002"/>
        <v>Kampina &amp; Oisterwijkse Vennen_H91E0C</v>
      </c>
      <c r="L11021" s="36">
        <f>VLOOKUP(D11021,DATA!A:F,5,FALSE)</f>
        <v>6.9280917156857415E-3</v>
      </c>
      <c r="M11021" s="37">
        <f>VLOOKUP(D11021,DATA!A:F,6,FALSE)</f>
        <v>2282</v>
      </c>
      <c r="N11021" s="36">
        <f t="shared" si="1003"/>
        <v>7.2155475276524577</v>
      </c>
      <c r="O11021" s="36">
        <f t="shared" si="1004"/>
        <v>7.2167103412075573</v>
      </c>
      <c r="P11021" s="36">
        <f t="shared" si="1005"/>
        <v>1.1628135550996177E-3</v>
      </c>
      <c r="Q11021" s="36">
        <f t="shared" si="1006"/>
        <v>1.9995787243221676E-2</v>
      </c>
    </row>
    <row r="11022" spans="1:17" x14ac:dyDescent="0.3">
      <c r="A11022" s="29">
        <v>2840125</v>
      </c>
      <c r="B11022" s="1">
        <v>133</v>
      </c>
      <c r="C11022" s="1" t="s">
        <v>17</v>
      </c>
      <c r="D11022" s="1" t="s">
        <v>25</v>
      </c>
      <c r="E11022" s="1" t="s">
        <v>23</v>
      </c>
      <c r="F11022" s="47">
        <v>1857</v>
      </c>
      <c r="G11022" s="34">
        <v>1913.35</v>
      </c>
      <c r="H11022" s="1" t="s">
        <v>218</v>
      </c>
      <c r="I11022" s="34">
        <v>2.5068E-2</v>
      </c>
      <c r="J11022" s="34">
        <v>6026.5389999999998</v>
      </c>
      <c r="K11022" s="35" t="str">
        <f t="shared" si="1002"/>
        <v>Kampina &amp; Oisterwijkse Vennen_ZGH91E0C</v>
      </c>
      <c r="L11022" s="36">
        <f>VLOOKUP(D11022,DATA!A:F,5,FALSE)</f>
        <v>6.9280917156857415E-3</v>
      </c>
      <c r="M11022" s="37">
        <f>VLOOKUP(D11022,DATA!A:F,6,FALSE)</f>
        <v>2282</v>
      </c>
      <c r="N11022" s="36">
        <f t="shared" si="1003"/>
        <v>7.2155475276524577</v>
      </c>
      <c r="O11022" s="36">
        <f t="shared" si="1004"/>
        <v>7.2167103412075573</v>
      </c>
      <c r="P11022" s="36">
        <f t="shared" si="1005"/>
        <v>1.1628135550996177E-3</v>
      </c>
      <c r="Q11022" s="36">
        <f t="shared" si="1006"/>
        <v>7.0077412395364955E-2</v>
      </c>
    </row>
    <row r="11023" spans="1:17" x14ac:dyDescent="0.3">
      <c r="A11023" s="29">
        <v>2840126</v>
      </c>
      <c r="B11023" s="1">
        <v>133</v>
      </c>
      <c r="C11023" s="1" t="s">
        <v>17</v>
      </c>
      <c r="D11023" s="1" t="s">
        <v>70</v>
      </c>
      <c r="E11023" s="1" t="s">
        <v>71</v>
      </c>
      <c r="F11023" s="47">
        <v>1071</v>
      </c>
      <c r="G11023" s="34">
        <v>1925.5</v>
      </c>
      <c r="H11023" s="1" t="s">
        <v>218</v>
      </c>
      <c r="I11023" s="34">
        <v>2.5937000000000002E-2</v>
      </c>
      <c r="J11023" s="34">
        <v>550.77160000000003</v>
      </c>
      <c r="K11023" s="35" t="str">
        <f t="shared" si="1002"/>
        <v>Kampina &amp; Oisterwijkse Vennen_H9120</v>
      </c>
      <c r="L11023" s="36">
        <f>VLOOKUP(D11023,DATA!A:F,5,FALSE)</f>
        <v>1.3726988247862192E-2</v>
      </c>
      <c r="M11023" s="37">
        <f>VLOOKUP(D11023,DATA!A:F,6,FALSE)</f>
        <v>1285.5</v>
      </c>
      <c r="N11023" s="36">
        <f t="shared" si="1003"/>
        <v>99.984705396884706</v>
      </c>
      <c r="O11023" s="36">
        <f t="shared" si="1004"/>
        <v>99.984710840526006</v>
      </c>
      <c r="P11023" s="36">
        <f t="shared" si="1005"/>
        <v>5.4436412995073624E-6</v>
      </c>
      <c r="Q11023" s="36">
        <f t="shared" si="1006"/>
        <v>2.9982030283557493E-5</v>
      </c>
    </row>
    <row r="11024" spans="1:17" x14ac:dyDescent="0.3">
      <c r="A11024" s="29">
        <v>2840126</v>
      </c>
      <c r="B11024" s="1">
        <v>133</v>
      </c>
      <c r="C11024" s="1" t="s">
        <v>17</v>
      </c>
      <c r="D11024" s="1" t="s">
        <v>22</v>
      </c>
      <c r="E11024" s="1" t="s">
        <v>23</v>
      </c>
      <c r="F11024" s="47">
        <v>1857</v>
      </c>
      <c r="G11024" s="34">
        <v>1925.5</v>
      </c>
      <c r="H11024" s="1" t="s">
        <v>218</v>
      </c>
      <c r="I11024" s="34">
        <v>2.5937000000000002E-2</v>
      </c>
      <c r="J11024" s="34">
        <v>528.91956000000005</v>
      </c>
      <c r="K11024" s="35" t="str">
        <f t="shared" si="1002"/>
        <v>Kampina &amp; Oisterwijkse Vennen_H91E0C</v>
      </c>
      <c r="L11024" s="36">
        <f>VLOOKUP(D11024,DATA!A:F,5,FALSE)</f>
        <v>6.9280917156857415E-3</v>
      </c>
      <c r="M11024" s="37">
        <f>VLOOKUP(D11024,DATA!A:F,6,FALSE)</f>
        <v>2282</v>
      </c>
      <c r="N11024" s="36">
        <f t="shared" si="1003"/>
        <v>7.799796481768893</v>
      </c>
      <c r="O11024" s="36">
        <f t="shared" si="1004"/>
        <v>7.8010888356580672</v>
      </c>
      <c r="P11024" s="36">
        <f t="shared" si="1005"/>
        <v>1.2923538891742581E-3</v>
      </c>
      <c r="Q11024" s="36">
        <f t="shared" si="1006"/>
        <v>6.8355125042633743E-3</v>
      </c>
    </row>
    <row r="11025" spans="1:17" x14ac:dyDescent="0.3">
      <c r="A11025" s="29">
        <v>2840127</v>
      </c>
      <c r="B11025" s="1">
        <v>133</v>
      </c>
      <c r="C11025" s="1" t="s">
        <v>17</v>
      </c>
      <c r="D11025" s="1" t="s">
        <v>77</v>
      </c>
      <c r="E11025" s="1" t="s">
        <v>78</v>
      </c>
      <c r="F11025" s="47">
        <v>786</v>
      </c>
      <c r="G11025" s="34">
        <v>1742.26</v>
      </c>
      <c r="H11025" s="1" t="s">
        <v>218</v>
      </c>
      <c r="I11025" s="34">
        <v>2.3345999999999999E-2</v>
      </c>
      <c r="J11025" s="34">
        <v>916.32042999999999</v>
      </c>
      <c r="K11025" s="35" t="str">
        <f t="shared" si="1002"/>
        <v>Kampina &amp; Oisterwijkse Vennen_H6410</v>
      </c>
      <c r="L11025" s="36">
        <f>VLOOKUP(D11025,DATA!A:F,5,FALSE)</f>
        <v>1.2691547323993278E-2</v>
      </c>
      <c r="M11025" s="37">
        <f>VLOOKUP(D11025,DATA!A:F,6,FALSE)</f>
        <v>1018</v>
      </c>
      <c r="N11025" s="36">
        <f t="shared" si="1003"/>
        <v>99.989815738359127</v>
      </c>
      <c r="O11025" s="36">
        <f t="shared" si="1004"/>
        <v>99.989818755169722</v>
      </c>
      <c r="P11025" s="36">
        <f t="shared" si="1005"/>
        <v>3.0168105951133839E-6</v>
      </c>
      <c r="Q11025" s="36">
        <f t="shared" si="1006"/>
        <v>2.7643651817428516E-5</v>
      </c>
    </row>
    <row r="11026" spans="1:17" x14ac:dyDescent="0.3">
      <c r="A11026" s="29">
        <v>2840127</v>
      </c>
      <c r="B11026" s="1">
        <v>133</v>
      </c>
      <c r="C11026" s="1" t="s">
        <v>17</v>
      </c>
      <c r="D11026" s="1" t="s">
        <v>70</v>
      </c>
      <c r="E11026" s="1" t="s">
        <v>71</v>
      </c>
      <c r="F11026" s="47">
        <v>1071</v>
      </c>
      <c r="G11026" s="34">
        <v>1742.26</v>
      </c>
      <c r="H11026" s="1" t="s">
        <v>218</v>
      </c>
      <c r="I11026" s="34">
        <v>2.3345999999999999E-2</v>
      </c>
      <c r="J11026" s="34">
        <v>955.52229999999997</v>
      </c>
      <c r="K11026" s="35" t="str">
        <f t="shared" si="1002"/>
        <v>Kampina &amp; Oisterwijkse Vennen_H9120</v>
      </c>
      <c r="L11026" s="36">
        <f>VLOOKUP(D11026,DATA!A:F,5,FALSE)</f>
        <v>1.3726988247862192E-2</v>
      </c>
      <c r="M11026" s="37">
        <f>VLOOKUP(D11026,DATA!A:F,6,FALSE)</f>
        <v>1285.5</v>
      </c>
      <c r="N11026" s="36">
        <f t="shared" si="1003"/>
        <v>99.811123047629508</v>
      </c>
      <c r="O11026" s="36">
        <f t="shared" si="1004"/>
        <v>99.811183453107773</v>
      </c>
      <c r="P11026" s="36">
        <f t="shared" si="1005"/>
        <v>6.0405478265579404E-5</v>
      </c>
      <c r="Q11026" s="36">
        <f t="shared" si="1006"/>
        <v>5.7718781524926442E-4</v>
      </c>
    </row>
    <row r="11027" spans="1:17" x14ac:dyDescent="0.3">
      <c r="A11027" s="29">
        <v>2840128</v>
      </c>
      <c r="B11027" s="1">
        <v>133</v>
      </c>
      <c r="C11027" s="1" t="s">
        <v>17</v>
      </c>
      <c r="D11027" s="1" t="s">
        <v>41</v>
      </c>
      <c r="E11027" s="1" t="s">
        <v>42</v>
      </c>
      <c r="F11027" s="47">
        <v>1071</v>
      </c>
      <c r="G11027" s="34">
        <v>1505.11</v>
      </c>
      <c r="H11027" s="1" t="s">
        <v>218</v>
      </c>
      <c r="I11027" s="34">
        <v>1.8622E-2</v>
      </c>
      <c r="J11027" s="34">
        <v>10.645182999999999</v>
      </c>
      <c r="K11027" s="35" t="str">
        <f t="shared" si="1002"/>
        <v>Kampina &amp; Oisterwijkse Vennen_H4010A</v>
      </c>
      <c r="L11027" s="36">
        <f>VLOOKUP(D11027,DATA!A:F,5,FALSE)</f>
        <v>1.3726988247862192E-2</v>
      </c>
      <c r="M11027" s="37">
        <f>VLOOKUP(D11027,DATA!A:F,6,FALSE)</f>
        <v>1285.5</v>
      </c>
      <c r="N11027" s="36">
        <f t="shared" si="1003"/>
        <v>95.322864659678032</v>
      </c>
      <c r="O11027" s="36">
        <f t="shared" si="1004"/>
        <v>95.32400419631206</v>
      </c>
      <c r="P11027" s="36">
        <f t="shared" si="1005"/>
        <v>1.1395366340281043E-3</v>
      </c>
      <c r="Q11027" s="36">
        <f t="shared" si="1006"/>
        <v>1.2130576004433197E-4</v>
      </c>
    </row>
    <row r="11028" spans="1:17" x14ac:dyDescent="0.3">
      <c r="A11028" s="29">
        <v>2840128</v>
      </c>
      <c r="B11028" s="1">
        <v>133</v>
      </c>
      <c r="C11028" s="1" t="s">
        <v>17</v>
      </c>
      <c r="D11028" s="1" t="s">
        <v>77</v>
      </c>
      <c r="E11028" s="1" t="s">
        <v>78</v>
      </c>
      <c r="F11028" s="47">
        <v>786</v>
      </c>
      <c r="G11028" s="34">
        <v>1505.11</v>
      </c>
      <c r="H11028" s="1" t="s">
        <v>218</v>
      </c>
      <c r="I11028" s="34">
        <v>1.8622E-2</v>
      </c>
      <c r="J11028" s="34">
        <v>189.12530000000001</v>
      </c>
      <c r="K11028" s="35" t="str">
        <f t="shared" si="1002"/>
        <v>Kampina &amp; Oisterwijkse Vennen_H6410</v>
      </c>
      <c r="L11028" s="36">
        <f>VLOOKUP(D11028,DATA!A:F,5,FALSE)</f>
        <v>1.2691547323993278E-2</v>
      </c>
      <c r="M11028" s="37">
        <f>VLOOKUP(D11028,DATA!A:F,6,FALSE)</f>
        <v>1018</v>
      </c>
      <c r="N11028" s="36">
        <f t="shared" si="1003"/>
        <v>99.793833919698486</v>
      </c>
      <c r="O11028" s="36">
        <f t="shared" si="1004"/>
        <v>99.793882539223233</v>
      </c>
      <c r="P11028" s="36">
        <f t="shared" si="1005"/>
        <v>4.8619524747550713E-5</v>
      </c>
      <c r="Q11028" s="36">
        <f t="shared" si="1006"/>
        <v>9.1951822037379533E-5</v>
      </c>
    </row>
    <row r="11029" spans="1:17" x14ac:dyDescent="0.3">
      <c r="A11029" s="29">
        <v>2840128</v>
      </c>
      <c r="B11029" s="1">
        <v>133</v>
      </c>
      <c r="C11029" s="1" t="s">
        <v>17</v>
      </c>
      <c r="D11029" s="1" t="s">
        <v>70</v>
      </c>
      <c r="E11029" s="1" t="s">
        <v>71</v>
      </c>
      <c r="F11029" s="47">
        <v>1071</v>
      </c>
      <c r="G11029" s="34">
        <v>1505.11</v>
      </c>
      <c r="H11029" s="1" t="s">
        <v>218</v>
      </c>
      <c r="I11029" s="34">
        <v>1.8622E-2</v>
      </c>
      <c r="J11029" s="34">
        <v>8.4747020000000006</v>
      </c>
      <c r="K11029" s="35" t="str">
        <f t="shared" si="1002"/>
        <v>Kampina &amp; Oisterwijkse Vennen_H9120</v>
      </c>
      <c r="L11029" s="36">
        <f>VLOOKUP(D11029,DATA!A:F,5,FALSE)</f>
        <v>1.3726988247862192E-2</v>
      </c>
      <c r="M11029" s="37">
        <f>VLOOKUP(D11029,DATA!A:F,6,FALSE)</f>
        <v>1285.5</v>
      </c>
      <c r="N11029" s="36">
        <f t="shared" si="1003"/>
        <v>95.322864659678032</v>
      </c>
      <c r="O11029" s="36">
        <f t="shared" si="1004"/>
        <v>95.32400419631206</v>
      </c>
      <c r="P11029" s="36">
        <f t="shared" si="1005"/>
        <v>1.1395366340281043E-3</v>
      </c>
      <c r="Q11029" s="36">
        <f t="shared" si="1006"/>
        <v>9.6572333914712459E-5</v>
      </c>
    </row>
    <row r="11030" spans="1:17" x14ac:dyDescent="0.3">
      <c r="A11030" s="29">
        <v>2840128</v>
      </c>
      <c r="B11030" s="1">
        <v>133</v>
      </c>
      <c r="C11030" s="1" t="s">
        <v>17</v>
      </c>
      <c r="D11030" s="1" t="s">
        <v>59</v>
      </c>
      <c r="E11030" s="1" t="s">
        <v>60</v>
      </c>
      <c r="F11030" s="47">
        <v>1071</v>
      </c>
      <c r="G11030" s="34">
        <v>1505.11</v>
      </c>
      <c r="H11030" s="1" t="s">
        <v>218</v>
      </c>
      <c r="I11030" s="34">
        <v>1.8622E-2</v>
      </c>
      <c r="J11030" s="34">
        <v>771.91470000000004</v>
      </c>
      <c r="K11030" s="35" t="str">
        <f t="shared" si="1002"/>
        <v>Kampina &amp; Oisterwijkse Vennen_H9190</v>
      </c>
      <c r="L11030" s="36">
        <f>VLOOKUP(D11030,DATA!A:F,5,FALSE)</f>
        <v>1.3726988247862192E-2</v>
      </c>
      <c r="M11030" s="37">
        <f>VLOOKUP(D11030,DATA!A:F,6,FALSE)</f>
        <v>1285.5</v>
      </c>
      <c r="N11030" s="36">
        <f t="shared" si="1003"/>
        <v>95.322864659678032</v>
      </c>
      <c r="O11030" s="36">
        <f t="shared" si="1004"/>
        <v>95.32400419631206</v>
      </c>
      <c r="P11030" s="36">
        <f t="shared" si="1005"/>
        <v>1.1395366340281043E-3</v>
      </c>
      <c r="Q11030" s="36">
        <f t="shared" si="1006"/>
        <v>8.7962507899481401E-3</v>
      </c>
    </row>
    <row r="11031" spans="1:17" x14ac:dyDescent="0.3">
      <c r="A11031" s="30">
        <v>2840129</v>
      </c>
      <c r="B11031" s="14">
        <v>133</v>
      </c>
      <c r="C11031" s="14" t="s">
        <v>17</v>
      </c>
      <c r="D11031" s="14" t="s">
        <v>88</v>
      </c>
      <c r="E11031" s="14" t="s">
        <v>56</v>
      </c>
      <c r="F11031" s="48">
        <v>500</v>
      </c>
      <c r="G11031" s="38">
        <v>1364.91</v>
      </c>
      <c r="H11031" s="14" t="s">
        <v>218</v>
      </c>
      <c r="I11031" s="38">
        <v>1.68296E-2</v>
      </c>
      <c r="J11031" s="38">
        <v>485.94137999999998</v>
      </c>
      <c r="K11031" s="39" t="str">
        <f t="shared" si="1002"/>
        <v>Kampina &amp; Oisterwijkse Vennen_ZGH3130</v>
      </c>
      <c r="L11031" s="40">
        <f>VLOOKUP(D11031,DATA!A:F,5,FALSE)</f>
        <v>0</v>
      </c>
      <c r="M11031" s="41">
        <f>VLOOKUP(D11031,DATA!A:F,6,FALSE)</f>
        <v>3.5</v>
      </c>
      <c r="N11031" s="40">
        <f t="shared" si="1003"/>
        <v>50</v>
      </c>
      <c r="O11031" s="40">
        <f t="shared" si="1004"/>
        <v>50</v>
      </c>
      <c r="P11031" s="40">
        <f>J11031/10000*I11031</f>
        <v>8.1781990488479991E-4</v>
      </c>
      <c r="Q11031" s="40">
        <f>IF(AND(H11031&lt;&gt;"below",I11031&gt;=0.005),M11031*P11031,0)</f>
        <v>2.8623696670967997E-3</v>
      </c>
    </row>
    <row r="11032" spans="1:17" x14ac:dyDescent="0.3">
      <c r="A11032" s="29">
        <v>2840129</v>
      </c>
      <c r="B11032" s="1">
        <v>133</v>
      </c>
      <c r="C11032" s="1" t="s">
        <v>17</v>
      </c>
      <c r="D11032" s="1" t="s">
        <v>41</v>
      </c>
      <c r="E11032" s="1" t="s">
        <v>42</v>
      </c>
      <c r="F11032" s="47">
        <v>1071</v>
      </c>
      <c r="G11032" s="34">
        <v>1364.91</v>
      </c>
      <c r="H11032" s="1" t="s">
        <v>218</v>
      </c>
      <c r="I11032" s="34">
        <v>1.68296E-2</v>
      </c>
      <c r="J11032" s="34">
        <v>4848.7466000000004</v>
      </c>
      <c r="K11032" s="35" t="str">
        <f t="shared" si="1002"/>
        <v>Kampina &amp; Oisterwijkse Vennen_H4010A</v>
      </c>
      <c r="L11032" s="36">
        <f>VLOOKUP(D11032,DATA!A:F,5,FALSE)</f>
        <v>1.3726988247862192E-2</v>
      </c>
      <c r="M11032" s="37">
        <f>VLOOKUP(D11032,DATA!A:F,6,FALSE)</f>
        <v>1285.5</v>
      </c>
      <c r="N11032" s="36">
        <f t="shared" si="1003"/>
        <v>74.83930455824536</v>
      </c>
      <c r="O11032" s="36">
        <f t="shared" si="1004"/>
        <v>74.843654430642616</v>
      </c>
      <c r="P11032" s="36">
        <f t="shared" si="1005"/>
        <v>4.3498723972561493E-3</v>
      </c>
      <c r="Q11032" s="36">
        <f t="shared" si="1006"/>
        <v>0.21091428996629605</v>
      </c>
    </row>
    <row r="11033" spans="1:17" x14ac:dyDescent="0.3">
      <c r="A11033" s="29">
        <v>2840130</v>
      </c>
      <c r="B11033" s="1">
        <v>133</v>
      </c>
      <c r="C11033" s="1" t="s">
        <v>17</v>
      </c>
      <c r="D11033" s="1" t="s">
        <v>41</v>
      </c>
      <c r="E11033" s="1" t="s">
        <v>42</v>
      </c>
      <c r="F11033" s="47">
        <v>1071</v>
      </c>
      <c r="G11033" s="34">
        <v>1228.98</v>
      </c>
      <c r="H11033" s="1" t="s">
        <v>218</v>
      </c>
      <c r="I11033" s="34">
        <v>1.55595E-2</v>
      </c>
      <c r="J11033" s="34">
        <v>356.41885000000002</v>
      </c>
      <c r="K11033" s="35" t="str">
        <f t="shared" si="1002"/>
        <v>Kampina &amp; Oisterwijkse Vennen_H4010A</v>
      </c>
      <c r="L11033" s="36">
        <f>VLOOKUP(D11033,DATA!A:F,5,FALSE)</f>
        <v>1.3726988247862192E-2</v>
      </c>
      <c r="M11033" s="37">
        <f>VLOOKUP(D11033,DATA!A:F,6,FALSE)</f>
        <v>1285.5</v>
      </c>
      <c r="N11033" s="36">
        <f t="shared" si="1003"/>
        <v>31.52151292815266</v>
      </c>
      <c r="O11033" s="36">
        <f t="shared" si="1004"/>
        <v>31.526123441128586</v>
      </c>
      <c r="P11033" s="36">
        <f t="shared" si="1005"/>
        <v>4.6105129759261843E-3</v>
      </c>
      <c r="Q11033" s="36">
        <f t="shared" si="1006"/>
        <v>1.6432737327896886E-2</v>
      </c>
    </row>
    <row r="11034" spans="1:17" x14ac:dyDescent="0.3">
      <c r="A11034" s="29">
        <v>2840130</v>
      </c>
      <c r="B11034" s="1">
        <v>133</v>
      </c>
      <c r="C11034" s="1" t="s">
        <v>17</v>
      </c>
      <c r="D11034" s="1" t="s">
        <v>81</v>
      </c>
      <c r="E11034" s="1" t="s">
        <v>42</v>
      </c>
      <c r="F11034" s="47">
        <v>1071</v>
      </c>
      <c r="G11034" s="34">
        <v>1228.98</v>
      </c>
      <c r="H11034" s="1" t="s">
        <v>218</v>
      </c>
      <c r="I11034" s="34">
        <v>1.55595E-2</v>
      </c>
      <c r="J11034" s="34">
        <v>4090.4602</v>
      </c>
      <c r="K11034" s="35" t="str">
        <f t="shared" si="1002"/>
        <v>Kampina &amp; Oisterwijkse Vennen_ZGH4010A</v>
      </c>
      <c r="L11034" s="36">
        <f>VLOOKUP(D11034,DATA!A:F,5,FALSE)</f>
        <v>1.3726988247862192E-2</v>
      </c>
      <c r="M11034" s="37">
        <f>VLOOKUP(D11034,DATA!A:F,6,FALSE)</f>
        <v>1285.5</v>
      </c>
      <c r="N11034" s="36">
        <f t="shared" si="1003"/>
        <v>31.52151292815266</v>
      </c>
      <c r="O11034" s="36">
        <f t="shared" si="1004"/>
        <v>31.526123441128586</v>
      </c>
      <c r="P11034" s="36">
        <f t="shared" si="1005"/>
        <v>4.6105129759261843E-3</v>
      </c>
      <c r="Q11034" s="36">
        <f t="shared" si="1006"/>
        <v>0.18859119829609614</v>
      </c>
    </row>
    <row r="11035" spans="1:17" x14ac:dyDescent="0.3">
      <c r="A11035" s="29">
        <v>2840130</v>
      </c>
      <c r="B11035" s="1">
        <v>133</v>
      </c>
      <c r="C11035" s="1" t="s">
        <v>17</v>
      </c>
      <c r="D11035" s="1" t="s">
        <v>53</v>
      </c>
      <c r="E11035" s="1" t="s">
        <v>54</v>
      </c>
      <c r="F11035" s="47">
        <v>714</v>
      </c>
      <c r="G11035" s="34">
        <v>1228.98</v>
      </c>
      <c r="H11035" s="1" t="s">
        <v>218</v>
      </c>
      <c r="I11035" s="34">
        <v>1.55595E-2</v>
      </c>
      <c r="J11035" s="34">
        <v>138.97736</v>
      </c>
      <c r="K11035" s="35" t="str">
        <f t="shared" si="1002"/>
        <v>Kampina &amp; Oisterwijkse Vennen_H4030</v>
      </c>
      <c r="L11035" s="36">
        <f>VLOOKUP(D11035,DATA!A:F,5,FALSE)</f>
        <v>1.0986712608830001E-2</v>
      </c>
      <c r="M11035" s="37">
        <f>VLOOKUP(D11035,DATA!A:F,6,FALSE)</f>
        <v>982</v>
      </c>
      <c r="N11035" s="36">
        <f t="shared" si="1003"/>
        <v>93.78184635239387</v>
      </c>
      <c r="O11035" s="36">
        <f t="shared" si="1004"/>
        <v>93.782843159498967</v>
      </c>
      <c r="P11035" s="36">
        <f t="shared" si="1005"/>
        <v>9.9680710509630899E-4</v>
      </c>
      <c r="Q11035" s="36">
        <f t="shared" si="1006"/>
        <v>1.3853361989552757E-3</v>
      </c>
    </row>
    <row r="11036" spans="1:17" x14ac:dyDescent="0.3">
      <c r="A11036" s="29">
        <v>2840132</v>
      </c>
      <c r="B11036" s="1">
        <v>133</v>
      </c>
      <c r="C11036" s="1" t="s">
        <v>17</v>
      </c>
      <c r="D11036" s="1" t="s">
        <v>81</v>
      </c>
      <c r="E11036" s="1" t="s">
        <v>42</v>
      </c>
      <c r="F11036" s="47">
        <v>1071</v>
      </c>
      <c r="G11036" s="34">
        <v>1140.51</v>
      </c>
      <c r="H11036" s="1" t="s">
        <v>218</v>
      </c>
      <c r="I11036" s="34">
        <v>1.49052E-2</v>
      </c>
      <c r="J11036" s="34">
        <v>7131.192</v>
      </c>
      <c r="K11036" s="35" t="str">
        <f t="shared" si="1002"/>
        <v>Kampina &amp; Oisterwijkse Vennen_ZGH4010A</v>
      </c>
      <c r="L11036" s="36">
        <f>VLOOKUP(D11036,DATA!A:F,5,FALSE)</f>
        <v>1.3726988247862192E-2</v>
      </c>
      <c r="M11036" s="37">
        <f>VLOOKUP(D11036,DATA!A:F,6,FALSE)</f>
        <v>1285.5</v>
      </c>
      <c r="N11036" s="36">
        <f t="shared" si="1003"/>
        <v>12.022766331054024</v>
      </c>
      <c r="O11036" s="36">
        <f t="shared" si="1004"/>
        <v>12.02493065130894</v>
      </c>
      <c r="P11036" s="36">
        <f t="shared" si="1005"/>
        <v>2.1643202549164187E-3</v>
      </c>
      <c r="Q11036" s="36">
        <f t="shared" si="1006"/>
        <v>0.15434183287297926</v>
      </c>
    </row>
    <row r="11037" spans="1:17" x14ac:dyDescent="0.3">
      <c r="A11037" s="29">
        <v>2841616</v>
      </c>
      <c r="B11037" s="1">
        <v>133</v>
      </c>
      <c r="C11037" s="1" t="s">
        <v>17</v>
      </c>
      <c r="D11037" s="1" t="s">
        <v>31</v>
      </c>
      <c r="E11037" s="1" t="s">
        <v>32</v>
      </c>
      <c r="F11037" s="47">
        <v>1786</v>
      </c>
      <c r="G11037" s="34">
        <v>1948.77</v>
      </c>
      <c r="H11037" s="1" t="s">
        <v>218</v>
      </c>
      <c r="I11037" s="34">
        <v>1.3383000000000001E-2</v>
      </c>
      <c r="J11037" s="34">
        <v>6.4626593999999997</v>
      </c>
      <c r="K11037" s="35" t="str">
        <f t="shared" si="1002"/>
        <v>Kampina &amp; Oisterwijkse Vennen_Lg03</v>
      </c>
      <c r="L11037" s="36">
        <f>VLOOKUP(D11037,DATA!A:F,5,FALSE)</f>
        <v>6.9280917156857415E-3</v>
      </c>
      <c r="M11037" s="37">
        <f>VLOOKUP(D11037,DATA!A:F,6,FALSE)</f>
        <v>2211</v>
      </c>
      <c r="N11037" s="36">
        <f t="shared" si="1003"/>
        <v>13.982388453563903</v>
      </c>
      <c r="O11037" s="36">
        <f t="shared" si="1004"/>
        <v>13.983503647379134</v>
      </c>
      <c r="P11037" s="36">
        <f t="shared" si="1005"/>
        <v>1.1151938152309526E-3</v>
      </c>
      <c r="Q11037" s="36">
        <f t="shared" si="1006"/>
        <v>7.2071177928241783E-5</v>
      </c>
    </row>
    <row r="11038" spans="1:17" x14ac:dyDescent="0.3">
      <c r="A11038" s="29">
        <v>2841617</v>
      </c>
      <c r="B11038" s="1">
        <v>133</v>
      </c>
      <c r="C11038" s="1" t="s">
        <v>17</v>
      </c>
      <c r="D11038" s="1" t="s">
        <v>31</v>
      </c>
      <c r="E11038" s="1" t="s">
        <v>32</v>
      </c>
      <c r="F11038" s="47">
        <v>1786</v>
      </c>
      <c r="G11038" s="34">
        <v>1972.34</v>
      </c>
      <c r="H11038" s="1" t="s">
        <v>218</v>
      </c>
      <c r="I11038" s="34">
        <v>1.3778E-2</v>
      </c>
      <c r="J11038" s="34">
        <v>356.80459999999999</v>
      </c>
      <c r="K11038" s="35" t="str">
        <f t="shared" si="1002"/>
        <v>Kampina &amp; Oisterwijkse Vennen_Lg03</v>
      </c>
      <c r="L11038" s="36">
        <f>VLOOKUP(D11038,DATA!A:F,5,FALSE)</f>
        <v>6.9280917156857415E-3</v>
      </c>
      <c r="M11038" s="37">
        <f>VLOOKUP(D11038,DATA!A:F,6,FALSE)</f>
        <v>2211</v>
      </c>
      <c r="N11038" s="36">
        <f t="shared" si="1003"/>
        <v>16.06420887784618</v>
      </c>
      <c r="O11038" s="36">
        <f t="shared" si="1004"/>
        <v>16.065496001903323</v>
      </c>
      <c r="P11038" s="36">
        <f t="shared" si="1005"/>
        <v>1.2871240571428189E-3</v>
      </c>
      <c r="Q11038" s="36">
        <f t="shared" si="1006"/>
        <v>4.5925178435922056E-3</v>
      </c>
    </row>
    <row r="11039" spans="1:17" x14ac:dyDescent="0.3">
      <c r="A11039" s="29">
        <v>2841619</v>
      </c>
      <c r="B11039" s="1">
        <v>133</v>
      </c>
      <c r="C11039" s="1" t="s">
        <v>17</v>
      </c>
      <c r="D11039" s="1" t="s">
        <v>57</v>
      </c>
      <c r="E11039" s="1" t="s">
        <v>58</v>
      </c>
      <c r="F11039" s="47">
        <v>714</v>
      </c>
      <c r="G11039" s="34">
        <v>1654.89</v>
      </c>
      <c r="H11039" s="1" t="s">
        <v>218</v>
      </c>
      <c r="I11039" s="34">
        <v>1.0330499999999999E-2</v>
      </c>
      <c r="J11039" s="34">
        <v>6.1412659999999999</v>
      </c>
      <c r="K11039" s="35" t="str">
        <f t="shared" si="1002"/>
        <v>Kampina &amp; Oisterwijkse Vennen_H3160</v>
      </c>
      <c r="L11039" s="36">
        <f>VLOOKUP(D11039,DATA!A:F,5,FALSE)</f>
        <v>1.0986712608830001E-2</v>
      </c>
      <c r="M11039" s="37">
        <f>VLOOKUP(D11039,DATA!A:F,6,FALSE)</f>
        <v>982</v>
      </c>
      <c r="N11039" s="36">
        <f t="shared" si="1003"/>
        <v>99.938473931221537</v>
      </c>
      <c r="O11039" s="36">
        <f t="shared" si="1004"/>
        <v>99.938480909629746</v>
      </c>
      <c r="P11039" s="36">
        <f t="shared" si="1005"/>
        <v>6.978408208624387E-6</v>
      </c>
      <c r="Q11039" s="36">
        <f t="shared" si="1006"/>
        <v>4.2856261065745857E-7</v>
      </c>
    </row>
    <row r="11040" spans="1:17" x14ac:dyDescent="0.3">
      <c r="A11040" s="29">
        <v>2841624</v>
      </c>
      <c r="B11040" s="1">
        <v>133</v>
      </c>
      <c r="C11040" s="1" t="s">
        <v>17</v>
      </c>
      <c r="D11040" s="1" t="s">
        <v>41</v>
      </c>
      <c r="E11040" s="1" t="s">
        <v>42</v>
      </c>
      <c r="F11040" s="47">
        <v>1071</v>
      </c>
      <c r="G11040" s="34">
        <v>1598.79</v>
      </c>
      <c r="H11040" s="1" t="s">
        <v>218</v>
      </c>
      <c r="I11040" s="34">
        <v>9.6626000000000004E-3</v>
      </c>
      <c r="J11040" s="34">
        <v>8.4810886999999902</v>
      </c>
      <c r="K11040" s="35" t="str">
        <f t="shared" si="1002"/>
        <v>Kampina &amp; Oisterwijkse Vennen_H4010A</v>
      </c>
      <c r="L11040" s="36">
        <f>VLOOKUP(D11040,DATA!A:F,5,FALSE)</f>
        <v>1.3726988247862192E-2</v>
      </c>
      <c r="M11040" s="37">
        <f>VLOOKUP(D11040,DATA!A:F,6,FALSE)</f>
        <v>1285.5</v>
      </c>
      <c r="N11040" s="36">
        <f t="shared" si="1003"/>
        <v>98.662005600685418</v>
      </c>
      <c r="O11040" s="36">
        <f t="shared" si="1004"/>
        <v>98.662180684285246</v>
      </c>
      <c r="P11040" s="36">
        <f t="shared" si="1005"/>
        <v>1.7508359982798538E-4</v>
      </c>
      <c r="Q11040" s="36">
        <f t="shared" si="1006"/>
        <v>1.484899540056447E-5</v>
      </c>
    </row>
    <row r="11041" spans="1:17" x14ac:dyDescent="0.3">
      <c r="A11041" s="29">
        <v>2841624</v>
      </c>
      <c r="B11041" s="1">
        <v>133</v>
      </c>
      <c r="C11041" s="1" t="s">
        <v>17</v>
      </c>
      <c r="D11041" s="1" t="s">
        <v>53</v>
      </c>
      <c r="E11041" s="1" t="s">
        <v>54</v>
      </c>
      <c r="F11041" s="47">
        <v>714</v>
      </c>
      <c r="G11041" s="34">
        <v>1598.79</v>
      </c>
      <c r="H11041" s="1" t="s">
        <v>218</v>
      </c>
      <c r="I11041" s="34">
        <v>9.6626000000000004E-3</v>
      </c>
      <c r="J11041" s="34">
        <v>1966.5974339178599</v>
      </c>
      <c r="K11041" s="35" t="str">
        <f t="shared" si="1002"/>
        <v>Kampina &amp; Oisterwijkse Vennen_H4030</v>
      </c>
      <c r="L11041" s="36">
        <f>VLOOKUP(D11041,DATA!A:F,5,FALSE)</f>
        <v>1.0986712608830001E-2</v>
      </c>
      <c r="M11041" s="37">
        <f>VLOOKUP(D11041,DATA!A:F,6,FALSE)</f>
        <v>982</v>
      </c>
      <c r="N11041" s="36">
        <f t="shared" si="1003"/>
        <v>99.886103358976357</v>
      </c>
      <c r="O11041" s="36">
        <f t="shared" si="1004"/>
        <v>99.886115435856411</v>
      </c>
      <c r="P11041" s="36">
        <f t="shared" si="1005"/>
        <v>1.2076880054223693E-5</v>
      </c>
      <c r="Q11041" s="36">
        <f t="shared" si="1006"/>
        <v>2.3750361324370101E-4</v>
      </c>
    </row>
    <row r="11042" spans="1:17" x14ac:dyDescent="0.3">
      <c r="A11042" s="29">
        <v>2841631</v>
      </c>
      <c r="B11042" s="1">
        <v>133</v>
      </c>
      <c r="C11042" s="1" t="s">
        <v>17</v>
      </c>
      <c r="D11042" s="1" t="s">
        <v>57</v>
      </c>
      <c r="E11042" s="1" t="s">
        <v>58</v>
      </c>
      <c r="F11042" s="47">
        <v>714</v>
      </c>
      <c r="G11042" s="34">
        <v>1453.12</v>
      </c>
      <c r="H11042" s="1" t="s">
        <v>218</v>
      </c>
      <c r="I11042" s="34">
        <v>1.0411E-2</v>
      </c>
      <c r="J11042" s="34">
        <v>3729.4596999999999</v>
      </c>
      <c r="K11042" s="35" t="str">
        <f t="shared" si="1002"/>
        <v>Kampina &amp; Oisterwijkse Vennen_H3160</v>
      </c>
      <c r="L11042" s="36">
        <f>VLOOKUP(D11042,DATA!A:F,5,FALSE)</f>
        <v>1.0986712608830001E-2</v>
      </c>
      <c r="M11042" s="37">
        <f>VLOOKUP(D11042,DATA!A:F,6,FALSE)</f>
        <v>982</v>
      </c>
      <c r="N11042" s="36">
        <f t="shared" si="1003"/>
        <v>99.438152141354195</v>
      </c>
      <c r="O11042" s="36">
        <f t="shared" si="1004"/>
        <v>99.438216042320775</v>
      </c>
      <c r="P11042" s="36">
        <f t="shared" si="1005"/>
        <v>6.3900966580376917E-5</v>
      </c>
      <c r="Q11042" s="36">
        <f t="shared" si="1006"/>
        <v>2.383160796525625E-3</v>
      </c>
    </row>
    <row r="11043" spans="1:17" x14ac:dyDescent="0.3">
      <c r="A11043" s="29">
        <v>2841635</v>
      </c>
      <c r="B11043" s="1">
        <v>133</v>
      </c>
      <c r="C11043" s="1" t="s">
        <v>17</v>
      </c>
      <c r="D11043" s="1" t="s">
        <v>53</v>
      </c>
      <c r="E11043" s="1" t="s">
        <v>54</v>
      </c>
      <c r="F11043" s="47">
        <v>714</v>
      </c>
      <c r="G11043" s="34">
        <v>1283.73</v>
      </c>
      <c r="H11043" s="1" t="s">
        <v>218</v>
      </c>
      <c r="I11043" s="34">
        <v>9.9334999999999996E-3</v>
      </c>
      <c r="J11043" s="34">
        <v>392.20627000000002</v>
      </c>
      <c r="K11043" s="35" t="str">
        <f t="shared" si="1002"/>
        <v>Kampina &amp; Oisterwijkse Vennen_H4030</v>
      </c>
      <c r="L11043" s="36">
        <f>VLOOKUP(D11043,DATA!A:F,5,FALSE)</f>
        <v>1.0986712608830001E-2</v>
      </c>
      <c r="M11043" s="37">
        <f>VLOOKUP(D11043,DATA!A:F,6,FALSE)</f>
        <v>982</v>
      </c>
      <c r="N11043" s="36">
        <f t="shared" si="1003"/>
        <v>96.494053288916717</v>
      </c>
      <c r="O11043" s="36">
        <f t="shared" si="1004"/>
        <v>96.494422482278736</v>
      </c>
      <c r="P11043" s="36">
        <f t="shared" si="1005"/>
        <v>3.6919336201890474E-4</v>
      </c>
      <c r="Q11043" s="36">
        <f t="shared" si="1006"/>
        <v>1.4479995142619431E-3</v>
      </c>
    </row>
    <row r="11044" spans="1:17" x14ac:dyDescent="0.3">
      <c r="A11044" s="29">
        <v>2841648</v>
      </c>
      <c r="B11044" s="1">
        <v>133</v>
      </c>
      <c r="C11044" s="1" t="s">
        <v>17</v>
      </c>
      <c r="D11044" s="1" t="s">
        <v>63</v>
      </c>
      <c r="E11044" s="1" t="s">
        <v>64</v>
      </c>
      <c r="F11044" s="47">
        <v>714</v>
      </c>
      <c r="G11044" s="34">
        <v>1597.13</v>
      </c>
      <c r="H11044" s="1" t="s">
        <v>218</v>
      </c>
      <c r="I11044" s="34">
        <v>1.6563999999999999E-2</v>
      </c>
      <c r="J11044" s="34">
        <v>325.94970000000001</v>
      </c>
      <c r="K11044" s="35" t="str">
        <f t="shared" si="1002"/>
        <v>Kampina &amp; Oisterwijkse Vennen_H2310</v>
      </c>
      <c r="L11044" s="36">
        <f>VLOOKUP(D11044,DATA!A:F,5,FALSE)</f>
        <v>1.0986712608830001E-2</v>
      </c>
      <c r="M11044" s="37">
        <f>VLOOKUP(D11044,DATA!A:F,6,FALSE)</f>
        <v>982</v>
      </c>
      <c r="N11044" s="36">
        <f t="shared" si="1003"/>
        <v>99.884009492065104</v>
      </c>
      <c r="O11044" s="36">
        <f t="shared" si="1004"/>
        <v>99.88403057407335</v>
      </c>
      <c r="P11044" s="36">
        <f t="shared" si="1005"/>
        <v>2.1082008245798534E-5</v>
      </c>
      <c r="Q11044" s="36">
        <f t="shared" si="1006"/>
        <v>6.8716742631155583E-5</v>
      </c>
    </row>
    <row r="11045" spans="1:17" x14ac:dyDescent="0.3">
      <c r="A11045" s="29">
        <v>2841648</v>
      </c>
      <c r="B11045" s="1">
        <v>133</v>
      </c>
      <c r="C11045" s="1" t="s">
        <v>17</v>
      </c>
      <c r="D11045" s="1" t="s">
        <v>51</v>
      </c>
      <c r="E11045" s="1" t="s">
        <v>52</v>
      </c>
      <c r="F11045" s="47">
        <v>1000</v>
      </c>
      <c r="G11045" s="34">
        <v>1597.13</v>
      </c>
      <c r="H11045" s="1" t="s">
        <v>218</v>
      </c>
      <c r="I11045" s="34">
        <v>1.6563999999999999E-2</v>
      </c>
      <c r="J11045" s="34">
        <v>79.693330000000003</v>
      </c>
      <c r="K11045" s="35" t="str">
        <f t="shared" si="1002"/>
        <v>Kampina &amp; Oisterwijkse Vennen_Lg09</v>
      </c>
      <c r="L11045" s="36">
        <f>VLOOKUP(D11045,DATA!A:F,5,FALSE)</f>
        <v>8.4126827976184013E-3</v>
      </c>
      <c r="M11045" s="37">
        <f>VLOOKUP(D11045,DATA!A:F,6,FALSE)</f>
        <v>1350</v>
      </c>
      <c r="N11045" s="36">
        <f t="shared" si="1003"/>
        <v>88.884787071962919</v>
      </c>
      <c r="O11045" s="36">
        <f t="shared" si="1004"/>
        <v>88.88616371526652</v>
      </c>
      <c r="P11045" s="36">
        <f t="shared" si="1005"/>
        <v>1.3766433036010994E-3</v>
      </c>
      <c r="Q11045" s="36">
        <f t="shared" si="1006"/>
        <v>1.0970928908617262E-3</v>
      </c>
    </row>
    <row r="11046" spans="1:17" x14ac:dyDescent="0.3">
      <c r="A11046" s="29">
        <v>2841648</v>
      </c>
      <c r="B11046" s="1">
        <v>133</v>
      </c>
      <c r="C11046" s="1" t="s">
        <v>17</v>
      </c>
      <c r="D11046" s="1" t="s">
        <v>89</v>
      </c>
      <c r="E11046" s="1" t="s">
        <v>54</v>
      </c>
      <c r="F11046" s="47">
        <v>714</v>
      </c>
      <c r="G11046" s="34">
        <v>1597.13</v>
      </c>
      <c r="H11046" s="1" t="s">
        <v>218</v>
      </c>
      <c r="I11046" s="34">
        <v>1.6563999999999999E-2</v>
      </c>
      <c r="J11046" s="34">
        <v>3615.3117999999999</v>
      </c>
      <c r="K11046" s="35" t="str">
        <f t="shared" si="1002"/>
        <v>Kampina &amp; Oisterwijkse Vennen_L4030</v>
      </c>
      <c r="L11046" s="36">
        <f>VLOOKUP(D11046,DATA!A:F,5,FALSE)</f>
        <v>1.0986712608830001E-2</v>
      </c>
      <c r="M11046" s="37">
        <f>VLOOKUP(D11046,DATA!A:F,6,FALSE)</f>
        <v>982</v>
      </c>
      <c r="N11046" s="36">
        <f t="shared" si="1003"/>
        <v>99.884009492065104</v>
      </c>
      <c r="O11046" s="36">
        <f t="shared" si="1004"/>
        <v>99.88403057407335</v>
      </c>
      <c r="P11046" s="36">
        <f t="shared" si="1005"/>
        <v>2.1082008245798534E-5</v>
      </c>
      <c r="Q11046" s="36">
        <f t="shared" si="1006"/>
        <v>7.6218033178732743E-4</v>
      </c>
    </row>
    <row r="11047" spans="1:17" x14ac:dyDescent="0.3">
      <c r="A11047" s="29">
        <v>2841649</v>
      </c>
      <c r="B11047" s="1">
        <v>133</v>
      </c>
      <c r="C11047" s="1" t="s">
        <v>17</v>
      </c>
      <c r="D11047" s="1" t="s">
        <v>59</v>
      </c>
      <c r="E11047" s="1" t="s">
        <v>60</v>
      </c>
      <c r="F11047" s="47">
        <v>1071</v>
      </c>
      <c r="G11047" s="34">
        <v>1616.5</v>
      </c>
      <c r="H11047" s="1" t="s">
        <v>218</v>
      </c>
      <c r="I11047" s="34">
        <v>1.7536E-2</v>
      </c>
      <c r="J11047" s="34">
        <v>1209.944</v>
      </c>
      <c r="K11047" s="35" t="str">
        <f t="shared" si="1002"/>
        <v>Kampina &amp; Oisterwijkse Vennen_H9190</v>
      </c>
      <c r="L11047" s="36">
        <f>VLOOKUP(D11047,DATA!A:F,5,FALSE)</f>
        <v>1.3726988247862192E-2</v>
      </c>
      <c r="M11047" s="37">
        <f>VLOOKUP(D11047,DATA!A:F,6,FALSE)</f>
        <v>1285.5</v>
      </c>
      <c r="N11047" s="36">
        <f t="shared" si="1003"/>
        <v>98.947720748416017</v>
      </c>
      <c r="O11047" s="36">
        <f t="shared" si="1004"/>
        <v>98.947971354396444</v>
      </c>
      <c r="P11047" s="36">
        <f t="shared" si="1005"/>
        <v>2.5060598042614401E-4</v>
      </c>
      <c r="Q11047" s="36">
        <f t="shared" si="1006"/>
        <v>3.0321920238073037E-3</v>
      </c>
    </row>
    <row r="11048" spans="1:17" x14ac:dyDescent="0.3">
      <c r="A11048" s="29">
        <v>2841650</v>
      </c>
      <c r="B11048" s="1">
        <v>133</v>
      </c>
      <c r="C11048" s="1" t="s">
        <v>17</v>
      </c>
      <c r="D11048" s="1" t="s">
        <v>59</v>
      </c>
      <c r="E11048" s="1" t="s">
        <v>60</v>
      </c>
      <c r="F11048" s="47">
        <v>1071</v>
      </c>
      <c r="G11048" s="34">
        <v>1507.61</v>
      </c>
      <c r="H11048" s="1" t="s">
        <v>218</v>
      </c>
      <c r="I11048" s="34">
        <v>1.5486E-2</v>
      </c>
      <c r="J11048" s="34">
        <v>312.00378000000001</v>
      </c>
      <c r="K11048" s="35" t="str">
        <f t="shared" si="1002"/>
        <v>Kampina &amp; Oisterwijkse Vennen_H9190</v>
      </c>
      <c r="L11048" s="36">
        <f>VLOOKUP(D11048,DATA!A:F,5,FALSE)</f>
        <v>1.3726988247862192E-2</v>
      </c>
      <c r="M11048" s="37">
        <f>VLOOKUP(D11048,DATA!A:F,6,FALSE)</f>
        <v>1285.5</v>
      </c>
      <c r="N11048" s="36">
        <f t="shared" si="1003"/>
        <v>95.47350713754922</v>
      </c>
      <c r="O11048" s="36">
        <f t="shared" si="1004"/>
        <v>95.474425718112968</v>
      </c>
      <c r="P11048" s="36">
        <f t="shared" si="1005"/>
        <v>9.1858056374860553E-4</v>
      </c>
      <c r="Q11048" s="36">
        <f t="shared" si="1006"/>
        <v>2.8660060812409588E-3</v>
      </c>
    </row>
    <row r="11049" spans="1:17" x14ac:dyDescent="0.3">
      <c r="A11049" s="29">
        <v>2841652</v>
      </c>
      <c r="B11049" s="1">
        <v>133</v>
      </c>
      <c r="C11049" s="1" t="s">
        <v>17</v>
      </c>
      <c r="D11049" s="1" t="s">
        <v>85</v>
      </c>
      <c r="E11049" s="1" t="s">
        <v>60</v>
      </c>
      <c r="F11049" s="47">
        <v>1071</v>
      </c>
      <c r="G11049" s="34">
        <v>1510.9</v>
      </c>
      <c r="H11049" s="1" t="s">
        <v>218</v>
      </c>
      <c r="I11049" s="34">
        <v>1.55756E-2</v>
      </c>
      <c r="J11049" s="34">
        <v>5324.1189999999997</v>
      </c>
      <c r="K11049" s="35" t="str">
        <f t="shared" si="1002"/>
        <v>Kampina &amp; Oisterwijkse Vennen_ZGH9190</v>
      </c>
      <c r="L11049" s="36">
        <f>VLOOKUP(D11049,DATA!A:F,5,FALSE)</f>
        <v>1.3726988247862192E-2</v>
      </c>
      <c r="M11049" s="37">
        <f>VLOOKUP(D11049,DATA!A:F,6,FALSE)</f>
        <v>1285.5</v>
      </c>
      <c r="N11049" s="36">
        <f t="shared" si="1003"/>
        <v>95.664719051523164</v>
      </c>
      <c r="O11049" s="36">
        <f t="shared" si="1004"/>
        <v>95.665605690243652</v>
      </c>
      <c r="P11049" s="36">
        <f t="shared" si="1005"/>
        <v>8.8663872048755366E-4</v>
      </c>
      <c r="Q11049" s="36">
        <f t="shared" si="1006"/>
        <v>4.7205700578834733E-2</v>
      </c>
    </row>
    <row r="11050" spans="1:17" x14ac:dyDescent="0.3">
      <c r="A11050" s="29">
        <v>2841653</v>
      </c>
      <c r="B11050" s="1">
        <v>133</v>
      </c>
      <c r="C11050" s="1" t="s">
        <v>17</v>
      </c>
      <c r="D11050" s="1" t="s">
        <v>41</v>
      </c>
      <c r="E11050" s="1" t="s">
        <v>42</v>
      </c>
      <c r="F11050" s="47">
        <v>1071</v>
      </c>
      <c r="G11050" s="34">
        <v>1611.02</v>
      </c>
      <c r="H11050" s="1" t="s">
        <v>218</v>
      </c>
      <c r="I11050" s="34">
        <v>1.8710000000000001E-2</v>
      </c>
      <c r="J11050" s="34">
        <v>1709.8203000000001</v>
      </c>
      <c r="K11050" s="35" t="str">
        <f t="shared" si="1002"/>
        <v>Kampina &amp; Oisterwijkse Vennen_H4010A</v>
      </c>
      <c r="L11050" s="36">
        <f>VLOOKUP(D11050,DATA!A:F,5,FALSE)</f>
        <v>1.3726988247862192E-2</v>
      </c>
      <c r="M11050" s="37">
        <f>VLOOKUP(D11050,DATA!A:F,6,FALSE)</f>
        <v>1285.5</v>
      </c>
      <c r="N11050" s="36">
        <f t="shared" si="1003"/>
        <v>98.866442789464685</v>
      </c>
      <c r="O11050" s="36">
        <f t="shared" si="1004"/>
        <v>98.866730586884998</v>
      </c>
      <c r="P11050" s="36">
        <f t="shared" si="1005"/>
        <v>2.8779742031304067E-4</v>
      </c>
      <c r="Q11050" s="36">
        <f t="shared" si="1006"/>
        <v>4.9208187153886931E-3</v>
      </c>
    </row>
    <row r="11051" spans="1:17" x14ac:dyDescent="0.3">
      <c r="A11051" s="29">
        <v>2841653</v>
      </c>
      <c r="B11051" s="1">
        <v>133</v>
      </c>
      <c r="C11051" s="1" t="s">
        <v>17</v>
      </c>
      <c r="D11051" s="1" t="s">
        <v>85</v>
      </c>
      <c r="E11051" s="1" t="s">
        <v>60</v>
      </c>
      <c r="F11051" s="47">
        <v>1071</v>
      </c>
      <c r="G11051" s="34">
        <v>1611.02</v>
      </c>
      <c r="H11051" s="1" t="s">
        <v>218</v>
      </c>
      <c r="I11051" s="34">
        <v>1.8710000000000001E-2</v>
      </c>
      <c r="J11051" s="34">
        <v>2918.9940000000001</v>
      </c>
      <c r="K11051" s="35" t="str">
        <f t="shared" si="1002"/>
        <v>Kampina &amp; Oisterwijkse Vennen_ZGH9190</v>
      </c>
      <c r="L11051" s="36">
        <f>VLOOKUP(D11051,DATA!A:F,5,FALSE)</f>
        <v>1.3726988247862192E-2</v>
      </c>
      <c r="M11051" s="37">
        <f>VLOOKUP(D11051,DATA!A:F,6,FALSE)</f>
        <v>1285.5</v>
      </c>
      <c r="N11051" s="36">
        <f t="shared" si="1003"/>
        <v>98.866442789464685</v>
      </c>
      <c r="O11051" s="36">
        <f t="shared" si="1004"/>
        <v>98.866730586884998</v>
      </c>
      <c r="P11051" s="36">
        <f t="shared" si="1005"/>
        <v>2.8779742031304067E-4</v>
      </c>
      <c r="Q11051" s="36">
        <f t="shared" si="1006"/>
        <v>8.4007894310924383E-3</v>
      </c>
    </row>
    <row r="11052" spans="1:17" x14ac:dyDescent="0.3">
      <c r="A11052" s="29">
        <v>2841653</v>
      </c>
      <c r="B11052" s="1">
        <v>133</v>
      </c>
      <c r="C11052" s="1" t="s">
        <v>17</v>
      </c>
      <c r="D11052" s="1" t="s">
        <v>89</v>
      </c>
      <c r="E11052" s="1" t="s">
        <v>54</v>
      </c>
      <c r="F11052" s="47">
        <v>714</v>
      </c>
      <c r="G11052" s="34">
        <v>1611.02</v>
      </c>
      <c r="H11052" s="1" t="s">
        <v>218</v>
      </c>
      <c r="I11052" s="34">
        <v>1.8710000000000001E-2</v>
      </c>
      <c r="J11052" s="34">
        <v>938.27155000000005</v>
      </c>
      <c r="K11052" s="35" t="str">
        <f t="shared" si="1002"/>
        <v>Kampina &amp; Oisterwijkse Vennen_L4030</v>
      </c>
      <c r="L11052" s="36">
        <f>VLOOKUP(D11052,DATA!A:F,5,FALSE)</f>
        <v>1.0986712608830001E-2</v>
      </c>
      <c r="M11052" s="37">
        <f>VLOOKUP(D11052,DATA!A:F,6,FALSE)</f>
        <v>982</v>
      </c>
      <c r="N11052" s="36">
        <f t="shared" si="1003"/>
        <v>99.900409468162195</v>
      </c>
      <c r="O11052" s="36">
        <f t="shared" si="1004"/>
        <v>99.9004299176448</v>
      </c>
      <c r="P11052" s="36">
        <f t="shared" si="1005"/>
        <v>2.0449482605044977E-5</v>
      </c>
      <c r="Q11052" s="36">
        <f t="shared" si="1006"/>
        <v>1.9187167740533591E-4</v>
      </c>
    </row>
    <row r="11053" spans="1:17" x14ac:dyDescent="0.3">
      <c r="A11053" s="29">
        <v>2841654</v>
      </c>
      <c r="B11053" s="1">
        <v>133</v>
      </c>
      <c r="C11053" s="1" t="s">
        <v>17</v>
      </c>
      <c r="D11053" s="1" t="s">
        <v>89</v>
      </c>
      <c r="E11053" s="1" t="s">
        <v>54</v>
      </c>
      <c r="F11053" s="47">
        <v>714</v>
      </c>
      <c r="G11053" s="34">
        <v>1599.83</v>
      </c>
      <c r="H11053" s="1" t="s">
        <v>218</v>
      </c>
      <c r="I11053" s="34">
        <v>2.0014000000000001E-2</v>
      </c>
      <c r="J11053" s="34">
        <v>1086.9215999999999</v>
      </c>
      <c r="K11053" s="35" t="str">
        <f t="shared" si="1002"/>
        <v>Kampina &amp; Oisterwijkse Vennen_L4030</v>
      </c>
      <c r="L11053" s="36">
        <f>VLOOKUP(D11053,DATA!A:F,5,FALSE)</f>
        <v>1.0986712608830001E-2</v>
      </c>
      <c r="M11053" s="37">
        <f>VLOOKUP(D11053,DATA!A:F,6,FALSE)</f>
        <v>982</v>
      </c>
      <c r="N11053" s="36">
        <f t="shared" si="1003"/>
        <v>99.887395898731768</v>
      </c>
      <c r="O11053" s="36">
        <f t="shared" si="1004"/>
        <v>99.887420628435876</v>
      </c>
      <c r="P11053" s="36">
        <f t="shared" si="1005"/>
        <v>2.4729704108494843E-5</v>
      </c>
      <c r="Q11053" s="36">
        <f t="shared" si="1006"/>
        <v>2.6879249557131788E-4</v>
      </c>
    </row>
    <row r="11054" spans="1:17" x14ac:dyDescent="0.3">
      <c r="A11054" s="29">
        <v>2841655</v>
      </c>
      <c r="B11054" s="1">
        <v>133</v>
      </c>
      <c r="C11054" s="1" t="s">
        <v>17</v>
      </c>
      <c r="D11054" s="1" t="s">
        <v>70</v>
      </c>
      <c r="E11054" s="1" t="s">
        <v>71</v>
      </c>
      <c r="F11054" s="47">
        <v>1071</v>
      </c>
      <c r="G11054" s="34">
        <v>1961.15</v>
      </c>
      <c r="H11054" s="1" t="s">
        <v>218</v>
      </c>
      <c r="I11054" s="34">
        <v>2.6359E-2</v>
      </c>
      <c r="J11054" s="34">
        <v>1204.8308</v>
      </c>
      <c r="K11054" s="35" t="str">
        <f t="shared" si="1002"/>
        <v>Kampina &amp; Oisterwijkse Vennen_H9120</v>
      </c>
      <c r="L11054" s="36">
        <f>VLOOKUP(D11054,DATA!A:F,5,FALSE)</f>
        <v>1.3726988247862192E-2</v>
      </c>
      <c r="M11054" s="37">
        <f>VLOOKUP(D11054,DATA!A:F,6,FALSE)</f>
        <v>1285.5</v>
      </c>
      <c r="N11054" s="36">
        <f t="shared" si="1003"/>
        <v>99.990623635693794</v>
      </c>
      <c r="O11054" s="36">
        <f t="shared" si="1004"/>
        <v>99.99062702740909</v>
      </c>
      <c r="P11054" s="36">
        <f t="shared" si="1005"/>
        <v>3.3917152961748798E-6</v>
      </c>
      <c r="Q11054" s="36">
        <f t="shared" si="1006"/>
        <v>4.0864430536626174E-5</v>
      </c>
    </row>
    <row r="11055" spans="1:17" x14ac:dyDescent="0.3">
      <c r="A11055" s="29">
        <v>2841655</v>
      </c>
      <c r="B11055" s="1">
        <v>133</v>
      </c>
      <c r="C11055" s="1" t="s">
        <v>17</v>
      </c>
      <c r="D11055" s="1" t="s">
        <v>22</v>
      </c>
      <c r="E11055" s="1" t="s">
        <v>23</v>
      </c>
      <c r="F11055" s="47">
        <v>1857</v>
      </c>
      <c r="G11055" s="34">
        <v>1961.15</v>
      </c>
      <c r="H11055" s="1" t="s">
        <v>218</v>
      </c>
      <c r="I11055" s="34">
        <v>2.6359E-2</v>
      </c>
      <c r="J11055" s="34">
        <v>3719.8499000000002</v>
      </c>
      <c r="K11055" s="35" t="str">
        <f t="shared" si="1002"/>
        <v>Kampina &amp; Oisterwijkse Vennen_H91E0C</v>
      </c>
      <c r="L11055" s="36">
        <f>VLOOKUP(D11055,DATA!A:F,5,FALSE)</f>
        <v>6.9280917156857415E-3</v>
      </c>
      <c r="M11055" s="37">
        <f>VLOOKUP(D11055,DATA!A:F,6,FALSE)</f>
        <v>2282</v>
      </c>
      <c r="N11055" s="36">
        <f t="shared" si="1003"/>
        <v>9.7714746892851068</v>
      </c>
      <c r="O11055" s="36">
        <f t="shared" si="1004"/>
        <v>9.7730848841390348</v>
      </c>
      <c r="P11055" s="36">
        <f t="shared" si="1005"/>
        <v>1.6101948539279931E-3</v>
      </c>
      <c r="Q11055" s="36">
        <f t="shared" si="1006"/>
        <v>5.9896831663645594E-2</v>
      </c>
    </row>
    <row r="11056" spans="1:17" x14ac:dyDescent="0.3">
      <c r="A11056" s="29">
        <v>2841655</v>
      </c>
      <c r="B11056" s="1">
        <v>133</v>
      </c>
      <c r="C11056" s="1" t="s">
        <v>17</v>
      </c>
      <c r="D11056" s="1" t="s">
        <v>25</v>
      </c>
      <c r="E11056" s="1" t="s">
        <v>23</v>
      </c>
      <c r="F11056" s="47">
        <v>1857</v>
      </c>
      <c r="G11056" s="34">
        <v>1961.15</v>
      </c>
      <c r="H11056" s="1" t="s">
        <v>218</v>
      </c>
      <c r="I11056" s="34">
        <v>2.6359E-2</v>
      </c>
      <c r="J11056" s="34">
        <v>590.56230000000005</v>
      </c>
      <c r="K11056" s="35" t="str">
        <f t="shared" si="1002"/>
        <v>Kampina &amp; Oisterwijkse Vennen_ZGH91E0C</v>
      </c>
      <c r="L11056" s="36">
        <f>VLOOKUP(D11056,DATA!A:F,5,FALSE)</f>
        <v>6.9280917156857415E-3</v>
      </c>
      <c r="M11056" s="37">
        <f>VLOOKUP(D11056,DATA!A:F,6,FALSE)</f>
        <v>2282</v>
      </c>
      <c r="N11056" s="36">
        <f t="shared" si="1003"/>
        <v>9.7714746892851068</v>
      </c>
      <c r="O11056" s="36">
        <f t="shared" si="1004"/>
        <v>9.7730848841390348</v>
      </c>
      <c r="P11056" s="36">
        <f t="shared" si="1005"/>
        <v>1.6101948539279931E-3</v>
      </c>
      <c r="Q11056" s="36">
        <f t="shared" si="1006"/>
        <v>9.5092037638387968E-3</v>
      </c>
    </row>
    <row r="11057" spans="1:17" x14ac:dyDescent="0.3">
      <c r="A11057" s="29">
        <v>2841656</v>
      </c>
      <c r="B11057" s="1">
        <v>133</v>
      </c>
      <c r="C11057" s="1" t="s">
        <v>17</v>
      </c>
      <c r="D11057" s="1" t="s">
        <v>70</v>
      </c>
      <c r="E11057" s="1" t="s">
        <v>71</v>
      </c>
      <c r="F11057" s="47">
        <v>1071</v>
      </c>
      <c r="G11057" s="34">
        <v>1899.2</v>
      </c>
      <c r="H11057" s="1" t="s">
        <v>218</v>
      </c>
      <c r="I11057" s="34">
        <v>2.5656000000000002E-2</v>
      </c>
      <c r="J11057" s="34">
        <v>3489.6296000000002</v>
      </c>
      <c r="K11057" s="35" t="str">
        <f t="shared" si="1002"/>
        <v>Kampina &amp; Oisterwijkse Vennen_H9120</v>
      </c>
      <c r="L11057" s="36">
        <f>VLOOKUP(D11057,DATA!A:F,5,FALSE)</f>
        <v>1.3726988247862192E-2</v>
      </c>
      <c r="M11057" s="37">
        <f>VLOOKUP(D11057,DATA!A:F,6,FALSE)</f>
        <v>1285.5</v>
      </c>
      <c r="N11057" s="36">
        <f t="shared" si="1003"/>
        <v>99.978056887212759</v>
      </c>
      <c r="O11057" s="36">
        <f t="shared" si="1004"/>
        <v>99.978064612074178</v>
      </c>
      <c r="P11057" s="36">
        <f t="shared" si="1005"/>
        <v>7.7248614189784348E-6</v>
      </c>
      <c r="Q11057" s="36">
        <f t="shared" si="1006"/>
        <v>2.6956905063565148E-4</v>
      </c>
    </row>
    <row r="11058" spans="1:17" x14ac:dyDescent="0.3">
      <c r="A11058" s="29">
        <v>2841656</v>
      </c>
      <c r="B11058" s="1">
        <v>133</v>
      </c>
      <c r="C11058" s="1" t="s">
        <v>17</v>
      </c>
      <c r="D11058" s="1" t="s">
        <v>22</v>
      </c>
      <c r="E11058" s="1" t="s">
        <v>23</v>
      </c>
      <c r="F11058" s="47">
        <v>1857</v>
      </c>
      <c r="G11058" s="34">
        <v>1899.2</v>
      </c>
      <c r="H11058" s="1" t="s">
        <v>218</v>
      </c>
      <c r="I11058" s="34">
        <v>2.5656000000000002E-2</v>
      </c>
      <c r="J11058" s="34">
        <v>2121.6306</v>
      </c>
      <c r="K11058" s="35" t="str">
        <f t="shared" si="1002"/>
        <v>Kampina &amp; Oisterwijkse Vennen_H91E0C</v>
      </c>
      <c r="L11058" s="36">
        <f>VLOOKUP(D11058,DATA!A:F,5,FALSE)</f>
        <v>6.9280917156857415E-3</v>
      </c>
      <c r="M11058" s="37">
        <f>VLOOKUP(D11058,DATA!A:F,6,FALSE)</f>
        <v>2282</v>
      </c>
      <c r="N11058" s="36">
        <f t="shared" si="1003"/>
        <v>6.5861324850393412</v>
      </c>
      <c r="O11058" s="36">
        <f t="shared" si="1004"/>
        <v>6.5872261338985538</v>
      </c>
      <c r="P11058" s="36">
        <f t="shared" si="1005"/>
        <v>1.0936488592125926E-3</v>
      </c>
      <c r="Q11058" s="36">
        <f t="shared" si="1006"/>
        <v>2.3203188853605283E-2</v>
      </c>
    </row>
    <row r="11059" spans="1:17" x14ac:dyDescent="0.3">
      <c r="A11059" s="29">
        <v>2841657</v>
      </c>
      <c r="B11059" s="1">
        <v>133</v>
      </c>
      <c r="C11059" s="1" t="s">
        <v>17</v>
      </c>
      <c r="D11059" s="1" t="s">
        <v>77</v>
      </c>
      <c r="E11059" s="1" t="s">
        <v>78</v>
      </c>
      <c r="F11059" s="47">
        <v>786</v>
      </c>
      <c r="G11059" s="34">
        <v>1730.26</v>
      </c>
      <c r="H11059" s="1" t="s">
        <v>218</v>
      </c>
      <c r="I11059" s="34">
        <v>2.3387000000000002E-2</v>
      </c>
      <c r="J11059" s="34">
        <v>4463.9129999999996</v>
      </c>
      <c r="K11059" s="35" t="str">
        <f t="shared" si="1002"/>
        <v>Kampina &amp; Oisterwijkse Vennen_H6410</v>
      </c>
      <c r="L11059" s="36">
        <f>VLOOKUP(D11059,DATA!A:F,5,FALSE)</f>
        <v>1.2691547323993278E-2</v>
      </c>
      <c r="M11059" s="37">
        <f>VLOOKUP(D11059,DATA!A:F,6,FALSE)</f>
        <v>1018</v>
      </c>
      <c r="N11059" s="36">
        <f t="shared" si="1003"/>
        <v>99.98814054586957</v>
      </c>
      <c r="O11059" s="36">
        <f t="shared" si="1004"/>
        <v>99.988144065020109</v>
      </c>
      <c r="P11059" s="36">
        <f t="shared" si="1005"/>
        <v>3.5191505389775557E-6</v>
      </c>
      <c r="Q11059" s="36">
        <f t="shared" si="1006"/>
        <v>1.5709181839898917E-4</v>
      </c>
    </row>
    <row r="11060" spans="1:17" x14ac:dyDescent="0.3">
      <c r="A11060" s="29">
        <v>2841657</v>
      </c>
      <c r="B11060" s="1">
        <v>133</v>
      </c>
      <c r="C11060" s="1" t="s">
        <v>17</v>
      </c>
      <c r="D11060" s="1" t="s">
        <v>70</v>
      </c>
      <c r="E11060" s="1" t="s">
        <v>71</v>
      </c>
      <c r="F11060" s="47">
        <v>1071</v>
      </c>
      <c r="G11060" s="34">
        <v>1730.26</v>
      </c>
      <c r="H11060" s="1" t="s">
        <v>218</v>
      </c>
      <c r="I11060" s="34">
        <v>2.3387000000000002E-2</v>
      </c>
      <c r="J11060" s="34">
        <v>1223.8914</v>
      </c>
      <c r="K11060" s="35" t="str">
        <f t="shared" si="1002"/>
        <v>Kampina &amp; Oisterwijkse Vennen_H9120</v>
      </c>
      <c r="L11060" s="36">
        <f>VLOOKUP(D11060,DATA!A:F,5,FALSE)</f>
        <v>1.3726988247862192E-2</v>
      </c>
      <c r="M11060" s="37">
        <f>VLOOKUP(D11060,DATA!A:F,6,FALSE)</f>
        <v>1285.5</v>
      </c>
      <c r="N11060" s="36">
        <f t="shared" si="1003"/>
        <v>99.777376621880094</v>
      </c>
      <c r="O11060" s="36">
        <f t="shared" si="1004"/>
        <v>99.777447920845475</v>
      </c>
      <c r="P11060" s="36">
        <f t="shared" si="1005"/>
        <v>7.1298965380606205E-5</v>
      </c>
      <c r="Q11060" s="36">
        <f t="shared" si="1006"/>
        <v>8.7262190558221649E-4</v>
      </c>
    </row>
    <row r="11061" spans="1:17" x14ac:dyDescent="0.3">
      <c r="A11061" s="29">
        <v>2841658</v>
      </c>
      <c r="B11061" s="1">
        <v>133</v>
      </c>
      <c r="C11061" s="1" t="s">
        <v>17</v>
      </c>
      <c r="D11061" s="1" t="s">
        <v>41</v>
      </c>
      <c r="E11061" s="1" t="s">
        <v>42</v>
      </c>
      <c r="F11061" s="47">
        <v>1071</v>
      </c>
      <c r="G11061" s="34">
        <v>1544.87</v>
      </c>
      <c r="H11061" s="1" t="s">
        <v>218</v>
      </c>
      <c r="I11061" s="34">
        <v>1.9328000000000001E-2</v>
      </c>
      <c r="J11061" s="34">
        <v>2.4328059999999998</v>
      </c>
      <c r="K11061" s="35" t="str">
        <f t="shared" si="1002"/>
        <v>Kampina &amp; Oisterwijkse Vennen_H4010A</v>
      </c>
      <c r="L11061" s="36">
        <f>VLOOKUP(D11061,DATA!A:F,5,FALSE)</f>
        <v>1.3726988247862192E-2</v>
      </c>
      <c r="M11061" s="37">
        <f>VLOOKUP(D11061,DATA!A:F,6,FALSE)</f>
        <v>1285.5</v>
      </c>
      <c r="N11061" s="36">
        <f t="shared" si="1003"/>
        <v>97.235749597064171</v>
      </c>
      <c r="O11061" s="36">
        <f t="shared" si="1004"/>
        <v>97.236462632478393</v>
      </c>
      <c r="P11061" s="36">
        <f t="shared" si="1005"/>
        <v>7.1303541422196304E-4</v>
      </c>
      <c r="Q11061" s="36">
        <f t="shared" si="1006"/>
        <v>1.7346768339316768E-5</v>
      </c>
    </row>
    <row r="11062" spans="1:17" x14ac:dyDescent="0.3">
      <c r="A11062" s="29">
        <v>2841658</v>
      </c>
      <c r="B11062" s="1">
        <v>133</v>
      </c>
      <c r="C11062" s="1" t="s">
        <v>17</v>
      </c>
      <c r="D11062" s="1" t="s">
        <v>59</v>
      </c>
      <c r="E11062" s="1" t="s">
        <v>60</v>
      </c>
      <c r="F11062" s="47">
        <v>1071</v>
      </c>
      <c r="G11062" s="34">
        <v>1544.87</v>
      </c>
      <c r="H11062" s="1" t="s">
        <v>218</v>
      </c>
      <c r="I11062" s="34">
        <v>1.9328000000000001E-2</v>
      </c>
      <c r="J11062" s="34">
        <v>1359.0482999999999</v>
      </c>
      <c r="K11062" s="35" t="str">
        <f t="shared" si="1002"/>
        <v>Kampina &amp; Oisterwijkse Vennen_H9190</v>
      </c>
      <c r="L11062" s="36">
        <f>VLOOKUP(D11062,DATA!A:F,5,FALSE)</f>
        <v>1.3726988247862192E-2</v>
      </c>
      <c r="M11062" s="37">
        <f>VLOOKUP(D11062,DATA!A:F,6,FALSE)</f>
        <v>1285.5</v>
      </c>
      <c r="N11062" s="36">
        <f t="shared" si="1003"/>
        <v>97.235749597064171</v>
      </c>
      <c r="O11062" s="36">
        <f t="shared" si="1004"/>
        <v>97.236462632478393</v>
      </c>
      <c r="P11062" s="36">
        <f t="shared" si="1005"/>
        <v>7.1303541422196304E-4</v>
      </c>
      <c r="Q11062" s="36">
        <f t="shared" si="1006"/>
        <v>9.6904956753815462E-3</v>
      </c>
    </row>
    <row r="11063" spans="1:17" x14ac:dyDescent="0.3">
      <c r="A11063" s="29">
        <v>2841660</v>
      </c>
      <c r="B11063" s="1">
        <v>133</v>
      </c>
      <c r="C11063" s="1" t="s">
        <v>17</v>
      </c>
      <c r="D11063" s="1" t="s">
        <v>81</v>
      </c>
      <c r="E11063" s="1" t="s">
        <v>42</v>
      </c>
      <c r="F11063" s="47">
        <v>1071</v>
      </c>
      <c r="G11063" s="34">
        <v>1197.3399999999999</v>
      </c>
      <c r="H11063" s="1" t="s">
        <v>218</v>
      </c>
      <c r="I11063" s="34">
        <v>1.5230199999999999E-2</v>
      </c>
      <c r="J11063" s="34">
        <v>3453.51</v>
      </c>
      <c r="K11063" s="35" t="str">
        <f t="shared" si="1002"/>
        <v>Kampina &amp; Oisterwijkse Vennen_ZGH4010A</v>
      </c>
      <c r="L11063" s="36">
        <f>VLOOKUP(D11063,DATA!A:F,5,FALSE)</f>
        <v>1.3726988247862192E-2</v>
      </c>
      <c r="M11063" s="37">
        <f>VLOOKUP(D11063,DATA!A:F,6,FALSE)</f>
        <v>1285.5</v>
      </c>
      <c r="N11063" s="36">
        <f t="shared" si="1003"/>
        <v>22.967074563836782</v>
      </c>
      <c r="O11063" s="36">
        <f t="shared" si="1004"/>
        <v>22.970773590686083</v>
      </c>
      <c r="P11063" s="36">
        <f t="shared" si="1005"/>
        <v>3.6990268493006795E-3</v>
      </c>
      <c r="Q11063" s="36">
        <f t="shared" si="1006"/>
        <v>0.12774626214328391</v>
      </c>
    </row>
    <row r="11064" spans="1:17" x14ac:dyDescent="0.3">
      <c r="A11064" s="29">
        <v>2841660</v>
      </c>
      <c r="B11064" s="1">
        <v>133</v>
      </c>
      <c r="C11064" s="1" t="s">
        <v>17</v>
      </c>
      <c r="D11064" s="1" t="s">
        <v>53</v>
      </c>
      <c r="E11064" s="1" t="s">
        <v>54</v>
      </c>
      <c r="F11064" s="47">
        <v>714</v>
      </c>
      <c r="G11064" s="34">
        <v>1197.3399999999999</v>
      </c>
      <c r="H11064" s="1" t="s">
        <v>218</v>
      </c>
      <c r="I11064" s="34">
        <v>1.5230199999999999E-2</v>
      </c>
      <c r="J11064" s="34">
        <v>5151.393</v>
      </c>
      <c r="K11064" s="35" t="str">
        <f t="shared" si="1002"/>
        <v>Kampina &amp; Oisterwijkse Vennen_H4030</v>
      </c>
      <c r="L11064" s="36">
        <f>VLOOKUP(D11064,DATA!A:F,5,FALSE)</f>
        <v>1.0986712608830001E-2</v>
      </c>
      <c r="M11064" s="37">
        <f>VLOOKUP(D11064,DATA!A:F,6,FALSE)</f>
        <v>982</v>
      </c>
      <c r="N11064" s="36">
        <f t="shared" si="1003"/>
        <v>91.418810280321011</v>
      </c>
      <c r="O11064" s="36">
        <f t="shared" si="1004"/>
        <v>91.420122862007361</v>
      </c>
      <c r="P11064" s="36">
        <f t="shared" si="1005"/>
        <v>1.3125816863492901E-3</v>
      </c>
      <c r="Q11064" s="36">
        <f t="shared" si="1006"/>
        <v>6.761624110987928E-2</v>
      </c>
    </row>
    <row r="11065" spans="1:17" x14ac:dyDescent="0.3">
      <c r="A11065" s="29">
        <v>2841661</v>
      </c>
      <c r="B11065" s="1">
        <v>133</v>
      </c>
      <c r="C11065" s="1" t="s">
        <v>17</v>
      </c>
      <c r="D11065" s="1" t="s">
        <v>41</v>
      </c>
      <c r="E11065" s="1" t="s">
        <v>42</v>
      </c>
      <c r="F11065" s="47">
        <v>1071</v>
      </c>
      <c r="G11065" s="34">
        <v>1107.52</v>
      </c>
      <c r="H11065" s="1" t="s">
        <v>218</v>
      </c>
      <c r="I11065" s="34">
        <v>1.43242E-2</v>
      </c>
      <c r="J11065" s="34">
        <v>82.746049999999997</v>
      </c>
      <c r="K11065" s="35" t="str">
        <f t="shared" si="1002"/>
        <v>Kampina &amp; Oisterwijkse Vennen_H4010A</v>
      </c>
      <c r="L11065" s="36">
        <f>VLOOKUP(D11065,DATA!A:F,5,FALSE)</f>
        <v>1.3726988247862192E-2</v>
      </c>
      <c r="M11065" s="37">
        <f>VLOOKUP(D11065,DATA!A:F,6,FALSE)</f>
        <v>1285.5</v>
      </c>
      <c r="N11065" s="36">
        <f t="shared" si="1003"/>
        <v>7.9942439208533544</v>
      </c>
      <c r="O11065" s="36">
        <f t="shared" si="1004"/>
        <v>7.9956902725276642</v>
      </c>
      <c r="P11065" s="36">
        <f t="shared" si="1005"/>
        <v>1.4463516743097315E-3</v>
      </c>
      <c r="Q11065" s="36">
        <f t="shared" si="1006"/>
        <v>1.1967988796001677E-3</v>
      </c>
    </row>
    <row r="11066" spans="1:17" x14ac:dyDescent="0.3">
      <c r="A11066" s="29">
        <v>2841661</v>
      </c>
      <c r="B11066" s="1">
        <v>133</v>
      </c>
      <c r="C11066" s="1" t="s">
        <v>17</v>
      </c>
      <c r="D11066" s="1" t="s">
        <v>81</v>
      </c>
      <c r="E11066" s="1" t="s">
        <v>42</v>
      </c>
      <c r="F11066" s="47">
        <v>1071</v>
      </c>
      <c r="G11066" s="34">
        <v>1107.52</v>
      </c>
      <c r="H11066" s="1" t="s">
        <v>218</v>
      </c>
      <c r="I11066" s="34">
        <v>1.43242E-2</v>
      </c>
      <c r="J11066" s="34">
        <v>8306.2430000000004</v>
      </c>
      <c r="K11066" s="35" t="str">
        <f t="shared" si="1002"/>
        <v>Kampina &amp; Oisterwijkse Vennen_ZGH4010A</v>
      </c>
      <c r="L11066" s="36">
        <f>VLOOKUP(D11066,DATA!A:F,5,FALSE)</f>
        <v>1.3726988247862192E-2</v>
      </c>
      <c r="M11066" s="37">
        <f>VLOOKUP(D11066,DATA!A:F,6,FALSE)</f>
        <v>1285.5</v>
      </c>
      <c r="N11066" s="36">
        <f t="shared" si="1003"/>
        <v>7.9942439208533544</v>
      </c>
      <c r="O11066" s="36">
        <f t="shared" si="1004"/>
        <v>7.9956902725276642</v>
      </c>
      <c r="P11066" s="36">
        <f t="shared" si="1005"/>
        <v>1.4463516743097315E-3</v>
      </c>
      <c r="Q11066" s="36">
        <f t="shared" si="1006"/>
        <v>0.12013748470273487</v>
      </c>
    </row>
    <row r="11067" spans="1:17" x14ac:dyDescent="0.3">
      <c r="A11067" s="29">
        <v>2841661</v>
      </c>
      <c r="B11067" s="1">
        <v>133</v>
      </c>
      <c r="C11067" s="1" t="s">
        <v>17</v>
      </c>
      <c r="D11067" s="1" t="s">
        <v>53</v>
      </c>
      <c r="E11067" s="1" t="s">
        <v>54</v>
      </c>
      <c r="F11067" s="47">
        <v>714</v>
      </c>
      <c r="G11067" s="34">
        <v>1107.52</v>
      </c>
      <c r="H11067" s="1" t="s">
        <v>218</v>
      </c>
      <c r="I11067" s="34">
        <v>1.43242E-2</v>
      </c>
      <c r="J11067" s="34">
        <v>82.746049999999997</v>
      </c>
      <c r="K11067" s="35" t="str">
        <f t="shared" si="1002"/>
        <v>Kampina &amp; Oisterwijkse Vennen_H4030</v>
      </c>
      <c r="L11067" s="36">
        <f>VLOOKUP(D11067,DATA!A:F,5,FALSE)</f>
        <v>1.0986712608830001E-2</v>
      </c>
      <c r="M11067" s="37">
        <f>VLOOKUP(D11067,DATA!A:F,6,FALSE)</f>
        <v>982</v>
      </c>
      <c r="N11067" s="36">
        <f t="shared" si="1003"/>
        <v>79.883873092117469</v>
      </c>
      <c r="O11067" s="36">
        <f t="shared" si="1004"/>
        <v>79.886401931201902</v>
      </c>
      <c r="P11067" s="36">
        <f t="shared" si="1005"/>
        <v>2.5288390844337982E-3</v>
      </c>
      <c r="Q11067" s="36">
        <f t="shared" si="1006"/>
        <v>2.092514453225133E-3</v>
      </c>
    </row>
    <row r="11068" spans="1:17" x14ac:dyDescent="0.3">
      <c r="A11068" s="29">
        <v>2843140</v>
      </c>
      <c r="B11068" s="1">
        <v>133</v>
      </c>
      <c r="C11068" s="1" t="s">
        <v>17</v>
      </c>
      <c r="D11068" s="1" t="s">
        <v>57</v>
      </c>
      <c r="E11068" s="1" t="s">
        <v>58</v>
      </c>
      <c r="F11068" s="47">
        <v>714</v>
      </c>
      <c r="G11068" s="34">
        <v>1741.39</v>
      </c>
      <c r="H11068" s="1" t="s">
        <v>218</v>
      </c>
      <c r="I11068" s="34">
        <v>9.8562000000000007E-3</v>
      </c>
      <c r="J11068" s="34">
        <v>871.87865999999997</v>
      </c>
      <c r="K11068" s="35" t="str">
        <f t="shared" si="1002"/>
        <v>Kampina &amp; Oisterwijkse Vennen_H3160</v>
      </c>
      <c r="L11068" s="36">
        <f>VLOOKUP(D11068,DATA!A:F,5,FALSE)</f>
        <v>1.0986712608830001E-2</v>
      </c>
      <c r="M11068" s="37">
        <f>VLOOKUP(D11068,DATA!A:F,6,FALSE)</f>
        <v>982</v>
      </c>
      <c r="N11068" s="36">
        <f t="shared" si="1003"/>
        <v>99.976204706816887</v>
      </c>
      <c r="O11068" s="36">
        <f t="shared" si="1004"/>
        <v>99.976207282790881</v>
      </c>
      <c r="P11068" s="36">
        <f t="shared" si="1005"/>
        <v>2.5759739941122461E-6</v>
      </c>
      <c r="Q11068" s="36">
        <f t="shared" si="1006"/>
        <v>2.2459367541814332E-5</v>
      </c>
    </row>
    <row r="11069" spans="1:17" x14ac:dyDescent="0.3">
      <c r="A11069" s="29">
        <v>2843146</v>
      </c>
      <c r="B11069" s="1">
        <v>133</v>
      </c>
      <c r="C11069" s="1" t="s">
        <v>17</v>
      </c>
      <c r="D11069" s="1" t="s">
        <v>31</v>
      </c>
      <c r="E11069" s="1" t="s">
        <v>32</v>
      </c>
      <c r="F11069" s="47">
        <v>1786</v>
      </c>
      <c r="G11069" s="34">
        <v>1968.01</v>
      </c>
      <c r="H11069" s="1" t="s">
        <v>218</v>
      </c>
      <c r="I11069" s="34">
        <v>1.3694E-2</v>
      </c>
      <c r="J11069" s="34">
        <v>304.02017000000001</v>
      </c>
      <c r="K11069" s="35" t="str">
        <f t="shared" si="1002"/>
        <v>Kampina &amp; Oisterwijkse Vennen_Lg03</v>
      </c>
      <c r="L11069" s="36">
        <f>VLOOKUP(D11069,DATA!A:F,5,FALSE)</f>
        <v>6.9280917156857415E-3</v>
      </c>
      <c r="M11069" s="37">
        <f>VLOOKUP(D11069,DATA!A:F,6,FALSE)</f>
        <v>2211</v>
      </c>
      <c r="N11069" s="36">
        <f t="shared" si="1003"/>
        <v>15.663824676851371</v>
      </c>
      <c r="O11069" s="36">
        <f t="shared" si="1004"/>
        <v>15.665078019489698</v>
      </c>
      <c r="P11069" s="36">
        <f t="shared" si="1005"/>
        <v>1.253342638326771E-3</v>
      </c>
      <c r="Q11069" s="36">
        <f t="shared" si="1006"/>
        <v>3.8104144197235344E-3</v>
      </c>
    </row>
    <row r="11070" spans="1:17" x14ac:dyDescent="0.3">
      <c r="A11070" s="29">
        <v>2843147</v>
      </c>
      <c r="B11070" s="1">
        <v>133</v>
      </c>
      <c r="C11070" s="1" t="s">
        <v>17</v>
      </c>
      <c r="D11070" s="1" t="s">
        <v>57</v>
      </c>
      <c r="E11070" s="1" t="s">
        <v>58</v>
      </c>
      <c r="F11070" s="47">
        <v>714</v>
      </c>
      <c r="G11070" s="34">
        <v>1769.79</v>
      </c>
      <c r="H11070" s="1" t="s">
        <v>218</v>
      </c>
      <c r="I11070" s="34">
        <v>1.13372E-2</v>
      </c>
      <c r="J11070" s="34">
        <v>743.77509999999995</v>
      </c>
      <c r="K11070" s="35" t="str">
        <f t="shared" si="1002"/>
        <v>Kampina &amp; Oisterwijkse Vennen_H3160</v>
      </c>
      <c r="L11070" s="36">
        <f>VLOOKUP(D11070,DATA!A:F,5,FALSE)</f>
        <v>1.0986712608830001E-2</v>
      </c>
      <c r="M11070" s="37">
        <f>VLOOKUP(D11070,DATA!A:F,6,FALSE)</f>
        <v>982</v>
      </c>
      <c r="N11070" s="36">
        <f t="shared" si="1003"/>
        <v>99.98258156828777</v>
      </c>
      <c r="O11070" s="36">
        <f t="shared" si="1004"/>
        <v>99.982583737389561</v>
      </c>
      <c r="P11070" s="36">
        <f t="shared" si="1005"/>
        <v>2.1691017906277921E-6</v>
      </c>
      <c r="Q11070" s="36">
        <f t="shared" si="1006"/>
        <v>1.6133239012343648E-5</v>
      </c>
    </row>
    <row r="11071" spans="1:17" x14ac:dyDescent="0.3">
      <c r="A11071" s="29">
        <v>2843148</v>
      </c>
      <c r="B11071" s="1">
        <v>133</v>
      </c>
      <c r="C11071" s="1" t="s">
        <v>17</v>
      </c>
      <c r="D11071" s="1" t="s">
        <v>22</v>
      </c>
      <c r="E11071" s="1" t="s">
        <v>23</v>
      </c>
      <c r="F11071" s="47">
        <v>1857</v>
      </c>
      <c r="G11071" s="34">
        <v>1862.56</v>
      </c>
      <c r="H11071" s="1" t="s">
        <v>218</v>
      </c>
      <c r="I11071" s="34">
        <v>1.21066E-2</v>
      </c>
      <c r="J11071" s="34">
        <v>3524.7946999999999</v>
      </c>
      <c r="K11071" s="35" t="str">
        <f t="shared" si="1002"/>
        <v>Kampina &amp; Oisterwijkse Vennen_H91E0C</v>
      </c>
      <c r="L11071" s="36">
        <f>VLOOKUP(D11071,DATA!A:F,5,FALSE)</f>
        <v>6.9280917156857415E-3</v>
      </c>
      <c r="M11071" s="37">
        <f>VLOOKUP(D11071,DATA!A:F,6,FALSE)</f>
        <v>2282</v>
      </c>
      <c r="N11071" s="36">
        <f t="shared" si="1003"/>
        <v>5.1861750564989491</v>
      </c>
      <c r="O11071" s="36">
        <f t="shared" si="1004"/>
        <v>5.1865875061925903</v>
      </c>
      <c r="P11071" s="36">
        <f t="shared" si="1005"/>
        <v>4.1244969364129247E-4</v>
      </c>
      <c r="Q11071" s="36">
        <f t="shared" si="1006"/>
        <v>1.4538004941634515E-2</v>
      </c>
    </row>
    <row r="11072" spans="1:17" x14ac:dyDescent="0.3">
      <c r="A11072" s="29">
        <v>2843153</v>
      </c>
      <c r="B11072" s="1">
        <v>133</v>
      </c>
      <c r="C11072" s="1" t="s">
        <v>17</v>
      </c>
      <c r="D11072" s="1" t="s">
        <v>53</v>
      </c>
      <c r="E11072" s="1" t="s">
        <v>54</v>
      </c>
      <c r="F11072" s="47">
        <v>714</v>
      </c>
      <c r="G11072" s="34">
        <v>1647.37</v>
      </c>
      <c r="H11072" s="1" t="s">
        <v>218</v>
      </c>
      <c r="I11072" s="34">
        <v>1.10052E-2</v>
      </c>
      <c r="J11072" s="34">
        <v>88.794439999999994</v>
      </c>
      <c r="K11072" s="35" t="str">
        <f t="shared" si="1002"/>
        <v>Kampina &amp; Oisterwijkse Vennen_H4030</v>
      </c>
      <c r="L11072" s="36">
        <f>VLOOKUP(D11072,DATA!A:F,5,FALSE)</f>
        <v>1.0986712608830001E-2</v>
      </c>
      <c r="M11072" s="37">
        <f>VLOOKUP(D11072,DATA!A:F,6,FALSE)</f>
        <v>982</v>
      </c>
      <c r="N11072" s="36">
        <f t="shared" si="1003"/>
        <v>99.933178288114547</v>
      </c>
      <c r="O11072" s="36">
        <f t="shared" si="1004"/>
        <v>99.93318636170622</v>
      </c>
      <c r="P11072" s="36">
        <f t="shared" si="1005"/>
        <v>8.0735916725416246E-6</v>
      </c>
      <c r="Q11072" s="36">
        <f t="shared" si="1006"/>
        <v>7.1689005135199687E-6</v>
      </c>
    </row>
    <row r="11073" spans="1:17" x14ac:dyDescent="0.3">
      <c r="A11073" s="29">
        <v>2843158</v>
      </c>
      <c r="B11073" s="1">
        <v>133</v>
      </c>
      <c r="C11073" s="1" t="s">
        <v>17</v>
      </c>
      <c r="D11073" s="1" t="s">
        <v>85</v>
      </c>
      <c r="E11073" s="1" t="s">
        <v>60</v>
      </c>
      <c r="F11073" s="47">
        <v>1071</v>
      </c>
      <c r="G11073" s="34">
        <v>1544.89</v>
      </c>
      <c r="H11073" s="1" t="s">
        <v>218</v>
      </c>
      <c r="I11073" s="34">
        <v>1.07467E-2</v>
      </c>
      <c r="J11073" s="34">
        <v>5677.0630000000001</v>
      </c>
      <c r="K11073" s="35" t="str">
        <f t="shared" si="1002"/>
        <v>Kampina &amp; Oisterwijkse Vennen_ZGH9190</v>
      </c>
      <c r="L11073" s="36">
        <f>VLOOKUP(D11073,DATA!A:F,5,FALSE)</f>
        <v>1.3726988247862192E-2</v>
      </c>
      <c r="M11073" s="37">
        <f>VLOOKUP(D11073,DATA!A:F,6,FALSE)</f>
        <v>1285.5</v>
      </c>
      <c r="N11073" s="36">
        <f t="shared" si="1003"/>
        <v>97.236487420229992</v>
      </c>
      <c r="O11073" s="36">
        <f t="shared" si="1004"/>
        <v>97.23688379940775</v>
      </c>
      <c r="P11073" s="36">
        <f t="shared" si="1005"/>
        <v>3.9637917775792175E-4</v>
      </c>
      <c r="Q11073" s="36">
        <f t="shared" si="1006"/>
        <v>2.2502695640199202E-2</v>
      </c>
    </row>
    <row r="11074" spans="1:17" x14ac:dyDescent="0.3">
      <c r="A11074" s="29">
        <v>2843159</v>
      </c>
      <c r="B11074" s="1">
        <v>133</v>
      </c>
      <c r="C11074" s="1" t="s">
        <v>17</v>
      </c>
      <c r="D11074" s="1" t="s">
        <v>57</v>
      </c>
      <c r="E11074" s="1" t="s">
        <v>58</v>
      </c>
      <c r="F11074" s="47">
        <v>714</v>
      </c>
      <c r="G11074" s="34">
        <v>1762.82</v>
      </c>
      <c r="H11074" s="1" t="s">
        <v>218</v>
      </c>
      <c r="I11074" s="34">
        <v>1.3991E-2</v>
      </c>
      <c r="J11074" s="34">
        <v>1760.5813000000001</v>
      </c>
      <c r="K11074" s="35" t="str">
        <f t="shared" si="1002"/>
        <v>Kampina &amp; Oisterwijkse Vennen_H3160</v>
      </c>
      <c r="L11074" s="36">
        <f>VLOOKUP(D11074,DATA!A:F,5,FALSE)</f>
        <v>1.0986712608830001E-2</v>
      </c>
      <c r="M11074" s="37">
        <f>VLOOKUP(D11074,DATA!A:F,6,FALSE)</f>
        <v>982</v>
      </c>
      <c r="N11074" s="36">
        <f t="shared" si="1003"/>
        <v>99.981195570312352</v>
      </c>
      <c r="O11074" s="36">
        <f t="shared" si="1004"/>
        <v>99.981198460071511</v>
      </c>
      <c r="P11074" s="36">
        <f t="shared" si="1005"/>
        <v>2.8897591590748561E-6</v>
      </c>
      <c r="Q11074" s="36">
        <f t="shared" si="1006"/>
        <v>5.0876559369709174E-5</v>
      </c>
    </row>
    <row r="11075" spans="1:17" x14ac:dyDescent="0.3">
      <c r="A11075" s="29">
        <v>2843160</v>
      </c>
      <c r="B11075" s="1">
        <v>133</v>
      </c>
      <c r="C11075" s="1" t="s">
        <v>17</v>
      </c>
      <c r="D11075" s="1" t="s">
        <v>67</v>
      </c>
      <c r="E11075" s="1" t="s">
        <v>58</v>
      </c>
      <c r="F11075" s="47">
        <v>714</v>
      </c>
      <c r="G11075" s="34">
        <v>1610.22</v>
      </c>
      <c r="H11075" s="1" t="s">
        <v>218</v>
      </c>
      <c r="I11075" s="34">
        <v>1.2589599999999999E-2</v>
      </c>
      <c r="J11075" s="34">
        <v>146.56872999999999</v>
      </c>
      <c r="K11075" s="35" t="str">
        <f t="shared" ref="K11075:K11138" si="1007">_xlfn.CONCAT(C11075,"_",D11075)</f>
        <v>Kampina &amp; Oisterwijkse Vennen_ZGH3160</v>
      </c>
      <c r="L11075" s="36">
        <f>VLOOKUP(D11075,DATA!A:F,5,FALSE)</f>
        <v>1.0986712608830001E-2</v>
      </c>
      <c r="M11075" s="37">
        <f>VLOOKUP(D11075,DATA!A:F,6,FALSE)</f>
        <v>982</v>
      </c>
      <c r="N11075" s="36">
        <f t="shared" ref="N11075:N11138" si="1008">100/(1+EXP(-L11075*(G11075-M11075)))</f>
        <v>99.899531155308722</v>
      </c>
      <c r="O11075" s="36">
        <f t="shared" ref="O11075:O11138" si="1009">100/(1+EXP(-L11075*((G11075+I11075)-M11075)))</f>
        <v>99.899545037070268</v>
      </c>
      <c r="P11075" s="36">
        <f t="shared" ref="P11075:P11138" si="1010">O11075-N11075</f>
        <v>1.3881761546485905E-5</v>
      </c>
      <c r="Q11075" s="36">
        <f t="shared" ref="Q11075:Q11138" si="1011">IF(AND(H11075&lt;&gt;"below",I11075&gt;=0.005),J11075*P11075/100,0)</f>
        <v>2.0346321600312747E-5</v>
      </c>
    </row>
    <row r="11076" spans="1:17" x14ac:dyDescent="0.3">
      <c r="A11076" s="29">
        <v>2843163</v>
      </c>
      <c r="B11076" s="1">
        <v>133</v>
      </c>
      <c r="C11076" s="1" t="s">
        <v>17</v>
      </c>
      <c r="D11076" s="1" t="s">
        <v>53</v>
      </c>
      <c r="E11076" s="1" t="s">
        <v>54</v>
      </c>
      <c r="F11076" s="47">
        <v>714</v>
      </c>
      <c r="G11076" s="34">
        <v>1337.42</v>
      </c>
      <c r="H11076" s="1" t="s">
        <v>218</v>
      </c>
      <c r="I11076" s="34">
        <v>1.0371699999999999E-2</v>
      </c>
      <c r="J11076" s="34">
        <v>212.0847</v>
      </c>
      <c r="K11076" s="35" t="str">
        <f t="shared" si="1007"/>
        <v>Kampina &amp; Oisterwijkse Vennen_H4030</v>
      </c>
      <c r="L11076" s="36">
        <f>VLOOKUP(D11076,DATA!A:F,5,FALSE)</f>
        <v>1.0986712608830001E-2</v>
      </c>
      <c r="M11076" s="37">
        <f>VLOOKUP(D11076,DATA!A:F,6,FALSE)</f>
        <v>982</v>
      </c>
      <c r="N11076" s="36">
        <f t="shared" si="1008"/>
        <v>98.025470866962706</v>
      </c>
      <c r="O11076" s="36">
        <f t="shared" si="1009"/>
        <v>98.025691411561851</v>
      </c>
      <c r="P11076" s="36">
        <f t="shared" si="1010"/>
        <v>2.2054459914500057E-4</v>
      </c>
      <c r="Q11076" s="36">
        <f t="shared" si="1011"/>
        <v>4.6774135146287706E-4</v>
      </c>
    </row>
    <row r="11077" spans="1:17" x14ac:dyDescent="0.3">
      <c r="A11077" s="29">
        <v>2843164</v>
      </c>
      <c r="B11077" s="1">
        <v>133</v>
      </c>
      <c r="C11077" s="1" t="s">
        <v>17</v>
      </c>
      <c r="D11077" s="1" t="s">
        <v>53</v>
      </c>
      <c r="E11077" s="1" t="s">
        <v>54</v>
      </c>
      <c r="F11077" s="47">
        <v>714</v>
      </c>
      <c r="G11077" s="34">
        <v>1293.4100000000001</v>
      </c>
      <c r="H11077" s="1" t="s">
        <v>218</v>
      </c>
      <c r="I11077" s="34">
        <v>9.9044000000000007E-3</v>
      </c>
      <c r="J11077" s="34">
        <v>84.133735999999999</v>
      </c>
      <c r="K11077" s="35" t="str">
        <f t="shared" si="1007"/>
        <v>Kampina &amp; Oisterwijkse Vennen_H4030</v>
      </c>
      <c r="L11077" s="36">
        <f>VLOOKUP(D11077,DATA!A:F,5,FALSE)</f>
        <v>1.0986712608830001E-2</v>
      </c>
      <c r="M11077" s="37">
        <f>VLOOKUP(D11077,DATA!A:F,6,FALSE)</f>
        <v>982</v>
      </c>
      <c r="N11077" s="36">
        <f t="shared" si="1008"/>
        <v>96.836583305023822</v>
      </c>
      <c r="O11077" s="36">
        <f t="shared" si="1009"/>
        <v>96.836916631385392</v>
      </c>
      <c r="P11077" s="36">
        <f t="shared" si="1010"/>
        <v>3.3332636157012985E-4</v>
      </c>
      <c r="Q11077" s="36">
        <f t="shared" si="1011"/>
        <v>2.8043992106181851E-4</v>
      </c>
    </row>
    <row r="11078" spans="1:17" x14ac:dyDescent="0.3">
      <c r="A11078" s="29">
        <v>2843176</v>
      </c>
      <c r="B11078" s="1">
        <v>133</v>
      </c>
      <c r="C11078" s="1" t="s">
        <v>17</v>
      </c>
      <c r="D11078" s="1" t="s">
        <v>51</v>
      </c>
      <c r="E11078" s="1" t="s">
        <v>52</v>
      </c>
      <c r="F11078" s="47">
        <v>1000</v>
      </c>
      <c r="G11078" s="34">
        <v>1487.39</v>
      </c>
      <c r="H11078" s="1" t="s">
        <v>218</v>
      </c>
      <c r="I11078" s="34">
        <v>1.40982E-2</v>
      </c>
      <c r="J11078" s="34">
        <v>678.4076</v>
      </c>
      <c r="K11078" s="35" t="str">
        <f t="shared" si="1007"/>
        <v>Kampina &amp; Oisterwijkse Vennen_Lg09</v>
      </c>
      <c r="L11078" s="36">
        <f>VLOOKUP(D11078,DATA!A:F,5,FALSE)</f>
        <v>8.4126827976184013E-3</v>
      </c>
      <c r="M11078" s="37">
        <f>VLOOKUP(D11078,DATA!A:F,6,FALSE)</f>
        <v>1350</v>
      </c>
      <c r="N11078" s="36">
        <f t="shared" si="1008"/>
        <v>76.057208251772465</v>
      </c>
      <c r="O11078" s="36">
        <f t="shared" si="1009"/>
        <v>76.059367984092674</v>
      </c>
      <c r="P11078" s="36">
        <f t="shared" si="1010"/>
        <v>2.1597323202087182E-3</v>
      </c>
      <c r="Q11078" s="36">
        <f t="shared" si="1011"/>
        <v>1.4651788199952281E-2</v>
      </c>
    </row>
    <row r="11079" spans="1:17" x14ac:dyDescent="0.3">
      <c r="A11079" s="29">
        <v>2843176</v>
      </c>
      <c r="B11079" s="1">
        <v>133</v>
      </c>
      <c r="C11079" s="1" t="s">
        <v>17</v>
      </c>
      <c r="D11079" s="1" t="s">
        <v>89</v>
      </c>
      <c r="E11079" s="1" t="s">
        <v>54</v>
      </c>
      <c r="F11079" s="47">
        <v>714</v>
      </c>
      <c r="G11079" s="34">
        <v>1487.39</v>
      </c>
      <c r="H11079" s="1" t="s">
        <v>218</v>
      </c>
      <c r="I11079" s="34">
        <v>1.40982E-2</v>
      </c>
      <c r="J11079" s="34">
        <v>2825.6327999999999</v>
      </c>
      <c r="K11079" s="35" t="str">
        <f t="shared" si="1007"/>
        <v>Kampina &amp; Oisterwijkse Vennen_L4030</v>
      </c>
      <c r="L11079" s="36">
        <f>VLOOKUP(D11079,DATA!A:F,5,FALSE)</f>
        <v>1.0986712608830001E-2</v>
      </c>
      <c r="M11079" s="37">
        <f>VLOOKUP(D11079,DATA!A:F,6,FALSE)</f>
        <v>982</v>
      </c>
      <c r="N11079" s="36">
        <f t="shared" si="1008"/>
        <v>99.613751549546834</v>
      </c>
      <c r="O11079" s="36">
        <f t="shared" si="1009"/>
        <v>99.613811141017536</v>
      </c>
      <c r="P11079" s="36">
        <f t="shared" si="1010"/>
        <v>5.959147070200288E-5</v>
      </c>
      <c r="Q11079" s="36">
        <f t="shared" si="1011"/>
        <v>1.6838361421581834E-3</v>
      </c>
    </row>
    <row r="11080" spans="1:17" x14ac:dyDescent="0.3">
      <c r="A11080" s="29">
        <v>2843178</v>
      </c>
      <c r="B11080" s="1">
        <v>133</v>
      </c>
      <c r="C11080" s="1" t="s">
        <v>17</v>
      </c>
      <c r="D11080" s="1" t="s">
        <v>59</v>
      </c>
      <c r="E11080" s="1" t="s">
        <v>60</v>
      </c>
      <c r="F11080" s="47">
        <v>1071</v>
      </c>
      <c r="G11080" s="34">
        <v>1842.9</v>
      </c>
      <c r="H11080" s="1" t="s">
        <v>218</v>
      </c>
      <c r="I11080" s="34">
        <v>2.0718E-2</v>
      </c>
      <c r="J11080" s="34">
        <v>744.95245</v>
      </c>
      <c r="K11080" s="35" t="str">
        <f t="shared" si="1007"/>
        <v>Kampina &amp; Oisterwijkse Vennen_H9190</v>
      </c>
      <c r="L11080" s="36">
        <f>VLOOKUP(D11080,DATA!A:F,5,FALSE)</f>
        <v>1.3726988247862192E-2</v>
      </c>
      <c r="M11080" s="37">
        <f>VLOOKUP(D11080,DATA!A:F,6,FALSE)</f>
        <v>1285.5</v>
      </c>
      <c r="N11080" s="36">
        <f t="shared" si="1008"/>
        <v>99.952485878505357</v>
      </c>
      <c r="O11080" s="36">
        <f t="shared" si="1009"/>
        <v>99.95249938298015</v>
      </c>
      <c r="P11080" s="36">
        <f t="shared" si="1010"/>
        <v>1.3504474793535337E-5</v>
      </c>
      <c r="Q11080" s="36">
        <f t="shared" si="1011"/>
        <v>1.0060191583407394E-4</v>
      </c>
    </row>
    <row r="11081" spans="1:17" x14ac:dyDescent="0.3">
      <c r="A11081" s="29">
        <v>2843179</v>
      </c>
      <c r="B11081" s="1">
        <v>133</v>
      </c>
      <c r="C11081" s="1" t="s">
        <v>17</v>
      </c>
      <c r="D11081" s="1" t="s">
        <v>59</v>
      </c>
      <c r="E11081" s="1" t="s">
        <v>60</v>
      </c>
      <c r="F11081" s="47">
        <v>1071</v>
      </c>
      <c r="G11081" s="34">
        <v>1366.37</v>
      </c>
      <c r="H11081" s="1" t="s">
        <v>218</v>
      </c>
      <c r="I11081" s="34">
        <v>1.4052500000000001E-2</v>
      </c>
      <c r="J11081" s="34">
        <v>685.87616000000003</v>
      </c>
      <c r="K11081" s="35" t="str">
        <f t="shared" si="1007"/>
        <v>Kampina &amp; Oisterwijkse Vennen_H9190</v>
      </c>
      <c r="L11081" s="36">
        <f>VLOOKUP(D11081,DATA!A:F,5,FALSE)</f>
        <v>1.3726988247862192E-2</v>
      </c>
      <c r="M11081" s="37">
        <f>VLOOKUP(D11081,DATA!A:F,6,FALSE)</f>
        <v>1285.5</v>
      </c>
      <c r="N11081" s="36">
        <f t="shared" si="1008"/>
        <v>75.214804107594205</v>
      </c>
      <c r="O11081" s="36">
        <f t="shared" si="1009"/>
        <v>75.218399972902702</v>
      </c>
      <c r="P11081" s="36">
        <f t="shared" si="1010"/>
        <v>3.5958653084975367E-3</v>
      </c>
      <c r="Q11081" s="36">
        <f t="shared" si="1011"/>
        <v>2.4663182896695061E-2</v>
      </c>
    </row>
    <row r="11082" spans="1:17" x14ac:dyDescent="0.3">
      <c r="A11082" s="29">
        <v>2843179</v>
      </c>
      <c r="B11082" s="1">
        <v>133</v>
      </c>
      <c r="C11082" s="1" t="s">
        <v>17</v>
      </c>
      <c r="D11082" s="1" t="s">
        <v>89</v>
      </c>
      <c r="E11082" s="1" t="s">
        <v>54</v>
      </c>
      <c r="F11082" s="47">
        <v>714</v>
      </c>
      <c r="G11082" s="34">
        <v>1366.37</v>
      </c>
      <c r="H11082" s="1" t="s">
        <v>218</v>
      </c>
      <c r="I11082" s="34">
        <v>1.4052500000000001E-2</v>
      </c>
      <c r="J11082" s="34">
        <v>533.62134000000003</v>
      </c>
      <c r="K11082" s="35" t="str">
        <f t="shared" si="1007"/>
        <v>Kampina &amp; Oisterwijkse Vennen_L4030</v>
      </c>
      <c r="L11082" s="36">
        <f>VLOOKUP(D11082,DATA!A:F,5,FALSE)</f>
        <v>1.0986712608830001E-2</v>
      </c>
      <c r="M11082" s="37">
        <f>VLOOKUP(D11082,DATA!A:F,6,FALSE)</f>
        <v>982</v>
      </c>
      <c r="N11082" s="36">
        <f t="shared" si="1008"/>
        <v>98.555651075543395</v>
      </c>
      <c r="O11082" s="36">
        <f t="shared" si="1009"/>
        <v>98.555870832410605</v>
      </c>
      <c r="P11082" s="36">
        <f t="shared" si="1010"/>
        <v>2.1975686721020793E-4</v>
      </c>
      <c r="Q11082" s="36">
        <f t="shared" si="1011"/>
        <v>1.1726695395491323E-3</v>
      </c>
    </row>
    <row r="11083" spans="1:17" x14ac:dyDescent="0.3">
      <c r="A11083" s="29">
        <v>2843180</v>
      </c>
      <c r="B11083" s="1">
        <v>133</v>
      </c>
      <c r="C11083" s="1" t="s">
        <v>17</v>
      </c>
      <c r="D11083" s="1" t="s">
        <v>85</v>
      </c>
      <c r="E11083" s="1" t="s">
        <v>60</v>
      </c>
      <c r="F11083" s="47">
        <v>1071</v>
      </c>
      <c r="G11083" s="34">
        <v>1369.75</v>
      </c>
      <c r="H11083" s="1" t="s">
        <v>218</v>
      </c>
      <c r="I11083" s="34">
        <v>1.41622E-2</v>
      </c>
      <c r="J11083" s="34">
        <v>1557.9760000000001</v>
      </c>
      <c r="K11083" s="35" t="str">
        <f t="shared" si="1007"/>
        <v>Kampina &amp; Oisterwijkse Vennen_ZGH9190</v>
      </c>
      <c r="L11083" s="36">
        <f>VLOOKUP(D11083,DATA!A:F,5,FALSE)</f>
        <v>1.3726988247862192E-2</v>
      </c>
      <c r="M11083" s="37">
        <f>VLOOKUP(D11083,DATA!A:F,6,FALSE)</f>
        <v>1285.5</v>
      </c>
      <c r="N11083" s="36">
        <f t="shared" si="1008"/>
        <v>76.069593927266624</v>
      </c>
      <c r="O11083" s="36">
        <f t="shared" si="1009"/>
        <v>76.073132638626092</v>
      </c>
      <c r="P11083" s="36">
        <f t="shared" si="1010"/>
        <v>3.5387113594680386E-3</v>
      </c>
      <c r="Q11083" s="36">
        <f t="shared" si="1011"/>
        <v>5.5132273689785773E-2</v>
      </c>
    </row>
    <row r="11084" spans="1:17" x14ac:dyDescent="0.3">
      <c r="A11084" s="29">
        <v>2843181</v>
      </c>
      <c r="B11084" s="1">
        <v>133</v>
      </c>
      <c r="C11084" s="1" t="s">
        <v>17</v>
      </c>
      <c r="D11084" s="1" t="s">
        <v>41</v>
      </c>
      <c r="E11084" s="1" t="s">
        <v>42</v>
      </c>
      <c r="F11084" s="47">
        <v>1071</v>
      </c>
      <c r="G11084" s="34">
        <v>1557.88</v>
      </c>
      <c r="H11084" s="1" t="s">
        <v>218</v>
      </c>
      <c r="I11084" s="34">
        <v>1.6551E-2</v>
      </c>
      <c r="J11084" s="34">
        <v>828.91832999999997</v>
      </c>
      <c r="K11084" s="35" t="str">
        <f t="shared" si="1007"/>
        <v>Kampina &amp; Oisterwijkse Vennen_H4010A</v>
      </c>
      <c r="L11084" s="36">
        <f>VLOOKUP(D11084,DATA!A:F,5,FALSE)</f>
        <v>1.3726988247862192E-2</v>
      </c>
      <c r="M11084" s="37">
        <f>VLOOKUP(D11084,DATA!A:F,6,FALSE)</f>
        <v>1285.5</v>
      </c>
      <c r="N11084" s="36">
        <f t="shared" si="1008"/>
        <v>97.677341229442646</v>
      </c>
      <c r="O11084" s="36">
        <f t="shared" si="1009"/>
        <v>97.677856614352606</v>
      </c>
      <c r="P11084" s="36">
        <f t="shared" si="1010"/>
        <v>5.1538490995994835E-4</v>
      </c>
      <c r="Q11084" s="36">
        <f t="shared" si="1011"/>
        <v>4.2721199887120077E-3</v>
      </c>
    </row>
    <row r="11085" spans="1:17" x14ac:dyDescent="0.3">
      <c r="A11085" s="29">
        <v>2843181</v>
      </c>
      <c r="B11085" s="1">
        <v>133</v>
      </c>
      <c r="C11085" s="1" t="s">
        <v>17</v>
      </c>
      <c r="D11085" s="1" t="s">
        <v>89</v>
      </c>
      <c r="E11085" s="1" t="s">
        <v>54</v>
      </c>
      <c r="F11085" s="47">
        <v>714</v>
      </c>
      <c r="G11085" s="34">
        <v>1557.88</v>
      </c>
      <c r="H11085" s="1" t="s">
        <v>218</v>
      </c>
      <c r="I11085" s="34">
        <v>1.6551E-2</v>
      </c>
      <c r="J11085" s="34">
        <v>694.99536000000001</v>
      </c>
      <c r="K11085" s="35" t="str">
        <f t="shared" si="1007"/>
        <v>Kampina &amp; Oisterwijkse Vennen_L4030</v>
      </c>
      <c r="L11085" s="36">
        <f>VLOOKUP(D11085,DATA!A:F,5,FALSE)</f>
        <v>1.0986712608830001E-2</v>
      </c>
      <c r="M11085" s="37">
        <f>VLOOKUP(D11085,DATA!A:F,6,FALSE)</f>
        <v>982</v>
      </c>
      <c r="N11085" s="36">
        <f t="shared" si="1008"/>
        <v>99.821585112739243</v>
      </c>
      <c r="O11085" s="36">
        <f t="shared" si="1009"/>
        <v>99.821617495077874</v>
      </c>
      <c r="P11085" s="36">
        <f t="shared" si="1010"/>
        <v>3.2382338631009588E-5</v>
      </c>
      <c r="Q11085" s="36">
        <f t="shared" si="1011"/>
        <v>2.2505575094500417E-4</v>
      </c>
    </row>
    <row r="11086" spans="1:17" x14ac:dyDescent="0.3">
      <c r="A11086" s="29">
        <v>2843182</v>
      </c>
      <c r="B11086" s="1">
        <v>133</v>
      </c>
      <c r="C11086" s="1" t="s">
        <v>17</v>
      </c>
      <c r="D11086" s="1" t="s">
        <v>41</v>
      </c>
      <c r="E11086" s="1" t="s">
        <v>42</v>
      </c>
      <c r="F11086" s="47">
        <v>1071</v>
      </c>
      <c r="G11086" s="34">
        <v>1310.89</v>
      </c>
      <c r="H11086" s="1" t="s">
        <v>218</v>
      </c>
      <c r="I11086" s="34">
        <v>1.46698E-2</v>
      </c>
      <c r="J11086" s="34">
        <v>1982.4608000000001</v>
      </c>
      <c r="K11086" s="35" t="str">
        <f t="shared" si="1007"/>
        <v>Kampina &amp; Oisterwijkse Vennen_H4010A</v>
      </c>
      <c r="L11086" s="36">
        <f>VLOOKUP(D11086,DATA!A:F,5,FALSE)</f>
        <v>1.3726988247862192E-2</v>
      </c>
      <c r="M11086" s="37">
        <f>VLOOKUP(D11086,DATA!A:F,6,FALSE)</f>
        <v>1285.5</v>
      </c>
      <c r="N11086" s="36">
        <f t="shared" si="1008"/>
        <v>58.626063347812504</v>
      </c>
      <c r="O11086" s="36">
        <f t="shared" si="1009"/>
        <v>58.630947728299965</v>
      </c>
      <c r="P11086" s="36">
        <f t="shared" si="1010"/>
        <v>4.8843804874607599E-3</v>
      </c>
      <c r="Q11086" s="36">
        <f t="shared" si="1011"/>
        <v>9.6830928486758477E-2</v>
      </c>
    </row>
    <row r="11087" spans="1:17" x14ac:dyDescent="0.3">
      <c r="A11087" s="29">
        <v>2843182</v>
      </c>
      <c r="B11087" s="1">
        <v>133</v>
      </c>
      <c r="C11087" s="1" t="s">
        <v>17</v>
      </c>
      <c r="D11087" s="1" t="s">
        <v>89</v>
      </c>
      <c r="E11087" s="1" t="s">
        <v>54</v>
      </c>
      <c r="F11087" s="47">
        <v>714</v>
      </c>
      <c r="G11087" s="34">
        <v>1310.89</v>
      </c>
      <c r="H11087" s="1" t="s">
        <v>218</v>
      </c>
      <c r="I11087" s="34">
        <v>1.46698E-2</v>
      </c>
      <c r="J11087" s="34">
        <v>2508.6042000000002</v>
      </c>
      <c r="K11087" s="35" t="str">
        <f t="shared" si="1007"/>
        <v>Kampina &amp; Oisterwijkse Vennen_L4030</v>
      </c>
      <c r="L11087" s="36">
        <f>VLOOKUP(D11087,DATA!A:F,5,FALSE)</f>
        <v>1.0986712608830001E-2</v>
      </c>
      <c r="M11087" s="37">
        <f>VLOOKUP(D11087,DATA!A:F,6,FALSE)</f>
        <v>982</v>
      </c>
      <c r="N11087" s="36">
        <f t="shared" si="1008"/>
        <v>97.374824395170506</v>
      </c>
      <c r="O11087" s="36">
        <f t="shared" si="1009"/>
        <v>97.375236363513039</v>
      </c>
      <c r="P11087" s="36">
        <f t="shared" si="1010"/>
        <v>4.1196834253298675E-4</v>
      </c>
      <c r="Q11087" s="36">
        <f t="shared" si="1011"/>
        <v>1.0334655143452894E-2</v>
      </c>
    </row>
    <row r="11088" spans="1:17" x14ac:dyDescent="0.3">
      <c r="A11088" s="29">
        <v>2843184</v>
      </c>
      <c r="B11088" s="1">
        <v>133</v>
      </c>
      <c r="C11088" s="1" t="s">
        <v>17</v>
      </c>
      <c r="D11088" s="1" t="s">
        <v>70</v>
      </c>
      <c r="E11088" s="1" t="s">
        <v>71</v>
      </c>
      <c r="F11088" s="47">
        <v>1071</v>
      </c>
      <c r="G11088" s="34">
        <v>1954.09</v>
      </c>
      <c r="H11088" s="1" t="s">
        <v>218</v>
      </c>
      <c r="I11088" s="34">
        <v>2.6627000000000001E-2</v>
      </c>
      <c r="J11088" s="34">
        <v>2442.7321999999999</v>
      </c>
      <c r="K11088" s="35" t="str">
        <f t="shared" si="1007"/>
        <v>Kampina &amp; Oisterwijkse Vennen_H9120</v>
      </c>
      <c r="L11088" s="36">
        <f>VLOOKUP(D11088,DATA!A:F,5,FALSE)</f>
        <v>1.3726988247862192E-2</v>
      </c>
      <c r="M11088" s="37">
        <f>VLOOKUP(D11088,DATA!A:F,6,FALSE)</f>
        <v>1285.5</v>
      </c>
      <c r="N11088" s="36">
        <f t="shared" si="1008"/>
        <v>99.98966955787229</v>
      </c>
      <c r="O11088" s="36">
        <f t="shared" si="1009"/>
        <v>99.989673332657048</v>
      </c>
      <c r="P11088" s="36">
        <f t="shared" si="1010"/>
        <v>3.7747847585478667E-6</v>
      </c>
      <c r="Q11088" s="36">
        <f t="shared" si="1011"/>
        <v>9.2207882777740996E-5</v>
      </c>
    </row>
    <row r="11089" spans="1:17" x14ac:dyDescent="0.3">
      <c r="A11089" s="29">
        <v>2843184</v>
      </c>
      <c r="B11089" s="1">
        <v>133</v>
      </c>
      <c r="C11089" s="1" t="s">
        <v>17</v>
      </c>
      <c r="D11089" s="1" t="s">
        <v>22</v>
      </c>
      <c r="E11089" s="1" t="s">
        <v>23</v>
      </c>
      <c r="F11089" s="47">
        <v>1857</v>
      </c>
      <c r="G11089" s="34">
        <v>1954.09</v>
      </c>
      <c r="H11089" s="1" t="s">
        <v>218</v>
      </c>
      <c r="I11089" s="34">
        <v>2.6627000000000001E-2</v>
      </c>
      <c r="J11089" s="34">
        <v>3817.5990000000002</v>
      </c>
      <c r="K11089" s="35" t="str">
        <f t="shared" si="1007"/>
        <v>Kampina &amp; Oisterwijkse Vennen_H91E0C</v>
      </c>
      <c r="L11089" s="36">
        <f>VLOOKUP(D11089,DATA!A:F,5,FALSE)</f>
        <v>6.9280917156857415E-3</v>
      </c>
      <c r="M11089" s="37">
        <f>VLOOKUP(D11089,DATA!A:F,6,FALSE)</f>
        <v>2282</v>
      </c>
      <c r="N11089" s="36">
        <f t="shared" si="1008"/>
        <v>9.3486358235148614</v>
      </c>
      <c r="O11089" s="36">
        <f t="shared" si="1009"/>
        <v>9.3501992988022398</v>
      </c>
      <c r="P11089" s="36">
        <f t="shared" si="1010"/>
        <v>1.5634752873783242E-3</v>
      </c>
      <c r="Q11089" s="36">
        <f t="shared" si="1011"/>
        <v>5.9687216936202034E-2</v>
      </c>
    </row>
    <row r="11090" spans="1:17" x14ac:dyDescent="0.3">
      <c r="A11090" s="29">
        <v>2843185</v>
      </c>
      <c r="B11090" s="1">
        <v>133</v>
      </c>
      <c r="C11090" s="1" t="s">
        <v>17</v>
      </c>
      <c r="D11090" s="1" t="s">
        <v>77</v>
      </c>
      <c r="E11090" s="1" t="s">
        <v>78</v>
      </c>
      <c r="F11090" s="47">
        <v>786</v>
      </c>
      <c r="G11090" s="34">
        <v>1766</v>
      </c>
      <c r="H11090" s="1" t="s">
        <v>218</v>
      </c>
      <c r="I11090" s="34">
        <v>2.3619000000000001E-2</v>
      </c>
      <c r="J11090" s="34">
        <v>3648.3726000000001</v>
      </c>
      <c r="K11090" s="35" t="str">
        <f t="shared" si="1007"/>
        <v>Kampina &amp; Oisterwijkse Vennen_H6410</v>
      </c>
      <c r="L11090" s="36">
        <f>VLOOKUP(D11090,DATA!A:F,5,FALSE)</f>
        <v>1.2691547323993278E-2</v>
      </c>
      <c r="M11090" s="37">
        <f>VLOOKUP(D11090,DATA!A:F,6,FALSE)</f>
        <v>1018</v>
      </c>
      <c r="N11090" s="36">
        <f t="shared" si="1008"/>
        <v>99.992464895408503</v>
      </c>
      <c r="O11090" s="36">
        <f t="shared" si="1009"/>
        <v>99.992467153635303</v>
      </c>
      <c r="P11090" s="36">
        <f t="shared" si="1010"/>
        <v>2.2582268002224737E-6</v>
      </c>
      <c r="Q11090" s="36">
        <f t="shared" si="1011"/>
        <v>8.2388527825173473E-5</v>
      </c>
    </row>
    <row r="11091" spans="1:17" x14ac:dyDescent="0.3">
      <c r="A11091" s="29">
        <v>2843185</v>
      </c>
      <c r="B11091" s="1">
        <v>133</v>
      </c>
      <c r="C11091" s="1" t="s">
        <v>17</v>
      </c>
      <c r="D11091" s="1" t="s">
        <v>70</v>
      </c>
      <c r="E11091" s="1" t="s">
        <v>71</v>
      </c>
      <c r="F11091" s="47">
        <v>1071</v>
      </c>
      <c r="G11091" s="34">
        <v>1766</v>
      </c>
      <c r="H11091" s="1" t="s">
        <v>218</v>
      </c>
      <c r="I11091" s="34">
        <v>2.3619000000000001E-2</v>
      </c>
      <c r="J11091" s="34">
        <v>1177.5237</v>
      </c>
      <c r="K11091" s="35" t="str">
        <f t="shared" si="1007"/>
        <v>Kampina &amp; Oisterwijkse Vennen_H9120</v>
      </c>
      <c r="L11091" s="36">
        <f>VLOOKUP(D11091,DATA!A:F,5,FALSE)</f>
        <v>1.3726988247862192E-2</v>
      </c>
      <c r="M11091" s="37">
        <f>VLOOKUP(D11091,DATA!A:F,6,FALSE)</f>
        <v>1285.5</v>
      </c>
      <c r="N11091" s="36">
        <f t="shared" si="1008"/>
        <v>99.863579438949799</v>
      </c>
      <c r="O11091" s="36">
        <f t="shared" si="1009"/>
        <v>99.863623601436416</v>
      </c>
      <c r="P11091" s="36">
        <f t="shared" si="1010"/>
        <v>4.4162486616983188E-5</v>
      </c>
      <c r="Q11091" s="36">
        <f t="shared" si="1011"/>
        <v>5.2002374642430528E-4</v>
      </c>
    </row>
    <row r="11092" spans="1:17" x14ac:dyDescent="0.3">
      <c r="A11092" s="29">
        <v>2843186</v>
      </c>
      <c r="B11092" s="1">
        <v>133</v>
      </c>
      <c r="C11092" s="1" t="s">
        <v>17</v>
      </c>
      <c r="D11092" s="1" t="s">
        <v>77</v>
      </c>
      <c r="E11092" s="1" t="s">
        <v>78</v>
      </c>
      <c r="F11092" s="47">
        <v>786</v>
      </c>
      <c r="G11092" s="34">
        <v>1578.34</v>
      </c>
      <c r="H11092" s="1" t="s">
        <v>218</v>
      </c>
      <c r="I11092" s="34">
        <v>2.1239999999999998E-2</v>
      </c>
      <c r="J11092" s="34">
        <v>1131.3272999999999</v>
      </c>
      <c r="K11092" s="35" t="str">
        <f t="shared" si="1007"/>
        <v>Kampina &amp; Oisterwijkse Vennen_H6410</v>
      </c>
      <c r="L11092" s="36">
        <f>VLOOKUP(D11092,DATA!A:F,5,FALSE)</f>
        <v>1.2691547323993278E-2</v>
      </c>
      <c r="M11092" s="37">
        <f>VLOOKUP(D11092,DATA!A:F,6,FALSE)</f>
        <v>1018</v>
      </c>
      <c r="N11092" s="36">
        <f t="shared" si="1008"/>
        <v>99.91850606780514</v>
      </c>
      <c r="O11092" s="36">
        <f t="shared" si="1009"/>
        <v>99.918528015143153</v>
      </c>
      <c r="P11092" s="36">
        <f t="shared" si="1010"/>
        <v>2.1947338012751061E-5</v>
      </c>
      <c r="Q11092" s="36">
        <f t="shared" si="1011"/>
        <v>2.4829622656153018E-4</v>
      </c>
    </row>
    <row r="11093" spans="1:17" x14ac:dyDescent="0.3">
      <c r="A11093" s="29">
        <v>2843186</v>
      </c>
      <c r="B11093" s="1">
        <v>133</v>
      </c>
      <c r="C11093" s="1" t="s">
        <v>17</v>
      </c>
      <c r="D11093" s="1" t="s">
        <v>70</v>
      </c>
      <c r="E11093" s="1" t="s">
        <v>71</v>
      </c>
      <c r="F11093" s="47">
        <v>1071</v>
      </c>
      <c r="G11093" s="34">
        <v>1578.34</v>
      </c>
      <c r="H11093" s="1" t="s">
        <v>218</v>
      </c>
      <c r="I11093" s="34">
        <v>2.1239999999999998E-2</v>
      </c>
      <c r="J11093" s="34">
        <v>2227.0385999999999</v>
      </c>
      <c r="K11093" s="35" t="str">
        <f t="shared" si="1007"/>
        <v>Kampina &amp; Oisterwijkse Vennen_H9120</v>
      </c>
      <c r="L11093" s="36">
        <f>VLOOKUP(D11093,DATA!A:F,5,FALSE)</f>
        <v>1.3726988247862192E-2</v>
      </c>
      <c r="M11093" s="37">
        <f>VLOOKUP(D11093,DATA!A:F,6,FALSE)</f>
        <v>1285.5</v>
      </c>
      <c r="N11093" s="36">
        <f t="shared" si="1008"/>
        <v>98.236038901297206</v>
      </c>
      <c r="O11093" s="36">
        <f t="shared" si="1009"/>
        <v>98.236544060818503</v>
      </c>
      <c r="P11093" s="36">
        <f t="shared" si="1010"/>
        <v>5.0515952129615016E-4</v>
      </c>
      <c r="Q11093" s="36">
        <f t="shared" si="1011"/>
        <v>1.1250097530840483E-2</v>
      </c>
    </row>
    <row r="11094" spans="1:17" x14ac:dyDescent="0.3">
      <c r="A11094" s="29">
        <v>2843186</v>
      </c>
      <c r="B11094" s="1">
        <v>133</v>
      </c>
      <c r="C11094" s="1" t="s">
        <v>17</v>
      </c>
      <c r="D11094" s="1" t="s">
        <v>59</v>
      </c>
      <c r="E11094" s="1" t="s">
        <v>60</v>
      </c>
      <c r="F11094" s="47">
        <v>1071</v>
      </c>
      <c r="G11094" s="34">
        <v>1578.34</v>
      </c>
      <c r="H11094" s="1" t="s">
        <v>218</v>
      </c>
      <c r="I11094" s="34">
        <v>2.1239999999999998E-2</v>
      </c>
      <c r="J11094" s="34">
        <v>1102.3653999999999</v>
      </c>
      <c r="K11094" s="35" t="str">
        <f t="shared" si="1007"/>
        <v>Kampina &amp; Oisterwijkse Vennen_H9190</v>
      </c>
      <c r="L11094" s="36">
        <f>VLOOKUP(D11094,DATA!A:F,5,FALSE)</f>
        <v>1.3726988247862192E-2</v>
      </c>
      <c r="M11094" s="37">
        <f>VLOOKUP(D11094,DATA!A:F,6,FALSE)</f>
        <v>1285.5</v>
      </c>
      <c r="N11094" s="36">
        <f t="shared" si="1008"/>
        <v>98.236038901297206</v>
      </c>
      <c r="O11094" s="36">
        <f t="shared" si="1009"/>
        <v>98.236544060818503</v>
      </c>
      <c r="P11094" s="36">
        <f t="shared" si="1010"/>
        <v>5.0515952129615016E-4</v>
      </c>
      <c r="Q11094" s="36">
        <f t="shared" si="1011"/>
        <v>5.5687037775743907E-3</v>
      </c>
    </row>
    <row r="11095" spans="1:17" x14ac:dyDescent="0.3">
      <c r="A11095" s="29">
        <v>2843187</v>
      </c>
      <c r="B11095" s="1">
        <v>133</v>
      </c>
      <c r="C11095" s="1" t="s">
        <v>17</v>
      </c>
      <c r="D11095" s="1" t="s">
        <v>53</v>
      </c>
      <c r="E11095" s="1" t="s">
        <v>54</v>
      </c>
      <c r="F11095" s="47">
        <v>714</v>
      </c>
      <c r="G11095" s="34">
        <v>1656.04</v>
      </c>
      <c r="H11095" s="1" t="s">
        <v>218</v>
      </c>
      <c r="I11095" s="34">
        <v>2.2388999999999999E-2</v>
      </c>
      <c r="J11095" s="34">
        <v>864.43115</v>
      </c>
      <c r="K11095" s="35" t="str">
        <f t="shared" si="1007"/>
        <v>Kampina &amp; Oisterwijkse Vennen_H4030</v>
      </c>
      <c r="L11095" s="36">
        <f>VLOOKUP(D11095,DATA!A:F,5,FALSE)</f>
        <v>1.0986712608830001E-2</v>
      </c>
      <c r="M11095" s="37">
        <f>VLOOKUP(D11095,DATA!A:F,6,FALSE)</f>
        <v>982</v>
      </c>
      <c r="N11095" s="36">
        <f t="shared" si="1008"/>
        <v>99.939245936258388</v>
      </c>
      <c r="O11095" s="36">
        <f t="shared" si="1009"/>
        <v>99.939260869720798</v>
      </c>
      <c r="P11095" s="36">
        <f t="shared" si="1010"/>
        <v>1.4933462409771892E-5</v>
      </c>
      <c r="Q11095" s="36">
        <f t="shared" si="1011"/>
        <v>1.2908950084360887E-4</v>
      </c>
    </row>
    <row r="11096" spans="1:17" x14ac:dyDescent="0.3">
      <c r="A11096" s="29">
        <v>2843187</v>
      </c>
      <c r="B11096" s="1">
        <v>133</v>
      </c>
      <c r="C11096" s="1" t="s">
        <v>17</v>
      </c>
      <c r="D11096" s="1" t="s">
        <v>59</v>
      </c>
      <c r="E11096" s="1" t="s">
        <v>60</v>
      </c>
      <c r="F11096" s="47">
        <v>1071</v>
      </c>
      <c r="G11096" s="34">
        <v>1656.04</v>
      </c>
      <c r="H11096" s="1" t="s">
        <v>218</v>
      </c>
      <c r="I11096" s="34">
        <v>2.2388999999999999E-2</v>
      </c>
      <c r="J11096" s="34">
        <v>648.28687000000002</v>
      </c>
      <c r="K11096" s="35" t="str">
        <f t="shared" si="1007"/>
        <v>Kampina &amp; Oisterwijkse Vennen_H9190</v>
      </c>
      <c r="L11096" s="36">
        <f>VLOOKUP(D11096,DATA!A:F,5,FALSE)</f>
        <v>1.3726988247862192E-2</v>
      </c>
      <c r="M11096" s="37">
        <f>VLOOKUP(D11096,DATA!A:F,6,FALSE)</f>
        <v>1285.5</v>
      </c>
      <c r="N11096" s="36">
        <f t="shared" si="1008"/>
        <v>99.385772107757916</v>
      </c>
      <c r="O11096" s="36">
        <f t="shared" si="1009"/>
        <v>99.385959692622009</v>
      </c>
      <c r="P11096" s="36">
        <f t="shared" si="1010"/>
        <v>1.8758486409353736E-4</v>
      </c>
      <c r="Q11096" s="36">
        <f t="shared" si="1011"/>
        <v>1.2160880440257472E-3</v>
      </c>
    </row>
    <row r="11097" spans="1:17" x14ac:dyDescent="0.3">
      <c r="A11097" s="29">
        <v>2843188</v>
      </c>
      <c r="B11097" s="1">
        <v>133</v>
      </c>
      <c r="C11097" s="1" t="s">
        <v>17</v>
      </c>
      <c r="D11097" s="1" t="s">
        <v>53</v>
      </c>
      <c r="E11097" s="1" t="s">
        <v>54</v>
      </c>
      <c r="F11097" s="47">
        <v>714</v>
      </c>
      <c r="G11097" s="34">
        <v>1425.71</v>
      </c>
      <c r="H11097" s="1" t="s">
        <v>218</v>
      </c>
      <c r="I11097" s="34">
        <v>1.8036199999999999E-2</v>
      </c>
      <c r="J11097" s="34">
        <v>1232.0913</v>
      </c>
      <c r="K11097" s="35" t="str">
        <f t="shared" si="1007"/>
        <v>Kampina &amp; Oisterwijkse Vennen_H4030</v>
      </c>
      <c r="L11097" s="36">
        <f>VLOOKUP(D11097,DATA!A:F,5,FALSE)</f>
        <v>1.0986712608830001E-2</v>
      </c>
      <c r="M11097" s="37">
        <f>VLOOKUP(D11097,DATA!A:F,6,FALSE)</f>
        <v>982</v>
      </c>
      <c r="N11097" s="36">
        <f t="shared" si="1008"/>
        <v>99.242211389228629</v>
      </c>
      <c r="O11097" s="36">
        <f t="shared" si="1009"/>
        <v>99.242360399064637</v>
      </c>
      <c r="P11097" s="36">
        <f t="shared" si="1010"/>
        <v>1.490098360079628E-4</v>
      </c>
      <c r="Q11097" s="36">
        <f t="shared" si="1011"/>
        <v>1.8359372255983772E-3</v>
      </c>
    </row>
    <row r="11098" spans="1:17" x14ac:dyDescent="0.3">
      <c r="A11098" s="29">
        <v>2843188</v>
      </c>
      <c r="B11098" s="1">
        <v>133</v>
      </c>
      <c r="C11098" s="1" t="s">
        <v>17</v>
      </c>
      <c r="D11098" s="1" t="s">
        <v>70</v>
      </c>
      <c r="E11098" s="1" t="s">
        <v>71</v>
      </c>
      <c r="F11098" s="47">
        <v>1071</v>
      </c>
      <c r="G11098" s="34">
        <v>1425.71</v>
      </c>
      <c r="H11098" s="1" t="s">
        <v>218</v>
      </c>
      <c r="I11098" s="34">
        <v>1.8036199999999999E-2</v>
      </c>
      <c r="J11098" s="34">
        <v>13.804218000000001</v>
      </c>
      <c r="K11098" s="35" t="str">
        <f t="shared" si="1007"/>
        <v>Kampina &amp; Oisterwijkse Vennen_H9120</v>
      </c>
      <c r="L11098" s="36">
        <f>VLOOKUP(D11098,DATA!A:F,5,FALSE)</f>
        <v>1.3726988247862192E-2</v>
      </c>
      <c r="M11098" s="37">
        <f>VLOOKUP(D11098,DATA!A:F,6,FALSE)</f>
        <v>1285.5</v>
      </c>
      <c r="N11098" s="36">
        <f t="shared" si="1008"/>
        <v>87.265729725688132</v>
      </c>
      <c r="O11098" s="36">
        <f t="shared" si="1009"/>
        <v>87.268480772765059</v>
      </c>
      <c r="P11098" s="36">
        <f t="shared" si="1010"/>
        <v>2.7510470769271933E-3</v>
      </c>
      <c r="Q11098" s="36">
        <f t="shared" si="1011"/>
        <v>3.7976053578165747E-4</v>
      </c>
    </row>
    <row r="11099" spans="1:17" x14ac:dyDescent="0.3">
      <c r="A11099" s="29">
        <v>2843189</v>
      </c>
      <c r="B11099" s="1">
        <v>133</v>
      </c>
      <c r="C11099" s="1" t="s">
        <v>17</v>
      </c>
      <c r="D11099" s="1" t="s">
        <v>81</v>
      </c>
      <c r="E11099" s="1" t="s">
        <v>42</v>
      </c>
      <c r="F11099" s="47">
        <v>1071</v>
      </c>
      <c r="G11099" s="34">
        <v>1141.6400000000001</v>
      </c>
      <c r="H11099" s="1" t="s">
        <v>218</v>
      </c>
      <c r="I11099" s="34">
        <v>1.45162E-2</v>
      </c>
      <c r="J11099" s="34">
        <v>1992.4186999999999</v>
      </c>
      <c r="K11099" s="35" t="str">
        <f t="shared" si="1007"/>
        <v>Kampina &amp; Oisterwijkse Vennen_ZGH4010A</v>
      </c>
      <c r="L11099" s="36">
        <f>VLOOKUP(D11099,DATA!A:F,5,FALSE)</f>
        <v>1.3726988247862192E-2</v>
      </c>
      <c r="M11099" s="37">
        <f>VLOOKUP(D11099,DATA!A:F,6,FALSE)</f>
        <v>1285.5</v>
      </c>
      <c r="N11099" s="36">
        <f t="shared" si="1008"/>
        <v>12.187804948875975</v>
      </c>
      <c r="O11099" s="36">
        <f t="shared" si="1009"/>
        <v>12.189937705285475</v>
      </c>
      <c r="P11099" s="36">
        <f t="shared" si="1010"/>
        <v>2.1327564094999474E-3</v>
      </c>
      <c r="Q11099" s="36">
        <f t="shared" si="1011"/>
        <v>4.2493437528325524E-2</v>
      </c>
    </row>
    <row r="11100" spans="1:17" x14ac:dyDescent="0.3">
      <c r="A11100" s="29">
        <v>2843189</v>
      </c>
      <c r="B11100" s="1">
        <v>133</v>
      </c>
      <c r="C11100" s="1" t="s">
        <v>17</v>
      </c>
      <c r="D11100" s="1" t="s">
        <v>53</v>
      </c>
      <c r="E11100" s="1" t="s">
        <v>54</v>
      </c>
      <c r="F11100" s="47">
        <v>714</v>
      </c>
      <c r="G11100" s="34">
        <v>1141.6400000000001</v>
      </c>
      <c r="H11100" s="1" t="s">
        <v>218</v>
      </c>
      <c r="I11100" s="34">
        <v>1.45162E-2</v>
      </c>
      <c r="J11100" s="34">
        <v>6239.1509999999998</v>
      </c>
      <c r="K11100" s="35" t="str">
        <f t="shared" si="1007"/>
        <v>Kampina &amp; Oisterwijkse Vennen_H4030</v>
      </c>
      <c r="L11100" s="36">
        <f>VLOOKUP(D11100,DATA!A:F,5,FALSE)</f>
        <v>1.0986712608830001E-2</v>
      </c>
      <c r="M11100" s="37">
        <f>VLOOKUP(D11100,DATA!A:F,6,FALSE)</f>
        <v>982</v>
      </c>
      <c r="N11100" s="36">
        <f t="shared" si="1008"/>
        <v>85.244639587350775</v>
      </c>
      <c r="O11100" s="36">
        <f t="shared" si="1009"/>
        <v>85.246645505447646</v>
      </c>
      <c r="P11100" s="36">
        <f t="shared" si="1010"/>
        <v>2.0059180968701185E-3</v>
      </c>
      <c r="Q11100" s="36">
        <f t="shared" si="1011"/>
        <v>0.12515225900005297</v>
      </c>
    </row>
    <row r="11101" spans="1:17" x14ac:dyDescent="0.3">
      <c r="A11101" s="29">
        <v>2843190</v>
      </c>
      <c r="B11101" s="1">
        <v>133</v>
      </c>
      <c r="C11101" s="1" t="s">
        <v>17</v>
      </c>
      <c r="D11101" s="1" t="s">
        <v>81</v>
      </c>
      <c r="E11101" s="1" t="s">
        <v>42</v>
      </c>
      <c r="F11101" s="47">
        <v>1071</v>
      </c>
      <c r="G11101" s="34">
        <v>1150.01</v>
      </c>
      <c r="H11101" s="1" t="s">
        <v>218</v>
      </c>
      <c r="I11101" s="34">
        <v>1.50002E-2</v>
      </c>
      <c r="J11101" s="34">
        <v>626.25620000000004</v>
      </c>
      <c r="K11101" s="35" t="str">
        <f t="shared" si="1007"/>
        <v>Kampina &amp; Oisterwijkse Vennen_ZGH4010A</v>
      </c>
      <c r="L11101" s="36">
        <f>VLOOKUP(D11101,DATA!A:F,5,FALSE)</f>
        <v>1.3726988247862192E-2</v>
      </c>
      <c r="M11101" s="37">
        <f>VLOOKUP(D11101,DATA!A:F,6,FALSE)</f>
        <v>1285.5</v>
      </c>
      <c r="N11101" s="36">
        <f t="shared" si="1008"/>
        <v>13.471824746248032</v>
      </c>
      <c r="O11101" s="36">
        <f t="shared" si="1009"/>
        <v>13.474225175696338</v>
      </c>
      <c r="P11101" s="36">
        <f t="shared" si="1010"/>
        <v>2.4004294483059851E-3</v>
      </c>
      <c r="Q11101" s="36">
        <f t="shared" si="1011"/>
        <v>1.5032838246642028E-2</v>
      </c>
    </row>
    <row r="11102" spans="1:17" x14ac:dyDescent="0.3">
      <c r="A11102" s="29">
        <v>2844669</v>
      </c>
      <c r="B11102" s="1">
        <v>133</v>
      </c>
      <c r="C11102" s="1" t="s">
        <v>17</v>
      </c>
      <c r="D11102" s="1" t="s">
        <v>57</v>
      </c>
      <c r="E11102" s="1" t="s">
        <v>58</v>
      </c>
      <c r="F11102" s="47">
        <v>714</v>
      </c>
      <c r="G11102" s="34">
        <v>1829.32</v>
      </c>
      <c r="H11102" s="1" t="s">
        <v>218</v>
      </c>
      <c r="I11102" s="34">
        <v>1.05205E-2</v>
      </c>
      <c r="J11102" s="34">
        <v>4.3262977999999999</v>
      </c>
      <c r="K11102" s="35" t="str">
        <f t="shared" si="1007"/>
        <v>Kampina &amp; Oisterwijkse Vennen_H3160</v>
      </c>
      <c r="L11102" s="36">
        <f>VLOOKUP(D11102,DATA!A:F,5,FALSE)</f>
        <v>1.0986712608830001E-2</v>
      </c>
      <c r="M11102" s="37">
        <f>VLOOKUP(D11102,DATA!A:F,6,FALSE)</f>
        <v>982</v>
      </c>
      <c r="N11102" s="36">
        <f t="shared" si="1008"/>
        <v>99.990942677379067</v>
      </c>
      <c r="O11102" s="36">
        <f t="shared" si="1009"/>
        <v>99.990943724120825</v>
      </c>
      <c r="P11102" s="36">
        <f t="shared" si="1010"/>
        <v>1.0467417581594418E-6</v>
      </c>
      <c r="Q11102" s="36">
        <f t="shared" si="1011"/>
        <v>4.5285165654933254E-8</v>
      </c>
    </row>
    <row r="11103" spans="1:17" x14ac:dyDescent="0.3">
      <c r="A11103" s="29">
        <v>2844670</v>
      </c>
      <c r="B11103" s="1">
        <v>133</v>
      </c>
      <c r="C11103" s="1" t="s">
        <v>17</v>
      </c>
      <c r="D11103" s="1" t="s">
        <v>57</v>
      </c>
      <c r="E11103" s="1" t="s">
        <v>58</v>
      </c>
      <c r="F11103" s="47">
        <v>714</v>
      </c>
      <c r="G11103" s="34">
        <v>1637.76</v>
      </c>
      <c r="H11103" s="1" t="s">
        <v>218</v>
      </c>
      <c r="I11103" s="34">
        <v>8.9531999999999997E-3</v>
      </c>
      <c r="J11103" s="34">
        <v>4311.0119999999997</v>
      </c>
      <c r="K11103" s="35" t="str">
        <f t="shared" si="1007"/>
        <v>Kampina &amp; Oisterwijkse Vennen_H3160</v>
      </c>
      <c r="L11103" s="36">
        <f>VLOOKUP(D11103,DATA!A:F,5,FALSE)</f>
        <v>1.0986712608830001E-2</v>
      </c>
      <c r="M11103" s="37">
        <f>VLOOKUP(D11103,DATA!A:F,6,FALSE)</f>
        <v>982</v>
      </c>
      <c r="N11103" s="36">
        <f t="shared" si="1008"/>
        <v>99.925742709912541</v>
      </c>
      <c r="O11103" s="36">
        <f t="shared" si="1009"/>
        <v>99.925750008540135</v>
      </c>
      <c r="P11103" s="36">
        <f t="shared" si="1010"/>
        <v>7.2986275938546896E-6</v>
      </c>
      <c r="Q11103" s="36">
        <f t="shared" si="1011"/>
        <v>3.1464471140638692E-4</v>
      </c>
    </row>
    <row r="11104" spans="1:17" x14ac:dyDescent="0.3">
      <c r="A11104" s="29">
        <v>2844676</v>
      </c>
      <c r="B11104" s="1">
        <v>133</v>
      </c>
      <c r="C11104" s="1" t="s">
        <v>17</v>
      </c>
      <c r="D11104" s="1" t="s">
        <v>31</v>
      </c>
      <c r="E11104" s="1" t="s">
        <v>32</v>
      </c>
      <c r="F11104" s="47">
        <v>1786</v>
      </c>
      <c r="G11104" s="34">
        <v>1841.81</v>
      </c>
      <c r="H11104" s="1" t="s">
        <v>218</v>
      </c>
      <c r="I11104" s="34">
        <v>1.21496E-2</v>
      </c>
      <c r="J11104" s="34">
        <v>175.77383</v>
      </c>
      <c r="K11104" s="35" t="str">
        <f t="shared" si="1007"/>
        <v>Kampina &amp; Oisterwijkse Vennen_Lg03</v>
      </c>
      <c r="L11104" s="36">
        <f>VLOOKUP(D11104,DATA!A:F,5,FALSE)</f>
        <v>6.9280917156857415E-3</v>
      </c>
      <c r="M11104" s="37">
        <f>VLOOKUP(D11104,DATA!A:F,6,FALSE)</f>
        <v>2211</v>
      </c>
      <c r="N11104" s="36">
        <f t="shared" si="1008"/>
        <v>7.1905408042470658</v>
      </c>
      <c r="O11104" s="36">
        <f t="shared" si="1009"/>
        <v>7.1911025568001747</v>
      </c>
      <c r="P11104" s="36">
        <f t="shared" si="1010"/>
        <v>5.6175255310897398E-4</v>
      </c>
      <c r="Q11104" s="36">
        <f t="shared" si="1011"/>
        <v>9.8741397772242768E-4</v>
      </c>
    </row>
    <row r="11105" spans="1:17" x14ac:dyDescent="0.3">
      <c r="A11105" s="29">
        <v>2844677</v>
      </c>
      <c r="B11105" s="1">
        <v>133</v>
      </c>
      <c r="C11105" s="1" t="s">
        <v>17</v>
      </c>
      <c r="D11105" s="1" t="s">
        <v>57</v>
      </c>
      <c r="E11105" s="1" t="s">
        <v>58</v>
      </c>
      <c r="F11105" s="47">
        <v>714</v>
      </c>
      <c r="G11105" s="34">
        <v>1749.63</v>
      </c>
      <c r="H11105" s="1" t="s">
        <v>218</v>
      </c>
      <c r="I11105" s="34">
        <v>1.1141399999999999E-2</v>
      </c>
      <c r="J11105" s="34">
        <v>288.22537</v>
      </c>
      <c r="K11105" s="35" t="str">
        <f t="shared" si="1007"/>
        <v>Kampina &amp; Oisterwijkse Vennen_H3160</v>
      </c>
      <c r="L11105" s="36">
        <f>VLOOKUP(D11105,DATA!A:F,5,FALSE)</f>
        <v>1.0986712608830001E-2</v>
      </c>
      <c r="M11105" s="37">
        <f>VLOOKUP(D11105,DATA!A:F,6,FALSE)</f>
        <v>982</v>
      </c>
      <c r="N11105" s="36">
        <f t="shared" si="1008"/>
        <v>99.978263825946911</v>
      </c>
      <c r="O11105" s="36">
        <f t="shared" si="1009"/>
        <v>99.978266485873533</v>
      </c>
      <c r="P11105" s="36">
        <f t="shared" si="1010"/>
        <v>2.6599266220728168E-6</v>
      </c>
      <c r="Q11105" s="36">
        <f t="shared" si="1011"/>
        <v>7.6665833481978776E-6</v>
      </c>
    </row>
    <row r="11106" spans="1:17" x14ac:dyDescent="0.3">
      <c r="A11106" s="29">
        <v>2844678</v>
      </c>
      <c r="B11106" s="1">
        <v>133</v>
      </c>
      <c r="C11106" s="1" t="s">
        <v>17</v>
      </c>
      <c r="D11106" s="1" t="s">
        <v>22</v>
      </c>
      <c r="E11106" s="1" t="s">
        <v>23</v>
      </c>
      <c r="F11106" s="47">
        <v>1857</v>
      </c>
      <c r="G11106" s="34">
        <v>1873.25</v>
      </c>
      <c r="H11106" s="1" t="s">
        <v>218</v>
      </c>
      <c r="I11106" s="34">
        <v>1.22741E-2</v>
      </c>
      <c r="J11106" s="34">
        <v>5054.4242999999997</v>
      </c>
      <c r="K11106" s="35" t="str">
        <f t="shared" si="1007"/>
        <v>Kampina &amp; Oisterwijkse Vennen_H91E0C</v>
      </c>
      <c r="L11106" s="36">
        <f>VLOOKUP(D11106,DATA!A:F,5,FALSE)</f>
        <v>6.9280917156857415E-3</v>
      </c>
      <c r="M11106" s="37">
        <f>VLOOKUP(D11106,DATA!A:F,6,FALSE)</f>
        <v>2282</v>
      </c>
      <c r="N11106" s="36">
        <f t="shared" si="1008"/>
        <v>5.5626738994230234</v>
      </c>
      <c r="O11106" s="36">
        <f t="shared" si="1009"/>
        <v>5.5631206313376502</v>
      </c>
      <c r="P11106" s="36">
        <f t="shared" si="1010"/>
        <v>4.4673191462685224E-4</v>
      </c>
      <c r="Q11106" s="36">
        <f t="shared" si="1011"/>
        <v>2.2579726448754875E-2</v>
      </c>
    </row>
    <row r="11107" spans="1:17" x14ac:dyDescent="0.3">
      <c r="A11107" s="29">
        <v>2844678</v>
      </c>
      <c r="B11107" s="1">
        <v>133</v>
      </c>
      <c r="C11107" s="1" t="s">
        <v>17</v>
      </c>
      <c r="D11107" s="1" t="s">
        <v>25</v>
      </c>
      <c r="E11107" s="1" t="s">
        <v>23</v>
      </c>
      <c r="F11107" s="47">
        <v>1857</v>
      </c>
      <c r="G11107" s="34">
        <v>1873.25</v>
      </c>
      <c r="H11107" s="1" t="s">
        <v>218</v>
      </c>
      <c r="I11107" s="34">
        <v>1.22741E-2</v>
      </c>
      <c r="J11107" s="34">
        <v>256.01553000000001</v>
      </c>
      <c r="K11107" s="35" t="str">
        <f t="shared" si="1007"/>
        <v>Kampina &amp; Oisterwijkse Vennen_ZGH91E0C</v>
      </c>
      <c r="L11107" s="36">
        <f>VLOOKUP(D11107,DATA!A:F,5,FALSE)</f>
        <v>6.9280917156857415E-3</v>
      </c>
      <c r="M11107" s="37">
        <f>VLOOKUP(D11107,DATA!A:F,6,FALSE)</f>
        <v>2282</v>
      </c>
      <c r="N11107" s="36">
        <f t="shared" si="1008"/>
        <v>5.5626738994230234</v>
      </c>
      <c r="O11107" s="36">
        <f t="shared" si="1009"/>
        <v>5.5631206313376502</v>
      </c>
      <c r="P11107" s="36">
        <f t="shared" si="1010"/>
        <v>4.4673191462685224E-4</v>
      </c>
      <c r="Q11107" s="36">
        <f t="shared" si="1011"/>
        <v>1.1437030789110832E-3</v>
      </c>
    </row>
    <row r="11108" spans="1:17" x14ac:dyDescent="0.3">
      <c r="A11108" s="30">
        <v>2844682</v>
      </c>
      <c r="B11108" s="14">
        <v>133</v>
      </c>
      <c r="C11108" s="14" t="s">
        <v>17</v>
      </c>
      <c r="D11108" s="14" t="s">
        <v>88</v>
      </c>
      <c r="E11108" s="14" t="s">
        <v>56</v>
      </c>
      <c r="F11108" s="48">
        <v>500</v>
      </c>
      <c r="G11108" s="38">
        <v>1795.58</v>
      </c>
      <c r="H11108" s="14" t="s">
        <v>218</v>
      </c>
      <c r="I11108" s="38">
        <v>1.1807399999999999E-2</v>
      </c>
      <c r="J11108" s="38">
        <v>789.36030000000005</v>
      </c>
      <c r="K11108" s="39" t="str">
        <f t="shared" si="1007"/>
        <v>Kampina &amp; Oisterwijkse Vennen_ZGH3130</v>
      </c>
      <c r="L11108" s="40">
        <f>VLOOKUP(D11108,DATA!A:F,5,FALSE)</f>
        <v>0</v>
      </c>
      <c r="M11108" s="41">
        <f>VLOOKUP(D11108,DATA!A:F,6,FALSE)</f>
        <v>3.5</v>
      </c>
      <c r="N11108" s="40">
        <f t="shared" si="1008"/>
        <v>50</v>
      </c>
      <c r="O11108" s="40">
        <f t="shared" si="1009"/>
        <v>50</v>
      </c>
      <c r="P11108" s="40">
        <f>J11108/10000*I11108</f>
        <v>9.3202928062199994E-4</v>
      </c>
      <c r="Q11108" s="40">
        <f>IF(AND(H11108&lt;&gt;"below",I11108&gt;=0.005),M11108*P11108,0)</f>
        <v>3.2621024821769999E-3</v>
      </c>
    </row>
    <row r="11109" spans="1:17" x14ac:dyDescent="0.3">
      <c r="A11109" s="29">
        <v>2844687</v>
      </c>
      <c r="B11109" s="1">
        <v>133</v>
      </c>
      <c r="C11109" s="1" t="s">
        <v>17</v>
      </c>
      <c r="D11109" s="1" t="s">
        <v>85</v>
      </c>
      <c r="E11109" s="1" t="s">
        <v>60</v>
      </c>
      <c r="F11109" s="47">
        <v>1071</v>
      </c>
      <c r="G11109" s="34">
        <v>1431.51</v>
      </c>
      <c r="H11109" s="1" t="s">
        <v>218</v>
      </c>
      <c r="I11109" s="34">
        <v>9.7064999999999999E-3</v>
      </c>
      <c r="J11109" s="34">
        <v>5025.9717000000001</v>
      </c>
      <c r="K11109" s="35" t="str">
        <f t="shared" si="1007"/>
        <v>Kampina &amp; Oisterwijkse Vennen_ZGH9190</v>
      </c>
      <c r="L11109" s="36">
        <f>VLOOKUP(D11109,DATA!A:F,5,FALSE)</f>
        <v>1.3726988247862192E-2</v>
      </c>
      <c r="M11109" s="37">
        <f>VLOOKUP(D11109,DATA!A:F,6,FALSE)</f>
        <v>1285.5</v>
      </c>
      <c r="N11109" s="36">
        <f t="shared" si="1008"/>
        <v>88.124546266790034</v>
      </c>
      <c r="O11109" s="36">
        <f t="shared" si="1009"/>
        <v>88.125940588422878</v>
      </c>
      <c r="P11109" s="36">
        <f t="shared" si="1010"/>
        <v>1.3943216328442531E-3</v>
      </c>
      <c r="Q11109" s="36">
        <f t="shared" si="1011"/>
        <v>7.007821067373006E-2</v>
      </c>
    </row>
    <row r="11110" spans="1:17" x14ac:dyDescent="0.3">
      <c r="A11110" s="29">
        <v>2844689</v>
      </c>
      <c r="B11110" s="1">
        <v>133</v>
      </c>
      <c r="C11110" s="1" t="s">
        <v>17</v>
      </c>
      <c r="D11110" s="1" t="s">
        <v>57</v>
      </c>
      <c r="E11110" s="1" t="s">
        <v>58</v>
      </c>
      <c r="F11110" s="47">
        <v>714</v>
      </c>
      <c r="G11110" s="34">
        <v>1715.17</v>
      </c>
      <c r="H11110" s="1" t="s">
        <v>218</v>
      </c>
      <c r="I11110" s="34">
        <v>1.3591000000000001E-2</v>
      </c>
      <c r="J11110" s="34">
        <v>324.57895000000002</v>
      </c>
      <c r="K11110" s="35" t="str">
        <f t="shared" si="1007"/>
        <v>Kampina &amp; Oisterwijkse Vennen_H3160</v>
      </c>
      <c r="L11110" s="36">
        <f>VLOOKUP(D11110,DATA!A:F,5,FALSE)</f>
        <v>1.0986712608830001E-2</v>
      </c>
      <c r="M11110" s="37">
        <f>VLOOKUP(D11110,DATA!A:F,6,FALSE)</f>
        <v>982</v>
      </c>
      <c r="N11110" s="36">
        <f t="shared" si="1008"/>
        <v>99.9682631025251</v>
      </c>
      <c r="O11110" s="36">
        <f t="shared" si="1009"/>
        <v>99.968267839634237</v>
      </c>
      <c r="P11110" s="36">
        <f t="shared" si="1010"/>
        <v>4.7371091369541318E-6</v>
      </c>
      <c r="Q11110" s="36">
        <f t="shared" si="1011"/>
        <v>1.5375659097079785E-5</v>
      </c>
    </row>
    <row r="11111" spans="1:17" x14ac:dyDescent="0.3">
      <c r="A11111" s="29">
        <v>2844689</v>
      </c>
      <c r="B11111" s="1">
        <v>133</v>
      </c>
      <c r="C11111" s="1" t="s">
        <v>17</v>
      </c>
      <c r="D11111" s="1" t="s">
        <v>67</v>
      </c>
      <c r="E11111" s="1" t="s">
        <v>58</v>
      </c>
      <c r="F11111" s="47">
        <v>714</v>
      </c>
      <c r="G11111" s="34">
        <v>1715.17</v>
      </c>
      <c r="H11111" s="1" t="s">
        <v>218</v>
      </c>
      <c r="I11111" s="34">
        <v>1.3591000000000001E-2</v>
      </c>
      <c r="J11111" s="34">
        <v>1833.3426999999999</v>
      </c>
      <c r="K11111" s="35" t="str">
        <f t="shared" si="1007"/>
        <v>Kampina &amp; Oisterwijkse Vennen_ZGH3160</v>
      </c>
      <c r="L11111" s="36">
        <f>VLOOKUP(D11111,DATA!A:F,5,FALSE)</f>
        <v>1.0986712608830001E-2</v>
      </c>
      <c r="M11111" s="37">
        <f>VLOOKUP(D11111,DATA!A:F,6,FALSE)</f>
        <v>982</v>
      </c>
      <c r="N11111" s="36">
        <f t="shared" si="1008"/>
        <v>99.9682631025251</v>
      </c>
      <c r="O11111" s="36">
        <f t="shared" si="1009"/>
        <v>99.968267839634237</v>
      </c>
      <c r="P11111" s="36">
        <f t="shared" si="1010"/>
        <v>4.7371091369541318E-6</v>
      </c>
      <c r="Q11111" s="36">
        <f t="shared" si="1011"/>
        <v>8.6847444553381578E-5</v>
      </c>
    </row>
    <row r="11112" spans="1:17" x14ac:dyDescent="0.3">
      <c r="A11112" s="29">
        <v>2844693</v>
      </c>
      <c r="B11112" s="1">
        <v>133</v>
      </c>
      <c r="C11112" s="1" t="s">
        <v>17</v>
      </c>
      <c r="D11112" s="1" t="s">
        <v>53</v>
      </c>
      <c r="E11112" s="1" t="s">
        <v>54</v>
      </c>
      <c r="F11112" s="47">
        <v>714</v>
      </c>
      <c r="G11112" s="34">
        <v>1450.39</v>
      </c>
      <c r="H11112" s="1" t="s">
        <v>218</v>
      </c>
      <c r="I11112" s="34">
        <v>1.1047299999999999E-2</v>
      </c>
      <c r="J11112" s="34">
        <v>1384.9496999999999</v>
      </c>
      <c r="K11112" s="35" t="str">
        <f t="shared" si="1007"/>
        <v>Kampina &amp; Oisterwijkse Vennen_H4030</v>
      </c>
      <c r="L11112" s="36">
        <f>VLOOKUP(D11112,DATA!A:F,5,FALSE)</f>
        <v>1.0986712608830001E-2</v>
      </c>
      <c r="M11112" s="37">
        <f>VLOOKUP(D11112,DATA!A:F,6,FALSE)</f>
        <v>982</v>
      </c>
      <c r="N11112" s="36">
        <f t="shared" si="1008"/>
        <v>99.421143985328072</v>
      </c>
      <c r="O11112" s="36">
        <f t="shared" si="1009"/>
        <v>99.421213832233249</v>
      </c>
      <c r="P11112" s="36">
        <f t="shared" si="1010"/>
        <v>6.9846905176973451E-5</v>
      </c>
      <c r="Q11112" s="36">
        <f t="shared" si="1011"/>
        <v>9.6734450370777826E-4</v>
      </c>
    </row>
    <row r="11113" spans="1:17" x14ac:dyDescent="0.3">
      <c r="A11113" s="29">
        <v>2844705</v>
      </c>
      <c r="B11113" s="1">
        <v>133</v>
      </c>
      <c r="C11113" s="1" t="s">
        <v>17</v>
      </c>
      <c r="D11113" s="1" t="s">
        <v>51</v>
      </c>
      <c r="E11113" s="1" t="s">
        <v>52</v>
      </c>
      <c r="F11113" s="47">
        <v>1000</v>
      </c>
      <c r="G11113" s="34">
        <v>1354.84</v>
      </c>
      <c r="H11113" s="1" t="s">
        <v>218</v>
      </c>
      <c r="I11113" s="34">
        <v>1.26476E-2</v>
      </c>
      <c r="J11113" s="34">
        <v>1525.3626999999999</v>
      </c>
      <c r="K11113" s="35" t="str">
        <f t="shared" si="1007"/>
        <v>Kampina &amp; Oisterwijkse Vennen_Lg09</v>
      </c>
      <c r="L11113" s="36">
        <f>VLOOKUP(D11113,DATA!A:F,5,FALSE)</f>
        <v>8.4126827976184013E-3</v>
      </c>
      <c r="M11113" s="37">
        <f>VLOOKUP(D11113,DATA!A:F,6,FALSE)</f>
        <v>1350</v>
      </c>
      <c r="N11113" s="36">
        <f t="shared" si="1008"/>
        <v>51.017794005214007</v>
      </c>
      <c r="O11113" s="36">
        <f t="shared" si="1009"/>
        <v>51.020452906300768</v>
      </c>
      <c r="P11113" s="36">
        <f t="shared" si="1010"/>
        <v>2.6589010867610341E-3</v>
      </c>
      <c r="Q11113" s="36">
        <f t="shared" si="1011"/>
        <v>4.0557885407347449E-2</v>
      </c>
    </row>
    <row r="11114" spans="1:17" x14ac:dyDescent="0.3">
      <c r="A11114" s="29">
        <v>2844705</v>
      </c>
      <c r="B11114" s="1">
        <v>133</v>
      </c>
      <c r="C11114" s="1" t="s">
        <v>17</v>
      </c>
      <c r="D11114" s="1" t="s">
        <v>89</v>
      </c>
      <c r="E11114" s="1" t="s">
        <v>54</v>
      </c>
      <c r="F11114" s="47">
        <v>714</v>
      </c>
      <c r="G11114" s="34">
        <v>1354.84</v>
      </c>
      <c r="H11114" s="1" t="s">
        <v>218</v>
      </c>
      <c r="I11114" s="34">
        <v>1.26476E-2</v>
      </c>
      <c r="J11114" s="34">
        <v>955.06140000000005</v>
      </c>
      <c r="K11114" s="35" t="str">
        <f t="shared" si="1007"/>
        <v>Kampina &amp; Oisterwijkse Vennen_L4030</v>
      </c>
      <c r="L11114" s="36">
        <f>VLOOKUP(D11114,DATA!A:F,5,FALSE)</f>
        <v>1.0986712608830001E-2</v>
      </c>
      <c r="M11114" s="37">
        <f>VLOOKUP(D11114,DATA!A:F,6,FALSE)</f>
        <v>982</v>
      </c>
      <c r="N11114" s="36">
        <f t="shared" si="1008"/>
        <v>98.363783195841663</v>
      </c>
      <c r="O11114" s="36">
        <f t="shared" si="1009"/>
        <v>98.364006822087291</v>
      </c>
      <c r="P11114" s="36">
        <f t="shared" si="1010"/>
        <v>2.2362624562788369E-4</v>
      </c>
      <c r="Q11114" s="36">
        <f t="shared" si="1011"/>
        <v>2.1357679522611048E-3</v>
      </c>
    </row>
    <row r="11115" spans="1:17" x14ac:dyDescent="0.3">
      <c r="A11115" s="29">
        <v>2844706</v>
      </c>
      <c r="B11115" s="1">
        <v>133</v>
      </c>
      <c r="C11115" s="1" t="s">
        <v>17</v>
      </c>
      <c r="D11115" s="1" t="s">
        <v>41</v>
      </c>
      <c r="E11115" s="1" t="s">
        <v>42</v>
      </c>
      <c r="F11115" s="47">
        <v>1071</v>
      </c>
      <c r="G11115" s="34">
        <v>1320.96</v>
      </c>
      <c r="H11115" s="1" t="s">
        <v>218</v>
      </c>
      <c r="I11115" s="34">
        <v>1.2735E-2</v>
      </c>
      <c r="J11115" s="34">
        <v>977.82600000000002</v>
      </c>
      <c r="K11115" s="35" t="str">
        <f t="shared" si="1007"/>
        <v>Kampina &amp; Oisterwijkse Vennen_H4010A</v>
      </c>
      <c r="L11115" s="36">
        <f>VLOOKUP(D11115,DATA!A:F,5,FALSE)</f>
        <v>1.3726988247862192E-2</v>
      </c>
      <c r="M11115" s="37">
        <f>VLOOKUP(D11115,DATA!A:F,6,FALSE)</f>
        <v>1285.5</v>
      </c>
      <c r="N11115" s="36">
        <f t="shared" si="1008"/>
        <v>61.934263968844526</v>
      </c>
      <c r="O11115" s="36">
        <f t="shared" si="1009"/>
        <v>61.938385232147702</v>
      </c>
      <c r="P11115" s="36">
        <f t="shared" si="1010"/>
        <v>4.1212633031761925E-3</v>
      </c>
      <c r="Q11115" s="36">
        <f t="shared" si="1011"/>
        <v>4.0298784106915633E-2</v>
      </c>
    </row>
    <row r="11116" spans="1:17" x14ac:dyDescent="0.3">
      <c r="A11116" s="29">
        <v>2844706</v>
      </c>
      <c r="B11116" s="1">
        <v>133</v>
      </c>
      <c r="C11116" s="1" t="s">
        <v>17</v>
      </c>
      <c r="D11116" s="1" t="s">
        <v>53</v>
      </c>
      <c r="E11116" s="1" t="s">
        <v>54</v>
      </c>
      <c r="F11116" s="47">
        <v>714</v>
      </c>
      <c r="G11116" s="34">
        <v>1320.96</v>
      </c>
      <c r="H11116" s="1" t="s">
        <v>218</v>
      </c>
      <c r="I11116" s="34">
        <v>1.2735E-2</v>
      </c>
      <c r="J11116" s="34">
        <v>3.1137068E-2</v>
      </c>
      <c r="K11116" s="35" t="str">
        <f t="shared" si="1007"/>
        <v>Kampina &amp; Oisterwijkse Vennen_H4030</v>
      </c>
      <c r="L11116" s="36">
        <f>VLOOKUP(D11116,DATA!A:F,5,FALSE)</f>
        <v>1.0986712608830001E-2</v>
      </c>
      <c r="M11116" s="37">
        <f>VLOOKUP(D11116,DATA!A:F,6,FALSE)</f>
        <v>982</v>
      </c>
      <c r="N11116" s="36">
        <f t="shared" si="1008"/>
        <v>97.643294014039768</v>
      </c>
      <c r="O11116" s="36">
        <f t="shared" si="1009"/>
        <v>97.643615961935254</v>
      </c>
      <c r="P11116" s="36">
        <f t="shared" si="1010"/>
        <v>3.219478954861188E-4</v>
      </c>
      <c r="Q11116" s="36">
        <f t="shared" si="1011"/>
        <v>1.0024513514208174E-7</v>
      </c>
    </row>
    <row r="11117" spans="1:17" x14ac:dyDescent="0.3">
      <c r="A11117" s="29">
        <v>2844706</v>
      </c>
      <c r="B11117" s="1">
        <v>133</v>
      </c>
      <c r="C11117" s="1" t="s">
        <v>17</v>
      </c>
      <c r="D11117" s="1" t="s">
        <v>51</v>
      </c>
      <c r="E11117" s="1" t="s">
        <v>52</v>
      </c>
      <c r="F11117" s="47">
        <v>1000</v>
      </c>
      <c r="G11117" s="34">
        <v>1320.96</v>
      </c>
      <c r="H11117" s="1" t="s">
        <v>218</v>
      </c>
      <c r="I11117" s="34">
        <v>1.2735E-2</v>
      </c>
      <c r="J11117" s="34">
        <v>968.77670000000001</v>
      </c>
      <c r="K11117" s="35" t="str">
        <f t="shared" si="1007"/>
        <v>Kampina &amp; Oisterwijkse Vennen_Lg09</v>
      </c>
      <c r="L11117" s="36">
        <f>VLOOKUP(D11117,DATA!A:F,5,FALSE)</f>
        <v>8.4126827976184013E-3</v>
      </c>
      <c r="M11117" s="37">
        <f>VLOOKUP(D11117,DATA!A:F,6,FALSE)</f>
        <v>1350</v>
      </c>
      <c r="N11117" s="36">
        <f t="shared" si="1008"/>
        <v>43.922589578212246</v>
      </c>
      <c r="O11117" s="36">
        <f t="shared" si="1009"/>
        <v>43.925228412862865</v>
      </c>
      <c r="P11117" s="36">
        <f t="shared" si="1010"/>
        <v>2.6388346506180937E-3</v>
      </c>
      <c r="Q11117" s="36">
        <f t="shared" si="1011"/>
        <v>2.55644152467145E-2</v>
      </c>
    </row>
    <row r="11118" spans="1:17" x14ac:dyDescent="0.3">
      <c r="A11118" s="29">
        <v>2844706</v>
      </c>
      <c r="B11118" s="1">
        <v>133</v>
      </c>
      <c r="C11118" s="1" t="s">
        <v>17</v>
      </c>
      <c r="D11118" s="1" t="s">
        <v>89</v>
      </c>
      <c r="E11118" s="1" t="s">
        <v>54</v>
      </c>
      <c r="F11118" s="47">
        <v>714</v>
      </c>
      <c r="G11118" s="34">
        <v>1320.96</v>
      </c>
      <c r="H11118" s="1" t="s">
        <v>218</v>
      </c>
      <c r="I11118" s="34">
        <v>1.2735E-2</v>
      </c>
      <c r="J11118" s="34">
        <v>2803.6738</v>
      </c>
      <c r="K11118" s="35" t="str">
        <f t="shared" si="1007"/>
        <v>Kampina &amp; Oisterwijkse Vennen_L4030</v>
      </c>
      <c r="L11118" s="36">
        <f>VLOOKUP(D11118,DATA!A:F,5,FALSE)</f>
        <v>1.0986712608830001E-2</v>
      </c>
      <c r="M11118" s="37">
        <f>VLOOKUP(D11118,DATA!A:F,6,FALSE)</f>
        <v>982</v>
      </c>
      <c r="N11118" s="36">
        <f t="shared" si="1008"/>
        <v>97.643294014039768</v>
      </c>
      <c r="O11118" s="36">
        <f t="shared" si="1009"/>
        <v>97.643615961935254</v>
      </c>
      <c r="P11118" s="36">
        <f t="shared" si="1010"/>
        <v>3.219478954861188E-4</v>
      </c>
      <c r="Q11118" s="36">
        <f t="shared" si="1011"/>
        <v>9.0263687953956954E-3</v>
      </c>
    </row>
    <row r="11119" spans="1:17" x14ac:dyDescent="0.3">
      <c r="A11119" s="29">
        <v>2844707</v>
      </c>
      <c r="B11119" s="1">
        <v>133</v>
      </c>
      <c r="C11119" s="1" t="s">
        <v>17</v>
      </c>
      <c r="D11119" s="1" t="s">
        <v>53</v>
      </c>
      <c r="E11119" s="1" t="s">
        <v>54</v>
      </c>
      <c r="F11119" s="47">
        <v>714</v>
      </c>
      <c r="G11119" s="34">
        <v>1459.49</v>
      </c>
      <c r="H11119" s="1" t="s">
        <v>218</v>
      </c>
      <c r="I11119" s="34">
        <v>1.4602199999999999E-2</v>
      </c>
      <c r="J11119" s="34">
        <v>968.60724000000005</v>
      </c>
      <c r="K11119" s="35" t="str">
        <f t="shared" si="1007"/>
        <v>Kampina &amp; Oisterwijkse Vennen_H4030</v>
      </c>
      <c r="L11119" s="36">
        <f>VLOOKUP(D11119,DATA!A:F,5,FALSE)</f>
        <v>1.0986712608830001E-2</v>
      </c>
      <c r="M11119" s="37">
        <f>VLOOKUP(D11119,DATA!A:F,6,FALSE)</f>
        <v>982</v>
      </c>
      <c r="N11119" s="36">
        <f t="shared" si="1008"/>
        <v>99.475929834449204</v>
      </c>
      <c r="O11119" s="36">
        <f t="shared" si="1009"/>
        <v>99.47601346385855</v>
      </c>
      <c r="P11119" s="36">
        <f t="shared" si="1010"/>
        <v>8.3629409346031025E-5</v>
      </c>
      <c r="Q11119" s="36">
        <f t="shared" si="1011"/>
        <v>8.100405136948932E-4</v>
      </c>
    </row>
    <row r="11120" spans="1:17" x14ac:dyDescent="0.3">
      <c r="A11120" s="29">
        <v>2844707</v>
      </c>
      <c r="B11120" s="1">
        <v>133</v>
      </c>
      <c r="C11120" s="1" t="s">
        <v>17</v>
      </c>
      <c r="D11120" s="1" t="s">
        <v>59</v>
      </c>
      <c r="E11120" s="1" t="s">
        <v>60</v>
      </c>
      <c r="F11120" s="47">
        <v>1071</v>
      </c>
      <c r="G11120" s="34">
        <v>1459.49</v>
      </c>
      <c r="H11120" s="1" t="s">
        <v>218</v>
      </c>
      <c r="I11120" s="34">
        <v>1.4602199999999999E-2</v>
      </c>
      <c r="J11120" s="34">
        <v>2167.6653000000001</v>
      </c>
      <c r="K11120" s="35" t="str">
        <f t="shared" si="1007"/>
        <v>Kampina &amp; Oisterwijkse Vennen_H9190</v>
      </c>
      <c r="L11120" s="36">
        <f>VLOOKUP(D11120,DATA!A:F,5,FALSE)</f>
        <v>1.3726988247862192E-2</v>
      </c>
      <c r="M11120" s="37">
        <f>VLOOKUP(D11120,DATA!A:F,6,FALSE)</f>
        <v>1285.5</v>
      </c>
      <c r="N11120" s="36">
        <f t="shared" si="1008"/>
        <v>91.593527664742226</v>
      </c>
      <c r="O11120" s="36">
        <f t="shared" si="1009"/>
        <v>91.595070913444715</v>
      </c>
      <c r="P11120" s="36">
        <f t="shared" si="1010"/>
        <v>1.5432487024895636E-3</v>
      </c>
      <c r="Q11120" s="36">
        <f t="shared" si="1011"/>
        <v>3.3452466616566506E-2</v>
      </c>
    </row>
    <row r="11121" spans="1:17" x14ac:dyDescent="0.3">
      <c r="A11121" s="29">
        <v>2844707</v>
      </c>
      <c r="B11121" s="1">
        <v>133</v>
      </c>
      <c r="C11121" s="1" t="s">
        <v>17</v>
      </c>
      <c r="D11121" s="1" t="s">
        <v>89</v>
      </c>
      <c r="E11121" s="1" t="s">
        <v>54</v>
      </c>
      <c r="F11121" s="47">
        <v>714</v>
      </c>
      <c r="G11121" s="34">
        <v>1459.49</v>
      </c>
      <c r="H11121" s="1" t="s">
        <v>218</v>
      </c>
      <c r="I11121" s="34">
        <v>1.4602199999999999E-2</v>
      </c>
      <c r="J11121" s="34">
        <v>731.74800000000005</v>
      </c>
      <c r="K11121" s="35" t="str">
        <f t="shared" si="1007"/>
        <v>Kampina &amp; Oisterwijkse Vennen_L4030</v>
      </c>
      <c r="L11121" s="36">
        <f>VLOOKUP(D11121,DATA!A:F,5,FALSE)</f>
        <v>1.0986712608830001E-2</v>
      </c>
      <c r="M11121" s="37">
        <f>VLOOKUP(D11121,DATA!A:F,6,FALSE)</f>
        <v>982</v>
      </c>
      <c r="N11121" s="36">
        <f t="shared" si="1008"/>
        <v>99.475929834449204</v>
      </c>
      <c r="O11121" s="36">
        <f t="shared" si="1009"/>
        <v>99.47601346385855</v>
      </c>
      <c r="P11121" s="36">
        <f t="shared" si="1010"/>
        <v>8.3629409346031025E-5</v>
      </c>
      <c r="Q11121" s="36">
        <f t="shared" si="1011"/>
        <v>6.1195653030139512E-4</v>
      </c>
    </row>
    <row r="11122" spans="1:17" x14ac:dyDescent="0.3">
      <c r="A11122" s="29">
        <v>2844708</v>
      </c>
      <c r="B11122" s="1">
        <v>133</v>
      </c>
      <c r="C11122" s="1" t="s">
        <v>17</v>
      </c>
      <c r="D11122" s="1" t="s">
        <v>59</v>
      </c>
      <c r="E11122" s="1" t="s">
        <v>60</v>
      </c>
      <c r="F11122" s="47">
        <v>1071</v>
      </c>
      <c r="G11122" s="34">
        <v>1651.59</v>
      </c>
      <c r="H11122" s="1" t="s">
        <v>218</v>
      </c>
      <c r="I11122" s="34">
        <v>1.8277999999999999E-2</v>
      </c>
      <c r="J11122" s="34">
        <v>5649.5614999999998</v>
      </c>
      <c r="K11122" s="35" t="str">
        <f t="shared" si="1007"/>
        <v>Kampina &amp; Oisterwijkse Vennen_H9190</v>
      </c>
      <c r="L11122" s="36">
        <f>VLOOKUP(D11122,DATA!A:F,5,FALSE)</f>
        <v>1.3726988247862192E-2</v>
      </c>
      <c r="M11122" s="37">
        <f>VLOOKUP(D11122,DATA!A:F,6,FALSE)</f>
        <v>1285.5</v>
      </c>
      <c r="N11122" s="36">
        <f t="shared" si="1008"/>
        <v>99.347334795876122</v>
      </c>
      <c r="O11122" s="36">
        <f t="shared" si="1009"/>
        <v>99.347497461897589</v>
      </c>
      <c r="P11122" s="36">
        <f t="shared" si="1010"/>
        <v>1.6266602146686182E-4</v>
      </c>
      <c r="Q11122" s="36">
        <f t="shared" si="1011"/>
        <v>9.1899169223735606E-3</v>
      </c>
    </row>
    <row r="11123" spans="1:17" x14ac:dyDescent="0.3">
      <c r="A11123" s="29">
        <v>2844708</v>
      </c>
      <c r="B11123" s="1">
        <v>133</v>
      </c>
      <c r="C11123" s="1" t="s">
        <v>17</v>
      </c>
      <c r="D11123" s="1" t="s">
        <v>89</v>
      </c>
      <c r="E11123" s="1" t="s">
        <v>54</v>
      </c>
      <c r="F11123" s="47">
        <v>714</v>
      </c>
      <c r="G11123" s="34">
        <v>1651.59</v>
      </c>
      <c r="H11123" s="1" t="s">
        <v>218</v>
      </c>
      <c r="I11123" s="34">
        <v>1.8277999999999999E-2</v>
      </c>
      <c r="J11123" s="34">
        <v>0.32897915999999999</v>
      </c>
      <c r="K11123" s="35" t="str">
        <f t="shared" si="1007"/>
        <v>Kampina &amp; Oisterwijkse Vennen_L4030</v>
      </c>
      <c r="L11123" s="36">
        <f>VLOOKUP(D11123,DATA!A:F,5,FALSE)</f>
        <v>1.0986712608830001E-2</v>
      </c>
      <c r="M11123" s="37">
        <f>VLOOKUP(D11123,DATA!A:F,6,FALSE)</f>
        <v>982</v>
      </c>
      <c r="N11123" s="36">
        <f t="shared" si="1008"/>
        <v>99.936203750513542</v>
      </c>
      <c r="O11123" s="36">
        <f t="shared" si="1009"/>
        <v>99.936216552308963</v>
      </c>
      <c r="P11123" s="36">
        <f t="shared" si="1010"/>
        <v>1.2801795421069073E-5</v>
      </c>
      <c r="Q11123" s="36">
        <f t="shared" si="1011"/>
        <v>4.2115239041151498E-8</v>
      </c>
    </row>
    <row r="11124" spans="1:17" x14ac:dyDescent="0.3">
      <c r="A11124" s="29">
        <v>2844709</v>
      </c>
      <c r="B11124" s="1">
        <v>133</v>
      </c>
      <c r="C11124" s="1" t="s">
        <v>17</v>
      </c>
      <c r="D11124" s="1" t="s">
        <v>59</v>
      </c>
      <c r="E11124" s="1" t="s">
        <v>60</v>
      </c>
      <c r="F11124" s="47">
        <v>1071</v>
      </c>
      <c r="G11124" s="34">
        <v>1346.09</v>
      </c>
      <c r="H11124" s="1" t="s">
        <v>218</v>
      </c>
      <c r="I11124" s="34">
        <v>1.37979E-2</v>
      </c>
      <c r="J11124" s="34">
        <v>1866.8159000000001</v>
      </c>
      <c r="K11124" s="35" t="str">
        <f t="shared" si="1007"/>
        <v>Kampina &amp; Oisterwijkse Vennen_H9190</v>
      </c>
      <c r="L11124" s="36">
        <f>VLOOKUP(D11124,DATA!A:F,5,FALSE)</f>
        <v>1.3726988247862192E-2</v>
      </c>
      <c r="M11124" s="37">
        <f>VLOOKUP(D11124,DATA!A:F,6,FALSE)</f>
        <v>1285.5</v>
      </c>
      <c r="N11124" s="36">
        <f t="shared" si="1008"/>
        <v>69.671811535053763</v>
      </c>
      <c r="O11124" s="36">
        <f t="shared" si="1009"/>
        <v>69.675813521795305</v>
      </c>
      <c r="P11124" s="36">
        <f t="shared" si="1010"/>
        <v>4.001986741542396E-3</v>
      </c>
      <c r="Q11124" s="36">
        <f t="shared" si="1011"/>
        <v>7.4709724807005357E-2</v>
      </c>
    </row>
    <row r="11125" spans="1:17" x14ac:dyDescent="0.3">
      <c r="A11125" s="29">
        <v>2844710</v>
      </c>
      <c r="B11125" s="1">
        <v>133</v>
      </c>
      <c r="C11125" s="1" t="s">
        <v>17</v>
      </c>
      <c r="D11125" s="1" t="s">
        <v>85</v>
      </c>
      <c r="E11125" s="1" t="s">
        <v>60</v>
      </c>
      <c r="F11125" s="47">
        <v>1071</v>
      </c>
      <c r="G11125" s="34">
        <v>1440.41</v>
      </c>
      <c r="H11125" s="1" t="s">
        <v>218</v>
      </c>
      <c r="I11125" s="34">
        <v>1.4855800000000001E-2</v>
      </c>
      <c r="J11125" s="34">
        <v>162.33994999999999</v>
      </c>
      <c r="K11125" s="35" t="str">
        <f t="shared" si="1007"/>
        <v>Kampina &amp; Oisterwijkse Vennen_ZGH9190</v>
      </c>
      <c r="L11125" s="36">
        <f>VLOOKUP(D11125,DATA!A:F,5,FALSE)</f>
        <v>1.3726988247862192E-2</v>
      </c>
      <c r="M11125" s="37">
        <f>VLOOKUP(D11125,DATA!A:F,6,FALSE)</f>
        <v>1285.5</v>
      </c>
      <c r="N11125" s="36">
        <f t="shared" si="1008"/>
        <v>89.344730919520259</v>
      </c>
      <c r="O11125" s="36">
        <f t="shared" si="1009"/>
        <v>89.34667211748517</v>
      </c>
      <c r="P11125" s="36">
        <f t="shared" si="1010"/>
        <v>1.941197964910657E-3</v>
      </c>
      <c r="Q11125" s="36">
        <f t="shared" si="1011"/>
        <v>3.1513398056369781E-3</v>
      </c>
    </row>
    <row r="11126" spans="1:17" x14ac:dyDescent="0.3">
      <c r="A11126" s="29">
        <v>2844711</v>
      </c>
      <c r="B11126" s="1">
        <v>133</v>
      </c>
      <c r="C11126" s="1" t="s">
        <v>17</v>
      </c>
      <c r="D11126" s="1" t="s">
        <v>41</v>
      </c>
      <c r="E11126" s="1" t="s">
        <v>42</v>
      </c>
      <c r="F11126" s="47">
        <v>1071</v>
      </c>
      <c r="G11126" s="34">
        <v>1308.98</v>
      </c>
      <c r="H11126" s="1" t="s">
        <v>218</v>
      </c>
      <c r="I11126" s="34">
        <v>1.4158199999999999E-2</v>
      </c>
      <c r="J11126" s="34">
        <v>9302.23</v>
      </c>
      <c r="K11126" s="35" t="str">
        <f t="shared" si="1007"/>
        <v>Kampina &amp; Oisterwijkse Vennen_H4010A</v>
      </c>
      <c r="L11126" s="36">
        <f>VLOOKUP(D11126,DATA!A:F,5,FALSE)</f>
        <v>1.3726988247862192E-2</v>
      </c>
      <c r="M11126" s="37">
        <f>VLOOKUP(D11126,DATA!A:F,6,FALSE)</f>
        <v>1285.5</v>
      </c>
      <c r="N11126" s="36">
        <f t="shared" si="1008"/>
        <v>57.988703649314495</v>
      </c>
      <c r="O11126" s="36">
        <f t="shared" si="1009"/>
        <v>57.993438279292533</v>
      </c>
      <c r="P11126" s="36">
        <f t="shared" si="1010"/>
        <v>4.7346299780386403E-3</v>
      </c>
      <c r="Q11126" s="36">
        <f t="shared" si="1011"/>
        <v>0.44042617020610381</v>
      </c>
    </row>
    <row r="11127" spans="1:17" x14ac:dyDescent="0.3">
      <c r="A11127" s="29">
        <v>2844711</v>
      </c>
      <c r="B11127" s="1">
        <v>133</v>
      </c>
      <c r="C11127" s="1" t="s">
        <v>17</v>
      </c>
      <c r="D11127" s="1" t="s">
        <v>89</v>
      </c>
      <c r="E11127" s="1" t="s">
        <v>54</v>
      </c>
      <c r="F11127" s="47">
        <v>714</v>
      </c>
      <c r="G11127" s="34">
        <v>1308.98</v>
      </c>
      <c r="H11127" s="1" t="s">
        <v>218</v>
      </c>
      <c r="I11127" s="34">
        <v>1.4158199999999999E-2</v>
      </c>
      <c r="J11127" s="34">
        <v>505.19904000000002</v>
      </c>
      <c r="K11127" s="35" t="str">
        <f t="shared" si="1007"/>
        <v>Kampina &amp; Oisterwijkse Vennen_L4030</v>
      </c>
      <c r="L11127" s="36">
        <f>VLOOKUP(D11127,DATA!A:F,5,FALSE)</f>
        <v>1.0986712608830001E-2</v>
      </c>
      <c r="M11127" s="37">
        <f>VLOOKUP(D11127,DATA!A:F,6,FALSE)</f>
        <v>982</v>
      </c>
      <c r="N11127" s="36">
        <f t="shared" si="1008"/>
        <v>97.320645618609802</v>
      </c>
      <c r="O11127" s="36">
        <f t="shared" si="1009"/>
        <v>97.321051200897088</v>
      </c>
      <c r="P11127" s="36">
        <f t="shared" si="1010"/>
        <v>4.0558228728571066E-4</v>
      </c>
      <c r="Q11127" s="36">
        <f t="shared" si="1011"/>
        <v>2.0489978217774524E-3</v>
      </c>
    </row>
    <row r="11128" spans="1:17" x14ac:dyDescent="0.3">
      <c r="A11128" s="29">
        <v>2844712</v>
      </c>
      <c r="B11128" s="1">
        <v>133</v>
      </c>
      <c r="C11128" s="1" t="s">
        <v>17</v>
      </c>
      <c r="D11128" s="1" t="s">
        <v>41</v>
      </c>
      <c r="E11128" s="1" t="s">
        <v>42</v>
      </c>
      <c r="F11128" s="47">
        <v>1071</v>
      </c>
      <c r="G11128" s="34">
        <v>1318.95</v>
      </c>
      <c r="H11128" s="1" t="s">
        <v>218</v>
      </c>
      <c r="I11128" s="34">
        <v>1.51921E-2</v>
      </c>
      <c r="J11128" s="34">
        <v>1753.0210999999999</v>
      </c>
      <c r="K11128" s="35" t="str">
        <f t="shared" si="1007"/>
        <v>Kampina &amp; Oisterwijkse Vennen_H4010A</v>
      </c>
      <c r="L11128" s="36">
        <f>VLOOKUP(D11128,DATA!A:F,5,FALSE)</f>
        <v>1.3726988247862192E-2</v>
      </c>
      <c r="M11128" s="37">
        <f>VLOOKUP(D11128,DATA!A:F,6,FALSE)</f>
        <v>1285.5</v>
      </c>
      <c r="N11128" s="36">
        <f t="shared" si="1008"/>
        <v>61.281672638106251</v>
      </c>
      <c r="O11128" s="36">
        <f t="shared" si="1009"/>
        <v>61.286620642210266</v>
      </c>
      <c r="P11128" s="36">
        <f t="shared" si="1010"/>
        <v>4.9480041040155243E-3</v>
      </c>
      <c r="Q11128" s="36">
        <f t="shared" si="1011"/>
        <v>8.6739555972258076E-2</v>
      </c>
    </row>
    <row r="11129" spans="1:17" x14ac:dyDescent="0.3">
      <c r="A11129" s="29">
        <v>2844712</v>
      </c>
      <c r="B11129" s="1">
        <v>133</v>
      </c>
      <c r="C11129" s="1" t="s">
        <v>17</v>
      </c>
      <c r="D11129" s="1" t="s">
        <v>89</v>
      </c>
      <c r="E11129" s="1" t="s">
        <v>54</v>
      </c>
      <c r="F11129" s="47">
        <v>714</v>
      </c>
      <c r="G11129" s="34">
        <v>1318.95</v>
      </c>
      <c r="H11129" s="1" t="s">
        <v>218</v>
      </c>
      <c r="I11129" s="34">
        <v>1.51921E-2</v>
      </c>
      <c r="J11129" s="34">
        <v>6482.07</v>
      </c>
      <c r="K11129" s="35" t="str">
        <f t="shared" si="1007"/>
        <v>Kampina &amp; Oisterwijkse Vennen_L4030</v>
      </c>
      <c r="L11129" s="36">
        <f>VLOOKUP(D11129,DATA!A:F,5,FALSE)</f>
        <v>1.0986712608830001E-2</v>
      </c>
      <c r="M11129" s="37">
        <f>VLOOKUP(D11129,DATA!A:F,6,FALSE)</f>
        <v>982</v>
      </c>
      <c r="N11129" s="36">
        <f t="shared" si="1008"/>
        <v>97.591938471472886</v>
      </c>
      <c r="O11129" s="36">
        <f t="shared" si="1009"/>
        <v>97.592330694060294</v>
      </c>
      <c r="P11129" s="36">
        <f t="shared" si="1010"/>
        <v>3.922225874077867E-4</v>
      </c>
      <c r="Q11129" s="36">
        <f t="shared" si="1011"/>
        <v>2.5424142671583917E-2</v>
      </c>
    </row>
    <row r="11130" spans="1:17" x14ac:dyDescent="0.3">
      <c r="A11130" s="29">
        <v>2844713</v>
      </c>
      <c r="B11130" s="1">
        <v>133</v>
      </c>
      <c r="C11130" s="1" t="s">
        <v>17</v>
      </c>
      <c r="D11130" s="1" t="s">
        <v>22</v>
      </c>
      <c r="E11130" s="1" t="s">
        <v>23</v>
      </c>
      <c r="F11130" s="47">
        <v>1857</v>
      </c>
      <c r="G11130" s="34">
        <v>1940.19</v>
      </c>
      <c r="H11130" s="1" t="s">
        <v>218</v>
      </c>
      <c r="I11130" s="34">
        <v>2.6013000000000001E-2</v>
      </c>
      <c r="J11130" s="34">
        <v>3371.5907999999999</v>
      </c>
      <c r="K11130" s="35" t="str">
        <f t="shared" si="1007"/>
        <v>Kampina &amp; Oisterwijkse Vennen_H91E0C</v>
      </c>
      <c r="L11130" s="36">
        <f>VLOOKUP(D11130,DATA!A:F,5,FALSE)</f>
        <v>6.9280917156857415E-3</v>
      </c>
      <c r="M11130" s="37">
        <f>VLOOKUP(D11130,DATA!A:F,6,FALSE)</f>
        <v>2282</v>
      </c>
      <c r="N11130" s="36">
        <f t="shared" si="1008"/>
        <v>8.5638502329983321</v>
      </c>
      <c r="O11130" s="36">
        <f t="shared" si="1009"/>
        <v>8.565261546495039</v>
      </c>
      <c r="P11130" s="36">
        <f t="shared" si="1010"/>
        <v>1.4113134967068675E-3</v>
      </c>
      <c r="Q11130" s="36">
        <f t="shared" si="1011"/>
        <v>4.7583716014127052E-2</v>
      </c>
    </row>
    <row r="11131" spans="1:17" x14ac:dyDescent="0.3">
      <c r="A11131" s="29">
        <v>2844713</v>
      </c>
      <c r="B11131" s="1">
        <v>133</v>
      </c>
      <c r="C11131" s="1" t="s">
        <v>17</v>
      </c>
      <c r="D11131" s="1" t="s">
        <v>25</v>
      </c>
      <c r="E11131" s="1" t="s">
        <v>23</v>
      </c>
      <c r="F11131" s="47">
        <v>1857</v>
      </c>
      <c r="G11131" s="34">
        <v>1940.19</v>
      </c>
      <c r="H11131" s="1" t="s">
        <v>218</v>
      </c>
      <c r="I11131" s="34">
        <v>2.6013000000000001E-2</v>
      </c>
      <c r="J11131" s="34">
        <v>2879.4805000000001</v>
      </c>
      <c r="K11131" s="35" t="str">
        <f t="shared" si="1007"/>
        <v>Kampina &amp; Oisterwijkse Vennen_ZGH91E0C</v>
      </c>
      <c r="L11131" s="36">
        <f>VLOOKUP(D11131,DATA!A:F,5,FALSE)</f>
        <v>6.9280917156857415E-3</v>
      </c>
      <c r="M11131" s="37">
        <f>VLOOKUP(D11131,DATA!A:F,6,FALSE)</f>
        <v>2282</v>
      </c>
      <c r="N11131" s="36">
        <f t="shared" si="1008"/>
        <v>8.5638502329983321</v>
      </c>
      <c r="O11131" s="36">
        <f t="shared" si="1009"/>
        <v>8.565261546495039</v>
      </c>
      <c r="P11131" s="36">
        <f t="shared" si="1010"/>
        <v>1.4113134967068675E-3</v>
      </c>
      <c r="Q11131" s="36">
        <f t="shared" si="1011"/>
        <v>4.0638496931542395E-2</v>
      </c>
    </row>
    <row r="11132" spans="1:17" x14ac:dyDescent="0.3">
      <c r="A11132" s="29">
        <v>2844714</v>
      </c>
      <c r="B11132" s="1">
        <v>133</v>
      </c>
      <c r="C11132" s="1" t="s">
        <v>17</v>
      </c>
      <c r="D11132" s="1" t="s">
        <v>70</v>
      </c>
      <c r="E11132" s="1" t="s">
        <v>71</v>
      </c>
      <c r="F11132" s="47">
        <v>1071</v>
      </c>
      <c r="G11132" s="34">
        <v>1872.69</v>
      </c>
      <c r="H11132" s="1" t="s">
        <v>218</v>
      </c>
      <c r="I11132" s="34">
        <v>2.5121000000000001E-2</v>
      </c>
      <c r="J11132" s="34">
        <v>1928.152</v>
      </c>
      <c r="K11132" s="35" t="str">
        <f t="shared" si="1007"/>
        <v>Kampina &amp; Oisterwijkse Vennen_H9120</v>
      </c>
      <c r="L11132" s="36">
        <f>VLOOKUP(D11132,DATA!A:F,5,FALSE)</f>
        <v>1.3726988247862192E-2</v>
      </c>
      <c r="M11132" s="37">
        <f>VLOOKUP(D11132,DATA!A:F,6,FALSE)</f>
        <v>1285.5</v>
      </c>
      <c r="N11132" s="36">
        <f t="shared" si="1008"/>
        <v>99.968428353050555</v>
      </c>
      <c r="O11132" s="36">
        <f t="shared" si="1009"/>
        <v>99.968439234768283</v>
      </c>
      <c r="P11132" s="36">
        <f t="shared" si="1010"/>
        <v>1.0881717727784235E-5</v>
      </c>
      <c r="Q11132" s="36">
        <f t="shared" si="1011"/>
        <v>2.0981605800262629E-4</v>
      </c>
    </row>
    <row r="11133" spans="1:17" x14ac:dyDescent="0.3">
      <c r="A11133" s="29">
        <v>2844714</v>
      </c>
      <c r="B11133" s="1">
        <v>133</v>
      </c>
      <c r="C11133" s="1" t="s">
        <v>17</v>
      </c>
      <c r="D11133" s="1" t="s">
        <v>22</v>
      </c>
      <c r="E11133" s="1" t="s">
        <v>23</v>
      </c>
      <c r="F11133" s="47">
        <v>1857</v>
      </c>
      <c r="G11133" s="34">
        <v>1872.69</v>
      </c>
      <c r="H11133" s="1" t="s">
        <v>218</v>
      </c>
      <c r="I11133" s="34">
        <v>2.5121000000000001E-2</v>
      </c>
      <c r="J11133" s="34">
        <v>3699.2759999999998</v>
      </c>
      <c r="K11133" s="35" t="str">
        <f t="shared" si="1007"/>
        <v>Kampina &amp; Oisterwijkse Vennen_H91E0C</v>
      </c>
      <c r="L11133" s="36">
        <f>VLOOKUP(D11133,DATA!A:F,5,FALSE)</f>
        <v>6.9280917156857415E-3</v>
      </c>
      <c r="M11133" s="37">
        <f>VLOOKUP(D11133,DATA!A:F,6,FALSE)</f>
        <v>2282</v>
      </c>
      <c r="N11133" s="36">
        <f t="shared" si="1008"/>
        <v>5.5423278406680359</v>
      </c>
      <c r="O11133" s="36">
        <f t="shared" si="1009"/>
        <v>5.5432390404465197</v>
      </c>
      <c r="P11133" s="36">
        <f t="shared" si="1010"/>
        <v>9.1119977848386213E-4</v>
      </c>
      <c r="Q11133" s="36">
        <f t="shared" si="1011"/>
        <v>3.3707794717506678E-2</v>
      </c>
    </row>
    <row r="11134" spans="1:17" x14ac:dyDescent="0.3">
      <c r="A11134" s="29">
        <v>2844715</v>
      </c>
      <c r="B11134" s="1">
        <v>133</v>
      </c>
      <c r="C11134" s="1" t="s">
        <v>17</v>
      </c>
      <c r="D11134" s="1" t="s">
        <v>77</v>
      </c>
      <c r="E11134" s="1" t="s">
        <v>78</v>
      </c>
      <c r="F11134" s="47">
        <v>786</v>
      </c>
      <c r="G11134" s="34">
        <v>1591.64</v>
      </c>
      <c r="H11134" s="1" t="s">
        <v>218</v>
      </c>
      <c r="I11134" s="34">
        <v>2.1225000000000001E-2</v>
      </c>
      <c r="J11134" s="34">
        <v>1132.4088999999999</v>
      </c>
      <c r="K11134" s="35" t="str">
        <f t="shared" si="1007"/>
        <v>Kampina &amp; Oisterwijkse Vennen_H6410</v>
      </c>
      <c r="L11134" s="36">
        <f>VLOOKUP(D11134,DATA!A:F,5,FALSE)</f>
        <v>1.2691547323993278E-2</v>
      </c>
      <c r="M11134" s="37">
        <f>VLOOKUP(D11134,DATA!A:F,6,FALSE)</f>
        <v>1018</v>
      </c>
      <c r="N11134" s="36">
        <f t="shared" si="1008"/>
        <v>99.931155002060635</v>
      </c>
      <c r="O11134" s="36">
        <f t="shared" si="1009"/>
        <v>99.931173532134807</v>
      </c>
      <c r="P11134" s="36">
        <f t="shared" si="1010"/>
        <v>1.8530074171962951E-5</v>
      </c>
      <c r="Q11134" s="36">
        <f t="shared" si="1011"/>
        <v>2.0983620909990975E-4</v>
      </c>
    </row>
    <row r="11135" spans="1:17" x14ac:dyDescent="0.3">
      <c r="A11135" s="29">
        <v>2844716</v>
      </c>
      <c r="B11135" s="1">
        <v>133</v>
      </c>
      <c r="C11135" s="1" t="s">
        <v>17</v>
      </c>
      <c r="D11135" s="1" t="s">
        <v>77</v>
      </c>
      <c r="E11135" s="1" t="s">
        <v>78</v>
      </c>
      <c r="F11135" s="47">
        <v>786</v>
      </c>
      <c r="G11135" s="34">
        <v>1762.15</v>
      </c>
      <c r="H11135" s="1" t="s">
        <v>218</v>
      </c>
      <c r="I11135" s="34">
        <v>2.4228E-2</v>
      </c>
      <c r="J11135" s="34">
        <v>68.944540000000003</v>
      </c>
      <c r="K11135" s="35" t="str">
        <f t="shared" si="1007"/>
        <v>Kampina &amp; Oisterwijkse Vennen_H6410</v>
      </c>
      <c r="L11135" s="36">
        <f>VLOOKUP(D11135,DATA!A:F,5,FALSE)</f>
        <v>1.2691547323993278E-2</v>
      </c>
      <c r="M11135" s="37">
        <f>VLOOKUP(D11135,DATA!A:F,6,FALSE)</f>
        <v>1018</v>
      </c>
      <c r="N11135" s="36">
        <f t="shared" si="1008"/>
        <v>99.992087598041593</v>
      </c>
      <c r="O11135" s="36">
        <f t="shared" si="1009"/>
        <v>99.992090030466031</v>
      </c>
      <c r="P11135" s="36">
        <f t="shared" si="1010"/>
        <v>2.4324244378703952E-6</v>
      </c>
      <c r="Q11135" s="36">
        <f t="shared" si="1011"/>
        <v>1.6770238395373297E-6</v>
      </c>
    </row>
    <row r="11136" spans="1:17" x14ac:dyDescent="0.3">
      <c r="A11136" s="29">
        <v>2844716</v>
      </c>
      <c r="B11136" s="1">
        <v>133</v>
      </c>
      <c r="C11136" s="1" t="s">
        <v>17</v>
      </c>
      <c r="D11136" s="1" t="s">
        <v>70</v>
      </c>
      <c r="E11136" s="1" t="s">
        <v>71</v>
      </c>
      <c r="F11136" s="47">
        <v>1071</v>
      </c>
      <c r="G11136" s="34">
        <v>1762.15</v>
      </c>
      <c r="H11136" s="1" t="s">
        <v>218</v>
      </c>
      <c r="I11136" s="34">
        <v>2.4228E-2</v>
      </c>
      <c r="J11136" s="34">
        <v>130.42686</v>
      </c>
      <c r="K11136" s="35" t="str">
        <f t="shared" si="1007"/>
        <v>Kampina &amp; Oisterwijkse Vennen_H9120</v>
      </c>
      <c r="L11136" s="36">
        <f>VLOOKUP(D11136,DATA!A:F,5,FALSE)</f>
        <v>1.3726988247862192E-2</v>
      </c>
      <c r="M11136" s="37">
        <f>VLOOKUP(D11136,DATA!A:F,6,FALSE)</f>
        <v>1285.5</v>
      </c>
      <c r="N11136" s="36">
        <f t="shared" si="1008"/>
        <v>99.856186496374193</v>
      </c>
      <c r="O11136" s="36">
        <f t="shared" si="1009"/>
        <v>99.856234248802522</v>
      </c>
      <c r="P11136" s="36">
        <f t="shared" si="1010"/>
        <v>4.7752428329772556E-5</v>
      </c>
      <c r="Q11136" s="36">
        <f t="shared" si="1011"/>
        <v>6.2281992844272788E-5</v>
      </c>
    </row>
    <row r="11137" spans="1:17" x14ac:dyDescent="0.3">
      <c r="A11137" s="29">
        <v>2844716</v>
      </c>
      <c r="B11137" s="1">
        <v>133</v>
      </c>
      <c r="C11137" s="1" t="s">
        <v>17</v>
      </c>
      <c r="D11137" s="1" t="s">
        <v>59</v>
      </c>
      <c r="E11137" s="1" t="s">
        <v>60</v>
      </c>
      <c r="F11137" s="47">
        <v>1071</v>
      </c>
      <c r="G11137" s="34">
        <v>1762.15</v>
      </c>
      <c r="H11137" s="1" t="s">
        <v>218</v>
      </c>
      <c r="I11137" s="34">
        <v>2.4228E-2</v>
      </c>
      <c r="J11137" s="34">
        <v>2910.386</v>
      </c>
      <c r="K11137" s="35" t="str">
        <f t="shared" si="1007"/>
        <v>Kampina &amp; Oisterwijkse Vennen_H9190</v>
      </c>
      <c r="L11137" s="36">
        <f>VLOOKUP(D11137,DATA!A:F,5,FALSE)</f>
        <v>1.3726988247862192E-2</v>
      </c>
      <c r="M11137" s="37">
        <f>VLOOKUP(D11137,DATA!A:F,6,FALSE)</f>
        <v>1285.5</v>
      </c>
      <c r="N11137" s="36">
        <f t="shared" si="1008"/>
        <v>99.856186496374193</v>
      </c>
      <c r="O11137" s="36">
        <f t="shared" si="1009"/>
        <v>99.856234248802522</v>
      </c>
      <c r="P11137" s="36">
        <f t="shared" si="1010"/>
        <v>4.7752428329772556E-5</v>
      </c>
      <c r="Q11137" s="36">
        <f t="shared" si="1011"/>
        <v>1.3897799887697343E-3</v>
      </c>
    </row>
    <row r="11138" spans="1:17" x14ac:dyDescent="0.3">
      <c r="A11138" s="29">
        <v>2844717</v>
      </c>
      <c r="B11138" s="1">
        <v>133</v>
      </c>
      <c r="C11138" s="1" t="s">
        <v>17</v>
      </c>
      <c r="D11138" s="1" t="s">
        <v>41</v>
      </c>
      <c r="E11138" s="1" t="s">
        <v>42</v>
      </c>
      <c r="F11138" s="47">
        <v>1071</v>
      </c>
      <c r="G11138" s="34">
        <v>1609.04</v>
      </c>
      <c r="H11138" s="1" t="s">
        <v>218</v>
      </c>
      <c r="I11138" s="34">
        <v>2.2079999999999999E-2</v>
      </c>
      <c r="J11138" s="34">
        <v>310.49383999999998</v>
      </c>
      <c r="K11138" s="35" t="str">
        <f t="shared" si="1007"/>
        <v>Kampina &amp; Oisterwijkse Vennen_H4010A</v>
      </c>
      <c r="L11138" s="36">
        <f>VLOOKUP(D11138,DATA!A:F,5,FALSE)</f>
        <v>1.3726988247862192E-2</v>
      </c>
      <c r="M11138" s="37">
        <f>VLOOKUP(D11138,DATA!A:F,6,FALSE)</f>
        <v>1285.5</v>
      </c>
      <c r="N11138" s="36">
        <f t="shared" si="1008"/>
        <v>98.835574504970054</v>
      </c>
      <c r="O11138" s="36">
        <f t="shared" si="1009"/>
        <v>98.835923271697524</v>
      </c>
      <c r="P11138" s="36">
        <f t="shared" si="1010"/>
        <v>3.4876672746975146E-4</v>
      </c>
      <c r="Q11138" s="36">
        <f t="shared" si="1011"/>
        <v>1.0828992047631661E-3</v>
      </c>
    </row>
    <row r="11139" spans="1:17" x14ac:dyDescent="0.3">
      <c r="A11139" s="29">
        <v>2844717</v>
      </c>
      <c r="B11139" s="1">
        <v>133</v>
      </c>
      <c r="C11139" s="1" t="s">
        <v>17</v>
      </c>
      <c r="D11139" s="1" t="s">
        <v>53</v>
      </c>
      <c r="E11139" s="1" t="s">
        <v>54</v>
      </c>
      <c r="F11139" s="47">
        <v>714</v>
      </c>
      <c r="G11139" s="34">
        <v>1609.04</v>
      </c>
      <c r="H11139" s="1" t="s">
        <v>218</v>
      </c>
      <c r="I11139" s="34">
        <v>2.2079999999999999E-2</v>
      </c>
      <c r="J11139" s="34">
        <v>2586.9937</v>
      </c>
      <c r="K11139" s="35" t="str">
        <f t="shared" ref="K11139:K11202" si="1012">_xlfn.CONCAT(C11139,"_",D11139)</f>
        <v>Kampina &amp; Oisterwijkse Vennen_H4030</v>
      </c>
      <c r="L11139" s="36">
        <f>VLOOKUP(D11139,DATA!A:F,5,FALSE)</f>
        <v>1.0986712608830001E-2</v>
      </c>
      <c r="M11139" s="37">
        <f>VLOOKUP(D11139,DATA!A:F,6,FALSE)</f>
        <v>982</v>
      </c>
      <c r="N11139" s="36">
        <f t="shared" ref="N11139:N11202" si="1013">100/(1+EXP(-L11139*(G11139-M11139)))</f>
        <v>99.898221499588004</v>
      </c>
      <c r="O11139" s="36">
        <f t="shared" ref="O11139:O11202" si="1014">100/(1+EXP(-L11139*((G11139+I11139)-M11139)))</f>
        <v>99.898246161575273</v>
      </c>
      <c r="P11139" s="36">
        <f t="shared" ref="P11139:P11202" si="1015">O11139-N11139</f>
        <v>2.4661987268359553E-5</v>
      </c>
      <c r="Q11139" s="36">
        <f t="shared" ref="Q11139:Q11202" si="1016">IF(AND(H11139&lt;&gt;"below",I11139&gt;=0.005),J11139*P11139/100,0)</f>
        <v>6.3800405692726364E-4</v>
      </c>
    </row>
    <row r="11140" spans="1:17" x14ac:dyDescent="0.3">
      <c r="A11140" s="29">
        <v>2844717</v>
      </c>
      <c r="B11140" s="1">
        <v>133</v>
      </c>
      <c r="C11140" s="1" t="s">
        <v>17</v>
      </c>
      <c r="D11140" s="1" t="s">
        <v>70</v>
      </c>
      <c r="E11140" s="1" t="s">
        <v>71</v>
      </c>
      <c r="F11140" s="47">
        <v>1071</v>
      </c>
      <c r="G11140" s="34">
        <v>1609.04</v>
      </c>
      <c r="H11140" s="1" t="s">
        <v>218</v>
      </c>
      <c r="I11140" s="34">
        <v>2.2079999999999999E-2</v>
      </c>
      <c r="J11140" s="34">
        <v>40.191600000000001</v>
      </c>
      <c r="K11140" s="35" t="str">
        <f t="shared" si="1012"/>
        <v>Kampina &amp; Oisterwijkse Vennen_H9120</v>
      </c>
      <c r="L11140" s="36">
        <f>VLOOKUP(D11140,DATA!A:F,5,FALSE)</f>
        <v>1.3726988247862192E-2</v>
      </c>
      <c r="M11140" s="37">
        <f>VLOOKUP(D11140,DATA!A:F,6,FALSE)</f>
        <v>1285.5</v>
      </c>
      <c r="N11140" s="36">
        <f t="shared" si="1013"/>
        <v>98.835574504970054</v>
      </c>
      <c r="O11140" s="36">
        <f t="shared" si="1014"/>
        <v>98.835923271697524</v>
      </c>
      <c r="P11140" s="36">
        <f t="shared" si="1015"/>
        <v>3.4876672746975146E-4</v>
      </c>
      <c r="Q11140" s="36">
        <f t="shared" si="1016"/>
        <v>1.4017492803773262E-4</v>
      </c>
    </row>
    <row r="11141" spans="1:17" x14ac:dyDescent="0.3">
      <c r="A11141" s="29">
        <v>2844718</v>
      </c>
      <c r="B11141" s="1">
        <v>133</v>
      </c>
      <c r="C11141" s="1" t="s">
        <v>17</v>
      </c>
      <c r="D11141" s="1" t="s">
        <v>53</v>
      </c>
      <c r="E11141" s="1" t="s">
        <v>54</v>
      </c>
      <c r="F11141" s="47">
        <v>714</v>
      </c>
      <c r="G11141" s="34">
        <v>1395.54</v>
      </c>
      <c r="H11141" s="1" t="s">
        <v>218</v>
      </c>
      <c r="I11141" s="34">
        <v>1.78094E-2</v>
      </c>
      <c r="J11141" s="34">
        <v>540.67255</v>
      </c>
      <c r="K11141" s="35" t="str">
        <f t="shared" si="1012"/>
        <v>Kampina &amp; Oisterwijkse Vennen_H4030</v>
      </c>
      <c r="L11141" s="36">
        <f>VLOOKUP(D11141,DATA!A:F,5,FALSE)</f>
        <v>1.0986712608830001E-2</v>
      </c>
      <c r="M11141" s="37">
        <f>VLOOKUP(D11141,DATA!A:F,6,FALSE)</f>
        <v>982</v>
      </c>
      <c r="N11141" s="36">
        <f t="shared" si="1013"/>
        <v>98.947525006743703</v>
      </c>
      <c r="O11141" s="36">
        <f t="shared" si="1014"/>
        <v>98.947728754192994</v>
      </c>
      <c r="P11141" s="36">
        <f t="shared" si="1015"/>
        <v>2.0374744929085864E-4</v>
      </c>
      <c r="Q11141" s="36">
        <f t="shared" si="1016"/>
        <v>1.1016065296408422E-3</v>
      </c>
    </row>
    <row r="11142" spans="1:17" x14ac:dyDescent="0.3">
      <c r="A11142" s="29">
        <v>2844719</v>
      </c>
      <c r="B11142" s="1">
        <v>133</v>
      </c>
      <c r="C11142" s="1" t="s">
        <v>17</v>
      </c>
      <c r="D11142" s="1" t="s">
        <v>81</v>
      </c>
      <c r="E11142" s="1" t="s">
        <v>42</v>
      </c>
      <c r="F11142" s="47">
        <v>1071</v>
      </c>
      <c r="G11142" s="34">
        <v>1266.96</v>
      </c>
      <c r="H11142" s="1" t="s">
        <v>218</v>
      </c>
      <c r="I11142" s="34">
        <v>1.6276599999999999E-2</v>
      </c>
      <c r="J11142" s="34">
        <v>1847.6681000000001</v>
      </c>
      <c r="K11142" s="35" t="str">
        <f t="shared" si="1012"/>
        <v>Kampina &amp; Oisterwijkse Vennen_ZGH4010A</v>
      </c>
      <c r="L11142" s="36">
        <f>VLOOKUP(D11142,DATA!A:F,5,FALSE)</f>
        <v>1.3726988247862192E-2</v>
      </c>
      <c r="M11142" s="37">
        <f>VLOOKUP(D11142,DATA!A:F,6,FALSE)</f>
        <v>1285.5</v>
      </c>
      <c r="N11142" s="36">
        <f t="shared" si="1013"/>
        <v>43.671661033602639</v>
      </c>
      <c r="O11142" s="36">
        <f t="shared" si="1014"/>
        <v>43.67715735027371</v>
      </c>
      <c r="P11142" s="36">
        <f t="shared" si="1015"/>
        <v>5.4963166710706446E-3</v>
      </c>
      <c r="Q11142" s="36">
        <f t="shared" si="1016"/>
        <v>0.10155368980635422</v>
      </c>
    </row>
    <row r="11143" spans="1:17" x14ac:dyDescent="0.3">
      <c r="A11143" s="29">
        <v>2844719</v>
      </c>
      <c r="B11143" s="1">
        <v>133</v>
      </c>
      <c r="C11143" s="1" t="s">
        <v>17</v>
      </c>
      <c r="D11143" s="1" t="s">
        <v>53</v>
      </c>
      <c r="E11143" s="1" t="s">
        <v>54</v>
      </c>
      <c r="F11143" s="47">
        <v>714</v>
      </c>
      <c r="G11143" s="34">
        <v>1266.96</v>
      </c>
      <c r="H11143" s="1" t="s">
        <v>218</v>
      </c>
      <c r="I11143" s="34">
        <v>1.6276599999999999E-2</v>
      </c>
      <c r="J11143" s="34">
        <v>6536.2362999999996</v>
      </c>
      <c r="K11143" s="35" t="str">
        <f t="shared" si="1012"/>
        <v>Kampina &amp; Oisterwijkse Vennen_H4030</v>
      </c>
      <c r="L11143" s="36">
        <f>VLOOKUP(D11143,DATA!A:F,5,FALSE)</f>
        <v>1.0986712608830001E-2</v>
      </c>
      <c r="M11143" s="37">
        <f>VLOOKUP(D11143,DATA!A:F,6,FALSE)</f>
        <v>982</v>
      </c>
      <c r="N11143" s="36">
        <f t="shared" si="1013"/>
        <v>95.814442915238985</v>
      </c>
      <c r="O11143" s="36">
        <f t="shared" si="1014"/>
        <v>95.815160015899821</v>
      </c>
      <c r="P11143" s="36">
        <f t="shared" si="1015"/>
        <v>7.1710066083596757E-4</v>
      </c>
      <c r="Q11143" s="36">
        <f t="shared" si="1016"/>
        <v>4.6871393701100397E-2</v>
      </c>
    </row>
    <row r="11144" spans="1:17" x14ac:dyDescent="0.3">
      <c r="A11144" s="29">
        <v>2846198</v>
      </c>
      <c r="B11144" s="1">
        <v>133</v>
      </c>
      <c r="C11144" s="1" t="s">
        <v>17</v>
      </c>
      <c r="D11144" s="1" t="s">
        <v>57</v>
      </c>
      <c r="E11144" s="1" t="s">
        <v>58</v>
      </c>
      <c r="F11144" s="47">
        <v>714</v>
      </c>
      <c r="G11144" s="34">
        <v>1673.4</v>
      </c>
      <c r="H11144" s="1" t="s">
        <v>218</v>
      </c>
      <c r="I11144" s="34">
        <v>9.1935000000000003E-3</v>
      </c>
      <c r="J11144" s="34">
        <v>4884.3374000000003</v>
      </c>
      <c r="K11144" s="35" t="str">
        <f t="shared" si="1012"/>
        <v>Kampina &amp; Oisterwijkse Vennen_H3160</v>
      </c>
      <c r="L11144" s="36">
        <f>VLOOKUP(D11144,DATA!A:F,5,FALSE)</f>
        <v>1.0986712608830001E-2</v>
      </c>
      <c r="M11144" s="37">
        <f>VLOOKUP(D11144,DATA!A:F,6,FALSE)</f>
        <v>982</v>
      </c>
      <c r="N11144" s="36">
        <f t="shared" si="1013"/>
        <v>99.949790204197257</v>
      </c>
      <c r="O11144" s="36">
        <f t="shared" si="1014"/>
        <v>99.949795272902975</v>
      </c>
      <c r="P11144" s="36">
        <f t="shared" si="1015"/>
        <v>5.0687057182585704E-6</v>
      </c>
      <c r="Q11144" s="36">
        <f t="shared" si="1016"/>
        <v>2.4757268909284197E-4</v>
      </c>
    </row>
    <row r="11145" spans="1:17" x14ac:dyDescent="0.3">
      <c r="A11145" s="29">
        <v>2846199</v>
      </c>
      <c r="B11145" s="1">
        <v>133</v>
      </c>
      <c r="C11145" s="1" t="s">
        <v>17</v>
      </c>
      <c r="D11145" s="1" t="s">
        <v>57</v>
      </c>
      <c r="E11145" s="1" t="s">
        <v>58</v>
      </c>
      <c r="F11145" s="47">
        <v>714</v>
      </c>
      <c r="G11145" s="34">
        <v>1956.04</v>
      </c>
      <c r="H11145" s="1" t="s">
        <v>218</v>
      </c>
      <c r="I11145" s="34">
        <v>1.1730900000000001E-2</v>
      </c>
      <c r="J11145" s="34">
        <v>760.74519999999995</v>
      </c>
      <c r="K11145" s="35" t="str">
        <f t="shared" si="1012"/>
        <v>Kampina &amp; Oisterwijkse Vennen_H3160</v>
      </c>
      <c r="L11145" s="36">
        <f>VLOOKUP(D11145,DATA!A:F,5,FALSE)</f>
        <v>1.0986712608830001E-2</v>
      </c>
      <c r="M11145" s="37">
        <f>VLOOKUP(D11145,DATA!A:F,6,FALSE)</f>
        <v>982</v>
      </c>
      <c r="N11145" s="36">
        <f t="shared" si="1013"/>
        <v>99.997748930572257</v>
      </c>
      <c r="O11145" s="36">
        <f t="shared" si="1014"/>
        <v>99.99774922067391</v>
      </c>
      <c r="P11145" s="36">
        <f t="shared" si="1015"/>
        <v>2.9010165292220336E-7</v>
      </c>
      <c r="Q11145" s="36">
        <f t="shared" si="1016"/>
        <v>2.2069343997263218E-6</v>
      </c>
    </row>
    <row r="11146" spans="1:17" x14ac:dyDescent="0.3">
      <c r="A11146" s="30">
        <v>2846211</v>
      </c>
      <c r="B11146" s="14">
        <v>133</v>
      </c>
      <c r="C11146" s="14" t="s">
        <v>17</v>
      </c>
      <c r="D11146" s="14" t="s">
        <v>88</v>
      </c>
      <c r="E11146" s="14" t="s">
        <v>56</v>
      </c>
      <c r="F11146" s="48">
        <v>500</v>
      </c>
      <c r="G11146" s="38">
        <v>1567.41</v>
      </c>
      <c r="H11146" s="14" t="s">
        <v>218</v>
      </c>
      <c r="I11146" s="38">
        <v>9.6062000000000005E-3</v>
      </c>
      <c r="J11146" s="38">
        <v>0.90030060000000001</v>
      </c>
      <c r="K11146" s="39" t="str">
        <f t="shared" si="1012"/>
        <v>Kampina &amp; Oisterwijkse Vennen_ZGH3130</v>
      </c>
      <c r="L11146" s="40">
        <f>VLOOKUP(D11146,DATA!A:F,5,FALSE)</f>
        <v>0</v>
      </c>
      <c r="M11146" s="41">
        <f>VLOOKUP(D11146,DATA!A:F,6,FALSE)</f>
        <v>3.5</v>
      </c>
      <c r="N11146" s="40">
        <f t="shared" si="1013"/>
        <v>50</v>
      </c>
      <c r="O11146" s="40">
        <f t="shared" si="1014"/>
        <v>50</v>
      </c>
      <c r="P11146" s="40">
        <f>J11146/10000*I11146</f>
        <v>8.6484676237200001E-7</v>
      </c>
      <c r="Q11146" s="40">
        <f>IF(AND(H11146&lt;&gt;"below",I11146&gt;=0.005),M11146*P11146,0)</f>
        <v>3.0269636683020002E-6</v>
      </c>
    </row>
    <row r="11147" spans="1:17" x14ac:dyDescent="0.3">
      <c r="A11147" s="29">
        <v>2846212</v>
      </c>
      <c r="B11147" s="1">
        <v>133</v>
      </c>
      <c r="C11147" s="1" t="s">
        <v>17</v>
      </c>
      <c r="D11147" s="1" t="s">
        <v>43</v>
      </c>
      <c r="E11147" s="1" t="s">
        <v>44</v>
      </c>
      <c r="F11147" s="47">
        <v>1071</v>
      </c>
      <c r="G11147" s="34">
        <v>1845.51</v>
      </c>
      <c r="H11147" s="1" t="s">
        <v>218</v>
      </c>
      <c r="I11147" s="34">
        <v>1.3412E-2</v>
      </c>
      <c r="J11147" s="34">
        <v>118.7392</v>
      </c>
      <c r="K11147" s="35" t="str">
        <f t="shared" si="1012"/>
        <v>Kampina &amp; Oisterwijkse Vennen_H7150</v>
      </c>
      <c r="L11147" s="36">
        <f>VLOOKUP(D11147,DATA!A:F,5,FALSE)</f>
        <v>1.3726988247862192E-2</v>
      </c>
      <c r="M11147" s="37">
        <f>VLOOKUP(D11147,DATA!A:F,6,FALSE)</f>
        <v>1285.5</v>
      </c>
      <c r="N11147" s="36">
        <f t="shared" si="1013"/>
        <v>99.954157287491611</v>
      </c>
      <c r="O11147" s="36">
        <f t="shared" si="1014"/>
        <v>99.954165722781923</v>
      </c>
      <c r="P11147" s="36">
        <f t="shared" si="1015"/>
        <v>8.4352903115814115E-6</v>
      </c>
      <c r="Q11147" s="36">
        <f t="shared" si="1016"/>
        <v>1.0015996233649276E-5</v>
      </c>
    </row>
    <row r="11148" spans="1:17" x14ac:dyDescent="0.3">
      <c r="A11148" s="29">
        <v>2846215</v>
      </c>
      <c r="B11148" s="1">
        <v>133</v>
      </c>
      <c r="C11148" s="1" t="s">
        <v>17</v>
      </c>
      <c r="D11148" s="1" t="s">
        <v>85</v>
      </c>
      <c r="E11148" s="1" t="s">
        <v>60</v>
      </c>
      <c r="F11148" s="47">
        <v>1071</v>
      </c>
      <c r="G11148" s="34">
        <v>1758.86</v>
      </c>
      <c r="H11148" s="1" t="s">
        <v>218</v>
      </c>
      <c r="I11148" s="34">
        <v>1.3337999999999999E-2</v>
      </c>
      <c r="J11148" s="34">
        <v>1606.3442</v>
      </c>
      <c r="K11148" s="35" t="str">
        <f t="shared" si="1012"/>
        <v>Kampina &amp; Oisterwijkse Vennen_ZGH9190</v>
      </c>
      <c r="L11148" s="36">
        <f>VLOOKUP(D11148,DATA!A:F,5,FALSE)</f>
        <v>1.3726988247862192E-2</v>
      </c>
      <c r="M11148" s="37">
        <f>VLOOKUP(D11148,DATA!A:F,6,FALSE)</f>
        <v>1285.5</v>
      </c>
      <c r="N11148" s="36">
        <f t="shared" si="1013"/>
        <v>99.849552723231255</v>
      </c>
      <c r="O11148" s="36">
        <f t="shared" si="1014"/>
        <v>99.849580224757233</v>
      </c>
      <c r="P11148" s="36">
        <f t="shared" si="1015"/>
        <v>2.7501525977413621E-5</v>
      </c>
      <c r="Q11148" s="36">
        <f t="shared" si="1016"/>
        <v>4.4176916744967701E-4</v>
      </c>
    </row>
    <row r="11149" spans="1:17" x14ac:dyDescent="0.3">
      <c r="A11149" s="29">
        <v>2846216</v>
      </c>
      <c r="B11149" s="1">
        <v>133</v>
      </c>
      <c r="C11149" s="1" t="s">
        <v>17</v>
      </c>
      <c r="D11149" s="1" t="s">
        <v>85</v>
      </c>
      <c r="E11149" s="1" t="s">
        <v>60</v>
      </c>
      <c r="F11149" s="47">
        <v>1071</v>
      </c>
      <c r="G11149" s="34">
        <v>1844.92</v>
      </c>
      <c r="H11149" s="1" t="s">
        <v>218</v>
      </c>
      <c r="I11149" s="34">
        <v>1.4468E-2</v>
      </c>
      <c r="J11149" s="34">
        <v>1455.5731000000001</v>
      </c>
      <c r="K11149" s="35" t="str">
        <f t="shared" si="1012"/>
        <v>Kampina &amp; Oisterwijkse Vennen_ZGH9190</v>
      </c>
      <c r="L11149" s="36">
        <f>VLOOKUP(D11149,DATA!A:F,5,FALSE)</f>
        <v>1.3726988247862192E-2</v>
      </c>
      <c r="M11149" s="37">
        <f>VLOOKUP(D11149,DATA!A:F,6,FALSE)</f>
        <v>1285.5</v>
      </c>
      <c r="N11149" s="36">
        <f t="shared" si="1013"/>
        <v>99.953784675635873</v>
      </c>
      <c r="O11149" s="36">
        <f t="shared" si="1014"/>
        <v>99.953793848942809</v>
      </c>
      <c r="P11149" s="36">
        <f t="shared" si="1015"/>
        <v>9.1733069353949759E-6</v>
      </c>
      <c r="Q11149" s="36">
        <f t="shared" si="1016"/>
        <v>1.3352418813204365E-4</v>
      </c>
    </row>
    <row r="11150" spans="1:17" x14ac:dyDescent="0.3">
      <c r="A11150" s="29">
        <v>2846234</v>
      </c>
      <c r="B11150" s="1">
        <v>133</v>
      </c>
      <c r="C11150" s="1" t="s">
        <v>17</v>
      </c>
      <c r="D11150" s="1" t="s">
        <v>41</v>
      </c>
      <c r="E11150" s="1" t="s">
        <v>42</v>
      </c>
      <c r="F11150" s="47">
        <v>1071</v>
      </c>
      <c r="G11150" s="34">
        <v>1292.23</v>
      </c>
      <c r="H11150" s="1" t="s">
        <v>218</v>
      </c>
      <c r="I11150" s="34">
        <v>1.2378200000000001E-2</v>
      </c>
      <c r="J11150" s="34">
        <v>1698.8440000000001</v>
      </c>
      <c r="K11150" s="35" t="str">
        <f t="shared" si="1012"/>
        <v>Kampina &amp; Oisterwijkse Vennen_H4010A</v>
      </c>
      <c r="L11150" s="36">
        <f>VLOOKUP(D11150,DATA!A:F,5,FALSE)</f>
        <v>1.3726988247862192E-2</v>
      </c>
      <c r="M11150" s="37">
        <f>VLOOKUP(D11150,DATA!A:F,6,FALSE)</f>
        <v>1285.5</v>
      </c>
      <c r="N11150" s="36">
        <f t="shared" si="1013"/>
        <v>52.307924581229635</v>
      </c>
      <c r="O11150" s="36">
        <f t="shared" si="1014"/>
        <v>52.312163399174025</v>
      </c>
      <c r="P11150" s="36">
        <f t="shared" si="1015"/>
        <v>4.238817944390405E-3</v>
      </c>
      <c r="Q11150" s="36">
        <f t="shared" si="1016"/>
        <v>7.2010904319199737E-2</v>
      </c>
    </row>
    <row r="11151" spans="1:17" x14ac:dyDescent="0.3">
      <c r="A11151" s="29">
        <v>2846234</v>
      </c>
      <c r="B11151" s="1">
        <v>133</v>
      </c>
      <c r="C11151" s="1" t="s">
        <v>17</v>
      </c>
      <c r="D11151" s="1" t="s">
        <v>51</v>
      </c>
      <c r="E11151" s="1" t="s">
        <v>52</v>
      </c>
      <c r="F11151" s="47">
        <v>1000</v>
      </c>
      <c r="G11151" s="34">
        <v>1292.23</v>
      </c>
      <c r="H11151" s="1" t="s">
        <v>218</v>
      </c>
      <c r="I11151" s="34">
        <v>1.2378200000000001E-2</v>
      </c>
      <c r="J11151" s="34">
        <v>8175.3676999999998</v>
      </c>
      <c r="K11151" s="35" t="str">
        <f t="shared" si="1012"/>
        <v>Kampina &amp; Oisterwijkse Vennen_Lg09</v>
      </c>
      <c r="L11151" s="36">
        <f>VLOOKUP(D11151,DATA!A:F,5,FALSE)</f>
        <v>8.4126827976184013E-3</v>
      </c>
      <c r="M11151" s="37">
        <f>VLOOKUP(D11151,DATA!A:F,6,FALSE)</f>
        <v>1350</v>
      </c>
      <c r="N11151" s="36">
        <f t="shared" si="1013"/>
        <v>38.083615552613885</v>
      </c>
      <c r="O11151" s="36">
        <f t="shared" si="1014"/>
        <v>38.086071059514168</v>
      </c>
      <c r="P11151" s="36">
        <f t="shared" si="1015"/>
        <v>2.4555069002829555E-3</v>
      </c>
      <c r="Q11151" s="36">
        <f t="shared" si="1016"/>
        <v>0.20074671799700394</v>
      </c>
    </row>
    <row r="11152" spans="1:17" x14ac:dyDescent="0.3">
      <c r="A11152" s="29">
        <v>2846234</v>
      </c>
      <c r="B11152" s="1">
        <v>133</v>
      </c>
      <c r="C11152" s="1" t="s">
        <v>17</v>
      </c>
      <c r="D11152" s="1" t="s">
        <v>89</v>
      </c>
      <c r="E11152" s="1" t="s">
        <v>54</v>
      </c>
      <c r="F11152" s="47">
        <v>714</v>
      </c>
      <c r="G11152" s="34">
        <v>1292.23</v>
      </c>
      <c r="H11152" s="1" t="s">
        <v>218</v>
      </c>
      <c r="I11152" s="34">
        <v>1.2378200000000001E-2</v>
      </c>
      <c r="J11152" s="34">
        <v>125.78818</v>
      </c>
      <c r="K11152" s="35" t="str">
        <f t="shared" si="1012"/>
        <v>Kampina &amp; Oisterwijkse Vennen_L4030</v>
      </c>
      <c r="L11152" s="36">
        <f>VLOOKUP(D11152,DATA!A:F,5,FALSE)</f>
        <v>1.0986712608830001E-2</v>
      </c>
      <c r="M11152" s="37">
        <f>VLOOKUP(D11152,DATA!A:F,6,FALSE)</f>
        <v>982</v>
      </c>
      <c r="N11152" s="36">
        <f t="shared" si="1013"/>
        <v>96.796627065658811</v>
      </c>
      <c r="O11152" s="36">
        <f t="shared" si="1014"/>
        <v>96.797048728515932</v>
      </c>
      <c r="P11152" s="36">
        <f t="shared" si="1015"/>
        <v>4.2166285712141871E-4</v>
      </c>
      <c r="Q11152" s="36">
        <f t="shared" si="1016"/>
        <v>5.3040203370903298E-4</v>
      </c>
    </row>
    <row r="11153" spans="1:17" x14ac:dyDescent="0.3">
      <c r="A11153" s="29">
        <v>2846235</v>
      </c>
      <c r="B11153" s="1">
        <v>133</v>
      </c>
      <c r="C11153" s="1" t="s">
        <v>17</v>
      </c>
      <c r="D11153" s="1" t="s">
        <v>53</v>
      </c>
      <c r="E11153" s="1" t="s">
        <v>54</v>
      </c>
      <c r="F11153" s="47">
        <v>714</v>
      </c>
      <c r="G11153" s="34">
        <v>1166.56</v>
      </c>
      <c r="H11153" s="1" t="s">
        <v>218</v>
      </c>
      <c r="I11153" s="34">
        <v>1.14658E-2</v>
      </c>
      <c r="J11153" s="34">
        <v>6046.3833000000004</v>
      </c>
      <c r="K11153" s="35" t="str">
        <f t="shared" si="1012"/>
        <v>Kampina &amp; Oisterwijkse Vennen_H4030</v>
      </c>
      <c r="L11153" s="36">
        <f>VLOOKUP(D11153,DATA!A:F,5,FALSE)</f>
        <v>1.0986712608830001E-2</v>
      </c>
      <c r="M11153" s="37">
        <f>VLOOKUP(D11153,DATA!A:F,6,FALSE)</f>
        <v>982</v>
      </c>
      <c r="N11153" s="36">
        <f t="shared" si="1013"/>
        <v>88.367565056161951</v>
      </c>
      <c r="O11153" s="36">
        <f t="shared" si="1014"/>
        <v>88.368859891837232</v>
      </c>
      <c r="P11153" s="36">
        <f t="shared" si="1015"/>
        <v>1.2948356752815471E-3</v>
      </c>
      <c r="Q11153" s="36">
        <f t="shared" si="1016"/>
        <v>7.8290728032665693E-2</v>
      </c>
    </row>
    <row r="11154" spans="1:17" x14ac:dyDescent="0.3">
      <c r="A11154" s="29">
        <v>2846235</v>
      </c>
      <c r="B11154" s="1">
        <v>133</v>
      </c>
      <c r="C11154" s="1" t="s">
        <v>17</v>
      </c>
      <c r="D11154" s="1" t="s">
        <v>51</v>
      </c>
      <c r="E11154" s="1" t="s">
        <v>52</v>
      </c>
      <c r="F11154" s="47">
        <v>1000</v>
      </c>
      <c r="G11154" s="34">
        <v>1166.56</v>
      </c>
      <c r="H11154" s="1" t="s">
        <v>218</v>
      </c>
      <c r="I11154" s="34">
        <v>1.14658E-2</v>
      </c>
      <c r="J11154" s="34">
        <v>117.561584</v>
      </c>
      <c r="K11154" s="35" t="str">
        <f t="shared" si="1012"/>
        <v>Kampina &amp; Oisterwijkse Vennen_Lg09</v>
      </c>
      <c r="L11154" s="36">
        <f>VLOOKUP(D11154,DATA!A:F,5,FALSE)</f>
        <v>8.4126827976184013E-3</v>
      </c>
      <c r="M11154" s="37">
        <f>VLOOKUP(D11154,DATA!A:F,6,FALSE)</f>
        <v>1350</v>
      </c>
      <c r="N11154" s="36">
        <f t="shared" si="1013"/>
        <v>17.606730161181002</v>
      </c>
      <c r="O11154" s="36">
        <f t="shared" si="1014"/>
        <v>17.608129500034405</v>
      </c>
      <c r="P11154" s="36">
        <f t="shared" si="1015"/>
        <v>1.3993388534032647E-3</v>
      </c>
      <c r="Q11154" s="36">
        <f t="shared" si="1016"/>
        <v>1.6450849215883159E-3</v>
      </c>
    </row>
    <row r="11155" spans="1:17" x14ac:dyDescent="0.3">
      <c r="A11155" s="29">
        <v>2846235</v>
      </c>
      <c r="B11155" s="1">
        <v>133</v>
      </c>
      <c r="C11155" s="1" t="s">
        <v>17</v>
      </c>
      <c r="D11155" s="1" t="s">
        <v>89</v>
      </c>
      <c r="E11155" s="1" t="s">
        <v>54</v>
      </c>
      <c r="F11155" s="47">
        <v>714</v>
      </c>
      <c r="G11155" s="34">
        <v>1166.56</v>
      </c>
      <c r="H11155" s="1" t="s">
        <v>218</v>
      </c>
      <c r="I11155" s="34">
        <v>1.14658E-2</v>
      </c>
      <c r="J11155" s="34">
        <v>1273.6854000000001</v>
      </c>
      <c r="K11155" s="35" t="str">
        <f t="shared" si="1012"/>
        <v>Kampina &amp; Oisterwijkse Vennen_L4030</v>
      </c>
      <c r="L11155" s="36">
        <f>VLOOKUP(D11155,DATA!A:F,5,FALSE)</f>
        <v>1.0986712608830001E-2</v>
      </c>
      <c r="M11155" s="37">
        <f>VLOOKUP(D11155,DATA!A:F,6,FALSE)</f>
        <v>982</v>
      </c>
      <c r="N11155" s="36">
        <f t="shared" si="1013"/>
        <v>88.367565056161951</v>
      </c>
      <c r="O11155" s="36">
        <f t="shared" si="1014"/>
        <v>88.368859891837232</v>
      </c>
      <c r="P11155" s="36">
        <f t="shared" si="1015"/>
        <v>1.2948356752815471E-3</v>
      </c>
      <c r="Q11155" s="36">
        <f t="shared" si="1016"/>
        <v>1.6492132950052477E-2</v>
      </c>
    </row>
    <row r="11156" spans="1:17" x14ac:dyDescent="0.3">
      <c r="A11156" s="29">
        <v>2846236</v>
      </c>
      <c r="B11156" s="1">
        <v>133</v>
      </c>
      <c r="C11156" s="1" t="s">
        <v>17</v>
      </c>
      <c r="D11156" s="1" t="s">
        <v>59</v>
      </c>
      <c r="E11156" s="1" t="s">
        <v>60</v>
      </c>
      <c r="F11156" s="47">
        <v>1071</v>
      </c>
      <c r="G11156" s="34">
        <v>1716.77</v>
      </c>
      <c r="H11156" s="1" t="s">
        <v>218</v>
      </c>
      <c r="I11156" s="34">
        <v>1.8873999999999998E-2</v>
      </c>
      <c r="J11156" s="34">
        <v>109.38149</v>
      </c>
      <c r="K11156" s="35" t="str">
        <f t="shared" si="1012"/>
        <v>Kampina &amp; Oisterwijkse Vennen_H9190</v>
      </c>
      <c r="L11156" s="36">
        <f>VLOOKUP(D11156,DATA!A:F,5,FALSE)</f>
        <v>1.3726988247862192E-2</v>
      </c>
      <c r="M11156" s="37">
        <f>VLOOKUP(D11156,DATA!A:F,6,FALSE)</f>
        <v>1285.5</v>
      </c>
      <c r="N11156" s="36">
        <f t="shared" si="1013"/>
        <v>99.73220928956755</v>
      </c>
      <c r="O11156" s="36">
        <f t="shared" si="1014"/>
        <v>99.732278474927227</v>
      </c>
      <c r="P11156" s="36">
        <f t="shared" si="1015"/>
        <v>6.9185359677703673E-5</v>
      </c>
      <c r="Q11156" s="36">
        <f t="shared" si="1016"/>
        <v>7.5675977277331471E-5</v>
      </c>
    </row>
    <row r="11157" spans="1:17" x14ac:dyDescent="0.3">
      <c r="A11157" s="29">
        <v>2846237</v>
      </c>
      <c r="B11157" s="1">
        <v>133</v>
      </c>
      <c r="C11157" s="1" t="s">
        <v>17</v>
      </c>
      <c r="D11157" s="1" t="s">
        <v>59</v>
      </c>
      <c r="E11157" s="1" t="s">
        <v>60</v>
      </c>
      <c r="F11157" s="47">
        <v>1071</v>
      </c>
      <c r="G11157" s="34">
        <v>1439.82</v>
      </c>
      <c r="H11157" s="1" t="s">
        <v>218</v>
      </c>
      <c r="I11157" s="34">
        <v>1.4735699999999999E-2</v>
      </c>
      <c r="J11157" s="34">
        <v>166.66963000000001</v>
      </c>
      <c r="K11157" s="35" t="str">
        <f t="shared" si="1012"/>
        <v>Kampina &amp; Oisterwijkse Vennen_H9190</v>
      </c>
      <c r="L11157" s="36">
        <f>VLOOKUP(D11157,DATA!A:F,5,FALSE)</f>
        <v>1.3726988247862192E-2</v>
      </c>
      <c r="M11157" s="37">
        <f>VLOOKUP(D11157,DATA!A:F,6,FALSE)</f>
        <v>1285.5</v>
      </c>
      <c r="N11157" s="36">
        <f t="shared" si="1013"/>
        <v>89.26738376389747</v>
      </c>
      <c r="O11157" s="36">
        <f t="shared" si="1014"/>
        <v>89.26932156832973</v>
      </c>
      <c r="P11157" s="36">
        <f t="shared" si="1015"/>
        <v>1.9378044322593269E-3</v>
      </c>
      <c r="Q11157" s="36">
        <f t="shared" si="1016"/>
        <v>3.2297314773702206E-3</v>
      </c>
    </row>
    <row r="11158" spans="1:17" x14ac:dyDescent="0.3">
      <c r="A11158" s="29">
        <v>2846237</v>
      </c>
      <c r="B11158" s="1">
        <v>133</v>
      </c>
      <c r="C11158" s="1" t="s">
        <v>17</v>
      </c>
      <c r="D11158" s="1" t="s">
        <v>89</v>
      </c>
      <c r="E11158" s="1" t="s">
        <v>54</v>
      </c>
      <c r="F11158" s="47">
        <v>714</v>
      </c>
      <c r="G11158" s="34">
        <v>1439.82</v>
      </c>
      <c r="H11158" s="1" t="s">
        <v>218</v>
      </c>
      <c r="I11158" s="34">
        <v>1.4735699999999999E-2</v>
      </c>
      <c r="J11158" s="34">
        <v>581.91907000000003</v>
      </c>
      <c r="K11158" s="35" t="str">
        <f t="shared" si="1012"/>
        <v>Kampina &amp; Oisterwijkse Vennen_L4030</v>
      </c>
      <c r="L11158" s="36">
        <f>VLOOKUP(D11158,DATA!A:F,5,FALSE)</f>
        <v>1.0986712608830001E-2</v>
      </c>
      <c r="M11158" s="37">
        <f>VLOOKUP(D11158,DATA!A:F,6,FALSE)</f>
        <v>982</v>
      </c>
      <c r="N11158" s="36">
        <f t="shared" si="1013"/>
        <v>99.350325958618058</v>
      </c>
      <c r="O11158" s="36">
        <f t="shared" si="1014"/>
        <v>99.350430447154949</v>
      </c>
      <c r="P11158" s="36">
        <f t="shared" si="1015"/>
        <v>1.0448853689126736E-4</v>
      </c>
      <c r="Q11158" s="36">
        <f t="shared" si="1016"/>
        <v>6.080387221342699E-4</v>
      </c>
    </row>
    <row r="11159" spans="1:17" x14ac:dyDescent="0.3">
      <c r="A11159" s="29">
        <v>2846239</v>
      </c>
      <c r="B11159" s="1">
        <v>133</v>
      </c>
      <c r="C11159" s="1" t="s">
        <v>17</v>
      </c>
      <c r="D11159" s="1" t="s">
        <v>41</v>
      </c>
      <c r="E11159" s="1" t="s">
        <v>42</v>
      </c>
      <c r="F11159" s="47">
        <v>1071</v>
      </c>
      <c r="G11159" s="34">
        <v>1310.24</v>
      </c>
      <c r="H11159" s="1" t="s">
        <v>218</v>
      </c>
      <c r="I11159" s="34">
        <v>1.37196E-2</v>
      </c>
      <c r="J11159" s="34">
        <v>233.381</v>
      </c>
      <c r="K11159" s="35" t="str">
        <f t="shared" si="1012"/>
        <v>Kampina &amp; Oisterwijkse Vennen_H4010A</v>
      </c>
      <c r="L11159" s="36">
        <f>VLOOKUP(D11159,DATA!A:F,5,FALSE)</f>
        <v>1.3726988247862192E-2</v>
      </c>
      <c r="M11159" s="37">
        <f>VLOOKUP(D11159,DATA!A:F,6,FALSE)</f>
        <v>1285.5</v>
      </c>
      <c r="N11159" s="36">
        <f t="shared" si="1013"/>
        <v>58.409473696183802</v>
      </c>
      <c r="O11159" s="36">
        <f t="shared" si="1014"/>
        <v>58.414048658711316</v>
      </c>
      <c r="P11159" s="36">
        <f t="shared" si="1015"/>
        <v>4.5749625275135486E-3</v>
      </c>
      <c r="Q11159" s="36">
        <f t="shared" si="1016"/>
        <v>1.0677093296336395E-2</v>
      </c>
    </row>
    <row r="11160" spans="1:17" x14ac:dyDescent="0.3">
      <c r="A11160" s="29">
        <v>2846239</v>
      </c>
      <c r="B11160" s="1">
        <v>133</v>
      </c>
      <c r="C11160" s="1" t="s">
        <v>17</v>
      </c>
      <c r="D11160" s="1" t="s">
        <v>59</v>
      </c>
      <c r="E11160" s="1" t="s">
        <v>60</v>
      </c>
      <c r="F11160" s="47">
        <v>1071</v>
      </c>
      <c r="G11160" s="34">
        <v>1310.24</v>
      </c>
      <c r="H11160" s="1" t="s">
        <v>218</v>
      </c>
      <c r="I11160" s="34">
        <v>1.37196E-2</v>
      </c>
      <c r="J11160" s="34">
        <v>881.09360000000004</v>
      </c>
      <c r="K11160" s="35" t="str">
        <f t="shared" si="1012"/>
        <v>Kampina &amp; Oisterwijkse Vennen_H9190</v>
      </c>
      <c r="L11160" s="36">
        <f>VLOOKUP(D11160,DATA!A:F,5,FALSE)</f>
        <v>1.3726988247862192E-2</v>
      </c>
      <c r="M11160" s="37">
        <f>VLOOKUP(D11160,DATA!A:F,6,FALSE)</f>
        <v>1285.5</v>
      </c>
      <c r="N11160" s="36">
        <f t="shared" si="1013"/>
        <v>58.409473696183802</v>
      </c>
      <c r="O11160" s="36">
        <f t="shared" si="1014"/>
        <v>58.414048658711316</v>
      </c>
      <c r="P11160" s="36">
        <f t="shared" si="1015"/>
        <v>4.5749625275135486E-3</v>
      </c>
      <c r="Q11160" s="36">
        <f t="shared" si="1016"/>
        <v>4.0309702032320115E-2</v>
      </c>
    </row>
    <row r="11161" spans="1:17" x14ac:dyDescent="0.3">
      <c r="A11161" s="29">
        <v>2846239</v>
      </c>
      <c r="B11161" s="1">
        <v>133</v>
      </c>
      <c r="C11161" s="1" t="s">
        <v>17</v>
      </c>
      <c r="D11161" s="1" t="s">
        <v>51</v>
      </c>
      <c r="E11161" s="1" t="s">
        <v>52</v>
      </c>
      <c r="F11161" s="47">
        <v>1000</v>
      </c>
      <c r="G11161" s="34">
        <v>1310.24</v>
      </c>
      <c r="H11161" s="1" t="s">
        <v>218</v>
      </c>
      <c r="I11161" s="34">
        <v>1.37196E-2</v>
      </c>
      <c r="J11161" s="34">
        <v>1798.8588</v>
      </c>
      <c r="K11161" s="35" t="str">
        <f t="shared" si="1012"/>
        <v>Kampina &amp; Oisterwijkse Vennen_Lg09</v>
      </c>
      <c r="L11161" s="36">
        <f>VLOOKUP(D11161,DATA!A:F,5,FALSE)</f>
        <v>8.4126827976184013E-3</v>
      </c>
      <c r="M11161" s="37">
        <f>VLOOKUP(D11161,DATA!A:F,6,FALSE)</f>
        <v>1350</v>
      </c>
      <c r="N11161" s="36">
        <f t="shared" si="1013"/>
        <v>41.71489608338468</v>
      </c>
      <c r="O11161" s="36">
        <f t="shared" si="1014"/>
        <v>41.717702349531635</v>
      </c>
      <c r="P11161" s="36">
        <f t="shared" si="1015"/>
        <v>2.8062661469547834E-3</v>
      </c>
      <c r="Q11161" s="36">
        <f t="shared" si="1016"/>
        <v>5.0480765535917051E-2</v>
      </c>
    </row>
    <row r="11162" spans="1:17" x14ac:dyDescent="0.3">
      <c r="A11162" s="29">
        <v>2846239</v>
      </c>
      <c r="B11162" s="1">
        <v>133</v>
      </c>
      <c r="C11162" s="1" t="s">
        <v>17</v>
      </c>
      <c r="D11162" s="1" t="s">
        <v>89</v>
      </c>
      <c r="E11162" s="1" t="s">
        <v>54</v>
      </c>
      <c r="F11162" s="47">
        <v>714</v>
      </c>
      <c r="G11162" s="34">
        <v>1310.24</v>
      </c>
      <c r="H11162" s="1" t="s">
        <v>218</v>
      </c>
      <c r="I11162" s="34">
        <v>1.37196E-2</v>
      </c>
      <c r="J11162" s="34">
        <v>1873.5686000000001</v>
      </c>
      <c r="K11162" s="35" t="str">
        <f t="shared" si="1012"/>
        <v>Kampina &amp; Oisterwijkse Vennen_L4030</v>
      </c>
      <c r="L11162" s="36">
        <f>VLOOKUP(D11162,DATA!A:F,5,FALSE)</f>
        <v>1.0986712608830001E-2</v>
      </c>
      <c r="M11162" s="37">
        <f>VLOOKUP(D11162,DATA!A:F,6,FALSE)</f>
        <v>982</v>
      </c>
      <c r="N11162" s="36">
        <f t="shared" si="1013"/>
        <v>97.356507320489243</v>
      </c>
      <c r="O11162" s="36">
        <f t="shared" si="1014"/>
        <v>97.356895221856661</v>
      </c>
      <c r="P11162" s="36">
        <f t="shared" si="1015"/>
        <v>3.8790136741795322E-4</v>
      </c>
      <c r="Q11162" s="36">
        <f t="shared" si="1016"/>
        <v>7.2675982189134023E-3</v>
      </c>
    </row>
    <row r="11163" spans="1:17" x14ac:dyDescent="0.3">
      <c r="A11163" s="29">
        <v>2846240</v>
      </c>
      <c r="B11163" s="1">
        <v>133</v>
      </c>
      <c r="C11163" s="1" t="s">
        <v>17</v>
      </c>
      <c r="D11163" s="1" t="s">
        <v>89</v>
      </c>
      <c r="E11163" s="1" t="s">
        <v>54</v>
      </c>
      <c r="F11163" s="47">
        <v>714</v>
      </c>
      <c r="G11163" s="34">
        <v>1050.03</v>
      </c>
      <c r="H11163" s="1" t="s">
        <v>218</v>
      </c>
      <c r="I11163" s="34">
        <v>1.15856E-2</v>
      </c>
      <c r="J11163" s="34">
        <v>758.12603999999999</v>
      </c>
      <c r="K11163" s="35" t="str">
        <f t="shared" si="1012"/>
        <v>Kampina &amp; Oisterwijkse Vennen_L4030</v>
      </c>
      <c r="L11163" s="36">
        <f>VLOOKUP(D11163,DATA!A:F,5,FALSE)</f>
        <v>1.0986712608830001E-2</v>
      </c>
      <c r="M11163" s="37">
        <f>VLOOKUP(D11163,DATA!A:F,6,FALSE)</f>
        <v>982</v>
      </c>
      <c r="N11163" s="36">
        <f t="shared" si="1013"/>
        <v>67.861759179865828</v>
      </c>
      <c r="O11163" s="36">
        <f t="shared" si="1014"/>
        <v>67.864535206536971</v>
      </c>
      <c r="P11163" s="36">
        <f t="shared" si="1015"/>
        <v>2.7760266711425174E-3</v>
      </c>
      <c r="Q11163" s="36">
        <f t="shared" si="1016"/>
        <v>2.1045781071276588E-2</v>
      </c>
    </row>
    <row r="11164" spans="1:17" x14ac:dyDescent="0.3">
      <c r="A11164" s="29">
        <v>2846242</v>
      </c>
      <c r="B11164" s="1">
        <v>133</v>
      </c>
      <c r="C11164" s="1" t="s">
        <v>17</v>
      </c>
      <c r="D11164" s="1" t="s">
        <v>70</v>
      </c>
      <c r="E11164" s="1" t="s">
        <v>71</v>
      </c>
      <c r="F11164" s="47">
        <v>1071</v>
      </c>
      <c r="G11164" s="34">
        <v>1940.38</v>
      </c>
      <c r="H11164" s="1" t="s">
        <v>218</v>
      </c>
      <c r="I11164" s="34">
        <v>2.6276000000000001E-2</v>
      </c>
      <c r="J11164" s="34">
        <v>703.09906000000001</v>
      </c>
      <c r="K11164" s="35" t="str">
        <f t="shared" si="1012"/>
        <v>Kampina &amp; Oisterwijkse Vennen_H9120</v>
      </c>
      <c r="L11164" s="36">
        <f>VLOOKUP(D11164,DATA!A:F,5,FALSE)</f>
        <v>1.3726988247862192E-2</v>
      </c>
      <c r="M11164" s="37">
        <f>VLOOKUP(D11164,DATA!A:F,6,FALSE)</f>
        <v>1285.5</v>
      </c>
      <c r="N11164" s="36">
        <f t="shared" si="1013"/>
        <v>99.987530686571702</v>
      </c>
      <c r="O11164" s="36">
        <f t="shared" si="1014"/>
        <v>99.987535182761107</v>
      </c>
      <c r="P11164" s="36">
        <f t="shared" si="1015"/>
        <v>4.4961894047901296E-6</v>
      </c>
      <c r="Q11164" s="36">
        <f t="shared" si="1016"/>
        <v>3.1612665440899E-5</v>
      </c>
    </row>
    <row r="11165" spans="1:17" x14ac:dyDescent="0.3">
      <c r="A11165" s="29">
        <v>2846242</v>
      </c>
      <c r="B11165" s="1">
        <v>133</v>
      </c>
      <c r="C11165" s="1" t="s">
        <v>17</v>
      </c>
      <c r="D11165" s="1" t="s">
        <v>22</v>
      </c>
      <c r="E11165" s="1" t="s">
        <v>23</v>
      </c>
      <c r="F11165" s="47">
        <v>1857</v>
      </c>
      <c r="G11165" s="34">
        <v>1940.38</v>
      </c>
      <c r="H11165" s="1" t="s">
        <v>218</v>
      </c>
      <c r="I11165" s="34">
        <v>2.6276000000000001E-2</v>
      </c>
      <c r="J11165" s="34">
        <v>4363.46</v>
      </c>
      <c r="K11165" s="35" t="str">
        <f t="shared" si="1012"/>
        <v>Kampina &amp; Oisterwijkse Vennen_H91E0C</v>
      </c>
      <c r="L11165" s="36">
        <f>VLOOKUP(D11165,DATA!A:F,5,FALSE)</f>
        <v>6.9280917156857415E-3</v>
      </c>
      <c r="M11165" s="37">
        <f>VLOOKUP(D11165,DATA!A:F,6,FALSE)</f>
        <v>2282</v>
      </c>
      <c r="N11165" s="36">
        <f t="shared" si="1013"/>
        <v>8.5741633775861317</v>
      </c>
      <c r="O11165" s="36">
        <f t="shared" si="1014"/>
        <v>8.5755905167707667</v>
      </c>
      <c r="P11165" s="36">
        <f t="shared" si="1015"/>
        <v>1.4271391846349957E-3</v>
      </c>
      <c r="Q11165" s="36">
        <f t="shared" si="1016"/>
        <v>6.2272647465874187E-2</v>
      </c>
    </row>
    <row r="11166" spans="1:17" x14ac:dyDescent="0.3">
      <c r="A11166" s="29">
        <v>2846243</v>
      </c>
      <c r="B11166" s="1">
        <v>133</v>
      </c>
      <c r="C11166" s="1" t="s">
        <v>17</v>
      </c>
      <c r="D11166" s="1" t="s">
        <v>77</v>
      </c>
      <c r="E11166" s="1" t="s">
        <v>78</v>
      </c>
      <c r="F11166" s="47">
        <v>786</v>
      </c>
      <c r="G11166" s="34">
        <v>1594.61</v>
      </c>
      <c r="H11166" s="1" t="s">
        <v>218</v>
      </c>
      <c r="I11166" s="34">
        <v>2.0979999999999999E-2</v>
      </c>
      <c r="J11166" s="34">
        <v>494.48718000000002</v>
      </c>
      <c r="K11166" s="35" t="str">
        <f t="shared" si="1012"/>
        <v>Kampina &amp; Oisterwijkse Vennen_H6410</v>
      </c>
      <c r="L11166" s="36">
        <f>VLOOKUP(D11166,DATA!A:F,5,FALSE)</f>
        <v>1.2691547323993278E-2</v>
      </c>
      <c r="M11166" s="37">
        <f>VLOOKUP(D11166,DATA!A:F,6,FALSE)</f>
        <v>1018</v>
      </c>
      <c r="N11166" s="36">
        <f t="shared" si="1013"/>
        <v>99.93370004999619</v>
      </c>
      <c r="O11166" s="36">
        <f t="shared" si="1014"/>
        <v>99.933717689545475</v>
      </c>
      <c r="P11166" s="36">
        <f t="shared" si="1015"/>
        <v>1.7639549284353961E-5</v>
      </c>
      <c r="Q11166" s="36">
        <f t="shared" si="1016"/>
        <v>8.7225309820912096E-5</v>
      </c>
    </row>
    <row r="11167" spans="1:17" x14ac:dyDescent="0.3">
      <c r="A11167" s="29">
        <v>2846244</v>
      </c>
      <c r="B11167" s="1">
        <v>133</v>
      </c>
      <c r="C11167" s="1" t="s">
        <v>17</v>
      </c>
      <c r="D11167" s="1" t="s">
        <v>77</v>
      </c>
      <c r="E11167" s="1" t="s">
        <v>78</v>
      </c>
      <c r="F11167" s="47">
        <v>786</v>
      </c>
      <c r="G11167" s="34">
        <v>1607.3</v>
      </c>
      <c r="H11167" s="1" t="s">
        <v>218</v>
      </c>
      <c r="I11167" s="34">
        <v>2.1603000000000001E-2</v>
      </c>
      <c r="J11167" s="34">
        <v>5951.7579999999998</v>
      </c>
      <c r="K11167" s="35" t="str">
        <f t="shared" si="1012"/>
        <v>Kampina &amp; Oisterwijkse Vennen_H6410</v>
      </c>
      <c r="L11167" s="36">
        <f>VLOOKUP(D11167,DATA!A:F,5,FALSE)</f>
        <v>1.2691547323993278E-2</v>
      </c>
      <c r="M11167" s="37">
        <f>VLOOKUP(D11167,DATA!A:F,6,FALSE)</f>
        <v>1018</v>
      </c>
      <c r="N11167" s="36">
        <f t="shared" si="1013"/>
        <v>99.943556957227543</v>
      </c>
      <c r="O11167" s="36">
        <f t="shared" si="1014"/>
        <v>99.943572421674432</v>
      </c>
      <c r="P11167" s="36">
        <f t="shared" si="1015"/>
        <v>1.5464446889268402E-5</v>
      </c>
      <c r="Q11167" s="36">
        <f t="shared" si="1016"/>
        <v>9.2040645488778328E-4</v>
      </c>
    </row>
    <row r="11168" spans="1:17" x14ac:dyDescent="0.3">
      <c r="A11168" s="29">
        <v>2846244</v>
      </c>
      <c r="B11168" s="1">
        <v>133</v>
      </c>
      <c r="C11168" s="1" t="s">
        <v>17</v>
      </c>
      <c r="D11168" s="1" t="s">
        <v>70</v>
      </c>
      <c r="E11168" s="1" t="s">
        <v>71</v>
      </c>
      <c r="F11168" s="47">
        <v>1071</v>
      </c>
      <c r="G11168" s="34">
        <v>1607.3</v>
      </c>
      <c r="H11168" s="1" t="s">
        <v>218</v>
      </c>
      <c r="I11168" s="34">
        <v>2.1603000000000001E-2</v>
      </c>
      <c r="J11168" s="34">
        <v>590.02700000000004</v>
      </c>
      <c r="K11168" s="35" t="str">
        <f t="shared" si="1012"/>
        <v>Kampina &amp; Oisterwijkse Vennen_H9120</v>
      </c>
      <c r="L11168" s="36">
        <f>VLOOKUP(D11168,DATA!A:F,5,FALSE)</f>
        <v>1.3726988247862192E-2</v>
      </c>
      <c r="M11168" s="37">
        <f>VLOOKUP(D11168,DATA!A:F,6,FALSE)</f>
        <v>1285.5</v>
      </c>
      <c r="N11168" s="36">
        <f t="shared" si="1013"/>
        <v>98.807763021208842</v>
      </c>
      <c r="O11168" s="36">
        <f t="shared" si="1014"/>
        <v>98.808112306361892</v>
      </c>
      <c r="P11168" s="36">
        <f t="shared" si="1015"/>
        <v>3.4928515304954999E-4</v>
      </c>
      <c r="Q11168" s="36">
        <f t="shared" si="1016"/>
        <v>2.0608767099836683E-3</v>
      </c>
    </row>
    <row r="11169" spans="1:17" x14ac:dyDescent="0.3">
      <c r="A11169" s="29">
        <v>2846245</v>
      </c>
      <c r="B11169" s="1">
        <v>133</v>
      </c>
      <c r="C11169" s="1" t="s">
        <v>17</v>
      </c>
      <c r="D11169" s="1" t="s">
        <v>53</v>
      </c>
      <c r="E11169" s="1" t="s">
        <v>54</v>
      </c>
      <c r="F11169" s="47">
        <v>714</v>
      </c>
      <c r="G11169" s="34">
        <v>1701.8</v>
      </c>
      <c r="H11169" s="1" t="s">
        <v>218</v>
      </c>
      <c r="I11169" s="34">
        <v>2.3290000000000002E-2</v>
      </c>
      <c r="J11169" s="34">
        <v>204.49791999999999</v>
      </c>
      <c r="K11169" s="35" t="str">
        <f t="shared" si="1012"/>
        <v>Kampina &amp; Oisterwijkse Vennen_H4030</v>
      </c>
      <c r="L11169" s="36">
        <f>VLOOKUP(D11169,DATA!A:F,5,FALSE)</f>
        <v>1.0986712608830001E-2</v>
      </c>
      <c r="M11169" s="37">
        <f>VLOOKUP(D11169,DATA!A:F,6,FALSE)</f>
        <v>982</v>
      </c>
      <c r="N11169" s="36">
        <f t="shared" si="1013"/>
        <v>99.9632432422177</v>
      </c>
      <c r="O11169" s="36">
        <f t="shared" si="1014"/>
        <v>99.963252642897615</v>
      </c>
      <c r="P11169" s="36">
        <f t="shared" si="1015"/>
        <v>9.4006799145063269E-6</v>
      </c>
      <c r="Q11169" s="36">
        <f t="shared" si="1016"/>
        <v>1.9224194891023215E-5</v>
      </c>
    </row>
    <row r="11170" spans="1:17" x14ac:dyDescent="0.3">
      <c r="A11170" s="29">
        <v>2846245</v>
      </c>
      <c r="B11170" s="1">
        <v>133</v>
      </c>
      <c r="C11170" s="1" t="s">
        <v>17</v>
      </c>
      <c r="D11170" s="1" t="s">
        <v>77</v>
      </c>
      <c r="E11170" s="1" t="s">
        <v>78</v>
      </c>
      <c r="F11170" s="47">
        <v>786</v>
      </c>
      <c r="G11170" s="34">
        <v>1701.8</v>
      </c>
      <c r="H11170" s="1" t="s">
        <v>218</v>
      </c>
      <c r="I11170" s="34">
        <v>2.3290000000000002E-2</v>
      </c>
      <c r="J11170" s="34">
        <v>119.89967</v>
      </c>
      <c r="K11170" s="35" t="str">
        <f t="shared" si="1012"/>
        <v>Kampina &amp; Oisterwijkse Vennen_H6410</v>
      </c>
      <c r="L11170" s="36">
        <f>VLOOKUP(D11170,DATA!A:F,5,FALSE)</f>
        <v>1.2691547323993278E-2</v>
      </c>
      <c r="M11170" s="37">
        <f>VLOOKUP(D11170,DATA!A:F,6,FALSE)</f>
        <v>1018</v>
      </c>
      <c r="N11170" s="36">
        <f t="shared" si="1013"/>
        <v>99.982981938695943</v>
      </c>
      <c r="O11170" s="36">
        <f t="shared" si="1014"/>
        <v>99.982986967399881</v>
      </c>
      <c r="P11170" s="36">
        <f t="shared" si="1015"/>
        <v>5.0287039385921162E-6</v>
      </c>
      <c r="Q11170" s="36">
        <f t="shared" si="1016"/>
        <v>6.0293994276489509E-6</v>
      </c>
    </row>
    <row r="11171" spans="1:17" x14ac:dyDescent="0.3">
      <c r="A11171" s="29">
        <v>2846245</v>
      </c>
      <c r="B11171" s="1">
        <v>133</v>
      </c>
      <c r="C11171" s="1" t="s">
        <v>17</v>
      </c>
      <c r="D11171" s="1" t="s">
        <v>43</v>
      </c>
      <c r="E11171" s="1" t="s">
        <v>44</v>
      </c>
      <c r="F11171" s="47">
        <v>1071</v>
      </c>
      <c r="G11171" s="34">
        <v>1701.8</v>
      </c>
      <c r="H11171" s="1" t="s">
        <v>218</v>
      </c>
      <c r="I11171" s="34">
        <v>2.3290000000000002E-2</v>
      </c>
      <c r="J11171" s="34">
        <v>9.2111104000000008</v>
      </c>
      <c r="K11171" s="35" t="str">
        <f t="shared" si="1012"/>
        <v>Kampina &amp; Oisterwijkse Vennen_H7150</v>
      </c>
      <c r="L11171" s="36">
        <f>VLOOKUP(D11171,DATA!A:F,5,FALSE)</f>
        <v>1.3726988247862192E-2</v>
      </c>
      <c r="M11171" s="37">
        <f>VLOOKUP(D11171,DATA!A:F,6,FALSE)</f>
        <v>1285.5</v>
      </c>
      <c r="N11171" s="36">
        <f t="shared" si="1013"/>
        <v>99.67131888257849</v>
      </c>
      <c r="O11171" s="36">
        <f t="shared" si="1014"/>
        <v>99.671423600435475</v>
      </c>
      <c r="P11171" s="36">
        <f t="shared" si="1015"/>
        <v>1.0471785698484837E-4</v>
      </c>
      <c r="Q11171" s="36">
        <f t="shared" si="1016"/>
        <v>9.6456774153884948E-6</v>
      </c>
    </row>
    <row r="11172" spans="1:17" x14ac:dyDescent="0.3">
      <c r="A11172" s="29">
        <v>2846245</v>
      </c>
      <c r="B11172" s="1">
        <v>133</v>
      </c>
      <c r="C11172" s="1" t="s">
        <v>17</v>
      </c>
      <c r="D11172" s="1" t="s">
        <v>59</v>
      </c>
      <c r="E11172" s="1" t="s">
        <v>60</v>
      </c>
      <c r="F11172" s="47">
        <v>1071</v>
      </c>
      <c r="G11172" s="34">
        <v>1701.8</v>
      </c>
      <c r="H11172" s="1" t="s">
        <v>218</v>
      </c>
      <c r="I11172" s="34">
        <v>2.3290000000000002E-2</v>
      </c>
      <c r="J11172" s="34">
        <v>2219.1835999999998</v>
      </c>
      <c r="K11172" s="35" t="str">
        <f t="shared" si="1012"/>
        <v>Kampina &amp; Oisterwijkse Vennen_H9190</v>
      </c>
      <c r="L11172" s="36">
        <f>VLOOKUP(D11172,DATA!A:F,5,FALSE)</f>
        <v>1.3726988247862192E-2</v>
      </c>
      <c r="M11172" s="37">
        <f>VLOOKUP(D11172,DATA!A:F,6,FALSE)</f>
        <v>1285.5</v>
      </c>
      <c r="N11172" s="36">
        <f t="shared" si="1013"/>
        <v>99.67131888257849</v>
      </c>
      <c r="O11172" s="36">
        <f t="shared" si="1014"/>
        <v>99.671423600435475</v>
      </c>
      <c r="P11172" s="36">
        <f t="shared" si="1015"/>
        <v>1.0471785698484837E-4</v>
      </c>
      <c r="Q11172" s="36">
        <f t="shared" si="1016"/>
        <v>2.3238815084792091E-3</v>
      </c>
    </row>
    <row r="11173" spans="1:17" x14ac:dyDescent="0.3">
      <c r="A11173" s="29">
        <v>2846246</v>
      </c>
      <c r="B11173" s="1">
        <v>133</v>
      </c>
      <c r="C11173" s="1" t="s">
        <v>17</v>
      </c>
      <c r="D11173" s="1" t="s">
        <v>70</v>
      </c>
      <c r="E11173" s="1" t="s">
        <v>71</v>
      </c>
      <c r="F11173" s="47">
        <v>1071</v>
      </c>
      <c r="G11173" s="34">
        <v>1693.45</v>
      </c>
      <c r="H11173" s="1" t="s">
        <v>218</v>
      </c>
      <c r="I11173" s="34">
        <v>2.3646E-2</v>
      </c>
      <c r="J11173" s="34">
        <v>1706.1628000000001</v>
      </c>
      <c r="K11173" s="35" t="str">
        <f t="shared" si="1012"/>
        <v>Kampina &amp; Oisterwijkse Vennen_H9120</v>
      </c>
      <c r="L11173" s="36">
        <f>VLOOKUP(D11173,DATA!A:F,5,FALSE)</f>
        <v>1.3726988247862192E-2</v>
      </c>
      <c r="M11173" s="37">
        <f>VLOOKUP(D11173,DATA!A:F,6,FALSE)</f>
        <v>1285.5</v>
      </c>
      <c r="N11173" s="36">
        <f t="shared" si="1013"/>
        <v>99.63154842606852</v>
      </c>
      <c r="O11173" s="36">
        <f t="shared" si="1014"/>
        <v>99.631667561318622</v>
      </c>
      <c r="P11173" s="36">
        <f t="shared" si="1015"/>
        <v>1.191352501024312E-4</v>
      </c>
      <c r="Q11173" s="36">
        <f t="shared" si="1016"/>
        <v>2.032641318934643E-3</v>
      </c>
    </row>
    <row r="11174" spans="1:17" x14ac:dyDescent="0.3">
      <c r="A11174" s="29">
        <v>2846247</v>
      </c>
      <c r="B11174" s="1">
        <v>133</v>
      </c>
      <c r="C11174" s="1" t="s">
        <v>17</v>
      </c>
      <c r="D11174" s="1" t="s">
        <v>53</v>
      </c>
      <c r="E11174" s="1" t="s">
        <v>54</v>
      </c>
      <c r="F11174" s="47">
        <v>714</v>
      </c>
      <c r="G11174" s="34">
        <v>1419.69</v>
      </c>
      <c r="H11174" s="1" t="s">
        <v>218</v>
      </c>
      <c r="I11174" s="34">
        <v>1.8312700000000001E-2</v>
      </c>
      <c r="J11174" s="34">
        <v>407.92142000000001</v>
      </c>
      <c r="K11174" s="35" t="str">
        <f t="shared" si="1012"/>
        <v>Kampina &amp; Oisterwijkse Vennen_H4030</v>
      </c>
      <c r="L11174" s="36">
        <f>VLOOKUP(D11174,DATA!A:F,5,FALSE)</f>
        <v>1.0986712608830001E-2</v>
      </c>
      <c r="M11174" s="37">
        <f>VLOOKUP(D11174,DATA!A:F,6,FALSE)</f>
        <v>982</v>
      </c>
      <c r="N11174" s="36">
        <f t="shared" si="1013"/>
        <v>99.190815892366516</v>
      </c>
      <c r="O11174" s="36">
        <f t="shared" si="1014"/>
        <v>99.190977363900387</v>
      </c>
      <c r="P11174" s="36">
        <f t="shared" si="1015"/>
        <v>1.6147153387180424E-4</v>
      </c>
      <c r="Q11174" s="36">
        <f t="shared" si="1016"/>
        <v>6.5867697386564489E-4</v>
      </c>
    </row>
    <row r="11175" spans="1:17" x14ac:dyDescent="0.3">
      <c r="A11175" s="29">
        <v>2846247</v>
      </c>
      <c r="B11175" s="1">
        <v>133</v>
      </c>
      <c r="C11175" s="1" t="s">
        <v>17</v>
      </c>
      <c r="D11175" s="1" t="s">
        <v>70</v>
      </c>
      <c r="E11175" s="1" t="s">
        <v>71</v>
      </c>
      <c r="F11175" s="47">
        <v>1071</v>
      </c>
      <c r="G11175" s="34">
        <v>1419.69</v>
      </c>
      <c r="H11175" s="1" t="s">
        <v>218</v>
      </c>
      <c r="I11175" s="34">
        <v>1.8312700000000001E-2</v>
      </c>
      <c r="J11175" s="34">
        <v>1945.9621999999999</v>
      </c>
      <c r="K11175" s="35" t="str">
        <f t="shared" si="1012"/>
        <v>Kampina &amp; Oisterwijkse Vennen_H9120</v>
      </c>
      <c r="L11175" s="36">
        <f>VLOOKUP(D11175,DATA!A:F,5,FALSE)</f>
        <v>1.3726988247862192E-2</v>
      </c>
      <c r="M11175" s="37">
        <f>VLOOKUP(D11175,DATA!A:F,6,FALSE)</f>
        <v>1285.5</v>
      </c>
      <c r="N11175" s="36">
        <f t="shared" si="1013"/>
        <v>86.318797183845717</v>
      </c>
      <c r="O11175" s="36">
        <f t="shared" si="1014"/>
        <v>86.32176555124569</v>
      </c>
      <c r="P11175" s="36">
        <f t="shared" si="1015"/>
        <v>2.9683673999727489E-3</v>
      </c>
      <c r="Q11175" s="36">
        <f t="shared" si="1016"/>
        <v>5.7763307560592503E-2</v>
      </c>
    </row>
    <row r="11176" spans="1:17" x14ac:dyDescent="0.3">
      <c r="A11176" s="29">
        <v>2846247</v>
      </c>
      <c r="B11176" s="1">
        <v>133</v>
      </c>
      <c r="C11176" s="1" t="s">
        <v>17</v>
      </c>
      <c r="D11176" s="1" t="s">
        <v>59</v>
      </c>
      <c r="E11176" s="1" t="s">
        <v>60</v>
      </c>
      <c r="F11176" s="47">
        <v>1071</v>
      </c>
      <c r="G11176" s="34">
        <v>1419.69</v>
      </c>
      <c r="H11176" s="1" t="s">
        <v>218</v>
      </c>
      <c r="I11176" s="34">
        <v>1.8312700000000001E-2</v>
      </c>
      <c r="J11176" s="34">
        <v>2986.3</v>
      </c>
      <c r="K11176" s="35" t="str">
        <f t="shared" si="1012"/>
        <v>Kampina &amp; Oisterwijkse Vennen_H9190</v>
      </c>
      <c r="L11176" s="36">
        <f>VLOOKUP(D11176,DATA!A:F,5,FALSE)</f>
        <v>1.3726988247862192E-2</v>
      </c>
      <c r="M11176" s="37">
        <f>VLOOKUP(D11176,DATA!A:F,6,FALSE)</f>
        <v>1285.5</v>
      </c>
      <c r="N11176" s="36">
        <f t="shared" si="1013"/>
        <v>86.318797183845717</v>
      </c>
      <c r="O11176" s="36">
        <f t="shared" si="1014"/>
        <v>86.32176555124569</v>
      </c>
      <c r="P11176" s="36">
        <f t="shared" si="1015"/>
        <v>2.9683673999727489E-3</v>
      </c>
      <c r="Q11176" s="36">
        <f t="shared" si="1016"/>
        <v>8.8644355665386212E-2</v>
      </c>
    </row>
    <row r="11177" spans="1:17" x14ac:dyDescent="0.3">
      <c r="A11177" s="29">
        <v>2846248</v>
      </c>
      <c r="B11177" s="1">
        <v>133</v>
      </c>
      <c r="C11177" s="1" t="s">
        <v>17</v>
      </c>
      <c r="D11177" s="1" t="s">
        <v>81</v>
      </c>
      <c r="E11177" s="1" t="s">
        <v>42</v>
      </c>
      <c r="F11177" s="47">
        <v>1071</v>
      </c>
      <c r="G11177" s="34">
        <v>1230.2</v>
      </c>
      <c r="H11177" s="1" t="s">
        <v>218</v>
      </c>
      <c r="I11177" s="34">
        <v>1.5813000000000001E-2</v>
      </c>
      <c r="J11177" s="34">
        <v>296.38986</v>
      </c>
      <c r="K11177" s="35" t="str">
        <f t="shared" si="1012"/>
        <v>Kampina &amp; Oisterwijkse Vennen_ZGH4010A</v>
      </c>
      <c r="L11177" s="36">
        <f>VLOOKUP(D11177,DATA!A:F,5,FALSE)</f>
        <v>1.3726988247862192E-2</v>
      </c>
      <c r="M11177" s="37">
        <f>VLOOKUP(D11177,DATA!A:F,6,FALSE)</f>
        <v>1285.5</v>
      </c>
      <c r="N11177" s="36">
        <f t="shared" si="1013"/>
        <v>31.884116571868446</v>
      </c>
      <c r="O11177" s="36">
        <f t="shared" si="1014"/>
        <v>31.888831004033502</v>
      </c>
      <c r="P11177" s="36">
        <f t="shared" si="1015"/>
        <v>4.7144321650556265E-3</v>
      </c>
      <c r="Q11177" s="36">
        <f t="shared" si="1016"/>
        <v>1.397309889380334E-2</v>
      </c>
    </row>
    <row r="11178" spans="1:17" x14ac:dyDescent="0.3">
      <c r="A11178" s="29">
        <v>2847728</v>
      </c>
      <c r="B11178" s="1">
        <v>133</v>
      </c>
      <c r="C11178" s="1" t="s">
        <v>17</v>
      </c>
      <c r="D11178" s="1" t="s">
        <v>57</v>
      </c>
      <c r="E11178" s="1" t="s">
        <v>58</v>
      </c>
      <c r="F11178" s="47">
        <v>714</v>
      </c>
      <c r="G11178" s="34">
        <v>1602.27</v>
      </c>
      <c r="H11178" s="1" t="s">
        <v>218</v>
      </c>
      <c r="I11178" s="34">
        <v>8.26E-3</v>
      </c>
      <c r="J11178" s="34">
        <v>2480.6082000000001</v>
      </c>
      <c r="K11178" s="35" t="str">
        <f t="shared" si="1012"/>
        <v>Kampina &amp; Oisterwijkse Vennen_H3160</v>
      </c>
      <c r="L11178" s="36">
        <f>VLOOKUP(D11178,DATA!A:F,5,FALSE)</f>
        <v>1.0986712608830001E-2</v>
      </c>
      <c r="M11178" s="37">
        <f>VLOOKUP(D11178,DATA!A:F,6,FALSE)</f>
        <v>982</v>
      </c>
      <c r="N11178" s="36">
        <f t="shared" si="1013"/>
        <v>99.890371174592843</v>
      </c>
      <c r="O11178" s="36">
        <f t="shared" si="1014"/>
        <v>99.890381112079012</v>
      </c>
      <c r="P11178" s="36">
        <f t="shared" si="1015"/>
        <v>9.9374861690648686E-6</v>
      </c>
      <c r="Q11178" s="36">
        <f t="shared" si="1016"/>
        <v>2.46510096783689E-4</v>
      </c>
    </row>
    <row r="11179" spans="1:17" x14ac:dyDescent="0.3">
      <c r="A11179" s="29">
        <v>2847734</v>
      </c>
      <c r="B11179" s="1">
        <v>133</v>
      </c>
      <c r="C11179" s="1" t="s">
        <v>17</v>
      </c>
      <c r="D11179" s="1" t="s">
        <v>22</v>
      </c>
      <c r="E11179" s="1" t="s">
        <v>23</v>
      </c>
      <c r="F11179" s="47">
        <v>1857</v>
      </c>
      <c r="G11179" s="34">
        <v>1907.41</v>
      </c>
      <c r="H11179" s="1" t="s">
        <v>218</v>
      </c>
      <c r="I11179" s="34">
        <v>1.30049E-2</v>
      </c>
      <c r="J11179" s="34">
        <v>932.79330000000004</v>
      </c>
      <c r="K11179" s="35" t="str">
        <f t="shared" si="1012"/>
        <v>Kampina &amp; Oisterwijkse Vennen_H91E0C</v>
      </c>
      <c r="L11179" s="36">
        <f>VLOOKUP(D11179,DATA!A:F,5,FALSE)</f>
        <v>6.9280917156857415E-3</v>
      </c>
      <c r="M11179" s="37">
        <f>VLOOKUP(D11179,DATA!A:F,6,FALSE)</f>
        <v>2282</v>
      </c>
      <c r="N11179" s="36">
        <f t="shared" si="1013"/>
        <v>6.9448375574541297</v>
      </c>
      <c r="O11179" s="36">
        <f t="shared" si="1014"/>
        <v>6.9454198484254075</v>
      </c>
      <c r="P11179" s="36">
        <f t="shared" si="1015"/>
        <v>5.8229097127782126E-4</v>
      </c>
      <c r="Q11179" s="36">
        <f t="shared" si="1016"/>
        <v>5.4315711665844412E-3</v>
      </c>
    </row>
    <row r="11180" spans="1:17" x14ac:dyDescent="0.3">
      <c r="A11180" s="30">
        <v>2847740</v>
      </c>
      <c r="B11180" s="14">
        <v>133</v>
      </c>
      <c r="C11180" s="14" t="s">
        <v>17</v>
      </c>
      <c r="D11180" s="14" t="s">
        <v>88</v>
      </c>
      <c r="E11180" s="14" t="s">
        <v>56</v>
      </c>
      <c r="F11180" s="48">
        <v>500</v>
      </c>
      <c r="G11180" s="38">
        <v>1789.27</v>
      </c>
      <c r="H11180" s="14" t="s">
        <v>218</v>
      </c>
      <c r="I11180" s="38">
        <v>1.17152E-2</v>
      </c>
      <c r="J11180" s="38">
        <v>363.43169999999998</v>
      </c>
      <c r="K11180" s="39" t="str">
        <f t="shared" si="1012"/>
        <v>Kampina &amp; Oisterwijkse Vennen_ZGH3130</v>
      </c>
      <c r="L11180" s="40">
        <f>VLOOKUP(D11180,DATA!A:F,5,FALSE)</f>
        <v>0</v>
      </c>
      <c r="M11180" s="41">
        <f>VLOOKUP(D11180,DATA!A:F,6,FALSE)</f>
        <v>3.5</v>
      </c>
      <c r="N11180" s="40">
        <f t="shared" si="1013"/>
        <v>50</v>
      </c>
      <c r="O11180" s="40">
        <f t="shared" si="1014"/>
        <v>50</v>
      </c>
      <c r="P11180" s="40">
        <f>J11180/10000*I11180</f>
        <v>4.2576750518400001E-4</v>
      </c>
      <c r="Q11180" s="40">
        <f>IF(AND(H11180&lt;&gt;"below",I11180&gt;=0.005),M11180*P11180,0)</f>
        <v>1.490186268144E-3</v>
      </c>
    </row>
    <row r="11181" spans="1:17" x14ac:dyDescent="0.3">
      <c r="A11181" s="29">
        <v>2847740</v>
      </c>
      <c r="B11181" s="1">
        <v>133</v>
      </c>
      <c r="C11181" s="1" t="s">
        <v>17</v>
      </c>
      <c r="D11181" s="1" t="s">
        <v>41</v>
      </c>
      <c r="E11181" s="1" t="s">
        <v>42</v>
      </c>
      <c r="F11181" s="47">
        <v>1071</v>
      </c>
      <c r="G11181" s="34">
        <v>1789.27</v>
      </c>
      <c r="H11181" s="1" t="s">
        <v>218</v>
      </c>
      <c r="I11181" s="34">
        <v>1.17152E-2</v>
      </c>
      <c r="J11181" s="34">
        <v>1085.9412600000001</v>
      </c>
      <c r="K11181" s="35" t="str">
        <f t="shared" si="1012"/>
        <v>Kampina &amp; Oisterwijkse Vennen_H4010A</v>
      </c>
      <c r="L11181" s="36">
        <f>VLOOKUP(D11181,DATA!A:F,5,FALSE)</f>
        <v>1.3726988247862192E-2</v>
      </c>
      <c r="M11181" s="37">
        <f>VLOOKUP(D11181,DATA!A:F,6,FALSE)</f>
        <v>1285.5</v>
      </c>
      <c r="N11181" s="36">
        <f t="shared" si="1013"/>
        <v>99.900844576918502</v>
      </c>
      <c r="O11181" s="36">
        <f t="shared" si="1014"/>
        <v>99.90086050545041</v>
      </c>
      <c r="P11181" s="36">
        <f t="shared" si="1015"/>
        <v>1.5928531908571131E-5</v>
      </c>
      <c r="Q11181" s="36">
        <f t="shared" si="1016"/>
        <v>1.729745001074394E-4</v>
      </c>
    </row>
    <row r="11182" spans="1:17" x14ac:dyDescent="0.3">
      <c r="A11182" s="29">
        <v>2847740</v>
      </c>
      <c r="B11182" s="1">
        <v>133</v>
      </c>
      <c r="C11182" s="1" t="s">
        <v>17</v>
      </c>
      <c r="D11182" s="1" t="s">
        <v>53</v>
      </c>
      <c r="E11182" s="1" t="s">
        <v>54</v>
      </c>
      <c r="F11182" s="47">
        <v>714</v>
      </c>
      <c r="G11182" s="34">
        <v>1789.27</v>
      </c>
      <c r="H11182" s="1" t="s">
        <v>218</v>
      </c>
      <c r="I11182" s="34">
        <v>1.17152E-2</v>
      </c>
      <c r="J11182" s="34">
        <v>2533.86294</v>
      </c>
      <c r="K11182" s="35" t="str">
        <f t="shared" si="1012"/>
        <v>Kampina &amp; Oisterwijkse Vennen_H4030</v>
      </c>
      <c r="L11182" s="36">
        <f>VLOOKUP(D11182,DATA!A:F,5,FALSE)</f>
        <v>1.0986712608830001E-2</v>
      </c>
      <c r="M11182" s="37">
        <f>VLOOKUP(D11182,DATA!A:F,6,FALSE)</f>
        <v>982</v>
      </c>
      <c r="N11182" s="36">
        <f t="shared" si="1013"/>
        <v>99.985937082925147</v>
      </c>
      <c r="O11182" s="36">
        <f t="shared" si="1014"/>
        <v>99.985938892613831</v>
      </c>
      <c r="P11182" s="36">
        <f t="shared" si="1015"/>
        <v>1.8096886833518511E-6</v>
      </c>
      <c r="Q11182" s="36">
        <f t="shared" si="1016"/>
        <v>4.5855030876826507E-5</v>
      </c>
    </row>
    <row r="11183" spans="1:17" x14ac:dyDescent="0.3">
      <c r="A11183" s="29">
        <v>2847741</v>
      </c>
      <c r="B11183" s="1">
        <v>133</v>
      </c>
      <c r="C11183" s="1" t="s">
        <v>17</v>
      </c>
      <c r="D11183" s="1" t="s">
        <v>43</v>
      </c>
      <c r="E11183" s="1" t="s">
        <v>44</v>
      </c>
      <c r="F11183" s="47">
        <v>1071</v>
      </c>
      <c r="G11183" s="34">
        <v>1731.71</v>
      </c>
      <c r="H11183" s="1" t="s">
        <v>218</v>
      </c>
      <c r="I11183" s="34">
        <v>1.2067899999999999E-2</v>
      </c>
      <c r="J11183" s="34">
        <v>318.66977000000003</v>
      </c>
      <c r="K11183" s="35" t="str">
        <f t="shared" si="1012"/>
        <v>Kampina &amp; Oisterwijkse Vennen_H7150</v>
      </c>
      <c r="L11183" s="36">
        <f>VLOOKUP(D11183,DATA!A:F,5,FALSE)</f>
        <v>1.3726988247862192E-2</v>
      </c>
      <c r="M11183" s="37">
        <f>VLOOKUP(D11183,DATA!A:F,6,FALSE)</f>
        <v>1285.5</v>
      </c>
      <c r="N11183" s="36">
        <f t="shared" si="1013"/>
        <v>99.78175436434816</v>
      </c>
      <c r="O11183" s="36">
        <f t="shared" si="1014"/>
        <v>99.781790436151411</v>
      </c>
      <c r="P11183" s="36">
        <f t="shared" si="1015"/>
        <v>3.6071803251047641E-5</v>
      </c>
      <c r="Q11183" s="36">
        <f t="shared" si="1016"/>
        <v>1.1494993245496604E-4</v>
      </c>
    </row>
    <row r="11184" spans="1:17" x14ac:dyDescent="0.3">
      <c r="A11184" s="29">
        <v>2847745</v>
      </c>
      <c r="B11184" s="1">
        <v>133</v>
      </c>
      <c r="C11184" s="1" t="s">
        <v>17</v>
      </c>
      <c r="D11184" s="1" t="s">
        <v>85</v>
      </c>
      <c r="E11184" s="1" t="s">
        <v>60</v>
      </c>
      <c r="F11184" s="47">
        <v>1071</v>
      </c>
      <c r="G11184" s="34">
        <v>1859.89</v>
      </c>
      <c r="H11184" s="1" t="s">
        <v>218</v>
      </c>
      <c r="I11184" s="34">
        <v>1.4473E-2</v>
      </c>
      <c r="J11184" s="34">
        <v>8716.3089999999993</v>
      </c>
      <c r="K11184" s="35" t="str">
        <f t="shared" si="1012"/>
        <v>Kampina &amp; Oisterwijkse Vennen_ZGH9190</v>
      </c>
      <c r="L11184" s="36">
        <f>VLOOKUP(D11184,DATA!A:F,5,FALSE)</f>
        <v>1.3726988247862192E-2</v>
      </c>
      <c r="M11184" s="37">
        <f>VLOOKUP(D11184,DATA!A:F,6,FALSE)</f>
        <v>1285.5</v>
      </c>
      <c r="N11184" s="36">
        <f t="shared" si="1013"/>
        <v>99.962366136284203</v>
      </c>
      <c r="O11184" s="36">
        <f t="shared" si="1014"/>
        <v>99.962373609474696</v>
      </c>
      <c r="P11184" s="36">
        <f t="shared" si="1015"/>
        <v>7.473190493101356E-6</v>
      </c>
      <c r="Q11184" s="36">
        <f t="shared" si="1016"/>
        <v>6.5138637553733777E-4</v>
      </c>
    </row>
    <row r="11185" spans="1:17" x14ac:dyDescent="0.3">
      <c r="A11185" s="29">
        <v>2847751</v>
      </c>
      <c r="B11185" s="1">
        <v>133</v>
      </c>
      <c r="C11185" s="1" t="s">
        <v>17</v>
      </c>
      <c r="D11185" s="1" t="s">
        <v>85</v>
      </c>
      <c r="E11185" s="1" t="s">
        <v>60</v>
      </c>
      <c r="F11185" s="47">
        <v>1071</v>
      </c>
      <c r="G11185" s="34">
        <v>1465.04</v>
      </c>
      <c r="H11185" s="1" t="s">
        <v>218</v>
      </c>
      <c r="I11185" s="34">
        <v>1.11769E-2</v>
      </c>
      <c r="J11185" s="34">
        <v>2804.7440000000001</v>
      </c>
      <c r="K11185" s="35" t="str">
        <f t="shared" si="1012"/>
        <v>Kampina &amp; Oisterwijkse Vennen_ZGH9190</v>
      </c>
      <c r="L11185" s="36">
        <f>VLOOKUP(D11185,DATA!A:F,5,FALSE)</f>
        <v>1.3726988247862192E-2</v>
      </c>
      <c r="M11185" s="37">
        <f>VLOOKUP(D11185,DATA!A:F,6,FALSE)</f>
        <v>1285.5</v>
      </c>
      <c r="N11185" s="36">
        <f t="shared" si="1013"/>
        <v>92.1618502645332</v>
      </c>
      <c r="O11185" s="36">
        <f t="shared" si="1014"/>
        <v>92.162958503139293</v>
      </c>
      <c r="P11185" s="36">
        <f t="shared" si="1015"/>
        <v>1.1082386060934368E-3</v>
      </c>
      <c r="Q11185" s="36">
        <f t="shared" si="1016"/>
        <v>3.1083255810089305E-2</v>
      </c>
    </row>
    <row r="11186" spans="1:17" x14ac:dyDescent="0.3">
      <c r="A11186" s="29">
        <v>2847763</v>
      </c>
      <c r="B11186" s="1">
        <v>133</v>
      </c>
      <c r="C11186" s="1" t="s">
        <v>17</v>
      </c>
      <c r="D11186" s="1" t="s">
        <v>53</v>
      </c>
      <c r="E11186" s="1" t="s">
        <v>54</v>
      </c>
      <c r="F11186" s="47">
        <v>714</v>
      </c>
      <c r="G11186" s="34">
        <v>1277.3499999999999</v>
      </c>
      <c r="H11186" s="1" t="s">
        <v>218</v>
      </c>
      <c r="I11186" s="34">
        <v>1.18338E-2</v>
      </c>
      <c r="J11186" s="34">
        <v>1654.7492999999999</v>
      </c>
      <c r="K11186" s="35" t="str">
        <f t="shared" si="1012"/>
        <v>Kampina &amp; Oisterwijkse Vennen_H4030</v>
      </c>
      <c r="L11186" s="36">
        <f>VLOOKUP(D11186,DATA!A:F,5,FALSE)</f>
        <v>1.0986712608830001E-2</v>
      </c>
      <c r="M11186" s="37">
        <f>VLOOKUP(D11186,DATA!A:F,6,FALSE)</f>
        <v>982</v>
      </c>
      <c r="N11186" s="36">
        <f t="shared" si="1013"/>
        <v>96.249034141064683</v>
      </c>
      <c r="O11186" s="36">
        <f t="shared" si="1014"/>
        <v>96.249503500298871</v>
      </c>
      <c r="P11186" s="36">
        <f t="shared" si="1015"/>
        <v>4.6935923418800485E-4</v>
      </c>
      <c r="Q11186" s="36">
        <f t="shared" si="1016"/>
        <v>7.7667186422113706E-3</v>
      </c>
    </row>
    <row r="11187" spans="1:17" x14ac:dyDescent="0.3">
      <c r="A11187" s="29">
        <v>2847763</v>
      </c>
      <c r="B11187" s="1">
        <v>133</v>
      </c>
      <c r="C11187" s="1" t="s">
        <v>17</v>
      </c>
      <c r="D11187" s="1" t="s">
        <v>51</v>
      </c>
      <c r="E11187" s="1" t="s">
        <v>52</v>
      </c>
      <c r="F11187" s="47">
        <v>1000</v>
      </c>
      <c r="G11187" s="34">
        <v>1277.3499999999999</v>
      </c>
      <c r="H11187" s="1" t="s">
        <v>218</v>
      </c>
      <c r="I11187" s="34">
        <v>1.18338E-2</v>
      </c>
      <c r="J11187" s="34">
        <v>560.26760000000002</v>
      </c>
      <c r="K11187" s="35" t="str">
        <f t="shared" si="1012"/>
        <v>Kampina &amp; Oisterwijkse Vennen_Lg09</v>
      </c>
      <c r="L11187" s="36">
        <f>VLOOKUP(D11187,DATA!A:F,5,FALSE)</f>
        <v>8.4126827976184013E-3</v>
      </c>
      <c r="M11187" s="37">
        <f>VLOOKUP(D11187,DATA!A:F,6,FALSE)</f>
        <v>1350</v>
      </c>
      <c r="N11187" s="36">
        <f t="shared" si="1013"/>
        <v>35.178975053582739</v>
      </c>
      <c r="O11187" s="36">
        <f t="shared" si="1014"/>
        <v>35.181245254122793</v>
      </c>
      <c r="P11187" s="36">
        <f t="shared" si="1015"/>
        <v>2.2702005400532244E-3</v>
      </c>
      <c r="Q11187" s="36">
        <f t="shared" si="1016"/>
        <v>1.2719198080943239E-2</v>
      </c>
    </row>
    <row r="11188" spans="1:17" x14ac:dyDescent="0.3">
      <c r="A11188" s="29">
        <v>2847763</v>
      </c>
      <c r="B11188" s="1">
        <v>133</v>
      </c>
      <c r="C11188" s="1" t="s">
        <v>17</v>
      </c>
      <c r="D11188" s="1" t="s">
        <v>89</v>
      </c>
      <c r="E11188" s="1" t="s">
        <v>54</v>
      </c>
      <c r="F11188" s="47">
        <v>714</v>
      </c>
      <c r="G11188" s="34">
        <v>1277.3499999999999</v>
      </c>
      <c r="H11188" s="1" t="s">
        <v>218</v>
      </c>
      <c r="I11188" s="34">
        <v>1.18338E-2</v>
      </c>
      <c r="J11188" s="34">
        <v>3546.6853000000001</v>
      </c>
      <c r="K11188" s="35" t="str">
        <f t="shared" si="1012"/>
        <v>Kampina &amp; Oisterwijkse Vennen_L4030</v>
      </c>
      <c r="L11188" s="36">
        <f>VLOOKUP(D11188,DATA!A:F,5,FALSE)</f>
        <v>1.0986712608830001E-2</v>
      </c>
      <c r="M11188" s="37">
        <f>VLOOKUP(D11188,DATA!A:F,6,FALSE)</f>
        <v>982</v>
      </c>
      <c r="N11188" s="36">
        <f t="shared" si="1013"/>
        <v>96.249034141064683</v>
      </c>
      <c r="O11188" s="36">
        <f t="shared" si="1014"/>
        <v>96.249503500298871</v>
      </c>
      <c r="P11188" s="36">
        <f t="shared" si="1015"/>
        <v>4.6935923418800485E-4</v>
      </c>
      <c r="Q11188" s="36">
        <f t="shared" si="1016"/>
        <v>1.6646694963138541E-2</v>
      </c>
    </row>
    <row r="11189" spans="1:17" x14ac:dyDescent="0.3">
      <c r="A11189" s="29">
        <v>2847764</v>
      </c>
      <c r="B11189" s="1">
        <v>133</v>
      </c>
      <c r="C11189" s="1" t="s">
        <v>17</v>
      </c>
      <c r="D11189" s="1" t="s">
        <v>53</v>
      </c>
      <c r="E11189" s="1" t="s">
        <v>54</v>
      </c>
      <c r="F11189" s="47">
        <v>714</v>
      </c>
      <c r="G11189" s="34">
        <v>1061.1500000000001</v>
      </c>
      <c r="H11189" s="1" t="s">
        <v>218</v>
      </c>
      <c r="I11189" s="34">
        <v>1.0204100000000001E-2</v>
      </c>
      <c r="J11189" s="34">
        <v>165.99082999999999</v>
      </c>
      <c r="K11189" s="35" t="str">
        <f t="shared" si="1012"/>
        <v>Kampina &amp; Oisterwijkse Vennen_H4030</v>
      </c>
      <c r="L11189" s="36">
        <f>VLOOKUP(D11189,DATA!A:F,5,FALSE)</f>
        <v>1.0986712608830001E-2</v>
      </c>
      <c r="M11189" s="37">
        <f>VLOOKUP(D11189,DATA!A:F,6,FALSE)</f>
        <v>982</v>
      </c>
      <c r="N11189" s="36">
        <f t="shared" si="1013"/>
        <v>70.466210633178505</v>
      </c>
      <c r="O11189" s="36">
        <f t="shared" si="1014"/>
        <v>70.468543729109243</v>
      </c>
      <c r="P11189" s="36">
        <f t="shared" si="1015"/>
        <v>2.3330959307372723E-3</v>
      </c>
      <c r="Q11189" s="36">
        <f t="shared" si="1016"/>
        <v>3.8727253001270227E-3</v>
      </c>
    </row>
    <row r="11190" spans="1:17" x14ac:dyDescent="0.3">
      <c r="A11190" s="29">
        <v>2847764</v>
      </c>
      <c r="B11190" s="1">
        <v>133</v>
      </c>
      <c r="C11190" s="1" t="s">
        <v>17</v>
      </c>
      <c r="D11190" s="1" t="s">
        <v>51</v>
      </c>
      <c r="E11190" s="1" t="s">
        <v>52</v>
      </c>
      <c r="F11190" s="47">
        <v>1000</v>
      </c>
      <c r="G11190" s="34">
        <v>1061.1500000000001</v>
      </c>
      <c r="H11190" s="1" t="s">
        <v>218</v>
      </c>
      <c r="I11190" s="34">
        <v>1.0204100000000001E-2</v>
      </c>
      <c r="J11190" s="34">
        <v>786.31444999999997</v>
      </c>
      <c r="K11190" s="35" t="str">
        <f t="shared" si="1012"/>
        <v>Kampina &amp; Oisterwijkse Vennen_Lg09</v>
      </c>
      <c r="L11190" s="36">
        <f>VLOOKUP(D11190,DATA!A:F,5,FALSE)</f>
        <v>8.4126827976184013E-3</v>
      </c>
      <c r="M11190" s="37">
        <f>VLOOKUP(D11190,DATA!A:F,6,FALSE)</f>
        <v>1350</v>
      </c>
      <c r="N11190" s="36">
        <f t="shared" si="1013"/>
        <v>8.0913212429430139</v>
      </c>
      <c r="O11190" s="36">
        <f t="shared" si="1014"/>
        <v>8.0919596546040804</v>
      </c>
      <c r="P11190" s="36">
        <f t="shared" si="1015"/>
        <v>6.3841166106648473E-4</v>
      </c>
      <c r="Q11190" s="36">
        <f t="shared" si="1016"/>
        <v>5.0199231414507928E-3</v>
      </c>
    </row>
    <row r="11191" spans="1:17" x14ac:dyDescent="0.3">
      <c r="A11191" s="29">
        <v>2847764</v>
      </c>
      <c r="B11191" s="1">
        <v>133</v>
      </c>
      <c r="C11191" s="1" t="s">
        <v>17</v>
      </c>
      <c r="D11191" s="1" t="s">
        <v>89</v>
      </c>
      <c r="E11191" s="1" t="s">
        <v>54</v>
      </c>
      <c r="F11191" s="47">
        <v>714</v>
      </c>
      <c r="G11191" s="34">
        <v>1061.1500000000001</v>
      </c>
      <c r="H11191" s="1" t="s">
        <v>218</v>
      </c>
      <c r="I11191" s="34">
        <v>1.0204100000000001E-2</v>
      </c>
      <c r="J11191" s="34">
        <v>1798.0029</v>
      </c>
      <c r="K11191" s="35" t="str">
        <f t="shared" si="1012"/>
        <v>Kampina &amp; Oisterwijkse Vennen_L4030</v>
      </c>
      <c r="L11191" s="36">
        <f>VLOOKUP(D11191,DATA!A:F,5,FALSE)</f>
        <v>1.0986712608830001E-2</v>
      </c>
      <c r="M11191" s="37">
        <f>VLOOKUP(D11191,DATA!A:F,6,FALSE)</f>
        <v>982</v>
      </c>
      <c r="N11191" s="36">
        <f t="shared" si="1013"/>
        <v>70.466210633178505</v>
      </c>
      <c r="O11191" s="36">
        <f t="shared" si="1014"/>
        <v>70.468543729109243</v>
      </c>
      <c r="P11191" s="36">
        <f t="shared" si="1015"/>
        <v>2.3330959307372723E-3</v>
      </c>
      <c r="Q11191" s="36">
        <f t="shared" si="1016"/>
        <v>4.1949132494438143E-2</v>
      </c>
    </row>
    <row r="11192" spans="1:17" x14ac:dyDescent="0.3">
      <c r="A11192" s="29">
        <v>2847765</v>
      </c>
      <c r="B11192" s="1">
        <v>133</v>
      </c>
      <c r="C11192" s="1" t="s">
        <v>17</v>
      </c>
      <c r="D11192" s="1" t="s">
        <v>53</v>
      </c>
      <c r="E11192" s="1" t="s">
        <v>54</v>
      </c>
      <c r="F11192" s="47">
        <v>714</v>
      </c>
      <c r="G11192" s="34">
        <v>1290.94</v>
      </c>
      <c r="H11192" s="1" t="s">
        <v>218</v>
      </c>
      <c r="I11192" s="34">
        <v>1.29356E-2</v>
      </c>
      <c r="J11192" s="34">
        <v>3584.5351999999998</v>
      </c>
      <c r="K11192" s="35" t="str">
        <f t="shared" si="1012"/>
        <v>Kampina &amp; Oisterwijkse Vennen_H4030</v>
      </c>
      <c r="L11192" s="36">
        <f>VLOOKUP(D11192,DATA!A:F,5,FALSE)</f>
        <v>1.0986712608830001E-2</v>
      </c>
      <c r="M11192" s="37">
        <f>VLOOKUP(D11192,DATA!A:F,6,FALSE)</f>
        <v>982</v>
      </c>
      <c r="N11192" s="36">
        <f t="shared" si="1013"/>
        <v>96.752387800888002</v>
      </c>
      <c r="O11192" s="36">
        <f t="shared" si="1014"/>
        <v>96.752834331607474</v>
      </c>
      <c r="P11192" s="36">
        <f t="shared" si="1015"/>
        <v>4.4653071947209355E-4</v>
      </c>
      <c r="Q11192" s="36">
        <f t="shared" si="1016"/>
        <v>1.6006050818290447E-2</v>
      </c>
    </row>
    <row r="11193" spans="1:17" x14ac:dyDescent="0.3">
      <c r="A11193" s="29">
        <v>2847765</v>
      </c>
      <c r="B11193" s="1">
        <v>133</v>
      </c>
      <c r="C11193" s="1" t="s">
        <v>17</v>
      </c>
      <c r="D11193" s="1" t="s">
        <v>51</v>
      </c>
      <c r="E11193" s="1" t="s">
        <v>52</v>
      </c>
      <c r="F11193" s="47">
        <v>1000</v>
      </c>
      <c r="G11193" s="34">
        <v>1290.94</v>
      </c>
      <c r="H11193" s="1" t="s">
        <v>218</v>
      </c>
      <c r="I11193" s="34">
        <v>1.29356E-2</v>
      </c>
      <c r="J11193" s="34">
        <v>1020.1733400000001</v>
      </c>
      <c r="K11193" s="35" t="str">
        <f t="shared" si="1012"/>
        <v>Kampina &amp; Oisterwijkse Vennen_Lg09</v>
      </c>
      <c r="L11193" s="36">
        <f>VLOOKUP(D11193,DATA!A:F,5,FALSE)</f>
        <v>8.4126827976184013E-3</v>
      </c>
      <c r="M11193" s="37">
        <f>VLOOKUP(D11193,DATA!A:F,6,FALSE)</f>
        <v>1350</v>
      </c>
      <c r="N11193" s="36">
        <f t="shared" si="1013"/>
        <v>37.828049916458092</v>
      </c>
      <c r="O11193" s="36">
        <f t="shared" si="1014"/>
        <v>37.830609299493986</v>
      </c>
      <c r="P11193" s="36">
        <f t="shared" si="1015"/>
        <v>2.5593830358943137E-3</v>
      </c>
      <c r="Q11193" s="36">
        <f t="shared" si="1016"/>
        <v>2.6110143400676421E-2</v>
      </c>
    </row>
    <row r="11194" spans="1:17" x14ac:dyDescent="0.3">
      <c r="A11194" s="29">
        <v>2847765</v>
      </c>
      <c r="B11194" s="1">
        <v>133</v>
      </c>
      <c r="C11194" s="1" t="s">
        <v>17</v>
      </c>
      <c r="D11194" s="1" t="s">
        <v>89</v>
      </c>
      <c r="E11194" s="1" t="s">
        <v>54</v>
      </c>
      <c r="F11194" s="47">
        <v>714</v>
      </c>
      <c r="G11194" s="34">
        <v>1290.94</v>
      </c>
      <c r="H11194" s="1" t="s">
        <v>218</v>
      </c>
      <c r="I11194" s="34">
        <v>1.29356E-2</v>
      </c>
      <c r="J11194" s="34">
        <v>3687.1309000000001</v>
      </c>
      <c r="K11194" s="35" t="str">
        <f t="shared" si="1012"/>
        <v>Kampina &amp; Oisterwijkse Vennen_L4030</v>
      </c>
      <c r="L11194" s="36">
        <f>VLOOKUP(D11194,DATA!A:F,5,FALSE)</f>
        <v>1.0986712608830001E-2</v>
      </c>
      <c r="M11194" s="37">
        <f>VLOOKUP(D11194,DATA!A:F,6,FALSE)</f>
        <v>982</v>
      </c>
      <c r="N11194" s="36">
        <f t="shared" si="1013"/>
        <v>96.752387800888002</v>
      </c>
      <c r="O11194" s="36">
        <f t="shared" si="1014"/>
        <v>96.752834331607474</v>
      </c>
      <c r="P11194" s="36">
        <f t="shared" si="1015"/>
        <v>4.4653071947209355E-4</v>
      </c>
      <c r="Q11194" s="36">
        <f t="shared" si="1016"/>
        <v>1.6464172135647877E-2</v>
      </c>
    </row>
    <row r="11195" spans="1:17" x14ac:dyDescent="0.3">
      <c r="A11195" s="29">
        <v>2847767</v>
      </c>
      <c r="B11195" s="1">
        <v>133</v>
      </c>
      <c r="C11195" s="1" t="s">
        <v>17</v>
      </c>
      <c r="D11195" s="1" t="s">
        <v>59</v>
      </c>
      <c r="E11195" s="1" t="s">
        <v>60</v>
      </c>
      <c r="F11195" s="47">
        <v>1071</v>
      </c>
      <c r="G11195" s="34">
        <v>1344.64</v>
      </c>
      <c r="H11195" s="1" t="s">
        <v>218</v>
      </c>
      <c r="I11195" s="34">
        <v>1.38376E-2</v>
      </c>
      <c r="J11195" s="34">
        <v>199.72844000000001</v>
      </c>
      <c r="K11195" s="35" t="str">
        <f t="shared" si="1012"/>
        <v>Kampina &amp; Oisterwijkse Vennen_H9190</v>
      </c>
      <c r="L11195" s="36">
        <f>VLOOKUP(D11195,DATA!A:F,5,FALSE)</f>
        <v>1.3726988247862192E-2</v>
      </c>
      <c r="M11195" s="37">
        <f>VLOOKUP(D11195,DATA!A:F,6,FALSE)</f>
        <v>1285.5</v>
      </c>
      <c r="N11195" s="36">
        <f t="shared" si="1013"/>
        <v>69.249594003441018</v>
      </c>
      <c r="O11195" s="36">
        <f t="shared" si="1014"/>
        <v>69.253638721361966</v>
      </c>
      <c r="P11195" s="36">
        <f t="shared" si="1015"/>
        <v>4.04471792094796E-3</v>
      </c>
      <c r="Q11195" s="36">
        <f t="shared" si="1016"/>
        <v>8.0784520059097933E-3</v>
      </c>
    </row>
    <row r="11196" spans="1:17" x14ac:dyDescent="0.3">
      <c r="A11196" s="29">
        <v>2847767</v>
      </c>
      <c r="B11196" s="1">
        <v>133</v>
      </c>
      <c r="C11196" s="1" t="s">
        <v>17</v>
      </c>
      <c r="D11196" s="1" t="s">
        <v>89</v>
      </c>
      <c r="E11196" s="1" t="s">
        <v>54</v>
      </c>
      <c r="F11196" s="47">
        <v>714</v>
      </c>
      <c r="G11196" s="34">
        <v>1344.64</v>
      </c>
      <c r="H11196" s="1" t="s">
        <v>218</v>
      </c>
      <c r="I11196" s="34">
        <v>1.38376E-2</v>
      </c>
      <c r="J11196" s="34">
        <v>43.080916999999999</v>
      </c>
      <c r="K11196" s="35" t="str">
        <f t="shared" si="1012"/>
        <v>Kampina &amp; Oisterwijkse Vennen_L4030</v>
      </c>
      <c r="L11196" s="36">
        <f>VLOOKUP(D11196,DATA!A:F,5,FALSE)</f>
        <v>1.0986712608830001E-2</v>
      </c>
      <c r="M11196" s="37">
        <f>VLOOKUP(D11196,DATA!A:F,6,FALSE)</f>
        <v>982</v>
      </c>
      <c r="N11196" s="36">
        <f t="shared" si="1013"/>
        <v>98.173296837402717</v>
      </c>
      <c r="O11196" s="36">
        <f t="shared" si="1014"/>
        <v>98.173569457637001</v>
      </c>
      <c r="P11196" s="36">
        <f t="shared" si="1015"/>
        <v>2.7262023428420434E-4</v>
      </c>
      <c r="Q11196" s="36">
        <f t="shared" si="1016"/>
        <v>1.1744729685718361E-4</v>
      </c>
    </row>
    <row r="11197" spans="1:17" x14ac:dyDescent="0.3">
      <c r="A11197" s="29">
        <v>2847768</v>
      </c>
      <c r="B11197" s="1">
        <v>133</v>
      </c>
      <c r="C11197" s="1" t="s">
        <v>17</v>
      </c>
      <c r="D11197" s="1" t="s">
        <v>59</v>
      </c>
      <c r="E11197" s="1" t="s">
        <v>60</v>
      </c>
      <c r="F11197" s="47">
        <v>1071</v>
      </c>
      <c r="G11197" s="34">
        <v>1275.3800000000001</v>
      </c>
      <c r="H11197" s="1" t="s">
        <v>218</v>
      </c>
      <c r="I11197" s="34">
        <v>1.3063399999999999E-2</v>
      </c>
      <c r="J11197" s="34">
        <v>1768.3088</v>
      </c>
      <c r="K11197" s="35" t="str">
        <f t="shared" si="1012"/>
        <v>Kampina &amp; Oisterwijkse Vennen_H9190</v>
      </c>
      <c r="L11197" s="36">
        <f>VLOOKUP(D11197,DATA!A:F,5,FALSE)</f>
        <v>1.3726988247862192E-2</v>
      </c>
      <c r="M11197" s="37">
        <f>VLOOKUP(D11197,DATA!A:F,6,FALSE)</f>
        <v>1285.5</v>
      </c>
      <c r="N11197" s="36">
        <f t="shared" si="1013"/>
        <v>46.532646253710816</v>
      </c>
      <c r="O11197" s="36">
        <f t="shared" si="1014"/>
        <v>46.537107750936862</v>
      </c>
      <c r="P11197" s="36">
        <f t="shared" si="1015"/>
        <v>4.4614972260461627E-3</v>
      </c>
      <c r="Q11197" s="36">
        <f t="shared" si="1016"/>
        <v>7.8893048059930193E-2</v>
      </c>
    </row>
    <row r="11198" spans="1:17" x14ac:dyDescent="0.3">
      <c r="A11198" s="29">
        <v>2847769</v>
      </c>
      <c r="B11198" s="1">
        <v>133</v>
      </c>
      <c r="C11198" s="1" t="s">
        <v>17</v>
      </c>
      <c r="D11198" s="1" t="s">
        <v>41</v>
      </c>
      <c r="E11198" s="1" t="s">
        <v>42</v>
      </c>
      <c r="F11198" s="47">
        <v>1071</v>
      </c>
      <c r="G11198" s="34">
        <v>1175.8800000000001</v>
      </c>
      <c r="H11198" s="1" t="s">
        <v>218</v>
      </c>
      <c r="I11198" s="34">
        <v>1.2549899999999999E-2</v>
      </c>
      <c r="J11198" s="34">
        <v>6103.4290000000001</v>
      </c>
      <c r="K11198" s="35" t="str">
        <f t="shared" si="1012"/>
        <v>Kampina &amp; Oisterwijkse Vennen_H4010A</v>
      </c>
      <c r="L11198" s="36">
        <f>VLOOKUP(D11198,DATA!A:F,5,FALSE)</f>
        <v>1.3726988247862192E-2</v>
      </c>
      <c r="M11198" s="37">
        <f>VLOOKUP(D11198,DATA!A:F,6,FALSE)</f>
        <v>1285.5</v>
      </c>
      <c r="N11198" s="36">
        <f t="shared" si="1013"/>
        <v>18.171778198872332</v>
      </c>
      <c r="O11198" s="36">
        <f t="shared" si="1014"/>
        <v>18.174339967368777</v>
      </c>
      <c r="P11198" s="36">
        <f t="shared" si="1015"/>
        <v>2.5617684964451826E-3</v>
      </c>
      <c r="Q11198" s="36">
        <f t="shared" si="1016"/>
        <v>0.15635572132489925</v>
      </c>
    </row>
    <row r="11199" spans="1:17" x14ac:dyDescent="0.3">
      <c r="A11199" s="29">
        <v>2847769</v>
      </c>
      <c r="B11199" s="1">
        <v>133</v>
      </c>
      <c r="C11199" s="1" t="s">
        <v>17</v>
      </c>
      <c r="D11199" s="1" t="s">
        <v>51</v>
      </c>
      <c r="E11199" s="1" t="s">
        <v>52</v>
      </c>
      <c r="F11199" s="47">
        <v>1000</v>
      </c>
      <c r="G11199" s="34">
        <v>1175.8800000000001</v>
      </c>
      <c r="H11199" s="1" t="s">
        <v>218</v>
      </c>
      <c r="I11199" s="34">
        <v>1.2549899999999999E-2</v>
      </c>
      <c r="J11199" s="34">
        <v>1283.5953</v>
      </c>
      <c r="K11199" s="35" t="str">
        <f t="shared" si="1012"/>
        <v>Kampina &amp; Oisterwijkse Vennen_Lg09</v>
      </c>
      <c r="L11199" s="36">
        <f>VLOOKUP(D11199,DATA!A:F,5,FALSE)</f>
        <v>8.4126827976184013E-3</v>
      </c>
      <c r="M11199" s="37">
        <f>VLOOKUP(D11199,DATA!A:F,6,FALSE)</f>
        <v>1350</v>
      </c>
      <c r="N11199" s="36">
        <f t="shared" si="1013"/>
        <v>18.773178535233889</v>
      </c>
      <c r="O11199" s="36">
        <f t="shared" si="1014"/>
        <v>18.77478853705253</v>
      </c>
      <c r="P11199" s="36">
        <f t="shared" si="1015"/>
        <v>1.6100018186406828E-3</v>
      </c>
      <c r="Q11199" s="36">
        <f t="shared" si="1016"/>
        <v>2.0665907673986329E-2</v>
      </c>
    </row>
    <row r="11200" spans="1:17" x14ac:dyDescent="0.3">
      <c r="A11200" s="29">
        <v>2847769</v>
      </c>
      <c r="B11200" s="1">
        <v>133</v>
      </c>
      <c r="C11200" s="1" t="s">
        <v>17</v>
      </c>
      <c r="D11200" s="1" t="s">
        <v>89</v>
      </c>
      <c r="E11200" s="1" t="s">
        <v>54</v>
      </c>
      <c r="F11200" s="47">
        <v>714</v>
      </c>
      <c r="G11200" s="34">
        <v>1175.8800000000001</v>
      </c>
      <c r="H11200" s="1" t="s">
        <v>218</v>
      </c>
      <c r="I11200" s="34">
        <v>1.2549899999999999E-2</v>
      </c>
      <c r="J11200" s="34">
        <v>2612.9717000000001</v>
      </c>
      <c r="K11200" s="35" t="str">
        <f t="shared" si="1012"/>
        <v>Kampina &amp; Oisterwijkse Vennen_L4030</v>
      </c>
      <c r="L11200" s="36">
        <f>VLOOKUP(D11200,DATA!A:F,5,FALSE)</f>
        <v>1.0986712608830001E-2</v>
      </c>
      <c r="M11200" s="37">
        <f>VLOOKUP(D11200,DATA!A:F,6,FALSE)</f>
        <v>982</v>
      </c>
      <c r="N11200" s="36">
        <f t="shared" si="1013"/>
        <v>89.379486585954083</v>
      </c>
      <c r="O11200" s="36">
        <f t="shared" si="1014"/>
        <v>89.380795369468828</v>
      </c>
      <c r="P11200" s="36">
        <f t="shared" si="1015"/>
        <v>1.3087835147445048E-3</v>
      </c>
      <c r="Q11200" s="36">
        <f t="shared" si="1016"/>
        <v>3.4198142854539239E-2</v>
      </c>
    </row>
    <row r="11201" spans="1:17" x14ac:dyDescent="0.3">
      <c r="A11201" s="29">
        <v>2847770</v>
      </c>
      <c r="B11201" s="1">
        <v>133</v>
      </c>
      <c r="C11201" s="1" t="s">
        <v>17</v>
      </c>
      <c r="D11201" s="1" t="s">
        <v>41</v>
      </c>
      <c r="E11201" s="1" t="s">
        <v>42</v>
      </c>
      <c r="F11201" s="47">
        <v>1071</v>
      </c>
      <c r="G11201" s="34">
        <v>1191.3800000000001</v>
      </c>
      <c r="H11201" s="1" t="s">
        <v>218</v>
      </c>
      <c r="I11201" s="34">
        <v>1.35005E-2</v>
      </c>
      <c r="J11201" s="34">
        <v>2505.2021</v>
      </c>
      <c r="K11201" s="35" t="str">
        <f t="shared" si="1012"/>
        <v>Kampina &amp; Oisterwijkse Vennen_H4010A</v>
      </c>
      <c r="L11201" s="36">
        <f>VLOOKUP(D11201,DATA!A:F,5,FALSE)</f>
        <v>1.3726988247862192E-2</v>
      </c>
      <c r="M11201" s="37">
        <f>VLOOKUP(D11201,DATA!A:F,6,FALSE)</f>
        <v>1285.5</v>
      </c>
      <c r="N11201" s="36">
        <f t="shared" si="1013"/>
        <v>21.551716491927888</v>
      </c>
      <c r="O11201" s="36">
        <f t="shared" si="1014"/>
        <v>21.554849873763782</v>
      </c>
      <c r="P11201" s="36">
        <f t="shared" si="1015"/>
        <v>3.1333818358945109E-3</v>
      </c>
      <c r="Q11201" s="36">
        <f t="shared" si="1016"/>
        <v>7.8497547553847843E-2</v>
      </c>
    </row>
    <row r="11202" spans="1:17" x14ac:dyDescent="0.3">
      <c r="A11202" s="29">
        <v>2847770</v>
      </c>
      <c r="B11202" s="1">
        <v>133</v>
      </c>
      <c r="C11202" s="1" t="s">
        <v>17</v>
      </c>
      <c r="D11202" s="1" t="s">
        <v>53</v>
      </c>
      <c r="E11202" s="1" t="s">
        <v>54</v>
      </c>
      <c r="F11202" s="47">
        <v>714</v>
      </c>
      <c r="G11202" s="34">
        <v>1191.3800000000001</v>
      </c>
      <c r="H11202" s="1" t="s">
        <v>218</v>
      </c>
      <c r="I11202" s="34">
        <v>1.35005E-2</v>
      </c>
      <c r="J11202" s="34">
        <v>3693.7802999999999</v>
      </c>
      <c r="K11202" s="35" t="str">
        <f t="shared" si="1012"/>
        <v>Kampina &amp; Oisterwijkse Vennen_H4030</v>
      </c>
      <c r="L11202" s="36">
        <f>VLOOKUP(D11202,DATA!A:F,5,FALSE)</f>
        <v>1.0986712608830001E-2</v>
      </c>
      <c r="M11202" s="37">
        <f>VLOOKUP(D11202,DATA!A:F,6,FALSE)</f>
        <v>982</v>
      </c>
      <c r="N11202" s="36">
        <f t="shared" si="1013"/>
        <v>90.890998637389671</v>
      </c>
      <c r="O11202" s="36">
        <f t="shared" si="1014"/>
        <v>90.892226593710248</v>
      </c>
      <c r="P11202" s="36">
        <f t="shared" si="1015"/>
        <v>1.2279563205765953E-3</v>
      </c>
      <c r="Q11202" s="36">
        <f t="shared" si="1016"/>
        <v>4.5358008662063118E-2</v>
      </c>
    </row>
    <row r="11203" spans="1:17" x14ac:dyDescent="0.3">
      <c r="A11203" s="29">
        <v>2847770</v>
      </c>
      <c r="B11203" s="1">
        <v>133</v>
      </c>
      <c r="C11203" s="1" t="s">
        <v>17</v>
      </c>
      <c r="D11203" s="1" t="s">
        <v>89</v>
      </c>
      <c r="E11203" s="1" t="s">
        <v>54</v>
      </c>
      <c r="F11203" s="47">
        <v>714</v>
      </c>
      <c r="G11203" s="34">
        <v>1191.3800000000001</v>
      </c>
      <c r="H11203" s="1" t="s">
        <v>218</v>
      </c>
      <c r="I11203" s="34">
        <v>1.35005E-2</v>
      </c>
      <c r="J11203" s="34">
        <v>767.72326999999996</v>
      </c>
      <c r="K11203" s="35" t="str">
        <f t="shared" ref="K11203:K11266" si="1017">_xlfn.CONCAT(C11203,"_",D11203)</f>
        <v>Kampina &amp; Oisterwijkse Vennen_L4030</v>
      </c>
      <c r="L11203" s="36">
        <f>VLOOKUP(D11203,DATA!A:F,5,FALSE)</f>
        <v>1.0986712608830001E-2</v>
      </c>
      <c r="M11203" s="37">
        <f>VLOOKUP(D11203,DATA!A:F,6,FALSE)</f>
        <v>982</v>
      </c>
      <c r="N11203" s="36">
        <f t="shared" ref="N11203:N11266" si="1018">100/(1+EXP(-L11203*(G11203-M11203)))</f>
        <v>90.890998637389671</v>
      </c>
      <c r="O11203" s="36">
        <f t="shared" ref="O11203:O11266" si="1019">100/(1+EXP(-L11203*((G11203+I11203)-M11203)))</f>
        <v>90.892226593710248</v>
      </c>
      <c r="P11203" s="36">
        <f t="shared" ref="P11203:P11266" si="1020">O11203-N11203</f>
        <v>1.2279563205765953E-3</v>
      </c>
      <c r="Q11203" s="36">
        <f t="shared" ref="Q11203:Q11266" si="1021">IF(AND(H11203&lt;&gt;"below",I11203&gt;=0.005),J11203*P11203/100,0)</f>
        <v>9.4273064185023195E-3</v>
      </c>
    </row>
    <row r="11204" spans="1:17" x14ac:dyDescent="0.3">
      <c r="A11204" s="29">
        <v>2847771</v>
      </c>
      <c r="B11204" s="1">
        <v>133</v>
      </c>
      <c r="C11204" s="1" t="s">
        <v>17</v>
      </c>
      <c r="D11204" s="1" t="s">
        <v>70</v>
      </c>
      <c r="E11204" s="1" t="s">
        <v>71</v>
      </c>
      <c r="F11204" s="47">
        <v>1071</v>
      </c>
      <c r="G11204" s="34">
        <v>1877.17</v>
      </c>
      <c r="H11204" s="1" t="s">
        <v>218</v>
      </c>
      <c r="I11204" s="34">
        <v>2.4593E-2</v>
      </c>
      <c r="J11204" s="34">
        <v>535.60080000000005</v>
      </c>
      <c r="K11204" s="35" t="str">
        <f t="shared" si="1017"/>
        <v>Kampina &amp; Oisterwijkse Vennen_H9120</v>
      </c>
      <c r="L11204" s="36">
        <f>VLOOKUP(D11204,DATA!A:F,5,FALSE)</f>
        <v>1.3726988247862192E-2</v>
      </c>
      <c r="M11204" s="37">
        <f>VLOOKUP(D11204,DATA!A:F,6,FALSE)</f>
        <v>1285.5</v>
      </c>
      <c r="N11204" s="36">
        <f t="shared" si="1018"/>
        <v>99.970310857907464</v>
      </c>
      <c r="O11204" s="36">
        <f t="shared" si="1019"/>
        <v>99.970320875934547</v>
      </c>
      <c r="P11204" s="36">
        <f t="shared" si="1020"/>
        <v>1.0018027083447123E-5</v>
      </c>
      <c r="Q11204" s="36">
        <f t="shared" si="1021"/>
        <v>5.3656633203159464E-5</v>
      </c>
    </row>
    <row r="11205" spans="1:17" x14ac:dyDescent="0.3">
      <c r="A11205" s="29">
        <v>2847773</v>
      </c>
      <c r="B11205" s="1">
        <v>133</v>
      </c>
      <c r="C11205" s="1" t="s">
        <v>17</v>
      </c>
      <c r="D11205" s="1" t="s">
        <v>70</v>
      </c>
      <c r="E11205" s="1" t="s">
        <v>71</v>
      </c>
      <c r="F11205" s="47">
        <v>1071</v>
      </c>
      <c r="G11205" s="34">
        <v>1323.75</v>
      </c>
      <c r="H11205" s="1" t="s">
        <v>218</v>
      </c>
      <c r="I11205" s="34">
        <v>1.6252300000000001E-2</v>
      </c>
      <c r="J11205" s="34">
        <v>1544.7731000000001</v>
      </c>
      <c r="K11205" s="35" t="str">
        <f t="shared" si="1017"/>
        <v>Kampina &amp; Oisterwijkse Vennen_H9120</v>
      </c>
      <c r="L11205" s="36">
        <f>VLOOKUP(D11205,DATA!A:F,5,FALSE)</f>
        <v>1.3726988247862192E-2</v>
      </c>
      <c r="M11205" s="37">
        <f>VLOOKUP(D11205,DATA!A:F,6,FALSE)</f>
        <v>1285.5</v>
      </c>
      <c r="N11205" s="36">
        <f t="shared" si="1018"/>
        <v>62.832956986220914</v>
      </c>
      <c r="O11205" s="36">
        <f t="shared" si="1019"/>
        <v>62.838166811584017</v>
      </c>
      <c r="P11205" s="36">
        <f t="shared" si="1020"/>
        <v>5.2098253631029934E-3</v>
      </c>
      <c r="Q11205" s="36">
        <f t="shared" si="1021"/>
        <v>8.0479980766192366E-2</v>
      </c>
    </row>
    <row r="11206" spans="1:17" x14ac:dyDescent="0.3">
      <c r="A11206" s="29">
        <v>2847774</v>
      </c>
      <c r="B11206" s="1">
        <v>133</v>
      </c>
      <c r="C11206" s="1" t="s">
        <v>17</v>
      </c>
      <c r="D11206" s="1" t="s">
        <v>77</v>
      </c>
      <c r="E11206" s="1" t="s">
        <v>78</v>
      </c>
      <c r="F11206" s="47">
        <v>786</v>
      </c>
      <c r="G11206" s="34">
        <v>1567.43</v>
      </c>
      <c r="H11206" s="1" t="s">
        <v>218</v>
      </c>
      <c r="I11206" s="34">
        <v>2.1135999999999999E-2</v>
      </c>
      <c r="J11206" s="34">
        <v>199.22649000000001</v>
      </c>
      <c r="K11206" s="35" t="str">
        <f t="shared" si="1017"/>
        <v>Kampina &amp; Oisterwijkse Vennen_H6410</v>
      </c>
      <c r="L11206" s="36">
        <f>VLOOKUP(D11206,DATA!A:F,5,FALSE)</f>
        <v>1.2691547323993278E-2</v>
      </c>
      <c r="M11206" s="37">
        <f>VLOOKUP(D11206,DATA!A:F,6,FALSE)</f>
        <v>1018</v>
      </c>
      <c r="N11206" s="36">
        <f t="shared" si="1018"/>
        <v>99.906414792778008</v>
      </c>
      <c r="O11206" s="36">
        <f t="shared" si="1019"/>
        <v>99.906439870022552</v>
      </c>
      <c r="P11206" s="36">
        <f t="shared" si="1020"/>
        <v>2.5077244544036148E-5</v>
      </c>
      <c r="Q11206" s="36">
        <f t="shared" si="1021"/>
        <v>4.9960514093799719E-5</v>
      </c>
    </row>
    <row r="11207" spans="1:17" x14ac:dyDescent="0.3">
      <c r="A11207" s="29">
        <v>2847774</v>
      </c>
      <c r="B11207" s="1">
        <v>133</v>
      </c>
      <c r="C11207" s="1" t="s">
        <v>17</v>
      </c>
      <c r="D11207" s="1" t="s">
        <v>70</v>
      </c>
      <c r="E11207" s="1" t="s">
        <v>71</v>
      </c>
      <c r="F11207" s="47">
        <v>1071</v>
      </c>
      <c r="G11207" s="34">
        <v>1567.43</v>
      </c>
      <c r="H11207" s="1" t="s">
        <v>218</v>
      </c>
      <c r="I11207" s="34">
        <v>2.1135999999999999E-2</v>
      </c>
      <c r="J11207" s="34">
        <v>0.65678369999999997</v>
      </c>
      <c r="K11207" s="35" t="str">
        <f t="shared" si="1017"/>
        <v>Kampina &amp; Oisterwijkse Vennen_H9120</v>
      </c>
      <c r="L11207" s="36">
        <f>VLOOKUP(D11207,DATA!A:F,5,FALSE)</f>
        <v>1.3726988247862192E-2</v>
      </c>
      <c r="M11207" s="37">
        <f>VLOOKUP(D11207,DATA!A:F,6,FALSE)</f>
        <v>1285.5</v>
      </c>
      <c r="N11207" s="36">
        <f t="shared" si="1018"/>
        <v>97.956880932920271</v>
      </c>
      <c r="O11207" s="36">
        <f t="shared" si="1019"/>
        <v>97.957461518521569</v>
      </c>
      <c r="P11207" s="36">
        <f t="shared" si="1020"/>
        <v>5.8058560129836678E-4</v>
      </c>
      <c r="Q11207" s="36">
        <f t="shared" si="1021"/>
        <v>3.8131915938746615E-6</v>
      </c>
    </row>
    <row r="11208" spans="1:17" x14ac:dyDescent="0.3">
      <c r="A11208" s="29">
        <v>2847775</v>
      </c>
      <c r="B11208" s="1">
        <v>133</v>
      </c>
      <c r="C11208" s="1" t="s">
        <v>17</v>
      </c>
      <c r="D11208" s="1" t="s">
        <v>53</v>
      </c>
      <c r="E11208" s="1" t="s">
        <v>54</v>
      </c>
      <c r="F11208" s="47">
        <v>714</v>
      </c>
      <c r="G11208" s="34">
        <v>1710.38</v>
      </c>
      <c r="H11208" s="1" t="s">
        <v>218</v>
      </c>
      <c r="I11208" s="34">
        <v>2.3734999999999999E-2</v>
      </c>
      <c r="J11208" s="34">
        <v>405.24599999999998</v>
      </c>
      <c r="K11208" s="35" t="str">
        <f t="shared" si="1017"/>
        <v>Kampina &amp; Oisterwijkse Vennen_H4030</v>
      </c>
      <c r="L11208" s="36">
        <f>VLOOKUP(D11208,DATA!A:F,5,FALSE)</f>
        <v>1.0986712608830001E-2</v>
      </c>
      <c r="M11208" s="37">
        <f>VLOOKUP(D11208,DATA!A:F,6,FALSE)</f>
        <v>982</v>
      </c>
      <c r="N11208" s="36">
        <f t="shared" si="1018"/>
        <v>99.966548749618624</v>
      </c>
      <c r="O11208" s="36">
        <f t="shared" si="1019"/>
        <v>99.966557468634505</v>
      </c>
      <c r="P11208" s="36">
        <f t="shared" si="1020"/>
        <v>8.7190158808425622E-6</v>
      </c>
      <c r="Q11208" s="36">
        <f t="shared" si="1021"/>
        <v>3.5333463096479243E-5</v>
      </c>
    </row>
    <row r="11209" spans="1:17" x14ac:dyDescent="0.3">
      <c r="A11209" s="29">
        <v>2847775</v>
      </c>
      <c r="B11209" s="1">
        <v>133</v>
      </c>
      <c r="C11209" s="1" t="s">
        <v>17</v>
      </c>
      <c r="D11209" s="1" t="s">
        <v>43</v>
      </c>
      <c r="E11209" s="1" t="s">
        <v>44</v>
      </c>
      <c r="F11209" s="47">
        <v>1071</v>
      </c>
      <c r="G11209" s="34">
        <v>1710.38</v>
      </c>
      <c r="H11209" s="1" t="s">
        <v>218</v>
      </c>
      <c r="I11209" s="34">
        <v>2.3734999999999999E-2</v>
      </c>
      <c r="J11209" s="34">
        <v>153.36940000000001</v>
      </c>
      <c r="K11209" s="35" t="str">
        <f t="shared" si="1017"/>
        <v>Kampina &amp; Oisterwijkse Vennen_H7150</v>
      </c>
      <c r="L11209" s="36">
        <f>VLOOKUP(D11209,DATA!A:F,5,FALSE)</f>
        <v>1.3726988247862192E-2</v>
      </c>
      <c r="M11209" s="37">
        <f>VLOOKUP(D11209,DATA!A:F,6,FALSE)</f>
        <v>1285.5</v>
      </c>
      <c r="N11209" s="36">
        <f t="shared" si="1018"/>
        <v>99.707730674271104</v>
      </c>
      <c r="O11209" s="36">
        <f t="shared" si="1019"/>
        <v>99.707825604872923</v>
      </c>
      <c r="P11209" s="36">
        <f t="shared" si="1020"/>
        <v>9.4930601818532523E-5</v>
      </c>
      <c r="Q11209" s="36">
        <f t="shared" si="1021"/>
        <v>1.4559449442547244E-4</v>
      </c>
    </row>
    <row r="11210" spans="1:17" x14ac:dyDescent="0.3">
      <c r="A11210" s="29">
        <v>2847775</v>
      </c>
      <c r="B11210" s="1">
        <v>133</v>
      </c>
      <c r="C11210" s="1" t="s">
        <v>17</v>
      </c>
      <c r="D11210" s="1" t="s">
        <v>70</v>
      </c>
      <c r="E11210" s="1" t="s">
        <v>71</v>
      </c>
      <c r="F11210" s="47">
        <v>1071</v>
      </c>
      <c r="G11210" s="34">
        <v>1710.38</v>
      </c>
      <c r="H11210" s="1" t="s">
        <v>218</v>
      </c>
      <c r="I11210" s="34">
        <v>2.3734999999999999E-2</v>
      </c>
      <c r="J11210" s="34">
        <v>1721.1783</v>
      </c>
      <c r="K11210" s="35" t="str">
        <f t="shared" si="1017"/>
        <v>Kampina &amp; Oisterwijkse Vennen_H9120</v>
      </c>
      <c r="L11210" s="36">
        <f>VLOOKUP(D11210,DATA!A:F,5,FALSE)</f>
        <v>1.3726988247862192E-2</v>
      </c>
      <c r="M11210" s="37">
        <f>VLOOKUP(D11210,DATA!A:F,6,FALSE)</f>
        <v>1285.5</v>
      </c>
      <c r="N11210" s="36">
        <f t="shared" si="1018"/>
        <v>99.707730674271104</v>
      </c>
      <c r="O11210" s="36">
        <f t="shared" si="1019"/>
        <v>99.707825604872923</v>
      </c>
      <c r="P11210" s="36">
        <f t="shared" si="1020"/>
        <v>9.4930601818532523E-5</v>
      </c>
      <c r="Q11210" s="36">
        <f t="shared" si="1021"/>
        <v>1.6339249185599871E-3</v>
      </c>
    </row>
    <row r="11211" spans="1:17" x14ac:dyDescent="0.3">
      <c r="A11211" s="29">
        <v>2847776</v>
      </c>
      <c r="B11211" s="1">
        <v>133</v>
      </c>
      <c r="C11211" s="1" t="s">
        <v>17</v>
      </c>
      <c r="D11211" s="1" t="s">
        <v>70</v>
      </c>
      <c r="E11211" s="1" t="s">
        <v>71</v>
      </c>
      <c r="F11211" s="47">
        <v>1071</v>
      </c>
      <c r="G11211" s="34">
        <v>1780.87</v>
      </c>
      <c r="H11211" s="1" t="s">
        <v>218</v>
      </c>
      <c r="I11211" s="34">
        <v>2.5229000000000001E-2</v>
      </c>
      <c r="J11211" s="34">
        <v>2998.4090000000001</v>
      </c>
      <c r="K11211" s="35" t="str">
        <f t="shared" si="1017"/>
        <v>Kampina &amp; Oisterwijkse Vennen_H9120</v>
      </c>
      <c r="L11211" s="36">
        <f>VLOOKUP(D11211,DATA!A:F,5,FALSE)</f>
        <v>1.3726988247862192E-2</v>
      </c>
      <c r="M11211" s="37">
        <f>VLOOKUP(D11211,DATA!A:F,6,FALSE)</f>
        <v>1285.5</v>
      </c>
      <c r="N11211" s="36">
        <f t="shared" si="1018"/>
        <v>99.888739525160545</v>
      </c>
      <c r="O11211" s="36">
        <f t="shared" si="1019"/>
        <v>99.888778007167005</v>
      </c>
      <c r="P11211" s="36">
        <f t="shared" si="1020"/>
        <v>3.8482006459616969E-5</v>
      </c>
      <c r="Q11211" s="36">
        <f t="shared" si="1021"/>
        <v>1.1538479450657366E-3</v>
      </c>
    </row>
    <row r="11212" spans="1:17" x14ac:dyDescent="0.3">
      <c r="A11212" s="29">
        <v>2847777</v>
      </c>
      <c r="B11212" s="1">
        <v>133</v>
      </c>
      <c r="C11212" s="1" t="s">
        <v>17</v>
      </c>
      <c r="D11212" s="1" t="s">
        <v>81</v>
      </c>
      <c r="E11212" s="1" t="s">
        <v>42</v>
      </c>
      <c r="F11212" s="47">
        <v>1071</v>
      </c>
      <c r="G11212" s="34">
        <v>1479.59</v>
      </c>
      <c r="H11212" s="1" t="s">
        <v>218</v>
      </c>
      <c r="I11212" s="34">
        <v>1.9265999999999998E-2</v>
      </c>
      <c r="J11212" s="34">
        <v>35.139507000000002</v>
      </c>
      <c r="K11212" s="35" t="str">
        <f t="shared" si="1017"/>
        <v>Kampina &amp; Oisterwijkse Vennen_ZGH4010A</v>
      </c>
      <c r="L11212" s="36">
        <f>VLOOKUP(D11212,DATA!A:F,5,FALSE)</f>
        <v>1.3726988247862192E-2</v>
      </c>
      <c r="M11212" s="37">
        <f>VLOOKUP(D11212,DATA!A:F,6,FALSE)</f>
        <v>1285.5</v>
      </c>
      <c r="N11212" s="36">
        <f t="shared" si="1018"/>
        <v>93.488515580189954</v>
      </c>
      <c r="O11212" s="36">
        <f t="shared" si="1019"/>
        <v>93.490125317978027</v>
      </c>
      <c r="P11212" s="36">
        <f t="shared" si="1020"/>
        <v>1.6097377880726071E-3</v>
      </c>
      <c r="Q11212" s="36">
        <f t="shared" si="1021"/>
        <v>5.6565392272141897E-4</v>
      </c>
    </row>
    <row r="11213" spans="1:17" x14ac:dyDescent="0.3">
      <c r="A11213" s="29">
        <v>2847777</v>
      </c>
      <c r="B11213" s="1">
        <v>133</v>
      </c>
      <c r="C11213" s="1" t="s">
        <v>17</v>
      </c>
      <c r="D11213" s="1" t="s">
        <v>53</v>
      </c>
      <c r="E11213" s="1" t="s">
        <v>54</v>
      </c>
      <c r="F11213" s="47">
        <v>714</v>
      </c>
      <c r="G11213" s="34">
        <v>1479.59</v>
      </c>
      <c r="H11213" s="1" t="s">
        <v>218</v>
      </c>
      <c r="I11213" s="34">
        <v>1.9265999999999998E-2</v>
      </c>
      <c r="J11213" s="34">
        <v>214.83906999999999</v>
      </c>
      <c r="K11213" s="35" t="str">
        <f t="shared" si="1017"/>
        <v>Kampina &amp; Oisterwijkse Vennen_H4030</v>
      </c>
      <c r="L11213" s="36">
        <f>VLOOKUP(D11213,DATA!A:F,5,FALSE)</f>
        <v>1.0986712608830001E-2</v>
      </c>
      <c r="M11213" s="37">
        <f>VLOOKUP(D11213,DATA!A:F,6,FALSE)</f>
        <v>982</v>
      </c>
      <c r="N11213" s="36">
        <f t="shared" si="1018"/>
        <v>99.579337168767481</v>
      </c>
      <c r="O11213" s="36">
        <f t="shared" si="1019"/>
        <v>99.57942582660128</v>
      </c>
      <c r="P11213" s="36">
        <f t="shared" si="1020"/>
        <v>8.8657833799743457E-5</v>
      </c>
      <c r="Q11213" s="36">
        <f t="shared" si="1021"/>
        <v>1.9047166561751447E-4</v>
      </c>
    </row>
    <row r="11214" spans="1:17" x14ac:dyDescent="0.3">
      <c r="A11214" s="29">
        <v>2847777</v>
      </c>
      <c r="B11214" s="1">
        <v>133</v>
      </c>
      <c r="C11214" s="1" t="s">
        <v>17</v>
      </c>
      <c r="D11214" s="1" t="s">
        <v>59</v>
      </c>
      <c r="E11214" s="1" t="s">
        <v>60</v>
      </c>
      <c r="F11214" s="47">
        <v>1071</v>
      </c>
      <c r="G11214" s="34">
        <v>1479.59</v>
      </c>
      <c r="H11214" s="1" t="s">
        <v>218</v>
      </c>
      <c r="I11214" s="34">
        <v>1.9265999999999998E-2</v>
      </c>
      <c r="J11214" s="34">
        <v>2630.7415000000001</v>
      </c>
      <c r="K11214" s="35" t="str">
        <f t="shared" si="1017"/>
        <v>Kampina &amp; Oisterwijkse Vennen_H9190</v>
      </c>
      <c r="L11214" s="36">
        <f>VLOOKUP(D11214,DATA!A:F,5,FALSE)</f>
        <v>1.3726988247862192E-2</v>
      </c>
      <c r="M11214" s="37">
        <f>VLOOKUP(D11214,DATA!A:F,6,FALSE)</f>
        <v>1285.5</v>
      </c>
      <c r="N11214" s="36">
        <f t="shared" si="1018"/>
        <v>93.488515580189954</v>
      </c>
      <c r="O11214" s="36">
        <f t="shared" si="1019"/>
        <v>93.490125317978027</v>
      </c>
      <c r="P11214" s="36">
        <f t="shared" si="1020"/>
        <v>1.6097377880726071E-3</v>
      </c>
      <c r="Q11214" s="36">
        <f t="shared" si="1021"/>
        <v>4.2348040032008122E-2</v>
      </c>
    </row>
    <row r="11215" spans="1:17" x14ac:dyDescent="0.3">
      <c r="A11215" s="29">
        <v>2849264</v>
      </c>
      <c r="B11215" s="1">
        <v>133</v>
      </c>
      <c r="C11215" s="1" t="s">
        <v>17</v>
      </c>
      <c r="D11215" s="1" t="s">
        <v>22</v>
      </c>
      <c r="E11215" s="1" t="s">
        <v>23</v>
      </c>
      <c r="F11215" s="47">
        <v>1857</v>
      </c>
      <c r="G11215" s="34">
        <v>1875.94</v>
      </c>
      <c r="H11215" s="1" t="s">
        <v>218</v>
      </c>
      <c r="I11215" s="34">
        <v>1.21779E-2</v>
      </c>
      <c r="J11215" s="34">
        <v>140.6438</v>
      </c>
      <c r="K11215" s="35" t="str">
        <f t="shared" si="1017"/>
        <v>Kampina &amp; Oisterwijkse Vennen_H91E0C</v>
      </c>
      <c r="L11215" s="36">
        <f>VLOOKUP(D11215,DATA!A:F,5,FALSE)</f>
        <v>6.9280917156857415E-3</v>
      </c>
      <c r="M11215" s="37">
        <f>VLOOKUP(D11215,DATA!A:F,6,FALSE)</f>
        <v>2282</v>
      </c>
      <c r="N11215" s="36">
        <f t="shared" si="1018"/>
        <v>5.6613909433685743</v>
      </c>
      <c r="O11215" s="36">
        <f t="shared" si="1019"/>
        <v>5.6618415679644283</v>
      </c>
      <c r="P11215" s="36">
        <f t="shared" si="1020"/>
        <v>4.5062459585398784E-4</v>
      </c>
      <c r="Q11215" s="36">
        <f t="shared" si="1021"/>
        <v>6.337755553436909E-4</v>
      </c>
    </row>
    <row r="11216" spans="1:17" x14ac:dyDescent="0.3">
      <c r="A11216" s="29">
        <v>2849268</v>
      </c>
      <c r="B11216" s="1">
        <v>133</v>
      </c>
      <c r="C11216" s="1" t="s">
        <v>17</v>
      </c>
      <c r="D11216" s="1" t="s">
        <v>41</v>
      </c>
      <c r="E11216" s="1" t="s">
        <v>42</v>
      </c>
      <c r="F11216" s="47">
        <v>1071</v>
      </c>
      <c r="G11216" s="34">
        <v>1671.95</v>
      </c>
      <c r="H11216" s="1" t="s">
        <v>218</v>
      </c>
      <c r="I11216" s="34">
        <v>1.03924E-2</v>
      </c>
      <c r="J11216" s="34">
        <v>31.914523199999898</v>
      </c>
      <c r="K11216" s="35" t="str">
        <f t="shared" si="1017"/>
        <v>Kampina &amp; Oisterwijkse Vennen_H4010A</v>
      </c>
      <c r="L11216" s="36">
        <f>VLOOKUP(D11216,DATA!A:F,5,FALSE)</f>
        <v>1.3726988247862192E-2</v>
      </c>
      <c r="M11216" s="37">
        <f>VLOOKUP(D11216,DATA!A:F,6,FALSE)</f>
        <v>1285.5</v>
      </c>
      <c r="N11216" s="36">
        <f t="shared" si="1018"/>
        <v>99.505683778676428</v>
      </c>
      <c r="O11216" s="36">
        <f t="shared" si="1019"/>
        <v>99.505753942491637</v>
      </c>
      <c r="P11216" s="36">
        <f t="shared" si="1020"/>
        <v>7.016381520941195E-5</v>
      </c>
      <c r="Q11216" s="36">
        <f t="shared" si="1021"/>
        <v>2.2392447083012835E-5</v>
      </c>
    </row>
    <row r="11217" spans="1:17" x14ac:dyDescent="0.3">
      <c r="A11217" s="29">
        <v>2849268</v>
      </c>
      <c r="B11217" s="1">
        <v>133</v>
      </c>
      <c r="C11217" s="1" t="s">
        <v>17</v>
      </c>
      <c r="D11217" s="1" t="s">
        <v>53</v>
      </c>
      <c r="E11217" s="1" t="s">
        <v>54</v>
      </c>
      <c r="F11217" s="47">
        <v>714</v>
      </c>
      <c r="G11217" s="34">
        <v>1671.95</v>
      </c>
      <c r="H11217" s="1" t="s">
        <v>218</v>
      </c>
      <c r="I11217" s="34">
        <v>1.03924E-2</v>
      </c>
      <c r="J11217" s="34">
        <v>74.467220799999893</v>
      </c>
      <c r="K11217" s="35" t="str">
        <f t="shared" si="1017"/>
        <v>Kampina &amp; Oisterwijkse Vennen_H4030</v>
      </c>
      <c r="L11217" s="36">
        <f>VLOOKUP(D11217,DATA!A:F,5,FALSE)</f>
        <v>1.0986712608830001E-2</v>
      </c>
      <c r="M11217" s="37">
        <f>VLOOKUP(D11217,DATA!A:F,6,FALSE)</f>
        <v>982</v>
      </c>
      <c r="N11217" s="36">
        <f t="shared" si="1018"/>
        <v>99.948984331366503</v>
      </c>
      <c r="O11217" s="36">
        <f t="shared" si="1019"/>
        <v>99.948990152945811</v>
      </c>
      <c r="P11217" s="36">
        <f t="shared" si="1020"/>
        <v>5.8215793075078182E-6</v>
      </c>
      <c r="Q11217" s="36">
        <f t="shared" si="1021"/>
        <v>4.3351683169689518E-6</v>
      </c>
    </row>
    <row r="11218" spans="1:17" x14ac:dyDescent="0.3">
      <c r="A11218" s="29">
        <v>2849269</v>
      </c>
      <c r="B11218" s="1">
        <v>133</v>
      </c>
      <c r="C11218" s="1" t="s">
        <v>17</v>
      </c>
      <c r="D11218" s="1" t="s">
        <v>41</v>
      </c>
      <c r="E11218" s="1" t="s">
        <v>42</v>
      </c>
      <c r="F11218" s="47">
        <v>1071</v>
      </c>
      <c r="G11218" s="34">
        <v>1800.85</v>
      </c>
      <c r="H11218" s="1" t="s">
        <v>218</v>
      </c>
      <c r="I11218" s="34">
        <v>1.24788E-2</v>
      </c>
      <c r="J11218" s="34">
        <v>2.2675012800000002E-2</v>
      </c>
      <c r="K11218" s="35" t="str">
        <f t="shared" si="1017"/>
        <v>Kampina &amp; Oisterwijkse Vennen_H4010A</v>
      </c>
      <c r="L11218" s="36">
        <f>VLOOKUP(D11218,DATA!A:F,5,FALSE)</f>
        <v>1.3726988247862192E-2</v>
      </c>
      <c r="M11218" s="37">
        <f>VLOOKUP(D11218,DATA!A:F,6,FALSE)</f>
        <v>1285.5</v>
      </c>
      <c r="N11218" s="36">
        <f t="shared" si="1018"/>
        <v>99.915404949268506</v>
      </c>
      <c r="O11218" s="36">
        <f t="shared" si="1019"/>
        <v>99.915419426594738</v>
      </c>
      <c r="P11218" s="36">
        <f t="shared" si="1020"/>
        <v>1.4477326232054111E-5</v>
      </c>
      <c r="Q11218" s="36">
        <f t="shared" si="1021"/>
        <v>3.2827355762160275E-9</v>
      </c>
    </row>
    <row r="11219" spans="1:17" x14ac:dyDescent="0.3">
      <c r="A11219" s="29">
        <v>2849269</v>
      </c>
      <c r="B11219" s="1">
        <v>133</v>
      </c>
      <c r="C11219" s="1" t="s">
        <v>17</v>
      </c>
      <c r="D11219" s="1" t="s">
        <v>53</v>
      </c>
      <c r="E11219" s="1" t="s">
        <v>54</v>
      </c>
      <c r="F11219" s="47">
        <v>714</v>
      </c>
      <c r="G11219" s="34">
        <v>1800.85</v>
      </c>
      <c r="H11219" s="1" t="s">
        <v>218</v>
      </c>
      <c r="I11219" s="34">
        <v>1.24788E-2</v>
      </c>
      <c r="J11219" s="34">
        <v>5.2908363200000003E-2</v>
      </c>
      <c r="K11219" s="35" t="str">
        <f t="shared" si="1017"/>
        <v>Kampina &amp; Oisterwijkse Vennen_H4030</v>
      </c>
      <c r="L11219" s="36">
        <f>VLOOKUP(D11219,DATA!A:F,5,FALSE)</f>
        <v>1.0986712608830001E-2</v>
      </c>
      <c r="M11219" s="37">
        <f>VLOOKUP(D11219,DATA!A:F,6,FALSE)</f>
        <v>982</v>
      </c>
      <c r="N11219" s="36">
        <f t="shared" si="1018"/>
        <v>99.987616907840319</v>
      </c>
      <c r="O11219" s="36">
        <f t="shared" si="1019"/>
        <v>99.987618605247945</v>
      </c>
      <c r="P11219" s="36">
        <f t="shared" si="1020"/>
        <v>1.697407626011227E-6</v>
      </c>
      <c r="Q11219" s="36">
        <f t="shared" si="1021"/>
        <v>8.9807059175451762E-10</v>
      </c>
    </row>
    <row r="11220" spans="1:17" x14ac:dyDescent="0.3">
      <c r="A11220" s="29">
        <v>2849274</v>
      </c>
      <c r="B11220" s="1">
        <v>133</v>
      </c>
      <c r="C11220" s="1" t="s">
        <v>17</v>
      </c>
      <c r="D11220" s="1" t="s">
        <v>85</v>
      </c>
      <c r="E11220" s="1" t="s">
        <v>60</v>
      </c>
      <c r="F11220" s="47">
        <v>1071</v>
      </c>
      <c r="G11220" s="34">
        <v>1946.2</v>
      </c>
      <c r="H11220" s="1" t="s">
        <v>218</v>
      </c>
      <c r="I11220" s="34">
        <v>1.5953999999999999E-2</v>
      </c>
      <c r="J11220" s="34">
        <v>1032.6271999999999</v>
      </c>
      <c r="K11220" s="35" t="str">
        <f t="shared" si="1017"/>
        <v>Kampina &amp; Oisterwijkse Vennen_ZGH9190</v>
      </c>
      <c r="L11220" s="36">
        <f>VLOOKUP(D11220,DATA!A:F,5,FALSE)</f>
        <v>1.3726988247862192E-2</v>
      </c>
      <c r="M11220" s="37">
        <f>VLOOKUP(D11220,DATA!A:F,6,FALSE)</f>
        <v>1285.5</v>
      </c>
      <c r="N11220" s="36">
        <f t="shared" si="1018"/>
        <v>99.98848800882412</v>
      </c>
      <c r="O11220" s="36">
        <f t="shared" si="1019"/>
        <v>99.988490529388272</v>
      </c>
      <c r="P11220" s="36">
        <f t="shared" si="1020"/>
        <v>2.520564152064253E-6</v>
      </c>
      <c r="Q11220" s="36">
        <f t="shared" si="1021"/>
        <v>2.6028031027664835E-5</v>
      </c>
    </row>
    <row r="11221" spans="1:17" x14ac:dyDescent="0.3">
      <c r="A11221" s="29">
        <v>2849276</v>
      </c>
      <c r="B11221" s="1">
        <v>133</v>
      </c>
      <c r="C11221" s="1" t="s">
        <v>17</v>
      </c>
      <c r="D11221" s="1" t="s">
        <v>53</v>
      </c>
      <c r="E11221" s="1" t="s">
        <v>54</v>
      </c>
      <c r="F11221" s="47">
        <v>714</v>
      </c>
      <c r="G11221" s="34">
        <v>1845.35</v>
      </c>
      <c r="H11221" s="1" t="s">
        <v>218</v>
      </c>
      <c r="I11221" s="34">
        <v>1.5108E-2</v>
      </c>
      <c r="J11221" s="34">
        <v>53.824289999999998</v>
      </c>
      <c r="K11221" s="35" t="str">
        <f t="shared" si="1017"/>
        <v>Kampina &amp; Oisterwijkse Vennen_H4030</v>
      </c>
      <c r="L11221" s="36">
        <f>VLOOKUP(D11221,DATA!A:F,5,FALSE)</f>
        <v>1.0986712608830001E-2</v>
      </c>
      <c r="M11221" s="37">
        <f>VLOOKUP(D11221,DATA!A:F,6,FALSE)</f>
        <v>982</v>
      </c>
      <c r="N11221" s="36">
        <f t="shared" si="1018"/>
        <v>99.99240514394937</v>
      </c>
      <c r="O11221" s="36">
        <f t="shared" si="1019"/>
        <v>99.992406404398324</v>
      </c>
      <c r="P11221" s="36">
        <f t="shared" si="1020"/>
        <v>1.2604489540990471E-6</v>
      </c>
      <c r="Q11221" s="36">
        <f t="shared" si="1021"/>
        <v>6.7842770035623796E-7</v>
      </c>
    </row>
    <row r="11222" spans="1:17" x14ac:dyDescent="0.3">
      <c r="A11222" s="29">
        <v>2849279</v>
      </c>
      <c r="B11222" s="1">
        <v>133</v>
      </c>
      <c r="C11222" s="1" t="s">
        <v>17</v>
      </c>
      <c r="D11222" s="1" t="s">
        <v>85</v>
      </c>
      <c r="E11222" s="1" t="s">
        <v>60</v>
      </c>
      <c r="F11222" s="47">
        <v>1071</v>
      </c>
      <c r="G11222" s="34">
        <v>1431.08</v>
      </c>
      <c r="H11222" s="1" t="s">
        <v>218</v>
      </c>
      <c r="I11222" s="34">
        <v>1.1069900000000001E-2</v>
      </c>
      <c r="J11222" s="34">
        <v>395.9966</v>
      </c>
      <c r="K11222" s="35" t="str">
        <f t="shared" si="1017"/>
        <v>Kampina &amp; Oisterwijkse Vennen_ZGH9190</v>
      </c>
      <c r="L11222" s="36">
        <f>VLOOKUP(D11222,DATA!A:F,5,FALSE)</f>
        <v>1.3726988247862192E-2</v>
      </c>
      <c r="M11222" s="37">
        <f>VLOOKUP(D11222,DATA!A:F,6,FALSE)</f>
        <v>1285.5</v>
      </c>
      <c r="N11222" s="36">
        <f t="shared" si="1018"/>
        <v>88.062635245004202</v>
      </c>
      <c r="O11222" s="36">
        <f t="shared" si="1019"/>
        <v>88.064232572553891</v>
      </c>
      <c r="P11222" s="36">
        <f t="shared" si="1020"/>
        <v>1.5973275496889983E-3</v>
      </c>
      <c r="Q11222" s="36">
        <f t="shared" si="1021"/>
        <v>6.3253627876317439E-3</v>
      </c>
    </row>
    <row r="11223" spans="1:17" x14ac:dyDescent="0.3">
      <c r="A11223" s="29">
        <v>2849291</v>
      </c>
      <c r="B11223" s="1">
        <v>133</v>
      </c>
      <c r="C11223" s="1" t="s">
        <v>17</v>
      </c>
      <c r="D11223" s="1" t="s">
        <v>53</v>
      </c>
      <c r="E11223" s="1" t="s">
        <v>54</v>
      </c>
      <c r="F11223" s="47">
        <v>714</v>
      </c>
      <c r="G11223" s="34">
        <v>1313.44</v>
      </c>
      <c r="H11223" s="1" t="s">
        <v>218</v>
      </c>
      <c r="I11223" s="34">
        <v>1.1844E-2</v>
      </c>
      <c r="J11223" s="34">
        <v>709.83510000000001</v>
      </c>
      <c r="K11223" s="35" t="str">
        <f t="shared" si="1017"/>
        <v>Kampina &amp; Oisterwijkse Vennen_H4030</v>
      </c>
      <c r="L11223" s="36">
        <f>VLOOKUP(D11223,DATA!A:F,5,FALSE)</f>
        <v>1.0986712608830001E-2</v>
      </c>
      <c r="M11223" s="37">
        <f>VLOOKUP(D11223,DATA!A:F,6,FALSE)</f>
        <v>982</v>
      </c>
      <c r="N11223" s="36">
        <f t="shared" si="1018"/>
        <v>97.445498231387916</v>
      </c>
      <c r="O11223" s="36">
        <f t="shared" si="1019"/>
        <v>97.445822128695895</v>
      </c>
      <c r="P11223" s="36">
        <f t="shared" si="1020"/>
        <v>3.2389730797888205E-4</v>
      </c>
      <c r="Q11223" s="36">
        <f t="shared" si="1021"/>
        <v>2.2991367799892054E-3</v>
      </c>
    </row>
    <row r="11224" spans="1:17" x14ac:dyDescent="0.3">
      <c r="A11224" s="29">
        <v>2849292</v>
      </c>
      <c r="B11224" s="1">
        <v>133</v>
      </c>
      <c r="C11224" s="1" t="s">
        <v>17</v>
      </c>
      <c r="D11224" s="1" t="s">
        <v>41</v>
      </c>
      <c r="E11224" s="1" t="s">
        <v>42</v>
      </c>
      <c r="F11224" s="47">
        <v>1071</v>
      </c>
      <c r="G11224" s="34">
        <v>1188.4000000000001</v>
      </c>
      <c r="H11224" s="1" t="s">
        <v>218</v>
      </c>
      <c r="I11224" s="34">
        <v>1.1230199999999999E-2</v>
      </c>
      <c r="J11224" s="34">
        <v>2051.8000000000002</v>
      </c>
      <c r="K11224" s="35" t="str">
        <f t="shared" si="1017"/>
        <v>Kampina &amp; Oisterwijkse Vennen_H4010A</v>
      </c>
      <c r="L11224" s="36">
        <f>VLOOKUP(D11224,DATA!A:F,5,FALSE)</f>
        <v>1.3726988247862192E-2</v>
      </c>
      <c r="M11224" s="37">
        <f>VLOOKUP(D11224,DATA!A:F,6,FALSE)</f>
        <v>1285.5</v>
      </c>
      <c r="N11224" s="36">
        <f t="shared" si="1018"/>
        <v>20.868163484086011</v>
      </c>
      <c r="O11224" s="36">
        <f t="shared" si="1019"/>
        <v>20.870709245685479</v>
      </c>
      <c r="P11224" s="36">
        <f t="shared" si="1020"/>
        <v>2.5457615994675109E-3</v>
      </c>
      <c r="Q11224" s="36">
        <f t="shared" si="1021"/>
        <v>5.2233936497874396E-2</v>
      </c>
    </row>
    <row r="11225" spans="1:17" x14ac:dyDescent="0.3">
      <c r="A11225" s="29">
        <v>2849292</v>
      </c>
      <c r="B11225" s="1">
        <v>133</v>
      </c>
      <c r="C11225" s="1" t="s">
        <v>17</v>
      </c>
      <c r="D11225" s="1" t="s">
        <v>51</v>
      </c>
      <c r="E11225" s="1" t="s">
        <v>52</v>
      </c>
      <c r="F11225" s="47">
        <v>1000</v>
      </c>
      <c r="G11225" s="34">
        <v>1188.4000000000001</v>
      </c>
      <c r="H11225" s="1" t="s">
        <v>218</v>
      </c>
      <c r="I11225" s="34">
        <v>1.1230199999999999E-2</v>
      </c>
      <c r="J11225" s="34">
        <v>4258.1054999999997</v>
      </c>
      <c r="K11225" s="35" t="str">
        <f t="shared" si="1017"/>
        <v>Kampina &amp; Oisterwijkse Vennen_Lg09</v>
      </c>
      <c r="L11225" s="36">
        <f>VLOOKUP(D11225,DATA!A:F,5,FALSE)</f>
        <v>8.4126827976184013E-3</v>
      </c>
      <c r="M11225" s="37">
        <f>VLOOKUP(D11225,DATA!A:F,6,FALSE)</f>
        <v>1350</v>
      </c>
      <c r="N11225" s="36">
        <f t="shared" si="1018"/>
        <v>20.432327791861582</v>
      </c>
      <c r="O11225" s="36">
        <f t="shared" si="1019"/>
        <v>20.433863782739195</v>
      </c>
      <c r="P11225" s="36">
        <f t="shared" si="1020"/>
        <v>1.535990877613358E-3</v>
      </c>
      <c r="Q11225" s="36">
        <f t="shared" si="1021"/>
        <v>6.5404112039152654E-2</v>
      </c>
    </row>
    <row r="11226" spans="1:17" x14ac:dyDescent="0.3">
      <c r="A11226" s="29">
        <v>2849292</v>
      </c>
      <c r="B11226" s="1">
        <v>133</v>
      </c>
      <c r="C11226" s="1" t="s">
        <v>17</v>
      </c>
      <c r="D11226" s="1" t="s">
        <v>89</v>
      </c>
      <c r="E11226" s="1" t="s">
        <v>54</v>
      </c>
      <c r="F11226" s="47">
        <v>714</v>
      </c>
      <c r="G11226" s="34">
        <v>1188.4000000000001</v>
      </c>
      <c r="H11226" s="1" t="s">
        <v>218</v>
      </c>
      <c r="I11226" s="34">
        <v>1.1230199999999999E-2</v>
      </c>
      <c r="J11226" s="34">
        <v>1114.2692</v>
      </c>
      <c r="K11226" s="35" t="str">
        <f t="shared" si="1017"/>
        <v>Kampina &amp; Oisterwijkse Vennen_L4030</v>
      </c>
      <c r="L11226" s="36">
        <f>VLOOKUP(D11226,DATA!A:F,5,FALSE)</f>
        <v>1.0986712608830001E-2</v>
      </c>
      <c r="M11226" s="37">
        <f>VLOOKUP(D11226,DATA!A:F,6,FALSE)</f>
        <v>982</v>
      </c>
      <c r="N11226" s="36">
        <f t="shared" si="1018"/>
        <v>90.616278873249641</v>
      </c>
      <c r="O11226" s="36">
        <f t="shared" si="1019"/>
        <v>90.617327968226647</v>
      </c>
      <c r="P11226" s="36">
        <f t="shared" si="1020"/>
        <v>1.0490949770058933E-3</v>
      </c>
      <c r="Q11226" s="36">
        <f t="shared" si="1021"/>
        <v>1.1689742207523749E-2</v>
      </c>
    </row>
    <row r="11227" spans="1:17" x14ac:dyDescent="0.3">
      <c r="A11227" s="29">
        <v>2849293</v>
      </c>
      <c r="B11227" s="1">
        <v>133</v>
      </c>
      <c r="C11227" s="1" t="s">
        <v>17</v>
      </c>
      <c r="D11227" s="1" t="s">
        <v>53</v>
      </c>
      <c r="E11227" s="1" t="s">
        <v>54</v>
      </c>
      <c r="F11227" s="47">
        <v>714</v>
      </c>
      <c r="G11227" s="34">
        <v>1044.57</v>
      </c>
      <c r="H11227" s="1" t="s">
        <v>218</v>
      </c>
      <c r="I11227" s="34">
        <v>1.02039E-2</v>
      </c>
      <c r="J11227" s="34">
        <v>15.331991</v>
      </c>
      <c r="K11227" s="35" t="str">
        <f t="shared" si="1017"/>
        <v>Kampina &amp; Oisterwijkse Vennen_H4030</v>
      </c>
      <c r="L11227" s="36">
        <f>VLOOKUP(D11227,DATA!A:F,5,FALSE)</f>
        <v>1.0986712608830001E-2</v>
      </c>
      <c r="M11227" s="37">
        <f>VLOOKUP(D11227,DATA!A:F,6,FALSE)</f>
        <v>982</v>
      </c>
      <c r="N11227" s="36">
        <f t="shared" si="1018"/>
        <v>66.539689031863787</v>
      </c>
      <c r="O11227" s="36">
        <f t="shared" si="1019"/>
        <v>66.542184986252352</v>
      </c>
      <c r="P11227" s="36">
        <f t="shared" si="1020"/>
        <v>2.4959543885643143E-3</v>
      </c>
      <c r="Q11227" s="36">
        <f t="shared" si="1021"/>
        <v>3.8267950221878574E-4</v>
      </c>
    </row>
    <row r="11228" spans="1:17" x14ac:dyDescent="0.3">
      <c r="A11228" s="29">
        <v>2849293</v>
      </c>
      <c r="B11228" s="1">
        <v>133</v>
      </c>
      <c r="C11228" s="1" t="s">
        <v>17</v>
      </c>
      <c r="D11228" s="1" t="s">
        <v>51</v>
      </c>
      <c r="E11228" s="1" t="s">
        <v>52</v>
      </c>
      <c r="F11228" s="47">
        <v>1000</v>
      </c>
      <c r="G11228" s="34">
        <v>1044.57</v>
      </c>
      <c r="H11228" s="1" t="s">
        <v>218</v>
      </c>
      <c r="I11228" s="34">
        <v>1.02039E-2</v>
      </c>
      <c r="J11228" s="34">
        <v>4254.0169999999998</v>
      </c>
      <c r="K11228" s="35" t="str">
        <f t="shared" si="1017"/>
        <v>Kampina &amp; Oisterwijkse Vennen_Lg09</v>
      </c>
      <c r="L11228" s="36">
        <f>VLOOKUP(D11228,DATA!A:F,5,FALSE)</f>
        <v>8.4126827976184013E-3</v>
      </c>
      <c r="M11228" s="37">
        <f>VLOOKUP(D11228,DATA!A:F,6,FALSE)</f>
        <v>1350</v>
      </c>
      <c r="N11228" s="36">
        <f t="shared" si="1018"/>
        <v>7.1128275445555262</v>
      </c>
      <c r="O11228" s="36">
        <f t="shared" si="1019"/>
        <v>7.1133947164718236</v>
      </c>
      <c r="P11228" s="36">
        <f t="shared" si="1020"/>
        <v>5.6717191629740427E-4</v>
      </c>
      <c r="Q11228" s="36">
        <f t="shared" si="1021"/>
        <v>2.4127589738517346E-2</v>
      </c>
    </row>
    <row r="11229" spans="1:17" x14ac:dyDescent="0.3">
      <c r="A11229" s="29">
        <v>2849293</v>
      </c>
      <c r="B11229" s="1">
        <v>133</v>
      </c>
      <c r="C11229" s="1" t="s">
        <v>17</v>
      </c>
      <c r="D11229" s="1" t="s">
        <v>89</v>
      </c>
      <c r="E11229" s="1" t="s">
        <v>54</v>
      </c>
      <c r="F11229" s="47">
        <v>714</v>
      </c>
      <c r="G11229" s="34">
        <v>1044.57</v>
      </c>
      <c r="H11229" s="1" t="s">
        <v>218</v>
      </c>
      <c r="I11229" s="34">
        <v>1.02039E-2</v>
      </c>
      <c r="J11229" s="34">
        <v>205.60086000000001</v>
      </c>
      <c r="K11229" s="35" t="str">
        <f t="shared" si="1017"/>
        <v>Kampina &amp; Oisterwijkse Vennen_L4030</v>
      </c>
      <c r="L11229" s="36">
        <f>VLOOKUP(D11229,DATA!A:F,5,FALSE)</f>
        <v>1.0986712608830001E-2</v>
      </c>
      <c r="M11229" s="37">
        <f>VLOOKUP(D11229,DATA!A:F,6,FALSE)</f>
        <v>982</v>
      </c>
      <c r="N11229" s="36">
        <f t="shared" si="1018"/>
        <v>66.539689031863787</v>
      </c>
      <c r="O11229" s="36">
        <f t="shared" si="1019"/>
        <v>66.542184986252352</v>
      </c>
      <c r="P11229" s="36">
        <f t="shared" si="1020"/>
        <v>2.4959543885643143E-3</v>
      </c>
      <c r="Q11229" s="36">
        <f t="shared" si="1021"/>
        <v>5.1317036880959722E-3</v>
      </c>
    </row>
    <row r="11230" spans="1:17" x14ac:dyDescent="0.3">
      <c r="A11230" s="29">
        <v>2849294</v>
      </c>
      <c r="B11230" s="1">
        <v>133</v>
      </c>
      <c r="C11230" s="1" t="s">
        <v>17</v>
      </c>
      <c r="D11230" s="1" t="s">
        <v>59</v>
      </c>
      <c r="E11230" s="1" t="s">
        <v>60</v>
      </c>
      <c r="F11230" s="47">
        <v>1071</v>
      </c>
      <c r="G11230" s="34">
        <v>1365.01</v>
      </c>
      <c r="H11230" s="1" t="s">
        <v>218</v>
      </c>
      <c r="I11230" s="34">
        <v>1.36978E-2</v>
      </c>
      <c r="J11230" s="34">
        <v>688.06713999999999</v>
      </c>
      <c r="K11230" s="35" t="str">
        <f t="shared" si="1017"/>
        <v>Kampina &amp; Oisterwijkse Vennen_H9190</v>
      </c>
      <c r="L11230" s="36">
        <f>VLOOKUP(D11230,DATA!A:F,5,FALSE)</f>
        <v>1.3726988247862192E-2</v>
      </c>
      <c r="M11230" s="37">
        <f>VLOOKUP(D11230,DATA!A:F,6,FALSE)</f>
        <v>1285.5</v>
      </c>
      <c r="N11230" s="36">
        <f t="shared" si="1018"/>
        <v>74.865143785530933</v>
      </c>
      <c r="O11230" s="36">
        <f t="shared" si="1019"/>
        <v>74.868681818252441</v>
      </c>
      <c r="P11230" s="36">
        <f t="shared" si="1020"/>
        <v>3.5380327215079888E-3</v>
      </c>
      <c r="Q11230" s="36">
        <f t="shared" si="1021"/>
        <v>2.4344040559144183E-2</v>
      </c>
    </row>
    <row r="11231" spans="1:17" x14ac:dyDescent="0.3">
      <c r="A11231" s="29">
        <v>2849294</v>
      </c>
      <c r="B11231" s="1">
        <v>133</v>
      </c>
      <c r="C11231" s="1" t="s">
        <v>17</v>
      </c>
      <c r="D11231" s="1" t="s">
        <v>51</v>
      </c>
      <c r="E11231" s="1" t="s">
        <v>52</v>
      </c>
      <c r="F11231" s="47">
        <v>1000</v>
      </c>
      <c r="G11231" s="34">
        <v>1365.01</v>
      </c>
      <c r="H11231" s="1" t="s">
        <v>218</v>
      </c>
      <c r="I11231" s="34">
        <v>1.36978E-2</v>
      </c>
      <c r="J11231" s="34">
        <v>1482.8159000000001</v>
      </c>
      <c r="K11231" s="35" t="str">
        <f t="shared" si="1017"/>
        <v>Kampina &amp; Oisterwijkse Vennen_Lg09</v>
      </c>
      <c r="L11231" s="36">
        <f>VLOOKUP(D11231,DATA!A:F,5,FALSE)</f>
        <v>8.4126827976184013E-3</v>
      </c>
      <c r="M11231" s="37">
        <f>VLOOKUP(D11231,DATA!A:F,6,FALSE)</f>
        <v>1350</v>
      </c>
      <c r="N11231" s="36">
        <f t="shared" si="1018"/>
        <v>53.152671164056954</v>
      </c>
      <c r="O11231" s="36">
        <f t="shared" si="1019"/>
        <v>53.155540581172147</v>
      </c>
      <c r="P11231" s="36">
        <f t="shared" si="1020"/>
        <v>2.8694171151926184E-3</v>
      </c>
      <c r="Q11231" s="36">
        <f t="shared" si="1021"/>
        <v>4.2548173221397458E-2</v>
      </c>
    </row>
    <row r="11232" spans="1:17" x14ac:dyDescent="0.3">
      <c r="A11232" s="29">
        <v>2849294</v>
      </c>
      <c r="B11232" s="1">
        <v>133</v>
      </c>
      <c r="C11232" s="1" t="s">
        <v>17</v>
      </c>
      <c r="D11232" s="1" t="s">
        <v>89</v>
      </c>
      <c r="E11232" s="1" t="s">
        <v>54</v>
      </c>
      <c r="F11232" s="47">
        <v>714</v>
      </c>
      <c r="G11232" s="34">
        <v>1365.01</v>
      </c>
      <c r="H11232" s="1" t="s">
        <v>218</v>
      </c>
      <c r="I11232" s="34">
        <v>1.36978E-2</v>
      </c>
      <c r="J11232" s="34">
        <v>2332.1107999999999</v>
      </c>
      <c r="K11232" s="35" t="str">
        <f t="shared" si="1017"/>
        <v>Kampina &amp; Oisterwijkse Vennen_L4030</v>
      </c>
      <c r="L11232" s="36">
        <f>VLOOKUP(D11232,DATA!A:F,5,FALSE)</f>
        <v>1.0986712608830001E-2</v>
      </c>
      <c r="M11232" s="37">
        <f>VLOOKUP(D11232,DATA!A:F,6,FALSE)</f>
        <v>982</v>
      </c>
      <c r="N11232" s="36">
        <f t="shared" si="1018"/>
        <v>98.534226385627051</v>
      </c>
      <c r="O11232" s="36">
        <f t="shared" si="1019"/>
        <v>98.534443726233746</v>
      </c>
      <c r="P11232" s="36">
        <f t="shared" si="1020"/>
        <v>2.1734060669587052E-4</v>
      </c>
      <c r="Q11232" s="36">
        <f t="shared" si="1021"/>
        <v>5.0686237615399201E-3</v>
      </c>
    </row>
    <row r="11233" spans="1:17" x14ac:dyDescent="0.3">
      <c r="A11233" s="29">
        <v>2849296</v>
      </c>
      <c r="B11233" s="1">
        <v>133</v>
      </c>
      <c r="C11233" s="1" t="s">
        <v>17</v>
      </c>
      <c r="D11233" s="1" t="s">
        <v>43</v>
      </c>
      <c r="E11233" s="1" t="s">
        <v>44</v>
      </c>
      <c r="F11233" s="47">
        <v>1071</v>
      </c>
      <c r="G11233" s="34">
        <v>1309.77</v>
      </c>
      <c r="H11233" s="1" t="s">
        <v>218</v>
      </c>
      <c r="I11233" s="34">
        <v>1.32636E-2</v>
      </c>
      <c r="J11233" s="34">
        <v>11.814232000000001</v>
      </c>
      <c r="K11233" s="35" t="str">
        <f t="shared" si="1017"/>
        <v>Kampina &amp; Oisterwijkse Vennen_H7150</v>
      </c>
      <c r="L11233" s="36">
        <f>VLOOKUP(D11233,DATA!A:F,5,FALSE)</f>
        <v>1.3726988247862192E-2</v>
      </c>
      <c r="M11233" s="37">
        <f>VLOOKUP(D11233,DATA!A:F,6,FALSE)</f>
        <v>1285.5</v>
      </c>
      <c r="N11233" s="36">
        <f t="shared" si="1018"/>
        <v>58.25265963104917</v>
      </c>
      <c r="O11233" s="36">
        <f t="shared" si="1019"/>
        <v>58.257087295725334</v>
      </c>
      <c r="P11233" s="36">
        <f t="shared" si="1020"/>
        <v>4.4276646761645111E-3</v>
      </c>
      <c r="Q11233" s="36">
        <f t="shared" si="1021"/>
        <v>5.2309457702412411E-4</v>
      </c>
    </row>
    <row r="11234" spans="1:17" x14ac:dyDescent="0.3">
      <c r="A11234" s="29">
        <v>2849296</v>
      </c>
      <c r="B11234" s="1">
        <v>133</v>
      </c>
      <c r="C11234" s="1" t="s">
        <v>17</v>
      </c>
      <c r="D11234" s="1" t="s">
        <v>59</v>
      </c>
      <c r="E11234" s="1" t="s">
        <v>60</v>
      </c>
      <c r="F11234" s="47">
        <v>1071</v>
      </c>
      <c r="G11234" s="34">
        <v>1309.77</v>
      </c>
      <c r="H11234" s="1" t="s">
        <v>218</v>
      </c>
      <c r="I11234" s="34">
        <v>1.32636E-2</v>
      </c>
      <c r="J11234" s="34">
        <v>1503.4935</v>
      </c>
      <c r="K11234" s="35" t="str">
        <f t="shared" si="1017"/>
        <v>Kampina &amp; Oisterwijkse Vennen_H9190</v>
      </c>
      <c r="L11234" s="36">
        <f>VLOOKUP(D11234,DATA!A:F,5,FALSE)</f>
        <v>1.3726988247862192E-2</v>
      </c>
      <c r="M11234" s="37">
        <f>VLOOKUP(D11234,DATA!A:F,6,FALSE)</f>
        <v>1285.5</v>
      </c>
      <c r="N11234" s="36">
        <f t="shared" si="1018"/>
        <v>58.25265963104917</v>
      </c>
      <c r="O11234" s="36">
        <f t="shared" si="1019"/>
        <v>58.257087295725334</v>
      </c>
      <c r="P11234" s="36">
        <f t="shared" si="1020"/>
        <v>4.4276646761645111E-3</v>
      </c>
      <c r="Q11234" s="36">
        <f t="shared" si="1021"/>
        <v>6.6569650607929465E-2</v>
      </c>
    </row>
    <row r="11235" spans="1:17" x14ac:dyDescent="0.3">
      <c r="A11235" s="29">
        <v>2849296</v>
      </c>
      <c r="B11235" s="1">
        <v>133</v>
      </c>
      <c r="C11235" s="1" t="s">
        <v>17</v>
      </c>
      <c r="D11235" s="1" t="s">
        <v>89</v>
      </c>
      <c r="E11235" s="1" t="s">
        <v>54</v>
      </c>
      <c r="F11235" s="47">
        <v>714</v>
      </c>
      <c r="G11235" s="34">
        <v>1309.77</v>
      </c>
      <c r="H11235" s="1" t="s">
        <v>218</v>
      </c>
      <c r="I11235" s="34">
        <v>1.32636E-2</v>
      </c>
      <c r="J11235" s="34">
        <v>668.20410000000004</v>
      </c>
      <c r="K11235" s="35" t="str">
        <f t="shared" si="1017"/>
        <v>Kampina &amp; Oisterwijkse Vennen_L4030</v>
      </c>
      <c r="L11235" s="36">
        <f>VLOOKUP(D11235,DATA!A:F,5,FALSE)</f>
        <v>1.0986712608830001E-2</v>
      </c>
      <c r="M11235" s="37">
        <f>VLOOKUP(D11235,DATA!A:F,6,FALSE)</f>
        <v>982</v>
      </c>
      <c r="N11235" s="36">
        <f t="shared" si="1018"/>
        <v>97.343185270309547</v>
      </c>
      <c r="O11235" s="36">
        <f t="shared" si="1019"/>
        <v>97.343562118159866</v>
      </c>
      <c r="P11235" s="36">
        <f t="shared" si="1020"/>
        <v>3.7684785031899537E-4</v>
      </c>
      <c r="Q11235" s="36">
        <f t="shared" si="1021"/>
        <v>2.5181127865933906E-3</v>
      </c>
    </row>
    <row r="11236" spans="1:17" x14ac:dyDescent="0.3">
      <c r="A11236" s="29">
        <v>2849297</v>
      </c>
      <c r="B11236" s="1">
        <v>133</v>
      </c>
      <c r="C11236" s="1" t="s">
        <v>17</v>
      </c>
      <c r="D11236" s="1" t="s">
        <v>41</v>
      </c>
      <c r="E11236" s="1" t="s">
        <v>42</v>
      </c>
      <c r="F11236" s="47">
        <v>1071</v>
      </c>
      <c r="G11236" s="34">
        <v>1317.41</v>
      </c>
      <c r="H11236" s="1" t="s">
        <v>218</v>
      </c>
      <c r="I11236" s="34">
        <v>1.39048E-2</v>
      </c>
      <c r="J11236" s="34">
        <v>2055.7523999999999</v>
      </c>
      <c r="K11236" s="35" t="str">
        <f t="shared" si="1017"/>
        <v>Kampina &amp; Oisterwijkse Vennen_H4010A</v>
      </c>
      <c r="L11236" s="36">
        <f>VLOOKUP(D11236,DATA!A:F,5,FALSE)</f>
        <v>1.3726988247862192E-2</v>
      </c>
      <c r="M11236" s="37">
        <f>VLOOKUP(D11236,DATA!A:F,6,FALSE)</f>
        <v>1285.5</v>
      </c>
      <c r="N11236" s="36">
        <f t="shared" si="1018"/>
        <v>60.778908891933803</v>
      </c>
      <c r="O11236" s="36">
        <f t="shared" si="1019"/>
        <v>60.783458810698754</v>
      </c>
      <c r="P11236" s="36">
        <f t="shared" si="1020"/>
        <v>4.5499187649511441E-3</v>
      </c>
      <c r="Q11236" s="36">
        <f t="shared" si="1021"/>
        <v>9.3535064208533497E-2</v>
      </c>
    </row>
    <row r="11237" spans="1:17" x14ac:dyDescent="0.3">
      <c r="A11237" s="29">
        <v>2849297</v>
      </c>
      <c r="B11237" s="1">
        <v>133</v>
      </c>
      <c r="C11237" s="1" t="s">
        <v>17</v>
      </c>
      <c r="D11237" s="1" t="s">
        <v>85</v>
      </c>
      <c r="E11237" s="1" t="s">
        <v>60</v>
      </c>
      <c r="F11237" s="47">
        <v>1071</v>
      </c>
      <c r="G11237" s="34">
        <v>1317.41</v>
      </c>
      <c r="H11237" s="1" t="s">
        <v>218</v>
      </c>
      <c r="I11237" s="34">
        <v>1.39048E-2</v>
      </c>
      <c r="J11237" s="34">
        <v>2646.4124000000002</v>
      </c>
      <c r="K11237" s="35" t="str">
        <f t="shared" si="1017"/>
        <v>Kampina &amp; Oisterwijkse Vennen_ZGH9190</v>
      </c>
      <c r="L11237" s="36">
        <f>VLOOKUP(D11237,DATA!A:F,5,FALSE)</f>
        <v>1.3726988247862192E-2</v>
      </c>
      <c r="M11237" s="37">
        <f>VLOOKUP(D11237,DATA!A:F,6,FALSE)</f>
        <v>1285.5</v>
      </c>
      <c r="N11237" s="36">
        <f t="shared" si="1018"/>
        <v>60.778908891933803</v>
      </c>
      <c r="O11237" s="36">
        <f t="shared" si="1019"/>
        <v>60.783458810698754</v>
      </c>
      <c r="P11237" s="36">
        <f t="shared" si="1020"/>
        <v>4.5499187649511441E-3</v>
      </c>
      <c r="Q11237" s="36">
        <f t="shared" si="1021"/>
        <v>0.12040961438559394</v>
      </c>
    </row>
    <row r="11238" spans="1:17" x14ac:dyDescent="0.3">
      <c r="A11238" s="29">
        <v>2849297</v>
      </c>
      <c r="B11238" s="1">
        <v>133</v>
      </c>
      <c r="C11238" s="1" t="s">
        <v>17</v>
      </c>
      <c r="D11238" s="1" t="s">
        <v>51</v>
      </c>
      <c r="E11238" s="1" t="s">
        <v>52</v>
      </c>
      <c r="F11238" s="47">
        <v>1000</v>
      </c>
      <c r="G11238" s="34">
        <v>1317.41</v>
      </c>
      <c r="H11238" s="1" t="s">
        <v>218</v>
      </c>
      <c r="I11238" s="34">
        <v>1.39048E-2</v>
      </c>
      <c r="J11238" s="34">
        <v>2358.4243000000001</v>
      </c>
      <c r="K11238" s="35" t="str">
        <f t="shared" si="1017"/>
        <v>Kampina &amp; Oisterwijkse Vennen_Lg09</v>
      </c>
      <c r="L11238" s="36">
        <f>VLOOKUP(D11238,DATA!A:F,5,FALSE)</f>
        <v>8.4126827976184013E-3</v>
      </c>
      <c r="M11238" s="37">
        <f>VLOOKUP(D11238,DATA!A:F,6,FALSE)</f>
        <v>1350</v>
      </c>
      <c r="N11238" s="36">
        <f t="shared" si="1018"/>
        <v>43.188381774145981</v>
      </c>
      <c r="O11238" s="36">
        <f t="shared" si="1019"/>
        <v>43.191251938803049</v>
      </c>
      <c r="P11238" s="36">
        <f t="shared" si="1020"/>
        <v>2.8701646570681305E-3</v>
      </c>
      <c r="Q11238" s="36">
        <f t="shared" si="1021"/>
        <v>6.7690660722306464E-2</v>
      </c>
    </row>
    <row r="11239" spans="1:17" x14ac:dyDescent="0.3">
      <c r="A11239" s="29">
        <v>2849297</v>
      </c>
      <c r="B11239" s="1">
        <v>133</v>
      </c>
      <c r="C11239" s="1" t="s">
        <v>17</v>
      </c>
      <c r="D11239" s="1" t="s">
        <v>89</v>
      </c>
      <c r="E11239" s="1" t="s">
        <v>54</v>
      </c>
      <c r="F11239" s="47">
        <v>714</v>
      </c>
      <c r="G11239" s="34">
        <v>1317.41</v>
      </c>
      <c r="H11239" s="1" t="s">
        <v>218</v>
      </c>
      <c r="I11239" s="34">
        <v>1.39048E-2</v>
      </c>
      <c r="J11239" s="34">
        <v>238.74811</v>
      </c>
      <c r="K11239" s="35" t="str">
        <f t="shared" si="1017"/>
        <v>Kampina &amp; Oisterwijkse Vennen_L4030</v>
      </c>
      <c r="L11239" s="36">
        <f>VLOOKUP(D11239,DATA!A:F,5,FALSE)</f>
        <v>1.0986712608830001E-2</v>
      </c>
      <c r="M11239" s="37">
        <f>VLOOKUP(D11239,DATA!A:F,6,FALSE)</f>
        <v>982</v>
      </c>
      <c r="N11239" s="36">
        <f t="shared" si="1018"/>
        <v>97.551854494349186</v>
      </c>
      <c r="O11239" s="36">
        <f t="shared" si="1019"/>
        <v>97.55221931021606</v>
      </c>
      <c r="P11239" s="36">
        <f t="shared" si="1020"/>
        <v>3.648158668738688E-4</v>
      </c>
      <c r="Q11239" s="36">
        <f t="shared" si="1021"/>
        <v>8.7099098714147781E-4</v>
      </c>
    </row>
    <row r="11240" spans="1:17" x14ac:dyDescent="0.3">
      <c r="A11240" s="29">
        <v>2849298</v>
      </c>
      <c r="B11240" s="1">
        <v>133</v>
      </c>
      <c r="C11240" s="1" t="s">
        <v>17</v>
      </c>
      <c r="D11240" s="1" t="s">
        <v>53</v>
      </c>
      <c r="E11240" s="1" t="s">
        <v>54</v>
      </c>
      <c r="F11240" s="47">
        <v>714</v>
      </c>
      <c r="G11240" s="34">
        <v>1028.78</v>
      </c>
      <c r="H11240" s="1" t="s">
        <v>218</v>
      </c>
      <c r="I11240" s="34">
        <v>1.12414E-2</v>
      </c>
      <c r="J11240" s="34">
        <v>2501.1354999999999</v>
      </c>
      <c r="K11240" s="35" t="str">
        <f t="shared" si="1017"/>
        <v>Kampina &amp; Oisterwijkse Vennen_H4030</v>
      </c>
      <c r="L11240" s="36">
        <f>VLOOKUP(D11240,DATA!A:F,5,FALSE)</f>
        <v>1.0986712608830001E-2</v>
      </c>
      <c r="M11240" s="37">
        <f>VLOOKUP(D11240,DATA!A:F,6,FALSE)</f>
        <v>982</v>
      </c>
      <c r="N11240" s="36">
        <f t="shared" si="1018"/>
        <v>62.573396012425789</v>
      </c>
      <c r="O11240" s="36">
        <f t="shared" si="1019"/>
        <v>62.576288367245631</v>
      </c>
      <c r="P11240" s="36">
        <f t="shared" si="1020"/>
        <v>2.892354819842069E-3</v>
      </c>
      <c r="Q11240" s="36">
        <f t="shared" si="1021"/>
        <v>7.2341713185031034E-2</v>
      </c>
    </row>
    <row r="11241" spans="1:17" x14ac:dyDescent="0.3">
      <c r="A11241" s="29">
        <v>2849298</v>
      </c>
      <c r="B11241" s="1">
        <v>133</v>
      </c>
      <c r="C11241" s="1" t="s">
        <v>17</v>
      </c>
      <c r="D11241" s="1" t="s">
        <v>89</v>
      </c>
      <c r="E11241" s="1" t="s">
        <v>54</v>
      </c>
      <c r="F11241" s="47">
        <v>714</v>
      </c>
      <c r="G11241" s="34">
        <v>1028.78</v>
      </c>
      <c r="H11241" s="1" t="s">
        <v>218</v>
      </c>
      <c r="I11241" s="34">
        <v>1.12414E-2</v>
      </c>
      <c r="J11241" s="34">
        <v>358.80518000000001</v>
      </c>
      <c r="K11241" s="35" t="str">
        <f t="shared" si="1017"/>
        <v>Kampina &amp; Oisterwijkse Vennen_L4030</v>
      </c>
      <c r="L11241" s="36">
        <f>VLOOKUP(D11241,DATA!A:F,5,FALSE)</f>
        <v>1.0986712608830001E-2</v>
      </c>
      <c r="M11241" s="37">
        <f>VLOOKUP(D11241,DATA!A:F,6,FALSE)</f>
        <v>982</v>
      </c>
      <c r="N11241" s="36">
        <f t="shared" si="1018"/>
        <v>62.573396012425789</v>
      </c>
      <c r="O11241" s="36">
        <f t="shared" si="1019"/>
        <v>62.576288367245631</v>
      </c>
      <c r="P11241" s="36">
        <f t="shared" si="1020"/>
        <v>2.892354819842069E-3</v>
      </c>
      <c r="Q11241" s="36">
        <f t="shared" si="1021"/>
        <v>1.0377918917573012E-2</v>
      </c>
    </row>
    <row r="11242" spans="1:17" x14ac:dyDescent="0.3">
      <c r="A11242" s="29">
        <v>2849299</v>
      </c>
      <c r="B11242" s="1">
        <v>133</v>
      </c>
      <c r="C11242" s="1" t="s">
        <v>17</v>
      </c>
      <c r="D11242" s="1" t="s">
        <v>41</v>
      </c>
      <c r="E11242" s="1" t="s">
        <v>42</v>
      </c>
      <c r="F11242" s="47">
        <v>1071</v>
      </c>
      <c r="G11242" s="34">
        <v>1427.63</v>
      </c>
      <c r="H11242" s="1" t="s">
        <v>218</v>
      </c>
      <c r="I11242" s="34">
        <v>1.6569400000000001E-2</v>
      </c>
      <c r="J11242" s="34">
        <v>2168.5473999999999</v>
      </c>
      <c r="K11242" s="35" t="str">
        <f t="shared" si="1017"/>
        <v>Kampina &amp; Oisterwijkse Vennen_H4010A</v>
      </c>
      <c r="L11242" s="36">
        <f>VLOOKUP(D11242,DATA!A:F,5,FALSE)</f>
        <v>1.3726988247862192E-2</v>
      </c>
      <c r="M11242" s="37">
        <f>VLOOKUP(D11242,DATA!A:F,6,FALSE)</f>
        <v>1285.5</v>
      </c>
      <c r="N11242" s="36">
        <f t="shared" si="1018"/>
        <v>87.555747550373837</v>
      </c>
      <c r="O11242" s="36">
        <f t="shared" si="1019"/>
        <v>87.55822553392818</v>
      </c>
      <c r="P11242" s="36">
        <f t="shared" si="1020"/>
        <v>2.4779835543426998E-3</v>
      </c>
      <c r="Q11242" s="36">
        <f t="shared" si="1021"/>
        <v>5.3736247940126207E-2</v>
      </c>
    </row>
    <row r="11243" spans="1:17" x14ac:dyDescent="0.3">
      <c r="A11243" s="29">
        <v>2849299</v>
      </c>
      <c r="B11243" s="1">
        <v>133</v>
      </c>
      <c r="C11243" s="1" t="s">
        <v>17</v>
      </c>
      <c r="D11243" s="1" t="s">
        <v>53</v>
      </c>
      <c r="E11243" s="1" t="s">
        <v>54</v>
      </c>
      <c r="F11243" s="47">
        <v>714</v>
      </c>
      <c r="G11243" s="34">
        <v>1427.63</v>
      </c>
      <c r="H11243" s="1" t="s">
        <v>218</v>
      </c>
      <c r="I11243" s="34">
        <v>1.6569400000000001E-2</v>
      </c>
      <c r="J11243" s="34">
        <v>284.21449999999999</v>
      </c>
      <c r="K11243" s="35" t="str">
        <f t="shared" si="1017"/>
        <v>Kampina &amp; Oisterwijkse Vennen_H4030</v>
      </c>
      <c r="L11243" s="36">
        <f>VLOOKUP(D11243,DATA!A:F,5,FALSE)</f>
        <v>1.0986712608830001E-2</v>
      </c>
      <c r="M11243" s="37">
        <f>VLOOKUP(D11243,DATA!A:F,6,FALSE)</f>
        <v>982</v>
      </c>
      <c r="N11243" s="36">
        <f t="shared" si="1018"/>
        <v>99.25791175039808</v>
      </c>
      <c r="O11243" s="36">
        <f t="shared" si="1019"/>
        <v>99.258045828018226</v>
      </c>
      <c r="P11243" s="36">
        <f t="shared" si="1020"/>
        <v>1.3407762014594482E-4</v>
      </c>
      <c r="Q11243" s="36">
        <f t="shared" si="1021"/>
        <v>3.8106803770969629E-4</v>
      </c>
    </row>
    <row r="11244" spans="1:17" x14ac:dyDescent="0.3">
      <c r="A11244" s="29">
        <v>2849299</v>
      </c>
      <c r="B11244" s="1">
        <v>133</v>
      </c>
      <c r="C11244" s="1" t="s">
        <v>17</v>
      </c>
      <c r="D11244" s="1" t="s">
        <v>89</v>
      </c>
      <c r="E11244" s="1" t="s">
        <v>54</v>
      </c>
      <c r="F11244" s="47">
        <v>714</v>
      </c>
      <c r="G11244" s="34">
        <v>1427.63</v>
      </c>
      <c r="H11244" s="1" t="s">
        <v>218</v>
      </c>
      <c r="I11244" s="34">
        <v>1.6569400000000001E-2</v>
      </c>
      <c r="J11244" s="34">
        <v>355.9391</v>
      </c>
      <c r="K11244" s="35" t="str">
        <f t="shared" si="1017"/>
        <v>Kampina &amp; Oisterwijkse Vennen_L4030</v>
      </c>
      <c r="L11244" s="36">
        <f>VLOOKUP(D11244,DATA!A:F,5,FALSE)</f>
        <v>1.0986712608830001E-2</v>
      </c>
      <c r="M11244" s="37">
        <f>VLOOKUP(D11244,DATA!A:F,6,FALSE)</f>
        <v>982</v>
      </c>
      <c r="N11244" s="36">
        <f t="shared" si="1018"/>
        <v>99.25791175039808</v>
      </c>
      <c r="O11244" s="36">
        <f t="shared" si="1019"/>
        <v>99.258045828018226</v>
      </c>
      <c r="P11244" s="36">
        <f t="shared" si="1020"/>
        <v>1.3407762014594482E-4</v>
      </c>
      <c r="Q11244" s="36">
        <f t="shared" si="1021"/>
        <v>4.7723467444889462E-4</v>
      </c>
    </row>
    <row r="11245" spans="1:17" x14ac:dyDescent="0.3">
      <c r="A11245" s="29">
        <v>2849300</v>
      </c>
      <c r="B11245" s="1">
        <v>133</v>
      </c>
      <c r="C11245" s="1" t="s">
        <v>17</v>
      </c>
      <c r="D11245" s="1" t="s">
        <v>70</v>
      </c>
      <c r="E11245" s="1" t="s">
        <v>71</v>
      </c>
      <c r="F11245" s="47">
        <v>1071</v>
      </c>
      <c r="G11245" s="34">
        <v>1724.77</v>
      </c>
      <c r="H11245" s="1" t="s">
        <v>218</v>
      </c>
      <c r="I11245" s="34">
        <v>2.2484000000000001E-2</v>
      </c>
      <c r="J11245" s="34">
        <v>518.58219999999994</v>
      </c>
      <c r="K11245" s="35" t="str">
        <f t="shared" si="1017"/>
        <v>Kampina &amp; Oisterwijkse Vennen_H9120</v>
      </c>
      <c r="L11245" s="36">
        <f>VLOOKUP(D11245,DATA!A:F,5,FALSE)</f>
        <v>1.3726988247862192E-2</v>
      </c>
      <c r="M11245" s="37">
        <f>VLOOKUP(D11245,DATA!A:F,6,FALSE)</f>
        <v>1285.5</v>
      </c>
      <c r="N11245" s="36">
        <f t="shared" si="1018"/>
        <v>99.759992929855386</v>
      </c>
      <c r="O11245" s="36">
        <f t="shared" si="1019"/>
        <v>99.760066815928809</v>
      </c>
      <c r="P11245" s="36">
        <f t="shared" si="1020"/>
        <v>7.388607342306841E-5</v>
      </c>
      <c r="Q11245" s="36">
        <f t="shared" si="1021"/>
        <v>3.8316002505096343E-4</v>
      </c>
    </row>
    <row r="11246" spans="1:17" x14ac:dyDescent="0.3">
      <c r="A11246" s="29">
        <v>2849302</v>
      </c>
      <c r="B11246" s="1">
        <v>133</v>
      </c>
      <c r="C11246" s="1" t="s">
        <v>17</v>
      </c>
      <c r="D11246" s="1" t="s">
        <v>70</v>
      </c>
      <c r="E11246" s="1" t="s">
        <v>71</v>
      </c>
      <c r="F11246" s="47">
        <v>1071</v>
      </c>
      <c r="G11246" s="34">
        <v>1322.67</v>
      </c>
      <c r="H11246" s="1" t="s">
        <v>218</v>
      </c>
      <c r="I11246" s="34">
        <v>1.63862E-2</v>
      </c>
      <c r="J11246" s="34">
        <v>1994.6504</v>
      </c>
      <c r="K11246" s="35" t="str">
        <f t="shared" si="1017"/>
        <v>Kampina &amp; Oisterwijkse Vennen_H9120</v>
      </c>
      <c r="L11246" s="36">
        <f>VLOOKUP(D11246,DATA!A:F,5,FALSE)</f>
        <v>1.3726988247862192E-2</v>
      </c>
      <c r="M11246" s="37">
        <f>VLOOKUP(D11246,DATA!A:F,6,FALSE)</f>
        <v>1285.5</v>
      </c>
      <c r="N11246" s="36">
        <f t="shared" si="1018"/>
        <v>62.486089501451993</v>
      </c>
      <c r="O11246" s="36">
        <f t="shared" si="1019"/>
        <v>62.491362006432468</v>
      </c>
      <c r="P11246" s="36">
        <f t="shared" si="1020"/>
        <v>5.2725049804749347E-3</v>
      </c>
      <c r="Q11246" s="36">
        <f t="shared" si="1021"/>
        <v>0.10516804168306321</v>
      </c>
    </row>
    <row r="11247" spans="1:17" x14ac:dyDescent="0.3">
      <c r="A11247" s="29">
        <v>2849303</v>
      </c>
      <c r="B11247" s="1">
        <v>133</v>
      </c>
      <c r="C11247" s="1" t="s">
        <v>17</v>
      </c>
      <c r="D11247" s="1" t="s">
        <v>77</v>
      </c>
      <c r="E11247" s="1" t="s">
        <v>78</v>
      </c>
      <c r="F11247" s="47">
        <v>786</v>
      </c>
      <c r="G11247" s="34">
        <v>1794.11</v>
      </c>
      <c r="H11247" s="1" t="s">
        <v>218</v>
      </c>
      <c r="I11247" s="34">
        <v>2.4659E-2</v>
      </c>
      <c r="J11247" s="34">
        <v>2888.3892000000001</v>
      </c>
      <c r="K11247" s="35" t="str">
        <f t="shared" si="1017"/>
        <v>Kampina &amp; Oisterwijkse Vennen_H6410</v>
      </c>
      <c r="L11247" s="36">
        <f>VLOOKUP(D11247,DATA!A:F,5,FALSE)</f>
        <v>1.2691547323993278E-2</v>
      </c>
      <c r="M11247" s="37">
        <f>VLOOKUP(D11247,DATA!A:F,6,FALSE)</f>
        <v>1018</v>
      </c>
      <c r="N11247" s="36">
        <f t="shared" si="1018"/>
        <v>99.994725752962424</v>
      </c>
      <c r="O11247" s="36">
        <f t="shared" si="1019"/>
        <v>99.994727403250053</v>
      </c>
      <c r="P11247" s="36">
        <f t="shared" si="1020"/>
        <v>1.650287629217928E-6</v>
      </c>
      <c r="Q11247" s="36">
        <f t="shared" si="1021"/>
        <v>4.766672965126668E-5</v>
      </c>
    </row>
    <row r="11248" spans="1:17" x14ac:dyDescent="0.3">
      <c r="A11248" s="29">
        <v>2849304</v>
      </c>
      <c r="B11248" s="1">
        <v>133</v>
      </c>
      <c r="C11248" s="1" t="s">
        <v>17</v>
      </c>
      <c r="D11248" s="1" t="s">
        <v>70</v>
      </c>
      <c r="E11248" s="1" t="s">
        <v>71</v>
      </c>
      <c r="F11248" s="47">
        <v>1071</v>
      </c>
      <c r="G11248" s="34">
        <v>1828.79</v>
      </c>
      <c r="H11248" s="1" t="s">
        <v>218</v>
      </c>
      <c r="I11248" s="34">
        <v>2.5847999999999999E-2</v>
      </c>
      <c r="J11248" s="34">
        <v>6561.576</v>
      </c>
      <c r="K11248" s="35" t="str">
        <f t="shared" si="1017"/>
        <v>Kampina &amp; Oisterwijkse Vennen_H9120</v>
      </c>
      <c r="L11248" s="36">
        <f>VLOOKUP(D11248,DATA!A:F,5,FALSE)</f>
        <v>1.3726988247862192E-2</v>
      </c>
      <c r="M11248" s="37">
        <f>VLOOKUP(D11248,DATA!A:F,6,FALSE)</f>
        <v>1285.5</v>
      </c>
      <c r="N11248" s="36">
        <f t="shared" si="1018"/>
        <v>99.942337143873587</v>
      </c>
      <c r="O11248" s="36">
        <f t="shared" si="1019"/>
        <v>99.942357588110355</v>
      </c>
      <c r="P11248" s="36">
        <f t="shared" si="1020"/>
        <v>2.0444236767502844E-5</v>
      </c>
      <c r="Q11248" s="36">
        <f t="shared" si="1021"/>
        <v>1.3414641331196426E-3</v>
      </c>
    </row>
    <row r="11249" spans="1:17" x14ac:dyDescent="0.3">
      <c r="A11249" s="29">
        <v>2849304</v>
      </c>
      <c r="B11249" s="1">
        <v>133</v>
      </c>
      <c r="C11249" s="1" t="s">
        <v>17</v>
      </c>
      <c r="D11249" s="1" t="s">
        <v>28</v>
      </c>
      <c r="E11249" s="1" t="s">
        <v>29</v>
      </c>
      <c r="F11249" s="47">
        <v>1786</v>
      </c>
      <c r="G11249" s="34">
        <v>1828.79</v>
      </c>
      <c r="H11249" s="1" t="s">
        <v>218</v>
      </c>
      <c r="I11249" s="34">
        <v>2.5847999999999999E-2</v>
      </c>
      <c r="J11249" s="34">
        <v>394.29793999999998</v>
      </c>
      <c r="K11249" s="35" t="str">
        <f t="shared" si="1017"/>
        <v>Kampina &amp; Oisterwijkse Vennen_H91D0</v>
      </c>
      <c r="L11249" s="36">
        <f>VLOOKUP(D11249,DATA!A:F,5,FALSE)</f>
        <v>6.9280917156857415E-3</v>
      </c>
      <c r="M11249" s="37">
        <f>VLOOKUP(D11249,DATA!A:F,6,FALSE)</f>
        <v>2211</v>
      </c>
      <c r="N11249" s="36">
        <f t="shared" si="1018"/>
        <v>6.6113253884886243</v>
      </c>
      <c r="O11249" s="36">
        <f t="shared" si="1019"/>
        <v>6.6124311387788</v>
      </c>
      <c r="P11249" s="36">
        <f t="shared" si="1020"/>
        <v>1.1057502901756777E-3</v>
      </c>
      <c r="Q11249" s="36">
        <f t="shared" si="1021"/>
        <v>4.3599506157067196E-3</v>
      </c>
    </row>
    <row r="11250" spans="1:17" x14ac:dyDescent="0.3">
      <c r="A11250" s="29">
        <v>2849305</v>
      </c>
      <c r="B11250" s="1">
        <v>133</v>
      </c>
      <c r="C11250" s="1" t="s">
        <v>17</v>
      </c>
      <c r="D11250" s="1" t="s">
        <v>70</v>
      </c>
      <c r="E11250" s="1" t="s">
        <v>71</v>
      </c>
      <c r="F11250" s="47">
        <v>1071</v>
      </c>
      <c r="G11250" s="34">
        <v>1862.11</v>
      </c>
      <c r="H11250" s="1" t="s">
        <v>218</v>
      </c>
      <c r="I11250" s="34">
        <v>2.6838000000000001E-2</v>
      </c>
      <c r="J11250" s="34">
        <v>1425.5519999999999</v>
      </c>
      <c r="K11250" s="35" t="str">
        <f t="shared" si="1017"/>
        <v>Kampina &amp; Oisterwijkse Vennen_H9120</v>
      </c>
      <c r="L11250" s="36">
        <f>VLOOKUP(D11250,DATA!A:F,5,FALSE)</f>
        <v>1.3726988247862192E-2</v>
      </c>
      <c r="M11250" s="37">
        <f>VLOOKUP(D11250,DATA!A:F,6,FALSE)</f>
        <v>1285.5</v>
      </c>
      <c r="N11250" s="36">
        <f t="shared" si="1018"/>
        <v>99.963495276707448</v>
      </c>
      <c r="O11250" s="36">
        <f t="shared" si="1019"/>
        <v>99.963508717843197</v>
      </c>
      <c r="P11250" s="36">
        <f t="shared" si="1020"/>
        <v>1.3441135749303612E-5</v>
      </c>
      <c r="Q11250" s="36">
        <f t="shared" si="1021"/>
        <v>1.9161037949691262E-4</v>
      </c>
    </row>
    <row r="11251" spans="1:17" x14ac:dyDescent="0.3">
      <c r="A11251" s="29">
        <v>2849305</v>
      </c>
      <c r="B11251" s="1">
        <v>133</v>
      </c>
      <c r="C11251" s="1" t="s">
        <v>17</v>
      </c>
      <c r="D11251" s="1" t="s">
        <v>59</v>
      </c>
      <c r="E11251" s="1" t="s">
        <v>60</v>
      </c>
      <c r="F11251" s="47">
        <v>1071</v>
      </c>
      <c r="G11251" s="34">
        <v>1862.11</v>
      </c>
      <c r="H11251" s="1" t="s">
        <v>218</v>
      </c>
      <c r="I11251" s="34">
        <v>2.6838000000000001E-2</v>
      </c>
      <c r="J11251" s="34">
        <v>160.79662999999999</v>
      </c>
      <c r="K11251" s="35" t="str">
        <f t="shared" si="1017"/>
        <v>Kampina &amp; Oisterwijkse Vennen_H9190</v>
      </c>
      <c r="L11251" s="36">
        <f>VLOOKUP(D11251,DATA!A:F,5,FALSE)</f>
        <v>1.3726988247862192E-2</v>
      </c>
      <c r="M11251" s="37">
        <f>VLOOKUP(D11251,DATA!A:F,6,FALSE)</f>
        <v>1285.5</v>
      </c>
      <c r="N11251" s="36">
        <f t="shared" si="1018"/>
        <v>99.963495276707448</v>
      </c>
      <c r="O11251" s="36">
        <f t="shared" si="1019"/>
        <v>99.963508717843197</v>
      </c>
      <c r="P11251" s="36">
        <f t="shared" si="1020"/>
        <v>1.3441135749303612E-5</v>
      </c>
      <c r="Q11251" s="36">
        <f t="shared" si="1021"/>
        <v>2.1612893318605455E-5</v>
      </c>
    </row>
    <row r="11252" spans="1:17" x14ac:dyDescent="0.3">
      <c r="A11252" s="29">
        <v>2850798</v>
      </c>
      <c r="B11252" s="1">
        <v>133</v>
      </c>
      <c r="C11252" s="1" t="s">
        <v>17</v>
      </c>
      <c r="D11252" s="1" t="s">
        <v>41</v>
      </c>
      <c r="E11252" s="1" t="s">
        <v>42</v>
      </c>
      <c r="F11252" s="47">
        <v>1071</v>
      </c>
      <c r="G11252" s="34">
        <v>1893.7</v>
      </c>
      <c r="H11252" s="1" t="s">
        <v>218</v>
      </c>
      <c r="I11252" s="34">
        <v>1.3077999999999999E-2</v>
      </c>
      <c r="J11252" s="34">
        <v>43.463937000000001</v>
      </c>
      <c r="K11252" s="35" t="str">
        <f t="shared" si="1017"/>
        <v>Kampina &amp; Oisterwijkse Vennen_H4010A</v>
      </c>
      <c r="L11252" s="36">
        <f>VLOOKUP(D11252,DATA!A:F,5,FALSE)</f>
        <v>1.3726988247862192E-2</v>
      </c>
      <c r="M11252" s="37">
        <f>VLOOKUP(D11252,DATA!A:F,6,FALSE)</f>
        <v>1285.5</v>
      </c>
      <c r="N11252" s="36">
        <f t="shared" si="1018"/>
        <v>99.976336481712096</v>
      </c>
      <c r="O11252" s="36">
        <f t="shared" si="1019"/>
        <v>99.976340728437364</v>
      </c>
      <c r="P11252" s="36">
        <f t="shared" si="1020"/>
        <v>4.2467252683309198E-6</v>
      </c>
      <c r="Q11252" s="36">
        <f t="shared" si="1021"/>
        <v>1.8457939951904322E-6</v>
      </c>
    </row>
    <row r="11253" spans="1:17" x14ac:dyDescent="0.3">
      <c r="A11253" s="29">
        <v>2850798</v>
      </c>
      <c r="B11253" s="1">
        <v>133</v>
      </c>
      <c r="C11253" s="1" t="s">
        <v>17</v>
      </c>
      <c r="D11253" s="1" t="s">
        <v>53</v>
      </c>
      <c r="E11253" s="1" t="s">
        <v>54</v>
      </c>
      <c r="F11253" s="47">
        <v>714</v>
      </c>
      <c r="G11253" s="34">
        <v>1893.7</v>
      </c>
      <c r="H11253" s="1" t="s">
        <v>218</v>
      </c>
      <c r="I11253" s="34">
        <v>1.3077999999999999E-2</v>
      </c>
      <c r="J11253" s="34">
        <v>101.415853</v>
      </c>
      <c r="K11253" s="35" t="str">
        <f t="shared" si="1017"/>
        <v>Kampina &amp; Oisterwijkse Vennen_H4030</v>
      </c>
      <c r="L11253" s="36">
        <f>VLOOKUP(D11253,DATA!A:F,5,FALSE)</f>
        <v>1.0986712608830001E-2</v>
      </c>
      <c r="M11253" s="37">
        <f>VLOOKUP(D11253,DATA!A:F,6,FALSE)</f>
        <v>982</v>
      </c>
      <c r="N11253" s="36">
        <f t="shared" si="1018"/>
        <v>99.995534885189869</v>
      </c>
      <c r="O11253" s="36">
        <f t="shared" si="1019"/>
        <v>99.995535526681707</v>
      </c>
      <c r="P11253" s="36">
        <f t="shared" si="1020"/>
        <v>6.4149183742756577E-7</v>
      </c>
      <c r="Q11253" s="36">
        <f t="shared" si="1021"/>
        <v>6.50574418852539E-7</v>
      </c>
    </row>
    <row r="11254" spans="1:17" x14ac:dyDescent="0.3">
      <c r="A11254" s="29">
        <v>2850803</v>
      </c>
      <c r="B11254" s="1">
        <v>133</v>
      </c>
      <c r="C11254" s="1" t="s">
        <v>17</v>
      </c>
      <c r="D11254" s="1" t="s">
        <v>85</v>
      </c>
      <c r="E11254" s="1" t="s">
        <v>60</v>
      </c>
      <c r="F11254" s="47">
        <v>1071</v>
      </c>
      <c r="G11254" s="34">
        <v>1947.86</v>
      </c>
      <c r="H11254" s="1" t="s">
        <v>218</v>
      </c>
      <c r="I11254" s="34">
        <v>1.5925999999999999E-2</v>
      </c>
      <c r="J11254" s="34">
        <v>1616.9465</v>
      </c>
      <c r="K11254" s="35" t="str">
        <f t="shared" si="1017"/>
        <v>Kampina &amp; Oisterwijkse Vennen_ZGH9190</v>
      </c>
      <c r="L11254" s="36">
        <f>VLOOKUP(D11254,DATA!A:F,5,FALSE)</f>
        <v>1.3726988247862192E-2</v>
      </c>
      <c r="M11254" s="37">
        <f>VLOOKUP(D11254,DATA!A:F,6,FALSE)</f>
        <v>1285.5</v>
      </c>
      <c r="N11254" s="36">
        <f t="shared" si="1018"/>
        <v>99.988747334925179</v>
      </c>
      <c r="O11254" s="36">
        <f t="shared" si="1019"/>
        <v>99.988749794392376</v>
      </c>
      <c r="P11254" s="36">
        <f t="shared" si="1020"/>
        <v>2.4594671970135096E-6</v>
      </c>
      <c r="Q11254" s="36">
        <f t="shared" si="1021"/>
        <v>3.976826876075805E-5</v>
      </c>
    </row>
    <row r="11255" spans="1:17" x14ac:dyDescent="0.3">
      <c r="A11255" s="29">
        <v>2850803</v>
      </c>
      <c r="B11255" s="1">
        <v>133</v>
      </c>
      <c r="C11255" s="1" t="s">
        <v>17</v>
      </c>
      <c r="D11255" s="1" t="s">
        <v>31</v>
      </c>
      <c r="E11255" s="1" t="s">
        <v>32</v>
      </c>
      <c r="F11255" s="47">
        <v>1786</v>
      </c>
      <c r="G11255" s="34">
        <v>1947.86</v>
      </c>
      <c r="H11255" s="1" t="s">
        <v>218</v>
      </c>
      <c r="I11255" s="34">
        <v>1.5925999999999999E-2</v>
      </c>
      <c r="J11255" s="34">
        <v>380.08197000000001</v>
      </c>
      <c r="K11255" s="35" t="str">
        <f t="shared" si="1017"/>
        <v>Kampina &amp; Oisterwijkse Vennen_Lg03</v>
      </c>
      <c r="L11255" s="36">
        <f>VLOOKUP(D11255,DATA!A:F,5,FALSE)</f>
        <v>6.9280917156857415E-3</v>
      </c>
      <c r="M11255" s="37">
        <f>VLOOKUP(D11255,DATA!A:F,6,FALSE)</f>
        <v>2211</v>
      </c>
      <c r="N11255" s="36">
        <f t="shared" si="1018"/>
        <v>13.906733517163937</v>
      </c>
      <c r="O11255" s="36">
        <f t="shared" si="1019"/>
        <v>13.908054605790124</v>
      </c>
      <c r="P11255" s="36">
        <f t="shared" si="1020"/>
        <v>1.3210886261862953E-3</v>
      </c>
      <c r="Q11255" s="36">
        <f t="shared" si="1021"/>
        <v>5.0212196758548065E-3</v>
      </c>
    </row>
    <row r="11256" spans="1:17" x14ac:dyDescent="0.3">
      <c r="A11256" s="29">
        <v>2850805</v>
      </c>
      <c r="B11256" s="1">
        <v>133</v>
      </c>
      <c r="C11256" s="1" t="s">
        <v>17</v>
      </c>
      <c r="D11256" s="1" t="s">
        <v>53</v>
      </c>
      <c r="E11256" s="1" t="s">
        <v>54</v>
      </c>
      <c r="F11256" s="47">
        <v>714</v>
      </c>
      <c r="G11256" s="34">
        <v>1888.6</v>
      </c>
      <c r="H11256" s="1" t="s">
        <v>218</v>
      </c>
      <c r="I11256" s="34">
        <v>1.5439E-2</v>
      </c>
      <c r="J11256" s="34">
        <v>1437.2447999999999</v>
      </c>
      <c r="K11256" s="35" t="str">
        <f t="shared" si="1017"/>
        <v>Kampina &amp; Oisterwijkse Vennen_H4030</v>
      </c>
      <c r="L11256" s="36">
        <f>VLOOKUP(D11256,DATA!A:F,5,FALSE)</f>
        <v>1.0986712608830001E-2</v>
      </c>
      <c r="M11256" s="37">
        <f>VLOOKUP(D11256,DATA!A:F,6,FALSE)</f>
        <v>982</v>
      </c>
      <c r="N11256" s="36">
        <f t="shared" si="1018"/>
        <v>99.995277564849189</v>
      </c>
      <c r="O11256" s="36">
        <f t="shared" si="1019"/>
        <v>99.99527836578109</v>
      </c>
      <c r="P11256" s="36">
        <f t="shared" si="1020"/>
        <v>8.0093190035768203E-7</v>
      </c>
      <c r="Q11256" s="36">
        <f t="shared" si="1021"/>
        <v>1.1511352089431966E-5</v>
      </c>
    </row>
    <row r="11257" spans="1:17" x14ac:dyDescent="0.3">
      <c r="A11257" s="29">
        <v>2850806</v>
      </c>
      <c r="B11257" s="1">
        <v>133</v>
      </c>
      <c r="C11257" s="1" t="s">
        <v>17</v>
      </c>
      <c r="D11257" s="1" t="s">
        <v>53</v>
      </c>
      <c r="E11257" s="1" t="s">
        <v>54</v>
      </c>
      <c r="F11257" s="47">
        <v>714</v>
      </c>
      <c r="G11257" s="34">
        <v>1456.55</v>
      </c>
      <c r="H11257" s="1" t="s">
        <v>218</v>
      </c>
      <c r="I11257" s="34">
        <v>1.09084E-2</v>
      </c>
      <c r="J11257" s="34">
        <v>742.87756000000002</v>
      </c>
      <c r="K11257" s="35" t="str">
        <f t="shared" si="1017"/>
        <v>Kampina &amp; Oisterwijkse Vennen_H4030</v>
      </c>
      <c r="L11257" s="36">
        <f>VLOOKUP(D11257,DATA!A:F,5,FALSE)</f>
        <v>1.0986712608830001E-2</v>
      </c>
      <c r="M11257" s="37">
        <f>VLOOKUP(D11257,DATA!A:F,6,FALSE)</f>
        <v>982</v>
      </c>
      <c r="N11257" s="36">
        <f t="shared" si="1018"/>
        <v>99.458818622659976</v>
      </c>
      <c r="O11257" s="36">
        <f t="shared" si="1019"/>
        <v>99.458883127041616</v>
      </c>
      <c r="P11257" s="36">
        <f t="shared" si="1020"/>
        <v>6.4504381640517749E-5</v>
      </c>
      <c r="Q11257" s="36">
        <f t="shared" si="1021"/>
        <v>4.7918857642416623E-4</v>
      </c>
    </row>
    <row r="11258" spans="1:17" x14ac:dyDescent="0.3">
      <c r="A11258" s="29">
        <v>2850809</v>
      </c>
      <c r="B11258" s="1">
        <v>133</v>
      </c>
      <c r="C11258" s="1" t="s">
        <v>17</v>
      </c>
      <c r="D11258" s="1" t="s">
        <v>85</v>
      </c>
      <c r="E11258" s="1" t="s">
        <v>60</v>
      </c>
      <c r="F11258" s="47">
        <v>1071</v>
      </c>
      <c r="G11258" s="34">
        <v>1416.19</v>
      </c>
      <c r="H11258" s="1" t="s">
        <v>218</v>
      </c>
      <c r="I11258" s="34">
        <v>1.06582E-2</v>
      </c>
      <c r="J11258" s="34">
        <v>2503.4726999999998</v>
      </c>
      <c r="K11258" s="35" t="str">
        <f t="shared" si="1017"/>
        <v>Kampina &amp; Oisterwijkse Vennen_ZGH9190</v>
      </c>
      <c r="L11258" s="36">
        <f>VLOOKUP(D11258,DATA!A:F,5,FALSE)</f>
        <v>1.3726988247862192E-2</v>
      </c>
      <c r="M11258" s="37">
        <f>VLOOKUP(D11258,DATA!A:F,6,FALSE)</f>
        <v>1285.5</v>
      </c>
      <c r="N11258" s="36">
        <f t="shared" si="1018"/>
        <v>85.74145548043721</v>
      </c>
      <c r="O11258" s="36">
        <f t="shared" si="1019"/>
        <v>85.743244036116607</v>
      </c>
      <c r="P11258" s="36">
        <f t="shared" si="1020"/>
        <v>1.7885556793970636E-3</v>
      </c>
      <c r="Q11258" s="36">
        <f t="shared" si="1021"/>
        <v>4.4776003158005014E-2</v>
      </c>
    </row>
    <row r="11259" spans="1:17" x14ac:dyDescent="0.3">
      <c r="A11259" s="29">
        <v>2850821</v>
      </c>
      <c r="B11259" s="1">
        <v>133</v>
      </c>
      <c r="C11259" s="1" t="s">
        <v>17</v>
      </c>
      <c r="D11259" s="1" t="s">
        <v>41</v>
      </c>
      <c r="E11259" s="1" t="s">
        <v>42</v>
      </c>
      <c r="F11259" s="47">
        <v>1071</v>
      </c>
      <c r="G11259" s="34">
        <v>1238.1400000000001</v>
      </c>
      <c r="H11259" s="1" t="s">
        <v>218</v>
      </c>
      <c r="I11259" s="34">
        <v>1.1464800000000001E-2</v>
      </c>
      <c r="J11259" s="34">
        <v>1291.4939999999999</v>
      </c>
      <c r="K11259" s="35" t="str">
        <f t="shared" si="1017"/>
        <v>Kampina &amp; Oisterwijkse Vennen_H4010A</v>
      </c>
      <c r="L11259" s="36">
        <f>VLOOKUP(D11259,DATA!A:F,5,FALSE)</f>
        <v>1.3726988247862192E-2</v>
      </c>
      <c r="M11259" s="37">
        <f>VLOOKUP(D11259,DATA!A:F,6,FALSE)</f>
        <v>1285.5</v>
      </c>
      <c r="N11259" s="36">
        <f t="shared" si="1018"/>
        <v>34.296471268126396</v>
      </c>
      <c r="O11259" s="36">
        <f t="shared" si="1019"/>
        <v>34.300017691740955</v>
      </c>
      <c r="P11259" s="36">
        <f t="shared" si="1020"/>
        <v>3.5464236145585915E-3</v>
      </c>
      <c r="Q11259" s="36">
        <f t="shared" si="1021"/>
        <v>4.5801848196607334E-2</v>
      </c>
    </row>
    <row r="11260" spans="1:17" x14ac:dyDescent="0.3">
      <c r="A11260" s="29">
        <v>2850821</v>
      </c>
      <c r="B11260" s="1">
        <v>133</v>
      </c>
      <c r="C11260" s="1" t="s">
        <v>17</v>
      </c>
      <c r="D11260" s="1" t="s">
        <v>53</v>
      </c>
      <c r="E11260" s="1" t="s">
        <v>54</v>
      </c>
      <c r="F11260" s="47">
        <v>714</v>
      </c>
      <c r="G11260" s="34">
        <v>1238.1400000000001</v>
      </c>
      <c r="H11260" s="1" t="s">
        <v>218</v>
      </c>
      <c r="I11260" s="34">
        <v>1.1464800000000001E-2</v>
      </c>
      <c r="J11260" s="34">
        <v>3438.2384999999999</v>
      </c>
      <c r="K11260" s="35" t="str">
        <f t="shared" si="1017"/>
        <v>Kampina &amp; Oisterwijkse Vennen_H4030</v>
      </c>
      <c r="L11260" s="36">
        <f>VLOOKUP(D11260,DATA!A:F,5,FALSE)</f>
        <v>1.0986712608830001E-2</v>
      </c>
      <c r="M11260" s="37">
        <f>VLOOKUP(D11260,DATA!A:F,6,FALSE)</f>
        <v>982</v>
      </c>
      <c r="N11260" s="36">
        <f t="shared" si="1018"/>
        <v>94.343497422400262</v>
      </c>
      <c r="O11260" s="36">
        <f t="shared" si="1019"/>
        <v>94.344169578201345</v>
      </c>
      <c r="P11260" s="36">
        <f t="shared" si="1020"/>
        <v>6.7215580108381801E-4</v>
      </c>
      <c r="Q11260" s="36">
        <f t="shared" si="1021"/>
        <v>2.3110319532847246E-2</v>
      </c>
    </row>
    <row r="11261" spans="1:17" x14ac:dyDescent="0.3">
      <c r="A11261" s="29">
        <v>2850821</v>
      </c>
      <c r="B11261" s="1">
        <v>133</v>
      </c>
      <c r="C11261" s="1" t="s">
        <v>17</v>
      </c>
      <c r="D11261" s="1" t="s">
        <v>51</v>
      </c>
      <c r="E11261" s="1" t="s">
        <v>52</v>
      </c>
      <c r="F11261" s="47">
        <v>1000</v>
      </c>
      <c r="G11261" s="34">
        <v>1238.1400000000001</v>
      </c>
      <c r="H11261" s="1" t="s">
        <v>218</v>
      </c>
      <c r="I11261" s="34">
        <v>1.1464800000000001E-2</v>
      </c>
      <c r="J11261" s="34">
        <v>1525.3875</v>
      </c>
      <c r="K11261" s="35" t="str">
        <f t="shared" si="1017"/>
        <v>Kampina &amp; Oisterwijkse Vennen_Lg09</v>
      </c>
      <c r="L11261" s="36">
        <f>VLOOKUP(D11261,DATA!A:F,5,FALSE)</f>
        <v>8.4126827976184013E-3</v>
      </c>
      <c r="M11261" s="37">
        <f>VLOOKUP(D11261,DATA!A:F,6,FALSE)</f>
        <v>1350</v>
      </c>
      <c r="N11261" s="36">
        <f t="shared" si="1018"/>
        <v>28.068977062389639</v>
      </c>
      <c r="O11261" s="36">
        <f t="shared" si="1019"/>
        <v>28.070924452702361</v>
      </c>
      <c r="P11261" s="36">
        <f t="shared" si="1020"/>
        <v>1.9473903127220638E-3</v>
      </c>
      <c r="Q11261" s="36">
        <f t="shared" si="1021"/>
        <v>2.9705248406473272E-2</v>
      </c>
    </row>
    <row r="11262" spans="1:17" x14ac:dyDescent="0.3">
      <c r="A11262" s="29">
        <v>2850821</v>
      </c>
      <c r="B11262" s="1">
        <v>133</v>
      </c>
      <c r="C11262" s="1" t="s">
        <v>17</v>
      </c>
      <c r="D11262" s="1" t="s">
        <v>89</v>
      </c>
      <c r="E11262" s="1" t="s">
        <v>54</v>
      </c>
      <c r="F11262" s="47">
        <v>714</v>
      </c>
      <c r="G11262" s="34">
        <v>1238.1400000000001</v>
      </c>
      <c r="H11262" s="1" t="s">
        <v>218</v>
      </c>
      <c r="I11262" s="34">
        <v>1.1464800000000001E-2</v>
      </c>
      <c r="J11262" s="34">
        <v>1585.9124999999999</v>
      </c>
      <c r="K11262" s="35" t="str">
        <f t="shared" si="1017"/>
        <v>Kampina &amp; Oisterwijkse Vennen_L4030</v>
      </c>
      <c r="L11262" s="36">
        <f>VLOOKUP(D11262,DATA!A:F,5,FALSE)</f>
        <v>1.0986712608830001E-2</v>
      </c>
      <c r="M11262" s="37">
        <f>VLOOKUP(D11262,DATA!A:F,6,FALSE)</f>
        <v>982</v>
      </c>
      <c r="N11262" s="36">
        <f t="shared" si="1018"/>
        <v>94.343497422400262</v>
      </c>
      <c r="O11262" s="36">
        <f t="shared" si="1019"/>
        <v>94.344169578201345</v>
      </c>
      <c r="P11262" s="36">
        <f t="shared" si="1020"/>
        <v>6.7215580108381801E-4</v>
      </c>
      <c r="Q11262" s="36">
        <f t="shared" si="1021"/>
        <v>1.0659802868863404E-2</v>
      </c>
    </row>
    <row r="11263" spans="1:17" x14ac:dyDescent="0.3">
      <c r="A11263" s="29">
        <v>2850822</v>
      </c>
      <c r="B11263" s="1">
        <v>133</v>
      </c>
      <c r="C11263" s="1" t="s">
        <v>17</v>
      </c>
      <c r="D11263" s="1" t="s">
        <v>51</v>
      </c>
      <c r="E11263" s="1" t="s">
        <v>52</v>
      </c>
      <c r="F11263" s="47">
        <v>1000</v>
      </c>
      <c r="G11263" s="34">
        <v>1016.67</v>
      </c>
      <c r="H11263" s="1" t="s">
        <v>218</v>
      </c>
      <c r="I11263" s="34">
        <v>9.7059999999999994E-3</v>
      </c>
      <c r="J11263" s="34">
        <v>484.84406000000001</v>
      </c>
      <c r="K11263" s="35" t="str">
        <f t="shared" si="1017"/>
        <v>Kampina &amp; Oisterwijkse Vennen_Lg09</v>
      </c>
      <c r="L11263" s="36">
        <f>VLOOKUP(D11263,DATA!A:F,5,FALSE)</f>
        <v>8.4126827976184013E-3</v>
      </c>
      <c r="M11263" s="37">
        <f>VLOOKUP(D11263,DATA!A:F,6,FALSE)</f>
        <v>1350</v>
      </c>
      <c r="N11263" s="36">
        <f t="shared" si="1018"/>
        <v>5.7097661192883669</v>
      </c>
      <c r="O11263" s="36">
        <f t="shared" si="1019"/>
        <v>5.7102057373624593</v>
      </c>
      <c r="P11263" s="36">
        <f t="shared" si="1020"/>
        <v>4.3961807409242937E-4</v>
      </c>
      <c r="Q11263" s="36">
        <f t="shared" si="1021"/>
        <v>2.1314621189235427E-3</v>
      </c>
    </row>
    <row r="11264" spans="1:17" x14ac:dyDescent="0.3">
      <c r="A11264" s="29">
        <v>2850822</v>
      </c>
      <c r="B11264" s="1">
        <v>133</v>
      </c>
      <c r="C11264" s="1" t="s">
        <v>17</v>
      </c>
      <c r="D11264" s="1" t="s">
        <v>89</v>
      </c>
      <c r="E11264" s="1" t="s">
        <v>54</v>
      </c>
      <c r="F11264" s="47">
        <v>714</v>
      </c>
      <c r="G11264" s="34">
        <v>1016.67</v>
      </c>
      <c r="H11264" s="1" t="s">
        <v>218</v>
      </c>
      <c r="I11264" s="34">
        <v>9.7059999999999994E-3</v>
      </c>
      <c r="J11264" s="34">
        <v>5029.4146000000001</v>
      </c>
      <c r="K11264" s="35" t="str">
        <f t="shared" si="1017"/>
        <v>Kampina &amp; Oisterwijkse Vennen_L4030</v>
      </c>
      <c r="L11264" s="36">
        <f>VLOOKUP(D11264,DATA!A:F,5,FALSE)</f>
        <v>1.0986712608830001E-2</v>
      </c>
      <c r="M11264" s="37">
        <f>VLOOKUP(D11264,DATA!A:F,6,FALSE)</f>
        <v>982</v>
      </c>
      <c r="N11264" s="36">
        <f t="shared" si="1018"/>
        <v>59.409240260935391</v>
      </c>
      <c r="O11264" s="36">
        <f t="shared" si="1019"/>
        <v>59.411811751126251</v>
      </c>
      <c r="P11264" s="36">
        <f t="shared" si="1020"/>
        <v>2.5714901908600041E-3</v>
      </c>
      <c r="Q11264" s="36">
        <f t="shared" si="1021"/>
        <v>0.12933090309668091</v>
      </c>
    </row>
    <row r="11265" spans="1:17" x14ac:dyDescent="0.3">
      <c r="A11265" s="29">
        <v>2850823</v>
      </c>
      <c r="B11265" s="1">
        <v>133</v>
      </c>
      <c r="C11265" s="1" t="s">
        <v>17</v>
      </c>
      <c r="D11265" s="1" t="s">
        <v>51</v>
      </c>
      <c r="E11265" s="1" t="s">
        <v>52</v>
      </c>
      <c r="F11265" s="47">
        <v>1000</v>
      </c>
      <c r="G11265" s="34">
        <v>1103.28</v>
      </c>
      <c r="H11265" s="1" t="s">
        <v>218</v>
      </c>
      <c r="I11265" s="34">
        <v>1.09371E-2</v>
      </c>
      <c r="J11265" s="34">
        <v>6368.4507000000003</v>
      </c>
      <c r="K11265" s="35" t="str">
        <f t="shared" si="1017"/>
        <v>Kampina &amp; Oisterwijkse Vennen_Lg09</v>
      </c>
      <c r="L11265" s="36">
        <f>VLOOKUP(D11265,DATA!A:F,5,FALSE)</f>
        <v>8.4126827976184013E-3</v>
      </c>
      <c r="M11265" s="37">
        <f>VLOOKUP(D11265,DATA!A:F,6,FALSE)</f>
        <v>1350</v>
      </c>
      <c r="N11265" s="36">
        <f t="shared" si="1018"/>
        <v>11.149335836056594</v>
      </c>
      <c r="O11265" s="36">
        <f t="shared" si="1019"/>
        <v>11.150247347021658</v>
      </c>
      <c r="P11265" s="36">
        <f t="shared" si="1020"/>
        <v>9.1151096506436602E-4</v>
      </c>
      <c r="Q11265" s="36">
        <f t="shared" si="1021"/>
        <v>5.8049126435218375E-2</v>
      </c>
    </row>
    <row r="11266" spans="1:17" x14ac:dyDescent="0.3">
      <c r="A11266" s="29">
        <v>2850823</v>
      </c>
      <c r="B11266" s="1">
        <v>133</v>
      </c>
      <c r="C11266" s="1" t="s">
        <v>17</v>
      </c>
      <c r="D11266" s="1" t="s">
        <v>89</v>
      </c>
      <c r="E11266" s="1" t="s">
        <v>54</v>
      </c>
      <c r="F11266" s="47">
        <v>714</v>
      </c>
      <c r="G11266" s="34">
        <v>1103.28</v>
      </c>
      <c r="H11266" s="1" t="s">
        <v>218</v>
      </c>
      <c r="I11266" s="34">
        <v>1.09371E-2</v>
      </c>
      <c r="J11266" s="34">
        <v>3631.5598</v>
      </c>
      <c r="K11266" s="35" t="str">
        <f t="shared" si="1017"/>
        <v>Kampina &amp; Oisterwijkse Vennen_L4030</v>
      </c>
      <c r="L11266" s="36">
        <f>VLOOKUP(D11266,DATA!A:F,5,FALSE)</f>
        <v>1.0986712608830001E-2</v>
      </c>
      <c r="M11266" s="37">
        <f>VLOOKUP(D11266,DATA!A:F,6,FALSE)</f>
        <v>982</v>
      </c>
      <c r="N11266" s="36">
        <f t="shared" si="1018"/>
        <v>79.124866134400534</v>
      </c>
      <c r="O11266" s="36">
        <f t="shared" si="1019"/>
        <v>79.1268508441606</v>
      </c>
      <c r="P11266" s="36">
        <f t="shared" si="1020"/>
        <v>1.9847097600660391E-3</v>
      </c>
      <c r="Q11266" s="36">
        <f t="shared" si="1021"/>
        <v>7.2075921793234729E-2</v>
      </c>
    </row>
    <row r="11267" spans="1:17" x14ac:dyDescent="0.3">
      <c r="A11267" s="29">
        <v>2850824</v>
      </c>
      <c r="B11267" s="1">
        <v>133</v>
      </c>
      <c r="C11267" s="1" t="s">
        <v>17</v>
      </c>
      <c r="D11267" s="1" t="s">
        <v>53</v>
      </c>
      <c r="E11267" s="1" t="s">
        <v>54</v>
      </c>
      <c r="F11267" s="47">
        <v>714</v>
      </c>
      <c r="G11267" s="34">
        <v>1268.74</v>
      </c>
      <c r="H11267" s="1" t="s">
        <v>218</v>
      </c>
      <c r="I11267" s="34">
        <v>1.29312E-2</v>
      </c>
      <c r="J11267" s="34">
        <v>16.138839999999998</v>
      </c>
      <c r="K11267" s="35" t="str">
        <f t="shared" ref="K11267:K11330" si="1022">_xlfn.CONCAT(C11267,"_",D11267)</f>
        <v>Kampina &amp; Oisterwijkse Vennen_H4030</v>
      </c>
      <c r="L11267" s="36">
        <f>VLOOKUP(D11267,DATA!A:F,5,FALSE)</f>
        <v>1.0986712608830001E-2</v>
      </c>
      <c r="M11267" s="37">
        <f>VLOOKUP(D11267,DATA!A:F,6,FALSE)</f>
        <v>982</v>
      </c>
      <c r="N11267" s="36">
        <f t="shared" ref="N11267:N11330" si="1023">100/(1+EXP(-L11267*(G11267-M11267)))</f>
        <v>95.892172170402901</v>
      </c>
      <c r="O11267" s="36">
        <f t="shared" ref="O11267:O11330" si="1024">100/(1+EXP(-L11267*((G11267+I11267)-M11267)))</f>
        <v>95.892731765198505</v>
      </c>
      <c r="P11267" s="36">
        <f t="shared" ref="P11267:P11330" si="1025">O11267-N11267</f>
        <v>5.5959479560385716E-4</v>
      </c>
      <c r="Q11267" s="36">
        <f t="shared" ref="Q11267:Q11330" si="1026">IF(AND(H11267&lt;&gt;"below",I11267&gt;=0.005),J11267*P11267/100,0)</f>
        <v>9.031210871083352E-5</v>
      </c>
    </row>
    <row r="11268" spans="1:17" x14ac:dyDescent="0.3">
      <c r="A11268" s="29">
        <v>2850824</v>
      </c>
      <c r="B11268" s="1">
        <v>133</v>
      </c>
      <c r="C11268" s="1" t="s">
        <v>17</v>
      </c>
      <c r="D11268" s="1" t="s">
        <v>59</v>
      </c>
      <c r="E11268" s="1" t="s">
        <v>60</v>
      </c>
      <c r="F11268" s="47">
        <v>1071</v>
      </c>
      <c r="G11268" s="34">
        <v>1268.74</v>
      </c>
      <c r="H11268" s="1" t="s">
        <v>218</v>
      </c>
      <c r="I11268" s="34">
        <v>1.29312E-2</v>
      </c>
      <c r="J11268" s="34">
        <v>5262.3612999999996</v>
      </c>
      <c r="K11268" s="35" t="str">
        <f t="shared" si="1022"/>
        <v>Kampina &amp; Oisterwijkse Vennen_H9190</v>
      </c>
      <c r="L11268" s="36">
        <f>VLOOKUP(D11268,DATA!A:F,5,FALSE)</f>
        <v>1.3726988247862192E-2</v>
      </c>
      <c r="M11268" s="37">
        <f>VLOOKUP(D11268,DATA!A:F,6,FALSE)</f>
        <v>1285.5</v>
      </c>
      <c r="N11268" s="36">
        <f t="shared" si="1023"/>
        <v>44.273627550831002</v>
      </c>
      <c r="O11268" s="36">
        <f t="shared" si="1024"/>
        <v>44.278007049356781</v>
      </c>
      <c r="P11268" s="36">
        <f t="shared" si="1025"/>
        <v>4.3794985257790131E-3</v>
      </c>
      <c r="Q11268" s="36">
        <f t="shared" si="1026"/>
        <v>0.2304650355546653</v>
      </c>
    </row>
    <row r="11269" spans="1:17" x14ac:dyDescent="0.3">
      <c r="A11269" s="29">
        <v>2850824</v>
      </c>
      <c r="B11269" s="1">
        <v>133</v>
      </c>
      <c r="C11269" s="1" t="s">
        <v>17</v>
      </c>
      <c r="D11269" s="1" t="s">
        <v>51</v>
      </c>
      <c r="E11269" s="1" t="s">
        <v>52</v>
      </c>
      <c r="F11269" s="47">
        <v>1000</v>
      </c>
      <c r="G11269" s="34">
        <v>1268.74</v>
      </c>
      <c r="H11269" s="1" t="s">
        <v>218</v>
      </c>
      <c r="I11269" s="34">
        <v>1.29312E-2</v>
      </c>
      <c r="J11269" s="34">
        <v>238.56353999999999</v>
      </c>
      <c r="K11269" s="35" t="str">
        <f t="shared" si="1022"/>
        <v>Kampina &amp; Oisterwijkse Vennen_Lg09</v>
      </c>
      <c r="L11269" s="36">
        <f>VLOOKUP(D11269,DATA!A:F,5,FALSE)</f>
        <v>8.4126827976184013E-3</v>
      </c>
      <c r="M11269" s="37">
        <f>VLOOKUP(D11269,DATA!A:F,6,FALSE)</f>
        <v>1350</v>
      </c>
      <c r="N11269" s="36">
        <f t="shared" si="1023"/>
        <v>33.54550384695758</v>
      </c>
      <c r="O11269" s="36">
        <f t="shared" si="1024"/>
        <v>33.547929003656279</v>
      </c>
      <c r="P11269" s="36">
        <f t="shared" si="1025"/>
        <v>2.4251566986990269E-3</v>
      </c>
      <c r="Q11269" s="36">
        <f t="shared" si="1026"/>
        <v>5.7855396709635323E-3</v>
      </c>
    </row>
    <row r="11270" spans="1:17" x14ac:dyDescent="0.3">
      <c r="A11270" s="29">
        <v>2850824</v>
      </c>
      <c r="B11270" s="1">
        <v>133</v>
      </c>
      <c r="C11270" s="1" t="s">
        <v>17</v>
      </c>
      <c r="D11270" s="1" t="s">
        <v>89</v>
      </c>
      <c r="E11270" s="1" t="s">
        <v>54</v>
      </c>
      <c r="F11270" s="47">
        <v>714</v>
      </c>
      <c r="G11270" s="34">
        <v>1268.74</v>
      </c>
      <c r="H11270" s="1" t="s">
        <v>218</v>
      </c>
      <c r="I11270" s="34">
        <v>1.29312E-2</v>
      </c>
      <c r="J11270" s="34">
        <v>356.43356</v>
      </c>
      <c r="K11270" s="35" t="str">
        <f t="shared" si="1022"/>
        <v>Kampina &amp; Oisterwijkse Vennen_L4030</v>
      </c>
      <c r="L11270" s="36">
        <f>VLOOKUP(D11270,DATA!A:F,5,FALSE)</f>
        <v>1.0986712608830001E-2</v>
      </c>
      <c r="M11270" s="37">
        <f>VLOOKUP(D11270,DATA!A:F,6,FALSE)</f>
        <v>982</v>
      </c>
      <c r="N11270" s="36">
        <f t="shared" si="1023"/>
        <v>95.892172170402901</v>
      </c>
      <c r="O11270" s="36">
        <f t="shared" si="1024"/>
        <v>95.892731765198505</v>
      </c>
      <c r="P11270" s="36">
        <f t="shared" si="1025"/>
        <v>5.5959479560385716E-4</v>
      </c>
      <c r="Q11270" s="36">
        <f t="shared" si="1026"/>
        <v>1.9945836515455513E-3</v>
      </c>
    </row>
    <row r="11271" spans="1:17" x14ac:dyDescent="0.3">
      <c r="A11271" s="29">
        <v>2850825</v>
      </c>
      <c r="B11271" s="1">
        <v>133</v>
      </c>
      <c r="C11271" s="1" t="s">
        <v>17</v>
      </c>
      <c r="D11271" s="1" t="s">
        <v>59</v>
      </c>
      <c r="E11271" s="1" t="s">
        <v>60</v>
      </c>
      <c r="F11271" s="47">
        <v>1071</v>
      </c>
      <c r="G11271" s="34">
        <v>1272.07</v>
      </c>
      <c r="H11271" s="1" t="s">
        <v>218</v>
      </c>
      <c r="I11271" s="34">
        <v>1.2923499999999999E-2</v>
      </c>
      <c r="J11271" s="34">
        <v>4886.6660000000002</v>
      </c>
      <c r="K11271" s="35" t="str">
        <f t="shared" si="1022"/>
        <v>Kampina &amp; Oisterwijkse Vennen_H9190</v>
      </c>
      <c r="L11271" s="36">
        <f>VLOOKUP(D11271,DATA!A:F,5,FALSE)</f>
        <v>1.3726988247862192E-2</v>
      </c>
      <c r="M11271" s="37">
        <f>VLOOKUP(D11271,DATA!A:F,6,FALSE)</f>
        <v>1285.5</v>
      </c>
      <c r="N11271" s="36">
        <f t="shared" si="1023"/>
        <v>45.404172552984136</v>
      </c>
      <c r="O11271" s="36">
        <f t="shared" si="1024"/>
        <v>45.408570137215541</v>
      </c>
      <c r="P11271" s="36">
        <f t="shared" si="1025"/>
        <v>4.3975842314054603E-3</v>
      </c>
      <c r="Q11271" s="36">
        <f t="shared" si="1026"/>
        <v>0.21489525345745197</v>
      </c>
    </row>
    <row r="11272" spans="1:17" x14ac:dyDescent="0.3">
      <c r="A11272" s="29">
        <v>2850825</v>
      </c>
      <c r="B11272" s="1">
        <v>133</v>
      </c>
      <c r="C11272" s="1" t="s">
        <v>17</v>
      </c>
      <c r="D11272" s="1" t="s">
        <v>90</v>
      </c>
      <c r="E11272" s="1" t="s">
        <v>91</v>
      </c>
      <c r="F11272" s="47">
        <v>1071</v>
      </c>
      <c r="G11272" s="34">
        <v>1272.07</v>
      </c>
      <c r="H11272" s="1" t="s">
        <v>218</v>
      </c>
      <c r="I11272" s="34">
        <v>1.2923499999999999E-2</v>
      </c>
      <c r="J11272" s="34">
        <v>36.48001</v>
      </c>
      <c r="K11272" s="35" t="str">
        <f t="shared" si="1022"/>
        <v>Kampina &amp; Oisterwijkse Vennen_Lg04</v>
      </c>
      <c r="L11272" s="36">
        <f>VLOOKUP(D11272,DATA!A:F,5,FALSE)</f>
        <v>1.3726988247862192E-2</v>
      </c>
      <c r="M11272" s="37">
        <f>VLOOKUP(D11272,DATA!A:F,6,FALSE)</f>
        <v>1285.5</v>
      </c>
      <c r="N11272" s="36">
        <f t="shared" si="1023"/>
        <v>45.404172552984136</v>
      </c>
      <c r="O11272" s="36">
        <f t="shared" si="1024"/>
        <v>45.408570137215541</v>
      </c>
      <c r="P11272" s="36">
        <f t="shared" si="1025"/>
        <v>4.3975842314054603E-3</v>
      </c>
      <c r="Q11272" s="36">
        <f t="shared" si="1026"/>
        <v>1.6042391673751349E-3</v>
      </c>
    </row>
    <row r="11273" spans="1:17" x14ac:dyDescent="0.3">
      <c r="A11273" s="29">
        <v>2850825</v>
      </c>
      <c r="B11273" s="1">
        <v>133</v>
      </c>
      <c r="C11273" s="1" t="s">
        <v>17</v>
      </c>
      <c r="D11273" s="1" t="s">
        <v>89</v>
      </c>
      <c r="E11273" s="1" t="s">
        <v>54</v>
      </c>
      <c r="F11273" s="47">
        <v>714</v>
      </c>
      <c r="G11273" s="34">
        <v>1272.07</v>
      </c>
      <c r="H11273" s="1" t="s">
        <v>218</v>
      </c>
      <c r="I11273" s="34">
        <v>1.2923499999999999E-2</v>
      </c>
      <c r="J11273" s="34">
        <v>2297.3719999999998</v>
      </c>
      <c r="K11273" s="35" t="str">
        <f t="shared" si="1022"/>
        <v>Kampina &amp; Oisterwijkse Vennen_L4030</v>
      </c>
      <c r="L11273" s="36">
        <f>VLOOKUP(D11273,DATA!A:F,5,FALSE)</f>
        <v>1.0986712608830001E-2</v>
      </c>
      <c r="M11273" s="37">
        <f>VLOOKUP(D11273,DATA!A:F,6,FALSE)</f>
        <v>982</v>
      </c>
      <c r="N11273" s="36">
        <f t="shared" si="1023"/>
        <v>96.03389130225554</v>
      </c>
      <c r="O11273" s="36">
        <f t="shared" si="1024"/>
        <v>96.034432067367447</v>
      </c>
      <c r="P11273" s="36">
        <f t="shared" si="1025"/>
        <v>5.4076511190714882E-4</v>
      </c>
      <c r="Q11273" s="36">
        <f t="shared" si="1026"/>
        <v>1.2423386266723502E-2</v>
      </c>
    </row>
    <row r="11274" spans="1:17" x14ac:dyDescent="0.3">
      <c r="A11274" s="29">
        <v>2850826</v>
      </c>
      <c r="B11274" s="1">
        <v>133</v>
      </c>
      <c r="C11274" s="1" t="s">
        <v>17</v>
      </c>
      <c r="D11274" s="1" t="s">
        <v>53</v>
      </c>
      <c r="E11274" s="1" t="s">
        <v>54</v>
      </c>
      <c r="F11274" s="47">
        <v>714</v>
      </c>
      <c r="G11274" s="34">
        <v>1323.68</v>
      </c>
      <c r="H11274" s="1" t="s">
        <v>218</v>
      </c>
      <c r="I11274" s="34">
        <v>1.38402E-2</v>
      </c>
      <c r="J11274" s="34">
        <v>1.9913273</v>
      </c>
      <c r="K11274" s="35" t="str">
        <f t="shared" si="1022"/>
        <v>Kampina &amp; Oisterwijkse Vennen_H4030</v>
      </c>
      <c r="L11274" s="36">
        <f>VLOOKUP(D11274,DATA!A:F,5,FALSE)</f>
        <v>1.0986712608830001E-2</v>
      </c>
      <c r="M11274" s="37">
        <f>VLOOKUP(D11274,DATA!A:F,6,FALSE)</f>
        <v>982</v>
      </c>
      <c r="N11274" s="36">
        <f t="shared" si="1023"/>
        <v>97.711091392341572</v>
      </c>
      <c r="O11274" s="36">
        <f t="shared" si="1024"/>
        <v>97.711431448731304</v>
      </c>
      <c r="P11274" s="36">
        <f t="shared" si="1025"/>
        <v>3.4005638973155783E-4</v>
      </c>
      <c r="Q11274" s="36">
        <f t="shared" si="1026"/>
        <v>6.7716357241189083E-6</v>
      </c>
    </row>
    <row r="11275" spans="1:17" x14ac:dyDescent="0.3">
      <c r="A11275" s="29">
        <v>2850826</v>
      </c>
      <c r="B11275" s="1">
        <v>133</v>
      </c>
      <c r="C11275" s="1" t="s">
        <v>17</v>
      </c>
      <c r="D11275" s="1" t="s">
        <v>59</v>
      </c>
      <c r="E11275" s="1" t="s">
        <v>60</v>
      </c>
      <c r="F11275" s="47">
        <v>1071</v>
      </c>
      <c r="G11275" s="34">
        <v>1323.68</v>
      </c>
      <c r="H11275" s="1" t="s">
        <v>218</v>
      </c>
      <c r="I11275" s="34">
        <v>1.38402E-2</v>
      </c>
      <c r="J11275" s="34">
        <v>2471.1394</v>
      </c>
      <c r="K11275" s="35" t="str">
        <f t="shared" si="1022"/>
        <v>Kampina &amp; Oisterwijkse Vennen_H9190</v>
      </c>
      <c r="L11275" s="36">
        <f>VLOOKUP(D11275,DATA!A:F,5,FALSE)</f>
        <v>1.3726988247862192E-2</v>
      </c>
      <c r="M11275" s="37">
        <f>VLOOKUP(D11275,DATA!A:F,6,FALSE)</f>
        <v>1285.5</v>
      </c>
      <c r="N11275" s="36">
        <f t="shared" si="1023"/>
        <v>62.810514429387077</v>
      </c>
      <c r="O11275" s="36">
        <f t="shared" si="1024"/>
        <v>62.814952146131837</v>
      </c>
      <c r="P11275" s="36">
        <f t="shared" si="1025"/>
        <v>4.437716744760678E-3</v>
      </c>
      <c r="Q11275" s="36">
        <f t="shared" si="1026"/>
        <v>0.10966216694017855</v>
      </c>
    </row>
    <row r="11276" spans="1:17" x14ac:dyDescent="0.3">
      <c r="A11276" s="29">
        <v>2850826</v>
      </c>
      <c r="B11276" s="1">
        <v>133</v>
      </c>
      <c r="C11276" s="1" t="s">
        <v>17</v>
      </c>
      <c r="D11276" s="1" t="s">
        <v>85</v>
      </c>
      <c r="E11276" s="1" t="s">
        <v>60</v>
      </c>
      <c r="F11276" s="47">
        <v>1071</v>
      </c>
      <c r="G11276" s="34">
        <v>1323.68</v>
      </c>
      <c r="H11276" s="1" t="s">
        <v>218</v>
      </c>
      <c r="I11276" s="34">
        <v>1.38402E-2</v>
      </c>
      <c r="J11276" s="34">
        <v>3020.4533999999999</v>
      </c>
      <c r="K11276" s="35" t="str">
        <f t="shared" si="1022"/>
        <v>Kampina &amp; Oisterwijkse Vennen_ZGH9190</v>
      </c>
      <c r="L11276" s="36">
        <f>VLOOKUP(D11276,DATA!A:F,5,FALSE)</f>
        <v>1.3726988247862192E-2</v>
      </c>
      <c r="M11276" s="37">
        <f>VLOOKUP(D11276,DATA!A:F,6,FALSE)</f>
        <v>1285.5</v>
      </c>
      <c r="N11276" s="36">
        <f t="shared" si="1023"/>
        <v>62.810514429387077</v>
      </c>
      <c r="O11276" s="36">
        <f t="shared" si="1024"/>
        <v>62.814952146131837</v>
      </c>
      <c r="P11276" s="36">
        <f t="shared" si="1025"/>
        <v>4.437716744760678E-3</v>
      </c>
      <c r="Q11276" s="36">
        <f t="shared" si="1026"/>
        <v>0.13403916629949322</v>
      </c>
    </row>
    <row r="11277" spans="1:17" x14ac:dyDescent="0.3">
      <c r="A11277" s="29">
        <v>2850826</v>
      </c>
      <c r="B11277" s="1">
        <v>133</v>
      </c>
      <c r="C11277" s="1" t="s">
        <v>17</v>
      </c>
      <c r="D11277" s="1" t="s">
        <v>51</v>
      </c>
      <c r="E11277" s="1" t="s">
        <v>52</v>
      </c>
      <c r="F11277" s="47">
        <v>1000</v>
      </c>
      <c r="G11277" s="34">
        <v>1323.68</v>
      </c>
      <c r="H11277" s="1" t="s">
        <v>218</v>
      </c>
      <c r="I11277" s="34">
        <v>1.38402E-2</v>
      </c>
      <c r="J11277" s="34">
        <v>3318.7514999999999</v>
      </c>
      <c r="K11277" s="35" t="str">
        <f t="shared" si="1022"/>
        <v>Kampina &amp; Oisterwijkse Vennen_Lg09</v>
      </c>
      <c r="L11277" s="36">
        <f>VLOOKUP(D11277,DATA!A:F,5,FALSE)</f>
        <v>8.4126827976184013E-3</v>
      </c>
      <c r="M11277" s="37">
        <f>VLOOKUP(D11277,DATA!A:F,6,FALSE)</f>
        <v>1350</v>
      </c>
      <c r="N11277" s="36">
        <f t="shared" si="1023"/>
        <v>44.486960601469477</v>
      </c>
      <c r="O11277" s="36">
        <f t="shared" si="1024"/>
        <v>44.489836061986395</v>
      </c>
      <c r="P11277" s="36">
        <f t="shared" si="1025"/>
        <v>2.8754605169183378E-3</v>
      </c>
      <c r="Q11277" s="36">
        <f t="shared" si="1026"/>
        <v>9.542938903713509E-2</v>
      </c>
    </row>
    <row r="11278" spans="1:17" x14ac:dyDescent="0.3">
      <c r="A11278" s="29">
        <v>2850826</v>
      </c>
      <c r="B11278" s="1">
        <v>133</v>
      </c>
      <c r="C11278" s="1" t="s">
        <v>17</v>
      </c>
      <c r="D11278" s="1" t="s">
        <v>89</v>
      </c>
      <c r="E11278" s="1" t="s">
        <v>54</v>
      </c>
      <c r="F11278" s="47">
        <v>714</v>
      </c>
      <c r="G11278" s="34">
        <v>1323.68</v>
      </c>
      <c r="H11278" s="1" t="s">
        <v>218</v>
      </c>
      <c r="I11278" s="34">
        <v>1.38402E-2</v>
      </c>
      <c r="J11278" s="34">
        <v>127.95367</v>
      </c>
      <c r="K11278" s="35" t="str">
        <f t="shared" si="1022"/>
        <v>Kampina &amp; Oisterwijkse Vennen_L4030</v>
      </c>
      <c r="L11278" s="36">
        <f>VLOOKUP(D11278,DATA!A:F,5,FALSE)</f>
        <v>1.0986712608830001E-2</v>
      </c>
      <c r="M11278" s="37">
        <f>VLOOKUP(D11278,DATA!A:F,6,FALSE)</f>
        <v>982</v>
      </c>
      <c r="N11278" s="36">
        <f t="shared" si="1023"/>
        <v>97.711091392341572</v>
      </c>
      <c r="O11278" s="36">
        <f t="shared" si="1024"/>
        <v>97.711431448731304</v>
      </c>
      <c r="P11278" s="36">
        <f t="shared" si="1025"/>
        <v>3.4005638973155783E-4</v>
      </c>
      <c r="Q11278" s="36">
        <f t="shared" si="1026"/>
        <v>4.3511463073103143E-4</v>
      </c>
    </row>
    <row r="11279" spans="1:17" x14ac:dyDescent="0.3">
      <c r="A11279" s="29">
        <v>2850827</v>
      </c>
      <c r="B11279" s="1">
        <v>133</v>
      </c>
      <c r="C11279" s="1" t="s">
        <v>17</v>
      </c>
      <c r="D11279" s="1" t="s">
        <v>41</v>
      </c>
      <c r="E11279" s="1" t="s">
        <v>42</v>
      </c>
      <c r="F11279" s="47">
        <v>1071</v>
      </c>
      <c r="G11279" s="34">
        <v>1157.71</v>
      </c>
      <c r="H11279" s="1" t="s">
        <v>218</v>
      </c>
      <c r="I11279" s="34">
        <v>1.2357699999999999E-2</v>
      </c>
      <c r="J11279" s="34">
        <v>6667.1826000000001</v>
      </c>
      <c r="K11279" s="35" t="str">
        <f t="shared" si="1022"/>
        <v>Kampina &amp; Oisterwijkse Vennen_H4010A</v>
      </c>
      <c r="L11279" s="36">
        <f>VLOOKUP(D11279,DATA!A:F,5,FALSE)</f>
        <v>1.3726988247862192E-2</v>
      </c>
      <c r="M11279" s="37">
        <f>VLOOKUP(D11279,DATA!A:F,6,FALSE)</f>
        <v>1285.5</v>
      </c>
      <c r="N11279" s="36">
        <f t="shared" si="1023"/>
        <v>14.752178079905972</v>
      </c>
      <c r="O11279" s="36">
        <f t="shared" si="1024"/>
        <v>14.754311509498644</v>
      </c>
      <c r="P11279" s="36">
        <f t="shared" si="1025"/>
        <v>2.1334295926713764E-3</v>
      </c>
      <c r="Q11279" s="36">
        <f t="shared" si="1026"/>
        <v>0.1422396465858369</v>
      </c>
    </row>
    <row r="11280" spans="1:17" x14ac:dyDescent="0.3">
      <c r="A11280" s="29">
        <v>2850827</v>
      </c>
      <c r="B11280" s="1">
        <v>133</v>
      </c>
      <c r="C11280" s="1" t="s">
        <v>17</v>
      </c>
      <c r="D11280" s="1" t="s">
        <v>43</v>
      </c>
      <c r="E11280" s="1" t="s">
        <v>44</v>
      </c>
      <c r="F11280" s="47">
        <v>1071</v>
      </c>
      <c r="G11280" s="34">
        <v>1157.71</v>
      </c>
      <c r="H11280" s="1" t="s">
        <v>218</v>
      </c>
      <c r="I11280" s="34">
        <v>1.2357699999999999E-2</v>
      </c>
      <c r="J11280" s="34">
        <v>2620.4656</v>
      </c>
      <c r="K11280" s="35" t="str">
        <f t="shared" si="1022"/>
        <v>Kampina &amp; Oisterwijkse Vennen_H7150</v>
      </c>
      <c r="L11280" s="36">
        <f>VLOOKUP(D11280,DATA!A:F,5,FALSE)</f>
        <v>1.3726988247862192E-2</v>
      </c>
      <c r="M11280" s="37">
        <f>VLOOKUP(D11280,DATA!A:F,6,FALSE)</f>
        <v>1285.5</v>
      </c>
      <c r="N11280" s="36">
        <f t="shared" si="1023"/>
        <v>14.752178079905972</v>
      </c>
      <c r="O11280" s="36">
        <f t="shared" si="1024"/>
        <v>14.754311509498644</v>
      </c>
      <c r="P11280" s="36">
        <f t="shared" si="1025"/>
        <v>2.1334295926713764E-3</v>
      </c>
      <c r="Q11280" s="36">
        <f t="shared" si="1026"/>
        <v>5.5905788576173537E-2</v>
      </c>
    </row>
    <row r="11281" spans="1:17" x14ac:dyDescent="0.3">
      <c r="A11281" s="29">
        <v>2850827</v>
      </c>
      <c r="B11281" s="1">
        <v>133</v>
      </c>
      <c r="C11281" s="1" t="s">
        <v>17</v>
      </c>
      <c r="D11281" s="1" t="s">
        <v>85</v>
      </c>
      <c r="E11281" s="1" t="s">
        <v>60</v>
      </c>
      <c r="F11281" s="47">
        <v>1071</v>
      </c>
      <c r="G11281" s="34">
        <v>1157.71</v>
      </c>
      <c r="H11281" s="1" t="s">
        <v>218</v>
      </c>
      <c r="I11281" s="34">
        <v>1.2357699999999999E-2</v>
      </c>
      <c r="J11281" s="34">
        <v>540.12570000000005</v>
      </c>
      <c r="K11281" s="35" t="str">
        <f t="shared" si="1022"/>
        <v>Kampina &amp; Oisterwijkse Vennen_ZGH9190</v>
      </c>
      <c r="L11281" s="36">
        <f>VLOOKUP(D11281,DATA!A:F,5,FALSE)</f>
        <v>1.3726988247862192E-2</v>
      </c>
      <c r="M11281" s="37">
        <f>VLOOKUP(D11281,DATA!A:F,6,FALSE)</f>
        <v>1285.5</v>
      </c>
      <c r="N11281" s="36">
        <f t="shared" si="1023"/>
        <v>14.752178079905972</v>
      </c>
      <c r="O11281" s="36">
        <f t="shared" si="1024"/>
        <v>14.754311509498644</v>
      </c>
      <c r="P11281" s="36">
        <f t="shared" si="1025"/>
        <v>2.1334295926713764E-3</v>
      </c>
      <c r="Q11281" s="36">
        <f t="shared" si="1026"/>
        <v>1.152320152142342E-2</v>
      </c>
    </row>
    <row r="11282" spans="1:17" x14ac:dyDescent="0.3">
      <c r="A11282" s="29">
        <v>2850827</v>
      </c>
      <c r="B11282" s="1">
        <v>133</v>
      </c>
      <c r="C11282" s="1" t="s">
        <v>17</v>
      </c>
      <c r="D11282" s="1" t="s">
        <v>89</v>
      </c>
      <c r="E11282" s="1" t="s">
        <v>54</v>
      </c>
      <c r="F11282" s="47">
        <v>714</v>
      </c>
      <c r="G11282" s="34">
        <v>1157.71</v>
      </c>
      <c r="H11282" s="1" t="s">
        <v>218</v>
      </c>
      <c r="I11282" s="34">
        <v>1.2357699999999999E-2</v>
      </c>
      <c r="J11282" s="34">
        <v>172.22472999999999</v>
      </c>
      <c r="K11282" s="35" t="str">
        <f t="shared" si="1022"/>
        <v>Kampina &amp; Oisterwijkse Vennen_L4030</v>
      </c>
      <c r="L11282" s="36">
        <f>VLOOKUP(D11282,DATA!A:F,5,FALSE)</f>
        <v>1.0986712608830001E-2</v>
      </c>
      <c r="M11282" s="37">
        <f>VLOOKUP(D11282,DATA!A:F,6,FALSE)</f>
        <v>982</v>
      </c>
      <c r="N11282" s="36">
        <f t="shared" si="1023"/>
        <v>87.330201602143561</v>
      </c>
      <c r="O11282" s="36">
        <f t="shared" si="1024"/>
        <v>87.331703766897917</v>
      </c>
      <c r="P11282" s="36">
        <f t="shared" si="1025"/>
        <v>1.5021647543562722E-3</v>
      </c>
      <c r="Q11282" s="36">
        <f t="shared" si="1026"/>
        <v>2.5870991923452528E-3</v>
      </c>
    </row>
    <row r="11283" spans="1:17" x14ac:dyDescent="0.3">
      <c r="A11283" s="29">
        <v>2850828</v>
      </c>
      <c r="B11283" s="1">
        <v>133</v>
      </c>
      <c r="C11283" s="1" t="s">
        <v>17</v>
      </c>
      <c r="D11283" s="1" t="s">
        <v>41</v>
      </c>
      <c r="E11283" s="1" t="s">
        <v>42</v>
      </c>
      <c r="F11283" s="47">
        <v>1071</v>
      </c>
      <c r="G11283" s="34">
        <v>1099.81</v>
      </c>
      <c r="H11283" s="1" t="s">
        <v>218</v>
      </c>
      <c r="I11283" s="34">
        <v>1.2434300000000001E-2</v>
      </c>
      <c r="J11283" s="34">
        <v>2166.9621999999999</v>
      </c>
      <c r="K11283" s="35" t="str">
        <f t="shared" si="1022"/>
        <v>Kampina &amp; Oisterwijkse Vennen_H4010A</v>
      </c>
      <c r="L11283" s="36">
        <f>VLOOKUP(D11283,DATA!A:F,5,FALSE)</f>
        <v>1.3726988247862192E-2</v>
      </c>
      <c r="M11283" s="37">
        <f>VLOOKUP(D11283,DATA!A:F,6,FALSE)</f>
        <v>1285.5</v>
      </c>
      <c r="N11283" s="36">
        <f t="shared" si="1023"/>
        <v>7.2496085494138471</v>
      </c>
      <c r="O11283" s="36">
        <f t="shared" si="1024"/>
        <v>7.2507563292776709</v>
      </c>
      <c r="P11283" s="36">
        <f t="shared" si="1025"/>
        <v>1.1477798638237502E-3</v>
      </c>
      <c r="Q11283" s="36">
        <f t="shared" si="1026"/>
        <v>2.487195578827214E-2</v>
      </c>
    </row>
    <row r="11284" spans="1:17" x14ac:dyDescent="0.3">
      <c r="A11284" s="29">
        <v>2850828</v>
      </c>
      <c r="B11284" s="1">
        <v>133</v>
      </c>
      <c r="C11284" s="1" t="s">
        <v>17</v>
      </c>
      <c r="D11284" s="1" t="s">
        <v>53</v>
      </c>
      <c r="E11284" s="1" t="s">
        <v>54</v>
      </c>
      <c r="F11284" s="47">
        <v>714</v>
      </c>
      <c r="G11284" s="34">
        <v>1099.81</v>
      </c>
      <c r="H11284" s="1" t="s">
        <v>218</v>
      </c>
      <c r="I11284" s="34">
        <v>1.2434300000000001E-2</v>
      </c>
      <c r="J11284" s="34">
        <v>4453.0454</v>
      </c>
      <c r="K11284" s="35" t="str">
        <f t="shared" si="1022"/>
        <v>Kampina &amp; Oisterwijkse Vennen_H4030</v>
      </c>
      <c r="L11284" s="36">
        <f>VLOOKUP(D11284,DATA!A:F,5,FALSE)</f>
        <v>1.0986712608830001E-2</v>
      </c>
      <c r="M11284" s="37">
        <f>VLOOKUP(D11284,DATA!A:F,6,FALSE)</f>
        <v>982</v>
      </c>
      <c r="N11284" s="36">
        <f t="shared" si="1023"/>
        <v>78.488165205223666</v>
      </c>
      <c r="O11284" s="36">
        <f t="shared" si="1024"/>
        <v>78.49047170721613</v>
      </c>
      <c r="P11284" s="36">
        <f t="shared" si="1025"/>
        <v>2.3065019924644048E-3</v>
      </c>
      <c r="Q11284" s="36">
        <f t="shared" si="1026"/>
        <v>0.10270958087634453</v>
      </c>
    </row>
    <row r="11285" spans="1:17" x14ac:dyDescent="0.3">
      <c r="A11285" s="29">
        <v>2850828</v>
      </c>
      <c r="B11285" s="1">
        <v>133</v>
      </c>
      <c r="C11285" s="1" t="s">
        <v>17</v>
      </c>
      <c r="D11285" s="1" t="s">
        <v>89</v>
      </c>
      <c r="E11285" s="1" t="s">
        <v>54</v>
      </c>
      <c r="F11285" s="47">
        <v>714</v>
      </c>
      <c r="G11285" s="34">
        <v>1099.81</v>
      </c>
      <c r="H11285" s="1" t="s">
        <v>218</v>
      </c>
      <c r="I11285" s="34">
        <v>1.2434300000000001E-2</v>
      </c>
      <c r="J11285" s="34">
        <v>3379.9922000000001</v>
      </c>
      <c r="K11285" s="35" t="str">
        <f t="shared" si="1022"/>
        <v>Kampina &amp; Oisterwijkse Vennen_L4030</v>
      </c>
      <c r="L11285" s="36">
        <f>VLOOKUP(D11285,DATA!A:F,5,FALSE)</f>
        <v>1.0986712608830001E-2</v>
      </c>
      <c r="M11285" s="37">
        <f>VLOOKUP(D11285,DATA!A:F,6,FALSE)</f>
        <v>982</v>
      </c>
      <c r="N11285" s="36">
        <f t="shared" si="1023"/>
        <v>78.488165205223666</v>
      </c>
      <c r="O11285" s="36">
        <f t="shared" si="1024"/>
        <v>78.49047170721613</v>
      </c>
      <c r="P11285" s="36">
        <f t="shared" si="1025"/>
        <v>2.3065019924644048E-3</v>
      </c>
      <c r="Q11285" s="36">
        <f t="shared" si="1026"/>
        <v>7.7959587438141464E-2</v>
      </c>
    </row>
    <row r="11286" spans="1:17" x14ac:dyDescent="0.3">
      <c r="A11286" s="29">
        <v>2850829</v>
      </c>
      <c r="B11286" s="1">
        <v>133</v>
      </c>
      <c r="C11286" s="1" t="s">
        <v>17</v>
      </c>
      <c r="D11286" s="1" t="s">
        <v>41</v>
      </c>
      <c r="E11286" s="1" t="s">
        <v>42</v>
      </c>
      <c r="F11286" s="47">
        <v>1071</v>
      </c>
      <c r="G11286" s="34">
        <v>1478.89</v>
      </c>
      <c r="H11286" s="1" t="s">
        <v>218</v>
      </c>
      <c r="I11286" s="34">
        <v>1.7505E-2</v>
      </c>
      <c r="J11286" s="34">
        <v>58.332096</v>
      </c>
      <c r="K11286" s="35" t="str">
        <f t="shared" si="1022"/>
        <v>Kampina &amp; Oisterwijkse Vennen_H4010A</v>
      </c>
      <c r="L11286" s="36">
        <f>VLOOKUP(D11286,DATA!A:F,5,FALSE)</f>
        <v>1.3726988247862192E-2</v>
      </c>
      <c r="M11286" s="37">
        <f>VLOOKUP(D11286,DATA!A:F,6,FALSE)</f>
        <v>1285.5</v>
      </c>
      <c r="N11286" s="36">
        <f t="shared" si="1023"/>
        <v>93.429776541742569</v>
      </c>
      <c r="O11286" s="36">
        <f t="shared" si="1024"/>
        <v>93.431251424525328</v>
      </c>
      <c r="P11286" s="36">
        <f t="shared" si="1025"/>
        <v>1.4748827827588684E-3</v>
      </c>
      <c r="Q11286" s="36">
        <f t="shared" si="1026"/>
        <v>8.6033004072637461E-4</v>
      </c>
    </row>
    <row r="11287" spans="1:17" x14ac:dyDescent="0.3">
      <c r="A11287" s="29">
        <v>2850829</v>
      </c>
      <c r="B11287" s="1">
        <v>133</v>
      </c>
      <c r="C11287" s="1" t="s">
        <v>17</v>
      </c>
      <c r="D11287" s="1" t="s">
        <v>89</v>
      </c>
      <c r="E11287" s="1" t="s">
        <v>54</v>
      </c>
      <c r="F11287" s="47">
        <v>714</v>
      </c>
      <c r="G11287" s="34">
        <v>1478.89</v>
      </c>
      <c r="H11287" s="1" t="s">
        <v>218</v>
      </c>
      <c r="I11287" s="34">
        <v>1.7505E-2</v>
      </c>
      <c r="J11287" s="34">
        <v>1278.8014000000001</v>
      </c>
      <c r="K11287" s="35" t="str">
        <f t="shared" si="1022"/>
        <v>Kampina &amp; Oisterwijkse Vennen_L4030</v>
      </c>
      <c r="L11287" s="36">
        <f>VLOOKUP(D11287,DATA!A:F,5,FALSE)</f>
        <v>1.0986712608830001E-2</v>
      </c>
      <c r="M11287" s="37">
        <f>VLOOKUP(D11287,DATA!A:F,6,FALSE)</f>
        <v>982</v>
      </c>
      <c r="N11287" s="36">
        <f t="shared" si="1023"/>
        <v>99.576103271970922</v>
      </c>
      <c r="O11287" s="36">
        <f t="shared" si="1024"/>
        <v>99.576184443488046</v>
      </c>
      <c r="P11287" s="36">
        <f t="shared" si="1025"/>
        <v>8.1171517123834747E-5</v>
      </c>
      <c r="Q11287" s="36">
        <f t="shared" si="1026"/>
        <v>1.0380224973808385E-3</v>
      </c>
    </row>
    <row r="11288" spans="1:17" x14ac:dyDescent="0.3">
      <c r="A11288" s="29">
        <v>2850832</v>
      </c>
      <c r="B11288" s="1">
        <v>133</v>
      </c>
      <c r="C11288" s="1" t="s">
        <v>17</v>
      </c>
      <c r="D11288" s="1" t="s">
        <v>77</v>
      </c>
      <c r="E11288" s="1" t="s">
        <v>78</v>
      </c>
      <c r="F11288" s="47">
        <v>786</v>
      </c>
      <c r="G11288" s="34">
        <v>1423.26</v>
      </c>
      <c r="H11288" s="1" t="s">
        <v>218</v>
      </c>
      <c r="I11288" s="34">
        <v>1.7637199999999999E-2</v>
      </c>
      <c r="J11288" s="34">
        <v>29.706547</v>
      </c>
      <c r="K11288" s="35" t="str">
        <f t="shared" si="1022"/>
        <v>Kampina &amp; Oisterwijkse Vennen_H6410</v>
      </c>
      <c r="L11288" s="36">
        <f>VLOOKUP(D11288,DATA!A:F,5,FALSE)</f>
        <v>1.2691547323993278E-2</v>
      </c>
      <c r="M11288" s="37">
        <f>VLOOKUP(D11288,DATA!A:F,6,FALSE)</f>
        <v>1018</v>
      </c>
      <c r="N11288" s="36">
        <f t="shared" si="1023"/>
        <v>99.419593902608398</v>
      </c>
      <c r="O11288" s="36">
        <f t="shared" si="1024"/>
        <v>99.419723054306999</v>
      </c>
      <c r="P11288" s="36">
        <f t="shared" si="1025"/>
        <v>1.2915169860150399E-4</v>
      </c>
      <c r="Q11288" s="36">
        <f t="shared" si="1026"/>
        <v>3.8366510046354129E-5</v>
      </c>
    </row>
    <row r="11289" spans="1:17" x14ac:dyDescent="0.3">
      <c r="A11289" s="29">
        <v>2850832</v>
      </c>
      <c r="B11289" s="1">
        <v>133</v>
      </c>
      <c r="C11289" s="1" t="s">
        <v>17</v>
      </c>
      <c r="D11289" s="1" t="s">
        <v>70</v>
      </c>
      <c r="E11289" s="1" t="s">
        <v>71</v>
      </c>
      <c r="F11289" s="47">
        <v>1071</v>
      </c>
      <c r="G11289" s="34">
        <v>1423.26</v>
      </c>
      <c r="H11289" s="1" t="s">
        <v>218</v>
      </c>
      <c r="I11289" s="34">
        <v>1.7637199999999999E-2</v>
      </c>
      <c r="J11289" s="34">
        <v>237.47880000000001</v>
      </c>
      <c r="K11289" s="35" t="str">
        <f t="shared" si="1022"/>
        <v>Kampina &amp; Oisterwijkse Vennen_H9120</v>
      </c>
      <c r="L11289" s="36">
        <f>VLOOKUP(D11289,DATA!A:F,5,FALSE)</f>
        <v>1.3726988247862192E-2</v>
      </c>
      <c r="M11289" s="37">
        <f>VLOOKUP(D11289,DATA!A:F,6,FALSE)</f>
        <v>1285.5</v>
      </c>
      <c r="N11289" s="36">
        <f t="shared" si="1023"/>
        <v>86.887291462521304</v>
      </c>
      <c r="O11289" s="36">
        <f t="shared" si="1024"/>
        <v>86.890049592845827</v>
      </c>
      <c r="P11289" s="36">
        <f t="shared" si="1025"/>
        <v>2.7581303245227673E-3</v>
      </c>
      <c r="Q11289" s="36">
        <f t="shared" si="1026"/>
        <v>6.5499747971127743E-3</v>
      </c>
    </row>
    <row r="11290" spans="1:17" x14ac:dyDescent="0.3">
      <c r="A11290" s="29">
        <v>2850832</v>
      </c>
      <c r="B11290" s="1">
        <v>133</v>
      </c>
      <c r="C11290" s="1" t="s">
        <v>17</v>
      </c>
      <c r="D11290" s="1" t="s">
        <v>59</v>
      </c>
      <c r="E11290" s="1" t="s">
        <v>60</v>
      </c>
      <c r="F11290" s="47">
        <v>1071</v>
      </c>
      <c r="G11290" s="34">
        <v>1423.26</v>
      </c>
      <c r="H11290" s="1" t="s">
        <v>218</v>
      </c>
      <c r="I11290" s="34">
        <v>1.7637199999999999E-2</v>
      </c>
      <c r="J11290" s="34">
        <v>57.201298000000001</v>
      </c>
      <c r="K11290" s="35" t="str">
        <f t="shared" si="1022"/>
        <v>Kampina &amp; Oisterwijkse Vennen_H9190</v>
      </c>
      <c r="L11290" s="36">
        <f>VLOOKUP(D11290,DATA!A:F,5,FALSE)</f>
        <v>1.3726988247862192E-2</v>
      </c>
      <c r="M11290" s="37">
        <f>VLOOKUP(D11290,DATA!A:F,6,FALSE)</f>
        <v>1285.5</v>
      </c>
      <c r="N11290" s="36">
        <f t="shared" si="1023"/>
        <v>86.887291462521304</v>
      </c>
      <c r="O11290" s="36">
        <f t="shared" si="1024"/>
        <v>86.890049592845827</v>
      </c>
      <c r="P11290" s="36">
        <f t="shared" si="1025"/>
        <v>2.7581303245227673E-3</v>
      </c>
      <c r="Q11290" s="36">
        <f t="shared" si="1026"/>
        <v>1.5776863461586352E-3</v>
      </c>
    </row>
    <row r="11291" spans="1:17" x14ac:dyDescent="0.3">
      <c r="A11291" s="29">
        <v>2850833</v>
      </c>
      <c r="B11291" s="1">
        <v>133</v>
      </c>
      <c r="C11291" s="1" t="s">
        <v>17</v>
      </c>
      <c r="D11291" s="1" t="s">
        <v>70</v>
      </c>
      <c r="E11291" s="1" t="s">
        <v>71</v>
      </c>
      <c r="F11291" s="47">
        <v>1071</v>
      </c>
      <c r="G11291" s="34">
        <v>1702.88</v>
      </c>
      <c r="H11291" s="1" t="s">
        <v>218</v>
      </c>
      <c r="I11291" s="34">
        <v>2.3646E-2</v>
      </c>
      <c r="J11291" s="34">
        <v>140.23648</v>
      </c>
      <c r="K11291" s="35" t="str">
        <f t="shared" si="1022"/>
        <v>Kampina &amp; Oisterwijkse Vennen_H9120</v>
      </c>
      <c r="L11291" s="36">
        <f>VLOOKUP(D11291,DATA!A:F,5,FALSE)</f>
        <v>1.3726988247862192E-2</v>
      </c>
      <c r="M11291" s="37">
        <f>VLOOKUP(D11291,DATA!A:F,6,FALSE)</f>
        <v>1285.5</v>
      </c>
      <c r="N11291" s="36">
        <f t="shared" si="1023"/>
        <v>99.676140022333072</v>
      </c>
      <c r="O11291" s="36">
        <f t="shared" si="1024"/>
        <v>99.676244786174635</v>
      </c>
      <c r="P11291" s="36">
        <f t="shared" si="1025"/>
        <v>1.0476384156277163E-4</v>
      </c>
      <c r="Q11291" s="36">
        <f t="shared" si="1026"/>
        <v>1.4691712372040793E-4</v>
      </c>
    </row>
    <row r="11292" spans="1:17" x14ac:dyDescent="0.3">
      <c r="A11292" s="29">
        <v>2850834</v>
      </c>
      <c r="B11292" s="1">
        <v>133</v>
      </c>
      <c r="C11292" s="1" t="s">
        <v>17</v>
      </c>
      <c r="D11292" s="1" t="s">
        <v>70</v>
      </c>
      <c r="E11292" s="1" t="s">
        <v>71</v>
      </c>
      <c r="F11292" s="47">
        <v>1071</v>
      </c>
      <c r="G11292" s="34">
        <v>1879.35</v>
      </c>
      <c r="H11292" s="1" t="s">
        <v>218</v>
      </c>
      <c r="I11292" s="34">
        <v>2.7108E-2</v>
      </c>
      <c r="J11292" s="34">
        <v>2436.5286000000001</v>
      </c>
      <c r="K11292" s="35" t="str">
        <f t="shared" si="1022"/>
        <v>Kampina &amp; Oisterwijkse Vennen_H9120</v>
      </c>
      <c r="L11292" s="36">
        <f>VLOOKUP(D11292,DATA!A:F,5,FALSE)</f>
        <v>1.3726988247862192E-2</v>
      </c>
      <c r="M11292" s="37">
        <f>VLOOKUP(D11292,DATA!A:F,6,FALSE)</f>
        <v>1285.5</v>
      </c>
      <c r="N11292" s="36">
        <f t="shared" si="1023"/>
        <v>99.97118588672663</v>
      </c>
      <c r="O11292" s="36">
        <f t="shared" si="1024"/>
        <v>99.971196603698417</v>
      </c>
      <c r="P11292" s="36">
        <f t="shared" si="1025"/>
        <v>1.0716971786450813E-5</v>
      </c>
      <c r="Q11292" s="36">
        <f t="shared" si="1026"/>
        <v>2.61122082630805E-4</v>
      </c>
    </row>
    <row r="11293" spans="1:17" x14ac:dyDescent="0.3">
      <c r="A11293" s="29">
        <v>2850834</v>
      </c>
      <c r="B11293" s="1">
        <v>133</v>
      </c>
      <c r="C11293" s="1" t="s">
        <v>17</v>
      </c>
      <c r="D11293" s="1" t="s">
        <v>22</v>
      </c>
      <c r="E11293" s="1" t="s">
        <v>23</v>
      </c>
      <c r="F11293" s="47">
        <v>1857</v>
      </c>
      <c r="G11293" s="34">
        <v>1879.35</v>
      </c>
      <c r="H11293" s="1" t="s">
        <v>218</v>
      </c>
      <c r="I11293" s="34">
        <v>2.7108E-2</v>
      </c>
      <c r="J11293" s="34">
        <v>765.18740000000003</v>
      </c>
      <c r="K11293" s="35" t="str">
        <f t="shared" si="1022"/>
        <v>Kampina &amp; Oisterwijkse Vennen_H91E0C</v>
      </c>
      <c r="L11293" s="36">
        <f>VLOOKUP(D11293,DATA!A:F,5,FALSE)</f>
        <v>6.9280917156857415E-3</v>
      </c>
      <c r="M11293" s="37">
        <f>VLOOKUP(D11293,DATA!A:F,6,FALSE)</f>
        <v>2282</v>
      </c>
      <c r="N11293" s="36">
        <f t="shared" si="1023"/>
        <v>5.7888977579890462</v>
      </c>
      <c r="O11293" s="36">
        <f t="shared" si="1024"/>
        <v>5.7899221003423644</v>
      </c>
      <c r="P11293" s="36">
        <f t="shared" si="1025"/>
        <v>1.0243423533182749E-3</v>
      </c>
      <c r="Q11293" s="36">
        <f t="shared" si="1026"/>
        <v>7.8381386204549215E-3</v>
      </c>
    </row>
    <row r="11294" spans="1:17" x14ac:dyDescent="0.3">
      <c r="A11294" s="29">
        <v>2852324</v>
      </c>
      <c r="B11294" s="1">
        <v>133</v>
      </c>
      <c r="C11294" s="1" t="s">
        <v>17</v>
      </c>
      <c r="D11294" s="1" t="s">
        <v>70</v>
      </c>
      <c r="E11294" s="1" t="s">
        <v>71</v>
      </c>
      <c r="F11294" s="47">
        <v>1071</v>
      </c>
      <c r="G11294" s="34">
        <v>1536.36</v>
      </c>
      <c r="H11294" s="1" t="s">
        <v>218</v>
      </c>
      <c r="I11294" s="34">
        <v>8.7317999999999996E-3</v>
      </c>
      <c r="J11294" s="34">
        <v>229.30839</v>
      </c>
      <c r="K11294" s="35" t="str">
        <f t="shared" si="1022"/>
        <v>Kampina &amp; Oisterwijkse Vennen_H9120</v>
      </c>
      <c r="L11294" s="36">
        <f>VLOOKUP(D11294,DATA!A:F,5,FALSE)</f>
        <v>1.3726988247862192E-2</v>
      </c>
      <c r="M11294" s="37">
        <f>VLOOKUP(D11294,DATA!A:F,6,FALSE)</f>
        <v>1285.5</v>
      </c>
      <c r="N11294" s="36">
        <f t="shared" si="1023"/>
        <v>96.903827276439927</v>
      </c>
      <c r="O11294" s="36">
        <f t="shared" si="1024"/>
        <v>96.904186877312085</v>
      </c>
      <c r="P11294" s="36">
        <f t="shared" si="1025"/>
        <v>3.5960087215869407E-4</v>
      </c>
      <c r="Q11294" s="36">
        <f t="shared" si="1026"/>
        <v>8.2459497037305968E-4</v>
      </c>
    </row>
    <row r="11295" spans="1:17" x14ac:dyDescent="0.3">
      <c r="A11295" s="29">
        <v>2852329</v>
      </c>
      <c r="B11295" s="1">
        <v>133</v>
      </c>
      <c r="C11295" s="1" t="s">
        <v>17</v>
      </c>
      <c r="D11295" s="1" t="s">
        <v>57</v>
      </c>
      <c r="E11295" s="1" t="s">
        <v>58</v>
      </c>
      <c r="F11295" s="47">
        <v>714</v>
      </c>
      <c r="G11295" s="34">
        <v>1906.07</v>
      </c>
      <c r="H11295" s="1" t="s">
        <v>218</v>
      </c>
      <c r="I11295" s="34">
        <v>1.4041E-2</v>
      </c>
      <c r="J11295" s="34">
        <v>729.16444999999999</v>
      </c>
      <c r="K11295" s="35" t="str">
        <f t="shared" si="1022"/>
        <v>Kampina &amp; Oisterwijkse Vennen_H3160</v>
      </c>
      <c r="L11295" s="36">
        <f>VLOOKUP(D11295,DATA!A:F,5,FALSE)</f>
        <v>1.0986712608830001E-2</v>
      </c>
      <c r="M11295" s="37">
        <f>VLOOKUP(D11295,DATA!A:F,6,FALSE)</f>
        <v>982</v>
      </c>
      <c r="N11295" s="36">
        <f t="shared" si="1023"/>
        <v>99.996102267528656</v>
      </c>
      <c r="O11295" s="36">
        <f t="shared" si="1024"/>
        <v>99.996102868740323</v>
      </c>
      <c r="P11295" s="36">
        <f t="shared" si="1025"/>
        <v>6.0121166711724072E-7</v>
      </c>
      <c r="Q11295" s="36">
        <f t="shared" si="1026"/>
        <v>4.3838217458712588E-6</v>
      </c>
    </row>
    <row r="11296" spans="1:17" x14ac:dyDescent="0.3">
      <c r="A11296" s="29">
        <v>2852332</v>
      </c>
      <c r="B11296" s="1">
        <v>133</v>
      </c>
      <c r="C11296" s="1" t="s">
        <v>17</v>
      </c>
      <c r="D11296" s="1" t="s">
        <v>31</v>
      </c>
      <c r="E11296" s="1" t="s">
        <v>32</v>
      </c>
      <c r="F11296" s="47">
        <v>1786</v>
      </c>
      <c r="G11296" s="34">
        <v>1973.16</v>
      </c>
      <c r="H11296" s="1" t="s">
        <v>218</v>
      </c>
      <c r="I11296" s="34">
        <v>1.6211E-2</v>
      </c>
      <c r="J11296" s="34">
        <v>184.34137000000001</v>
      </c>
      <c r="K11296" s="35" t="str">
        <f t="shared" si="1022"/>
        <v>Kampina &amp; Oisterwijkse Vennen_Lg03</v>
      </c>
      <c r="L11296" s="36">
        <f>VLOOKUP(D11296,DATA!A:F,5,FALSE)</f>
        <v>6.9280917156857415E-3</v>
      </c>
      <c r="M11296" s="37">
        <f>VLOOKUP(D11296,DATA!A:F,6,FALSE)</f>
        <v>2211</v>
      </c>
      <c r="N11296" s="36">
        <f t="shared" si="1023"/>
        <v>16.140957560072362</v>
      </c>
      <c r="O11296" s="36">
        <f t="shared" si="1024"/>
        <v>16.142477824535394</v>
      </c>
      <c r="P11296" s="36">
        <f t="shared" si="1025"/>
        <v>1.5202644630321061E-3</v>
      </c>
      <c r="Q11296" s="36">
        <f t="shared" si="1026"/>
        <v>2.8024763387765276E-3</v>
      </c>
    </row>
    <row r="11297" spans="1:17" x14ac:dyDescent="0.3">
      <c r="A11297" s="29">
        <v>2852334</v>
      </c>
      <c r="B11297" s="1">
        <v>133</v>
      </c>
      <c r="C11297" s="1" t="s">
        <v>17</v>
      </c>
      <c r="D11297" s="1" t="s">
        <v>53</v>
      </c>
      <c r="E11297" s="1" t="s">
        <v>54</v>
      </c>
      <c r="F11297" s="47">
        <v>714</v>
      </c>
      <c r="G11297" s="34">
        <v>1791.98</v>
      </c>
      <c r="H11297" s="1" t="s">
        <v>218</v>
      </c>
      <c r="I11297" s="34">
        <v>1.4508999999999999E-2</v>
      </c>
      <c r="J11297" s="34">
        <v>7756.3975</v>
      </c>
      <c r="K11297" s="35" t="str">
        <f t="shared" si="1022"/>
        <v>Kampina &amp; Oisterwijkse Vennen_H4030</v>
      </c>
      <c r="L11297" s="36">
        <f>VLOOKUP(D11297,DATA!A:F,5,FALSE)</f>
        <v>1.0986712608830001E-2</v>
      </c>
      <c r="M11297" s="37">
        <f>VLOOKUP(D11297,DATA!A:F,6,FALSE)</f>
        <v>982</v>
      </c>
      <c r="N11297" s="36">
        <f t="shared" si="1023"/>
        <v>99.986349563865161</v>
      </c>
      <c r="O11297" s="36">
        <f t="shared" si="1024"/>
        <v>99.986351739359122</v>
      </c>
      <c r="P11297" s="36">
        <f t="shared" si="1025"/>
        <v>2.1754939609763824E-6</v>
      </c>
      <c r="Q11297" s="36">
        <f t="shared" si="1026"/>
        <v>1.6873995920182311E-4</v>
      </c>
    </row>
    <row r="11298" spans="1:17" x14ac:dyDescent="0.3">
      <c r="A11298" s="29">
        <v>2852335</v>
      </c>
      <c r="B11298" s="1">
        <v>133</v>
      </c>
      <c r="C11298" s="1" t="s">
        <v>17</v>
      </c>
      <c r="D11298" s="1" t="s">
        <v>53</v>
      </c>
      <c r="E11298" s="1" t="s">
        <v>54</v>
      </c>
      <c r="F11298" s="47">
        <v>714</v>
      </c>
      <c r="G11298" s="34">
        <v>1508.07</v>
      </c>
      <c r="H11298" s="1" t="s">
        <v>218</v>
      </c>
      <c r="I11298" s="34">
        <v>1.12278E-2</v>
      </c>
      <c r="J11298" s="34">
        <v>1870.8694</v>
      </c>
      <c r="K11298" s="35" t="str">
        <f t="shared" si="1022"/>
        <v>Kampina &amp; Oisterwijkse Vennen_H4030</v>
      </c>
      <c r="L11298" s="36">
        <f>VLOOKUP(D11298,DATA!A:F,5,FALSE)</f>
        <v>1.0986712608830001E-2</v>
      </c>
      <c r="M11298" s="37">
        <f>VLOOKUP(D11298,DATA!A:F,6,FALSE)</f>
        <v>982</v>
      </c>
      <c r="N11298" s="36">
        <f t="shared" si="1023"/>
        <v>99.692011966509298</v>
      </c>
      <c r="O11298" s="36">
        <f t="shared" si="1024"/>
        <v>99.692049839536054</v>
      </c>
      <c r="P11298" s="36">
        <f t="shared" si="1025"/>
        <v>3.7873026755619321E-5</v>
      </c>
      <c r="Q11298" s="36">
        <f t="shared" si="1026"/>
        <v>7.085548684246947E-4</v>
      </c>
    </row>
    <row r="11299" spans="1:17" x14ac:dyDescent="0.3">
      <c r="A11299" s="29">
        <v>2852337</v>
      </c>
      <c r="B11299" s="1">
        <v>133</v>
      </c>
      <c r="C11299" s="1" t="s">
        <v>17</v>
      </c>
      <c r="D11299" s="1" t="s">
        <v>85</v>
      </c>
      <c r="E11299" s="1" t="s">
        <v>60</v>
      </c>
      <c r="F11299" s="47">
        <v>1071</v>
      </c>
      <c r="G11299" s="34">
        <v>1513.38</v>
      </c>
      <c r="H11299" s="1" t="s">
        <v>218</v>
      </c>
      <c r="I11299" s="34">
        <v>1.15806E-2</v>
      </c>
      <c r="J11299" s="34">
        <v>1636.4921999999999</v>
      </c>
      <c r="K11299" s="35" t="str">
        <f t="shared" si="1022"/>
        <v>Kampina &amp; Oisterwijkse Vennen_ZGH9190</v>
      </c>
      <c r="L11299" s="36">
        <f>VLOOKUP(D11299,DATA!A:F,5,FALSE)</f>
        <v>1.3726988247862192E-2</v>
      </c>
      <c r="M11299" s="37">
        <f>VLOOKUP(D11299,DATA!A:F,6,FALSE)</f>
        <v>1285.5</v>
      </c>
      <c r="N11299" s="36">
        <f t="shared" si="1023"/>
        <v>95.803732001581039</v>
      </c>
      <c r="O11299" s="36">
        <f t="shared" si="1024"/>
        <v>95.804371030254075</v>
      </c>
      <c r="P11299" s="36">
        <f t="shared" si="1025"/>
        <v>6.3902867303511357E-4</v>
      </c>
      <c r="Q11299" s="36">
        <f t="shared" si="1026"/>
        <v>1.0457654389983135E-2</v>
      </c>
    </row>
    <row r="11300" spans="1:17" x14ac:dyDescent="0.3">
      <c r="A11300" s="29">
        <v>2852349</v>
      </c>
      <c r="B11300" s="1">
        <v>133</v>
      </c>
      <c r="C11300" s="1" t="s">
        <v>17</v>
      </c>
      <c r="D11300" s="1" t="s">
        <v>53</v>
      </c>
      <c r="E11300" s="1" t="s">
        <v>54</v>
      </c>
      <c r="F11300" s="47">
        <v>714</v>
      </c>
      <c r="G11300" s="34">
        <v>1245.7</v>
      </c>
      <c r="H11300" s="1" t="s">
        <v>218</v>
      </c>
      <c r="I11300" s="34">
        <v>1.14702E-2</v>
      </c>
      <c r="J11300" s="34">
        <v>132.41919999999999</v>
      </c>
      <c r="K11300" s="35" t="str">
        <f t="shared" si="1022"/>
        <v>Kampina &amp; Oisterwijkse Vennen_H4030</v>
      </c>
      <c r="L11300" s="36">
        <f>VLOOKUP(D11300,DATA!A:F,5,FALSE)</f>
        <v>1.0986712608830001E-2</v>
      </c>
      <c r="M11300" s="37">
        <f>VLOOKUP(D11300,DATA!A:F,6,FALSE)</f>
        <v>982</v>
      </c>
      <c r="N11300" s="36">
        <f t="shared" si="1023"/>
        <v>94.770765669981614</v>
      </c>
      <c r="O11300" s="36">
        <f t="shared" si="1024"/>
        <v>94.771390161788787</v>
      </c>
      <c r="P11300" s="36">
        <f t="shared" si="1025"/>
        <v>6.2449180717294439E-4</v>
      </c>
      <c r="Q11300" s="36">
        <f t="shared" si="1026"/>
        <v>8.269470551239555E-4</v>
      </c>
    </row>
    <row r="11301" spans="1:17" x14ac:dyDescent="0.3">
      <c r="A11301" s="29">
        <v>2852349</v>
      </c>
      <c r="B11301" s="1">
        <v>133</v>
      </c>
      <c r="C11301" s="1" t="s">
        <v>17</v>
      </c>
      <c r="D11301" s="1" t="s">
        <v>51</v>
      </c>
      <c r="E11301" s="1" t="s">
        <v>52</v>
      </c>
      <c r="F11301" s="47">
        <v>1000</v>
      </c>
      <c r="G11301" s="34">
        <v>1245.7</v>
      </c>
      <c r="H11301" s="1" t="s">
        <v>218</v>
      </c>
      <c r="I11301" s="34">
        <v>1.14702E-2</v>
      </c>
      <c r="J11301" s="34">
        <v>3321.2822000000001</v>
      </c>
      <c r="K11301" s="35" t="str">
        <f t="shared" si="1022"/>
        <v>Kampina &amp; Oisterwijkse Vennen_Lg09</v>
      </c>
      <c r="L11301" s="36">
        <f>VLOOKUP(D11301,DATA!A:F,5,FALSE)</f>
        <v>8.4126827976184013E-3</v>
      </c>
      <c r="M11301" s="37">
        <f>VLOOKUP(D11301,DATA!A:F,6,FALSE)</f>
        <v>1350</v>
      </c>
      <c r="N11301" s="36">
        <f t="shared" si="1023"/>
        <v>29.370797042162369</v>
      </c>
      <c r="O11301" s="36">
        <f t="shared" si="1024"/>
        <v>29.372798812211773</v>
      </c>
      <c r="P11301" s="36">
        <f t="shared" si="1025"/>
        <v>2.0017700494037172E-3</v>
      </c>
      <c r="Q11301" s="36">
        <f t="shared" si="1026"/>
        <v>6.6484432335776861E-2</v>
      </c>
    </row>
    <row r="11302" spans="1:17" x14ac:dyDescent="0.3">
      <c r="A11302" s="29">
        <v>2852349</v>
      </c>
      <c r="B11302" s="1">
        <v>133</v>
      </c>
      <c r="C11302" s="1" t="s">
        <v>17</v>
      </c>
      <c r="D11302" s="1" t="s">
        <v>89</v>
      </c>
      <c r="E11302" s="1" t="s">
        <v>54</v>
      </c>
      <c r="F11302" s="47">
        <v>714</v>
      </c>
      <c r="G11302" s="34">
        <v>1245.7</v>
      </c>
      <c r="H11302" s="1" t="s">
        <v>218</v>
      </c>
      <c r="I11302" s="34">
        <v>1.14702E-2</v>
      </c>
      <c r="J11302" s="34">
        <v>1790.3451</v>
      </c>
      <c r="K11302" s="35" t="str">
        <f t="shared" si="1022"/>
        <v>Kampina &amp; Oisterwijkse Vennen_L4030</v>
      </c>
      <c r="L11302" s="36">
        <f>VLOOKUP(D11302,DATA!A:F,5,FALSE)</f>
        <v>1.0986712608830001E-2</v>
      </c>
      <c r="M11302" s="37">
        <f>VLOOKUP(D11302,DATA!A:F,6,FALSE)</f>
        <v>982</v>
      </c>
      <c r="N11302" s="36">
        <f t="shared" si="1023"/>
        <v>94.770765669981614</v>
      </c>
      <c r="O11302" s="36">
        <f t="shared" si="1024"/>
        <v>94.771390161788787</v>
      </c>
      <c r="P11302" s="36">
        <f t="shared" si="1025"/>
        <v>6.2449180717294439E-4</v>
      </c>
      <c r="Q11302" s="36">
        <f t="shared" si="1026"/>
        <v>1.118055846962226E-2</v>
      </c>
    </row>
    <row r="11303" spans="1:17" x14ac:dyDescent="0.3">
      <c r="A11303" s="29">
        <v>2852350</v>
      </c>
      <c r="B11303" s="1">
        <v>133</v>
      </c>
      <c r="C11303" s="1" t="s">
        <v>17</v>
      </c>
      <c r="D11303" s="1" t="s">
        <v>51</v>
      </c>
      <c r="E11303" s="1" t="s">
        <v>52</v>
      </c>
      <c r="F11303" s="47">
        <v>1000</v>
      </c>
      <c r="G11303" s="34">
        <v>1043.94</v>
      </c>
      <c r="H11303" s="1" t="s">
        <v>218</v>
      </c>
      <c r="I11303" s="34">
        <v>9.9085000000000006E-3</v>
      </c>
      <c r="J11303" s="34">
        <v>29.134806000000001</v>
      </c>
      <c r="K11303" s="35" t="str">
        <f t="shared" si="1022"/>
        <v>Kampina &amp; Oisterwijkse Vennen_Lg09</v>
      </c>
      <c r="L11303" s="36">
        <f>VLOOKUP(D11303,DATA!A:F,5,FALSE)</f>
        <v>8.4126827976184013E-3</v>
      </c>
      <c r="M11303" s="37">
        <f>VLOOKUP(D11303,DATA!A:F,6,FALSE)</f>
        <v>1350</v>
      </c>
      <c r="N11303" s="36">
        <f t="shared" si="1023"/>
        <v>7.0778905105118284</v>
      </c>
      <c r="O11303" s="36">
        <f t="shared" si="1024"/>
        <v>7.0784387633225512</v>
      </c>
      <c r="P11303" s="36">
        <f t="shared" si="1025"/>
        <v>5.4825281072279353E-4</v>
      </c>
      <c r="Q11303" s="36">
        <f t="shared" si="1026"/>
        <v>1.5973239279363312E-4</v>
      </c>
    </row>
    <row r="11304" spans="1:17" x14ac:dyDescent="0.3">
      <c r="A11304" s="29">
        <v>2852350</v>
      </c>
      <c r="B11304" s="1">
        <v>133</v>
      </c>
      <c r="C11304" s="1" t="s">
        <v>17</v>
      </c>
      <c r="D11304" s="1" t="s">
        <v>89</v>
      </c>
      <c r="E11304" s="1" t="s">
        <v>54</v>
      </c>
      <c r="F11304" s="47">
        <v>714</v>
      </c>
      <c r="G11304" s="34">
        <v>1043.94</v>
      </c>
      <c r="H11304" s="1" t="s">
        <v>218</v>
      </c>
      <c r="I11304" s="34">
        <v>9.9085000000000006E-3</v>
      </c>
      <c r="J11304" s="34">
        <v>8967.0630000000001</v>
      </c>
      <c r="K11304" s="35" t="str">
        <f t="shared" si="1022"/>
        <v>Kampina &amp; Oisterwijkse Vennen_L4030</v>
      </c>
      <c r="L11304" s="36">
        <f>VLOOKUP(D11304,DATA!A:F,5,FALSE)</f>
        <v>1.0986712608830001E-2</v>
      </c>
      <c r="M11304" s="37">
        <f>VLOOKUP(D11304,DATA!A:F,6,FALSE)</f>
        <v>982</v>
      </c>
      <c r="N11304" s="36">
        <f t="shared" si="1023"/>
        <v>66.385407198972814</v>
      </c>
      <c r="O11304" s="36">
        <f t="shared" si="1024"/>
        <v>66.387836427705025</v>
      </c>
      <c r="P11304" s="36">
        <f t="shared" si="1025"/>
        <v>2.4292287322111861E-3</v>
      </c>
      <c r="Q11304" s="36">
        <f t="shared" si="1026"/>
        <v>0.21783047083147836</v>
      </c>
    </row>
    <row r="11305" spans="1:17" x14ac:dyDescent="0.3">
      <c r="A11305" s="29">
        <v>2852351</v>
      </c>
      <c r="B11305" s="1">
        <v>133</v>
      </c>
      <c r="C11305" s="1" t="s">
        <v>17</v>
      </c>
      <c r="D11305" s="1" t="s">
        <v>51</v>
      </c>
      <c r="E11305" s="1" t="s">
        <v>52</v>
      </c>
      <c r="F11305" s="47">
        <v>1000</v>
      </c>
      <c r="G11305" s="34">
        <v>1019.91</v>
      </c>
      <c r="H11305" s="1" t="s">
        <v>218</v>
      </c>
      <c r="I11305" s="34">
        <v>1.00537E-2</v>
      </c>
      <c r="J11305" s="34">
        <v>1689.7722000000001</v>
      </c>
      <c r="K11305" s="35" t="str">
        <f t="shared" si="1022"/>
        <v>Kampina &amp; Oisterwijkse Vennen_Lg09</v>
      </c>
      <c r="L11305" s="36">
        <f>VLOOKUP(D11305,DATA!A:F,5,FALSE)</f>
        <v>8.4126827976184013E-3</v>
      </c>
      <c r="M11305" s="37">
        <f>VLOOKUP(D11305,DATA!A:F,6,FALSE)</f>
        <v>1350</v>
      </c>
      <c r="N11305" s="36">
        <f t="shared" si="1023"/>
        <v>5.8582954238076184</v>
      </c>
      <c r="O11305" s="36">
        <f t="shared" si="1024"/>
        <v>5.8587619005292986</v>
      </c>
      <c r="P11305" s="36">
        <f t="shared" si="1025"/>
        <v>4.6647672168020904E-4</v>
      </c>
      <c r="Q11305" s="36">
        <f t="shared" si="1026"/>
        <v>7.8823939624235468E-3</v>
      </c>
    </row>
    <row r="11306" spans="1:17" x14ac:dyDescent="0.3">
      <c r="A11306" s="29">
        <v>2852351</v>
      </c>
      <c r="B11306" s="1">
        <v>133</v>
      </c>
      <c r="C11306" s="1" t="s">
        <v>17</v>
      </c>
      <c r="D11306" s="1" t="s">
        <v>89</v>
      </c>
      <c r="E11306" s="1" t="s">
        <v>54</v>
      </c>
      <c r="F11306" s="47">
        <v>714</v>
      </c>
      <c r="G11306" s="34">
        <v>1019.91</v>
      </c>
      <c r="H11306" s="1" t="s">
        <v>218</v>
      </c>
      <c r="I11306" s="34">
        <v>1.00537E-2</v>
      </c>
      <c r="J11306" s="34">
        <v>5463.6724000000004</v>
      </c>
      <c r="K11306" s="35" t="str">
        <f t="shared" si="1022"/>
        <v>Kampina &amp; Oisterwijkse Vennen_L4030</v>
      </c>
      <c r="L11306" s="36">
        <f>VLOOKUP(D11306,DATA!A:F,5,FALSE)</f>
        <v>1.0986712608830001E-2</v>
      </c>
      <c r="M11306" s="37">
        <f>VLOOKUP(D11306,DATA!A:F,6,FALSE)</f>
        <v>982</v>
      </c>
      <c r="N11306" s="36">
        <f t="shared" si="1023"/>
        <v>60.264693064394606</v>
      </c>
      <c r="O11306" s="36">
        <f t="shared" si="1024"/>
        <v>60.267338080268573</v>
      </c>
      <c r="P11306" s="36">
        <f t="shared" si="1025"/>
        <v>2.6450158739663721E-3</v>
      </c>
      <c r="Q11306" s="36">
        <f t="shared" si="1026"/>
        <v>0.14451500228151948</v>
      </c>
    </row>
    <row r="11307" spans="1:17" x14ac:dyDescent="0.3">
      <c r="A11307" s="29">
        <v>2852352</v>
      </c>
      <c r="B11307" s="1">
        <v>133</v>
      </c>
      <c r="C11307" s="1" t="s">
        <v>17</v>
      </c>
      <c r="D11307" s="1" t="s">
        <v>53</v>
      </c>
      <c r="E11307" s="1" t="s">
        <v>54</v>
      </c>
      <c r="F11307" s="47">
        <v>714</v>
      </c>
      <c r="G11307" s="34">
        <v>1157.32</v>
      </c>
      <c r="H11307" s="1" t="s">
        <v>218</v>
      </c>
      <c r="I11307" s="34">
        <v>1.1671900000000001E-2</v>
      </c>
      <c r="J11307" s="34">
        <v>1508.1339</v>
      </c>
      <c r="K11307" s="35" t="str">
        <f t="shared" si="1022"/>
        <v>Kampina &amp; Oisterwijkse Vennen_H4030</v>
      </c>
      <c r="L11307" s="36">
        <f>VLOOKUP(D11307,DATA!A:F,5,FALSE)</f>
        <v>1.0986712608830001E-2</v>
      </c>
      <c r="M11307" s="37">
        <f>VLOOKUP(D11307,DATA!A:F,6,FALSE)</f>
        <v>982</v>
      </c>
      <c r="N11307" s="36">
        <f t="shared" si="1023"/>
        <v>87.282716093235521</v>
      </c>
      <c r="O11307" s="36">
        <f t="shared" si="1024"/>
        <v>87.284139441505687</v>
      </c>
      <c r="P11307" s="36">
        <f t="shared" si="1025"/>
        <v>1.4233482701655475E-3</v>
      </c>
      <c r="Q11307" s="36">
        <f t="shared" si="1026"/>
        <v>2.1465997777430208E-2</v>
      </c>
    </row>
    <row r="11308" spans="1:17" x14ac:dyDescent="0.3">
      <c r="A11308" s="29">
        <v>2852352</v>
      </c>
      <c r="B11308" s="1">
        <v>133</v>
      </c>
      <c r="C11308" s="1" t="s">
        <v>17</v>
      </c>
      <c r="D11308" s="1" t="s">
        <v>59</v>
      </c>
      <c r="E11308" s="1" t="s">
        <v>60</v>
      </c>
      <c r="F11308" s="47">
        <v>1071</v>
      </c>
      <c r="G11308" s="34">
        <v>1157.32</v>
      </c>
      <c r="H11308" s="1" t="s">
        <v>218</v>
      </c>
      <c r="I11308" s="34">
        <v>1.1671900000000001E-2</v>
      </c>
      <c r="J11308" s="34">
        <v>1270.0138999999999</v>
      </c>
      <c r="K11308" s="35" t="str">
        <f t="shared" si="1022"/>
        <v>Kampina &amp; Oisterwijkse Vennen_H9190</v>
      </c>
      <c r="L11308" s="36">
        <f>VLOOKUP(D11308,DATA!A:F,5,FALSE)</f>
        <v>1.3726988247862192E-2</v>
      </c>
      <c r="M11308" s="37">
        <f>VLOOKUP(D11308,DATA!A:F,6,FALSE)</f>
        <v>1285.5</v>
      </c>
      <c r="N11308" s="36">
        <f t="shared" si="1023"/>
        <v>14.684979587535427</v>
      </c>
      <c r="O11308" s="36">
        <f t="shared" si="1024"/>
        <v>14.686987016744325</v>
      </c>
      <c r="P11308" s="36">
        <f t="shared" si="1025"/>
        <v>2.0074292088985146E-3</v>
      </c>
      <c r="Q11308" s="36">
        <f t="shared" si="1026"/>
        <v>2.5494629985671171E-2</v>
      </c>
    </row>
    <row r="11309" spans="1:17" x14ac:dyDescent="0.3">
      <c r="A11309" s="29">
        <v>2852352</v>
      </c>
      <c r="B11309" s="1">
        <v>133</v>
      </c>
      <c r="C11309" s="1" t="s">
        <v>17</v>
      </c>
      <c r="D11309" s="1" t="s">
        <v>51</v>
      </c>
      <c r="E11309" s="1" t="s">
        <v>52</v>
      </c>
      <c r="F11309" s="47">
        <v>1000</v>
      </c>
      <c r="G11309" s="34">
        <v>1157.32</v>
      </c>
      <c r="H11309" s="1" t="s">
        <v>218</v>
      </c>
      <c r="I11309" s="34">
        <v>1.1671900000000001E-2</v>
      </c>
      <c r="J11309" s="34">
        <v>3048.4821999999999</v>
      </c>
      <c r="K11309" s="35" t="str">
        <f t="shared" si="1022"/>
        <v>Kampina &amp; Oisterwijkse Vennen_Lg09</v>
      </c>
      <c r="L11309" s="36">
        <f>VLOOKUP(D11309,DATA!A:F,5,FALSE)</f>
        <v>8.4126827976184013E-3</v>
      </c>
      <c r="M11309" s="37">
        <f>VLOOKUP(D11309,DATA!A:F,6,FALSE)</f>
        <v>1350</v>
      </c>
      <c r="N11309" s="36">
        <f t="shared" si="1023"/>
        <v>16.50731066939203</v>
      </c>
      <c r="O11309" s="36">
        <f t="shared" si="1024"/>
        <v>16.508664034980285</v>
      </c>
      <c r="P11309" s="36">
        <f t="shared" si="1025"/>
        <v>1.353365588254718E-3</v>
      </c>
      <c r="Q11309" s="36">
        <f t="shared" si="1026"/>
        <v>4.1257109058870374E-2</v>
      </c>
    </row>
    <row r="11310" spans="1:17" x14ac:dyDescent="0.3">
      <c r="A11310" s="29">
        <v>2852352</v>
      </c>
      <c r="B11310" s="1">
        <v>133</v>
      </c>
      <c r="C11310" s="1" t="s">
        <v>17</v>
      </c>
      <c r="D11310" s="1" t="s">
        <v>89</v>
      </c>
      <c r="E11310" s="1" t="s">
        <v>54</v>
      </c>
      <c r="F11310" s="47">
        <v>714</v>
      </c>
      <c r="G11310" s="34">
        <v>1157.32</v>
      </c>
      <c r="H11310" s="1" t="s">
        <v>218</v>
      </c>
      <c r="I11310" s="34">
        <v>1.1671900000000001E-2</v>
      </c>
      <c r="J11310" s="34">
        <v>3631.4926999999998</v>
      </c>
      <c r="K11310" s="35" t="str">
        <f t="shared" si="1022"/>
        <v>Kampina &amp; Oisterwijkse Vennen_L4030</v>
      </c>
      <c r="L11310" s="36">
        <f>VLOOKUP(D11310,DATA!A:F,5,FALSE)</f>
        <v>1.0986712608830001E-2</v>
      </c>
      <c r="M11310" s="37">
        <f>VLOOKUP(D11310,DATA!A:F,6,FALSE)</f>
        <v>982</v>
      </c>
      <c r="N11310" s="36">
        <f t="shared" si="1023"/>
        <v>87.282716093235521</v>
      </c>
      <c r="O11310" s="36">
        <f t="shared" si="1024"/>
        <v>87.284139441505687</v>
      </c>
      <c r="P11310" s="36">
        <f t="shared" si="1025"/>
        <v>1.4233482701655475E-3</v>
      </c>
      <c r="Q11310" s="36">
        <f t="shared" si="1026"/>
        <v>5.1688788526638135E-2</v>
      </c>
    </row>
    <row r="11311" spans="1:17" x14ac:dyDescent="0.3">
      <c r="A11311" s="29">
        <v>2852353</v>
      </c>
      <c r="B11311" s="1">
        <v>133</v>
      </c>
      <c r="C11311" s="1" t="s">
        <v>17</v>
      </c>
      <c r="D11311" s="1" t="s">
        <v>59</v>
      </c>
      <c r="E11311" s="1" t="s">
        <v>60</v>
      </c>
      <c r="F11311" s="47">
        <v>1071</v>
      </c>
      <c r="G11311" s="34">
        <v>1196.6300000000001</v>
      </c>
      <c r="H11311" s="1" t="s">
        <v>218</v>
      </c>
      <c r="I11311" s="34">
        <v>1.24084E-2</v>
      </c>
      <c r="J11311" s="34">
        <v>86.743769999999998</v>
      </c>
      <c r="K11311" s="35" t="str">
        <f t="shared" si="1022"/>
        <v>Kampina &amp; Oisterwijkse Vennen_H9190</v>
      </c>
      <c r="L11311" s="36">
        <f>VLOOKUP(D11311,DATA!A:F,5,FALSE)</f>
        <v>1.3726988247862192E-2</v>
      </c>
      <c r="M11311" s="37">
        <f>VLOOKUP(D11311,DATA!A:F,6,FALSE)</f>
        <v>1285.5</v>
      </c>
      <c r="N11311" s="36">
        <f t="shared" si="1023"/>
        <v>22.795097894267169</v>
      </c>
      <c r="O11311" s="36">
        <f t="shared" si="1024"/>
        <v>22.79809565874411</v>
      </c>
      <c r="P11311" s="36">
        <f t="shared" si="1025"/>
        <v>2.9977644769410006E-3</v>
      </c>
      <c r="Q11311" s="36">
        <f t="shared" si="1026"/>
        <v>2.6003739230194044E-3</v>
      </c>
    </row>
    <row r="11312" spans="1:17" x14ac:dyDescent="0.3">
      <c r="A11312" s="29">
        <v>2852353</v>
      </c>
      <c r="B11312" s="1">
        <v>133</v>
      </c>
      <c r="C11312" s="1" t="s">
        <v>17</v>
      </c>
      <c r="D11312" s="1" t="s">
        <v>89</v>
      </c>
      <c r="E11312" s="1" t="s">
        <v>54</v>
      </c>
      <c r="F11312" s="47">
        <v>714</v>
      </c>
      <c r="G11312" s="34">
        <v>1196.6300000000001</v>
      </c>
      <c r="H11312" s="1" t="s">
        <v>218</v>
      </c>
      <c r="I11312" s="34">
        <v>1.24084E-2</v>
      </c>
      <c r="J11312" s="34">
        <v>8172.7837</v>
      </c>
      <c r="K11312" s="35" t="str">
        <f t="shared" si="1022"/>
        <v>Kampina &amp; Oisterwijkse Vennen_L4030</v>
      </c>
      <c r="L11312" s="36">
        <f>VLOOKUP(D11312,DATA!A:F,5,FALSE)</f>
        <v>1.0986712608830001E-2</v>
      </c>
      <c r="M11312" s="37">
        <f>VLOOKUP(D11312,DATA!A:F,6,FALSE)</f>
        <v>982</v>
      </c>
      <c r="N11312" s="36">
        <f t="shared" si="1023"/>
        <v>91.357418191944788</v>
      </c>
      <c r="O11312" s="36">
        <f t="shared" si="1024"/>
        <v>91.358494524261374</v>
      </c>
      <c r="P11312" s="36">
        <f t="shared" si="1025"/>
        <v>1.0763323165861038E-3</v>
      </c>
      <c r="Q11312" s="36">
        <f t="shared" si="1026"/>
        <v>8.7966312127781485E-2</v>
      </c>
    </row>
    <row r="11313" spans="1:17" x14ac:dyDescent="0.3">
      <c r="A11313" s="29">
        <v>2852354</v>
      </c>
      <c r="B11313" s="1">
        <v>133</v>
      </c>
      <c r="C11313" s="1" t="s">
        <v>17</v>
      </c>
      <c r="D11313" s="1" t="s">
        <v>43</v>
      </c>
      <c r="E11313" s="1" t="s">
        <v>44</v>
      </c>
      <c r="F11313" s="47">
        <v>1071</v>
      </c>
      <c r="G11313" s="34">
        <v>1238.45</v>
      </c>
      <c r="H11313" s="1" t="s">
        <v>218</v>
      </c>
      <c r="I11313" s="34">
        <v>1.2941599999999999E-2</v>
      </c>
      <c r="J11313" s="34">
        <v>1673.8072999999999</v>
      </c>
      <c r="K11313" s="35" t="str">
        <f t="shared" si="1022"/>
        <v>Kampina &amp; Oisterwijkse Vennen_H7150</v>
      </c>
      <c r="L11313" s="36">
        <f>VLOOKUP(D11313,DATA!A:F,5,FALSE)</f>
        <v>1.3726988247862192E-2</v>
      </c>
      <c r="M11313" s="37">
        <f>VLOOKUP(D11313,DATA!A:F,6,FALSE)</f>
        <v>1285.5</v>
      </c>
      <c r="N11313" s="36">
        <f t="shared" si="1023"/>
        <v>34.392425634952609</v>
      </c>
      <c r="O11313" s="36">
        <f t="shared" si="1024"/>
        <v>34.39643422887066</v>
      </c>
      <c r="P11313" s="36">
        <f t="shared" si="1025"/>
        <v>4.0085939180514174E-3</v>
      </c>
      <c r="Q11313" s="36">
        <f t="shared" si="1026"/>
        <v>6.7096137627700642E-2</v>
      </c>
    </row>
    <row r="11314" spans="1:17" x14ac:dyDescent="0.3">
      <c r="A11314" s="29">
        <v>2852354</v>
      </c>
      <c r="B11314" s="1">
        <v>133</v>
      </c>
      <c r="C11314" s="1" t="s">
        <v>17</v>
      </c>
      <c r="D11314" s="1" t="s">
        <v>59</v>
      </c>
      <c r="E11314" s="1" t="s">
        <v>60</v>
      </c>
      <c r="F11314" s="47">
        <v>1071</v>
      </c>
      <c r="G11314" s="34">
        <v>1238.45</v>
      </c>
      <c r="H11314" s="1" t="s">
        <v>218</v>
      </c>
      <c r="I11314" s="34">
        <v>1.2941599999999999E-2</v>
      </c>
      <c r="J11314" s="34">
        <v>704.27526999999998</v>
      </c>
      <c r="K11314" s="35" t="str">
        <f t="shared" si="1022"/>
        <v>Kampina &amp; Oisterwijkse Vennen_H9190</v>
      </c>
      <c r="L11314" s="36">
        <f>VLOOKUP(D11314,DATA!A:F,5,FALSE)</f>
        <v>1.3726988247862192E-2</v>
      </c>
      <c r="M11314" s="37">
        <f>VLOOKUP(D11314,DATA!A:F,6,FALSE)</f>
        <v>1285.5</v>
      </c>
      <c r="N11314" s="36">
        <f t="shared" si="1023"/>
        <v>34.392425634952609</v>
      </c>
      <c r="O11314" s="36">
        <f t="shared" si="1024"/>
        <v>34.39643422887066</v>
      </c>
      <c r="P11314" s="36">
        <f t="shared" si="1025"/>
        <v>4.0085939180514174E-3</v>
      </c>
      <c r="Q11314" s="36">
        <f t="shared" si="1026"/>
        <v>2.8231535639560199E-2</v>
      </c>
    </row>
    <row r="11315" spans="1:17" x14ac:dyDescent="0.3">
      <c r="A11315" s="29">
        <v>2852354</v>
      </c>
      <c r="B11315" s="1">
        <v>133</v>
      </c>
      <c r="C11315" s="1" t="s">
        <v>17</v>
      </c>
      <c r="D11315" s="1" t="s">
        <v>85</v>
      </c>
      <c r="E11315" s="1" t="s">
        <v>60</v>
      </c>
      <c r="F11315" s="47">
        <v>1071</v>
      </c>
      <c r="G11315" s="34">
        <v>1238.45</v>
      </c>
      <c r="H11315" s="1" t="s">
        <v>218</v>
      </c>
      <c r="I11315" s="34">
        <v>1.2941599999999999E-2</v>
      </c>
      <c r="J11315" s="34">
        <v>93.16883</v>
      </c>
      <c r="K11315" s="35" t="str">
        <f t="shared" si="1022"/>
        <v>Kampina &amp; Oisterwijkse Vennen_ZGH9190</v>
      </c>
      <c r="L11315" s="36">
        <f>VLOOKUP(D11315,DATA!A:F,5,FALSE)</f>
        <v>1.3726988247862192E-2</v>
      </c>
      <c r="M11315" s="37">
        <f>VLOOKUP(D11315,DATA!A:F,6,FALSE)</f>
        <v>1285.5</v>
      </c>
      <c r="N11315" s="36">
        <f t="shared" si="1023"/>
        <v>34.392425634952609</v>
      </c>
      <c r="O11315" s="36">
        <f t="shared" si="1024"/>
        <v>34.39643422887066</v>
      </c>
      <c r="P11315" s="36">
        <f t="shared" si="1025"/>
        <v>4.0085939180514174E-3</v>
      </c>
      <c r="Q11315" s="36">
        <f t="shared" si="1026"/>
        <v>3.7347600528996644E-3</v>
      </c>
    </row>
    <row r="11316" spans="1:17" x14ac:dyDescent="0.3">
      <c r="A11316" s="29">
        <v>2852354</v>
      </c>
      <c r="B11316" s="1">
        <v>133</v>
      </c>
      <c r="C11316" s="1" t="s">
        <v>17</v>
      </c>
      <c r="D11316" s="1" t="s">
        <v>90</v>
      </c>
      <c r="E11316" s="1" t="s">
        <v>91</v>
      </c>
      <c r="F11316" s="47">
        <v>1071</v>
      </c>
      <c r="G11316" s="34">
        <v>1238.45</v>
      </c>
      <c r="H11316" s="1" t="s">
        <v>218</v>
      </c>
      <c r="I11316" s="34">
        <v>1.2941599999999999E-2</v>
      </c>
      <c r="J11316" s="34">
        <v>5773.4272000000001</v>
      </c>
      <c r="K11316" s="35" t="str">
        <f t="shared" si="1022"/>
        <v>Kampina &amp; Oisterwijkse Vennen_Lg04</v>
      </c>
      <c r="L11316" s="36">
        <f>VLOOKUP(D11316,DATA!A:F,5,FALSE)</f>
        <v>1.3726988247862192E-2</v>
      </c>
      <c r="M11316" s="37">
        <f>VLOOKUP(D11316,DATA!A:F,6,FALSE)</f>
        <v>1285.5</v>
      </c>
      <c r="N11316" s="36">
        <f t="shared" si="1023"/>
        <v>34.392425634952609</v>
      </c>
      <c r="O11316" s="36">
        <f t="shared" si="1024"/>
        <v>34.39643422887066</v>
      </c>
      <c r="P11316" s="36">
        <f t="shared" si="1025"/>
        <v>4.0085939180514174E-3</v>
      </c>
      <c r="Q11316" s="36">
        <f t="shared" si="1026"/>
        <v>0.23143325160232625</v>
      </c>
    </row>
    <row r="11317" spans="1:17" x14ac:dyDescent="0.3">
      <c r="A11317" s="29">
        <v>2852354</v>
      </c>
      <c r="B11317" s="1">
        <v>133</v>
      </c>
      <c r="C11317" s="1" t="s">
        <v>17</v>
      </c>
      <c r="D11317" s="1" t="s">
        <v>89</v>
      </c>
      <c r="E11317" s="1" t="s">
        <v>54</v>
      </c>
      <c r="F11317" s="47">
        <v>714</v>
      </c>
      <c r="G11317" s="34">
        <v>1238.45</v>
      </c>
      <c r="H11317" s="1" t="s">
        <v>218</v>
      </c>
      <c r="I11317" s="34">
        <v>1.2941599999999999E-2</v>
      </c>
      <c r="J11317" s="34">
        <v>1493.777</v>
      </c>
      <c r="K11317" s="35" t="str">
        <f t="shared" si="1022"/>
        <v>Kampina &amp; Oisterwijkse Vennen_L4030</v>
      </c>
      <c r="L11317" s="36">
        <f>VLOOKUP(D11317,DATA!A:F,5,FALSE)</f>
        <v>1.0986712608830001E-2</v>
      </c>
      <c r="M11317" s="37">
        <f>VLOOKUP(D11317,DATA!A:F,6,FALSE)</f>
        <v>982</v>
      </c>
      <c r="N11317" s="36">
        <f t="shared" si="1023"/>
        <v>94.361645623624284</v>
      </c>
      <c r="O11317" s="36">
        <f t="shared" si="1024"/>
        <v>94.362402066640911</v>
      </c>
      <c r="P11317" s="36">
        <f t="shared" si="1025"/>
        <v>7.564430166269176E-4</v>
      </c>
      <c r="Q11317" s="36">
        <f t="shared" si="1026"/>
        <v>1.1299571800479071E-2</v>
      </c>
    </row>
    <row r="11318" spans="1:17" x14ac:dyDescent="0.3">
      <c r="A11318" s="29">
        <v>2852355</v>
      </c>
      <c r="B11318" s="1">
        <v>133</v>
      </c>
      <c r="C11318" s="1" t="s">
        <v>17</v>
      </c>
      <c r="D11318" s="1" t="s">
        <v>41</v>
      </c>
      <c r="E11318" s="1" t="s">
        <v>42</v>
      </c>
      <c r="F11318" s="47">
        <v>1071</v>
      </c>
      <c r="G11318" s="34">
        <v>1251.55</v>
      </c>
      <c r="H11318" s="1" t="s">
        <v>218</v>
      </c>
      <c r="I11318" s="34">
        <v>1.33656E-2</v>
      </c>
      <c r="J11318" s="34">
        <v>2950.5129999999999</v>
      </c>
      <c r="K11318" s="35" t="str">
        <f t="shared" si="1022"/>
        <v>Kampina &amp; Oisterwijkse Vennen_H4010A</v>
      </c>
      <c r="L11318" s="36">
        <f>VLOOKUP(D11318,DATA!A:F,5,FALSE)</f>
        <v>1.3726988247862192E-2</v>
      </c>
      <c r="M11318" s="37">
        <f>VLOOKUP(D11318,DATA!A:F,6,FALSE)</f>
        <v>1285.5</v>
      </c>
      <c r="N11318" s="36">
        <f t="shared" si="1023"/>
        <v>38.555602238632154</v>
      </c>
      <c r="O11318" s="36">
        <f t="shared" si="1024"/>
        <v>38.559948768039874</v>
      </c>
      <c r="P11318" s="36">
        <f t="shared" si="1025"/>
        <v>4.3465294077194017E-3</v>
      </c>
      <c r="Q11318" s="36">
        <f t="shared" si="1026"/>
        <v>0.12824491522358394</v>
      </c>
    </row>
    <row r="11319" spans="1:17" x14ac:dyDescent="0.3">
      <c r="A11319" s="29">
        <v>2852355</v>
      </c>
      <c r="B11319" s="1">
        <v>133</v>
      </c>
      <c r="C11319" s="1" t="s">
        <v>17</v>
      </c>
      <c r="D11319" s="1" t="s">
        <v>53</v>
      </c>
      <c r="E11319" s="1" t="s">
        <v>54</v>
      </c>
      <c r="F11319" s="47">
        <v>714</v>
      </c>
      <c r="G11319" s="34">
        <v>1251.55</v>
      </c>
      <c r="H11319" s="1" t="s">
        <v>218</v>
      </c>
      <c r="I11319" s="34">
        <v>1.33656E-2</v>
      </c>
      <c r="J11319" s="34">
        <v>2041.2086999999999</v>
      </c>
      <c r="K11319" s="35" t="str">
        <f t="shared" si="1022"/>
        <v>Kampina &amp; Oisterwijkse Vennen_H4030</v>
      </c>
      <c r="L11319" s="36">
        <f>VLOOKUP(D11319,DATA!A:F,5,FALSE)</f>
        <v>1.0986712608830001E-2</v>
      </c>
      <c r="M11319" s="37">
        <f>VLOOKUP(D11319,DATA!A:F,6,FALSE)</f>
        <v>982</v>
      </c>
      <c r="N11319" s="36">
        <f t="shared" si="1023"/>
        <v>95.080272584227203</v>
      </c>
      <c r="O11319" s="36">
        <f t="shared" si="1024"/>
        <v>95.080959429531887</v>
      </c>
      <c r="P11319" s="36">
        <f t="shared" si="1025"/>
        <v>6.8684530468487992E-4</v>
      </c>
      <c r="Q11319" s="36">
        <f t="shared" si="1026"/>
        <v>1.4019946114769276E-2</v>
      </c>
    </row>
    <row r="11320" spans="1:17" x14ac:dyDescent="0.3">
      <c r="A11320" s="29">
        <v>2852355</v>
      </c>
      <c r="B11320" s="1">
        <v>133</v>
      </c>
      <c r="C11320" s="1" t="s">
        <v>17</v>
      </c>
      <c r="D11320" s="1" t="s">
        <v>85</v>
      </c>
      <c r="E11320" s="1" t="s">
        <v>60</v>
      </c>
      <c r="F11320" s="47">
        <v>1071</v>
      </c>
      <c r="G11320" s="34">
        <v>1251.55</v>
      </c>
      <c r="H11320" s="1" t="s">
        <v>218</v>
      </c>
      <c r="I11320" s="34">
        <v>1.33656E-2</v>
      </c>
      <c r="J11320" s="34">
        <v>4152.6419999999998</v>
      </c>
      <c r="K11320" s="35" t="str">
        <f t="shared" si="1022"/>
        <v>Kampina &amp; Oisterwijkse Vennen_ZGH9190</v>
      </c>
      <c r="L11320" s="36">
        <f>VLOOKUP(D11320,DATA!A:F,5,FALSE)</f>
        <v>1.3726988247862192E-2</v>
      </c>
      <c r="M11320" s="37">
        <f>VLOOKUP(D11320,DATA!A:F,6,FALSE)</f>
        <v>1285.5</v>
      </c>
      <c r="N11320" s="36">
        <f t="shared" si="1023"/>
        <v>38.555602238632154</v>
      </c>
      <c r="O11320" s="36">
        <f t="shared" si="1024"/>
        <v>38.559948768039874</v>
      </c>
      <c r="P11320" s="36">
        <f t="shared" si="1025"/>
        <v>4.3465294077194017E-3</v>
      </c>
      <c r="Q11320" s="36">
        <f t="shared" si="1026"/>
        <v>0.18049580572730711</v>
      </c>
    </row>
    <row r="11321" spans="1:17" x14ac:dyDescent="0.3">
      <c r="A11321" s="29">
        <v>2852355</v>
      </c>
      <c r="B11321" s="1">
        <v>133</v>
      </c>
      <c r="C11321" s="1" t="s">
        <v>17</v>
      </c>
      <c r="D11321" s="1" t="s">
        <v>51</v>
      </c>
      <c r="E11321" s="1" t="s">
        <v>52</v>
      </c>
      <c r="F11321" s="47">
        <v>1000</v>
      </c>
      <c r="G11321" s="34">
        <v>1251.55</v>
      </c>
      <c r="H11321" s="1" t="s">
        <v>218</v>
      </c>
      <c r="I11321" s="34">
        <v>1.33656E-2</v>
      </c>
      <c r="J11321" s="34">
        <v>730.68669999999997</v>
      </c>
      <c r="K11321" s="35" t="str">
        <f t="shared" si="1022"/>
        <v>Kampina &amp; Oisterwijkse Vennen_Lg09</v>
      </c>
      <c r="L11321" s="36">
        <f>VLOOKUP(D11321,DATA!A:F,5,FALSE)</f>
        <v>8.4126827976184013E-3</v>
      </c>
      <c r="M11321" s="37">
        <f>VLOOKUP(D11321,DATA!A:F,6,FALSE)</f>
        <v>1350</v>
      </c>
      <c r="N11321" s="36">
        <f t="shared" si="1023"/>
        <v>30.401974908344243</v>
      </c>
      <c r="O11321" s="36">
        <f t="shared" si="1024"/>
        <v>30.404354110014015</v>
      </c>
      <c r="P11321" s="36">
        <f t="shared" si="1025"/>
        <v>2.3792016697719021E-3</v>
      </c>
      <c r="Q11321" s="36">
        <f t="shared" si="1026"/>
        <v>1.7384510167201207E-2</v>
      </c>
    </row>
    <row r="11322" spans="1:17" x14ac:dyDescent="0.3">
      <c r="A11322" s="29">
        <v>2852355</v>
      </c>
      <c r="B11322" s="1">
        <v>133</v>
      </c>
      <c r="C11322" s="1" t="s">
        <v>17</v>
      </c>
      <c r="D11322" s="1" t="s">
        <v>89</v>
      </c>
      <c r="E11322" s="1" t="s">
        <v>54</v>
      </c>
      <c r="F11322" s="47">
        <v>714</v>
      </c>
      <c r="G11322" s="34">
        <v>1251.55</v>
      </c>
      <c r="H11322" s="1" t="s">
        <v>218</v>
      </c>
      <c r="I11322" s="34">
        <v>1.33656E-2</v>
      </c>
      <c r="J11322" s="34">
        <v>124.94038999999999</v>
      </c>
      <c r="K11322" s="35" t="str">
        <f t="shared" si="1022"/>
        <v>Kampina &amp; Oisterwijkse Vennen_L4030</v>
      </c>
      <c r="L11322" s="36">
        <f>VLOOKUP(D11322,DATA!A:F,5,FALSE)</f>
        <v>1.0986712608830001E-2</v>
      </c>
      <c r="M11322" s="37">
        <f>VLOOKUP(D11322,DATA!A:F,6,FALSE)</f>
        <v>982</v>
      </c>
      <c r="N11322" s="36">
        <f t="shared" si="1023"/>
        <v>95.080272584227203</v>
      </c>
      <c r="O11322" s="36">
        <f t="shared" si="1024"/>
        <v>95.080959429531887</v>
      </c>
      <c r="P11322" s="36">
        <f t="shared" si="1025"/>
        <v>6.8684530468487992E-4</v>
      </c>
      <c r="Q11322" s="36">
        <f t="shared" si="1026"/>
        <v>8.5814720236997719E-4</v>
      </c>
    </row>
    <row r="11323" spans="1:17" x14ac:dyDescent="0.3">
      <c r="A11323" s="29">
        <v>2852356</v>
      </c>
      <c r="B11323" s="1">
        <v>133</v>
      </c>
      <c r="C11323" s="1" t="s">
        <v>17</v>
      </c>
      <c r="D11323" s="1" t="s">
        <v>53</v>
      </c>
      <c r="E11323" s="1" t="s">
        <v>54</v>
      </c>
      <c r="F11323" s="47">
        <v>714</v>
      </c>
      <c r="G11323" s="34">
        <v>1028.46</v>
      </c>
      <c r="H11323" s="1" t="s">
        <v>218</v>
      </c>
      <c r="I11323" s="34">
        <v>1.1304399999999999E-2</v>
      </c>
      <c r="J11323" s="34">
        <v>3069.2988</v>
      </c>
      <c r="K11323" s="35" t="str">
        <f t="shared" si="1022"/>
        <v>Kampina &amp; Oisterwijkse Vennen_H4030</v>
      </c>
      <c r="L11323" s="36">
        <f>VLOOKUP(D11323,DATA!A:F,5,FALSE)</f>
        <v>1.0986712608830001E-2</v>
      </c>
      <c r="M11323" s="37">
        <f>VLOOKUP(D11323,DATA!A:F,6,FALSE)</f>
        <v>982</v>
      </c>
      <c r="N11323" s="36">
        <f t="shared" si="1023"/>
        <v>62.491024040128437</v>
      </c>
      <c r="O11323" s="36">
        <f t="shared" si="1024"/>
        <v>62.49393516873419</v>
      </c>
      <c r="P11323" s="36">
        <f t="shared" si="1025"/>
        <v>2.9111286057528218E-3</v>
      </c>
      <c r="Q11323" s="36">
        <f t="shared" si="1026"/>
        <v>8.9351235362828088E-2</v>
      </c>
    </row>
    <row r="11324" spans="1:17" x14ac:dyDescent="0.3">
      <c r="A11324" s="29">
        <v>2852356</v>
      </c>
      <c r="B11324" s="1">
        <v>133</v>
      </c>
      <c r="C11324" s="1" t="s">
        <v>17</v>
      </c>
      <c r="D11324" s="1" t="s">
        <v>51</v>
      </c>
      <c r="E11324" s="1" t="s">
        <v>52</v>
      </c>
      <c r="F11324" s="47">
        <v>1000</v>
      </c>
      <c r="G11324" s="34">
        <v>1028.46</v>
      </c>
      <c r="H11324" s="1" t="s">
        <v>218</v>
      </c>
      <c r="I11324" s="34">
        <v>1.1304399999999999E-2</v>
      </c>
      <c r="J11324" s="34">
        <v>85.230279999999993</v>
      </c>
      <c r="K11324" s="35" t="str">
        <f t="shared" si="1022"/>
        <v>Kampina &amp; Oisterwijkse Vennen_Lg09</v>
      </c>
      <c r="L11324" s="36">
        <f>VLOOKUP(D11324,DATA!A:F,5,FALSE)</f>
        <v>8.4126827976184013E-3</v>
      </c>
      <c r="M11324" s="37">
        <f>VLOOKUP(D11324,DATA!A:F,6,FALSE)</f>
        <v>1350</v>
      </c>
      <c r="N11324" s="36">
        <f t="shared" si="1023"/>
        <v>6.2678137328822308</v>
      </c>
      <c r="O11324" s="36">
        <f t="shared" si="1024"/>
        <v>6.2683724666522735</v>
      </c>
      <c r="P11324" s="36">
        <f t="shared" si="1025"/>
        <v>5.5873377004278524E-4</v>
      </c>
      <c r="Q11324" s="36">
        <f t="shared" si="1026"/>
        <v>4.7621035666202199E-4</v>
      </c>
    </row>
    <row r="11325" spans="1:17" x14ac:dyDescent="0.3">
      <c r="A11325" s="29">
        <v>2852356</v>
      </c>
      <c r="B11325" s="1">
        <v>133</v>
      </c>
      <c r="C11325" s="1" t="s">
        <v>17</v>
      </c>
      <c r="D11325" s="1" t="s">
        <v>89</v>
      </c>
      <c r="E11325" s="1" t="s">
        <v>54</v>
      </c>
      <c r="F11325" s="47">
        <v>714</v>
      </c>
      <c r="G11325" s="34">
        <v>1028.46</v>
      </c>
      <c r="H11325" s="1" t="s">
        <v>218</v>
      </c>
      <c r="I11325" s="34">
        <v>1.1304399999999999E-2</v>
      </c>
      <c r="J11325" s="34">
        <v>2240.6714000000002</v>
      </c>
      <c r="K11325" s="35" t="str">
        <f t="shared" si="1022"/>
        <v>Kampina &amp; Oisterwijkse Vennen_L4030</v>
      </c>
      <c r="L11325" s="36">
        <f>VLOOKUP(D11325,DATA!A:F,5,FALSE)</f>
        <v>1.0986712608830001E-2</v>
      </c>
      <c r="M11325" s="37">
        <f>VLOOKUP(D11325,DATA!A:F,6,FALSE)</f>
        <v>982</v>
      </c>
      <c r="N11325" s="36">
        <f t="shared" si="1023"/>
        <v>62.491024040128437</v>
      </c>
      <c r="O11325" s="36">
        <f t="shared" si="1024"/>
        <v>62.49393516873419</v>
      </c>
      <c r="P11325" s="36">
        <f t="shared" si="1025"/>
        <v>2.9111286057528218E-3</v>
      </c>
      <c r="Q11325" s="36">
        <f t="shared" si="1026"/>
        <v>6.5228826086322245E-2</v>
      </c>
    </row>
    <row r="11326" spans="1:17" x14ac:dyDescent="0.3">
      <c r="A11326" s="29">
        <v>2852357</v>
      </c>
      <c r="B11326" s="1">
        <v>133</v>
      </c>
      <c r="C11326" s="1" t="s">
        <v>17</v>
      </c>
      <c r="D11326" s="1" t="s">
        <v>41</v>
      </c>
      <c r="E11326" s="1" t="s">
        <v>42</v>
      </c>
      <c r="F11326" s="47">
        <v>1071</v>
      </c>
      <c r="G11326" s="34">
        <v>1203.57</v>
      </c>
      <c r="H11326" s="1" t="s">
        <v>218</v>
      </c>
      <c r="I11326" s="34">
        <v>1.3730300000000001E-2</v>
      </c>
      <c r="J11326" s="34">
        <v>4960.8900000000003</v>
      </c>
      <c r="K11326" s="35" t="str">
        <f t="shared" si="1022"/>
        <v>Kampina &amp; Oisterwijkse Vennen_H4010A</v>
      </c>
      <c r="L11326" s="36">
        <f>VLOOKUP(D11326,DATA!A:F,5,FALSE)</f>
        <v>1.3726988247862192E-2</v>
      </c>
      <c r="M11326" s="37">
        <f>VLOOKUP(D11326,DATA!A:F,6,FALSE)</f>
        <v>1285.5</v>
      </c>
      <c r="N11326" s="36">
        <f t="shared" si="1023"/>
        <v>24.514937799979823</v>
      </c>
      <c r="O11326" s="36">
        <f t="shared" si="1024"/>
        <v>24.518425731590764</v>
      </c>
      <c r="P11326" s="36">
        <f t="shared" si="1025"/>
        <v>3.4879316109410752E-3</v>
      </c>
      <c r="Q11326" s="36">
        <f t="shared" si="1026"/>
        <v>0.17303245049401472</v>
      </c>
    </row>
    <row r="11327" spans="1:17" x14ac:dyDescent="0.3">
      <c r="A11327" s="29">
        <v>2852357</v>
      </c>
      <c r="B11327" s="1">
        <v>133</v>
      </c>
      <c r="C11327" s="1" t="s">
        <v>17</v>
      </c>
      <c r="D11327" s="1" t="s">
        <v>53</v>
      </c>
      <c r="E11327" s="1" t="s">
        <v>54</v>
      </c>
      <c r="F11327" s="47">
        <v>714</v>
      </c>
      <c r="G11327" s="34">
        <v>1203.57</v>
      </c>
      <c r="H11327" s="1" t="s">
        <v>218</v>
      </c>
      <c r="I11327" s="34">
        <v>1.3730300000000001E-2</v>
      </c>
      <c r="J11327" s="34">
        <v>2697.6696999999999</v>
      </c>
      <c r="K11327" s="35" t="str">
        <f t="shared" si="1022"/>
        <v>Kampina &amp; Oisterwijkse Vennen_H4030</v>
      </c>
      <c r="L11327" s="36">
        <f>VLOOKUP(D11327,DATA!A:F,5,FALSE)</f>
        <v>1.0986712608830001E-2</v>
      </c>
      <c r="M11327" s="37">
        <f>VLOOKUP(D11327,DATA!A:F,6,FALSE)</f>
        <v>982</v>
      </c>
      <c r="N11327" s="36">
        <f t="shared" si="1023"/>
        <v>91.940765300936491</v>
      </c>
      <c r="O11327" s="36">
        <f t="shared" si="1024"/>
        <v>91.94188299316626</v>
      </c>
      <c r="P11327" s="36">
        <f t="shared" si="1025"/>
        <v>1.1176922297693181E-3</v>
      </c>
      <c r="Q11327" s="36">
        <f t="shared" si="1026"/>
        <v>3.0151644621741275E-2</v>
      </c>
    </row>
    <row r="11328" spans="1:17" x14ac:dyDescent="0.3">
      <c r="A11328" s="29">
        <v>2852357</v>
      </c>
      <c r="B11328" s="1">
        <v>133</v>
      </c>
      <c r="C11328" s="1" t="s">
        <v>17</v>
      </c>
      <c r="D11328" s="1" t="s">
        <v>51</v>
      </c>
      <c r="E11328" s="1" t="s">
        <v>52</v>
      </c>
      <c r="F11328" s="47">
        <v>1000</v>
      </c>
      <c r="G11328" s="34">
        <v>1203.57</v>
      </c>
      <c r="H11328" s="1" t="s">
        <v>218</v>
      </c>
      <c r="I11328" s="34">
        <v>1.3730300000000001E-2</v>
      </c>
      <c r="J11328" s="34">
        <v>311.24169999999998</v>
      </c>
      <c r="K11328" s="35" t="str">
        <f t="shared" si="1022"/>
        <v>Kampina &amp; Oisterwijkse Vennen_Lg09</v>
      </c>
      <c r="L11328" s="36">
        <f>VLOOKUP(D11328,DATA!A:F,5,FALSE)</f>
        <v>8.4126827976184013E-3</v>
      </c>
      <c r="M11328" s="37">
        <f>VLOOKUP(D11328,DATA!A:F,6,FALSE)</f>
        <v>1350</v>
      </c>
      <c r="N11328" s="36">
        <f t="shared" si="1023"/>
        <v>22.585444959814239</v>
      </c>
      <c r="O11328" s="36">
        <f t="shared" si="1024"/>
        <v>22.587464625866595</v>
      </c>
      <c r="P11328" s="36">
        <f t="shared" si="1025"/>
        <v>2.0196660523552623E-3</v>
      </c>
      <c r="Q11328" s="36">
        <f t="shared" si="1026"/>
        <v>6.286042955673408E-3</v>
      </c>
    </row>
    <row r="11329" spans="1:17" x14ac:dyDescent="0.3">
      <c r="A11329" s="29">
        <v>2852357</v>
      </c>
      <c r="B11329" s="1">
        <v>133</v>
      </c>
      <c r="C11329" s="1" t="s">
        <v>17</v>
      </c>
      <c r="D11329" s="1" t="s">
        <v>89</v>
      </c>
      <c r="E11329" s="1" t="s">
        <v>54</v>
      </c>
      <c r="F11329" s="47">
        <v>714</v>
      </c>
      <c r="G11329" s="34">
        <v>1203.57</v>
      </c>
      <c r="H11329" s="1" t="s">
        <v>218</v>
      </c>
      <c r="I11329" s="34">
        <v>1.3730300000000001E-2</v>
      </c>
      <c r="J11329" s="34">
        <v>1290.8217</v>
      </c>
      <c r="K11329" s="35" t="str">
        <f t="shared" si="1022"/>
        <v>Kampina &amp; Oisterwijkse Vennen_L4030</v>
      </c>
      <c r="L11329" s="36">
        <f>VLOOKUP(D11329,DATA!A:F,5,FALSE)</f>
        <v>1.0986712608830001E-2</v>
      </c>
      <c r="M11329" s="37">
        <f>VLOOKUP(D11329,DATA!A:F,6,FALSE)</f>
        <v>982</v>
      </c>
      <c r="N11329" s="36">
        <f t="shared" si="1023"/>
        <v>91.940765300936491</v>
      </c>
      <c r="O11329" s="36">
        <f t="shared" si="1024"/>
        <v>91.94188299316626</v>
      </c>
      <c r="P11329" s="36">
        <f t="shared" si="1025"/>
        <v>1.1176922297693181E-3</v>
      </c>
      <c r="Q11329" s="36">
        <f t="shared" si="1026"/>
        <v>1.4427413841076217E-2</v>
      </c>
    </row>
    <row r="11330" spans="1:17" x14ac:dyDescent="0.3">
      <c r="A11330" s="29">
        <v>2852358</v>
      </c>
      <c r="B11330" s="1">
        <v>133</v>
      </c>
      <c r="C11330" s="1" t="s">
        <v>17</v>
      </c>
      <c r="D11330" s="1" t="s">
        <v>89</v>
      </c>
      <c r="E11330" s="1" t="s">
        <v>54</v>
      </c>
      <c r="F11330" s="47">
        <v>714</v>
      </c>
      <c r="G11330" s="34">
        <v>1321.45</v>
      </c>
      <c r="H11330" s="1" t="s">
        <v>218</v>
      </c>
      <c r="I11330" s="34">
        <v>1.55713E-2</v>
      </c>
      <c r="J11330" s="34">
        <v>1124.5160000000001</v>
      </c>
      <c r="K11330" s="35" t="str">
        <f t="shared" si="1022"/>
        <v>Kampina &amp; Oisterwijkse Vennen_L4030</v>
      </c>
      <c r="L11330" s="36">
        <f>VLOOKUP(D11330,DATA!A:F,5,FALSE)</f>
        <v>1.0986712608830001E-2</v>
      </c>
      <c r="M11330" s="37">
        <f>VLOOKUP(D11330,DATA!A:F,6,FALSE)</f>
        <v>982</v>
      </c>
      <c r="N11330" s="36">
        <f t="shared" si="1023"/>
        <v>97.655650589952018</v>
      </c>
      <c r="O11330" s="36">
        <f t="shared" si="1024"/>
        <v>97.656042220849756</v>
      </c>
      <c r="P11330" s="36">
        <f t="shared" si="1025"/>
        <v>3.9163089773808224E-4</v>
      </c>
      <c r="Q11330" s="36">
        <f t="shared" si="1026"/>
        <v>4.4039521060083731E-3</v>
      </c>
    </row>
    <row r="11331" spans="1:17" x14ac:dyDescent="0.3">
      <c r="A11331" s="29">
        <v>2852359</v>
      </c>
      <c r="B11331" s="1">
        <v>133</v>
      </c>
      <c r="C11331" s="1" t="s">
        <v>17</v>
      </c>
      <c r="D11331" s="1" t="s">
        <v>89</v>
      </c>
      <c r="E11331" s="1" t="s">
        <v>54</v>
      </c>
      <c r="F11331" s="47">
        <v>714</v>
      </c>
      <c r="G11331" s="34">
        <v>1078.28</v>
      </c>
      <c r="H11331" s="1" t="s">
        <v>218</v>
      </c>
      <c r="I11331" s="34">
        <v>1.28647E-2</v>
      </c>
      <c r="J11331" s="34">
        <v>107.50257999999999</v>
      </c>
      <c r="K11331" s="35" t="str">
        <f t="shared" ref="K11331:K11394" si="1027">_xlfn.CONCAT(C11331,"_",D11331)</f>
        <v>Kampina &amp; Oisterwijkse Vennen_L4030</v>
      </c>
      <c r="L11331" s="36">
        <f>VLOOKUP(D11331,DATA!A:F,5,FALSE)</f>
        <v>1.0986712608830001E-2</v>
      </c>
      <c r="M11331" s="37">
        <f>VLOOKUP(D11331,DATA!A:F,6,FALSE)</f>
        <v>982</v>
      </c>
      <c r="N11331" s="36">
        <f t="shared" ref="N11331:N11394" si="1028">100/(1+EXP(-L11331*(G11331-M11331)))</f>
        <v>74.227003001885507</v>
      </c>
      <c r="O11331" s="36">
        <f t="shared" ref="O11331:O11394" si="1029">100/(1+EXP(-L11331*((G11331+I11331)-M11331)))</f>
        <v>74.229706832023354</v>
      </c>
      <c r="P11331" s="36">
        <f t="shared" ref="P11331:P11394" si="1030">O11331-N11331</f>
        <v>2.7038301378468077E-3</v>
      </c>
      <c r="Q11331" s="36">
        <f t="shared" ref="Q11331:Q11394" si="1031">IF(AND(H11331&lt;&gt;"below",I11331&gt;=0.005),J11331*P11331/100,0)</f>
        <v>2.9066871570028745E-3</v>
      </c>
    </row>
    <row r="11332" spans="1:17" x14ac:dyDescent="0.3">
      <c r="A11332" s="29">
        <v>2852360</v>
      </c>
      <c r="B11332" s="1">
        <v>133</v>
      </c>
      <c r="C11332" s="1" t="s">
        <v>17</v>
      </c>
      <c r="D11332" s="1" t="s">
        <v>59</v>
      </c>
      <c r="E11332" s="1" t="s">
        <v>60</v>
      </c>
      <c r="F11332" s="47">
        <v>1071</v>
      </c>
      <c r="G11332" s="34">
        <v>1291.27</v>
      </c>
      <c r="H11332" s="1" t="s">
        <v>218</v>
      </c>
      <c r="I11332" s="34">
        <v>1.5738700000000001E-2</v>
      </c>
      <c r="J11332" s="34">
        <v>459.36651999999998</v>
      </c>
      <c r="K11332" s="35" t="str">
        <f t="shared" si="1027"/>
        <v>Kampina &amp; Oisterwijkse Vennen_H9190</v>
      </c>
      <c r="L11332" s="36">
        <f>VLOOKUP(D11332,DATA!A:F,5,FALSE)</f>
        <v>1.3726988247862192E-2</v>
      </c>
      <c r="M11332" s="37">
        <f>VLOOKUP(D11332,DATA!A:F,6,FALSE)</f>
        <v>1285.5</v>
      </c>
      <c r="N11332" s="36">
        <f t="shared" si="1028"/>
        <v>51.979083533005117</v>
      </c>
      <c r="O11332" s="36">
        <f t="shared" si="1029"/>
        <v>51.984476171687874</v>
      </c>
      <c r="P11332" s="36">
        <f t="shared" si="1030"/>
        <v>5.3926386827569672E-3</v>
      </c>
      <c r="Q11332" s="36">
        <f t="shared" si="1031"/>
        <v>2.4771976653154518E-2</v>
      </c>
    </row>
    <row r="11333" spans="1:17" x14ac:dyDescent="0.3">
      <c r="A11333" s="29">
        <v>2852361</v>
      </c>
      <c r="B11333" s="1">
        <v>133</v>
      </c>
      <c r="C11333" s="1" t="s">
        <v>17</v>
      </c>
      <c r="D11333" s="1" t="s">
        <v>59</v>
      </c>
      <c r="E11333" s="1" t="s">
        <v>60</v>
      </c>
      <c r="F11333" s="47">
        <v>1071</v>
      </c>
      <c r="G11333" s="34">
        <v>1745.71</v>
      </c>
      <c r="H11333" s="1" t="s">
        <v>218</v>
      </c>
      <c r="I11333" s="34">
        <v>2.3713999999999999E-2</v>
      </c>
      <c r="J11333" s="34">
        <v>4969.4345999999996</v>
      </c>
      <c r="K11333" s="35" t="str">
        <f t="shared" si="1027"/>
        <v>Kampina &amp; Oisterwijkse Vennen_H9190</v>
      </c>
      <c r="L11333" s="36">
        <f>VLOOKUP(D11333,DATA!A:F,5,FALSE)</f>
        <v>1.3726988247862192E-2</v>
      </c>
      <c r="M11333" s="37">
        <f>VLOOKUP(D11333,DATA!A:F,6,FALSE)</f>
        <v>1285.5</v>
      </c>
      <c r="N11333" s="36">
        <f t="shared" si="1028"/>
        <v>99.819843662556323</v>
      </c>
      <c r="O11333" s="36">
        <f t="shared" si="1029"/>
        <v>99.819902192226579</v>
      </c>
      <c r="P11333" s="36">
        <f t="shared" si="1030"/>
        <v>5.8529670255325073E-5</v>
      </c>
      <c r="Q11333" s="36">
        <f t="shared" si="1031"/>
        <v>2.9085936849340324E-3</v>
      </c>
    </row>
    <row r="11334" spans="1:17" x14ac:dyDescent="0.3">
      <c r="A11334" s="29">
        <v>2852363</v>
      </c>
      <c r="B11334" s="1">
        <v>133</v>
      </c>
      <c r="C11334" s="1" t="s">
        <v>17</v>
      </c>
      <c r="D11334" s="1" t="s">
        <v>22</v>
      </c>
      <c r="E11334" s="1" t="s">
        <v>23</v>
      </c>
      <c r="F11334" s="47">
        <v>1857</v>
      </c>
      <c r="G11334" s="34">
        <v>1919.26</v>
      </c>
      <c r="H11334" s="1" t="s">
        <v>218</v>
      </c>
      <c r="I11334" s="34">
        <v>2.7486E-2</v>
      </c>
      <c r="J11334" s="34">
        <v>5105.2323999999999</v>
      </c>
      <c r="K11334" s="35" t="str">
        <f t="shared" si="1027"/>
        <v>Kampina &amp; Oisterwijkse Vennen_H91E0C</v>
      </c>
      <c r="L11334" s="36">
        <f>VLOOKUP(D11334,DATA!A:F,5,FALSE)</f>
        <v>6.9280917156857415E-3</v>
      </c>
      <c r="M11334" s="37">
        <f>VLOOKUP(D11334,DATA!A:F,6,FALSE)</f>
        <v>2282</v>
      </c>
      <c r="N11334" s="36">
        <f t="shared" si="1028"/>
        <v>7.4945186844958549</v>
      </c>
      <c r="O11334" s="36">
        <f t="shared" si="1029"/>
        <v>7.4958389811928487</v>
      </c>
      <c r="P11334" s="36">
        <f t="shared" si="1030"/>
        <v>1.3202966969938501E-3</v>
      </c>
      <c r="Q11334" s="36">
        <f t="shared" si="1031"/>
        <v>6.7404214751059857E-2</v>
      </c>
    </row>
    <row r="11335" spans="1:17" x14ac:dyDescent="0.3">
      <c r="A11335" s="29">
        <v>2853854</v>
      </c>
      <c r="B11335" s="1">
        <v>133</v>
      </c>
      <c r="C11335" s="1" t="s">
        <v>17</v>
      </c>
      <c r="D11335" s="1" t="s">
        <v>70</v>
      </c>
      <c r="E11335" s="1" t="s">
        <v>71</v>
      </c>
      <c r="F11335" s="47">
        <v>1071</v>
      </c>
      <c r="G11335" s="34">
        <v>1518.74</v>
      </c>
      <c r="H11335" s="1" t="s">
        <v>218</v>
      </c>
      <c r="I11335" s="34">
        <v>8.8845999999999994E-3</v>
      </c>
      <c r="J11335" s="34">
        <v>5393.2047300000004</v>
      </c>
      <c r="K11335" s="35" t="str">
        <f t="shared" si="1027"/>
        <v>Kampina &amp; Oisterwijkse Vennen_H9120</v>
      </c>
      <c r="L11335" s="36">
        <f>VLOOKUP(D11335,DATA!A:F,5,FALSE)</f>
        <v>1.3726988247862192E-2</v>
      </c>
      <c r="M11335" s="37">
        <f>VLOOKUP(D11335,DATA!A:F,6,FALSE)</f>
        <v>1285.5</v>
      </c>
      <c r="N11335" s="36">
        <f t="shared" si="1028"/>
        <v>96.089755256323144</v>
      </c>
      <c r="O11335" s="36">
        <f t="shared" si="1029"/>
        <v>96.090213471804347</v>
      </c>
      <c r="P11335" s="36">
        <f t="shared" si="1030"/>
        <v>4.5821548120272837E-4</v>
      </c>
      <c r="Q11335" s="36">
        <f t="shared" si="1031"/>
        <v>2.471249900581781E-2</v>
      </c>
    </row>
    <row r="11336" spans="1:17" x14ac:dyDescent="0.3">
      <c r="A11336" s="29">
        <v>2853858</v>
      </c>
      <c r="B11336" s="1">
        <v>133</v>
      </c>
      <c r="C11336" s="1" t="s">
        <v>17</v>
      </c>
      <c r="D11336" s="1" t="s">
        <v>57</v>
      </c>
      <c r="E11336" s="1" t="s">
        <v>58</v>
      </c>
      <c r="F11336" s="47">
        <v>714</v>
      </c>
      <c r="G11336" s="34">
        <v>1792.5</v>
      </c>
      <c r="H11336" s="1" t="s">
        <v>218</v>
      </c>
      <c r="I11336" s="34">
        <v>1.2729300000000001E-2</v>
      </c>
      <c r="J11336" s="34">
        <v>570.09710799999903</v>
      </c>
      <c r="K11336" s="35" t="str">
        <f t="shared" si="1027"/>
        <v>Kampina &amp; Oisterwijkse Vennen_H3160</v>
      </c>
      <c r="L11336" s="36">
        <f>VLOOKUP(D11336,DATA!A:F,5,FALSE)</f>
        <v>1.0986712608830001E-2</v>
      </c>
      <c r="M11336" s="37">
        <f>VLOOKUP(D11336,DATA!A:F,6,FALSE)</f>
        <v>982</v>
      </c>
      <c r="N11336" s="36">
        <f t="shared" si="1028"/>
        <v>99.98642731714088</v>
      </c>
      <c r="O11336" s="36">
        <f t="shared" si="1029"/>
        <v>99.986429214933153</v>
      </c>
      <c r="P11336" s="36">
        <f t="shared" si="1030"/>
        <v>1.8977922735530228E-6</v>
      </c>
      <c r="Q11336" s="36">
        <f t="shared" si="1031"/>
        <v>1.0819258867373215E-5</v>
      </c>
    </row>
    <row r="11337" spans="1:17" x14ac:dyDescent="0.3">
      <c r="A11337" s="29">
        <v>2853860</v>
      </c>
      <c r="B11337" s="1">
        <v>133</v>
      </c>
      <c r="C11337" s="1" t="s">
        <v>17</v>
      </c>
      <c r="D11337" s="1" t="s">
        <v>57</v>
      </c>
      <c r="E11337" s="1" t="s">
        <v>58</v>
      </c>
      <c r="F11337" s="47">
        <v>714</v>
      </c>
      <c r="G11337" s="34">
        <v>1925.72</v>
      </c>
      <c r="H11337" s="1" t="s">
        <v>218</v>
      </c>
      <c r="I11337" s="34">
        <v>1.4897000000000001E-2</v>
      </c>
      <c r="J11337" s="34">
        <v>2.7340686000000001</v>
      </c>
      <c r="K11337" s="35" t="str">
        <f t="shared" si="1027"/>
        <v>Kampina &amp; Oisterwijkse Vennen_H3160</v>
      </c>
      <c r="L11337" s="36">
        <f>VLOOKUP(D11337,DATA!A:F,5,FALSE)</f>
        <v>1.0986712608830001E-2</v>
      </c>
      <c r="M11337" s="37">
        <f>VLOOKUP(D11337,DATA!A:F,6,FALSE)</f>
        <v>982</v>
      </c>
      <c r="N11337" s="36">
        <f t="shared" si="1028"/>
        <v>99.996859086654013</v>
      </c>
      <c r="O11337" s="36">
        <f t="shared" si="1029"/>
        <v>99.996859600666127</v>
      </c>
      <c r="P11337" s="36">
        <f t="shared" si="1030"/>
        <v>5.1401211464963126E-7</v>
      </c>
      <c r="Q11337" s="36">
        <f t="shared" si="1031"/>
        <v>1.4053443826831568E-8</v>
      </c>
    </row>
    <row r="11338" spans="1:17" x14ac:dyDescent="0.3">
      <c r="A11338" s="29">
        <v>2853861</v>
      </c>
      <c r="B11338" s="1">
        <v>133</v>
      </c>
      <c r="C11338" s="1" t="s">
        <v>17</v>
      </c>
      <c r="D11338" s="1" t="s">
        <v>31</v>
      </c>
      <c r="E11338" s="1" t="s">
        <v>32</v>
      </c>
      <c r="F11338" s="47">
        <v>1786</v>
      </c>
      <c r="G11338" s="34">
        <v>1932.56</v>
      </c>
      <c r="H11338" s="1" t="s">
        <v>218</v>
      </c>
      <c r="I11338" s="34">
        <v>1.5223E-2</v>
      </c>
      <c r="J11338" s="34">
        <v>51.12679</v>
      </c>
      <c r="K11338" s="35" t="str">
        <f t="shared" si="1027"/>
        <v>Kampina &amp; Oisterwijkse Vennen_Lg03</v>
      </c>
      <c r="L11338" s="36">
        <f>VLOOKUP(D11338,DATA!A:F,5,FALSE)</f>
        <v>6.9280917156857415E-3</v>
      </c>
      <c r="M11338" s="37">
        <f>VLOOKUP(D11338,DATA!A:F,6,FALSE)</f>
        <v>2211</v>
      </c>
      <c r="N11338" s="36">
        <f t="shared" si="1028"/>
        <v>12.685489773923324</v>
      </c>
      <c r="O11338" s="36">
        <f t="shared" si="1029"/>
        <v>12.686657993900941</v>
      </c>
      <c r="P11338" s="36">
        <f t="shared" si="1030"/>
        <v>1.1682199776164026E-3</v>
      </c>
      <c r="Q11338" s="36">
        <f t="shared" si="1031"/>
        <v>5.972733746939852E-4</v>
      </c>
    </row>
    <row r="11339" spans="1:17" x14ac:dyDescent="0.3">
      <c r="A11339" s="29">
        <v>2853863</v>
      </c>
      <c r="B11339" s="1">
        <v>133</v>
      </c>
      <c r="C11339" s="1" t="s">
        <v>17</v>
      </c>
      <c r="D11339" s="1" t="s">
        <v>53</v>
      </c>
      <c r="E11339" s="1" t="s">
        <v>54</v>
      </c>
      <c r="F11339" s="47">
        <v>714</v>
      </c>
      <c r="G11339" s="34">
        <v>1915.86</v>
      </c>
      <c r="H11339" s="1" t="s">
        <v>218</v>
      </c>
      <c r="I11339" s="34">
        <v>1.5561999999999999E-2</v>
      </c>
      <c r="J11339" s="34">
        <v>745.44073000000003</v>
      </c>
      <c r="K11339" s="35" t="str">
        <f t="shared" si="1027"/>
        <v>Kampina &amp; Oisterwijkse Vennen_H4030</v>
      </c>
      <c r="L11339" s="36">
        <f>VLOOKUP(D11339,DATA!A:F,5,FALSE)</f>
        <v>1.0986712608830001E-2</v>
      </c>
      <c r="M11339" s="37">
        <f>VLOOKUP(D11339,DATA!A:F,6,FALSE)</f>
        <v>982</v>
      </c>
      <c r="N11339" s="36">
        <f t="shared" si="1028"/>
        <v>99.99649973379276</v>
      </c>
      <c r="O11339" s="36">
        <f t="shared" si="1029"/>
        <v>99.996500332179451</v>
      </c>
      <c r="P11339" s="36">
        <f t="shared" si="1030"/>
        <v>5.9838669130840572E-7</v>
      </c>
      <c r="Q11339" s="36">
        <f t="shared" si="1031"/>
        <v>4.460618119912226E-6</v>
      </c>
    </row>
    <row r="11340" spans="1:17" x14ac:dyDescent="0.3">
      <c r="A11340" s="29">
        <v>2853864</v>
      </c>
      <c r="B11340" s="1">
        <v>133</v>
      </c>
      <c r="C11340" s="1" t="s">
        <v>17</v>
      </c>
      <c r="D11340" s="1" t="s">
        <v>53</v>
      </c>
      <c r="E11340" s="1" t="s">
        <v>54</v>
      </c>
      <c r="F11340" s="47">
        <v>714</v>
      </c>
      <c r="G11340" s="34">
        <v>1611.58</v>
      </c>
      <c r="H11340" s="1" t="s">
        <v>218</v>
      </c>
      <c r="I11340" s="34">
        <v>1.29453E-2</v>
      </c>
      <c r="J11340" s="34">
        <v>7248.2430000000004</v>
      </c>
      <c r="K11340" s="35" t="str">
        <f t="shared" si="1027"/>
        <v>Kampina &amp; Oisterwijkse Vennen_H4030</v>
      </c>
      <c r="L11340" s="36">
        <f>VLOOKUP(D11340,DATA!A:F,5,FALSE)</f>
        <v>1.0986712608830001E-2</v>
      </c>
      <c r="M11340" s="37">
        <f>VLOOKUP(D11340,DATA!A:F,6,FALSE)</f>
        <v>982</v>
      </c>
      <c r="N11340" s="36">
        <f t="shared" si="1028"/>
        <v>99.901019719075379</v>
      </c>
      <c r="O11340" s="36">
        <f t="shared" si="1029"/>
        <v>99.901033781741461</v>
      </c>
      <c r="P11340" s="36">
        <f t="shared" si="1030"/>
        <v>1.4062666082281794E-5</v>
      </c>
      <c r="Q11340" s="36">
        <f t="shared" si="1031"/>
        <v>1.0192962099223645E-3</v>
      </c>
    </row>
    <row r="11341" spans="1:17" x14ac:dyDescent="0.3">
      <c r="A11341" s="29">
        <v>2853878</v>
      </c>
      <c r="B11341" s="1">
        <v>133</v>
      </c>
      <c r="C11341" s="1" t="s">
        <v>17</v>
      </c>
      <c r="D11341" s="1" t="s">
        <v>51</v>
      </c>
      <c r="E11341" s="1" t="s">
        <v>52</v>
      </c>
      <c r="F11341" s="47">
        <v>1000</v>
      </c>
      <c r="G11341" s="34">
        <v>1283.28</v>
      </c>
      <c r="H11341" s="1" t="s">
        <v>218</v>
      </c>
      <c r="I11341" s="34">
        <v>1.17153E-2</v>
      </c>
      <c r="J11341" s="34">
        <v>5.7166399999999999</v>
      </c>
      <c r="K11341" s="35" t="str">
        <f t="shared" si="1027"/>
        <v>Kampina &amp; Oisterwijkse Vennen_Lg09</v>
      </c>
      <c r="L11341" s="36">
        <f>VLOOKUP(D11341,DATA!A:F,5,FALSE)</f>
        <v>8.4126827976184013E-3</v>
      </c>
      <c r="M11341" s="37">
        <f>VLOOKUP(D11341,DATA!A:F,6,FALSE)</f>
        <v>1350</v>
      </c>
      <c r="N11341" s="36">
        <f t="shared" si="1028"/>
        <v>36.324806059161503</v>
      </c>
      <c r="O11341" s="36">
        <f t="shared" si="1029"/>
        <v>36.327085704900114</v>
      </c>
      <c r="P11341" s="36">
        <f t="shared" si="1030"/>
        <v>2.2796457386107249E-3</v>
      </c>
      <c r="Q11341" s="36">
        <f t="shared" si="1031"/>
        <v>1.3031914015171613E-4</v>
      </c>
    </row>
    <row r="11342" spans="1:17" x14ac:dyDescent="0.3">
      <c r="A11342" s="29">
        <v>2853878</v>
      </c>
      <c r="B11342" s="1">
        <v>133</v>
      </c>
      <c r="C11342" s="1" t="s">
        <v>17</v>
      </c>
      <c r="D11342" s="1" t="s">
        <v>89</v>
      </c>
      <c r="E11342" s="1" t="s">
        <v>54</v>
      </c>
      <c r="F11342" s="47">
        <v>714</v>
      </c>
      <c r="G11342" s="34">
        <v>1283.28</v>
      </c>
      <c r="H11342" s="1" t="s">
        <v>218</v>
      </c>
      <c r="I11342" s="34">
        <v>1.17153E-2</v>
      </c>
      <c r="J11342" s="34">
        <v>223.72345000000001</v>
      </c>
      <c r="K11342" s="35" t="str">
        <f t="shared" si="1027"/>
        <v>Kampina &amp; Oisterwijkse Vennen_L4030</v>
      </c>
      <c r="L11342" s="36">
        <f>VLOOKUP(D11342,DATA!A:F,5,FALSE)</f>
        <v>1.0986712608830001E-2</v>
      </c>
      <c r="M11342" s="37">
        <f>VLOOKUP(D11342,DATA!A:F,6,FALSE)</f>
        <v>982</v>
      </c>
      <c r="N11342" s="36">
        <f t="shared" si="1028"/>
        <v>96.47728901674698</v>
      </c>
      <c r="O11342" s="36">
        <f t="shared" si="1029"/>
        <v>96.477726435404406</v>
      </c>
      <c r="P11342" s="36">
        <f t="shared" si="1030"/>
        <v>4.374186574267469E-4</v>
      </c>
      <c r="Q11342" s="36">
        <f t="shared" si="1031"/>
        <v>9.7860811133879946E-4</v>
      </c>
    </row>
    <row r="11343" spans="1:17" x14ac:dyDescent="0.3">
      <c r="A11343" s="29">
        <v>2853879</v>
      </c>
      <c r="B11343" s="1">
        <v>133</v>
      </c>
      <c r="C11343" s="1" t="s">
        <v>17</v>
      </c>
      <c r="D11343" s="1" t="s">
        <v>51</v>
      </c>
      <c r="E11343" s="1" t="s">
        <v>52</v>
      </c>
      <c r="F11343" s="47">
        <v>1000</v>
      </c>
      <c r="G11343" s="34">
        <v>1079.0999999999999</v>
      </c>
      <c r="H11343" s="1" t="s">
        <v>218</v>
      </c>
      <c r="I11343" s="34">
        <v>1.02766E-2</v>
      </c>
      <c r="J11343" s="34">
        <v>1064.8126</v>
      </c>
      <c r="K11343" s="35" t="str">
        <f t="shared" si="1027"/>
        <v>Kampina &amp; Oisterwijkse Vennen_Lg09</v>
      </c>
      <c r="L11343" s="36">
        <f>VLOOKUP(D11343,DATA!A:F,5,FALSE)</f>
        <v>8.4126827976184013E-3</v>
      </c>
      <c r="M11343" s="37">
        <f>VLOOKUP(D11343,DATA!A:F,6,FALSE)</f>
        <v>1350</v>
      </c>
      <c r="N11343" s="36">
        <f t="shared" si="1028"/>
        <v>9.2877526217639392</v>
      </c>
      <c r="O11343" s="36">
        <f t="shared" si="1029"/>
        <v>9.2884810316287822</v>
      </c>
      <c r="P11343" s="36">
        <f t="shared" si="1030"/>
        <v>7.2840986484301595E-4</v>
      </c>
      <c r="Q11343" s="36">
        <f t="shared" si="1031"/>
        <v>7.7562000204914041E-3</v>
      </c>
    </row>
    <row r="11344" spans="1:17" x14ac:dyDescent="0.3">
      <c r="A11344" s="29">
        <v>2853879</v>
      </c>
      <c r="B11344" s="1">
        <v>133</v>
      </c>
      <c r="C11344" s="1" t="s">
        <v>17</v>
      </c>
      <c r="D11344" s="1" t="s">
        <v>89</v>
      </c>
      <c r="E11344" s="1" t="s">
        <v>54</v>
      </c>
      <c r="F11344" s="47">
        <v>714</v>
      </c>
      <c r="G11344" s="34">
        <v>1079.0999999999999</v>
      </c>
      <c r="H11344" s="1" t="s">
        <v>218</v>
      </c>
      <c r="I11344" s="34">
        <v>1.02766E-2</v>
      </c>
      <c r="J11344" s="34">
        <v>6615.6930000000002</v>
      </c>
      <c r="K11344" s="35" t="str">
        <f t="shared" si="1027"/>
        <v>Kampina &amp; Oisterwijkse Vennen_L4030</v>
      </c>
      <c r="L11344" s="36">
        <f>VLOOKUP(D11344,DATA!A:F,5,FALSE)</f>
        <v>1.0986712608830001E-2</v>
      </c>
      <c r="M11344" s="37">
        <f>VLOOKUP(D11344,DATA!A:F,6,FALSE)</f>
        <v>982</v>
      </c>
      <c r="N11344" s="36">
        <f t="shared" si="1028"/>
        <v>74.398975365727978</v>
      </c>
      <c r="O11344" s="36">
        <f t="shared" si="1029"/>
        <v>74.401125816745378</v>
      </c>
      <c r="P11344" s="36">
        <f t="shared" si="1030"/>
        <v>2.150451017399746E-3</v>
      </c>
      <c r="Q11344" s="36">
        <f t="shared" si="1031"/>
        <v>0.14226723742654379</v>
      </c>
    </row>
    <row r="11345" spans="1:17" x14ac:dyDescent="0.3">
      <c r="A11345" s="29">
        <v>2853880</v>
      </c>
      <c r="B11345" s="1">
        <v>133</v>
      </c>
      <c r="C11345" s="1" t="s">
        <v>17</v>
      </c>
      <c r="D11345" s="1" t="s">
        <v>51</v>
      </c>
      <c r="E11345" s="1" t="s">
        <v>52</v>
      </c>
      <c r="F11345" s="47">
        <v>1000</v>
      </c>
      <c r="G11345" s="34">
        <v>1017.05</v>
      </c>
      <c r="H11345" s="1" t="s">
        <v>218</v>
      </c>
      <c r="I11345" s="34">
        <v>9.8513999999999997E-3</v>
      </c>
      <c r="J11345" s="34">
        <v>267.03778</v>
      </c>
      <c r="K11345" s="35" t="str">
        <f t="shared" si="1027"/>
        <v>Kampina &amp; Oisterwijkse Vennen_Lg09</v>
      </c>
      <c r="L11345" s="36">
        <f>VLOOKUP(D11345,DATA!A:F,5,FALSE)</f>
        <v>8.4126827976184013E-3</v>
      </c>
      <c r="M11345" s="37">
        <f>VLOOKUP(D11345,DATA!A:F,6,FALSE)</f>
        <v>1350</v>
      </c>
      <c r="N11345" s="36">
        <f t="shared" si="1028"/>
        <v>5.7270013902932444</v>
      </c>
      <c r="O11345" s="36">
        <f t="shared" si="1029"/>
        <v>5.7274488593538493</v>
      </c>
      <c r="P11345" s="36">
        <f t="shared" si="1030"/>
        <v>4.4746906060488811E-4</v>
      </c>
      <c r="Q11345" s="36">
        <f t="shared" si="1031"/>
        <v>1.1949114456261479E-3</v>
      </c>
    </row>
    <row r="11346" spans="1:17" x14ac:dyDescent="0.3">
      <c r="A11346" s="29">
        <v>2853880</v>
      </c>
      <c r="B11346" s="1">
        <v>133</v>
      </c>
      <c r="C11346" s="1" t="s">
        <v>17</v>
      </c>
      <c r="D11346" s="1" t="s">
        <v>89</v>
      </c>
      <c r="E11346" s="1" t="s">
        <v>54</v>
      </c>
      <c r="F11346" s="47">
        <v>714</v>
      </c>
      <c r="G11346" s="34">
        <v>1017.05</v>
      </c>
      <c r="H11346" s="1" t="s">
        <v>218</v>
      </c>
      <c r="I11346" s="34">
        <v>9.8513999999999997E-3</v>
      </c>
      <c r="J11346" s="34">
        <v>8653.6044999999995</v>
      </c>
      <c r="K11346" s="35" t="str">
        <f t="shared" si="1027"/>
        <v>Kampina &amp; Oisterwijkse Vennen_L4030</v>
      </c>
      <c r="L11346" s="36">
        <f>VLOOKUP(D11346,DATA!A:F,5,FALSE)</f>
        <v>1.0986712608830001E-2</v>
      </c>
      <c r="M11346" s="37">
        <f>VLOOKUP(D11346,DATA!A:F,6,FALSE)</f>
        <v>982</v>
      </c>
      <c r="N11346" s="36">
        <f t="shared" si="1028"/>
        <v>59.509878108180466</v>
      </c>
      <c r="O11346" s="36">
        <f t="shared" si="1029"/>
        <v>59.51248605896793</v>
      </c>
      <c r="P11346" s="36">
        <f t="shared" si="1030"/>
        <v>2.6079507874641195E-3</v>
      </c>
      <c r="Q11346" s="36">
        <f t="shared" si="1031"/>
        <v>0.22568174670178046</v>
      </c>
    </row>
    <row r="11347" spans="1:17" x14ac:dyDescent="0.3">
      <c r="A11347" s="29">
        <v>2853881</v>
      </c>
      <c r="B11347" s="1">
        <v>133</v>
      </c>
      <c r="C11347" s="1" t="s">
        <v>17</v>
      </c>
      <c r="D11347" s="1" t="s">
        <v>51</v>
      </c>
      <c r="E11347" s="1" t="s">
        <v>52</v>
      </c>
      <c r="F11347" s="47">
        <v>1000</v>
      </c>
      <c r="G11347" s="34">
        <v>1014.94</v>
      </c>
      <c r="H11347" s="1" t="s">
        <v>218</v>
      </c>
      <c r="I11347" s="34">
        <v>1.01843E-2</v>
      </c>
      <c r="J11347" s="34">
        <v>8163.7650000000003</v>
      </c>
      <c r="K11347" s="35" t="str">
        <f t="shared" si="1027"/>
        <v>Kampina &amp; Oisterwijkse Vennen_Lg09</v>
      </c>
      <c r="L11347" s="36">
        <f>VLOOKUP(D11347,DATA!A:F,5,FALSE)</f>
        <v>8.4126827976184013E-3</v>
      </c>
      <c r="M11347" s="37">
        <f>VLOOKUP(D11347,DATA!A:F,6,FALSE)</f>
        <v>1350</v>
      </c>
      <c r="N11347" s="36">
        <f t="shared" si="1028"/>
        <v>5.6319145151860344</v>
      </c>
      <c r="O11347" s="36">
        <f t="shared" si="1029"/>
        <v>5.6323698841267698</v>
      </c>
      <c r="P11347" s="36">
        <f t="shared" si="1030"/>
        <v>4.5536894073539003E-4</v>
      </c>
      <c r="Q11347" s="36">
        <f t="shared" si="1031"/>
        <v>3.717525020462651E-2</v>
      </c>
    </row>
    <row r="11348" spans="1:17" x14ac:dyDescent="0.3">
      <c r="A11348" s="29">
        <v>2853881</v>
      </c>
      <c r="B11348" s="1">
        <v>133</v>
      </c>
      <c r="C11348" s="1" t="s">
        <v>17</v>
      </c>
      <c r="D11348" s="1" t="s">
        <v>89</v>
      </c>
      <c r="E11348" s="1" t="s">
        <v>54</v>
      </c>
      <c r="F11348" s="47">
        <v>714</v>
      </c>
      <c r="G11348" s="34">
        <v>1014.94</v>
      </c>
      <c r="H11348" s="1" t="s">
        <v>218</v>
      </c>
      <c r="I11348" s="34">
        <v>1.01843E-2</v>
      </c>
      <c r="J11348" s="34">
        <v>1836.2347</v>
      </c>
      <c r="K11348" s="35" t="str">
        <f t="shared" si="1027"/>
        <v>Kampina &amp; Oisterwijkse Vennen_L4030</v>
      </c>
      <c r="L11348" s="36">
        <f>VLOOKUP(D11348,DATA!A:F,5,FALSE)</f>
        <v>1.0986712608830001E-2</v>
      </c>
      <c r="M11348" s="37">
        <f>VLOOKUP(D11348,DATA!A:F,6,FALSE)</f>
        <v>982</v>
      </c>
      <c r="N11348" s="36">
        <f t="shared" si="1028"/>
        <v>58.950085234810842</v>
      </c>
      <c r="O11348" s="36">
        <f t="shared" si="1029"/>
        <v>58.95279287714488</v>
      </c>
      <c r="P11348" s="36">
        <f t="shared" si="1030"/>
        <v>2.70764233403753E-3</v>
      </c>
      <c r="Q11348" s="36">
        <f t="shared" si="1031"/>
        <v>4.9718668089487036E-2</v>
      </c>
    </row>
    <row r="11349" spans="1:17" x14ac:dyDescent="0.3">
      <c r="A11349" s="29">
        <v>2853882</v>
      </c>
      <c r="B11349" s="1">
        <v>133</v>
      </c>
      <c r="C11349" s="1" t="s">
        <v>17</v>
      </c>
      <c r="D11349" s="1" t="s">
        <v>53</v>
      </c>
      <c r="E11349" s="1" t="s">
        <v>54</v>
      </c>
      <c r="F11349" s="47">
        <v>714</v>
      </c>
      <c r="G11349" s="34">
        <v>1109.51</v>
      </c>
      <c r="H11349" s="1" t="s">
        <v>218</v>
      </c>
      <c r="I11349" s="34">
        <v>1.1493400000000001E-2</v>
      </c>
      <c r="J11349" s="34">
        <v>5645.7032122961</v>
      </c>
      <c r="K11349" s="35" t="str">
        <f t="shared" si="1027"/>
        <v>Kampina &amp; Oisterwijkse Vennen_H4030</v>
      </c>
      <c r="L11349" s="36">
        <f>VLOOKUP(D11349,DATA!A:F,5,FALSE)</f>
        <v>1.0986712608830001E-2</v>
      </c>
      <c r="M11349" s="37">
        <f>VLOOKUP(D11349,DATA!A:F,6,FALSE)</f>
        <v>982</v>
      </c>
      <c r="N11349" s="36">
        <f t="shared" si="1028"/>
        <v>80.232916003769517</v>
      </c>
      <c r="O11349" s="36">
        <f t="shared" si="1029"/>
        <v>80.234918606897111</v>
      </c>
      <c r="P11349" s="36">
        <f t="shared" si="1030"/>
        <v>2.002603127593261E-3</v>
      </c>
      <c r="Q11349" s="36">
        <f t="shared" si="1031"/>
        <v>0.11306102910407491</v>
      </c>
    </row>
    <row r="11350" spans="1:17" x14ac:dyDescent="0.3">
      <c r="A11350" s="29">
        <v>2853882</v>
      </c>
      <c r="B11350" s="1">
        <v>133</v>
      </c>
      <c r="C11350" s="1" t="s">
        <v>17</v>
      </c>
      <c r="D11350" s="1" t="s">
        <v>43</v>
      </c>
      <c r="E11350" s="1" t="s">
        <v>44</v>
      </c>
      <c r="F11350" s="47">
        <v>1071</v>
      </c>
      <c r="G11350" s="34">
        <v>1109.51</v>
      </c>
      <c r="H11350" s="1" t="s">
        <v>218</v>
      </c>
      <c r="I11350" s="34">
        <v>1.1493400000000001E-2</v>
      </c>
      <c r="J11350" s="34">
        <v>830.48649999999998</v>
      </c>
      <c r="K11350" s="35" t="str">
        <f t="shared" si="1027"/>
        <v>Kampina &amp; Oisterwijkse Vennen_H7150</v>
      </c>
      <c r="L11350" s="36">
        <f>VLOOKUP(D11350,DATA!A:F,5,FALSE)</f>
        <v>1.3726988247862192E-2</v>
      </c>
      <c r="M11350" s="37">
        <f>VLOOKUP(D11350,DATA!A:F,6,FALSE)</f>
        <v>1285.5</v>
      </c>
      <c r="N11350" s="36">
        <f t="shared" si="1028"/>
        <v>8.197482231484587</v>
      </c>
      <c r="O11350" s="36">
        <f t="shared" si="1029"/>
        <v>8.1986696053951231</v>
      </c>
      <c r="P11350" s="36">
        <f t="shared" si="1030"/>
        <v>1.1873739105361381E-3</v>
      </c>
      <c r="Q11350" s="36">
        <f t="shared" si="1031"/>
        <v>9.8609800315247048E-3</v>
      </c>
    </row>
    <row r="11351" spans="1:17" x14ac:dyDescent="0.3">
      <c r="A11351" s="29">
        <v>2853882</v>
      </c>
      <c r="B11351" s="1">
        <v>133</v>
      </c>
      <c r="C11351" s="1" t="s">
        <v>17</v>
      </c>
      <c r="D11351" s="1" t="s">
        <v>59</v>
      </c>
      <c r="E11351" s="1" t="s">
        <v>60</v>
      </c>
      <c r="F11351" s="47">
        <v>1071</v>
      </c>
      <c r="G11351" s="34">
        <v>1109.51</v>
      </c>
      <c r="H11351" s="1" t="s">
        <v>218</v>
      </c>
      <c r="I11351" s="34">
        <v>1.1493400000000001E-2</v>
      </c>
      <c r="J11351" s="34">
        <v>176.82452000000001</v>
      </c>
      <c r="K11351" s="35" t="str">
        <f t="shared" si="1027"/>
        <v>Kampina &amp; Oisterwijkse Vennen_H9190</v>
      </c>
      <c r="L11351" s="36">
        <f>VLOOKUP(D11351,DATA!A:F,5,FALSE)</f>
        <v>1.3726988247862192E-2</v>
      </c>
      <c r="M11351" s="37">
        <f>VLOOKUP(D11351,DATA!A:F,6,FALSE)</f>
        <v>1285.5</v>
      </c>
      <c r="N11351" s="36">
        <f t="shared" si="1028"/>
        <v>8.197482231484587</v>
      </c>
      <c r="O11351" s="36">
        <f t="shared" si="1029"/>
        <v>8.1986696053951231</v>
      </c>
      <c r="P11351" s="36">
        <f t="shared" si="1030"/>
        <v>1.1873739105361381E-3</v>
      </c>
      <c r="Q11351" s="36">
        <f t="shared" si="1031"/>
        <v>2.0995682179107554E-3</v>
      </c>
    </row>
    <row r="11352" spans="1:17" x14ac:dyDescent="0.3">
      <c r="A11352" s="29">
        <v>2853882</v>
      </c>
      <c r="B11352" s="1">
        <v>133</v>
      </c>
      <c r="C11352" s="1" t="s">
        <v>17</v>
      </c>
      <c r="D11352" s="1" t="s">
        <v>51</v>
      </c>
      <c r="E11352" s="1" t="s">
        <v>52</v>
      </c>
      <c r="F11352" s="47">
        <v>1000</v>
      </c>
      <c r="G11352" s="34">
        <v>1109.51</v>
      </c>
      <c r="H11352" s="1" t="s">
        <v>218</v>
      </c>
      <c r="I11352" s="34">
        <v>1.1493400000000001E-2</v>
      </c>
      <c r="J11352" s="34">
        <v>50.783203</v>
      </c>
      <c r="K11352" s="35" t="str">
        <f t="shared" si="1027"/>
        <v>Kampina &amp; Oisterwijkse Vennen_Lg09</v>
      </c>
      <c r="L11352" s="36">
        <f>VLOOKUP(D11352,DATA!A:F,5,FALSE)</f>
        <v>8.4126827976184013E-3</v>
      </c>
      <c r="M11352" s="37">
        <f>VLOOKUP(D11352,DATA!A:F,6,FALSE)</f>
        <v>1350</v>
      </c>
      <c r="N11352" s="36">
        <f t="shared" si="1028"/>
        <v>11.679200748425886</v>
      </c>
      <c r="O11352" s="36">
        <f t="shared" si="1029"/>
        <v>11.680198161923675</v>
      </c>
      <c r="P11352" s="36">
        <f t="shared" si="1030"/>
        <v>9.9741349778881272E-4</v>
      </c>
      <c r="Q11352" s="36">
        <f t="shared" si="1031"/>
        <v>5.0651852133149324E-4</v>
      </c>
    </row>
    <row r="11353" spans="1:17" x14ac:dyDescent="0.3">
      <c r="A11353" s="29">
        <v>2853882</v>
      </c>
      <c r="B11353" s="1">
        <v>133</v>
      </c>
      <c r="C11353" s="1" t="s">
        <v>17</v>
      </c>
      <c r="D11353" s="1" t="s">
        <v>89</v>
      </c>
      <c r="E11353" s="1" t="s">
        <v>54</v>
      </c>
      <c r="F11353" s="47">
        <v>714</v>
      </c>
      <c r="G11353" s="34">
        <v>1109.51</v>
      </c>
      <c r="H11353" s="1" t="s">
        <v>218</v>
      </c>
      <c r="I11353" s="34">
        <v>1.1493400000000001E-2</v>
      </c>
      <c r="J11353" s="34">
        <v>1088.6244999999999</v>
      </c>
      <c r="K11353" s="35" t="str">
        <f t="shared" si="1027"/>
        <v>Kampina &amp; Oisterwijkse Vennen_L4030</v>
      </c>
      <c r="L11353" s="36">
        <f>VLOOKUP(D11353,DATA!A:F,5,FALSE)</f>
        <v>1.0986712608830001E-2</v>
      </c>
      <c r="M11353" s="37">
        <f>VLOOKUP(D11353,DATA!A:F,6,FALSE)</f>
        <v>982</v>
      </c>
      <c r="N11353" s="36">
        <f t="shared" si="1028"/>
        <v>80.232916003769517</v>
      </c>
      <c r="O11353" s="36">
        <f t="shared" si="1029"/>
        <v>80.234918606897111</v>
      </c>
      <c r="P11353" s="36">
        <f t="shared" si="1030"/>
        <v>2.002603127593261E-3</v>
      </c>
      <c r="Q11353" s="36">
        <f t="shared" si="1031"/>
        <v>2.1800828284746498E-2</v>
      </c>
    </row>
    <row r="11354" spans="1:17" x14ac:dyDescent="0.3">
      <c r="A11354" s="29">
        <v>2853883</v>
      </c>
      <c r="B11354" s="1">
        <v>133</v>
      </c>
      <c r="C11354" s="1" t="s">
        <v>17</v>
      </c>
      <c r="D11354" s="1" t="s">
        <v>43</v>
      </c>
      <c r="E11354" s="1" t="s">
        <v>44</v>
      </c>
      <c r="F11354" s="47">
        <v>1071</v>
      </c>
      <c r="G11354" s="34">
        <v>1082.94</v>
      </c>
      <c r="H11354" s="1" t="s">
        <v>218</v>
      </c>
      <c r="I11354" s="34">
        <v>1.1448399999999999E-2</v>
      </c>
      <c r="J11354" s="34">
        <v>1646.5727999999999</v>
      </c>
      <c r="K11354" s="35" t="str">
        <f t="shared" si="1027"/>
        <v>Kampina &amp; Oisterwijkse Vennen_H7150</v>
      </c>
      <c r="L11354" s="36">
        <f>VLOOKUP(D11354,DATA!A:F,5,FALSE)</f>
        <v>1.3726988247862192E-2</v>
      </c>
      <c r="M11354" s="37">
        <f>VLOOKUP(D11354,DATA!A:F,6,FALSE)</f>
        <v>1285.5</v>
      </c>
      <c r="N11354" s="36">
        <f t="shared" si="1028"/>
        <v>5.8384930682531389</v>
      </c>
      <c r="O11354" s="36">
        <f t="shared" si="1029"/>
        <v>5.8393570893891855</v>
      </c>
      <c r="P11354" s="36">
        <f t="shared" si="1030"/>
        <v>8.6402113604666653E-4</v>
      </c>
      <c r="Q11354" s="36">
        <f t="shared" si="1031"/>
        <v>1.4226737012395406E-2</v>
      </c>
    </row>
    <row r="11355" spans="1:17" x14ac:dyDescent="0.3">
      <c r="A11355" s="29">
        <v>2853883</v>
      </c>
      <c r="B11355" s="1">
        <v>133</v>
      </c>
      <c r="C11355" s="1" t="s">
        <v>17</v>
      </c>
      <c r="D11355" s="1" t="s">
        <v>90</v>
      </c>
      <c r="E11355" s="1" t="s">
        <v>91</v>
      </c>
      <c r="F11355" s="47">
        <v>1071</v>
      </c>
      <c r="G11355" s="34">
        <v>1082.94</v>
      </c>
      <c r="H11355" s="1" t="s">
        <v>218</v>
      </c>
      <c r="I11355" s="34">
        <v>1.1448399999999999E-2</v>
      </c>
      <c r="J11355" s="34">
        <v>693.12189999999998</v>
      </c>
      <c r="K11355" s="35" t="str">
        <f t="shared" si="1027"/>
        <v>Kampina &amp; Oisterwijkse Vennen_Lg04</v>
      </c>
      <c r="L11355" s="36">
        <f>VLOOKUP(D11355,DATA!A:F,5,FALSE)</f>
        <v>1.3726988247862192E-2</v>
      </c>
      <c r="M11355" s="37">
        <f>VLOOKUP(D11355,DATA!A:F,6,FALSE)</f>
        <v>1285.5</v>
      </c>
      <c r="N11355" s="36">
        <f t="shared" si="1028"/>
        <v>5.8384930682531389</v>
      </c>
      <c r="O11355" s="36">
        <f t="shared" si="1029"/>
        <v>5.8393570893891855</v>
      </c>
      <c r="P11355" s="36">
        <f t="shared" si="1030"/>
        <v>8.6402113604666653E-4</v>
      </c>
      <c r="Q11355" s="36">
        <f t="shared" si="1031"/>
        <v>5.9887197145682405E-3</v>
      </c>
    </row>
    <row r="11356" spans="1:17" x14ac:dyDescent="0.3">
      <c r="A11356" s="29">
        <v>2853883</v>
      </c>
      <c r="B11356" s="1">
        <v>133</v>
      </c>
      <c r="C11356" s="1" t="s">
        <v>17</v>
      </c>
      <c r="D11356" s="1" t="s">
        <v>51</v>
      </c>
      <c r="E11356" s="1" t="s">
        <v>52</v>
      </c>
      <c r="F11356" s="47">
        <v>1000</v>
      </c>
      <c r="G11356" s="34">
        <v>1082.94</v>
      </c>
      <c r="H11356" s="1" t="s">
        <v>218</v>
      </c>
      <c r="I11356" s="34">
        <v>1.1448399999999999E-2</v>
      </c>
      <c r="J11356" s="34">
        <v>678.43259999999998</v>
      </c>
      <c r="K11356" s="35" t="str">
        <f t="shared" si="1027"/>
        <v>Kampina &amp; Oisterwijkse Vennen_Lg09</v>
      </c>
      <c r="L11356" s="36">
        <f>VLOOKUP(D11356,DATA!A:F,5,FALSE)</f>
        <v>8.4126827976184013E-3</v>
      </c>
      <c r="M11356" s="37">
        <f>VLOOKUP(D11356,DATA!A:F,6,FALSE)</f>
        <v>1350</v>
      </c>
      <c r="N11356" s="36">
        <f t="shared" si="1028"/>
        <v>9.5635268997403724</v>
      </c>
      <c r="O11356" s="36">
        <f t="shared" si="1029"/>
        <v>9.5643599245260713</v>
      </c>
      <c r="P11356" s="36">
        <f t="shared" si="1030"/>
        <v>8.3302478569891036E-4</v>
      </c>
      <c r="Q11356" s="36">
        <f t="shared" si="1031"/>
        <v>5.6515117122615454E-3</v>
      </c>
    </row>
    <row r="11357" spans="1:17" x14ac:dyDescent="0.3">
      <c r="A11357" s="29">
        <v>2853883</v>
      </c>
      <c r="B11357" s="1">
        <v>133</v>
      </c>
      <c r="C11357" s="1" t="s">
        <v>17</v>
      </c>
      <c r="D11357" s="1" t="s">
        <v>89</v>
      </c>
      <c r="E11357" s="1" t="s">
        <v>54</v>
      </c>
      <c r="F11357" s="47">
        <v>714</v>
      </c>
      <c r="G11357" s="34">
        <v>1082.94</v>
      </c>
      <c r="H11357" s="1" t="s">
        <v>218</v>
      </c>
      <c r="I11357" s="34">
        <v>1.1448399999999999E-2</v>
      </c>
      <c r="J11357" s="34">
        <v>6981.8720000000003</v>
      </c>
      <c r="K11357" s="35" t="str">
        <f t="shared" si="1027"/>
        <v>Kampina &amp; Oisterwijkse Vennen_L4030</v>
      </c>
      <c r="L11357" s="36">
        <f>VLOOKUP(D11357,DATA!A:F,5,FALSE)</f>
        <v>1.0986712608830001E-2</v>
      </c>
      <c r="M11357" s="37">
        <f>VLOOKUP(D11357,DATA!A:F,6,FALSE)</f>
        <v>982</v>
      </c>
      <c r="N11357" s="36">
        <f t="shared" si="1028"/>
        <v>75.194240423887749</v>
      </c>
      <c r="O11357" s="36">
        <f t="shared" si="1029"/>
        <v>75.19658646653825</v>
      </c>
      <c r="P11357" s="36">
        <f t="shared" si="1030"/>
        <v>2.3460426505010901E-3</v>
      </c>
      <c r="Q11357" s="36">
        <f t="shared" si="1031"/>
        <v>0.16379769492339347</v>
      </c>
    </row>
    <row r="11358" spans="1:17" x14ac:dyDescent="0.3">
      <c r="A11358" s="29">
        <v>2853884</v>
      </c>
      <c r="B11358" s="1">
        <v>133</v>
      </c>
      <c r="C11358" s="1" t="s">
        <v>17</v>
      </c>
      <c r="D11358" s="1" t="s">
        <v>53</v>
      </c>
      <c r="E11358" s="1" t="s">
        <v>54</v>
      </c>
      <c r="F11358" s="47">
        <v>714</v>
      </c>
      <c r="G11358" s="34">
        <v>1183.72</v>
      </c>
      <c r="H11358" s="1" t="s">
        <v>218</v>
      </c>
      <c r="I11358" s="34">
        <v>1.27379E-2</v>
      </c>
      <c r="J11358" s="34">
        <v>4195.4319999999998</v>
      </c>
      <c r="K11358" s="35" t="str">
        <f t="shared" si="1027"/>
        <v>Kampina &amp; Oisterwijkse Vennen_H4030</v>
      </c>
      <c r="L11358" s="36">
        <f>VLOOKUP(D11358,DATA!A:F,5,FALSE)</f>
        <v>1.0986712608830001E-2</v>
      </c>
      <c r="M11358" s="37">
        <f>VLOOKUP(D11358,DATA!A:F,6,FALSE)</f>
        <v>982</v>
      </c>
      <c r="N11358" s="36">
        <f t="shared" si="1028"/>
        <v>90.169838892902916</v>
      </c>
      <c r="O11358" s="36">
        <f t="shared" si="1029"/>
        <v>90.171079296777364</v>
      </c>
      <c r="P11358" s="36">
        <f t="shared" si="1030"/>
        <v>1.240403874447793E-3</v>
      </c>
      <c r="Q11358" s="36">
        <f t="shared" si="1031"/>
        <v>5.204030107782253E-2</v>
      </c>
    </row>
    <row r="11359" spans="1:17" x14ac:dyDescent="0.3">
      <c r="A11359" s="29">
        <v>2853884</v>
      </c>
      <c r="B11359" s="1">
        <v>133</v>
      </c>
      <c r="C11359" s="1" t="s">
        <v>17</v>
      </c>
      <c r="D11359" s="1" t="s">
        <v>85</v>
      </c>
      <c r="E11359" s="1" t="s">
        <v>60</v>
      </c>
      <c r="F11359" s="47">
        <v>1071</v>
      </c>
      <c r="G11359" s="34">
        <v>1183.72</v>
      </c>
      <c r="H11359" s="1" t="s">
        <v>218</v>
      </c>
      <c r="I11359" s="34">
        <v>1.27379E-2</v>
      </c>
      <c r="J11359" s="34">
        <v>1030.5021999999999</v>
      </c>
      <c r="K11359" s="35" t="str">
        <f t="shared" si="1027"/>
        <v>Kampina &amp; Oisterwijkse Vennen_ZGH9190</v>
      </c>
      <c r="L11359" s="36">
        <f>VLOOKUP(D11359,DATA!A:F,5,FALSE)</f>
        <v>1.3726988247862192E-2</v>
      </c>
      <c r="M11359" s="37">
        <f>VLOOKUP(D11359,DATA!A:F,6,FALSE)</f>
        <v>1285.5</v>
      </c>
      <c r="N11359" s="36">
        <f t="shared" si="1028"/>
        <v>19.827147686244952</v>
      </c>
      <c r="O11359" s="36">
        <f t="shared" si="1029"/>
        <v>19.829927294452283</v>
      </c>
      <c r="P11359" s="36">
        <f t="shared" si="1030"/>
        <v>2.779608207330142E-3</v>
      </c>
      <c r="Q11359" s="36">
        <f t="shared" si="1031"/>
        <v>2.8643923727917672E-2</v>
      </c>
    </row>
    <row r="11360" spans="1:17" x14ac:dyDescent="0.3">
      <c r="A11360" s="29">
        <v>2853884</v>
      </c>
      <c r="B11360" s="1">
        <v>133</v>
      </c>
      <c r="C11360" s="1" t="s">
        <v>17</v>
      </c>
      <c r="D11360" s="1" t="s">
        <v>51</v>
      </c>
      <c r="E11360" s="1" t="s">
        <v>52</v>
      </c>
      <c r="F11360" s="47">
        <v>1000</v>
      </c>
      <c r="G11360" s="34">
        <v>1183.72</v>
      </c>
      <c r="H11360" s="1" t="s">
        <v>218</v>
      </c>
      <c r="I11360" s="34">
        <v>1.27379E-2</v>
      </c>
      <c r="J11360" s="34">
        <v>284.12042000000002</v>
      </c>
      <c r="K11360" s="35" t="str">
        <f t="shared" si="1027"/>
        <v>Kampina &amp; Oisterwijkse Vennen_Lg09</v>
      </c>
      <c r="L11360" s="36">
        <f>VLOOKUP(D11360,DATA!A:F,5,FALSE)</f>
        <v>8.4126827976184013E-3</v>
      </c>
      <c r="M11360" s="37">
        <f>VLOOKUP(D11360,DATA!A:F,6,FALSE)</f>
        <v>1350</v>
      </c>
      <c r="N11360" s="36">
        <f t="shared" si="1028"/>
        <v>19.799693233070894</v>
      </c>
      <c r="O11360" s="36">
        <f t="shared" si="1029"/>
        <v>19.801394924826912</v>
      </c>
      <c r="P11360" s="36">
        <f t="shared" si="1030"/>
        <v>1.7016917560184197E-3</v>
      </c>
      <c r="Q11360" s="36">
        <f t="shared" si="1031"/>
        <v>4.8348537643049102E-3</v>
      </c>
    </row>
    <row r="11361" spans="1:17" x14ac:dyDescent="0.3">
      <c r="A11361" s="29">
        <v>2853884</v>
      </c>
      <c r="B11361" s="1">
        <v>133</v>
      </c>
      <c r="C11361" s="1" t="s">
        <v>17</v>
      </c>
      <c r="D11361" s="1" t="s">
        <v>89</v>
      </c>
      <c r="E11361" s="1" t="s">
        <v>54</v>
      </c>
      <c r="F11361" s="47">
        <v>714</v>
      </c>
      <c r="G11361" s="34">
        <v>1183.72</v>
      </c>
      <c r="H11361" s="1" t="s">
        <v>218</v>
      </c>
      <c r="I11361" s="34">
        <v>1.27379E-2</v>
      </c>
      <c r="J11361" s="34">
        <v>4487.2740000000003</v>
      </c>
      <c r="K11361" s="35" t="str">
        <f t="shared" si="1027"/>
        <v>Kampina &amp; Oisterwijkse Vennen_L4030</v>
      </c>
      <c r="L11361" s="36">
        <f>VLOOKUP(D11361,DATA!A:F,5,FALSE)</f>
        <v>1.0986712608830001E-2</v>
      </c>
      <c r="M11361" s="37">
        <f>VLOOKUP(D11361,DATA!A:F,6,FALSE)</f>
        <v>982</v>
      </c>
      <c r="N11361" s="36">
        <f t="shared" si="1028"/>
        <v>90.169838892902916</v>
      </c>
      <c r="O11361" s="36">
        <f t="shared" si="1029"/>
        <v>90.171079296777364</v>
      </c>
      <c r="P11361" s="36">
        <f t="shared" si="1030"/>
        <v>1.240403874447793E-3</v>
      </c>
      <c r="Q11361" s="36">
        <f t="shared" si="1031"/>
        <v>5.5660320553088463E-2</v>
      </c>
    </row>
    <row r="11362" spans="1:17" x14ac:dyDescent="0.3">
      <c r="A11362" s="29">
        <v>2853885</v>
      </c>
      <c r="B11362" s="1">
        <v>133</v>
      </c>
      <c r="C11362" s="1" t="s">
        <v>17</v>
      </c>
      <c r="D11362" s="1" t="s">
        <v>41</v>
      </c>
      <c r="E11362" s="1" t="s">
        <v>42</v>
      </c>
      <c r="F11362" s="47">
        <v>1071</v>
      </c>
      <c r="G11362" s="34">
        <v>1111.5899999999999</v>
      </c>
      <c r="H11362" s="1" t="s">
        <v>218</v>
      </c>
      <c r="I11362" s="34">
        <v>1.2254599999999999E-2</v>
      </c>
      <c r="J11362" s="34">
        <v>9425.2690000000002</v>
      </c>
      <c r="K11362" s="35" t="str">
        <f t="shared" si="1027"/>
        <v>Kampina &amp; Oisterwijkse Vennen_H4010A</v>
      </c>
      <c r="L11362" s="36">
        <f>VLOOKUP(D11362,DATA!A:F,5,FALSE)</f>
        <v>1.3726988247862192E-2</v>
      </c>
      <c r="M11362" s="37">
        <f>VLOOKUP(D11362,DATA!A:F,6,FALSE)</f>
        <v>1285.5</v>
      </c>
      <c r="N11362" s="36">
        <f t="shared" si="1028"/>
        <v>8.4149317865504543</v>
      </c>
      <c r="O11362" s="36">
        <f t="shared" si="1029"/>
        <v>8.4162283090435093</v>
      </c>
      <c r="P11362" s="36">
        <f t="shared" si="1030"/>
        <v>1.2965224930550079E-3</v>
      </c>
      <c r="Q11362" s="36">
        <f t="shared" si="1031"/>
        <v>0.1222007326159408</v>
      </c>
    </row>
    <row r="11363" spans="1:17" x14ac:dyDescent="0.3">
      <c r="A11363" s="29">
        <v>2853885</v>
      </c>
      <c r="B11363" s="1">
        <v>133</v>
      </c>
      <c r="C11363" s="1" t="s">
        <v>17</v>
      </c>
      <c r="D11363" s="1" t="s">
        <v>43</v>
      </c>
      <c r="E11363" s="1" t="s">
        <v>44</v>
      </c>
      <c r="F11363" s="47">
        <v>1071</v>
      </c>
      <c r="G11363" s="34">
        <v>1111.5899999999999</v>
      </c>
      <c r="H11363" s="1" t="s">
        <v>218</v>
      </c>
      <c r="I11363" s="34">
        <v>1.2254599999999999E-2</v>
      </c>
      <c r="J11363" s="34">
        <v>119.79427</v>
      </c>
      <c r="K11363" s="35" t="str">
        <f t="shared" si="1027"/>
        <v>Kampina &amp; Oisterwijkse Vennen_H7150</v>
      </c>
      <c r="L11363" s="36">
        <f>VLOOKUP(D11363,DATA!A:F,5,FALSE)</f>
        <v>1.3726988247862192E-2</v>
      </c>
      <c r="M11363" s="37">
        <f>VLOOKUP(D11363,DATA!A:F,6,FALSE)</f>
        <v>1285.5</v>
      </c>
      <c r="N11363" s="36">
        <f t="shared" si="1028"/>
        <v>8.4149317865504543</v>
      </c>
      <c r="O11363" s="36">
        <f t="shared" si="1029"/>
        <v>8.4162283090435093</v>
      </c>
      <c r="P11363" s="36">
        <f t="shared" si="1030"/>
        <v>1.2965224930550079E-3</v>
      </c>
      <c r="Q11363" s="36">
        <f t="shared" si="1031"/>
        <v>1.5531596559410473E-3</v>
      </c>
    </row>
    <row r="11364" spans="1:17" x14ac:dyDescent="0.3">
      <c r="A11364" s="29">
        <v>2853885</v>
      </c>
      <c r="B11364" s="1">
        <v>133</v>
      </c>
      <c r="C11364" s="1" t="s">
        <v>17</v>
      </c>
      <c r="D11364" s="1" t="s">
        <v>89</v>
      </c>
      <c r="E11364" s="1" t="s">
        <v>54</v>
      </c>
      <c r="F11364" s="47">
        <v>714</v>
      </c>
      <c r="G11364" s="34">
        <v>1111.5899999999999</v>
      </c>
      <c r="H11364" s="1" t="s">
        <v>218</v>
      </c>
      <c r="I11364" s="34">
        <v>1.2254599999999999E-2</v>
      </c>
      <c r="J11364" s="34">
        <v>454.93738000000002</v>
      </c>
      <c r="K11364" s="35" t="str">
        <f t="shared" si="1027"/>
        <v>Kampina &amp; Oisterwijkse Vennen_L4030</v>
      </c>
      <c r="L11364" s="36">
        <f>VLOOKUP(D11364,DATA!A:F,5,FALSE)</f>
        <v>1.0986712608830001E-2</v>
      </c>
      <c r="M11364" s="37">
        <f>VLOOKUP(D11364,DATA!A:F,6,FALSE)</f>
        <v>982</v>
      </c>
      <c r="N11364" s="36">
        <f t="shared" si="1028"/>
        <v>80.592845400798751</v>
      </c>
      <c r="O11364" s="36">
        <f t="shared" si="1029"/>
        <v>80.594951153519418</v>
      </c>
      <c r="P11364" s="36">
        <f t="shared" si="1030"/>
        <v>2.1057527206664872E-3</v>
      </c>
      <c r="Q11364" s="36">
        <f t="shared" si="1031"/>
        <v>9.5798562566788356E-3</v>
      </c>
    </row>
    <row r="11365" spans="1:17" x14ac:dyDescent="0.3">
      <c r="A11365" s="29">
        <v>2853886</v>
      </c>
      <c r="B11365" s="1">
        <v>133</v>
      </c>
      <c r="C11365" s="1" t="s">
        <v>17</v>
      </c>
      <c r="D11365" s="1" t="s">
        <v>53</v>
      </c>
      <c r="E11365" s="1" t="s">
        <v>54</v>
      </c>
      <c r="F11365" s="47">
        <v>714</v>
      </c>
      <c r="G11365" s="34">
        <v>995.18</v>
      </c>
      <c r="H11365" s="1" t="s">
        <v>218</v>
      </c>
      <c r="I11365" s="34">
        <v>1.1090300000000001E-2</v>
      </c>
      <c r="J11365" s="34">
        <v>2909.4697000000001</v>
      </c>
      <c r="K11365" s="35" t="str">
        <f t="shared" si="1027"/>
        <v>Kampina &amp; Oisterwijkse Vennen_H4030</v>
      </c>
      <c r="L11365" s="36">
        <f>VLOOKUP(D11365,DATA!A:F,5,FALSE)</f>
        <v>1.0986712608830001E-2</v>
      </c>
      <c r="M11365" s="37">
        <f>VLOOKUP(D11365,DATA!A:F,6,FALSE)</f>
        <v>982</v>
      </c>
      <c r="N11365" s="36">
        <f t="shared" si="1028"/>
        <v>53.613809344970527</v>
      </c>
      <c r="O11365" s="36">
        <f t="shared" si="1029"/>
        <v>53.616839567480859</v>
      </c>
      <c r="P11365" s="36">
        <f t="shared" si="1030"/>
        <v>3.0302225103326919E-3</v>
      </c>
      <c r="Q11365" s="36">
        <f t="shared" si="1031"/>
        <v>8.8163405780709039E-2</v>
      </c>
    </row>
    <row r="11366" spans="1:17" x14ac:dyDescent="0.3">
      <c r="A11366" s="29">
        <v>2853886</v>
      </c>
      <c r="B11366" s="1">
        <v>133</v>
      </c>
      <c r="C11366" s="1" t="s">
        <v>17</v>
      </c>
      <c r="D11366" s="1" t="s">
        <v>89</v>
      </c>
      <c r="E11366" s="1" t="s">
        <v>54</v>
      </c>
      <c r="F11366" s="47">
        <v>714</v>
      </c>
      <c r="G11366" s="34">
        <v>995.18</v>
      </c>
      <c r="H11366" s="1" t="s">
        <v>218</v>
      </c>
      <c r="I11366" s="34">
        <v>1.1090300000000001E-2</v>
      </c>
      <c r="J11366" s="34">
        <v>1803.6735000000001</v>
      </c>
      <c r="K11366" s="35" t="str">
        <f t="shared" si="1027"/>
        <v>Kampina &amp; Oisterwijkse Vennen_L4030</v>
      </c>
      <c r="L11366" s="36">
        <f>VLOOKUP(D11366,DATA!A:F,5,FALSE)</f>
        <v>1.0986712608830001E-2</v>
      </c>
      <c r="M11366" s="37">
        <f>VLOOKUP(D11366,DATA!A:F,6,FALSE)</f>
        <v>982</v>
      </c>
      <c r="N11366" s="36">
        <f t="shared" si="1028"/>
        <v>53.613809344970527</v>
      </c>
      <c r="O11366" s="36">
        <f t="shared" si="1029"/>
        <v>53.616839567480859</v>
      </c>
      <c r="P11366" s="36">
        <f t="shared" si="1030"/>
        <v>3.0302225103326919E-3</v>
      </c>
      <c r="Q11366" s="36">
        <f t="shared" si="1031"/>
        <v>5.4655320409905526E-2</v>
      </c>
    </row>
    <row r="11367" spans="1:17" x14ac:dyDescent="0.3">
      <c r="A11367" s="29">
        <v>2853887</v>
      </c>
      <c r="B11367" s="1">
        <v>133</v>
      </c>
      <c r="C11367" s="1" t="s">
        <v>17</v>
      </c>
      <c r="D11367" s="1" t="s">
        <v>41</v>
      </c>
      <c r="E11367" s="1" t="s">
        <v>42</v>
      </c>
      <c r="F11367" s="47">
        <v>1071</v>
      </c>
      <c r="G11367" s="34">
        <v>1189.3399999999999</v>
      </c>
      <c r="H11367" s="1" t="s">
        <v>218</v>
      </c>
      <c r="I11367" s="34">
        <v>1.3753E-2</v>
      </c>
      <c r="J11367" s="34">
        <v>1729.3593000000001</v>
      </c>
      <c r="K11367" s="35" t="str">
        <f t="shared" si="1027"/>
        <v>Kampina &amp; Oisterwijkse Vennen_H4010A</v>
      </c>
      <c r="L11367" s="36">
        <f>VLOOKUP(D11367,DATA!A:F,5,FALSE)</f>
        <v>1.3726988247862192E-2</v>
      </c>
      <c r="M11367" s="37">
        <f>VLOOKUP(D11367,DATA!A:F,6,FALSE)</f>
        <v>1285.5</v>
      </c>
      <c r="N11367" s="36">
        <f t="shared" si="1028"/>
        <v>21.082042475005824</v>
      </c>
      <c r="O11367" s="36">
        <f t="shared" si="1029"/>
        <v>21.085183597946219</v>
      </c>
      <c r="P11367" s="36">
        <f t="shared" si="1030"/>
        <v>3.1411229403950358E-3</v>
      </c>
      <c r="Q11367" s="36">
        <f t="shared" si="1031"/>
        <v>5.4321301694155014E-2</v>
      </c>
    </row>
    <row r="11368" spans="1:17" x14ac:dyDescent="0.3">
      <c r="A11368" s="29">
        <v>2853887</v>
      </c>
      <c r="B11368" s="1">
        <v>133</v>
      </c>
      <c r="C11368" s="1" t="s">
        <v>17</v>
      </c>
      <c r="D11368" s="1" t="s">
        <v>53</v>
      </c>
      <c r="E11368" s="1" t="s">
        <v>54</v>
      </c>
      <c r="F11368" s="47">
        <v>714</v>
      </c>
      <c r="G11368" s="34">
        <v>1189.3399999999999</v>
      </c>
      <c r="H11368" s="1" t="s">
        <v>218</v>
      </c>
      <c r="I11368" s="34">
        <v>1.3753E-2</v>
      </c>
      <c r="J11368" s="34">
        <v>982.32849999999996</v>
      </c>
      <c r="K11368" s="35" t="str">
        <f t="shared" si="1027"/>
        <v>Kampina &amp; Oisterwijkse Vennen_H4030</v>
      </c>
      <c r="L11368" s="36">
        <f>VLOOKUP(D11368,DATA!A:F,5,FALSE)</f>
        <v>1.0986712608830001E-2</v>
      </c>
      <c r="M11368" s="37">
        <f>VLOOKUP(D11368,DATA!A:F,6,FALSE)</f>
        <v>982</v>
      </c>
      <c r="N11368" s="36">
        <f t="shared" si="1028"/>
        <v>90.703727941656837</v>
      </c>
      <c r="O11368" s="36">
        <f t="shared" si="1029"/>
        <v>90.705001950547569</v>
      </c>
      <c r="P11368" s="36">
        <f t="shared" si="1030"/>
        <v>1.2740088907321478E-3</v>
      </c>
      <c r="Q11368" s="36">
        <f t="shared" si="1031"/>
        <v>1.2514952426195746E-2</v>
      </c>
    </row>
    <row r="11369" spans="1:17" x14ac:dyDescent="0.3">
      <c r="A11369" s="29">
        <v>2853887</v>
      </c>
      <c r="B11369" s="1">
        <v>133</v>
      </c>
      <c r="C11369" s="1" t="s">
        <v>17</v>
      </c>
      <c r="D11369" s="1" t="s">
        <v>89</v>
      </c>
      <c r="E11369" s="1" t="s">
        <v>54</v>
      </c>
      <c r="F11369" s="47">
        <v>714</v>
      </c>
      <c r="G11369" s="34">
        <v>1189.3399999999999</v>
      </c>
      <c r="H11369" s="1" t="s">
        <v>218</v>
      </c>
      <c r="I11369" s="34">
        <v>1.3753E-2</v>
      </c>
      <c r="J11369" s="34">
        <v>3406.26</v>
      </c>
      <c r="K11369" s="35" t="str">
        <f t="shared" si="1027"/>
        <v>Kampina &amp; Oisterwijkse Vennen_L4030</v>
      </c>
      <c r="L11369" s="36">
        <f>VLOOKUP(D11369,DATA!A:F,5,FALSE)</f>
        <v>1.0986712608830001E-2</v>
      </c>
      <c r="M11369" s="37">
        <f>VLOOKUP(D11369,DATA!A:F,6,FALSE)</f>
        <v>982</v>
      </c>
      <c r="N11369" s="36">
        <f t="shared" si="1028"/>
        <v>90.703727941656837</v>
      </c>
      <c r="O11369" s="36">
        <f t="shared" si="1029"/>
        <v>90.705001950547569</v>
      </c>
      <c r="P11369" s="36">
        <f t="shared" si="1030"/>
        <v>1.2740088907321478E-3</v>
      </c>
      <c r="Q11369" s="36">
        <f t="shared" si="1031"/>
        <v>4.3396055241452861E-2</v>
      </c>
    </row>
    <row r="11370" spans="1:17" x14ac:dyDescent="0.3">
      <c r="A11370" s="29">
        <v>2853888</v>
      </c>
      <c r="B11370" s="1">
        <v>133</v>
      </c>
      <c r="C11370" s="1" t="s">
        <v>17</v>
      </c>
      <c r="D11370" s="1" t="s">
        <v>89</v>
      </c>
      <c r="E11370" s="1" t="s">
        <v>54</v>
      </c>
      <c r="F11370" s="47">
        <v>714</v>
      </c>
      <c r="G11370" s="34">
        <v>1073.96</v>
      </c>
      <c r="H11370" s="1" t="s">
        <v>218</v>
      </c>
      <c r="I11370" s="34">
        <v>1.26505E-2</v>
      </c>
      <c r="J11370" s="34">
        <v>930.1653</v>
      </c>
      <c r="K11370" s="35" t="str">
        <f t="shared" si="1027"/>
        <v>Kampina &amp; Oisterwijkse Vennen_L4030</v>
      </c>
      <c r="L11370" s="36">
        <f>VLOOKUP(D11370,DATA!A:F,5,FALSE)</f>
        <v>1.0986712608830001E-2</v>
      </c>
      <c r="M11370" s="37">
        <f>VLOOKUP(D11370,DATA!A:F,6,FALSE)</f>
        <v>982</v>
      </c>
      <c r="N11370" s="36">
        <f t="shared" si="1028"/>
        <v>73.308630907847473</v>
      </c>
      <c r="O11370" s="36">
        <f t="shared" si="1029"/>
        <v>73.311350397089001</v>
      </c>
      <c r="P11370" s="36">
        <f t="shared" si="1030"/>
        <v>2.7194892415280947E-3</v>
      </c>
      <c r="Q11370" s="36">
        <f t="shared" si="1031"/>
        <v>2.5295745261927526E-2</v>
      </c>
    </row>
    <row r="11371" spans="1:17" x14ac:dyDescent="0.3">
      <c r="A11371" s="29">
        <v>2853889</v>
      </c>
      <c r="B11371" s="1">
        <v>133</v>
      </c>
      <c r="C11371" s="1" t="s">
        <v>17</v>
      </c>
      <c r="D11371" s="1" t="s">
        <v>59</v>
      </c>
      <c r="E11371" s="1" t="s">
        <v>60</v>
      </c>
      <c r="F11371" s="47">
        <v>1071</v>
      </c>
      <c r="G11371" s="34">
        <v>1318.62</v>
      </c>
      <c r="H11371" s="1" t="s">
        <v>218</v>
      </c>
      <c r="I11371" s="34">
        <v>1.5922499999999999E-2</v>
      </c>
      <c r="J11371" s="34">
        <v>4470.0693000000001</v>
      </c>
      <c r="K11371" s="35" t="str">
        <f t="shared" si="1027"/>
        <v>Kampina &amp; Oisterwijkse Vennen_H9190</v>
      </c>
      <c r="L11371" s="36">
        <f>VLOOKUP(D11371,DATA!A:F,5,FALSE)</f>
        <v>1.3726988247862192E-2</v>
      </c>
      <c r="M11371" s="37">
        <f>VLOOKUP(D11371,DATA!A:F,6,FALSE)</f>
        <v>1285.5</v>
      </c>
      <c r="N11371" s="36">
        <f t="shared" si="1028"/>
        <v>61.174135701831631</v>
      </c>
      <c r="O11371" s="36">
        <f t="shared" si="1029"/>
        <v>61.179326867457945</v>
      </c>
      <c r="P11371" s="36">
        <f t="shared" si="1030"/>
        <v>5.1911656263143868E-3</v>
      </c>
      <c r="Q11371" s="36">
        <f t="shared" si="1031"/>
        <v>0.23204870097403213</v>
      </c>
    </row>
    <row r="11372" spans="1:17" x14ac:dyDescent="0.3">
      <c r="A11372" s="29">
        <v>2853890</v>
      </c>
      <c r="B11372" s="1">
        <v>133</v>
      </c>
      <c r="C11372" s="1" t="s">
        <v>17</v>
      </c>
      <c r="D11372" s="1" t="s">
        <v>59</v>
      </c>
      <c r="E11372" s="1" t="s">
        <v>60</v>
      </c>
      <c r="F11372" s="47">
        <v>1071</v>
      </c>
      <c r="G11372" s="34">
        <v>1612.55</v>
      </c>
      <c r="H11372" s="1" t="s">
        <v>218</v>
      </c>
      <c r="I11372" s="34">
        <v>2.1427999999999999E-2</v>
      </c>
      <c r="J11372" s="34">
        <v>5318.0614999999998</v>
      </c>
      <c r="K11372" s="35" t="str">
        <f t="shared" si="1027"/>
        <v>Kampina &amp; Oisterwijkse Vennen_H9190</v>
      </c>
      <c r="L11372" s="36">
        <f>VLOOKUP(D11372,DATA!A:F,5,FALSE)</f>
        <v>1.3726988247862192E-2</v>
      </c>
      <c r="M11372" s="37">
        <f>VLOOKUP(D11372,DATA!A:F,6,FALSE)</f>
        <v>1285.5</v>
      </c>
      <c r="N11372" s="36">
        <f t="shared" si="1028"/>
        <v>98.889740259659817</v>
      </c>
      <c r="O11372" s="36">
        <f t="shared" si="1029"/>
        <v>98.890063161317997</v>
      </c>
      <c r="P11372" s="36">
        <f t="shared" si="1030"/>
        <v>3.2290165817983052E-4</v>
      </c>
      <c r="Q11372" s="36">
        <f t="shared" si="1031"/>
        <v>1.7172108766523166E-2</v>
      </c>
    </row>
    <row r="11373" spans="1:17" x14ac:dyDescent="0.3">
      <c r="A11373" s="29">
        <v>2853891</v>
      </c>
      <c r="B11373" s="1">
        <v>133</v>
      </c>
      <c r="C11373" s="1" t="s">
        <v>17</v>
      </c>
      <c r="D11373" s="1" t="s">
        <v>59</v>
      </c>
      <c r="E11373" s="1" t="s">
        <v>60</v>
      </c>
      <c r="F11373" s="47">
        <v>1071</v>
      </c>
      <c r="G11373" s="34">
        <v>1716.51</v>
      </c>
      <c r="H11373" s="1" t="s">
        <v>218</v>
      </c>
      <c r="I11373" s="34">
        <v>2.3404999999999999E-2</v>
      </c>
      <c r="J11373" s="34">
        <v>116.15206999999999</v>
      </c>
      <c r="K11373" s="35" t="str">
        <f t="shared" si="1027"/>
        <v>Kampina &amp; Oisterwijkse Vennen_H9190</v>
      </c>
      <c r="L11373" s="36">
        <f>VLOOKUP(D11373,DATA!A:F,5,FALSE)</f>
        <v>1.3726988247862192E-2</v>
      </c>
      <c r="M11373" s="37">
        <f>VLOOKUP(D11373,DATA!A:F,6,FALSE)</f>
        <v>1285.5</v>
      </c>
      <c r="N11373" s="36">
        <f t="shared" si="1028"/>
        <v>99.731254405534315</v>
      </c>
      <c r="O11373" s="36">
        <f t="shared" si="1029"/>
        <v>99.731340502362869</v>
      </c>
      <c r="P11373" s="36">
        <f t="shared" si="1030"/>
        <v>8.6096828553650084E-5</v>
      </c>
      <c r="Q11373" s="36">
        <f t="shared" si="1031"/>
        <v>1.0000324856941563E-4</v>
      </c>
    </row>
    <row r="11374" spans="1:17" x14ac:dyDescent="0.3">
      <c r="A11374" s="29">
        <v>2855382</v>
      </c>
      <c r="B11374" s="1">
        <v>133</v>
      </c>
      <c r="C11374" s="1" t="s">
        <v>17</v>
      </c>
      <c r="D11374" s="1" t="s">
        <v>70</v>
      </c>
      <c r="E11374" s="1" t="s">
        <v>71</v>
      </c>
      <c r="F11374" s="47">
        <v>1071</v>
      </c>
      <c r="G11374" s="34">
        <v>1594.91</v>
      </c>
      <c r="H11374" s="1" t="s">
        <v>218</v>
      </c>
      <c r="I11374" s="34">
        <v>9.5165000000000007E-3</v>
      </c>
      <c r="J11374" s="34">
        <v>2861.5085100000001</v>
      </c>
      <c r="K11374" s="35" t="str">
        <f t="shared" si="1027"/>
        <v>Kampina &amp; Oisterwijkse Vennen_H9120</v>
      </c>
      <c r="L11374" s="36">
        <f>VLOOKUP(D11374,DATA!A:F,5,FALSE)</f>
        <v>1.3726988247862192E-2</v>
      </c>
      <c r="M11374" s="37">
        <f>VLOOKUP(D11374,DATA!A:F,6,FALSE)</f>
        <v>1285.5</v>
      </c>
      <c r="N11374" s="36">
        <f t="shared" si="1028"/>
        <v>98.589843327197713</v>
      </c>
      <c r="O11374" s="36">
        <f t="shared" si="1029"/>
        <v>98.590024930813343</v>
      </c>
      <c r="P11374" s="36">
        <f t="shared" si="1030"/>
        <v>1.8160361562991056E-4</v>
      </c>
      <c r="Q11374" s="36">
        <f t="shared" si="1031"/>
        <v>5.1966029157175806E-3</v>
      </c>
    </row>
    <row r="11375" spans="1:17" x14ac:dyDescent="0.3">
      <c r="A11375" s="29">
        <v>2855383</v>
      </c>
      <c r="B11375" s="1">
        <v>133</v>
      </c>
      <c r="C11375" s="1" t="s">
        <v>17</v>
      </c>
      <c r="D11375" s="1" t="s">
        <v>70</v>
      </c>
      <c r="E11375" s="1" t="s">
        <v>71</v>
      </c>
      <c r="F11375" s="47">
        <v>1071</v>
      </c>
      <c r="G11375" s="34">
        <v>1546.57</v>
      </c>
      <c r="H11375" s="1" t="s">
        <v>218</v>
      </c>
      <c r="I11375" s="34">
        <v>9.0892000000000004E-3</v>
      </c>
      <c r="J11375" s="34">
        <v>4113.0391499999996</v>
      </c>
      <c r="K11375" s="35" t="str">
        <f t="shared" si="1027"/>
        <v>Kampina &amp; Oisterwijkse Vennen_H9120</v>
      </c>
      <c r="L11375" s="36">
        <f>VLOOKUP(D11375,DATA!A:F,5,FALSE)</f>
        <v>1.3726988247862192E-2</v>
      </c>
      <c r="M11375" s="37">
        <f>VLOOKUP(D11375,DATA!A:F,6,FALSE)</f>
        <v>1285.5</v>
      </c>
      <c r="N11375" s="36">
        <f t="shared" si="1028"/>
        <v>97.297786063884686</v>
      </c>
      <c r="O11375" s="36">
        <f t="shared" si="1029"/>
        <v>97.298114082114807</v>
      </c>
      <c r="P11375" s="36">
        <f t="shared" si="1030"/>
        <v>3.2801823012107434E-4</v>
      </c>
      <c r="Q11375" s="36">
        <f t="shared" si="1031"/>
        <v>1.3491518224016879E-2</v>
      </c>
    </row>
    <row r="11376" spans="1:17" x14ac:dyDescent="0.3">
      <c r="A11376" s="29">
        <v>2855386</v>
      </c>
      <c r="B11376" s="1">
        <v>133</v>
      </c>
      <c r="C11376" s="1" t="s">
        <v>17</v>
      </c>
      <c r="D11376" s="1" t="s">
        <v>57</v>
      </c>
      <c r="E11376" s="1" t="s">
        <v>58</v>
      </c>
      <c r="F11376" s="47">
        <v>714</v>
      </c>
      <c r="G11376" s="34">
        <v>1897.44</v>
      </c>
      <c r="H11376" s="1" t="s">
        <v>218</v>
      </c>
      <c r="I11376" s="34">
        <v>1.3609E-2</v>
      </c>
      <c r="J11376" s="34">
        <v>1526.5553</v>
      </c>
      <c r="K11376" s="35" t="str">
        <f t="shared" si="1027"/>
        <v>Kampina &amp; Oisterwijkse Vennen_H3160</v>
      </c>
      <c r="L11376" s="36">
        <f>VLOOKUP(D11376,DATA!A:F,5,FALSE)</f>
        <v>1.0986712608830001E-2</v>
      </c>
      <c r="M11376" s="37">
        <f>VLOOKUP(D11376,DATA!A:F,6,FALSE)</f>
        <v>982</v>
      </c>
      <c r="N11376" s="36">
        <f t="shared" si="1028"/>
        <v>99.995714632041143</v>
      </c>
      <c r="O11376" s="36">
        <f t="shared" si="1029"/>
        <v>99.99571527270615</v>
      </c>
      <c r="P11376" s="36">
        <f t="shared" si="1030"/>
        <v>6.4066500726767117E-7</v>
      </c>
      <c r="Q11376" s="36">
        <f t="shared" si="1031"/>
        <v>9.7801056236900188E-6</v>
      </c>
    </row>
    <row r="11377" spans="1:17" x14ac:dyDescent="0.3">
      <c r="A11377" s="29">
        <v>2855387</v>
      </c>
      <c r="B11377" s="1">
        <v>133</v>
      </c>
      <c r="C11377" s="1" t="s">
        <v>17</v>
      </c>
      <c r="D11377" s="1" t="s">
        <v>57</v>
      </c>
      <c r="E11377" s="1" t="s">
        <v>58</v>
      </c>
      <c r="F11377" s="47">
        <v>714</v>
      </c>
      <c r="G11377" s="34">
        <v>1778.25</v>
      </c>
      <c r="H11377" s="1" t="s">
        <v>218</v>
      </c>
      <c r="I11377" s="34">
        <v>1.28681E-2</v>
      </c>
      <c r="J11377" s="34">
        <v>1229.7243699999999</v>
      </c>
      <c r="K11377" s="35" t="str">
        <f t="shared" si="1027"/>
        <v>Kampina &amp; Oisterwijkse Vennen_H3160</v>
      </c>
      <c r="L11377" s="36">
        <f>VLOOKUP(D11377,DATA!A:F,5,FALSE)</f>
        <v>1.0986712608830001E-2</v>
      </c>
      <c r="M11377" s="37">
        <f>VLOOKUP(D11377,DATA!A:F,6,FALSE)</f>
        <v>982</v>
      </c>
      <c r="N11377" s="36">
        <f t="shared" si="1028"/>
        <v>99.984127360969964</v>
      </c>
      <c r="O11377" s="36">
        <f t="shared" si="1029"/>
        <v>99.984129604499046</v>
      </c>
      <c r="P11377" s="36">
        <f t="shared" si="1030"/>
        <v>2.2435290816247289E-6</v>
      </c>
      <c r="Q11377" s="36">
        <f t="shared" si="1031"/>
        <v>2.7589223864776481E-5</v>
      </c>
    </row>
    <row r="11378" spans="1:17" x14ac:dyDescent="0.3">
      <c r="A11378" s="29">
        <v>2855388</v>
      </c>
      <c r="B11378" s="1">
        <v>133</v>
      </c>
      <c r="C11378" s="1" t="s">
        <v>17</v>
      </c>
      <c r="D11378" s="1" t="s">
        <v>57</v>
      </c>
      <c r="E11378" s="1" t="s">
        <v>58</v>
      </c>
      <c r="F11378" s="47">
        <v>714</v>
      </c>
      <c r="G11378" s="34">
        <v>1952.27</v>
      </c>
      <c r="H11378" s="1" t="s">
        <v>218</v>
      </c>
      <c r="I11378" s="34">
        <v>1.5131E-2</v>
      </c>
      <c r="J11378" s="34">
        <v>221.53971999999999</v>
      </c>
      <c r="K11378" s="35" t="str">
        <f t="shared" si="1027"/>
        <v>Kampina &amp; Oisterwijkse Vennen_H3160</v>
      </c>
      <c r="L11378" s="36">
        <f>VLOOKUP(D11378,DATA!A:F,5,FALSE)</f>
        <v>1.0986712608830001E-2</v>
      </c>
      <c r="M11378" s="37">
        <f>VLOOKUP(D11378,DATA!A:F,6,FALSE)</f>
        <v>982</v>
      </c>
      <c r="N11378" s="36">
        <f t="shared" si="1028"/>
        <v>99.997653735804761</v>
      </c>
      <c r="O11378" s="36">
        <f t="shared" si="1029"/>
        <v>99.997654125806022</v>
      </c>
      <c r="P11378" s="36">
        <f t="shared" si="1030"/>
        <v>3.9000126150767755E-7</v>
      </c>
      <c r="Q11378" s="36">
        <f t="shared" si="1031"/>
        <v>8.6400770274057657E-7</v>
      </c>
    </row>
    <row r="11379" spans="1:17" x14ac:dyDescent="0.3">
      <c r="A11379" s="29">
        <v>2855389</v>
      </c>
      <c r="B11379" s="1">
        <v>133</v>
      </c>
      <c r="C11379" s="1" t="s">
        <v>17</v>
      </c>
      <c r="D11379" s="1" t="s">
        <v>57</v>
      </c>
      <c r="E11379" s="1" t="s">
        <v>58</v>
      </c>
      <c r="F11379" s="47">
        <v>714</v>
      </c>
      <c r="G11379" s="34">
        <v>1847.75</v>
      </c>
      <c r="H11379" s="1" t="s">
        <v>218</v>
      </c>
      <c r="I11379" s="34">
        <v>1.4114E-2</v>
      </c>
      <c r="J11379" s="34">
        <v>1060.1590000000001</v>
      </c>
      <c r="K11379" s="35" t="str">
        <f t="shared" si="1027"/>
        <v>Kampina &amp; Oisterwijkse Vennen_H3160</v>
      </c>
      <c r="L11379" s="36">
        <f>VLOOKUP(D11379,DATA!A:F,5,FALSE)</f>
        <v>1.0986712608830001E-2</v>
      </c>
      <c r="M11379" s="37">
        <f>VLOOKUP(D11379,DATA!A:F,6,FALSE)</f>
        <v>982</v>
      </c>
      <c r="N11379" s="36">
        <f t="shared" si="1028"/>
        <v>99.992602774119732</v>
      </c>
      <c r="O11379" s="36">
        <f t="shared" si="1029"/>
        <v>99.992603921007614</v>
      </c>
      <c r="P11379" s="36">
        <f t="shared" si="1030"/>
        <v>1.1468878824416606E-6</v>
      </c>
      <c r="Q11379" s="36">
        <f t="shared" si="1031"/>
        <v>1.2158835105614687E-5</v>
      </c>
    </row>
    <row r="11380" spans="1:17" x14ac:dyDescent="0.3">
      <c r="A11380" s="30">
        <v>2855390</v>
      </c>
      <c r="B11380" s="14">
        <v>133</v>
      </c>
      <c r="C11380" s="14" t="s">
        <v>17</v>
      </c>
      <c r="D11380" s="14" t="s">
        <v>88</v>
      </c>
      <c r="E11380" s="14" t="s">
        <v>56</v>
      </c>
      <c r="F11380" s="48">
        <v>500</v>
      </c>
      <c r="G11380" s="38">
        <v>1789.42</v>
      </c>
      <c r="H11380" s="14" t="s">
        <v>218</v>
      </c>
      <c r="I11380" s="38">
        <v>1.384E-2</v>
      </c>
      <c r="J11380" s="38">
        <v>31.723918999999999</v>
      </c>
      <c r="K11380" s="39" t="str">
        <f t="shared" si="1027"/>
        <v>Kampina &amp; Oisterwijkse Vennen_ZGH3130</v>
      </c>
      <c r="L11380" s="40">
        <f>VLOOKUP(D11380,DATA!A:F,5,FALSE)</f>
        <v>0</v>
      </c>
      <c r="M11380" s="41">
        <f>VLOOKUP(D11380,DATA!A:F,6,FALSE)</f>
        <v>3.5</v>
      </c>
      <c r="N11380" s="40">
        <f t="shared" si="1028"/>
        <v>50</v>
      </c>
      <c r="O11380" s="40">
        <f t="shared" si="1029"/>
        <v>50</v>
      </c>
      <c r="P11380" s="40">
        <f>J11380/10000*I11380</f>
        <v>4.3905903896000001E-5</v>
      </c>
      <c r="Q11380" s="40">
        <f>IF(AND(H11380&lt;&gt;"below",I11380&gt;=0.005),M11380*P11380,0)</f>
        <v>1.5367066363600001E-4</v>
      </c>
    </row>
    <row r="11381" spans="1:17" x14ac:dyDescent="0.3">
      <c r="A11381" s="29">
        <v>2855390</v>
      </c>
      <c r="B11381" s="1">
        <v>133</v>
      </c>
      <c r="C11381" s="1" t="s">
        <v>17</v>
      </c>
      <c r="D11381" s="1" t="s">
        <v>31</v>
      </c>
      <c r="E11381" s="1" t="s">
        <v>32</v>
      </c>
      <c r="F11381" s="47">
        <v>1786</v>
      </c>
      <c r="G11381" s="34">
        <v>1789.42</v>
      </c>
      <c r="H11381" s="1" t="s">
        <v>218</v>
      </c>
      <c r="I11381" s="34">
        <v>1.384E-2</v>
      </c>
      <c r="J11381" s="34">
        <v>315.25835999999998</v>
      </c>
      <c r="K11381" s="35" t="str">
        <f t="shared" si="1027"/>
        <v>Kampina &amp; Oisterwijkse Vennen_Lg03</v>
      </c>
      <c r="L11381" s="36">
        <f>VLOOKUP(D11381,DATA!A:F,5,FALSE)</f>
        <v>6.9280917156857415E-3</v>
      </c>
      <c r="M11381" s="37">
        <f>VLOOKUP(D11381,DATA!A:F,6,FALSE)</f>
        <v>2211</v>
      </c>
      <c r="N11381" s="36">
        <f t="shared" si="1028"/>
        <v>5.1137544155497778</v>
      </c>
      <c r="O11381" s="36">
        <f t="shared" si="1029"/>
        <v>5.1142196925027061</v>
      </c>
      <c r="P11381" s="36">
        <f t="shared" si="1030"/>
        <v>4.6527695292830629E-4</v>
      </c>
      <c r="Q11381" s="36">
        <f t="shared" si="1031"/>
        <v>1.4668244912597504E-3</v>
      </c>
    </row>
    <row r="11382" spans="1:17" x14ac:dyDescent="0.3">
      <c r="A11382" s="29">
        <v>2855393</v>
      </c>
      <c r="B11382" s="1">
        <v>133</v>
      </c>
      <c r="C11382" s="1" t="s">
        <v>17</v>
      </c>
      <c r="D11382" s="1" t="s">
        <v>53</v>
      </c>
      <c r="E11382" s="1" t="s">
        <v>54</v>
      </c>
      <c r="F11382" s="47">
        <v>714</v>
      </c>
      <c r="G11382" s="34">
        <v>1808.06</v>
      </c>
      <c r="H11382" s="1" t="s">
        <v>218</v>
      </c>
      <c r="I11382" s="34">
        <v>1.4976E-2</v>
      </c>
      <c r="J11382" s="34">
        <v>2533.9553000000001</v>
      </c>
      <c r="K11382" s="35" t="str">
        <f t="shared" si="1027"/>
        <v>Kampina &amp; Oisterwijkse Vennen_H4030</v>
      </c>
      <c r="L11382" s="36">
        <f>VLOOKUP(D11382,DATA!A:F,5,FALSE)</f>
        <v>1.0986712608830001E-2</v>
      </c>
      <c r="M11382" s="37">
        <f>VLOOKUP(D11382,DATA!A:F,6,FALSE)</f>
        <v>982</v>
      </c>
      <c r="N11382" s="36">
        <f t="shared" si="1028"/>
        <v>99.988559871258815</v>
      </c>
      <c r="O11382" s="36">
        <f t="shared" si="1029"/>
        <v>99.988561753213247</v>
      </c>
      <c r="P11382" s="36">
        <f t="shared" si="1030"/>
        <v>1.8819544322923321E-6</v>
      </c>
      <c r="Q11382" s="36">
        <f t="shared" si="1031"/>
        <v>4.768788408065646E-5</v>
      </c>
    </row>
    <row r="11383" spans="1:17" x14ac:dyDescent="0.3">
      <c r="A11383" s="29">
        <v>2855407</v>
      </c>
      <c r="B11383" s="1">
        <v>133</v>
      </c>
      <c r="C11383" s="1" t="s">
        <v>17</v>
      </c>
      <c r="D11383" s="1" t="s">
        <v>51</v>
      </c>
      <c r="E11383" s="1" t="s">
        <v>52</v>
      </c>
      <c r="F11383" s="47">
        <v>1000</v>
      </c>
      <c r="G11383" s="34">
        <v>1190.8900000000001</v>
      </c>
      <c r="H11383" s="1" t="s">
        <v>218</v>
      </c>
      <c r="I11383" s="34">
        <v>1.1205E-2</v>
      </c>
      <c r="J11383" s="34">
        <v>4724.0727999999999</v>
      </c>
      <c r="K11383" s="35" t="str">
        <f t="shared" si="1027"/>
        <v>Kampina &amp; Oisterwijkse Vennen_Lg09</v>
      </c>
      <c r="L11383" s="36">
        <f>VLOOKUP(D11383,DATA!A:F,5,FALSE)</f>
        <v>8.4126827976184013E-3</v>
      </c>
      <c r="M11383" s="37">
        <f>VLOOKUP(D11383,DATA!A:F,6,FALSE)</f>
        <v>1350</v>
      </c>
      <c r="N11383" s="36">
        <f t="shared" si="1028"/>
        <v>20.774993497157819</v>
      </c>
      <c r="O11383" s="36">
        <f t="shared" si="1029"/>
        <v>20.776545031950771</v>
      </c>
      <c r="P11383" s="36">
        <f t="shared" si="1030"/>
        <v>1.551534792952225E-3</v>
      </c>
      <c r="Q11383" s="36">
        <f t="shared" si="1031"/>
        <v>7.3295633136392369E-2</v>
      </c>
    </row>
    <row r="11384" spans="1:17" x14ac:dyDescent="0.3">
      <c r="A11384" s="29">
        <v>2855407</v>
      </c>
      <c r="B11384" s="1">
        <v>133</v>
      </c>
      <c r="C11384" s="1" t="s">
        <v>17</v>
      </c>
      <c r="D11384" s="1" t="s">
        <v>89</v>
      </c>
      <c r="E11384" s="1" t="s">
        <v>54</v>
      </c>
      <c r="F11384" s="47">
        <v>714</v>
      </c>
      <c r="G11384" s="34">
        <v>1190.8900000000001</v>
      </c>
      <c r="H11384" s="1" t="s">
        <v>218</v>
      </c>
      <c r="I11384" s="34">
        <v>1.1205E-2</v>
      </c>
      <c r="J11384" s="34">
        <v>3922.2283000000002</v>
      </c>
      <c r="K11384" s="35" t="str">
        <f t="shared" si="1027"/>
        <v>Kampina &amp; Oisterwijkse Vennen_L4030</v>
      </c>
      <c r="L11384" s="36">
        <f>VLOOKUP(D11384,DATA!A:F,5,FALSE)</f>
        <v>1.0986712608830001E-2</v>
      </c>
      <c r="M11384" s="37">
        <f>VLOOKUP(D11384,DATA!A:F,6,FALSE)</f>
        <v>982</v>
      </c>
      <c r="N11384" s="36">
        <f t="shared" si="1028"/>
        <v>90.846329092393091</v>
      </c>
      <c r="O11384" s="36">
        <f t="shared" si="1029"/>
        <v>90.847352763545331</v>
      </c>
      <c r="P11384" s="36">
        <f t="shared" si="1030"/>
        <v>1.0236711522395581E-3</v>
      </c>
      <c r="Q11384" s="36">
        <f t="shared" si="1031"/>
        <v>4.0150719632076032E-2</v>
      </c>
    </row>
    <row r="11385" spans="1:17" x14ac:dyDescent="0.3">
      <c r="A11385" s="29">
        <v>2855408</v>
      </c>
      <c r="B11385" s="1">
        <v>133</v>
      </c>
      <c r="C11385" s="1" t="s">
        <v>17</v>
      </c>
      <c r="D11385" s="1" t="s">
        <v>89</v>
      </c>
      <c r="E11385" s="1" t="s">
        <v>54</v>
      </c>
      <c r="F11385" s="47">
        <v>714</v>
      </c>
      <c r="G11385" s="34">
        <v>1008.19</v>
      </c>
      <c r="H11385" s="1" t="s">
        <v>218</v>
      </c>
      <c r="I11385" s="34">
        <v>9.6957999999999992E-3</v>
      </c>
      <c r="J11385" s="34">
        <v>10000</v>
      </c>
      <c r="K11385" s="35" t="str">
        <f t="shared" si="1027"/>
        <v>Kampina &amp; Oisterwijkse Vennen_L4030</v>
      </c>
      <c r="L11385" s="36">
        <f>VLOOKUP(D11385,DATA!A:F,5,FALSE)</f>
        <v>1.0986712608830001E-2</v>
      </c>
      <c r="M11385" s="37">
        <f>VLOOKUP(D11385,DATA!A:F,6,FALSE)</f>
        <v>982</v>
      </c>
      <c r="N11385" s="36">
        <f t="shared" si="1028"/>
        <v>57.144324828985567</v>
      </c>
      <c r="O11385" s="36">
        <f t="shared" si="1029"/>
        <v>57.146933561521344</v>
      </c>
      <c r="P11385" s="36">
        <f t="shared" si="1030"/>
        <v>2.6087325357764257E-3</v>
      </c>
      <c r="Q11385" s="36">
        <f t="shared" si="1031"/>
        <v>0.26087325357764257</v>
      </c>
    </row>
    <row r="11386" spans="1:17" x14ac:dyDescent="0.3">
      <c r="A11386" s="29">
        <v>2855409</v>
      </c>
      <c r="B11386" s="1">
        <v>133</v>
      </c>
      <c r="C11386" s="1" t="s">
        <v>17</v>
      </c>
      <c r="D11386" s="1" t="s">
        <v>51</v>
      </c>
      <c r="E11386" s="1" t="s">
        <v>52</v>
      </c>
      <c r="F11386" s="47">
        <v>1000</v>
      </c>
      <c r="G11386" s="34">
        <v>1004.03</v>
      </c>
      <c r="H11386" s="1" t="s">
        <v>218</v>
      </c>
      <c r="I11386" s="34">
        <v>9.9226000000000002E-3</v>
      </c>
      <c r="J11386" s="34">
        <v>1927.1244999999999</v>
      </c>
      <c r="K11386" s="35" t="str">
        <f t="shared" si="1027"/>
        <v>Kampina &amp; Oisterwijkse Vennen_Lg09</v>
      </c>
      <c r="L11386" s="36">
        <f>VLOOKUP(D11386,DATA!A:F,5,FALSE)</f>
        <v>8.4126827976184013E-3</v>
      </c>
      <c r="M11386" s="37">
        <f>VLOOKUP(D11386,DATA!A:F,6,FALSE)</f>
        <v>1350</v>
      </c>
      <c r="N11386" s="36">
        <f t="shared" si="1028"/>
        <v>5.1635188267592786</v>
      </c>
      <c r="O11386" s="36">
        <f t="shared" si="1029"/>
        <v>5.1639276141106025</v>
      </c>
      <c r="P11386" s="36">
        <f t="shared" si="1030"/>
        <v>4.0878735132388044E-4</v>
      </c>
      <c r="Q11386" s="36">
        <f t="shared" si="1031"/>
        <v>7.8778412002635748E-3</v>
      </c>
    </row>
    <row r="11387" spans="1:17" x14ac:dyDescent="0.3">
      <c r="A11387" s="29">
        <v>2855409</v>
      </c>
      <c r="B11387" s="1">
        <v>133</v>
      </c>
      <c r="C11387" s="1" t="s">
        <v>17</v>
      </c>
      <c r="D11387" s="1" t="s">
        <v>89</v>
      </c>
      <c r="E11387" s="1" t="s">
        <v>54</v>
      </c>
      <c r="F11387" s="47">
        <v>714</v>
      </c>
      <c r="G11387" s="34">
        <v>1004.03</v>
      </c>
      <c r="H11387" s="1" t="s">
        <v>218</v>
      </c>
      <c r="I11387" s="34">
        <v>9.9226000000000002E-3</v>
      </c>
      <c r="J11387" s="34">
        <v>8072.8734999999997</v>
      </c>
      <c r="K11387" s="35" t="str">
        <f t="shared" si="1027"/>
        <v>Kampina &amp; Oisterwijkse Vennen_L4030</v>
      </c>
      <c r="L11387" s="36">
        <f>VLOOKUP(D11387,DATA!A:F,5,FALSE)</f>
        <v>1.0986712608830001E-2</v>
      </c>
      <c r="M11387" s="37">
        <f>VLOOKUP(D11387,DATA!A:F,6,FALSE)</f>
        <v>982</v>
      </c>
      <c r="N11387" s="36">
        <f t="shared" si="1028"/>
        <v>56.021564335195556</v>
      </c>
      <c r="O11387" s="36">
        <f t="shared" si="1029"/>
        <v>56.024250207781314</v>
      </c>
      <c r="P11387" s="36">
        <f t="shared" si="1030"/>
        <v>2.6858725857579202E-3</v>
      </c>
      <c r="Q11387" s="36">
        <f t="shared" si="1031"/>
        <v>0.2168270962194159</v>
      </c>
    </row>
    <row r="11388" spans="1:17" x14ac:dyDescent="0.3">
      <c r="A11388" s="29">
        <v>2855410</v>
      </c>
      <c r="B11388" s="1">
        <v>133</v>
      </c>
      <c r="C11388" s="1" t="s">
        <v>17</v>
      </c>
      <c r="D11388" s="1" t="s">
        <v>53</v>
      </c>
      <c r="E11388" s="1" t="s">
        <v>54</v>
      </c>
      <c r="F11388" s="47">
        <v>714</v>
      </c>
      <c r="G11388" s="34">
        <v>1001.71</v>
      </c>
      <c r="H11388" s="1" t="s">
        <v>218</v>
      </c>
      <c r="I11388" s="34">
        <v>1.02072E-2</v>
      </c>
      <c r="J11388" s="34">
        <v>5653.7719999999999</v>
      </c>
      <c r="K11388" s="35" t="str">
        <f t="shared" si="1027"/>
        <v>Kampina &amp; Oisterwijkse Vennen_H4030</v>
      </c>
      <c r="L11388" s="36">
        <f>VLOOKUP(D11388,DATA!A:F,5,FALSE)</f>
        <v>1.0986712608830001E-2</v>
      </c>
      <c r="M11388" s="37">
        <f>VLOOKUP(D11388,DATA!A:F,6,FALSE)</f>
        <v>982</v>
      </c>
      <c r="N11388" s="36">
        <f t="shared" si="1028"/>
        <v>55.392645940357319</v>
      </c>
      <c r="O11388" s="36">
        <f t="shared" si="1029"/>
        <v>55.395416900862749</v>
      </c>
      <c r="P11388" s="36">
        <f t="shared" si="1030"/>
        <v>2.7709605054297981E-3</v>
      </c>
      <c r="Q11388" s="36">
        <f t="shared" si="1031"/>
        <v>0.1566637891870484</v>
      </c>
    </row>
    <row r="11389" spans="1:17" x14ac:dyDescent="0.3">
      <c r="A11389" s="29">
        <v>2855410</v>
      </c>
      <c r="B11389" s="1">
        <v>133</v>
      </c>
      <c r="C11389" s="1" t="s">
        <v>17</v>
      </c>
      <c r="D11389" s="1" t="s">
        <v>51</v>
      </c>
      <c r="E11389" s="1" t="s">
        <v>52</v>
      </c>
      <c r="F11389" s="47">
        <v>1000</v>
      </c>
      <c r="G11389" s="34">
        <v>1001.71</v>
      </c>
      <c r="H11389" s="1" t="s">
        <v>218</v>
      </c>
      <c r="I11389" s="34">
        <v>1.02072E-2</v>
      </c>
      <c r="J11389" s="34">
        <v>2968.3386</v>
      </c>
      <c r="K11389" s="35" t="str">
        <f t="shared" si="1027"/>
        <v>Kampina &amp; Oisterwijkse Vennen_Lg09</v>
      </c>
      <c r="L11389" s="36">
        <f>VLOOKUP(D11389,DATA!A:F,5,FALSE)</f>
        <v>8.4126827976184013E-3</v>
      </c>
      <c r="M11389" s="37">
        <f>VLOOKUP(D11389,DATA!A:F,6,FALSE)</f>
        <v>1350</v>
      </c>
      <c r="N11389" s="36">
        <f t="shared" si="1028"/>
        <v>5.0687760558223145</v>
      </c>
      <c r="O11389" s="36">
        <f t="shared" si="1029"/>
        <v>5.0691892651141455</v>
      </c>
      <c r="P11389" s="36">
        <f t="shared" si="1030"/>
        <v>4.1320929183097377E-4</v>
      </c>
      <c r="Q11389" s="36">
        <f t="shared" si="1031"/>
        <v>1.2265450908205442E-2</v>
      </c>
    </row>
    <row r="11390" spans="1:17" x14ac:dyDescent="0.3">
      <c r="A11390" s="29">
        <v>2855410</v>
      </c>
      <c r="B11390" s="1">
        <v>133</v>
      </c>
      <c r="C11390" s="1" t="s">
        <v>17</v>
      </c>
      <c r="D11390" s="1" t="s">
        <v>89</v>
      </c>
      <c r="E11390" s="1" t="s">
        <v>54</v>
      </c>
      <c r="F11390" s="47">
        <v>714</v>
      </c>
      <c r="G11390" s="34">
        <v>1001.71</v>
      </c>
      <c r="H11390" s="1" t="s">
        <v>218</v>
      </c>
      <c r="I11390" s="34">
        <v>1.02072E-2</v>
      </c>
      <c r="J11390" s="34">
        <v>1377.8892000000001</v>
      </c>
      <c r="K11390" s="35" t="str">
        <f t="shared" si="1027"/>
        <v>Kampina &amp; Oisterwijkse Vennen_L4030</v>
      </c>
      <c r="L11390" s="36">
        <f>VLOOKUP(D11390,DATA!A:F,5,FALSE)</f>
        <v>1.0986712608830001E-2</v>
      </c>
      <c r="M11390" s="37">
        <f>VLOOKUP(D11390,DATA!A:F,6,FALSE)</f>
        <v>982</v>
      </c>
      <c r="N11390" s="36">
        <f t="shared" si="1028"/>
        <v>55.392645940357319</v>
      </c>
      <c r="O11390" s="36">
        <f t="shared" si="1029"/>
        <v>55.395416900862749</v>
      </c>
      <c r="P11390" s="36">
        <f t="shared" si="1030"/>
        <v>2.7709605054297981E-3</v>
      </c>
      <c r="Q11390" s="36">
        <f t="shared" si="1031"/>
        <v>3.8180765540582605E-2</v>
      </c>
    </row>
    <row r="11391" spans="1:17" x14ac:dyDescent="0.3">
      <c r="A11391" s="29">
        <v>2855411</v>
      </c>
      <c r="B11391" s="1">
        <v>133</v>
      </c>
      <c r="C11391" s="1" t="s">
        <v>17</v>
      </c>
      <c r="D11391" s="1" t="s">
        <v>53</v>
      </c>
      <c r="E11391" s="1" t="s">
        <v>54</v>
      </c>
      <c r="F11391" s="47">
        <v>714</v>
      </c>
      <c r="G11391" s="34">
        <v>1043.76</v>
      </c>
      <c r="H11391" s="1" t="s">
        <v>218</v>
      </c>
      <c r="I11391" s="34">
        <v>1.09078E-2</v>
      </c>
      <c r="J11391" s="34">
        <v>782.81877499999996</v>
      </c>
      <c r="K11391" s="35" t="str">
        <f t="shared" si="1027"/>
        <v>Kampina &amp; Oisterwijkse Vennen_H4030</v>
      </c>
      <c r="L11391" s="36">
        <f>VLOOKUP(D11391,DATA!A:F,5,FALSE)</f>
        <v>1.0986712608830001E-2</v>
      </c>
      <c r="M11391" s="37">
        <f>VLOOKUP(D11391,DATA!A:F,6,FALSE)</f>
        <v>982</v>
      </c>
      <c r="N11391" s="36">
        <f t="shared" si="1028"/>
        <v>66.341262215629115</v>
      </c>
      <c r="O11391" s="36">
        <f t="shared" si="1029"/>
        <v>66.343938165547641</v>
      </c>
      <c r="P11391" s="36">
        <f t="shared" si="1030"/>
        <v>2.6759499185260438E-3</v>
      </c>
      <c r="Q11391" s="36">
        <f t="shared" si="1031"/>
        <v>2.0947838371819075E-2</v>
      </c>
    </row>
    <row r="11392" spans="1:17" x14ac:dyDescent="0.3">
      <c r="A11392" s="29">
        <v>2855411</v>
      </c>
      <c r="B11392" s="1">
        <v>133</v>
      </c>
      <c r="C11392" s="1" t="s">
        <v>17</v>
      </c>
      <c r="D11392" s="1" t="s">
        <v>51</v>
      </c>
      <c r="E11392" s="1" t="s">
        <v>52</v>
      </c>
      <c r="F11392" s="47">
        <v>1000</v>
      </c>
      <c r="G11392" s="34">
        <v>1043.76</v>
      </c>
      <c r="H11392" s="1" t="s">
        <v>218</v>
      </c>
      <c r="I11392" s="34">
        <v>1.09078E-2</v>
      </c>
      <c r="J11392" s="34">
        <v>250.75416999999999</v>
      </c>
      <c r="K11392" s="35" t="str">
        <f t="shared" si="1027"/>
        <v>Kampina &amp; Oisterwijkse Vennen_Lg09</v>
      </c>
      <c r="L11392" s="36">
        <f>VLOOKUP(D11392,DATA!A:F,5,FALSE)</f>
        <v>8.4126827976184013E-3</v>
      </c>
      <c r="M11392" s="37">
        <f>VLOOKUP(D11392,DATA!A:F,6,FALSE)</f>
        <v>1350</v>
      </c>
      <c r="N11392" s="36">
        <f t="shared" si="1028"/>
        <v>7.0679376560499572</v>
      </c>
      <c r="O11392" s="36">
        <f t="shared" si="1029"/>
        <v>7.0685404197291684</v>
      </c>
      <c r="P11392" s="36">
        <f t="shared" si="1030"/>
        <v>6.0276367921119345E-4</v>
      </c>
      <c r="Q11392" s="36">
        <f t="shared" si="1031"/>
        <v>1.5114550608674906E-3</v>
      </c>
    </row>
    <row r="11393" spans="1:17" x14ac:dyDescent="0.3">
      <c r="A11393" s="29">
        <v>2855411</v>
      </c>
      <c r="B11393" s="1">
        <v>133</v>
      </c>
      <c r="C11393" s="1" t="s">
        <v>17</v>
      </c>
      <c r="D11393" s="1" t="s">
        <v>89</v>
      </c>
      <c r="E11393" s="1" t="s">
        <v>54</v>
      </c>
      <c r="F11393" s="47">
        <v>714</v>
      </c>
      <c r="G11393" s="34">
        <v>1043.76</v>
      </c>
      <c r="H11393" s="1" t="s">
        <v>218</v>
      </c>
      <c r="I11393" s="34">
        <v>1.09078E-2</v>
      </c>
      <c r="J11393" s="34">
        <v>2891.0219999999999</v>
      </c>
      <c r="K11393" s="35" t="str">
        <f t="shared" si="1027"/>
        <v>Kampina &amp; Oisterwijkse Vennen_L4030</v>
      </c>
      <c r="L11393" s="36">
        <f>VLOOKUP(D11393,DATA!A:F,5,FALSE)</f>
        <v>1.0986712608830001E-2</v>
      </c>
      <c r="M11393" s="37">
        <f>VLOOKUP(D11393,DATA!A:F,6,FALSE)</f>
        <v>982</v>
      </c>
      <c r="N11393" s="36">
        <f t="shared" si="1028"/>
        <v>66.341262215629115</v>
      </c>
      <c r="O11393" s="36">
        <f t="shared" si="1029"/>
        <v>66.343938165547641</v>
      </c>
      <c r="P11393" s="36">
        <f t="shared" si="1030"/>
        <v>2.6759499185260438E-3</v>
      </c>
      <c r="Q11393" s="36">
        <f t="shared" si="1031"/>
        <v>7.7362300853570001E-2</v>
      </c>
    </row>
    <row r="11394" spans="1:17" x14ac:dyDescent="0.3">
      <c r="A11394" s="29">
        <v>2855412</v>
      </c>
      <c r="B11394" s="1">
        <v>133</v>
      </c>
      <c r="C11394" s="1" t="s">
        <v>17</v>
      </c>
      <c r="D11394" s="1" t="s">
        <v>53</v>
      </c>
      <c r="E11394" s="1" t="s">
        <v>54</v>
      </c>
      <c r="F11394" s="47">
        <v>714</v>
      </c>
      <c r="G11394" s="34">
        <v>1041.51</v>
      </c>
      <c r="H11394" s="1" t="s">
        <v>218</v>
      </c>
      <c r="I11394" s="34">
        <v>1.1057900000000001E-2</v>
      </c>
      <c r="J11394" s="34">
        <v>474.44021258841002</v>
      </c>
      <c r="K11394" s="35" t="str">
        <f t="shared" si="1027"/>
        <v>Kampina &amp; Oisterwijkse Vennen_H4030</v>
      </c>
      <c r="L11394" s="36">
        <f>VLOOKUP(D11394,DATA!A:F,5,FALSE)</f>
        <v>1.0986712608830001E-2</v>
      </c>
      <c r="M11394" s="37">
        <f>VLOOKUP(D11394,DATA!A:F,6,FALSE)</f>
        <v>982</v>
      </c>
      <c r="N11394" s="36">
        <f t="shared" si="1028"/>
        <v>65.787060899748823</v>
      </c>
      <c r="O11394" s="36">
        <f t="shared" si="1029"/>
        <v>65.789795305514218</v>
      </c>
      <c r="P11394" s="36">
        <f t="shared" si="1030"/>
        <v>2.7344057653948539E-3</v>
      </c>
      <c r="Q11394" s="36">
        <f t="shared" si="1031"/>
        <v>1.2973120526369085E-2</v>
      </c>
    </row>
    <row r="11395" spans="1:17" x14ac:dyDescent="0.3">
      <c r="A11395" s="29">
        <v>2855412</v>
      </c>
      <c r="B11395" s="1">
        <v>133</v>
      </c>
      <c r="C11395" s="1" t="s">
        <v>17</v>
      </c>
      <c r="D11395" s="1" t="s">
        <v>51</v>
      </c>
      <c r="E11395" s="1" t="s">
        <v>52</v>
      </c>
      <c r="F11395" s="47">
        <v>1000</v>
      </c>
      <c r="G11395" s="34">
        <v>1041.51</v>
      </c>
      <c r="H11395" s="1" t="s">
        <v>218</v>
      </c>
      <c r="I11395" s="34">
        <v>1.1057900000000001E-2</v>
      </c>
      <c r="J11395" s="34">
        <v>1300.6312</v>
      </c>
      <c r="K11395" s="35" t="str">
        <f t="shared" ref="K11395:K11458" si="1032">_xlfn.CONCAT(C11395,"_",D11395)</f>
        <v>Kampina &amp; Oisterwijkse Vennen_Lg09</v>
      </c>
      <c r="L11395" s="36">
        <f>VLOOKUP(D11395,DATA!A:F,5,FALSE)</f>
        <v>8.4126827976184013E-3</v>
      </c>
      <c r="M11395" s="37">
        <f>VLOOKUP(D11395,DATA!A:F,6,FALSE)</f>
        <v>1350</v>
      </c>
      <c r="N11395" s="36">
        <f t="shared" ref="N11395:N11458" si="1033">100/(1+EXP(-L11395*(G11395-M11395)))</f>
        <v>6.9446136957946427</v>
      </c>
      <c r="O11395" s="36">
        <f t="shared" ref="O11395:O11458" si="1034">100/(1+EXP(-L11395*((G11395+I11395)-M11395)))</f>
        <v>6.9452148891554408</v>
      </c>
      <c r="P11395" s="36">
        <f t="shared" ref="P11395:P11458" si="1035">O11395-N11395</f>
        <v>6.0119336079811347E-4</v>
      </c>
      <c r="Q11395" s="36">
        <f t="shared" ref="Q11395:Q11458" si="1036">IF(AND(H11395&lt;&gt;"below",I11395&gt;=0.005),J11395*P11395/100,0)</f>
        <v>7.8193084228688325E-3</v>
      </c>
    </row>
    <row r="11396" spans="1:17" x14ac:dyDescent="0.3">
      <c r="A11396" s="29">
        <v>2855412</v>
      </c>
      <c r="B11396" s="1">
        <v>133</v>
      </c>
      <c r="C11396" s="1" t="s">
        <v>17</v>
      </c>
      <c r="D11396" s="1" t="s">
        <v>89</v>
      </c>
      <c r="E11396" s="1" t="s">
        <v>54</v>
      </c>
      <c r="F11396" s="47">
        <v>714</v>
      </c>
      <c r="G11396" s="34">
        <v>1041.51</v>
      </c>
      <c r="H11396" s="1" t="s">
        <v>218</v>
      </c>
      <c r="I11396" s="34">
        <v>1.1057900000000001E-2</v>
      </c>
      <c r="J11396" s="34">
        <v>3200.3552</v>
      </c>
      <c r="K11396" s="35" t="str">
        <f t="shared" si="1032"/>
        <v>Kampina &amp; Oisterwijkse Vennen_L4030</v>
      </c>
      <c r="L11396" s="36">
        <f>VLOOKUP(D11396,DATA!A:F,5,FALSE)</f>
        <v>1.0986712608830001E-2</v>
      </c>
      <c r="M11396" s="37">
        <f>VLOOKUP(D11396,DATA!A:F,6,FALSE)</f>
        <v>982</v>
      </c>
      <c r="N11396" s="36">
        <f t="shared" si="1033"/>
        <v>65.787060899748823</v>
      </c>
      <c r="O11396" s="36">
        <f t="shared" si="1034"/>
        <v>65.789795305514218</v>
      </c>
      <c r="P11396" s="36">
        <f t="shared" si="1035"/>
        <v>2.7344057653948539E-3</v>
      </c>
      <c r="Q11396" s="36">
        <f t="shared" si="1036"/>
        <v>8.7510697101914003E-2</v>
      </c>
    </row>
    <row r="11397" spans="1:17" x14ac:dyDescent="0.3">
      <c r="A11397" s="29">
        <v>2855413</v>
      </c>
      <c r="B11397" s="1">
        <v>133</v>
      </c>
      <c r="C11397" s="1" t="s">
        <v>17</v>
      </c>
      <c r="D11397" s="1" t="s">
        <v>41</v>
      </c>
      <c r="E11397" s="1" t="s">
        <v>42</v>
      </c>
      <c r="F11397" s="47">
        <v>1071</v>
      </c>
      <c r="G11397" s="34">
        <v>1119.58</v>
      </c>
      <c r="H11397" s="1" t="s">
        <v>218</v>
      </c>
      <c r="I11397" s="34">
        <v>1.2205000000000001E-2</v>
      </c>
      <c r="J11397" s="34">
        <v>4634.1283999999996</v>
      </c>
      <c r="K11397" s="35" t="str">
        <f t="shared" si="1032"/>
        <v>Kampina &amp; Oisterwijkse Vennen_H4010A</v>
      </c>
      <c r="L11397" s="36">
        <f>VLOOKUP(D11397,DATA!A:F,5,FALSE)</f>
        <v>1.3726988247862192E-2</v>
      </c>
      <c r="M11397" s="37">
        <f>VLOOKUP(D11397,DATA!A:F,6,FALSE)</f>
        <v>1285.5</v>
      </c>
      <c r="N11397" s="36">
        <f t="shared" si="1033"/>
        <v>9.2996716004144702</v>
      </c>
      <c r="O11397" s="36">
        <f t="shared" si="1034"/>
        <v>9.3010848508617414</v>
      </c>
      <c r="P11397" s="36">
        <f t="shared" si="1035"/>
        <v>1.4132504472712526E-3</v>
      </c>
      <c r="Q11397" s="36">
        <f t="shared" si="1036"/>
        <v>6.5491840340124133E-2</v>
      </c>
    </row>
    <row r="11398" spans="1:17" x14ac:dyDescent="0.3">
      <c r="A11398" s="29">
        <v>2855413</v>
      </c>
      <c r="B11398" s="1">
        <v>133</v>
      </c>
      <c r="C11398" s="1" t="s">
        <v>17</v>
      </c>
      <c r="D11398" s="1" t="s">
        <v>53</v>
      </c>
      <c r="E11398" s="1" t="s">
        <v>54</v>
      </c>
      <c r="F11398" s="47">
        <v>714</v>
      </c>
      <c r="G11398" s="34">
        <v>1119.58</v>
      </c>
      <c r="H11398" s="1" t="s">
        <v>218</v>
      </c>
      <c r="I11398" s="34">
        <v>1.2205000000000001E-2</v>
      </c>
      <c r="J11398" s="34">
        <v>1711.5568000000001</v>
      </c>
      <c r="K11398" s="35" t="str">
        <f t="shared" si="1032"/>
        <v>Kampina &amp; Oisterwijkse Vennen_H4030</v>
      </c>
      <c r="L11398" s="36">
        <f>VLOOKUP(D11398,DATA!A:F,5,FALSE)</f>
        <v>1.0986712608830001E-2</v>
      </c>
      <c r="M11398" s="37">
        <f>VLOOKUP(D11398,DATA!A:F,6,FALSE)</f>
        <v>982</v>
      </c>
      <c r="N11398" s="36">
        <f t="shared" si="1033"/>
        <v>81.929108754228594</v>
      </c>
      <c r="O11398" s="36">
        <f t="shared" si="1034"/>
        <v>81.931093956468104</v>
      </c>
      <c r="P11398" s="36">
        <f t="shared" si="1035"/>
        <v>1.9852022395099311E-3</v>
      </c>
      <c r="Q11398" s="36">
        <f t="shared" si="1036"/>
        <v>3.3977863924084514E-2</v>
      </c>
    </row>
    <row r="11399" spans="1:17" x14ac:dyDescent="0.3">
      <c r="A11399" s="29">
        <v>2855413</v>
      </c>
      <c r="B11399" s="1">
        <v>133</v>
      </c>
      <c r="C11399" s="1" t="s">
        <v>17</v>
      </c>
      <c r="D11399" s="1" t="s">
        <v>86</v>
      </c>
      <c r="E11399" s="1" t="s">
        <v>44</v>
      </c>
      <c r="F11399" s="47">
        <v>1071</v>
      </c>
      <c r="G11399" s="34">
        <v>1119.58</v>
      </c>
      <c r="H11399" s="1" t="s">
        <v>218</v>
      </c>
      <c r="I11399" s="34">
        <v>1.2205000000000001E-2</v>
      </c>
      <c r="J11399" s="34">
        <v>20.234539999999999</v>
      </c>
      <c r="K11399" s="35" t="str">
        <f t="shared" si="1032"/>
        <v>Kampina &amp; Oisterwijkse Vennen_ZGH7150</v>
      </c>
      <c r="L11399" s="36">
        <f>VLOOKUP(D11399,DATA!A:F,5,FALSE)</f>
        <v>1.3726988247862192E-2</v>
      </c>
      <c r="M11399" s="37">
        <f>VLOOKUP(D11399,DATA!A:F,6,FALSE)</f>
        <v>1285.5</v>
      </c>
      <c r="N11399" s="36">
        <f t="shared" si="1033"/>
        <v>9.2996716004144702</v>
      </c>
      <c r="O11399" s="36">
        <f t="shared" si="1034"/>
        <v>9.3010848508617414</v>
      </c>
      <c r="P11399" s="36">
        <f t="shared" si="1035"/>
        <v>1.4132504472712526E-3</v>
      </c>
      <c r="Q11399" s="36">
        <f t="shared" si="1036"/>
        <v>2.8596472705328052E-4</v>
      </c>
    </row>
    <row r="11400" spans="1:17" x14ac:dyDescent="0.3">
      <c r="A11400" s="29">
        <v>2855413</v>
      </c>
      <c r="B11400" s="1">
        <v>133</v>
      </c>
      <c r="C11400" s="1" t="s">
        <v>17</v>
      </c>
      <c r="D11400" s="1" t="s">
        <v>51</v>
      </c>
      <c r="E11400" s="1" t="s">
        <v>52</v>
      </c>
      <c r="F11400" s="47">
        <v>1000</v>
      </c>
      <c r="G11400" s="34">
        <v>1119.58</v>
      </c>
      <c r="H11400" s="1" t="s">
        <v>218</v>
      </c>
      <c r="I11400" s="34">
        <v>1.2205000000000001E-2</v>
      </c>
      <c r="J11400" s="34">
        <v>2340.2687999999998</v>
      </c>
      <c r="K11400" s="35" t="str">
        <f t="shared" si="1032"/>
        <v>Kampina &amp; Oisterwijkse Vennen_Lg09</v>
      </c>
      <c r="L11400" s="36">
        <f>VLOOKUP(D11400,DATA!A:F,5,FALSE)</f>
        <v>8.4126827976184013E-3</v>
      </c>
      <c r="M11400" s="37">
        <f>VLOOKUP(D11400,DATA!A:F,6,FALSE)</f>
        <v>1350</v>
      </c>
      <c r="N11400" s="36">
        <f t="shared" si="1033"/>
        <v>12.581819835708886</v>
      </c>
      <c r="O11400" s="36">
        <f t="shared" si="1034"/>
        <v>12.582949200402345</v>
      </c>
      <c r="P11400" s="36">
        <f t="shared" si="1035"/>
        <v>1.1293646934582569E-3</v>
      </c>
      <c r="Q11400" s="36">
        <f t="shared" si="1036"/>
        <v>2.6430169559219223E-2</v>
      </c>
    </row>
    <row r="11401" spans="1:17" x14ac:dyDescent="0.3">
      <c r="A11401" s="29">
        <v>2855413</v>
      </c>
      <c r="B11401" s="1">
        <v>133</v>
      </c>
      <c r="C11401" s="1" t="s">
        <v>17</v>
      </c>
      <c r="D11401" s="1" t="s">
        <v>89</v>
      </c>
      <c r="E11401" s="1" t="s">
        <v>54</v>
      </c>
      <c r="F11401" s="47">
        <v>714</v>
      </c>
      <c r="G11401" s="34">
        <v>1119.58</v>
      </c>
      <c r="H11401" s="1" t="s">
        <v>218</v>
      </c>
      <c r="I11401" s="34">
        <v>1.2205000000000001E-2</v>
      </c>
      <c r="J11401" s="34">
        <v>1293.8112000000001</v>
      </c>
      <c r="K11401" s="35" t="str">
        <f t="shared" si="1032"/>
        <v>Kampina &amp; Oisterwijkse Vennen_L4030</v>
      </c>
      <c r="L11401" s="36">
        <f>VLOOKUP(D11401,DATA!A:F,5,FALSE)</f>
        <v>1.0986712608830001E-2</v>
      </c>
      <c r="M11401" s="37">
        <f>VLOOKUP(D11401,DATA!A:F,6,FALSE)</f>
        <v>982</v>
      </c>
      <c r="N11401" s="36">
        <f t="shared" si="1033"/>
        <v>81.929108754228594</v>
      </c>
      <c r="O11401" s="36">
        <f t="shared" si="1034"/>
        <v>81.931093956468104</v>
      </c>
      <c r="P11401" s="36">
        <f t="shared" si="1035"/>
        <v>1.9852022395099311E-3</v>
      </c>
      <c r="Q11401" s="36">
        <f t="shared" si="1036"/>
        <v>2.5684768917430312E-2</v>
      </c>
    </row>
    <row r="11402" spans="1:17" x14ac:dyDescent="0.3">
      <c r="A11402" s="29">
        <v>2855414</v>
      </c>
      <c r="B11402" s="1">
        <v>133</v>
      </c>
      <c r="C11402" s="1" t="s">
        <v>17</v>
      </c>
      <c r="D11402" s="1" t="s">
        <v>53</v>
      </c>
      <c r="E11402" s="1" t="s">
        <v>54</v>
      </c>
      <c r="F11402" s="47">
        <v>714</v>
      </c>
      <c r="G11402" s="34">
        <v>990.82</v>
      </c>
      <c r="H11402" s="1" t="s">
        <v>218</v>
      </c>
      <c r="I11402" s="34">
        <v>1.09082E-2</v>
      </c>
      <c r="J11402" s="34">
        <v>6953.1176999999998</v>
      </c>
      <c r="K11402" s="35" t="str">
        <f t="shared" si="1032"/>
        <v>Kampina &amp; Oisterwijkse Vennen_H4030</v>
      </c>
      <c r="L11402" s="36">
        <f>VLOOKUP(D11402,DATA!A:F,5,FALSE)</f>
        <v>1.0986712608830001E-2</v>
      </c>
      <c r="M11402" s="37">
        <f>VLOOKUP(D11402,DATA!A:F,6,FALSE)</f>
        <v>982</v>
      </c>
      <c r="N11402" s="36">
        <f t="shared" si="1033"/>
        <v>52.420676216493831</v>
      </c>
      <c r="O11402" s="36">
        <f t="shared" si="1034"/>
        <v>52.423665316740006</v>
      </c>
      <c r="P11402" s="36">
        <f t="shared" si="1035"/>
        <v>2.9891002461752691E-3</v>
      </c>
      <c r="Q11402" s="36">
        <f t="shared" si="1036"/>
        <v>0.20783565828755621</v>
      </c>
    </row>
    <row r="11403" spans="1:17" x14ac:dyDescent="0.3">
      <c r="A11403" s="29">
        <v>2855414</v>
      </c>
      <c r="B11403" s="1">
        <v>133</v>
      </c>
      <c r="C11403" s="1" t="s">
        <v>17</v>
      </c>
      <c r="D11403" s="1" t="s">
        <v>89</v>
      </c>
      <c r="E11403" s="1" t="s">
        <v>54</v>
      </c>
      <c r="F11403" s="47">
        <v>714</v>
      </c>
      <c r="G11403" s="34">
        <v>990.82</v>
      </c>
      <c r="H11403" s="1" t="s">
        <v>218</v>
      </c>
      <c r="I11403" s="34">
        <v>1.09082E-2</v>
      </c>
      <c r="J11403" s="34">
        <v>2220.5770000000002</v>
      </c>
      <c r="K11403" s="35" t="str">
        <f t="shared" si="1032"/>
        <v>Kampina &amp; Oisterwijkse Vennen_L4030</v>
      </c>
      <c r="L11403" s="36">
        <f>VLOOKUP(D11403,DATA!A:F,5,FALSE)</f>
        <v>1.0986712608830001E-2</v>
      </c>
      <c r="M11403" s="37">
        <f>VLOOKUP(D11403,DATA!A:F,6,FALSE)</f>
        <v>982</v>
      </c>
      <c r="N11403" s="36">
        <f t="shared" si="1033"/>
        <v>52.420676216493831</v>
      </c>
      <c r="O11403" s="36">
        <f t="shared" si="1034"/>
        <v>52.423665316740006</v>
      </c>
      <c r="P11403" s="36">
        <f t="shared" si="1035"/>
        <v>2.9891002461752691E-3</v>
      </c>
      <c r="Q11403" s="36">
        <f t="shared" si="1036"/>
        <v>6.6375272573511418E-2</v>
      </c>
    </row>
    <row r="11404" spans="1:17" x14ac:dyDescent="0.3">
      <c r="A11404" s="29">
        <v>2855415</v>
      </c>
      <c r="B11404" s="1">
        <v>133</v>
      </c>
      <c r="C11404" s="1" t="s">
        <v>17</v>
      </c>
      <c r="D11404" s="1" t="s">
        <v>53</v>
      </c>
      <c r="E11404" s="1" t="s">
        <v>54</v>
      </c>
      <c r="F11404" s="47">
        <v>714</v>
      </c>
      <c r="G11404" s="34">
        <v>1044.08</v>
      </c>
      <c r="H11404" s="1" t="s">
        <v>218</v>
      </c>
      <c r="I11404" s="34">
        <v>1.18922E-2</v>
      </c>
      <c r="J11404" s="34">
        <v>5748.0464000000002</v>
      </c>
      <c r="K11404" s="35" t="str">
        <f t="shared" si="1032"/>
        <v>Kampina &amp; Oisterwijkse Vennen_H4030</v>
      </c>
      <c r="L11404" s="36">
        <f>VLOOKUP(D11404,DATA!A:F,5,FALSE)</f>
        <v>1.0986712608830001E-2</v>
      </c>
      <c r="M11404" s="37">
        <f>VLOOKUP(D11404,DATA!A:F,6,FALSE)</f>
        <v>982</v>
      </c>
      <c r="N11404" s="36">
        <f t="shared" si="1033"/>
        <v>66.419722416081854</v>
      </c>
      <c r="O11404" s="36">
        <f t="shared" si="1034"/>
        <v>66.422636499564391</v>
      </c>
      <c r="P11404" s="36">
        <f t="shared" si="1035"/>
        <v>2.9140834825369666E-3</v>
      </c>
      <c r="Q11404" s="36">
        <f t="shared" si="1036"/>
        <v>0.16750287071096076</v>
      </c>
    </row>
    <row r="11405" spans="1:17" x14ac:dyDescent="0.3">
      <c r="A11405" s="29">
        <v>2855415</v>
      </c>
      <c r="B11405" s="1">
        <v>133</v>
      </c>
      <c r="C11405" s="1" t="s">
        <v>17</v>
      </c>
      <c r="D11405" s="1" t="s">
        <v>51</v>
      </c>
      <c r="E11405" s="1" t="s">
        <v>52</v>
      </c>
      <c r="F11405" s="47">
        <v>1000</v>
      </c>
      <c r="G11405" s="34">
        <v>1044.08</v>
      </c>
      <c r="H11405" s="1" t="s">
        <v>218</v>
      </c>
      <c r="I11405" s="34">
        <v>1.18922E-2</v>
      </c>
      <c r="J11405" s="34">
        <v>1674.7132999999999</v>
      </c>
      <c r="K11405" s="35" t="str">
        <f t="shared" si="1032"/>
        <v>Kampina &amp; Oisterwijkse Vennen_Lg09</v>
      </c>
      <c r="L11405" s="36">
        <f>VLOOKUP(D11405,DATA!A:F,5,FALSE)</f>
        <v>8.4126827976184013E-3</v>
      </c>
      <c r="M11405" s="37">
        <f>VLOOKUP(D11405,DATA!A:F,6,FALSE)</f>
        <v>1350</v>
      </c>
      <c r="N11405" s="36">
        <f t="shared" si="1033"/>
        <v>7.085640569406336</v>
      </c>
      <c r="O11405" s="36">
        <f t="shared" si="1034"/>
        <v>7.0862992537182388</v>
      </c>
      <c r="P11405" s="36">
        <f t="shared" si="1035"/>
        <v>6.5868431190274634E-4</v>
      </c>
      <c r="Q11405" s="36">
        <f t="shared" si="1036"/>
        <v>1.1031073776448774E-2</v>
      </c>
    </row>
    <row r="11406" spans="1:17" x14ac:dyDescent="0.3">
      <c r="A11406" s="29">
        <v>2855415</v>
      </c>
      <c r="B11406" s="1">
        <v>133</v>
      </c>
      <c r="C11406" s="1" t="s">
        <v>17</v>
      </c>
      <c r="D11406" s="1" t="s">
        <v>89</v>
      </c>
      <c r="E11406" s="1" t="s">
        <v>54</v>
      </c>
      <c r="F11406" s="47">
        <v>714</v>
      </c>
      <c r="G11406" s="34">
        <v>1044.08</v>
      </c>
      <c r="H11406" s="1" t="s">
        <v>218</v>
      </c>
      <c r="I11406" s="34">
        <v>1.18922E-2</v>
      </c>
      <c r="J11406" s="34">
        <v>132.48615000000001</v>
      </c>
      <c r="K11406" s="35" t="str">
        <f t="shared" si="1032"/>
        <v>Kampina &amp; Oisterwijkse Vennen_L4030</v>
      </c>
      <c r="L11406" s="36">
        <f>VLOOKUP(D11406,DATA!A:F,5,FALSE)</f>
        <v>1.0986712608830001E-2</v>
      </c>
      <c r="M11406" s="37">
        <f>VLOOKUP(D11406,DATA!A:F,6,FALSE)</f>
        <v>982</v>
      </c>
      <c r="N11406" s="36">
        <f t="shared" si="1033"/>
        <v>66.419722416081854</v>
      </c>
      <c r="O11406" s="36">
        <f t="shared" si="1034"/>
        <v>66.422636499564391</v>
      </c>
      <c r="P11406" s="36">
        <f t="shared" si="1035"/>
        <v>2.9140834825369666E-3</v>
      </c>
      <c r="Q11406" s="36">
        <f t="shared" si="1036"/>
        <v>3.86075701379915E-3</v>
      </c>
    </row>
    <row r="11407" spans="1:17" x14ac:dyDescent="0.3">
      <c r="A11407" s="29">
        <v>2855416</v>
      </c>
      <c r="B11407" s="1">
        <v>133</v>
      </c>
      <c r="C11407" s="1" t="s">
        <v>17</v>
      </c>
      <c r="D11407" s="1" t="s">
        <v>89</v>
      </c>
      <c r="E11407" s="1" t="s">
        <v>54</v>
      </c>
      <c r="F11407" s="47">
        <v>714</v>
      </c>
      <c r="G11407" s="34">
        <v>1100.57</v>
      </c>
      <c r="H11407" s="1" t="s">
        <v>218</v>
      </c>
      <c r="I11407" s="34">
        <v>1.28632E-2</v>
      </c>
      <c r="J11407" s="34">
        <v>6306.509</v>
      </c>
      <c r="K11407" s="35" t="str">
        <f t="shared" si="1032"/>
        <v>Kampina &amp; Oisterwijkse Vennen_L4030</v>
      </c>
      <c r="L11407" s="36">
        <f>VLOOKUP(D11407,DATA!A:F,5,FALSE)</f>
        <v>1.0986712608830001E-2</v>
      </c>
      <c r="M11407" s="37">
        <f>VLOOKUP(D11407,DATA!A:F,6,FALSE)</f>
        <v>982</v>
      </c>
      <c r="N11407" s="36">
        <f t="shared" si="1033"/>
        <v>78.628811607024119</v>
      </c>
      <c r="O11407" s="36">
        <f t="shared" si="1034"/>
        <v>78.631186311656521</v>
      </c>
      <c r="P11407" s="36">
        <f t="shared" si="1035"/>
        <v>2.3747046324018584E-3</v>
      </c>
      <c r="Q11407" s="36">
        <f t="shared" si="1036"/>
        <v>0.14976096136584011</v>
      </c>
    </row>
    <row r="11408" spans="1:17" x14ac:dyDescent="0.3">
      <c r="A11408" s="29">
        <v>2855417</v>
      </c>
      <c r="B11408" s="1">
        <v>133</v>
      </c>
      <c r="C11408" s="1" t="s">
        <v>17</v>
      </c>
      <c r="D11408" s="1" t="s">
        <v>89</v>
      </c>
      <c r="E11408" s="1" t="s">
        <v>54</v>
      </c>
      <c r="F11408" s="47">
        <v>714</v>
      </c>
      <c r="G11408" s="34">
        <v>1310.48</v>
      </c>
      <c r="H11408" s="1" t="s">
        <v>218</v>
      </c>
      <c r="I11408" s="34">
        <v>1.56194E-2</v>
      </c>
      <c r="J11408" s="34">
        <v>309.0865</v>
      </c>
      <c r="K11408" s="35" t="str">
        <f t="shared" si="1032"/>
        <v>Kampina &amp; Oisterwijkse Vennen_L4030</v>
      </c>
      <c r="L11408" s="36">
        <f>VLOOKUP(D11408,DATA!A:F,5,FALSE)</f>
        <v>1.0986712608830001E-2</v>
      </c>
      <c r="M11408" s="37">
        <f>VLOOKUP(D11408,DATA!A:F,6,FALSE)</f>
        <v>982</v>
      </c>
      <c r="N11408" s="36">
        <f t="shared" si="1033"/>
        <v>97.363284982163634</v>
      </c>
      <c r="O11408" s="36">
        <f t="shared" si="1034"/>
        <v>97.363725491608193</v>
      </c>
      <c r="P11408" s="36">
        <f t="shared" si="1035"/>
        <v>4.4050944455875651E-4</v>
      </c>
      <c r="Q11408" s="36">
        <f t="shared" si="1036"/>
        <v>1.3615552243561009E-3</v>
      </c>
    </row>
    <row r="11409" spans="1:17" x14ac:dyDescent="0.3">
      <c r="A11409" s="29">
        <v>2855418</v>
      </c>
      <c r="B11409" s="1">
        <v>133</v>
      </c>
      <c r="C11409" s="1" t="s">
        <v>17</v>
      </c>
      <c r="D11409" s="1" t="s">
        <v>59</v>
      </c>
      <c r="E11409" s="1" t="s">
        <v>60</v>
      </c>
      <c r="F11409" s="47">
        <v>1071</v>
      </c>
      <c r="G11409" s="34">
        <v>1577.46</v>
      </c>
      <c r="H11409" s="1" t="s">
        <v>218</v>
      </c>
      <c r="I11409" s="34">
        <v>2.0830999999999999E-2</v>
      </c>
      <c r="J11409" s="34">
        <v>2320.4859999999999</v>
      </c>
      <c r="K11409" s="35" t="str">
        <f t="shared" si="1032"/>
        <v>Kampina &amp; Oisterwijkse Vennen_H9190</v>
      </c>
      <c r="L11409" s="36">
        <f>VLOOKUP(D11409,DATA!A:F,5,FALSE)</f>
        <v>1.3726988247862192E-2</v>
      </c>
      <c r="M11409" s="37">
        <f>VLOOKUP(D11409,DATA!A:F,6,FALSE)</f>
        <v>1285.5</v>
      </c>
      <c r="N11409" s="36">
        <f t="shared" si="1033"/>
        <v>98.214984135596566</v>
      </c>
      <c r="O11409" s="36">
        <f t="shared" si="1034"/>
        <v>98.21548537515325</v>
      </c>
      <c r="P11409" s="36">
        <f t="shared" si="1035"/>
        <v>5.0123955668368581E-4</v>
      </c>
      <c r="Q11409" s="36">
        <f t="shared" si="1036"/>
        <v>1.1631193739306994E-2</v>
      </c>
    </row>
    <row r="11410" spans="1:17" x14ac:dyDescent="0.3">
      <c r="A11410" s="29">
        <v>2855419</v>
      </c>
      <c r="B11410" s="1">
        <v>133</v>
      </c>
      <c r="C11410" s="1" t="s">
        <v>17</v>
      </c>
      <c r="D11410" s="1" t="s">
        <v>59</v>
      </c>
      <c r="E11410" s="1" t="s">
        <v>60</v>
      </c>
      <c r="F11410" s="47">
        <v>1071</v>
      </c>
      <c r="G11410" s="34">
        <v>1823.7</v>
      </c>
      <c r="H11410" s="1" t="s">
        <v>218</v>
      </c>
      <c r="I11410" s="34">
        <v>2.4854000000000001E-2</v>
      </c>
      <c r="J11410" s="34">
        <v>7625.357</v>
      </c>
      <c r="K11410" s="35" t="str">
        <f t="shared" si="1032"/>
        <v>Kampina &amp; Oisterwijkse Vennen_H9190</v>
      </c>
      <c r="L11410" s="36">
        <f>VLOOKUP(D11410,DATA!A:F,5,FALSE)</f>
        <v>1.3726988247862192E-2</v>
      </c>
      <c r="M11410" s="37">
        <f>VLOOKUP(D11410,DATA!A:F,6,FALSE)</f>
        <v>1285.5</v>
      </c>
      <c r="N11410" s="36">
        <f t="shared" si="1033"/>
        <v>99.938166711652798</v>
      </c>
      <c r="O11410" s="36">
        <f t="shared" si="1034"/>
        <v>99.938187790715062</v>
      </c>
      <c r="P11410" s="36">
        <f t="shared" si="1035"/>
        <v>2.1079062264561799E-5</v>
      </c>
      <c r="Q11410" s="36">
        <f t="shared" si="1036"/>
        <v>1.6073537499251217E-3</v>
      </c>
    </row>
    <row r="11411" spans="1:17" x14ac:dyDescent="0.3">
      <c r="A11411" s="29">
        <v>2856912</v>
      </c>
      <c r="B11411" s="1">
        <v>133</v>
      </c>
      <c r="C11411" s="1" t="s">
        <v>17</v>
      </c>
      <c r="D11411" s="1" t="s">
        <v>70</v>
      </c>
      <c r="E11411" s="1" t="s">
        <v>71</v>
      </c>
      <c r="F11411" s="47">
        <v>1071</v>
      </c>
      <c r="G11411" s="34">
        <v>1516.68</v>
      </c>
      <c r="H11411" s="1" t="s">
        <v>218</v>
      </c>
      <c r="I11411" s="34">
        <v>8.8873000000000008E-3</v>
      </c>
      <c r="J11411" s="34">
        <v>2670.45975</v>
      </c>
      <c r="K11411" s="35" t="str">
        <f t="shared" si="1032"/>
        <v>Kampina &amp; Oisterwijkse Vennen_H9120</v>
      </c>
      <c r="L11411" s="36">
        <f>VLOOKUP(D11411,DATA!A:F,5,FALSE)</f>
        <v>1.3726988247862192E-2</v>
      </c>
      <c r="M11411" s="37">
        <f>VLOOKUP(D11411,DATA!A:F,6,FALSE)</f>
        <v>1285.5</v>
      </c>
      <c r="N11411" s="36">
        <f t="shared" si="1033"/>
        <v>95.982110819185593</v>
      </c>
      <c r="O11411" s="36">
        <f t="shared" si="1034"/>
        <v>95.982581264330534</v>
      </c>
      <c r="P11411" s="36">
        <f t="shared" si="1035"/>
        <v>4.7044514494132272E-4</v>
      </c>
      <c r="Q11411" s="36">
        <f t="shared" si="1036"/>
        <v>1.2563048241487185E-2</v>
      </c>
    </row>
    <row r="11412" spans="1:17" x14ac:dyDescent="0.3">
      <c r="A11412" s="29">
        <v>2856918</v>
      </c>
      <c r="B11412" s="1">
        <v>133</v>
      </c>
      <c r="C11412" s="1" t="s">
        <v>17</v>
      </c>
      <c r="D11412" s="1" t="s">
        <v>57</v>
      </c>
      <c r="E11412" s="1" t="s">
        <v>58</v>
      </c>
      <c r="F11412" s="47">
        <v>714</v>
      </c>
      <c r="G11412" s="34">
        <v>1845.84</v>
      </c>
      <c r="H11412" s="1" t="s">
        <v>218</v>
      </c>
      <c r="I11412" s="34">
        <v>1.3894E-2</v>
      </c>
      <c r="J11412" s="34">
        <v>3073.2437</v>
      </c>
      <c r="K11412" s="35" t="str">
        <f t="shared" si="1032"/>
        <v>Kampina &amp; Oisterwijkse Vennen_H3160</v>
      </c>
      <c r="L11412" s="36">
        <f>VLOOKUP(D11412,DATA!A:F,5,FALSE)</f>
        <v>1.0986712608830001E-2</v>
      </c>
      <c r="M11412" s="37">
        <f>VLOOKUP(D11412,DATA!A:F,6,FALSE)</f>
        <v>982</v>
      </c>
      <c r="N11412" s="36">
        <f t="shared" si="1033"/>
        <v>99.992445917834743</v>
      </c>
      <c r="O11412" s="36">
        <f t="shared" si="1034"/>
        <v>99.992447070785659</v>
      </c>
      <c r="P11412" s="36">
        <f t="shared" si="1035"/>
        <v>1.1529509151841921E-6</v>
      </c>
      <c r="Q11412" s="36">
        <f t="shared" si="1036"/>
        <v>3.5432991364990529E-5</v>
      </c>
    </row>
    <row r="11413" spans="1:17" x14ac:dyDescent="0.3">
      <c r="A11413" s="30">
        <v>2856919</v>
      </c>
      <c r="B11413" s="14">
        <v>133</v>
      </c>
      <c r="C11413" s="14" t="s">
        <v>17</v>
      </c>
      <c r="D11413" s="14" t="s">
        <v>88</v>
      </c>
      <c r="E11413" s="14" t="s">
        <v>56</v>
      </c>
      <c r="F11413" s="48">
        <v>500</v>
      </c>
      <c r="G11413" s="38">
        <v>1480.16</v>
      </c>
      <c r="H11413" s="14" t="s">
        <v>218</v>
      </c>
      <c r="I11413" s="38">
        <v>1.0159100000000001E-2</v>
      </c>
      <c r="J11413" s="38">
        <v>954.43460000000005</v>
      </c>
      <c r="K11413" s="39" t="str">
        <f t="shared" si="1032"/>
        <v>Kampina &amp; Oisterwijkse Vennen_ZGH3130</v>
      </c>
      <c r="L11413" s="40">
        <f>VLOOKUP(D11413,DATA!A:F,5,FALSE)</f>
        <v>0</v>
      </c>
      <c r="M11413" s="41">
        <f>VLOOKUP(D11413,DATA!A:F,6,FALSE)</f>
        <v>3.5</v>
      </c>
      <c r="N11413" s="40">
        <f t="shared" si="1033"/>
        <v>50</v>
      </c>
      <c r="O11413" s="40">
        <f t="shared" si="1034"/>
        <v>50</v>
      </c>
      <c r="P11413" s="40">
        <f t="shared" ref="P11413:P11414" si="1037">J11413/10000*I11413</f>
        <v>9.6961965448600013E-4</v>
      </c>
      <c r="Q11413" s="40">
        <f t="shared" ref="Q11413:Q11414" si="1038">IF(AND(H11413&lt;&gt;"below",I11413&gt;=0.005),M11413*P11413,0)</f>
        <v>3.3936687907010006E-3</v>
      </c>
    </row>
    <row r="11414" spans="1:17" x14ac:dyDescent="0.3">
      <c r="A11414" s="30">
        <v>2856920</v>
      </c>
      <c r="B11414" s="14">
        <v>133</v>
      </c>
      <c r="C11414" s="14" t="s">
        <v>17</v>
      </c>
      <c r="D11414" s="14" t="s">
        <v>88</v>
      </c>
      <c r="E11414" s="14" t="s">
        <v>56</v>
      </c>
      <c r="F11414" s="48">
        <v>500</v>
      </c>
      <c r="G11414" s="38">
        <v>1452.42</v>
      </c>
      <c r="H11414" s="14" t="s">
        <v>218</v>
      </c>
      <c r="I11414" s="38">
        <v>1.0139499999999999E-2</v>
      </c>
      <c r="J11414" s="38">
        <v>1272.4943000000001</v>
      </c>
      <c r="K11414" s="39" t="str">
        <f t="shared" si="1032"/>
        <v>Kampina &amp; Oisterwijkse Vennen_ZGH3130</v>
      </c>
      <c r="L11414" s="40">
        <f>VLOOKUP(D11414,DATA!A:F,5,FALSE)</f>
        <v>0</v>
      </c>
      <c r="M11414" s="41">
        <f>VLOOKUP(D11414,DATA!A:F,6,FALSE)</f>
        <v>3.5</v>
      </c>
      <c r="N11414" s="40">
        <f t="shared" si="1033"/>
        <v>50</v>
      </c>
      <c r="O11414" s="40">
        <f t="shared" si="1034"/>
        <v>50</v>
      </c>
      <c r="P11414" s="40">
        <f t="shared" si="1037"/>
        <v>1.2902455954849998E-3</v>
      </c>
      <c r="Q11414" s="40">
        <f t="shared" si="1038"/>
        <v>4.5158595841974991E-3</v>
      </c>
    </row>
    <row r="11415" spans="1:17" x14ac:dyDescent="0.3">
      <c r="A11415" s="29">
        <v>2856920</v>
      </c>
      <c r="B11415" s="1">
        <v>133</v>
      </c>
      <c r="C11415" s="1" t="s">
        <v>17</v>
      </c>
      <c r="D11415" s="1" t="s">
        <v>67</v>
      </c>
      <c r="E11415" s="1" t="s">
        <v>58</v>
      </c>
      <c r="F11415" s="47">
        <v>714</v>
      </c>
      <c r="G11415" s="34">
        <v>1452.42</v>
      </c>
      <c r="H11415" s="1" t="s">
        <v>218</v>
      </c>
      <c r="I11415" s="34">
        <v>1.0139499999999999E-2</v>
      </c>
      <c r="J11415" s="34">
        <v>51.321120000000001</v>
      </c>
      <c r="K11415" s="35" t="str">
        <f t="shared" si="1032"/>
        <v>Kampina &amp; Oisterwijkse Vennen_ZGH3160</v>
      </c>
      <c r="L11415" s="36">
        <f>VLOOKUP(D11415,DATA!A:F,5,FALSE)</f>
        <v>1.0986712608830001E-2</v>
      </c>
      <c r="M11415" s="37">
        <f>VLOOKUP(D11415,DATA!A:F,6,FALSE)</f>
        <v>982</v>
      </c>
      <c r="N11415" s="36">
        <f t="shared" si="1033"/>
        <v>99.433839038388342</v>
      </c>
      <c r="O11415" s="36">
        <f t="shared" si="1034"/>
        <v>99.433901748058361</v>
      </c>
      <c r="P11415" s="36">
        <f t="shared" si="1035"/>
        <v>6.270967001853478E-5</v>
      </c>
      <c r="Q11415" s="36">
        <f t="shared" si="1036"/>
        <v>3.2183305001816257E-5</v>
      </c>
    </row>
    <row r="11416" spans="1:17" x14ac:dyDescent="0.3">
      <c r="A11416" s="29">
        <v>2856921</v>
      </c>
      <c r="B11416" s="1">
        <v>133</v>
      </c>
      <c r="C11416" s="1" t="s">
        <v>17</v>
      </c>
      <c r="D11416" s="1" t="s">
        <v>57</v>
      </c>
      <c r="E11416" s="1" t="s">
        <v>58</v>
      </c>
      <c r="F11416" s="47">
        <v>714</v>
      </c>
      <c r="G11416" s="34">
        <v>1648.07</v>
      </c>
      <c r="H11416" s="1" t="s">
        <v>218</v>
      </c>
      <c r="I11416" s="34">
        <v>1.28381E-2</v>
      </c>
      <c r="J11416" s="34">
        <v>471.34487999999999</v>
      </c>
      <c r="K11416" s="35" t="str">
        <f t="shared" si="1032"/>
        <v>Kampina &amp; Oisterwijkse Vennen_H3160</v>
      </c>
      <c r="L11416" s="36">
        <f>VLOOKUP(D11416,DATA!A:F,5,FALSE)</f>
        <v>1.0986712608830001E-2</v>
      </c>
      <c r="M11416" s="37">
        <f>VLOOKUP(D11416,DATA!A:F,6,FALSE)</f>
        <v>982</v>
      </c>
      <c r="N11416" s="36">
        <f t="shared" si="1033"/>
        <v>99.933689883220737</v>
      </c>
      <c r="O11416" s="36">
        <f t="shared" si="1034"/>
        <v>99.93369922930404</v>
      </c>
      <c r="P11416" s="36">
        <f t="shared" si="1035"/>
        <v>9.3460833028302659E-6</v>
      </c>
      <c r="Q11416" s="36">
        <f t="shared" si="1036"/>
        <v>4.4052285128425357E-5</v>
      </c>
    </row>
    <row r="11417" spans="1:17" x14ac:dyDescent="0.3">
      <c r="A11417" s="29">
        <v>2856936</v>
      </c>
      <c r="B11417" s="1">
        <v>133</v>
      </c>
      <c r="C11417" s="1" t="s">
        <v>17</v>
      </c>
      <c r="D11417" s="1" t="s">
        <v>51</v>
      </c>
      <c r="E11417" s="1" t="s">
        <v>52</v>
      </c>
      <c r="F11417" s="47">
        <v>1000</v>
      </c>
      <c r="G11417" s="34">
        <v>1257.51</v>
      </c>
      <c r="H11417" s="1" t="s">
        <v>218</v>
      </c>
      <c r="I11417" s="34">
        <v>1.15459E-2</v>
      </c>
      <c r="J11417" s="34">
        <v>3357.7887999999998</v>
      </c>
      <c r="K11417" s="35" t="str">
        <f t="shared" si="1032"/>
        <v>Kampina &amp; Oisterwijkse Vennen_Lg09</v>
      </c>
      <c r="L11417" s="36">
        <f>VLOOKUP(D11417,DATA!A:F,5,FALSE)</f>
        <v>8.4126827976184013E-3</v>
      </c>
      <c r="M11417" s="37">
        <f>VLOOKUP(D11417,DATA!A:F,6,FALSE)</f>
        <v>1350</v>
      </c>
      <c r="N11417" s="36">
        <f t="shared" si="1033"/>
        <v>31.473188949360221</v>
      </c>
      <c r="O11417" s="36">
        <f t="shared" si="1034"/>
        <v>31.475283888409059</v>
      </c>
      <c r="P11417" s="36">
        <f t="shared" si="1035"/>
        <v>2.0949390488382846E-3</v>
      </c>
      <c r="Q11417" s="36">
        <f t="shared" si="1036"/>
        <v>7.0343628748718454E-2</v>
      </c>
    </row>
    <row r="11418" spans="1:17" x14ac:dyDescent="0.3">
      <c r="A11418" s="29">
        <v>2856936</v>
      </c>
      <c r="B11418" s="1">
        <v>133</v>
      </c>
      <c r="C11418" s="1" t="s">
        <v>17</v>
      </c>
      <c r="D11418" s="1" t="s">
        <v>89</v>
      </c>
      <c r="E11418" s="1" t="s">
        <v>54</v>
      </c>
      <c r="F11418" s="47">
        <v>714</v>
      </c>
      <c r="G11418" s="34">
        <v>1257.51</v>
      </c>
      <c r="H11418" s="1" t="s">
        <v>218</v>
      </c>
      <c r="I11418" s="34">
        <v>1.15459E-2</v>
      </c>
      <c r="J11418" s="34">
        <v>1629.6022</v>
      </c>
      <c r="K11418" s="35" t="str">
        <f t="shared" si="1032"/>
        <v>Kampina &amp; Oisterwijkse Vennen_L4030</v>
      </c>
      <c r="L11418" s="36">
        <f>VLOOKUP(D11418,DATA!A:F,5,FALSE)</f>
        <v>1.0986712608830001E-2</v>
      </c>
      <c r="M11418" s="37">
        <f>VLOOKUP(D11418,DATA!A:F,6,FALSE)</f>
        <v>982</v>
      </c>
      <c r="N11418" s="36">
        <f t="shared" si="1033"/>
        <v>95.377685932271632</v>
      </c>
      <c r="O11418" s="36">
        <f t="shared" si="1034"/>
        <v>95.378245144666934</v>
      </c>
      <c r="P11418" s="36">
        <f t="shared" si="1035"/>
        <v>5.5921239530221101E-4</v>
      </c>
      <c r="Q11418" s="36">
        <f t="shared" si="1036"/>
        <v>9.1129374965175265E-3</v>
      </c>
    </row>
    <row r="11419" spans="1:17" x14ac:dyDescent="0.3">
      <c r="A11419" s="29">
        <v>2856937</v>
      </c>
      <c r="B11419" s="1">
        <v>133</v>
      </c>
      <c r="C11419" s="1" t="s">
        <v>17</v>
      </c>
      <c r="D11419" s="1" t="s">
        <v>89</v>
      </c>
      <c r="E11419" s="1" t="s">
        <v>54</v>
      </c>
      <c r="F11419" s="47">
        <v>714</v>
      </c>
      <c r="G11419" s="34">
        <v>998.47</v>
      </c>
      <c r="H11419" s="1" t="s">
        <v>218</v>
      </c>
      <c r="I11419" s="34">
        <v>9.4903000000000001E-3</v>
      </c>
      <c r="J11419" s="34">
        <v>10000</v>
      </c>
      <c r="K11419" s="35" t="str">
        <f t="shared" si="1032"/>
        <v>Kampina &amp; Oisterwijkse Vennen_L4030</v>
      </c>
      <c r="L11419" s="36">
        <f>VLOOKUP(D11419,DATA!A:F,5,FALSE)</f>
        <v>1.0986712608830001E-2</v>
      </c>
      <c r="M11419" s="37">
        <f>VLOOKUP(D11419,DATA!A:F,6,FALSE)</f>
        <v>982</v>
      </c>
      <c r="N11419" s="36">
        <f t="shared" si="1033"/>
        <v>54.511475571549774</v>
      </c>
      <c r="O11419" s="36">
        <f t="shared" si="1034"/>
        <v>54.514061017419976</v>
      </c>
      <c r="P11419" s="36">
        <f t="shared" si="1035"/>
        <v>2.5854458702028182E-3</v>
      </c>
      <c r="Q11419" s="36">
        <f t="shared" si="1036"/>
        <v>0.25854458702028182</v>
      </c>
    </row>
    <row r="11420" spans="1:17" x14ac:dyDescent="0.3">
      <c r="A11420" s="29">
        <v>2856938</v>
      </c>
      <c r="B11420" s="1">
        <v>133</v>
      </c>
      <c r="C11420" s="1" t="s">
        <v>17</v>
      </c>
      <c r="D11420" s="1" t="s">
        <v>51</v>
      </c>
      <c r="E11420" s="1" t="s">
        <v>52</v>
      </c>
      <c r="F11420" s="47">
        <v>1000</v>
      </c>
      <c r="G11420" s="34">
        <v>1008.36</v>
      </c>
      <c r="H11420" s="1" t="s">
        <v>218</v>
      </c>
      <c r="I11420" s="34">
        <v>9.8143999999999992E-3</v>
      </c>
      <c r="J11420" s="34">
        <v>271.16180000000003</v>
      </c>
      <c r="K11420" s="35" t="str">
        <f t="shared" si="1032"/>
        <v>Kampina &amp; Oisterwijkse Vennen_Lg09</v>
      </c>
      <c r="L11420" s="36">
        <f>VLOOKUP(D11420,DATA!A:F,5,FALSE)</f>
        <v>8.4126827976184013E-3</v>
      </c>
      <c r="M11420" s="37">
        <f>VLOOKUP(D11420,DATA!A:F,6,FALSE)</f>
        <v>1350</v>
      </c>
      <c r="N11420" s="36">
        <f t="shared" si="1033"/>
        <v>5.3448391516816791</v>
      </c>
      <c r="O11420" s="36">
        <f t="shared" si="1034"/>
        <v>5.3452568793275965</v>
      </c>
      <c r="P11420" s="36">
        <f t="shared" si="1035"/>
        <v>4.1772764591740952E-4</v>
      </c>
      <c r="Q11420" s="36">
        <f t="shared" si="1036"/>
        <v>1.1327178037672742E-3</v>
      </c>
    </row>
    <row r="11421" spans="1:17" x14ac:dyDescent="0.3">
      <c r="A11421" s="29">
        <v>2856938</v>
      </c>
      <c r="B11421" s="1">
        <v>133</v>
      </c>
      <c r="C11421" s="1" t="s">
        <v>17</v>
      </c>
      <c r="D11421" s="1" t="s">
        <v>89</v>
      </c>
      <c r="E11421" s="1" t="s">
        <v>54</v>
      </c>
      <c r="F11421" s="47">
        <v>714</v>
      </c>
      <c r="G11421" s="34">
        <v>1008.36</v>
      </c>
      <c r="H11421" s="1" t="s">
        <v>218</v>
      </c>
      <c r="I11421" s="34">
        <v>9.8143999999999992E-3</v>
      </c>
      <c r="J11421" s="34">
        <v>9728.8269999999993</v>
      </c>
      <c r="K11421" s="35" t="str">
        <f t="shared" si="1032"/>
        <v>Kampina &amp; Oisterwijkse Vennen_L4030</v>
      </c>
      <c r="L11421" s="36">
        <f>VLOOKUP(D11421,DATA!A:F,5,FALSE)</f>
        <v>1.0986712608830001E-2</v>
      </c>
      <c r="M11421" s="37">
        <f>VLOOKUP(D11421,DATA!A:F,6,FALSE)</f>
        <v>982</v>
      </c>
      <c r="N11421" s="36">
        <f t="shared" si="1033"/>
        <v>57.190058920832016</v>
      </c>
      <c r="O11421" s="36">
        <f t="shared" si="1034"/>
        <v>57.192698856387707</v>
      </c>
      <c r="P11421" s="36">
        <f t="shared" si="1035"/>
        <v>2.6399355556918636E-3</v>
      </c>
      <c r="Q11421" s="36">
        <f t="shared" si="1036"/>
        <v>0.25683476312475007</v>
      </c>
    </row>
    <row r="11422" spans="1:17" x14ac:dyDescent="0.3">
      <c r="A11422" s="29">
        <v>2856939</v>
      </c>
      <c r="B11422" s="1">
        <v>133</v>
      </c>
      <c r="C11422" s="1" t="s">
        <v>17</v>
      </c>
      <c r="D11422" s="1" t="s">
        <v>53</v>
      </c>
      <c r="E11422" s="1" t="s">
        <v>54</v>
      </c>
      <c r="F11422" s="47">
        <v>714</v>
      </c>
      <c r="G11422" s="34">
        <v>998.13</v>
      </c>
      <c r="H11422" s="1" t="s">
        <v>218</v>
      </c>
      <c r="I11422" s="34">
        <v>1.0018600000000001E-2</v>
      </c>
      <c r="J11422" s="34">
        <v>704.82799999999997</v>
      </c>
      <c r="K11422" s="35" t="str">
        <f t="shared" si="1032"/>
        <v>Kampina &amp; Oisterwijkse Vennen_H4030</v>
      </c>
      <c r="L11422" s="36">
        <f>VLOOKUP(D11422,DATA!A:F,5,FALSE)</f>
        <v>1.0986712608830001E-2</v>
      </c>
      <c r="M11422" s="37">
        <f>VLOOKUP(D11422,DATA!A:F,6,FALSE)</f>
        <v>982</v>
      </c>
      <c r="N11422" s="36">
        <f t="shared" si="1033"/>
        <v>54.418833307622798</v>
      </c>
      <c r="O11422" s="36">
        <f t="shared" si="1034"/>
        <v>54.421563588660234</v>
      </c>
      <c r="P11422" s="36">
        <f t="shared" si="1035"/>
        <v>2.7302810374365549E-3</v>
      </c>
      <c r="Q11422" s="36">
        <f t="shared" si="1036"/>
        <v>1.924378523054332E-2</v>
      </c>
    </row>
    <row r="11423" spans="1:17" x14ac:dyDescent="0.3">
      <c r="A11423" s="29">
        <v>2856939</v>
      </c>
      <c r="B11423" s="1">
        <v>133</v>
      </c>
      <c r="C11423" s="1" t="s">
        <v>17</v>
      </c>
      <c r="D11423" s="1" t="s">
        <v>89</v>
      </c>
      <c r="E11423" s="1" t="s">
        <v>54</v>
      </c>
      <c r="F11423" s="47">
        <v>714</v>
      </c>
      <c r="G11423" s="34">
        <v>998.13</v>
      </c>
      <c r="H11423" s="1" t="s">
        <v>218</v>
      </c>
      <c r="I11423" s="34">
        <v>1.0018600000000001E-2</v>
      </c>
      <c r="J11423" s="34">
        <v>1098.8983000000001</v>
      </c>
      <c r="K11423" s="35" t="str">
        <f t="shared" si="1032"/>
        <v>Kampina &amp; Oisterwijkse Vennen_L4030</v>
      </c>
      <c r="L11423" s="36">
        <f>VLOOKUP(D11423,DATA!A:F,5,FALSE)</f>
        <v>1.0986712608830001E-2</v>
      </c>
      <c r="M11423" s="37">
        <f>VLOOKUP(D11423,DATA!A:F,6,FALSE)</f>
        <v>982</v>
      </c>
      <c r="N11423" s="36">
        <f t="shared" si="1033"/>
        <v>54.418833307622798</v>
      </c>
      <c r="O11423" s="36">
        <f t="shared" si="1034"/>
        <v>54.421563588660234</v>
      </c>
      <c r="P11423" s="36">
        <f t="shared" si="1035"/>
        <v>2.7302810374365549E-3</v>
      </c>
      <c r="Q11423" s="36">
        <f t="shared" si="1036"/>
        <v>3.0003011905612668E-2</v>
      </c>
    </row>
    <row r="11424" spans="1:17" x14ac:dyDescent="0.3">
      <c r="A11424" s="29">
        <v>2856940</v>
      </c>
      <c r="B11424" s="1">
        <v>133</v>
      </c>
      <c r="C11424" s="1" t="s">
        <v>17</v>
      </c>
      <c r="D11424" s="1" t="s">
        <v>53</v>
      </c>
      <c r="E11424" s="1" t="s">
        <v>54</v>
      </c>
      <c r="F11424" s="47">
        <v>714</v>
      </c>
      <c r="G11424" s="34">
        <v>1019.08</v>
      </c>
      <c r="H11424" s="1" t="s">
        <v>218</v>
      </c>
      <c r="I11424" s="34">
        <v>1.05183E-2</v>
      </c>
      <c r="J11424" s="34">
        <v>3564.2544365999902</v>
      </c>
      <c r="K11424" s="35" t="str">
        <f t="shared" si="1032"/>
        <v>Kampina &amp; Oisterwijkse Vennen_H4030</v>
      </c>
      <c r="L11424" s="36">
        <f>VLOOKUP(D11424,DATA!A:F,5,FALSE)</f>
        <v>1.0986712608830001E-2</v>
      </c>
      <c r="M11424" s="37">
        <f>VLOOKUP(D11424,DATA!A:F,6,FALSE)</f>
        <v>982</v>
      </c>
      <c r="N11424" s="36">
        <f t="shared" si="1033"/>
        <v>60.046123810154711</v>
      </c>
      <c r="O11424" s="36">
        <f t="shared" si="1034"/>
        <v>60.048896186421274</v>
      </c>
      <c r="P11424" s="36">
        <f t="shared" si="1035"/>
        <v>2.7723762665630147E-3</v>
      </c>
      <c r="Q11424" s="36">
        <f t="shared" si="1036"/>
        <v>9.881454408021742E-2</v>
      </c>
    </row>
    <row r="11425" spans="1:17" x14ac:dyDescent="0.3">
      <c r="A11425" s="29">
        <v>2856940</v>
      </c>
      <c r="B11425" s="1">
        <v>133</v>
      </c>
      <c r="C11425" s="1" t="s">
        <v>17</v>
      </c>
      <c r="D11425" s="1" t="s">
        <v>89</v>
      </c>
      <c r="E11425" s="1" t="s">
        <v>54</v>
      </c>
      <c r="F11425" s="47">
        <v>714</v>
      </c>
      <c r="G11425" s="34">
        <v>1019.08</v>
      </c>
      <c r="H11425" s="1" t="s">
        <v>218</v>
      </c>
      <c r="I11425" s="34">
        <v>1.05183E-2</v>
      </c>
      <c r="J11425" s="34">
        <v>4140.0825000000004</v>
      </c>
      <c r="K11425" s="35" t="str">
        <f t="shared" si="1032"/>
        <v>Kampina &amp; Oisterwijkse Vennen_L4030</v>
      </c>
      <c r="L11425" s="36">
        <f>VLOOKUP(D11425,DATA!A:F,5,FALSE)</f>
        <v>1.0986712608830001E-2</v>
      </c>
      <c r="M11425" s="37">
        <f>VLOOKUP(D11425,DATA!A:F,6,FALSE)</f>
        <v>982</v>
      </c>
      <c r="N11425" s="36">
        <f t="shared" si="1033"/>
        <v>60.046123810154711</v>
      </c>
      <c r="O11425" s="36">
        <f t="shared" si="1034"/>
        <v>60.048896186421274</v>
      </c>
      <c r="P11425" s="36">
        <f t="shared" si="1035"/>
        <v>2.7723762665630147E-3</v>
      </c>
      <c r="Q11425" s="36">
        <f t="shared" si="1036"/>
        <v>0.11477866464612874</v>
      </c>
    </row>
    <row r="11426" spans="1:17" x14ac:dyDescent="0.3">
      <c r="A11426" s="29">
        <v>2856941</v>
      </c>
      <c r="B11426" s="1">
        <v>133</v>
      </c>
      <c r="C11426" s="1" t="s">
        <v>17</v>
      </c>
      <c r="D11426" s="1" t="s">
        <v>53</v>
      </c>
      <c r="E11426" s="1" t="s">
        <v>54</v>
      </c>
      <c r="F11426" s="47">
        <v>714</v>
      </c>
      <c r="G11426" s="34">
        <v>1013.5</v>
      </c>
      <c r="H11426" s="1" t="s">
        <v>218</v>
      </c>
      <c r="I11426" s="34">
        <v>1.0615400000000001E-2</v>
      </c>
      <c r="J11426" s="34">
        <v>807.23568360530999</v>
      </c>
      <c r="K11426" s="35" t="str">
        <f t="shared" si="1032"/>
        <v>Kampina &amp; Oisterwijkse Vennen_H4030</v>
      </c>
      <c r="L11426" s="36">
        <f>VLOOKUP(D11426,DATA!A:F,5,FALSE)</f>
        <v>1.0986712608830001E-2</v>
      </c>
      <c r="M11426" s="37">
        <f>VLOOKUP(D11426,DATA!A:F,6,FALSE)</f>
        <v>982</v>
      </c>
      <c r="N11426" s="36">
        <f t="shared" si="1033"/>
        <v>58.566701864715256</v>
      </c>
      <c r="O11426" s="36">
        <f t="shared" si="1034"/>
        <v>58.5695319535048</v>
      </c>
      <c r="P11426" s="36">
        <f t="shared" si="1035"/>
        <v>2.8300887895440496E-3</v>
      </c>
      <c r="Q11426" s="36">
        <f t="shared" si="1036"/>
        <v>2.2845486586913152E-2</v>
      </c>
    </row>
    <row r="11427" spans="1:17" x14ac:dyDescent="0.3">
      <c r="A11427" s="29">
        <v>2856941</v>
      </c>
      <c r="B11427" s="1">
        <v>133</v>
      </c>
      <c r="C11427" s="1" t="s">
        <v>17</v>
      </c>
      <c r="D11427" s="1" t="s">
        <v>51</v>
      </c>
      <c r="E11427" s="1" t="s">
        <v>52</v>
      </c>
      <c r="F11427" s="47">
        <v>1000</v>
      </c>
      <c r="G11427" s="34">
        <v>1013.5</v>
      </c>
      <c r="H11427" s="1" t="s">
        <v>218</v>
      </c>
      <c r="I11427" s="34">
        <v>1.0615400000000001E-2</v>
      </c>
      <c r="J11427" s="34">
        <v>142.68303</v>
      </c>
      <c r="K11427" s="35" t="str">
        <f t="shared" si="1032"/>
        <v>Kampina &amp; Oisterwijkse Vennen_Lg09</v>
      </c>
      <c r="L11427" s="36">
        <f>VLOOKUP(D11427,DATA!A:F,5,FALSE)</f>
        <v>8.4126827976184013E-3</v>
      </c>
      <c r="M11427" s="37">
        <f>VLOOKUP(D11427,DATA!A:F,6,FALSE)</f>
        <v>1350</v>
      </c>
      <c r="N11427" s="36">
        <f t="shared" si="1033"/>
        <v>5.5678754626783347</v>
      </c>
      <c r="O11427" s="36">
        <f t="shared" si="1034"/>
        <v>5.56834502947879</v>
      </c>
      <c r="P11427" s="36">
        <f t="shared" si="1035"/>
        <v>4.6956680045528998E-4</v>
      </c>
      <c r="Q11427" s="36">
        <f t="shared" si="1036"/>
        <v>6.6999213876366148E-4</v>
      </c>
    </row>
    <row r="11428" spans="1:17" x14ac:dyDescent="0.3">
      <c r="A11428" s="29">
        <v>2856941</v>
      </c>
      <c r="B11428" s="1">
        <v>133</v>
      </c>
      <c r="C11428" s="1" t="s">
        <v>17</v>
      </c>
      <c r="D11428" s="1" t="s">
        <v>89</v>
      </c>
      <c r="E11428" s="1" t="s">
        <v>54</v>
      </c>
      <c r="F11428" s="47">
        <v>714</v>
      </c>
      <c r="G11428" s="34">
        <v>1013.5</v>
      </c>
      <c r="H11428" s="1" t="s">
        <v>218</v>
      </c>
      <c r="I11428" s="34">
        <v>1.0615400000000001E-2</v>
      </c>
      <c r="J11428" s="34">
        <v>406.82382000000001</v>
      </c>
      <c r="K11428" s="35" t="str">
        <f t="shared" si="1032"/>
        <v>Kampina &amp; Oisterwijkse Vennen_L4030</v>
      </c>
      <c r="L11428" s="36">
        <f>VLOOKUP(D11428,DATA!A:F,5,FALSE)</f>
        <v>1.0986712608830001E-2</v>
      </c>
      <c r="M11428" s="37">
        <f>VLOOKUP(D11428,DATA!A:F,6,FALSE)</f>
        <v>982</v>
      </c>
      <c r="N11428" s="36">
        <f t="shared" si="1033"/>
        <v>58.566701864715256</v>
      </c>
      <c r="O11428" s="36">
        <f t="shared" si="1034"/>
        <v>58.5695319535048</v>
      </c>
      <c r="P11428" s="36">
        <f t="shared" si="1035"/>
        <v>2.8300887895440496E-3</v>
      </c>
      <c r="Q11428" s="36">
        <f t="shared" si="1036"/>
        <v>1.1513475323014864E-2</v>
      </c>
    </row>
    <row r="11429" spans="1:17" x14ac:dyDescent="0.3">
      <c r="A11429" s="29">
        <v>2856942</v>
      </c>
      <c r="B11429" s="1">
        <v>133</v>
      </c>
      <c r="C11429" s="1" t="s">
        <v>17</v>
      </c>
      <c r="D11429" s="1" t="s">
        <v>53</v>
      </c>
      <c r="E11429" s="1" t="s">
        <v>54</v>
      </c>
      <c r="F11429" s="47">
        <v>714</v>
      </c>
      <c r="G11429" s="34">
        <v>1016.46</v>
      </c>
      <c r="H11429" s="1" t="s">
        <v>218</v>
      </c>
      <c r="I11429" s="34">
        <v>1.0847000000000001E-2</v>
      </c>
      <c r="J11429" s="34">
        <v>355.82288</v>
      </c>
      <c r="K11429" s="35" t="str">
        <f t="shared" si="1032"/>
        <v>Kampina &amp; Oisterwijkse Vennen_H4030</v>
      </c>
      <c r="L11429" s="36">
        <f>VLOOKUP(D11429,DATA!A:F,5,FALSE)</f>
        <v>1.0986712608830001E-2</v>
      </c>
      <c r="M11429" s="37">
        <f>VLOOKUP(D11429,DATA!A:F,6,FALSE)</f>
        <v>982</v>
      </c>
      <c r="N11429" s="36">
        <f t="shared" si="1033"/>
        <v>59.35359062382355</v>
      </c>
      <c r="O11429" s="36">
        <f t="shared" si="1034"/>
        <v>59.356465649626777</v>
      </c>
      <c r="P11429" s="36">
        <f t="shared" si="1035"/>
        <v>2.8750258032275156E-3</v>
      </c>
      <c r="Q11429" s="36">
        <f t="shared" si="1036"/>
        <v>1.022999961378728E-2</v>
      </c>
    </row>
    <row r="11430" spans="1:17" x14ac:dyDescent="0.3">
      <c r="A11430" s="29">
        <v>2856942</v>
      </c>
      <c r="B11430" s="1">
        <v>133</v>
      </c>
      <c r="C11430" s="1" t="s">
        <v>17</v>
      </c>
      <c r="D11430" s="1" t="s">
        <v>51</v>
      </c>
      <c r="E11430" s="1" t="s">
        <v>52</v>
      </c>
      <c r="F11430" s="47">
        <v>1000</v>
      </c>
      <c r="G11430" s="34">
        <v>1016.46</v>
      </c>
      <c r="H11430" s="1" t="s">
        <v>218</v>
      </c>
      <c r="I11430" s="34">
        <v>1.0847000000000001E-2</v>
      </c>
      <c r="J11430" s="34">
        <v>442.81479999999999</v>
      </c>
      <c r="K11430" s="35" t="str">
        <f t="shared" si="1032"/>
        <v>Kampina &amp; Oisterwijkse Vennen_Lg09</v>
      </c>
      <c r="L11430" s="36">
        <f>VLOOKUP(D11430,DATA!A:F,5,FALSE)</f>
        <v>8.4126827976184013E-3</v>
      </c>
      <c r="M11430" s="37">
        <f>VLOOKUP(D11430,DATA!A:F,6,FALSE)</f>
        <v>1350</v>
      </c>
      <c r="N11430" s="36">
        <f t="shared" si="1033"/>
        <v>5.7002622808856538</v>
      </c>
      <c r="O11430" s="36">
        <f t="shared" si="1034"/>
        <v>5.700752812535713</v>
      </c>
      <c r="P11430" s="36">
        <f t="shared" si="1035"/>
        <v>4.9053165005918942E-4</v>
      </c>
      <c r="Q11430" s="36">
        <f t="shared" si="1036"/>
        <v>2.1721467451462995E-3</v>
      </c>
    </row>
    <row r="11431" spans="1:17" x14ac:dyDescent="0.3">
      <c r="A11431" s="29">
        <v>2856942</v>
      </c>
      <c r="B11431" s="1">
        <v>133</v>
      </c>
      <c r="C11431" s="1" t="s">
        <v>17</v>
      </c>
      <c r="D11431" s="1" t="s">
        <v>89</v>
      </c>
      <c r="E11431" s="1" t="s">
        <v>54</v>
      </c>
      <c r="F11431" s="47">
        <v>714</v>
      </c>
      <c r="G11431" s="34">
        <v>1016.46</v>
      </c>
      <c r="H11431" s="1" t="s">
        <v>218</v>
      </c>
      <c r="I11431" s="34">
        <v>1.0847000000000001E-2</v>
      </c>
      <c r="J11431" s="34">
        <v>1827.5637999999999</v>
      </c>
      <c r="K11431" s="35" t="str">
        <f t="shared" si="1032"/>
        <v>Kampina &amp; Oisterwijkse Vennen_L4030</v>
      </c>
      <c r="L11431" s="36">
        <f>VLOOKUP(D11431,DATA!A:F,5,FALSE)</f>
        <v>1.0986712608830001E-2</v>
      </c>
      <c r="M11431" s="37">
        <f>VLOOKUP(D11431,DATA!A:F,6,FALSE)</f>
        <v>982</v>
      </c>
      <c r="N11431" s="36">
        <f t="shared" si="1033"/>
        <v>59.35359062382355</v>
      </c>
      <c r="O11431" s="36">
        <f t="shared" si="1034"/>
        <v>59.356465649626777</v>
      </c>
      <c r="P11431" s="36">
        <f t="shared" si="1035"/>
        <v>2.8750258032275156E-3</v>
      </c>
      <c r="Q11431" s="36">
        <f t="shared" si="1036"/>
        <v>5.2542930820445297E-2</v>
      </c>
    </row>
    <row r="11432" spans="1:17" x14ac:dyDescent="0.3">
      <c r="A11432" s="29">
        <v>2856943</v>
      </c>
      <c r="B11432" s="1">
        <v>133</v>
      </c>
      <c r="C11432" s="1" t="s">
        <v>17</v>
      </c>
      <c r="D11432" s="1" t="s">
        <v>53</v>
      </c>
      <c r="E11432" s="1" t="s">
        <v>54</v>
      </c>
      <c r="F11432" s="47">
        <v>714</v>
      </c>
      <c r="G11432" s="34">
        <v>990.04</v>
      </c>
      <c r="H11432" s="1" t="s">
        <v>218</v>
      </c>
      <c r="I11432" s="34">
        <v>1.0747899999999999E-2</v>
      </c>
      <c r="J11432" s="34">
        <v>2142.069</v>
      </c>
      <c r="K11432" s="35" t="str">
        <f t="shared" si="1032"/>
        <v>Kampina &amp; Oisterwijkse Vennen_H4030</v>
      </c>
      <c r="L11432" s="36">
        <f>VLOOKUP(D11432,DATA!A:F,5,FALSE)</f>
        <v>1.0986712608830001E-2</v>
      </c>
      <c r="M11432" s="37">
        <f>VLOOKUP(D11432,DATA!A:F,6,FALSE)</f>
        <v>982</v>
      </c>
      <c r="N11432" s="36">
        <f t="shared" si="1033"/>
        <v>52.206894434043946</v>
      </c>
      <c r="O11432" s="36">
        <f t="shared" si="1034"/>
        <v>52.209840777426152</v>
      </c>
      <c r="P11432" s="36">
        <f t="shared" si="1035"/>
        <v>2.946343382205896E-3</v>
      </c>
      <c r="Q11432" s="36">
        <f t="shared" si="1036"/>
        <v>6.3112708223784009E-2</v>
      </c>
    </row>
    <row r="11433" spans="1:17" x14ac:dyDescent="0.3">
      <c r="A11433" s="29">
        <v>2856943</v>
      </c>
      <c r="B11433" s="1">
        <v>133</v>
      </c>
      <c r="C11433" s="1" t="s">
        <v>17</v>
      </c>
      <c r="D11433" s="1" t="s">
        <v>89</v>
      </c>
      <c r="E11433" s="1" t="s">
        <v>54</v>
      </c>
      <c r="F11433" s="47">
        <v>714</v>
      </c>
      <c r="G11433" s="34">
        <v>990.04</v>
      </c>
      <c r="H11433" s="1" t="s">
        <v>218</v>
      </c>
      <c r="I11433" s="34">
        <v>1.0747899999999999E-2</v>
      </c>
      <c r="J11433" s="34">
        <v>1586.7917</v>
      </c>
      <c r="K11433" s="35" t="str">
        <f t="shared" si="1032"/>
        <v>Kampina &amp; Oisterwijkse Vennen_L4030</v>
      </c>
      <c r="L11433" s="36">
        <f>VLOOKUP(D11433,DATA!A:F,5,FALSE)</f>
        <v>1.0986712608830001E-2</v>
      </c>
      <c r="M11433" s="37">
        <f>VLOOKUP(D11433,DATA!A:F,6,FALSE)</f>
        <v>982</v>
      </c>
      <c r="N11433" s="36">
        <f t="shared" si="1033"/>
        <v>52.206894434043946</v>
      </c>
      <c r="O11433" s="36">
        <f t="shared" si="1034"/>
        <v>52.209840777426152</v>
      </c>
      <c r="P11433" s="36">
        <f t="shared" si="1035"/>
        <v>2.946343382205896E-3</v>
      </c>
      <c r="Q11433" s="36">
        <f t="shared" si="1036"/>
        <v>4.6752332242342431E-2</v>
      </c>
    </row>
    <row r="11434" spans="1:17" x14ac:dyDescent="0.3">
      <c r="A11434" s="29">
        <v>2856944</v>
      </c>
      <c r="B11434" s="1">
        <v>133</v>
      </c>
      <c r="C11434" s="1" t="s">
        <v>17</v>
      </c>
      <c r="D11434" s="1" t="s">
        <v>53</v>
      </c>
      <c r="E11434" s="1" t="s">
        <v>54</v>
      </c>
      <c r="F11434" s="47">
        <v>714</v>
      </c>
      <c r="G11434" s="34">
        <v>992.54</v>
      </c>
      <c r="H11434" s="1" t="s">
        <v>218</v>
      </c>
      <c r="I11434" s="34">
        <v>1.10642E-2</v>
      </c>
      <c r="J11434" s="34">
        <v>7723.5635000000002</v>
      </c>
      <c r="K11434" s="35" t="str">
        <f t="shared" si="1032"/>
        <v>Kampina &amp; Oisterwijkse Vennen_H4030</v>
      </c>
      <c r="L11434" s="36">
        <f>VLOOKUP(D11434,DATA!A:F,5,FALSE)</f>
        <v>1.0986712608830001E-2</v>
      </c>
      <c r="M11434" s="37">
        <f>VLOOKUP(D11434,DATA!A:F,6,FALSE)</f>
        <v>982</v>
      </c>
      <c r="N11434" s="36">
        <f t="shared" si="1033"/>
        <v>52.891768033124293</v>
      </c>
      <c r="O11434" s="36">
        <f t="shared" si="1034"/>
        <v>52.89479683694389</v>
      </c>
      <c r="P11434" s="36">
        <f t="shared" si="1035"/>
        <v>3.0288038195962486E-3</v>
      </c>
      <c r="Q11434" s="36">
        <f t="shared" si="1036"/>
        <v>0.23393158629694169</v>
      </c>
    </row>
    <row r="11435" spans="1:17" x14ac:dyDescent="0.3">
      <c r="A11435" s="29">
        <v>2856944</v>
      </c>
      <c r="B11435" s="1">
        <v>133</v>
      </c>
      <c r="C11435" s="1" t="s">
        <v>17</v>
      </c>
      <c r="D11435" s="1" t="s">
        <v>89</v>
      </c>
      <c r="E11435" s="1" t="s">
        <v>54</v>
      </c>
      <c r="F11435" s="47">
        <v>714</v>
      </c>
      <c r="G11435" s="34">
        <v>992.54</v>
      </c>
      <c r="H11435" s="1" t="s">
        <v>218</v>
      </c>
      <c r="I11435" s="34">
        <v>1.10642E-2</v>
      </c>
      <c r="J11435" s="34">
        <v>677.72784000000001</v>
      </c>
      <c r="K11435" s="35" t="str">
        <f t="shared" si="1032"/>
        <v>Kampina &amp; Oisterwijkse Vennen_L4030</v>
      </c>
      <c r="L11435" s="36">
        <f>VLOOKUP(D11435,DATA!A:F,5,FALSE)</f>
        <v>1.0986712608830001E-2</v>
      </c>
      <c r="M11435" s="37">
        <f>VLOOKUP(D11435,DATA!A:F,6,FALSE)</f>
        <v>982</v>
      </c>
      <c r="N11435" s="36">
        <f t="shared" si="1033"/>
        <v>52.891768033124293</v>
      </c>
      <c r="O11435" s="36">
        <f t="shared" si="1034"/>
        <v>52.89479683694389</v>
      </c>
      <c r="P11435" s="36">
        <f t="shared" si="1035"/>
        <v>3.0288038195962486E-3</v>
      </c>
      <c r="Q11435" s="36">
        <f t="shared" si="1036"/>
        <v>2.0527046704387149E-2</v>
      </c>
    </row>
    <row r="11436" spans="1:17" x14ac:dyDescent="0.3">
      <c r="A11436" s="29">
        <v>2856945</v>
      </c>
      <c r="B11436" s="1">
        <v>133</v>
      </c>
      <c r="C11436" s="1" t="s">
        <v>17</v>
      </c>
      <c r="D11436" s="1" t="s">
        <v>53</v>
      </c>
      <c r="E11436" s="1" t="s">
        <v>54</v>
      </c>
      <c r="F11436" s="47">
        <v>714</v>
      </c>
      <c r="G11436" s="34">
        <v>999.08</v>
      </c>
      <c r="H11436" s="1" t="s">
        <v>218</v>
      </c>
      <c r="I11436" s="34">
        <v>1.14384E-2</v>
      </c>
      <c r="J11436" s="34">
        <v>1247.2379000000001</v>
      </c>
      <c r="K11436" s="35" t="str">
        <f t="shared" si="1032"/>
        <v>Kampina &amp; Oisterwijkse Vennen_H4030</v>
      </c>
      <c r="L11436" s="36">
        <f>VLOOKUP(D11436,DATA!A:F,5,FALSE)</f>
        <v>1.0986712608830001E-2</v>
      </c>
      <c r="M11436" s="37">
        <f>VLOOKUP(D11436,DATA!A:F,6,FALSE)</f>
        <v>982</v>
      </c>
      <c r="N11436" s="36">
        <f t="shared" si="1033"/>
        <v>54.677608021914736</v>
      </c>
      <c r="O11436" s="36">
        <f t="shared" si="1034"/>
        <v>54.680722267233968</v>
      </c>
      <c r="P11436" s="36">
        <f t="shared" si="1035"/>
        <v>3.1142453192316566E-3</v>
      </c>
      <c r="Q11436" s="36">
        <f t="shared" si="1036"/>
        <v>3.8842047920433213E-2</v>
      </c>
    </row>
    <row r="11437" spans="1:17" x14ac:dyDescent="0.3">
      <c r="A11437" s="29">
        <v>2856945</v>
      </c>
      <c r="B11437" s="1">
        <v>133</v>
      </c>
      <c r="C11437" s="1" t="s">
        <v>17</v>
      </c>
      <c r="D11437" s="1" t="s">
        <v>89</v>
      </c>
      <c r="E11437" s="1" t="s">
        <v>54</v>
      </c>
      <c r="F11437" s="47">
        <v>714</v>
      </c>
      <c r="G11437" s="34">
        <v>999.08</v>
      </c>
      <c r="H11437" s="1" t="s">
        <v>218</v>
      </c>
      <c r="I11437" s="34">
        <v>1.14384E-2</v>
      </c>
      <c r="J11437" s="34">
        <v>6817.1122999999998</v>
      </c>
      <c r="K11437" s="35" t="str">
        <f t="shared" si="1032"/>
        <v>Kampina &amp; Oisterwijkse Vennen_L4030</v>
      </c>
      <c r="L11437" s="36">
        <f>VLOOKUP(D11437,DATA!A:F,5,FALSE)</f>
        <v>1.0986712608830001E-2</v>
      </c>
      <c r="M11437" s="37">
        <f>VLOOKUP(D11437,DATA!A:F,6,FALSE)</f>
        <v>982</v>
      </c>
      <c r="N11437" s="36">
        <f t="shared" si="1033"/>
        <v>54.677608021914736</v>
      </c>
      <c r="O11437" s="36">
        <f t="shared" si="1034"/>
        <v>54.680722267233968</v>
      </c>
      <c r="P11437" s="36">
        <f t="shared" si="1035"/>
        <v>3.1142453192316566E-3</v>
      </c>
      <c r="Q11437" s="36">
        <f t="shared" si="1036"/>
        <v>0.21230160070951551</v>
      </c>
    </row>
    <row r="11438" spans="1:17" x14ac:dyDescent="0.3">
      <c r="A11438" s="29">
        <v>2856946</v>
      </c>
      <c r="B11438" s="1">
        <v>133</v>
      </c>
      <c r="C11438" s="1" t="s">
        <v>17</v>
      </c>
      <c r="D11438" s="1" t="s">
        <v>89</v>
      </c>
      <c r="E11438" s="1" t="s">
        <v>54</v>
      </c>
      <c r="F11438" s="47">
        <v>714</v>
      </c>
      <c r="G11438" s="34">
        <v>1221.1500000000001</v>
      </c>
      <c r="H11438" s="1" t="s">
        <v>218</v>
      </c>
      <c r="I11438" s="34">
        <v>1.43555E-2</v>
      </c>
      <c r="J11438" s="34">
        <v>3145.9555999999998</v>
      </c>
      <c r="K11438" s="35" t="str">
        <f t="shared" si="1032"/>
        <v>Kampina &amp; Oisterwijkse Vennen_L4030</v>
      </c>
      <c r="L11438" s="36">
        <f>VLOOKUP(D11438,DATA!A:F,5,FALSE)</f>
        <v>1.0986712608830001E-2</v>
      </c>
      <c r="M11438" s="37">
        <f>VLOOKUP(D11438,DATA!A:F,6,FALSE)</f>
        <v>982</v>
      </c>
      <c r="N11438" s="36">
        <f t="shared" si="1033"/>
        <v>93.260885943576241</v>
      </c>
      <c r="O11438" s="36">
        <f t="shared" si="1034"/>
        <v>93.261877137883531</v>
      </c>
      <c r="P11438" s="36">
        <f t="shared" si="1035"/>
        <v>9.9119430728933366E-4</v>
      </c>
      <c r="Q11438" s="36">
        <f t="shared" si="1036"/>
        <v>3.1182532817049999E-2</v>
      </c>
    </row>
    <row r="11439" spans="1:17" x14ac:dyDescent="0.3">
      <c r="A11439" s="29">
        <v>2856947</v>
      </c>
      <c r="B11439" s="1">
        <v>133</v>
      </c>
      <c r="C11439" s="1" t="s">
        <v>17</v>
      </c>
      <c r="D11439" s="1" t="s">
        <v>59</v>
      </c>
      <c r="E11439" s="1" t="s">
        <v>60</v>
      </c>
      <c r="F11439" s="47">
        <v>1071</v>
      </c>
      <c r="G11439" s="34">
        <v>1793</v>
      </c>
      <c r="H11439" s="1" t="s">
        <v>218</v>
      </c>
      <c r="I11439" s="34">
        <v>2.3824999999999999E-2</v>
      </c>
      <c r="J11439" s="34">
        <v>140.58054000000001</v>
      </c>
      <c r="K11439" s="35" t="str">
        <f t="shared" si="1032"/>
        <v>Kampina &amp; Oisterwijkse Vennen_H9190</v>
      </c>
      <c r="L11439" s="36">
        <f>VLOOKUP(D11439,DATA!A:F,5,FALSE)</f>
        <v>1.3726988247862192E-2</v>
      </c>
      <c r="M11439" s="37">
        <f>VLOOKUP(D11439,DATA!A:F,6,FALSE)</f>
        <v>1285.5</v>
      </c>
      <c r="N11439" s="36">
        <f t="shared" si="1033"/>
        <v>99.905789053882444</v>
      </c>
      <c r="O11439" s="36">
        <f t="shared" si="1034"/>
        <v>99.905819831096792</v>
      </c>
      <c r="P11439" s="36">
        <f t="shared" si="1035"/>
        <v>3.0777214348631787E-5</v>
      </c>
      <c r="Q11439" s="36">
        <f t="shared" si="1036"/>
        <v>4.3266774128264051E-5</v>
      </c>
    </row>
    <row r="11440" spans="1:17" x14ac:dyDescent="0.3">
      <c r="A11440" s="29">
        <v>2856948</v>
      </c>
      <c r="B11440" s="1">
        <v>133</v>
      </c>
      <c r="C11440" s="1" t="s">
        <v>17</v>
      </c>
      <c r="D11440" s="1" t="s">
        <v>59</v>
      </c>
      <c r="E11440" s="1" t="s">
        <v>60</v>
      </c>
      <c r="F11440" s="47">
        <v>1071</v>
      </c>
      <c r="G11440" s="34">
        <v>1833.28</v>
      </c>
      <c r="H11440" s="1" t="s">
        <v>218</v>
      </c>
      <c r="I11440" s="34">
        <v>2.4736000000000001E-2</v>
      </c>
      <c r="J11440" s="34">
        <v>2108.9059999999999</v>
      </c>
      <c r="K11440" s="35" t="str">
        <f t="shared" si="1032"/>
        <v>Kampina &amp; Oisterwijkse Vennen_H9190</v>
      </c>
      <c r="L11440" s="36">
        <f>VLOOKUP(D11440,DATA!A:F,5,FALSE)</f>
        <v>1.3726988247862192E-2</v>
      </c>
      <c r="M11440" s="37">
        <f>VLOOKUP(D11440,DATA!A:F,6,FALSE)</f>
        <v>1285.5</v>
      </c>
      <c r="N11440" s="36">
        <f t="shared" si="1033"/>
        <v>99.94578196971446</v>
      </c>
      <c r="O11440" s="36">
        <f t="shared" si="1034"/>
        <v>99.945800366387502</v>
      </c>
      <c r="P11440" s="36">
        <f t="shared" si="1035"/>
        <v>1.8396673041820577E-5</v>
      </c>
      <c r="Q11440" s="36">
        <f t="shared" si="1036"/>
        <v>3.8796854157933664E-4</v>
      </c>
    </row>
    <row r="11441" spans="1:17" x14ac:dyDescent="0.3">
      <c r="A11441" s="29">
        <v>2858441</v>
      </c>
      <c r="B11441" s="1">
        <v>133</v>
      </c>
      <c r="C11441" s="1" t="s">
        <v>17</v>
      </c>
      <c r="D11441" s="1" t="s">
        <v>70</v>
      </c>
      <c r="E11441" s="1" t="s">
        <v>71</v>
      </c>
      <c r="F11441" s="47">
        <v>1071</v>
      </c>
      <c r="G11441" s="34">
        <v>1474.52</v>
      </c>
      <c r="H11441" s="1" t="s">
        <v>218</v>
      </c>
      <c r="I11441" s="34">
        <v>8.6345999999999992E-3</v>
      </c>
      <c r="J11441" s="34">
        <v>2276.0797499999999</v>
      </c>
      <c r="K11441" s="35" t="str">
        <f t="shared" si="1032"/>
        <v>Kampina &amp; Oisterwijkse Vennen_H9120</v>
      </c>
      <c r="L11441" s="36">
        <f>VLOOKUP(D11441,DATA!A:F,5,FALSE)</f>
        <v>1.3726988247862192E-2</v>
      </c>
      <c r="M11441" s="37">
        <f>VLOOKUP(D11441,DATA!A:F,6,FALSE)</f>
        <v>1285.5</v>
      </c>
      <c r="N11441" s="36">
        <f t="shared" si="1033"/>
        <v>93.051810503061574</v>
      </c>
      <c r="O11441" s="36">
        <f t="shared" si="1034"/>
        <v>93.052576790676355</v>
      </c>
      <c r="P11441" s="36">
        <f t="shared" si="1035"/>
        <v>7.6628761478048091E-4</v>
      </c>
      <c r="Q11441" s="36">
        <f t="shared" si="1036"/>
        <v>1.7441317226776533E-2</v>
      </c>
    </row>
    <row r="11442" spans="1:17" x14ac:dyDescent="0.3">
      <c r="A11442" s="30">
        <v>2858447</v>
      </c>
      <c r="B11442" s="14">
        <v>133</v>
      </c>
      <c r="C11442" s="14" t="s">
        <v>17</v>
      </c>
      <c r="D11442" s="14" t="s">
        <v>88</v>
      </c>
      <c r="E11442" s="14" t="s">
        <v>56</v>
      </c>
      <c r="F11442" s="48">
        <v>500</v>
      </c>
      <c r="G11442" s="38">
        <v>1579.52</v>
      </c>
      <c r="H11442" s="14" t="s">
        <v>218</v>
      </c>
      <c r="I11442" s="38">
        <v>1.14165E-2</v>
      </c>
      <c r="J11442" s="38">
        <v>2868.1426000000001</v>
      </c>
      <c r="K11442" s="39" t="str">
        <f t="shared" si="1032"/>
        <v>Kampina &amp; Oisterwijkse Vennen_ZGH3130</v>
      </c>
      <c r="L11442" s="40">
        <f>VLOOKUP(D11442,DATA!A:F,5,FALSE)</f>
        <v>0</v>
      </c>
      <c r="M11442" s="41">
        <f>VLOOKUP(D11442,DATA!A:F,6,FALSE)</f>
        <v>3.5</v>
      </c>
      <c r="N11442" s="40">
        <f t="shared" si="1033"/>
        <v>50</v>
      </c>
      <c r="O11442" s="40">
        <f t="shared" si="1034"/>
        <v>50</v>
      </c>
      <c r="P11442" s="40">
        <f>J11442/10000*I11442</f>
        <v>3.2744149992899999E-3</v>
      </c>
      <c r="Q11442" s="40">
        <f>IF(AND(H11442&lt;&gt;"below",I11442&gt;=0.005),M11442*P11442,0)</f>
        <v>1.1460452497514999E-2</v>
      </c>
    </row>
    <row r="11443" spans="1:17" x14ac:dyDescent="0.3">
      <c r="A11443" s="29">
        <v>2858447</v>
      </c>
      <c r="B11443" s="1">
        <v>133</v>
      </c>
      <c r="C11443" s="1" t="s">
        <v>17</v>
      </c>
      <c r="D11443" s="1" t="s">
        <v>57</v>
      </c>
      <c r="E11443" s="1" t="s">
        <v>58</v>
      </c>
      <c r="F11443" s="47">
        <v>714</v>
      </c>
      <c r="G11443" s="34">
        <v>1579.52</v>
      </c>
      <c r="H11443" s="1" t="s">
        <v>218</v>
      </c>
      <c r="I11443" s="34">
        <v>1.14165E-2</v>
      </c>
      <c r="J11443" s="34">
        <v>310.19900000000001</v>
      </c>
      <c r="K11443" s="35" t="str">
        <f t="shared" si="1032"/>
        <v>Kampina &amp; Oisterwijkse Vennen_H3160</v>
      </c>
      <c r="L11443" s="36">
        <f>VLOOKUP(D11443,DATA!A:F,5,FALSE)</f>
        <v>1.0986712608830001E-2</v>
      </c>
      <c r="M11443" s="37">
        <f>VLOOKUP(D11443,DATA!A:F,6,FALSE)</f>
        <v>982</v>
      </c>
      <c r="N11443" s="36">
        <f t="shared" si="1033"/>
        <v>99.859284966594771</v>
      </c>
      <c r="O11443" s="36">
        <f t="shared" si="1034"/>
        <v>99.859302590515711</v>
      </c>
      <c r="P11443" s="36">
        <f t="shared" si="1035"/>
        <v>1.7623920939513482E-5</v>
      </c>
      <c r="Q11443" s="36">
        <f t="shared" si="1036"/>
        <v>5.4669226515161433E-5</v>
      </c>
    </row>
    <row r="11444" spans="1:17" x14ac:dyDescent="0.3">
      <c r="A11444" s="30">
        <v>2858448</v>
      </c>
      <c r="B11444" s="14">
        <v>133</v>
      </c>
      <c r="C11444" s="14" t="s">
        <v>17</v>
      </c>
      <c r="D11444" s="14" t="s">
        <v>88</v>
      </c>
      <c r="E11444" s="14" t="s">
        <v>56</v>
      </c>
      <c r="F11444" s="48">
        <v>500</v>
      </c>
      <c r="G11444" s="38">
        <v>1243.25</v>
      </c>
      <c r="H11444" s="14" t="s">
        <v>218</v>
      </c>
      <c r="I11444" s="38">
        <v>8.5649999999999997E-3</v>
      </c>
      <c r="J11444" s="38">
        <v>7669.3915999999999</v>
      </c>
      <c r="K11444" s="39" t="str">
        <f t="shared" si="1032"/>
        <v>Kampina &amp; Oisterwijkse Vennen_ZGH3130</v>
      </c>
      <c r="L11444" s="40">
        <f>VLOOKUP(D11444,DATA!A:F,5,FALSE)</f>
        <v>0</v>
      </c>
      <c r="M11444" s="41">
        <f>VLOOKUP(D11444,DATA!A:F,6,FALSE)</f>
        <v>3.5</v>
      </c>
      <c r="N11444" s="40">
        <f t="shared" si="1033"/>
        <v>50</v>
      </c>
      <c r="O11444" s="40">
        <f t="shared" si="1034"/>
        <v>50</v>
      </c>
      <c r="P11444" s="40">
        <f>J11444/10000*I11444</f>
        <v>6.5688339053999994E-3</v>
      </c>
      <c r="Q11444" s="40">
        <f>IF(AND(H11444&lt;&gt;"below",I11444&gt;=0.005),M11444*P11444,0)</f>
        <v>2.2990918668899997E-2</v>
      </c>
    </row>
    <row r="11445" spans="1:17" x14ac:dyDescent="0.3">
      <c r="A11445" s="29">
        <v>2858449</v>
      </c>
      <c r="B11445" s="1">
        <v>133</v>
      </c>
      <c r="C11445" s="1" t="s">
        <v>17</v>
      </c>
      <c r="D11445" s="1" t="s">
        <v>57</v>
      </c>
      <c r="E11445" s="1" t="s">
        <v>58</v>
      </c>
      <c r="F11445" s="47">
        <v>714</v>
      </c>
      <c r="G11445" s="34">
        <v>1338.88</v>
      </c>
      <c r="H11445" s="1" t="s">
        <v>218</v>
      </c>
      <c r="I11445" s="34">
        <v>9.3223000000000004E-3</v>
      </c>
      <c r="J11445" s="34">
        <v>4492.5434999999998</v>
      </c>
      <c r="K11445" s="35" t="str">
        <f t="shared" si="1032"/>
        <v>Kampina &amp; Oisterwijkse Vennen_H3160</v>
      </c>
      <c r="L11445" s="36">
        <f>VLOOKUP(D11445,DATA!A:F,5,FALSE)</f>
        <v>1.0986712608830001E-2</v>
      </c>
      <c r="M11445" s="37">
        <f>VLOOKUP(D11445,DATA!A:F,6,FALSE)</f>
        <v>982</v>
      </c>
      <c r="N11445" s="36">
        <f t="shared" si="1033"/>
        <v>98.05628011251909</v>
      </c>
      <c r="O11445" s="36">
        <f t="shared" si="1034"/>
        <v>98.056475311953662</v>
      </c>
      <c r="P11445" s="36">
        <f t="shared" si="1035"/>
        <v>1.951994345716912E-4</v>
      </c>
      <c r="Q11445" s="36">
        <f t="shared" si="1036"/>
        <v>8.7694195098872649E-3</v>
      </c>
    </row>
    <row r="11446" spans="1:17" x14ac:dyDescent="0.3">
      <c r="A11446" s="29">
        <v>2858450</v>
      </c>
      <c r="B11446" s="1">
        <v>133</v>
      </c>
      <c r="C11446" s="1" t="s">
        <v>17</v>
      </c>
      <c r="D11446" s="1" t="s">
        <v>57</v>
      </c>
      <c r="E11446" s="1" t="s">
        <v>58</v>
      </c>
      <c r="F11446" s="47">
        <v>714</v>
      </c>
      <c r="G11446" s="34">
        <v>1621.2</v>
      </c>
      <c r="H11446" s="1" t="s">
        <v>218</v>
      </c>
      <c r="I11446" s="34">
        <v>1.26982E-2</v>
      </c>
      <c r="J11446" s="34">
        <v>668.26310000000001</v>
      </c>
      <c r="K11446" s="35" t="str">
        <f t="shared" si="1032"/>
        <v>Kampina &amp; Oisterwijkse Vennen_H3160</v>
      </c>
      <c r="L11446" s="36">
        <f>VLOOKUP(D11446,DATA!A:F,5,FALSE)</f>
        <v>1.0986712608830001E-2</v>
      </c>
      <c r="M11446" s="37">
        <f>VLOOKUP(D11446,DATA!A:F,6,FALSE)</f>
        <v>982</v>
      </c>
      <c r="N11446" s="36">
        <f t="shared" si="1033"/>
        <v>99.910938445610228</v>
      </c>
      <c r="O11446" s="36">
        <f t="shared" si="1034"/>
        <v>99.910950858788595</v>
      </c>
      <c r="P11446" s="36">
        <f t="shared" si="1035"/>
        <v>1.241317836786493E-5</v>
      </c>
      <c r="Q11446" s="36">
        <f t="shared" si="1036"/>
        <v>8.2952690569623594E-5</v>
      </c>
    </row>
    <row r="11447" spans="1:17" x14ac:dyDescent="0.3">
      <c r="A11447" s="29">
        <v>2858464</v>
      </c>
      <c r="B11447" s="1">
        <v>133</v>
      </c>
      <c r="C11447" s="1" t="s">
        <v>17</v>
      </c>
      <c r="D11447" s="1" t="s">
        <v>89</v>
      </c>
      <c r="E11447" s="1" t="s">
        <v>54</v>
      </c>
      <c r="F11447" s="47">
        <v>714</v>
      </c>
      <c r="G11447" s="34">
        <v>1299.19</v>
      </c>
      <c r="H11447" s="1" t="s">
        <v>218</v>
      </c>
      <c r="I11447" s="34">
        <v>1.16378E-2</v>
      </c>
      <c r="J11447" s="34">
        <v>312.59204</v>
      </c>
      <c r="K11447" s="35" t="str">
        <f t="shared" si="1032"/>
        <v>Kampina &amp; Oisterwijkse Vennen_L4030</v>
      </c>
      <c r="L11447" s="36">
        <f>VLOOKUP(D11447,DATA!A:F,5,FALSE)</f>
        <v>1.0986712608830001E-2</v>
      </c>
      <c r="M11447" s="37">
        <f>VLOOKUP(D11447,DATA!A:F,6,FALSE)</f>
        <v>982</v>
      </c>
      <c r="N11447" s="36">
        <f t="shared" si="1033"/>
        <v>97.025435062306329</v>
      </c>
      <c r="O11447" s="36">
        <f t="shared" si="1034"/>
        <v>97.025804058251879</v>
      </c>
      <c r="P11447" s="36">
        <f t="shared" si="1035"/>
        <v>3.6899594554995474E-4</v>
      </c>
      <c r="Q11447" s="36">
        <f t="shared" si="1036"/>
        <v>1.1534519537118927E-3</v>
      </c>
    </row>
    <row r="11448" spans="1:17" x14ac:dyDescent="0.3">
      <c r="A11448" s="29">
        <v>2858465</v>
      </c>
      <c r="B11448" s="1">
        <v>133</v>
      </c>
      <c r="C11448" s="1" t="s">
        <v>17</v>
      </c>
      <c r="D11448" s="1" t="s">
        <v>51</v>
      </c>
      <c r="E11448" s="1" t="s">
        <v>52</v>
      </c>
      <c r="F11448" s="47">
        <v>1000</v>
      </c>
      <c r="G11448" s="34">
        <v>1120.4000000000001</v>
      </c>
      <c r="H11448" s="1" t="s">
        <v>218</v>
      </c>
      <c r="I11448" s="34">
        <v>1.0628200000000001E-2</v>
      </c>
      <c r="J11448" s="34">
        <v>942.74980000000005</v>
      </c>
      <c r="K11448" s="35" t="str">
        <f t="shared" si="1032"/>
        <v>Kampina &amp; Oisterwijkse Vennen_Lg09</v>
      </c>
      <c r="L11448" s="36">
        <f>VLOOKUP(D11448,DATA!A:F,5,FALSE)</f>
        <v>8.4126827976184013E-3</v>
      </c>
      <c r="M11448" s="37">
        <f>VLOOKUP(D11448,DATA!A:F,6,FALSE)</f>
        <v>1350</v>
      </c>
      <c r="N11448" s="36">
        <f t="shared" si="1033"/>
        <v>12.657889997066651</v>
      </c>
      <c r="O11448" s="36">
        <f t="shared" si="1034"/>
        <v>12.658878535887428</v>
      </c>
      <c r="P11448" s="36">
        <f t="shared" si="1035"/>
        <v>9.8853882077776234E-4</v>
      </c>
      <c r="Q11448" s="36">
        <f t="shared" si="1036"/>
        <v>9.319447755804712E-3</v>
      </c>
    </row>
    <row r="11449" spans="1:17" x14ac:dyDescent="0.3">
      <c r="A11449" s="29">
        <v>2858465</v>
      </c>
      <c r="B11449" s="1">
        <v>133</v>
      </c>
      <c r="C11449" s="1" t="s">
        <v>17</v>
      </c>
      <c r="D11449" s="1" t="s">
        <v>89</v>
      </c>
      <c r="E11449" s="1" t="s">
        <v>54</v>
      </c>
      <c r="F11449" s="47">
        <v>714</v>
      </c>
      <c r="G11449" s="34">
        <v>1120.4000000000001</v>
      </c>
      <c r="H11449" s="1" t="s">
        <v>218</v>
      </c>
      <c r="I11449" s="34">
        <v>1.0628200000000001E-2</v>
      </c>
      <c r="J11449" s="34">
        <v>9057.25</v>
      </c>
      <c r="K11449" s="35" t="str">
        <f t="shared" si="1032"/>
        <v>Kampina &amp; Oisterwijkse Vennen_L4030</v>
      </c>
      <c r="L11449" s="36">
        <f>VLOOKUP(D11449,DATA!A:F,5,FALSE)</f>
        <v>1.0986712608830001E-2</v>
      </c>
      <c r="M11449" s="37">
        <f>VLOOKUP(D11449,DATA!A:F,6,FALSE)</f>
        <v>982</v>
      </c>
      <c r="N11449" s="36">
        <f t="shared" si="1033"/>
        <v>82.062107952850738</v>
      </c>
      <c r="O11449" s="36">
        <f t="shared" si="1034"/>
        <v>82.063826752663743</v>
      </c>
      <c r="P11449" s="36">
        <f t="shared" si="1035"/>
        <v>1.7187998130054893E-3</v>
      </c>
      <c r="Q11449" s="36">
        <f t="shared" si="1036"/>
        <v>0.15567599606343968</v>
      </c>
    </row>
    <row r="11450" spans="1:17" x14ac:dyDescent="0.3">
      <c r="A11450" s="29">
        <v>2858466</v>
      </c>
      <c r="B11450" s="1">
        <v>133</v>
      </c>
      <c r="C11450" s="1" t="s">
        <v>17</v>
      </c>
      <c r="D11450" s="1" t="s">
        <v>89</v>
      </c>
      <c r="E11450" s="1" t="s">
        <v>54</v>
      </c>
      <c r="F11450" s="47">
        <v>714</v>
      </c>
      <c r="G11450" s="34">
        <v>1000.9</v>
      </c>
      <c r="H11450" s="1" t="s">
        <v>218</v>
      </c>
      <c r="I11450" s="34">
        <v>9.6360999999999999E-3</v>
      </c>
      <c r="J11450" s="34">
        <v>9999.3070000000007</v>
      </c>
      <c r="K11450" s="35" t="str">
        <f t="shared" si="1032"/>
        <v>Kampina &amp; Oisterwijkse Vennen_L4030</v>
      </c>
      <c r="L11450" s="36">
        <f>VLOOKUP(D11450,DATA!A:F,5,FALSE)</f>
        <v>1.0986712608830001E-2</v>
      </c>
      <c r="M11450" s="37">
        <f>VLOOKUP(D11450,DATA!A:F,6,FALSE)</f>
        <v>982</v>
      </c>
      <c r="N11450" s="36">
        <f t="shared" si="1033"/>
        <v>55.172648838642793</v>
      </c>
      <c r="O11450" s="36">
        <f t="shared" si="1034"/>
        <v>55.175267224196247</v>
      </c>
      <c r="P11450" s="36">
        <f t="shared" si="1035"/>
        <v>2.6183855534540612E-3</v>
      </c>
      <c r="Q11450" s="36">
        <f t="shared" si="1036"/>
        <v>0.26182040993352074</v>
      </c>
    </row>
    <row r="11451" spans="1:17" x14ac:dyDescent="0.3">
      <c r="A11451" s="29">
        <v>2858467</v>
      </c>
      <c r="B11451" s="1">
        <v>133</v>
      </c>
      <c r="C11451" s="1" t="s">
        <v>17</v>
      </c>
      <c r="D11451" s="1" t="s">
        <v>53</v>
      </c>
      <c r="E11451" s="1" t="s">
        <v>54</v>
      </c>
      <c r="F11451" s="47">
        <v>714</v>
      </c>
      <c r="G11451" s="34">
        <v>999.91</v>
      </c>
      <c r="H11451" s="1" t="s">
        <v>218</v>
      </c>
      <c r="I11451" s="34">
        <v>9.8895000000000007E-3</v>
      </c>
      <c r="J11451" s="34">
        <v>5926.32</v>
      </c>
      <c r="K11451" s="35" t="str">
        <f t="shared" si="1032"/>
        <v>Kampina &amp; Oisterwijkse Vennen_H4030</v>
      </c>
      <c r="L11451" s="36">
        <f>VLOOKUP(D11451,DATA!A:F,5,FALSE)</f>
        <v>1.0986712608830001E-2</v>
      </c>
      <c r="M11451" s="37">
        <f>VLOOKUP(D11451,DATA!A:F,6,FALSE)</f>
        <v>982</v>
      </c>
      <c r="N11451" s="36">
        <f t="shared" si="1033"/>
        <v>54.903489161245233</v>
      </c>
      <c r="O11451" s="36">
        <f t="shared" si="1034"/>
        <v>54.906179349494664</v>
      </c>
      <c r="P11451" s="36">
        <f t="shared" si="1035"/>
        <v>2.6901882494314577E-3</v>
      </c>
      <c r="Q11451" s="36">
        <f t="shared" si="1036"/>
        <v>0.15942916426370635</v>
      </c>
    </row>
    <row r="11452" spans="1:17" x14ac:dyDescent="0.3">
      <c r="A11452" s="29">
        <v>2858467</v>
      </c>
      <c r="B11452" s="1">
        <v>133</v>
      </c>
      <c r="C11452" s="1" t="s">
        <v>17</v>
      </c>
      <c r="D11452" s="1" t="s">
        <v>89</v>
      </c>
      <c r="E11452" s="1" t="s">
        <v>54</v>
      </c>
      <c r="F11452" s="47">
        <v>714</v>
      </c>
      <c r="G11452" s="34">
        <v>999.91</v>
      </c>
      <c r="H11452" s="1" t="s">
        <v>218</v>
      </c>
      <c r="I11452" s="34">
        <v>9.8895000000000007E-3</v>
      </c>
      <c r="J11452" s="34">
        <v>3145.402</v>
      </c>
      <c r="K11452" s="35" t="str">
        <f t="shared" si="1032"/>
        <v>Kampina &amp; Oisterwijkse Vennen_L4030</v>
      </c>
      <c r="L11452" s="36">
        <f>VLOOKUP(D11452,DATA!A:F,5,FALSE)</f>
        <v>1.0986712608830001E-2</v>
      </c>
      <c r="M11452" s="37">
        <f>VLOOKUP(D11452,DATA!A:F,6,FALSE)</f>
        <v>982</v>
      </c>
      <c r="N11452" s="36">
        <f t="shared" si="1033"/>
        <v>54.903489161245233</v>
      </c>
      <c r="O11452" s="36">
        <f t="shared" si="1034"/>
        <v>54.906179349494664</v>
      </c>
      <c r="P11452" s="36">
        <f t="shared" si="1035"/>
        <v>2.6901882494314577E-3</v>
      </c>
      <c r="Q11452" s="36">
        <f t="shared" si="1036"/>
        <v>8.461723500138206E-2</v>
      </c>
    </row>
    <row r="11453" spans="1:17" x14ac:dyDescent="0.3">
      <c r="A11453" s="29">
        <v>2858468</v>
      </c>
      <c r="B11453" s="1">
        <v>133</v>
      </c>
      <c r="C11453" s="1" t="s">
        <v>17</v>
      </c>
      <c r="D11453" s="1" t="s">
        <v>53</v>
      </c>
      <c r="E11453" s="1" t="s">
        <v>54</v>
      </c>
      <c r="F11453" s="47">
        <v>714</v>
      </c>
      <c r="G11453" s="34">
        <v>1038.01</v>
      </c>
      <c r="H11453" s="1" t="s">
        <v>218</v>
      </c>
      <c r="I11453" s="34">
        <v>1.0633099999999999E-2</v>
      </c>
      <c r="J11453" s="34">
        <v>9999.7900000000009</v>
      </c>
      <c r="K11453" s="35" t="str">
        <f t="shared" si="1032"/>
        <v>Kampina &amp; Oisterwijkse Vennen_H4030</v>
      </c>
      <c r="L11453" s="36">
        <f>VLOOKUP(D11453,DATA!A:F,5,FALSE)</f>
        <v>1.0986712608830001E-2</v>
      </c>
      <c r="M11453" s="37">
        <f>VLOOKUP(D11453,DATA!A:F,6,FALSE)</f>
        <v>982</v>
      </c>
      <c r="N11453" s="36">
        <f t="shared" si="1033"/>
        <v>64.916383369513227</v>
      </c>
      <c r="O11453" s="36">
        <f t="shared" si="1034"/>
        <v>64.919043964493298</v>
      </c>
      <c r="P11453" s="36">
        <f t="shared" si="1035"/>
        <v>2.660594980071096E-3</v>
      </c>
      <c r="Q11453" s="36">
        <f t="shared" si="1036"/>
        <v>0.2660539107576515</v>
      </c>
    </row>
    <row r="11454" spans="1:17" x14ac:dyDescent="0.3">
      <c r="A11454" s="29">
        <v>2858468</v>
      </c>
      <c r="B11454" s="1">
        <v>133</v>
      </c>
      <c r="C11454" s="1" t="s">
        <v>17</v>
      </c>
      <c r="D11454" s="1" t="s">
        <v>51</v>
      </c>
      <c r="E11454" s="1" t="s">
        <v>52</v>
      </c>
      <c r="F11454" s="47">
        <v>1000</v>
      </c>
      <c r="G11454" s="34">
        <v>1038.01</v>
      </c>
      <c r="H11454" s="1" t="s">
        <v>218</v>
      </c>
      <c r="I11454" s="34">
        <v>1.0633099999999999E-2</v>
      </c>
      <c r="J11454" s="34">
        <v>0.21015610000000001</v>
      </c>
      <c r="K11454" s="35" t="str">
        <f t="shared" si="1032"/>
        <v>Kampina &amp; Oisterwijkse Vennen_Lg09</v>
      </c>
      <c r="L11454" s="36">
        <f>VLOOKUP(D11454,DATA!A:F,5,FALSE)</f>
        <v>8.4126827976184013E-3</v>
      </c>
      <c r="M11454" s="37">
        <f>VLOOKUP(D11454,DATA!A:F,6,FALSE)</f>
        <v>1350</v>
      </c>
      <c r="N11454" s="36">
        <f t="shared" si="1033"/>
        <v>6.7567295785075459</v>
      </c>
      <c r="O11454" s="36">
        <f t="shared" si="1034"/>
        <v>6.7572931710621242</v>
      </c>
      <c r="P11454" s="36">
        <f t="shared" si="1035"/>
        <v>5.6359255457838486E-4</v>
      </c>
      <c r="Q11454" s="36">
        <f t="shared" si="1036"/>
        <v>1.1844241325923051E-6</v>
      </c>
    </row>
    <row r="11455" spans="1:17" x14ac:dyDescent="0.3">
      <c r="A11455" s="29">
        <v>2858469</v>
      </c>
      <c r="B11455" s="1">
        <v>133</v>
      </c>
      <c r="C11455" s="1" t="s">
        <v>17</v>
      </c>
      <c r="D11455" s="1" t="s">
        <v>53</v>
      </c>
      <c r="E11455" s="1" t="s">
        <v>54</v>
      </c>
      <c r="F11455" s="47">
        <v>714</v>
      </c>
      <c r="G11455" s="34">
        <v>1003.98</v>
      </c>
      <c r="H11455" s="1" t="s">
        <v>218</v>
      </c>
      <c r="I11455" s="34">
        <v>1.0382499999999999E-2</v>
      </c>
      <c r="J11455" s="34">
        <v>12.560566</v>
      </c>
      <c r="K11455" s="35" t="str">
        <f t="shared" si="1032"/>
        <v>Kampina &amp; Oisterwijkse Vennen_H4030</v>
      </c>
      <c r="L11455" s="36">
        <f>VLOOKUP(D11455,DATA!A:F,5,FALSE)</f>
        <v>1.0986712608830001E-2</v>
      </c>
      <c r="M11455" s="37">
        <f>VLOOKUP(D11455,DATA!A:F,6,FALSE)</f>
        <v>982</v>
      </c>
      <c r="N11455" s="36">
        <f t="shared" si="1033"/>
        <v>56.008029681975941</v>
      </c>
      <c r="O11455" s="36">
        <f t="shared" si="1034"/>
        <v>56.010840226280507</v>
      </c>
      <c r="P11455" s="36">
        <f t="shared" si="1035"/>
        <v>2.810544304566065E-3</v>
      </c>
      <c r="Q11455" s="36">
        <f t="shared" si="1036"/>
        <v>3.5302027233426159E-4</v>
      </c>
    </row>
    <row r="11456" spans="1:17" x14ac:dyDescent="0.3">
      <c r="A11456" s="29">
        <v>2858469</v>
      </c>
      <c r="B11456" s="1">
        <v>133</v>
      </c>
      <c r="C11456" s="1" t="s">
        <v>17</v>
      </c>
      <c r="D11456" s="1" t="s">
        <v>89</v>
      </c>
      <c r="E11456" s="1" t="s">
        <v>54</v>
      </c>
      <c r="F11456" s="47">
        <v>714</v>
      </c>
      <c r="G11456" s="34">
        <v>1003.98</v>
      </c>
      <c r="H11456" s="1" t="s">
        <v>218</v>
      </c>
      <c r="I11456" s="34">
        <v>1.0382499999999999E-2</v>
      </c>
      <c r="J11456" s="34">
        <v>2153.6794</v>
      </c>
      <c r="K11456" s="35" t="str">
        <f t="shared" si="1032"/>
        <v>Kampina &amp; Oisterwijkse Vennen_L4030</v>
      </c>
      <c r="L11456" s="36">
        <f>VLOOKUP(D11456,DATA!A:F,5,FALSE)</f>
        <v>1.0986712608830001E-2</v>
      </c>
      <c r="M11456" s="37">
        <f>VLOOKUP(D11456,DATA!A:F,6,FALSE)</f>
        <v>982</v>
      </c>
      <c r="N11456" s="36">
        <f t="shared" si="1033"/>
        <v>56.008029681975941</v>
      </c>
      <c r="O11456" s="36">
        <f t="shared" si="1034"/>
        <v>56.010840226280507</v>
      </c>
      <c r="P11456" s="36">
        <f t="shared" si="1035"/>
        <v>2.810544304566065E-3</v>
      </c>
      <c r="Q11456" s="36">
        <f t="shared" si="1036"/>
        <v>6.0530113715312597E-2</v>
      </c>
    </row>
    <row r="11457" spans="1:17" x14ac:dyDescent="0.3">
      <c r="A11457" s="29">
        <v>2858470</v>
      </c>
      <c r="B11457" s="1">
        <v>133</v>
      </c>
      <c r="C11457" s="1" t="s">
        <v>17</v>
      </c>
      <c r="D11457" s="1" t="s">
        <v>53</v>
      </c>
      <c r="E11457" s="1" t="s">
        <v>54</v>
      </c>
      <c r="F11457" s="47">
        <v>714</v>
      </c>
      <c r="G11457" s="34">
        <v>999.56</v>
      </c>
      <c r="H11457" s="1" t="s">
        <v>218</v>
      </c>
      <c r="I11457" s="34">
        <v>1.05395E-2</v>
      </c>
      <c r="J11457" s="34">
        <v>4065.7420357768201</v>
      </c>
      <c r="K11457" s="35" t="str">
        <f t="shared" si="1032"/>
        <v>Kampina &amp; Oisterwijkse Vennen_H4030</v>
      </c>
      <c r="L11457" s="36">
        <f>VLOOKUP(D11457,DATA!A:F,5,FALSE)</f>
        <v>1.0986712608830001E-2</v>
      </c>
      <c r="M11457" s="37">
        <f>VLOOKUP(D11457,DATA!A:F,6,FALSE)</f>
        <v>982</v>
      </c>
      <c r="N11457" s="36">
        <f t="shared" si="1033"/>
        <v>54.808262171343578</v>
      </c>
      <c r="O11457" s="36">
        <f t="shared" si="1034"/>
        <v>54.811130245843749</v>
      </c>
      <c r="P11457" s="36">
        <f t="shared" si="1035"/>
        <v>2.8680745001707919E-3</v>
      </c>
      <c r="Q11457" s="36">
        <f t="shared" si="1036"/>
        <v>0.11660851057083982</v>
      </c>
    </row>
    <row r="11458" spans="1:17" x14ac:dyDescent="0.3">
      <c r="A11458" s="29">
        <v>2858470</v>
      </c>
      <c r="B11458" s="1">
        <v>133</v>
      </c>
      <c r="C11458" s="1" t="s">
        <v>17</v>
      </c>
      <c r="D11458" s="1" t="s">
        <v>89</v>
      </c>
      <c r="E11458" s="1" t="s">
        <v>54</v>
      </c>
      <c r="F11458" s="47">
        <v>714</v>
      </c>
      <c r="G11458" s="34">
        <v>999.56</v>
      </c>
      <c r="H11458" s="1" t="s">
        <v>218</v>
      </c>
      <c r="I11458" s="34">
        <v>1.05395E-2</v>
      </c>
      <c r="J11458" s="34">
        <v>2366.6921000000002</v>
      </c>
      <c r="K11458" s="35" t="str">
        <f t="shared" si="1032"/>
        <v>Kampina &amp; Oisterwijkse Vennen_L4030</v>
      </c>
      <c r="L11458" s="36">
        <f>VLOOKUP(D11458,DATA!A:F,5,FALSE)</f>
        <v>1.0986712608830001E-2</v>
      </c>
      <c r="M11458" s="37">
        <f>VLOOKUP(D11458,DATA!A:F,6,FALSE)</f>
        <v>982</v>
      </c>
      <c r="N11458" s="36">
        <f t="shared" si="1033"/>
        <v>54.808262171343578</v>
      </c>
      <c r="O11458" s="36">
        <f t="shared" si="1034"/>
        <v>54.811130245843749</v>
      </c>
      <c r="P11458" s="36">
        <f t="shared" si="1035"/>
        <v>2.8680745001707919E-3</v>
      </c>
      <c r="Q11458" s="36">
        <f t="shared" si="1036"/>
        <v>6.7878492617656619E-2</v>
      </c>
    </row>
    <row r="11459" spans="1:17" x14ac:dyDescent="0.3">
      <c r="A11459" s="29">
        <v>2858471</v>
      </c>
      <c r="B11459" s="1">
        <v>133</v>
      </c>
      <c r="C11459" s="1" t="s">
        <v>17</v>
      </c>
      <c r="D11459" s="1" t="s">
        <v>53</v>
      </c>
      <c r="E11459" s="1" t="s">
        <v>54</v>
      </c>
      <c r="F11459" s="47">
        <v>714</v>
      </c>
      <c r="G11459" s="34">
        <v>987.8</v>
      </c>
      <c r="H11459" s="1" t="s">
        <v>218</v>
      </c>
      <c r="I11459" s="34">
        <v>1.06164E-2</v>
      </c>
      <c r="J11459" s="34">
        <v>818.69060000000002</v>
      </c>
      <c r="K11459" s="35" t="str">
        <f t="shared" ref="K11459:K11522" si="1039">_xlfn.CONCAT(C11459,"_",D11459)</f>
        <v>Kampina &amp; Oisterwijkse Vennen_H4030</v>
      </c>
      <c r="L11459" s="36">
        <f>VLOOKUP(D11459,DATA!A:F,5,FALSE)</f>
        <v>1.0986712608830001E-2</v>
      </c>
      <c r="M11459" s="37">
        <f>VLOOKUP(D11459,DATA!A:F,6,FALSE)</f>
        <v>982</v>
      </c>
      <c r="N11459" s="36">
        <f t="shared" ref="N11459:N11522" si="1040">100/(1+EXP(-L11459*(G11459-M11459)))</f>
        <v>51.59253447600269</v>
      </c>
      <c r="O11459" s="36">
        <f t="shared" ref="O11459:O11522" si="1041">100/(1+EXP(-L11459*((G11459+I11459)-M11459)))</f>
        <v>51.59544749581466</v>
      </c>
      <c r="P11459" s="36">
        <f t="shared" ref="P11459:P11522" si="1042">O11459-N11459</f>
        <v>2.91301981197023E-3</v>
      </c>
      <c r="Q11459" s="36">
        <f t="shared" ref="Q11459:Q11522" si="1043">IF(AND(H11459&lt;&gt;"below",I11459&gt;=0.005),J11459*P11459/100,0)</f>
        <v>2.3848619376737948E-2</v>
      </c>
    </row>
    <row r="11460" spans="1:17" x14ac:dyDescent="0.3">
      <c r="A11460" s="29">
        <v>2858471</v>
      </c>
      <c r="B11460" s="1">
        <v>133</v>
      </c>
      <c r="C11460" s="1" t="s">
        <v>17</v>
      </c>
      <c r="D11460" s="1" t="s">
        <v>89</v>
      </c>
      <c r="E11460" s="1" t="s">
        <v>54</v>
      </c>
      <c r="F11460" s="47">
        <v>714</v>
      </c>
      <c r="G11460" s="34">
        <v>987.8</v>
      </c>
      <c r="H11460" s="1" t="s">
        <v>218</v>
      </c>
      <c r="I11460" s="34">
        <v>1.06164E-2</v>
      </c>
      <c r="J11460" s="34">
        <v>3486.0329999999999</v>
      </c>
      <c r="K11460" s="35" t="str">
        <f t="shared" si="1039"/>
        <v>Kampina &amp; Oisterwijkse Vennen_L4030</v>
      </c>
      <c r="L11460" s="36">
        <f>VLOOKUP(D11460,DATA!A:F,5,FALSE)</f>
        <v>1.0986712608830001E-2</v>
      </c>
      <c r="M11460" s="37">
        <f>VLOOKUP(D11460,DATA!A:F,6,FALSE)</f>
        <v>982</v>
      </c>
      <c r="N11460" s="36">
        <f t="shared" si="1040"/>
        <v>51.59253447600269</v>
      </c>
      <c r="O11460" s="36">
        <f t="shared" si="1041"/>
        <v>51.59544749581466</v>
      </c>
      <c r="P11460" s="36">
        <f t="shared" si="1042"/>
        <v>2.91301981197023E-3</v>
      </c>
      <c r="Q11460" s="36">
        <f t="shared" si="1043"/>
        <v>0.10154883194182016</v>
      </c>
    </row>
    <row r="11461" spans="1:17" x14ac:dyDescent="0.3">
      <c r="A11461" s="29">
        <v>2858472</v>
      </c>
      <c r="B11461" s="1">
        <v>133</v>
      </c>
      <c r="C11461" s="1" t="s">
        <v>17</v>
      </c>
      <c r="D11461" s="1" t="s">
        <v>53</v>
      </c>
      <c r="E11461" s="1" t="s">
        <v>54</v>
      </c>
      <c r="F11461" s="47">
        <v>714</v>
      </c>
      <c r="G11461" s="34">
        <v>998.54</v>
      </c>
      <c r="H11461" s="1" t="s">
        <v>218</v>
      </c>
      <c r="I11461" s="34">
        <v>1.0895699999999999E-2</v>
      </c>
      <c r="J11461" s="34">
        <v>6712.5054</v>
      </c>
      <c r="K11461" s="35" t="str">
        <f t="shared" si="1039"/>
        <v>Kampina &amp; Oisterwijkse Vennen_H4030</v>
      </c>
      <c r="L11461" s="36">
        <f>VLOOKUP(D11461,DATA!A:F,5,FALSE)</f>
        <v>1.0986712608830001E-2</v>
      </c>
      <c r="M11461" s="37">
        <f>VLOOKUP(D11461,DATA!A:F,6,FALSE)</f>
        <v>982</v>
      </c>
      <c r="N11461" s="36">
        <f t="shared" si="1040"/>
        <v>54.530545124069988</v>
      </c>
      <c r="O11461" s="36">
        <f t="shared" si="1041"/>
        <v>54.533513235027414</v>
      </c>
      <c r="P11461" s="36">
        <f t="shared" si="1042"/>
        <v>2.9681109574255515E-3</v>
      </c>
      <c r="Q11461" s="36">
        <f t="shared" si="1043"/>
        <v>0.19923460829518183</v>
      </c>
    </row>
    <row r="11462" spans="1:17" x14ac:dyDescent="0.3">
      <c r="A11462" s="29">
        <v>2858472</v>
      </c>
      <c r="B11462" s="1">
        <v>133</v>
      </c>
      <c r="C11462" s="1" t="s">
        <v>17</v>
      </c>
      <c r="D11462" s="1" t="s">
        <v>89</v>
      </c>
      <c r="E11462" s="1" t="s">
        <v>54</v>
      </c>
      <c r="F11462" s="47">
        <v>714</v>
      </c>
      <c r="G11462" s="34">
        <v>998.54</v>
      </c>
      <c r="H11462" s="1" t="s">
        <v>218</v>
      </c>
      <c r="I11462" s="34">
        <v>1.0895699999999999E-2</v>
      </c>
      <c r="J11462" s="34">
        <v>694.84389999999996</v>
      </c>
      <c r="K11462" s="35" t="str">
        <f t="shared" si="1039"/>
        <v>Kampina &amp; Oisterwijkse Vennen_L4030</v>
      </c>
      <c r="L11462" s="36">
        <f>VLOOKUP(D11462,DATA!A:F,5,FALSE)</f>
        <v>1.0986712608830001E-2</v>
      </c>
      <c r="M11462" s="37">
        <f>VLOOKUP(D11462,DATA!A:F,6,FALSE)</f>
        <v>982</v>
      </c>
      <c r="N11462" s="36">
        <f t="shared" si="1040"/>
        <v>54.530545124069988</v>
      </c>
      <c r="O11462" s="36">
        <f t="shared" si="1041"/>
        <v>54.533513235027414</v>
      </c>
      <c r="P11462" s="36">
        <f t="shared" si="1042"/>
        <v>2.9681109574255515E-3</v>
      </c>
      <c r="Q11462" s="36">
        <f t="shared" si="1043"/>
        <v>2.0623737932903043E-2</v>
      </c>
    </row>
    <row r="11463" spans="1:17" x14ac:dyDescent="0.3">
      <c r="A11463" s="29">
        <v>2858473</v>
      </c>
      <c r="B11463" s="1">
        <v>133</v>
      </c>
      <c r="C11463" s="1" t="s">
        <v>17</v>
      </c>
      <c r="D11463" s="1" t="s">
        <v>53</v>
      </c>
      <c r="E11463" s="1" t="s">
        <v>54</v>
      </c>
      <c r="F11463" s="47">
        <v>714</v>
      </c>
      <c r="G11463" s="34">
        <v>1000.46</v>
      </c>
      <c r="H11463" s="1" t="s">
        <v>218</v>
      </c>
      <c r="I11463" s="34">
        <v>1.12719E-2</v>
      </c>
      <c r="J11463" s="34">
        <v>1509.329</v>
      </c>
      <c r="K11463" s="35" t="str">
        <f t="shared" si="1039"/>
        <v>Kampina &amp; Oisterwijkse Vennen_H4030</v>
      </c>
      <c r="L11463" s="36">
        <f>VLOOKUP(D11463,DATA!A:F,5,FALSE)</f>
        <v>1.0986712608830001E-2</v>
      </c>
      <c r="M11463" s="37">
        <f>VLOOKUP(D11463,DATA!A:F,6,FALSE)</f>
        <v>982</v>
      </c>
      <c r="N11463" s="36">
        <f t="shared" si="1040"/>
        <v>55.053058769320671</v>
      </c>
      <c r="O11463" s="36">
        <f t="shared" si="1041"/>
        <v>55.056123157433269</v>
      </c>
      <c r="P11463" s="36">
        <f t="shared" si="1042"/>
        <v>3.0643881125982375E-3</v>
      </c>
      <c r="Q11463" s="36">
        <f t="shared" si="1043"/>
        <v>4.6251698455997851E-2</v>
      </c>
    </row>
    <row r="11464" spans="1:17" x14ac:dyDescent="0.3">
      <c r="A11464" s="29">
        <v>2858473</v>
      </c>
      <c r="B11464" s="1">
        <v>133</v>
      </c>
      <c r="C11464" s="1" t="s">
        <v>17</v>
      </c>
      <c r="D11464" s="1" t="s">
        <v>51</v>
      </c>
      <c r="E11464" s="1" t="s">
        <v>52</v>
      </c>
      <c r="F11464" s="47">
        <v>1000</v>
      </c>
      <c r="G11464" s="34">
        <v>1000.46</v>
      </c>
      <c r="H11464" s="1" t="s">
        <v>218</v>
      </c>
      <c r="I11464" s="34">
        <v>1.12719E-2</v>
      </c>
      <c r="J11464" s="34">
        <v>3112.9135999999999</v>
      </c>
      <c r="K11464" s="35" t="str">
        <f t="shared" si="1039"/>
        <v>Kampina &amp; Oisterwijkse Vennen_Lg09</v>
      </c>
      <c r="L11464" s="36">
        <f>VLOOKUP(D11464,DATA!A:F,5,FALSE)</f>
        <v>8.4126827976184013E-3</v>
      </c>
      <c r="M11464" s="37">
        <f>VLOOKUP(D11464,DATA!A:F,6,FALSE)</f>
        <v>1350</v>
      </c>
      <c r="N11464" s="36">
        <f t="shared" si="1040"/>
        <v>5.0184137551127685</v>
      </c>
      <c r="O11464" s="36">
        <f t="shared" si="1041"/>
        <v>5.018865773445615</v>
      </c>
      <c r="P11464" s="36">
        <f t="shared" si="1042"/>
        <v>4.5201833284647108E-4</v>
      </c>
      <c r="Q11464" s="36">
        <f t="shared" si="1043"/>
        <v>1.4070940157671066E-2</v>
      </c>
    </row>
    <row r="11465" spans="1:17" x14ac:dyDescent="0.3">
      <c r="A11465" s="29">
        <v>2858473</v>
      </c>
      <c r="B11465" s="1">
        <v>133</v>
      </c>
      <c r="C11465" s="1" t="s">
        <v>17</v>
      </c>
      <c r="D11465" s="1" t="s">
        <v>89</v>
      </c>
      <c r="E11465" s="1" t="s">
        <v>54</v>
      </c>
      <c r="F11465" s="47">
        <v>714</v>
      </c>
      <c r="G11465" s="34">
        <v>1000.46</v>
      </c>
      <c r="H11465" s="1" t="s">
        <v>218</v>
      </c>
      <c r="I11465" s="34">
        <v>1.12719E-2</v>
      </c>
      <c r="J11465" s="34">
        <v>525.12819999999999</v>
      </c>
      <c r="K11465" s="35" t="str">
        <f t="shared" si="1039"/>
        <v>Kampina &amp; Oisterwijkse Vennen_L4030</v>
      </c>
      <c r="L11465" s="36">
        <f>VLOOKUP(D11465,DATA!A:F,5,FALSE)</f>
        <v>1.0986712608830001E-2</v>
      </c>
      <c r="M11465" s="37">
        <f>VLOOKUP(D11465,DATA!A:F,6,FALSE)</f>
        <v>982</v>
      </c>
      <c r="N11465" s="36">
        <f t="shared" si="1040"/>
        <v>55.053058769320671</v>
      </c>
      <c r="O11465" s="36">
        <f t="shared" si="1041"/>
        <v>55.056123157433269</v>
      </c>
      <c r="P11465" s="36">
        <f t="shared" si="1042"/>
        <v>3.0643881125982375E-3</v>
      </c>
      <c r="Q11465" s="36">
        <f t="shared" si="1043"/>
        <v>1.6091966136701098E-2</v>
      </c>
    </row>
    <row r="11466" spans="1:17" x14ac:dyDescent="0.3">
      <c r="A11466" s="29">
        <v>2858474</v>
      </c>
      <c r="B11466" s="1">
        <v>133</v>
      </c>
      <c r="C11466" s="1" t="s">
        <v>17</v>
      </c>
      <c r="D11466" s="1" t="s">
        <v>89</v>
      </c>
      <c r="E11466" s="1" t="s">
        <v>54</v>
      </c>
      <c r="F11466" s="47">
        <v>714</v>
      </c>
      <c r="G11466" s="34">
        <v>1124.82</v>
      </c>
      <c r="H11466" s="1" t="s">
        <v>218</v>
      </c>
      <c r="I11466" s="34">
        <v>1.31155E-2</v>
      </c>
      <c r="J11466" s="34">
        <v>8343.1319999999996</v>
      </c>
      <c r="K11466" s="35" t="str">
        <f t="shared" si="1039"/>
        <v>Kampina &amp; Oisterwijkse Vennen_L4030</v>
      </c>
      <c r="L11466" s="36">
        <f>VLOOKUP(D11466,DATA!A:F,5,FALSE)</f>
        <v>1.0986712608830001E-2</v>
      </c>
      <c r="M11466" s="37">
        <f>VLOOKUP(D11466,DATA!A:F,6,FALSE)</f>
        <v>982</v>
      </c>
      <c r="N11466" s="36">
        <f t="shared" si="1040"/>
        <v>82.765844844949143</v>
      </c>
      <c r="O11466" s="36">
        <f t="shared" si="1041"/>
        <v>82.767900135672093</v>
      </c>
      <c r="P11466" s="36">
        <f t="shared" si="1042"/>
        <v>2.0552907229500761E-3</v>
      </c>
      <c r="Q11466" s="36">
        <f t="shared" si="1043"/>
        <v>0.17147561799947911</v>
      </c>
    </row>
    <row r="11467" spans="1:17" x14ac:dyDescent="0.3">
      <c r="A11467" s="29">
        <v>2858477</v>
      </c>
      <c r="B11467" s="1">
        <v>133</v>
      </c>
      <c r="C11467" s="1" t="s">
        <v>17</v>
      </c>
      <c r="D11467" s="1" t="s">
        <v>59</v>
      </c>
      <c r="E11467" s="1" t="s">
        <v>60</v>
      </c>
      <c r="F11467" s="47">
        <v>1071</v>
      </c>
      <c r="G11467" s="34">
        <v>1954.39</v>
      </c>
      <c r="H11467" s="1" t="s">
        <v>218</v>
      </c>
      <c r="I11467" s="34">
        <v>2.7215E-2</v>
      </c>
      <c r="J11467" s="34">
        <v>2016.4661000000001</v>
      </c>
      <c r="K11467" s="35" t="str">
        <f t="shared" si="1039"/>
        <v>Kampina &amp; Oisterwijkse Vennen_H9190</v>
      </c>
      <c r="L11467" s="36">
        <f>VLOOKUP(D11467,DATA!A:F,5,FALSE)</f>
        <v>1.3726988247862192E-2</v>
      </c>
      <c r="M11467" s="37">
        <f>VLOOKUP(D11467,DATA!A:F,6,FALSE)</f>
        <v>1285.5</v>
      </c>
      <c r="N11467" s="36">
        <f t="shared" si="1040"/>
        <v>99.989712007786494</v>
      </c>
      <c r="O11467" s="36">
        <f t="shared" si="1041"/>
        <v>99.989715850061472</v>
      </c>
      <c r="P11467" s="36">
        <f t="shared" si="1042"/>
        <v>3.8422749781830134E-6</v>
      </c>
      <c r="Q11467" s="36">
        <f t="shared" si="1043"/>
        <v>7.7478172403842863E-5</v>
      </c>
    </row>
    <row r="11468" spans="1:17" x14ac:dyDescent="0.3">
      <c r="A11468" s="30">
        <v>2859977</v>
      </c>
      <c r="B11468" s="14">
        <v>133</v>
      </c>
      <c r="C11468" s="14" t="s">
        <v>17</v>
      </c>
      <c r="D11468" s="14" t="s">
        <v>88</v>
      </c>
      <c r="E11468" s="14" t="s">
        <v>56</v>
      </c>
      <c r="F11468" s="48">
        <v>500</v>
      </c>
      <c r="G11468" s="38">
        <v>1293.4000000000001</v>
      </c>
      <c r="H11468" s="14" t="s">
        <v>218</v>
      </c>
      <c r="I11468" s="38">
        <v>8.7843999999999995E-3</v>
      </c>
      <c r="J11468" s="38">
        <v>7372.9049999999997</v>
      </c>
      <c r="K11468" s="39" t="str">
        <f t="shared" si="1039"/>
        <v>Kampina &amp; Oisterwijkse Vennen_ZGH3130</v>
      </c>
      <c r="L11468" s="40">
        <f>VLOOKUP(D11468,DATA!A:F,5,FALSE)</f>
        <v>0</v>
      </c>
      <c r="M11468" s="41">
        <f>VLOOKUP(D11468,DATA!A:F,6,FALSE)</f>
        <v>3.5</v>
      </c>
      <c r="N11468" s="40">
        <f t="shared" si="1040"/>
        <v>50</v>
      </c>
      <c r="O11468" s="40">
        <f t="shared" si="1041"/>
        <v>50</v>
      </c>
      <c r="P11468" s="40">
        <f t="shared" ref="P11468:P11469" si="1044">J11468/10000*I11468</f>
        <v>6.4766546681999989E-3</v>
      </c>
      <c r="Q11468" s="40">
        <f t="shared" ref="Q11468:Q11469" si="1045">IF(AND(H11468&lt;&gt;"below",I11468&gt;=0.005),M11468*P11468,0)</f>
        <v>2.2668291338699995E-2</v>
      </c>
    </row>
    <row r="11469" spans="1:17" x14ac:dyDescent="0.3">
      <c r="A11469" s="30">
        <v>2859978</v>
      </c>
      <c r="B11469" s="14">
        <v>133</v>
      </c>
      <c r="C11469" s="14" t="s">
        <v>17</v>
      </c>
      <c r="D11469" s="14" t="s">
        <v>88</v>
      </c>
      <c r="E11469" s="14" t="s">
        <v>56</v>
      </c>
      <c r="F11469" s="48">
        <v>500</v>
      </c>
      <c r="G11469" s="38">
        <v>1045.98</v>
      </c>
      <c r="H11469" s="14" t="s">
        <v>218</v>
      </c>
      <c r="I11469" s="38">
        <v>7.0694E-3</v>
      </c>
      <c r="J11469" s="38">
        <v>5250.5950000000003</v>
      </c>
      <c r="K11469" s="39" t="str">
        <f t="shared" si="1039"/>
        <v>Kampina &amp; Oisterwijkse Vennen_ZGH3130</v>
      </c>
      <c r="L11469" s="40">
        <f>VLOOKUP(D11469,DATA!A:F,5,FALSE)</f>
        <v>0</v>
      </c>
      <c r="M11469" s="41">
        <f>VLOOKUP(D11469,DATA!A:F,6,FALSE)</f>
        <v>3.5</v>
      </c>
      <c r="N11469" s="40">
        <f t="shared" si="1040"/>
        <v>50</v>
      </c>
      <c r="O11469" s="40">
        <f t="shared" si="1041"/>
        <v>50</v>
      </c>
      <c r="P11469" s="40">
        <f t="shared" si="1044"/>
        <v>3.7118556293000001E-3</v>
      </c>
      <c r="Q11469" s="40">
        <f t="shared" si="1045"/>
        <v>1.299149470255E-2</v>
      </c>
    </row>
    <row r="11470" spans="1:17" x14ac:dyDescent="0.3">
      <c r="A11470" s="29">
        <v>2859978</v>
      </c>
      <c r="B11470" s="1">
        <v>133</v>
      </c>
      <c r="C11470" s="1" t="s">
        <v>17</v>
      </c>
      <c r="D11470" s="1" t="s">
        <v>67</v>
      </c>
      <c r="E11470" s="1" t="s">
        <v>58</v>
      </c>
      <c r="F11470" s="47">
        <v>714</v>
      </c>
      <c r="G11470" s="34">
        <v>1045.98</v>
      </c>
      <c r="H11470" s="1" t="s">
        <v>218</v>
      </c>
      <c r="I11470" s="34">
        <v>7.0694E-3</v>
      </c>
      <c r="J11470" s="34">
        <v>1469.6368</v>
      </c>
      <c r="K11470" s="35" t="str">
        <f t="shared" si="1039"/>
        <v>Kampina &amp; Oisterwijkse Vennen_ZGH3160</v>
      </c>
      <c r="L11470" s="36">
        <f>VLOOKUP(D11470,DATA!A:F,5,FALSE)</f>
        <v>1.0986712608830001E-2</v>
      </c>
      <c r="M11470" s="37">
        <f>VLOOKUP(D11470,DATA!A:F,6,FALSE)</f>
        <v>982</v>
      </c>
      <c r="N11470" s="36">
        <f t="shared" si="1040"/>
        <v>66.883704226126156</v>
      </c>
      <c r="O11470" s="36">
        <f t="shared" si="1041"/>
        <v>66.885424536051772</v>
      </c>
      <c r="P11470" s="36">
        <f t="shared" si="1042"/>
        <v>1.7203099256164478E-3</v>
      </c>
      <c r="Q11470" s="36">
        <f t="shared" si="1043"/>
        <v>2.5282307740911943E-2</v>
      </c>
    </row>
    <row r="11471" spans="1:17" x14ac:dyDescent="0.3">
      <c r="A11471" s="29">
        <v>2859979</v>
      </c>
      <c r="B11471" s="1">
        <v>133</v>
      </c>
      <c r="C11471" s="1" t="s">
        <v>17</v>
      </c>
      <c r="D11471" s="1" t="s">
        <v>57</v>
      </c>
      <c r="E11471" s="1" t="s">
        <v>58</v>
      </c>
      <c r="F11471" s="47">
        <v>714</v>
      </c>
      <c r="G11471" s="34">
        <v>1373.09</v>
      </c>
      <c r="H11471" s="1" t="s">
        <v>218</v>
      </c>
      <c r="I11471" s="34">
        <v>9.7134000000000005E-3</v>
      </c>
      <c r="J11471" s="34">
        <v>3873.1981999999998</v>
      </c>
      <c r="K11471" s="35" t="str">
        <f t="shared" si="1039"/>
        <v>Kampina &amp; Oisterwijkse Vennen_H3160</v>
      </c>
      <c r="L11471" s="36">
        <f>VLOOKUP(D11471,DATA!A:F,5,FALSE)</f>
        <v>1.0986712608830001E-2</v>
      </c>
      <c r="M11471" s="37">
        <f>VLOOKUP(D11471,DATA!A:F,6,FALSE)</f>
        <v>982</v>
      </c>
      <c r="N11471" s="36">
        <f t="shared" si="1040"/>
        <v>98.657066463642025</v>
      </c>
      <c r="O11471" s="36">
        <f t="shared" si="1041"/>
        <v>98.657207847296746</v>
      </c>
      <c r="P11471" s="36">
        <f t="shared" si="1042"/>
        <v>1.4138365472149417E-4</v>
      </c>
      <c r="Q11471" s="36">
        <f t="shared" si="1043"/>
        <v>5.4760691697671275E-3</v>
      </c>
    </row>
    <row r="11472" spans="1:17" x14ac:dyDescent="0.3">
      <c r="A11472" s="29">
        <v>2859980</v>
      </c>
      <c r="B11472" s="1">
        <v>133</v>
      </c>
      <c r="C11472" s="1" t="s">
        <v>17</v>
      </c>
      <c r="D11472" s="1" t="s">
        <v>57</v>
      </c>
      <c r="E11472" s="1" t="s">
        <v>58</v>
      </c>
      <c r="F11472" s="47">
        <v>714</v>
      </c>
      <c r="G11472" s="34">
        <v>1734.46</v>
      </c>
      <c r="H11472" s="1" t="s">
        <v>218</v>
      </c>
      <c r="I11472" s="34">
        <v>1.3975E-2</v>
      </c>
      <c r="J11472" s="34">
        <v>41.218884000000003</v>
      </c>
      <c r="K11472" s="35" t="str">
        <f t="shared" si="1039"/>
        <v>Kampina &amp; Oisterwijkse Vennen_H3160</v>
      </c>
      <c r="L11472" s="36">
        <f>VLOOKUP(D11472,DATA!A:F,5,FALSE)</f>
        <v>1.0986712608830001E-2</v>
      </c>
      <c r="M11472" s="37">
        <f>VLOOKUP(D11472,DATA!A:F,6,FALSE)</f>
        <v>982</v>
      </c>
      <c r="N11472" s="36">
        <f t="shared" si="1040"/>
        <v>99.974322711391352</v>
      </c>
      <c r="O11472" s="36">
        <f t="shared" si="1041"/>
        <v>99.974326652549763</v>
      </c>
      <c r="P11472" s="36">
        <f t="shared" si="1042"/>
        <v>3.9411584111803677E-6</v>
      </c>
      <c r="Q11472" s="36">
        <f t="shared" si="1043"/>
        <v>1.6245015137606789E-6</v>
      </c>
    </row>
    <row r="11473" spans="1:17" x14ac:dyDescent="0.3">
      <c r="A11473" s="29">
        <v>2859994</v>
      </c>
      <c r="B11473" s="1">
        <v>133</v>
      </c>
      <c r="C11473" s="1" t="s">
        <v>17</v>
      </c>
      <c r="D11473" s="1" t="s">
        <v>51</v>
      </c>
      <c r="E11473" s="1" t="s">
        <v>52</v>
      </c>
      <c r="F11473" s="47">
        <v>1000</v>
      </c>
      <c r="G11473" s="34">
        <v>1239.1099999999999</v>
      </c>
      <c r="H11473" s="1" t="s">
        <v>218</v>
      </c>
      <c r="I11473" s="34">
        <v>1.1502699999999999E-2</v>
      </c>
      <c r="J11473" s="34">
        <v>3151.9504000000002</v>
      </c>
      <c r="K11473" s="35" t="str">
        <f t="shared" si="1039"/>
        <v>Kampina &amp; Oisterwijkse Vennen_Lg09</v>
      </c>
      <c r="L11473" s="36">
        <f>VLOOKUP(D11473,DATA!A:F,5,FALSE)</f>
        <v>8.4126827976184013E-3</v>
      </c>
      <c r="M11473" s="37">
        <f>VLOOKUP(D11473,DATA!A:F,6,FALSE)</f>
        <v>1350</v>
      </c>
      <c r="N11473" s="36">
        <f t="shared" si="1040"/>
        <v>28.234030503156504</v>
      </c>
      <c r="O11473" s="36">
        <f t="shared" si="1041"/>
        <v>28.2359913103436</v>
      </c>
      <c r="P11473" s="36">
        <f t="shared" si="1042"/>
        <v>1.9608071870962362E-3</v>
      </c>
      <c r="Q11473" s="36">
        <f t="shared" si="1043"/>
        <v>6.1803669976908573E-2</v>
      </c>
    </row>
    <row r="11474" spans="1:17" x14ac:dyDescent="0.3">
      <c r="A11474" s="29">
        <v>2859994</v>
      </c>
      <c r="B11474" s="1">
        <v>133</v>
      </c>
      <c r="C11474" s="1" t="s">
        <v>17</v>
      </c>
      <c r="D11474" s="1" t="s">
        <v>89</v>
      </c>
      <c r="E11474" s="1" t="s">
        <v>54</v>
      </c>
      <c r="F11474" s="47">
        <v>714</v>
      </c>
      <c r="G11474" s="34">
        <v>1239.1099999999999</v>
      </c>
      <c r="H11474" s="1" t="s">
        <v>218</v>
      </c>
      <c r="I11474" s="34">
        <v>1.1502699999999999E-2</v>
      </c>
      <c r="J11474" s="34">
        <v>5483.1620000000003</v>
      </c>
      <c r="K11474" s="35" t="str">
        <f t="shared" si="1039"/>
        <v>Kampina &amp; Oisterwijkse Vennen_L4030</v>
      </c>
      <c r="L11474" s="36">
        <f>VLOOKUP(D11474,DATA!A:F,5,FALSE)</f>
        <v>1.0986712608830001E-2</v>
      </c>
      <c r="M11474" s="37">
        <f>VLOOKUP(D11474,DATA!A:F,6,FALSE)</f>
        <v>982</v>
      </c>
      <c r="N11474" s="36">
        <f t="shared" si="1040"/>
        <v>94.400101516231004</v>
      </c>
      <c r="O11474" s="36">
        <f t="shared" si="1041"/>
        <v>94.400769545981632</v>
      </c>
      <c r="P11474" s="36">
        <f t="shared" si="1042"/>
        <v>6.6802975062785208E-4</v>
      </c>
      <c r="Q11474" s="36">
        <f t="shared" si="1043"/>
        <v>3.6629153435121145E-2</v>
      </c>
    </row>
    <row r="11475" spans="1:17" x14ac:dyDescent="0.3">
      <c r="A11475" s="29">
        <v>2859995</v>
      </c>
      <c r="B11475" s="1">
        <v>133</v>
      </c>
      <c r="C11475" s="1" t="s">
        <v>17</v>
      </c>
      <c r="D11475" s="1" t="s">
        <v>57</v>
      </c>
      <c r="E11475" s="1" t="s">
        <v>58</v>
      </c>
      <c r="F11475" s="47">
        <v>714</v>
      </c>
      <c r="G11475" s="34">
        <v>988.61</v>
      </c>
      <c r="H11475" s="1" t="s">
        <v>218</v>
      </c>
      <c r="I11475" s="34">
        <v>9.3583999999999994E-3</v>
      </c>
      <c r="J11475" s="34">
        <v>910.69929999999999</v>
      </c>
      <c r="K11475" s="35" t="str">
        <f t="shared" si="1039"/>
        <v>Kampina &amp; Oisterwijkse Vennen_H3160</v>
      </c>
      <c r="L11475" s="36">
        <f>VLOOKUP(D11475,DATA!A:F,5,FALSE)</f>
        <v>1.0986712608830001E-2</v>
      </c>
      <c r="M11475" s="37">
        <f>VLOOKUP(D11475,DATA!A:F,6,FALSE)</f>
        <v>982</v>
      </c>
      <c r="N11475" s="36">
        <f t="shared" si="1040"/>
        <v>51.814756746198867</v>
      </c>
      <c r="O11475" s="36">
        <f t="shared" si="1041"/>
        <v>51.817323806538575</v>
      </c>
      <c r="P11475" s="36">
        <f t="shared" si="1042"/>
        <v>2.5670603397074387E-3</v>
      </c>
      <c r="Q11475" s="36">
        <f t="shared" si="1043"/>
        <v>2.3378200544293265E-2</v>
      </c>
    </row>
    <row r="11476" spans="1:17" x14ac:dyDescent="0.3">
      <c r="A11476" s="29">
        <v>2859995</v>
      </c>
      <c r="B11476" s="1">
        <v>133</v>
      </c>
      <c r="C11476" s="1" t="s">
        <v>17</v>
      </c>
      <c r="D11476" s="1" t="s">
        <v>89</v>
      </c>
      <c r="E11476" s="1" t="s">
        <v>54</v>
      </c>
      <c r="F11476" s="47">
        <v>714</v>
      </c>
      <c r="G11476" s="34">
        <v>988.61</v>
      </c>
      <c r="H11476" s="1" t="s">
        <v>218</v>
      </c>
      <c r="I11476" s="34">
        <v>9.3583999999999994E-3</v>
      </c>
      <c r="J11476" s="34">
        <v>9089.3009999999995</v>
      </c>
      <c r="K11476" s="35" t="str">
        <f t="shared" si="1039"/>
        <v>Kampina &amp; Oisterwijkse Vennen_L4030</v>
      </c>
      <c r="L11476" s="36">
        <f>VLOOKUP(D11476,DATA!A:F,5,FALSE)</f>
        <v>1.0986712608830001E-2</v>
      </c>
      <c r="M11476" s="37">
        <f>VLOOKUP(D11476,DATA!A:F,6,FALSE)</f>
        <v>982</v>
      </c>
      <c r="N11476" s="36">
        <f t="shared" si="1040"/>
        <v>51.814756746198867</v>
      </c>
      <c r="O11476" s="36">
        <f t="shared" si="1041"/>
        <v>51.817323806538575</v>
      </c>
      <c r="P11476" s="36">
        <f t="shared" si="1042"/>
        <v>2.5670603397074387E-3</v>
      </c>
      <c r="Q11476" s="36">
        <f t="shared" si="1043"/>
        <v>0.23332784112763161</v>
      </c>
    </row>
    <row r="11477" spans="1:17" x14ac:dyDescent="0.3">
      <c r="A11477" s="29">
        <v>2859996</v>
      </c>
      <c r="B11477" s="1">
        <v>133</v>
      </c>
      <c r="C11477" s="1" t="s">
        <v>17</v>
      </c>
      <c r="D11477" s="1" t="s">
        <v>53</v>
      </c>
      <c r="E11477" s="1" t="s">
        <v>54</v>
      </c>
      <c r="F11477" s="47">
        <v>714</v>
      </c>
      <c r="G11477" s="34">
        <v>1006.53</v>
      </c>
      <c r="H11477" s="1" t="s">
        <v>218</v>
      </c>
      <c r="I11477" s="34">
        <v>9.7958000000000003E-3</v>
      </c>
      <c r="J11477" s="34">
        <v>1628.2034000000001</v>
      </c>
      <c r="K11477" s="35" t="str">
        <f t="shared" si="1039"/>
        <v>Kampina &amp; Oisterwijkse Vennen_H4030</v>
      </c>
      <c r="L11477" s="36">
        <f>VLOOKUP(D11477,DATA!A:F,5,FALSE)</f>
        <v>1.0986712608830001E-2</v>
      </c>
      <c r="M11477" s="37">
        <f>VLOOKUP(D11477,DATA!A:F,6,FALSE)</f>
        <v>982</v>
      </c>
      <c r="N11477" s="36">
        <f t="shared" si="1040"/>
        <v>56.697114844197209</v>
      </c>
      <c r="O11477" s="36">
        <f t="shared" si="1041"/>
        <v>56.699757145481932</v>
      </c>
      <c r="P11477" s="36">
        <f t="shared" si="1042"/>
        <v>2.642301284723203E-3</v>
      </c>
      <c r="Q11477" s="36">
        <f t="shared" si="1043"/>
        <v>4.3022039356106871E-2</v>
      </c>
    </row>
    <row r="11478" spans="1:17" x14ac:dyDescent="0.3">
      <c r="A11478" s="29">
        <v>2859996</v>
      </c>
      <c r="B11478" s="1">
        <v>133</v>
      </c>
      <c r="C11478" s="1" t="s">
        <v>17</v>
      </c>
      <c r="D11478" s="1" t="s">
        <v>51</v>
      </c>
      <c r="E11478" s="1" t="s">
        <v>52</v>
      </c>
      <c r="F11478" s="47">
        <v>1000</v>
      </c>
      <c r="G11478" s="34">
        <v>1006.53</v>
      </c>
      <c r="H11478" s="1" t="s">
        <v>218</v>
      </c>
      <c r="I11478" s="34">
        <v>9.7958000000000003E-3</v>
      </c>
      <c r="J11478" s="34">
        <v>402.50853999999998</v>
      </c>
      <c r="K11478" s="35" t="str">
        <f t="shared" si="1039"/>
        <v>Kampina &amp; Oisterwijkse Vennen_Lg09</v>
      </c>
      <c r="L11478" s="36">
        <f>VLOOKUP(D11478,DATA!A:F,5,FALSE)</f>
        <v>8.4126827976184013E-3</v>
      </c>
      <c r="M11478" s="37">
        <f>VLOOKUP(D11478,DATA!A:F,6,FALSE)</f>
        <v>1350</v>
      </c>
      <c r="N11478" s="36">
        <f t="shared" si="1040"/>
        <v>5.2674855445870881</v>
      </c>
      <c r="O11478" s="36">
        <f t="shared" si="1041"/>
        <v>5.2678967822199194</v>
      </c>
      <c r="P11478" s="36">
        <f t="shared" si="1042"/>
        <v>4.1123763283135162E-4</v>
      </c>
      <c r="Q11478" s="36">
        <f t="shared" si="1043"/>
        <v>1.6552665918400339E-3</v>
      </c>
    </row>
    <row r="11479" spans="1:17" x14ac:dyDescent="0.3">
      <c r="A11479" s="29">
        <v>2859996</v>
      </c>
      <c r="B11479" s="1">
        <v>133</v>
      </c>
      <c r="C11479" s="1" t="s">
        <v>17</v>
      </c>
      <c r="D11479" s="1" t="s">
        <v>89</v>
      </c>
      <c r="E11479" s="1" t="s">
        <v>54</v>
      </c>
      <c r="F11479" s="47">
        <v>714</v>
      </c>
      <c r="G11479" s="34">
        <v>1006.53</v>
      </c>
      <c r="H11479" s="1" t="s">
        <v>218</v>
      </c>
      <c r="I11479" s="34">
        <v>9.7958000000000003E-3</v>
      </c>
      <c r="J11479" s="34">
        <v>5830.3325000000004</v>
      </c>
      <c r="K11479" s="35" t="str">
        <f t="shared" si="1039"/>
        <v>Kampina &amp; Oisterwijkse Vennen_L4030</v>
      </c>
      <c r="L11479" s="36">
        <f>VLOOKUP(D11479,DATA!A:F,5,FALSE)</f>
        <v>1.0986712608830001E-2</v>
      </c>
      <c r="M11479" s="37">
        <f>VLOOKUP(D11479,DATA!A:F,6,FALSE)</f>
        <v>982</v>
      </c>
      <c r="N11479" s="36">
        <f t="shared" si="1040"/>
        <v>56.697114844197209</v>
      </c>
      <c r="O11479" s="36">
        <f t="shared" si="1041"/>
        <v>56.699757145481932</v>
      </c>
      <c r="P11479" s="36">
        <f t="shared" si="1042"/>
        <v>2.642301284723203E-3</v>
      </c>
      <c r="Q11479" s="36">
        <f t="shared" si="1043"/>
        <v>0.15405495055113444</v>
      </c>
    </row>
    <row r="11480" spans="1:17" x14ac:dyDescent="0.3">
      <c r="A11480" s="29">
        <v>2859997</v>
      </c>
      <c r="B11480" s="1">
        <v>133</v>
      </c>
      <c r="C11480" s="1" t="s">
        <v>17</v>
      </c>
      <c r="D11480" s="1" t="s">
        <v>53</v>
      </c>
      <c r="E11480" s="1" t="s">
        <v>54</v>
      </c>
      <c r="F11480" s="47">
        <v>714</v>
      </c>
      <c r="G11480" s="34">
        <v>1010.2</v>
      </c>
      <c r="H11480" s="1" t="s">
        <v>218</v>
      </c>
      <c r="I11480" s="34">
        <v>1.0204100000000001E-2</v>
      </c>
      <c r="J11480" s="34">
        <v>9501.61</v>
      </c>
      <c r="K11480" s="35" t="str">
        <f t="shared" si="1039"/>
        <v>Kampina &amp; Oisterwijkse Vennen_H4030</v>
      </c>
      <c r="L11480" s="36">
        <f>VLOOKUP(D11480,DATA!A:F,5,FALSE)</f>
        <v>1.0986712608830001E-2</v>
      </c>
      <c r="M11480" s="37">
        <f>VLOOKUP(D11480,DATA!A:F,6,FALSE)</f>
        <v>982</v>
      </c>
      <c r="N11480" s="36">
        <f t="shared" si="1040"/>
        <v>57.684261718948612</v>
      </c>
      <c r="O11480" s="36">
        <f t="shared" si="1041"/>
        <v>57.686998234935224</v>
      </c>
      <c r="P11480" s="36">
        <f t="shared" si="1042"/>
        <v>2.7365159866121758E-3</v>
      </c>
      <c r="Q11480" s="36">
        <f t="shared" si="1043"/>
        <v>0.26001307663554113</v>
      </c>
    </row>
    <row r="11481" spans="1:17" x14ac:dyDescent="0.3">
      <c r="A11481" s="29">
        <v>2859997</v>
      </c>
      <c r="B11481" s="1">
        <v>133</v>
      </c>
      <c r="C11481" s="1" t="s">
        <v>17</v>
      </c>
      <c r="D11481" s="1" t="s">
        <v>51</v>
      </c>
      <c r="E11481" s="1" t="s">
        <v>52</v>
      </c>
      <c r="F11481" s="47">
        <v>1000</v>
      </c>
      <c r="G11481" s="34">
        <v>1010.2</v>
      </c>
      <c r="H11481" s="1" t="s">
        <v>218</v>
      </c>
      <c r="I11481" s="34">
        <v>1.0204100000000001E-2</v>
      </c>
      <c r="J11481" s="34">
        <v>183.64424</v>
      </c>
      <c r="K11481" s="35" t="str">
        <f t="shared" si="1039"/>
        <v>Kampina &amp; Oisterwijkse Vennen_Lg09</v>
      </c>
      <c r="L11481" s="36">
        <f>VLOOKUP(D11481,DATA!A:F,5,FALSE)</f>
        <v>8.4126827976184013E-3</v>
      </c>
      <c r="M11481" s="37">
        <f>VLOOKUP(D11481,DATA!A:F,6,FALSE)</f>
        <v>1350</v>
      </c>
      <c r="N11481" s="36">
        <f t="shared" si="1040"/>
        <v>5.423695189136577</v>
      </c>
      <c r="O11481" s="36">
        <f t="shared" si="1041"/>
        <v>5.4241355446667878</v>
      </c>
      <c r="P11481" s="36">
        <f t="shared" si="1042"/>
        <v>4.4035553021082308E-4</v>
      </c>
      <c r="Q11481" s="36">
        <f t="shared" si="1043"/>
        <v>8.0868756675363642E-4</v>
      </c>
    </row>
    <row r="11482" spans="1:17" x14ac:dyDescent="0.3">
      <c r="A11482" s="29">
        <v>2859997</v>
      </c>
      <c r="B11482" s="1">
        <v>133</v>
      </c>
      <c r="C11482" s="1" t="s">
        <v>17</v>
      </c>
      <c r="D11482" s="1" t="s">
        <v>89</v>
      </c>
      <c r="E11482" s="1" t="s">
        <v>54</v>
      </c>
      <c r="F11482" s="47">
        <v>714</v>
      </c>
      <c r="G11482" s="34">
        <v>1010.2</v>
      </c>
      <c r="H11482" s="1" t="s">
        <v>218</v>
      </c>
      <c r="I11482" s="34">
        <v>1.0204100000000001E-2</v>
      </c>
      <c r="J11482" s="34">
        <v>314.74540000000002</v>
      </c>
      <c r="K11482" s="35" t="str">
        <f t="shared" si="1039"/>
        <v>Kampina &amp; Oisterwijkse Vennen_L4030</v>
      </c>
      <c r="L11482" s="36">
        <f>VLOOKUP(D11482,DATA!A:F,5,FALSE)</f>
        <v>1.0986712608830001E-2</v>
      </c>
      <c r="M11482" s="37">
        <f>VLOOKUP(D11482,DATA!A:F,6,FALSE)</f>
        <v>982</v>
      </c>
      <c r="N11482" s="36">
        <f t="shared" si="1040"/>
        <v>57.684261718948612</v>
      </c>
      <c r="O11482" s="36">
        <f t="shared" si="1041"/>
        <v>57.686998234935224</v>
      </c>
      <c r="P11482" s="36">
        <f t="shared" si="1042"/>
        <v>2.7365159866121758E-3</v>
      </c>
      <c r="Q11482" s="36">
        <f t="shared" si="1043"/>
        <v>8.6130581881264396E-3</v>
      </c>
    </row>
    <row r="11483" spans="1:17" x14ac:dyDescent="0.3">
      <c r="A11483" s="29">
        <v>2859998</v>
      </c>
      <c r="B11483" s="1">
        <v>133</v>
      </c>
      <c r="C11483" s="1" t="s">
        <v>17</v>
      </c>
      <c r="D11483" s="1" t="s">
        <v>53</v>
      </c>
      <c r="E11483" s="1" t="s">
        <v>54</v>
      </c>
      <c r="F11483" s="47">
        <v>714</v>
      </c>
      <c r="G11483" s="34">
        <v>1039.3900000000001</v>
      </c>
      <c r="H11483" s="1" t="s">
        <v>218</v>
      </c>
      <c r="I11483" s="34">
        <v>1.0714E-2</v>
      </c>
      <c r="J11483" s="34">
        <v>6838.7816999999995</v>
      </c>
      <c r="K11483" s="35" t="str">
        <f t="shared" si="1039"/>
        <v>Kampina &amp; Oisterwijkse Vennen_H4030</v>
      </c>
      <c r="L11483" s="36">
        <f>VLOOKUP(D11483,DATA!A:F,5,FALSE)</f>
        <v>1.0986712608830001E-2</v>
      </c>
      <c r="M11483" s="37">
        <f>VLOOKUP(D11483,DATA!A:F,6,FALSE)</f>
        <v>982</v>
      </c>
      <c r="N11483" s="36">
        <f t="shared" si="1040"/>
        <v>65.260904722434077</v>
      </c>
      <c r="O11483" s="36">
        <f t="shared" si="1041"/>
        <v>65.263573320692885</v>
      </c>
      <c r="P11483" s="36">
        <f t="shared" si="1042"/>
        <v>2.6685982588077195E-3</v>
      </c>
      <c r="Q11483" s="36">
        <f t="shared" si="1043"/>
        <v>0.18249960936986095</v>
      </c>
    </row>
    <row r="11484" spans="1:17" x14ac:dyDescent="0.3">
      <c r="A11484" s="29">
        <v>2859998</v>
      </c>
      <c r="B11484" s="1">
        <v>133</v>
      </c>
      <c r="C11484" s="1" t="s">
        <v>17</v>
      </c>
      <c r="D11484" s="1" t="s">
        <v>89</v>
      </c>
      <c r="E11484" s="1" t="s">
        <v>54</v>
      </c>
      <c r="F11484" s="47">
        <v>714</v>
      </c>
      <c r="G11484" s="34">
        <v>1039.3900000000001</v>
      </c>
      <c r="H11484" s="1" t="s">
        <v>218</v>
      </c>
      <c r="I11484" s="34">
        <v>1.0714E-2</v>
      </c>
      <c r="J11484" s="34">
        <v>3159.2</v>
      </c>
      <c r="K11484" s="35" t="str">
        <f t="shared" si="1039"/>
        <v>Kampina &amp; Oisterwijkse Vennen_L4030</v>
      </c>
      <c r="L11484" s="36">
        <f>VLOOKUP(D11484,DATA!A:F,5,FALSE)</f>
        <v>1.0986712608830001E-2</v>
      </c>
      <c r="M11484" s="37">
        <f>VLOOKUP(D11484,DATA!A:F,6,FALSE)</f>
        <v>982</v>
      </c>
      <c r="N11484" s="36">
        <f t="shared" si="1040"/>
        <v>65.260904722434077</v>
      </c>
      <c r="O11484" s="36">
        <f t="shared" si="1041"/>
        <v>65.263573320692885</v>
      </c>
      <c r="P11484" s="36">
        <f t="shared" si="1042"/>
        <v>2.6685982588077195E-3</v>
      </c>
      <c r="Q11484" s="36">
        <f t="shared" si="1043"/>
        <v>8.4306356192253476E-2</v>
      </c>
    </row>
    <row r="11485" spans="1:17" x14ac:dyDescent="0.3">
      <c r="A11485" s="29">
        <v>2859999</v>
      </c>
      <c r="B11485" s="1">
        <v>133</v>
      </c>
      <c r="C11485" s="1" t="s">
        <v>17</v>
      </c>
      <c r="D11485" s="1" t="s">
        <v>53</v>
      </c>
      <c r="E11485" s="1" t="s">
        <v>54</v>
      </c>
      <c r="F11485" s="47">
        <v>714</v>
      </c>
      <c r="G11485" s="34">
        <v>979.05</v>
      </c>
      <c r="H11485" s="1" t="s">
        <v>218</v>
      </c>
      <c r="I11485" s="34">
        <v>1.0132800000000001E-2</v>
      </c>
      <c r="J11485" s="34">
        <v>130.18212500000001</v>
      </c>
      <c r="K11485" s="35" t="str">
        <f t="shared" si="1039"/>
        <v>Kampina &amp; Oisterwijkse Vennen_H4030</v>
      </c>
      <c r="L11485" s="36">
        <f>VLOOKUP(D11485,DATA!A:F,5,FALSE)</f>
        <v>1.0986712608830001E-2</v>
      </c>
      <c r="M11485" s="37">
        <f>VLOOKUP(D11485,DATA!A:F,6,FALSE)</f>
        <v>982</v>
      </c>
      <c r="N11485" s="36">
        <f t="shared" si="1040"/>
        <v>49.189800867345518</v>
      </c>
      <c r="O11485" s="36">
        <f t="shared" si="1041"/>
        <v>49.192583293120236</v>
      </c>
      <c r="P11485" s="36">
        <f t="shared" si="1042"/>
        <v>2.7824257747184333E-3</v>
      </c>
      <c r="Q11485" s="36">
        <f t="shared" si="1043"/>
        <v>3.6222210000761697E-3</v>
      </c>
    </row>
    <row r="11486" spans="1:17" x14ac:dyDescent="0.3">
      <c r="A11486" s="29">
        <v>2859999</v>
      </c>
      <c r="B11486" s="1">
        <v>133</v>
      </c>
      <c r="C11486" s="1" t="s">
        <v>17</v>
      </c>
      <c r="D11486" s="1" t="s">
        <v>89</v>
      </c>
      <c r="E11486" s="1" t="s">
        <v>54</v>
      </c>
      <c r="F11486" s="47">
        <v>714</v>
      </c>
      <c r="G11486" s="34">
        <v>979.05</v>
      </c>
      <c r="H11486" s="1" t="s">
        <v>218</v>
      </c>
      <c r="I11486" s="34">
        <v>1.0132800000000001E-2</v>
      </c>
      <c r="J11486" s="34">
        <v>3664.5571</v>
      </c>
      <c r="K11486" s="35" t="str">
        <f t="shared" si="1039"/>
        <v>Kampina &amp; Oisterwijkse Vennen_L4030</v>
      </c>
      <c r="L11486" s="36">
        <f>VLOOKUP(D11486,DATA!A:F,5,FALSE)</f>
        <v>1.0986712608830001E-2</v>
      </c>
      <c r="M11486" s="37">
        <f>VLOOKUP(D11486,DATA!A:F,6,FALSE)</f>
        <v>982</v>
      </c>
      <c r="N11486" s="36">
        <f t="shared" si="1040"/>
        <v>49.189800867345518</v>
      </c>
      <c r="O11486" s="36">
        <f t="shared" si="1041"/>
        <v>49.192583293120236</v>
      </c>
      <c r="P11486" s="36">
        <f t="shared" si="1042"/>
        <v>2.7824257747184333E-3</v>
      </c>
      <c r="Q11486" s="36">
        <f t="shared" si="1043"/>
        <v>0.10196358127967436</v>
      </c>
    </row>
    <row r="11487" spans="1:17" x14ac:dyDescent="0.3">
      <c r="A11487" s="29">
        <v>2860000</v>
      </c>
      <c r="B11487" s="1">
        <v>133</v>
      </c>
      <c r="C11487" s="1" t="s">
        <v>17</v>
      </c>
      <c r="D11487" s="1" t="s">
        <v>53</v>
      </c>
      <c r="E11487" s="1" t="s">
        <v>54</v>
      </c>
      <c r="F11487" s="47">
        <v>714</v>
      </c>
      <c r="G11487" s="34">
        <v>993.03</v>
      </c>
      <c r="H11487" s="1" t="s">
        <v>218</v>
      </c>
      <c r="I11487" s="34">
        <v>1.05621E-2</v>
      </c>
      <c r="J11487" s="34">
        <v>1212.2346</v>
      </c>
      <c r="K11487" s="35" t="str">
        <f t="shared" si="1039"/>
        <v>Kampina &amp; Oisterwijkse Vennen_H4030</v>
      </c>
      <c r="L11487" s="36">
        <f>VLOOKUP(D11487,DATA!A:F,5,FALSE)</f>
        <v>1.0986712608830001E-2</v>
      </c>
      <c r="M11487" s="37">
        <f>VLOOKUP(D11487,DATA!A:F,6,FALSE)</f>
        <v>982</v>
      </c>
      <c r="N11487" s="36">
        <f t="shared" si="1040"/>
        <v>53.025883875063236</v>
      </c>
      <c r="O11487" s="36">
        <f t="shared" si="1041"/>
        <v>53.028774308998116</v>
      </c>
      <c r="P11487" s="36">
        <f t="shared" si="1042"/>
        <v>2.8904339348798658E-3</v>
      </c>
      <c r="Q11487" s="36">
        <f t="shared" si="1043"/>
        <v>3.5038840248755199E-2</v>
      </c>
    </row>
    <row r="11488" spans="1:17" x14ac:dyDescent="0.3">
      <c r="A11488" s="29">
        <v>2860000</v>
      </c>
      <c r="B11488" s="1">
        <v>133</v>
      </c>
      <c r="C11488" s="1" t="s">
        <v>17</v>
      </c>
      <c r="D11488" s="1" t="s">
        <v>89</v>
      </c>
      <c r="E11488" s="1" t="s">
        <v>54</v>
      </c>
      <c r="F11488" s="47">
        <v>714</v>
      </c>
      <c r="G11488" s="34">
        <v>993.03</v>
      </c>
      <c r="H11488" s="1" t="s">
        <v>218</v>
      </c>
      <c r="I11488" s="34">
        <v>1.05621E-2</v>
      </c>
      <c r="J11488" s="34">
        <v>1459.3574000000001</v>
      </c>
      <c r="K11488" s="35" t="str">
        <f t="shared" si="1039"/>
        <v>Kampina &amp; Oisterwijkse Vennen_L4030</v>
      </c>
      <c r="L11488" s="36">
        <f>VLOOKUP(D11488,DATA!A:F,5,FALSE)</f>
        <v>1.0986712608830001E-2</v>
      </c>
      <c r="M11488" s="37">
        <f>VLOOKUP(D11488,DATA!A:F,6,FALSE)</f>
        <v>982</v>
      </c>
      <c r="N11488" s="36">
        <f t="shared" si="1040"/>
        <v>53.025883875063236</v>
      </c>
      <c r="O11488" s="36">
        <f t="shared" si="1041"/>
        <v>53.028774308998116</v>
      </c>
      <c r="P11488" s="36">
        <f t="shared" si="1042"/>
        <v>2.8904339348798658E-3</v>
      </c>
      <c r="Q11488" s="36">
        <f t="shared" si="1043"/>
        <v>4.21817615207805E-2</v>
      </c>
    </row>
    <row r="11489" spans="1:17" x14ac:dyDescent="0.3">
      <c r="A11489" s="29">
        <v>2860001</v>
      </c>
      <c r="B11489" s="1">
        <v>133</v>
      </c>
      <c r="C11489" s="1" t="s">
        <v>17</v>
      </c>
      <c r="D11489" s="1" t="s">
        <v>53</v>
      </c>
      <c r="E11489" s="1" t="s">
        <v>54</v>
      </c>
      <c r="F11489" s="47">
        <v>714</v>
      </c>
      <c r="G11489" s="34">
        <v>992.84</v>
      </c>
      <c r="H11489" s="1" t="s">
        <v>218</v>
      </c>
      <c r="I11489" s="34">
        <v>1.07245E-2</v>
      </c>
      <c r="J11489" s="34">
        <v>678.10709999999995</v>
      </c>
      <c r="K11489" s="35" t="str">
        <f t="shared" si="1039"/>
        <v>Kampina &amp; Oisterwijkse Vennen_H4030</v>
      </c>
      <c r="L11489" s="36">
        <f>VLOOKUP(D11489,DATA!A:F,5,FALSE)</f>
        <v>1.0986712608830001E-2</v>
      </c>
      <c r="M11489" s="37">
        <f>VLOOKUP(D11489,DATA!A:F,6,FALSE)</f>
        <v>982</v>
      </c>
      <c r="N11489" s="36">
        <f t="shared" si="1040"/>
        <v>52.973884853245551</v>
      </c>
      <c r="O11489" s="36">
        <f t="shared" si="1041"/>
        <v>52.976820097331931</v>
      </c>
      <c r="P11489" s="36">
        <f t="shared" si="1042"/>
        <v>2.9352440863803508E-3</v>
      </c>
      <c r="Q11489" s="36">
        <f t="shared" si="1043"/>
        <v>1.990409855207529E-2</v>
      </c>
    </row>
    <row r="11490" spans="1:17" x14ac:dyDescent="0.3">
      <c r="A11490" s="29">
        <v>2860001</v>
      </c>
      <c r="B11490" s="1">
        <v>133</v>
      </c>
      <c r="C11490" s="1" t="s">
        <v>17</v>
      </c>
      <c r="D11490" s="1" t="s">
        <v>89</v>
      </c>
      <c r="E11490" s="1" t="s">
        <v>54</v>
      </c>
      <c r="F11490" s="47">
        <v>714</v>
      </c>
      <c r="G11490" s="34">
        <v>992.84</v>
      </c>
      <c r="H11490" s="1" t="s">
        <v>218</v>
      </c>
      <c r="I11490" s="34">
        <v>1.07245E-2</v>
      </c>
      <c r="J11490" s="34">
        <v>2971.1215999999999</v>
      </c>
      <c r="K11490" s="35" t="str">
        <f t="shared" si="1039"/>
        <v>Kampina &amp; Oisterwijkse Vennen_L4030</v>
      </c>
      <c r="L11490" s="36">
        <f>VLOOKUP(D11490,DATA!A:F,5,FALSE)</f>
        <v>1.0986712608830001E-2</v>
      </c>
      <c r="M11490" s="37">
        <f>VLOOKUP(D11490,DATA!A:F,6,FALSE)</f>
        <v>982</v>
      </c>
      <c r="N11490" s="36">
        <f t="shared" si="1040"/>
        <v>52.973884853245551</v>
      </c>
      <c r="O11490" s="36">
        <f t="shared" si="1041"/>
        <v>52.976820097331931</v>
      </c>
      <c r="P11490" s="36">
        <f t="shared" si="1042"/>
        <v>2.9352440863803508E-3</v>
      </c>
      <c r="Q11490" s="36">
        <f t="shared" si="1043"/>
        <v>8.7209671063169264E-2</v>
      </c>
    </row>
    <row r="11491" spans="1:17" x14ac:dyDescent="0.3">
      <c r="A11491" s="29">
        <v>2860002</v>
      </c>
      <c r="B11491" s="1">
        <v>133</v>
      </c>
      <c r="C11491" s="1" t="s">
        <v>17</v>
      </c>
      <c r="D11491" s="1" t="s">
        <v>53</v>
      </c>
      <c r="E11491" s="1" t="s">
        <v>54</v>
      </c>
      <c r="F11491" s="47">
        <v>714</v>
      </c>
      <c r="G11491" s="34">
        <v>1001.1</v>
      </c>
      <c r="H11491" s="1" t="s">
        <v>218</v>
      </c>
      <c r="I11491" s="34">
        <v>1.1069499999999999E-2</v>
      </c>
      <c r="J11491" s="34">
        <v>4628.0834999999997</v>
      </c>
      <c r="K11491" s="35" t="str">
        <f t="shared" si="1039"/>
        <v>Kampina &amp; Oisterwijkse Vennen_H4030</v>
      </c>
      <c r="L11491" s="36">
        <f>VLOOKUP(D11491,DATA!A:F,5,FALSE)</f>
        <v>1.0986712608830001E-2</v>
      </c>
      <c r="M11491" s="37">
        <f>VLOOKUP(D11491,DATA!A:F,6,FALSE)</f>
        <v>982</v>
      </c>
      <c r="N11491" s="36">
        <f t="shared" si="1040"/>
        <v>55.226988276088925</v>
      </c>
      <c r="O11491" s="36">
        <f t="shared" si="1041"/>
        <v>55.229995464761004</v>
      </c>
      <c r="P11491" s="36">
        <f t="shared" si="1042"/>
        <v>3.007188672079053E-3</v>
      </c>
      <c r="Q11491" s="36">
        <f t="shared" si="1043"/>
        <v>0.13917520274635975</v>
      </c>
    </row>
    <row r="11492" spans="1:17" x14ac:dyDescent="0.3">
      <c r="A11492" s="29">
        <v>2860002</v>
      </c>
      <c r="B11492" s="1">
        <v>133</v>
      </c>
      <c r="C11492" s="1" t="s">
        <v>17</v>
      </c>
      <c r="D11492" s="1" t="s">
        <v>51</v>
      </c>
      <c r="E11492" s="1" t="s">
        <v>52</v>
      </c>
      <c r="F11492" s="47">
        <v>1000</v>
      </c>
      <c r="G11492" s="34">
        <v>1001.1</v>
      </c>
      <c r="H11492" s="1" t="s">
        <v>218</v>
      </c>
      <c r="I11492" s="34">
        <v>1.1069499999999999E-2</v>
      </c>
      <c r="J11492" s="34">
        <v>3846.1190000000001</v>
      </c>
      <c r="K11492" s="35" t="str">
        <f t="shared" si="1039"/>
        <v>Kampina &amp; Oisterwijkse Vennen_Lg09</v>
      </c>
      <c r="L11492" s="36">
        <f>VLOOKUP(D11492,DATA!A:F,5,FALSE)</f>
        <v>8.4126827976184013E-3</v>
      </c>
      <c r="M11492" s="37">
        <f>VLOOKUP(D11492,DATA!A:F,6,FALSE)</f>
        <v>1350</v>
      </c>
      <c r="N11492" s="36">
        <f t="shared" si="1040"/>
        <v>5.0441397628661369</v>
      </c>
      <c r="O11492" s="36">
        <f t="shared" si="1041"/>
        <v>5.044585819070373</v>
      </c>
      <c r="P11492" s="36">
        <f t="shared" si="1042"/>
        <v>4.4605620423610048E-4</v>
      </c>
      <c r="Q11492" s="36">
        <f t="shared" si="1043"/>
        <v>1.7155852421803466E-2</v>
      </c>
    </row>
    <row r="11493" spans="1:17" x14ac:dyDescent="0.3">
      <c r="A11493" s="29">
        <v>2860002</v>
      </c>
      <c r="B11493" s="1">
        <v>133</v>
      </c>
      <c r="C11493" s="1" t="s">
        <v>17</v>
      </c>
      <c r="D11493" s="1" t="s">
        <v>89</v>
      </c>
      <c r="E11493" s="1" t="s">
        <v>54</v>
      </c>
      <c r="F11493" s="47">
        <v>714</v>
      </c>
      <c r="G11493" s="34">
        <v>1001.1</v>
      </c>
      <c r="H11493" s="1" t="s">
        <v>218</v>
      </c>
      <c r="I11493" s="34">
        <v>1.1069499999999999E-2</v>
      </c>
      <c r="J11493" s="34">
        <v>539.18566999999996</v>
      </c>
      <c r="K11493" s="35" t="str">
        <f t="shared" si="1039"/>
        <v>Kampina &amp; Oisterwijkse Vennen_L4030</v>
      </c>
      <c r="L11493" s="36">
        <f>VLOOKUP(D11493,DATA!A:F,5,FALSE)</f>
        <v>1.0986712608830001E-2</v>
      </c>
      <c r="M11493" s="37">
        <f>VLOOKUP(D11493,DATA!A:F,6,FALSE)</f>
        <v>982</v>
      </c>
      <c r="N11493" s="36">
        <f t="shared" si="1040"/>
        <v>55.226988276088925</v>
      </c>
      <c r="O11493" s="36">
        <f t="shared" si="1041"/>
        <v>55.229995464761004</v>
      </c>
      <c r="P11493" s="36">
        <f t="shared" si="1042"/>
        <v>3.007188672079053E-3</v>
      </c>
      <c r="Q11493" s="36">
        <f t="shared" si="1043"/>
        <v>1.6214330389713545E-2</v>
      </c>
    </row>
    <row r="11494" spans="1:17" x14ac:dyDescent="0.3">
      <c r="A11494" s="29">
        <v>2860003</v>
      </c>
      <c r="B11494" s="1">
        <v>133</v>
      </c>
      <c r="C11494" s="1" t="s">
        <v>17</v>
      </c>
      <c r="D11494" s="1" t="s">
        <v>53</v>
      </c>
      <c r="E11494" s="1" t="s">
        <v>54</v>
      </c>
      <c r="F11494" s="47">
        <v>714</v>
      </c>
      <c r="G11494" s="34">
        <v>1037.8800000000001</v>
      </c>
      <c r="H11494" s="1" t="s">
        <v>218</v>
      </c>
      <c r="I11494" s="34">
        <v>1.18789E-2</v>
      </c>
      <c r="J11494" s="34">
        <v>427.66744999999997</v>
      </c>
      <c r="K11494" s="35" t="str">
        <f t="shared" si="1039"/>
        <v>Kampina &amp; Oisterwijkse Vennen_H4030</v>
      </c>
      <c r="L11494" s="36">
        <f>VLOOKUP(D11494,DATA!A:F,5,FALSE)</f>
        <v>1.0986712608830001E-2</v>
      </c>
      <c r="M11494" s="37">
        <f>VLOOKUP(D11494,DATA!A:F,6,FALSE)</f>
        <v>982</v>
      </c>
      <c r="N11494" s="36">
        <f t="shared" si="1040"/>
        <v>64.883847512506662</v>
      </c>
      <c r="O11494" s="36">
        <f t="shared" si="1041"/>
        <v>64.886821088728098</v>
      </c>
      <c r="P11494" s="36">
        <f t="shared" si="1042"/>
        <v>2.9735762214357919E-3</v>
      </c>
      <c r="Q11494" s="36">
        <f t="shared" si="1043"/>
        <v>1.2717017600020803E-2</v>
      </c>
    </row>
    <row r="11495" spans="1:17" x14ac:dyDescent="0.3">
      <c r="A11495" s="29">
        <v>2860003</v>
      </c>
      <c r="B11495" s="1">
        <v>133</v>
      </c>
      <c r="C11495" s="1" t="s">
        <v>17</v>
      </c>
      <c r="D11495" s="1" t="s">
        <v>51</v>
      </c>
      <c r="E11495" s="1" t="s">
        <v>52</v>
      </c>
      <c r="F11495" s="47">
        <v>1000</v>
      </c>
      <c r="G11495" s="34">
        <v>1037.8800000000001</v>
      </c>
      <c r="H11495" s="1" t="s">
        <v>218</v>
      </c>
      <c r="I11495" s="34">
        <v>1.18789E-2</v>
      </c>
      <c r="J11495" s="34">
        <v>405.44150000000002</v>
      </c>
      <c r="K11495" s="35" t="str">
        <f t="shared" si="1039"/>
        <v>Kampina &amp; Oisterwijkse Vennen_Lg09</v>
      </c>
      <c r="L11495" s="36">
        <f>VLOOKUP(D11495,DATA!A:F,5,FALSE)</f>
        <v>8.4126827976184013E-3</v>
      </c>
      <c r="M11495" s="37">
        <f>VLOOKUP(D11495,DATA!A:F,6,FALSE)</f>
        <v>1350</v>
      </c>
      <c r="N11495" s="36">
        <f t="shared" si="1040"/>
        <v>6.7498426350681235</v>
      </c>
      <c r="O11495" s="36">
        <f t="shared" si="1041"/>
        <v>6.7504716670581306</v>
      </c>
      <c r="P11495" s="36">
        <f t="shared" si="1042"/>
        <v>6.2903199000707843E-4</v>
      </c>
      <c r="Q11495" s="36">
        <f t="shared" si="1043"/>
        <v>2.5503567357645488E-3</v>
      </c>
    </row>
    <row r="11496" spans="1:17" x14ac:dyDescent="0.3">
      <c r="A11496" s="29">
        <v>2860003</v>
      </c>
      <c r="B11496" s="1">
        <v>133</v>
      </c>
      <c r="C11496" s="1" t="s">
        <v>17</v>
      </c>
      <c r="D11496" s="1" t="s">
        <v>89</v>
      </c>
      <c r="E11496" s="1" t="s">
        <v>54</v>
      </c>
      <c r="F11496" s="47">
        <v>714</v>
      </c>
      <c r="G11496" s="34">
        <v>1037.8800000000001</v>
      </c>
      <c r="H11496" s="1" t="s">
        <v>218</v>
      </c>
      <c r="I11496" s="34">
        <v>1.18789E-2</v>
      </c>
      <c r="J11496" s="34">
        <v>9074.8529999999992</v>
      </c>
      <c r="K11496" s="35" t="str">
        <f t="shared" si="1039"/>
        <v>Kampina &amp; Oisterwijkse Vennen_L4030</v>
      </c>
      <c r="L11496" s="36">
        <f>VLOOKUP(D11496,DATA!A:F,5,FALSE)</f>
        <v>1.0986712608830001E-2</v>
      </c>
      <c r="M11496" s="37">
        <f>VLOOKUP(D11496,DATA!A:F,6,FALSE)</f>
        <v>982</v>
      </c>
      <c r="N11496" s="36">
        <f t="shared" si="1040"/>
        <v>64.883847512506662</v>
      </c>
      <c r="O11496" s="36">
        <f t="shared" si="1041"/>
        <v>64.886821088728098</v>
      </c>
      <c r="P11496" s="36">
        <f t="shared" si="1042"/>
        <v>2.9735762214357919E-3</v>
      </c>
      <c r="Q11496" s="36">
        <f t="shared" si="1043"/>
        <v>0.26984767093825257</v>
      </c>
    </row>
    <row r="11497" spans="1:17" x14ac:dyDescent="0.3">
      <c r="A11497" s="29">
        <v>2860004</v>
      </c>
      <c r="B11497" s="1">
        <v>133</v>
      </c>
      <c r="C11497" s="1" t="s">
        <v>17</v>
      </c>
      <c r="D11497" s="1" t="s">
        <v>89</v>
      </c>
      <c r="E11497" s="1" t="s">
        <v>54</v>
      </c>
      <c r="F11497" s="47">
        <v>714</v>
      </c>
      <c r="G11497" s="34">
        <v>1415.76</v>
      </c>
      <c r="H11497" s="1" t="s">
        <v>218</v>
      </c>
      <c r="I11497" s="34">
        <v>1.67951E-2</v>
      </c>
      <c r="J11497" s="34">
        <v>2771.7941999999998</v>
      </c>
      <c r="K11497" s="35" t="str">
        <f t="shared" si="1039"/>
        <v>Kampina &amp; Oisterwijkse Vennen_L4030</v>
      </c>
      <c r="L11497" s="36">
        <f>VLOOKUP(D11497,DATA!A:F,5,FALSE)</f>
        <v>1.0986712608830001E-2</v>
      </c>
      <c r="M11497" s="37">
        <f>VLOOKUP(D11497,DATA!A:F,6,FALSE)</f>
        <v>982</v>
      </c>
      <c r="N11497" s="36">
        <f t="shared" si="1040"/>
        <v>99.155413406314722</v>
      </c>
      <c r="O11497" s="36">
        <f t="shared" si="1041"/>
        <v>99.15556792164702</v>
      </c>
      <c r="P11497" s="36">
        <f t="shared" si="1042"/>
        <v>1.5451533229793313E-4</v>
      </c>
      <c r="Q11497" s="36">
        <f t="shared" si="1043"/>
        <v>4.2828470187448366E-3</v>
      </c>
    </row>
    <row r="11498" spans="1:17" x14ac:dyDescent="0.3">
      <c r="A11498" s="29">
        <v>2861499</v>
      </c>
      <c r="B11498" s="1">
        <v>133</v>
      </c>
      <c r="C11498" s="1" t="s">
        <v>17</v>
      </c>
      <c r="D11498" s="1" t="s">
        <v>70</v>
      </c>
      <c r="E11498" s="1" t="s">
        <v>71</v>
      </c>
      <c r="F11498" s="47">
        <v>1071</v>
      </c>
      <c r="G11498" s="34">
        <v>1333.17</v>
      </c>
      <c r="H11498" s="1" t="s">
        <v>218</v>
      </c>
      <c r="I11498" s="34">
        <v>7.8747000000000001E-3</v>
      </c>
      <c r="J11498" s="34">
        <v>1941.3396</v>
      </c>
      <c r="K11498" s="35" t="str">
        <f t="shared" si="1039"/>
        <v>Kampina &amp; Oisterwijkse Vennen_H9120</v>
      </c>
      <c r="L11498" s="36">
        <f>VLOOKUP(D11498,DATA!A:F,5,FALSE)</f>
        <v>1.3726988247862192E-2</v>
      </c>
      <c r="M11498" s="37">
        <f>VLOOKUP(D11498,DATA!A:F,6,FALSE)</f>
        <v>1285.5</v>
      </c>
      <c r="N11498" s="36">
        <f t="shared" si="1040"/>
        <v>65.799354942926229</v>
      </c>
      <c r="O11498" s="36">
        <f t="shared" si="1041"/>
        <v>65.801787470631936</v>
      </c>
      <c r="P11498" s="36">
        <f t="shared" si="1042"/>
        <v>2.4325277057073436E-3</v>
      </c>
      <c r="Q11498" s="36">
        <f t="shared" si="1043"/>
        <v>4.722362363186812E-2</v>
      </c>
    </row>
    <row r="11499" spans="1:17" x14ac:dyDescent="0.3">
      <c r="A11499" s="30">
        <v>2861505</v>
      </c>
      <c r="B11499" s="14">
        <v>133</v>
      </c>
      <c r="C11499" s="14" t="s">
        <v>17</v>
      </c>
      <c r="D11499" s="14" t="s">
        <v>88</v>
      </c>
      <c r="E11499" s="14" t="s">
        <v>56</v>
      </c>
      <c r="F11499" s="48">
        <v>500</v>
      </c>
      <c r="G11499" s="38">
        <v>1620.06</v>
      </c>
      <c r="H11499" s="14" t="s">
        <v>218</v>
      </c>
      <c r="I11499" s="38">
        <v>1.1846300000000001E-2</v>
      </c>
      <c r="J11499" s="38">
        <v>3797.4097000000002</v>
      </c>
      <c r="K11499" s="39" t="str">
        <f t="shared" si="1039"/>
        <v>Kampina &amp; Oisterwijkse Vennen_ZGH3130</v>
      </c>
      <c r="L11499" s="40">
        <f>VLOOKUP(D11499,DATA!A:F,5,FALSE)</f>
        <v>0</v>
      </c>
      <c r="M11499" s="41">
        <f>VLOOKUP(D11499,DATA!A:F,6,FALSE)</f>
        <v>3.5</v>
      </c>
      <c r="N11499" s="40">
        <f t="shared" si="1040"/>
        <v>50</v>
      </c>
      <c r="O11499" s="40">
        <f t="shared" si="1041"/>
        <v>50</v>
      </c>
      <c r="P11499" s="40">
        <f t="shared" ref="P11499:P11502" si="1046">J11499/10000*I11499</f>
        <v>4.4985254529110001E-3</v>
      </c>
      <c r="Q11499" s="40">
        <f t="shared" ref="Q11499:Q11502" si="1047">IF(AND(H11499&lt;&gt;"below",I11499&gt;=0.005),M11499*P11499,0)</f>
        <v>1.5744839085188499E-2</v>
      </c>
    </row>
    <row r="11500" spans="1:17" x14ac:dyDescent="0.3">
      <c r="A11500" s="30">
        <v>2861506</v>
      </c>
      <c r="B11500" s="14">
        <v>133</v>
      </c>
      <c r="C11500" s="14" t="s">
        <v>17</v>
      </c>
      <c r="D11500" s="14" t="s">
        <v>88</v>
      </c>
      <c r="E11500" s="14" t="s">
        <v>56</v>
      </c>
      <c r="F11500" s="48">
        <v>500</v>
      </c>
      <c r="G11500" s="38">
        <v>1150.4000000000001</v>
      </c>
      <c r="H11500" s="14" t="s">
        <v>218</v>
      </c>
      <c r="I11500" s="38">
        <v>7.7089000000000003E-3</v>
      </c>
      <c r="J11500" s="38">
        <v>9920.17</v>
      </c>
      <c r="K11500" s="39" t="str">
        <f t="shared" si="1039"/>
        <v>Kampina &amp; Oisterwijkse Vennen_ZGH3130</v>
      </c>
      <c r="L11500" s="40">
        <f>VLOOKUP(D11500,DATA!A:F,5,FALSE)</f>
        <v>0</v>
      </c>
      <c r="M11500" s="41">
        <f>VLOOKUP(D11500,DATA!A:F,6,FALSE)</f>
        <v>3.5</v>
      </c>
      <c r="N11500" s="40">
        <f t="shared" si="1040"/>
        <v>50</v>
      </c>
      <c r="O11500" s="40">
        <f t="shared" si="1041"/>
        <v>50</v>
      </c>
      <c r="P11500" s="40">
        <f t="shared" si="1046"/>
        <v>7.6473598513000004E-3</v>
      </c>
      <c r="Q11500" s="40">
        <f t="shared" si="1047"/>
        <v>2.676575947955E-2</v>
      </c>
    </row>
    <row r="11501" spans="1:17" x14ac:dyDescent="0.3">
      <c r="A11501" s="30">
        <v>2861507</v>
      </c>
      <c r="B11501" s="14">
        <v>133</v>
      </c>
      <c r="C11501" s="14" t="s">
        <v>17</v>
      </c>
      <c r="D11501" s="14" t="s">
        <v>55</v>
      </c>
      <c r="E11501" s="14" t="s">
        <v>56</v>
      </c>
      <c r="F11501" s="48">
        <v>500</v>
      </c>
      <c r="G11501" s="38">
        <v>1263.8</v>
      </c>
      <c r="H11501" s="14" t="s">
        <v>218</v>
      </c>
      <c r="I11501" s="38">
        <v>8.8707000000000005E-3</v>
      </c>
      <c r="J11501" s="38">
        <v>1550.5164</v>
      </c>
      <c r="K11501" s="39" t="str">
        <f t="shared" si="1039"/>
        <v>Kampina &amp; Oisterwijkse Vennen_H3130</v>
      </c>
      <c r="L11501" s="40">
        <f>VLOOKUP(D11501,DATA!A:F,5,FALSE)</f>
        <v>0</v>
      </c>
      <c r="M11501" s="41">
        <f>VLOOKUP(D11501,DATA!A:F,6,FALSE)</f>
        <v>3.5</v>
      </c>
      <c r="N11501" s="40">
        <f t="shared" si="1040"/>
        <v>50</v>
      </c>
      <c r="O11501" s="40">
        <f t="shared" si="1041"/>
        <v>50</v>
      </c>
      <c r="P11501" s="40">
        <f t="shared" si="1046"/>
        <v>1.3754165829479999E-3</v>
      </c>
      <c r="Q11501" s="40">
        <f t="shared" si="1047"/>
        <v>4.8139580403179999E-3</v>
      </c>
    </row>
    <row r="11502" spans="1:17" x14ac:dyDescent="0.3">
      <c r="A11502" s="30">
        <v>2861507</v>
      </c>
      <c r="B11502" s="14">
        <v>133</v>
      </c>
      <c r="C11502" s="14" t="s">
        <v>17</v>
      </c>
      <c r="D11502" s="14" t="s">
        <v>88</v>
      </c>
      <c r="E11502" s="14" t="s">
        <v>56</v>
      </c>
      <c r="F11502" s="48">
        <v>500</v>
      </c>
      <c r="G11502" s="38">
        <v>1263.8</v>
      </c>
      <c r="H11502" s="14" t="s">
        <v>218</v>
      </c>
      <c r="I11502" s="38">
        <v>8.8707000000000005E-3</v>
      </c>
      <c r="J11502" s="38">
        <v>1371.4474</v>
      </c>
      <c r="K11502" s="39" t="str">
        <f t="shared" si="1039"/>
        <v>Kampina &amp; Oisterwijkse Vennen_ZGH3130</v>
      </c>
      <c r="L11502" s="40">
        <f>VLOOKUP(D11502,DATA!A:F,5,FALSE)</f>
        <v>0</v>
      </c>
      <c r="M11502" s="41">
        <f>VLOOKUP(D11502,DATA!A:F,6,FALSE)</f>
        <v>3.5</v>
      </c>
      <c r="N11502" s="40">
        <f t="shared" si="1040"/>
        <v>50</v>
      </c>
      <c r="O11502" s="40">
        <f t="shared" si="1041"/>
        <v>50</v>
      </c>
      <c r="P11502" s="40">
        <f t="shared" si="1046"/>
        <v>1.2165698451180001E-3</v>
      </c>
      <c r="Q11502" s="40">
        <f t="shared" si="1047"/>
        <v>4.2579944579130002E-3</v>
      </c>
    </row>
    <row r="11503" spans="1:17" x14ac:dyDescent="0.3">
      <c r="A11503" s="29">
        <v>2861507</v>
      </c>
      <c r="B11503" s="1">
        <v>133</v>
      </c>
      <c r="C11503" s="1" t="s">
        <v>17</v>
      </c>
      <c r="D11503" s="1" t="s">
        <v>57</v>
      </c>
      <c r="E11503" s="1" t="s">
        <v>58</v>
      </c>
      <c r="F11503" s="47">
        <v>714</v>
      </c>
      <c r="G11503" s="34">
        <v>1263.8</v>
      </c>
      <c r="H11503" s="1" t="s">
        <v>218</v>
      </c>
      <c r="I11503" s="34">
        <v>8.8707000000000005E-3</v>
      </c>
      <c r="J11503" s="34">
        <v>15.565511000000001</v>
      </c>
      <c r="K11503" s="35" t="str">
        <f t="shared" si="1039"/>
        <v>Kampina &amp; Oisterwijkse Vennen_H3160</v>
      </c>
      <c r="L11503" s="36">
        <f>VLOOKUP(D11503,DATA!A:F,5,FALSE)</f>
        <v>1.0986712608830001E-2</v>
      </c>
      <c r="M11503" s="37">
        <f>VLOOKUP(D11503,DATA!A:F,6,FALSE)</f>
        <v>982</v>
      </c>
      <c r="N11503" s="36">
        <f t="shared" si="1040"/>
        <v>95.672974943638152</v>
      </c>
      <c r="O11503" s="36">
        <f t="shared" si="1041"/>
        <v>95.673378389266006</v>
      </c>
      <c r="P11503" s="36">
        <f t="shared" si="1042"/>
        <v>4.0344562785321614E-4</v>
      </c>
      <c r="Q11503" s="36">
        <f t="shared" si="1043"/>
        <v>6.279837358251142E-5</v>
      </c>
    </row>
    <row r="11504" spans="1:17" x14ac:dyDescent="0.3">
      <c r="A11504" s="30">
        <v>2861508</v>
      </c>
      <c r="B11504" s="14">
        <v>133</v>
      </c>
      <c r="C11504" s="14" t="s">
        <v>17</v>
      </c>
      <c r="D11504" s="14" t="s">
        <v>55</v>
      </c>
      <c r="E11504" s="14" t="s">
        <v>56</v>
      </c>
      <c r="F11504" s="48">
        <v>500</v>
      </c>
      <c r="G11504" s="38">
        <v>1469.78</v>
      </c>
      <c r="H11504" s="14" t="s">
        <v>218</v>
      </c>
      <c r="I11504" s="38">
        <v>1.0561900000000001E-2</v>
      </c>
      <c r="J11504" s="38">
        <v>1072.2336</v>
      </c>
      <c r="K11504" s="39" t="str">
        <f t="shared" si="1039"/>
        <v>Kampina &amp; Oisterwijkse Vennen_H3130</v>
      </c>
      <c r="L11504" s="40">
        <f>VLOOKUP(D11504,DATA!A:F,5,FALSE)</f>
        <v>0</v>
      </c>
      <c r="M11504" s="41">
        <f>VLOOKUP(D11504,DATA!A:F,6,FALSE)</f>
        <v>3.5</v>
      </c>
      <c r="N11504" s="40">
        <f t="shared" si="1040"/>
        <v>50</v>
      </c>
      <c r="O11504" s="40">
        <f t="shared" si="1041"/>
        <v>50</v>
      </c>
      <c r="P11504" s="40">
        <f>J11504/10000*I11504</f>
        <v>1.1324824059840001E-3</v>
      </c>
      <c r="Q11504" s="40">
        <f>IF(AND(H11504&lt;&gt;"below",I11504&gt;=0.005),M11504*P11504,0)</f>
        <v>3.9636884209440001E-3</v>
      </c>
    </row>
    <row r="11505" spans="1:17" x14ac:dyDescent="0.3">
      <c r="A11505" s="29">
        <v>2861508</v>
      </c>
      <c r="B11505" s="1">
        <v>133</v>
      </c>
      <c r="C11505" s="1" t="s">
        <v>17</v>
      </c>
      <c r="D11505" s="1" t="s">
        <v>57</v>
      </c>
      <c r="E11505" s="1" t="s">
        <v>58</v>
      </c>
      <c r="F11505" s="47">
        <v>714</v>
      </c>
      <c r="G11505" s="34">
        <v>1469.78</v>
      </c>
      <c r="H11505" s="1" t="s">
        <v>218</v>
      </c>
      <c r="I11505" s="34">
        <v>1.0561900000000001E-2</v>
      </c>
      <c r="J11505" s="34">
        <v>2761.4987999999998</v>
      </c>
      <c r="K11505" s="35" t="str">
        <f t="shared" si="1039"/>
        <v>Kampina &amp; Oisterwijkse Vennen_H3160</v>
      </c>
      <c r="L11505" s="36">
        <f>VLOOKUP(D11505,DATA!A:F,5,FALSE)</f>
        <v>1.0986712608830001E-2</v>
      </c>
      <c r="M11505" s="37">
        <f>VLOOKUP(D11505,DATA!A:F,6,FALSE)</f>
        <v>982</v>
      </c>
      <c r="N11505" s="36">
        <f t="shared" si="1040"/>
        <v>99.531688965792114</v>
      </c>
      <c r="O11505" s="36">
        <f t="shared" si="1041"/>
        <v>99.53174305126339</v>
      </c>
      <c r="P11505" s="36">
        <f t="shared" si="1042"/>
        <v>5.4085471276721364E-5</v>
      </c>
      <c r="Q11505" s="36">
        <f t="shared" si="1043"/>
        <v>1.493569640281005E-3</v>
      </c>
    </row>
    <row r="11506" spans="1:17" x14ac:dyDescent="0.3">
      <c r="A11506" s="29">
        <v>2861519</v>
      </c>
      <c r="B11506" s="1">
        <v>133</v>
      </c>
      <c r="C11506" s="1" t="s">
        <v>17</v>
      </c>
      <c r="D11506" s="1" t="s">
        <v>28</v>
      </c>
      <c r="E11506" s="1" t="s">
        <v>29</v>
      </c>
      <c r="F11506" s="47">
        <v>1786</v>
      </c>
      <c r="G11506" s="34">
        <v>1912.31</v>
      </c>
      <c r="H11506" s="1" t="s">
        <v>218</v>
      </c>
      <c r="I11506" s="34">
        <v>1.6886000000000002E-2</v>
      </c>
      <c r="J11506" s="34">
        <v>34.751747000000002</v>
      </c>
      <c r="K11506" s="35" t="str">
        <f t="shared" si="1039"/>
        <v>Kampina &amp; Oisterwijkse Vennen_H91D0</v>
      </c>
      <c r="L11506" s="36">
        <f>VLOOKUP(D11506,DATA!A:F,5,FALSE)</f>
        <v>6.9280917156857415E-3</v>
      </c>
      <c r="M11506" s="37">
        <f>VLOOKUP(D11506,DATA!A:F,6,FALSE)</f>
        <v>2211</v>
      </c>
      <c r="N11506" s="36">
        <f t="shared" si="1040"/>
        <v>11.211155431985105</v>
      </c>
      <c r="O11506" s="36">
        <f t="shared" si="1041"/>
        <v>11.212320010835832</v>
      </c>
      <c r="P11506" s="36">
        <f t="shared" si="1042"/>
        <v>1.1645788507266275E-3</v>
      </c>
      <c r="Q11506" s="36">
        <f t="shared" si="1043"/>
        <v>4.0471149582002526E-4</v>
      </c>
    </row>
    <row r="11507" spans="1:17" x14ac:dyDescent="0.3">
      <c r="A11507" s="29">
        <v>2861519</v>
      </c>
      <c r="B11507" s="1">
        <v>133</v>
      </c>
      <c r="C11507" s="1" t="s">
        <v>17</v>
      </c>
      <c r="D11507" s="1" t="s">
        <v>33</v>
      </c>
      <c r="E11507" s="1" t="s">
        <v>29</v>
      </c>
      <c r="F11507" s="47">
        <v>1786</v>
      </c>
      <c r="G11507" s="34">
        <v>1912.31</v>
      </c>
      <c r="H11507" s="1" t="s">
        <v>218</v>
      </c>
      <c r="I11507" s="34">
        <v>1.6886000000000002E-2</v>
      </c>
      <c r="J11507" s="34">
        <v>3590.85475</v>
      </c>
      <c r="K11507" s="35" t="str">
        <f t="shared" si="1039"/>
        <v>Kampina &amp; Oisterwijkse Vennen_ZGH91D0</v>
      </c>
      <c r="L11507" s="36">
        <f>VLOOKUP(D11507,DATA!A:F,5,FALSE)</f>
        <v>6.9280917156857415E-3</v>
      </c>
      <c r="M11507" s="37">
        <f>VLOOKUP(D11507,DATA!A:F,6,FALSE)</f>
        <v>2211</v>
      </c>
      <c r="N11507" s="36">
        <f t="shared" si="1040"/>
        <v>11.211155431985105</v>
      </c>
      <c r="O11507" s="36">
        <f t="shared" si="1041"/>
        <v>11.212320010835832</v>
      </c>
      <c r="P11507" s="36">
        <f t="shared" si="1042"/>
        <v>1.1645788507266275E-3</v>
      </c>
      <c r="Q11507" s="36">
        <f t="shared" si="1043"/>
        <v>4.1818334978812509E-2</v>
      </c>
    </row>
    <row r="11508" spans="1:17" x14ac:dyDescent="0.3">
      <c r="A11508" s="29">
        <v>2861522</v>
      </c>
      <c r="B11508" s="1">
        <v>133</v>
      </c>
      <c r="C11508" s="1" t="s">
        <v>17</v>
      </c>
      <c r="D11508" s="1" t="s">
        <v>51</v>
      </c>
      <c r="E11508" s="1" t="s">
        <v>52</v>
      </c>
      <c r="F11508" s="47">
        <v>1000</v>
      </c>
      <c r="G11508" s="34">
        <v>1300.67</v>
      </c>
      <c r="H11508" s="1" t="s">
        <v>218</v>
      </c>
      <c r="I11508" s="34">
        <v>1.1667800000000001E-2</v>
      </c>
      <c r="J11508" s="34">
        <v>276.08483999999999</v>
      </c>
      <c r="K11508" s="35" t="str">
        <f t="shared" si="1039"/>
        <v>Kampina &amp; Oisterwijkse Vennen_Lg09</v>
      </c>
      <c r="L11508" s="36">
        <f>VLOOKUP(D11508,DATA!A:F,5,FALSE)</f>
        <v>8.4126827976184013E-3</v>
      </c>
      <c r="M11508" s="37">
        <f>VLOOKUP(D11508,DATA!A:F,6,FALSE)</f>
        <v>1350</v>
      </c>
      <c r="N11508" s="36">
        <f t="shared" si="1040"/>
        <v>39.771438784364456</v>
      </c>
      <c r="O11508" s="36">
        <f t="shared" si="1041"/>
        <v>39.773790049700573</v>
      </c>
      <c r="P11508" s="36">
        <f t="shared" si="1042"/>
        <v>2.3512653361166258E-3</v>
      </c>
      <c r="Q11508" s="36">
        <f t="shared" si="1043"/>
        <v>6.4914871411930484E-3</v>
      </c>
    </row>
    <row r="11509" spans="1:17" x14ac:dyDescent="0.3">
      <c r="A11509" s="29">
        <v>2861522</v>
      </c>
      <c r="B11509" s="1">
        <v>133</v>
      </c>
      <c r="C11509" s="1" t="s">
        <v>17</v>
      </c>
      <c r="D11509" s="1" t="s">
        <v>89</v>
      </c>
      <c r="E11509" s="1" t="s">
        <v>54</v>
      </c>
      <c r="F11509" s="47">
        <v>714</v>
      </c>
      <c r="G11509" s="34">
        <v>1300.67</v>
      </c>
      <c r="H11509" s="1" t="s">
        <v>218</v>
      </c>
      <c r="I11509" s="34">
        <v>1.1667800000000001E-2</v>
      </c>
      <c r="J11509" s="34">
        <v>769.12585000000001</v>
      </c>
      <c r="K11509" s="35" t="str">
        <f t="shared" si="1039"/>
        <v>Kampina &amp; Oisterwijkse Vennen_L4030</v>
      </c>
      <c r="L11509" s="36">
        <f>VLOOKUP(D11509,DATA!A:F,5,FALSE)</f>
        <v>1.0986712608830001E-2</v>
      </c>
      <c r="M11509" s="37">
        <f>VLOOKUP(D11509,DATA!A:F,6,FALSE)</f>
        <v>982</v>
      </c>
      <c r="N11509" s="36">
        <f t="shared" si="1040"/>
        <v>97.072006628034117</v>
      </c>
      <c r="O11509" s="36">
        <f t="shared" si="1041"/>
        <v>97.07237095778018</v>
      </c>
      <c r="P11509" s="36">
        <f t="shared" si="1042"/>
        <v>3.6432974606270818E-4</v>
      </c>
      <c r="Q11509" s="36">
        <f t="shared" si="1043"/>
        <v>2.8021542562076457E-3</v>
      </c>
    </row>
    <row r="11510" spans="1:17" x14ac:dyDescent="0.3">
      <c r="A11510" s="29">
        <v>2861523</v>
      </c>
      <c r="B11510" s="1">
        <v>133</v>
      </c>
      <c r="C11510" s="1" t="s">
        <v>17</v>
      </c>
      <c r="D11510" s="1" t="s">
        <v>57</v>
      </c>
      <c r="E11510" s="1" t="s">
        <v>58</v>
      </c>
      <c r="F11510" s="47">
        <v>714</v>
      </c>
      <c r="G11510" s="34">
        <v>1024.93</v>
      </c>
      <c r="H11510" s="1" t="s">
        <v>218</v>
      </c>
      <c r="I11510" s="34">
        <v>9.6734000000000004E-3</v>
      </c>
      <c r="J11510" s="34">
        <v>2815.2192</v>
      </c>
      <c r="K11510" s="35" t="str">
        <f t="shared" si="1039"/>
        <v>Kampina &amp; Oisterwijkse Vennen_H3160</v>
      </c>
      <c r="L11510" s="36">
        <f>VLOOKUP(D11510,DATA!A:F,5,FALSE)</f>
        <v>1.0986712608830001E-2</v>
      </c>
      <c r="M11510" s="37">
        <f>VLOOKUP(D11510,DATA!A:F,6,FALSE)</f>
        <v>982</v>
      </c>
      <c r="N11510" s="36">
        <f t="shared" si="1040"/>
        <v>61.577647960518341</v>
      </c>
      <c r="O11510" s="36">
        <f t="shared" si="1041"/>
        <v>61.580162442974796</v>
      </c>
      <c r="P11510" s="36">
        <f t="shared" si="1042"/>
        <v>2.514482456454914E-3</v>
      </c>
      <c r="Q11510" s="36">
        <f t="shared" si="1043"/>
        <v>7.0788192894750385E-2</v>
      </c>
    </row>
    <row r="11511" spans="1:17" x14ac:dyDescent="0.3">
      <c r="A11511" s="29">
        <v>2861523</v>
      </c>
      <c r="B11511" s="1">
        <v>133</v>
      </c>
      <c r="C11511" s="1" t="s">
        <v>17</v>
      </c>
      <c r="D11511" s="1" t="s">
        <v>89</v>
      </c>
      <c r="E11511" s="1" t="s">
        <v>54</v>
      </c>
      <c r="F11511" s="47">
        <v>714</v>
      </c>
      <c r="G11511" s="34">
        <v>1024.93</v>
      </c>
      <c r="H11511" s="1" t="s">
        <v>218</v>
      </c>
      <c r="I11511" s="34">
        <v>9.6734000000000004E-3</v>
      </c>
      <c r="J11511" s="34">
        <v>7184.7809999999999</v>
      </c>
      <c r="K11511" s="35" t="str">
        <f t="shared" si="1039"/>
        <v>Kampina &amp; Oisterwijkse Vennen_L4030</v>
      </c>
      <c r="L11511" s="36">
        <f>VLOOKUP(D11511,DATA!A:F,5,FALSE)</f>
        <v>1.0986712608830001E-2</v>
      </c>
      <c r="M11511" s="37">
        <f>VLOOKUP(D11511,DATA!A:F,6,FALSE)</f>
        <v>982</v>
      </c>
      <c r="N11511" s="36">
        <f t="shared" si="1040"/>
        <v>61.577647960518341</v>
      </c>
      <c r="O11511" s="36">
        <f t="shared" si="1041"/>
        <v>61.580162442974796</v>
      </c>
      <c r="P11511" s="36">
        <f t="shared" si="1042"/>
        <v>2.514482456454914E-3</v>
      </c>
      <c r="Q11511" s="36">
        <f t="shared" si="1043"/>
        <v>0.18066005777970592</v>
      </c>
    </row>
    <row r="11512" spans="1:17" x14ac:dyDescent="0.3">
      <c r="A11512" s="29">
        <v>2861524</v>
      </c>
      <c r="B11512" s="1">
        <v>133</v>
      </c>
      <c r="C11512" s="1" t="s">
        <v>17</v>
      </c>
      <c r="D11512" s="1" t="s">
        <v>89</v>
      </c>
      <c r="E11512" s="1" t="s">
        <v>54</v>
      </c>
      <c r="F11512" s="47">
        <v>714</v>
      </c>
      <c r="G11512" s="34">
        <v>1000.67</v>
      </c>
      <c r="H11512" s="1" t="s">
        <v>218</v>
      </c>
      <c r="I11512" s="34">
        <v>9.5765999999999993E-3</v>
      </c>
      <c r="J11512" s="34">
        <v>8890.6260000000002</v>
      </c>
      <c r="K11512" s="35" t="str">
        <f t="shared" si="1039"/>
        <v>Kampina &amp; Oisterwijkse Vennen_L4030</v>
      </c>
      <c r="L11512" s="36">
        <f>VLOOKUP(D11512,DATA!A:F,5,FALSE)</f>
        <v>1.0986712608830001E-2</v>
      </c>
      <c r="M11512" s="37">
        <f>VLOOKUP(D11512,DATA!A:F,6,FALSE)</f>
        <v>982</v>
      </c>
      <c r="N11512" s="36">
        <f t="shared" si="1040"/>
        <v>55.110143220887188</v>
      </c>
      <c r="O11512" s="36">
        <f t="shared" si="1041"/>
        <v>55.112746115211145</v>
      </c>
      <c r="P11512" s="36">
        <f t="shared" si="1042"/>
        <v>2.6028943239566615E-3</v>
      </c>
      <c r="Q11512" s="36">
        <f t="shared" si="1043"/>
        <v>0.23141359951821516</v>
      </c>
    </row>
    <row r="11513" spans="1:17" x14ac:dyDescent="0.3">
      <c r="A11513" s="29">
        <v>2861525</v>
      </c>
      <c r="B11513" s="1">
        <v>133</v>
      </c>
      <c r="C11513" s="1" t="s">
        <v>17</v>
      </c>
      <c r="D11513" s="1" t="s">
        <v>53</v>
      </c>
      <c r="E11513" s="1" t="s">
        <v>54</v>
      </c>
      <c r="F11513" s="47">
        <v>714</v>
      </c>
      <c r="G11513" s="34">
        <v>1003.27</v>
      </c>
      <c r="H11513" s="1" t="s">
        <v>218</v>
      </c>
      <c r="I11513" s="34">
        <v>9.9507999999999992E-3</v>
      </c>
      <c r="J11513" s="34">
        <v>9877.4449999999997</v>
      </c>
      <c r="K11513" s="35" t="str">
        <f t="shared" si="1039"/>
        <v>Kampina &amp; Oisterwijkse Vennen_H4030</v>
      </c>
      <c r="L11513" s="36">
        <f>VLOOKUP(D11513,DATA!A:F,5,FALSE)</f>
        <v>1.0986712608830001E-2</v>
      </c>
      <c r="M11513" s="37">
        <f>VLOOKUP(D11513,DATA!A:F,6,FALSE)</f>
        <v>982</v>
      </c>
      <c r="N11513" s="36">
        <f t="shared" si="1040"/>
        <v>55.815742115755711</v>
      </c>
      <c r="O11513" s="36">
        <f t="shared" si="1041"/>
        <v>55.818438285733997</v>
      </c>
      <c r="P11513" s="36">
        <f t="shared" si="1042"/>
        <v>2.6961699782859228E-3</v>
      </c>
      <c r="Q11513" s="36">
        <f t="shared" si="1043"/>
        <v>0.26631270671170393</v>
      </c>
    </row>
    <row r="11514" spans="1:17" x14ac:dyDescent="0.3">
      <c r="A11514" s="29">
        <v>2861525</v>
      </c>
      <c r="B11514" s="1">
        <v>133</v>
      </c>
      <c r="C11514" s="1" t="s">
        <v>17</v>
      </c>
      <c r="D11514" s="1" t="s">
        <v>89</v>
      </c>
      <c r="E11514" s="1" t="s">
        <v>54</v>
      </c>
      <c r="F11514" s="47">
        <v>714</v>
      </c>
      <c r="G11514" s="34">
        <v>1003.27</v>
      </c>
      <c r="H11514" s="1" t="s">
        <v>218</v>
      </c>
      <c r="I11514" s="34">
        <v>9.9507999999999992E-3</v>
      </c>
      <c r="J11514" s="34">
        <v>6.4211609999999997</v>
      </c>
      <c r="K11514" s="35" t="str">
        <f t="shared" si="1039"/>
        <v>Kampina &amp; Oisterwijkse Vennen_L4030</v>
      </c>
      <c r="L11514" s="36">
        <f>VLOOKUP(D11514,DATA!A:F,5,FALSE)</f>
        <v>1.0986712608830001E-2</v>
      </c>
      <c r="M11514" s="37">
        <f>VLOOKUP(D11514,DATA!A:F,6,FALSE)</f>
        <v>982</v>
      </c>
      <c r="N11514" s="36">
        <f t="shared" si="1040"/>
        <v>55.815742115755711</v>
      </c>
      <c r="O11514" s="36">
        <f t="shared" si="1041"/>
        <v>55.818438285733997</v>
      </c>
      <c r="P11514" s="36">
        <f t="shared" si="1042"/>
        <v>2.6961699782859228E-3</v>
      </c>
      <c r="Q11514" s="36">
        <f t="shared" si="1043"/>
        <v>1.7312541513940413E-4</v>
      </c>
    </row>
    <row r="11515" spans="1:17" x14ac:dyDescent="0.3">
      <c r="A11515" s="29">
        <v>2861526</v>
      </c>
      <c r="B11515" s="1">
        <v>133</v>
      </c>
      <c r="C11515" s="1" t="s">
        <v>17</v>
      </c>
      <c r="D11515" s="1" t="s">
        <v>53</v>
      </c>
      <c r="E11515" s="1" t="s">
        <v>54</v>
      </c>
      <c r="F11515" s="47">
        <v>714</v>
      </c>
      <c r="G11515" s="34">
        <v>1030.27</v>
      </c>
      <c r="H11515" s="1" t="s">
        <v>218</v>
      </c>
      <c r="I11515" s="34">
        <v>1.0548699999999999E-2</v>
      </c>
      <c r="J11515" s="34">
        <v>10000</v>
      </c>
      <c r="K11515" s="35" t="str">
        <f t="shared" si="1039"/>
        <v>Kampina &amp; Oisterwijkse Vennen_H4030</v>
      </c>
      <c r="L11515" s="36">
        <f>VLOOKUP(D11515,DATA!A:F,5,FALSE)</f>
        <v>1.0986712608830001E-2</v>
      </c>
      <c r="M11515" s="37">
        <f>VLOOKUP(D11515,DATA!A:F,6,FALSE)</f>
        <v>982</v>
      </c>
      <c r="N11515" s="36">
        <f t="shared" si="1040"/>
        <v>62.955975355012889</v>
      </c>
      <c r="O11515" s="36">
        <f t="shared" si="1041"/>
        <v>62.95867816369519</v>
      </c>
      <c r="P11515" s="36">
        <f t="shared" si="1042"/>
        <v>2.7028086823008834E-3</v>
      </c>
      <c r="Q11515" s="36">
        <f t="shared" si="1043"/>
        <v>0.27028086823008834</v>
      </c>
    </row>
    <row r="11516" spans="1:17" x14ac:dyDescent="0.3">
      <c r="A11516" s="29">
        <v>2861527</v>
      </c>
      <c r="B11516" s="1">
        <v>133</v>
      </c>
      <c r="C11516" s="1" t="s">
        <v>17</v>
      </c>
      <c r="D11516" s="1" t="s">
        <v>57</v>
      </c>
      <c r="E11516" s="1" t="s">
        <v>58</v>
      </c>
      <c r="F11516" s="47">
        <v>714</v>
      </c>
      <c r="G11516" s="34">
        <v>988.93</v>
      </c>
      <c r="H11516" s="1" t="s">
        <v>218</v>
      </c>
      <c r="I11516" s="34">
        <v>1.0034400000000001E-2</v>
      </c>
      <c r="J11516" s="34">
        <v>3912.6122999999998</v>
      </c>
      <c r="K11516" s="35" t="str">
        <f t="shared" si="1039"/>
        <v>Kampina &amp; Oisterwijkse Vennen_H3160</v>
      </c>
      <c r="L11516" s="36">
        <f>VLOOKUP(D11516,DATA!A:F,5,FALSE)</f>
        <v>1.0986712608830001E-2</v>
      </c>
      <c r="M11516" s="37">
        <f>VLOOKUP(D11516,DATA!A:F,6,FALSE)</f>
        <v>982</v>
      </c>
      <c r="N11516" s="36">
        <f t="shared" si="1040"/>
        <v>51.902528970984655</v>
      </c>
      <c r="O11516" s="36">
        <f t="shared" si="1041"/>
        <v>51.905281101485777</v>
      </c>
      <c r="P11516" s="36">
        <f t="shared" si="1042"/>
        <v>2.7521305011219965E-3</v>
      </c>
      <c r="Q11516" s="36">
        <f t="shared" si="1043"/>
        <v>0.10768019649895086</v>
      </c>
    </row>
    <row r="11517" spans="1:17" x14ac:dyDescent="0.3">
      <c r="A11517" s="29">
        <v>2861527</v>
      </c>
      <c r="B11517" s="1">
        <v>133</v>
      </c>
      <c r="C11517" s="1" t="s">
        <v>17</v>
      </c>
      <c r="D11517" s="1" t="s">
        <v>53</v>
      </c>
      <c r="E11517" s="1" t="s">
        <v>54</v>
      </c>
      <c r="F11517" s="47">
        <v>714</v>
      </c>
      <c r="G11517" s="34">
        <v>988.93</v>
      </c>
      <c r="H11517" s="1" t="s">
        <v>218</v>
      </c>
      <c r="I11517" s="34">
        <v>1.0034400000000001E-2</v>
      </c>
      <c r="J11517" s="34">
        <v>1536.9740999999999</v>
      </c>
      <c r="K11517" s="35" t="str">
        <f t="shared" si="1039"/>
        <v>Kampina &amp; Oisterwijkse Vennen_H4030</v>
      </c>
      <c r="L11517" s="36">
        <f>VLOOKUP(D11517,DATA!A:F,5,FALSE)</f>
        <v>1.0986712608830001E-2</v>
      </c>
      <c r="M11517" s="37">
        <f>VLOOKUP(D11517,DATA!A:F,6,FALSE)</f>
        <v>982</v>
      </c>
      <c r="N11517" s="36">
        <f t="shared" si="1040"/>
        <v>51.902528970984655</v>
      </c>
      <c r="O11517" s="36">
        <f t="shared" si="1041"/>
        <v>51.905281101485777</v>
      </c>
      <c r="P11517" s="36">
        <f t="shared" si="1042"/>
        <v>2.7521305011219965E-3</v>
      </c>
      <c r="Q11517" s="36">
        <f t="shared" si="1043"/>
        <v>4.2299533000445297E-2</v>
      </c>
    </row>
    <row r="11518" spans="1:17" x14ac:dyDescent="0.3">
      <c r="A11518" s="29">
        <v>2861527</v>
      </c>
      <c r="B11518" s="1">
        <v>133</v>
      </c>
      <c r="C11518" s="1" t="s">
        <v>17</v>
      </c>
      <c r="D11518" s="1" t="s">
        <v>89</v>
      </c>
      <c r="E11518" s="1" t="s">
        <v>54</v>
      </c>
      <c r="F11518" s="47">
        <v>714</v>
      </c>
      <c r="G11518" s="34">
        <v>988.93</v>
      </c>
      <c r="H11518" s="1" t="s">
        <v>218</v>
      </c>
      <c r="I11518" s="34">
        <v>1.0034400000000001E-2</v>
      </c>
      <c r="J11518" s="34">
        <v>1568.3474000000001</v>
      </c>
      <c r="K11518" s="35" t="str">
        <f t="shared" si="1039"/>
        <v>Kampina &amp; Oisterwijkse Vennen_L4030</v>
      </c>
      <c r="L11518" s="36">
        <f>VLOOKUP(D11518,DATA!A:F,5,FALSE)</f>
        <v>1.0986712608830001E-2</v>
      </c>
      <c r="M11518" s="37">
        <f>VLOOKUP(D11518,DATA!A:F,6,FALSE)</f>
        <v>982</v>
      </c>
      <c r="N11518" s="36">
        <f t="shared" si="1040"/>
        <v>51.902528970984655</v>
      </c>
      <c r="O11518" s="36">
        <f t="shared" si="1041"/>
        <v>51.905281101485777</v>
      </c>
      <c r="P11518" s="36">
        <f t="shared" si="1042"/>
        <v>2.7521305011219965E-3</v>
      </c>
      <c r="Q11518" s="36">
        <f t="shared" si="1043"/>
        <v>4.3162967158953805E-2</v>
      </c>
    </row>
    <row r="11519" spans="1:17" x14ac:dyDescent="0.3">
      <c r="A11519" s="29">
        <v>2861528</v>
      </c>
      <c r="B11519" s="1">
        <v>133</v>
      </c>
      <c r="C11519" s="1" t="s">
        <v>17</v>
      </c>
      <c r="D11519" s="1" t="s">
        <v>53</v>
      </c>
      <c r="E11519" s="1" t="s">
        <v>54</v>
      </c>
      <c r="F11519" s="47">
        <v>714</v>
      </c>
      <c r="G11519" s="34">
        <v>981.74</v>
      </c>
      <c r="H11519" s="1" t="s">
        <v>218</v>
      </c>
      <c r="I11519" s="34">
        <v>1.0332600000000001E-2</v>
      </c>
      <c r="J11519" s="34">
        <v>4380.21</v>
      </c>
      <c r="K11519" s="35" t="str">
        <f t="shared" si="1039"/>
        <v>Kampina &amp; Oisterwijkse Vennen_H4030</v>
      </c>
      <c r="L11519" s="36">
        <f>VLOOKUP(D11519,DATA!A:F,5,FALSE)</f>
        <v>1.0986712608830001E-2</v>
      </c>
      <c r="M11519" s="37">
        <f>VLOOKUP(D11519,DATA!A:F,6,FALSE)</f>
        <v>982</v>
      </c>
      <c r="N11519" s="36">
        <f t="shared" si="1040"/>
        <v>49.928586416602947</v>
      </c>
      <c r="O11519" s="36">
        <f t="shared" si="1041"/>
        <v>49.931424443708046</v>
      </c>
      <c r="P11519" s="36">
        <f t="shared" si="1042"/>
        <v>2.8380271050991723E-3</v>
      </c>
      <c r="Q11519" s="36">
        <f t="shared" si="1043"/>
        <v>0.12431154706026445</v>
      </c>
    </row>
    <row r="11520" spans="1:17" x14ac:dyDescent="0.3">
      <c r="A11520" s="29">
        <v>2861528</v>
      </c>
      <c r="B11520" s="1">
        <v>133</v>
      </c>
      <c r="C11520" s="1" t="s">
        <v>17</v>
      </c>
      <c r="D11520" s="1" t="s">
        <v>89</v>
      </c>
      <c r="E11520" s="1" t="s">
        <v>54</v>
      </c>
      <c r="F11520" s="47">
        <v>714</v>
      </c>
      <c r="G11520" s="34">
        <v>981.74</v>
      </c>
      <c r="H11520" s="1" t="s">
        <v>218</v>
      </c>
      <c r="I11520" s="34">
        <v>1.0332600000000001E-2</v>
      </c>
      <c r="J11520" s="34">
        <v>776.65</v>
      </c>
      <c r="K11520" s="35" t="str">
        <f t="shared" si="1039"/>
        <v>Kampina &amp; Oisterwijkse Vennen_L4030</v>
      </c>
      <c r="L11520" s="36">
        <f>VLOOKUP(D11520,DATA!A:F,5,FALSE)</f>
        <v>1.0986712608830001E-2</v>
      </c>
      <c r="M11520" s="37">
        <f>VLOOKUP(D11520,DATA!A:F,6,FALSE)</f>
        <v>982</v>
      </c>
      <c r="N11520" s="36">
        <f t="shared" si="1040"/>
        <v>49.928586416602947</v>
      </c>
      <c r="O11520" s="36">
        <f t="shared" si="1041"/>
        <v>49.931424443708046</v>
      </c>
      <c r="P11520" s="36">
        <f t="shared" si="1042"/>
        <v>2.8380271050991723E-3</v>
      </c>
      <c r="Q11520" s="36">
        <f t="shared" si="1043"/>
        <v>2.204153751175272E-2</v>
      </c>
    </row>
    <row r="11521" spans="1:17" x14ac:dyDescent="0.3">
      <c r="A11521" s="29">
        <v>2861529</v>
      </c>
      <c r="B11521" s="1">
        <v>133</v>
      </c>
      <c r="C11521" s="1" t="s">
        <v>17</v>
      </c>
      <c r="D11521" s="1" t="s">
        <v>53</v>
      </c>
      <c r="E11521" s="1" t="s">
        <v>54</v>
      </c>
      <c r="F11521" s="47">
        <v>714</v>
      </c>
      <c r="G11521" s="34">
        <v>983.02</v>
      </c>
      <c r="H11521" s="1" t="s">
        <v>218</v>
      </c>
      <c r="I11521" s="34">
        <v>1.0543800000000001E-2</v>
      </c>
      <c r="J11521" s="34">
        <v>3706.1464999999998</v>
      </c>
      <c r="K11521" s="35" t="str">
        <f t="shared" si="1039"/>
        <v>Kampina &amp; Oisterwijkse Vennen_H4030</v>
      </c>
      <c r="L11521" s="36">
        <f>VLOOKUP(D11521,DATA!A:F,5,FALSE)</f>
        <v>1.0986712608830001E-2</v>
      </c>
      <c r="M11521" s="37">
        <f>VLOOKUP(D11521,DATA!A:F,6,FALSE)</f>
        <v>982</v>
      </c>
      <c r="N11521" s="36">
        <f t="shared" si="1040"/>
        <v>50.280158239571399</v>
      </c>
      <c r="O11521" s="36">
        <f t="shared" si="1041"/>
        <v>50.283054190215871</v>
      </c>
      <c r="P11521" s="36">
        <f t="shared" si="1042"/>
        <v>2.8959506444721228E-3</v>
      </c>
      <c r="Q11521" s="36">
        <f t="shared" si="1043"/>
        <v>0.10732817345183103</v>
      </c>
    </row>
    <row r="11522" spans="1:17" x14ac:dyDescent="0.3">
      <c r="A11522" s="29">
        <v>2861529</v>
      </c>
      <c r="B11522" s="1">
        <v>133</v>
      </c>
      <c r="C11522" s="1" t="s">
        <v>17</v>
      </c>
      <c r="D11522" s="1" t="s">
        <v>89</v>
      </c>
      <c r="E11522" s="1" t="s">
        <v>54</v>
      </c>
      <c r="F11522" s="47">
        <v>714</v>
      </c>
      <c r="G11522" s="34">
        <v>983.02</v>
      </c>
      <c r="H11522" s="1" t="s">
        <v>218</v>
      </c>
      <c r="I11522" s="34">
        <v>1.0543800000000001E-2</v>
      </c>
      <c r="J11522" s="34">
        <v>2651.4542999999999</v>
      </c>
      <c r="K11522" s="35" t="str">
        <f t="shared" si="1039"/>
        <v>Kampina &amp; Oisterwijkse Vennen_L4030</v>
      </c>
      <c r="L11522" s="36">
        <f>VLOOKUP(D11522,DATA!A:F,5,FALSE)</f>
        <v>1.0986712608830001E-2</v>
      </c>
      <c r="M11522" s="37">
        <f>VLOOKUP(D11522,DATA!A:F,6,FALSE)</f>
        <v>982</v>
      </c>
      <c r="N11522" s="36">
        <f t="shared" si="1040"/>
        <v>50.280158239571399</v>
      </c>
      <c r="O11522" s="36">
        <f t="shared" si="1041"/>
        <v>50.283054190215871</v>
      </c>
      <c r="P11522" s="36">
        <f t="shared" si="1042"/>
        <v>2.8959506444721228E-3</v>
      </c>
      <c r="Q11522" s="36">
        <f t="shared" si="1043"/>
        <v>7.6784807888733819E-2</v>
      </c>
    </row>
    <row r="11523" spans="1:17" x14ac:dyDescent="0.3">
      <c r="A11523" s="29">
        <v>2861530</v>
      </c>
      <c r="B11523" s="1">
        <v>133</v>
      </c>
      <c r="C11523" s="1" t="s">
        <v>17</v>
      </c>
      <c r="D11523" s="1" t="s">
        <v>53</v>
      </c>
      <c r="E11523" s="1" t="s">
        <v>54</v>
      </c>
      <c r="F11523" s="47">
        <v>714</v>
      </c>
      <c r="G11523" s="34">
        <v>996.82</v>
      </c>
      <c r="H11523" s="1" t="s">
        <v>218</v>
      </c>
      <c r="I11523" s="34">
        <v>1.0862200000000001E-2</v>
      </c>
      <c r="J11523" s="34">
        <v>151.12689</v>
      </c>
      <c r="K11523" s="35" t="str">
        <f t="shared" ref="K11523:K11586" si="1048">_xlfn.CONCAT(C11523,"_",D11523)</f>
        <v>Kampina &amp; Oisterwijkse Vennen_H4030</v>
      </c>
      <c r="L11523" s="36">
        <f>VLOOKUP(D11523,DATA!A:F,5,FALSE)</f>
        <v>1.0986712608830001E-2</v>
      </c>
      <c r="M11523" s="37">
        <f>VLOOKUP(D11523,DATA!A:F,6,FALSE)</f>
        <v>982</v>
      </c>
      <c r="N11523" s="36">
        <f t="shared" ref="N11523:N11586" si="1049">100/(1+EXP(-L11523*(G11523-M11523)))</f>
        <v>54.061607756627971</v>
      </c>
      <c r="O11523" s="36">
        <f t="shared" ref="O11523:O11586" si="1050">100/(1+EXP(-L11523*((G11523+I11523)-M11523)))</f>
        <v>54.064571551911428</v>
      </c>
      <c r="P11523" s="36">
        <f t="shared" ref="P11523:P11586" si="1051">O11523-N11523</f>
        <v>2.9637952834562498E-3</v>
      </c>
      <c r="Q11523" s="36">
        <f t="shared" ref="Q11523:Q11586" si="1052">IF(AND(H11523&lt;&gt;"below",I11523&gt;=0.005),J11523*P11523/100,0)</f>
        <v>4.4790916378541152E-3</v>
      </c>
    </row>
    <row r="11524" spans="1:17" x14ac:dyDescent="0.3">
      <c r="A11524" s="29">
        <v>2861530</v>
      </c>
      <c r="B11524" s="1">
        <v>133</v>
      </c>
      <c r="C11524" s="1" t="s">
        <v>17</v>
      </c>
      <c r="D11524" s="1" t="s">
        <v>89</v>
      </c>
      <c r="E11524" s="1" t="s">
        <v>54</v>
      </c>
      <c r="F11524" s="47">
        <v>714</v>
      </c>
      <c r="G11524" s="34">
        <v>996.82</v>
      </c>
      <c r="H11524" s="1" t="s">
        <v>218</v>
      </c>
      <c r="I11524" s="34">
        <v>1.0862200000000001E-2</v>
      </c>
      <c r="J11524" s="34">
        <v>2125.1392000000001</v>
      </c>
      <c r="K11524" s="35" t="str">
        <f t="shared" si="1048"/>
        <v>Kampina &amp; Oisterwijkse Vennen_L4030</v>
      </c>
      <c r="L11524" s="36">
        <f>VLOOKUP(D11524,DATA!A:F,5,FALSE)</f>
        <v>1.0986712608830001E-2</v>
      </c>
      <c r="M11524" s="37">
        <f>VLOOKUP(D11524,DATA!A:F,6,FALSE)</f>
        <v>982</v>
      </c>
      <c r="N11524" s="36">
        <f t="shared" si="1049"/>
        <v>54.061607756627971</v>
      </c>
      <c r="O11524" s="36">
        <f t="shared" si="1050"/>
        <v>54.064571551911428</v>
      </c>
      <c r="P11524" s="36">
        <f t="shared" si="1051"/>
        <v>2.9637952834562498E-3</v>
      </c>
      <c r="Q11524" s="36">
        <f t="shared" si="1052"/>
        <v>6.2984775376479882E-2</v>
      </c>
    </row>
    <row r="11525" spans="1:17" x14ac:dyDescent="0.3">
      <c r="A11525" s="29">
        <v>2861531</v>
      </c>
      <c r="B11525" s="1">
        <v>133</v>
      </c>
      <c r="C11525" s="1" t="s">
        <v>17</v>
      </c>
      <c r="D11525" s="1" t="s">
        <v>53</v>
      </c>
      <c r="E11525" s="1" t="s">
        <v>54</v>
      </c>
      <c r="F11525" s="47">
        <v>714</v>
      </c>
      <c r="G11525" s="34">
        <v>1016.62</v>
      </c>
      <c r="H11525" s="1" t="s">
        <v>218</v>
      </c>
      <c r="I11525" s="34">
        <v>1.13761E-2</v>
      </c>
      <c r="J11525" s="34">
        <v>563.84564</v>
      </c>
      <c r="K11525" s="35" t="str">
        <f t="shared" si="1048"/>
        <v>Kampina &amp; Oisterwijkse Vennen_H4030</v>
      </c>
      <c r="L11525" s="36">
        <f>VLOOKUP(D11525,DATA!A:F,5,FALSE)</f>
        <v>1.0986712608830001E-2</v>
      </c>
      <c r="M11525" s="37">
        <f>VLOOKUP(D11525,DATA!A:F,6,FALSE)</f>
        <v>982</v>
      </c>
      <c r="N11525" s="36">
        <f t="shared" si="1049"/>
        <v>59.395992533475827</v>
      </c>
      <c r="O11525" s="36">
        <f t="shared" si="1050"/>
        <v>59.399006803173108</v>
      </c>
      <c r="P11525" s="36">
        <f t="shared" si="1051"/>
        <v>3.0142696972816907E-3</v>
      </c>
      <c r="Q11525" s="36">
        <f t="shared" si="1052"/>
        <v>1.6995828265964012E-2</v>
      </c>
    </row>
    <row r="11526" spans="1:17" x14ac:dyDescent="0.3">
      <c r="A11526" s="29">
        <v>2861531</v>
      </c>
      <c r="B11526" s="1">
        <v>133</v>
      </c>
      <c r="C11526" s="1" t="s">
        <v>17</v>
      </c>
      <c r="D11526" s="1" t="s">
        <v>51</v>
      </c>
      <c r="E11526" s="1" t="s">
        <v>52</v>
      </c>
      <c r="F11526" s="47">
        <v>1000</v>
      </c>
      <c r="G11526" s="34">
        <v>1016.62</v>
      </c>
      <c r="H11526" s="1" t="s">
        <v>218</v>
      </c>
      <c r="I11526" s="34">
        <v>1.13761E-2</v>
      </c>
      <c r="J11526" s="34">
        <v>2347.0718000000002</v>
      </c>
      <c r="K11526" s="35" t="str">
        <f t="shared" si="1048"/>
        <v>Kampina &amp; Oisterwijkse Vennen_Lg09</v>
      </c>
      <c r="L11526" s="36">
        <f>VLOOKUP(D11526,DATA!A:F,5,FALSE)</f>
        <v>8.4126827976184013E-3</v>
      </c>
      <c r="M11526" s="37">
        <f>VLOOKUP(D11526,DATA!A:F,6,FALSE)</f>
        <v>1350</v>
      </c>
      <c r="N11526" s="36">
        <f t="shared" si="1049"/>
        <v>5.7075019513164236</v>
      </c>
      <c r="O11526" s="36">
        <f t="shared" si="1050"/>
        <v>5.7080170252057512</v>
      </c>
      <c r="P11526" s="36">
        <f t="shared" si="1051"/>
        <v>5.1507388932758857E-4</v>
      </c>
      <c r="Q11526" s="36">
        <f t="shared" si="1052"/>
        <v>1.2089154005571041E-2</v>
      </c>
    </row>
    <row r="11527" spans="1:17" x14ac:dyDescent="0.3">
      <c r="A11527" s="29">
        <v>2861531</v>
      </c>
      <c r="B11527" s="1">
        <v>133</v>
      </c>
      <c r="C11527" s="1" t="s">
        <v>17</v>
      </c>
      <c r="D11527" s="1" t="s">
        <v>89</v>
      </c>
      <c r="E11527" s="1" t="s">
        <v>54</v>
      </c>
      <c r="F11527" s="47">
        <v>714</v>
      </c>
      <c r="G11527" s="34">
        <v>1016.62</v>
      </c>
      <c r="H11527" s="1" t="s">
        <v>218</v>
      </c>
      <c r="I11527" s="34">
        <v>1.13761E-2</v>
      </c>
      <c r="J11527" s="34">
        <v>2755.7860000000001</v>
      </c>
      <c r="K11527" s="35" t="str">
        <f t="shared" si="1048"/>
        <v>Kampina &amp; Oisterwijkse Vennen_L4030</v>
      </c>
      <c r="L11527" s="36">
        <f>VLOOKUP(D11527,DATA!A:F,5,FALSE)</f>
        <v>1.0986712608830001E-2</v>
      </c>
      <c r="M11527" s="37">
        <f>VLOOKUP(D11527,DATA!A:F,6,FALSE)</f>
        <v>982</v>
      </c>
      <c r="N11527" s="36">
        <f t="shared" si="1049"/>
        <v>59.395992533475827</v>
      </c>
      <c r="O11527" s="36">
        <f t="shared" si="1050"/>
        <v>59.399006803173108</v>
      </c>
      <c r="P11527" s="36">
        <f t="shared" si="1051"/>
        <v>3.0142696972816907E-3</v>
      </c>
      <c r="Q11527" s="36">
        <f t="shared" si="1052"/>
        <v>8.3066822319931219E-2</v>
      </c>
    </row>
    <row r="11528" spans="1:17" x14ac:dyDescent="0.3">
      <c r="A11528" s="29">
        <v>2861532</v>
      </c>
      <c r="B11528" s="1">
        <v>133</v>
      </c>
      <c r="C11528" s="1" t="s">
        <v>17</v>
      </c>
      <c r="D11528" s="1" t="s">
        <v>53</v>
      </c>
      <c r="E11528" s="1" t="s">
        <v>54</v>
      </c>
      <c r="F11528" s="47">
        <v>714</v>
      </c>
      <c r="G11528" s="34">
        <v>1302.4100000000001</v>
      </c>
      <c r="H11528" s="1" t="s">
        <v>218</v>
      </c>
      <c r="I11528" s="34">
        <v>1.5064599999999999E-2</v>
      </c>
      <c r="J11528" s="34">
        <v>217.41591</v>
      </c>
      <c r="K11528" s="35" t="str">
        <f t="shared" si="1048"/>
        <v>Kampina &amp; Oisterwijkse Vennen_H4030</v>
      </c>
      <c r="L11528" s="36">
        <f>VLOOKUP(D11528,DATA!A:F,5,FALSE)</f>
        <v>1.0986712608830001E-2</v>
      </c>
      <c r="M11528" s="37">
        <f>VLOOKUP(D11528,DATA!A:F,6,FALSE)</f>
        <v>982</v>
      </c>
      <c r="N11528" s="36">
        <f t="shared" si="1049"/>
        <v>97.125855597313006</v>
      </c>
      <c r="O11528" s="36">
        <f t="shared" si="1050"/>
        <v>97.126317589825362</v>
      </c>
      <c r="P11528" s="36">
        <f t="shared" si="1051"/>
        <v>4.619925123563462E-4</v>
      </c>
      <c r="Q11528" s="36">
        <f t="shared" si="1052"/>
        <v>1.0044452248714126E-3</v>
      </c>
    </row>
    <row r="11529" spans="1:17" x14ac:dyDescent="0.3">
      <c r="A11529" s="29">
        <v>2861532</v>
      </c>
      <c r="B11529" s="1">
        <v>133</v>
      </c>
      <c r="C11529" s="1" t="s">
        <v>17</v>
      </c>
      <c r="D11529" s="1" t="s">
        <v>89</v>
      </c>
      <c r="E11529" s="1" t="s">
        <v>54</v>
      </c>
      <c r="F11529" s="47">
        <v>714</v>
      </c>
      <c r="G11529" s="34">
        <v>1302.4100000000001</v>
      </c>
      <c r="H11529" s="1" t="s">
        <v>218</v>
      </c>
      <c r="I11529" s="34">
        <v>1.5064599999999999E-2</v>
      </c>
      <c r="J11529" s="34">
        <v>8396.58</v>
      </c>
      <c r="K11529" s="35" t="str">
        <f t="shared" si="1048"/>
        <v>Kampina &amp; Oisterwijkse Vennen_L4030</v>
      </c>
      <c r="L11529" s="36">
        <f>VLOOKUP(D11529,DATA!A:F,5,FALSE)</f>
        <v>1.0986712608830001E-2</v>
      </c>
      <c r="M11529" s="37">
        <f>VLOOKUP(D11529,DATA!A:F,6,FALSE)</f>
        <v>982</v>
      </c>
      <c r="N11529" s="36">
        <f t="shared" si="1049"/>
        <v>97.125855597313006</v>
      </c>
      <c r="O11529" s="36">
        <f t="shared" si="1050"/>
        <v>97.126317589825362</v>
      </c>
      <c r="P11529" s="36">
        <f t="shared" si="1051"/>
        <v>4.619925123563462E-4</v>
      </c>
      <c r="Q11529" s="36">
        <f t="shared" si="1052"/>
        <v>3.8791570894010495E-2</v>
      </c>
    </row>
    <row r="11530" spans="1:17" x14ac:dyDescent="0.3">
      <c r="A11530" s="29">
        <v>2861539</v>
      </c>
      <c r="B11530" s="1">
        <v>133</v>
      </c>
      <c r="C11530" s="1" t="s">
        <v>17</v>
      </c>
      <c r="D11530" s="1" t="s">
        <v>89</v>
      </c>
      <c r="E11530" s="1" t="s">
        <v>54</v>
      </c>
      <c r="F11530" s="47">
        <v>714</v>
      </c>
      <c r="G11530" s="34">
        <v>1762.64</v>
      </c>
      <c r="H11530" s="1" t="s">
        <v>218</v>
      </c>
      <c r="I11530" s="34">
        <v>2.4825E-2</v>
      </c>
      <c r="J11530" s="34">
        <v>625</v>
      </c>
      <c r="K11530" s="35" t="str">
        <f t="shared" si="1048"/>
        <v>Kampina &amp; Oisterwijkse Vennen_L4030</v>
      </c>
      <c r="L11530" s="36">
        <f>VLOOKUP(D11530,DATA!A:F,5,FALSE)</f>
        <v>1.0986712608830001E-2</v>
      </c>
      <c r="M11530" s="37">
        <f>VLOOKUP(D11530,DATA!A:F,6,FALSE)</f>
        <v>982</v>
      </c>
      <c r="N11530" s="36">
        <f t="shared" si="1049"/>
        <v>99.981158352734724</v>
      </c>
      <c r="O11530" s="36">
        <f t="shared" si="1050"/>
        <v>99.98116349003385</v>
      </c>
      <c r="P11530" s="36">
        <f t="shared" si="1051"/>
        <v>5.1372991265452583E-6</v>
      </c>
      <c r="Q11530" s="36">
        <f t="shared" si="1052"/>
        <v>3.2108119540907865E-5</v>
      </c>
    </row>
    <row r="11531" spans="1:17" x14ac:dyDescent="0.3">
      <c r="A11531" s="30">
        <v>2863035</v>
      </c>
      <c r="B11531" s="14">
        <v>133</v>
      </c>
      <c r="C11531" s="14" t="s">
        <v>17</v>
      </c>
      <c r="D11531" s="14" t="s">
        <v>88</v>
      </c>
      <c r="E11531" s="14" t="s">
        <v>56</v>
      </c>
      <c r="F11531" s="48">
        <v>500</v>
      </c>
      <c r="G11531" s="38">
        <v>1473.63</v>
      </c>
      <c r="H11531" s="14" t="s">
        <v>218</v>
      </c>
      <c r="I11531" s="38">
        <v>1.00413E-2</v>
      </c>
      <c r="J11531" s="38">
        <v>3485.3613</v>
      </c>
      <c r="K11531" s="39" t="str">
        <f t="shared" si="1048"/>
        <v>Kampina &amp; Oisterwijkse Vennen_ZGH3130</v>
      </c>
      <c r="L11531" s="40">
        <f>VLOOKUP(D11531,DATA!A:F,5,FALSE)</f>
        <v>0</v>
      </c>
      <c r="M11531" s="41">
        <f>VLOOKUP(D11531,DATA!A:F,6,FALSE)</f>
        <v>3.5</v>
      </c>
      <c r="N11531" s="40">
        <f t="shared" si="1049"/>
        <v>50</v>
      </c>
      <c r="O11531" s="40">
        <f t="shared" si="1050"/>
        <v>50</v>
      </c>
      <c r="P11531" s="40">
        <f t="shared" ref="P11531:P11534" si="1053">J11531/10000*I11531</f>
        <v>3.4997558421689997E-3</v>
      </c>
      <c r="Q11531" s="40">
        <f t="shared" ref="Q11531:Q11534" si="1054">IF(AND(H11531&lt;&gt;"below",I11531&gt;=0.005),M11531*P11531,0)</f>
        <v>1.2249145447591498E-2</v>
      </c>
    </row>
    <row r="11532" spans="1:17" x14ac:dyDescent="0.3">
      <c r="A11532" s="30">
        <v>2863036</v>
      </c>
      <c r="B11532" s="14">
        <v>133</v>
      </c>
      <c r="C11532" s="14" t="s">
        <v>17</v>
      </c>
      <c r="D11532" s="14" t="s">
        <v>88</v>
      </c>
      <c r="E11532" s="14" t="s">
        <v>56</v>
      </c>
      <c r="F11532" s="48">
        <v>500</v>
      </c>
      <c r="G11532" s="38">
        <v>1337.45</v>
      </c>
      <c r="H11532" s="14" t="s">
        <v>218</v>
      </c>
      <c r="I11532" s="38">
        <v>9.1458000000000008E-3</v>
      </c>
      <c r="J11532" s="38">
        <v>4619.3383999999996</v>
      </c>
      <c r="K11532" s="39" t="str">
        <f t="shared" si="1048"/>
        <v>Kampina &amp; Oisterwijkse Vennen_ZGH3130</v>
      </c>
      <c r="L11532" s="40">
        <f>VLOOKUP(D11532,DATA!A:F,5,FALSE)</f>
        <v>0</v>
      </c>
      <c r="M11532" s="41">
        <f>VLOOKUP(D11532,DATA!A:F,6,FALSE)</f>
        <v>3.5</v>
      </c>
      <c r="N11532" s="40">
        <f t="shared" si="1049"/>
        <v>50</v>
      </c>
      <c r="O11532" s="40">
        <f t="shared" si="1050"/>
        <v>50</v>
      </c>
      <c r="P11532" s="40">
        <f t="shared" si="1053"/>
        <v>4.2247545138720003E-3</v>
      </c>
      <c r="Q11532" s="40">
        <f t="shared" si="1054"/>
        <v>1.4786640798552001E-2</v>
      </c>
    </row>
    <row r="11533" spans="1:17" x14ac:dyDescent="0.3">
      <c r="A11533" s="30">
        <v>2863037</v>
      </c>
      <c r="B11533" s="14">
        <v>133</v>
      </c>
      <c r="C11533" s="14" t="s">
        <v>17</v>
      </c>
      <c r="D11533" s="14" t="s">
        <v>55</v>
      </c>
      <c r="E11533" s="14" t="s">
        <v>56</v>
      </c>
      <c r="F11533" s="48">
        <v>500</v>
      </c>
      <c r="G11533" s="38">
        <v>1583.69</v>
      </c>
      <c r="H11533" s="14" t="s">
        <v>218</v>
      </c>
      <c r="I11533" s="38">
        <v>1.2127300000000001E-2</v>
      </c>
      <c r="J11533" s="38">
        <v>741.04223999999999</v>
      </c>
      <c r="K11533" s="39" t="str">
        <f t="shared" si="1048"/>
        <v>Kampina &amp; Oisterwijkse Vennen_H3130</v>
      </c>
      <c r="L11533" s="40">
        <f>VLOOKUP(D11533,DATA!A:F,5,FALSE)</f>
        <v>0</v>
      </c>
      <c r="M11533" s="41">
        <f>VLOOKUP(D11533,DATA!A:F,6,FALSE)</f>
        <v>3.5</v>
      </c>
      <c r="N11533" s="40">
        <f t="shared" si="1049"/>
        <v>50</v>
      </c>
      <c r="O11533" s="40">
        <f t="shared" si="1050"/>
        <v>50</v>
      </c>
      <c r="P11533" s="40">
        <f t="shared" si="1053"/>
        <v>8.9868415571520003E-4</v>
      </c>
      <c r="Q11533" s="40">
        <f t="shared" si="1054"/>
        <v>3.1453945450032003E-3</v>
      </c>
    </row>
    <row r="11534" spans="1:17" x14ac:dyDescent="0.3">
      <c r="A11534" s="30">
        <v>2863038</v>
      </c>
      <c r="B11534" s="14">
        <v>133</v>
      </c>
      <c r="C11534" s="14" t="s">
        <v>17</v>
      </c>
      <c r="D11534" s="14" t="s">
        <v>55</v>
      </c>
      <c r="E11534" s="14" t="s">
        <v>56</v>
      </c>
      <c r="F11534" s="48">
        <v>500</v>
      </c>
      <c r="G11534" s="38">
        <v>1717.4</v>
      </c>
      <c r="H11534" s="14" t="s">
        <v>218</v>
      </c>
      <c r="I11534" s="38">
        <v>1.3854999999999999E-2</v>
      </c>
      <c r="J11534" s="38">
        <v>792.78985999999998</v>
      </c>
      <c r="K11534" s="39" t="str">
        <f t="shared" si="1048"/>
        <v>Kampina &amp; Oisterwijkse Vennen_H3130</v>
      </c>
      <c r="L11534" s="40">
        <f>VLOOKUP(D11534,DATA!A:F,5,FALSE)</f>
        <v>0</v>
      </c>
      <c r="M11534" s="41">
        <f>VLOOKUP(D11534,DATA!A:F,6,FALSE)</f>
        <v>3.5</v>
      </c>
      <c r="N11534" s="40">
        <f t="shared" si="1049"/>
        <v>50</v>
      </c>
      <c r="O11534" s="40">
        <f t="shared" si="1050"/>
        <v>50</v>
      </c>
      <c r="P11534" s="40">
        <f t="shared" si="1053"/>
        <v>1.09841035103E-3</v>
      </c>
      <c r="Q11534" s="40">
        <f t="shared" si="1054"/>
        <v>3.8444362286050001E-3</v>
      </c>
    </row>
    <row r="11535" spans="1:17" x14ac:dyDescent="0.3">
      <c r="A11535" s="29">
        <v>2863038</v>
      </c>
      <c r="B11535" s="1">
        <v>133</v>
      </c>
      <c r="C11535" s="1" t="s">
        <v>17</v>
      </c>
      <c r="D11535" s="1" t="s">
        <v>57</v>
      </c>
      <c r="E11535" s="1" t="s">
        <v>58</v>
      </c>
      <c r="F11535" s="47">
        <v>714</v>
      </c>
      <c r="G11535" s="34">
        <v>1717.4</v>
      </c>
      <c r="H11535" s="1" t="s">
        <v>218</v>
      </c>
      <c r="I11535" s="34">
        <v>1.3854999999999999E-2</v>
      </c>
      <c r="J11535" s="34">
        <v>483.14109999999999</v>
      </c>
      <c r="K11535" s="35" t="str">
        <f t="shared" si="1048"/>
        <v>Kampina &amp; Oisterwijkse Vennen_H3160</v>
      </c>
      <c r="L11535" s="36">
        <f>VLOOKUP(D11535,DATA!A:F,5,FALSE)</f>
        <v>1.0986712608830001E-2</v>
      </c>
      <c r="M11535" s="37">
        <f>VLOOKUP(D11535,DATA!A:F,6,FALSE)</f>
        <v>982</v>
      </c>
      <c r="N11535" s="36">
        <f t="shared" si="1049"/>
        <v>99.96903098234317</v>
      </c>
      <c r="O11535" s="36">
        <f t="shared" si="1050"/>
        <v>99.969035694656668</v>
      </c>
      <c r="P11535" s="36">
        <f t="shared" si="1051"/>
        <v>4.7123134976345682E-6</v>
      </c>
      <c r="Q11535" s="36">
        <f t="shared" si="1052"/>
        <v>2.2767123267920123E-5</v>
      </c>
    </row>
    <row r="11536" spans="1:17" x14ac:dyDescent="0.3">
      <c r="A11536" s="29">
        <v>2863048</v>
      </c>
      <c r="B11536" s="1">
        <v>133</v>
      </c>
      <c r="C11536" s="1" t="s">
        <v>17</v>
      </c>
      <c r="D11536" s="1" t="s">
        <v>28</v>
      </c>
      <c r="E11536" s="1" t="s">
        <v>29</v>
      </c>
      <c r="F11536" s="47">
        <v>1786</v>
      </c>
      <c r="G11536" s="34">
        <v>1791.06</v>
      </c>
      <c r="H11536" s="1" t="s">
        <v>218</v>
      </c>
      <c r="I11536" s="34">
        <v>1.5164E-2</v>
      </c>
      <c r="J11536" s="34">
        <v>7555.9170000000004</v>
      </c>
      <c r="K11536" s="35" t="str">
        <f t="shared" si="1048"/>
        <v>Kampina &amp; Oisterwijkse Vennen_H91D0</v>
      </c>
      <c r="L11536" s="36">
        <f>VLOOKUP(D11536,DATA!A:F,5,FALSE)</f>
        <v>6.9280917156857415E-3</v>
      </c>
      <c r="M11536" s="37">
        <f>VLOOKUP(D11536,DATA!A:F,6,FALSE)</f>
        <v>2211</v>
      </c>
      <c r="N11536" s="36">
        <f t="shared" si="1049"/>
        <v>5.1691680305403809</v>
      </c>
      <c r="O11536" s="36">
        <f t="shared" si="1050"/>
        <v>5.1696830433950094</v>
      </c>
      <c r="P11536" s="36">
        <f t="shared" si="1051"/>
        <v>5.1501285462851598E-4</v>
      </c>
      <c r="Q11536" s="36">
        <f t="shared" si="1052"/>
        <v>3.8913943835061325E-2</v>
      </c>
    </row>
    <row r="11537" spans="1:17" x14ac:dyDescent="0.3">
      <c r="A11537" s="29">
        <v>2863048</v>
      </c>
      <c r="B11537" s="1">
        <v>133</v>
      </c>
      <c r="C11537" s="1" t="s">
        <v>17</v>
      </c>
      <c r="D11537" s="1" t="s">
        <v>33</v>
      </c>
      <c r="E11537" s="1" t="s">
        <v>29</v>
      </c>
      <c r="F11537" s="47">
        <v>1786</v>
      </c>
      <c r="G11537" s="34">
        <v>1791.06</v>
      </c>
      <c r="H11537" s="1" t="s">
        <v>218</v>
      </c>
      <c r="I11537" s="34">
        <v>1.5164E-2</v>
      </c>
      <c r="J11537" s="34">
        <v>138.41137499999999</v>
      </c>
      <c r="K11537" s="35" t="str">
        <f t="shared" si="1048"/>
        <v>Kampina &amp; Oisterwijkse Vennen_ZGH91D0</v>
      </c>
      <c r="L11537" s="36">
        <f>VLOOKUP(D11537,DATA!A:F,5,FALSE)</f>
        <v>6.9280917156857415E-3</v>
      </c>
      <c r="M11537" s="37">
        <f>VLOOKUP(D11537,DATA!A:F,6,FALSE)</f>
        <v>2211</v>
      </c>
      <c r="N11537" s="36">
        <f t="shared" si="1049"/>
        <v>5.1691680305403809</v>
      </c>
      <c r="O11537" s="36">
        <f t="shared" si="1050"/>
        <v>5.1696830433950094</v>
      </c>
      <c r="P11537" s="36">
        <f t="shared" si="1051"/>
        <v>5.1501285462851598E-4</v>
      </c>
      <c r="Q11537" s="36">
        <f t="shared" si="1052"/>
        <v>7.1283637351808008E-4</v>
      </c>
    </row>
    <row r="11538" spans="1:17" x14ac:dyDescent="0.3">
      <c r="A11538" s="29">
        <v>2863049</v>
      </c>
      <c r="B11538" s="1">
        <v>133</v>
      </c>
      <c r="C11538" s="1" t="s">
        <v>17</v>
      </c>
      <c r="D11538" s="1" t="s">
        <v>33</v>
      </c>
      <c r="E11538" s="1" t="s">
        <v>29</v>
      </c>
      <c r="F11538" s="47">
        <v>1786</v>
      </c>
      <c r="G11538" s="34">
        <v>1964.1</v>
      </c>
      <c r="H11538" s="1" t="s">
        <v>218</v>
      </c>
      <c r="I11538" s="34">
        <v>1.8275E-2</v>
      </c>
      <c r="J11538" s="34">
        <v>225.73824999999999</v>
      </c>
      <c r="K11538" s="35" t="str">
        <f t="shared" si="1048"/>
        <v>Kampina &amp; Oisterwijkse Vennen_ZGH91D0</v>
      </c>
      <c r="L11538" s="36">
        <f>VLOOKUP(D11538,DATA!A:F,5,FALSE)</f>
        <v>6.9280917156857415E-3</v>
      </c>
      <c r="M11538" s="37">
        <f>VLOOKUP(D11538,DATA!A:F,6,FALSE)</f>
        <v>2211</v>
      </c>
      <c r="N11538" s="36">
        <f t="shared" si="1049"/>
        <v>15.309293061632792</v>
      </c>
      <c r="O11538" s="36">
        <f t="shared" si="1050"/>
        <v>15.310934713192983</v>
      </c>
      <c r="P11538" s="36">
        <f t="shared" si="1051"/>
        <v>1.6416515601918036E-3</v>
      </c>
      <c r="Q11538" s="36">
        <f t="shared" si="1052"/>
        <v>3.7058355030746737E-3</v>
      </c>
    </row>
    <row r="11539" spans="1:17" x14ac:dyDescent="0.3">
      <c r="A11539" s="29">
        <v>2863052</v>
      </c>
      <c r="B11539" s="1">
        <v>133</v>
      </c>
      <c r="C11539" s="1" t="s">
        <v>17</v>
      </c>
      <c r="D11539" s="1" t="s">
        <v>89</v>
      </c>
      <c r="E11539" s="1" t="s">
        <v>54</v>
      </c>
      <c r="F11539" s="47">
        <v>714</v>
      </c>
      <c r="G11539" s="34">
        <v>1224.46</v>
      </c>
      <c r="H11539" s="1" t="s">
        <v>218</v>
      </c>
      <c r="I11539" s="34">
        <v>1.13539E-2</v>
      </c>
      <c r="J11539" s="34">
        <v>8513.875</v>
      </c>
      <c r="K11539" s="35" t="str">
        <f t="shared" si="1048"/>
        <v>Kampina &amp; Oisterwijkse Vennen_L4030</v>
      </c>
      <c r="L11539" s="36">
        <f>VLOOKUP(D11539,DATA!A:F,5,FALSE)</f>
        <v>1.0986712608830001E-2</v>
      </c>
      <c r="M11539" s="37">
        <f>VLOOKUP(D11539,DATA!A:F,6,FALSE)</f>
        <v>982</v>
      </c>
      <c r="N11539" s="36">
        <f t="shared" si="1049"/>
        <v>93.485880358286863</v>
      </c>
      <c r="O11539" s="36">
        <f t="shared" si="1050"/>
        <v>93.486639968899709</v>
      </c>
      <c r="P11539" s="36">
        <f t="shared" si="1051"/>
        <v>7.5961061284601783E-4</v>
      </c>
      <c r="Q11539" s="36">
        <f t="shared" si="1052"/>
        <v>6.4672298064443898E-2</v>
      </c>
    </row>
    <row r="11540" spans="1:17" x14ac:dyDescent="0.3">
      <c r="A11540" s="29">
        <v>2863053</v>
      </c>
      <c r="B11540" s="1">
        <v>133</v>
      </c>
      <c r="C11540" s="1" t="s">
        <v>17</v>
      </c>
      <c r="D11540" s="1" t="s">
        <v>57</v>
      </c>
      <c r="E11540" s="1" t="s">
        <v>58</v>
      </c>
      <c r="F11540" s="47">
        <v>714</v>
      </c>
      <c r="G11540" s="34">
        <v>1001.71</v>
      </c>
      <c r="H11540" s="1" t="s">
        <v>218</v>
      </c>
      <c r="I11540" s="34">
        <v>9.4862999999999996E-3</v>
      </c>
      <c r="J11540" s="34">
        <v>771.55619999999999</v>
      </c>
      <c r="K11540" s="35" t="str">
        <f t="shared" si="1048"/>
        <v>Kampina &amp; Oisterwijkse Vennen_H3160</v>
      </c>
      <c r="L11540" s="36">
        <f>VLOOKUP(D11540,DATA!A:F,5,FALSE)</f>
        <v>1.0986712608830001E-2</v>
      </c>
      <c r="M11540" s="37">
        <f>VLOOKUP(D11540,DATA!A:F,6,FALSE)</f>
        <v>982</v>
      </c>
      <c r="N11540" s="36">
        <f t="shared" si="1049"/>
        <v>55.392645940357319</v>
      </c>
      <c r="O11540" s="36">
        <f t="shared" si="1050"/>
        <v>55.39522119839809</v>
      </c>
      <c r="P11540" s="36">
        <f t="shared" si="1051"/>
        <v>2.5752580407711889E-3</v>
      </c>
      <c r="Q11540" s="36">
        <f t="shared" si="1052"/>
        <v>1.9869563079568636E-2</v>
      </c>
    </row>
    <row r="11541" spans="1:17" x14ac:dyDescent="0.3">
      <c r="A11541" s="29">
        <v>2863053</v>
      </c>
      <c r="B11541" s="1">
        <v>133</v>
      </c>
      <c r="C11541" s="1" t="s">
        <v>17</v>
      </c>
      <c r="D11541" s="1" t="s">
        <v>89</v>
      </c>
      <c r="E11541" s="1" t="s">
        <v>54</v>
      </c>
      <c r="F11541" s="47">
        <v>714</v>
      </c>
      <c r="G11541" s="34">
        <v>1001.71</v>
      </c>
      <c r="H11541" s="1" t="s">
        <v>218</v>
      </c>
      <c r="I11541" s="34">
        <v>9.4862999999999996E-3</v>
      </c>
      <c r="J11541" s="34">
        <v>9228.4419999999991</v>
      </c>
      <c r="K11541" s="35" t="str">
        <f t="shared" si="1048"/>
        <v>Kampina &amp; Oisterwijkse Vennen_L4030</v>
      </c>
      <c r="L11541" s="36">
        <f>VLOOKUP(D11541,DATA!A:F,5,FALSE)</f>
        <v>1.0986712608830001E-2</v>
      </c>
      <c r="M11541" s="37">
        <f>VLOOKUP(D11541,DATA!A:F,6,FALSE)</f>
        <v>982</v>
      </c>
      <c r="N11541" s="36">
        <f t="shared" si="1049"/>
        <v>55.392645940357319</v>
      </c>
      <c r="O11541" s="36">
        <f t="shared" si="1050"/>
        <v>55.39522119839809</v>
      </c>
      <c r="P11541" s="36">
        <f t="shared" si="1051"/>
        <v>2.5752580407711889E-3</v>
      </c>
      <c r="Q11541" s="36">
        <f t="shared" si="1052"/>
        <v>0.23765619464290549</v>
      </c>
    </row>
    <row r="11542" spans="1:17" x14ac:dyDescent="0.3">
      <c r="A11542" s="29">
        <v>2863054</v>
      </c>
      <c r="B11542" s="1">
        <v>133</v>
      </c>
      <c r="C11542" s="1" t="s">
        <v>17</v>
      </c>
      <c r="D11542" s="1" t="s">
        <v>53</v>
      </c>
      <c r="E11542" s="1" t="s">
        <v>54</v>
      </c>
      <c r="F11542" s="47">
        <v>714</v>
      </c>
      <c r="G11542" s="34">
        <v>1038.8499999999999</v>
      </c>
      <c r="H11542" s="1" t="s">
        <v>218</v>
      </c>
      <c r="I11542" s="34">
        <v>1.01543E-2</v>
      </c>
      <c r="J11542" s="34">
        <v>509.79543999999999</v>
      </c>
      <c r="K11542" s="35" t="str">
        <f t="shared" si="1048"/>
        <v>Kampina &amp; Oisterwijkse Vennen_H4030</v>
      </c>
      <c r="L11542" s="36">
        <f>VLOOKUP(D11542,DATA!A:F,5,FALSE)</f>
        <v>1.0986712608830001E-2</v>
      </c>
      <c r="M11542" s="37">
        <f>VLOOKUP(D11542,DATA!A:F,6,FALSE)</f>
        <v>982</v>
      </c>
      <c r="N11542" s="36">
        <f t="shared" si="1049"/>
        <v>65.126279872360158</v>
      </c>
      <c r="O11542" s="36">
        <f t="shared" si="1050"/>
        <v>65.128813629435072</v>
      </c>
      <c r="P11542" s="36">
        <f t="shared" si="1051"/>
        <v>2.5337570749144334E-3</v>
      </c>
      <c r="Q11542" s="36">
        <f t="shared" si="1052"/>
        <v>1.2916978028591163E-2</v>
      </c>
    </row>
    <row r="11543" spans="1:17" x14ac:dyDescent="0.3">
      <c r="A11543" s="29">
        <v>2863054</v>
      </c>
      <c r="B11543" s="1">
        <v>133</v>
      </c>
      <c r="C11543" s="1" t="s">
        <v>17</v>
      </c>
      <c r="D11543" s="1" t="s">
        <v>89</v>
      </c>
      <c r="E11543" s="1" t="s">
        <v>54</v>
      </c>
      <c r="F11543" s="47">
        <v>714</v>
      </c>
      <c r="G11543" s="34">
        <v>1038.8499999999999</v>
      </c>
      <c r="H11543" s="1" t="s">
        <v>218</v>
      </c>
      <c r="I11543" s="34">
        <v>1.01543E-2</v>
      </c>
      <c r="J11543" s="34">
        <v>1445.0806</v>
      </c>
      <c r="K11543" s="35" t="str">
        <f t="shared" si="1048"/>
        <v>Kampina &amp; Oisterwijkse Vennen_L4030</v>
      </c>
      <c r="L11543" s="36">
        <f>VLOOKUP(D11543,DATA!A:F,5,FALSE)</f>
        <v>1.0986712608830001E-2</v>
      </c>
      <c r="M11543" s="37">
        <f>VLOOKUP(D11543,DATA!A:F,6,FALSE)</f>
        <v>982</v>
      </c>
      <c r="N11543" s="36">
        <f t="shared" si="1049"/>
        <v>65.126279872360158</v>
      </c>
      <c r="O11543" s="36">
        <f t="shared" si="1050"/>
        <v>65.128813629435072</v>
      </c>
      <c r="P11543" s="36">
        <f t="shared" si="1051"/>
        <v>2.5337570749144334E-3</v>
      </c>
      <c r="Q11543" s="36">
        <f t="shared" si="1052"/>
        <v>3.6614831940715943E-2</v>
      </c>
    </row>
    <row r="11544" spans="1:17" x14ac:dyDescent="0.3">
      <c r="A11544" s="29">
        <v>2863055</v>
      </c>
      <c r="B11544" s="1">
        <v>133</v>
      </c>
      <c r="C11544" s="1" t="s">
        <v>17</v>
      </c>
      <c r="D11544" s="1" t="s">
        <v>53</v>
      </c>
      <c r="E11544" s="1" t="s">
        <v>54</v>
      </c>
      <c r="F11544" s="47">
        <v>714</v>
      </c>
      <c r="G11544" s="34">
        <v>1013.35</v>
      </c>
      <c r="H11544" s="1" t="s">
        <v>218</v>
      </c>
      <c r="I11544" s="34">
        <v>1.0226499999999999E-2</v>
      </c>
      <c r="J11544" s="34">
        <v>10000</v>
      </c>
      <c r="K11544" s="35" t="str">
        <f t="shared" si="1048"/>
        <v>Kampina &amp; Oisterwijkse Vennen_H4030</v>
      </c>
      <c r="L11544" s="36">
        <f>VLOOKUP(D11544,DATA!A:F,5,FALSE)</f>
        <v>1.0986712608830001E-2</v>
      </c>
      <c r="M11544" s="37">
        <f>VLOOKUP(D11544,DATA!A:F,6,FALSE)</f>
        <v>982</v>
      </c>
      <c r="N11544" s="36">
        <f t="shared" si="1049"/>
        <v>58.526705500377872</v>
      </c>
      <c r="O11544" s="36">
        <f t="shared" si="1050"/>
        <v>58.529432676838965</v>
      </c>
      <c r="P11544" s="36">
        <f t="shared" si="1051"/>
        <v>2.7271764610929949E-3</v>
      </c>
      <c r="Q11544" s="36">
        <f t="shared" si="1052"/>
        <v>0.27271764610929949</v>
      </c>
    </row>
    <row r="11545" spans="1:17" x14ac:dyDescent="0.3">
      <c r="A11545" s="29">
        <v>2863056</v>
      </c>
      <c r="B11545" s="1">
        <v>133</v>
      </c>
      <c r="C11545" s="1" t="s">
        <v>17</v>
      </c>
      <c r="D11545" s="1" t="s">
        <v>57</v>
      </c>
      <c r="E11545" s="1" t="s">
        <v>58</v>
      </c>
      <c r="F11545" s="47">
        <v>714</v>
      </c>
      <c r="G11545" s="34">
        <v>1012.36</v>
      </c>
      <c r="H11545" s="1" t="s">
        <v>218</v>
      </c>
      <c r="I11545" s="34">
        <v>1.0167000000000001E-2</v>
      </c>
      <c r="J11545" s="34">
        <v>1051.0197000000001</v>
      </c>
      <c r="K11545" s="35" t="str">
        <f t="shared" si="1048"/>
        <v>Kampina &amp; Oisterwijkse Vennen_H3160</v>
      </c>
      <c r="L11545" s="36">
        <f>VLOOKUP(D11545,DATA!A:F,5,FALSE)</f>
        <v>1.0986712608830001E-2</v>
      </c>
      <c r="M11545" s="37">
        <f>VLOOKUP(D11545,DATA!A:F,6,FALSE)</f>
        <v>982</v>
      </c>
      <c r="N11545" s="36">
        <f t="shared" si="1049"/>
        <v>58.262449866815118</v>
      </c>
      <c r="O11545" s="36">
        <f t="shared" si="1050"/>
        <v>58.265166132675532</v>
      </c>
      <c r="P11545" s="36">
        <f t="shared" si="1051"/>
        <v>2.7162658604140688E-3</v>
      </c>
      <c r="Q11545" s="36">
        <f t="shared" si="1052"/>
        <v>2.8548489297326368E-2</v>
      </c>
    </row>
    <row r="11546" spans="1:17" x14ac:dyDescent="0.3">
      <c r="A11546" s="29">
        <v>2863056</v>
      </c>
      <c r="B11546" s="1">
        <v>133</v>
      </c>
      <c r="C11546" s="1" t="s">
        <v>17</v>
      </c>
      <c r="D11546" s="1" t="s">
        <v>53</v>
      </c>
      <c r="E11546" s="1" t="s">
        <v>54</v>
      </c>
      <c r="F11546" s="47">
        <v>714</v>
      </c>
      <c r="G11546" s="34">
        <v>1012.36</v>
      </c>
      <c r="H11546" s="1" t="s">
        <v>218</v>
      </c>
      <c r="I11546" s="34">
        <v>1.0167000000000001E-2</v>
      </c>
      <c r="J11546" s="34">
        <v>8024.3027000000002</v>
      </c>
      <c r="K11546" s="35" t="str">
        <f t="shared" si="1048"/>
        <v>Kampina &amp; Oisterwijkse Vennen_H4030</v>
      </c>
      <c r="L11546" s="36">
        <f>VLOOKUP(D11546,DATA!A:F,5,FALSE)</f>
        <v>1.0986712608830001E-2</v>
      </c>
      <c r="M11546" s="37">
        <f>VLOOKUP(D11546,DATA!A:F,6,FALSE)</f>
        <v>982</v>
      </c>
      <c r="N11546" s="36">
        <f t="shared" si="1049"/>
        <v>58.262449866815118</v>
      </c>
      <c r="O11546" s="36">
        <f t="shared" si="1050"/>
        <v>58.265166132675532</v>
      </c>
      <c r="P11546" s="36">
        <f t="shared" si="1051"/>
        <v>2.7162658604140688E-3</v>
      </c>
      <c r="Q11546" s="36">
        <f t="shared" si="1052"/>
        <v>0.21796139477638438</v>
      </c>
    </row>
    <row r="11547" spans="1:17" x14ac:dyDescent="0.3">
      <c r="A11547" s="29">
        <v>2863057</v>
      </c>
      <c r="B11547" s="1">
        <v>133</v>
      </c>
      <c r="C11547" s="1" t="s">
        <v>17</v>
      </c>
      <c r="D11547" s="1" t="s">
        <v>57</v>
      </c>
      <c r="E11547" s="1" t="s">
        <v>58</v>
      </c>
      <c r="F11547" s="47">
        <v>714</v>
      </c>
      <c r="G11547" s="34">
        <v>953.48</v>
      </c>
      <c r="H11547" s="1" t="s">
        <v>218</v>
      </c>
      <c r="I11547" s="34">
        <v>9.6299000000000003E-3</v>
      </c>
      <c r="J11547" s="34">
        <v>825.04150000000004</v>
      </c>
      <c r="K11547" s="35" t="str">
        <f t="shared" si="1048"/>
        <v>Kampina &amp; Oisterwijkse Vennen_H3160</v>
      </c>
      <c r="L11547" s="36">
        <f>VLOOKUP(D11547,DATA!A:F,5,FALSE)</f>
        <v>1.0986712608830001E-2</v>
      </c>
      <c r="M11547" s="37">
        <f>VLOOKUP(D11547,DATA!A:F,6,FALSE)</f>
        <v>982</v>
      </c>
      <c r="N11547" s="36">
        <f t="shared" si="1049"/>
        <v>42.229943821338203</v>
      </c>
      <c r="O11547" s="36">
        <f t="shared" si="1050"/>
        <v>42.232524990127217</v>
      </c>
      <c r="P11547" s="36">
        <f t="shared" si="1051"/>
        <v>2.5811687890140433E-3</v>
      </c>
      <c r="Q11547" s="36">
        <f t="shared" si="1052"/>
        <v>2.1295713694413299E-2</v>
      </c>
    </row>
    <row r="11548" spans="1:17" x14ac:dyDescent="0.3">
      <c r="A11548" s="29">
        <v>2863057</v>
      </c>
      <c r="B11548" s="1">
        <v>133</v>
      </c>
      <c r="C11548" s="1" t="s">
        <v>17</v>
      </c>
      <c r="D11548" s="1" t="s">
        <v>53</v>
      </c>
      <c r="E11548" s="1" t="s">
        <v>54</v>
      </c>
      <c r="F11548" s="47">
        <v>714</v>
      </c>
      <c r="G11548" s="34">
        <v>953.48</v>
      </c>
      <c r="H11548" s="1" t="s">
        <v>218</v>
      </c>
      <c r="I11548" s="34">
        <v>9.6299000000000003E-3</v>
      </c>
      <c r="J11548" s="34">
        <v>39.598002999999999</v>
      </c>
      <c r="K11548" s="35" t="str">
        <f t="shared" si="1048"/>
        <v>Kampina &amp; Oisterwijkse Vennen_H4030</v>
      </c>
      <c r="L11548" s="36">
        <f>VLOOKUP(D11548,DATA!A:F,5,FALSE)</f>
        <v>1.0986712608830001E-2</v>
      </c>
      <c r="M11548" s="37">
        <f>VLOOKUP(D11548,DATA!A:F,6,FALSE)</f>
        <v>982</v>
      </c>
      <c r="N11548" s="36">
        <f t="shared" si="1049"/>
        <v>42.229943821338203</v>
      </c>
      <c r="O11548" s="36">
        <f t="shared" si="1050"/>
        <v>42.232524990127217</v>
      </c>
      <c r="P11548" s="36">
        <f t="shared" si="1051"/>
        <v>2.5811687890140433E-3</v>
      </c>
      <c r="Q11548" s="36">
        <f t="shared" si="1052"/>
        <v>1.0220912945088445E-3</v>
      </c>
    </row>
    <row r="11549" spans="1:17" x14ac:dyDescent="0.3">
      <c r="A11549" s="29">
        <v>2863057</v>
      </c>
      <c r="B11549" s="1">
        <v>133</v>
      </c>
      <c r="C11549" s="1" t="s">
        <v>17</v>
      </c>
      <c r="D11549" s="1" t="s">
        <v>89</v>
      </c>
      <c r="E11549" s="1" t="s">
        <v>54</v>
      </c>
      <c r="F11549" s="47">
        <v>714</v>
      </c>
      <c r="G11549" s="34">
        <v>953.48</v>
      </c>
      <c r="H11549" s="1" t="s">
        <v>218</v>
      </c>
      <c r="I11549" s="34">
        <v>9.6299000000000003E-3</v>
      </c>
      <c r="J11549" s="34">
        <v>1695.7092</v>
      </c>
      <c r="K11549" s="35" t="str">
        <f t="shared" si="1048"/>
        <v>Kampina &amp; Oisterwijkse Vennen_L4030</v>
      </c>
      <c r="L11549" s="36">
        <f>VLOOKUP(D11549,DATA!A:F,5,FALSE)</f>
        <v>1.0986712608830001E-2</v>
      </c>
      <c r="M11549" s="37">
        <f>VLOOKUP(D11549,DATA!A:F,6,FALSE)</f>
        <v>982</v>
      </c>
      <c r="N11549" s="36">
        <f t="shared" si="1049"/>
        <v>42.229943821338203</v>
      </c>
      <c r="O11549" s="36">
        <f t="shared" si="1050"/>
        <v>42.232524990127217</v>
      </c>
      <c r="P11549" s="36">
        <f t="shared" si="1051"/>
        <v>2.5811687890140433E-3</v>
      </c>
      <c r="Q11549" s="36">
        <f t="shared" si="1052"/>
        <v>4.3769116622839721E-2</v>
      </c>
    </row>
    <row r="11550" spans="1:17" x14ac:dyDescent="0.3">
      <c r="A11550" s="29">
        <v>2863058</v>
      </c>
      <c r="B11550" s="1">
        <v>133</v>
      </c>
      <c r="C11550" s="1" t="s">
        <v>17</v>
      </c>
      <c r="D11550" s="1" t="s">
        <v>53</v>
      </c>
      <c r="E11550" s="1" t="s">
        <v>54</v>
      </c>
      <c r="F11550" s="47">
        <v>714</v>
      </c>
      <c r="G11550" s="34">
        <v>979.88</v>
      </c>
      <c r="H11550" s="1" t="s">
        <v>218</v>
      </c>
      <c r="I11550" s="34">
        <v>1.04952E-2</v>
      </c>
      <c r="J11550" s="34">
        <v>6362.2960000000003</v>
      </c>
      <c r="K11550" s="35" t="str">
        <f t="shared" si="1048"/>
        <v>Kampina &amp; Oisterwijkse Vennen_H4030</v>
      </c>
      <c r="L11550" s="36">
        <f>VLOOKUP(D11550,DATA!A:F,5,FALSE)</f>
        <v>1.0986712608830001E-2</v>
      </c>
      <c r="M11550" s="37">
        <f>VLOOKUP(D11550,DATA!A:F,6,FALSE)</f>
        <v>982</v>
      </c>
      <c r="N11550" s="36">
        <f t="shared" si="1049"/>
        <v>49.417730555380217</v>
      </c>
      <c r="O11550" s="36">
        <f t="shared" si="1050"/>
        <v>49.420612860029792</v>
      </c>
      <c r="P11550" s="36">
        <f t="shared" si="1051"/>
        <v>2.8823046495745075E-3</v>
      </c>
      <c r="Q11550" s="36">
        <f t="shared" si="1052"/>
        <v>0.18338075342769289</v>
      </c>
    </row>
    <row r="11551" spans="1:17" x14ac:dyDescent="0.3">
      <c r="A11551" s="29">
        <v>2863058</v>
      </c>
      <c r="B11551" s="1">
        <v>133</v>
      </c>
      <c r="C11551" s="1" t="s">
        <v>17</v>
      </c>
      <c r="D11551" s="1" t="s">
        <v>89</v>
      </c>
      <c r="E11551" s="1" t="s">
        <v>54</v>
      </c>
      <c r="F11551" s="47">
        <v>714</v>
      </c>
      <c r="G11551" s="34">
        <v>979.88</v>
      </c>
      <c r="H11551" s="1" t="s">
        <v>218</v>
      </c>
      <c r="I11551" s="34">
        <v>1.04952E-2</v>
      </c>
      <c r="J11551" s="34">
        <v>1530.0556999999999</v>
      </c>
      <c r="K11551" s="35" t="str">
        <f t="shared" si="1048"/>
        <v>Kampina &amp; Oisterwijkse Vennen_L4030</v>
      </c>
      <c r="L11551" s="36">
        <f>VLOOKUP(D11551,DATA!A:F,5,FALSE)</f>
        <v>1.0986712608830001E-2</v>
      </c>
      <c r="M11551" s="37">
        <f>VLOOKUP(D11551,DATA!A:F,6,FALSE)</f>
        <v>982</v>
      </c>
      <c r="N11551" s="36">
        <f t="shared" si="1049"/>
        <v>49.417730555380217</v>
      </c>
      <c r="O11551" s="36">
        <f t="shared" si="1050"/>
        <v>49.420612860029792</v>
      </c>
      <c r="P11551" s="36">
        <f t="shared" si="1051"/>
        <v>2.8823046495745075E-3</v>
      </c>
      <c r="Q11551" s="36">
        <f t="shared" si="1052"/>
        <v>4.4100866582179779E-2</v>
      </c>
    </row>
    <row r="11552" spans="1:17" x14ac:dyDescent="0.3">
      <c r="A11552" s="29">
        <v>2863059</v>
      </c>
      <c r="B11552" s="1">
        <v>133</v>
      </c>
      <c r="C11552" s="1" t="s">
        <v>17</v>
      </c>
      <c r="D11552" s="1" t="s">
        <v>53</v>
      </c>
      <c r="E11552" s="1" t="s">
        <v>54</v>
      </c>
      <c r="F11552" s="47">
        <v>714</v>
      </c>
      <c r="G11552" s="34">
        <v>982.24</v>
      </c>
      <c r="H11552" s="1" t="s">
        <v>218</v>
      </c>
      <c r="I11552" s="34">
        <v>1.06312E-2</v>
      </c>
      <c r="J11552" s="34">
        <v>9300.5239999999994</v>
      </c>
      <c r="K11552" s="35" t="str">
        <f t="shared" si="1048"/>
        <v>Kampina &amp; Oisterwijkse Vennen_H4030</v>
      </c>
      <c r="L11552" s="36">
        <f>VLOOKUP(D11552,DATA!A:F,5,FALSE)</f>
        <v>1.0986712608830001E-2</v>
      </c>
      <c r="M11552" s="37">
        <f>VLOOKUP(D11552,DATA!A:F,6,FALSE)</f>
        <v>982</v>
      </c>
      <c r="N11552" s="36">
        <f t="shared" si="1049"/>
        <v>50.065920237458954</v>
      </c>
      <c r="O11552" s="36">
        <f t="shared" si="1050"/>
        <v>50.068840280632386</v>
      </c>
      <c r="P11552" s="36">
        <f t="shared" si="1051"/>
        <v>2.9200431734324184E-3</v>
      </c>
      <c r="Q11552" s="36">
        <f t="shared" si="1052"/>
        <v>0.27157931615544367</v>
      </c>
    </row>
    <row r="11553" spans="1:17" x14ac:dyDescent="0.3">
      <c r="A11553" s="29">
        <v>2863059</v>
      </c>
      <c r="B11553" s="1">
        <v>133</v>
      </c>
      <c r="C11553" s="1" t="s">
        <v>17</v>
      </c>
      <c r="D11553" s="1" t="s">
        <v>89</v>
      </c>
      <c r="E11553" s="1" t="s">
        <v>54</v>
      </c>
      <c r="F11553" s="47">
        <v>714</v>
      </c>
      <c r="G11553" s="34">
        <v>982.24</v>
      </c>
      <c r="H11553" s="1" t="s">
        <v>218</v>
      </c>
      <c r="I11553" s="34">
        <v>1.06312E-2</v>
      </c>
      <c r="J11553" s="34">
        <v>57.420166000000002</v>
      </c>
      <c r="K11553" s="35" t="str">
        <f t="shared" si="1048"/>
        <v>Kampina &amp; Oisterwijkse Vennen_L4030</v>
      </c>
      <c r="L11553" s="36">
        <f>VLOOKUP(D11553,DATA!A:F,5,FALSE)</f>
        <v>1.0986712608830001E-2</v>
      </c>
      <c r="M11553" s="37">
        <f>VLOOKUP(D11553,DATA!A:F,6,FALSE)</f>
        <v>982</v>
      </c>
      <c r="N11553" s="36">
        <f t="shared" si="1049"/>
        <v>50.065920237458954</v>
      </c>
      <c r="O11553" s="36">
        <f t="shared" si="1050"/>
        <v>50.068840280632386</v>
      </c>
      <c r="P11553" s="36">
        <f t="shared" si="1051"/>
        <v>2.9200431734324184E-3</v>
      </c>
      <c r="Q11553" s="36">
        <f t="shared" si="1052"/>
        <v>1.6766936374565625E-3</v>
      </c>
    </row>
    <row r="11554" spans="1:17" x14ac:dyDescent="0.3">
      <c r="A11554" s="29">
        <v>2863060</v>
      </c>
      <c r="B11554" s="1">
        <v>133</v>
      </c>
      <c r="C11554" s="1" t="s">
        <v>17</v>
      </c>
      <c r="D11554" s="1" t="s">
        <v>89</v>
      </c>
      <c r="E11554" s="1" t="s">
        <v>54</v>
      </c>
      <c r="F11554" s="47">
        <v>714</v>
      </c>
      <c r="G11554" s="34">
        <v>997.34</v>
      </c>
      <c r="H11554" s="1" t="s">
        <v>218</v>
      </c>
      <c r="I11554" s="34">
        <v>1.09774E-2</v>
      </c>
      <c r="J11554" s="34">
        <v>695.29552999999999</v>
      </c>
      <c r="K11554" s="35" t="str">
        <f t="shared" si="1048"/>
        <v>Kampina &amp; Oisterwijkse Vennen_L4030</v>
      </c>
      <c r="L11554" s="36">
        <f>VLOOKUP(D11554,DATA!A:F,5,FALSE)</f>
        <v>1.0986712608830001E-2</v>
      </c>
      <c r="M11554" s="37">
        <f>VLOOKUP(D11554,DATA!A:F,6,FALSE)</f>
        <v>982</v>
      </c>
      <c r="N11554" s="36">
        <f t="shared" si="1049"/>
        <v>54.203459250035458</v>
      </c>
      <c r="O11554" s="36">
        <f t="shared" si="1050"/>
        <v>54.206453063452479</v>
      </c>
      <c r="P11554" s="36">
        <f t="shared" si="1051"/>
        <v>2.9938134170208741E-3</v>
      </c>
      <c r="Q11554" s="36">
        <f t="shared" si="1052"/>
        <v>2.0815850865086399E-2</v>
      </c>
    </row>
    <row r="11555" spans="1:17" x14ac:dyDescent="0.3">
      <c r="A11555" s="29">
        <v>2863061</v>
      </c>
      <c r="B11555" s="1">
        <v>133</v>
      </c>
      <c r="C11555" s="1" t="s">
        <v>17</v>
      </c>
      <c r="D11555" s="1" t="s">
        <v>53</v>
      </c>
      <c r="E11555" s="1" t="s">
        <v>54</v>
      </c>
      <c r="F11555" s="47">
        <v>714</v>
      </c>
      <c r="G11555" s="34">
        <v>1100.95</v>
      </c>
      <c r="H11555" s="1" t="s">
        <v>218</v>
      </c>
      <c r="I11555" s="34">
        <v>1.2532099999999999E-2</v>
      </c>
      <c r="J11555" s="34">
        <v>5546.6176999999998</v>
      </c>
      <c r="K11555" s="35" t="str">
        <f t="shared" si="1048"/>
        <v>Kampina &amp; Oisterwijkse Vennen_H4030</v>
      </c>
      <c r="L11555" s="36">
        <f>VLOOKUP(D11555,DATA!A:F,5,FALSE)</f>
        <v>1.0986712608830001E-2</v>
      </c>
      <c r="M11555" s="37">
        <f>VLOOKUP(D11555,DATA!A:F,6,FALSE)</f>
        <v>982</v>
      </c>
      <c r="N11555" s="36">
        <f t="shared" si="1049"/>
        <v>78.698883256336572</v>
      </c>
      <c r="O11555" s="36">
        <f t="shared" si="1050"/>
        <v>78.701191307315696</v>
      </c>
      <c r="P11555" s="36">
        <f t="shared" si="1051"/>
        <v>2.3080509791242321E-3</v>
      </c>
      <c r="Q11555" s="36">
        <f t="shared" si="1052"/>
        <v>0.12801876413312796</v>
      </c>
    </row>
    <row r="11556" spans="1:17" x14ac:dyDescent="0.3">
      <c r="A11556" s="29">
        <v>2863061</v>
      </c>
      <c r="B11556" s="1">
        <v>133</v>
      </c>
      <c r="C11556" s="1" t="s">
        <v>17</v>
      </c>
      <c r="D11556" s="1" t="s">
        <v>51</v>
      </c>
      <c r="E11556" s="1" t="s">
        <v>52</v>
      </c>
      <c r="F11556" s="47">
        <v>1000</v>
      </c>
      <c r="G11556" s="34">
        <v>1100.95</v>
      </c>
      <c r="H11556" s="1" t="s">
        <v>218</v>
      </c>
      <c r="I11556" s="34">
        <v>1.2532099999999999E-2</v>
      </c>
      <c r="J11556" s="34">
        <v>375.6662</v>
      </c>
      <c r="K11556" s="35" t="str">
        <f t="shared" si="1048"/>
        <v>Kampina &amp; Oisterwijkse Vennen_Lg09</v>
      </c>
      <c r="L11556" s="36">
        <f>VLOOKUP(D11556,DATA!A:F,5,FALSE)</f>
        <v>8.4126827976184013E-3</v>
      </c>
      <c r="M11556" s="37">
        <f>VLOOKUP(D11556,DATA!A:F,6,FALSE)</f>
        <v>1350</v>
      </c>
      <c r="N11556" s="36">
        <f t="shared" si="1049"/>
        <v>10.956631474901053</v>
      </c>
      <c r="O11556" s="36">
        <f t="shared" si="1050"/>
        <v>10.957660094696715</v>
      </c>
      <c r="P11556" s="36">
        <f t="shared" si="1051"/>
        <v>1.0286197956617116E-3</v>
      </c>
      <c r="Q11556" s="36">
        <f t="shared" si="1052"/>
        <v>3.8641768988101166E-3</v>
      </c>
    </row>
    <row r="11557" spans="1:17" x14ac:dyDescent="0.3">
      <c r="A11557" s="29">
        <v>2863061</v>
      </c>
      <c r="B11557" s="1">
        <v>133</v>
      </c>
      <c r="C11557" s="1" t="s">
        <v>17</v>
      </c>
      <c r="D11557" s="1" t="s">
        <v>89</v>
      </c>
      <c r="E11557" s="1" t="s">
        <v>54</v>
      </c>
      <c r="F11557" s="47">
        <v>714</v>
      </c>
      <c r="G11557" s="34">
        <v>1100.95</v>
      </c>
      <c r="H11557" s="1" t="s">
        <v>218</v>
      </c>
      <c r="I11557" s="34">
        <v>1.2532099999999999E-2</v>
      </c>
      <c r="J11557" s="34">
        <v>4077.7152999999998</v>
      </c>
      <c r="K11557" s="35" t="str">
        <f t="shared" si="1048"/>
        <v>Kampina &amp; Oisterwijkse Vennen_L4030</v>
      </c>
      <c r="L11557" s="36">
        <f>VLOOKUP(D11557,DATA!A:F,5,FALSE)</f>
        <v>1.0986712608830001E-2</v>
      </c>
      <c r="M11557" s="37">
        <f>VLOOKUP(D11557,DATA!A:F,6,FALSE)</f>
        <v>982</v>
      </c>
      <c r="N11557" s="36">
        <f t="shared" si="1049"/>
        <v>78.698883256336572</v>
      </c>
      <c r="O11557" s="36">
        <f t="shared" si="1050"/>
        <v>78.701191307315696</v>
      </c>
      <c r="P11557" s="36">
        <f t="shared" si="1051"/>
        <v>2.3080509791242321E-3</v>
      </c>
      <c r="Q11557" s="36">
        <f t="shared" si="1052"/>
        <v>9.4115747907548605E-2</v>
      </c>
    </row>
    <row r="11558" spans="1:17" x14ac:dyDescent="0.3">
      <c r="A11558" s="29">
        <v>2863062</v>
      </c>
      <c r="B11558" s="1">
        <v>133</v>
      </c>
      <c r="C11558" s="1" t="s">
        <v>17</v>
      </c>
      <c r="D11558" s="1" t="s">
        <v>89</v>
      </c>
      <c r="E11558" s="1" t="s">
        <v>54</v>
      </c>
      <c r="F11558" s="47">
        <v>714</v>
      </c>
      <c r="G11558" s="34">
        <v>1658.45</v>
      </c>
      <c r="H11558" s="1" t="s">
        <v>218</v>
      </c>
      <c r="I11558" s="34">
        <v>2.1174999999999999E-2</v>
      </c>
      <c r="J11558" s="34">
        <v>2702.6089999999999</v>
      </c>
      <c r="K11558" s="35" t="str">
        <f t="shared" si="1048"/>
        <v>Kampina &amp; Oisterwijkse Vennen_L4030</v>
      </c>
      <c r="L11558" s="36">
        <f>VLOOKUP(D11558,DATA!A:F,5,FALSE)</f>
        <v>1.0986712608830001E-2</v>
      </c>
      <c r="M11558" s="37">
        <f>VLOOKUP(D11558,DATA!A:F,6,FALSE)</f>
        <v>982</v>
      </c>
      <c r="N11558" s="36">
        <f t="shared" si="1049"/>
        <v>99.940832531578906</v>
      </c>
      <c r="O11558" s="36">
        <f t="shared" si="1050"/>
        <v>99.940846286771546</v>
      </c>
      <c r="P11558" s="36">
        <f t="shared" si="1051"/>
        <v>1.3755192640019231E-5</v>
      </c>
      <c r="Q11558" s="36">
        <f t="shared" si="1052"/>
        <v>3.7174907425649732E-4</v>
      </c>
    </row>
    <row r="11559" spans="1:17" x14ac:dyDescent="0.3">
      <c r="A11559" s="30">
        <v>2864564</v>
      </c>
      <c r="B11559" s="14">
        <v>133</v>
      </c>
      <c r="C11559" s="14" t="s">
        <v>17</v>
      </c>
      <c r="D11559" s="14" t="s">
        <v>88</v>
      </c>
      <c r="E11559" s="14" t="s">
        <v>56</v>
      </c>
      <c r="F11559" s="48">
        <v>500</v>
      </c>
      <c r="G11559" s="38">
        <v>1567</v>
      </c>
      <c r="H11559" s="14" t="s">
        <v>218</v>
      </c>
      <c r="I11559" s="38">
        <v>1.12709E-2</v>
      </c>
      <c r="J11559" s="38">
        <v>576.78129999999999</v>
      </c>
      <c r="K11559" s="39" t="str">
        <f t="shared" si="1048"/>
        <v>Kampina &amp; Oisterwijkse Vennen_ZGH3130</v>
      </c>
      <c r="L11559" s="40">
        <f>VLOOKUP(D11559,DATA!A:F,5,FALSE)</f>
        <v>0</v>
      </c>
      <c r="M11559" s="41">
        <f>VLOOKUP(D11559,DATA!A:F,6,FALSE)</f>
        <v>3.5</v>
      </c>
      <c r="N11559" s="40">
        <f t="shared" si="1049"/>
        <v>50</v>
      </c>
      <c r="O11559" s="40">
        <f t="shared" si="1050"/>
        <v>50</v>
      </c>
      <c r="P11559" s="40">
        <f t="shared" ref="P11559:P11562" si="1055">J11559/10000*I11559</f>
        <v>6.5008443541700008E-4</v>
      </c>
      <c r="Q11559" s="40">
        <f t="shared" ref="Q11559:Q11562" si="1056">IF(AND(H11559&lt;&gt;"below",I11559&gt;=0.005),M11559*P11559,0)</f>
        <v>2.2752955239595004E-3</v>
      </c>
    </row>
    <row r="11560" spans="1:17" x14ac:dyDescent="0.3">
      <c r="A11560" s="30">
        <v>2864565</v>
      </c>
      <c r="B11560" s="14">
        <v>133</v>
      </c>
      <c r="C11560" s="14" t="s">
        <v>17</v>
      </c>
      <c r="D11560" s="14" t="s">
        <v>88</v>
      </c>
      <c r="E11560" s="14" t="s">
        <v>56</v>
      </c>
      <c r="F11560" s="48">
        <v>500</v>
      </c>
      <c r="G11560" s="38">
        <v>1714.05</v>
      </c>
      <c r="H11560" s="14" t="s">
        <v>218</v>
      </c>
      <c r="I11560" s="38">
        <v>1.3273E-2</v>
      </c>
      <c r="J11560" s="38">
        <v>726.65880000000004</v>
      </c>
      <c r="K11560" s="39" t="str">
        <f t="shared" si="1048"/>
        <v>Kampina &amp; Oisterwijkse Vennen_ZGH3130</v>
      </c>
      <c r="L11560" s="40">
        <f>VLOOKUP(D11560,DATA!A:F,5,FALSE)</f>
        <v>0</v>
      </c>
      <c r="M11560" s="41">
        <f>VLOOKUP(D11560,DATA!A:F,6,FALSE)</f>
        <v>3.5</v>
      </c>
      <c r="N11560" s="40">
        <f t="shared" si="1049"/>
        <v>50</v>
      </c>
      <c r="O11560" s="40">
        <f t="shared" si="1050"/>
        <v>50</v>
      </c>
      <c r="P11560" s="40">
        <f t="shared" si="1055"/>
        <v>9.6449422524000003E-4</v>
      </c>
      <c r="Q11560" s="40">
        <f t="shared" si="1056"/>
        <v>3.3757297883400001E-3</v>
      </c>
    </row>
    <row r="11561" spans="1:17" x14ac:dyDescent="0.3">
      <c r="A11561" s="30">
        <v>2864566</v>
      </c>
      <c r="B11561" s="14">
        <v>133</v>
      </c>
      <c r="C11561" s="14" t="s">
        <v>17</v>
      </c>
      <c r="D11561" s="14" t="s">
        <v>55</v>
      </c>
      <c r="E11561" s="14" t="s">
        <v>56</v>
      </c>
      <c r="F11561" s="48">
        <v>500</v>
      </c>
      <c r="G11561" s="38">
        <v>1774.86</v>
      </c>
      <c r="H11561" s="14" t="s">
        <v>218</v>
      </c>
      <c r="I11561" s="38">
        <v>1.4191E-2</v>
      </c>
      <c r="J11561" s="38">
        <v>16.588584999999998</v>
      </c>
      <c r="K11561" s="39" t="str">
        <f t="shared" si="1048"/>
        <v>Kampina &amp; Oisterwijkse Vennen_H3130</v>
      </c>
      <c r="L11561" s="40">
        <f>VLOOKUP(D11561,DATA!A:F,5,FALSE)</f>
        <v>0</v>
      </c>
      <c r="M11561" s="41">
        <f>VLOOKUP(D11561,DATA!A:F,6,FALSE)</f>
        <v>3.5</v>
      </c>
      <c r="N11561" s="40">
        <f t="shared" si="1049"/>
        <v>50</v>
      </c>
      <c r="O11561" s="40">
        <f t="shared" si="1050"/>
        <v>50</v>
      </c>
      <c r="P11561" s="40">
        <f t="shared" si="1055"/>
        <v>2.3540860973499998E-5</v>
      </c>
      <c r="Q11561" s="40">
        <f t="shared" si="1056"/>
        <v>8.2393013407249996E-5</v>
      </c>
    </row>
    <row r="11562" spans="1:17" x14ac:dyDescent="0.3">
      <c r="A11562" s="30">
        <v>2864567</v>
      </c>
      <c r="B11562" s="14">
        <v>133</v>
      </c>
      <c r="C11562" s="14" t="s">
        <v>17</v>
      </c>
      <c r="D11562" s="14" t="s">
        <v>55</v>
      </c>
      <c r="E11562" s="14" t="s">
        <v>56</v>
      </c>
      <c r="F11562" s="48">
        <v>500</v>
      </c>
      <c r="G11562" s="38">
        <v>1856.65</v>
      </c>
      <c r="H11562" s="14" t="s">
        <v>218</v>
      </c>
      <c r="I11562" s="38">
        <v>1.5462E-2</v>
      </c>
      <c r="J11562" s="38">
        <v>12.602062</v>
      </c>
      <c r="K11562" s="39" t="str">
        <f t="shared" si="1048"/>
        <v>Kampina &amp; Oisterwijkse Vennen_H3130</v>
      </c>
      <c r="L11562" s="40">
        <f>VLOOKUP(D11562,DATA!A:F,5,FALSE)</f>
        <v>0</v>
      </c>
      <c r="M11562" s="41">
        <f>VLOOKUP(D11562,DATA!A:F,6,FALSE)</f>
        <v>3.5</v>
      </c>
      <c r="N11562" s="40">
        <f t="shared" si="1049"/>
        <v>50</v>
      </c>
      <c r="O11562" s="40">
        <f t="shared" si="1050"/>
        <v>50</v>
      </c>
      <c r="P11562" s="40">
        <f t="shared" si="1055"/>
        <v>1.9485308264400003E-5</v>
      </c>
      <c r="Q11562" s="40">
        <f t="shared" si="1056"/>
        <v>6.819857892540001E-5</v>
      </c>
    </row>
    <row r="11563" spans="1:17" x14ac:dyDescent="0.3">
      <c r="A11563" s="29">
        <v>2864577</v>
      </c>
      <c r="B11563" s="1">
        <v>133</v>
      </c>
      <c r="C11563" s="1" t="s">
        <v>17</v>
      </c>
      <c r="D11563" s="1" t="s">
        <v>28</v>
      </c>
      <c r="E11563" s="1" t="s">
        <v>29</v>
      </c>
      <c r="F11563" s="47">
        <v>1786</v>
      </c>
      <c r="G11563" s="34">
        <v>1969.75</v>
      </c>
      <c r="H11563" s="1" t="s">
        <v>218</v>
      </c>
      <c r="I11563" s="34">
        <v>1.7888000000000001E-2</v>
      </c>
      <c r="J11563" s="34">
        <v>1319.8221000000001</v>
      </c>
      <c r="K11563" s="35" t="str">
        <f t="shared" si="1048"/>
        <v>Kampina &amp; Oisterwijkse Vennen_H91D0</v>
      </c>
      <c r="L11563" s="36">
        <f>VLOOKUP(D11563,DATA!A:F,5,FALSE)</f>
        <v>6.9280917156857415E-3</v>
      </c>
      <c r="M11563" s="37">
        <f>VLOOKUP(D11563,DATA!A:F,6,FALSE)</f>
        <v>2211</v>
      </c>
      <c r="N11563" s="36">
        <f t="shared" si="1049"/>
        <v>15.823732851695265</v>
      </c>
      <c r="O11563" s="36">
        <f t="shared" si="1050"/>
        <v>15.825383643916361</v>
      </c>
      <c r="P11563" s="36">
        <f t="shared" si="1051"/>
        <v>1.6507922210955428E-3</v>
      </c>
      <c r="Q11563" s="36">
        <f t="shared" si="1052"/>
        <v>2.1787520559099837E-2</v>
      </c>
    </row>
    <row r="11564" spans="1:17" x14ac:dyDescent="0.3">
      <c r="A11564" s="29">
        <v>2864577</v>
      </c>
      <c r="B11564" s="1">
        <v>133</v>
      </c>
      <c r="C11564" s="1" t="s">
        <v>17</v>
      </c>
      <c r="D11564" s="1" t="s">
        <v>33</v>
      </c>
      <c r="E11564" s="1" t="s">
        <v>29</v>
      </c>
      <c r="F11564" s="47">
        <v>1786</v>
      </c>
      <c r="G11564" s="34">
        <v>1969.75</v>
      </c>
      <c r="H11564" s="1" t="s">
        <v>218</v>
      </c>
      <c r="I11564" s="34">
        <v>1.7888000000000001E-2</v>
      </c>
      <c r="J11564" s="34">
        <v>4258.6409999999996</v>
      </c>
      <c r="K11564" s="35" t="str">
        <f t="shared" si="1048"/>
        <v>Kampina &amp; Oisterwijkse Vennen_ZGH91D0</v>
      </c>
      <c r="L11564" s="36">
        <f>VLOOKUP(D11564,DATA!A:F,5,FALSE)</f>
        <v>6.9280917156857415E-3</v>
      </c>
      <c r="M11564" s="37">
        <f>VLOOKUP(D11564,DATA!A:F,6,FALSE)</f>
        <v>2211</v>
      </c>
      <c r="N11564" s="36">
        <f t="shared" si="1049"/>
        <v>15.823732851695265</v>
      </c>
      <c r="O11564" s="36">
        <f t="shared" si="1050"/>
        <v>15.825383643916361</v>
      </c>
      <c r="P11564" s="36">
        <f t="shared" si="1051"/>
        <v>1.6507922210955428E-3</v>
      </c>
      <c r="Q11564" s="36">
        <f t="shared" si="1052"/>
        <v>7.030131435238543E-2</v>
      </c>
    </row>
    <row r="11565" spans="1:17" x14ac:dyDescent="0.3">
      <c r="A11565" s="29">
        <v>2864580</v>
      </c>
      <c r="B11565" s="1">
        <v>133</v>
      </c>
      <c r="C11565" s="1" t="s">
        <v>17</v>
      </c>
      <c r="D11565" s="1" t="s">
        <v>51</v>
      </c>
      <c r="E11565" s="1" t="s">
        <v>52</v>
      </c>
      <c r="F11565" s="47">
        <v>1000</v>
      </c>
      <c r="G11565" s="34">
        <v>1332.99</v>
      </c>
      <c r="H11565" s="1" t="s">
        <v>218</v>
      </c>
      <c r="I11565" s="34">
        <v>1.21099E-2</v>
      </c>
      <c r="J11565" s="34">
        <v>625</v>
      </c>
      <c r="K11565" s="35" t="str">
        <f t="shared" si="1048"/>
        <v>Kampina &amp; Oisterwijkse Vennen_Lg09</v>
      </c>
      <c r="L11565" s="36">
        <f>VLOOKUP(D11565,DATA!A:F,5,FALSE)</f>
        <v>8.4126827976184013E-3</v>
      </c>
      <c r="M11565" s="37">
        <f>VLOOKUP(D11565,DATA!A:F,6,FALSE)</f>
        <v>1350</v>
      </c>
      <c r="N11565" s="36">
        <f t="shared" si="1049"/>
        <v>46.428599018415753</v>
      </c>
      <c r="O11565" s="36">
        <f t="shared" si="1050"/>
        <v>46.431132952036059</v>
      </c>
      <c r="P11565" s="36">
        <f t="shared" si="1051"/>
        <v>2.5339336203060725E-3</v>
      </c>
      <c r="Q11565" s="36">
        <f t="shared" si="1052"/>
        <v>1.5837085126912953E-2</v>
      </c>
    </row>
    <row r="11566" spans="1:17" x14ac:dyDescent="0.3">
      <c r="A11566" s="29">
        <v>2864580</v>
      </c>
      <c r="B11566" s="1">
        <v>133</v>
      </c>
      <c r="C11566" s="1" t="s">
        <v>17</v>
      </c>
      <c r="D11566" s="1" t="s">
        <v>89</v>
      </c>
      <c r="E11566" s="1" t="s">
        <v>54</v>
      </c>
      <c r="F11566" s="47">
        <v>714</v>
      </c>
      <c r="G11566" s="34">
        <v>1332.99</v>
      </c>
      <c r="H11566" s="1" t="s">
        <v>218</v>
      </c>
      <c r="I11566" s="34">
        <v>1.21099E-2</v>
      </c>
      <c r="J11566" s="34">
        <v>4062.8096</v>
      </c>
      <c r="K11566" s="35" t="str">
        <f t="shared" si="1048"/>
        <v>Kampina &amp; Oisterwijkse Vennen_L4030</v>
      </c>
      <c r="L11566" s="36">
        <f>VLOOKUP(D11566,DATA!A:F,5,FALSE)</f>
        <v>1.0986712608830001E-2</v>
      </c>
      <c r="M11566" s="37">
        <f>VLOOKUP(D11566,DATA!A:F,6,FALSE)</f>
        <v>982</v>
      </c>
      <c r="N11566" s="36">
        <f t="shared" si="1049"/>
        <v>97.929030654008628</v>
      </c>
      <c r="O11566" s="36">
        <f t="shared" si="1050"/>
        <v>97.929300468799511</v>
      </c>
      <c r="P11566" s="36">
        <f t="shared" si="1051"/>
        <v>2.698147908830606E-4</v>
      </c>
      <c r="Q11566" s="36">
        <f t="shared" si="1052"/>
        <v>1.096206122621691E-2</v>
      </c>
    </row>
    <row r="11567" spans="1:17" x14ac:dyDescent="0.3">
      <c r="A11567" s="29">
        <v>2864581</v>
      </c>
      <c r="B11567" s="1">
        <v>133</v>
      </c>
      <c r="C11567" s="1" t="s">
        <v>17</v>
      </c>
      <c r="D11567" s="1" t="s">
        <v>89</v>
      </c>
      <c r="E11567" s="1" t="s">
        <v>54</v>
      </c>
      <c r="F11567" s="47">
        <v>714</v>
      </c>
      <c r="G11567" s="34">
        <v>1055.45</v>
      </c>
      <c r="H11567" s="1" t="s">
        <v>218</v>
      </c>
      <c r="I11567" s="34">
        <v>9.9783000000000007E-3</v>
      </c>
      <c r="J11567" s="34">
        <v>10000</v>
      </c>
      <c r="K11567" s="35" t="str">
        <f t="shared" si="1048"/>
        <v>Kampina &amp; Oisterwijkse Vennen_L4030</v>
      </c>
      <c r="L11567" s="36">
        <f>VLOOKUP(D11567,DATA!A:F,5,FALSE)</f>
        <v>1.0986712608830001E-2</v>
      </c>
      <c r="M11567" s="37">
        <f>VLOOKUP(D11567,DATA!A:F,6,FALSE)</f>
        <v>982</v>
      </c>
      <c r="N11567" s="36">
        <f t="shared" si="1049"/>
        <v>69.146431624094348</v>
      </c>
      <c r="O11567" s="36">
        <f t="shared" si="1050"/>
        <v>69.148770409513588</v>
      </c>
      <c r="P11567" s="36">
        <f t="shared" si="1051"/>
        <v>2.3387854192407076E-3</v>
      </c>
      <c r="Q11567" s="36">
        <f t="shared" si="1052"/>
        <v>0.23387854192407076</v>
      </c>
    </row>
    <row r="11568" spans="1:17" x14ac:dyDescent="0.3">
      <c r="A11568" s="29">
        <v>2864582</v>
      </c>
      <c r="B11568" s="1">
        <v>133</v>
      </c>
      <c r="C11568" s="1" t="s">
        <v>17</v>
      </c>
      <c r="D11568" s="1" t="s">
        <v>89</v>
      </c>
      <c r="E11568" s="1" t="s">
        <v>54</v>
      </c>
      <c r="F11568" s="47">
        <v>714</v>
      </c>
      <c r="G11568" s="34">
        <v>1035.58</v>
      </c>
      <c r="H11568" s="1" t="s">
        <v>218</v>
      </c>
      <c r="I11568" s="34">
        <v>1.0008299999999999E-2</v>
      </c>
      <c r="J11568" s="34">
        <v>9999.9809999999998</v>
      </c>
      <c r="K11568" s="35" t="str">
        <f t="shared" si="1048"/>
        <v>Kampina &amp; Oisterwijkse Vennen_L4030</v>
      </c>
      <c r="L11568" s="36">
        <f>VLOOKUP(D11568,DATA!A:F,5,FALSE)</f>
        <v>1.0986712608830001E-2</v>
      </c>
      <c r="M11568" s="37">
        <f>VLOOKUP(D11568,DATA!A:F,6,FALSE)</f>
        <v>982</v>
      </c>
      <c r="N11568" s="36">
        <f t="shared" si="1049"/>
        <v>64.30594788495695</v>
      </c>
      <c r="O11568" s="36">
        <f t="shared" si="1050"/>
        <v>64.308471762298993</v>
      </c>
      <c r="P11568" s="36">
        <f t="shared" si="1051"/>
        <v>2.5238773420426242E-3</v>
      </c>
      <c r="Q11568" s="36">
        <f t="shared" si="1052"/>
        <v>0.2523872546675674</v>
      </c>
    </row>
    <row r="11569" spans="1:17" x14ac:dyDescent="0.3">
      <c r="A11569" s="29">
        <v>2864583</v>
      </c>
      <c r="B11569" s="1">
        <v>133</v>
      </c>
      <c r="C11569" s="1" t="s">
        <v>17</v>
      </c>
      <c r="D11569" s="1" t="s">
        <v>53</v>
      </c>
      <c r="E11569" s="1" t="s">
        <v>54</v>
      </c>
      <c r="F11569" s="47">
        <v>714</v>
      </c>
      <c r="G11569" s="34">
        <v>1033.98</v>
      </c>
      <c r="H11569" s="1" t="s">
        <v>218</v>
      </c>
      <c r="I11569" s="34">
        <v>1.0319399999999999E-2</v>
      </c>
      <c r="J11569" s="34">
        <v>9703.2309999999998</v>
      </c>
      <c r="K11569" s="35" t="str">
        <f t="shared" si="1048"/>
        <v>Kampina &amp; Oisterwijkse Vennen_H4030</v>
      </c>
      <c r="L11569" s="36">
        <f>VLOOKUP(D11569,DATA!A:F,5,FALSE)</f>
        <v>1.0986712608830001E-2</v>
      </c>
      <c r="M11569" s="37">
        <f>VLOOKUP(D11569,DATA!A:F,6,FALSE)</f>
        <v>982</v>
      </c>
      <c r="N11569" s="36">
        <f t="shared" si="1049"/>
        <v>63.901449236519426</v>
      </c>
      <c r="O11569" s="36">
        <f t="shared" si="1050"/>
        <v>63.904064502355034</v>
      </c>
      <c r="P11569" s="36">
        <f t="shared" si="1051"/>
        <v>2.615265835608227E-3</v>
      </c>
      <c r="Q11569" s="36">
        <f t="shared" si="1052"/>
        <v>0.25376528529314651</v>
      </c>
    </row>
    <row r="11570" spans="1:17" x14ac:dyDescent="0.3">
      <c r="A11570" s="29">
        <v>2864584</v>
      </c>
      <c r="B11570" s="1">
        <v>133</v>
      </c>
      <c r="C11570" s="1" t="s">
        <v>17</v>
      </c>
      <c r="D11570" s="1" t="s">
        <v>53</v>
      </c>
      <c r="E11570" s="1" t="s">
        <v>54</v>
      </c>
      <c r="F11570" s="47">
        <v>714</v>
      </c>
      <c r="G11570" s="34">
        <v>994.5</v>
      </c>
      <c r="H11570" s="1" t="s">
        <v>218</v>
      </c>
      <c r="I11570" s="34">
        <v>1.0052E-2</v>
      </c>
      <c r="J11570" s="34">
        <v>10000</v>
      </c>
      <c r="K11570" s="35" t="str">
        <f t="shared" si="1048"/>
        <v>Kampina &amp; Oisterwijkse Vennen_H4030</v>
      </c>
      <c r="L11570" s="36">
        <f>VLOOKUP(D11570,DATA!A:F,5,FALSE)</f>
        <v>1.0986712608830001E-2</v>
      </c>
      <c r="M11570" s="37">
        <f>VLOOKUP(D11570,DATA!A:F,6,FALSE)</f>
        <v>982</v>
      </c>
      <c r="N11570" s="36">
        <f t="shared" si="1049"/>
        <v>53.427961598114621</v>
      </c>
      <c r="O11570" s="36">
        <f t="shared" si="1050"/>
        <v>53.43070957105423</v>
      </c>
      <c r="P11570" s="36">
        <f t="shared" si="1051"/>
        <v>2.7479729396091557E-3</v>
      </c>
      <c r="Q11570" s="36">
        <f t="shared" si="1052"/>
        <v>0.27479729396091557</v>
      </c>
    </row>
    <row r="11571" spans="1:17" x14ac:dyDescent="0.3">
      <c r="A11571" s="29">
        <v>2864585</v>
      </c>
      <c r="B11571" s="1">
        <v>133</v>
      </c>
      <c r="C11571" s="1" t="s">
        <v>17</v>
      </c>
      <c r="D11571" s="1" t="s">
        <v>57</v>
      </c>
      <c r="E11571" s="1" t="s">
        <v>58</v>
      </c>
      <c r="F11571" s="47">
        <v>714</v>
      </c>
      <c r="G11571" s="34">
        <v>923.2</v>
      </c>
      <c r="H11571" s="1" t="s">
        <v>218</v>
      </c>
      <c r="I11571" s="34">
        <v>9.0874000000000007E-3</v>
      </c>
      <c r="J11571" s="34">
        <v>5875.3639999999996</v>
      </c>
      <c r="K11571" s="35" t="str">
        <f t="shared" si="1048"/>
        <v>Kampina &amp; Oisterwijkse Vennen_H3160</v>
      </c>
      <c r="L11571" s="36">
        <f>VLOOKUP(D11571,DATA!A:F,5,FALSE)</f>
        <v>1.0986712608830001E-2</v>
      </c>
      <c r="M11571" s="37">
        <f>VLOOKUP(D11571,DATA!A:F,6,FALSE)</f>
        <v>982</v>
      </c>
      <c r="N11571" s="36">
        <f t="shared" si="1049"/>
        <v>34.388727386163701</v>
      </c>
      <c r="O11571" s="36">
        <f t="shared" si="1050"/>
        <v>34.390980114094688</v>
      </c>
      <c r="P11571" s="36">
        <f t="shared" si="1051"/>
        <v>2.2527279309869641E-3</v>
      </c>
      <c r="Q11571" s="36">
        <f t="shared" si="1052"/>
        <v>0.13235596587515291</v>
      </c>
    </row>
    <row r="11572" spans="1:17" x14ac:dyDescent="0.3">
      <c r="A11572" s="29">
        <v>2864585</v>
      </c>
      <c r="B11572" s="1">
        <v>133</v>
      </c>
      <c r="C11572" s="1" t="s">
        <v>17</v>
      </c>
      <c r="D11572" s="1" t="s">
        <v>53</v>
      </c>
      <c r="E11572" s="1" t="s">
        <v>54</v>
      </c>
      <c r="F11572" s="47">
        <v>714</v>
      </c>
      <c r="G11572" s="34">
        <v>923.2</v>
      </c>
      <c r="H11572" s="1" t="s">
        <v>218</v>
      </c>
      <c r="I11572" s="34">
        <v>9.0874000000000007E-3</v>
      </c>
      <c r="J11572" s="34">
        <v>216.43895000000001</v>
      </c>
      <c r="K11572" s="35" t="str">
        <f t="shared" si="1048"/>
        <v>Kampina &amp; Oisterwijkse Vennen_H4030</v>
      </c>
      <c r="L11572" s="36">
        <f>VLOOKUP(D11572,DATA!A:F,5,FALSE)</f>
        <v>1.0986712608830001E-2</v>
      </c>
      <c r="M11572" s="37">
        <f>VLOOKUP(D11572,DATA!A:F,6,FALSE)</f>
        <v>982</v>
      </c>
      <c r="N11572" s="36">
        <f t="shared" si="1049"/>
        <v>34.388727386163701</v>
      </c>
      <c r="O11572" s="36">
        <f t="shared" si="1050"/>
        <v>34.390980114094688</v>
      </c>
      <c r="P11572" s="36">
        <f t="shared" si="1051"/>
        <v>2.2527279309869641E-3</v>
      </c>
      <c r="Q11572" s="36">
        <f t="shared" si="1052"/>
        <v>4.8757806801849098E-3</v>
      </c>
    </row>
    <row r="11573" spans="1:17" x14ac:dyDescent="0.3">
      <c r="A11573" s="29">
        <v>2864585</v>
      </c>
      <c r="B11573" s="1">
        <v>133</v>
      </c>
      <c r="C11573" s="1" t="s">
        <v>17</v>
      </c>
      <c r="D11573" s="1" t="s">
        <v>89</v>
      </c>
      <c r="E11573" s="1" t="s">
        <v>54</v>
      </c>
      <c r="F11573" s="47">
        <v>714</v>
      </c>
      <c r="G11573" s="34">
        <v>923.2</v>
      </c>
      <c r="H11573" s="1" t="s">
        <v>218</v>
      </c>
      <c r="I11573" s="34">
        <v>9.0874000000000007E-3</v>
      </c>
      <c r="J11573" s="34">
        <v>1216.7719999999999</v>
      </c>
      <c r="K11573" s="35" t="str">
        <f t="shared" si="1048"/>
        <v>Kampina &amp; Oisterwijkse Vennen_L4030</v>
      </c>
      <c r="L11573" s="36">
        <f>VLOOKUP(D11573,DATA!A:F,5,FALSE)</f>
        <v>1.0986712608830001E-2</v>
      </c>
      <c r="M11573" s="37">
        <f>VLOOKUP(D11573,DATA!A:F,6,FALSE)</f>
        <v>982</v>
      </c>
      <c r="N11573" s="36">
        <f t="shared" si="1049"/>
        <v>34.388727386163701</v>
      </c>
      <c r="O11573" s="36">
        <f t="shared" si="1050"/>
        <v>34.390980114094688</v>
      </c>
      <c r="P11573" s="36">
        <f t="shared" si="1051"/>
        <v>2.2527279309869641E-3</v>
      </c>
      <c r="Q11573" s="36">
        <f t="shared" si="1052"/>
        <v>2.7410562700428701E-2</v>
      </c>
    </row>
    <row r="11574" spans="1:17" x14ac:dyDescent="0.3">
      <c r="A11574" s="29">
        <v>2864586</v>
      </c>
      <c r="B11574" s="1">
        <v>133</v>
      </c>
      <c r="C11574" s="1" t="s">
        <v>17</v>
      </c>
      <c r="D11574" s="1" t="s">
        <v>53</v>
      </c>
      <c r="E11574" s="1" t="s">
        <v>54</v>
      </c>
      <c r="F11574" s="47">
        <v>714</v>
      </c>
      <c r="G11574" s="34">
        <v>975.55</v>
      </c>
      <c r="H11574" s="1" t="s">
        <v>218</v>
      </c>
      <c r="I11574" s="34">
        <v>1.0238199999999999E-2</v>
      </c>
      <c r="J11574" s="34">
        <v>633.40967000000001</v>
      </c>
      <c r="K11574" s="35" t="str">
        <f t="shared" si="1048"/>
        <v>Kampina &amp; Oisterwijkse Vennen_H4030</v>
      </c>
      <c r="L11574" s="36">
        <f>VLOOKUP(D11574,DATA!A:F,5,FALSE)</f>
        <v>1.0986712608830001E-2</v>
      </c>
      <c r="M11574" s="37">
        <f>VLOOKUP(D11574,DATA!A:F,6,FALSE)</f>
        <v>982</v>
      </c>
      <c r="N11574" s="36">
        <f t="shared" si="1049"/>
        <v>48.229133600282047</v>
      </c>
      <c r="O11574" s="36">
        <f t="shared" si="1050"/>
        <v>48.231942182432341</v>
      </c>
      <c r="P11574" s="36">
        <f t="shared" si="1051"/>
        <v>2.8085821502941144E-3</v>
      </c>
      <c r="Q11574" s="36">
        <f t="shared" si="1052"/>
        <v>1.7789830929856854E-2</v>
      </c>
    </row>
    <row r="11575" spans="1:17" x14ac:dyDescent="0.3">
      <c r="A11575" s="29">
        <v>2864586</v>
      </c>
      <c r="B11575" s="1">
        <v>133</v>
      </c>
      <c r="C11575" s="1" t="s">
        <v>17</v>
      </c>
      <c r="D11575" s="1" t="s">
        <v>89</v>
      </c>
      <c r="E11575" s="1" t="s">
        <v>54</v>
      </c>
      <c r="F11575" s="47">
        <v>714</v>
      </c>
      <c r="G11575" s="34">
        <v>975.55</v>
      </c>
      <c r="H11575" s="1" t="s">
        <v>218</v>
      </c>
      <c r="I11575" s="34">
        <v>1.0238199999999999E-2</v>
      </c>
      <c r="J11575" s="34">
        <v>1055.4182000000001</v>
      </c>
      <c r="K11575" s="35" t="str">
        <f t="shared" si="1048"/>
        <v>Kampina &amp; Oisterwijkse Vennen_L4030</v>
      </c>
      <c r="L11575" s="36">
        <f>VLOOKUP(D11575,DATA!A:F,5,FALSE)</f>
        <v>1.0986712608830001E-2</v>
      </c>
      <c r="M11575" s="37">
        <f>VLOOKUP(D11575,DATA!A:F,6,FALSE)</f>
        <v>982</v>
      </c>
      <c r="N11575" s="36">
        <f t="shared" si="1049"/>
        <v>48.229133600282047</v>
      </c>
      <c r="O11575" s="36">
        <f t="shared" si="1050"/>
        <v>48.231942182432341</v>
      </c>
      <c r="P11575" s="36">
        <f t="shared" si="1051"/>
        <v>2.8085821502941144E-3</v>
      </c>
      <c r="Q11575" s="36">
        <f t="shared" si="1052"/>
        <v>2.9642287176155437E-2</v>
      </c>
    </row>
    <row r="11576" spans="1:17" x14ac:dyDescent="0.3">
      <c r="A11576" s="29">
        <v>2864587</v>
      </c>
      <c r="B11576" s="1">
        <v>133</v>
      </c>
      <c r="C11576" s="1" t="s">
        <v>17</v>
      </c>
      <c r="D11576" s="1" t="s">
        <v>53</v>
      </c>
      <c r="E11576" s="1" t="s">
        <v>54</v>
      </c>
      <c r="F11576" s="47">
        <v>714</v>
      </c>
      <c r="G11576" s="34">
        <v>976.6</v>
      </c>
      <c r="H11576" s="1" t="s">
        <v>218</v>
      </c>
      <c r="I11576" s="34">
        <v>1.0500900000000001E-2</v>
      </c>
      <c r="J11576" s="34">
        <v>8824.348</v>
      </c>
      <c r="K11576" s="35" t="str">
        <f t="shared" si="1048"/>
        <v>Kampina &amp; Oisterwijkse Vennen_H4030</v>
      </c>
      <c r="L11576" s="36">
        <f>VLOOKUP(D11576,DATA!A:F,5,FALSE)</f>
        <v>1.0986712608830001E-2</v>
      </c>
      <c r="M11576" s="37">
        <f>VLOOKUP(D11576,DATA!A:F,6,FALSE)</f>
        <v>982</v>
      </c>
      <c r="N11576" s="36">
        <f t="shared" si="1049"/>
        <v>48.517228698899778</v>
      </c>
      <c r="O11576" s="36">
        <f t="shared" si="1050"/>
        <v>48.520110426541784</v>
      </c>
      <c r="P11576" s="36">
        <f t="shared" si="1051"/>
        <v>2.8817276420056714E-3</v>
      </c>
      <c r="Q11576" s="36">
        <f t="shared" si="1052"/>
        <v>0.2542936755427746</v>
      </c>
    </row>
    <row r="11577" spans="1:17" x14ac:dyDescent="0.3">
      <c r="A11577" s="29">
        <v>2864587</v>
      </c>
      <c r="B11577" s="1">
        <v>133</v>
      </c>
      <c r="C11577" s="1" t="s">
        <v>17</v>
      </c>
      <c r="D11577" s="1" t="s">
        <v>89</v>
      </c>
      <c r="E11577" s="1" t="s">
        <v>54</v>
      </c>
      <c r="F11577" s="47">
        <v>714</v>
      </c>
      <c r="G11577" s="34">
        <v>976.6</v>
      </c>
      <c r="H11577" s="1" t="s">
        <v>218</v>
      </c>
      <c r="I11577" s="34">
        <v>1.0500900000000001E-2</v>
      </c>
      <c r="J11577" s="34">
        <v>417.19308000000001</v>
      </c>
      <c r="K11577" s="35" t="str">
        <f t="shared" si="1048"/>
        <v>Kampina &amp; Oisterwijkse Vennen_L4030</v>
      </c>
      <c r="L11577" s="36">
        <f>VLOOKUP(D11577,DATA!A:F,5,FALSE)</f>
        <v>1.0986712608830001E-2</v>
      </c>
      <c r="M11577" s="37">
        <f>VLOOKUP(D11577,DATA!A:F,6,FALSE)</f>
        <v>982</v>
      </c>
      <c r="N11577" s="36">
        <f t="shared" si="1049"/>
        <v>48.517228698899778</v>
      </c>
      <c r="O11577" s="36">
        <f t="shared" si="1050"/>
        <v>48.520110426541784</v>
      </c>
      <c r="P11577" s="36">
        <f t="shared" si="1051"/>
        <v>2.8817276420056714E-3</v>
      </c>
      <c r="Q11577" s="36">
        <f t="shared" si="1052"/>
        <v>1.2022368306894834E-2</v>
      </c>
    </row>
    <row r="11578" spans="1:17" x14ac:dyDescent="0.3">
      <c r="A11578" s="29">
        <v>2864588</v>
      </c>
      <c r="B11578" s="1">
        <v>133</v>
      </c>
      <c r="C11578" s="1" t="s">
        <v>17</v>
      </c>
      <c r="D11578" s="1" t="s">
        <v>53</v>
      </c>
      <c r="E11578" s="1" t="s">
        <v>54</v>
      </c>
      <c r="F11578" s="47">
        <v>714</v>
      </c>
      <c r="G11578" s="34">
        <v>980.98</v>
      </c>
      <c r="H11578" s="1" t="s">
        <v>218</v>
      </c>
      <c r="I11578" s="34">
        <v>1.0693899999999999E-2</v>
      </c>
      <c r="J11578" s="34">
        <v>403.04340000000002</v>
      </c>
      <c r="K11578" s="35" t="str">
        <f t="shared" si="1048"/>
        <v>Kampina &amp; Oisterwijkse Vennen_H4030</v>
      </c>
      <c r="L11578" s="36">
        <f>VLOOKUP(D11578,DATA!A:F,5,FALSE)</f>
        <v>1.0986712608830001E-2</v>
      </c>
      <c r="M11578" s="37">
        <f>VLOOKUP(D11578,DATA!A:F,6,FALSE)</f>
        <v>982</v>
      </c>
      <c r="N11578" s="36">
        <f t="shared" si="1049"/>
        <v>49.719841760428608</v>
      </c>
      <c r="O11578" s="36">
        <f t="shared" si="1050"/>
        <v>49.722778939324279</v>
      </c>
      <c r="P11578" s="36">
        <f t="shared" si="1051"/>
        <v>2.9371788956709111E-3</v>
      </c>
      <c r="Q11578" s="36">
        <f t="shared" si="1052"/>
        <v>1.1838105685194493E-2</v>
      </c>
    </row>
    <row r="11579" spans="1:17" x14ac:dyDescent="0.3">
      <c r="A11579" s="29">
        <v>2864588</v>
      </c>
      <c r="B11579" s="1">
        <v>133</v>
      </c>
      <c r="C11579" s="1" t="s">
        <v>17</v>
      </c>
      <c r="D11579" s="1" t="s">
        <v>89</v>
      </c>
      <c r="E11579" s="1" t="s">
        <v>54</v>
      </c>
      <c r="F11579" s="47">
        <v>714</v>
      </c>
      <c r="G11579" s="34">
        <v>980.98</v>
      </c>
      <c r="H11579" s="1" t="s">
        <v>218</v>
      </c>
      <c r="I11579" s="34">
        <v>1.0693899999999999E-2</v>
      </c>
      <c r="J11579" s="34">
        <v>687.61632999999995</v>
      </c>
      <c r="K11579" s="35" t="str">
        <f t="shared" si="1048"/>
        <v>Kampina &amp; Oisterwijkse Vennen_L4030</v>
      </c>
      <c r="L11579" s="36">
        <f>VLOOKUP(D11579,DATA!A:F,5,FALSE)</f>
        <v>1.0986712608830001E-2</v>
      </c>
      <c r="M11579" s="37">
        <f>VLOOKUP(D11579,DATA!A:F,6,FALSE)</f>
        <v>982</v>
      </c>
      <c r="N11579" s="36">
        <f t="shared" si="1049"/>
        <v>49.719841760428608</v>
      </c>
      <c r="O11579" s="36">
        <f t="shared" si="1050"/>
        <v>49.722778939324279</v>
      </c>
      <c r="P11579" s="36">
        <f t="shared" si="1051"/>
        <v>2.9371788956709111E-3</v>
      </c>
      <c r="Q11579" s="36">
        <f t="shared" si="1052"/>
        <v>2.0196521727946847E-2</v>
      </c>
    </row>
    <row r="11580" spans="1:17" x14ac:dyDescent="0.3">
      <c r="A11580" s="29">
        <v>2864589</v>
      </c>
      <c r="B11580" s="1">
        <v>133</v>
      </c>
      <c r="C11580" s="1" t="s">
        <v>17</v>
      </c>
      <c r="D11580" s="1" t="s">
        <v>51</v>
      </c>
      <c r="E11580" s="1" t="s">
        <v>52</v>
      </c>
      <c r="F11580" s="47">
        <v>1000</v>
      </c>
      <c r="G11580" s="34">
        <v>1015.79</v>
      </c>
      <c r="H11580" s="1" t="s">
        <v>218</v>
      </c>
      <c r="I11580" s="34">
        <v>1.13031E-2</v>
      </c>
      <c r="J11580" s="34">
        <v>8205.7450000000008</v>
      </c>
      <c r="K11580" s="35" t="str">
        <f t="shared" si="1048"/>
        <v>Kampina &amp; Oisterwijkse Vennen_Lg09</v>
      </c>
      <c r="L11580" s="36">
        <f>VLOOKUP(D11580,DATA!A:F,5,FALSE)</f>
        <v>8.4126827976184013E-3</v>
      </c>
      <c r="M11580" s="37">
        <f>VLOOKUP(D11580,DATA!A:F,6,FALSE)</f>
        <v>1350</v>
      </c>
      <c r="N11580" s="36">
        <f t="shared" si="1049"/>
        <v>5.6700397777030487</v>
      </c>
      <c r="O11580" s="36">
        <f t="shared" si="1050"/>
        <v>5.6705483891704827</v>
      </c>
      <c r="P11580" s="36">
        <f t="shared" si="1051"/>
        <v>5.0861146743397256E-4</v>
      </c>
      <c r="Q11580" s="36">
        <f t="shared" si="1052"/>
        <v>4.1735360058389841E-2</v>
      </c>
    </row>
    <row r="11581" spans="1:17" x14ac:dyDescent="0.3">
      <c r="A11581" s="29">
        <v>2864589</v>
      </c>
      <c r="B11581" s="1">
        <v>133</v>
      </c>
      <c r="C11581" s="1" t="s">
        <v>17</v>
      </c>
      <c r="D11581" s="1" t="s">
        <v>89</v>
      </c>
      <c r="E11581" s="1" t="s">
        <v>54</v>
      </c>
      <c r="F11581" s="47">
        <v>714</v>
      </c>
      <c r="G11581" s="34">
        <v>1015.79</v>
      </c>
      <c r="H11581" s="1" t="s">
        <v>218</v>
      </c>
      <c r="I11581" s="34">
        <v>1.13031E-2</v>
      </c>
      <c r="J11581" s="34">
        <v>1114.3905</v>
      </c>
      <c r="K11581" s="35" t="str">
        <f t="shared" si="1048"/>
        <v>Kampina &amp; Oisterwijkse Vennen_L4030</v>
      </c>
      <c r="L11581" s="36">
        <f>VLOOKUP(D11581,DATA!A:F,5,FALSE)</f>
        <v>1.0986712608830001E-2</v>
      </c>
      <c r="M11581" s="37">
        <f>VLOOKUP(D11581,DATA!A:F,6,FALSE)</f>
        <v>982</v>
      </c>
      <c r="N11581" s="36">
        <f t="shared" si="1049"/>
        <v>59.175881831727629</v>
      </c>
      <c r="O11581" s="36">
        <f t="shared" si="1050"/>
        <v>59.178881836432431</v>
      </c>
      <c r="P11581" s="36">
        <f t="shared" si="1051"/>
        <v>3.0000047048019951E-3</v>
      </c>
      <c r="Q11581" s="36">
        <f t="shared" si="1052"/>
        <v>3.3431767429866477E-2</v>
      </c>
    </row>
    <row r="11582" spans="1:17" x14ac:dyDescent="0.3">
      <c r="A11582" s="29">
        <v>2864590</v>
      </c>
      <c r="B11582" s="1">
        <v>133</v>
      </c>
      <c r="C11582" s="1" t="s">
        <v>17</v>
      </c>
      <c r="D11582" s="1" t="s">
        <v>53</v>
      </c>
      <c r="E11582" s="1" t="s">
        <v>54</v>
      </c>
      <c r="F11582" s="47">
        <v>714</v>
      </c>
      <c r="G11582" s="34">
        <v>1418.78</v>
      </c>
      <c r="H11582" s="1" t="s">
        <v>218</v>
      </c>
      <c r="I11582" s="34">
        <v>1.6330999999999998E-2</v>
      </c>
      <c r="J11582" s="34">
        <v>1439.8469</v>
      </c>
      <c r="K11582" s="35" t="str">
        <f t="shared" si="1048"/>
        <v>Kampina &amp; Oisterwijkse Vennen_H4030</v>
      </c>
      <c r="L11582" s="36">
        <f>VLOOKUP(D11582,DATA!A:F,5,FALSE)</f>
        <v>1.0986712608830001E-2</v>
      </c>
      <c r="M11582" s="37">
        <f>VLOOKUP(D11582,DATA!A:F,6,FALSE)</f>
        <v>982</v>
      </c>
      <c r="N11582" s="36">
        <f t="shared" si="1049"/>
        <v>99.182751614547257</v>
      </c>
      <c r="O11582" s="36">
        <f t="shared" si="1050"/>
        <v>99.182897037327393</v>
      </c>
      <c r="P11582" s="36">
        <f t="shared" si="1051"/>
        <v>1.4542278013607302E-4</v>
      </c>
      <c r="Q11582" s="36">
        <f t="shared" si="1052"/>
        <v>2.093865391683063E-3</v>
      </c>
    </row>
    <row r="11583" spans="1:17" x14ac:dyDescent="0.3">
      <c r="A11583" s="29">
        <v>2864590</v>
      </c>
      <c r="B11583" s="1">
        <v>133</v>
      </c>
      <c r="C11583" s="1" t="s">
        <v>17</v>
      </c>
      <c r="D11583" s="1" t="s">
        <v>89</v>
      </c>
      <c r="E11583" s="1" t="s">
        <v>54</v>
      </c>
      <c r="F11583" s="47">
        <v>714</v>
      </c>
      <c r="G11583" s="34">
        <v>1418.78</v>
      </c>
      <c r="H11583" s="1" t="s">
        <v>218</v>
      </c>
      <c r="I11583" s="34">
        <v>1.6330999999999998E-2</v>
      </c>
      <c r="J11583" s="34">
        <v>2178.4126000000001</v>
      </c>
      <c r="K11583" s="35" t="str">
        <f t="shared" si="1048"/>
        <v>Kampina &amp; Oisterwijkse Vennen_L4030</v>
      </c>
      <c r="L11583" s="36">
        <f>VLOOKUP(D11583,DATA!A:F,5,FALSE)</f>
        <v>1.0986712608830001E-2</v>
      </c>
      <c r="M11583" s="37">
        <f>VLOOKUP(D11583,DATA!A:F,6,FALSE)</f>
        <v>982</v>
      </c>
      <c r="N11583" s="36">
        <f t="shared" si="1049"/>
        <v>99.182751614547257</v>
      </c>
      <c r="O11583" s="36">
        <f t="shared" si="1050"/>
        <v>99.182897037327393</v>
      </c>
      <c r="P11583" s="36">
        <f t="shared" si="1051"/>
        <v>1.4542278013607302E-4</v>
      </c>
      <c r="Q11583" s="36">
        <f t="shared" si="1052"/>
        <v>3.1679081657545118E-3</v>
      </c>
    </row>
    <row r="11584" spans="1:17" x14ac:dyDescent="0.3">
      <c r="A11584" s="30">
        <v>2866096</v>
      </c>
      <c r="B11584" s="14">
        <v>133</v>
      </c>
      <c r="C11584" s="14" t="s">
        <v>17</v>
      </c>
      <c r="D11584" s="14" t="s">
        <v>55</v>
      </c>
      <c r="E11584" s="14" t="s">
        <v>56</v>
      </c>
      <c r="F11584" s="48">
        <v>500</v>
      </c>
      <c r="G11584" s="38">
        <v>1837.94</v>
      </c>
      <c r="H11584" s="14" t="s">
        <v>218</v>
      </c>
      <c r="I11584" s="38">
        <v>1.5067000000000001E-2</v>
      </c>
      <c r="J11584" s="38">
        <v>183.48679999999999</v>
      </c>
      <c r="K11584" s="39" t="str">
        <f t="shared" si="1048"/>
        <v>Kampina &amp; Oisterwijkse Vennen_H3130</v>
      </c>
      <c r="L11584" s="40">
        <f>VLOOKUP(D11584,DATA!A:F,5,FALSE)</f>
        <v>0</v>
      </c>
      <c r="M11584" s="41">
        <f>VLOOKUP(D11584,DATA!A:F,6,FALSE)</f>
        <v>3.5</v>
      </c>
      <c r="N11584" s="40">
        <f t="shared" si="1049"/>
        <v>50</v>
      </c>
      <c r="O11584" s="40">
        <f t="shared" si="1050"/>
        <v>50</v>
      </c>
      <c r="P11584" s="40">
        <f>J11584/10000*I11584</f>
        <v>2.7645956156E-4</v>
      </c>
      <c r="Q11584" s="40">
        <f>IF(AND(H11584&lt;&gt;"below",I11584&gt;=0.005),M11584*P11584,0)</f>
        <v>9.6760846545999998E-4</v>
      </c>
    </row>
    <row r="11585" spans="1:17" x14ac:dyDescent="0.3">
      <c r="A11585" s="29">
        <v>2866107</v>
      </c>
      <c r="B11585" s="1">
        <v>133</v>
      </c>
      <c r="C11585" s="1" t="s">
        <v>17</v>
      </c>
      <c r="D11585" s="1" t="s">
        <v>33</v>
      </c>
      <c r="E11585" s="1" t="s">
        <v>29</v>
      </c>
      <c r="F11585" s="47">
        <v>1786</v>
      </c>
      <c r="G11585" s="34">
        <v>1913.81</v>
      </c>
      <c r="H11585" s="1" t="s">
        <v>218</v>
      </c>
      <c r="I11585" s="34">
        <v>1.8095E-2</v>
      </c>
      <c r="J11585" s="34">
        <v>1856.4032999999999</v>
      </c>
      <c r="K11585" s="35" t="str">
        <f t="shared" si="1048"/>
        <v>Kampina &amp; Oisterwijkse Vennen_ZGH91D0</v>
      </c>
      <c r="L11585" s="36">
        <f>VLOOKUP(D11585,DATA!A:F,5,FALSE)</f>
        <v>6.9280917156857415E-3</v>
      </c>
      <c r="M11585" s="37">
        <f>VLOOKUP(D11585,DATA!A:F,6,FALSE)</f>
        <v>2211</v>
      </c>
      <c r="N11585" s="36">
        <f t="shared" si="1049"/>
        <v>11.315019162165667</v>
      </c>
      <c r="O11585" s="36">
        <f t="shared" si="1050"/>
        <v>11.316277214326409</v>
      </c>
      <c r="P11585" s="36">
        <f t="shared" si="1051"/>
        <v>1.2580521607414852E-3</v>
      </c>
      <c r="Q11585" s="36">
        <f t="shared" si="1052"/>
        <v>2.3354521827726234E-2</v>
      </c>
    </row>
    <row r="11586" spans="1:17" x14ac:dyDescent="0.3">
      <c r="A11586" s="29">
        <v>2866108</v>
      </c>
      <c r="B11586" s="1">
        <v>133</v>
      </c>
      <c r="C11586" s="1" t="s">
        <v>17</v>
      </c>
      <c r="D11586" s="1" t="s">
        <v>89</v>
      </c>
      <c r="E11586" s="1" t="s">
        <v>54</v>
      </c>
      <c r="F11586" s="47">
        <v>714</v>
      </c>
      <c r="G11586" s="34">
        <v>1523.18</v>
      </c>
      <c r="H11586" s="1" t="s">
        <v>218</v>
      </c>
      <c r="I11586" s="34">
        <v>1.3525000000000001E-2</v>
      </c>
      <c r="J11586" s="34">
        <v>236.27323999999999</v>
      </c>
      <c r="K11586" s="35" t="str">
        <f t="shared" si="1048"/>
        <v>Kampina &amp; Oisterwijkse Vennen_L4030</v>
      </c>
      <c r="L11586" s="36">
        <f>VLOOKUP(D11586,DATA!A:F,5,FALSE)</f>
        <v>1.0986712608830001E-2</v>
      </c>
      <c r="M11586" s="37">
        <f>VLOOKUP(D11586,DATA!A:F,6,FALSE)</f>
        <v>982</v>
      </c>
      <c r="N11586" s="36">
        <f t="shared" si="1049"/>
        <v>99.738999345033776</v>
      </c>
      <c r="O11586" s="36">
        <f t="shared" si="1050"/>
        <v>99.739038024417326</v>
      </c>
      <c r="P11586" s="36">
        <f t="shared" si="1051"/>
        <v>3.8679383550288549E-5</v>
      </c>
      <c r="Q11586" s="36">
        <f t="shared" si="1052"/>
        <v>9.1389032726293777E-5</v>
      </c>
    </row>
    <row r="11587" spans="1:17" x14ac:dyDescent="0.3">
      <c r="A11587" s="29">
        <v>2866109</v>
      </c>
      <c r="B11587" s="1">
        <v>133</v>
      </c>
      <c r="C11587" s="1" t="s">
        <v>17</v>
      </c>
      <c r="D11587" s="1" t="s">
        <v>89</v>
      </c>
      <c r="E11587" s="1" t="s">
        <v>54</v>
      </c>
      <c r="F11587" s="47">
        <v>714</v>
      </c>
      <c r="G11587" s="34">
        <v>1299.54</v>
      </c>
      <c r="H11587" s="1" t="s">
        <v>218</v>
      </c>
      <c r="I11587" s="34">
        <v>1.1712E-2</v>
      </c>
      <c r="J11587" s="34">
        <v>681.73249999999996</v>
      </c>
      <c r="K11587" s="35" t="str">
        <f t="shared" ref="K11587:K11650" si="1057">_xlfn.CONCAT(C11587,"_",D11587)</f>
        <v>Kampina &amp; Oisterwijkse Vennen_L4030</v>
      </c>
      <c r="L11587" s="36">
        <f>VLOOKUP(D11587,DATA!A:F,5,FALSE)</f>
        <v>1.0986712608830001E-2</v>
      </c>
      <c r="M11587" s="37">
        <f>VLOOKUP(D11587,DATA!A:F,6,FALSE)</f>
        <v>982</v>
      </c>
      <c r="N11587" s="36">
        <f t="shared" ref="N11587:N11650" si="1058">100/(1+EXP(-L11587*(G11587-M11587)))</f>
        <v>97.036513020085224</v>
      </c>
      <c r="O11587" s="36">
        <f t="shared" ref="O11587:O11650" si="1059">100/(1+EXP(-L11587*((G11587+I11587)-M11587)))</f>
        <v>97.036883027773342</v>
      </c>
      <c r="P11587" s="36">
        <f t="shared" ref="P11587:P11650" si="1060">O11587-N11587</f>
        <v>3.700076881187897E-4</v>
      </c>
      <c r="Q11587" s="36">
        <f t="shared" ref="Q11587:Q11650" si="1061">IF(AND(H11587&lt;&gt;"below",I11587&gt;=0.005),J11587*P11587/100,0)</f>
        <v>2.5224626624044278E-3</v>
      </c>
    </row>
    <row r="11588" spans="1:17" x14ac:dyDescent="0.3">
      <c r="A11588" s="29">
        <v>2866110</v>
      </c>
      <c r="B11588" s="1">
        <v>133</v>
      </c>
      <c r="C11588" s="1" t="s">
        <v>17</v>
      </c>
      <c r="D11588" s="1" t="s">
        <v>89</v>
      </c>
      <c r="E11588" s="1" t="s">
        <v>54</v>
      </c>
      <c r="F11588" s="47">
        <v>714</v>
      </c>
      <c r="G11588" s="34">
        <v>1152.73</v>
      </c>
      <c r="H11588" s="1" t="s">
        <v>218</v>
      </c>
      <c r="I11588" s="34">
        <v>1.0789999999999999E-2</v>
      </c>
      <c r="J11588" s="34">
        <v>8353.8449999999993</v>
      </c>
      <c r="K11588" s="35" t="str">
        <f t="shared" si="1057"/>
        <v>Kampina &amp; Oisterwijkse Vennen_L4030</v>
      </c>
      <c r="L11588" s="36">
        <f>VLOOKUP(D11588,DATA!A:F,5,FALSE)</f>
        <v>1.0986712608830001E-2</v>
      </c>
      <c r="M11588" s="37">
        <f>VLOOKUP(D11588,DATA!A:F,6,FALSE)</f>
        <v>982</v>
      </c>
      <c r="N11588" s="36">
        <f t="shared" si="1058"/>
        <v>86.712351811950782</v>
      </c>
      <c r="O11588" s="36">
        <f t="shared" si="1059"/>
        <v>86.713717650588549</v>
      </c>
      <c r="P11588" s="36">
        <f t="shared" si="1060"/>
        <v>1.3658386377670695E-3</v>
      </c>
      <c r="Q11588" s="36">
        <f t="shared" si="1061"/>
        <v>0.11410004274917243</v>
      </c>
    </row>
    <row r="11589" spans="1:17" x14ac:dyDescent="0.3">
      <c r="A11589" s="29">
        <v>2866111</v>
      </c>
      <c r="B11589" s="1">
        <v>133</v>
      </c>
      <c r="C11589" s="1" t="s">
        <v>17</v>
      </c>
      <c r="D11589" s="1" t="s">
        <v>89</v>
      </c>
      <c r="E11589" s="1" t="s">
        <v>54</v>
      </c>
      <c r="F11589" s="47">
        <v>714</v>
      </c>
      <c r="G11589" s="34">
        <v>1003.47</v>
      </c>
      <c r="H11589" s="1" t="s">
        <v>218</v>
      </c>
      <c r="I11589" s="34">
        <v>9.5607000000000001E-3</v>
      </c>
      <c r="J11589" s="34">
        <v>9999.9889999999996</v>
      </c>
      <c r="K11589" s="35" t="str">
        <f t="shared" si="1057"/>
        <v>Kampina &amp; Oisterwijkse Vennen_L4030</v>
      </c>
      <c r="L11589" s="36">
        <f>VLOOKUP(D11589,DATA!A:F,5,FALSE)</f>
        <v>1.0986712608830001E-2</v>
      </c>
      <c r="M11589" s="37">
        <f>VLOOKUP(D11589,DATA!A:F,6,FALSE)</f>
        <v>982</v>
      </c>
      <c r="N11589" s="36">
        <f t="shared" si="1058"/>
        <v>55.869925528799357</v>
      </c>
      <c r="O11589" s="36">
        <f t="shared" si="1059"/>
        <v>55.872515336571759</v>
      </c>
      <c r="P11589" s="36">
        <f t="shared" si="1060"/>
        <v>2.5898077724022528E-3</v>
      </c>
      <c r="Q11589" s="36">
        <f t="shared" si="1061"/>
        <v>0.25898049236137033</v>
      </c>
    </row>
    <row r="11590" spans="1:17" x14ac:dyDescent="0.3">
      <c r="A11590" s="29">
        <v>2866112</v>
      </c>
      <c r="B11590" s="1">
        <v>133</v>
      </c>
      <c r="C11590" s="1" t="s">
        <v>17</v>
      </c>
      <c r="D11590" s="1" t="s">
        <v>53</v>
      </c>
      <c r="E11590" s="1" t="s">
        <v>54</v>
      </c>
      <c r="F11590" s="47">
        <v>714</v>
      </c>
      <c r="G11590" s="34">
        <v>1039.79</v>
      </c>
      <c r="H11590" s="1" t="s">
        <v>218</v>
      </c>
      <c r="I11590" s="34">
        <v>1.0187699999999999E-2</v>
      </c>
      <c r="J11590" s="34">
        <v>7123.3022000000001</v>
      </c>
      <c r="K11590" s="35" t="str">
        <f t="shared" si="1057"/>
        <v>Kampina &amp; Oisterwijkse Vennen_H4030</v>
      </c>
      <c r="L11590" s="36">
        <f>VLOOKUP(D11590,DATA!A:F,5,FALSE)</f>
        <v>1.0986712608830001E-2</v>
      </c>
      <c r="M11590" s="37">
        <f>VLOOKUP(D11590,DATA!A:F,6,FALSE)</f>
        <v>982</v>
      </c>
      <c r="N11590" s="36">
        <f t="shared" si="1058"/>
        <v>65.360469901938671</v>
      </c>
      <c r="O11590" s="36">
        <f t="shared" si="1059"/>
        <v>65.363004001085642</v>
      </c>
      <c r="P11590" s="36">
        <f t="shared" si="1060"/>
        <v>2.5340991469704477E-3</v>
      </c>
      <c r="Q11590" s="36">
        <f t="shared" si="1061"/>
        <v>0.18051154028632713</v>
      </c>
    </row>
    <row r="11591" spans="1:17" x14ac:dyDescent="0.3">
      <c r="A11591" s="29">
        <v>2866112</v>
      </c>
      <c r="B11591" s="1">
        <v>133</v>
      </c>
      <c r="C11591" s="1" t="s">
        <v>17</v>
      </c>
      <c r="D11591" s="1" t="s">
        <v>89</v>
      </c>
      <c r="E11591" s="1" t="s">
        <v>54</v>
      </c>
      <c r="F11591" s="47">
        <v>714</v>
      </c>
      <c r="G11591" s="34">
        <v>1039.79</v>
      </c>
      <c r="H11591" s="1" t="s">
        <v>218</v>
      </c>
      <c r="I11591" s="34">
        <v>1.0187699999999999E-2</v>
      </c>
      <c r="J11591" s="34">
        <v>2867.8328000000001</v>
      </c>
      <c r="K11591" s="35" t="str">
        <f t="shared" si="1057"/>
        <v>Kampina &amp; Oisterwijkse Vennen_L4030</v>
      </c>
      <c r="L11591" s="36">
        <f>VLOOKUP(D11591,DATA!A:F,5,FALSE)</f>
        <v>1.0986712608830001E-2</v>
      </c>
      <c r="M11591" s="37">
        <f>VLOOKUP(D11591,DATA!A:F,6,FALSE)</f>
        <v>982</v>
      </c>
      <c r="N11591" s="36">
        <f t="shared" si="1058"/>
        <v>65.360469901938671</v>
      </c>
      <c r="O11591" s="36">
        <f t="shared" si="1059"/>
        <v>65.363004001085642</v>
      </c>
      <c r="P11591" s="36">
        <f t="shared" si="1060"/>
        <v>2.5340991469704477E-3</v>
      </c>
      <c r="Q11591" s="36">
        <f t="shared" si="1061"/>
        <v>7.2673726521338716E-2</v>
      </c>
    </row>
    <row r="11592" spans="1:17" x14ac:dyDescent="0.3">
      <c r="A11592" s="29">
        <v>2866113</v>
      </c>
      <c r="B11592" s="1">
        <v>133</v>
      </c>
      <c r="C11592" s="1" t="s">
        <v>17</v>
      </c>
      <c r="D11592" s="1" t="s">
        <v>53</v>
      </c>
      <c r="E11592" s="1" t="s">
        <v>54</v>
      </c>
      <c r="F11592" s="47">
        <v>714</v>
      </c>
      <c r="G11592" s="34">
        <v>997.26</v>
      </c>
      <c r="H11592" s="1" t="s">
        <v>218</v>
      </c>
      <c r="I11592" s="34">
        <v>1.00468E-2</v>
      </c>
      <c r="J11592" s="34">
        <v>10000</v>
      </c>
      <c r="K11592" s="35" t="str">
        <f t="shared" si="1057"/>
        <v>Kampina &amp; Oisterwijkse Vennen_H4030</v>
      </c>
      <c r="L11592" s="36">
        <f>VLOOKUP(D11592,DATA!A:F,5,FALSE)</f>
        <v>1.0986712608830001E-2</v>
      </c>
      <c r="M11592" s="37">
        <f>VLOOKUP(D11592,DATA!A:F,6,FALSE)</f>
        <v>982</v>
      </c>
      <c r="N11592" s="36">
        <f t="shared" si="1058"/>
        <v>54.181640320097905</v>
      </c>
      <c r="O11592" s="36">
        <f t="shared" si="1059"/>
        <v>54.184380538650288</v>
      </c>
      <c r="P11592" s="36">
        <f t="shared" si="1060"/>
        <v>2.7402185523826006E-3</v>
      </c>
      <c r="Q11592" s="36">
        <f t="shared" si="1061"/>
        <v>0.27402185523826006</v>
      </c>
    </row>
    <row r="11593" spans="1:17" x14ac:dyDescent="0.3">
      <c r="A11593" s="29">
        <v>2866114</v>
      </c>
      <c r="B11593" s="1">
        <v>133</v>
      </c>
      <c r="C11593" s="1" t="s">
        <v>17</v>
      </c>
      <c r="D11593" s="1" t="s">
        <v>57</v>
      </c>
      <c r="E11593" s="1" t="s">
        <v>58</v>
      </c>
      <c r="F11593" s="47">
        <v>714</v>
      </c>
      <c r="G11593" s="34">
        <v>953.1</v>
      </c>
      <c r="H11593" s="1" t="s">
        <v>218</v>
      </c>
      <c r="I11593" s="34">
        <v>9.4313999999999995E-3</v>
      </c>
      <c r="J11593" s="34">
        <v>7443.2992999999997</v>
      </c>
      <c r="K11593" s="35" t="str">
        <f t="shared" si="1057"/>
        <v>Kampina &amp; Oisterwijkse Vennen_H3160</v>
      </c>
      <c r="L11593" s="36">
        <f>VLOOKUP(D11593,DATA!A:F,5,FALSE)</f>
        <v>1.0986712608830001E-2</v>
      </c>
      <c r="M11593" s="37">
        <f>VLOOKUP(D11593,DATA!A:F,6,FALSE)</f>
        <v>982</v>
      </c>
      <c r="N11593" s="36">
        <f t="shared" si="1058"/>
        <v>42.128123804772436</v>
      </c>
      <c r="O11593" s="36">
        <f t="shared" si="1059"/>
        <v>42.130650117739258</v>
      </c>
      <c r="P11593" s="36">
        <f t="shared" si="1060"/>
        <v>2.5263129668218198E-3</v>
      </c>
      <c r="Q11593" s="36">
        <f t="shared" si="1061"/>
        <v>0.18804103537525774</v>
      </c>
    </row>
    <row r="11594" spans="1:17" x14ac:dyDescent="0.3">
      <c r="A11594" s="29">
        <v>2866114</v>
      </c>
      <c r="B11594" s="1">
        <v>133</v>
      </c>
      <c r="C11594" s="1" t="s">
        <v>17</v>
      </c>
      <c r="D11594" s="1" t="s">
        <v>53</v>
      </c>
      <c r="E11594" s="1" t="s">
        <v>54</v>
      </c>
      <c r="F11594" s="47">
        <v>714</v>
      </c>
      <c r="G11594" s="34">
        <v>953.1</v>
      </c>
      <c r="H11594" s="1" t="s">
        <v>218</v>
      </c>
      <c r="I11594" s="34">
        <v>9.4313999999999995E-3</v>
      </c>
      <c r="J11594" s="34">
        <v>967.95839999999998</v>
      </c>
      <c r="K11594" s="35" t="str">
        <f t="shared" si="1057"/>
        <v>Kampina &amp; Oisterwijkse Vennen_H4030</v>
      </c>
      <c r="L11594" s="36">
        <f>VLOOKUP(D11594,DATA!A:F,5,FALSE)</f>
        <v>1.0986712608830001E-2</v>
      </c>
      <c r="M11594" s="37">
        <f>VLOOKUP(D11594,DATA!A:F,6,FALSE)</f>
        <v>982</v>
      </c>
      <c r="N11594" s="36">
        <f t="shared" si="1058"/>
        <v>42.128123804772436</v>
      </c>
      <c r="O11594" s="36">
        <f t="shared" si="1059"/>
        <v>42.130650117739258</v>
      </c>
      <c r="P11594" s="36">
        <f t="shared" si="1060"/>
        <v>2.5263129668218198E-3</v>
      </c>
      <c r="Q11594" s="36">
        <f t="shared" si="1061"/>
        <v>2.4453658572641018E-2</v>
      </c>
    </row>
    <row r="11595" spans="1:17" x14ac:dyDescent="0.3">
      <c r="A11595" s="29">
        <v>2866115</v>
      </c>
      <c r="B11595" s="1">
        <v>133</v>
      </c>
      <c r="C11595" s="1" t="s">
        <v>17</v>
      </c>
      <c r="D11595" s="1" t="s">
        <v>57</v>
      </c>
      <c r="E11595" s="1" t="s">
        <v>58</v>
      </c>
      <c r="F11595" s="47">
        <v>714</v>
      </c>
      <c r="G11595" s="34">
        <v>955.57</v>
      </c>
      <c r="H11595" s="1" t="s">
        <v>218</v>
      </c>
      <c r="I11595" s="34">
        <v>9.6872999999999994E-3</v>
      </c>
      <c r="J11595" s="34">
        <v>189.72158999999999</v>
      </c>
      <c r="K11595" s="35" t="str">
        <f t="shared" si="1057"/>
        <v>Kampina &amp; Oisterwijkse Vennen_H3160</v>
      </c>
      <c r="L11595" s="36">
        <f>VLOOKUP(D11595,DATA!A:F,5,FALSE)</f>
        <v>1.0986712608830001E-2</v>
      </c>
      <c r="M11595" s="37">
        <f>VLOOKUP(D11595,DATA!A:F,6,FALSE)</f>
        <v>982</v>
      </c>
      <c r="N11595" s="36">
        <f t="shared" si="1058"/>
        <v>42.791112959812928</v>
      </c>
      <c r="O11595" s="36">
        <f t="shared" si="1059"/>
        <v>42.793718458907868</v>
      </c>
      <c r="P11595" s="36">
        <f t="shared" si="1060"/>
        <v>2.6054990949404555E-3</v>
      </c>
      <c r="Q11595" s="36">
        <f t="shared" si="1061"/>
        <v>4.943194310356642E-3</v>
      </c>
    </row>
    <row r="11596" spans="1:17" x14ac:dyDescent="0.3">
      <c r="A11596" s="29">
        <v>2866115</v>
      </c>
      <c r="B11596" s="1">
        <v>133</v>
      </c>
      <c r="C11596" s="1" t="s">
        <v>17</v>
      </c>
      <c r="D11596" s="1" t="s">
        <v>89</v>
      </c>
      <c r="E11596" s="1" t="s">
        <v>54</v>
      </c>
      <c r="F11596" s="47">
        <v>714</v>
      </c>
      <c r="G11596" s="34">
        <v>955.57</v>
      </c>
      <c r="H11596" s="1" t="s">
        <v>218</v>
      </c>
      <c r="I11596" s="34">
        <v>9.6872999999999994E-3</v>
      </c>
      <c r="J11596" s="34">
        <v>2667.2152999999998</v>
      </c>
      <c r="K11596" s="35" t="str">
        <f t="shared" si="1057"/>
        <v>Kampina &amp; Oisterwijkse Vennen_L4030</v>
      </c>
      <c r="L11596" s="36">
        <f>VLOOKUP(D11596,DATA!A:F,5,FALSE)</f>
        <v>1.0986712608830001E-2</v>
      </c>
      <c r="M11596" s="37">
        <f>VLOOKUP(D11596,DATA!A:F,6,FALSE)</f>
        <v>982</v>
      </c>
      <c r="N11596" s="36">
        <f t="shared" si="1058"/>
        <v>42.791112959812928</v>
      </c>
      <c r="O11596" s="36">
        <f t="shared" si="1059"/>
        <v>42.793718458907868</v>
      </c>
      <c r="P11596" s="36">
        <f t="shared" si="1060"/>
        <v>2.6054990949404555E-3</v>
      </c>
      <c r="Q11596" s="36">
        <f t="shared" si="1061"/>
        <v>6.9494270501613359E-2</v>
      </c>
    </row>
    <row r="11597" spans="1:17" x14ac:dyDescent="0.3">
      <c r="A11597" s="29">
        <v>2866116</v>
      </c>
      <c r="B11597" s="1">
        <v>133</v>
      </c>
      <c r="C11597" s="1" t="s">
        <v>17</v>
      </c>
      <c r="D11597" s="1" t="s">
        <v>53</v>
      </c>
      <c r="E11597" s="1" t="s">
        <v>54</v>
      </c>
      <c r="F11597" s="47">
        <v>714</v>
      </c>
      <c r="G11597" s="34">
        <v>978.63</v>
      </c>
      <c r="H11597" s="1" t="s">
        <v>218</v>
      </c>
      <c r="I11597" s="34">
        <v>1.04308E-2</v>
      </c>
      <c r="J11597" s="34">
        <v>2350.7687999999998</v>
      </c>
      <c r="K11597" s="35" t="str">
        <f t="shared" si="1057"/>
        <v>Kampina &amp; Oisterwijkse Vennen_H4030</v>
      </c>
      <c r="L11597" s="36">
        <f>VLOOKUP(D11597,DATA!A:F,5,FALSE)</f>
        <v>1.0986712608830001E-2</v>
      </c>
      <c r="M11597" s="37">
        <f>VLOOKUP(D11597,DATA!A:F,6,FALSE)</f>
        <v>982</v>
      </c>
      <c r="N11597" s="36">
        <f t="shared" si="1058"/>
        <v>49.074475191243984</v>
      </c>
      <c r="O11597" s="36">
        <f t="shared" si="1059"/>
        <v>49.077339217664644</v>
      </c>
      <c r="P11597" s="36">
        <f t="shared" si="1060"/>
        <v>2.8640264206600818E-3</v>
      </c>
      <c r="Q11597" s="36">
        <f t="shared" si="1061"/>
        <v>6.732663952063396E-2</v>
      </c>
    </row>
    <row r="11598" spans="1:17" x14ac:dyDescent="0.3">
      <c r="A11598" s="29">
        <v>2866116</v>
      </c>
      <c r="B11598" s="1">
        <v>133</v>
      </c>
      <c r="C11598" s="1" t="s">
        <v>17</v>
      </c>
      <c r="D11598" s="1" t="s">
        <v>89</v>
      </c>
      <c r="E11598" s="1" t="s">
        <v>54</v>
      </c>
      <c r="F11598" s="47">
        <v>714</v>
      </c>
      <c r="G11598" s="34">
        <v>978.63</v>
      </c>
      <c r="H11598" s="1" t="s">
        <v>218</v>
      </c>
      <c r="I11598" s="34">
        <v>1.04308E-2</v>
      </c>
      <c r="J11598" s="34">
        <v>124.886246</v>
      </c>
      <c r="K11598" s="35" t="str">
        <f t="shared" si="1057"/>
        <v>Kampina &amp; Oisterwijkse Vennen_L4030</v>
      </c>
      <c r="L11598" s="36">
        <f>VLOOKUP(D11598,DATA!A:F,5,FALSE)</f>
        <v>1.0986712608830001E-2</v>
      </c>
      <c r="M11598" s="37">
        <f>VLOOKUP(D11598,DATA!A:F,6,FALSE)</f>
        <v>982</v>
      </c>
      <c r="N11598" s="36">
        <f t="shared" si="1058"/>
        <v>49.074475191243984</v>
      </c>
      <c r="O11598" s="36">
        <f t="shared" si="1059"/>
        <v>49.077339217664644</v>
      </c>
      <c r="P11598" s="36">
        <f t="shared" si="1060"/>
        <v>2.8640264206600818E-3</v>
      </c>
      <c r="Q11598" s="36">
        <f t="shared" si="1061"/>
        <v>3.5767750812105447E-3</v>
      </c>
    </row>
    <row r="11599" spans="1:17" x14ac:dyDescent="0.3">
      <c r="A11599" s="29">
        <v>2866117</v>
      </c>
      <c r="B11599" s="1">
        <v>133</v>
      </c>
      <c r="C11599" s="1" t="s">
        <v>17</v>
      </c>
      <c r="D11599" s="1" t="s">
        <v>53</v>
      </c>
      <c r="E11599" s="1" t="s">
        <v>54</v>
      </c>
      <c r="F11599" s="47">
        <v>714</v>
      </c>
      <c r="G11599" s="34">
        <v>976.19</v>
      </c>
      <c r="H11599" s="1" t="s">
        <v>218</v>
      </c>
      <c r="I11599" s="34">
        <v>1.0590199999999999E-2</v>
      </c>
      <c r="J11599" s="34">
        <v>1780.316</v>
      </c>
      <c r="K11599" s="35" t="str">
        <f t="shared" si="1057"/>
        <v>Kampina &amp; Oisterwijkse Vennen_H4030</v>
      </c>
      <c r="L11599" s="36">
        <f>VLOOKUP(D11599,DATA!A:F,5,FALSE)</f>
        <v>1.0986712608830001E-2</v>
      </c>
      <c r="M11599" s="37">
        <f>VLOOKUP(D11599,DATA!A:F,6,FALSE)</f>
        <v>982</v>
      </c>
      <c r="N11599" s="36">
        <f t="shared" si="1058"/>
        <v>48.404721637061527</v>
      </c>
      <c r="O11599" s="36">
        <f t="shared" si="1059"/>
        <v>48.407627468504494</v>
      </c>
      <c r="P11599" s="36">
        <f t="shared" si="1060"/>
        <v>2.9058314429661891E-3</v>
      </c>
      <c r="Q11599" s="36">
        <f t="shared" si="1061"/>
        <v>5.1732982112157939E-2</v>
      </c>
    </row>
    <row r="11600" spans="1:17" x14ac:dyDescent="0.3">
      <c r="A11600" s="29">
        <v>2866118</v>
      </c>
      <c r="B11600" s="1">
        <v>133</v>
      </c>
      <c r="C11600" s="1" t="s">
        <v>17</v>
      </c>
      <c r="D11600" s="1" t="s">
        <v>89</v>
      </c>
      <c r="E11600" s="1" t="s">
        <v>54</v>
      </c>
      <c r="F11600" s="47">
        <v>714</v>
      </c>
      <c r="G11600" s="34">
        <v>982.88</v>
      </c>
      <c r="H11600" s="1" t="s">
        <v>218</v>
      </c>
      <c r="I11600" s="34">
        <v>1.0817800000000001E-2</v>
      </c>
      <c r="J11600" s="34">
        <v>2207.846</v>
      </c>
      <c r="K11600" s="35" t="str">
        <f t="shared" si="1057"/>
        <v>Kampina &amp; Oisterwijkse Vennen_L4030</v>
      </c>
      <c r="L11600" s="36">
        <f>VLOOKUP(D11600,DATA!A:F,5,FALSE)</f>
        <v>1.0986712608830001E-2</v>
      </c>
      <c r="M11600" s="37">
        <f>VLOOKUP(D11600,DATA!A:F,6,FALSE)</f>
        <v>982</v>
      </c>
      <c r="N11600" s="36">
        <f t="shared" si="1058"/>
        <v>50.241705794586359</v>
      </c>
      <c r="O11600" s="36">
        <f t="shared" si="1059"/>
        <v>50.244677025785428</v>
      </c>
      <c r="P11600" s="36">
        <f t="shared" si="1060"/>
        <v>2.9712311990692797E-3</v>
      </c>
      <c r="Q11600" s="36">
        <f t="shared" si="1061"/>
        <v>6.5600209179403124E-2</v>
      </c>
    </row>
    <row r="11601" spans="1:17" x14ac:dyDescent="0.3">
      <c r="A11601" s="29">
        <v>2866119</v>
      </c>
      <c r="B11601" s="1">
        <v>133</v>
      </c>
      <c r="C11601" s="1" t="s">
        <v>17</v>
      </c>
      <c r="D11601" s="1" t="s">
        <v>53</v>
      </c>
      <c r="E11601" s="1" t="s">
        <v>54</v>
      </c>
      <c r="F11601" s="47">
        <v>714</v>
      </c>
      <c r="G11601" s="34">
        <v>1235.77</v>
      </c>
      <c r="H11601" s="1" t="s">
        <v>218</v>
      </c>
      <c r="I11601" s="34">
        <v>1.4172199999999999E-2</v>
      </c>
      <c r="J11601" s="34">
        <v>4214.9272000000001</v>
      </c>
      <c r="K11601" s="35" t="str">
        <f t="shared" si="1057"/>
        <v>Kampina &amp; Oisterwijkse Vennen_H4030</v>
      </c>
      <c r="L11601" s="36">
        <f>VLOOKUP(D11601,DATA!A:F,5,FALSE)</f>
        <v>1.0986712608830001E-2</v>
      </c>
      <c r="M11601" s="37">
        <f>VLOOKUP(D11601,DATA!A:F,6,FALSE)</f>
        <v>982</v>
      </c>
      <c r="N11601" s="36">
        <f t="shared" si="1058"/>
        <v>94.202926674824255</v>
      </c>
      <c r="O11601" s="36">
        <f t="shared" si="1059"/>
        <v>94.203776928142005</v>
      </c>
      <c r="P11601" s="36">
        <f t="shared" si="1060"/>
        <v>8.5025331775057111E-4</v>
      </c>
      <c r="Q11601" s="36">
        <f t="shared" si="1061"/>
        <v>3.5837558358771247E-2</v>
      </c>
    </row>
    <row r="11602" spans="1:17" x14ac:dyDescent="0.3">
      <c r="A11602" s="29">
        <v>2866119</v>
      </c>
      <c r="B11602" s="1">
        <v>133</v>
      </c>
      <c r="C11602" s="1" t="s">
        <v>17</v>
      </c>
      <c r="D11602" s="1" t="s">
        <v>51</v>
      </c>
      <c r="E11602" s="1" t="s">
        <v>52</v>
      </c>
      <c r="F11602" s="47">
        <v>1000</v>
      </c>
      <c r="G11602" s="34">
        <v>1235.77</v>
      </c>
      <c r="H11602" s="1" t="s">
        <v>218</v>
      </c>
      <c r="I11602" s="34">
        <v>1.4172199999999999E-2</v>
      </c>
      <c r="J11602" s="34">
        <v>854.05169999999998</v>
      </c>
      <c r="K11602" s="35" t="str">
        <f t="shared" si="1057"/>
        <v>Kampina &amp; Oisterwijkse Vennen_Lg09</v>
      </c>
      <c r="L11602" s="36">
        <f>VLOOKUP(D11602,DATA!A:F,5,FALSE)</f>
        <v>8.4126827976184013E-3</v>
      </c>
      <c r="M11602" s="37">
        <f>VLOOKUP(D11602,DATA!A:F,6,FALSE)</f>
        <v>1350</v>
      </c>
      <c r="N11602" s="36">
        <f t="shared" si="1058"/>
        <v>27.668187416676769</v>
      </c>
      <c r="O11602" s="36">
        <f t="shared" si="1059"/>
        <v>27.670573542861582</v>
      </c>
      <c r="P11602" s="36">
        <f t="shared" si="1060"/>
        <v>2.3861261848132642E-3</v>
      </c>
      <c r="Q11602" s="36">
        <f t="shared" si="1061"/>
        <v>2.0378751245542826E-2</v>
      </c>
    </row>
    <row r="11603" spans="1:17" x14ac:dyDescent="0.3">
      <c r="A11603" s="29">
        <v>2866119</v>
      </c>
      <c r="B11603" s="1">
        <v>133</v>
      </c>
      <c r="C11603" s="1" t="s">
        <v>17</v>
      </c>
      <c r="D11603" s="1" t="s">
        <v>89</v>
      </c>
      <c r="E11603" s="1" t="s">
        <v>54</v>
      </c>
      <c r="F11603" s="47">
        <v>714</v>
      </c>
      <c r="G11603" s="34">
        <v>1235.77</v>
      </c>
      <c r="H11603" s="1" t="s">
        <v>218</v>
      </c>
      <c r="I11603" s="34">
        <v>1.4172199999999999E-2</v>
      </c>
      <c r="J11603" s="34">
        <v>1194.4539</v>
      </c>
      <c r="K11603" s="35" t="str">
        <f t="shared" si="1057"/>
        <v>Kampina &amp; Oisterwijkse Vennen_L4030</v>
      </c>
      <c r="L11603" s="36">
        <f>VLOOKUP(D11603,DATA!A:F,5,FALSE)</f>
        <v>1.0986712608830001E-2</v>
      </c>
      <c r="M11603" s="37">
        <f>VLOOKUP(D11603,DATA!A:F,6,FALSE)</f>
        <v>982</v>
      </c>
      <c r="N11603" s="36">
        <f t="shared" si="1058"/>
        <v>94.202926674824255</v>
      </c>
      <c r="O11603" s="36">
        <f t="shared" si="1059"/>
        <v>94.203776928142005</v>
      </c>
      <c r="P11603" s="36">
        <f t="shared" si="1060"/>
        <v>8.5025331775057111E-4</v>
      </c>
      <c r="Q11603" s="36">
        <f t="shared" si="1061"/>
        <v>1.015588391375109E-2</v>
      </c>
    </row>
    <row r="11604" spans="1:17" x14ac:dyDescent="0.3">
      <c r="A11604" s="30">
        <v>2867622</v>
      </c>
      <c r="B11604" s="14">
        <v>133</v>
      </c>
      <c r="C11604" s="14" t="s">
        <v>17</v>
      </c>
      <c r="D11604" s="14" t="s">
        <v>55</v>
      </c>
      <c r="E11604" s="14" t="s">
        <v>56</v>
      </c>
      <c r="F11604" s="48">
        <v>500</v>
      </c>
      <c r="G11604" s="38">
        <v>1910.71</v>
      </c>
      <c r="H11604" s="14" t="s">
        <v>218</v>
      </c>
      <c r="I11604" s="38">
        <v>1.5014E-2</v>
      </c>
      <c r="J11604" s="38">
        <v>573.04974000000004</v>
      </c>
      <c r="K11604" s="39" t="str">
        <f t="shared" si="1057"/>
        <v>Kampina &amp; Oisterwijkse Vennen_H3130</v>
      </c>
      <c r="L11604" s="40">
        <f>VLOOKUP(D11604,DATA!A:F,5,FALSE)</f>
        <v>0</v>
      </c>
      <c r="M11604" s="41">
        <f>VLOOKUP(D11604,DATA!A:F,6,FALSE)</f>
        <v>3.5</v>
      </c>
      <c r="N11604" s="40">
        <f t="shared" si="1058"/>
        <v>50</v>
      </c>
      <c r="O11604" s="40">
        <f t="shared" si="1059"/>
        <v>50</v>
      </c>
      <c r="P11604" s="40">
        <f t="shared" ref="P11604:P11605" si="1062">J11604/10000*I11604</f>
        <v>8.6037687963600004E-4</v>
      </c>
      <c r="Q11604" s="40">
        <f t="shared" ref="Q11604:Q11605" si="1063">IF(AND(H11604&lt;&gt;"below",I11604&gt;=0.005),M11604*P11604,0)</f>
        <v>3.0113190787260003E-3</v>
      </c>
    </row>
    <row r="11605" spans="1:17" x14ac:dyDescent="0.3">
      <c r="A11605" s="30">
        <v>2867623</v>
      </c>
      <c r="B11605" s="14">
        <v>133</v>
      </c>
      <c r="C11605" s="14" t="s">
        <v>17</v>
      </c>
      <c r="D11605" s="14" t="s">
        <v>55</v>
      </c>
      <c r="E11605" s="14" t="s">
        <v>56</v>
      </c>
      <c r="F11605" s="48">
        <v>500</v>
      </c>
      <c r="G11605" s="38">
        <v>1724.58</v>
      </c>
      <c r="H11605" s="14" t="s">
        <v>218</v>
      </c>
      <c r="I11605" s="38">
        <v>1.3325E-2</v>
      </c>
      <c r="J11605" s="38">
        <v>507.21251999999998</v>
      </c>
      <c r="K11605" s="39" t="str">
        <f t="shared" si="1057"/>
        <v>Kampina &amp; Oisterwijkse Vennen_H3130</v>
      </c>
      <c r="L11605" s="40">
        <f>VLOOKUP(D11605,DATA!A:F,5,FALSE)</f>
        <v>0</v>
      </c>
      <c r="M11605" s="41">
        <f>VLOOKUP(D11605,DATA!A:F,6,FALSE)</f>
        <v>3.5</v>
      </c>
      <c r="N11605" s="40">
        <f t="shared" si="1058"/>
        <v>50</v>
      </c>
      <c r="O11605" s="40">
        <f t="shared" si="1059"/>
        <v>50</v>
      </c>
      <c r="P11605" s="40">
        <f t="shared" si="1062"/>
        <v>6.7586068290000003E-4</v>
      </c>
      <c r="Q11605" s="40">
        <f t="shared" si="1063"/>
        <v>2.3655123901500002E-3</v>
      </c>
    </row>
    <row r="11606" spans="1:17" x14ac:dyDescent="0.3">
      <c r="A11606" s="29">
        <v>2867635</v>
      </c>
      <c r="B11606" s="1">
        <v>133</v>
      </c>
      <c r="C11606" s="1" t="s">
        <v>17</v>
      </c>
      <c r="D11606" s="1" t="s">
        <v>28</v>
      </c>
      <c r="E11606" s="1" t="s">
        <v>29</v>
      </c>
      <c r="F11606" s="47">
        <v>1786</v>
      </c>
      <c r="G11606" s="34">
        <v>1914.07</v>
      </c>
      <c r="H11606" s="1" t="s">
        <v>218</v>
      </c>
      <c r="I11606" s="34">
        <v>1.7662000000000001E-2</v>
      </c>
      <c r="J11606" s="34">
        <v>5125.8029999999999</v>
      </c>
      <c r="K11606" s="35" t="str">
        <f t="shared" si="1057"/>
        <v>Kampina &amp; Oisterwijkse Vennen_H91D0</v>
      </c>
      <c r="L11606" s="36">
        <f>VLOOKUP(D11606,DATA!A:F,5,FALSE)</f>
        <v>6.9280917156857415E-3</v>
      </c>
      <c r="M11606" s="37">
        <f>VLOOKUP(D11606,DATA!A:F,6,FALSE)</f>
        <v>2211</v>
      </c>
      <c r="N11606" s="36">
        <f t="shared" si="1058"/>
        <v>11.333107346107267</v>
      </c>
      <c r="O11606" s="36">
        <f t="shared" si="1059"/>
        <v>11.334337004698069</v>
      </c>
      <c r="P11606" s="36">
        <f t="shared" si="1060"/>
        <v>1.2296585908018187E-3</v>
      </c>
      <c r="Q11606" s="36">
        <f t="shared" si="1061"/>
        <v>6.3029876937077345E-2</v>
      </c>
    </row>
    <row r="11607" spans="1:17" x14ac:dyDescent="0.3">
      <c r="A11607" s="29">
        <v>2867635</v>
      </c>
      <c r="B11607" s="1">
        <v>133</v>
      </c>
      <c r="C11607" s="1" t="s">
        <v>17</v>
      </c>
      <c r="D11607" s="1" t="s">
        <v>33</v>
      </c>
      <c r="E11607" s="1" t="s">
        <v>29</v>
      </c>
      <c r="F11607" s="47">
        <v>1786</v>
      </c>
      <c r="G11607" s="34">
        <v>1914.07</v>
      </c>
      <c r="H11607" s="1" t="s">
        <v>218</v>
      </c>
      <c r="I11607" s="34">
        <v>1.7662000000000001E-2</v>
      </c>
      <c r="J11607" s="34">
        <v>3440.7333687861001</v>
      </c>
      <c r="K11607" s="35" t="str">
        <f t="shared" si="1057"/>
        <v>Kampina &amp; Oisterwijkse Vennen_ZGH91D0</v>
      </c>
      <c r="L11607" s="36">
        <f>VLOOKUP(D11607,DATA!A:F,5,FALSE)</f>
        <v>6.9280917156857415E-3</v>
      </c>
      <c r="M11607" s="37">
        <f>VLOOKUP(D11607,DATA!A:F,6,FALSE)</f>
        <v>2211</v>
      </c>
      <c r="N11607" s="36">
        <f t="shared" si="1058"/>
        <v>11.333107346107267</v>
      </c>
      <c r="O11607" s="36">
        <f t="shared" si="1059"/>
        <v>11.334337004698069</v>
      </c>
      <c r="P11607" s="36">
        <f t="shared" si="1060"/>
        <v>1.2296585908018187E-3</v>
      </c>
      <c r="Q11607" s="36">
        <f t="shared" si="1061"/>
        <v>4.2309273455863099E-2</v>
      </c>
    </row>
    <row r="11608" spans="1:17" x14ac:dyDescent="0.3">
      <c r="A11608" s="29">
        <v>2867637</v>
      </c>
      <c r="B11608" s="1">
        <v>133</v>
      </c>
      <c r="C11608" s="1" t="s">
        <v>17</v>
      </c>
      <c r="D11608" s="1" t="s">
        <v>89</v>
      </c>
      <c r="E11608" s="1" t="s">
        <v>54</v>
      </c>
      <c r="F11608" s="47">
        <v>714</v>
      </c>
      <c r="G11608" s="34">
        <v>1282.44</v>
      </c>
      <c r="H11608" s="1" t="s">
        <v>218</v>
      </c>
      <c r="I11608" s="34">
        <v>1.16057E-2</v>
      </c>
      <c r="J11608" s="34">
        <v>3538.7184999999999</v>
      </c>
      <c r="K11608" s="35" t="str">
        <f t="shared" si="1057"/>
        <v>Kampina &amp; Oisterwijkse Vennen_L4030</v>
      </c>
      <c r="L11608" s="36">
        <f>VLOOKUP(D11608,DATA!A:F,5,FALSE)</f>
        <v>1.0986712608830001E-2</v>
      </c>
      <c r="M11608" s="37">
        <f>VLOOKUP(D11608,DATA!A:F,6,FALSE)</f>
        <v>982</v>
      </c>
      <c r="N11608" s="36">
        <f t="shared" si="1058"/>
        <v>96.445788847185128</v>
      </c>
      <c r="O11608" s="36">
        <f t="shared" si="1059"/>
        <v>96.446225905995874</v>
      </c>
      <c r="P11608" s="36">
        <f t="shared" si="1060"/>
        <v>4.370588107462936E-4</v>
      </c>
      <c r="Q11608" s="36">
        <f t="shared" si="1061"/>
        <v>1.546628099175908E-2</v>
      </c>
    </row>
    <row r="11609" spans="1:17" x14ac:dyDescent="0.3">
      <c r="A11609" s="29">
        <v>2867638</v>
      </c>
      <c r="B11609" s="1">
        <v>133</v>
      </c>
      <c r="C11609" s="1" t="s">
        <v>17</v>
      </c>
      <c r="D11609" s="1" t="s">
        <v>89</v>
      </c>
      <c r="E11609" s="1" t="s">
        <v>54</v>
      </c>
      <c r="F11609" s="47">
        <v>714</v>
      </c>
      <c r="G11609" s="34">
        <v>1235.55</v>
      </c>
      <c r="H11609" s="1" t="s">
        <v>218</v>
      </c>
      <c r="I11609" s="34">
        <v>1.1462999999999999E-2</v>
      </c>
      <c r="J11609" s="34">
        <v>2387.6711</v>
      </c>
      <c r="K11609" s="35" t="str">
        <f t="shared" si="1057"/>
        <v>Kampina &amp; Oisterwijkse Vennen_L4030</v>
      </c>
      <c r="L11609" s="36">
        <f>VLOOKUP(D11609,DATA!A:F,5,FALSE)</f>
        <v>1.0986712608830001E-2</v>
      </c>
      <c r="M11609" s="37">
        <f>VLOOKUP(D11609,DATA!A:F,6,FALSE)</f>
        <v>982</v>
      </c>
      <c r="N11609" s="36">
        <f t="shared" si="1058"/>
        <v>94.189712876347343</v>
      </c>
      <c r="O11609" s="36">
        <f t="shared" si="1059"/>
        <v>94.19040207267453</v>
      </c>
      <c r="P11609" s="36">
        <f t="shared" si="1060"/>
        <v>6.8919632718689172E-4</v>
      </c>
      <c r="Q11609" s="36">
        <f t="shared" si="1061"/>
        <v>1.6455741526502855E-2</v>
      </c>
    </row>
    <row r="11610" spans="1:17" x14ac:dyDescent="0.3">
      <c r="A11610" s="29">
        <v>2867639</v>
      </c>
      <c r="B11610" s="1">
        <v>133</v>
      </c>
      <c r="C11610" s="1" t="s">
        <v>17</v>
      </c>
      <c r="D11610" s="1" t="s">
        <v>89</v>
      </c>
      <c r="E11610" s="1" t="s">
        <v>54</v>
      </c>
      <c r="F11610" s="47">
        <v>714</v>
      </c>
      <c r="G11610" s="34">
        <v>1054.3699999999999</v>
      </c>
      <c r="H11610" s="1" t="s">
        <v>218</v>
      </c>
      <c r="I11610" s="34">
        <v>1.0021199999999999E-2</v>
      </c>
      <c r="J11610" s="34">
        <v>10000</v>
      </c>
      <c r="K11610" s="35" t="str">
        <f t="shared" si="1057"/>
        <v>Kampina &amp; Oisterwijkse Vennen_L4030</v>
      </c>
      <c r="L11610" s="36">
        <f>VLOOKUP(D11610,DATA!A:F,5,FALSE)</f>
        <v>1.0986712608830001E-2</v>
      </c>
      <c r="M11610" s="37">
        <f>VLOOKUP(D11610,DATA!A:F,6,FALSE)</f>
        <v>982</v>
      </c>
      <c r="N11610" s="36">
        <f t="shared" si="1058"/>
        <v>68.89271474594139</v>
      </c>
      <c r="O11610" s="36">
        <f t="shared" si="1059"/>
        <v>68.895074212739246</v>
      </c>
      <c r="P11610" s="36">
        <f t="shared" si="1060"/>
        <v>2.3594667978557027E-3</v>
      </c>
      <c r="Q11610" s="36">
        <f t="shared" si="1061"/>
        <v>0.23594667978557027</v>
      </c>
    </row>
    <row r="11611" spans="1:17" x14ac:dyDescent="0.3">
      <c r="A11611" s="29">
        <v>2867640</v>
      </c>
      <c r="B11611" s="1">
        <v>133</v>
      </c>
      <c r="C11611" s="1" t="s">
        <v>17</v>
      </c>
      <c r="D11611" s="1" t="s">
        <v>53</v>
      </c>
      <c r="E11611" s="1" t="s">
        <v>54</v>
      </c>
      <c r="F11611" s="47">
        <v>714</v>
      </c>
      <c r="G11611" s="34">
        <v>1014.39</v>
      </c>
      <c r="H11611" s="1" t="s">
        <v>218</v>
      </c>
      <c r="I11611" s="34">
        <v>9.8615000000000005E-3</v>
      </c>
      <c r="J11611" s="34">
        <v>2246.3065999999999</v>
      </c>
      <c r="K11611" s="35" t="str">
        <f t="shared" si="1057"/>
        <v>Kampina &amp; Oisterwijkse Vennen_H4030</v>
      </c>
      <c r="L11611" s="36">
        <f>VLOOKUP(D11611,DATA!A:F,5,FALSE)</f>
        <v>1.0986712608830001E-2</v>
      </c>
      <c r="M11611" s="37">
        <f>VLOOKUP(D11611,DATA!A:F,6,FALSE)</f>
        <v>982</v>
      </c>
      <c r="N11611" s="36">
        <f t="shared" si="1058"/>
        <v>58.80377969527391</v>
      </c>
      <c r="O11611" s="36">
        <f t="shared" si="1059"/>
        <v>58.806404332077157</v>
      </c>
      <c r="P11611" s="36">
        <f t="shared" si="1060"/>
        <v>2.6246368032474265E-3</v>
      </c>
      <c r="Q11611" s="36">
        <f t="shared" si="1061"/>
        <v>5.8957389737375951E-2</v>
      </c>
    </row>
    <row r="11612" spans="1:17" x14ac:dyDescent="0.3">
      <c r="A11612" s="29">
        <v>2867640</v>
      </c>
      <c r="B11612" s="1">
        <v>133</v>
      </c>
      <c r="C11612" s="1" t="s">
        <v>17</v>
      </c>
      <c r="D11612" s="1" t="s">
        <v>89</v>
      </c>
      <c r="E11612" s="1" t="s">
        <v>54</v>
      </c>
      <c r="F11612" s="47">
        <v>714</v>
      </c>
      <c r="G11612" s="34">
        <v>1014.39</v>
      </c>
      <c r="H11612" s="1" t="s">
        <v>218</v>
      </c>
      <c r="I11612" s="34">
        <v>9.8615000000000005E-3</v>
      </c>
      <c r="J11612" s="34">
        <v>7753.6880000000001</v>
      </c>
      <c r="K11612" s="35" t="str">
        <f t="shared" si="1057"/>
        <v>Kampina &amp; Oisterwijkse Vennen_L4030</v>
      </c>
      <c r="L11612" s="36">
        <f>VLOOKUP(D11612,DATA!A:F,5,FALSE)</f>
        <v>1.0986712608830001E-2</v>
      </c>
      <c r="M11612" s="37">
        <f>VLOOKUP(D11612,DATA!A:F,6,FALSE)</f>
        <v>982</v>
      </c>
      <c r="N11612" s="36">
        <f t="shared" si="1058"/>
        <v>58.80377969527391</v>
      </c>
      <c r="O11612" s="36">
        <f t="shared" si="1059"/>
        <v>58.806404332077157</v>
      </c>
      <c r="P11612" s="36">
        <f t="shared" si="1060"/>
        <v>2.6246368032474265E-3</v>
      </c>
      <c r="Q11612" s="36">
        <f t="shared" si="1061"/>
        <v>0.20350614885697932</v>
      </c>
    </row>
    <row r="11613" spans="1:17" x14ac:dyDescent="0.3">
      <c r="A11613" s="29">
        <v>2867641</v>
      </c>
      <c r="B11613" s="1">
        <v>133</v>
      </c>
      <c r="C11613" s="1" t="s">
        <v>17</v>
      </c>
      <c r="D11613" s="1" t="s">
        <v>53</v>
      </c>
      <c r="E11613" s="1" t="s">
        <v>54</v>
      </c>
      <c r="F11613" s="47">
        <v>714</v>
      </c>
      <c r="G11613" s="34">
        <v>1035.72</v>
      </c>
      <c r="H11613" s="1" t="s">
        <v>218</v>
      </c>
      <c r="I11613" s="34">
        <v>1.0377600000000001E-2</v>
      </c>
      <c r="J11613" s="34">
        <v>10000</v>
      </c>
      <c r="K11613" s="35" t="str">
        <f t="shared" si="1057"/>
        <v>Kampina &amp; Oisterwijkse Vennen_H4030</v>
      </c>
      <c r="L11613" s="36">
        <f>VLOOKUP(D11613,DATA!A:F,5,FALSE)</f>
        <v>1.0986712608830001E-2</v>
      </c>
      <c r="M11613" s="37">
        <f>VLOOKUP(D11613,DATA!A:F,6,FALSE)</f>
        <v>982</v>
      </c>
      <c r="N11613" s="36">
        <f t="shared" si="1058"/>
        <v>64.341245645944099</v>
      </c>
      <c r="O11613" s="36">
        <f t="shared" si="1059"/>
        <v>64.34386149826716</v>
      </c>
      <c r="P11613" s="36">
        <f t="shared" si="1060"/>
        <v>2.6158523230606079E-3</v>
      </c>
      <c r="Q11613" s="36">
        <f t="shared" si="1061"/>
        <v>0.26158523230606079</v>
      </c>
    </row>
    <row r="11614" spans="1:17" x14ac:dyDescent="0.3">
      <c r="A11614" s="29">
        <v>2867642</v>
      </c>
      <c r="B11614" s="1">
        <v>133</v>
      </c>
      <c r="C11614" s="1" t="s">
        <v>17</v>
      </c>
      <c r="D11614" s="1" t="s">
        <v>57</v>
      </c>
      <c r="E11614" s="1" t="s">
        <v>58</v>
      </c>
      <c r="F11614" s="47">
        <v>714</v>
      </c>
      <c r="G11614" s="34">
        <v>972.12</v>
      </c>
      <c r="H11614" s="1" t="s">
        <v>218</v>
      </c>
      <c r="I11614" s="34">
        <v>9.7663999999999997E-3</v>
      </c>
      <c r="J11614" s="34">
        <v>0.91687333999999998</v>
      </c>
      <c r="K11614" s="35" t="str">
        <f t="shared" si="1057"/>
        <v>Kampina &amp; Oisterwijkse Vennen_H3160</v>
      </c>
      <c r="L11614" s="36">
        <f>VLOOKUP(D11614,DATA!A:F,5,FALSE)</f>
        <v>1.0986712608830001E-2</v>
      </c>
      <c r="M11614" s="37">
        <f>VLOOKUP(D11614,DATA!A:F,6,FALSE)</f>
        <v>982</v>
      </c>
      <c r="N11614" s="36">
        <f t="shared" si="1058"/>
        <v>47.288943455013005</v>
      </c>
      <c r="O11614" s="36">
        <f t="shared" si="1059"/>
        <v>47.291618092130165</v>
      </c>
      <c r="P11614" s="36">
        <f t="shared" si="1060"/>
        <v>2.6746371171597616E-3</v>
      </c>
      <c r="Q11614" s="36">
        <f t="shared" si="1061"/>
        <v>2.4523034668982416E-5</v>
      </c>
    </row>
    <row r="11615" spans="1:17" x14ac:dyDescent="0.3">
      <c r="A11615" s="29">
        <v>2867642</v>
      </c>
      <c r="B11615" s="1">
        <v>133</v>
      </c>
      <c r="C11615" s="1" t="s">
        <v>17</v>
      </c>
      <c r="D11615" s="1" t="s">
        <v>53</v>
      </c>
      <c r="E11615" s="1" t="s">
        <v>54</v>
      </c>
      <c r="F11615" s="47">
        <v>714</v>
      </c>
      <c r="G11615" s="34">
        <v>972.12</v>
      </c>
      <c r="H11615" s="1" t="s">
        <v>218</v>
      </c>
      <c r="I11615" s="34">
        <v>9.7663999999999997E-3</v>
      </c>
      <c r="J11615" s="34">
        <v>7726.6953000000003</v>
      </c>
      <c r="K11615" s="35" t="str">
        <f t="shared" si="1057"/>
        <v>Kampina &amp; Oisterwijkse Vennen_H4030</v>
      </c>
      <c r="L11615" s="36">
        <f>VLOOKUP(D11615,DATA!A:F,5,FALSE)</f>
        <v>1.0986712608830001E-2</v>
      </c>
      <c r="M11615" s="37">
        <f>VLOOKUP(D11615,DATA!A:F,6,FALSE)</f>
        <v>982</v>
      </c>
      <c r="N11615" s="36">
        <f t="shared" si="1058"/>
        <v>47.288943455013005</v>
      </c>
      <c r="O11615" s="36">
        <f t="shared" si="1059"/>
        <v>47.291618092130165</v>
      </c>
      <c r="P11615" s="36">
        <f t="shared" si="1060"/>
        <v>2.6746371171597616E-3</v>
      </c>
      <c r="Q11615" s="36">
        <f t="shared" si="1061"/>
        <v>0.2066610604236388</v>
      </c>
    </row>
    <row r="11616" spans="1:17" x14ac:dyDescent="0.3">
      <c r="A11616" s="29">
        <v>2867642</v>
      </c>
      <c r="B11616" s="1">
        <v>133</v>
      </c>
      <c r="C11616" s="1" t="s">
        <v>17</v>
      </c>
      <c r="D11616" s="1" t="s">
        <v>89</v>
      </c>
      <c r="E11616" s="1" t="s">
        <v>54</v>
      </c>
      <c r="F11616" s="47">
        <v>714</v>
      </c>
      <c r="G11616" s="34">
        <v>972.12</v>
      </c>
      <c r="H11616" s="1" t="s">
        <v>218</v>
      </c>
      <c r="I11616" s="34">
        <v>9.7663999999999997E-3</v>
      </c>
      <c r="J11616" s="34">
        <v>1232.5762</v>
      </c>
      <c r="K11616" s="35" t="str">
        <f t="shared" si="1057"/>
        <v>Kampina &amp; Oisterwijkse Vennen_L4030</v>
      </c>
      <c r="L11616" s="36">
        <f>VLOOKUP(D11616,DATA!A:F,5,FALSE)</f>
        <v>1.0986712608830001E-2</v>
      </c>
      <c r="M11616" s="37">
        <f>VLOOKUP(D11616,DATA!A:F,6,FALSE)</f>
        <v>982</v>
      </c>
      <c r="N11616" s="36">
        <f t="shared" si="1058"/>
        <v>47.288943455013005</v>
      </c>
      <c r="O11616" s="36">
        <f t="shared" si="1059"/>
        <v>47.291618092130165</v>
      </c>
      <c r="P11616" s="36">
        <f t="shared" si="1060"/>
        <v>2.6746371171597616E-3</v>
      </c>
      <c r="Q11616" s="36">
        <f t="shared" si="1061"/>
        <v>3.2966940542477341E-2</v>
      </c>
    </row>
    <row r="11617" spans="1:17" x14ac:dyDescent="0.3">
      <c r="A11617" s="29">
        <v>2867643</v>
      </c>
      <c r="B11617" s="1">
        <v>133</v>
      </c>
      <c r="C11617" s="1" t="s">
        <v>17</v>
      </c>
      <c r="D11617" s="1" t="s">
        <v>57</v>
      </c>
      <c r="E11617" s="1" t="s">
        <v>58</v>
      </c>
      <c r="F11617" s="47">
        <v>714</v>
      </c>
      <c r="G11617" s="34">
        <v>950.71</v>
      </c>
      <c r="H11617" s="1" t="s">
        <v>218</v>
      </c>
      <c r="I11617" s="34">
        <v>9.4503999999999994E-3</v>
      </c>
      <c r="J11617" s="34">
        <v>963.25459999999998</v>
      </c>
      <c r="K11617" s="35" t="str">
        <f t="shared" si="1057"/>
        <v>Kampina &amp; Oisterwijkse Vennen_H3160</v>
      </c>
      <c r="L11617" s="36">
        <f>VLOOKUP(D11617,DATA!A:F,5,FALSE)</f>
        <v>1.0986712608830001E-2</v>
      </c>
      <c r="M11617" s="37">
        <f>VLOOKUP(D11617,DATA!A:F,6,FALSE)</f>
        <v>982</v>
      </c>
      <c r="N11617" s="36">
        <f t="shared" si="1058"/>
        <v>41.489296195953088</v>
      </c>
      <c r="O11617" s="36">
        <f t="shared" si="1059"/>
        <v>41.491816733565095</v>
      </c>
      <c r="P11617" s="36">
        <f t="shared" si="1060"/>
        <v>2.52053761200699E-3</v>
      </c>
      <c r="Q11617" s="36">
        <f t="shared" si="1061"/>
        <v>2.4279194492387482E-2</v>
      </c>
    </row>
    <row r="11618" spans="1:17" x14ac:dyDescent="0.3">
      <c r="A11618" s="29">
        <v>2867643</v>
      </c>
      <c r="B11618" s="1">
        <v>133</v>
      </c>
      <c r="C11618" s="1" t="s">
        <v>17</v>
      </c>
      <c r="D11618" s="1" t="s">
        <v>53</v>
      </c>
      <c r="E11618" s="1" t="s">
        <v>54</v>
      </c>
      <c r="F11618" s="47">
        <v>714</v>
      </c>
      <c r="G11618" s="34">
        <v>950.71</v>
      </c>
      <c r="H11618" s="1" t="s">
        <v>218</v>
      </c>
      <c r="I11618" s="34">
        <v>9.4503999999999994E-3</v>
      </c>
      <c r="J11618" s="34">
        <v>1209.9355</v>
      </c>
      <c r="K11618" s="35" t="str">
        <f t="shared" si="1057"/>
        <v>Kampina &amp; Oisterwijkse Vennen_H4030</v>
      </c>
      <c r="L11618" s="36">
        <f>VLOOKUP(D11618,DATA!A:F,5,FALSE)</f>
        <v>1.0986712608830001E-2</v>
      </c>
      <c r="M11618" s="37">
        <f>VLOOKUP(D11618,DATA!A:F,6,FALSE)</f>
        <v>982</v>
      </c>
      <c r="N11618" s="36">
        <f t="shared" si="1058"/>
        <v>41.489296195953088</v>
      </c>
      <c r="O11618" s="36">
        <f t="shared" si="1059"/>
        <v>41.491816733565095</v>
      </c>
      <c r="P11618" s="36">
        <f t="shared" si="1060"/>
        <v>2.52053761200699E-3</v>
      </c>
      <c r="Q11618" s="36">
        <f t="shared" si="1061"/>
        <v>3.0496879358524836E-2</v>
      </c>
    </row>
    <row r="11619" spans="1:17" x14ac:dyDescent="0.3">
      <c r="A11619" s="29">
        <v>2867643</v>
      </c>
      <c r="B11619" s="1">
        <v>133</v>
      </c>
      <c r="C11619" s="1" t="s">
        <v>17</v>
      </c>
      <c r="D11619" s="1" t="s">
        <v>89</v>
      </c>
      <c r="E11619" s="1" t="s">
        <v>54</v>
      </c>
      <c r="F11619" s="47">
        <v>714</v>
      </c>
      <c r="G11619" s="34">
        <v>950.71</v>
      </c>
      <c r="H11619" s="1" t="s">
        <v>218</v>
      </c>
      <c r="I11619" s="34">
        <v>9.4503999999999994E-3</v>
      </c>
      <c r="J11619" s="34">
        <v>1387.9756</v>
      </c>
      <c r="K11619" s="35" t="str">
        <f t="shared" si="1057"/>
        <v>Kampina &amp; Oisterwijkse Vennen_L4030</v>
      </c>
      <c r="L11619" s="36">
        <f>VLOOKUP(D11619,DATA!A:F,5,FALSE)</f>
        <v>1.0986712608830001E-2</v>
      </c>
      <c r="M11619" s="37">
        <f>VLOOKUP(D11619,DATA!A:F,6,FALSE)</f>
        <v>982</v>
      </c>
      <c r="N11619" s="36">
        <f t="shared" si="1058"/>
        <v>41.489296195953088</v>
      </c>
      <c r="O11619" s="36">
        <f t="shared" si="1059"/>
        <v>41.491816733565095</v>
      </c>
      <c r="P11619" s="36">
        <f t="shared" si="1060"/>
        <v>2.52053761200699E-3</v>
      </c>
      <c r="Q11619" s="36">
        <f t="shared" si="1061"/>
        <v>3.4984447043479687E-2</v>
      </c>
    </row>
    <row r="11620" spans="1:17" x14ac:dyDescent="0.3">
      <c r="A11620" s="29">
        <v>2867644</v>
      </c>
      <c r="B11620" s="1">
        <v>133</v>
      </c>
      <c r="C11620" s="1" t="s">
        <v>17</v>
      </c>
      <c r="D11620" s="1" t="s">
        <v>89</v>
      </c>
      <c r="E11620" s="1" t="s">
        <v>54</v>
      </c>
      <c r="F11620" s="47">
        <v>714</v>
      </c>
      <c r="G11620" s="34">
        <v>984.89</v>
      </c>
      <c r="H11620" s="1" t="s">
        <v>218</v>
      </c>
      <c r="I11620" s="34">
        <v>1.0368499999999999E-2</v>
      </c>
      <c r="J11620" s="34">
        <v>467.66399999999999</v>
      </c>
      <c r="K11620" s="35" t="str">
        <f t="shared" si="1057"/>
        <v>Kampina &amp; Oisterwijkse Vennen_L4030</v>
      </c>
      <c r="L11620" s="36">
        <f>VLOOKUP(D11620,DATA!A:F,5,FALSE)</f>
        <v>1.0986712608830001E-2</v>
      </c>
      <c r="M11620" s="37">
        <f>VLOOKUP(D11620,DATA!A:F,6,FALSE)</f>
        <v>982</v>
      </c>
      <c r="N11620" s="36">
        <f t="shared" si="1058"/>
        <v>50.793723303498929</v>
      </c>
      <c r="O11620" s="36">
        <f t="shared" si="1059"/>
        <v>50.79657047649831</v>
      </c>
      <c r="P11620" s="36">
        <f t="shared" si="1060"/>
        <v>2.8471729993810868E-3</v>
      </c>
      <c r="Q11620" s="36">
        <f t="shared" si="1061"/>
        <v>1.3315203135825565E-2</v>
      </c>
    </row>
    <row r="11621" spans="1:17" x14ac:dyDescent="0.3">
      <c r="A11621" s="29">
        <v>2867645</v>
      </c>
      <c r="B11621" s="1">
        <v>133</v>
      </c>
      <c r="C11621" s="1" t="s">
        <v>17</v>
      </c>
      <c r="D11621" s="1" t="s">
        <v>53</v>
      </c>
      <c r="E11621" s="1" t="s">
        <v>54</v>
      </c>
      <c r="F11621" s="47">
        <v>714</v>
      </c>
      <c r="G11621" s="34">
        <v>981.2</v>
      </c>
      <c r="H11621" s="1" t="s">
        <v>218</v>
      </c>
      <c r="I11621" s="34">
        <v>1.0536200000000001E-2</v>
      </c>
      <c r="J11621" s="34">
        <v>7506.982</v>
      </c>
      <c r="K11621" s="35" t="str">
        <f t="shared" si="1057"/>
        <v>Kampina &amp; Oisterwijkse Vennen_H4030</v>
      </c>
      <c r="L11621" s="36">
        <f>VLOOKUP(D11621,DATA!A:F,5,FALSE)</f>
        <v>1.0986712608830001E-2</v>
      </c>
      <c r="M11621" s="37">
        <f>VLOOKUP(D11621,DATA!A:F,6,FALSE)</f>
        <v>982</v>
      </c>
      <c r="N11621" s="36">
        <f t="shared" si="1058"/>
        <v>49.780267162407149</v>
      </c>
      <c r="O11621" s="36">
        <f t="shared" si="1059"/>
        <v>49.783161062283774</v>
      </c>
      <c r="P11621" s="36">
        <f t="shared" si="1060"/>
        <v>2.8938998766250279E-3</v>
      </c>
      <c r="Q11621" s="36">
        <f t="shared" si="1061"/>
        <v>0.21724454283626304</v>
      </c>
    </row>
    <row r="11622" spans="1:17" x14ac:dyDescent="0.3">
      <c r="A11622" s="29">
        <v>2867645</v>
      </c>
      <c r="B11622" s="1">
        <v>133</v>
      </c>
      <c r="C11622" s="1" t="s">
        <v>17</v>
      </c>
      <c r="D11622" s="1" t="s">
        <v>89</v>
      </c>
      <c r="E11622" s="1" t="s">
        <v>54</v>
      </c>
      <c r="F11622" s="47">
        <v>714</v>
      </c>
      <c r="G11622" s="34">
        <v>981.2</v>
      </c>
      <c r="H11622" s="1" t="s">
        <v>218</v>
      </c>
      <c r="I11622" s="34">
        <v>1.0536200000000001E-2</v>
      </c>
      <c r="J11622" s="34">
        <v>465.82567999999998</v>
      </c>
      <c r="K11622" s="35" t="str">
        <f t="shared" si="1057"/>
        <v>Kampina &amp; Oisterwijkse Vennen_L4030</v>
      </c>
      <c r="L11622" s="36">
        <f>VLOOKUP(D11622,DATA!A:F,5,FALSE)</f>
        <v>1.0986712608830001E-2</v>
      </c>
      <c r="M11622" s="37">
        <f>VLOOKUP(D11622,DATA!A:F,6,FALSE)</f>
        <v>982</v>
      </c>
      <c r="N11622" s="36">
        <f t="shared" si="1058"/>
        <v>49.780267162407149</v>
      </c>
      <c r="O11622" s="36">
        <f t="shared" si="1059"/>
        <v>49.783161062283774</v>
      </c>
      <c r="P11622" s="36">
        <f t="shared" si="1060"/>
        <v>2.8938998766250279E-3</v>
      </c>
      <c r="Q11622" s="36">
        <f t="shared" si="1061"/>
        <v>1.3480528778807697E-2</v>
      </c>
    </row>
    <row r="11623" spans="1:17" x14ac:dyDescent="0.3">
      <c r="A11623" s="29">
        <v>2867646</v>
      </c>
      <c r="B11623" s="1">
        <v>133</v>
      </c>
      <c r="C11623" s="1" t="s">
        <v>17</v>
      </c>
      <c r="D11623" s="1" t="s">
        <v>53</v>
      </c>
      <c r="E11623" s="1" t="s">
        <v>54</v>
      </c>
      <c r="F11623" s="47">
        <v>714</v>
      </c>
      <c r="G11623" s="34">
        <v>980.91</v>
      </c>
      <c r="H11623" s="1" t="s">
        <v>218</v>
      </c>
      <c r="I11623" s="34">
        <v>1.0682499999999999E-2</v>
      </c>
      <c r="J11623" s="34">
        <v>4230.6283999999996</v>
      </c>
      <c r="K11623" s="35" t="str">
        <f t="shared" si="1057"/>
        <v>Kampina &amp; Oisterwijkse Vennen_H4030</v>
      </c>
      <c r="L11623" s="36">
        <f>VLOOKUP(D11623,DATA!A:F,5,FALSE)</f>
        <v>1.0986712608830001E-2</v>
      </c>
      <c r="M11623" s="37">
        <f>VLOOKUP(D11623,DATA!A:F,6,FALSE)</f>
        <v>982</v>
      </c>
      <c r="N11623" s="36">
        <f t="shared" si="1058"/>
        <v>49.700615659368047</v>
      </c>
      <c r="O11623" s="36">
        <f t="shared" si="1059"/>
        <v>49.703549694135823</v>
      </c>
      <c r="P11623" s="36">
        <f t="shared" si="1060"/>
        <v>2.9340347677759837E-3</v>
      </c>
      <c r="Q11623" s="36">
        <f t="shared" si="1061"/>
        <v>0.12412810815140479</v>
      </c>
    </row>
    <row r="11624" spans="1:17" x14ac:dyDescent="0.3">
      <c r="A11624" s="29">
        <v>2867646</v>
      </c>
      <c r="B11624" s="1">
        <v>133</v>
      </c>
      <c r="C11624" s="1" t="s">
        <v>17</v>
      </c>
      <c r="D11624" s="1" t="s">
        <v>89</v>
      </c>
      <c r="E11624" s="1" t="s">
        <v>54</v>
      </c>
      <c r="F11624" s="47">
        <v>714</v>
      </c>
      <c r="G11624" s="34">
        <v>980.91</v>
      </c>
      <c r="H11624" s="1" t="s">
        <v>218</v>
      </c>
      <c r="I11624" s="34">
        <v>1.0682499999999999E-2</v>
      </c>
      <c r="J11624" s="34">
        <v>2360.0230000000001</v>
      </c>
      <c r="K11624" s="35" t="str">
        <f t="shared" si="1057"/>
        <v>Kampina &amp; Oisterwijkse Vennen_L4030</v>
      </c>
      <c r="L11624" s="36">
        <f>VLOOKUP(D11624,DATA!A:F,5,FALSE)</f>
        <v>1.0986712608830001E-2</v>
      </c>
      <c r="M11624" s="37">
        <f>VLOOKUP(D11624,DATA!A:F,6,FALSE)</f>
        <v>982</v>
      </c>
      <c r="N11624" s="36">
        <f t="shared" si="1058"/>
        <v>49.700615659368047</v>
      </c>
      <c r="O11624" s="36">
        <f t="shared" si="1059"/>
        <v>49.703549694135823</v>
      </c>
      <c r="P11624" s="36">
        <f t="shared" si="1060"/>
        <v>2.9340347677759837E-3</v>
      </c>
      <c r="Q11624" s="36">
        <f t="shared" si="1061"/>
        <v>6.9243895347509812E-2</v>
      </c>
    </row>
    <row r="11625" spans="1:17" x14ac:dyDescent="0.3">
      <c r="A11625" s="29">
        <v>2867647</v>
      </c>
      <c r="B11625" s="1">
        <v>133</v>
      </c>
      <c r="C11625" s="1" t="s">
        <v>17</v>
      </c>
      <c r="D11625" s="1" t="s">
        <v>53</v>
      </c>
      <c r="E11625" s="1" t="s">
        <v>54</v>
      </c>
      <c r="F11625" s="47">
        <v>714</v>
      </c>
      <c r="G11625" s="34">
        <v>1070.49</v>
      </c>
      <c r="H11625" s="1" t="s">
        <v>218</v>
      </c>
      <c r="I11625" s="34">
        <v>1.1928100000000001E-2</v>
      </c>
      <c r="J11625" s="34">
        <v>7720.2209999999995</v>
      </c>
      <c r="K11625" s="35" t="str">
        <f t="shared" si="1057"/>
        <v>Kampina &amp; Oisterwijkse Vennen_H4030</v>
      </c>
      <c r="L11625" s="36">
        <f>VLOOKUP(D11625,DATA!A:F,5,FALSE)</f>
        <v>1.0986712608830001E-2</v>
      </c>
      <c r="M11625" s="37">
        <f>VLOOKUP(D11625,DATA!A:F,6,FALSE)</f>
        <v>982</v>
      </c>
      <c r="N11625" s="36">
        <f t="shared" si="1058"/>
        <v>72.556061450976273</v>
      </c>
      <c r="O11625" s="36">
        <f t="shared" si="1059"/>
        <v>72.558670885090507</v>
      </c>
      <c r="P11625" s="36">
        <f t="shared" si="1060"/>
        <v>2.6094341142339772E-3</v>
      </c>
      <c r="Q11625" s="36">
        <f t="shared" si="1061"/>
        <v>0.20145408046825547</v>
      </c>
    </row>
    <row r="11626" spans="1:17" x14ac:dyDescent="0.3">
      <c r="A11626" s="29">
        <v>2867647</v>
      </c>
      <c r="B11626" s="1">
        <v>133</v>
      </c>
      <c r="C11626" s="1" t="s">
        <v>17</v>
      </c>
      <c r="D11626" s="1" t="s">
        <v>51</v>
      </c>
      <c r="E11626" s="1" t="s">
        <v>52</v>
      </c>
      <c r="F11626" s="47">
        <v>1000</v>
      </c>
      <c r="G11626" s="34">
        <v>1070.49</v>
      </c>
      <c r="H11626" s="1" t="s">
        <v>218</v>
      </c>
      <c r="I11626" s="34">
        <v>1.1928100000000001E-2</v>
      </c>
      <c r="J11626" s="34">
        <v>1026.3208</v>
      </c>
      <c r="K11626" s="35" t="str">
        <f t="shared" si="1057"/>
        <v>Kampina &amp; Oisterwijkse Vennen_Lg09</v>
      </c>
      <c r="L11626" s="36">
        <f>VLOOKUP(D11626,DATA!A:F,5,FALSE)</f>
        <v>8.4126827976184013E-3</v>
      </c>
      <c r="M11626" s="37">
        <f>VLOOKUP(D11626,DATA!A:F,6,FALSE)</f>
        <v>1350</v>
      </c>
      <c r="N11626" s="36">
        <f t="shared" si="1058"/>
        <v>8.695225739677781</v>
      </c>
      <c r="O11626" s="36">
        <f t="shared" si="1059"/>
        <v>8.6960224457635409</v>
      </c>
      <c r="P11626" s="36">
        <f t="shared" si="1060"/>
        <v>7.9670608575987956E-4</v>
      </c>
      <c r="Q11626" s="36">
        <f t="shared" si="1061"/>
        <v>8.176760273019482E-3</v>
      </c>
    </row>
    <row r="11627" spans="1:17" x14ac:dyDescent="0.3">
      <c r="A11627" s="29">
        <v>2867647</v>
      </c>
      <c r="B11627" s="1">
        <v>133</v>
      </c>
      <c r="C11627" s="1" t="s">
        <v>17</v>
      </c>
      <c r="D11627" s="1" t="s">
        <v>89</v>
      </c>
      <c r="E11627" s="1" t="s">
        <v>54</v>
      </c>
      <c r="F11627" s="47">
        <v>714</v>
      </c>
      <c r="G11627" s="34">
        <v>1070.49</v>
      </c>
      <c r="H11627" s="1" t="s">
        <v>218</v>
      </c>
      <c r="I11627" s="34">
        <v>1.1928100000000001E-2</v>
      </c>
      <c r="J11627" s="34">
        <v>1251.4075</v>
      </c>
      <c r="K11627" s="35" t="str">
        <f t="shared" si="1057"/>
        <v>Kampina &amp; Oisterwijkse Vennen_L4030</v>
      </c>
      <c r="L11627" s="36">
        <f>VLOOKUP(D11627,DATA!A:F,5,FALSE)</f>
        <v>1.0986712608830001E-2</v>
      </c>
      <c r="M11627" s="37">
        <f>VLOOKUP(D11627,DATA!A:F,6,FALSE)</f>
        <v>982</v>
      </c>
      <c r="N11627" s="36">
        <f t="shared" si="1058"/>
        <v>72.556061450976273</v>
      </c>
      <c r="O11627" s="36">
        <f t="shared" si="1059"/>
        <v>72.558670885090507</v>
      </c>
      <c r="P11627" s="36">
        <f t="shared" si="1060"/>
        <v>2.6094341142339772E-3</v>
      </c>
      <c r="Q11627" s="36">
        <f t="shared" si="1061"/>
        <v>3.2654654213082557E-2</v>
      </c>
    </row>
    <row r="11628" spans="1:17" x14ac:dyDescent="0.3">
      <c r="A11628" s="29">
        <v>2867648</v>
      </c>
      <c r="B11628" s="1">
        <v>133</v>
      </c>
      <c r="C11628" s="1" t="s">
        <v>17</v>
      </c>
      <c r="D11628" s="1" t="s">
        <v>89</v>
      </c>
      <c r="E11628" s="1" t="s">
        <v>54</v>
      </c>
      <c r="F11628" s="47">
        <v>714</v>
      </c>
      <c r="G11628" s="34">
        <v>1745.61</v>
      </c>
      <c r="H11628" s="1" t="s">
        <v>218</v>
      </c>
      <c r="I11628" s="34">
        <v>2.1951999999999999E-2</v>
      </c>
      <c r="J11628" s="34">
        <v>625</v>
      </c>
      <c r="K11628" s="35" t="str">
        <f t="shared" si="1057"/>
        <v>Kampina &amp; Oisterwijkse Vennen_L4030</v>
      </c>
      <c r="L11628" s="36">
        <f>VLOOKUP(D11628,DATA!A:F,5,FALSE)</f>
        <v>1.0986712608830001E-2</v>
      </c>
      <c r="M11628" s="37">
        <f>VLOOKUP(D11628,DATA!A:F,6,FALSE)</f>
        <v>982</v>
      </c>
      <c r="N11628" s="36">
        <f t="shared" si="1058"/>
        <v>99.977282520524085</v>
      </c>
      <c r="O11628" s="36">
        <f t="shared" si="1059"/>
        <v>99.977287997628039</v>
      </c>
      <c r="P11628" s="36">
        <f t="shared" si="1060"/>
        <v>5.4771039543766165E-6</v>
      </c>
      <c r="Q11628" s="36">
        <f t="shared" si="1061"/>
        <v>3.4231899714853853E-5</v>
      </c>
    </row>
    <row r="11629" spans="1:17" x14ac:dyDescent="0.3">
      <c r="A11629" s="29">
        <v>2867654</v>
      </c>
      <c r="B11629" s="1">
        <v>133</v>
      </c>
      <c r="C11629" s="1" t="s">
        <v>17</v>
      </c>
      <c r="D11629" s="1" t="s">
        <v>89</v>
      </c>
      <c r="E11629" s="1" t="s">
        <v>54</v>
      </c>
      <c r="F11629" s="47">
        <v>714</v>
      </c>
      <c r="G11629" s="34">
        <v>1836.3</v>
      </c>
      <c r="H11629" s="1" t="s">
        <v>218</v>
      </c>
      <c r="I11629" s="34">
        <v>2.5852E-2</v>
      </c>
      <c r="J11629" s="34">
        <v>3197.4906999999998</v>
      </c>
      <c r="K11629" s="35" t="str">
        <f t="shared" si="1057"/>
        <v>Kampina &amp; Oisterwijkse Vennen_L4030</v>
      </c>
      <c r="L11629" s="36">
        <f>VLOOKUP(D11629,DATA!A:F,5,FALSE)</f>
        <v>1.0986712608830001E-2</v>
      </c>
      <c r="M11629" s="37">
        <f>VLOOKUP(D11629,DATA!A:F,6,FALSE)</f>
        <v>982</v>
      </c>
      <c r="N11629" s="36">
        <f t="shared" si="1058"/>
        <v>99.991611237671776</v>
      </c>
      <c r="O11629" s="36">
        <f t="shared" si="1059"/>
        <v>99.991613619781177</v>
      </c>
      <c r="P11629" s="36">
        <f t="shared" si="1060"/>
        <v>2.3821094004006227E-6</v>
      </c>
      <c r="Q11629" s="36">
        <f t="shared" si="1061"/>
        <v>7.6167726541635669E-5</v>
      </c>
    </row>
    <row r="11630" spans="1:17" x14ac:dyDescent="0.3">
      <c r="A11630" s="29">
        <v>2867656</v>
      </c>
      <c r="B11630" s="1">
        <v>133</v>
      </c>
      <c r="C11630" s="1" t="s">
        <v>17</v>
      </c>
      <c r="D11630" s="1" t="s">
        <v>94</v>
      </c>
      <c r="E11630" s="1" t="s">
        <v>42</v>
      </c>
      <c r="F11630" s="47">
        <v>1071</v>
      </c>
      <c r="G11630" s="34">
        <v>1542.74</v>
      </c>
      <c r="H11630" s="1" t="s">
        <v>218</v>
      </c>
      <c r="I11630" s="34">
        <v>2.0278000000000001E-2</v>
      </c>
      <c r="J11630" s="34">
        <v>164.80056999999999</v>
      </c>
      <c r="K11630" s="35" t="str">
        <f t="shared" si="1057"/>
        <v>Kampina &amp; Oisterwijkse Vennen_L4010A</v>
      </c>
      <c r="L11630" s="36">
        <f>VLOOKUP(D11630,DATA!A:F,5,FALSE)</f>
        <v>1.3726988247862192E-2</v>
      </c>
      <c r="M11630" s="37">
        <f>VLOOKUP(D11630,DATA!A:F,6,FALSE)</f>
        <v>1285.5</v>
      </c>
      <c r="N11630" s="36">
        <f t="shared" si="1058"/>
        <v>97.156066410037354</v>
      </c>
      <c r="O11630" s="36">
        <f t="shared" si="1059"/>
        <v>97.156835421386347</v>
      </c>
      <c r="P11630" s="36">
        <f t="shared" si="1060"/>
        <v>7.6901134899287626E-4</v>
      </c>
      <c r="Q11630" s="36">
        <f t="shared" si="1061"/>
        <v>1.2673350865049493E-3</v>
      </c>
    </row>
    <row r="11631" spans="1:17" x14ac:dyDescent="0.3">
      <c r="A11631" s="30">
        <v>2869152</v>
      </c>
      <c r="B11631" s="14">
        <v>133</v>
      </c>
      <c r="C11631" s="14" t="s">
        <v>17</v>
      </c>
      <c r="D11631" s="14" t="s">
        <v>55</v>
      </c>
      <c r="E11631" s="14" t="s">
        <v>56</v>
      </c>
      <c r="F11631" s="48">
        <v>500</v>
      </c>
      <c r="G11631" s="38">
        <v>1797.29</v>
      </c>
      <c r="H11631" s="14" t="s">
        <v>218</v>
      </c>
      <c r="I11631" s="38">
        <v>1.3849999999999999E-2</v>
      </c>
      <c r="J11631" s="38">
        <v>3126.2082999999998</v>
      </c>
      <c r="K11631" s="39" t="str">
        <f t="shared" si="1057"/>
        <v>Kampina &amp; Oisterwijkse Vennen_H3130</v>
      </c>
      <c r="L11631" s="40">
        <f>VLOOKUP(D11631,DATA!A:F,5,FALSE)</f>
        <v>0</v>
      </c>
      <c r="M11631" s="41">
        <f>VLOOKUP(D11631,DATA!A:F,6,FALSE)</f>
        <v>3.5</v>
      </c>
      <c r="N11631" s="40">
        <f t="shared" si="1058"/>
        <v>50</v>
      </c>
      <c r="O11631" s="40">
        <f t="shared" si="1059"/>
        <v>50</v>
      </c>
      <c r="P11631" s="40">
        <f t="shared" ref="P11631:P11632" si="1064">J11631/10000*I11631</f>
        <v>4.3297984954999997E-3</v>
      </c>
      <c r="Q11631" s="40">
        <f t="shared" ref="Q11631:Q11632" si="1065">IF(AND(H11631&lt;&gt;"below",I11631&gt;=0.005),M11631*P11631,0)</f>
        <v>1.515429473425E-2</v>
      </c>
    </row>
    <row r="11632" spans="1:17" x14ac:dyDescent="0.3">
      <c r="A11632" s="30">
        <v>2869153</v>
      </c>
      <c r="B11632" s="14">
        <v>133</v>
      </c>
      <c r="C11632" s="14" t="s">
        <v>17</v>
      </c>
      <c r="D11632" s="14" t="s">
        <v>55</v>
      </c>
      <c r="E11632" s="14" t="s">
        <v>56</v>
      </c>
      <c r="F11632" s="48">
        <v>500</v>
      </c>
      <c r="G11632" s="38">
        <v>1595.13</v>
      </c>
      <c r="H11632" s="14" t="s">
        <v>218</v>
      </c>
      <c r="I11632" s="38">
        <v>1.21847E-2</v>
      </c>
      <c r="J11632" s="38">
        <v>5706.9272000000001</v>
      </c>
      <c r="K11632" s="39" t="str">
        <f t="shared" si="1057"/>
        <v>Kampina &amp; Oisterwijkse Vennen_H3130</v>
      </c>
      <c r="L11632" s="40">
        <f>VLOOKUP(D11632,DATA!A:F,5,FALSE)</f>
        <v>0</v>
      </c>
      <c r="M11632" s="41">
        <f>VLOOKUP(D11632,DATA!A:F,6,FALSE)</f>
        <v>3.5</v>
      </c>
      <c r="N11632" s="40">
        <f t="shared" si="1058"/>
        <v>50</v>
      </c>
      <c r="O11632" s="40">
        <f t="shared" si="1059"/>
        <v>50</v>
      </c>
      <c r="P11632" s="40">
        <f t="shared" si="1064"/>
        <v>6.9537195853840005E-3</v>
      </c>
      <c r="Q11632" s="40">
        <f t="shared" si="1065"/>
        <v>2.4338018548844001E-2</v>
      </c>
    </row>
    <row r="11633" spans="1:17" x14ac:dyDescent="0.3">
      <c r="A11633" s="29">
        <v>2869165</v>
      </c>
      <c r="B11633" s="1">
        <v>133</v>
      </c>
      <c r="C11633" s="1" t="s">
        <v>17</v>
      </c>
      <c r="D11633" s="1" t="s">
        <v>28</v>
      </c>
      <c r="E11633" s="1" t="s">
        <v>29</v>
      </c>
      <c r="F11633" s="47">
        <v>1786</v>
      </c>
      <c r="G11633" s="34">
        <v>1863.1</v>
      </c>
      <c r="H11633" s="1" t="s">
        <v>218</v>
      </c>
      <c r="I11633" s="34">
        <v>1.8046E-2</v>
      </c>
      <c r="J11633" s="34">
        <v>14.189456</v>
      </c>
      <c r="K11633" s="35" t="str">
        <f t="shared" si="1057"/>
        <v>Kampina &amp; Oisterwijkse Vennen_H91D0</v>
      </c>
      <c r="L11633" s="36">
        <f>VLOOKUP(D11633,DATA!A:F,5,FALSE)</f>
        <v>6.9280917156857415E-3</v>
      </c>
      <c r="M11633" s="37">
        <f>VLOOKUP(D11633,DATA!A:F,6,FALSE)</f>
        <v>2211</v>
      </c>
      <c r="N11633" s="36">
        <f t="shared" si="1058"/>
        <v>8.239191165444252</v>
      </c>
      <c r="O11633" s="36">
        <f t="shared" si="1059"/>
        <v>8.2401364423962224</v>
      </c>
      <c r="P11633" s="36">
        <f t="shared" si="1060"/>
        <v>9.4527695197044181E-4</v>
      </c>
      <c r="Q11633" s="36">
        <f t="shared" si="1061"/>
        <v>1.3412965717798697E-4</v>
      </c>
    </row>
    <row r="11634" spans="1:17" x14ac:dyDescent="0.3">
      <c r="A11634" s="29">
        <v>2869165</v>
      </c>
      <c r="B11634" s="1">
        <v>133</v>
      </c>
      <c r="C11634" s="1" t="s">
        <v>17</v>
      </c>
      <c r="D11634" s="1" t="s">
        <v>33</v>
      </c>
      <c r="E11634" s="1" t="s">
        <v>29</v>
      </c>
      <c r="F11634" s="47">
        <v>1786</v>
      </c>
      <c r="G11634" s="34">
        <v>1863.1</v>
      </c>
      <c r="H11634" s="1" t="s">
        <v>218</v>
      </c>
      <c r="I11634" s="34">
        <v>1.8046E-2</v>
      </c>
      <c r="J11634" s="34">
        <v>5956.6943270437196</v>
      </c>
      <c r="K11634" s="35" t="str">
        <f t="shared" si="1057"/>
        <v>Kampina &amp; Oisterwijkse Vennen_ZGH91D0</v>
      </c>
      <c r="L11634" s="36">
        <f>VLOOKUP(D11634,DATA!A:F,5,FALSE)</f>
        <v>6.9280917156857415E-3</v>
      </c>
      <c r="M11634" s="37">
        <f>VLOOKUP(D11634,DATA!A:F,6,FALSE)</f>
        <v>2211</v>
      </c>
      <c r="N11634" s="36">
        <f t="shared" si="1058"/>
        <v>8.239191165444252</v>
      </c>
      <c r="O11634" s="36">
        <f t="shared" si="1059"/>
        <v>8.2401364423962224</v>
      </c>
      <c r="P11634" s="36">
        <f t="shared" si="1060"/>
        <v>9.4527695197044181E-4</v>
      </c>
      <c r="Q11634" s="36">
        <f t="shared" si="1061"/>
        <v>5.6307258572875094E-2</v>
      </c>
    </row>
    <row r="11635" spans="1:17" x14ac:dyDescent="0.3">
      <c r="A11635" s="29">
        <v>2869166</v>
      </c>
      <c r="B11635" s="1">
        <v>133</v>
      </c>
      <c r="C11635" s="1" t="s">
        <v>17</v>
      </c>
      <c r="D11635" s="1" t="s">
        <v>89</v>
      </c>
      <c r="E11635" s="1" t="s">
        <v>54</v>
      </c>
      <c r="F11635" s="47">
        <v>714</v>
      </c>
      <c r="G11635" s="34">
        <v>1314.49</v>
      </c>
      <c r="H11635" s="1" t="s">
        <v>218</v>
      </c>
      <c r="I11635" s="34">
        <v>1.1790699999999999E-2</v>
      </c>
      <c r="J11635" s="34">
        <v>4126.9477999999999</v>
      </c>
      <c r="K11635" s="35" t="str">
        <f t="shared" si="1057"/>
        <v>Kampina &amp; Oisterwijkse Vennen_L4030</v>
      </c>
      <c r="L11635" s="36">
        <f>VLOOKUP(D11635,DATA!A:F,5,FALSE)</f>
        <v>1.0986712608830001E-2</v>
      </c>
      <c r="M11635" s="37">
        <f>VLOOKUP(D11635,DATA!A:F,6,FALSE)</f>
        <v>982</v>
      </c>
      <c r="N11635" s="36">
        <f t="shared" si="1058"/>
        <v>97.474057672450755</v>
      </c>
      <c r="O11635" s="36">
        <f t="shared" si="1059"/>
        <v>97.474376600797385</v>
      </c>
      <c r="P11635" s="36">
        <f t="shared" si="1060"/>
        <v>3.1892834662983205E-4</v>
      </c>
      <c r="Q11635" s="36">
        <f t="shared" si="1061"/>
        <v>1.3162006384816228E-2</v>
      </c>
    </row>
    <row r="11636" spans="1:17" x14ac:dyDescent="0.3">
      <c r="A11636" s="29">
        <v>2869167</v>
      </c>
      <c r="B11636" s="1">
        <v>133</v>
      </c>
      <c r="C11636" s="1" t="s">
        <v>17</v>
      </c>
      <c r="D11636" s="1" t="s">
        <v>51</v>
      </c>
      <c r="E11636" s="1" t="s">
        <v>52</v>
      </c>
      <c r="F11636" s="47">
        <v>1000</v>
      </c>
      <c r="G11636" s="34">
        <v>1143.6400000000001</v>
      </c>
      <c r="H11636" s="1" t="s">
        <v>218</v>
      </c>
      <c r="I11636" s="34">
        <v>1.0468399999999999E-2</v>
      </c>
      <c r="J11636" s="34">
        <v>957.79549999999995</v>
      </c>
      <c r="K11636" s="35" t="str">
        <f t="shared" si="1057"/>
        <v>Kampina &amp; Oisterwijkse Vennen_Lg09</v>
      </c>
      <c r="L11636" s="36">
        <f>VLOOKUP(D11636,DATA!A:F,5,FALSE)</f>
        <v>8.4126827976184013E-3</v>
      </c>
      <c r="M11636" s="37">
        <f>VLOOKUP(D11636,DATA!A:F,6,FALSE)</f>
        <v>1350</v>
      </c>
      <c r="N11636" s="36">
        <f t="shared" si="1058"/>
        <v>14.981647128302994</v>
      </c>
      <c r="O11636" s="36">
        <f t="shared" si="1059"/>
        <v>14.982768889638216</v>
      </c>
      <c r="P11636" s="36">
        <f t="shared" si="1060"/>
        <v>1.1217613352219047E-3</v>
      </c>
      <c r="Q11636" s="36">
        <f t="shared" si="1061"/>
        <v>1.0744179589495317E-2</v>
      </c>
    </row>
    <row r="11637" spans="1:17" x14ac:dyDescent="0.3">
      <c r="A11637" s="29">
        <v>2869167</v>
      </c>
      <c r="B11637" s="1">
        <v>133</v>
      </c>
      <c r="C11637" s="1" t="s">
        <v>17</v>
      </c>
      <c r="D11637" s="1" t="s">
        <v>89</v>
      </c>
      <c r="E11637" s="1" t="s">
        <v>54</v>
      </c>
      <c r="F11637" s="47">
        <v>714</v>
      </c>
      <c r="G11637" s="34">
        <v>1143.6400000000001</v>
      </c>
      <c r="H11637" s="1" t="s">
        <v>218</v>
      </c>
      <c r="I11637" s="34">
        <v>1.0468399999999999E-2</v>
      </c>
      <c r="J11637" s="34">
        <v>7766.7646000000004</v>
      </c>
      <c r="K11637" s="35" t="str">
        <f t="shared" si="1057"/>
        <v>Kampina &amp; Oisterwijkse Vennen_L4030</v>
      </c>
      <c r="L11637" s="36">
        <f>VLOOKUP(D11637,DATA!A:F,5,FALSE)</f>
        <v>1.0986712608830001E-2</v>
      </c>
      <c r="M11637" s="37">
        <f>VLOOKUP(D11637,DATA!A:F,6,FALSE)</f>
        <v>982</v>
      </c>
      <c r="N11637" s="36">
        <f t="shared" si="1058"/>
        <v>85.518889756737508</v>
      </c>
      <c r="O11637" s="36">
        <f t="shared" si="1059"/>
        <v>85.52031403302972</v>
      </c>
      <c r="P11637" s="36">
        <f t="shared" si="1060"/>
        <v>1.424276292212312E-3</v>
      </c>
      <c r="Q11637" s="36">
        <f t="shared" si="1061"/>
        <v>0.11062018686973842</v>
      </c>
    </row>
    <row r="11638" spans="1:17" x14ac:dyDescent="0.3">
      <c r="A11638" s="29">
        <v>2869168</v>
      </c>
      <c r="B11638" s="1">
        <v>133</v>
      </c>
      <c r="C11638" s="1" t="s">
        <v>17</v>
      </c>
      <c r="D11638" s="1" t="s">
        <v>51</v>
      </c>
      <c r="E11638" s="1" t="s">
        <v>52</v>
      </c>
      <c r="F11638" s="47">
        <v>1000</v>
      </c>
      <c r="G11638" s="34">
        <v>1174.5</v>
      </c>
      <c r="H11638" s="1" t="s">
        <v>218</v>
      </c>
      <c r="I11638" s="34">
        <v>1.1025E-2</v>
      </c>
      <c r="J11638" s="34">
        <v>2360.0127000000002</v>
      </c>
      <c r="K11638" s="35" t="str">
        <f t="shared" si="1057"/>
        <v>Kampina &amp; Oisterwijkse Vennen_Lg09</v>
      </c>
      <c r="L11638" s="36">
        <f>VLOOKUP(D11638,DATA!A:F,5,FALSE)</f>
        <v>8.4126827976184013E-3</v>
      </c>
      <c r="M11638" s="37">
        <f>VLOOKUP(D11638,DATA!A:F,6,FALSE)</f>
        <v>1350</v>
      </c>
      <c r="N11638" s="36">
        <f t="shared" si="1058"/>
        <v>18.596788349282264</v>
      </c>
      <c r="O11638" s="36">
        <f t="shared" si="1059"/>
        <v>18.598192472593599</v>
      </c>
      <c r="P11638" s="36">
        <f t="shared" si="1060"/>
        <v>1.4041233113353258E-3</v>
      </c>
      <c r="Q11638" s="36">
        <f t="shared" si="1061"/>
        <v>3.3137488471174231E-2</v>
      </c>
    </row>
    <row r="11639" spans="1:17" x14ac:dyDescent="0.3">
      <c r="A11639" s="29">
        <v>2869168</v>
      </c>
      <c r="B11639" s="1">
        <v>133</v>
      </c>
      <c r="C11639" s="1" t="s">
        <v>17</v>
      </c>
      <c r="D11639" s="1" t="s">
        <v>89</v>
      </c>
      <c r="E11639" s="1" t="s">
        <v>54</v>
      </c>
      <c r="F11639" s="47">
        <v>714</v>
      </c>
      <c r="G11639" s="34">
        <v>1174.5</v>
      </c>
      <c r="H11639" s="1" t="s">
        <v>218</v>
      </c>
      <c r="I11639" s="34">
        <v>1.1025E-2</v>
      </c>
      <c r="J11639" s="34">
        <v>4159.9594999999999</v>
      </c>
      <c r="K11639" s="35" t="str">
        <f t="shared" si="1057"/>
        <v>Kampina &amp; Oisterwijkse Vennen_L4030</v>
      </c>
      <c r="L11639" s="36">
        <f>VLOOKUP(D11639,DATA!A:F,5,FALSE)</f>
        <v>1.0986712608830001E-2</v>
      </c>
      <c r="M11639" s="37">
        <f>VLOOKUP(D11639,DATA!A:F,6,FALSE)</f>
        <v>982</v>
      </c>
      <c r="N11639" s="36">
        <f t="shared" si="1058"/>
        <v>89.234701905196047</v>
      </c>
      <c r="O11639" s="36">
        <f t="shared" si="1059"/>
        <v>89.235865456561484</v>
      </c>
      <c r="P11639" s="36">
        <f t="shared" si="1060"/>
        <v>1.1635513654368879E-3</v>
      </c>
      <c r="Q11639" s="36">
        <f t="shared" si="1061"/>
        <v>4.8403265563871534E-2</v>
      </c>
    </row>
    <row r="11640" spans="1:17" x14ac:dyDescent="0.3">
      <c r="A11640" s="29">
        <v>2869169</v>
      </c>
      <c r="B11640" s="1">
        <v>133</v>
      </c>
      <c r="C11640" s="1" t="s">
        <v>17</v>
      </c>
      <c r="D11640" s="1" t="s">
        <v>53</v>
      </c>
      <c r="E11640" s="1" t="s">
        <v>54</v>
      </c>
      <c r="F11640" s="47">
        <v>714</v>
      </c>
      <c r="G11640" s="34">
        <v>1049.22</v>
      </c>
      <c r="H11640" s="1" t="s">
        <v>218</v>
      </c>
      <c r="I11640" s="34">
        <v>1.01339E-2</v>
      </c>
      <c r="J11640" s="34">
        <v>270.80115000000001</v>
      </c>
      <c r="K11640" s="35" t="str">
        <f t="shared" si="1057"/>
        <v>Kampina &amp; Oisterwijkse Vennen_H4030</v>
      </c>
      <c r="L11640" s="36">
        <f>VLOOKUP(D11640,DATA!A:F,5,FALSE)</f>
        <v>1.0986712608830001E-2</v>
      </c>
      <c r="M11640" s="37">
        <f>VLOOKUP(D11640,DATA!A:F,6,FALSE)</f>
        <v>982</v>
      </c>
      <c r="N11640" s="36">
        <f t="shared" si="1058"/>
        <v>67.667362871470047</v>
      </c>
      <c r="O11640" s="36">
        <f t="shared" si="1059"/>
        <v>67.669798753296718</v>
      </c>
      <c r="P11640" s="36">
        <f t="shared" si="1060"/>
        <v>2.4358818266705384E-3</v>
      </c>
      <c r="Q11640" s="36">
        <f t="shared" si="1061"/>
        <v>6.5963959992648251E-3</v>
      </c>
    </row>
    <row r="11641" spans="1:17" x14ac:dyDescent="0.3">
      <c r="A11641" s="29">
        <v>2869169</v>
      </c>
      <c r="B11641" s="1">
        <v>133</v>
      </c>
      <c r="C11641" s="1" t="s">
        <v>17</v>
      </c>
      <c r="D11641" s="1" t="s">
        <v>89</v>
      </c>
      <c r="E11641" s="1" t="s">
        <v>54</v>
      </c>
      <c r="F11641" s="47">
        <v>714</v>
      </c>
      <c r="G11641" s="34">
        <v>1049.22</v>
      </c>
      <c r="H11641" s="1" t="s">
        <v>218</v>
      </c>
      <c r="I11641" s="34">
        <v>1.01339E-2</v>
      </c>
      <c r="J11641" s="34">
        <v>9532.0740000000005</v>
      </c>
      <c r="K11641" s="35" t="str">
        <f t="shared" si="1057"/>
        <v>Kampina &amp; Oisterwijkse Vennen_L4030</v>
      </c>
      <c r="L11641" s="36">
        <f>VLOOKUP(D11641,DATA!A:F,5,FALSE)</f>
        <v>1.0986712608830001E-2</v>
      </c>
      <c r="M11641" s="37">
        <f>VLOOKUP(D11641,DATA!A:F,6,FALSE)</f>
        <v>982</v>
      </c>
      <c r="N11641" s="36">
        <f t="shared" si="1058"/>
        <v>67.667362871470047</v>
      </c>
      <c r="O11641" s="36">
        <f t="shared" si="1059"/>
        <v>67.669798753296718</v>
      </c>
      <c r="P11641" s="36">
        <f t="shared" si="1060"/>
        <v>2.4358818266705384E-3</v>
      </c>
      <c r="Q11641" s="36">
        <f t="shared" si="1061"/>
        <v>0.23219005827078745</v>
      </c>
    </row>
    <row r="11642" spans="1:17" x14ac:dyDescent="0.3">
      <c r="A11642" s="29">
        <v>2869170</v>
      </c>
      <c r="B11642" s="1">
        <v>133</v>
      </c>
      <c r="C11642" s="1" t="s">
        <v>17</v>
      </c>
      <c r="D11642" s="1" t="s">
        <v>53</v>
      </c>
      <c r="E11642" s="1" t="s">
        <v>54</v>
      </c>
      <c r="F11642" s="47">
        <v>714</v>
      </c>
      <c r="G11642" s="34">
        <v>1010.32</v>
      </c>
      <c r="H11642" s="1" t="s">
        <v>218</v>
      </c>
      <c r="I11642" s="34">
        <v>9.9211000000000004E-3</v>
      </c>
      <c r="J11642" s="34">
        <v>10000</v>
      </c>
      <c r="K11642" s="35" t="str">
        <f t="shared" si="1057"/>
        <v>Kampina &amp; Oisterwijkse Vennen_H4030</v>
      </c>
      <c r="L11642" s="36">
        <f>VLOOKUP(D11642,DATA!A:F,5,FALSE)</f>
        <v>1.0986712608830001E-2</v>
      </c>
      <c r="M11642" s="37">
        <f>VLOOKUP(D11642,DATA!A:F,6,FALSE)</f>
        <v>982</v>
      </c>
      <c r="N11642" s="36">
        <f t="shared" si="1058"/>
        <v>57.716440101649745</v>
      </c>
      <c r="O11642" s="36">
        <f t="shared" si="1059"/>
        <v>57.719100183613335</v>
      </c>
      <c r="P11642" s="36">
        <f t="shared" si="1060"/>
        <v>2.660081963590244E-3</v>
      </c>
      <c r="Q11642" s="36">
        <f t="shared" si="1061"/>
        <v>0.2660081963590244</v>
      </c>
    </row>
    <row r="11643" spans="1:17" x14ac:dyDescent="0.3">
      <c r="A11643" s="29">
        <v>2869171</v>
      </c>
      <c r="B11643" s="1">
        <v>133</v>
      </c>
      <c r="C11643" s="1" t="s">
        <v>17</v>
      </c>
      <c r="D11643" s="1" t="s">
        <v>53</v>
      </c>
      <c r="E11643" s="1" t="s">
        <v>54</v>
      </c>
      <c r="F11643" s="47">
        <v>714</v>
      </c>
      <c r="G11643" s="34">
        <v>993.69</v>
      </c>
      <c r="H11643" s="1" t="s">
        <v>218</v>
      </c>
      <c r="I11643" s="34">
        <v>1.00012E-2</v>
      </c>
      <c r="J11643" s="34">
        <v>10000</v>
      </c>
      <c r="K11643" s="35" t="str">
        <f t="shared" si="1057"/>
        <v>Kampina &amp; Oisterwijkse Vennen_H4030</v>
      </c>
      <c r="L11643" s="36">
        <f>VLOOKUP(D11643,DATA!A:F,5,FALSE)</f>
        <v>1.0986712608830001E-2</v>
      </c>
      <c r="M11643" s="37">
        <f>VLOOKUP(D11643,DATA!A:F,6,FALSE)</f>
        <v>982</v>
      </c>
      <c r="N11643" s="36">
        <f t="shared" si="1058"/>
        <v>53.206460300210765</v>
      </c>
      <c r="O11643" s="36">
        <f t="shared" si="1059"/>
        <v>53.209196001102356</v>
      </c>
      <c r="P11643" s="36">
        <f t="shared" si="1060"/>
        <v>2.7357008915913639E-3</v>
      </c>
      <c r="Q11643" s="36">
        <f t="shared" si="1061"/>
        <v>0.27357008915913639</v>
      </c>
    </row>
    <row r="11644" spans="1:17" x14ac:dyDescent="0.3">
      <c r="A11644" s="29">
        <v>2869172</v>
      </c>
      <c r="B11644" s="1">
        <v>133</v>
      </c>
      <c r="C11644" s="1" t="s">
        <v>17</v>
      </c>
      <c r="D11644" s="1" t="s">
        <v>57</v>
      </c>
      <c r="E11644" s="1" t="s">
        <v>58</v>
      </c>
      <c r="F11644" s="47">
        <v>714</v>
      </c>
      <c r="G11644" s="34">
        <v>973.56</v>
      </c>
      <c r="H11644" s="1" t="s">
        <v>218</v>
      </c>
      <c r="I11644" s="34">
        <v>9.7411000000000008E-3</v>
      </c>
      <c r="J11644" s="34">
        <v>785.63274999999999</v>
      </c>
      <c r="K11644" s="35" t="str">
        <f t="shared" si="1057"/>
        <v>Kampina &amp; Oisterwijkse Vennen_H3160</v>
      </c>
      <c r="L11644" s="36">
        <f>VLOOKUP(D11644,DATA!A:F,5,FALSE)</f>
        <v>1.0986712608830001E-2</v>
      </c>
      <c r="M11644" s="37">
        <f>VLOOKUP(D11644,DATA!A:F,6,FALSE)</f>
        <v>982</v>
      </c>
      <c r="N11644" s="36">
        <f t="shared" si="1058"/>
        <v>47.683463288097784</v>
      </c>
      <c r="O11644" s="36">
        <f t="shared" si="1059"/>
        <v>47.686133118166538</v>
      </c>
      <c r="P11644" s="36">
        <f t="shared" si="1060"/>
        <v>2.6698300687542087E-3</v>
      </c>
      <c r="Q11644" s="36">
        <f t="shared" si="1061"/>
        <v>2.097505938948058E-2</v>
      </c>
    </row>
    <row r="11645" spans="1:17" x14ac:dyDescent="0.3">
      <c r="A11645" s="29">
        <v>2869172</v>
      </c>
      <c r="B11645" s="1">
        <v>133</v>
      </c>
      <c r="C11645" s="1" t="s">
        <v>17</v>
      </c>
      <c r="D11645" s="1" t="s">
        <v>53</v>
      </c>
      <c r="E11645" s="1" t="s">
        <v>54</v>
      </c>
      <c r="F11645" s="47">
        <v>714</v>
      </c>
      <c r="G11645" s="34">
        <v>973.56</v>
      </c>
      <c r="H11645" s="1" t="s">
        <v>218</v>
      </c>
      <c r="I11645" s="34">
        <v>9.7411000000000008E-3</v>
      </c>
      <c r="J11645" s="34">
        <v>1033.82296406304</v>
      </c>
      <c r="K11645" s="35" t="str">
        <f t="shared" si="1057"/>
        <v>Kampina &amp; Oisterwijkse Vennen_H4030</v>
      </c>
      <c r="L11645" s="36">
        <f>VLOOKUP(D11645,DATA!A:F,5,FALSE)</f>
        <v>1.0986712608830001E-2</v>
      </c>
      <c r="M11645" s="37">
        <f>VLOOKUP(D11645,DATA!A:F,6,FALSE)</f>
        <v>982</v>
      </c>
      <c r="N11645" s="36">
        <f t="shared" si="1058"/>
        <v>47.683463288097784</v>
      </c>
      <c r="O11645" s="36">
        <f t="shared" si="1059"/>
        <v>47.686133118166538</v>
      </c>
      <c r="P11645" s="36">
        <f t="shared" si="1060"/>
        <v>2.6698300687542087E-3</v>
      </c>
      <c r="Q11645" s="36">
        <f t="shared" si="1061"/>
        <v>2.760131635224106E-2</v>
      </c>
    </row>
    <row r="11646" spans="1:17" x14ac:dyDescent="0.3">
      <c r="A11646" s="29">
        <v>2869172</v>
      </c>
      <c r="B11646" s="1">
        <v>133</v>
      </c>
      <c r="C11646" s="1" t="s">
        <v>17</v>
      </c>
      <c r="D11646" s="1" t="s">
        <v>89</v>
      </c>
      <c r="E11646" s="1" t="s">
        <v>54</v>
      </c>
      <c r="F11646" s="47">
        <v>714</v>
      </c>
      <c r="G11646" s="34">
        <v>973.56</v>
      </c>
      <c r="H11646" s="1" t="s">
        <v>218</v>
      </c>
      <c r="I11646" s="34">
        <v>9.7411000000000008E-3</v>
      </c>
      <c r="J11646" s="34">
        <v>1707.7847999999999</v>
      </c>
      <c r="K11646" s="35" t="str">
        <f t="shared" si="1057"/>
        <v>Kampina &amp; Oisterwijkse Vennen_L4030</v>
      </c>
      <c r="L11646" s="36">
        <f>VLOOKUP(D11646,DATA!A:F,5,FALSE)</f>
        <v>1.0986712608830001E-2</v>
      </c>
      <c r="M11646" s="37">
        <f>VLOOKUP(D11646,DATA!A:F,6,FALSE)</f>
        <v>982</v>
      </c>
      <c r="N11646" s="36">
        <f t="shared" si="1058"/>
        <v>47.683463288097784</v>
      </c>
      <c r="O11646" s="36">
        <f t="shared" si="1059"/>
        <v>47.686133118166538</v>
      </c>
      <c r="P11646" s="36">
        <f t="shared" si="1060"/>
        <v>2.6698300687542087E-3</v>
      </c>
      <c r="Q11646" s="36">
        <f t="shared" si="1061"/>
        <v>4.5594952100013922E-2</v>
      </c>
    </row>
    <row r="11647" spans="1:17" x14ac:dyDescent="0.3">
      <c r="A11647" s="29">
        <v>2869173</v>
      </c>
      <c r="B11647" s="1">
        <v>133</v>
      </c>
      <c r="C11647" s="1" t="s">
        <v>17</v>
      </c>
      <c r="D11647" s="1" t="s">
        <v>53</v>
      </c>
      <c r="E11647" s="1" t="s">
        <v>54</v>
      </c>
      <c r="F11647" s="47">
        <v>714</v>
      </c>
      <c r="G11647" s="34">
        <v>993.01</v>
      </c>
      <c r="H11647" s="1" t="s">
        <v>218</v>
      </c>
      <c r="I11647" s="34">
        <v>1.0279E-2</v>
      </c>
      <c r="J11647" s="34">
        <v>491.81482</v>
      </c>
      <c r="K11647" s="35" t="str">
        <f t="shared" si="1057"/>
        <v>Kampina &amp; Oisterwijkse Vennen_H4030</v>
      </c>
      <c r="L11647" s="36">
        <f>VLOOKUP(D11647,DATA!A:F,5,FALSE)</f>
        <v>1.0986712608830001E-2</v>
      </c>
      <c r="M11647" s="37">
        <f>VLOOKUP(D11647,DATA!A:F,6,FALSE)</f>
        <v>982</v>
      </c>
      <c r="N11647" s="36">
        <f t="shared" si="1058"/>
        <v>53.020410601198876</v>
      </c>
      <c r="O11647" s="36">
        <f t="shared" si="1059"/>
        <v>53.023223599384046</v>
      </c>
      <c r="P11647" s="36">
        <f t="shared" si="1060"/>
        <v>2.8129981851705566E-3</v>
      </c>
      <c r="Q11647" s="36">
        <f t="shared" si="1061"/>
        <v>1.383474196099984E-2</v>
      </c>
    </row>
    <row r="11648" spans="1:17" x14ac:dyDescent="0.3">
      <c r="A11648" s="29">
        <v>2869174</v>
      </c>
      <c r="B11648" s="1">
        <v>133</v>
      </c>
      <c r="C11648" s="1" t="s">
        <v>17</v>
      </c>
      <c r="D11648" s="1" t="s">
        <v>53</v>
      </c>
      <c r="E11648" s="1" t="s">
        <v>54</v>
      </c>
      <c r="F11648" s="47">
        <v>714</v>
      </c>
      <c r="G11648" s="34">
        <v>979.41</v>
      </c>
      <c r="H11648" s="1" t="s">
        <v>218</v>
      </c>
      <c r="I11648" s="34">
        <v>1.0420199999999999E-2</v>
      </c>
      <c r="J11648" s="34">
        <v>2848.6743000000001</v>
      </c>
      <c r="K11648" s="35" t="str">
        <f t="shared" si="1057"/>
        <v>Kampina &amp; Oisterwijkse Vennen_H4030</v>
      </c>
      <c r="L11648" s="36">
        <f>VLOOKUP(D11648,DATA!A:F,5,FALSE)</f>
        <v>1.0986712608830001E-2</v>
      </c>
      <c r="M11648" s="37">
        <f>VLOOKUP(D11648,DATA!A:F,6,FALSE)</f>
        <v>982</v>
      </c>
      <c r="N11648" s="36">
        <f t="shared" si="1058"/>
        <v>49.288658356914482</v>
      </c>
      <c r="O11648" s="36">
        <f t="shared" si="1059"/>
        <v>49.291519873514176</v>
      </c>
      <c r="P11648" s="36">
        <f t="shared" si="1060"/>
        <v>2.861516599693914E-3</v>
      </c>
      <c r="Q11648" s="36">
        <f t="shared" si="1061"/>
        <v>8.1515287965714403E-2</v>
      </c>
    </row>
    <row r="11649" spans="1:17" x14ac:dyDescent="0.3">
      <c r="A11649" s="29">
        <v>2869174</v>
      </c>
      <c r="B11649" s="1">
        <v>133</v>
      </c>
      <c r="C11649" s="1" t="s">
        <v>17</v>
      </c>
      <c r="D11649" s="1" t="s">
        <v>89</v>
      </c>
      <c r="E11649" s="1" t="s">
        <v>54</v>
      </c>
      <c r="F11649" s="47">
        <v>714</v>
      </c>
      <c r="G11649" s="34">
        <v>979.41</v>
      </c>
      <c r="H11649" s="1" t="s">
        <v>218</v>
      </c>
      <c r="I11649" s="34">
        <v>1.0420199999999999E-2</v>
      </c>
      <c r="J11649" s="34">
        <v>1350.5115000000001</v>
      </c>
      <c r="K11649" s="35" t="str">
        <f t="shared" si="1057"/>
        <v>Kampina &amp; Oisterwijkse Vennen_L4030</v>
      </c>
      <c r="L11649" s="36">
        <f>VLOOKUP(D11649,DATA!A:F,5,FALSE)</f>
        <v>1.0986712608830001E-2</v>
      </c>
      <c r="M11649" s="37">
        <f>VLOOKUP(D11649,DATA!A:F,6,FALSE)</f>
        <v>982</v>
      </c>
      <c r="N11649" s="36">
        <f t="shared" si="1058"/>
        <v>49.288658356914482</v>
      </c>
      <c r="O11649" s="36">
        <f t="shared" si="1059"/>
        <v>49.291519873514176</v>
      </c>
      <c r="P11649" s="36">
        <f t="shared" si="1060"/>
        <v>2.861516599693914E-3</v>
      </c>
      <c r="Q11649" s="36">
        <f t="shared" si="1061"/>
        <v>3.8645110753275279E-2</v>
      </c>
    </row>
    <row r="11650" spans="1:17" x14ac:dyDescent="0.3">
      <c r="A11650" s="29">
        <v>2869175</v>
      </c>
      <c r="B11650" s="1">
        <v>133</v>
      </c>
      <c r="C11650" s="1" t="s">
        <v>17</v>
      </c>
      <c r="D11650" s="1" t="s">
        <v>53</v>
      </c>
      <c r="E11650" s="1" t="s">
        <v>54</v>
      </c>
      <c r="F11650" s="47">
        <v>714</v>
      </c>
      <c r="G11650" s="34">
        <v>980.98</v>
      </c>
      <c r="H11650" s="1" t="s">
        <v>218</v>
      </c>
      <c r="I11650" s="34">
        <v>1.06015E-2</v>
      </c>
      <c r="J11650" s="34">
        <v>8656.1319999999996</v>
      </c>
      <c r="K11650" s="35" t="str">
        <f t="shared" si="1057"/>
        <v>Kampina &amp; Oisterwijkse Vennen_H4030</v>
      </c>
      <c r="L11650" s="36">
        <f>VLOOKUP(D11650,DATA!A:F,5,FALSE)</f>
        <v>1.0986712608830001E-2</v>
      </c>
      <c r="M11650" s="37">
        <f>VLOOKUP(D11650,DATA!A:F,6,FALSE)</f>
        <v>982</v>
      </c>
      <c r="N11650" s="36">
        <f t="shared" si="1058"/>
        <v>49.719841760428608</v>
      </c>
      <c r="O11650" s="36">
        <f t="shared" si="1059"/>
        <v>49.722753560798402</v>
      </c>
      <c r="P11650" s="36">
        <f t="shared" si="1060"/>
        <v>2.9118003697945483E-3</v>
      </c>
      <c r="Q11650" s="36">
        <f t="shared" si="1061"/>
        <v>0.25204928358590423</v>
      </c>
    </row>
    <row r="11651" spans="1:17" x14ac:dyDescent="0.3">
      <c r="A11651" s="29">
        <v>2869175</v>
      </c>
      <c r="B11651" s="1">
        <v>133</v>
      </c>
      <c r="C11651" s="1" t="s">
        <v>17</v>
      </c>
      <c r="D11651" s="1" t="s">
        <v>89</v>
      </c>
      <c r="E11651" s="1" t="s">
        <v>54</v>
      </c>
      <c r="F11651" s="47">
        <v>714</v>
      </c>
      <c r="G11651" s="34">
        <v>980.98</v>
      </c>
      <c r="H11651" s="1" t="s">
        <v>218</v>
      </c>
      <c r="I11651" s="34">
        <v>1.06015E-2</v>
      </c>
      <c r="J11651" s="34">
        <v>356.07100000000003</v>
      </c>
      <c r="K11651" s="35" t="str">
        <f t="shared" ref="K11651:K11714" si="1066">_xlfn.CONCAT(C11651,"_",D11651)</f>
        <v>Kampina &amp; Oisterwijkse Vennen_L4030</v>
      </c>
      <c r="L11651" s="36">
        <f>VLOOKUP(D11651,DATA!A:F,5,FALSE)</f>
        <v>1.0986712608830001E-2</v>
      </c>
      <c r="M11651" s="37">
        <f>VLOOKUP(D11651,DATA!A:F,6,FALSE)</f>
        <v>982</v>
      </c>
      <c r="N11651" s="36">
        <f t="shared" ref="N11651:N11714" si="1067">100/(1+EXP(-L11651*(G11651-M11651)))</f>
        <v>49.719841760428608</v>
      </c>
      <c r="O11651" s="36">
        <f t="shared" ref="O11651:O11714" si="1068">100/(1+EXP(-L11651*((G11651+I11651)-M11651)))</f>
        <v>49.722753560798402</v>
      </c>
      <c r="P11651" s="36">
        <f t="shared" ref="P11651:P11712" si="1069">O11651-N11651</f>
        <v>2.9118003697945483E-3</v>
      </c>
      <c r="Q11651" s="36">
        <f t="shared" ref="Q11651:Q11712" si="1070">IF(AND(H11651&lt;&gt;"below",I11651&gt;=0.005),J11651*P11651/100,0)</f>
        <v>1.0368076694731148E-2</v>
      </c>
    </row>
    <row r="11652" spans="1:17" x14ac:dyDescent="0.3">
      <c r="A11652" s="29">
        <v>2869176</v>
      </c>
      <c r="B11652" s="1">
        <v>133</v>
      </c>
      <c r="C11652" s="1" t="s">
        <v>17</v>
      </c>
      <c r="D11652" s="1" t="s">
        <v>53</v>
      </c>
      <c r="E11652" s="1" t="s">
        <v>54</v>
      </c>
      <c r="F11652" s="47">
        <v>714</v>
      </c>
      <c r="G11652" s="34">
        <v>982.71</v>
      </c>
      <c r="H11652" s="1" t="s">
        <v>218</v>
      </c>
      <c r="I11652" s="34">
        <v>1.07157E-2</v>
      </c>
      <c r="J11652" s="34">
        <v>7880.4184999999998</v>
      </c>
      <c r="K11652" s="35" t="str">
        <f t="shared" si="1066"/>
        <v>Kampina &amp; Oisterwijkse Vennen_H4030</v>
      </c>
      <c r="L11652" s="36">
        <f>VLOOKUP(D11652,DATA!A:F,5,FALSE)</f>
        <v>1.0986712608830001E-2</v>
      </c>
      <c r="M11652" s="37">
        <f>VLOOKUP(D11652,DATA!A:F,6,FALSE)</f>
        <v>982</v>
      </c>
      <c r="N11652" s="36">
        <f t="shared" si="1067"/>
        <v>50.195013159947543</v>
      </c>
      <c r="O11652" s="36">
        <f t="shared" si="1068"/>
        <v>50.197956372402977</v>
      </c>
      <c r="P11652" s="36">
        <f t="shared" si="1069"/>
        <v>2.9432124554347183E-3</v>
      </c>
      <c r="Q11652" s="36">
        <f t="shared" si="1070"/>
        <v>0.23193745883238179</v>
      </c>
    </row>
    <row r="11653" spans="1:17" x14ac:dyDescent="0.3">
      <c r="A11653" s="29">
        <v>2869176</v>
      </c>
      <c r="B11653" s="1">
        <v>133</v>
      </c>
      <c r="C11653" s="1" t="s">
        <v>17</v>
      </c>
      <c r="D11653" s="1" t="s">
        <v>89</v>
      </c>
      <c r="E11653" s="1" t="s">
        <v>54</v>
      </c>
      <c r="F11653" s="47">
        <v>714</v>
      </c>
      <c r="G11653" s="34">
        <v>982.71</v>
      </c>
      <c r="H11653" s="1" t="s">
        <v>218</v>
      </c>
      <c r="I11653" s="34">
        <v>1.07157E-2</v>
      </c>
      <c r="J11653" s="34">
        <v>1886.6035999999999</v>
      </c>
      <c r="K11653" s="35" t="str">
        <f t="shared" si="1066"/>
        <v>Kampina &amp; Oisterwijkse Vennen_L4030</v>
      </c>
      <c r="L11653" s="36">
        <f>VLOOKUP(D11653,DATA!A:F,5,FALSE)</f>
        <v>1.0986712608830001E-2</v>
      </c>
      <c r="M11653" s="37">
        <f>VLOOKUP(D11653,DATA!A:F,6,FALSE)</f>
        <v>982</v>
      </c>
      <c r="N11653" s="36">
        <f t="shared" si="1067"/>
        <v>50.195013159947543</v>
      </c>
      <c r="O11653" s="36">
        <f t="shared" si="1068"/>
        <v>50.197956372402977</v>
      </c>
      <c r="P11653" s="36">
        <f t="shared" si="1069"/>
        <v>2.9432124554347183E-3</v>
      </c>
      <c r="Q11653" s="36">
        <f t="shared" si="1070"/>
        <v>5.5526752139879794E-2</v>
      </c>
    </row>
    <row r="11654" spans="1:17" x14ac:dyDescent="0.3">
      <c r="A11654" s="29">
        <v>2869177</v>
      </c>
      <c r="B11654" s="1">
        <v>133</v>
      </c>
      <c r="C11654" s="1" t="s">
        <v>17</v>
      </c>
      <c r="D11654" s="1" t="s">
        <v>53</v>
      </c>
      <c r="E11654" s="1" t="s">
        <v>54</v>
      </c>
      <c r="F11654" s="47">
        <v>714</v>
      </c>
      <c r="G11654" s="34">
        <v>1411.12</v>
      </c>
      <c r="H11654" s="1" t="s">
        <v>218</v>
      </c>
      <c r="I11654" s="34">
        <v>1.6029499999999999E-2</v>
      </c>
      <c r="J11654" s="34">
        <v>384.91329999999999</v>
      </c>
      <c r="K11654" s="35" t="str">
        <f t="shared" si="1066"/>
        <v>Kampina &amp; Oisterwijkse Vennen_H4030</v>
      </c>
      <c r="L11654" s="36">
        <f>VLOOKUP(D11654,DATA!A:F,5,FALSE)</f>
        <v>1.0986712608830001E-2</v>
      </c>
      <c r="M11654" s="37">
        <f>VLOOKUP(D11654,DATA!A:F,6,FALSE)</f>
        <v>982</v>
      </c>
      <c r="N11654" s="36">
        <f t="shared" si="1067"/>
        <v>99.111633845867019</v>
      </c>
      <c r="O11654" s="36">
        <f t="shared" si="1068"/>
        <v>99.111788894098723</v>
      </c>
      <c r="P11654" s="36">
        <f t="shared" si="1069"/>
        <v>1.5504823170431337E-4</v>
      </c>
      <c r="Q11654" s="36">
        <f t="shared" si="1070"/>
        <v>5.9680126524471887E-4</v>
      </c>
    </row>
    <row r="11655" spans="1:17" x14ac:dyDescent="0.3">
      <c r="A11655" s="29">
        <v>2869177</v>
      </c>
      <c r="B11655" s="1">
        <v>133</v>
      </c>
      <c r="C11655" s="1" t="s">
        <v>17</v>
      </c>
      <c r="D11655" s="1" t="s">
        <v>89</v>
      </c>
      <c r="E11655" s="1" t="s">
        <v>54</v>
      </c>
      <c r="F11655" s="47">
        <v>714</v>
      </c>
      <c r="G11655" s="34">
        <v>1411.12</v>
      </c>
      <c r="H11655" s="1" t="s">
        <v>218</v>
      </c>
      <c r="I11655" s="34">
        <v>1.6029499999999999E-2</v>
      </c>
      <c r="J11655" s="34">
        <v>424.95979999999997</v>
      </c>
      <c r="K11655" s="35" t="str">
        <f t="shared" si="1066"/>
        <v>Kampina &amp; Oisterwijkse Vennen_L4030</v>
      </c>
      <c r="L11655" s="36">
        <f>VLOOKUP(D11655,DATA!A:F,5,FALSE)</f>
        <v>1.0986712608830001E-2</v>
      </c>
      <c r="M11655" s="37">
        <f>VLOOKUP(D11655,DATA!A:F,6,FALSE)</f>
        <v>982</v>
      </c>
      <c r="N11655" s="36">
        <f t="shared" si="1067"/>
        <v>99.111633845867019</v>
      </c>
      <c r="O11655" s="36">
        <f t="shared" si="1068"/>
        <v>99.111788894098723</v>
      </c>
      <c r="P11655" s="36">
        <f t="shared" si="1069"/>
        <v>1.5504823170431337E-4</v>
      </c>
      <c r="Q11655" s="36">
        <f t="shared" si="1070"/>
        <v>6.5889265535418661E-4</v>
      </c>
    </row>
    <row r="11656" spans="1:17" x14ac:dyDescent="0.3">
      <c r="A11656" s="29">
        <v>2869183</v>
      </c>
      <c r="B11656" s="1">
        <v>133</v>
      </c>
      <c r="C11656" s="1" t="s">
        <v>17</v>
      </c>
      <c r="D11656" s="1" t="s">
        <v>89</v>
      </c>
      <c r="E11656" s="1" t="s">
        <v>54</v>
      </c>
      <c r="F11656" s="47">
        <v>714</v>
      </c>
      <c r="G11656" s="34">
        <v>1914.53</v>
      </c>
      <c r="H11656" s="1" t="s">
        <v>218</v>
      </c>
      <c r="I11656" s="34">
        <v>2.7195E-2</v>
      </c>
      <c r="J11656" s="34">
        <v>374.21886999999998</v>
      </c>
      <c r="K11656" s="35" t="str">
        <f t="shared" si="1066"/>
        <v>Kampina &amp; Oisterwijkse Vennen_L4030</v>
      </c>
      <c r="L11656" s="36">
        <f>VLOOKUP(D11656,DATA!A:F,5,FALSE)</f>
        <v>1.0986712608830001E-2</v>
      </c>
      <c r="M11656" s="37">
        <f>VLOOKUP(D11656,DATA!A:F,6,FALSE)</f>
        <v>982</v>
      </c>
      <c r="N11656" s="36">
        <f t="shared" si="1067"/>
        <v>99.996448213070181</v>
      </c>
      <c r="O11656" s="36">
        <f t="shared" si="1068"/>
        <v>99.996449274089841</v>
      </c>
      <c r="P11656" s="36">
        <f t="shared" si="1069"/>
        <v>1.0610196596871901E-6</v>
      </c>
      <c r="Q11656" s="36">
        <f t="shared" si="1070"/>
        <v>3.970535780959248E-6</v>
      </c>
    </row>
    <row r="11657" spans="1:17" x14ac:dyDescent="0.3">
      <c r="A11657" s="29">
        <v>2869186</v>
      </c>
      <c r="B11657" s="1">
        <v>133</v>
      </c>
      <c r="C11657" s="1" t="s">
        <v>17</v>
      </c>
      <c r="D11657" s="1" t="s">
        <v>94</v>
      </c>
      <c r="E11657" s="1" t="s">
        <v>42</v>
      </c>
      <c r="F11657" s="47">
        <v>1071</v>
      </c>
      <c r="G11657" s="34">
        <v>1350.48</v>
      </c>
      <c r="H11657" s="1" t="s">
        <v>218</v>
      </c>
      <c r="I11657" s="34">
        <v>1.73933E-2</v>
      </c>
      <c r="J11657" s="34">
        <v>14.613059</v>
      </c>
      <c r="K11657" s="35" t="str">
        <f t="shared" si="1066"/>
        <v>Kampina &amp; Oisterwijkse Vennen_L4010A</v>
      </c>
      <c r="L11657" s="36">
        <f>VLOOKUP(D11657,DATA!A:F,5,FALSE)</f>
        <v>1.3726988247862192E-2</v>
      </c>
      <c r="M11657" s="37">
        <f>VLOOKUP(D11657,DATA!A:F,6,FALSE)</f>
        <v>1285.5</v>
      </c>
      <c r="N11657" s="36">
        <f t="shared" si="1067"/>
        <v>70.929854338562635</v>
      </c>
      <c r="O11657" s="36">
        <f t="shared" si="1068"/>
        <v>70.934777134364552</v>
      </c>
      <c r="P11657" s="36">
        <f t="shared" si="1069"/>
        <v>4.9227958019173457E-3</v>
      </c>
      <c r="Q11657" s="36">
        <f t="shared" si="1070"/>
        <v>7.1937105498370488E-4</v>
      </c>
    </row>
    <row r="11658" spans="1:17" x14ac:dyDescent="0.3">
      <c r="A11658" s="30">
        <v>2870681</v>
      </c>
      <c r="B11658" s="14">
        <v>133</v>
      </c>
      <c r="C11658" s="14" t="s">
        <v>17</v>
      </c>
      <c r="D11658" s="14" t="s">
        <v>55</v>
      </c>
      <c r="E11658" s="14" t="s">
        <v>56</v>
      </c>
      <c r="F11658" s="48">
        <v>500</v>
      </c>
      <c r="G11658" s="38">
        <v>1616.16</v>
      </c>
      <c r="H11658" s="14" t="s">
        <v>218</v>
      </c>
      <c r="I11658" s="38">
        <v>1.22261E-2</v>
      </c>
      <c r="J11658" s="38">
        <v>2895.6972999999998</v>
      </c>
      <c r="K11658" s="39" t="str">
        <f t="shared" si="1066"/>
        <v>Kampina &amp; Oisterwijkse Vennen_H3130</v>
      </c>
      <c r="L11658" s="40">
        <f>VLOOKUP(D11658,DATA!A:F,5,FALSE)</f>
        <v>0</v>
      </c>
      <c r="M11658" s="41">
        <f>VLOOKUP(D11658,DATA!A:F,6,FALSE)</f>
        <v>3.5</v>
      </c>
      <c r="N11658" s="40">
        <f t="shared" si="1067"/>
        <v>50</v>
      </c>
      <c r="O11658" s="40">
        <f t="shared" si="1068"/>
        <v>50</v>
      </c>
      <c r="P11658" s="40">
        <f t="shared" ref="P11658:P11659" si="1071">J11658/10000*I11658</f>
        <v>3.5403084759529995E-3</v>
      </c>
      <c r="Q11658" s="40">
        <f t="shared" ref="Q11658:Q11659" si="1072">IF(AND(H11658&lt;&gt;"below",I11658&gt;=0.005),M11658*P11658,0)</f>
        <v>1.2391079665835499E-2</v>
      </c>
    </row>
    <row r="11659" spans="1:17" x14ac:dyDescent="0.3">
      <c r="A11659" s="30">
        <v>2870682</v>
      </c>
      <c r="B11659" s="14">
        <v>133</v>
      </c>
      <c r="C11659" s="14" t="s">
        <v>17</v>
      </c>
      <c r="D11659" s="14" t="s">
        <v>55</v>
      </c>
      <c r="E11659" s="14" t="s">
        <v>56</v>
      </c>
      <c r="F11659" s="48">
        <v>500</v>
      </c>
      <c r="G11659" s="38">
        <v>1785.49</v>
      </c>
      <c r="H11659" s="14" t="s">
        <v>218</v>
      </c>
      <c r="I11659" s="38">
        <v>1.4161999999999999E-2</v>
      </c>
      <c r="J11659" s="38">
        <v>1727.2692</v>
      </c>
      <c r="K11659" s="39" t="str">
        <f t="shared" si="1066"/>
        <v>Kampina &amp; Oisterwijkse Vennen_H3130</v>
      </c>
      <c r="L11659" s="40">
        <f>VLOOKUP(D11659,DATA!A:F,5,FALSE)</f>
        <v>0</v>
      </c>
      <c r="M11659" s="41">
        <f>VLOOKUP(D11659,DATA!A:F,6,FALSE)</f>
        <v>3.5</v>
      </c>
      <c r="N11659" s="40">
        <f t="shared" si="1067"/>
        <v>50</v>
      </c>
      <c r="O11659" s="40">
        <f t="shared" si="1068"/>
        <v>50</v>
      </c>
      <c r="P11659" s="40">
        <f t="shared" si="1071"/>
        <v>2.4461586410400001E-3</v>
      </c>
      <c r="Q11659" s="40">
        <f t="shared" si="1072"/>
        <v>8.5615552436400007E-3</v>
      </c>
    </row>
    <row r="11660" spans="1:17" x14ac:dyDescent="0.3">
      <c r="A11660" s="29">
        <v>2870693</v>
      </c>
      <c r="B11660" s="1">
        <v>133</v>
      </c>
      <c r="C11660" s="1" t="s">
        <v>17</v>
      </c>
      <c r="D11660" s="1" t="s">
        <v>28</v>
      </c>
      <c r="E11660" s="1" t="s">
        <v>29</v>
      </c>
      <c r="F11660" s="47">
        <v>1786</v>
      </c>
      <c r="G11660" s="34">
        <v>1930.16</v>
      </c>
      <c r="H11660" s="1" t="s">
        <v>218</v>
      </c>
      <c r="I11660" s="34">
        <v>1.8237E-2</v>
      </c>
      <c r="J11660" s="34">
        <v>6526.0339999999997</v>
      </c>
      <c r="K11660" s="35" t="str">
        <f t="shared" si="1066"/>
        <v>Kampina &amp; Oisterwijkse Vennen_H91D0</v>
      </c>
      <c r="L11660" s="36">
        <f>VLOOKUP(D11660,DATA!A:F,5,FALSE)</f>
        <v>6.9280917156857415E-3</v>
      </c>
      <c r="M11660" s="37">
        <f>VLOOKUP(D11660,DATA!A:F,6,FALSE)</f>
        <v>2211</v>
      </c>
      <c r="N11660" s="36">
        <f t="shared" si="1067"/>
        <v>12.502459740778898</v>
      </c>
      <c r="O11660" s="36">
        <f t="shared" si="1068"/>
        <v>12.503841966311494</v>
      </c>
      <c r="P11660" s="36">
        <f t="shared" si="1069"/>
        <v>1.3822255325965926E-3</v>
      </c>
      <c r="Q11660" s="36">
        <f t="shared" si="1070"/>
        <v>9.0204508213934706E-2</v>
      </c>
    </row>
    <row r="11661" spans="1:17" x14ac:dyDescent="0.3">
      <c r="A11661" s="29">
        <v>2870693</v>
      </c>
      <c r="B11661" s="1">
        <v>133</v>
      </c>
      <c r="C11661" s="1" t="s">
        <v>17</v>
      </c>
      <c r="D11661" s="1" t="s">
        <v>33</v>
      </c>
      <c r="E11661" s="1" t="s">
        <v>29</v>
      </c>
      <c r="F11661" s="47">
        <v>1786</v>
      </c>
      <c r="G11661" s="34">
        <v>1930.16</v>
      </c>
      <c r="H11661" s="1" t="s">
        <v>218</v>
      </c>
      <c r="I11661" s="34">
        <v>1.8237E-2</v>
      </c>
      <c r="J11661" s="34">
        <v>3473.9659999999999</v>
      </c>
      <c r="K11661" s="35" t="str">
        <f t="shared" si="1066"/>
        <v>Kampina &amp; Oisterwijkse Vennen_ZGH91D0</v>
      </c>
      <c r="L11661" s="36">
        <f>VLOOKUP(D11661,DATA!A:F,5,FALSE)</f>
        <v>6.9280917156857415E-3</v>
      </c>
      <c r="M11661" s="37">
        <f>VLOOKUP(D11661,DATA!A:F,6,FALSE)</f>
        <v>2211</v>
      </c>
      <c r="N11661" s="36">
        <f t="shared" si="1067"/>
        <v>12.502459740778898</v>
      </c>
      <c r="O11661" s="36">
        <f t="shared" si="1068"/>
        <v>12.503841966311494</v>
      </c>
      <c r="P11661" s="36">
        <f t="shared" si="1069"/>
        <v>1.3822255325965926E-3</v>
      </c>
      <c r="Q11661" s="36">
        <f t="shared" si="1070"/>
        <v>4.8018045045724544E-2</v>
      </c>
    </row>
    <row r="11662" spans="1:17" x14ac:dyDescent="0.3">
      <c r="A11662" s="29">
        <v>2870694</v>
      </c>
      <c r="B11662" s="1">
        <v>133</v>
      </c>
      <c r="C11662" s="1" t="s">
        <v>17</v>
      </c>
      <c r="D11662" s="1" t="s">
        <v>89</v>
      </c>
      <c r="E11662" s="1" t="s">
        <v>54</v>
      </c>
      <c r="F11662" s="47">
        <v>714</v>
      </c>
      <c r="G11662" s="34">
        <v>1712.21</v>
      </c>
      <c r="H11662" s="1" t="s">
        <v>218</v>
      </c>
      <c r="I11662" s="34">
        <v>1.6629000000000001E-2</v>
      </c>
      <c r="J11662" s="34">
        <v>211.08192</v>
      </c>
      <c r="K11662" s="35" t="str">
        <f t="shared" si="1066"/>
        <v>Kampina &amp; Oisterwijkse Vennen_L4030</v>
      </c>
      <c r="L11662" s="36">
        <f>VLOOKUP(D11662,DATA!A:F,5,FALSE)</f>
        <v>1.0986712608830001E-2</v>
      </c>
      <c r="M11662" s="37">
        <f>VLOOKUP(D11662,DATA!A:F,6,FALSE)</f>
        <v>982</v>
      </c>
      <c r="N11662" s="36">
        <f t="shared" si="1067"/>
        <v>99.967214375532919</v>
      </c>
      <c r="O11662" s="36">
        <f t="shared" si="1068"/>
        <v>99.967220362891979</v>
      </c>
      <c r="P11662" s="36">
        <f t="shared" si="1069"/>
        <v>5.9873590601000615E-6</v>
      </c>
      <c r="Q11662" s="36">
        <f t="shared" si="1070"/>
        <v>1.2638232461353164E-5</v>
      </c>
    </row>
    <row r="11663" spans="1:17" x14ac:dyDescent="0.3">
      <c r="A11663" s="29">
        <v>2870695</v>
      </c>
      <c r="B11663" s="1">
        <v>133</v>
      </c>
      <c r="C11663" s="1" t="s">
        <v>17</v>
      </c>
      <c r="D11663" s="1" t="s">
        <v>89</v>
      </c>
      <c r="E11663" s="1" t="s">
        <v>54</v>
      </c>
      <c r="F11663" s="47">
        <v>714</v>
      </c>
      <c r="G11663" s="34">
        <v>1200.0899999999999</v>
      </c>
      <c r="H11663" s="1" t="s">
        <v>218</v>
      </c>
      <c r="I11663" s="34">
        <v>1.09049E-2</v>
      </c>
      <c r="J11663" s="34">
        <v>4915.8900000000003</v>
      </c>
      <c r="K11663" s="35" t="str">
        <f t="shared" si="1066"/>
        <v>Kampina &amp; Oisterwijkse Vennen_L4030</v>
      </c>
      <c r="L11663" s="36">
        <f>VLOOKUP(D11663,DATA!A:F,5,FALSE)</f>
        <v>1.0986712608830001E-2</v>
      </c>
      <c r="M11663" s="37">
        <f>VLOOKUP(D11663,DATA!A:F,6,FALSE)</f>
        <v>982</v>
      </c>
      <c r="N11663" s="36">
        <f t="shared" si="1067"/>
        <v>91.652882481478741</v>
      </c>
      <c r="O11663" s="36">
        <f t="shared" si="1068"/>
        <v>91.653799019392423</v>
      </c>
      <c r="P11663" s="36">
        <f t="shared" si="1069"/>
        <v>9.1653791368173643E-4</v>
      </c>
      <c r="Q11663" s="36">
        <f t="shared" si="1070"/>
        <v>4.5055995644889116E-2</v>
      </c>
    </row>
    <row r="11664" spans="1:17" x14ac:dyDescent="0.3">
      <c r="A11664" s="29">
        <v>2870696</v>
      </c>
      <c r="B11664" s="1">
        <v>133</v>
      </c>
      <c r="C11664" s="1" t="s">
        <v>17</v>
      </c>
      <c r="D11664" s="1" t="s">
        <v>51</v>
      </c>
      <c r="E11664" s="1" t="s">
        <v>52</v>
      </c>
      <c r="F11664" s="47">
        <v>1000</v>
      </c>
      <c r="G11664" s="34">
        <v>1265.17</v>
      </c>
      <c r="H11664" s="1" t="s">
        <v>218</v>
      </c>
      <c r="I11664" s="34">
        <v>1.19049E-2</v>
      </c>
      <c r="J11664" s="34">
        <v>4699.6342999999997</v>
      </c>
      <c r="K11664" s="35" t="str">
        <f t="shared" si="1066"/>
        <v>Kampina &amp; Oisterwijkse Vennen_Lg09</v>
      </c>
      <c r="L11664" s="36">
        <f>VLOOKUP(D11664,DATA!A:F,5,FALSE)</f>
        <v>8.4126827976184013E-3</v>
      </c>
      <c r="M11664" s="37">
        <f>VLOOKUP(D11664,DATA!A:F,6,FALSE)</f>
        <v>1350</v>
      </c>
      <c r="N11664" s="36">
        <f t="shared" si="1067"/>
        <v>32.879329330372791</v>
      </c>
      <c r="O11664" s="36">
        <f t="shared" si="1068"/>
        <v>32.881539608621154</v>
      </c>
      <c r="P11664" s="36">
        <f t="shared" si="1069"/>
        <v>2.2102782483628403E-3</v>
      </c>
      <c r="Q11664" s="36">
        <f t="shared" si="1070"/>
        <v>0.10387499468549923</v>
      </c>
    </row>
    <row r="11665" spans="1:17" x14ac:dyDescent="0.3">
      <c r="A11665" s="29">
        <v>2870696</v>
      </c>
      <c r="B11665" s="1">
        <v>133</v>
      </c>
      <c r="C11665" s="1" t="s">
        <v>17</v>
      </c>
      <c r="D11665" s="1" t="s">
        <v>89</v>
      </c>
      <c r="E11665" s="1" t="s">
        <v>54</v>
      </c>
      <c r="F11665" s="47">
        <v>714</v>
      </c>
      <c r="G11665" s="34">
        <v>1265.17</v>
      </c>
      <c r="H11665" s="1" t="s">
        <v>218</v>
      </c>
      <c r="I11665" s="34">
        <v>1.19049E-2</v>
      </c>
      <c r="J11665" s="34">
        <v>4005.2170000000001</v>
      </c>
      <c r="K11665" s="35" t="str">
        <f t="shared" si="1066"/>
        <v>Kampina &amp; Oisterwijkse Vennen_L4030</v>
      </c>
      <c r="L11665" s="36">
        <f>VLOOKUP(D11665,DATA!A:F,5,FALSE)</f>
        <v>1.0986712608830001E-2</v>
      </c>
      <c r="M11665" s="37">
        <f>VLOOKUP(D11665,DATA!A:F,6,FALSE)</f>
        <v>982</v>
      </c>
      <c r="N11665" s="36">
        <f t="shared" si="1067"/>
        <v>95.734859672180946</v>
      </c>
      <c r="O11665" s="36">
        <f t="shared" si="1068"/>
        <v>95.735393708712522</v>
      </c>
      <c r="P11665" s="36">
        <f t="shared" si="1069"/>
        <v>5.3403653157602093E-4</v>
      </c>
      <c r="Q11665" s="36">
        <f t="shared" si="1070"/>
        <v>2.1389321948893158E-2</v>
      </c>
    </row>
    <row r="11666" spans="1:17" x14ac:dyDescent="0.3">
      <c r="A11666" s="29">
        <v>2870697</v>
      </c>
      <c r="B11666" s="1">
        <v>133</v>
      </c>
      <c r="C11666" s="1" t="s">
        <v>17</v>
      </c>
      <c r="D11666" s="1" t="s">
        <v>51</v>
      </c>
      <c r="E11666" s="1" t="s">
        <v>52</v>
      </c>
      <c r="F11666" s="47">
        <v>1000</v>
      </c>
      <c r="G11666" s="34">
        <v>1106.24</v>
      </c>
      <c r="H11666" s="1" t="s">
        <v>218</v>
      </c>
      <c r="I11666" s="34">
        <v>1.0581699999999999E-2</v>
      </c>
      <c r="J11666" s="34">
        <v>12.163981</v>
      </c>
      <c r="K11666" s="35" t="str">
        <f t="shared" si="1066"/>
        <v>Kampina &amp; Oisterwijkse Vennen_Lg09</v>
      </c>
      <c r="L11666" s="36">
        <f>VLOOKUP(D11666,DATA!A:F,5,FALSE)</f>
        <v>8.4126827976184013E-3</v>
      </c>
      <c r="M11666" s="37">
        <f>VLOOKUP(D11666,DATA!A:F,6,FALSE)</f>
        <v>1350</v>
      </c>
      <c r="N11666" s="36">
        <f t="shared" si="1067"/>
        <v>11.398413762321994</v>
      </c>
      <c r="O11666" s="36">
        <f t="shared" si="1068"/>
        <v>11.399312826714047</v>
      </c>
      <c r="P11666" s="36">
        <f t="shared" si="1069"/>
        <v>8.9906439205300615E-4</v>
      </c>
      <c r="Q11666" s="36">
        <f t="shared" si="1070"/>
        <v>1.0936202182709317E-4</v>
      </c>
    </row>
    <row r="11667" spans="1:17" x14ac:dyDescent="0.3">
      <c r="A11667" s="29">
        <v>2870697</v>
      </c>
      <c r="B11667" s="1">
        <v>133</v>
      </c>
      <c r="C11667" s="1" t="s">
        <v>17</v>
      </c>
      <c r="D11667" s="1" t="s">
        <v>89</v>
      </c>
      <c r="E11667" s="1" t="s">
        <v>54</v>
      </c>
      <c r="F11667" s="47">
        <v>714</v>
      </c>
      <c r="G11667" s="34">
        <v>1106.24</v>
      </c>
      <c r="H11667" s="1" t="s">
        <v>218</v>
      </c>
      <c r="I11667" s="34">
        <v>1.0581699999999999E-2</v>
      </c>
      <c r="J11667" s="34">
        <v>9864.3060000000005</v>
      </c>
      <c r="K11667" s="35" t="str">
        <f t="shared" si="1066"/>
        <v>Kampina &amp; Oisterwijkse Vennen_L4030</v>
      </c>
      <c r="L11667" s="36">
        <f>VLOOKUP(D11667,DATA!A:F,5,FALSE)</f>
        <v>1.0986712608830001E-2</v>
      </c>
      <c r="M11667" s="37">
        <f>VLOOKUP(D11667,DATA!A:F,6,FALSE)</f>
        <v>982</v>
      </c>
      <c r="N11667" s="36">
        <f t="shared" si="1067"/>
        <v>79.656937286442911</v>
      </c>
      <c r="O11667" s="36">
        <f t="shared" si="1068"/>
        <v>79.658821144501431</v>
      </c>
      <c r="P11667" s="36">
        <f t="shared" si="1069"/>
        <v>1.8838580585196496E-3</v>
      </c>
      <c r="Q11667" s="36">
        <f t="shared" si="1070"/>
        <v>0.18582952349803733</v>
      </c>
    </row>
    <row r="11668" spans="1:17" x14ac:dyDescent="0.3">
      <c r="A11668" s="29">
        <v>2870698</v>
      </c>
      <c r="B11668" s="1">
        <v>133</v>
      </c>
      <c r="C11668" s="1" t="s">
        <v>17</v>
      </c>
      <c r="D11668" s="1" t="s">
        <v>53</v>
      </c>
      <c r="E11668" s="1" t="s">
        <v>54</v>
      </c>
      <c r="F11668" s="47">
        <v>714</v>
      </c>
      <c r="G11668" s="34">
        <v>1026.53</v>
      </c>
      <c r="H11668" s="1" t="s">
        <v>218</v>
      </c>
      <c r="I11668" s="34">
        <v>9.9760999999999999E-3</v>
      </c>
      <c r="J11668" s="34">
        <v>9386.84</v>
      </c>
      <c r="K11668" s="35" t="str">
        <f t="shared" si="1066"/>
        <v>Kampina &amp; Oisterwijkse Vennen_H4030</v>
      </c>
      <c r="L11668" s="36">
        <f>VLOOKUP(D11668,DATA!A:F,5,FALSE)</f>
        <v>1.0986712608830001E-2</v>
      </c>
      <c r="M11668" s="37">
        <f>VLOOKUP(D11668,DATA!A:F,6,FALSE)</f>
        <v>982</v>
      </c>
      <c r="N11668" s="36">
        <f t="shared" si="1067"/>
        <v>61.992698181819918</v>
      </c>
      <c r="O11668" s="36">
        <f t="shared" si="1068"/>
        <v>61.995280622937422</v>
      </c>
      <c r="P11668" s="36">
        <f t="shared" si="1069"/>
        <v>2.5824411175037199E-3</v>
      </c>
      <c r="Q11668" s="36">
        <f t="shared" si="1070"/>
        <v>0.24240961579428619</v>
      </c>
    </row>
    <row r="11669" spans="1:17" x14ac:dyDescent="0.3">
      <c r="A11669" s="29">
        <v>2870698</v>
      </c>
      <c r="B11669" s="1">
        <v>133</v>
      </c>
      <c r="C11669" s="1" t="s">
        <v>17</v>
      </c>
      <c r="D11669" s="1" t="s">
        <v>89</v>
      </c>
      <c r="E11669" s="1" t="s">
        <v>54</v>
      </c>
      <c r="F11669" s="47">
        <v>714</v>
      </c>
      <c r="G11669" s="34">
        <v>1026.53</v>
      </c>
      <c r="H11669" s="1" t="s">
        <v>218</v>
      </c>
      <c r="I11669" s="34">
        <v>9.9760999999999999E-3</v>
      </c>
      <c r="J11669" s="34">
        <v>613.16079999999999</v>
      </c>
      <c r="K11669" s="35" t="str">
        <f t="shared" si="1066"/>
        <v>Kampina &amp; Oisterwijkse Vennen_L4030</v>
      </c>
      <c r="L11669" s="36">
        <f>VLOOKUP(D11669,DATA!A:F,5,FALSE)</f>
        <v>1.0986712608830001E-2</v>
      </c>
      <c r="M11669" s="37">
        <f>VLOOKUP(D11669,DATA!A:F,6,FALSE)</f>
        <v>982</v>
      </c>
      <c r="N11669" s="36">
        <f t="shared" si="1067"/>
        <v>61.992698181819918</v>
      </c>
      <c r="O11669" s="36">
        <f t="shared" si="1068"/>
        <v>61.995280622937422</v>
      </c>
      <c r="P11669" s="36">
        <f t="shared" si="1069"/>
        <v>2.5824411175037199E-3</v>
      </c>
      <c r="Q11669" s="36">
        <f t="shared" si="1070"/>
        <v>1.583451661561475E-2</v>
      </c>
    </row>
    <row r="11670" spans="1:17" x14ac:dyDescent="0.3">
      <c r="A11670" s="29">
        <v>2870699</v>
      </c>
      <c r="B11670" s="1">
        <v>133</v>
      </c>
      <c r="C11670" s="1" t="s">
        <v>17</v>
      </c>
      <c r="D11670" s="1" t="s">
        <v>53</v>
      </c>
      <c r="E11670" s="1" t="s">
        <v>54</v>
      </c>
      <c r="F11670" s="47">
        <v>714</v>
      </c>
      <c r="G11670" s="34">
        <v>1006.51</v>
      </c>
      <c r="H11670" s="1" t="s">
        <v>218</v>
      </c>
      <c r="I11670" s="34">
        <v>1.00153E-2</v>
      </c>
      <c r="J11670" s="34">
        <v>10000</v>
      </c>
      <c r="K11670" s="35" t="str">
        <f t="shared" si="1066"/>
        <v>Kampina &amp; Oisterwijkse Vennen_H4030</v>
      </c>
      <c r="L11670" s="36">
        <f>VLOOKUP(D11670,DATA!A:F,5,FALSE)</f>
        <v>1.0986712608830001E-2</v>
      </c>
      <c r="M11670" s="37">
        <f>VLOOKUP(D11670,DATA!A:F,6,FALSE)</f>
        <v>982</v>
      </c>
      <c r="N11670" s="36">
        <f t="shared" si="1067"/>
        <v>56.691719962296645</v>
      </c>
      <c r="O11670" s="36">
        <f t="shared" si="1068"/>
        <v>56.694421550171114</v>
      </c>
      <c r="P11670" s="36">
        <f t="shared" si="1069"/>
        <v>2.701587874469169E-3</v>
      </c>
      <c r="Q11670" s="36">
        <f t="shared" si="1070"/>
        <v>0.2701587874469169</v>
      </c>
    </row>
    <row r="11671" spans="1:17" x14ac:dyDescent="0.3">
      <c r="A11671" s="29">
        <v>2870700</v>
      </c>
      <c r="B11671" s="1">
        <v>133</v>
      </c>
      <c r="C11671" s="1" t="s">
        <v>17</v>
      </c>
      <c r="D11671" s="1" t="s">
        <v>53</v>
      </c>
      <c r="E11671" s="1" t="s">
        <v>54</v>
      </c>
      <c r="F11671" s="47">
        <v>714</v>
      </c>
      <c r="G11671" s="34">
        <v>976.83</v>
      </c>
      <c r="H11671" s="1" t="s">
        <v>218</v>
      </c>
      <c r="I11671" s="34">
        <v>9.7803000000000005E-3</v>
      </c>
      <c r="J11671" s="34">
        <v>5764.9856582537996</v>
      </c>
      <c r="K11671" s="35" t="str">
        <f t="shared" si="1066"/>
        <v>Kampina &amp; Oisterwijkse Vennen_H4030</v>
      </c>
      <c r="L11671" s="36">
        <f>VLOOKUP(D11671,DATA!A:F,5,FALSE)</f>
        <v>1.0986712608830001E-2</v>
      </c>
      <c r="M11671" s="37">
        <f>VLOOKUP(D11671,DATA!A:F,6,FALSE)</f>
        <v>982</v>
      </c>
      <c r="N11671" s="36">
        <f t="shared" si="1067"/>
        <v>48.580349070197649</v>
      </c>
      <c r="O11671" s="36">
        <f t="shared" si="1068"/>
        <v>48.583033242298725</v>
      </c>
      <c r="P11671" s="36">
        <f t="shared" si="1069"/>
        <v>2.6841721010768538E-3</v>
      </c>
      <c r="Q11671" s="36">
        <f t="shared" si="1070"/>
        <v>0.15474213666993031</v>
      </c>
    </row>
    <row r="11672" spans="1:17" x14ac:dyDescent="0.3">
      <c r="A11672" s="29">
        <v>2870700</v>
      </c>
      <c r="B11672" s="1">
        <v>133</v>
      </c>
      <c r="C11672" s="1" t="s">
        <v>17</v>
      </c>
      <c r="D11672" s="1" t="s">
        <v>89</v>
      </c>
      <c r="E11672" s="1" t="s">
        <v>54</v>
      </c>
      <c r="F11672" s="47">
        <v>714</v>
      </c>
      <c r="G11672" s="34">
        <v>976.83</v>
      </c>
      <c r="H11672" s="1" t="s">
        <v>218</v>
      </c>
      <c r="I11672" s="34">
        <v>9.7803000000000005E-3</v>
      </c>
      <c r="J11672" s="34">
        <v>1445.1011000000001</v>
      </c>
      <c r="K11672" s="35" t="str">
        <f t="shared" si="1066"/>
        <v>Kampina &amp; Oisterwijkse Vennen_L4030</v>
      </c>
      <c r="L11672" s="36">
        <f>VLOOKUP(D11672,DATA!A:F,5,FALSE)</f>
        <v>1.0986712608830001E-2</v>
      </c>
      <c r="M11672" s="37">
        <f>VLOOKUP(D11672,DATA!A:F,6,FALSE)</f>
        <v>982</v>
      </c>
      <c r="N11672" s="36">
        <f t="shared" si="1067"/>
        <v>48.580349070197649</v>
      </c>
      <c r="O11672" s="36">
        <f t="shared" si="1068"/>
        <v>48.583033242298725</v>
      </c>
      <c r="P11672" s="36">
        <f t="shared" si="1069"/>
        <v>2.6841721010768538E-3</v>
      </c>
      <c r="Q11672" s="36">
        <f t="shared" si="1070"/>
        <v>3.8789000558554727E-2</v>
      </c>
    </row>
    <row r="11673" spans="1:17" x14ac:dyDescent="0.3">
      <c r="A11673" s="29">
        <v>2870701</v>
      </c>
      <c r="B11673" s="1">
        <v>133</v>
      </c>
      <c r="C11673" s="1" t="s">
        <v>17</v>
      </c>
      <c r="D11673" s="1" t="s">
        <v>53</v>
      </c>
      <c r="E11673" s="1" t="s">
        <v>54</v>
      </c>
      <c r="F11673" s="47">
        <v>714</v>
      </c>
      <c r="G11673" s="34">
        <v>994.53</v>
      </c>
      <c r="H11673" s="1" t="s">
        <v>218</v>
      </c>
      <c r="I11673" s="34">
        <v>1.0176299999999999E-2</v>
      </c>
      <c r="J11673" s="34">
        <v>815.12559999999996</v>
      </c>
      <c r="K11673" s="35" t="str">
        <f t="shared" si="1066"/>
        <v>Kampina &amp; Oisterwijkse Vennen_H4030</v>
      </c>
      <c r="L11673" s="36">
        <f>VLOOKUP(D11673,DATA!A:F,5,FALSE)</f>
        <v>1.0986712608830001E-2</v>
      </c>
      <c r="M11673" s="37">
        <f>VLOOKUP(D11673,DATA!A:F,6,FALSE)</f>
        <v>982</v>
      </c>
      <c r="N11673" s="36">
        <f t="shared" si="1067"/>
        <v>53.43616280863808</v>
      </c>
      <c r="O11673" s="36">
        <f t="shared" si="1068"/>
        <v>53.438944699087486</v>
      </c>
      <c r="P11673" s="36">
        <f t="shared" si="1069"/>
        <v>2.7818904494054664E-3</v>
      </c>
      <c r="Q11673" s="36">
        <f t="shared" si="1070"/>
        <v>2.2675901217059001E-2</v>
      </c>
    </row>
    <row r="11674" spans="1:17" x14ac:dyDescent="0.3">
      <c r="A11674" s="29">
        <v>2870701</v>
      </c>
      <c r="B11674" s="1">
        <v>133</v>
      </c>
      <c r="C11674" s="1" t="s">
        <v>17</v>
      </c>
      <c r="D11674" s="1" t="s">
        <v>89</v>
      </c>
      <c r="E11674" s="1" t="s">
        <v>54</v>
      </c>
      <c r="F11674" s="47">
        <v>714</v>
      </c>
      <c r="G11674" s="34">
        <v>994.53</v>
      </c>
      <c r="H11674" s="1" t="s">
        <v>218</v>
      </c>
      <c r="I11674" s="34">
        <v>1.0176299999999999E-2</v>
      </c>
      <c r="J11674" s="34">
        <v>1357.7968000000001</v>
      </c>
      <c r="K11674" s="35" t="str">
        <f t="shared" si="1066"/>
        <v>Kampina &amp; Oisterwijkse Vennen_L4030</v>
      </c>
      <c r="L11674" s="36">
        <f>VLOOKUP(D11674,DATA!A:F,5,FALSE)</f>
        <v>1.0986712608830001E-2</v>
      </c>
      <c r="M11674" s="37">
        <f>VLOOKUP(D11674,DATA!A:F,6,FALSE)</f>
        <v>982</v>
      </c>
      <c r="N11674" s="36">
        <f t="shared" si="1067"/>
        <v>53.43616280863808</v>
      </c>
      <c r="O11674" s="36">
        <f t="shared" si="1068"/>
        <v>53.438944699087486</v>
      </c>
      <c r="P11674" s="36">
        <f t="shared" si="1069"/>
        <v>2.7818904494054664E-3</v>
      </c>
      <c r="Q11674" s="36">
        <f t="shared" si="1070"/>
        <v>3.7772419501533046E-2</v>
      </c>
    </row>
    <row r="11675" spans="1:17" x14ac:dyDescent="0.3">
      <c r="A11675" s="29">
        <v>2870702</v>
      </c>
      <c r="B11675" s="1">
        <v>133</v>
      </c>
      <c r="C11675" s="1" t="s">
        <v>17</v>
      </c>
      <c r="D11675" s="1" t="s">
        <v>89</v>
      </c>
      <c r="E11675" s="1" t="s">
        <v>54</v>
      </c>
      <c r="F11675" s="47">
        <v>714</v>
      </c>
      <c r="G11675" s="34">
        <v>985.84</v>
      </c>
      <c r="H11675" s="1" t="s">
        <v>218</v>
      </c>
      <c r="I11675" s="34">
        <v>1.0374599999999999E-2</v>
      </c>
      <c r="J11675" s="34">
        <v>2279.2305000000001</v>
      </c>
      <c r="K11675" s="35" t="str">
        <f t="shared" si="1066"/>
        <v>Kampina &amp; Oisterwijkse Vennen_L4030</v>
      </c>
      <c r="L11675" s="36">
        <f>VLOOKUP(D11675,DATA!A:F,5,FALSE)</f>
        <v>1.0986712608830001E-2</v>
      </c>
      <c r="M11675" s="37">
        <f>VLOOKUP(D11675,DATA!A:F,6,FALSE)</f>
        <v>982</v>
      </c>
      <c r="N11675" s="36">
        <f t="shared" si="1067"/>
        <v>51.054567995434596</v>
      </c>
      <c r="O11675" s="36">
        <f t="shared" si="1068"/>
        <v>51.057416293105852</v>
      </c>
      <c r="P11675" s="36">
        <f t="shared" si="1069"/>
        <v>2.8482976712567165E-3</v>
      </c>
      <c r="Q11675" s="36">
        <f t="shared" si="1070"/>
        <v>6.491926925407282E-2</v>
      </c>
    </row>
    <row r="11676" spans="1:17" x14ac:dyDescent="0.3">
      <c r="A11676" s="29">
        <v>2870703</v>
      </c>
      <c r="B11676" s="1">
        <v>133</v>
      </c>
      <c r="C11676" s="1" t="s">
        <v>17</v>
      </c>
      <c r="D11676" s="1" t="s">
        <v>53</v>
      </c>
      <c r="E11676" s="1" t="s">
        <v>54</v>
      </c>
      <c r="F11676" s="47">
        <v>714</v>
      </c>
      <c r="G11676" s="34">
        <v>980.54</v>
      </c>
      <c r="H11676" s="1" t="s">
        <v>218</v>
      </c>
      <c r="I11676" s="34">
        <v>1.0482099999999999E-2</v>
      </c>
      <c r="J11676" s="34">
        <v>6028.3022000000001</v>
      </c>
      <c r="K11676" s="35" t="str">
        <f t="shared" si="1066"/>
        <v>Kampina &amp; Oisterwijkse Vennen_H4030</v>
      </c>
      <c r="L11676" s="36">
        <f>VLOOKUP(D11676,DATA!A:F,5,FALSE)</f>
        <v>1.0986712608830001E-2</v>
      </c>
      <c r="M11676" s="37">
        <f>VLOOKUP(D11676,DATA!A:F,6,FALSE)</f>
        <v>982</v>
      </c>
      <c r="N11676" s="36">
        <f t="shared" si="1067"/>
        <v>49.598993588015425</v>
      </c>
      <c r="O11676" s="36">
        <f t="shared" si="1068"/>
        <v>49.60187249965719</v>
      </c>
      <c r="P11676" s="36">
        <f t="shared" si="1069"/>
        <v>2.8789116417655691E-3</v>
      </c>
      <c r="Q11676" s="36">
        <f t="shared" si="1070"/>
        <v>0.17354949383660995</v>
      </c>
    </row>
    <row r="11677" spans="1:17" x14ac:dyDescent="0.3">
      <c r="A11677" s="29">
        <v>2870703</v>
      </c>
      <c r="B11677" s="1">
        <v>133</v>
      </c>
      <c r="C11677" s="1" t="s">
        <v>17</v>
      </c>
      <c r="D11677" s="1" t="s">
        <v>89</v>
      </c>
      <c r="E11677" s="1" t="s">
        <v>54</v>
      </c>
      <c r="F11677" s="47">
        <v>714</v>
      </c>
      <c r="G11677" s="34">
        <v>980.54</v>
      </c>
      <c r="H11677" s="1" t="s">
        <v>218</v>
      </c>
      <c r="I11677" s="34">
        <v>1.0482099999999999E-2</v>
      </c>
      <c r="J11677" s="34">
        <v>2216.5205000000001</v>
      </c>
      <c r="K11677" s="35" t="str">
        <f t="shared" si="1066"/>
        <v>Kampina &amp; Oisterwijkse Vennen_L4030</v>
      </c>
      <c r="L11677" s="36">
        <f>VLOOKUP(D11677,DATA!A:F,5,FALSE)</f>
        <v>1.0986712608830001E-2</v>
      </c>
      <c r="M11677" s="37">
        <f>VLOOKUP(D11677,DATA!A:F,6,FALSE)</f>
        <v>982</v>
      </c>
      <c r="N11677" s="36">
        <f t="shared" si="1067"/>
        <v>49.598993588015425</v>
      </c>
      <c r="O11677" s="36">
        <f t="shared" si="1068"/>
        <v>49.60187249965719</v>
      </c>
      <c r="P11677" s="36">
        <f t="shared" si="1069"/>
        <v>2.8789116417655691E-3</v>
      </c>
      <c r="Q11677" s="36">
        <f t="shared" si="1070"/>
        <v>6.3811666716620405E-2</v>
      </c>
    </row>
    <row r="11678" spans="1:17" x14ac:dyDescent="0.3">
      <c r="A11678" s="29">
        <v>2870704</v>
      </c>
      <c r="B11678" s="1">
        <v>133</v>
      </c>
      <c r="C11678" s="1" t="s">
        <v>17</v>
      </c>
      <c r="D11678" s="1" t="s">
        <v>53</v>
      </c>
      <c r="E11678" s="1" t="s">
        <v>54</v>
      </c>
      <c r="F11678" s="47">
        <v>714</v>
      </c>
      <c r="G11678" s="34">
        <v>978.9</v>
      </c>
      <c r="H11678" s="1" t="s">
        <v>218</v>
      </c>
      <c r="I11678" s="34">
        <v>1.06277E-2</v>
      </c>
      <c r="J11678" s="34">
        <v>8822.9840000000004</v>
      </c>
      <c r="K11678" s="35" t="str">
        <f t="shared" si="1066"/>
        <v>Kampina &amp; Oisterwijkse Vennen_H4030</v>
      </c>
      <c r="L11678" s="36">
        <f>VLOOKUP(D11678,DATA!A:F,5,FALSE)</f>
        <v>1.0986712608830001E-2</v>
      </c>
      <c r="M11678" s="37">
        <f>VLOOKUP(D11678,DATA!A:F,6,FALSE)</f>
        <v>982</v>
      </c>
      <c r="N11678" s="36">
        <f t="shared" si="1067"/>
        <v>49.148612072233277</v>
      </c>
      <c r="O11678" s="36">
        <f t="shared" si="1068"/>
        <v>49.151530315897389</v>
      </c>
      <c r="P11678" s="36">
        <f t="shared" si="1069"/>
        <v>2.9182436641121967E-3</v>
      </c>
      <c r="Q11678" s="36">
        <f t="shared" si="1070"/>
        <v>0.25747617156563285</v>
      </c>
    </row>
    <row r="11679" spans="1:17" x14ac:dyDescent="0.3">
      <c r="A11679" s="29">
        <v>2870704</v>
      </c>
      <c r="B11679" s="1">
        <v>133</v>
      </c>
      <c r="C11679" s="1" t="s">
        <v>17</v>
      </c>
      <c r="D11679" s="1" t="s">
        <v>89</v>
      </c>
      <c r="E11679" s="1" t="s">
        <v>54</v>
      </c>
      <c r="F11679" s="47">
        <v>714</v>
      </c>
      <c r="G11679" s="34">
        <v>978.9</v>
      </c>
      <c r="H11679" s="1" t="s">
        <v>218</v>
      </c>
      <c r="I11679" s="34">
        <v>1.06277E-2</v>
      </c>
      <c r="J11679" s="34">
        <v>1177.0155999999999</v>
      </c>
      <c r="K11679" s="35" t="str">
        <f t="shared" si="1066"/>
        <v>Kampina &amp; Oisterwijkse Vennen_L4030</v>
      </c>
      <c r="L11679" s="36">
        <f>VLOOKUP(D11679,DATA!A:F,5,FALSE)</f>
        <v>1.0986712608830001E-2</v>
      </c>
      <c r="M11679" s="37">
        <f>VLOOKUP(D11679,DATA!A:F,6,FALSE)</f>
        <v>982</v>
      </c>
      <c r="N11679" s="36">
        <f t="shared" si="1067"/>
        <v>49.148612072233277</v>
      </c>
      <c r="O11679" s="36">
        <f t="shared" si="1068"/>
        <v>49.151530315897389</v>
      </c>
      <c r="P11679" s="36">
        <f t="shared" si="1069"/>
        <v>2.9182436641121967E-3</v>
      </c>
      <c r="Q11679" s="36">
        <f t="shared" si="1070"/>
        <v>3.4348183172612151E-2</v>
      </c>
    </row>
    <row r="11680" spans="1:17" x14ac:dyDescent="0.3">
      <c r="A11680" s="29">
        <v>2870705</v>
      </c>
      <c r="B11680" s="1">
        <v>133</v>
      </c>
      <c r="C11680" s="1" t="s">
        <v>17</v>
      </c>
      <c r="D11680" s="1" t="s">
        <v>41</v>
      </c>
      <c r="E11680" s="1" t="s">
        <v>42</v>
      </c>
      <c r="F11680" s="47">
        <v>1071</v>
      </c>
      <c r="G11680" s="34">
        <v>1191.8499999999999</v>
      </c>
      <c r="H11680" s="1" t="s">
        <v>218</v>
      </c>
      <c r="I11680" s="34">
        <v>1.31793E-2</v>
      </c>
      <c r="J11680" s="34">
        <v>48.714709999999997</v>
      </c>
      <c r="K11680" s="35" t="str">
        <f t="shared" si="1066"/>
        <v>Kampina &amp; Oisterwijkse Vennen_H4010A</v>
      </c>
      <c r="L11680" s="36">
        <f>VLOOKUP(D11680,DATA!A:F,5,FALSE)</f>
        <v>1.3726988247862192E-2</v>
      </c>
      <c r="M11680" s="37">
        <f>VLOOKUP(D11680,DATA!A:F,6,FALSE)</f>
        <v>1285.5</v>
      </c>
      <c r="N11680" s="36">
        <f t="shared" si="1067"/>
        <v>21.660994999470539</v>
      </c>
      <c r="O11680" s="36">
        <f t="shared" si="1068"/>
        <v>21.664065055659908</v>
      </c>
      <c r="P11680" s="36">
        <f t="shared" si="1069"/>
        <v>3.0700561893688416E-3</v>
      </c>
      <c r="Q11680" s="36">
        <f t="shared" si="1070"/>
        <v>1.4955689694880819E-3</v>
      </c>
    </row>
    <row r="11681" spans="1:17" x14ac:dyDescent="0.3">
      <c r="A11681" s="29">
        <v>2870705</v>
      </c>
      <c r="B11681" s="1">
        <v>133</v>
      </c>
      <c r="C11681" s="1" t="s">
        <v>17</v>
      </c>
      <c r="D11681" s="1" t="s">
        <v>53</v>
      </c>
      <c r="E11681" s="1" t="s">
        <v>54</v>
      </c>
      <c r="F11681" s="47">
        <v>714</v>
      </c>
      <c r="G11681" s="34">
        <v>1191.8499999999999</v>
      </c>
      <c r="H11681" s="1" t="s">
        <v>218</v>
      </c>
      <c r="I11681" s="34">
        <v>1.31793E-2</v>
      </c>
      <c r="J11681" s="34">
        <v>6295.2353999999996</v>
      </c>
      <c r="K11681" s="35" t="str">
        <f t="shared" si="1066"/>
        <v>Kampina &amp; Oisterwijkse Vennen_H4030</v>
      </c>
      <c r="L11681" s="36">
        <f>VLOOKUP(D11681,DATA!A:F,5,FALSE)</f>
        <v>1.0986712608830001E-2</v>
      </c>
      <c r="M11681" s="37">
        <f>VLOOKUP(D11681,DATA!A:F,6,FALSE)</f>
        <v>982</v>
      </c>
      <c r="N11681" s="36">
        <f t="shared" si="1067"/>
        <v>90.933660543021546</v>
      </c>
      <c r="O11681" s="36">
        <f t="shared" si="1068"/>
        <v>90.934854231540996</v>
      </c>
      <c r="P11681" s="36">
        <f t="shared" si="1069"/>
        <v>1.1936885194501201E-3</v>
      </c>
      <c r="Q11681" s="36">
        <f t="shared" si="1070"/>
        <v>7.5145502242159837E-2</v>
      </c>
    </row>
    <row r="11682" spans="1:17" x14ac:dyDescent="0.3">
      <c r="A11682" s="29">
        <v>2870705</v>
      </c>
      <c r="B11682" s="1">
        <v>133</v>
      </c>
      <c r="C11682" s="1" t="s">
        <v>17</v>
      </c>
      <c r="D11682" s="1" t="s">
        <v>43</v>
      </c>
      <c r="E11682" s="1" t="s">
        <v>44</v>
      </c>
      <c r="F11682" s="47">
        <v>1071</v>
      </c>
      <c r="G11682" s="34">
        <v>1191.8499999999999</v>
      </c>
      <c r="H11682" s="1" t="s">
        <v>218</v>
      </c>
      <c r="I11682" s="34">
        <v>1.31793E-2</v>
      </c>
      <c r="J11682" s="34">
        <v>48.714709999999997</v>
      </c>
      <c r="K11682" s="35" t="str">
        <f t="shared" si="1066"/>
        <v>Kampina &amp; Oisterwijkse Vennen_H7150</v>
      </c>
      <c r="L11682" s="36">
        <f>VLOOKUP(D11682,DATA!A:F,5,FALSE)</f>
        <v>1.3726988247862192E-2</v>
      </c>
      <c r="M11682" s="37">
        <f>VLOOKUP(D11682,DATA!A:F,6,FALSE)</f>
        <v>1285.5</v>
      </c>
      <c r="N11682" s="36">
        <f t="shared" si="1067"/>
        <v>21.660994999470539</v>
      </c>
      <c r="O11682" s="36">
        <f t="shared" si="1068"/>
        <v>21.664065055659908</v>
      </c>
      <c r="P11682" s="36">
        <f t="shared" si="1069"/>
        <v>3.0700561893688416E-3</v>
      </c>
      <c r="Q11682" s="36">
        <f t="shared" si="1070"/>
        <v>1.4955689694880819E-3</v>
      </c>
    </row>
    <row r="11683" spans="1:17" x14ac:dyDescent="0.3">
      <c r="A11683" s="29">
        <v>2870705</v>
      </c>
      <c r="B11683" s="1">
        <v>133</v>
      </c>
      <c r="C11683" s="1" t="s">
        <v>17</v>
      </c>
      <c r="D11683" s="1" t="s">
        <v>89</v>
      </c>
      <c r="E11683" s="1" t="s">
        <v>54</v>
      </c>
      <c r="F11683" s="47">
        <v>714</v>
      </c>
      <c r="G11683" s="34">
        <v>1191.8499999999999</v>
      </c>
      <c r="H11683" s="1" t="s">
        <v>218</v>
      </c>
      <c r="I11683" s="34">
        <v>1.31793E-2</v>
      </c>
      <c r="J11683" s="34">
        <v>226.54425000000001</v>
      </c>
      <c r="K11683" s="35" t="str">
        <f t="shared" si="1066"/>
        <v>Kampina &amp; Oisterwijkse Vennen_L4030</v>
      </c>
      <c r="L11683" s="36">
        <f>VLOOKUP(D11683,DATA!A:F,5,FALSE)</f>
        <v>1.0986712608830001E-2</v>
      </c>
      <c r="M11683" s="37">
        <f>VLOOKUP(D11683,DATA!A:F,6,FALSE)</f>
        <v>982</v>
      </c>
      <c r="N11683" s="36">
        <f t="shared" si="1067"/>
        <v>90.933660543021546</v>
      </c>
      <c r="O11683" s="36">
        <f t="shared" si="1068"/>
        <v>90.934854231540996</v>
      </c>
      <c r="P11683" s="36">
        <f t="shared" si="1069"/>
        <v>1.1936885194501201E-3</v>
      </c>
      <c r="Q11683" s="36">
        <f t="shared" si="1070"/>
        <v>2.7042327037243787E-3</v>
      </c>
    </row>
    <row r="11684" spans="1:17" x14ac:dyDescent="0.3">
      <c r="A11684" s="29">
        <v>2870712</v>
      </c>
      <c r="B11684" s="1">
        <v>133</v>
      </c>
      <c r="C11684" s="1" t="s">
        <v>17</v>
      </c>
      <c r="D11684" s="1" t="s">
        <v>89</v>
      </c>
      <c r="E11684" s="1" t="s">
        <v>54</v>
      </c>
      <c r="F11684" s="47">
        <v>714</v>
      </c>
      <c r="G11684" s="34">
        <v>1860.96</v>
      </c>
      <c r="H11684" s="1" t="s">
        <v>218</v>
      </c>
      <c r="I11684" s="34">
        <v>2.6207999999999999E-2</v>
      </c>
      <c r="J11684" s="34">
        <v>178.29035999999999</v>
      </c>
      <c r="K11684" s="35" t="str">
        <f t="shared" si="1066"/>
        <v>Kampina &amp; Oisterwijkse Vennen_L4030</v>
      </c>
      <c r="L11684" s="36">
        <f>VLOOKUP(D11684,DATA!A:F,5,FALSE)</f>
        <v>1.0986712608830001E-2</v>
      </c>
      <c r="M11684" s="37">
        <f>VLOOKUP(D11684,DATA!A:F,6,FALSE)</f>
        <v>982</v>
      </c>
      <c r="N11684" s="36">
        <f t="shared" si="1067"/>
        <v>99.993602031177048</v>
      </c>
      <c r="O11684" s="36">
        <f t="shared" si="1068"/>
        <v>99.993603873023673</v>
      </c>
      <c r="P11684" s="36">
        <f t="shared" si="1069"/>
        <v>1.8418466254388477E-6</v>
      </c>
      <c r="Q11684" s="36">
        <f t="shared" si="1070"/>
        <v>3.2838349791427731E-6</v>
      </c>
    </row>
    <row r="11685" spans="1:17" x14ac:dyDescent="0.3">
      <c r="A11685" s="29">
        <v>2870713</v>
      </c>
      <c r="B11685" s="1">
        <v>133</v>
      </c>
      <c r="C11685" s="1" t="s">
        <v>17</v>
      </c>
      <c r="D11685" s="1" t="s">
        <v>53</v>
      </c>
      <c r="E11685" s="1" t="s">
        <v>54</v>
      </c>
      <c r="F11685" s="47">
        <v>714</v>
      </c>
      <c r="G11685" s="34">
        <v>1776.69</v>
      </c>
      <c r="H11685" s="1" t="s">
        <v>218</v>
      </c>
      <c r="I11685" s="34">
        <v>2.4983999999999999E-2</v>
      </c>
      <c r="J11685" s="34">
        <v>69.526979999999995</v>
      </c>
      <c r="K11685" s="35" t="str">
        <f t="shared" si="1066"/>
        <v>Kampina &amp; Oisterwijkse Vennen_H4030</v>
      </c>
      <c r="L11685" s="36">
        <f>VLOOKUP(D11685,DATA!A:F,5,FALSE)</f>
        <v>1.0986712608830001E-2</v>
      </c>
      <c r="M11685" s="37">
        <f>VLOOKUP(D11685,DATA!A:F,6,FALSE)</f>
        <v>982</v>
      </c>
      <c r="N11685" s="36">
        <f t="shared" si="1067"/>
        <v>99.983853015096273</v>
      </c>
      <c r="O11685" s="36">
        <f t="shared" si="1068"/>
        <v>99.983857445991262</v>
      </c>
      <c r="P11685" s="36">
        <f t="shared" si="1069"/>
        <v>4.430894989582157E-6</v>
      </c>
      <c r="Q11685" s="36">
        <f t="shared" si="1070"/>
        <v>3.080667473227788E-6</v>
      </c>
    </row>
    <row r="11686" spans="1:17" x14ac:dyDescent="0.3">
      <c r="A11686" s="29">
        <v>2870714</v>
      </c>
      <c r="B11686" s="1">
        <v>133</v>
      </c>
      <c r="C11686" s="1" t="s">
        <v>17</v>
      </c>
      <c r="D11686" s="1" t="s">
        <v>94</v>
      </c>
      <c r="E11686" s="1" t="s">
        <v>42</v>
      </c>
      <c r="F11686" s="47">
        <v>1071</v>
      </c>
      <c r="G11686" s="34">
        <v>1719.85</v>
      </c>
      <c r="H11686" s="1" t="s">
        <v>218</v>
      </c>
      <c r="I11686" s="34">
        <v>2.4323000000000001E-2</v>
      </c>
      <c r="J11686" s="34">
        <v>8814.1869999999999</v>
      </c>
      <c r="K11686" s="35" t="str">
        <f t="shared" si="1066"/>
        <v>Kampina &amp; Oisterwijkse Vennen_L4010A</v>
      </c>
      <c r="L11686" s="36">
        <f>VLOOKUP(D11686,DATA!A:F,5,FALSE)</f>
        <v>1.3726988247862192E-2</v>
      </c>
      <c r="M11686" s="37">
        <f>VLOOKUP(D11686,DATA!A:F,6,FALSE)</f>
        <v>1285.5</v>
      </c>
      <c r="N11686" s="36">
        <f t="shared" si="1067"/>
        <v>99.743266781333205</v>
      </c>
      <c r="O11686" s="36">
        <f t="shared" si="1068"/>
        <v>99.743352265548253</v>
      </c>
      <c r="P11686" s="36">
        <f t="shared" si="1069"/>
        <v>8.5484215048836631E-5</v>
      </c>
      <c r="Q11686" s="36">
        <f t="shared" si="1070"/>
        <v>7.5347385698866023E-3</v>
      </c>
    </row>
    <row r="11687" spans="1:17" x14ac:dyDescent="0.3">
      <c r="A11687" s="30">
        <v>2872211</v>
      </c>
      <c r="B11687" s="14">
        <v>133</v>
      </c>
      <c r="C11687" s="14" t="s">
        <v>17</v>
      </c>
      <c r="D11687" s="14" t="s">
        <v>55</v>
      </c>
      <c r="E11687" s="14" t="s">
        <v>56</v>
      </c>
      <c r="F11687" s="48">
        <v>500</v>
      </c>
      <c r="G11687" s="38">
        <v>1558.59</v>
      </c>
      <c r="H11687" s="14" t="s">
        <v>218</v>
      </c>
      <c r="I11687" s="38">
        <v>1.14809E-2</v>
      </c>
      <c r="J11687" s="38">
        <v>1544.1041</v>
      </c>
      <c r="K11687" s="39" t="str">
        <f t="shared" si="1066"/>
        <v>Kampina &amp; Oisterwijkse Vennen_H3130</v>
      </c>
      <c r="L11687" s="40">
        <f>VLOOKUP(D11687,DATA!A:F,5,FALSE)</f>
        <v>0</v>
      </c>
      <c r="M11687" s="41">
        <f>VLOOKUP(D11687,DATA!A:F,6,FALSE)</f>
        <v>3.5</v>
      </c>
      <c r="N11687" s="40">
        <f t="shared" si="1067"/>
        <v>50</v>
      </c>
      <c r="O11687" s="40">
        <f t="shared" si="1068"/>
        <v>50</v>
      </c>
      <c r="P11687" s="40">
        <f>J11687/10000*I11687</f>
        <v>1.772770476169E-3</v>
      </c>
      <c r="Q11687" s="40">
        <f>IF(AND(H11687&lt;&gt;"below",I11687&gt;=0.005),M11687*P11687,0)</f>
        <v>6.2046966665914999E-3</v>
      </c>
    </row>
    <row r="11688" spans="1:17" x14ac:dyDescent="0.3">
      <c r="A11688" s="29">
        <v>2872214</v>
      </c>
      <c r="B11688" s="1">
        <v>133</v>
      </c>
      <c r="C11688" s="1" t="s">
        <v>17</v>
      </c>
      <c r="D11688" s="1" t="s">
        <v>67</v>
      </c>
      <c r="E11688" s="1" t="s">
        <v>58</v>
      </c>
      <c r="F11688" s="47">
        <v>714</v>
      </c>
      <c r="G11688" s="34">
        <v>1781.03</v>
      </c>
      <c r="H11688" s="1" t="s">
        <v>218</v>
      </c>
      <c r="I11688" s="34">
        <v>1.4808E-2</v>
      </c>
      <c r="J11688" s="34">
        <v>3459.5747000000001</v>
      </c>
      <c r="K11688" s="35" t="str">
        <f t="shared" si="1066"/>
        <v>Kampina &amp; Oisterwijkse Vennen_ZGH3160</v>
      </c>
      <c r="L11688" s="36">
        <f>VLOOKUP(D11688,DATA!A:F,5,FALSE)</f>
        <v>1.0986712608830001E-2</v>
      </c>
      <c r="M11688" s="37">
        <f>VLOOKUP(D11688,DATA!A:F,6,FALSE)</f>
        <v>982</v>
      </c>
      <c r="N11688" s="36">
        <f t="shared" si="1067"/>
        <v>99.984604757627139</v>
      </c>
      <c r="O11688" s="36">
        <f t="shared" si="1068"/>
        <v>99.984607261708973</v>
      </c>
      <c r="P11688" s="36">
        <f t="shared" si="1069"/>
        <v>2.5040818343313731E-6</v>
      </c>
      <c r="Q11688" s="36">
        <f t="shared" si="1070"/>
        <v>8.6630581607824092E-5</v>
      </c>
    </row>
    <row r="11689" spans="1:17" x14ac:dyDescent="0.3">
      <c r="A11689" s="29">
        <v>2872222</v>
      </c>
      <c r="B11689" s="1">
        <v>133</v>
      </c>
      <c r="C11689" s="1" t="s">
        <v>17</v>
      </c>
      <c r="D11689" s="1" t="s">
        <v>28</v>
      </c>
      <c r="E11689" s="1" t="s">
        <v>29</v>
      </c>
      <c r="F11689" s="47">
        <v>1786</v>
      </c>
      <c r="G11689" s="34">
        <v>1816.57</v>
      </c>
      <c r="H11689" s="1" t="s">
        <v>218</v>
      </c>
      <c r="I11689" s="34">
        <v>1.6641E-2</v>
      </c>
      <c r="J11689" s="34">
        <v>10000</v>
      </c>
      <c r="K11689" s="35" t="str">
        <f t="shared" si="1066"/>
        <v>Kampina &amp; Oisterwijkse Vennen_H91D0</v>
      </c>
      <c r="L11689" s="36">
        <f>VLOOKUP(D11689,DATA!A:F,5,FALSE)</f>
        <v>6.9280917156857415E-3</v>
      </c>
      <c r="M11689" s="37">
        <f>VLOOKUP(D11689,DATA!A:F,6,FALSE)</f>
        <v>2211</v>
      </c>
      <c r="N11689" s="36">
        <f t="shared" si="1067"/>
        <v>6.10741840597621</v>
      </c>
      <c r="O11689" s="36">
        <f t="shared" si="1068"/>
        <v>6.1080795620314934</v>
      </c>
      <c r="P11689" s="36">
        <f t="shared" si="1069"/>
        <v>6.6115605528338506E-4</v>
      </c>
      <c r="Q11689" s="36">
        <f t="shared" si="1070"/>
        <v>6.6115605528338506E-2</v>
      </c>
    </row>
    <row r="11690" spans="1:17" x14ac:dyDescent="0.3">
      <c r="A11690" s="29">
        <v>2872223</v>
      </c>
      <c r="B11690" s="1">
        <v>133</v>
      </c>
      <c r="C11690" s="1" t="s">
        <v>17</v>
      </c>
      <c r="D11690" s="1" t="s">
        <v>33</v>
      </c>
      <c r="E11690" s="1" t="s">
        <v>29</v>
      </c>
      <c r="F11690" s="47">
        <v>1786</v>
      </c>
      <c r="G11690" s="34">
        <v>1929.69</v>
      </c>
      <c r="H11690" s="1" t="s">
        <v>218</v>
      </c>
      <c r="I11690" s="34">
        <v>1.9181E-2</v>
      </c>
      <c r="J11690" s="34">
        <v>6189.4747168801496</v>
      </c>
      <c r="K11690" s="35" t="str">
        <f t="shared" si="1066"/>
        <v>Kampina &amp; Oisterwijkse Vennen_ZGH91D0</v>
      </c>
      <c r="L11690" s="36">
        <f>VLOOKUP(D11690,DATA!A:F,5,FALSE)</f>
        <v>6.9280917156857415E-3</v>
      </c>
      <c r="M11690" s="37">
        <f>VLOOKUP(D11690,DATA!A:F,6,FALSE)</f>
        <v>2211</v>
      </c>
      <c r="N11690" s="36">
        <f t="shared" si="1067"/>
        <v>12.466882483564596</v>
      </c>
      <c r="O11690" s="36">
        <f t="shared" si="1068"/>
        <v>12.46833271327057</v>
      </c>
      <c r="P11690" s="36">
        <f t="shared" si="1069"/>
        <v>1.450229705973527E-3</v>
      </c>
      <c r="Q11690" s="36">
        <f t="shared" si="1070"/>
        <v>8.9761600987916787E-2</v>
      </c>
    </row>
    <row r="11691" spans="1:17" x14ac:dyDescent="0.3">
      <c r="A11691" s="29">
        <v>2872223</v>
      </c>
      <c r="B11691" s="1">
        <v>133</v>
      </c>
      <c r="C11691" s="1" t="s">
        <v>17</v>
      </c>
      <c r="D11691" s="1" t="s">
        <v>31</v>
      </c>
      <c r="E11691" s="1" t="s">
        <v>32</v>
      </c>
      <c r="F11691" s="47">
        <v>1786</v>
      </c>
      <c r="G11691" s="34">
        <v>1929.69</v>
      </c>
      <c r="H11691" s="1" t="s">
        <v>218</v>
      </c>
      <c r="I11691" s="34">
        <v>1.9181E-2</v>
      </c>
      <c r="J11691" s="34">
        <v>9.2314969999999992</v>
      </c>
      <c r="K11691" s="35" t="str">
        <f t="shared" si="1066"/>
        <v>Kampina &amp; Oisterwijkse Vennen_Lg03</v>
      </c>
      <c r="L11691" s="36">
        <f>VLOOKUP(D11691,DATA!A:F,5,FALSE)</f>
        <v>6.9280917156857415E-3</v>
      </c>
      <c r="M11691" s="37">
        <f>VLOOKUP(D11691,DATA!A:F,6,FALSE)</f>
        <v>2211</v>
      </c>
      <c r="N11691" s="36">
        <f t="shared" si="1067"/>
        <v>12.466882483564596</v>
      </c>
      <c r="O11691" s="36">
        <f t="shared" si="1068"/>
        <v>12.46833271327057</v>
      </c>
      <c r="P11691" s="36">
        <f t="shared" si="1069"/>
        <v>1.450229705973527E-3</v>
      </c>
      <c r="Q11691" s="36">
        <f t="shared" si="1070"/>
        <v>1.3387791180005494E-4</v>
      </c>
    </row>
    <row r="11692" spans="1:17" x14ac:dyDescent="0.3">
      <c r="A11692" s="29">
        <v>2872224</v>
      </c>
      <c r="B11692" s="1">
        <v>133</v>
      </c>
      <c r="C11692" s="1" t="s">
        <v>17</v>
      </c>
      <c r="D11692" s="1" t="s">
        <v>89</v>
      </c>
      <c r="E11692" s="1" t="s">
        <v>54</v>
      </c>
      <c r="F11692" s="47">
        <v>714</v>
      </c>
      <c r="G11692" s="34">
        <v>1421.77</v>
      </c>
      <c r="H11692" s="1" t="s">
        <v>218</v>
      </c>
      <c r="I11692" s="34">
        <v>1.2850800000000001E-2</v>
      </c>
      <c r="J11692" s="34">
        <v>2128.5610000000001</v>
      </c>
      <c r="K11692" s="35" t="str">
        <f t="shared" si="1066"/>
        <v>Kampina &amp; Oisterwijkse Vennen_L4030</v>
      </c>
      <c r="L11692" s="36">
        <f>VLOOKUP(D11692,DATA!A:F,5,FALSE)</f>
        <v>1.0986712608830001E-2</v>
      </c>
      <c r="M11692" s="37">
        <f>VLOOKUP(D11692,DATA!A:F,6,FALSE)</f>
        <v>982</v>
      </c>
      <c r="N11692" s="36">
        <f t="shared" si="1067"/>
        <v>99.208953350980238</v>
      </c>
      <c r="O11692" s="36">
        <f t="shared" si="1068"/>
        <v>99.20906414612233</v>
      </c>
      <c r="P11692" s="36">
        <f t="shared" si="1069"/>
        <v>1.107951420920017E-4</v>
      </c>
      <c r="Q11692" s="36">
        <f t="shared" si="1070"/>
        <v>2.3583421844649323E-3</v>
      </c>
    </row>
    <row r="11693" spans="1:17" x14ac:dyDescent="0.3">
      <c r="A11693" s="29">
        <v>2872225</v>
      </c>
      <c r="B11693" s="1">
        <v>133</v>
      </c>
      <c r="C11693" s="1" t="s">
        <v>17</v>
      </c>
      <c r="D11693" s="1" t="s">
        <v>51</v>
      </c>
      <c r="E11693" s="1" t="s">
        <v>52</v>
      </c>
      <c r="F11693" s="47">
        <v>1000</v>
      </c>
      <c r="G11693" s="34">
        <v>1251.04</v>
      </c>
      <c r="H11693" s="1" t="s">
        <v>218</v>
      </c>
      <c r="I11693" s="34">
        <v>1.16592E-2</v>
      </c>
      <c r="J11693" s="34">
        <v>3784.1291999999999</v>
      </c>
      <c r="K11693" s="35" t="str">
        <f t="shared" si="1066"/>
        <v>Kampina &amp; Oisterwijkse Vennen_Lg09</v>
      </c>
      <c r="L11693" s="36">
        <f>VLOOKUP(D11693,DATA!A:F,5,FALSE)</f>
        <v>8.4126827976184013E-3</v>
      </c>
      <c r="M11693" s="37">
        <f>VLOOKUP(D11693,DATA!A:F,6,FALSE)</f>
        <v>1350</v>
      </c>
      <c r="N11693" s="36">
        <f t="shared" si="1067"/>
        <v>30.31126855337007</v>
      </c>
      <c r="O11693" s="36">
        <f t="shared" si="1068"/>
        <v>30.313340498854394</v>
      </c>
      <c r="P11693" s="36">
        <f t="shared" si="1069"/>
        <v>2.0719454843245444E-3</v>
      </c>
      <c r="Q11693" s="36">
        <f t="shared" si="1070"/>
        <v>7.8405094080406496E-2</v>
      </c>
    </row>
    <row r="11694" spans="1:17" x14ac:dyDescent="0.3">
      <c r="A11694" s="29">
        <v>2872225</v>
      </c>
      <c r="B11694" s="1">
        <v>133</v>
      </c>
      <c r="C11694" s="1" t="s">
        <v>17</v>
      </c>
      <c r="D11694" s="1" t="s">
        <v>89</v>
      </c>
      <c r="E11694" s="1" t="s">
        <v>54</v>
      </c>
      <c r="F11694" s="47">
        <v>714</v>
      </c>
      <c r="G11694" s="34">
        <v>1251.04</v>
      </c>
      <c r="H11694" s="1" t="s">
        <v>218</v>
      </c>
      <c r="I11694" s="34">
        <v>1.16592E-2</v>
      </c>
      <c r="J11694" s="34">
        <v>1119.8059000000001</v>
      </c>
      <c r="K11694" s="35" t="str">
        <f t="shared" si="1066"/>
        <v>Kampina &amp; Oisterwijkse Vennen_L4030</v>
      </c>
      <c r="L11694" s="36">
        <f>VLOOKUP(D11694,DATA!A:F,5,FALSE)</f>
        <v>1.0986712608830001E-2</v>
      </c>
      <c r="M11694" s="37">
        <f>VLOOKUP(D11694,DATA!A:F,6,FALSE)</f>
        <v>982</v>
      </c>
      <c r="N11694" s="36">
        <f t="shared" si="1067"/>
        <v>95.053996136485949</v>
      </c>
      <c r="O11694" s="36">
        <f t="shared" si="1068"/>
        <v>95.054598330290816</v>
      </c>
      <c r="P11694" s="36">
        <f t="shared" si="1069"/>
        <v>6.0219380486614682E-4</v>
      </c>
      <c r="Q11694" s="36">
        <f t="shared" si="1070"/>
        <v>6.7434017563255998E-3</v>
      </c>
    </row>
    <row r="11695" spans="1:17" x14ac:dyDescent="0.3">
      <c r="A11695" s="29">
        <v>2872226</v>
      </c>
      <c r="B11695" s="1">
        <v>133</v>
      </c>
      <c r="C11695" s="1" t="s">
        <v>17</v>
      </c>
      <c r="D11695" s="1" t="s">
        <v>51</v>
      </c>
      <c r="E11695" s="1" t="s">
        <v>52</v>
      </c>
      <c r="F11695" s="47">
        <v>1000</v>
      </c>
      <c r="G11695" s="34">
        <v>1162.42</v>
      </c>
      <c r="H11695" s="1" t="s">
        <v>218</v>
      </c>
      <c r="I11695" s="34">
        <v>1.0966E-2</v>
      </c>
      <c r="J11695" s="34">
        <v>1924.7991</v>
      </c>
      <c r="K11695" s="35" t="str">
        <f t="shared" si="1066"/>
        <v>Kampina &amp; Oisterwijkse Vennen_Lg09</v>
      </c>
      <c r="L11695" s="36">
        <f>VLOOKUP(D11695,DATA!A:F,5,FALSE)</f>
        <v>8.4126827976184013E-3</v>
      </c>
      <c r="M11695" s="37">
        <f>VLOOKUP(D11695,DATA!A:F,6,FALSE)</f>
        <v>1350</v>
      </c>
      <c r="N11695" s="36">
        <f t="shared" si="1067"/>
        <v>17.107167952369579</v>
      </c>
      <c r="O11695" s="36">
        <f t="shared" si="1068"/>
        <v>17.108476203235426</v>
      </c>
      <c r="P11695" s="36">
        <f t="shared" si="1069"/>
        <v>1.3082508658470715E-3</v>
      </c>
      <c r="Q11695" s="36">
        <f t="shared" si="1070"/>
        <v>2.5181200891566641E-2</v>
      </c>
    </row>
    <row r="11696" spans="1:17" x14ac:dyDescent="0.3">
      <c r="A11696" s="29">
        <v>2872226</v>
      </c>
      <c r="B11696" s="1">
        <v>133</v>
      </c>
      <c r="C11696" s="1" t="s">
        <v>17</v>
      </c>
      <c r="D11696" s="1" t="s">
        <v>89</v>
      </c>
      <c r="E11696" s="1" t="s">
        <v>54</v>
      </c>
      <c r="F11696" s="47">
        <v>714</v>
      </c>
      <c r="G11696" s="34">
        <v>1162.42</v>
      </c>
      <c r="H11696" s="1" t="s">
        <v>218</v>
      </c>
      <c r="I11696" s="34">
        <v>1.0966E-2</v>
      </c>
      <c r="J11696" s="34">
        <v>2150.5985999999998</v>
      </c>
      <c r="K11696" s="35" t="str">
        <f t="shared" si="1066"/>
        <v>Kampina &amp; Oisterwijkse Vennen_L4030</v>
      </c>
      <c r="L11696" s="36">
        <f>VLOOKUP(D11696,DATA!A:F,5,FALSE)</f>
        <v>1.0986712608830001E-2</v>
      </c>
      <c r="M11696" s="37">
        <f>VLOOKUP(D11696,DATA!A:F,6,FALSE)</f>
        <v>982</v>
      </c>
      <c r="N11696" s="36">
        <f t="shared" si="1067"/>
        <v>87.891790266721614</v>
      </c>
      <c r="O11696" s="36">
        <f t="shared" si="1068"/>
        <v>87.893072374175503</v>
      </c>
      <c r="P11696" s="36">
        <f t="shared" si="1069"/>
        <v>1.2821074538891253E-3</v>
      </c>
      <c r="Q11696" s="36">
        <f t="shared" si="1070"/>
        <v>2.7572984953835172E-2</v>
      </c>
    </row>
    <row r="11697" spans="1:17" x14ac:dyDescent="0.3">
      <c r="A11697" s="29">
        <v>2872227</v>
      </c>
      <c r="B11697" s="1">
        <v>133</v>
      </c>
      <c r="C11697" s="1" t="s">
        <v>17</v>
      </c>
      <c r="D11697" s="1" t="s">
        <v>53</v>
      </c>
      <c r="E11697" s="1" t="s">
        <v>54</v>
      </c>
      <c r="F11697" s="47">
        <v>714</v>
      </c>
      <c r="G11697" s="34">
        <v>1064.52</v>
      </c>
      <c r="H11697" s="1" t="s">
        <v>218</v>
      </c>
      <c r="I11697" s="34">
        <v>1.0264300000000001E-2</v>
      </c>
      <c r="J11697" s="34">
        <v>3378.9722000000002</v>
      </c>
      <c r="K11697" s="35" t="str">
        <f t="shared" si="1066"/>
        <v>Kampina &amp; Oisterwijkse Vennen_H4030</v>
      </c>
      <c r="L11697" s="36">
        <f>VLOOKUP(D11697,DATA!A:F,5,FALSE)</f>
        <v>1.0986712608830001E-2</v>
      </c>
      <c r="M11697" s="37">
        <f>VLOOKUP(D11697,DATA!A:F,6,FALSE)</f>
        <v>982</v>
      </c>
      <c r="N11697" s="36">
        <f t="shared" si="1067"/>
        <v>71.230873481332608</v>
      </c>
      <c r="O11697" s="36">
        <f t="shared" si="1068"/>
        <v>71.233184383974489</v>
      </c>
      <c r="P11697" s="36">
        <f t="shared" si="1069"/>
        <v>2.3109026418808298E-3</v>
      </c>
      <c r="Q11697" s="36">
        <f t="shared" si="1070"/>
        <v>7.8084757838218805E-2</v>
      </c>
    </row>
    <row r="11698" spans="1:17" x14ac:dyDescent="0.3">
      <c r="A11698" s="29">
        <v>2872227</v>
      </c>
      <c r="B11698" s="1">
        <v>133</v>
      </c>
      <c r="C11698" s="1" t="s">
        <v>17</v>
      </c>
      <c r="D11698" s="1" t="s">
        <v>89</v>
      </c>
      <c r="E11698" s="1" t="s">
        <v>54</v>
      </c>
      <c r="F11698" s="47">
        <v>714</v>
      </c>
      <c r="G11698" s="34">
        <v>1064.52</v>
      </c>
      <c r="H11698" s="1" t="s">
        <v>218</v>
      </c>
      <c r="I11698" s="34">
        <v>1.0264300000000001E-2</v>
      </c>
      <c r="J11698" s="34">
        <v>2760.7809999999999</v>
      </c>
      <c r="K11698" s="35" t="str">
        <f t="shared" si="1066"/>
        <v>Kampina &amp; Oisterwijkse Vennen_L4030</v>
      </c>
      <c r="L11698" s="36">
        <f>VLOOKUP(D11698,DATA!A:F,5,FALSE)</f>
        <v>1.0986712608830001E-2</v>
      </c>
      <c r="M11698" s="37">
        <f>VLOOKUP(D11698,DATA!A:F,6,FALSE)</f>
        <v>982</v>
      </c>
      <c r="N11698" s="36">
        <f t="shared" si="1067"/>
        <v>71.230873481332608</v>
      </c>
      <c r="O11698" s="36">
        <f t="shared" si="1068"/>
        <v>71.233184383974489</v>
      </c>
      <c r="P11698" s="36">
        <f t="shared" si="1069"/>
        <v>2.3109026418808298E-3</v>
      </c>
      <c r="Q11698" s="36">
        <f t="shared" si="1070"/>
        <v>6.3798961065544002E-2</v>
      </c>
    </row>
    <row r="11699" spans="1:17" x14ac:dyDescent="0.3">
      <c r="A11699" s="29">
        <v>2872228</v>
      </c>
      <c r="B11699" s="1">
        <v>133</v>
      </c>
      <c r="C11699" s="1" t="s">
        <v>17</v>
      </c>
      <c r="D11699" s="1" t="s">
        <v>53</v>
      </c>
      <c r="E11699" s="1" t="s">
        <v>54</v>
      </c>
      <c r="F11699" s="47">
        <v>714</v>
      </c>
      <c r="G11699" s="34">
        <v>1014.71</v>
      </c>
      <c r="H11699" s="1" t="s">
        <v>218</v>
      </c>
      <c r="I11699" s="34">
        <v>9.9395000000000004E-3</v>
      </c>
      <c r="J11699" s="34">
        <v>10000</v>
      </c>
      <c r="K11699" s="35" t="str">
        <f t="shared" si="1066"/>
        <v>Kampina &amp; Oisterwijkse Vennen_H4030</v>
      </c>
      <c r="L11699" s="36">
        <f>VLOOKUP(D11699,DATA!A:F,5,FALSE)</f>
        <v>1.0986712608830001E-2</v>
      </c>
      <c r="M11699" s="37">
        <f>VLOOKUP(D11699,DATA!A:F,6,FALSE)</f>
        <v>982</v>
      </c>
      <c r="N11699" s="36">
        <f t="shared" si="1067"/>
        <v>58.888922020752936</v>
      </c>
      <c r="O11699" s="36">
        <f t="shared" si="1068"/>
        <v>58.89156577179233</v>
      </c>
      <c r="P11699" s="36">
        <f t="shared" si="1069"/>
        <v>2.6437510393932939E-3</v>
      </c>
      <c r="Q11699" s="36">
        <f t="shared" si="1070"/>
        <v>0.26437510393932939</v>
      </c>
    </row>
    <row r="11700" spans="1:17" x14ac:dyDescent="0.3">
      <c r="A11700" s="29">
        <v>2872229</v>
      </c>
      <c r="B11700" s="1">
        <v>133</v>
      </c>
      <c r="C11700" s="1" t="s">
        <v>17</v>
      </c>
      <c r="D11700" s="1" t="s">
        <v>53</v>
      </c>
      <c r="E11700" s="1" t="s">
        <v>54</v>
      </c>
      <c r="F11700" s="47">
        <v>714</v>
      </c>
      <c r="G11700" s="34">
        <v>993.19</v>
      </c>
      <c r="H11700" s="1" t="s">
        <v>218</v>
      </c>
      <c r="I11700" s="34">
        <v>9.9024999999999998E-3</v>
      </c>
      <c r="J11700" s="34">
        <v>9996.5259999999998</v>
      </c>
      <c r="K11700" s="35" t="str">
        <f t="shared" si="1066"/>
        <v>Kampina &amp; Oisterwijkse Vennen_H4030</v>
      </c>
      <c r="L11700" s="36">
        <f>VLOOKUP(D11700,DATA!A:F,5,FALSE)</f>
        <v>1.0986712608830001E-2</v>
      </c>
      <c r="M11700" s="37">
        <f>VLOOKUP(D11700,DATA!A:F,6,FALSE)</f>
        <v>982</v>
      </c>
      <c r="N11700" s="36">
        <f t="shared" si="1067"/>
        <v>53.069667434848256</v>
      </c>
      <c r="O11700" s="36">
        <f t="shared" si="1068"/>
        <v>53.072377072151113</v>
      </c>
      <c r="P11700" s="36">
        <f t="shared" si="1069"/>
        <v>2.7096373028570042E-3</v>
      </c>
      <c r="Q11700" s="36">
        <f t="shared" si="1070"/>
        <v>0.27086959748579914</v>
      </c>
    </row>
    <row r="11701" spans="1:17" x14ac:dyDescent="0.3">
      <c r="A11701" s="29">
        <v>2872229</v>
      </c>
      <c r="B11701" s="1">
        <v>133</v>
      </c>
      <c r="C11701" s="1" t="s">
        <v>17</v>
      </c>
      <c r="D11701" s="1" t="s">
        <v>89</v>
      </c>
      <c r="E11701" s="1" t="s">
        <v>54</v>
      </c>
      <c r="F11701" s="47">
        <v>714</v>
      </c>
      <c r="G11701" s="34">
        <v>993.19</v>
      </c>
      <c r="H11701" s="1" t="s">
        <v>218</v>
      </c>
      <c r="I11701" s="34">
        <v>9.9024999999999998E-3</v>
      </c>
      <c r="J11701" s="34">
        <v>3.4735618000000001</v>
      </c>
      <c r="K11701" s="35" t="str">
        <f t="shared" si="1066"/>
        <v>Kampina &amp; Oisterwijkse Vennen_L4030</v>
      </c>
      <c r="L11701" s="36">
        <f>VLOOKUP(D11701,DATA!A:F,5,FALSE)</f>
        <v>1.0986712608830001E-2</v>
      </c>
      <c r="M11701" s="37">
        <f>VLOOKUP(D11701,DATA!A:F,6,FALSE)</f>
        <v>982</v>
      </c>
      <c r="N11701" s="36">
        <f t="shared" si="1067"/>
        <v>53.069667434848256</v>
      </c>
      <c r="O11701" s="36">
        <f t="shared" si="1068"/>
        <v>53.072377072151113</v>
      </c>
      <c r="P11701" s="36">
        <f t="shared" si="1069"/>
        <v>2.7096373028570042E-3</v>
      </c>
      <c r="Q11701" s="36">
        <f t="shared" si="1070"/>
        <v>9.4120926270591207E-5</v>
      </c>
    </row>
    <row r="11702" spans="1:17" x14ac:dyDescent="0.3">
      <c r="A11702" s="29">
        <v>2872230</v>
      </c>
      <c r="B11702" s="1">
        <v>133</v>
      </c>
      <c r="C11702" s="1" t="s">
        <v>17</v>
      </c>
      <c r="D11702" s="1" t="s">
        <v>53</v>
      </c>
      <c r="E11702" s="1" t="s">
        <v>54</v>
      </c>
      <c r="F11702" s="47">
        <v>714</v>
      </c>
      <c r="G11702" s="34">
        <v>977.51</v>
      </c>
      <c r="H11702" s="1" t="s">
        <v>218</v>
      </c>
      <c r="I11702" s="34">
        <v>9.7465999999999994E-3</v>
      </c>
      <c r="J11702" s="34">
        <v>4296.0636706941004</v>
      </c>
      <c r="K11702" s="35" t="str">
        <f t="shared" si="1066"/>
        <v>Kampina &amp; Oisterwijkse Vennen_H4030</v>
      </c>
      <c r="L11702" s="36">
        <f>VLOOKUP(D11702,DATA!A:F,5,FALSE)</f>
        <v>1.0986712608830001E-2</v>
      </c>
      <c r="M11702" s="37">
        <f>VLOOKUP(D11702,DATA!A:F,6,FALSE)</f>
        <v>982</v>
      </c>
      <c r="N11702" s="36">
        <f t="shared" si="1067"/>
        <v>48.766991541550759</v>
      </c>
      <c r="O11702" s="36">
        <f t="shared" si="1068"/>
        <v>48.769666994413718</v>
      </c>
      <c r="P11702" s="36">
        <f t="shared" si="1069"/>
        <v>2.6754528629595598E-3</v>
      </c>
      <c r="Q11702" s="36">
        <f t="shared" si="1070"/>
        <v>0.11493915847215087</v>
      </c>
    </row>
    <row r="11703" spans="1:17" x14ac:dyDescent="0.3">
      <c r="A11703" s="29">
        <v>2872230</v>
      </c>
      <c r="B11703" s="1">
        <v>133</v>
      </c>
      <c r="C11703" s="1" t="s">
        <v>17</v>
      </c>
      <c r="D11703" s="1" t="s">
        <v>89</v>
      </c>
      <c r="E11703" s="1" t="s">
        <v>54</v>
      </c>
      <c r="F11703" s="47">
        <v>714</v>
      </c>
      <c r="G11703" s="34">
        <v>977.51</v>
      </c>
      <c r="H11703" s="1" t="s">
        <v>218</v>
      </c>
      <c r="I11703" s="34">
        <v>9.7465999999999994E-3</v>
      </c>
      <c r="J11703" s="34">
        <v>1421.9562000000001</v>
      </c>
      <c r="K11703" s="35" t="str">
        <f t="shared" si="1066"/>
        <v>Kampina &amp; Oisterwijkse Vennen_L4030</v>
      </c>
      <c r="L11703" s="36">
        <f>VLOOKUP(D11703,DATA!A:F,5,FALSE)</f>
        <v>1.0986712608830001E-2</v>
      </c>
      <c r="M11703" s="37">
        <f>VLOOKUP(D11703,DATA!A:F,6,FALSE)</f>
        <v>982</v>
      </c>
      <c r="N11703" s="36">
        <f t="shared" si="1067"/>
        <v>48.766991541550759</v>
      </c>
      <c r="O11703" s="36">
        <f t="shared" si="1068"/>
        <v>48.769666994413718</v>
      </c>
      <c r="P11703" s="36">
        <f t="shared" si="1069"/>
        <v>2.6754528629595598E-3</v>
      </c>
      <c r="Q11703" s="36">
        <f t="shared" si="1070"/>
        <v>3.8043767862930962E-2</v>
      </c>
    </row>
    <row r="11704" spans="1:17" x14ac:dyDescent="0.3">
      <c r="A11704" s="29">
        <v>2872231</v>
      </c>
      <c r="B11704" s="1">
        <v>133</v>
      </c>
      <c r="C11704" s="1" t="s">
        <v>17</v>
      </c>
      <c r="D11704" s="1" t="s">
        <v>89</v>
      </c>
      <c r="E11704" s="1" t="s">
        <v>54</v>
      </c>
      <c r="F11704" s="47">
        <v>714</v>
      </c>
      <c r="G11704" s="34">
        <v>998.42</v>
      </c>
      <c r="H11704" s="1" t="s">
        <v>218</v>
      </c>
      <c r="I11704" s="34">
        <v>1.03626E-2</v>
      </c>
      <c r="J11704" s="34">
        <v>1211.0615</v>
      </c>
      <c r="K11704" s="35" t="str">
        <f t="shared" si="1066"/>
        <v>Kampina &amp; Oisterwijkse Vennen_L4030</v>
      </c>
      <c r="L11704" s="36">
        <f>VLOOKUP(D11704,DATA!A:F,5,FALSE)</f>
        <v>1.0986712608830001E-2</v>
      </c>
      <c r="M11704" s="37">
        <f>VLOOKUP(D11704,DATA!A:F,6,FALSE)</f>
        <v>982</v>
      </c>
      <c r="N11704" s="36">
        <f t="shared" si="1067"/>
        <v>54.497853652080508</v>
      </c>
      <c r="O11704" s="36">
        <f t="shared" si="1068"/>
        <v>54.500676877500766</v>
      </c>
      <c r="P11704" s="36">
        <f t="shared" si="1069"/>
        <v>2.8232254202578133E-3</v>
      </c>
      <c r="Q11704" s="36">
        <f t="shared" si="1070"/>
        <v>3.4190996122955578E-2</v>
      </c>
    </row>
    <row r="11705" spans="1:17" x14ac:dyDescent="0.3">
      <c r="A11705" s="29">
        <v>2872232</v>
      </c>
      <c r="B11705" s="1">
        <v>133</v>
      </c>
      <c r="C11705" s="1" t="s">
        <v>17</v>
      </c>
      <c r="D11705" s="1" t="s">
        <v>53</v>
      </c>
      <c r="E11705" s="1" t="s">
        <v>54</v>
      </c>
      <c r="F11705" s="47">
        <v>714</v>
      </c>
      <c r="G11705" s="34">
        <v>980.9</v>
      </c>
      <c r="H11705" s="1" t="s">
        <v>218</v>
      </c>
      <c r="I11705" s="34">
        <v>1.0370900000000001E-2</v>
      </c>
      <c r="J11705" s="34">
        <v>2549.1277</v>
      </c>
      <c r="K11705" s="35" t="str">
        <f t="shared" si="1066"/>
        <v>Kampina &amp; Oisterwijkse Vennen_H4030</v>
      </c>
      <c r="L11705" s="36">
        <f>VLOOKUP(D11705,DATA!A:F,5,FALSE)</f>
        <v>1.0986712608830001E-2</v>
      </c>
      <c r="M11705" s="37">
        <f>VLOOKUP(D11705,DATA!A:F,6,FALSE)</f>
        <v>982</v>
      </c>
      <c r="N11705" s="36">
        <f t="shared" si="1067"/>
        <v>49.697869080597016</v>
      </c>
      <c r="O11705" s="36">
        <f t="shared" si="1068"/>
        <v>49.700717530009534</v>
      </c>
      <c r="P11705" s="36">
        <f t="shared" si="1069"/>
        <v>2.8484494125180504E-3</v>
      </c>
      <c r="Q11705" s="36">
        <f t="shared" si="1070"/>
        <v>7.2610612994984891E-2</v>
      </c>
    </row>
    <row r="11706" spans="1:17" x14ac:dyDescent="0.3">
      <c r="A11706" s="29">
        <v>2872232</v>
      </c>
      <c r="B11706" s="1">
        <v>133</v>
      </c>
      <c r="C11706" s="1" t="s">
        <v>17</v>
      </c>
      <c r="D11706" s="1" t="s">
        <v>89</v>
      </c>
      <c r="E11706" s="1" t="s">
        <v>54</v>
      </c>
      <c r="F11706" s="47">
        <v>714</v>
      </c>
      <c r="G11706" s="34">
        <v>980.9</v>
      </c>
      <c r="H11706" s="1" t="s">
        <v>218</v>
      </c>
      <c r="I11706" s="34">
        <v>1.0370900000000001E-2</v>
      </c>
      <c r="J11706" s="34">
        <v>649.62670000000003</v>
      </c>
      <c r="K11706" s="35" t="str">
        <f t="shared" si="1066"/>
        <v>Kampina &amp; Oisterwijkse Vennen_L4030</v>
      </c>
      <c r="L11706" s="36">
        <f>VLOOKUP(D11706,DATA!A:F,5,FALSE)</f>
        <v>1.0986712608830001E-2</v>
      </c>
      <c r="M11706" s="37">
        <f>VLOOKUP(D11706,DATA!A:F,6,FALSE)</f>
        <v>982</v>
      </c>
      <c r="N11706" s="36">
        <f t="shared" si="1067"/>
        <v>49.697869080597016</v>
      </c>
      <c r="O11706" s="36">
        <f t="shared" si="1068"/>
        <v>49.700717530009534</v>
      </c>
      <c r="P11706" s="36">
        <f t="shared" si="1069"/>
        <v>2.8484494125180504E-3</v>
      </c>
      <c r="Q11706" s="36">
        <f t="shared" si="1070"/>
        <v>1.8504287919710399E-2</v>
      </c>
    </row>
    <row r="11707" spans="1:17" x14ac:dyDescent="0.3">
      <c r="A11707" s="29">
        <v>2872233</v>
      </c>
      <c r="B11707" s="1">
        <v>133</v>
      </c>
      <c r="C11707" s="1" t="s">
        <v>17</v>
      </c>
      <c r="D11707" s="1" t="s">
        <v>53</v>
      </c>
      <c r="E11707" s="1" t="s">
        <v>54</v>
      </c>
      <c r="F11707" s="47">
        <v>714</v>
      </c>
      <c r="G11707" s="34">
        <v>977.9</v>
      </c>
      <c r="H11707" s="1" t="s">
        <v>218</v>
      </c>
      <c r="I11707" s="34">
        <v>1.05174E-2</v>
      </c>
      <c r="J11707" s="34">
        <v>6628.6779999999999</v>
      </c>
      <c r="K11707" s="35" t="str">
        <f t="shared" si="1066"/>
        <v>Kampina &amp; Oisterwijkse Vennen_H4030</v>
      </c>
      <c r="L11707" s="36">
        <f>VLOOKUP(D11707,DATA!A:F,5,FALSE)</f>
        <v>1.0986712608830001E-2</v>
      </c>
      <c r="M11707" s="37">
        <f>VLOOKUP(D11707,DATA!A:F,6,FALSE)</f>
        <v>982</v>
      </c>
      <c r="N11707" s="36">
        <f t="shared" si="1067"/>
        <v>48.874052339431628</v>
      </c>
      <c r="O11707" s="36">
        <f t="shared" si="1068"/>
        <v>48.876939669549337</v>
      </c>
      <c r="P11707" s="36">
        <f t="shared" si="1069"/>
        <v>2.8873301177085864E-3</v>
      </c>
      <c r="Q11707" s="36">
        <f t="shared" si="1070"/>
        <v>0.19139181629992316</v>
      </c>
    </row>
    <row r="11708" spans="1:17" x14ac:dyDescent="0.3">
      <c r="A11708" s="29">
        <v>2872233</v>
      </c>
      <c r="B11708" s="1">
        <v>133</v>
      </c>
      <c r="C11708" s="1" t="s">
        <v>17</v>
      </c>
      <c r="D11708" s="1" t="s">
        <v>89</v>
      </c>
      <c r="E11708" s="1" t="s">
        <v>54</v>
      </c>
      <c r="F11708" s="47">
        <v>714</v>
      </c>
      <c r="G11708" s="34">
        <v>977.9</v>
      </c>
      <c r="H11708" s="1" t="s">
        <v>218</v>
      </c>
      <c r="I11708" s="34">
        <v>1.05174E-2</v>
      </c>
      <c r="J11708" s="34">
        <v>2205.4229</v>
      </c>
      <c r="K11708" s="35" t="str">
        <f t="shared" si="1066"/>
        <v>Kampina &amp; Oisterwijkse Vennen_L4030</v>
      </c>
      <c r="L11708" s="36">
        <f>VLOOKUP(D11708,DATA!A:F,5,FALSE)</f>
        <v>1.0986712608830001E-2</v>
      </c>
      <c r="M11708" s="37">
        <f>VLOOKUP(D11708,DATA!A:F,6,FALSE)</f>
        <v>982</v>
      </c>
      <c r="N11708" s="36">
        <f t="shared" si="1067"/>
        <v>48.874052339431628</v>
      </c>
      <c r="O11708" s="36">
        <f t="shared" si="1068"/>
        <v>48.876939669549337</v>
      </c>
      <c r="P11708" s="36">
        <f t="shared" si="1069"/>
        <v>2.8873301177085864E-3</v>
      </c>
      <c r="Q11708" s="36">
        <f t="shared" si="1070"/>
        <v>6.3677839614542125E-2</v>
      </c>
    </row>
    <row r="11709" spans="1:17" x14ac:dyDescent="0.3">
      <c r="A11709" s="29">
        <v>2872234</v>
      </c>
      <c r="B11709" s="1">
        <v>133</v>
      </c>
      <c r="C11709" s="1" t="s">
        <v>17</v>
      </c>
      <c r="D11709" s="1" t="s">
        <v>53</v>
      </c>
      <c r="E11709" s="1" t="s">
        <v>54</v>
      </c>
      <c r="F11709" s="47">
        <v>714</v>
      </c>
      <c r="G11709" s="34">
        <v>1034.2</v>
      </c>
      <c r="H11709" s="1" t="s">
        <v>218</v>
      </c>
      <c r="I11709" s="34">
        <v>1.12824E-2</v>
      </c>
      <c r="J11709" s="34">
        <v>5929.5834999999997</v>
      </c>
      <c r="K11709" s="35" t="str">
        <f t="shared" si="1066"/>
        <v>Kampina &amp; Oisterwijkse Vennen_H4030</v>
      </c>
      <c r="L11709" s="36">
        <f>VLOOKUP(D11709,DATA!A:F,5,FALSE)</f>
        <v>1.0986712608830001E-2</v>
      </c>
      <c r="M11709" s="37">
        <f>VLOOKUP(D11709,DATA!A:F,6,FALSE)</f>
        <v>982</v>
      </c>
      <c r="N11709" s="36">
        <f t="shared" si="1067"/>
        <v>63.957186392666344</v>
      </c>
      <c r="O11709" s="36">
        <f t="shared" si="1068"/>
        <v>63.960043784367322</v>
      </c>
      <c r="P11709" s="36">
        <f t="shared" si="1069"/>
        <v>2.8573917009779848E-3</v>
      </c>
      <c r="Q11709" s="36">
        <f t="shared" si="1070"/>
        <v>0.1694314268315599</v>
      </c>
    </row>
    <row r="11710" spans="1:17" x14ac:dyDescent="0.3">
      <c r="A11710" s="29">
        <v>2872243</v>
      </c>
      <c r="B11710" s="1">
        <v>133</v>
      </c>
      <c r="C11710" s="1" t="s">
        <v>17</v>
      </c>
      <c r="D11710" s="1" t="s">
        <v>94</v>
      </c>
      <c r="E11710" s="1" t="s">
        <v>42</v>
      </c>
      <c r="F11710" s="47">
        <v>1071</v>
      </c>
      <c r="G11710" s="34">
        <v>1601.65</v>
      </c>
      <c r="H11710" s="1" t="s">
        <v>218</v>
      </c>
      <c r="I11710" s="34">
        <v>2.2384000000000001E-2</v>
      </c>
      <c r="J11710" s="34">
        <v>2496.9196999999999</v>
      </c>
      <c r="K11710" s="35" t="str">
        <f t="shared" si="1066"/>
        <v>Kampina &amp; Oisterwijkse Vennen_L4010A</v>
      </c>
      <c r="L11710" s="36">
        <f>VLOOKUP(D11710,DATA!A:F,5,FALSE)</f>
        <v>1.3726988247862192E-2</v>
      </c>
      <c r="M11710" s="37">
        <f>VLOOKUP(D11710,DATA!A:F,6,FALSE)</f>
        <v>1285.5</v>
      </c>
      <c r="N11710" s="36">
        <f t="shared" si="1067"/>
        <v>98.712853400116217</v>
      </c>
      <c r="O11710" s="36">
        <f t="shared" si="1068"/>
        <v>98.713243746064649</v>
      </c>
      <c r="P11710" s="36">
        <f t="shared" si="1069"/>
        <v>3.9034594843201376E-4</v>
      </c>
      <c r="Q11710" s="36">
        <f t="shared" si="1070"/>
        <v>9.7466248845507926E-3</v>
      </c>
    </row>
    <row r="11711" spans="1:17" x14ac:dyDescent="0.3">
      <c r="A11711" s="29">
        <v>2872244</v>
      </c>
      <c r="B11711" s="1">
        <v>133</v>
      </c>
      <c r="C11711" s="1" t="s">
        <v>17</v>
      </c>
      <c r="D11711" s="1" t="s">
        <v>41</v>
      </c>
      <c r="E11711" s="1" t="s">
        <v>42</v>
      </c>
      <c r="F11711" s="47">
        <v>1071</v>
      </c>
      <c r="G11711" s="34">
        <v>1486.14</v>
      </c>
      <c r="H11711" s="1" t="s">
        <v>218</v>
      </c>
      <c r="I11711" s="34">
        <v>1.9188E-2</v>
      </c>
      <c r="J11711" s="34">
        <v>871.97455000000002</v>
      </c>
      <c r="K11711" s="35" t="str">
        <f t="shared" si="1066"/>
        <v>Kampina &amp; Oisterwijkse Vennen_H4010A</v>
      </c>
      <c r="L11711" s="36">
        <f>VLOOKUP(D11711,DATA!A:F,5,FALSE)</f>
        <v>1.3726988247862192E-2</v>
      </c>
      <c r="M11711" s="37">
        <f>VLOOKUP(D11711,DATA!A:F,6,FALSE)</f>
        <v>1285.5</v>
      </c>
      <c r="N11711" s="36">
        <f t="shared" si="1067"/>
        <v>94.014915130747539</v>
      </c>
      <c r="O11711" s="36">
        <f t="shared" si="1068"/>
        <v>94.016397040290485</v>
      </c>
      <c r="P11711" s="36">
        <f t="shared" si="1069"/>
        <v>1.4819095429459139E-3</v>
      </c>
      <c r="Q11711" s="36">
        <f t="shared" si="1070"/>
        <v>1.2921874068509691E-2</v>
      </c>
    </row>
    <row r="11712" spans="1:17" x14ac:dyDescent="0.3">
      <c r="A11712" s="29">
        <v>2872244</v>
      </c>
      <c r="B11712" s="1">
        <v>133</v>
      </c>
      <c r="C11712" s="1" t="s">
        <v>17</v>
      </c>
      <c r="D11712" s="1" t="s">
        <v>94</v>
      </c>
      <c r="E11712" s="1" t="s">
        <v>42</v>
      </c>
      <c r="F11712" s="47">
        <v>1071</v>
      </c>
      <c r="G11712" s="34">
        <v>1486.14</v>
      </c>
      <c r="H11712" s="1" t="s">
        <v>218</v>
      </c>
      <c r="I11712" s="34">
        <v>1.9188E-2</v>
      </c>
      <c r="J11712" s="34">
        <v>2179.431</v>
      </c>
      <c r="K11712" s="35" t="str">
        <f t="shared" si="1066"/>
        <v>Kampina &amp; Oisterwijkse Vennen_L4010A</v>
      </c>
      <c r="L11712" s="36">
        <f>VLOOKUP(D11712,DATA!A:F,5,FALSE)</f>
        <v>1.3726988247862192E-2</v>
      </c>
      <c r="M11712" s="37">
        <f>VLOOKUP(D11712,DATA!A:F,6,FALSE)</f>
        <v>1285.5</v>
      </c>
      <c r="N11712" s="36">
        <f t="shared" si="1067"/>
        <v>94.014915130747539</v>
      </c>
      <c r="O11712" s="36">
        <f t="shared" si="1068"/>
        <v>94.016397040290485</v>
      </c>
      <c r="P11712" s="36">
        <f t="shared" si="1069"/>
        <v>1.4819095429459139E-3</v>
      </c>
      <c r="Q11712" s="36">
        <f t="shared" si="1070"/>
        <v>3.2297195970921566E-2</v>
      </c>
    </row>
    <row r="11713" spans="1:17" x14ac:dyDescent="0.3">
      <c r="A11713" s="30">
        <v>2873738</v>
      </c>
      <c r="B11713" s="14">
        <v>133</v>
      </c>
      <c r="C11713" s="14" t="s">
        <v>17</v>
      </c>
      <c r="D11713" s="14" t="s">
        <v>55</v>
      </c>
      <c r="E11713" s="14" t="s">
        <v>56</v>
      </c>
      <c r="F11713" s="48">
        <v>500</v>
      </c>
      <c r="G11713" s="38">
        <v>1641.96</v>
      </c>
      <c r="H11713" s="14" t="s">
        <v>218</v>
      </c>
      <c r="I11713" s="38">
        <v>1.2079400000000001E-2</v>
      </c>
      <c r="J11713" s="38">
        <v>3597.0540000000001</v>
      </c>
      <c r="K11713" s="39" t="str">
        <f t="shared" si="1066"/>
        <v>Kampina &amp; Oisterwijkse Vennen_H3130</v>
      </c>
      <c r="L11713" s="40">
        <f>VLOOKUP(D11713,DATA!A:F,5,FALSE)</f>
        <v>0</v>
      </c>
      <c r="M11713" s="41">
        <f>VLOOKUP(D11713,DATA!A:F,6,FALSE)</f>
        <v>3.5</v>
      </c>
      <c r="N11713" s="40">
        <f t="shared" si="1067"/>
        <v>50</v>
      </c>
      <c r="O11713" s="40">
        <f t="shared" si="1068"/>
        <v>50</v>
      </c>
      <c r="P11713" s="40">
        <f t="shared" ref="P11713:P11714" si="1073">J11713/10000*I11713</f>
        <v>4.3450254087600004E-3</v>
      </c>
      <c r="Q11713" s="40">
        <f t="shared" ref="Q11713:Q11714" si="1074">IF(AND(H11713&lt;&gt;"below",I11713&gt;=0.005),M11713*P11713,0)</f>
        <v>1.5207588930660002E-2</v>
      </c>
    </row>
    <row r="11714" spans="1:17" x14ac:dyDescent="0.3">
      <c r="A11714" s="30">
        <v>2873739</v>
      </c>
      <c r="B11714" s="14">
        <v>133</v>
      </c>
      <c r="C11714" s="14" t="s">
        <v>17</v>
      </c>
      <c r="D11714" s="14" t="s">
        <v>55</v>
      </c>
      <c r="E11714" s="14" t="s">
        <v>56</v>
      </c>
      <c r="F11714" s="48">
        <v>500</v>
      </c>
      <c r="G11714" s="38">
        <v>1578.32</v>
      </c>
      <c r="H11714" s="14" t="s">
        <v>218</v>
      </c>
      <c r="I11714" s="38">
        <v>1.17664E-2</v>
      </c>
      <c r="J11714" s="38">
        <v>1305.5746999999999</v>
      </c>
      <c r="K11714" s="39" t="str">
        <f t="shared" si="1066"/>
        <v>Kampina &amp; Oisterwijkse Vennen_H3130</v>
      </c>
      <c r="L11714" s="40">
        <f>VLOOKUP(D11714,DATA!A:F,5,FALSE)</f>
        <v>0</v>
      </c>
      <c r="M11714" s="41">
        <f>VLOOKUP(D11714,DATA!A:F,6,FALSE)</f>
        <v>3.5</v>
      </c>
      <c r="N11714" s="40">
        <f t="shared" si="1067"/>
        <v>50</v>
      </c>
      <c r="O11714" s="40">
        <f t="shared" si="1068"/>
        <v>50</v>
      </c>
      <c r="P11714" s="40">
        <f t="shared" si="1073"/>
        <v>1.5361914150079997E-3</v>
      </c>
      <c r="Q11714" s="40">
        <f t="shared" si="1074"/>
        <v>5.3766699525279989E-3</v>
      </c>
    </row>
    <row r="11715" spans="1:17" x14ac:dyDescent="0.3">
      <c r="A11715" s="29">
        <v>2873743</v>
      </c>
      <c r="B11715" s="1">
        <v>133</v>
      </c>
      <c r="C11715" s="1" t="s">
        <v>17</v>
      </c>
      <c r="D11715" s="1" t="s">
        <v>67</v>
      </c>
      <c r="E11715" s="1" t="s">
        <v>58</v>
      </c>
      <c r="F11715" s="47">
        <v>714</v>
      </c>
      <c r="G11715" s="34">
        <v>1615.24</v>
      </c>
      <c r="H11715" s="1" t="s">
        <v>218</v>
      </c>
      <c r="I11715" s="34">
        <v>1.31573E-2</v>
      </c>
      <c r="J11715" s="34">
        <v>4112.2217000000001</v>
      </c>
      <c r="K11715" s="35" t="str">
        <f t="shared" ref="K11715:K11778" si="1075">_xlfn.CONCAT(C11715,"_",D11715)</f>
        <v>Kampina &amp; Oisterwijkse Vennen_ZGH3160</v>
      </c>
      <c r="L11715" s="36">
        <f>VLOOKUP(D11715,DATA!A:F,5,FALSE)</f>
        <v>1.0986712608830001E-2</v>
      </c>
      <c r="M11715" s="37">
        <f>VLOOKUP(D11715,DATA!A:F,6,FALSE)</f>
        <v>982</v>
      </c>
      <c r="N11715" s="36">
        <f t="shared" ref="N11715:N11778" si="1076">100/(1+EXP(-L11715*(G11715-M11715)))</f>
        <v>99.904917180879224</v>
      </c>
      <c r="O11715" s="36">
        <f t="shared" ref="O11715:O11778" si="1077">100/(1+EXP(-L11715*((G11715+I11715)-M11715)))</f>
        <v>99.904930911561735</v>
      </c>
      <c r="P11715" s="36">
        <f t="shared" ref="P11715:P11778" si="1078">O11715-N11715</f>
        <v>1.3730682510981751E-5</v>
      </c>
      <c r="Q11715" s="36">
        <f t="shared" ref="Q11715:Q11778" si="1079">IF(AND(H11715&lt;&gt;"below",I11715&gt;=0.005),J11715*P11715/100,0)</f>
        <v>5.6463610577469649E-4</v>
      </c>
    </row>
    <row r="11716" spans="1:17" x14ac:dyDescent="0.3">
      <c r="A11716" s="29">
        <v>2873751</v>
      </c>
      <c r="B11716" s="1">
        <v>133</v>
      </c>
      <c r="C11716" s="1" t="s">
        <v>17</v>
      </c>
      <c r="D11716" s="1" t="s">
        <v>28</v>
      </c>
      <c r="E11716" s="1" t="s">
        <v>29</v>
      </c>
      <c r="F11716" s="47">
        <v>1786</v>
      </c>
      <c r="G11716" s="34">
        <v>1987.22</v>
      </c>
      <c r="H11716" s="1" t="s">
        <v>218</v>
      </c>
      <c r="I11716" s="34">
        <v>1.9897000000000001E-2</v>
      </c>
      <c r="J11716" s="34">
        <v>3705.2058000000002</v>
      </c>
      <c r="K11716" s="35" t="str">
        <f t="shared" si="1075"/>
        <v>Kampina &amp; Oisterwijkse Vennen_H91D0</v>
      </c>
      <c r="L11716" s="36">
        <f>VLOOKUP(D11716,DATA!A:F,5,FALSE)</f>
        <v>6.9280917156857415E-3</v>
      </c>
      <c r="M11716" s="37">
        <f>VLOOKUP(D11716,DATA!A:F,6,FALSE)</f>
        <v>2211</v>
      </c>
      <c r="N11716" s="36">
        <f t="shared" si="1076"/>
        <v>17.503307130641112</v>
      </c>
      <c r="O11716" s="36">
        <f t="shared" si="1077"/>
        <v>17.505297700093568</v>
      </c>
      <c r="P11716" s="36">
        <f t="shared" si="1078"/>
        <v>1.9905694524560147E-3</v>
      </c>
      <c r="Q11716" s="36">
        <f t="shared" si="1079"/>
        <v>7.3754694805428497E-2</v>
      </c>
    </row>
    <row r="11717" spans="1:17" x14ac:dyDescent="0.3">
      <c r="A11717" s="29">
        <v>2873751</v>
      </c>
      <c r="B11717" s="1">
        <v>133</v>
      </c>
      <c r="C11717" s="1" t="s">
        <v>17</v>
      </c>
      <c r="D11717" s="1" t="s">
        <v>33</v>
      </c>
      <c r="E11717" s="1" t="s">
        <v>29</v>
      </c>
      <c r="F11717" s="47">
        <v>1786</v>
      </c>
      <c r="G11717" s="34">
        <v>1987.22</v>
      </c>
      <c r="H11717" s="1" t="s">
        <v>218</v>
      </c>
      <c r="I11717" s="34">
        <v>1.9897000000000001E-2</v>
      </c>
      <c r="J11717" s="34">
        <v>6179.4338575954998</v>
      </c>
      <c r="K11717" s="35" t="str">
        <f t="shared" si="1075"/>
        <v>Kampina &amp; Oisterwijkse Vennen_ZGH91D0</v>
      </c>
      <c r="L11717" s="36">
        <f>VLOOKUP(D11717,DATA!A:F,5,FALSE)</f>
        <v>6.9280917156857415E-3</v>
      </c>
      <c r="M11717" s="37">
        <f>VLOOKUP(D11717,DATA!A:F,6,FALSE)</f>
        <v>2211</v>
      </c>
      <c r="N11717" s="36">
        <f t="shared" si="1076"/>
        <v>17.503307130641112</v>
      </c>
      <c r="O11717" s="36">
        <f t="shared" si="1077"/>
        <v>17.505297700093568</v>
      </c>
      <c r="P11717" s="36">
        <f t="shared" si="1078"/>
        <v>1.9905694524560147E-3</v>
      </c>
      <c r="Q11717" s="36">
        <f t="shared" si="1079"/>
        <v>0.12300592270402033</v>
      </c>
    </row>
    <row r="11718" spans="1:17" x14ac:dyDescent="0.3">
      <c r="A11718" s="29">
        <v>2873752</v>
      </c>
      <c r="B11718" s="1">
        <v>133</v>
      </c>
      <c r="C11718" s="1" t="s">
        <v>17</v>
      </c>
      <c r="D11718" s="1" t="s">
        <v>33</v>
      </c>
      <c r="E11718" s="1" t="s">
        <v>29</v>
      </c>
      <c r="F11718" s="47">
        <v>1786</v>
      </c>
      <c r="G11718" s="34">
        <v>1932.66</v>
      </c>
      <c r="H11718" s="1" t="s">
        <v>218</v>
      </c>
      <c r="I11718" s="34">
        <v>1.9599999999999999E-2</v>
      </c>
      <c r="J11718" s="34">
        <v>1948.5756406987</v>
      </c>
      <c r="K11718" s="35" t="str">
        <f t="shared" si="1075"/>
        <v>Kampina &amp; Oisterwijkse Vennen_ZGH91D0</v>
      </c>
      <c r="L11718" s="36">
        <f>VLOOKUP(D11718,DATA!A:F,5,FALSE)</f>
        <v>6.9280917156857415E-3</v>
      </c>
      <c r="M11718" s="37">
        <f>VLOOKUP(D11718,DATA!A:F,6,FALSE)</f>
        <v>2211</v>
      </c>
      <c r="N11718" s="36">
        <f t="shared" si="1076"/>
        <v>12.693165501638175</v>
      </c>
      <c r="O11718" s="36">
        <f t="shared" si="1077"/>
        <v>12.694670409411559</v>
      </c>
      <c r="P11718" s="36">
        <f t="shared" si="1078"/>
        <v>1.5049077733841898E-3</v>
      </c>
      <c r="Q11718" s="36">
        <f t="shared" si="1079"/>
        <v>2.9324266287145514E-2</v>
      </c>
    </row>
    <row r="11719" spans="1:17" x14ac:dyDescent="0.3">
      <c r="A11719" s="29">
        <v>2873753</v>
      </c>
      <c r="B11719" s="1">
        <v>133</v>
      </c>
      <c r="C11719" s="1" t="s">
        <v>17</v>
      </c>
      <c r="D11719" s="1" t="s">
        <v>89</v>
      </c>
      <c r="E11719" s="1" t="s">
        <v>54</v>
      </c>
      <c r="F11719" s="47">
        <v>714</v>
      </c>
      <c r="G11719" s="34">
        <v>1357.7</v>
      </c>
      <c r="H11719" s="1" t="s">
        <v>218</v>
      </c>
      <c r="I11719" s="34">
        <v>1.24247E-2</v>
      </c>
      <c r="J11719" s="34">
        <v>3338.6711</v>
      </c>
      <c r="K11719" s="35" t="str">
        <f t="shared" si="1075"/>
        <v>Kampina &amp; Oisterwijkse Vennen_L4030</v>
      </c>
      <c r="L11719" s="36">
        <f>VLOOKUP(D11719,DATA!A:F,5,FALSE)</f>
        <v>1.0986712608830001E-2</v>
      </c>
      <c r="M11719" s="37">
        <f>VLOOKUP(D11719,DATA!A:F,6,FALSE)</f>
        <v>982</v>
      </c>
      <c r="N11719" s="36">
        <f t="shared" si="1076"/>
        <v>98.413594097701051</v>
      </c>
      <c r="O11719" s="36">
        <f t="shared" si="1077"/>
        <v>98.413807203066384</v>
      </c>
      <c r="P11719" s="36">
        <f t="shared" si="1078"/>
        <v>2.1310536533292179E-4</v>
      </c>
      <c r="Q11719" s="36">
        <f t="shared" si="1079"/>
        <v>7.1148872449196786E-3</v>
      </c>
    </row>
    <row r="11720" spans="1:17" x14ac:dyDescent="0.3">
      <c r="A11720" s="29">
        <v>2873754</v>
      </c>
      <c r="B11720" s="1">
        <v>133</v>
      </c>
      <c r="C11720" s="1" t="s">
        <v>17</v>
      </c>
      <c r="D11720" s="1" t="s">
        <v>41</v>
      </c>
      <c r="E11720" s="1" t="s">
        <v>42</v>
      </c>
      <c r="F11720" s="47">
        <v>1071</v>
      </c>
      <c r="G11720" s="34">
        <v>1309.95</v>
      </c>
      <c r="H11720" s="1" t="s">
        <v>218</v>
      </c>
      <c r="I11720" s="34">
        <v>1.22954E-2</v>
      </c>
      <c r="J11720" s="34">
        <v>290.15481999999997</v>
      </c>
      <c r="K11720" s="35" t="str">
        <f t="shared" si="1075"/>
        <v>Kampina &amp; Oisterwijkse Vennen_H4010A</v>
      </c>
      <c r="L11720" s="36">
        <f>VLOOKUP(D11720,DATA!A:F,5,FALSE)</f>
        <v>1.3726988247862192E-2</v>
      </c>
      <c r="M11720" s="37">
        <f>VLOOKUP(D11720,DATA!A:F,6,FALSE)</f>
        <v>1285.5</v>
      </c>
      <c r="N11720" s="36">
        <f t="shared" si="1076"/>
        <v>58.312735985209464</v>
      </c>
      <c r="O11720" s="36">
        <f t="shared" si="1077"/>
        <v>58.316838769095135</v>
      </c>
      <c r="P11720" s="36">
        <f t="shared" si="1078"/>
        <v>4.1027838856706467E-3</v>
      </c>
      <c r="Q11720" s="36">
        <f t="shared" si="1079"/>
        <v>1.1904425198456669E-2</v>
      </c>
    </row>
    <row r="11721" spans="1:17" x14ac:dyDescent="0.3">
      <c r="A11721" s="29">
        <v>2873754</v>
      </c>
      <c r="B11721" s="1">
        <v>133</v>
      </c>
      <c r="C11721" s="1" t="s">
        <v>17</v>
      </c>
      <c r="D11721" s="1" t="s">
        <v>89</v>
      </c>
      <c r="E11721" s="1" t="s">
        <v>54</v>
      </c>
      <c r="F11721" s="47">
        <v>714</v>
      </c>
      <c r="G11721" s="34">
        <v>1309.95</v>
      </c>
      <c r="H11721" s="1" t="s">
        <v>218</v>
      </c>
      <c r="I11721" s="34">
        <v>1.22954E-2</v>
      </c>
      <c r="J11721" s="34">
        <v>5338.1904000000004</v>
      </c>
      <c r="K11721" s="35" t="str">
        <f t="shared" si="1075"/>
        <v>Kampina &amp; Oisterwijkse Vennen_L4030</v>
      </c>
      <c r="L11721" s="36">
        <f>VLOOKUP(D11721,DATA!A:F,5,FALSE)</f>
        <v>1.0986712608830001E-2</v>
      </c>
      <c r="M11721" s="37">
        <f>VLOOKUP(D11721,DATA!A:F,6,FALSE)</f>
        <v>982</v>
      </c>
      <c r="N11721" s="36">
        <f t="shared" si="1076"/>
        <v>97.348295030613187</v>
      </c>
      <c r="O11721" s="36">
        <f t="shared" si="1077"/>
        <v>97.348643717970347</v>
      </c>
      <c r="P11721" s="36">
        <f t="shared" si="1078"/>
        <v>3.4868735716031551E-4</v>
      </c>
      <c r="Q11721" s="36">
        <f t="shared" si="1079"/>
        <v>1.8613595025945676E-2</v>
      </c>
    </row>
    <row r="11722" spans="1:17" x14ac:dyDescent="0.3">
      <c r="A11722" s="29">
        <v>2873755</v>
      </c>
      <c r="B11722" s="1">
        <v>133</v>
      </c>
      <c r="C11722" s="1" t="s">
        <v>17</v>
      </c>
      <c r="D11722" s="1" t="s">
        <v>41</v>
      </c>
      <c r="E11722" s="1" t="s">
        <v>42</v>
      </c>
      <c r="F11722" s="47">
        <v>1071</v>
      </c>
      <c r="G11722" s="34">
        <v>1078.49</v>
      </c>
      <c r="H11722" s="1" t="s">
        <v>218</v>
      </c>
      <c r="I11722" s="34">
        <v>1.03041E-2</v>
      </c>
      <c r="J11722" s="34">
        <v>2878.3330000000001</v>
      </c>
      <c r="K11722" s="35" t="str">
        <f t="shared" si="1075"/>
        <v>Kampina &amp; Oisterwijkse Vennen_H4010A</v>
      </c>
      <c r="L11722" s="36">
        <f>VLOOKUP(D11722,DATA!A:F,5,FALSE)</f>
        <v>1.3726988247862192E-2</v>
      </c>
      <c r="M11722" s="37">
        <f>VLOOKUP(D11722,DATA!A:F,6,FALSE)</f>
        <v>1285.5</v>
      </c>
      <c r="N11722" s="36">
        <f t="shared" si="1076"/>
        <v>5.5115910233601655</v>
      </c>
      <c r="O11722" s="36">
        <f t="shared" si="1077"/>
        <v>5.5123276852041139</v>
      </c>
      <c r="P11722" s="36">
        <f t="shared" si="1078"/>
        <v>7.3666184394838297E-4</v>
      </c>
      <c r="Q11722" s="36">
        <f t="shared" si="1079"/>
        <v>2.120358095277481E-2</v>
      </c>
    </row>
    <row r="11723" spans="1:17" x14ac:dyDescent="0.3">
      <c r="A11723" s="29">
        <v>2873755</v>
      </c>
      <c r="B11723" s="1">
        <v>133</v>
      </c>
      <c r="C11723" s="1" t="s">
        <v>17</v>
      </c>
      <c r="D11723" s="1" t="s">
        <v>89</v>
      </c>
      <c r="E11723" s="1" t="s">
        <v>54</v>
      </c>
      <c r="F11723" s="47">
        <v>714</v>
      </c>
      <c r="G11723" s="34">
        <v>1078.49</v>
      </c>
      <c r="H11723" s="1" t="s">
        <v>218</v>
      </c>
      <c r="I11723" s="34">
        <v>1.03041E-2</v>
      </c>
      <c r="J11723" s="34">
        <v>5338.2139999999999</v>
      </c>
      <c r="K11723" s="35" t="str">
        <f t="shared" si="1075"/>
        <v>Kampina &amp; Oisterwijkse Vennen_L4030</v>
      </c>
      <c r="L11723" s="36">
        <f>VLOOKUP(D11723,DATA!A:F,5,FALSE)</f>
        <v>1.0986712608830001E-2</v>
      </c>
      <c r="M11723" s="37">
        <f>VLOOKUP(D11723,DATA!A:F,6,FALSE)</f>
        <v>982</v>
      </c>
      <c r="N11723" s="36">
        <f t="shared" si="1076"/>
        <v>74.27111645214417</v>
      </c>
      <c r="O11723" s="36">
        <f t="shared" si="1077"/>
        <v>74.273279702527972</v>
      </c>
      <c r="P11723" s="36">
        <f t="shared" si="1078"/>
        <v>2.1632503838020511E-3</v>
      </c>
      <c r="Q11723" s="36">
        <f t="shared" si="1079"/>
        <v>0.11547893484317483</v>
      </c>
    </row>
    <row r="11724" spans="1:17" x14ac:dyDescent="0.3">
      <c r="A11724" s="29">
        <v>2873756</v>
      </c>
      <c r="B11724" s="1">
        <v>133</v>
      </c>
      <c r="C11724" s="1" t="s">
        <v>17</v>
      </c>
      <c r="D11724" s="1" t="s">
        <v>53</v>
      </c>
      <c r="E11724" s="1" t="s">
        <v>54</v>
      </c>
      <c r="F11724" s="47">
        <v>714</v>
      </c>
      <c r="G11724" s="34">
        <v>1043.51</v>
      </c>
      <c r="H11724" s="1" t="s">
        <v>218</v>
      </c>
      <c r="I11724" s="34">
        <v>1.0145700000000001E-2</v>
      </c>
      <c r="J11724" s="34">
        <v>9952.8806702126694</v>
      </c>
      <c r="K11724" s="35" t="str">
        <f t="shared" si="1075"/>
        <v>Kampina &amp; Oisterwijkse Vennen_H4030</v>
      </c>
      <c r="L11724" s="36">
        <f>VLOOKUP(D11724,DATA!A:F,5,FALSE)</f>
        <v>1.0986712608830001E-2</v>
      </c>
      <c r="M11724" s="37">
        <f>VLOOKUP(D11724,DATA!A:F,6,FALSE)</f>
        <v>982</v>
      </c>
      <c r="N11724" s="36">
        <f t="shared" si="1076"/>
        <v>66.279902402385403</v>
      </c>
      <c r="O11724" s="36">
        <f t="shared" si="1077"/>
        <v>66.282393625257569</v>
      </c>
      <c r="P11724" s="36">
        <f t="shared" si="1078"/>
        <v>2.4912228721660767E-3</v>
      </c>
      <c r="Q11724" s="36">
        <f t="shared" si="1079"/>
        <v>0.24794843969573432</v>
      </c>
    </row>
    <row r="11725" spans="1:17" x14ac:dyDescent="0.3">
      <c r="A11725" s="29">
        <v>2873757</v>
      </c>
      <c r="B11725" s="1">
        <v>133</v>
      </c>
      <c r="C11725" s="1" t="s">
        <v>17</v>
      </c>
      <c r="D11725" s="1" t="s">
        <v>57</v>
      </c>
      <c r="E11725" s="1" t="s">
        <v>58</v>
      </c>
      <c r="F11725" s="47">
        <v>714</v>
      </c>
      <c r="G11725" s="34">
        <v>1027.72</v>
      </c>
      <c r="H11725" s="1" t="s">
        <v>218</v>
      </c>
      <c r="I11725" s="34">
        <v>1.0108600000000001E-2</v>
      </c>
      <c r="J11725" s="34">
        <v>113.989456</v>
      </c>
      <c r="K11725" s="35" t="str">
        <f t="shared" si="1075"/>
        <v>Kampina &amp; Oisterwijkse Vennen_H3160</v>
      </c>
      <c r="L11725" s="36">
        <f>VLOOKUP(D11725,DATA!A:F,5,FALSE)</f>
        <v>1.0986712608830001E-2</v>
      </c>
      <c r="M11725" s="37">
        <f>VLOOKUP(D11725,DATA!A:F,6,FALSE)</f>
        <v>982</v>
      </c>
      <c r="N11725" s="36">
        <f t="shared" si="1076"/>
        <v>62.30026233025999</v>
      </c>
      <c r="O11725" s="36">
        <f t="shared" si="1077"/>
        <v>62.302870771431671</v>
      </c>
      <c r="P11725" s="36">
        <f t="shared" si="1078"/>
        <v>2.6084411716809086E-3</v>
      </c>
      <c r="Q11725" s="36">
        <f t="shared" si="1079"/>
        <v>2.9733479016790937E-3</v>
      </c>
    </row>
    <row r="11726" spans="1:17" x14ac:dyDescent="0.3">
      <c r="A11726" s="29">
        <v>2873757</v>
      </c>
      <c r="B11726" s="1">
        <v>133</v>
      </c>
      <c r="C11726" s="1" t="s">
        <v>17</v>
      </c>
      <c r="D11726" s="1" t="s">
        <v>53</v>
      </c>
      <c r="E11726" s="1" t="s">
        <v>54</v>
      </c>
      <c r="F11726" s="47">
        <v>714</v>
      </c>
      <c r="G11726" s="34">
        <v>1027.72</v>
      </c>
      <c r="H11726" s="1" t="s">
        <v>218</v>
      </c>
      <c r="I11726" s="34">
        <v>1.0108600000000001E-2</v>
      </c>
      <c r="J11726" s="34">
        <v>9886.0110000000004</v>
      </c>
      <c r="K11726" s="35" t="str">
        <f t="shared" si="1075"/>
        <v>Kampina &amp; Oisterwijkse Vennen_H4030</v>
      </c>
      <c r="L11726" s="36">
        <f>VLOOKUP(D11726,DATA!A:F,5,FALSE)</f>
        <v>1.0986712608830001E-2</v>
      </c>
      <c r="M11726" s="37">
        <f>VLOOKUP(D11726,DATA!A:F,6,FALSE)</f>
        <v>982</v>
      </c>
      <c r="N11726" s="36">
        <f t="shared" si="1076"/>
        <v>62.30026233025999</v>
      </c>
      <c r="O11726" s="36">
        <f t="shared" si="1077"/>
        <v>62.302870771431671</v>
      </c>
      <c r="P11726" s="36">
        <f t="shared" si="1078"/>
        <v>2.6084411716809086E-3</v>
      </c>
      <c r="Q11726" s="36">
        <f t="shared" si="1079"/>
        <v>0.25787078116090351</v>
      </c>
    </row>
    <row r="11727" spans="1:17" x14ac:dyDescent="0.3">
      <c r="A11727" s="29">
        <v>2873758</v>
      </c>
      <c r="B11727" s="1">
        <v>133</v>
      </c>
      <c r="C11727" s="1" t="s">
        <v>17</v>
      </c>
      <c r="D11727" s="1" t="s">
        <v>57</v>
      </c>
      <c r="E11727" s="1" t="s">
        <v>58</v>
      </c>
      <c r="F11727" s="47">
        <v>714</v>
      </c>
      <c r="G11727" s="34">
        <v>958.96</v>
      </c>
      <c r="H11727" s="1" t="s">
        <v>218</v>
      </c>
      <c r="I11727" s="34">
        <v>9.3436999999999999E-3</v>
      </c>
      <c r="J11727" s="34">
        <v>4456.6419999999998</v>
      </c>
      <c r="K11727" s="35" t="str">
        <f t="shared" si="1075"/>
        <v>Kampina &amp; Oisterwijkse Vennen_H3160</v>
      </c>
      <c r="L11727" s="36">
        <f>VLOOKUP(D11727,DATA!A:F,5,FALSE)</f>
        <v>1.0986712608830001E-2</v>
      </c>
      <c r="M11727" s="37">
        <f>VLOOKUP(D11727,DATA!A:F,6,FALSE)</f>
        <v>982</v>
      </c>
      <c r="N11727" s="36">
        <f t="shared" si="1076"/>
        <v>43.705230062605168</v>
      </c>
      <c r="O11727" s="36">
        <f t="shared" si="1077"/>
        <v>43.707755815827433</v>
      </c>
      <c r="P11727" s="36">
        <f t="shared" si="1078"/>
        <v>2.5257532222653367E-3</v>
      </c>
      <c r="Q11727" s="36">
        <f t="shared" si="1079"/>
        <v>0.11256377891983034</v>
      </c>
    </row>
    <row r="11728" spans="1:17" x14ac:dyDescent="0.3">
      <c r="A11728" s="29">
        <v>2873758</v>
      </c>
      <c r="B11728" s="1">
        <v>133</v>
      </c>
      <c r="C11728" s="1" t="s">
        <v>17</v>
      </c>
      <c r="D11728" s="1" t="s">
        <v>53</v>
      </c>
      <c r="E11728" s="1" t="s">
        <v>54</v>
      </c>
      <c r="F11728" s="47">
        <v>714</v>
      </c>
      <c r="G11728" s="34">
        <v>958.96</v>
      </c>
      <c r="H11728" s="1" t="s">
        <v>218</v>
      </c>
      <c r="I11728" s="34">
        <v>9.3436999999999999E-3</v>
      </c>
      <c r="J11728" s="34">
        <v>1529.4072000000001</v>
      </c>
      <c r="K11728" s="35" t="str">
        <f t="shared" si="1075"/>
        <v>Kampina &amp; Oisterwijkse Vennen_H4030</v>
      </c>
      <c r="L11728" s="36">
        <f>VLOOKUP(D11728,DATA!A:F,5,FALSE)</f>
        <v>1.0986712608830001E-2</v>
      </c>
      <c r="M11728" s="37">
        <f>VLOOKUP(D11728,DATA!A:F,6,FALSE)</f>
        <v>982</v>
      </c>
      <c r="N11728" s="36">
        <f t="shared" si="1076"/>
        <v>43.705230062605168</v>
      </c>
      <c r="O11728" s="36">
        <f t="shared" si="1077"/>
        <v>43.707755815827433</v>
      </c>
      <c r="P11728" s="36">
        <f t="shared" si="1078"/>
        <v>2.5257532222653367E-3</v>
      </c>
      <c r="Q11728" s="36">
        <f t="shared" si="1079"/>
        <v>3.8629051635558069E-2</v>
      </c>
    </row>
    <row r="11729" spans="1:17" x14ac:dyDescent="0.3">
      <c r="A11729" s="29">
        <v>2873758</v>
      </c>
      <c r="B11729" s="1">
        <v>133</v>
      </c>
      <c r="C11729" s="1" t="s">
        <v>17</v>
      </c>
      <c r="D11729" s="1" t="s">
        <v>89</v>
      </c>
      <c r="E11729" s="1" t="s">
        <v>54</v>
      </c>
      <c r="F11729" s="47">
        <v>714</v>
      </c>
      <c r="G11729" s="34">
        <v>958.96</v>
      </c>
      <c r="H11729" s="1" t="s">
        <v>218</v>
      </c>
      <c r="I11729" s="34">
        <v>9.3436999999999999E-3</v>
      </c>
      <c r="J11729" s="34">
        <v>2232.1667000000002</v>
      </c>
      <c r="K11729" s="35" t="str">
        <f t="shared" si="1075"/>
        <v>Kampina &amp; Oisterwijkse Vennen_L4030</v>
      </c>
      <c r="L11729" s="36">
        <f>VLOOKUP(D11729,DATA!A:F,5,FALSE)</f>
        <v>1.0986712608830001E-2</v>
      </c>
      <c r="M11729" s="37">
        <f>VLOOKUP(D11729,DATA!A:F,6,FALSE)</f>
        <v>982</v>
      </c>
      <c r="N11729" s="36">
        <f t="shared" si="1076"/>
        <v>43.705230062605168</v>
      </c>
      <c r="O11729" s="36">
        <f t="shared" si="1077"/>
        <v>43.707755815827433</v>
      </c>
      <c r="P11729" s="36">
        <f t="shared" si="1078"/>
        <v>2.5257532222653367E-3</v>
      </c>
      <c r="Q11729" s="36">
        <f t="shared" si="1079"/>
        <v>5.6379022351583839E-2</v>
      </c>
    </row>
    <row r="11730" spans="1:17" x14ac:dyDescent="0.3">
      <c r="A11730" s="29">
        <v>2873759</v>
      </c>
      <c r="B11730" s="1">
        <v>133</v>
      </c>
      <c r="C11730" s="1" t="s">
        <v>17</v>
      </c>
      <c r="D11730" s="1" t="s">
        <v>53</v>
      </c>
      <c r="E11730" s="1" t="s">
        <v>54</v>
      </c>
      <c r="F11730" s="47">
        <v>714</v>
      </c>
      <c r="G11730" s="34">
        <v>985.96</v>
      </c>
      <c r="H11730" s="1" t="s">
        <v>218</v>
      </c>
      <c r="I11730" s="34">
        <v>9.9714000000000001E-3</v>
      </c>
      <c r="J11730" s="34">
        <v>60.471469999999997</v>
      </c>
      <c r="K11730" s="35" t="str">
        <f t="shared" si="1075"/>
        <v>Kampina &amp; Oisterwijkse Vennen_H4030</v>
      </c>
      <c r="L11730" s="36">
        <f>VLOOKUP(D11730,DATA!A:F,5,FALSE)</f>
        <v>1.0986712608830001E-2</v>
      </c>
      <c r="M11730" s="37">
        <f>VLOOKUP(D11730,DATA!A:F,6,FALSE)</f>
        <v>982</v>
      </c>
      <c r="N11730" s="36">
        <f t="shared" si="1076"/>
        <v>51.087513008270847</v>
      </c>
      <c r="O11730" s="36">
        <f t="shared" si="1077"/>
        <v>51.090250531994037</v>
      </c>
      <c r="P11730" s="36">
        <f t="shared" si="1078"/>
        <v>2.7375237231908045E-3</v>
      </c>
      <c r="Q11730" s="36">
        <f t="shared" si="1079"/>
        <v>1.6554208370122103E-3</v>
      </c>
    </row>
    <row r="11731" spans="1:17" x14ac:dyDescent="0.3">
      <c r="A11731" s="29">
        <v>2873759</v>
      </c>
      <c r="B11731" s="1">
        <v>133</v>
      </c>
      <c r="C11731" s="1" t="s">
        <v>17</v>
      </c>
      <c r="D11731" s="1" t="s">
        <v>89</v>
      </c>
      <c r="E11731" s="1" t="s">
        <v>54</v>
      </c>
      <c r="F11731" s="47">
        <v>714</v>
      </c>
      <c r="G11731" s="34">
        <v>985.96</v>
      </c>
      <c r="H11731" s="1" t="s">
        <v>218</v>
      </c>
      <c r="I11731" s="34">
        <v>9.9714000000000001E-3</v>
      </c>
      <c r="J11731" s="34">
        <v>2646.8202999999999</v>
      </c>
      <c r="K11731" s="35" t="str">
        <f t="shared" si="1075"/>
        <v>Kampina &amp; Oisterwijkse Vennen_L4030</v>
      </c>
      <c r="L11731" s="36">
        <f>VLOOKUP(D11731,DATA!A:F,5,FALSE)</f>
        <v>1.0986712608830001E-2</v>
      </c>
      <c r="M11731" s="37">
        <f>VLOOKUP(D11731,DATA!A:F,6,FALSE)</f>
        <v>982</v>
      </c>
      <c r="N11731" s="36">
        <f t="shared" si="1076"/>
        <v>51.087513008270847</v>
      </c>
      <c r="O11731" s="36">
        <f t="shared" si="1077"/>
        <v>51.090250531994037</v>
      </c>
      <c r="P11731" s="36">
        <f t="shared" si="1078"/>
        <v>2.7375237231908045E-3</v>
      </c>
      <c r="Q11731" s="36">
        <f t="shared" si="1079"/>
        <v>7.2457333622730019E-2</v>
      </c>
    </row>
    <row r="11732" spans="1:17" x14ac:dyDescent="0.3">
      <c r="A11732" s="29">
        <v>2873760</v>
      </c>
      <c r="B11732" s="1">
        <v>133</v>
      </c>
      <c r="C11732" s="1" t="s">
        <v>17</v>
      </c>
      <c r="D11732" s="1" t="s">
        <v>53</v>
      </c>
      <c r="E11732" s="1" t="s">
        <v>54</v>
      </c>
      <c r="F11732" s="47">
        <v>714</v>
      </c>
      <c r="G11732" s="34">
        <v>986.13</v>
      </c>
      <c r="H11732" s="1" t="s">
        <v>218</v>
      </c>
      <c r="I11732" s="34">
        <v>1.0334100000000001E-2</v>
      </c>
      <c r="J11732" s="34">
        <v>222.13882000000001</v>
      </c>
      <c r="K11732" s="35" t="str">
        <f t="shared" si="1075"/>
        <v>Kampina &amp; Oisterwijkse Vennen_H4030</v>
      </c>
      <c r="L11732" s="36">
        <f>VLOOKUP(D11732,DATA!A:F,5,FALSE)</f>
        <v>1.0986712608830001E-2</v>
      </c>
      <c r="M11732" s="37">
        <f>VLOOKUP(D11732,DATA!A:F,6,FALSE)</f>
        <v>982</v>
      </c>
      <c r="N11732" s="36">
        <f t="shared" si="1076"/>
        <v>51.134183485837852</v>
      </c>
      <c r="O11732" s="36">
        <f t="shared" si="1077"/>
        <v>51.137020466332324</v>
      </c>
      <c r="P11732" s="36">
        <f t="shared" si="1078"/>
        <v>2.8369804944716748E-3</v>
      </c>
      <c r="Q11732" s="36">
        <f t="shared" si="1079"/>
        <v>6.3020349940495438E-3</v>
      </c>
    </row>
    <row r="11733" spans="1:17" x14ac:dyDescent="0.3">
      <c r="A11733" s="29">
        <v>2873760</v>
      </c>
      <c r="B11733" s="1">
        <v>133</v>
      </c>
      <c r="C11733" s="1" t="s">
        <v>17</v>
      </c>
      <c r="D11733" s="1" t="s">
        <v>89</v>
      </c>
      <c r="E11733" s="1" t="s">
        <v>54</v>
      </c>
      <c r="F11733" s="47">
        <v>714</v>
      </c>
      <c r="G11733" s="34">
        <v>986.13</v>
      </c>
      <c r="H11733" s="1" t="s">
        <v>218</v>
      </c>
      <c r="I11733" s="34">
        <v>1.0334100000000001E-2</v>
      </c>
      <c r="J11733" s="34">
        <v>1172.4258</v>
      </c>
      <c r="K11733" s="35" t="str">
        <f t="shared" si="1075"/>
        <v>Kampina &amp; Oisterwijkse Vennen_L4030</v>
      </c>
      <c r="L11733" s="36">
        <f>VLOOKUP(D11733,DATA!A:F,5,FALSE)</f>
        <v>1.0986712608830001E-2</v>
      </c>
      <c r="M11733" s="37">
        <f>VLOOKUP(D11733,DATA!A:F,6,FALSE)</f>
        <v>982</v>
      </c>
      <c r="N11733" s="36">
        <f t="shared" si="1076"/>
        <v>51.134183485837852</v>
      </c>
      <c r="O11733" s="36">
        <f t="shared" si="1077"/>
        <v>51.137020466332324</v>
      </c>
      <c r="P11733" s="36">
        <f t="shared" si="1078"/>
        <v>2.8369804944716748E-3</v>
      </c>
      <c r="Q11733" s="36">
        <f t="shared" si="1079"/>
        <v>3.3261491258153489E-2</v>
      </c>
    </row>
    <row r="11734" spans="1:17" x14ac:dyDescent="0.3">
      <c r="A11734" s="29">
        <v>2873761</v>
      </c>
      <c r="B11734" s="1">
        <v>133</v>
      </c>
      <c r="C11734" s="1" t="s">
        <v>17</v>
      </c>
      <c r="D11734" s="1" t="s">
        <v>53</v>
      </c>
      <c r="E11734" s="1" t="s">
        <v>54</v>
      </c>
      <c r="F11734" s="47">
        <v>714</v>
      </c>
      <c r="G11734" s="34">
        <v>978.01</v>
      </c>
      <c r="H11734" s="1" t="s">
        <v>218</v>
      </c>
      <c r="I11734" s="34">
        <v>1.03946E-2</v>
      </c>
      <c r="J11734" s="34">
        <v>3750.7033999999999</v>
      </c>
      <c r="K11734" s="35" t="str">
        <f t="shared" si="1075"/>
        <v>Kampina &amp; Oisterwijkse Vennen_H4030</v>
      </c>
      <c r="L11734" s="36">
        <f>VLOOKUP(D11734,DATA!A:F,5,FALSE)</f>
        <v>1.0986712608830001E-2</v>
      </c>
      <c r="M11734" s="37">
        <f>VLOOKUP(D11734,DATA!A:F,6,FALSE)</f>
        <v>982</v>
      </c>
      <c r="N11734" s="36">
        <f t="shared" si="1076"/>
        <v>48.904250885013639</v>
      </c>
      <c r="O11734" s="36">
        <f t="shared" si="1077"/>
        <v>48.907104579463152</v>
      </c>
      <c r="P11734" s="36">
        <f t="shared" si="1078"/>
        <v>2.8536944495130001E-3</v>
      </c>
      <c r="Q11734" s="36">
        <f t="shared" si="1079"/>
        <v>0.10703361474349536</v>
      </c>
    </row>
    <row r="11735" spans="1:17" x14ac:dyDescent="0.3">
      <c r="A11735" s="29">
        <v>2873761</v>
      </c>
      <c r="B11735" s="1">
        <v>133</v>
      </c>
      <c r="C11735" s="1" t="s">
        <v>17</v>
      </c>
      <c r="D11735" s="1" t="s">
        <v>89</v>
      </c>
      <c r="E11735" s="1" t="s">
        <v>54</v>
      </c>
      <c r="F11735" s="47">
        <v>714</v>
      </c>
      <c r="G11735" s="34">
        <v>978.01</v>
      </c>
      <c r="H11735" s="1" t="s">
        <v>218</v>
      </c>
      <c r="I11735" s="34">
        <v>1.03946E-2</v>
      </c>
      <c r="J11735" s="34">
        <v>2499.8445000000002</v>
      </c>
      <c r="K11735" s="35" t="str">
        <f t="shared" si="1075"/>
        <v>Kampina &amp; Oisterwijkse Vennen_L4030</v>
      </c>
      <c r="L11735" s="36">
        <f>VLOOKUP(D11735,DATA!A:F,5,FALSE)</f>
        <v>1.0986712608830001E-2</v>
      </c>
      <c r="M11735" s="37">
        <f>VLOOKUP(D11735,DATA!A:F,6,FALSE)</f>
        <v>982</v>
      </c>
      <c r="N11735" s="36">
        <f t="shared" si="1076"/>
        <v>48.904250885013639</v>
      </c>
      <c r="O11735" s="36">
        <f t="shared" si="1077"/>
        <v>48.907104579463152</v>
      </c>
      <c r="P11735" s="36">
        <f t="shared" si="1078"/>
        <v>2.8536944495130001E-3</v>
      </c>
      <c r="Q11735" s="36">
        <f t="shared" si="1079"/>
        <v>7.1337923742956014E-2</v>
      </c>
    </row>
    <row r="11736" spans="1:17" x14ac:dyDescent="0.3">
      <c r="A11736" s="29">
        <v>2873762</v>
      </c>
      <c r="B11736" s="1">
        <v>133</v>
      </c>
      <c r="C11736" s="1" t="s">
        <v>17</v>
      </c>
      <c r="D11736" s="1" t="s">
        <v>53</v>
      </c>
      <c r="E11736" s="1" t="s">
        <v>54</v>
      </c>
      <c r="F11736" s="47">
        <v>714</v>
      </c>
      <c r="G11736" s="34">
        <v>976.29</v>
      </c>
      <c r="H11736" s="1" t="s">
        <v>218</v>
      </c>
      <c r="I11736" s="34">
        <v>1.0532400000000001E-2</v>
      </c>
      <c r="J11736" s="34">
        <v>5155.5913</v>
      </c>
      <c r="K11736" s="35" t="str">
        <f t="shared" si="1075"/>
        <v>Kampina &amp; Oisterwijkse Vennen_H4030</v>
      </c>
      <c r="L11736" s="36">
        <f>VLOOKUP(D11736,DATA!A:F,5,FALSE)</f>
        <v>1.0986712608830001E-2</v>
      </c>
      <c r="M11736" s="37">
        <f>VLOOKUP(D11736,DATA!A:F,6,FALSE)</f>
        <v>982</v>
      </c>
      <c r="N11736" s="36">
        <f t="shared" si="1076"/>
        <v>48.432160936520006</v>
      </c>
      <c r="O11736" s="36">
        <f t="shared" si="1077"/>
        <v>48.435051008608639</v>
      </c>
      <c r="P11736" s="36">
        <f t="shared" si="1078"/>
        <v>2.8900720886326781E-3</v>
      </c>
      <c r="Q11736" s="36">
        <f t="shared" si="1079"/>
        <v>0.14900030516527463</v>
      </c>
    </row>
    <row r="11737" spans="1:17" x14ac:dyDescent="0.3">
      <c r="A11737" s="29">
        <v>2873762</v>
      </c>
      <c r="B11737" s="1">
        <v>133</v>
      </c>
      <c r="C11737" s="1" t="s">
        <v>17</v>
      </c>
      <c r="D11737" s="1" t="s">
        <v>89</v>
      </c>
      <c r="E11737" s="1" t="s">
        <v>54</v>
      </c>
      <c r="F11737" s="47">
        <v>714</v>
      </c>
      <c r="G11737" s="34">
        <v>976.29</v>
      </c>
      <c r="H11737" s="1" t="s">
        <v>218</v>
      </c>
      <c r="I11737" s="34">
        <v>1.0532400000000001E-2</v>
      </c>
      <c r="J11737" s="34">
        <v>2270.4531000000002</v>
      </c>
      <c r="K11737" s="35" t="str">
        <f t="shared" si="1075"/>
        <v>Kampina &amp; Oisterwijkse Vennen_L4030</v>
      </c>
      <c r="L11737" s="36">
        <f>VLOOKUP(D11737,DATA!A:F,5,FALSE)</f>
        <v>1.0986712608830001E-2</v>
      </c>
      <c r="M11737" s="37">
        <f>VLOOKUP(D11737,DATA!A:F,6,FALSE)</f>
        <v>982</v>
      </c>
      <c r="N11737" s="36">
        <f t="shared" si="1076"/>
        <v>48.432160936520006</v>
      </c>
      <c r="O11737" s="36">
        <f t="shared" si="1077"/>
        <v>48.435051008608639</v>
      </c>
      <c r="P11737" s="36">
        <f t="shared" si="1078"/>
        <v>2.8900720886326781E-3</v>
      </c>
      <c r="Q11737" s="36">
        <f t="shared" si="1079"/>
        <v>6.5617731328595386E-2</v>
      </c>
    </row>
    <row r="11738" spans="1:17" x14ac:dyDescent="0.3">
      <c r="A11738" s="29">
        <v>2873763</v>
      </c>
      <c r="B11738" s="1">
        <v>133</v>
      </c>
      <c r="C11738" s="1" t="s">
        <v>17</v>
      </c>
      <c r="D11738" s="1" t="s">
        <v>41</v>
      </c>
      <c r="E11738" s="1" t="s">
        <v>42</v>
      </c>
      <c r="F11738" s="47">
        <v>1071</v>
      </c>
      <c r="G11738" s="34">
        <v>1294.8</v>
      </c>
      <c r="H11738" s="1" t="s">
        <v>218</v>
      </c>
      <c r="I11738" s="34">
        <v>1.42919E-2</v>
      </c>
      <c r="J11738" s="34">
        <v>1270.23609477114</v>
      </c>
      <c r="K11738" s="35" t="str">
        <f t="shared" si="1075"/>
        <v>Kampina &amp; Oisterwijkse Vennen_H4010A</v>
      </c>
      <c r="L11738" s="36">
        <f>VLOOKUP(D11738,DATA!A:F,5,FALSE)</f>
        <v>1.3726988247862192E-2</v>
      </c>
      <c r="M11738" s="37">
        <f>VLOOKUP(D11738,DATA!A:F,6,FALSE)</f>
        <v>1285.5</v>
      </c>
      <c r="N11738" s="36">
        <f t="shared" si="1076"/>
        <v>53.187197376007894</v>
      </c>
      <c r="O11738" s="36">
        <f t="shared" si="1077"/>
        <v>53.192082035141155</v>
      </c>
      <c r="P11738" s="36">
        <f t="shared" si="1078"/>
        <v>4.8846591332605271E-3</v>
      </c>
      <c r="Q11738" s="36">
        <f t="shared" si="1079"/>
        <v>6.204670341721033E-2</v>
      </c>
    </row>
    <row r="11739" spans="1:17" x14ac:dyDescent="0.3">
      <c r="A11739" s="29">
        <v>2873763</v>
      </c>
      <c r="B11739" s="1">
        <v>133</v>
      </c>
      <c r="C11739" s="1" t="s">
        <v>17</v>
      </c>
      <c r="D11739" s="1" t="s">
        <v>53</v>
      </c>
      <c r="E11739" s="1" t="s">
        <v>54</v>
      </c>
      <c r="F11739" s="47">
        <v>714</v>
      </c>
      <c r="G11739" s="34">
        <v>1294.8</v>
      </c>
      <c r="H11739" s="1" t="s">
        <v>218</v>
      </c>
      <c r="I11739" s="34">
        <v>1.42919E-2</v>
      </c>
      <c r="J11739" s="34">
        <v>200.88225</v>
      </c>
      <c r="K11739" s="35" t="str">
        <f t="shared" si="1075"/>
        <v>Kampina &amp; Oisterwijkse Vennen_H4030</v>
      </c>
      <c r="L11739" s="36">
        <f>VLOOKUP(D11739,DATA!A:F,5,FALSE)</f>
        <v>1.0986712608830001E-2</v>
      </c>
      <c r="M11739" s="37">
        <f>VLOOKUP(D11739,DATA!A:F,6,FALSE)</f>
        <v>982</v>
      </c>
      <c r="N11739" s="36">
        <f t="shared" si="1076"/>
        <v>96.883032130723223</v>
      </c>
      <c r="O11739" s="36">
        <f t="shared" si="1077"/>
        <v>96.883506269865975</v>
      </c>
      <c r="P11739" s="36">
        <f t="shared" si="1078"/>
        <v>4.7413914275296065E-4</v>
      </c>
      <c r="Q11739" s="36">
        <f t="shared" si="1079"/>
        <v>9.5246137809285925E-4</v>
      </c>
    </row>
    <row r="11740" spans="1:17" x14ac:dyDescent="0.3">
      <c r="A11740" s="29">
        <v>2873763</v>
      </c>
      <c r="B11740" s="1">
        <v>133</v>
      </c>
      <c r="C11740" s="1" t="s">
        <v>17</v>
      </c>
      <c r="D11740" s="1" t="s">
        <v>43</v>
      </c>
      <c r="E11740" s="1" t="s">
        <v>44</v>
      </c>
      <c r="F11740" s="47">
        <v>1071</v>
      </c>
      <c r="G11740" s="34">
        <v>1294.8</v>
      </c>
      <c r="H11740" s="1" t="s">
        <v>218</v>
      </c>
      <c r="I11740" s="34">
        <v>1.42919E-2</v>
      </c>
      <c r="J11740" s="34">
        <v>1269.1867500000001</v>
      </c>
      <c r="K11740" s="35" t="str">
        <f t="shared" si="1075"/>
        <v>Kampina &amp; Oisterwijkse Vennen_H7150</v>
      </c>
      <c r="L11740" s="36">
        <f>VLOOKUP(D11740,DATA!A:F,5,FALSE)</f>
        <v>1.3726988247862192E-2</v>
      </c>
      <c r="M11740" s="37">
        <f>VLOOKUP(D11740,DATA!A:F,6,FALSE)</f>
        <v>1285.5</v>
      </c>
      <c r="N11740" s="36">
        <f t="shared" si="1076"/>
        <v>53.187197376007894</v>
      </c>
      <c r="O11740" s="36">
        <f t="shared" si="1077"/>
        <v>53.192082035141155</v>
      </c>
      <c r="P11740" s="36">
        <f t="shared" si="1078"/>
        <v>4.8846591332605271E-3</v>
      </c>
      <c r="Q11740" s="36">
        <f t="shared" si="1079"/>
        <v>6.1995446502007459E-2</v>
      </c>
    </row>
    <row r="11741" spans="1:17" x14ac:dyDescent="0.3">
      <c r="A11741" s="29">
        <v>2873763</v>
      </c>
      <c r="B11741" s="1">
        <v>133</v>
      </c>
      <c r="C11741" s="1" t="s">
        <v>17</v>
      </c>
      <c r="D11741" s="1" t="s">
        <v>86</v>
      </c>
      <c r="E11741" s="1" t="s">
        <v>44</v>
      </c>
      <c r="F11741" s="47">
        <v>1071</v>
      </c>
      <c r="G11741" s="34">
        <v>1294.8</v>
      </c>
      <c r="H11741" s="1" t="s">
        <v>218</v>
      </c>
      <c r="I11741" s="34">
        <v>1.42919E-2</v>
      </c>
      <c r="J11741" s="34">
        <v>78.801490000000001</v>
      </c>
      <c r="K11741" s="35" t="str">
        <f t="shared" si="1075"/>
        <v>Kampina &amp; Oisterwijkse Vennen_ZGH7150</v>
      </c>
      <c r="L11741" s="36">
        <f>VLOOKUP(D11741,DATA!A:F,5,FALSE)</f>
        <v>1.3726988247862192E-2</v>
      </c>
      <c r="M11741" s="37">
        <f>VLOOKUP(D11741,DATA!A:F,6,FALSE)</f>
        <v>1285.5</v>
      </c>
      <c r="N11741" s="36">
        <f t="shared" si="1076"/>
        <v>53.187197376007894</v>
      </c>
      <c r="O11741" s="36">
        <f t="shared" si="1077"/>
        <v>53.192082035141155</v>
      </c>
      <c r="P11741" s="36">
        <f t="shared" si="1078"/>
        <v>4.8846591332605271E-3</v>
      </c>
      <c r="Q11741" s="36">
        <f t="shared" si="1079"/>
        <v>3.849184178430381E-3</v>
      </c>
    </row>
    <row r="11742" spans="1:17" x14ac:dyDescent="0.3">
      <c r="A11742" s="29">
        <v>2873763</v>
      </c>
      <c r="B11742" s="1">
        <v>133</v>
      </c>
      <c r="C11742" s="1" t="s">
        <v>17</v>
      </c>
      <c r="D11742" s="1" t="s">
        <v>51</v>
      </c>
      <c r="E11742" s="1" t="s">
        <v>52</v>
      </c>
      <c r="F11742" s="47">
        <v>1000</v>
      </c>
      <c r="G11742" s="34">
        <v>1294.8</v>
      </c>
      <c r="H11742" s="1" t="s">
        <v>218</v>
      </c>
      <c r="I11742" s="34">
        <v>1.42919E-2</v>
      </c>
      <c r="J11742" s="34">
        <v>209.98894999999999</v>
      </c>
      <c r="K11742" s="35" t="str">
        <f t="shared" si="1075"/>
        <v>Kampina &amp; Oisterwijkse Vennen_Lg09</v>
      </c>
      <c r="L11742" s="36">
        <f>VLOOKUP(D11742,DATA!A:F,5,FALSE)</f>
        <v>8.4126827976184013E-3</v>
      </c>
      <c r="M11742" s="37">
        <f>VLOOKUP(D11742,DATA!A:F,6,FALSE)</f>
        <v>1350</v>
      </c>
      <c r="N11742" s="36">
        <f t="shared" si="1076"/>
        <v>38.594726042416568</v>
      </c>
      <c r="O11742" s="36">
        <f t="shared" si="1077"/>
        <v>38.597575512315856</v>
      </c>
      <c r="P11742" s="36">
        <f t="shared" si="1078"/>
        <v>2.8494698992886924E-3</v>
      </c>
      <c r="Q11742" s="36">
        <f t="shared" si="1079"/>
        <v>5.9835719220823827E-3</v>
      </c>
    </row>
    <row r="11743" spans="1:17" x14ac:dyDescent="0.3">
      <c r="A11743" s="29">
        <v>2873763</v>
      </c>
      <c r="B11743" s="1">
        <v>133</v>
      </c>
      <c r="C11743" s="1" t="s">
        <v>17</v>
      </c>
      <c r="D11743" s="1" t="s">
        <v>89</v>
      </c>
      <c r="E11743" s="1" t="s">
        <v>54</v>
      </c>
      <c r="F11743" s="47">
        <v>714</v>
      </c>
      <c r="G11743" s="34">
        <v>1294.8</v>
      </c>
      <c r="H11743" s="1" t="s">
        <v>218</v>
      </c>
      <c r="I11743" s="34">
        <v>1.42919E-2</v>
      </c>
      <c r="J11743" s="34">
        <v>706.16454999999996</v>
      </c>
      <c r="K11743" s="35" t="str">
        <f t="shared" si="1075"/>
        <v>Kampina &amp; Oisterwijkse Vennen_L4030</v>
      </c>
      <c r="L11743" s="36">
        <f>VLOOKUP(D11743,DATA!A:F,5,FALSE)</f>
        <v>1.0986712608830001E-2</v>
      </c>
      <c r="M11743" s="37">
        <f>VLOOKUP(D11743,DATA!A:F,6,FALSE)</f>
        <v>982</v>
      </c>
      <c r="N11743" s="36">
        <f t="shared" si="1076"/>
        <v>96.883032130723223</v>
      </c>
      <c r="O11743" s="36">
        <f t="shared" si="1077"/>
        <v>96.883506269865975</v>
      </c>
      <c r="P11743" s="36">
        <f t="shared" si="1078"/>
        <v>4.7413914275296065E-4</v>
      </c>
      <c r="Q11743" s="36">
        <f t="shared" si="1079"/>
        <v>3.3482025437953024E-3</v>
      </c>
    </row>
    <row r="11744" spans="1:17" x14ac:dyDescent="0.3">
      <c r="A11744" s="29">
        <v>2873769</v>
      </c>
      <c r="B11744" s="1">
        <v>133</v>
      </c>
      <c r="C11744" s="1" t="s">
        <v>17</v>
      </c>
      <c r="D11744" s="1" t="s">
        <v>41</v>
      </c>
      <c r="E11744" s="1" t="s">
        <v>42</v>
      </c>
      <c r="F11744" s="47">
        <v>1071</v>
      </c>
      <c r="G11744" s="34">
        <v>1768.41</v>
      </c>
      <c r="H11744" s="1" t="s">
        <v>218</v>
      </c>
      <c r="I11744" s="34">
        <v>2.3917999999999998E-2</v>
      </c>
      <c r="J11744" s="34">
        <v>59.796097000000003</v>
      </c>
      <c r="K11744" s="35" t="str">
        <f t="shared" si="1075"/>
        <v>Kampina &amp; Oisterwijkse Vennen_H4010A</v>
      </c>
      <c r="L11744" s="36">
        <f>VLOOKUP(D11744,DATA!A:F,5,FALSE)</f>
        <v>1.3726988247862192E-2</v>
      </c>
      <c r="M11744" s="37">
        <f>VLOOKUP(D11744,DATA!A:F,6,FALSE)</f>
        <v>1285.5</v>
      </c>
      <c r="N11744" s="36">
        <f t="shared" si="1076"/>
        <v>99.868012816053579</v>
      </c>
      <c r="O11744" s="36">
        <f t="shared" si="1077"/>
        <v>99.868056086083016</v>
      </c>
      <c r="P11744" s="36">
        <f t="shared" si="1078"/>
        <v>4.3270029436826007E-5</v>
      </c>
      <c r="Q11744" s="36">
        <f t="shared" si="1079"/>
        <v>2.5873788773973032E-5</v>
      </c>
    </row>
    <row r="11745" spans="1:17" x14ac:dyDescent="0.3">
      <c r="A11745" s="29">
        <v>2873769</v>
      </c>
      <c r="B11745" s="1">
        <v>133</v>
      </c>
      <c r="C11745" s="1" t="s">
        <v>17</v>
      </c>
      <c r="D11745" s="1" t="s">
        <v>89</v>
      </c>
      <c r="E11745" s="1" t="s">
        <v>54</v>
      </c>
      <c r="F11745" s="47">
        <v>714</v>
      </c>
      <c r="G11745" s="34">
        <v>1768.41</v>
      </c>
      <c r="H11745" s="1" t="s">
        <v>218</v>
      </c>
      <c r="I11745" s="34">
        <v>2.3917999999999998E-2</v>
      </c>
      <c r="J11745" s="34">
        <v>56.159492</v>
      </c>
      <c r="K11745" s="35" t="str">
        <f t="shared" si="1075"/>
        <v>Kampina &amp; Oisterwijkse Vennen_L4030</v>
      </c>
      <c r="L11745" s="36">
        <f>VLOOKUP(D11745,DATA!A:F,5,FALSE)</f>
        <v>1.0986712608830001E-2</v>
      </c>
      <c r="M11745" s="37">
        <f>VLOOKUP(D11745,DATA!A:F,6,FALSE)</f>
        <v>982</v>
      </c>
      <c r="N11745" s="36">
        <f t="shared" si="1076"/>
        <v>99.982315510751846</v>
      </c>
      <c r="O11745" s="36">
        <f t="shared" si="1077"/>
        <v>99.982320156453298</v>
      </c>
      <c r="P11745" s="36">
        <f t="shared" si="1078"/>
        <v>4.645701451977402E-6</v>
      </c>
      <c r="Q11745" s="36">
        <f t="shared" si="1079"/>
        <v>2.609002335267133E-6</v>
      </c>
    </row>
    <row r="11746" spans="1:17" x14ac:dyDescent="0.3">
      <c r="A11746" s="29">
        <v>2873771</v>
      </c>
      <c r="B11746" s="1">
        <v>133</v>
      </c>
      <c r="C11746" s="1" t="s">
        <v>17</v>
      </c>
      <c r="D11746" s="1" t="s">
        <v>53</v>
      </c>
      <c r="E11746" s="1" t="s">
        <v>54</v>
      </c>
      <c r="F11746" s="47">
        <v>714</v>
      </c>
      <c r="G11746" s="34">
        <v>1724.01</v>
      </c>
      <c r="H11746" s="1" t="s">
        <v>218</v>
      </c>
      <c r="I11746" s="34">
        <v>2.3965E-2</v>
      </c>
      <c r="J11746" s="34">
        <v>151.97423000000001</v>
      </c>
      <c r="K11746" s="35" t="str">
        <f t="shared" si="1075"/>
        <v>Kampina &amp; Oisterwijkse Vennen_H4030</v>
      </c>
      <c r="L11746" s="36">
        <f>VLOOKUP(D11746,DATA!A:F,5,FALSE)</f>
        <v>1.0986712608830001E-2</v>
      </c>
      <c r="M11746" s="37">
        <f>VLOOKUP(D11746,DATA!A:F,6,FALSE)</f>
        <v>982</v>
      </c>
      <c r="N11746" s="36">
        <f t="shared" si="1076"/>
        <v>99.971199671384838</v>
      </c>
      <c r="O11746" s="36">
        <f t="shared" si="1077"/>
        <v>99.971207251231235</v>
      </c>
      <c r="P11746" s="36">
        <f t="shared" si="1078"/>
        <v>7.5798463967657881E-6</v>
      </c>
      <c r="Q11746" s="36">
        <f t="shared" si="1079"/>
        <v>1.1519413196667551E-5</v>
      </c>
    </row>
    <row r="11747" spans="1:17" x14ac:dyDescent="0.3">
      <c r="A11747" s="29">
        <v>2873772</v>
      </c>
      <c r="B11747" s="1">
        <v>133</v>
      </c>
      <c r="C11747" s="1" t="s">
        <v>17</v>
      </c>
      <c r="D11747" s="1" t="s">
        <v>41</v>
      </c>
      <c r="E11747" s="1" t="s">
        <v>42</v>
      </c>
      <c r="F11747" s="47">
        <v>1071</v>
      </c>
      <c r="G11747" s="34">
        <v>1555.76</v>
      </c>
      <c r="H11747" s="1" t="s">
        <v>218</v>
      </c>
      <c r="I11747" s="34">
        <v>2.1638999999999999E-2</v>
      </c>
      <c r="J11747" s="34">
        <v>618.76700000000005</v>
      </c>
      <c r="K11747" s="35" t="str">
        <f t="shared" si="1075"/>
        <v>Kampina &amp; Oisterwijkse Vennen_H4010A</v>
      </c>
      <c r="L11747" s="36">
        <f>VLOOKUP(D11747,DATA!A:F,5,FALSE)</f>
        <v>1.3726988247862192E-2</v>
      </c>
      <c r="M11747" s="37">
        <f>VLOOKUP(D11747,DATA!A:F,6,FALSE)</f>
        <v>1285.5</v>
      </c>
      <c r="N11747" s="36">
        <f t="shared" si="1076"/>
        <v>97.610394837401216</v>
      </c>
      <c r="O11747" s="36">
        <f t="shared" si="1077"/>
        <v>97.611087582160394</v>
      </c>
      <c r="P11747" s="36">
        <f t="shared" si="1078"/>
        <v>6.927447591777991E-4</v>
      </c>
      <c r="Q11747" s="36">
        <f t="shared" si="1079"/>
        <v>4.2864759640216929E-3</v>
      </c>
    </row>
    <row r="11748" spans="1:17" x14ac:dyDescent="0.3">
      <c r="A11748" s="29">
        <v>2873772</v>
      </c>
      <c r="B11748" s="1">
        <v>133</v>
      </c>
      <c r="C11748" s="1" t="s">
        <v>17</v>
      </c>
      <c r="D11748" s="1" t="s">
        <v>94</v>
      </c>
      <c r="E11748" s="1" t="s">
        <v>42</v>
      </c>
      <c r="F11748" s="47">
        <v>1071</v>
      </c>
      <c r="G11748" s="34">
        <v>1555.76</v>
      </c>
      <c r="H11748" s="1" t="s">
        <v>218</v>
      </c>
      <c r="I11748" s="34">
        <v>2.1638999999999999E-2</v>
      </c>
      <c r="J11748" s="34">
        <v>6467.6484</v>
      </c>
      <c r="K11748" s="35" t="str">
        <f t="shared" si="1075"/>
        <v>Kampina &amp; Oisterwijkse Vennen_L4010A</v>
      </c>
      <c r="L11748" s="36">
        <f>VLOOKUP(D11748,DATA!A:F,5,FALSE)</f>
        <v>1.3726988247862192E-2</v>
      </c>
      <c r="M11748" s="37">
        <f>VLOOKUP(D11748,DATA!A:F,6,FALSE)</f>
        <v>1285.5</v>
      </c>
      <c r="N11748" s="36">
        <f t="shared" si="1076"/>
        <v>97.610394837401216</v>
      </c>
      <c r="O11748" s="36">
        <f t="shared" si="1077"/>
        <v>97.611087582160394</v>
      </c>
      <c r="P11748" s="36">
        <f t="shared" si="1078"/>
        <v>6.927447591777991E-4</v>
      </c>
      <c r="Q11748" s="36">
        <f t="shared" si="1079"/>
        <v>4.4804295333046779E-2</v>
      </c>
    </row>
    <row r="11749" spans="1:17" x14ac:dyDescent="0.3">
      <c r="A11749" s="29">
        <v>2873773</v>
      </c>
      <c r="B11749" s="1">
        <v>133</v>
      </c>
      <c r="C11749" s="1" t="s">
        <v>17</v>
      </c>
      <c r="D11749" s="1" t="s">
        <v>41</v>
      </c>
      <c r="E11749" s="1" t="s">
        <v>42</v>
      </c>
      <c r="F11749" s="47">
        <v>1071</v>
      </c>
      <c r="G11749" s="34">
        <v>1343.71</v>
      </c>
      <c r="H11749" s="1" t="s">
        <v>218</v>
      </c>
      <c r="I11749" s="34">
        <v>1.7363699999999999E-2</v>
      </c>
      <c r="J11749" s="34">
        <v>802.05070000000001</v>
      </c>
      <c r="K11749" s="35" t="str">
        <f t="shared" si="1075"/>
        <v>Kampina &amp; Oisterwijkse Vennen_H4010A</v>
      </c>
      <c r="L11749" s="36">
        <f>VLOOKUP(D11749,DATA!A:F,5,FALSE)</f>
        <v>1.3726988247862192E-2</v>
      </c>
      <c r="M11749" s="37">
        <f>VLOOKUP(D11749,DATA!A:F,6,FALSE)</f>
        <v>1285.5</v>
      </c>
      <c r="N11749" s="36">
        <f t="shared" si="1076"/>
        <v>68.977079925993266</v>
      </c>
      <c r="O11749" s="36">
        <f t="shared" si="1077"/>
        <v>68.982180104408258</v>
      </c>
      <c r="P11749" s="36">
        <f t="shared" si="1078"/>
        <v>5.1001784149917739E-3</v>
      </c>
      <c r="Q11749" s="36">
        <f t="shared" si="1079"/>
        <v>4.0906016678690434E-2</v>
      </c>
    </row>
    <row r="11750" spans="1:17" x14ac:dyDescent="0.3">
      <c r="A11750" s="30">
        <v>2875267</v>
      </c>
      <c r="B11750" s="14">
        <v>133</v>
      </c>
      <c r="C11750" s="14" t="s">
        <v>17</v>
      </c>
      <c r="D11750" s="14" t="s">
        <v>55</v>
      </c>
      <c r="E11750" s="14" t="s">
        <v>56</v>
      </c>
      <c r="F11750" s="48">
        <v>500</v>
      </c>
      <c r="G11750" s="38">
        <v>1427.3</v>
      </c>
      <c r="H11750" s="14" t="s">
        <v>218</v>
      </c>
      <c r="I11750" s="38">
        <v>9.1882000000000005E-3</v>
      </c>
      <c r="J11750" s="38">
        <v>526.03340000000003</v>
      </c>
      <c r="K11750" s="39" t="str">
        <f t="shared" si="1075"/>
        <v>Kampina &amp; Oisterwijkse Vennen_H3130</v>
      </c>
      <c r="L11750" s="40">
        <f>VLOOKUP(D11750,DATA!A:F,5,FALSE)</f>
        <v>0</v>
      </c>
      <c r="M11750" s="41">
        <f>VLOOKUP(D11750,DATA!A:F,6,FALSE)</f>
        <v>3.5</v>
      </c>
      <c r="N11750" s="40">
        <f t="shared" si="1076"/>
        <v>50</v>
      </c>
      <c r="O11750" s="40">
        <f t="shared" si="1077"/>
        <v>50</v>
      </c>
      <c r="P11750" s="40">
        <f t="shared" ref="P11750:P11752" si="1080">J11750/10000*I11750</f>
        <v>4.8333000858800007E-4</v>
      </c>
      <c r="Q11750" s="40">
        <f t="shared" ref="Q11750:Q11752" si="1081">IF(AND(H11750&lt;&gt;"below",I11750&gt;=0.005),M11750*P11750,0)</f>
        <v>1.6916550300580002E-3</v>
      </c>
    </row>
    <row r="11751" spans="1:17" x14ac:dyDescent="0.3">
      <c r="A11751" s="30">
        <v>2875268</v>
      </c>
      <c r="B11751" s="14">
        <v>133</v>
      </c>
      <c r="C11751" s="14" t="s">
        <v>17</v>
      </c>
      <c r="D11751" s="14" t="s">
        <v>55</v>
      </c>
      <c r="E11751" s="14" t="s">
        <v>56</v>
      </c>
      <c r="F11751" s="48">
        <v>500</v>
      </c>
      <c r="G11751" s="38">
        <v>1534.75</v>
      </c>
      <c r="H11751" s="14" t="s">
        <v>218</v>
      </c>
      <c r="I11751" s="38">
        <v>1.05603E-2</v>
      </c>
      <c r="J11751" s="38">
        <v>6765.2803000000004</v>
      </c>
      <c r="K11751" s="39" t="str">
        <f t="shared" si="1075"/>
        <v>Kampina &amp; Oisterwijkse Vennen_H3130</v>
      </c>
      <c r="L11751" s="40">
        <f>VLOOKUP(D11751,DATA!A:F,5,FALSE)</f>
        <v>0</v>
      </c>
      <c r="M11751" s="41">
        <f>VLOOKUP(D11751,DATA!A:F,6,FALSE)</f>
        <v>3.5</v>
      </c>
      <c r="N11751" s="40">
        <f t="shared" si="1076"/>
        <v>50</v>
      </c>
      <c r="O11751" s="40">
        <f t="shared" si="1077"/>
        <v>50</v>
      </c>
      <c r="P11751" s="40">
        <f t="shared" si="1080"/>
        <v>7.1443389552090005E-3</v>
      </c>
      <c r="Q11751" s="40">
        <f t="shared" si="1081"/>
        <v>2.5005186343231501E-2</v>
      </c>
    </row>
    <row r="11752" spans="1:17" x14ac:dyDescent="0.3">
      <c r="A11752" s="30">
        <v>2875269</v>
      </c>
      <c r="B11752" s="14">
        <v>133</v>
      </c>
      <c r="C11752" s="14" t="s">
        <v>17</v>
      </c>
      <c r="D11752" s="14" t="s">
        <v>55</v>
      </c>
      <c r="E11752" s="14" t="s">
        <v>56</v>
      </c>
      <c r="F11752" s="48">
        <v>500</v>
      </c>
      <c r="G11752" s="38">
        <v>1476.04</v>
      </c>
      <c r="H11752" s="14" t="s">
        <v>218</v>
      </c>
      <c r="I11752" s="38">
        <v>1.0326200000000001E-2</v>
      </c>
      <c r="J11752" s="38">
        <v>2989.3777</v>
      </c>
      <c r="K11752" s="39" t="str">
        <f t="shared" si="1075"/>
        <v>Kampina &amp; Oisterwijkse Vennen_H3130</v>
      </c>
      <c r="L11752" s="40">
        <f>VLOOKUP(D11752,DATA!A:F,5,FALSE)</f>
        <v>0</v>
      </c>
      <c r="M11752" s="41">
        <f>VLOOKUP(D11752,DATA!A:F,6,FALSE)</f>
        <v>3.5</v>
      </c>
      <c r="N11752" s="40">
        <f t="shared" si="1076"/>
        <v>50</v>
      </c>
      <c r="O11752" s="40">
        <f t="shared" si="1077"/>
        <v>50</v>
      </c>
      <c r="P11752" s="40">
        <f t="shared" si="1080"/>
        <v>3.0868912005740001E-3</v>
      </c>
      <c r="Q11752" s="40">
        <f t="shared" si="1081"/>
        <v>1.0804119202009001E-2</v>
      </c>
    </row>
    <row r="11753" spans="1:17" x14ac:dyDescent="0.3">
      <c r="A11753" s="29">
        <v>2875272</v>
      </c>
      <c r="B11753" s="1">
        <v>133</v>
      </c>
      <c r="C11753" s="1" t="s">
        <v>17</v>
      </c>
      <c r="D11753" s="1" t="s">
        <v>67</v>
      </c>
      <c r="E11753" s="1" t="s">
        <v>58</v>
      </c>
      <c r="F11753" s="47">
        <v>714</v>
      </c>
      <c r="G11753" s="34">
        <v>1708.13</v>
      </c>
      <c r="H11753" s="1" t="s">
        <v>218</v>
      </c>
      <c r="I11753" s="34">
        <v>1.4012E-2</v>
      </c>
      <c r="J11753" s="34">
        <v>1392.377</v>
      </c>
      <c r="K11753" s="35" t="str">
        <f t="shared" si="1075"/>
        <v>Kampina &amp; Oisterwijkse Vennen_ZGH3160</v>
      </c>
      <c r="L11753" s="36">
        <f>VLOOKUP(D11753,DATA!A:F,5,FALSE)</f>
        <v>1.0986712608830001E-2</v>
      </c>
      <c r="M11753" s="37">
        <f>VLOOKUP(D11753,DATA!A:F,6,FALSE)</f>
        <v>982</v>
      </c>
      <c r="N11753" s="36">
        <f t="shared" si="1076"/>
        <v>99.965711812824026</v>
      </c>
      <c r="O11753" s="36">
        <f t="shared" si="1077"/>
        <v>99.96571708913126</v>
      </c>
      <c r="P11753" s="36">
        <f t="shared" si="1078"/>
        <v>5.2763072346806439E-6</v>
      </c>
      <c r="Q11753" s="36">
        <f t="shared" si="1079"/>
        <v>7.3466088385029307E-5</v>
      </c>
    </row>
    <row r="11754" spans="1:17" x14ac:dyDescent="0.3">
      <c r="A11754" s="29">
        <v>2875273</v>
      </c>
      <c r="B11754" s="1">
        <v>133</v>
      </c>
      <c r="C11754" s="1" t="s">
        <v>17</v>
      </c>
      <c r="D11754" s="1" t="s">
        <v>67</v>
      </c>
      <c r="E11754" s="1" t="s">
        <v>58</v>
      </c>
      <c r="F11754" s="47">
        <v>714</v>
      </c>
      <c r="G11754" s="34">
        <v>1757.37</v>
      </c>
      <c r="H11754" s="1" t="s">
        <v>218</v>
      </c>
      <c r="I11754" s="34">
        <v>1.4774000000000001E-2</v>
      </c>
      <c r="J11754" s="34">
        <v>16.411888000000001</v>
      </c>
      <c r="K11754" s="35" t="str">
        <f t="shared" si="1075"/>
        <v>Kampina &amp; Oisterwijkse Vennen_ZGH3160</v>
      </c>
      <c r="L11754" s="36">
        <f>VLOOKUP(D11754,DATA!A:F,5,FALSE)</f>
        <v>1.0986712608830001E-2</v>
      </c>
      <c r="M11754" s="37">
        <f>VLOOKUP(D11754,DATA!A:F,6,FALSE)</f>
        <v>982</v>
      </c>
      <c r="N11754" s="36">
        <f t="shared" si="1076"/>
        <v>99.980035445145319</v>
      </c>
      <c r="O11754" s="36">
        <f t="shared" si="1077"/>
        <v>99.980038684836003</v>
      </c>
      <c r="P11754" s="36">
        <f t="shared" si="1078"/>
        <v>3.2396906846088314E-6</v>
      </c>
      <c r="Q11754" s="36">
        <f t="shared" si="1079"/>
        <v>5.316944067044347E-7</v>
      </c>
    </row>
    <row r="11755" spans="1:17" x14ac:dyDescent="0.3">
      <c r="A11755" s="29">
        <v>2875280</v>
      </c>
      <c r="B11755" s="1">
        <v>133</v>
      </c>
      <c r="C11755" s="1" t="s">
        <v>17</v>
      </c>
      <c r="D11755" s="1" t="s">
        <v>28</v>
      </c>
      <c r="E11755" s="1" t="s">
        <v>29</v>
      </c>
      <c r="F11755" s="47">
        <v>1786</v>
      </c>
      <c r="G11755" s="34">
        <v>1936.76</v>
      </c>
      <c r="H11755" s="1" t="s">
        <v>218</v>
      </c>
      <c r="I11755" s="34">
        <v>1.8513000000000002E-2</v>
      </c>
      <c r="J11755" s="34">
        <v>10000</v>
      </c>
      <c r="K11755" s="35" t="str">
        <f t="shared" si="1075"/>
        <v>Kampina &amp; Oisterwijkse Vennen_H91D0</v>
      </c>
      <c r="L11755" s="36">
        <f>VLOOKUP(D11755,DATA!A:F,5,FALSE)</f>
        <v>6.9280917156857415E-3</v>
      </c>
      <c r="M11755" s="37">
        <f>VLOOKUP(D11755,DATA!A:F,6,FALSE)</f>
        <v>2211</v>
      </c>
      <c r="N11755" s="36">
        <f t="shared" si="1076"/>
        <v>13.011301611544289</v>
      </c>
      <c r="O11755" s="36">
        <f t="shared" si="1077"/>
        <v>13.012753370820823</v>
      </c>
      <c r="P11755" s="36">
        <f t="shared" si="1078"/>
        <v>1.4517592765344034E-3</v>
      </c>
      <c r="Q11755" s="36">
        <f t="shared" si="1079"/>
        <v>0.14517592765344034</v>
      </c>
    </row>
    <row r="11756" spans="1:17" x14ac:dyDescent="0.3">
      <c r="A11756" s="29">
        <v>2875281</v>
      </c>
      <c r="B11756" s="1">
        <v>133</v>
      </c>
      <c r="C11756" s="1" t="s">
        <v>17</v>
      </c>
      <c r="D11756" s="1" t="s">
        <v>33</v>
      </c>
      <c r="E11756" s="1" t="s">
        <v>29</v>
      </c>
      <c r="F11756" s="47">
        <v>1786</v>
      </c>
      <c r="G11756" s="34">
        <v>1940.72</v>
      </c>
      <c r="H11756" s="1" t="s">
        <v>218</v>
      </c>
      <c r="I11756" s="34">
        <v>1.9633999999999999E-2</v>
      </c>
      <c r="J11756" s="34">
        <v>6969.0349999999999</v>
      </c>
      <c r="K11756" s="35" t="str">
        <f t="shared" si="1075"/>
        <v>Kampina &amp; Oisterwijkse Vennen_ZGH91D0</v>
      </c>
      <c r="L11756" s="36">
        <f>VLOOKUP(D11756,DATA!A:F,5,FALSE)</f>
        <v>6.9280917156857415E-3</v>
      </c>
      <c r="M11756" s="37">
        <f>VLOOKUP(D11756,DATA!A:F,6,FALSE)</f>
        <v>2211</v>
      </c>
      <c r="N11756" s="36">
        <f t="shared" si="1076"/>
        <v>13.324987210193191</v>
      </c>
      <c r="O11756" s="36">
        <f t="shared" si="1077"/>
        <v>13.326558313692924</v>
      </c>
      <c r="P11756" s="36">
        <f t="shared" si="1078"/>
        <v>1.5711034997334394E-3</v>
      </c>
      <c r="Q11756" s="36">
        <f t="shared" si="1079"/>
        <v>0.1094907527826483</v>
      </c>
    </row>
    <row r="11757" spans="1:17" x14ac:dyDescent="0.3">
      <c r="A11757" s="29">
        <v>2875282</v>
      </c>
      <c r="B11757" s="1">
        <v>133</v>
      </c>
      <c r="C11757" s="1" t="s">
        <v>17</v>
      </c>
      <c r="D11757" s="1" t="s">
        <v>33</v>
      </c>
      <c r="E11757" s="1" t="s">
        <v>29</v>
      </c>
      <c r="F11757" s="47">
        <v>1786</v>
      </c>
      <c r="G11757" s="34">
        <v>1794.63</v>
      </c>
      <c r="H11757" s="1" t="s">
        <v>218</v>
      </c>
      <c r="I11757" s="34">
        <v>1.7927999999999999E-2</v>
      </c>
      <c r="J11757" s="34">
        <v>2082.7541999999999</v>
      </c>
      <c r="K11757" s="35" t="str">
        <f t="shared" si="1075"/>
        <v>Kampina &amp; Oisterwijkse Vennen_ZGH91D0</v>
      </c>
      <c r="L11757" s="36">
        <f>VLOOKUP(D11757,DATA!A:F,5,FALSE)</f>
        <v>6.9280917156857415E-3</v>
      </c>
      <c r="M11757" s="37">
        <f>VLOOKUP(D11757,DATA!A:F,6,FALSE)</f>
        <v>2211</v>
      </c>
      <c r="N11757" s="36">
        <f t="shared" si="1076"/>
        <v>5.2917628397082472</v>
      </c>
      <c r="O11757" s="36">
        <f t="shared" si="1077"/>
        <v>5.292385366022569</v>
      </c>
      <c r="P11757" s="36">
        <f t="shared" si="1078"/>
        <v>6.2252631432180294E-4</v>
      </c>
      <c r="Q11757" s="36">
        <f t="shared" si="1079"/>
        <v>1.2965692957642551E-2</v>
      </c>
    </row>
    <row r="11758" spans="1:17" x14ac:dyDescent="0.3">
      <c r="A11758" s="29">
        <v>2875282</v>
      </c>
      <c r="B11758" s="1">
        <v>133</v>
      </c>
      <c r="C11758" s="1" t="s">
        <v>17</v>
      </c>
      <c r="D11758" s="1" t="s">
        <v>89</v>
      </c>
      <c r="E11758" s="1" t="s">
        <v>54</v>
      </c>
      <c r="F11758" s="47">
        <v>714</v>
      </c>
      <c r="G11758" s="34">
        <v>1794.63</v>
      </c>
      <c r="H11758" s="1" t="s">
        <v>218</v>
      </c>
      <c r="I11758" s="34">
        <v>1.7927999999999999E-2</v>
      </c>
      <c r="J11758" s="34">
        <v>72.328530000000001</v>
      </c>
      <c r="K11758" s="35" t="str">
        <f t="shared" si="1075"/>
        <v>Kampina &amp; Oisterwijkse Vennen_L4030</v>
      </c>
      <c r="L11758" s="36">
        <f>VLOOKUP(D11758,DATA!A:F,5,FALSE)</f>
        <v>1.0986712608830001E-2</v>
      </c>
      <c r="M11758" s="37">
        <f>VLOOKUP(D11758,DATA!A:F,6,FALSE)</f>
        <v>982</v>
      </c>
      <c r="N11758" s="36">
        <f t="shared" si="1076"/>
        <v>99.986741211693484</v>
      </c>
      <c r="O11758" s="36">
        <f t="shared" si="1077"/>
        <v>99.986743822670817</v>
      </c>
      <c r="P11758" s="36">
        <f t="shared" si="1078"/>
        <v>2.6109773330063035E-6</v>
      </c>
      <c r="Q11758" s="36">
        <f t="shared" si="1079"/>
        <v>1.8884815235966642E-6</v>
      </c>
    </row>
    <row r="11759" spans="1:17" x14ac:dyDescent="0.3">
      <c r="A11759" s="29">
        <v>2875283</v>
      </c>
      <c r="B11759" s="1">
        <v>133</v>
      </c>
      <c r="C11759" s="1" t="s">
        <v>17</v>
      </c>
      <c r="D11759" s="1" t="s">
        <v>85</v>
      </c>
      <c r="E11759" s="1" t="s">
        <v>60</v>
      </c>
      <c r="F11759" s="47">
        <v>1071</v>
      </c>
      <c r="G11759" s="34">
        <v>1490.38</v>
      </c>
      <c r="H11759" s="1" t="s">
        <v>218</v>
      </c>
      <c r="I11759" s="34">
        <v>1.3879900000000001E-2</v>
      </c>
      <c r="J11759" s="34">
        <v>575.30224999999996</v>
      </c>
      <c r="K11759" s="35" t="str">
        <f t="shared" si="1075"/>
        <v>Kampina &amp; Oisterwijkse Vennen_ZGH9190</v>
      </c>
      <c r="L11759" s="36">
        <f>VLOOKUP(D11759,DATA!A:F,5,FALSE)</f>
        <v>1.3726988247862192E-2</v>
      </c>
      <c r="M11759" s="37">
        <f>VLOOKUP(D11759,DATA!A:F,6,FALSE)</f>
        <v>1285.5</v>
      </c>
      <c r="N11759" s="36">
        <f t="shared" si="1076"/>
        <v>94.334144726763697</v>
      </c>
      <c r="O11759" s="36">
        <f t="shared" si="1077"/>
        <v>94.335162988226628</v>
      </c>
      <c r="P11759" s="36">
        <f t="shared" si="1078"/>
        <v>1.0182614629314912E-3</v>
      </c>
      <c r="Q11759" s="36">
        <f t="shared" si="1079"/>
        <v>5.8580811071277852E-3</v>
      </c>
    </row>
    <row r="11760" spans="1:17" x14ac:dyDescent="0.3">
      <c r="A11760" s="29">
        <v>2875283</v>
      </c>
      <c r="B11760" s="1">
        <v>133</v>
      </c>
      <c r="C11760" s="1" t="s">
        <v>17</v>
      </c>
      <c r="D11760" s="1" t="s">
        <v>89</v>
      </c>
      <c r="E11760" s="1" t="s">
        <v>54</v>
      </c>
      <c r="F11760" s="47">
        <v>714</v>
      </c>
      <c r="G11760" s="34">
        <v>1490.38</v>
      </c>
      <c r="H11760" s="1" t="s">
        <v>218</v>
      </c>
      <c r="I11760" s="34">
        <v>1.3879900000000001E-2</v>
      </c>
      <c r="J11760" s="34">
        <v>81.375754999999998</v>
      </c>
      <c r="K11760" s="35" t="str">
        <f t="shared" si="1075"/>
        <v>Kampina &amp; Oisterwijkse Vennen_L4030</v>
      </c>
      <c r="L11760" s="36">
        <f>VLOOKUP(D11760,DATA!A:F,5,FALSE)</f>
        <v>1.0986712608830001E-2</v>
      </c>
      <c r="M11760" s="37">
        <f>VLOOKUP(D11760,DATA!A:F,6,FALSE)</f>
        <v>982</v>
      </c>
      <c r="N11760" s="36">
        <f t="shared" si="1076"/>
        <v>99.626187110886093</v>
      </c>
      <c r="O11760" s="36">
        <f t="shared" si="1077"/>
        <v>99.626243897897979</v>
      </c>
      <c r="P11760" s="36">
        <f t="shared" si="1078"/>
        <v>5.678701188571722E-5</v>
      </c>
      <c r="Q11760" s="36">
        <f t="shared" si="1079"/>
        <v>4.6210859663942123E-5</v>
      </c>
    </row>
    <row r="11761" spans="1:17" x14ac:dyDescent="0.3">
      <c r="A11761" s="29">
        <v>2875284</v>
      </c>
      <c r="B11761" s="1">
        <v>133</v>
      </c>
      <c r="C11761" s="1" t="s">
        <v>17</v>
      </c>
      <c r="D11761" s="1" t="s">
        <v>41</v>
      </c>
      <c r="E11761" s="1" t="s">
        <v>42</v>
      </c>
      <c r="F11761" s="47">
        <v>1071</v>
      </c>
      <c r="G11761" s="34">
        <v>1257.57</v>
      </c>
      <c r="H11761" s="1" t="s">
        <v>218</v>
      </c>
      <c r="I11761" s="34">
        <v>1.1948800000000001E-2</v>
      </c>
      <c r="J11761" s="34">
        <v>2971.1864999999998</v>
      </c>
      <c r="K11761" s="35" t="str">
        <f t="shared" si="1075"/>
        <v>Kampina &amp; Oisterwijkse Vennen_H4010A</v>
      </c>
      <c r="L11761" s="36">
        <f>VLOOKUP(D11761,DATA!A:F,5,FALSE)</f>
        <v>1.3726988247862192E-2</v>
      </c>
      <c r="M11761" s="37">
        <f>VLOOKUP(D11761,DATA!A:F,6,FALSE)</f>
        <v>1285.5</v>
      </c>
      <c r="N11761" s="36">
        <f t="shared" si="1076"/>
        <v>40.530837861384811</v>
      </c>
      <c r="O11761" s="36">
        <f t="shared" si="1077"/>
        <v>40.534791379194267</v>
      </c>
      <c r="P11761" s="36">
        <f t="shared" si="1078"/>
        <v>3.9535178094567414E-3</v>
      </c>
      <c r="Q11761" s="36">
        <f t="shared" si="1079"/>
        <v>0.11746638742967441</v>
      </c>
    </row>
    <row r="11762" spans="1:17" x14ac:dyDescent="0.3">
      <c r="A11762" s="29">
        <v>2875284</v>
      </c>
      <c r="B11762" s="1">
        <v>133</v>
      </c>
      <c r="C11762" s="1" t="s">
        <v>17</v>
      </c>
      <c r="D11762" s="1" t="s">
        <v>51</v>
      </c>
      <c r="E11762" s="1" t="s">
        <v>52</v>
      </c>
      <c r="F11762" s="47">
        <v>1000</v>
      </c>
      <c r="G11762" s="34">
        <v>1257.57</v>
      </c>
      <c r="H11762" s="1" t="s">
        <v>218</v>
      </c>
      <c r="I11762" s="34">
        <v>1.1948800000000001E-2</v>
      </c>
      <c r="J11762" s="34">
        <v>313.60012999999998</v>
      </c>
      <c r="K11762" s="35" t="str">
        <f t="shared" si="1075"/>
        <v>Kampina &amp; Oisterwijkse Vennen_Lg09</v>
      </c>
      <c r="L11762" s="36">
        <f>VLOOKUP(D11762,DATA!A:F,5,FALSE)</f>
        <v>8.4126827976184013E-3</v>
      </c>
      <c r="M11762" s="37">
        <f>VLOOKUP(D11762,DATA!A:F,6,FALSE)</f>
        <v>1350</v>
      </c>
      <c r="N11762" s="36">
        <f t="shared" si="1076"/>
        <v>31.484076436166426</v>
      </c>
      <c r="O11762" s="36">
        <f t="shared" si="1077"/>
        <v>31.486244885919803</v>
      </c>
      <c r="P11762" s="36">
        <f t="shared" si="1078"/>
        <v>2.1684497533769331E-3</v>
      </c>
      <c r="Q11762" s="36">
        <f t="shared" si="1079"/>
        <v>6.8002612455747413E-3</v>
      </c>
    </row>
    <row r="11763" spans="1:17" x14ac:dyDescent="0.3">
      <c r="A11763" s="29">
        <v>2875284</v>
      </c>
      <c r="B11763" s="1">
        <v>133</v>
      </c>
      <c r="C11763" s="1" t="s">
        <v>17</v>
      </c>
      <c r="D11763" s="1" t="s">
        <v>89</v>
      </c>
      <c r="E11763" s="1" t="s">
        <v>54</v>
      </c>
      <c r="F11763" s="47">
        <v>714</v>
      </c>
      <c r="G11763" s="34">
        <v>1257.57</v>
      </c>
      <c r="H11763" s="1" t="s">
        <v>218</v>
      </c>
      <c r="I11763" s="34">
        <v>1.1948800000000001E-2</v>
      </c>
      <c r="J11763" s="34">
        <v>1311.896</v>
      </c>
      <c r="K11763" s="35" t="str">
        <f t="shared" si="1075"/>
        <v>Kampina &amp; Oisterwijkse Vennen_L4030</v>
      </c>
      <c r="L11763" s="36">
        <f>VLOOKUP(D11763,DATA!A:F,5,FALSE)</f>
        <v>1.0986712608830001E-2</v>
      </c>
      <c r="M11763" s="37">
        <f>VLOOKUP(D11763,DATA!A:F,6,FALSE)</f>
        <v>982</v>
      </c>
      <c r="N11763" s="36">
        <f t="shared" si="1076"/>
        <v>95.380591261408426</v>
      </c>
      <c r="O11763" s="36">
        <f t="shared" si="1077"/>
        <v>95.381169640500659</v>
      </c>
      <c r="P11763" s="36">
        <f t="shared" si="1078"/>
        <v>5.783790922322396E-4</v>
      </c>
      <c r="Q11763" s="36">
        <f t="shared" si="1079"/>
        <v>7.5877321758310622E-3</v>
      </c>
    </row>
    <row r="11764" spans="1:17" x14ac:dyDescent="0.3">
      <c r="A11764" s="29">
        <v>2875285</v>
      </c>
      <c r="B11764" s="1">
        <v>133</v>
      </c>
      <c r="C11764" s="1" t="s">
        <v>17</v>
      </c>
      <c r="D11764" s="1" t="s">
        <v>53</v>
      </c>
      <c r="E11764" s="1" t="s">
        <v>54</v>
      </c>
      <c r="F11764" s="47">
        <v>714</v>
      </c>
      <c r="G11764" s="34">
        <v>1054.9000000000001</v>
      </c>
      <c r="H11764" s="1" t="s">
        <v>218</v>
      </c>
      <c r="I11764" s="34">
        <v>1.01554E-2</v>
      </c>
      <c r="J11764" s="34">
        <v>1686.8778960719601</v>
      </c>
      <c r="K11764" s="35" t="str">
        <f t="shared" si="1075"/>
        <v>Kampina &amp; Oisterwijkse Vennen_H4030</v>
      </c>
      <c r="L11764" s="36">
        <f>VLOOKUP(D11764,DATA!A:F,5,FALSE)</f>
        <v>1.0986712608830001E-2</v>
      </c>
      <c r="M11764" s="37">
        <f>VLOOKUP(D11764,DATA!A:F,6,FALSE)</f>
        <v>982</v>
      </c>
      <c r="N11764" s="36">
        <f t="shared" si="1076"/>
        <v>69.017367049136794</v>
      </c>
      <c r="O11764" s="36">
        <f t="shared" si="1077"/>
        <v>69.019752839567232</v>
      </c>
      <c r="P11764" s="36">
        <f t="shared" si="1078"/>
        <v>2.3857904304378508E-3</v>
      </c>
      <c r="Q11764" s="36">
        <f t="shared" si="1079"/>
        <v>4.0245371417656176E-2</v>
      </c>
    </row>
    <row r="11765" spans="1:17" x14ac:dyDescent="0.3">
      <c r="A11765" s="29">
        <v>2875286</v>
      </c>
      <c r="B11765" s="1">
        <v>133</v>
      </c>
      <c r="C11765" s="1" t="s">
        <v>17</v>
      </c>
      <c r="D11765" s="1" t="s">
        <v>57</v>
      </c>
      <c r="E11765" s="1" t="s">
        <v>58</v>
      </c>
      <c r="F11765" s="47">
        <v>714</v>
      </c>
      <c r="G11765" s="34">
        <v>1026.73</v>
      </c>
      <c r="H11765" s="1" t="s">
        <v>218</v>
      </c>
      <c r="I11765" s="34">
        <v>9.9591000000000002E-3</v>
      </c>
      <c r="J11765" s="34">
        <v>1222.9553000000001</v>
      </c>
      <c r="K11765" s="35" t="str">
        <f t="shared" si="1075"/>
        <v>Kampina &amp; Oisterwijkse Vennen_H3160</v>
      </c>
      <c r="L11765" s="36">
        <f>VLOOKUP(D11765,DATA!A:F,5,FALSE)</f>
        <v>1.0986712608830001E-2</v>
      </c>
      <c r="M11765" s="37">
        <f>VLOOKUP(D11765,DATA!A:F,6,FALSE)</f>
        <v>982</v>
      </c>
      <c r="N11765" s="36">
        <f t="shared" si="1076"/>
        <v>62.044457760619984</v>
      </c>
      <c r="O11765" s="36">
        <f t="shared" si="1077"/>
        <v>62.047034439675187</v>
      </c>
      <c r="P11765" s="36">
        <f t="shared" si="1078"/>
        <v>2.5766790552026464E-3</v>
      </c>
      <c r="Q11765" s="36">
        <f t="shared" si="1079"/>
        <v>3.1511633069590692E-2</v>
      </c>
    </row>
    <row r="11766" spans="1:17" x14ac:dyDescent="0.3">
      <c r="A11766" s="29">
        <v>2875286</v>
      </c>
      <c r="B11766" s="1">
        <v>133</v>
      </c>
      <c r="C11766" s="1" t="s">
        <v>17</v>
      </c>
      <c r="D11766" s="1" t="s">
        <v>53</v>
      </c>
      <c r="E11766" s="1" t="s">
        <v>54</v>
      </c>
      <c r="F11766" s="47">
        <v>714</v>
      </c>
      <c r="G11766" s="34">
        <v>1026.73</v>
      </c>
      <c r="H11766" s="1" t="s">
        <v>218</v>
      </c>
      <c r="I11766" s="34">
        <v>9.9591000000000002E-3</v>
      </c>
      <c r="J11766" s="34">
        <v>8777.0450000000001</v>
      </c>
      <c r="K11766" s="35" t="str">
        <f t="shared" si="1075"/>
        <v>Kampina &amp; Oisterwijkse Vennen_H4030</v>
      </c>
      <c r="L11766" s="36">
        <f>VLOOKUP(D11766,DATA!A:F,5,FALSE)</f>
        <v>1.0986712608830001E-2</v>
      </c>
      <c r="M11766" s="37">
        <f>VLOOKUP(D11766,DATA!A:F,6,FALSE)</f>
        <v>982</v>
      </c>
      <c r="N11766" s="36">
        <f t="shared" si="1076"/>
        <v>62.044457760619984</v>
      </c>
      <c r="O11766" s="36">
        <f t="shared" si="1077"/>
        <v>62.047034439675187</v>
      </c>
      <c r="P11766" s="36">
        <f t="shared" si="1078"/>
        <v>2.5766790552026464E-3</v>
      </c>
      <c r="Q11766" s="36">
        <f t="shared" si="1079"/>
        <v>0.2261562801807111</v>
      </c>
    </row>
    <row r="11767" spans="1:17" x14ac:dyDescent="0.3">
      <c r="A11767" s="29">
        <v>2875287</v>
      </c>
      <c r="B11767" s="1">
        <v>133</v>
      </c>
      <c r="C11767" s="1" t="s">
        <v>17</v>
      </c>
      <c r="D11767" s="1" t="s">
        <v>53</v>
      </c>
      <c r="E11767" s="1" t="s">
        <v>54</v>
      </c>
      <c r="F11767" s="47">
        <v>714</v>
      </c>
      <c r="G11767" s="34">
        <v>983.67</v>
      </c>
      <c r="H11767" s="1" t="s">
        <v>218</v>
      </c>
      <c r="I11767" s="34">
        <v>9.5405999999999998E-3</v>
      </c>
      <c r="J11767" s="34">
        <v>4861.5225</v>
      </c>
      <c r="K11767" s="35" t="str">
        <f t="shared" si="1075"/>
        <v>Kampina &amp; Oisterwijkse Vennen_H4030</v>
      </c>
      <c r="L11767" s="36">
        <f>VLOOKUP(D11767,DATA!A:F,5,FALSE)</f>
        <v>1.0986712608830001E-2</v>
      </c>
      <c r="M11767" s="37">
        <f>VLOOKUP(D11767,DATA!A:F,6,FALSE)</f>
        <v>982</v>
      </c>
      <c r="N11767" s="36">
        <f t="shared" si="1076"/>
        <v>50.458682383839459</v>
      </c>
      <c r="O11767" s="36">
        <f t="shared" si="1077"/>
        <v>50.46130265780522</v>
      </c>
      <c r="P11767" s="36">
        <f t="shared" si="1078"/>
        <v>2.6202739657605889E-3</v>
      </c>
      <c r="Q11767" s="36">
        <f t="shared" si="1079"/>
        <v>0.12738520840709333</v>
      </c>
    </row>
    <row r="11768" spans="1:17" x14ac:dyDescent="0.3">
      <c r="A11768" s="29">
        <v>2875287</v>
      </c>
      <c r="B11768" s="1">
        <v>133</v>
      </c>
      <c r="C11768" s="1" t="s">
        <v>17</v>
      </c>
      <c r="D11768" s="1" t="s">
        <v>89</v>
      </c>
      <c r="E11768" s="1" t="s">
        <v>54</v>
      </c>
      <c r="F11768" s="47">
        <v>714</v>
      </c>
      <c r="G11768" s="34">
        <v>983.67</v>
      </c>
      <c r="H11768" s="1" t="s">
        <v>218</v>
      </c>
      <c r="I11768" s="34">
        <v>9.5405999999999998E-3</v>
      </c>
      <c r="J11768" s="34">
        <v>2008.7961</v>
      </c>
      <c r="K11768" s="35" t="str">
        <f t="shared" si="1075"/>
        <v>Kampina &amp; Oisterwijkse Vennen_L4030</v>
      </c>
      <c r="L11768" s="36">
        <f>VLOOKUP(D11768,DATA!A:F,5,FALSE)</f>
        <v>1.0986712608830001E-2</v>
      </c>
      <c r="M11768" s="37">
        <f>VLOOKUP(D11768,DATA!A:F,6,FALSE)</f>
        <v>982</v>
      </c>
      <c r="N11768" s="36">
        <f t="shared" si="1076"/>
        <v>50.458682383839459</v>
      </c>
      <c r="O11768" s="36">
        <f t="shared" si="1077"/>
        <v>50.46130265780522</v>
      </c>
      <c r="P11768" s="36">
        <f t="shared" si="1078"/>
        <v>2.6202739657605889E-3</v>
      </c>
      <c r="Q11768" s="36">
        <f t="shared" si="1079"/>
        <v>5.2635961233514043E-2</v>
      </c>
    </row>
    <row r="11769" spans="1:17" x14ac:dyDescent="0.3">
      <c r="A11769" s="29">
        <v>2875288</v>
      </c>
      <c r="B11769" s="1">
        <v>133</v>
      </c>
      <c r="C11769" s="1" t="s">
        <v>17</v>
      </c>
      <c r="D11769" s="1" t="s">
        <v>57</v>
      </c>
      <c r="E11769" s="1" t="s">
        <v>58</v>
      </c>
      <c r="F11769" s="47">
        <v>714</v>
      </c>
      <c r="G11769" s="34">
        <v>953.05</v>
      </c>
      <c r="H11769" s="1" t="s">
        <v>218</v>
      </c>
      <c r="I11769" s="34">
        <v>9.3462000000000007E-3</v>
      </c>
      <c r="J11769" s="34">
        <v>1477.3293000000001</v>
      </c>
      <c r="K11769" s="35" t="str">
        <f t="shared" si="1075"/>
        <v>Kampina &amp; Oisterwijkse Vennen_H3160</v>
      </c>
      <c r="L11769" s="36">
        <f>VLOOKUP(D11769,DATA!A:F,5,FALSE)</f>
        <v>1.0986712608830001E-2</v>
      </c>
      <c r="M11769" s="37">
        <f>VLOOKUP(D11769,DATA!A:F,6,FALSE)</f>
        <v>982</v>
      </c>
      <c r="N11769" s="36">
        <f t="shared" si="1076"/>
        <v>42.114731397181785</v>
      </c>
      <c r="O11769" s="36">
        <f t="shared" si="1077"/>
        <v>42.117234671470669</v>
      </c>
      <c r="P11769" s="36">
        <f t="shared" si="1078"/>
        <v>2.5032742888839721E-3</v>
      </c>
      <c r="Q11769" s="36">
        <f t="shared" si="1079"/>
        <v>3.6981604529049562E-2</v>
      </c>
    </row>
    <row r="11770" spans="1:17" x14ac:dyDescent="0.3">
      <c r="A11770" s="29">
        <v>2875288</v>
      </c>
      <c r="B11770" s="1">
        <v>133</v>
      </c>
      <c r="C11770" s="1" t="s">
        <v>17</v>
      </c>
      <c r="D11770" s="1" t="s">
        <v>53</v>
      </c>
      <c r="E11770" s="1" t="s">
        <v>54</v>
      </c>
      <c r="F11770" s="47">
        <v>714</v>
      </c>
      <c r="G11770" s="34">
        <v>953.05</v>
      </c>
      <c r="H11770" s="1" t="s">
        <v>218</v>
      </c>
      <c r="I11770" s="34">
        <v>9.3462000000000007E-3</v>
      </c>
      <c r="J11770" s="34">
        <v>1480.9295999999999</v>
      </c>
      <c r="K11770" s="35" t="str">
        <f t="shared" si="1075"/>
        <v>Kampina &amp; Oisterwijkse Vennen_H4030</v>
      </c>
      <c r="L11770" s="36">
        <f>VLOOKUP(D11770,DATA!A:F,5,FALSE)</f>
        <v>1.0986712608830001E-2</v>
      </c>
      <c r="M11770" s="37">
        <f>VLOOKUP(D11770,DATA!A:F,6,FALSE)</f>
        <v>982</v>
      </c>
      <c r="N11770" s="36">
        <f t="shared" si="1076"/>
        <v>42.114731397181785</v>
      </c>
      <c r="O11770" s="36">
        <f t="shared" si="1077"/>
        <v>42.117234671470669</v>
      </c>
      <c r="P11770" s="36">
        <f t="shared" si="1078"/>
        <v>2.5032742888839721E-3</v>
      </c>
      <c r="Q11770" s="36">
        <f t="shared" si="1079"/>
        <v>3.7071729913272254E-2</v>
      </c>
    </row>
    <row r="11771" spans="1:17" x14ac:dyDescent="0.3">
      <c r="A11771" s="29">
        <v>2875288</v>
      </c>
      <c r="B11771" s="1">
        <v>133</v>
      </c>
      <c r="C11771" s="1" t="s">
        <v>17</v>
      </c>
      <c r="D11771" s="1" t="s">
        <v>89</v>
      </c>
      <c r="E11771" s="1" t="s">
        <v>54</v>
      </c>
      <c r="F11771" s="47">
        <v>714</v>
      </c>
      <c r="G11771" s="34">
        <v>953.05</v>
      </c>
      <c r="H11771" s="1" t="s">
        <v>218</v>
      </c>
      <c r="I11771" s="34">
        <v>9.3462000000000007E-3</v>
      </c>
      <c r="J11771" s="34">
        <v>282.68882412407999</v>
      </c>
      <c r="K11771" s="35" t="str">
        <f t="shared" si="1075"/>
        <v>Kampina &amp; Oisterwijkse Vennen_L4030</v>
      </c>
      <c r="L11771" s="36">
        <f>VLOOKUP(D11771,DATA!A:F,5,FALSE)</f>
        <v>1.0986712608830001E-2</v>
      </c>
      <c r="M11771" s="37">
        <f>VLOOKUP(D11771,DATA!A:F,6,FALSE)</f>
        <v>982</v>
      </c>
      <c r="N11771" s="36">
        <f t="shared" si="1076"/>
        <v>42.114731397181785</v>
      </c>
      <c r="O11771" s="36">
        <f t="shared" si="1077"/>
        <v>42.117234671470669</v>
      </c>
      <c r="P11771" s="36">
        <f t="shared" si="1078"/>
        <v>2.5032742888839721E-3</v>
      </c>
      <c r="Q11771" s="36">
        <f t="shared" si="1079"/>
        <v>7.0764766518465264E-3</v>
      </c>
    </row>
    <row r="11772" spans="1:17" x14ac:dyDescent="0.3">
      <c r="A11772" s="29">
        <v>2875289</v>
      </c>
      <c r="B11772" s="1">
        <v>133</v>
      </c>
      <c r="C11772" s="1" t="s">
        <v>17</v>
      </c>
      <c r="D11772" s="1" t="s">
        <v>53</v>
      </c>
      <c r="E11772" s="1" t="s">
        <v>54</v>
      </c>
      <c r="F11772" s="47">
        <v>714</v>
      </c>
      <c r="G11772" s="34">
        <v>976.32</v>
      </c>
      <c r="H11772" s="1" t="s">
        <v>218</v>
      </c>
      <c r="I11772" s="34">
        <v>1.0087799999999999E-2</v>
      </c>
      <c r="J11772" s="34">
        <v>2462.2876000000001</v>
      </c>
      <c r="K11772" s="35" t="str">
        <f t="shared" si="1075"/>
        <v>Kampina &amp; Oisterwijkse Vennen_H4030</v>
      </c>
      <c r="L11772" s="36">
        <f>VLOOKUP(D11772,DATA!A:F,5,FALSE)</f>
        <v>1.0986712608830001E-2</v>
      </c>
      <c r="M11772" s="37">
        <f>VLOOKUP(D11772,DATA!A:F,6,FALSE)</f>
        <v>982</v>
      </c>
      <c r="N11772" s="36">
        <f t="shared" si="1076"/>
        <v>48.440392911446644</v>
      </c>
      <c r="O11772" s="36">
        <f t="shared" si="1077"/>
        <v>48.443161014371753</v>
      </c>
      <c r="P11772" s="36">
        <f t="shared" si="1078"/>
        <v>2.7681029251098721E-3</v>
      </c>
      <c r="Q11772" s="36">
        <f t="shared" si="1079"/>
        <v>6.8158655080217678E-2</v>
      </c>
    </row>
    <row r="11773" spans="1:17" x14ac:dyDescent="0.3">
      <c r="A11773" s="29">
        <v>2875289</v>
      </c>
      <c r="B11773" s="1">
        <v>133</v>
      </c>
      <c r="C11773" s="1" t="s">
        <v>17</v>
      </c>
      <c r="D11773" s="1" t="s">
        <v>89</v>
      </c>
      <c r="E11773" s="1" t="s">
        <v>54</v>
      </c>
      <c r="F11773" s="47">
        <v>714</v>
      </c>
      <c r="G11773" s="34">
        <v>976.32</v>
      </c>
      <c r="H11773" s="1" t="s">
        <v>218</v>
      </c>
      <c r="I11773" s="34">
        <v>1.0087799999999999E-2</v>
      </c>
      <c r="J11773" s="34">
        <v>3603.8962000000001</v>
      </c>
      <c r="K11773" s="35" t="str">
        <f t="shared" si="1075"/>
        <v>Kampina &amp; Oisterwijkse Vennen_L4030</v>
      </c>
      <c r="L11773" s="36">
        <f>VLOOKUP(D11773,DATA!A:F,5,FALSE)</f>
        <v>1.0986712608830001E-2</v>
      </c>
      <c r="M11773" s="37">
        <f>VLOOKUP(D11773,DATA!A:F,6,FALSE)</f>
        <v>982</v>
      </c>
      <c r="N11773" s="36">
        <f t="shared" si="1076"/>
        <v>48.440392911446644</v>
      </c>
      <c r="O11773" s="36">
        <f t="shared" si="1077"/>
        <v>48.443161014371753</v>
      </c>
      <c r="P11773" s="36">
        <f t="shared" si="1078"/>
        <v>2.7681029251098721E-3</v>
      </c>
      <c r="Q11773" s="36">
        <f t="shared" si="1079"/>
        <v>9.9759556130123522E-2</v>
      </c>
    </row>
    <row r="11774" spans="1:17" x14ac:dyDescent="0.3">
      <c r="A11774" s="29">
        <v>2875290</v>
      </c>
      <c r="B11774" s="1">
        <v>133</v>
      </c>
      <c r="C11774" s="1" t="s">
        <v>17</v>
      </c>
      <c r="D11774" s="1" t="s">
        <v>53</v>
      </c>
      <c r="E11774" s="1" t="s">
        <v>54</v>
      </c>
      <c r="F11774" s="47">
        <v>714</v>
      </c>
      <c r="G11774" s="34">
        <v>974.5</v>
      </c>
      <c r="H11774" s="1" t="s">
        <v>218</v>
      </c>
      <c r="I11774" s="34">
        <v>1.02825E-2</v>
      </c>
      <c r="J11774" s="34">
        <v>1778.2366999999999</v>
      </c>
      <c r="K11774" s="35" t="str">
        <f t="shared" si="1075"/>
        <v>Kampina &amp; Oisterwijkse Vennen_H4030</v>
      </c>
      <c r="L11774" s="36">
        <f>VLOOKUP(D11774,DATA!A:F,5,FALSE)</f>
        <v>1.0986712608830001E-2</v>
      </c>
      <c r="M11774" s="37">
        <f>VLOOKUP(D11774,DATA!A:F,6,FALSE)</f>
        <v>982</v>
      </c>
      <c r="N11774" s="36">
        <f t="shared" si="1076"/>
        <v>47.941156185062184</v>
      </c>
      <c r="O11774" s="36">
        <f t="shared" si="1077"/>
        <v>47.943975674774919</v>
      </c>
      <c r="P11774" s="36">
        <f t="shared" si="1078"/>
        <v>2.819489712734935E-3</v>
      </c>
      <c r="Q11774" s="36">
        <f t="shared" si="1079"/>
        <v>5.0137200824577184E-2</v>
      </c>
    </row>
    <row r="11775" spans="1:17" x14ac:dyDescent="0.3">
      <c r="A11775" s="29">
        <v>2875290</v>
      </c>
      <c r="B11775" s="1">
        <v>133</v>
      </c>
      <c r="C11775" s="1" t="s">
        <v>17</v>
      </c>
      <c r="D11775" s="1" t="s">
        <v>89</v>
      </c>
      <c r="E11775" s="1" t="s">
        <v>54</v>
      </c>
      <c r="F11775" s="47">
        <v>714</v>
      </c>
      <c r="G11775" s="34">
        <v>974.5</v>
      </c>
      <c r="H11775" s="1" t="s">
        <v>218</v>
      </c>
      <c r="I11775" s="34">
        <v>1.02825E-2</v>
      </c>
      <c r="J11775" s="34">
        <v>640.14279999999997</v>
      </c>
      <c r="K11775" s="35" t="str">
        <f t="shared" si="1075"/>
        <v>Kampina &amp; Oisterwijkse Vennen_L4030</v>
      </c>
      <c r="L11775" s="36">
        <f>VLOOKUP(D11775,DATA!A:F,5,FALSE)</f>
        <v>1.0986712608830001E-2</v>
      </c>
      <c r="M11775" s="37">
        <f>VLOOKUP(D11775,DATA!A:F,6,FALSE)</f>
        <v>982</v>
      </c>
      <c r="N11775" s="36">
        <f t="shared" si="1076"/>
        <v>47.941156185062184</v>
      </c>
      <c r="O11775" s="36">
        <f t="shared" si="1077"/>
        <v>47.943975674774919</v>
      </c>
      <c r="P11775" s="36">
        <f t="shared" si="1078"/>
        <v>2.819489712734935E-3</v>
      </c>
      <c r="Q11775" s="36">
        <f t="shared" si="1079"/>
        <v>1.8048760392813369E-2</v>
      </c>
    </row>
    <row r="11776" spans="1:17" x14ac:dyDescent="0.3">
      <c r="A11776" s="29">
        <v>2875291</v>
      </c>
      <c r="B11776" s="1">
        <v>133</v>
      </c>
      <c r="C11776" s="1" t="s">
        <v>17</v>
      </c>
      <c r="D11776" s="1" t="s">
        <v>53</v>
      </c>
      <c r="E11776" s="1" t="s">
        <v>54</v>
      </c>
      <c r="F11776" s="47">
        <v>714</v>
      </c>
      <c r="G11776" s="34">
        <v>972.71</v>
      </c>
      <c r="H11776" s="1" t="s">
        <v>218</v>
      </c>
      <c r="I11776" s="34">
        <v>1.04154E-2</v>
      </c>
      <c r="J11776" s="34">
        <v>4096.7950000000001</v>
      </c>
      <c r="K11776" s="35" t="str">
        <f t="shared" si="1075"/>
        <v>Kampina &amp; Oisterwijkse Vennen_H4030</v>
      </c>
      <c r="L11776" s="36">
        <f>VLOOKUP(D11776,DATA!A:F,5,FALSE)</f>
        <v>1.0986712608830001E-2</v>
      </c>
      <c r="M11776" s="37">
        <f>VLOOKUP(D11776,DATA!A:F,6,FALSE)</f>
        <v>982</v>
      </c>
      <c r="N11776" s="36">
        <f t="shared" si="1076"/>
        <v>47.45054887224407</v>
      </c>
      <c r="O11776" s="36">
        <f t="shared" si="1077"/>
        <v>47.453402218054535</v>
      </c>
      <c r="P11776" s="36">
        <f t="shared" si="1078"/>
        <v>2.8533458104647025E-3</v>
      </c>
      <c r="Q11776" s="36">
        <f t="shared" si="1079"/>
        <v>0.1168957284958274</v>
      </c>
    </row>
    <row r="11777" spans="1:17" x14ac:dyDescent="0.3">
      <c r="A11777" s="29">
        <v>2875291</v>
      </c>
      <c r="B11777" s="1">
        <v>133</v>
      </c>
      <c r="C11777" s="1" t="s">
        <v>17</v>
      </c>
      <c r="D11777" s="1" t="s">
        <v>89</v>
      </c>
      <c r="E11777" s="1" t="s">
        <v>54</v>
      </c>
      <c r="F11777" s="47">
        <v>714</v>
      </c>
      <c r="G11777" s="34">
        <v>972.71</v>
      </c>
      <c r="H11777" s="1" t="s">
        <v>218</v>
      </c>
      <c r="I11777" s="34">
        <v>1.04154E-2</v>
      </c>
      <c r="J11777" s="34">
        <v>927.09310000000005</v>
      </c>
      <c r="K11777" s="35" t="str">
        <f t="shared" si="1075"/>
        <v>Kampina &amp; Oisterwijkse Vennen_L4030</v>
      </c>
      <c r="L11777" s="36">
        <f>VLOOKUP(D11777,DATA!A:F,5,FALSE)</f>
        <v>1.0986712608830001E-2</v>
      </c>
      <c r="M11777" s="37">
        <f>VLOOKUP(D11777,DATA!A:F,6,FALSE)</f>
        <v>982</v>
      </c>
      <c r="N11777" s="36">
        <f t="shared" si="1076"/>
        <v>47.45054887224407</v>
      </c>
      <c r="O11777" s="36">
        <f t="shared" si="1077"/>
        <v>47.453402218054535</v>
      </c>
      <c r="P11777" s="36">
        <f t="shared" si="1078"/>
        <v>2.8533458104647025E-3</v>
      </c>
      <c r="Q11777" s="36">
        <f t="shared" si="1079"/>
        <v>2.6453172127957333E-2</v>
      </c>
    </row>
    <row r="11778" spans="1:17" x14ac:dyDescent="0.3">
      <c r="A11778" s="29">
        <v>2875292</v>
      </c>
      <c r="B11778" s="1">
        <v>133</v>
      </c>
      <c r="C11778" s="1" t="s">
        <v>17</v>
      </c>
      <c r="D11778" s="1" t="s">
        <v>53</v>
      </c>
      <c r="E11778" s="1" t="s">
        <v>54</v>
      </c>
      <c r="F11778" s="47">
        <v>714</v>
      </c>
      <c r="G11778" s="34">
        <v>1041.18</v>
      </c>
      <c r="H11778" s="1" t="s">
        <v>218</v>
      </c>
      <c r="I11778" s="34">
        <v>1.12944E-2</v>
      </c>
      <c r="J11778" s="34">
        <v>748.84625000000005</v>
      </c>
      <c r="K11778" s="35" t="str">
        <f t="shared" si="1075"/>
        <v>Kampina &amp; Oisterwijkse Vennen_H4030</v>
      </c>
      <c r="L11778" s="36">
        <f>VLOOKUP(D11778,DATA!A:F,5,FALSE)</f>
        <v>1.0986712608830001E-2</v>
      </c>
      <c r="M11778" s="37">
        <f>VLOOKUP(D11778,DATA!A:F,6,FALSE)</f>
        <v>982</v>
      </c>
      <c r="N11778" s="36">
        <f t="shared" si="1076"/>
        <v>65.705410042511048</v>
      </c>
      <c r="O11778" s="36">
        <f t="shared" si="1077"/>
        <v>65.708206120039378</v>
      </c>
      <c r="P11778" s="36">
        <f t="shared" si="1078"/>
        <v>2.7960775283304429E-3</v>
      </c>
      <c r="Q11778" s="36">
        <f t="shared" si="1079"/>
        <v>2.0938321717995211E-2</v>
      </c>
    </row>
    <row r="11779" spans="1:17" x14ac:dyDescent="0.3">
      <c r="A11779" s="29">
        <v>2875292</v>
      </c>
      <c r="B11779" s="1">
        <v>133</v>
      </c>
      <c r="C11779" s="1" t="s">
        <v>17</v>
      </c>
      <c r="D11779" s="1" t="s">
        <v>89</v>
      </c>
      <c r="E11779" s="1" t="s">
        <v>54</v>
      </c>
      <c r="F11779" s="47">
        <v>714</v>
      </c>
      <c r="G11779" s="34">
        <v>1041.18</v>
      </c>
      <c r="H11779" s="1" t="s">
        <v>218</v>
      </c>
      <c r="I11779" s="34">
        <v>1.12944E-2</v>
      </c>
      <c r="J11779" s="34">
        <v>1613.7710999999999</v>
      </c>
      <c r="K11779" s="35" t="str">
        <f t="shared" ref="K11779:K11842" si="1082">_xlfn.CONCAT(C11779,"_",D11779)</f>
        <v>Kampina &amp; Oisterwijkse Vennen_L4030</v>
      </c>
      <c r="L11779" s="36">
        <f>VLOOKUP(D11779,DATA!A:F,5,FALSE)</f>
        <v>1.0986712608830001E-2</v>
      </c>
      <c r="M11779" s="37">
        <f>VLOOKUP(D11779,DATA!A:F,6,FALSE)</f>
        <v>982</v>
      </c>
      <c r="N11779" s="36">
        <f t="shared" ref="N11779:N11842" si="1083">100/(1+EXP(-L11779*(G11779-M11779)))</f>
        <v>65.705410042511048</v>
      </c>
      <c r="O11779" s="36">
        <f t="shared" ref="O11779:O11842" si="1084">100/(1+EXP(-L11779*((G11779+I11779)-M11779)))</f>
        <v>65.708206120039378</v>
      </c>
      <c r="P11779" s="36">
        <f t="shared" ref="P11779:P11842" si="1085">O11779-N11779</f>
        <v>2.7960775283304429E-3</v>
      </c>
      <c r="Q11779" s="36">
        <f t="shared" ref="Q11779:Q11842" si="1086">IF(AND(H11779&lt;&gt;"below",I11779&gt;=0.005),J11779*P11779/100,0)</f>
        <v>4.5122291085791001E-2</v>
      </c>
    </row>
    <row r="11780" spans="1:17" x14ac:dyDescent="0.3">
      <c r="A11780" s="29">
        <v>2875297</v>
      </c>
      <c r="B11780" s="1">
        <v>133</v>
      </c>
      <c r="C11780" s="1" t="s">
        <v>17</v>
      </c>
      <c r="D11780" s="1" t="s">
        <v>89</v>
      </c>
      <c r="E11780" s="1" t="s">
        <v>54</v>
      </c>
      <c r="F11780" s="47">
        <v>714</v>
      </c>
      <c r="G11780" s="34">
        <v>1525.53</v>
      </c>
      <c r="H11780" s="1" t="s">
        <v>218</v>
      </c>
      <c r="I11780" s="34">
        <v>1.9713000000000001E-2</v>
      </c>
      <c r="J11780" s="34">
        <v>250.39914999999999</v>
      </c>
      <c r="K11780" s="35" t="str">
        <f t="shared" si="1082"/>
        <v>Kampina &amp; Oisterwijkse Vennen_L4030</v>
      </c>
      <c r="L11780" s="36">
        <f>VLOOKUP(D11780,DATA!A:F,5,FALSE)</f>
        <v>1.0986712608830001E-2</v>
      </c>
      <c r="M11780" s="37">
        <f>VLOOKUP(D11780,DATA!A:F,6,FALSE)</f>
        <v>982</v>
      </c>
      <c r="N11780" s="36">
        <f t="shared" si="1083"/>
        <v>99.745634891729878</v>
      </c>
      <c r="O11780" s="36">
        <f t="shared" si="1084"/>
        <v>99.745689836344752</v>
      </c>
      <c r="P11780" s="36">
        <f t="shared" si="1085"/>
        <v>5.4944614873875253E-5</v>
      </c>
      <c r="Q11780" s="36">
        <f t="shared" si="1086"/>
        <v>1.3758084861495722E-4</v>
      </c>
    </row>
    <row r="11781" spans="1:17" x14ac:dyDescent="0.3">
      <c r="A11781" s="29">
        <v>2875298</v>
      </c>
      <c r="B11781" s="1">
        <v>133</v>
      </c>
      <c r="C11781" s="1" t="s">
        <v>17</v>
      </c>
      <c r="D11781" s="1" t="s">
        <v>41</v>
      </c>
      <c r="E11781" s="1" t="s">
        <v>42</v>
      </c>
      <c r="F11781" s="47">
        <v>1071</v>
      </c>
      <c r="G11781" s="34">
        <v>1294.97</v>
      </c>
      <c r="H11781" s="1" t="s">
        <v>218</v>
      </c>
      <c r="I11781" s="34">
        <v>1.5682000000000001E-2</v>
      </c>
      <c r="J11781" s="34">
        <v>315.9187</v>
      </c>
      <c r="K11781" s="35" t="str">
        <f t="shared" si="1082"/>
        <v>Kampina &amp; Oisterwijkse Vennen_H4010A</v>
      </c>
      <c r="L11781" s="36">
        <f>VLOOKUP(D11781,DATA!A:F,5,FALSE)</f>
        <v>1.3726988247862192E-2</v>
      </c>
      <c r="M11781" s="37">
        <f>VLOOKUP(D11781,DATA!A:F,6,FALSE)</f>
        <v>1285.5</v>
      </c>
      <c r="N11781" s="36">
        <f t="shared" si="1083"/>
        <v>53.245295677404521</v>
      </c>
      <c r="O11781" s="36">
        <f t="shared" si="1084"/>
        <v>53.250654633927546</v>
      </c>
      <c r="P11781" s="36">
        <f t="shared" si="1085"/>
        <v>5.3589565230254266E-3</v>
      </c>
      <c r="Q11781" s="36">
        <f t="shared" si="1086"/>
        <v>1.6929945781107129E-2</v>
      </c>
    </row>
    <row r="11782" spans="1:17" x14ac:dyDescent="0.3">
      <c r="A11782" s="29">
        <v>2875299</v>
      </c>
      <c r="B11782" s="1">
        <v>133</v>
      </c>
      <c r="C11782" s="1" t="s">
        <v>17</v>
      </c>
      <c r="D11782" s="1" t="s">
        <v>31</v>
      </c>
      <c r="E11782" s="1" t="s">
        <v>32</v>
      </c>
      <c r="F11782" s="47">
        <v>1786</v>
      </c>
      <c r="G11782" s="34">
        <v>1839.64</v>
      </c>
      <c r="H11782" s="1" t="s">
        <v>218</v>
      </c>
      <c r="I11782" s="34">
        <v>2.5087000000000002E-2</v>
      </c>
      <c r="J11782" s="34">
        <v>28.031374</v>
      </c>
      <c r="K11782" s="35" t="str">
        <f t="shared" si="1082"/>
        <v>Kampina &amp; Oisterwijkse Vennen_Lg03</v>
      </c>
      <c r="L11782" s="36">
        <f>VLOOKUP(D11782,DATA!A:F,5,FALSE)</f>
        <v>6.9280917156857415E-3</v>
      </c>
      <c r="M11782" s="37">
        <f>VLOOKUP(D11782,DATA!A:F,6,FALSE)</f>
        <v>2211</v>
      </c>
      <c r="N11782" s="36">
        <f t="shared" si="1083"/>
        <v>7.0908550985759558</v>
      </c>
      <c r="O11782" s="36">
        <f t="shared" si="1084"/>
        <v>7.0920002207407533</v>
      </c>
      <c r="P11782" s="36">
        <f t="shared" si="1085"/>
        <v>1.1451221647975629E-3</v>
      </c>
      <c r="Q11782" s="36">
        <f t="shared" si="1086"/>
        <v>3.2099347677130114E-4</v>
      </c>
    </row>
    <row r="11783" spans="1:17" x14ac:dyDescent="0.3">
      <c r="A11783" s="29">
        <v>2875299</v>
      </c>
      <c r="B11783" s="1">
        <v>133</v>
      </c>
      <c r="C11783" s="1" t="s">
        <v>17</v>
      </c>
      <c r="D11783" s="1" t="s">
        <v>89</v>
      </c>
      <c r="E11783" s="1" t="s">
        <v>54</v>
      </c>
      <c r="F11783" s="47">
        <v>714</v>
      </c>
      <c r="G11783" s="34">
        <v>1839.64</v>
      </c>
      <c r="H11783" s="1" t="s">
        <v>218</v>
      </c>
      <c r="I11783" s="34">
        <v>2.5087000000000002E-2</v>
      </c>
      <c r="J11783" s="34">
        <v>26.114104999999999</v>
      </c>
      <c r="K11783" s="35" t="str">
        <f t="shared" si="1082"/>
        <v>Kampina &amp; Oisterwijkse Vennen_L4030</v>
      </c>
      <c r="L11783" s="36">
        <f>VLOOKUP(D11783,DATA!A:F,5,FALSE)</f>
        <v>1.0986712608830001E-2</v>
      </c>
      <c r="M11783" s="37">
        <f>VLOOKUP(D11783,DATA!A:F,6,FALSE)</f>
        <v>982</v>
      </c>
      <c r="N11783" s="36">
        <f t="shared" si="1083"/>
        <v>99.991913464500755</v>
      </c>
      <c r="O11783" s="36">
        <f t="shared" si="1084"/>
        <v>99.991915692853951</v>
      </c>
      <c r="P11783" s="36">
        <f t="shared" si="1085"/>
        <v>2.2283531961875269E-6</v>
      </c>
      <c r="Q11783" s="36">
        <f t="shared" si="1086"/>
        <v>5.8191449342326675E-7</v>
      </c>
    </row>
    <row r="11784" spans="1:17" x14ac:dyDescent="0.3">
      <c r="A11784" s="29">
        <v>2875301</v>
      </c>
      <c r="B11784" s="1">
        <v>133</v>
      </c>
      <c r="C11784" s="1" t="s">
        <v>17</v>
      </c>
      <c r="D11784" s="1" t="s">
        <v>94</v>
      </c>
      <c r="E11784" s="1" t="s">
        <v>42</v>
      </c>
      <c r="F11784" s="47">
        <v>1071</v>
      </c>
      <c r="G11784" s="34">
        <v>1753.99</v>
      </c>
      <c r="H11784" s="1" t="s">
        <v>218</v>
      </c>
      <c r="I11784" s="34">
        <v>2.4374E-2</v>
      </c>
      <c r="J11784" s="34">
        <v>481.40269999999998</v>
      </c>
      <c r="K11784" s="35" t="str">
        <f t="shared" si="1082"/>
        <v>Kampina &amp; Oisterwijkse Vennen_L4010A</v>
      </c>
      <c r="L11784" s="36">
        <f>VLOOKUP(D11784,DATA!A:F,5,FALSE)</f>
        <v>1.3726988247862192E-2</v>
      </c>
      <c r="M11784" s="37">
        <f>VLOOKUP(D11784,DATA!A:F,6,FALSE)</f>
        <v>1285.5</v>
      </c>
      <c r="N11784" s="36">
        <f t="shared" si="1083"/>
        <v>99.839168195245307</v>
      </c>
      <c r="O11784" s="36">
        <f t="shared" si="1084"/>
        <v>99.839221911106179</v>
      </c>
      <c r="P11784" s="36">
        <f t="shared" si="1085"/>
        <v>5.3715860872216581E-5</v>
      </c>
      <c r="Q11784" s="36">
        <f t="shared" si="1086"/>
        <v>2.5858960456709418E-4</v>
      </c>
    </row>
    <row r="11785" spans="1:17" x14ac:dyDescent="0.3">
      <c r="A11785" s="29">
        <v>2875302</v>
      </c>
      <c r="B11785" s="1">
        <v>133</v>
      </c>
      <c r="C11785" s="1" t="s">
        <v>17</v>
      </c>
      <c r="D11785" s="1" t="s">
        <v>41</v>
      </c>
      <c r="E11785" s="1" t="s">
        <v>42</v>
      </c>
      <c r="F11785" s="47">
        <v>1071</v>
      </c>
      <c r="G11785" s="34">
        <v>1412.11</v>
      </c>
      <c r="H11785" s="1" t="s">
        <v>218</v>
      </c>
      <c r="I11785" s="34">
        <v>1.7946299999999998E-2</v>
      </c>
      <c r="J11785" s="34">
        <v>5624.0079999999998</v>
      </c>
      <c r="K11785" s="35" t="str">
        <f t="shared" si="1082"/>
        <v>Kampina &amp; Oisterwijkse Vennen_H4010A</v>
      </c>
      <c r="L11785" s="36">
        <f>VLOOKUP(D11785,DATA!A:F,5,FALSE)</f>
        <v>1.3726988247862192E-2</v>
      </c>
      <c r="M11785" s="37">
        <f>VLOOKUP(D11785,DATA!A:F,6,FALSE)</f>
        <v>1285.5</v>
      </c>
      <c r="N11785" s="36">
        <f t="shared" si="1083"/>
        <v>85.042954066046974</v>
      </c>
      <c r="O11785" s="36">
        <f t="shared" si="1084"/>
        <v>85.046087329101923</v>
      </c>
      <c r="P11785" s="36">
        <f t="shared" si="1085"/>
        <v>3.133263054948543E-3</v>
      </c>
      <c r="Q11785" s="36">
        <f t="shared" si="1086"/>
        <v>0.17621496487135044</v>
      </c>
    </row>
    <row r="11786" spans="1:17" x14ac:dyDescent="0.3">
      <c r="A11786" s="30">
        <v>2876796</v>
      </c>
      <c r="B11786" s="14">
        <v>133</v>
      </c>
      <c r="C11786" s="14" t="s">
        <v>17</v>
      </c>
      <c r="D11786" s="14" t="s">
        <v>55</v>
      </c>
      <c r="E11786" s="14" t="s">
        <v>56</v>
      </c>
      <c r="F11786" s="48">
        <v>500</v>
      </c>
      <c r="G11786" s="38">
        <v>1476.5</v>
      </c>
      <c r="H11786" s="14" t="s">
        <v>218</v>
      </c>
      <c r="I11786" s="38">
        <v>9.8422000000000006E-3</v>
      </c>
      <c r="J11786" s="38">
        <v>928.54285000000004</v>
      </c>
      <c r="K11786" s="39" t="str">
        <f t="shared" si="1082"/>
        <v>Kampina &amp; Oisterwijkse Vennen_H3130</v>
      </c>
      <c r="L11786" s="40">
        <f>VLOOKUP(D11786,DATA!A:F,5,FALSE)</f>
        <v>0</v>
      </c>
      <c r="M11786" s="41">
        <f>VLOOKUP(D11786,DATA!A:F,6,FALSE)</f>
        <v>3.5</v>
      </c>
      <c r="N11786" s="40">
        <f t="shared" si="1083"/>
        <v>50</v>
      </c>
      <c r="O11786" s="40">
        <f t="shared" si="1084"/>
        <v>50</v>
      </c>
      <c r="P11786" s="40">
        <f t="shared" ref="P11786:P11789" si="1087">J11786/10000*I11786</f>
        <v>9.138904438270001E-4</v>
      </c>
      <c r="Q11786" s="40">
        <f t="shared" ref="Q11786:Q11789" si="1088">IF(AND(H11786&lt;&gt;"below",I11786&gt;=0.005),M11786*P11786,0)</f>
        <v>3.1986165533945004E-3</v>
      </c>
    </row>
    <row r="11787" spans="1:17" x14ac:dyDescent="0.3">
      <c r="A11787" s="30">
        <v>2876797</v>
      </c>
      <c r="B11787" s="14">
        <v>133</v>
      </c>
      <c r="C11787" s="14" t="s">
        <v>17</v>
      </c>
      <c r="D11787" s="14" t="s">
        <v>55</v>
      </c>
      <c r="E11787" s="14" t="s">
        <v>56</v>
      </c>
      <c r="F11787" s="48">
        <v>500</v>
      </c>
      <c r="G11787" s="38">
        <v>1512.47</v>
      </c>
      <c r="H11787" s="14" t="s">
        <v>218</v>
      </c>
      <c r="I11787" s="38">
        <v>1.0506700000000001E-2</v>
      </c>
      <c r="J11787" s="38">
        <v>5423.4785000000002</v>
      </c>
      <c r="K11787" s="39" t="str">
        <f t="shared" si="1082"/>
        <v>Kampina &amp; Oisterwijkse Vennen_H3130</v>
      </c>
      <c r="L11787" s="40">
        <f>VLOOKUP(D11787,DATA!A:F,5,FALSE)</f>
        <v>0</v>
      </c>
      <c r="M11787" s="41">
        <f>VLOOKUP(D11787,DATA!A:F,6,FALSE)</f>
        <v>3.5</v>
      </c>
      <c r="N11787" s="40">
        <f t="shared" si="1083"/>
        <v>50</v>
      </c>
      <c r="O11787" s="40">
        <f t="shared" si="1084"/>
        <v>50</v>
      </c>
      <c r="P11787" s="40">
        <f t="shared" si="1087"/>
        <v>5.6982861555949999E-3</v>
      </c>
      <c r="Q11787" s="40">
        <f t="shared" si="1088"/>
        <v>1.99440015445825E-2</v>
      </c>
    </row>
    <row r="11788" spans="1:17" x14ac:dyDescent="0.3">
      <c r="A11788" s="30">
        <v>2876798</v>
      </c>
      <c r="B11788" s="14">
        <v>133</v>
      </c>
      <c r="C11788" s="14" t="s">
        <v>17</v>
      </c>
      <c r="D11788" s="14" t="s">
        <v>55</v>
      </c>
      <c r="E11788" s="14" t="s">
        <v>56</v>
      </c>
      <c r="F11788" s="48">
        <v>500</v>
      </c>
      <c r="G11788" s="38">
        <v>1396.09</v>
      </c>
      <c r="H11788" s="14" t="s">
        <v>218</v>
      </c>
      <c r="I11788" s="38">
        <v>9.7380000000000001E-3</v>
      </c>
      <c r="J11788" s="38">
        <v>2835.1882000000001</v>
      </c>
      <c r="K11788" s="39" t="str">
        <f t="shared" si="1082"/>
        <v>Kampina &amp; Oisterwijkse Vennen_H3130</v>
      </c>
      <c r="L11788" s="40">
        <f>VLOOKUP(D11788,DATA!A:F,5,FALSE)</f>
        <v>0</v>
      </c>
      <c r="M11788" s="41">
        <f>VLOOKUP(D11788,DATA!A:F,6,FALSE)</f>
        <v>3.5</v>
      </c>
      <c r="N11788" s="40">
        <f t="shared" si="1083"/>
        <v>50</v>
      </c>
      <c r="O11788" s="40">
        <f t="shared" si="1084"/>
        <v>50</v>
      </c>
      <c r="P11788" s="40">
        <f t="shared" si="1087"/>
        <v>2.7609062691599999E-3</v>
      </c>
      <c r="Q11788" s="40">
        <f t="shared" si="1088"/>
        <v>9.6631719420599994E-3</v>
      </c>
    </row>
    <row r="11789" spans="1:17" x14ac:dyDescent="0.3">
      <c r="A11789" s="30">
        <v>2876801</v>
      </c>
      <c r="B11789" s="14">
        <v>133</v>
      </c>
      <c r="C11789" s="14" t="s">
        <v>17</v>
      </c>
      <c r="D11789" s="14" t="s">
        <v>88</v>
      </c>
      <c r="E11789" s="14" t="s">
        <v>56</v>
      </c>
      <c r="F11789" s="48">
        <v>500</v>
      </c>
      <c r="G11789" s="38">
        <v>1593.13</v>
      </c>
      <c r="H11789" s="14" t="s">
        <v>218</v>
      </c>
      <c r="I11789" s="38">
        <v>1.2916800000000001E-2</v>
      </c>
      <c r="J11789" s="38">
        <v>1.8378103E-2</v>
      </c>
      <c r="K11789" s="39" t="str">
        <f t="shared" si="1082"/>
        <v>Kampina &amp; Oisterwijkse Vennen_ZGH3130</v>
      </c>
      <c r="L11789" s="40">
        <f>VLOOKUP(D11789,DATA!A:F,5,FALSE)</f>
        <v>0</v>
      </c>
      <c r="M11789" s="41">
        <f>VLOOKUP(D11789,DATA!A:F,6,FALSE)</f>
        <v>3.5</v>
      </c>
      <c r="N11789" s="40">
        <f t="shared" si="1083"/>
        <v>50</v>
      </c>
      <c r="O11789" s="40">
        <f t="shared" si="1084"/>
        <v>50</v>
      </c>
      <c r="P11789" s="40">
        <f t="shared" si="1087"/>
        <v>2.3738628083039999E-8</v>
      </c>
      <c r="Q11789" s="40">
        <f t="shared" si="1088"/>
        <v>8.3085198290639989E-8</v>
      </c>
    </row>
    <row r="11790" spans="1:17" x14ac:dyDescent="0.3">
      <c r="A11790" s="29">
        <v>2876801</v>
      </c>
      <c r="B11790" s="1">
        <v>133</v>
      </c>
      <c r="C11790" s="1" t="s">
        <v>17</v>
      </c>
      <c r="D11790" s="1" t="s">
        <v>67</v>
      </c>
      <c r="E11790" s="1" t="s">
        <v>58</v>
      </c>
      <c r="F11790" s="47">
        <v>714</v>
      </c>
      <c r="G11790" s="34">
        <v>1593.13</v>
      </c>
      <c r="H11790" s="1" t="s">
        <v>218</v>
      </c>
      <c r="I11790" s="34">
        <v>1.2916800000000001E-2</v>
      </c>
      <c r="J11790" s="34">
        <v>3286.6190999999999</v>
      </c>
      <c r="K11790" s="35" t="str">
        <f t="shared" si="1082"/>
        <v>Kampina &amp; Oisterwijkse Vennen_ZGH3160</v>
      </c>
      <c r="L11790" s="36">
        <f>VLOOKUP(D11790,DATA!A:F,5,FALSE)</f>
        <v>1.0986712608830001E-2</v>
      </c>
      <c r="M11790" s="37">
        <f>VLOOKUP(D11790,DATA!A:F,6,FALSE)</f>
        <v>982</v>
      </c>
      <c r="N11790" s="36">
        <f t="shared" si="1083"/>
        <v>99.878804723444475</v>
      </c>
      <c r="O11790" s="36">
        <f t="shared" si="1084"/>
        <v>99.878821900589742</v>
      </c>
      <c r="P11790" s="36">
        <f t="shared" si="1085"/>
        <v>1.7177145267055494E-5</v>
      </c>
      <c r="Q11790" s="36">
        <f t="shared" si="1086"/>
        <v>5.6454733718179181E-4</v>
      </c>
    </row>
    <row r="11791" spans="1:17" x14ac:dyDescent="0.3">
      <c r="A11791" s="29">
        <v>2876808</v>
      </c>
      <c r="B11791" s="1">
        <v>133</v>
      </c>
      <c r="C11791" s="1" t="s">
        <v>17</v>
      </c>
      <c r="D11791" s="1" t="s">
        <v>28</v>
      </c>
      <c r="E11791" s="1" t="s">
        <v>29</v>
      </c>
      <c r="F11791" s="47">
        <v>1786</v>
      </c>
      <c r="G11791" s="34">
        <v>1854.92</v>
      </c>
      <c r="H11791" s="1" t="s">
        <v>218</v>
      </c>
      <c r="I11791" s="34">
        <v>1.7340000000000001E-2</v>
      </c>
      <c r="J11791" s="34">
        <v>9907.6270000000004</v>
      </c>
      <c r="K11791" s="35" t="str">
        <f t="shared" si="1082"/>
        <v>Kampina &amp; Oisterwijkse Vennen_H91D0</v>
      </c>
      <c r="L11791" s="36">
        <f>VLOOKUP(D11791,DATA!A:F,5,FALSE)</f>
        <v>6.9280917156857415E-3</v>
      </c>
      <c r="M11791" s="37">
        <f>VLOOKUP(D11791,DATA!A:F,6,FALSE)</f>
        <v>2211</v>
      </c>
      <c r="N11791" s="36">
        <f t="shared" si="1083"/>
        <v>7.8207478011932521</v>
      </c>
      <c r="O11791" s="36">
        <f t="shared" si="1084"/>
        <v>7.8216138975058698</v>
      </c>
      <c r="P11791" s="36">
        <f t="shared" si="1085"/>
        <v>8.6609631261769238E-4</v>
      </c>
      <c r="Q11791" s="36">
        <f t="shared" si="1086"/>
        <v>8.5809592114914887E-2</v>
      </c>
    </row>
    <row r="11792" spans="1:17" x14ac:dyDescent="0.3">
      <c r="A11792" s="29">
        <v>2876809</v>
      </c>
      <c r="B11792" s="1">
        <v>133</v>
      </c>
      <c r="C11792" s="1" t="s">
        <v>17</v>
      </c>
      <c r="D11792" s="1" t="s">
        <v>28</v>
      </c>
      <c r="E11792" s="1" t="s">
        <v>29</v>
      </c>
      <c r="F11792" s="47">
        <v>1786</v>
      </c>
      <c r="G11792" s="34">
        <v>1957.81</v>
      </c>
      <c r="H11792" s="1" t="s">
        <v>218</v>
      </c>
      <c r="I11792" s="34">
        <v>1.9376000000000001E-2</v>
      </c>
      <c r="J11792" s="34">
        <v>1185.0110999999999</v>
      </c>
      <c r="K11792" s="35" t="str">
        <f t="shared" si="1082"/>
        <v>Kampina &amp; Oisterwijkse Vennen_H91D0</v>
      </c>
      <c r="L11792" s="36">
        <f>VLOOKUP(D11792,DATA!A:F,5,FALSE)</f>
        <v>6.9280917156857415E-3</v>
      </c>
      <c r="M11792" s="37">
        <f>VLOOKUP(D11792,DATA!A:F,6,FALSE)</f>
        <v>2211</v>
      </c>
      <c r="N11792" s="36">
        <f t="shared" si="1083"/>
        <v>14.752785339456839</v>
      </c>
      <c r="O11792" s="36">
        <f t="shared" si="1084"/>
        <v>14.754473650744002</v>
      </c>
      <c r="P11792" s="36">
        <f t="shared" si="1085"/>
        <v>1.688311287162847E-3</v>
      </c>
      <c r="Q11792" s="36">
        <f t="shared" si="1086"/>
        <v>2.0006676155432612E-2</v>
      </c>
    </row>
    <row r="11793" spans="1:17" x14ac:dyDescent="0.3">
      <c r="A11793" s="29">
        <v>2876809</v>
      </c>
      <c r="B11793" s="1">
        <v>133</v>
      </c>
      <c r="C11793" s="1" t="s">
        <v>17</v>
      </c>
      <c r="D11793" s="1" t="s">
        <v>33</v>
      </c>
      <c r="E11793" s="1" t="s">
        <v>29</v>
      </c>
      <c r="F11793" s="47">
        <v>1786</v>
      </c>
      <c r="G11793" s="34">
        <v>1957.81</v>
      </c>
      <c r="H11793" s="1" t="s">
        <v>218</v>
      </c>
      <c r="I11793" s="34">
        <v>1.9376000000000001E-2</v>
      </c>
      <c r="J11793" s="34">
        <v>8814.9889999999996</v>
      </c>
      <c r="K11793" s="35" t="str">
        <f t="shared" si="1082"/>
        <v>Kampina &amp; Oisterwijkse Vennen_ZGH91D0</v>
      </c>
      <c r="L11793" s="36">
        <f>VLOOKUP(D11793,DATA!A:F,5,FALSE)</f>
        <v>6.9280917156857415E-3</v>
      </c>
      <c r="M11793" s="37">
        <f>VLOOKUP(D11793,DATA!A:F,6,FALSE)</f>
        <v>2211</v>
      </c>
      <c r="N11793" s="36">
        <f t="shared" si="1083"/>
        <v>14.752785339456839</v>
      </c>
      <c r="O11793" s="36">
        <f t="shared" si="1084"/>
        <v>14.754473650744002</v>
      </c>
      <c r="P11793" s="36">
        <f t="shared" si="1085"/>
        <v>1.688311287162847E-3</v>
      </c>
      <c r="Q11793" s="36">
        <f t="shared" si="1086"/>
        <v>0.14882445424916335</v>
      </c>
    </row>
    <row r="11794" spans="1:17" x14ac:dyDescent="0.3">
      <c r="A11794" s="29">
        <v>2876810</v>
      </c>
      <c r="B11794" s="1">
        <v>133</v>
      </c>
      <c r="C11794" s="1" t="s">
        <v>17</v>
      </c>
      <c r="D11794" s="1" t="s">
        <v>33</v>
      </c>
      <c r="E11794" s="1" t="s">
        <v>29</v>
      </c>
      <c r="F11794" s="47">
        <v>1786</v>
      </c>
      <c r="G11794" s="34">
        <v>1930.88</v>
      </c>
      <c r="H11794" s="1" t="s">
        <v>218</v>
      </c>
      <c r="I11794" s="34">
        <v>1.9928000000000001E-2</v>
      </c>
      <c r="J11794" s="34">
        <v>8270.0620868627993</v>
      </c>
      <c r="K11794" s="35" t="str">
        <f t="shared" si="1082"/>
        <v>Kampina &amp; Oisterwijkse Vennen_ZGH91D0</v>
      </c>
      <c r="L11794" s="36">
        <f>VLOOKUP(D11794,DATA!A:F,5,FALSE)</f>
        <v>6.9280917156857415E-3</v>
      </c>
      <c r="M11794" s="37">
        <f>VLOOKUP(D11794,DATA!A:F,6,FALSE)</f>
        <v>2211</v>
      </c>
      <c r="N11794" s="36">
        <f t="shared" si="1083"/>
        <v>12.557129809975773</v>
      </c>
      <c r="O11794" s="36">
        <f t="shared" si="1084"/>
        <v>12.55864586366506</v>
      </c>
      <c r="P11794" s="36">
        <f t="shared" si="1085"/>
        <v>1.5160536892864229E-3</v>
      </c>
      <c r="Q11794" s="36">
        <f t="shared" si="1086"/>
        <v>0.12537858137416122</v>
      </c>
    </row>
    <row r="11795" spans="1:17" x14ac:dyDescent="0.3">
      <c r="A11795" s="29">
        <v>2876812</v>
      </c>
      <c r="B11795" s="1">
        <v>133</v>
      </c>
      <c r="C11795" s="1" t="s">
        <v>17</v>
      </c>
      <c r="D11795" s="1" t="s">
        <v>41</v>
      </c>
      <c r="E11795" s="1" t="s">
        <v>42</v>
      </c>
      <c r="F11795" s="47">
        <v>1071</v>
      </c>
      <c r="G11795" s="34">
        <v>1434.27</v>
      </c>
      <c r="H11795" s="1" t="s">
        <v>218</v>
      </c>
      <c r="I11795" s="34">
        <v>1.3512E-2</v>
      </c>
      <c r="J11795" s="34">
        <v>409.65552000000002</v>
      </c>
      <c r="K11795" s="35" t="str">
        <f t="shared" si="1082"/>
        <v>Kampina &amp; Oisterwijkse Vennen_H4010A</v>
      </c>
      <c r="L11795" s="36">
        <f>VLOOKUP(D11795,DATA!A:F,5,FALSE)</f>
        <v>1.3726988247862192E-2</v>
      </c>
      <c r="M11795" s="37">
        <f>VLOOKUP(D11795,DATA!A:F,6,FALSE)</f>
        <v>1285.5</v>
      </c>
      <c r="N11795" s="36">
        <f t="shared" si="1083"/>
        <v>88.515344098595534</v>
      </c>
      <c r="O11795" s="36">
        <f t="shared" si="1084"/>
        <v>88.517229485224519</v>
      </c>
      <c r="P11795" s="36">
        <f t="shared" si="1085"/>
        <v>1.88538662898452E-3</v>
      </c>
      <c r="Q11795" s="36">
        <f t="shared" si="1086"/>
        <v>7.7235903989770075E-3</v>
      </c>
    </row>
    <row r="11796" spans="1:17" x14ac:dyDescent="0.3">
      <c r="A11796" s="29">
        <v>2876812</v>
      </c>
      <c r="B11796" s="1">
        <v>133</v>
      </c>
      <c r="C11796" s="1" t="s">
        <v>17</v>
      </c>
      <c r="D11796" s="1" t="s">
        <v>85</v>
      </c>
      <c r="E11796" s="1" t="s">
        <v>60</v>
      </c>
      <c r="F11796" s="47">
        <v>1071</v>
      </c>
      <c r="G11796" s="34">
        <v>1434.27</v>
      </c>
      <c r="H11796" s="1" t="s">
        <v>218</v>
      </c>
      <c r="I11796" s="34">
        <v>1.3512E-2</v>
      </c>
      <c r="J11796" s="34">
        <v>2196.3804</v>
      </c>
      <c r="K11796" s="35" t="str">
        <f t="shared" si="1082"/>
        <v>Kampina &amp; Oisterwijkse Vennen_ZGH9190</v>
      </c>
      <c r="L11796" s="36">
        <f>VLOOKUP(D11796,DATA!A:F,5,FALSE)</f>
        <v>1.3726988247862192E-2</v>
      </c>
      <c r="M11796" s="37">
        <f>VLOOKUP(D11796,DATA!A:F,6,FALSE)</f>
        <v>1285.5</v>
      </c>
      <c r="N11796" s="36">
        <f t="shared" si="1083"/>
        <v>88.515344098595534</v>
      </c>
      <c r="O11796" s="36">
        <f t="shared" si="1084"/>
        <v>88.517229485224519</v>
      </c>
      <c r="P11796" s="36">
        <f t="shared" si="1085"/>
        <v>1.88538662898452E-3</v>
      </c>
      <c r="Q11796" s="36">
        <f t="shared" si="1086"/>
        <v>4.1410262383236723E-2</v>
      </c>
    </row>
    <row r="11797" spans="1:17" x14ac:dyDescent="0.3">
      <c r="A11797" s="29">
        <v>2876812</v>
      </c>
      <c r="B11797" s="1">
        <v>133</v>
      </c>
      <c r="C11797" s="1" t="s">
        <v>17</v>
      </c>
      <c r="D11797" s="1" t="s">
        <v>89</v>
      </c>
      <c r="E11797" s="1" t="s">
        <v>54</v>
      </c>
      <c r="F11797" s="47">
        <v>714</v>
      </c>
      <c r="G11797" s="34">
        <v>1434.27</v>
      </c>
      <c r="H11797" s="1" t="s">
        <v>218</v>
      </c>
      <c r="I11797" s="34">
        <v>1.3512E-2</v>
      </c>
      <c r="J11797" s="34">
        <v>1199.4836</v>
      </c>
      <c r="K11797" s="35" t="str">
        <f t="shared" si="1082"/>
        <v>Kampina &amp; Oisterwijkse Vennen_L4030</v>
      </c>
      <c r="L11797" s="36">
        <f>VLOOKUP(D11797,DATA!A:F,5,FALSE)</f>
        <v>1.0986712608830001E-2</v>
      </c>
      <c r="M11797" s="37">
        <f>VLOOKUP(D11797,DATA!A:F,6,FALSE)</f>
        <v>982</v>
      </c>
      <c r="N11797" s="36">
        <f t="shared" si="1083"/>
        <v>99.309760508332758</v>
      </c>
      <c r="O11797" s="36">
        <f t="shared" si="1084"/>
        <v>99.309862261362269</v>
      </c>
      <c r="P11797" s="36">
        <f t="shared" si="1085"/>
        <v>1.0175302951154208E-4</v>
      </c>
      <c r="Q11797" s="36">
        <f t="shared" si="1086"/>
        <v>1.2205109014941074E-3</v>
      </c>
    </row>
    <row r="11798" spans="1:17" x14ac:dyDescent="0.3">
      <c r="A11798" s="29">
        <v>2876813</v>
      </c>
      <c r="B11798" s="1">
        <v>133</v>
      </c>
      <c r="C11798" s="1" t="s">
        <v>17</v>
      </c>
      <c r="D11798" s="1" t="s">
        <v>41</v>
      </c>
      <c r="E11798" s="1" t="s">
        <v>42</v>
      </c>
      <c r="F11798" s="47">
        <v>1071</v>
      </c>
      <c r="G11798" s="34">
        <v>1110.96</v>
      </c>
      <c r="H11798" s="1" t="s">
        <v>218</v>
      </c>
      <c r="I11798" s="34">
        <v>1.0591700000000001E-2</v>
      </c>
      <c r="J11798" s="34">
        <v>6235.6049999999996</v>
      </c>
      <c r="K11798" s="35" t="str">
        <f t="shared" si="1082"/>
        <v>Kampina &amp; Oisterwijkse Vennen_H4010A</v>
      </c>
      <c r="L11798" s="36">
        <f>VLOOKUP(D11798,DATA!A:F,5,FALSE)</f>
        <v>1.3726988247862192E-2</v>
      </c>
      <c r="M11798" s="37">
        <f>VLOOKUP(D11798,DATA!A:F,6,FALSE)</f>
        <v>1285.5</v>
      </c>
      <c r="N11798" s="36">
        <f t="shared" si="1083"/>
        <v>8.3485224188068905</v>
      </c>
      <c r="O11798" s="36">
        <f t="shared" si="1084"/>
        <v>8.3496349605678297</v>
      </c>
      <c r="P11798" s="36">
        <f t="shared" si="1085"/>
        <v>1.112541760939223E-3</v>
      </c>
      <c r="Q11798" s="36">
        <f t="shared" si="1086"/>
        <v>6.937370967221422E-2</v>
      </c>
    </row>
    <row r="11799" spans="1:17" x14ac:dyDescent="0.3">
      <c r="A11799" s="29">
        <v>2876813</v>
      </c>
      <c r="B11799" s="1">
        <v>133</v>
      </c>
      <c r="C11799" s="1" t="s">
        <v>17</v>
      </c>
      <c r="D11799" s="1" t="s">
        <v>43</v>
      </c>
      <c r="E11799" s="1" t="s">
        <v>44</v>
      </c>
      <c r="F11799" s="47">
        <v>1071</v>
      </c>
      <c r="G11799" s="34">
        <v>1110.96</v>
      </c>
      <c r="H11799" s="1" t="s">
        <v>218</v>
      </c>
      <c r="I11799" s="34">
        <v>1.0591700000000001E-2</v>
      </c>
      <c r="J11799" s="34">
        <v>959.32740000000001</v>
      </c>
      <c r="K11799" s="35" t="str">
        <f t="shared" si="1082"/>
        <v>Kampina &amp; Oisterwijkse Vennen_H7150</v>
      </c>
      <c r="L11799" s="36">
        <f>VLOOKUP(D11799,DATA!A:F,5,FALSE)</f>
        <v>1.3726988247862192E-2</v>
      </c>
      <c r="M11799" s="37">
        <f>VLOOKUP(D11799,DATA!A:F,6,FALSE)</f>
        <v>1285.5</v>
      </c>
      <c r="N11799" s="36">
        <f t="shared" si="1083"/>
        <v>8.3485224188068905</v>
      </c>
      <c r="O11799" s="36">
        <f t="shared" si="1084"/>
        <v>8.3496349605678297</v>
      </c>
      <c r="P11799" s="36">
        <f t="shared" si="1085"/>
        <v>1.112541760939223E-3</v>
      </c>
      <c r="Q11799" s="36">
        <f t="shared" si="1086"/>
        <v>1.0672917949132464E-2</v>
      </c>
    </row>
    <row r="11800" spans="1:17" x14ac:dyDescent="0.3">
      <c r="A11800" s="29">
        <v>2876813</v>
      </c>
      <c r="B11800" s="1">
        <v>133</v>
      </c>
      <c r="C11800" s="1" t="s">
        <v>17</v>
      </c>
      <c r="D11800" s="1" t="s">
        <v>51</v>
      </c>
      <c r="E11800" s="1" t="s">
        <v>52</v>
      </c>
      <c r="F11800" s="47">
        <v>1000</v>
      </c>
      <c r="G11800" s="34">
        <v>1110.96</v>
      </c>
      <c r="H11800" s="1" t="s">
        <v>218</v>
      </c>
      <c r="I11800" s="34">
        <v>1.0591700000000001E-2</v>
      </c>
      <c r="J11800" s="34">
        <v>37.909145000000002</v>
      </c>
      <c r="K11800" s="35" t="str">
        <f t="shared" si="1082"/>
        <v>Kampina &amp; Oisterwijkse Vennen_Lg09</v>
      </c>
      <c r="L11800" s="36">
        <f>VLOOKUP(D11800,DATA!A:F,5,FALSE)</f>
        <v>8.4126827976184013E-3</v>
      </c>
      <c r="M11800" s="37">
        <f>VLOOKUP(D11800,DATA!A:F,6,FALSE)</f>
        <v>1350</v>
      </c>
      <c r="N11800" s="36">
        <f t="shared" si="1083"/>
        <v>11.805618510496631</v>
      </c>
      <c r="O11800" s="36">
        <f t="shared" si="1084"/>
        <v>11.806546289692141</v>
      </c>
      <c r="P11800" s="36">
        <f t="shared" si="1085"/>
        <v>9.2777919551068067E-4</v>
      </c>
      <c r="Q11800" s="36">
        <f t="shared" si="1086"/>
        <v>3.517131605059774E-4</v>
      </c>
    </row>
    <row r="11801" spans="1:17" x14ac:dyDescent="0.3">
      <c r="A11801" s="29">
        <v>2876813</v>
      </c>
      <c r="B11801" s="1">
        <v>133</v>
      </c>
      <c r="C11801" s="1" t="s">
        <v>17</v>
      </c>
      <c r="D11801" s="1" t="s">
        <v>89</v>
      </c>
      <c r="E11801" s="1" t="s">
        <v>54</v>
      </c>
      <c r="F11801" s="47">
        <v>714</v>
      </c>
      <c r="G11801" s="34">
        <v>1110.96</v>
      </c>
      <c r="H11801" s="1" t="s">
        <v>218</v>
      </c>
      <c r="I11801" s="34">
        <v>1.0591700000000001E-2</v>
      </c>
      <c r="J11801" s="34">
        <v>1479.9763</v>
      </c>
      <c r="K11801" s="35" t="str">
        <f t="shared" si="1082"/>
        <v>Kampina &amp; Oisterwijkse Vennen_L4030</v>
      </c>
      <c r="L11801" s="36">
        <f>VLOOKUP(D11801,DATA!A:F,5,FALSE)</f>
        <v>1.0986712608830001E-2</v>
      </c>
      <c r="M11801" s="37">
        <f>VLOOKUP(D11801,DATA!A:F,6,FALSE)</f>
        <v>982</v>
      </c>
      <c r="N11801" s="36">
        <f t="shared" si="1083"/>
        <v>80.484356443626396</v>
      </c>
      <c r="O11801" s="36">
        <f t="shared" si="1084"/>
        <v>80.486184175065873</v>
      </c>
      <c r="P11801" s="36">
        <f t="shared" si="1085"/>
        <v>1.8277314394765654E-3</v>
      </c>
      <c r="Q11801" s="36">
        <f t="shared" si="1086"/>
        <v>2.7049992131902009E-2</v>
      </c>
    </row>
    <row r="11802" spans="1:17" x14ac:dyDescent="0.3">
      <c r="A11802" s="29">
        <v>2876814</v>
      </c>
      <c r="B11802" s="1">
        <v>133</v>
      </c>
      <c r="C11802" s="1" t="s">
        <v>17</v>
      </c>
      <c r="D11802" s="1" t="s">
        <v>53</v>
      </c>
      <c r="E11802" s="1" t="s">
        <v>54</v>
      </c>
      <c r="F11802" s="47">
        <v>714</v>
      </c>
      <c r="G11802" s="34">
        <v>1012.27</v>
      </c>
      <c r="H11802" s="1" t="s">
        <v>218</v>
      </c>
      <c r="I11802" s="34">
        <v>9.7862999999999995E-3</v>
      </c>
      <c r="J11802" s="34">
        <v>8290.93</v>
      </c>
      <c r="K11802" s="35" t="str">
        <f t="shared" si="1082"/>
        <v>Kampina &amp; Oisterwijkse Vennen_H4030</v>
      </c>
      <c r="L11802" s="36">
        <f>VLOOKUP(D11802,DATA!A:F,5,FALSE)</f>
        <v>1.0986712608830001E-2</v>
      </c>
      <c r="M11802" s="37">
        <f>VLOOKUP(D11802,DATA!A:F,6,FALSE)</f>
        <v>982</v>
      </c>
      <c r="N11802" s="36">
        <f t="shared" si="1083"/>
        <v>58.238402838351689</v>
      </c>
      <c r="O11802" s="36">
        <f t="shared" si="1084"/>
        <v>58.241017822122828</v>
      </c>
      <c r="P11802" s="36">
        <f t="shared" si="1085"/>
        <v>2.6149837711386681E-3</v>
      </c>
      <c r="Q11802" s="36">
        <f t="shared" si="1086"/>
        <v>0.21680647397646718</v>
      </c>
    </row>
    <row r="11803" spans="1:17" x14ac:dyDescent="0.3">
      <c r="A11803" s="29">
        <v>2876815</v>
      </c>
      <c r="B11803" s="1">
        <v>133</v>
      </c>
      <c r="C11803" s="1" t="s">
        <v>17</v>
      </c>
      <c r="D11803" s="1" t="s">
        <v>57</v>
      </c>
      <c r="E11803" s="1" t="s">
        <v>58</v>
      </c>
      <c r="F11803" s="47">
        <v>714</v>
      </c>
      <c r="G11803" s="34">
        <v>1020.86</v>
      </c>
      <c r="H11803" s="1" t="s">
        <v>218</v>
      </c>
      <c r="I11803" s="34">
        <v>9.9135999999999998E-3</v>
      </c>
      <c r="J11803" s="34">
        <v>5066.6710000000003</v>
      </c>
      <c r="K11803" s="35" t="str">
        <f t="shared" si="1082"/>
        <v>Kampina &amp; Oisterwijkse Vennen_H3160</v>
      </c>
      <c r="L11803" s="36">
        <f>VLOOKUP(D11803,DATA!A:F,5,FALSE)</f>
        <v>1.0986712608830001E-2</v>
      </c>
      <c r="M11803" s="37">
        <f>VLOOKUP(D11803,DATA!A:F,6,FALSE)</f>
        <v>982</v>
      </c>
      <c r="N11803" s="36">
        <f t="shared" si="1083"/>
        <v>60.514360507513906</v>
      </c>
      <c r="O11803" s="36">
        <f t="shared" si="1084"/>
        <v>60.516963013915181</v>
      </c>
      <c r="P11803" s="36">
        <f t="shared" si="1085"/>
        <v>2.6025064012742405E-3</v>
      </c>
      <c r="Q11803" s="36">
        <f t="shared" si="1086"/>
        <v>0.13186043710650558</v>
      </c>
    </row>
    <row r="11804" spans="1:17" x14ac:dyDescent="0.3">
      <c r="A11804" s="29">
        <v>2876815</v>
      </c>
      <c r="B11804" s="1">
        <v>133</v>
      </c>
      <c r="C11804" s="1" t="s">
        <v>17</v>
      </c>
      <c r="D11804" s="1" t="s">
        <v>53</v>
      </c>
      <c r="E11804" s="1" t="s">
        <v>54</v>
      </c>
      <c r="F11804" s="47">
        <v>714</v>
      </c>
      <c r="G11804" s="34">
        <v>1020.86</v>
      </c>
      <c r="H11804" s="1" t="s">
        <v>218</v>
      </c>
      <c r="I11804" s="34">
        <v>9.9135999999999998E-3</v>
      </c>
      <c r="J11804" s="34">
        <v>4933.3289999999997</v>
      </c>
      <c r="K11804" s="35" t="str">
        <f t="shared" si="1082"/>
        <v>Kampina &amp; Oisterwijkse Vennen_H4030</v>
      </c>
      <c r="L11804" s="36">
        <f>VLOOKUP(D11804,DATA!A:F,5,FALSE)</f>
        <v>1.0986712608830001E-2</v>
      </c>
      <c r="M11804" s="37">
        <f>VLOOKUP(D11804,DATA!A:F,6,FALSE)</f>
        <v>982</v>
      </c>
      <c r="N11804" s="36">
        <f t="shared" si="1083"/>
        <v>60.514360507513906</v>
      </c>
      <c r="O11804" s="36">
        <f t="shared" si="1084"/>
        <v>60.516963013915181</v>
      </c>
      <c r="P11804" s="36">
        <f t="shared" si="1085"/>
        <v>2.6025064012742405E-3</v>
      </c>
      <c r="Q11804" s="36">
        <f t="shared" si="1086"/>
        <v>0.12839020302091847</v>
      </c>
    </row>
    <row r="11805" spans="1:17" x14ac:dyDescent="0.3">
      <c r="A11805" s="29">
        <v>2876816</v>
      </c>
      <c r="B11805" s="1">
        <v>133</v>
      </c>
      <c r="C11805" s="1" t="s">
        <v>17</v>
      </c>
      <c r="D11805" s="1" t="s">
        <v>57</v>
      </c>
      <c r="E11805" s="1" t="s">
        <v>58</v>
      </c>
      <c r="F11805" s="47">
        <v>714</v>
      </c>
      <c r="G11805" s="34">
        <v>938.74</v>
      </c>
      <c r="H11805" s="1" t="s">
        <v>218</v>
      </c>
      <c r="I11805" s="34">
        <v>9.0358000000000001E-3</v>
      </c>
      <c r="J11805" s="34">
        <v>1463.2662</v>
      </c>
      <c r="K11805" s="35" t="str">
        <f t="shared" si="1082"/>
        <v>Kampina &amp; Oisterwijkse Vennen_H3160</v>
      </c>
      <c r="L11805" s="36">
        <f>VLOOKUP(D11805,DATA!A:F,5,FALSE)</f>
        <v>1.0986712608830001E-2</v>
      </c>
      <c r="M11805" s="37">
        <f>VLOOKUP(D11805,DATA!A:F,6,FALSE)</f>
        <v>982</v>
      </c>
      <c r="N11805" s="36">
        <f t="shared" si="1083"/>
        <v>38.336607591176588</v>
      </c>
      <c r="O11805" s="36">
        <f t="shared" si="1084"/>
        <v>38.33895441503887</v>
      </c>
      <c r="P11805" s="36">
        <f t="shared" si="1085"/>
        <v>2.3468238622825766E-3</v>
      </c>
      <c r="Q11805" s="36">
        <f t="shared" si="1086"/>
        <v>3.4340280350315493E-2</v>
      </c>
    </row>
    <row r="11806" spans="1:17" x14ac:dyDescent="0.3">
      <c r="A11806" s="29">
        <v>2876816</v>
      </c>
      <c r="B11806" s="1">
        <v>133</v>
      </c>
      <c r="C11806" s="1" t="s">
        <v>17</v>
      </c>
      <c r="D11806" s="1" t="s">
        <v>89</v>
      </c>
      <c r="E11806" s="1" t="s">
        <v>54</v>
      </c>
      <c r="F11806" s="47">
        <v>714</v>
      </c>
      <c r="G11806" s="34">
        <v>938.74</v>
      </c>
      <c r="H11806" s="1" t="s">
        <v>218</v>
      </c>
      <c r="I11806" s="34">
        <v>9.0358000000000001E-3</v>
      </c>
      <c r="J11806" s="34">
        <v>834.65725999967901</v>
      </c>
      <c r="K11806" s="35" t="str">
        <f t="shared" si="1082"/>
        <v>Kampina &amp; Oisterwijkse Vennen_L4030</v>
      </c>
      <c r="L11806" s="36">
        <f>VLOOKUP(D11806,DATA!A:F,5,FALSE)</f>
        <v>1.0986712608830001E-2</v>
      </c>
      <c r="M11806" s="37">
        <f>VLOOKUP(D11806,DATA!A:F,6,FALSE)</f>
        <v>982</v>
      </c>
      <c r="N11806" s="36">
        <f t="shared" si="1083"/>
        <v>38.336607591176588</v>
      </c>
      <c r="O11806" s="36">
        <f t="shared" si="1084"/>
        <v>38.33895441503887</v>
      </c>
      <c r="P11806" s="36">
        <f t="shared" si="1085"/>
        <v>2.3468238622825766E-3</v>
      </c>
      <c r="Q11806" s="36">
        <f t="shared" si="1086"/>
        <v>1.9587935745946396E-2</v>
      </c>
    </row>
    <row r="11807" spans="1:17" x14ac:dyDescent="0.3">
      <c r="A11807" s="29">
        <v>2876817</v>
      </c>
      <c r="B11807" s="1">
        <v>133</v>
      </c>
      <c r="C11807" s="1" t="s">
        <v>17</v>
      </c>
      <c r="D11807" s="1" t="s">
        <v>53</v>
      </c>
      <c r="E11807" s="1" t="s">
        <v>54</v>
      </c>
      <c r="F11807" s="47">
        <v>714</v>
      </c>
      <c r="G11807" s="34">
        <v>969.64</v>
      </c>
      <c r="H11807" s="1" t="s">
        <v>218</v>
      </c>
      <c r="I11807" s="34">
        <v>9.7952000000000004E-3</v>
      </c>
      <c r="J11807" s="34">
        <v>7663.3710000000001</v>
      </c>
      <c r="K11807" s="35" t="str">
        <f t="shared" si="1082"/>
        <v>Kampina &amp; Oisterwijkse Vennen_H4030</v>
      </c>
      <c r="L11807" s="36">
        <f>VLOOKUP(D11807,DATA!A:F,5,FALSE)</f>
        <v>1.0986712608830001E-2</v>
      </c>
      <c r="M11807" s="37">
        <f>VLOOKUP(D11807,DATA!A:F,6,FALSE)</f>
        <v>982</v>
      </c>
      <c r="N11807" s="36">
        <f t="shared" si="1083"/>
        <v>46.610313160992945</v>
      </c>
      <c r="O11807" s="36">
        <f t="shared" si="1084"/>
        <v>46.612991231769442</v>
      </c>
      <c r="P11807" s="36">
        <f t="shared" si="1085"/>
        <v>2.6780707764970657E-3</v>
      </c>
      <c r="Q11807" s="36">
        <f t="shared" si="1086"/>
        <v>0.20523049924555095</v>
      </c>
    </row>
    <row r="11808" spans="1:17" x14ac:dyDescent="0.3">
      <c r="A11808" s="29">
        <v>2876817</v>
      </c>
      <c r="B11808" s="1">
        <v>133</v>
      </c>
      <c r="C11808" s="1" t="s">
        <v>17</v>
      </c>
      <c r="D11808" s="1" t="s">
        <v>89</v>
      </c>
      <c r="E11808" s="1" t="s">
        <v>54</v>
      </c>
      <c r="F11808" s="47">
        <v>714</v>
      </c>
      <c r="G11808" s="34">
        <v>969.64</v>
      </c>
      <c r="H11808" s="1" t="s">
        <v>218</v>
      </c>
      <c r="I11808" s="34">
        <v>9.7952000000000004E-3</v>
      </c>
      <c r="J11808" s="34">
        <v>190.04185000000001</v>
      </c>
      <c r="K11808" s="35" t="str">
        <f t="shared" si="1082"/>
        <v>Kampina &amp; Oisterwijkse Vennen_L4030</v>
      </c>
      <c r="L11808" s="36">
        <f>VLOOKUP(D11808,DATA!A:F,5,FALSE)</f>
        <v>1.0986712608830001E-2</v>
      </c>
      <c r="M11808" s="37">
        <f>VLOOKUP(D11808,DATA!A:F,6,FALSE)</f>
        <v>982</v>
      </c>
      <c r="N11808" s="36">
        <f t="shared" si="1083"/>
        <v>46.610313160992945</v>
      </c>
      <c r="O11808" s="36">
        <f t="shared" si="1084"/>
        <v>46.612991231769442</v>
      </c>
      <c r="P11808" s="36">
        <f t="shared" si="1085"/>
        <v>2.6780707764970657E-3</v>
      </c>
      <c r="Q11808" s="36">
        <f t="shared" si="1086"/>
        <v>5.0894552479643891E-3</v>
      </c>
    </row>
    <row r="11809" spans="1:17" x14ac:dyDescent="0.3">
      <c r="A11809" s="29">
        <v>2876818</v>
      </c>
      <c r="B11809" s="1">
        <v>133</v>
      </c>
      <c r="C11809" s="1" t="s">
        <v>17</v>
      </c>
      <c r="D11809" s="1" t="s">
        <v>53</v>
      </c>
      <c r="E11809" s="1" t="s">
        <v>54</v>
      </c>
      <c r="F11809" s="47">
        <v>714</v>
      </c>
      <c r="G11809" s="34">
        <v>976.17</v>
      </c>
      <c r="H11809" s="1" t="s">
        <v>218</v>
      </c>
      <c r="I11809" s="34">
        <v>1.0170200000000001E-2</v>
      </c>
      <c r="J11809" s="34">
        <v>3627.7206999999999</v>
      </c>
      <c r="K11809" s="35" t="str">
        <f t="shared" si="1082"/>
        <v>Kampina &amp; Oisterwijkse Vennen_H4030</v>
      </c>
      <c r="L11809" s="36">
        <f>VLOOKUP(D11809,DATA!A:F,5,FALSE)</f>
        <v>1.0986712608830001E-2</v>
      </c>
      <c r="M11809" s="37">
        <f>VLOOKUP(D11809,DATA!A:F,6,FALSE)</f>
        <v>982</v>
      </c>
      <c r="N11809" s="36">
        <f t="shared" si="1083"/>
        <v>48.399233892061432</v>
      </c>
      <c r="O11809" s="36">
        <f t="shared" si="1084"/>
        <v>48.402024460455422</v>
      </c>
      <c r="P11809" s="36">
        <f t="shared" si="1085"/>
        <v>2.7905683939906112E-3</v>
      </c>
      <c r="Q11809" s="36">
        <f t="shared" si="1086"/>
        <v>0.10123402727645495</v>
      </c>
    </row>
    <row r="11810" spans="1:17" x14ac:dyDescent="0.3">
      <c r="A11810" s="29">
        <v>2876818</v>
      </c>
      <c r="B11810" s="1">
        <v>133</v>
      </c>
      <c r="C11810" s="1" t="s">
        <v>17</v>
      </c>
      <c r="D11810" s="1" t="s">
        <v>89</v>
      </c>
      <c r="E11810" s="1" t="s">
        <v>54</v>
      </c>
      <c r="F11810" s="47">
        <v>714</v>
      </c>
      <c r="G11810" s="34">
        <v>976.17</v>
      </c>
      <c r="H11810" s="1" t="s">
        <v>218</v>
      </c>
      <c r="I11810" s="34">
        <v>1.0170200000000001E-2</v>
      </c>
      <c r="J11810" s="34">
        <v>301.38513</v>
      </c>
      <c r="K11810" s="35" t="str">
        <f t="shared" si="1082"/>
        <v>Kampina &amp; Oisterwijkse Vennen_L4030</v>
      </c>
      <c r="L11810" s="36">
        <f>VLOOKUP(D11810,DATA!A:F,5,FALSE)</f>
        <v>1.0986712608830001E-2</v>
      </c>
      <c r="M11810" s="37">
        <f>VLOOKUP(D11810,DATA!A:F,6,FALSE)</f>
        <v>982</v>
      </c>
      <c r="N11810" s="36">
        <f t="shared" si="1083"/>
        <v>48.399233892061432</v>
      </c>
      <c r="O11810" s="36">
        <f t="shared" si="1084"/>
        <v>48.402024460455422</v>
      </c>
      <c r="P11810" s="36">
        <f t="shared" si="1085"/>
        <v>2.7905683939906112E-3</v>
      </c>
      <c r="Q11810" s="36">
        <f t="shared" si="1086"/>
        <v>8.4103581819675154E-3</v>
      </c>
    </row>
    <row r="11811" spans="1:17" x14ac:dyDescent="0.3">
      <c r="A11811" s="29">
        <v>2876819</v>
      </c>
      <c r="B11811" s="1">
        <v>133</v>
      </c>
      <c r="C11811" s="1" t="s">
        <v>17</v>
      </c>
      <c r="D11811" s="1" t="s">
        <v>53</v>
      </c>
      <c r="E11811" s="1" t="s">
        <v>54</v>
      </c>
      <c r="F11811" s="47">
        <v>714</v>
      </c>
      <c r="G11811" s="34">
        <v>974.46</v>
      </c>
      <c r="H11811" s="1" t="s">
        <v>218</v>
      </c>
      <c r="I11811" s="34">
        <v>1.03421E-2</v>
      </c>
      <c r="J11811" s="34">
        <v>1489.7317</v>
      </c>
      <c r="K11811" s="35" t="str">
        <f t="shared" si="1082"/>
        <v>Kampina &amp; Oisterwijkse Vennen_H4030</v>
      </c>
      <c r="L11811" s="36">
        <f>VLOOKUP(D11811,DATA!A:F,5,FALSE)</f>
        <v>1.0986712608830001E-2</v>
      </c>
      <c r="M11811" s="37">
        <f>VLOOKUP(D11811,DATA!A:F,6,FALSE)</f>
        <v>982</v>
      </c>
      <c r="N11811" s="36">
        <f t="shared" si="1083"/>
        <v>47.93018820022521</v>
      </c>
      <c r="O11811" s="36">
        <f t="shared" si="1084"/>
        <v>47.933023981041735</v>
      </c>
      <c r="P11811" s="36">
        <f t="shared" si="1085"/>
        <v>2.8357808165253573E-3</v>
      </c>
      <c r="Q11811" s="36">
        <f t="shared" si="1086"/>
        <v>4.2245525766297087E-2</v>
      </c>
    </row>
    <row r="11812" spans="1:17" x14ac:dyDescent="0.3">
      <c r="A11812" s="29">
        <v>2876819</v>
      </c>
      <c r="B11812" s="1">
        <v>133</v>
      </c>
      <c r="C11812" s="1" t="s">
        <v>17</v>
      </c>
      <c r="D11812" s="1" t="s">
        <v>89</v>
      </c>
      <c r="E11812" s="1" t="s">
        <v>54</v>
      </c>
      <c r="F11812" s="47">
        <v>714</v>
      </c>
      <c r="G11812" s="34">
        <v>974.46</v>
      </c>
      <c r="H11812" s="1" t="s">
        <v>218</v>
      </c>
      <c r="I11812" s="34">
        <v>1.03421E-2</v>
      </c>
      <c r="J11812" s="34">
        <v>955.42039999999997</v>
      </c>
      <c r="K11812" s="35" t="str">
        <f t="shared" si="1082"/>
        <v>Kampina &amp; Oisterwijkse Vennen_L4030</v>
      </c>
      <c r="L11812" s="36">
        <f>VLOOKUP(D11812,DATA!A:F,5,FALSE)</f>
        <v>1.0986712608830001E-2</v>
      </c>
      <c r="M11812" s="37">
        <f>VLOOKUP(D11812,DATA!A:F,6,FALSE)</f>
        <v>982</v>
      </c>
      <c r="N11812" s="36">
        <f t="shared" si="1083"/>
        <v>47.93018820022521</v>
      </c>
      <c r="O11812" s="36">
        <f t="shared" si="1084"/>
        <v>47.933023981041735</v>
      </c>
      <c r="P11812" s="36">
        <f t="shared" si="1085"/>
        <v>2.8357808165253573E-3</v>
      </c>
      <c r="Q11812" s="36">
        <f t="shared" si="1086"/>
        <v>2.7093628420369834E-2</v>
      </c>
    </row>
    <row r="11813" spans="1:17" x14ac:dyDescent="0.3">
      <c r="A11813" s="29">
        <v>2876820</v>
      </c>
      <c r="B11813" s="1">
        <v>133</v>
      </c>
      <c r="C11813" s="1" t="s">
        <v>17</v>
      </c>
      <c r="D11813" s="1" t="s">
        <v>53</v>
      </c>
      <c r="E11813" s="1" t="s">
        <v>54</v>
      </c>
      <c r="F11813" s="47">
        <v>714</v>
      </c>
      <c r="G11813" s="34">
        <v>976.65</v>
      </c>
      <c r="H11813" s="1" t="s">
        <v>218</v>
      </c>
      <c r="I11813" s="34">
        <v>1.04663E-2</v>
      </c>
      <c r="J11813" s="34">
        <v>4.7639866</v>
      </c>
      <c r="K11813" s="35" t="str">
        <f t="shared" si="1082"/>
        <v>Kampina &amp; Oisterwijkse Vennen_H4030</v>
      </c>
      <c r="L11813" s="36">
        <f>VLOOKUP(D11813,DATA!A:F,5,FALSE)</f>
        <v>1.0986712608830001E-2</v>
      </c>
      <c r="M11813" s="37">
        <f>VLOOKUP(D11813,DATA!A:F,6,FALSE)</f>
        <v>982</v>
      </c>
      <c r="N11813" s="36">
        <f t="shared" si="1083"/>
        <v>48.53095012332998</v>
      </c>
      <c r="O11813" s="36">
        <f t="shared" si="1084"/>
        <v>48.53382240232046</v>
      </c>
      <c r="P11813" s="36">
        <f t="shared" si="1085"/>
        <v>2.8722789904804813E-3</v>
      </c>
      <c r="Q11813" s="36">
        <f t="shared" si="1086"/>
        <v>1.3683498622110542E-4</v>
      </c>
    </row>
    <row r="11814" spans="1:17" x14ac:dyDescent="0.3">
      <c r="A11814" s="29">
        <v>2876820</v>
      </c>
      <c r="B11814" s="1">
        <v>133</v>
      </c>
      <c r="C11814" s="1" t="s">
        <v>17</v>
      </c>
      <c r="D11814" s="1" t="s">
        <v>89</v>
      </c>
      <c r="E11814" s="1" t="s">
        <v>54</v>
      </c>
      <c r="F11814" s="47">
        <v>714</v>
      </c>
      <c r="G11814" s="34">
        <v>976.65</v>
      </c>
      <c r="H11814" s="1" t="s">
        <v>218</v>
      </c>
      <c r="I11814" s="34">
        <v>1.04663E-2</v>
      </c>
      <c r="J11814" s="34">
        <v>1312.4427000000001</v>
      </c>
      <c r="K11814" s="35" t="str">
        <f t="shared" si="1082"/>
        <v>Kampina &amp; Oisterwijkse Vennen_L4030</v>
      </c>
      <c r="L11814" s="36">
        <f>VLOOKUP(D11814,DATA!A:F,5,FALSE)</f>
        <v>1.0986712608830001E-2</v>
      </c>
      <c r="M11814" s="37">
        <f>VLOOKUP(D11814,DATA!A:F,6,FALSE)</f>
        <v>982</v>
      </c>
      <c r="N11814" s="36">
        <f t="shared" si="1083"/>
        <v>48.53095012332998</v>
      </c>
      <c r="O11814" s="36">
        <f t="shared" si="1084"/>
        <v>48.53382240232046</v>
      </c>
      <c r="P11814" s="36">
        <f t="shared" si="1085"/>
        <v>2.8722789904804813E-3</v>
      </c>
      <c r="Q11814" s="36">
        <f t="shared" si="1086"/>
        <v>3.7697015934194777E-2</v>
      </c>
    </row>
    <row r="11815" spans="1:17" x14ac:dyDescent="0.3">
      <c r="A11815" s="29">
        <v>2876821</v>
      </c>
      <c r="B11815" s="1">
        <v>133</v>
      </c>
      <c r="C11815" s="1" t="s">
        <v>17</v>
      </c>
      <c r="D11815" s="1" t="s">
        <v>41</v>
      </c>
      <c r="E11815" s="1" t="s">
        <v>42</v>
      </c>
      <c r="F11815" s="47">
        <v>1071</v>
      </c>
      <c r="G11815" s="34">
        <v>1181.83</v>
      </c>
      <c r="H11815" s="1" t="s">
        <v>218</v>
      </c>
      <c r="I11815" s="34">
        <v>1.2919699999999999E-2</v>
      </c>
      <c r="J11815" s="34">
        <v>143.9051</v>
      </c>
      <c r="K11815" s="35" t="str">
        <f t="shared" si="1082"/>
        <v>Kampina &amp; Oisterwijkse Vennen_H4010A</v>
      </c>
      <c r="L11815" s="36">
        <f>VLOOKUP(D11815,DATA!A:F,5,FALSE)</f>
        <v>1.3726988247862192E-2</v>
      </c>
      <c r="M11815" s="37">
        <f>VLOOKUP(D11815,DATA!A:F,6,FALSE)</f>
        <v>1285.5</v>
      </c>
      <c r="N11815" s="36">
        <f t="shared" si="1083"/>
        <v>19.417968030884307</v>
      </c>
      <c r="O11815" s="36">
        <f t="shared" si="1084"/>
        <v>19.420743224205065</v>
      </c>
      <c r="P11815" s="36">
        <f t="shared" si="1085"/>
        <v>2.7751933207582624E-3</v>
      </c>
      <c r="Q11815" s="36">
        <f t="shared" si="1086"/>
        <v>3.993644723430498E-3</v>
      </c>
    </row>
    <row r="11816" spans="1:17" x14ac:dyDescent="0.3">
      <c r="A11816" s="29">
        <v>2876821</v>
      </c>
      <c r="B11816" s="1">
        <v>133</v>
      </c>
      <c r="C11816" s="1" t="s">
        <v>17</v>
      </c>
      <c r="D11816" s="1" t="s">
        <v>43</v>
      </c>
      <c r="E11816" s="1" t="s">
        <v>44</v>
      </c>
      <c r="F11816" s="47">
        <v>1071</v>
      </c>
      <c r="G11816" s="34">
        <v>1181.83</v>
      </c>
      <c r="H11816" s="1" t="s">
        <v>218</v>
      </c>
      <c r="I11816" s="34">
        <v>1.2919699999999999E-2</v>
      </c>
      <c r="J11816" s="34">
        <v>143.9051</v>
      </c>
      <c r="K11816" s="35" t="str">
        <f t="shared" si="1082"/>
        <v>Kampina &amp; Oisterwijkse Vennen_H7150</v>
      </c>
      <c r="L11816" s="36">
        <f>VLOOKUP(D11816,DATA!A:F,5,FALSE)</f>
        <v>1.3726988247862192E-2</v>
      </c>
      <c r="M11816" s="37">
        <f>VLOOKUP(D11816,DATA!A:F,6,FALSE)</f>
        <v>1285.5</v>
      </c>
      <c r="N11816" s="36">
        <f t="shared" si="1083"/>
        <v>19.417968030884307</v>
      </c>
      <c r="O11816" s="36">
        <f t="shared" si="1084"/>
        <v>19.420743224205065</v>
      </c>
      <c r="P11816" s="36">
        <f t="shared" si="1085"/>
        <v>2.7751933207582624E-3</v>
      </c>
      <c r="Q11816" s="36">
        <f t="shared" si="1086"/>
        <v>3.993644723430498E-3</v>
      </c>
    </row>
    <row r="11817" spans="1:17" x14ac:dyDescent="0.3">
      <c r="A11817" s="29">
        <v>2876821</v>
      </c>
      <c r="B11817" s="1">
        <v>133</v>
      </c>
      <c r="C11817" s="1" t="s">
        <v>17</v>
      </c>
      <c r="D11817" s="1" t="s">
        <v>51</v>
      </c>
      <c r="E11817" s="1" t="s">
        <v>52</v>
      </c>
      <c r="F11817" s="47">
        <v>1000</v>
      </c>
      <c r="G11817" s="34">
        <v>1181.83</v>
      </c>
      <c r="H11817" s="1" t="s">
        <v>218</v>
      </c>
      <c r="I11817" s="34">
        <v>1.2919699999999999E-2</v>
      </c>
      <c r="J11817" s="34">
        <v>459.1456</v>
      </c>
      <c r="K11817" s="35" t="str">
        <f t="shared" si="1082"/>
        <v>Kampina &amp; Oisterwijkse Vennen_Lg09</v>
      </c>
      <c r="L11817" s="36">
        <f>VLOOKUP(D11817,DATA!A:F,5,FALSE)</f>
        <v>8.4126827976184013E-3</v>
      </c>
      <c r="M11817" s="37">
        <f>VLOOKUP(D11817,DATA!A:F,6,FALSE)</f>
        <v>1350</v>
      </c>
      <c r="N11817" s="36">
        <f t="shared" si="1083"/>
        <v>19.548422861477295</v>
      </c>
      <c r="O11817" s="36">
        <f t="shared" si="1084"/>
        <v>19.550132276846742</v>
      </c>
      <c r="P11817" s="36">
        <f t="shared" si="1085"/>
        <v>1.7094153694472425E-3</v>
      </c>
      <c r="Q11817" s="36">
        <f t="shared" si="1086"/>
        <v>7.8487054545407584E-3</v>
      </c>
    </row>
    <row r="11818" spans="1:17" x14ac:dyDescent="0.3">
      <c r="A11818" s="29">
        <v>2876821</v>
      </c>
      <c r="B11818" s="1">
        <v>133</v>
      </c>
      <c r="C11818" s="1" t="s">
        <v>17</v>
      </c>
      <c r="D11818" s="1" t="s">
        <v>89</v>
      </c>
      <c r="E11818" s="1" t="s">
        <v>54</v>
      </c>
      <c r="F11818" s="47">
        <v>714</v>
      </c>
      <c r="G11818" s="34">
        <v>1181.83</v>
      </c>
      <c r="H11818" s="1" t="s">
        <v>218</v>
      </c>
      <c r="I11818" s="34">
        <v>1.2919699999999999E-2</v>
      </c>
      <c r="J11818" s="34">
        <v>1492.0083999999999</v>
      </c>
      <c r="K11818" s="35" t="str">
        <f t="shared" si="1082"/>
        <v>Kampina &amp; Oisterwijkse Vennen_L4030</v>
      </c>
      <c r="L11818" s="36">
        <f>VLOOKUP(D11818,DATA!A:F,5,FALSE)</f>
        <v>1.0986712608830001E-2</v>
      </c>
      <c r="M11818" s="37">
        <f>VLOOKUP(D11818,DATA!A:F,6,FALSE)</f>
        <v>982</v>
      </c>
      <c r="N11818" s="36">
        <f t="shared" si="1083"/>
        <v>89.984240803441324</v>
      </c>
      <c r="O11818" s="36">
        <f t="shared" si="1084"/>
        <v>89.985520025313349</v>
      </c>
      <c r="P11818" s="36">
        <f t="shared" si="1085"/>
        <v>1.2792218720250048E-3</v>
      </c>
      <c r="Q11818" s="36">
        <f t="shared" si="1086"/>
        <v>1.9086097785250323E-2</v>
      </c>
    </row>
    <row r="11819" spans="1:17" x14ac:dyDescent="0.3">
      <c r="A11819" s="29">
        <v>2876825</v>
      </c>
      <c r="B11819" s="1">
        <v>133</v>
      </c>
      <c r="C11819" s="1" t="s">
        <v>17</v>
      </c>
      <c r="D11819" s="1" t="s">
        <v>57</v>
      </c>
      <c r="E11819" s="1" t="s">
        <v>58</v>
      </c>
      <c r="F11819" s="47">
        <v>714</v>
      </c>
      <c r="G11819" s="34">
        <v>1648.34</v>
      </c>
      <c r="H11819" s="1" t="s">
        <v>218</v>
      </c>
      <c r="I11819" s="34">
        <v>2.1252E-2</v>
      </c>
      <c r="J11819" s="34">
        <v>1611.6931999999999</v>
      </c>
      <c r="K11819" s="35" t="str">
        <f t="shared" si="1082"/>
        <v>Kampina &amp; Oisterwijkse Vennen_H3160</v>
      </c>
      <c r="L11819" s="36">
        <f>VLOOKUP(D11819,DATA!A:F,5,FALSE)</f>
        <v>1.0986712608830001E-2</v>
      </c>
      <c r="M11819" s="37">
        <f>VLOOKUP(D11819,DATA!A:F,6,FALSE)</f>
        <v>982</v>
      </c>
      <c r="N11819" s="36">
        <f t="shared" si="1083"/>
        <v>99.933886165055327</v>
      </c>
      <c r="O11819" s="36">
        <f t="shared" si="1084"/>
        <v>99.933901589944881</v>
      </c>
      <c r="P11819" s="36">
        <f t="shared" si="1085"/>
        <v>1.5424889554083165E-5</v>
      </c>
      <c r="Q11819" s="36">
        <f t="shared" si="1086"/>
        <v>2.4860189605066871E-4</v>
      </c>
    </row>
    <row r="11820" spans="1:17" x14ac:dyDescent="0.3">
      <c r="A11820" s="29">
        <v>2876825</v>
      </c>
      <c r="B11820" s="1">
        <v>133</v>
      </c>
      <c r="C11820" s="1" t="s">
        <v>17</v>
      </c>
      <c r="D11820" s="1" t="s">
        <v>89</v>
      </c>
      <c r="E11820" s="1" t="s">
        <v>54</v>
      </c>
      <c r="F11820" s="47">
        <v>714</v>
      </c>
      <c r="G11820" s="34">
        <v>1648.34</v>
      </c>
      <c r="H11820" s="1" t="s">
        <v>218</v>
      </c>
      <c r="I11820" s="34">
        <v>2.1252E-2</v>
      </c>
      <c r="J11820" s="34">
        <v>2252.0435000000002</v>
      </c>
      <c r="K11820" s="35" t="str">
        <f t="shared" si="1082"/>
        <v>Kampina &amp; Oisterwijkse Vennen_L4030</v>
      </c>
      <c r="L11820" s="36">
        <f>VLOOKUP(D11820,DATA!A:F,5,FALSE)</f>
        <v>1.0986712608830001E-2</v>
      </c>
      <c r="M11820" s="37">
        <f>VLOOKUP(D11820,DATA!A:F,6,FALSE)</f>
        <v>982</v>
      </c>
      <c r="N11820" s="36">
        <f t="shared" si="1083"/>
        <v>99.933886165055327</v>
      </c>
      <c r="O11820" s="36">
        <f t="shared" si="1084"/>
        <v>99.933901589944881</v>
      </c>
      <c r="P11820" s="36">
        <f t="shared" si="1085"/>
        <v>1.5424889554083165E-5</v>
      </c>
      <c r="Q11820" s="36">
        <f t="shared" si="1086"/>
        <v>3.4737522258490897E-4</v>
      </c>
    </row>
    <row r="11821" spans="1:17" x14ac:dyDescent="0.3">
      <c r="A11821" s="29">
        <v>2876827</v>
      </c>
      <c r="B11821" s="1">
        <v>133</v>
      </c>
      <c r="C11821" s="1" t="s">
        <v>17</v>
      </c>
      <c r="D11821" s="1" t="s">
        <v>41</v>
      </c>
      <c r="E11821" s="1" t="s">
        <v>42</v>
      </c>
      <c r="F11821" s="47">
        <v>1071</v>
      </c>
      <c r="G11821" s="34">
        <v>1386.59</v>
      </c>
      <c r="H11821" s="1" t="s">
        <v>218</v>
      </c>
      <c r="I11821" s="34">
        <v>1.68121E-2</v>
      </c>
      <c r="J11821" s="34">
        <v>3402.2903000000001</v>
      </c>
      <c r="K11821" s="35" t="str">
        <f t="shared" si="1082"/>
        <v>Kampina &amp; Oisterwijkse Vennen_H4010A</v>
      </c>
      <c r="L11821" s="36">
        <f>VLOOKUP(D11821,DATA!A:F,5,FALSE)</f>
        <v>1.3726988247862192E-2</v>
      </c>
      <c r="M11821" s="37">
        <f>VLOOKUP(D11821,DATA!A:F,6,FALSE)</f>
        <v>1285.5</v>
      </c>
      <c r="N11821" s="36">
        <f t="shared" si="1083"/>
        <v>80.021861125833922</v>
      </c>
      <c r="O11821" s="36">
        <f t="shared" si="1084"/>
        <v>80.025550314037943</v>
      </c>
      <c r="P11821" s="36">
        <f t="shared" si="1085"/>
        <v>3.6891882040208657E-3</v>
      </c>
      <c r="Q11821" s="36">
        <f t="shared" si="1086"/>
        <v>0.12551689241414613</v>
      </c>
    </row>
    <row r="11822" spans="1:17" x14ac:dyDescent="0.3">
      <c r="A11822" s="29">
        <v>2876827</v>
      </c>
      <c r="B11822" s="1">
        <v>133</v>
      </c>
      <c r="C11822" s="1" t="s">
        <v>17</v>
      </c>
      <c r="D11822" s="1" t="s">
        <v>89</v>
      </c>
      <c r="E11822" s="1" t="s">
        <v>54</v>
      </c>
      <c r="F11822" s="47">
        <v>714</v>
      </c>
      <c r="G11822" s="34">
        <v>1386.59</v>
      </c>
      <c r="H11822" s="1" t="s">
        <v>218</v>
      </c>
      <c r="I11822" s="34">
        <v>1.68121E-2</v>
      </c>
      <c r="J11822" s="34">
        <v>4245.9319999999998</v>
      </c>
      <c r="K11822" s="35" t="str">
        <f t="shared" si="1082"/>
        <v>Kampina &amp; Oisterwijkse Vennen_L4030</v>
      </c>
      <c r="L11822" s="36">
        <f>VLOOKUP(D11822,DATA!A:F,5,FALSE)</f>
        <v>1.0986712608830001E-2</v>
      </c>
      <c r="M11822" s="37">
        <f>VLOOKUP(D11822,DATA!A:F,6,FALSE)</f>
        <v>982</v>
      </c>
      <c r="N11822" s="36">
        <f t="shared" si="1083"/>
        <v>98.84003632012255</v>
      </c>
      <c r="O11822" s="36">
        <f t="shared" si="1084"/>
        <v>98.840248072277205</v>
      </c>
      <c r="P11822" s="36">
        <f t="shared" si="1085"/>
        <v>2.1175215465518704E-4</v>
      </c>
      <c r="Q11822" s="36">
        <f t="shared" si="1086"/>
        <v>8.9908524951940755E-3</v>
      </c>
    </row>
    <row r="11823" spans="1:17" x14ac:dyDescent="0.3">
      <c r="A11823" s="29">
        <v>2876828</v>
      </c>
      <c r="B11823" s="1">
        <v>133</v>
      </c>
      <c r="C11823" s="1" t="s">
        <v>17</v>
      </c>
      <c r="D11823" s="1" t="s">
        <v>31</v>
      </c>
      <c r="E11823" s="1" t="s">
        <v>32</v>
      </c>
      <c r="F11823" s="47">
        <v>1786</v>
      </c>
      <c r="G11823" s="34">
        <v>1865.28</v>
      </c>
      <c r="H11823" s="1" t="s">
        <v>218</v>
      </c>
      <c r="I11823" s="34">
        <v>2.5579000000000001E-2</v>
      </c>
      <c r="J11823" s="34">
        <v>221.13623000000001</v>
      </c>
      <c r="K11823" s="35" t="str">
        <f t="shared" si="1082"/>
        <v>Kampina &amp; Oisterwijkse Vennen_Lg03</v>
      </c>
      <c r="L11823" s="36">
        <f>VLOOKUP(D11823,DATA!A:F,5,FALSE)</f>
        <v>6.9280917156857415E-3</v>
      </c>
      <c r="M11823" s="37">
        <f>VLOOKUP(D11823,DATA!A:F,6,FALSE)</f>
        <v>2211</v>
      </c>
      <c r="N11823" s="36">
        <f t="shared" si="1083"/>
        <v>8.3540994917421596</v>
      </c>
      <c r="O11823" s="36">
        <f t="shared" si="1084"/>
        <v>8.3554563732640492</v>
      </c>
      <c r="P11823" s="36">
        <f t="shared" si="1085"/>
        <v>1.3568815218896191E-3</v>
      </c>
      <c r="Q11823" s="36">
        <f t="shared" si="1086"/>
        <v>3.0005566430733287E-3</v>
      </c>
    </row>
    <row r="11824" spans="1:17" x14ac:dyDescent="0.3">
      <c r="A11824" s="29">
        <v>2876829</v>
      </c>
      <c r="B11824" s="1">
        <v>133</v>
      </c>
      <c r="C11824" s="1" t="s">
        <v>17</v>
      </c>
      <c r="D11824" s="1" t="s">
        <v>33</v>
      </c>
      <c r="E11824" s="1" t="s">
        <v>29</v>
      </c>
      <c r="F11824" s="47">
        <v>1786</v>
      </c>
      <c r="G11824" s="34">
        <v>1846.77</v>
      </c>
      <c r="H11824" s="1" t="s">
        <v>218</v>
      </c>
      <c r="I11824" s="34">
        <v>2.5547E-2</v>
      </c>
      <c r="J11824" s="34">
        <v>2580.9677999999999</v>
      </c>
      <c r="K11824" s="35" t="str">
        <f t="shared" si="1082"/>
        <v>Kampina &amp; Oisterwijkse Vennen_ZGH91D0</v>
      </c>
      <c r="L11824" s="36">
        <f>VLOOKUP(D11824,DATA!A:F,5,FALSE)</f>
        <v>6.9280917156857415E-3</v>
      </c>
      <c r="M11824" s="37">
        <f>VLOOKUP(D11824,DATA!A:F,6,FALSE)</f>
        <v>2211</v>
      </c>
      <c r="N11824" s="36">
        <f t="shared" si="1083"/>
        <v>7.4232652421132519</v>
      </c>
      <c r="O11824" s="36">
        <f t="shared" si="1084"/>
        <v>7.4244816608506685</v>
      </c>
      <c r="P11824" s="36">
        <f t="shared" si="1085"/>
        <v>1.2164187374166247E-3</v>
      </c>
      <c r="Q11824" s="36">
        <f t="shared" si="1086"/>
        <v>3.1395375925889632E-2</v>
      </c>
    </row>
    <row r="11825" spans="1:17" x14ac:dyDescent="0.3">
      <c r="A11825" s="29">
        <v>2876830</v>
      </c>
      <c r="B11825" s="1">
        <v>133</v>
      </c>
      <c r="C11825" s="1" t="s">
        <v>17</v>
      </c>
      <c r="D11825" s="1" t="s">
        <v>41</v>
      </c>
      <c r="E11825" s="1" t="s">
        <v>42</v>
      </c>
      <c r="F11825" s="47">
        <v>1071</v>
      </c>
      <c r="G11825" s="34">
        <v>1701.64</v>
      </c>
      <c r="H11825" s="1" t="s">
        <v>218</v>
      </c>
      <c r="I11825" s="34">
        <v>2.3636000000000001E-2</v>
      </c>
      <c r="J11825" s="34">
        <v>7417.2139999999999</v>
      </c>
      <c r="K11825" s="35" t="str">
        <f t="shared" si="1082"/>
        <v>Kampina &amp; Oisterwijkse Vennen_H4010A</v>
      </c>
      <c r="L11825" s="36">
        <f>VLOOKUP(D11825,DATA!A:F,5,FALSE)</f>
        <v>1.3726988247862192E-2</v>
      </c>
      <c r="M11825" s="37">
        <f>VLOOKUP(D11825,DATA!A:F,6,FALSE)</f>
        <v>1285.5</v>
      </c>
      <c r="N11825" s="36">
        <f t="shared" si="1083"/>
        <v>99.670598581479339</v>
      </c>
      <c r="O11825" s="36">
        <f t="shared" si="1084"/>
        <v>99.670705086918403</v>
      </c>
      <c r="P11825" s="36">
        <f t="shared" si="1085"/>
        <v>1.0650543906365328E-4</v>
      </c>
      <c r="Q11825" s="36">
        <f t="shared" si="1086"/>
        <v>7.8997363369907609E-3</v>
      </c>
    </row>
    <row r="11826" spans="1:17" x14ac:dyDescent="0.3">
      <c r="A11826" s="29">
        <v>2876830</v>
      </c>
      <c r="B11826" s="1">
        <v>133</v>
      </c>
      <c r="C11826" s="1" t="s">
        <v>17</v>
      </c>
      <c r="D11826" s="1" t="s">
        <v>94</v>
      </c>
      <c r="E11826" s="1" t="s">
        <v>42</v>
      </c>
      <c r="F11826" s="47">
        <v>1071</v>
      </c>
      <c r="G11826" s="34">
        <v>1701.64</v>
      </c>
      <c r="H11826" s="1" t="s">
        <v>218</v>
      </c>
      <c r="I11826" s="34">
        <v>2.3636000000000001E-2</v>
      </c>
      <c r="J11826" s="34">
        <v>0.18109153</v>
      </c>
      <c r="K11826" s="35" t="str">
        <f t="shared" si="1082"/>
        <v>Kampina &amp; Oisterwijkse Vennen_L4010A</v>
      </c>
      <c r="L11826" s="36">
        <f>VLOOKUP(D11826,DATA!A:F,5,FALSE)</f>
        <v>1.3726988247862192E-2</v>
      </c>
      <c r="M11826" s="37">
        <f>VLOOKUP(D11826,DATA!A:F,6,FALSE)</f>
        <v>1285.5</v>
      </c>
      <c r="N11826" s="36">
        <f t="shared" si="1083"/>
        <v>99.670598581479339</v>
      </c>
      <c r="O11826" s="36">
        <f t="shared" si="1084"/>
        <v>99.670705086918403</v>
      </c>
      <c r="P11826" s="36">
        <f t="shared" si="1085"/>
        <v>1.0650543906365328E-4</v>
      </c>
      <c r="Q11826" s="36">
        <f t="shared" si="1086"/>
        <v>1.9287232913358743E-7</v>
      </c>
    </row>
    <row r="11827" spans="1:17" x14ac:dyDescent="0.3">
      <c r="A11827" s="30">
        <v>2878327</v>
      </c>
      <c r="B11827" s="14">
        <v>133</v>
      </c>
      <c r="C11827" s="14" t="s">
        <v>17</v>
      </c>
      <c r="D11827" s="14" t="s">
        <v>55</v>
      </c>
      <c r="E11827" s="14" t="s">
        <v>56</v>
      </c>
      <c r="F11827" s="48">
        <v>500</v>
      </c>
      <c r="G11827" s="38">
        <v>1414.81</v>
      </c>
      <c r="H11827" s="14" t="s">
        <v>218</v>
      </c>
      <c r="I11827" s="38">
        <v>9.7423000000000006E-3</v>
      </c>
      <c r="J11827" s="38">
        <v>5354.9359999999997</v>
      </c>
      <c r="K11827" s="39" t="str">
        <f t="shared" si="1082"/>
        <v>Kampina &amp; Oisterwijkse Vennen_H3130</v>
      </c>
      <c r="L11827" s="40">
        <f>VLOOKUP(D11827,DATA!A:F,5,FALSE)</f>
        <v>0</v>
      </c>
      <c r="M11827" s="41">
        <f>VLOOKUP(D11827,DATA!A:F,6,FALSE)</f>
        <v>3.5</v>
      </c>
      <c r="N11827" s="40">
        <f t="shared" si="1083"/>
        <v>50</v>
      </c>
      <c r="O11827" s="40">
        <f t="shared" si="1084"/>
        <v>50</v>
      </c>
      <c r="P11827" s="40">
        <f t="shared" ref="P11827:P11828" si="1089">J11827/10000*I11827</f>
        <v>5.2169392992800004E-3</v>
      </c>
      <c r="Q11827" s="40">
        <f t="shared" ref="Q11827:Q11828" si="1090">IF(AND(H11827&lt;&gt;"below",I11827&gt;=0.005),M11827*P11827,0)</f>
        <v>1.8259287547480001E-2</v>
      </c>
    </row>
    <row r="11828" spans="1:17" x14ac:dyDescent="0.3">
      <c r="A11828" s="30">
        <v>2878328</v>
      </c>
      <c r="B11828" s="14">
        <v>133</v>
      </c>
      <c r="C11828" s="14" t="s">
        <v>17</v>
      </c>
      <c r="D11828" s="14" t="s">
        <v>55</v>
      </c>
      <c r="E11828" s="14" t="s">
        <v>56</v>
      </c>
      <c r="F11828" s="48">
        <v>500</v>
      </c>
      <c r="G11828" s="38">
        <v>1387.06</v>
      </c>
      <c r="H11828" s="14" t="s">
        <v>218</v>
      </c>
      <c r="I11828" s="38">
        <v>9.7547999999999992E-3</v>
      </c>
      <c r="J11828" s="38">
        <v>4032.2964000000002</v>
      </c>
      <c r="K11828" s="39" t="str">
        <f t="shared" si="1082"/>
        <v>Kampina &amp; Oisterwijkse Vennen_H3130</v>
      </c>
      <c r="L11828" s="40">
        <f>VLOOKUP(D11828,DATA!A:F,5,FALSE)</f>
        <v>0</v>
      </c>
      <c r="M11828" s="41">
        <f>VLOOKUP(D11828,DATA!A:F,6,FALSE)</f>
        <v>3.5</v>
      </c>
      <c r="N11828" s="40">
        <f t="shared" si="1083"/>
        <v>50</v>
      </c>
      <c r="O11828" s="40">
        <f t="shared" si="1084"/>
        <v>50</v>
      </c>
      <c r="P11828" s="40">
        <f t="shared" si="1089"/>
        <v>3.9334244922719997E-3</v>
      </c>
      <c r="Q11828" s="40">
        <f t="shared" si="1090"/>
        <v>1.3766985722951999E-2</v>
      </c>
    </row>
    <row r="11829" spans="1:17" x14ac:dyDescent="0.3">
      <c r="A11829" s="29">
        <v>2878338</v>
      </c>
      <c r="B11829" s="1">
        <v>133</v>
      </c>
      <c r="C11829" s="1" t="s">
        <v>17</v>
      </c>
      <c r="D11829" s="1" t="s">
        <v>28</v>
      </c>
      <c r="E11829" s="1" t="s">
        <v>29</v>
      </c>
      <c r="F11829" s="47">
        <v>1786</v>
      </c>
      <c r="G11829" s="34">
        <v>1949.52</v>
      </c>
      <c r="H11829" s="1" t="s">
        <v>218</v>
      </c>
      <c r="I11829" s="34">
        <v>1.9118E-2</v>
      </c>
      <c r="J11829" s="34">
        <v>8064.0565999999999</v>
      </c>
      <c r="K11829" s="35" t="str">
        <f t="shared" si="1082"/>
        <v>Kampina &amp; Oisterwijkse Vennen_H91D0</v>
      </c>
      <c r="L11829" s="36">
        <f>VLOOKUP(D11829,DATA!A:F,5,FALSE)</f>
        <v>6.9280917156857415E-3</v>
      </c>
      <c r="M11829" s="37">
        <f>VLOOKUP(D11829,DATA!A:F,6,FALSE)</f>
        <v>2211</v>
      </c>
      <c r="N11829" s="36">
        <f t="shared" si="1083"/>
        <v>14.045000254965547</v>
      </c>
      <c r="O11829" s="36">
        <f t="shared" si="1084"/>
        <v>14.046599333018088</v>
      </c>
      <c r="P11829" s="36">
        <f t="shared" si="1085"/>
        <v>1.5990780525410031E-3</v>
      </c>
      <c r="Q11829" s="36">
        <f t="shared" si="1086"/>
        <v>0.12895055923508422</v>
      </c>
    </row>
    <row r="11830" spans="1:17" x14ac:dyDescent="0.3">
      <c r="A11830" s="29">
        <v>2878338</v>
      </c>
      <c r="B11830" s="1">
        <v>133</v>
      </c>
      <c r="C11830" s="1" t="s">
        <v>17</v>
      </c>
      <c r="D11830" s="1" t="s">
        <v>33</v>
      </c>
      <c r="E11830" s="1" t="s">
        <v>29</v>
      </c>
      <c r="F11830" s="47">
        <v>1786</v>
      </c>
      <c r="G11830" s="34">
        <v>1949.52</v>
      </c>
      <c r="H11830" s="1" t="s">
        <v>218</v>
      </c>
      <c r="I11830" s="34">
        <v>1.9118E-2</v>
      </c>
      <c r="J11830" s="34">
        <v>1935.9436000000001</v>
      </c>
      <c r="K11830" s="35" t="str">
        <f t="shared" si="1082"/>
        <v>Kampina &amp; Oisterwijkse Vennen_ZGH91D0</v>
      </c>
      <c r="L11830" s="36">
        <f>VLOOKUP(D11830,DATA!A:F,5,FALSE)</f>
        <v>6.9280917156857415E-3</v>
      </c>
      <c r="M11830" s="37">
        <f>VLOOKUP(D11830,DATA!A:F,6,FALSE)</f>
        <v>2211</v>
      </c>
      <c r="N11830" s="36">
        <f t="shared" si="1083"/>
        <v>14.045000254965547</v>
      </c>
      <c r="O11830" s="36">
        <f t="shared" si="1084"/>
        <v>14.046599333018088</v>
      </c>
      <c r="P11830" s="36">
        <f t="shared" si="1085"/>
        <v>1.5990780525410031E-3</v>
      </c>
      <c r="Q11830" s="36">
        <f t="shared" si="1086"/>
        <v>3.0957249217172186E-2</v>
      </c>
    </row>
    <row r="11831" spans="1:17" x14ac:dyDescent="0.3">
      <c r="A11831" s="29">
        <v>2878339</v>
      </c>
      <c r="B11831" s="1">
        <v>133</v>
      </c>
      <c r="C11831" s="1" t="s">
        <v>17</v>
      </c>
      <c r="D11831" s="1" t="s">
        <v>33</v>
      </c>
      <c r="E11831" s="1" t="s">
        <v>29</v>
      </c>
      <c r="F11831" s="47">
        <v>1786</v>
      </c>
      <c r="G11831" s="34">
        <v>1923.47</v>
      </c>
      <c r="H11831" s="1" t="s">
        <v>218</v>
      </c>
      <c r="I11831" s="34">
        <v>1.9598999999999998E-2</v>
      </c>
      <c r="J11831" s="34">
        <v>7349.134</v>
      </c>
      <c r="K11831" s="35" t="str">
        <f t="shared" si="1082"/>
        <v>Kampina &amp; Oisterwijkse Vennen_ZGH91D0</v>
      </c>
      <c r="L11831" s="36">
        <f>VLOOKUP(D11831,DATA!A:F,5,FALSE)</f>
        <v>6.9280917156857415E-3</v>
      </c>
      <c r="M11831" s="37">
        <f>VLOOKUP(D11831,DATA!A:F,6,FALSE)</f>
        <v>2211</v>
      </c>
      <c r="N11831" s="36">
        <f t="shared" si="1083"/>
        <v>12.004181900015208</v>
      </c>
      <c r="O11831" s="36">
        <f t="shared" si="1084"/>
        <v>12.005616281095941</v>
      </c>
      <c r="P11831" s="36">
        <f t="shared" si="1085"/>
        <v>1.4343810807329049E-3</v>
      </c>
      <c r="Q11831" s="36">
        <f t="shared" si="1086"/>
        <v>0.10541458769370937</v>
      </c>
    </row>
    <row r="11832" spans="1:17" x14ac:dyDescent="0.3">
      <c r="A11832" s="29">
        <v>2878341</v>
      </c>
      <c r="B11832" s="1">
        <v>133</v>
      </c>
      <c r="C11832" s="1" t="s">
        <v>17</v>
      </c>
      <c r="D11832" s="1" t="s">
        <v>85</v>
      </c>
      <c r="E11832" s="1" t="s">
        <v>60</v>
      </c>
      <c r="F11832" s="47">
        <v>1071</v>
      </c>
      <c r="G11832" s="34">
        <v>1534.18</v>
      </c>
      <c r="H11832" s="1" t="s">
        <v>218</v>
      </c>
      <c r="I11832" s="34">
        <v>1.5219E-2</v>
      </c>
      <c r="J11832" s="34">
        <v>6485.4434000000001</v>
      </c>
      <c r="K11832" s="35" t="str">
        <f t="shared" si="1082"/>
        <v>Kampina &amp; Oisterwijkse Vennen_ZGH9190</v>
      </c>
      <c r="L11832" s="36">
        <f>VLOOKUP(D11832,DATA!A:F,5,FALSE)</f>
        <v>1.3726988247862192E-2</v>
      </c>
      <c r="M11832" s="37">
        <f>VLOOKUP(D11832,DATA!A:F,6,FALSE)</f>
        <v>1285.5</v>
      </c>
      <c r="N11832" s="36">
        <f t="shared" si="1083"/>
        <v>96.812772256913149</v>
      </c>
      <c r="O11832" s="36">
        <f t="shared" si="1084"/>
        <v>96.813416818856695</v>
      </c>
      <c r="P11832" s="36">
        <f t="shared" si="1085"/>
        <v>6.4456194354534091E-4</v>
      </c>
      <c r="Q11832" s="36">
        <f t="shared" si="1086"/>
        <v>4.1802700026573041E-2</v>
      </c>
    </row>
    <row r="11833" spans="1:17" x14ac:dyDescent="0.3">
      <c r="A11833" s="29">
        <v>2878342</v>
      </c>
      <c r="B11833" s="1">
        <v>133</v>
      </c>
      <c r="C11833" s="1" t="s">
        <v>17</v>
      </c>
      <c r="D11833" s="1" t="s">
        <v>41</v>
      </c>
      <c r="E11833" s="1" t="s">
        <v>42</v>
      </c>
      <c r="F11833" s="47">
        <v>1071</v>
      </c>
      <c r="G11833" s="34">
        <v>1295.6600000000001</v>
      </c>
      <c r="H11833" s="1" t="s">
        <v>218</v>
      </c>
      <c r="I11833" s="34">
        <v>1.21771E-2</v>
      </c>
      <c r="J11833" s="34">
        <v>857.00329999999997</v>
      </c>
      <c r="K11833" s="35" t="str">
        <f t="shared" si="1082"/>
        <v>Kampina &amp; Oisterwijkse Vennen_H4010A</v>
      </c>
      <c r="L11833" s="36">
        <f>VLOOKUP(D11833,DATA!A:F,5,FALSE)</f>
        <v>1.3726988247862192E-2</v>
      </c>
      <c r="M11833" s="37">
        <f>VLOOKUP(D11833,DATA!A:F,6,FALSE)</f>
        <v>1285.5</v>
      </c>
      <c r="N11833" s="36">
        <f t="shared" si="1083"/>
        <v>53.481014460796871</v>
      </c>
      <c r="O11833" s="36">
        <f t="shared" si="1084"/>
        <v>53.485173054372439</v>
      </c>
      <c r="P11833" s="36">
        <f t="shared" si="1085"/>
        <v>4.1585935755676928E-3</v>
      </c>
      <c r="Q11833" s="36">
        <f t="shared" si="1086"/>
        <v>3.5639284176203122E-2</v>
      </c>
    </row>
    <row r="11834" spans="1:17" x14ac:dyDescent="0.3">
      <c r="A11834" s="29">
        <v>2878342</v>
      </c>
      <c r="B11834" s="1">
        <v>133</v>
      </c>
      <c r="C11834" s="1" t="s">
        <v>17</v>
      </c>
      <c r="D11834" s="1" t="s">
        <v>53</v>
      </c>
      <c r="E11834" s="1" t="s">
        <v>54</v>
      </c>
      <c r="F11834" s="47">
        <v>714</v>
      </c>
      <c r="G11834" s="34">
        <v>1295.6600000000001</v>
      </c>
      <c r="H11834" s="1" t="s">
        <v>218</v>
      </c>
      <c r="I11834" s="34">
        <v>1.21771E-2</v>
      </c>
      <c r="J11834" s="34">
        <v>6.6734929999999997</v>
      </c>
      <c r="K11834" s="35" t="str">
        <f t="shared" si="1082"/>
        <v>Kampina &amp; Oisterwijkse Vennen_H4030</v>
      </c>
      <c r="L11834" s="36">
        <f>VLOOKUP(D11834,DATA!A:F,5,FALSE)</f>
        <v>1.0986712608830001E-2</v>
      </c>
      <c r="M11834" s="37">
        <f>VLOOKUP(D11834,DATA!A:F,6,FALSE)</f>
        <v>982</v>
      </c>
      <c r="N11834" s="36">
        <f t="shared" si="1083"/>
        <v>96.91143900618809</v>
      </c>
      <c r="O11834" s="36">
        <f t="shared" si="1084"/>
        <v>96.911839426043954</v>
      </c>
      <c r="P11834" s="36">
        <f t="shared" si="1085"/>
        <v>4.0041985586469764E-4</v>
      </c>
      <c r="Q11834" s="36">
        <f t="shared" si="1086"/>
        <v>2.6721991051740684E-5</v>
      </c>
    </row>
    <row r="11835" spans="1:17" x14ac:dyDescent="0.3">
      <c r="A11835" s="29">
        <v>2878342</v>
      </c>
      <c r="B11835" s="1">
        <v>133</v>
      </c>
      <c r="C11835" s="1" t="s">
        <v>17</v>
      </c>
      <c r="D11835" s="1" t="s">
        <v>51</v>
      </c>
      <c r="E11835" s="1" t="s">
        <v>52</v>
      </c>
      <c r="F11835" s="47">
        <v>1000</v>
      </c>
      <c r="G11835" s="34">
        <v>1295.6600000000001</v>
      </c>
      <c r="H11835" s="1" t="s">
        <v>218</v>
      </c>
      <c r="I11835" s="34">
        <v>1.21771E-2</v>
      </c>
      <c r="J11835" s="34">
        <v>273.49196999999998</v>
      </c>
      <c r="K11835" s="35" t="str">
        <f t="shared" si="1082"/>
        <v>Kampina &amp; Oisterwijkse Vennen_Lg09</v>
      </c>
      <c r="L11835" s="36">
        <f>VLOOKUP(D11835,DATA!A:F,5,FALSE)</f>
        <v>8.4126827976184013E-3</v>
      </c>
      <c r="M11835" s="37">
        <f>VLOOKUP(D11835,DATA!A:F,6,FALSE)</f>
        <v>1350</v>
      </c>
      <c r="N11835" s="36">
        <f t="shared" si="1083"/>
        <v>38.766328386477383</v>
      </c>
      <c r="O11835" s="36">
        <f t="shared" si="1084"/>
        <v>38.768760189283192</v>
      </c>
      <c r="P11835" s="36">
        <f t="shared" si="1085"/>
        <v>2.4318028058090135E-3</v>
      </c>
      <c r="Q11835" s="36">
        <f t="shared" si="1086"/>
        <v>6.6507854001223452E-3</v>
      </c>
    </row>
    <row r="11836" spans="1:17" x14ac:dyDescent="0.3">
      <c r="A11836" s="29">
        <v>2878342</v>
      </c>
      <c r="B11836" s="1">
        <v>133</v>
      </c>
      <c r="C11836" s="1" t="s">
        <v>17</v>
      </c>
      <c r="D11836" s="1" t="s">
        <v>89</v>
      </c>
      <c r="E11836" s="1" t="s">
        <v>54</v>
      </c>
      <c r="F11836" s="47">
        <v>714</v>
      </c>
      <c r="G11836" s="34">
        <v>1295.6600000000001</v>
      </c>
      <c r="H11836" s="1" t="s">
        <v>218</v>
      </c>
      <c r="I11836" s="34">
        <v>1.21771E-2</v>
      </c>
      <c r="J11836" s="34">
        <v>1464.6748</v>
      </c>
      <c r="K11836" s="35" t="str">
        <f t="shared" si="1082"/>
        <v>Kampina &amp; Oisterwijkse Vennen_L4030</v>
      </c>
      <c r="L11836" s="36">
        <f>VLOOKUP(D11836,DATA!A:F,5,FALSE)</f>
        <v>1.0986712608830001E-2</v>
      </c>
      <c r="M11836" s="37">
        <f>VLOOKUP(D11836,DATA!A:F,6,FALSE)</f>
        <v>982</v>
      </c>
      <c r="N11836" s="36">
        <f t="shared" si="1083"/>
        <v>96.91143900618809</v>
      </c>
      <c r="O11836" s="36">
        <f t="shared" si="1084"/>
        <v>96.911839426043954</v>
      </c>
      <c r="P11836" s="36">
        <f t="shared" si="1085"/>
        <v>4.0041985586469764E-4</v>
      </c>
      <c r="Q11836" s="36">
        <f t="shared" si="1086"/>
        <v>5.8648487230465486E-3</v>
      </c>
    </row>
    <row r="11837" spans="1:17" x14ac:dyDescent="0.3">
      <c r="A11837" s="29">
        <v>2878343</v>
      </c>
      <c r="B11837" s="1">
        <v>133</v>
      </c>
      <c r="C11837" s="1" t="s">
        <v>17</v>
      </c>
      <c r="D11837" s="1" t="s">
        <v>53</v>
      </c>
      <c r="E11837" s="1" t="s">
        <v>54</v>
      </c>
      <c r="F11837" s="47">
        <v>714</v>
      </c>
      <c r="G11837" s="34">
        <v>1027.3599999999999</v>
      </c>
      <c r="H11837" s="1" t="s">
        <v>218</v>
      </c>
      <c r="I11837" s="34">
        <v>9.8338999999999996E-3</v>
      </c>
      <c r="J11837" s="34">
        <v>3885.0916000000002</v>
      </c>
      <c r="K11837" s="35" t="str">
        <f t="shared" si="1082"/>
        <v>Kampina &amp; Oisterwijkse Vennen_H4030</v>
      </c>
      <c r="L11837" s="36">
        <f>VLOOKUP(D11837,DATA!A:F,5,FALSE)</f>
        <v>1.0986712608830001E-2</v>
      </c>
      <c r="M11837" s="37">
        <f>VLOOKUP(D11837,DATA!A:F,6,FALSE)</f>
        <v>982</v>
      </c>
      <c r="N11837" s="36">
        <f t="shared" si="1083"/>
        <v>62.207320924109922</v>
      </c>
      <c r="O11837" s="36">
        <f t="shared" si="1084"/>
        <v>62.20986094332099</v>
      </c>
      <c r="P11837" s="36">
        <f t="shared" si="1085"/>
        <v>2.5400192110680564E-3</v>
      </c>
      <c r="Q11837" s="36">
        <f t="shared" si="1086"/>
        <v>9.8682073007591325E-2</v>
      </c>
    </row>
    <row r="11838" spans="1:17" x14ac:dyDescent="0.3">
      <c r="A11838" s="29">
        <v>2878344</v>
      </c>
      <c r="B11838" s="1">
        <v>133</v>
      </c>
      <c r="C11838" s="1" t="s">
        <v>17</v>
      </c>
      <c r="D11838" s="1" t="s">
        <v>57</v>
      </c>
      <c r="E11838" s="1" t="s">
        <v>58</v>
      </c>
      <c r="F11838" s="47">
        <v>714</v>
      </c>
      <c r="G11838" s="34">
        <v>1055.08</v>
      </c>
      <c r="H11838" s="1" t="s">
        <v>218</v>
      </c>
      <c r="I11838" s="34">
        <v>1.02317E-2</v>
      </c>
      <c r="J11838" s="34">
        <v>40.829211999999998</v>
      </c>
      <c r="K11838" s="35" t="str">
        <f t="shared" si="1082"/>
        <v>Kampina &amp; Oisterwijkse Vennen_H3160</v>
      </c>
      <c r="L11838" s="36">
        <f>VLOOKUP(D11838,DATA!A:F,5,FALSE)</f>
        <v>1.0986712608830001E-2</v>
      </c>
      <c r="M11838" s="37">
        <f>VLOOKUP(D11838,DATA!A:F,6,FALSE)</f>
        <v>982</v>
      </c>
      <c r="N11838" s="36">
        <f t="shared" si="1083"/>
        <v>69.059639121035744</v>
      </c>
      <c r="O11838" s="36">
        <f t="shared" si="1084"/>
        <v>69.06204102664482</v>
      </c>
      <c r="P11838" s="36">
        <f t="shared" si="1085"/>
        <v>2.4019056090764934E-3</v>
      </c>
      <c r="Q11838" s="36">
        <f t="shared" si="1086"/>
        <v>9.8067913316973276E-4</v>
      </c>
    </row>
    <row r="11839" spans="1:17" x14ac:dyDescent="0.3">
      <c r="A11839" s="29">
        <v>2878344</v>
      </c>
      <c r="B11839" s="1">
        <v>133</v>
      </c>
      <c r="C11839" s="1" t="s">
        <v>17</v>
      </c>
      <c r="D11839" s="1" t="s">
        <v>53</v>
      </c>
      <c r="E11839" s="1" t="s">
        <v>54</v>
      </c>
      <c r="F11839" s="47">
        <v>714</v>
      </c>
      <c r="G11839" s="34">
        <v>1055.08</v>
      </c>
      <c r="H11839" s="1" t="s">
        <v>218</v>
      </c>
      <c r="I11839" s="34">
        <v>1.02317E-2</v>
      </c>
      <c r="J11839" s="34">
        <v>9959.1710000000003</v>
      </c>
      <c r="K11839" s="35" t="str">
        <f t="shared" si="1082"/>
        <v>Kampina &amp; Oisterwijkse Vennen_H4030</v>
      </c>
      <c r="L11839" s="36">
        <f>VLOOKUP(D11839,DATA!A:F,5,FALSE)</f>
        <v>1.0986712608830001E-2</v>
      </c>
      <c r="M11839" s="37">
        <f>VLOOKUP(D11839,DATA!A:F,6,FALSE)</f>
        <v>982</v>
      </c>
      <c r="N11839" s="36">
        <f t="shared" si="1083"/>
        <v>69.059639121035744</v>
      </c>
      <c r="O11839" s="36">
        <f t="shared" si="1084"/>
        <v>69.06204102664482</v>
      </c>
      <c r="P11839" s="36">
        <f t="shared" si="1085"/>
        <v>2.4019056090764934E-3</v>
      </c>
      <c r="Q11839" s="36">
        <f t="shared" si="1086"/>
        <v>0.23920988686651948</v>
      </c>
    </row>
    <row r="11840" spans="1:17" x14ac:dyDescent="0.3">
      <c r="A11840" s="29">
        <v>2878345</v>
      </c>
      <c r="B11840" s="1">
        <v>133</v>
      </c>
      <c r="C11840" s="1" t="s">
        <v>17</v>
      </c>
      <c r="D11840" s="1" t="s">
        <v>53</v>
      </c>
      <c r="E11840" s="1" t="s">
        <v>54</v>
      </c>
      <c r="F11840" s="47">
        <v>714</v>
      </c>
      <c r="G11840" s="34">
        <v>972.11</v>
      </c>
      <c r="H11840" s="1" t="s">
        <v>218</v>
      </c>
      <c r="I11840" s="34">
        <v>9.3323E-3</v>
      </c>
      <c r="J11840" s="34">
        <v>2565.1505999999999</v>
      </c>
      <c r="K11840" s="35" t="str">
        <f t="shared" si="1082"/>
        <v>Kampina &amp; Oisterwijkse Vennen_H4030</v>
      </c>
      <c r="L11840" s="36">
        <f>VLOOKUP(D11840,DATA!A:F,5,FALSE)</f>
        <v>1.0986712608830001E-2</v>
      </c>
      <c r="M11840" s="37">
        <f>VLOOKUP(D11840,DATA!A:F,6,FALSE)</f>
        <v>982</v>
      </c>
      <c r="N11840" s="36">
        <f t="shared" si="1083"/>
        <v>47.286204860064956</v>
      </c>
      <c r="O11840" s="36">
        <f t="shared" si="1084"/>
        <v>47.288760598519858</v>
      </c>
      <c r="P11840" s="36">
        <f t="shared" si="1085"/>
        <v>2.555738454901757E-3</v>
      </c>
      <c r="Q11840" s="36">
        <f t="shared" si="1086"/>
        <v>6.5558540310343152E-2</v>
      </c>
    </row>
    <row r="11841" spans="1:17" x14ac:dyDescent="0.3">
      <c r="A11841" s="29">
        <v>2878345</v>
      </c>
      <c r="B11841" s="1">
        <v>133</v>
      </c>
      <c r="C11841" s="1" t="s">
        <v>17</v>
      </c>
      <c r="D11841" s="1" t="s">
        <v>89</v>
      </c>
      <c r="E11841" s="1" t="s">
        <v>54</v>
      </c>
      <c r="F11841" s="47">
        <v>714</v>
      </c>
      <c r="G11841" s="34">
        <v>972.11</v>
      </c>
      <c r="H11841" s="1" t="s">
        <v>218</v>
      </c>
      <c r="I11841" s="34">
        <v>9.3323E-3</v>
      </c>
      <c r="J11841" s="34">
        <v>3136.6987916237999</v>
      </c>
      <c r="K11841" s="35" t="str">
        <f t="shared" si="1082"/>
        <v>Kampina &amp; Oisterwijkse Vennen_L4030</v>
      </c>
      <c r="L11841" s="36">
        <f>VLOOKUP(D11841,DATA!A:F,5,FALSE)</f>
        <v>1.0986712608830001E-2</v>
      </c>
      <c r="M11841" s="37">
        <f>VLOOKUP(D11841,DATA!A:F,6,FALSE)</f>
        <v>982</v>
      </c>
      <c r="N11841" s="36">
        <f t="shared" si="1083"/>
        <v>47.286204860064956</v>
      </c>
      <c r="O11841" s="36">
        <f t="shared" si="1084"/>
        <v>47.288760598519858</v>
      </c>
      <c r="P11841" s="36">
        <f t="shared" si="1085"/>
        <v>2.555738454901757E-3</v>
      </c>
      <c r="Q11841" s="36">
        <f t="shared" si="1086"/>
        <v>8.0165817231968181E-2</v>
      </c>
    </row>
    <row r="11842" spans="1:17" x14ac:dyDescent="0.3">
      <c r="A11842" s="29">
        <v>2878346</v>
      </c>
      <c r="B11842" s="1">
        <v>133</v>
      </c>
      <c r="C11842" s="1" t="s">
        <v>17</v>
      </c>
      <c r="D11842" s="1" t="s">
        <v>53</v>
      </c>
      <c r="E11842" s="1" t="s">
        <v>54</v>
      </c>
      <c r="F11842" s="47">
        <v>714</v>
      </c>
      <c r="G11842" s="34">
        <v>958.29</v>
      </c>
      <c r="H11842" s="1" t="s">
        <v>218</v>
      </c>
      <c r="I11842" s="34">
        <v>9.4059E-3</v>
      </c>
      <c r="J11842" s="34">
        <v>6940.9053000000004</v>
      </c>
      <c r="K11842" s="35" t="str">
        <f t="shared" si="1082"/>
        <v>Kampina &amp; Oisterwijkse Vennen_H4030</v>
      </c>
      <c r="L11842" s="36">
        <f>VLOOKUP(D11842,DATA!A:F,5,FALSE)</f>
        <v>1.0986712608830001E-2</v>
      </c>
      <c r="M11842" s="37">
        <f>VLOOKUP(D11842,DATA!A:F,6,FALSE)</f>
        <v>982</v>
      </c>
      <c r="N11842" s="36">
        <f t="shared" si="1083"/>
        <v>43.524204095485345</v>
      </c>
      <c r="O11842" s="36">
        <f t="shared" si="1084"/>
        <v>43.52674427392612</v>
      </c>
      <c r="P11842" s="36">
        <f t="shared" si="1085"/>
        <v>2.5401784407748096E-3</v>
      </c>
      <c r="Q11842" s="36">
        <f t="shared" si="1086"/>
        <v>0.17631138002519614</v>
      </c>
    </row>
    <row r="11843" spans="1:17" x14ac:dyDescent="0.3">
      <c r="A11843" s="29">
        <v>2878346</v>
      </c>
      <c r="B11843" s="1">
        <v>133</v>
      </c>
      <c r="C11843" s="1" t="s">
        <v>17</v>
      </c>
      <c r="D11843" s="1" t="s">
        <v>89</v>
      </c>
      <c r="E11843" s="1" t="s">
        <v>54</v>
      </c>
      <c r="F11843" s="47">
        <v>714</v>
      </c>
      <c r="G11843" s="34">
        <v>958.29</v>
      </c>
      <c r="H11843" s="1" t="s">
        <v>218</v>
      </c>
      <c r="I11843" s="34">
        <v>9.4059E-3</v>
      </c>
      <c r="J11843" s="34">
        <v>1103.3584000000001</v>
      </c>
      <c r="K11843" s="35" t="str">
        <f t="shared" ref="K11843:K11906" si="1091">_xlfn.CONCAT(C11843,"_",D11843)</f>
        <v>Kampina &amp; Oisterwijkse Vennen_L4030</v>
      </c>
      <c r="L11843" s="36">
        <f>VLOOKUP(D11843,DATA!A:F,5,FALSE)</f>
        <v>1.0986712608830001E-2</v>
      </c>
      <c r="M11843" s="37">
        <f>VLOOKUP(D11843,DATA!A:F,6,FALSE)</f>
        <v>982</v>
      </c>
      <c r="N11843" s="36">
        <f t="shared" ref="N11843:N11906" si="1092">100/(1+EXP(-L11843*(G11843-M11843)))</f>
        <v>43.524204095485345</v>
      </c>
      <c r="O11843" s="36">
        <f t="shared" ref="O11843:O11906" si="1093">100/(1+EXP(-L11843*((G11843+I11843)-M11843)))</f>
        <v>43.52674427392612</v>
      </c>
      <c r="P11843" s="36">
        <f t="shared" ref="P11843:P11906" si="1094">O11843-N11843</f>
        <v>2.5401784407748096E-3</v>
      </c>
      <c r="Q11843" s="36">
        <f t="shared" ref="Q11843:Q11906" si="1095">IF(AND(H11843&lt;&gt;"below",I11843&gt;=0.005),J11843*P11843/100,0)</f>
        <v>2.8027272201277889E-2</v>
      </c>
    </row>
    <row r="11844" spans="1:17" x14ac:dyDescent="0.3">
      <c r="A11844" s="29">
        <v>2878347</v>
      </c>
      <c r="B11844" s="1">
        <v>133</v>
      </c>
      <c r="C11844" s="1" t="s">
        <v>17</v>
      </c>
      <c r="D11844" s="1" t="s">
        <v>53</v>
      </c>
      <c r="E11844" s="1" t="s">
        <v>54</v>
      </c>
      <c r="F11844" s="47">
        <v>714</v>
      </c>
      <c r="G11844" s="34">
        <v>977.54</v>
      </c>
      <c r="H11844" s="1" t="s">
        <v>218</v>
      </c>
      <c r="I11844" s="34">
        <v>1.0046599999999999E-2</v>
      </c>
      <c r="J11844" s="34">
        <v>6204.36</v>
      </c>
      <c r="K11844" s="35" t="str">
        <f t="shared" si="1091"/>
        <v>Kampina &amp; Oisterwijkse Vennen_H4030</v>
      </c>
      <c r="L11844" s="36">
        <f>VLOOKUP(D11844,DATA!A:F,5,FALSE)</f>
        <v>1.0986712608830001E-2</v>
      </c>
      <c r="M11844" s="37">
        <f>VLOOKUP(D11844,DATA!A:F,6,FALSE)</f>
        <v>982</v>
      </c>
      <c r="N11844" s="36">
        <f t="shared" si="1092"/>
        <v>48.775226598437946</v>
      </c>
      <c r="O11844" s="36">
        <f t="shared" si="1093"/>
        <v>48.777984424072081</v>
      </c>
      <c r="P11844" s="36">
        <f t="shared" si="1094"/>
        <v>2.7578256341342922E-3</v>
      </c>
      <c r="Q11844" s="36">
        <f t="shared" si="1095"/>
        <v>0.17110543051397437</v>
      </c>
    </row>
    <row r="11845" spans="1:17" x14ac:dyDescent="0.3">
      <c r="A11845" s="29">
        <v>2878347</v>
      </c>
      <c r="B11845" s="1">
        <v>133</v>
      </c>
      <c r="C11845" s="1" t="s">
        <v>17</v>
      </c>
      <c r="D11845" s="1" t="s">
        <v>89</v>
      </c>
      <c r="E11845" s="1" t="s">
        <v>54</v>
      </c>
      <c r="F11845" s="47">
        <v>714</v>
      </c>
      <c r="G11845" s="34">
        <v>977.54</v>
      </c>
      <c r="H11845" s="1" t="s">
        <v>218</v>
      </c>
      <c r="I11845" s="34">
        <v>1.0046599999999999E-2</v>
      </c>
      <c r="J11845" s="34">
        <v>339.4828</v>
      </c>
      <c r="K11845" s="35" t="str">
        <f t="shared" si="1091"/>
        <v>Kampina &amp; Oisterwijkse Vennen_L4030</v>
      </c>
      <c r="L11845" s="36">
        <f>VLOOKUP(D11845,DATA!A:F,5,FALSE)</f>
        <v>1.0986712608830001E-2</v>
      </c>
      <c r="M11845" s="37">
        <f>VLOOKUP(D11845,DATA!A:F,6,FALSE)</f>
        <v>982</v>
      </c>
      <c r="N11845" s="36">
        <f t="shared" si="1092"/>
        <v>48.775226598437946</v>
      </c>
      <c r="O11845" s="36">
        <f t="shared" si="1093"/>
        <v>48.777984424072081</v>
      </c>
      <c r="P11845" s="36">
        <f t="shared" si="1094"/>
        <v>2.7578256341342922E-3</v>
      </c>
      <c r="Q11845" s="36">
        <f t="shared" si="1095"/>
        <v>9.3623436818768505E-3</v>
      </c>
    </row>
    <row r="11846" spans="1:17" x14ac:dyDescent="0.3">
      <c r="A11846" s="29">
        <v>2878348</v>
      </c>
      <c r="B11846" s="1">
        <v>133</v>
      </c>
      <c r="C11846" s="1" t="s">
        <v>17</v>
      </c>
      <c r="D11846" s="1" t="s">
        <v>53</v>
      </c>
      <c r="E11846" s="1" t="s">
        <v>54</v>
      </c>
      <c r="F11846" s="47">
        <v>714</v>
      </c>
      <c r="G11846" s="34">
        <v>974.92</v>
      </c>
      <c r="H11846" s="1" t="s">
        <v>218</v>
      </c>
      <c r="I11846" s="34">
        <v>1.0234500000000001E-2</v>
      </c>
      <c r="J11846" s="34">
        <v>2084.6003000000001</v>
      </c>
      <c r="K11846" s="35" t="str">
        <f t="shared" si="1091"/>
        <v>Kampina &amp; Oisterwijkse Vennen_H4030</v>
      </c>
      <c r="L11846" s="36">
        <f>VLOOKUP(D11846,DATA!A:F,5,FALSE)</f>
        <v>1.0986712608830001E-2</v>
      </c>
      <c r="M11846" s="37">
        <f>VLOOKUP(D11846,DATA!A:F,6,FALSE)</f>
        <v>982</v>
      </c>
      <c r="N11846" s="36">
        <f t="shared" si="1092"/>
        <v>48.056331807443534</v>
      </c>
      <c r="O11846" s="36">
        <f t="shared" si="1093"/>
        <v>48.059138653387194</v>
      </c>
      <c r="P11846" s="36">
        <f t="shared" si="1094"/>
        <v>2.8068459436596527E-3</v>
      </c>
      <c r="Q11846" s="36">
        <f t="shared" si="1095"/>
        <v>5.8511518962066952E-2</v>
      </c>
    </row>
    <row r="11847" spans="1:17" x14ac:dyDescent="0.3">
      <c r="A11847" s="29">
        <v>2878348</v>
      </c>
      <c r="B11847" s="1">
        <v>133</v>
      </c>
      <c r="C11847" s="1" t="s">
        <v>17</v>
      </c>
      <c r="D11847" s="1" t="s">
        <v>89</v>
      </c>
      <c r="E11847" s="1" t="s">
        <v>54</v>
      </c>
      <c r="F11847" s="47">
        <v>714</v>
      </c>
      <c r="G11847" s="34">
        <v>974.92</v>
      </c>
      <c r="H11847" s="1" t="s">
        <v>218</v>
      </c>
      <c r="I11847" s="34">
        <v>1.0234500000000001E-2</v>
      </c>
      <c r="J11847" s="34">
        <v>2227.0880000000002</v>
      </c>
      <c r="K11847" s="35" t="str">
        <f t="shared" si="1091"/>
        <v>Kampina &amp; Oisterwijkse Vennen_L4030</v>
      </c>
      <c r="L11847" s="36">
        <f>VLOOKUP(D11847,DATA!A:F,5,FALSE)</f>
        <v>1.0986712608830001E-2</v>
      </c>
      <c r="M11847" s="37">
        <f>VLOOKUP(D11847,DATA!A:F,6,FALSE)</f>
        <v>982</v>
      </c>
      <c r="N11847" s="36">
        <f t="shared" si="1092"/>
        <v>48.056331807443534</v>
      </c>
      <c r="O11847" s="36">
        <f t="shared" si="1093"/>
        <v>48.059138653387194</v>
      </c>
      <c r="P11847" s="36">
        <f t="shared" si="1094"/>
        <v>2.8068459436596527E-3</v>
      </c>
      <c r="Q11847" s="36">
        <f t="shared" si="1095"/>
        <v>6.2510929189730891E-2</v>
      </c>
    </row>
    <row r="11848" spans="1:17" x14ac:dyDescent="0.3">
      <c r="A11848" s="29">
        <v>2878349</v>
      </c>
      <c r="B11848" s="1">
        <v>133</v>
      </c>
      <c r="C11848" s="1" t="s">
        <v>17</v>
      </c>
      <c r="D11848" s="1" t="s">
        <v>53</v>
      </c>
      <c r="E11848" s="1" t="s">
        <v>54</v>
      </c>
      <c r="F11848" s="47">
        <v>714</v>
      </c>
      <c r="G11848" s="34">
        <v>974.21</v>
      </c>
      <c r="H11848" s="1" t="s">
        <v>218</v>
      </c>
      <c r="I11848" s="34">
        <v>1.0348700000000001E-2</v>
      </c>
      <c r="J11848" s="34">
        <v>2501.7262999999998</v>
      </c>
      <c r="K11848" s="35" t="str">
        <f t="shared" si="1091"/>
        <v>Kampina &amp; Oisterwijkse Vennen_H4030</v>
      </c>
      <c r="L11848" s="36">
        <f>VLOOKUP(D11848,DATA!A:F,5,FALSE)</f>
        <v>1.0986712608830001E-2</v>
      </c>
      <c r="M11848" s="37">
        <f>VLOOKUP(D11848,DATA!A:F,6,FALSE)</f>
        <v>982</v>
      </c>
      <c r="N11848" s="36">
        <f t="shared" si="1092"/>
        <v>47.861642857401939</v>
      </c>
      <c r="O11848" s="36">
        <f t="shared" si="1093"/>
        <v>47.864480120185519</v>
      </c>
      <c r="P11848" s="36">
        <f t="shared" si="1094"/>
        <v>2.8372627835793196E-3</v>
      </c>
      <c r="Q11848" s="36">
        <f t="shared" si="1095"/>
        <v>7.0980549256915909E-2</v>
      </c>
    </row>
    <row r="11849" spans="1:17" x14ac:dyDescent="0.3">
      <c r="A11849" s="29">
        <v>2878349</v>
      </c>
      <c r="B11849" s="1">
        <v>133</v>
      </c>
      <c r="C11849" s="1" t="s">
        <v>17</v>
      </c>
      <c r="D11849" s="1" t="s">
        <v>89</v>
      </c>
      <c r="E11849" s="1" t="s">
        <v>54</v>
      </c>
      <c r="F11849" s="47">
        <v>714</v>
      </c>
      <c r="G11849" s="34">
        <v>974.21</v>
      </c>
      <c r="H11849" s="1" t="s">
        <v>218</v>
      </c>
      <c r="I11849" s="34">
        <v>1.0348700000000001E-2</v>
      </c>
      <c r="J11849" s="34">
        <v>138.09667999999999</v>
      </c>
      <c r="K11849" s="35" t="str">
        <f t="shared" si="1091"/>
        <v>Kampina &amp; Oisterwijkse Vennen_L4030</v>
      </c>
      <c r="L11849" s="36">
        <f>VLOOKUP(D11849,DATA!A:F,5,FALSE)</f>
        <v>1.0986712608830001E-2</v>
      </c>
      <c r="M11849" s="37">
        <f>VLOOKUP(D11849,DATA!A:F,6,FALSE)</f>
        <v>982</v>
      </c>
      <c r="N11849" s="36">
        <f t="shared" si="1092"/>
        <v>47.861642857401939</v>
      </c>
      <c r="O11849" s="36">
        <f t="shared" si="1093"/>
        <v>47.864480120185519</v>
      </c>
      <c r="P11849" s="36">
        <f t="shared" si="1094"/>
        <v>2.8372627835793196E-3</v>
      </c>
      <c r="Q11849" s="36">
        <f t="shared" si="1095"/>
        <v>3.9181657069986249E-3</v>
      </c>
    </row>
    <row r="11850" spans="1:17" x14ac:dyDescent="0.3">
      <c r="A11850" s="29">
        <v>2878350</v>
      </c>
      <c r="B11850" s="1">
        <v>133</v>
      </c>
      <c r="C11850" s="1" t="s">
        <v>17</v>
      </c>
      <c r="D11850" s="1" t="s">
        <v>53</v>
      </c>
      <c r="E11850" s="1" t="s">
        <v>54</v>
      </c>
      <c r="F11850" s="47">
        <v>714</v>
      </c>
      <c r="G11850" s="34">
        <v>984.91</v>
      </c>
      <c r="H11850" s="1" t="s">
        <v>218</v>
      </c>
      <c r="I11850" s="34">
        <v>1.0570700000000001E-2</v>
      </c>
      <c r="J11850" s="34">
        <v>3104.2604999999999</v>
      </c>
      <c r="K11850" s="35" t="str">
        <f t="shared" si="1091"/>
        <v>Kampina &amp; Oisterwijkse Vennen_H4030</v>
      </c>
      <c r="L11850" s="36">
        <f>VLOOKUP(D11850,DATA!A:F,5,FALSE)</f>
        <v>1.0986712608830001E-2</v>
      </c>
      <c r="M11850" s="37">
        <f>VLOOKUP(D11850,DATA!A:F,6,FALSE)</f>
        <v>982</v>
      </c>
      <c r="N11850" s="36">
        <f t="shared" si="1092"/>
        <v>50.799215265884307</v>
      </c>
      <c r="O11850" s="36">
        <f t="shared" si="1093"/>
        <v>50.802117952440284</v>
      </c>
      <c r="P11850" s="36">
        <f t="shared" si="1094"/>
        <v>2.9026865559771409E-3</v>
      </c>
      <c r="Q11850" s="36">
        <f t="shared" si="1095"/>
        <v>9.0106952196008769E-2</v>
      </c>
    </row>
    <row r="11851" spans="1:17" x14ac:dyDescent="0.3">
      <c r="A11851" s="29">
        <v>2878350</v>
      </c>
      <c r="B11851" s="1">
        <v>133</v>
      </c>
      <c r="C11851" s="1" t="s">
        <v>17</v>
      </c>
      <c r="D11851" s="1" t="s">
        <v>89</v>
      </c>
      <c r="E11851" s="1" t="s">
        <v>54</v>
      </c>
      <c r="F11851" s="47">
        <v>714</v>
      </c>
      <c r="G11851" s="34">
        <v>984.91</v>
      </c>
      <c r="H11851" s="1" t="s">
        <v>218</v>
      </c>
      <c r="I11851" s="34">
        <v>1.0570700000000001E-2</v>
      </c>
      <c r="J11851" s="34">
        <v>1003.1919</v>
      </c>
      <c r="K11851" s="35" t="str">
        <f t="shared" si="1091"/>
        <v>Kampina &amp; Oisterwijkse Vennen_L4030</v>
      </c>
      <c r="L11851" s="36">
        <f>VLOOKUP(D11851,DATA!A:F,5,FALSE)</f>
        <v>1.0986712608830001E-2</v>
      </c>
      <c r="M11851" s="37">
        <f>VLOOKUP(D11851,DATA!A:F,6,FALSE)</f>
        <v>982</v>
      </c>
      <c r="N11851" s="36">
        <f t="shared" si="1092"/>
        <v>50.799215265884307</v>
      </c>
      <c r="O11851" s="36">
        <f t="shared" si="1093"/>
        <v>50.802117952440284</v>
      </c>
      <c r="P11851" s="36">
        <f t="shared" si="1094"/>
        <v>2.9026865559771409E-3</v>
      </c>
      <c r="Q11851" s="36">
        <f t="shared" si="1095"/>
        <v>2.9119516411951641E-2</v>
      </c>
    </row>
    <row r="11852" spans="1:17" x14ac:dyDescent="0.3">
      <c r="A11852" s="29">
        <v>2878354</v>
      </c>
      <c r="B11852" s="1">
        <v>133</v>
      </c>
      <c r="C11852" s="1" t="s">
        <v>17</v>
      </c>
      <c r="D11852" s="1" t="s">
        <v>57</v>
      </c>
      <c r="E11852" s="1" t="s">
        <v>58</v>
      </c>
      <c r="F11852" s="47">
        <v>714</v>
      </c>
      <c r="G11852" s="34">
        <v>1548.09</v>
      </c>
      <c r="H11852" s="1" t="s">
        <v>218</v>
      </c>
      <c r="I11852" s="34">
        <v>1.9014E-2</v>
      </c>
      <c r="J11852" s="34">
        <v>4723.3289999999997</v>
      </c>
      <c r="K11852" s="35" t="str">
        <f t="shared" si="1091"/>
        <v>Kampina &amp; Oisterwijkse Vennen_H3160</v>
      </c>
      <c r="L11852" s="36">
        <f>VLOOKUP(D11852,DATA!A:F,5,FALSE)</f>
        <v>1.0986712608830001E-2</v>
      </c>
      <c r="M11852" s="37">
        <f>VLOOKUP(D11852,DATA!A:F,6,FALSE)</f>
        <v>982</v>
      </c>
      <c r="N11852" s="36">
        <f t="shared" si="1092"/>
        <v>99.801364994229431</v>
      </c>
      <c r="O11852" s="36">
        <f t="shared" si="1093"/>
        <v>99.801406402619037</v>
      </c>
      <c r="P11852" s="36">
        <f t="shared" si="1094"/>
        <v>4.1408389606090168E-5</v>
      </c>
      <c r="Q11852" s="36">
        <f t="shared" si="1095"/>
        <v>1.9558544746974427E-3</v>
      </c>
    </row>
    <row r="11853" spans="1:17" x14ac:dyDescent="0.3">
      <c r="A11853" s="29">
        <v>2878355</v>
      </c>
      <c r="B11853" s="1">
        <v>133</v>
      </c>
      <c r="C11853" s="1" t="s">
        <v>17</v>
      </c>
      <c r="D11853" s="1" t="s">
        <v>41</v>
      </c>
      <c r="E11853" s="1" t="s">
        <v>42</v>
      </c>
      <c r="F11853" s="47">
        <v>1071</v>
      </c>
      <c r="G11853" s="34">
        <v>1405.32</v>
      </c>
      <c r="H11853" s="1" t="s">
        <v>218</v>
      </c>
      <c r="I11853" s="34">
        <v>1.6676099999999999E-2</v>
      </c>
      <c r="J11853" s="34">
        <v>2032.0308</v>
      </c>
      <c r="K11853" s="35" t="str">
        <f t="shared" si="1091"/>
        <v>Kampina &amp; Oisterwijkse Vennen_H4010A</v>
      </c>
      <c r="L11853" s="36">
        <f>VLOOKUP(D11853,DATA!A:F,5,FALSE)</f>
        <v>1.3726988247862192E-2</v>
      </c>
      <c r="M11853" s="37">
        <f>VLOOKUP(D11853,DATA!A:F,6,FALSE)</f>
        <v>1285.5</v>
      </c>
      <c r="N11853" s="36">
        <f t="shared" si="1092"/>
        <v>83.818263992581095</v>
      </c>
      <c r="O11853" s="36">
        <f t="shared" si="1093"/>
        <v>83.821368551488831</v>
      </c>
      <c r="P11853" s="36">
        <f t="shared" si="1094"/>
        <v>3.1045589077365321E-3</v>
      </c>
      <c r="Q11853" s="36">
        <f t="shared" si="1095"/>
        <v>6.3085593209349908E-2</v>
      </c>
    </row>
    <row r="11854" spans="1:17" x14ac:dyDescent="0.3">
      <c r="A11854" s="29">
        <v>2878355</v>
      </c>
      <c r="B11854" s="1">
        <v>133</v>
      </c>
      <c r="C11854" s="1" t="s">
        <v>17</v>
      </c>
      <c r="D11854" s="1" t="s">
        <v>89</v>
      </c>
      <c r="E11854" s="1" t="s">
        <v>54</v>
      </c>
      <c r="F11854" s="47">
        <v>714</v>
      </c>
      <c r="G11854" s="34">
        <v>1405.32</v>
      </c>
      <c r="H11854" s="1" t="s">
        <v>218</v>
      </c>
      <c r="I11854" s="34">
        <v>1.6676099999999999E-2</v>
      </c>
      <c r="J11854" s="34">
        <v>942.32</v>
      </c>
      <c r="K11854" s="35" t="str">
        <f t="shared" si="1091"/>
        <v>Kampina &amp; Oisterwijkse Vennen_L4030</v>
      </c>
      <c r="L11854" s="36">
        <f>VLOOKUP(D11854,DATA!A:F,5,FALSE)</f>
        <v>1.0986712608830001E-2</v>
      </c>
      <c r="M11854" s="37">
        <f>VLOOKUP(D11854,DATA!A:F,6,FALSE)</f>
        <v>982</v>
      </c>
      <c r="N11854" s="36">
        <f t="shared" si="1092"/>
        <v>99.053735073672215</v>
      </c>
      <c r="O11854" s="36">
        <f t="shared" si="1093"/>
        <v>99.053906788114375</v>
      </c>
      <c r="P11854" s="36">
        <f t="shared" si="1094"/>
        <v>1.7171444216046439E-4</v>
      </c>
      <c r="Q11854" s="36">
        <f t="shared" si="1095"/>
        <v>1.6180995313664881E-3</v>
      </c>
    </row>
    <row r="11855" spans="1:17" x14ac:dyDescent="0.3">
      <c r="A11855" s="29">
        <v>2878356</v>
      </c>
      <c r="B11855" s="1">
        <v>133</v>
      </c>
      <c r="C11855" s="1" t="s">
        <v>17</v>
      </c>
      <c r="D11855" s="1" t="s">
        <v>41</v>
      </c>
      <c r="E11855" s="1" t="s">
        <v>42</v>
      </c>
      <c r="F11855" s="47">
        <v>1071</v>
      </c>
      <c r="G11855" s="34">
        <v>1186.3800000000001</v>
      </c>
      <c r="H11855" s="1" t="s">
        <v>218</v>
      </c>
      <c r="I11855" s="34">
        <v>1.413E-2</v>
      </c>
      <c r="J11855" s="34">
        <v>4663.0640000000003</v>
      </c>
      <c r="K11855" s="35" t="str">
        <f t="shared" si="1091"/>
        <v>Kampina &amp; Oisterwijkse Vennen_H4010A</v>
      </c>
      <c r="L11855" s="36">
        <f>VLOOKUP(D11855,DATA!A:F,5,FALSE)</f>
        <v>1.3726988247862192E-2</v>
      </c>
      <c r="M11855" s="37">
        <f>VLOOKUP(D11855,DATA!A:F,6,FALSE)</f>
        <v>1285.5</v>
      </c>
      <c r="N11855" s="36">
        <f t="shared" si="1092"/>
        <v>20.41397047776222</v>
      </c>
      <c r="O11855" s="36">
        <f t="shared" si="1093"/>
        <v>20.417121900516428</v>
      </c>
      <c r="P11855" s="36">
        <f t="shared" si="1094"/>
        <v>3.1514227542075446E-3</v>
      </c>
      <c r="Q11855" s="36">
        <f t="shared" si="1095"/>
        <v>0.14695285993926052</v>
      </c>
    </row>
    <row r="11856" spans="1:17" x14ac:dyDescent="0.3">
      <c r="A11856" s="29">
        <v>2878356</v>
      </c>
      <c r="B11856" s="1">
        <v>133</v>
      </c>
      <c r="C11856" s="1" t="s">
        <v>17</v>
      </c>
      <c r="D11856" s="1" t="s">
        <v>89</v>
      </c>
      <c r="E11856" s="1" t="s">
        <v>54</v>
      </c>
      <c r="F11856" s="47">
        <v>714</v>
      </c>
      <c r="G11856" s="34">
        <v>1186.3800000000001</v>
      </c>
      <c r="H11856" s="1" t="s">
        <v>218</v>
      </c>
      <c r="I11856" s="34">
        <v>1.413E-2</v>
      </c>
      <c r="J11856" s="34">
        <v>342.02663999999999</v>
      </c>
      <c r="K11856" s="35" t="str">
        <f t="shared" si="1091"/>
        <v>Kampina &amp; Oisterwijkse Vennen_L4030</v>
      </c>
      <c r="L11856" s="36">
        <f>VLOOKUP(D11856,DATA!A:F,5,FALSE)</f>
        <v>1.0986712608830001E-2</v>
      </c>
      <c r="M11856" s="37">
        <f>VLOOKUP(D11856,DATA!A:F,6,FALSE)</f>
        <v>982</v>
      </c>
      <c r="N11856" s="36">
        <f t="shared" si="1092"/>
        <v>90.425857821392981</v>
      </c>
      <c r="O11856" s="36">
        <f t="shared" si="1093"/>
        <v>90.427201746850443</v>
      </c>
      <c r="P11856" s="36">
        <f t="shared" si="1094"/>
        <v>1.3439254574620918E-3</v>
      </c>
      <c r="Q11856" s="36">
        <f t="shared" si="1095"/>
        <v>4.5965830862622218E-3</v>
      </c>
    </row>
    <row r="11857" spans="1:17" x14ac:dyDescent="0.3">
      <c r="A11857" s="29">
        <v>2878357</v>
      </c>
      <c r="B11857" s="1">
        <v>133</v>
      </c>
      <c r="C11857" s="1" t="s">
        <v>17</v>
      </c>
      <c r="D11857" s="1" t="s">
        <v>41</v>
      </c>
      <c r="E11857" s="1" t="s">
        <v>42</v>
      </c>
      <c r="F11857" s="47">
        <v>1071</v>
      </c>
      <c r="G11857" s="34">
        <v>1486.06</v>
      </c>
      <c r="H11857" s="1" t="s">
        <v>218</v>
      </c>
      <c r="I11857" s="34">
        <v>1.8353000000000001E-2</v>
      </c>
      <c r="J11857" s="34">
        <v>2632.4358000000002</v>
      </c>
      <c r="K11857" s="35" t="str">
        <f t="shared" si="1091"/>
        <v>Kampina &amp; Oisterwijkse Vennen_H4010A</v>
      </c>
      <c r="L11857" s="36">
        <f>VLOOKUP(D11857,DATA!A:F,5,FALSE)</f>
        <v>1.3726988247862192E-2</v>
      </c>
      <c r="M11857" s="37">
        <f>VLOOKUP(D11857,DATA!A:F,6,FALSE)</f>
        <v>1285.5</v>
      </c>
      <c r="N11857" s="36">
        <f t="shared" si="1092"/>
        <v>94.008732942213811</v>
      </c>
      <c r="O11857" s="36">
        <f t="shared" si="1093"/>
        <v>94.010151741801451</v>
      </c>
      <c r="P11857" s="36">
        <f t="shared" si="1094"/>
        <v>1.4187995876397963E-3</v>
      </c>
      <c r="Q11857" s="36">
        <f t="shared" si="1095"/>
        <v>3.734898827528238E-2</v>
      </c>
    </row>
    <row r="11858" spans="1:17" x14ac:dyDescent="0.3">
      <c r="A11858" s="29">
        <v>2878357</v>
      </c>
      <c r="B11858" s="1">
        <v>133</v>
      </c>
      <c r="C11858" s="1" t="s">
        <v>17</v>
      </c>
      <c r="D11858" s="1" t="s">
        <v>51</v>
      </c>
      <c r="E11858" s="1" t="s">
        <v>52</v>
      </c>
      <c r="F11858" s="47">
        <v>1000</v>
      </c>
      <c r="G11858" s="34">
        <v>1486.06</v>
      </c>
      <c r="H11858" s="1" t="s">
        <v>218</v>
      </c>
      <c r="I11858" s="34">
        <v>1.8353000000000001E-2</v>
      </c>
      <c r="J11858" s="34">
        <v>1.5160667000000001</v>
      </c>
      <c r="K11858" s="35" t="str">
        <f t="shared" si="1091"/>
        <v>Kampina &amp; Oisterwijkse Vennen_Lg09</v>
      </c>
      <c r="L11858" s="36">
        <f>VLOOKUP(D11858,DATA!A:F,5,FALSE)</f>
        <v>8.4126827976184013E-3</v>
      </c>
      <c r="M11858" s="37">
        <f>VLOOKUP(D11858,DATA!A:F,6,FALSE)</f>
        <v>1350</v>
      </c>
      <c r="N11858" s="36">
        <f t="shared" si="1092"/>
        <v>75.85286287467234</v>
      </c>
      <c r="O11858" s="36">
        <f t="shared" si="1093"/>
        <v>75.855690760476946</v>
      </c>
      <c r="P11858" s="36">
        <f t="shared" si="1094"/>
        <v>2.827885804606467E-3</v>
      </c>
      <c r="Q11858" s="36">
        <f t="shared" si="1095"/>
        <v>4.2872634997665715E-5</v>
      </c>
    </row>
    <row r="11859" spans="1:17" x14ac:dyDescent="0.3">
      <c r="A11859" s="29">
        <v>2878357</v>
      </c>
      <c r="B11859" s="1">
        <v>133</v>
      </c>
      <c r="C11859" s="1" t="s">
        <v>17</v>
      </c>
      <c r="D11859" s="1" t="s">
        <v>89</v>
      </c>
      <c r="E11859" s="1" t="s">
        <v>54</v>
      </c>
      <c r="F11859" s="47">
        <v>714</v>
      </c>
      <c r="G11859" s="34">
        <v>1486.06</v>
      </c>
      <c r="H11859" s="1" t="s">
        <v>218</v>
      </c>
      <c r="I11859" s="34">
        <v>1.8353000000000001E-2</v>
      </c>
      <c r="J11859" s="34">
        <v>1428.5133000000001</v>
      </c>
      <c r="K11859" s="35" t="str">
        <f t="shared" si="1091"/>
        <v>Kampina &amp; Oisterwijkse Vennen_L4030</v>
      </c>
      <c r="L11859" s="36">
        <f>VLOOKUP(D11859,DATA!A:F,5,FALSE)</f>
        <v>1.0986712608830001E-2</v>
      </c>
      <c r="M11859" s="37">
        <f>VLOOKUP(D11859,DATA!A:F,6,FALSE)</f>
        <v>982</v>
      </c>
      <c r="N11859" s="36">
        <f t="shared" si="1092"/>
        <v>99.608088404938727</v>
      </c>
      <c r="O11859" s="36">
        <f t="shared" si="1093"/>
        <v>99.608167112074028</v>
      </c>
      <c r="P11859" s="36">
        <f t="shared" si="1094"/>
        <v>7.870713530166995E-5</v>
      </c>
      <c r="Q11859" s="36">
        <f t="shared" si="1095"/>
        <v>1.1243418958333503E-3</v>
      </c>
    </row>
    <row r="11860" spans="1:17" x14ac:dyDescent="0.3">
      <c r="A11860" s="29">
        <v>2878358</v>
      </c>
      <c r="B11860" s="1">
        <v>133</v>
      </c>
      <c r="C11860" s="1" t="s">
        <v>17</v>
      </c>
      <c r="D11860" s="1" t="s">
        <v>31</v>
      </c>
      <c r="E11860" s="1" t="s">
        <v>32</v>
      </c>
      <c r="F11860" s="47">
        <v>1786</v>
      </c>
      <c r="G11860" s="34">
        <v>1873.69</v>
      </c>
      <c r="H11860" s="1" t="s">
        <v>218</v>
      </c>
      <c r="I11860" s="34">
        <v>2.5679E-2</v>
      </c>
      <c r="J11860" s="34">
        <v>44.78792</v>
      </c>
      <c r="K11860" s="35" t="str">
        <f t="shared" si="1091"/>
        <v>Kampina &amp; Oisterwijkse Vennen_Lg03</v>
      </c>
      <c r="L11860" s="36">
        <f>VLOOKUP(D11860,DATA!A:F,5,FALSE)</f>
        <v>6.9280917156857415E-3</v>
      </c>
      <c r="M11860" s="37">
        <f>VLOOKUP(D11860,DATA!A:F,6,FALSE)</f>
        <v>2211</v>
      </c>
      <c r="N11860" s="36">
        <f t="shared" si="1092"/>
        <v>8.8111503961324527</v>
      </c>
      <c r="O11860" s="36">
        <f t="shared" si="1093"/>
        <v>8.8125799413956045</v>
      </c>
      <c r="P11860" s="36">
        <f t="shared" si="1094"/>
        <v>1.4295452631518657E-3</v>
      </c>
      <c r="Q11860" s="36">
        <f t="shared" si="1095"/>
        <v>6.4026358882424703E-4</v>
      </c>
    </row>
    <row r="11861" spans="1:17" x14ac:dyDescent="0.3">
      <c r="A11861" s="29">
        <v>2878359</v>
      </c>
      <c r="B11861" s="1">
        <v>133</v>
      </c>
      <c r="C11861" s="1" t="s">
        <v>17</v>
      </c>
      <c r="D11861" s="1" t="s">
        <v>41</v>
      </c>
      <c r="E11861" s="1" t="s">
        <v>42</v>
      </c>
      <c r="F11861" s="47">
        <v>1071</v>
      </c>
      <c r="G11861" s="34">
        <v>1884.11</v>
      </c>
      <c r="H11861" s="1" t="s">
        <v>218</v>
      </c>
      <c r="I11861" s="34">
        <v>2.6190000000000001E-2</v>
      </c>
      <c r="J11861" s="34">
        <v>168.99089000000001</v>
      </c>
      <c r="K11861" s="35" t="str">
        <f t="shared" si="1091"/>
        <v>Kampina &amp; Oisterwijkse Vennen_H4010A</v>
      </c>
      <c r="L11861" s="36">
        <f>VLOOKUP(D11861,DATA!A:F,5,FALSE)</f>
        <v>1.3726988247862192E-2</v>
      </c>
      <c r="M11861" s="37">
        <f>VLOOKUP(D11861,DATA!A:F,6,FALSE)</f>
        <v>1285.5</v>
      </c>
      <c r="N11861" s="36">
        <f t="shared" si="1092"/>
        <v>99.973007931251516</v>
      </c>
      <c r="O11861" s="36">
        <f t="shared" si="1093"/>
        <v>99.973017630803383</v>
      </c>
      <c r="P11861" s="36">
        <f t="shared" si="1094"/>
        <v>9.6995518674702907E-6</v>
      </c>
      <c r="Q11861" s="36">
        <f t="shared" si="1095"/>
        <v>1.6391359026849665E-5</v>
      </c>
    </row>
    <row r="11862" spans="1:17" x14ac:dyDescent="0.3">
      <c r="A11862" s="29">
        <v>2878360</v>
      </c>
      <c r="B11862" s="1">
        <v>133</v>
      </c>
      <c r="C11862" s="1" t="s">
        <v>17</v>
      </c>
      <c r="D11862" s="1" t="s">
        <v>41</v>
      </c>
      <c r="E11862" s="1" t="s">
        <v>42</v>
      </c>
      <c r="F11862" s="47">
        <v>1071</v>
      </c>
      <c r="G11862" s="34">
        <v>1372.23</v>
      </c>
      <c r="H11862" s="1" t="s">
        <v>218</v>
      </c>
      <c r="I11862" s="34">
        <v>1.7378299999999999E-2</v>
      </c>
      <c r="J11862" s="34">
        <v>243.39598000000001</v>
      </c>
      <c r="K11862" s="35" t="str">
        <f t="shared" si="1091"/>
        <v>Kampina &amp; Oisterwijkse Vennen_H4010A</v>
      </c>
      <c r="L11862" s="36">
        <f>VLOOKUP(D11862,DATA!A:F,5,FALSE)</f>
        <v>1.3726988247862192E-2</v>
      </c>
      <c r="M11862" s="37">
        <f>VLOOKUP(D11862,DATA!A:F,6,FALSE)</f>
        <v>1285.5</v>
      </c>
      <c r="N11862" s="36">
        <f t="shared" si="1092"/>
        <v>76.683793118725134</v>
      </c>
      <c r="O11862" s="36">
        <f t="shared" si="1093"/>
        <v>76.688058092773645</v>
      </c>
      <c r="P11862" s="36">
        <f t="shared" si="1094"/>
        <v>4.2649740485103393E-3</v>
      </c>
      <c r="Q11862" s="36">
        <f t="shared" si="1095"/>
        <v>1.0380775382117416E-2</v>
      </c>
    </row>
    <row r="11863" spans="1:17" x14ac:dyDescent="0.3">
      <c r="A11863" s="30">
        <v>2879856</v>
      </c>
      <c r="B11863" s="14">
        <v>133</v>
      </c>
      <c r="C11863" s="14" t="s">
        <v>17</v>
      </c>
      <c r="D11863" s="14" t="s">
        <v>55</v>
      </c>
      <c r="E11863" s="14" t="s">
        <v>56</v>
      </c>
      <c r="F11863" s="48">
        <v>500</v>
      </c>
      <c r="G11863" s="38">
        <v>1352.37</v>
      </c>
      <c r="H11863" s="14" t="s">
        <v>218</v>
      </c>
      <c r="I11863" s="38">
        <v>9.3279000000000001E-3</v>
      </c>
      <c r="J11863" s="38">
        <v>9405.5049999999992</v>
      </c>
      <c r="K11863" s="39" t="str">
        <f t="shared" si="1091"/>
        <v>Kampina &amp; Oisterwijkse Vennen_H3130</v>
      </c>
      <c r="L11863" s="40">
        <f>VLOOKUP(D11863,DATA!A:F,5,FALSE)</f>
        <v>0</v>
      </c>
      <c r="M11863" s="41">
        <f>VLOOKUP(D11863,DATA!A:F,6,FALSE)</f>
        <v>3.5</v>
      </c>
      <c r="N11863" s="40">
        <f t="shared" si="1092"/>
        <v>50</v>
      </c>
      <c r="O11863" s="40">
        <f t="shared" si="1093"/>
        <v>50</v>
      </c>
      <c r="P11863" s="40">
        <f t="shared" ref="P11863:P11865" si="1096">J11863/10000*I11863</f>
        <v>8.7733610089499991E-3</v>
      </c>
      <c r="Q11863" s="40">
        <f t="shared" ref="Q11863:Q11865" si="1097">IF(AND(H11863&lt;&gt;"below",I11863&gt;=0.005),M11863*P11863,0)</f>
        <v>3.0706763531324996E-2</v>
      </c>
    </row>
    <row r="11864" spans="1:17" x14ac:dyDescent="0.3">
      <c r="A11864" s="30">
        <v>2879857</v>
      </c>
      <c r="B11864" s="14">
        <v>133</v>
      </c>
      <c r="C11864" s="14" t="s">
        <v>17</v>
      </c>
      <c r="D11864" s="14" t="s">
        <v>55</v>
      </c>
      <c r="E11864" s="14" t="s">
        <v>56</v>
      </c>
      <c r="F11864" s="48">
        <v>500</v>
      </c>
      <c r="G11864" s="38">
        <v>1628.35</v>
      </c>
      <c r="H11864" s="14" t="s">
        <v>218</v>
      </c>
      <c r="I11864" s="38">
        <v>1.25069E-2</v>
      </c>
      <c r="J11864" s="38">
        <v>1619.5916999999999</v>
      </c>
      <c r="K11864" s="39" t="str">
        <f t="shared" si="1091"/>
        <v>Kampina &amp; Oisterwijkse Vennen_H3130</v>
      </c>
      <c r="L11864" s="40">
        <f>VLOOKUP(D11864,DATA!A:F,5,FALSE)</f>
        <v>0</v>
      </c>
      <c r="M11864" s="41">
        <f>VLOOKUP(D11864,DATA!A:F,6,FALSE)</f>
        <v>3.5</v>
      </c>
      <c r="N11864" s="40">
        <f t="shared" si="1092"/>
        <v>50</v>
      </c>
      <c r="O11864" s="40">
        <f t="shared" si="1093"/>
        <v>50</v>
      </c>
      <c r="P11864" s="40">
        <f t="shared" si="1096"/>
        <v>2.0256071432729998E-3</v>
      </c>
      <c r="Q11864" s="40">
        <f t="shared" si="1097"/>
        <v>7.0896250014554994E-3</v>
      </c>
    </row>
    <row r="11865" spans="1:17" x14ac:dyDescent="0.3">
      <c r="A11865" s="30">
        <v>2879859</v>
      </c>
      <c r="B11865" s="14">
        <v>133</v>
      </c>
      <c r="C11865" s="14" t="s">
        <v>17</v>
      </c>
      <c r="D11865" s="14" t="s">
        <v>88</v>
      </c>
      <c r="E11865" s="14" t="s">
        <v>56</v>
      </c>
      <c r="F11865" s="48">
        <v>500</v>
      </c>
      <c r="G11865" s="38">
        <v>1776.14</v>
      </c>
      <c r="H11865" s="14" t="s">
        <v>218</v>
      </c>
      <c r="I11865" s="38">
        <v>1.4737E-2</v>
      </c>
      <c r="J11865" s="38">
        <v>519.10360000000003</v>
      </c>
      <c r="K11865" s="39" t="str">
        <f t="shared" si="1091"/>
        <v>Kampina &amp; Oisterwijkse Vennen_ZGH3130</v>
      </c>
      <c r="L11865" s="40">
        <f>VLOOKUP(D11865,DATA!A:F,5,FALSE)</f>
        <v>0</v>
      </c>
      <c r="M11865" s="41">
        <f>VLOOKUP(D11865,DATA!A:F,6,FALSE)</f>
        <v>3.5</v>
      </c>
      <c r="N11865" s="40">
        <f t="shared" si="1092"/>
        <v>50</v>
      </c>
      <c r="O11865" s="40">
        <f t="shared" si="1093"/>
        <v>50</v>
      </c>
      <c r="P11865" s="40">
        <f t="shared" si="1096"/>
        <v>7.6500297532000009E-4</v>
      </c>
      <c r="Q11865" s="40">
        <f t="shared" si="1097"/>
        <v>2.6775104136200004E-3</v>
      </c>
    </row>
    <row r="11866" spans="1:17" x14ac:dyDescent="0.3">
      <c r="A11866" s="29">
        <v>2879866</v>
      </c>
      <c r="B11866" s="1">
        <v>133</v>
      </c>
      <c r="C11866" s="1" t="s">
        <v>17</v>
      </c>
      <c r="D11866" s="1" t="s">
        <v>28</v>
      </c>
      <c r="E11866" s="1" t="s">
        <v>29</v>
      </c>
      <c r="F11866" s="47">
        <v>1786</v>
      </c>
      <c r="G11866" s="34">
        <v>1834.89</v>
      </c>
      <c r="H11866" s="1" t="s">
        <v>218</v>
      </c>
      <c r="I11866" s="34">
        <v>1.7323999999999999E-2</v>
      </c>
      <c r="J11866" s="34">
        <v>5993.9813999999997</v>
      </c>
      <c r="K11866" s="35" t="str">
        <f t="shared" si="1091"/>
        <v>Kampina &amp; Oisterwijkse Vennen_H91D0</v>
      </c>
      <c r="L11866" s="36">
        <f>VLOOKUP(D11866,DATA!A:F,5,FALSE)</f>
        <v>6.9280917156857415E-3</v>
      </c>
      <c r="M11866" s="37">
        <f>VLOOKUP(D11866,DATA!A:F,6,FALSE)</f>
        <v>2211</v>
      </c>
      <c r="N11866" s="36">
        <f t="shared" si="1092"/>
        <v>6.8770903903602365</v>
      </c>
      <c r="O11866" s="36">
        <f t="shared" si="1093"/>
        <v>6.877859070306064</v>
      </c>
      <c r="P11866" s="36">
        <f t="shared" si="1094"/>
        <v>7.6867994582752175E-4</v>
      </c>
      <c r="Q11866" s="36">
        <f t="shared" si="1095"/>
        <v>4.6074532978431726E-2</v>
      </c>
    </row>
    <row r="11867" spans="1:17" x14ac:dyDescent="0.3">
      <c r="A11867" s="29">
        <v>2879867</v>
      </c>
      <c r="B11867" s="1">
        <v>133</v>
      </c>
      <c r="C11867" s="1" t="s">
        <v>17</v>
      </c>
      <c r="D11867" s="1" t="s">
        <v>28</v>
      </c>
      <c r="E11867" s="1" t="s">
        <v>29</v>
      </c>
      <c r="F11867" s="47">
        <v>1786</v>
      </c>
      <c r="G11867" s="34">
        <v>1948.91</v>
      </c>
      <c r="H11867" s="1" t="s">
        <v>218</v>
      </c>
      <c r="I11867" s="34">
        <v>1.9491000000000001E-2</v>
      </c>
      <c r="J11867" s="34">
        <v>2924.9659999999999</v>
      </c>
      <c r="K11867" s="35" t="str">
        <f t="shared" si="1091"/>
        <v>Kampina &amp; Oisterwijkse Vennen_H91D0</v>
      </c>
      <c r="L11867" s="36">
        <f>VLOOKUP(D11867,DATA!A:F,5,FALSE)</f>
        <v>6.9280917156857415E-3</v>
      </c>
      <c r="M11867" s="37">
        <f>VLOOKUP(D11867,DATA!A:F,6,FALSE)</f>
        <v>2211</v>
      </c>
      <c r="N11867" s="36">
        <f t="shared" si="1092"/>
        <v>13.994058218777459</v>
      </c>
      <c r="O11867" s="36">
        <f t="shared" si="1093"/>
        <v>13.995683546704289</v>
      </c>
      <c r="P11867" s="36">
        <f t="shared" si="1094"/>
        <v>1.6253279268294563E-3</v>
      </c>
      <c r="Q11867" s="36">
        <f t="shared" si="1095"/>
        <v>4.7540289248266469E-2</v>
      </c>
    </row>
    <row r="11868" spans="1:17" x14ac:dyDescent="0.3">
      <c r="A11868" s="29">
        <v>2879867</v>
      </c>
      <c r="B11868" s="1">
        <v>133</v>
      </c>
      <c r="C11868" s="1" t="s">
        <v>17</v>
      </c>
      <c r="D11868" s="1" t="s">
        <v>33</v>
      </c>
      <c r="E11868" s="1" t="s">
        <v>29</v>
      </c>
      <c r="F11868" s="47">
        <v>1786</v>
      </c>
      <c r="G11868" s="34">
        <v>1948.91</v>
      </c>
      <c r="H11868" s="1" t="s">
        <v>218</v>
      </c>
      <c r="I11868" s="34">
        <v>1.9491000000000001E-2</v>
      </c>
      <c r="J11868" s="34">
        <v>5679.4232648047</v>
      </c>
      <c r="K11868" s="35" t="str">
        <f t="shared" si="1091"/>
        <v>Kampina &amp; Oisterwijkse Vennen_ZGH91D0</v>
      </c>
      <c r="L11868" s="36">
        <f>VLOOKUP(D11868,DATA!A:F,5,FALSE)</f>
        <v>6.9280917156857415E-3</v>
      </c>
      <c r="M11868" s="37">
        <f>VLOOKUP(D11868,DATA!A:F,6,FALSE)</f>
        <v>2211</v>
      </c>
      <c r="N11868" s="36">
        <f t="shared" si="1092"/>
        <v>13.994058218777459</v>
      </c>
      <c r="O11868" s="36">
        <f t="shared" si="1093"/>
        <v>13.995683546704289</v>
      </c>
      <c r="P11868" s="36">
        <f t="shared" si="1094"/>
        <v>1.6253279268294563E-3</v>
      </c>
      <c r="Q11868" s="36">
        <f t="shared" si="1095"/>
        <v>9.2309252405720063E-2</v>
      </c>
    </row>
    <row r="11869" spans="1:17" x14ac:dyDescent="0.3">
      <c r="A11869" s="29">
        <v>2879867</v>
      </c>
      <c r="B11869" s="1">
        <v>133</v>
      </c>
      <c r="C11869" s="1" t="s">
        <v>17</v>
      </c>
      <c r="D11869" s="1" t="s">
        <v>25</v>
      </c>
      <c r="E11869" s="1" t="s">
        <v>23</v>
      </c>
      <c r="F11869" s="47">
        <v>1857</v>
      </c>
      <c r="G11869" s="34">
        <v>1948.91</v>
      </c>
      <c r="H11869" s="1" t="s">
        <v>218</v>
      </c>
      <c r="I11869" s="34">
        <v>1.9491000000000001E-2</v>
      </c>
      <c r="J11869" s="34">
        <v>217.03</v>
      </c>
      <c r="K11869" s="35" t="str">
        <f t="shared" si="1091"/>
        <v>Kampina &amp; Oisterwijkse Vennen_ZGH91E0C</v>
      </c>
      <c r="L11869" s="36">
        <f>VLOOKUP(D11869,DATA!A:F,5,FALSE)</f>
        <v>6.9280917156857415E-3</v>
      </c>
      <c r="M11869" s="37">
        <f>VLOOKUP(D11869,DATA!A:F,6,FALSE)</f>
        <v>2282</v>
      </c>
      <c r="N11869" s="36">
        <f t="shared" si="1092"/>
        <v>9.0489059792131545</v>
      </c>
      <c r="O11869" s="36">
        <f t="shared" si="1093"/>
        <v>9.0500173929719825</v>
      </c>
      <c r="P11869" s="36">
        <f t="shared" si="1094"/>
        <v>1.1114137588279505E-3</v>
      </c>
      <c r="Q11869" s="36">
        <f t="shared" si="1095"/>
        <v>2.412101280784301E-3</v>
      </c>
    </row>
    <row r="11870" spans="1:17" x14ac:dyDescent="0.3">
      <c r="A11870" s="30">
        <v>2879868</v>
      </c>
      <c r="B11870" s="14">
        <v>133</v>
      </c>
      <c r="C11870" s="14" t="s">
        <v>17</v>
      </c>
      <c r="D11870" s="14" t="s">
        <v>55</v>
      </c>
      <c r="E11870" s="14" t="s">
        <v>56</v>
      </c>
      <c r="F11870" s="48">
        <v>500</v>
      </c>
      <c r="G11870" s="38">
        <v>1756.24</v>
      </c>
      <c r="H11870" s="14" t="s">
        <v>218</v>
      </c>
      <c r="I11870" s="38">
        <v>1.7090999999999999E-2</v>
      </c>
      <c r="J11870" s="38">
        <v>462.50963999999999</v>
      </c>
      <c r="K11870" s="39" t="str">
        <f t="shared" si="1091"/>
        <v>Kampina &amp; Oisterwijkse Vennen_H3130</v>
      </c>
      <c r="L11870" s="40">
        <f>VLOOKUP(D11870,DATA!A:F,5,FALSE)</f>
        <v>0</v>
      </c>
      <c r="M11870" s="41">
        <f>VLOOKUP(D11870,DATA!A:F,6,FALSE)</f>
        <v>3.5</v>
      </c>
      <c r="N11870" s="40">
        <f t="shared" si="1092"/>
        <v>50</v>
      </c>
      <c r="O11870" s="40">
        <f t="shared" si="1093"/>
        <v>50</v>
      </c>
      <c r="P11870" s="40">
        <f>J11870/10000*I11870</f>
        <v>7.9047522572399994E-4</v>
      </c>
      <c r="Q11870" s="40">
        <f>IF(AND(H11870&lt;&gt;"below",I11870&gt;=0.005),M11870*P11870,0)</f>
        <v>2.7666632900339998E-3</v>
      </c>
    </row>
    <row r="11871" spans="1:17" x14ac:dyDescent="0.3">
      <c r="A11871" s="29">
        <v>2879870</v>
      </c>
      <c r="B11871" s="1">
        <v>133</v>
      </c>
      <c r="C11871" s="1" t="s">
        <v>17</v>
      </c>
      <c r="D11871" s="1" t="s">
        <v>53</v>
      </c>
      <c r="E11871" s="1" t="s">
        <v>54</v>
      </c>
      <c r="F11871" s="47">
        <v>714</v>
      </c>
      <c r="G11871" s="34">
        <v>1379.71</v>
      </c>
      <c r="H11871" s="1" t="s">
        <v>218</v>
      </c>
      <c r="I11871" s="34">
        <v>1.28098E-2</v>
      </c>
      <c r="J11871" s="34">
        <v>1922.2335</v>
      </c>
      <c r="K11871" s="35" t="str">
        <f t="shared" si="1091"/>
        <v>Kampina &amp; Oisterwijkse Vennen_H4030</v>
      </c>
      <c r="L11871" s="36">
        <f>VLOOKUP(D11871,DATA!A:F,5,FALSE)</f>
        <v>1.0986712608830001E-2</v>
      </c>
      <c r="M11871" s="37">
        <f>VLOOKUP(D11871,DATA!A:F,6,FALSE)</f>
        <v>982</v>
      </c>
      <c r="N11871" s="36">
        <f t="shared" si="1092"/>
        <v>98.750095807563255</v>
      </c>
      <c r="O11871" s="36">
        <f t="shared" si="1093"/>
        <v>98.750269505463066</v>
      </c>
      <c r="P11871" s="36">
        <f t="shared" si="1094"/>
        <v>1.7369789981103168E-4</v>
      </c>
      <c r="Q11871" s="36">
        <f t="shared" si="1095"/>
        <v>3.3388792189640876E-3</v>
      </c>
    </row>
    <row r="11872" spans="1:17" x14ac:dyDescent="0.3">
      <c r="A11872" s="29">
        <v>2879870</v>
      </c>
      <c r="B11872" s="1">
        <v>133</v>
      </c>
      <c r="C11872" s="1" t="s">
        <v>17</v>
      </c>
      <c r="D11872" s="1" t="s">
        <v>85</v>
      </c>
      <c r="E11872" s="1" t="s">
        <v>60</v>
      </c>
      <c r="F11872" s="47">
        <v>1071</v>
      </c>
      <c r="G11872" s="34">
        <v>1379.71</v>
      </c>
      <c r="H11872" s="1" t="s">
        <v>218</v>
      </c>
      <c r="I11872" s="34">
        <v>1.28098E-2</v>
      </c>
      <c r="J11872" s="34">
        <v>3142.5005000000001</v>
      </c>
      <c r="K11872" s="35" t="str">
        <f t="shared" si="1091"/>
        <v>Kampina &amp; Oisterwijkse Vennen_ZGH9190</v>
      </c>
      <c r="L11872" s="36">
        <f>VLOOKUP(D11872,DATA!A:F,5,FALSE)</f>
        <v>1.3726988247862192E-2</v>
      </c>
      <c r="M11872" s="37">
        <f>VLOOKUP(D11872,DATA!A:F,6,FALSE)</f>
        <v>1285.5</v>
      </c>
      <c r="N11872" s="36">
        <f t="shared" si="1092"/>
        <v>78.469163504367913</v>
      </c>
      <c r="O11872" s="36">
        <f t="shared" si="1093"/>
        <v>78.472134183842158</v>
      </c>
      <c r="P11872" s="36">
        <f t="shared" si="1094"/>
        <v>2.9706794742452303E-3</v>
      </c>
      <c r="Q11872" s="36">
        <f t="shared" si="1095"/>
        <v>9.3353617331553729E-2</v>
      </c>
    </row>
    <row r="11873" spans="1:17" x14ac:dyDescent="0.3">
      <c r="A11873" s="29">
        <v>2879870</v>
      </c>
      <c r="B11873" s="1">
        <v>133</v>
      </c>
      <c r="C11873" s="1" t="s">
        <v>17</v>
      </c>
      <c r="D11873" s="1" t="s">
        <v>89</v>
      </c>
      <c r="E11873" s="1" t="s">
        <v>54</v>
      </c>
      <c r="F11873" s="47">
        <v>714</v>
      </c>
      <c r="G11873" s="34">
        <v>1379.71</v>
      </c>
      <c r="H11873" s="1" t="s">
        <v>218</v>
      </c>
      <c r="I11873" s="34">
        <v>1.28098E-2</v>
      </c>
      <c r="J11873" s="34">
        <v>0.15608928999999999</v>
      </c>
      <c r="K11873" s="35" t="str">
        <f t="shared" si="1091"/>
        <v>Kampina &amp; Oisterwijkse Vennen_L4030</v>
      </c>
      <c r="L11873" s="36">
        <f>VLOOKUP(D11873,DATA!A:F,5,FALSE)</f>
        <v>1.0986712608830001E-2</v>
      </c>
      <c r="M11873" s="37">
        <f>VLOOKUP(D11873,DATA!A:F,6,FALSE)</f>
        <v>982</v>
      </c>
      <c r="N11873" s="36">
        <f t="shared" si="1092"/>
        <v>98.750095807563255</v>
      </c>
      <c r="O11873" s="36">
        <f t="shared" si="1093"/>
        <v>98.750269505463066</v>
      </c>
      <c r="P11873" s="36">
        <f t="shared" si="1094"/>
        <v>1.7369789981103168E-4</v>
      </c>
      <c r="Q11873" s="36">
        <f t="shared" si="1095"/>
        <v>2.7112381855995065E-7</v>
      </c>
    </row>
    <row r="11874" spans="1:17" x14ac:dyDescent="0.3">
      <c r="A11874" s="29">
        <v>2879871</v>
      </c>
      <c r="B11874" s="1">
        <v>133</v>
      </c>
      <c r="C11874" s="1" t="s">
        <v>17</v>
      </c>
      <c r="D11874" s="1" t="s">
        <v>41</v>
      </c>
      <c r="E11874" s="1" t="s">
        <v>42</v>
      </c>
      <c r="F11874" s="47">
        <v>1071</v>
      </c>
      <c r="G11874" s="34">
        <v>1135.06</v>
      </c>
      <c r="H11874" s="1" t="s">
        <v>218</v>
      </c>
      <c r="I11874" s="34">
        <v>1.07727E-2</v>
      </c>
      <c r="J11874" s="34">
        <v>3710.5742</v>
      </c>
      <c r="K11874" s="35" t="str">
        <f t="shared" si="1091"/>
        <v>Kampina &amp; Oisterwijkse Vennen_H4010A</v>
      </c>
      <c r="L11874" s="36">
        <f>VLOOKUP(D11874,DATA!A:F,5,FALSE)</f>
        <v>1.3726988247862192E-2</v>
      </c>
      <c r="M11874" s="37">
        <f>VLOOKUP(D11874,DATA!A:F,6,FALSE)</f>
        <v>1285.5</v>
      </c>
      <c r="N11874" s="36">
        <f t="shared" si="1092"/>
        <v>11.253666661329872</v>
      </c>
      <c r="O11874" s="36">
        <f t="shared" si="1093"/>
        <v>11.255143622837361</v>
      </c>
      <c r="P11874" s="36">
        <f t="shared" si="1094"/>
        <v>1.4769615074889941E-3</v>
      </c>
      <c r="Q11874" s="36">
        <f t="shared" si="1095"/>
        <v>5.4803752640817688E-2</v>
      </c>
    </row>
    <row r="11875" spans="1:17" x14ac:dyDescent="0.3">
      <c r="A11875" s="29">
        <v>2879871</v>
      </c>
      <c r="B11875" s="1">
        <v>133</v>
      </c>
      <c r="C11875" s="1" t="s">
        <v>17</v>
      </c>
      <c r="D11875" s="1" t="s">
        <v>53</v>
      </c>
      <c r="E11875" s="1" t="s">
        <v>54</v>
      </c>
      <c r="F11875" s="47">
        <v>714</v>
      </c>
      <c r="G11875" s="34">
        <v>1135.06</v>
      </c>
      <c r="H11875" s="1" t="s">
        <v>218</v>
      </c>
      <c r="I11875" s="34">
        <v>1.07727E-2</v>
      </c>
      <c r="J11875" s="34">
        <v>3323.2629999999999</v>
      </c>
      <c r="K11875" s="35" t="str">
        <f t="shared" si="1091"/>
        <v>Kampina &amp; Oisterwijkse Vennen_H4030</v>
      </c>
      <c r="L11875" s="36">
        <f>VLOOKUP(D11875,DATA!A:F,5,FALSE)</f>
        <v>1.0986712608830001E-2</v>
      </c>
      <c r="M11875" s="37">
        <f>VLOOKUP(D11875,DATA!A:F,6,FALSE)</f>
        <v>982</v>
      </c>
      <c r="N11875" s="36">
        <f t="shared" si="1092"/>
        <v>84.311975096041806</v>
      </c>
      <c r="O11875" s="36">
        <f t="shared" si="1093"/>
        <v>84.313540520901412</v>
      </c>
      <c r="P11875" s="36">
        <f t="shared" si="1094"/>
        <v>1.5654248596064235E-3</v>
      </c>
      <c r="Q11875" s="36">
        <f t="shared" si="1095"/>
        <v>5.2023185152102219E-2</v>
      </c>
    </row>
    <row r="11876" spans="1:17" x14ac:dyDescent="0.3">
      <c r="A11876" s="29">
        <v>2879871</v>
      </c>
      <c r="B11876" s="1">
        <v>133</v>
      </c>
      <c r="C11876" s="1" t="s">
        <v>17</v>
      </c>
      <c r="D11876" s="1" t="s">
        <v>43</v>
      </c>
      <c r="E11876" s="1" t="s">
        <v>44</v>
      </c>
      <c r="F11876" s="47">
        <v>1071</v>
      </c>
      <c r="G11876" s="34">
        <v>1135.06</v>
      </c>
      <c r="H11876" s="1" t="s">
        <v>218</v>
      </c>
      <c r="I11876" s="34">
        <v>1.07727E-2</v>
      </c>
      <c r="J11876" s="34">
        <v>2959.5063</v>
      </c>
      <c r="K11876" s="35" t="str">
        <f t="shared" si="1091"/>
        <v>Kampina &amp; Oisterwijkse Vennen_H7150</v>
      </c>
      <c r="L11876" s="36">
        <f>VLOOKUP(D11876,DATA!A:F,5,FALSE)</f>
        <v>1.3726988247862192E-2</v>
      </c>
      <c r="M11876" s="37">
        <f>VLOOKUP(D11876,DATA!A:F,6,FALSE)</f>
        <v>1285.5</v>
      </c>
      <c r="N11876" s="36">
        <f t="shared" si="1092"/>
        <v>11.253666661329872</v>
      </c>
      <c r="O11876" s="36">
        <f t="shared" si="1093"/>
        <v>11.255143622837361</v>
      </c>
      <c r="P11876" s="36">
        <f t="shared" si="1094"/>
        <v>1.4769615074889941E-3</v>
      </c>
      <c r="Q11876" s="36">
        <f t="shared" si="1095"/>
        <v>4.3710768862711753E-2</v>
      </c>
    </row>
    <row r="11877" spans="1:17" x14ac:dyDescent="0.3">
      <c r="A11877" s="29">
        <v>2879871</v>
      </c>
      <c r="B11877" s="1">
        <v>133</v>
      </c>
      <c r="C11877" s="1" t="s">
        <v>17</v>
      </c>
      <c r="D11877" s="1" t="s">
        <v>89</v>
      </c>
      <c r="E11877" s="1" t="s">
        <v>54</v>
      </c>
      <c r="F11877" s="47">
        <v>714</v>
      </c>
      <c r="G11877" s="34">
        <v>1135.06</v>
      </c>
      <c r="H11877" s="1" t="s">
        <v>218</v>
      </c>
      <c r="I11877" s="34">
        <v>1.07727E-2</v>
      </c>
      <c r="J11877" s="34">
        <v>6.6563030000000003</v>
      </c>
      <c r="K11877" s="35" t="str">
        <f t="shared" si="1091"/>
        <v>Kampina &amp; Oisterwijkse Vennen_L4030</v>
      </c>
      <c r="L11877" s="36">
        <f>VLOOKUP(D11877,DATA!A:F,5,FALSE)</f>
        <v>1.0986712608830001E-2</v>
      </c>
      <c r="M11877" s="37">
        <f>VLOOKUP(D11877,DATA!A:F,6,FALSE)</f>
        <v>982</v>
      </c>
      <c r="N11877" s="36">
        <f t="shared" si="1092"/>
        <v>84.311975096041806</v>
      </c>
      <c r="O11877" s="36">
        <f t="shared" si="1093"/>
        <v>84.313540520901412</v>
      </c>
      <c r="P11877" s="36">
        <f t="shared" si="1094"/>
        <v>1.5654248596064235E-3</v>
      </c>
      <c r="Q11877" s="36">
        <f t="shared" si="1095"/>
        <v>1.0419942189272816E-4</v>
      </c>
    </row>
    <row r="11878" spans="1:17" x14ac:dyDescent="0.3">
      <c r="A11878" s="29">
        <v>2879872</v>
      </c>
      <c r="B11878" s="1">
        <v>133</v>
      </c>
      <c r="C11878" s="1" t="s">
        <v>17</v>
      </c>
      <c r="D11878" s="1" t="s">
        <v>53</v>
      </c>
      <c r="E11878" s="1" t="s">
        <v>54</v>
      </c>
      <c r="F11878" s="47">
        <v>714</v>
      </c>
      <c r="G11878" s="34">
        <v>1023.69</v>
      </c>
      <c r="H11878" s="1" t="s">
        <v>218</v>
      </c>
      <c r="I11878" s="34">
        <v>9.8917999999999992E-3</v>
      </c>
      <c r="J11878" s="34">
        <v>10000</v>
      </c>
      <c r="K11878" s="35" t="str">
        <f t="shared" si="1091"/>
        <v>Kampina &amp; Oisterwijkse Vennen_H4030</v>
      </c>
      <c r="L11878" s="36">
        <f>VLOOKUP(D11878,DATA!A:F,5,FALSE)</f>
        <v>1.0986712608830001E-2</v>
      </c>
      <c r="M11878" s="37">
        <f>VLOOKUP(D11878,DATA!A:F,6,FALSE)</f>
        <v>982</v>
      </c>
      <c r="N11878" s="36">
        <f t="shared" si="1092"/>
        <v>61.254816900949685</v>
      </c>
      <c r="O11878" s="36">
        <f t="shared" si="1093"/>
        <v>61.257396164628062</v>
      </c>
      <c r="P11878" s="36">
        <f t="shared" si="1094"/>
        <v>2.5792636783776857E-3</v>
      </c>
      <c r="Q11878" s="36">
        <f t="shared" si="1095"/>
        <v>0.25792636783776857</v>
      </c>
    </row>
    <row r="11879" spans="1:17" x14ac:dyDescent="0.3">
      <c r="A11879" s="29">
        <v>2879873</v>
      </c>
      <c r="B11879" s="1">
        <v>133</v>
      </c>
      <c r="C11879" s="1" t="s">
        <v>17</v>
      </c>
      <c r="D11879" s="1" t="s">
        <v>53</v>
      </c>
      <c r="E11879" s="1" t="s">
        <v>54</v>
      </c>
      <c r="F11879" s="47">
        <v>714</v>
      </c>
      <c r="G11879" s="34">
        <v>998.13</v>
      </c>
      <c r="H11879" s="1" t="s">
        <v>218</v>
      </c>
      <c r="I11879" s="34">
        <v>9.6352999999999994E-3</v>
      </c>
      <c r="J11879" s="34">
        <v>5960.6019999999999</v>
      </c>
      <c r="K11879" s="35" t="str">
        <f t="shared" si="1091"/>
        <v>Kampina &amp; Oisterwijkse Vennen_H4030</v>
      </c>
      <c r="L11879" s="36">
        <f>VLOOKUP(D11879,DATA!A:F,5,FALSE)</f>
        <v>1.0986712608830001E-2</v>
      </c>
      <c r="M11879" s="37">
        <f>VLOOKUP(D11879,DATA!A:F,6,FALSE)</f>
        <v>982</v>
      </c>
      <c r="N11879" s="36">
        <f t="shared" si="1092"/>
        <v>54.418833307622798</v>
      </c>
      <c r="O11879" s="36">
        <f t="shared" si="1093"/>
        <v>54.421459131767641</v>
      </c>
      <c r="P11879" s="36">
        <f t="shared" si="1094"/>
        <v>2.6258241448431363E-3</v>
      </c>
      <c r="Q11879" s="36">
        <f t="shared" si="1095"/>
        <v>0.15651492649400287</v>
      </c>
    </row>
    <row r="11880" spans="1:17" x14ac:dyDescent="0.3">
      <c r="A11880" s="29">
        <v>2879873</v>
      </c>
      <c r="B11880" s="1">
        <v>133</v>
      </c>
      <c r="C11880" s="1" t="s">
        <v>17</v>
      </c>
      <c r="D11880" s="1" t="s">
        <v>89</v>
      </c>
      <c r="E11880" s="1" t="s">
        <v>54</v>
      </c>
      <c r="F11880" s="47">
        <v>714</v>
      </c>
      <c r="G11880" s="34">
        <v>998.13</v>
      </c>
      <c r="H11880" s="1" t="s">
        <v>218</v>
      </c>
      <c r="I11880" s="34">
        <v>9.6352999999999994E-3</v>
      </c>
      <c r="J11880" s="34">
        <v>354.47329999999999</v>
      </c>
      <c r="K11880" s="35" t="str">
        <f t="shared" si="1091"/>
        <v>Kampina &amp; Oisterwijkse Vennen_L4030</v>
      </c>
      <c r="L11880" s="36">
        <f>VLOOKUP(D11880,DATA!A:F,5,FALSE)</f>
        <v>1.0986712608830001E-2</v>
      </c>
      <c r="M11880" s="37">
        <f>VLOOKUP(D11880,DATA!A:F,6,FALSE)</f>
        <v>982</v>
      </c>
      <c r="N11880" s="36">
        <f t="shared" si="1092"/>
        <v>54.418833307622798</v>
      </c>
      <c r="O11880" s="36">
        <f t="shared" si="1093"/>
        <v>54.421459131767641</v>
      </c>
      <c r="P11880" s="36">
        <f t="shared" si="1094"/>
        <v>2.6258241448431363E-3</v>
      </c>
      <c r="Q11880" s="36">
        <f t="shared" si="1095"/>
        <v>9.3078454984222448E-3</v>
      </c>
    </row>
    <row r="11881" spans="1:17" x14ac:dyDescent="0.3">
      <c r="A11881" s="29">
        <v>2879874</v>
      </c>
      <c r="B11881" s="1">
        <v>133</v>
      </c>
      <c r="C11881" s="1" t="s">
        <v>17</v>
      </c>
      <c r="D11881" s="1" t="s">
        <v>53</v>
      </c>
      <c r="E11881" s="1" t="s">
        <v>54</v>
      </c>
      <c r="F11881" s="47">
        <v>714</v>
      </c>
      <c r="G11881" s="34">
        <v>968.44</v>
      </c>
      <c r="H11881" s="1" t="s">
        <v>218</v>
      </c>
      <c r="I11881" s="34">
        <v>9.4119000000000008E-3</v>
      </c>
      <c r="J11881" s="34">
        <v>1956.0640000000001</v>
      </c>
      <c r="K11881" s="35" t="str">
        <f t="shared" si="1091"/>
        <v>Kampina &amp; Oisterwijkse Vennen_H4030</v>
      </c>
      <c r="L11881" s="36">
        <f>VLOOKUP(D11881,DATA!A:F,5,FALSE)</f>
        <v>1.0986712608830001E-2</v>
      </c>
      <c r="M11881" s="37">
        <f>VLOOKUP(D11881,DATA!A:F,6,FALSE)</f>
        <v>982</v>
      </c>
      <c r="N11881" s="36">
        <f t="shared" si="1092"/>
        <v>46.282377931379614</v>
      </c>
      <c r="O11881" s="36">
        <f t="shared" si="1093"/>
        <v>46.284948795845125</v>
      </c>
      <c r="P11881" s="36">
        <f t="shared" si="1094"/>
        <v>2.5708644655111357E-3</v>
      </c>
      <c r="Q11881" s="36">
        <f t="shared" si="1095"/>
        <v>5.028775429865575E-2</v>
      </c>
    </row>
    <row r="11882" spans="1:17" x14ac:dyDescent="0.3">
      <c r="A11882" s="29">
        <v>2879874</v>
      </c>
      <c r="B11882" s="1">
        <v>133</v>
      </c>
      <c r="C11882" s="1" t="s">
        <v>17</v>
      </c>
      <c r="D11882" s="1" t="s">
        <v>89</v>
      </c>
      <c r="E11882" s="1" t="s">
        <v>54</v>
      </c>
      <c r="F11882" s="47">
        <v>714</v>
      </c>
      <c r="G11882" s="34">
        <v>968.44</v>
      </c>
      <c r="H11882" s="1" t="s">
        <v>218</v>
      </c>
      <c r="I11882" s="34">
        <v>9.4119000000000008E-3</v>
      </c>
      <c r="J11882" s="34">
        <v>686.74068326215001</v>
      </c>
      <c r="K11882" s="35" t="str">
        <f t="shared" si="1091"/>
        <v>Kampina &amp; Oisterwijkse Vennen_L4030</v>
      </c>
      <c r="L11882" s="36">
        <f>VLOOKUP(D11882,DATA!A:F,5,FALSE)</f>
        <v>1.0986712608830001E-2</v>
      </c>
      <c r="M11882" s="37">
        <f>VLOOKUP(D11882,DATA!A:F,6,FALSE)</f>
        <v>982</v>
      </c>
      <c r="N11882" s="36">
        <f t="shared" si="1092"/>
        <v>46.282377931379614</v>
      </c>
      <c r="O11882" s="36">
        <f t="shared" si="1093"/>
        <v>46.284948795845125</v>
      </c>
      <c r="P11882" s="36">
        <f t="shared" si="1094"/>
        <v>2.5708644655111357E-3</v>
      </c>
      <c r="Q11882" s="36">
        <f t="shared" si="1095"/>
        <v>1.7655172196194995E-2</v>
      </c>
    </row>
    <row r="11883" spans="1:17" x14ac:dyDescent="0.3">
      <c r="A11883" s="29">
        <v>2879875</v>
      </c>
      <c r="B11883" s="1">
        <v>133</v>
      </c>
      <c r="C11883" s="1" t="s">
        <v>17</v>
      </c>
      <c r="D11883" s="1" t="s">
        <v>53</v>
      </c>
      <c r="E11883" s="1" t="s">
        <v>54</v>
      </c>
      <c r="F11883" s="47">
        <v>714</v>
      </c>
      <c r="G11883" s="34">
        <v>975.45</v>
      </c>
      <c r="H11883" s="1" t="s">
        <v>218</v>
      </c>
      <c r="I11883" s="34">
        <v>9.9126000000000006E-3</v>
      </c>
      <c r="J11883" s="34">
        <v>9999.9979999999996</v>
      </c>
      <c r="K11883" s="35" t="str">
        <f t="shared" si="1091"/>
        <v>Kampina &amp; Oisterwijkse Vennen_H4030</v>
      </c>
      <c r="L11883" s="36">
        <f>VLOOKUP(D11883,DATA!A:F,5,FALSE)</f>
        <v>1.0986712608830001E-2</v>
      </c>
      <c r="M11883" s="37">
        <f>VLOOKUP(D11883,DATA!A:F,6,FALSE)</f>
        <v>982</v>
      </c>
      <c r="N11883" s="36">
        <f t="shared" si="1092"/>
        <v>48.201701809209318</v>
      </c>
      <c r="O11883" s="36">
        <f t="shared" si="1093"/>
        <v>48.20442096480307</v>
      </c>
      <c r="P11883" s="36">
        <f t="shared" si="1094"/>
        <v>2.7191555937520206E-3</v>
      </c>
      <c r="Q11883" s="36">
        <f t="shared" si="1095"/>
        <v>0.27191550499209016</v>
      </c>
    </row>
    <row r="11884" spans="1:17" x14ac:dyDescent="0.3">
      <c r="A11884" s="29">
        <v>2879876</v>
      </c>
      <c r="B11884" s="1">
        <v>133</v>
      </c>
      <c r="C11884" s="1" t="s">
        <v>17</v>
      </c>
      <c r="D11884" s="1" t="s">
        <v>53</v>
      </c>
      <c r="E11884" s="1" t="s">
        <v>54</v>
      </c>
      <c r="F11884" s="47">
        <v>714</v>
      </c>
      <c r="G11884" s="34">
        <v>971.91</v>
      </c>
      <c r="H11884" s="1" t="s">
        <v>218</v>
      </c>
      <c r="I11884" s="34">
        <v>9.9962999999999996E-3</v>
      </c>
      <c r="J11884" s="34">
        <v>5268.8554999999997</v>
      </c>
      <c r="K11884" s="35" t="str">
        <f t="shared" si="1091"/>
        <v>Kampina &amp; Oisterwijkse Vennen_H4030</v>
      </c>
      <c r="L11884" s="36">
        <f>VLOOKUP(D11884,DATA!A:F,5,FALSE)</f>
        <v>1.0986712608830001E-2</v>
      </c>
      <c r="M11884" s="37">
        <f>VLOOKUP(D11884,DATA!A:F,6,FALSE)</f>
        <v>982</v>
      </c>
      <c r="N11884" s="36">
        <f t="shared" si="1092"/>
        <v>47.231436412309705</v>
      </c>
      <c r="O11884" s="36">
        <f t="shared" si="1093"/>
        <v>47.234173664372982</v>
      </c>
      <c r="P11884" s="36">
        <f t="shared" si="1094"/>
        <v>2.737252063276685E-3</v>
      </c>
      <c r="Q11884" s="36">
        <f t="shared" si="1095"/>
        <v>0.14422185588481709</v>
      </c>
    </row>
    <row r="11885" spans="1:17" x14ac:dyDescent="0.3">
      <c r="A11885" s="29">
        <v>2879876</v>
      </c>
      <c r="B11885" s="1">
        <v>133</v>
      </c>
      <c r="C11885" s="1" t="s">
        <v>17</v>
      </c>
      <c r="D11885" s="1" t="s">
        <v>89</v>
      </c>
      <c r="E11885" s="1" t="s">
        <v>54</v>
      </c>
      <c r="F11885" s="47">
        <v>714</v>
      </c>
      <c r="G11885" s="34">
        <v>971.91</v>
      </c>
      <c r="H11885" s="1" t="s">
        <v>218</v>
      </c>
      <c r="I11885" s="34">
        <v>9.9962999999999996E-3</v>
      </c>
      <c r="J11885" s="34">
        <v>167.45599999999999</v>
      </c>
      <c r="K11885" s="35" t="str">
        <f t="shared" si="1091"/>
        <v>Kampina &amp; Oisterwijkse Vennen_L4030</v>
      </c>
      <c r="L11885" s="36">
        <f>VLOOKUP(D11885,DATA!A:F,5,FALSE)</f>
        <v>1.0986712608830001E-2</v>
      </c>
      <c r="M11885" s="37">
        <f>VLOOKUP(D11885,DATA!A:F,6,FALSE)</f>
        <v>982</v>
      </c>
      <c r="N11885" s="36">
        <f t="shared" si="1092"/>
        <v>47.231436412309705</v>
      </c>
      <c r="O11885" s="36">
        <f t="shared" si="1093"/>
        <v>47.234173664372982</v>
      </c>
      <c r="P11885" s="36">
        <f t="shared" si="1094"/>
        <v>2.737252063276685E-3</v>
      </c>
      <c r="Q11885" s="36">
        <f t="shared" si="1095"/>
        <v>4.5836928150806058E-3</v>
      </c>
    </row>
    <row r="11886" spans="1:17" x14ac:dyDescent="0.3">
      <c r="A11886" s="29">
        <v>2879877</v>
      </c>
      <c r="B11886" s="1">
        <v>133</v>
      </c>
      <c r="C11886" s="1" t="s">
        <v>17</v>
      </c>
      <c r="D11886" s="1" t="s">
        <v>53</v>
      </c>
      <c r="E11886" s="1" t="s">
        <v>54</v>
      </c>
      <c r="F11886" s="47">
        <v>714</v>
      </c>
      <c r="G11886" s="34">
        <v>969.13</v>
      </c>
      <c r="H11886" s="1" t="s">
        <v>218</v>
      </c>
      <c r="I11886" s="34">
        <v>1.0109399999999999E-2</v>
      </c>
      <c r="J11886" s="34">
        <v>1961.5879</v>
      </c>
      <c r="K11886" s="35" t="str">
        <f t="shared" si="1091"/>
        <v>Kampina &amp; Oisterwijkse Vennen_H4030</v>
      </c>
      <c r="L11886" s="36">
        <f>VLOOKUP(D11886,DATA!A:F,5,FALSE)</f>
        <v>1.0986712608830001E-2</v>
      </c>
      <c r="M11886" s="37">
        <f>VLOOKUP(D11886,DATA!A:F,6,FALSE)</f>
        <v>982</v>
      </c>
      <c r="N11886" s="36">
        <f t="shared" si="1092"/>
        <v>46.470903227419761</v>
      </c>
      <c r="O11886" s="36">
        <f t="shared" si="1093"/>
        <v>46.473666131933662</v>
      </c>
      <c r="P11886" s="36">
        <f t="shared" si="1094"/>
        <v>2.7629045139008213E-3</v>
      </c>
      <c r="Q11886" s="36">
        <f t="shared" si="1095"/>
        <v>5.4196800633232324E-2</v>
      </c>
    </row>
    <row r="11887" spans="1:17" x14ac:dyDescent="0.3">
      <c r="A11887" s="29">
        <v>2879877</v>
      </c>
      <c r="B11887" s="1">
        <v>133</v>
      </c>
      <c r="C11887" s="1" t="s">
        <v>17</v>
      </c>
      <c r="D11887" s="1" t="s">
        <v>89</v>
      </c>
      <c r="E11887" s="1" t="s">
        <v>54</v>
      </c>
      <c r="F11887" s="47">
        <v>714</v>
      </c>
      <c r="G11887" s="34">
        <v>969.13</v>
      </c>
      <c r="H11887" s="1" t="s">
        <v>218</v>
      </c>
      <c r="I11887" s="34">
        <v>1.0109399999999999E-2</v>
      </c>
      <c r="J11887" s="34">
        <v>2140.3285999999998</v>
      </c>
      <c r="K11887" s="35" t="str">
        <f t="shared" si="1091"/>
        <v>Kampina &amp; Oisterwijkse Vennen_L4030</v>
      </c>
      <c r="L11887" s="36">
        <f>VLOOKUP(D11887,DATA!A:F,5,FALSE)</f>
        <v>1.0986712608830001E-2</v>
      </c>
      <c r="M11887" s="37">
        <f>VLOOKUP(D11887,DATA!A:F,6,FALSE)</f>
        <v>982</v>
      </c>
      <c r="N11887" s="36">
        <f t="shared" si="1092"/>
        <v>46.470903227419761</v>
      </c>
      <c r="O11887" s="36">
        <f t="shared" si="1093"/>
        <v>46.473666131933662</v>
      </c>
      <c r="P11887" s="36">
        <f t="shared" si="1094"/>
        <v>2.7629045139008213E-3</v>
      </c>
      <c r="Q11887" s="36">
        <f t="shared" si="1095"/>
        <v>5.9135235501710251E-2</v>
      </c>
    </row>
    <row r="11888" spans="1:17" x14ac:dyDescent="0.3">
      <c r="A11888" s="29">
        <v>2879878</v>
      </c>
      <c r="B11888" s="1">
        <v>133</v>
      </c>
      <c r="C11888" s="1" t="s">
        <v>17</v>
      </c>
      <c r="D11888" s="1" t="s">
        <v>53</v>
      </c>
      <c r="E11888" s="1" t="s">
        <v>54</v>
      </c>
      <c r="F11888" s="47">
        <v>714</v>
      </c>
      <c r="G11888" s="34">
        <v>987.51</v>
      </c>
      <c r="H11888" s="1" t="s">
        <v>218</v>
      </c>
      <c r="I11888" s="34">
        <v>1.0507300000000001E-2</v>
      </c>
      <c r="J11888" s="34">
        <v>2001.1946</v>
      </c>
      <c r="K11888" s="35" t="str">
        <f t="shared" si="1091"/>
        <v>Kampina &amp; Oisterwijkse Vennen_H4030</v>
      </c>
      <c r="L11888" s="36">
        <f>VLOOKUP(D11888,DATA!A:F,5,FALSE)</f>
        <v>1.0986712608830001E-2</v>
      </c>
      <c r="M11888" s="37">
        <f>VLOOKUP(D11888,DATA!A:F,6,FALSE)</f>
        <v>982</v>
      </c>
      <c r="N11888" s="36">
        <f t="shared" si="1092"/>
        <v>51.512957645110681</v>
      </c>
      <c r="O11888" s="36">
        <f t="shared" si="1093"/>
        <v>51.515841014721907</v>
      </c>
      <c r="P11888" s="36">
        <f t="shared" si="1094"/>
        <v>2.8833696112258167E-3</v>
      </c>
      <c r="Q11888" s="36">
        <f t="shared" si="1095"/>
        <v>5.7701836957892036E-2</v>
      </c>
    </row>
    <row r="11889" spans="1:17" x14ac:dyDescent="0.3">
      <c r="A11889" s="29">
        <v>2879878</v>
      </c>
      <c r="B11889" s="1">
        <v>133</v>
      </c>
      <c r="C11889" s="1" t="s">
        <v>17</v>
      </c>
      <c r="D11889" s="1" t="s">
        <v>89</v>
      </c>
      <c r="E11889" s="1" t="s">
        <v>54</v>
      </c>
      <c r="F11889" s="47">
        <v>714</v>
      </c>
      <c r="G11889" s="34">
        <v>987.51</v>
      </c>
      <c r="H11889" s="1" t="s">
        <v>218</v>
      </c>
      <c r="I11889" s="34">
        <v>1.0507300000000001E-2</v>
      </c>
      <c r="J11889" s="34">
        <v>10.780829000000001</v>
      </c>
      <c r="K11889" s="35" t="str">
        <f t="shared" si="1091"/>
        <v>Kampina &amp; Oisterwijkse Vennen_L4030</v>
      </c>
      <c r="L11889" s="36">
        <f>VLOOKUP(D11889,DATA!A:F,5,FALSE)</f>
        <v>1.0986712608830001E-2</v>
      </c>
      <c r="M11889" s="37">
        <f>VLOOKUP(D11889,DATA!A:F,6,FALSE)</f>
        <v>982</v>
      </c>
      <c r="N11889" s="36">
        <f t="shared" si="1092"/>
        <v>51.512957645110681</v>
      </c>
      <c r="O11889" s="36">
        <f t="shared" si="1093"/>
        <v>51.515841014721907</v>
      </c>
      <c r="P11889" s="36">
        <f t="shared" si="1094"/>
        <v>2.8833696112258167E-3</v>
      </c>
      <c r="Q11889" s="36">
        <f t="shared" si="1095"/>
        <v>3.1085114722422013E-4</v>
      </c>
    </row>
    <row r="11890" spans="1:17" x14ac:dyDescent="0.3">
      <c r="A11890" s="29">
        <v>2879883</v>
      </c>
      <c r="B11890" s="1">
        <v>133</v>
      </c>
      <c r="C11890" s="1" t="s">
        <v>17</v>
      </c>
      <c r="D11890" s="1" t="s">
        <v>57</v>
      </c>
      <c r="E11890" s="1" t="s">
        <v>58</v>
      </c>
      <c r="F11890" s="47">
        <v>714</v>
      </c>
      <c r="G11890" s="34">
        <v>1336.12</v>
      </c>
      <c r="H11890" s="1" t="s">
        <v>218</v>
      </c>
      <c r="I11890" s="34">
        <v>1.5568800000000001E-2</v>
      </c>
      <c r="J11890" s="34">
        <v>3772.6985</v>
      </c>
      <c r="K11890" s="35" t="str">
        <f t="shared" si="1091"/>
        <v>Kampina &amp; Oisterwijkse Vennen_H3160</v>
      </c>
      <c r="L11890" s="36">
        <f>VLOOKUP(D11890,DATA!A:F,5,FALSE)</f>
        <v>1.0986712608830001E-2</v>
      </c>
      <c r="M11890" s="37">
        <f>VLOOKUP(D11890,DATA!A:F,6,FALSE)</f>
        <v>982</v>
      </c>
      <c r="N11890" s="36">
        <f t="shared" si="1092"/>
        <v>97.997635599022288</v>
      </c>
      <c r="O11890" s="36">
        <f t="shared" si="1093"/>
        <v>97.99797121757635</v>
      </c>
      <c r="P11890" s="36">
        <f t="shared" si="1094"/>
        <v>3.3561855406105678E-4</v>
      </c>
      <c r="Q11890" s="36">
        <f t="shared" si="1095"/>
        <v>1.2661876154783178E-2</v>
      </c>
    </row>
    <row r="11891" spans="1:17" x14ac:dyDescent="0.3">
      <c r="A11891" s="29">
        <v>2879883</v>
      </c>
      <c r="B11891" s="1">
        <v>133</v>
      </c>
      <c r="C11891" s="1" t="s">
        <v>17</v>
      </c>
      <c r="D11891" s="1" t="s">
        <v>41</v>
      </c>
      <c r="E11891" s="1" t="s">
        <v>42</v>
      </c>
      <c r="F11891" s="47">
        <v>1071</v>
      </c>
      <c r="G11891" s="34">
        <v>1336.12</v>
      </c>
      <c r="H11891" s="1" t="s">
        <v>218</v>
      </c>
      <c r="I11891" s="34">
        <v>1.5568800000000001E-2</v>
      </c>
      <c r="J11891" s="34">
        <v>244.80036999999999</v>
      </c>
      <c r="K11891" s="35" t="str">
        <f t="shared" si="1091"/>
        <v>Kampina &amp; Oisterwijkse Vennen_H4010A</v>
      </c>
      <c r="L11891" s="36">
        <f>VLOOKUP(D11891,DATA!A:F,5,FALSE)</f>
        <v>1.3726988247862192E-2</v>
      </c>
      <c r="M11891" s="37">
        <f>VLOOKUP(D11891,DATA!A:F,6,FALSE)</f>
        <v>1285.5</v>
      </c>
      <c r="N11891" s="36">
        <f t="shared" si="1092"/>
        <v>66.704721671700966</v>
      </c>
      <c r="O11891" s="36">
        <f t="shared" si="1093"/>
        <v>66.709467960079238</v>
      </c>
      <c r="P11891" s="36">
        <f t="shared" si="1094"/>
        <v>4.7462883782714016E-3</v>
      </c>
      <c r="Q11891" s="36">
        <f t="shared" si="1095"/>
        <v>1.1618931511275389E-2</v>
      </c>
    </row>
    <row r="11892" spans="1:17" x14ac:dyDescent="0.3">
      <c r="A11892" s="29">
        <v>2879884</v>
      </c>
      <c r="B11892" s="1">
        <v>133</v>
      </c>
      <c r="C11892" s="1" t="s">
        <v>17</v>
      </c>
      <c r="D11892" s="1" t="s">
        <v>41</v>
      </c>
      <c r="E11892" s="1" t="s">
        <v>42</v>
      </c>
      <c r="F11892" s="47">
        <v>1071</v>
      </c>
      <c r="G11892" s="34">
        <v>1278.47</v>
      </c>
      <c r="H11892" s="1" t="s">
        <v>218</v>
      </c>
      <c r="I11892" s="34">
        <v>1.5174699999999999E-2</v>
      </c>
      <c r="J11892" s="34">
        <v>3935.067</v>
      </c>
      <c r="K11892" s="35" t="str">
        <f t="shared" si="1091"/>
        <v>Kampina &amp; Oisterwijkse Vennen_H4010A</v>
      </c>
      <c r="L11892" s="36">
        <f>VLOOKUP(D11892,DATA!A:F,5,FALSE)</f>
        <v>1.3726988247862192E-2</v>
      </c>
      <c r="M11892" s="37">
        <f>VLOOKUP(D11892,DATA!A:F,6,FALSE)</f>
        <v>1285.5</v>
      </c>
      <c r="N11892" s="36">
        <f t="shared" si="1092"/>
        <v>47.589352266216295</v>
      </c>
      <c r="O11892" s="36">
        <f t="shared" si="1093"/>
        <v>47.594547760553887</v>
      </c>
      <c r="P11892" s="36">
        <f t="shared" si="1094"/>
        <v>5.1954943375918106E-3</v>
      </c>
      <c r="Q11892" s="36">
        <f t="shared" si="1095"/>
        <v>0.20444618316544394</v>
      </c>
    </row>
    <row r="11893" spans="1:17" x14ac:dyDescent="0.3">
      <c r="A11893" s="29">
        <v>2879884</v>
      </c>
      <c r="B11893" s="1">
        <v>133</v>
      </c>
      <c r="C11893" s="1" t="s">
        <v>17</v>
      </c>
      <c r="D11893" s="1" t="s">
        <v>51</v>
      </c>
      <c r="E11893" s="1" t="s">
        <v>52</v>
      </c>
      <c r="F11893" s="47">
        <v>1000</v>
      </c>
      <c r="G11893" s="34">
        <v>1278.47</v>
      </c>
      <c r="H11893" s="1" t="s">
        <v>218</v>
      </c>
      <c r="I11893" s="34">
        <v>1.5174699999999999E-2</v>
      </c>
      <c r="J11893" s="34">
        <v>625.00250000000005</v>
      </c>
      <c r="K11893" s="35" t="str">
        <f t="shared" si="1091"/>
        <v>Kampina &amp; Oisterwijkse Vennen_Lg09</v>
      </c>
      <c r="L11893" s="36">
        <f>VLOOKUP(D11893,DATA!A:F,5,FALSE)</f>
        <v>8.4126827976184013E-3</v>
      </c>
      <c r="M11893" s="37">
        <f>VLOOKUP(D11893,DATA!A:F,6,FALSE)</f>
        <v>1350</v>
      </c>
      <c r="N11893" s="36">
        <f t="shared" si="1092"/>
        <v>35.394131962845869</v>
      </c>
      <c r="O11893" s="36">
        <f t="shared" si="1093"/>
        <v>35.397051177006219</v>
      </c>
      <c r="P11893" s="36">
        <f t="shared" si="1094"/>
        <v>2.9192141603502364E-3</v>
      </c>
      <c r="Q11893" s="36">
        <f t="shared" si="1095"/>
        <v>1.8245161482542988E-2</v>
      </c>
    </row>
    <row r="11894" spans="1:17" x14ac:dyDescent="0.3">
      <c r="A11894" s="29">
        <v>2879884</v>
      </c>
      <c r="B11894" s="1">
        <v>133</v>
      </c>
      <c r="C11894" s="1" t="s">
        <v>17</v>
      </c>
      <c r="D11894" s="1" t="s">
        <v>89</v>
      </c>
      <c r="E11894" s="1" t="s">
        <v>54</v>
      </c>
      <c r="F11894" s="47">
        <v>714</v>
      </c>
      <c r="G11894" s="34">
        <v>1278.47</v>
      </c>
      <c r="H11894" s="1" t="s">
        <v>218</v>
      </c>
      <c r="I11894" s="34">
        <v>1.5174699999999999E-2</v>
      </c>
      <c r="J11894" s="34">
        <v>2753.2559000000001</v>
      </c>
      <c r="K11894" s="35" t="str">
        <f t="shared" si="1091"/>
        <v>Kampina &amp; Oisterwijkse Vennen_L4030</v>
      </c>
      <c r="L11894" s="36">
        <f>VLOOKUP(D11894,DATA!A:F,5,FALSE)</f>
        <v>1.0986712608830001E-2</v>
      </c>
      <c r="M11894" s="37">
        <f>VLOOKUP(D11894,DATA!A:F,6,FALSE)</f>
        <v>982</v>
      </c>
      <c r="N11894" s="36">
        <f t="shared" si="1092"/>
        <v>96.293206975408253</v>
      </c>
      <c r="O11894" s="36">
        <f t="shared" si="1093"/>
        <v>96.293802018404193</v>
      </c>
      <c r="P11894" s="36">
        <f t="shared" si="1094"/>
        <v>5.9504299593982068E-4</v>
      </c>
      <c r="Q11894" s="36">
        <f t="shared" si="1095"/>
        <v>1.6383056393249874E-2</v>
      </c>
    </row>
    <row r="11895" spans="1:17" x14ac:dyDescent="0.3">
      <c r="A11895" s="29">
        <v>2879885</v>
      </c>
      <c r="B11895" s="1">
        <v>133</v>
      </c>
      <c r="C11895" s="1" t="s">
        <v>17</v>
      </c>
      <c r="D11895" s="1" t="s">
        <v>41</v>
      </c>
      <c r="E11895" s="1" t="s">
        <v>42</v>
      </c>
      <c r="F11895" s="47">
        <v>1071</v>
      </c>
      <c r="G11895" s="34">
        <v>1162.82</v>
      </c>
      <c r="H11895" s="1" t="s">
        <v>218</v>
      </c>
      <c r="I11895" s="34">
        <v>1.3849E-2</v>
      </c>
      <c r="J11895" s="34">
        <v>6804.7759999999998</v>
      </c>
      <c r="K11895" s="35" t="str">
        <f t="shared" si="1091"/>
        <v>Kampina &amp; Oisterwijkse Vennen_H4010A</v>
      </c>
      <c r="L11895" s="36">
        <f>VLOOKUP(D11895,DATA!A:F,5,FALSE)</f>
        <v>1.3726988247862192E-2</v>
      </c>
      <c r="M11895" s="37">
        <f>VLOOKUP(D11895,DATA!A:F,6,FALSE)</f>
        <v>1285.5</v>
      </c>
      <c r="N11895" s="36">
        <f t="shared" si="1092"/>
        <v>15.656297454920008</v>
      </c>
      <c r="O11895" s="36">
        <f t="shared" si="1093"/>
        <v>15.658807975334673</v>
      </c>
      <c r="P11895" s="36">
        <f t="shared" si="1094"/>
        <v>2.5105204146651516E-3</v>
      </c>
      <c r="Q11895" s="36">
        <f t="shared" si="1095"/>
        <v>0.17083529065223468</v>
      </c>
    </row>
    <row r="11896" spans="1:17" x14ac:dyDescent="0.3">
      <c r="A11896" s="29">
        <v>2879885</v>
      </c>
      <c r="B11896" s="1">
        <v>133</v>
      </c>
      <c r="C11896" s="1" t="s">
        <v>17</v>
      </c>
      <c r="D11896" s="1" t="s">
        <v>51</v>
      </c>
      <c r="E11896" s="1" t="s">
        <v>52</v>
      </c>
      <c r="F11896" s="47">
        <v>1000</v>
      </c>
      <c r="G11896" s="34">
        <v>1162.82</v>
      </c>
      <c r="H11896" s="1" t="s">
        <v>218</v>
      </c>
      <c r="I11896" s="34">
        <v>1.3849E-2</v>
      </c>
      <c r="J11896" s="34">
        <v>526.4624</v>
      </c>
      <c r="K11896" s="35" t="str">
        <f t="shared" si="1091"/>
        <v>Kampina &amp; Oisterwijkse Vennen_Lg09</v>
      </c>
      <c r="L11896" s="36">
        <f>VLOOKUP(D11896,DATA!A:F,5,FALSE)</f>
        <v>8.4126827976184013E-3</v>
      </c>
      <c r="M11896" s="37">
        <f>VLOOKUP(D11896,DATA!A:F,6,FALSE)</f>
        <v>1350</v>
      </c>
      <c r="N11896" s="36">
        <f t="shared" si="1092"/>
        <v>17.154939593893616</v>
      </c>
      <c r="O11896" s="36">
        <f t="shared" si="1093"/>
        <v>17.156595460547422</v>
      </c>
      <c r="P11896" s="36">
        <f t="shared" si="1094"/>
        <v>1.6558666538060152E-3</v>
      </c>
      <c r="Q11896" s="36">
        <f t="shared" si="1095"/>
        <v>8.717515326426839E-3</v>
      </c>
    </row>
    <row r="11897" spans="1:17" x14ac:dyDescent="0.3">
      <c r="A11897" s="29">
        <v>2879885</v>
      </c>
      <c r="B11897" s="1">
        <v>133</v>
      </c>
      <c r="C11897" s="1" t="s">
        <v>17</v>
      </c>
      <c r="D11897" s="1" t="s">
        <v>89</v>
      </c>
      <c r="E11897" s="1" t="s">
        <v>54</v>
      </c>
      <c r="F11897" s="47">
        <v>714</v>
      </c>
      <c r="G11897" s="34">
        <v>1162.82</v>
      </c>
      <c r="H11897" s="1" t="s">
        <v>218</v>
      </c>
      <c r="I11897" s="34">
        <v>1.3849E-2</v>
      </c>
      <c r="J11897" s="34">
        <v>1983.2919999999999</v>
      </c>
      <c r="K11897" s="35" t="str">
        <f t="shared" si="1091"/>
        <v>Kampina &amp; Oisterwijkse Vennen_L4030</v>
      </c>
      <c r="L11897" s="36">
        <f>VLOOKUP(D11897,DATA!A:F,5,FALSE)</f>
        <v>1.0986712608830001E-2</v>
      </c>
      <c r="M11897" s="37">
        <f>VLOOKUP(D11897,DATA!A:F,6,FALSE)</f>
        <v>982</v>
      </c>
      <c r="N11897" s="36">
        <f t="shared" si="1092"/>
        <v>87.938481216366384</v>
      </c>
      <c r="O11897" s="36">
        <f t="shared" si="1093"/>
        <v>87.940094987965054</v>
      </c>
      <c r="P11897" s="36">
        <f t="shared" si="1094"/>
        <v>1.6137715986701551E-3</v>
      </c>
      <c r="Q11897" s="36">
        <f t="shared" si="1095"/>
        <v>3.2005803014697291E-2</v>
      </c>
    </row>
    <row r="11898" spans="1:17" x14ac:dyDescent="0.3">
      <c r="A11898" s="29">
        <v>2879886</v>
      </c>
      <c r="B11898" s="1">
        <v>133</v>
      </c>
      <c r="C11898" s="1" t="s">
        <v>17</v>
      </c>
      <c r="D11898" s="1" t="s">
        <v>41</v>
      </c>
      <c r="E11898" s="1" t="s">
        <v>42</v>
      </c>
      <c r="F11898" s="47">
        <v>1071</v>
      </c>
      <c r="G11898" s="34">
        <v>1686.75</v>
      </c>
      <c r="H11898" s="1" t="s">
        <v>218</v>
      </c>
      <c r="I11898" s="34">
        <v>2.2608E-2</v>
      </c>
      <c r="J11898" s="34">
        <v>1998.0274999999999</v>
      </c>
      <c r="K11898" s="35" t="str">
        <f t="shared" si="1091"/>
        <v>Kampina &amp; Oisterwijkse Vennen_H4010A</v>
      </c>
      <c r="L11898" s="36">
        <f>VLOOKUP(D11898,DATA!A:F,5,FALSE)</f>
        <v>1.3726988247862192E-2</v>
      </c>
      <c r="M11898" s="37">
        <f>VLOOKUP(D11898,DATA!A:F,6,FALSE)</f>
        <v>1285.5</v>
      </c>
      <c r="N11898" s="36">
        <f t="shared" si="1092"/>
        <v>99.596197767993203</v>
      </c>
      <c r="O11898" s="36">
        <f t="shared" si="1093"/>
        <v>99.596322558640338</v>
      </c>
      <c r="P11898" s="36">
        <f t="shared" si="1094"/>
        <v>1.2479064713488697E-4</v>
      </c>
      <c r="Q11898" s="36">
        <f t="shared" si="1095"/>
        <v>2.4933514471830037E-3</v>
      </c>
    </row>
    <row r="11899" spans="1:17" x14ac:dyDescent="0.3">
      <c r="A11899" s="29">
        <v>2879886</v>
      </c>
      <c r="B11899" s="1">
        <v>133</v>
      </c>
      <c r="C11899" s="1" t="s">
        <v>17</v>
      </c>
      <c r="D11899" s="1" t="s">
        <v>89</v>
      </c>
      <c r="E11899" s="1" t="s">
        <v>54</v>
      </c>
      <c r="F11899" s="47">
        <v>714</v>
      </c>
      <c r="G11899" s="34">
        <v>1686.75</v>
      </c>
      <c r="H11899" s="1" t="s">
        <v>218</v>
      </c>
      <c r="I11899" s="34">
        <v>2.2608E-2</v>
      </c>
      <c r="J11899" s="34">
        <v>101.15362</v>
      </c>
      <c r="K11899" s="35" t="str">
        <f t="shared" si="1091"/>
        <v>Kampina &amp; Oisterwijkse Vennen_L4030</v>
      </c>
      <c r="L11899" s="36">
        <f>VLOOKUP(D11899,DATA!A:F,5,FALSE)</f>
        <v>1.0986712608830001E-2</v>
      </c>
      <c r="M11899" s="37">
        <f>VLOOKUP(D11899,DATA!A:F,6,FALSE)</f>
        <v>982</v>
      </c>
      <c r="N11899" s="36">
        <f t="shared" si="1092"/>
        <v>99.956637022238908</v>
      </c>
      <c r="O11899" s="36">
        <f t="shared" si="1093"/>
        <v>99.956647787058472</v>
      </c>
      <c r="P11899" s="36">
        <f t="shared" si="1094"/>
        <v>1.0764819563746642E-5</v>
      </c>
      <c r="Q11899" s="36">
        <f t="shared" si="1095"/>
        <v>1.0889004675197936E-5</v>
      </c>
    </row>
    <row r="11900" spans="1:17" x14ac:dyDescent="0.3">
      <c r="A11900" s="29">
        <v>2879887</v>
      </c>
      <c r="B11900" s="1">
        <v>133</v>
      </c>
      <c r="C11900" s="1" t="s">
        <v>17</v>
      </c>
      <c r="D11900" s="1" t="s">
        <v>33</v>
      </c>
      <c r="E11900" s="1" t="s">
        <v>29</v>
      </c>
      <c r="F11900" s="47">
        <v>1786</v>
      </c>
      <c r="G11900" s="34">
        <v>1932.62</v>
      </c>
      <c r="H11900" s="1" t="s">
        <v>218</v>
      </c>
      <c r="I11900" s="34">
        <v>2.6790000000000001E-2</v>
      </c>
      <c r="J11900" s="34">
        <v>89.037809999999993</v>
      </c>
      <c r="K11900" s="35" t="str">
        <f t="shared" si="1091"/>
        <v>Kampina &amp; Oisterwijkse Vennen_ZGH91D0</v>
      </c>
      <c r="L11900" s="36">
        <f>VLOOKUP(D11900,DATA!A:F,5,FALSE)</f>
        <v>6.9280917156857415E-3</v>
      </c>
      <c r="M11900" s="37">
        <f>VLOOKUP(D11900,DATA!A:F,6,FALSE)</f>
        <v>2211</v>
      </c>
      <c r="N11900" s="36">
        <f t="shared" si="1092"/>
        <v>12.690094734360313</v>
      </c>
      <c r="O11900" s="36">
        <f t="shared" si="1093"/>
        <v>12.692151310520668</v>
      </c>
      <c r="P11900" s="36">
        <f t="shared" si="1094"/>
        <v>2.0565761603545951E-3</v>
      </c>
      <c r="Q11900" s="36">
        <f t="shared" si="1095"/>
        <v>1.8311303741618196E-3</v>
      </c>
    </row>
    <row r="11901" spans="1:17" x14ac:dyDescent="0.3">
      <c r="A11901" s="29">
        <v>2879888</v>
      </c>
      <c r="B11901" s="1">
        <v>133</v>
      </c>
      <c r="C11901" s="1" t="s">
        <v>17</v>
      </c>
      <c r="D11901" s="1" t="s">
        <v>41</v>
      </c>
      <c r="E11901" s="1" t="s">
        <v>42</v>
      </c>
      <c r="F11901" s="47">
        <v>1071</v>
      </c>
      <c r="G11901" s="34">
        <v>1814.57</v>
      </c>
      <c r="H11901" s="1" t="s">
        <v>218</v>
      </c>
      <c r="I11901" s="34">
        <v>2.4972999999999999E-2</v>
      </c>
      <c r="J11901" s="34">
        <v>2826.3535000000002</v>
      </c>
      <c r="K11901" s="35" t="str">
        <f t="shared" si="1091"/>
        <v>Kampina &amp; Oisterwijkse Vennen_H4010A</v>
      </c>
      <c r="L11901" s="36">
        <f>VLOOKUP(D11901,DATA!A:F,5,FALSE)</f>
        <v>1.3726988247862192E-2</v>
      </c>
      <c r="M11901" s="37">
        <f>VLOOKUP(D11901,DATA!A:F,6,FALSE)</f>
        <v>1285.5</v>
      </c>
      <c r="N11901" s="36">
        <f t="shared" si="1092"/>
        <v>99.92991654736629</v>
      </c>
      <c r="O11901" s="36">
        <f t="shared" si="1093"/>
        <v>99.929940551313337</v>
      </c>
      <c r="P11901" s="36">
        <f t="shared" si="1094"/>
        <v>2.4003947046935536E-5</v>
      </c>
      <c r="Q11901" s="36">
        <f t="shared" si="1095"/>
        <v>6.7843639749920926E-4</v>
      </c>
    </row>
    <row r="11902" spans="1:17" x14ac:dyDescent="0.3">
      <c r="A11902" s="30">
        <v>2881385</v>
      </c>
      <c r="B11902" s="14">
        <v>133</v>
      </c>
      <c r="C11902" s="14" t="s">
        <v>17</v>
      </c>
      <c r="D11902" s="14" t="s">
        <v>55</v>
      </c>
      <c r="E11902" s="14" t="s">
        <v>56</v>
      </c>
      <c r="F11902" s="48">
        <v>500</v>
      </c>
      <c r="G11902" s="38">
        <v>1826.48</v>
      </c>
      <c r="H11902" s="14" t="s">
        <v>218</v>
      </c>
      <c r="I11902" s="38">
        <v>1.3968E-2</v>
      </c>
      <c r="J11902" s="38">
        <v>0.29418983999999998</v>
      </c>
      <c r="K11902" s="39" t="str">
        <f t="shared" si="1091"/>
        <v>Kampina &amp; Oisterwijkse Vennen_H3130</v>
      </c>
      <c r="L11902" s="40">
        <f>VLOOKUP(D11902,DATA!A:F,5,FALSE)</f>
        <v>0</v>
      </c>
      <c r="M11902" s="41">
        <f>VLOOKUP(D11902,DATA!A:F,6,FALSE)</f>
        <v>3.5</v>
      </c>
      <c r="N11902" s="40">
        <f t="shared" si="1092"/>
        <v>50</v>
      </c>
      <c r="O11902" s="40">
        <f t="shared" si="1093"/>
        <v>50</v>
      </c>
      <c r="P11902" s="40">
        <f t="shared" ref="P11902:P11904" si="1098">J11902/10000*I11902</f>
        <v>4.1092436851199996E-7</v>
      </c>
      <c r="Q11902" s="40">
        <f t="shared" ref="Q11902:Q11904" si="1099">IF(AND(H11902&lt;&gt;"below",I11902&gt;=0.005),M11902*P11902,0)</f>
        <v>1.4382352897919998E-6</v>
      </c>
    </row>
    <row r="11903" spans="1:17" x14ac:dyDescent="0.3">
      <c r="A11903" s="30">
        <v>2881386</v>
      </c>
      <c r="B11903" s="14">
        <v>133</v>
      </c>
      <c r="C11903" s="14" t="s">
        <v>17</v>
      </c>
      <c r="D11903" s="14" t="s">
        <v>55</v>
      </c>
      <c r="E11903" s="14" t="s">
        <v>56</v>
      </c>
      <c r="F11903" s="48">
        <v>500</v>
      </c>
      <c r="G11903" s="38">
        <v>1430.93</v>
      </c>
      <c r="H11903" s="14" t="s">
        <v>218</v>
      </c>
      <c r="I11903" s="38">
        <v>9.8510999999999998E-3</v>
      </c>
      <c r="J11903" s="38">
        <v>2517.5544</v>
      </c>
      <c r="K11903" s="39" t="str">
        <f t="shared" si="1091"/>
        <v>Kampina &amp; Oisterwijkse Vennen_H3130</v>
      </c>
      <c r="L11903" s="40">
        <f>VLOOKUP(D11903,DATA!A:F,5,FALSE)</f>
        <v>0</v>
      </c>
      <c r="M11903" s="41">
        <f>VLOOKUP(D11903,DATA!A:F,6,FALSE)</f>
        <v>3.5</v>
      </c>
      <c r="N11903" s="40">
        <f t="shared" si="1092"/>
        <v>50</v>
      </c>
      <c r="O11903" s="40">
        <f t="shared" si="1093"/>
        <v>50</v>
      </c>
      <c r="P11903" s="40">
        <f t="shared" si="1098"/>
        <v>2.4800680149839999E-3</v>
      </c>
      <c r="Q11903" s="40">
        <f t="shared" si="1099"/>
        <v>8.6802380524440004E-3</v>
      </c>
    </row>
    <row r="11904" spans="1:17" x14ac:dyDescent="0.3">
      <c r="A11904" s="30">
        <v>2881389</v>
      </c>
      <c r="B11904" s="14">
        <v>133</v>
      </c>
      <c r="C11904" s="14" t="s">
        <v>17</v>
      </c>
      <c r="D11904" s="14" t="s">
        <v>88</v>
      </c>
      <c r="E11904" s="14" t="s">
        <v>56</v>
      </c>
      <c r="F11904" s="48">
        <v>500</v>
      </c>
      <c r="G11904" s="38">
        <v>1732.51</v>
      </c>
      <c r="H11904" s="14" t="s">
        <v>218</v>
      </c>
      <c r="I11904" s="38">
        <v>1.438E-2</v>
      </c>
      <c r="J11904" s="38">
        <v>1708.6083000000001</v>
      </c>
      <c r="K11904" s="39" t="str">
        <f t="shared" si="1091"/>
        <v>Kampina &amp; Oisterwijkse Vennen_ZGH3130</v>
      </c>
      <c r="L11904" s="40">
        <f>VLOOKUP(D11904,DATA!A:F,5,FALSE)</f>
        <v>0</v>
      </c>
      <c r="M11904" s="41">
        <f>VLOOKUP(D11904,DATA!A:F,6,FALSE)</f>
        <v>3.5</v>
      </c>
      <c r="N11904" s="40">
        <f t="shared" si="1092"/>
        <v>50</v>
      </c>
      <c r="O11904" s="40">
        <f t="shared" si="1093"/>
        <v>50</v>
      </c>
      <c r="P11904" s="40">
        <f t="shared" si="1098"/>
        <v>2.4569787354000003E-3</v>
      </c>
      <c r="Q11904" s="40">
        <f t="shared" si="1099"/>
        <v>8.5994255739000013E-3</v>
      </c>
    </row>
    <row r="11905" spans="1:17" x14ac:dyDescent="0.3">
      <c r="A11905" s="29">
        <v>2881396</v>
      </c>
      <c r="B11905" s="1">
        <v>133</v>
      </c>
      <c r="C11905" s="1" t="s">
        <v>17</v>
      </c>
      <c r="D11905" s="1" t="s">
        <v>28</v>
      </c>
      <c r="E11905" s="1" t="s">
        <v>29</v>
      </c>
      <c r="F11905" s="47">
        <v>1786</v>
      </c>
      <c r="G11905" s="34">
        <v>1955.49</v>
      </c>
      <c r="H11905" s="1" t="s">
        <v>218</v>
      </c>
      <c r="I11905" s="34">
        <v>1.9307000000000001E-2</v>
      </c>
      <c r="J11905" s="34">
        <v>9056.8130000000001</v>
      </c>
      <c r="K11905" s="35" t="str">
        <f t="shared" si="1091"/>
        <v>Kampina &amp; Oisterwijkse Vennen_H91D0</v>
      </c>
      <c r="L11905" s="36">
        <f>VLOOKUP(D11905,DATA!A:F,5,FALSE)</f>
        <v>6.9280917156857415E-3</v>
      </c>
      <c r="M11905" s="37">
        <f>VLOOKUP(D11905,DATA!A:F,6,FALSE)</f>
        <v>2211</v>
      </c>
      <c r="N11905" s="36">
        <f t="shared" si="1092"/>
        <v>14.551786730278023</v>
      </c>
      <c r="O11905" s="36">
        <f t="shared" si="1093"/>
        <v>14.553450021610166</v>
      </c>
      <c r="P11905" s="36">
        <f t="shared" si="1094"/>
        <v>1.6632913321430465E-3</v>
      </c>
      <c r="Q11905" s="36">
        <f t="shared" si="1095"/>
        <v>0.15064118559740461</v>
      </c>
    </row>
    <row r="11906" spans="1:17" x14ac:dyDescent="0.3">
      <c r="A11906" s="29">
        <v>2881397</v>
      </c>
      <c r="B11906" s="1">
        <v>133</v>
      </c>
      <c r="C11906" s="1" t="s">
        <v>17</v>
      </c>
      <c r="D11906" s="1" t="s">
        <v>33</v>
      </c>
      <c r="E11906" s="1" t="s">
        <v>29</v>
      </c>
      <c r="F11906" s="47">
        <v>1786</v>
      </c>
      <c r="G11906" s="34">
        <v>1869.17</v>
      </c>
      <c r="H11906" s="1" t="s">
        <v>218</v>
      </c>
      <c r="I11906" s="34">
        <v>1.8356999999999998E-2</v>
      </c>
      <c r="J11906" s="34">
        <v>1093.59961046279</v>
      </c>
      <c r="K11906" s="35" t="str">
        <f t="shared" si="1091"/>
        <v>Kampina &amp; Oisterwijkse Vennen_ZGH91D0</v>
      </c>
      <c r="L11906" s="36">
        <f>VLOOKUP(D11906,DATA!A:F,5,FALSE)</f>
        <v>6.9280917156857415E-3</v>
      </c>
      <c r="M11906" s="37">
        <f>VLOOKUP(D11906,DATA!A:F,6,FALSE)</f>
        <v>2211</v>
      </c>
      <c r="N11906" s="36">
        <f t="shared" si="1092"/>
        <v>8.5627652930936566</v>
      </c>
      <c r="O11906" s="36">
        <f t="shared" si="1093"/>
        <v>8.5637611004881737</v>
      </c>
      <c r="P11906" s="36">
        <f t="shared" si="1094"/>
        <v>9.9580739451710087E-4</v>
      </c>
      <c r="Q11906" s="36">
        <f t="shared" si="1095"/>
        <v>1.0890145787398673E-2</v>
      </c>
    </row>
    <row r="11907" spans="1:17" x14ac:dyDescent="0.3">
      <c r="A11907" s="29">
        <v>2881397</v>
      </c>
      <c r="B11907" s="1">
        <v>133</v>
      </c>
      <c r="C11907" s="1" t="s">
        <v>17</v>
      </c>
      <c r="D11907" s="1" t="s">
        <v>25</v>
      </c>
      <c r="E11907" s="1" t="s">
        <v>23</v>
      </c>
      <c r="F11907" s="47">
        <v>1857</v>
      </c>
      <c r="G11907" s="34">
        <v>1869.17</v>
      </c>
      <c r="H11907" s="1" t="s">
        <v>218</v>
      </c>
      <c r="I11907" s="34">
        <v>1.8356999999999998E-2</v>
      </c>
      <c r="J11907" s="34">
        <v>2550.241</v>
      </c>
      <c r="K11907" s="35" t="str">
        <f t="shared" ref="K11907:K11970" si="1100">_xlfn.CONCAT(C11907,"_",D11907)</f>
        <v>Kampina &amp; Oisterwijkse Vennen_ZGH91E0C</v>
      </c>
      <c r="L11907" s="36">
        <f>VLOOKUP(D11907,DATA!A:F,5,FALSE)</f>
        <v>6.9280917156857415E-3</v>
      </c>
      <c r="M11907" s="37">
        <f>VLOOKUP(D11907,DATA!A:F,6,FALSE)</f>
        <v>2282</v>
      </c>
      <c r="N11907" s="36">
        <f t="shared" ref="N11907:N11970" si="1101">100/(1+EXP(-L11907*(G11907-M11907)))</f>
        <v>5.4160342705778621</v>
      </c>
      <c r="O11907" s="36">
        <f t="shared" ref="O11907:O11970" si="1102">100/(1+EXP(-L11907*((G11907+I11907)-M11907)))</f>
        <v>5.4166858072787623</v>
      </c>
      <c r="P11907" s="36">
        <f t="shared" ref="P11907:P11968" si="1103">O11907-N11907</f>
        <v>6.5153670090012383E-4</v>
      </c>
      <c r="Q11907" s="36">
        <f t="shared" ref="Q11907:Q11968" si="1104">IF(AND(H11907&lt;&gt;"below",I11907&gt;=0.005),J11907*P11907/100,0)</f>
        <v>1.6615756076402324E-2</v>
      </c>
    </row>
    <row r="11908" spans="1:17" x14ac:dyDescent="0.3">
      <c r="A11908" s="29">
        <v>2881399</v>
      </c>
      <c r="B11908" s="1">
        <v>133</v>
      </c>
      <c r="C11908" s="1" t="s">
        <v>17</v>
      </c>
      <c r="D11908" s="1" t="s">
        <v>85</v>
      </c>
      <c r="E11908" s="1" t="s">
        <v>60</v>
      </c>
      <c r="F11908" s="47">
        <v>1071</v>
      </c>
      <c r="G11908" s="34">
        <v>1263.0899999999999</v>
      </c>
      <c r="H11908" s="1" t="s">
        <v>218</v>
      </c>
      <c r="I11908" s="34">
        <v>1.15812E-2</v>
      </c>
      <c r="J11908" s="34">
        <v>922.46545000000003</v>
      </c>
      <c r="K11908" s="35" t="str">
        <f t="shared" si="1100"/>
        <v>Kampina &amp; Oisterwijkse Vennen_ZGH9190</v>
      </c>
      <c r="L11908" s="36">
        <f>VLOOKUP(D11908,DATA!A:F,5,FALSE)</f>
        <v>1.3726988247862192E-2</v>
      </c>
      <c r="M11908" s="37">
        <f>VLOOKUP(D11908,DATA!A:F,6,FALSE)</f>
        <v>1285.5</v>
      </c>
      <c r="N11908" s="36">
        <f t="shared" si="1101"/>
        <v>42.369533477886691</v>
      </c>
      <c r="O11908" s="36">
        <f t="shared" si="1102"/>
        <v>42.373415338242324</v>
      </c>
      <c r="P11908" s="36">
        <f t="shared" si="1103"/>
        <v>3.8818603556336484E-3</v>
      </c>
      <c r="Q11908" s="36">
        <f t="shared" si="1104"/>
        <v>3.5808820597967535E-2</v>
      </c>
    </row>
    <row r="11909" spans="1:17" x14ac:dyDescent="0.3">
      <c r="A11909" s="29">
        <v>2881400</v>
      </c>
      <c r="B11909" s="1">
        <v>133</v>
      </c>
      <c r="C11909" s="1" t="s">
        <v>17</v>
      </c>
      <c r="D11909" s="1" t="s">
        <v>53</v>
      </c>
      <c r="E11909" s="1" t="s">
        <v>54</v>
      </c>
      <c r="F11909" s="47">
        <v>714</v>
      </c>
      <c r="G11909" s="34">
        <v>1217.55</v>
      </c>
      <c r="H11909" s="1" t="s">
        <v>218</v>
      </c>
      <c r="I11909" s="34">
        <v>1.14342E-2</v>
      </c>
      <c r="J11909" s="34">
        <v>7642.5537000000004</v>
      </c>
      <c r="K11909" s="35" t="str">
        <f t="shared" si="1100"/>
        <v>Kampina &amp; Oisterwijkse Vennen_H4030</v>
      </c>
      <c r="L11909" s="36">
        <f>VLOOKUP(D11909,DATA!A:F,5,FALSE)</f>
        <v>1.0986712608830001E-2</v>
      </c>
      <c r="M11909" s="37">
        <f>VLOOKUP(D11909,DATA!A:F,6,FALSE)</f>
        <v>982</v>
      </c>
      <c r="N11909" s="36">
        <f t="shared" si="1101"/>
        <v>93.00800833962262</v>
      </c>
      <c r="O11909" s="36">
        <f t="shared" si="1102"/>
        <v>93.008825244202114</v>
      </c>
      <c r="P11909" s="36">
        <f t="shared" si="1103"/>
        <v>8.1690457949434858E-4</v>
      </c>
      <c r="Q11909" s="36">
        <f t="shared" si="1104"/>
        <v>6.2432371165614786E-2</v>
      </c>
    </row>
    <row r="11910" spans="1:17" x14ac:dyDescent="0.3">
      <c r="A11910" s="29">
        <v>2881400</v>
      </c>
      <c r="B11910" s="1">
        <v>133</v>
      </c>
      <c r="C11910" s="1" t="s">
        <v>17</v>
      </c>
      <c r="D11910" s="1" t="s">
        <v>51</v>
      </c>
      <c r="E11910" s="1" t="s">
        <v>52</v>
      </c>
      <c r="F11910" s="47">
        <v>1000</v>
      </c>
      <c r="G11910" s="34">
        <v>1217.55</v>
      </c>
      <c r="H11910" s="1" t="s">
        <v>218</v>
      </c>
      <c r="I11910" s="34">
        <v>1.14342E-2</v>
      </c>
      <c r="J11910" s="34">
        <v>28.590017</v>
      </c>
      <c r="K11910" s="35" t="str">
        <f t="shared" si="1100"/>
        <v>Kampina &amp; Oisterwijkse Vennen_Lg09</v>
      </c>
      <c r="L11910" s="36">
        <f>VLOOKUP(D11910,DATA!A:F,5,FALSE)</f>
        <v>8.4126827976184013E-3</v>
      </c>
      <c r="M11910" s="37">
        <f>VLOOKUP(D11910,DATA!A:F,6,FALSE)</f>
        <v>1350</v>
      </c>
      <c r="N11910" s="36">
        <f t="shared" si="1101"/>
        <v>24.707757659155277</v>
      </c>
      <c r="O11910" s="36">
        <f t="shared" si="1102"/>
        <v>24.709547170387371</v>
      </c>
      <c r="P11910" s="36">
        <f t="shared" si="1103"/>
        <v>1.789511232093588E-3</v>
      </c>
      <c r="Q11910" s="36">
        <f t="shared" si="1104"/>
        <v>5.1162156547246624E-4</v>
      </c>
    </row>
    <row r="11911" spans="1:17" x14ac:dyDescent="0.3">
      <c r="A11911" s="29">
        <v>2881400</v>
      </c>
      <c r="B11911" s="1">
        <v>133</v>
      </c>
      <c r="C11911" s="1" t="s">
        <v>17</v>
      </c>
      <c r="D11911" s="1" t="s">
        <v>89</v>
      </c>
      <c r="E11911" s="1" t="s">
        <v>54</v>
      </c>
      <c r="F11911" s="47">
        <v>714</v>
      </c>
      <c r="G11911" s="34">
        <v>1217.55</v>
      </c>
      <c r="H11911" s="1" t="s">
        <v>218</v>
      </c>
      <c r="I11911" s="34">
        <v>1.14342E-2</v>
      </c>
      <c r="J11911" s="34">
        <v>2146.7397000000001</v>
      </c>
      <c r="K11911" s="35" t="str">
        <f t="shared" si="1100"/>
        <v>Kampina &amp; Oisterwijkse Vennen_L4030</v>
      </c>
      <c r="L11911" s="36">
        <f>VLOOKUP(D11911,DATA!A:F,5,FALSE)</f>
        <v>1.0986712608830001E-2</v>
      </c>
      <c r="M11911" s="37">
        <f>VLOOKUP(D11911,DATA!A:F,6,FALSE)</f>
        <v>982</v>
      </c>
      <c r="N11911" s="36">
        <f t="shared" si="1101"/>
        <v>93.00800833962262</v>
      </c>
      <c r="O11911" s="36">
        <f t="shared" si="1102"/>
        <v>93.008825244202114</v>
      </c>
      <c r="P11911" s="36">
        <f t="shared" si="1103"/>
        <v>8.1690457949434858E-4</v>
      </c>
      <c r="Q11911" s="36">
        <f t="shared" si="1104"/>
        <v>1.7536814919123241E-2</v>
      </c>
    </row>
    <row r="11912" spans="1:17" x14ac:dyDescent="0.3">
      <c r="A11912" s="29">
        <v>2881401</v>
      </c>
      <c r="B11912" s="1">
        <v>133</v>
      </c>
      <c r="C11912" s="1" t="s">
        <v>17</v>
      </c>
      <c r="D11912" s="1" t="s">
        <v>53</v>
      </c>
      <c r="E11912" s="1" t="s">
        <v>54</v>
      </c>
      <c r="F11912" s="47">
        <v>714</v>
      </c>
      <c r="G11912" s="34">
        <v>1032.8900000000001</v>
      </c>
      <c r="H11912" s="1" t="s">
        <v>218</v>
      </c>
      <c r="I11912" s="34">
        <v>9.8860000000000007E-3</v>
      </c>
      <c r="J11912" s="34">
        <v>8988.0460000000003</v>
      </c>
      <c r="K11912" s="35" t="str">
        <f t="shared" si="1100"/>
        <v>Kampina &amp; Oisterwijkse Vennen_H4030</v>
      </c>
      <c r="L11912" s="36">
        <f>VLOOKUP(D11912,DATA!A:F,5,FALSE)</f>
        <v>1.0986712608830001E-2</v>
      </c>
      <c r="M11912" s="37">
        <f>VLOOKUP(D11912,DATA!A:F,6,FALSE)</f>
        <v>982</v>
      </c>
      <c r="N11912" s="36">
        <f t="shared" si="1101"/>
        <v>63.624746699569101</v>
      </c>
      <c r="O11912" s="36">
        <f t="shared" si="1102"/>
        <v>63.627260402987808</v>
      </c>
      <c r="P11912" s="36">
        <f t="shared" si="1103"/>
        <v>2.5137034187068252E-3</v>
      </c>
      <c r="Q11912" s="36">
        <f t="shared" si="1104"/>
        <v>0.22593281957694206</v>
      </c>
    </row>
    <row r="11913" spans="1:17" x14ac:dyDescent="0.3">
      <c r="A11913" s="29">
        <v>2881402</v>
      </c>
      <c r="B11913" s="1">
        <v>133</v>
      </c>
      <c r="C11913" s="1" t="s">
        <v>17</v>
      </c>
      <c r="D11913" s="1" t="s">
        <v>53</v>
      </c>
      <c r="E11913" s="1" t="s">
        <v>54</v>
      </c>
      <c r="F11913" s="47">
        <v>714</v>
      </c>
      <c r="G11913" s="34">
        <v>1053.0999999999999</v>
      </c>
      <c r="H11913" s="1" t="s">
        <v>218</v>
      </c>
      <c r="I11913" s="34">
        <v>1.01967E-2</v>
      </c>
      <c r="J11913" s="34">
        <v>9393.3729999999996</v>
      </c>
      <c r="K11913" s="35" t="str">
        <f t="shared" si="1100"/>
        <v>Kampina &amp; Oisterwijkse Vennen_H4030</v>
      </c>
      <c r="L11913" s="36">
        <f>VLOOKUP(D11913,DATA!A:F,5,FALSE)</f>
        <v>1.0986712608830001E-2</v>
      </c>
      <c r="M11913" s="37">
        <f>VLOOKUP(D11913,DATA!A:F,6,FALSE)</f>
        <v>982</v>
      </c>
      <c r="N11913" s="36">
        <f t="shared" si="1101"/>
        <v>68.592904689023896</v>
      </c>
      <c r="O11913" s="36">
        <f t="shared" si="1102"/>
        <v>68.595318066897164</v>
      </c>
      <c r="P11913" s="36">
        <f t="shared" si="1103"/>
        <v>2.4133778732675637E-3</v>
      </c>
      <c r="Q11913" s="36">
        <f t="shared" si="1104"/>
        <v>0.22669758553548952</v>
      </c>
    </row>
    <row r="11914" spans="1:17" x14ac:dyDescent="0.3">
      <c r="A11914" s="29">
        <v>2881402</v>
      </c>
      <c r="B11914" s="1">
        <v>133</v>
      </c>
      <c r="C11914" s="1" t="s">
        <v>17</v>
      </c>
      <c r="D11914" s="1" t="s">
        <v>89</v>
      </c>
      <c r="E11914" s="1" t="s">
        <v>54</v>
      </c>
      <c r="F11914" s="47">
        <v>714</v>
      </c>
      <c r="G11914" s="34">
        <v>1053.0999999999999</v>
      </c>
      <c r="H11914" s="1" t="s">
        <v>218</v>
      </c>
      <c r="I11914" s="34">
        <v>1.01967E-2</v>
      </c>
      <c r="J11914" s="34">
        <v>287.60512999999997</v>
      </c>
      <c r="K11914" s="35" t="str">
        <f t="shared" si="1100"/>
        <v>Kampina &amp; Oisterwijkse Vennen_L4030</v>
      </c>
      <c r="L11914" s="36">
        <f>VLOOKUP(D11914,DATA!A:F,5,FALSE)</f>
        <v>1.0986712608830001E-2</v>
      </c>
      <c r="M11914" s="37">
        <f>VLOOKUP(D11914,DATA!A:F,6,FALSE)</f>
        <v>982</v>
      </c>
      <c r="N11914" s="36">
        <f t="shared" si="1101"/>
        <v>68.592904689023896</v>
      </c>
      <c r="O11914" s="36">
        <f t="shared" si="1102"/>
        <v>68.595318066897164</v>
      </c>
      <c r="P11914" s="36">
        <f t="shared" si="1103"/>
        <v>2.4133778732675637E-3</v>
      </c>
      <c r="Q11914" s="36">
        <f t="shared" si="1104"/>
        <v>6.9409985698024113E-3</v>
      </c>
    </row>
    <row r="11915" spans="1:17" x14ac:dyDescent="0.3">
      <c r="A11915" s="29">
        <v>2881403</v>
      </c>
      <c r="B11915" s="1">
        <v>133</v>
      </c>
      <c r="C11915" s="1" t="s">
        <v>17</v>
      </c>
      <c r="D11915" s="1" t="s">
        <v>53</v>
      </c>
      <c r="E11915" s="1" t="s">
        <v>54</v>
      </c>
      <c r="F11915" s="47">
        <v>714</v>
      </c>
      <c r="G11915" s="34">
        <v>998.41</v>
      </c>
      <c r="H11915" s="1" t="s">
        <v>218</v>
      </c>
      <c r="I11915" s="34">
        <v>9.7310999999999995E-3</v>
      </c>
      <c r="J11915" s="34">
        <v>4164.2420000000002</v>
      </c>
      <c r="K11915" s="35" t="str">
        <f t="shared" si="1100"/>
        <v>Kampina &amp; Oisterwijkse Vennen_H4030</v>
      </c>
      <c r="L11915" s="36">
        <f>VLOOKUP(D11915,DATA!A:F,5,FALSE)</f>
        <v>1.0986712608830001E-2</v>
      </c>
      <c r="M11915" s="37">
        <f>VLOOKUP(D11915,DATA!A:F,6,FALSE)</f>
        <v>982</v>
      </c>
      <c r="N11915" s="36">
        <f t="shared" si="1101"/>
        <v>54.495129187342577</v>
      </c>
      <c r="O11915" s="36">
        <f t="shared" si="1102"/>
        <v>54.497780391575915</v>
      </c>
      <c r="P11915" s="36">
        <f t="shared" si="1103"/>
        <v>2.6512042333379782E-3</v>
      </c>
      <c r="Q11915" s="36">
        <f t="shared" si="1104"/>
        <v>0.11040256019043809</v>
      </c>
    </row>
    <row r="11916" spans="1:17" x14ac:dyDescent="0.3">
      <c r="A11916" s="29">
        <v>2881403</v>
      </c>
      <c r="B11916" s="1">
        <v>133</v>
      </c>
      <c r="C11916" s="1" t="s">
        <v>17</v>
      </c>
      <c r="D11916" s="1" t="s">
        <v>89</v>
      </c>
      <c r="E11916" s="1" t="s">
        <v>54</v>
      </c>
      <c r="F11916" s="47">
        <v>714</v>
      </c>
      <c r="G11916" s="34">
        <v>998.41</v>
      </c>
      <c r="H11916" s="1" t="s">
        <v>218</v>
      </c>
      <c r="I11916" s="34">
        <v>9.7310999999999995E-3</v>
      </c>
      <c r="J11916" s="34">
        <v>3787.0554000000002</v>
      </c>
      <c r="K11916" s="35" t="str">
        <f t="shared" si="1100"/>
        <v>Kampina &amp; Oisterwijkse Vennen_L4030</v>
      </c>
      <c r="L11916" s="36">
        <f>VLOOKUP(D11916,DATA!A:F,5,FALSE)</f>
        <v>1.0986712608830001E-2</v>
      </c>
      <c r="M11916" s="37">
        <f>VLOOKUP(D11916,DATA!A:F,6,FALSE)</f>
        <v>982</v>
      </c>
      <c r="N11916" s="36">
        <f t="shared" si="1101"/>
        <v>54.495129187342577</v>
      </c>
      <c r="O11916" s="36">
        <f t="shared" si="1102"/>
        <v>54.497780391575915</v>
      </c>
      <c r="P11916" s="36">
        <f t="shared" si="1103"/>
        <v>2.6512042333379782E-3</v>
      </c>
      <c r="Q11916" s="36">
        <f t="shared" si="1104"/>
        <v>0.10040257308365451</v>
      </c>
    </row>
    <row r="11917" spans="1:17" x14ac:dyDescent="0.3">
      <c r="A11917" s="29">
        <v>2881404</v>
      </c>
      <c r="B11917" s="1">
        <v>133</v>
      </c>
      <c r="C11917" s="1" t="s">
        <v>17</v>
      </c>
      <c r="D11917" s="1" t="s">
        <v>53</v>
      </c>
      <c r="E11917" s="1" t="s">
        <v>54</v>
      </c>
      <c r="F11917" s="47">
        <v>714</v>
      </c>
      <c r="G11917" s="34">
        <v>978.48</v>
      </c>
      <c r="H11917" s="1" t="s">
        <v>218</v>
      </c>
      <c r="I11917" s="34">
        <v>9.7821000000000002E-3</v>
      </c>
      <c r="J11917" s="34">
        <v>10000</v>
      </c>
      <c r="K11917" s="35" t="str">
        <f t="shared" si="1100"/>
        <v>Kampina &amp; Oisterwijkse Vennen_H4030</v>
      </c>
      <c r="L11917" s="36">
        <f>VLOOKUP(D11917,DATA!A:F,5,FALSE)</f>
        <v>1.0986712608830001E-2</v>
      </c>
      <c r="M11917" s="37">
        <f>VLOOKUP(D11917,DATA!A:F,6,FALSE)</f>
        <v>982</v>
      </c>
      <c r="N11917" s="36">
        <f t="shared" si="1101"/>
        <v>49.033289773235538</v>
      </c>
      <c r="O11917" s="36">
        <f t="shared" si="1102"/>
        <v>49.035975599691561</v>
      </c>
      <c r="P11917" s="36">
        <f t="shared" si="1103"/>
        <v>2.6858264560232215E-3</v>
      </c>
      <c r="Q11917" s="36">
        <f t="shared" si="1104"/>
        <v>0.26858264560232215</v>
      </c>
    </row>
    <row r="11918" spans="1:17" x14ac:dyDescent="0.3">
      <c r="A11918" s="29">
        <v>2881405</v>
      </c>
      <c r="B11918" s="1">
        <v>133</v>
      </c>
      <c r="C11918" s="1" t="s">
        <v>17</v>
      </c>
      <c r="D11918" s="1" t="s">
        <v>53</v>
      </c>
      <c r="E11918" s="1" t="s">
        <v>54</v>
      </c>
      <c r="F11918" s="47">
        <v>714</v>
      </c>
      <c r="G11918" s="34">
        <v>976.8</v>
      </c>
      <c r="H11918" s="1" t="s">
        <v>218</v>
      </c>
      <c r="I11918" s="34">
        <v>9.8993999999999992E-3</v>
      </c>
      <c r="J11918" s="34">
        <v>8252.0779999999995</v>
      </c>
      <c r="K11918" s="35" t="str">
        <f t="shared" si="1100"/>
        <v>Kampina &amp; Oisterwijkse Vennen_H4030</v>
      </c>
      <c r="L11918" s="36">
        <f>VLOOKUP(D11918,DATA!A:F,5,FALSE)</f>
        <v>1.0986712608830001E-2</v>
      </c>
      <c r="M11918" s="37">
        <f>VLOOKUP(D11918,DATA!A:F,6,FALSE)</f>
        <v>982</v>
      </c>
      <c r="N11918" s="36">
        <f t="shared" si="1101"/>
        <v>48.572115717156017</v>
      </c>
      <c r="O11918" s="36">
        <f t="shared" si="1102"/>
        <v>48.574832550447482</v>
      </c>
      <c r="P11918" s="36">
        <f t="shared" si="1103"/>
        <v>2.716833291465548E-3</v>
      </c>
      <c r="Q11918" s="36">
        <f t="shared" si="1104"/>
        <v>0.22419520234170434</v>
      </c>
    </row>
    <row r="11919" spans="1:17" x14ac:dyDescent="0.3">
      <c r="A11919" s="29">
        <v>2881405</v>
      </c>
      <c r="B11919" s="1">
        <v>133</v>
      </c>
      <c r="C11919" s="1" t="s">
        <v>17</v>
      </c>
      <c r="D11919" s="1" t="s">
        <v>89</v>
      </c>
      <c r="E11919" s="1" t="s">
        <v>54</v>
      </c>
      <c r="F11919" s="47">
        <v>714</v>
      </c>
      <c r="G11919" s="34">
        <v>976.8</v>
      </c>
      <c r="H11919" s="1" t="s">
        <v>218</v>
      </c>
      <c r="I11919" s="34">
        <v>9.8993999999999992E-3</v>
      </c>
      <c r="J11919" s="34">
        <v>1502.1676</v>
      </c>
      <c r="K11919" s="35" t="str">
        <f t="shared" si="1100"/>
        <v>Kampina &amp; Oisterwijkse Vennen_L4030</v>
      </c>
      <c r="L11919" s="36">
        <f>VLOOKUP(D11919,DATA!A:F,5,FALSE)</f>
        <v>1.0986712608830001E-2</v>
      </c>
      <c r="M11919" s="37">
        <f>VLOOKUP(D11919,DATA!A:F,6,FALSE)</f>
        <v>982</v>
      </c>
      <c r="N11919" s="36">
        <f t="shared" si="1101"/>
        <v>48.572115717156017</v>
      </c>
      <c r="O11919" s="36">
        <f t="shared" si="1102"/>
        <v>48.574832550447482</v>
      </c>
      <c r="P11919" s="36">
        <f t="shared" si="1103"/>
        <v>2.716833291465548E-3</v>
      </c>
      <c r="Q11919" s="36">
        <f t="shared" si="1104"/>
        <v>4.0811389450409026E-2</v>
      </c>
    </row>
    <row r="11920" spans="1:17" x14ac:dyDescent="0.3">
      <c r="A11920" s="29">
        <v>2881406</v>
      </c>
      <c r="B11920" s="1">
        <v>133</v>
      </c>
      <c r="C11920" s="1" t="s">
        <v>17</v>
      </c>
      <c r="D11920" s="1" t="s">
        <v>57</v>
      </c>
      <c r="E11920" s="1" t="s">
        <v>58</v>
      </c>
      <c r="F11920" s="47">
        <v>714</v>
      </c>
      <c r="G11920" s="34">
        <v>960.22</v>
      </c>
      <c r="H11920" s="1" t="s">
        <v>218</v>
      </c>
      <c r="I11920" s="34">
        <v>9.7943000000000006E-3</v>
      </c>
      <c r="J11920" s="34">
        <v>1292.0676000000001</v>
      </c>
      <c r="K11920" s="35" t="str">
        <f t="shared" si="1100"/>
        <v>Kampina &amp; Oisterwijkse Vennen_H3160</v>
      </c>
      <c r="L11920" s="36">
        <f>VLOOKUP(D11920,DATA!A:F,5,FALSE)</f>
        <v>1.0986712608830001E-2</v>
      </c>
      <c r="M11920" s="37">
        <f>VLOOKUP(D11920,DATA!A:F,6,FALSE)</f>
        <v>982</v>
      </c>
      <c r="N11920" s="36">
        <f t="shared" si="1101"/>
        <v>44.046117845675127</v>
      </c>
      <c r="O11920" s="36">
        <f t="shared" si="1102"/>
        <v>44.048769896293585</v>
      </c>
      <c r="P11920" s="36">
        <f t="shared" si="1103"/>
        <v>2.6520506184581905E-3</v>
      </c>
      <c r="Q11920" s="36">
        <f t="shared" si="1104"/>
        <v>3.42662867766979E-2</v>
      </c>
    </row>
    <row r="11921" spans="1:17" x14ac:dyDescent="0.3">
      <c r="A11921" s="29">
        <v>2881406</v>
      </c>
      <c r="B11921" s="1">
        <v>133</v>
      </c>
      <c r="C11921" s="1" t="s">
        <v>17</v>
      </c>
      <c r="D11921" s="1" t="s">
        <v>53</v>
      </c>
      <c r="E11921" s="1" t="s">
        <v>54</v>
      </c>
      <c r="F11921" s="47">
        <v>714</v>
      </c>
      <c r="G11921" s="34">
        <v>960.22</v>
      </c>
      <c r="H11921" s="1" t="s">
        <v>218</v>
      </c>
      <c r="I11921" s="34">
        <v>9.7943000000000006E-3</v>
      </c>
      <c r="J11921" s="34">
        <v>5956.549</v>
      </c>
      <c r="K11921" s="35" t="str">
        <f t="shared" si="1100"/>
        <v>Kampina &amp; Oisterwijkse Vennen_H4030</v>
      </c>
      <c r="L11921" s="36">
        <f>VLOOKUP(D11921,DATA!A:F,5,FALSE)</f>
        <v>1.0986712608830001E-2</v>
      </c>
      <c r="M11921" s="37">
        <f>VLOOKUP(D11921,DATA!A:F,6,FALSE)</f>
        <v>982</v>
      </c>
      <c r="N11921" s="36">
        <f t="shared" si="1101"/>
        <v>44.046117845675127</v>
      </c>
      <c r="O11921" s="36">
        <f t="shared" si="1102"/>
        <v>44.048769896293585</v>
      </c>
      <c r="P11921" s="36">
        <f t="shared" si="1103"/>
        <v>2.6520506184581905E-3</v>
      </c>
      <c r="Q11921" s="36">
        <f t="shared" si="1104"/>
        <v>0.15797069459326515</v>
      </c>
    </row>
    <row r="11922" spans="1:17" x14ac:dyDescent="0.3">
      <c r="A11922" s="29">
        <v>2881406</v>
      </c>
      <c r="B11922" s="1">
        <v>133</v>
      </c>
      <c r="C11922" s="1" t="s">
        <v>17</v>
      </c>
      <c r="D11922" s="1" t="s">
        <v>89</v>
      </c>
      <c r="E11922" s="1" t="s">
        <v>54</v>
      </c>
      <c r="F11922" s="47">
        <v>714</v>
      </c>
      <c r="G11922" s="34">
        <v>960.22</v>
      </c>
      <c r="H11922" s="1" t="s">
        <v>218</v>
      </c>
      <c r="I11922" s="34">
        <v>9.7943000000000006E-3</v>
      </c>
      <c r="J11922" s="34">
        <v>1766.0643</v>
      </c>
      <c r="K11922" s="35" t="str">
        <f t="shared" si="1100"/>
        <v>Kampina &amp; Oisterwijkse Vennen_L4030</v>
      </c>
      <c r="L11922" s="36">
        <f>VLOOKUP(D11922,DATA!A:F,5,FALSE)</f>
        <v>1.0986712608830001E-2</v>
      </c>
      <c r="M11922" s="37">
        <f>VLOOKUP(D11922,DATA!A:F,6,FALSE)</f>
        <v>982</v>
      </c>
      <c r="N11922" s="36">
        <f t="shared" si="1101"/>
        <v>44.046117845675127</v>
      </c>
      <c r="O11922" s="36">
        <f t="shared" si="1102"/>
        <v>44.048769896293585</v>
      </c>
      <c r="P11922" s="36">
        <f t="shared" si="1103"/>
        <v>2.6520506184581905E-3</v>
      </c>
      <c r="Q11922" s="36">
        <f t="shared" si="1104"/>
        <v>4.6836919190519313E-2</v>
      </c>
    </row>
    <row r="11923" spans="1:17" x14ac:dyDescent="0.3">
      <c r="A11923" s="29">
        <v>2881407</v>
      </c>
      <c r="B11923" s="1">
        <v>133</v>
      </c>
      <c r="C11923" s="1" t="s">
        <v>17</v>
      </c>
      <c r="D11923" s="1" t="s">
        <v>53</v>
      </c>
      <c r="E11923" s="1" t="s">
        <v>54</v>
      </c>
      <c r="F11923" s="47">
        <v>714</v>
      </c>
      <c r="G11923" s="34">
        <v>971.55</v>
      </c>
      <c r="H11923" s="1" t="s">
        <v>218</v>
      </c>
      <c r="I11923" s="34">
        <v>1.01262E-2</v>
      </c>
      <c r="J11923" s="34">
        <v>5674.4507000000003</v>
      </c>
      <c r="K11923" s="35" t="str">
        <f t="shared" si="1100"/>
        <v>Kampina &amp; Oisterwijkse Vennen_H4030</v>
      </c>
      <c r="L11923" s="36">
        <f>VLOOKUP(D11923,DATA!A:F,5,FALSE)</f>
        <v>1.0986712608830001E-2</v>
      </c>
      <c r="M11923" s="37">
        <f>VLOOKUP(D11923,DATA!A:F,6,FALSE)</f>
        <v>982</v>
      </c>
      <c r="N11923" s="36">
        <f t="shared" si="1101"/>
        <v>47.132870085749303</v>
      </c>
      <c r="O11923" s="36">
        <f t="shared" si="1102"/>
        <v>47.13564229028691</v>
      </c>
      <c r="P11923" s="36">
        <f t="shared" si="1103"/>
        <v>2.7722045376066262E-3</v>
      </c>
      <c r="Q11923" s="36">
        <f t="shared" si="1104"/>
        <v>0.15730737978965098</v>
      </c>
    </row>
    <row r="11924" spans="1:17" x14ac:dyDescent="0.3">
      <c r="A11924" s="29">
        <v>2881407</v>
      </c>
      <c r="B11924" s="1">
        <v>133</v>
      </c>
      <c r="C11924" s="1" t="s">
        <v>17</v>
      </c>
      <c r="D11924" s="1" t="s">
        <v>89</v>
      </c>
      <c r="E11924" s="1" t="s">
        <v>54</v>
      </c>
      <c r="F11924" s="47">
        <v>714</v>
      </c>
      <c r="G11924" s="34">
        <v>971.55</v>
      </c>
      <c r="H11924" s="1" t="s">
        <v>218</v>
      </c>
      <c r="I11924" s="34">
        <v>1.01262E-2</v>
      </c>
      <c r="J11924" s="34">
        <v>1602.8143</v>
      </c>
      <c r="K11924" s="35" t="str">
        <f t="shared" si="1100"/>
        <v>Kampina &amp; Oisterwijkse Vennen_L4030</v>
      </c>
      <c r="L11924" s="36">
        <f>VLOOKUP(D11924,DATA!A:F,5,FALSE)</f>
        <v>1.0986712608830001E-2</v>
      </c>
      <c r="M11924" s="37">
        <f>VLOOKUP(D11924,DATA!A:F,6,FALSE)</f>
        <v>982</v>
      </c>
      <c r="N11924" s="36">
        <f t="shared" si="1101"/>
        <v>47.132870085749303</v>
      </c>
      <c r="O11924" s="36">
        <f t="shared" si="1102"/>
        <v>47.13564229028691</v>
      </c>
      <c r="P11924" s="36">
        <f t="shared" si="1103"/>
        <v>2.7722045376066262E-3</v>
      </c>
      <c r="Q11924" s="36">
        <f t="shared" si="1104"/>
        <v>4.4433290754007884E-2</v>
      </c>
    </row>
    <row r="11925" spans="1:17" x14ac:dyDescent="0.3">
      <c r="A11925" s="29">
        <v>2881408</v>
      </c>
      <c r="B11925" s="1">
        <v>133</v>
      </c>
      <c r="C11925" s="1" t="s">
        <v>17</v>
      </c>
      <c r="D11925" s="1" t="s">
        <v>53</v>
      </c>
      <c r="E11925" s="1" t="s">
        <v>54</v>
      </c>
      <c r="F11925" s="47">
        <v>714</v>
      </c>
      <c r="G11925" s="34">
        <v>1070.0899999999999</v>
      </c>
      <c r="H11925" s="1" t="s">
        <v>218</v>
      </c>
      <c r="I11925" s="34">
        <v>1.13781E-2</v>
      </c>
      <c r="J11925" s="34">
        <v>14.241303</v>
      </c>
      <c r="K11925" s="35" t="str">
        <f t="shared" si="1100"/>
        <v>Kampina &amp; Oisterwijkse Vennen_H4030</v>
      </c>
      <c r="L11925" s="36">
        <f>VLOOKUP(D11925,DATA!A:F,5,FALSE)</f>
        <v>1.0986712608830001E-2</v>
      </c>
      <c r="M11925" s="37">
        <f>VLOOKUP(D11925,DATA!A:F,6,FALSE)</f>
        <v>982</v>
      </c>
      <c r="N11925" s="36">
        <f t="shared" si="1101"/>
        <v>72.468466734781288</v>
      </c>
      <c r="O11925" s="36">
        <f t="shared" si="1102"/>
        <v>72.470960782642294</v>
      </c>
      <c r="P11925" s="36">
        <f t="shared" si="1103"/>
        <v>2.4940478610062655E-3</v>
      </c>
      <c r="Q11925" s="36">
        <f t="shared" si="1104"/>
        <v>3.5518491285092113E-4</v>
      </c>
    </row>
    <row r="11926" spans="1:17" x14ac:dyDescent="0.3">
      <c r="A11926" s="29">
        <v>2881408</v>
      </c>
      <c r="B11926" s="1">
        <v>133</v>
      </c>
      <c r="C11926" s="1" t="s">
        <v>17</v>
      </c>
      <c r="D11926" s="1" t="s">
        <v>51</v>
      </c>
      <c r="E11926" s="1" t="s">
        <v>52</v>
      </c>
      <c r="F11926" s="47">
        <v>1000</v>
      </c>
      <c r="G11926" s="34">
        <v>1070.0899999999999</v>
      </c>
      <c r="H11926" s="1" t="s">
        <v>218</v>
      </c>
      <c r="I11926" s="34">
        <v>1.13781E-2</v>
      </c>
      <c r="J11926" s="34">
        <v>2773.2356</v>
      </c>
      <c r="K11926" s="35" t="str">
        <f t="shared" si="1100"/>
        <v>Kampina &amp; Oisterwijkse Vennen_Lg09</v>
      </c>
      <c r="L11926" s="36">
        <f>VLOOKUP(D11926,DATA!A:F,5,FALSE)</f>
        <v>8.4126827976184013E-3</v>
      </c>
      <c r="M11926" s="37">
        <f>VLOOKUP(D11926,DATA!A:F,6,FALSE)</f>
        <v>1350</v>
      </c>
      <c r="N11926" s="36">
        <f t="shared" si="1101"/>
        <v>8.6685470053546734</v>
      </c>
      <c r="O11926" s="36">
        <f t="shared" si="1102"/>
        <v>8.6693048638402157</v>
      </c>
      <c r="P11926" s="36">
        <f t="shared" si="1103"/>
        <v>7.5785848554232871E-4</v>
      </c>
      <c r="Q11926" s="36">
        <f t="shared" si="1104"/>
        <v>2.1017201318680713E-2</v>
      </c>
    </row>
    <row r="11927" spans="1:17" x14ac:dyDescent="0.3">
      <c r="A11927" s="29">
        <v>2881408</v>
      </c>
      <c r="B11927" s="1">
        <v>133</v>
      </c>
      <c r="C11927" s="1" t="s">
        <v>17</v>
      </c>
      <c r="D11927" s="1" t="s">
        <v>89</v>
      </c>
      <c r="E11927" s="1" t="s">
        <v>54</v>
      </c>
      <c r="F11927" s="47">
        <v>714</v>
      </c>
      <c r="G11927" s="34">
        <v>1070.0899999999999</v>
      </c>
      <c r="H11927" s="1" t="s">
        <v>218</v>
      </c>
      <c r="I11927" s="34">
        <v>1.13781E-2</v>
      </c>
      <c r="J11927" s="34">
        <v>11.832867999999999</v>
      </c>
      <c r="K11927" s="35" t="str">
        <f t="shared" si="1100"/>
        <v>Kampina &amp; Oisterwijkse Vennen_L4030</v>
      </c>
      <c r="L11927" s="36">
        <f>VLOOKUP(D11927,DATA!A:F,5,FALSE)</f>
        <v>1.0986712608830001E-2</v>
      </c>
      <c r="M11927" s="37">
        <f>VLOOKUP(D11927,DATA!A:F,6,FALSE)</f>
        <v>982</v>
      </c>
      <c r="N11927" s="36">
        <f t="shared" si="1101"/>
        <v>72.468466734781288</v>
      </c>
      <c r="O11927" s="36">
        <f t="shared" si="1102"/>
        <v>72.470960782642294</v>
      </c>
      <c r="P11927" s="36">
        <f t="shared" si="1103"/>
        <v>2.4940478610062655E-3</v>
      </c>
      <c r="Q11927" s="36">
        <f t="shared" si="1104"/>
        <v>2.9511739124969487E-4</v>
      </c>
    </row>
    <row r="11928" spans="1:17" x14ac:dyDescent="0.3">
      <c r="A11928" s="30">
        <v>2881412</v>
      </c>
      <c r="B11928" s="14">
        <v>133</v>
      </c>
      <c r="C11928" s="14" t="s">
        <v>17</v>
      </c>
      <c r="D11928" s="14" t="s">
        <v>88</v>
      </c>
      <c r="E11928" s="14" t="s">
        <v>56</v>
      </c>
      <c r="F11928" s="48">
        <v>500</v>
      </c>
      <c r="G11928" s="38">
        <v>1247.32</v>
      </c>
      <c r="H11928" s="14" t="s">
        <v>218</v>
      </c>
      <c r="I11928" s="38">
        <v>1.4120799999999999E-2</v>
      </c>
      <c r="J11928" s="38">
        <v>2930.5309999999999</v>
      </c>
      <c r="K11928" s="39" t="str">
        <f t="shared" si="1100"/>
        <v>Kampina &amp; Oisterwijkse Vennen_ZGH3130</v>
      </c>
      <c r="L11928" s="40">
        <f>VLOOKUP(D11928,DATA!A:F,5,FALSE)</f>
        <v>0</v>
      </c>
      <c r="M11928" s="41">
        <f>VLOOKUP(D11928,DATA!A:F,6,FALSE)</f>
        <v>3.5</v>
      </c>
      <c r="N11928" s="40">
        <f t="shared" si="1101"/>
        <v>50</v>
      </c>
      <c r="O11928" s="40">
        <f t="shared" si="1102"/>
        <v>50</v>
      </c>
      <c r="P11928" s="40">
        <f>J11928/10000*I11928</f>
        <v>4.1381442144799996E-3</v>
      </c>
      <c r="Q11928" s="40">
        <f>IF(AND(H11928&lt;&gt;"below",I11928&gt;=0.005),M11928*P11928,0)</f>
        <v>1.4483504750679999E-2</v>
      </c>
    </row>
    <row r="11929" spans="1:17" x14ac:dyDescent="0.3">
      <c r="A11929" s="29">
        <v>2881412</v>
      </c>
      <c r="B11929" s="1">
        <v>133</v>
      </c>
      <c r="C11929" s="1" t="s">
        <v>17</v>
      </c>
      <c r="D11929" s="1" t="s">
        <v>57</v>
      </c>
      <c r="E11929" s="1" t="s">
        <v>58</v>
      </c>
      <c r="F11929" s="47">
        <v>714</v>
      </c>
      <c r="G11929" s="34">
        <v>1247.32</v>
      </c>
      <c r="H11929" s="1" t="s">
        <v>218</v>
      </c>
      <c r="I11929" s="34">
        <v>1.4120799999999999E-2</v>
      </c>
      <c r="J11929" s="34">
        <v>425.68220000000002</v>
      </c>
      <c r="K11929" s="35" t="str">
        <f t="shared" si="1100"/>
        <v>Kampina &amp; Oisterwijkse Vennen_H3160</v>
      </c>
      <c r="L11929" s="36">
        <f>VLOOKUP(D11929,DATA!A:F,5,FALSE)</f>
        <v>1.0986712608830001E-2</v>
      </c>
      <c r="M11929" s="37">
        <f>VLOOKUP(D11929,DATA!A:F,6,FALSE)</f>
        <v>982</v>
      </c>
      <c r="N11929" s="36">
        <f t="shared" si="1101"/>
        <v>94.858271488606619</v>
      </c>
      <c r="O11929" s="36">
        <f t="shared" si="1102"/>
        <v>94.859028114484317</v>
      </c>
      <c r="P11929" s="36">
        <f t="shared" si="1103"/>
        <v>7.5662587769897982E-4</v>
      </c>
      <c r="Q11929" s="36">
        <f t="shared" si="1104"/>
        <v>3.2208216819583271E-3</v>
      </c>
    </row>
    <row r="11930" spans="1:17" x14ac:dyDescent="0.3">
      <c r="A11930" s="29">
        <v>2881412</v>
      </c>
      <c r="B11930" s="1">
        <v>133</v>
      </c>
      <c r="C11930" s="1" t="s">
        <v>17</v>
      </c>
      <c r="D11930" s="1" t="s">
        <v>41</v>
      </c>
      <c r="E11930" s="1" t="s">
        <v>42</v>
      </c>
      <c r="F11930" s="47">
        <v>1071</v>
      </c>
      <c r="G11930" s="34">
        <v>1247.32</v>
      </c>
      <c r="H11930" s="1" t="s">
        <v>218</v>
      </c>
      <c r="I11930" s="34">
        <v>1.4120799999999999E-2</v>
      </c>
      <c r="J11930" s="34">
        <v>329.35482999999999</v>
      </c>
      <c r="K11930" s="35" t="str">
        <f t="shared" si="1100"/>
        <v>Kampina &amp; Oisterwijkse Vennen_H4010A</v>
      </c>
      <c r="L11930" s="36">
        <f>VLOOKUP(D11930,DATA!A:F,5,FALSE)</f>
        <v>1.3726988247862192E-2</v>
      </c>
      <c r="M11930" s="37">
        <f>VLOOKUP(D11930,DATA!A:F,6,FALSE)</f>
        <v>1285.5</v>
      </c>
      <c r="N11930" s="36">
        <f t="shared" si="1101"/>
        <v>37.189485570612931</v>
      </c>
      <c r="O11930" s="36">
        <f t="shared" si="1102"/>
        <v>37.194013481469156</v>
      </c>
      <c r="P11930" s="36">
        <f t="shared" si="1103"/>
        <v>4.5279108562255033E-3</v>
      </c>
      <c r="Q11930" s="36">
        <f t="shared" si="1104"/>
        <v>1.491289310307305E-2</v>
      </c>
    </row>
    <row r="11931" spans="1:17" x14ac:dyDescent="0.3">
      <c r="A11931" s="29">
        <v>2881413</v>
      </c>
      <c r="B11931" s="1">
        <v>133</v>
      </c>
      <c r="C11931" s="1" t="s">
        <v>17</v>
      </c>
      <c r="D11931" s="1" t="s">
        <v>41</v>
      </c>
      <c r="E11931" s="1" t="s">
        <v>42</v>
      </c>
      <c r="F11931" s="47">
        <v>1071</v>
      </c>
      <c r="G11931" s="34">
        <v>1318.98</v>
      </c>
      <c r="H11931" s="1" t="s">
        <v>218</v>
      </c>
      <c r="I11931" s="34">
        <v>1.5367199999999999E-2</v>
      </c>
      <c r="J11931" s="34">
        <v>7463.9326000000001</v>
      </c>
      <c r="K11931" s="35" t="str">
        <f t="shared" si="1100"/>
        <v>Kampina &amp; Oisterwijkse Vennen_H4010A</v>
      </c>
      <c r="L11931" s="36">
        <f>VLOOKUP(D11931,DATA!A:F,5,FALSE)</f>
        <v>1.3726988247862192E-2</v>
      </c>
      <c r="M11931" s="37">
        <f>VLOOKUP(D11931,DATA!A:F,6,FALSE)</f>
        <v>1285.5</v>
      </c>
      <c r="N11931" s="36">
        <f t="shared" si="1101"/>
        <v>61.291443289806026</v>
      </c>
      <c r="O11931" s="36">
        <f t="shared" si="1102"/>
        <v>61.296447856557229</v>
      </c>
      <c r="P11931" s="36">
        <f t="shared" si="1103"/>
        <v>5.0045667512037539E-3</v>
      </c>
      <c r="Q11931" s="36">
        <f t="shared" si="1104"/>
        <v>0.37353748923185792</v>
      </c>
    </row>
    <row r="11932" spans="1:17" x14ac:dyDescent="0.3">
      <c r="A11932" s="29">
        <v>2881413</v>
      </c>
      <c r="B11932" s="1">
        <v>133</v>
      </c>
      <c r="C11932" s="1" t="s">
        <v>17</v>
      </c>
      <c r="D11932" s="1" t="s">
        <v>89</v>
      </c>
      <c r="E11932" s="1" t="s">
        <v>54</v>
      </c>
      <c r="F11932" s="47">
        <v>714</v>
      </c>
      <c r="G11932" s="34">
        <v>1318.98</v>
      </c>
      <c r="H11932" s="1" t="s">
        <v>218</v>
      </c>
      <c r="I11932" s="34">
        <v>1.5367199999999999E-2</v>
      </c>
      <c r="J11932" s="34">
        <v>630.63170000000002</v>
      </c>
      <c r="K11932" s="35" t="str">
        <f t="shared" si="1100"/>
        <v>Kampina &amp; Oisterwijkse Vennen_L4030</v>
      </c>
      <c r="L11932" s="36">
        <f>VLOOKUP(D11932,DATA!A:F,5,FALSE)</f>
        <v>1.0986712608830001E-2</v>
      </c>
      <c r="M11932" s="37">
        <f>VLOOKUP(D11932,DATA!A:F,6,FALSE)</f>
        <v>982</v>
      </c>
      <c r="N11932" s="36">
        <f t="shared" si="1101"/>
        <v>97.592712937585048</v>
      </c>
      <c r="O11932" s="36">
        <f t="shared" si="1102"/>
        <v>97.593109556008656</v>
      </c>
      <c r="P11932" s="36">
        <f t="shared" si="1103"/>
        <v>3.9661842360771971E-4</v>
      </c>
      <c r="Q11932" s="36">
        <f t="shared" si="1104"/>
        <v>2.5012015073105644E-3</v>
      </c>
    </row>
    <row r="11933" spans="1:17" x14ac:dyDescent="0.3">
      <c r="A11933" s="29">
        <v>2881414</v>
      </c>
      <c r="B11933" s="1">
        <v>133</v>
      </c>
      <c r="C11933" s="1" t="s">
        <v>17</v>
      </c>
      <c r="D11933" s="1" t="s">
        <v>41</v>
      </c>
      <c r="E11933" s="1" t="s">
        <v>42</v>
      </c>
      <c r="F11933" s="47">
        <v>1071</v>
      </c>
      <c r="G11933" s="34">
        <v>1114.98</v>
      </c>
      <c r="H11933" s="1" t="s">
        <v>218</v>
      </c>
      <c r="I11933" s="34">
        <v>1.3070699999999999E-2</v>
      </c>
      <c r="J11933" s="34">
        <v>9446.277</v>
      </c>
      <c r="K11933" s="35" t="str">
        <f t="shared" si="1100"/>
        <v>Kampina &amp; Oisterwijkse Vennen_H4010A</v>
      </c>
      <c r="L11933" s="36">
        <f>VLOOKUP(D11933,DATA!A:F,5,FALSE)</f>
        <v>1.3726988247862192E-2</v>
      </c>
      <c r="M11933" s="37">
        <f>VLOOKUP(D11933,DATA!A:F,6,FALSE)</f>
        <v>1285.5</v>
      </c>
      <c r="N11933" s="36">
        <f t="shared" si="1101"/>
        <v>8.7805744917426978</v>
      </c>
      <c r="O11933" s="36">
        <f t="shared" si="1102"/>
        <v>8.7820116893715241</v>
      </c>
      <c r="P11933" s="36">
        <f t="shared" si="1103"/>
        <v>1.4371976288263255E-3</v>
      </c>
      <c r="Q11933" s="36">
        <f t="shared" si="1104"/>
        <v>0.13576166905636655</v>
      </c>
    </row>
    <row r="11934" spans="1:17" x14ac:dyDescent="0.3">
      <c r="A11934" s="29">
        <v>2881414</v>
      </c>
      <c r="B11934" s="1">
        <v>133</v>
      </c>
      <c r="C11934" s="1" t="s">
        <v>17</v>
      </c>
      <c r="D11934" s="1" t="s">
        <v>89</v>
      </c>
      <c r="E11934" s="1" t="s">
        <v>54</v>
      </c>
      <c r="F11934" s="47">
        <v>714</v>
      </c>
      <c r="G11934" s="34">
        <v>1114.98</v>
      </c>
      <c r="H11934" s="1" t="s">
        <v>218</v>
      </c>
      <c r="I11934" s="34">
        <v>1.3070699999999999E-2</v>
      </c>
      <c r="J11934" s="34">
        <v>544.90454</v>
      </c>
      <c r="K11934" s="35" t="str">
        <f t="shared" si="1100"/>
        <v>Kampina &amp; Oisterwijkse Vennen_L4030</v>
      </c>
      <c r="L11934" s="36">
        <f>VLOOKUP(D11934,DATA!A:F,5,FALSE)</f>
        <v>1.0986712608830001E-2</v>
      </c>
      <c r="M11934" s="37">
        <f>VLOOKUP(D11934,DATA!A:F,6,FALSE)</f>
        <v>982</v>
      </c>
      <c r="N11934" s="36">
        <f t="shared" si="1101"/>
        <v>81.168756813212241</v>
      </c>
      <c r="O11934" s="36">
        <f t="shared" si="1102"/>
        <v>81.170951714828107</v>
      </c>
      <c r="P11934" s="36">
        <f t="shared" si="1103"/>
        <v>2.1949016158657741E-3</v>
      </c>
      <c r="Q11934" s="36">
        <f t="shared" si="1104"/>
        <v>1.1960118553385963E-2</v>
      </c>
    </row>
    <row r="11935" spans="1:17" x14ac:dyDescent="0.3">
      <c r="A11935" s="29">
        <v>2881415</v>
      </c>
      <c r="B11935" s="1">
        <v>133</v>
      </c>
      <c r="C11935" s="1" t="s">
        <v>17</v>
      </c>
      <c r="D11935" s="1" t="s">
        <v>41</v>
      </c>
      <c r="E11935" s="1" t="s">
        <v>42</v>
      </c>
      <c r="F11935" s="47">
        <v>1071</v>
      </c>
      <c r="G11935" s="34">
        <v>1299.17</v>
      </c>
      <c r="H11935" s="1" t="s">
        <v>218</v>
      </c>
      <c r="I11935" s="34">
        <v>1.56571E-2</v>
      </c>
      <c r="J11935" s="34">
        <v>6881.7529999999997</v>
      </c>
      <c r="K11935" s="35" t="str">
        <f t="shared" si="1100"/>
        <v>Kampina &amp; Oisterwijkse Vennen_H4010A</v>
      </c>
      <c r="L11935" s="36">
        <f>VLOOKUP(D11935,DATA!A:F,5,FALSE)</f>
        <v>1.3726988247862192E-2</v>
      </c>
      <c r="M11935" s="37">
        <f>VLOOKUP(D11935,DATA!A:F,6,FALSE)</f>
        <v>1285.5</v>
      </c>
      <c r="N11935" s="36">
        <f t="shared" si="1101"/>
        <v>54.677481092317606</v>
      </c>
      <c r="O11935" s="36">
        <f t="shared" si="1102"/>
        <v>54.682807136410084</v>
      </c>
      <c r="P11935" s="36">
        <f t="shared" si="1103"/>
        <v>5.3260440924773889E-3</v>
      </c>
      <c r="Q11935" s="36">
        <f t="shared" si="1104"/>
        <v>0.3665251991153855</v>
      </c>
    </row>
    <row r="11936" spans="1:17" x14ac:dyDescent="0.3">
      <c r="A11936" s="29">
        <v>2881415</v>
      </c>
      <c r="B11936" s="1">
        <v>133</v>
      </c>
      <c r="C11936" s="1" t="s">
        <v>17</v>
      </c>
      <c r="D11936" s="1" t="s">
        <v>89</v>
      </c>
      <c r="E11936" s="1" t="s">
        <v>54</v>
      </c>
      <c r="F11936" s="47">
        <v>714</v>
      </c>
      <c r="G11936" s="34">
        <v>1299.17</v>
      </c>
      <c r="H11936" s="1" t="s">
        <v>218</v>
      </c>
      <c r="I11936" s="34">
        <v>1.56571E-2</v>
      </c>
      <c r="J11936" s="34">
        <v>1014.4622000000001</v>
      </c>
      <c r="K11936" s="35" t="str">
        <f t="shared" si="1100"/>
        <v>Kampina &amp; Oisterwijkse Vennen_L4030</v>
      </c>
      <c r="L11936" s="36">
        <f>VLOOKUP(D11936,DATA!A:F,5,FALSE)</f>
        <v>1.0986712608830001E-2</v>
      </c>
      <c r="M11936" s="37">
        <f>VLOOKUP(D11936,DATA!A:F,6,FALSE)</f>
        <v>982</v>
      </c>
      <c r="N11936" s="36">
        <f t="shared" si="1101"/>
        <v>97.024800825137362</v>
      </c>
      <c r="O11936" s="36">
        <f t="shared" si="1102"/>
        <v>97.025297352016722</v>
      </c>
      <c r="P11936" s="36">
        <f t="shared" si="1103"/>
        <v>4.9652687935974882E-4</v>
      </c>
      <c r="Q11936" s="36">
        <f t="shared" si="1104"/>
        <v>5.0370775039442536E-3</v>
      </c>
    </row>
    <row r="11937" spans="1:17" x14ac:dyDescent="0.3">
      <c r="A11937" s="29">
        <v>2881416</v>
      </c>
      <c r="B11937" s="1">
        <v>133</v>
      </c>
      <c r="C11937" s="1" t="s">
        <v>17</v>
      </c>
      <c r="D11937" s="1" t="s">
        <v>41</v>
      </c>
      <c r="E11937" s="1" t="s">
        <v>42</v>
      </c>
      <c r="F11937" s="47">
        <v>1071</v>
      </c>
      <c r="G11937" s="34">
        <v>1812.6</v>
      </c>
      <c r="H11937" s="1" t="s">
        <v>218</v>
      </c>
      <c r="I11937" s="34">
        <v>2.4615000000000001E-2</v>
      </c>
      <c r="J11937" s="34">
        <v>1257.1503</v>
      </c>
      <c r="K11937" s="35" t="str">
        <f t="shared" si="1100"/>
        <v>Kampina &amp; Oisterwijkse Vennen_H4010A</v>
      </c>
      <c r="L11937" s="36">
        <f>VLOOKUP(D11937,DATA!A:F,5,FALSE)</f>
        <v>1.3726988247862192E-2</v>
      </c>
      <c r="M11937" s="37">
        <f>VLOOKUP(D11937,DATA!A:F,6,FALSE)</f>
        <v>1285.5</v>
      </c>
      <c r="N11937" s="36">
        <f t="shared" si="1101"/>
        <v>99.927996864345943</v>
      </c>
      <c r="O11937" s="36">
        <f t="shared" si="1102"/>
        <v>99.928021171853516</v>
      </c>
      <c r="P11937" s="36">
        <f t="shared" si="1103"/>
        <v>2.4307507572984832E-5</v>
      </c>
      <c r="Q11937" s="36">
        <f t="shared" si="1104"/>
        <v>3.0558190437630152E-4</v>
      </c>
    </row>
    <row r="11938" spans="1:17" x14ac:dyDescent="0.3">
      <c r="A11938" s="29">
        <v>2881416</v>
      </c>
      <c r="B11938" s="1">
        <v>133</v>
      </c>
      <c r="C11938" s="1" t="s">
        <v>17</v>
      </c>
      <c r="D11938" s="1" t="s">
        <v>53</v>
      </c>
      <c r="E11938" s="1" t="s">
        <v>54</v>
      </c>
      <c r="F11938" s="47">
        <v>714</v>
      </c>
      <c r="G11938" s="34">
        <v>1812.6</v>
      </c>
      <c r="H11938" s="1" t="s">
        <v>218</v>
      </c>
      <c r="I11938" s="34">
        <v>2.4615000000000001E-2</v>
      </c>
      <c r="J11938" s="34">
        <v>28.528176999999999</v>
      </c>
      <c r="K11938" s="35" t="str">
        <f t="shared" si="1100"/>
        <v>Kampina &amp; Oisterwijkse Vennen_H4030</v>
      </c>
      <c r="L11938" s="36">
        <f>VLOOKUP(D11938,DATA!A:F,5,FALSE)</f>
        <v>1.0986712608830001E-2</v>
      </c>
      <c r="M11938" s="37">
        <f>VLOOKUP(D11938,DATA!A:F,6,FALSE)</f>
        <v>982</v>
      </c>
      <c r="N11938" s="36">
        <f t="shared" si="1101"/>
        <v>99.989116442864628</v>
      </c>
      <c r="O11938" s="36">
        <f t="shared" si="1102"/>
        <v>99.989119385473145</v>
      </c>
      <c r="P11938" s="36">
        <f t="shared" si="1103"/>
        <v>2.9426085177419736E-6</v>
      </c>
      <c r="Q11938" s="36">
        <f t="shared" si="1104"/>
        <v>8.3947256635850657E-7</v>
      </c>
    </row>
    <row r="11939" spans="1:17" x14ac:dyDescent="0.3">
      <c r="A11939" s="29">
        <v>2881416</v>
      </c>
      <c r="B11939" s="1">
        <v>133</v>
      </c>
      <c r="C11939" s="1" t="s">
        <v>17</v>
      </c>
      <c r="D11939" s="1" t="s">
        <v>31</v>
      </c>
      <c r="E11939" s="1" t="s">
        <v>32</v>
      </c>
      <c r="F11939" s="47">
        <v>1786</v>
      </c>
      <c r="G11939" s="34">
        <v>1812.6</v>
      </c>
      <c r="H11939" s="1" t="s">
        <v>218</v>
      </c>
      <c r="I11939" s="34">
        <v>2.4615000000000001E-2</v>
      </c>
      <c r="J11939" s="34">
        <v>324.99257999999998</v>
      </c>
      <c r="K11939" s="35" t="str">
        <f t="shared" si="1100"/>
        <v>Kampina &amp; Oisterwijkse Vennen_Lg03</v>
      </c>
      <c r="L11939" s="36">
        <f>VLOOKUP(D11939,DATA!A:F,5,FALSE)</f>
        <v>6.9280917156857415E-3</v>
      </c>
      <c r="M11939" s="37">
        <f>VLOOKUP(D11939,DATA!A:F,6,FALSE)</f>
        <v>2211</v>
      </c>
      <c r="N11939" s="36">
        <f t="shared" si="1101"/>
        <v>5.951587198090146</v>
      </c>
      <c r="O11939" s="36">
        <f t="shared" si="1102"/>
        <v>5.9525418177265106</v>
      </c>
      <c r="P11939" s="36">
        <f t="shared" si="1103"/>
        <v>9.5461963636456204E-4</v>
      </c>
      <c r="Q11939" s="36">
        <f t="shared" si="1104"/>
        <v>3.1024429854078083E-3</v>
      </c>
    </row>
    <row r="11940" spans="1:17" x14ac:dyDescent="0.3">
      <c r="A11940" s="30">
        <v>2882914</v>
      </c>
      <c r="B11940" s="14">
        <v>133</v>
      </c>
      <c r="C11940" s="14" t="s">
        <v>17</v>
      </c>
      <c r="D11940" s="14" t="s">
        <v>55</v>
      </c>
      <c r="E11940" s="14" t="s">
        <v>56</v>
      </c>
      <c r="F11940" s="48">
        <v>500</v>
      </c>
      <c r="G11940" s="38">
        <v>1605.74</v>
      </c>
      <c r="H11940" s="14" t="s">
        <v>218</v>
      </c>
      <c r="I11940" s="38">
        <v>1.16335E-2</v>
      </c>
      <c r="J11940" s="38">
        <v>1760.1552999999999</v>
      </c>
      <c r="K11940" s="39" t="str">
        <f t="shared" si="1100"/>
        <v>Kampina &amp; Oisterwijkse Vennen_H3130</v>
      </c>
      <c r="L11940" s="40">
        <f>VLOOKUP(D11940,DATA!A:F,5,FALSE)</f>
        <v>0</v>
      </c>
      <c r="M11940" s="41">
        <f>VLOOKUP(D11940,DATA!A:F,6,FALSE)</f>
        <v>3.5</v>
      </c>
      <c r="N11940" s="40">
        <f t="shared" si="1101"/>
        <v>50</v>
      </c>
      <c r="O11940" s="40">
        <f t="shared" si="1102"/>
        <v>50</v>
      </c>
      <c r="P11940" s="40">
        <f t="shared" ref="P11940:P11941" si="1105">J11940/10000*I11940</f>
        <v>2.047676668255E-3</v>
      </c>
      <c r="Q11940" s="40">
        <f t="shared" ref="Q11940:Q11941" si="1106">IF(AND(H11940&lt;&gt;"below",I11940&gt;=0.005),M11940*P11940,0)</f>
        <v>7.1668683388924998E-3</v>
      </c>
    </row>
    <row r="11941" spans="1:17" x14ac:dyDescent="0.3">
      <c r="A11941" s="30">
        <v>2882918</v>
      </c>
      <c r="B11941" s="14">
        <v>133</v>
      </c>
      <c r="C11941" s="14" t="s">
        <v>17</v>
      </c>
      <c r="D11941" s="14" t="s">
        <v>88</v>
      </c>
      <c r="E11941" s="14" t="s">
        <v>56</v>
      </c>
      <c r="F11941" s="48">
        <v>500</v>
      </c>
      <c r="G11941" s="38">
        <v>1571.15</v>
      </c>
      <c r="H11941" s="14" t="s">
        <v>218</v>
      </c>
      <c r="I11941" s="38">
        <v>1.26357E-2</v>
      </c>
      <c r="J11941" s="38">
        <v>277.87110000000001</v>
      </c>
      <c r="K11941" s="39" t="str">
        <f t="shared" si="1100"/>
        <v>Kampina &amp; Oisterwijkse Vennen_ZGH3130</v>
      </c>
      <c r="L11941" s="40">
        <f>VLOOKUP(D11941,DATA!A:F,5,FALSE)</f>
        <v>0</v>
      </c>
      <c r="M11941" s="41">
        <f>VLOOKUP(D11941,DATA!A:F,6,FALSE)</f>
        <v>3.5</v>
      </c>
      <c r="N11941" s="40">
        <f t="shared" si="1101"/>
        <v>50</v>
      </c>
      <c r="O11941" s="40">
        <f t="shared" si="1102"/>
        <v>50</v>
      </c>
      <c r="P11941" s="40">
        <f t="shared" si="1105"/>
        <v>3.5110958582699998E-4</v>
      </c>
      <c r="Q11941" s="40">
        <f t="shared" si="1106"/>
        <v>1.2288835503945E-3</v>
      </c>
    </row>
    <row r="11942" spans="1:17" x14ac:dyDescent="0.3">
      <c r="A11942" s="29">
        <v>2882921</v>
      </c>
      <c r="B11942" s="1">
        <v>133</v>
      </c>
      <c r="C11942" s="1" t="s">
        <v>17</v>
      </c>
      <c r="D11942" s="1" t="s">
        <v>57</v>
      </c>
      <c r="E11942" s="1" t="s">
        <v>58</v>
      </c>
      <c r="F11942" s="47">
        <v>714</v>
      </c>
      <c r="G11942" s="34">
        <v>1911.15</v>
      </c>
      <c r="H11942" s="1" t="s">
        <v>218</v>
      </c>
      <c r="I11942" s="34">
        <v>1.7295000000000001E-2</v>
      </c>
      <c r="J11942" s="34">
        <v>3514.6129999999998</v>
      </c>
      <c r="K11942" s="35" t="str">
        <f t="shared" si="1100"/>
        <v>Kampina &amp; Oisterwijkse Vennen_H3160</v>
      </c>
      <c r="L11942" s="36">
        <f>VLOOKUP(D11942,DATA!A:F,5,FALSE)</f>
        <v>1.0986712608830001E-2</v>
      </c>
      <c r="M11942" s="37">
        <f>VLOOKUP(D11942,DATA!A:F,6,FALSE)</f>
        <v>982</v>
      </c>
      <c r="N11942" s="36">
        <f t="shared" si="1101"/>
        <v>99.996313842519754</v>
      </c>
      <c r="O11942" s="36">
        <f t="shared" si="1102"/>
        <v>99.996314542853341</v>
      </c>
      <c r="P11942" s="36">
        <f t="shared" si="1103"/>
        <v>7.0033358667842549E-7</v>
      </c>
      <c r="Q11942" s="36">
        <f t="shared" si="1104"/>
        <v>2.4614015280766207E-5</v>
      </c>
    </row>
    <row r="11943" spans="1:17" x14ac:dyDescent="0.3">
      <c r="A11943" s="29">
        <v>2882924</v>
      </c>
      <c r="B11943" s="1">
        <v>133</v>
      </c>
      <c r="C11943" s="1" t="s">
        <v>17</v>
      </c>
      <c r="D11943" s="1" t="s">
        <v>28</v>
      </c>
      <c r="E11943" s="1" t="s">
        <v>29</v>
      </c>
      <c r="F11943" s="47">
        <v>1786</v>
      </c>
      <c r="G11943" s="34">
        <v>1826.7</v>
      </c>
      <c r="H11943" s="1" t="s">
        <v>218</v>
      </c>
      <c r="I11943" s="34">
        <v>1.7349E-2</v>
      </c>
      <c r="J11943" s="34">
        <v>9999.9989999999998</v>
      </c>
      <c r="K11943" s="35" t="str">
        <f t="shared" si="1100"/>
        <v>Kampina &amp; Oisterwijkse Vennen_H91D0</v>
      </c>
      <c r="L11943" s="36">
        <f>VLOOKUP(D11943,DATA!A:F,5,FALSE)</f>
        <v>6.9280917156857415E-3</v>
      </c>
      <c r="M11943" s="37">
        <f>VLOOKUP(D11943,DATA!A:F,6,FALSE)</f>
        <v>2211</v>
      </c>
      <c r="N11943" s="36">
        <f t="shared" si="1101"/>
        <v>6.5224840333636678</v>
      </c>
      <c r="O11943" s="36">
        <f t="shared" si="1102"/>
        <v>6.5232169101378421</v>
      </c>
      <c r="P11943" s="36">
        <f t="shared" si="1103"/>
        <v>7.3287677417432917E-4</v>
      </c>
      <c r="Q11943" s="36">
        <f t="shared" si="1104"/>
        <v>7.3287670088665172E-2</v>
      </c>
    </row>
    <row r="11944" spans="1:17" x14ac:dyDescent="0.3">
      <c r="A11944" s="29">
        <v>2882925</v>
      </c>
      <c r="B11944" s="1">
        <v>133</v>
      </c>
      <c r="C11944" s="1" t="s">
        <v>17</v>
      </c>
      <c r="D11944" s="1" t="s">
        <v>28</v>
      </c>
      <c r="E11944" s="1" t="s">
        <v>29</v>
      </c>
      <c r="F11944" s="47">
        <v>1786</v>
      </c>
      <c r="G11944" s="34">
        <v>1956.84</v>
      </c>
      <c r="H11944" s="1" t="s">
        <v>218</v>
      </c>
      <c r="I11944" s="34">
        <v>1.9996E-2</v>
      </c>
      <c r="J11944" s="34">
        <v>71.258939999999996</v>
      </c>
      <c r="K11944" s="35" t="str">
        <f t="shared" si="1100"/>
        <v>Kampina &amp; Oisterwijkse Vennen_H91D0</v>
      </c>
      <c r="L11944" s="36">
        <f>VLOOKUP(D11944,DATA!A:F,5,FALSE)</f>
        <v>6.9280917156857415E-3</v>
      </c>
      <c r="M11944" s="37">
        <f>VLOOKUP(D11944,DATA!A:F,6,FALSE)</f>
        <v>2211</v>
      </c>
      <c r="N11944" s="36">
        <f t="shared" si="1101"/>
        <v>14.66846924998716</v>
      </c>
      <c r="O11944" s="36">
        <f t="shared" si="1102"/>
        <v>14.670203342825054</v>
      </c>
      <c r="P11944" s="36">
        <f t="shared" si="1103"/>
        <v>1.7340928378946074E-3</v>
      </c>
      <c r="Q11944" s="36">
        <f t="shared" si="1104"/>
        <v>1.2356961748996155E-3</v>
      </c>
    </row>
    <row r="11945" spans="1:17" x14ac:dyDescent="0.3">
      <c r="A11945" s="29">
        <v>2882925</v>
      </c>
      <c r="B11945" s="1">
        <v>133</v>
      </c>
      <c r="C11945" s="1" t="s">
        <v>17</v>
      </c>
      <c r="D11945" s="1" t="s">
        <v>25</v>
      </c>
      <c r="E11945" s="1" t="s">
        <v>23</v>
      </c>
      <c r="F11945" s="47">
        <v>1857</v>
      </c>
      <c r="G11945" s="34">
        <v>1956.84</v>
      </c>
      <c r="H11945" s="1" t="s">
        <v>218</v>
      </c>
      <c r="I11945" s="34">
        <v>1.9996E-2</v>
      </c>
      <c r="J11945" s="34">
        <v>2063.9425999999999</v>
      </c>
      <c r="K11945" s="35" t="str">
        <f t="shared" si="1100"/>
        <v>Kampina &amp; Oisterwijkse Vennen_ZGH91E0C</v>
      </c>
      <c r="L11945" s="36">
        <f>VLOOKUP(D11945,DATA!A:F,5,FALSE)</f>
        <v>6.9280917156857415E-3</v>
      </c>
      <c r="M11945" s="37">
        <f>VLOOKUP(D11945,DATA!A:F,6,FALSE)</f>
        <v>2282</v>
      </c>
      <c r="N11945" s="36">
        <f t="shared" si="1101"/>
        <v>9.5113526154479047</v>
      </c>
      <c r="O11945" s="36">
        <f t="shared" si="1102"/>
        <v>9.51254500316956</v>
      </c>
      <c r="P11945" s="36">
        <f t="shared" si="1103"/>
        <v>1.192387721655308E-3</v>
      </c>
      <c r="Q11945" s="36">
        <f t="shared" si="1104"/>
        <v>2.4610198144413325E-2</v>
      </c>
    </row>
    <row r="11946" spans="1:17" x14ac:dyDescent="0.3">
      <c r="A11946" s="30">
        <v>2882926</v>
      </c>
      <c r="B11946" s="14">
        <v>133</v>
      </c>
      <c r="C11946" s="14" t="s">
        <v>17</v>
      </c>
      <c r="D11946" s="14" t="s">
        <v>55</v>
      </c>
      <c r="E11946" s="14" t="s">
        <v>56</v>
      </c>
      <c r="F11946" s="48">
        <v>500</v>
      </c>
      <c r="G11946" s="38">
        <v>1394.84</v>
      </c>
      <c r="H11946" s="14" t="s">
        <v>218</v>
      </c>
      <c r="I11946" s="38">
        <v>1.2177800000000001E-2</v>
      </c>
      <c r="J11946" s="38">
        <v>1338.2331999999999</v>
      </c>
      <c r="K11946" s="39" t="str">
        <f t="shared" si="1100"/>
        <v>Kampina &amp; Oisterwijkse Vennen_H3130</v>
      </c>
      <c r="L11946" s="40">
        <f>VLOOKUP(D11946,DATA!A:F,5,FALSE)</f>
        <v>0</v>
      </c>
      <c r="M11946" s="41">
        <f>VLOOKUP(D11946,DATA!A:F,6,FALSE)</f>
        <v>3.5</v>
      </c>
      <c r="N11946" s="40">
        <f t="shared" si="1101"/>
        <v>50</v>
      </c>
      <c r="O11946" s="40">
        <f t="shared" si="1102"/>
        <v>50</v>
      </c>
      <c r="P11946" s="40">
        <f>J11946/10000*I11946</f>
        <v>1.629673626296E-3</v>
      </c>
      <c r="Q11946" s="40">
        <f>IF(AND(H11946&lt;&gt;"below",I11946&gt;=0.005),M11946*P11946,0)</f>
        <v>5.7038576920360002E-3</v>
      </c>
    </row>
    <row r="11947" spans="1:17" x14ac:dyDescent="0.3">
      <c r="A11947" s="29">
        <v>2882928</v>
      </c>
      <c r="B11947" s="1">
        <v>133</v>
      </c>
      <c r="C11947" s="1" t="s">
        <v>17</v>
      </c>
      <c r="D11947" s="1" t="s">
        <v>53</v>
      </c>
      <c r="E11947" s="1" t="s">
        <v>54</v>
      </c>
      <c r="F11947" s="47">
        <v>714</v>
      </c>
      <c r="G11947" s="34">
        <v>1089.22</v>
      </c>
      <c r="H11947" s="1" t="s">
        <v>218</v>
      </c>
      <c r="I11947" s="34">
        <v>1.0012699999999999E-2</v>
      </c>
      <c r="J11947" s="34">
        <v>5397.4570000000003</v>
      </c>
      <c r="K11947" s="35" t="str">
        <f t="shared" si="1100"/>
        <v>Kampina &amp; Oisterwijkse Vennen_H4030</v>
      </c>
      <c r="L11947" s="36">
        <f>VLOOKUP(D11947,DATA!A:F,5,FALSE)</f>
        <v>1.0986712608830001E-2</v>
      </c>
      <c r="M11947" s="37">
        <f>VLOOKUP(D11947,DATA!A:F,6,FALSE)</f>
        <v>982</v>
      </c>
      <c r="N11947" s="36">
        <f t="shared" si="1101"/>
        <v>76.458716660307488</v>
      </c>
      <c r="O11947" s="36">
        <f t="shared" si="1102"/>
        <v>76.46069665244697</v>
      </c>
      <c r="P11947" s="36">
        <f t="shared" si="1103"/>
        <v>1.9799921394820785E-3</v>
      </c>
      <c r="Q11947" s="36">
        <f t="shared" si="1104"/>
        <v>0.10686922433192521</v>
      </c>
    </row>
    <row r="11948" spans="1:17" x14ac:dyDescent="0.3">
      <c r="A11948" s="29">
        <v>2882928</v>
      </c>
      <c r="B11948" s="1">
        <v>133</v>
      </c>
      <c r="C11948" s="1" t="s">
        <v>17</v>
      </c>
      <c r="D11948" s="1" t="s">
        <v>51</v>
      </c>
      <c r="E11948" s="1" t="s">
        <v>52</v>
      </c>
      <c r="F11948" s="47">
        <v>1000</v>
      </c>
      <c r="G11948" s="34">
        <v>1089.22</v>
      </c>
      <c r="H11948" s="1" t="s">
        <v>218</v>
      </c>
      <c r="I11948" s="34">
        <v>1.0012699999999999E-2</v>
      </c>
      <c r="J11948" s="34">
        <v>791.27290000000005</v>
      </c>
      <c r="K11948" s="35" t="str">
        <f t="shared" si="1100"/>
        <v>Kampina &amp; Oisterwijkse Vennen_Lg09</v>
      </c>
      <c r="L11948" s="36">
        <f>VLOOKUP(D11948,DATA!A:F,5,FALSE)</f>
        <v>8.4126827976184013E-3</v>
      </c>
      <c r="M11948" s="37">
        <f>VLOOKUP(D11948,DATA!A:F,6,FALSE)</f>
        <v>1350</v>
      </c>
      <c r="N11948" s="36">
        <f t="shared" si="1101"/>
        <v>10.030327210073983</v>
      </c>
      <c r="O11948" s="36">
        <f t="shared" si="1102"/>
        <v>10.031087381571375</v>
      </c>
      <c r="P11948" s="36">
        <f t="shared" si="1103"/>
        <v>7.6017149739193712E-4</v>
      </c>
      <c r="Q11948" s="36">
        <f t="shared" si="1104"/>
        <v>6.015031052386606E-3</v>
      </c>
    </row>
    <row r="11949" spans="1:17" x14ac:dyDescent="0.3">
      <c r="A11949" s="29">
        <v>2882928</v>
      </c>
      <c r="B11949" s="1">
        <v>133</v>
      </c>
      <c r="C11949" s="1" t="s">
        <v>17</v>
      </c>
      <c r="D11949" s="1" t="s">
        <v>89</v>
      </c>
      <c r="E11949" s="1" t="s">
        <v>54</v>
      </c>
      <c r="F11949" s="47">
        <v>714</v>
      </c>
      <c r="G11949" s="34">
        <v>1089.22</v>
      </c>
      <c r="H11949" s="1" t="s">
        <v>218</v>
      </c>
      <c r="I11949" s="34">
        <v>1.0012699999999999E-2</v>
      </c>
      <c r="J11949" s="34">
        <v>886.4905</v>
      </c>
      <c r="K11949" s="35" t="str">
        <f t="shared" si="1100"/>
        <v>Kampina &amp; Oisterwijkse Vennen_L4030</v>
      </c>
      <c r="L11949" s="36">
        <f>VLOOKUP(D11949,DATA!A:F,5,FALSE)</f>
        <v>1.0986712608830001E-2</v>
      </c>
      <c r="M11949" s="37">
        <f>VLOOKUP(D11949,DATA!A:F,6,FALSE)</f>
        <v>982</v>
      </c>
      <c r="N11949" s="36">
        <f t="shared" si="1101"/>
        <v>76.458716660307488</v>
      </c>
      <c r="O11949" s="36">
        <f t="shared" si="1102"/>
        <v>76.46069665244697</v>
      </c>
      <c r="P11949" s="36">
        <f t="shared" si="1103"/>
        <v>1.9799921394820785E-3</v>
      </c>
      <c r="Q11949" s="36">
        <f t="shared" si="1104"/>
        <v>1.7552442217255375E-2</v>
      </c>
    </row>
    <row r="11950" spans="1:17" x14ac:dyDescent="0.3">
      <c r="A11950" s="29">
        <v>2882929</v>
      </c>
      <c r="B11950" s="1">
        <v>133</v>
      </c>
      <c r="C11950" s="1" t="s">
        <v>17</v>
      </c>
      <c r="D11950" s="1" t="s">
        <v>53</v>
      </c>
      <c r="E11950" s="1" t="s">
        <v>54</v>
      </c>
      <c r="F11950" s="47">
        <v>714</v>
      </c>
      <c r="G11950" s="34">
        <v>1066.21</v>
      </c>
      <c r="H11950" s="1" t="s">
        <v>218</v>
      </c>
      <c r="I11950" s="34">
        <v>1.0089000000000001E-2</v>
      </c>
      <c r="J11950" s="34">
        <v>9979.6569999999992</v>
      </c>
      <c r="K11950" s="35" t="str">
        <f t="shared" si="1100"/>
        <v>Kampina &amp; Oisterwijkse Vennen_H4030</v>
      </c>
      <c r="L11950" s="36">
        <f>VLOOKUP(D11950,DATA!A:F,5,FALSE)</f>
        <v>1.0986712608830001E-2</v>
      </c>
      <c r="M11950" s="37">
        <f>VLOOKUP(D11950,DATA!A:F,6,FALSE)</f>
        <v>982</v>
      </c>
      <c r="N11950" s="36">
        <f t="shared" si="1101"/>
        <v>71.609863996771381</v>
      </c>
      <c r="O11950" s="36">
        <f t="shared" si="1102"/>
        <v>71.612117435765299</v>
      </c>
      <c r="P11950" s="36">
        <f t="shared" si="1103"/>
        <v>2.2534389939181665E-3</v>
      </c>
      <c r="Q11950" s="36">
        <f t="shared" si="1104"/>
        <v>0.22488548229728386</v>
      </c>
    </row>
    <row r="11951" spans="1:17" x14ac:dyDescent="0.3">
      <c r="A11951" s="29">
        <v>2882929</v>
      </c>
      <c r="B11951" s="1">
        <v>133</v>
      </c>
      <c r="C11951" s="1" t="s">
        <v>17</v>
      </c>
      <c r="D11951" s="1" t="s">
        <v>89</v>
      </c>
      <c r="E11951" s="1" t="s">
        <v>54</v>
      </c>
      <c r="F11951" s="47">
        <v>714</v>
      </c>
      <c r="G11951" s="34">
        <v>1066.21</v>
      </c>
      <c r="H11951" s="1" t="s">
        <v>218</v>
      </c>
      <c r="I11951" s="34">
        <v>1.0089000000000001E-2</v>
      </c>
      <c r="J11951" s="34">
        <v>20.342897000000001</v>
      </c>
      <c r="K11951" s="35" t="str">
        <f t="shared" si="1100"/>
        <v>Kampina &amp; Oisterwijkse Vennen_L4030</v>
      </c>
      <c r="L11951" s="36">
        <f>VLOOKUP(D11951,DATA!A:F,5,FALSE)</f>
        <v>1.0986712608830001E-2</v>
      </c>
      <c r="M11951" s="37">
        <f>VLOOKUP(D11951,DATA!A:F,6,FALSE)</f>
        <v>982</v>
      </c>
      <c r="N11951" s="36">
        <f t="shared" si="1101"/>
        <v>71.609863996771381</v>
      </c>
      <c r="O11951" s="36">
        <f t="shared" si="1102"/>
        <v>71.612117435765299</v>
      </c>
      <c r="P11951" s="36">
        <f t="shared" si="1103"/>
        <v>2.2534389939181665E-3</v>
      </c>
      <c r="Q11951" s="36">
        <f t="shared" si="1104"/>
        <v>4.5841477349060889E-4</v>
      </c>
    </row>
    <row r="11952" spans="1:17" x14ac:dyDescent="0.3">
      <c r="A11952" s="29">
        <v>2882930</v>
      </c>
      <c r="B11952" s="1">
        <v>133</v>
      </c>
      <c r="C11952" s="1" t="s">
        <v>17</v>
      </c>
      <c r="D11952" s="1" t="s">
        <v>53</v>
      </c>
      <c r="E11952" s="1" t="s">
        <v>54</v>
      </c>
      <c r="F11952" s="47">
        <v>714</v>
      </c>
      <c r="G11952" s="34">
        <v>1121.19</v>
      </c>
      <c r="H11952" s="1" t="s">
        <v>218</v>
      </c>
      <c r="I11952" s="34">
        <v>1.08022E-2</v>
      </c>
      <c r="J11952" s="34">
        <v>9679.7080000000005</v>
      </c>
      <c r="K11952" s="35" t="str">
        <f t="shared" si="1100"/>
        <v>Kampina &amp; Oisterwijkse Vennen_H4030</v>
      </c>
      <c r="L11952" s="36">
        <f>VLOOKUP(D11952,DATA!A:F,5,FALSE)</f>
        <v>1.0986712608830001E-2</v>
      </c>
      <c r="M11952" s="37">
        <f>VLOOKUP(D11952,DATA!A:F,6,FALSE)</f>
        <v>982</v>
      </c>
      <c r="N11952" s="36">
        <f t="shared" si="1101"/>
        <v>82.189516722410161</v>
      </c>
      <c r="O11952" s="36">
        <f t="shared" si="1102"/>
        <v>82.191253945198028</v>
      </c>
      <c r="P11952" s="36">
        <f t="shared" si="1103"/>
        <v>1.737222787866699E-3</v>
      </c>
      <c r="Q11952" s="36">
        <f t="shared" si="1104"/>
        <v>0.16815809317495592</v>
      </c>
    </row>
    <row r="11953" spans="1:17" x14ac:dyDescent="0.3">
      <c r="A11953" s="29">
        <v>2882930</v>
      </c>
      <c r="B11953" s="1">
        <v>133</v>
      </c>
      <c r="C11953" s="1" t="s">
        <v>17</v>
      </c>
      <c r="D11953" s="1" t="s">
        <v>90</v>
      </c>
      <c r="E11953" s="1" t="s">
        <v>91</v>
      </c>
      <c r="F11953" s="47">
        <v>1071</v>
      </c>
      <c r="G11953" s="34">
        <v>1121.19</v>
      </c>
      <c r="H11953" s="1" t="s">
        <v>218</v>
      </c>
      <c r="I11953" s="34">
        <v>1.08022E-2</v>
      </c>
      <c r="J11953" s="34">
        <v>114.53319</v>
      </c>
      <c r="K11953" s="35" t="str">
        <f t="shared" si="1100"/>
        <v>Kampina &amp; Oisterwijkse Vennen_Lg04</v>
      </c>
      <c r="L11953" s="36">
        <f>VLOOKUP(D11953,DATA!A:F,5,FALSE)</f>
        <v>1.3726988247862192E-2</v>
      </c>
      <c r="M11953" s="37">
        <f>VLOOKUP(D11953,DATA!A:F,6,FALSE)</f>
        <v>1285.5</v>
      </c>
      <c r="N11953" s="36">
        <f t="shared" si="1101"/>
        <v>9.4877694836798021</v>
      </c>
      <c r="O11953" s="36">
        <f t="shared" si="1102"/>
        <v>9.4890429426493039</v>
      </c>
      <c r="P11953" s="36">
        <f t="shared" si="1103"/>
        <v>1.2734589695018173E-3</v>
      </c>
      <c r="Q11953" s="36">
        <f t="shared" si="1104"/>
        <v>1.4585331811115584E-3</v>
      </c>
    </row>
    <row r="11954" spans="1:17" x14ac:dyDescent="0.3">
      <c r="A11954" s="29">
        <v>2882930</v>
      </c>
      <c r="B11954" s="1">
        <v>133</v>
      </c>
      <c r="C11954" s="1" t="s">
        <v>17</v>
      </c>
      <c r="D11954" s="1" t="s">
        <v>89</v>
      </c>
      <c r="E11954" s="1" t="s">
        <v>54</v>
      </c>
      <c r="F11954" s="47">
        <v>714</v>
      </c>
      <c r="G11954" s="34">
        <v>1121.19</v>
      </c>
      <c r="H11954" s="1" t="s">
        <v>218</v>
      </c>
      <c r="I11954" s="34">
        <v>1.08022E-2</v>
      </c>
      <c r="J11954" s="34">
        <v>205.75854000000001</v>
      </c>
      <c r="K11954" s="35" t="str">
        <f t="shared" si="1100"/>
        <v>Kampina &amp; Oisterwijkse Vennen_L4030</v>
      </c>
      <c r="L11954" s="36">
        <f>VLOOKUP(D11954,DATA!A:F,5,FALSE)</f>
        <v>1.0986712608830001E-2</v>
      </c>
      <c r="M11954" s="37">
        <f>VLOOKUP(D11954,DATA!A:F,6,FALSE)</f>
        <v>982</v>
      </c>
      <c r="N11954" s="36">
        <f t="shared" si="1101"/>
        <v>82.189516722410161</v>
      </c>
      <c r="O11954" s="36">
        <f t="shared" si="1102"/>
        <v>82.191253945198028</v>
      </c>
      <c r="P11954" s="36">
        <f t="shared" si="1103"/>
        <v>1.737222787866699E-3</v>
      </c>
      <c r="Q11954" s="36">
        <f t="shared" si="1104"/>
        <v>3.5744842448618176E-3</v>
      </c>
    </row>
    <row r="11955" spans="1:17" x14ac:dyDescent="0.3">
      <c r="A11955" s="29">
        <v>2882931</v>
      </c>
      <c r="B11955" s="1">
        <v>133</v>
      </c>
      <c r="C11955" s="1" t="s">
        <v>17</v>
      </c>
      <c r="D11955" s="1" t="s">
        <v>53</v>
      </c>
      <c r="E11955" s="1" t="s">
        <v>54</v>
      </c>
      <c r="F11955" s="47">
        <v>714</v>
      </c>
      <c r="G11955" s="34">
        <v>994.74</v>
      </c>
      <c r="H11955" s="1" t="s">
        <v>218</v>
      </c>
      <c r="I11955" s="34">
        <v>9.5638000000000008E-3</v>
      </c>
      <c r="J11955" s="34">
        <v>4858.6099999999997</v>
      </c>
      <c r="K11955" s="35" t="str">
        <f t="shared" si="1100"/>
        <v>Kampina &amp; Oisterwijkse Vennen_H4030</v>
      </c>
      <c r="L11955" s="36">
        <f>VLOOKUP(D11955,DATA!A:F,5,FALSE)</f>
        <v>1.0986712608830001E-2</v>
      </c>
      <c r="M11955" s="37">
        <f>VLOOKUP(D11955,DATA!A:F,6,FALSE)</f>
        <v>982</v>
      </c>
      <c r="N11955" s="36">
        <f t="shared" si="1101"/>
        <v>53.493566056270573</v>
      </c>
      <c r="O11955" s="36">
        <f t="shared" si="1102"/>
        <v>53.496180090349839</v>
      </c>
      <c r="P11955" s="36">
        <f t="shared" si="1103"/>
        <v>2.6140340792650818E-3</v>
      </c>
      <c r="Q11955" s="36">
        <f t="shared" si="1104"/>
        <v>0.12700572117858119</v>
      </c>
    </row>
    <row r="11956" spans="1:17" x14ac:dyDescent="0.3">
      <c r="A11956" s="29">
        <v>2882931</v>
      </c>
      <c r="B11956" s="1">
        <v>133</v>
      </c>
      <c r="C11956" s="1" t="s">
        <v>17</v>
      </c>
      <c r="D11956" s="1" t="s">
        <v>89</v>
      </c>
      <c r="E11956" s="1" t="s">
        <v>54</v>
      </c>
      <c r="F11956" s="47">
        <v>714</v>
      </c>
      <c r="G11956" s="34">
        <v>994.74</v>
      </c>
      <c r="H11956" s="1" t="s">
        <v>218</v>
      </c>
      <c r="I11956" s="34">
        <v>9.5638000000000008E-3</v>
      </c>
      <c r="J11956" s="34">
        <v>2997.0444000000002</v>
      </c>
      <c r="K11956" s="35" t="str">
        <f t="shared" si="1100"/>
        <v>Kampina &amp; Oisterwijkse Vennen_L4030</v>
      </c>
      <c r="L11956" s="36">
        <f>VLOOKUP(D11956,DATA!A:F,5,FALSE)</f>
        <v>1.0986712608830001E-2</v>
      </c>
      <c r="M11956" s="37">
        <f>VLOOKUP(D11956,DATA!A:F,6,FALSE)</f>
        <v>982</v>
      </c>
      <c r="N11956" s="36">
        <f t="shared" si="1101"/>
        <v>53.493566056270573</v>
      </c>
      <c r="O11956" s="36">
        <f t="shared" si="1102"/>
        <v>53.496180090349839</v>
      </c>
      <c r="P11956" s="36">
        <f t="shared" si="1103"/>
        <v>2.6140340792650818E-3</v>
      </c>
      <c r="Q11956" s="36">
        <f t="shared" si="1104"/>
        <v>7.8343761986705701E-2</v>
      </c>
    </row>
    <row r="11957" spans="1:17" x14ac:dyDescent="0.3">
      <c r="A11957" s="29">
        <v>2882932</v>
      </c>
      <c r="B11957" s="1">
        <v>133</v>
      </c>
      <c r="C11957" s="1" t="s">
        <v>17</v>
      </c>
      <c r="D11957" s="1" t="s">
        <v>53</v>
      </c>
      <c r="E11957" s="1" t="s">
        <v>54</v>
      </c>
      <c r="F11957" s="47">
        <v>714</v>
      </c>
      <c r="G11957" s="34">
        <v>974.46</v>
      </c>
      <c r="H11957" s="1" t="s">
        <v>218</v>
      </c>
      <c r="I11957" s="34">
        <v>9.5677999999999996E-3</v>
      </c>
      <c r="J11957" s="34">
        <v>9998.7999999999993</v>
      </c>
      <c r="K11957" s="35" t="str">
        <f t="shared" si="1100"/>
        <v>Kampina &amp; Oisterwijkse Vennen_H4030</v>
      </c>
      <c r="L11957" s="36">
        <f>VLOOKUP(D11957,DATA!A:F,5,FALSE)</f>
        <v>1.0986712608830001E-2</v>
      </c>
      <c r="M11957" s="37">
        <f>VLOOKUP(D11957,DATA!A:F,6,FALSE)</f>
        <v>982</v>
      </c>
      <c r="N11957" s="36">
        <f t="shared" si="1101"/>
        <v>47.93018820022521</v>
      </c>
      <c r="O11957" s="36">
        <f t="shared" si="1102"/>
        <v>47.932811669242447</v>
      </c>
      <c r="P11957" s="36">
        <f t="shared" si="1103"/>
        <v>2.6234690172373121E-3</v>
      </c>
      <c r="Q11957" s="36">
        <f t="shared" si="1104"/>
        <v>0.26231542009552433</v>
      </c>
    </row>
    <row r="11958" spans="1:17" x14ac:dyDescent="0.3">
      <c r="A11958" s="29">
        <v>2882933</v>
      </c>
      <c r="B11958" s="1">
        <v>133</v>
      </c>
      <c r="C11958" s="1" t="s">
        <v>17</v>
      </c>
      <c r="D11958" s="1" t="s">
        <v>53</v>
      </c>
      <c r="E11958" s="1" t="s">
        <v>54</v>
      </c>
      <c r="F11958" s="47">
        <v>714</v>
      </c>
      <c r="G11958" s="34">
        <v>979.4</v>
      </c>
      <c r="H11958" s="1" t="s">
        <v>218</v>
      </c>
      <c r="I11958" s="34">
        <v>9.8875999999999999E-3</v>
      </c>
      <c r="J11958" s="34">
        <v>7556.4766</v>
      </c>
      <c r="K11958" s="35" t="str">
        <f t="shared" si="1100"/>
        <v>Kampina &amp; Oisterwijkse Vennen_H4030</v>
      </c>
      <c r="L11958" s="36">
        <f>VLOOKUP(D11958,DATA!A:F,5,FALSE)</f>
        <v>1.0986712608830001E-2</v>
      </c>
      <c r="M11958" s="37">
        <f>VLOOKUP(D11958,DATA!A:F,6,FALSE)</f>
        <v>982</v>
      </c>
      <c r="N11958" s="36">
        <f t="shared" si="1101"/>
        <v>49.285912236846492</v>
      </c>
      <c r="O11958" s="36">
        <f t="shared" si="1102"/>
        <v>49.288627490501021</v>
      </c>
      <c r="P11958" s="36">
        <f t="shared" si="1103"/>
        <v>2.7152536545287376E-3</v>
      </c>
      <c r="Q11958" s="36">
        <f t="shared" si="1104"/>
        <v>0.20517750703510887</v>
      </c>
    </row>
    <row r="11959" spans="1:17" x14ac:dyDescent="0.3">
      <c r="A11959" s="29">
        <v>2882933</v>
      </c>
      <c r="B11959" s="1">
        <v>133</v>
      </c>
      <c r="C11959" s="1" t="s">
        <v>17</v>
      </c>
      <c r="D11959" s="1" t="s">
        <v>89</v>
      </c>
      <c r="E11959" s="1" t="s">
        <v>54</v>
      </c>
      <c r="F11959" s="47">
        <v>714</v>
      </c>
      <c r="G11959" s="34">
        <v>979.4</v>
      </c>
      <c r="H11959" s="1" t="s">
        <v>218</v>
      </c>
      <c r="I11959" s="34">
        <v>9.8875999999999999E-3</v>
      </c>
      <c r="J11959" s="34">
        <v>2443.5203000000001</v>
      </c>
      <c r="K11959" s="35" t="str">
        <f t="shared" si="1100"/>
        <v>Kampina &amp; Oisterwijkse Vennen_L4030</v>
      </c>
      <c r="L11959" s="36">
        <f>VLOOKUP(D11959,DATA!A:F,5,FALSE)</f>
        <v>1.0986712608830001E-2</v>
      </c>
      <c r="M11959" s="37">
        <f>VLOOKUP(D11959,DATA!A:F,6,FALSE)</f>
        <v>982</v>
      </c>
      <c r="N11959" s="36">
        <f t="shared" si="1101"/>
        <v>49.285912236846492</v>
      </c>
      <c r="O11959" s="36">
        <f t="shared" si="1102"/>
        <v>49.288627490501021</v>
      </c>
      <c r="P11959" s="36">
        <f t="shared" si="1103"/>
        <v>2.7152536545287376E-3</v>
      </c>
      <c r="Q11959" s="36">
        <f t="shared" si="1104"/>
        <v>6.6347774244901569E-2</v>
      </c>
    </row>
    <row r="11960" spans="1:17" x14ac:dyDescent="0.3">
      <c r="A11960" s="29">
        <v>2882934</v>
      </c>
      <c r="B11960" s="1">
        <v>133</v>
      </c>
      <c r="C11960" s="1" t="s">
        <v>17</v>
      </c>
      <c r="D11960" s="1" t="s">
        <v>57</v>
      </c>
      <c r="E11960" s="1" t="s">
        <v>58</v>
      </c>
      <c r="F11960" s="47">
        <v>714</v>
      </c>
      <c r="G11960" s="34">
        <v>962.44</v>
      </c>
      <c r="H11960" s="1" t="s">
        <v>218</v>
      </c>
      <c r="I11960" s="34">
        <v>9.7167999999999994E-3</v>
      </c>
      <c r="J11960" s="34">
        <v>896.63445999999999</v>
      </c>
      <c r="K11960" s="35" t="str">
        <f t="shared" si="1100"/>
        <v>Kampina &amp; Oisterwijkse Vennen_H3160</v>
      </c>
      <c r="L11960" s="36">
        <f>VLOOKUP(D11960,DATA!A:F,5,FALSE)</f>
        <v>1.0986712608830001E-2</v>
      </c>
      <c r="M11960" s="37">
        <f>VLOOKUP(D11960,DATA!A:F,6,FALSE)</f>
        <v>982</v>
      </c>
      <c r="N11960" s="36">
        <f t="shared" si="1101"/>
        <v>44.648078591155425</v>
      </c>
      <c r="O11960" s="36">
        <f t="shared" si="1102"/>
        <v>44.650716920354853</v>
      </c>
      <c r="P11960" s="36">
        <f t="shared" si="1103"/>
        <v>2.6383291994278579E-3</v>
      </c>
      <c r="Q11960" s="36">
        <f t="shared" si="1104"/>
        <v>2.3656168770312295E-2</v>
      </c>
    </row>
    <row r="11961" spans="1:17" x14ac:dyDescent="0.3">
      <c r="A11961" s="29">
        <v>2882934</v>
      </c>
      <c r="B11961" s="1">
        <v>133</v>
      </c>
      <c r="C11961" s="1" t="s">
        <v>17</v>
      </c>
      <c r="D11961" s="1" t="s">
        <v>53</v>
      </c>
      <c r="E11961" s="1" t="s">
        <v>54</v>
      </c>
      <c r="F11961" s="47">
        <v>714</v>
      </c>
      <c r="G11961" s="34">
        <v>962.44</v>
      </c>
      <c r="H11961" s="1" t="s">
        <v>218</v>
      </c>
      <c r="I11961" s="34">
        <v>9.7167999999999994E-3</v>
      </c>
      <c r="J11961" s="34">
        <v>6030.4926999999998</v>
      </c>
      <c r="K11961" s="35" t="str">
        <f t="shared" si="1100"/>
        <v>Kampina &amp; Oisterwijkse Vennen_H4030</v>
      </c>
      <c r="L11961" s="36">
        <f>VLOOKUP(D11961,DATA!A:F,5,FALSE)</f>
        <v>1.0986712608830001E-2</v>
      </c>
      <c r="M11961" s="37">
        <f>VLOOKUP(D11961,DATA!A:F,6,FALSE)</f>
        <v>982</v>
      </c>
      <c r="N11961" s="36">
        <f t="shared" si="1101"/>
        <v>44.648078591155425</v>
      </c>
      <c r="O11961" s="36">
        <f t="shared" si="1102"/>
        <v>44.650716920354853</v>
      </c>
      <c r="P11961" s="36">
        <f t="shared" si="1103"/>
        <v>2.6383291994278579E-3</v>
      </c>
      <c r="Q11961" s="36">
        <f t="shared" si="1104"/>
        <v>0.15910424977346541</v>
      </c>
    </row>
    <row r="11962" spans="1:17" x14ac:dyDescent="0.3">
      <c r="A11962" s="29">
        <v>2882934</v>
      </c>
      <c r="B11962" s="1">
        <v>133</v>
      </c>
      <c r="C11962" s="1" t="s">
        <v>17</v>
      </c>
      <c r="D11962" s="1" t="s">
        <v>89</v>
      </c>
      <c r="E11962" s="1" t="s">
        <v>54</v>
      </c>
      <c r="F11962" s="47">
        <v>714</v>
      </c>
      <c r="G11962" s="34">
        <v>962.44</v>
      </c>
      <c r="H11962" s="1" t="s">
        <v>218</v>
      </c>
      <c r="I11962" s="34">
        <v>9.7167999999999994E-3</v>
      </c>
      <c r="J11962" s="34">
        <v>399.47140000000002</v>
      </c>
      <c r="K11962" s="35" t="str">
        <f t="shared" si="1100"/>
        <v>Kampina &amp; Oisterwijkse Vennen_L4030</v>
      </c>
      <c r="L11962" s="36">
        <f>VLOOKUP(D11962,DATA!A:F,5,FALSE)</f>
        <v>1.0986712608830001E-2</v>
      </c>
      <c r="M11962" s="37">
        <f>VLOOKUP(D11962,DATA!A:F,6,FALSE)</f>
        <v>982</v>
      </c>
      <c r="N11962" s="36">
        <f t="shared" si="1101"/>
        <v>44.648078591155425</v>
      </c>
      <c r="O11962" s="36">
        <f t="shared" si="1102"/>
        <v>44.650716920354853</v>
      </c>
      <c r="P11962" s="36">
        <f t="shared" si="1103"/>
        <v>2.6383291994278579E-3</v>
      </c>
      <c r="Q11962" s="36">
        <f t="shared" si="1104"/>
        <v>1.0539370589563257E-2</v>
      </c>
    </row>
    <row r="11963" spans="1:17" x14ac:dyDescent="0.3">
      <c r="A11963" s="29">
        <v>2882935</v>
      </c>
      <c r="B11963" s="1">
        <v>133</v>
      </c>
      <c r="C11963" s="1" t="s">
        <v>17</v>
      </c>
      <c r="D11963" s="1" t="s">
        <v>57</v>
      </c>
      <c r="E11963" s="1" t="s">
        <v>58</v>
      </c>
      <c r="F11963" s="47">
        <v>714</v>
      </c>
      <c r="G11963" s="34">
        <v>951.63</v>
      </c>
      <c r="H11963" s="1" t="s">
        <v>218</v>
      </c>
      <c r="I11963" s="34">
        <v>9.6649000000000006E-3</v>
      </c>
      <c r="J11963" s="34">
        <v>1461.4001000000001</v>
      </c>
      <c r="K11963" s="35" t="str">
        <f t="shared" si="1100"/>
        <v>Kampina &amp; Oisterwijkse Vennen_H3160</v>
      </c>
      <c r="L11963" s="36">
        <f>VLOOKUP(D11963,DATA!A:F,5,FALSE)</f>
        <v>1.0986712608830001E-2</v>
      </c>
      <c r="M11963" s="37">
        <f>VLOOKUP(D11963,DATA!A:F,6,FALSE)</f>
        <v>982</v>
      </c>
      <c r="N11963" s="36">
        <f t="shared" si="1101"/>
        <v>41.734878483462957</v>
      </c>
      <c r="O11963" s="36">
        <f t="shared" si="1102"/>
        <v>41.737460605417141</v>
      </c>
      <c r="P11963" s="36">
        <f t="shared" si="1103"/>
        <v>2.5821219541839469E-3</v>
      </c>
      <c r="Q11963" s="36">
        <f t="shared" si="1104"/>
        <v>3.7735132820566154E-2</v>
      </c>
    </row>
    <row r="11964" spans="1:17" x14ac:dyDescent="0.3">
      <c r="A11964" s="29">
        <v>2882935</v>
      </c>
      <c r="B11964" s="1">
        <v>133</v>
      </c>
      <c r="C11964" s="1" t="s">
        <v>17</v>
      </c>
      <c r="D11964" s="1" t="s">
        <v>53</v>
      </c>
      <c r="E11964" s="1" t="s">
        <v>54</v>
      </c>
      <c r="F11964" s="47">
        <v>714</v>
      </c>
      <c r="G11964" s="34">
        <v>951.63</v>
      </c>
      <c r="H11964" s="1" t="s">
        <v>218</v>
      </c>
      <c r="I11964" s="34">
        <v>9.6649000000000006E-3</v>
      </c>
      <c r="J11964" s="34">
        <v>6269.9690000000001</v>
      </c>
      <c r="K11964" s="35" t="str">
        <f t="shared" si="1100"/>
        <v>Kampina &amp; Oisterwijkse Vennen_H4030</v>
      </c>
      <c r="L11964" s="36">
        <f>VLOOKUP(D11964,DATA!A:F,5,FALSE)</f>
        <v>1.0986712608830001E-2</v>
      </c>
      <c r="M11964" s="37">
        <f>VLOOKUP(D11964,DATA!A:F,6,FALSE)</f>
        <v>982</v>
      </c>
      <c r="N11964" s="36">
        <f t="shared" si="1101"/>
        <v>41.734878483462957</v>
      </c>
      <c r="O11964" s="36">
        <f t="shared" si="1102"/>
        <v>41.737460605417141</v>
      </c>
      <c r="P11964" s="36">
        <f t="shared" si="1103"/>
        <v>2.5821219541839469E-3</v>
      </c>
      <c r="Q11964" s="36">
        <f t="shared" si="1104"/>
        <v>0.16189824606952768</v>
      </c>
    </row>
    <row r="11965" spans="1:17" x14ac:dyDescent="0.3">
      <c r="A11965" s="29">
        <v>2882935</v>
      </c>
      <c r="B11965" s="1">
        <v>133</v>
      </c>
      <c r="C11965" s="1" t="s">
        <v>17</v>
      </c>
      <c r="D11965" s="1" t="s">
        <v>89</v>
      </c>
      <c r="E11965" s="1" t="s">
        <v>54</v>
      </c>
      <c r="F11965" s="47">
        <v>714</v>
      </c>
      <c r="G11965" s="34">
        <v>951.63</v>
      </c>
      <c r="H11965" s="1" t="s">
        <v>218</v>
      </c>
      <c r="I11965" s="34">
        <v>9.6649000000000006E-3</v>
      </c>
      <c r="J11965" s="34">
        <v>230.50986</v>
      </c>
      <c r="K11965" s="35" t="str">
        <f t="shared" si="1100"/>
        <v>Kampina &amp; Oisterwijkse Vennen_L4030</v>
      </c>
      <c r="L11965" s="36">
        <f>VLOOKUP(D11965,DATA!A:F,5,FALSE)</f>
        <v>1.0986712608830001E-2</v>
      </c>
      <c r="M11965" s="37">
        <f>VLOOKUP(D11965,DATA!A:F,6,FALSE)</f>
        <v>982</v>
      </c>
      <c r="N11965" s="36">
        <f t="shared" si="1101"/>
        <v>41.734878483462957</v>
      </c>
      <c r="O11965" s="36">
        <f t="shared" si="1102"/>
        <v>41.737460605417141</v>
      </c>
      <c r="P11965" s="36">
        <f t="shared" si="1103"/>
        <v>2.5821219541839469E-3</v>
      </c>
      <c r="Q11965" s="36">
        <f t="shared" si="1104"/>
        <v>5.9520457016186802E-3</v>
      </c>
    </row>
    <row r="11966" spans="1:17" x14ac:dyDescent="0.3">
      <c r="A11966" s="29">
        <v>2882936</v>
      </c>
      <c r="B11966" s="1">
        <v>133</v>
      </c>
      <c r="C11966" s="1" t="s">
        <v>17</v>
      </c>
      <c r="D11966" s="1" t="s">
        <v>53</v>
      </c>
      <c r="E11966" s="1" t="s">
        <v>54</v>
      </c>
      <c r="F11966" s="47">
        <v>714</v>
      </c>
      <c r="G11966" s="34">
        <v>1015.09</v>
      </c>
      <c r="H11966" s="1" t="s">
        <v>218</v>
      </c>
      <c r="I11966" s="34">
        <v>1.06651E-2</v>
      </c>
      <c r="J11966" s="34">
        <v>6008.7380000000003</v>
      </c>
      <c r="K11966" s="35" t="str">
        <f t="shared" si="1100"/>
        <v>Kampina &amp; Oisterwijkse Vennen_H4030</v>
      </c>
      <c r="L11966" s="36">
        <f>VLOOKUP(D11966,DATA!A:F,5,FALSE)</f>
        <v>1.0986712608830001E-2</v>
      </c>
      <c r="M11966" s="37">
        <f>VLOOKUP(D11966,DATA!A:F,6,FALSE)</f>
        <v>982</v>
      </c>
      <c r="N11966" s="36">
        <f t="shared" si="1101"/>
        <v>58.9899593968454</v>
      </c>
      <c r="O11966" s="36">
        <f t="shared" si="1102"/>
        <v>58.992794027095805</v>
      </c>
      <c r="P11966" s="36">
        <f t="shared" si="1103"/>
        <v>2.8346302504047571E-3</v>
      </c>
      <c r="Q11966" s="36">
        <f t="shared" si="1104"/>
        <v>0.17032550501556581</v>
      </c>
    </row>
    <row r="11967" spans="1:17" x14ac:dyDescent="0.3">
      <c r="A11967" s="29">
        <v>2882936</v>
      </c>
      <c r="B11967" s="1">
        <v>133</v>
      </c>
      <c r="C11967" s="1" t="s">
        <v>17</v>
      </c>
      <c r="D11967" s="1" t="s">
        <v>51</v>
      </c>
      <c r="E11967" s="1" t="s">
        <v>52</v>
      </c>
      <c r="F11967" s="47">
        <v>1000</v>
      </c>
      <c r="G11967" s="34">
        <v>1015.09</v>
      </c>
      <c r="H11967" s="1" t="s">
        <v>218</v>
      </c>
      <c r="I11967" s="34">
        <v>1.06651E-2</v>
      </c>
      <c r="J11967" s="34">
        <v>3615.7797999999998</v>
      </c>
      <c r="K11967" s="35" t="str">
        <f t="shared" si="1100"/>
        <v>Kampina &amp; Oisterwijkse Vennen_Lg09</v>
      </c>
      <c r="L11967" s="36">
        <f>VLOOKUP(D11967,DATA!A:F,5,FALSE)</f>
        <v>8.4126827976184013E-3</v>
      </c>
      <c r="M11967" s="37">
        <f>VLOOKUP(D11967,DATA!A:F,6,FALSE)</f>
        <v>1350</v>
      </c>
      <c r="N11967" s="36">
        <f t="shared" si="1101"/>
        <v>5.6386249418680618</v>
      </c>
      <c r="O11967" s="36">
        <f t="shared" si="1102"/>
        <v>5.6391023438314232</v>
      </c>
      <c r="P11967" s="36">
        <f t="shared" si="1103"/>
        <v>4.7740196336132357E-4</v>
      </c>
      <c r="Q11967" s="36">
        <f t="shared" si="1104"/>
        <v>1.726180375602214E-2</v>
      </c>
    </row>
    <row r="11968" spans="1:17" x14ac:dyDescent="0.3">
      <c r="A11968" s="29">
        <v>2882936</v>
      </c>
      <c r="B11968" s="1">
        <v>133</v>
      </c>
      <c r="C11968" s="1" t="s">
        <v>17</v>
      </c>
      <c r="D11968" s="1" t="s">
        <v>89</v>
      </c>
      <c r="E11968" s="1" t="s">
        <v>54</v>
      </c>
      <c r="F11968" s="47">
        <v>714</v>
      </c>
      <c r="G11968" s="34">
        <v>1015.09</v>
      </c>
      <c r="H11968" s="1" t="s">
        <v>218</v>
      </c>
      <c r="I11968" s="34">
        <v>1.06651E-2</v>
      </c>
      <c r="J11968" s="34">
        <v>375.48250000000002</v>
      </c>
      <c r="K11968" s="35" t="str">
        <f t="shared" si="1100"/>
        <v>Kampina &amp; Oisterwijkse Vennen_L4030</v>
      </c>
      <c r="L11968" s="36">
        <f>VLOOKUP(D11968,DATA!A:F,5,FALSE)</f>
        <v>1.0986712608830001E-2</v>
      </c>
      <c r="M11968" s="37">
        <f>VLOOKUP(D11968,DATA!A:F,6,FALSE)</f>
        <v>982</v>
      </c>
      <c r="N11968" s="36">
        <f t="shared" si="1101"/>
        <v>58.9899593968454</v>
      </c>
      <c r="O11968" s="36">
        <f t="shared" si="1102"/>
        <v>58.992794027095805</v>
      </c>
      <c r="P11968" s="36">
        <f t="shared" si="1103"/>
        <v>2.8346302504047571E-3</v>
      </c>
      <c r="Q11968" s="36">
        <f t="shared" si="1104"/>
        <v>1.0643540529976044E-2</v>
      </c>
    </row>
    <row r="11969" spans="1:17" x14ac:dyDescent="0.3">
      <c r="A11969" s="30">
        <v>2882940</v>
      </c>
      <c r="B11969" s="14">
        <v>133</v>
      </c>
      <c r="C11969" s="14" t="s">
        <v>17</v>
      </c>
      <c r="D11969" s="14" t="s">
        <v>55</v>
      </c>
      <c r="E11969" s="14" t="s">
        <v>56</v>
      </c>
      <c r="F11969" s="48">
        <v>500</v>
      </c>
      <c r="G11969" s="38">
        <v>1188.98</v>
      </c>
      <c r="H11969" s="14" t="s">
        <v>218</v>
      </c>
      <c r="I11969" s="38">
        <v>1.33718E-2</v>
      </c>
      <c r="J11969" s="38">
        <v>1581.8611000000001</v>
      </c>
      <c r="K11969" s="39" t="str">
        <f t="shared" si="1100"/>
        <v>Kampina &amp; Oisterwijkse Vennen_H3130</v>
      </c>
      <c r="L11969" s="40">
        <f>VLOOKUP(D11969,DATA!A:F,5,FALSE)</f>
        <v>0</v>
      </c>
      <c r="M11969" s="41">
        <f>VLOOKUP(D11969,DATA!A:F,6,FALSE)</f>
        <v>3.5</v>
      </c>
      <c r="N11969" s="40">
        <f t="shared" si="1101"/>
        <v>50</v>
      </c>
      <c r="O11969" s="40">
        <f t="shared" si="1102"/>
        <v>50</v>
      </c>
      <c r="P11969" s="40">
        <f t="shared" ref="P11969:P11970" si="1107">J11969/10000*I11969</f>
        <v>2.1152330256980004E-3</v>
      </c>
      <c r="Q11969" s="40">
        <f t="shared" ref="Q11969:Q11970" si="1108">IF(AND(H11969&lt;&gt;"below",I11969&gt;=0.005),M11969*P11969,0)</f>
        <v>7.4033155899430013E-3</v>
      </c>
    </row>
    <row r="11970" spans="1:17" x14ac:dyDescent="0.3">
      <c r="A11970" s="30">
        <v>2882941</v>
      </c>
      <c r="B11970" s="14">
        <v>133</v>
      </c>
      <c r="C11970" s="14" t="s">
        <v>17</v>
      </c>
      <c r="D11970" s="14" t="s">
        <v>88</v>
      </c>
      <c r="E11970" s="14" t="s">
        <v>56</v>
      </c>
      <c r="F11970" s="48">
        <v>500</v>
      </c>
      <c r="G11970" s="38">
        <v>1216.8</v>
      </c>
      <c r="H11970" s="14" t="s">
        <v>218</v>
      </c>
      <c r="I11970" s="38">
        <v>1.38446E-2</v>
      </c>
      <c r="J11970" s="38">
        <v>2754.1682000000001</v>
      </c>
      <c r="K11970" s="39" t="str">
        <f t="shared" si="1100"/>
        <v>Kampina &amp; Oisterwijkse Vennen_ZGH3130</v>
      </c>
      <c r="L11970" s="40">
        <f>VLOOKUP(D11970,DATA!A:F,5,FALSE)</f>
        <v>0</v>
      </c>
      <c r="M11970" s="41">
        <f>VLOOKUP(D11970,DATA!A:F,6,FALSE)</f>
        <v>3.5</v>
      </c>
      <c r="N11970" s="40">
        <f t="shared" si="1101"/>
        <v>50</v>
      </c>
      <c r="O11970" s="40">
        <f t="shared" si="1102"/>
        <v>50</v>
      </c>
      <c r="P11970" s="40">
        <f t="shared" si="1107"/>
        <v>3.813035706172E-3</v>
      </c>
      <c r="Q11970" s="40">
        <f t="shared" si="1108"/>
        <v>1.3345624971602001E-2</v>
      </c>
    </row>
    <row r="11971" spans="1:17" x14ac:dyDescent="0.3">
      <c r="A11971" s="29">
        <v>2882941</v>
      </c>
      <c r="B11971" s="1">
        <v>133</v>
      </c>
      <c r="C11971" s="1" t="s">
        <v>17</v>
      </c>
      <c r="D11971" s="1" t="s">
        <v>41</v>
      </c>
      <c r="E11971" s="1" t="s">
        <v>42</v>
      </c>
      <c r="F11971" s="47">
        <v>1071</v>
      </c>
      <c r="G11971" s="34">
        <v>1216.8</v>
      </c>
      <c r="H11971" s="1" t="s">
        <v>218</v>
      </c>
      <c r="I11971" s="34">
        <v>1.38446E-2</v>
      </c>
      <c r="J11971" s="34">
        <v>2249.38</v>
      </c>
      <c r="K11971" s="35" t="str">
        <f t="shared" ref="K11971:K12034" si="1109">_xlfn.CONCAT(C11971,"_",D11971)</f>
        <v>Kampina &amp; Oisterwijkse Vennen_H4010A</v>
      </c>
      <c r="L11971" s="36">
        <f>VLOOKUP(D11971,DATA!A:F,5,FALSE)</f>
        <v>1.3726988247862192E-2</v>
      </c>
      <c r="M11971" s="37">
        <f>VLOOKUP(D11971,DATA!A:F,6,FALSE)</f>
        <v>1285.5</v>
      </c>
      <c r="N11971" s="36">
        <f t="shared" ref="N11971:N12034" si="1110">100/(1+EXP(-L11971*(G11971-M11971)))</f>
        <v>28.028586036719293</v>
      </c>
      <c r="O11971" s="36">
        <f t="shared" ref="O11971:O12034" si="1111">100/(1+EXP(-L11971*((G11971+I11971)-M11971)))</f>
        <v>28.032419885969279</v>
      </c>
      <c r="P11971" s="36">
        <f t="shared" ref="P11971:P12034" si="1112">O11971-N11971</f>
        <v>3.8338492499860877E-3</v>
      </c>
      <c r="Q11971" s="36">
        <f t="shared" ref="Q11971:Q12034" si="1113">IF(AND(H11971&lt;&gt;"below",I11971&gt;=0.005),J11971*P11971/100,0)</f>
        <v>8.6237838259337063E-2</v>
      </c>
    </row>
    <row r="11972" spans="1:17" x14ac:dyDescent="0.3">
      <c r="A11972" s="29">
        <v>2882941</v>
      </c>
      <c r="B11972" s="1">
        <v>133</v>
      </c>
      <c r="C11972" s="1" t="s">
        <v>17</v>
      </c>
      <c r="D11972" s="1" t="s">
        <v>89</v>
      </c>
      <c r="E11972" s="1" t="s">
        <v>54</v>
      </c>
      <c r="F11972" s="47">
        <v>714</v>
      </c>
      <c r="G11972" s="34">
        <v>1216.8</v>
      </c>
      <c r="H11972" s="1" t="s">
        <v>218</v>
      </c>
      <c r="I11972" s="34">
        <v>1.38446E-2</v>
      </c>
      <c r="J11972" s="34">
        <v>1603.4344000000001</v>
      </c>
      <c r="K11972" s="35" t="str">
        <f t="shared" si="1109"/>
        <v>Kampina &amp; Oisterwijkse Vennen_L4030</v>
      </c>
      <c r="L11972" s="36">
        <f>VLOOKUP(D11972,DATA!A:F,5,FALSE)</f>
        <v>1.0986712608830001E-2</v>
      </c>
      <c r="M11972" s="37">
        <f>VLOOKUP(D11972,DATA!A:F,6,FALSE)</f>
        <v>982</v>
      </c>
      <c r="N11972" s="36">
        <f t="shared" si="1110"/>
        <v>92.95423219950186</v>
      </c>
      <c r="O11972" s="36">
        <f t="shared" si="1111"/>
        <v>92.955228332429925</v>
      </c>
      <c r="P11972" s="36">
        <f t="shared" si="1112"/>
        <v>9.9613292806566278E-4</v>
      </c>
      <c r="Q11972" s="36">
        <f t="shared" si="1113"/>
        <v>1.5972338038332094E-2</v>
      </c>
    </row>
    <row r="11973" spans="1:17" x14ac:dyDescent="0.3">
      <c r="A11973" s="29">
        <v>2882942</v>
      </c>
      <c r="B11973" s="1">
        <v>133</v>
      </c>
      <c r="C11973" s="1" t="s">
        <v>17</v>
      </c>
      <c r="D11973" s="1" t="s">
        <v>41</v>
      </c>
      <c r="E11973" s="1" t="s">
        <v>42</v>
      </c>
      <c r="F11973" s="47">
        <v>1071</v>
      </c>
      <c r="G11973" s="34">
        <v>1240.26</v>
      </c>
      <c r="H11973" s="1" t="s">
        <v>218</v>
      </c>
      <c r="I11973" s="34">
        <v>1.45918E-2</v>
      </c>
      <c r="J11973" s="34">
        <v>8499.9040000000005</v>
      </c>
      <c r="K11973" s="35" t="str">
        <f t="shared" si="1109"/>
        <v>Kampina &amp; Oisterwijkse Vennen_H4010A</v>
      </c>
      <c r="L11973" s="36">
        <f>VLOOKUP(D11973,DATA!A:F,5,FALSE)</f>
        <v>1.3726988247862192E-2</v>
      </c>
      <c r="M11973" s="37">
        <f>VLOOKUP(D11973,DATA!A:F,6,FALSE)</f>
        <v>1285.5</v>
      </c>
      <c r="N11973" s="36">
        <f t="shared" si="1110"/>
        <v>34.955201667303349</v>
      </c>
      <c r="O11973" s="36">
        <f t="shared" si="1111"/>
        <v>34.959755966937252</v>
      </c>
      <c r="P11973" s="36">
        <f t="shared" si="1112"/>
        <v>4.5542996339023034E-3</v>
      </c>
      <c r="Q11973" s="36">
        <f t="shared" si="1113"/>
        <v>0.38711109675404726</v>
      </c>
    </row>
    <row r="11974" spans="1:17" x14ac:dyDescent="0.3">
      <c r="A11974" s="29">
        <v>2882942</v>
      </c>
      <c r="B11974" s="1">
        <v>133</v>
      </c>
      <c r="C11974" s="1" t="s">
        <v>17</v>
      </c>
      <c r="D11974" s="1" t="s">
        <v>89</v>
      </c>
      <c r="E11974" s="1" t="s">
        <v>54</v>
      </c>
      <c r="F11974" s="47">
        <v>714</v>
      </c>
      <c r="G11974" s="34">
        <v>1240.26</v>
      </c>
      <c r="H11974" s="1" t="s">
        <v>218</v>
      </c>
      <c r="I11974" s="34">
        <v>1.45918E-2</v>
      </c>
      <c r="J11974" s="34">
        <v>854.42840000000001</v>
      </c>
      <c r="K11974" s="35" t="str">
        <f t="shared" si="1109"/>
        <v>Kampina &amp; Oisterwijkse Vennen_L4030</v>
      </c>
      <c r="L11974" s="36">
        <f>VLOOKUP(D11974,DATA!A:F,5,FALSE)</f>
        <v>1.0986712608830001E-2</v>
      </c>
      <c r="M11974" s="37">
        <f>VLOOKUP(D11974,DATA!A:F,6,FALSE)</f>
        <v>982</v>
      </c>
      <c r="N11974" s="36">
        <f t="shared" si="1110"/>
        <v>94.466519083720669</v>
      </c>
      <c r="O11974" s="36">
        <f t="shared" si="1111"/>
        <v>94.467357041240504</v>
      </c>
      <c r="P11974" s="36">
        <f t="shared" si="1112"/>
        <v>8.379575198347311E-4</v>
      </c>
      <c r="Q11974" s="36">
        <f t="shared" si="1113"/>
        <v>7.1597470294035761E-3</v>
      </c>
    </row>
    <row r="11975" spans="1:17" x14ac:dyDescent="0.3">
      <c r="A11975" s="29">
        <v>2882943</v>
      </c>
      <c r="B11975" s="1">
        <v>133</v>
      </c>
      <c r="C11975" s="1" t="s">
        <v>17</v>
      </c>
      <c r="D11975" s="1" t="s">
        <v>41</v>
      </c>
      <c r="E11975" s="1" t="s">
        <v>42</v>
      </c>
      <c r="F11975" s="47">
        <v>1071</v>
      </c>
      <c r="G11975" s="34">
        <v>1132.22</v>
      </c>
      <c r="H11975" s="1" t="s">
        <v>218</v>
      </c>
      <c r="I11975" s="34">
        <v>1.32847E-2</v>
      </c>
      <c r="J11975" s="34">
        <v>7385.9189999999999</v>
      </c>
      <c r="K11975" s="35" t="str">
        <f t="shared" si="1109"/>
        <v>Kampina &amp; Oisterwijkse Vennen_H4010A</v>
      </c>
      <c r="L11975" s="36">
        <f>VLOOKUP(D11975,DATA!A:F,5,FALSE)</f>
        <v>1.3726988247862192E-2</v>
      </c>
      <c r="M11975" s="37">
        <f>VLOOKUP(D11975,DATA!A:F,6,FALSE)</f>
        <v>1285.5</v>
      </c>
      <c r="N11975" s="36">
        <f t="shared" si="1110"/>
        <v>10.870160038192077</v>
      </c>
      <c r="O11975" s="36">
        <f t="shared" si="1111"/>
        <v>10.871926958929741</v>
      </c>
      <c r="P11975" s="36">
        <f t="shared" si="1112"/>
        <v>1.7669207376638241E-3</v>
      </c>
      <c r="Q11975" s="36">
        <f t="shared" si="1113"/>
        <v>0.13050333447805254</v>
      </c>
    </row>
    <row r="11976" spans="1:17" x14ac:dyDescent="0.3">
      <c r="A11976" s="29">
        <v>2882943</v>
      </c>
      <c r="B11976" s="1">
        <v>133</v>
      </c>
      <c r="C11976" s="1" t="s">
        <v>17</v>
      </c>
      <c r="D11976" s="1" t="s">
        <v>89</v>
      </c>
      <c r="E11976" s="1" t="s">
        <v>54</v>
      </c>
      <c r="F11976" s="47">
        <v>714</v>
      </c>
      <c r="G11976" s="34">
        <v>1132.22</v>
      </c>
      <c r="H11976" s="1" t="s">
        <v>218</v>
      </c>
      <c r="I11976" s="34">
        <v>1.32847E-2</v>
      </c>
      <c r="J11976" s="34">
        <v>1243.5809999999999</v>
      </c>
      <c r="K11976" s="35" t="str">
        <f t="shared" si="1109"/>
        <v>Kampina &amp; Oisterwijkse Vennen_L4030</v>
      </c>
      <c r="L11976" s="36">
        <f>VLOOKUP(D11976,DATA!A:F,5,FALSE)</f>
        <v>1.0986712608830001E-2</v>
      </c>
      <c r="M11976" s="37">
        <f>VLOOKUP(D11976,DATA!A:F,6,FALSE)</f>
        <v>982</v>
      </c>
      <c r="N11976" s="36">
        <f t="shared" si="1110"/>
        <v>83.894834269019455</v>
      </c>
      <c r="O11976" s="36">
        <f t="shared" si="1111"/>
        <v>83.896806230599324</v>
      </c>
      <c r="P11976" s="36">
        <f t="shared" si="1112"/>
        <v>1.9719615798692303E-3</v>
      </c>
      <c r="Q11976" s="36">
        <f t="shared" si="1113"/>
        <v>2.4522939534553569E-2</v>
      </c>
    </row>
    <row r="11977" spans="1:17" x14ac:dyDescent="0.3">
      <c r="A11977" s="29">
        <v>2882944</v>
      </c>
      <c r="B11977" s="1">
        <v>133</v>
      </c>
      <c r="C11977" s="1" t="s">
        <v>17</v>
      </c>
      <c r="D11977" s="1" t="s">
        <v>41</v>
      </c>
      <c r="E11977" s="1" t="s">
        <v>42</v>
      </c>
      <c r="F11977" s="47">
        <v>1071</v>
      </c>
      <c r="G11977" s="34">
        <v>1454.54</v>
      </c>
      <c r="H11977" s="1" t="s">
        <v>218</v>
      </c>
      <c r="I11977" s="34">
        <v>1.7627E-2</v>
      </c>
      <c r="J11977" s="34">
        <v>4934.0883999999996</v>
      </c>
      <c r="K11977" s="35" t="str">
        <f t="shared" si="1109"/>
        <v>Kampina &amp; Oisterwijkse Vennen_H4010A</v>
      </c>
      <c r="L11977" s="36">
        <f>VLOOKUP(D11977,DATA!A:F,5,FALSE)</f>
        <v>1.3726988247862192E-2</v>
      </c>
      <c r="M11977" s="37">
        <f>VLOOKUP(D11977,DATA!A:F,6,FALSE)</f>
        <v>1285.5</v>
      </c>
      <c r="N11977" s="36">
        <f t="shared" si="1110"/>
        <v>91.055334673824746</v>
      </c>
      <c r="O11977" s="36">
        <f t="shared" si="1111"/>
        <v>91.057305190045767</v>
      </c>
      <c r="P11977" s="36">
        <f t="shared" si="1112"/>
        <v>1.9705162210215121E-3</v>
      </c>
      <c r="Q11977" s="36">
        <f t="shared" si="1113"/>
        <v>9.7227012281540778E-2</v>
      </c>
    </row>
    <row r="11978" spans="1:17" x14ac:dyDescent="0.3">
      <c r="A11978" s="29">
        <v>2882944</v>
      </c>
      <c r="B11978" s="1">
        <v>133</v>
      </c>
      <c r="C11978" s="1" t="s">
        <v>17</v>
      </c>
      <c r="D11978" s="1" t="s">
        <v>53</v>
      </c>
      <c r="E11978" s="1" t="s">
        <v>54</v>
      </c>
      <c r="F11978" s="47">
        <v>714</v>
      </c>
      <c r="G11978" s="34">
        <v>1454.54</v>
      </c>
      <c r="H11978" s="1" t="s">
        <v>218</v>
      </c>
      <c r="I11978" s="34">
        <v>1.7627E-2</v>
      </c>
      <c r="J11978" s="34">
        <v>602.93579999999997</v>
      </c>
      <c r="K11978" s="35" t="str">
        <f t="shared" si="1109"/>
        <v>Kampina &amp; Oisterwijkse Vennen_H4030</v>
      </c>
      <c r="L11978" s="36">
        <f>VLOOKUP(D11978,DATA!A:F,5,FALSE)</f>
        <v>1.0986712608830001E-2</v>
      </c>
      <c r="M11978" s="37">
        <f>VLOOKUP(D11978,DATA!A:F,6,FALSE)</f>
        <v>982</v>
      </c>
      <c r="N11978" s="36">
        <f t="shared" si="1110"/>
        <v>99.446801468417775</v>
      </c>
      <c r="O11978" s="36">
        <f t="shared" si="1111"/>
        <v>99.446907999519738</v>
      </c>
      <c r="P11978" s="36">
        <f t="shared" si="1112"/>
        <v>1.0653110196301441E-4</v>
      </c>
      <c r="Q11978" s="36">
        <f t="shared" si="1113"/>
        <v>6.4231415186951659E-4</v>
      </c>
    </row>
    <row r="11979" spans="1:17" x14ac:dyDescent="0.3">
      <c r="A11979" s="29">
        <v>2882944</v>
      </c>
      <c r="B11979" s="1">
        <v>133</v>
      </c>
      <c r="C11979" s="1" t="s">
        <v>17</v>
      </c>
      <c r="D11979" s="1" t="s">
        <v>89</v>
      </c>
      <c r="E11979" s="1" t="s">
        <v>54</v>
      </c>
      <c r="F11979" s="47">
        <v>714</v>
      </c>
      <c r="G11979" s="34">
        <v>1454.54</v>
      </c>
      <c r="H11979" s="1" t="s">
        <v>218</v>
      </c>
      <c r="I11979" s="34">
        <v>1.7627E-2</v>
      </c>
      <c r="J11979" s="34">
        <v>680.05724999999995</v>
      </c>
      <c r="K11979" s="35" t="str">
        <f t="shared" si="1109"/>
        <v>Kampina &amp; Oisterwijkse Vennen_L4030</v>
      </c>
      <c r="L11979" s="36">
        <f>VLOOKUP(D11979,DATA!A:F,5,FALSE)</f>
        <v>1.0986712608830001E-2</v>
      </c>
      <c r="M11979" s="37">
        <f>VLOOKUP(D11979,DATA!A:F,6,FALSE)</f>
        <v>982</v>
      </c>
      <c r="N11979" s="36">
        <f t="shared" si="1110"/>
        <v>99.446801468417775</v>
      </c>
      <c r="O11979" s="36">
        <f t="shared" si="1111"/>
        <v>99.446907999519738</v>
      </c>
      <c r="P11979" s="36">
        <f t="shared" si="1112"/>
        <v>1.0653110196301441E-4</v>
      </c>
      <c r="Q11979" s="36">
        <f t="shared" si="1113"/>
        <v>7.2447248240437175E-4</v>
      </c>
    </row>
    <row r="11980" spans="1:17" x14ac:dyDescent="0.3">
      <c r="A11980" s="29">
        <v>2882945</v>
      </c>
      <c r="B11980" s="1">
        <v>133</v>
      </c>
      <c r="C11980" s="1" t="s">
        <v>17</v>
      </c>
      <c r="D11980" s="1" t="s">
        <v>31</v>
      </c>
      <c r="E11980" s="1" t="s">
        <v>32</v>
      </c>
      <c r="F11980" s="47">
        <v>1786</v>
      </c>
      <c r="G11980" s="34">
        <v>1864.08</v>
      </c>
      <c r="H11980" s="1" t="s">
        <v>218</v>
      </c>
      <c r="I11980" s="34">
        <v>2.5579000000000001E-2</v>
      </c>
      <c r="J11980" s="34">
        <v>331.31009999999998</v>
      </c>
      <c r="K11980" s="35" t="str">
        <f t="shared" si="1109"/>
        <v>Kampina &amp; Oisterwijkse Vennen_Lg03</v>
      </c>
      <c r="L11980" s="36">
        <f>VLOOKUP(D11980,DATA!A:F,5,FALSE)</f>
        <v>6.9280917156857415E-3</v>
      </c>
      <c r="M11980" s="37">
        <f>VLOOKUP(D11980,DATA!A:F,6,FALSE)</f>
        <v>2211</v>
      </c>
      <c r="N11980" s="36">
        <f t="shared" si="1110"/>
        <v>8.2906681353194074</v>
      </c>
      <c r="O11980" s="36">
        <f t="shared" si="1111"/>
        <v>8.2920156464206691</v>
      </c>
      <c r="P11980" s="36">
        <f t="shared" si="1112"/>
        <v>1.3475111012617447E-3</v>
      </c>
      <c r="Q11980" s="36">
        <f t="shared" si="1113"/>
        <v>4.4644403771013875E-3</v>
      </c>
    </row>
    <row r="11981" spans="1:17" x14ac:dyDescent="0.3">
      <c r="A11981" s="30">
        <v>2884446</v>
      </c>
      <c r="B11981" s="14">
        <v>133</v>
      </c>
      <c r="C11981" s="14" t="s">
        <v>17</v>
      </c>
      <c r="D11981" s="14" t="s">
        <v>79</v>
      </c>
      <c r="E11981" s="14" t="s">
        <v>80</v>
      </c>
      <c r="F11981" s="48">
        <v>429</v>
      </c>
      <c r="G11981" s="38">
        <v>1585.73</v>
      </c>
      <c r="H11981" s="14" t="s">
        <v>218</v>
      </c>
      <c r="I11981" s="38">
        <v>1.2453499999999999E-2</v>
      </c>
      <c r="J11981" s="38">
        <v>141.34027</v>
      </c>
      <c r="K11981" s="39" t="str">
        <f t="shared" si="1109"/>
        <v>Kampina &amp; Oisterwijkse Vennen_H3110</v>
      </c>
      <c r="L11981" s="40">
        <f>VLOOKUP(D11981,DATA!A:F,5,FALSE)</f>
        <v>0</v>
      </c>
      <c r="M11981" s="41">
        <f>VLOOKUP(D11981,DATA!A:F,6,FALSE)</f>
        <v>3.5</v>
      </c>
      <c r="N11981" s="40">
        <f t="shared" si="1110"/>
        <v>50</v>
      </c>
      <c r="O11981" s="40">
        <f t="shared" si="1111"/>
        <v>50</v>
      </c>
      <c r="P11981" s="40">
        <f t="shared" ref="P11981:P11982" si="1114">J11981/10000*I11981</f>
        <v>1.760181052445E-4</v>
      </c>
      <c r="Q11981" s="40">
        <f t="shared" ref="Q11981:Q11982" si="1115">IF(AND(H11981&lt;&gt;"below",I11981&gt;=0.005),M11981*P11981,0)</f>
        <v>6.1606336835575001E-4</v>
      </c>
    </row>
    <row r="11982" spans="1:17" x14ac:dyDescent="0.3">
      <c r="A11982" s="30">
        <v>2884446</v>
      </c>
      <c r="B11982" s="14">
        <v>133</v>
      </c>
      <c r="C11982" s="14" t="s">
        <v>17</v>
      </c>
      <c r="D11982" s="14" t="s">
        <v>55</v>
      </c>
      <c r="E11982" s="14" t="s">
        <v>56</v>
      </c>
      <c r="F11982" s="48">
        <v>500</v>
      </c>
      <c r="G11982" s="38">
        <v>1585.73</v>
      </c>
      <c r="H11982" s="14" t="s">
        <v>218</v>
      </c>
      <c r="I11982" s="38">
        <v>1.2453499999999999E-2</v>
      </c>
      <c r="J11982" s="38">
        <v>276.05759999999998</v>
      </c>
      <c r="K11982" s="39" t="str">
        <f t="shared" si="1109"/>
        <v>Kampina &amp; Oisterwijkse Vennen_H3130</v>
      </c>
      <c r="L11982" s="40">
        <f>VLOOKUP(D11982,DATA!A:F,5,FALSE)</f>
        <v>0</v>
      </c>
      <c r="M11982" s="41">
        <f>VLOOKUP(D11982,DATA!A:F,6,FALSE)</f>
        <v>3.5</v>
      </c>
      <c r="N11982" s="40">
        <f t="shared" si="1110"/>
        <v>50</v>
      </c>
      <c r="O11982" s="40">
        <f t="shared" si="1111"/>
        <v>50</v>
      </c>
      <c r="P11982" s="40">
        <f t="shared" si="1114"/>
        <v>3.4378833215999995E-4</v>
      </c>
      <c r="Q11982" s="40">
        <f t="shared" si="1115"/>
        <v>1.2032591625599999E-3</v>
      </c>
    </row>
    <row r="11983" spans="1:17" x14ac:dyDescent="0.3">
      <c r="A11983" s="29">
        <v>2884451</v>
      </c>
      <c r="B11983" s="1">
        <v>133</v>
      </c>
      <c r="C11983" s="1" t="s">
        <v>17</v>
      </c>
      <c r="D11983" s="1" t="s">
        <v>57</v>
      </c>
      <c r="E11983" s="1" t="s">
        <v>58</v>
      </c>
      <c r="F11983" s="47">
        <v>714</v>
      </c>
      <c r="G11983" s="34">
        <v>1514.08</v>
      </c>
      <c r="H11983" s="1" t="s">
        <v>218</v>
      </c>
      <c r="I11983" s="34">
        <v>1.2636700000000001E-2</v>
      </c>
      <c r="J11983" s="34">
        <v>403.57107999999999</v>
      </c>
      <c r="K11983" s="35" t="str">
        <f t="shared" si="1109"/>
        <v>Kampina &amp; Oisterwijkse Vennen_H3160</v>
      </c>
      <c r="L11983" s="36">
        <f>VLOOKUP(D11983,DATA!A:F,5,FALSE)</f>
        <v>1.0986712608830001E-2</v>
      </c>
      <c r="M11983" s="37">
        <f>VLOOKUP(D11983,DATA!A:F,6,FALSE)</f>
        <v>982</v>
      </c>
      <c r="N11983" s="36">
        <f t="shared" si="1110"/>
        <v>99.711634837396289</v>
      </c>
      <c r="O11983" s="36">
        <f t="shared" si="1111"/>
        <v>99.71167475459859</v>
      </c>
      <c r="P11983" s="36">
        <f t="shared" si="1112"/>
        <v>3.991720230089868E-5</v>
      </c>
      <c r="Q11983" s="36">
        <f t="shared" si="1113"/>
        <v>1.6109428443152166E-4</v>
      </c>
    </row>
    <row r="11984" spans="1:17" x14ac:dyDescent="0.3">
      <c r="A11984" s="29">
        <v>2884454</v>
      </c>
      <c r="B11984" s="1">
        <v>133</v>
      </c>
      <c r="C11984" s="1" t="s">
        <v>17</v>
      </c>
      <c r="D11984" s="1" t="s">
        <v>28</v>
      </c>
      <c r="E11984" s="1" t="s">
        <v>29</v>
      </c>
      <c r="F11984" s="47">
        <v>1786</v>
      </c>
      <c r="G11984" s="34">
        <v>1931.51</v>
      </c>
      <c r="H11984" s="1" t="s">
        <v>218</v>
      </c>
      <c r="I11984" s="34">
        <v>1.9158000000000001E-2</v>
      </c>
      <c r="J11984" s="34">
        <v>3525.1071999999999</v>
      </c>
      <c r="K11984" s="35" t="str">
        <f t="shared" si="1109"/>
        <v>Kampina &amp; Oisterwijkse Vennen_H91D0</v>
      </c>
      <c r="L11984" s="36">
        <f>VLOOKUP(D11984,DATA!A:F,5,FALSE)</f>
        <v>6.9280917156857415E-3</v>
      </c>
      <c r="M11984" s="37">
        <f>VLOOKUP(D11984,DATA!A:F,6,FALSE)</f>
        <v>2211</v>
      </c>
      <c r="N11984" s="36">
        <f t="shared" si="1110"/>
        <v>12.605133940676366</v>
      </c>
      <c r="O11984" s="36">
        <f t="shared" si="1111"/>
        <v>12.606596180941283</v>
      </c>
      <c r="P11984" s="36">
        <f t="shared" si="1112"/>
        <v>1.4622402649173694E-3</v>
      </c>
      <c r="Q11984" s="36">
        <f t="shared" si="1113"/>
        <v>5.1545536859901257E-2</v>
      </c>
    </row>
    <row r="11985" spans="1:17" x14ac:dyDescent="0.3">
      <c r="A11985" s="30">
        <v>2884455</v>
      </c>
      <c r="B11985" s="14">
        <v>133</v>
      </c>
      <c r="C11985" s="14" t="s">
        <v>17</v>
      </c>
      <c r="D11985" s="14" t="s">
        <v>55</v>
      </c>
      <c r="E11985" s="14" t="s">
        <v>56</v>
      </c>
      <c r="F11985" s="48">
        <v>500</v>
      </c>
      <c r="G11985" s="38">
        <v>1806.2</v>
      </c>
      <c r="H11985" s="14" t="s">
        <v>218</v>
      </c>
      <c r="I11985" s="38">
        <v>1.7536E-2</v>
      </c>
      <c r="J11985" s="38">
        <v>104.20699999999999</v>
      </c>
      <c r="K11985" s="39" t="str">
        <f t="shared" si="1109"/>
        <v>Kampina &amp; Oisterwijkse Vennen_H3130</v>
      </c>
      <c r="L11985" s="40">
        <f>VLOOKUP(D11985,DATA!A:F,5,FALSE)</f>
        <v>0</v>
      </c>
      <c r="M11985" s="41">
        <f>VLOOKUP(D11985,DATA!A:F,6,FALSE)</f>
        <v>3.5</v>
      </c>
      <c r="N11985" s="40">
        <f t="shared" si="1110"/>
        <v>50</v>
      </c>
      <c r="O11985" s="40">
        <f t="shared" si="1111"/>
        <v>50</v>
      </c>
      <c r="P11985" s="40">
        <f>J11985/10000*I11985</f>
        <v>1.8273739519999999E-4</v>
      </c>
      <c r="Q11985" s="40">
        <f>IF(AND(H11985&lt;&gt;"below",I11985&gt;=0.005),M11985*P11985,0)</f>
        <v>6.3958088319999995E-4</v>
      </c>
    </row>
    <row r="11986" spans="1:17" x14ac:dyDescent="0.3">
      <c r="A11986" s="29">
        <v>2884455</v>
      </c>
      <c r="B11986" s="1">
        <v>133</v>
      </c>
      <c r="C11986" s="1" t="s">
        <v>17</v>
      </c>
      <c r="D11986" s="1" t="s">
        <v>28</v>
      </c>
      <c r="E11986" s="1" t="s">
        <v>29</v>
      </c>
      <c r="F11986" s="47">
        <v>1786</v>
      </c>
      <c r="G11986" s="34">
        <v>1806.2</v>
      </c>
      <c r="H11986" s="1" t="s">
        <v>218</v>
      </c>
      <c r="I11986" s="34">
        <v>1.7536E-2</v>
      </c>
      <c r="J11986" s="34">
        <v>53.528602999999997</v>
      </c>
      <c r="K11986" s="35" t="str">
        <f t="shared" si="1109"/>
        <v>Kampina &amp; Oisterwijkse Vennen_H91D0</v>
      </c>
      <c r="L11986" s="36">
        <f>VLOOKUP(D11986,DATA!A:F,5,FALSE)</f>
        <v>6.9280917156857415E-3</v>
      </c>
      <c r="M11986" s="37">
        <f>VLOOKUP(D11986,DATA!A:F,6,FALSE)</f>
        <v>2211</v>
      </c>
      <c r="N11986" s="36">
        <f t="shared" si="1110"/>
        <v>5.7081944307838359</v>
      </c>
      <c r="O11986" s="36">
        <f t="shared" si="1111"/>
        <v>5.7088483743094356</v>
      </c>
      <c r="P11986" s="36">
        <f t="shared" si="1112"/>
        <v>6.5394352559966507E-4</v>
      </c>
      <c r="Q11986" s="36">
        <f t="shared" si="1113"/>
        <v>3.5004683366244806E-4</v>
      </c>
    </row>
    <row r="11987" spans="1:17" x14ac:dyDescent="0.3">
      <c r="A11987" s="29">
        <v>2884457</v>
      </c>
      <c r="B11987" s="1">
        <v>133</v>
      </c>
      <c r="C11987" s="1" t="s">
        <v>17</v>
      </c>
      <c r="D11987" s="1" t="s">
        <v>53</v>
      </c>
      <c r="E11987" s="1" t="s">
        <v>54</v>
      </c>
      <c r="F11987" s="47">
        <v>714</v>
      </c>
      <c r="G11987" s="34">
        <v>981.25</v>
      </c>
      <c r="H11987" s="1" t="s">
        <v>218</v>
      </c>
      <c r="I11987" s="34">
        <v>8.7148999999999994E-3</v>
      </c>
      <c r="J11987" s="34">
        <v>127.21930999999999</v>
      </c>
      <c r="K11987" s="35" t="str">
        <f t="shared" si="1109"/>
        <v>Kampina &amp; Oisterwijkse Vennen_H4030</v>
      </c>
      <c r="L11987" s="36">
        <f>VLOOKUP(D11987,DATA!A:F,5,FALSE)</f>
        <v>1.0986712608830001E-2</v>
      </c>
      <c r="M11987" s="37">
        <f>VLOOKUP(D11987,DATA!A:F,6,FALSE)</f>
        <v>982</v>
      </c>
      <c r="N11987" s="36">
        <f t="shared" si="1110"/>
        <v>49.794000304166602</v>
      </c>
      <c r="O11987" s="36">
        <f t="shared" si="1111"/>
        <v>49.796393966548237</v>
      </c>
      <c r="P11987" s="36">
        <f t="shared" si="1112"/>
        <v>2.3936623816354086E-3</v>
      </c>
      <c r="Q11987" s="36">
        <f t="shared" si="1113"/>
        <v>3.0452007656461334E-3</v>
      </c>
    </row>
    <row r="11988" spans="1:17" x14ac:dyDescent="0.3">
      <c r="A11988" s="29">
        <v>2884458</v>
      </c>
      <c r="B11988" s="1">
        <v>133</v>
      </c>
      <c r="C11988" s="1" t="s">
        <v>17</v>
      </c>
      <c r="D11988" s="1" t="s">
        <v>53</v>
      </c>
      <c r="E11988" s="1" t="s">
        <v>54</v>
      </c>
      <c r="F11988" s="47">
        <v>714</v>
      </c>
      <c r="G11988" s="34">
        <v>1012.45</v>
      </c>
      <c r="H11988" s="1" t="s">
        <v>218</v>
      </c>
      <c r="I11988" s="34">
        <v>9.4488000000000003E-3</v>
      </c>
      <c r="J11988" s="34">
        <v>7765.6084000000001</v>
      </c>
      <c r="K11988" s="35" t="str">
        <f t="shared" si="1109"/>
        <v>Kampina &amp; Oisterwijkse Vennen_H4030</v>
      </c>
      <c r="L11988" s="36">
        <f>VLOOKUP(D11988,DATA!A:F,5,FALSE)</f>
        <v>1.0986712608830001E-2</v>
      </c>
      <c r="M11988" s="37">
        <f>VLOOKUP(D11988,DATA!A:F,6,FALSE)</f>
        <v>982</v>
      </c>
      <c r="N11988" s="36">
        <f t="shared" si="1110"/>
        <v>58.28649296634206</v>
      </c>
      <c r="O11988" s="36">
        <f t="shared" si="1111"/>
        <v>58.289016942882846</v>
      </c>
      <c r="P11988" s="36">
        <f t="shared" si="1112"/>
        <v>2.5239765407860659E-3</v>
      </c>
      <c r="Q11988" s="36">
        <f t="shared" si="1113"/>
        <v>0.19600213426531216</v>
      </c>
    </row>
    <row r="11989" spans="1:17" x14ac:dyDescent="0.3">
      <c r="A11989" s="29">
        <v>2884458</v>
      </c>
      <c r="B11989" s="1">
        <v>133</v>
      </c>
      <c r="C11989" s="1" t="s">
        <v>17</v>
      </c>
      <c r="D11989" s="1" t="s">
        <v>51</v>
      </c>
      <c r="E11989" s="1" t="s">
        <v>52</v>
      </c>
      <c r="F11989" s="47">
        <v>1000</v>
      </c>
      <c r="G11989" s="34">
        <v>1012.45</v>
      </c>
      <c r="H11989" s="1" t="s">
        <v>218</v>
      </c>
      <c r="I11989" s="34">
        <v>9.4488000000000003E-3</v>
      </c>
      <c r="J11989" s="34">
        <v>215.74370999999999</v>
      </c>
      <c r="K11989" s="35" t="str">
        <f t="shared" si="1109"/>
        <v>Kampina &amp; Oisterwijkse Vennen_Lg09</v>
      </c>
      <c r="L11989" s="36">
        <f>VLOOKUP(D11989,DATA!A:F,5,FALSE)</f>
        <v>8.4126827976184013E-3</v>
      </c>
      <c r="M11989" s="37">
        <f>VLOOKUP(D11989,DATA!A:F,6,FALSE)</f>
        <v>1350</v>
      </c>
      <c r="N11989" s="36">
        <f t="shared" si="1110"/>
        <v>5.5216129648504184</v>
      </c>
      <c r="O11989" s="36">
        <f t="shared" si="1111"/>
        <v>5.5220276561820603</v>
      </c>
      <c r="P11989" s="36">
        <f t="shared" si="1112"/>
        <v>4.1469133164184768E-4</v>
      </c>
      <c r="Q11989" s="36">
        <f t="shared" si="1113"/>
        <v>8.9467046393252605E-4</v>
      </c>
    </row>
    <row r="11990" spans="1:17" x14ac:dyDescent="0.3">
      <c r="A11990" s="29">
        <v>2884458</v>
      </c>
      <c r="B11990" s="1">
        <v>133</v>
      </c>
      <c r="C11990" s="1" t="s">
        <v>17</v>
      </c>
      <c r="D11990" s="1" t="s">
        <v>89</v>
      </c>
      <c r="E11990" s="1" t="s">
        <v>54</v>
      </c>
      <c r="F11990" s="47">
        <v>714</v>
      </c>
      <c r="G11990" s="34">
        <v>1012.45</v>
      </c>
      <c r="H11990" s="1" t="s">
        <v>218</v>
      </c>
      <c r="I11990" s="34">
        <v>9.4488000000000003E-3</v>
      </c>
      <c r="J11990" s="34">
        <v>2018.6478</v>
      </c>
      <c r="K11990" s="35" t="str">
        <f t="shared" si="1109"/>
        <v>Kampina &amp; Oisterwijkse Vennen_L4030</v>
      </c>
      <c r="L11990" s="36">
        <f>VLOOKUP(D11990,DATA!A:F,5,FALSE)</f>
        <v>1.0986712608830001E-2</v>
      </c>
      <c r="M11990" s="37">
        <f>VLOOKUP(D11990,DATA!A:F,6,FALSE)</f>
        <v>982</v>
      </c>
      <c r="N11990" s="36">
        <f t="shared" si="1110"/>
        <v>58.28649296634206</v>
      </c>
      <c r="O11990" s="36">
        <f t="shared" si="1111"/>
        <v>58.289016942882846</v>
      </c>
      <c r="P11990" s="36">
        <f t="shared" si="1112"/>
        <v>2.5239765407860659E-3</v>
      </c>
      <c r="Q11990" s="36">
        <f t="shared" si="1113"/>
        <v>5.095019691309402E-2</v>
      </c>
    </row>
    <row r="11991" spans="1:17" x14ac:dyDescent="0.3">
      <c r="A11991" s="29">
        <v>2884459</v>
      </c>
      <c r="B11991" s="1">
        <v>133</v>
      </c>
      <c r="C11991" s="1" t="s">
        <v>17</v>
      </c>
      <c r="D11991" s="1" t="s">
        <v>53</v>
      </c>
      <c r="E11991" s="1" t="s">
        <v>54</v>
      </c>
      <c r="F11991" s="47">
        <v>714</v>
      </c>
      <c r="G11991" s="34">
        <v>1086.07</v>
      </c>
      <c r="H11991" s="1" t="s">
        <v>218</v>
      </c>
      <c r="I11991" s="34">
        <v>1.04318E-2</v>
      </c>
      <c r="J11991" s="34">
        <v>9103.0529999999999</v>
      </c>
      <c r="K11991" s="35" t="str">
        <f t="shared" si="1109"/>
        <v>Kampina &amp; Oisterwijkse Vennen_H4030</v>
      </c>
      <c r="L11991" s="36">
        <f>VLOOKUP(D11991,DATA!A:F,5,FALSE)</f>
        <v>1.0986712608830001E-2</v>
      </c>
      <c r="M11991" s="37">
        <f>VLOOKUP(D11991,DATA!A:F,6,FALSE)</f>
        <v>982</v>
      </c>
      <c r="N11991" s="36">
        <f t="shared" si="1110"/>
        <v>75.830098663813814</v>
      </c>
      <c r="O11991" s="36">
        <f t="shared" si="1111"/>
        <v>75.832199202371456</v>
      </c>
      <c r="P11991" s="36">
        <f t="shared" si="1112"/>
        <v>2.1005385576415847E-3</v>
      </c>
      <c r="Q11991" s="36">
        <f t="shared" si="1113"/>
        <v>0.19121313818754898</v>
      </c>
    </row>
    <row r="11992" spans="1:17" x14ac:dyDescent="0.3">
      <c r="A11992" s="29">
        <v>2884459</v>
      </c>
      <c r="B11992" s="1">
        <v>133</v>
      </c>
      <c r="C11992" s="1" t="s">
        <v>17</v>
      </c>
      <c r="D11992" s="1" t="s">
        <v>89</v>
      </c>
      <c r="E11992" s="1" t="s">
        <v>54</v>
      </c>
      <c r="F11992" s="47">
        <v>714</v>
      </c>
      <c r="G11992" s="34">
        <v>1086.07</v>
      </c>
      <c r="H11992" s="1" t="s">
        <v>218</v>
      </c>
      <c r="I11992" s="34">
        <v>1.04318E-2</v>
      </c>
      <c r="J11992" s="34">
        <v>896.94719999999995</v>
      </c>
      <c r="K11992" s="35" t="str">
        <f t="shared" si="1109"/>
        <v>Kampina &amp; Oisterwijkse Vennen_L4030</v>
      </c>
      <c r="L11992" s="36">
        <f>VLOOKUP(D11992,DATA!A:F,5,FALSE)</f>
        <v>1.0986712608830001E-2</v>
      </c>
      <c r="M11992" s="37">
        <f>VLOOKUP(D11992,DATA!A:F,6,FALSE)</f>
        <v>982</v>
      </c>
      <c r="N11992" s="36">
        <f t="shared" si="1110"/>
        <v>75.830098663813814</v>
      </c>
      <c r="O11992" s="36">
        <f t="shared" si="1111"/>
        <v>75.832199202371456</v>
      </c>
      <c r="P11992" s="36">
        <f t="shared" si="1112"/>
        <v>2.1005385576415847E-3</v>
      </c>
      <c r="Q11992" s="36">
        <f t="shared" si="1113"/>
        <v>1.884072177768658E-2</v>
      </c>
    </row>
    <row r="11993" spans="1:17" x14ac:dyDescent="0.3">
      <c r="A11993" s="29">
        <v>2884460</v>
      </c>
      <c r="B11993" s="1">
        <v>133</v>
      </c>
      <c r="C11993" s="1" t="s">
        <v>17</v>
      </c>
      <c r="D11993" s="1" t="s">
        <v>41</v>
      </c>
      <c r="E11993" s="1" t="s">
        <v>42</v>
      </c>
      <c r="F11993" s="47">
        <v>1071</v>
      </c>
      <c r="G11993" s="34">
        <v>1096.1099999999999</v>
      </c>
      <c r="H11993" s="1" t="s">
        <v>218</v>
      </c>
      <c r="I11993" s="34">
        <v>1.05568E-2</v>
      </c>
      <c r="J11993" s="34">
        <v>3.4969207999999998</v>
      </c>
      <c r="K11993" s="35" t="str">
        <f t="shared" si="1109"/>
        <v>Kampina &amp; Oisterwijkse Vennen_H4010A</v>
      </c>
      <c r="L11993" s="36">
        <f>VLOOKUP(D11993,DATA!A:F,5,FALSE)</f>
        <v>1.3726988247862192E-2</v>
      </c>
      <c r="M11993" s="37">
        <f>VLOOKUP(D11993,DATA!A:F,6,FALSE)</f>
        <v>1285.5</v>
      </c>
      <c r="N11993" s="36">
        <f t="shared" si="1110"/>
        <v>6.9154234577147955</v>
      </c>
      <c r="O11993" s="36">
        <f t="shared" si="1111"/>
        <v>6.9163563493033093</v>
      </c>
      <c r="P11993" s="36">
        <f t="shared" si="1112"/>
        <v>9.3289158851384002E-4</v>
      </c>
      <c r="Q11993" s="36">
        <f t="shared" si="1113"/>
        <v>3.2622480000190881E-5</v>
      </c>
    </row>
    <row r="11994" spans="1:17" x14ac:dyDescent="0.3">
      <c r="A11994" s="29">
        <v>2884460</v>
      </c>
      <c r="B11994" s="1">
        <v>133</v>
      </c>
      <c r="C11994" s="1" t="s">
        <v>17</v>
      </c>
      <c r="D11994" s="1" t="s">
        <v>53</v>
      </c>
      <c r="E11994" s="1" t="s">
        <v>54</v>
      </c>
      <c r="F11994" s="47">
        <v>714</v>
      </c>
      <c r="G11994" s="34">
        <v>1096.1099999999999</v>
      </c>
      <c r="H11994" s="1" t="s">
        <v>218</v>
      </c>
      <c r="I11994" s="34">
        <v>1.05568E-2</v>
      </c>
      <c r="J11994" s="34">
        <v>1764.5956000000001</v>
      </c>
      <c r="K11994" s="35" t="str">
        <f t="shared" si="1109"/>
        <v>Kampina &amp; Oisterwijkse Vennen_H4030</v>
      </c>
      <c r="L11994" s="36">
        <f>VLOOKUP(D11994,DATA!A:F,5,FALSE)</f>
        <v>1.0986712608830001E-2</v>
      </c>
      <c r="M11994" s="37">
        <f>VLOOKUP(D11994,DATA!A:F,6,FALSE)</f>
        <v>982</v>
      </c>
      <c r="N11994" s="36">
        <f t="shared" si="1110"/>
        <v>77.793861645387267</v>
      </c>
      <c r="O11994" s="36">
        <f t="shared" si="1111"/>
        <v>77.795865214967677</v>
      </c>
      <c r="P11994" s="36">
        <f t="shared" si="1112"/>
        <v>2.0035695804097031E-3</v>
      </c>
      <c r="Q11994" s="36">
        <f t="shared" si="1113"/>
        <v>3.5354900658848082E-2</v>
      </c>
    </row>
    <row r="11995" spans="1:17" x14ac:dyDescent="0.3">
      <c r="A11995" s="29">
        <v>2884460</v>
      </c>
      <c r="B11995" s="1">
        <v>133</v>
      </c>
      <c r="C11995" s="1" t="s">
        <v>17</v>
      </c>
      <c r="D11995" s="1" t="s">
        <v>90</v>
      </c>
      <c r="E11995" s="1" t="s">
        <v>91</v>
      </c>
      <c r="F11995" s="47">
        <v>1071</v>
      </c>
      <c r="G11995" s="34">
        <v>1096.1099999999999</v>
      </c>
      <c r="H11995" s="1" t="s">
        <v>218</v>
      </c>
      <c r="I11995" s="34">
        <v>1.05568E-2</v>
      </c>
      <c r="J11995" s="34">
        <v>8133.6094000000003</v>
      </c>
      <c r="K11995" s="35" t="str">
        <f t="shared" si="1109"/>
        <v>Kampina &amp; Oisterwijkse Vennen_Lg04</v>
      </c>
      <c r="L11995" s="36">
        <f>VLOOKUP(D11995,DATA!A:F,5,FALSE)</f>
        <v>1.3726988247862192E-2</v>
      </c>
      <c r="M11995" s="37">
        <f>VLOOKUP(D11995,DATA!A:F,6,FALSE)</f>
        <v>1285.5</v>
      </c>
      <c r="N11995" s="36">
        <f t="shared" si="1110"/>
        <v>6.9154234577147955</v>
      </c>
      <c r="O11995" s="36">
        <f t="shared" si="1111"/>
        <v>6.9163563493033093</v>
      </c>
      <c r="P11995" s="36">
        <f t="shared" si="1112"/>
        <v>9.3289158851384002E-4</v>
      </c>
      <c r="Q11995" s="36">
        <f t="shared" si="1113"/>
        <v>7.5877757935171014E-2</v>
      </c>
    </row>
    <row r="11996" spans="1:17" x14ac:dyDescent="0.3">
      <c r="A11996" s="29">
        <v>2884460</v>
      </c>
      <c r="B11996" s="1">
        <v>133</v>
      </c>
      <c r="C11996" s="1" t="s">
        <v>17</v>
      </c>
      <c r="D11996" s="1" t="s">
        <v>89</v>
      </c>
      <c r="E11996" s="1" t="s">
        <v>54</v>
      </c>
      <c r="F11996" s="47">
        <v>714</v>
      </c>
      <c r="G11996" s="34">
        <v>1096.1099999999999</v>
      </c>
      <c r="H11996" s="1" t="s">
        <v>218</v>
      </c>
      <c r="I11996" s="34">
        <v>1.05568E-2</v>
      </c>
      <c r="J11996" s="34">
        <v>98.298929999999999</v>
      </c>
      <c r="K11996" s="35" t="str">
        <f t="shared" si="1109"/>
        <v>Kampina &amp; Oisterwijkse Vennen_L4030</v>
      </c>
      <c r="L11996" s="36">
        <f>VLOOKUP(D11996,DATA!A:F,5,FALSE)</f>
        <v>1.0986712608830001E-2</v>
      </c>
      <c r="M11996" s="37">
        <f>VLOOKUP(D11996,DATA!A:F,6,FALSE)</f>
        <v>982</v>
      </c>
      <c r="N11996" s="36">
        <f t="shared" si="1110"/>
        <v>77.793861645387267</v>
      </c>
      <c r="O11996" s="36">
        <f t="shared" si="1111"/>
        <v>77.795865214967677</v>
      </c>
      <c r="P11996" s="36">
        <f t="shared" si="1112"/>
        <v>2.0035695804097031E-3</v>
      </c>
      <c r="Q11996" s="36">
        <f t="shared" si="1113"/>
        <v>1.9694874593482277E-3</v>
      </c>
    </row>
    <row r="11997" spans="1:17" x14ac:dyDescent="0.3">
      <c r="A11997" s="29">
        <v>2884461</v>
      </c>
      <c r="B11997" s="1">
        <v>133</v>
      </c>
      <c r="C11997" s="1" t="s">
        <v>17</v>
      </c>
      <c r="D11997" s="1" t="s">
        <v>57</v>
      </c>
      <c r="E11997" s="1" t="s">
        <v>58</v>
      </c>
      <c r="F11997" s="47">
        <v>714</v>
      </c>
      <c r="G11997" s="34">
        <v>977.08</v>
      </c>
      <c r="H11997" s="1" t="s">
        <v>218</v>
      </c>
      <c r="I11997" s="34">
        <v>9.4766E-3</v>
      </c>
      <c r="J11997" s="34">
        <v>75.353930000000005</v>
      </c>
      <c r="K11997" s="35" t="str">
        <f t="shared" si="1109"/>
        <v>Kampina &amp; Oisterwijkse Vennen_H3160</v>
      </c>
      <c r="L11997" s="36">
        <f>VLOOKUP(D11997,DATA!A:F,5,FALSE)</f>
        <v>1.0986712608830001E-2</v>
      </c>
      <c r="M11997" s="37">
        <f>VLOOKUP(D11997,DATA!A:F,6,FALSE)</f>
        <v>982</v>
      </c>
      <c r="N11997" s="36">
        <f t="shared" si="1110"/>
        <v>48.648963299565082</v>
      </c>
      <c r="O11997" s="36">
        <f t="shared" si="1111"/>
        <v>48.651564319797231</v>
      </c>
      <c r="P11997" s="36">
        <f t="shared" si="1112"/>
        <v>2.6010202321486986E-3</v>
      </c>
      <c r="Q11997" s="36">
        <f t="shared" si="1113"/>
        <v>1.959970965019168E-3</v>
      </c>
    </row>
    <row r="11998" spans="1:17" x14ac:dyDescent="0.3">
      <c r="A11998" s="29">
        <v>2884461</v>
      </c>
      <c r="B11998" s="1">
        <v>133</v>
      </c>
      <c r="C11998" s="1" t="s">
        <v>17</v>
      </c>
      <c r="D11998" s="1" t="s">
        <v>53</v>
      </c>
      <c r="E11998" s="1" t="s">
        <v>54</v>
      </c>
      <c r="F11998" s="47">
        <v>714</v>
      </c>
      <c r="G11998" s="34">
        <v>977.08</v>
      </c>
      <c r="H11998" s="1" t="s">
        <v>218</v>
      </c>
      <c r="I11998" s="34">
        <v>9.4766E-3</v>
      </c>
      <c r="J11998" s="34">
        <v>6165.8050000000003</v>
      </c>
      <c r="K11998" s="35" t="str">
        <f t="shared" si="1109"/>
        <v>Kampina &amp; Oisterwijkse Vennen_H4030</v>
      </c>
      <c r="L11998" s="36">
        <f>VLOOKUP(D11998,DATA!A:F,5,FALSE)</f>
        <v>1.0986712608830001E-2</v>
      </c>
      <c r="M11998" s="37">
        <f>VLOOKUP(D11998,DATA!A:F,6,FALSE)</f>
        <v>982</v>
      </c>
      <c r="N11998" s="36">
        <f t="shared" si="1110"/>
        <v>48.648963299565082</v>
      </c>
      <c r="O11998" s="36">
        <f t="shared" si="1111"/>
        <v>48.651564319797231</v>
      </c>
      <c r="P11998" s="36">
        <f t="shared" si="1112"/>
        <v>2.6010202321486986E-3</v>
      </c>
      <c r="Q11998" s="36">
        <f t="shared" si="1113"/>
        <v>0.16037383552483608</v>
      </c>
    </row>
    <row r="11999" spans="1:17" x14ac:dyDescent="0.3">
      <c r="A11999" s="29">
        <v>2884461</v>
      </c>
      <c r="B11999" s="1">
        <v>133</v>
      </c>
      <c r="C11999" s="1" t="s">
        <v>17</v>
      </c>
      <c r="D11999" s="1" t="s">
        <v>89</v>
      </c>
      <c r="E11999" s="1" t="s">
        <v>54</v>
      </c>
      <c r="F11999" s="47">
        <v>714</v>
      </c>
      <c r="G11999" s="34">
        <v>977.08</v>
      </c>
      <c r="H11999" s="1" t="s">
        <v>218</v>
      </c>
      <c r="I11999" s="34">
        <v>9.4766E-3</v>
      </c>
      <c r="J11999" s="34">
        <v>2475.3537999999999</v>
      </c>
      <c r="K11999" s="35" t="str">
        <f t="shared" si="1109"/>
        <v>Kampina &amp; Oisterwijkse Vennen_L4030</v>
      </c>
      <c r="L11999" s="36">
        <f>VLOOKUP(D11999,DATA!A:F,5,FALSE)</f>
        <v>1.0986712608830001E-2</v>
      </c>
      <c r="M11999" s="37">
        <f>VLOOKUP(D11999,DATA!A:F,6,FALSE)</f>
        <v>982</v>
      </c>
      <c r="N11999" s="36">
        <f t="shared" si="1110"/>
        <v>48.648963299565082</v>
      </c>
      <c r="O11999" s="36">
        <f t="shared" si="1111"/>
        <v>48.651564319797231</v>
      </c>
      <c r="P11999" s="36">
        <f t="shared" si="1112"/>
        <v>2.6010202321486986E-3</v>
      </c>
      <c r="Q11999" s="36">
        <f t="shared" si="1113"/>
        <v>6.4384453155261631E-2</v>
      </c>
    </row>
    <row r="12000" spans="1:17" x14ac:dyDescent="0.3">
      <c r="A12000" s="29">
        <v>2884462</v>
      </c>
      <c r="B12000" s="1">
        <v>133</v>
      </c>
      <c r="C12000" s="1" t="s">
        <v>17</v>
      </c>
      <c r="D12000" s="1" t="s">
        <v>53</v>
      </c>
      <c r="E12000" s="1" t="s">
        <v>54</v>
      </c>
      <c r="F12000" s="47">
        <v>714</v>
      </c>
      <c r="G12000" s="34">
        <v>968.07</v>
      </c>
      <c r="H12000" s="1" t="s">
        <v>218</v>
      </c>
      <c r="I12000" s="34">
        <v>9.5572000000000001E-3</v>
      </c>
      <c r="J12000" s="34">
        <v>8763.1630000000005</v>
      </c>
      <c r="K12000" s="35" t="str">
        <f t="shared" si="1109"/>
        <v>Kampina &amp; Oisterwijkse Vennen_H4030</v>
      </c>
      <c r="L12000" s="36">
        <f>VLOOKUP(D12000,DATA!A:F,5,FALSE)</f>
        <v>1.0986712608830001E-2</v>
      </c>
      <c r="M12000" s="37">
        <f>VLOOKUP(D12000,DATA!A:F,6,FALSE)</f>
        <v>982</v>
      </c>
      <c r="N12000" s="36">
        <f t="shared" si="1110"/>
        <v>46.181328073586045</v>
      </c>
      <c r="O12000" s="36">
        <f t="shared" si="1111"/>
        <v>46.183937827601298</v>
      </c>
      <c r="P12000" s="36">
        <f t="shared" si="1112"/>
        <v>2.6097540152534293E-3</v>
      </c>
      <c r="Q12000" s="36">
        <f t="shared" si="1113"/>
        <v>0.22869699825570289</v>
      </c>
    </row>
    <row r="12001" spans="1:17" x14ac:dyDescent="0.3">
      <c r="A12001" s="29">
        <v>2884462</v>
      </c>
      <c r="B12001" s="1">
        <v>133</v>
      </c>
      <c r="C12001" s="1" t="s">
        <v>17</v>
      </c>
      <c r="D12001" s="1" t="s">
        <v>89</v>
      </c>
      <c r="E12001" s="1" t="s">
        <v>54</v>
      </c>
      <c r="F12001" s="47">
        <v>714</v>
      </c>
      <c r="G12001" s="34">
        <v>968.07</v>
      </c>
      <c r="H12001" s="1" t="s">
        <v>218</v>
      </c>
      <c r="I12001" s="34">
        <v>9.5572000000000001E-3</v>
      </c>
      <c r="J12001" s="34">
        <v>1236.8333</v>
      </c>
      <c r="K12001" s="35" t="str">
        <f t="shared" si="1109"/>
        <v>Kampina &amp; Oisterwijkse Vennen_L4030</v>
      </c>
      <c r="L12001" s="36">
        <f>VLOOKUP(D12001,DATA!A:F,5,FALSE)</f>
        <v>1.0986712608830001E-2</v>
      </c>
      <c r="M12001" s="37">
        <f>VLOOKUP(D12001,DATA!A:F,6,FALSE)</f>
        <v>982</v>
      </c>
      <c r="N12001" s="36">
        <f t="shared" si="1110"/>
        <v>46.181328073586045</v>
      </c>
      <c r="O12001" s="36">
        <f t="shared" si="1111"/>
        <v>46.183937827601298</v>
      </c>
      <c r="P12001" s="36">
        <f t="shared" si="1112"/>
        <v>2.6097540152534293E-3</v>
      </c>
      <c r="Q12001" s="36">
        <f t="shared" si="1113"/>
        <v>3.2278306708741496E-2</v>
      </c>
    </row>
    <row r="12002" spans="1:17" x14ac:dyDescent="0.3">
      <c r="A12002" s="29">
        <v>2884463</v>
      </c>
      <c r="B12002" s="1">
        <v>133</v>
      </c>
      <c r="C12002" s="1" t="s">
        <v>17</v>
      </c>
      <c r="D12002" s="1" t="s">
        <v>53</v>
      </c>
      <c r="E12002" s="1" t="s">
        <v>54</v>
      </c>
      <c r="F12002" s="47">
        <v>714</v>
      </c>
      <c r="G12002" s="34">
        <v>995.32</v>
      </c>
      <c r="H12002" s="1" t="s">
        <v>218</v>
      </c>
      <c r="I12002" s="34">
        <v>1.00187E-2</v>
      </c>
      <c r="J12002" s="34">
        <v>6264.4830000000002</v>
      </c>
      <c r="K12002" s="35" t="str">
        <f t="shared" si="1109"/>
        <v>Kampina &amp; Oisterwijkse Vennen_H4030</v>
      </c>
      <c r="L12002" s="36">
        <f>VLOOKUP(D12002,DATA!A:F,5,FALSE)</f>
        <v>1.0986712608830001E-2</v>
      </c>
      <c r="M12002" s="37">
        <f>VLOOKUP(D12002,DATA!A:F,6,FALSE)</f>
        <v>982</v>
      </c>
      <c r="N12002" s="36">
        <f t="shared" si="1110"/>
        <v>53.652059830212778</v>
      </c>
      <c r="O12002" s="36">
        <f t="shared" si="1111"/>
        <v>53.6547969526722</v>
      </c>
      <c r="P12002" s="36">
        <f t="shared" si="1112"/>
        <v>2.7371224594219257E-3</v>
      </c>
      <c r="Q12002" s="36">
        <f t="shared" si="1113"/>
        <v>0.17146657115966843</v>
      </c>
    </row>
    <row r="12003" spans="1:17" x14ac:dyDescent="0.3">
      <c r="A12003" s="29">
        <v>2884463</v>
      </c>
      <c r="B12003" s="1">
        <v>133</v>
      </c>
      <c r="C12003" s="1" t="s">
        <v>17</v>
      </c>
      <c r="D12003" s="1" t="s">
        <v>89</v>
      </c>
      <c r="E12003" s="1" t="s">
        <v>54</v>
      </c>
      <c r="F12003" s="47">
        <v>714</v>
      </c>
      <c r="G12003" s="34">
        <v>995.32</v>
      </c>
      <c r="H12003" s="1" t="s">
        <v>218</v>
      </c>
      <c r="I12003" s="34">
        <v>1.00187E-2</v>
      </c>
      <c r="J12003" s="34">
        <v>1552.5824</v>
      </c>
      <c r="K12003" s="35" t="str">
        <f t="shared" si="1109"/>
        <v>Kampina &amp; Oisterwijkse Vennen_L4030</v>
      </c>
      <c r="L12003" s="36">
        <f>VLOOKUP(D12003,DATA!A:F,5,FALSE)</f>
        <v>1.0986712608830001E-2</v>
      </c>
      <c r="M12003" s="37">
        <f>VLOOKUP(D12003,DATA!A:F,6,FALSE)</f>
        <v>982</v>
      </c>
      <c r="N12003" s="36">
        <f t="shared" si="1110"/>
        <v>53.652059830212778</v>
      </c>
      <c r="O12003" s="36">
        <f t="shared" si="1111"/>
        <v>53.6547969526722</v>
      </c>
      <c r="P12003" s="36">
        <f t="shared" si="1112"/>
        <v>2.7371224594219257E-3</v>
      </c>
      <c r="Q12003" s="36">
        <f t="shared" si="1113"/>
        <v>4.2496081571431955E-2</v>
      </c>
    </row>
    <row r="12004" spans="1:17" x14ac:dyDescent="0.3">
      <c r="A12004" s="29">
        <v>2884464</v>
      </c>
      <c r="B12004" s="1">
        <v>133</v>
      </c>
      <c r="C12004" s="1" t="s">
        <v>17</v>
      </c>
      <c r="D12004" s="1" t="s">
        <v>57</v>
      </c>
      <c r="E12004" s="1" t="s">
        <v>58</v>
      </c>
      <c r="F12004" s="47">
        <v>714</v>
      </c>
      <c r="G12004" s="34">
        <v>937.81</v>
      </c>
      <c r="H12004" s="1" t="s">
        <v>218</v>
      </c>
      <c r="I12004" s="34">
        <v>9.3418000000000008E-3</v>
      </c>
      <c r="J12004" s="34">
        <v>1837.4879000000001</v>
      </c>
      <c r="K12004" s="35" t="str">
        <f t="shared" si="1109"/>
        <v>Kampina &amp; Oisterwijkse Vennen_H3160</v>
      </c>
      <c r="L12004" s="36">
        <f>VLOOKUP(D12004,DATA!A:F,5,FALSE)</f>
        <v>1.0986712608830001E-2</v>
      </c>
      <c r="M12004" s="37">
        <f>VLOOKUP(D12004,DATA!A:F,6,FALSE)</f>
        <v>982</v>
      </c>
      <c r="N12004" s="36">
        <f t="shared" si="1110"/>
        <v>38.095355669489344</v>
      </c>
      <c r="O12004" s="36">
        <f t="shared" si="1111"/>
        <v>38.097776135012239</v>
      </c>
      <c r="P12004" s="36">
        <f t="shared" si="1112"/>
        <v>2.420465522895654E-3</v>
      </c>
      <c r="Q12004" s="36">
        <f t="shared" si="1113"/>
        <v>4.4475761106879376E-2</v>
      </c>
    </row>
    <row r="12005" spans="1:17" x14ac:dyDescent="0.3">
      <c r="A12005" s="29">
        <v>2884464</v>
      </c>
      <c r="B12005" s="1">
        <v>133</v>
      </c>
      <c r="C12005" s="1" t="s">
        <v>17</v>
      </c>
      <c r="D12005" s="1" t="s">
        <v>53</v>
      </c>
      <c r="E12005" s="1" t="s">
        <v>54</v>
      </c>
      <c r="F12005" s="47">
        <v>714</v>
      </c>
      <c r="G12005" s="34">
        <v>937.81</v>
      </c>
      <c r="H12005" s="1" t="s">
        <v>218</v>
      </c>
      <c r="I12005" s="34">
        <v>9.3418000000000008E-3</v>
      </c>
      <c r="J12005" s="34">
        <v>6593.4049999999997</v>
      </c>
      <c r="K12005" s="35" t="str">
        <f t="shared" si="1109"/>
        <v>Kampina &amp; Oisterwijkse Vennen_H4030</v>
      </c>
      <c r="L12005" s="36">
        <f>VLOOKUP(D12005,DATA!A:F,5,FALSE)</f>
        <v>1.0986712608830001E-2</v>
      </c>
      <c r="M12005" s="37">
        <f>VLOOKUP(D12005,DATA!A:F,6,FALSE)</f>
        <v>982</v>
      </c>
      <c r="N12005" s="36">
        <f t="shared" si="1110"/>
        <v>38.095355669489344</v>
      </c>
      <c r="O12005" s="36">
        <f t="shared" si="1111"/>
        <v>38.097776135012239</v>
      </c>
      <c r="P12005" s="36">
        <f t="shared" si="1112"/>
        <v>2.420465522895654E-3</v>
      </c>
      <c r="Q12005" s="36">
        <f t="shared" si="1113"/>
        <v>0.15959109480987818</v>
      </c>
    </row>
    <row r="12006" spans="1:17" x14ac:dyDescent="0.3">
      <c r="A12006" s="29">
        <v>2884464</v>
      </c>
      <c r="B12006" s="1">
        <v>133</v>
      </c>
      <c r="C12006" s="1" t="s">
        <v>17</v>
      </c>
      <c r="D12006" s="1" t="s">
        <v>89</v>
      </c>
      <c r="E12006" s="1" t="s">
        <v>54</v>
      </c>
      <c r="F12006" s="47">
        <v>714</v>
      </c>
      <c r="G12006" s="34">
        <v>937.81</v>
      </c>
      <c r="H12006" s="1" t="s">
        <v>218</v>
      </c>
      <c r="I12006" s="34">
        <v>9.3418000000000008E-3</v>
      </c>
      <c r="J12006" s="34">
        <v>733.47155999999995</v>
      </c>
      <c r="K12006" s="35" t="str">
        <f t="shared" si="1109"/>
        <v>Kampina &amp; Oisterwijkse Vennen_L4030</v>
      </c>
      <c r="L12006" s="36">
        <f>VLOOKUP(D12006,DATA!A:F,5,FALSE)</f>
        <v>1.0986712608830001E-2</v>
      </c>
      <c r="M12006" s="37">
        <f>VLOOKUP(D12006,DATA!A:F,6,FALSE)</f>
        <v>982</v>
      </c>
      <c r="N12006" s="36">
        <f t="shared" si="1110"/>
        <v>38.095355669489344</v>
      </c>
      <c r="O12006" s="36">
        <f t="shared" si="1111"/>
        <v>38.097776135012239</v>
      </c>
      <c r="P12006" s="36">
        <f t="shared" si="1112"/>
        <v>2.420465522895654E-3</v>
      </c>
      <c r="Q12006" s="36">
        <f t="shared" si="1113"/>
        <v>1.7753426230044909E-2</v>
      </c>
    </row>
    <row r="12007" spans="1:17" x14ac:dyDescent="0.3">
      <c r="A12007" s="29">
        <v>2884465</v>
      </c>
      <c r="B12007" s="1">
        <v>133</v>
      </c>
      <c r="C12007" s="1" t="s">
        <v>17</v>
      </c>
      <c r="D12007" s="1" t="s">
        <v>53</v>
      </c>
      <c r="E12007" s="1" t="s">
        <v>54</v>
      </c>
      <c r="F12007" s="47">
        <v>714</v>
      </c>
      <c r="G12007" s="34">
        <v>947</v>
      </c>
      <c r="H12007" s="1" t="s">
        <v>218</v>
      </c>
      <c r="I12007" s="34">
        <v>9.5928000000000003E-3</v>
      </c>
      <c r="J12007" s="34">
        <v>10000</v>
      </c>
      <c r="K12007" s="35" t="str">
        <f t="shared" si="1109"/>
        <v>Kampina &amp; Oisterwijkse Vennen_H4030</v>
      </c>
      <c r="L12007" s="36">
        <f>VLOOKUP(D12007,DATA!A:F,5,FALSE)</f>
        <v>1.0986712608830001E-2</v>
      </c>
      <c r="M12007" s="37">
        <f>VLOOKUP(D12007,DATA!A:F,6,FALSE)</f>
        <v>982</v>
      </c>
      <c r="N12007" s="36">
        <f t="shared" si="1110"/>
        <v>40.503359166820246</v>
      </c>
      <c r="O12007" s="36">
        <f t="shared" si="1111"/>
        <v>40.50589897542438</v>
      </c>
      <c r="P12007" s="36">
        <f t="shared" si="1112"/>
        <v>2.5398086041334977E-3</v>
      </c>
      <c r="Q12007" s="36">
        <f t="shared" si="1113"/>
        <v>0.25398086041334977</v>
      </c>
    </row>
    <row r="12008" spans="1:17" x14ac:dyDescent="0.3">
      <c r="A12008" s="29">
        <v>2884466</v>
      </c>
      <c r="B12008" s="1">
        <v>133</v>
      </c>
      <c r="C12008" s="1" t="s">
        <v>17</v>
      </c>
      <c r="D12008" s="1" t="s">
        <v>63</v>
      </c>
      <c r="E12008" s="1" t="s">
        <v>64</v>
      </c>
      <c r="F12008" s="47">
        <v>714</v>
      </c>
      <c r="G12008" s="34">
        <v>1097.9000000000001</v>
      </c>
      <c r="H12008" s="1" t="s">
        <v>218</v>
      </c>
      <c r="I12008" s="34">
        <v>1.1564100000000001E-2</v>
      </c>
      <c r="J12008" s="34">
        <v>571.83190000000002</v>
      </c>
      <c r="K12008" s="35" t="str">
        <f t="shared" si="1109"/>
        <v>Kampina &amp; Oisterwijkse Vennen_H2310</v>
      </c>
      <c r="L12008" s="36">
        <f>VLOOKUP(D12008,DATA!A:F,5,FALSE)</f>
        <v>1.0986712608830001E-2</v>
      </c>
      <c r="M12008" s="37">
        <f>VLOOKUP(D12008,DATA!A:F,6,FALSE)</f>
        <v>982</v>
      </c>
      <c r="N12008" s="36">
        <f t="shared" si="1110"/>
        <v>78.131738043801661</v>
      </c>
      <c r="O12008" s="36">
        <f t="shared" si="1111"/>
        <v>78.133908773925171</v>
      </c>
      <c r="P12008" s="36">
        <f t="shared" si="1112"/>
        <v>2.1707301235096566E-3</v>
      </c>
      <c r="Q12008" s="36">
        <f t="shared" si="1113"/>
        <v>1.2412927309137615E-2</v>
      </c>
    </row>
    <row r="12009" spans="1:17" x14ac:dyDescent="0.3">
      <c r="A12009" s="29">
        <v>2884466</v>
      </c>
      <c r="B12009" s="1">
        <v>133</v>
      </c>
      <c r="C12009" s="1" t="s">
        <v>17</v>
      </c>
      <c r="D12009" s="1" t="s">
        <v>53</v>
      </c>
      <c r="E12009" s="1" t="s">
        <v>54</v>
      </c>
      <c r="F12009" s="47">
        <v>714</v>
      </c>
      <c r="G12009" s="34">
        <v>1097.9000000000001</v>
      </c>
      <c r="H12009" s="1" t="s">
        <v>218</v>
      </c>
      <c r="I12009" s="34">
        <v>1.1564100000000001E-2</v>
      </c>
      <c r="J12009" s="34">
        <v>3789.5120000000002</v>
      </c>
      <c r="K12009" s="35" t="str">
        <f t="shared" si="1109"/>
        <v>Kampina &amp; Oisterwijkse Vennen_H4030</v>
      </c>
      <c r="L12009" s="36">
        <f>VLOOKUP(D12009,DATA!A:F,5,FALSE)</f>
        <v>1.0986712608830001E-2</v>
      </c>
      <c r="M12009" s="37">
        <f>VLOOKUP(D12009,DATA!A:F,6,FALSE)</f>
        <v>982</v>
      </c>
      <c r="N12009" s="36">
        <f t="shared" si="1110"/>
        <v>78.131738043801661</v>
      </c>
      <c r="O12009" s="36">
        <f t="shared" si="1111"/>
        <v>78.133908773925171</v>
      </c>
      <c r="P12009" s="36">
        <f t="shared" si="1112"/>
        <v>2.1707301235096566E-3</v>
      </c>
      <c r="Q12009" s="36">
        <f t="shared" si="1113"/>
        <v>8.2260078518013258E-2</v>
      </c>
    </row>
    <row r="12010" spans="1:17" x14ac:dyDescent="0.3">
      <c r="A12010" s="29">
        <v>2884466</v>
      </c>
      <c r="B12010" s="1">
        <v>133</v>
      </c>
      <c r="C12010" s="1" t="s">
        <v>17</v>
      </c>
      <c r="D12010" s="1" t="s">
        <v>89</v>
      </c>
      <c r="E12010" s="1" t="s">
        <v>54</v>
      </c>
      <c r="F12010" s="47">
        <v>714</v>
      </c>
      <c r="G12010" s="34">
        <v>1097.9000000000001</v>
      </c>
      <c r="H12010" s="1" t="s">
        <v>218</v>
      </c>
      <c r="I12010" s="34">
        <v>1.1564100000000001E-2</v>
      </c>
      <c r="J12010" s="34">
        <v>1492.8240000000001</v>
      </c>
      <c r="K12010" s="35" t="str">
        <f t="shared" si="1109"/>
        <v>Kampina &amp; Oisterwijkse Vennen_L4030</v>
      </c>
      <c r="L12010" s="36">
        <f>VLOOKUP(D12010,DATA!A:F,5,FALSE)</f>
        <v>1.0986712608830001E-2</v>
      </c>
      <c r="M12010" s="37">
        <f>VLOOKUP(D12010,DATA!A:F,6,FALSE)</f>
        <v>982</v>
      </c>
      <c r="N12010" s="36">
        <f t="shared" si="1110"/>
        <v>78.131738043801661</v>
      </c>
      <c r="O12010" s="36">
        <f t="shared" si="1111"/>
        <v>78.133908773925171</v>
      </c>
      <c r="P12010" s="36">
        <f t="shared" si="1112"/>
        <v>2.1707301235096566E-3</v>
      </c>
      <c r="Q12010" s="36">
        <f t="shared" si="1113"/>
        <v>3.24051802589818E-2</v>
      </c>
    </row>
    <row r="12011" spans="1:17" x14ac:dyDescent="0.3">
      <c r="A12011" s="30">
        <v>2884470</v>
      </c>
      <c r="B12011" s="14">
        <v>133</v>
      </c>
      <c r="C12011" s="14" t="s">
        <v>17</v>
      </c>
      <c r="D12011" s="14" t="s">
        <v>55</v>
      </c>
      <c r="E12011" s="14" t="s">
        <v>56</v>
      </c>
      <c r="F12011" s="48">
        <v>500</v>
      </c>
      <c r="G12011" s="38">
        <v>1111.46</v>
      </c>
      <c r="H12011" s="14" t="s">
        <v>218</v>
      </c>
      <c r="I12011" s="38">
        <v>1.2611499999999999E-2</v>
      </c>
      <c r="J12011" s="38">
        <v>631.58123999999998</v>
      </c>
      <c r="K12011" s="39" t="str">
        <f t="shared" si="1109"/>
        <v>Kampina &amp; Oisterwijkse Vennen_H3130</v>
      </c>
      <c r="L12011" s="40">
        <f>VLOOKUP(D12011,DATA!A:F,5,FALSE)</f>
        <v>0</v>
      </c>
      <c r="M12011" s="41">
        <f>VLOOKUP(D12011,DATA!A:F,6,FALSE)</f>
        <v>3.5</v>
      </c>
      <c r="N12011" s="40">
        <f t="shared" si="1110"/>
        <v>50</v>
      </c>
      <c r="O12011" s="40">
        <f t="shared" si="1111"/>
        <v>50</v>
      </c>
      <c r="P12011" s="40">
        <f t="shared" ref="P12011:P12012" si="1116">J12011/10000*I12011</f>
        <v>7.9651868082599993E-4</v>
      </c>
      <c r="Q12011" s="40">
        <f t="shared" ref="Q12011:Q12012" si="1117">IF(AND(H12011&lt;&gt;"below",I12011&gt;=0.005),M12011*P12011,0)</f>
        <v>2.7878153828909996E-3</v>
      </c>
    </row>
    <row r="12012" spans="1:17" x14ac:dyDescent="0.3">
      <c r="A12012" s="30">
        <v>2884470</v>
      </c>
      <c r="B12012" s="14">
        <v>133</v>
      </c>
      <c r="C12012" s="14" t="s">
        <v>17</v>
      </c>
      <c r="D12012" s="14" t="s">
        <v>88</v>
      </c>
      <c r="E12012" s="14" t="s">
        <v>56</v>
      </c>
      <c r="F12012" s="48">
        <v>500</v>
      </c>
      <c r="G12012" s="38">
        <v>1111.46</v>
      </c>
      <c r="H12012" s="14" t="s">
        <v>218</v>
      </c>
      <c r="I12012" s="38">
        <v>1.2611499999999999E-2</v>
      </c>
      <c r="J12012" s="38">
        <v>2615.0727999999999</v>
      </c>
      <c r="K12012" s="39" t="str">
        <f t="shared" si="1109"/>
        <v>Kampina &amp; Oisterwijkse Vennen_ZGH3130</v>
      </c>
      <c r="L12012" s="40">
        <f>VLOOKUP(D12012,DATA!A:F,5,FALSE)</f>
        <v>0</v>
      </c>
      <c r="M12012" s="41">
        <f>VLOOKUP(D12012,DATA!A:F,6,FALSE)</f>
        <v>3.5</v>
      </c>
      <c r="N12012" s="40">
        <f t="shared" si="1110"/>
        <v>50</v>
      </c>
      <c r="O12012" s="40">
        <f t="shared" si="1111"/>
        <v>50</v>
      </c>
      <c r="P12012" s="40">
        <f t="shared" si="1116"/>
        <v>3.29799906172E-3</v>
      </c>
      <c r="Q12012" s="40">
        <f t="shared" si="1117"/>
        <v>1.154299671602E-2</v>
      </c>
    </row>
    <row r="12013" spans="1:17" x14ac:dyDescent="0.3">
      <c r="A12013" s="29">
        <v>2884470</v>
      </c>
      <c r="B12013" s="1">
        <v>133</v>
      </c>
      <c r="C12013" s="1" t="s">
        <v>17</v>
      </c>
      <c r="D12013" s="1" t="s">
        <v>41</v>
      </c>
      <c r="E12013" s="1" t="s">
        <v>42</v>
      </c>
      <c r="F12013" s="47">
        <v>1071</v>
      </c>
      <c r="G12013" s="34">
        <v>1111.46</v>
      </c>
      <c r="H12013" s="1" t="s">
        <v>218</v>
      </c>
      <c r="I12013" s="34">
        <v>1.2611499999999999E-2</v>
      </c>
      <c r="J12013" s="34">
        <v>2788.3676999999998</v>
      </c>
      <c r="K12013" s="35" t="str">
        <f t="shared" si="1109"/>
        <v>Kampina &amp; Oisterwijkse Vennen_H4010A</v>
      </c>
      <c r="L12013" s="36">
        <f>VLOOKUP(D12013,DATA!A:F,5,FALSE)</f>
        <v>1.3726988247862192E-2</v>
      </c>
      <c r="M12013" s="37">
        <f>VLOOKUP(D12013,DATA!A:F,6,FALSE)</f>
        <v>1285.5</v>
      </c>
      <c r="N12013" s="36">
        <f t="shared" si="1110"/>
        <v>8.4011891010955768</v>
      </c>
      <c r="O12013" s="36">
        <f t="shared" si="1111"/>
        <v>8.4025214067712088</v>
      </c>
      <c r="P12013" s="36">
        <f t="shared" si="1112"/>
        <v>1.3323056756320284E-3</v>
      </c>
      <c r="Q12013" s="36">
        <f t="shared" si="1113"/>
        <v>3.7149581124590249E-2</v>
      </c>
    </row>
    <row r="12014" spans="1:17" x14ac:dyDescent="0.3">
      <c r="A12014" s="29">
        <v>2884470</v>
      </c>
      <c r="B12014" s="1">
        <v>133</v>
      </c>
      <c r="C12014" s="1" t="s">
        <v>17</v>
      </c>
      <c r="D12014" s="1" t="s">
        <v>90</v>
      </c>
      <c r="E12014" s="1" t="s">
        <v>91</v>
      </c>
      <c r="F12014" s="47">
        <v>1071</v>
      </c>
      <c r="G12014" s="34">
        <v>1111.46</v>
      </c>
      <c r="H12014" s="1" t="s">
        <v>218</v>
      </c>
      <c r="I12014" s="34">
        <v>1.2611499999999999E-2</v>
      </c>
      <c r="J12014" s="34">
        <v>1911.1590000000001</v>
      </c>
      <c r="K12014" s="35" t="str">
        <f t="shared" si="1109"/>
        <v>Kampina &amp; Oisterwijkse Vennen_Lg04</v>
      </c>
      <c r="L12014" s="36">
        <f>VLOOKUP(D12014,DATA!A:F,5,FALSE)</f>
        <v>1.3726988247862192E-2</v>
      </c>
      <c r="M12014" s="37">
        <f>VLOOKUP(D12014,DATA!A:F,6,FALSE)</f>
        <v>1285.5</v>
      </c>
      <c r="N12014" s="36">
        <f t="shared" si="1110"/>
        <v>8.4011891010955768</v>
      </c>
      <c r="O12014" s="36">
        <f t="shared" si="1111"/>
        <v>8.4025214067712088</v>
      </c>
      <c r="P12014" s="36">
        <f t="shared" si="1112"/>
        <v>1.3323056756320284E-3</v>
      </c>
      <c r="Q12014" s="36">
        <f t="shared" si="1113"/>
        <v>2.5462479827352322E-2</v>
      </c>
    </row>
    <row r="12015" spans="1:17" x14ac:dyDescent="0.3">
      <c r="A12015" s="29">
        <v>2884471</v>
      </c>
      <c r="B12015" s="1">
        <v>133</v>
      </c>
      <c r="C12015" s="1" t="s">
        <v>17</v>
      </c>
      <c r="D12015" s="1" t="s">
        <v>41</v>
      </c>
      <c r="E12015" s="1" t="s">
        <v>42</v>
      </c>
      <c r="F12015" s="47">
        <v>1071</v>
      </c>
      <c r="G12015" s="34">
        <v>1187.4100000000001</v>
      </c>
      <c r="H12015" s="1" t="s">
        <v>218</v>
      </c>
      <c r="I12015" s="34">
        <v>1.3690600000000001E-2</v>
      </c>
      <c r="J12015" s="34">
        <v>3962.6815999999999</v>
      </c>
      <c r="K12015" s="35" t="str">
        <f t="shared" si="1109"/>
        <v>Kampina &amp; Oisterwijkse Vennen_H4010A</v>
      </c>
      <c r="L12015" s="36">
        <f>VLOOKUP(D12015,DATA!A:F,5,FALSE)</f>
        <v>1.3726988247862192E-2</v>
      </c>
      <c r="M12015" s="37">
        <f>VLOOKUP(D12015,DATA!A:F,6,FALSE)</f>
        <v>1285.5</v>
      </c>
      <c r="N12015" s="36">
        <f t="shared" si="1110"/>
        <v>20.644639913873096</v>
      </c>
      <c r="O12015" s="36">
        <f t="shared" si="1111"/>
        <v>20.647718882622883</v>
      </c>
      <c r="P12015" s="36">
        <f t="shared" si="1112"/>
        <v>3.0789687497865259E-3</v>
      </c>
      <c r="Q12015" s="36">
        <f t="shared" si="1113"/>
        <v>0.1220097281175407</v>
      </c>
    </row>
    <row r="12016" spans="1:17" x14ac:dyDescent="0.3">
      <c r="A12016" s="29">
        <v>2884471</v>
      </c>
      <c r="B12016" s="1">
        <v>133</v>
      </c>
      <c r="C12016" s="1" t="s">
        <v>17</v>
      </c>
      <c r="D12016" s="1" t="s">
        <v>89</v>
      </c>
      <c r="E12016" s="1" t="s">
        <v>54</v>
      </c>
      <c r="F12016" s="47">
        <v>714</v>
      </c>
      <c r="G12016" s="34">
        <v>1187.4100000000001</v>
      </c>
      <c r="H12016" s="1" t="s">
        <v>218</v>
      </c>
      <c r="I12016" s="34">
        <v>1.3690600000000001E-2</v>
      </c>
      <c r="J12016" s="34">
        <v>1588.441</v>
      </c>
      <c r="K12016" s="35" t="str">
        <f t="shared" si="1109"/>
        <v>Kampina &amp; Oisterwijkse Vennen_L4030</v>
      </c>
      <c r="L12016" s="36">
        <f>VLOOKUP(D12016,DATA!A:F,5,FALSE)</f>
        <v>1.0986712608830001E-2</v>
      </c>
      <c r="M12016" s="37">
        <f>VLOOKUP(D12016,DATA!A:F,6,FALSE)</f>
        <v>982</v>
      </c>
      <c r="N12016" s="36">
        <f t="shared" si="1110"/>
        <v>90.523381627387749</v>
      </c>
      <c r="O12016" s="36">
        <f t="shared" si="1111"/>
        <v>90.524671889472955</v>
      </c>
      <c r="P12016" s="36">
        <f t="shared" si="1112"/>
        <v>1.2902620852059954E-3</v>
      </c>
      <c r="Q12016" s="36">
        <f t="shared" si="1113"/>
        <v>2.0495051968866966E-2</v>
      </c>
    </row>
    <row r="12017" spans="1:17" x14ac:dyDescent="0.3">
      <c r="A12017" s="29">
        <v>2884472</v>
      </c>
      <c r="B12017" s="1">
        <v>133</v>
      </c>
      <c r="C12017" s="1" t="s">
        <v>17</v>
      </c>
      <c r="D12017" s="1" t="s">
        <v>41</v>
      </c>
      <c r="E12017" s="1" t="s">
        <v>42</v>
      </c>
      <c r="F12017" s="47">
        <v>1071</v>
      </c>
      <c r="G12017" s="34">
        <v>1150.74</v>
      </c>
      <c r="H12017" s="1" t="s">
        <v>218</v>
      </c>
      <c r="I12017" s="34">
        <v>1.3436699999999999E-2</v>
      </c>
      <c r="J12017" s="34">
        <v>8424.9249999999993</v>
      </c>
      <c r="K12017" s="35" t="str">
        <f t="shared" si="1109"/>
        <v>Kampina &amp; Oisterwijkse Vennen_H4010A</v>
      </c>
      <c r="L12017" s="36">
        <f>VLOOKUP(D12017,DATA!A:F,5,FALSE)</f>
        <v>1.3726988247862192E-2</v>
      </c>
      <c r="M12017" s="37">
        <f>VLOOKUP(D12017,DATA!A:F,6,FALSE)</f>
        <v>1285.5</v>
      </c>
      <c r="N12017" s="36">
        <f t="shared" si="1110"/>
        <v>13.589063459535783</v>
      </c>
      <c r="O12017" s="36">
        <f t="shared" si="1111"/>
        <v>13.591229443753338</v>
      </c>
      <c r="P12017" s="36">
        <f t="shared" si="1112"/>
        <v>2.1659842175552058E-3</v>
      </c>
      <c r="Q12017" s="36">
        <f t="shared" si="1113"/>
        <v>0.1824825458408629</v>
      </c>
    </row>
    <row r="12018" spans="1:17" x14ac:dyDescent="0.3">
      <c r="A12018" s="29">
        <v>2884472</v>
      </c>
      <c r="B12018" s="1">
        <v>133</v>
      </c>
      <c r="C12018" s="1" t="s">
        <v>17</v>
      </c>
      <c r="D12018" s="1" t="s">
        <v>89</v>
      </c>
      <c r="E12018" s="1" t="s">
        <v>54</v>
      </c>
      <c r="F12018" s="47">
        <v>714</v>
      </c>
      <c r="G12018" s="34">
        <v>1150.74</v>
      </c>
      <c r="H12018" s="1" t="s">
        <v>218</v>
      </c>
      <c r="I12018" s="34">
        <v>1.3436699999999999E-2</v>
      </c>
      <c r="J12018" s="34">
        <v>223.03435999999999</v>
      </c>
      <c r="K12018" s="35" t="str">
        <f t="shared" si="1109"/>
        <v>Kampina &amp; Oisterwijkse Vennen_L4030</v>
      </c>
      <c r="L12018" s="36">
        <f>VLOOKUP(D12018,DATA!A:F,5,FALSE)</f>
        <v>1.0986712608830001E-2</v>
      </c>
      <c r="M12018" s="37">
        <f>VLOOKUP(D12018,DATA!A:F,6,FALSE)</f>
        <v>982</v>
      </c>
      <c r="N12018" s="36">
        <f t="shared" si="1110"/>
        <v>86.458411018322792</v>
      </c>
      <c r="O12018" s="36">
        <f t="shared" si="1111"/>
        <v>86.460139297461907</v>
      </c>
      <c r="P12018" s="36">
        <f t="shared" si="1112"/>
        <v>1.7282791391153296E-3</v>
      </c>
      <c r="Q12018" s="36">
        <f t="shared" si="1113"/>
        <v>3.854656316939385E-3</v>
      </c>
    </row>
    <row r="12019" spans="1:17" x14ac:dyDescent="0.3">
      <c r="A12019" s="29">
        <v>2884473</v>
      </c>
      <c r="B12019" s="1">
        <v>133</v>
      </c>
      <c r="C12019" s="1" t="s">
        <v>17</v>
      </c>
      <c r="D12019" s="1" t="s">
        <v>41</v>
      </c>
      <c r="E12019" s="1" t="s">
        <v>42</v>
      </c>
      <c r="F12019" s="47">
        <v>1071</v>
      </c>
      <c r="G12019" s="34">
        <v>1310.1500000000001</v>
      </c>
      <c r="H12019" s="1" t="s">
        <v>218</v>
      </c>
      <c r="I12019" s="34">
        <v>1.55257E-2</v>
      </c>
      <c r="J12019" s="34">
        <v>4909.0020000000004</v>
      </c>
      <c r="K12019" s="35" t="str">
        <f t="shared" si="1109"/>
        <v>Kampina &amp; Oisterwijkse Vennen_H4010A</v>
      </c>
      <c r="L12019" s="36">
        <f>VLOOKUP(D12019,DATA!A:F,5,FALSE)</f>
        <v>1.3726988247862192E-2</v>
      </c>
      <c r="M12019" s="37">
        <f>VLOOKUP(D12019,DATA!A:F,6,FALSE)</f>
        <v>1285.5</v>
      </c>
      <c r="N12019" s="36">
        <f t="shared" si="1110"/>
        <v>58.379458544133108</v>
      </c>
      <c r="O12019" s="36">
        <f t="shared" si="1111"/>
        <v>58.384636835498434</v>
      </c>
      <c r="P12019" s="36">
        <f t="shared" si="1112"/>
        <v>5.1782913653255491E-3</v>
      </c>
      <c r="Q12019" s="36">
        <f t="shared" si="1113"/>
        <v>0.25420242668965853</v>
      </c>
    </row>
    <row r="12020" spans="1:17" x14ac:dyDescent="0.3">
      <c r="A12020" s="29">
        <v>2884473</v>
      </c>
      <c r="B12020" s="1">
        <v>133</v>
      </c>
      <c r="C12020" s="1" t="s">
        <v>17</v>
      </c>
      <c r="D12020" s="1" t="s">
        <v>89</v>
      </c>
      <c r="E12020" s="1" t="s">
        <v>54</v>
      </c>
      <c r="F12020" s="47">
        <v>714</v>
      </c>
      <c r="G12020" s="34">
        <v>1310.1500000000001</v>
      </c>
      <c r="H12020" s="1" t="s">
        <v>218</v>
      </c>
      <c r="I12020" s="34">
        <v>1.55257E-2</v>
      </c>
      <c r="J12020" s="34">
        <v>4312.8334999999997</v>
      </c>
      <c r="K12020" s="35" t="str">
        <f t="shared" si="1109"/>
        <v>Kampina &amp; Oisterwijkse Vennen_L4030</v>
      </c>
      <c r="L12020" s="36">
        <f>VLOOKUP(D12020,DATA!A:F,5,FALSE)</f>
        <v>1.0986712608830001E-2</v>
      </c>
      <c r="M12020" s="37">
        <f>VLOOKUP(D12020,DATA!A:F,6,FALSE)</f>
        <v>982</v>
      </c>
      <c r="N12020" s="36">
        <f t="shared" si="1110"/>
        <v>97.353961330173988</v>
      </c>
      <c r="O12020" s="36">
        <f t="shared" si="1111"/>
        <v>97.354400703501554</v>
      </c>
      <c r="P12020" s="36">
        <f t="shared" si="1112"/>
        <v>4.3937332756627256E-4</v>
      </c>
      <c r="Q12020" s="36">
        <f t="shared" si="1113"/>
        <v>1.8949440061342936E-2</v>
      </c>
    </row>
    <row r="12021" spans="1:17" x14ac:dyDescent="0.3">
      <c r="A12021" s="29">
        <v>2884474</v>
      </c>
      <c r="B12021" s="1">
        <v>133</v>
      </c>
      <c r="C12021" s="1" t="s">
        <v>17</v>
      </c>
      <c r="D12021" s="1" t="s">
        <v>41</v>
      </c>
      <c r="E12021" s="1" t="s">
        <v>42</v>
      </c>
      <c r="F12021" s="47">
        <v>1071</v>
      </c>
      <c r="G12021" s="34">
        <v>1719.6</v>
      </c>
      <c r="H12021" s="1" t="s">
        <v>218</v>
      </c>
      <c r="I12021" s="34">
        <v>2.2818999999999999E-2</v>
      </c>
      <c r="J12021" s="34">
        <v>1512.6380999999999</v>
      </c>
      <c r="K12021" s="35" t="str">
        <f t="shared" si="1109"/>
        <v>Kampina &amp; Oisterwijkse Vennen_H4010A</v>
      </c>
      <c r="L12021" s="36">
        <f>VLOOKUP(D12021,DATA!A:F,5,FALSE)</f>
        <v>1.3726988247862192E-2</v>
      </c>
      <c r="M12021" s="37">
        <f>VLOOKUP(D12021,DATA!A:F,6,FALSE)</f>
        <v>1285.5</v>
      </c>
      <c r="N12021" s="36">
        <f t="shared" si="1110"/>
        <v>99.74238649796024</v>
      </c>
      <c r="O12021" s="36">
        <f t="shared" si="1111"/>
        <v>99.742466971402891</v>
      </c>
      <c r="P12021" s="36">
        <f t="shared" si="1112"/>
        <v>8.0473442650941251E-5</v>
      </c>
      <c r="Q12021" s="36">
        <f t="shared" si="1113"/>
        <v>1.2172719539197871E-3</v>
      </c>
    </row>
    <row r="12022" spans="1:17" x14ac:dyDescent="0.3">
      <c r="A12022" s="29">
        <v>2884474</v>
      </c>
      <c r="B12022" s="1">
        <v>133</v>
      </c>
      <c r="C12022" s="1" t="s">
        <v>17</v>
      </c>
      <c r="D12022" s="1" t="s">
        <v>53</v>
      </c>
      <c r="E12022" s="1" t="s">
        <v>54</v>
      </c>
      <c r="F12022" s="47">
        <v>714</v>
      </c>
      <c r="G12022" s="34">
        <v>1719.6</v>
      </c>
      <c r="H12022" s="1" t="s">
        <v>218</v>
      </c>
      <c r="I12022" s="34">
        <v>2.2818999999999999E-2</v>
      </c>
      <c r="J12022" s="34">
        <v>10.653067</v>
      </c>
      <c r="K12022" s="35" t="str">
        <f t="shared" si="1109"/>
        <v>Kampina &amp; Oisterwijkse Vennen_H4030</v>
      </c>
      <c r="L12022" s="36">
        <f>VLOOKUP(D12022,DATA!A:F,5,FALSE)</f>
        <v>1.0986712608830001E-2</v>
      </c>
      <c r="M12022" s="37">
        <f>VLOOKUP(D12022,DATA!A:F,6,FALSE)</f>
        <v>982</v>
      </c>
      <c r="N12022" s="36">
        <f t="shared" si="1110"/>
        <v>99.969770329701632</v>
      </c>
      <c r="O12022" s="36">
        <f t="shared" si="1111"/>
        <v>99.969777905215054</v>
      </c>
      <c r="P12022" s="36">
        <f t="shared" si="1112"/>
        <v>7.5755134218979947E-6</v>
      </c>
      <c r="Q12022" s="36">
        <f t="shared" si="1113"/>
        <v>8.0702452042878605E-7</v>
      </c>
    </row>
    <row r="12023" spans="1:17" x14ac:dyDescent="0.3">
      <c r="A12023" s="29">
        <v>2884475</v>
      </c>
      <c r="B12023" s="1">
        <v>133</v>
      </c>
      <c r="C12023" s="1" t="s">
        <v>17</v>
      </c>
      <c r="D12023" s="1" t="s">
        <v>31</v>
      </c>
      <c r="E12023" s="1" t="s">
        <v>32</v>
      </c>
      <c r="F12023" s="47">
        <v>1786</v>
      </c>
      <c r="G12023" s="34">
        <v>1913.98</v>
      </c>
      <c r="H12023" s="1" t="s">
        <v>218</v>
      </c>
      <c r="I12023" s="34">
        <v>2.6557000000000001E-2</v>
      </c>
      <c r="J12023" s="34">
        <v>260.54266000000001</v>
      </c>
      <c r="K12023" s="35" t="str">
        <f t="shared" si="1109"/>
        <v>Kampina &amp; Oisterwijkse Vennen_Lg03</v>
      </c>
      <c r="L12023" s="36">
        <f>VLOOKUP(D12023,DATA!A:F,5,FALSE)</f>
        <v>6.9280917156857415E-3</v>
      </c>
      <c r="M12023" s="37">
        <f>VLOOKUP(D12023,DATA!A:F,6,FALSE)</f>
        <v>2211</v>
      </c>
      <c r="N12023" s="36">
        <f t="shared" si="1110"/>
        <v>11.326843199412334</v>
      </c>
      <c r="O12023" s="36">
        <f t="shared" si="1111"/>
        <v>11.328691295731636</v>
      </c>
      <c r="P12023" s="36">
        <f t="shared" si="1112"/>
        <v>1.8480963193017175E-3</v>
      </c>
      <c r="Q12023" s="36">
        <f t="shared" si="1113"/>
        <v>4.815079309670788E-3</v>
      </c>
    </row>
    <row r="12024" spans="1:17" x14ac:dyDescent="0.3">
      <c r="A12024" s="30">
        <v>2885974</v>
      </c>
      <c r="B12024" s="14">
        <v>133</v>
      </c>
      <c r="C12024" s="14" t="s">
        <v>17</v>
      </c>
      <c r="D12024" s="14" t="s">
        <v>79</v>
      </c>
      <c r="E12024" s="14" t="s">
        <v>80</v>
      </c>
      <c r="F12024" s="48">
        <v>429</v>
      </c>
      <c r="G12024" s="38">
        <v>1468.39</v>
      </c>
      <c r="H12024" s="14" t="s">
        <v>218</v>
      </c>
      <c r="I12024" s="38">
        <v>1.0580900000000001E-2</v>
      </c>
      <c r="J12024" s="38">
        <v>1576.2285999999999</v>
      </c>
      <c r="K12024" s="39" t="str">
        <f t="shared" si="1109"/>
        <v>Kampina &amp; Oisterwijkse Vennen_H3110</v>
      </c>
      <c r="L12024" s="40">
        <f>VLOOKUP(D12024,DATA!A:F,5,FALSE)</f>
        <v>0</v>
      </c>
      <c r="M12024" s="41">
        <f>VLOOKUP(D12024,DATA!A:F,6,FALSE)</f>
        <v>3.5</v>
      </c>
      <c r="N12024" s="40">
        <f t="shared" si="1110"/>
        <v>50</v>
      </c>
      <c r="O12024" s="40">
        <f t="shared" si="1111"/>
        <v>50</v>
      </c>
      <c r="P12024" s="40">
        <f t="shared" ref="P12024:P12027" si="1118">J12024/10000*I12024</f>
        <v>1.6677917193740001E-3</v>
      </c>
      <c r="Q12024" s="40">
        <f t="shared" ref="Q12024:Q12027" si="1119">IF(AND(H12024&lt;&gt;"below",I12024&gt;=0.005),M12024*P12024,0)</f>
        <v>5.8372710178090006E-3</v>
      </c>
    </row>
    <row r="12025" spans="1:17" x14ac:dyDescent="0.3">
      <c r="A12025" s="30">
        <v>2885974</v>
      </c>
      <c r="B12025" s="14">
        <v>133</v>
      </c>
      <c r="C12025" s="14" t="s">
        <v>17</v>
      </c>
      <c r="D12025" s="14" t="s">
        <v>55</v>
      </c>
      <c r="E12025" s="14" t="s">
        <v>56</v>
      </c>
      <c r="F12025" s="48">
        <v>500</v>
      </c>
      <c r="G12025" s="38">
        <v>1468.39</v>
      </c>
      <c r="H12025" s="14" t="s">
        <v>218</v>
      </c>
      <c r="I12025" s="38">
        <v>1.0580900000000001E-2</v>
      </c>
      <c r="J12025" s="38">
        <v>486.67327999999998</v>
      </c>
      <c r="K12025" s="39" t="str">
        <f t="shared" si="1109"/>
        <v>Kampina &amp; Oisterwijkse Vennen_H3130</v>
      </c>
      <c r="L12025" s="40">
        <f>VLOOKUP(D12025,DATA!A:F,5,FALSE)</f>
        <v>0</v>
      </c>
      <c r="M12025" s="41">
        <f>VLOOKUP(D12025,DATA!A:F,6,FALSE)</f>
        <v>3.5</v>
      </c>
      <c r="N12025" s="40">
        <f t="shared" si="1110"/>
        <v>50</v>
      </c>
      <c r="O12025" s="40">
        <f t="shared" si="1111"/>
        <v>50</v>
      </c>
      <c r="P12025" s="40">
        <f t="shared" si="1118"/>
        <v>5.1494413083520002E-4</v>
      </c>
      <c r="Q12025" s="40">
        <f t="shared" si="1119"/>
        <v>1.8023044579232E-3</v>
      </c>
    </row>
    <row r="12026" spans="1:17" x14ac:dyDescent="0.3">
      <c r="A12026" s="30">
        <v>2885975</v>
      </c>
      <c r="B12026" s="14">
        <v>133</v>
      </c>
      <c r="C12026" s="14" t="s">
        <v>17</v>
      </c>
      <c r="D12026" s="14" t="s">
        <v>79</v>
      </c>
      <c r="E12026" s="14" t="s">
        <v>80</v>
      </c>
      <c r="F12026" s="48">
        <v>429</v>
      </c>
      <c r="G12026" s="38">
        <v>1357.33</v>
      </c>
      <c r="H12026" s="14" t="s">
        <v>218</v>
      </c>
      <c r="I12026" s="38">
        <v>9.9577999999999993E-3</v>
      </c>
      <c r="J12026" s="38">
        <v>2192.0203000000001</v>
      </c>
      <c r="K12026" s="39" t="str">
        <f t="shared" si="1109"/>
        <v>Kampina &amp; Oisterwijkse Vennen_H3110</v>
      </c>
      <c r="L12026" s="40">
        <f>VLOOKUP(D12026,DATA!A:F,5,FALSE)</f>
        <v>0</v>
      </c>
      <c r="M12026" s="41">
        <f>VLOOKUP(D12026,DATA!A:F,6,FALSE)</f>
        <v>3.5</v>
      </c>
      <c r="N12026" s="40">
        <f t="shared" si="1110"/>
        <v>50</v>
      </c>
      <c r="O12026" s="40">
        <f t="shared" si="1111"/>
        <v>50</v>
      </c>
      <c r="P12026" s="40">
        <f t="shared" si="1118"/>
        <v>2.182769974334E-3</v>
      </c>
      <c r="Q12026" s="40">
        <f t="shared" si="1119"/>
        <v>7.6396949101689999E-3</v>
      </c>
    </row>
    <row r="12027" spans="1:17" x14ac:dyDescent="0.3">
      <c r="A12027" s="30">
        <v>2885975</v>
      </c>
      <c r="B12027" s="14">
        <v>133</v>
      </c>
      <c r="C12027" s="14" t="s">
        <v>17</v>
      </c>
      <c r="D12027" s="14" t="s">
        <v>55</v>
      </c>
      <c r="E12027" s="14" t="s">
        <v>56</v>
      </c>
      <c r="F12027" s="48">
        <v>500</v>
      </c>
      <c r="G12027" s="38">
        <v>1357.33</v>
      </c>
      <c r="H12027" s="14" t="s">
        <v>218</v>
      </c>
      <c r="I12027" s="38">
        <v>9.9577999999999993E-3</v>
      </c>
      <c r="J12027" s="38">
        <v>768.83294999999998</v>
      </c>
      <c r="K12027" s="39" t="str">
        <f t="shared" si="1109"/>
        <v>Kampina &amp; Oisterwijkse Vennen_H3130</v>
      </c>
      <c r="L12027" s="40">
        <f>VLOOKUP(D12027,DATA!A:F,5,FALSE)</f>
        <v>0</v>
      </c>
      <c r="M12027" s="41">
        <f>VLOOKUP(D12027,DATA!A:F,6,FALSE)</f>
        <v>3.5</v>
      </c>
      <c r="N12027" s="40">
        <f t="shared" si="1110"/>
        <v>50</v>
      </c>
      <c r="O12027" s="40">
        <f t="shared" si="1111"/>
        <v>50</v>
      </c>
      <c r="P12027" s="40">
        <f t="shared" si="1118"/>
        <v>7.6558847495099996E-4</v>
      </c>
      <c r="Q12027" s="40">
        <f t="shared" si="1119"/>
        <v>2.6795596623285E-3</v>
      </c>
    </row>
    <row r="12028" spans="1:17" x14ac:dyDescent="0.3">
      <c r="A12028" s="29">
        <v>2885982</v>
      </c>
      <c r="B12028" s="1">
        <v>133</v>
      </c>
      <c r="C12028" s="1" t="s">
        <v>17</v>
      </c>
      <c r="D12028" s="1" t="s">
        <v>28</v>
      </c>
      <c r="E12028" s="1" t="s">
        <v>29</v>
      </c>
      <c r="F12028" s="47">
        <v>1786</v>
      </c>
      <c r="G12028" s="34">
        <v>1893.08</v>
      </c>
      <c r="H12028" s="1" t="s">
        <v>218</v>
      </c>
      <c r="I12028" s="34">
        <v>1.8308999999999999E-2</v>
      </c>
      <c r="J12028" s="34">
        <v>5845.8212999999996</v>
      </c>
      <c r="K12028" s="35" t="str">
        <f t="shared" si="1109"/>
        <v>Kampina &amp; Oisterwijkse Vennen_H91D0</v>
      </c>
      <c r="L12028" s="36">
        <f>VLOOKUP(D12028,DATA!A:F,5,FALSE)</f>
        <v>6.9280917156857415E-3</v>
      </c>
      <c r="M12028" s="37">
        <f>VLOOKUP(D12028,DATA!A:F,6,FALSE)</f>
        <v>2211</v>
      </c>
      <c r="N12028" s="36">
        <f t="shared" si="1110"/>
        <v>9.9519140341116916</v>
      </c>
      <c r="O12028" s="36">
        <f t="shared" si="1111"/>
        <v>9.9530508271802187</v>
      </c>
      <c r="P12028" s="36">
        <f t="shared" si="1112"/>
        <v>1.1367930685270977E-3</v>
      </c>
      <c r="Q12028" s="36">
        <f t="shared" si="1113"/>
        <v>6.6454891336880678E-2</v>
      </c>
    </row>
    <row r="12029" spans="1:17" x14ac:dyDescent="0.3">
      <c r="A12029" s="30">
        <v>2885984</v>
      </c>
      <c r="B12029" s="14">
        <v>133</v>
      </c>
      <c r="C12029" s="14" t="s">
        <v>17</v>
      </c>
      <c r="D12029" s="14" t="s">
        <v>55</v>
      </c>
      <c r="E12029" s="14" t="s">
        <v>56</v>
      </c>
      <c r="F12029" s="48">
        <v>500</v>
      </c>
      <c r="G12029" s="38">
        <v>1259.9000000000001</v>
      </c>
      <c r="H12029" s="14" t="s">
        <v>218</v>
      </c>
      <c r="I12029" s="38">
        <v>1.09698E-2</v>
      </c>
      <c r="J12029" s="38">
        <v>3043.4238</v>
      </c>
      <c r="K12029" s="39" t="str">
        <f t="shared" si="1109"/>
        <v>Kampina &amp; Oisterwijkse Vennen_H3130</v>
      </c>
      <c r="L12029" s="40">
        <f>VLOOKUP(D12029,DATA!A:F,5,FALSE)</f>
        <v>0</v>
      </c>
      <c r="M12029" s="41">
        <f>VLOOKUP(D12029,DATA!A:F,6,FALSE)</f>
        <v>3.5</v>
      </c>
      <c r="N12029" s="40">
        <f t="shared" si="1110"/>
        <v>50</v>
      </c>
      <c r="O12029" s="40">
        <f t="shared" si="1111"/>
        <v>50</v>
      </c>
      <c r="P12029" s="40">
        <f>J12029/10000*I12029</f>
        <v>3.3385750401240004E-3</v>
      </c>
      <c r="Q12029" s="40">
        <f>IF(AND(H12029&lt;&gt;"below",I12029&gt;=0.005),M12029*P12029,0)</f>
        <v>1.1685012640434001E-2</v>
      </c>
    </row>
    <row r="12030" spans="1:17" x14ac:dyDescent="0.3">
      <c r="A12030" s="29">
        <v>2885986</v>
      </c>
      <c r="B12030" s="1">
        <v>133</v>
      </c>
      <c r="C12030" s="1" t="s">
        <v>17</v>
      </c>
      <c r="D12030" s="1" t="s">
        <v>53</v>
      </c>
      <c r="E12030" s="1" t="s">
        <v>54</v>
      </c>
      <c r="F12030" s="47">
        <v>714</v>
      </c>
      <c r="G12030" s="34">
        <v>1009.32</v>
      </c>
      <c r="H12030" s="1" t="s">
        <v>218</v>
      </c>
      <c r="I12030" s="34">
        <v>9.2902000000000002E-3</v>
      </c>
      <c r="J12030" s="34">
        <v>8435.9480000000003</v>
      </c>
      <c r="K12030" s="35" t="str">
        <f t="shared" si="1109"/>
        <v>Kampina &amp; Oisterwijkse Vennen_H4030</v>
      </c>
      <c r="L12030" s="36">
        <f>VLOOKUP(D12030,DATA!A:F,5,FALSE)</f>
        <v>1.0986712608830001E-2</v>
      </c>
      <c r="M12030" s="37">
        <f>VLOOKUP(D12030,DATA!A:F,6,FALSE)</f>
        <v>982</v>
      </c>
      <c r="N12030" s="36">
        <f t="shared" si="1110"/>
        <v>57.448089350020872</v>
      </c>
      <c r="O12030" s="36">
        <f t="shared" si="1111"/>
        <v>57.450584428329449</v>
      </c>
      <c r="P12030" s="36">
        <f t="shared" si="1112"/>
        <v>2.4950783085770922E-3</v>
      </c>
      <c r="Q12030" s="36">
        <f t="shared" si="1113"/>
        <v>0.21048350867084306</v>
      </c>
    </row>
    <row r="12031" spans="1:17" x14ac:dyDescent="0.3">
      <c r="A12031" s="29">
        <v>2885986</v>
      </c>
      <c r="B12031" s="1">
        <v>133</v>
      </c>
      <c r="C12031" s="1" t="s">
        <v>17</v>
      </c>
      <c r="D12031" s="1" t="s">
        <v>51</v>
      </c>
      <c r="E12031" s="1" t="s">
        <v>52</v>
      </c>
      <c r="F12031" s="47">
        <v>1000</v>
      </c>
      <c r="G12031" s="34">
        <v>1009.32</v>
      </c>
      <c r="H12031" s="1" t="s">
        <v>218</v>
      </c>
      <c r="I12031" s="34">
        <v>9.2902000000000002E-3</v>
      </c>
      <c r="J12031" s="34">
        <v>1057.7167999999999</v>
      </c>
      <c r="K12031" s="35" t="str">
        <f t="shared" si="1109"/>
        <v>Kampina &amp; Oisterwijkse Vennen_Lg09</v>
      </c>
      <c r="L12031" s="36">
        <f>VLOOKUP(D12031,DATA!A:F,5,FALSE)</f>
        <v>8.4126827976184013E-3</v>
      </c>
      <c r="M12031" s="37">
        <f>VLOOKUP(D12031,DATA!A:F,6,FALSE)</f>
        <v>1350</v>
      </c>
      <c r="N12031" s="36">
        <f t="shared" si="1110"/>
        <v>5.3858455285932267</v>
      </c>
      <c r="O12031" s="36">
        <f t="shared" si="1111"/>
        <v>5.3862438051342805</v>
      </c>
      <c r="P12031" s="36">
        <f t="shared" si="1112"/>
        <v>3.9827654105373256E-4</v>
      </c>
      <c r="Q12031" s="36">
        <f t="shared" si="1113"/>
        <v>4.2126378851842262E-3</v>
      </c>
    </row>
    <row r="12032" spans="1:17" x14ac:dyDescent="0.3">
      <c r="A12032" s="29">
        <v>2885986</v>
      </c>
      <c r="B12032" s="1">
        <v>133</v>
      </c>
      <c r="C12032" s="1" t="s">
        <v>17</v>
      </c>
      <c r="D12032" s="1" t="s">
        <v>89</v>
      </c>
      <c r="E12032" s="1" t="s">
        <v>54</v>
      </c>
      <c r="F12032" s="47">
        <v>714</v>
      </c>
      <c r="G12032" s="34">
        <v>1009.32</v>
      </c>
      <c r="H12032" s="1" t="s">
        <v>218</v>
      </c>
      <c r="I12032" s="34">
        <v>9.2902000000000002E-3</v>
      </c>
      <c r="J12032" s="34">
        <v>454.51245</v>
      </c>
      <c r="K12032" s="35" t="str">
        <f t="shared" si="1109"/>
        <v>Kampina &amp; Oisterwijkse Vennen_L4030</v>
      </c>
      <c r="L12032" s="36">
        <f>VLOOKUP(D12032,DATA!A:F,5,FALSE)</f>
        <v>1.0986712608830001E-2</v>
      </c>
      <c r="M12032" s="37">
        <f>VLOOKUP(D12032,DATA!A:F,6,FALSE)</f>
        <v>982</v>
      </c>
      <c r="N12032" s="36">
        <f t="shared" si="1110"/>
        <v>57.448089350020872</v>
      </c>
      <c r="O12032" s="36">
        <f t="shared" si="1111"/>
        <v>57.450584428329449</v>
      </c>
      <c r="P12032" s="36">
        <f t="shared" si="1112"/>
        <v>2.4950783085770922E-3</v>
      </c>
      <c r="Q12032" s="36">
        <f t="shared" si="1113"/>
        <v>1.1340441549732303E-2</v>
      </c>
    </row>
    <row r="12033" spans="1:17" x14ac:dyDescent="0.3">
      <c r="A12033" s="29">
        <v>2885987</v>
      </c>
      <c r="B12033" s="1">
        <v>133</v>
      </c>
      <c r="C12033" s="1" t="s">
        <v>17</v>
      </c>
      <c r="D12033" s="1" t="s">
        <v>53</v>
      </c>
      <c r="E12033" s="1" t="s">
        <v>54</v>
      </c>
      <c r="F12033" s="47">
        <v>714</v>
      </c>
      <c r="G12033" s="34">
        <v>1007.5</v>
      </c>
      <c r="H12033" s="1" t="s">
        <v>218</v>
      </c>
      <c r="I12033" s="34">
        <v>9.5137999999999993E-3</v>
      </c>
      <c r="J12033" s="34">
        <v>10000</v>
      </c>
      <c r="K12033" s="35" t="str">
        <f t="shared" si="1109"/>
        <v>Kampina &amp; Oisterwijkse Vennen_H4030</v>
      </c>
      <c r="L12033" s="36">
        <f>VLOOKUP(D12033,DATA!A:F,5,FALSE)</f>
        <v>1.0986712608830001E-2</v>
      </c>
      <c r="M12033" s="37">
        <f>VLOOKUP(D12033,DATA!A:F,6,FALSE)</f>
        <v>982</v>
      </c>
      <c r="N12033" s="36">
        <f t="shared" si="1110"/>
        <v>56.958573684288829</v>
      </c>
      <c r="O12033" s="36">
        <f t="shared" si="1111"/>
        <v>56.961136187289732</v>
      </c>
      <c r="P12033" s="36">
        <f t="shared" si="1112"/>
        <v>2.5625030009024385E-3</v>
      </c>
      <c r="Q12033" s="36">
        <f t="shared" si="1113"/>
        <v>0.25625030009024385</v>
      </c>
    </row>
    <row r="12034" spans="1:17" x14ac:dyDescent="0.3">
      <c r="A12034" s="29">
        <v>2885988</v>
      </c>
      <c r="B12034" s="1">
        <v>133</v>
      </c>
      <c r="C12034" s="1" t="s">
        <v>17</v>
      </c>
      <c r="D12034" s="1" t="s">
        <v>53</v>
      </c>
      <c r="E12034" s="1" t="s">
        <v>54</v>
      </c>
      <c r="F12034" s="47">
        <v>714</v>
      </c>
      <c r="G12034" s="34">
        <v>1094.71</v>
      </c>
      <c r="H12034" s="1" t="s">
        <v>218</v>
      </c>
      <c r="I12034" s="34">
        <v>1.04458E-2</v>
      </c>
      <c r="J12034" s="34">
        <v>251.52216999999999</v>
      </c>
      <c r="K12034" s="35" t="str">
        <f t="shared" si="1109"/>
        <v>Kampina &amp; Oisterwijkse Vennen_H4030</v>
      </c>
      <c r="L12034" s="36">
        <f>VLOOKUP(D12034,DATA!A:F,5,FALSE)</f>
        <v>1.0986712608830001E-2</v>
      </c>
      <c r="M12034" s="37">
        <f>VLOOKUP(D12034,DATA!A:F,6,FALSE)</f>
        <v>982</v>
      </c>
      <c r="N12034" s="36">
        <f t="shared" si="1110"/>
        <v>77.527012265393537</v>
      </c>
      <c r="O12034" s="36">
        <f t="shared" si="1111"/>
        <v>77.529011711086525</v>
      </c>
      <c r="P12034" s="36">
        <f t="shared" si="1112"/>
        <v>1.9994456929879334E-3</v>
      </c>
      <c r="Q12034" s="36">
        <f t="shared" si="1113"/>
        <v>5.029049194974787E-3</v>
      </c>
    </row>
    <row r="12035" spans="1:17" x14ac:dyDescent="0.3">
      <c r="A12035" s="29">
        <v>2885988</v>
      </c>
      <c r="B12035" s="1">
        <v>133</v>
      </c>
      <c r="C12035" s="1" t="s">
        <v>17</v>
      </c>
      <c r="D12035" s="1" t="s">
        <v>90</v>
      </c>
      <c r="E12035" s="1" t="s">
        <v>91</v>
      </c>
      <c r="F12035" s="47">
        <v>1071</v>
      </c>
      <c r="G12035" s="34">
        <v>1094.71</v>
      </c>
      <c r="H12035" s="1" t="s">
        <v>218</v>
      </c>
      <c r="I12035" s="34">
        <v>1.04458E-2</v>
      </c>
      <c r="J12035" s="34">
        <v>63.705196000000001</v>
      </c>
      <c r="K12035" s="35" t="str">
        <f t="shared" ref="K12035:K12098" si="1120">_xlfn.CONCAT(C12035,"_",D12035)</f>
        <v>Kampina &amp; Oisterwijkse Vennen_Lg04</v>
      </c>
      <c r="L12035" s="36">
        <f>VLOOKUP(D12035,DATA!A:F,5,FALSE)</f>
        <v>1.3726988247862192E-2</v>
      </c>
      <c r="M12035" s="37">
        <f>VLOOKUP(D12035,DATA!A:F,6,FALSE)</f>
        <v>1285.5</v>
      </c>
      <c r="N12035" s="36">
        <f t="shared" ref="N12035:N12098" si="1121">100/(1+EXP(-L12035*(G12035-M12035)))</f>
        <v>6.7927345111322195</v>
      </c>
      <c r="O12035" s="36">
        <f t="shared" ref="O12035:O12098" si="1122">100/(1+EXP(-L12035*((G12035+I12035)-M12035)))</f>
        <v>6.7936424116893344</v>
      </c>
      <c r="P12035" s="36">
        <f t="shared" ref="P12035:P12098" si="1123">O12035-N12035</f>
        <v>9.0790055711487128E-4</v>
      </c>
      <c r="Q12035" s="36">
        <f t="shared" ref="Q12035:Q12098" si="1124">IF(AND(H12035&lt;&gt;"below",I12035&gt;=0.005),J12035*P12035/100,0)</f>
        <v>5.7837982939512068E-4</v>
      </c>
    </row>
    <row r="12036" spans="1:17" x14ac:dyDescent="0.3">
      <c r="A12036" s="29">
        <v>2885988</v>
      </c>
      <c r="B12036" s="1">
        <v>133</v>
      </c>
      <c r="C12036" s="1" t="s">
        <v>17</v>
      </c>
      <c r="D12036" s="1" t="s">
        <v>89</v>
      </c>
      <c r="E12036" s="1" t="s">
        <v>54</v>
      </c>
      <c r="F12036" s="47">
        <v>714</v>
      </c>
      <c r="G12036" s="34">
        <v>1094.71</v>
      </c>
      <c r="H12036" s="1" t="s">
        <v>218</v>
      </c>
      <c r="I12036" s="34">
        <v>1.04458E-2</v>
      </c>
      <c r="J12036" s="34">
        <v>9397.3250000000007</v>
      </c>
      <c r="K12036" s="35" t="str">
        <f t="shared" si="1120"/>
        <v>Kampina &amp; Oisterwijkse Vennen_L4030</v>
      </c>
      <c r="L12036" s="36">
        <f>VLOOKUP(D12036,DATA!A:F,5,FALSE)</f>
        <v>1.0986712608830001E-2</v>
      </c>
      <c r="M12036" s="37">
        <f>VLOOKUP(D12036,DATA!A:F,6,FALSE)</f>
        <v>982</v>
      </c>
      <c r="N12036" s="36">
        <f t="shared" si="1121"/>
        <v>77.527012265393537</v>
      </c>
      <c r="O12036" s="36">
        <f t="shared" si="1122"/>
        <v>77.529011711086525</v>
      </c>
      <c r="P12036" s="36">
        <f t="shared" si="1123"/>
        <v>1.9994456929879334E-3</v>
      </c>
      <c r="Q12036" s="36">
        <f t="shared" si="1124"/>
        <v>0.18789440996857834</v>
      </c>
    </row>
    <row r="12037" spans="1:17" x14ac:dyDescent="0.3">
      <c r="A12037" s="29">
        <v>2885989</v>
      </c>
      <c r="B12037" s="1">
        <v>133</v>
      </c>
      <c r="C12037" s="1" t="s">
        <v>17</v>
      </c>
      <c r="D12037" s="1" t="s">
        <v>53</v>
      </c>
      <c r="E12037" s="1" t="s">
        <v>54</v>
      </c>
      <c r="F12037" s="47">
        <v>714</v>
      </c>
      <c r="G12037" s="34">
        <v>972.71</v>
      </c>
      <c r="H12037" s="1" t="s">
        <v>218</v>
      </c>
      <c r="I12037" s="34">
        <v>9.2499000000000001E-3</v>
      </c>
      <c r="J12037" s="34">
        <v>6181.8573999999999</v>
      </c>
      <c r="K12037" s="35" t="str">
        <f t="shared" si="1120"/>
        <v>Kampina &amp; Oisterwijkse Vennen_H4030</v>
      </c>
      <c r="L12037" s="36">
        <f>VLOOKUP(D12037,DATA!A:F,5,FALSE)</f>
        <v>1.0986712608830001E-2</v>
      </c>
      <c r="M12037" s="37">
        <f>VLOOKUP(D12037,DATA!A:F,6,FALSE)</f>
        <v>982</v>
      </c>
      <c r="N12037" s="36">
        <f t="shared" si="1121"/>
        <v>47.45054887224407</v>
      </c>
      <c r="O12037" s="36">
        <f t="shared" si="1122"/>
        <v>47.453082923245645</v>
      </c>
      <c r="P12037" s="36">
        <f t="shared" si="1123"/>
        <v>2.5340510015752216E-3</v>
      </c>
      <c r="Q12037" s="36">
        <f t="shared" si="1124"/>
        <v>0.15665141936065197</v>
      </c>
    </row>
    <row r="12038" spans="1:17" x14ac:dyDescent="0.3">
      <c r="A12038" s="29">
        <v>2885989</v>
      </c>
      <c r="B12038" s="1">
        <v>133</v>
      </c>
      <c r="C12038" s="1" t="s">
        <v>17</v>
      </c>
      <c r="D12038" s="1" t="s">
        <v>89</v>
      </c>
      <c r="E12038" s="1" t="s">
        <v>54</v>
      </c>
      <c r="F12038" s="47">
        <v>714</v>
      </c>
      <c r="G12038" s="34">
        <v>972.71</v>
      </c>
      <c r="H12038" s="1" t="s">
        <v>218</v>
      </c>
      <c r="I12038" s="34">
        <v>9.2499000000000001E-3</v>
      </c>
      <c r="J12038" s="34">
        <v>3773.9245999999998</v>
      </c>
      <c r="K12038" s="35" t="str">
        <f t="shared" si="1120"/>
        <v>Kampina &amp; Oisterwijkse Vennen_L4030</v>
      </c>
      <c r="L12038" s="36">
        <f>VLOOKUP(D12038,DATA!A:F,5,FALSE)</f>
        <v>1.0986712608830001E-2</v>
      </c>
      <c r="M12038" s="37">
        <f>VLOOKUP(D12038,DATA!A:F,6,FALSE)</f>
        <v>982</v>
      </c>
      <c r="N12038" s="36">
        <f t="shared" si="1121"/>
        <v>47.45054887224407</v>
      </c>
      <c r="O12038" s="36">
        <f t="shared" si="1122"/>
        <v>47.453082923245645</v>
      </c>
      <c r="P12038" s="36">
        <f t="shared" si="1123"/>
        <v>2.5340510015752216E-3</v>
      </c>
      <c r="Q12038" s="36">
        <f t="shared" si="1124"/>
        <v>9.563317412499367E-2</v>
      </c>
    </row>
    <row r="12039" spans="1:17" x14ac:dyDescent="0.3">
      <c r="A12039" s="29">
        <v>2885990</v>
      </c>
      <c r="B12039" s="1">
        <v>133</v>
      </c>
      <c r="C12039" s="1" t="s">
        <v>17</v>
      </c>
      <c r="D12039" s="1" t="s">
        <v>57</v>
      </c>
      <c r="E12039" s="1" t="s">
        <v>58</v>
      </c>
      <c r="F12039" s="47">
        <v>714</v>
      </c>
      <c r="G12039" s="34">
        <v>973.93</v>
      </c>
      <c r="H12039" s="1" t="s">
        <v>218</v>
      </c>
      <c r="I12039" s="34">
        <v>9.4380000000000002E-3</v>
      </c>
      <c r="J12039" s="34">
        <v>4518.5519999999997</v>
      </c>
      <c r="K12039" s="35" t="str">
        <f t="shared" si="1120"/>
        <v>Kampina &amp; Oisterwijkse Vennen_H3160</v>
      </c>
      <c r="L12039" s="36">
        <f>VLOOKUP(D12039,DATA!A:F,5,FALSE)</f>
        <v>1.0986712608830001E-2</v>
      </c>
      <c r="M12039" s="37">
        <f>VLOOKUP(D12039,DATA!A:F,6,FALSE)</f>
        <v>982</v>
      </c>
      <c r="N12039" s="36">
        <f t="shared" si="1121"/>
        <v>47.784881644243931</v>
      </c>
      <c r="O12039" s="36">
        <f t="shared" si="1122"/>
        <v>47.787468877088692</v>
      </c>
      <c r="P12039" s="36">
        <f t="shared" si="1123"/>
        <v>2.5872328447604787E-3</v>
      </c>
      <c r="Q12039" s="36">
        <f t="shared" si="1124"/>
        <v>0.1169054614515815</v>
      </c>
    </row>
    <row r="12040" spans="1:17" x14ac:dyDescent="0.3">
      <c r="A12040" s="29">
        <v>2885990</v>
      </c>
      <c r="B12040" s="1">
        <v>133</v>
      </c>
      <c r="C12040" s="1" t="s">
        <v>17</v>
      </c>
      <c r="D12040" s="1" t="s">
        <v>53</v>
      </c>
      <c r="E12040" s="1" t="s">
        <v>54</v>
      </c>
      <c r="F12040" s="47">
        <v>714</v>
      </c>
      <c r="G12040" s="34">
        <v>973.93</v>
      </c>
      <c r="H12040" s="1" t="s">
        <v>218</v>
      </c>
      <c r="I12040" s="34">
        <v>9.4380000000000002E-3</v>
      </c>
      <c r="J12040" s="34">
        <v>4638.8173999999999</v>
      </c>
      <c r="K12040" s="35" t="str">
        <f t="shared" si="1120"/>
        <v>Kampina &amp; Oisterwijkse Vennen_H4030</v>
      </c>
      <c r="L12040" s="36">
        <f>VLOOKUP(D12040,DATA!A:F,5,FALSE)</f>
        <v>1.0986712608830001E-2</v>
      </c>
      <c r="M12040" s="37">
        <f>VLOOKUP(D12040,DATA!A:F,6,FALSE)</f>
        <v>982</v>
      </c>
      <c r="N12040" s="36">
        <f t="shared" si="1121"/>
        <v>47.784881644243931</v>
      </c>
      <c r="O12040" s="36">
        <f t="shared" si="1122"/>
        <v>47.787468877088692</v>
      </c>
      <c r="P12040" s="36">
        <f t="shared" si="1123"/>
        <v>2.5872328447604787E-3</v>
      </c>
      <c r="Q12040" s="36">
        <f t="shared" si="1124"/>
        <v>0.12001700738126407</v>
      </c>
    </row>
    <row r="12041" spans="1:17" x14ac:dyDescent="0.3">
      <c r="A12041" s="29">
        <v>2885990</v>
      </c>
      <c r="B12041" s="1">
        <v>133</v>
      </c>
      <c r="C12041" s="1" t="s">
        <v>17</v>
      </c>
      <c r="D12041" s="1" t="s">
        <v>89</v>
      </c>
      <c r="E12041" s="1" t="s">
        <v>54</v>
      </c>
      <c r="F12041" s="47">
        <v>714</v>
      </c>
      <c r="G12041" s="34">
        <v>973.93</v>
      </c>
      <c r="H12041" s="1" t="s">
        <v>218</v>
      </c>
      <c r="I12041" s="34">
        <v>9.4380000000000002E-3</v>
      </c>
      <c r="J12041" s="34">
        <v>427.15933000000001</v>
      </c>
      <c r="K12041" s="35" t="str">
        <f t="shared" si="1120"/>
        <v>Kampina &amp; Oisterwijkse Vennen_L4030</v>
      </c>
      <c r="L12041" s="36">
        <f>VLOOKUP(D12041,DATA!A:F,5,FALSE)</f>
        <v>1.0986712608830001E-2</v>
      </c>
      <c r="M12041" s="37">
        <f>VLOOKUP(D12041,DATA!A:F,6,FALSE)</f>
        <v>982</v>
      </c>
      <c r="N12041" s="36">
        <f t="shared" si="1121"/>
        <v>47.784881644243931</v>
      </c>
      <c r="O12041" s="36">
        <f t="shared" si="1122"/>
        <v>47.787468877088692</v>
      </c>
      <c r="P12041" s="36">
        <f t="shared" si="1123"/>
        <v>2.5872328447604787E-3</v>
      </c>
      <c r="Q12041" s="36">
        <f t="shared" si="1124"/>
        <v>1.1051606485218801E-2</v>
      </c>
    </row>
    <row r="12042" spans="1:17" x14ac:dyDescent="0.3">
      <c r="A12042" s="29">
        <v>2885991</v>
      </c>
      <c r="B12042" s="1">
        <v>133</v>
      </c>
      <c r="C12042" s="1" t="s">
        <v>17</v>
      </c>
      <c r="D12042" s="1" t="s">
        <v>53</v>
      </c>
      <c r="E12042" s="1" t="s">
        <v>54</v>
      </c>
      <c r="F12042" s="47">
        <v>714</v>
      </c>
      <c r="G12042" s="34">
        <v>973.18</v>
      </c>
      <c r="H12042" s="1" t="s">
        <v>218</v>
      </c>
      <c r="I12042" s="34">
        <v>9.6596000000000008E-3</v>
      </c>
      <c r="J12042" s="34">
        <v>2178.1826000000001</v>
      </c>
      <c r="K12042" s="35" t="str">
        <f t="shared" si="1120"/>
        <v>Kampina &amp; Oisterwijkse Vennen_H4030</v>
      </c>
      <c r="L12042" s="36">
        <f>VLOOKUP(D12042,DATA!A:F,5,FALSE)</f>
        <v>1.0986712608830001E-2</v>
      </c>
      <c r="M12042" s="37">
        <f>VLOOKUP(D12042,DATA!A:F,6,FALSE)</f>
        <v>982</v>
      </c>
      <c r="N12042" s="36">
        <f t="shared" si="1121"/>
        <v>47.579323783506169</v>
      </c>
      <c r="O12042" s="36">
        <f t="shared" si="1122"/>
        <v>47.581970752821512</v>
      </c>
      <c r="P12042" s="36">
        <f t="shared" si="1123"/>
        <v>2.6469693153430285E-3</v>
      </c>
      <c r="Q12042" s="36">
        <f t="shared" si="1124"/>
        <v>5.7655825054140984E-2</v>
      </c>
    </row>
    <row r="12043" spans="1:17" x14ac:dyDescent="0.3">
      <c r="A12043" s="29">
        <v>2885991</v>
      </c>
      <c r="B12043" s="1">
        <v>133</v>
      </c>
      <c r="C12043" s="1" t="s">
        <v>17</v>
      </c>
      <c r="D12043" s="1" t="s">
        <v>89</v>
      </c>
      <c r="E12043" s="1" t="s">
        <v>54</v>
      </c>
      <c r="F12043" s="47">
        <v>714</v>
      </c>
      <c r="G12043" s="34">
        <v>973.18</v>
      </c>
      <c r="H12043" s="1" t="s">
        <v>218</v>
      </c>
      <c r="I12043" s="34">
        <v>9.6596000000000008E-3</v>
      </c>
      <c r="J12043" s="34">
        <v>4219.7309999999998</v>
      </c>
      <c r="K12043" s="35" t="str">
        <f t="shared" si="1120"/>
        <v>Kampina &amp; Oisterwijkse Vennen_L4030</v>
      </c>
      <c r="L12043" s="36">
        <f>VLOOKUP(D12043,DATA!A:F,5,FALSE)</f>
        <v>1.0986712608830001E-2</v>
      </c>
      <c r="M12043" s="37">
        <f>VLOOKUP(D12043,DATA!A:F,6,FALSE)</f>
        <v>982</v>
      </c>
      <c r="N12043" s="36">
        <f t="shared" si="1121"/>
        <v>47.579323783506169</v>
      </c>
      <c r="O12043" s="36">
        <f t="shared" si="1122"/>
        <v>47.581970752821512</v>
      </c>
      <c r="P12043" s="36">
        <f t="shared" si="1123"/>
        <v>2.6469693153430285E-3</v>
      </c>
      <c r="Q12043" s="36">
        <f t="shared" si="1124"/>
        <v>0.11169498476001753</v>
      </c>
    </row>
    <row r="12044" spans="1:17" x14ac:dyDescent="0.3">
      <c r="A12044" s="29">
        <v>2885992</v>
      </c>
      <c r="B12044" s="1">
        <v>133</v>
      </c>
      <c r="C12044" s="1" t="s">
        <v>17</v>
      </c>
      <c r="D12044" s="1" t="s">
        <v>57</v>
      </c>
      <c r="E12044" s="1" t="s">
        <v>58</v>
      </c>
      <c r="F12044" s="47">
        <v>714</v>
      </c>
      <c r="G12044" s="34">
        <v>1022.13</v>
      </c>
      <c r="H12044" s="1" t="s">
        <v>218</v>
      </c>
      <c r="I12044" s="34">
        <v>1.0288500000000001E-2</v>
      </c>
      <c r="J12044" s="34">
        <v>601.89660000000003</v>
      </c>
      <c r="K12044" s="35" t="str">
        <f t="shared" si="1120"/>
        <v>Kampina &amp; Oisterwijkse Vennen_H3160</v>
      </c>
      <c r="L12044" s="36">
        <f>VLOOKUP(D12044,DATA!A:F,5,FALSE)</f>
        <v>1.0986712608830001E-2</v>
      </c>
      <c r="M12044" s="37">
        <f>VLOOKUP(D12044,DATA!A:F,6,FALSE)</f>
        <v>982</v>
      </c>
      <c r="N12044" s="36">
        <f t="shared" si="1121"/>
        <v>60.847269399469752</v>
      </c>
      <c r="O12044" s="36">
        <f t="shared" si="1122"/>
        <v>60.849962283497405</v>
      </c>
      <c r="P12044" s="36">
        <f t="shared" si="1123"/>
        <v>2.6928840276525534E-3</v>
      </c>
      <c r="Q12044" s="36">
        <f t="shared" si="1124"/>
        <v>1.6208377404383779E-2</v>
      </c>
    </row>
    <row r="12045" spans="1:17" x14ac:dyDescent="0.3">
      <c r="A12045" s="29">
        <v>2885992</v>
      </c>
      <c r="B12045" s="1">
        <v>133</v>
      </c>
      <c r="C12045" s="1" t="s">
        <v>17</v>
      </c>
      <c r="D12045" s="1" t="s">
        <v>53</v>
      </c>
      <c r="E12045" s="1" t="s">
        <v>54</v>
      </c>
      <c r="F12045" s="47">
        <v>714</v>
      </c>
      <c r="G12045" s="34">
        <v>1022.13</v>
      </c>
      <c r="H12045" s="1" t="s">
        <v>218</v>
      </c>
      <c r="I12045" s="34">
        <v>1.0288500000000001E-2</v>
      </c>
      <c r="J12045" s="34">
        <v>4627.4679999999998</v>
      </c>
      <c r="K12045" s="35" t="str">
        <f t="shared" si="1120"/>
        <v>Kampina &amp; Oisterwijkse Vennen_H4030</v>
      </c>
      <c r="L12045" s="36">
        <f>VLOOKUP(D12045,DATA!A:F,5,FALSE)</f>
        <v>1.0986712608830001E-2</v>
      </c>
      <c r="M12045" s="37">
        <f>VLOOKUP(D12045,DATA!A:F,6,FALSE)</f>
        <v>982</v>
      </c>
      <c r="N12045" s="36">
        <f t="shared" si="1121"/>
        <v>60.847269399469752</v>
      </c>
      <c r="O12045" s="36">
        <f t="shared" si="1122"/>
        <v>60.849962283497405</v>
      </c>
      <c r="P12045" s="36">
        <f t="shared" si="1123"/>
        <v>2.6928840276525534E-3</v>
      </c>
      <c r="Q12045" s="36">
        <f t="shared" si="1124"/>
        <v>0.12461234665673306</v>
      </c>
    </row>
    <row r="12046" spans="1:17" x14ac:dyDescent="0.3">
      <c r="A12046" s="29">
        <v>2885992</v>
      </c>
      <c r="B12046" s="1">
        <v>133</v>
      </c>
      <c r="C12046" s="1" t="s">
        <v>17</v>
      </c>
      <c r="D12046" s="1" t="s">
        <v>51</v>
      </c>
      <c r="E12046" s="1" t="s">
        <v>52</v>
      </c>
      <c r="F12046" s="47">
        <v>1000</v>
      </c>
      <c r="G12046" s="34">
        <v>1022.13</v>
      </c>
      <c r="H12046" s="1" t="s">
        <v>218</v>
      </c>
      <c r="I12046" s="34">
        <v>1.0288500000000001E-2</v>
      </c>
      <c r="J12046" s="34">
        <v>437.2629</v>
      </c>
      <c r="K12046" s="35" t="str">
        <f t="shared" si="1120"/>
        <v>Kampina &amp; Oisterwijkse Vennen_Lg09</v>
      </c>
      <c r="L12046" s="36">
        <f>VLOOKUP(D12046,DATA!A:F,5,FALSE)</f>
        <v>8.4126827976184013E-3</v>
      </c>
      <c r="M12046" s="37">
        <f>VLOOKUP(D12046,DATA!A:F,6,FALSE)</f>
        <v>1350</v>
      </c>
      <c r="N12046" s="36">
        <f t="shared" si="1121"/>
        <v>5.9621494262228598</v>
      </c>
      <c r="O12046" s="36">
        <f t="shared" si="1122"/>
        <v>5.9626347244222879</v>
      </c>
      <c r="P12046" s="36">
        <f t="shared" si="1123"/>
        <v>4.8529819942810803E-4</v>
      </c>
      <c r="Q12046" s="36">
        <f t="shared" si="1124"/>
        <v>2.1220289804671287E-3</v>
      </c>
    </row>
    <row r="12047" spans="1:17" x14ac:dyDescent="0.3">
      <c r="A12047" s="29">
        <v>2885992</v>
      </c>
      <c r="B12047" s="1">
        <v>133</v>
      </c>
      <c r="C12047" s="1" t="s">
        <v>17</v>
      </c>
      <c r="D12047" s="1" t="s">
        <v>89</v>
      </c>
      <c r="E12047" s="1" t="s">
        <v>54</v>
      </c>
      <c r="F12047" s="47">
        <v>714</v>
      </c>
      <c r="G12047" s="34">
        <v>1022.13</v>
      </c>
      <c r="H12047" s="1" t="s">
        <v>218</v>
      </c>
      <c r="I12047" s="34">
        <v>1.0288500000000001E-2</v>
      </c>
      <c r="J12047" s="34">
        <v>3251.7388000000001</v>
      </c>
      <c r="K12047" s="35" t="str">
        <f t="shared" si="1120"/>
        <v>Kampina &amp; Oisterwijkse Vennen_L4030</v>
      </c>
      <c r="L12047" s="36">
        <f>VLOOKUP(D12047,DATA!A:F,5,FALSE)</f>
        <v>1.0986712608830001E-2</v>
      </c>
      <c r="M12047" s="37">
        <f>VLOOKUP(D12047,DATA!A:F,6,FALSE)</f>
        <v>982</v>
      </c>
      <c r="N12047" s="36">
        <f t="shared" si="1121"/>
        <v>60.847269399469752</v>
      </c>
      <c r="O12047" s="36">
        <f t="shared" si="1122"/>
        <v>60.849962283497405</v>
      </c>
      <c r="P12047" s="36">
        <f t="shared" si="1123"/>
        <v>2.6928840276525534E-3</v>
      </c>
      <c r="Q12047" s="36">
        <f t="shared" si="1124"/>
        <v>8.7565554766180803E-2</v>
      </c>
    </row>
    <row r="12048" spans="1:17" x14ac:dyDescent="0.3">
      <c r="A12048" s="29">
        <v>2885993</v>
      </c>
      <c r="B12048" s="1">
        <v>133</v>
      </c>
      <c r="C12048" s="1" t="s">
        <v>17</v>
      </c>
      <c r="D12048" s="1" t="s">
        <v>57</v>
      </c>
      <c r="E12048" s="1" t="s">
        <v>58</v>
      </c>
      <c r="F12048" s="47">
        <v>714</v>
      </c>
      <c r="G12048" s="34">
        <v>944.04</v>
      </c>
      <c r="H12048" s="1" t="s">
        <v>218</v>
      </c>
      <c r="I12048" s="34">
        <v>9.3827000000000008E-3</v>
      </c>
      <c r="J12048" s="34">
        <v>2784.3402999999998</v>
      </c>
      <c r="K12048" s="35" t="str">
        <f t="shared" si="1120"/>
        <v>Kampina &amp; Oisterwijkse Vennen_H3160</v>
      </c>
      <c r="L12048" s="36">
        <f>VLOOKUP(D12048,DATA!A:F,5,FALSE)</f>
        <v>1.0986712608830001E-2</v>
      </c>
      <c r="M12048" s="37">
        <f>VLOOKUP(D12048,DATA!A:F,6,FALSE)</f>
        <v>982</v>
      </c>
      <c r="N12048" s="36">
        <f t="shared" si="1121"/>
        <v>39.722153088463763</v>
      </c>
      <c r="O12048" s="36">
        <f t="shared" si="1122"/>
        <v>39.724621347342179</v>
      </c>
      <c r="P12048" s="36">
        <f t="shared" si="1123"/>
        <v>2.468258878415952E-3</v>
      </c>
      <c r="Q12048" s="36">
        <f t="shared" si="1124"/>
        <v>6.8724726660063351E-2</v>
      </c>
    </row>
    <row r="12049" spans="1:17" x14ac:dyDescent="0.3">
      <c r="A12049" s="29">
        <v>2885993</v>
      </c>
      <c r="B12049" s="1">
        <v>133</v>
      </c>
      <c r="C12049" s="1" t="s">
        <v>17</v>
      </c>
      <c r="D12049" s="1" t="s">
        <v>53</v>
      </c>
      <c r="E12049" s="1" t="s">
        <v>54</v>
      </c>
      <c r="F12049" s="47">
        <v>714</v>
      </c>
      <c r="G12049" s="34">
        <v>944.04</v>
      </c>
      <c r="H12049" s="1" t="s">
        <v>218</v>
      </c>
      <c r="I12049" s="34">
        <v>9.3827000000000008E-3</v>
      </c>
      <c r="J12049" s="34">
        <v>3027.3013000000001</v>
      </c>
      <c r="K12049" s="35" t="str">
        <f t="shared" si="1120"/>
        <v>Kampina &amp; Oisterwijkse Vennen_H4030</v>
      </c>
      <c r="L12049" s="36">
        <f>VLOOKUP(D12049,DATA!A:F,5,FALSE)</f>
        <v>1.0986712608830001E-2</v>
      </c>
      <c r="M12049" s="37">
        <f>VLOOKUP(D12049,DATA!A:F,6,FALSE)</f>
        <v>982</v>
      </c>
      <c r="N12049" s="36">
        <f t="shared" si="1121"/>
        <v>39.722153088463763</v>
      </c>
      <c r="O12049" s="36">
        <f t="shared" si="1122"/>
        <v>39.724621347342179</v>
      </c>
      <c r="P12049" s="36">
        <f t="shared" si="1123"/>
        <v>2.468258878415952E-3</v>
      </c>
      <c r="Q12049" s="36">
        <f t="shared" si="1124"/>
        <v>7.4721633113651528E-2</v>
      </c>
    </row>
    <row r="12050" spans="1:17" x14ac:dyDescent="0.3">
      <c r="A12050" s="29">
        <v>2885993</v>
      </c>
      <c r="B12050" s="1">
        <v>133</v>
      </c>
      <c r="C12050" s="1" t="s">
        <v>17</v>
      </c>
      <c r="D12050" s="1" t="s">
        <v>89</v>
      </c>
      <c r="E12050" s="1" t="s">
        <v>54</v>
      </c>
      <c r="F12050" s="47">
        <v>714</v>
      </c>
      <c r="G12050" s="34">
        <v>944.04</v>
      </c>
      <c r="H12050" s="1" t="s">
        <v>218</v>
      </c>
      <c r="I12050" s="34">
        <v>9.3827000000000008E-3</v>
      </c>
      <c r="J12050" s="34">
        <v>1725.1537000000001</v>
      </c>
      <c r="K12050" s="35" t="str">
        <f t="shared" si="1120"/>
        <v>Kampina &amp; Oisterwijkse Vennen_L4030</v>
      </c>
      <c r="L12050" s="36">
        <f>VLOOKUP(D12050,DATA!A:F,5,FALSE)</f>
        <v>1.0986712608830001E-2</v>
      </c>
      <c r="M12050" s="37">
        <f>VLOOKUP(D12050,DATA!A:F,6,FALSE)</f>
        <v>982</v>
      </c>
      <c r="N12050" s="36">
        <f t="shared" si="1121"/>
        <v>39.722153088463763</v>
      </c>
      <c r="O12050" s="36">
        <f t="shared" si="1122"/>
        <v>39.724621347342179</v>
      </c>
      <c r="P12050" s="36">
        <f t="shared" si="1123"/>
        <v>2.468258878415952E-3</v>
      </c>
      <c r="Q12050" s="36">
        <f t="shared" si="1124"/>
        <v>4.2581259366571304E-2</v>
      </c>
    </row>
    <row r="12051" spans="1:17" x14ac:dyDescent="0.3">
      <c r="A12051" s="29">
        <v>2885994</v>
      </c>
      <c r="B12051" s="1">
        <v>133</v>
      </c>
      <c r="C12051" s="1" t="s">
        <v>17</v>
      </c>
      <c r="D12051" s="1" t="s">
        <v>57</v>
      </c>
      <c r="E12051" s="1" t="s">
        <v>58</v>
      </c>
      <c r="F12051" s="47">
        <v>714</v>
      </c>
      <c r="G12051" s="34">
        <v>950.77</v>
      </c>
      <c r="H12051" s="1" t="s">
        <v>218</v>
      </c>
      <c r="I12051" s="34">
        <v>9.6649000000000006E-3</v>
      </c>
      <c r="J12051" s="34">
        <v>110.35209999999999</v>
      </c>
      <c r="K12051" s="35" t="str">
        <f t="shared" si="1120"/>
        <v>Kampina &amp; Oisterwijkse Vennen_H3160</v>
      </c>
      <c r="L12051" s="36">
        <f>VLOOKUP(D12051,DATA!A:F,5,FALSE)</f>
        <v>1.0986712608830001E-2</v>
      </c>
      <c r="M12051" s="37">
        <f>VLOOKUP(D12051,DATA!A:F,6,FALSE)</f>
        <v>982</v>
      </c>
      <c r="N12051" s="36">
        <f t="shared" si="1121"/>
        <v>41.505299687864444</v>
      </c>
      <c r="O12051" s="36">
        <f t="shared" si="1122"/>
        <v>41.507877724712891</v>
      </c>
      <c r="P12051" s="36">
        <f t="shared" si="1123"/>
        <v>2.5780368484475957E-3</v>
      </c>
      <c r="Q12051" s="36">
        <f t="shared" si="1124"/>
        <v>2.8449178010357388E-3</v>
      </c>
    </row>
    <row r="12052" spans="1:17" x14ac:dyDescent="0.3">
      <c r="A12052" s="29">
        <v>2885994</v>
      </c>
      <c r="B12052" s="1">
        <v>133</v>
      </c>
      <c r="C12052" s="1" t="s">
        <v>17</v>
      </c>
      <c r="D12052" s="1" t="s">
        <v>53</v>
      </c>
      <c r="E12052" s="1" t="s">
        <v>54</v>
      </c>
      <c r="F12052" s="47">
        <v>714</v>
      </c>
      <c r="G12052" s="34">
        <v>950.77</v>
      </c>
      <c r="H12052" s="1" t="s">
        <v>218</v>
      </c>
      <c r="I12052" s="34">
        <v>9.6649000000000006E-3</v>
      </c>
      <c r="J12052" s="34">
        <v>6934.7133999999996</v>
      </c>
      <c r="K12052" s="35" t="str">
        <f t="shared" si="1120"/>
        <v>Kampina &amp; Oisterwijkse Vennen_H4030</v>
      </c>
      <c r="L12052" s="36">
        <f>VLOOKUP(D12052,DATA!A:F,5,FALSE)</f>
        <v>1.0986712608830001E-2</v>
      </c>
      <c r="M12052" s="37">
        <f>VLOOKUP(D12052,DATA!A:F,6,FALSE)</f>
        <v>982</v>
      </c>
      <c r="N12052" s="36">
        <f t="shared" si="1121"/>
        <v>41.505299687864444</v>
      </c>
      <c r="O12052" s="36">
        <f t="shared" si="1122"/>
        <v>41.507877724712891</v>
      </c>
      <c r="P12052" s="36">
        <f t="shared" si="1123"/>
        <v>2.5780368484475957E-3</v>
      </c>
      <c r="Q12052" s="36">
        <f t="shared" si="1124"/>
        <v>0.1787794667862331</v>
      </c>
    </row>
    <row r="12053" spans="1:17" x14ac:dyDescent="0.3">
      <c r="A12053" s="29">
        <v>2885994</v>
      </c>
      <c r="B12053" s="1">
        <v>133</v>
      </c>
      <c r="C12053" s="1" t="s">
        <v>17</v>
      </c>
      <c r="D12053" s="1" t="s">
        <v>89</v>
      </c>
      <c r="E12053" s="1" t="s">
        <v>54</v>
      </c>
      <c r="F12053" s="47">
        <v>714</v>
      </c>
      <c r="G12053" s="34">
        <v>950.77</v>
      </c>
      <c r="H12053" s="1" t="s">
        <v>218</v>
      </c>
      <c r="I12053" s="34">
        <v>9.6649000000000006E-3</v>
      </c>
      <c r="J12053" s="34">
        <v>1803.5740000000001</v>
      </c>
      <c r="K12053" s="35" t="str">
        <f t="shared" si="1120"/>
        <v>Kampina &amp; Oisterwijkse Vennen_L4030</v>
      </c>
      <c r="L12053" s="36">
        <f>VLOOKUP(D12053,DATA!A:F,5,FALSE)</f>
        <v>1.0986712608830001E-2</v>
      </c>
      <c r="M12053" s="37">
        <f>VLOOKUP(D12053,DATA!A:F,6,FALSE)</f>
        <v>982</v>
      </c>
      <c r="N12053" s="36">
        <f t="shared" si="1121"/>
        <v>41.505299687864444</v>
      </c>
      <c r="O12053" s="36">
        <f t="shared" si="1122"/>
        <v>41.507877724712891</v>
      </c>
      <c r="P12053" s="36">
        <f t="shared" si="1123"/>
        <v>2.5780368484475957E-3</v>
      </c>
      <c r="Q12053" s="36">
        <f t="shared" si="1124"/>
        <v>4.6496802309020237E-2</v>
      </c>
    </row>
    <row r="12054" spans="1:17" x14ac:dyDescent="0.3">
      <c r="A12054" s="29">
        <v>2885995</v>
      </c>
      <c r="B12054" s="1">
        <v>133</v>
      </c>
      <c r="C12054" s="1" t="s">
        <v>17</v>
      </c>
      <c r="D12054" s="1" t="s">
        <v>63</v>
      </c>
      <c r="E12054" s="1" t="s">
        <v>64</v>
      </c>
      <c r="F12054" s="47">
        <v>714</v>
      </c>
      <c r="G12054" s="34">
        <v>1142.69</v>
      </c>
      <c r="H12054" s="1" t="s">
        <v>218</v>
      </c>
      <c r="I12054" s="34">
        <v>1.2049000000000001E-2</v>
      </c>
      <c r="J12054" s="34">
        <v>870.17849999999999</v>
      </c>
      <c r="K12054" s="35" t="str">
        <f t="shared" si="1120"/>
        <v>Kampina &amp; Oisterwijkse Vennen_H2310</v>
      </c>
      <c r="L12054" s="36">
        <f>VLOOKUP(D12054,DATA!A:F,5,FALSE)</f>
        <v>1.0986712608830001E-2</v>
      </c>
      <c r="M12054" s="37">
        <f>VLOOKUP(D12054,DATA!A:F,6,FALSE)</f>
        <v>982</v>
      </c>
      <c r="N12054" s="36">
        <f t="shared" si="1121"/>
        <v>85.389152607121517</v>
      </c>
      <c r="O12054" s="36">
        <f t="shared" si="1122"/>
        <v>85.390804099338041</v>
      </c>
      <c r="P12054" s="36">
        <f t="shared" si="1123"/>
        <v>1.6514922165242751E-3</v>
      </c>
      <c r="Q12054" s="36">
        <f t="shared" si="1124"/>
        <v>1.4370930197367689E-2</v>
      </c>
    </row>
    <row r="12055" spans="1:17" x14ac:dyDescent="0.3">
      <c r="A12055" s="29">
        <v>2885995</v>
      </c>
      <c r="B12055" s="1">
        <v>133</v>
      </c>
      <c r="C12055" s="1" t="s">
        <v>17</v>
      </c>
      <c r="D12055" s="1" t="s">
        <v>95</v>
      </c>
      <c r="E12055" s="1" t="s">
        <v>64</v>
      </c>
      <c r="F12055" s="47">
        <v>714</v>
      </c>
      <c r="G12055" s="34">
        <v>1142.69</v>
      </c>
      <c r="H12055" s="1" t="s">
        <v>218</v>
      </c>
      <c r="I12055" s="34">
        <v>1.2049000000000001E-2</v>
      </c>
      <c r="J12055" s="34">
        <v>24.830138000000002</v>
      </c>
      <c r="K12055" s="35" t="str">
        <f t="shared" si="1120"/>
        <v>Kampina &amp; Oisterwijkse Vennen_ZGH2310</v>
      </c>
      <c r="L12055" s="36">
        <f>VLOOKUP(D12055,DATA!A:F,5,FALSE)</f>
        <v>1.0986712608830001E-2</v>
      </c>
      <c r="M12055" s="37">
        <f>VLOOKUP(D12055,DATA!A:F,6,FALSE)</f>
        <v>982</v>
      </c>
      <c r="N12055" s="36">
        <f t="shared" si="1121"/>
        <v>85.389152607121517</v>
      </c>
      <c r="O12055" s="36">
        <f t="shared" si="1122"/>
        <v>85.390804099338041</v>
      </c>
      <c r="P12055" s="36">
        <f t="shared" si="1123"/>
        <v>1.6514922165242751E-3</v>
      </c>
      <c r="Q12055" s="36">
        <f t="shared" si="1124"/>
        <v>4.1006779642223634E-4</v>
      </c>
    </row>
    <row r="12056" spans="1:17" x14ac:dyDescent="0.3">
      <c r="A12056" s="29">
        <v>2885995</v>
      </c>
      <c r="B12056" s="1">
        <v>133</v>
      </c>
      <c r="C12056" s="1" t="s">
        <v>17</v>
      </c>
      <c r="D12056" s="1" t="s">
        <v>53</v>
      </c>
      <c r="E12056" s="1" t="s">
        <v>54</v>
      </c>
      <c r="F12056" s="47">
        <v>714</v>
      </c>
      <c r="G12056" s="34">
        <v>1142.69</v>
      </c>
      <c r="H12056" s="1" t="s">
        <v>218</v>
      </c>
      <c r="I12056" s="34">
        <v>1.2049000000000001E-2</v>
      </c>
      <c r="J12056" s="34">
        <v>2023.9297999999999</v>
      </c>
      <c r="K12056" s="35" t="str">
        <f t="shared" si="1120"/>
        <v>Kampina &amp; Oisterwijkse Vennen_H4030</v>
      </c>
      <c r="L12056" s="36">
        <f>VLOOKUP(D12056,DATA!A:F,5,FALSE)</f>
        <v>1.0986712608830001E-2</v>
      </c>
      <c r="M12056" s="37">
        <f>VLOOKUP(D12056,DATA!A:F,6,FALSE)</f>
        <v>982</v>
      </c>
      <c r="N12056" s="36">
        <f t="shared" si="1121"/>
        <v>85.389152607121517</v>
      </c>
      <c r="O12056" s="36">
        <f t="shared" si="1122"/>
        <v>85.390804099338041</v>
      </c>
      <c r="P12056" s="36">
        <f t="shared" si="1123"/>
        <v>1.6514922165242751E-3</v>
      </c>
      <c r="Q12056" s="36">
        <f t="shared" si="1124"/>
        <v>3.3425043114915322E-2</v>
      </c>
    </row>
    <row r="12057" spans="1:17" x14ac:dyDescent="0.3">
      <c r="A12057" s="29">
        <v>2885995</v>
      </c>
      <c r="B12057" s="1">
        <v>133</v>
      </c>
      <c r="C12057" s="1" t="s">
        <v>17</v>
      </c>
      <c r="D12057" s="1" t="s">
        <v>51</v>
      </c>
      <c r="E12057" s="1" t="s">
        <v>52</v>
      </c>
      <c r="F12057" s="47">
        <v>1000</v>
      </c>
      <c r="G12057" s="34">
        <v>1142.69</v>
      </c>
      <c r="H12057" s="1" t="s">
        <v>218</v>
      </c>
      <c r="I12057" s="34">
        <v>1.2049000000000001E-2</v>
      </c>
      <c r="J12057" s="34">
        <v>589.35699999999997</v>
      </c>
      <c r="K12057" s="35" t="str">
        <f t="shared" si="1120"/>
        <v>Kampina &amp; Oisterwijkse Vennen_Lg09</v>
      </c>
      <c r="L12057" s="36">
        <f>VLOOKUP(D12057,DATA!A:F,5,FALSE)</f>
        <v>8.4126827976184013E-3</v>
      </c>
      <c r="M12057" s="37">
        <f>VLOOKUP(D12057,DATA!A:F,6,FALSE)</f>
        <v>1350</v>
      </c>
      <c r="N12057" s="36">
        <f t="shared" si="1121"/>
        <v>14.880135847062464</v>
      </c>
      <c r="O12057" s="36">
        <f t="shared" si="1122"/>
        <v>14.881419769524113</v>
      </c>
      <c r="P12057" s="36">
        <f t="shared" si="1123"/>
        <v>1.2839224616492118E-3</v>
      </c>
      <c r="Q12057" s="36">
        <f t="shared" si="1124"/>
        <v>7.5668869023019451E-3</v>
      </c>
    </row>
    <row r="12058" spans="1:17" x14ac:dyDescent="0.3">
      <c r="A12058" s="29">
        <v>2885995</v>
      </c>
      <c r="B12058" s="1">
        <v>133</v>
      </c>
      <c r="C12058" s="1" t="s">
        <v>17</v>
      </c>
      <c r="D12058" s="1" t="s">
        <v>89</v>
      </c>
      <c r="E12058" s="1" t="s">
        <v>54</v>
      </c>
      <c r="F12058" s="47">
        <v>714</v>
      </c>
      <c r="G12058" s="34">
        <v>1142.69</v>
      </c>
      <c r="H12058" s="1" t="s">
        <v>218</v>
      </c>
      <c r="I12058" s="34">
        <v>1.2049000000000001E-2</v>
      </c>
      <c r="J12058" s="34">
        <v>1797.2095999999999</v>
      </c>
      <c r="K12058" s="35" t="str">
        <f t="shared" si="1120"/>
        <v>Kampina &amp; Oisterwijkse Vennen_L4030</v>
      </c>
      <c r="L12058" s="36">
        <f>VLOOKUP(D12058,DATA!A:F,5,FALSE)</f>
        <v>1.0986712608830001E-2</v>
      </c>
      <c r="M12058" s="37">
        <f>VLOOKUP(D12058,DATA!A:F,6,FALSE)</f>
        <v>982</v>
      </c>
      <c r="N12058" s="36">
        <f t="shared" si="1121"/>
        <v>85.389152607121517</v>
      </c>
      <c r="O12058" s="36">
        <f t="shared" si="1122"/>
        <v>85.390804099338041</v>
      </c>
      <c r="P12058" s="36">
        <f t="shared" si="1123"/>
        <v>1.6514922165242751E-3</v>
      </c>
      <c r="Q12058" s="36">
        <f t="shared" si="1124"/>
        <v>2.9680776658627058E-2</v>
      </c>
    </row>
    <row r="12059" spans="1:17" x14ac:dyDescent="0.3">
      <c r="A12059" s="30">
        <v>2885998</v>
      </c>
      <c r="B12059" s="14">
        <v>133</v>
      </c>
      <c r="C12059" s="14" t="s">
        <v>17</v>
      </c>
      <c r="D12059" s="14" t="s">
        <v>55</v>
      </c>
      <c r="E12059" s="14" t="s">
        <v>56</v>
      </c>
      <c r="F12059" s="48">
        <v>500</v>
      </c>
      <c r="G12059" s="38">
        <v>1165.3699999999999</v>
      </c>
      <c r="H12059" s="14" t="s">
        <v>218</v>
      </c>
      <c r="I12059" s="38">
        <v>1.30472E-2</v>
      </c>
      <c r="J12059" s="38">
        <v>2062.547</v>
      </c>
      <c r="K12059" s="39" t="str">
        <f t="shared" si="1120"/>
        <v>Kampina &amp; Oisterwijkse Vennen_H3130</v>
      </c>
      <c r="L12059" s="40">
        <f>VLOOKUP(D12059,DATA!A:F,5,FALSE)</f>
        <v>0</v>
      </c>
      <c r="M12059" s="41">
        <f>VLOOKUP(D12059,DATA!A:F,6,FALSE)</f>
        <v>3.5</v>
      </c>
      <c r="N12059" s="40">
        <f t="shared" si="1121"/>
        <v>50</v>
      </c>
      <c r="O12059" s="40">
        <f t="shared" si="1122"/>
        <v>50</v>
      </c>
      <c r="P12059" s="40">
        <f>J12059/10000*I12059</f>
        <v>2.6910463218400003E-3</v>
      </c>
      <c r="Q12059" s="40">
        <f>IF(AND(H12059&lt;&gt;"below",I12059&gt;=0.005),M12059*P12059,0)</f>
        <v>9.4186621264400004E-3</v>
      </c>
    </row>
    <row r="12060" spans="1:17" x14ac:dyDescent="0.3">
      <c r="A12060" s="29">
        <v>2885999</v>
      </c>
      <c r="B12060" s="1">
        <v>133</v>
      </c>
      <c r="C12060" s="1" t="s">
        <v>17</v>
      </c>
      <c r="D12060" s="1" t="s">
        <v>41</v>
      </c>
      <c r="E12060" s="1" t="s">
        <v>42</v>
      </c>
      <c r="F12060" s="47">
        <v>1071</v>
      </c>
      <c r="G12060" s="34">
        <v>1178.48</v>
      </c>
      <c r="H12060" s="1" t="s">
        <v>218</v>
      </c>
      <c r="I12060" s="34">
        <v>1.3371600000000001E-2</v>
      </c>
      <c r="J12060" s="34">
        <v>2308.4065000000001</v>
      </c>
      <c r="K12060" s="35" t="str">
        <f t="shared" si="1120"/>
        <v>Kampina &amp; Oisterwijkse Vennen_H4010A</v>
      </c>
      <c r="L12060" s="36">
        <f>VLOOKUP(D12060,DATA!A:F,5,FALSE)</f>
        <v>1.3726988247862192E-2</v>
      </c>
      <c r="M12060" s="37">
        <f>VLOOKUP(D12060,DATA!A:F,6,FALSE)</f>
        <v>1285.5</v>
      </c>
      <c r="N12060" s="36">
        <f t="shared" si="1121"/>
        <v>18.708518428287185</v>
      </c>
      <c r="O12060" s="36">
        <f t="shared" si="1122"/>
        <v>18.711310123597368</v>
      </c>
      <c r="P12060" s="36">
        <f t="shared" si="1123"/>
        <v>2.7916953101829733E-3</v>
      </c>
      <c r="Q12060" s="36">
        <f t="shared" si="1124"/>
        <v>6.4443676000458916E-2</v>
      </c>
    </row>
    <row r="12061" spans="1:17" x14ac:dyDescent="0.3">
      <c r="A12061" s="29">
        <v>2885999</v>
      </c>
      <c r="B12061" s="1">
        <v>133</v>
      </c>
      <c r="C12061" s="1" t="s">
        <v>17</v>
      </c>
      <c r="D12061" s="1" t="s">
        <v>89</v>
      </c>
      <c r="E12061" s="1" t="s">
        <v>54</v>
      </c>
      <c r="F12061" s="47">
        <v>714</v>
      </c>
      <c r="G12061" s="34">
        <v>1178.48</v>
      </c>
      <c r="H12061" s="1" t="s">
        <v>218</v>
      </c>
      <c r="I12061" s="34">
        <v>1.3371600000000001E-2</v>
      </c>
      <c r="J12061" s="34">
        <v>2711.4724000000001</v>
      </c>
      <c r="K12061" s="35" t="str">
        <f t="shared" si="1120"/>
        <v>Kampina &amp; Oisterwijkse Vennen_L4030</v>
      </c>
      <c r="L12061" s="36">
        <f>VLOOKUP(D12061,DATA!A:F,5,FALSE)</f>
        <v>1.0986712608830001E-2</v>
      </c>
      <c r="M12061" s="37">
        <f>VLOOKUP(D12061,DATA!A:F,6,FALSE)</f>
        <v>982</v>
      </c>
      <c r="N12061" s="36">
        <f t="shared" si="1121"/>
        <v>89.647611520598986</v>
      </c>
      <c r="O12061" s="36">
        <f t="shared" si="1122"/>
        <v>89.648974863586915</v>
      </c>
      <c r="P12061" s="36">
        <f t="shared" si="1123"/>
        <v>1.3633429879291725E-3</v>
      </c>
      <c r="Q12061" s="36">
        <f t="shared" si="1124"/>
        <v>3.6966668835034848E-2</v>
      </c>
    </row>
    <row r="12062" spans="1:17" x14ac:dyDescent="0.3">
      <c r="A12062" s="29">
        <v>2886000</v>
      </c>
      <c r="B12062" s="1">
        <v>133</v>
      </c>
      <c r="C12062" s="1" t="s">
        <v>17</v>
      </c>
      <c r="D12062" s="1" t="s">
        <v>41</v>
      </c>
      <c r="E12062" s="1" t="s">
        <v>42</v>
      </c>
      <c r="F12062" s="47">
        <v>1071</v>
      </c>
      <c r="G12062" s="34">
        <v>1162.1300000000001</v>
      </c>
      <c r="H12062" s="1" t="s">
        <v>218</v>
      </c>
      <c r="I12062" s="34">
        <v>1.3410500000000001E-2</v>
      </c>
      <c r="J12062" s="34">
        <v>3293.8344999999999</v>
      </c>
      <c r="K12062" s="35" t="str">
        <f t="shared" si="1120"/>
        <v>Kampina &amp; Oisterwijkse Vennen_H4010A</v>
      </c>
      <c r="L12062" s="36">
        <f>VLOOKUP(D12062,DATA!A:F,5,FALSE)</f>
        <v>1.3726988247862192E-2</v>
      </c>
      <c r="M12062" s="37">
        <f>VLOOKUP(D12062,DATA!A:F,6,FALSE)</f>
        <v>1285.5</v>
      </c>
      <c r="N12062" s="36">
        <f t="shared" si="1121"/>
        <v>15.531630194484693</v>
      </c>
      <c r="O12062" s="36">
        <f t="shared" si="1122"/>
        <v>15.534045426977306</v>
      </c>
      <c r="P12062" s="36">
        <f t="shared" si="1123"/>
        <v>2.4152324926127733E-3</v>
      </c>
      <c r="Q12062" s="36">
        <f t="shared" si="1124"/>
        <v>7.9553761096889483E-2</v>
      </c>
    </row>
    <row r="12063" spans="1:17" x14ac:dyDescent="0.3">
      <c r="A12063" s="29">
        <v>2886000</v>
      </c>
      <c r="B12063" s="1">
        <v>133</v>
      </c>
      <c r="C12063" s="1" t="s">
        <v>17</v>
      </c>
      <c r="D12063" s="1" t="s">
        <v>51</v>
      </c>
      <c r="E12063" s="1" t="s">
        <v>52</v>
      </c>
      <c r="F12063" s="47">
        <v>1000</v>
      </c>
      <c r="G12063" s="34">
        <v>1162.1300000000001</v>
      </c>
      <c r="H12063" s="1" t="s">
        <v>218</v>
      </c>
      <c r="I12063" s="34">
        <v>1.3410500000000001E-2</v>
      </c>
      <c r="J12063" s="34">
        <v>232.25749999999999</v>
      </c>
      <c r="K12063" s="35" t="str">
        <f t="shared" si="1120"/>
        <v>Kampina &amp; Oisterwijkse Vennen_Lg09</v>
      </c>
      <c r="L12063" s="36">
        <f>VLOOKUP(D12063,DATA!A:F,5,FALSE)</f>
        <v>8.4126827976184013E-3</v>
      </c>
      <c r="M12063" s="37">
        <f>VLOOKUP(D12063,DATA!A:F,6,FALSE)</f>
        <v>1350</v>
      </c>
      <c r="N12063" s="36">
        <f t="shared" si="1121"/>
        <v>17.072599572881529</v>
      </c>
      <c r="O12063" s="36">
        <f t="shared" si="1122"/>
        <v>17.074196898008484</v>
      </c>
      <c r="P12063" s="36">
        <f t="shared" si="1123"/>
        <v>1.5973251269549849E-3</v>
      </c>
      <c r="Q12063" s="36">
        <f t="shared" si="1124"/>
        <v>3.7099074067374737E-3</v>
      </c>
    </row>
    <row r="12064" spans="1:17" x14ac:dyDescent="0.3">
      <c r="A12064" s="29">
        <v>2886000</v>
      </c>
      <c r="B12064" s="1">
        <v>133</v>
      </c>
      <c r="C12064" s="1" t="s">
        <v>17</v>
      </c>
      <c r="D12064" s="1" t="s">
        <v>89</v>
      </c>
      <c r="E12064" s="1" t="s">
        <v>54</v>
      </c>
      <c r="F12064" s="47">
        <v>714</v>
      </c>
      <c r="G12064" s="34">
        <v>1162.1300000000001</v>
      </c>
      <c r="H12064" s="1" t="s">
        <v>218</v>
      </c>
      <c r="I12064" s="34">
        <v>1.3410500000000001E-2</v>
      </c>
      <c r="J12064" s="34">
        <v>736.45150000000001</v>
      </c>
      <c r="K12064" s="35" t="str">
        <f t="shared" si="1120"/>
        <v>Kampina &amp; Oisterwijkse Vennen_L4030</v>
      </c>
      <c r="L12064" s="36">
        <f>VLOOKUP(D12064,DATA!A:F,5,FALSE)</f>
        <v>1.0986712608830001E-2</v>
      </c>
      <c r="M12064" s="37">
        <f>VLOOKUP(D12064,DATA!A:F,6,FALSE)</f>
        <v>982</v>
      </c>
      <c r="N12064" s="36">
        <f t="shared" si="1121"/>
        <v>87.857841947644985</v>
      </c>
      <c r="O12064" s="36">
        <f t="shared" si="1122"/>
        <v>87.859413630528664</v>
      </c>
      <c r="P12064" s="36">
        <f t="shared" si="1123"/>
        <v>1.5716828836787045E-3</v>
      </c>
      <c r="Q12064" s="36">
        <f t="shared" si="1124"/>
        <v>1.1574682172095074E-2</v>
      </c>
    </row>
    <row r="12065" spans="1:17" x14ac:dyDescent="0.3">
      <c r="A12065" s="29">
        <v>2886001</v>
      </c>
      <c r="B12065" s="1">
        <v>133</v>
      </c>
      <c r="C12065" s="1" t="s">
        <v>17</v>
      </c>
      <c r="D12065" s="1" t="s">
        <v>41</v>
      </c>
      <c r="E12065" s="1" t="s">
        <v>42</v>
      </c>
      <c r="F12065" s="47">
        <v>1071</v>
      </c>
      <c r="G12065" s="34">
        <v>1296.56</v>
      </c>
      <c r="H12065" s="1" t="s">
        <v>218</v>
      </c>
      <c r="I12065" s="34">
        <v>1.52157E-2</v>
      </c>
      <c r="J12065" s="34">
        <v>6258.5195000000003</v>
      </c>
      <c r="K12065" s="35" t="str">
        <f t="shared" si="1120"/>
        <v>Kampina &amp; Oisterwijkse Vennen_H4010A</v>
      </c>
      <c r="L12065" s="36">
        <f>VLOOKUP(D12065,DATA!A:F,5,FALSE)</f>
        <v>1.3726988247862192E-2</v>
      </c>
      <c r="M12065" s="37">
        <f>VLOOKUP(D12065,DATA!A:F,6,FALSE)</f>
        <v>1285.5</v>
      </c>
      <c r="N12065" s="36">
        <f t="shared" si="1121"/>
        <v>53.788238639329535</v>
      </c>
      <c r="O12065" s="36">
        <f t="shared" si="1122"/>
        <v>53.793430267806215</v>
      </c>
      <c r="P12065" s="36">
        <f t="shared" si="1123"/>
        <v>5.191628476680421E-3</v>
      </c>
      <c r="Q12065" s="36">
        <f t="shared" si="1124"/>
        <v>0.32491908058059715</v>
      </c>
    </row>
    <row r="12066" spans="1:17" x14ac:dyDescent="0.3">
      <c r="A12066" s="29">
        <v>2886001</v>
      </c>
      <c r="B12066" s="1">
        <v>133</v>
      </c>
      <c r="C12066" s="1" t="s">
        <v>17</v>
      </c>
      <c r="D12066" s="1" t="s">
        <v>51</v>
      </c>
      <c r="E12066" s="1" t="s">
        <v>52</v>
      </c>
      <c r="F12066" s="47">
        <v>1000</v>
      </c>
      <c r="G12066" s="34">
        <v>1296.56</v>
      </c>
      <c r="H12066" s="1" t="s">
        <v>218</v>
      </c>
      <c r="I12066" s="34">
        <v>1.52157E-2</v>
      </c>
      <c r="J12066" s="34">
        <v>76.131240000000005</v>
      </c>
      <c r="K12066" s="35" t="str">
        <f t="shared" si="1120"/>
        <v>Kampina &amp; Oisterwijkse Vennen_Lg09</v>
      </c>
      <c r="L12066" s="36">
        <f>VLOOKUP(D12066,DATA!A:F,5,FALSE)</f>
        <v>8.4126827976184013E-3</v>
      </c>
      <c r="M12066" s="37">
        <f>VLOOKUP(D12066,DATA!A:F,6,FALSE)</f>
        <v>1350</v>
      </c>
      <c r="N12066" s="36">
        <f t="shared" si="1121"/>
        <v>38.946211113791108</v>
      </c>
      <c r="O12066" s="36">
        <f t="shared" si="1122"/>
        <v>38.949254873961621</v>
      </c>
      <c r="P12066" s="36">
        <f t="shared" si="1123"/>
        <v>3.0437601705131101E-3</v>
      </c>
      <c r="Q12066" s="36">
        <f t="shared" si="1124"/>
        <v>2.3172523604377453E-3</v>
      </c>
    </row>
    <row r="12067" spans="1:17" x14ac:dyDescent="0.3">
      <c r="A12067" s="29">
        <v>2886001</v>
      </c>
      <c r="B12067" s="1">
        <v>133</v>
      </c>
      <c r="C12067" s="1" t="s">
        <v>17</v>
      </c>
      <c r="D12067" s="1" t="s">
        <v>89</v>
      </c>
      <c r="E12067" s="1" t="s">
        <v>54</v>
      </c>
      <c r="F12067" s="47">
        <v>714</v>
      </c>
      <c r="G12067" s="34">
        <v>1296.56</v>
      </c>
      <c r="H12067" s="1" t="s">
        <v>218</v>
      </c>
      <c r="I12067" s="34">
        <v>1.52157E-2</v>
      </c>
      <c r="J12067" s="34">
        <v>1352.4975999999999</v>
      </c>
      <c r="K12067" s="35" t="str">
        <f t="shared" si="1120"/>
        <v>Kampina &amp; Oisterwijkse Vennen_L4030</v>
      </c>
      <c r="L12067" s="36">
        <f>VLOOKUP(D12067,DATA!A:F,5,FALSE)</f>
        <v>1.0986712608830001E-2</v>
      </c>
      <c r="M12067" s="37">
        <f>VLOOKUP(D12067,DATA!A:F,6,FALSE)</f>
        <v>982</v>
      </c>
      <c r="N12067" s="36">
        <f t="shared" si="1121"/>
        <v>96.940898691678939</v>
      </c>
      <c r="O12067" s="36">
        <f t="shared" si="1122"/>
        <v>96.941394400358519</v>
      </c>
      <c r="P12067" s="36">
        <f t="shared" si="1123"/>
        <v>4.9570867957982045E-4</v>
      </c>
      <c r="Q12067" s="36">
        <f t="shared" si="1124"/>
        <v>6.7044479943087609E-3</v>
      </c>
    </row>
    <row r="12068" spans="1:17" x14ac:dyDescent="0.3">
      <c r="A12068" s="29">
        <v>2886002</v>
      </c>
      <c r="B12068" s="1">
        <v>133</v>
      </c>
      <c r="C12068" s="1" t="s">
        <v>17</v>
      </c>
      <c r="D12068" s="1" t="s">
        <v>41</v>
      </c>
      <c r="E12068" s="1" t="s">
        <v>42</v>
      </c>
      <c r="F12068" s="47">
        <v>1071</v>
      </c>
      <c r="G12068" s="34">
        <v>1408.65</v>
      </c>
      <c r="H12068" s="1" t="s">
        <v>218</v>
      </c>
      <c r="I12068" s="34">
        <v>1.6813499999999999E-2</v>
      </c>
      <c r="J12068" s="34">
        <v>572.92675999999994</v>
      </c>
      <c r="K12068" s="35" t="str">
        <f t="shared" si="1120"/>
        <v>Kampina &amp; Oisterwijkse Vennen_H4010A</v>
      </c>
      <c r="L12068" s="36">
        <f>VLOOKUP(D12068,DATA!A:F,5,FALSE)</f>
        <v>1.3726988247862192E-2</v>
      </c>
      <c r="M12068" s="37">
        <f>VLOOKUP(D12068,DATA!A:F,6,FALSE)</f>
        <v>1285.5</v>
      </c>
      <c r="N12068" s="36">
        <f t="shared" si="1121"/>
        <v>84.42870904214243</v>
      </c>
      <c r="O12068" s="36">
        <f t="shared" si="1122"/>
        <v>84.431743028674319</v>
      </c>
      <c r="P12068" s="36">
        <f t="shared" si="1123"/>
        <v>3.0339865318893544E-3</v>
      </c>
      <c r="Q12068" s="36">
        <f t="shared" si="1124"/>
        <v>1.7382520735990045E-2</v>
      </c>
    </row>
    <row r="12069" spans="1:17" x14ac:dyDescent="0.3">
      <c r="A12069" s="29">
        <v>2886002</v>
      </c>
      <c r="B12069" s="1">
        <v>133</v>
      </c>
      <c r="C12069" s="1" t="s">
        <v>17</v>
      </c>
      <c r="D12069" s="1" t="s">
        <v>89</v>
      </c>
      <c r="E12069" s="1" t="s">
        <v>54</v>
      </c>
      <c r="F12069" s="47">
        <v>714</v>
      </c>
      <c r="G12069" s="34">
        <v>1408.65</v>
      </c>
      <c r="H12069" s="1" t="s">
        <v>218</v>
      </c>
      <c r="I12069" s="34">
        <v>1.6813499999999999E-2</v>
      </c>
      <c r="J12069" s="34">
        <v>2560.9164999999998</v>
      </c>
      <c r="K12069" s="35" t="str">
        <f t="shared" si="1120"/>
        <v>Kampina &amp; Oisterwijkse Vennen_L4030</v>
      </c>
      <c r="L12069" s="36">
        <f>VLOOKUP(D12069,DATA!A:F,5,FALSE)</f>
        <v>1.0986712608830001E-2</v>
      </c>
      <c r="M12069" s="37">
        <f>VLOOKUP(D12069,DATA!A:F,6,FALSE)</f>
        <v>982</v>
      </c>
      <c r="N12069" s="36">
        <f t="shared" si="1121"/>
        <v>99.087419021260729</v>
      </c>
      <c r="O12069" s="36">
        <f t="shared" si="1122"/>
        <v>99.087586044322777</v>
      </c>
      <c r="P12069" s="36">
        <f t="shared" si="1123"/>
        <v>1.6702306204763318E-4</v>
      </c>
      <c r="Q12069" s="36">
        <f t="shared" si="1124"/>
        <v>4.277321154783075E-3</v>
      </c>
    </row>
    <row r="12070" spans="1:17" x14ac:dyDescent="0.3">
      <c r="A12070" s="29">
        <v>2886003</v>
      </c>
      <c r="B12070" s="1">
        <v>133</v>
      </c>
      <c r="C12070" s="1" t="s">
        <v>17</v>
      </c>
      <c r="D12070" s="1" t="s">
        <v>41</v>
      </c>
      <c r="E12070" s="1" t="s">
        <v>42</v>
      </c>
      <c r="F12070" s="47">
        <v>1071</v>
      </c>
      <c r="G12070" s="34">
        <v>1840.15</v>
      </c>
      <c r="H12070" s="1" t="s">
        <v>218</v>
      </c>
      <c r="I12070" s="34">
        <v>2.4819999999999998E-2</v>
      </c>
      <c r="J12070" s="34">
        <v>2357.2573000000002</v>
      </c>
      <c r="K12070" s="35" t="str">
        <f t="shared" si="1120"/>
        <v>Kampina &amp; Oisterwijkse Vennen_H4010A</v>
      </c>
      <c r="L12070" s="36">
        <f>VLOOKUP(D12070,DATA!A:F,5,FALSE)</f>
        <v>1.3726988247862192E-2</v>
      </c>
      <c r="M12070" s="37">
        <f>VLOOKUP(D12070,DATA!A:F,6,FALSE)</f>
        <v>1285.5</v>
      </c>
      <c r="N12070" s="36">
        <f t="shared" si="1121"/>
        <v>99.950658875569033</v>
      </c>
      <c r="O12070" s="36">
        <f t="shared" si="1122"/>
        <v>99.95067567512622</v>
      </c>
      <c r="P12070" s="36">
        <f t="shared" si="1123"/>
        <v>1.6799557187141545E-5</v>
      </c>
      <c r="Q12070" s="36">
        <f t="shared" si="1124"/>
        <v>3.9600878816156877E-4</v>
      </c>
    </row>
    <row r="12071" spans="1:17" x14ac:dyDescent="0.3">
      <c r="A12071" s="29">
        <v>2886003</v>
      </c>
      <c r="B12071" s="1">
        <v>133</v>
      </c>
      <c r="C12071" s="1" t="s">
        <v>17</v>
      </c>
      <c r="D12071" s="1" t="s">
        <v>89</v>
      </c>
      <c r="E12071" s="1" t="s">
        <v>54</v>
      </c>
      <c r="F12071" s="47">
        <v>714</v>
      </c>
      <c r="G12071" s="34">
        <v>1840.15</v>
      </c>
      <c r="H12071" s="1" t="s">
        <v>218</v>
      </c>
      <c r="I12071" s="34">
        <v>2.4819999999999998E-2</v>
      </c>
      <c r="J12071" s="34">
        <v>162.96321</v>
      </c>
      <c r="K12071" s="35" t="str">
        <f t="shared" si="1120"/>
        <v>Kampina &amp; Oisterwijkse Vennen_L4030</v>
      </c>
      <c r="L12071" s="36">
        <f>VLOOKUP(D12071,DATA!A:F,5,FALSE)</f>
        <v>1.0986712608830001E-2</v>
      </c>
      <c r="M12071" s="37">
        <f>VLOOKUP(D12071,DATA!A:F,6,FALSE)</f>
        <v>982</v>
      </c>
      <c r="N12071" s="36">
        <f t="shared" si="1121"/>
        <v>99.991958644826397</v>
      </c>
      <c r="O12071" s="36">
        <f t="shared" si="1122"/>
        <v>99.991960837149989</v>
      </c>
      <c r="P12071" s="36">
        <f t="shared" si="1123"/>
        <v>2.1923235919985018E-6</v>
      </c>
      <c r="Q12071" s="36">
        <f t="shared" si="1124"/>
        <v>3.5726808991080619E-6</v>
      </c>
    </row>
    <row r="12072" spans="1:17" x14ac:dyDescent="0.3">
      <c r="A12072" s="29">
        <v>2887503</v>
      </c>
      <c r="B12072" s="1">
        <v>133</v>
      </c>
      <c r="C12072" s="1" t="s">
        <v>17</v>
      </c>
      <c r="D12072" s="1" t="s">
        <v>67</v>
      </c>
      <c r="E12072" s="1" t="s">
        <v>58</v>
      </c>
      <c r="F12072" s="47">
        <v>714</v>
      </c>
      <c r="G12072" s="34">
        <v>1736.19</v>
      </c>
      <c r="H12072" s="1" t="s">
        <v>218</v>
      </c>
      <c r="I12072" s="34">
        <v>1.3521999999999999E-2</v>
      </c>
      <c r="J12072" s="34">
        <v>2204.2483000000002</v>
      </c>
      <c r="K12072" s="35" t="str">
        <f t="shared" si="1120"/>
        <v>Kampina &amp; Oisterwijkse Vennen_ZGH3160</v>
      </c>
      <c r="L12072" s="36">
        <f>VLOOKUP(D12072,DATA!A:F,5,FALSE)</f>
        <v>1.0986712608830001E-2</v>
      </c>
      <c r="M12072" s="37">
        <f>VLOOKUP(D12072,DATA!A:F,6,FALSE)</f>
        <v>982</v>
      </c>
      <c r="N12072" s="36">
        <f t="shared" si="1121"/>
        <v>99.974806029221583</v>
      </c>
      <c r="O12072" s="36">
        <f t="shared" si="1122"/>
        <v>99.974809770875751</v>
      </c>
      <c r="P12072" s="36">
        <f t="shared" si="1123"/>
        <v>3.7416541687207427E-6</v>
      </c>
      <c r="Q12072" s="36">
        <f t="shared" si="1124"/>
        <v>8.2475348405906121E-5</v>
      </c>
    </row>
    <row r="12073" spans="1:17" x14ac:dyDescent="0.3">
      <c r="A12073" s="30">
        <v>2887504</v>
      </c>
      <c r="B12073" s="14">
        <v>133</v>
      </c>
      <c r="C12073" s="14" t="s">
        <v>17</v>
      </c>
      <c r="D12073" s="14" t="s">
        <v>79</v>
      </c>
      <c r="E12073" s="14" t="s">
        <v>80</v>
      </c>
      <c r="F12073" s="48">
        <v>429</v>
      </c>
      <c r="G12073" s="38">
        <v>1319.39</v>
      </c>
      <c r="H12073" s="14" t="s">
        <v>218</v>
      </c>
      <c r="I12073" s="38">
        <v>9.4449000000000009E-3</v>
      </c>
      <c r="J12073" s="38">
        <v>9472.3539999999994</v>
      </c>
      <c r="K12073" s="39" t="str">
        <f t="shared" si="1120"/>
        <v>Kampina &amp; Oisterwijkse Vennen_H3110</v>
      </c>
      <c r="L12073" s="40">
        <f>VLOOKUP(D12073,DATA!A:F,5,FALSE)</f>
        <v>0</v>
      </c>
      <c r="M12073" s="41">
        <f>VLOOKUP(D12073,DATA!A:F,6,FALSE)</f>
        <v>3.5</v>
      </c>
      <c r="N12073" s="40">
        <f t="shared" si="1121"/>
        <v>50</v>
      </c>
      <c r="O12073" s="40">
        <f t="shared" si="1122"/>
        <v>50</v>
      </c>
      <c r="P12073" s="40">
        <f t="shared" ref="P12073:P12078" si="1125">J12073/10000*I12073</f>
        <v>8.946543629460001E-3</v>
      </c>
      <c r="Q12073" s="40">
        <f t="shared" ref="Q12073:Q12078" si="1126">IF(AND(H12073&lt;&gt;"below",I12073&gt;=0.005),M12073*P12073,0)</f>
        <v>3.1312902703110004E-2</v>
      </c>
    </row>
    <row r="12074" spans="1:17" x14ac:dyDescent="0.3">
      <c r="A12074" s="30">
        <v>2887504</v>
      </c>
      <c r="B12074" s="14">
        <v>133</v>
      </c>
      <c r="C12074" s="14" t="s">
        <v>17</v>
      </c>
      <c r="D12074" s="14" t="s">
        <v>55</v>
      </c>
      <c r="E12074" s="14" t="s">
        <v>56</v>
      </c>
      <c r="F12074" s="48">
        <v>500</v>
      </c>
      <c r="G12074" s="38">
        <v>1319.39</v>
      </c>
      <c r="H12074" s="14" t="s">
        <v>218</v>
      </c>
      <c r="I12074" s="38">
        <v>9.4449000000000009E-3</v>
      </c>
      <c r="J12074" s="38">
        <v>149.1037</v>
      </c>
      <c r="K12074" s="39" t="str">
        <f t="shared" si="1120"/>
        <v>Kampina &amp; Oisterwijkse Vennen_H3130</v>
      </c>
      <c r="L12074" s="40">
        <f>VLOOKUP(D12074,DATA!A:F,5,FALSE)</f>
        <v>0</v>
      </c>
      <c r="M12074" s="41">
        <f>VLOOKUP(D12074,DATA!A:F,6,FALSE)</f>
        <v>3.5</v>
      </c>
      <c r="N12074" s="40">
        <f t="shared" si="1121"/>
        <v>50</v>
      </c>
      <c r="O12074" s="40">
        <f t="shared" si="1122"/>
        <v>50</v>
      </c>
      <c r="P12074" s="40">
        <f t="shared" si="1125"/>
        <v>1.4082695361300002E-4</v>
      </c>
      <c r="Q12074" s="40">
        <f t="shared" si="1126"/>
        <v>4.9289433764550012E-4</v>
      </c>
    </row>
    <row r="12075" spans="1:17" x14ac:dyDescent="0.3">
      <c r="A12075" s="30">
        <v>2887505</v>
      </c>
      <c r="B12075" s="14">
        <v>133</v>
      </c>
      <c r="C12075" s="14" t="s">
        <v>17</v>
      </c>
      <c r="D12075" s="14" t="s">
        <v>79</v>
      </c>
      <c r="E12075" s="14" t="s">
        <v>80</v>
      </c>
      <c r="F12075" s="48">
        <v>429</v>
      </c>
      <c r="G12075" s="38">
        <v>1227.0999999999999</v>
      </c>
      <c r="H12075" s="14" t="s">
        <v>218</v>
      </c>
      <c r="I12075" s="38">
        <v>9.1342999999999997E-3</v>
      </c>
      <c r="J12075" s="38">
        <v>6389.1030000000001</v>
      </c>
      <c r="K12075" s="39" t="str">
        <f t="shared" si="1120"/>
        <v>Kampina &amp; Oisterwijkse Vennen_H3110</v>
      </c>
      <c r="L12075" s="40">
        <f>VLOOKUP(D12075,DATA!A:F,5,FALSE)</f>
        <v>0</v>
      </c>
      <c r="M12075" s="41">
        <f>VLOOKUP(D12075,DATA!A:F,6,FALSE)</f>
        <v>3.5</v>
      </c>
      <c r="N12075" s="40">
        <f t="shared" si="1121"/>
        <v>50</v>
      </c>
      <c r="O12075" s="40">
        <f t="shared" si="1122"/>
        <v>50</v>
      </c>
      <c r="P12075" s="40">
        <f t="shared" si="1125"/>
        <v>5.8359983532899999E-3</v>
      </c>
      <c r="Q12075" s="40">
        <f t="shared" si="1126"/>
        <v>2.0425994236514998E-2</v>
      </c>
    </row>
    <row r="12076" spans="1:17" x14ac:dyDescent="0.3">
      <c r="A12076" s="30">
        <v>2887505</v>
      </c>
      <c r="B12076" s="14">
        <v>133</v>
      </c>
      <c r="C12076" s="14" t="s">
        <v>17</v>
      </c>
      <c r="D12076" s="14" t="s">
        <v>55</v>
      </c>
      <c r="E12076" s="14" t="s">
        <v>56</v>
      </c>
      <c r="F12076" s="48">
        <v>500</v>
      </c>
      <c r="G12076" s="38">
        <v>1227.0999999999999</v>
      </c>
      <c r="H12076" s="14" t="s">
        <v>218</v>
      </c>
      <c r="I12076" s="38">
        <v>9.1342999999999997E-3</v>
      </c>
      <c r="J12076" s="38">
        <v>604.39530000000002</v>
      </c>
      <c r="K12076" s="39" t="str">
        <f t="shared" si="1120"/>
        <v>Kampina &amp; Oisterwijkse Vennen_H3130</v>
      </c>
      <c r="L12076" s="40">
        <f>VLOOKUP(D12076,DATA!A:F,5,FALSE)</f>
        <v>0</v>
      </c>
      <c r="M12076" s="41">
        <f>VLOOKUP(D12076,DATA!A:F,6,FALSE)</f>
        <v>3.5</v>
      </c>
      <c r="N12076" s="40">
        <f t="shared" si="1121"/>
        <v>50</v>
      </c>
      <c r="O12076" s="40">
        <f t="shared" si="1122"/>
        <v>50</v>
      </c>
      <c r="P12076" s="40">
        <f t="shared" si="1125"/>
        <v>5.5207279887899998E-4</v>
      </c>
      <c r="Q12076" s="40">
        <f t="shared" si="1126"/>
        <v>1.9322547960764999E-3</v>
      </c>
    </row>
    <row r="12077" spans="1:17" x14ac:dyDescent="0.3">
      <c r="A12077" s="30">
        <v>2887506</v>
      </c>
      <c r="B12077" s="14">
        <v>133</v>
      </c>
      <c r="C12077" s="14" t="s">
        <v>17</v>
      </c>
      <c r="D12077" s="14" t="s">
        <v>79</v>
      </c>
      <c r="E12077" s="14" t="s">
        <v>80</v>
      </c>
      <c r="F12077" s="48">
        <v>429</v>
      </c>
      <c r="G12077" s="38">
        <v>1384.98</v>
      </c>
      <c r="H12077" s="14" t="s">
        <v>218</v>
      </c>
      <c r="I12077" s="38">
        <v>1.0418500000000001E-2</v>
      </c>
      <c r="J12077" s="38">
        <v>607.23099999999999</v>
      </c>
      <c r="K12077" s="39" t="str">
        <f t="shared" si="1120"/>
        <v>Kampina &amp; Oisterwijkse Vennen_H3110</v>
      </c>
      <c r="L12077" s="40">
        <f>VLOOKUP(D12077,DATA!A:F,5,FALSE)</f>
        <v>0</v>
      </c>
      <c r="M12077" s="41">
        <f>VLOOKUP(D12077,DATA!A:F,6,FALSE)</f>
        <v>3.5</v>
      </c>
      <c r="N12077" s="40">
        <f t="shared" si="1121"/>
        <v>50</v>
      </c>
      <c r="O12077" s="40">
        <f t="shared" si="1122"/>
        <v>50</v>
      </c>
      <c r="P12077" s="40">
        <f t="shared" si="1125"/>
        <v>6.3264361735000001E-4</v>
      </c>
      <c r="Q12077" s="40">
        <f t="shared" si="1126"/>
        <v>2.2142526607250002E-3</v>
      </c>
    </row>
    <row r="12078" spans="1:17" x14ac:dyDescent="0.3">
      <c r="A12078" s="30">
        <v>2887506</v>
      </c>
      <c r="B12078" s="14">
        <v>133</v>
      </c>
      <c r="C12078" s="14" t="s">
        <v>17</v>
      </c>
      <c r="D12078" s="14" t="s">
        <v>55</v>
      </c>
      <c r="E12078" s="14" t="s">
        <v>56</v>
      </c>
      <c r="F12078" s="48">
        <v>500</v>
      </c>
      <c r="G12078" s="38">
        <v>1384.98</v>
      </c>
      <c r="H12078" s="14" t="s">
        <v>218</v>
      </c>
      <c r="I12078" s="38">
        <v>1.0418500000000001E-2</v>
      </c>
      <c r="J12078" s="38">
        <v>339.73311999999999</v>
      </c>
      <c r="K12078" s="39" t="str">
        <f t="shared" si="1120"/>
        <v>Kampina &amp; Oisterwijkse Vennen_H3130</v>
      </c>
      <c r="L12078" s="40">
        <f>VLOOKUP(D12078,DATA!A:F,5,FALSE)</f>
        <v>0</v>
      </c>
      <c r="M12078" s="41">
        <f>VLOOKUP(D12078,DATA!A:F,6,FALSE)</f>
        <v>3.5</v>
      </c>
      <c r="N12078" s="40">
        <f t="shared" si="1121"/>
        <v>50</v>
      </c>
      <c r="O12078" s="40">
        <f t="shared" si="1122"/>
        <v>50</v>
      </c>
      <c r="P12078" s="40">
        <f t="shared" si="1125"/>
        <v>3.5395095107200003E-4</v>
      </c>
      <c r="Q12078" s="40">
        <f t="shared" si="1126"/>
        <v>1.238828328752E-3</v>
      </c>
    </row>
    <row r="12079" spans="1:17" x14ac:dyDescent="0.3">
      <c r="A12079" s="29">
        <v>2887512</v>
      </c>
      <c r="B12079" s="1">
        <v>133</v>
      </c>
      <c r="C12079" s="1" t="s">
        <v>17</v>
      </c>
      <c r="D12079" s="1" t="s">
        <v>25</v>
      </c>
      <c r="E12079" s="1" t="s">
        <v>23</v>
      </c>
      <c r="F12079" s="47">
        <v>1857</v>
      </c>
      <c r="G12079" s="34">
        <v>1928.62</v>
      </c>
      <c r="H12079" s="1" t="s">
        <v>218</v>
      </c>
      <c r="I12079" s="34">
        <v>1.9238000000000002E-2</v>
      </c>
      <c r="J12079" s="34">
        <v>1075.3145</v>
      </c>
      <c r="K12079" s="35" t="str">
        <f t="shared" si="1120"/>
        <v>Kampina &amp; Oisterwijkse Vennen_ZGH91E0C</v>
      </c>
      <c r="L12079" s="36">
        <f>VLOOKUP(D12079,DATA!A:F,5,FALSE)</f>
        <v>6.9280917156857415E-3</v>
      </c>
      <c r="M12079" s="37">
        <f>VLOOKUP(D12079,DATA!A:F,6,FALSE)</f>
        <v>2282</v>
      </c>
      <c r="N12079" s="36">
        <f t="shared" si="1121"/>
        <v>7.9566687061204506</v>
      </c>
      <c r="O12079" s="36">
        <f t="shared" si="1122"/>
        <v>7.9576448672029807</v>
      </c>
      <c r="P12079" s="36">
        <f t="shared" si="1123"/>
        <v>9.7616108253006928E-4</v>
      </c>
      <c r="Q12079" s="36">
        <f t="shared" si="1124"/>
        <v>1.0496801663802801E-2</v>
      </c>
    </row>
    <row r="12080" spans="1:17" x14ac:dyDescent="0.3">
      <c r="A12080" s="30">
        <v>2887513</v>
      </c>
      <c r="B12080" s="14">
        <v>133</v>
      </c>
      <c r="C12080" s="14" t="s">
        <v>17</v>
      </c>
      <c r="D12080" s="14" t="s">
        <v>55</v>
      </c>
      <c r="E12080" s="14" t="s">
        <v>56</v>
      </c>
      <c r="F12080" s="48">
        <v>500</v>
      </c>
      <c r="G12080" s="38">
        <v>1502.19</v>
      </c>
      <c r="H12080" s="14" t="s">
        <v>218</v>
      </c>
      <c r="I12080" s="38">
        <v>1.31854E-2</v>
      </c>
      <c r="J12080" s="38">
        <v>1772.6954000000001</v>
      </c>
      <c r="K12080" s="39" t="str">
        <f t="shared" si="1120"/>
        <v>Kampina &amp; Oisterwijkse Vennen_H3130</v>
      </c>
      <c r="L12080" s="40">
        <f>VLOOKUP(D12080,DATA!A:F,5,FALSE)</f>
        <v>0</v>
      </c>
      <c r="M12080" s="41">
        <f>VLOOKUP(D12080,DATA!A:F,6,FALSE)</f>
        <v>3.5</v>
      </c>
      <c r="N12080" s="40">
        <f t="shared" si="1121"/>
        <v>50</v>
      </c>
      <c r="O12080" s="40">
        <f t="shared" si="1122"/>
        <v>50</v>
      </c>
      <c r="P12080" s="40">
        <f>J12080/10000*I12080</f>
        <v>2.3373697927160002E-3</v>
      </c>
      <c r="Q12080" s="40">
        <f>IF(AND(H12080&lt;&gt;"below",I12080&gt;=0.005),M12080*P12080,0)</f>
        <v>8.1807942745060012E-3</v>
      </c>
    </row>
    <row r="12081" spans="1:17" x14ac:dyDescent="0.3">
      <c r="A12081" s="29">
        <v>2887513</v>
      </c>
      <c r="B12081" s="1">
        <v>133</v>
      </c>
      <c r="C12081" s="1" t="s">
        <v>17</v>
      </c>
      <c r="D12081" s="1" t="s">
        <v>53</v>
      </c>
      <c r="E12081" s="1" t="s">
        <v>54</v>
      </c>
      <c r="F12081" s="47">
        <v>714</v>
      </c>
      <c r="G12081" s="34">
        <v>1502.19</v>
      </c>
      <c r="H12081" s="1" t="s">
        <v>218</v>
      </c>
      <c r="I12081" s="34">
        <v>1.31854E-2</v>
      </c>
      <c r="J12081" s="34">
        <v>67.084720000000004</v>
      </c>
      <c r="K12081" s="35" t="str">
        <f t="shared" si="1120"/>
        <v>Kampina &amp; Oisterwijkse Vennen_H4030</v>
      </c>
      <c r="L12081" s="36">
        <f>VLOOKUP(D12081,DATA!A:F,5,FALSE)</f>
        <v>1.0986712608830001E-2</v>
      </c>
      <c r="M12081" s="37">
        <f>VLOOKUP(D12081,DATA!A:F,6,FALSE)</f>
        <v>982</v>
      </c>
      <c r="N12081" s="36">
        <f t="shared" si="1121"/>
        <v>99.671526131210001</v>
      </c>
      <c r="O12081" s="36">
        <f t="shared" si="1122"/>
        <v>99.671573555600474</v>
      </c>
      <c r="P12081" s="36">
        <f t="shared" si="1123"/>
        <v>4.7424390473338462E-5</v>
      </c>
      <c r="Q12081" s="36">
        <f t="shared" si="1124"/>
        <v>3.1814519560745783E-5</v>
      </c>
    </row>
    <row r="12082" spans="1:17" x14ac:dyDescent="0.3">
      <c r="A12082" s="29">
        <v>2887515</v>
      </c>
      <c r="B12082" s="1">
        <v>133</v>
      </c>
      <c r="C12082" s="1" t="s">
        <v>17</v>
      </c>
      <c r="D12082" s="1" t="s">
        <v>53</v>
      </c>
      <c r="E12082" s="1" t="s">
        <v>54</v>
      </c>
      <c r="F12082" s="47">
        <v>714</v>
      </c>
      <c r="G12082" s="34">
        <v>1015.03</v>
      </c>
      <c r="H12082" s="1" t="s">
        <v>218</v>
      </c>
      <c r="I12082" s="34">
        <v>9.1632999999999992E-3</v>
      </c>
      <c r="J12082" s="34">
        <v>5458.741</v>
      </c>
      <c r="K12082" s="35" t="str">
        <f t="shared" si="1120"/>
        <v>Kampina &amp; Oisterwijkse Vennen_H4030</v>
      </c>
      <c r="L12082" s="36">
        <f>VLOOKUP(D12082,DATA!A:F,5,FALSE)</f>
        <v>1.0986712608830001E-2</v>
      </c>
      <c r="M12082" s="37">
        <f>VLOOKUP(D12082,DATA!A:F,6,FALSE)</f>
        <v>982</v>
      </c>
      <c r="N12082" s="36">
        <f t="shared" si="1121"/>
        <v>58.974011146898079</v>
      </c>
      <c r="O12082" s="36">
        <f t="shared" si="1122"/>
        <v>58.976446912375728</v>
      </c>
      <c r="P12082" s="36">
        <f t="shared" si="1123"/>
        <v>2.4357654776494542E-3</v>
      </c>
      <c r="Q12082" s="36">
        <f t="shared" si="1124"/>
        <v>0.13296212879229657</v>
      </c>
    </row>
    <row r="12083" spans="1:17" x14ac:dyDescent="0.3">
      <c r="A12083" s="29">
        <v>2887515</v>
      </c>
      <c r="B12083" s="1">
        <v>133</v>
      </c>
      <c r="C12083" s="1" t="s">
        <v>17</v>
      </c>
      <c r="D12083" s="1" t="s">
        <v>51</v>
      </c>
      <c r="E12083" s="1" t="s">
        <v>52</v>
      </c>
      <c r="F12083" s="47">
        <v>1000</v>
      </c>
      <c r="G12083" s="34">
        <v>1015.03</v>
      </c>
      <c r="H12083" s="1" t="s">
        <v>218</v>
      </c>
      <c r="I12083" s="34">
        <v>9.1632999999999992E-3</v>
      </c>
      <c r="J12083" s="34">
        <v>759.92399999999998</v>
      </c>
      <c r="K12083" s="35" t="str">
        <f t="shared" si="1120"/>
        <v>Kampina &amp; Oisterwijkse Vennen_Lg09</v>
      </c>
      <c r="L12083" s="36">
        <f>VLOOKUP(D12083,DATA!A:F,5,FALSE)</f>
        <v>8.4126827976184013E-3</v>
      </c>
      <c r="M12083" s="37">
        <f>VLOOKUP(D12083,DATA!A:F,6,FALSE)</f>
        <v>1350</v>
      </c>
      <c r="N12083" s="36">
        <f t="shared" si="1121"/>
        <v>5.6359398695431224</v>
      </c>
      <c r="O12083" s="36">
        <f t="shared" si="1122"/>
        <v>5.6363498604659314</v>
      </c>
      <c r="P12083" s="36">
        <f t="shared" si="1123"/>
        <v>4.0999092280902261E-4</v>
      </c>
      <c r="Q12083" s="36">
        <f t="shared" si="1124"/>
        <v>3.1156194202472372E-3</v>
      </c>
    </row>
    <row r="12084" spans="1:17" x14ac:dyDescent="0.3">
      <c r="A12084" s="29">
        <v>2887516</v>
      </c>
      <c r="B12084" s="1">
        <v>133</v>
      </c>
      <c r="C12084" s="1" t="s">
        <v>17</v>
      </c>
      <c r="D12084" s="1" t="s">
        <v>53</v>
      </c>
      <c r="E12084" s="1" t="s">
        <v>54</v>
      </c>
      <c r="F12084" s="47">
        <v>714</v>
      </c>
      <c r="G12084" s="34">
        <v>988.56</v>
      </c>
      <c r="H12084" s="1" t="s">
        <v>218</v>
      </c>
      <c r="I12084" s="34">
        <v>9.1851999999999993E-3</v>
      </c>
      <c r="J12084" s="34">
        <v>10000</v>
      </c>
      <c r="K12084" s="35" t="str">
        <f t="shared" si="1120"/>
        <v>Kampina &amp; Oisterwijkse Vennen_H4030</v>
      </c>
      <c r="L12084" s="36">
        <f>VLOOKUP(D12084,DATA!A:F,5,FALSE)</f>
        <v>1.0986712608830001E-2</v>
      </c>
      <c r="M12084" s="37">
        <f>VLOOKUP(D12084,DATA!A:F,6,FALSE)</f>
        <v>982</v>
      </c>
      <c r="N12084" s="36">
        <f t="shared" si="1121"/>
        <v>51.801041310553387</v>
      </c>
      <c r="O12084" s="36">
        <f t="shared" si="1122"/>
        <v>51.803560911353131</v>
      </c>
      <c r="P12084" s="36">
        <f t="shared" si="1123"/>
        <v>2.5196007997436709E-3</v>
      </c>
      <c r="Q12084" s="36">
        <f t="shared" si="1124"/>
        <v>0.25196007997436709</v>
      </c>
    </row>
    <row r="12085" spans="1:17" x14ac:dyDescent="0.3">
      <c r="A12085" s="29">
        <v>2887517</v>
      </c>
      <c r="B12085" s="1">
        <v>133</v>
      </c>
      <c r="C12085" s="1" t="s">
        <v>17</v>
      </c>
      <c r="D12085" s="1" t="s">
        <v>53</v>
      </c>
      <c r="E12085" s="1" t="s">
        <v>54</v>
      </c>
      <c r="F12085" s="47">
        <v>714</v>
      </c>
      <c r="G12085" s="34">
        <v>1105.46</v>
      </c>
      <c r="H12085" s="1" t="s">
        <v>218</v>
      </c>
      <c r="I12085" s="34">
        <v>1.05629E-2</v>
      </c>
      <c r="J12085" s="34">
        <v>7621.94</v>
      </c>
      <c r="K12085" s="35" t="str">
        <f t="shared" si="1120"/>
        <v>Kampina &amp; Oisterwijkse Vennen_H4030</v>
      </c>
      <c r="L12085" s="36">
        <f>VLOOKUP(D12085,DATA!A:F,5,FALSE)</f>
        <v>1.0986712608830001E-2</v>
      </c>
      <c r="M12085" s="37">
        <f>VLOOKUP(D12085,DATA!A:F,6,FALSE)</f>
        <v>982</v>
      </c>
      <c r="N12085" s="36">
        <f t="shared" si="1121"/>
        <v>79.517716268326808</v>
      </c>
      <c r="O12085" s="36">
        <f t="shared" si="1122"/>
        <v>79.519606340255351</v>
      </c>
      <c r="P12085" s="36">
        <f t="shared" si="1123"/>
        <v>1.8900719285426248E-3</v>
      </c>
      <c r="Q12085" s="36">
        <f t="shared" si="1124"/>
        <v>0.14406014835036174</v>
      </c>
    </row>
    <row r="12086" spans="1:17" x14ac:dyDescent="0.3">
      <c r="A12086" s="29">
        <v>2887517</v>
      </c>
      <c r="B12086" s="1">
        <v>133</v>
      </c>
      <c r="C12086" s="1" t="s">
        <v>17</v>
      </c>
      <c r="D12086" s="1" t="s">
        <v>43</v>
      </c>
      <c r="E12086" s="1" t="s">
        <v>44</v>
      </c>
      <c r="F12086" s="47">
        <v>1071</v>
      </c>
      <c r="G12086" s="34">
        <v>1105.46</v>
      </c>
      <c r="H12086" s="1" t="s">
        <v>218</v>
      </c>
      <c r="I12086" s="34">
        <v>1.05629E-2</v>
      </c>
      <c r="J12086" s="34">
        <v>88.76446</v>
      </c>
      <c r="K12086" s="35" t="str">
        <f t="shared" si="1120"/>
        <v>Kampina &amp; Oisterwijkse Vennen_H7150</v>
      </c>
      <c r="L12086" s="36">
        <f>VLOOKUP(D12086,DATA!A:F,5,FALSE)</f>
        <v>1.3726988247862192E-2</v>
      </c>
      <c r="M12086" s="37">
        <f>VLOOKUP(D12086,DATA!A:F,6,FALSE)</f>
        <v>1285.5</v>
      </c>
      <c r="N12086" s="36">
        <f t="shared" si="1121"/>
        <v>7.7887125917445461</v>
      </c>
      <c r="O12086" s="36">
        <f t="shared" si="1122"/>
        <v>7.7897540329936588</v>
      </c>
      <c r="P12086" s="36">
        <f t="shared" si="1123"/>
        <v>1.0414412491126512E-3</v>
      </c>
      <c r="Q12086" s="36">
        <f t="shared" si="1124"/>
        <v>9.2442970099209959E-4</v>
      </c>
    </row>
    <row r="12087" spans="1:17" x14ac:dyDescent="0.3">
      <c r="A12087" s="29">
        <v>2887517</v>
      </c>
      <c r="B12087" s="1">
        <v>133</v>
      </c>
      <c r="C12087" s="1" t="s">
        <v>17</v>
      </c>
      <c r="D12087" s="1" t="s">
        <v>89</v>
      </c>
      <c r="E12087" s="1" t="s">
        <v>54</v>
      </c>
      <c r="F12087" s="47">
        <v>714</v>
      </c>
      <c r="G12087" s="34">
        <v>1105.46</v>
      </c>
      <c r="H12087" s="1" t="s">
        <v>218</v>
      </c>
      <c r="I12087" s="34">
        <v>1.05629E-2</v>
      </c>
      <c r="J12087" s="34">
        <v>2289.2954</v>
      </c>
      <c r="K12087" s="35" t="str">
        <f t="shared" si="1120"/>
        <v>Kampina &amp; Oisterwijkse Vennen_L4030</v>
      </c>
      <c r="L12087" s="36">
        <f>VLOOKUP(D12087,DATA!A:F,5,FALSE)</f>
        <v>1.0986712608830001E-2</v>
      </c>
      <c r="M12087" s="37">
        <f>VLOOKUP(D12087,DATA!A:F,6,FALSE)</f>
        <v>982</v>
      </c>
      <c r="N12087" s="36">
        <f t="shared" si="1121"/>
        <v>79.517716268326808</v>
      </c>
      <c r="O12087" s="36">
        <f t="shared" si="1122"/>
        <v>79.519606340255351</v>
      </c>
      <c r="P12087" s="36">
        <f t="shared" si="1123"/>
        <v>1.8900719285426248E-3</v>
      </c>
      <c r="Q12087" s="36">
        <f t="shared" si="1124"/>
        <v>4.3269329716817594E-2</v>
      </c>
    </row>
    <row r="12088" spans="1:17" x14ac:dyDescent="0.3">
      <c r="A12088" s="29">
        <v>2887518</v>
      </c>
      <c r="B12088" s="1">
        <v>133</v>
      </c>
      <c r="C12088" s="1" t="s">
        <v>17</v>
      </c>
      <c r="D12088" s="1" t="s">
        <v>57</v>
      </c>
      <c r="E12088" s="1" t="s">
        <v>58</v>
      </c>
      <c r="F12088" s="47">
        <v>714</v>
      </c>
      <c r="G12088" s="34">
        <v>1069.42</v>
      </c>
      <c r="H12088" s="1" t="s">
        <v>218</v>
      </c>
      <c r="I12088" s="34">
        <v>1.01896E-2</v>
      </c>
      <c r="J12088" s="34">
        <v>4169.8744999999999</v>
      </c>
      <c r="K12088" s="35" t="str">
        <f t="shared" si="1120"/>
        <v>Kampina &amp; Oisterwijkse Vennen_H3160</v>
      </c>
      <c r="L12088" s="36">
        <f>VLOOKUP(D12088,DATA!A:F,5,FALSE)</f>
        <v>1.0986712608830001E-2</v>
      </c>
      <c r="M12088" s="37">
        <f>VLOOKUP(D12088,DATA!A:F,6,FALSE)</f>
        <v>982</v>
      </c>
      <c r="N12088" s="36">
        <f t="shared" si="1121"/>
        <v>72.321357830926416</v>
      </c>
      <c r="O12088" s="36">
        <f t="shared" si="1122"/>
        <v>72.323598746010163</v>
      </c>
      <c r="P12088" s="36">
        <f t="shared" si="1123"/>
        <v>2.2409150837461311E-3</v>
      </c>
      <c r="Q12088" s="36">
        <f t="shared" si="1124"/>
        <v>9.3443346643783565E-2</v>
      </c>
    </row>
    <row r="12089" spans="1:17" x14ac:dyDescent="0.3">
      <c r="A12089" s="29">
        <v>2887518</v>
      </c>
      <c r="B12089" s="1">
        <v>133</v>
      </c>
      <c r="C12089" s="1" t="s">
        <v>17</v>
      </c>
      <c r="D12089" s="1" t="s">
        <v>89</v>
      </c>
      <c r="E12089" s="1" t="s">
        <v>54</v>
      </c>
      <c r="F12089" s="47">
        <v>714</v>
      </c>
      <c r="G12089" s="34">
        <v>1069.42</v>
      </c>
      <c r="H12089" s="1" t="s">
        <v>218</v>
      </c>
      <c r="I12089" s="34">
        <v>1.01896E-2</v>
      </c>
      <c r="J12089" s="34">
        <v>4468.05</v>
      </c>
      <c r="K12089" s="35" t="str">
        <f t="shared" si="1120"/>
        <v>Kampina &amp; Oisterwijkse Vennen_L4030</v>
      </c>
      <c r="L12089" s="36">
        <f>VLOOKUP(D12089,DATA!A:F,5,FALSE)</f>
        <v>1.0986712608830001E-2</v>
      </c>
      <c r="M12089" s="37">
        <f>VLOOKUP(D12089,DATA!A:F,6,FALSE)</f>
        <v>982</v>
      </c>
      <c r="N12089" s="36">
        <f t="shared" si="1121"/>
        <v>72.321357830926416</v>
      </c>
      <c r="O12089" s="36">
        <f t="shared" si="1122"/>
        <v>72.323598746010163</v>
      </c>
      <c r="P12089" s="36">
        <f t="shared" si="1123"/>
        <v>2.2409150837461311E-3</v>
      </c>
      <c r="Q12089" s="36">
        <f t="shared" si="1124"/>
        <v>0.10012520639931902</v>
      </c>
    </row>
    <row r="12090" spans="1:17" x14ac:dyDescent="0.3">
      <c r="A12090" s="29">
        <v>2887519</v>
      </c>
      <c r="B12090" s="1">
        <v>133</v>
      </c>
      <c r="C12090" s="1" t="s">
        <v>17</v>
      </c>
      <c r="D12090" s="1" t="s">
        <v>57</v>
      </c>
      <c r="E12090" s="1" t="s">
        <v>58</v>
      </c>
      <c r="F12090" s="47">
        <v>714</v>
      </c>
      <c r="G12090" s="34">
        <v>972.38</v>
      </c>
      <c r="H12090" s="1" t="s">
        <v>218</v>
      </c>
      <c r="I12090" s="34">
        <v>9.3227999999999991E-3</v>
      </c>
      <c r="J12090" s="34">
        <v>2453.377</v>
      </c>
      <c r="K12090" s="35" t="str">
        <f t="shared" si="1120"/>
        <v>Kampina &amp; Oisterwijkse Vennen_H3160</v>
      </c>
      <c r="L12090" s="36">
        <f>VLOOKUP(D12090,DATA!A:F,5,FALSE)</f>
        <v>1.0986712608830001E-2</v>
      </c>
      <c r="M12090" s="37">
        <f>VLOOKUP(D12090,DATA!A:F,6,FALSE)</f>
        <v>982</v>
      </c>
      <c r="N12090" s="36">
        <f t="shared" si="1121"/>
        <v>47.360152602014558</v>
      </c>
      <c r="O12090" s="36">
        <f t="shared" si="1122"/>
        <v>47.362706144102951</v>
      </c>
      <c r="P12090" s="36">
        <f t="shared" si="1123"/>
        <v>2.5535420883926463E-3</v>
      </c>
      <c r="Q12090" s="36">
        <f t="shared" si="1124"/>
        <v>6.2648014281944858E-2</v>
      </c>
    </row>
    <row r="12091" spans="1:17" x14ac:dyDescent="0.3">
      <c r="A12091" s="29">
        <v>2887519</v>
      </c>
      <c r="B12091" s="1">
        <v>133</v>
      </c>
      <c r="C12091" s="1" t="s">
        <v>17</v>
      </c>
      <c r="D12091" s="1" t="s">
        <v>53</v>
      </c>
      <c r="E12091" s="1" t="s">
        <v>54</v>
      </c>
      <c r="F12091" s="47">
        <v>714</v>
      </c>
      <c r="G12091" s="34">
        <v>972.38</v>
      </c>
      <c r="H12091" s="1" t="s">
        <v>218</v>
      </c>
      <c r="I12091" s="34">
        <v>9.3227999999999991E-3</v>
      </c>
      <c r="J12091" s="34">
        <v>1607.9993999999999</v>
      </c>
      <c r="K12091" s="35" t="str">
        <f t="shared" si="1120"/>
        <v>Kampina &amp; Oisterwijkse Vennen_H4030</v>
      </c>
      <c r="L12091" s="36">
        <f>VLOOKUP(D12091,DATA!A:F,5,FALSE)</f>
        <v>1.0986712608830001E-2</v>
      </c>
      <c r="M12091" s="37">
        <f>VLOOKUP(D12091,DATA!A:F,6,FALSE)</f>
        <v>982</v>
      </c>
      <c r="N12091" s="36">
        <f t="shared" si="1121"/>
        <v>47.360152602014558</v>
      </c>
      <c r="O12091" s="36">
        <f t="shared" si="1122"/>
        <v>47.362706144102951</v>
      </c>
      <c r="P12091" s="36">
        <f t="shared" si="1123"/>
        <v>2.5535420883926463E-3</v>
      </c>
      <c r="Q12091" s="36">
        <f t="shared" si="1124"/>
        <v>4.1060941460101218E-2</v>
      </c>
    </row>
    <row r="12092" spans="1:17" x14ac:dyDescent="0.3">
      <c r="A12092" s="29">
        <v>2887519</v>
      </c>
      <c r="B12092" s="1">
        <v>133</v>
      </c>
      <c r="C12092" s="1" t="s">
        <v>17</v>
      </c>
      <c r="D12092" s="1" t="s">
        <v>89</v>
      </c>
      <c r="E12092" s="1" t="s">
        <v>54</v>
      </c>
      <c r="F12092" s="47">
        <v>714</v>
      </c>
      <c r="G12092" s="34">
        <v>972.38</v>
      </c>
      <c r="H12092" s="1" t="s">
        <v>218</v>
      </c>
      <c r="I12092" s="34">
        <v>9.3227999999999991E-3</v>
      </c>
      <c r="J12092" s="34">
        <v>2702.5853999999999</v>
      </c>
      <c r="K12092" s="35" t="str">
        <f t="shared" si="1120"/>
        <v>Kampina &amp; Oisterwijkse Vennen_L4030</v>
      </c>
      <c r="L12092" s="36">
        <f>VLOOKUP(D12092,DATA!A:F,5,FALSE)</f>
        <v>1.0986712608830001E-2</v>
      </c>
      <c r="M12092" s="37">
        <f>VLOOKUP(D12092,DATA!A:F,6,FALSE)</f>
        <v>982</v>
      </c>
      <c r="N12092" s="36">
        <f t="shared" si="1121"/>
        <v>47.360152602014558</v>
      </c>
      <c r="O12092" s="36">
        <f t="shared" si="1122"/>
        <v>47.362706144102951</v>
      </c>
      <c r="P12092" s="36">
        <f t="shared" si="1123"/>
        <v>2.5535420883926463E-3</v>
      </c>
      <c r="Q12092" s="36">
        <f t="shared" si="1124"/>
        <v>6.9011655663754751E-2</v>
      </c>
    </row>
    <row r="12093" spans="1:17" x14ac:dyDescent="0.3">
      <c r="A12093" s="29">
        <v>2887520</v>
      </c>
      <c r="B12093" s="1">
        <v>133</v>
      </c>
      <c r="C12093" s="1" t="s">
        <v>17</v>
      </c>
      <c r="D12093" s="1" t="s">
        <v>57</v>
      </c>
      <c r="E12093" s="1" t="s">
        <v>58</v>
      </c>
      <c r="F12093" s="47">
        <v>714</v>
      </c>
      <c r="G12093" s="34">
        <v>966.53</v>
      </c>
      <c r="H12093" s="1" t="s">
        <v>218</v>
      </c>
      <c r="I12093" s="34">
        <v>9.3927999999999998E-3</v>
      </c>
      <c r="J12093" s="34">
        <v>1638.0048999999999</v>
      </c>
      <c r="K12093" s="35" t="str">
        <f t="shared" si="1120"/>
        <v>Kampina &amp; Oisterwijkse Vennen_H3160</v>
      </c>
      <c r="L12093" s="36">
        <f>VLOOKUP(D12093,DATA!A:F,5,FALSE)</f>
        <v>1.0986712608830001E-2</v>
      </c>
      <c r="M12093" s="37">
        <f>VLOOKUP(D12093,DATA!A:F,6,FALSE)</f>
        <v>982</v>
      </c>
      <c r="N12093" s="36">
        <f t="shared" si="1121"/>
        <v>45.761088430946131</v>
      </c>
      <c r="O12093" s="36">
        <f t="shared" si="1122"/>
        <v>45.763649799363684</v>
      </c>
      <c r="P12093" s="36">
        <f t="shared" si="1123"/>
        <v>2.5613684175525009E-3</v>
      </c>
      <c r="Q12093" s="36">
        <f t="shared" si="1124"/>
        <v>4.1955340186562419E-2</v>
      </c>
    </row>
    <row r="12094" spans="1:17" x14ac:dyDescent="0.3">
      <c r="A12094" s="29">
        <v>2887520</v>
      </c>
      <c r="B12094" s="1">
        <v>133</v>
      </c>
      <c r="C12094" s="1" t="s">
        <v>17</v>
      </c>
      <c r="D12094" s="1" t="s">
        <v>53</v>
      </c>
      <c r="E12094" s="1" t="s">
        <v>54</v>
      </c>
      <c r="F12094" s="47">
        <v>714</v>
      </c>
      <c r="G12094" s="34">
        <v>966.53</v>
      </c>
      <c r="H12094" s="1" t="s">
        <v>218</v>
      </c>
      <c r="I12094" s="34">
        <v>9.3927999999999998E-3</v>
      </c>
      <c r="J12094" s="34">
        <v>4136.0450000000001</v>
      </c>
      <c r="K12094" s="35" t="str">
        <f t="shared" si="1120"/>
        <v>Kampina &amp; Oisterwijkse Vennen_H4030</v>
      </c>
      <c r="L12094" s="36">
        <f>VLOOKUP(D12094,DATA!A:F,5,FALSE)</f>
        <v>1.0986712608830001E-2</v>
      </c>
      <c r="M12094" s="37">
        <f>VLOOKUP(D12094,DATA!A:F,6,FALSE)</f>
        <v>982</v>
      </c>
      <c r="N12094" s="36">
        <f t="shared" si="1121"/>
        <v>45.761088430946131</v>
      </c>
      <c r="O12094" s="36">
        <f t="shared" si="1122"/>
        <v>45.763649799363684</v>
      </c>
      <c r="P12094" s="36">
        <f t="shared" si="1123"/>
        <v>2.5613684175525009E-3</v>
      </c>
      <c r="Q12094" s="36">
        <f t="shared" si="1124"/>
        <v>0.10593935036575934</v>
      </c>
    </row>
    <row r="12095" spans="1:17" x14ac:dyDescent="0.3">
      <c r="A12095" s="29">
        <v>2887520</v>
      </c>
      <c r="B12095" s="1">
        <v>133</v>
      </c>
      <c r="C12095" s="1" t="s">
        <v>17</v>
      </c>
      <c r="D12095" s="1" t="s">
        <v>89</v>
      </c>
      <c r="E12095" s="1" t="s">
        <v>54</v>
      </c>
      <c r="F12095" s="47">
        <v>714</v>
      </c>
      <c r="G12095" s="34">
        <v>966.53</v>
      </c>
      <c r="H12095" s="1" t="s">
        <v>218</v>
      </c>
      <c r="I12095" s="34">
        <v>9.3927999999999998E-3</v>
      </c>
      <c r="J12095" s="34">
        <v>2694.681</v>
      </c>
      <c r="K12095" s="35" t="str">
        <f t="shared" si="1120"/>
        <v>Kampina &amp; Oisterwijkse Vennen_L4030</v>
      </c>
      <c r="L12095" s="36">
        <f>VLOOKUP(D12095,DATA!A:F,5,FALSE)</f>
        <v>1.0986712608830001E-2</v>
      </c>
      <c r="M12095" s="37">
        <f>VLOOKUP(D12095,DATA!A:F,6,FALSE)</f>
        <v>982</v>
      </c>
      <c r="N12095" s="36">
        <f t="shared" si="1121"/>
        <v>45.761088430946131</v>
      </c>
      <c r="O12095" s="36">
        <f t="shared" si="1122"/>
        <v>45.763649799363684</v>
      </c>
      <c r="P12095" s="36">
        <f t="shared" si="1123"/>
        <v>2.5613684175525009E-3</v>
      </c>
      <c r="Q12095" s="36">
        <f t="shared" si="1124"/>
        <v>6.9020708087787902E-2</v>
      </c>
    </row>
    <row r="12096" spans="1:17" x14ac:dyDescent="0.3">
      <c r="A12096" s="29">
        <v>2887521</v>
      </c>
      <c r="B12096" s="1">
        <v>133</v>
      </c>
      <c r="C12096" s="1" t="s">
        <v>17</v>
      </c>
      <c r="D12096" s="1" t="s">
        <v>57</v>
      </c>
      <c r="E12096" s="1" t="s">
        <v>58</v>
      </c>
      <c r="F12096" s="47">
        <v>714</v>
      </c>
      <c r="G12096" s="34">
        <v>1035.21</v>
      </c>
      <c r="H12096" s="1" t="s">
        <v>218</v>
      </c>
      <c r="I12096" s="34">
        <v>1.0412299999999999E-2</v>
      </c>
      <c r="J12096" s="34">
        <v>547.58954000000006</v>
      </c>
      <c r="K12096" s="35" t="str">
        <f t="shared" si="1120"/>
        <v>Kampina &amp; Oisterwijkse Vennen_H3160</v>
      </c>
      <c r="L12096" s="36">
        <f>VLOOKUP(D12096,DATA!A:F,5,FALSE)</f>
        <v>1.0986712608830001E-2</v>
      </c>
      <c r="M12096" s="37">
        <f>VLOOKUP(D12096,DATA!A:F,6,FALSE)</f>
        <v>982</v>
      </c>
      <c r="N12096" s="36">
        <f t="shared" si="1121"/>
        <v>64.212586233658755</v>
      </c>
      <c r="O12096" s="36">
        <f t="shared" si="1122"/>
        <v>64.215215035509928</v>
      </c>
      <c r="P12096" s="36">
        <f t="shared" si="1123"/>
        <v>2.6288018511735345E-3</v>
      </c>
      <c r="Q12096" s="36">
        <f t="shared" si="1124"/>
        <v>1.4395043964352643E-2</v>
      </c>
    </row>
    <row r="12097" spans="1:17" x14ac:dyDescent="0.3">
      <c r="A12097" s="29">
        <v>2887521</v>
      </c>
      <c r="B12097" s="1">
        <v>133</v>
      </c>
      <c r="C12097" s="1" t="s">
        <v>17</v>
      </c>
      <c r="D12097" s="1" t="s">
        <v>53</v>
      </c>
      <c r="E12097" s="1" t="s">
        <v>54</v>
      </c>
      <c r="F12097" s="47">
        <v>714</v>
      </c>
      <c r="G12097" s="34">
        <v>1035.21</v>
      </c>
      <c r="H12097" s="1" t="s">
        <v>218</v>
      </c>
      <c r="I12097" s="34">
        <v>1.0412299999999999E-2</v>
      </c>
      <c r="J12097" s="34">
        <v>1116.682</v>
      </c>
      <c r="K12097" s="35" t="str">
        <f t="shared" si="1120"/>
        <v>Kampina &amp; Oisterwijkse Vennen_H4030</v>
      </c>
      <c r="L12097" s="36">
        <f>VLOOKUP(D12097,DATA!A:F,5,FALSE)</f>
        <v>1.0986712608830001E-2</v>
      </c>
      <c r="M12097" s="37">
        <f>VLOOKUP(D12097,DATA!A:F,6,FALSE)</f>
        <v>982</v>
      </c>
      <c r="N12097" s="36">
        <f t="shared" si="1121"/>
        <v>64.212586233658755</v>
      </c>
      <c r="O12097" s="36">
        <f t="shared" si="1122"/>
        <v>64.215215035509928</v>
      </c>
      <c r="P12097" s="36">
        <f t="shared" si="1123"/>
        <v>2.6288018511735345E-3</v>
      </c>
      <c r="Q12097" s="36">
        <f t="shared" si="1124"/>
        <v>2.9355357087721648E-2</v>
      </c>
    </row>
    <row r="12098" spans="1:17" x14ac:dyDescent="0.3">
      <c r="A12098" s="29">
        <v>2887521</v>
      </c>
      <c r="B12098" s="1">
        <v>133</v>
      </c>
      <c r="C12098" s="1" t="s">
        <v>17</v>
      </c>
      <c r="D12098" s="1" t="s">
        <v>51</v>
      </c>
      <c r="E12098" s="1" t="s">
        <v>52</v>
      </c>
      <c r="F12098" s="47">
        <v>1000</v>
      </c>
      <c r="G12098" s="34">
        <v>1035.21</v>
      </c>
      <c r="H12098" s="1" t="s">
        <v>218</v>
      </c>
      <c r="I12098" s="34">
        <v>1.0412299999999999E-2</v>
      </c>
      <c r="J12098" s="34">
        <v>495.84854000000001</v>
      </c>
      <c r="K12098" s="35" t="str">
        <f t="shared" si="1120"/>
        <v>Kampina &amp; Oisterwijkse Vennen_Lg09</v>
      </c>
      <c r="L12098" s="36">
        <f>VLOOKUP(D12098,DATA!A:F,5,FALSE)</f>
        <v>8.4126827976184013E-3</v>
      </c>
      <c r="M12098" s="37">
        <f>VLOOKUP(D12098,DATA!A:F,6,FALSE)</f>
        <v>1350</v>
      </c>
      <c r="N12098" s="36">
        <f t="shared" si="1121"/>
        <v>6.6098283990896132</v>
      </c>
      <c r="O12098" s="36">
        <f t="shared" si="1122"/>
        <v>6.610369139780147</v>
      </c>
      <c r="P12098" s="36">
        <f t="shared" si="1123"/>
        <v>5.4074069053378082E-4</v>
      </c>
      <c r="Q12098" s="36">
        <f t="shared" si="1124"/>
        <v>2.6812548191976703E-3</v>
      </c>
    </row>
    <row r="12099" spans="1:17" x14ac:dyDescent="0.3">
      <c r="A12099" s="29">
        <v>2887521</v>
      </c>
      <c r="B12099" s="1">
        <v>133</v>
      </c>
      <c r="C12099" s="1" t="s">
        <v>17</v>
      </c>
      <c r="D12099" s="1" t="s">
        <v>89</v>
      </c>
      <c r="E12099" s="1" t="s">
        <v>54</v>
      </c>
      <c r="F12099" s="47">
        <v>714</v>
      </c>
      <c r="G12099" s="34">
        <v>1035.21</v>
      </c>
      <c r="H12099" s="1" t="s">
        <v>218</v>
      </c>
      <c r="I12099" s="34">
        <v>1.0412299999999999E-2</v>
      </c>
      <c r="J12099" s="34">
        <v>4437.5225</v>
      </c>
      <c r="K12099" s="35" t="str">
        <f t="shared" ref="K12099:K12162" si="1127">_xlfn.CONCAT(C12099,"_",D12099)</f>
        <v>Kampina &amp; Oisterwijkse Vennen_L4030</v>
      </c>
      <c r="L12099" s="36">
        <f>VLOOKUP(D12099,DATA!A:F,5,FALSE)</f>
        <v>1.0986712608830001E-2</v>
      </c>
      <c r="M12099" s="37">
        <f>VLOOKUP(D12099,DATA!A:F,6,FALSE)</f>
        <v>982</v>
      </c>
      <c r="N12099" s="36">
        <f t="shared" ref="N12099:N12162" si="1128">100/(1+EXP(-L12099*(G12099-M12099)))</f>
        <v>64.212586233658755</v>
      </c>
      <c r="O12099" s="36">
        <f t="shared" ref="O12099:O12162" si="1129">100/(1+EXP(-L12099*((G12099+I12099)-M12099)))</f>
        <v>64.215215035509928</v>
      </c>
      <c r="P12099" s="36">
        <f t="shared" ref="P12099:P12162" si="1130">O12099-N12099</f>
        <v>2.6288018511735345E-3</v>
      </c>
      <c r="Q12099" s="36">
        <f t="shared" ref="Q12099:Q12162" si="1131">IF(AND(H12099&lt;&gt;"below",I12099&gt;=0.005),J12099*P12099/100,0)</f>
        <v>0.11665367362624211</v>
      </c>
    </row>
    <row r="12100" spans="1:17" x14ac:dyDescent="0.3">
      <c r="A12100" s="29">
        <v>2887522</v>
      </c>
      <c r="B12100" s="1">
        <v>133</v>
      </c>
      <c r="C12100" s="1" t="s">
        <v>17</v>
      </c>
      <c r="D12100" s="1" t="s">
        <v>57</v>
      </c>
      <c r="E12100" s="1" t="s">
        <v>58</v>
      </c>
      <c r="F12100" s="47">
        <v>714</v>
      </c>
      <c r="G12100" s="34">
        <v>980.85</v>
      </c>
      <c r="H12100" s="1" t="s">
        <v>218</v>
      </c>
      <c r="I12100" s="34">
        <v>9.8226000000000008E-3</v>
      </c>
      <c r="J12100" s="34">
        <v>16.178270000000001</v>
      </c>
      <c r="K12100" s="35" t="str">
        <f t="shared" si="1127"/>
        <v>Kampina &amp; Oisterwijkse Vennen_H3160</v>
      </c>
      <c r="L12100" s="36">
        <f>VLOOKUP(D12100,DATA!A:F,5,FALSE)</f>
        <v>1.0986712608830001E-2</v>
      </c>
      <c r="M12100" s="37">
        <f>VLOOKUP(D12100,DATA!A:F,6,FALSE)</f>
        <v>982</v>
      </c>
      <c r="N12100" s="36">
        <f t="shared" si="1128"/>
        <v>49.684136214424512</v>
      </c>
      <c r="O12100" s="36">
        <f t="shared" si="1129"/>
        <v>49.686834059753508</v>
      </c>
      <c r="P12100" s="36">
        <f t="shared" si="1130"/>
        <v>2.6978453289956406E-3</v>
      </c>
      <c r="Q12100" s="36">
        <f t="shared" si="1131"/>
        <v>4.3646470150730305E-4</v>
      </c>
    </row>
    <row r="12101" spans="1:17" x14ac:dyDescent="0.3">
      <c r="A12101" s="29">
        <v>2887522</v>
      </c>
      <c r="B12101" s="1">
        <v>133</v>
      </c>
      <c r="C12101" s="1" t="s">
        <v>17</v>
      </c>
      <c r="D12101" s="1" t="s">
        <v>89</v>
      </c>
      <c r="E12101" s="1" t="s">
        <v>54</v>
      </c>
      <c r="F12101" s="47">
        <v>714</v>
      </c>
      <c r="G12101" s="34">
        <v>980.85</v>
      </c>
      <c r="H12101" s="1" t="s">
        <v>218</v>
      </c>
      <c r="I12101" s="34">
        <v>9.8226000000000008E-3</v>
      </c>
      <c r="J12101" s="34">
        <v>2901.1138000000001</v>
      </c>
      <c r="K12101" s="35" t="str">
        <f t="shared" si="1127"/>
        <v>Kampina &amp; Oisterwijkse Vennen_L4030</v>
      </c>
      <c r="L12101" s="36">
        <f>VLOOKUP(D12101,DATA!A:F,5,FALSE)</f>
        <v>1.0986712608830001E-2</v>
      </c>
      <c r="M12101" s="37">
        <f>VLOOKUP(D12101,DATA!A:F,6,FALSE)</f>
        <v>982</v>
      </c>
      <c r="N12101" s="36">
        <f t="shared" si="1128"/>
        <v>49.684136214424512</v>
      </c>
      <c r="O12101" s="36">
        <f t="shared" si="1129"/>
        <v>49.686834059753508</v>
      </c>
      <c r="P12101" s="36">
        <f t="shared" si="1130"/>
        <v>2.6978453289956406E-3</v>
      </c>
      <c r="Q12101" s="36">
        <f t="shared" si="1131"/>
        <v>7.8267563142147931E-2</v>
      </c>
    </row>
    <row r="12102" spans="1:17" x14ac:dyDescent="0.3">
      <c r="A12102" s="29">
        <v>2887523</v>
      </c>
      <c r="B12102" s="1">
        <v>133</v>
      </c>
      <c r="C12102" s="1" t="s">
        <v>17</v>
      </c>
      <c r="D12102" s="1" t="s">
        <v>57</v>
      </c>
      <c r="E12102" s="1" t="s">
        <v>58</v>
      </c>
      <c r="F12102" s="47">
        <v>714</v>
      </c>
      <c r="G12102" s="34">
        <v>963.45</v>
      </c>
      <c r="H12102" s="1" t="s">
        <v>218</v>
      </c>
      <c r="I12102" s="34">
        <v>9.6807999999999998E-3</v>
      </c>
      <c r="J12102" s="34">
        <v>4371.0379999999996</v>
      </c>
      <c r="K12102" s="35" t="str">
        <f t="shared" si="1127"/>
        <v>Kampina &amp; Oisterwijkse Vennen_H3160</v>
      </c>
      <c r="L12102" s="36">
        <f>VLOOKUP(D12102,DATA!A:F,5,FALSE)</f>
        <v>1.0986712608830001E-2</v>
      </c>
      <c r="M12102" s="37">
        <f>VLOOKUP(D12102,DATA!A:F,6,FALSE)</f>
        <v>982</v>
      </c>
      <c r="N12102" s="36">
        <f t="shared" si="1128"/>
        <v>44.922474827107123</v>
      </c>
      <c r="O12102" s="36">
        <f t="shared" si="1129"/>
        <v>44.925106424508769</v>
      </c>
      <c r="P12102" s="36">
        <f t="shared" si="1130"/>
        <v>2.6315974016455357E-3</v>
      </c>
      <c r="Q12102" s="36">
        <f t="shared" si="1131"/>
        <v>0.11502812243293897</v>
      </c>
    </row>
    <row r="12103" spans="1:17" x14ac:dyDescent="0.3">
      <c r="A12103" s="29">
        <v>2887523</v>
      </c>
      <c r="B12103" s="1">
        <v>133</v>
      </c>
      <c r="C12103" s="1" t="s">
        <v>17</v>
      </c>
      <c r="D12103" s="1" t="s">
        <v>53</v>
      </c>
      <c r="E12103" s="1" t="s">
        <v>54</v>
      </c>
      <c r="F12103" s="47">
        <v>714</v>
      </c>
      <c r="G12103" s="34">
        <v>963.45</v>
      </c>
      <c r="H12103" s="1" t="s">
        <v>218</v>
      </c>
      <c r="I12103" s="34">
        <v>9.6807999999999998E-3</v>
      </c>
      <c r="J12103" s="34">
        <v>314.46228000000002</v>
      </c>
      <c r="K12103" s="35" t="str">
        <f t="shared" si="1127"/>
        <v>Kampina &amp; Oisterwijkse Vennen_H4030</v>
      </c>
      <c r="L12103" s="36">
        <f>VLOOKUP(D12103,DATA!A:F,5,FALSE)</f>
        <v>1.0986712608830001E-2</v>
      </c>
      <c r="M12103" s="37">
        <f>VLOOKUP(D12103,DATA!A:F,6,FALSE)</f>
        <v>982</v>
      </c>
      <c r="N12103" s="36">
        <f t="shared" si="1128"/>
        <v>44.922474827107123</v>
      </c>
      <c r="O12103" s="36">
        <f t="shared" si="1129"/>
        <v>44.925106424508769</v>
      </c>
      <c r="P12103" s="36">
        <f t="shared" si="1130"/>
        <v>2.6315974016455357E-3</v>
      </c>
      <c r="Q12103" s="36">
        <f t="shared" si="1131"/>
        <v>8.2753811896353092E-3</v>
      </c>
    </row>
    <row r="12104" spans="1:17" x14ac:dyDescent="0.3">
      <c r="A12104" s="29">
        <v>2887523</v>
      </c>
      <c r="B12104" s="1">
        <v>133</v>
      </c>
      <c r="C12104" s="1" t="s">
        <v>17</v>
      </c>
      <c r="D12104" s="1" t="s">
        <v>89</v>
      </c>
      <c r="E12104" s="1" t="s">
        <v>54</v>
      </c>
      <c r="F12104" s="47">
        <v>714</v>
      </c>
      <c r="G12104" s="34">
        <v>963.45</v>
      </c>
      <c r="H12104" s="1" t="s">
        <v>218</v>
      </c>
      <c r="I12104" s="34">
        <v>9.6807999999999998E-3</v>
      </c>
      <c r="J12104" s="34">
        <v>2719.7060000000001</v>
      </c>
      <c r="K12104" s="35" t="str">
        <f t="shared" si="1127"/>
        <v>Kampina &amp; Oisterwijkse Vennen_L4030</v>
      </c>
      <c r="L12104" s="36">
        <f>VLOOKUP(D12104,DATA!A:F,5,FALSE)</f>
        <v>1.0986712608830001E-2</v>
      </c>
      <c r="M12104" s="37">
        <f>VLOOKUP(D12104,DATA!A:F,6,FALSE)</f>
        <v>982</v>
      </c>
      <c r="N12104" s="36">
        <f t="shared" si="1128"/>
        <v>44.922474827107123</v>
      </c>
      <c r="O12104" s="36">
        <f t="shared" si="1129"/>
        <v>44.925106424508769</v>
      </c>
      <c r="P12104" s="36">
        <f t="shared" si="1130"/>
        <v>2.6315974016455357E-3</v>
      </c>
      <c r="Q12104" s="36">
        <f t="shared" si="1131"/>
        <v>7.1571712428397743E-2</v>
      </c>
    </row>
    <row r="12105" spans="1:17" x14ac:dyDescent="0.3">
      <c r="A12105" s="29">
        <v>2887524</v>
      </c>
      <c r="B12105" s="1">
        <v>133</v>
      </c>
      <c r="C12105" s="1" t="s">
        <v>17</v>
      </c>
      <c r="D12105" s="1" t="s">
        <v>95</v>
      </c>
      <c r="E12105" s="1" t="s">
        <v>64</v>
      </c>
      <c r="F12105" s="47">
        <v>714</v>
      </c>
      <c r="G12105" s="34">
        <v>1009.46</v>
      </c>
      <c r="H12105" s="1" t="s">
        <v>218</v>
      </c>
      <c r="I12105" s="34">
        <v>1.04116E-2</v>
      </c>
      <c r="J12105" s="34">
        <v>774.31845999999996</v>
      </c>
      <c r="K12105" s="35" t="str">
        <f t="shared" si="1127"/>
        <v>Kampina &amp; Oisterwijkse Vennen_ZGH2310</v>
      </c>
      <c r="L12105" s="36">
        <f>VLOOKUP(D12105,DATA!A:F,5,FALSE)</f>
        <v>1.0986712608830001E-2</v>
      </c>
      <c r="M12105" s="37">
        <f>VLOOKUP(D12105,DATA!A:F,6,FALSE)</f>
        <v>982</v>
      </c>
      <c r="N12105" s="36">
        <f t="shared" si="1128"/>
        <v>57.485685261484612</v>
      </c>
      <c r="O12105" s="36">
        <f t="shared" si="1129"/>
        <v>57.488480870394604</v>
      </c>
      <c r="P12105" s="36">
        <f t="shared" si="1130"/>
        <v>2.7956089099916426E-3</v>
      </c>
      <c r="Q12105" s="36">
        <f t="shared" si="1131"/>
        <v>2.1646915859470074E-2</v>
      </c>
    </row>
    <row r="12106" spans="1:17" x14ac:dyDescent="0.3">
      <c r="A12106" s="29">
        <v>2887524</v>
      </c>
      <c r="B12106" s="1">
        <v>133</v>
      </c>
      <c r="C12106" s="1" t="s">
        <v>17</v>
      </c>
      <c r="D12106" s="1" t="s">
        <v>57</v>
      </c>
      <c r="E12106" s="1" t="s">
        <v>58</v>
      </c>
      <c r="F12106" s="47">
        <v>714</v>
      </c>
      <c r="G12106" s="34">
        <v>1009.46</v>
      </c>
      <c r="H12106" s="1" t="s">
        <v>218</v>
      </c>
      <c r="I12106" s="34">
        <v>1.04116E-2</v>
      </c>
      <c r="J12106" s="34">
        <v>4.4708705000000002</v>
      </c>
      <c r="K12106" s="35" t="str">
        <f t="shared" si="1127"/>
        <v>Kampina &amp; Oisterwijkse Vennen_H3160</v>
      </c>
      <c r="L12106" s="36">
        <f>VLOOKUP(D12106,DATA!A:F,5,FALSE)</f>
        <v>1.0986712608830001E-2</v>
      </c>
      <c r="M12106" s="37">
        <f>VLOOKUP(D12106,DATA!A:F,6,FALSE)</f>
        <v>982</v>
      </c>
      <c r="N12106" s="36">
        <f t="shared" si="1128"/>
        <v>57.485685261484612</v>
      </c>
      <c r="O12106" s="36">
        <f t="shared" si="1129"/>
        <v>57.488480870394604</v>
      </c>
      <c r="P12106" s="36">
        <f t="shared" si="1130"/>
        <v>2.7956089099916426E-3</v>
      </c>
      <c r="Q12106" s="36">
        <f t="shared" si="1131"/>
        <v>1.2498805405218791E-4</v>
      </c>
    </row>
    <row r="12107" spans="1:17" x14ac:dyDescent="0.3">
      <c r="A12107" s="29">
        <v>2887524</v>
      </c>
      <c r="B12107" s="1">
        <v>133</v>
      </c>
      <c r="C12107" s="1" t="s">
        <v>17</v>
      </c>
      <c r="D12107" s="1" t="s">
        <v>53</v>
      </c>
      <c r="E12107" s="1" t="s">
        <v>54</v>
      </c>
      <c r="F12107" s="47">
        <v>714</v>
      </c>
      <c r="G12107" s="34">
        <v>1009.46</v>
      </c>
      <c r="H12107" s="1" t="s">
        <v>218</v>
      </c>
      <c r="I12107" s="34">
        <v>1.04116E-2</v>
      </c>
      <c r="J12107" s="34">
        <v>3974.4243000000001</v>
      </c>
      <c r="K12107" s="35" t="str">
        <f t="shared" si="1127"/>
        <v>Kampina &amp; Oisterwijkse Vennen_H4030</v>
      </c>
      <c r="L12107" s="36">
        <f>VLOOKUP(D12107,DATA!A:F,5,FALSE)</f>
        <v>1.0986712608830001E-2</v>
      </c>
      <c r="M12107" s="37">
        <f>VLOOKUP(D12107,DATA!A:F,6,FALSE)</f>
        <v>982</v>
      </c>
      <c r="N12107" s="36">
        <f t="shared" si="1128"/>
        <v>57.485685261484612</v>
      </c>
      <c r="O12107" s="36">
        <f t="shared" si="1129"/>
        <v>57.488480870394604</v>
      </c>
      <c r="P12107" s="36">
        <f t="shared" si="1130"/>
        <v>2.7956089099916426E-3</v>
      </c>
      <c r="Q12107" s="36">
        <f t="shared" si="1131"/>
        <v>0.11110935985167297</v>
      </c>
    </row>
    <row r="12108" spans="1:17" x14ac:dyDescent="0.3">
      <c r="A12108" s="29">
        <v>2887524</v>
      </c>
      <c r="B12108" s="1">
        <v>133</v>
      </c>
      <c r="C12108" s="1" t="s">
        <v>17</v>
      </c>
      <c r="D12108" s="1" t="s">
        <v>89</v>
      </c>
      <c r="E12108" s="1" t="s">
        <v>54</v>
      </c>
      <c r="F12108" s="47">
        <v>714</v>
      </c>
      <c r="G12108" s="34">
        <v>1009.46</v>
      </c>
      <c r="H12108" s="1" t="s">
        <v>218</v>
      </c>
      <c r="I12108" s="34">
        <v>1.04116E-2</v>
      </c>
      <c r="J12108" s="34">
        <v>782.63779999999997</v>
      </c>
      <c r="K12108" s="35" t="str">
        <f t="shared" si="1127"/>
        <v>Kampina &amp; Oisterwijkse Vennen_L4030</v>
      </c>
      <c r="L12108" s="36">
        <f>VLOOKUP(D12108,DATA!A:F,5,FALSE)</f>
        <v>1.0986712608830001E-2</v>
      </c>
      <c r="M12108" s="37">
        <f>VLOOKUP(D12108,DATA!A:F,6,FALSE)</f>
        <v>982</v>
      </c>
      <c r="N12108" s="36">
        <f t="shared" si="1128"/>
        <v>57.485685261484612</v>
      </c>
      <c r="O12108" s="36">
        <f t="shared" si="1129"/>
        <v>57.488480870394604</v>
      </c>
      <c r="P12108" s="36">
        <f t="shared" si="1130"/>
        <v>2.7956089099916426E-3</v>
      </c>
      <c r="Q12108" s="36">
        <f t="shared" si="1131"/>
        <v>2.1879492069762571E-2</v>
      </c>
    </row>
    <row r="12109" spans="1:17" x14ac:dyDescent="0.3">
      <c r="A12109" s="29">
        <v>2887525</v>
      </c>
      <c r="B12109" s="1">
        <v>133</v>
      </c>
      <c r="C12109" s="1" t="s">
        <v>17</v>
      </c>
      <c r="D12109" s="1" t="s">
        <v>63</v>
      </c>
      <c r="E12109" s="1" t="s">
        <v>64</v>
      </c>
      <c r="F12109" s="47">
        <v>714</v>
      </c>
      <c r="G12109" s="34">
        <v>1174.19</v>
      </c>
      <c r="H12109" s="1" t="s">
        <v>218</v>
      </c>
      <c r="I12109" s="34">
        <v>1.2388700000000001E-2</v>
      </c>
      <c r="J12109" s="34">
        <v>924.89307499999995</v>
      </c>
      <c r="K12109" s="35" t="str">
        <f t="shared" si="1127"/>
        <v>Kampina &amp; Oisterwijkse Vennen_H2310</v>
      </c>
      <c r="L12109" s="36">
        <f>VLOOKUP(D12109,DATA!A:F,5,FALSE)</f>
        <v>1.0986712608830001E-2</v>
      </c>
      <c r="M12109" s="37">
        <f>VLOOKUP(D12109,DATA!A:F,6,FALSE)</f>
        <v>982</v>
      </c>
      <c r="N12109" s="36">
        <f t="shared" si="1128"/>
        <v>89.201939965592913</v>
      </c>
      <c r="O12109" s="36">
        <f t="shared" si="1129"/>
        <v>89.203250928382189</v>
      </c>
      <c r="P12109" s="36">
        <f t="shared" si="1130"/>
        <v>1.3109627892760045E-3</v>
      </c>
      <c r="Q12109" s="36">
        <f t="shared" si="1131"/>
        <v>1.2125004053840607E-2</v>
      </c>
    </row>
    <row r="12110" spans="1:17" x14ac:dyDescent="0.3">
      <c r="A12110" s="29">
        <v>2887525</v>
      </c>
      <c r="B12110" s="1">
        <v>133</v>
      </c>
      <c r="C12110" s="1" t="s">
        <v>17</v>
      </c>
      <c r="D12110" s="1" t="s">
        <v>57</v>
      </c>
      <c r="E12110" s="1" t="s">
        <v>58</v>
      </c>
      <c r="F12110" s="47">
        <v>714</v>
      </c>
      <c r="G12110" s="34">
        <v>1174.19</v>
      </c>
      <c r="H12110" s="1" t="s">
        <v>218</v>
      </c>
      <c r="I12110" s="34">
        <v>1.2388700000000001E-2</v>
      </c>
      <c r="J12110" s="34">
        <v>315.88412</v>
      </c>
      <c r="K12110" s="35" t="str">
        <f t="shared" si="1127"/>
        <v>Kampina &amp; Oisterwijkse Vennen_H3160</v>
      </c>
      <c r="L12110" s="36">
        <f>VLOOKUP(D12110,DATA!A:F,5,FALSE)</f>
        <v>1.0986712608830001E-2</v>
      </c>
      <c r="M12110" s="37">
        <f>VLOOKUP(D12110,DATA!A:F,6,FALSE)</f>
        <v>982</v>
      </c>
      <c r="N12110" s="36">
        <f t="shared" si="1128"/>
        <v>89.201939965592913</v>
      </c>
      <c r="O12110" s="36">
        <f t="shared" si="1129"/>
        <v>89.203250928382189</v>
      </c>
      <c r="P12110" s="36">
        <f t="shared" si="1130"/>
        <v>1.3109627892760045E-3</v>
      </c>
      <c r="Q12110" s="36">
        <f t="shared" si="1131"/>
        <v>4.1411232704319616E-3</v>
      </c>
    </row>
    <row r="12111" spans="1:17" x14ac:dyDescent="0.3">
      <c r="A12111" s="29">
        <v>2887525</v>
      </c>
      <c r="B12111" s="1">
        <v>133</v>
      </c>
      <c r="C12111" s="1" t="s">
        <v>17</v>
      </c>
      <c r="D12111" s="1" t="s">
        <v>90</v>
      </c>
      <c r="E12111" s="1" t="s">
        <v>91</v>
      </c>
      <c r="F12111" s="47">
        <v>1071</v>
      </c>
      <c r="G12111" s="34">
        <v>1174.19</v>
      </c>
      <c r="H12111" s="1" t="s">
        <v>218</v>
      </c>
      <c r="I12111" s="34">
        <v>1.2388700000000001E-2</v>
      </c>
      <c r="J12111" s="34">
        <v>429.32369999999997</v>
      </c>
      <c r="K12111" s="35" t="str">
        <f t="shared" si="1127"/>
        <v>Kampina &amp; Oisterwijkse Vennen_Lg04</v>
      </c>
      <c r="L12111" s="36">
        <f>VLOOKUP(D12111,DATA!A:F,5,FALSE)</f>
        <v>1.3726988247862192E-2</v>
      </c>
      <c r="M12111" s="37">
        <f>VLOOKUP(D12111,DATA!A:F,6,FALSE)</f>
        <v>1285.5</v>
      </c>
      <c r="N12111" s="36">
        <f t="shared" si="1128"/>
        <v>17.829366770037893</v>
      </c>
      <c r="O12111" s="36">
        <f t="shared" si="1129"/>
        <v>17.831858364233796</v>
      </c>
      <c r="P12111" s="36">
        <f t="shared" si="1130"/>
        <v>2.4915941959022803E-3</v>
      </c>
      <c r="Q12111" s="36">
        <f t="shared" si="1131"/>
        <v>1.0697004390832918E-2</v>
      </c>
    </row>
    <row r="12112" spans="1:17" x14ac:dyDescent="0.3">
      <c r="A12112" s="29">
        <v>2887525</v>
      </c>
      <c r="B12112" s="1">
        <v>133</v>
      </c>
      <c r="C12112" s="1" t="s">
        <v>17</v>
      </c>
      <c r="D12112" s="1" t="s">
        <v>51</v>
      </c>
      <c r="E12112" s="1" t="s">
        <v>52</v>
      </c>
      <c r="F12112" s="47">
        <v>1000</v>
      </c>
      <c r="G12112" s="34">
        <v>1174.19</v>
      </c>
      <c r="H12112" s="1" t="s">
        <v>218</v>
      </c>
      <c r="I12112" s="34">
        <v>1.2388700000000001E-2</v>
      </c>
      <c r="J12112" s="34">
        <v>276.01711999999998</v>
      </c>
      <c r="K12112" s="35" t="str">
        <f t="shared" si="1127"/>
        <v>Kampina &amp; Oisterwijkse Vennen_Lg09</v>
      </c>
      <c r="L12112" s="36">
        <f>VLOOKUP(D12112,DATA!A:F,5,FALSE)</f>
        <v>8.4126827976184013E-3</v>
      </c>
      <c r="M12112" s="37">
        <f>VLOOKUP(D12112,DATA!A:F,6,FALSE)</f>
        <v>1350</v>
      </c>
      <c r="N12112" s="36">
        <f t="shared" si="1128"/>
        <v>18.557340809796052</v>
      </c>
      <c r="O12112" s="36">
        <f t="shared" si="1129"/>
        <v>18.558916033256544</v>
      </c>
      <c r="P12112" s="36">
        <f t="shared" si="1130"/>
        <v>1.5752234604917703E-3</v>
      </c>
      <c r="Q12112" s="36">
        <f t="shared" si="1131"/>
        <v>4.3478864292137223E-3</v>
      </c>
    </row>
    <row r="12113" spans="1:17" x14ac:dyDescent="0.3">
      <c r="A12113" s="29">
        <v>2887525</v>
      </c>
      <c r="B12113" s="1">
        <v>133</v>
      </c>
      <c r="C12113" s="1" t="s">
        <v>17</v>
      </c>
      <c r="D12113" s="1" t="s">
        <v>89</v>
      </c>
      <c r="E12113" s="1" t="s">
        <v>54</v>
      </c>
      <c r="F12113" s="47">
        <v>714</v>
      </c>
      <c r="G12113" s="34">
        <v>1174.19</v>
      </c>
      <c r="H12113" s="1" t="s">
        <v>218</v>
      </c>
      <c r="I12113" s="34">
        <v>1.2388700000000001E-2</v>
      </c>
      <c r="J12113" s="34">
        <v>518.47109999999998</v>
      </c>
      <c r="K12113" s="35" t="str">
        <f t="shared" si="1127"/>
        <v>Kampina &amp; Oisterwijkse Vennen_L4030</v>
      </c>
      <c r="L12113" s="36">
        <f>VLOOKUP(D12113,DATA!A:F,5,FALSE)</f>
        <v>1.0986712608830001E-2</v>
      </c>
      <c r="M12113" s="37">
        <f>VLOOKUP(D12113,DATA!A:F,6,FALSE)</f>
        <v>982</v>
      </c>
      <c r="N12113" s="36">
        <f t="shared" si="1128"/>
        <v>89.201939965592913</v>
      </c>
      <c r="O12113" s="36">
        <f t="shared" si="1129"/>
        <v>89.203250928382189</v>
      </c>
      <c r="P12113" s="36">
        <f t="shared" si="1130"/>
        <v>1.3109627892760045E-3</v>
      </c>
      <c r="Q12113" s="36">
        <f t="shared" si="1131"/>
        <v>6.7969631941499822E-3</v>
      </c>
    </row>
    <row r="12114" spans="1:17" x14ac:dyDescent="0.3">
      <c r="A12114" s="30">
        <v>2887528</v>
      </c>
      <c r="B12114" s="14">
        <v>133</v>
      </c>
      <c r="C12114" s="14" t="s">
        <v>17</v>
      </c>
      <c r="D12114" s="14" t="s">
        <v>88</v>
      </c>
      <c r="E12114" s="14" t="s">
        <v>56</v>
      </c>
      <c r="F12114" s="48">
        <v>500</v>
      </c>
      <c r="G12114" s="38">
        <v>1203.58</v>
      </c>
      <c r="H12114" s="14" t="s">
        <v>218</v>
      </c>
      <c r="I12114" s="38">
        <v>1.3498700000000001E-2</v>
      </c>
      <c r="J12114" s="38">
        <v>924.76226999999994</v>
      </c>
      <c r="K12114" s="39" t="str">
        <f t="shared" si="1127"/>
        <v>Kampina &amp; Oisterwijkse Vennen_ZGH3130</v>
      </c>
      <c r="L12114" s="40">
        <f>VLOOKUP(D12114,DATA!A:F,5,FALSE)</f>
        <v>0</v>
      </c>
      <c r="M12114" s="41">
        <f>VLOOKUP(D12114,DATA!A:F,6,FALSE)</f>
        <v>3.5</v>
      </c>
      <c r="N12114" s="40">
        <f t="shared" si="1128"/>
        <v>50</v>
      </c>
      <c r="O12114" s="40">
        <f t="shared" si="1129"/>
        <v>50</v>
      </c>
      <c r="P12114" s="40">
        <f>J12114/10000*I12114</f>
        <v>1.2483088454049E-3</v>
      </c>
      <c r="Q12114" s="40">
        <f>IF(AND(H12114&lt;&gt;"below",I12114&gt;=0.005),M12114*P12114,0)</f>
        <v>4.3690809589171497E-3</v>
      </c>
    </row>
    <row r="12115" spans="1:17" x14ac:dyDescent="0.3">
      <c r="A12115" s="29">
        <v>2887528</v>
      </c>
      <c r="B12115" s="1">
        <v>133</v>
      </c>
      <c r="C12115" s="1" t="s">
        <v>17</v>
      </c>
      <c r="D12115" s="1" t="s">
        <v>41</v>
      </c>
      <c r="E12115" s="1" t="s">
        <v>42</v>
      </c>
      <c r="F12115" s="47">
        <v>1071</v>
      </c>
      <c r="G12115" s="34">
        <v>1203.58</v>
      </c>
      <c r="H12115" s="1" t="s">
        <v>218</v>
      </c>
      <c r="I12115" s="34">
        <v>1.3498700000000001E-2</v>
      </c>
      <c r="J12115" s="34">
        <v>6607.2209999999995</v>
      </c>
      <c r="K12115" s="35" t="str">
        <f t="shared" si="1127"/>
        <v>Kampina &amp; Oisterwijkse Vennen_H4010A</v>
      </c>
      <c r="L12115" s="36">
        <f>VLOOKUP(D12115,DATA!A:F,5,FALSE)</f>
        <v>1.3726988247862192E-2</v>
      </c>
      <c r="M12115" s="37">
        <f>VLOOKUP(D12115,DATA!A:F,6,FALSE)</f>
        <v>1285.5</v>
      </c>
      <c r="N12115" s="36">
        <f t="shared" si="1128"/>
        <v>24.517478083948362</v>
      </c>
      <c r="O12115" s="36">
        <f t="shared" si="1129"/>
        <v>24.520907418939302</v>
      </c>
      <c r="P12115" s="36">
        <f t="shared" si="1130"/>
        <v>3.4293349909404469E-3</v>
      </c>
      <c r="Q12115" s="36">
        <f t="shared" si="1131"/>
        <v>0.22658374168176529</v>
      </c>
    </row>
    <row r="12116" spans="1:17" x14ac:dyDescent="0.3">
      <c r="A12116" s="29">
        <v>2887528</v>
      </c>
      <c r="B12116" s="1">
        <v>133</v>
      </c>
      <c r="C12116" s="1" t="s">
        <v>17</v>
      </c>
      <c r="D12116" s="1" t="s">
        <v>89</v>
      </c>
      <c r="E12116" s="1" t="s">
        <v>54</v>
      </c>
      <c r="F12116" s="47">
        <v>714</v>
      </c>
      <c r="G12116" s="34">
        <v>1203.58</v>
      </c>
      <c r="H12116" s="1" t="s">
        <v>218</v>
      </c>
      <c r="I12116" s="34">
        <v>1.3498700000000001E-2</v>
      </c>
      <c r="J12116" s="34">
        <v>578.94604000000004</v>
      </c>
      <c r="K12116" s="35" t="str">
        <f t="shared" si="1127"/>
        <v>Kampina &amp; Oisterwijkse Vennen_L4030</v>
      </c>
      <c r="L12116" s="36">
        <f>VLOOKUP(D12116,DATA!A:F,5,FALSE)</f>
        <v>1.0986712608830001E-2</v>
      </c>
      <c r="M12116" s="37">
        <f>VLOOKUP(D12116,DATA!A:F,6,FALSE)</f>
        <v>982</v>
      </c>
      <c r="N12116" s="36">
        <f t="shared" si="1128"/>
        <v>91.94157934829289</v>
      </c>
      <c r="O12116" s="36">
        <f t="shared" si="1129"/>
        <v>91.942678087417789</v>
      </c>
      <c r="P12116" s="36">
        <f t="shared" si="1130"/>
        <v>1.0987391248988843E-3</v>
      </c>
      <c r="Q12116" s="36">
        <f t="shared" si="1131"/>
        <v>6.3611066535327445E-3</v>
      </c>
    </row>
    <row r="12117" spans="1:17" x14ac:dyDescent="0.3">
      <c r="A12117" s="29">
        <v>2887529</v>
      </c>
      <c r="B12117" s="1">
        <v>133</v>
      </c>
      <c r="C12117" s="1" t="s">
        <v>17</v>
      </c>
      <c r="D12117" s="1" t="s">
        <v>41</v>
      </c>
      <c r="E12117" s="1" t="s">
        <v>42</v>
      </c>
      <c r="F12117" s="47">
        <v>1071</v>
      </c>
      <c r="G12117" s="34">
        <v>1176.54</v>
      </c>
      <c r="H12117" s="1" t="s">
        <v>218</v>
      </c>
      <c r="I12117" s="34">
        <v>1.34463E-2</v>
      </c>
      <c r="J12117" s="34">
        <v>5.6707159999999996</v>
      </c>
      <c r="K12117" s="35" t="str">
        <f t="shared" si="1127"/>
        <v>Kampina &amp; Oisterwijkse Vennen_H4010A</v>
      </c>
      <c r="L12117" s="36">
        <f>VLOOKUP(D12117,DATA!A:F,5,FALSE)</f>
        <v>1.3726988247862192E-2</v>
      </c>
      <c r="M12117" s="37">
        <f>VLOOKUP(D12117,DATA!A:F,6,FALSE)</f>
        <v>1285.5</v>
      </c>
      <c r="N12117" s="36">
        <f t="shared" si="1128"/>
        <v>18.306883033401462</v>
      </c>
      <c r="O12117" s="36">
        <f t="shared" si="1129"/>
        <v>18.309643632468372</v>
      </c>
      <c r="P12117" s="36">
        <f t="shared" si="1130"/>
        <v>2.7605990669101743E-3</v>
      </c>
      <c r="Q12117" s="36">
        <f t="shared" si="1131"/>
        <v>1.5654573298312595E-4</v>
      </c>
    </row>
    <row r="12118" spans="1:17" x14ac:dyDescent="0.3">
      <c r="A12118" s="29">
        <v>2887530</v>
      </c>
      <c r="B12118" s="1">
        <v>133</v>
      </c>
      <c r="C12118" s="1" t="s">
        <v>17</v>
      </c>
      <c r="D12118" s="1" t="s">
        <v>41</v>
      </c>
      <c r="E12118" s="1" t="s">
        <v>42</v>
      </c>
      <c r="F12118" s="47">
        <v>1071</v>
      </c>
      <c r="G12118" s="34">
        <v>1152.02</v>
      </c>
      <c r="H12118" s="1" t="s">
        <v>218</v>
      </c>
      <c r="I12118" s="34">
        <v>1.33524E-2</v>
      </c>
      <c r="J12118" s="34">
        <v>4034.3407999999999</v>
      </c>
      <c r="K12118" s="35" t="str">
        <f t="shared" si="1127"/>
        <v>Kampina &amp; Oisterwijkse Vennen_H4010A</v>
      </c>
      <c r="L12118" s="36">
        <f>VLOOKUP(D12118,DATA!A:F,5,FALSE)</f>
        <v>1.3726988247862192E-2</v>
      </c>
      <c r="M12118" s="37">
        <f>VLOOKUP(D12118,DATA!A:F,6,FALSE)</f>
        <v>1285.5</v>
      </c>
      <c r="N12118" s="36">
        <f t="shared" si="1128"/>
        <v>13.796707558645377</v>
      </c>
      <c r="O12118" s="36">
        <f t="shared" si="1129"/>
        <v>13.798887589931702</v>
      </c>
      <c r="P12118" s="36">
        <f t="shared" si="1130"/>
        <v>2.1800312863256011E-3</v>
      </c>
      <c r="Q12118" s="36">
        <f t="shared" si="1131"/>
        <v>8.7949891636998553E-2</v>
      </c>
    </row>
    <row r="12119" spans="1:17" x14ac:dyDescent="0.3">
      <c r="A12119" s="29">
        <v>2887530</v>
      </c>
      <c r="B12119" s="1">
        <v>133</v>
      </c>
      <c r="C12119" s="1" t="s">
        <v>17</v>
      </c>
      <c r="D12119" s="1" t="s">
        <v>89</v>
      </c>
      <c r="E12119" s="1" t="s">
        <v>54</v>
      </c>
      <c r="F12119" s="47">
        <v>714</v>
      </c>
      <c r="G12119" s="34">
        <v>1152.02</v>
      </c>
      <c r="H12119" s="1" t="s">
        <v>218</v>
      </c>
      <c r="I12119" s="34">
        <v>1.33524E-2</v>
      </c>
      <c r="J12119" s="34">
        <v>863.06280000000004</v>
      </c>
      <c r="K12119" s="35" t="str">
        <f t="shared" si="1127"/>
        <v>Kampina &amp; Oisterwijkse Vennen_L4030</v>
      </c>
      <c r="L12119" s="36">
        <f>VLOOKUP(D12119,DATA!A:F,5,FALSE)</f>
        <v>1.0986712608830001E-2</v>
      </c>
      <c r="M12119" s="37">
        <f>VLOOKUP(D12119,DATA!A:F,6,FALSE)</f>
        <v>982</v>
      </c>
      <c r="N12119" s="36">
        <f t="shared" si="1128"/>
        <v>86.622215767570722</v>
      </c>
      <c r="O12119" s="36">
        <f t="shared" si="1129"/>
        <v>86.623915643568694</v>
      </c>
      <c r="P12119" s="36">
        <f t="shared" si="1130"/>
        <v>1.6998759979713896E-3</v>
      </c>
      <c r="Q12119" s="36">
        <f t="shared" si="1131"/>
        <v>1.467099738461982E-2</v>
      </c>
    </row>
    <row r="12120" spans="1:17" x14ac:dyDescent="0.3">
      <c r="A12120" s="29">
        <v>2887531</v>
      </c>
      <c r="B12120" s="1">
        <v>133</v>
      </c>
      <c r="C12120" s="1" t="s">
        <v>17</v>
      </c>
      <c r="D12120" s="1" t="s">
        <v>41</v>
      </c>
      <c r="E12120" s="1" t="s">
        <v>42</v>
      </c>
      <c r="F12120" s="47">
        <v>1071</v>
      </c>
      <c r="G12120" s="34">
        <v>1328.2</v>
      </c>
      <c r="H12120" s="1" t="s">
        <v>218</v>
      </c>
      <c r="I12120" s="34">
        <v>1.56309E-2</v>
      </c>
      <c r="J12120" s="34">
        <v>6037.4939999999997</v>
      </c>
      <c r="K12120" s="35" t="str">
        <f t="shared" si="1127"/>
        <v>Kampina &amp; Oisterwijkse Vennen_H4010A</v>
      </c>
      <c r="L12120" s="36">
        <f>VLOOKUP(D12120,DATA!A:F,5,FALSE)</f>
        <v>1.3726988247862192E-2</v>
      </c>
      <c r="M12120" s="37">
        <f>VLOOKUP(D12120,DATA!A:F,6,FALSE)</f>
        <v>1285.5</v>
      </c>
      <c r="N12120" s="36">
        <f t="shared" si="1128"/>
        <v>64.247954403008734</v>
      </c>
      <c r="O12120" s="36">
        <f t="shared" si="1129"/>
        <v>64.252882805499567</v>
      </c>
      <c r="P12120" s="36">
        <f t="shared" si="1130"/>
        <v>4.9284024908331503E-3</v>
      </c>
      <c r="Q12120" s="36">
        <f t="shared" si="1131"/>
        <v>0.297552004679902</v>
      </c>
    </row>
    <row r="12121" spans="1:17" x14ac:dyDescent="0.3">
      <c r="A12121" s="29">
        <v>2887531</v>
      </c>
      <c r="B12121" s="1">
        <v>133</v>
      </c>
      <c r="C12121" s="1" t="s">
        <v>17</v>
      </c>
      <c r="D12121" s="1" t="s">
        <v>51</v>
      </c>
      <c r="E12121" s="1" t="s">
        <v>52</v>
      </c>
      <c r="F12121" s="47">
        <v>1000</v>
      </c>
      <c r="G12121" s="34">
        <v>1328.2</v>
      </c>
      <c r="H12121" s="1" t="s">
        <v>218</v>
      </c>
      <c r="I12121" s="34">
        <v>1.56309E-2</v>
      </c>
      <c r="J12121" s="34">
        <v>262.13092</v>
      </c>
      <c r="K12121" s="35" t="str">
        <f t="shared" si="1127"/>
        <v>Kampina &amp; Oisterwijkse Vennen_Lg09</v>
      </c>
      <c r="L12121" s="36">
        <f>VLOOKUP(D12121,DATA!A:F,5,FALSE)</f>
        <v>8.4126827976184013E-3</v>
      </c>
      <c r="M12121" s="37">
        <f>VLOOKUP(D12121,DATA!A:F,6,FALSE)</f>
        <v>1350</v>
      </c>
      <c r="N12121" s="36">
        <f t="shared" si="1128"/>
        <v>45.427895646980005</v>
      </c>
      <c r="O12121" s="36">
        <f t="shared" si="1129"/>
        <v>45.431155623180899</v>
      </c>
      <c r="P12121" s="36">
        <f t="shared" si="1130"/>
        <v>3.2599762008942434E-3</v>
      </c>
      <c r="Q12121" s="36">
        <f t="shared" si="1131"/>
        <v>8.5454056071851293E-3</v>
      </c>
    </row>
    <row r="12122" spans="1:17" x14ac:dyDescent="0.3">
      <c r="A12122" s="29">
        <v>2887531</v>
      </c>
      <c r="B12122" s="1">
        <v>133</v>
      </c>
      <c r="C12122" s="1" t="s">
        <v>17</v>
      </c>
      <c r="D12122" s="1" t="s">
        <v>89</v>
      </c>
      <c r="E12122" s="1" t="s">
        <v>54</v>
      </c>
      <c r="F12122" s="47">
        <v>714</v>
      </c>
      <c r="G12122" s="34">
        <v>1328.2</v>
      </c>
      <c r="H12122" s="1" t="s">
        <v>218</v>
      </c>
      <c r="I12122" s="34">
        <v>1.56309E-2</v>
      </c>
      <c r="J12122" s="34">
        <v>1678.3125</v>
      </c>
      <c r="K12122" s="35" t="str">
        <f t="shared" si="1127"/>
        <v>Kampina &amp; Oisterwijkse Vennen_L4030</v>
      </c>
      <c r="L12122" s="36">
        <f>VLOOKUP(D12122,DATA!A:F,5,FALSE)</f>
        <v>1.0986712608830001E-2</v>
      </c>
      <c r="M12122" s="37">
        <f>VLOOKUP(D12122,DATA!A:F,6,FALSE)</f>
        <v>982</v>
      </c>
      <c r="N12122" s="36">
        <f t="shared" si="1128"/>
        <v>97.819564349891593</v>
      </c>
      <c r="O12122" s="36">
        <f t="shared" si="1129"/>
        <v>97.819930606173997</v>
      </c>
      <c r="P12122" s="36">
        <f t="shared" si="1130"/>
        <v>3.6625628240471997E-4</v>
      </c>
      <c r="Q12122" s="36">
        <f t="shared" si="1131"/>
        <v>6.146924969633716E-3</v>
      </c>
    </row>
    <row r="12123" spans="1:17" x14ac:dyDescent="0.3">
      <c r="A12123" s="29">
        <v>2887532</v>
      </c>
      <c r="B12123" s="1">
        <v>133</v>
      </c>
      <c r="C12123" s="1" t="s">
        <v>17</v>
      </c>
      <c r="D12123" s="1" t="s">
        <v>41</v>
      </c>
      <c r="E12123" s="1" t="s">
        <v>42</v>
      </c>
      <c r="F12123" s="47">
        <v>1071</v>
      </c>
      <c r="G12123" s="34">
        <v>1556.84</v>
      </c>
      <c r="H12123" s="1" t="s">
        <v>218</v>
      </c>
      <c r="I12123" s="34">
        <v>2.0205999999999998E-2</v>
      </c>
      <c r="J12123" s="34">
        <v>2640.9225999999999</v>
      </c>
      <c r="K12123" s="35" t="str">
        <f t="shared" si="1127"/>
        <v>Kampina &amp; Oisterwijkse Vennen_H4010A</v>
      </c>
      <c r="L12123" s="36">
        <f>VLOOKUP(D12123,DATA!A:F,5,FALSE)</f>
        <v>1.3726988247862192E-2</v>
      </c>
      <c r="M12123" s="37">
        <f>VLOOKUP(D12123,DATA!A:F,6,FALSE)</f>
        <v>1285.5</v>
      </c>
      <c r="N12123" s="36">
        <f t="shared" si="1128"/>
        <v>97.64473155038624</v>
      </c>
      <c r="O12123" s="36">
        <f t="shared" si="1129"/>
        <v>97.64536935469566</v>
      </c>
      <c r="P12123" s="36">
        <f t="shared" si="1130"/>
        <v>6.3780430942017574E-4</v>
      </c>
      <c r="Q12123" s="36">
        <f t="shared" si="1131"/>
        <v>1.6843918151251348E-2</v>
      </c>
    </row>
    <row r="12124" spans="1:17" x14ac:dyDescent="0.3">
      <c r="A12124" s="29">
        <v>2887532</v>
      </c>
      <c r="B12124" s="1">
        <v>133</v>
      </c>
      <c r="C12124" s="1" t="s">
        <v>17</v>
      </c>
      <c r="D12124" s="1" t="s">
        <v>89</v>
      </c>
      <c r="E12124" s="1" t="s">
        <v>54</v>
      </c>
      <c r="F12124" s="47">
        <v>714</v>
      </c>
      <c r="G12124" s="34">
        <v>1556.84</v>
      </c>
      <c r="H12124" s="1" t="s">
        <v>218</v>
      </c>
      <c r="I12124" s="34">
        <v>2.0205999999999998E-2</v>
      </c>
      <c r="J12124" s="34">
        <v>358.81103999999999</v>
      </c>
      <c r="K12124" s="35" t="str">
        <f t="shared" si="1127"/>
        <v>Kampina &amp; Oisterwijkse Vennen_L4030</v>
      </c>
      <c r="L12124" s="36">
        <f>VLOOKUP(D12124,DATA!A:F,5,FALSE)</f>
        <v>1.0986712608830001E-2</v>
      </c>
      <c r="M12124" s="37">
        <f>VLOOKUP(D12124,DATA!A:F,6,FALSE)</f>
        <v>982</v>
      </c>
      <c r="N12124" s="36">
        <f t="shared" si="1128"/>
        <v>99.819538520714175</v>
      </c>
      <c r="O12124" s="36">
        <f t="shared" si="1129"/>
        <v>99.819578505995196</v>
      </c>
      <c r="P12124" s="36">
        <f t="shared" si="1130"/>
        <v>3.9985281020449293E-5</v>
      </c>
      <c r="Q12124" s="36">
        <f t="shared" si="1131"/>
        <v>1.4347160267639671E-4</v>
      </c>
    </row>
    <row r="12125" spans="1:17" x14ac:dyDescent="0.3">
      <c r="A12125" s="29">
        <v>2887533</v>
      </c>
      <c r="B12125" s="1">
        <v>133</v>
      </c>
      <c r="C12125" s="1" t="s">
        <v>17</v>
      </c>
      <c r="D12125" s="1" t="s">
        <v>31</v>
      </c>
      <c r="E12125" s="1" t="s">
        <v>32</v>
      </c>
      <c r="F12125" s="47">
        <v>1786</v>
      </c>
      <c r="G12125" s="34">
        <v>1843.02</v>
      </c>
      <c r="H12125" s="1" t="s">
        <v>218</v>
      </c>
      <c r="I12125" s="34">
        <v>2.4746000000000001E-2</v>
      </c>
      <c r="J12125" s="34">
        <v>338.34917999999999</v>
      </c>
      <c r="K12125" s="35" t="str">
        <f t="shared" si="1127"/>
        <v>Kampina &amp; Oisterwijkse Vennen_Lg03</v>
      </c>
      <c r="L12125" s="36">
        <f>VLOOKUP(D12125,DATA!A:F,5,FALSE)</f>
        <v>6.9280917156857415E-3</v>
      </c>
      <c r="M12125" s="37">
        <f>VLOOKUP(D12125,DATA!A:F,6,FALSE)</f>
        <v>2211</v>
      </c>
      <c r="N12125" s="36">
        <f t="shared" si="1128"/>
        <v>7.2466858713142726</v>
      </c>
      <c r="O12125" s="36">
        <f t="shared" si="1129"/>
        <v>7.2478383140156772</v>
      </c>
      <c r="P12125" s="36">
        <f t="shared" si="1130"/>
        <v>1.1524427014046879E-3</v>
      </c>
      <c r="Q12125" s="36">
        <f t="shared" si="1131"/>
        <v>3.8992804301726095E-3</v>
      </c>
    </row>
    <row r="12126" spans="1:17" x14ac:dyDescent="0.3">
      <c r="A12126" s="30">
        <v>2889032</v>
      </c>
      <c r="B12126" s="14">
        <v>133</v>
      </c>
      <c r="C12126" s="14" t="s">
        <v>17</v>
      </c>
      <c r="D12126" s="14" t="s">
        <v>79</v>
      </c>
      <c r="E12126" s="14" t="s">
        <v>80</v>
      </c>
      <c r="F12126" s="48">
        <v>429</v>
      </c>
      <c r="G12126" s="38">
        <v>1460.67</v>
      </c>
      <c r="H12126" s="14" t="s">
        <v>218</v>
      </c>
      <c r="I12126" s="38">
        <v>1.03719E-2</v>
      </c>
      <c r="J12126" s="38">
        <v>2050.0104999999999</v>
      </c>
      <c r="K12126" s="39" t="str">
        <f t="shared" si="1127"/>
        <v>Kampina &amp; Oisterwijkse Vennen_H3110</v>
      </c>
      <c r="L12126" s="40">
        <f>VLOOKUP(D12126,DATA!A:F,5,FALSE)</f>
        <v>0</v>
      </c>
      <c r="M12126" s="41">
        <f>VLOOKUP(D12126,DATA!A:F,6,FALSE)</f>
        <v>3.5</v>
      </c>
      <c r="N12126" s="40">
        <f t="shared" si="1128"/>
        <v>50</v>
      </c>
      <c r="O12126" s="40">
        <f t="shared" si="1129"/>
        <v>50</v>
      </c>
      <c r="P12126" s="40">
        <f t="shared" ref="P12126:P12127" si="1132">J12126/10000*I12126</f>
        <v>2.1262503904949997E-3</v>
      </c>
      <c r="Q12126" s="40">
        <f t="shared" ref="Q12126:Q12127" si="1133">IF(AND(H12126&lt;&gt;"below",I12126&gt;=0.005),M12126*P12126,0)</f>
        <v>7.4418763667324986E-3</v>
      </c>
    </row>
    <row r="12127" spans="1:17" x14ac:dyDescent="0.3">
      <c r="A12127" s="30">
        <v>2889032</v>
      </c>
      <c r="B12127" s="14">
        <v>133</v>
      </c>
      <c r="C12127" s="14" t="s">
        <v>17</v>
      </c>
      <c r="D12127" s="14" t="s">
        <v>55</v>
      </c>
      <c r="E12127" s="14" t="s">
        <v>56</v>
      </c>
      <c r="F12127" s="48">
        <v>500</v>
      </c>
      <c r="G12127" s="38">
        <v>1460.67</v>
      </c>
      <c r="H12127" s="14" t="s">
        <v>218</v>
      </c>
      <c r="I12127" s="38">
        <v>1.03719E-2</v>
      </c>
      <c r="J12127" s="38">
        <v>349.62774999999999</v>
      </c>
      <c r="K12127" s="39" t="str">
        <f t="shared" si="1127"/>
        <v>Kampina &amp; Oisterwijkse Vennen_H3130</v>
      </c>
      <c r="L12127" s="40">
        <f>VLOOKUP(D12127,DATA!A:F,5,FALSE)</f>
        <v>0</v>
      </c>
      <c r="M12127" s="41">
        <f>VLOOKUP(D12127,DATA!A:F,6,FALSE)</f>
        <v>3.5</v>
      </c>
      <c r="N12127" s="40">
        <f t="shared" si="1128"/>
        <v>50</v>
      </c>
      <c r="O12127" s="40">
        <f t="shared" si="1129"/>
        <v>50</v>
      </c>
      <c r="P12127" s="40">
        <f t="shared" si="1132"/>
        <v>3.6263040602250003E-4</v>
      </c>
      <c r="Q12127" s="40">
        <f t="shared" si="1133"/>
        <v>1.2692064210787501E-3</v>
      </c>
    </row>
    <row r="12128" spans="1:17" x14ac:dyDescent="0.3">
      <c r="A12128" s="29">
        <v>2889032</v>
      </c>
      <c r="B12128" s="1">
        <v>133</v>
      </c>
      <c r="C12128" s="1" t="s">
        <v>17</v>
      </c>
      <c r="D12128" s="1" t="s">
        <v>67</v>
      </c>
      <c r="E12128" s="1" t="s">
        <v>58</v>
      </c>
      <c r="F12128" s="47">
        <v>714</v>
      </c>
      <c r="G12128" s="34">
        <v>1460.67</v>
      </c>
      <c r="H12128" s="1" t="s">
        <v>218</v>
      </c>
      <c r="I12128" s="34">
        <v>1.03719E-2</v>
      </c>
      <c r="J12128" s="34">
        <v>96.751594999999995</v>
      </c>
      <c r="K12128" s="35" t="str">
        <f t="shared" si="1127"/>
        <v>Kampina &amp; Oisterwijkse Vennen_ZGH3160</v>
      </c>
      <c r="L12128" s="36">
        <f>VLOOKUP(D12128,DATA!A:F,5,FALSE)</f>
        <v>1.0986712608830001E-2</v>
      </c>
      <c r="M12128" s="37">
        <f>VLOOKUP(D12128,DATA!A:F,6,FALSE)</f>
        <v>982</v>
      </c>
      <c r="N12128" s="36">
        <f t="shared" si="1128"/>
        <v>99.482645273441989</v>
      </c>
      <c r="O12128" s="36">
        <f t="shared" si="1129"/>
        <v>99.482703919299766</v>
      </c>
      <c r="P12128" s="36">
        <f t="shared" si="1130"/>
        <v>5.8645857777150923E-5</v>
      </c>
      <c r="Q12128" s="36">
        <f t="shared" si="1131"/>
        <v>5.6740802800825067E-5</v>
      </c>
    </row>
    <row r="12129" spans="1:17" x14ac:dyDescent="0.3">
      <c r="A12129" s="30">
        <v>2889033</v>
      </c>
      <c r="B12129" s="14">
        <v>133</v>
      </c>
      <c r="C12129" s="14" t="s">
        <v>17</v>
      </c>
      <c r="D12129" s="14" t="s">
        <v>79</v>
      </c>
      <c r="E12129" s="14" t="s">
        <v>80</v>
      </c>
      <c r="F12129" s="48">
        <v>429</v>
      </c>
      <c r="G12129" s="38">
        <v>1176.32</v>
      </c>
      <c r="H12129" s="14" t="s">
        <v>218</v>
      </c>
      <c r="I12129" s="38">
        <v>8.3613000000000003E-3</v>
      </c>
      <c r="J12129" s="38">
        <v>5629.0129999999999</v>
      </c>
      <c r="K12129" s="39" t="str">
        <f t="shared" si="1127"/>
        <v>Kampina &amp; Oisterwijkse Vennen_H3110</v>
      </c>
      <c r="L12129" s="40">
        <f>VLOOKUP(D12129,DATA!A:F,5,FALSE)</f>
        <v>0</v>
      </c>
      <c r="M12129" s="41">
        <f>VLOOKUP(D12129,DATA!A:F,6,FALSE)</f>
        <v>3.5</v>
      </c>
      <c r="N12129" s="40">
        <f t="shared" si="1128"/>
        <v>50</v>
      </c>
      <c r="O12129" s="40">
        <f t="shared" si="1129"/>
        <v>50</v>
      </c>
      <c r="P12129" s="40">
        <f t="shared" ref="P12129:P12134" si="1134">J12129/10000*I12129</f>
        <v>4.7065866396899993E-3</v>
      </c>
      <c r="Q12129" s="40">
        <f t="shared" ref="Q12129:Q12134" si="1135">IF(AND(H12129&lt;&gt;"below",I12129&gt;=0.005),M12129*P12129,0)</f>
        <v>1.6473053238914997E-2</v>
      </c>
    </row>
    <row r="12130" spans="1:17" x14ac:dyDescent="0.3">
      <c r="A12130" s="30">
        <v>2889033</v>
      </c>
      <c r="B12130" s="14">
        <v>133</v>
      </c>
      <c r="C12130" s="14" t="s">
        <v>17</v>
      </c>
      <c r="D12130" s="14" t="s">
        <v>55</v>
      </c>
      <c r="E12130" s="14" t="s">
        <v>56</v>
      </c>
      <c r="F12130" s="48">
        <v>500</v>
      </c>
      <c r="G12130" s="38">
        <v>1176.32</v>
      </c>
      <c r="H12130" s="14" t="s">
        <v>218</v>
      </c>
      <c r="I12130" s="38">
        <v>8.3613000000000003E-3</v>
      </c>
      <c r="J12130" s="38">
        <v>1132.6306999999999</v>
      </c>
      <c r="K12130" s="39" t="str">
        <f t="shared" si="1127"/>
        <v>Kampina &amp; Oisterwijkse Vennen_H3130</v>
      </c>
      <c r="L12130" s="40">
        <f>VLOOKUP(D12130,DATA!A:F,5,FALSE)</f>
        <v>0</v>
      </c>
      <c r="M12130" s="41">
        <f>VLOOKUP(D12130,DATA!A:F,6,FALSE)</f>
        <v>3.5</v>
      </c>
      <c r="N12130" s="40">
        <f t="shared" si="1128"/>
        <v>50</v>
      </c>
      <c r="O12130" s="40">
        <f t="shared" si="1129"/>
        <v>50</v>
      </c>
      <c r="P12130" s="40">
        <f t="shared" si="1134"/>
        <v>9.4702650719099993E-4</v>
      </c>
      <c r="Q12130" s="40">
        <f t="shared" si="1135"/>
        <v>3.3145927751684996E-3</v>
      </c>
    </row>
    <row r="12131" spans="1:17" x14ac:dyDescent="0.3">
      <c r="A12131" s="30">
        <v>2889034</v>
      </c>
      <c r="B12131" s="14">
        <v>133</v>
      </c>
      <c r="C12131" s="14" t="s">
        <v>17</v>
      </c>
      <c r="D12131" s="14" t="s">
        <v>79</v>
      </c>
      <c r="E12131" s="14" t="s">
        <v>80</v>
      </c>
      <c r="F12131" s="48">
        <v>429</v>
      </c>
      <c r="G12131" s="38">
        <v>1261.28</v>
      </c>
      <c r="H12131" s="14" t="s">
        <v>218</v>
      </c>
      <c r="I12131" s="38">
        <v>9.3795000000000007E-3</v>
      </c>
      <c r="J12131" s="38">
        <v>8274.7849999999999</v>
      </c>
      <c r="K12131" s="39" t="str">
        <f t="shared" si="1127"/>
        <v>Kampina &amp; Oisterwijkse Vennen_H3110</v>
      </c>
      <c r="L12131" s="40">
        <f>VLOOKUP(D12131,DATA!A:F,5,FALSE)</f>
        <v>0</v>
      </c>
      <c r="M12131" s="41">
        <f>VLOOKUP(D12131,DATA!A:F,6,FALSE)</f>
        <v>3.5</v>
      </c>
      <c r="N12131" s="40">
        <f t="shared" si="1128"/>
        <v>50</v>
      </c>
      <c r="O12131" s="40">
        <f t="shared" si="1129"/>
        <v>50</v>
      </c>
      <c r="P12131" s="40">
        <f t="shared" si="1134"/>
        <v>7.7613345907500009E-3</v>
      </c>
      <c r="Q12131" s="40">
        <f t="shared" si="1135"/>
        <v>2.7164671067625004E-2</v>
      </c>
    </row>
    <row r="12132" spans="1:17" x14ac:dyDescent="0.3">
      <c r="A12132" s="30">
        <v>2889034</v>
      </c>
      <c r="B12132" s="14">
        <v>133</v>
      </c>
      <c r="C12132" s="14" t="s">
        <v>17</v>
      </c>
      <c r="D12132" s="14" t="s">
        <v>55</v>
      </c>
      <c r="E12132" s="14" t="s">
        <v>56</v>
      </c>
      <c r="F12132" s="48">
        <v>500</v>
      </c>
      <c r="G12132" s="38">
        <v>1261.28</v>
      </c>
      <c r="H12132" s="14" t="s">
        <v>218</v>
      </c>
      <c r="I12132" s="38">
        <v>9.3795000000000007E-3</v>
      </c>
      <c r="J12132" s="38">
        <v>532.3954</v>
      </c>
      <c r="K12132" s="39" t="str">
        <f t="shared" si="1127"/>
        <v>Kampina &amp; Oisterwijkse Vennen_H3130</v>
      </c>
      <c r="L12132" s="40">
        <f>VLOOKUP(D12132,DATA!A:F,5,FALSE)</f>
        <v>0</v>
      </c>
      <c r="M12132" s="41">
        <f>VLOOKUP(D12132,DATA!A:F,6,FALSE)</f>
        <v>3.5</v>
      </c>
      <c r="N12132" s="40">
        <f t="shared" si="1128"/>
        <v>50</v>
      </c>
      <c r="O12132" s="40">
        <f t="shared" si="1129"/>
        <v>50</v>
      </c>
      <c r="P12132" s="40">
        <f t="shared" si="1134"/>
        <v>4.9936026543000004E-4</v>
      </c>
      <c r="Q12132" s="40">
        <f t="shared" si="1135"/>
        <v>1.7477609290050002E-3</v>
      </c>
    </row>
    <row r="12133" spans="1:17" x14ac:dyDescent="0.3">
      <c r="A12133" s="30">
        <v>2889035</v>
      </c>
      <c r="B12133" s="14">
        <v>133</v>
      </c>
      <c r="C12133" s="14" t="s">
        <v>17</v>
      </c>
      <c r="D12133" s="14" t="s">
        <v>79</v>
      </c>
      <c r="E12133" s="14" t="s">
        <v>80</v>
      </c>
      <c r="F12133" s="48">
        <v>429</v>
      </c>
      <c r="G12133" s="38">
        <v>1738.49</v>
      </c>
      <c r="H12133" s="14" t="s">
        <v>218</v>
      </c>
      <c r="I12133" s="38">
        <v>1.4558E-2</v>
      </c>
      <c r="J12133" s="38">
        <v>41.600017999999999</v>
      </c>
      <c r="K12133" s="39" t="str">
        <f t="shared" si="1127"/>
        <v>Kampina &amp; Oisterwijkse Vennen_H3110</v>
      </c>
      <c r="L12133" s="40">
        <f>VLOOKUP(D12133,DATA!A:F,5,FALSE)</f>
        <v>0</v>
      </c>
      <c r="M12133" s="41">
        <f>VLOOKUP(D12133,DATA!A:F,6,FALSE)</f>
        <v>3.5</v>
      </c>
      <c r="N12133" s="40">
        <f t="shared" si="1128"/>
        <v>50</v>
      </c>
      <c r="O12133" s="40">
        <f t="shared" si="1129"/>
        <v>50</v>
      </c>
      <c r="P12133" s="40">
        <f t="shared" si="1134"/>
        <v>6.0561306204400003E-5</v>
      </c>
      <c r="Q12133" s="40">
        <f t="shared" si="1135"/>
        <v>2.1196457171540002E-4</v>
      </c>
    </row>
    <row r="12134" spans="1:17" x14ac:dyDescent="0.3">
      <c r="A12134" s="30">
        <v>2889035</v>
      </c>
      <c r="B12134" s="14">
        <v>133</v>
      </c>
      <c r="C12134" s="14" t="s">
        <v>17</v>
      </c>
      <c r="D12134" s="14" t="s">
        <v>55</v>
      </c>
      <c r="E12134" s="14" t="s">
        <v>56</v>
      </c>
      <c r="F12134" s="48">
        <v>500</v>
      </c>
      <c r="G12134" s="38">
        <v>1738.49</v>
      </c>
      <c r="H12134" s="14" t="s">
        <v>218</v>
      </c>
      <c r="I12134" s="38">
        <v>1.4558E-2</v>
      </c>
      <c r="J12134" s="38">
        <v>150.25009</v>
      </c>
      <c r="K12134" s="39" t="str">
        <f t="shared" si="1127"/>
        <v>Kampina &amp; Oisterwijkse Vennen_H3130</v>
      </c>
      <c r="L12134" s="40">
        <f>VLOOKUP(D12134,DATA!A:F,5,FALSE)</f>
        <v>0</v>
      </c>
      <c r="M12134" s="41">
        <f>VLOOKUP(D12134,DATA!A:F,6,FALSE)</f>
        <v>3.5</v>
      </c>
      <c r="N12134" s="40">
        <f t="shared" si="1128"/>
        <v>50</v>
      </c>
      <c r="O12134" s="40">
        <f t="shared" si="1129"/>
        <v>50</v>
      </c>
      <c r="P12134" s="40">
        <f t="shared" si="1134"/>
        <v>2.1873408102200001E-4</v>
      </c>
      <c r="Q12134" s="40">
        <f t="shared" si="1135"/>
        <v>7.65569283577E-4</v>
      </c>
    </row>
    <row r="12135" spans="1:17" x14ac:dyDescent="0.3">
      <c r="A12135" s="29">
        <v>2889040</v>
      </c>
      <c r="B12135" s="1">
        <v>133</v>
      </c>
      <c r="C12135" s="1" t="s">
        <v>17</v>
      </c>
      <c r="D12135" s="1" t="s">
        <v>33</v>
      </c>
      <c r="E12135" s="1" t="s">
        <v>29</v>
      </c>
      <c r="F12135" s="47">
        <v>1786</v>
      </c>
      <c r="G12135" s="34">
        <v>1931.01</v>
      </c>
      <c r="H12135" s="1" t="s">
        <v>218</v>
      </c>
      <c r="I12135" s="34">
        <v>1.9068000000000002E-2</v>
      </c>
      <c r="J12135" s="34">
        <v>661.61239999999998</v>
      </c>
      <c r="K12135" s="35" t="str">
        <f t="shared" si="1127"/>
        <v>Kampina &amp; Oisterwijkse Vennen_ZGH91D0</v>
      </c>
      <c r="L12135" s="36">
        <f>VLOOKUP(D12135,DATA!A:F,5,FALSE)</f>
        <v>6.9280917156857415E-3</v>
      </c>
      <c r="M12135" s="37">
        <f>VLOOKUP(D12135,DATA!A:F,6,FALSE)</f>
        <v>2211</v>
      </c>
      <c r="N12135" s="36">
        <f t="shared" si="1128"/>
        <v>12.567022587015087</v>
      </c>
      <c r="O12135" s="36">
        <f t="shared" si="1129"/>
        <v>12.568474190196328</v>
      </c>
      <c r="P12135" s="36">
        <f t="shared" si="1130"/>
        <v>1.4516031812412677E-3</v>
      </c>
      <c r="Q12135" s="36">
        <f t="shared" si="1131"/>
        <v>9.6039866458867001E-3</v>
      </c>
    </row>
    <row r="12136" spans="1:17" x14ac:dyDescent="0.3">
      <c r="A12136" s="29">
        <v>2889041</v>
      </c>
      <c r="B12136" s="1">
        <v>133</v>
      </c>
      <c r="C12136" s="1" t="s">
        <v>17</v>
      </c>
      <c r="D12136" s="1" t="s">
        <v>53</v>
      </c>
      <c r="E12136" s="1" t="s">
        <v>54</v>
      </c>
      <c r="F12136" s="47">
        <v>714</v>
      </c>
      <c r="G12136" s="34">
        <v>1818.34</v>
      </c>
      <c r="H12136" s="1" t="s">
        <v>218</v>
      </c>
      <c r="I12136" s="34">
        <v>1.7579000000000001E-2</v>
      </c>
      <c r="J12136" s="34">
        <v>814.24945000000002</v>
      </c>
      <c r="K12136" s="35" t="str">
        <f t="shared" si="1127"/>
        <v>Kampina &amp; Oisterwijkse Vennen_H4030</v>
      </c>
      <c r="L12136" s="36">
        <f>VLOOKUP(D12136,DATA!A:F,5,FALSE)</f>
        <v>1.0986712608830001E-2</v>
      </c>
      <c r="M12136" s="37">
        <f>VLOOKUP(D12136,DATA!A:F,6,FALSE)</f>
        <v>982</v>
      </c>
      <c r="N12136" s="36">
        <f t="shared" si="1128"/>
        <v>99.989781538330561</v>
      </c>
      <c r="O12136" s="36">
        <f t="shared" si="1129"/>
        <v>99.9897835114853</v>
      </c>
      <c r="P12136" s="36">
        <f t="shared" si="1130"/>
        <v>1.9731547382662029E-6</v>
      </c>
      <c r="Q12136" s="36">
        <f t="shared" si="1131"/>
        <v>1.6066401603981497E-5</v>
      </c>
    </row>
    <row r="12137" spans="1:17" x14ac:dyDescent="0.3">
      <c r="A12137" s="30">
        <v>2889042</v>
      </c>
      <c r="B12137" s="14">
        <v>133</v>
      </c>
      <c r="C12137" s="14" t="s">
        <v>17</v>
      </c>
      <c r="D12137" s="14" t="s">
        <v>55</v>
      </c>
      <c r="E12137" s="14" t="s">
        <v>56</v>
      </c>
      <c r="F12137" s="48">
        <v>500</v>
      </c>
      <c r="G12137" s="38">
        <v>1068.5899999999999</v>
      </c>
      <c r="H12137" s="14" t="s">
        <v>218</v>
      </c>
      <c r="I12137" s="38">
        <v>9.1190999999999998E-3</v>
      </c>
      <c r="J12137" s="38">
        <v>3113.6626000000001</v>
      </c>
      <c r="K12137" s="39" t="str">
        <f t="shared" si="1127"/>
        <v>Kampina &amp; Oisterwijkse Vennen_H3130</v>
      </c>
      <c r="L12137" s="40">
        <f>VLOOKUP(D12137,DATA!A:F,5,FALSE)</f>
        <v>0</v>
      </c>
      <c r="M12137" s="41">
        <f>VLOOKUP(D12137,DATA!A:F,6,FALSE)</f>
        <v>3.5</v>
      </c>
      <c r="N12137" s="40">
        <f t="shared" si="1128"/>
        <v>50</v>
      </c>
      <c r="O12137" s="40">
        <f t="shared" si="1129"/>
        <v>50</v>
      </c>
      <c r="P12137" s="40">
        <f>J12137/10000*I12137</f>
        <v>2.839380061566E-3</v>
      </c>
      <c r="Q12137" s="40">
        <f>IF(AND(H12137&lt;&gt;"below",I12137&gt;=0.005),M12137*P12137,0)</f>
        <v>9.9378302154809993E-3</v>
      </c>
    </row>
    <row r="12138" spans="1:17" x14ac:dyDescent="0.3">
      <c r="A12138" s="29">
        <v>2889044</v>
      </c>
      <c r="B12138" s="1">
        <v>133</v>
      </c>
      <c r="C12138" s="1" t="s">
        <v>17</v>
      </c>
      <c r="D12138" s="1" t="s">
        <v>53</v>
      </c>
      <c r="E12138" s="1" t="s">
        <v>54</v>
      </c>
      <c r="F12138" s="47">
        <v>714</v>
      </c>
      <c r="G12138" s="34">
        <v>1020.92</v>
      </c>
      <c r="H12138" s="1" t="s">
        <v>218</v>
      </c>
      <c r="I12138" s="34">
        <v>9.4523000000000003E-3</v>
      </c>
      <c r="J12138" s="34">
        <v>8746.2360000000008</v>
      </c>
      <c r="K12138" s="35" t="str">
        <f t="shared" si="1127"/>
        <v>Kampina &amp; Oisterwijkse Vennen_H4030</v>
      </c>
      <c r="L12138" s="36">
        <f>VLOOKUP(D12138,DATA!A:F,5,FALSE)</f>
        <v>1.0986712608830001E-2</v>
      </c>
      <c r="M12138" s="37">
        <f>VLOOKUP(D12138,DATA!A:F,6,FALSE)</f>
        <v>982</v>
      </c>
      <c r="N12138" s="36">
        <f t="shared" si="1128"/>
        <v>60.530110723833666</v>
      </c>
      <c r="O12138" s="36">
        <f t="shared" si="1129"/>
        <v>60.532591787381996</v>
      </c>
      <c r="P12138" s="36">
        <f t="shared" si="1130"/>
        <v>2.4810635483305532E-3</v>
      </c>
      <c r="Q12138" s="36">
        <f t="shared" si="1131"/>
        <v>0.21699967324696426</v>
      </c>
    </row>
    <row r="12139" spans="1:17" x14ac:dyDescent="0.3">
      <c r="A12139" s="29">
        <v>2889044</v>
      </c>
      <c r="B12139" s="1">
        <v>133</v>
      </c>
      <c r="C12139" s="1" t="s">
        <v>17</v>
      </c>
      <c r="D12139" s="1" t="s">
        <v>51</v>
      </c>
      <c r="E12139" s="1" t="s">
        <v>52</v>
      </c>
      <c r="F12139" s="47">
        <v>1000</v>
      </c>
      <c r="G12139" s="34">
        <v>1020.92</v>
      </c>
      <c r="H12139" s="1" t="s">
        <v>218</v>
      </c>
      <c r="I12139" s="34">
        <v>9.4523000000000003E-3</v>
      </c>
      <c r="J12139" s="34">
        <v>82.431039999999996</v>
      </c>
      <c r="K12139" s="35" t="str">
        <f t="shared" si="1127"/>
        <v>Kampina &amp; Oisterwijkse Vennen_Lg09</v>
      </c>
      <c r="L12139" s="36">
        <f>VLOOKUP(D12139,DATA!A:F,5,FALSE)</f>
        <v>8.4126827976184013E-3</v>
      </c>
      <c r="M12139" s="37">
        <f>VLOOKUP(D12139,DATA!A:F,6,FALSE)</f>
        <v>1350</v>
      </c>
      <c r="N12139" s="36">
        <f t="shared" si="1128"/>
        <v>5.9053323067972787</v>
      </c>
      <c r="O12139" s="36">
        <f t="shared" si="1129"/>
        <v>5.905774178909855</v>
      </c>
      <c r="P12139" s="36">
        <f t="shared" si="1130"/>
        <v>4.4187211257629144E-4</v>
      </c>
      <c r="Q12139" s="36">
        <f t="shared" si="1131"/>
        <v>3.642397778666078E-4</v>
      </c>
    </row>
    <row r="12140" spans="1:17" x14ac:dyDescent="0.3">
      <c r="A12140" s="29">
        <v>2889044</v>
      </c>
      <c r="B12140" s="1">
        <v>133</v>
      </c>
      <c r="C12140" s="1" t="s">
        <v>17</v>
      </c>
      <c r="D12140" s="1" t="s">
        <v>89</v>
      </c>
      <c r="E12140" s="1" t="s">
        <v>54</v>
      </c>
      <c r="F12140" s="47">
        <v>714</v>
      </c>
      <c r="G12140" s="34">
        <v>1020.92</v>
      </c>
      <c r="H12140" s="1" t="s">
        <v>218</v>
      </c>
      <c r="I12140" s="34">
        <v>9.4523000000000003E-3</v>
      </c>
      <c r="J12140" s="34">
        <v>1171.3331000000001</v>
      </c>
      <c r="K12140" s="35" t="str">
        <f t="shared" si="1127"/>
        <v>Kampina &amp; Oisterwijkse Vennen_L4030</v>
      </c>
      <c r="L12140" s="36">
        <f>VLOOKUP(D12140,DATA!A:F,5,FALSE)</f>
        <v>1.0986712608830001E-2</v>
      </c>
      <c r="M12140" s="37">
        <f>VLOOKUP(D12140,DATA!A:F,6,FALSE)</f>
        <v>982</v>
      </c>
      <c r="N12140" s="36">
        <f t="shared" si="1128"/>
        <v>60.530110723833666</v>
      </c>
      <c r="O12140" s="36">
        <f t="shared" si="1129"/>
        <v>60.532591787381996</v>
      </c>
      <c r="P12140" s="36">
        <f t="shared" si="1130"/>
        <v>2.4810635483305532E-3</v>
      </c>
      <c r="Q12140" s="36">
        <f t="shared" si="1131"/>
        <v>2.9061518573630266E-2</v>
      </c>
    </row>
    <row r="12141" spans="1:17" x14ac:dyDescent="0.3">
      <c r="A12141" s="29">
        <v>2889045</v>
      </c>
      <c r="B12141" s="1">
        <v>133</v>
      </c>
      <c r="C12141" s="1" t="s">
        <v>17</v>
      </c>
      <c r="D12141" s="1" t="s">
        <v>53</v>
      </c>
      <c r="E12141" s="1" t="s">
        <v>54</v>
      </c>
      <c r="F12141" s="47">
        <v>714</v>
      </c>
      <c r="G12141" s="34">
        <v>1050.08</v>
      </c>
      <c r="H12141" s="1" t="s">
        <v>218</v>
      </c>
      <c r="I12141" s="34">
        <v>9.9357999999999998E-3</v>
      </c>
      <c r="J12141" s="34">
        <v>10000</v>
      </c>
      <c r="K12141" s="35" t="str">
        <f t="shared" si="1127"/>
        <v>Kampina &amp; Oisterwijkse Vennen_H4030</v>
      </c>
      <c r="L12141" s="36">
        <f>VLOOKUP(D12141,DATA!A:F,5,FALSE)</f>
        <v>1.0986712608830001E-2</v>
      </c>
      <c r="M12141" s="37">
        <f>VLOOKUP(D12141,DATA!A:F,6,FALSE)</f>
        <v>982</v>
      </c>
      <c r="N12141" s="36">
        <f t="shared" si="1128"/>
        <v>67.873738781070429</v>
      </c>
      <c r="O12141" s="36">
        <f t="shared" si="1129"/>
        <v>67.876119039381479</v>
      </c>
      <c r="P12141" s="36">
        <f t="shared" si="1130"/>
        <v>2.3802583110494879E-3</v>
      </c>
      <c r="Q12141" s="36">
        <f t="shared" si="1131"/>
        <v>0.23802583110494879</v>
      </c>
    </row>
    <row r="12142" spans="1:17" x14ac:dyDescent="0.3">
      <c r="A12142" s="29">
        <v>2889046</v>
      </c>
      <c r="B12142" s="1">
        <v>133</v>
      </c>
      <c r="C12142" s="1" t="s">
        <v>17</v>
      </c>
      <c r="D12142" s="1" t="s">
        <v>57</v>
      </c>
      <c r="E12142" s="1" t="s">
        <v>58</v>
      </c>
      <c r="F12142" s="47">
        <v>714</v>
      </c>
      <c r="G12142" s="34">
        <v>1119.5</v>
      </c>
      <c r="H12142" s="1" t="s">
        <v>218</v>
      </c>
      <c r="I12142" s="34">
        <v>1.06584E-2</v>
      </c>
      <c r="J12142" s="34">
        <v>3257.7584999999999</v>
      </c>
      <c r="K12142" s="35" t="str">
        <f t="shared" si="1127"/>
        <v>Kampina &amp; Oisterwijkse Vennen_H3160</v>
      </c>
      <c r="L12142" s="36">
        <f>VLOOKUP(D12142,DATA!A:F,5,FALSE)</f>
        <v>1.0986712608830001E-2</v>
      </c>
      <c r="M12142" s="37">
        <f>VLOOKUP(D12142,DATA!A:F,6,FALSE)</f>
        <v>982</v>
      </c>
      <c r="N12142" s="36">
        <f t="shared" si="1128"/>
        <v>81.916092158333157</v>
      </c>
      <c r="O12142" s="36">
        <f t="shared" si="1129"/>
        <v>81.91782678116634</v>
      </c>
      <c r="P12142" s="36">
        <f t="shared" si="1130"/>
        <v>1.7346228331831526E-3</v>
      </c>
      <c r="Q12142" s="36">
        <f t="shared" si="1131"/>
        <v>5.6509822790964968E-2</v>
      </c>
    </row>
    <row r="12143" spans="1:17" x14ac:dyDescent="0.3">
      <c r="A12143" s="29">
        <v>2889046</v>
      </c>
      <c r="B12143" s="1">
        <v>133</v>
      </c>
      <c r="C12143" s="1" t="s">
        <v>17</v>
      </c>
      <c r="D12143" s="1" t="s">
        <v>41</v>
      </c>
      <c r="E12143" s="1" t="s">
        <v>42</v>
      </c>
      <c r="F12143" s="47">
        <v>1071</v>
      </c>
      <c r="G12143" s="34">
        <v>1119.5</v>
      </c>
      <c r="H12143" s="1" t="s">
        <v>218</v>
      </c>
      <c r="I12143" s="34">
        <v>1.06584E-2</v>
      </c>
      <c r="J12143" s="34">
        <v>240.55749299999999</v>
      </c>
      <c r="K12143" s="35" t="str">
        <f t="shared" si="1127"/>
        <v>Kampina &amp; Oisterwijkse Vennen_H4010A</v>
      </c>
      <c r="L12143" s="36">
        <f>VLOOKUP(D12143,DATA!A:F,5,FALSE)</f>
        <v>1.3726988247862192E-2</v>
      </c>
      <c r="M12143" s="37">
        <f>VLOOKUP(D12143,DATA!A:F,6,FALSE)</f>
        <v>1285.5</v>
      </c>
      <c r="N12143" s="36">
        <f t="shared" si="1128"/>
        <v>9.2904129516107297</v>
      </c>
      <c r="O12143" s="36">
        <f t="shared" si="1129"/>
        <v>9.291646003497851</v>
      </c>
      <c r="P12143" s="36">
        <f t="shared" si="1130"/>
        <v>1.2330518871213059E-3</v>
      </c>
      <c r="Q12143" s="36">
        <f t="shared" si="1131"/>
        <v>2.9661987070482032E-3</v>
      </c>
    </row>
    <row r="12144" spans="1:17" x14ac:dyDescent="0.3">
      <c r="A12144" s="29">
        <v>2889046</v>
      </c>
      <c r="B12144" s="1">
        <v>133</v>
      </c>
      <c r="C12144" s="1" t="s">
        <v>17</v>
      </c>
      <c r="D12144" s="1" t="s">
        <v>53</v>
      </c>
      <c r="E12144" s="1" t="s">
        <v>54</v>
      </c>
      <c r="F12144" s="47">
        <v>714</v>
      </c>
      <c r="G12144" s="34">
        <v>1119.5</v>
      </c>
      <c r="H12144" s="1" t="s">
        <v>218</v>
      </c>
      <c r="I12144" s="34">
        <v>1.06584E-2</v>
      </c>
      <c r="J12144" s="34">
        <v>1410.60299280142</v>
      </c>
      <c r="K12144" s="35" t="str">
        <f t="shared" si="1127"/>
        <v>Kampina &amp; Oisterwijkse Vennen_H4030</v>
      </c>
      <c r="L12144" s="36">
        <f>VLOOKUP(D12144,DATA!A:F,5,FALSE)</f>
        <v>1.0986712608830001E-2</v>
      </c>
      <c r="M12144" s="37">
        <f>VLOOKUP(D12144,DATA!A:F,6,FALSE)</f>
        <v>982</v>
      </c>
      <c r="N12144" s="36">
        <f t="shared" si="1128"/>
        <v>81.916092158333157</v>
      </c>
      <c r="O12144" s="36">
        <f t="shared" si="1129"/>
        <v>81.91782678116634</v>
      </c>
      <c r="P12144" s="36">
        <f t="shared" si="1130"/>
        <v>1.7346228331831526E-3</v>
      </c>
      <c r="Q12144" s="36">
        <f t="shared" si="1131"/>
        <v>2.4468641598698337E-2</v>
      </c>
    </row>
    <row r="12145" spans="1:17" x14ac:dyDescent="0.3">
      <c r="A12145" s="29">
        <v>2889046</v>
      </c>
      <c r="B12145" s="1">
        <v>133</v>
      </c>
      <c r="C12145" s="1" t="s">
        <v>17</v>
      </c>
      <c r="D12145" s="1" t="s">
        <v>43</v>
      </c>
      <c r="E12145" s="1" t="s">
        <v>44</v>
      </c>
      <c r="F12145" s="47">
        <v>1071</v>
      </c>
      <c r="G12145" s="34">
        <v>1119.5</v>
      </c>
      <c r="H12145" s="1" t="s">
        <v>218</v>
      </c>
      <c r="I12145" s="34">
        <v>1.06584E-2</v>
      </c>
      <c r="J12145" s="34">
        <v>2177.6113</v>
      </c>
      <c r="K12145" s="35" t="str">
        <f t="shared" si="1127"/>
        <v>Kampina &amp; Oisterwijkse Vennen_H7150</v>
      </c>
      <c r="L12145" s="36">
        <f>VLOOKUP(D12145,DATA!A:F,5,FALSE)</f>
        <v>1.3726988247862192E-2</v>
      </c>
      <c r="M12145" s="37">
        <f>VLOOKUP(D12145,DATA!A:F,6,FALSE)</f>
        <v>1285.5</v>
      </c>
      <c r="N12145" s="36">
        <f t="shared" si="1128"/>
        <v>9.2904129516107297</v>
      </c>
      <c r="O12145" s="36">
        <f t="shared" si="1129"/>
        <v>9.291646003497851</v>
      </c>
      <c r="P12145" s="36">
        <f t="shared" si="1130"/>
        <v>1.2330518871213059E-3</v>
      </c>
      <c r="Q12145" s="36">
        <f t="shared" si="1131"/>
        <v>2.6851077228816803E-2</v>
      </c>
    </row>
    <row r="12146" spans="1:17" x14ac:dyDescent="0.3">
      <c r="A12146" s="29">
        <v>2889046</v>
      </c>
      <c r="B12146" s="1">
        <v>133</v>
      </c>
      <c r="C12146" s="1" t="s">
        <v>17</v>
      </c>
      <c r="D12146" s="1" t="s">
        <v>89</v>
      </c>
      <c r="E12146" s="1" t="s">
        <v>54</v>
      </c>
      <c r="F12146" s="47">
        <v>714</v>
      </c>
      <c r="G12146" s="34">
        <v>1119.5</v>
      </c>
      <c r="H12146" s="1" t="s">
        <v>218</v>
      </c>
      <c r="I12146" s="34">
        <v>1.06584E-2</v>
      </c>
      <c r="J12146" s="34">
        <v>2913.4697000000001</v>
      </c>
      <c r="K12146" s="35" t="str">
        <f t="shared" si="1127"/>
        <v>Kampina &amp; Oisterwijkse Vennen_L4030</v>
      </c>
      <c r="L12146" s="36">
        <f>VLOOKUP(D12146,DATA!A:F,5,FALSE)</f>
        <v>1.0986712608830001E-2</v>
      </c>
      <c r="M12146" s="37">
        <f>VLOOKUP(D12146,DATA!A:F,6,FALSE)</f>
        <v>982</v>
      </c>
      <c r="N12146" s="36">
        <f t="shared" si="1128"/>
        <v>81.916092158333157</v>
      </c>
      <c r="O12146" s="36">
        <f t="shared" si="1129"/>
        <v>81.91782678116634</v>
      </c>
      <c r="P12146" s="36">
        <f t="shared" si="1130"/>
        <v>1.7346228331831526E-3</v>
      </c>
      <c r="Q12146" s="36">
        <f t="shared" si="1131"/>
        <v>5.0537710654072698E-2</v>
      </c>
    </row>
    <row r="12147" spans="1:17" x14ac:dyDescent="0.3">
      <c r="A12147" s="29">
        <v>2889047</v>
      </c>
      <c r="B12147" s="1">
        <v>133</v>
      </c>
      <c r="C12147" s="1" t="s">
        <v>17</v>
      </c>
      <c r="D12147" s="1" t="s">
        <v>57</v>
      </c>
      <c r="E12147" s="1" t="s">
        <v>58</v>
      </c>
      <c r="F12147" s="47">
        <v>714</v>
      </c>
      <c r="G12147" s="34">
        <v>951.46</v>
      </c>
      <c r="H12147" s="1" t="s">
        <v>218</v>
      </c>
      <c r="I12147" s="34">
        <v>9.0180999999999994E-3</v>
      </c>
      <c r="J12147" s="34">
        <v>1940.1418000000001</v>
      </c>
      <c r="K12147" s="35" t="str">
        <f t="shared" si="1127"/>
        <v>Kampina &amp; Oisterwijkse Vennen_H3160</v>
      </c>
      <c r="L12147" s="36">
        <f>VLOOKUP(D12147,DATA!A:F,5,FALSE)</f>
        <v>1.0986712608830001E-2</v>
      </c>
      <c r="M12147" s="37">
        <f>VLOOKUP(D12147,DATA!A:F,6,FALSE)</f>
        <v>982</v>
      </c>
      <c r="N12147" s="36">
        <f t="shared" si="1128"/>
        <v>41.689467873855691</v>
      </c>
      <c r="O12147" s="36">
        <f t="shared" si="1129"/>
        <v>41.691876446465777</v>
      </c>
      <c r="P12147" s="36">
        <f t="shared" si="1130"/>
        <v>2.4085726100864235E-3</v>
      </c>
      <c r="Q12147" s="36">
        <f t="shared" si="1131"/>
        <v>4.6729723991637717E-2</v>
      </c>
    </row>
    <row r="12148" spans="1:17" x14ac:dyDescent="0.3">
      <c r="A12148" s="29">
        <v>2889047</v>
      </c>
      <c r="B12148" s="1">
        <v>133</v>
      </c>
      <c r="C12148" s="1" t="s">
        <v>17</v>
      </c>
      <c r="D12148" s="1" t="s">
        <v>53</v>
      </c>
      <c r="E12148" s="1" t="s">
        <v>54</v>
      </c>
      <c r="F12148" s="47">
        <v>714</v>
      </c>
      <c r="G12148" s="34">
        <v>951.46</v>
      </c>
      <c r="H12148" s="1" t="s">
        <v>218</v>
      </c>
      <c r="I12148" s="34">
        <v>9.0180999999999994E-3</v>
      </c>
      <c r="J12148" s="34">
        <v>6064.7250000000004</v>
      </c>
      <c r="K12148" s="35" t="str">
        <f t="shared" si="1127"/>
        <v>Kampina &amp; Oisterwijkse Vennen_H4030</v>
      </c>
      <c r="L12148" s="36">
        <f>VLOOKUP(D12148,DATA!A:F,5,FALSE)</f>
        <v>1.0986712608830001E-2</v>
      </c>
      <c r="M12148" s="37">
        <f>VLOOKUP(D12148,DATA!A:F,6,FALSE)</f>
        <v>982</v>
      </c>
      <c r="N12148" s="36">
        <f t="shared" si="1128"/>
        <v>41.689467873855691</v>
      </c>
      <c r="O12148" s="36">
        <f t="shared" si="1129"/>
        <v>41.691876446465777</v>
      </c>
      <c r="P12148" s="36">
        <f t="shared" si="1130"/>
        <v>2.4085726100864235E-3</v>
      </c>
      <c r="Q12148" s="36">
        <f t="shared" si="1131"/>
        <v>0.14607330522706385</v>
      </c>
    </row>
    <row r="12149" spans="1:17" x14ac:dyDescent="0.3">
      <c r="A12149" s="29">
        <v>2889047</v>
      </c>
      <c r="B12149" s="1">
        <v>133</v>
      </c>
      <c r="C12149" s="1" t="s">
        <v>17</v>
      </c>
      <c r="D12149" s="1" t="s">
        <v>89</v>
      </c>
      <c r="E12149" s="1" t="s">
        <v>54</v>
      </c>
      <c r="F12149" s="47">
        <v>714</v>
      </c>
      <c r="G12149" s="34">
        <v>951.46</v>
      </c>
      <c r="H12149" s="1" t="s">
        <v>218</v>
      </c>
      <c r="I12149" s="34">
        <v>9.0180999999999994E-3</v>
      </c>
      <c r="J12149" s="34">
        <v>280.45377000000002</v>
      </c>
      <c r="K12149" s="35" t="str">
        <f t="shared" si="1127"/>
        <v>Kampina &amp; Oisterwijkse Vennen_L4030</v>
      </c>
      <c r="L12149" s="36">
        <f>VLOOKUP(D12149,DATA!A:F,5,FALSE)</f>
        <v>1.0986712608830001E-2</v>
      </c>
      <c r="M12149" s="37">
        <f>VLOOKUP(D12149,DATA!A:F,6,FALSE)</f>
        <v>982</v>
      </c>
      <c r="N12149" s="36">
        <f t="shared" si="1128"/>
        <v>41.689467873855691</v>
      </c>
      <c r="O12149" s="36">
        <f t="shared" si="1129"/>
        <v>41.691876446465777</v>
      </c>
      <c r="P12149" s="36">
        <f t="shared" si="1130"/>
        <v>2.4085726100864235E-3</v>
      </c>
      <c r="Q12149" s="36">
        <f t="shared" si="1131"/>
        <v>6.7549326881747749E-3</v>
      </c>
    </row>
    <row r="12150" spans="1:17" x14ac:dyDescent="0.3">
      <c r="A12150" s="29">
        <v>2889048</v>
      </c>
      <c r="B12150" s="1">
        <v>133</v>
      </c>
      <c r="C12150" s="1" t="s">
        <v>17</v>
      </c>
      <c r="D12150" s="1" t="s">
        <v>57</v>
      </c>
      <c r="E12150" s="1" t="s">
        <v>58</v>
      </c>
      <c r="F12150" s="47">
        <v>714</v>
      </c>
      <c r="G12150" s="34">
        <v>980.83</v>
      </c>
      <c r="H12150" s="1" t="s">
        <v>218</v>
      </c>
      <c r="I12150" s="34">
        <v>9.4975000000000007E-3</v>
      </c>
      <c r="J12150" s="34">
        <v>5112.6450000000004</v>
      </c>
      <c r="K12150" s="35" t="str">
        <f t="shared" si="1127"/>
        <v>Kampina &amp; Oisterwijkse Vennen_H3160</v>
      </c>
      <c r="L12150" s="36">
        <f>VLOOKUP(D12150,DATA!A:F,5,FALSE)</f>
        <v>1.0986712608830001E-2</v>
      </c>
      <c r="M12150" s="37">
        <f>VLOOKUP(D12150,DATA!A:F,6,FALSE)</f>
        <v>982</v>
      </c>
      <c r="N12150" s="36">
        <f t="shared" si="1128"/>
        <v>49.67864308118348</v>
      </c>
      <c r="O12150" s="36">
        <f t="shared" si="1129"/>
        <v>49.681251631872158</v>
      </c>
      <c r="P12150" s="36">
        <f t="shared" si="1130"/>
        <v>2.6085506886772691E-3</v>
      </c>
      <c r="Q12150" s="36">
        <f t="shared" si="1131"/>
        <v>0.13336593635712396</v>
      </c>
    </row>
    <row r="12151" spans="1:17" x14ac:dyDescent="0.3">
      <c r="A12151" s="29">
        <v>2889048</v>
      </c>
      <c r="B12151" s="1">
        <v>133</v>
      </c>
      <c r="C12151" s="1" t="s">
        <v>17</v>
      </c>
      <c r="D12151" s="1" t="s">
        <v>53</v>
      </c>
      <c r="E12151" s="1" t="s">
        <v>54</v>
      </c>
      <c r="F12151" s="47">
        <v>714</v>
      </c>
      <c r="G12151" s="34">
        <v>980.83</v>
      </c>
      <c r="H12151" s="1" t="s">
        <v>218</v>
      </c>
      <c r="I12151" s="34">
        <v>9.4975000000000007E-3</v>
      </c>
      <c r="J12151" s="34">
        <v>4121.5474000000004</v>
      </c>
      <c r="K12151" s="35" t="str">
        <f t="shared" si="1127"/>
        <v>Kampina &amp; Oisterwijkse Vennen_H4030</v>
      </c>
      <c r="L12151" s="36">
        <f>VLOOKUP(D12151,DATA!A:F,5,FALSE)</f>
        <v>1.0986712608830001E-2</v>
      </c>
      <c r="M12151" s="37">
        <f>VLOOKUP(D12151,DATA!A:F,6,FALSE)</f>
        <v>982</v>
      </c>
      <c r="N12151" s="36">
        <f t="shared" si="1128"/>
        <v>49.67864308118348</v>
      </c>
      <c r="O12151" s="36">
        <f t="shared" si="1129"/>
        <v>49.681251631872158</v>
      </c>
      <c r="P12151" s="36">
        <f t="shared" si="1130"/>
        <v>2.6085506886772691E-3</v>
      </c>
      <c r="Q12151" s="36">
        <f t="shared" si="1131"/>
        <v>0.10751265308686009</v>
      </c>
    </row>
    <row r="12152" spans="1:17" x14ac:dyDescent="0.3">
      <c r="A12152" s="29">
        <v>2889048</v>
      </c>
      <c r="B12152" s="1">
        <v>133</v>
      </c>
      <c r="C12152" s="1" t="s">
        <v>17</v>
      </c>
      <c r="D12152" s="1" t="s">
        <v>89</v>
      </c>
      <c r="E12152" s="1" t="s">
        <v>54</v>
      </c>
      <c r="F12152" s="47">
        <v>714</v>
      </c>
      <c r="G12152" s="34">
        <v>980.83</v>
      </c>
      <c r="H12152" s="1" t="s">
        <v>218</v>
      </c>
      <c r="I12152" s="34">
        <v>9.4975000000000007E-3</v>
      </c>
      <c r="J12152" s="34">
        <v>166.20527999999999</v>
      </c>
      <c r="K12152" s="35" t="str">
        <f t="shared" si="1127"/>
        <v>Kampina &amp; Oisterwijkse Vennen_L4030</v>
      </c>
      <c r="L12152" s="36">
        <f>VLOOKUP(D12152,DATA!A:F,5,FALSE)</f>
        <v>1.0986712608830001E-2</v>
      </c>
      <c r="M12152" s="37">
        <f>VLOOKUP(D12152,DATA!A:F,6,FALSE)</f>
        <v>982</v>
      </c>
      <c r="N12152" s="36">
        <f t="shared" si="1128"/>
        <v>49.67864308118348</v>
      </c>
      <c r="O12152" s="36">
        <f t="shared" si="1129"/>
        <v>49.681251631872158</v>
      </c>
      <c r="P12152" s="36">
        <f t="shared" si="1130"/>
        <v>2.6085506886772691E-3</v>
      </c>
      <c r="Q12152" s="36">
        <f t="shared" si="1131"/>
        <v>4.3355489760579825E-3</v>
      </c>
    </row>
    <row r="12153" spans="1:17" x14ac:dyDescent="0.3">
      <c r="A12153" s="29">
        <v>2889049</v>
      </c>
      <c r="B12153" s="1">
        <v>133</v>
      </c>
      <c r="C12153" s="1" t="s">
        <v>17</v>
      </c>
      <c r="D12153" s="1" t="s">
        <v>57</v>
      </c>
      <c r="E12153" s="1" t="s">
        <v>58</v>
      </c>
      <c r="F12153" s="47">
        <v>714</v>
      </c>
      <c r="G12153" s="34">
        <v>1041.81</v>
      </c>
      <c r="H12153" s="1" t="s">
        <v>218</v>
      </c>
      <c r="I12153" s="34">
        <v>1.03374E-2</v>
      </c>
      <c r="J12153" s="34">
        <v>842.83936000000006</v>
      </c>
      <c r="K12153" s="35" t="str">
        <f t="shared" si="1127"/>
        <v>Kampina &amp; Oisterwijkse Vennen_H3160</v>
      </c>
      <c r="L12153" s="36">
        <f>VLOOKUP(D12153,DATA!A:F,5,FALSE)</f>
        <v>1.0986712608830001E-2</v>
      </c>
      <c r="M12153" s="37">
        <f>VLOOKUP(D12153,DATA!A:F,6,FALSE)</f>
        <v>982</v>
      </c>
      <c r="N12153" s="36">
        <f t="shared" si="1128"/>
        <v>65.861207897535579</v>
      </c>
      <c r="O12153" s="36">
        <f t="shared" si="1129"/>
        <v>65.863761475394938</v>
      </c>
      <c r="P12153" s="36">
        <f t="shared" si="1130"/>
        <v>2.5535778593592795E-3</v>
      </c>
      <c r="Q12153" s="36">
        <f t="shared" si="1131"/>
        <v>2.1522559286925452E-2</v>
      </c>
    </row>
    <row r="12154" spans="1:17" x14ac:dyDescent="0.3">
      <c r="A12154" s="29">
        <v>2889049</v>
      </c>
      <c r="B12154" s="1">
        <v>133</v>
      </c>
      <c r="C12154" s="1" t="s">
        <v>17</v>
      </c>
      <c r="D12154" s="1" t="s">
        <v>53</v>
      </c>
      <c r="E12154" s="1" t="s">
        <v>54</v>
      </c>
      <c r="F12154" s="47">
        <v>714</v>
      </c>
      <c r="G12154" s="34">
        <v>1041.81</v>
      </c>
      <c r="H12154" s="1" t="s">
        <v>218</v>
      </c>
      <c r="I12154" s="34">
        <v>1.03374E-2</v>
      </c>
      <c r="J12154" s="34">
        <v>779.58563000000004</v>
      </c>
      <c r="K12154" s="35" t="str">
        <f t="shared" si="1127"/>
        <v>Kampina &amp; Oisterwijkse Vennen_H4030</v>
      </c>
      <c r="L12154" s="36">
        <f>VLOOKUP(D12154,DATA!A:F,5,FALSE)</f>
        <v>1.0986712608830001E-2</v>
      </c>
      <c r="M12154" s="37">
        <f>VLOOKUP(D12154,DATA!A:F,6,FALSE)</f>
        <v>982</v>
      </c>
      <c r="N12154" s="36">
        <f t="shared" si="1128"/>
        <v>65.861207897535579</v>
      </c>
      <c r="O12154" s="36">
        <f t="shared" si="1129"/>
        <v>65.863761475394938</v>
      </c>
      <c r="P12154" s="36">
        <f t="shared" si="1130"/>
        <v>2.5535778593592795E-3</v>
      </c>
      <c r="Q12154" s="36">
        <f t="shared" si="1131"/>
        <v>1.9907326042426555E-2</v>
      </c>
    </row>
    <row r="12155" spans="1:17" x14ac:dyDescent="0.3">
      <c r="A12155" s="29">
        <v>2889049</v>
      </c>
      <c r="B12155" s="1">
        <v>133</v>
      </c>
      <c r="C12155" s="1" t="s">
        <v>17</v>
      </c>
      <c r="D12155" s="1" t="s">
        <v>51</v>
      </c>
      <c r="E12155" s="1" t="s">
        <v>52</v>
      </c>
      <c r="F12155" s="47">
        <v>1000</v>
      </c>
      <c r="G12155" s="34">
        <v>1041.81</v>
      </c>
      <c r="H12155" s="1" t="s">
        <v>218</v>
      </c>
      <c r="I12155" s="34">
        <v>1.03374E-2</v>
      </c>
      <c r="J12155" s="34">
        <v>477.80144999999999</v>
      </c>
      <c r="K12155" s="35" t="str">
        <f t="shared" si="1127"/>
        <v>Kampina &amp; Oisterwijkse Vennen_Lg09</v>
      </c>
      <c r="L12155" s="36">
        <f>VLOOKUP(D12155,DATA!A:F,5,FALSE)</f>
        <v>8.4126827976184013E-3</v>
      </c>
      <c r="M12155" s="37">
        <f>VLOOKUP(D12155,DATA!A:F,6,FALSE)</f>
        <v>1350</v>
      </c>
      <c r="N12155" s="36">
        <f t="shared" si="1128"/>
        <v>6.9609411066976383</v>
      </c>
      <c r="O12155" s="36">
        <f t="shared" si="1129"/>
        <v>6.9615043491216273</v>
      </c>
      <c r="P12155" s="36">
        <f t="shared" si="1130"/>
        <v>5.6324242398897439E-4</v>
      </c>
      <c r="Q12155" s="36">
        <f t="shared" si="1131"/>
        <v>2.6911804688344674E-3</v>
      </c>
    </row>
    <row r="12156" spans="1:17" x14ac:dyDescent="0.3">
      <c r="A12156" s="29">
        <v>2889049</v>
      </c>
      <c r="B12156" s="1">
        <v>133</v>
      </c>
      <c r="C12156" s="1" t="s">
        <v>17</v>
      </c>
      <c r="D12156" s="1" t="s">
        <v>89</v>
      </c>
      <c r="E12156" s="1" t="s">
        <v>54</v>
      </c>
      <c r="F12156" s="47">
        <v>714</v>
      </c>
      <c r="G12156" s="34">
        <v>1041.81</v>
      </c>
      <c r="H12156" s="1" t="s">
        <v>218</v>
      </c>
      <c r="I12156" s="34">
        <v>1.03374E-2</v>
      </c>
      <c r="J12156" s="34">
        <v>1917.7528</v>
      </c>
      <c r="K12156" s="35" t="str">
        <f t="shared" si="1127"/>
        <v>Kampina &amp; Oisterwijkse Vennen_L4030</v>
      </c>
      <c r="L12156" s="36">
        <f>VLOOKUP(D12156,DATA!A:F,5,FALSE)</f>
        <v>1.0986712608830001E-2</v>
      </c>
      <c r="M12156" s="37">
        <f>VLOOKUP(D12156,DATA!A:F,6,FALSE)</f>
        <v>982</v>
      </c>
      <c r="N12156" s="36">
        <f t="shared" si="1128"/>
        <v>65.861207897535579</v>
      </c>
      <c r="O12156" s="36">
        <f t="shared" si="1129"/>
        <v>65.863761475394938</v>
      </c>
      <c r="P12156" s="36">
        <f t="shared" si="1130"/>
        <v>2.5535778593592795E-3</v>
      </c>
      <c r="Q12156" s="36">
        <f t="shared" si="1131"/>
        <v>4.8971310898042644E-2</v>
      </c>
    </row>
    <row r="12157" spans="1:17" x14ac:dyDescent="0.3">
      <c r="A12157" s="29">
        <v>2889050</v>
      </c>
      <c r="B12157" s="1">
        <v>133</v>
      </c>
      <c r="C12157" s="1" t="s">
        <v>17</v>
      </c>
      <c r="D12157" s="1" t="s">
        <v>53</v>
      </c>
      <c r="E12157" s="1" t="s">
        <v>54</v>
      </c>
      <c r="F12157" s="47">
        <v>714</v>
      </c>
      <c r="G12157" s="34">
        <v>1058.9000000000001</v>
      </c>
      <c r="H12157" s="1" t="s">
        <v>218</v>
      </c>
      <c r="I12157" s="34">
        <v>1.0707899999999999E-2</v>
      </c>
      <c r="J12157" s="34">
        <v>2359.8220000000001</v>
      </c>
      <c r="K12157" s="35" t="str">
        <f t="shared" si="1127"/>
        <v>Kampina &amp; Oisterwijkse Vennen_H4030</v>
      </c>
      <c r="L12157" s="36">
        <f>VLOOKUP(D12157,DATA!A:F,5,FALSE)</f>
        <v>1.0986712608830001E-2</v>
      </c>
      <c r="M12157" s="37">
        <f>VLOOKUP(D12157,DATA!A:F,6,FALSE)</f>
        <v>982</v>
      </c>
      <c r="N12157" s="36">
        <f t="shared" si="1128"/>
        <v>69.949162546793502</v>
      </c>
      <c r="O12157" s="36">
        <f t="shared" si="1129"/>
        <v>69.951635415034119</v>
      </c>
      <c r="P12157" s="36">
        <f t="shared" si="1130"/>
        <v>2.4728682406163216E-3</v>
      </c>
      <c r="Q12157" s="36">
        <f t="shared" si="1131"/>
        <v>5.8355288773076899E-2</v>
      </c>
    </row>
    <row r="12158" spans="1:17" x14ac:dyDescent="0.3">
      <c r="A12158" s="29">
        <v>2889050</v>
      </c>
      <c r="B12158" s="1">
        <v>133</v>
      </c>
      <c r="C12158" s="1" t="s">
        <v>17</v>
      </c>
      <c r="D12158" s="1" t="s">
        <v>51</v>
      </c>
      <c r="E12158" s="1" t="s">
        <v>52</v>
      </c>
      <c r="F12158" s="47">
        <v>1000</v>
      </c>
      <c r="G12158" s="34">
        <v>1058.9000000000001</v>
      </c>
      <c r="H12158" s="1" t="s">
        <v>218</v>
      </c>
      <c r="I12158" s="34">
        <v>1.0707899999999999E-2</v>
      </c>
      <c r="J12158" s="34">
        <v>832.25134000000003</v>
      </c>
      <c r="K12158" s="35" t="str">
        <f t="shared" si="1127"/>
        <v>Kampina &amp; Oisterwijkse Vennen_Lg09</v>
      </c>
      <c r="L12158" s="36">
        <f>VLOOKUP(D12158,DATA!A:F,5,FALSE)</f>
        <v>8.4126827976184013E-3</v>
      </c>
      <c r="M12158" s="37">
        <f>VLOOKUP(D12158,DATA!A:F,6,FALSE)</f>
        <v>1350</v>
      </c>
      <c r="N12158" s="36">
        <f t="shared" si="1128"/>
        <v>7.9516687799666528</v>
      </c>
      <c r="O12158" s="36">
        <f t="shared" si="1129"/>
        <v>7.9523281504043064</v>
      </c>
      <c r="P12158" s="36">
        <f t="shared" si="1130"/>
        <v>6.5937043765362802E-4</v>
      </c>
      <c r="Q12158" s="36">
        <f t="shared" si="1131"/>
        <v>5.487619302936184E-3</v>
      </c>
    </row>
    <row r="12159" spans="1:17" x14ac:dyDescent="0.3">
      <c r="A12159" s="29">
        <v>2889050</v>
      </c>
      <c r="B12159" s="1">
        <v>133</v>
      </c>
      <c r="C12159" s="1" t="s">
        <v>17</v>
      </c>
      <c r="D12159" s="1" t="s">
        <v>89</v>
      </c>
      <c r="E12159" s="1" t="s">
        <v>54</v>
      </c>
      <c r="F12159" s="47">
        <v>714</v>
      </c>
      <c r="G12159" s="34">
        <v>1058.9000000000001</v>
      </c>
      <c r="H12159" s="1" t="s">
        <v>218</v>
      </c>
      <c r="I12159" s="34">
        <v>1.0707899999999999E-2</v>
      </c>
      <c r="J12159" s="34">
        <v>5734.2380000000003</v>
      </c>
      <c r="K12159" s="35" t="str">
        <f t="shared" si="1127"/>
        <v>Kampina &amp; Oisterwijkse Vennen_L4030</v>
      </c>
      <c r="L12159" s="36">
        <f>VLOOKUP(D12159,DATA!A:F,5,FALSE)</f>
        <v>1.0986712608830001E-2</v>
      </c>
      <c r="M12159" s="37">
        <f>VLOOKUP(D12159,DATA!A:F,6,FALSE)</f>
        <v>982</v>
      </c>
      <c r="N12159" s="36">
        <f t="shared" si="1128"/>
        <v>69.949162546793502</v>
      </c>
      <c r="O12159" s="36">
        <f t="shared" si="1129"/>
        <v>69.951635415034119</v>
      </c>
      <c r="P12159" s="36">
        <f t="shared" si="1130"/>
        <v>2.4728682406163216E-3</v>
      </c>
      <c r="Q12159" s="36">
        <f t="shared" si="1131"/>
        <v>0.14180015034335255</v>
      </c>
    </row>
    <row r="12160" spans="1:17" x14ac:dyDescent="0.3">
      <c r="A12160" s="29">
        <v>2889051</v>
      </c>
      <c r="B12160" s="1">
        <v>133</v>
      </c>
      <c r="C12160" s="1" t="s">
        <v>17</v>
      </c>
      <c r="D12160" s="1" t="s">
        <v>63</v>
      </c>
      <c r="E12160" s="1" t="s">
        <v>64</v>
      </c>
      <c r="F12160" s="47">
        <v>714</v>
      </c>
      <c r="G12160" s="34">
        <v>1016.24</v>
      </c>
      <c r="H12160" s="1" t="s">
        <v>218</v>
      </c>
      <c r="I12160" s="34">
        <v>1.02565E-2</v>
      </c>
      <c r="J12160" s="34">
        <v>1479.0304000000001</v>
      </c>
      <c r="K12160" s="35" t="str">
        <f t="shared" si="1127"/>
        <v>Kampina &amp; Oisterwijkse Vennen_H2310</v>
      </c>
      <c r="L12160" s="36">
        <f>VLOOKUP(D12160,DATA!A:F,5,FALSE)</f>
        <v>1.0986712608830001E-2</v>
      </c>
      <c r="M12160" s="37">
        <f>VLOOKUP(D12160,DATA!A:F,6,FALSE)</f>
        <v>982</v>
      </c>
      <c r="N12160" s="36">
        <f t="shared" si="1128"/>
        <v>59.29526523865816</v>
      </c>
      <c r="O12160" s="36">
        <f t="shared" si="1129"/>
        <v>59.29798497838226</v>
      </c>
      <c r="P12160" s="36">
        <f t="shared" si="1130"/>
        <v>2.7197397240996679E-3</v>
      </c>
      <c r="Q12160" s="36">
        <f t="shared" si="1131"/>
        <v>4.0225777320310213E-2</v>
      </c>
    </row>
    <row r="12161" spans="1:17" x14ac:dyDescent="0.3">
      <c r="A12161" s="29">
        <v>2889051</v>
      </c>
      <c r="B12161" s="1">
        <v>133</v>
      </c>
      <c r="C12161" s="1" t="s">
        <v>17</v>
      </c>
      <c r="D12161" s="1" t="s">
        <v>95</v>
      </c>
      <c r="E12161" s="1" t="s">
        <v>64</v>
      </c>
      <c r="F12161" s="47">
        <v>714</v>
      </c>
      <c r="G12161" s="34">
        <v>1016.24</v>
      </c>
      <c r="H12161" s="1" t="s">
        <v>218</v>
      </c>
      <c r="I12161" s="34">
        <v>1.02565E-2</v>
      </c>
      <c r="J12161" s="34">
        <v>1201.9572000000001</v>
      </c>
      <c r="K12161" s="35" t="str">
        <f t="shared" si="1127"/>
        <v>Kampina &amp; Oisterwijkse Vennen_ZGH2310</v>
      </c>
      <c r="L12161" s="36">
        <f>VLOOKUP(D12161,DATA!A:F,5,FALSE)</f>
        <v>1.0986712608830001E-2</v>
      </c>
      <c r="M12161" s="37">
        <f>VLOOKUP(D12161,DATA!A:F,6,FALSE)</f>
        <v>982</v>
      </c>
      <c r="N12161" s="36">
        <f t="shared" si="1128"/>
        <v>59.29526523865816</v>
      </c>
      <c r="O12161" s="36">
        <f t="shared" si="1129"/>
        <v>59.29798497838226</v>
      </c>
      <c r="P12161" s="36">
        <f t="shared" si="1130"/>
        <v>2.7197397240996679E-3</v>
      </c>
      <c r="Q12161" s="36">
        <f t="shared" si="1131"/>
        <v>3.2690107435076096E-2</v>
      </c>
    </row>
    <row r="12162" spans="1:17" x14ac:dyDescent="0.3">
      <c r="A12162" s="29">
        <v>2889051</v>
      </c>
      <c r="B12162" s="1">
        <v>133</v>
      </c>
      <c r="C12162" s="1" t="s">
        <v>17</v>
      </c>
      <c r="D12162" s="1" t="s">
        <v>57</v>
      </c>
      <c r="E12162" s="1" t="s">
        <v>58</v>
      </c>
      <c r="F12162" s="47">
        <v>714</v>
      </c>
      <c r="G12162" s="34">
        <v>1016.24</v>
      </c>
      <c r="H12162" s="1" t="s">
        <v>218</v>
      </c>
      <c r="I12162" s="34">
        <v>1.02565E-2</v>
      </c>
      <c r="J12162" s="34">
        <v>0.81215400000000004</v>
      </c>
      <c r="K12162" s="35" t="str">
        <f t="shared" si="1127"/>
        <v>Kampina &amp; Oisterwijkse Vennen_H3160</v>
      </c>
      <c r="L12162" s="36">
        <f>VLOOKUP(D12162,DATA!A:F,5,FALSE)</f>
        <v>1.0986712608830001E-2</v>
      </c>
      <c r="M12162" s="37">
        <f>VLOOKUP(D12162,DATA!A:F,6,FALSE)</f>
        <v>982</v>
      </c>
      <c r="N12162" s="36">
        <f t="shared" si="1128"/>
        <v>59.29526523865816</v>
      </c>
      <c r="O12162" s="36">
        <f t="shared" si="1129"/>
        <v>59.29798497838226</v>
      </c>
      <c r="P12162" s="36">
        <f t="shared" si="1130"/>
        <v>2.7197397240996679E-3</v>
      </c>
      <c r="Q12162" s="36">
        <f t="shared" si="1131"/>
        <v>2.2088474958864416E-5</v>
      </c>
    </row>
    <row r="12163" spans="1:17" x14ac:dyDescent="0.3">
      <c r="A12163" s="29">
        <v>2889051</v>
      </c>
      <c r="B12163" s="1">
        <v>133</v>
      </c>
      <c r="C12163" s="1" t="s">
        <v>17</v>
      </c>
      <c r="D12163" s="1" t="s">
        <v>53</v>
      </c>
      <c r="E12163" s="1" t="s">
        <v>54</v>
      </c>
      <c r="F12163" s="47">
        <v>714</v>
      </c>
      <c r="G12163" s="34">
        <v>1016.24</v>
      </c>
      <c r="H12163" s="1" t="s">
        <v>218</v>
      </c>
      <c r="I12163" s="34">
        <v>1.02565E-2</v>
      </c>
      <c r="J12163" s="34">
        <v>87.192580000000007</v>
      </c>
      <c r="K12163" s="35" t="str">
        <f t="shared" ref="K12163:K12226" si="1136">_xlfn.CONCAT(C12163,"_",D12163)</f>
        <v>Kampina &amp; Oisterwijkse Vennen_H4030</v>
      </c>
      <c r="L12163" s="36">
        <f>VLOOKUP(D12163,DATA!A:F,5,FALSE)</f>
        <v>1.0986712608830001E-2</v>
      </c>
      <c r="M12163" s="37">
        <f>VLOOKUP(D12163,DATA!A:F,6,FALSE)</f>
        <v>982</v>
      </c>
      <c r="N12163" s="36">
        <f t="shared" ref="N12163:N12226" si="1137">100/(1+EXP(-L12163*(G12163-M12163)))</f>
        <v>59.29526523865816</v>
      </c>
      <c r="O12163" s="36">
        <f t="shared" ref="O12163:O12226" si="1138">100/(1+EXP(-L12163*((G12163+I12163)-M12163)))</f>
        <v>59.29798497838226</v>
      </c>
      <c r="P12163" s="36">
        <f t="shared" ref="P12163:P12225" si="1139">O12163-N12163</f>
        <v>2.7197397240996679E-3</v>
      </c>
      <c r="Q12163" s="36">
        <f t="shared" ref="Q12163:Q12225" si="1140">IF(AND(H12163&lt;&gt;"below",I12163&gt;=0.005),J12163*P12163/100,0)</f>
        <v>2.3714112347273824E-3</v>
      </c>
    </row>
    <row r="12164" spans="1:17" x14ac:dyDescent="0.3">
      <c r="A12164" s="29">
        <v>2889051</v>
      </c>
      <c r="B12164" s="1">
        <v>133</v>
      </c>
      <c r="C12164" s="1" t="s">
        <v>17</v>
      </c>
      <c r="D12164" s="1" t="s">
        <v>51</v>
      </c>
      <c r="E12164" s="1" t="s">
        <v>52</v>
      </c>
      <c r="F12164" s="47">
        <v>1000</v>
      </c>
      <c r="G12164" s="34">
        <v>1016.24</v>
      </c>
      <c r="H12164" s="1" t="s">
        <v>218</v>
      </c>
      <c r="I12164" s="34">
        <v>1.02565E-2</v>
      </c>
      <c r="J12164" s="34">
        <v>399.86005</v>
      </c>
      <c r="K12164" s="35" t="str">
        <f t="shared" si="1136"/>
        <v>Kampina &amp; Oisterwijkse Vennen_Lg09</v>
      </c>
      <c r="L12164" s="36">
        <f>VLOOKUP(D12164,DATA!A:F,5,FALSE)</f>
        <v>8.4126827976184013E-3</v>
      </c>
      <c r="M12164" s="37">
        <f>VLOOKUP(D12164,DATA!A:F,6,FALSE)</f>
        <v>1350</v>
      </c>
      <c r="N12164" s="36">
        <f t="shared" si="1137"/>
        <v>5.6903218212842379</v>
      </c>
      <c r="O12164" s="36">
        <f t="shared" si="1138"/>
        <v>5.6907848878171494</v>
      </c>
      <c r="P12164" s="36">
        <f t="shared" si="1139"/>
        <v>4.6306653291150468E-4</v>
      </c>
      <c r="Q12164" s="36">
        <f t="shared" si="1140"/>
        <v>1.851618070033209E-3</v>
      </c>
    </row>
    <row r="12165" spans="1:17" x14ac:dyDescent="0.3">
      <c r="A12165" s="29">
        <v>2889051</v>
      </c>
      <c r="B12165" s="1">
        <v>133</v>
      </c>
      <c r="C12165" s="1" t="s">
        <v>17</v>
      </c>
      <c r="D12165" s="1" t="s">
        <v>89</v>
      </c>
      <c r="E12165" s="1" t="s">
        <v>54</v>
      </c>
      <c r="F12165" s="47">
        <v>714</v>
      </c>
      <c r="G12165" s="34">
        <v>1016.24</v>
      </c>
      <c r="H12165" s="1" t="s">
        <v>218</v>
      </c>
      <c r="I12165" s="34">
        <v>1.02565E-2</v>
      </c>
      <c r="J12165" s="34">
        <v>1332.52</v>
      </c>
      <c r="K12165" s="35" t="str">
        <f t="shared" si="1136"/>
        <v>Kampina &amp; Oisterwijkse Vennen_L4030</v>
      </c>
      <c r="L12165" s="36">
        <f>VLOOKUP(D12165,DATA!A:F,5,FALSE)</f>
        <v>1.0986712608830001E-2</v>
      </c>
      <c r="M12165" s="37">
        <f>VLOOKUP(D12165,DATA!A:F,6,FALSE)</f>
        <v>982</v>
      </c>
      <c r="N12165" s="36">
        <f t="shared" si="1137"/>
        <v>59.29526523865816</v>
      </c>
      <c r="O12165" s="36">
        <f t="shared" si="1138"/>
        <v>59.29798497838226</v>
      </c>
      <c r="P12165" s="36">
        <f t="shared" si="1139"/>
        <v>2.7197397240996679E-3</v>
      </c>
      <c r="Q12165" s="36">
        <f t="shared" si="1140"/>
        <v>3.6241075771572893E-2</v>
      </c>
    </row>
    <row r="12166" spans="1:17" x14ac:dyDescent="0.3">
      <c r="A12166" s="29">
        <v>2889052</v>
      </c>
      <c r="B12166" s="1">
        <v>133</v>
      </c>
      <c r="C12166" s="1" t="s">
        <v>17</v>
      </c>
      <c r="D12166" s="1" t="s">
        <v>95</v>
      </c>
      <c r="E12166" s="1" t="s">
        <v>64</v>
      </c>
      <c r="F12166" s="47">
        <v>714</v>
      </c>
      <c r="G12166" s="34">
        <v>1035.21</v>
      </c>
      <c r="H12166" s="1" t="s">
        <v>218</v>
      </c>
      <c r="I12166" s="34">
        <v>1.05839E-2</v>
      </c>
      <c r="J12166" s="34">
        <v>103.08920000000001</v>
      </c>
      <c r="K12166" s="35" t="str">
        <f t="shared" si="1136"/>
        <v>Kampina &amp; Oisterwijkse Vennen_ZGH2310</v>
      </c>
      <c r="L12166" s="36">
        <f>VLOOKUP(D12166,DATA!A:F,5,FALSE)</f>
        <v>1.0986712608830001E-2</v>
      </c>
      <c r="M12166" s="37">
        <f>VLOOKUP(D12166,DATA!A:F,6,FALSE)</f>
        <v>982</v>
      </c>
      <c r="N12166" s="36">
        <f t="shared" si="1137"/>
        <v>64.212586233658755</v>
      </c>
      <c r="O12166" s="36">
        <f t="shared" si="1138"/>
        <v>64.215258358785405</v>
      </c>
      <c r="P12166" s="36">
        <f t="shared" si="1139"/>
        <v>2.6721251266508261E-3</v>
      </c>
      <c r="Q12166" s="36">
        <f t="shared" si="1140"/>
        <v>2.7546724160633237E-3</v>
      </c>
    </row>
    <row r="12167" spans="1:17" x14ac:dyDescent="0.3">
      <c r="A12167" s="29">
        <v>2889052</v>
      </c>
      <c r="B12167" s="1">
        <v>133</v>
      </c>
      <c r="C12167" s="1" t="s">
        <v>17</v>
      </c>
      <c r="D12167" s="1" t="s">
        <v>89</v>
      </c>
      <c r="E12167" s="1" t="s">
        <v>54</v>
      </c>
      <c r="F12167" s="47">
        <v>714</v>
      </c>
      <c r="G12167" s="34">
        <v>1035.21</v>
      </c>
      <c r="H12167" s="1" t="s">
        <v>218</v>
      </c>
      <c r="I12167" s="34">
        <v>1.05839E-2</v>
      </c>
      <c r="J12167" s="34">
        <v>3803.4856</v>
      </c>
      <c r="K12167" s="35" t="str">
        <f t="shared" si="1136"/>
        <v>Kampina &amp; Oisterwijkse Vennen_L4030</v>
      </c>
      <c r="L12167" s="36">
        <f>VLOOKUP(D12167,DATA!A:F,5,FALSE)</f>
        <v>1.0986712608830001E-2</v>
      </c>
      <c r="M12167" s="37">
        <f>VLOOKUP(D12167,DATA!A:F,6,FALSE)</f>
        <v>982</v>
      </c>
      <c r="N12167" s="36">
        <f t="shared" si="1137"/>
        <v>64.212586233658755</v>
      </c>
      <c r="O12167" s="36">
        <f t="shared" si="1138"/>
        <v>64.215258358785405</v>
      </c>
      <c r="P12167" s="36">
        <f t="shared" si="1139"/>
        <v>2.6721251266508261E-3</v>
      </c>
      <c r="Q12167" s="36">
        <f t="shared" si="1140"/>
        <v>0.10163389440614594</v>
      </c>
    </row>
    <row r="12168" spans="1:17" x14ac:dyDescent="0.3">
      <c r="A12168" s="29">
        <v>2889053</v>
      </c>
      <c r="B12168" s="1">
        <v>133</v>
      </c>
      <c r="C12168" s="1" t="s">
        <v>17</v>
      </c>
      <c r="D12168" s="1" t="s">
        <v>63</v>
      </c>
      <c r="E12168" s="1" t="s">
        <v>64</v>
      </c>
      <c r="F12168" s="47">
        <v>714</v>
      </c>
      <c r="G12168" s="34">
        <v>1061.3399999999999</v>
      </c>
      <c r="H12168" s="1" t="s">
        <v>218</v>
      </c>
      <c r="I12168" s="34">
        <v>1.0976100000000001E-2</v>
      </c>
      <c r="J12168" s="34">
        <v>160.948825</v>
      </c>
      <c r="K12168" s="35" t="str">
        <f t="shared" si="1136"/>
        <v>Kampina &amp; Oisterwijkse Vennen_H2310</v>
      </c>
      <c r="L12168" s="36">
        <f>VLOOKUP(D12168,DATA!A:F,5,FALSE)</f>
        <v>1.0986712608830001E-2</v>
      </c>
      <c r="M12168" s="37">
        <f>VLOOKUP(D12168,DATA!A:F,6,FALSE)</f>
        <v>982</v>
      </c>
      <c r="N12168" s="36">
        <f t="shared" si="1137"/>
        <v>70.509635230086531</v>
      </c>
      <c r="O12168" s="36">
        <f t="shared" si="1138"/>
        <v>70.512142688218177</v>
      </c>
      <c r="P12168" s="36">
        <f t="shared" si="1139"/>
        <v>2.5074581316459899E-3</v>
      </c>
      <c r="Q12168" s="36">
        <f t="shared" si="1140"/>
        <v>4.0357244002511734E-3</v>
      </c>
    </row>
    <row r="12169" spans="1:17" x14ac:dyDescent="0.3">
      <c r="A12169" s="29">
        <v>2889053</v>
      </c>
      <c r="B12169" s="1">
        <v>133</v>
      </c>
      <c r="C12169" s="1" t="s">
        <v>17</v>
      </c>
      <c r="D12169" s="1" t="s">
        <v>95</v>
      </c>
      <c r="E12169" s="1" t="s">
        <v>64</v>
      </c>
      <c r="F12169" s="47">
        <v>714</v>
      </c>
      <c r="G12169" s="34">
        <v>1061.3399999999999</v>
      </c>
      <c r="H12169" s="1" t="s">
        <v>218</v>
      </c>
      <c r="I12169" s="34">
        <v>1.0976100000000001E-2</v>
      </c>
      <c r="J12169" s="34">
        <v>565.86253999999997</v>
      </c>
      <c r="K12169" s="35" t="str">
        <f t="shared" si="1136"/>
        <v>Kampina &amp; Oisterwijkse Vennen_ZGH2310</v>
      </c>
      <c r="L12169" s="36">
        <f>VLOOKUP(D12169,DATA!A:F,5,FALSE)</f>
        <v>1.0986712608830001E-2</v>
      </c>
      <c r="M12169" s="37">
        <f>VLOOKUP(D12169,DATA!A:F,6,FALSE)</f>
        <v>982</v>
      </c>
      <c r="N12169" s="36">
        <f t="shared" si="1137"/>
        <v>70.509635230086531</v>
      </c>
      <c r="O12169" s="36">
        <f t="shared" si="1138"/>
        <v>70.512142688218177</v>
      </c>
      <c r="P12169" s="36">
        <f t="shared" si="1139"/>
        <v>2.5074581316459899E-3</v>
      </c>
      <c r="Q12169" s="36">
        <f t="shared" si="1140"/>
        <v>1.418876627316854E-2</v>
      </c>
    </row>
    <row r="12170" spans="1:17" x14ac:dyDescent="0.3">
      <c r="A12170" s="30">
        <v>2889053</v>
      </c>
      <c r="B12170" s="14">
        <v>133</v>
      </c>
      <c r="C12170" s="14" t="s">
        <v>17</v>
      </c>
      <c r="D12170" s="14" t="s">
        <v>55</v>
      </c>
      <c r="E12170" s="14" t="s">
        <v>56</v>
      </c>
      <c r="F12170" s="48">
        <v>500</v>
      </c>
      <c r="G12170" s="38">
        <v>1061.3399999999999</v>
      </c>
      <c r="H12170" s="14" t="s">
        <v>218</v>
      </c>
      <c r="I12170" s="38">
        <v>1.0976100000000001E-2</v>
      </c>
      <c r="J12170" s="38">
        <v>332.51751999999999</v>
      </c>
      <c r="K12170" s="39" t="str">
        <f t="shared" si="1136"/>
        <v>Kampina &amp; Oisterwijkse Vennen_H3130</v>
      </c>
      <c r="L12170" s="40">
        <f>VLOOKUP(D12170,DATA!A:F,5,FALSE)</f>
        <v>0</v>
      </c>
      <c r="M12170" s="41">
        <f>VLOOKUP(D12170,DATA!A:F,6,FALSE)</f>
        <v>3.5</v>
      </c>
      <c r="N12170" s="40">
        <f t="shared" si="1137"/>
        <v>50</v>
      </c>
      <c r="O12170" s="40">
        <f t="shared" si="1138"/>
        <v>50</v>
      </c>
      <c r="P12170" s="40">
        <f>J12170/10000*I12170</f>
        <v>3.6497455512720007E-4</v>
      </c>
      <c r="Q12170" s="40">
        <f>IF(AND(H12170&lt;&gt;"below",I12170&gt;=0.005),M12170*P12170,0)</f>
        <v>1.2774109429452003E-3</v>
      </c>
    </row>
    <row r="12171" spans="1:17" x14ac:dyDescent="0.3">
      <c r="A12171" s="29">
        <v>2889053</v>
      </c>
      <c r="B12171" s="1">
        <v>133</v>
      </c>
      <c r="C12171" s="1" t="s">
        <v>17</v>
      </c>
      <c r="D12171" s="1" t="s">
        <v>57</v>
      </c>
      <c r="E12171" s="1" t="s">
        <v>58</v>
      </c>
      <c r="F12171" s="47">
        <v>714</v>
      </c>
      <c r="G12171" s="34">
        <v>1061.3399999999999</v>
      </c>
      <c r="H12171" s="1" t="s">
        <v>218</v>
      </c>
      <c r="I12171" s="34">
        <v>1.0976100000000001E-2</v>
      </c>
      <c r="J12171" s="34">
        <v>5484.7114000000001</v>
      </c>
      <c r="K12171" s="35" t="str">
        <f t="shared" si="1136"/>
        <v>Kampina &amp; Oisterwijkse Vennen_H3160</v>
      </c>
      <c r="L12171" s="36">
        <f>VLOOKUP(D12171,DATA!A:F,5,FALSE)</f>
        <v>1.0986712608830001E-2</v>
      </c>
      <c r="M12171" s="37">
        <f>VLOOKUP(D12171,DATA!A:F,6,FALSE)</f>
        <v>982</v>
      </c>
      <c r="N12171" s="36">
        <f t="shared" si="1137"/>
        <v>70.509635230086531</v>
      </c>
      <c r="O12171" s="36">
        <f t="shared" si="1138"/>
        <v>70.512142688218177</v>
      </c>
      <c r="P12171" s="36">
        <f t="shared" si="1139"/>
        <v>2.5074581316459899E-3</v>
      </c>
      <c r="Q12171" s="36">
        <f t="shared" si="1140"/>
        <v>0.13752684199661461</v>
      </c>
    </row>
    <row r="12172" spans="1:17" x14ac:dyDescent="0.3">
      <c r="A12172" s="29">
        <v>2889054</v>
      </c>
      <c r="B12172" s="1">
        <v>133</v>
      </c>
      <c r="C12172" s="1" t="s">
        <v>17</v>
      </c>
      <c r="D12172" s="1" t="s">
        <v>57</v>
      </c>
      <c r="E12172" s="1" t="s">
        <v>58</v>
      </c>
      <c r="F12172" s="47">
        <v>714</v>
      </c>
      <c r="G12172" s="34">
        <v>1262.01</v>
      </c>
      <c r="H12172" s="1" t="s">
        <v>218</v>
      </c>
      <c r="I12172" s="34">
        <v>1.3658999999999999E-2</v>
      </c>
      <c r="J12172" s="34">
        <v>155.29900000000001</v>
      </c>
      <c r="K12172" s="35" t="str">
        <f t="shared" si="1136"/>
        <v>Kampina &amp; Oisterwijkse Vennen_H3160</v>
      </c>
      <c r="L12172" s="36">
        <f>VLOOKUP(D12172,DATA!A:F,5,FALSE)</f>
        <v>1.0986712608830001E-2</v>
      </c>
      <c r="M12172" s="37">
        <f>VLOOKUP(D12172,DATA!A:F,6,FALSE)</f>
        <v>982</v>
      </c>
      <c r="N12172" s="36">
        <f t="shared" si="1137"/>
        <v>95.590825640974558</v>
      </c>
      <c r="O12172" s="36">
        <f t="shared" si="1138"/>
        <v>95.591458097157087</v>
      </c>
      <c r="P12172" s="36">
        <f t="shared" si="1139"/>
        <v>6.3245618252949498E-4</v>
      </c>
      <c r="Q12172" s="36">
        <f t="shared" si="1140"/>
        <v>9.8219812690648043E-4</v>
      </c>
    </row>
    <row r="12173" spans="1:17" x14ac:dyDescent="0.3">
      <c r="A12173" s="29">
        <v>2889056</v>
      </c>
      <c r="B12173" s="1">
        <v>133</v>
      </c>
      <c r="C12173" s="1" t="s">
        <v>17</v>
      </c>
      <c r="D12173" s="1" t="s">
        <v>89</v>
      </c>
      <c r="E12173" s="1" t="s">
        <v>54</v>
      </c>
      <c r="F12173" s="47">
        <v>714</v>
      </c>
      <c r="G12173" s="34">
        <v>1195.52</v>
      </c>
      <c r="H12173" s="1" t="s">
        <v>218</v>
      </c>
      <c r="I12173" s="34">
        <v>1.33016E-2</v>
      </c>
      <c r="J12173" s="34">
        <v>33.998240000000003</v>
      </c>
      <c r="K12173" s="35" t="str">
        <f t="shared" si="1136"/>
        <v>Kampina &amp; Oisterwijkse Vennen_L4030</v>
      </c>
      <c r="L12173" s="36">
        <f>VLOOKUP(D12173,DATA!A:F,5,FALSE)</f>
        <v>1.0986712608830001E-2</v>
      </c>
      <c r="M12173" s="37">
        <f>VLOOKUP(D12173,DATA!A:F,6,FALSE)</f>
        <v>982</v>
      </c>
      <c r="N12173" s="36">
        <f t="shared" si="1137"/>
        <v>91.260641980134906</v>
      </c>
      <c r="O12173" s="36">
        <f t="shared" si="1138"/>
        <v>91.261807470027293</v>
      </c>
      <c r="P12173" s="36">
        <f t="shared" si="1139"/>
        <v>1.1654898923865176E-3</v>
      </c>
      <c r="Q12173" s="36">
        <f t="shared" si="1140"/>
        <v>3.9624605078930999E-4</v>
      </c>
    </row>
    <row r="12174" spans="1:17" x14ac:dyDescent="0.3">
      <c r="A12174" s="30">
        <v>2889057</v>
      </c>
      <c r="B12174" s="14">
        <v>133</v>
      </c>
      <c r="C12174" s="14" t="s">
        <v>17</v>
      </c>
      <c r="D12174" s="14" t="s">
        <v>88</v>
      </c>
      <c r="E12174" s="14" t="s">
        <v>56</v>
      </c>
      <c r="F12174" s="48">
        <v>500</v>
      </c>
      <c r="G12174" s="38">
        <v>1195.72</v>
      </c>
      <c r="H12174" s="14" t="s">
        <v>218</v>
      </c>
      <c r="I12174" s="38">
        <v>1.34564E-2</v>
      </c>
      <c r="J12174" s="38">
        <v>620.10004000000004</v>
      </c>
      <c r="K12174" s="39" t="str">
        <f t="shared" si="1136"/>
        <v>Kampina &amp; Oisterwijkse Vennen_ZGH3130</v>
      </c>
      <c r="L12174" s="40">
        <f>VLOOKUP(D12174,DATA!A:F,5,FALSE)</f>
        <v>0</v>
      </c>
      <c r="M12174" s="41">
        <f>VLOOKUP(D12174,DATA!A:F,6,FALSE)</f>
        <v>3.5</v>
      </c>
      <c r="N12174" s="40">
        <f t="shared" si="1137"/>
        <v>50</v>
      </c>
      <c r="O12174" s="40">
        <f t="shared" si="1138"/>
        <v>50</v>
      </c>
      <c r="P12174" s="40">
        <f>J12174/10000*I12174</f>
        <v>8.3443141782560003E-4</v>
      </c>
      <c r="Q12174" s="40">
        <f>IF(AND(H12174&lt;&gt;"below",I12174&gt;=0.005),M12174*P12174,0)</f>
        <v>2.9205099623896003E-3</v>
      </c>
    </row>
    <row r="12175" spans="1:17" x14ac:dyDescent="0.3">
      <c r="A12175" s="29">
        <v>2889057</v>
      </c>
      <c r="B12175" s="1">
        <v>133</v>
      </c>
      <c r="C12175" s="1" t="s">
        <v>17</v>
      </c>
      <c r="D12175" s="1" t="s">
        <v>41</v>
      </c>
      <c r="E12175" s="1" t="s">
        <v>42</v>
      </c>
      <c r="F12175" s="47">
        <v>1071</v>
      </c>
      <c r="G12175" s="34">
        <v>1195.72</v>
      </c>
      <c r="H12175" s="1" t="s">
        <v>218</v>
      </c>
      <c r="I12175" s="34">
        <v>1.34564E-2</v>
      </c>
      <c r="J12175" s="34">
        <v>6262.9565000000002</v>
      </c>
      <c r="K12175" s="35" t="str">
        <f t="shared" si="1136"/>
        <v>Kampina &amp; Oisterwijkse Vennen_H4010A</v>
      </c>
      <c r="L12175" s="36">
        <f>VLOOKUP(D12175,DATA!A:F,5,FALSE)</f>
        <v>1.3726988247862192E-2</v>
      </c>
      <c r="M12175" s="37">
        <f>VLOOKUP(D12175,DATA!A:F,6,FALSE)</f>
        <v>1285.5</v>
      </c>
      <c r="N12175" s="36">
        <f t="shared" si="1137"/>
        <v>22.576007167319293</v>
      </c>
      <c r="O12175" s="36">
        <f t="shared" si="1138"/>
        <v>22.579236024593087</v>
      </c>
      <c r="P12175" s="36">
        <f t="shared" si="1139"/>
        <v>3.2288572737932952E-3</v>
      </c>
      <c r="Q12175" s="36">
        <f t="shared" si="1140"/>
        <v>0.20222192650476001</v>
      </c>
    </row>
    <row r="12176" spans="1:17" x14ac:dyDescent="0.3">
      <c r="A12176" s="29">
        <v>2889057</v>
      </c>
      <c r="B12176" s="1">
        <v>133</v>
      </c>
      <c r="C12176" s="1" t="s">
        <v>17</v>
      </c>
      <c r="D12176" s="1" t="s">
        <v>89</v>
      </c>
      <c r="E12176" s="1" t="s">
        <v>54</v>
      </c>
      <c r="F12176" s="47">
        <v>714</v>
      </c>
      <c r="G12176" s="34">
        <v>1195.72</v>
      </c>
      <c r="H12176" s="1" t="s">
        <v>218</v>
      </c>
      <c r="I12176" s="34">
        <v>1.34564E-2</v>
      </c>
      <c r="J12176" s="34">
        <v>1030.3684000000001</v>
      </c>
      <c r="K12176" s="35" t="str">
        <f t="shared" si="1136"/>
        <v>Kampina &amp; Oisterwijkse Vennen_L4030</v>
      </c>
      <c r="L12176" s="36">
        <f>VLOOKUP(D12176,DATA!A:F,5,FALSE)</f>
        <v>1.0986712608830001E-2</v>
      </c>
      <c r="M12176" s="37">
        <f>VLOOKUP(D12176,DATA!A:F,6,FALSE)</f>
        <v>982</v>
      </c>
      <c r="N12176" s="36">
        <f t="shared" si="1137"/>
        <v>91.278151210908845</v>
      </c>
      <c r="O12176" s="36">
        <f t="shared" si="1138"/>
        <v>91.279328127099603</v>
      </c>
      <c r="P12176" s="36">
        <f t="shared" si="1139"/>
        <v>1.1769161907579928E-3</v>
      </c>
      <c r="Q12176" s="36">
        <f t="shared" si="1140"/>
        <v>1.212657252405408E-2</v>
      </c>
    </row>
    <row r="12177" spans="1:17" x14ac:dyDescent="0.3">
      <c r="A12177" s="29">
        <v>2889059</v>
      </c>
      <c r="B12177" s="1">
        <v>133</v>
      </c>
      <c r="C12177" s="1" t="s">
        <v>17</v>
      </c>
      <c r="D12177" s="1" t="s">
        <v>41</v>
      </c>
      <c r="E12177" s="1" t="s">
        <v>42</v>
      </c>
      <c r="F12177" s="47">
        <v>1071</v>
      </c>
      <c r="G12177" s="34">
        <v>1213.0999999999999</v>
      </c>
      <c r="H12177" s="1" t="s">
        <v>218</v>
      </c>
      <c r="I12177" s="34">
        <v>1.4014E-2</v>
      </c>
      <c r="J12177" s="34">
        <v>901.60680000000002</v>
      </c>
      <c r="K12177" s="35" t="str">
        <f t="shared" si="1136"/>
        <v>Kampina &amp; Oisterwijkse Vennen_H4010A</v>
      </c>
      <c r="L12177" s="36">
        <f>VLOOKUP(D12177,DATA!A:F,5,FALSE)</f>
        <v>1.3726988247862192E-2</v>
      </c>
      <c r="M12177" s="37">
        <f>VLOOKUP(D12177,DATA!A:F,6,FALSE)</f>
        <v>1285.5</v>
      </c>
      <c r="N12177" s="36">
        <f t="shared" si="1137"/>
        <v>27.015546637542347</v>
      </c>
      <c r="O12177" s="36">
        <f t="shared" si="1138"/>
        <v>27.019339793468262</v>
      </c>
      <c r="P12177" s="36">
        <f t="shared" si="1139"/>
        <v>3.79315592591567E-3</v>
      </c>
      <c r="Q12177" s="36">
        <f t="shared" si="1140"/>
        <v>3.419935176265864E-2</v>
      </c>
    </row>
    <row r="12178" spans="1:17" x14ac:dyDescent="0.3">
      <c r="A12178" s="29">
        <v>2889059</v>
      </c>
      <c r="B12178" s="1">
        <v>133</v>
      </c>
      <c r="C12178" s="1" t="s">
        <v>17</v>
      </c>
      <c r="D12178" s="1" t="s">
        <v>51</v>
      </c>
      <c r="E12178" s="1" t="s">
        <v>52</v>
      </c>
      <c r="F12178" s="47">
        <v>1000</v>
      </c>
      <c r="G12178" s="34">
        <v>1213.0999999999999</v>
      </c>
      <c r="H12178" s="1" t="s">
        <v>218</v>
      </c>
      <c r="I12178" s="34">
        <v>1.4014E-2</v>
      </c>
      <c r="J12178" s="34">
        <v>665.95230000000004</v>
      </c>
      <c r="K12178" s="35" t="str">
        <f t="shared" si="1136"/>
        <v>Kampina &amp; Oisterwijkse Vennen_Lg09</v>
      </c>
      <c r="L12178" s="36">
        <f>VLOOKUP(D12178,DATA!A:F,5,FALSE)</f>
        <v>8.4126827976184013E-3</v>
      </c>
      <c r="M12178" s="37">
        <f>VLOOKUP(D12178,DATA!A:F,6,FALSE)</f>
        <v>1350</v>
      </c>
      <c r="N12178" s="36">
        <f t="shared" si="1137"/>
        <v>24.017938789832833</v>
      </c>
      <c r="O12178" s="36">
        <f t="shared" si="1138"/>
        <v>24.020090366046979</v>
      </c>
      <c r="P12178" s="36">
        <f t="shared" si="1139"/>
        <v>2.1515762141461892E-3</v>
      </c>
      <c r="Q12178" s="36">
        <f t="shared" si="1140"/>
        <v>1.4328471284359472E-2</v>
      </c>
    </row>
    <row r="12179" spans="1:17" x14ac:dyDescent="0.3">
      <c r="A12179" s="29">
        <v>2889059</v>
      </c>
      <c r="B12179" s="1">
        <v>133</v>
      </c>
      <c r="C12179" s="1" t="s">
        <v>17</v>
      </c>
      <c r="D12179" s="1" t="s">
        <v>89</v>
      </c>
      <c r="E12179" s="1" t="s">
        <v>54</v>
      </c>
      <c r="F12179" s="47">
        <v>714</v>
      </c>
      <c r="G12179" s="34">
        <v>1213.0999999999999</v>
      </c>
      <c r="H12179" s="1" t="s">
        <v>218</v>
      </c>
      <c r="I12179" s="34">
        <v>1.4014E-2</v>
      </c>
      <c r="J12179" s="34">
        <v>552.53380000000004</v>
      </c>
      <c r="K12179" s="35" t="str">
        <f t="shared" si="1136"/>
        <v>Kampina &amp; Oisterwijkse Vennen_L4030</v>
      </c>
      <c r="L12179" s="36">
        <f>VLOOKUP(D12179,DATA!A:F,5,FALSE)</f>
        <v>1.0986712608830001E-2</v>
      </c>
      <c r="M12179" s="37">
        <f>VLOOKUP(D12179,DATA!A:F,6,FALSE)</f>
        <v>982</v>
      </c>
      <c r="N12179" s="36">
        <f t="shared" si="1137"/>
        <v>92.683302612410344</v>
      </c>
      <c r="O12179" s="36">
        <f t="shared" si="1138"/>
        <v>92.684346654315561</v>
      </c>
      <c r="P12179" s="36">
        <f t="shared" si="1139"/>
        <v>1.0440419052173411E-3</v>
      </c>
      <c r="Q12179" s="36">
        <f t="shared" si="1140"/>
        <v>5.7686844124897729E-3</v>
      </c>
    </row>
    <row r="12180" spans="1:17" x14ac:dyDescent="0.3">
      <c r="A12180" s="29">
        <v>2889060</v>
      </c>
      <c r="B12180" s="1">
        <v>133</v>
      </c>
      <c r="C12180" s="1" t="s">
        <v>17</v>
      </c>
      <c r="D12180" s="1" t="s">
        <v>41</v>
      </c>
      <c r="E12180" s="1" t="s">
        <v>42</v>
      </c>
      <c r="F12180" s="47">
        <v>1071</v>
      </c>
      <c r="G12180" s="34">
        <v>1416.68</v>
      </c>
      <c r="H12180" s="1" t="s">
        <v>218</v>
      </c>
      <c r="I12180" s="34">
        <v>1.6752400000000001E-2</v>
      </c>
      <c r="J12180" s="34">
        <v>5779.165</v>
      </c>
      <c r="K12180" s="35" t="str">
        <f t="shared" si="1136"/>
        <v>Kampina &amp; Oisterwijkse Vennen_H4010A</v>
      </c>
      <c r="L12180" s="36">
        <f>VLOOKUP(D12180,DATA!A:F,5,FALSE)</f>
        <v>1.3726988247862192E-2</v>
      </c>
      <c r="M12180" s="37">
        <f>VLOOKUP(D12180,DATA!A:F,6,FALSE)</f>
        <v>1285.5</v>
      </c>
      <c r="N12180" s="36">
        <f t="shared" si="1137"/>
        <v>85.823489301874105</v>
      </c>
      <c r="O12180" s="36">
        <f t="shared" si="1138"/>
        <v>85.826286943209382</v>
      </c>
      <c r="P12180" s="36">
        <f t="shared" si="1139"/>
        <v>2.7976413352774898E-3</v>
      </c>
      <c r="Q12180" s="36">
        <f t="shared" si="1140"/>
        <v>0.16168030887388934</v>
      </c>
    </row>
    <row r="12181" spans="1:17" x14ac:dyDescent="0.3">
      <c r="A12181" s="29">
        <v>2889060</v>
      </c>
      <c r="B12181" s="1">
        <v>133</v>
      </c>
      <c r="C12181" s="1" t="s">
        <v>17</v>
      </c>
      <c r="D12181" s="1" t="s">
        <v>89</v>
      </c>
      <c r="E12181" s="1" t="s">
        <v>54</v>
      </c>
      <c r="F12181" s="47">
        <v>714</v>
      </c>
      <c r="G12181" s="34">
        <v>1416.68</v>
      </c>
      <c r="H12181" s="1" t="s">
        <v>218</v>
      </c>
      <c r="I12181" s="34">
        <v>1.6752400000000001E-2</v>
      </c>
      <c r="J12181" s="34">
        <v>829.15340000000003</v>
      </c>
      <c r="K12181" s="35" t="str">
        <f t="shared" si="1136"/>
        <v>Kampina &amp; Oisterwijkse Vennen_L4030</v>
      </c>
      <c r="L12181" s="36">
        <f>VLOOKUP(D12181,DATA!A:F,5,FALSE)</f>
        <v>1.0986712608830001E-2</v>
      </c>
      <c r="M12181" s="37">
        <f>VLOOKUP(D12181,DATA!A:F,6,FALSE)</f>
        <v>982</v>
      </c>
      <c r="N12181" s="36">
        <f t="shared" si="1137"/>
        <v>99.163836275737879</v>
      </c>
      <c r="O12181" s="36">
        <f t="shared" si="1138"/>
        <v>99.163988874195041</v>
      </c>
      <c r="P12181" s="36">
        <f t="shared" si="1139"/>
        <v>1.5259845716286691E-4</v>
      </c>
      <c r="Q12181" s="36">
        <f t="shared" si="1140"/>
        <v>1.2652752959134545E-3</v>
      </c>
    </row>
    <row r="12182" spans="1:17" x14ac:dyDescent="0.3">
      <c r="A12182" s="29">
        <v>2889061</v>
      </c>
      <c r="B12182" s="1">
        <v>133</v>
      </c>
      <c r="C12182" s="1" t="s">
        <v>17</v>
      </c>
      <c r="D12182" s="1" t="s">
        <v>41</v>
      </c>
      <c r="E12182" s="1" t="s">
        <v>42</v>
      </c>
      <c r="F12182" s="47">
        <v>1071</v>
      </c>
      <c r="G12182" s="34">
        <v>1778.77</v>
      </c>
      <c r="H12182" s="1" t="s">
        <v>218</v>
      </c>
      <c r="I12182" s="34">
        <v>2.3521E-2</v>
      </c>
      <c r="J12182" s="34">
        <v>1997.0350000000001</v>
      </c>
      <c r="K12182" s="35" t="str">
        <f t="shared" si="1136"/>
        <v>Kampina &amp; Oisterwijkse Vennen_H4010A</v>
      </c>
      <c r="L12182" s="36">
        <f>VLOOKUP(D12182,DATA!A:F,5,FALSE)</f>
        <v>1.3726988247862192E-2</v>
      </c>
      <c r="M12182" s="37">
        <f>VLOOKUP(D12182,DATA!A:F,6,FALSE)</f>
        <v>1285.5</v>
      </c>
      <c r="N12182" s="36">
        <f t="shared" si="1137"/>
        <v>99.885489306816851</v>
      </c>
      <c r="O12182" s="36">
        <f t="shared" si="1138"/>
        <v>99.885526230884707</v>
      </c>
      <c r="P12182" s="36">
        <f t="shared" si="1139"/>
        <v>3.692406785660296E-5</v>
      </c>
      <c r="Q12182" s="36">
        <f t="shared" si="1140"/>
        <v>7.3738655852011105E-4</v>
      </c>
    </row>
    <row r="12183" spans="1:17" x14ac:dyDescent="0.3">
      <c r="A12183" s="29">
        <v>2889061</v>
      </c>
      <c r="B12183" s="1">
        <v>133</v>
      </c>
      <c r="C12183" s="1" t="s">
        <v>17</v>
      </c>
      <c r="D12183" s="1" t="s">
        <v>89</v>
      </c>
      <c r="E12183" s="1" t="s">
        <v>54</v>
      </c>
      <c r="F12183" s="47">
        <v>714</v>
      </c>
      <c r="G12183" s="34">
        <v>1778.77</v>
      </c>
      <c r="H12183" s="1" t="s">
        <v>218</v>
      </c>
      <c r="I12183" s="34">
        <v>2.3521E-2</v>
      </c>
      <c r="J12183" s="34">
        <v>4.3016996000000001</v>
      </c>
      <c r="K12183" s="35" t="str">
        <f t="shared" si="1136"/>
        <v>Kampina &amp; Oisterwijkse Vennen_L4030</v>
      </c>
      <c r="L12183" s="36">
        <f>VLOOKUP(D12183,DATA!A:F,5,FALSE)</f>
        <v>1.0986712608830001E-2</v>
      </c>
      <c r="M12183" s="37">
        <f>VLOOKUP(D12183,DATA!A:F,6,FALSE)</f>
        <v>982</v>
      </c>
      <c r="N12183" s="36">
        <f t="shared" si="1137"/>
        <v>99.984217769979182</v>
      </c>
      <c r="O12183" s="36">
        <f t="shared" si="1138"/>
        <v>99.984221847228525</v>
      </c>
      <c r="P12183" s="36">
        <f t="shared" si="1139"/>
        <v>4.077249343481526E-6</v>
      </c>
      <c r="Q12183" s="36">
        <f t="shared" si="1140"/>
        <v>1.7539101869954741E-7</v>
      </c>
    </row>
    <row r="12184" spans="1:17" x14ac:dyDescent="0.3">
      <c r="A12184" s="29">
        <v>2890561</v>
      </c>
      <c r="B12184" s="1">
        <v>133</v>
      </c>
      <c r="C12184" s="1" t="s">
        <v>17</v>
      </c>
      <c r="D12184" s="1" t="s">
        <v>67</v>
      </c>
      <c r="E12184" s="1" t="s">
        <v>58</v>
      </c>
      <c r="F12184" s="47">
        <v>714</v>
      </c>
      <c r="G12184" s="34">
        <v>1502.97</v>
      </c>
      <c r="H12184" s="1" t="s">
        <v>218</v>
      </c>
      <c r="I12184" s="34">
        <v>1.0427799999999999E-2</v>
      </c>
      <c r="J12184" s="34">
        <v>872.39739999999995</v>
      </c>
      <c r="K12184" s="35" t="str">
        <f t="shared" si="1136"/>
        <v>Kampina &amp; Oisterwijkse Vennen_ZGH3160</v>
      </c>
      <c r="L12184" s="36">
        <f>VLOOKUP(D12184,DATA!A:F,5,FALSE)</f>
        <v>1.0986712608830001E-2</v>
      </c>
      <c r="M12184" s="37">
        <f>VLOOKUP(D12184,DATA!A:F,6,FALSE)</f>
        <v>982</v>
      </c>
      <c r="N12184" s="36">
        <f t="shared" si="1137"/>
        <v>99.674319877281746</v>
      </c>
      <c r="O12184" s="36">
        <f t="shared" si="1138"/>
        <v>99.674357065919992</v>
      </c>
      <c r="P12184" s="36">
        <f t="shared" si="1139"/>
        <v>3.7188638245311267E-5</v>
      </c>
      <c r="Q12184" s="36">
        <f t="shared" si="1140"/>
        <v>3.2443271314750111E-4</v>
      </c>
    </row>
    <row r="12185" spans="1:17" x14ac:dyDescent="0.3">
      <c r="A12185" s="30">
        <v>2890562</v>
      </c>
      <c r="B12185" s="14">
        <v>133</v>
      </c>
      <c r="C12185" s="14" t="s">
        <v>17</v>
      </c>
      <c r="D12185" s="14" t="s">
        <v>79</v>
      </c>
      <c r="E12185" s="14" t="s">
        <v>80</v>
      </c>
      <c r="F12185" s="48">
        <v>429</v>
      </c>
      <c r="G12185" s="38">
        <v>1431.29</v>
      </c>
      <c r="H12185" s="14" t="s">
        <v>218</v>
      </c>
      <c r="I12185" s="38">
        <v>1.00047E-2</v>
      </c>
      <c r="J12185" s="38">
        <v>1119.0499</v>
      </c>
      <c r="K12185" s="39" t="str">
        <f t="shared" si="1136"/>
        <v>Kampina &amp; Oisterwijkse Vennen_H3110</v>
      </c>
      <c r="L12185" s="40">
        <f>VLOOKUP(D12185,DATA!A:F,5,FALSE)</f>
        <v>0</v>
      </c>
      <c r="M12185" s="41">
        <f>VLOOKUP(D12185,DATA!A:F,6,FALSE)</f>
        <v>3.5</v>
      </c>
      <c r="N12185" s="40">
        <f t="shared" si="1137"/>
        <v>50</v>
      </c>
      <c r="O12185" s="40">
        <f t="shared" si="1138"/>
        <v>50</v>
      </c>
      <c r="P12185" s="40">
        <f t="shared" ref="P12185:P12190" si="1141">J12185/10000*I12185</f>
        <v>1.1195758534529999E-3</v>
      </c>
      <c r="Q12185" s="40">
        <f t="shared" ref="Q12185:Q12190" si="1142">IF(AND(H12185&lt;&gt;"below",I12185&gt;=0.005),M12185*P12185,0)</f>
        <v>3.9185154870854996E-3</v>
      </c>
    </row>
    <row r="12186" spans="1:17" x14ac:dyDescent="0.3">
      <c r="A12186" s="30">
        <v>2890562</v>
      </c>
      <c r="B12186" s="14">
        <v>133</v>
      </c>
      <c r="C12186" s="14" t="s">
        <v>17</v>
      </c>
      <c r="D12186" s="14" t="s">
        <v>55</v>
      </c>
      <c r="E12186" s="14" t="s">
        <v>56</v>
      </c>
      <c r="F12186" s="48">
        <v>500</v>
      </c>
      <c r="G12186" s="38">
        <v>1431.29</v>
      </c>
      <c r="H12186" s="14" t="s">
        <v>218</v>
      </c>
      <c r="I12186" s="38">
        <v>1.00047E-2</v>
      </c>
      <c r="J12186" s="38">
        <v>338.00574</v>
      </c>
      <c r="K12186" s="39" t="str">
        <f t="shared" si="1136"/>
        <v>Kampina &amp; Oisterwijkse Vennen_H3130</v>
      </c>
      <c r="L12186" s="40">
        <f>VLOOKUP(D12186,DATA!A:F,5,FALSE)</f>
        <v>0</v>
      </c>
      <c r="M12186" s="41">
        <f>VLOOKUP(D12186,DATA!A:F,6,FALSE)</f>
        <v>3.5</v>
      </c>
      <c r="N12186" s="40">
        <f t="shared" si="1137"/>
        <v>50</v>
      </c>
      <c r="O12186" s="40">
        <f t="shared" si="1138"/>
        <v>50</v>
      </c>
      <c r="P12186" s="40">
        <f t="shared" si="1141"/>
        <v>3.3816460269779999E-4</v>
      </c>
      <c r="Q12186" s="40">
        <f t="shared" si="1142"/>
        <v>1.1835761094423E-3</v>
      </c>
    </row>
    <row r="12187" spans="1:17" x14ac:dyDescent="0.3">
      <c r="A12187" s="30">
        <v>2890563</v>
      </c>
      <c r="B12187" s="14">
        <v>133</v>
      </c>
      <c r="C12187" s="14" t="s">
        <v>17</v>
      </c>
      <c r="D12187" s="14" t="s">
        <v>79</v>
      </c>
      <c r="E12187" s="14" t="s">
        <v>80</v>
      </c>
      <c r="F12187" s="48">
        <v>429</v>
      </c>
      <c r="G12187" s="38">
        <v>1242.22</v>
      </c>
      <c r="H12187" s="14" t="s">
        <v>218</v>
      </c>
      <c r="I12187" s="38">
        <v>8.9855000000000004E-3</v>
      </c>
      <c r="J12187" s="38">
        <v>5111.0747000000001</v>
      </c>
      <c r="K12187" s="39" t="str">
        <f t="shared" si="1136"/>
        <v>Kampina &amp; Oisterwijkse Vennen_H3110</v>
      </c>
      <c r="L12187" s="40">
        <f>VLOOKUP(D12187,DATA!A:F,5,FALSE)</f>
        <v>0</v>
      </c>
      <c r="M12187" s="41">
        <f>VLOOKUP(D12187,DATA!A:F,6,FALSE)</f>
        <v>3.5</v>
      </c>
      <c r="N12187" s="40">
        <f t="shared" si="1137"/>
        <v>50</v>
      </c>
      <c r="O12187" s="40">
        <f t="shared" si="1138"/>
        <v>50</v>
      </c>
      <c r="P12187" s="40">
        <f t="shared" si="1141"/>
        <v>4.5925561716850007E-3</v>
      </c>
      <c r="Q12187" s="40">
        <f t="shared" si="1142"/>
        <v>1.6073946600897504E-2</v>
      </c>
    </row>
    <row r="12188" spans="1:17" x14ac:dyDescent="0.3">
      <c r="A12188" s="30">
        <v>2890563</v>
      </c>
      <c r="B12188" s="14">
        <v>133</v>
      </c>
      <c r="C12188" s="14" t="s">
        <v>17</v>
      </c>
      <c r="D12188" s="14" t="s">
        <v>55</v>
      </c>
      <c r="E12188" s="14" t="s">
        <v>56</v>
      </c>
      <c r="F12188" s="48">
        <v>500</v>
      </c>
      <c r="G12188" s="38">
        <v>1242.22</v>
      </c>
      <c r="H12188" s="14" t="s">
        <v>218</v>
      </c>
      <c r="I12188" s="38">
        <v>8.9855000000000004E-3</v>
      </c>
      <c r="J12188" s="38">
        <v>353.47833000000003</v>
      </c>
      <c r="K12188" s="39" t="str">
        <f t="shared" si="1136"/>
        <v>Kampina &amp; Oisterwijkse Vennen_H3130</v>
      </c>
      <c r="L12188" s="40">
        <f>VLOOKUP(D12188,DATA!A:F,5,FALSE)</f>
        <v>0</v>
      </c>
      <c r="M12188" s="41">
        <f>VLOOKUP(D12188,DATA!A:F,6,FALSE)</f>
        <v>3.5</v>
      </c>
      <c r="N12188" s="40">
        <f t="shared" si="1137"/>
        <v>50</v>
      </c>
      <c r="O12188" s="40">
        <f t="shared" si="1138"/>
        <v>50</v>
      </c>
      <c r="P12188" s="40">
        <f t="shared" si="1141"/>
        <v>3.1761795342150003E-4</v>
      </c>
      <c r="Q12188" s="40">
        <f t="shared" si="1142"/>
        <v>1.1116628369752502E-3</v>
      </c>
    </row>
    <row r="12189" spans="1:17" x14ac:dyDescent="0.3">
      <c r="A12189" s="30">
        <v>2890564</v>
      </c>
      <c r="B12189" s="14">
        <v>133</v>
      </c>
      <c r="C12189" s="14" t="s">
        <v>17</v>
      </c>
      <c r="D12189" s="14" t="s">
        <v>79</v>
      </c>
      <c r="E12189" s="14" t="s">
        <v>80</v>
      </c>
      <c r="F12189" s="48">
        <v>429</v>
      </c>
      <c r="G12189" s="38">
        <v>1443.45</v>
      </c>
      <c r="H12189" s="14" t="s">
        <v>218</v>
      </c>
      <c r="I12189" s="38">
        <v>1.0800300000000001E-2</v>
      </c>
      <c r="J12189" s="38">
        <v>3943.5221999999999</v>
      </c>
      <c r="K12189" s="39" t="str">
        <f t="shared" si="1136"/>
        <v>Kampina &amp; Oisterwijkse Vennen_H3110</v>
      </c>
      <c r="L12189" s="40">
        <f>VLOOKUP(D12189,DATA!A:F,5,FALSE)</f>
        <v>0</v>
      </c>
      <c r="M12189" s="41">
        <f>VLOOKUP(D12189,DATA!A:F,6,FALSE)</f>
        <v>3.5</v>
      </c>
      <c r="N12189" s="40">
        <f t="shared" si="1137"/>
        <v>50</v>
      </c>
      <c r="O12189" s="40">
        <f t="shared" si="1138"/>
        <v>50</v>
      </c>
      <c r="P12189" s="40">
        <f t="shared" si="1141"/>
        <v>4.2591222816660002E-3</v>
      </c>
      <c r="Q12189" s="40">
        <f t="shared" si="1142"/>
        <v>1.4906927985831001E-2</v>
      </c>
    </row>
    <row r="12190" spans="1:17" x14ac:dyDescent="0.3">
      <c r="A12190" s="30">
        <v>2890564</v>
      </c>
      <c r="B12190" s="14">
        <v>133</v>
      </c>
      <c r="C12190" s="14" t="s">
        <v>17</v>
      </c>
      <c r="D12190" s="14" t="s">
        <v>55</v>
      </c>
      <c r="E12190" s="14" t="s">
        <v>56</v>
      </c>
      <c r="F12190" s="48">
        <v>500</v>
      </c>
      <c r="G12190" s="38">
        <v>1443.45</v>
      </c>
      <c r="H12190" s="14" t="s">
        <v>218</v>
      </c>
      <c r="I12190" s="38">
        <v>1.0800300000000001E-2</v>
      </c>
      <c r="J12190" s="38">
        <v>652.85546999999997</v>
      </c>
      <c r="K12190" s="39" t="str">
        <f t="shared" si="1136"/>
        <v>Kampina &amp; Oisterwijkse Vennen_H3130</v>
      </c>
      <c r="L12190" s="40">
        <f>VLOOKUP(D12190,DATA!A:F,5,FALSE)</f>
        <v>0</v>
      </c>
      <c r="M12190" s="41">
        <f>VLOOKUP(D12190,DATA!A:F,6,FALSE)</f>
        <v>3.5</v>
      </c>
      <c r="N12190" s="40">
        <f t="shared" si="1137"/>
        <v>50</v>
      </c>
      <c r="O12190" s="40">
        <f t="shared" si="1138"/>
        <v>50</v>
      </c>
      <c r="P12190" s="40">
        <f t="shared" si="1141"/>
        <v>7.0510349326410003E-4</v>
      </c>
      <c r="Q12190" s="40">
        <f t="shared" si="1142"/>
        <v>2.4678622264243501E-3</v>
      </c>
    </row>
    <row r="12191" spans="1:17" x14ac:dyDescent="0.3">
      <c r="A12191" s="29">
        <v>2890569</v>
      </c>
      <c r="B12191" s="1">
        <v>133</v>
      </c>
      <c r="C12191" s="1" t="s">
        <v>17</v>
      </c>
      <c r="D12191" s="1" t="s">
        <v>33</v>
      </c>
      <c r="E12191" s="1" t="s">
        <v>29</v>
      </c>
      <c r="F12191" s="47">
        <v>1786</v>
      </c>
      <c r="G12191" s="34">
        <v>1952.71</v>
      </c>
      <c r="H12191" s="1" t="s">
        <v>218</v>
      </c>
      <c r="I12191" s="34">
        <v>1.9446999999999999E-2</v>
      </c>
      <c r="J12191" s="34">
        <v>1041.761</v>
      </c>
      <c r="K12191" s="35" t="str">
        <f t="shared" si="1136"/>
        <v>Kampina &amp; Oisterwijkse Vennen_ZGH91D0</v>
      </c>
      <c r="L12191" s="36">
        <f>VLOOKUP(D12191,DATA!A:F,5,FALSE)</f>
        <v>6.9280917156857415E-3</v>
      </c>
      <c r="M12191" s="37">
        <f>VLOOKUP(D12191,DATA!A:F,6,FALSE)</f>
        <v>2211</v>
      </c>
      <c r="N12191" s="36">
        <f t="shared" si="1137"/>
        <v>14.313933316505368</v>
      </c>
      <c r="O12191" s="36">
        <f t="shared" si="1138"/>
        <v>14.315585873019673</v>
      </c>
      <c r="P12191" s="36">
        <f t="shared" si="1139"/>
        <v>1.6525565143048482E-3</v>
      </c>
      <c r="Q12191" s="36">
        <f t="shared" si="1140"/>
        <v>1.7215689268987328E-2</v>
      </c>
    </row>
    <row r="12192" spans="1:17" x14ac:dyDescent="0.3">
      <c r="A12192" s="29">
        <v>2890570</v>
      </c>
      <c r="B12192" s="1">
        <v>133</v>
      </c>
      <c r="C12192" s="1" t="s">
        <v>17</v>
      </c>
      <c r="D12192" s="1" t="s">
        <v>25</v>
      </c>
      <c r="E12192" s="1" t="s">
        <v>23</v>
      </c>
      <c r="F12192" s="47">
        <v>1857</v>
      </c>
      <c r="G12192" s="34">
        <v>1927.6</v>
      </c>
      <c r="H12192" s="1" t="s">
        <v>218</v>
      </c>
      <c r="I12192" s="34">
        <v>1.9472E-2</v>
      </c>
      <c r="J12192" s="34">
        <v>7561.9660000000003</v>
      </c>
      <c r="K12192" s="35" t="str">
        <f t="shared" si="1136"/>
        <v>Kampina &amp; Oisterwijkse Vennen_ZGH91E0C</v>
      </c>
      <c r="L12192" s="36">
        <f>VLOOKUP(D12192,DATA!A:F,5,FALSE)</f>
        <v>6.9280917156857415E-3</v>
      </c>
      <c r="M12192" s="37">
        <f>VLOOKUP(D12192,DATA!A:F,6,FALSE)</f>
        <v>2282</v>
      </c>
      <c r="N12192" s="36">
        <f t="shared" si="1137"/>
        <v>7.9050690031255488</v>
      </c>
      <c r="O12192" s="36">
        <f t="shared" si="1138"/>
        <v>7.9060511812201471</v>
      </c>
      <c r="P12192" s="36">
        <f t="shared" si="1139"/>
        <v>9.8217809459821837E-4</v>
      </c>
      <c r="Q12192" s="36">
        <f t="shared" si="1140"/>
        <v>7.4271973572965111E-2</v>
      </c>
    </row>
    <row r="12193" spans="1:17" x14ac:dyDescent="0.3">
      <c r="A12193" s="30">
        <v>2890571</v>
      </c>
      <c r="B12193" s="14">
        <v>133</v>
      </c>
      <c r="C12193" s="14" t="s">
        <v>17</v>
      </c>
      <c r="D12193" s="14" t="s">
        <v>55</v>
      </c>
      <c r="E12193" s="14" t="s">
        <v>56</v>
      </c>
      <c r="F12193" s="48">
        <v>500</v>
      </c>
      <c r="G12193" s="38">
        <v>1337.29</v>
      </c>
      <c r="H12193" s="14" t="s">
        <v>218</v>
      </c>
      <c r="I12193" s="38">
        <v>1.15394E-2</v>
      </c>
      <c r="J12193" s="38">
        <v>686.15355999999997</v>
      </c>
      <c r="K12193" s="39" t="str">
        <f t="shared" si="1136"/>
        <v>Kampina &amp; Oisterwijkse Vennen_H3130</v>
      </c>
      <c r="L12193" s="40">
        <f>VLOOKUP(D12193,DATA!A:F,5,FALSE)</f>
        <v>0</v>
      </c>
      <c r="M12193" s="41">
        <f>VLOOKUP(D12193,DATA!A:F,6,FALSE)</f>
        <v>3.5</v>
      </c>
      <c r="N12193" s="40">
        <f t="shared" si="1137"/>
        <v>50</v>
      </c>
      <c r="O12193" s="40">
        <f t="shared" si="1138"/>
        <v>50</v>
      </c>
      <c r="P12193" s="40">
        <f>J12193/10000*I12193</f>
        <v>7.9178003902640002E-4</v>
      </c>
      <c r="Q12193" s="40">
        <f>IF(AND(H12193&lt;&gt;"below",I12193&gt;=0.005),M12193*P12193,0)</f>
        <v>2.7712301365924001E-3</v>
      </c>
    </row>
    <row r="12194" spans="1:17" x14ac:dyDescent="0.3">
      <c r="A12194" s="29">
        <v>2890571</v>
      </c>
      <c r="B12194" s="1">
        <v>133</v>
      </c>
      <c r="C12194" s="1" t="s">
        <v>17</v>
      </c>
      <c r="D12194" s="1" t="s">
        <v>41</v>
      </c>
      <c r="E12194" s="1" t="s">
        <v>42</v>
      </c>
      <c r="F12194" s="47">
        <v>1071</v>
      </c>
      <c r="G12194" s="34">
        <v>1337.29</v>
      </c>
      <c r="H12194" s="1" t="s">
        <v>218</v>
      </c>
      <c r="I12194" s="34">
        <v>1.15394E-2</v>
      </c>
      <c r="J12194" s="34">
        <v>2373.3263999999999</v>
      </c>
      <c r="K12194" s="35" t="str">
        <f t="shared" si="1136"/>
        <v>Kampina &amp; Oisterwijkse Vennen_H4010A</v>
      </c>
      <c r="L12194" s="36">
        <f>VLOOKUP(D12194,DATA!A:F,5,FALSE)</f>
        <v>1.3726988247862192E-2</v>
      </c>
      <c r="M12194" s="37">
        <f>VLOOKUP(D12194,DATA!A:F,6,FALSE)</f>
        <v>1285.5</v>
      </c>
      <c r="N12194" s="36">
        <f t="shared" si="1137"/>
        <v>67.06045736431345</v>
      </c>
      <c r="O12194" s="36">
        <f t="shared" si="1138"/>
        <v>67.063956258658749</v>
      </c>
      <c r="P12194" s="36">
        <f t="shared" si="1139"/>
        <v>3.4988943452987087E-3</v>
      </c>
      <c r="Q12194" s="36">
        <f t="shared" si="1140"/>
        <v>8.30401832050814E-2</v>
      </c>
    </row>
    <row r="12195" spans="1:17" x14ac:dyDescent="0.3">
      <c r="A12195" s="29">
        <v>2890571</v>
      </c>
      <c r="B12195" s="1">
        <v>133</v>
      </c>
      <c r="C12195" s="1" t="s">
        <v>17</v>
      </c>
      <c r="D12195" s="1" t="s">
        <v>53</v>
      </c>
      <c r="E12195" s="1" t="s">
        <v>54</v>
      </c>
      <c r="F12195" s="47">
        <v>714</v>
      </c>
      <c r="G12195" s="34">
        <v>1337.29</v>
      </c>
      <c r="H12195" s="1" t="s">
        <v>218</v>
      </c>
      <c r="I12195" s="34">
        <v>1.15394E-2</v>
      </c>
      <c r="J12195" s="34">
        <v>3869.6662999999999</v>
      </c>
      <c r="K12195" s="35" t="str">
        <f t="shared" si="1136"/>
        <v>Kampina &amp; Oisterwijkse Vennen_H4030</v>
      </c>
      <c r="L12195" s="36">
        <f>VLOOKUP(D12195,DATA!A:F,5,FALSE)</f>
        <v>1.0986712608830001E-2</v>
      </c>
      <c r="M12195" s="37">
        <f>VLOOKUP(D12195,DATA!A:F,6,FALSE)</f>
        <v>982</v>
      </c>
      <c r="N12195" s="36">
        <f t="shared" si="1137"/>
        <v>98.022704488940505</v>
      </c>
      <c r="O12195" s="36">
        <f t="shared" si="1138"/>
        <v>98.022950198929436</v>
      </c>
      <c r="P12195" s="36">
        <f t="shared" si="1139"/>
        <v>2.4570998893125306E-4</v>
      </c>
      <c r="Q12195" s="36">
        <f t="shared" si="1140"/>
        <v>9.50815663740643E-3</v>
      </c>
    </row>
    <row r="12196" spans="1:17" x14ac:dyDescent="0.3">
      <c r="A12196" s="29">
        <v>2890571</v>
      </c>
      <c r="B12196" s="1">
        <v>133</v>
      </c>
      <c r="C12196" s="1" t="s">
        <v>17</v>
      </c>
      <c r="D12196" s="1" t="s">
        <v>89</v>
      </c>
      <c r="E12196" s="1" t="s">
        <v>54</v>
      </c>
      <c r="F12196" s="47">
        <v>714</v>
      </c>
      <c r="G12196" s="34">
        <v>1337.29</v>
      </c>
      <c r="H12196" s="1" t="s">
        <v>218</v>
      </c>
      <c r="I12196" s="34">
        <v>1.15394E-2</v>
      </c>
      <c r="J12196" s="34">
        <v>109.93779000000001</v>
      </c>
      <c r="K12196" s="35" t="str">
        <f t="shared" si="1136"/>
        <v>Kampina &amp; Oisterwijkse Vennen_L4030</v>
      </c>
      <c r="L12196" s="36">
        <f>VLOOKUP(D12196,DATA!A:F,5,FALSE)</f>
        <v>1.0986712608830001E-2</v>
      </c>
      <c r="M12196" s="37">
        <f>VLOOKUP(D12196,DATA!A:F,6,FALSE)</f>
        <v>982</v>
      </c>
      <c r="N12196" s="36">
        <f t="shared" si="1137"/>
        <v>98.022704488940505</v>
      </c>
      <c r="O12196" s="36">
        <f t="shared" si="1138"/>
        <v>98.022950198929436</v>
      </c>
      <c r="P12196" s="36">
        <f t="shared" si="1139"/>
        <v>2.4570998893125306E-4</v>
      </c>
      <c r="Q12196" s="36">
        <f t="shared" si="1140"/>
        <v>2.7012813164026424E-4</v>
      </c>
    </row>
    <row r="12197" spans="1:17" x14ac:dyDescent="0.3">
      <c r="A12197" s="29">
        <v>2890573</v>
      </c>
      <c r="B12197" s="1">
        <v>133</v>
      </c>
      <c r="C12197" s="1" t="s">
        <v>17</v>
      </c>
      <c r="D12197" s="1" t="s">
        <v>53</v>
      </c>
      <c r="E12197" s="1" t="s">
        <v>54</v>
      </c>
      <c r="F12197" s="47">
        <v>714</v>
      </c>
      <c r="G12197" s="34">
        <v>1158.96</v>
      </c>
      <c r="H12197" s="1" t="s">
        <v>218</v>
      </c>
      <c r="I12197" s="34">
        <v>1.05644E-2</v>
      </c>
      <c r="J12197" s="34">
        <v>5311.058</v>
      </c>
      <c r="K12197" s="35" t="str">
        <f t="shared" si="1136"/>
        <v>Kampina &amp; Oisterwijkse Vennen_H4030</v>
      </c>
      <c r="L12197" s="36">
        <f>VLOOKUP(D12197,DATA!A:F,5,FALSE)</f>
        <v>1.0986712608830001E-2</v>
      </c>
      <c r="M12197" s="37">
        <f>VLOOKUP(D12197,DATA!A:F,6,FALSE)</f>
        <v>982</v>
      </c>
      <c r="N12197" s="36">
        <f t="shared" si="1137"/>
        <v>87.481378121767591</v>
      </c>
      <c r="O12197" s="36">
        <f t="shared" si="1138"/>
        <v>87.482649181163012</v>
      </c>
      <c r="P12197" s="36">
        <f t="shared" si="1139"/>
        <v>1.2710593954210481E-3</v>
      </c>
      <c r="Q12197" s="36">
        <f t="shared" si="1140"/>
        <v>6.7506701705261213E-2</v>
      </c>
    </row>
    <row r="12198" spans="1:17" x14ac:dyDescent="0.3">
      <c r="A12198" s="29">
        <v>2890573</v>
      </c>
      <c r="B12198" s="1">
        <v>133</v>
      </c>
      <c r="C12198" s="1" t="s">
        <v>17</v>
      </c>
      <c r="D12198" s="1" t="s">
        <v>51</v>
      </c>
      <c r="E12198" s="1" t="s">
        <v>52</v>
      </c>
      <c r="F12198" s="47">
        <v>1000</v>
      </c>
      <c r="G12198" s="34">
        <v>1158.96</v>
      </c>
      <c r="H12198" s="1" t="s">
        <v>218</v>
      </c>
      <c r="I12198" s="34">
        <v>1.05644E-2</v>
      </c>
      <c r="J12198" s="34">
        <v>1977.8880999999999</v>
      </c>
      <c r="K12198" s="35" t="str">
        <f t="shared" si="1136"/>
        <v>Kampina &amp; Oisterwijkse Vennen_Lg09</v>
      </c>
      <c r="L12198" s="36">
        <f>VLOOKUP(D12198,DATA!A:F,5,FALSE)</f>
        <v>8.4126827976184013E-3</v>
      </c>
      <c r="M12198" s="37">
        <f>VLOOKUP(D12198,DATA!A:F,6,FALSE)</f>
        <v>1350</v>
      </c>
      <c r="N12198" s="36">
        <f t="shared" si="1137"/>
        <v>16.698343366273569</v>
      </c>
      <c r="O12198" s="36">
        <f t="shared" si="1138"/>
        <v>16.6995796530665</v>
      </c>
      <c r="P12198" s="36">
        <f t="shared" si="1139"/>
        <v>1.236286792931196E-3</v>
      </c>
      <c r="Q12198" s="36">
        <f t="shared" si="1140"/>
        <v>2.4452369359257764E-2</v>
      </c>
    </row>
    <row r="12199" spans="1:17" x14ac:dyDescent="0.3">
      <c r="A12199" s="29">
        <v>2890573</v>
      </c>
      <c r="B12199" s="1">
        <v>133</v>
      </c>
      <c r="C12199" s="1" t="s">
        <v>17</v>
      </c>
      <c r="D12199" s="1" t="s">
        <v>89</v>
      </c>
      <c r="E12199" s="1" t="s">
        <v>54</v>
      </c>
      <c r="F12199" s="47">
        <v>714</v>
      </c>
      <c r="G12199" s="34">
        <v>1158.96</v>
      </c>
      <c r="H12199" s="1" t="s">
        <v>218</v>
      </c>
      <c r="I12199" s="34">
        <v>1.05644E-2</v>
      </c>
      <c r="J12199" s="34">
        <v>1929.4449999999999</v>
      </c>
      <c r="K12199" s="35" t="str">
        <f t="shared" si="1136"/>
        <v>Kampina &amp; Oisterwijkse Vennen_L4030</v>
      </c>
      <c r="L12199" s="36">
        <f>VLOOKUP(D12199,DATA!A:F,5,FALSE)</f>
        <v>1.0986712608830001E-2</v>
      </c>
      <c r="M12199" s="37">
        <f>VLOOKUP(D12199,DATA!A:F,6,FALSE)</f>
        <v>982</v>
      </c>
      <c r="N12199" s="36">
        <f t="shared" si="1137"/>
        <v>87.481378121767591</v>
      </c>
      <c r="O12199" s="36">
        <f t="shared" si="1138"/>
        <v>87.482649181163012</v>
      </c>
      <c r="P12199" s="36">
        <f t="shared" si="1139"/>
        <v>1.2710593954210481E-3</v>
      </c>
      <c r="Q12199" s="36">
        <f t="shared" si="1140"/>
        <v>2.4524391951981639E-2</v>
      </c>
    </row>
    <row r="12200" spans="1:17" x14ac:dyDescent="0.3">
      <c r="A12200" s="29">
        <v>2890574</v>
      </c>
      <c r="B12200" s="1">
        <v>133</v>
      </c>
      <c r="C12200" s="1" t="s">
        <v>17</v>
      </c>
      <c r="D12200" s="1" t="s">
        <v>53</v>
      </c>
      <c r="E12200" s="1" t="s">
        <v>54</v>
      </c>
      <c r="F12200" s="47">
        <v>714</v>
      </c>
      <c r="G12200" s="34">
        <v>1033.42</v>
      </c>
      <c r="H12200" s="1" t="s">
        <v>218</v>
      </c>
      <c r="I12200" s="34">
        <v>9.6462000000000006E-3</v>
      </c>
      <c r="J12200" s="34">
        <v>9814.2170000000006</v>
      </c>
      <c r="K12200" s="35" t="str">
        <f t="shared" si="1136"/>
        <v>Kampina &amp; Oisterwijkse Vennen_H4030</v>
      </c>
      <c r="L12200" s="36">
        <f>VLOOKUP(D12200,DATA!A:F,5,FALSE)</f>
        <v>1.0986712608830001E-2</v>
      </c>
      <c r="M12200" s="37">
        <f>VLOOKUP(D12200,DATA!A:F,6,FALSE)</f>
        <v>982</v>
      </c>
      <c r="N12200" s="36">
        <f t="shared" si="1137"/>
        <v>63.759404055843433</v>
      </c>
      <c r="O12200" s="36">
        <f t="shared" si="1138"/>
        <v>63.761852878151863</v>
      </c>
      <c r="P12200" s="36">
        <f t="shared" si="1139"/>
        <v>2.448822308430465E-3</v>
      </c>
      <c r="Q12200" s="36">
        <f t="shared" si="1140"/>
        <v>0.24033273529377513</v>
      </c>
    </row>
    <row r="12201" spans="1:17" x14ac:dyDescent="0.3">
      <c r="A12201" s="29">
        <v>2890574</v>
      </c>
      <c r="B12201" s="1">
        <v>133</v>
      </c>
      <c r="C12201" s="1" t="s">
        <v>17</v>
      </c>
      <c r="D12201" s="1" t="s">
        <v>89</v>
      </c>
      <c r="E12201" s="1" t="s">
        <v>54</v>
      </c>
      <c r="F12201" s="47">
        <v>714</v>
      </c>
      <c r="G12201" s="34">
        <v>1033.42</v>
      </c>
      <c r="H12201" s="1" t="s">
        <v>218</v>
      </c>
      <c r="I12201" s="34">
        <v>9.6462000000000006E-3</v>
      </c>
      <c r="J12201" s="34">
        <v>185.78272999999999</v>
      </c>
      <c r="K12201" s="35" t="str">
        <f t="shared" si="1136"/>
        <v>Kampina &amp; Oisterwijkse Vennen_L4030</v>
      </c>
      <c r="L12201" s="36">
        <f>VLOOKUP(D12201,DATA!A:F,5,FALSE)</f>
        <v>1.0986712608830001E-2</v>
      </c>
      <c r="M12201" s="37">
        <f>VLOOKUP(D12201,DATA!A:F,6,FALSE)</f>
        <v>982</v>
      </c>
      <c r="N12201" s="36">
        <f t="shared" si="1137"/>
        <v>63.759404055843433</v>
      </c>
      <c r="O12201" s="36">
        <f t="shared" si="1138"/>
        <v>63.761852878151863</v>
      </c>
      <c r="P12201" s="36">
        <f t="shared" si="1139"/>
        <v>2.448822308430465E-3</v>
      </c>
      <c r="Q12201" s="36">
        <f t="shared" si="1140"/>
        <v>4.5494889374511375E-3</v>
      </c>
    </row>
    <row r="12202" spans="1:17" x14ac:dyDescent="0.3">
      <c r="A12202" s="29">
        <v>2890575</v>
      </c>
      <c r="B12202" s="1">
        <v>133</v>
      </c>
      <c r="C12202" s="1" t="s">
        <v>17</v>
      </c>
      <c r="D12202" s="1" t="s">
        <v>41</v>
      </c>
      <c r="E12202" s="1" t="s">
        <v>42</v>
      </c>
      <c r="F12202" s="47">
        <v>1071</v>
      </c>
      <c r="G12202" s="34">
        <v>1071.1199999999999</v>
      </c>
      <c r="H12202" s="1" t="s">
        <v>218</v>
      </c>
      <c r="I12202" s="34">
        <v>1.01501E-2</v>
      </c>
      <c r="J12202" s="34">
        <v>109.09353179999999</v>
      </c>
      <c r="K12202" s="35" t="str">
        <f t="shared" si="1136"/>
        <v>Kampina &amp; Oisterwijkse Vennen_H4010A</v>
      </c>
      <c r="L12202" s="36">
        <f>VLOOKUP(D12202,DATA!A:F,5,FALSE)</f>
        <v>1.3726988247862192E-2</v>
      </c>
      <c r="M12202" s="37">
        <f>VLOOKUP(D12202,DATA!A:F,6,FALSE)</f>
        <v>1285.5</v>
      </c>
      <c r="N12202" s="36">
        <f t="shared" si="1137"/>
        <v>5.0078301857135754</v>
      </c>
      <c r="O12202" s="36">
        <f t="shared" si="1138"/>
        <v>5.0084930280043052</v>
      </c>
      <c r="P12202" s="36">
        <f t="shared" si="1139"/>
        <v>6.6284229072977041E-4</v>
      </c>
      <c r="Q12202" s="36">
        <f t="shared" si="1140"/>
        <v>7.231180652211305E-4</v>
      </c>
    </row>
    <row r="12203" spans="1:17" x14ac:dyDescent="0.3">
      <c r="A12203" s="29">
        <v>2890575</v>
      </c>
      <c r="B12203" s="1">
        <v>133</v>
      </c>
      <c r="C12203" s="1" t="s">
        <v>17</v>
      </c>
      <c r="D12203" s="1" t="s">
        <v>53</v>
      </c>
      <c r="E12203" s="1" t="s">
        <v>54</v>
      </c>
      <c r="F12203" s="47">
        <v>714</v>
      </c>
      <c r="G12203" s="34">
        <v>1071.1199999999999</v>
      </c>
      <c r="H12203" s="1" t="s">
        <v>218</v>
      </c>
      <c r="I12203" s="34">
        <v>1.01501E-2</v>
      </c>
      <c r="J12203" s="34">
        <v>9209.9404489079698</v>
      </c>
      <c r="K12203" s="35" t="str">
        <f t="shared" si="1136"/>
        <v>Kampina &amp; Oisterwijkse Vennen_H4030</v>
      </c>
      <c r="L12203" s="36">
        <f>VLOOKUP(D12203,DATA!A:F,5,FALSE)</f>
        <v>1.0986712608830001E-2</v>
      </c>
      <c r="M12203" s="37">
        <f>VLOOKUP(D12203,DATA!A:F,6,FALSE)</f>
        <v>982</v>
      </c>
      <c r="N12203" s="36">
        <f t="shared" si="1137"/>
        <v>72.693671201858479</v>
      </c>
      <c r="O12203" s="36">
        <f t="shared" si="1138"/>
        <v>72.695884740011138</v>
      </c>
      <c r="P12203" s="36">
        <f t="shared" si="1139"/>
        <v>2.2135381526595665E-3</v>
      </c>
      <c r="Q12203" s="36">
        <f t="shared" si="1140"/>
        <v>0.20386554567380366</v>
      </c>
    </row>
    <row r="12204" spans="1:17" x14ac:dyDescent="0.3">
      <c r="A12204" s="29">
        <v>2890575</v>
      </c>
      <c r="B12204" s="1">
        <v>133</v>
      </c>
      <c r="C12204" s="1" t="s">
        <v>17</v>
      </c>
      <c r="D12204" s="1" t="s">
        <v>43</v>
      </c>
      <c r="E12204" s="1" t="s">
        <v>44</v>
      </c>
      <c r="F12204" s="47">
        <v>1071</v>
      </c>
      <c r="G12204" s="34">
        <v>1071.1199999999999</v>
      </c>
      <c r="H12204" s="1" t="s">
        <v>218</v>
      </c>
      <c r="I12204" s="34">
        <v>1.01501E-2</v>
      </c>
      <c r="J12204" s="34">
        <v>680.96630000000005</v>
      </c>
      <c r="K12204" s="35" t="str">
        <f t="shared" si="1136"/>
        <v>Kampina &amp; Oisterwijkse Vennen_H7150</v>
      </c>
      <c r="L12204" s="36">
        <f>VLOOKUP(D12204,DATA!A:F,5,FALSE)</f>
        <v>1.3726988247862192E-2</v>
      </c>
      <c r="M12204" s="37">
        <f>VLOOKUP(D12204,DATA!A:F,6,FALSE)</f>
        <v>1285.5</v>
      </c>
      <c r="N12204" s="36">
        <f t="shared" si="1137"/>
        <v>5.0078301857135754</v>
      </c>
      <c r="O12204" s="36">
        <f t="shared" si="1138"/>
        <v>5.0084930280043052</v>
      </c>
      <c r="P12204" s="36">
        <f t="shared" si="1139"/>
        <v>6.6284229072977041E-4</v>
      </c>
      <c r="Q12204" s="36">
        <f t="shared" si="1140"/>
        <v>4.5137326220177605E-3</v>
      </c>
    </row>
    <row r="12205" spans="1:17" x14ac:dyDescent="0.3">
      <c r="A12205" s="29">
        <v>2890576</v>
      </c>
      <c r="B12205" s="1">
        <v>133</v>
      </c>
      <c r="C12205" s="1" t="s">
        <v>17</v>
      </c>
      <c r="D12205" s="1" t="s">
        <v>57</v>
      </c>
      <c r="E12205" s="1" t="s">
        <v>58</v>
      </c>
      <c r="F12205" s="47">
        <v>714</v>
      </c>
      <c r="G12205" s="34">
        <v>970.28</v>
      </c>
      <c r="H12205" s="1" t="s">
        <v>218</v>
      </c>
      <c r="I12205" s="34">
        <v>9.1044999999999997E-3</v>
      </c>
      <c r="J12205" s="34">
        <v>393.36130000000003</v>
      </c>
      <c r="K12205" s="35" t="str">
        <f t="shared" si="1136"/>
        <v>Kampina &amp; Oisterwijkse Vennen_H3160</v>
      </c>
      <c r="L12205" s="36">
        <f>VLOOKUP(D12205,DATA!A:F,5,FALSE)</f>
        <v>1.0986712608830001E-2</v>
      </c>
      <c r="M12205" s="37">
        <f>VLOOKUP(D12205,DATA!A:F,6,FALSE)</f>
        <v>982</v>
      </c>
      <c r="N12205" s="36">
        <f t="shared" si="1137"/>
        <v>46.785333639728378</v>
      </c>
      <c r="O12205" s="36">
        <f t="shared" si="1138"/>
        <v>46.787824023830431</v>
      </c>
      <c r="P12205" s="36">
        <f t="shared" si="1139"/>
        <v>2.4903841020531559E-3</v>
      </c>
      <c r="Q12205" s="36">
        <f t="shared" si="1140"/>
        <v>9.7962072788296221E-3</v>
      </c>
    </row>
    <row r="12206" spans="1:17" x14ac:dyDescent="0.3">
      <c r="A12206" s="29">
        <v>2890576</v>
      </c>
      <c r="B12206" s="1">
        <v>133</v>
      </c>
      <c r="C12206" s="1" t="s">
        <v>17</v>
      </c>
      <c r="D12206" s="1" t="s">
        <v>53</v>
      </c>
      <c r="E12206" s="1" t="s">
        <v>54</v>
      </c>
      <c r="F12206" s="47">
        <v>714</v>
      </c>
      <c r="G12206" s="34">
        <v>970.28</v>
      </c>
      <c r="H12206" s="1" t="s">
        <v>218</v>
      </c>
      <c r="I12206" s="34">
        <v>9.1044999999999997E-3</v>
      </c>
      <c r="J12206" s="34">
        <v>3077.0082716295001</v>
      </c>
      <c r="K12206" s="35" t="str">
        <f t="shared" si="1136"/>
        <v>Kampina &amp; Oisterwijkse Vennen_H4030</v>
      </c>
      <c r="L12206" s="36">
        <f>VLOOKUP(D12206,DATA!A:F,5,FALSE)</f>
        <v>1.0986712608830001E-2</v>
      </c>
      <c r="M12206" s="37">
        <f>VLOOKUP(D12206,DATA!A:F,6,FALSE)</f>
        <v>982</v>
      </c>
      <c r="N12206" s="36">
        <f t="shared" si="1137"/>
        <v>46.785333639728378</v>
      </c>
      <c r="O12206" s="36">
        <f t="shared" si="1138"/>
        <v>46.787824023830431</v>
      </c>
      <c r="P12206" s="36">
        <f t="shared" si="1139"/>
        <v>2.4903841020531559E-3</v>
      </c>
      <c r="Q12206" s="36">
        <f t="shared" si="1140"/>
        <v>7.6629324815521663E-2</v>
      </c>
    </row>
    <row r="12207" spans="1:17" x14ac:dyDescent="0.3">
      <c r="A12207" s="29">
        <v>2890576</v>
      </c>
      <c r="B12207" s="1">
        <v>133</v>
      </c>
      <c r="C12207" s="1" t="s">
        <v>17</v>
      </c>
      <c r="D12207" s="1" t="s">
        <v>89</v>
      </c>
      <c r="E12207" s="1" t="s">
        <v>54</v>
      </c>
      <c r="F12207" s="47">
        <v>714</v>
      </c>
      <c r="G12207" s="34">
        <v>970.28</v>
      </c>
      <c r="H12207" s="1" t="s">
        <v>218</v>
      </c>
      <c r="I12207" s="34">
        <v>9.1044999999999997E-3</v>
      </c>
      <c r="J12207" s="34">
        <v>2462.3598999999999</v>
      </c>
      <c r="K12207" s="35" t="str">
        <f t="shared" si="1136"/>
        <v>Kampina &amp; Oisterwijkse Vennen_L4030</v>
      </c>
      <c r="L12207" s="36">
        <f>VLOOKUP(D12207,DATA!A:F,5,FALSE)</f>
        <v>1.0986712608830001E-2</v>
      </c>
      <c r="M12207" s="37">
        <f>VLOOKUP(D12207,DATA!A:F,6,FALSE)</f>
        <v>982</v>
      </c>
      <c r="N12207" s="36">
        <f t="shared" si="1137"/>
        <v>46.785333639728378</v>
      </c>
      <c r="O12207" s="36">
        <f t="shared" si="1138"/>
        <v>46.787824023830431</v>
      </c>
      <c r="P12207" s="36">
        <f t="shared" si="1139"/>
        <v>2.4903841020531559E-3</v>
      </c>
      <c r="Q12207" s="36">
        <f t="shared" si="1140"/>
        <v>6.1322219484931981E-2</v>
      </c>
    </row>
    <row r="12208" spans="1:17" x14ac:dyDescent="0.3">
      <c r="A12208" s="29">
        <v>2890577</v>
      </c>
      <c r="B12208" s="1">
        <v>133</v>
      </c>
      <c r="C12208" s="1" t="s">
        <v>17</v>
      </c>
      <c r="D12208" s="1" t="s">
        <v>57</v>
      </c>
      <c r="E12208" s="1" t="s">
        <v>58</v>
      </c>
      <c r="F12208" s="47">
        <v>714</v>
      </c>
      <c r="G12208" s="34">
        <v>1000.46</v>
      </c>
      <c r="H12208" s="1" t="s">
        <v>218</v>
      </c>
      <c r="I12208" s="34">
        <v>9.6500000000000006E-3</v>
      </c>
      <c r="J12208" s="34">
        <v>416.44607999999999</v>
      </c>
      <c r="K12208" s="35" t="str">
        <f t="shared" si="1136"/>
        <v>Kampina &amp; Oisterwijkse Vennen_H3160</v>
      </c>
      <c r="L12208" s="36">
        <f>VLOOKUP(D12208,DATA!A:F,5,FALSE)</f>
        <v>1.0986712608830001E-2</v>
      </c>
      <c r="M12208" s="37">
        <f>VLOOKUP(D12208,DATA!A:F,6,FALSE)</f>
        <v>982</v>
      </c>
      <c r="N12208" s="36">
        <f t="shared" si="1137"/>
        <v>55.053058769320671</v>
      </c>
      <c r="O12208" s="36">
        <f t="shared" si="1138"/>
        <v>55.05568222871289</v>
      </c>
      <c r="P12208" s="36">
        <f t="shared" si="1139"/>
        <v>2.623459392218308E-3</v>
      </c>
      <c r="Q12208" s="36">
        <f t="shared" si="1140"/>
        <v>1.0925293799284969E-2</v>
      </c>
    </row>
    <row r="12209" spans="1:17" x14ac:dyDescent="0.3">
      <c r="A12209" s="29">
        <v>2890577</v>
      </c>
      <c r="B12209" s="1">
        <v>133</v>
      </c>
      <c r="C12209" s="1" t="s">
        <v>17</v>
      </c>
      <c r="D12209" s="1" t="s">
        <v>53</v>
      </c>
      <c r="E12209" s="1" t="s">
        <v>54</v>
      </c>
      <c r="F12209" s="47">
        <v>714</v>
      </c>
      <c r="G12209" s="34">
        <v>1000.46</v>
      </c>
      <c r="H12209" s="1" t="s">
        <v>218</v>
      </c>
      <c r="I12209" s="34">
        <v>9.6500000000000006E-3</v>
      </c>
      <c r="J12209" s="34">
        <v>8165.4823999999999</v>
      </c>
      <c r="K12209" s="35" t="str">
        <f t="shared" si="1136"/>
        <v>Kampina &amp; Oisterwijkse Vennen_H4030</v>
      </c>
      <c r="L12209" s="36">
        <f>VLOOKUP(D12209,DATA!A:F,5,FALSE)</f>
        <v>1.0986712608830001E-2</v>
      </c>
      <c r="M12209" s="37">
        <f>VLOOKUP(D12209,DATA!A:F,6,FALSE)</f>
        <v>982</v>
      </c>
      <c r="N12209" s="36">
        <f t="shared" si="1137"/>
        <v>55.053058769320671</v>
      </c>
      <c r="O12209" s="36">
        <f t="shared" si="1138"/>
        <v>55.05568222871289</v>
      </c>
      <c r="P12209" s="36">
        <f t="shared" si="1139"/>
        <v>2.623459392218308E-3</v>
      </c>
      <c r="Q12209" s="36">
        <f t="shared" si="1140"/>
        <v>0.21421811494273293</v>
      </c>
    </row>
    <row r="12210" spans="1:17" x14ac:dyDescent="0.3">
      <c r="A12210" s="29">
        <v>2890577</v>
      </c>
      <c r="B12210" s="1">
        <v>133</v>
      </c>
      <c r="C12210" s="1" t="s">
        <v>17</v>
      </c>
      <c r="D12210" s="1" t="s">
        <v>89</v>
      </c>
      <c r="E12210" s="1" t="s">
        <v>54</v>
      </c>
      <c r="F12210" s="47">
        <v>714</v>
      </c>
      <c r="G12210" s="34">
        <v>1000.46</v>
      </c>
      <c r="H12210" s="1" t="s">
        <v>218</v>
      </c>
      <c r="I12210" s="34">
        <v>9.6500000000000006E-3</v>
      </c>
      <c r="J12210" s="34">
        <v>1032.6098999999999</v>
      </c>
      <c r="K12210" s="35" t="str">
        <f t="shared" si="1136"/>
        <v>Kampina &amp; Oisterwijkse Vennen_L4030</v>
      </c>
      <c r="L12210" s="36">
        <f>VLOOKUP(D12210,DATA!A:F,5,FALSE)</f>
        <v>1.0986712608830001E-2</v>
      </c>
      <c r="M12210" s="37">
        <f>VLOOKUP(D12210,DATA!A:F,6,FALSE)</f>
        <v>982</v>
      </c>
      <c r="N12210" s="36">
        <f t="shared" si="1137"/>
        <v>55.053058769320671</v>
      </c>
      <c r="O12210" s="36">
        <f t="shared" si="1138"/>
        <v>55.05568222871289</v>
      </c>
      <c r="P12210" s="36">
        <f t="shared" si="1139"/>
        <v>2.623459392218308E-3</v>
      </c>
      <c r="Q12210" s="36">
        <f t="shared" si="1140"/>
        <v>2.7090101406526075E-2</v>
      </c>
    </row>
    <row r="12211" spans="1:17" x14ac:dyDescent="0.3">
      <c r="A12211" s="29">
        <v>2890578</v>
      </c>
      <c r="B12211" s="1">
        <v>133</v>
      </c>
      <c r="C12211" s="1" t="s">
        <v>17</v>
      </c>
      <c r="D12211" s="1" t="s">
        <v>53</v>
      </c>
      <c r="E12211" s="1" t="s">
        <v>54</v>
      </c>
      <c r="F12211" s="47">
        <v>714</v>
      </c>
      <c r="G12211" s="34">
        <v>1055</v>
      </c>
      <c r="H12211" s="1" t="s">
        <v>218</v>
      </c>
      <c r="I12211" s="34">
        <v>1.0328499999999999E-2</v>
      </c>
      <c r="J12211" s="34">
        <v>8053.4570000000003</v>
      </c>
      <c r="K12211" s="35" t="str">
        <f t="shared" si="1136"/>
        <v>Kampina &amp; Oisterwijkse Vennen_H4030</v>
      </c>
      <c r="L12211" s="36">
        <f>VLOOKUP(D12211,DATA!A:F,5,FALSE)</f>
        <v>1.0986712608830001E-2</v>
      </c>
      <c r="M12211" s="37">
        <f>VLOOKUP(D12211,DATA!A:F,6,FALSE)</f>
        <v>982</v>
      </c>
      <c r="N12211" s="36">
        <f t="shared" si="1137"/>
        <v>69.040855463442611</v>
      </c>
      <c r="O12211" s="36">
        <f t="shared" si="1138"/>
        <v>69.04328090463882</v>
      </c>
      <c r="P12211" s="36">
        <f t="shared" si="1139"/>
        <v>2.4254411962090217E-3</v>
      </c>
      <c r="Q12211" s="36">
        <f t="shared" si="1140"/>
        <v>0.1953318637969792</v>
      </c>
    </row>
    <row r="12212" spans="1:17" x14ac:dyDescent="0.3">
      <c r="A12212" s="29">
        <v>2890578</v>
      </c>
      <c r="B12212" s="1">
        <v>133</v>
      </c>
      <c r="C12212" s="1" t="s">
        <v>17</v>
      </c>
      <c r="D12212" s="1" t="s">
        <v>51</v>
      </c>
      <c r="E12212" s="1" t="s">
        <v>52</v>
      </c>
      <c r="F12212" s="47">
        <v>1000</v>
      </c>
      <c r="G12212" s="34">
        <v>1055</v>
      </c>
      <c r="H12212" s="1" t="s">
        <v>218</v>
      </c>
      <c r="I12212" s="34">
        <v>1.0328499999999999E-2</v>
      </c>
      <c r="J12212" s="34">
        <v>277.92624000000001</v>
      </c>
      <c r="K12212" s="35" t="str">
        <f t="shared" si="1136"/>
        <v>Kampina &amp; Oisterwijkse Vennen_Lg09</v>
      </c>
      <c r="L12212" s="36">
        <f>VLOOKUP(D12212,DATA!A:F,5,FALSE)</f>
        <v>8.4126827976184013E-3</v>
      </c>
      <c r="M12212" s="37">
        <f>VLOOKUP(D12212,DATA!A:F,6,FALSE)</f>
        <v>1350</v>
      </c>
      <c r="N12212" s="36">
        <f t="shared" si="1137"/>
        <v>7.7148127776277331</v>
      </c>
      <c r="O12212" s="36">
        <f t="shared" si="1138"/>
        <v>7.7154314277646652</v>
      </c>
      <c r="P12212" s="36">
        <f t="shared" si="1139"/>
        <v>6.1865013693207516E-4</v>
      </c>
      <c r="Q12212" s="36">
        <f t="shared" si="1140"/>
        <v>1.7193910643301679E-3</v>
      </c>
    </row>
    <row r="12213" spans="1:17" x14ac:dyDescent="0.3">
      <c r="A12213" s="29">
        <v>2890578</v>
      </c>
      <c r="B12213" s="1">
        <v>133</v>
      </c>
      <c r="C12213" s="1" t="s">
        <v>17</v>
      </c>
      <c r="D12213" s="1" t="s">
        <v>89</v>
      </c>
      <c r="E12213" s="1" t="s">
        <v>54</v>
      </c>
      <c r="F12213" s="47">
        <v>714</v>
      </c>
      <c r="G12213" s="34">
        <v>1055</v>
      </c>
      <c r="H12213" s="1" t="s">
        <v>218</v>
      </c>
      <c r="I12213" s="34">
        <v>1.0328499999999999E-2</v>
      </c>
      <c r="J12213" s="34">
        <v>1504.5383940649799</v>
      </c>
      <c r="K12213" s="35" t="str">
        <f t="shared" si="1136"/>
        <v>Kampina &amp; Oisterwijkse Vennen_L4030</v>
      </c>
      <c r="L12213" s="36">
        <f>VLOOKUP(D12213,DATA!A:F,5,FALSE)</f>
        <v>1.0986712608830001E-2</v>
      </c>
      <c r="M12213" s="37">
        <f>VLOOKUP(D12213,DATA!A:F,6,FALSE)</f>
        <v>982</v>
      </c>
      <c r="N12213" s="36">
        <f t="shared" si="1137"/>
        <v>69.040855463442611</v>
      </c>
      <c r="O12213" s="36">
        <f t="shared" si="1138"/>
        <v>69.04328090463882</v>
      </c>
      <c r="P12213" s="36">
        <f t="shared" si="1139"/>
        <v>2.4254411962090217E-3</v>
      </c>
      <c r="Q12213" s="36">
        <f t="shared" si="1140"/>
        <v>3.6491694022433657E-2</v>
      </c>
    </row>
    <row r="12214" spans="1:17" x14ac:dyDescent="0.3">
      <c r="A12214" s="29">
        <v>2890579</v>
      </c>
      <c r="B12214" s="1">
        <v>133</v>
      </c>
      <c r="C12214" s="1" t="s">
        <v>17</v>
      </c>
      <c r="D12214" s="1" t="s">
        <v>53</v>
      </c>
      <c r="E12214" s="1" t="s">
        <v>54</v>
      </c>
      <c r="F12214" s="47">
        <v>714</v>
      </c>
      <c r="G12214" s="34">
        <v>1088.9000000000001</v>
      </c>
      <c r="H12214" s="1" t="s">
        <v>218</v>
      </c>
      <c r="I12214" s="34">
        <v>1.08938E-2</v>
      </c>
      <c r="J12214" s="34">
        <v>2699.3270000000002</v>
      </c>
      <c r="K12214" s="35" t="str">
        <f t="shared" si="1136"/>
        <v>Kampina &amp; Oisterwijkse Vennen_H4030</v>
      </c>
      <c r="L12214" s="36">
        <f>VLOOKUP(D12214,DATA!A:F,5,FALSE)</f>
        <v>1.0986712608830001E-2</v>
      </c>
      <c r="M12214" s="37">
        <f>VLOOKUP(D12214,DATA!A:F,6,FALSE)</f>
        <v>982</v>
      </c>
      <c r="N12214" s="36">
        <f t="shared" si="1137"/>
        <v>76.395376579684324</v>
      </c>
      <c r="O12214" s="36">
        <f t="shared" si="1138"/>
        <v>76.39753480903272</v>
      </c>
      <c r="P12214" s="36">
        <f t="shared" si="1139"/>
        <v>2.1582293483959347E-3</v>
      </c>
      <c r="Q12214" s="36">
        <f t="shared" si="1140"/>
        <v>5.8257667523175537E-2</v>
      </c>
    </row>
    <row r="12215" spans="1:17" x14ac:dyDescent="0.3">
      <c r="A12215" s="29">
        <v>2890579</v>
      </c>
      <c r="B12215" s="1">
        <v>133</v>
      </c>
      <c r="C12215" s="1" t="s">
        <v>17</v>
      </c>
      <c r="D12215" s="1" t="s">
        <v>86</v>
      </c>
      <c r="E12215" s="1" t="s">
        <v>44</v>
      </c>
      <c r="F12215" s="47">
        <v>1071</v>
      </c>
      <c r="G12215" s="34">
        <v>1088.9000000000001</v>
      </c>
      <c r="H12215" s="1" t="s">
        <v>218</v>
      </c>
      <c r="I12215" s="34">
        <v>1.08938E-2</v>
      </c>
      <c r="J12215" s="34">
        <v>519.46966999999995</v>
      </c>
      <c r="K12215" s="35" t="str">
        <f t="shared" si="1136"/>
        <v>Kampina &amp; Oisterwijkse Vennen_ZGH7150</v>
      </c>
      <c r="L12215" s="36">
        <f>VLOOKUP(D12215,DATA!A:F,5,FALSE)</f>
        <v>1.3726988247862192E-2</v>
      </c>
      <c r="M12215" s="37">
        <f>VLOOKUP(D12215,DATA!A:F,6,FALSE)</f>
        <v>1285.5</v>
      </c>
      <c r="N12215" s="36">
        <f t="shared" si="1137"/>
        <v>6.3048580277491277</v>
      </c>
      <c r="O12215" s="36">
        <f t="shared" si="1138"/>
        <v>6.3057414644195369</v>
      </c>
      <c r="P12215" s="36">
        <f t="shared" si="1139"/>
        <v>8.8343667040913232E-4</v>
      </c>
      <c r="Q12215" s="36">
        <f t="shared" si="1140"/>
        <v>4.5891855564333065E-3</v>
      </c>
    </row>
    <row r="12216" spans="1:17" x14ac:dyDescent="0.3">
      <c r="A12216" s="29">
        <v>2890579</v>
      </c>
      <c r="B12216" s="1">
        <v>133</v>
      </c>
      <c r="C12216" s="1" t="s">
        <v>17</v>
      </c>
      <c r="D12216" s="1" t="s">
        <v>89</v>
      </c>
      <c r="E12216" s="1" t="s">
        <v>54</v>
      </c>
      <c r="F12216" s="47">
        <v>714</v>
      </c>
      <c r="G12216" s="34">
        <v>1088.9000000000001</v>
      </c>
      <c r="H12216" s="1" t="s">
        <v>218</v>
      </c>
      <c r="I12216" s="34">
        <v>1.08938E-2</v>
      </c>
      <c r="J12216" s="34">
        <v>5559.8833000000004</v>
      </c>
      <c r="K12216" s="35" t="str">
        <f t="shared" si="1136"/>
        <v>Kampina &amp; Oisterwijkse Vennen_L4030</v>
      </c>
      <c r="L12216" s="36">
        <f>VLOOKUP(D12216,DATA!A:F,5,FALSE)</f>
        <v>1.0986712608830001E-2</v>
      </c>
      <c r="M12216" s="37">
        <f>VLOOKUP(D12216,DATA!A:F,6,FALSE)</f>
        <v>982</v>
      </c>
      <c r="N12216" s="36">
        <f t="shared" si="1137"/>
        <v>76.395376579684324</v>
      </c>
      <c r="O12216" s="36">
        <f t="shared" si="1138"/>
        <v>76.39753480903272</v>
      </c>
      <c r="P12216" s="36">
        <f t="shared" si="1139"/>
        <v>2.1582293483959347E-3</v>
      </c>
      <c r="Q12216" s="36">
        <f t="shared" si="1140"/>
        <v>0.1199950331171644</v>
      </c>
    </row>
    <row r="12217" spans="1:17" x14ac:dyDescent="0.3">
      <c r="A12217" s="29">
        <v>2890580</v>
      </c>
      <c r="B12217" s="1">
        <v>133</v>
      </c>
      <c r="C12217" s="1" t="s">
        <v>17</v>
      </c>
      <c r="D12217" s="1" t="s">
        <v>53</v>
      </c>
      <c r="E12217" s="1" t="s">
        <v>54</v>
      </c>
      <c r="F12217" s="47">
        <v>714</v>
      </c>
      <c r="G12217" s="34">
        <v>1001.46</v>
      </c>
      <c r="H12217" s="1" t="s">
        <v>218</v>
      </c>
      <c r="I12217" s="34">
        <v>1.01423E-2</v>
      </c>
      <c r="J12217" s="34">
        <v>6475.7484999999997</v>
      </c>
      <c r="K12217" s="35" t="str">
        <f t="shared" si="1136"/>
        <v>Kampina &amp; Oisterwijkse Vennen_H4030</v>
      </c>
      <c r="L12217" s="36">
        <f>VLOOKUP(D12217,DATA!A:F,5,FALSE)</f>
        <v>1.0986712608830001E-2</v>
      </c>
      <c r="M12217" s="37">
        <f>VLOOKUP(D12217,DATA!A:F,6,FALSE)</f>
        <v>982</v>
      </c>
      <c r="N12217" s="36">
        <f t="shared" si="1137"/>
        <v>55.324767726515638</v>
      </c>
      <c r="O12217" s="36">
        <f t="shared" si="1138"/>
        <v>55.327521879485246</v>
      </c>
      <c r="P12217" s="36">
        <f t="shared" si="1139"/>
        <v>2.7541529696080147E-3</v>
      </c>
      <c r="Q12217" s="36">
        <f t="shared" si="1140"/>
        <v>0.17835201961709646</v>
      </c>
    </row>
    <row r="12218" spans="1:17" x14ac:dyDescent="0.3">
      <c r="A12218" s="29">
        <v>2890580</v>
      </c>
      <c r="B12218" s="1">
        <v>133</v>
      </c>
      <c r="C12218" s="1" t="s">
        <v>17</v>
      </c>
      <c r="D12218" s="1" t="s">
        <v>51</v>
      </c>
      <c r="E12218" s="1" t="s">
        <v>52</v>
      </c>
      <c r="F12218" s="47">
        <v>1000</v>
      </c>
      <c r="G12218" s="34">
        <v>1001.46</v>
      </c>
      <c r="H12218" s="1" t="s">
        <v>218</v>
      </c>
      <c r="I12218" s="34">
        <v>1.01423E-2</v>
      </c>
      <c r="J12218" s="34">
        <v>820.82696999999996</v>
      </c>
      <c r="K12218" s="35" t="str">
        <f t="shared" si="1136"/>
        <v>Kampina &amp; Oisterwijkse Vennen_Lg09</v>
      </c>
      <c r="L12218" s="36">
        <f>VLOOKUP(D12218,DATA!A:F,5,FALSE)</f>
        <v>8.4126827976184013E-3</v>
      </c>
      <c r="M12218" s="37">
        <f>VLOOKUP(D12218,DATA!A:F,6,FALSE)</f>
        <v>1350</v>
      </c>
      <c r="N12218" s="36">
        <f t="shared" si="1137"/>
        <v>5.0586654695084308</v>
      </c>
      <c r="O12218" s="36">
        <f t="shared" si="1138"/>
        <v>5.0590752760742479</v>
      </c>
      <c r="P12218" s="36">
        <f t="shared" si="1139"/>
        <v>4.0980656581712793E-4</v>
      </c>
      <c r="Q12218" s="36">
        <f t="shared" si="1140"/>
        <v>3.3638028170577868E-3</v>
      </c>
    </row>
    <row r="12219" spans="1:17" x14ac:dyDescent="0.3">
      <c r="A12219" s="29">
        <v>2890580</v>
      </c>
      <c r="B12219" s="1">
        <v>133</v>
      </c>
      <c r="C12219" s="1" t="s">
        <v>17</v>
      </c>
      <c r="D12219" s="1" t="s">
        <v>89</v>
      </c>
      <c r="E12219" s="1" t="s">
        <v>54</v>
      </c>
      <c r="F12219" s="47">
        <v>714</v>
      </c>
      <c r="G12219" s="34">
        <v>1001.46</v>
      </c>
      <c r="H12219" s="1" t="s">
        <v>218</v>
      </c>
      <c r="I12219" s="34">
        <v>1.01423E-2</v>
      </c>
      <c r="J12219" s="34">
        <v>1646.9745</v>
      </c>
      <c r="K12219" s="35" t="str">
        <f t="shared" si="1136"/>
        <v>Kampina &amp; Oisterwijkse Vennen_L4030</v>
      </c>
      <c r="L12219" s="36">
        <f>VLOOKUP(D12219,DATA!A:F,5,FALSE)</f>
        <v>1.0986712608830001E-2</v>
      </c>
      <c r="M12219" s="37">
        <f>VLOOKUP(D12219,DATA!A:F,6,FALSE)</f>
        <v>982</v>
      </c>
      <c r="N12219" s="36">
        <f t="shared" si="1137"/>
        <v>55.324767726515638</v>
      </c>
      <c r="O12219" s="36">
        <f t="shared" si="1138"/>
        <v>55.327521879485246</v>
      </c>
      <c r="P12219" s="36">
        <f t="shared" si="1139"/>
        <v>2.7541529696080147E-3</v>
      </c>
      <c r="Q12219" s="36">
        <f t="shared" si="1140"/>
        <v>4.5360197100436747E-2</v>
      </c>
    </row>
    <row r="12220" spans="1:17" x14ac:dyDescent="0.3">
      <c r="A12220" s="29">
        <v>2890581</v>
      </c>
      <c r="B12220" s="1">
        <v>133</v>
      </c>
      <c r="C12220" s="1" t="s">
        <v>17</v>
      </c>
      <c r="D12220" s="1" t="s">
        <v>63</v>
      </c>
      <c r="E12220" s="1" t="s">
        <v>64</v>
      </c>
      <c r="F12220" s="47">
        <v>714</v>
      </c>
      <c r="G12220" s="34">
        <v>1118.42</v>
      </c>
      <c r="H12220" s="1" t="s">
        <v>218</v>
      </c>
      <c r="I12220" s="34">
        <v>1.14526E-2</v>
      </c>
      <c r="J12220" s="34">
        <v>4152.799</v>
      </c>
      <c r="K12220" s="35" t="str">
        <f t="shared" si="1136"/>
        <v>Kampina &amp; Oisterwijkse Vennen_H2310</v>
      </c>
      <c r="L12220" s="36">
        <f>VLOOKUP(D12220,DATA!A:F,5,FALSE)</f>
        <v>1.0986712608830001E-2</v>
      </c>
      <c r="M12220" s="37">
        <f>VLOOKUP(D12220,DATA!A:F,6,FALSE)</f>
        <v>982</v>
      </c>
      <c r="N12220" s="36">
        <f t="shared" si="1137"/>
        <v>81.739652692662972</v>
      </c>
      <c r="O12220" s="36">
        <f t="shared" si="1138"/>
        <v>81.741530695888628</v>
      </c>
      <c r="P12220" s="36">
        <f t="shared" si="1139"/>
        <v>1.8780032256557888E-3</v>
      </c>
      <c r="Q12220" s="36">
        <f t="shared" si="1140"/>
        <v>7.7989699175001342E-2</v>
      </c>
    </row>
    <row r="12221" spans="1:17" x14ac:dyDescent="0.3">
      <c r="A12221" s="29">
        <v>2890581</v>
      </c>
      <c r="B12221" s="1">
        <v>133</v>
      </c>
      <c r="C12221" s="1" t="s">
        <v>17</v>
      </c>
      <c r="D12221" s="1" t="s">
        <v>95</v>
      </c>
      <c r="E12221" s="1" t="s">
        <v>64</v>
      </c>
      <c r="F12221" s="47">
        <v>714</v>
      </c>
      <c r="G12221" s="34">
        <v>1118.42</v>
      </c>
      <c r="H12221" s="1" t="s">
        <v>218</v>
      </c>
      <c r="I12221" s="34">
        <v>1.14526E-2</v>
      </c>
      <c r="J12221" s="34">
        <v>2407.7302</v>
      </c>
      <c r="K12221" s="35" t="str">
        <f t="shared" si="1136"/>
        <v>Kampina &amp; Oisterwijkse Vennen_ZGH2310</v>
      </c>
      <c r="L12221" s="36">
        <f>VLOOKUP(D12221,DATA!A:F,5,FALSE)</f>
        <v>1.0986712608830001E-2</v>
      </c>
      <c r="M12221" s="37">
        <f>VLOOKUP(D12221,DATA!A:F,6,FALSE)</f>
        <v>982</v>
      </c>
      <c r="N12221" s="36">
        <f t="shared" si="1137"/>
        <v>81.739652692662972</v>
      </c>
      <c r="O12221" s="36">
        <f t="shared" si="1138"/>
        <v>81.741530695888628</v>
      </c>
      <c r="P12221" s="36">
        <f t="shared" si="1139"/>
        <v>1.8780032256557888E-3</v>
      </c>
      <c r="Q12221" s="36">
        <f t="shared" si="1140"/>
        <v>4.5217250821088573E-2</v>
      </c>
    </row>
    <row r="12222" spans="1:17" x14ac:dyDescent="0.3">
      <c r="A12222" s="29">
        <v>2890581</v>
      </c>
      <c r="B12222" s="1">
        <v>133</v>
      </c>
      <c r="C12222" s="1" t="s">
        <v>17</v>
      </c>
      <c r="D12222" s="1" t="s">
        <v>43</v>
      </c>
      <c r="E12222" s="1" t="s">
        <v>44</v>
      </c>
      <c r="F12222" s="47">
        <v>1071</v>
      </c>
      <c r="G12222" s="34">
        <v>1118.42</v>
      </c>
      <c r="H12222" s="1" t="s">
        <v>218</v>
      </c>
      <c r="I12222" s="34">
        <v>1.14526E-2</v>
      </c>
      <c r="J12222" s="34">
        <v>1343.4165</v>
      </c>
      <c r="K12222" s="35" t="str">
        <f t="shared" si="1136"/>
        <v>Kampina &amp; Oisterwijkse Vennen_H7150</v>
      </c>
      <c r="L12222" s="36">
        <f>VLOOKUP(D12222,DATA!A:F,5,FALSE)</f>
        <v>1.3726988247862192E-2</v>
      </c>
      <c r="M12222" s="37">
        <f>VLOOKUP(D12222,DATA!A:F,6,FALSE)</f>
        <v>1285.5</v>
      </c>
      <c r="N12222" s="36">
        <f t="shared" si="1137"/>
        <v>9.1662288160727261</v>
      </c>
      <c r="O12222" s="36">
        <f t="shared" si="1138"/>
        <v>9.1675378330328812</v>
      </c>
      <c r="P12222" s="36">
        <f t="shared" si="1139"/>
        <v>1.3090169601550627E-3</v>
      </c>
      <c r="Q12222" s="36">
        <f t="shared" si="1140"/>
        <v>1.7585549830521539E-2</v>
      </c>
    </row>
    <row r="12223" spans="1:17" x14ac:dyDescent="0.3">
      <c r="A12223" s="29">
        <v>2890581</v>
      </c>
      <c r="B12223" s="1">
        <v>133</v>
      </c>
      <c r="C12223" s="1" t="s">
        <v>17</v>
      </c>
      <c r="D12223" s="1" t="s">
        <v>89</v>
      </c>
      <c r="E12223" s="1" t="s">
        <v>54</v>
      </c>
      <c r="F12223" s="47">
        <v>714</v>
      </c>
      <c r="G12223" s="34">
        <v>1118.42</v>
      </c>
      <c r="H12223" s="1" t="s">
        <v>218</v>
      </c>
      <c r="I12223" s="34">
        <v>1.14526E-2</v>
      </c>
      <c r="J12223" s="34">
        <v>1095.9519</v>
      </c>
      <c r="K12223" s="35" t="str">
        <f t="shared" si="1136"/>
        <v>Kampina &amp; Oisterwijkse Vennen_L4030</v>
      </c>
      <c r="L12223" s="36">
        <f>VLOOKUP(D12223,DATA!A:F,5,FALSE)</f>
        <v>1.0986712608830001E-2</v>
      </c>
      <c r="M12223" s="37">
        <f>VLOOKUP(D12223,DATA!A:F,6,FALSE)</f>
        <v>982</v>
      </c>
      <c r="N12223" s="36">
        <f t="shared" si="1137"/>
        <v>81.739652692662972</v>
      </c>
      <c r="O12223" s="36">
        <f t="shared" si="1138"/>
        <v>81.741530695888628</v>
      </c>
      <c r="P12223" s="36">
        <f t="shared" si="1139"/>
        <v>1.8780032256557888E-3</v>
      </c>
      <c r="Q12223" s="36">
        <f t="shared" si="1140"/>
        <v>2.0582012033635903E-2</v>
      </c>
    </row>
    <row r="12224" spans="1:17" x14ac:dyDescent="0.3">
      <c r="A12224" s="29">
        <v>2890582</v>
      </c>
      <c r="B12224" s="1">
        <v>133</v>
      </c>
      <c r="C12224" s="1" t="s">
        <v>17</v>
      </c>
      <c r="D12224" s="1" t="s">
        <v>63</v>
      </c>
      <c r="E12224" s="1" t="s">
        <v>64</v>
      </c>
      <c r="F12224" s="47">
        <v>714</v>
      </c>
      <c r="G12224" s="34">
        <v>1048.81</v>
      </c>
      <c r="H12224" s="1" t="s">
        <v>218</v>
      </c>
      <c r="I12224" s="34">
        <v>1.0802600000000001E-2</v>
      </c>
      <c r="J12224" s="34">
        <v>1202.2361000000001</v>
      </c>
      <c r="K12224" s="35" t="str">
        <f t="shared" si="1136"/>
        <v>Kampina &amp; Oisterwijkse Vennen_H2310</v>
      </c>
      <c r="L12224" s="36">
        <f>VLOOKUP(D12224,DATA!A:F,5,FALSE)</f>
        <v>1.0986712608830001E-2</v>
      </c>
      <c r="M12224" s="37">
        <f>VLOOKUP(D12224,DATA!A:F,6,FALSE)</f>
        <v>982</v>
      </c>
      <c r="N12224" s="36">
        <f t="shared" si="1137"/>
        <v>67.568731055233584</v>
      </c>
      <c r="O12224" s="36">
        <f t="shared" si="1138"/>
        <v>67.571331793861859</v>
      </c>
      <c r="P12224" s="36">
        <f t="shared" si="1139"/>
        <v>2.6007386282742573E-3</v>
      </c>
      <c r="Q12224" s="36">
        <f t="shared" si="1140"/>
        <v>3.1267018655757928E-2</v>
      </c>
    </row>
    <row r="12225" spans="1:17" x14ac:dyDescent="0.3">
      <c r="A12225" s="29">
        <v>2890582</v>
      </c>
      <c r="B12225" s="1">
        <v>133</v>
      </c>
      <c r="C12225" s="1" t="s">
        <v>17</v>
      </c>
      <c r="D12225" s="1" t="s">
        <v>95</v>
      </c>
      <c r="E12225" s="1" t="s">
        <v>64</v>
      </c>
      <c r="F12225" s="47">
        <v>714</v>
      </c>
      <c r="G12225" s="34">
        <v>1048.81</v>
      </c>
      <c r="H12225" s="1" t="s">
        <v>218</v>
      </c>
      <c r="I12225" s="34">
        <v>1.0802600000000001E-2</v>
      </c>
      <c r="J12225" s="34">
        <v>891.44486453589695</v>
      </c>
      <c r="K12225" s="35" t="str">
        <f t="shared" si="1136"/>
        <v>Kampina &amp; Oisterwijkse Vennen_ZGH2310</v>
      </c>
      <c r="L12225" s="36">
        <f>VLOOKUP(D12225,DATA!A:F,5,FALSE)</f>
        <v>1.0986712608830001E-2</v>
      </c>
      <c r="M12225" s="37">
        <f>VLOOKUP(D12225,DATA!A:F,6,FALSE)</f>
        <v>982</v>
      </c>
      <c r="N12225" s="36">
        <f t="shared" si="1137"/>
        <v>67.568731055233584</v>
      </c>
      <c r="O12225" s="36">
        <f t="shared" si="1138"/>
        <v>67.571331793861859</v>
      </c>
      <c r="P12225" s="36">
        <f t="shared" si="1139"/>
        <v>2.6007386282742573E-3</v>
      </c>
      <c r="Q12225" s="36">
        <f t="shared" si="1140"/>
        <v>2.3184150941752201E-2</v>
      </c>
    </row>
    <row r="12226" spans="1:17" x14ac:dyDescent="0.3">
      <c r="A12226" s="30">
        <v>2890582</v>
      </c>
      <c r="B12226" s="14">
        <v>133</v>
      </c>
      <c r="C12226" s="14" t="s">
        <v>17</v>
      </c>
      <c r="D12226" s="14" t="s">
        <v>55</v>
      </c>
      <c r="E12226" s="14" t="s">
        <v>56</v>
      </c>
      <c r="F12226" s="48">
        <v>500</v>
      </c>
      <c r="G12226" s="38">
        <v>1048.81</v>
      </c>
      <c r="H12226" s="14" t="s">
        <v>218</v>
      </c>
      <c r="I12226" s="38">
        <v>1.0802600000000001E-2</v>
      </c>
      <c r="J12226" s="38">
        <v>3201.9187000000002</v>
      </c>
      <c r="K12226" s="39" t="str">
        <f t="shared" si="1136"/>
        <v>Kampina &amp; Oisterwijkse Vennen_H3130</v>
      </c>
      <c r="L12226" s="40">
        <f>VLOOKUP(D12226,DATA!A:F,5,FALSE)</f>
        <v>0</v>
      </c>
      <c r="M12226" s="41">
        <f>VLOOKUP(D12226,DATA!A:F,6,FALSE)</f>
        <v>3.5</v>
      </c>
      <c r="N12226" s="40">
        <f t="shared" si="1137"/>
        <v>50</v>
      </c>
      <c r="O12226" s="40">
        <f t="shared" si="1138"/>
        <v>50</v>
      </c>
      <c r="P12226" s="40">
        <f>J12226/10000*I12226</f>
        <v>3.458904694862E-3</v>
      </c>
      <c r="Q12226" s="40">
        <f>IF(AND(H12226&lt;&gt;"below",I12226&gt;=0.005),M12226*P12226,0)</f>
        <v>1.2106166432017E-2</v>
      </c>
    </row>
    <row r="12227" spans="1:17" x14ac:dyDescent="0.3">
      <c r="A12227" s="29">
        <v>2890582</v>
      </c>
      <c r="B12227" s="1">
        <v>133</v>
      </c>
      <c r="C12227" s="1" t="s">
        <v>17</v>
      </c>
      <c r="D12227" s="1" t="s">
        <v>89</v>
      </c>
      <c r="E12227" s="1" t="s">
        <v>54</v>
      </c>
      <c r="F12227" s="47">
        <v>714</v>
      </c>
      <c r="G12227" s="34">
        <v>1048.81</v>
      </c>
      <c r="H12227" s="1" t="s">
        <v>218</v>
      </c>
      <c r="I12227" s="34">
        <v>1.0802600000000001E-2</v>
      </c>
      <c r="J12227" s="34">
        <v>863.99315999999999</v>
      </c>
      <c r="K12227" s="35" t="str">
        <f t="shared" ref="K12227:K12290" si="1143">_xlfn.CONCAT(C12227,"_",D12227)</f>
        <v>Kampina &amp; Oisterwijkse Vennen_L4030</v>
      </c>
      <c r="L12227" s="36">
        <f>VLOOKUP(D12227,DATA!A:F,5,FALSE)</f>
        <v>1.0986712608830001E-2</v>
      </c>
      <c r="M12227" s="37">
        <f>VLOOKUP(D12227,DATA!A:F,6,FALSE)</f>
        <v>982</v>
      </c>
      <c r="N12227" s="36">
        <f t="shared" ref="N12227:N12290" si="1144">100/(1+EXP(-L12227*(G12227-M12227)))</f>
        <v>67.568731055233584</v>
      </c>
      <c r="O12227" s="36">
        <f t="shared" ref="O12227:O12290" si="1145">100/(1+EXP(-L12227*((G12227+I12227)-M12227)))</f>
        <v>67.571331793861859</v>
      </c>
      <c r="P12227" s="36">
        <f t="shared" ref="P12227:P12290" si="1146">O12227-N12227</f>
        <v>2.6007386282742573E-3</v>
      </c>
      <c r="Q12227" s="36">
        <f t="shared" ref="Q12227:Q12290" si="1147">IF(AND(H12227&lt;&gt;"below",I12227&gt;=0.005),J12227*P12227/100,0)</f>
        <v>2.2470203857767407E-2</v>
      </c>
    </row>
    <row r="12228" spans="1:17" x14ac:dyDescent="0.3">
      <c r="A12228" s="29">
        <v>2890583</v>
      </c>
      <c r="B12228" s="1">
        <v>133</v>
      </c>
      <c r="C12228" s="1" t="s">
        <v>17</v>
      </c>
      <c r="D12228" s="1" t="s">
        <v>63</v>
      </c>
      <c r="E12228" s="1" t="s">
        <v>64</v>
      </c>
      <c r="F12228" s="47">
        <v>714</v>
      </c>
      <c r="G12228" s="34">
        <v>1223.8699999999999</v>
      </c>
      <c r="H12228" s="1" t="s">
        <v>218</v>
      </c>
      <c r="I12228" s="34">
        <v>1.2728099999999999E-2</v>
      </c>
      <c r="J12228" s="34">
        <v>615.47540000000004</v>
      </c>
      <c r="K12228" s="35" t="str">
        <f t="shared" si="1143"/>
        <v>Kampina &amp; Oisterwijkse Vennen_H2310</v>
      </c>
      <c r="L12228" s="36">
        <f>VLOOKUP(D12228,DATA!A:F,5,FALSE)</f>
        <v>1.0986712608830001E-2</v>
      </c>
      <c r="M12228" s="37">
        <f>VLOOKUP(D12228,DATA!A:F,6,FALSE)</f>
        <v>982</v>
      </c>
      <c r="N12228" s="36">
        <f t="shared" si="1144"/>
        <v>93.446293965226573</v>
      </c>
      <c r="O12228" s="36">
        <f t="shared" si="1145"/>
        <v>93.44715032054043</v>
      </c>
      <c r="P12228" s="36">
        <f t="shared" si="1146"/>
        <v>8.5635531385719332E-4</v>
      </c>
      <c r="Q12228" s="36">
        <f t="shared" si="1147"/>
        <v>5.2706562933838167E-3</v>
      </c>
    </row>
    <row r="12229" spans="1:17" x14ac:dyDescent="0.3">
      <c r="A12229" s="29">
        <v>2890583</v>
      </c>
      <c r="B12229" s="1">
        <v>133</v>
      </c>
      <c r="C12229" s="1" t="s">
        <v>17</v>
      </c>
      <c r="D12229" s="1" t="s">
        <v>95</v>
      </c>
      <c r="E12229" s="1" t="s">
        <v>64</v>
      </c>
      <c r="F12229" s="47">
        <v>714</v>
      </c>
      <c r="G12229" s="34">
        <v>1223.8699999999999</v>
      </c>
      <c r="H12229" s="1" t="s">
        <v>218</v>
      </c>
      <c r="I12229" s="34">
        <v>1.2728099999999999E-2</v>
      </c>
      <c r="J12229" s="34">
        <v>433.12094000000002</v>
      </c>
      <c r="K12229" s="35" t="str">
        <f t="shared" si="1143"/>
        <v>Kampina &amp; Oisterwijkse Vennen_ZGH2310</v>
      </c>
      <c r="L12229" s="36">
        <f>VLOOKUP(D12229,DATA!A:F,5,FALSE)</f>
        <v>1.0986712608830001E-2</v>
      </c>
      <c r="M12229" s="37">
        <f>VLOOKUP(D12229,DATA!A:F,6,FALSE)</f>
        <v>982</v>
      </c>
      <c r="N12229" s="36">
        <f t="shared" si="1144"/>
        <v>93.446293965226573</v>
      </c>
      <c r="O12229" s="36">
        <f t="shared" si="1145"/>
        <v>93.44715032054043</v>
      </c>
      <c r="P12229" s="36">
        <f t="shared" si="1146"/>
        <v>8.5635531385719332E-4</v>
      </c>
      <c r="Q12229" s="36">
        <f t="shared" si="1147"/>
        <v>3.7090541851182261E-3</v>
      </c>
    </row>
    <row r="12230" spans="1:17" x14ac:dyDescent="0.3">
      <c r="A12230" s="29">
        <v>2890583</v>
      </c>
      <c r="B12230" s="1">
        <v>133</v>
      </c>
      <c r="C12230" s="1" t="s">
        <v>17</v>
      </c>
      <c r="D12230" s="1" t="s">
        <v>57</v>
      </c>
      <c r="E12230" s="1" t="s">
        <v>58</v>
      </c>
      <c r="F12230" s="47">
        <v>714</v>
      </c>
      <c r="G12230" s="34">
        <v>1223.8699999999999</v>
      </c>
      <c r="H12230" s="1" t="s">
        <v>218</v>
      </c>
      <c r="I12230" s="34">
        <v>1.2728099999999999E-2</v>
      </c>
      <c r="J12230" s="34">
        <v>2774.2040000000002</v>
      </c>
      <c r="K12230" s="35" t="str">
        <f t="shared" si="1143"/>
        <v>Kampina &amp; Oisterwijkse Vennen_H3160</v>
      </c>
      <c r="L12230" s="36">
        <f>VLOOKUP(D12230,DATA!A:F,5,FALSE)</f>
        <v>1.0986712608830001E-2</v>
      </c>
      <c r="M12230" s="37">
        <f>VLOOKUP(D12230,DATA!A:F,6,FALSE)</f>
        <v>982</v>
      </c>
      <c r="N12230" s="36">
        <f t="shared" si="1144"/>
        <v>93.446293965226573</v>
      </c>
      <c r="O12230" s="36">
        <f t="shared" si="1145"/>
        <v>93.44715032054043</v>
      </c>
      <c r="P12230" s="36">
        <f t="shared" si="1146"/>
        <v>8.5635531385719332E-4</v>
      </c>
      <c r="Q12230" s="36">
        <f t="shared" si="1147"/>
        <v>2.3757043371238816E-2</v>
      </c>
    </row>
    <row r="12231" spans="1:17" x14ac:dyDescent="0.3">
      <c r="A12231" s="29">
        <v>2890583</v>
      </c>
      <c r="B12231" s="1">
        <v>133</v>
      </c>
      <c r="C12231" s="1" t="s">
        <v>17</v>
      </c>
      <c r="D12231" s="1" t="s">
        <v>43</v>
      </c>
      <c r="E12231" s="1" t="s">
        <v>44</v>
      </c>
      <c r="F12231" s="47">
        <v>1071</v>
      </c>
      <c r="G12231" s="34">
        <v>1223.8699999999999</v>
      </c>
      <c r="H12231" s="1" t="s">
        <v>218</v>
      </c>
      <c r="I12231" s="34">
        <v>1.2728099999999999E-2</v>
      </c>
      <c r="J12231" s="34">
        <v>1366.1831</v>
      </c>
      <c r="K12231" s="35" t="str">
        <f t="shared" si="1143"/>
        <v>Kampina &amp; Oisterwijkse Vennen_H7150</v>
      </c>
      <c r="L12231" s="36">
        <f>VLOOKUP(D12231,DATA!A:F,5,FALSE)</f>
        <v>1.3726988247862192E-2</v>
      </c>
      <c r="M12231" s="37">
        <f>VLOOKUP(D12231,DATA!A:F,6,FALSE)</f>
        <v>1285.5</v>
      </c>
      <c r="N12231" s="36">
        <f t="shared" si="1144"/>
        <v>30.027382203172298</v>
      </c>
      <c r="O12231" s="36">
        <f t="shared" si="1145"/>
        <v>30.031053331692338</v>
      </c>
      <c r="P12231" s="36">
        <f t="shared" si="1146"/>
        <v>3.6711285200397015E-3</v>
      </c>
      <c r="Q12231" s="36">
        <f t="shared" si="1147"/>
        <v>5.0154337420062506E-2</v>
      </c>
    </row>
    <row r="12232" spans="1:17" x14ac:dyDescent="0.3">
      <c r="A12232" s="29">
        <v>2890583</v>
      </c>
      <c r="B12232" s="1">
        <v>133</v>
      </c>
      <c r="C12232" s="1" t="s">
        <v>17</v>
      </c>
      <c r="D12232" s="1" t="s">
        <v>86</v>
      </c>
      <c r="E12232" s="1" t="s">
        <v>44</v>
      </c>
      <c r="F12232" s="47">
        <v>1071</v>
      </c>
      <c r="G12232" s="34">
        <v>1223.8699999999999</v>
      </c>
      <c r="H12232" s="1" t="s">
        <v>218</v>
      </c>
      <c r="I12232" s="34">
        <v>1.2728099999999999E-2</v>
      </c>
      <c r="J12232" s="34">
        <v>544.79912999999999</v>
      </c>
      <c r="K12232" s="35" t="str">
        <f t="shared" si="1143"/>
        <v>Kampina &amp; Oisterwijkse Vennen_ZGH7150</v>
      </c>
      <c r="L12232" s="36">
        <f>VLOOKUP(D12232,DATA!A:F,5,FALSE)</f>
        <v>1.3726988247862192E-2</v>
      </c>
      <c r="M12232" s="37">
        <f>VLOOKUP(D12232,DATA!A:F,6,FALSE)</f>
        <v>1285.5</v>
      </c>
      <c r="N12232" s="36">
        <f t="shared" si="1144"/>
        <v>30.027382203172298</v>
      </c>
      <c r="O12232" s="36">
        <f t="shared" si="1145"/>
        <v>30.031053331692338</v>
      </c>
      <c r="P12232" s="36">
        <f t="shared" si="1146"/>
        <v>3.6711285200397015E-3</v>
      </c>
      <c r="Q12232" s="36">
        <f t="shared" si="1147"/>
        <v>2.0000276238358171E-2</v>
      </c>
    </row>
    <row r="12233" spans="1:17" x14ac:dyDescent="0.3">
      <c r="A12233" s="29">
        <v>2890583</v>
      </c>
      <c r="B12233" s="1">
        <v>133</v>
      </c>
      <c r="C12233" s="1" t="s">
        <v>17</v>
      </c>
      <c r="D12233" s="1" t="s">
        <v>90</v>
      </c>
      <c r="E12233" s="1" t="s">
        <v>91</v>
      </c>
      <c r="F12233" s="47">
        <v>1071</v>
      </c>
      <c r="G12233" s="34">
        <v>1223.8699999999999</v>
      </c>
      <c r="H12233" s="1" t="s">
        <v>218</v>
      </c>
      <c r="I12233" s="34">
        <v>1.2728099999999999E-2</v>
      </c>
      <c r="J12233" s="34">
        <v>200.79158000000001</v>
      </c>
      <c r="K12233" s="35" t="str">
        <f t="shared" si="1143"/>
        <v>Kampina &amp; Oisterwijkse Vennen_Lg04</v>
      </c>
      <c r="L12233" s="36">
        <f>VLOOKUP(D12233,DATA!A:F,5,FALSE)</f>
        <v>1.3726988247862192E-2</v>
      </c>
      <c r="M12233" s="37">
        <f>VLOOKUP(D12233,DATA!A:F,6,FALSE)</f>
        <v>1285.5</v>
      </c>
      <c r="N12233" s="36">
        <f t="shared" si="1144"/>
        <v>30.027382203172298</v>
      </c>
      <c r="O12233" s="36">
        <f t="shared" si="1145"/>
        <v>30.031053331692338</v>
      </c>
      <c r="P12233" s="36">
        <f t="shared" si="1146"/>
        <v>3.6711285200397015E-3</v>
      </c>
      <c r="Q12233" s="36">
        <f t="shared" si="1147"/>
        <v>7.3713169592183334E-3</v>
      </c>
    </row>
    <row r="12234" spans="1:17" x14ac:dyDescent="0.3">
      <c r="A12234" s="29">
        <v>2890583</v>
      </c>
      <c r="B12234" s="1">
        <v>133</v>
      </c>
      <c r="C12234" s="1" t="s">
        <v>17</v>
      </c>
      <c r="D12234" s="1" t="s">
        <v>89</v>
      </c>
      <c r="E12234" s="1" t="s">
        <v>54</v>
      </c>
      <c r="F12234" s="47">
        <v>714</v>
      </c>
      <c r="G12234" s="34">
        <v>1223.8699999999999</v>
      </c>
      <c r="H12234" s="1" t="s">
        <v>218</v>
      </c>
      <c r="I12234" s="34">
        <v>1.2728099999999999E-2</v>
      </c>
      <c r="J12234" s="34">
        <v>542.03075999999999</v>
      </c>
      <c r="K12234" s="35" t="str">
        <f t="shared" si="1143"/>
        <v>Kampina &amp; Oisterwijkse Vennen_L4030</v>
      </c>
      <c r="L12234" s="36">
        <f>VLOOKUP(D12234,DATA!A:F,5,FALSE)</f>
        <v>1.0986712608830001E-2</v>
      </c>
      <c r="M12234" s="37">
        <f>VLOOKUP(D12234,DATA!A:F,6,FALSE)</f>
        <v>982</v>
      </c>
      <c r="N12234" s="36">
        <f t="shared" si="1144"/>
        <v>93.446293965226573</v>
      </c>
      <c r="O12234" s="36">
        <f t="shared" si="1145"/>
        <v>93.44715032054043</v>
      </c>
      <c r="P12234" s="36">
        <f t="shared" si="1146"/>
        <v>8.5635531385719332E-4</v>
      </c>
      <c r="Q12234" s="36">
        <f t="shared" si="1147"/>
        <v>4.6417092160005299E-3</v>
      </c>
    </row>
    <row r="12235" spans="1:17" x14ac:dyDescent="0.3">
      <c r="A12235" s="30">
        <v>2890586</v>
      </c>
      <c r="B12235" s="14">
        <v>133</v>
      </c>
      <c r="C12235" s="14" t="s">
        <v>17</v>
      </c>
      <c r="D12235" s="14" t="s">
        <v>88</v>
      </c>
      <c r="E12235" s="14" t="s">
        <v>56</v>
      </c>
      <c r="F12235" s="48">
        <v>500</v>
      </c>
      <c r="G12235" s="38">
        <v>1165.3399999999999</v>
      </c>
      <c r="H12235" s="14" t="s">
        <v>218</v>
      </c>
      <c r="I12235" s="38">
        <v>1.3010300000000001E-2</v>
      </c>
      <c r="J12235" s="38">
        <v>89.600170000000006</v>
      </c>
      <c r="K12235" s="39" t="str">
        <f t="shared" si="1143"/>
        <v>Kampina &amp; Oisterwijkse Vennen_ZGH3130</v>
      </c>
      <c r="L12235" s="40">
        <f>VLOOKUP(D12235,DATA!A:F,5,FALSE)</f>
        <v>0</v>
      </c>
      <c r="M12235" s="41">
        <f>VLOOKUP(D12235,DATA!A:F,6,FALSE)</f>
        <v>3.5</v>
      </c>
      <c r="N12235" s="40">
        <f t="shared" si="1144"/>
        <v>50</v>
      </c>
      <c r="O12235" s="40">
        <f t="shared" si="1145"/>
        <v>50</v>
      </c>
      <c r="P12235" s="40">
        <f>J12235/10000*I12235</f>
        <v>1.1657250917510001E-4</v>
      </c>
      <c r="Q12235" s="40">
        <f>IF(AND(H12235&lt;&gt;"below",I12235&gt;=0.005),M12235*P12235,0)</f>
        <v>4.0800378211285006E-4</v>
      </c>
    </row>
    <row r="12236" spans="1:17" x14ac:dyDescent="0.3">
      <c r="A12236" s="29">
        <v>2890586</v>
      </c>
      <c r="B12236" s="1">
        <v>133</v>
      </c>
      <c r="C12236" s="1" t="s">
        <v>17</v>
      </c>
      <c r="D12236" s="1" t="s">
        <v>41</v>
      </c>
      <c r="E12236" s="1" t="s">
        <v>42</v>
      </c>
      <c r="F12236" s="47">
        <v>1071</v>
      </c>
      <c r="G12236" s="34">
        <v>1165.3399999999999</v>
      </c>
      <c r="H12236" s="1" t="s">
        <v>218</v>
      </c>
      <c r="I12236" s="34">
        <v>1.3010300000000001E-2</v>
      </c>
      <c r="J12236" s="34">
        <v>8542.8700000000008</v>
      </c>
      <c r="K12236" s="35" t="str">
        <f t="shared" si="1143"/>
        <v>Kampina &amp; Oisterwijkse Vennen_H4010A</v>
      </c>
      <c r="L12236" s="36">
        <f>VLOOKUP(D12236,DATA!A:F,5,FALSE)</f>
        <v>1.3726988247862192E-2</v>
      </c>
      <c r="M12236" s="37">
        <f>VLOOKUP(D12236,DATA!A:F,6,FALSE)</f>
        <v>1285.5</v>
      </c>
      <c r="N12236" s="36">
        <f t="shared" si="1144"/>
        <v>16.11853380194658</v>
      </c>
      <c r="O12236" s="36">
        <f t="shared" si="1145"/>
        <v>16.120948597674371</v>
      </c>
      <c r="P12236" s="36">
        <f t="shared" si="1146"/>
        <v>2.4147957277911303E-3</v>
      </c>
      <c r="Q12236" s="36">
        <f t="shared" si="1147"/>
        <v>0.20629285979075015</v>
      </c>
    </row>
    <row r="12237" spans="1:17" x14ac:dyDescent="0.3">
      <c r="A12237" s="29">
        <v>2890587</v>
      </c>
      <c r="B12237" s="1">
        <v>133</v>
      </c>
      <c r="C12237" s="1" t="s">
        <v>17</v>
      </c>
      <c r="D12237" s="1" t="s">
        <v>41</v>
      </c>
      <c r="E12237" s="1" t="s">
        <v>42</v>
      </c>
      <c r="F12237" s="47">
        <v>1071</v>
      </c>
      <c r="G12237" s="34">
        <v>1137.8499999999999</v>
      </c>
      <c r="H12237" s="1" t="s">
        <v>218</v>
      </c>
      <c r="I12237" s="34">
        <v>1.2903E-2</v>
      </c>
      <c r="J12237" s="34">
        <v>4.8653225999999998</v>
      </c>
      <c r="K12237" s="35" t="str">
        <f t="shared" si="1143"/>
        <v>Kampina &amp; Oisterwijkse Vennen_H4010A</v>
      </c>
      <c r="L12237" s="36">
        <f>VLOOKUP(D12237,DATA!A:F,5,FALSE)</f>
        <v>1.3726988247862192E-2</v>
      </c>
      <c r="M12237" s="37">
        <f>VLOOKUP(D12237,DATA!A:F,6,FALSE)</f>
        <v>1285.5</v>
      </c>
      <c r="N12237" s="36">
        <f t="shared" si="1144"/>
        <v>11.641873268936834</v>
      </c>
      <c r="O12237" s="36">
        <f t="shared" si="1145"/>
        <v>11.643695337990438</v>
      </c>
      <c r="P12237" s="36">
        <f t="shared" si="1146"/>
        <v>1.8220690536043804E-3</v>
      </c>
      <c r="Q12237" s="36">
        <f t="shared" si="1147"/>
        <v>8.8649537452620031E-5</v>
      </c>
    </row>
    <row r="12238" spans="1:17" x14ac:dyDescent="0.3">
      <c r="A12238" s="29">
        <v>2890589</v>
      </c>
      <c r="B12238" s="1">
        <v>133</v>
      </c>
      <c r="C12238" s="1" t="s">
        <v>17</v>
      </c>
      <c r="D12238" s="1" t="s">
        <v>41</v>
      </c>
      <c r="E12238" s="1" t="s">
        <v>42</v>
      </c>
      <c r="F12238" s="47">
        <v>1071</v>
      </c>
      <c r="G12238" s="34">
        <v>1260.17</v>
      </c>
      <c r="H12238" s="1" t="s">
        <v>218</v>
      </c>
      <c r="I12238" s="34">
        <v>1.4729900000000001E-2</v>
      </c>
      <c r="J12238" s="34">
        <v>1017.1788299999999</v>
      </c>
      <c r="K12238" s="35" t="str">
        <f t="shared" si="1143"/>
        <v>Kampina &amp; Oisterwijkse Vennen_H4010A</v>
      </c>
      <c r="L12238" s="36">
        <f>VLOOKUP(D12238,DATA!A:F,5,FALSE)</f>
        <v>1.3726988247862192E-2</v>
      </c>
      <c r="M12238" s="37">
        <f>VLOOKUP(D12238,DATA!A:F,6,FALSE)</f>
        <v>1285.5</v>
      </c>
      <c r="N12238" s="36">
        <f t="shared" si="1144"/>
        <v>41.393915706235454</v>
      </c>
      <c r="O12238" s="36">
        <f t="shared" si="1145"/>
        <v>41.39882096398469</v>
      </c>
      <c r="P12238" s="36">
        <f t="shared" si="1146"/>
        <v>4.9052577492361138E-3</v>
      </c>
      <c r="Q12238" s="36">
        <f t="shared" si="1147"/>
        <v>4.989524338216423E-2</v>
      </c>
    </row>
    <row r="12239" spans="1:17" x14ac:dyDescent="0.3">
      <c r="A12239" s="29">
        <v>2890589</v>
      </c>
      <c r="B12239" s="1">
        <v>133</v>
      </c>
      <c r="C12239" s="1" t="s">
        <v>17</v>
      </c>
      <c r="D12239" s="1" t="s">
        <v>51</v>
      </c>
      <c r="E12239" s="1" t="s">
        <v>52</v>
      </c>
      <c r="F12239" s="47">
        <v>1000</v>
      </c>
      <c r="G12239" s="34">
        <v>1260.17</v>
      </c>
      <c r="H12239" s="1" t="s">
        <v>218</v>
      </c>
      <c r="I12239" s="34">
        <v>1.4729900000000001E-2</v>
      </c>
      <c r="J12239" s="34">
        <v>614.33167000000003</v>
      </c>
      <c r="K12239" s="35" t="str">
        <f t="shared" si="1143"/>
        <v>Kampina &amp; Oisterwijkse Vennen_Lg09</v>
      </c>
      <c r="L12239" s="36">
        <f>VLOOKUP(D12239,DATA!A:F,5,FALSE)</f>
        <v>8.4126827976184013E-3</v>
      </c>
      <c r="M12239" s="37">
        <f>VLOOKUP(D12239,DATA!A:F,6,FALSE)</f>
        <v>1350</v>
      </c>
      <c r="N12239" s="36">
        <f t="shared" si="1144"/>
        <v>31.957811366707112</v>
      </c>
      <c r="O12239" s="36">
        <f t="shared" si="1145"/>
        <v>31.960505997853684</v>
      </c>
      <c r="P12239" s="36">
        <f t="shared" si="1146"/>
        <v>2.6946311465714246E-3</v>
      </c>
      <c r="Q12239" s="36">
        <f t="shared" si="1147"/>
        <v>1.6553972523072381E-2</v>
      </c>
    </row>
    <row r="12240" spans="1:17" x14ac:dyDescent="0.3">
      <c r="A12240" s="29">
        <v>2890589</v>
      </c>
      <c r="B12240" s="1">
        <v>133</v>
      </c>
      <c r="C12240" s="1" t="s">
        <v>17</v>
      </c>
      <c r="D12240" s="1" t="s">
        <v>89</v>
      </c>
      <c r="E12240" s="1" t="s">
        <v>54</v>
      </c>
      <c r="F12240" s="47">
        <v>714</v>
      </c>
      <c r="G12240" s="34">
        <v>1260.17</v>
      </c>
      <c r="H12240" s="1" t="s">
        <v>218</v>
      </c>
      <c r="I12240" s="34">
        <v>1.4729900000000001E-2</v>
      </c>
      <c r="J12240" s="34">
        <v>1.0678840000000001</v>
      </c>
      <c r="K12240" s="35" t="str">
        <f t="shared" si="1143"/>
        <v>Kampina &amp; Oisterwijkse Vennen_L4030</v>
      </c>
      <c r="L12240" s="36">
        <f>VLOOKUP(D12240,DATA!A:F,5,FALSE)</f>
        <v>1.0986712608830001E-2</v>
      </c>
      <c r="M12240" s="37">
        <f>VLOOKUP(D12240,DATA!A:F,6,FALSE)</f>
        <v>982</v>
      </c>
      <c r="N12240" s="36">
        <f t="shared" si="1144"/>
        <v>95.504832194988481</v>
      </c>
      <c r="O12240" s="36">
        <f t="shared" si="1145"/>
        <v>95.505526910243105</v>
      </c>
      <c r="P12240" s="36">
        <f t="shared" si="1146"/>
        <v>6.9471525462461159E-4</v>
      </c>
      <c r="Q12240" s="36">
        <f t="shared" si="1147"/>
        <v>7.418753049695488E-6</v>
      </c>
    </row>
    <row r="12241" spans="1:17" x14ac:dyDescent="0.3">
      <c r="A12241" s="29">
        <v>2890590</v>
      </c>
      <c r="B12241" s="1">
        <v>133</v>
      </c>
      <c r="C12241" s="1" t="s">
        <v>17</v>
      </c>
      <c r="D12241" s="1" t="s">
        <v>41</v>
      </c>
      <c r="E12241" s="1" t="s">
        <v>42</v>
      </c>
      <c r="F12241" s="47">
        <v>1071</v>
      </c>
      <c r="G12241" s="34">
        <v>1527.8</v>
      </c>
      <c r="H12241" s="1" t="s">
        <v>218</v>
      </c>
      <c r="I12241" s="34">
        <v>1.9494999999999998E-2</v>
      </c>
      <c r="J12241" s="34">
        <v>3031.8130000000001</v>
      </c>
      <c r="K12241" s="35" t="str">
        <f t="shared" si="1143"/>
        <v>Kampina &amp; Oisterwijkse Vennen_H4010A</v>
      </c>
      <c r="L12241" s="36">
        <f>VLOOKUP(D12241,DATA!A:F,5,FALSE)</f>
        <v>1.3726988247862192E-2</v>
      </c>
      <c r="M12241" s="37">
        <f>VLOOKUP(D12241,DATA!A:F,6,FALSE)</f>
        <v>1285.5</v>
      </c>
      <c r="N12241" s="36">
        <f t="shared" si="1144"/>
        <v>96.531172184546705</v>
      </c>
      <c r="O12241" s="36">
        <f t="shared" si="1145"/>
        <v>96.532068157183261</v>
      </c>
      <c r="P12241" s="36">
        <f t="shared" si="1146"/>
        <v>8.9597263655605275E-4</v>
      </c>
      <c r="Q12241" s="36">
        <f t="shared" si="1147"/>
        <v>2.7164214871549158E-2</v>
      </c>
    </row>
    <row r="12242" spans="1:17" x14ac:dyDescent="0.3">
      <c r="A12242" s="29">
        <v>2890590</v>
      </c>
      <c r="B12242" s="1">
        <v>133</v>
      </c>
      <c r="C12242" s="1" t="s">
        <v>17</v>
      </c>
      <c r="D12242" s="1" t="s">
        <v>89</v>
      </c>
      <c r="E12242" s="1" t="s">
        <v>54</v>
      </c>
      <c r="F12242" s="47">
        <v>714</v>
      </c>
      <c r="G12242" s="34">
        <v>1527.8</v>
      </c>
      <c r="H12242" s="1" t="s">
        <v>218</v>
      </c>
      <c r="I12242" s="34">
        <v>1.9494999999999998E-2</v>
      </c>
      <c r="J12242" s="34">
        <v>241.98398</v>
      </c>
      <c r="K12242" s="35" t="str">
        <f t="shared" si="1143"/>
        <v>Kampina &amp; Oisterwijkse Vennen_L4030</v>
      </c>
      <c r="L12242" s="36">
        <f>VLOOKUP(D12242,DATA!A:F,5,FALSE)</f>
        <v>1.0986712608830001E-2</v>
      </c>
      <c r="M12242" s="37">
        <f>VLOOKUP(D12242,DATA!A:F,6,FALSE)</f>
        <v>982</v>
      </c>
      <c r="N12242" s="36">
        <f t="shared" si="1144"/>
        <v>99.751884717465686</v>
      </c>
      <c r="O12242" s="36">
        <f t="shared" si="1145"/>
        <v>99.751937722772283</v>
      </c>
      <c r="P12242" s="36">
        <f t="shared" si="1146"/>
        <v>5.3005306597242452E-5</v>
      </c>
      <c r="Q12242" s="36">
        <f t="shared" si="1147"/>
        <v>1.2826435051520985E-4</v>
      </c>
    </row>
    <row r="12243" spans="1:17" x14ac:dyDescent="0.3">
      <c r="A12243" s="29">
        <v>2892090</v>
      </c>
      <c r="B12243" s="1">
        <v>133</v>
      </c>
      <c r="C12243" s="1" t="s">
        <v>17</v>
      </c>
      <c r="D12243" s="1" t="s">
        <v>57</v>
      </c>
      <c r="E12243" s="1" t="s">
        <v>58</v>
      </c>
      <c r="F12243" s="47">
        <v>714</v>
      </c>
      <c r="G12243" s="34">
        <v>1582.49</v>
      </c>
      <c r="H12243" s="1" t="s">
        <v>218</v>
      </c>
      <c r="I12243" s="34">
        <v>1.2008599999999999E-2</v>
      </c>
      <c r="J12243" s="34">
        <v>2555.4009999999998</v>
      </c>
      <c r="K12243" s="35" t="str">
        <f t="shared" si="1143"/>
        <v>Kampina &amp; Oisterwijkse Vennen_H3160</v>
      </c>
      <c r="L12243" s="36">
        <f>VLOOKUP(D12243,DATA!A:F,5,FALSE)</f>
        <v>1.0986712608830001E-2</v>
      </c>
      <c r="M12243" s="37">
        <f>VLOOKUP(D12243,DATA!A:F,6,FALSE)</f>
        <v>982</v>
      </c>
      <c r="N12243" s="36">
        <f t="shared" si="1144"/>
        <v>99.863796315533349</v>
      </c>
      <c r="O12243" s="36">
        <f t="shared" si="1145"/>
        <v>99.863814259915088</v>
      </c>
      <c r="P12243" s="36">
        <f t="shared" si="1146"/>
        <v>1.7944381738743687E-5</v>
      </c>
      <c r="Q12243" s="36">
        <f t="shared" si="1147"/>
        <v>4.5855091039567351E-4</v>
      </c>
    </row>
    <row r="12244" spans="1:17" x14ac:dyDescent="0.3">
      <c r="A12244" s="30">
        <v>2892092</v>
      </c>
      <c r="B12244" s="14">
        <v>133</v>
      </c>
      <c r="C12244" s="14" t="s">
        <v>17</v>
      </c>
      <c r="D12244" s="14" t="s">
        <v>79</v>
      </c>
      <c r="E12244" s="14" t="s">
        <v>80</v>
      </c>
      <c r="F12244" s="48">
        <v>429</v>
      </c>
      <c r="G12244" s="38">
        <v>1347.08</v>
      </c>
      <c r="H12244" s="14" t="s">
        <v>218</v>
      </c>
      <c r="I12244" s="38">
        <v>9.9454999999999995E-3</v>
      </c>
      <c r="J12244" s="38">
        <v>694.11130000000003</v>
      </c>
      <c r="K12244" s="39" t="str">
        <f t="shared" si="1143"/>
        <v>Kampina &amp; Oisterwijkse Vennen_H3110</v>
      </c>
      <c r="L12244" s="40">
        <f>VLOOKUP(D12244,DATA!A:F,5,FALSE)</f>
        <v>0</v>
      </c>
      <c r="M12244" s="41">
        <f>VLOOKUP(D12244,DATA!A:F,6,FALSE)</f>
        <v>3.5</v>
      </c>
      <c r="N12244" s="40">
        <f t="shared" si="1144"/>
        <v>50</v>
      </c>
      <c r="O12244" s="40">
        <f t="shared" si="1145"/>
        <v>50</v>
      </c>
      <c r="P12244" s="40">
        <f t="shared" ref="P12244:P12245" si="1148">J12244/10000*I12244</f>
        <v>6.9032839341499994E-4</v>
      </c>
      <c r="Q12244" s="40">
        <f t="shared" ref="Q12244:Q12245" si="1149">IF(AND(H12244&lt;&gt;"below",I12244&gt;=0.005),M12244*P12244,0)</f>
        <v>2.4161493769524998E-3</v>
      </c>
    </row>
    <row r="12245" spans="1:17" x14ac:dyDescent="0.3">
      <c r="A12245" s="30">
        <v>2892092</v>
      </c>
      <c r="B12245" s="14">
        <v>133</v>
      </c>
      <c r="C12245" s="14" t="s">
        <v>17</v>
      </c>
      <c r="D12245" s="14" t="s">
        <v>55</v>
      </c>
      <c r="E12245" s="14" t="s">
        <v>56</v>
      </c>
      <c r="F12245" s="48">
        <v>500</v>
      </c>
      <c r="G12245" s="38">
        <v>1347.08</v>
      </c>
      <c r="H12245" s="14" t="s">
        <v>218</v>
      </c>
      <c r="I12245" s="38">
        <v>9.9454999999999995E-3</v>
      </c>
      <c r="J12245" s="38">
        <v>321.71249999999998</v>
      </c>
      <c r="K12245" s="39" t="str">
        <f t="shared" si="1143"/>
        <v>Kampina &amp; Oisterwijkse Vennen_H3130</v>
      </c>
      <c r="L12245" s="40">
        <f>VLOOKUP(D12245,DATA!A:F,5,FALSE)</f>
        <v>0</v>
      </c>
      <c r="M12245" s="41">
        <f>VLOOKUP(D12245,DATA!A:F,6,FALSE)</f>
        <v>3.5</v>
      </c>
      <c r="N12245" s="40">
        <f t="shared" si="1144"/>
        <v>50</v>
      </c>
      <c r="O12245" s="40">
        <f t="shared" si="1145"/>
        <v>50</v>
      </c>
      <c r="P12245" s="40">
        <f t="shared" si="1148"/>
        <v>3.1995916687499996E-4</v>
      </c>
      <c r="Q12245" s="40">
        <f t="shared" si="1149"/>
        <v>1.1198570840624999E-3</v>
      </c>
    </row>
    <row r="12246" spans="1:17" x14ac:dyDescent="0.3">
      <c r="A12246" s="29">
        <v>2892097</v>
      </c>
      <c r="B12246" s="1">
        <v>133</v>
      </c>
      <c r="C12246" s="1" t="s">
        <v>17</v>
      </c>
      <c r="D12246" s="1" t="s">
        <v>25</v>
      </c>
      <c r="E12246" s="1" t="s">
        <v>23</v>
      </c>
      <c r="F12246" s="47">
        <v>1857</v>
      </c>
      <c r="G12246" s="34">
        <v>1937.95</v>
      </c>
      <c r="H12246" s="1" t="s">
        <v>218</v>
      </c>
      <c r="I12246" s="34">
        <v>1.8915999999999999E-2</v>
      </c>
      <c r="J12246" s="34">
        <v>1.4885398000000001</v>
      </c>
      <c r="K12246" s="35" t="str">
        <f t="shared" si="1143"/>
        <v>Kampina &amp; Oisterwijkse Vennen_ZGH91E0C</v>
      </c>
      <c r="L12246" s="36">
        <f>VLOOKUP(D12246,DATA!A:F,5,FALSE)</f>
        <v>6.9280917156857415E-3</v>
      </c>
      <c r="M12246" s="37">
        <f>VLOOKUP(D12246,DATA!A:F,6,FALSE)</f>
        <v>2282</v>
      </c>
      <c r="N12246" s="36">
        <f t="shared" si="1144"/>
        <v>8.4431088310413038</v>
      </c>
      <c r="O12246" s="36">
        <f t="shared" si="1145"/>
        <v>8.4441219489931729</v>
      </c>
      <c r="P12246" s="36">
        <f t="shared" si="1146"/>
        <v>1.0131179518690914E-3</v>
      </c>
      <c r="Q12246" s="36">
        <f t="shared" si="1147"/>
        <v>1.508066393451627E-5</v>
      </c>
    </row>
    <row r="12247" spans="1:17" x14ac:dyDescent="0.3">
      <c r="A12247" s="29">
        <v>2892098</v>
      </c>
      <c r="B12247" s="1">
        <v>133</v>
      </c>
      <c r="C12247" s="1" t="s">
        <v>17</v>
      </c>
      <c r="D12247" s="1" t="s">
        <v>33</v>
      </c>
      <c r="E12247" s="1" t="s">
        <v>29</v>
      </c>
      <c r="F12247" s="47">
        <v>1786</v>
      </c>
      <c r="G12247" s="34">
        <v>1896.2</v>
      </c>
      <c r="H12247" s="1" t="s">
        <v>218</v>
      </c>
      <c r="I12247" s="34">
        <v>1.8527999999999999E-2</v>
      </c>
      <c r="J12247" s="34">
        <v>995.24854000000005</v>
      </c>
      <c r="K12247" s="35" t="str">
        <f t="shared" si="1143"/>
        <v>Kampina &amp; Oisterwijkse Vennen_ZGH91D0</v>
      </c>
      <c r="L12247" s="36">
        <f>VLOOKUP(D12247,DATA!A:F,5,FALSE)</f>
        <v>6.9280917156857415E-3</v>
      </c>
      <c r="M12247" s="37">
        <f>VLOOKUP(D12247,DATA!A:F,6,FALSE)</f>
        <v>2211</v>
      </c>
      <c r="N12247" s="36">
        <f t="shared" si="1144"/>
        <v>10.147306660562247</v>
      </c>
      <c r="O12247" s="36">
        <f t="shared" si="1145"/>
        <v>10.148477092791959</v>
      </c>
      <c r="P12247" s="36">
        <f t="shared" si="1146"/>
        <v>1.1704322297116931E-3</v>
      </c>
      <c r="Q12247" s="36">
        <f t="shared" si="1147"/>
        <v>1.1648709677895074E-2</v>
      </c>
    </row>
    <row r="12248" spans="1:17" x14ac:dyDescent="0.3">
      <c r="A12248" s="29">
        <v>2892098</v>
      </c>
      <c r="B12248" s="1">
        <v>133</v>
      </c>
      <c r="C12248" s="1" t="s">
        <v>17</v>
      </c>
      <c r="D12248" s="1" t="s">
        <v>25</v>
      </c>
      <c r="E12248" s="1" t="s">
        <v>23</v>
      </c>
      <c r="F12248" s="47">
        <v>1857</v>
      </c>
      <c r="G12248" s="34">
        <v>1896.2</v>
      </c>
      <c r="H12248" s="1" t="s">
        <v>218</v>
      </c>
      <c r="I12248" s="34">
        <v>1.8527999999999999E-2</v>
      </c>
      <c r="J12248" s="34">
        <v>2431.2422000000001</v>
      </c>
      <c r="K12248" s="35" t="str">
        <f t="shared" si="1143"/>
        <v>Kampina &amp; Oisterwijkse Vennen_ZGH91E0C</v>
      </c>
      <c r="L12248" s="36">
        <f>VLOOKUP(D12248,DATA!A:F,5,FALSE)</f>
        <v>6.9280917156857415E-3</v>
      </c>
      <c r="M12248" s="37">
        <f>VLOOKUP(D12248,DATA!A:F,6,FALSE)</f>
        <v>2282</v>
      </c>
      <c r="N12248" s="36">
        <f t="shared" si="1144"/>
        <v>6.4594081479187713</v>
      </c>
      <c r="O12248" s="36">
        <f t="shared" si="1145"/>
        <v>6.4601837862865423</v>
      </c>
      <c r="P12248" s="36">
        <f t="shared" si="1146"/>
        <v>7.7563836777105877E-4</v>
      </c>
      <c r="Q12248" s="36">
        <f t="shared" si="1147"/>
        <v>1.885764731664118E-2</v>
      </c>
    </row>
    <row r="12249" spans="1:17" x14ac:dyDescent="0.3">
      <c r="A12249" s="29">
        <v>2892099</v>
      </c>
      <c r="B12249" s="1">
        <v>133</v>
      </c>
      <c r="C12249" s="1" t="s">
        <v>17</v>
      </c>
      <c r="D12249" s="1" t="s">
        <v>41</v>
      </c>
      <c r="E12249" s="1" t="s">
        <v>42</v>
      </c>
      <c r="F12249" s="47">
        <v>1071</v>
      </c>
      <c r="G12249" s="34">
        <v>1725.21</v>
      </c>
      <c r="H12249" s="1" t="s">
        <v>218</v>
      </c>
      <c r="I12249" s="34">
        <v>1.6507999999999998E-2</v>
      </c>
      <c r="J12249" s="34">
        <v>1188.8843999999999</v>
      </c>
      <c r="K12249" s="35" t="str">
        <f t="shared" si="1143"/>
        <v>Kampina &amp; Oisterwijkse Vennen_H4010A</v>
      </c>
      <c r="L12249" s="36">
        <f>VLOOKUP(D12249,DATA!A:F,5,FALSE)</f>
        <v>1.3726988247862192E-2</v>
      </c>
      <c r="M12249" s="37">
        <f>VLOOKUP(D12249,DATA!A:F,6,FALSE)</f>
        <v>1285.5</v>
      </c>
      <c r="N12249" s="36">
        <f t="shared" si="1144"/>
        <v>99.761434725728364</v>
      </c>
      <c r="O12249" s="36">
        <f t="shared" si="1145"/>
        <v>99.761488650791875</v>
      </c>
      <c r="P12249" s="36">
        <f t="shared" si="1146"/>
        <v>5.3925063511428561E-5</v>
      </c>
      <c r="Q12249" s="36">
        <f t="shared" si="1147"/>
        <v>6.4110666777746626E-4</v>
      </c>
    </row>
    <row r="12250" spans="1:17" x14ac:dyDescent="0.3">
      <c r="A12250" s="30">
        <v>2892100</v>
      </c>
      <c r="B12250" s="14">
        <v>133</v>
      </c>
      <c r="C12250" s="14" t="s">
        <v>17</v>
      </c>
      <c r="D12250" s="14" t="s">
        <v>55</v>
      </c>
      <c r="E12250" s="14" t="s">
        <v>56</v>
      </c>
      <c r="F12250" s="48">
        <v>500</v>
      </c>
      <c r="G12250" s="38">
        <v>988.85</v>
      </c>
      <c r="H12250" s="14" t="s">
        <v>218</v>
      </c>
      <c r="I12250" s="38">
        <v>8.3418999999999993E-3</v>
      </c>
      <c r="J12250" s="38">
        <v>6305.2407000000003</v>
      </c>
      <c r="K12250" s="39" t="str">
        <f t="shared" si="1143"/>
        <v>Kampina &amp; Oisterwijkse Vennen_H3130</v>
      </c>
      <c r="L12250" s="40">
        <f>VLOOKUP(D12250,DATA!A:F,5,FALSE)</f>
        <v>0</v>
      </c>
      <c r="M12250" s="41">
        <f>VLOOKUP(D12250,DATA!A:F,6,FALSE)</f>
        <v>3.5</v>
      </c>
      <c r="N12250" s="40">
        <f t="shared" si="1144"/>
        <v>50</v>
      </c>
      <c r="O12250" s="40">
        <f t="shared" si="1145"/>
        <v>50</v>
      </c>
      <c r="P12250" s="40">
        <f>J12250/10000*I12250</f>
        <v>5.2597687395329997E-3</v>
      </c>
      <c r="Q12250" s="40">
        <f>IF(AND(H12250&lt;&gt;"below",I12250&gt;=0.005),M12250*P12250,0)</f>
        <v>1.8409190588365498E-2</v>
      </c>
    </row>
    <row r="12251" spans="1:17" x14ac:dyDescent="0.3">
      <c r="A12251" s="29">
        <v>2892101</v>
      </c>
      <c r="B12251" s="1">
        <v>133</v>
      </c>
      <c r="C12251" s="1" t="s">
        <v>17</v>
      </c>
      <c r="D12251" s="1" t="s">
        <v>53</v>
      </c>
      <c r="E12251" s="1" t="s">
        <v>54</v>
      </c>
      <c r="F12251" s="47">
        <v>714</v>
      </c>
      <c r="G12251" s="34">
        <v>1174.6099999999999</v>
      </c>
      <c r="H12251" s="1" t="s">
        <v>218</v>
      </c>
      <c r="I12251" s="34">
        <v>1.03629E-2</v>
      </c>
      <c r="J12251" s="34">
        <v>129.91139000000001</v>
      </c>
      <c r="K12251" s="35" t="str">
        <f t="shared" si="1143"/>
        <v>Kampina &amp; Oisterwijkse Vennen_H4030</v>
      </c>
      <c r="L12251" s="36">
        <f>VLOOKUP(D12251,DATA!A:F,5,FALSE)</f>
        <v>1.0986712608830001E-2</v>
      </c>
      <c r="M12251" s="37">
        <f>VLOOKUP(D12251,DATA!A:F,6,FALSE)</f>
        <v>982</v>
      </c>
      <c r="N12251" s="36">
        <f t="shared" si="1144"/>
        <v>89.246306082473268</v>
      </c>
      <c r="O12251" s="36">
        <f t="shared" si="1145"/>
        <v>89.247398723708756</v>
      </c>
      <c r="P12251" s="36">
        <f t="shared" si="1146"/>
        <v>1.0926412354876902E-3</v>
      </c>
      <c r="Q12251" s="36">
        <f t="shared" si="1147"/>
        <v>1.4194654167352316E-3</v>
      </c>
    </row>
    <row r="12252" spans="1:17" x14ac:dyDescent="0.3">
      <c r="A12252" s="29">
        <v>2892101</v>
      </c>
      <c r="B12252" s="1">
        <v>133</v>
      </c>
      <c r="C12252" s="1" t="s">
        <v>17</v>
      </c>
      <c r="D12252" s="1" t="s">
        <v>51</v>
      </c>
      <c r="E12252" s="1" t="s">
        <v>52</v>
      </c>
      <c r="F12252" s="47">
        <v>1000</v>
      </c>
      <c r="G12252" s="34">
        <v>1174.6099999999999</v>
      </c>
      <c r="H12252" s="1" t="s">
        <v>218</v>
      </c>
      <c r="I12252" s="34">
        <v>1.03629E-2</v>
      </c>
      <c r="J12252" s="34">
        <v>282.46805000000001</v>
      </c>
      <c r="K12252" s="35" t="str">
        <f t="shared" si="1143"/>
        <v>Kampina &amp; Oisterwijkse Vennen_Lg09</v>
      </c>
      <c r="L12252" s="36">
        <f>VLOOKUP(D12252,DATA!A:F,5,FALSE)</f>
        <v>8.4126827976184013E-3</v>
      </c>
      <c r="M12252" s="37">
        <f>VLOOKUP(D12252,DATA!A:F,6,FALSE)</f>
        <v>1350</v>
      </c>
      <c r="N12252" s="36">
        <f t="shared" si="1144"/>
        <v>18.610801406078515</v>
      </c>
      <c r="O12252" s="36">
        <f t="shared" si="1145"/>
        <v>18.612121970379501</v>
      </c>
      <c r="P12252" s="36">
        <f t="shared" si="1146"/>
        <v>1.320564300986149E-3</v>
      </c>
      <c r="Q12252" s="36">
        <f t="shared" si="1147"/>
        <v>3.7301722299917057E-3</v>
      </c>
    </row>
    <row r="12253" spans="1:17" x14ac:dyDescent="0.3">
      <c r="A12253" s="29">
        <v>2892101</v>
      </c>
      <c r="B12253" s="1">
        <v>133</v>
      </c>
      <c r="C12253" s="1" t="s">
        <v>17</v>
      </c>
      <c r="D12253" s="1" t="s">
        <v>89</v>
      </c>
      <c r="E12253" s="1" t="s">
        <v>54</v>
      </c>
      <c r="F12253" s="47">
        <v>714</v>
      </c>
      <c r="G12253" s="34">
        <v>1174.6099999999999</v>
      </c>
      <c r="H12253" s="1" t="s">
        <v>218</v>
      </c>
      <c r="I12253" s="34">
        <v>1.03629E-2</v>
      </c>
      <c r="J12253" s="34">
        <v>438.19916000000001</v>
      </c>
      <c r="K12253" s="35" t="str">
        <f t="shared" si="1143"/>
        <v>Kampina &amp; Oisterwijkse Vennen_L4030</v>
      </c>
      <c r="L12253" s="36">
        <f>VLOOKUP(D12253,DATA!A:F,5,FALSE)</f>
        <v>1.0986712608830001E-2</v>
      </c>
      <c r="M12253" s="37">
        <f>VLOOKUP(D12253,DATA!A:F,6,FALSE)</f>
        <v>982</v>
      </c>
      <c r="N12253" s="36">
        <f t="shared" si="1144"/>
        <v>89.246306082473268</v>
      </c>
      <c r="O12253" s="36">
        <f t="shared" si="1145"/>
        <v>89.247398723708756</v>
      </c>
      <c r="P12253" s="36">
        <f t="shared" si="1146"/>
        <v>1.0926412354876902E-3</v>
      </c>
      <c r="Q12253" s="36">
        <f t="shared" si="1147"/>
        <v>4.7879447157206803E-3</v>
      </c>
    </row>
    <row r="12254" spans="1:17" x14ac:dyDescent="0.3">
      <c r="A12254" s="29">
        <v>2892102</v>
      </c>
      <c r="B12254" s="1">
        <v>133</v>
      </c>
      <c r="C12254" s="1" t="s">
        <v>17</v>
      </c>
      <c r="D12254" s="1" t="s">
        <v>53</v>
      </c>
      <c r="E12254" s="1" t="s">
        <v>54</v>
      </c>
      <c r="F12254" s="47">
        <v>714</v>
      </c>
      <c r="G12254" s="34">
        <v>1279.94</v>
      </c>
      <c r="H12254" s="1" t="s">
        <v>218</v>
      </c>
      <c r="I12254" s="34">
        <v>1.19092E-2</v>
      </c>
      <c r="J12254" s="34">
        <v>6542.674</v>
      </c>
      <c r="K12254" s="35" t="str">
        <f t="shared" si="1143"/>
        <v>Kampina &amp; Oisterwijkse Vennen_H4030</v>
      </c>
      <c r="L12254" s="36">
        <f>VLOOKUP(D12254,DATA!A:F,5,FALSE)</f>
        <v>1.0986712608830001E-2</v>
      </c>
      <c r="M12254" s="37">
        <f>VLOOKUP(D12254,DATA!A:F,6,FALSE)</f>
        <v>982</v>
      </c>
      <c r="N12254" s="36">
        <f t="shared" si="1144"/>
        <v>96.350425250652464</v>
      </c>
      <c r="O12254" s="36">
        <f t="shared" si="1145"/>
        <v>96.350885316413951</v>
      </c>
      <c r="P12254" s="36">
        <f t="shared" si="1146"/>
        <v>4.6006576148727163E-4</v>
      </c>
      <c r="Q12254" s="36">
        <f t="shared" si="1147"/>
        <v>3.0100602959729734E-2</v>
      </c>
    </row>
    <row r="12255" spans="1:17" x14ac:dyDescent="0.3">
      <c r="A12255" s="29">
        <v>2892102</v>
      </c>
      <c r="B12255" s="1">
        <v>133</v>
      </c>
      <c r="C12255" s="1" t="s">
        <v>17</v>
      </c>
      <c r="D12255" s="1" t="s">
        <v>89</v>
      </c>
      <c r="E12255" s="1" t="s">
        <v>54</v>
      </c>
      <c r="F12255" s="47">
        <v>714</v>
      </c>
      <c r="G12255" s="34">
        <v>1279.94</v>
      </c>
      <c r="H12255" s="1" t="s">
        <v>218</v>
      </c>
      <c r="I12255" s="34">
        <v>1.19092E-2</v>
      </c>
      <c r="J12255" s="34">
        <v>2795.1819999999998</v>
      </c>
      <c r="K12255" s="35" t="str">
        <f t="shared" si="1143"/>
        <v>Kampina &amp; Oisterwijkse Vennen_L4030</v>
      </c>
      <c r="L12255" s="36">
        <f>VLOOKUP(D12255,DATA!A:F,5,FALSE)</f>
        <v>1.0986712608830001E-2</v>
      </c>
      <c r="M12255" s="37">
        <f>VLOOKUP(D12255,DATA!A:F,6,FALSE)</f>
        <v>982</v>
      </c>
      <c r="N12255" s="36">
        <f t="shared" si="1144"/>
        <v>96.350425250652464</v>
      </c>
      <c r="O12255" s="36">
        <f t="shared" si="1145"/>
        <v>96.350885316413951</v>
      </c>
      <c r="P12255" s="36">
        <f t="shared" si="1146"/>
        <v>4.6006576148727163E-4</v>
      </c>
      <c r="Q12255" s="36">
        <f t="shared" si="1147"/>
        <v>1.2859675353255148E-2</v>
      </c>
    </row>
    <row r="12256" spans="1:17" x14ac:dyDescent="0.3">
      <c r="A12256" s="29">
        <v>2892103</v>
      </c>
      <c r="B12256" s="1">
        <v>133</v>
      </c>
      <c r="C12256" s="1" t="s">
        <v>17</v>
      </c>
      <c r="D12256" s="1" t="s">
        <v>57</v>
      </c>
      <c r="E12256" s="1" t="s">
        <v>58</v>
      </c>
      <c r="F12256" s="47">
        <v>714</v>
      </c>
      <c r="G12256" s="34">
        <v>1084.7</v>
      </c>
      <c r="H12256" s="1" t="s">
        <v>218</v>
      </c>
      <c r="I12256" s="34">
        <v>1.01604E-2</v>
      </c>
      <c r="J12256" s="34">
        <v>598.27454</v>
      </c>
      <c r="K12256" s="35" t="str">
        <f t="shared" si="1143"/>
        <v>Kampina &amp; Oisterwijkse Vennen_H3160</v>
      </c>
      <c r="L12256" s="36">
        <f>VLOOKUP(D12256,DATA!A:F,5,FALSE)</f>
        <v>1.0986712608830001E-2</v>
      </c>
      <c r="M12256" s="37">
        <f>VLOOKUP(D12256,DATA!A:F,6,FALSE)</f>
        <v>982</v>
      </c>
      <c r="N12256" s="36">
        <f t="shared" si="1144"/>
        <v>75.553156946708214</v>
      </c>
      <c r="O12256" s="36">
        <f t="shared" si="1145"/>
        <v>75.555218723192425</v>
      </c>
      <c r="P12256" s="36">
        <f t="shared" si="1146"/>
        <v>2.0617764842114639E-3</v>
      </c>
      <c r="Q12256" s="36">
        <f t="shared" si="1147"/>
        <v>1.233508377674431E-2</v>
      </c>
    </row>
    <row r="12257" spans="1:17" x14ac:dyDescent="0.3">
      <c r="A12257" s="29">
        <v>2892103</v>
      </c>
      <c r="B12257" s="1">
        <v>133</v>
      </c>
      <c r="C12257" s="1" t="s">
        <v>17</v>
      </c>
      <c r="D12257" s="1" t="s">
        <v>53</v>
      </c>
      <c r="E12257" s="1" t="s">
        <v>54</v>
      </c>
      <c r="F12257" s="47">
        <v>714</v>
      </c>
      <c r="G12257" s="34">
        <v>1084.7</v>
      </c>
      <c r="H12257" s="1" t="s">
        <v>218</v>
      </c>
      <c r="I12257" s="34">
        <v>1.01604E-2</v>
      </c>
      <c r="J12257" s="34">
        <v>9401.7240000000002</v>
      </c>
      <c r="K12257" s="35" t="str">
        <f t="shared" si="1143"/>
        <v>Kampina &amp; Oisterwijkse Vennen_H4030</v>
      </c>
      <c r="L12257" s="36">
        <f>VLOOKUP(D12257,DATA!A:F,5,FALSE)</f>
        <v>1.0986712608830001E-2</v>
      </c>
      <c r="M12257" s="37">
        <f>VLOOKUP(D12257,DATA!A:F,6,FALSE)</f>
        <v>982</v>
      </c>
      <c r="N12257" s="36">
        <f t="shared" si="1144"/>
        <v>75.553156946708214</v>
      </c>
      <c r="O12257" s="36">
        <f t="shared" si="1145"/>
        <v>75.555218723192425</v>
      </c>
      <c r="P12257" s="36">
        <f t="shared" si="1146"/>
        <v>2.0617764842114639E-3</v>
      </c>
      <c r="Q12257" s="36">
        <f t="shared" si="1147"/>
        <v>0.19384253454246539</v>
      </c>
    </row>
    <row r="12258" spans="1:17" x14ac:dyDescent="0.3">
      <c r="A12258" s="29">
        <v>2892104</v>
      </c>
      <c r="B12258" s="1">
        <v>133</v>
      </c>
      <c r="C12258" s="1" t="s">
        <v>17</v>
      </c>
      <c r="D12258" s="1" t="s">
        <v>57</v>
      </c>
      <c r="E12258" s="1" t="s">
        <v>58</v>
      </c>
      <c r="F12258" s="47">
        <v>714</v>
      </c>
      <c r="G12258" s="34">
        <v>1046.3900000000001</v>
      </c>
      <c r="H12258" s="1" t="s">
        <v>218</v>
      </c>
      <c r="I12258" s="34">
        <v>9.9042000000000002E-3</v>
      </c>
      <c r="J12258" s="34">
        <v>533.51149999999996</v>
      </c>
      <c r="K12258" s="35" t="str">
        <f t="shared" si="1143"/>
        <v>Kampina &amp; Oisterwijkse Vennen_H3160</v>
      </c>
      <c r="L12258" s="36">
        <f>VLOOKUP(D12258,DATA!A:F,5,FALSE)</f>
        <v>1.0986712608830001E-2</v>
      </c>
      <c r="M12258" s="37">
        <f>VLOOKUP(D12258,DATA!A:F,6,FALSE)</f>
        <v>982</v>
      </c>
      <c r="N12258" s="36">
        <f t="shared" si="1144"/>
        <v>66.983401386112945</v>
      </c>
      <c r="O12258" s="36">
        <f t="shared" si="1145"/>
        <v>66.985807846221007</v>
      </c>
      <c r="P12258" s="36">
        <f t="shared" si="1146"/>
        <v>2.406460108062447E-3</v>
      </c>
      <c r="Q12258" s="36">
        <f t="shared" si="1147"/>
        <v>1.2838741419425582E-2</v>
      </c>
    </row>
    <row r="12259" spans="1:17" x14ac:dyDescent="0.3">
      <c r="A12259" s="29">
        <v>2892104</v>
      </c>
      <c r="B12259" s="1">
        <v>133</v>
      </c>
      <c r="C12259" s="1" t="s">
        <v>17</v>
      </c>
      <c r="D12259" s="1" t="s">
        <v>53</v>
      </c>
      <c r="E12259" s="1" t="s">
        <v>54</v>
      </c>
      <c r="F12259" s="47">
        <v>714</v>
      </c>
      <c r="G12259" s="34">
        <v>1046.3900000000001</v>
      </c>
      <c r="H12259" s="1" t="s">
        <v>218</v>
      </c>
      <c r="I12259" s="34">
        <v>9.9042000000000002E-3</v>
      </c>
      <c r="J12259" s="34">
        <v>6354.7937019764404</v>
      </c>
      <c r="K12259" s="35" t="str">
        <f t="shared" si="1143"/>
        <v>Kampina &amp; Oisterwijkse Vennen_H4030</v>
      </c>
      <c r="L12259" s="36">
        <f>VLOOKUP(D12259,DATA!A:F,5,FALSE)</f>
        <v>1.0986712608830001E-2</v>
      </c>
      <c r="M12259" s="37">
        <f>VLOOKUP(D12259,DATA!A:F,6,FALSE)</f>
        <v>982</v>
      </c>
      <c r="N12259" s="36">
        <f t="shared" si="1144"/>
        <v>66.983401386112945</v>
      </c>
      <c r="O12259" s="36">
        <f t="shared" si="1145"/>
        <v>66.985807846221007</v>
      </c>
      <c r="P12259" s="36">
        <f t="shared" si="1146"/>
        <v>2.406460108062447E-3</v>
      </c>
      <c r="Q12259" s="36">
        <f t="shared" si="1147"/>
        <v>0.15292557538772783</v>
      </c>
    </row>
    <row r="12260" spans="1:17" x14ac:dyDescent="0.3">
      <c r="A12260" s="29">
        <v>2892104</v>
      </c>
      <c r="B12260" s="1">
        <v>133</v>
      </c>
      <c r="C12260" s="1" t="s">
        <v>17</v>
      </c>
      <c r="D12260" s="1" t="s">
        <v>89</v>
      </c>
      <c r="E12260" s="1" t="s">
        <v>54</v>
      </c>
      <c r="F12260" s="47">
        <v>714</v>
      </c>
      <c r="G12260" s="34">
        <v>1046.3900000000001</v>
      </c>
      <c r="H12260" s="1" t="s">
        <v>218</v>
      </c>
      <c r="I12260" s="34">
        <v>9.9042000000000002E-3</v>
      </c>
      <c r="J12260" s="34">
        <v>226.08595</v>
      </c>
      <c r="K12260" s="35" t="str">
        <f t="shared" si="1143"/>
        <v>Kampina &amp; Oisterwijkse Vennen_L4030</v>
      </c>
      <c r="L12260" s="36">
        <f>VLOOKUP(D12260,DATA!A:F,5,FALSE)</f>
        <v>1.0986712608830001E-2</v>
      </c>
      <c r="M12260" s="37">
        <f>VLOOKUP(D12260,DATA!A:F,6,FALSE)</f>
        <v>982</v>
      </c>
      <c r="N12260" s="36">
        <f t="shared" si="1144"/>
        <v>66.983401386112945</v>
      </c>
      <c r="O12260" s="36">
        <f t="shared" si="1145"/>
        <v>66.985807846221007</v>
      </c>
      <c r="P12260" s="36">
        <f t="shared" si="1146"/>
        <v>2.406460108062447E-3</v>
      </c>
      <c r="Q12260" s="36">
        <f t="shared" si="1147"/>
        <v>5.4406681966840094E-3</v>
      </c>
    </row>
    <row r="12261" spans="1:17" x14ac:dyDescent="0.3">
      <c r="A12261" s="29">
        <v>2892105</v>
      </c>
      <c r="B12261" s="1">
        <v>133</v>
      </c>
      <c r="C12261" s="1" t="s">
        <v>17</v>
      </c>
      <c r="D12261" s="1" t="s">
        <v>57</v>
      </c>
      <c r="E12261" s="1" t="s">
        <v>58</v>
      </c>
      <c r="F12261" s="47">
        <v>714</v>
      </c>
      <c r="G12261" s="34">
        <v>972.98</v>
      </c>
      <c r="H12261" s="1" t="s">
        <v>218</v>
      </c>
      <c r="I12261" s="34">
        <v>9.3039999999999998E-3</v>
      </c>
      <c r="J12261" s="34">
        <v>2189.2107000000001</v>
      </c>
      <c r="K12261" s="35" t="str">
        <f t="shared" si="1143"/>
        <v>Kampina &amp; Oisterwijkse Vennen_H3160</v>
      </c>
      <c r="L12261" s="36">
        <f>VLOOKUP(D12261,DATA!A:F,5,FALSE)</f>
        <v>1.0986712608830001E-2</v>
      </c>
      <c r="M12261" s="37">
        <f>VLOOKUP(D12261,DATA!A:F,6,FALSE)</f>
        <v>982</v>
      </c>
      <c r="N12261" s="36">
        <f t="shared" si="1144"/>
        <v>47.524521914547563</v>
      </c>
      <c r="O12261" s="36">
        <f t="shared" si="1145"/>
        <v>47.527071166292814</v>
      </c>
      <c r="P12261" s="36">
        <f t="shared" si="1146"/>
        <v>2.5492517452505581E-3</v>
      </c>
      <c r="Q12261" s="36">
        <f t="shared" si="1147"/>
        <v>5.5808491976961958E-2</v>
      </c>
    </row>
    <row r="12262" spans="1:17" x14ac:dyDescent="0.3">
      <c r="A12262" s="29">
        <v>2892105</v>
      </c>
      <c r="B12262" s="1">
        <v>133</v>
      </c>
      <c r="C12262" s="1" t="s">
        <v>17</v>
      </c>
      <c r="D12262" s="1" t="s">
        <v>53</v>
      </c>
      <c r="E12262" s="1" t="s">
        <v>54</v>
      </c>
      <c r="F12262" s="47">
        <v>714</v>
      </c>
      <c r="G12262" s="34">
        <v>972.98</v>
      </c>
      <c r="H12262" s="1" t="s">
        <v>218</v>
      </c>
      <c r="I12262" s="34">
        <v>9.3039999999999998E-3</v>
      </c>
      <c r="J12262" s="34">
        <v>5525.5360000000001</v>
      </c>
      <c r="K12262" s="35" t="str">
        <f t="shared" si="1143"/>
        <v>Kampina &amp; Oisterwijkse Vennen_H4030</v>
      </c>
      <c r="L12262" s="36">
        <f>VLOOKUP(D12262,DATA!A:F,5,FALSE)</f>
        <v>1.0986712608830001E-2</v>
      </c>
      <c r="M12262" s="37">
        <f>VLOOKUP(D12262,DATA!A:F,6,FALSE)</f>
        <v>982</v>
      </c>
      <c r="N12262" s="36">
        <f t="shared" si="1144"/>
        <v>47.524521914547563</v>
      </c>
      <c r="O12262" s="36">
        <f t="shared" si="1145"/>
        <v>47.527071166292814</v>
      </c>
      <c r="P12262" s="36">
        <f t="shared" si="1146"/>
        <v>2.5492517452505581E-3</v>
      </c>
      <c r="Q12262" s="36">
        <f t="shared" si="1147"/>
        <v>0.14085982291444787</v>
      </c>
    </row>
    <row r="12263" spans="1:17" x14ac:dyDescent="0.3">
      <c r="A12263" s="29">
        <v>2892106</v>
      </c>
      <c r="B12263" s="1">
        <v>133</v>
      </c>
      <c r="C12263" s="1" t="s">
        <v>17</v>
      </c>
      <c r="D12263" s="1" t="s">
        <v>53</v>
      </c>
      <c r="E12263" s="1" t="s">
        <v>54</v>
      </c>
      <c r="F12263" s="47">
        <v>714</v>
      </c>
      <c r="G12263" s="34">
        <v>1110.51</v>
      </c>
      <c r="H12263" s="1" t="s">
        <v>218</v>
      </c>
      <c r="I12263" s="34">
        <v>1.0886E-2</v>
      </c>
      <c r="J12263" s="34">
        <v>6904.4097000000002</v>
      </c>
      <c r="K12263" s="35" t="str">
        <f t="shared" si="1143"/>
        <v>Kampina &amp; Oisterwijkse Vennen_H4030</v>
      </c>
      <c r="L12263" s="36">
        <f>VLOOKUP(D12263,DATA!A:F,5,FALSE)</f>
        <v>1.0986712608830001E-2</v>
      </c>
      <c r="M12263" s="37">
        <f>VLOOKUP(D12263,DATA!A:F,6,FALSE)</f>
        <v>982</v>
      </c>
      <c r="N12263" s="36">
        <f t="shared" si="1144"/>
        <v>80.406583455170704</v>
      </c>
      <c r="O12263" s="36">
        <f t="shared" si="1145"/>
        <v>80.408467633830455</v>
      </c>
      <c r="P12263" s="36">
        <f t="shared" si="1146"/>
        <v>1.8841786597505461E-3</v>
      </c>
      <c r="Q12263" s="36">
        <f t="shared" si="1147"/>
        <v>0.13009141414914671</v>
      </c>
    </row>
    <row r="12264" spans="1:17" x14ac:dyDescent="0.3">
      <c r="A12264" s="29">
        <v>2892106</v>
      </c>
      <c r="B12264" s="1">
        <v>133</v>
      </c>
      <c r="C12264" s="1" t="s">
        <v>17</v>
      </c>
      <c r="D12264" s="1" t="s">
        <v>43</v>
      </c>
      <c r="E12264" s="1" t="s">
        <v>44</v>
      </c>
      <c r="F12264" s="47">
        <v>1071</v>
      </c>
      <c r="G12264" s="34">
        <v>1110.51</v>
      </c>
      <c r="H12264" s="1" t="s">
        <v>218</v>
      </c>
      <c r="I12264" s="34">
        <v>1.0886E-2</v>
      </c>
      <c r="J12264" s="34">
        <v>1080.4702</v>
      </c>
      <c r="K12264" s="35" t="str">
        <f t="shared" si="1143"/>
        <v>Kampina &amp; Oisterwijkse Vennen_H7150</v>
      </c>
      <c r="L12264" s="36">
        <f>VLOOKUP(D12264,DATA!A:F,5,FALSE)</f>
        <v>1.3726988247862192E-2</v>
      </c>
      <c r="M12264" s="37">
        <f>VLOOKUP(D12264,DATA!A:F,6,FALSE)</f>
        <v>1285.5</v>
      </c>
      <c r="N12264" s="36">
        <f t="shared" si="1144"/>
        <v>8.301379166766262</v>
      </c>
      <c r="O12264" s="36">
        <f t="shared" si="1145"/>
        <v>8.3025167513758973</v>
      </c>
      <c r="P12264" s="36">
        <f t="shared" si="1146"/>
        <v>1.1375846096353115E-3</v>
      </c>
      <c r="Q12264" s="36">
        <f t="shared" si="1147"/>
        <v>1.2291262706895869E-2</v>
      </c>
    </row>
    <row r="12265" spans="1:17" x14ac:dyDescent="0.3">
      <c r="A12265" s="29">
        <v>2892106</v>
      </c>
      <c r="B12265" s="1">
        <v>133</v>
      </c>
      <c r="C12265" s="1" t="s">
        <v>17</v>
      </c>
      <c r="D12265" s="1" t="s">
        <v>89</v>
      </c>
      <c r="E12265" s="1" t="s">
        <v>54</v>
      </c>
      <c r="F12265" s="47">
        <v>714</v>
      </c>
      <c r="G12265" s="34">
        <v>1110.51</v>
      </c>
      <c r="H12265" s="1" t="s">
        <v>218</v>
      </c>
      <c r="I12265" s="34">
        <v>1.0886E-2</v>
      </c>
      <c r="J12265" s="34">
        <v>2015.12</v>
      </c>
      <c r="K12265" s="35" t="str">
        <f t="shared" si="1143"/>
        <v>Kampina &amp; Oisterwijkse Vennen_L4030</v>
      </c>
      <c r="L12265" s="36">
        <f>VLOOKUP(D12265,DATA!A:F,5,FALSE)</f>
        <v>1.0986712608830001E-2</v>
      </c>
      <c r="M12265" s="37">
        <f>VLOOKUP(D12265,DATA!A:F,6,FALSE)</f>
        <v>982</v>
      </c>
      <c r="N12265" s="36">
        <f t="shared" si="1144"/>
        <v>80.406583455170704</v>
      </c>
      <c r="O12265" s="36">
        <f t="shared" si="1145"/>
        <v>80.408467633830455</v>
      </c>
      <c r="P12265" s="36">
        <f t="shared" si="1146"/>
        <v>1.8841786597505461E-3</v>
      </c>
      <c r="Q12265" s="36">
        <f t="shared" si="1147"/>
        <v>3.7968461008365206E-2</v>
      </c>
    </row>
    <row r="12266" spans="1:17" x14ac:dyDescent="0.3">
      <c r="A12266" s="29">
        <v>2892107</v>
      </c>
      <c r="B12266" s="1">
        <v>133</v>
      </c>
      <c r="C12266" s="1" t="s">
        <v>17</v>
      </c>
      <c r="D12266" s="1" t="s">
        <v>63</v>
      </c>
      <c r="E12266" s="1" t="s">
        <v>64</v>
      </c>
      <c r="F12266" s="47">
        <v>714</v>
      </c>
      <c r="G12266" s="34">
        <v>1170.1400000000001</v>
      </c>
      <c r="H12266" s="1" t="s">
        <v>218</v>
      </c>
      <c r="I12266" s="34">
        <v>1.1586300000000001E-2</v>
      </c>
      <c r="J12266" s="34">
        <v>461.78937000000002</v>
      </c>
      <c r="K12266" s="35" t="str">
        <f t="shared" si="1143"/>
        <v>Kampina &amp; Oisterwijkse Vennen_H2310</v>
      </c>
      <c r="L12266" s="36">
        <f>VLOOKUP(D12266,DATA!A:F,5,FALSE)</f>
        <v>1.0986712608830001E-2</v>
      </c>
      <c r="M12266" s="37">
        <f>VLOOKUP(D12266,DATA!A:F,6,FALSE)</f>
        <v>982</v>
      </c>
      <c r="N12266" s="36">
        <f t="shared" si="1144"/>
        <v>88.765813627856147</v>
      </c>
      <c r="O12266" s="36">
        <f t="shared" si="1145"/>
        <v>88.767082969315027</v>
      </c>
      <c r="P12266" s="36">
        <f t="shared" si="1146"/>
        <v>1.2693414588795804E-3</v>
      </c>
      <c r="Q12266" s="36">
        <f t="shared" si="1147"/>
        <v>5.8616839261088237E-3</v>
      </c>
    </row>
    <row r="12267" spans="1:17" x14ac:dyDescent="0.3">
      <c r="A12267" s="29">
        <v>2892107</v>
      </c>
      <c r="B12267" s="1">
        <v>133</v>
      </c>
      <c r="C12267" s="1" t="s">
        <v>17</v>
      </c>
      <c r="D12267" s="1" t="s">
        <v>53</v>
      </c>
      <c r="E12267" s="1" t="s">
        <v>54</v>
      </c>
      <c r="F12267" s="47">
        <v>714</v>
      </c>
      <c r="G12267" s="34">
        <v>1170.1400000000001</v>
      </c>
      <c r="H12267" s="1" t="s">
        <v>218</v>
      </c>
      <c r="I12267" s="34">
        <v>1.1586300000000001E-2</v>
      </c>
      <c r="J12267" s="34">
        <v>1149.1532999999999</v>
      </c>
      <c r="K12267" s="35" t="str">
        <f t="shared" si="1143"/>
        <v>Kampina &amp; Oisterwijkse Vennen_H4030</v>
      </c>
      <c r="L12267" s="36">
        <f>VLOOKUP(D12267,DATA!A:F,5,FALSE)</f>
        <v>1.0986712608830001E-2</v>
      </c>
      <c r="M12267" s="37">
        <f>VLOOKUP(D12267,DATA!A:F,6,FALSE)</f>
        <v>982</v>
      </c>
      <c r="N12267" s="36">
        <f t="shared" si="1144"/>
        <v>88.765813627856147</v>
      </c>
      <c r="O12267" s="36">
        <f t="shared" si="1145"/>
        <v>88.767082969315027</v>
      </c>
      <c r="P12267" s="36">
        <f t="shared" si="1146"/>
        <v>1.2693414588795804E-3</v>
      </c>
      <c r="Q12267" s="36">
        <f t="shared" si="1147"/>
        <v>1.458667926298284E-2</v>
      </c>
    </row>
    <row r="12268" spans="1:17" x14ac:dyDescent="0.3">
      <c r="A12268" s="29">
        <v>2892107</v>
      </c>
      <c r="B12268" s="1">
        <v>133</v>
      </c>
      <c r="C12268" s="1" t="s">
        <v>17</v>
      </c>
      <c r="D12268" s="1" t="s">
        <v>43</v>
      </c>
      <c r="E12268" s="1" t="s">
        <v>44</v>
      </c>
      <c r="F12268" s="47">
        <v>1071</v>
      </c>
      <c r="G12268" s="34">
        <v>1170.1400000000001</v>
      </c>
      <c r="H12268" s="1" t="s">
        <v>218</v>
      </c>
      <c r="I12268" s="34">
        <v>1.1586300000000001E-2</v>
      </c>
      <c r="J12268" s="34">
        <v>2302.0563999999999</v>
      </c>
      <c r="K12268" s="35" t="str">
        <f t="shared" si="1143"/>
        <v>Kampina &amp; Oisterwijkse Vennen_H7150</v>
      </c>
      <c r="L12268" s="36">
        <f>VLOOKUP(D12268,DATA!A:F,5,FALSE)</f>
        <v>1.3726988247862192E-2</v>
      </c>
      <c r="M12268" s="37">
        <f>VLOOKUP(D12268,DATA!A:F,6,FALSE)</f>
        <v>1285.5</v>
      </c>
      <c r="N12268" s="36">
        <f t="shared" si="1144"/>
        <v>17.029395786555735</v>
      </c>
      <c r="O12268" s="36">
        <f t="shared" si="1145"/>
        <v>17.031643113694766</v>
      </c>
      <c r="P12268" s="36">
        <f t="shared" si="1146"/>
        <v>2.2473271390310856E-3</v>
      </c>
      <c r="Q12268" s="36">
        <f t="shared" si="1147"/>
        <v>5.1734738233002002E-2</v>
      </c>
    </row>
    <row r="12269" spans="1:17" x14ac:dyDescent="0.3">
      <c r="A12269" s="29">
        <v>2892107</v>
      </c>
      <c r="B12269" s="1">
        <v>133</v>
      </c>
      <c r="C12269" s="1" t="s">
        <v>17</v>
      </c>
      <c r="D12269" s="1" t="s">
        <v>86</v>
      </c>
      <c r="E12269" s="1" t="s">
        <v>44</v>
      </c>
      <c r="F12269" s="47">
        <v>1071</v>
      </c>
      <c r="G12269" s="34">
        <v>1170.1400000000001</v>
      </c>
      <c r="H12269" s="1" t="s">
        <v>218</v>
      </c>
      <c r="I12269" s="34">
        <v>1.1586300000000001E-2</v>
      </c>
      <c r="J12269" s="34">
        <v>239.91592</v>
      </c>
      <c r="K12269" s="35" t="str">
        <f t="shared" si="1143"/>
        <v>Kampina &amp; Oisterwijkse Vennen_ZGH7150</v>
      </c>
      <c r="L12269" s="36">
        <f>VLOOKUP(D12269,DATA!A:F,5,FALSE)</f>
        <v>1.3726988247862192E-2</v>
      </c>
      <c r="M12269" s="37">
        <f>VLOOKUP(D12269,DATA!A:F,6,FALSE)</f>
        <v>1285.5</v>
      </c>
      <c r="N12269" s="36">
        <f t="shared" si="1144"/>
        <v>17.029395786555735</v>
      </c>
      <c r="O12269" s="36">
        <f t="shared" si="1145"/>
        <v>17.031643113694766</v>
      </c>
      <c r="P12269" s="36">
        <f t="shared" si="1146"/>
        <v>2.2473271390310856E-3</v>
      </c>
      <c r="Q12269" s="36">
        <f t="shared" si="1147"/>
        <v>5.3916955810161087E-3</v>
      </c>
    </row>
    <row r="12270" spans="1:17" x14ac:dyDescent="0.3">
      <c r="A12270" s="29">
        <v>2892107</v>
      </c>
      <c r="B12270" s="1">
        <v>133</v>
      </c>
      <c r="C12270" s="1" t="s">
        <v>17</v>
      </c>
      <c r="D12270" s="1" t="s">
        <v>90</v>
      </c>
      <c r="E12270" s="1" t="s">
        <v>91</v>
      </c>
      <c r="F12270" s="47">
        <v>1071</v>
      </c>
      <c r="G12270" s="34">
        <v>1170.1400000000001</v>
      </c>
      <c r="H12270" s="1" t="s">
        <v>218</v>
      </c>
      <c r="I12270" s="34">
        <v>1.1586300000000001E-2</v>
      </c>
      <c r="J12270" s="34">
        <v>392.44765999999998</v>
      </c>
      <c r="K12270" s="35" t="str">
        <f t="shared" si="1143"/>
        <v>Kampina &amp; Oisterwijkse Vennen_Lg04</v>
      </c>
      <c r="L12270" s="36">
        <f>VLOOKUP(D12270,DATA!A:F,5,FALSE)</f>
        <v>1.3726988247862192E-2</v>
      </c>
      <c r="M12270" s="37">
        <f>VLOOKUP(D12270,DATA!A:F,6,FALSE)</f>
        <v>1285.5</v>
      </c>
      <c r="N12270" s="36">
        <f t="shared" si="1144"/>
        <v>17.029395786555735</v>
      </c>
      <c r="O12270" s="36">
        <f t="shared" si="1145"/>
        <v>17.031643113694766</v>
      </c>
      <c r="P12270" s="36">
        <f t="shared" si="1146"/>
        <v>2.2473271390310856E-3</v>
      </c>
      <c r="Q12270" s="36">
        <f t="shared" si="1147"/>
        <v>8.8195827696724415E-3</v>
      </c>
    </row>
    <row r="12271" spans="1:17" x14ac:dyDescent="0.3">
      <c r="A12271" s="29">
        <v>2892107</v>
      </c>
      <c r="B12271" s="1">
        <v>133</v>
      </c>
      <c r="C12271" s="1" t="s">
        <v>17</v>
      </c>
      <c r="D12271" s="1" t="s">
        <v>89</v>
      </c>
      <c r="E12271" s="1" t="s">
        <v>54</v>
      </c>
      <c r="F12271" s="47">
        <v>714</v>
      </c>
      <c r="G12271" s="34">
        <v>1170.1400000000001</v>
      </c>
      <c r="H12271" s="1" t="s">
        <v>218</v>
      </c>
      <c r="I12271" s="34">
        <v>1.1586300000000001E-2</v>
      </c>
      <c r="J12271" s="34">
        <v>4163.4520000000002</v>
      </c>
      <c r="K12271" s="35" t="str">
        <f t="shared" si="1143"/>
        <v>Kampina &amp; Oisterwijkse Vennen_L4030</v>
      </c>
      <c r="L12271" s="36">
        <f>VLOOKUP(D12271,DATA!A:F,5,FALSE)</f>
        <v>1.0986712608830001E-2</v>
      </c>
      <c r="M12271" s="37">
        <f>VLOOKUP(D12271,DATA!A:F,6,FALSE)</f>
        <v>982</v>
      </c>
      <c r="N12271" s="36">
        <f t="shared" si="1144"/>
        <v>88.765813627856147</v>
      </c>
      <c r="O12271" s="36">
        <f t="shared" si="1145"/>
        <v>88.767082969315027</v>
      </c>
      <c r="P12271" s="36">
        <f t="shared" si="1146"/>
        <v>1.2693414588795804E-3</v>
      </c>
      <c r="Q12271" s="36">
        <f t="shared" si="1147"/>
        <v>5.2848422356551072E-2</v>
      </c>
    </row>
    <row r="12272" spans="1:17" x14ac:dyDescent="0.3">
      <c r="A12272" s="29">
        <v>2892108</v>
      </c>
      <c r="B12272" s="1">
        <v>133</v>
      </c>
      <c r="C12272" s="1" t="s">
        <v>17</v>
      </c>
      <c r="D12272" s="1" t="s">
        <v>53</v>
      </c>
      <c r="E12272" s="1" t="s">
        <v>54</v>
      </c>
      <c r="F12272" s="47">
        <v>714</v>
      </c>
      <c r="G12272" s="34">
        <v>1106.43</v>
      </c>
      <c r="H12272" s="1" t="s">
        <v>218</v>
      </c>
      <c r="I12272" s="34">
        <v>1.1255299999999999E-2</v>
      </c>
      <c r="J12272" s="34">
        <v>2231.6624000000002</v>
      </c>
      <c r="K12272" s="35" t="str">
        <f t="shared" si="1143"/>
        <v>Kampina &amp; Oisterwijkse Vennen_H4030</v>
      </c>
      <c r="L12272" s="36">
        <f>VLOOKUP(D12272,DATA!A:F,5,FALSE)</f>
        <v>1.0986712608830001E-2</v>
      </c>
      <c r="M12272" s="37">
        <f>VLOOKUP(D12272,DATA!A:F,6,FALSE)</f>
        <v>982</v>
      </c>
      <c r="N12272" s="36">
        <f t="shared" si="1144"/>
        <v>79.690743176096944</v>
      </c>
      <c r="O12272" s="36">
        <f t="shared" si="1145"/>
        <v>79.692744469679042</v>
      </c>
      <c r="P12272" s="36">
        <f t="shared" si="1146"/>
        <v>2.0012935820972189E-3</v>
      </c>
      <c r="Q12272" s="36">
        <f t="shared" si="1147"/>
        <v>4.4662116385276764E-2</v>
      </c>
    </row>
    <row r="12273" spans="1:17" x14ac:dyDescent="0.3">
      <c r="A12273" s="29">
        <v>2892108</v>
      </c>
      <c r="B12273" s="1">
        <v>133</v>
      </c>
      <c r="C12273" s="1" t="s">
        <v>17</v>
      </c>
      <c r="D12273" s="1" t="s">
        <v>89</v>
      </c>
      <c r="E12273" s="1" t="s">
        <v>54</v>
      </c>
      <c r="F12273" s="47">
        <v>714</v>
      </c>
      <c r="G12273" s="34">
        <v>1106.43</v>
      </c>
      <c r="H12273" s="1" t="s">
        <v>218</v>
      </c>
      <c r="I12273" s="34">
        <v>1.1255299999999999E-2</v>
      </c>
      <c r="J12273" s="34">
        <v>7768.3379999999997</v>
      </c>
      <c r="K12273" s="35" t="str">
        <f t="shared" si="1143"/>
        <v>Kampina &amp; Oisterwijkse Vennen_L4030</v>
      </c>
      <c r="L12273" s="36">
        <f>VLOOKUP(D12273,DATA!A:F,5,FALSE)</f>
        <v>1.0986712608830001E-2</v>
      </c>
      <c r="M12273" s="37">
        <f>VLOOKUP(D12273,DATA!A:F,6,FALSE)</f>
        <v>982</v>
      </c>
      <c r="N12273" s="36">
        <f t="shared" si="1144"/>
        <v>79.690743176096944</v>
      </c>
      <c r="O12273" s="36">
        <f t="shared" si="1145"/>
        <v>79.692744469679042</v>
      </c>
      <c r="P12273" s="36">
        <f t="shared" si="1146"/>
        <v>2.0012935820972189E-3</v>
      </c>
      <c r="Q12273" s="36">
        <f t="shared" si="1147"/>
        <v>0.15546724982961943</v>
      </c>
    </row>
    <row r="12274" spans="1:17" x14ac:dyDescent="0.3">
      <c r="A12274" s="29">
        <v>2892109</v>
      </c>
      <c r="B12274" s="1">
        <v>133</v>
      </c>
      <c r="C12274" s="1" t="s">
        <v>17</v>
      </c>
      <c r="D12274" s="1" t="s">
        <v>63</v>
      </c>
      <c r="E12274" s="1" t="s">
        <v>64</v>
      </c>
      <c r="F12274" s="47">
        <v>714</v>
      </c>
      <c r="G12274" s="34">
        <v>1048.67</v>
      </c>
      <c r="H12274" s="1" t="s">
        <v>218</v>
      </c>
      <c r="I12274" s="34">
        <v>1.0730999999999999E-2</v>
      </c>
      <c r="J12274" s="34">
        <v>1932.2370000000001</v>
      </c>
      <c r="K12274" s="35" t="str">
        <f t="shared" si="1143"/>
        <v>Kampina &amp; Oisterwijkse Vennen_H2310</v>
      </c>
      <c r="L12274" s="36">
        <f>VLOOKUP(D12274,DATA!A:F,5,FALSE)</f>
        <v>1.0986712608830001E-2</v>
      </c>
      <c r="M12274" s="37">
        <f>VLOOKUP(D12274,DATA!A:F,6,FALSE)</f>
        <v>982</v>
      </c>
      <c r="N12274" s="36">
        <f t="shared" si="1144"/>
        <v>67.535016083879199</v>
      </c>
      <c r="O12274" s="36">
        <f t="shared" si="1145"/>
        <v>67.537600980507818</v>
      </c>
      <c r="P12274" s="36">
        <f t="shared" si="1146"/>
        <v>2.5848966286190489E-3</v>
      </c>
      <c r="Q12274" s="36">
        <f t="shared" si="1147"/>
        <v>4.9946329069929858E-2</v>
      </c>
    </row>
    <row r="12275" spans="1:17" x14ac:dyDescent="0.3">
      <c r="A12275" s="29">
        <v>2892109</v>
      </c>
      <c r="B12275" s="1">
        <v>133</v>
      </c>
      <c r="C12275" s="1" t="s">
        <v>17</v>
      </c>
      <c r="D12275" s="1" t="s">
        <v>95</v>
      </c>
      <c r="E12275" s="1" t="s">
        <v>64</v>
      </c>
      <c r="F12275" s="47">
        <v>714</v>
      </c>
      <c r="G12275" s="34">
        <v>1048.67</v>
      </c>
      <c r="H12275" s="1" t="s">
        <v>218</v>
      </c>
      <c r="I12275" s="34">
        <v>1.0730999999999999E-2</v>
      </c>
      <c r="J12275" s="34">
        <v>395.63562000000002</v>
      </c>
      <c r="K12275" s="35" t="str">
        <f t="shared" si="1143"/>
        <v>Kampina &amp; Oisterwijkse Vennen_ZGH2310</v>
      </c>
      <c r="L12275" s="36">
        <f>VLOOKUP(D12275,DATA!A:F,5,FALSE)</f>
        <v>1.0986712608830001E-2</v>
      </c>
      <c r="M12275" s="37">
        <f>VLOOKUP(D12275,DATA!A:F,6,FALSE)</f>
        <v>982</v>
      </c>
      <c r="N12275" s="36">
        <f t="shared" si="1144"/>
        <v>67.535016083879199</v>
      </c>
      <c r="O12275" s="36">
        <f t="shared" si="1145"/>
        <v>67.537600980507818</v>
      </c>
      <c r="P12275" s="36">
        <f t="shared" si="1146"/>
        <v>2.5848966286190489E-3</v>
      </c>
      <c r="Q12275" s="36">
        <f t="shared" si="1147"/>
        <v>1.0226771802996073E-2</v>
      </c>
    </row>
    <row r="12276" spans="1:17" x14ac:dyDescent="0.3">
      <c r="A12276" s="29">
        <v>2892109</v>
      </c>
      <c r="B12276" s="1">
        <v>133</v>
      </c>
      <c r="C12276" s="1" t="s">
        <v>17</v>
      </c>
      <c r="D12276" s="1" t="s">
        <v>53</v>
      </c>
      <c r="E12276" s="1" t="s">
        <v>54</v>
      </c>
      <c r="F12276" s="47">
        <v>714</v>
      </c>
      <c r="G12276" s="34">
        <v>1048.67</v>
      </c>
      <c r="H12276" s="1" t="s">
        <v>218</v>
      </c>
      <c r="I12276" s="34">
        <v>1.0730999999999999E-2</v>
      </c>
      <c r="J12276" s="34">
        <v>5661.7533999999996</v>
      </c>
      <c r="K12276" s="35" t="str">
        <f t="shared" si="1143"/>
        <v>Kampina &amp; Oisterwijkse Vennen_H4030</v>
      </c>
      <c r="L12276" s="36">
        <f>VLOOKUP(D12276,DATA!A:F,5,FALSE)</f>
        <v>1.0986712608830001E-2</v>
      </c>
      <c r="M12276" s="37">
        <f>VLOOKUP(D12276,DATA!A:F,6,FALSE)</f>
        <v>982</v>
      </c>
      <c r="N12276" s="36">
        <f t="shared" si="1144"/>
        <v>67.535016083879199</v>
      </c>
      <c r="O12276" s="36">
        <f t="shared" si="1145"/>
        <v>67.537600980507818</v>
      </c>
      <c r="P12276" s="36">
        <f t="shared" si="1146"/>
        <v>2.5848966286190489E-3</v>
      </c>
      <c r="Q12276" s="36">
        <f t="shared" si="1147"/>
        <v>0.14635047275732435</v>
      </c>
    </row>
    <row r="12277" spans="1:17" x14ac:dyDescent="0.3">
      <c r="A12277" s="29">
        <v>2892109</v>
      </c>
      <c r="B12277" s="1">
        <v>133</v>
      </c>
      <c r="C12277" s="1" t="s">
        <v>17</v>
      </c>
      <c r="D12277" s="1" t="s">
        <v>51</v>
      </c>
      <c r="E12277" s="1" t="s">
        <v>52</v>
      </c>
      <c r="F12277" s="47">
        <v>1000</v>
      </c>
      <c r="G12277" s="34">
        <v>1048.67</v>
      </c>
      <c r="H12277" s="1" t="s">
        <v>218</v>
      </c>
      <c r="I12277" s="34">
        <v>1.0730999999999999E-2</v>
      </c>
      <c r="J12277" s="34">
        <v>490.65082000000001</v>
      </c>
      <c r="K12277" s="35" t="str">
        <f t="shared" si="1143"/>
        <v>Kampina &amp; Oisterwijkse Vennen_Lg09</v>
      </c>
      <c r="L12277" s="36">
        <f>VLOOKUP(D12277,DATA!A:F,5,FALSE)</f>
        <v>8.4126827976184013E-3</v>
      </c>
      <c r="M12277" s="37">
        <f>VLOOKUP(D12277,DATA!A:F,6,FALSE)</f>
        <v>1350</v>
      </c>
      <c r="N12277" s="36">
        <f t="shared" si="1144"/>
        <v>7.3441112552713186</v>
      </c>
      <c r="O12277" s="36">
        <f t="shared" si="1145"/>
        <v>7.3447255880753293</v>
      </c>
      <c r="P12277" s="36">
        <f t="shared" si="1146"/>
        <v>6.1433280401068657E-4</v>
      </c>
      <c r="Q12277" s="36">
        <f t="shared" si="1147"/>
        <v>3.0142289404074267E-3</v>
      </c>
    </row>
    <row r="12278" spans="1:17" x14ac:dyDescent="0.3">
      <c r="A12278" s="29">
        <v>2892109</v>
      </c>
      <c r="B12278" s="1">
        <v>133</v>
      </c>
      <c r="C12278" s="1" t="s">
        <v>17</v>
      </c>
      <c r="D12278" s="1" t="s">
        <v>89</v>
      </c>
      <c r="E12278" s="1" t="s">
        <v>54</v>
      </c>
      <c r="F12278" s="47">
        <v>714</v>
      </c>
      <c r="G12278" s="34">
        <v>1048.67</v>
      </c>
      <c r="H12278" s="1" t="s">
        <v>218</v>
      </c>
      <c r="I12278" s="34">
        <v>1.0730999999999999E-2</v>
      </c>
      <c r="J12278" s="34">
        <v>235.9366</v>
      </c>
      <c r="K12278" s="35" t="str">
        <f t="shared" si="1143"/>
        <v>Kampina &amp; Oisterwijkse Vennen_L4030</v>
      </c>
      <c r="L12278" s="36">
        <f>VLOOKUP(D12278,DATA!A:F,5,FALSE)</f>
        <v>1.0986712608830001E-2</v>
      </c>
      <c r="M12278" s="37">
        <f>VLOOKUP(D12278,DATA!A:F,6,FALSE)</f>
        <v>982</v>
      </c>
      <c r="N12278" s="36">
        <f t="shared" si="1144"/>
        <v>67.535016083879199</v>
      </c>
      <c r="O12278" s="36">
        <f t="shared" si="1145"/>
        <v>67.537600980507818</v>
      </c>
      <c r="P12278" s="36">
        <f t="shared" si="1146"/>
        <v>2.5848966286190489E-3</v>
      </c>
      <c r="Q12278" s="36">
        <f t="shared" si="1147"/>
        <v>6.0987172190784108E-3</v>
      </c>
    </row>
    <row r="12279" spans="1:17" x14ac:dyDescent="0.3">
      <c r="A12279" s="29">
        <v>2892110</v>
      </c>
      <c r="B12279" s="1">
        <v>133</v>
      </c>
      <c r="C12279" s="1" t="s">
        <v>17</v>
      </c>
      <c r="D12279" s="1" t="s">
        <v>63</v>
      </c>
      <c r="E12279" s="1" t="s">
        <v>64</v>
      </c>
      <c r="F12279" s="47">
        <v>714</v>
      </c>
      <c r="G12279" s="34">
        <v>1179.78</v>
      </c>
      <c r="H12279" s="1" t="s">
        <v>218</v>
      </c>
      <c r="I12279" s="34">
        <v>1.21405E-2</v>
      </c>
      <c r="J12279" s="34">
        <v>4253.9530000000004</v>
      </c>
      <c r="K12279" s="35" t="str">
        <f t="shared" si="1143"/>
        <v>Kampina &amp; Oisterwijkse Vennen_H2310</v>
      </c>
      <c r="L12279" s="36">
        <f>VLOOKUP(D12279,DATA!A:F,5,FALSE)</f>
        <v>1.0986712608830001E-2</v>
      </c>
      <c r="M12279" s="37">
        <f>VLOOKUP(D12279,DATA!A:F,6,FALSE)</f>
        <v>982</v>
      </c>
      <c r="N12279" s="36">
        <f t="shared" si="1144"/>
        <v>89.779416158114657</v>
      </c>
      <c r="O12279" s="36">
        <f t="shared" si="1145"/>
        <v>89.780640023850665</v>
      </c>
      <c r="P12279" s="36">
        <f t="shared" si="1146"/>
        <v>1.2238657360086336E-3</v>
      </c>
      <c r="Q12279" s="36">
        <f t="shared" si="1147"/>
        <v>5.206267319291135E-2</v>
      </c>
    </row>
    <row r="12280" spans="1:17" x14ac:dyDescent="0.3">
      <c r="A12280" s="29">
        <v>2892110</v>
      </c>
      <c r="B12280" s="1">
        <v>133</v>
      </c>
      <c r="C12280" s="1" t="s">
        <v>17</v>
      </c>
      <c r="D12280" s="1" t="s">
        <v>89</v>
      </c>
      <c r="E12280" s="1" t="s">
        <v>54</v>
      </c>
      <c r="F12280" s="47">
        <v>714</v>
      </c>
      <c r="G12280" s="34">
        <v>1179.78</v>
      </c>
      <c r="H12280" s="1" t="s">
        <v>218</v>
      </c>
      <c r="I12280" s="34">
        <v>1.21405E-2</v>
      </c>
      <c r="J12280" s="34">
        <v>427.83370000000002</v>
      </c>
      <c r="K12280" s="35" t="str">
        <f t="shared" si="1143"/>
        <v>Kampina &amp; Oisterwijkse Vennen_L4030</v>
      </c>
      <c r="L12280" s="36">
        <f>VLOOKUP(D12280,DATA!A:F,5,FALSE)</f>
        <v>1.0986712608830001E-2</v>
      </c>
      <c r="M12280" s="37">
        <f>VLOOKUP(D12280,DATA!A:F,6,FALSE)</f>
        <v>982</v>
      </c>
      <c r="N12280" s="36">
        <f t="shared" si="1144"/>
        <v>89.779416158114657</v>
      </c>
      <c r="O12280" s="36">
        <f t="shared" si="1145"/>
        <v>89.780640023850665</v>
      </c>
      <c r="P12280" s="36">
        <f t="shared" si="1146"/>
        <v>1.2238657360086336E-3</v>
      </c>
      <c r="Q12280" s="36">
        <f t="shared" si="1147"/>
        <v>5.2361100613979696E-3</v>
      </c>
    </row>
    <row r="12281" spans="1:17" x14ac:dyDescent="0.3">
      <c r="A12281" s="29">
        <v>2892111</v>
      </c>
      <c r="B12281" s="1">
        <v>133</v>
      </c>
      <c r="C12281" s="1" t="s">
        <v>17</v>
      </c>
      <c r="D12281" s="1" t="s">
        <v>63</v>
      </c>
      <c r="E12281" s="1" t="s">
        <v>64</v>
      </c>
      <c r="F12281" s="47">
        <v>714</v>
      </c>
      <c r="G12281" s="34">
        <v>1068.1300000000001</v>
      </c>
      <c r="H12281" s="1" t="s">
        <v>218</v>
      </c>
      <c r="I12281" s="34">
        <v>1.10352E-2</v>
      </c>
      <c r="J12281" s="34">
        <v>915.1259</v>
      </c>
      <c r="K12281" s="35" t="str">
        <f t="shared" si="1143"/>
        <v>Kampina &amp; Oisterwijkse Vennen_H2310</v>
      </c>
      <c r="L12281" s="36">
        <f>VLOOKUP(D12281,DATA!A:F,5,FALSE)</f>
        <v>1.0986712608830001E-2</v>
      </c>
      <c r="M12281" s="37">
        <f>VLOOKUP(D12281,DATA!A:F,6,FALSE)</f>
        <v>982</v>
      </c>
      <c r="N12281" s="36">
        <f t="shared" si="1144"/>
        <v>72.03675603562607</v>
      </c>
      <c r="O12281" s="36">
        <f t="shared" si="1145"/>
        <v>72.039198217865078</v>
      </c>
      <c r="P12281" s="36">
        <f t="shared" si="1146"/>
        <v>2.4421822390081616E-3</v>
      </c>
      <c r="Q12281" s="36">
        <f t="shared" si="1147"/>
        <v>2.2349042194363591E-2</v>
      </c>
    </row>
    <row r="12282" spans="1:17" x14ac:dyDescent="0.3">
      <c r="A12282" s="29">
        <v>2892111</v>
      </c>
      <c r="B12282" s="1">
        <v>133</v>
      </c>
      <c r="C12282" s="1" t="s">
        <v>17</v>
      </c>
      <c r="D12282" s="1" t="s">
        <v>95</v>
      </c>
      <c r="E12282" s="1" t="s">
        <v>64</v>
      </c>
      <c r="F12282" s="47">
        <v>714</v>
      </c>
      <c r="G12282" s="34">
        <v>1068.1300000000001</v>
      </c>
      <c r="H12282" s="1" t="s">
        <v>218</v>
      </c>
      <c r="I12282" s="34">
        <v>1.10352E-2</v>
      </c>
      <c r="J12282" s="34">
        <v>4135.8257000000003</v>
      </c>
      <c r="K12282" s="35" t="str">
        <f t="shared" si="1143"/>
        <v>Kampina &amp; Oisterwijkse Vennen_ZGH2310</v>
      </c>
      <c r="L12282" s="36">
        <f>VLOOKUP(D12282,DATA!A:F,5,FALSE)</f>
        <v>1.0986712608830001E-2</v>
      </c>
      <c r="M12282" s="37">
        <f>VLOOKUP(D12282,DATA!A:F,6,FALSE)</f>
        <v>982</v>
      </c>
      <c r="N12282" s="36">
        <f t="shared" si="1144"/>
        <v>72.03675603562607</v>
      </c>
      <c r="O12282" s="36">
        <f t="shared" si="1145"/>
        <v>72.039198217865078</v>
      </c>
      <c r="P12282" s="36">
        <f t="shared" si="1146"/>
        <v>2.4421822390081616E-3</v>
      </c>
      <c r="Q12282" s="36">
        <f t="shared" si="1147"/>
        <v>0.10100440068173498</v>
      </c>
    </row>
    <row r="12283" spans="1:17" x14ac:dyDescent="0.3">
      <c r="A12283" s="30">
        <v>2892111</v>
      </c>
      <c r="B12283" s="14">
        <v>133</v>
      </c>
      <c r="C12283" s="14" t="s">
        <v>17</v>
      </c>
      <c r="D12283" s="14" t="s">
        <v>55</v>
      </c>
      <c r="E12283" s="14" t="s">
        <v>56</v>
      </c>
      <c r="F12283" s="48">
        <v>500</v>
      </c>
      <c r="G12283" s="38">
        <v>1068.1300000000001</v>
      </c>
      <c r="H12283" s="14" t="s">
        <v>218</v>
      </c>
      <c r="I12283" s="38">
        <v>1.10352E-2</v>
      </c>
      <c r="J12283" s="38">
        <v>7.9576634999999998</v>
      </c>
      <c r="K12283" s="39" t="str">
        <f t="shared" si="1143"/>
        <v>Kampina &amp; Oisterwijkse Vennen_H3130</v>
      </c>
      <c r="L12283" s="40">
        <f>VLOOKUP(D12283,DATA!A:F,5,FALSE)</f>
        <v>0</v>
      </c>
      <c r="M12283" s="41">
        <f>VLOOKUP(D12283,DATA!A:F,6,FALSE)</f>
        <v>3.5</v>
      </c>
      <c r="N12283" s="40">
        <f t="shared" si="1144"/>
        <v>50</v>
      </c>
      <c r="O12283" s="40">
        <f t="shared" si="1145"/>
        <v>50</v>
      </c>
      <c r="P12283" s="40">
        <f>J12283/10000*I12283</f>
        <v>8.7814408255199991E-6</v>
      </c>
      <c r="Q12283" s="40">
        <f>IF(AND(H12283&lt;&gt;"below",I12283&gt;=0.005),M12283*P12283,0)</f>
        <v>3.0735042889319994E-5</v>
      </c>
    </row>
    <row r="12284" spans="1:17" x14ac:dyDescent="0.3">
      <c r="A12284" s="29">
        <v>2892111</v>
      </c>
      <c r="B12284" s="1">
        <v>133</v>
      </c>
      <c r="C12284" s="1" t="s">
        <v>17</v>
      </c>
      <c r="D12284" s="1" t="s">
        <v>57</v>
      </c>
      <c r="E12284" s="1" t="s">
        <v>58</v>
      </c>
      <c r="F12284" s="47">
        <v>714</v>
      </c>
      <c r="G12284" s="34">
        <v>1068.1300000000001</v>
      </c>
      <c r="H12284" s="1" t="s">
        <v>218</v>
      </c>
      <c r="I12284" s="34">
        <v>1.10352E-2</v>
      </c>
      <c r="J12284" s="34">
        <v>2221.5131999999999</v>
      </c>
      <c r="K12284" s="35" t="str">
        <f t="shared" si="1143"/>
        <v>Kampina &amp; Oisterwijkse Vennen_H3160</v>
      </c>
      <c r="L12284" s="36">
        <f>VLOOKUP(D12284,DATA!A:F,5,FALSE)</f>
        <v>1.0986712608830001E-2</v>
      </c>
      <c r="M12284" s="37">
        <f>VLOOKUP(D12284,DATA!A:F,6,FALSE)</f>
        <v>982</v>
      </c>
      <c r="N12284" s="36">
        <f t="shared" si="1144"/>
        <v>72.03675603562607</v>
      </c>
      <c r="O12284" s="36">
        <f t="shared" si="1145"/>
        <v>72.039198217865078</v>
      </c>
      <c r="P12284" s="36">
        <f t="shared" si="1146"/>
        <v>2.4421822390081616E-3</v>
      </c>
      <c r="Q12284" s="36">
        <f t="shared" si="1147"/>
        <v>5.4253400807621859E-2</v>
      </c>
    </row>
    <row r="12285" spans="1:17" x14ac:dyDescent="0.3">
      <c r="A12285" s="29">
        <v>2892111</v>
      </c>
      <c r="B12285" s="1">
        <v>133</v>
      </c>
      <c r="C12285" s="1" t="s">
        <v>17</v>
      </c>
      <c r="D12285" s="1" t="s">
        <v>51</v>
      </c>
      <c r="E12285" s="1" t="s">
        <v>52</v>
      </c>
      <c r="F12285" s="47">
        <v>1000</v>
      </c>
      <c r="G12285" s="34">
        <v>1068.1300000000001</v>
      </c>
      <c r="H12285" s="1" t="s">
        <v>218</v>
      </c>
      <c r="I12285" s="34">
        <v>1.10352E-2</v>
      </c>
      <c r="J12285" s="34">
        <v>203.23102</v>
      </c>
      <c r="K12285" s="35" t="str">
        <f t="shared" si="1143"/>
        <v>Kampina &amp; Oisterwijkse Vennen_Lg09</v>
      </c>
      <c r="L12285" s="36">
        <f>VLOOKUP(D12285,DATA!A:F,5,FALSE)</f>
        <v>8.4126827976184013E-3</v>
      </c>
      <c r="M12285" s="37">
        <f>VLOOKUP(D12285,DATA!A:F,6,FALSE)</f>
        <v>1350</v>
      </c>
      <c r="N12285" s="36">
        <f t="shared" si="1144"/>
        <v>8.5388894663796826</v>
      </c>
      <c r="O12285" s="36">
        <f t="shared" si="1145"/>
        <v>8.5396145186238286</v>
      </c>
      <c r="P12285" s="36">
        <f t="shared" si="1146"/>
        <v>7.2505224414598501E-4</v>
      </c>
      <c r="Q12285" s="36">
        <f t="shared" si="1147"/>
        <v>1.4735310713107758E-3</v>
      </c>
    </row>
    <row r="12286" spans="1:17" x14ac:dyDescent="0.3">
      <c r="A12286" s="29">
        <v>2892111</v>
      </c>
      <c r="B12286" s="1">
        <v>133</v>
      </c>
      <c r="C12286" s="1" t="s">
        <v>17</v>
      </c>
      <c r="D12286" s="1" t="s">
        <v>89</v>
      </c>
      <c r="E12286" s="1" t="s">
        <v>54</v>
      </c>
      <c r="F12286" s="47">
        <v>714</v>
      </c>
      <c r="G12286" s="34">
        <v>1068.1300000000001</v>
      </c>
      <c r="H12286" s="1" t="s">
        <v>218</v>
      </c>
      <c r="I12286" s="34">
        <v>1.10352E-2</v>
      </c>
      <c r="J12286" s="34">
        <v>222.39170999999999</v>
      </c>
      <c r="K12286" s="35" t="str">
        <f t="shared" si="1143"/>
        <v>Kampina &amp; Oisterwijkse Vennen_L4030</v>
      </c>
      <c r="L12286" s="36">
        <f>VLOOKUP(D12286,DATA!A:F,5,FALSE)</f>
        <v>1.0986712608830001E-2</v>
      </c>
      <c r="M12286" s="37">
        <f>VLOOKUP(D12286,DATA!A:F,6,FALSE)</f>
        <v>982</v>
      </c>
      <c r="N12286" s="36">
        <f t="shared" si="1144"/>
        <v>72.03675603562607</v>
      </c>
      <c r="O12286" s="36">
        <f t="shared" si="1145"/>
        <v>72.039198217865078</v>
      </c>
      <c r="P12286" s="36">
        <f t="shared" si="1146"/>
        <v>2.4421822390081616E-3</v>
      </c>
      <c r="Q12286" s="36">
        <f t="shared" si="1147"/>
        <v>5.4312108426465382E-3</v>
      </c>
    </row>
    <row r="12287" spans="1:17" x14ac:dyDescent="0.3">
      <c r="A12287" s="29">
        <v>2892112</v>
      </c>
      <c r="B12287" s="1">
        <v>133</v>
      </c>
      <c r="C12287" s="1" t="s">
        <v>17</v>
      </c>
      <c r="D12287" s="1" t="s">
        <v>63</v>
      </c>
      <c r="E12287" s="1" t="s">
        <v>64</v>
      </c>
      <c r="F12287" s="47">
        <v>714</v>
      </c>
      <c r="G12287" s="34">
        <v>1537.43</v>
      </c>
      <c r="H12287" s="1" t="s">
        <v>218</v>
      </c>
      <c r="I12287" s="34">
        <v>1.6913000000000001E-2</v>
      </c>
      <c r="J12287" s="34">
        <v>465.16050000000001</v>
      </c>
      <c r="K12287" s="35" t="str">
        <f t="shared" si="1143"/>
        <v>Kampina &amp; Oisterwijkse Vennen_H2310</v>
      </c>
      <c r="L12287" s="36">
        <f>VLOOKUP(D12287,DATA!A:F,5,FALSE)</f>
        <v>1.0986712608830001E-2</v>
      </c>
      <c r="M12287" s="37">
        <f>VLOOKUP(D12287,DATA!A:F,6,FALSE)</f>
        <v>982</v>
      </c>
      <c r="N12287" s="36">
        <f t="shared" si="1144"/>
        <v>99.7767392040506</v>
      </c>
      <c r="O12287" s="36">
        <f t="shared" si="1145"/>
        <v>99.776780593535292</v>
      </c>
      <c r="P12287" s="36">
        <f t="shared" si="1146"/>
        <v>4.1389484692899714E-5</v>
      </c>
      <c r="Q12287" s="36">
        <f t="shared" si="1147"/>
        <v>1.925275339449158E-4</v>
      </c>
    </row>
    <row r="12288" spans="1:17" x14ac:dyDescent="0.3">
      <c r="A12288" s="29">
        <v>2892112</v>
      </c>
      <c r="B12288" s="1">
        <v>133</v>
      </c>
      <c r="C12288" s="1" t="s">
        <v>17</v>
      </c>
      <c r="D12288" s="1" t="s">
        <v>57</v>
      </c>
      <c r="E12288" s="1" t="s">
        <v>58</v>
      </c>
      <c r="F12288" s="47">
        <v>714</v>
      </c>
      <c r="G12288" s="34">
        <v>1537.43</v>
      </c>
      <c r="H12288" s="1" t="s">
        <v>218</v>
      </c>
      <c r="I12288" s="34">
        <v>1.6913000000000001E-2</v>
      </c>
      <c r="J12288" s="34">
        <v>2927.3384000000001</v>
      </c>
      <c r="K12288" s="35" t="str">
        <f t="shared" si="1143"/>
        <v>Kampina &amp; Oisterwijkse Vennen_H3160</v>
      </c>
      <c r="L12288" s="36">
        <f>VLOOKUP(D12288,DATA!A:F,5,FALSE)</f>
        <v>1.0986712608830001E-2</v>
      </c>
      <c r="M12288" s="37">
        <f>VLOOKUP(D12288,DATA!A:F,6,FALSE)</f>
        <v>982</v>
      </c>
      <c r="N12288" s="36">
        <f t="shared" si="1144"/>
        <v>99.7767392040506</v>
      </c>
      <c r="O12288" s="36">
        <f t="shared" si="1145"/>
        <v>99.776780593535292</v>
      </c>
      <c r="P12288" s="36">
        <f t="shared" si="1146"/>
        <v>4.1389484692899714E-5</v>
      </c>
      <c r="Q12288" s="36">
        <f t="shared" si="1147"/>
        <v>1.2116102789773754E-3</v>
      </c>
    </row>
    <row r="12289" spans="1:17" x14ac:dyDescent="0.3">
      <c r="A12289" s="29">
        <v>2892112</v>
      </c>
      <c r="B12289" s="1">
        <v>133</v>
      </c>
      <c r="C12289" s="1" t="s">
        <v>17</v>
      </c>
      <c r="D12289" s="1" t="s">
        <v>67</v>
      </c>
      <c r="E12289" s="1" t="s">
        <v>58</v>
      </c>
      <c r="F12289" s="47">
        <v>714</v>
      </c>
      <c r="G12289" s="34">
        <v>1537.43</v>
      </c>
      <c r="H12289" s="1" t="s">
        <v>218</v>
      </c>
      <c r="I12289" s="34">
        <v>1.6913000000000001E-2</v>
      </c>
      <c r="J12289" s="34">
        <v>223.08774</v>
      </c>
      <c r="K12289" s="35" t="str">
        <f t="shared" si="1143"/>
        <v>Kampina &amp; Oisterwijkse Vennen_ZGH3160</v>
      </c>
      <c r="L12289" s="36">
        <f>VLOOKUP(D12289,DATA!A:F,5,FALSE)</f>
        <v>1.0986712608830001E-2</v>
      </c>
      <c r="M12289" s="37">
        <f>VLOOKUP(D12289,DATA!A:F,6,FALSE)</f>
        <v>982</v>
      </c>
      <c r="N12289" s="36">
        <f t="shared" si="1144"/>
        <v>99.7767392040506</v>
      </c>
      <c r="O12289" s="36">
        <f t="shared" si="1145"/>
        <v>99.776780593535292</v>
      </c>
      <c r="P12289" s="36">
        <f t="shared" si="1146"/>
        <v>4.1389484692899714E-5</v>
      </c>
      <c r="Q12289" s="36">
        <f t="shared" si="1147"/>
        <v>9.233486599903591E-5</v>
      </c>
    </row>
    <row r="12290" spans="1:17" x14ac:dyDescent="0.3">
      <c r="A12290" s="29">
        <v>2892112</v>
      </c>
      <c r="B12290" s="1">
        <v>133</v>
      </c>
      <c r="C12290" s="1" t="s">
        <v>17</v>
      </c>
      <c r="D12290" s="1" t="s">
        <v>86</v>
      </c>
      <c r="E12290" s="1" t="s">
        <v>44</v>
      </c>
      <c r="F12290" s="47">
        <v>1071</v>
      </c>
      <c r="G12290" s="34">
        <v>1537.43</v>
      </c>
      <c r="H12290" s="1" t="s">
        <v>218</v>
      </c>
      <c r="I12290" s="34">
        <v>1.6913000000000001E-2</v>
      </c>
      <c r="J12290" s="34">
        <v>745.02880000000005</v>
      </c>
      <c r="K12290" s="35" t="str">
        <f t="shared" si="1143"/>
        <v>Kampina &amp; Oisterwijkse Vennen_ZGH7150</v>
      </c>
      <c r="L12290" s="36">
        <f>VLOOKUP(D12290,DATA!A:F,5,FALSE)</f>
        <v>1.3726988247862192E-2</v>
      </c>
      <c r="M12290" s="37">
        <f>VLOOKUP(D12290,DATA!A:F,6,FALSE)</f>
        <v>1285.5</v>
      </c>
      <c r="N12290" s="36">
        <f t="shared" si="1144"/>
        <v>96.947593162290744</v>
      </c>
      <c r="O12290" s="36">
        <f t="shared" si="1145"/>
        <v>96.948280116872652</v>
      </c>
      <c r="P12290" s="36">
        <f t="shared" si="1146"/>
        <v>6.8695458190859426E-4</v>
      </c>
      <c r="Q12290" s="36">
        <f t="shared" si="1147"/>
        <v>5.1180094781386179E-3</v>
      </c>
    </row>
    <row r="12291" spans="1:17" x14ac:dyDescent="0.3">
      <c r="A12291" s="29">
        <v>2892112</v>
      </c>
      <c r="B12291" s="1">
        <v>133</v>
      </c>
      <c r="C12291" s="1" t="s">
        <v>17</v>
      </c>
      <c r="D12291" s="1" t="s">
        <v>90</v>
      </c>
      <c r="E12291" s="1" t="s">
        <v>91</v>
      </c>
      <c r="F12291" s="47">
        <v>1071</v>
      </c>
      <c r="G12291" s="34">
        <v>1537.43</v>
      </c>
      <c r="H12291" s="1" t="s">
        <v>218</v>
      </c>
      <c r="I12291" s="34">
        <v>1.6913000000000001E-2</v>
      </c>
      <c r="J12291" s="34">
        <v>450.08566000000002</v>
      </c>
      <c r="K12291" s="35" t="str">
        <f t="shared" ref="K12291:K12354" si="1150">_xlfn.CONCAT(C12291,"_",D12291)</f>
        <v>Kampina &amp; Oisterwijkse Vennen_Lg04</v>
      </c>
      <c r="L12291" s="36">
        <f>VLOOKUP(D12291,DATA!A:F,5,FALSE)</f>
        <v>1.3726988247862192E-2</v>
      </c>
      <c r="M12291" s="37">
        <f>VLOOKUP(D12291,DATA!A:F,6,FALSE)</f>
        <v>1285.5</v>
      </c>
      <c r="N12291" s="36">
        <f t="shared" ref="N12291:N12354" si="1151">100/(1+EXP(-L12291*(G12291-M12291)))</f>
        <v>96.947593162290744</v>
      </c>
      <c r="O12291" s="36">
        <f t="shared" ref="O12291:O12354" si="1152">100/(1+EXP(-L12291*((G12291+I12291)-M12291)))</f>
        <v>96.948280116872652</v>
      </c>
      <c r="P12291" s="36">
        <f t="shared" ref="P12291:P12354" si="1153">O12291-N12291</f>
        <v>6.8695458190859426E-4</v>
      </c>
      <c r="Q12291" s="36">
        <f t="shared" ref="Q12291:Q12354" si="1154">IF(AND(H12291&lt;&gt;"below",I12291&gt;=0.005),J12291*P12291/100,0)</f>
        <v>3.091884063883537E-3</v>
      </c>
    </row>
    <row r="12292" spans="1:17" x14ac:dyDescent="0.3">
      <c r="A12292" s="29">
        <v>2892112</v>
      </c>
      <c r="B12292" s="1">
        <v>133</v>
      </c>
      <c r="C12292" s="1" t="s">
        <v>17</v>
      </c>
      <c r="D12292" s="1" t="s">
        <v>89</v>
      </c>
      <c r="E12292" s="1" t="s">
        <v>54</v>
      </c>
      <c r="F12292" s="47">
        <v>714</v>
      </c>
      <c r="G12292" s="34">
        <v>1537.43</v>
      </c>
      <c r="H12292" s="1" t="s">
        <v>218</v>
      </c>
      <c r="I12292" s="34">
        <v>1.6913000000000001E-2</v>
      </c>
      <c r="J12292" s="34">
        <v>145.61264</v>
      </c>
      <c r="K12292" s="35" t="str">
        <f t="shared" si="1150"/>
        <v>Kampina &amp; Oisterwijkse Vennen_L4030</v>
      </c>
      <c r="L12292" s="36">
        <f>VLOOKUP(D12292,DATA!A:F,5,FALSE)</f>
        <v>1.0986712608830001E-2</v>
      </c>
      <c r="M12292" s="37">
        <f>VLOOKUP(D12292,DATA!A:F,6,FALSE)</f>
        <v>982</v>
      </c>
      <c r="N12292" s="36">
        <f t="shared" si="1151"/>
        <v>99.7767392040506</v>
      </c>
      <c r="O12292" s="36">
        <f t="shared" si="1152"/>
        <v>99.776780593535292</v>
      </c>
      <c r="P12292" s="36">
        <f t="shared" si="1153"/>
        <v>4.1389484692899714E-5</v>
      </c>
      <c r="Q12292" s="36">
        <f t="shared" si="1154"/>
        <v>6.026832134372716E-5</v>
      </c>
    </row>
    <row r="12293" spans="1:17" x14ac:dyDescent="0.3">
      <c r="A12293" s="29">
        <v>2892114</v>
      </c>
      <c r="B12293" s="1">
        <v>133</v>
      </c>
      <c r="C12293" s="1" t="s">
        <v>17</v>
      </c>
      <c r="D12293" s="1" t="s">
        <v>41</v>
      </c>
      <c r="E12293" s="1" t="s">
        <v>42</v>
      </c>
      <c r="F12293" s="47">
        <v>1071</v>
      </c>
      <c r="G12293" s="34">
        <v>1289.6099999999999</v>
      </c>
      <c r="H12293" s="1" t="s">
        <v>218</v>
      </c>
      <c r="I12293" s="34">
        <v>1.43509E-2</v>
      </c>
      <c r="J12293" s="34">
        <v>80.768230000000003</v>
      </c>
      <c r="K12293" s="35" t="str">
        <f t="shared" si="1150"/>
        <v>Kampina &amp; Oisterwijkse Vennen_H4010A</v>
      </c>
      <c r="L12293" s="36">
        <f>VLOOKUP(D12293,DATA!A:F,5,FALSE)</f>
        <v>1.3726988247862192E-2</v>
      </c>
      <c r="M12293" s="37">
        <f>VLOOKUP(D12293,DATA!A:F,6,FALSE)</f>
        <v>1285.5</v>
      </c>
      <c r="N12293" s="36">
        <f t="shared" si="1151"/>
        <v>51.410074042296408</v>
      </c>
      <c r="O12293" s="36">
        <f t="shared" si="1152"/>
        <v>51.414994977640717</v>
      </c>
      <c r="P12293" s="36">
        <f t="shared" si="1153"/>
        <v>4.9209353443089299E-3</v>
      </c>
      <c r="Q12293" s="36">
        <f t="shared" si="1154"/>
        <v>3.9745523770427288E-3</v>
      </c>
    </row>
    <row r="12294" spans="1:17" x14ac:dyDescent="0.3">
      <c r="A12294" s="29">
        <v>2892114</v>
      </c>
      <c r="B12294" s="1">
        <v>133</v>
      </c>
      <c r="C12294" s="1" t="s">
        <v>17</v>
      </c>
      <c r="D12294" s="1" t="s">
        <v>89</v>
      </c>
      <c r="E12294" s="1" t="s">
        <v>54</v>
      </c>
      <c r="F12294" s="47">
        <v>714</v>
      </c>
      <c r="G12294" s="34">
        <v>1289.6099999999999</v>
      </c>
      <c r="H12294" s="1" t="s">
        <v>218</v>
      </c>
      <c r="I12294" s="34">
        <v>1.43509E-2</v>
      </c>
      <c r="J12294" s="34">
        <v>200.10298</v>
      </c>
      <c r="K12294" s="35" t="str">
        <f t="shared" si="1150"/>
        <v>Kampina &amp; Oisterwijkse Vennen_L4030</v>
      </c>
      <c r="L12294" s="36">
        <f>VLOOKUP(D12294,DATA!A:F,5,FALSE)</f>
        <v>1.0986712608830001E-2</v>
      </c>
      <c r="M12294" s="37">
        <f>VLOOKUP(D12294,DATA!A:F,6,FALSE)</f>
        <v>982</v>
      </c>
      <c r="N12294" s="36">
        <f t="shared" si="1151"/>
        <v>96.706158790882469</v>
      </c>
      <c r="O12294" s="36">
        <f t="shared" si="1152"/>
        <v>96.706660985105856</v>
      </c>
      <c r="P12294" s="36">
        <f t="shared" si="1153"/>
        <v>5.0219422338670938E-4</v>
      </c>
      <c r="Q12294" s="36">
        <f t="shared" si="1154"/>
        <v>1.0049056063846625E-3</v>
      </c>
    </row>
    <row r="12295" spans="1:17" x14ac:dyDescent="0.3">
      <c r="A12295" s="30">
        <v>2892115</v>
      </c>
      <c r="B12295" s="14">
        <v>133</v>
      </c>
      <c r="C12295" s="14" t="s">
        <v>17</v>
      </c>
      <c r="D12295" s="14" t="s">
        <v>88</v>
      </c>
      <c r="E12295" s="14" t="s">
        <v>56</v>
      </c>
      <c r="F12295" s="48">
        <v>500</v>
      </c>
      <c r="G12295" s="38">
        <v>1177.94</v>
      </c>
      <c r="H12295" s="14" t="s">
        <v>218</v>
      </c>
      <c r="I12295" s="38">
        <v>1.31609E-2</v>
      </c>
      <c r="J12295" s="38">
        <v>586.3057</v>
      </c>
      <c r="K12295" s="39" t="str">
        <f t="shared" si="1150"/>
        <v>Kampina &amp; Oisterwijkse Vennen_ZGH3130</v>
      </c>
      <c r="L12295" s="40">
        <f>VLOOKUP(D12295,DATA!A:F,5,FALSE)</f>
        <v>0</v>
      </c>
      <c r="M12295" s="41">
        <f>VLOOKUP(D12295,DATA!A:F,6,FALSE)</f>
        <v>3.5</v>
      </c>
      <c r="N12295" s="40">
        <f t="shared" si="1151"/>
        <v>50</v>
      </c>
      <c r="O12295" s="40">
        <f t="shared" si="1152"/>
        <v>50</v>
      </c>
      <c r="P12295" s="40">
        <f>J12295/10000*I12295</f>
        <v>7.7163106871299997E-4</v>
      </c>
      <c r="Q12295" s="40">
        <f>IF(AND(H12295&lt;&gt;"below",I12295&gt;=0.005),M12295*P12295,0)</f>
        <v>2.7007087404955E-3</v>
      </c>
    </row>
    <row r="12296" spans="1:17" x14ac:dyDescent="0.3">
      <c r="A12296" s="29">
        <v>2892115</v>
      </c>
      <c r="B12296" s="1">
        <v>133</v>
      </c>
      <c r="C12296" s="1" t="s">
        <v>17</v>
      </c>
      <c r="D12296" s="1" t="s">
        <v>41</v>
      </c>
      <c r="E12296" s="1" t="s">
        <v>42</v>
      </c>
      <c r="F12296" s="47">
        <v>1071</v>
      </c>
      <c r="G12296" s="34">
        <v>1177.94</v>
      </c>
      <c r="H12296" s="1" t="s">
        <v>218</v>
      </c>
      <c r="I12296" s="34">
        <v>1.31609E-2</v>
      </c>
      <c r="J12296" s="34">
        <v>6560.8059999999996</v>
      </c>
      <c r="K12296" s="35" t="str">
        <f t="shared" si="1150"/>
        <v>Kampina &amp; Oisterwijkse Vennen_H4010A</v>
      </c>
      <c r="L12296" s="36">
        <f>VLOOKUP(D12296,DATA!A:F,5,FALSE)</f>
        <v>1.3726988247862192E-2</v>
      </c>
      <c r="M12296" s="37">
        <f>VLOOKUP(D12296,DATA!A:F,6,FALSE)</f>
        <v>1285.5</v>
      </c>
      <c r="N12296" s="36">
        <f t="shared" si="1151"/>
        <v>18.596046202117872</v>
      </c>
      <c r="O12296" s="36">
        <f t="shared" si="1152"/>
        <v>18.598781166064409</v>
      </c>
      <c r="P12296" s="36">
        <f t="shared" si="1153"/>
        <v>2.7349639465370501E-3</v>
      </c>
      <c r="Q12296" s="36">
        <f t="shared" si="1154"/>
        <v>0.17943567870223956</v>
      </c>
    </row>
    <row r="12297" spans="1:17" x14ac:dyDescent="0.3">
      <c r="A12297" s="29">
        <v>2892115</v>
      </c>
      <c r="B12297" s="1">
        <v>133</v>
      </c>
      <c r="C12297" s="1" t="s">
        <v>17</v>
      </c>
      <c r="D12297" s="1" t="s">
        <v>51</v>
      </c>
      <c r="E12297" s="1" t="s">
        <v>52</v>
      </c>
      <c r="F12297" s="47">
        <v>1000</v>
      </c>
      <c r="G12297" s="34">
        <v>1177.94</v>
      </c>
      <c r="H12297" s="1" t="s">
        <v>218</v>
      </c>
      <c r="I12297" s="34">
        <v>1.31609E-2</v>
      </c>
      <c r="J12297" s="34">
        <v>515.57309999999995</v>
      </c>
      <c r="K12297" s="35" t="str">
        <f t="shared" si="1150"/>
        <v>Kampina &amp; Oisterwijkse Vennen_Lg09</v>
      </c>
      <c r="L12297" s="36">
        <f>VLOOKUP(D12297,DATA!A:F,5,FALSE)</f>
        <v>8.4126827976184013E-3</v>
      </c>
      <c r="M12297" s="37">
        <f>VLOOKUP(D12297,DATA!A:F,6,FALSE)</f>
        <v>1350</v>
      </c>
      <c r="N12297" s="36">
        <f t="shared" si="1151"/>
        <v>19.038874345706922</v>
      </c>
      <c r="O12297" s="36">
        <f t="shared" si="1152"/>
        <v>19.040581028445224</v>
      </c>
      <c r="P12297" s="36">
        <f t="shared" si="1153"/>
        <v>1.706682738301879E-3</v>
      </c>
      <c r="Q12297" s="36">
        <f t="shared" si="1154"/>
        <v>8.7991971010278839E-3</v>
      </c>
    </row>
    <row r="12298" spans="1:17" x14ac:dyDescent="0.3">
      <c r="A12298" s="29">
        <v>2892115</v>
      </c>
      <c r="B12298" s="1">
        <v>133</v>
      </c>
      <c r="C12298" s="1" t="s">
        <v>17</v>
      </c>
      <c r="D12298" s="1" t="s">
        <v>89</v>
      </c>
      <c r="E12298" s="1" t="s">
        <v>54</v>
      </c>
      <c r="F12298" s="47">
        <v>714</v>
      </c>
      <c r="G12298" s="34">
        <v>1177.94</v>
      </c>
      <c r="H12298" s="1" t="s">
        <v>218</v>
      </c>
      <c r="I12298" s="34">
        <v>1.31609E-2</v>
      </c>
      <c r="J12298" s="34">
        <v>1186.3278</v>
      </c>
      <c r="K12298" s="35" t="str">
        <f t="shared" si="1150"/>
        <v>Kampina &amp; Oisterwijkse Vennen_L4030</v>
      </c>
      <c r="L12298" s="36">
        <f>VLOOKUP(D12298,DATA!A:F,5,FALSE)</f>
        <v>1.0986712608830001E-2</v>
      </c>
      <c r="M12298" s="37">
        <f>VLOOKUP(D12298,DATA!A:F,6,FALSE)</f>
        <v>982</v>
      </c>
      <c r="N12298" s="36">
        <f t="shared" si="1151"/>
        <v>89.592421279382449</v>
      </c>
      <c r="O12298" s="36">
        <f t="shared" si="1152"/>
        <v>89.593769464314775</v>
      </c>
      <c r="P12298" s="36">
        <f t="shared" si="1153"/>
        <v>1.3481849323255801E-3</v>
      </c>
      <c r="Q12298" s="36">
        <f t="shared" si="1154"/>
        <v>1.5993892647589544E-2</v>
      </c>
    </row>
    <row r="12299" spans="1:17" x14ac:dyDescent="0.3">
      <c r="A12299" s="29">
        <v>2892118</v>
      </c>
      <c r="B12299" s="1">
        <v>133</v>
      </c>
      <c r="C12299" s="1" t="s">
        <v>17</v>
      </c>
      <c r="D12299" s="1" t="s">
        <v>89</v>
      </c>
      <c r="E12299" s="1" t="s">
        <v>54</v>
      </c>
      <c r="F12299" s="47">
        <v>714</v>
      </c>
      <c r="G12299" s="34">
        <v>1302.5999999999999</v>
      </c>
      <c r="H12299" s="1" t="s">
        <v>218</v>
      </c>
      <c r="I12299" s="34">
        <v>1.51428E-2</v>
      </c>
      <c r="J12299" s="34">
        <v>1895.2065</v>
      </c>
      <c r="K12299" s="35" t="str">
        <f t="shared" si="1150"/>
        <v>Kampina &amp; Oisterwijkse Vennen_L4030</v>
      </c>
      <c r="L12299" s="36">
        <f>VLOOKUP(D12299,DATA!A:F,5,FALSE)</f>
        <v>1.0986712608830001E-2</v>
      </c>
      <c r="M12299" s="37">
        <f>VLOOKUP(D12299,DATA!A:F,6,FALSE)</f>
        <v>982</v>
      </c>
      <c r="N12299" s="36">
        <f t="shared" si="1151"/>
        <v>97.131677133834941</v>
      </c>
      <c r="O12299" s="36">
        <f t="shared" si="1152"/>
        <v>97.132140611509783</v>
      </c>
      <c r="P12299" s="36">
        <f t="shared" si="1153"/>
        <v>4.6347767484178348E-4</v>
      </c>
      <c r="Q12299" s="36">
        <f t="shared" si="1154"/>
        <v>8.7838590196503454E-3</v>
      </c>
    </row>
    <row r="12300" spans="1:17" x14ac:dyDescent="0.3">
      <c r="A12300" s="29">
        <v>2893619</v>
      </c>
      <c r="B12300" s="1">
        <v>133</v>
      </c>
      <c r="C12300" s="1" t="s">
        <v>17</v>
      </c>
      <c r="D12300" s="1" t="s">
        <v>57</v>
      </c>
      <c r="E12300" s="1" t="s">
        <v>58</v>
      </c>
      <c r="F12300" s="47">
        <v>714</v>
      </c>
      <c r="G12300" s="34">
        <v>1331.96</v>
      </c>
      <c r="H12300" s="1" t="s">
        <v>218</v>
      </c>
      <c r="I12300" s="34">
        <v>9.1946000000000007E-3</v>
      </c>
      <c r="J12300" s="34">
        <v>1266.1886</v>
      </c>
      <c r="K12300" s="35" t="str">
        <f t="shared" si="1150"/>
        <v>Kampina &amp; Oisterwijkse Vennen_H3160</v>
      </c>
      <c r="L12300" s="36">
        <f>VLOOKUP(D12300,DATA!A:F,5,FALSE)</f>
        <v>1.0986712608830001E-2</v>
      </c>
      <c r="M12300" s="37">
        <f>VLOOKUP(D12300,DATA!A:F,6,FALSE)</f>
        <v>982</v>
      </c>
      <c r="N12300" s="36">
        <f t="shared" si="1151"/>
        <v>97.905955352046107</v>
      </c>
      <c r="O12300" s="36">
        <f t="shared" si="1152"/>
        <v>97.906162449440387</v>
      </c>
      <c r="P12300" s="36">
        <f t="shared" si="1153"/>
        <v>2.0709739428070861E-4</v>
      </c>
      <c r="Q12300" s="36">
        <f t="shared" si="1154"/>
        <v>2.6222435972793846E-3</v>
      </c>
    </row>
    <row r="12301" spans="1:17" x14ac:dyDescent="0.3">
      <c r="A12301" s="29">
        <v>2893620</v>
      </c>
      <c r="B12301" s="1">
        <v>133</v>
      </c>
      <c r="C12301" s="1" t="s">
        <v>17</v>
      </c>
      <c r="D12301" s="1" t="s">
        <v>57</v>
      </c>
      <c r="E12301" s="1" t="s">
        <v>58</v>
      </c>
      <c r="F12301" s="47">
        <v>714</v>
      </c>
      <c r="G12301" s="34">
        <v>1623.92</v>
      </c>
      <c r="H12301" s="1" t="s">
        <v>218</v>
      </c>
      <c r="I12301" s="34">
        <v>1.2299900000000001E-2</v>
      </c>
      <c r="J12301" s="34">
        <v>2293.1287000000002</v>
      </c>
      <c r="K12301" s="35" t="str">
        <f t="shared" si="1150"/>
        <v>Kampina &amp; Oisterwijkse Vennen_H3160</v>
      </c>
      <c r="L12301" s="36">
        <f>VLOOKUP(D12301,DATA!A:F,5,FALSE)</f>
        <v>1.0986712608830001E-2</v>
      </c>
      <c r="M12301" s="37">
        <f>VLOOKUP(D12301,DATA!A:F,6,FALSE)</f>
        <v>982</v>
      </c>
      <c r="N12301" s="36">
        <f t="shared" si="1151"/>
        <v>99.913558307080351</v>
      </c>
      <c r="O12301" s="36">
        <f t="shared" si="1152"/>
        <v>99.913569977534095</v>
      </c>
      <c r="P12301" s="36">
        <f t="shared" si="1153"/>
        <v>1.1670453744727638E-5</v>
      </c>
      <c r="Q12301" s="36">
        <f t="shared" si="1154"/>
        <v>2.6761852424057425E-4</v>
      </c>
    </row>
    <row r="12302" spans="1:17" x14ac:dyDescent="0.3">
      <c r="A12302" s="30">
        <v>2893629</v>
      </c>
      <c r="B12302" s="14">
        <v>133</v>
      </c>
      <c r="C12302" s="14" t="s">
        <v>17</v>
      </c>
      <c r="D12302" s="14" t="s">
        <v>55</v>
      </c>
      <c r="E12302" s="14" t="s">
        <v>56</v>
      </c>
      <c r="F12302" s="48">
        <v>500</v>
      </c>
      <c r="G12302" s="38">
        <v>1275.71</v>
      </c>
      <c r="H12302" s="14" t="s">
        <v>218</v>
      </c>
      <c r="I12302" s="38">
        <v>1.10977E-2</v>
      </c>
      <c r="J12302" s="38">
        <v>56.280205000000002</v>
      </c>
      <c r="K12302" s="39" t="str">
        <f t="shared" si="1150"/>
        <v>Kampina &amp; Oisterwijkse Vennen_H3130</v>
      </c>
      <c r="L12302" s="40">
        <f>VLOOKUP(D12302,DATA!A:F,5,FALSE)</f>
        <v>0</v>
      </c>
      <c r="M12302" s="41">
        <f>VLOOKUP(D12302,DATA!A:F,6,FALSE)</f>
        <v>3.5</v>
      </c>
      <c r="N12302" s="40">
        <f t="shared" si="1151"/>
        <v>50</v>
      </c>
      <c r="O12302" s="40">
        <f t="shared" si="1152"/>
        <v>50</v>
      </c>
      <c r="P12302" s="40">
        <f>J12302/10000*I12302</f>
        <v>6.2458083102850004E-5</v>
      </c>
      <c r="Q12302" s="40">
        <f>IF(AND(H12302&lt;&gt;"below",I12302&gt;=0.005),M12302*P12302,0)</f>
        <v>2.1860329085997502E-4</v>
      </c>
    </row>
    <row r="12303" spans="1:17" x14ac:dyDescent="0.3">
      <c r="A12303" s="29">
        <v>2893629</v>
      </c>
      <c r="B12303" s="1">
        <v>133</v>
      </c>
      <c r="C12303" s="1" t="s">
        <v>17</v>
      </c>
      <c r="D12303" s="1" t="s">
        <v>41</v>
      </c>
      <c r="E12303" s="1" t="s">
        <v>42</v>
      </c>
      <c r="F12303" s="47">
        <v>1071</v>
      </c>
      <c r="G12303" s="34">
        <v>1275.71</v>
      </c>
      <c r="H12303" s="1" t="s">
        <v>218</v>
      </c>
      <c r="I12303" s="34">
        <v>1.10977E-2</v>
      </c>
      <c r="J12303" s="34">
        <v>7031.3459999999995</v>
      </c>
      <c r="K12303" s="35" t="str">
        <f t="shared" si="1150"/>
        <v>Kampina &amp; Oisterwijkse Vennen_H4010A</v>
      </c>
      <c r="L12303" s="36">
        <f>VLOOKUP(D12303,DATA!A:F,5,FALSE)</f>
        <v>1.3726988247862192E-2</v>
      </c>
      <c r="M12303" s="37">
        <f>VLOOKUP(D12303,DATA!A:F,6,FALSE)</f>
        <v>1285.5</v>
      </c>
      <c r="N12303" s="36">
        <f t="shared" si="1151"/>
        <v>46.645366808914446</v>
      </c>
      <c r="O12303" s="36">
        <f t="shared" si="1152"/>
        <v>46.649158134765344</v>
      </c>
      <c r="P12303" s="36">
        <f t="shared" si="1153"/>
        <v>3.7913258508979197E-3</v>
      </c>
      <c r="Q12303" s="36">
        <f t="shared" si="1154"/>
        <v>0.26658123856407684</v>
      </c>
    </row>
    <row r="12304" spans="1:17" x14ac:dyDescent="0.3">
      <c r="A12304" s="29">
        <v>2893629</v>
      </c>
      <c r="B12304" s="1">
        <v>133</v>
      </c>
      <c r="C12304" s="1" t="s">
        <v>17</v>
      </c>
      <c r="D12304" s="1" t="s">
        <v>89</v>
      </c>
      <c r="E12304" s="1" t="s">
        <v>54</v>
      </c>
      <c r="F12304" s="47">
        <v>714</v>
      </c>
      <c r="G12304" s="34">
        <v>1275.71</v>
      </c>
      <c r="H12304" s="1" t="s">
        <v>218</v>
      </c>
      <c r="I12304" s="34">
        <v>1.10977E-2</v>
      </c>
      <c r="J12304" s="34">
        <v>156.30588</v>
      </c>
      <c r="K12304" s="35" t="str">
        <f t="shared" si="1150"/>
        <v>Kampina &amp; Oisterwijkse Vennen_L4030</v>
      </c>
      <c r="L12304" s="36">
        <f>VLOOKUP(D12304,DATA!A:F,5,FALSE)</f>
        <v>1.0986712608830001E-2</v>
      </c>
      <c r="M12304" s="37">
        <f>VLOOKUP(D12304,DATA!A:F,6,FALSE)</f>
        <v>982</v>
      </c>
      <c r="N12304" s="36">
        <f t="shared" si="1151"/>
        <v>96.18343872326605</v>
      </c>
      <c r="O12304" s="36">
        <f t="shared" si="1152"/>
        <v>96.183886280755658</v>
      </c>
      <c r="P12304" s="36">
        <f t="shared" si="1153"/>
        <v>4.4755748960767505E-4</v>
      </c>
      <c r="Q12304" s="36">
        <f t="shared" si="1154"/>
        <v>6.9955867263718507E-4</v>
      </c>
    </row>
    <row r="12305" spans="1:17" x14ac:dyDescent="0.3">
      <c r="A12305" s="30">
        <v>2893630</v>
      </c>
      <c r="B12305" s="14">
        <v>133</v>
      </c>
      <c r="C12305" s="14" t="s">
        <v>17</v>
      </c>
      <c r="D12305" s="14" t="s">
        <v>55</v>
      </c>
      <c r="E12305" s="14" t="s">
        <v>56</v>
      </c>
      <c r="F12305" s="48">
        <v>500</v>
      </c>
      <c r="G12305" s="38">
        <v>1115.47</v>
      </c>
      <c r="H12305" s="14" t="s">
        <v>218</v>
      </c>
      <c r="I12305" s="38">
        <v>9.6266000000000008E-3</v>
      </c>
      <c r="J12305" s="38">
        <v>530.03516000000002</v>
      </c>
      <c r="K12305" s="39" t="str">
        <f t="shared" si="1150"/>
        <v>Kampina &amp; Oisterwijkse Vennen_H3130</v>
      </c>
      <c r="L12305" s="40">
        <f>VLOOKUP(D12305,DATA!A:F,5,FALSE)</f>
        <v>0</v>
      </c>
      <c r="M12305" s="41">
        <f>VLOOKUP(D12305,DATA!A:F,6,FALSE)</f>
        <v>3.5</v>
      </c>
      <c r="N12305" s="40">
        <f t="shared" si="1151"/>
        <v>50</v>
      </c>
      <c r="O12305" s="40">
        <f t="shared" si="1152"/>
        <v>50</v>
      </c>
      <c r="P12305" s="40">
        <f>J12305/10000*I12305</f>
        <v>5.1024364712560003E-4</v>
      </c>
      <c r="Q12305" s="40">
        <f>IF(AND(H12305&lt;&gt;"below",I12305&gt;=0.005),M12305*P12305,0)</f>
        <v>1.7858527649396E-3</v>
      </c>
    </row>
    <row r="12306" spans="1:17" x14ac:dyDescent="0.3">
      <c r="A12306" s="29">
        <v>2893631</v>
      </c>
      <c r="B12306" s="1">
        <v>133</v>
      </c>
      <c r="C12306" s="1" t="s">
        <v>17</v>
      </c>
      <c r="D12306" s="1" t="s">
        <v>53</v>
      </c>
      <c r="E12306" s="1" t="s">
        <v>54</v>
      </c>
      <c r="F12306" s="47">
        <v>714</v>
      </c>
      <c r="G12306" s="34">
        <v>1445.11</v>
      </c>
      <c r="H12306" s="1" t="s">
        <v>218</v>
      </c>
      <c r="I12306" s="34">
        <v>1.3319299999999999E-2</v>
      </c>
      <c r="J12306" s="34">
        <v>2979.3442</v>
      </c>
      <c r="K12306" s="35" t="str">
        <f t="shared" si="1150"/>
        <v>Kampina &amp; Oisterwijkse Vennen_H4030</v>
      </c>
      <c r="L12306" s="36">
        <f>VLOOKUP(D12306,DATA!A:F,5,FALSE)</f>
        <v>1.0986712608830001E-2</v>
      </c>
      <c r="M12306" s="37">
        <f>VLOOKUP(D12306,DATA!A:F,6,FALSE)</f>
        <v>982</v>
      </c>
      <c r="N12306" s="36">
        <f t="shared" si="1151"/>
        <v>99.386783566983311</v>
      </c>
      <c r="O12306" s="36">
        <f t="shared" si="1152"/>
        <v>99.386872745490791</v>
      </c>
      <c r="P12306" s="36">
        <f t="shared" si="1153"/>
        <v>8.9178507479914515E-5</v>
      </c>
      <c r="Q12306" s="36">
        <f t="shared" si="1154"/>
        <v>2.6569346902493994E-3</v>
      </c>
    </row>
    <row r="12307" spans="1:17" x14ac:dyDescent="0.3">
      <c r="A12307" s="29">
        <v>2893631</v>
      </c>
      <c r="B12307" s="1">
        <v>133</v>
      </c>
      <c r="C12307" s="1" t="s">
        <v>17</v>
      </c>
      <c r="D12307" s="1" t="s">
        <v>89</v>
      </c>
      <c r="E12307" s="1" t="s">
        <v>54</v>
      </c>
      <c r="F12307" s="47">
        <v>714</v>
      </c>
      <c r="G12307" s="34">
        <v>1445.11</v>
      </c>
      <c r="H12307" s="1" t="s">
        <v>218</v>
      </c>
      <c r="I12307" s="34">
        <v>1.3319299999999999E-2</v>
      </c>
      <c r="J12307" s="34">
        <v>2623.1680000000001</v>
      </c>
      <c r="K12307" s="35" t="str">
        <f t="shared" si="1150"/>
        <v>Kampina &amp; Oisterwijkse Vennen_L4030</v>
      </c>
      <c r="L12307" s="36">
        <f>VLOOKUP(D12307,DATA!A:F,5,FALSE)</f>
        <v>1.0986712608830001E-2</v>
      </c>
      <c r="M12307" s="37">
        <f>VLOOKUP(D12307,DATA!A:F,6,FALSE)</f>
        <v>982</v>
      </c>
      <c r="N12307" s="36">
        <f t="shared" si="1151"/>
        <v>99.386783566983311</v>
      </c>
      <c r="O12307" s="36">
        <f t="shared" si="1152"/>
        <v>99.386872745490791</v>
      </c>
      <c r="P12307" s="36">
        <f t="shared" si="1153"/>
        <v>8.9178507479914515E-5</v>
      </c>
      <c r="Q12307" s="36">
        <f t="shared" si="1154"/>
        <v>2.3393020710907242E-3</v>
      </c>
    </row>
    <row r="12308" spans="1:17" x14ac:dyDescent="0.3">
      <c r="A12308" s="29">
        <v>2893632</v>
      </c>
      <c r="B12308" s="1">
        <v>133</v>
      </c>
      <c r="C12308" s="1" t="s">
        <v>17</v>
      </c>
      <c r="D12308" s="1" t="s">
        <v>57</v>
      </c>
      <c r="E12308" s="1" t="s">
        <v>58</v>
      </c>
      <c r="F12308" s="47">
        <v>714</v>
      </c>
      <c r="G12308" s="34">
        <v>1125.68</v>
      </c>
      <c r="H12308" s="1" t="s">
        <v>218</v>
      </c>
      <c r="I12308" s="34">
        <v>1.0415300000000001E-2</v>
      </c>
      <c r="J12308" s="34">
        <v>151.85739000000001</v>
      </c>
      <c r="K12308" s="35" t="str">
        <f t="shared" si="1150"/>
        <v>Kampina &amp; Oisterwijkse Vennen_H3160</v>
      </c>
      <c r="L12308" s="36">
        <f>VLOOKUP(D12308,DATA!A:F,5,FALSE)</f>
        <v>1.0986712608830001E-2</v>
      </c>
      <c r="M12308" s="37">
        <f>VLOOKUP(D12308,DATA!A:F,6,FALSE)</f>
        <v>982</v>
      </c>
      <c r="N12308" s="36">
        <f t="shared" si="1151"/>
        <v>82.900202275025066</v>
      </c>
      <c r="O12308" s="36">
        <f t="shared" si="1152"/>
        <v>82.901824345656266</v>
      </c>
      <c r="P12308" s="36">
        <f t="shared" si="1153"/>
        <v>1.6220706311997901E-3</v>
      </c>
      <c r="Q12308" s="36">
        <f t="shared" si="1154"/>
        <v>2.4632341244965271E-3</v>
      </c>
    </row>
    <row r="12309" spans="1:17" x14ac:dyDescent="0.3">
      <c r="A12309" s="29">
        <v>2893632</v>
      </c>
      <c r="B12309" s="1">
        <v>133</v>
      </c>
      <c r="C12309" s="1" t="s">
        <v>17</v>
      </c>
      <c r="D12309" s="1" t="s">
        <v>53</v>
      </c>
      <c r="E12309" s="1" t="s">
        <v>54</v>
      </c>
      <c r="F12309" s="47">
        <v>714</v>
      </c>
      <c r="G12309" s="34">
        <v>1125.68</v>
      </c>
      <c r="H12309" s="1" t="s">
        <v>218</v>
      </c>
      <c r="I12309" s="34">
        <v>1.0415300000000001E-2</v>
      </c>
      <c r="J12309" s="34">
        <v>7468.8530000000001</v>
      </c>
      <c r="K12309" s="35" t="str">
        <f t="shared" si="1150"/>
        <v>Kampina &amp; Oisterwijkse Vennen_H4030</v>
      </c>
      <c r="L12309" s="36">
        <f>VLOOKUP(D12309,DATA!A:F,5,FALSE)</f>
        <v>1.0986712608830001E-2</v>
      </c>
      <c r="M12309" s="37">
        <f>VLOOKUP(D12309,DATA!A:F,6,FALSE)</f>
        <v>982</v>
      </c>
      <c r="N12309" s="36">
        <f t="shared" si="1151"/>
        <v>82.900202275025066</v>
      </c>
      <c r="O12309" s="36">
        <f t="shared" si="1152"/>
        <v>82.901824345656266</v>
      </c>
      <c r="P12309" s="36">
        <f t="shared" si="1153"/>
        <v>1.6220706311997901E-3</v>
      </c>
      <c r="Q12309" s="36">
        <f t="shared" si="1154"/>
        <v>0.12115007100048446</v>
      </c>
    </row>
    <row r="12310" spans="1:17" x14ac:dyDescent="0.3">
      <c r="A12310" s="29">
        <v>2893632</v>
      </c>
      <c r="B12310" s="1">
        <v>133</v>
      </c>
      <c r="C12310" s="1" t="s">
        <v>17</v>
      </c>
      <c r="D12310" s="1" t="s">
        <v>51</v>
      </c>
      <c r="E12310" s="1" t="s">
        <v>52</v>
      </c>
      <c r="F12310" s="47">
        <v>1000</v>
      </c>
      <c r="G12310" s="34">
        <v>1125.68</v>
      </c>
      <c r="H12310" s="1" t="s">
        <v>218</v>
      </c>
      <c r="I12310" s="34">
        <v>1.0415300000000001E-2</v>
      </c>
      <c r="J12310" s="34">
        <v>302.47442999999998</v>
      </c>
      <c r="K12310" s="35" t="str">
        <f t="shared" si="1150"/>
        <v>Kampina &amp; Oisterwijkse Vennen_Lg09</v>
      </c>
      <c r="L12310" s="36">
        <f>VLOOKUP(D12310,DATA!A:F,5,FALSE)</f>
        <v>8.4126827976184013E-3</v>
      </c>
      <c r="M12310" s="37">
        <f>VLOOKUP(D12310,DATA!A:F,6,FALSE)</f>
        <v>1350</v>
      </c>
      <c r="N12310" s="36">
        <f t="shared" si="1151"/>
        <v>13.157170809048415</v>
      </c>
      <c r="O12310" s="36">
        <f t="shared" si="1152"/>
        <v>13.158171999718951</v>
      </c>
      <c r="P12310" s="36">
        <f t="shared" si="1153"/>
        <v>1.0011906705358342E-3</v>
      </c>
      <c r="Q12310" s="36">
        <f t="shared" si="1154"/>
        <v>3.0283457739164422E-3</v>
      </c>
    </row>
    <row r="12311" spans="1:17" x14ac:dyDescent="0.3">
      <c r="A12311" s="29">
        <v>2893632</v>
      </c>
      <c r="B12311" s="1">
        <v>133</v>
      </c>
      <c r="C12311" s="1" t="s">
        <v>17</v>
      </c>
      <c r="D12311" s="1" t="s">
        <v>89</v>
      </c>
      <c r="E12311" s="1" t="s">
        <v>54</v>
      </c>
      <c r="F12311" s="47">
        <v>714</v>
      </c>
      <c r="G12311" s="34">
        <v>1125.68</v>
      </c>
      <c r="H12311" s="1" t="s">
        <v>218</v>
      </c>
      <c r="I12311" s="34">
        <v>1.0415300000000001E-2</v>
      </c>
      <c r="J12311" s="34">
        <v>603.88850000000002</v>
      </c>
      <c r="K12311" s="35" t="str">
        <f t="shared" si="1150"/>
        <v>Kampina &amp; Oisterwijkse Vennen_L4030</v>
      </c>
      <c r="L12311" s="36">
        <f>VLOOKUP(D12311,DATA!A:F,5,FALSE)</f>
        <v>1.0986712608830001E-2</v>
      </c>
      <c r="M12311" s="37">
        <f>VLOOKUP(D12311,DATA!A:F,6,FALSE)</f>
        <v>982</v>
      </c>
      <c r="N12311" s="36">
        <f t="shared" si="1151"/>
        <v>82.900202275025066</v>
      </c>
      <c r="O12311" s="36">
        <f t="shared" si="1152"/>
        <v>82.901824345656266</v>
      </c>
      <c r="P12311" s="36">
        <f t="shared" si="1153"/>
        <v>1.6220706311997901E-3</v>
      </c>
      <c r="Q12311" s="36">
        <f t="shared" si="1154"/>
        <v>9.795498003692945E-3</v>
      </c>
    </row>
    <row r="12312" spans="1:17" x14ac:dyDescent="0.3">
      <c r="A12312" s="29">
        <v>2893633</v>
      </c>
      <c r="B12312" s="1">
        <v>133</v>
      </c>
      <c r="C12312" s="1" t="s">
        <v>17</v>
      </c>
      <c r="D12312" s="1" t="s">
        <v>53</v>
      </c>
      <c r="E12312" s="1" t="s">
        <v>54</v>
      </c>
      <c r="F12312" s="47">
        <v>714</v>
      </c>
      <c r="G12312" s="34">
        <v>1076.9000000000001</v>
      </c>
      <c r="H12312" s="1" t="s">
        <v>218</v>
      </c>
      <c r="I12312" s="34">
        <v>1.0112100000000001E-2</v>
      </c>
      <c r="J12312" s="34">
        <v>10000</v>
      </c>
      <c r="K12312" s="35" t="str">
        <f t="shared" si="1150"/>
        <v>Kampina &amp; Oisterwijkse Vennen_H4030</v>
      </c>
      <c r="L12312" s="36">
        <f>VLOOKUP(D12312,DATA!A:F,5,FALSE)</f>
        <v>1.0986712608830001E-2</v>
      </c>
      <c r="M12312" s="37">
        <f>VLOOKUP(D12312,DATA!A:F,6,FALSE)</f>
        <v>982</v>
      </c>
      <c r="N12312" s="36">
        <f t="shared" si="1151"/>
        <v>73.935888698373034</v>
      </c>
      <c r="O12312" s="36">
        <f t="shared" si="1152"/>
        <v>73.938029595452889</v>
      </c>
      <c r="P12312" s="36">
        <f t="shared" si="1153"/>
        <v>2.1408970798546534E-3</v>
      </c>
      <c r="Q12312" s="36">
        <f t="shared" si="1154"/>
        <v>0.21408970798546534</v>
      </c>
    </row>
    <row r="12313" spans="1:17" x14ac:dyDescent="0.3">
      <c r="A12313" s="29">
        <v>2893634</v>
      </c>
      <c r="B12313" s="1">
        <v>133</v>
      </c>
      <c r="C12313" s="1" t="s">
        <v>17</v>
      </c>
      <c r="D12313" s="1" t="s">
        <v>53</v>
      </c>
      <c r="E12313" s="1" t="s">
        <v>54</v>
      </c>
      <c r="F12313" s="47">
        <v>714</v>
      </c>
      <c r="G12313" s="34">
        <v>1011.66</v>
      </c>
      <c r="H12313" s="1" t="s">
        <v>218</v>
      </c>
      <c r="I12313" s="34">
        <v>9.6383000000000007E-3</v>
      </c>
      <c r="J12313" s="34">
        <v>5516.6219761791999</v>
      </c>
      <c r="K12313" s="35" t="str">
        <f t="shared" si="1150"/>
        <v>Kampina &amp; Oisterwijkse Vennen_H4030</v>
      </c>
      <c r="L12313" s="36">
        <f>VLOOKUP(D12313,DATA!A:F,5,FALSE)</f>
        <v>1.0986712608830001E-2</v>
      </c>
      <c r="M12313" s="37">
        <f>VLOOKUP(D12313,DATA!A:F,6,FALSE)</f>
        <v>982</v>
      </c>
      <c r="N12313" s="36">
        <f t="shared" si="1151"/>
        <v>58.075314697591928</v>
      </c>
      <c r="O12313" s="36">
        <f t="shared" si="1152"/>
        <v>58.077892952619926</v>
      </c>
      <c r="P12313" s="36">
        <f t="shared" si="1153"/>
        <v>2.5782550279984662E-3</v>
      </c>
      <c r="Q12313" s="36">
        <f t="shared" si="1154"/>
        <v>0.14223258347650858</v>
      </c>
    </row>
    <row r="12314" spans="1:17" x14ac:dyDescent="0.3">
      <c r="A12314" s="29">
        <v>2893634</v>
      </c>
      <c r="B12314" s="1">
        <v>133</v>
      </c>
      <c r="C12314" s="1" t="s">
        <v>17</v>
      </c>
      <c r="D12314" s="1" t="s">
        <v>51</v>
      </c>
      <c r="E12314" s="1" t="s">
        <v>52</v>
      </c>
      <c r="F12314" s="47">
        <v>1000</v>
      </c>
      <c r="G12314" s="34">
        <v>1011.66</v>
      </c>
      <c r="H12314" s="1" t="s">
        <v>218</v>
      </c>
      <c r="I12314" s="34">
        <v>9.6383000000000007E-3</v>
      </c>
      <c r="J12314" s="34">
        <v>606.14995999999996</v>
      </c>
      <c r="K12314" s="35" t="str">
        <f t="shared" si="1150"/>
        <v>Kampina &amp; Oisterwijkse Vennen_Lg09</v>
      </c>
      <c r="L12314" s="36">
        <f>VLOOKUP(D12314,DATA!A:F,5,FALSE)</f>
        <v>8.4126827976184013E-3</v>
      </c>
      <c r="M12314" s="37">
        <f>VLOOKUP(D12314,DATA!A:F,6,FALSE)</f>
        <v>1350</v>
      </c>
      <c r="N12314" s="36">
        <f t="shared" si="1151"/>
        <v>5.4870447824930082</v>
      </c>
      <c r="O12314" s="36">
        <f t="shared" si="1152"/>
        <v>5.4874652965097974</v>
      </c>
      <c r="P12314" s="36">
        <f t="shared" si="1153"/>
        <v>4.2051401678921962E-4</v>
      </c>
      <c r="Q12314" s="36">
        <f t="shared" si="1154"/>
        <v>2.5489455445622477E-3</v>
      </c>
    </row>
    <row r="12315" spans="1:17" x14ac:dyDescent="0.3">
      <c r="A12315" s="29">
        <v>2893634</v>
      </c>
      <c r="B12315" s="1">
        <v>133</v>
      </c>
      <c r="C12315" s="1" t="s">
        <v>17</v>
      </c>
      <c r="D12315" s="1" t="s">
        <v>89</v>
      </c>
      <c r="E12315" s="1" t="s">
        <v>54</v>
      </c>
      <c r="F12315" s="47">
        <v>714</v>
      </c>
      <c r="G12315" s="34">
        <v>1011.66</v>
      </c>
      <c r="H12315" s="1" t="s">
        <v>218</v>
      </c>
      <c r="I12315" s="34">
        <v>9.6383000000000007E-3</v>
      </c>
      <c r="J12315" s="34">
        <v>2473.4429</v>
      </c>
      <c r="K12315" s="35" t="str">
        <f t="shared" si="1150"/>
        <v>Kampina &amp; Oisterwijkse Vennen_L4030</v>
      </c>
      <c r="L12315" s="36">
        <f>VLOOKUP(D12315,DATA!A:F,5,FALSE)</f>
        <v>1.0986712608830001E-2</v>
      </c>
      <c r="M12315" s="37">
        <f>VLOOKUP(D12315,DATA!A:F,6,FALSE)</f>
        <v>982</v>
      </c>
      <c r="N12315" s="36">
        <f t="shared" si="1151"/>
        <v>58.075314697591928</v>
      </c>
      <c r="O12315" s="36">
        <f t="shared" si="1152"/>
        <v>58.077892952619926</v>
      </c>
      <c r="P12315" s="36">
        <f t="shared" si="1153"/>
        <v>2.5782550279984662E-3</v>
      </c>
      <c r="Q12315" s="36">
        <f t="shared" si="1154"/>
        <v>6.3771665933921085E-2</v>
      </c>
    </row>
    <row r="12316" spans="1:17" x14ac:dyDescent="0.3">
      <c r="A12316" s="29">
        <v>2893635</v>
      </c>
      <c r="B12316" s="1">
        <v>133</v>
      </c>
      <c r="C12316" s="1" t="s">
        <v>17</v>
      </c>
      <c r="D12316" s="1" t="s">
        <v>53</v>
      </c>
      <c r="E12316" s="1" t="s">
        <v>54</v>
      </c>
      <c r="F12316" s="47">
        <v>714</v>
      </c>
      <c r="G12316" s="34">
        <v>1073.99</v>
      </c>
      <c r="H12316" s="1" t="s">
        <v>218</v>
      </c>
      <c r="I12316" s="34">
        <v>1.04057E-2</v>
      </c>
      <c r="J12316" s="34">
        <v>7407.9769999999999</v>
      </c>
      <c r="K12316" s="35" t="str">
        <f t="shared" si="1150"/>
        <v>Kampina &amp; Oisterwijkse Vennen_H4030</v>
      </c>
      <c r="L12316" s="36">
        <f>VLOOKUP(D12316,DATA!A:F,5,FALSE)</f>
        <v>1.0986712608830001E-2</v>
      </c>
      <c r="M12316" s="37">
        <f>VLOOKUP(D12316,DATA!A:F,6,FALSE)</f>
        <v>982</v>
      </c>
      <c r="N12316" s="36">
        <f t="shared" si="1151"/>
        <v>73.315079747984171</v>
      </c>
      <c r="O12316" s="36">
        <f t="shared" si="1152"/>
        <v>73.31731633968694</v>
      </c>
      <c r="P12316" s="36">
        <f t="shared" si="1153"/>
        <v>2.2365917027684645E-3</v>
      </c>
      <c r="Q12316" s="36">
        <f t="shared" si="1154"/>
        <v>0.16568619892499623</v>
      </c>
    </row>
    <row r="12317" spans="1:17" x14ac:dyDescent="0.3">
      <c r="A12317" s="29">
        <v>2893635</v>
      </c>
      <c r="B12317" s="1">
        <v>133</v>
      </c>
      <c r="C12317" s="1" t="s">
        <v>17</v>
      </c>
      <c r="D12317" s="1" t="s">
        <v>89</v>
      </c>
      <c r="E12317" s="1" t="s">
        <v>54</v>
      </c>
      <c r="F12317" s="47">
        <v>714</v>
      </c>
      <c r="G12317" s="34">
        <v>1073.99</v>
      </c>
      <c r="H12317" s="1" t="s">
        <v>218</v>
      </c>
      <c r="I12317" s="34">
        <v>1.04057E-2</v>
      </c>
      <c r="J12317" s="34">
        <v>2592.0230000000001</v>
      </c>
      <c r="K12317" s="35" t="str">
        <f t="shared" si="1150"/>
        <v>Kampina &amp; Oisterwijkse Vennen_L4030</v>
      </c>
      <c r="L12317" s="36">
        <f>VLOOKUP(D12317,DATA!A:F,5,FALSE)</f>
        <v>1.0986712608830001E-2</v>
      </c>
      <c r="M12317" s="37">
        <f>VLOOKUP(D12317,DATA!A:F,6,FALSE)</f>
        <v>982</v>
      </c>
      <c r="N12317" s="36">
        <f t="shared" si="1151"/>
        <v>73.315079747984171</v>
      </c>
      <c r="O12317" s="36">
        <f t="shared" si="1152"/>
        <v>73.31731633968694</v>
      </c>
      <c r="P12317" s="36">
        <f t="shared" si="1153"/>
        <v>2.2365917027684645E-3</v>
      </c>
      <c r="Q12317" s="36">
        <f t="shared" si="1154"/>
        <v>5.7972971351850242E-2</v>
      </c>
    </row>
    <row r="12318" spans="1:17" x14ac:dyDescent="0.3">
      <c r="A12318" s="29">
        <v>2893636</v>
      </c>
      <c r="B12318" s="1">
        <v>133</v>
      </c>
      <c r="C12318" s="1" t="s">
        <v>17</v>
      </c>
      <c r="D12318" s="1" t="s">
        <v>63</v>
      </c>
      <c r="E12318" s="1" t="s">
        <v>64</v>
      </c>
      <c r="F12318" s="47">
        <v>714</v>
      </c>
      <c r="G12318" s="34">
        <v>1256.97</v>
      </c>
      <c r="H12318" s="1" t="s">
        <v>218</v>
      </c>
      <c r="I12318" s="34">
        <v>1.2526600000000001E-2</v>
      </c>
      <c r="J12318" s="34">
        <v>1627.6288</v>
      </c>
      <c r="K12318" s="35" t="str">
        <f t="shared" si="1150"/>
        <v>Kampina &amp; Oisterwijkse Vennen_H2310</v>
      </c>
      <c r="L12318" s="36">
        <f>VLOOKUP(D12318,DATA!A:F,5,FALSE)</f>
        <v>1.0986712608830001E-2</v>
      </c>
      <c r="M12318" s="37">
        <f>VLOOKUP(D12318,DATA!A:F,6,FALSE)</f>
        <v>982</v>
      </c>
      <c r="N12318" s="36">
        <f t="shared" si="1151"/>
        <v>95.351459618434532</v>
      </c>
      <c r="O12318" s="36">
        <f t="shared" si="1152"/>
        <v>95.352069601560274</v>
      </c>
      <c r="P12318" s="36">
        <f t="shared" si="1153"/>
        <v>6.0998312574156444E-4</v>
      </c>
      <c r="Q12318" s="36">
        <f t="shared" si="1154"/>
        <v>9.9282610297099158E-3</v>
      </c>
    </row>
    <row r="12319" spans="1:17" x14ac:dyDescent="0.3">
      <c r="A12319" s="29">
        <v>2893636</v>
      </c>
      <c r="B12319" s="1">
        <v>133</v>
      </c>
      <c r="C12319" s="1" t="s">
        <v>17</v>
      </c>
      <c r="D12319" s="1" t="s">
        <v>57</v>
      </c>
      <c r="E12319" s="1" t="s">
        <v>58</v>
      </c>
      <c r="F12319" s="47">
        <v>714</v>
      </c>
      <c r="G12319" s="34">
        <v>1256.97</v>
      </c>
      <c r="H12319" s="1" t="s">
        <v>218</v>
      </c>
      <c r="I12319" s="34">
        <v>1.2526600000000001E-2</v>
      </c>
      <c r="J12319" s="34">
        <v>383.66946000000002</v>
      </c>
      <c r="K12319" s="35" t="str">
        <f t="shared" si="1150"/>
        <v>Kampina &amp; Oisterwijkse Vennen_H3160</v>
      </c>
      <c r="L12319" s="36">
        <f>VLOOKUP(D12319,DATA!A:F,5,FALSE)</f>
        <v>1.0986712608830001E-2</v>
      </c>
      <c r="M12319" s="37">
        <f>VLOOKUP(D12319,DATA!A:F,6,FALSE)</f>
        <v>982</v>
      </c>
      <c r="N12319" s="36">
        <f t="shared" si="1151"/>
        <v>95.351459618434532</v>
      </c>
      <c r="O12319" s="36">
        <f t="shared" si="1152"/>
        <v>95.352069601560274</v>
      </c>
      <c r="P12319" s="36">
        <f t="shared" si="1153"/>
        <v>6.0998312574156444E-4</v>
      </c>
      <c r="Q12319" s="36">
        <f t="shared" si="1154"/>
        <v>2.3403189646237811E-3</v>
      </c>
    </row>
    <row r="12320" spans="1:17" x14ac:dyDescent="0.3">
      <c r="A12320" s="29">
        <v>2893636</v>
      </c>
      <c r="B12320" s="1">
        <v>133</v>
      </c>
      <c r="C12320" s="1" t="s">
        <v>17</v>
      </c>
      <c r="D12320" s="1" t="s">
        <v>53</v>
      </c>
      <c r="E12320" s="1" t="s">
        <v>54</v>
      </c>
      <c r="F12320" s="47">
        <v>714</v>
      </c>
      <c r="G12320" s="34">
        <v>1256.97</v>
      </c>
      <c r="H12320" s="1" t="s">
        <v>218</v>
      </c>
      <c r="I12320" s="34">
        <v>1.2526600000000001E-2</v>
      </c>
      <c r="J12320" s="34">
        <v>400.25238000000002</v>
      </c>
      <c r="K12320" s="35" t="str">
        <f t="shared" si="1150"/>
        <v>Kampina &amp; Oisterwijkse Vennen_H4030</v>
      </c>
      <c r="L12320" s="36">
        <f>VLOOKUP(D12320,DATA!A:F,5,FALSE)</f>
        <v>1.0986712608830001E-2</v>
      </c>
      <c r="M12320" s="37">
        <f>VLOOKUP(D12320,DATA!A:F,6,FALSE)</f>
        <v>982</v>
      </c>
      <c r="N12320" s="36">
        <f t="shared" si="1151"/>
        <v>95.351459618434532</v>
      </c>
      <c r="O12320" s="36">
        <f t="shared" si="1152"/>
        <v>95.352069601560274</v>
      </c>
      <c r="P12320" s="36">
        <f t="shared" si="1153"/>
        <v>6.0998312574156444E-4</v>
      </c>
      <c r="Q12320" s="36">
        <f t="shared" si="1154"/>
        <v>2.4414719783790047E-3</v>
      </c>
    </row>
    <row r="12321" spans="1:17" x14ac:dyDescent="0.3">
      <c r="A12321" s="29">
        <v>2893636</v>
      </c>
      <c r="B12321" s="1">
        <v>133</v>
      </c>
      <c r="C12321" s="1" t="s">
        <v>17</v>
      </c>
      <c r="D12321" s="1" t="s">
        <v>43</v>
      </c>
      <c r="E12321" s="1" t="s">
        <v>44</v>
      </c>
      <c r="F12321" s="47">
        <v>1071</v>
      </c>
      <c r="G12321" s="34">
        <v>1256.97</v>
      </c>
      <c r="H12321" s="1" t="s">
        <v>218</v>
      </c>
      <c r="I12321" s="34">
        <v>1.2526600000000001E-2</v>
      </c>
      <c r="J12321" s="34">
        <v>1139.7316000000001</v>
      </c>
      <c r="K12321" s="35" t="str">
        <f t="shared" si="1150"/>
        <v>Kampina &amp; Oisterwijkse Vennen_H7150</v>
      </c>
      <c r="L12321" s="36">
        <f>VLOOKUP(D12321,DATA!A:F,5,FALSE)</f>
        <v>1.3726988247862192E-2</v>
      </c>
      <c r="M12321" s="37">
        <f>VLOOKUP(D12321,DATA!A:F,6,FALSE)</f>
        <v>1285.5</v>
      </c>
      <c r="N12321" s="36">
        <f t="shared" si="1151"/>
        <v>40.3324738477991</v>
      </c>
      <c r="O12321" s="36">
        <f t="shared" si="1152"/>
        <v>40.336612020230625</v>
      </c>
      <c r="P12321" s="36">
        <f t="shared" si="1153"/>
        <v>4.1381724315243673E-3</v>
      </c>
      <c r="Q12321" s="36">
        <f t="shared" si="1154"/>
        <v>4.7164058864571583E-2</v>
      </c>
    </row>
    <row r="12322" spans="1:17" x14ac:dyDescent="0.3">
      <c r="A12322" s="29">
        <v>2893636</v>
      </c>
      <c r="B12322" s="1">
        <v>133</v>
      </c>
      <c r="C12322" s="1" t="s">
        <v>17</v>
      </c>
      <c r="D12322" s="1" t="s">
        <v>90</v>
      </c>
      <c r="E12322" s="1" t="s">
        <v>91</v>
      </c>
      <c r="F12322" s="47">
        <v>1071</v>
      </c>
      <c r="G12322" s="34">
        <v>1256.97</v>
      </c>
      <c r="H12322" s="1" t="s">
        <v>218</v>
      </c>
      <c r="I12322" s="34">
        <v>1.2526600000000001E-2</v>
      </c>
      <c r="J12322" s="34">
        <v>578.59756505887799</v>
      </c>
      <c r="K12322" s="35" t="str">
        <f t="shared" si="1150"/>
        <v>Kampina &amp; Oisterwijkse Vennen_Lg04</v>
      </c>
      <c r="L12322" s="36">
        <f>VLOOKUP(D12322,DATA!A:F,5,FALSE)</f>
        <v>1.3726988247862192E-2</v>
      </c>
      <c r="M12322" s="37">
        <f>VLOOKUP(D12322,DATA!A:F,6,FALSE)</f>
        <v>1285.5</v>
      </c>
      <c r="N12322" s="36">
        <f t="shared" si="1151"/>
        <v>40.3324738477991</v>
      </c>
      <c r="O12322" s="36">
        <f t="shared" si="1152"/>
        <v>40.336612020230625</v>
      </c>
      <c r="P12322" s="36">
        <f t="shared" si="1153"/>
        <v>4.1381724315243673E-3</v>
      </c>
      <c r="Q12322" s="36">
        <f t="shared" si="1154"/>
        <v>2.3943364926737754E-2</v>
      </c>
    </row>
    <row r="12323" spans="1:17" x14ac:dyDescent="0.3">
      <c r="A12323" s="29">
        <v>2893636</v>
      </c>
      <c r="B12323" s="1">
        <v>133</v>
      </c>
      <c r="C12323" s="1" t="s">
        <v>17</v>
      </c>
      <c r="D12323" s="1" t="s">
        <v>89</v>
      </c>
      <c r="E12323" s="1" t="s">
        <v>54</v>
      </c>
      <c r="F12323" s="47">
        <v>714</v>
      </c>
      <c r="G12323" s="34">
        <v>1256.97</v>
      </c>
      <c r="H12323" s="1" t="s">
        <v>218</v>
      </c>
      <c r="I12323" s="34">
        <v>1.2526600000000001E-2</v>
      </c>
      <c r="J12323" s="34">
        <v>5665.4772809055003</v>
      </c>
      <c r="K12323" s="35" t="str">
        <f t="shared" si="1150"/>
        <v>Kampina &amp; Oisterwijkse Vennen_L4030</v>
      </c>
      <c r="L12323" s="36">
        <f>VLOOKUP(D12323,DATA!A:F,5,FALSE)</f>
        <v>1.0986712608830001E-2</v>
      </c>
      <c r="M12323" s="37">
        <f>VLOOKUP(D12323,DATA!A:F,6,FALSE)</f>
        <v>982</v>
      </c>
      <c r="N12323" s="36">
        <f t="shared" si="1151"/>
        <v>95.351459618434532</v>
      </c>
      <c r="O12323" s="36">
        <f t="shared" si="1152"/>
        <v>95.352069601560274</v>
      </c>
      <c r="P12323" s="36">
        <f t="shared" si="1153"/>
        <v>6.0998312574156444E-4</v>
      </c>
      <c r="Q12323" s="36">
        <f t="shared" si="1154"/>
        <v>3.455845540624556E-2</v>
      </c>
    </row>
    <row r="12324" spans="1:17" x14ac:dyDescent="0.3">
      <c r="A12324" s="29">
        <v>2893637</v>
      </c>
      <c r="B12324" s="1">
        <v>133</v>
      </c>
      <c r="C12324" s="1" t="s">
        <v>17</v>
      </c>
      <c r="D12324" s="1" t="s">
        <v>63</v>
      </c>
      <c r="E12324" s="1" t="s">
        <v>64</v>
      </c>
      <c r="F12324" s="47">
        <v>714</v>
      </c>
      <c r="G12324" s="34">
        <v>1228.68</v>
      </c>
      <c r="H12324" s="1" t="s">
        <v>218</v>
      </c>
      <c r="I12324" s="34">
        <v>1.24663E-2</v>
      </c>
      <c r="J12324" s="34">
        <v>3857.8733000000002</v>
      </c>
      <c r="K12324" s="35" t="str">
        <f t="shared" si="1150"/>
        <v>Kampina &amp; Oisterwijkse Vennen_H2310</v>
      </c>
      <c r="L12324" s="36">
        <f>VLOOKUP(D12324,DATA!A:F,5,FALSE)</f>
        <v>1.0986712608830001E-2</v>
      </c>
      <c r="M12324" s="37">
        <f>VLOOKUP(D12324,DATA!A:F,6,FALSE)</f>
        <v>982</v>
      </c>
      <c r="N12324" s="36">
        <f t="shared" si="1151"/>
        <v>93.762597891152652</v>
      </c>
      <c r="O12324" s="36">
        <f t="shared" si="1152"/>
        <v>93.76339885457196</v>
      </c>
      <c r="P12324" s="36">
        <f t="shared" si="1153"/>
        <v>8.0096341930868675E-4</v>
      </c>
      <c r="Q12324" s="36">
        <f t="shared" si="1154"/>
        <v>3.0900153896276872E-2</v>
      </c>
    </row>
    <row r="12325" spans="1:17" x14ac:dyDescent="0.3">
      <c r="A12325" s="29">
        <v>2893637</v>
      </c>
      <c r="B12325" s="1">
        <v>133</v>
      </c>
      <c r="C12325" s="1" t="s">
        <v>17</v>
      </c>
      <c r="D12325" s="1" t="s">
        <v>53</v>
      </c>
      <c r="E12325" s="1" t="s">
        <v>54</v>
      </c>
      <c r="F12325" s="47">
        <v>714</v>
      </c>
      <c r="G12325" s="34">
        <v>1228.68</v>
      </c>
      <c r="H12325" s="1" t="s">
        <v>218</v>
      </c>
      <c r="I12325" s="34">
        <v>1.24663E-2</v>
      </c>
      <c r="J12325" s="34">
        <v>4763.4916999999996</v>
      </c>
      <c r="K12325" s="35" t="str">
        <f t="shared" si="1150"/>
        <v>Kampina &amp; Oisterwijkse Vennen_H4030</v>
      </c>
      <c r="L12325" s="36">
        <f>VLOOKUP(D12325,DATA!A:F,5,FALSE)</f>
        <v>1.0986712608830001E-2</v>
      </c>
      <c r="M12325" s="37">
        <f>VLOOKUP(D12325,DATA!A:F,6,FALSE)</f>
        <v>982</v>
      </c>
      <c r="N12325" s="36">
        <f t="shared" si="1151"/>
        <v>93.762597891152652</v>
      </c>
      <c r="O12325" s="36">
        <f t="shared" si="1152"/>
        <v>93.76339885457196</v>
      </c>
      <c r="P12325" s="36">
        <f t="shared" si="1153"/>
        <v>8.0096341930868675E-4</v>
      </c>
      <c r="Q12325" s="36">
        <f t="shared" si="1154"/>
        <v>3.8153825998805485E-2</v>
      </c>
    </row>
    <row r="12326" spans="1:17" x14ac:dyDescent="0.3">
      <c r="A12326" s="29">
        <v>2893637</v>
      </c>
      <c r="B12326" s="1">
        <v>133</v>
      </c>
      <c r="C12326" s="1" t="s">
        <v>17</v>
      </c>
      <c r="D12326" s="1" t="s">
        <v>89</v>
      </c>
      <c r="E12326" s="1" t="s">
        <v>54</v>
      </c>
      <c r="F12326" s="47">
        <v>714</v>
      </c>
      <c r="G12326" s="34">
        <v>1228.68</v>
      </c>
      <c r="H12326" s="1" t="s">
        <v>218</v>
      </c>
      <c r="I12326" s="34">
        <v>1.24663E-2</v>
      </c>
      <c r="J12326" s="34">
        <v>1220.7112</v>
      </c>
      <c r="K12326" s="35" t="str">
        <f t="shared" si="1150"/>
        <v>Kampina &amp; Oisterwijkse Vennen_L4030</v>
      </c>
      <c r="L12326" s="36">
        <f>VLOOKUP(D12326,DATA!A:F,5,FALSE)</f>
        <v>1.0986712608830001E-2</v>
      </c>
      <c r="M12326" s="37">
        <f>VLOOKUP(D12326,DATA!A:F,6,FALSE)</f>
        <v>982</v>
      </c>
      <c r="N12326" s="36">
        <f t="shared" si="1151"/>
        <v>93.762597891152652</v>
      </c>
      <c r="O12326" s="36">
        <f t="shared" si="1152"/>
        <v>93.76339885457196</v>
      </c>
      <c r="P12326" s="36">
        <f t="shared" si="1153"/>
        <v>8.0096341930868675E-4</v>
      </c>
      <c r="Q12326" s="36">
        <f t="shared" si="1154"/>
        <v>9.777450167404101E-3</v>
      </c>
    </row>
    <row r="12327" spans="1:17" x14ac:dyDescent="0.3">
      <c r="A12327" s="29">
        <v>2893638</v>
      </c>
      <c r="B12327" s="1">
        <v>133</v>
      </c>
      <c r="C12327" s="1" t="s">
        <v>17</v>
      </c>
      <c r="D12327" s="1" t="s">
        <v>63</v>
      </c>
      <c r="E12327" s="1" t="s">
        <v>64</v>
      </c>
      <c r="F12327" s="47">
        <v>714</v>
      </c>
      <c r="G12327" s="34">
        <v>1079.82</v>
      </c>
      <c r="H12327" s="1" t="s">
        <v>218</v>
      </c>
      <c r="I12327" s="34">
        <v>1.10197E-2</v>
      </c>
      <c r="J12327" s="34">
        <v>5069.6610000000001</v>
      </c>
      <c r="K12327" s="35" t="str">
        <f t="shared" si="1150"/>
        <v>Kampina &amp; Oisterwijkse Vennen_H2310</v>
      </c>
      <c r="L12327" s="36">
        <f>VLOOKUP(D12327,DATA!A:F,5,FALSE)</f>
        <v>1.0986712608830001E-2</v>
      </c>
      <c r="M12327" s="37">
        <f>VLOOKUP(D12327,DATA!A:F,6,FALSE)</f>
        <v>982</v>
      </c>
      <c r="N12327" s="36">
        <f t="shared" si="1151"/>
        <v>74.549353569806087</v>
      </c>
      <c r="O12327" s="36">
        <f t="shared" si="1152"/>
        <v>74.551650603295315</v>
      </c>
      <c r="P12327" s="36">
        <f t="shared" si="1153"/>
        <v>2.2970334892278288E-3</v>
      </c>
      <c r="Q12327" s="36">
        <f t="shared" si="1154"/>
        <v>0.11645181096032245</v>
      </c>
    </row>
    <row r="12328" spans="1:17" x14ac:dyDescent="0.3">
      <c r="A12328" s="29">
        <v>2893638</v>
      </c>
      <c r="B12328" s="1">
        <v>133</v>
      </c>
      <c r="C12328" s="1" t="s">
        <v>17</v>
      </c>
      <c r="D12328" s="1" t="s">
        <v>53</v>
      </c>
      <c r="E12328" s="1" t="s">
        <v>54</v>
      </c>
      <c r="F12328" s="47">
        <v>714</v>
      </c>
      <c r="G12328" s="34">
        <v>1079.82</v>
      </c>
      <c r="H12328" s="1" t="s">
        <v>218</v>
      </c>
      <c r="I12328" s="34">
        <v>1.10197E-2</v>
      </c>
      <c r="J12328" s="34">
        <v>3578.3867</v>
      </c>
      <c r="K12328" s="35" t="str">
        <f t="shared" si="1150"/>
        <v>Kampina &amp; Oisterwijkse Vennen_H4030</v>
      </c>
      <c r="L12328" s="36">
        <f>VLOOKUP(D12328,DATA!A:F,5,FALSE)</f>
        <v>1.0986712608830001E-2</v>
      </c>
      <c r="M12328" s="37">
        <f>VLOOKUP(D12328,DATA!A:F,6,FALSE)</f>
        <v>982</v>
      </c>
      <c r="N12328" s="36">
        <f t="shared" si="1151"/>
        <v>74.549353569806087</v>
      </c>
      <c r="O12328" s="36">
        <f t="shared" si="1152"/>
        <v>74.551650603295315</v>
      </c>
      <c r="P12328" s="36">
        <f t="shared" si="1153"/>
        <v>2.2970334892278288E-3</v>
      </c>
      <c r="Q12328" s="36">
        <f t="shared" si="1154"/>
        <v>8.2196740873074561E-2</v>
      </c>
    </row>
    <row r="12329" spans="1:17" x14ac:dyDescent="0.3">
      <c r="A12329" s="29">
        <v>2893638</v>
      </c>
      <c r="B12329" s="1">
        <v>133</v>
      </c>
      <c r="C12329" s="1" t="s">
        <v>17</v>
      </c>
      <c r="D12329" s="1" t="s">
        <v>89</v>
      </c>
      <c r="E12329" s="1" t="s">
        <v>54</v>
      </c>
      <c r="F12329" s="47">
        <v>714</v>
      </c>
      <c r="G12329" s="34">
        <v>1079.82</v>
      </c>
      <c r="H12329" s="1" t="s">
        <v>218</v>
      </c>
      <c r="I12329" s="34">
        <v>1.10197E-2</v>
      </c>
      <c r="J12329" s="34">
        <v>1351.9523999999999</v>
      </c>
      <c r="K12329" s="35" t="str">
        <f t="shared" si="1150"/>
        <v>Kampina &amp; Oisterwijkse Vennen_L4030</v>
      </c>
      <c r="L12329" s="36">
        <f>VLOOKUP(D12329,DATA!A:F,5,FALSE)</f>
        <v>1.0986712608830001E-2</v>
      </c>
      <c r="M12329" s="37">
        <f>VLOOKUP(D12329,DATA!A:F,6,FALSE)</f>
        <v>982</v>
      </c>
      <c r="N12329" s="36">
        <f t="shared" si="1151"/>
        <v>74.549353569806087</v>
      </c>
      <c r="O12329" s="36">
        <f t="shared" si="1152"/>
        <v>74.551650603295315</v>
      </c>
      <c r="P12329" s="36">
        <f t="shared" si="1153"/>
        <v>2.2970334892278288E-3</v>
      </c>
      <c r="Q12329" s="36">
        <f t="shared" si="1154"/>
        <v>3.105479938641937E-2</v>
      </c>
    </row>
    <row r="12330" spans="1:17" x14ac:dyDescent="0.3">
      <c r="A12330" s="29">
        <v>2893639</v>
      </c>
      <c r="B12330" s="1">
        <v>133</v>
      </c>
      <c r="C12330" s="1" t="s">
        <v>17</v>
      </c>
      <c r="D12330" s="1" t="s">
        <v>63</v>
      </c>
      <c r="E12330" s="1" t="s">
        <v>64</v>
      </c>
      <c r="F12330" s="47">
        <v>714</v>
      </c>
      <c r="G12330" s="34">
        <v>1159.1199999999999</v>
      </c>
      <c r="H12330" s="1" t="s">
        <v>218</v>
      </c>
      <c r="I12330" s="34">
        <v>1.19446E-2</v>
      </c>
      <c r="J12330" s="34">
        <v>170.97962999999999</v>
      </c>
      <c r="K12330" s="35" t="str">
        <f t="shared" si="1150"/>
        <v>Kampina &amp; Oisterwijkse Vennen_H2310</v>
      </c>
      <c r="L12330" s="36">
        <f>VLOOKUP(D12330,DATA!A:F,5,FALSE)</f>
        <v>1.0986712608830001E-2</v>
      </c>
      <c r="M12330" s="37">
        <f>VLOOKUP(D12330,DATA!A:F,6,FALSE)</f>
        <v>982</v>
      </c>
      <c r="N12330" s="36">
        <f t="shared" si="1151"/>
        <v>87.500616733122072</v>
      </c>
      <c r="O12330" s="36">
        <f t="shared" si="1152"/>
        <v>87.502051950555952</v>
      </c>
      <c r="P12330" s="36">
        <f t="shared" si="1153"/>
        <v>1.4352174338796431E-3</v>
      </c>
      <c r="Q12330" s="36">
        <f t="shared" si="1154"/>
        <v>2.4539294581429078E-3</v>
      </c>
    </row>
    <row r="12331" spans="1:17" x14ac:dyDescent="0.3">
      <c r="A12331" s="29">
        <v>2893639</v>
      </c>
      <c r="B12331" s="1">
        <v>133</v>
      </c>
      <c r="C12331" s="1" t="s">
        <v>17</v>
      </c>
      <c r="D12331" s="1" t="s">
        <v>95</v>
      </c>
      <c r="E12331" s="1" t="s">
        <v>64</v>
      </c>
      <c r="F12331" s="47">
        <v>714</v>
      </c>
      <c r="G12331" s="34">
        <v>1159.1199999999999</v>
      </c>
      <c r="H12331" s="1" t="s">
        <v>218</v>
      </c>
      <c r="I12331" s="34">
        <v>1.19446E-2</v>
      </c>
      <c r="J12331" s="34">
        <v>132.91551000000001</v>
      </c>
      <c r="K12331" s="35" t="str">
        <f t="shared" si="1150"/>
        <v>Kampina &amp; Oisterwijkse Vennen_ZGH2310</v>
      </c>
      <c r="L12331" s="36">
        <f>VLOOKUP(D12331,DATA!A:F,5,FALSE)</f>
        <v>1.0986712608830001E-2</v>
      </c>
      <c r="M12331" s="37">
        <f>VLOOKUP(D12331,DATA!A:F,6,FALSE)</f>
        <v>982</v>
      </c>
      <c r="N12331" s="36">
        <f t="shared" si="1151"/>
        <v>87.500616733122072</v>
      </c>
      <c r="O12331" s="36">
        <f t="shared" si="1152"/>
        <v>87.502051950555952</v>
      </c>
      <c r="P12331" s="36">
        <f t="shared" si="1153"/>
        <v>1.4352174338796431E-3</v>
      </c>
      <c r="Q12331" s="36">
        <f t="shared" si="1154"/>
        <v>1.9076265718500404E-3</v>
      </c>
    </row>
    <row r="12332" spans="1:17" x14ac:dyDescent="0.3">
      <c r="A12332" s="29">
        <v>2893639</v>
      </c>
      <c r="B12332" s="1">
        <v>133</v>
      </c>
      <c r="C12332" s="1" t="s">
        <v>17</v>
      </c>
      <c r="D12332" s="1" t="s">
        <v>53</v>
      </c>
      <c r="E12332" s="1" t="s">
        <v>54</v>
      </c>
      <c r="F12332" s="47">
        <v>714</v>
      </c>
      <c r="G12332" s="34">
        <v>1159.1199999999999</v>
      </c>
      <c r="H12332" s="1" t="s">
        <v>218</v>
      </c>
      <c r="I12332" s="34">
        <v>1.19446E-2</v>
      </c>
      <c r="J12332" s="34">
        <v>179.62497999999999</v>
      </c>
      <c r="K12332" s="35" t="str">
        <f t="shared" si="1150"/>
        <v>Kampina &amp; Oisterwijkse Vennen_H4030</v>
      </c>
      <c r="L12332" s="36">
        <f>VLOOKUP(D12332,DATA!A:F,5,FALSE)</f>
        <v>1.0986712608830001E-2</v>
      </c>
      <c r="M12332" s="37">
        <f>VLOOKUP(D12332,DATA!A:F,6,FALSE)</f>
        <v>982</v>
      </c>
      <c r="N12332" s="36">
        <f t="shared" si="1151"/>
        <v>87.500616733122072</v>
      </c>
      <c r="O12332" s="36">
        <f t="shared" si="1152"/>
        <v>87.502051950555952</v>
      </c>
      <c r="P12332" s="36">
        <f t="shared" si="1153"/>
        <v>1.4352174338796431E-3</v>
      </c>
      <c r="Q12332" s="36">
        <f t="shared" si="1154"/>
        <v>2.5780090285628223E-3</v>
      </c>
    </row>
    <row r="12333" spans="1:17" x14ac:dyDescent="0.3">
      <c r="A12333" s="29">
        <v>2893639</v>
      </c>
      <c r="B12333" s="1">
        <v>133</v>
      </c>
      <c r="C12333" s="1" t="s">
        <v>17</v>
      </c>
      <c r="D12333" s="1" t="s">
        <v>89</v>
      </c>
      <c r="E12333" s="1" t="s">
        <v>54</v>
      </c>
      <c r="F12333" s="47">
        <v>714</v>
      </c>
      <c r="G12333" s="34">
        <v>1159.1199999999999</v>
      </c>
      <c r="H12333" s="1" t="s">
        <v>218</v>
      </c>
      <c r="I12333" s="34">
        <v>1.19446E-2</v>
      </c>
      <c r="J12333" s="34">
        <v>3867.5994000000001</v>
      </c>
      <c r="K12333" s="35" t="str">
        <f t="shared" si="1150"/>
        <v>Kampina &amp; Oisterwijkse Vennen_L4030</v>
      </c>
      <c r="L12333" s="36">
        <f>VLOOKUP(D12333,DATA!A:F,5,FALSE)</f>
        <v>1.0986712608830001E-2</v>
      </c>
      <c r="M12333" s="37">
        <f>VLOOKUP(D12333,DATA!A:F,6,FALSE)</f>
        <v>982</v>
      </c>
      <c r="N12333" s="36">
        <f t="shared" si="1151"/>
        <v>87.500616733122072</v>
      </c>
      <c r="O12333" s="36">
        <f t="shared" si="1152"/>
        <v>87.502051950555952</v>
      </c>
      <c r="P12333" s="36">
        <f t="shared" si="1153"/>
        <v>1.4352174338796431E-3</v>
      </c>
      <c r="Q12333" s="36">
        <f t="shared" si="1154"/>
        <v>5.5508460861424469E-2</v>
      </c>
    </row>
    <row r="12334" spans="1:17" x14ac:dyDescent="0.3">
      <c r="A12334" s="29">
        <v>2893640</v>
      </c>
      <c r="B12334" s="1">
        <v>133</v>
      </c>
      <c r="C12334" s="1" t="s">
        <v>17</v>
      </c>
      <c r="D12334" s="1" t="s">
        <v>63</v>
      </c>
      <c r="E12334" s="1" t="s">
        <v>64</v>
      </c>
      <c r="F12334" s="47">
        <v>714</v>
      </c>
      <c r="G12334" s="34">
        <v>1250.26</v>
      </c>
      <c r="H12334" s="1" t="s">
        <v>218</v>
      </c>
      <c r="I12334" s="34">
        <v>1.3060499999999999E-2</v>
      </c>
      <c r="J12334" s="34">
        <v>889.36645999999996</v>
      </c>
      <c r="K12334" s="35" t="str">
        <f t="shared" si="1150"/>
        <v>Kampina &amp; Oisterwijkse Vennen_H2310</v>
      </c>
      <c r="L12334" s="36">
        <f>VLOOKUP(D12334,DATA!A:F,5,FALSE)</f>
        <v>1.0986712608830001E-2</v>
      </c>
      <c r="M12334" s="37">
        <f>VLOOKUP(D12334,DATA!A:F,6,FALSE)</f>
        <v>982</v>
      </c>
      <c r="N12334" s="36">
        <f t="shared" si="1151"/>
        <v>95.013551161579315</v>
      </c>
      <c r="O12334" s="36">
        <f t="shared" si="1152"/>
        <v>95.014230954181926</v>
      </c>
      <c r="P12334" s="36">
        <f t="shared" si="1153"/>
        <v>6.7979260261097352E-4</v>
      </c>
      <c r="Q12334" s="36">
        <f t="shared" si="1154"/>
        <v>6.0458474051830824E-3</v>
      </c>
    </row>
    <row r="12335" spans="1:17" x14ac:dyDescent="0.3">
      <c r="A12335" s="29">
        <v>2893640</v>
      </c>
      <c r="B12335" s="1">
        <v>133</v>
      </c>
      <c r="C12335" s="1" t="s">
        <v>17</v>
      </c>
      <c r="D12335" s="1" t="s">
        <v>95</v>
      </c>
      <c r="E12335" s="1" t="s">
        <v>64</v>
      </c>
      <c r="F12335" s="47">
        <v>714</v>
      </c>
      <c r="G12335" s="34">
        <v>1250.26</v>
      </c>
      <c r="H12335" s="1" t="s">
        <v>218</v>
      </c>
      <c r="I12335" s="34">
        <v>1.3060499999999999E-2</v>
      </c>
      <c r="J12335" s="34">
        <v>3642.1718999999998</v>
      </c>
      <c r="K12335" s="35" t="str">
        <f t="shared" si="1150"/>
        <v>Kampina &amp; Oisterwijkse Vennen_ZGH2310</v>
      </c>
      <c r="L12335" s="36">
        <f>VLOOKUP(D12335,DATA!A:F,5,FALSE)</f>
        <v>1.0986712608830001E-2</v>
      </c>
      <c r="M12335" s="37">
        <f>VLOOKUP(D12335,DATA!A:F,6,FALSE)</f>
        <v>982</v>
      </c>
      <c r="N12335" s="36">
        <f t="shared" si="1151"/>
        <v>95.013551161579315</v>
      </c>
      <c r="O12335" s="36">
        <f t="shared" si="1152"/>
        <v>95.014230954181926</v>
      </c>
      <c r="P12335" s="36">
        <f t="shared" si="1153"/>
        <v>6.7979260261097352E-4</v>
      </c>
      <c r="Q12335" s="36">
        <f t="shared" si="1154"/>
        <v>2.4759215150575543E-2</v>
      </c>
    </row>
    <row r="12336" spans="1:17" x14ac:dyDescent="0.3">
      <c r="A12336" s="29">
        <v>2893640</v>
      </c>
      <c r="B12336" s="1">
        <v>133</v>
      </c>
      <c r="C12336" s="1" t="s">
        <v>17</v>
      </c>
      <c r="D12336" s="1" t="s">
        <v>51</v>
      </c>
      <c r="E12336" s="1" t="s">
        <v>52</v>
      </c>
      <c r="F12336" s="47">
        <v>1000</v>
      </c>
      <c r="G12336" s="34">
        <v>1250.26</v>
      </c>
      <c r="H12336" s="1" t="s">
        <v>218</v>
      </c>
      <c r="I12336" s="34">
        <v>1.3060499999999999E-2</v>
      </c>
      <c r="J12336" s="34">
        <v>2231.3591000000001</v>
      </c>
      <c r="K12336" s="35" t="str">
        <f t="shared" si="1150"/>
        <v>Kampina &amp; Oisterwijkse Vennen_Lg09</v>
      </c>
      <c r="L12336" s="36">
        <f>VLOOKUP(D12336,DATA!A:F,5,FALSE)</f>
        <v>8.4126827976184013E-3</v>
      </c>
      <c r="M12336" s="37">
        <f>VLOOKUP(D12336,DATA!A:F,6,FALSE)</f>
        <v>1350</v>
      </c>
      <c r="N12336" s="36">
        <f t="shared" si="1151"/>
        <v>30.172837505696563</v>
      </c>
      <c r="O12336" s="36">
        <f t="shared" si="1152"/>
        <v>30.175152470148689</v>
      </c>
      <c r="P12336" s="36">
        <f t="shared" si="1153"/>
        <v>2.3149644521254231E-3</v>
      </c>
      <c r="Q12336" s="36">
        <f t="shared" si="1154"/>
        <v>5.1655169964265779E-2</v>
      </c>
    </row>
    <row r="12337" spans="1:17" x14ac:dyDescent="0.3">
      <c r="A12337" s="29">
        <v>2893640</v>
      </c>
      <c r="B12337" s="1">
        <v>133</v>
      </c>
      <c r="C12337" s="1" t="s">
        <v>17</v>
      </c>
      <c r="D12337" s="1" t="s">
        <v>89</v>
      </c>
      <c r="E12337" s="1" t="s">
        <v>54</v>
      </c>
      <c r="F12337" s="47">
        <v>714</v>
      </c>
      <c r="G12337" s="34">
        <v>1250.26</v>
      </c>
      <c r="H12337" s="1" t="s">
        <v>218</v>
      </c>
      <c r="I12337" s="34">
        <v>1.3060499999999999E-2</v>
      </c>
      <c r="J12337" s="34">
        <v>2973.942</v>
      </c>
      <c r="K12337" s="35" t="str">
        <f t="shared" si="1150"/>
        <v>Kampina &amp; Oisterwijkse Vennen_L4030</v>
      </c>
      <c r="L12337" s="36">
        <f>VLOOKUP(D12337,DATA!A:F,5,FALSE)</f>
        <v>1.0986712608830001E-2</v>
      </c>
      <c r="M12337" s="37">
        <f>VLOOKUP(D12337,DATA!A:F,6,FALSE)</f>
        <v>982</v>
      </c>
      <c r="N12337" s="36">
        <f t="shared" si="1151"/>
        <v>95.013551161579315</v>
      </c>
      <c r="O12337" s="36">
        <f t="shared" si="1152"/>
        <v>95.014230954181926</v>
      </c>
      <c r="P12337" s="36">
        <f t="shared" si="1153"/>
        <v>6.7979260261097352E-4</v>
      </c>
      <c r="Q12337" s="36">
        <f t="shared" si="1154"/>
        <v>2.021663772194084E-2</v>
      </c>
    </row>
    <row r="12338" spans="1:17" x14ac:dyDescent="0.3">
      <c r="A12338" s="29">
        <v>2893641</v>
      </c>
      <c r="B12338" s="1">
        <v>133</v>
      </c>
      <c r="C12338" s="1" t="s">
        <v>17</v>
      </c>
      <c r="D12338" s="1" t="s">
        <v>63</v>
      </c>
      <c r="E12338" s="1" t="s">
        <v>64</v>
      </c>
      <c r="F12338" s="47">
        <v>714</v>
      </c>
      <c r="G12338" s="34">
        <v>1246.97</v>
      </c>
      <c r="H12338" s="1" t="s">
        <v>218</v>
      </c>
      <c r="I12338" s="34">
        <v>1.31497E-2</v>
      </c>
      <c r="J12338" s="34">
        <v>7553.9736000000003</v>
      </c>
      <c r="K12338" s="35" t="str">
        <f t="shared" si="1150"/>
        <v>Kampina &amp; Oisterwijkse Vennen_H2310</v>
      </c>
      <c r="L12338" s="36">
        <f>VLOOKUP(D12338,DATA!A:F,5,FALSE)</f>
        <v>1.0986712608830001E-2</v>
      </c>
      <c r="M12338" s="37">
        <f>VLOOKUP(D12338,DATA!A:F,6,FALSE)</f>
        <v>982</v>
      </c>
      <c r="N12338" s="36">
        <f t="shared" si="1151"/>
        <v>94.839483970710063</v>
      </c>
      <c r="O12338" s="36">
        <f t="shared" si="1152"/>
        <v>94.840191000624557</v>
      </c>
      <c r="P12338" s="36">
        <f t="shared" si="1153"/>
        <v>7.0702991449422825E-4</v>
      </c>
      <c r="Q12338" s="36">
        <f t="shared" si="1154"/>
        <v>5.3408853084996578E-2</v>
      </c>
    </row>
    <row r="12339" spans="1:17" x14ac:dyDescent="0.3">
      <c r="A12339" s="29">
        <v>2893641</v>
      </c>
      <c r="B12339" s="1">
        <v>133</v>
      </c>
      <c r="C12339" s="1" t="s">
        <v>17</v>
      </c>
      <c r="D12339" s="1" t="s">
        <v>67</v>
      </c>
      <c r="E12339" s="1" t="s">
        <v>58</v>
      </c>
      <c r="F12339" s="47">
        <v>714</v>
      </c>
      <c r="G12339" s="34">
        <v>1246.97</v>
      </c>
      <c r="H12339" s="1" t="s">
        <v>218</v>
      </c>
      <c r="I12339" s="34">
        <v>1.31497E-2</v>
      </c>
      <c r="J12339" s="34">
        <v>59.976635000000002</v>
      </c>
      <c r="K12339" s="35" t="str">
        <f t="shared" si="1150"/>
        <v>Kampina &amp; Oisterwijkse Vennen_ZGH3160</v>
      </c>
      <c r="L12339" s="36">
        <f>VLOOKUP(D12339,DATA!A:F,5,FALSE)</f>
        <v>1.0986712608830001E-2</v>
      </c>
      <c r="M12339" s="37">
        <f>VLOOKUP(D12339,DATA!A:F,6,FALSE)</f>
        <v>982</v>
      </c>
      <c r="N12339" s="36">
        <f t="shared" si="1151"/>
        <v>94.839483970710063</v>
      </c>
      <c r="O12339" s="36">
        <f t="shared" si="1152"/>
        <v>94.840191000624557</v>
      </c>
      <c r="P12339" s="36">
        <f t="shared" si="1153"/>
        <v>7.0702991449422825E-4</v>
      </c>
      <c r="Q12339" s="36">
        <f t="shared" si="1154"/>
        <v>4.240527511570154E-4</v>
      </c>
    </row>
    <row r="12340" spans="1:17" x14ac:dyDescent="0.3">
      <c r="A12340" s="29">
        <v>2893641</v>
      </c>
      <c r="B12340" s="1">
        <v>133</v>
      </c>
      <c r="C12340" s="1" t="s">
        <v>17</v>
      </c>
      <c r="D12340" s="1" t="s">
        <v>43</v>
      </c>
      <c r="E12340" s="1" t="s">
        <v>44</v>
      </c>
      <c r="F12340" s="47">
        <v>1071</v>
      </c>
      <c r="G12340" s="34">
        <v>1246.97</v>
      </c>
      <c r="H12340" s="1" t="s">
        <v>218</v>
      </c>
      <c r="I12340" s="34">
        <v>1.31497E-2</v>
      </c>
      <c r="J12340" s="34">
        <v>455.21782999999999</v>
      </c>
      <c r="K12340" s="35" t="str">
        <f t="shared" si="1150"/>
        <v>Kampina &amp; Oisterwijkse Vennen_H7150</v>
      </c>
      <c r="L12340" s="36">
        <f>VLOOKUP(D12340,DATA!A:F,5,FALSE)</f>
        <v>1.3726988247862192E-2</v>
      </c>
      <c r="M12340" s="37">
        <f>VLOOKUP(D12340,DATA!A:F,6,FALSE)</f>
        <v>1285.5</v>
      </c>
      <c r="N12340" s="36">
        <f t="shared" si="1151"/>
        <v>37.077328210700557</v>
      </c>
      <c r="O12340" s="36">
        <f t="shared" si="1152"/>
        <v>37.081539516928558</v>
      </c>
      <c r="P12340" s="36">
        <f t="shared" si="1153"/>
        <v>4.2113062280009217E-3</v>
      </c>
      <c r="Q12340" s="36">
        <f t="shared" si="1154"/>
        <v>1.9170616825760645E-2</v>
      </c>
    </row>
    <row r="12341" spans="1:17" x14ac:dyDescent="0.3">
      <c r="A12341" s="29">
        <v>2893641</v>
      </c>
      <c r="B12341" s="1">
        <v>133</v>
      </c>
      <c r="C12341" s="1" t="s">
        <v>17</v>
      </c>
      <c r="D12341" s="1" t="s">
        <v>89</v>
      </c>
      <c r="E12341" s="1" t="s">
        <v>54</v>
      </c>
      <c r="F12341" s="47">
        <v>714</v>
      </c>
      <c r="G12341" s="34">
        <v>1246.97</v>
      </c>
      <c r="H12341" s="1" t="s">
        <v>218</v>
      </c>
      <c r="I12341" s="34">
        <v>1.31497E-2</v>
      </c>
      <c r="J12341" s="34">
        <v>1470.0229999999999</v>
      </c>
      <c r="K12341" s="35" t="str">
        <f t="shared" si="1150"/>
        <v>Kampina &amp; Oisterwijkse Vennen_L4030</v>
      </c>
      <c r="L12341" s="36">
        <f>VLOOKUP(D12341,DATA!A:F,5,FALSE)</f>
        <v>1.0986712608830001E-2</v>
      </c>
      <c r="M12341" s="37">
        <f>VLOOKUP(D12341,DATA!A:F,6,FALSE)</f>
        <v>982</v>
      </c>
      <c r="N12341" s="36">
        <f t="shared" si="1151"/>
        <v>94.839483970710063</v>
      </c>
      <c r="O12341" s="36">
        <f t="shared" si="1152"/>
        <v>94.840191000624557</v>
      </c>
      <c r="P12341" s="36">
        <f t="shared" si="1153"/>
        <v>7.0702991449422825E-4</v>
      </c>
      <c r="Q12341" s="36">
        <f t="shared" si="1154"/>
        <v>1.0393502359945487E-2</v>
      </c>
    </row>
    <row r="12342" spans="1:17" x14ac:dyDescent="0.3">
      <c r="A12342" s="29">
        <v>2893644</v>
      </c>
      <c r="B12342" s="1">
        <v>133</v>
      </c>
      <c r="C12342" s="1" t="s">
        <v>17</v>
      </c>
      <c r="D12342" s="1" t="s">
        <v>41</v>
      </c>
      <c r="E12342" s="1" t="s">
        <v>42</v>
      </c>
      <c r="F12342" s="47">
        <v>1071</v>
      </c>
      <c r="G12342" s="34">
        <v>1179.19</v>
      </c>
      <c r="H12342" s="1" t="s">
        <v>218</v>
      </c>
      <c r="I12342" s="34">
        <v>1.30641E-2</v>
      </c>
      <c r="J12342" s="34">
        <v>6007.34</v>
      </c>
      <c r="K12342" s="35" t="str">
        <f t="shared" si="1150"/>
        <v>Kampina &amp; Oisterwijkse Vennen_H4010A</v>
      </c>
      <c r="L12342" s="36">
        <f>VLOOKUP(D12342,DATA!A:F,5,FALSE)</f>
        <v>1.3726988247862192E-2</v>
      </c>
      <c r="M12342" s="37">
        <f>VLOOKUP(D12342,DATA!A:F,6,FALSE)</f>
        <v>1285.5</v>
      </c>
      <c r="N12342" s="36">
        <f t="shared" si="1151"/>
        <v>18.857194506550066</v>
      </c>
      <c r="O12342" s="36">
        <f t="shared" si="1152"/>
        <v>18.859938645588574</v>
      </c>
      <c r="P12342" s="36">
        <f t="shared" si="1153"/>
        <v>2.744139038508564E-3</v>
      </c>
      <c r="Q12342" s="36">
        <f t="shared" si="1154"/>
        <v>0.16484976211594038</v>
      </c>
    </row>
    <row r="12343" spans="1:17" x14ac:dyDescent="0.3">
      <c r="A12343" s="29">
        <v>2893644</v>
      </c>
      <c r="B12343" s="1">
        <v>133</v>
      </c>
      <c r="C12343" s="1" t="s">
        <v>17</v>
      </c>
      <c r="D12343" s="1" t="s">
        <v>89</v>
      </c>
      <c r="E12343" s="1" t="s">
        <v>54</v>
      </c>
      <c r="F12343" s="47">
        <v>714</v>
      </c>
      <c r="G12343" s="34">
        <v>1179.19</v>
      </c>
      <c r="H12343" s="1" t="s">
        <v>218</v>
      </c>
      <c r="I12343" s="34">
        <v>1.30641E-2</v>
      </c>
      <c r="J12343" s="34">
        <v>615.51260000000002</v>
      </c>
      <c r="K12343" s="35" t="str">
        <f t="shared" si="1150"/>
        <v>Kampina &amp; Oisterwijkse Vennen_L4030</v>
      </c>
      <c r="L12343" s="36">
        <f>VLOOKUP(D12343,DATA!A:F,5,FALSE)</f>
        <v>1.0986712608830001E-2</v>
      </c>
      <c r="M12343" s="37">
        <f>VLOOKUP(D12343,DATA!A:F,6,FALSE)</f>
        <v>982</v>
      </c>
      <c r="N12343" s="36">
        <f t="shared" si="1151"/>
        <v>89.719782419622945</v>
      </c>
      <c r="O12343" s="36">
        <f t="shared" si="1152"/>
        <v>89.721106191100446</v>
      </c>
      <c r="P12343" s="36">
        <f t="shared" si="1153"/>
        <v>1.3237714775016229E-3</v>
      </c>
      <c r="Q12343" s="36">
        <f t="shared" si="1154"/>
        <v>8.1479802392286551E-3</v>
      </c>
    </row>
    <row r="12344" spans="1:17" x14ac:dyDescent="0.3">
      <c r="A12344" s="29">
        <v>2893645</v>
      </c>
      <c r="B12344" s="1">
        <v>133</v>
      </c>
      <c r="C12344" s="1" t="s">
        <v>17</v>
      </c>
      <c r="D12344" s="1" t="s">
        <v>41</v>
      </c>
      <c r="E12344" s="1" t="s">
        <v>42</v>
      </c>
      <c r="F12344" s="47">
        <v>1071</v>
      </c>
      <c r="G12344" s="34">
        <v>1157.03</v>
      </c>
      <c r="H12344" s="1" t="s">
        <v>218</v>
      </c>
      <c r="I12344" s="34">
        <v>1.2863400000000001E-2</v>
      </c>
      <c r="J12344" s="34">
        <v>1275.3630000000001</v>
      </c>
      <c r="K12344" s="35" t="str">
        <f t="shared" si="1150"/>
        <v>Kampina &amp; Oisterwijkse Vennen_H4010A</v>
      </c>
      <c r="L12344" s="36">
        <f>VLOOKUP(D12344,DATA!A:F,5,FALSE)</f>
        <v>1.3726988247862192E-2</v>
      </c>
      <c r="M12344" s="37">
        <f>VLOOKUP(D12344,DATA!A:F,6,FALSE)</f>
        <v>1285.5</v>
      </c>
      <c r="N12344" s="36">
        <f t="shared" si="1151"/>
        <v>14.635175909381434</v>
      </c>
      <c r="O12344" s="36">
        <f t="shared" si="1152"/>
        <v>14.637382059458155</v>
      </c>
      <c r="P12344" s="36">
        <f t="shared" si="1153"/>
        <v>2.2061500767200926E-3</v>
      </c>
      <c r="Q12344" s="36">
        <f t="shared" si="1154"/>
        <v>2.8136421802959676E-2</v>
      </c>
    </row>
    <row r="12345" spans="1:17" x14ac:dyDescent="0.3">
      <c r="A12345" s="29">
        <v>2893645</v>
      </c>
      <c r="B12345" s="1">
        <v>133</v>
      </c>
      <c r="C12345" s="1" t="s">
        <v>17</v>
      </c>
      <c r="D12345" s="1" t="s">
        <v>51</v>
      </c>
      <c r="E12345" s="1" t="s">
        <v>52</v>
      </c>
      <c r="F12345" s="47">
        <v>1000</v>
      </c>
      <c r="G12345" s="34">
        <v>1157.03</v>
      </c>
      <c r="H12345" s="1" t="s">
        <v>218</v>
      </c>
      <c r="I12345" s="34">
        <v>1.2863400000000001E-2</v>
      </c>
      <c r="J12345" s="34">
        <v>112.20395000000001</v>
      </c>
      <c r="K12345" s="35" t="str">
        <f t="shared" si="1150"/>
        <v>Kampina &amp; Oisterwijkse Vennen_Lg09</v>
      </c>
      <c r="L12345" s="36">
        <f>VLOOKUP(D12345,DATA!A:F,5,FALSE)</f>
        <v>8.4126827976184013E-3</v>
      </c>
      <c r="M12345" s="37">
        <f>VLOOKUP(D12345,DATA!A:F,6,FALSE)</f>
        <v>1350</v>
      </c>
      <c r="N12345" s="36">
        <f t="shared" si="1151"/>
        <v>16.473713526342667</v>
      </c>
      <c r="O12345" s="36">
        <f t="shared" si="1152"/>
        <v>16.475202615590945</v>
      </c>
      <c r="P12345" s="36">
        <f t="shared" si="1153"/>
        <v>1.4890892482775087E-3</v>
      </c>
      <c r="Q12345" s="36">
        <f t="shared" si="1154"/>
        <v>1.6708169555926719E-3</v>
      </c>
    </row>
    <row r="12346" spans="1:17" x14ac:dyDescent="0.3">
      <c r="A12346" s="29">
        <v>2893645</v>
      </c>
      <c r="B12346" s="1">
        <v>133</v>
      </c>
      <c r="C12346" s="1" t="s">
        <v>17</v>
      </c>
      <c r="D12346" s="1" t="s">
        <v>89</v>
      </c>
      <c r="E12346" s="1" t="s">
        <v>54</v>
      </c>
      <c r="F12346" s="47">
        <v>714</v>
      </c>
      <c r="G12346" s="34">
        <v>1157.03</v>
      </c>
      <c r="H12346" s="1" t="s">
        <v>218</v>
      </c>
      <c r="I12346" s="34">
        <v>1.2863400000000001E-2</v>
      </c>
      <c r="J12346" s="34">
        <v>290.25081999999998</v>
      </c>
      <c r="K12346" s="35" t="str">
        <f t="shared" si="1150"/>
        <v>Kampina &amp; Oisterwijkse Vennen_L4030</v>
      </c>
      <c r="L12346" s="36">
        <f>VLOOKUP(D12346,DATA!A:F,5,FALSE)</f>
        <v>1.0986712608830001E-2</v>
      </c>
      <c r="M12346" s="37">
        <f>VLOOKUP(D12346,DATA!A:F,6,FALSE)</f>
        <v>982</v>
      </c>
      <c r="N12346" s="36">
        <f t="shared" si="1151"/>
        <v>87.247307863792713</v>
      </c>
      <c r="O12346" s="36">
        <f t="shared" si="1152"/>
        <v>87.248880233209618</v>
      </c>
      <c r="P12346" s="36">
        <f t="shared" si="1153"/>
        <v>1.572369416905417E-3</v>
      </c>
      <c r="Q12346" s="36">
        <f t="shared" si="1154"/>
        <v>4.5638151259971907E-3</v>
      </c>
    </row>
    <row r="12347" spans="1:17" x14ac:dyDescent="0.3">
      <c r="A12347" s="29">
        <v>2895148</v>
      </c>
      <c r="B12347" s="1">
        <v>133</v>
      </c>
      <c r="C12347" s="1" t="s">
        <v>17</v>
      </c>
      <c r="D12347" s="1" t="s">
        <v>57</v>
      </c>
      <c r="E12347" s="1" t="s">
        <v>58</v>
      </c>
      <c r="F12347" s="47">
        <v>714</v>
      </c>
      <c r="G12347" s="34">
        <v>1335</v>
      </c>
      <c r="H12347" s="1" t="s">
        <v>218</v>
      </c>
      <c r="I12347" s="34">
        <v>9.2388999999999995E-3</v>
      </c>
      <c r="J12347" s="34">
        <v>0.1098218</v>
      </c>
      <c r="K12347" s="35" t="str">
        <f t="shared" si="1150"/>
        <v>Kampina &amp; Oisterwijkse Vennen_H3160</v>
      </c>
      <c r="L12347" s="36">
        <f>VLOOKUP(D12347,DATA!A:F,5,FALSE)</f>
        <v>1.0986712608830001E-2</v>
      </c>
      <c r="M12347" s="37">
        <f>VLOOKUP(D12347,DATA!A:F,6,FALSE)</f>
        <v>982</v>
      </c>
      <c r="N12347" s="36">
        <f t="shared" si="1151"/>
        <v>97.973346488694744</v>
      </c>
      <c r="O12347" s="36">
        <f t="shared" si="1152"/>
        <v>97.973548025481875</v>
      </c>
      <c r="P12347" s="36">
        <f t="shared" si="1153"/>
        <v>2.0153678713086265E-4</v>
      </c>
      <c r="Q12347" s="36">
        <f t="shared" si="1154"/>
        <v>2.2133132728928169E-7</v>
      </c>
    </row>
    <row r="12348" spans="1:17" x14ac:dyDescent="0.3">
      <c r="A12348" s="29">
        <v>2895149</v>
      </c>
      <c r="B12348" s="1">
        <v>133</v>
      </c>
      <c r="C12348" s="1" t="s">
        <v>17</v>
      </c>
      <c r="D12348" s="1" t="s">
        <v>57</v>
      </c>
      <c r="E12348" s="1" t="s">
        <v>58</v>
      </c>
      <c r="F12348" s="47">
        <v>714</v>
      </c>
      <c r="G12348" s="34">
        <v>1729.97</v>
      </c>
      <c r="H12348" s="1" t="s">
        <v>218</v>
      </c>
      <c r="I12348" s="34">
        <v>1.33113E-2</v>
      </c>
      <c r="J12348" s="34">
        <v>1347.4135000000001</v>
      </c>
      <c r="K12348" s="35" t="str">
        <f t="shared" si="1150"/>
        <v>Kampina &amp; Oisterwijkse Vennen_H3160</v>
      </c>
      <c r="L12348" s="36">
        <f>VLOOKUP(D12348,DATA!A:F,5,FALSE)</f>
        <v>1.0986712608830001E-2</v>
      </c>
      <c r="M12348" s="37">
        <f>VLOOKUP(D12348,DATA!A:F,6,FALSE)</f>
        <v>982</v>
      </c>
      <c r="N12348" s="36">
        <f t="shared" si="1151"/>
        <v>99.973024629530784</v>
      </c>
      <c r="O12348" s="36">
        <f t="shared" si="1152"/>
        <v>99.973028573256869</v>
      </c>
      <c r="P12348" s="36">
        <f t="shared" si="1153"/>
        <v>3.9437260852537293E-6</v>
      </c>
      <c r="Q12348" s="36">
        <f t="shared" si="1154"/>
        <v>5.3138297675730262E-5</v>
      </c>
    </row>
    <row r="12349" spans="1:17" x14ac:dyDescent="0.3">
      <c r="A12349" s="29">
        <v>2895157</v>
      </c>
      <c r="B12349" s="1">
        <v>133</v>
      </c>
      <c r="C12349" s="1" t="s">
        <v>17</v>
      </c>
      <c r="D12349" s="1" t="s">
        <v>41</v>
      </c>
      <c r="E12349" s="1" t="s">
        <v>42</v>
      </c>
      <c r="F12349" s="47">
        <v>1071</v>
      </c>
      <c r="G12349" s="34">
        <v>1406.59</v>
      </c>
      <c r="H12349" s="1" t="s">
        <v>218</v>
      </c>
      <c r="I12349" s="34">
        <v>1.22007E-2</v>
      </c>
      <c r="J12349" s="34">
        <v>611.86596999999995</v>
      </c>
      <c r="K12349" s="35" t="str">
        <f t="shared" si="1150"/>
        <v>Kampina &amp; Oisterwijkse Vennen_H4010A</v>
      </c>
      <c r="L12349" s="36">
        <f>VLOOKUP(D12349,DATA!A:F,5,FALSE)</f>
        <v>1.3726988247862192E-2</v>
      </c>
      <c r="M12349" s="37">
        <f>VLOOKUP(D12349,DATA!A:F,6,FALSE)</f>
        <v>1285.5</v>
      </c>
      <c r="N12349" s="36">
        <f t="shared" si="1151"/>
        <v>84.05332408352146</v>
      </c>
      <c r="O12349" s="36">
        <f t="shared" si="1152"/>
        <v>84.055568793839186</v>
      </c>
      <c r="P12349" s="36">
        <f t="shared" si="1153"/>
        <v>2.2447103177256622E-3</v>
      </c>
      <c r="Q12349" s="36">
        <f t="shared" si="1154"/>
        <v>1.3734618559242205E-2</v>
      </c>
    </row>
    <row r="12350" spans="1:17" x14ac:dyDescent="0.3">
      <c r="A12350" s="29">
        <v>2895157</v>
      </c>
      <c r="B12350" s="1">
        <v>133</v>
      </c>
      <c r="C12350" s="1" t="s">
        <v>17</v>
      </c>
      <c r="D12350" s="1" t="s">
        <v>89</v>
      </c>
      <c r="E12350" s="1" t="s">
        <v>54</v>
      </c>
      <c r="F12350" s="47">
        <v>714</v>
      </c>
      <c r="G12350" s="34">
        <v>1406.59</v>
      </c>
      <c r="H12350" s="1" t="s">
        <v>218</v>
      </c>
      <c r="I12350" s="34">
        <v>1.22007E-2</v>
      </c>
      <c r="J12350" s="34">
        <v>1154.7589</v>
      </c>
      <c r="K12350" s="35" t="str">
        <f t="shared" si="1150"/>
        <v>Kampina &amp; Oisterwijkse Vennen_L4030</v>
      </c>
      <c r="L12350" s="36">
        <f>VLOOKUP(D12350,DATA!A:F,5,FALSE)</f>
        <v>1.0986712608830001E-2</v>
      </c>
      <c r="M12350" s="37">
        <f>VLOOKUP(D12350,DATA!A:F,6,FALSE)</f>
        <v>982</v>
      </c>
      <c r="N12350" s="36">
        <f t="shared" si="1151"/>
        <v>99.066724371423746</v>
      </c>
      <c r="O12350" s="36">
        <f t="shared" si="1152"/>
        <v>99.066848297208296</v>
      </c>
      <c r="P12350" s="36">
        <f t="shared" si="1153"/>
        <v>1.239257845497832E-4</v>
      </c>
      <c r="Q12350" s="36">
        <f t="shared" si="1154"/>
        <v>1.4310440264834465E-3</v>
      </c>
    </row>
    <row r="12351" spans="1:17" x14ac:dyDescent="0.3">
      <c r="A12351" s="30">
        <v>2895158</v>
      </c>
      <c r="B12351" s="14">
        <v>133</v>
      </c>
      <c r="C12351" s="14" t="s">
        <v>17</v>
      </c>
      <c r="D12351" s="14" t="s">
        <v>55</v>
      </c>
      <c r="E12351" s="14" t="s">
        <v>56</v>
      </c>
      <c r="F12351" s="48">
        <v>500</v>
      </c>
      <c r="G12351" s="38">
        <v>1108.72</v>
      </c>
      <c r="H12351" s="14" t="s">
        <v>218</v>
      </c>
      <c r="I12351" s="38">
        <v>9.6372000000000003E-3</v>
      </c>
      <c r="J12351" s="38">
        <v>1104.0655999999999</v>
      </c>
      <c r="K12351" s="39" t="str">
        <f t="shared" si="1150"/>
        <v>Kampina &amp; Oisterwijkse Vennen_H3130</v>
      </c>
      <c r="L12351" s="40">
        <f>VLOOKUP(D12351,DATA!A:F,5,FALSE)</f>
        <v>0</v>
      </c>
      <c r="M12351" s="41">
        <f>VLOOKUP(D12351,DATA!A:F,6,FALSE)</f>
        <v>3.5</v>
      </c>
      <c r="N12351" s="40">
        <f t="shared" si="1151"/>
        <v>50</v>
      </c>
      <c r="O12351" s="40">
        <f t="shared" si="1152"/>
        <v>50</v>
      </c>
      <c r="P12351" s="40">
        <f>J12351/10000*I12351</f>
        <v>1.0640101000319998E-3</v>
      </c>
      <c r="Q12351" s="40">
        <f>IF(AND(H12351&lt;&gt;"below",I12351&gt;=0.005),M12351*P12351,0)</f>
        <v>3.7240353501119994E-3</v>
      </c>
    </row>
    <row r="12352" spans="1:17" x14ac:dyDescent="0.3">
      <c r="A12352" s="29">
        <v>2895160</v>
      </c>
      <c r="B12352" s="1">
        <v>133</v>
      </c>
      <c r="C12352" s="1" t="s">
        <v>17</v>
      </c>
      <c r="D12352" s="1" t="s">
        <v>53</v>
      </c>
      <c r="E12352" s="1" t="s">
        <v>54</v>
      </c>
      <c r="F12352" s="47">
        <v>714</v>
      </c>
      <c r="G12352" s="34">
        <v>1374.83</v>
      </c>
      <c r="H12352" s="1" t="s">
        <v>218</v>
      </c>
      <c r="I12352" s="34">
        <v>1.26423E-2</v>
      </c>
      <c r="J12352" s="34">
        <v>32.603122999999997</v>
      </c>
      <c r="K12352" s="35" t="str">
        <f t="shared" si="1150"/>
        <v>Kampina &amp; Oisterwijkse Vennen_H4030</v>
      </c>
      <c r="L12352" s="36">
        <f>VLOOKUP(D12352,DATA!A:F,5,FALSE)</f>
        <v>1.0986712608830001E-2</v>
      </c>
      <c r="M12352" s="37">
        <f>VLOOKUP(D12352,DATA!A:F,6,FALSE)</f>
        <v>982</v>
      </c>
      <c r="N12352" s="36">
        <f t="shared" si="1151"/>
        <v>98.682160216434781</v>
      </c>
      <c r="O12352" s="36">
        <f t="shared" si="1152"/>
        <v>98.682340836399163</v>
      </c>
      <c r="P12352" s="36">
        <f t="shared" si="1153"/>
        <v>1.8061996438234473E-4</v>
      </c>
      <c r="Q12352" s="36">
        <f t="shared" si="1154"/>
        <v>5.8887749150132032E-5</v>
      </c>
    </row>
    <row r="12353" spans="1:17" x14ac:dyDescent="0.3">
      <c r="A12353" s="29">
        <v>2895160</v>
      </c>
      <c r="B12353" s="1">
        <v>133</v>
      </c>
      <c r="C12353" s="1" t="s">
        <v>17</v>
      </c>
      <c r="D12353" s="1" t="s">
        <v>89</v>
      </c>
      <c r="E12353" s="1" t="s">
        <v>54</v>
      </c>
      <c r="F12353" s="47">
        <v>714</v>
      </c>
      <c r="G12353" s="34">
        <v>1374.83</v>
      </c>
      <c r="H12353" s="1" t="s">
        <v>218</v>
      </c>
      <c r="I12353" s="34">
        <v>1.26423E-2</v>
      </c>
      <c r="J12353" s="34">
        <v>113.397316</v>
      </c>
      <c r="K12353" s="35" t="str">
        <f t="shared" si="1150"/>
        <v>Kampina &amp; Oisterwijkse Vennen_L4030</v>
      </c>
      <c r="L12353" s="36">
        <f>VLOOKUP(D12353,DATA!A:F,5,FALSE)</f>
        <v>1.0986712608830001E-2</v>
      </c>
      <c r="M12353" s="37">
        <f>VLOOKUP(D12353,DATA!A:F,6,FALSE)</f>
        <v>982</v>
      </c>
      <c r="N12353" s="36">
        <f t="shared" si="1151"/>
        <v>98.682160216434781</v>
      </c>
      <c r="O12353" s="36">
        <f t="shared" si="1152"/>
        <v>98.682340836399163</v>
      </c>
      <c r="P12353" s="36">
        <f t="shared" si="1153"/>
        <v>1.8061996438234473E-4</v>
      </c>
      <c r="Q12353" s="36">
        <f t="shared" si="1154"/>
        <v>2.0481819176973489E-4</v>
      </c>
    </row>
    <row r="12354" spans="1:17" x14ac:dyDescent="0.3">
      <c r="A12354" s="29">
        <v>2895161</v>
      </c>
      <c r="B12354" s="1">
        <v>133</v>
      </c>
      <c r="C12354" s="1" t="s">
        <v>17</v>
      </c>
      <c r="D12354" s="1" t="s">
        <v>57</v>
      </c>
      <c r="E12354" s="1" t="s">
        <v>58</v>
      </c>
      <c r="F12354" s="47">
        <v>714</v>
      </c>
      <c r="G12354" s="34">
        <v>1018.62</v>
      </c>
      <c r="H12354" s="1" t="s">
        <v>218</v>
      </c>
      <c r="I12354" s="34">
        <v>9.4053999999999995E-3</v>
      </c>
      <c r="J12354" s="34">
        <v>5645.1149999999998</v>
      </c>
      <c r="K12354" s="35" t="str">
        <f t="shared" si="1150"/>
        <v>Kampina &amp; Oisterwijkse Vennen_H3160</v>
      </c>
      <c r="L12354" s="36">
        <f>VLOOKUP(D12354,DATA!A:F,5,FALSE)</f>
        <v>1.0986712608830001E-2</v>
      </c>
      <c r="M12354" s="37">
        <f>VLOOKUP(D12354,DATA!A:F,6,FALSE)</f>
        <v>982</v>
      </c>
      <c r="N12354" s="36">
        <f t="shared" si="1151"/>
        <v>59.924815899152364</v>
      </c>
      <c r="O12354" s="36">
        <f t="shared" si="1152"/>
        <v>59.92729744792257</v>
      </c>
      <c r="P12354" s="36">
        <f t="shared" si="1153"/>
        <v>2.4815487702056771E-3</v>
      </c>
      <c r="Q12354" s="36">
        <f t="shared" si="1154"/>
        <v>0.14008628185919622</v>
      </c>
    </row>
    <row r="12355" spans="1:17" x14ac:dyDescent="0.3">
      <c r="A12355" s="29">
        <v>2895161</v>
      </c>
      <c r="B12355" s="1">
        <v>133</v>
      </c>
      <c r="C12355" s="1" t="s">
        <v>17</v>
      </c>
      <c r="D12355" s="1" t="s">
        <v>53</v>
      </c>
      <c r="E12355" s="1" t="s">
        <v>54</v>
      </c>
      <c r="F12355" s="47">
        <v>714</v>
      </c>
      <c r="G12355" s="34">
        <v>1018.62</v>
      </c>
      <c r="H12355" s="1" t="s">
        <v>218</v>
      </c>
      <c r="I12355" s="34">
        <v>9.4053999999999995E-3</v>
      </c>
      <c r="J12355" s="34">
        <v>4132.1133</v>
      </c>
      <c r="K12355" s="35" t="str">
        <f t="shared" ref="K12355:K12418" si="1155">_xlfn.CONCAT(C12355,"_",D12355)</f>
        <v>Kampina &amp; Oisterwijkse Vennen_H4030</v>
      </c>
      <c r="L12355" s="36">
        <f>VLOOKUP(D12355,DATA!A:F,5,FALSE)</f>
        <v>1.0986712608830001E-2</v>
      </c>
      <c r="M12355" s="37">
        <f>VLOOKUP(D12355,DATA!A:F,6,FALSE)</f>
        <v>982</v>
      </c>
      <c r="N12355" s="36">
        <f t="shared" ref="N12355:N12418" si="1156">100/(1+EXP(-L12355*(G12355-M12355)))</f>
        <v>59.924815899152364</v>
      </c>
      <c r="O12355" s="36">
        <f t="shared" ref="O12355:O12418" si="1157">100/(1+EXP(-L12355*((G12355+I12355)-M12355)))</f>
        <v>59.92729744792257</v>
      </c>
      <c r="P12355" s="36">
        <f t="shared" ref="P12355:P12418" si="1158">O12355-N12355</f>
        <v>2.4815487702056771E-3</v>
      </c>
      <c r="Q12355" s="36">
        <f t="shared" ref="Q12355:Q12418" si="1159">IF(AND(H12355&lt;&gt;"below",I12355&gt;=0.005),J12355*P12355/100,0)</f>
        <v>0.10254040677965522</v>
      </c>
    </row>
    <row r="12356" spans="1:17" x14ac:dyDescent="0.3">
      <c r="A12356" s="29">
        <v>2895161</v>
      </c>
      <c r="B12356" s="1">
        <v>133</v>
      </c>
      <c r="C12356" s="1" t="s">
        <v>17</v>
      </c>
      <c r="D12356" s="1" t="s">
        <v>89</v>
      </c>
      <c r="E12356" s="1" t="s">
        <v>54</v>
      </c>
      <c r="F12356" s="47">
        <v>714</v>
      </c>
      <c r="G12356" s="34">
        <v>1018.62</v>
      </c>
      <c r="H12356" s="1" t="s">
        <v>218</v>
      </c>
      <c r="I12356" s="34">
        <v>9.4053999999999995E-3</v>
      </c>
      <c r="J12356" s="34">
        <v>1.0073946E-3</v>
      </c>
      <c r="K12356" s="35" t="str">
        <f t="shared" si="1155"/>
        <v>Kampina &amp; Oisterwijkse Vennen_L4030</v>
      </c>
      <c r="L12356" s="36">
        <f>VLOOKUP(D12356,DATA!A:F,5,FALSE)</f>
        <v>1.0986712608830001E-2</v>
      </c>
      <c r="M12356" s="37">
        <f>VLOOKUP(D12356,DATA!A:F,6,FALSE)</f>
        <v>982</v>
      </c>
      <c r="N12356" s="36">
        <f t="shared" si="1156"/>
        <v>59.924815899152364</v>
      </c>
      <c r="O12356" s="36">
        <f t="shared" si="1157"/>
        <v>59.92729744792257</v>
      </c>
      <c r="P12356" s="36">
        <f t="shared" si="1158"/>
        <v>2.4815487702056771E-3</v>
      </c>
      <c r="Q12356" s="36">
        <f t="shared" si="1159"/>
        <v>2.49989883074184E-8</v>
      </c>
    </row>
    <row r="12357" spans="1:17" x14ac:dyDescent="0.3">
      <c r="A12357" s="29">
        <v>2895162</v>
      </c>
      <c r="B12357" s="1">
        <v>133</v>
      </c>
      <c r="C12357" s="1" t="s">
        <v>17</v>
      </c>
      <c r="D12357" s="1" t="s">
        <v>53</v>
      </c>
      <c r="E12357" s="1" t="s">
        <v>54</v>
      </c>
      <c r="F12357" s="47">
        <v>714</v>
      </c>
      <c r="G12357" s="34">
        <v>1048.96</v>
      </c>
      <c r="H12357" s="1" t="s">
        <v>218</v>
      </c>
      <c r="I12357" s="34">
        <v>9.9235E-3</v>
      </c>
      <c r="J12357" s="34">
        <v>8206.3349220511991</v>
      </c>
      <c r="K12357" s="35" t="str">
        <f t="shared" si="1155"/>
        <v>Kampina &amp; Oisterwijkse Vennen_H4030</v>
      </c>
      <c r="L12357" s="36">
        <f>VLOOKUP(D12357,DATA!A:F,5,FALSE)</f>
        <v>1.0986712608830001E-2</v>
      </c>
      <c r="M12357" s="37">
        <f>VLOOKUP(D12357,DATA!A:F,6,FALSE)</f>
        <v>982</v>
      </c>
      <c r="N12357" s="36">
        <f t="shared" si="1156"/>
        <v>67.604834023118329</v>
      </c>
      <c r="O12357" s="36">
        <f t="shared" si="1157"/>
        <v>67.607221736879978</v>
      </c>
      <c r="P12357" s="36">
        <f t="shared" si="1158"/>
        <v>2.3877137616494792E-3</v>
      </c>
      <c r="Q12357" s="36">
        <f t="shared" si="1159"/>
        <v>0.19594378826086356</v>
      </c>
    </row>
    <row r="12358" spans="1:17" x14ac:dyDescent="0.3">
      <c r="A12358" s="29">
        <v>2895162</v>
      </c>
      <c r="B12358" s="1">
        <v>133</v>
      </c>
      <c r="C12358" s="1" t="s">
        <v>17</v>
      </c>
      <c r="D12358" s="1" t="s">
        <v>89</v>
      </c>
      <c r="E12358" s="1" t="s">
        <v>54</v>
      </c>
      <c r="F12358" s="47">
        <v>714</v>
      </c>
      <c r="G12358" s="34">
        <v>1048.96</v>
      </c>
      <c r="H12358" s="1" t="s">
        <v>218</v>
      </c>
      <c r="I12358" s="34">
        <v>9.9235E-3</v>
      </c>
      <c r="J12358" s="34">
        <v>1722.9857999999999</v>
      </c>
      <c r="K12358" s="35" t="str">
        <f t="shared" si="1155"/>
        <v>Kampina &amp; Oisterwijkse Vennen_L4030</v>
      </c>
      <c r="L12358" s="36">
        <f>VLOOKUP(D12358,DATA!A:F,5,FALSE)</f>
        <v>1.0986712608830001E-2</v>
      </c>
      <c r="M12358" s="37">
        <f>VLOOKUP(D12358,DATA!A:F,6,FALSE)</f>
        <v>982</v>
      </c>
      <c r="N12358" s="36">
        <f t="shared" si="1156"/>
        <v>67.604834023118329</v>
      </c>
      <c r="O12358" s="36">
        <f t="shared" si="1157"/>
        <v>67.607221736879978</v>
      </c>
      <c r="P12358" s="36">
        <f t="shared" si="1158"/>
        <v>2.3877137616494792E-3</v>
      </c>
      <c r="Q12358" s="36">
        <f t="shared" si="1159"/>
        <v>4.113996905786637E-2</v>
      </c>
    </row>
    <row r="12359" spans="1:17" x14ac:dyDescent="0.3">
      <c r="A12359" s="29">
        <v>2895163</v>
      </c>
      <c r="B12359" s="1">
        <v>133</v>
      </c>
      <c r="C12359" s="1" t="s">
        <v>17</v>
      </c>
      <c r="D12359" s="1" t="s">
        <v>53</v>
      </c>
      <c r="E12359" s="1" t="s">
        <v>54</v>
      </c>
      <c r="F12359" s="47">
        <v>714</v>
      </c>
      <c r="G12359" s="34">
        <v>1004.08</v>
      </c>
      <c r="H12359" s="1" t="s">
        <v>218</v>
      </c>
      <c r="I12359" s="34">
        <v>9.6253999999999992E-3</v>
      </c>
      <c r="J12359" s="34">
        <v>9636.2569999999996</v>
      </c>
      <c r="K12359" s="35" t="str">
        <f t="shared" si="1155"/>
        <v>Kampina &amp; Oisterwijkse Vennen_H4030</v>
      </c>
      <c r="L12359" s="36">
        <f>VLOOKUP(D12359,DATA!A:F,5,FALSE)</f>
        <v>1.0986712608830001E-2</v>
      </c>
      <c r="M12359" s="37">
        <f>VLOOKUP(D12359,DATA!A:F,6,FALSE)</f>
        <v>982</v>
      </c>
      <c r="N12359" s="36">
        <f t="shared" si="1156"/>
        <v>56.035098093030129</v>
      </c>
      <c r="O12359" s="36">
        <f t="shared" si="1157"/>
        <v>56.037703346743932</v>
      </c>
      <c r="P12359" s="36">
        <f t="shared" si="1158"/>
        <v>2.6052537138028242E-3</v>
      </c>
      <c r="Q12359" s="36">
        <f t="shared" si="1159"/>
        <v>0.25104894336408462</v>
      </c>
    </row>
    <row r="12360" spans="1:17" x14ac:dyDescent="0.3">
      <c r="A12360" s="29">
        <v>2895163</v>
      </c>
      <c r="B12360" s="1">
        <v>133</v>
      </c>
      <c r="C12360" s="1" t="s">
        <v>17</v>
      </c>
      <c r="D12360" s="1" t="s">
        <v>89</v>
      </c>
      <c r="E12360" s="1" t="s">
        <v>54</v>
      </c>
      <c r="F12360" s="47">
        <v>714</v>
      </c>
      <c r="G12360" s="34">
        <v>1004.08</v>
      </c>
      <c r="H12360" s="1" t="s">
        <v>218</v>
      </c>
      <c r="I12360" s="34">
        <v>9.6253999999999992E-3</v>
      </c>
      <c r="J12360" s="34">
        <v>254.1052</v>
      </c>
      <c r="K12360" s="35" t="str">
        <f t="shared" si="1155"/>
        <v>Kampina &amp; Oisterwijkse Vennen_L4030</v>
      </c>
      <c r="L12360" s="36">
        <f>VLOOKUP(D12360,DATA!A:F,5,FALSE)</f>
        <v>1.0986712608830001E-2</v>
      </c>
      <c r="M12360" s="37">
        <f>VLOOKUP(D12360,DATA!A:F,6,FALSE)</f>
        <v>982</v>
      </c>
      <c r="N12360" s="36">
        <f t="shared" si="1156"/>
        <v>56.035098093030129</v>
      </c>
      <c r="O12360" s="36">
        <f t="shared" si="1157"/>
        <v>56.037703346743932</v>
      </c>
      <c r="P12360" s="36">
        <f t="shared" si="1158"/>
        <v>2.6052537138028242E-3</v>
      </c>
      <c r="Q12360" s="36">
        <f t="shared" si="1159"/>
        <v>6.6200851599660937E-3</v>
      </c>
    </row>
    <row r="12361" spans="1:17" x14ac:dyDescent="0.3">
      <c r="A12361" s="29">
        <v>2895164</v>
      </c>
      <c r="B12361" s="1">
        <v>133</v>
      </c>
      <c r="C12361" s="1" t="s">
        <v>17</v>
      </c>
      <c r="D12361" s="1" t="s">
        <v>63</v>
      </c>
      <c r="E12361" s="1" t="s">
        <v>64</v>
      </c>
      <c r="F12361" s="47">
        <v>714</v>
      </c>
      <c r="G12361" s="34">
        <v>1156.3499999999999</v>
      </c>
      <c r="H12361" s="1" t="s">
        <v>218</v>
      </c>
      <c r="I12361" s="34">
        <v>1.12557E-2</v>
      </c>
      <c r="J12361" s="34">
        <v>3358.2411999999999</v>
      </c>
      <c r="K12361" s="35" t="str">
        <f t="shared" si="1155"/>
        <v>Kampina &amp; Oisterwijkse Vennen_H2310</v>
      </c>
      <c r="L12361" s="36">
        <f>VLOOKUP(D12361,DATA!A:F,5,FALSE)</f>
        <v>1.0986712608830001E-2</v>
      </c>
      <c r="M12361" s="37">
        <f>VLOOKUP(D12361,DATA!A:F,6,FALSE)</f>
        <v>982</v>
      </c>
      <c r="N12361" s="36">
        <f t="shared" si="1156"/>
        <v>87.163951497913217</v>
      </c>
      <c r="O12361" s="36">
        <f t="shared" si="1157"/>
        <v>87.165335027891899</v>
      </c>
      <c r="P12361" s="36">
        <f t="shared" si="1158"/>
        <v>1.3835299786819633E-3</v>
      </c>
      <c r="Q12361" s="36">
        <f t="shared" si="1159"/>
        <v>4.6462273758448906E-2</v>
      </c>
    </row>
    <row r="12362" spans="1:17" x14ac:dyDescent="0.3">
      <c r="A12362" s="29">
        <v>2895164</v>
      </c>
      <c r="B12362" s="1">
        <v>133</v>
      </c>
      <c r="C12362" s="1" t="s">
        <v>17</v>
      </c>
      <c r="D12362" s="1" t="s">
        <v>53</v>
      </c>
      <c r="E12362" s="1" t="s">
        <v>54</v>
      </c>
      <c r="F12362" s="47">
        <v>714</v>
      </c>
      <c r="G12362" s="34">
        <v>1156.3499999999999</v>
      </c>
      <c r="H12362" s="1" t="s">
        <v>218</v>
      </c>
      <c r="I12362" s="34">
        <v>1.12557E-2</v>
      </c>
      <c r="J12362" s="34">
        <v>1993.6929</v>
      </c>
      <c r="K12362" s="35" t="str">
        <f t="shared" si="1155"/>
        <v>Kampina &amp; Oisterwijkse Vennen_H4030</v>
      </c>
      <c r="L12362" s="36">
        <f>VLOOKUP(D12362,DATA!A:F,5,FALSE)</f>
        <v>1.0986712608830001E-2</v>
      </c>
      <c r="M12362" s="37">
        <f>VLOOKUP(D12362,DATA!A:F,6,FALSE)</f>
        <v>982</v>
      </c>
      <c r="N12362" s="36">
        <f t="shared" si="1156"/>
        <v>87.163951497913217</v>
      </c>
      <c r="O12362" s="36">
        <f t="shared" si="1157"/>
        <v>87.165335027891899</v>
      </c>
      <c r="P12362" s="36">
        <f t="shared" si="1158"/>
        <v>1.3835299786819633E-3</v>
      </c>
      <c r="Q12362" s="36">
        <f t="shared" si="1159"/>
        <v>2.7583338954353814E-2</v>
      </c>
    </row>
    <row r="12363" spans="1:17" x14ac:dyDescent="0.3">
      <c r="A12363" s="29">
        <v>2895164</v>
      </c>
      <c r="B12363" s="1">
        <v>133</v>
      </c>
      <c r="C12363" s="1" t="s">
        <v>17</v>
      </c>
      <c r="D12363" s="1" t="s">
        <v>89</v>
      </c>
      <c r="E12363" s="1" t="s">
        <v>54</v>
      </c>
      <c r="F12363" s="47">
        <v>714</v>
      </c>
      <c r="G12363" s="34">
        <v>1156.3499999999999</v>
      </c>
      <c r="H12363" s="1" t="s">
        <v>218</v>
      </c>
      <c r="I12363" s="34">
        <v>1.12557E-2</v>
      </c>
      <c r="J12363" s="34">
        <v>4332.0614999999998</v>
      </c>
      <c r="K12363" s="35" t="str">
        <f t="shared" si="1155"/>
        <v>Kampina &amp; Oisterwijkse Vennen_L4030</v>
      </c>
      <c r="L12363" s="36">
        <f>VLOOKUP(D12363,DATA!A:F,5,FALSE)</f>
        <v>1.0986712608830001E-2</v>
      </c>
      <c r="M12363" s="37">
        <f>VLOOKUP(D12363,DATA!A:F,6,FALSE)</f>
        <v>982</v>
      </c>
      <c r="N12363" s="36">
        <f t="shared" si="1156"/>
        <v>87.163951497913217</v>
      </c>
      <c r="O12363" s="36">
        <f t="shared" si="1157"/>
        <v>87.165335027891899</v>
      </c>
      <c r="P12363" s="36">
        <f t="shared" si="1158"/>
        <v>1.3835299786819633E-3</v>
      </c>
      <c r="Q12363" s="36">
        <f t="shared" si="1159"/>
        <v>5.993536954743954E-2</v>
      </c>
    </row>
    <row r="12364" spans="1:17" x14ac:dyDescent="0.3">
      <c r="A12364" s="29">
        <v>2895165</v>
      </c>
      <c r="B12364" s="1">
        <v>133</v>
      </c>
      <c r="C12364" s="1" t="s">
        <v>17</v>
      </c>
      <c r="D12364" s="1" t="s">
        <v>63</v>
      </c>
      <c r="E12364" s="1" t="s">
        <v>64</v>
      </c>
      <c r="F12364" s="47">
        <v>714</v>
      </c>
      <c r="G12364" s="34">
        <v>1313.33</v>
      </c>
      <c r="H12364" s="1" t="s">
        <v>218</v>
      </c>
      <c r="I12364" s="34">
        <v>1.30878E-2</v>
      </c>
      <c r="J12364" s="34">
        <v>6756.6989999999996</v>
      </c>
      <c r="K12364" s="35" t="str">
        <f t="shared" si="1155"/>
        <v>Kampina &amp; Oisterwijkse Vennen_H2310</v>
      </c>
      <c r="L12364" s="36">
        <f>VLOOKUP(D12364,DATA!A:F,5,FALSE)</f>
        <v>1.0986712608830001E-2</v>
      </c>
      <c r="M12364" s="37">
        <f>VLOOKUP(D12364,DATA!A:F,6,FALSE)</f>
        <v>982</v>
      </c>
      <c r="N12364" s="36">
        <f t="shared" si="1156"/>
        <v>97.442488155260634</v>
      </c>
      <c r="O12364" s="36">
        <f t="shared" si="1157"/>
        <v>97.442846475059937</v>
      </c>
      <c r="P12364" s="36">
        <f t="shared" si="1158"/>
        <v>3.5831979930378566E-4</v>
      </c>
      <c r="Q12364" s="36">
        <f t="shared" si="1159"/>
        <v>2.4210590296360891E-2</v>
      </c>
    </row>
    <row r="12365" spans="1:17" x14ac:dyDescent="0.3">
      <c r="A12365" s="29">
        <v>2895165</v>
      </c>
      <c r="B12365" s="1">
        <v>133</v>
      </c>
      <c r="C12365" s="1" t="s">
        <v>17</v>
      </c>
      <c r="D12365" s="1" t="s">
        <v>90</v>
      </c>
      <c r="E12365" s="1" t="s">
        <v>91</v>
      </c>
      <c r="F12365" s="47">
        <v>1071</v>
      </c>
      <c r="G12365" s="34">
        <v>1313.33</v>
      </c>
      <c r="H12365" s="1" t="s">
        <v>218</v>
      </c>
      <c r="I12365" s="34">
        <v>1.30878E-2</v>
      </c>
      <c r="J12365" s="34">
        <v>1.0740807000000001</v>
      </c>
      <c r="K12365" s="35" t="str">
        <f t="shared" si="1155"/>
        <v>Kampina &amp; Oisterwijkse Vennen_Lg04</v>
      </c>
      <c r="L12365" s="36">
        <f>VLOOKUP(D12365,DATA!A:F,5,FALSE)</f>
        <v>1.3726988247862192E-2</v>
      </c>
      <c r="M12365" s="37">
        <f>VLOOKUP(D12365,DATA!A:F,6,FALSE)</f>
        <v>1285.5</v>
      </c>
      <c r="N12365" s="36">
        <f t="shared" si="1156"/>
        <v>59.436071202765042</v>
      </c>
      <c r="O12365" s="36">
        <f t="shared" si="1157"/>
        <v>59.440402566481573</v>
      </c>
      <c r="P12365" s="36">
        <f t="shared" si="1158"/>
        <v>4.3313637165312002E-3</v>
      </c>
      <c r="Q12365" s="36">
        <f t="shared" si="1159"/>
        <v>4.6522341726064336E-5</v>
      </c>
    </row>
    <row r="12366" spans="1:17" x14ac:dyDescent="0.3">
      <c r="A12366" s="29">
        <v>2895165</v>
      </c>
      <c r="B12366" s="1">
        <v>133</v>
      </c>
      <c r="C12366" s="1" t="s">
        <v>17</v>
      </c>
      <c r="D12366" s="1" t="s">
        <v>89</v>
      </c>
      <c r="E12366" s="1" t="s">
        <v>54</v>
      </c>
      <c r="F12366" s="47">
        <v>714</v>
      </c>
      <c r="G12366" s="34">
        <v>1313.33</v>
      </c>
      <c r="H12366" s="1" t="s">
        <v>218</v>
      </c>
      <c r="I12366" s="34">
        <v>1.30878E-2</v>
      </c>
      <c r="J12366" s="34">
        <v>1768.1759</v>
      </c>
      <c r="K12366" s="35" t="str">
        <f t="shared" si="1155"/>
        <v>Kampina &amp; Oisterwijkse Vennen_L4030</v>
      </c>
      <c r="L12366" s="36">
        <f>VLOOKUP(D12366,DATA!A:F,5,FALSE)</f>
        <v>1.0986712608830001E-2</v>
      </c>
      <c r="M12366" s="37">
        <f>VLOOKUP(D12366,DATA!A:F,6,FALSE)</f>
        <v>982</v>
      </c>
      <c r="N12366" s="36">
        <f t="shared" si="1156"/>
        <v>97.442488155260634</v>
      </c>
      <c r="O12366" s="36">
        <f t="shared" si="1157"/>
        <v>97.442846475059937</v>
      </c>
      <c r="P12366" s="36">
        <f t="shared" si="1158"/>
        <v>3.5831979930378566E-4</v>
      </c>
      <c r="Q12366" s="36">
        <f t="shared" si="1159"/>
        <v>6.335724336217906E-3</v>
      </c>
    </row>
    <row r="12367" spans="1:17" x14ac:dyDescent="0.3">
      <c r="A12367" s="29">
        <v>2895166</v>
      </c>
      <c r="B12367" s="1">
        <v>133</v>
      </c>
      <c r="C12367" s="1" t="s">
        <v>17</v>
      </c>
      <c r="D12367" s="1" t="s">
        <v>63</v>
      </c>
      <c r="E12367" s="1" t="s">
        <v>64</v>
      </c>
      <c r="F12367" s="47">
        <v>714</v>
      </c>
      <c r="G12367" s="34">
        <v>1222.58</v>
      </c>
      <c r="H12367" s="1" t="s">
        <v>218</v>
      </c>
      <c r="I12367" s="34">
        <v>1.25068E-2</v>
      </c>
      <c r="J12367" s="34">
        <v>7550.0576000000001</v>
      </c>
      <c r="K12367" s="35" t="str">
        <f t="shared" si="1155"/>
        <v>Kampina &amp; Oisterwijkse Vennen_H2310</v>
      </c>
      <c r="L12367" s="36">
        <f>VLOOKUP(D12367,DATA!A:F,5,FALSE)</f>
        <v>1.0986712608830001E-2</v>
      </c>
      <c r="M12367" s="37">
        <f>VLOOKUP(D12367,DATA!A:F,6,FALSE)</f>
        <v>982</v>
      </c>
      <c r="N12367" s="36">
        <f t="shared" si="1156"/>
        <v>93.358960303305281</v>
      </c>
      <c r="O12367" s="36">
        <f t="shared" si="1157"/>
        <v>93.359812186748044</v>
      </c>
      <c r="P12367" s="36">
        <f t="shared" si="1158"/>
        <v>8.5188344276332373E-4</v>
      </c>
      <c r="Q12367" s="36">
        <f t="shared" si="1159"/>
        <v>6.4317690613493975E-2</v>
      </c>
    </row>
    <row r="12368" spans="1:17" x14ac:dyDescent="0.3">
      <c r="A12368" s="29">
        <v>2895166</v>
      </c>
      <c r="B12368" s="1">
        <v>133</v>
      </c>
      <c r="C12368" s="1" t="s">
        <v>17</v>
      </c>
      <c r="D12368" s="1" t="s">
        <v>53</v>
      </c>
      <c r="E12368" s="1" t="s">
        <v>54</v>
      </c>
      <c r="F12368" s="47">
        <v>714</v>
      </c>
      <c r="G12368" s="34">
        <v>1222.58</v>
      </c>
      <c r="H12368" s="1" t="s">
        <v>218</v>
      </c>
      <c r="I12368" s="34">
        <v>1.25068E-2</v>
      </c>
      <c r="J12368" s="34">
        <v>330.78676999999999</v>
      </c>
      <c r="K12368" s="35" t="str">
        <f t="shared" si="1155"/>
        <v>Kampina &amp; Oisterwijkse Vennen_H4030</v>
      </c>
      <c r="L12368" s="36">
        <f>VLOOKUP(D12368,DATA!A:F,5,FALSE)</f>
        <v>1.0986712608830001E-2</v>
      </c>
      <c r="M12368" s="37">
        <f>VLOOKUP(D12368,DATA!A:F,6,FALSE)</f>
        <v>982</v>
      </c>
      <c r="N12368" s="36">
        <f t="shared" si="1156"/>
        <v>93.358960303305281</v>
      </c>
      <c r="O12368" s="36">
        <f t="shared" si="1157"/>
        <v>93.359812186748044</v>
      </c>
      <c r="P12368" s="36">
        <f t="shared" si="1158"/>
        <v>8.5188344276332373E-4</v>
      </c>
      <c r="Q12368" s="36">
        <f t="shared" si="1159"/>
        <v>2.8179177244815972E-3</v>
      </c>
    </row>
    <row r="12369" spans="1:17" x14ac:dyDescent="0.3">
      <c r="A12369" s="29">
        <v>2895166</v>
      </c>
      <c r="B12369" s="1">
        <v>133</v>
      </c>
      <c r="C12369" s="1" t="s">
        <v>17</v>
      </c>
      <c r="D12369" s="1" t="s">
        <v>89</v>
      </c>
      <c r="E12369" s="1" t="s">
        <v>54</v>
      </c>
      <c r="F12369" s="47">
        <v>714</v>
      </c>
      <c r="G12369" s="34">
        <v>1222.58</v>
      </c>
      <c r="H12369" s="1" t="s">
        <v>218</v>
      </c>
      <c r="I12369" s="34">
        <v>1.25068E-2</v>
      </c>
      <c r="J12369" s="34">
        <v>1143.8398</v>
      </c>
      <c r="K12369" s="35" t="str">
        <f t="shared" si="1155"/>
        <v>Kampina &amp; Oisterwijkse Vennen_L4030</v>
      </c>
      <c r="L12369" s="36">
        <f>VLOOKUP(D12369,DATA!A:F,5,FALSE)</f>
        <v>1.0986712608830001E-2</v>
      </c>
      <c r="M12369" s="37">
        <f>VLOOKUP(D12369,DATA!A:F,6,FALSE)</f>
        <v>982</v>
      </c>
      <c r="N12369" s="36">
        <f t="shared" si="1156"/>
        <v>93.358960303305281</v>
      </c>
      <c r="O12369" s="36">
        <f t="shared" si="1157"/>
        <v>93.359812186748044</v>
      </c>
      <c r="P12369" s="36">
        <f t="shared" si="1158"/>
        <v>8.5188344276332373E-4</v>
      </c>
      <c r="Q12369" s="36">
        <f t="shared" si="1159"/>
        <v>9.7441818679371156E-3</v>
      </c>
    </row>
    <row r="12370" spans="1:17" x14ac:dyDescent="0.3">
      <c r="A12370" s="29">
        <v>2895167</v>
      </c>
      <c r="B12370" s="1">
        <v>133</v>
      </c>
      <c r="C12370" s="1" t="s">
        <v>17</v>
      </c>
      <c r="D12370" s="1" t="s">
        <v>63</v>
      </c>
      <c r="E12370" s="1" t="s">
        <v>64</v>
      </c>
      <c r="F12370" s="47">
        <v>714</v>
      </c>
      <c r="G12370" s="34">
        <v>1122.25</v>
      </c>
      <c r="H12370" s="1" t="s">
        <v>218</v>
      </c>
      <c r="I12370" s="34">
        <v>1.14441E-2</v>
      </c>
      <c r="J12370" s="34">
        <v>8436.4390000000003</v>
      </c>
      <c r="K12370" s="35" t="str">
        <f t="shared" si="1155"/>
        <v>Kampina &amp; Oisterwijkse Vennen_H2310</v>
      </c>
      <c r="L12370" s="36">
        <f>VLOOKUP(D12370,DATA!A:F,5,FALSE)</f>
        <v>1.0986712608830001E-2</v>
      </c>
      <c r="M12370" s="37">
        <f>VLOOKUP(D12370,DATA!A:F,6,FALSE)</f>
        <v>982</v>
      </c>
      <c r="N12370" s="36">
        <f t="shared" si="1156"/>
        <v>82.359355105581656</v>
      </c>
      <c r="O12370" s="36">
        <f t="shared" si="1157"/>
        <v>82.361181771531704</v>
      </c>
      <c r="P12370" s="36">
        <f t="shared" si="1158"/>
        <v>1.8266659500483229E-3</v>
      </c>
      <c r="Q12370" s="36">
        <f t="shared" si="1159"/>
        <v>0.15410555860959724</v>
      </c>
    </row>
    <row r="12371" spans="1:17" x14ac:dyDescent="0.3">
      <c r="A12371" s="29">
        <v>2895167</v>
      </c>
      <c r="B12371" s="1">
        <v>133</v>
      </c>
      <c r="C12371" s="1" t="s">
        <v>17</v>
      </c>
      <c r="D12371" s="1" t="s">
        <v>53</v>
      </c>
      <c r="E12371" s="1" t="s">
        <v>54</v>
      </c>
      <c r="F12371" s="47">
        <v>714</v>
      </c>
      <c r="G12371" s="34">
        <v>1122.25</v>
      </c>
      <c r="H12371" s="1" t="s">
        <v>218</v>
      </c>
      <c r="I12371" s="34">
        <v>1.14441E-2</v>
      </c>
      <c r="J12371" s="34">
        <v>777.32665999999995</v>
      </c>
      <c r="K12371" s="35" t="str">
        <f t="shared" si="1155"/>
        <v>Kampina &amp; Oisterwijkse Vennen_H4030</v>
      </c>
      <c r="L12371" s="36">
        <f>VLOOKUP(D12371,DATA!A:F,5,FALSE)</f>
        <v>1.0986712608830001E-2</v>
      </c>
      <c r="M12371" s="37">
        <f>VLOOKUP(D12371,DATA!A:F,6,FALSE)</f>
        <v>982</v>
      </c>
      <c r="N12371" s="36">
        <f t="shared" si="1156"/>
        <v>82.359355105581656</v>
      </c>
      <c r="O12371" s="36">
        <f t="shared" si="1157"/>
        <v>82.361181771531704</v>
      </c>
      <c r="P12371" s="36">
        <f t="shared" si="1158"/>
        <v>1.8266659500483229E-3</v>
      </c>
      <c r="Q12371" s="36">
        <f t="shared" si="1159"/>
        <v>1.4199161418867895E-2</v>
      </c>
    </row>
    <row r="12372" spans="1:17" x14ac:dyDescent="0.3">
      <c r="A12372" s="29">
        <v>2895167</v>
      </c>
      <c r="B12372" s="1">
        <v>133</v>
      </c>
      <c r="C12372" s="1" t="s">
        <v>17</v>
      </c>
      <c r="D12372" s="1" t="s">
        <v>89</v>
      </c>
      <c r="E12372" s="1" t="s">
        <v>54</v>
      </c>
      <c r="F12372" s="47">
        <v>714</v>
      </c>
      <c r="G12372" s="34">
        <v>1122.25</v>
      </c>
      <c r="H12372" s="1" t="s">
        <v>218</v>
      </c>
      <c r="I12372" s="34">
        <v>1.14441E-2</v>
      </c>
      <c r="J12372" s="34">
        <v>779.37599999999998</v>
      </c>
      <c r="K12372" s="35" t="str">
        <f t="shared" si="1155"/>
        <v>Kampina &amp; Oisterwijkse Vennen_L4030</v>
      </c>
      <c r="L12372" s="36">
        <f>VLOOKUP(D12372,DATA!A:F,5,FALSE)</f>
        <v>1.0986712608830001E-2</v>
      </c>
      <c r="M12372" s="37">
        <f>VLOOKUP(D12372,DATA!A:F,6,FALSE)</f>
        <v>982</v>
      </c>
      <c r="N12372" s="36">
        <f t="shared" si="1156"/>
        <v>82.359355105581656</v>
      </c>
      <c r="O12372" s="36">
        <f t="shared" si="1157"/>
        <v>82.361181771531704</v>
      </c>
      <c r="P12372" s="36">
        <f t="shared" si="1158"/>
        <v>1.8266659500483229E-3</v>
      </c>
      <c r="Q12372" s="36">
        <f t="shared" si="1159"/>
        <v>1.4236596014848618E-2</v>
      </c>
    </row>
    <row r="12373" spans="1:17" x14ac:dyDescent="0.3">
      <c r="A12373" s="29">
        <v>2895168</v>
      </c>
      <c r="B12373" s="1">
        <v>133</v>
      </c>
      <c r="C12373" s="1" t="s">
        <v>17</v>
      </c>
      <c r="D12373" s="1" t="s">
        <v>63</v>
      </c>
      <c r="E12373" s="1" t="s">
        <v>64</v>
      </c>
      <c r="F12373" s="47">
        <v>714</v>
      </c>
      <c r="G12373" s="34">
        <v>1251.42</v>
      </c>
      <c r="H12373" s="1" t="s">
        <v>218</v>
      </c>
      <c r="I12373" s="34">
        <v>1.29771E-2</v>
      </c>
      <c r="J12373" s="34">
        <v>5588.3915999999999</v>
      </c>
      <c r="K12373" s="35" t="str">
        <f t="shared" si="1155"/>
        <v>Kampina &amp; Oisterwijkse Vennen_H2310</v>
      </c>
      <c r="L12373" s="36">
        <f>VLOOKUP(D12373,DATA!A:F,5,FALSE)</f>
        <v>1.0986712608830001E-2</v>
      </c>
      <c r="M12373" s="37">
        <f>VLOOKUP(D12373,DATA!A:F,6,FALSE)</f>
        <v>982</v>
      </c>
      <c r="N12373" s="36">
        <f t="shared" si="1156"/>
        <v>95.073587263911492</v>
      </c>
      <c r="O12373" s="36">
        <f t="shared" si="1157"/>
        <v>95.074255005123987</v>
      </c>
      <c r="P12373" s="36">
        <f t="shared" si="1158"/>
        <v>6.6774121249579821E-4</v>
      </c>
      <c r="Q12373" s="36">
        <f t="shared" si="1159"/>
        <v>3.7315993828853339E-2</v>
      </c>
    </row>
    <row r="12374" spans="1:17" x14ac:dyDescent="0.3">
      <c r="A12374" s="29">
        <v>2895168</v>
      </c>
      <c r="B12374" s="1">
        <v>133</v>
      </c>
      <c r="C12374" s="1" t="s">
        <v>17</v>
      </c>
      <c r="D12374" s="1" t="s">
        <v>89</v>
      </c>
      <c r="E12374" s="1" t="s">
        <v>54</v>
      </c>
      <c r="F12374" s="47">
        <v>714</v>
      </c>
      <c r="G12374" s="34">
        <v>1251.42</v>
      </c>
      <c r="H12374" s="1" t="s">
        <v>218</v>
      </c>
      <c r="I12374" s="34">
        <v>1.29771E-2</v>
      </c>
      <c r="J12374" s="34">
        <v>543.54174999999998</v>
      </c>
      <c r="K12374" s="35" t="str">
        <f t="shared" si="1155"/>
        <v>Kampina &amp; Oisterwijkse Vennen_L4030</v>
      </c>
      <c r="L12374" s="36">
        <f>VLOOKUP(D12374,DATA!A:F,5,FALSE)</f>
        <v>1.0986712608830001E-2</v>
      </c>
      <c r="M12374" s="37">
        <f>VLOOKUP(D12374,DATA!A:F,6,FALSE)</f>
        <v>982</v>
      </c>
      <c r="N12374" s="36">
        <f t="shared" si="1156"/>
        <v>95.073587263911492</v>
      </c>
      <c r="O12374" s="36">
        <f t="shared" si="1157"/>
        <v>95.074255005123987</v>
      </c>
      <c r="P12374" s="36">
        <f t="shared" si="1158"/>
        <v>6.6774121249579821E-4</v>
      </c>
      <c r="Q12374" s="36">
        <f t="shared" si="1159"/>
        <v>3.62945227187088E-3</v>
      </c>
    </row>
    <row r="12375" spans="1:17" x14ac:dyDescent="0.3">
      <c r="A12375" s="29">
        <v>2895169</v>
      </c>
      <c r="B12375" s="1">
        <v>133</v>
      </c>
      <c r="C12375" s="1" t="s">
        <v>17</v>
      </c>
      <c r="D12375" s="1" t="s">
        <v>63</v>
      </c>
      <c r="E12375" s="1" t="s">
        <v>64</v>
      </c>
      <c r="F12375" s="47">
        <v>714</v>
      </c>
      <c r="G12375" s="34">
        <v>1326.73</v>
      </c>
      <c r="H12375" s="1" t="s">
        <v>218</v>
      </c>
      <c r="I12375" s="34">
        <v>1.39089E-2</v>
      </c>
      <c r="J12375" s="34">
        <v>4717.9520000000002</v>
      </c>
      <c r="K12375" s="35" t="str">
        <f t="shared" si="1155"/>
        <v>Kampina &amp; Oisterwijkse Vennen_H2310</v>
      </c>
      <c r="L12375" s="36">
        <f>VLOOKUP(D12375,DATA!A:F,5,FALSE)</f>
        <v>1.0986712608830001E-2</v>
      </c>
      <c r="M12375" s="37">
        <f>VLOOKUP(D12375,DATA!A:F,6,FALSE)</f>
        <v>982</v>
      </c>
      <c r="N12375" s="36">
        <f t="shared" si="1156"/>
        <v>97.784849787443804</v>
      </c>
      <c r="O12375" s="36">
        <f t="shared" si="1157"/>
        <v>97.785180768845763</v>
      </c>
      <c r="P12375" s="36">
        <f t="shared" si="1158"/>
        <v>3.3098140195875203E-4</v>
      </c>
      <c r="Q12375" s="36">
        <f t="shared" si="1159"/>
        <v>1.5615543673340981E-2</v>
      </c>
    </row>
    <row r="12376" spans="1:17" x14ac:dyDescent="0.3">
      <c r="A12376" s="29">
        <v>2895169</v>
      </c>
      <c r="B12376" s="1">
        <v>133</v>
      </c>
      <c r="C12376" s="1" t="s">
        <v>17</v>
      </c>
      <c r="D12376" s="1" t="s">
        <v>95</v>
      </c>
      <c r="E12376" s="1" t="s">
        <v>64</v>
      </c>
      <c r="F12376" s="47">
        <v>714</v>
      </c>
      <c r="G12376" s="34">
        <v>1326.73</v>
      </c>
      <c r="H12376" s="1" t="s">
        <v>218</v>
      </c>
      <c r="I12376" s="34">
        <v>1.39089E-2</v>
      </c>
      <c r="J12376" s="34">
        <v>12.562139500000001</v>
      </c>
      <c r="K12376" s="35" t="str">
        <f t="shared" si="1155"/>
        <v>Kampina &amp; Oisterwijkse Vennen_ZGH2310</v>
      </c>
      <c r="L12376" s="36">
        <f>VLOOKUP(D12376,DATA!A:F,5,FALSE)</f>
        <v>1.0986712608830001E-2</v>
      </c>
      <c r="M12376" s="37">
        <f>VLOOKUP(D12376,DATA!A:F,6,FALSE)</f>
        <v>982</v>
      </c>
      <c r="N12376" s="36">
        <f t="shared" si="1156"/>
        <v>97.784849787443804</v>
      </c>
      <c r="O12376" s="36">
        <f t="shared" si="1157"/>
        <v>97.785180768845763</v>
      </c>
      <c r="P12376" s="36">
        <f t="shared" si="1158"/>
        <v>3.3098140195875203E-4</v>
      </c>
      <c r="Q12376" s="36">
        <f t="shared" si="1159"/>
        <v>4.1578345433114168E-5</v>
      </c>
    </row>
    <row r="12377" spans="1:17" x14ac:dyDescent="0.3">
      <c r="A12377" s="29">
        <v>2895169</v>
      </c>
      <c r="B12377" s="1">
        <v>133</v>
      </c>
      <c r="C12377" s="1" t="s">
        <v>17</v>
      </c>
      <c r="D12377" s="1" t="s">
        <v>43</v>
      </c>
      <c r="E12377" s="1" t="s">
        <v>44</v>
      </c>
      <c r="F12377" s="47">
        <v>1071</v>
      </c>
      <c r="G12377" s="34">
        <v>1326.73</v>
      </c>
      <c r="H12377" s="1" t="s">
        <v>218</v>
      </c>
      <c r="I12377" s="34">
        <v>1.39089E-2</v>
      </c>
      <c r="J12377" s="34">
        <v>35.593322999999998</v>
      </c>
      <c r="K12377" s="35" t="str">
        <f t="shared" si="1155"/>
        <v>Kampina &amp; Oisterwijkse Vennen_H7150</v>
      </c>
      <c r="L12377" s="36">
        <f>VLOOKUP(D12377,DATA!A:F,5,FALSE)</f>
        <v>1.3726988247862192E-2</v>
      </c>
      <c r="M12377" s="37">
        <f>VLOOKUP(D12377,DATA!A:F,6,FALSE)</f>
        <v>1285.5</v>
      </c>
      <c r="N12377" s="36">
        <f t="shared" si="1156"/>
        <v>63.783130520057327</v>
      </c>
      <c r="O12377" s="36">
        <f t="shared" si="1157"/>
        <v>63.787540873099694</v>
      </c>
      <c r="P12377" s="36">
        <f t="shared" si="1158"/>
        <v>4.4103530423669213E-3</v>
      </c>
      <c r="Q12377" s="36">
        <f t="shared" si="1159"/>
        <v>1.569791203809985E-3</v>
      </c>
    </row>
    <row r="12378" spans="1:17" x14ac:dyDescent="0.3">
      <c r="A12378" s="29">
        <v>2895169</v>
      </c>
      <c r="B12378" s="1">
        <v>133</v>
      </c>
      <c r="C12378" s="1" t="s">
        <v>17</v>
      </c>
      <c r="D12378" s="1" t="s">
        <v>51</v>
      </c>
      <c r="E12378" s="1" t="s">
        <v>52</v>
      </c>
      <c r="F12378" s="47">
        <v>1000</v>
      </c>
      <c r="G12378" s="34">
        <v>1326.73</v>
      </c>
      <c r="H12378" s="1" t="s">
        <v>218</v>
      </c>
      <c r="I12378" s="34">
        <v>1.39089E-2</v>
      </c>
      <c r="J12378" s="34">
        <v>2975.8560000000002</v>
      </c>
      <c r="K12378" s="35" t="str">
        <f t="shared" si="1155"/>
        <v>Kampina &amp; Oisterwijkse Vennen_Lg09</v>
      </c>
      <c r="L12378" s="36">
        <f>VLOOKUP(D12378,DATA!A:F,5,FALSE)</f>
        <v>8.4126827976184013E-3</v>
      </c>
      <c r="M12378" s="37">
        <f>VLOOKUP(D12378,DATA!A:F,6,FALSE)</f>
        <v>1350</v>
      </c>
      <c r="N12378" s="36">
        <f t="shared" si="1156"/>
        <v>45.121491844979715</v>
      </c>
      <c r="O12378" s="36">
        <f t="shared" si="1157"/>
        <v>45.124389292138396</v>
      </c>
      <c r="P12378" s="36">
        <f t="shared" si="1158"/>
        <v>2.8974471586806771E-3</v>
      </c>
      <c r="Q12378" s="36">
        <f t="shared" si="1159"/>
        <v>8.622385511842845E-2</v>
      </c>
    </row>
    <row r="12379" spans="1:17" x14ac:dyDescent="0.3">
      <c r="A12379" s="29">
        <v>2895169</v>
      </c>
      <c r="B12379" s="1">
        <v>133</v>
      </c>
      <c r="C12379" s="1" t="s">
        <v>17</v>
      </c>
      <c r="D12379" s="1" t="s">
        <v>89</v>
      </c>
      <c r="E12379" s="1" t="s">
        <v>54</v>
      </c>
      <c r="F12379" s="47">
        <v>714</v>
      </c>
      <c r="G12379" s="34">
        <v>1326.73</v>
      </c>
      <c r="H12379" s="1" t="s">
        <v>218</v>
      </c>
      <c r="I12379" s="34">
        <v>1.39089E-2</v>
      </c>
      <c r="J12379" s="34">
        <v>1024.4247</v>
      </c>
      <c r="K12379" s="35" t="str">
        <f t="shared" si="1155"/>
        <v>Kampina &amp; Oisterwijkse Vennen_L4030</v>
      </c>
      <c r="L12379" s="36">
        <f>VLOOKUP(D12379,DATA!A:F,5,FALSE)</f>
        <v>1.0986712608830001E-2</v>
      </c>
      <c r="M12379" s="37">
        <f>VLOOKUP(D12379,DATA!A:F,6,FALSE)</f>
        <v>982</v>
      </c>
      <c r="N12379" s="36">
        <f t="shared" si="1156"/>
        <v>97.784849787443804</v>
      </c>
      <c r="O12379" s="36">
        <f t="shared" si="1157"/>
        <v>97.785180768845763</v>
      </c>
      <c r="P12379" s="36">
        <f t="shared" si="1158"/>
        <v>3.3098140195875203E-4</v>
      </c>
      <c r="Q12379" s="36">
        <f t="shared" si="1159"/>
        <v>3.3906552340717401E-3</v>
      </c>
    </row>
    <row r="12380" spans="1:17" x14ac:dyDescent="0.3">
      <c r="A12380" s="29">
        <v>2895170</v>
      </c>
      <c r="B12380" s="1">
        <v>133</v>
      </c>
      <c r="C12380" s="1" t="s">
        <v>17</v>
      </c>
      <c r="D12380" s="1" t="s">
        <v>63</v>
      </c>
      <c r="E12380" s="1" t="s">
        <v>64</v>
      </c>
      <c r="F12380" s="47">
        <v>714</v>
      </c>
      <c r="G12380" s="34">
        <v>1722.79</v>
      </c>
      <c r="H12380" s="1" t="s">
        <v>218</v>
      </c>
      <c r="I12380" s="34">
        <v>2.0199000000000002E-2</v>
      </c>
      <c r="J12380" s="34">
        <v>800.17200000000003</v>
      </c>
      <c r="K12380" s="35" t="str">
        <f t="shared" si="1155"/>
        <v>Kampina &amp; Oisterwijkse Vennen_H2310</v>
      </c>
      <c r="L12380" s="36">
        <f>VLOOKUP(D12380,DATA!A:F,5,FALSE)</f>
        <v>1.0986712608830001E-2</v>
      </c>
      <c r="M12380" s="37">
        <f>VLOOKUP(D12380,DATA!A:F,6,FALSE)</f>
        <v>982</v>
      </c>
      <c r="N12380" s="36">
        <f t="shared" si="1156"/>
        <v>99.970811152529024</v>
      </c>
      <c r="O12380" s="36">
        <f t="shared" si="1157"/>
        <v>99.970817627526998</v>
      </c>
      <c r="P12380" s="36">
        <f t="shared" si="1158"/>
        <v>6.4749979742373398E-6</v>
      </c>
      <c r="Q12380" s="36">
        <f t="shared" si="1159"/>
        <v>5.181112079041441E-5</v>
      </c>
    </row>
    <row r="12381" spans="1:17" x14ac:dyDescent="0.3">
      <c r="A12381" s="29">
        <v>2895170</v>
      </c>
      <c r="B12381" s="1">
        <v>133</v>
      </c>
      <c r="C12381" s="1" t="s">
        <v>17</v>
      </c>
      <c r="D12381" s="1" t="s">
        <v>90</v>
      </c>
      <c r="E12381" s="1" t="s">
        <v>91</v>
      </c>
      <c r="F12381" s="47">
        <v>1071</v>
      </c>
      <c r="G12381" s="34">
        <v>1722.79</v>
      </c>
      <c r="H12381" s="1" t="s">
        <v>218</v>
      </c>
      <c r="I12381" s="34">
        <v>2.0199000000000002E-2</v>
      </c>
      <c r="J12381" s="34">
        <v>101.16719000000001</v>
      </c>
      <c r="K12381" s="35" t="str">
        <f t="shared" si="1155"/>
        <v>Kampina &amp; Oisterwijkse Vennen_Lg04</v>
      </c>
      <c r="L12381" s="36">
        <f>VLOOKUP(D12381,DATA!A:F,5,FALSE)</f>
        <v>1.3726988247862192E-2</v>
      </c>
      <c r="M12381" s="37">
        <f>VLOOKUP(D12381,DATA!A:F,6,FALSE)</f>
        <v>1285.5</v>
      </c>
      <c r="N12381" s="36">
        <f t="shared" si="1156"/>
        <v>99.753396522204667</v>
      </c>
      <c r="O12381" s="36">
        <f t="shared" si="1157"/>
        <v>99.753464720278657</v>
      </c>
      <c r="P12381" s="36">
        <f t="shared" si="1158"/>
        <v>6.8198073989833574E-5</v>
      </c>
      <c r="Q12381" s="36">
        <f t="shared" si="1159"/>
        <v>6.8994075089635516E-5</v>
      </c>
    </row>
    <row r="12382" spans="1:17" x14ac:dyDescent="0.3">
      <c r="A12382" s="29">
        <v>2895170</v>
      </c>
      <c r="B12382" s="1">
        <v>133</v>
      </c>
      <c r="C12382" s="1" t="s">
        <v>17</v>
      </c>
      <c r="D12382" s="1" t="s">
        <v>89</v>
      </c>
      <c r="E12382" s="1" t="s">
        <v>54</v>
      </c>
      <c r="F12382" s="47">
        <v>714</v>
      </c>
      <c r="G12382" s="34">
        <v>1722.79</v>
      </c>
      <c r="H12382" s="1" t="s">
        <v>218</v>
      </c>
      <c r="I12382" s="34">
        <v>2.0199000000000002E-2</v>
      </c>
      <c r="J12382" s="34">
        <v>95.690439999999995</v>
      </c>
      <c r="K12382" s="35" t="str">
        <f t="shared" si="1155"/>
        <v>Kampina &amp; Oisterwijkse Vennen_L4030</v>
      </c>
      <c r="L12382" s="36">
        <f>VLOOKUP(D12382,DATA!A:F,5,FALSE)</f>
        <v>1.0986712608830001E-2</v>
      </c>
      <c r="M12382" s="37">
        <f>VLOOKUP(D12382,DATA!A:F,6,FALSE)</f>
        <v>982</v>
      </c>
      <c r="N12382" s="36">
        <f t="shared" si="1156"/>
        <v>99.970811152529024</v>
      </c>
      <c r="O12382" s="36">
        <f t="shared" si="1157"/>
        <v>99.970817627526998</v>
      </c>
      <c r="P12382" s="36">
        <f t="shared" si="1158"/>
        <v>6.4749979742373398E-6</v>
      </c>
      <c r="Q12382" s="36">
        <f t="shared" si="1159"/>
        <v>6.1959540515387967E-6</v>
      </c>
    </row>
    <row r="12383" spans="1:17" x14ac:dyDescent="0.3">
      <c r="A12383" s="29">
        <v>2895173</v>
      </c>
      <c r="B12383" s="1">
        <v>133</v>
      </c>
      <c r="C12383" s="1" t="s">
        <v>17</v>
      </c>
      <c r="D12383" s="1" t="s">
        <v>41</v>
      </c>
      <c r="E12383" s="1" t="s">
        <v>42</v>
      </c>
      <c r="F12383" s="47">
        <v>1071</v>
      </c>
      <c r="G12383" s="34">
        <v>1173.97</v>
      </c>
      <c r="H12383" s="1" t="s">
        <v>218</v>
      </c>
      <c r="I12383" s="34">
        <v>1.28243E-2</v>
      </c>
      <c r="J12383" s="34">
        <v>6119.8877000000002</v>
      </c>
      <c r="K12383" s="35" t="str">
        <f t="shared" si="1155"/>
        <v>Kampina &amp; Oisterwijkse Vennen_H4010A</v>
      </c>
      <c r="L12383" s="36">
        <f>VLOOKUP(D12383,DATA!A:F,5,FALSE)</f>
        <v>1.3726988247862192E-2</v>
      </c>
      <c r="M12383" s="37">
        <f>VLOOKUP(D12383,DATA!A:F,6,FALSE)</f>
        <v>1285.5</v>
      </c>
      <c r="N12383" s="36">
        <f t="shared" si="1156"/>
        <v>17.785166142108267</v>
      </c>
      <c r="O12383" s="36">
        <f t="shared" si="1157"/>
        <v>17.787740338454693</v>
      </c>
      <c r="P12383" s="36">
        <f t="shared" si="1158"/>
        <v>2.5741963464263051E-3</v>
      </c>
      <c r="Q12383" s="36">
        <f t="shared" si="1159"/>
        <v>0.15753792557879284</v>
      </c>
    </row>
    <row r="12384" spans="1:17" x14ac:dyDescent="0.3">
      <c r="A12384" s="29">
        <v>2895173</v>
      </c>
      <c r="B12384" s="1">
        <v>133</v>
      </c>
      <c r="C12384" s="1" t="s">
        <v>17</v>
      </c>
      <c r="D12384" s="1" t="s">
        <v>51</v>
      </c>
      <c r="E12384" s="1" t="s">
        <v>52</v>
      </c>
      <c r="F12384" s="47">
        <v>1000</v>
      </c>
      <c r="G12384" s="34">
        <v>1173.97</v>
      </c>
      <c r="H12384" s="1" t="s">
        <v>218</v>
      </c>
      <c r="I12384" s="34">
        <v>1.28243E-2</v>
      </c>
      <c r="J12384" s="34">
        <v>639.48145</v>
      </c>
      <c r="K12384" s="35" t="str">
        <f t="shared" si="1155"/>
        <v>Kampina &amp; Oisterwijkse Vennen_Lg09</v>
      </c>
      <c r="L12384" s="36">
        <f>VLOOKUP(D12384,DATA!A:F,5,FALSE)</f>
        <v>8.4126827976184013E-3</v>
      </c>
      <c r="M12384" s="37">
        <f>VLOOKUP(D12384,DATA!A:F,6,FALSE)</f>
        <v>1350</v>
      </c>
      <c r="N12384" s="36">
        <f t="shared" si="1156"/>
        <v>18.529384998434971</v>
      </c>
      <c r="O12384" s="36">
        <f t="shared" si="1157"/>
        <v>18.531013712804562</v>
      </c>
      <c r="P12384" s="36">
        <f t="shared" si="1158"/>
        <v>1.6287143695912221E-3</v>
      </c>
      <c r="Q12384" s="36">
        <f t="shared" si="1159"/>
        <v>1.0415326267020306E-2</v>
      </c>
    </row>
    <row r="12385" spans="1:17" x14ac:dyDescent="0.3">
      <c r="A12385" s="29">
        <v>2896678</v>
      </c>
      <c r="B12385" s="1">
        <v>133</v>
      </c>
      <c r="C12385" s="1" t="s">
        <v>17</v>
      </c>
      <c r="D12385" s="1" t="s">
        <v>57</v>
      </c>
      <c r="E12385" s="1" t="s">
        <v>58</v>
      </c>
      <c r="F12385" s="47">
        <v>714</v>
      </c>
      <c r="G12385" s="34">
        <v>1447.58</v>
      </c>
      <c r="H12385" s="1" t="s">
        <v>218</v>
      </c>
      <c r="I12385" s="34">
        <v>9.9646000000000005E-3</v>
      </c>
      <c r="J12385" s="34">
        <v>2425.0158999999999</v>
      </c>
      <c r="K12385" s="35" t="str">
        <f t="shared" si="1155"/>
        <v>Kampina &amp; Oisterwijkse Vennen_H3160</v>
      </c>
      <c r="L12385" s="36">
        <f>VLOOKUP(D12385,DATA!A:F,5,FALSE)</f>
        <v>1.0986712608830001E-2</v>
      </c>
      <c r="M12385" s="37">
        <f>VLOOKUP(D12385,DATA!A:F,6,FALSE)</f>
        <v>982</v>
      </c>
      <c r="N12385" s="36">
        <f t="shared" si="1156"/>
        <v>99.403102772250023</v>
      </c>
      <c r="O12385" s="36">
        <f t="shared" si="1157"/>
        <v>99.403167725913036</v>
      </c>
      <c r="P12385" s="36">
        <f t="shared" si="1158"/>
        <v>6.4953663013511687E-5</v>
      </c>
      <c r="Q12385" s="36">
        <f t="shared" si="1159"/>
        <v>1.5751366557100774E-3</v>
      </c>
    </row>
    <row r="12386" spans="1:17" x14ac:dyDescent="0.3">
      <c r="A12386" s="29">
        <v>2896687</v>
      </c>
      <c r="B12386" s="1">
        <v>133</v>
      </c>
      <c r="C12386" s="1" t="s">
        <v>17</v>
      </c>
      <c r="D12386" s="1" t="s">
        <v>41</v>
      </c>
      <c r="E12386" s="1" t="s">
        <v>42</v>
      </c>
      <c r="F12386" s="47">
        <v>1071</v>
      </c>
      <c r="G12386" s="34">
        <v>1280.6500000000001</v>
      </c>
      <c r="H12386" s="1" t="s">
        <v>218</v>
      </c>
      <c r="I12386" s="34">
        <v>1.11932E-2</v>
      </c>
      <c r="J12386" s="34">
        <v>342.18973</v>
      </c>
      <c r="K12386" s="35" t="str">
        <f t="shared" si="1155"/>
        <v>Kampina &amp; Oisterwijkse Vennen_H4010A</v>
      </c>
      <c r="L12386" s="36">
        <f>VLOOKUP(D12386,DATA!A:F,5,FALSE)</f>
        <v>1.3726988247862192E-2</v>
      </c>
      <c r="M12386" s="37">
        <f>VLOOKUP(D12386,DATA!A:F,6,FALSE)</f>
        <v>1285.5</v>
      </c>
      <c r="N12386" s="36">
        <f t="shared" si="1156"/>
        <v>48.336217168474825</v>
      </c>
      <c r="O12386" s="36">
        <f t="shared" si="1157"/>
        <v>48.340054148128928</v>
      </c>
      <c r="P12386" s="36">
        <f t="shared" si="1158"/>
        <v>3.8369796541033452E-3</v>
      </c>
      <c r="Q12386" s="36">
        <f t="shared" si="1159"/>
        <v>1.3129750318531171E-2</v>
      </c>
    </row>
    <row r="12387" spans="1:17" x14ac:dyDescent="0.3">
      <c r="A12387" s="29">
        <v>2896687</v>
      </c>
      <c r="B12387" s="1">
        <v>133</v>
      </c>
      <c r="C12387" s="1" t="s">
        <v>17</v>
      </c>
      <c r="D12387" s="1" t="s">
        <v>53</v>
      </c>
      <c r="E12387" s="1" t="s">
        <v>54</v>
      </c>
      <c r="F12387" s="47">
        <v>714</v>
      </c>
      <c r="G12387" s="34">
        <v>1280.6500000000001</v>
      </c>
      <c r="H12387" s="1" t="s">
        <v>218</v>
      </c>
      <c r="I12387" s="34">
        <v>1.11932E-2</v>
      </c>
      <c r="J12387" s="34">
        <v>1681.6204</v>
      </c>
      <c r="K12387" s="35" t="str">
        <f t="shared" si="1155"/>
        <v>Kampina &amp; Oisterwijkse Vennen_H4030</v>
      </c>
      <c r="L12387" s="36">
        <f>VLOOKUP(D12387,DATA!A:F,5,FALSE)</f>
        <v>1.0986712608830001E-2</v>
      </c>
      <c r="M12387" s="37">
        <f>VLOOKUP(D12387,DATA!A:F,6,FALSE)</f>
        <v>982</v>
      </c>
      <c r="N12387" s="36">
        <f t="shared" si="1156"/>
        <v>96.377756055203818</v>
      </c>
      <c r="O12387" s="36">
        <f t="shared" si="1157"/>
        <v>96.37818534618485</v>
      </c>
      <c r="P12387" s="36">
        <f t="shared" si="1158"/>
        <v>4.2929098103172691E-4</v>
      </c>
      <c r="Q12387" s="36">
        <f t="shared" si="1159"/>
        <v>7.2190447123896507E-3</v>
      </c>
    </row>
    <row r="12388" spans="1:17" x14ac:dyDescent="0.3">
      <c r="A12388" s="29">
        <v>2896687</v>
      </c>
      <c r="B12388" s="1">
        <v>133</v>
      </c>
      <c r="C12388" s="1" t="s">
        <v>17</v>
      </c>
      <c r="D12388" s="1" t="s">
        <v>51</v>
      </c>
      <c r="E12388" s="1" t="s">
        <v>52</v>
      </c>
      <c r="F12388" s="47">
        <v>1000</v>
      </c>
      <c r="G12388" s="34">
        <v>1280.6500000000001</v>
      </c>
      <c r="H12388" s="1" t="s">
        <v>218</v>
      </c>
      <c r="I12388" s="34">
        <v>1.11932E-2</v>
      </c>
      <c r="J12388" s="34">
        <v>11.831137</v>
      </c>
      <c r="K12388" s="35" t="str">
        <f t="shared" si="1155"/>
        <v>Kampina &amp; Oisterwijkse Vennen_Lg09</v>
      </c>
      <c r="L12388" s="36">
        <f>VLOOKUP(D12388,DATA!A:F,5,FALSE)</f>
        <v>8.4126827976184013E-3</v>
      </c>
      <c r="M12388" s="37">
        <f>VLOOKUP(D12388,DATA!A:F,6,FALSE)</f>
        <v>1350</v>
      </c>
      <c r="N12388" s="36">
        <f t="shared" si="1156"/>
        <v>35.814613493555804</v>
      </c>
      <c r="O12388" s="36">
        <f t="shared" si="1157"/>
        <v>35.816778160115597</v>
      </c>
      <c r="P12388" s="36">
        <f t="shared" si="1158"/>
        <v>2.1646665597927495E-3</v>
      </c>
      <c r="Q12388" s="36">
        <f t="shared" si="1159"/>
        <v>2.561046662822671E-4</v>
      </c>
    </row>
    <row r="12389" spans="1:17" x14ac:dyDescent="0.3">
      <c r="A12389" s="29">
        <v>2896687</v>
      </c>
      <c r="B12389" s="1">
        <v>133</v>
      </c>
      <c r="C12389" s="1" t="s">
        <v>17</v>
      </c>
      <c r="D12389" s="1" t="s">
        <v>89</v>
      </c>
      <c r="E12389" s="1" t="s">
        <v>54</v>
      </c>
      <c r="F12389" s="47">
        <v>714</v>
      </c>
      <c r="G12389" s="34">
        <v>1280.6500000000001</v>
      </c>
      <c r="H12389" s="1" t="s">
        <v>218</v>
      </c>
      <c r="I12389" s="34">
        <v>1.11932E-2</v>
      </c>
      <c r="J12389" s="34">
        <v>5430.6396000000004</v>
      </c>
      <c r="K12389" s="35" t="str">
        <f t="shared" si="1155"/>
        <v>Kampina &amp; Oisterwijkse Vennen_L4030</v>
      </c>
      <c r="L12389" s="36">
        <f>VLOOKUP(D12389,DATA!A:F,5,FALSE)</f>
        <v>1.0986712608830001E-2</v>
      </c>
      <c r="M12389" s="37">
        <f>VLOOKUP(D12389,DATA!A:F,6,FALSE)</f>
        <v>982</v>
      </c>
      <c r="N12389" s="36">
        <f t="shared" si="1156"/>
        <v>96.377756055203818</v>
      </c>
      <c r="O12389" s="36">
        <f t="shared" si="1157"/>
        <v>96.37818534618485</v>
      </c>
      <c r="P12389" s="36">
        <f t="shared" si="1158"/>
        <v>4.2929098103172691E-4</v>
      </c>
      <c r="Q12389" s="36">
        <f t="shared" si="1159"/>
        <v>2.3313246015137453E-2</v>
      </c>
    </row>
    <row r="12390" spans="1:17" x14ac:dyDescent="0.3">
      <c r="A12390" s="29">
        <v>2896689</v>
      </c>
      <c r="B12390" s="1">
        <v>133</v>
      </c>
      <c r="C12390" s="1" t="s">
        <v>17</v>
      </c>
      <c r="D12390" s="1" t="s">
        <v>89</v>
      </c>
      <c r="E12390" s="1" t="s">
        <v>54</v>
      </c>
      <c r="F12390" s="47">
        <v>714</v>
      </c>
      <c r="G12390" s="34">
        <v>1663.65</v>
      </c>
      <c r="H12390" s="1" t="s">
        <v>218</v>
      </c>
      <c r="I12390" s="34">
        <v>1.6631E-2</v>
      </c>
      <c r="J12390" s="34">
        <v>736.44366000000002</v>
      </c>
      <c r="K12390" s="35" t="str">
        <f t="shared" si="1155"/>
        <v>Kampina &amp; Oisterwijkse Vennen_L4030</v>
      </c>
      <c r="L12390" s="36">
        <f>VLOOKUP(D12390,DATA!A:F,5,FALSE)</f>
        <v>1.0986712608830001E-2</v>
      </c>
      <c r="M12390" s="37">
        <f>VLOOKUP(D12390,DATA!A:F,6,FALSE)</f>
        <v>982</v>
      </c>
      <c r="N12390" s="36">
        <f t="shared" si="1156"/>
        <v>99.944116239877971</v>
      </c>
      <c r="O12390" s="36">
        <f t="shared" si="1157"/>
        <v>99.944126444321995</v>
      </c>
      <c r="P12390" s="36">
        <f t="shared" si="1158"/>
        <v>1.0204444023997894E-5</v>
      </c>
      <c r="Q12390" s="36">
        <f t="shared" si="1159"/>
        <v>7.514998105298136E-5</v>
      </c>
    </row>
    <row r="12391" spans="1:17" x14ac:dyDescent="0.3">
      <c r="A12391" s="29">
        <v>2896690</v>
      </c>
      <c r="B12391" s="1">
        <v>133</v>
      </c>
      <c r="C12391" s="1" t="s">
        <v>17</v>
      </c>
      <c r="D12391" s="1" t="s">
        <v>57</v>
      </c>
      <c r="E12391" s="1" t="s">
        <v>58</v>
      </c>
      <c r="F12391" s="47">
        <v>714</v>
      </c>
      <c r="G12391" s="34">
        <v>1125.8</v>
      </c>
      <c r="H12391" s="1" t="s">
        <v>218</v>
      </c>
      <c r="I12391" s="34">
        <v>1.0364099999999999E-2</v>
      </c>
      <c r="J12391" s="34">
        <v>317.82132000000001</v>
      </c>
      <c r="K12391" s="35" t="str">
        <f t="shared" si="1155"/>
        <v>Kampina &amp; Oisterwijkse Vennen_H3160</v>
      </c>
      <c r="L12391" s="36">
        <f>VLOOKUP(D12391,DATA!A:F,5,FALSE)</f>
        <v>1.0986712608830001E-2</v>
      </c>
      <c r="M12391" s="37">
        <f>VLOOKUP(D12391,DATA!A:F,6,FALSE)</f>
        <v>982</v>
      </c>
      <c r="N12391" s="36">
        <f t="shared" si="1156"/>
        <v>82.918883578389057</v>
      </c>
      <c r="O12391" s="36">
        <f t="shared" si="1157"/>
        <v>82.920496275391585</v>
      </c>
      <c r="P12391" s="36">
        <f t="shared" si="1158"/>
        <v>1.6126970025283072E-3</v>
      </c>
      <c r="Q12391" s="36">
        <f t="shared" si="1159"/>
        <v>5.1254949010358999E-3</v>
      </c>
    </row>
    <row r="12392" spans="1:17" x14ac:dyDescent="0.3">
      <c r="A12392" s="29">
        <v>2896690</v>
      </c>
      <c r="B12392" s="1">
        <v>133</v>
      </c>
      <c r="C12392" s="1" t="s">
        <v>17</v>
      </c>
      <c r="D12392" s="1" t="s">
        <v>53</v>
      </c>
      <c r="E12392" s="1" t="s">
        <v>54</v>
      </c>
      <c r="F12392" s="47">
        <v>714</v>
      </c>
      <c r="G12392" s="34">
        <v>1125.8</v>
      </c>
      <c r="H12392" s="1" t="s">
        <v>218</v>
      </c>
      <c r="I12392" s="34">
        <v>1.0364099999999999E-2</v>
      </c>
      <c r="J12392" s="34">
        <v>1730.6061</v>
      </c>
      <c r="K12392" s="35" t="str">
        <f t="shared" si="1155"/>
        <v>Kampina &amp; Oisterwijkse Vennen_H4030</v>
      </c>
      <c r="L12392" s="36">
        <f>VLOOKUP(D12392,DATA!A:F,5,FALSE)</f>
        <v>1.0986712608830001E-2</v>
      </c>
      <c r="M12392" s="37">
        <f>VLOOKUP(D12392,DATA!A:F,6,FALSE)</f>
        <v>982</v>
      </c>
      <c r="N12392" s="36">
        <f t="shared" si="1156"/>
        <v>82.918883578389057</v>
      </c>
      <c r="O12392" s="36">
        <f t="shared" si="1157"/>
        <v>82.920496275391585</v>
      </c>
      <c r="P12392" s="36">
        <f t="shared" si="1158"/>
        <v>1.6126970025283072E-3</v>
      </c>
      <c r="Q12392" s="36">
        <f t="shared" si="1159"/>
        <v>2.7909432700272036E-2</v>
      </c>
    </row>
    <row r="12393" spans="1:17" x14ac:dyDescent="0.3">
      <c r="A12393" s="29">
        <v>2896691</v>
      </c>
      <c r="B12393" s="1">
        <v>133</v>
      </c>
      <c r="C12393" s="1" t="s">
        <v>17</v>
      </c>
      <c r="D12393" s="1" t="s">
        <v>53</v>
      </c>
      <c r="E12393" s="1" t="s">
        <v>54</v>
      </c>
      <c r="F12393" s="47">
        <v>714</v>
      </c>
      <c r="G12393" s="34">
        <v>1011.76</v>
      </c>
      <c r="H12393" s="1" t="s">
        <v>218</v>
      </c>
      <c r="I12393" s="34">
        <v>9.3916999999999994E-3</v>
      </c>
      <c r="J12393" s="34">
        <v>10000</v>
      </c>
      <c r="K12393" s="35" t="str">
        <f t="shared" si="1155"/>
        <v>Kampina &amp; Oisterwijkse Vennen_H4030</v>
      </c>
      <c r="L12393" s="36">
        <f>VLOOKUP(D12393,DATA!A:F,5,FALSE)</f>
        <v>1.0986712608830001E-2</v>
      </c>
      <c r="M12393" s="37">
        <f>VLOOKUP(D12393,DATA!A:F,6,FALSE)</f>
        <v>982</v>
      </c>
      <c r="N12393" s="36">
        <f t="shared" si="1156"/>
        <v>58.102062652011902</v>
      </c>
      <c r="O12393" s="36">
        <f t="shared" si="1157"/>
        <v>58.104574495285</v>
      </c>
      <c r="P12393" s="36">
        <f t="shared" si="1158"/>
        <v>2.5118432730977247E-3</v>
      </c>
      <c r="Q12393" s="36">
        <f t="shared" si="1159"/>
        <v>0.25118432730977247</v>
      </c>
    </row>
    <row r="12394" spans="1:17" x14ac:dyDescent="0.3">
      <c r="A12394" s="29">
        <v>2896692</v>
      </c>
      <c r="B12394" s="1">
        <v>133</v>
      </c>
      <c r="C12394" s="1" t="s">
        <v>17</v>
      </c>
      <c r="D12394" s="1" t="s">
        <v>53</v>
      </c>
      <c r="E12394" s="1" t="s">
        <v>54</v>
      </c>
      <c r="F12394" s="47">
        <v>714</v>
      </c>
      <c r="G12394" s="34">
        <v>1047.95</v>
      </c>
      <c r="H12394" s="1" t="s">
        <v>218</v>
      </c>
      <c r="I12394" s="34">
        <v>9.9888000000000008E-3</v>
      </c>
      <c r="J12394" s="34">
        <v>6459.8833000000004</v>
      </c>
      <c r="K12394" s="35" t="str">
        <f t="shared" si="1155"/>
        <v>Kampina &amp; Oisterwijkse Vennen_H4030</v>
      </c>
      <c r="L12394" s="36">
        <f>VLOOKUP(D12394,DATA!A:F,5,FALSE)</f>
        <v>1.0986712608830001E-2</v>
      </c>
      <c r="M12394" s="37">
        <f>VLOOKUP(D12394,DATA!A:F,6,FALSE)</f>
        <v>982</v>
      </c>
      <c r="N12394" s="36">
        <f t="shared" si="1156"/>
        <v>67.361338000082256</v>
      </c>
      <c r="O12394" s="36">
        <f t="shared" si="1157"/>
        <v>67.363750769718365</v>
      </c>
      <c r="P12394" s="36">
        <f t="shared" si="1158"/>
        <v>2.4127696361091466E-3</v>
      </c>
      <c r="Q12394" s="36">
        <f t="shared" si="1159"/>
        <v>0.15586210279048554</v>
      </c>
    </row>
    <row r="12395" spans="1:17" x14ac:dyDescent="0.3">
      <c r="A12395" s="29">
        <v>2896692</v>
      </c>
      <c r="B12395" s="1">
        <v>133</v>
      </c>
      <c r="C12395" s="1" t="s">
        <v>17</v>
      </c>
      <c r="D12395" s="1" t="s">
        <v>68</v>
      </c>
      <c r="E12395" s="1" t="s">
        <v>69</v>
      </c>
      <c r="F12395" s="47">
        <v>714</v>
      </c>
      <c r="G12395" s="34">
        <v>1047.95</v>
      </c>
      <c r="H12395" s="1" t="s">
        <v>218</v>
      </c>
      <c r="I12395" s="34">
        <v>9.9888000000000008E-3</v>
      </c>
      <c r="J12395" s="34">
        <v>225.34180000000001</v>
      </c>
      <c r="K12395" s="35" t="str">
        <f t="shared" si="1155"/>
        <v>Kampina &amp; Oisterwijkse Vennen_H7110B</v>
      </c>
      <c r="L12395" s="36">
        <f>VLOOKUP(D12395,DATA!A:F,5,FALSE)</f>
        <v>1.0986712608830001E-2</v>
      </c>
      <c r="M12395" s="37">
        <f>VLOOKUP(D12395,DATA!A:F,6,FALSE)</f>
        <v>982</v>
      </c>
      <c r="N12395" s="36">
        <f t="shared" si="1156"/>
        <v>67.361338000082256</v>
      </c>
      <c r="O12395" s="36">
        <f t="shared" si="1157"/>
        <v>67.363750769718365</v>
      </c>
      <c r="P12395" s="36">
        <f t="shared" si="1158"/>
        <v>2.4127696361091466E-3</v>
      </c>
      <c r="Q12395" s="36">
        <f t="shared" si="1159"/>
        <v>5.4369785278618014E-3</v>
      </c>
    </row>
    <row r="12396" spans="1:17" x14ac:dyDescent="0.3">
      <c r="A12396" s="29">
        <v>2896692</v>
      </c>
      <c r="B12396" s="1">
        <v>133</v>
      </c>
      <c r="C12396" s="1" t="s">
        <v>17</v>
      </c>
      <c r="D12396" s="1" t="s">
        <v>89</v>
      </c>
      <c r="E12396" s="1" t="s">
        <v>54</v>
      </c>
      <c r="F12396" s="47">
        <v>714</v>
      </c>
      <c r="G12396" s="34">
        <v>1047.95</v>
      </c>
      <c r="H12396" s="1" t="s">
        <v>218</v>
      </c>
      <c r="I12396" s="34">
        <v>9.9888000000000008E-3</v>
      </c>
      <c r="J12396" s="34">
        <v>2109.5473999999999</v>
      </c>
      <c r="K12396" s="35" t="str">
        <f t="shared" si="1155"/>
        <v>Kampina &amp; Oisterwijkse Vennen_L4030</v>
      </c>
      <c r="L12396" s="36">
        <f>VLOOKUP(D12396,DATA!A:F,5,FALSE)</f>
        <v>1.0986712608830001E-2</v>
      </c>
      <c r="M12396" s="37">
        <f>VLOOKUP(D12396,DATA!A:F,6,FALSE)</f>
        <v>982</v>
      </c>
      <c r="N12396" s="36">
        <f t="shared" si="1156"/>
        <v>67.361338000082256</v>
      </c>
      <c r="O12396" s="36">
        <f t="shared" si="1157"/>
        <v>67.363750769718365</v>
      </c>
      <c r="P12396" s="36">
        <f t="shared" si="1158"/>
        <v>2.4127696361091466E-3</v>
      </c>
      <c r="Q12396" s="36">
        <f t="shared" si="1159"/>
        <v>5.0898519126529963E-2</v>
      </c>
    </row>
    <row r="12397" spans="1:17" x14ac:dyDescent="0.3">
      <c r="A12397" s="29">
        <v>2896693</v>
      </c>
      <c r="B12397" s="1">
        <v>133</v>
      </c>
      <c r="C12397" s="1" t="s">
        <v>17</v>
      </c>
      <c r="D12397" s="1" t="s">
        <v>63</v>
      </c>
      <c r="E12397" s="1" t="s">
        <v>64</v>
      </c>
      <c r="F12397" s="47">
        <v>714</v>
      </c>
      <c r="G12397" s="34">
        <v>1057.1099999999999</v>
      </c>
      <c r="H12397" s="1" t="s">
        <v>218</v>
      </c>
      <c r="I12397" s="34">
        <v>1.01513E-2</v>
      </c>
      <c r="J12397" s="34">
        <v>502.17325</v>
      </c>
      <c r="K12397" s="35" t="str">
        <f t="shared" si="1155"/>
        <v>Kampina &amp; Oisterwijkse Vennen_H2310</v>
      </c>
      <c r="L12397" s="36">
        <f>VLOOKUP(D12397,DATA!A:F,5,FALSE)</f>
        <v>1.0986712608830001E-2</v>
      </c>
      <c r="M12397" s="37">
        <f>VLOOKUP(D12397,DATA!A:F,6,FALSE)</f>
        <v>982</v>
      </c>
      <c r="N12397" s="36">
        <f t="shared" si="1156"/>
        <v>69.534157826157809</v>
      </c>
      <c r="O12397" s="36">
        <f t="shared" si="1157"/>
        <v>69.536520432426045</v>
      </c>
      <c r="P12397" s="36">
        <f t="shared" si="1158"/>
        <v>2.3626062682353677E-3</v>
      </c>
      <c r="Q12397" s="36">
        <f t="shared" si="1159"/>
        <v>1.1864376681901262E-2</v>
      </c>
    </row>
    <row r="12398" spans="1:17" x14ac:dyDescent="0.3">
      <c r="A12398" s="29">
        <v>2896693</v>
      </c>
      <c r="B12398" s="1">
        <v>133</v>
      </c>
      <c r="C12398" s="1" t="s">
        <v>17</v>
      </c>
      <c r="D12398" s="1" t="s">
        <v>57</v>
      </c>
      <c r="E12398" s="1" t="s">
        <v>58</v>
      </c>
      <c r="F12398" s="47">
        <v>714</v>
      </c>
      <c r="G12398" s="34">
        <v>1057.1099999999999</v>
      </c>
      <c r="H12398" s="1" t="s">
        <v>218</v>
      </c>
      <c r="I12398" s="34">
        <v>1.01513E-2</v>
      </c>
      <c r="J12398" s="34">
        <v>3562.2707999999998</v>
      </c>
      <c r="K12398" s="35" t="str">
        <f t="shared" si="1155"/>
        <v>Kampina &amp; Oisterwijkse Vennen_H3160</v>
      </c>
      <c r="L12398" s="36">
        <f>VLOOKUP(D12398,DATA!A:F,5,FALSE)</f>
        <v>1.0986712608830001E-2</v>
      </c>
      <c r="M12398" s="37">
        <f>VLOOKUP(D12398,DATA!A:F,6,FALSE)</f>
        <v>982</v>
      </c>
      <c r="N12398" s="36">
        <f t="shared" si="1156"/>
        <v>69.534157826157809</v>
      </c>
      <c r="O12398" s="36">
        <f t="shared" si="1157"/>
        <v>69.536520432426045</v>
      </c>
      <c r="P12398" s="36">
        <f t="shared" si="1158"/>
        <v>2.3626062682353677E-3</v>
      </c>
      <c r="Q12398" s="36">
        <f t="shared" si="1159"/>
        <v>8.4162433212318172E-2</v>
      </c>
    </row>
    <row r="12399" spans="1:17" x14ac:dyDescent="0.3">
      <c r="A12399" s="29">
        <v>2896693</v>
      </c>
      <c r="B12399" s="1">
        <v>133</v>
      </c>
      <c r="C12399" s="1" t="s">
        <v>17</v>
      </c>
      <c r="D12399" s="1" t="s">
        <v>53</v>
      </c>
      <c r="E12399" s="1" t="s">
        <v>54</v>
      </c>
      <c r="F12399" s="47">
        <v>714</v>
      </c>
      <c r="G12399" s="34">
        <v>1057.1099999999999</v>
      </c>
      <c r="H12399" s="1" t="s">
        <v>218</v>
      </c>
      <c r="I12399" s="34">
        <v>1.01513E-2</v>
      </c>
      <c r="J12399" s="34">
        <v>1481.8706999999999</v>
      </c>
      <c r="K12399" s="35" t="str">
        <f t="shared" si="1155"/>
        <v>Kampina &amp; Oisterwijkse Vennen_H4030</v>
      </c>
      <c r="L12399" s="36">
        <f>VLOOKUP(D12399,DATA!A:F,5,FALSE)</f>
        <v>1.0986712608830001E-2</v>
      </c>
      <c r="M12399" s="37">
        <f>VLOOKUP(D12399,DATA!A:F,6,FALSE)</f>
        <v>982</v>
      </c>
      <c r="N12399" s="36">
        <f t="shared" si="1156"/>
        <v>69.534157826157809</v>
      </c>
      <c r="O12399" s="36">
        <f t="shared" si="1157"/>
        <v>69.536520432426045</v>
      </c>
      <c r="P12399" s="36">
        <f t="shared" si="1158"/>
        <v>2.3626062682353677E-3</v>
      </c>
      <c r="Q12399" s="36">
        <f t="shared" si="1159"/>
        <v>3.5010770045343323E-2</v>
      </c>
    </row>
    <row r="12400" spans="1:17" x14ac:dyDescent="0.3">
      <c r="A12400" s="29">
        <v>2896693</v>
      </c>
      <c r="B12400" s="1">
        <v>133</v>
      </c>
      <c r="C12400" s="1" t="s">
        <v>17</v>
      </c>
      <c r="D12400" s="1" t="s">
        <v>89</v>
      </c>
      <c r="E12400" s="1" t="s">
        <v>54</v>
      </c>
      <c r="F12400" s="47">
        <v>714</v>
      </c>
      <c r="G12400" s="34">
        <v>1057.1099999999999</v>
      </c>
      <c r="H12400" s="1" t="s">
        <v>218</v>
      </c>
      <c r="I12400" s="34">
        <v>1.01513E-2</v>
      </c>
      <c r="J12400" s="34">
        <v>2458.9126000000001</v>
      </c>
      <c r="K12400" s="35" t="str">
        <f t="shared" si="1155"/>
        <v>Kampina &amp; Oisterwijkse Vennen_L4030</v>
      </c>
      <c r="L12400" s="36">
        <f>VLOOKUP(D12400,DATA!A:F,5,FALSE)</f>
        <v>1.0986712608830001E-2</v>
      </c>
      <c r="M12400" s="37">
        <f>VLOOKUP(D12400,DATA!A:F,6,FALSE)</f>
        <v>982</v>
      </c>
      <c r="N12400" s="36">
        <f t="shared" si="1156"/>
        <v>69.534157826157809</v>
      </c>
      <c r="O12400" s="36">
        <f t="shared" si="1157"/>
        <v>69.536520432426045</v>
      </c>
      <c r="P12400" s="36">
        <f t="shared" si="1158"/>
        <v>2.3626062682353677E-3</v>
      </c>
      <c r="Q12400" s="36">
        <f t="shared" si="1159"/>
        <v>5.8094423218029254E-2</v>
      </c>
    </row>
    <row r="12401" spans="1:17" x14ac:dyDescent="0.3">
      <c r="A12401" s="29">
        <v>2896694</v>
      </c>
      <c r="B12401" s="1">
        <v>133</v>
      </c>
      <c r="C12401" s="1" t="s">
        <v>17</v>
      </c>
      <c r="D12401" s="1" t="s">
        <v>63</v>
      </c>
      <c r="E12401" s="1" t="s">
        <v>64</v>
      </c>
      <c r="F12401" s="47">
        <v>714</v>
      </c>
      <c r="G12401" s="34">
        <v>1229.67</v>
      </c>
      <c r="H12401" s="1" t="s">
        <v>218</v>
      </c>
      <c r="I12401" s="34">
        <v>1.2139E-2</v>
      </c>
      <c r="J12401" s="34">
        <v>3126.1156999999998</v>
      </c>
      <c r="K12401" s="35" t="str">
        <f t="shared" si="1155"/>
        <v>Kampina &amp; Oisterwijkse Vennen_H2310</v>
      </c>
      <c r="L12401" s="36">
        <f>VLOOKUP(D12401,DATA!A:F,5,FALSE)</f>
        <v>1.0986712608830001E-2</v>
      </c>
      <c r="M12401" s="37">
        <f>VLOOKUP(D12401,DATA!A:F,6,FALSE)</f>
        <v>982</v>
      </c>
      <c r="N12401" s="36">
        <f t="shared" si="1156"/>
        <v>93.825907515892894</v>
      </c>
      <c r="O12401" s="36">
        <f t="shared" si="1157"/>
        <v>93.826680056285468</v>
      </c>
      <c r="P12401" s="36">
        <f t="shared" si="1158"/>
        <v>7.7254039257468321E-4</v>
      </c>
      <c r="Q12401" s="36">
        <f t="shared" si="1159"/>
        <v>2.4150506501118808E-2</v>
      </c>
    </row>
    <row r="12402" spans="1:17" x14ac:dyDescent="0.3">
      <c r="A12402" s="29">
        <v>2896694</v>
      </c>
      <c r="B12402" s="1">
        <v>133</v>
      </c>
      <c r="C12402" s="1" t="s">
        <v>17</v>
      </c>
      <c r="D12402" s="1" t="s">
        <v>95</v>
      </c>
      <c r="E12402" s="1" t="s">
        <v>64</v>
      </c>
      <c r="F12402" s="47">
        <v>714</v>
      </c>
      <c r="G12402" s="34">
        <v>1229.67</v>
      </c>
      <c r="H12402" s="1" t="s">
        <v>218</v>
      </c>
      <c r="I12402" s="34">
        <v>1.2139E-2</v>
      </c>
      <c r="J12402" s="34">
        <v>194.2199</v>
      </c>
      <c r="K12402" s="35" t="str">
        <f t="shared" si="1155"/>
        <v>Kampina &amp; Oisterwijkse Vennen_ZGH2310</v>
      </c>
      <c r="L12402" s="36">
        <f>VLOOKUP(D12402,DATA!A:F,5,FALSE)</f>
        <v>1.0986712608830001E-2</v>
      </c>
      <c r="M12402" s="37">
        <f>VLOOKUP(D12402,DATA!A:F,6,FALSE)</f>
        <v>982</v>
      </c>
      <c r="N12402" s="36">
        <f t="shared" si="1156"/>
        <v>93.825907515892894</v>
      </c>
      <c r="O12402" s="36">
        <f t="shared" si="1157"/>
        <v>93.826680056285468</v>
      </c>
      <c r="P12402" s="36">
        <f t="shared" si="1158"/>
        <v>7.7254039257468321E-4</v>
      </c>
      <c r="Q12402" s="36">
        <f t="shared" si="1159"/>
        <v>1.5004271779181571E-3</v>
      </c>
    </row>
    <row r="12403" spans="1:17" x14ac:dyDescent="0.3">
      <c r="A12403" s="29">
        <v>2896694</v>
      </c>
      <c r="B12403" s="1">
        <v>133</v>
      </c>
      <c r="C12403" s="1" t="s">
        <v>17</v>
      </c>
      <c r="D12403" s="1" t="s">
        <v>43</v>
      </c>
      <c r="E12403" s="1" t="s">
        <v>44</v>
      </c>
      <c r="F12403" s="47">
        <v>1071</v>
      </c>
      <c r="G12403" s="34">
        <v>1229.67</v>
      </c>
      <c r="H12403" s="1" t="s">
        <v>218</v>
      </c>
      <c r="I12403" s="34">
        <v>1.2139E-2</v>
      </c>
      <c r="J12403" s="34">
        <v>106.2163</v>
      </c>
      <c r="K12403" s="35" t="str">
        <f t="shared" si="1155"/>
        <v>Kampina &amp; Oisterwijkse Vennen_H7150</v>
      </c>
      <c r="L12403" s="36">
        <f>VLOOKUP(D12403,DATA!A:F,5,FALSE)</f>
        <v>1.3726988247862192E-2</v>
      </c>
      <c r="M12403" s="37">
        <f>VLOOKUP(D12403,DATA!A:F,6,FALSE)</f>
        <v>1285.5</v>
      </c>
      <c r="N12403" s="36">
        <f t="shared" si="1156"/>
        <v>31.726319120951224</v>
      </c>
      <c r="O12403" s="36">
        <f t="shared" si="1157"/>
        <v>31.729928598981981</v>
      </c>
      <c r="P12403" s="36">
        <f t="shared" si="1158"/>
        <v>3.6094780307571739E-3</v>
      </c>
      <c r="Q12403" s="36">
        <f t="shared" si="1159"/>
        <v>3.8338540135831323E-3</v>
      </c>
    </row>
    <row r="12404" spans="1:17" x14ac:dyDescent="0.3">
      <c r="A12404" s="29">
        <v>2896694</v>
      </c>
      <c r="B12404" s="1">
        <v>133</v>
      </c>
      <c r="C12404" s="1" t="s">
        <v>17</v>
      </c>
      <c r="D12404" s="1" t="s">
        <v>89</v>
      </c>
      <c r="E12404" s="1" t="s">
        <v>54</v>
      </c>
      <c r="F12404" s="47">
        <v>714</v>
      </c>
      <c r="G12404" s="34">
        <v>1229.67</v>
      </c>
      <c r="H12404" s="1" t="s">
        <v>218</v>
      </c>
      <c r="I12404" s="34">
        <v>1.2139E-2</v>
      </c>
      <c r="J12404" s="34">
        <v>5131.3095999999996</v>
      </c>
      <c r="K12404" s="35" t="str">
        <f t="shared" si="1155"/>
        <v>Kampina &amp; Oisterwijkse Vennen_L4030</v>
      </c>
      <c r="L12404" s="36">
        <f>VLOOKUP(D12404,DATA!A:F,5,FALSE)</f>
        <v>1.0986712608830001E-2</v>
      </c>
      <c r="M12404" s="37">
        <f>VLOOKUP(D12404,DATA!A:F,6,FALSE)</f>
        <v>982</v>
      </c>
      <c r="N12404" s="36">
        <f t="shared" si="1156"/>
        <v>93.825907515892894</v>
      </c>
      <c r="O12404" s="36">
        <f t="shared" si="1157"/>
        <v>93.826680056285468</v>
      </c>
      <c r="P12404" s="36">
        <f t="shared" si="1158"/>
        <v>7.7254039257468321E-4</v>
      </c>
      <c r="Q12404" s="36">
        <f t="shared" si="1159"/>
        <v>3.9641439328062404E-2</v>
      </c>
    </row>
    <row r="12405" spans="1:17" x14ac:dyDescent="0.3">
      <c r="A12405" s="29">
        <v>2896695</v>
      </c>
      <c r="B12405" s="1">
        <v>133</v>
      </c>
      <c r="C12405" s="1" t="s">
        <v>17</v>
      </c>
      <c r="D12405" s="1" t="s">
        <v>63</v>
      </c>
      <c r="E12405" s="1" t="s">
        <v>64</v>
      </c>
      <c r="F12405" s="47">
        <v>714</v>
      </c>
      <c r="G12405" s="34">
        <v>1296.1500000000001</v>
      </c>
      <c r="H12405" s="1" t="s">
        <v>218</v>
      </c>
      <c r="I12405" s="34">
        <v>1.2933E-2</v>
      </c>
      <c r="J12405" s="34">
        <v>8812.3230000000003</v>
      </c>
      <c r="K12405" s="35" t="str">
        <f t="shared" si="1155"/>
        <v>Kampina &amp; Oisterwijkse Vennen_H2310</v>
      </c>
      <c r="L12405" s="36">
        <f>VLOOKUP(D12405,DATA!A:F,5,FALSE)</f>
        <v>1.0986712608830001E-2</v>
      </c>
      <c r="M12405" s="37">
        <f>VLOOKUP(D12405,DATA!A:F,6,FALSE)</f>
        <v>982</v>
      </c>
      <c r="N12405" s="36">
        <f t="shared" si="1156"/>
        <v>96.927512067700249</v>
      </c>
      <c r="O12405" s="36">
        <f t="shared" si="1157"/>
        <v>96.927935199177966</v>
      </c>
      <c r="P12405" s="36">
        <f t="shared" si="1158"/>
        <v>4.2313147771722015E-4</v>
      </c>
      <c r="Q12405" s="36">
        <f t="shared" si="1159"/>
        <v>3.7287712531114472E-2</v>
      </c>
    </row>
    <row r="12406" spans="1:17" x14ac:dyDescent="0.3">
      <c r="A12406" s="29">
        <v>2896695</v>
      </c>
      <c r="B12406" s="1">
        <v>133</v>
      </c>
      <c r="C12406" s="1" t="s">
        <v>17</v>
      </c>
      <c r="D12406" s="1" t="s">
        <v>89</v>
      </c>
      <c r="E12406" s="1" t="s">
        <v>54</v>
      </c>
      <c r="F12406" s="47">
        <v>714</v>
      </c>
      <c r="G12406" s="34">
        <v>1296.1500000000001</v>
      </c>
      <c r="H12406" s="1" t="s">
        <v>218</v>
      </c>
      <c r="I12406" s="34">
        <v>1.2933E-2</v>
      </c>
      <c r="J12406" s="34">
        <v>292.27582000000001</v>
      </c>
      <c r="K12406" s="35" t="str">
        <f t="shared" si="1155"/>
        <v>Kampina &amp; Oisterwijkse Vennen_L4030</v>
      </c>
      <c r="L12406" s="36">
        <f>VLOOKUP(D12406,DATA!A:F,5,FALSE)</f>
        <v>1.0986712608830001E-2</v>
      </c>
      <c r="M12406" s="37">
        <f>VLOOKUP(D12406,DATA!A:F,6,FALSE)</f>
        <v>982</v>
      </c>
      <c r="N12406" s="36">
        <f t="shared" si="1156"/>
        <v>96.927512067700249</v>
      </c>
      <c r="O12406" s="36">
        <f t="shared" si="1157"/>
        <v>96.927935199177966</v>
      </c>
      <c r="P12406" s="36">
        <f t="shared" si="1158"/>
        <v>4.2313147771722015E-4</v>
      </c>
      <c r="Q12406" s="36">
        <f t="shared" si="1159"/>
        <v>1.2367109961761225E-3</v>
      </c>
    </row>
    <row r="12407" spans="1:17" x14ac:dyDescent="0.3">
      <c r="A12407" s="29">
        <v>2896696</v>
      </c>
      <c r="B12407" s="1">
        <v>133</v>
      </c>
      <c r="C12407" s="1" t="s">
        <v>17</v>
      </c>
      <c r="D12407" s="1" t="s">
        <v>63</v>
      </c>
      <c r="E12407" s="1" t="s">
        <v>64</v>
      </c>
      <c r="F12407" s="47">
        <v>714</v>
      </c>
      <c r="G12407" s="34">
        <v>1195.2</v>
      </c>
      <c r="H12407" s="1" t="s">
        <v>218</v>
      </c>
      <c r="I12407" s="34">
        <v>1.2053299999999999E-2</v>
      </c>
      <c r="J12407" s="34">
        <v>4126.0454</v>
      </c>
      <c r="K12407" s="35" t="str">
        <f t="shared" si="1155"/>
        <v>Kampina &amp; Oisterwijkse Vennen_H2310</v>
      </c>
      <c r="L12407" s="36">
        <f>VLOOKUP(D12407,DATA!A:F,5,FALSE)</f>
        <v>1.0986712608830001E-2</v>
      </c>
      <c r="M12407" s="37">
        <f>VLOOKUP(D12407,DATA!A:F,6,FALSE)</f>
        <v>982</v>
      </c>
      <c r="N12407" s="36">
        <f t="shared" si="1156"/>
        <v>91.232561094605003</v>
      </c>
      <c r="O12407" s="36">
        <f t="shared" si="1157"/>
        <v>91.23362028158023</v>
      </c>
      <c r="P12407" s="36">
        <f t="shared" si="1158"/>
        <v>1.0591869752261118E-3</v>
      </c>
      <c r="Q12407" s="36">
        <f t="shared" si="1159"/>
        <v>4.3702535468716129E-2</v>
      </c>
    </row>
    <row r="12408" spans="1:17" x14ac:dyDescent="0.3">
      <c r="A12408" s="29">
        <v>2896696</v>
      </c>
      <c r="B12408" s="1">
        <v>133</v>
      </c>
      <c r="C12408" s="1" t="s">
        <v>17</v>
      </c>
      <c r="D12408" s="1" t="s">
        <v>89</v>
      </c>
      <c r="E12408" s="1" t="s">
        <v>54</v>
      </c>
      <c r="F12408" s="47">
        <v>714</v>
      </c>
      <c r="G12408" s="34">
        <v>1195.2</v>
      </c>
      <c r="H12408" s="1" t="s">
        <v>218</v>
      </c>
      <c r="I12408" s="34">
        <v>1.2053299999999999E-2</v>
      </c>
      <c r="J12408" s="34">
        <v>841.70410000000004</v>
      </c>
      <c r="K12408" s="35" t="str">
        <f t="shared" si="1155"/>
        <v>Kampina &amp; Oisterwijkse Vennen_L4030</v>
      </c>
      <c r="L12408" s="36">
        <f>VLOOKUP(D12408,DATA!A:F,5,FALSE)</f>
        <v>1.0986712608830001E-2</v>
      </c>
      <c r="M12408" s="37">
        <f>VLOOKUP(D12408,DATA!A:F,6,FALSE)</f>
        <v>982</v>
      </c>
      <c r="N12408" s="36">
        <f t="shared" si="1156"/>
        <v>91.232561094605003</v>
      </c>
      <c r="O12408" s="36">
        <f t="shared" si="1157"/>
        <v>91.23362028158023</v>
      </c>
      <c r="P12408" s="36">
        <f t="shared" si="1158"/>
        <v>1.0591869752261118E-3</v>
      </c>
      <c r="Q12408" s="36">
        <f t="shared" si="1159"/>
        <v>8.9152201971441688E-3</v>
      </c>
    </row>
    <row r="12409" spans="1:17" x14ac:dyDescent="0.3">
      <c r="A12409" s="29">
        <v>2896697</v>
      </c>
      <c r="B12409" s="1">
        <v>133</v>
      </c>
      <c r="C12409" s="1" t="s">
        <v>17</v>
      </c>
      <c r="D12409" s="1" t="s">
        <v>63</v>
      </c>
      <c r="E12409" s="1" t="s">
        <v>64</v>
      </c>
      <c r="F12409" s="47">
        <v>714</v>
      </c>
      <c r="G12409" s="34">
        <v>1108.94</v>
      </c>
      <c r="H12409" s="1" t="s">
        <v>218</v>
      </c>
      <c r="I12409" s="34">
        <v>1.13112E-2</v>
      </c>
      <c r="J12409" s="34">
        <v>9633.4560000000001</v>
      </c>
      <c r="K12409" s="35" t="str">
        <f t="shared" si="1155"/>
        <v>Kampina &amp; Oisterwijkse Vennen_H2310</v>
      </c>
      <c r="L12409" s="36">
        <f>VLOOKUP(D12409,DATA!A:F,5,FALSE)</f>
        <v>1.0986712608830001E-2</v>
      </c>
      <c r="M12409" s="37">
        <f>VLOOKUP(D12409,DATA!A:F,6,FALSE)</f>
        <v>982</v>
      </c>
      <c r="N12409" s="36">
        <f t="shared" si="1156"/>
        <v>80.133407678402605</v>
      </c>
      <c r="O12409" s="36">
        <f t="shared" si="1157"/>
        <v>80.135386001281717</v>
      </c>
      <c r="P12409" s="36">
        <f t="shared" si="1158"/>
        <v>1.9783228791112606E-3</v>
      </c>
      <c r="Q12409" s="36">
        <f t="shared" si="1159"/>
        <v>0.1905808640971165</v>
      </c>
    </row>
    <row r="12410" spans="1:17" x14ac:dyDescent="0.3">
      <c r="A12410" s="29">
        <v>2896697</v>
      </c>
      <c r="B12410" s="1">
        <v>133</v>
      </c>
      <c r="C12410" s="1" t="s">
        <v>17</v>
      </c>
      <c r="D12410" s="1" t="s">
        <v>89</v>
      </c>
      <c r="E12410" s="1" t="s">
        <v>54</v>
      </c>
      <c r="F12410" s="47">
        <v>714</v>
      </c>
      <c r="G12410" s="34">
        <v>1108.94</v>
      </c>
      <c r="H12410" s="1" t="s">
        <v>218</v>
      </c>
      <c r="I12410" s="34">
        <v>1.13112E-2</v>
      </c>
      <c r="J12410" s="34">
        <v>281.36187999999999</v>
      </c>
      <c r="K12410" s="35" t="str">
        <f t="shared" si="1155"/>
        <v>Kampina &amp; Oisterwijkse Vennen_L4030</v>
      </c>
      <c r="L12410" s="36">
        <f>VLOOKUP(D12410,DATA!A:F,5,FALSE)</f>
        <v>1.0986712608830001E-2</v>
      </c>
      <c r="M12410" s="37">
        <f>VLOOKUP(D12410,DATA!A:F,6,FALSE)</f>
        <v>982</v>
      </c>
      <c r="N12410" s="36">
        <f t="shared" si="1156"/>
        <v>80.133407678402605</v>
      </c>
      <c r="O12410" s="36">
        <f t="shared" si="1157"/>
        <v>80.135386001281717</v>
      </c>
      <c r="P12410" s="36">
        <f t="shared" si="1158"/>
        <v>1.9783228791112606E-3</v>
      </c>
      <c r="Q12410" s="36">
        <f t="shared" si="1159"/>
        <v>5.5662464451375696E-3</v>
      </c>
    </row>
    <row r="12411" spans="1:17" x14ac:dyDescent="0.3">
      <c r="A12411" s="29">
        <v>2896698</v>
      </c>
      <c r="B12411" s="1">
        <v>133</v>
      </c>
      <c r="C12411" s="1" t="s">
        <v>17</v>
      </c>
      <c r="D12411" s="1" t="s">
        <v>63</v>
      </c>
      <c r="E12411" s="1" t="s">
        <v>64</v>
      </c>
      <c r="F12411" s="47">
        <v>714</v>
      </c>
      <c r="G12411" s="34">
        <v>1399.8</v>
      </c>
      <c r="H12411" s="1" t="s">
        <v>218</v>
      </c>
      <c r="I12411" s="34">
        <v>1.46065E-2</v>
      </c>
      <c r="J12411" s="34">
        <v>940.57763999999997</v>
      </c>
      <c r="K12411" s="35" t="str">
        <f t="shared" si="1155"/>
        <v>Kampina &amp; Oisterwijkse Vennen_H2310</v>
      </c>
      <c r="L12411" s="36">
        <f>VLOOKUP(D12411,DATA!A:F,5,FALSE)</f>
        <v>1.0986712608830001E-2</v>
      </c>
      <c r="M12411" s="37">
        <f>VLOOKUP(D12411,DATA!A:F,6,FALSE)</f>
        <v>982</v>
      </c>
      <c r="N12411" s="36">
        <f t="shared" si="1156"/>
        <v>98.995165861779768</v>
      </c>
      <c r="O12411" s="36">
        <f t="shared" si="1157"/>
        <v>98.995325482089754</v>
      </c>
      <c r="P12411" s="36">
        <f t="shared" si="1158"/>
        <v>1.5962030998650789E-4</v>
      </c>
      <c r="Q12411" s="36">
        <f t="shared" si="1159"/>
        <v>1.5013529446317802E-3</v>
      </c>
    </row>
    <row r="12412" spans="1:17" x14ac:dyDescent="0.3">
      <c r="A12412" s="29">
        <v>2896698</v>
      </c>
      <c r="B12412" s="1">
        <v>133</v>
      </c>
      <c r="C12412" s="1" t="s">
        <v>17</v>
      </c>
      <c r="D12412" s="1" t="s">
        <v>95</v>
      </c>
      <c r="E12412" s="1" t="s">
        <v>64</v>
      </c>
      <c r="F12412" s="47">
        <v>714</v>
      </c>
      <c r="G12412" s="34">
        <v>1399.8</v>
      </c>
      <c r="H12412" s="1" t="s">
        <v>218</v>
      </c>
      <c r="I12412" s="34">
        <v>1.46065E-2</v>
      </c>
      <c r="J12412" s="34">
        <v>89.614930000000001</v>
      </c>
      <c r="K12412" s="35" t="str">
        <f t="shared" si="1155"/>
        <v>Kampina &amp; Oisterwijkse Vennen_ZGH2310</v>
      </c>
      <c r="L12412" s="36">
        <f>VLOOKUP(D12412,DATA!A:F,5,FALSE)</f>
        <v>1.0986712608830001E-2</v>
      </c>
      <c r="M12412" s="37">
        <f>VLOOKUP(D12412,DATA!A:F,6,FALSE)</f>
        <v>982</v>
      </c>
      <c r="N12412" s="36">
        <f t="shared" si="1156"/>
        <v>98.995165861779768</v>
      </c>
      <c r="O12412" s="36">
        <f t="shared" si="1157"/>
        <v>98.995325482089754</v>
      </c>
      <c r="P12412" s="36">
        <f t="shared" si="1158"/>
        <v>1.5962030998650789E-4</v>
      </c>
      <c r="Q12412" s="36">
        <f t="shared" si="1159"/>
        <v>1.4304362906019204E-4</v>
      </c>
    </row>
    <row r="12413" spans="1:17" x14ac:dyDescent="0.3">
      <c r="A12413" s="29">
        <v>2896698</v>
      </c>
      <c r="B12413" s="1">
        <v>133</v>
      </c>
      <c r="C12413" s="1" t="s">
        <v>17</v>
      </c>
      <c r="D12413" s="1" t="s">
        <v>51</v>
      </c>
      <c r="E12413" s="1" t="s">
        <v>52</v>
      </c>
      <c r="F12413" s="47">
        <v>1000</v>
      </c>
      <c r="G12413" s="34">
        <v>1399.8</v>
      </c>
      <c r="H12413" s="1" t="s">
        <v>218</v>
      </c>
      <c r="I12413" s="34">
        <v>1.46065E-2</v>
      </c>
      <c r="J12413" s="34">
        <v>1259.6611</v>
      </c>
      <c r="K12413" s="35" t="str">
        <f t="shared" si="1155"/>
        <v>Kampina &amp; Oisterwijkse Vennen_Lg09</v>
      </c>
      <c r="L12413" s="36">
        <f>VLOOKUP(D12413,DATA!A:F,5,FALSE)</f>
        <v>8.4126827976184013E-3</v>
      </c>
      <c r="M12413" s="37">
        <f>VLOOKUP(D12413,DATA!A:F,6,FALSE)</f>
        <v>1350</v>
      </c>
      <c r="N12413" s="36">
        <f t="shared" si="1156"/>
        <v>60.323235055014635</v>
      </c>
      <c r="O12413" s="36">
        <f t="shared" si="1157"/>
        <v>60.326176061933445</v>
      </c>
      <c r="P12413" s="36">
        <f t="shared" si="1158"/>
        <v>2.9410069188102739E-3</v>
      </c>
      <c r="Q12413" s="36">
        <f t="shared" si="1159"/>
        <v>3.7046720104561601E-2</v>
      </c>
    </row>
    <row r="12414" spans="1:17" x14ac:dyDescent="0.3">
      <c r="A12414" s="29">
        <v>2896698</v>
      </c>
      <c r="B12414" s="1">
        <v>133</v>
      </c>
      <c r="C12414" s="1" t="s">
        <v>17</v>
      </c>
      <c r="D12414" s="1" t="s">
        <v>89</v>
      </c>
      <c r="E12414" s="1" t="s">
        <v>54</v>
      </c>
      <c r="F12414" s="47">
        <v>714</v>
      </c>
      <c r="G12414" s="34">
        <v>1399.8</v>
      </c>
      <c r="H12414" s="1" t="s">
        <v>218</v>
      </c>
      <c r="I12414" s="34">
        <v>1.46065E-2</v>
      </c>
      <c r="J12414" s="34">
        <v>271.06389999999999</v>
      </c>
      <c r="K12414" s="35" t="str">
        <f t="shared" si="1155"/>
        <v>Kampina &amp; Oisterwijkse Vennen_L4030</v>
      </c>
      <c r="L12414" s="36">
        <f>VLOOKUP(D12414,DATA!A:F,5,FALSE)</f>
        <v>1.0986712608830001E-2</v>
      </c>
      <c r="M12414" s="37">
        <f>VLOOKUP(D12414,DATA!A:F,6,FALSE)</f>
        <v>982</v>
      </c>
      <c r="N12414" s="36">
        <f t="shared" si="1156"/>
        <v>98.995165861779768</v>
      </c>
      <c r="O12414" s="36">
        <f t="shared" si="1157"/>
        <v>98.995325482089754</v>
      </c>
      <c r="P12414" s="36">
        <f t="shared" si="1158"/>
        <v>1.5962030998650789E-4</v>
      </c>
      <c r="Q12414" s="36">
        <f t="shared" si="1159"/>
        <v>4.3267303744151772E-4</v>
      </c>
    </row>
    <row r="12415" spans="1:17" x14ac:dyDescent="0.3">
      <c r="A12415" s="29">
        <v>2896699</v>
      </c>
      <c r="B12415" s="1">
        <v>133</v>
      </c>
      <c r="C12415" s="1" t="s">
        <v>17</v>
      </c>
      <c r="D12415" s="1" t="s">
        <v>63</v>
      </c>
      <c r="E12415" s="1" t="s">
        <v>64</v>
      </c>
      <c r="F12415" s="47">
        <v>714</v>
      </c>
      <c r="G12415" s="34">
        <v>1720.92</v>
      </c>
      <c r="H12415" s="1" t="s">
        <v>218</v>
      </c>
      <c r="I12415" s="34">
        <v>2.0015000000000002E-2</v>
      </c>
      <c r="J12415" s="34">
        <v>3047.1125000000002</v>
      </c>
      <c r="K12415" s="35" t="str">
        <f t="shared" si="1155"/>
        <v>Kampina &amp; Oisterwijkse Vennen_H2310</v>
      </c>
      <c r="L12415" s="36">
        <f>VLOOKUP(D12415,DATA!A:F,5,FALSE)</f>
        <v>1.0986712608830001E-2</v>
      </c>
      <c r="M12415" s="37">
        <f>VLOOKUP(D12415,DATA!A:F,6,FALSE)</f>
        <v>982</v>
      </c>
      <c r="N12415" s="36">
        <f t="shared" si="1156"/>
        <v>99.970205440966623</v>
      </c>
      <c r="O12415" s="36">
        <f t="shared" si="1157"/>
        <v>99.970211990090192</v>
      </c>
      <c r="P12415" s="36">
        <f t="shared" si="1158"/>
        <v>6.5491235687886729E-6</v>
      </c>
      <c r="Q12415" s="36">
        <f t="shared" si="1159"/>
        <v>1.9955916290500576E-4</v>
      </c>
    </row>
    <row r="12416" spans="1:17" x14ac:dyDescent="0.3">
      <c r="A12416" s="29">
        <v>2896699</v>
      </c>
      <c r="B12416" s="1">
        <v>133</v>
      </c>
      <c r="C12416" s="1" t="s">
        <v>17</v>
      </c>
      <c r="D12416" s="1" t="s">
        <v>43</v>
      </c>
      <c r="E12416" s="1" t="s">
        <v>44</v>
      </c>
      <c r="F12416" s="47">
        <v>1071</v>
      </c>
      <c r="G12416" s="34">
        <v>1720.92</v>
      </c>
      <c r="H12416" s="1" t="s">
        <v>218</v>
      </c>
      <c r="I12416" s="34">
        <v>2.0015000000000002E-2</v>
      </c>
      <c r="J12416" s="34">
        <v>1102.8757000000001</v>
      </c>
      <c r="K12416" s="35" t="str">
        <f t="shared" si="1155"/>
        <v>Kampina &amp; Oisterwijkse Vennen_H7150</v>
      </c>
      <c r="L12416" s="36">
        <f>VLOOKUP(D12416,DATA!A:F,5,FALSE)</f>
        <v>1.3726988247862192E-2</v>
      </c>
      <c r="M12416" s="37">
        <f>VLOOKUP(D12416,DATA!A:F,6,FALSE)</f>
        <v>1285.5</v>
      </c>
      <c r="N12416" s="36">
        <f t="shared" si="1156"/>
        <v>99.747000618911869</v>
      </c>
      <c r="O12416" s="36">
        <f t="shared" si="1157"/>
        <v>99.747069944059547</v>
      </c>
      <c r="P12416" s="36">
        <f t="shared" si="1158"/>
        <v>6.9325147677545829E-5</v>
      </c>
      <c r="Q12416" s="36">
        <f t="shared" si="1159"/>
        <v>7.6457020772476741E-4</v>
      </c>
    </row>
    <row r="12417" spans="1:17" x14ac:dyDescent="0.3">
      <c r="A12417" s="29">
        <v>2896703</v>
      </c>
      <c r="B12417" s="1">
        <v>133</v>
      </c>
      <c r="C12417" s="1" t="s">
        <v>17</v>
      </c>
      <c r="D12417" s="1" t="s">
        <v>51</v>
      </c>
      <c r="E12417" s="1" t="s">
        <v>52</v>
      </c>
      <c r="F12417" s="47">
        <v>1000</v>
      </c>
      <c r="G12417" s="34">
        <v>1185.67</v>
      </c>
      <c r="H12417" s="1" t="s">
        <v>218</v>
      </c>
      <c r="I12417" s="34">
        <v>1.25764E-2</v>
      </c>
      <c r="J12417" s="34">
        <v>39.399054999999997</v>
      </c>
      <c r="K12417" s="35" t="str">
        <f t="shared" si="1155"/>
        <v>Kampina &amp; Oisterwijkse Vennen_Lg09</v>
      </c>
      <c r="L12417" s="36">
        <f>VLOOKUP(D12417,DATA!A:F,5,FALSE)</f>
        <v>8.4126827976184013E-3</v>
      </c>
      <c r="M12417" s="37">
        <f>VLOOKUP(D12417,DATA!A:F,6,FALSE)</f>
        <v>1350</v>
      </c>
      <c r="N12417" s="36">
        <f t="shared" si="1156"/>
        <v>20.061481870176841</v>
      </c>
      <c r="O12417" s="36">
        <f t="shared" si="1157"/>
        <v>20.063178643060503</v>
      </c>
      <c r="P12417" s="36">
        <f t="shared" si="1158"/>
        <v>1.696772883661879E-3</v>
      </c>
      <c r="Q12417" s="36">
        <f t="shared" si="1159"/>
        <v>6.6851248165902962E-4</v>
      </c>
    </row>
    <row r="12418" spans="1:17" x14ac:dyDescent="0.3">
      <c r="A12418" s="29">
        <v>2898207</v>
      </c>
      <c r="B12418" s="1">
        <v>133</v>
      </c>
      <c r="C12418" s="1" t="s">
        <v>17</v>
      </c>
      <c r="D12418" s="1" t="s">
        <v>57</v>
      </c>
      <c r="E12418" s="1" t="s">
        <v>58</v>
      </c>
      <c r="F12418" s="47">
        <v>714</v>
      </c>
      <c r="G12418" s="34">
        <v>1425</v>
      </c>
      <c r="H12418" s="1" t="s">
        <v>218</v>
      </c>
      <c r="I12418" s="34">
        <v>9.9812000000000008E-3</v>
      </c>
      <c r="J12418" s="34">
        <v>84.145133999999999</v>
      </c>
      <c r="K12418" s="35" t="str">
        <f t="shared" si="1155"/>
        <v>Kampina &amp; Oisterwijkse Vennen_H3160</v>
      </c>
      <c r="L12418" s="36">
        <f>VLOOKUP(D12418,DATA!A:F,5,FALSE)</f>
        <v>1.0986712608830001E-2</v>
      </c>
      <c r="M12418" s="37">
        <f>VLOOKUP(D12418,DATA!A:F,6,FALSE)</f>
        <v>982</v>
      </c>
      <c r="N12418" s="36">
        <f t="shared" si="1156"/>
        <v>99.236322412736143</v>
      </c>
      <c r="O12418" s="36">
        <f t="shared" si="1157"/>
        <v>99.236405514028945</v>
      </c>
      <c r="P12418" s="36">
        <f t="shared" si="1158"/>
        <v>8.3101292801757154E-5</v>
      </c>
      <c r="Q12418" s="36">
        <f t="shared" si="1159"/>
        <v>6.992569418377091E-5</v>
      </c>
    </row>
    <row r="12419" spans="1:17" x14ac:dyDescent="0.3">
      <c r="A12419" s="29">
        <v>2898215</v>
      </c>
      <c r="B12419" s="1">
        <v>133</v>
      </c>
      <c r="C12419" s="1" t="s">
        <v>17</v>
      </c>
      <c r="D12419" s="1" t="s">
        <v>53</v>
      </c>
      <c r="E12419" s="1" t="s">
        <v>54</v>
      </c>
      <c r="F12419" s="47">
        <v>714</v>
      </c>
      <c r="G12419" s="34">
        <v>1349.68</v>
      </c>
      <c r="H12419" s="1" t="s">
        <v>218</v>
      </c>
      <c r="I12419" s="34">
        <v>1.1693200000000001E-2</v>
      </c>
      <c r="J12419" s="34">
        <v>2135.1401000000001</v>
      </c>
      <c r="K12419" s="35" t="str">
        <f t="shared" ref="K12419:K12482" si="1160">_xlfn.CONCAT(C12419,"_",D12419)</f>
        <v>Kampina &amp; Oisterwijkse Vennen_H4030</v>
      </c>
      <c r="L12419" s="36">
        <f>VLOOKUP(D12419,DATA!A:F,5,FALSE)</f>
        <v>1.0986712608830001E-2</v>
      </c>
      <c r="M12419" s="37">
        <f>VLOOKUP(D12419,DATA!A:F,6,FALSE)</f>
        <v>982</v>
      </c>
      <c r="N12419" s="36">
        <f t="shared" ref="N12419:N12482" si="1161">100/(1+EXP(-L12419*(G12419-M12419)))</f>
        <v>98.269995083642769</v>
      </c>
      <c r="O12419" s="36">
        <f t="shared" ref="O12419:O12482" si="1162">100/(1+EXP(-L12419*((G12419+I12419)-M12419)))</f>
        <v>98.270213478537769</v>
      </c>
      <c r="P12419" s="36">
        <f t="shared" ref="P12419:P12482" si="1163">O12419-N12419</f>
        <v>2.1839489500052878E-4</v>
      </c>
      <c r="Q12419" s="36">
        <f t="shared" ref="Q12419:Q12482" si="1164">IF(AND(H12419&lt;&gt;"below",I12419&gt;=0.005),J12419*P12419/100,0)</f>
        <v>4.6630369795091853E-3</v>
      </c>
    </row>
    <row r="12420" spans="1:17" x14ac:dyDescent="0.3">
      <c r="A12420" s="29">
        <v>2898215</v>
      </c>
      <c r="B12420" s="1">
        <v>133</v>
      </c>
      <c r="C12420" s="1" t="s">
        <v>17</v>
      </c>
      <c r="D12420" s="1" t="s">
        <v>51</v>
      </c>
      <c r="E12420" s="1" t="s">
        <v>52</v>
      </c>
      <c r="F12420" s="47">
        <v>1000</v>
      </c>
      <c r="G12420" s="34">
        <v>1349.68</v>
      </c>
      <c r="H12420" s="1" t="s">
        <v>218</v>
      </c>
      <c r="I12420" s="34">
        <v>1.1693200000000001E-2</v>
      </c>
      <c r="J12420" s="34">
        <v>138.63526999999999</v>
      </c>
      <c r="K12420" s="35" t="str">
        <f t="shared" si="1160"/>
        <v>Kampina &amp; Oisterwijkse Vennen_Lg09</v>
      </c>
      <c r="L12420" s="36">
        <f>VLOOKUP(D12420,DATA!A:F,5,FALSE)</f>
        <v>8.4126827976184013E-3</v>
      </c>
      <c r="M12420" s="37">
        <f>VLOOKUP(D12420,DATA!A:F,6,FALSE)</f>
        <v>1350</v>
      </c>
      <c r="N12420" s="36">
        <f t="shared" si="1161"/>
        <v>49.932698578264514</v>
      </c>
      <c r="O12420" s="36">
        <f t="shared" si="1162"/>
        <v>49.935157853531891</v>
      </c>
      <c r="P12420" s="36">
        <f t="shared" si="1163"/>
        <v>2.4592752673768814E-3</v>
      </c>
      <c r="Q12420" s="36">
        <f t="shared" si="1164"/>
        <v>3.4094229069711614E-3</v>
      </c>
    </row>
    <row r="12421" spans="1:17" x14ac:dyDescent="0.3">
      <c r="A12421" s="29">
        <v>2898215</v>
      </c>
      <c r="B12421" s="1">
        <v>133</v>
      </c>
      <c r="C12421" s="1" t="s">
        <v>17</v>
      </c>
      <c r="D12421" s="1" t="s">
        <v>89</v>
      </c>
      <c r="E12421" s="1" t="s">
        <v>54</v>
      </c>
      <c r="F12421" s="47">
        <v>714</v>
      </c>
      <c r="G12421" s="34">
        <v>1349.68</v>
      </c>
      <c r="H12421" s="1" t="s">
        <v>218</v>
      </c>
      <c r="I12421" s="34">
        <v>1.1693200000000001E-2</v>
      </c>
      <c r="J12421" s="34">
        <v>1587.2212</v>
      </c>
      <c r="K12421" s="35" t="str">
        <f t="shared" si="1160"/>
        <v>Kampina &amp; Oisterwijkse Vennen_L4030</v>
      </c>
      <c r="L12421" s="36">
        <f>VLOOKUP(D12421,DATA!A:F,5,FALSE)</f>
        <v>1.0986712608830001E-2</v>
      </c>
      <c r="M12421" s="37">
        <f>VLOOKUP(D12421,DATA!A:F,6,FALSE)</f>
        <v>982</v>
      </c>
      <c r="N12421" s="36">
        <f t="shared" si="1161"/>
        <v>98.269995083642769</v>
      </c>
      <c r="O12421" s="36">
        <f t="shared" si="1162"/>
        <v>98.270213478537769</v>
      </c>
      <c r="P12421" s="36">
        <f t="shared" si="1163"/>
        <v>2.1839489500052878E-4</v>
      </c>
      <c r="Q12421" s="36">
        <f t="shared" si="1164"/>
        <v>3.4664100731661329E-3</v>
      </c>
    </row>
    <row r="12422" spans="1:17" x14ac:dyDescent="0.3">
      <c r="A12422" s="29">
        <v>2898216</v>
      </c>
      <c r="B12422" s="1">
        <v>133</v>
      </c>
      <c r="C12422" s="1" t="s">
        <v>17</v>
      </c>
      <c r="D12422" s="1" t="s">
        <v>89</v>
      </c>
      <c r="E12422" s="1" t="s">
        <v>54</v>
      </c>
      <c r="F12422" s="47">
        <v>714</v>
      </c>
      <c r="G12422" s="34">
        <v>1234.03</v>
      </c>
      <c r="H12422" s="1" t="s">
        <v>218</v>
      </c>
      <c r="I12422" s="34">
        <v>1.10372E-2</v>
      </c>
      <c r="J12422" s="34">
        <v>63.956733999999997</v>
      </c>
      <c r="K12422" s="35" t="str">
        <f t="shared" si="1160"/>
        <v>Kampina &amp; Oisterwijkse Vennen_L4030</v>
      </c>
      <c r="L12422" s="36">
        <f>VLOOKUP(D12422,DATA!A:F,5,FALSE)</f>
        <v>1.0986712608830001E-2</v>
      </c>
      <c r="M12422" s="37">
        <f>VLOOKUP(D12422,DATA!A:F,6,FALSE)</f>
        <v>982</v>
      </c>
      <c r="N12422" s="36">
        <f t="shared" si="1161"/>
        <v>94.097642683472429</v>
      </c>
      <c r="O12422" s="36">
        <f t="shared" si="1162"/>
        <v>94.098316137096333</v>
      </c>
      <c r="P12422" s="36">
        <f t="shared" si="1163"/>
        <v>6.7345362390369701E-4</v>
      </c>
      <c r="Q12422" s="36">
        <f t="shared" si="1164"/>
        <v>4.307189428534479E-4</v>
      </c>
    </row>
    <row r="12423" spans="1:17" x14ac:dyDescent="0.3">
      <c r="A12423" s="29">
        <v>2898217</v>
      </c>
      <c r="B12423" s="1">
        <v>133</v>
      </c>
      <c r="C12423" s="1" t="s">
        <v>17</v>
      </c>
      <c r="D12423" s="1" t="s">
        <v>41</v>
      </c>
      <c r="E12423" s="1" t="s">
        <v>42</v>
      </c>
      <c r="F12423" s="47">
        <v>1071</v>
      </c>
      <c r="G12423" s="34">
        <v>1360.75</v>
      </c>
      <c r="H12423" s="1" t="s">
        <v>218</v>
      </c>
      <c r="I12423" s="34">
        <v>1.2232399999999999E-2</v>
      </c>
      <c r="J12423" s="34">
        <v>12.981476000000001</v>
      </c>
      <c r="K12423" s="35" t="str">
        <f t="shared" si="1160"/>
        <v>Kampina &amp; Oisterwijkse Vennen_H4010A</v>
      </c>
      <c r="L12423" s="36">
        <f>VLOOKUP(D12423,DATA!A:F,5,FALSE)</f>
        <v>1.3726988247862192E-2</v>
      </c>
      <c r="M12423" s="37">
        <f>VLOOKUP(D12423,DATA!A:F,6,FALSE)</f>
        <v>1285.5</v>
      </c>
      <c r="N12423" s="36">
        <f t="shared" si="1161"/>
        <v>73.748855060207774</v>
      </c>
      <c r="O12423" s="36">
        <f t="shared" si="1162"/>
        <v>73.752105732195702</v>
      </c>
      <c r="P12423" s="36">
        <f t="shared" si="1163"/>
        <v>3.2506719879279444E-3</v>
      </c>
      <c r="Q12423" s="36">
        <f t="shared" si="1164"/>
        <v>4.2198520395158901E-4</v>
      </c>
    </row>
    <row r="12424" spans="1:17" x14ac:dyDescent="0.3">
      <c r="A12424" s="29">
        <v>2898217</v>
      </c>
      <c r="B12424" s="1">
        <v>133</v>
      </c>
      <c r="C12424" s="1" t="s">
        <v>17</v>
      </c>
      <c r="D12424" s="1" t="s">
        <v>53</v>
      </c>
      <c r="E12424" s="1" t="s">
        <v>54</v>
      </c>
      <c r="F12424" s="47">
        <v>714</v>
      </c>
      <c r="G12424" s="34">
        <v>1360.75</v>
      </c>
      <c r="H12424" s="1" t="s">
        <v>218</v>
      </c>
      <c r="I12424" s="34">
        <v>1.2232399999999999E-2</v>
      </c>
      <c r="J12424" s="34">
        <v>1634.32</v>
      </c>
      <c r="K12424" s="35" t="str">
        <f t="shared" si="1160"/>
        <v>Kampina &amp; Oisterwijkse Vennen_H4030</v>
      </c>
      <c r="L12424" s="36">
        <f>VLOOKUP(D12424,DATA!A:F,5,FALSE)</f>
        <v>1.0986712608830001E-2</v>
      </c>
      <c r="M12424" s="37">
        <f>VLOOKUP(D12424,DATA!A:F,6,FALSE)</f>
        <v>982</v>
      </c>
      <c r="N12424" s="36">
        <f t="shared" si="1161"/>
        <v>98.465070471534361</v>
      </c>
      <c r="O12424" s="36">
        <f t="shared" si="1162"/>
        <v>98.465273577083153</v>
      </c>
      <c r="P12424" s="36">
        <f t="shared" si="1163"/>
        <v>2.0310554879188203E-4</v>
      </c>
      <c r="Q12424" s="36">
        <f t="shared" si="1164"/>
        <v>3.3193946050154859E-3</v>
      </c>
    </row>
    <row r="12425" spans="1:17" x14ac:dyDescent="0.3">
      <c r="A12425" s="29">
        <v>2898217</v>
      </c>
      <c r="B12425" s="1">
        <v>133</v>
      </c>
      <c r="C12425" s="1" t="s">
        <v>17</v>
      </c>
      <c r="D12425" s="1" t="s">
        <v>89</v>
      </c>
      <c r="E12425" s="1" t="s">
        <v>54</v>
      </c>
      <c r="F12425" s="47">
        <v>714</v>
      </c>
      <c r="G12425" s="34">
        <v>1360.75</v>
      </c>
      <c r="H12425" s="1" t="s">
        <v>218</v>
      </c>
      <c r="I12425" s="34">
        <v>1.2232399999999999E-2</v>
      </c>
      <c r="J12425" s="34">
        <v>378.28377999999998</v>
      </c>
      <c r="K12425" s="35" t="str">
        <f t="shared" si="1160"/>
        <v>Kampina &amp; Oisterwijkse Vennen_L4030</v>
      </c>
      <c r="L12425" s="36">
        <f>VLOOKUP(D12425,DATA!A:F,5,FALSE)</f>
        <v>1.0986712608830001E-2</v>
      </c>
      <c r="M12425" s="37">
        <f>VLOOKUP(D12425,DATA!A:F,6,FALSE)</f>
        <v>982</v>
      </c>
      <c r="N12425" s="36">
        <f t="shared" si="1161"/>
        <v>98.465070471534361</v>
      </c>
      <c r="O12425" s="36">
        <f t="shared" si="1162"/>
        <v>98.465273577083153</v>
      </c>
      <c r="P12425" s="36">
        <f t="shared" si="1163"/>
        <v>2.0310554879188203E-4</v>
      </c>
      <c r="Q12425" s="36">
        <f t="shared" si="1164"/>
        <v>7.6831534735967563E-4</v>
      </c>
    </row>
    <row r="12426" spans="1:17" x14ac:dyDescent="0.3">
      <c r="A12426" s="29">
        <v>2898218</v>
      </c>
      <c r="B12426" s="1">
        <v>133</v>
      </c>
      <c r="C12426" s="1" t="s">
        <v>17</v>
      </c>
      <c r="D12426" s="1" t="s">
        <v>53</v>
      </c>
      <c r="E12426" s="1" t="s">
        <v>54</v>
      </c>
      <c r="F12426" s="47">
        <v>714</v>
      </c>
      <c r="G12426" s="34">
        <v>1305</v>
      </c>
      <c r="H12426" s="1" t="s">
        <v>218</v>
      </c>
      <c r="I12426" s="34">
        <v>1.1959900000000001E-2</v>
      </c>
      <c r="J12426" s="34">
        <v>4074.355</v>
      </c>
      <c r="K12426" s="35" t="str">
        <f t="shared" si="1160"/>
        <v>Kampina &amp; Oisterwijkse Vennen_H4030</v>
      </c>
      <c r="L12426" s="36">
        <f>VLOOKUP(D12426,DATA!A:F,5,FALSE)</f>
        <v>1.0986712608830001E-2</v>
      </c>
      <c r="M12426" s="37">
        <f>VLOOKUP(D12426,DATA!A:F,6,FALSE)</f>
        <v>982</v>
      </c>
      <c r="N12426" s="36">
        <f t="shared" si="1161"/>
        <v>97.204234087902947</v>
      </c>
      <c r="O12426" s="36">
        <f t="shared" si="1162"/>
        <v>97.204591158724895</v>
      </c>
      <c r="P12426" s="36">
        <f t="shared" si="1163"/>
        <v>3.5707082194846862E-4</v>
      </c>
      <c r="Q12426" s="36">
        <f t="shared" si="1164"/>
        <v>1.454833288759853E-2</v>
      </c>
    </row>
    <row r="12427" spans="1:17" x14ac:dyDescent="0.3">
      <c r="A12427" s="29">
        <v>2898219</v>
      </c>
      <c r="B12427" s="1">
        <v>133</v>
      </c>
      <c r="C12427" s="1" t="s">
        <v>17</v>
      </c>
      <c r="D12427" s="1" t="s">
        <v>53</v>
      </c>
      <c r="E12427" s="1" t="s">
        <v>54</v>
      </c>
      <c r="F12427" s="47">
        <v>714</v>
      </c>
      <c r="G12427" s="34">
        <v>1008.11</v>
      </c>
      <c r="H12427" s="1" t="s">
        <v>218</v>
      </c>
      <c r="I12427" s="34">
        <v>9.2311000000000008E-3</v>
      </c>
      <c r="J12427" s="34">
        <v>9457.1290000000008</v>
      </c>
      <c r="K12427" s="35" t="str">
        <f t="shared" si="1160"/>
        <v>Kampina &amp; Oisterwijkse Vennen_H4030</v>
      </c>
      <c r="L12427" s="36">
        <f>VLOOKUP(D12427,DATA!A:F,5,FALSE)</f>
        <v>1.0986712608830001E-2</v>
      </c>
      <c r="M12427" s="37">
        <f>VLOOKUP(D12427,DATA!A:F,6,FALSE)</f>
        <v>982</v>
      </c>
      <c r="N12427" s="36">
        <f t="shared" si="1161"/>
        <v>57.122798674992417</v>
      </c>
      <c r="O12427" s="36">
        <f t="shared" si="1162"/>
        <v>57.125282688710328</v>
      </c>
      <c r="P12427" s="36">
        <f t="shared" si="1163"/>
        <v>2.4840137179111821E-3</v>
      </c>
      <c r="Q12427" s="36">
        <f t="shared" si="1164"/>
        <v>0.23491638168055662</v>
      </c>
    </row>
    <row r="12428" spans="1:17" x14ac:dyDescent="0.3">
      <c r="A12428" s="29">
        <v>2898220</v>
      </c>
      <c r="B12428" s="1">
        <v>133</v>
      </c>
      <c r="C12428" s="1" t="s">
        <v>17</v>
      </c>
      <c r="D12428" s="1" t="s">
        <v>53</v>
      </c>
      <c r="E12428" s="1" t="s">
        <v>54</v>
      </c>
      <c r="F12428" s="47">
        <v>714</v>
      </c>
      <c r="G12428" s="34">
        <v>1103.22</v>
      </c>
      <c r="H12428" s="1" t="s">
        <v>218</v>
      </c>
      <c r="I12428" s="34">
        <v>1.04286E-2</v>
      </c>
      <c r="J12428" s="34">
        <v>10000</v>
      </c>
      <c r="K12428" s="35" t="str">
        <f t="shared" si="1160"/>
        <v>Kampina &amp; Oisterwijkse Vennen_H4030</v>
      </c>
      <c r="L12428" s="36">
        <f>VLOOKUP(D12428,DATA!A:F,5,FALSE)</f>
        <v>1.0986712608830001E-2</v>
      </c>
      <c r="M12428" s="37">
        <f>VLOOKUP(D12428,DATA!A:F,6,FALSE)</f>
        <v>982</v>
      </c>
      <c r="N12428" s="36">
        <f t="shared" si="1161"/>
        <v>79.113975713989291</v>
      </c>
      <c r="O12428" s="36">
        <f t="shared" si="1162"/>
        <v>79.115868878154686</v>
      </c>
      <c r="P12428" s="36">
        <f t="shared" si="1163"/>
        <v>1.8931641653949782E-3</v>
      </c>
      <c r="Q12428" s="36">
        <f t="shared" si="1164"/>
        <v>0.18931641653949782</v>
      </c>
    </row>
    <row r="12429" spans="1:17" x14ac:dyDescent="0.3">
      <c r="A12429" s="29">
        <v>2898221</v>
      </c>
      <c r="B12429" s="1">
        <v>133</v>
      </c>
      <c r="C12429" s="1" t="s">
        <v>17</v>
      </c>
      <c r="D12429" s="1" t="s">
        <v>57</v>
      </c>
      <c r="E12429" s="1" t="s">
        <v>58</v>
      </c>
      <c r="F12429" s="47">
        <v>714</v>
      </c>
      <c r="G12429" s="34">
        <v>1012.09</v>
      </c>
      <c r="H12429" s="1" t="s">
        <v>218</v>
      </c>
      <c r="I12429" s="34">
        <v>9.6272000000000007E-3</v>
      </c>
      <c r="J12429" s="34">
        <v>525.07360000000006</v>
      </c>
      <c r="K12429" s="35" t="str">
        <f t="shared" si="1160"/>
        <v>Kampina &amp; Oisterwijkse Vennen_H3160</v>
      </c>
      <c r="L12429" s="36">
        <f>VLOOKUP(D12429,DATA!A:F,5,FALSE)</f>
        <v>1.0986712608830001E-2</v>
      </c>
      <c r="M12429" s="37">
        <f>VLOOKUP(D12429,DATA!A:F,6,FALSE)</f>
        <v>982</v>
      </c>
      <c r="N12429" s="36">
        <f t="shared" si="1161"/>
        <v>58.190297037804889</v>
      </c>
      <c r="O12429" s="36">
        <f t="shared" si="1162"/>
        <v>58.192870345104986</v>
      </c>
      <c r="P12429" s="36">
        <f t="shared" si="1163"/>
        <v>2.5733073000964168E-3</v>
      </c>
      <c r="Q12429" s="36">
        <f t="shared" si="1164"/>
        <v>1.351175727967906E-2</v>
      </c>
    </row>
    <row r="12430" spans="1:17" x14ac:dyDescent="0.3">
      <c r="A12430" s="29">
        <v>2898221</v>
      </c>
      <c r="B12430" s="1">
        <v>133</v>
      </c>
      <c r="C12430" s="1" t="s">
        <v>17</v>
      </c>
      <c r="D12430" s="1" t="s">
        <v>53</v>
      </c>
      <c r="E12430" s="1" t="s">
        <v>54</v>
      </c>
      <c r="F12430" s="47">
        <v>714</v>
      </c>
      <c r="G12430" s="34">
        <v>1012.09</v>
      </c>
      <c r="H12430" s="1" t="s">
        <v>218</v>
      </c>
      <c r="I12430" s="34">
        <v>9.6272000000000007E-3</v>
      </c>
      <c r="J12430" s="34">
        <v>415.26105000000001</v>
      </c>
      <c r="K12430" s="35" t="str">
        <f t="shared" si="1160"/>
        <v>Kampina &amp; Oisterwijkse Vennen_H4030</v>
      </c>
      <c r="L12430" s="36">
        <f>VLOOKUP(D12430,DATA!A:F,5,FALSE)</f>
        <v>1.0986712608830001E-2</v>
      </c>
      <c r="M12430" s="37">
        <f>VLOOKUP(D12430,DATA!A:F,6,FALSE)</f>
        <v>982</v>
      </c>
      <c r="N12430" s="36">
        <f t="shared" si="1161"/>
        <v>58.190297037804889</v>
      </c>
      <c r="O12430" s="36">
        <f t="shared" si="1162"/>
        <v>58.192870345104986</v>
      </c>
      <c r="P12430" s="36">
        <f t="shared" si="1163"/>
        <v>2.5733073000964168E-3</v>
      </c>
      <c r="Q12430" s="36">
        <f t="shared" si="1164"/>
        <v>1.0685942914107032E-2</v>
      </c>
    </row>
    <row r="12431" spans="1:17" x14ac:dyDescent="0.3">
      <c r="A12431" s="29">
        <v>2898221</v>
      </c>
      <c r="B12431" s="1">
        <v>133</v>
      </c>
      <c r="C12431" s="1" t="s">
        <v>17</v>
      </c>
      <c r="D12431" s="1" t="s">
        <v>68</v>
      </c>
      <c r="E12431" s="1" t="s">
        <v>69</v>
      </c>
      <c r="F12431" s="47">
        <v>714</v>
      </c>
      <c r="G12431" s="34">
        <v>1012.09</v>
      </c>
      <c r="H12431" s="1" t="s">
        <v>218</v>
      </c>
      <c r="I12431" s="34">
        <v>9.6272000000000007E-3</v>
      </c>
      <c r="J12431" s="34">
        <v>3909.8739999999998</v>
      </c>
      <c r="K12431" s="35" t="str">
        <f t="shared" si="1160"/>
        <v>Kampina &amp; Oisterwijkse Vennen_H7110B</v>
      </c>
      <c r="L12431" s="36">
        <f>VLOOKUP(D12431,DATA!A:F,5,FALSE)</f>
        <v>1.0986712608830001E-2</v>
      </c>
      <c r="M12431" s="37">
        <f>VLOOKUP(D12431,DATA!A:F,6,FALSE)</f>
        <v>982</v>
      </c>
      <c r="N12431" s="36">
        <f t="shared" si="1161"/>
        <v>58.190297037804889</v>
      </c>
      <c r="O12431" s="36">
        <f t="shared" si="1162"/>
        <v>58.192870345104986</v>
      </c>
      <c r="P12431" s="36">
        <f t="shared" si="1163"/>
        <v>2.5733073000964168E-3</v>
      </c>
      <c r="Q12431" s="36">
        <f t="shared" si="1164"/>
        <v>0.10061307306657177</v>
      </c>
    </row>
    <row r="12432" spans="1:17" x14ac:dyDescent="0.3">
      <c r="A12432" s="29">
        <v>2898221</v>
      </c>
      <c r="B12432" s="1">
        <v>133</v>
      </c>
      <c r="C12432" s="1" t="s">
        <v>17</v>
      </c>
      <c r="D12432" s="1" t="s">
        <v>89</v>
      </c>
      <c r="E12432" s="1" t="s">
        <v>54</v>
      </c>
      <c r="F12432" s="47">
        <v>714</v>
      </c>
      <c r="G12432" s="34">
        <v>1012.09</v>
      </c>
      <c r="H12432" s="1" t="s">
        <v>218</v>
      </c>
      <c r="I12432" s="34">
        <v>9.6272000000000007E-3</v>
      </c>
      <c r="J12432" s="34">
        <v>788.92139999999995</v>
      </c>
      <c r="K12432" s="35" t="str">
        <f t="shared" si="1160"/>
        <v>Kampina &amp; Oisterwijkse Vennen_L4030</v>
      </c>
      <c r="L12432" s="36">
        <f>VLOOKUP(D12432,DATA!A:F,5,FALSE)</f>
        <v>1.0986712608830001E-2</v>
      </c>
      <c r="M12432" s="37">
        <f>VLOOKUP(D12432,DATA!A:F,6,FALSE)</f>
        <v>982</v>
      </c>
      <c r="N12432" s="36">
        <f t="shared" si="1161"/>
        <v>58.190297037804889</v>
      </c>
      <c r="O12432" s="36">
        <f t="shared" si="1162"/>
        <v>58.192870345104986</v>
      </c>
      <c r="P12432" s="36">
        <f t="shared" si="1163"/>
        <v>2.5733073000964168E-3</v>
      </c>
      <c r="Q12432" s="36">
        <f t="shared" si="1164"/>
        <v>2.0301371978222852E-2</v>
      </c>
    </row>
    <row r="12433" spans="1:17" x14ac:dyDescent="0.3">
      <c r="A12433" s="29">
        <v>2898222</v>
      </c>
      <c r="B12433" s="1">
        <v>133</v>
      </c>
      <c r="C12433" s="1" t="s">
        <v>17</v>
      </c>
      <c r="D12433" s="1" t="s">
        <v>63</v>
      </c>
      <c r="E12433" s="1" t="s">
        <v>64</v>
      </c>
      <c r="F12433" s="47">
        <v>714</v>
      </c>
      <c r="G12433" s="34">
        <v>1063.5</v>
      </c>
      <c r="H12433" s="1" t="s">
        <v>218</v>
      </c>
      <c r="I12433" s="34">
        <v>1.01286E-2</v>
      </c>
      <c r="J12433" s="34">
        <v>1589.0322000000001</v>
      </c>
      <c r="K12433" s="35" t="str">
        <f t="shared" si="1160"/>
        <v>Kampina &amp; Oisterwijkse Vennen_H2310</v>
      </c>
      <c r="L12433" s="36">
        <f>VLOOKUP(D12433,DATA!A:F,5,FALSE)</f>
        <v>1.0986712608830001E-2</v>
      </c>
      <c r="M12433" s="37">
        <f>VLOOKUP(D12433,DATA!A:F,6,FALSE)</f>
        <v>982</v>
      </c>
      <c r="N12433" s="36">
        <f t="shared" si="1161"/>
        <v>71.000680094611823</v>
      </c>
      <c r="O12433" s="36">
        <f t="shared" si="1162"/>
        <v>71.00297126483612</v>
      </c>
      <c r="P12433" s="36">
        <f t="shared" si="1163"/>
        <v>2.2911702242964793E-3</v>
      </c>
      <c r="Q12433" s="36">
        <f t="shared" si="1164"/>
        <v>3.6407432620883286E-2</v>
      </c>
    </row>
    <row r="12434" spans="1:17" x14ac:dyDescent="0.3">
      <c r="A12434" s="29">
        <v>2898222</v>
      </c>
      <c r="B12434" s="1">
        <v>133</v>
      </c>
      <c r="C12434" s="1" t="s">
        <v>17</v>
      </c>
      <c r="D12434" s="1" t="s">
        <v>57</v>
      </c>
      <c r="E12434" s="1" t="s">
        <v>58</v>
      </c>
      <c r="F12434" s="47">
        <v>714</v>
      </c>
      <c r="G12434" s="34">
        <v>1063.5</v>
      </c>
      <c r="H12434" s="1" t="s">
        <v>218</v>
      </c>
      <c r="I12434" s="34">
        <v>1.01286E-2</v>
      </c>
      <c r="J12434" s="34">
        <v>6245.5290000000005</v>
      </c>
      <c r="K12434" s="35" t="str">
        <f t="shared" si="1160"/>
        <v>Kampina &amp; Oisterwijkse Vennen_H3160</v>
      </c>
      <c r="L12434" s="36">
        <f>VLOOKUP(D12434,DATA!A:F,5,FALSE)</f>
        <v>1.0986712608830001E-2</v>
      </c>
      <c r="M12434" s="37">
        <f>VLOOKUP(D12434,DATA!A:F,6,FALSE)</f>
        <v>982</v>
      </c>
      <c r="N12434" s="36">
        <f t="shared" si="1161"/>
        <v>71.000680094611823</v>
      </c>
      <c r="O12434" s="36">
        <f t="shared" si="1162"/>
        <v>71.00297126483612</v>
      </c>
      <c r="P12434" s="36">
        <f t="shared" si="1163"/>
        <v>2.2911702242964793E-3</v>
      </c>
      <c r="Q12434" s="36">
        <f t="shared" si="1164"/>
        <v>0.14309570079780168</v>
      </c>
    </row>
    <row r="12435" spans="1:17" x14ac:dyDescent="0.3">
      <c r="A12435" s="29">
        <v>2898222</v>
      </c>
      <c r="B12435" s="1">
        <v>133</v>
      </c>
      <c r="C12435" s="1" t="s">
        <v>17</v>
      </c>
      <c r="D12435" s="1" t="s">
        <v>89</v>
      </c>
      <c r="E12435" s="1" t="s">
        <v>54</v>
      </c>
      <c r="F12435" s="47">
        <v>714</v>
      </c>
      <c r="G12435" s="34">
        <v>1063.5</v>
      </c>
      <c r="H12435" s="1" t="s">
        <v>218</v>
      </c>
      <c r="I12435" s="34">
        <v>1.01286E-2</v>
      </c>
      <c r="J12435" s="34">
        <v>1339.6795999999999</v>
      </c>
      <c r="K12435" s="35" t="str">
        <f t="shared" si="1160"/>
        <v>Kampina &amp; Oisterwijkse Vennen_L4030</v>
      </c>
      <c r="L12435" s="36">
        <f>VLOOKUP(D12435,DATA!A:F,5,FALSE)</f>
        <v>1.0986712608830001E-2</v>
      </c>
      <c r="M12435" s="37">
        <f>VLOOKUP(D12435,DATA!A:F,6,FALSE)</f>
        <v>982</v>
      </c>
      <c r="N12435" s="36">
        <f t="shared" si="1161"/>
        <v>71.000680094611823</v>
      </c>
      <c r="O12435" s="36">
        <f t="shared" si="1162"/>
        <v>71.00297126483612</v>
      </c>
      <c r="P12435" s="36">
        <f t="shared" si="1163"/>
        <v>2.2911702242964793E-3</v>
      </c>
      <c r="Q12435" s="36">
        <f t="shared" si="1164"/>
        <v>3.0694340096174177E-2</v>
      </c>
    </row>
    <row r="12436" spans="1:17" x14ac:dyDescent="0.3">
      <c r="A12436" s="29">
        <v>2898223</v>
      </c>
      <c r="B12436" s="1">
        <v>133</v>
      </c>
      <c r="C12436" s="1" t="s">
        <v>17</v>
      </c>
      <c r="D12436" s="1" t="s">
        <v>63</v>
      </c>
      <c r="E12436" s="1" t="s">
        <v>64</v>
      </c>
      <c r="F12436" s="47">
        <v>714</v>
      </c>
      <c r="G12436" s="34">
        <v>1233.1400000000001</v>
      </c>
      <c r="H12436" s="1" t="s">
        <v>218</v>
      </c>
      <c r="I12436" s="34">
        <v>1.2154E-2</v>
      </c>
      <c r="J12436" s="34">
        <v>1894.8969999999999</v>
      </c>
      <c r="K12436" s="35" t="str">
        <f t="shared" si="1160"/>
        <v>Kampina &amp; Oisterwijkse Vennen_H2310</v>
      </c>
      <c r="L12436" s="36">
        <f>VLOOKUP(D12436,DATA!A:F,5,FALSE)</f>
        <v>1.0986712608830001E-2</v>
      </c>
      <c r="M12436" s="37">
        <f>VLOOKUP(D12436,DATA!A:F,6,FALSE)</f>
        <v>982</v>
      </c>
      <c r="N12436" s="36">
        <f t="shared" si="1161"/>
        <v>94.04310015847922</v>
      </c>
      <c r="O12436" s="36">
        <f t="shared" si="1162"/>
        <v>94.043848170694574</v>
      </c>
      <c r="P12436" s="36">
        <f t="shared" si="1163"/>
        <v>7.4801221535381046E-4</v>
      </c>
      <c r="Q12436" s="36">
        <f t="shared" si="1164"/>
        <v>1.4174061028372893E-2</v>
      </c>
    </row>
    <row r="12437" spans="1:17" x14ac:dyDescent="0.3">
      <c r="A12437" s="29">
        <v>2898223</v>
      </c>
      <c r="B12437" s="1">
        <v>133</v>
      </c>
      <c r="C12437" s="1" t="s">
        <v>17</v>
      </c>
      <c r="D12437" s="1" t="s">
        <v>95</v>
      </c>
      <c r="E12437" s="1" t="s">
        <v>64</v>
      </c>
      <c r="F12437" s="47">
        <v>714</v>
      </c>
      <c r="G12437" s="34">
        <v>1233.1400000000001</v>
      </c>
      <c r="H12437" s="1" t="s">
        <v>218</v>
      </c>
      <c r="I12437" s="34">
        <v>1.2154E-2</v>
      </c>
      <c r="J12437" s="34">
        <v>1832.2212999999999</v>
      </c>
      <c r="K12437" s="35" t="str">
        <f t="shared" si="1160"/>
        <v>Kampina &amp; Oisterwijkse Vennen_ZGH2310</v>
      </c>
      <c r="L12437" s="36">
        <f>VLOOKUP(D12437,DATA!A:F,5,FALSE)</f>
        <v>1.0986712608830001E-2</v>
      </c>
      <c r="M12437" s="37">
        <f>VLOOKUP(D12437,DATA!A:F,6,FALSE)</f>
        <v>982</v>
      </c>
      <c r="N12437" s="36">
        <f t="shared" si="1161"/>
        <v>94.04310015847922</v>
      </c>
      <c r="O12437" s="36">
        <f t="shared" si="1162"/>
        <v>94.043848170694574</v>
      </c>
      <c r="P12437" s="36">
        <f t="shared" si="1163"/>
        <v>7.4801221535381046E-4</v>
      </c>
      <c r="Q12437" s="36">
        <f t="shared" si="1164"/>
        <v>1.3705239136314384E-2</v>
      </c>
    </row>
    <row r="12438" spans="1:17" x14ac:dyDescent="0.3">
      <c r="A12438" s="29">
        <v>2898223</v>
      </c>
      <c r="B12438" s="1">
        <v>133</v>
      </c>
      <c r="C12438" s="1" t="s">
        <v>17</v>
      </c>
      <c r="D12438" s="1" t="s">
        <v>57</v>
      </c>
      <c r="E12438" s="1" t="s">
        <v>58</v>
      </c>
      <c r="F12438" s="47">
        <v>714</v>
      </c>
      <c r="G12438" s="34">
        <v>1233.1400000000001</v>
      </c>
      <c r="H12438" s="1" t="s">
        <v>218</v>
      </c>
      <c r="I12438" s="34">
        <v>1.2154E-2</v>
      </c>
      <c r="J12438" s="34">
        <v>326.3322</v>
      </c>
      <c r="K12438" s="35" t="str">
        <f t="shared" si="1160"/>
        <v>Kampina &amp; Oisterwijkse Vennen_H3160</v>
      </c>
      <c r="L12438" s="36">
        <f>VLOOKUP(D12438,DATA!A:F,5,FALSE)</f>
        <v>1.0986712608830001E-2</v>
      </c>
      <c r="M12438" s="37">
        <f>VLOOKUP(D12438,DATA!A:F,6,FALSE)</f>
        <v>982</v>
      </c>
      <c r="N12438" s="36">
        <f t="shared" si="1161"/>
        <v>94.04310015847922</v>
      </c>
      <c r="O12438" s="36">
        <f t="shared" si="1162"/>
        <v>94.043848170694574</v>
      </c>
      <c r="P12438" s="36">
        <f t="shared" si="1163"/>
        <v>7.4801221535381046E-4</v>
      </c>
      <c r="Q12438" s="36">
        <f t="shared" si="1164"/>
        <v>2.4410047186328274E-3</v>
      </c>
    </row>
    <row r="12439" spans="1:17" x14ac:dyDescent="0.3">
      <c r="A12439" s="29">
        <v>2898223</v>
      </c>
      <c r="B12439" s="1">
        <v>133</v>
      </c>
      <c r="C12439" s="1" t="s">
        <v>17</v>
      </c>
      <c r="D12439" s="1" t="s">
        <v>43</v>
      </c>
      <c r="E12439" s="1" t="s">
        <v>44</v>
      </c>
      <c r="F12439" s="47">
        <v>1071</v>
      </c>
      <c r="G12439" s="34">
        <v>1233.1400000000001</v>
      </c>
      <c r="H12439" s="1" t="s">
        <v>218</v>
      </c>
      <c r="I12439" s="34">
        <v>1.2154E-2</v>
      </c>
      <c r="J12439" s="34">
        <v>1465.6844000000001</v>
      </c>
      <c r="K12439" s="35" t="str">
        <f t="shared" si="1160"/>
        <v>Kampina &amp; Oisterwijkse Vennen_H7150</v>
      </c>
      <c r="L12439" s="36">
        <f>VLOOKUP(D12439,DATA!A:F,5,FALSE)</f>
        <v>1.3726988247862192E-2</v>
      </c>
      <c r="M12439" s="37">
        <f>VLOOKUP(D12439,DATA!A:F,6,FALSE)</f>
        <v>1285.5</v>
      </c>
      <c r="N12439" s="36">
        <f t="shared" si="1161"/>
        <v>32.766937927419285</v>
      </c>
      <c r="O12439" s="36">
        <f t="shared" si="1162"/>
        <v>32.770613506145963</v>
      </c>
      <c r="P12439" s="36">
        <f t="shared" si="1163"/>
        <v>3.6755787266784523E-3</v>
      </c>
      <c r="Q12439" s="36">
        <f t="shared" si="1164"/>
        <v>5.3872384006644715E-2</v>
      </c>
    </row>
    <row r="12440" spans="1:17" x14ac:dyDescent="0.3">
      <c r="A12440" s="29">
        <v>2898223</v>
      </c>
      <c r="B12440" s="1">
        <v>133</v>
      </c>
      <c r="C12440" s="1" t="s">
        <v>17</v>
      </c>
      <c r="D12440" s="1" t="s">
        <v>51</v>
      </c>
      <c r="E12440" s="1" t="s">
        <v>52</v>
      </c>
      <c r="F12440" s="47">
        <v>1000</v>
      </c>
      <c r="G12440" s="34">
        <v>1233.1400000000001</v>
      </c>
      <c r="H12440" s="1" t="s">
        <v>218</v>
      </c>
      <c r="I12440" s="34">
        <v>1.2154E-2</v>
      </c>
      <c r="J12440" s="34">
        <v>743.46630000000005</v>
      </c>
      <c r="K12440" s="35" t="str">
        <f t="shared" si="1160"/>
        <v>Kampina &amp; Oisterwijkse Vennen_Lg09</v>
      </c>
      <c r="L12440" s="36">
        <f>VLOOKUP(D12440,DATA!A:F,5,FALSE)</f>
        <v>8.4126827976184013E-3</v>
      </c>
      <c r="M12440" s="37">
        <f>VLOOKUP(D12440,DATA!A:F,6,FALSE)</f>
        <v>1350</v>
      </c>
      <c r="N12440" s="36">
        <f t="shared" si="1161"/>
        <v>27.227589815336604</v>
      </c>
      <c r="O12440" s="36">
        <f t="shared" si="1162"/>
        <v>27.229615817086394</v>
      </c>
      <c r="P12440" s="36">
        <f t="shared" si="1163"/>
        <v>2.0260017497903959E-3</v>
      </c>
      <c r="Q12440" s="36">
        <f t="shared" si="1164"/>
        <v>1.5062640247101916E-2</v>
      </c>
    </row>
    <row r="12441" spans="1:17" x14ac:dyDescent="0.3">
      <c r="A12441" s="29">
        <v>2898223</v>
      </c>
      <c r="B12441" s="1">
        <v>133</v>
      </c>
      <c r="C12441" s="1" t="s">
        <v>17</v>
      </c>
      <c r="D12441" s="1" t="s">
        <v>89</v>
      </c>
      <c r="E12441" s="1" t="s">
        <v>54</v>
      </c>
      <c r="F12441" s="47">
        <v>714</v>
      </c>
      <c r="G12441" s="34">
        <v>1233.1400000000001</v>
      </c>
      <c r="H12441" s="1" t="s">
        <v>218</v>
      </c>
      <c r="I12441" s="34">
        <v>1.2154E-2</v>
      </c>
      <c r="J12441" s="34">
        <v>3369.7013999999999</v>
      </c>
      <c r="K12441" s="35" t="str">
        <f t="shared" si="1160"/>
        <v>Kampina &amp; Oisterwijkse Vennen_L4030</v>
      </c>
      <c r="L12441" s="36">
        <f>VLOOKUP(D12441,DATA!A:F,5,FALSE)</f>
        <v>1.0986712608830001E-2</v>
      </c>
      <c r="M12441" s="37">
        <f>VLOOKUP(D12441,DATA!A:F,6,FALSE)</f>
        <v>982</v>
      </c>
      <c r="N12441" s="36">
        <f t="shared" si="1161"/>
        <v>94.04310015847922</v>
      </c>
      <c r="O12441" s="36">
        <f t="shared" si="1162"/>
        <v>94.043848170694574</v>
      </c>
      <c r="P12441" s="36">
        <f t="shared" si="1163"/>
        <v>7.4801221535381046E-4</v>
      </c>
      <c r="Q12441" s="36">
        <f t="shared" si="1164"/>
        <v>2.5205778092948369E-2</v>
      </c>
    </row>
    <row r="12442" spans="1:17" x14ac:dyDescent="0.3">
      <c r="A12442" s="29">
        <v>2898224</v>
      </c>
      <c r="B12442" s="1">
        <v>133</v>
      </c>
      <c r="C12442" s="1" t="s">
        <v>17</v>
      </c>
      <c r="D12442" s="1" t="s">
        <v>63</v>
      </c>
      <c r="E12442" s="1" t="s">
        <v>64</v>
      </c>
      <c r="F12442" s="47">
        <v>714</v>
      </c>
      <c r="G12442" s="34">
        <v>1259.77</v>
      </c>
      <c r="H12442" s="1" t="s">
        <v>218</v>
      </c>
      <c r="I12442" s="34">
        <v>1.2563100000000001E-2</v>
      </c>
      <c r="J12442" s="34">
        <v>2943.5459999999998</v>
      </c>
      <c r="K12442" s="35" t="str">
        <f t="shared" si="1160"/>
        <v>Kampina &amp; Oisterwijkse Vennen_H2310</v>
      </c>
      <c r="L12442" s="36">
        <f>VLOOKUP(D12442,DATA!A:F,5,FALSE)</f>
        <v>1.0986712608830001E-2</v>
      </c>
      <c r="M12442" s="37">
        <f>VLOOKUP(D12442,DATA!A:F,6,FALSE)</f>
        <v>982</v>
      </c>
      <c r="N12442" s="36">
        <f t="shared" si="1161"/>
        <v>95.485927586880251</v>
      </c>
      <c r="O12442" s="36">
        <f t="shared" si="1162"/>
        <v>95.486522488577393</v>
      </c>
      <c r="P12442" s="36">
        <f t="shared" si="1163"/>
        <v>5.9490169714138119E-4</v>
      </c>
      <c r="Q12442" s="36">
        <f t="shared" si="1164"/>
        <v>1.7511205110137242E-2</v>
      </c>
    </row>
    <row r="12443" spans="1:17" x14ac:dyDescent="0.3">
      <c r="A12443" s="29">
        <v>2898224</v>
      </c>
      <c r="B12443" s="1">
        <v>133</v>
      </c>
      <c r="C12443" s="1" t="s">
        <v>17</v>
      </c>
      <c r="D12443" s="1" t="s">
        <v>57</v>
      </c>
      <c r="E12443" s="1" t="s">
        <v>58</v>
      </c>
      <c r="F12443" s="47">
        <v>714</v>
      </c>
      <c r="G12443" s="34">
        <v>1259.77</v>
      </c>
      <c r="H12443" s="1" t="s">
        <v>218</v>
      </c>
      <c r="I12443" s="34">
        <v>1.2563100000000001E-2</v>
      </c>
      <c r="J12443" s="34">
        <v>1953.3267000000001</v>
      </c>
      <c r="K12443" s="35" t="str">
        <f t="shared" si="1160"/>
        <v>Kampina &amp; Oisterwijkse Vennen_H3160</v>
      </c>
      <c r="L12443" s="36">
        <f>VLOOKUP(D12443,DATA!A:F,5,FALSE)</f>
        <v>1.0986712608830001E-2</v>
      </c>
      <c r="M12443" s="37">
        <f>VLOOKUP(D12443,DATA!A:F,6,FALSE)</f>
        <v>982</v>
      </c>
      <c r="N12443" s="36">
        <f t="shared" si="1161"/>
        <v>95.485927586880251</v>
      </c>
      <c r="O12443" s="36">
        <f t="shared" si="1162"/>
        <v>95.486522488577393</v>
      </c>
      <c r="P12443" s="36">
        <f t="shared" si="1163"/>
        <v>5.9490169714138119E-4</v>
      </c>
      <c r="Q12443" s="36">
        <f t="shared" si="1164"/>
        <v>1.1620373689015735E-2</v>
      </c>
    </row>
    <row r="12444" spans="1:17" x14ac:dyDescent="0.3">
      <c r="A12444" s="29">
        <v>2898224</v>
      </c>
      <c r="B12444" s="1">
        <v>133</v>
      </c>
      <c r="C12444" s="1" t="s">
        <v>17</v>
      </c>
      <c r="D12444" s="1" t="s">
        <v>90</v>
      </c>
      <c r="E12444" s="1" t="s">
        <v>91</v>
      </c>
      <c r="F12444" s="47">
        <v>1071</v>
      </c>
      <c r="G12444" s="34">
        <v>1259.77</v>
      </c>
      <c r="H12444" s="1" t="s">
        <v>218</v>
      </c>
      <c r="I12444" s="34">
        <v>1.2563100000000001E-2</v>
      </c>
      <c r="J12444" s="34">
        <v>146.69063</v>
      </c>
      <c r="K12444" s="35" t="str">
        <f t="shared" si="1160"/>
        <v>Kampina &amp; Oisterwijkse Vennen_Lg04</v>
      </c>
      <c r="L12444" s="36">
        <f>VLOOKUP(D12444,DATA!A:F,5,FALSE)</f>
        <v>1.3726988247862192E-2</v>
      </c>
      <c r="M12444" s="37">
        <f>VLOOKUP(D12444,DATA!A:F,6,FALSE)</f>
        <v>1285.5</v>
      </c>
      <c r="N12444" s="36">
        <f t="shared" si="1161"/>
        <v>41.260775812857041</v>
      </c>
      <c r="O12444" s="36">
        <f t="shared" si="1162"/>
        <v>41.264955504266752</v>
      </c>
      <c r="P12444" s="36">
        <f t="shared" si="1163"/>
        <v>4.1796914097105287E-3</v>
      </c>
      <c r="Q12444" s="36">
        <f t="shared" si="1164"/>
        <v>6.131215660960255E-3</v>
      </c>
    </row>
    <row r="12445" spans="1:17" x14ac:dyDescent="0.3">
      <c r="A12445" s="29">
        <v>2898224</v>
      </c>
      <c r="B12445" s="1">
        <v>133</v>
      </c>
      <c r="C12445" s="1" t="s">
        <v>17</v>
      </c>
      <c r="D12445" s="1" t="s">
        <v>89</v>
      </c>
      <c r="E12445" s="1" t="s">
        <v>54</v>
      </c>
      <c r="F12445" s="47">
        <v>714</v>
      </c>
      <c r="G12445" s="34">
        <v>1259.77</v>
      </c>
      <c r="H12445" s="1" t="s">
        <v>218</v>
      </c>
      <c r="I12445" s="34">
        <v>1.2563100000000001E-2</v>
      </c>
      <c r="J12445" s="34">
        <v>1243.8372999999999</v>
      </c>
      <c r="K12445" s="35" t="str">
        <f t="shared" si="1160"/>
        <v>Kampina &amp; Oisterwijkse Vennen_L4030</v>
      </c>
      <c r="L12445" s="36">
        <f>VLOOKUP(D12445,DATA!A:F,5,FALSE)</f>
        <v>1.0986712608830001E-2</v>
      </c>
      <c r="M12445" s="37">
        <f>VLOOKUP(D12445,DATA!A:F,6,FALSE)</f>
        <v>982</v>
      </c>
      <c r="N12445" s="36">
        <f t="shared" si="1161"/>
        <v>95.485927586880251</v>
      </c>
      <c r="O12445" s="36">
        <f t="shared" si="1162"/>
        <v>95.486522488577393</v>
      </c>
      <c r="P12445" s="36">
        <f t="shared" si="1163"/>
        <v>5.9490169714138119E-4</v>
      </c>
      <c r="Q12445" s="36">
        <f t="shared" si="1164"/>
        <v>7.3996092073775324E-3</v>
      </c>
    </row>
    <row r="12446" spans="1:17" x14ac:dyDescent="0.3">
      <c r="A12446" s="29">
        <v>2898225</v>
      </c>
      <c r="B12446" s="1">
        <v>133</v>
      </c>
      <c r="C12446" s="1" t="s">
        <v>17</v>
      </c>
      <c r="D12446" s="1" t="s">
        <v>63</v>
      </c>
      <c r="E12446" s="1" t="s">
        <v>64</v>
      </c>
      <c r="F12446" s="47">
        <v>714</v>
      </c>
      <c r="G12446" s="34">
        <v>1168.49</v>
      </c>
      <c r="H12446" s="1" t="s">
        <v>218</v>
      </c>
      <c r="I12446" s="34">
        <v>1.1756000000000001E-2</v>
      </c>
      <c r="J12446" s="34">
        <v>3333.3242</v>
      </c>
      <c r="K12446" s="35" t="str">
        <f t="shared" si="1160"/>
        <v>Kampina &amp; Oisterwijkse Vennen_H2310</v>
      </c>
      <c r="L12446" s="36">
        <f>VLOOKUP(D12446,DATA!A:F,5,FALSE)</f>
        <v>1.0986712608830001E-2</v>
      </c>
      <c r="M12446" s="37">
        <f>VLOOKUP(D12446,DATA!A:F,6,FALSE)</f>
        <v>982</v>
      </c>
      <c r="N12446" s="36">
        <f t="shared" si="1161"/>
        <v>88.58376396831936</v>
      </c>
      <c r="O12446" s="36">
        <f t="shared" si="1162"/>
        <v>88.585070087381368</v>
      </c>
      <c r="P12446" s="36">
        <f t="shared" si="1163"/>
        <v>1.3061190620078378E-3</v>
      </c>
      <c r="Q12446" s="36">
        <f t="shared" si="1164"/>
        <v>4.3537182774720268E-2</v>
      </c>
    </row>
    <row r="12447" spans="1:17" x14ac:dyDescent="0.3">
      <c r="A12447" s="29">
        <v>2898225</v>
      </c>
      <c r="B12447" s="1">
        <v>133</v>
      </c>
      <c r="C12447" s="1" t="s">
        <v>17</v>
      </c>
      <c r="D12447" s="1" t="s">
        <v>57</v>
      </c>
      <c r="E12447" s="1" t="s">
        <v>58</v>
      </c>
      <c r="F12447" s="47">
        <v>714</v>
      </c>
      <c r="G12447" s="34">
        <v>1168.49</v>
      </c>
      <c r="H12447" s="1" t="s">
        <v>218</v>
      </c>
      <c r="I12447" s="34">
        <v>1.1756000000000001E-2</v>
      </c>
      <c r="J12447" s="34">
        <v>487.82799999999997</v>
      </c>
      <c r="K12447" s="35" t="str">
        <f t="shared" si="1160"/>
        <v>Kampina &amp; Oisterwijkse Vennen_H3160</v>
      </c>
      <c r="L12447" s="36">
        <f>VLOOKUP(D12447,DATA!A:F,5,FALSE)</f>
        <v>1.0986712608830001E-2</v>
      </c>
      <c r="M12447" s="37">
        <f>VLOOKUP(D12447,DATA!A:F,6,FALSE)</f>
        <v>982</v>
      </c>
      <c r="N12447" s="36">
        <f t="shared" si="1161"/>
        <v>88.58376396831936</v>
      </c>
      <c r="O12447" s="36">
        <f t="shared" si="1162"/>
        <v>88.585070087381368</v>
      </c>
      <c r="P12447" s="36">
        <f t="shared" si="1163"/>
        <v>1.3061190620078378E-3</v>
      </c>
      <c r="Q12447" s="36">
        <f t="shared" si="1164"/>
        <v>6.3716144978115943E-3</v>
      </c>
    </row>
    <row r="12448" spans="1:17" x14ac:dyDescent="0.3">
      <c r="A12448" s="29">
        <v>2898225</v>
      </c>
      <c r="B12448" s="1">
        <v>133</v>
      </c>
      <c r="C12448" s="1" t="s">
        <v>17</v>
      </c>
      <c r="D12448" s="1" t="s">
        <v>43</v>
      </c>
      <c r="E12448" s="1" t="s">
        <v>44</v>
      </c>
      <c r="F12448" s="47">
        <v>1071</v>
      </c>
      <c r="G12448" s="34">
        <v>1168.49</v>
      </c>
      <c r="H12448" s="1" t="s">
        <v>218</v>
      </c>
      <c r="I12448" s="34">
        <v>1.1756000000000001E-2</v>
      </c>
      <c r="J12448" s="34">
        <v>331.47624719234199</v>
      </c>
      <c r="K12448" s="35" t="str">
        <f t="shared" si="1160"/>
        <v>Kampina &amp; Oisterwijkse Vennen_H7150</v>
      </c>
      <c r="L12448" s="36">
        <f>VLOOKUP(D12448,DATA!A:F,5,FALSE)</f>
        <v>1.3726988247862192E-2</v>
      </c>
      <c r="M12448" s="37">
        <f>VLOOKUP(D12448,DATA!A:F,6,FALSE)</f>
        <v>1285.5</v>
      </c>
      <c r="N12448" s="36">
        <f t="shared" si="1161"/>
        <v>16.711757280806495</v>
      </c>
      <c r="O12448" s="36">
        <f t="shared" si="1162"/>
        <v>16.714003561307408</v>
      </c>
      <c r="P12448" s="36">
        <f t="shared" si="1163"/>
        <v>2.2462805009126896E-3</v>
      </c>
      <c r="Q12448" s="36">
        <f t="shared" si="1164"/>
        <v>7.4458863058387247E-3</v>
      </c>
    </row>
    <row r="12449" spans="1:17" x14ac:dyDescent="0.3">
      <c r="A12449" s="29">
        <v>2898225</v>
      </c>
      <c r="B12449" s="1">
        <v>133</v>
      </c>
      <c r="C12449" s="1" t="s">
        <v>17</v>
      </c>
      <c r="D12449" s="1" t="s">
        <v>90</v>
      </c>
      <c r="E12449" s="1" t="s">
        <v>91</v>
      </c>
      <c r="F12449" s="47">
        <v>1071</v>
      </c>
      <c r="G12449" s="34">
        <v>1168.49</v>
      </c>
      <c r="H12449" s="1" t="s">
        <v>218</v>
      </c>
      <c r="I12449" s="34">
        <v>1.1756000000000001E-2</v>
      </c>
      <c r="J12449" s="34">
        <v>108.47210872686</v>
      </c>
      <c r="K12449" s="35" t="str">
        <f t="shared" si="1160"/>
        <v>Kampina &amp; Oisterwijkse Vennen_Lg04</v>
      </c>
      <c r="L12449" s="36">
        <f>VLOOKUP(D12449,DATA!A:F,5,FALSE)</f>
        <v>1.3726988247862192E-2</v>
      </c>
      <c r="M12449" s="37">
        <f>VLOOKUP(D12449,DATA!A:F,6,FALSE)</f>
        <v>1285.5</v>
      </c>
      <c r="N12449" s="36">
        <f t="shared" si="1161"/>
        <v>16.711757280806495</v>
      </c>
      <c r="O12449" s="36">
        <f t="shared" si="1162"/>
        <v>16.714003561307408</v>
      </c>
      <c r="P12449" s="36">
        <f t="shared" si="1163"/>
        <v>2.2462805009126896E-3</v>
      </c>
      <c r="Q12449" s="36">
        <f t="shared" si="1164"/>
        <v>2.4365878272602681E-3</v>
      </c>
    </row>
    <row r="12450" spans="1:17" x14ac:dyDescent="0.3">
      <c r="A12450" s="29">
        <v>2898225</v>
      </c>
      <c r="B12450" s="1">
        <v>133</v>
      </c>
      <c r="C12450" s="1" t="s">
        <v>17</v>
      </c>
      <c r="D12450" s="1" t="s">
        <v>89</v>
      </c>
      <c r="E12450" s="1" t="s">
        <v>54</v>
      </c>
      <c r="F12450" s="47">
        <v>714</v>
      </c>
      <c r="G12450" s="34">
        <v>1168.49</v>
      </c>
      <c r="H12450" s="1" t="s">
        <v>218</v>
      </c>
      <c r="I12450" s="34">
        <v>1.1756000000000001E-2</v>
      </c>
      <c r="J12450" s="34">
        <v>4208.3282446191997</v>
      </c>
      <c r="K12450" s="35" t="str">
        <f t="shared" si="1160"/>
        <v>Kampina &amp; Oisterwijkse Vennen_L4030</v>
      </c>
      <c r="L12450" s="36">
        <f>VLOOKUP(D12450,DATA!A:F,5,FALSE)</f>
        <v>1.0986712608830001E-2</v>
      </c>
      <c r="M12450" s="37">
        <f>VLOOKUP(D12450,DATA!A:F,6,FALSE)</f>
        <v>982</v>
      </c>
      <c r="N12450" s="36">
        <f t="shared" si="1161"/>
        <v>88.58376396831936</v>
      </c>
      <c r="O12450" s="36">
        <f t="shared" si="1162"/>
        <v>88.585070087381368</v>
      </c>
      <c r="P12450" s="36">
        <f t="shared" si="1163"/>
        <v>1.3061190620078378E-3</v>
      </c>
      <c r="Q12450" s="36">
        <f t="shared" si="1164"/>
        <v>5.4965777394831196E-2</v>
      </c>
    </row>
    <row r="12451" spans="1:17" x14ac:dyDescent="0.3">
      <c r="A12451" s="29">
        <v>2898226</v>
      </c>
      <c r="B12451" s="1">
        <v>133</v>
      </c>
      <c r="C12451" s="1" t="s">
        <v>17</v>
      </c>
      <c r="D12451" s="1" t="s">
        <v>63</v>
      </c>
      <c r="E12451" s="1" t="s">
        <v>64</v>
      </c>
      <c r="F12451" s="47">
        <v>714</v>
      </c>
      <c r="G12451" s="34">
        <v>1297.58</v>
      </c>
      <c r="H12451" s="1" t="s">
        <v>218</v>
      </c>
      <c r="I12451" s="34">
        <v>1.32508E-2</v>
      </c>
      <c r="J12451" s="34">
        <v>7812.3516</v>
      </c>
      <c r="K12451" s="35" t="str">
        <f t="shared" si="1160"/>
        <v>Kampina &amp; Oisterwijkse Vennen_H2310</v>
      </c>
      <c r="L12451" s="36">
        <f>VLOOKUP(D12451,DATA!A:F,5,FALSE)</f>
        <v>1.0986712608830001E-2</v>
      </c>
      <c r="M12451" s="37">
        <f>VLOOKUP(D12451,DATA!A:F,6,FALSE)</f>
        <v>982</v>
      </c>
      <c r="N12451" s="36">
        <f t="shared" si="1161"/>
        <v>96.973957389167964</v>
      </c>
      <c r="O12451" s="36">
        <f t="shared" si="1162"/>
        <v>96.974384568588391</v>
      </c>
      <c r="P12451" s="36">
        <f t="shared" si="1163"/>
        <v>4.271794204271373E-4</v>
      </c>
      <c r="Q12451" s="36">
        <f t="shared" si="1164"/>
        <v>3.3372758286610189E-2</v>
      </c>
    </row>
    <row r="12452" spans="1:17" x14ac:dyDescent="0.3">
      <c r="A12452" s="29">
        <v>2898226</v>
      </c>
      <c r="B12452" s="1">
        <v>133</v>
      </c>
      <c r="C12452" s="1" t="s">
        <v>17</v>
      </c>
      <c r="D12452" s="1" t="s">
        <v>89</v>
      </c>
      <c r="E12452" s="1" t="s">
        <v>54</v>
      </c>
      <c r="F12452" s="47">
        <v>714</v>
      </c>
      <c r="G12452" s="34">
        <v>1297.58</v>
      </c>
      <c r="H12452" s="1" t="s">
        <v>218</v>
      </c>
      <c r="I12452" s="34">
        <v>1.32508E-2</v>
      </c>
      <c r="J12452" s="34">
        <v>287.76904000000002</v>
      </c>
      <c r="K12452" s="35" t="str">
        <f t="shared" si="1160"/>
        <v>Kampina &amp; Oisterwijkse Vennen_L4030</v>
      </c>
      <c r="L12452" s="36">
        <f>VLOOKUP(D12452,DATA!A:F,5,FALSE)</f>
        <v>1.0986712608830001E-2</v>
      </c>
      <c r="M12452" s="37">
        <f>VLOOKUP(D12452,DATA!A:F,6,FALSE)</f>
        <v>982</v>
      </c>
      <c r="N12452" s="36">
        <f t="shared" si="1161"/>
        <v>96.973957389167964</v>
      </c>
      <c r="O12452" s="36">
        <f t="shared" si="1162"/>
        <v>96.974384568588391</v>
      </c>
      <c r="P12452" s="36">
        <f t="shared" si="1163"/>
        <v>4.271794204271373E-4</v>
      </c>
      <c r="Q12452" s="36">
        <f t="shared" si="1164"/>
        <v>1.2292901172407369E-3</v>
      </c>
    </row>
    <row r="12453" spans="1:17" x14ac:dyDescent="0.3">
      <c r="A12453" s="29">
        <v>2898227</v>
      </c>
      <c r="B12453" s="1">
        <v>133</v>
      </c>
      <c r="C12453" s="1" t="s">
        <v>17</v>
      </c>
      <c r="D12453" s="1" t="s">
        <v>63</v>
      </c>
      <c r="E12453" s="1" t="s">
        <v>64</v>
      </c>
      <c r="F12453" s="47">
        <v>714</v>
      </c>
      <c r="G12453" s="34">
        <v>1787.85</v>
      </c>
      <c r="H12453" s="1" t="s">
        <v>218</v>
      </c>
      <c r="I12453" s="34">
        <v>2.0771999999999999E-2</v>
      </c>
      <c r="J12453" s="34">
        <v>344.03325999999998</v>
      </c>
      <c r="K12453" s="35" t="str">
        <f t="shared" si="1160"/>
        <v>Kampina &amp; Oisterwijkse Vennen_H2310</v>
      </c>
      <c r="L12453" s="36">
        <f>VLOOKUP(D12453,DATA!A:F,5,FALSE)</f>
        <v>1.0986712608830001E-2</v>
      </c>
      <c r="M12453" s="37">
        <f>VLOOKUP(D12453,DATA!A:F,6,FALSE)</f>
        <v>982</v>
      </c>
      <c r="N12453" s="36">
        <f t="shared" si="1161"/>
        <v>99.985715996726427</v>
      </c>
      <c r="O12453" s="36">
        <f t="shared" si="1162"/>
        <v>99.98571925572702</v>
      </c>
      <c r="P12453" s="36">
        <f t="shared" si="1163"/>
        <v>3.2590005929478139E-6</v>
      </c>
      <c r="Q12453" s="36">
        <f t="shared" si="1164"/>
        <v>1.1212045983337694E-5</v>
      </c>
    </row>
    <row r="12454" spans="1:17" x14ac:dyDescent="0.3">
      <c r="A12454" s="29">
        <v>2898227</v>
      </c>
      <c r="B12454" s="1">
        <v>133</v>
      </c>
      <c r="C12454" s="1" t="s">
        <v>17</v>
      </c>
      <c r="D12454" s="1" t="s">
        <v>90</v>
      </c>
      <c r="E12454" s="1" t="s">
        <v>91</v>
      </c>
      <c r="F12454" s="47">
        <v>1071</v>
      </c>
      <c r="G12454" s="34">
        <v>1787.85</v>
      </c>
      <c r="H12454" s="1" t="s">
        <v>218</v>
      </c>
      <c r="I12454" s="34">
        <v>2.0771999999999999E-2</v>
      </c>
      <c r="J12454" s="34">
        <v>639.12145999999996</v>
      </c>
      <c r="K12454" s="35" t="str">
        <f t="shared" si="1160"/>
        <v>Kampina &amp; Oisterwijkse Vennen_Lg04</v>
      </c>
      <c r="L12454" s="36">
        <f>VLOOKUP(D12454,DATA!A:F,5,FALSE)</f>
        <v>1.3726988247862192E-2</v>
      </c>
      <c r="M12454" s="37">
        <f>VLOOKUP(D12454,DATA!A:F,6,FALSE)</f>
        <v>1285.5</v>
      </c>
      <c r="N12454" s="36">
        <f t="shared" si="1161"/>
        <v>99.898894820577183</v>
      </c>
      <c r="O12454" s="36">
        <f t="shared" si="1162"/>
        <v>99.898923616160033</v>
      </c>
      <c r="P12454" s="36">
        <f t="shared" si="1163"/>
        <v>2.8795582849738821E-5</v>
      </c>
      <c r="Q12454" s="36">
        <f t="shared" si="1164"/>
        <v>1.8403874952476037E-4</v>
      </c>
    </row>
    <row r="12455" spans="1:17" x14ac:dyDescent="0.3">
      <c r="A12455" s="29">
        <v>2898227</v>
      </c>
      <c r="B12455" s="1">
        <v>133</v>
      </c>
      <c r="C12455" s="1" t="s">
        <v>17</v>
      </c>
      <c r="D12455" s="1" t="s">
        <v>89</v>
      </c>
      <c r="E12455" s="1" t="s">
        <v>54</v>
      </c>
      <c r="F12455" s="47">
        <v>714</v>
      </c>
      <c r="G12455" s="34">
        <v>1787.85</v>
      </c>
      <c r="H12455" s="1" t="s">
        <v>218</v>
      </c>
      <c r="I12455" s="34">
        <v>2.0771999999999999E-2</v>
      </c>
      <c r="J12455" s="34">
        <v>178.68759</v>
      </c>
      <c r="K12455" s="35" t="str">
        <f t="shared" si="1160"/>
        <v>Kampina &amp; Oisterwijkse Vennen_L4030</v>
      </c>
      <c r="L12455" s="36">
        <f>VLOOKUP(D12455,DATA!A:F,5,FALSE)</f>
        <v>1.0986712608830001E-2</v>
      </c>
      <c r="M12455" s="37">
        <f>VLOOKUP(D12455,DATA!A:F,6,FALSE)</f>
        <v>982</v>
      </c>
      <c r="N12455" s="36">
        <f t="shared" si="1161"/>
        <v>99.985715996726427</v>
      </c>
      <c r="O12455" s="36">
        <f t="shared" si="1162"/>
        <v>99.98571925572702</v>
      </c>
      <c r="P12455" s="36">
        <f t="shared" si="1163"/>
        <v>3.2590005929478139E-6</v>
      </c>
      <c r="Q12455" s="36">
        <f t="shared" si="1164"/>
        <v>5.8234296176241584E-6</v>
      </c>
    </row>
    <row r="12456" spans="1:17" x14ac:dyDescent="0.3">
      <c r="A12456" s="29">
        <v>2899736</v>
      </c>
      <c r="B12456" s="1">
        <v>133</v>
      </c>
      <c r="C12456" s="1" t="s">
        <v>17</v>
      </c>
      <c r="D12456" s="1" t="s">
        <v>57</v>
      </c>
      <c r="E12456" s="1" t="s">
        <v>58</v>
      </c>
      <c r="F12456" s="47">
        <v>714</v>
      </c>
      <c r="G12456" s="34">
        <v>1358.73</v>
      </c>
      <c r="H12456" s="1" t="s">
        <v>218</v>
      </c>
      <c r="I12456" s="34">
        <v>9.3261000000000004E-3</v>
      </c>
      <c r="J12456" s="34">
        <v>64.763214000000005</v>
      </c>
      <c r="K12456" s="35" t="str">
        <f t="shared" si="1160"/>
        <v>Kampina &amp; Oisterwijkse Vennen_H3160</v>
      </c>
      <c r="L12456" s="36">
        <f>VLOOKUP(D12456,DATA!A:F,5,FALSE)</f>
        <v>1.0986712608830001E-2</v>
      </c>
      <c r="M12456" s="37">
        <f>VLOOKUP(D12456,DATA!A:F,6,FALSE)</f>
        <v>982</v>
      </c>
      <c r="N12456" s="36">
        <f t="shared" si="1161"/>
        <v>98.431165116477729</v>
      </c>
      <c r="O12456" s="36">
        <f t="shared" si="1162"/>
        <v>98.431323334570195</v>
      </c>
      <c r="P12456" s="36">
        <f t="shared" si="1163"/>
        <v>1.5821809246574503E-4</v>
      </c>
      <c r="Q12456" s="36">
        <f t="shared" si="1164"/>
        <v>1.0246712181030835E-4</v>
      </c>
    </row>
    <row r="12457" spans="1:17" x14ac:dyDescent="0.3">
      <c r="A12457" s="29">
        <v>2899744</v>
      </c>
      <c r="B12457" s="1">
        <v>133</v>
      </c>
      <c r="C12457" s="1" t="s">
        <v>17</v>
      </c>
      <c r="D12457" s="1" t="s">
        <v>57</v>
      </c>
      <c r="E12457" s="1" t="s">
        <v>58</v>
      </c>
      <c r="F12457" s="47">
        <v>714</v>
      </c>
      <c r="G12457" s="34">
        <v>1327.61</v>
      </c>
      <c r="H12457" s="1" t="s">
        <v>218</v>
      </c>
      <c r="I12457" s="34">
        <v>1.14053E-2</v>
      </c>
      <c r="J12457" s="34">
        <v>1841.7275</v>
      </c>
      <c r="K12457" s="35" t="str">
        <f t="shared" si="1160"/>
        <v>Kampina &amp; Oisterwijkse Vennen_H3160</v>
      </c>
      <c r="L12457" s="36">
        <f>VLOOKUP(D12457,DATA!A:F,5,FALSE)</f>
        <v>1.0986712608830001E-2</v>
      </c>
      <c r="M12457" s="37">
        <f>VLOOKUP(D12457,DATA!A:F,6,FALSE)</f>
        <v>982</v>
      </c>
      <c r="N12457" s="36">
        <f t="shared" si="1161"/>
        <v>97.805695656716054</v>
      </c>
      <c r="O12457" s="36">
        <f t="shared" si="1162"/>
        <v>97.8059645682754</v>
      </c>
      <c r="P12457" s="36">
        <f t="shared" si="1163"/>
        <v>2.6891155934549715E-4</v>
      </c>
      <c r="Q12457" s="36">
        <f t="shared" si="1164"/>
        <v>4.9526181391448413E-3</v>
      </c>
    </row>
    <row r="12458" spans="1:17" x14ac:dyDescent="0.3">
      <c r="A12458" s="29">
        <v>2899744</v>
      </c>
      <c r="B12458" s="1">
        <v>133</v>
      </c>
      <c r="C12458" s="1" t="s">
        <v>17</v>
      </c>
      <c r="D12458" s="1" t="s">
        <v>90</v>
      </c>
      <c r="E12458" s="1" t="s">
        <v>91</v>
      </c>
      <c r="F12458" s="47">
        <v>1071</v>
      </c>
      <c r="G12458" s="34">
        <v>1327.61</v>
      </c>
      <c r="H12458" s="1" t="s">
        <v>218</v>
      </c>
      <c r="I12458" s="34">
        <v>1.14053E-2</v>
      </c>
      <c r="J12458" s="34">
        <v>449.37054000000001</v>
      </c>
      <c r="K12458" s="35" t="str">
        <f t="shared" si="1160"/>
        <v>Kampina &amp; Oisterwijkse Vennen_Lg04</v>
      </c>
      <c r="L12458" s="36">
        <f>VLOOKUP(D12458,DATA!A:F,5,FALSE)</f>
        <v>1.3726988247862192E-2</v>
      </c>
      <c r="M12458" s="37">
        <f>VLOOKUP(D12458,DATA!A:F,6,FALSE)</f>
        <v>1285.5</v>
      </c>
      <c r="N12458" s="36">
        <f t="shared" si="1161"/>
        <v>64.061708583938113</v>
      </c>
      <c r="O12458" s="36">
        <f t="shared" si="1162"/>
        <v>64.065312945559853</v>
      </c>
      <c r="P12458" s="36">
        <f t="shared" si="1163"/>
        <v>3.6043616217398267E-3</v>
      </c>
      <c r="Q12458" s="36">
        <f t="shared" si="1164"/>
        <v>1.6196939283165016E-2</v>
      </c>
    </row>
    <row r="12459" spans="1:17" x14ac:dyDescent="0.3">
      <c r="A12459" s="29">
        <v>2899745</v>
      </c>
      <c r="B12459" s="1">
        <v>133</v>
      </c>
      <c r="C12459" s="1" t="s">
        <v>17</v>
      </c>
      <c r="D12459" s="1" t="s">
        <v>53</v>
      </c>
      <c r="E12459" s="1" t="s">
        <v>54</v>
      </c>
      <c r="F12459" s="47">
        <v>714</v>
      </c>
      <c r="G12459" s="34">
        <v>1407.56</v>
      </c>
      <c r="H12459" s="1" t="s">
        <v>218</v>
      </c>
      <c r="I12459" s="34">
        <v>1.2400899999999999E-2</v>
      </c>
      <c r="J12459" s="34">
        <v>6495.8090000000002</v>
      </c>
      <c r="K12459" s="35" t="str">
        <f t="shared" si="1160"/>
        <v>Kampina &amp; Oisterwijkse Vennen_H4030</v>
      </c>
      <c r="L12459" s="36">
        <f>VLOOKUP(D12459,DATA!A:F,5,FALSE)</f>
        <v>1.0986712608830001E-2</v>
      </c>
      <c r="M12459" s="37">
        <f>VLOOKUP(D12459,DATA!A:F,6,FALSE)</f>
        <v>982</v>
      </c>
      <c r="N12459" s="36">
        <f t="shared" si="1161"/>
        <v>99.076526222222881</v>
      </c>
      <c r="O12459" s="36">
        <f t="shared" si="1162"/>
        <v>99.076650870784249</v>
      </c>
      <c r="P12459" s="36">
        <f t="shared" si="1163"/>
        <v>1.2464856136773506E-4</v>
      </c>
      <c r="Q12459" s="36">
        <f t="shared" si="1164"/>
        <v>8.0969324676958571E-3</v>
      </c>
    </row>
    <row r="12460" spans="1:17" x14ac:dyDescent="0.3">
      <c r="A12460" s="29">
        <v>2899745</v>
      </c>
      <c r="B12460" s="1">
        <v>133</v>
      </c>
      <c r="C12460" s="1" t="s">
        <v>17</v>
      </c>
      <c r="D12460" s="1" t="s">
        <v>51</v>
      </c>
      <c r="E12460" s="1" t="s">
        <v>52</v>
      </c>
      <c r="F12460" s="47">
        <v>1000</v>
      </c>
      <c r="G12460" s="34">
        <v>1407.56</v>
      </c>
      <c r="H12460" s="1" t="s">
        <v>218</v>
      </c>
      <c r="I12460" s="34">
        <v>1.2400899999999999E-2</v>
      </c>
      <c r="J12460" s="34">
        <v>857.92303000000004</v>
      </c>
      <c r="K12460" s="35" t="str">
        <f t="shared" si="1160"/>
        <v>Kampina &amp; Oisterwijkse Vennen_Lg09</v>
      </c>
      <c r="L12460" s="36">
        <f>VLOOKUP(D12460,DATA!A:F,5,FALSE)</f>
        <v>8.4126827976184013E-3</v>
      </c>
      <c r="M12460" s="37">
        <f>VLOOKUP(D12460,DATA!A:F,6,FALSE)</f>
        <v>1350</v>
      </c>
      <c r="N12460" s="36">
        <f t="shared" si="1161"/>
        <v>61.874717767633129</v>
      </c>
      <c r="O12460" s="36">
        <f t="shared" si="1162"/>
        <v>61.877178750766539</v>
      </c>
      <c r="P12460" s="36">
        <f t="shared" si="1163"/>
        <v>2.460983133410366E-3</v>
      </c>
      <c r="Q12460" s="36">
        <f t="shared" si="1164"/>
        <v>2.1113341065943154E-2</v>
      </c>
    </row>
    <row r="12461" spans="1:17" x14ac:dyDescent="0.3">
      <c r="A12461" s="29">
        <v>2899745</v>
      </c>
      <c r="B12461" s="1">
        <v>133</v>
      </c>
      <c r="C12461" s="1" t="s">
        <v>17</v>
      </c>
      <c r="D12461" s="1" t="s">
        <v>89</v>
      </c>
      <c r="E12461" s="1" t="s">
        <v>54</v>
      </c>
      <c r="F12461" s="47">
        <v>714</v>
      </c>
      <c r="G12461" s="34">
        <v>1407.56</v>
      </c>
      <c r="H12461" s="1" t="s">
        <v>218</v>
      </c>
      <c r="I12461" s="34">
        <v>1.2400899999999999E-2</v>
      </c>
      <c r="J12461" s="34">
        <v>575.54240000000004</v>
      </c>
      <c r="K12461" s="35" t="str">
        <f t="shared" si="1160"/>
        <v>Kampina &amp; Oisterwijkse Vennen_L4030</v>
      </c>
      <c r="L12461" s="36">
        <f>VLOOKUP(D12461,DATA!A:F,5,FALSE)</f>
        <v>1.0986712608830001E-2</v>
      </c>
      <c r="M12461" s="37">
        <f>VLOOKUP(D12461,DATA!A:F,6,FALSE)</f>
        <v>982</v>
      </c>
      <c r="N12461" s="36">
        <f t="shared" si="1161"/>
        <v>99.076526222222881</v>
      </c>
      <c r="O12461" s="36">
        <f t="shared" si="1162"/>
        <v>99.076650870784249</v>
      </c>
      <c r="P12461" s="36">
        <f t="shared" si="1163"/>
        <v>1.2464856136773506E-4</v>
      </c>
      <c r="Q12461" s="36">
        <f t="shared" si="1164"/>
        <v>7.1740532166133522E-4</v>
      </c>
    </row>
    <row r="12462" spans="1:17" x14ac:dyDescent="0.3">
      <c r="A12462" s="29">
        <v>2899746</v>
      </c>
      <c r="B12462" s="1">
        <v>133</v>
      </c>
      <c r="C12462" s="1" t="s">
        <v>17</v>
      </c>
      <c r="D12462" s="1" t="s">
        <v>41</v>
      </c>
      <c r="E12462" s="1" t="s">
        <v>42</v>
      </c>
      <c r="F12462" s="47">
        <v>1071</v>
      </c>
      <c r="G12462" s="34">
        <v>1327.25</v>
      </c>
      <c r="H12462" s="1" t="s">
        <v>218</v>
      </c>
      <c r="I12462" s="34">
        <v>1.18651E-2</v>
      </c>
      <c r="J12462" s="34">
        <v>290.94797</v>
      </c>
      <c r="K12462" s="35" t="str">
        <f t="shared" si="1160"/>
        <v>Kampina &amp; Oisterwijkse Vennen_H4010A</v>
      </c>
      <c r="L12462" s="36">
        <f>VLOOKUP(D12462,DATA!A:F,5,FALSE)</f>
        <v>1.3726988247862192E-2</v>
      </c>
      <c r="M12462" s="37">
        <f>VLOOKUP(D12462,DATA!A:F,6,FALSE)</f>
        <v>1285.5</v>
      </c>
      <c r="N12462" s="36">
        <f t="shared" si="1161"/>
        <v>63.947858143948245</v>
      </c>
      <c r="O12462" s="36">
        <f t="shared" si="1162"/>
        <v>63.951613005012355</v>
      </c>
      <c r="P12462" s="36">
        <f t="shared" si="1163"/>
        <v>3.7548610641096047E-3</v>
      </c>
      <c r="Q12462" s="36">
        <f t="shared" si="1164"/>
        <v>1.0924692042347292E-2</v>
      </c>
    </row>
    <row r="12463" spans="1:17" x14ac:dyDescent="0.3">
      <c r="A12463" s="29">
        <v>2899746</v>
      </c>
      <c r="B12463" s="1">
        <v>133</v>
      </c>
      <c r="C12463" s="1" t="s">
        <v>17</v>
      </c>
      <c r="D12463" s="1" t="s">
        <v>53</v>
      </c>
      <c r="E12463" s="1" t="s">
        <v>54</v>
      </c>
      <c r="F12463" s="47">
        <v>714</v>
      </c>
      <c r="G12463" s="34">
        <v>1327.25</v>
      </c>
      <c r="H12463" s="1" t="s">
        <v>218</v>
      </c>
      <c r="I12463" s="34">
        <v>1.18651E-2</v>
      </c>
      <c r="J12463" s="34">
        <v>439.78082000000001</v>
      </c>
      <c r="K12463" s="35" t="str">
        <f t="shared" si="1160"/>
        <v>Kampina &amp; Oisterwijkse Vennen_H4030</v>
      </c>
      <c r="L12463" s="36">
        <f>VLOOKUP(D12463,DATA!A:F,5,FALSE)</f>
        <v>1.0986712608830001E-2</v>
      </c>
      <c r="M12463" s="37">
        <f>VLOOKUP(D12463,DATA!A:F,6,FALSE)</f>
        <v>982</v>
      </c>
      <c r="N12463" s="36">
        <f t="shared" si="1161"/>
        <v>97.797191080911929</v>
      </c>
      <c r="O12463" s="36">
        <f t="shared" si="1162"/>
        <v>97.797471892687156</v>
      </c>
      <c r="P12463" s="36">
        <f t="shared" si="1163"/>
        <v>2.8081177522665257E-4</v>
      </c>
      <c r="Q12463" s="36">
        <f t="shared" si="1164"/>
        <v>1.2349563277483295E-3</v>
      </c>
    </row>
    <row r="12464" spans="1:17" x14ac:dyDescent="0.3">
      <c r="A12464" s="29">
        <v>2899746</v>
      </c>
      <c r="B12464" s="1">
        <v>133</v>
      </c>
      <c r="C12464" s="1" t="s">
        <v>17</v>
      </c>
      <c r="D12464" s="1" t="s">
        <v>89</v>
      </c>
      <c r="E12464" s="1" t="s">
        <v>54</v>
      </c>
      <c r="F12464" s="47">
        <v>714</v>
      </c>
      <c r="G12464" s="34">
        <v>1327.25</v>
      </c>
      <c r="H12464" s="1" t="s">
        <v>218</v>
      </c>
      <c r="I12464" s="34">
        <v>1.18651E-2</v>
      </c>
      <c r="J12464" s="34">
        <v>2127.9211</v>
      </c>
      <c r="K12464" s="35" t="str">
        <f t="shared" si="1160"/>
        <v>Kampina &amp; Oisterwijkse Vennen_L4030</v>
      </c>
      <c r="L12464" s="36">
        <f>VLOOKUP(D12464,DATA!A:F,5,FALSE)</f>
        <v>1.0986712608830001E-2</v>
      </c>
      <c r="M12464" s="37">
        <f>VLOOKUP(D12464,DATA!A:F,6,FALSE)</f>
        <v>982</v>
      </c>
      <c r="N12464" s="36">
        <f t="shared" si="1161"/>
        <v>97.797191080911929</v>
      </c>
      <c r="O12464" s="36">
        <f t="shared" si="1162"/>
        <v>97.797471892687156</v>
      </c>
      <c r="P12464" s="36">
        <f t="shared" si="1163"/>
        <v>2.8081177522665257E-4</v>
      </c>
      <c r="Q12464" s="36">
        <f t="shared" si="1164"/>
        <v>5.975453016332513E-3</v>
      </c>
    </row>
    <row r="12465" spans="1:17" x14ac:dyDescent="0.3">
      <c r="A12465" s="29">
        <v>2899747</v>
      </c>
      <c r="B12465" s="1">
        <v>133</v>
      </c>
      <c r="C12465" s="1" t="s">
        <v>17</v>
      </c>
      <c r="D12465" s="1" t="s">
        <v>53</v>
      </c>
      <c r="E12465" s="1" t="s">
        <v>54</v>
      </c>
      <c r="F12465" s="47">
        <v>714</v>
      </c>
      <c r="G12465" s="34">
        <v>1299.7</v>
      </c>
      <c r="H12465" s="1" t="s">
        <v>218</v>
      </c>
      <c r="I12465" s="34">
        <v>1.18634E-2</v>
      </c>
      <c r="J12465" s="34">
        <v>8149.1166999999996</v>
      </c>
      <c r="K12465" s="35" t="str">
        <f t="shared" si="1160"/>
        <v>Kampina &amp; Oisterwijkse Vennen_H4030</v>
      </c>
      <c r="L12465" s="36">
        <f>VLOOKUP(D12465,DATA!A:F,5,FALSE)</f>
        <v>1.0986712608830001E-2</v>
      </c>
      <c r="M12465" s="37">
        <f>VLOOKUP(D12465,DATA!A:F,6,FALSE)</f>
        <v>982</v>
      </c>
      <c r="N12465" s="36">
        <f t="shared" si="1161"/>
        <v>97.04156389828583</v>
      </c>
      <c r="O12465" s="36">
        <f t="shared" si="1162"/>
        <v>97.041938069428795</v>
      </c>
      <c r="P12465" s="36">
        <f t="shared" si="1163"/>
        <v>3.7417114296545151E-4</v>
      </c>
      <c r="Q12465" s="36">
        <f t="shared" si="1164"/>
        <v>3.0491643097978485E-2</v>
      </c>
    </row>
    <row r="12466" spans="1:17" x14ac:dyDescent="0.3">
      <c r="A12466" s="29">
        <v>2899747</v>
      </c>
      <c r="B12466" s="1">
        <v>133</v>
      </c>
      <c r="C12466" s="1" t="s">
        <v>17</v>
      </c>
      <c r="D12466" s="1" t="s">
        <v>89</v>
      </c>
      <c r="E12466" s="1" t="s">
        <v>54</v>
      </c>
      <c r="F12466" s="47">
        <v>714</v>
      </c>
      <c r="G12466" s="34">
        <v>1299.7</v>
      </c>
      <c r="H12466" s="1" t="s">
        <v>218</v>
      </c>
      <c r="I12466" s="34">
        <v>1.18634E-2</v>
      </c>
      <c r="J12466" s="34">
        <v>595.04250000000002</v>
      </c>
      <c r="K12466" s="35" t="str">
        <f t="shared" si="1160"/>
        <v>Kampina &amp; Oisterwijkse Vennen_L4030</v>
      </c>
      <c r="L12466" s="36">
        <f>VLOOKUP(D12466,DATA!A:F,5,FALSE)</f>
        <v>1.0986712608830001E-2</v>
      </c>
      <c r="M12466" s="37">
        <f>VLOOKUP(D12466,DATA!A:F,6,FALSE)</f>
        <v>982</v>
      </c>
      <c r="N12466" s="36">
        <f t="shared" si="1161"/>
        <v>97.04156389828583</v>
      </c>
      <c r="O12466" s="36">
        <f t="shared" si="1162"/>
        <v>97.041938069428795</v>
      </c>
      <c r="P12466" s="36">
        <f t="shared" si="1163"/>
        <v>3.7417114296545151E-4</v>
      </c>
      <c r="Q12466" s="36">
        <f t="shared" si="1164"/>
        <v>2.2264773233801969E-3</v>
      </c>
    </row>
    <row r="12467" spans="1:17" x14ac:dyDescent="0.3">
      <c r="A12467" s="29">
        <v>2899748</v>
      </c>
      <c r="B12467" s="1">
        <v>133</v>
      </c>
      <c r="C12467" s="1" t="s">
        <v>17</v>
      </c>
      <c r="D12467" s="1" t="s">
        <v>53</v>
      </c>
      <c r="E12467" s="1" t="s">
        <v>54</v>
      </c>
      <c r="F12467" s="47">
        <v>714</v>
      </c>
      <c r="G12467" s="34">
        <v>1046.0999999999999</v>
      </c>
      <c r="H12467" s="1" t="s">
        <v>218</v>
      </c>
      <c r="I12467" s="34">
        <v>9.5551000000000004E-3</v>
      </c>
      <c r="J12467" s="34">
        <v>8553.9879999999994</v>
      </c>
      <c r="K12467" s="35" t="str">
        <f t="shared" si="1160"/>
        <v>Kampina &amp; Oisterwijkse Vennen_H4030</v>
      </c>
      <c r="L12467" s="36">
        <f>VLOOKUP(D12467,DATA!A:F,5,FALSE)</f>
        <v>1.0986712608830001E-2</v>
      </c>
      <c r="M12467" s="37">
        <f>VLOOKUP(D12467,DATA!A:F,6,FALSE)</f>
        <v>982</v>
      </c>
      <c r="N12467" s="36">
        <f t="shared" si="1161"/>
        <v>66.912899621207828</v>
      </c>
      <c r="O12467" s="36">
        <f t="shared" si="1162"/>
        <v>66.915223769575277</v>
      </c>
      <c r="P12467" s="36">
        <f t="shared" si="1163"/>
        <v>2.3241483674496521E-3</v>
      </c>
      <c r="Q12467" s="36">
        <f t="shared" si="1164"/>
        <v>0.19880737245383912</v>
      </c>
    </row>
    <row r="12468" spans="1:17" x14ac:dyDescent="0.3">
      <c r="A12468" s="29">
        <v>2899749</v>
      </c>
      <c r="B12468" s="1">
        <v>133</v>
      </c>
      <c r="C12468" s="1" t="s">
        <v>17</v>
      </c>
      <c r="D12468" s="1" t="s">
        <v>53</v>
      </c>
      <c r="E12468" s="1" t="s">
        <v>54</v>
      </c>
      <c r="F12468" s="47">
        <v>714</v>
      </c>
      <c r="G12468" s="34">
        <v>1046.18</v>
      </c>
      <c r="H12468" s="1" t="s">
        <v>218</v>
      </c>
      <c r="I12468" s="34">
        <v>9.7050999999999995E-3</v>
      </c>
      <c r="J12468" s="34">
        <v>6925.7160000000003</v>
      </c>
      <c r="K12468" s="35" t="str">
        <f t="shared" si="1160"/>
        <v>Kampina &amp; Oisterwijkse Vennen_H4030</v>
      </c>
      <c r="L12468" s="36">
        <f>VLOOKUP(D12468,DATA!A:F,5,FALSE)</f>
        <v>1.0986712608830001E-2</v>
      </c>
      <c r="M12468" s="37">
        <f>VLOOKUP(D12468,DATA!A:F,6,FALSE)</f>
        <v>982</v>
      </c>
      <c r="N12468" s="36">
        <f t="shared" si="1161"/>
        <v>66.932355987229784</v>
      </c>
      <c r="O12468" s="36">
        <f t="shared" si="1162"/>
        <v>66.934715918220931</v>
      </c>
      <c r="P12468" s="36">
        <f t="shared" si="1163"/>
        <v>2.3599309911475075E-3</v>
      </c>
      <c r="Q12468" s="36">
        <f t="shared" si="1164"/>
        <v>0.16344211824286151</v>
      </c>
    </row>
    <row r="12469" spans="1:17" x14ac:dyDescent="0.3">
      <c r="A12469" s="29">
        <v>2899749</v>
      </c>
      <c r="B12469" s="1">
        <v>133</v>
      </c>
      <c r="C12469" s="1" t="s">
        <v>17</v>
      </c>
      <c r="D12469" s="1" t="s">
        <v>89</v>
      </c>
      <c r="E12469" s="1" t="s">
        <v>54</v>
      </c>
      <c r="F12469" s="47">
        <v>714</v>
      </c>
      <c r="G12469" s="34">
        <v>1046.18</v>
      </c>
      <c r="H12469" s="1" t="s">
        <v>218</v>
      </c>
      <c r="I12469" s="34">
        <v>9.7050999999999995E-3</v>
      </c>
      <c r="J12469" s="34">
        <v>146.99303</v>
      </c>
      <c r="K12469" s="35" t="str">
        <f t="shared" si="1160"/>
        <v>Kampina &amp; Oisterwijkse Vennen_L4030</v>
      </c>
      <c r="L12469" s="36">
        <f>VLOOKUP(D12469,DATA!A:F,5,FALSE)</f>
        <v>1.0986712608830001E-2</v>
      </c>
      <c r="M12469" s="37">
        <f>VLOOKUP(D12469,DATA!A:F,6,FALSE)</f>
        <v>982</v>
      </c>
      <c r="N12469" s="36">
        <f t="shared" si="1161"/>
        <v>66.932355987229784</v>
      </c>
      <c r="O12469" s="36">
        <f t="shared" si="1162"/>
        <v>66.934715918220931</v>
      </c>
      <c r="P12469" s="36">
        <f t="shared" si="1163"/>
        <v>2.3599309911475075E-3</v>
      </c>
      <c r="Q12469" s="36">
        <f t="shared" si="1164"/>
        <v>3.4689340697967529E-3</v>
      </c>
    </row>
    <row r="12470" spans="1:17" x14ac:dyDescent="0.3">
      <c r="A12470" s="29">
        <v>2899750</v>
      </c>
      <c r="B12470" s="1">
        <v>133</v>
      </c>
      <c r="C12470" s="1" t="s">
        <v>17</v>
      </c>
      <c r="D12470" s="1" t="s">
        <v>41</v>
      </c>
      <c r="E12470" s="1" t="s">
        <v>42</v>
      </c>
      <c r="F12470" s="47">
        <v>1071</v>
      </c>
      <c r="G12470" s="34">
        <v>1091.19</v>
      </c>
      <c r="H12470" s="1" t="s">
        <v>218</v>
      </c>
      <c r="I12470" s="34">
        <v>1.03643E-2</v>
      </c>
      <c r="J12470" s="34">
        <v>459.03320000000002</v>
      </c>
      <c r="K12470" s="35" t="str">
        <f t="shared" si="1160"/>
        <v>Kampina &amp; Oisterwijkse Vennen_H4010A</v>
      </c>
      <c r="L12470" s="36">
        <f>VLOOKUP(D12470,DATA!A:F,5,FALSE)</f>
        <v>1.3726988247862192E-2</v>
      </c>
      <c r="M12470" s="37">
        <f>VLOOKUP(D12470,DATA!A:F,6,FALSE)</f>
        <v>1285.5</v>
      </c>
      <c r="N12470" s="36">
        <f t="shared" si="1161"/>
        <v>6.4931247068579401</v>
      </c>
      <c r="O12470" s="36">
        <f t="shared" si="1162"/>
        <v>6.4939885589862323</v>
      </c>
      <c r="P12470" s="36">
        <f t="shared" si="1163"/>
        <v>8.6385212829220848E-4</v>
      </c>
      <c r="Q12470" s="36">
        <f t="shared" si="1164"/>
        <v>3.9653680677678299E-3</v>
      </c>
    </row>
    <row r="12471" spans="1:17" x14ac:dyDescent="0.3">
      <c r="A12471" s="29">
        <v>2899750</v>
      </c>
      <c r="B12471" s="1">
        <v>133</v>
      </c>
      <c r="C12471" s="1" t="s">
        <v>17</v>
      </c>
      <c r="D12471" s="1" t="s">
        <v>53</v>
      </c>
      <c r="E12471" s="1" t="s">
        <v>54</v>
      </c>
      <c r="F12471" s="47">
        <v>714</v>
      </c>
      <c r="G12471" s="34">
        <v>1091.19</v>
      </c>
      <c r="H12471" s="1" t="s">
        <v>218</v>
      </c>
      <c r="I12471" s="34">
        <v>1.03643E-2</v>
      </c>
      <c r="J12471" s="34">
        <v>9469.7819999999992</v>
      </c>
      <c r="K12471" s="35" t="str">
        <f t="shared" si="1160"/>
        <v>Kampina &amp; Oisterwijkse Vennen_H4030</v>
      </c>
      <c r="L12471" s="36">
        <f>VLOOKUP(D12471,DATA!A:F,5,FALSE)</f>
        <v>1.0986712608830001E-2</v>
      </c>
      <c r="M12471" s="37">
        <f>VLOOKUP(D12471,DATA!A:F,6,FALSE)</f>
        <v>982</v>
      </c>
      <c r="N12471" s="36">
        <f t="shared" si="1161"/>
        <v>76.846058402703164</v>
      </c>
      <c r="O12471" s="36">
        <f t="shared" si="1162"/>
        <v>76.848084409944761</v>
      </c>
      <c r="P12471" s="36">
        <f t="shared" si="1163"/>
        <v>2.0260072415965169E-3</v>
      </c>
      <c r="Q12471" s="36">
        <f t="shared" si="1164"/>
        <v>0.19185846908340345</v>
      </c>
    </row>
    <row r="12472" spans="1:17" x14ac:dyDescent="0.3">
      <c r="A12472" s="29">
        <v>2899750</v>
      </c>
      <c r="B12472" s="1">
        <v>133</v>
      </c>
      <c r="C12472" s="1" t="s">
        <v>17</v>
      </c>
      <c r="D12472" s="1" t="s">
        <v>68</v>
      </c>
      <c r="E12472" s="1" t="s">
        <v>69</v>
      </c>
      <c r="F12472" s="47">
        <v>714</v>
      </c>
      <c r="G12472" s="34">
        <v>1091.19</v>
      </c>
      <c r="H12472" s="1" t="s">
        <v>218</v>
      </c>
      <c r="I12472" s="34">
        <v>1.03643E-2</v>
      </c>
      <c r="J12472" s="34">
        <v>71.184899999999999</v>
      </c>
      <c r="K12472" s="35" t="str">
        <f t="shared" si="1160"/>
        <v>Kampina &amp; Oisterwijkse Vennen_H7110B</v>
      </c>
      <c r="L12472" s="36">
        <f>VLOOKUP(D12472,DATA!A:F,5,FALSE)</f>
        <v>1.0986712608830001E-2</v>
      </c>
      <c r="M12472" s="37">
        <f>VLOOKUP(D12472,DATA!A:F,6,FALSE)</f>
        <v>982</v>
      </c>
      <c r="N12472" s="36">
        <f t="shared" si="1161"/>
        <v>76.846058402703164</v>
      </c>
      <c r="O12472" s="36">
        <f t="shared" si="1162"/>
        <v>76.848084409944761</v>
      </c>
      <c r="P12472" s="36">
        <f t="shared" si="1163"/>
        <v>2.0260072415965169E-3</v>
      </c>
      <c r="Q12472" s="36">
        <f t="shared" si="1164"/>
        <v>1.442211228923239E-3</v>
      </c>
    </row>
    <row r="12473" spans="1:17" x14ac:dyDescent="0.3">
      <c r="A12473" s="29">
        <v>2899751</v>
      </c>
      <c r="B12473" s="1">
        <v>133</v>
      </c>
      <c r="C12473" s="1" t="s">
        <v>17</v>
      </c>
      <c r="D12473" s="1" t="s">
        <v>57</v>
      </c>
      <c r="E12473" s="1" t="s">
        <v>58</v>
      </c>
      <c r="F12473" s="47">
        <v>714</v>
      </c>
      <c r="G12473" s="34">
        <v>1022.54</v>
      </c>
      <c r="H12473" s="1" t="s">
        <v>218</v>
      </c>
      <c r="I12473" s="34">
        <v>9.6690999999999999E-3</v>
      </c>
      <c r="J12473" s="34">
        <v>5269.1234999999997</v>
      </c>
      <c r="K12473" s="35" t="str">
        <f t="shared" si="1160"/>
        <v>Kampina &amp; Oisterwijkse Vennen_H3160</v>
      </c>
      <c r="L12473" s="36">
        <f>VLOOKUP(D12473,DATA!A:F,5,FALSE)</f>
        <v>1.0986712608830001E-2</v>
      </c>
      <c r="M12473" s="37">
        <f>VLOOKUP(D12473,DATA!A:F,6,FALSE)</f>
        <v>982</v>
      </c>
      <c r="N12473" s="36">
        <f t="shared" si="1161"/>
        <v>60.954530409733628</v>
      </c>
      <c r="O12473" s="36">
        <f t="shared" si="1162"/>
        <v>60.957058691089181</v>
      </c>
      <c r="P12473" s="36">
        <f t="shared" si="1163"/>
        <v>2.5282813555520534E-3</v>
      </c>
      <c r="Q12473" s="36">
        <f t="shared" si="1164"/>
        <v>0.1332182670515118</v>
      </c>
    </row>
    <row r="12474" spans="1:17" x14ac:dyDescent="0.3">
      <c r="A12474" s="29">
        <v>2899751</v>
      </c>
      <c r="B12474" s="1">
        <v>133</v>
      </c>
      <c r="C12474" s="1" t="s">
        <v>17</v>
      </c>
      <c r="D12474" s="1" t="s">
        <v>68</v>
      </c>
      <c r="E12474" s="1" t="s">
        <v>69</v>
      </c>
      <c r="F12474" s="47">
        <v>714</v>
      </c>
      <c r="G12474" s="34">
        <v>1022.54</v>
      </c>
      <c r="H12474" s="1" t="s">
        <v>218</v>
      </c>
      <c r="I12474" s="34">
        <v>9.6690999999999999E-3</v>
      </c>
      <c r="J12474" s="34">
        <v>1510.1438000000001</v>
      </c>
      <c r="K12474" s="35" t="str">
        <f t="shared" si="1160"/>
        <v>Kampina &amp; Oisterwijkse Vennen_H7110B</v>
      </c>
      <c r="L12474" s="36">
        <f>VLOOKUP(D12474,DATA!A:F,5,FALSE)</f>
        <v>1.0986712608830001E-2</v>
      </c>
      <c r="M12474" s="37">
        <f>VLOOKUP(D12474,DATA!A:F,6,FALSE)</f>
        <v>982</v>
      </c>
      <c r="N12474" s="36">
        <f t="shared" si="1161"/>
        <v>60.954530409733628</v>
      </c>
      <c r="O12474" s="36">
        <f t="shared" si="1162"/>
        <v>60.957058691089181</v>
      </c>
      <c r="P12474" s="36">
        <f t="shared" si="1163"/>
        <v>2.5282813555520534E-3</v>
      </c>
      <c r="Q12474" s="36">
        <f t="shared" si="1164"/>
        <v>3.8180684137425286E-2</v>
      </c>
    </row>
    <row r="12475" spans="1:17" x14ac:dyDescent="0.3">
      <c r="A12475" s="29">
        <v>2899752</v>
      </c>
      <c r="B12475" s="1">
        <v>133</v>
      </c>
      <c r="C12475" s="1" t="s">
        <v>17</v>
      </c>
      <c r="D12475" s="1" t="s">
        <v>57</v>
      </c>
      <c r="E12475" s="1" t="s">
        <v>58</v>
      </c>
      <c r="F12475" s="47">
        <v>714</v>
      </c>
      <c r="G12475" s="34">
        <v>1036.6099999999999</v>
      </c>
      <c r="H12475" s="1" t="s">
        <v>218</v>
      </c>
      <c r="I12475" s="34">
        <v>9.7815000000000003E-3</v>
      </c>
      <c r="J12475" s="34">
        <v>8110.7655999999997</v>
      </c>
      <c r="K12475" s="35" t="str">
        <f t="shared" si="1160"/>
        <v>Kampina &amp; Oisterwijkse Vennen_H3160</v>
      </c>
      <c r="L12475" s="36">
        <f>VLOOKUP(D12475,DATA!A:F,5,FALSE)</f>
        <v>1.0986712608830001E-2</v>
      </c>
      <c r="M12475" s="37">
        <f>VLOOKUP(D12475,DATA!A:F,6,FALSE)</f>
        <v>982</v>
      </c>
      <c r="N12475" s="36">
        <f t="shared" si="1161"/>
        <v>64.56527315938996</v>
      </c>
      <c r="O12475" s="36">
        <f t="shared" si="1162"/>
        <v>64.567731796923709</v>
      </c>
      <c r="P12475" s="36">
        <f t="shared" si="1163"/>
        <v>2.4586375337491972E-3</v>
      </c>
      <c r="Q12475" s="36">
        <f t="shared" si="1164"/>
        <v>0.1994143273160183</v>
      </c>
    </row>
    <row r="12476" spans="1:17" x14ac:dyDescent="0.3">
      <c r="A12476" s="29">
        <v>2899752</v>
      </c>
      <c r="B12476" s="1">
        <v>133</v>
      </c>
      <c r="C12476" s="1" t="s">
        <v>17</v>
      </c>
      <c r="D12476" s="1" t="s">
        <v>89</v>
      </c>
      <c r="E12476" s="1" t="s">
        <v>54</v>
      </c>
      <c r="F12476" s="47">
        <v>714</v>
      </c>
      <c r="G12476" s="34">
        <v>1036.6099999999999</v>
      </c>
      <c r="H12476" s="1" t="s">
        <v>218</v>
      </c>
      <c r="I12476" s="34">
        <v>9.7815000000000003E-3</v>
      </c>
      <c r="J12476" s="34">
        <v>226.73845</v>
      </c>
      <c r="K12476" s="35" t="str">
        <f t="shared" si="1160"/>
        <v>Kampina &amp; Oisterwijkse Vennen_L4030</v>
      </c>
      <c r="L12476" s="36">
        <f>VLOOKUP(D12476,DATA!A:F,5,FALSE)</f>
        <v>1.0986712608830001E-2</v>
      </c>
      <c r="M12476" s="37">
        <f>VLOOKUP(D12476,DATA!A:F,6,FALSE)</f>
        <v>982</v>
      </c>
      <c r="N12476" s="36">
        <f t="shared" si="1161"/>
        <v>64.56527315938996</v>
      </c>
      <c r="O12476" s="36">
        <f t="shared" si="1162"/>
        <v>64.567731796923709</v>
      </c>
      <c r="P12476" s="36">
        <f t="shared" si="1163"/>
        <v>2.4586375337491972E-3</v>
      </c>
      <c r="Q12476" s="36">
        <f t="shared" si="1164"/>
        <v>5.5746766351411573E-3</v>
      </c>
    </row>
    <row r="12477" spans="1:17" x14ac:dyDescent="0.3">
      <c r="A12477" s="29">
        <v>2899753</v>
      </c>
      <c r="B12477" s="1">
        <v>133</v>
      </c>
      <c r="C12477" s="1" t="s">
        <v>17</v>
      </c>
      <c r="D12477" s="1" t="s">
        <v>63</v>
      </c>
      <c r="E12477" s="1" t="s">
        <v>64</v>
      </c>
      <c r="F12477" s="47">
        <v>714</v>
      </c>
      <c r="G12477" s="34">
        <v>1071.28</v>
      </c>
      <c r="H12477" s="1" t="s">
        <v>218</v>
      </c>
      <c r="I12477" s="34">
        <v>1.02679E-2</v>
      </c>
      <c r="J12477" s="34">
        <v>348.00116000000003</v>
      </c>
      <c r="K12477" s="35" t="str">
        <f t="shared" si="1160"/>
        <v>Kampina &amp; Oisterwijkse Vennen_H2310</v>
      </c>
      <c r="L12477" s="36">
        <f>VLOOKUP(D12477,DATA!A:F,5,FALSE)</f>
        <v>1.0986712608830001E-2</v>
      </c>
      <c r="M12477" s="37">
        <f>VLOOKUP(D12477,DATA!A:F,6,FALSE)</f>
        <v>982</v>
      </c>
      <c r="N12477" s="36">
        <f t="shared" si="1161"/>
        <v>72.728551029962304</v>
      </c>
      <c r="O12477" s="36">
        <f t="shared" si="1162"/>
        <v>72.73078847001139</v>
      </c>
      <c r="P12477" s="36">
        <f t="shared" si="1163"/>
        <v>2.2374400490861035E-3</v>
      </c>
      <c r="Q12477" s="36">
        <f t="shared" si="1164"/>
        <v>7.7863173251242097E-3</v>
      </c>
    </row>
    <row r="12478" spans="1:17" x14ac:dyDescent="0.3">
      <c r="A12478" s="29">
        <v>2899753</v>
      </c>
      <c r="B12478" s="1">
        <v>133</v>
      </c>
      <c r="C12478" s="1" t="s">
        <v>17</v>
      </c>
      <c r="D12478" s="1" t="s">
        <v>95</v>
      </c>
      <c r="E12478" s="1" t="s">
        <v>64</v>
      </c>
      <c r="F12478" s="47">
        <v>714</v>
      </c>
      <c r="G12478" s="34">
        <v>1071.28</v>
      </c>
      <c r="H12478" s="1" t="s">
        <v>218</v>
      </c>
      <c r="I12478" s="34">
        <v>1.02679E-2</v>
      </c>
      <c r="J12478" s="34">
        <v>39.025840000000002</v>
      </c>
      <c r="K12478" s="35" t="str">
        <f t="shared" si="1160"/>
        <v>Kampina &amp; Oisterwijkse Vennen_ZGH2310</v>
      </c>
      <c r="L12478" s="36">
        <f>VLOOKUP(D12478,DATA!A:F,5,FALSE)</f>
        <v>1.0986712608830001E-2</v>
      </c>
      <c r="M12478" s="37">
        <f>VLOOKUP(D12478,DATA!A:F,6,FALSE)</f>
        <v>982</v>
      </c>
      <c r="N12478" s="36">
        <f t="shared" si="1161"/>
        <v>72.728551029962304</v>
      </c>
      <c r="O12478" s="36">
        <f t="shared" si="1162"/>
        <v>72.73078847001139</v>
      </c>
      <c r="P12478" s="36">
        <f t="shared" si="1163"/>
        <v>2.2374400490861035E-3</v>
      </c>
      <c r="Q12478" s="36">
        <f t="shared" si="1164"/>
        <v>8.7317977365226418E-4</v>
      </c>
    </row>
    <row r="12479" spans="1:17" x14ac:dyDescent="0.3">
      <c r="A12479" s="29">
        <v>2899753</v>
      </c>
      <c r="B12479" s="1">
        <v>133</v>
      </c>
      <c r="C12479" s="1" t="s">
        <v>17</v>
      </c>
      <c r="D12479" s="1" t="s">
        <v>90</v>
      </c>
      <c r="E12479" s="1" t="s">
        <v>91</v>
      </c>
      <c r="F12479" s="47">
        <v>1071</v>
      </c>
      <c r="G12479" s="34">
        <v>1071.28</v>
      </c>
      <c r="H12479" s="1" t="s">
        <v>218</v>
      </c>
      <c r="I12479" s="34">
        <v>1.02679E-2</v>
      </c>
      <c r="J12479" s="34">
        <v>3464.8130000000001</v>
      </c>
      <c r="K12479" s="35" t="str">
        <f t="shared" si="1160"/>
        <v>Kampina &amp; Oisterwijkse Vennen_Lg04</v>
      </c>
      <c r="L12479" s="36">
        <f>VLOOKUP(D12479,DATA!A:F,5,FALSE)</f>
        <v>1.3726988247862192E-2</v>
      </c>
      <c r="M12479" s="37">
        <f>VLOOKUP(D12479,DATA!A:F,6,FALSE)</f>
        <v>1285.5</v>
      </c>
      <c r="N12479" s="36">
        <f t="shared" si="1161"/>
        <v>5.0182885036605267</v>
      </c>
      <c r="O12479" s="36">
        <f t="shared" si="1162"/>
        <v>5.0189603656062705</v>
      </c>
      <c r="P12479" s="36">
        <f t="shared" si="1163"/>
        <v>6.7186194574375691E-4</v>
      </c>
      <c r="Q12479" s="36">
        <f t="shared" si="1164"/>
        <v>2.3278760038182637E-2</v>
      </c>
    </row>
    <row r="12480" spans="1:17" x14ac:dyDescent="0.3">
      <c r="A12480" s="29">
        <v>2899753</v>
      </c>
      <c r="B12480" s="1">
        <v>133</v>
      </c>
      <c r="C12480" s="1" t="s">
        <v>17</v>
      </c>
      <c r="D12480" s="1" t="s">
        <v>51</v>
      </c>
      <c r="E12480" s="1" t="s">
        <v>52</v>
      </c>
      <c r="F12480" s="47">
        <v>1000</v>
      </c>
      <c r="G12480" s="34">
        <v>1071.28</v>
      </c>
      <c r="H12480" s="1" t="s">
        <v>218</v>
      </c>
      <c r="I12480" s="34">
        <v>1.02679E-2</v>
      </c>
      <c r="J12480" s="34">
        <v>304.47327000000001</v>
      </c>
      <c r="K12480" s="35" t="str">
        <f t="shared" si="1160"/>
        <v>Kampina &amp; Oisterwijkse Vennen_Lg09</v>
      </c>
      <c r="L12480" s="36">
        <f>VLOOKUP(D12480,DATA!A:F,5,FALSE)</f>
        <v>8.4126827976184013E-3</v>
      </c>
      <c r="M12480" s="37">
        <f>VLOOKUP(D12480,DATA!A:F,6,FALSE)</f>
        <v>1350</v>
      </c>
      <c r="N12480" s="36">
        <f t="shared" si="1161"/>
        <v>8.7481345726268156</v>
      </c>
      <c r="O12480" s="36">
        <f t="shared" si="1162"/>
        <v>8.7488241592469791</v>
      </c>
      <c r="P12480" s="36">
        <f t="shared" si="1163"/>
        <v>6.8958662016349592E-4</v>
      </c>
      <c r="Q12480" s="36">
        <f t="shared" si="1164"/>
        <v>2.0996069318942757E-3</v>
      </c>
    </row>
    <row r="12481" spans="1:17" x14ac:dyDescent="0.3">
      <c r="A12481" s="29">
        <v>2899753</v>
      </c>
      <c r="B12481" s="1">
        <v>133</v>
      </c>
      <c r="C12481" s="1" t="s">
        <v>17</v>
      </c>
      <c r="D12481" s="1" t="s">
        <v>89</v>
      </c>
      <c r="E12481" s="1" t="s">
        <v>54</v>
      </c>
      <c r="F12481" s="47">
        <v>714</v>
      </c>
      <c r="G12481" s="34">
        <v>1071.28</v>
      </c>
      <c r="H12481" s="1" t="s">
        <v>218</v>
      </c>
      <c r="I12481" s="34">
        <v>1.02679E-2</v>
      </c>
      <c r="J12481" s="34">
        <v>5547.2007000000003</v>
      </c>
      <c r="K12481" s="35" t="str">
        <f t="shared" si="1160"/>
        <v>Kampina &amp; Oisterwijkse Vennen_L4030</v>
      </c>
      <c r="L12481" s="36">
        <f>VLOOKUP(D12481,DATA!A:F,5,FALSE)</f>
        <v>1.0986712608830001E-2</v>
      </c>
      <c r="M12481" s="37">
        <f>VLOOKUP(D12481,DATA!A:F,6,FALSE)</f>
        <v>982</v>
      </c>
      <c r="N12481" s="36">
        <f t="shared" si="1161"/>
        <v>72.728551029962304</v>
      </c>
      <c r="O12481" s="36">
        <f t="shared" si="1162"/>
        <v>72.73078847001139</v>
      </c>
      <c r="P12481" s="36">
        <f t="shared" si="1163"/>
        <v>2.2374400490861035E-3</v>
      </c>
      <c r="Q12481" s="36">
        <f t="shared" si="1164"/>
        <v>0.12411529006498469</v>
      </c>
    </row>
    <row r="12482" spans="1:17" x14ac:dyDescent="0.3">
      <c r="A12482" s="29">
        <v>2899754</v>
      </c>
      <c r="B12482" s="1">
        <v>133</v>
      </c>
      <c r="C12482" s="1" t="s">
        <v>17</v>
      </c>
      <c r="D12482" s="1" t="s">
        <v>57</v>
      </c>
      <c r="E12482" s="1" t="s">
        <v>58</v>
      </c>
      <c r="F12482" s="47">
        <v>714</v>
      </c>
      <c r="G12482" s="34">
        <v>1163.3699999999999</v>
      </c>
      <c r="H12482" s="1" t="s">
        <v>218</v>
      </c>
      <c r="I12482" s="34">
        <v>1.13645E-2</v>
      </c>
      <c r="J12482" s="34">
        <v>1705.6913</v>
      </c>
      <c r="K12482" s="35" t="str">
        <f t="shared" si="1160"/>
        <v>Kampina &amp; Oisterwijkse Vennen_H3160</v>
      </c>
      <c r="L12482" s="36">
        <f>VLOOKUP(D12482,DATA!A:F,5,FALSE)</f>
        <v>1.0986712608830001E-2</v>
      </c>
      <c r="M12482" s="37">
        <f>VLOOKUP(D12482,DATA!A:F,6,FALSE)</f>
        <v>982</v>
      </c>
      <c r="N12482" s="36">
        <f t="shared" si="1161"/>
        <v>88.002427544303046</v>
      </c>
      <c r="O12482" s="36">
        <f t="shared" si="1162"/>
        <v>88.003745757101981</v>
      </c>
      <c r="P12482" s="36">
        <f t="shared" si="1163"/>
        <v>1.3182127989352921E-3</v>
      </c>
      <c r="Q12482" s="36">
        <f t="shared" si="1164"/>
        <v>2.248464102692577E-2</v>
      </c>
    </row>
    <row r="12483" spans="1:17" x14ac:dyDescent="0.3">
      <c r="A12483" s="29">
        <v>2899754</v>
      </c>
      <c r="B12483" s="1">
        <v>133</v>
      </c>
      <c r="C12483" s="1" t="s">
        <v>17</v>
      </c>
      <c r="D12483" s="1" t="s">
        <v>53</v>
      </c>
      <c r="E12483" s="1" t="s">
        <v>54</v>
      </c>
      <c r="F12483" s="47">
        <v>714</v>
      </c>
      <c r="G12483" s="34">
        <v>1163.3699999999999</v>
      </c>
      <c r="H12483" s="1" t="s">
        <v>218</v>
      </c>
      <c r="I12483" s="34">
        <v>1.13645E-2</v>
      </c>
      <c r="J12483" s="34">
        <v>983.6925</v>
      </c>
      <c r="K12483" s="35" t="str">
        <f t="shared" ref="K12483:K12546" si="1165">_xlfn.CONCAT(C12483,"_",D12483)</f>
        <v>Kampina &amp; Oisterwijkse Vennen_H4030</v>
      </c>
      <c r="L12483" s="36">
        <f>VLOOKUP(D12483,DATA!A:F,5,FALSE)</f>
        <v>1.0986712608830001E-2</v>
      </c>
      <c r="M12483" s="37">
        <f>VLOOKUP(D12483,DATA!A:F,6,FALSE)</f>
        <v>982</v>
      </c>
      <c r="N12483" s="36">
        <f t="shared" ref="N12483:N12546" si="1166">100/(1+EXP(-L12483*(G12483-M12483)))</f>
        <v>88.002427544303046</v>
      </c>
      <c r="O12483" s="36">
        <f t="shared" ref="O12483:O12546" si="1167">100/(1+EXP(-L12483*((G12483+I12483)-M12483)))</f>
        <v>88.003745757101981</v>
      </c>
      <c r="P12483" s="36">
        <f t="shared" ref="P12483:P12546" si="1168">O12483-N12483</f>
        <v>1.3182127989352921E-3</v>
      </c>
      <c r="Q12483" s="36">
        <f t="shared" ref="Q12483:Q12546" si="1169">IF(AND(H12483&lt;&gt;"below",I12483&gt;=0.005),J12483*P12483/100,0)</f>
        <v>1.2967160437166548E-2</v>
      </c>
    </row>
    <row r="12484" spans="1:17" x14ac:dyDescent="0.3">
      <c r="A12484" s="29">
        <v>2899754</v>
      </c>
      <c r="B12484" s="1">
        <v>133</v>
      </c>
      <c r="C12484" s="1" t="s">
        <v>17</v>
      </c>
      <c r="D12484" s="1" t="s">
        <v>43</v>
      </c>
      <c r="E12484" s="1" t="s">
        <v>44</v>
      </c>
      <c r="F12484" s="47">
        <v>1071</v>
      </c>
      <c r="G12484" s="34">
        <v>1163.3699999999999</v>
      </c>
      <c r="H12484" s="1" t="s">
        <v>218</v>
      </c>
      <c r="I12484" s="34">
        <v>1.13645E-2</v>
      </c>
      <c r="J12484" s="34">
        <v>895.04314999999997</v>
      </c>
      <c r="K12484" s="35" t="str">
        <f t="shared" si="1165"/>
        <v>Kampina &amp; Oisterwijkse Vennen_H7150</v>
      </c>
      <c r="L12484" s="36">
        <f>VLOOKUP(D12484,DATA!A:F,5,FALSE)</f>
        <v>1.3726988247862192E-2</v>
      </c>
      <c r="M12484" s="37">
        <f>VLOOKUP(D12484,DATA!A:F,6,FALSE)</f>
        <v>1285.5</v>
      </c>
      <c r="N12484" s="36">
        <f t="shared" si="1166"/>
        <v>15.75625259949885</v>
      </c>
      <c r="O12484" s="36">
        <f t="shared" si="1167"/>
        <v>15.758323405460857</v>
      </c>
      <c r="P12484" s="36">
        <f t="shared" si="1168"/>
        <v>2.0708059620062613E-3</v>
      </c>
      <c r="Q12484" s="36">
        <f t="shared" si="1169"/>
        <v>1.8534606912728645E-2</v>
      </c>
    </row>
    <row r="12485" spans="1:17" x14ac:dyDescent="0.3">
      <c r="A12485" s="29">
        <v>2899754</v>
      </c>
      <c r="B12485" s="1">
        <v>133</v>
      </c>
      <c r="C12485" s="1" t="s">
        <v>17</v>
      </c>
      <c r="D12485" s="1" t="s">
        <v>90</v>
      </c>
      <c r="E12485" s="1" t="s">
        <v>91</v>
      </c>
      <c r="F12485" s="47">
        <v>1071</v>
      </c>
      <c r="G12485" s="34">
        <v>1163.3699999999999</v>
      </c>
      <c r="H12485" s="1" t="s">
        <v>218</v>
      </c>
      <c r="I12485" s="34">
        <v>1.13645E-2</v>
      </c>
      <c r="J12485" s="34">
        <v>576.54785000000004</v>
      </c>
      <c r="K12485" s="35" t="str">
        <f t="shared" si="1165"/>
        <v>Kampina &amp; Oisterwijkse Vennen_Lg04</v>
      </c>
      <c r="L12485" s="36">
        <f>VLOOKUP(D12485,DATA!A:F,5,FALSE)</f>
        <v>1.3726988247862192E-2</v>
      </c>
      <c r="M12485" s="37">
        <f>VLOOKUP(D12485,DATA!A:F,6,FALSE)</f>
        <v>1285.5</v>
      </c>
      <c r="N12485" s="36">
        <f t="shared" si="1166"/>
        <v>15.75625259949885</v>
      </c>
      <c r="O12485" s="36">
        <f t="shared" si="1167"/>
        <v>15.758323405460857</v>
      </c>
      <c r="P12485" s="36">
        <f t="shared" si="1168"/>
        <v>2.0708059620062613E-3</v>
      </c>
      <c r="Q12485" s="36">
        <f t="shared" si="1169"/>
        <v>1.1939187251618917E-2</v>
      </c>
    </row>
    <row r="12486" spans="1:17" x14ac:dyDescent="0.3">
      <c r="A12486" s="29">
        <v>2899754</v>
      </c>
      <c r="B12486" s="1">
        <v>133</v>
      </c>
      <c r="C12486" s="1" t="s">
        <v>17</v>
      </c>
      <c r="D12486" s="1" t="s">
        <v>89</v>
      </c>
      <c r="E12486" s="1" t="s">
        <v>54</v>
      </c>
      <c r="F12486" s="47">
        <v>714</v>
      </c>
      <c r="G12486" s="34">
        <v>1163.3699999999999</v>
      </c>
      <c r="H12486" s="1" t="s">
        <v>218</v>
      </c>
      <c r="I12486" s="34">
        <v>1.13645E-2</v>
      </c>
      <c r="J12486" s="34">
        <v>628.37509999999997</v>
      </c>
      <c r="K12486" s="35" t="str">
        <f t="shared" si="1165"/>
        <v>Kampina &amp; Oisterwijkse Vennen_L4030</v>
      </c>
      <c r="L12486" s="36">
        <f>VLOOKUP(D12486,DATA!A:F,5,FALSE)</f>
        <v>1.0986712608830001E-2</v>
      </c>
      <c r="M12486" s="37">
        <f>VLOOKUP(D12486,DATA!A:F,6,FALSE)</f>
        <v>982</v>
      </c>
      <c r="N12486" s="36">
        <f t="shared" si="1166"/>
        <v>88.002427544303046</v>
      </c>
      <c r="O12486" s="36">
        <f t="shared" si="1167"/>
        <v>88.003745757101981</v>
      </c>
      <c r="P12486" s="36">
        <f t="shared" si="1168"/>
        <v>1.3182127989352921E-3</v>
      </c>
      <c r="Q12486" s="36">
        <f t="shared" si="1169"/>
        <v>8.2833209935224399E-3</v>
      </c>
    </row>
    <row r="12487" spans="1:17" x14ac:dyDescent="0.3">
      <c r="A12487" s="29">
        <v>2899755</v>
      </c>
      <c r="B12487" s="1">
        <v>133</v>
      </c>
      <c r="C12487" s="1" t="s">
        <v>17</v>
      </c>
      <c r="D12487" s="1" t="s">
        <v>63</v>
      </c>
      <c r="E12487" s="1" t="s">
        <v>64</v>
      </c>
      <c r="F12487" s="47">
        <v>714</v>
      </c>
      <c r="G12487" s="34">
        <v>1083.47</v>
      </c>
      <c r="H12487" s="1" t="s">
        <v>218</v>
      </c>
      <c r="I12487" s="34">
        <v>1.0886E-2</v>
      </c>
      <c r="J12487" s="34">
        <v>1283.1364000000001</v>
      </c>
      <c r="K12487" s="35" t="str">
        <f t="shared" si="1165"/>
        <v>Kampina &amp; Oisterwijkse Vennen_H2310</v>
      </c>
      <c r="L12487" s="36">
        <f>VLOOKUP(D12487,DATA!A:F,5,FALSE)</f>
        <v>1.0986712608830001E-2</v>
      </c>
      <c r="M12487" s="37">
        <f>VLOOKUP(D12487,DATA!A:F,6,FALSE)</f>
        <v>982</v>
      </c>
      <c r="N12487" s="36">
        <f t="shared" si="1166"/>
        <v>75.302693743709497</v>
      </c>
      <c r="O12487" s="36">
        <f t="shared" si="1167"/>
        <v>75.304917990899568</v>
      </c>
      <c r="P12487" s="36">
        <f t="shared" si="1168"/>
        <v>2.2242471900710825E-3</v>
      </c>
      <c r="Q12487" s="36">
        <f t="shared" si="1169"/>
        <v>2.8540125321779249E-2</v>
      </c>
    </row>
    <row r="12488" spans="1:17" x14ac:dyDescent="0.3">
      <c r="A12488" s="29">
        <v>2899755</v>
      </c>
      <c r="B12488" s="1">
        <v>133</v>
      </c>
      <c r="C12488" s="1" t="s">
        <v>17</v>
      </c>
      <c r="D12488" s="1" t="s">
        <v>57</v>
      </c>
      <c r="E12488" s="1" t="s">
        <v>58</v>
      </c>
      <c r="F12488" s="47">
        <v>714</v>
      </c>
      <c r="G12488" s="34">
        <v>1083.47</v>
      </c>
      <c r="H12488" s="1" t="s">
        <v>218</v>
      </c>
      <c r="I12488" s="34">
        <v>1.0886E-2</v>
      </c>
      <c r="J12488" s="34">
        <v>1238.3928000000001</v>
      </c>
      <c r="K12488" s="35" t="str">
        <f t="shared" si="1165"/>
        <v>Kampina &amp; Oisterwijkse Vennen_H3160</v>
      </c>
      <c r="L12488" s="36">
        <f>VLOOKUP(D12488,DATA!A:F,5,FALSE)</f>
        <v>1.0986712608830001E-2</v>
      </c>
      <c r="M12488" s="37">
        <f>VLOOKUP(D12488,DATA!A:F,6,FALSE)</f>
        <v>982</v>
      </c>
      <c r="N12488" s="36">
        <f t="shared" si="1166"/>
        <v>75.302693743709497</v>
      </c>
      <c r="O12488" s="36">
        <f t="shared" si="1167"/>
        <v>75.304917990899568</v>
      </c>
      <c r="P12488" s="36">
        <f t="shared" si="1168"/>
        <v>2.2242471900710825E-3</v>
      </c>
      <c r="Q12488" s="36">
        <f t="shared" si="1169"/>
        <v>2.7544917056042603E-2</v>
      </c>
    </row>
    <row r="12489" spans="1:17" x14ac:dyDescent="0.3">
      <c r="A12489" s="29">
        <v>2899755</v>
      </c>
      <c r="B12489" s="1">
        <v>133</v>
      </c>
      <c r="C12489" s="1" t="s">
        <v>17</v>
      </c>
      <c r="D12489" s="1" t="s">
        <v>53</v>
      </c>
      <c r="E12489" s="1" t="s">
        <v>54</v>
      </c>
      <c r="F12489" s="47">
        <v>714</v>
      </c>
      <c r="G12489" s="34">
        <v>1083.47</v>
      </c>
      <c r="H12489" s="1" t="s">
        <v>218</v>
      </c>
      <c r="I12489" s="34">
        <v>1.0886E-2</v>
      </c>
      <c r="J12489" s="34">
        <v>1286.4677999999999</v>
      </c>
      <c r="K12489" s="35" t="str">
        <f t="shared" si="1165"/>
        <v>Kampina &amp; Oisterwijkse Vennen_H4030</v>
      </c>
      <c r="L12489" s="36">
        <f>VLOOKUP(D12489,DATA!A:F,5,FALSE)</f>
        <v>1.0986712608830001E-2</v>
      </c>
      <c r="M12489" s="37">
        <f>VLOOKUP(D12489,DATA!A:F,6,FALSE)</f>
        <v>982</v>
      </c>
      <c r="N12489" s="36">
        <f t="shared" si="1166"/>
        <v>75.302693743709497</v>
      </c>
      <c r="O12489" s="36">
        <f t="shared" si="1167"/>
        <v>75.304917990899568</v>
      </c>
      <c r="P12489" s="36">
        <f t="shared" si="1168"/>
        <v>2.2242471900710825E-3</v>
      </c>
      <c r="Q12489" s="36">
        <f t="shared" si="1169"/>
        <v>2.8614223892669273E-2</v>
      </c>
    </row>
    <row r="12490" spans="1:17" x14ac:dyDescent="0.3">
      <c r="A12490" s="29">
        <v>2899755</v>
      </c>
      <c r="B12490" s="1">
        <v>133</v>
      </c>
      <c r="C12490" s="1" t="s">
        <v>17</v>
      </c>
      <c r="D12490" s="1" t="s">
        <v>43</v>
      </c>
      <c r="E12490" s="1" t="s">
        <v>44</v>
      </c>
      <c r="F12490" s="47">
        <v>1071</v>
      </c>
      <c r="G12490" s="34">
        <v>1083.47</v>
      </c>
      <c r="H12490" s="1" t="s">
        <v>218</v>
      </c>
      <c r="I12490" s="34">
        <v>1.0886E-2</v>
      </c>
      <c r="J12490" s="34">
        <v>614.44878829748802</v>
      </c>
      <c r="K12490" s="35" t="str">
        <f t="shared" si="1165"/>
        <v>Kampina &amp; Oisterwijkse Vennen_H7150</v>
      </c>
      <c r="L12490" s="36">
        <f>VLOOKUP(D12490,DATA!A:F,5,FALSE)</f>
        <v>1.3726988247862192E-2</v>
      </c>
      <c r="M12490" s="37">
        <f>VLOOKUP(D12490,DATA!A:F,6,FALSE)</f>
        <v>1285.5</v>
      </c>
      <c r="N12490" s="36">
        <f t="shared" si="1166"/>
        <v>5.8786186149780661</v>
      </c>
      <c r="O12490" s="36">
        <f t="shared" si="1167"/>
        <v>5.8794454822522395</v>
      </c>
      <c r="P12490" s="36">
        <f t="shared" si="1168"/>
        <v>8.2686727417335959E-4</v>
      </c>
      <c r="Q12490" s="36">
        <f t="shared" si="1169"/>
        <v>5.0806759469866755E-3</v>
      </c>
    </row>
    <row r="12491" spans="1:17" x14ac:dyDescent="0.3">
      <c r="A12491" s="29">
        <v>2899755</v>
      </c>
      <c r="B12491" s="1">
        <v>133</v>
      </c>
      <c r="C12491" s="1" t="s">
        <v>17</v>
      </c>
      <c r="D12491" s="1" t="s">
        <v>89</v>
      </c>
      <c r="E12491" s="1" t="s">
        <v>54</v>
      </c>
      <c r="F12491" s="47">
        <v>714</v>
      </c>
      <c r="G12491" s="34">
        <v>1083.47</v>
      </c>
      <c r="H12491" s="1" t="s">
        <v>218</v>
      </c>
      <c r="I12491" s="34">
        <v>1.0886E-2</v>
      </c>
      <c r="J12491" s="34">
        <v>1363.6726000000001</v>
      </c>
      <c r="K12491" s="35" t="str">
        <f t="shared" si="1165"/>
        <v>Kampina &amp; Oisterwijkse Vennen_L4030</v>
      </c>
      <c r="L12491" s="36">
        <f>VLOOKUP(D12491,DATA!A:F,5,FALSE)</f>
        <v>1.0986712608830001E-2</v>
      </c>
      <c r="M12491" s="37">
        <f>VLOOKUP(D12491,DATA!A:F,6,FALSE)</f>
        <v>982</v>
      </c>
      <c r="N12491" s="36">
        <f t="shared" si="1166"/>
        <v>75.302693743709497</v>
      </c>
      <c r="O12491" s="36">
        <f t="shared" si="1167"/>
        <v>75.304917990899568</v>
      </c>
      <c r="P12491" s="36">
        <f t="shared" si="1168"/>
        <v>2.2242471900710825E-3</v>
      </c>
      <c r="Q12491" s="36">
        <f t="shared" si="1169"/>
        <v>3.0331449487269273E-2</v>
      </c>
    </row>
    <row r="12492" spans="1:17" x14ac:dyDescent="0.3">
      <c r="A12492" s="29">
        <v>2899756</v>
      </c>
      <c r="B12492" s="1">
        <v>133</v>
      </c>
      <c r="C12492" s="1" t="s">
        <v>17</v>
      </c>
      <c r="D12492" s="1" t="s">
        <v>89</v>
      </c>
      <c r="E12492" s="1" t="s">
        <v>54</v>
      </c>
      <c r="F12492" s="47">
        <v>714</v>
      </c>
      <c r="G12492" s="34">
        <v>1680.77</v>
      </c>
      <c r="H12492" s="1" t="s">
        <v>218</v>
      </c>
      <c r="I12492" s="34">
        <v>1.9046E-2</v>
      </c>
      <c r="J12492" s="34">
        <v>52.177802999999997</v>
      </c>
      <c r="K12492" s="35" t="str">
        <f t="shared" si="1165"/>
        <v>Kampina &amp; Oisterwijkse Vennen_L4030</v>
      </c>
      <c r="L12492" s="36">
        <f>VLOOKUP(D12492,DATA!A:F,5,FALSE)</f>
        <v>1.0986712608830001E-2</v>
      </c>
      <c r="M12492" s="37">
        <f>VLOOKUP(D12492,DATA!A:F,6,FALSE)</f>
        <v>982</v>
      </c>
      <c r="N12492" s="36">
        <f t="shared" si="1166"/>
        <v>99.953693741466523</v>
      </c>
      <c r="O12492" s="36">
        <f t="shared" si="1167"/>
        <v>99.953703425687465</v>
      </c>
      <c r="P12492" s="36">
        <f t="shared" si="1168"/>
        <v>9.6842209416081459E-6</v>
      </c>
      <c r="Q12492" s="36">
        <f t="shared" si="1169"/>
        <v>5.0530137249970433E-6</v>
      </c>
    </row>
    <row r="12493" spans="1:17" x14ac:dyDescent="0.3">
      <c r="A12493" s="29">
        <v>2901272</v>
      </c>
      <c r="B12493" s="1">
        <v>133</v>
      </c>
      <c r="C12493" s="1" t="s">
        <v>17</v>
      </c>
      <c r="D12493" s="1" t="s">
        <v>57</v>
      </c>
      <c r="E12493" s="1" t="s">
        <v>58</v>
      </c>
      <c r="F12493" s="47">
        <v>714</v>
      </c>
      <c r="G12493" s="34">
        <v>1356.66</v>
      </c>
      <c r="H12493" s="1" t="s">
        <v>218</v>
      </c>
      <c r="I12493" s="34">
        <v>1.15605E-2</v>
      </c>
      <c r="J12493" s="34">
        <v>623.16376000000002</v>
      </c>
      <c r="K12493" s="35" t="str">
        <f t="shared" si="1165"/>
        <v>Kampina &amp; Oisterwijkse Vennen_H3160</v>
      </c>
      <c r="L12493" s="36">
        <f>VLOOKUP(D12493,DATA!A:F,5,FALSE)</f>
        <v>1.0986712608830001E-2</v>
      </c>
      <c r="M12493" s="37">
        <f>VLOOKUP(D12493,DATA!A:F,6,FALSE)</f>
        <v>982</v>
      </c>
      <c r="N12493" s="36">
        <f t="shared" si="1166"/>
        <v>98.395656062469527</v>
      </c>
      <c r="O12493" s="36">
        <f t="shared" si="1167"/>
        <v>98.395856551719248</v>
      </c>
      <c r="P12493" s="36">
        <f t="shared" si="1168"/>
        <v>2.0048924972115856E-4</v>
      </c>
      <c r="Q12493" s="36">
        <f t="shared" si="1169"/>
        <v>1.2493763469581612E-3</v>
      </c>
    </row>
    <row r="12494" spans="1:17" x14ac:dyDescent="0.3">
      <c r="A12494" s="29">
        <v>2901272</v>
      </c>
      <c r="B12494" s="1">
        <v>133</v>
      </c>
      <c r="C12494" s="1" t="s">
        <v>17</v>
      </c>
      <c r="D12494" s="1" t="s">
        <v>53</v>
      </c>
      <c r="E12494" s="1" t="s">
        <v>54</v>
      </c>
      <c r="F12494" s="47">
        <v>714</v>
      </c>
      <c r="G12494" s="34">
        <v>1356.66</v>
      </c>
      <c r="H12494" s="1" t="s">
        <v>218</v>
      </c>
      <c r="I12494" s="34">
        <v>1.15605E-2</v>
      </c>
      <c r="J12494" s="34">
        <v>1502.4309000000001</v>
      </c>
      <c r="K12494" s="35" t="str">
        <f t="shared" si="1165"/>
        <v>Kampina &amp; Oisterwijkse Vennen_H4030</v>
      </c>
      <c r="L12494" s="36">
        <f>VLOOKUP(D12494,DATA!A:F,5,FALSE)</f>
        <v>1.0986712608830001E-2</v>
      </c>
      <c r="M12494" s="37">
        <f>VLOOKUP(D12494,DATA!A:F,6,FALSE)</f>
        <v>982</v>
      </c>
      <c r="N12494" s="36">
        <f t="shared" si="1166"/>
        <v>98.395656062469527</v>
      </c>
      <c r="O12494" s="36">
        <f t="shared" si="1167"/>
        <v>98.395856551719248</v>
      </c>
      <c r="P12494" s="36">
        <f t="shared" si="1168"/>
        <v>2.0048924972115856E-4</v>
      </c>
      <c r="Q12494" s="36">
        <f t="shared" si="1169"/>
        <v>3.0122124389888498E-3</v>
      </c>
    </row>
    <row r="12495" spans="1:17" x14ac:dyDescent="0.3">
      <c r="A12495" s="29">
        <v>2901272</v>
      </c>
      <c r="B12495" s="1">
        <v>133</v>
      </c>
      <c r="C12495" s="1" t="s">
        <v>17</v>
      </c>
      <c r="D12495" s="1" t="s">
        <v>90</v>
      </c>
      <c r="E12495" s="1" t="s">
        <v>91</v>
      </c>
      <c r="F12495" s="47">
        <v>1071</v>
      </c>
      <c r="G12495" s="34">
        <v>1356.66</v>
      </c>
      <c r="H12495" s="1" t="s">
        <v>218</v>
      </c>
      <c r="I12495" s="34">
        <v>1.15605E-2</v>
      </c>
      <c r="J12495" s="34">
        <v>201.34165999999999</v>
      </c>
      <c r="K12495" s="35" t="str">
        <f t="shared" si="1165"/>
        <v>Kampina &amp; Oisterwijkse Vennen_Lg04</v>
      </c>
      <c r="L12495" s="36">
        <f>VLOOKUP(D12495,DATA!A:F,5,FALSE)</f>
        <v>1.3726988247862192E-2</v>
      </c>
      <c r="M12495" s="37">
        <f>VLOOKUP(D12495,DATA!A:F,6,FALSE)</f>
        <v>1285.5</v>
      </c>
      <c r="N12495" s="36">
        <f t="shared" si="1166"/>
        <v>72.647528578821905</v>
      </c>
      <c r="O12495" s="36">
        <f t="shared" si="1167"/>
        <v>72.650681794580549</v>
      </c>
      <c r="P12495" s="36">
        <f t="shared" si="1168"/>
        <v>3.1532157586440235E-3</v>
      </c>
      <c r="Q12495" s="36">
        <f t="shared" si="1169"/>
        <v>6.3487369518354696E-3</v>
      </c>
    </row>
    <row r="12496" spans="1:17" x14ac:dyDescent="0.3">
      <c r="A12496" s="29">
        <v>2901273</v>
      </c>
      <c r="B12496" s="1">
        <v>133</v>
      </c>
      <c r="C12496" s="1" t="s">
        <v>17</v>
      </c>
      <c r="D12496" s="1" t="s">
        <v>53</v>
      </c>
      <c r="E12496" s="1" t="s">
        <v>54</v>
      </c>
      <c r="F12496" s="47">
        <v>714</v>
      </c>
      <c r="G12496" s="34">
        <v>1465.5</v>
      </c>
      <c r="H12496" s="1" t="s">
        <v>218</v>
      </c>
      <c r="I12496" s="34">
        <v>1.27764E-2</v>
      </c>
      <c r="J12496" s="34">
        <v>6008.7389999999996</v>
      </c>
      <c r="K12496" s="35" t="str">
        <f t="shared" si="1165"/>
        <v>Kampina &amp; Oisterwijkse Vennen_H4030</v>
      </c>
      <c r="L12496" s="36">
        <f>VLOOKUP(D12496,DATA!A:F,5,FALSE)</f>
        <v>1.0986712608830001E-2</v>
      </c>
      <c r="M12496" s="37">
        <f>VLOOKUP(D12496,DATA!A:F,6,FALSE)</f>
        <v>982</v>
      </c>
      <c r="N12496" s="36">
        <f t="shared" si="1166"/>
        <v>99.509252195518613</v>
      </c>
      <c r="O12496" s="36">
        <f t="shared" si="1167"/>
        <v>99.50932073927649</v>
      </c>
      <c r="P12496" s="36">
        <f t="shared" si="1168"/>
        <v>6.8543757876682321E-5</v>
      </c>
      <c r="Q12496" s="36">
        <f t="shared" si="1169"/>
        <v>4.1186155116017817E-3</v>
      </c>
    </row>
    <row r="12497" spans="1:17" x14ac:dyDescent="0.3">
      <c r="A12497" s="29">
        <v>2901274</v>
      </c>
      <c r="B12497" s="1">
        <v>133</v>
      </c>
      <c r="C12497" s="1" t="s">
        <v>17</v>
      </c>
      <c r="D12497" s="1" t="s">
        <v>53</v>
      </c>
      <c r="E12497" s="1" t="s">
        <v>54</v>
      </c>
      <c r="F12497" s="47">
        <v>714</v>
      </c>
      <c r="G12497" s="34">
        <v>1383.07</v>
      </c>
      <c r="H12497" s="1" t="s">
        <v>218</v>
      </c>
      <c r="I12497" s="34">
        <v>1.2242299999999999E-2</v>
      </c>
      <c r="J12497" s="34">
        <v>3954.2357999999999</v>
      </c>
      <c r="K12497" s="35" t="str">
        <f t="shared" si="1165"/>
        <v>Kampina &amp; Oisterwijkse Vennen_H4030</v>
      </c>
      <c r="L12497" s="36">
        <f>VLOOKUP(D12497,DATA!A:F,5,FALSE)</f>
        <v>1.0986712608830001E-2</v>
      </c>
      <c r="M12497" s="37">
        <f>VLOOKUP(D12497,DATA!A:F,6,FALSE)</f>
        <v>982</v>
      </c>
      <c r="N12497" s="36">
        <f t="shared" si="1166"/>
        <v>98.794849272119464</v>
      </c>
      <c r="O12497" s="36">
        <f t="shared" si="1167"/>
        <v>98.795009404053857</v>
      </c>
      <c r="P12497" s="36">
        <f t="shared" si="1168"/>
        <v>1.6013193439334827E-4</v>
      </c>
      <c r="Q12497" s="36">
        <f t="shared" si="1169"/>
        <v>6.3319942770142905E-3</v>
      </c>
    </row>
    <row r="12498" spans="1:17" x14ac:dyDescent="0.3">
      <c r="A12498" s="29">
        <v>2901274</v>
      </c>
      <c r="B12498" s="1">
        <v>133</v>
      </c>
      <c r="C12498" s="1" t="s">
        <v>17</v>
      </c>
      <c r="D12498" s="1" t="s">
        <v>89</v>
      </c>
      <c r="E12498" s="1" t="s">
        <v>54</v>
      </c>
      <c r="F12498" s="47">
        <v>714</v>
      </c>
      <c r="G12498" s="34">
        <v>1383.07</v>
      </c>
      <c r="H12498" s="1" t="s">
        <v>218</v>
      </c>
      <c r="I12498" s="34">
        <v>1.2242299999999999E-2</v>
      </c>
      <c r="J12498" s="34">
        <v>730.09720000000004</v>
      </c>
      <c r="K12498" s="35" t="str">
        <f t="shared" si="1165"/>
        <v>Kampina &amp; Oisterwijkse Vennen_L4030</v>
      </c>
      <c r="L12498" s="36">
        <f>VLOOKUP(D12498,DATA!A:F,5,FALSE)</f>
        <v>1.0986712608830001E-2</v>
      </c>
      <c r="M12498" s="37">
        <f>VLOOKUP(D12498,DATA!A:F,6,FALSE)</f>
        <v>982</v>
      </c>
      <c r="N12498" s="36">
        <f t="shared" si="1166"/>
        <v>98.794849272119464</v>
      </c>
      <c r="O12498" s="36">
        <f t="shared" si="1167"/>
        <v>98.795009404053857</v>
      </c>
      <c r="P12498" s="36">
        <f t="shared" si="1168"/>
        <v>1.6013193439334827E-4</v>
      </c>
      <c r="Q12498" s="36">
        <f t="shared" si="1169"/>
        <v>1.1691187693116728E-3</v>
      </c>
    </row>
    <row r="12499" spans="1:17" x14ac:dyDescent="0.3">
      <c r="A12499" s="29">
        <v>2901275</v>
      </c>
      <c r="B12499" s="1">
        <v>133</v>
      </c>
      <c r="C12499" s="1" t="s">
        <v>17</v>
      </c>
      <c r="D12499" s="1" t="s">
        <v>41</v>
      </c>
      <c r="E12499" s="1" t="s">
        <v>42</v>
      </c>
      <c r="F12499" s="47">
        <v>1071</v>
      </c>
      <c r="G12499" s="34">
        <v>1260.3</v>
      </c>
      <c r="H12499" s="1" t="s">
        <v>218</v>
      </c>
      <c r="I12499" s="34">
        <v>1.1354400000000001E-2</v>
      </c>
      <c r="J12499" s="34">
        <v>36.705150000000003</v>
      </c>
      <c r="K12499" s="35" t="str">
        <f t="shared" si="1165"/>
        <v>Kampina &amp; Oisterwijkse Vennen_H4010A</v>
      </c>
      <c r="L12499" s="36">
        <f>VLOOKUP(D12499,DATA!A:F,5,FALSE)</f>
        <v>1.3726988247862192E-2</v>
      </c>
      <c r="M12499" s="37">
        <f>VLOOKUP(D12499,DATA!A:F,6,FALSE)</f>
        <v>1285.5</v>
      </c>
      <c r="N12499" s="36">
        <f t="shared" si="1166"/>
        <v>41.437213365433259</v>
      </c>
      <c r="O12499" s="36">
        <f t="shared" si="1167"/>
        <v>41.44099567892961</v>
      </c>
      <c r="P12499" s="36">
        <f t="shared" si="1168"/>
        <v>3.7823134963517191E-3</v>
      </c>
      <c r="Q12499" s="36">
        <f t="shared" si="1169"/>
        <v>1.388303842306143E-3</v>
      </c>
    </row>
    <row r="12500" spans="1:17" x14ac:dyDescent="0.3">
      <c r="A12500" s="29">
        <v>2901275</v>
      </c>
      <c r="B12500" s="1">
        <v>133</v>
      </c>
      <c r="C12500" s="1" t="s">
        <v>17</v>
      </c>
      <c r="D12500" s="1" t="s">
        <v>53</v>
      </c>
      <c r="E12500" s="1" t="s">
        <v>54</v>
      </c>
      <c r="F12500" s="47">
        <v>714</v>
      </c>
      <c r="G12500" s="34">
        <v>1260.3</v>
      </c>
      <c r="H12500" s="1" t="s">
        <v>218</v>
      </c>
      <c r="I12500" s="34">
        <v>1.1354400000000001E-2</v>
      </c>
      <c r="J12500" s="34">
        <v>3976.1945999999998</v>
      </c>
      <c r="K12500" s="35" t="str">
        <f t="shared" si="1165"/>
        <v>Kampina &amp; Oisterwijkse Vennen_H4030</v>
      </c>
      <c r="L12500" s="36">
        <f>VLOOKUP(D12500,DATA!A:F,5,FALSE)</f>
        <v>1.0986712608830001E-2</v>
      </c>
      <c r="M12500" s="37">
        <f>VLOOKUP(D12500,DATA!A:F,6,FALSE)</f>
        <v>982</v>
      </c>
      <c r="N12500" s="36">
        <f t="shared" si="1166"/>
        <v>95.510959932121409</v>
      </c>
      <c r="O12500" s="36">
        <f t="shared" si="1167"/>
        <v>95.511494759941073</v>
      </c>
      <c r="P12500" s="36">
        <f t="shared" si="1168"/>
        <v>5.3482781966351922E-4</v>
      </c>
      <c r="Q12500" s="36">
        <f t="shared" si="1169"/>
        <v>2.126579488475859E-2</v>
      </c>
    </row>
    <row r="12501" spans="1:17" x14ac:dyDescent="0.3">
      <c r="A12501" s="29">
        <v>2901275</v>
      </c>
      <c r="B12501" s="1">
        <v>133</v>
      </c>
      <c r="C12501" s="1" t="s">
        <v>17</v>
      </c>
      <c r="D12501" s="1" t="s">
        <v>51</v>
      </c>
      <c r="E12501" s="1" t="s">
        <v>52</v>
      </c>
      <c r="F12501" s="47">
        <v>1000</v>
      </c>
      <c r="G12501" s="34">
        <v>1260.3</v>
      </c>
      <c r="H12501" s="1" t="s">
        <v>218</v>
      </c>
      <c r="I12501" s="34">
        <v>1.1354400000000001E-2</v>
      </c>
      <c r="J12501" s="34">
        <v>1377.7447999999999</v>
      </c>
      <c r="K12501" s="35" t="str">
        <f t="shared" si="1165"/>
        <v>Kampina &amp; Oisterwijkse Vennen_Lg09</v>
      </c>
      <c r="L12501" s="36">
        <f>VLOOKUP(D12501,DATA!A:F,5,FALSE)</f>
        <v>8.4126827976184013E-3</v>
      </c>
      <c r="M12501" s="37">
        <f>VLOOKUP(D12501,DATA!A:F,6,FALSE)</f>
        <v>1350</v>
      </c>
      <c r="N12501" s="36">
        <f t="shared" si="1166"/>
        <v>31.981597225113891</v>
      </c>
      <c r="O12501" s="36">
        <f t="shared" si="1167"/>
        <v>31.983675163937196</v>
      </c>
      <c r="P12501" s="36">
        <f t="shared" si="1168"/>
        <v>2.0779388233052032E-3</v>
      </c>
      <c r="Q12501" s="36">
        <f t="shared" si="1169"/>
        <v>2.8628694085268625E-2</v>
      </c>
    </row>
    <row r="12502" spans="1:17" x14ac:dyDescent="0.3">
      <c r="A12502" s="29">
        <v>2901275</v>
      </c>
      <c r="B12502" s="1">
        <v>133</v>
      </c>
      <c r="C12502" s="1" t="s">
        <v>17</v>
      </c>
      <c r="D12502" s="1" t="s">
        <v>89</v>
      </c>
      <c r="E12502" s="1" t="s">
        <v>54</v>
      </c>
      <c r="F12502" s="47">
        <v>714</v>
      </c>
      <c r="G12502" s="34">
        <v>1260.3</v>
      </c>
      <c r="H12502" s="1" t="s">
        <v>218</v>
      </c>
      <c r="I12502" s="34">
        <v>1.1354400000000001E-2</v>
      </c>
      <c r="J12502" s="34">
        <v>1429.8462999999999</v>
      </c>
      <c r="K12502" s="35" t="str">
        <f t="shared" si="1165"/>
        <v>Kampina &amp; Oisterwijkse Vennen_L4030</v>
      </c>
      <c r="L12502" s="36">
        <f>VLOOKUP(D12502,DATA!A:F,5,FALSE)</f>
        <v>1.0986712608830001E-2</v>
      </c>
      <c r="M12502" s="37">
        <f>VLOOKUP(D12502,DATA!A:F,6,FALSE)</f>
        <v>982</v>
      </c>
      <c r="N12502" s="36">
        <f t="shared" si="1166"/>
        <v>95.510959932121409</v>
      </c>
      <c r="O12502" s="36">
        <f t="shared" si="1167"/>
        <v>95.511494759941073</v>
      </c>
      <c r="P12502" s="36">
        <f t="shared" si="1168"/>
        <v>5.3482781966351922E-4</v>
      </c>
      <c r="Q12502" s="36">
        <f t="shared" si="1169"/>
        <v>7.6472157908295015E-3</v>
      </c>
    </row>
    <row r="12503" spans="1:17" x14ac:dyDescent="0.3">
      <c r="A12503" s="29">
        <v>2901276</v>
      </c>
      <c r="B12503" s="1">
        <v>133</v>
      </c>
      <c r="C12503" s="1" t="s">
        <v>17</v>
      </c>
      <c r="D12503" s="1" t="s">
        <v>53</v>
      </c>
      <c r="E12503" s="1" t="s">
        <v>54</v>
      </c>
      <c r="F12503" s="47">
        <v>714</v>
      </c>
      <c r="G12503" s="34">
        <v>1146</v>
      </c>
      <c r="H12503" s="1" t="s">
        <v>218</v>
      </c>
      <c r="I12503" s="34">
        <v>1.04578E-2</v>
      </c>
      <c r="J12503" s="34">
        <v>10000</v>
      </c>
      <c r="K12503" s="35" t="str">
        <f t="shared" si="1165"/>
        <v>Kampina &amp; Oisterwijkse Vennen_H4030</v>
      </c>
      <c r="L12503" s="36">
        <f>VLOOKUP(D12503,DATA!A:F,5,FALSE)</f>
        <v>1.0986712608830001E-2</v>
      </c>
      <c r="M12503" s="37">
        <f>VLOOKUP(D12503,DATA!A:F,6,FALSE)</f>
        <v>982</v>
      </c>
      <c r="N12503" s="36">
        <f t="shared" si="1166"/>
        <v>85.837044362522519</v>
      </c>
      <c r="O12503" s="36">
        <f t="shared" si="1167"/>
        <v>85.838441113113333</v>
      </c>
      <c r="P12503" s="36">
        <f t="shared" si="1168"/>
        <v>1.396750590814122E-3</v>
      </c>
      <c r="Q12503" s="36">
        <f t="shared" si="1169"/>
        <v>0.1396750590814122</v>
      </c>
    </row>
    <row r="12504" spans="1:17" x14ac:dyDescent="0.3">
      <c r="A12504" s="29">
        <v>2901277</v>
      </c>
      <c r="B12504" s="1">
        <v>133</v>
      </c>
      <c r="C12504" s="1" t="s">
        <v>17</v>
      </c>
      <c r="D12504" s="1" t="s">
        <v>53</v>
      </c>
      <c r="E12504" s="1" t="s">
        <v>54</v>
      </c>
      <c r="F12504" s="47">
        <v>714</v>
      </c>
      <c r="G12504" s="34">
        <v>975.38</v>
      </c>
      <c r="H12504" s="1" t="s">
        <v>218</v>
      </c>
      <c r="I12504" s="34">
        <v>8.8024000000000002E-3</v>
      </c>
      <c r="J12504" s="34">
        <v>2722.4924000000001</v>
      </c>
      <c r="K12504" s="35" t="str">
        <f t="shared" si="1165"/>
        <v>Kampina &amp; Oisterwijkse Vennen_H4030</v>
      </c>
      <c r="L12504" s="36">
        <f>VLOOKUP(D12504,DATA!A:F,5,FALSE)</f>
        <v>1.0986712608830001E-2</v>
      </c>
      <c r="M12504" s="37">
        <f>VLOOKUP(D12504,DATA!A:F,6,FALSE)</f>
        <v>982</v>
      </c>
      <c r="N12504" s="36">
        <f t="shared" si="1166"/>
        <v>48.182500199421106</v>
      </c>
      <c r="O12504" s="36">
        <f t="shared" si="1167"/>
        <v>48.184914745031726</v>
      </c>
      <c r="P12504" s="36">
        <f t="shared" si="1168"/>
        <v>2.4145456106197116E-3</v>
      </c>
      <c r="Q12504" s="36">
        <f t="shared" si="1169"/>
        <v>6.5735820743655249E-2</v>
      </c>
    </row>
    <row r="12505" spans="1:17" x14ac:dyDescent="0.3">
      <c r="A12505" s="29">
        <v>2901278</v>
      </c>
      <c r="B12505" s="1">
        <v>133</v>
      </c>
      <c r="C12505" s="1" t="s">
        <v>17</v>
      </c>
      <c r="D12505" s="1" t="s">
        <v>53</v>
      </c>
      <c r="E12505" s="1" t="s">
        <v>54</v>
      </c>
      <c r="F12505" s="47">
        <v>714</v>
      </c>
      <c r="G12505" s="34">
        <v>1087.19</v>
      </c>
      <c r="H12505" s="1" t="s">
        <v>218</v>
      </c>
      <c r="I12505" s="34">
        <v>1.01724E-2</v>
      </c>
      <c r="J12505" s="34">
        <v>8705.3559999999998</v>
      </c>
      <c r="K12505" s="35" t="str">
        <f t="shared" si="1165"/>
        <v>Kampina &amp; Oisterwijkse Vennen_H4030</v>
      </c>
      <c r="L12505" s="36">
        <f>VLOOKUP(D12505,DATA!A:F,5,FALSE)</f>
        <v>1.0986712608830001E-2</v>
      </c>
      <c r="M12505" s="37">
        <f>VLOOKUP(D12505,DATA!A:F,6,FALSE)</f>
        <v>982</v>
      </c>
      <c r="N12505" s="36">
        <f t="shared" si="1166"/>
        <v>76.054910224273087</v>
      </c>
      <c r="O12505" s="36">
        <f t="shared" si="1167"/>
        <v>76.056945495414297</v>
      </c>
      <c r="P12505" s="36">
        <f t="shared" si="1168"/>
        <v>2.0352711412101598E-3</v>
      </c>
      <c r="Q12505" s="36">
        <f t="shared" si="1169"/>
        <v>0.17717759840760711</v>
      </c>
    </row>
    <row r="12506" spans="1:17" x14ac:dyDescent="0.3">
      <c r="A12506" s="29">
        <v>2901278</v>
      </c>
      <c r="B12506" s="1">
        <v>133</v>
      </c>
      <c r="C12506" s="1" t="s">
        <v>17</v>
      </c>
      <c r="D12506" s="1" t="s">
        <v>89</v>
      </c>
      <c r="E12506" s="1" t="s">
        <v>54</v>
      </c>
      <c r="F12506" s="47">
        <v>714</v>
      </c>
      <c r="G12506" s="34">
        <v>1087.19</v>
      </c>
      <c r="H12506" s="1" t="s">
        <v>218</v>
      </c>
      <c r="I12506" s="34">
        <v>1.01724E-2</v>
      </c>
      <c r="J12506" s="34">
        <v>452.28625</v>
      </c>
      <c r="K12506" s="35" t="str">
        <f t="shared" si="1165"/>
        <v>Kampina &amp; Oisterwijkse Vennen_L4030</v>
      </c>
      <c r="L12506" s="36">
        <f>VLOOKUP(D12506,DATA!A:F,5,FALSE)</f>
        <v>1.0986712608830001E-2</v>
      </c>
      <c r="M12506" s="37">
        <f>VLOOKUP(D12506,DATA!A:F,6,FALSE)</f>
        <v>982</v>
      </c>
      <c r="N12506" s="36">
        <f t="shared" si="1166"/>
        <v>76.054910224273087</v>
      </c>
      <c r="O12506" s="36">
        <f t="shared" si="1167"/>
        <v>76.056945495414297</v>
      </c>
      <c r="P12506" s="36">
        <f t="shared" si="1168"/>
        <v>2.0352711412101598E-3</v>
      </c>
      <c r="Q12506" s="36">
        <f t="shared" si="1169"/>
        <v>9.2052515219116365E-3</v>
      </c>
    </row>
    <row r="12507" spans="1:17" x14ac:dyDescent="0.3">
      <c r="A12507" s="29">
        <v>2901279</v>
      </c>
      <c r="B12507" s="1">
        <v>133</v>
      </c>
      <c r="C12507" s="1" t="s">
        <v>17</v>
      </c>
      <c r="D12507" s="1" t="s">
        <v>41</v>
      </c>
      <c r="E12507" s="1" t="s">
        <v>42</v>
      </c>
      <c r="F12507" s="47">
        <v>1071</v>
      </c>
      <c r="G12507" s="34">
        <v>1078.24</v>
      </c>
      <c r="H12507" s="1" t="s">
        <v>218</v>
      </c>
      <c r="I12507" s="34">
        <v>1.03213E-2</v>
      </c>
      <c r="J12507" s="34">
        <v>1557.5974000000001</v>
      </c>
      <c r="K12507" s="35" t="str">
        <f t="shared" si="1165"/>
        <v>Kampina &amp; Oisterwijkse Vennen_H4010A</v>
      </c>
      <c r="L12507" s="36">
        <f>VLOOKUP(D12507,DATA!A:F,5,FALSE)</f>
        <v>1.3726988247862192E-2</v>
      </c>
      <c r="M12507" s="37">
        <f>VLOOKUP(D12507,DATA!A:F,6,FALSE)</f>
        <v>1285.5</v>
      </c>
      <c r="N12507" s="36">
        <f t="shared" si="1166"/>
        <v>5.4937463821325272</v>
      </c>
      <c r="O12507" s="36">
        <f t="shared" si="1167"/>
        <v>5.4944820236005993</v>
      </c>
      <c r="P12507" s="36">
        <f t="shared" si="1168"/>
        <v>7.356414680721457E-4</v>
      </c>
      <c r="Q12507" s="36">
        <f t="shared" si="1169"/>
        <v>1.1458332380013571E-2</v>
      </c>
    </row>
    <row r="12508" spans="1:17" x14ac:dyDescent="0.3">
      <c r="A12508" s="29">
        <v>2901279</v>
      </c>
      <c r="B12508" s="1">
        <v>133</v>
      </c>
      <c r="C12508" s="1" t="s">
        <v>17</v>
      </c>
      <c r="D12508" s="1" t="s">
        <v>53</v>
      </c>
      <c r="E12508" s="1" t="s">
        <v>54</v>
      </c>
      <c r="F12508" s="47">
        <v>714</v>
      </c>
      <c r="G12508" s="34">
        <v>1078.24</v>
      </c>
      <c r="H12508" s="1" t="s">
        <v>218</v>
      </c>
      <c r="I12508" s="34">
        <v>1.03213E-2</v>
      </c>
      <c r="J12508" s="34">
        <v>3360.4236000000001</v>
      </c>
      <c r="K12508" s="35" t="str">
        <f t="shared" si="1165"/>
        <v>Kampina &amp; Oisterwijkse Vennen_H4030</v>
      </c>
      <c r="L12508" s="36">
        <f>VLOOKUP(D12508,DATA!A:F,5,FALSE)</f>
        <v>1.0986712608830001E-2</v>
      </c>
      <c r="M12508" s="37">
        <f>VLOOKUP(D12508,DATA!A:F,6,FALSE)</f>
        <v>982</v>
      </c>
      <c r="N12508" s="36">
        <f t="shared" si="1166"/>
        <v>74.21859484436132</v>
      </c>
      <c r="O12508" s="36">
        <f t="shared" si="1167"/>
        <v>74.22076459362691</v>
      </c>
      <c r="P12508" s="36">
        <f t="shared" si="1168"/>
        <v>2.1697492655903261E-3</v>
      </c>
      <c r="Q12508" s="36">
        <f t="shared" si="1169"/>
        <v>7.2912766381724003E-2</v>
      </c>
    </row>
    <row r="12509" spans="1:17" x14ac:dyDescent="0.3">
      <c r="A12509" s="29">
        <v>2901279</v>
      </c>
      <c r="B12509" s="1">
        <v>133</v>
      </c>
      <c r="C12509" s="1" t="s">
        <v>17</v>
      </c>
      <c r="D12509" s="1" t="s">
        <v>68</v>
      </c>
      <c r="E12509" s="1" t="s">
        <v>69</v>
      </c>
      <c r="F12509" s="47">
        <v>714</v>
      </c>
      <c r="G12509" s="34">
        <v>1078.24</v>
      </c>
      <c r="H12509" s="1" t="s">
        <v>218</v>
      </c>
      <c r="I12509" s="34">
        <v>1.03213E-2</v>
      </c>
      <c r="J12509" s="34">
        <v>2119.6174000000001</v>
      </c>
      <c r="K12509" s="35" t="str">
        <f t="shared" si="1165"/>
        <v>Kampina &amp; Oisterwijkse Vennen_H7110B</v>
      </c>
      <c r="L12509" s="36">
        <f>VLOOKUP(D12509,DATA!A:F,5,FALSE)</f>
        <v>1.0986712608830001E-2</v>
      </c>
      <c r="M12509" s="37">
        <f>VLOOKUP(D12509,DATA!A:F,6,FALSE)</f>
        <v>982</v>
      </c>
      <c r="N12509" s="36">
        <f t="shared" si="1166"/>
        <v>74.21859484436132</v>
      </c>
      <c r="O12509" s="36">
        <f t="shared" si="1167"/>
        <v>74.22076459362691</v>
      </c>
      <c r="P12509" s="36">
        <f t="shared" si="1168"/>
        <v>2.1697492655903261E-3</v>
      </c>
      <c r="Q12509" s="36">
        <f t="shared" si="1169"/>
        <v>4.5990382969824772E-2</v>
      </c>
    </row>
    <row r="12510" spans="1:17" x14ac:dyDescent="0.3">
      <c r="A12510" s="29">
        <v>2901279</v>
      </c>
      <c r="B12510" s="1">
        <v>133</v>
      </c>
      <c r="C12510" s="1" t="s">
        <v>17</v>
      </c>
      <c r="D12510" s="1" t="s">
        <v>89</v>
      </c>
      <c r="E12510" s="1" t="s">
        <v>54</v>
      </c>
      <c r="F12510" s="47">
        <v>714</v>
      </c>
      <c r="G12510" s="34">
        <v>1078.24</v>
      </c>
      <c r="H12510" s="1" t="s">
        <v>218</v>
      </c>
      <c r="I12510" s="34">
        <v>1.03213E-2</v>
      </c>
      <c r="J12510" s="34">
        <v>854.40660000000003</v>
      </c>
      <c r="K12510" s="35" t="str">
        <f t="shared" si="1165"/>
        <v>Kampina &amp; Oisterwijkse Vennen_L4030</v>
      </c>
      <c r="L12510" s="36">
        <f>VLOOKUP(D12510,DATA!A:F,5,FALSE)</f>
        <v>1.0986712608830001E-2</v>
      </c>
      <c r="M12510" s="37">
        <f>VLOOKUP(D12510,DATA!A:F,6,FALSE)</f>
        <v>982</v>
      </c>
      <c r="N12510" s="36">
        <f t="shared" si="1166"/>
        <v>74.21859484436132</v>
      </c>
      <c r="O12510" s="36">
        <f t="shared" si="1167"/>
        <v>74.22076459362691</v>
      </c>
      <c r="P12510" s="36">
        <f t="shared" si="1168"/>
        <v>2.1697492655903261E-3</v>
      </c>
      <c r="Q12510" s="36">
        <f t="shared" si="1169"/>
        <v>1.8538480928655277E-2</v>
      </c>
    </row>
    <row r="12511" spans="1:17" x14ac:dyDescent="0.3">
      <c r="A12511" s="29">
        <v>2901280</v>
      </c>
      <c r="B12511" s="1">
        <v>133</v>
      </c>
      <c r="C12511" s="1" t="s">
        <v>17</v>
      </c>
      <c r="D12511" s="1" t="s">
        <v>63</v>
      </c>
      <c r="E12511" s="1" t="s">
        <v>64</v>
      </c>
      <c r="F12511" s="47">
        <v>714</v>
      </c>
      <c r="G12511" s="34">
        <v>1006.13</v>
      </c>
      <c r="H12511" s="1" t="s">
        <v>218</v>
      </c>
      <c r="I12511" s="34">
        <v>9.3895000000000003E-3</v>
      </c>
      <c r="J12511" s="34">
        <v>91.737830000000002</v>
      </c>
      <c r="K12511" s="35" t="str">
        <f t="shared" si="1165"/>
        <v>Kampina &amp; Oisterwijkse Vennen_H2310</v>
      </c>
      <c r="L12511" s="36">
        <f>VLOOKUP(D12511,DATA!A:F,5,FALSE)</f>
        <v>1.0986712608830001E-2</v>
      </c>
      <c r="M12511" s="37">
        <f>VLOOKUP(D12511,DATA!A:F,6,FALSE)</f>
        <v>982</v>
      </c>
      <c r="N12511" s="36">
        <f t="shared" si="1166"/>
        <v>56.589187202309489</v>
      </c>
      <c r="O12511" s="36">
        <f t="shared" si="1167"/>
        <v>56.591721389268692</v>
      </c>
      <c r="P12511" s="36">
        <f t="shared" si="1168"/>
        <v>2.5341869592026001E-3</v>
      </c>
      <c r="Q12511" s="36">
        <f t="shared" si="1169"/>
        <v>2.3248081245154507E-3</v>
      </c>
    </row>
    <row r="12512" spans="1:17" x14ac:dyDescent="0.3">
      <c r="A12512" s="29">
        <v>2901280</v>
      </c>
      <c r="B12512" s="1">
        <v>133</v>
      </c>
      <c r="C12512" s="1" t="s">
        <v>17</v>
      </c>
      <c r="D12512" s="1" t="s">
        <v>57</v>
      </c>
      <c r="E12512" s="1" t="s">
        <v>58</v>
      </c>
      <c r="F12512" s="47">
        <v>714</v>
      </c>
      <c r="G12512" s="34">
        <v>1006.13</v>
      </c>
      <c r="H12512" s="1" t="s">
        <v>218</v>
      </c>
      <c r="I12512" s="34">
        <v>9.3895000000000003E-3</v>
      </c>
      <c r="J12512" s="34">
        <v>6743.9250000000002</v>
      </c>
      <c r="K12512" s="35" t="str">
        <f t="shared" si="1165"/>
        <v>Kampina &amp; Oisterwijkse Vennen_H3160</v>
      </c>
      <c r="L12512" s="36">
        <f>VLOOKUP(D12512,DATA!A:F,5,FALSE)</f>
        <v>1.0986712608830001E-2</v>
      </c>
      <c r="M12512" s="37">
        <f>VLOOKUP(D12512,DATA!A:F,6,FALSE)</f>
        <v>982</v>
      </c>
      <c r="N12512" s="36">
        <f t="shared" si="1166"/>
        <v>56.589187202309489</v>
      </c>
      <c r="O12512" s="36">
        <f t="shared" si="1167"/>
        <v>56.591721389268692</v>
      </c>
      <c r="P12512" s="36">
        <f t="shared" si="1168"/>
        <v>2.5341869592026001E-3</v>
      </c>
      <c r="Q12512" s="36">
        <f t="shared" si="1169"/>
        <v>0.17090366788840394</v>
      </c>
    </row>
    <row r="12513" spans="1:17" x14ac:dyDescent="0.3">
      <c r="A12513" s="29">
        <v>2901280</v>
      </c>
      <c r="B12513" s="1">
        <v>133</v>
      </c>
      <c r="C12513" s="1" t="s">
        <v>17</v>
      </c>
      <c r="D12513" s="1" t="s">
        <v>68</v>
      </c>
      <c r="E12513" s="1" t="s">
        <v>69</v>
      </c>
      <c r="F12513" s="47">
        <v>714</v>
      </c>
      <c r="G12513" s="34">
        <v>1006.13</v>
      </c>
      <c r="H12513" s="1" t="s">
        <v>218</v>
      </c>
      <c r="I12513" s="34">
        <v>9.3895000000000003E-3</v>
      </c>
      <c r="J12513" s="34">
        <v>850.94309999999996</v>
      </c>
      <c r="K12513" s="35" t="str">
        <f t="shared" si="1165"/>
        <v>Kampina &amp; Oisterwijkse Vennen_H7110B</v>
      </c>
      <c r="L12513" s="36">
        <f>VLOOKUP(D12513,DATA!A:F,5,FALSE)</f>
        <v>1.0986712608830001E-2</v>
      </c>
      <c r="M12513" s="37">
        <f>VLOOKUP(D12513,DATA!A:F,6,FALSE)</f>
        <v>982</v>
      </c>
      <c r="N12513" s="36">
        <f t="shared" si="1166"/>
        <v>56.589187202309489</v>
      </c>
      <c r="O12513" s="36">
        <f t="shared" si="1167"/>
        <v>56.591721389268692</v>
      </c>
      <c r="P12513" s="36">
        <f t="shared" si="1168"/>
        <v>2.5341869592026001E-3</v>
      </c>
      <c r="Q12513" s="36">
        <f t="shared" si="1169"/>
        <v>2.1564489070434338E-2</v>
      </c>
    </row>
    <row r="12514" spans="1:17" x14ac:dyDescent="0.3">
      <c r="A12514" s="29">
        <v>2901281</v>
      </c>
      <c r="B12514" s="1">
        <v>133</v>
      </c>
      <c r="C12514" s="1" t="s">
        <v>17</v>
      </c>
      <c r="D12514" s="1" t="s">
        <v>57</v>
      </c>
      <c r="E12514" s="1" t="s">
        <v>58</v>
      </c>
      <c r="F12514" s="47">
        <v>714</v>
      </c>
      <c r="G12514" s="34">
        <v>1004.84</v>
      </c>
      <c r="H12514" s="1" t="s">
        <v>218</v>
      </c>
      <c r="I12514" s="34">
        <v>9.4015999999999995E-3</v>
      </c>
      <c r="J12514" s="34">
        <v>3755.7837</v>
      </c>
      <c r="K12514" s="35" t="str">
        <f t="shared" si="1165"/>
        <v>Kampina &amp; Oisterwijkse Vennen_H3160</v>
      </c>
      <c r="L12514" s="36">
        <f>VLOOKUP(D12514,DATA!A:F,5,FALSE)</f>
        <v>1.0986712608830001E-2</v>
      </c>
      <c r="M12514" s="37">
        <f>VLOOKUP(D12514,DATA!A:F,6,FALSE)</f>
        <v>982</v>
      </c>
      <c r="N12514" s="36">
        <f t="shared" si="1166"/>
        <v>56.240699595049207</v>
      </c>
      <c r="O12514" s="36">
        <f t="shared" si="1167"/>
        <v>56.243241666883442</v>
      </c>
      <c r="P12514" s="36">
        <f t="shared" si="1168"/>
        <v>2.5420718342346049E-3</v>
      </c>
      <c r="Q12514" s="36">
        <f t="shared" si="1169"/>
        <v>9.5474719592474319E-2</v>
      </c>
    </row>
    <row r="12515" spans="1:17" x14ac:dyDescent="0.3">
      <c r="A12515" s="29">
        <v>2901281</v>
      </c>
      <c r="B12515" s="1">
        <v>133</v>
      </c>
      <c r="C12515" s="1" t="s">
        <v>17</v>
      </c>
      <c r="D12515" s="1" t="s">
        <v>51</v>
      </c>
      <c r="E12515" s="1" t="s">
        <v>52</v>
      </c>
      <c r="F12515" s="47">
        <v>1000</v>
      </c>
      <c r="G12515" s="34">
        <v>1004.84</v>
      </c>
      <c r="H12515" s="1" t="s">
        <v>218</v>
      </c>
      <c r="I12515" s="34">
        <v>9.4015999999999995E-3</v>
      </c>
      <c r="J12515" s="34">
        <v>55.002388000000003</v>
      </c>
      <c r="K12515" s="35" t="str">
        <f t="shared" si="1165"/>
        <v>Kampina &amp; Oisterwijkse Vennen_Lg09</v>
      </c>
      <c r="L12515" s="36">
        <f>VLOOKUP(D12515,DATA!A:F,5,FALSE)</f>
        <v>8.4126827976184013E-3</v>
      </c>
      <c r="M12515" s="37">
        <f>VLOOKUP(D12515,DATA!A:F,6,FALSE)</f>
        <v>1350</v>
      </c>
      <c r="N12515" s="36">
        <f t="shared" si="1166"/>
        <v>5.1969897711374049</v>
      </c>
      <c r="O12515" s="36">
        <f t="shared" si="1167"/>
        <v>5.1973794668816238</v>
      </c>
      <c r="P12515" s="36">
        <f t="shared" si="1168"/>
        <v>3.8969574421887643E-4</v>
      </c>
      <c r="Q12515" s="36">
        <f t="shared" si="1169"/>
        <v>2.1434196525475397E-4</v>
      </c>
    </row>
    <row r="12516" spans="1:17" x14ac:dyDescent="0.3">
      <c r="A12516" s="29">
        <v>2901281</v>
      </c>
      <c r="B12516" s="1">
        <v>133</v>
      </c>
      <c r="C12516" s="1" t="s">
        <v>17</v>
      </c>
      <c r="D12516" s="1" t="s">
        <v>89</v>
      </c>
      <c r="E12516" s="1" t="s">
        <v>54</v>
      </c>
      <c r="F12516" s="47">
        <v>714</v>
      </c>
      <c r="G12516" s="34">
        <v>1004.84</v>
      </c>
      <c r="H12516" s="1" t="s">
        <v>218</v>
      </c>
      <c r="I12516" s="34">
        <v>9.4015999999999995E-3</v>
      </c>
      <c r="J12516" s="34">
        <v>2123.3852999999999</v>
      </c>
      <c r="K12516" s="35" t="str">
        <f t="shared" si="1165"/>
        <v>Kampina &amp; Oisterwijkse Vennen_L4030</v>
      </c>
      <c r="L12516" s="36">
        <f>VLOOKUP(D12516,DATA!A:F,5,FALSE)</f>
        <v>1.0986712608830001E-2</v>
      </c>
      <c r="M12516" s="37">
        <f>VLOOKUP(D12516,DATA!A:F,6,FALSE)</f>
        <v>982</v>
      </c>
      <c r="N12516" s="36">
        <f t="shared" si="1166"/>
        <v>56.240699595049207</v>
      </c>
      <c r="O12516" s="36">
        <f t="shared" si="1167"/>
        <v>56.243241666883442</v>
      </c>
      <c r="P12516" s="36">
        <f t="shared" si="1168"/>
        <v>2.5420718342346049E-3</v>
      </c>
      <c r="Q12516" s="36">
        <f t="shared" si="1169"/>
        <v>5.3977979643577971E-2</v>
      </c>
    </row>
    <row r="12517" spans="1:17" x14ac:dyDescent="0.3">
      <c r="A12517" s="29">
        <v>2901282</v>
      </c>
      <c r="B12517" s="1">
        <v>133</v>
      </c>
      <c r="C12517" s="1" t="s">
        <v>17</v>
      </c>
      <c r="D12517" s="1" t="s">
        <v>67</v>
      </c>
      <c r="E12517" s="1" t="s">
        <v>58</v>
      </c>
      <c r="F12517" s="47">
        <v>714</v>
      </c>
      <c r="G12517" s="34">
        <v>1038.77</v>
      </c>
      <c r="H12517" s="1" t="s">
        <v>218</v>
      </c>
      <c r="I12517" s="34">
        <v>9.8490000000000001E-3</v>
      </c>
      <c r="J12517" s="34">
        <v>1918.4740999999999</v>
      </c>
      <c r="K12517" s="35" t="str">
        <f t="shared" si="1165"/>
        <v>Kampina &amp; Oisterwijkse Vennen_ZGH3160</v>
      </c>
      <c r="L12517" s="36">
        <f>VLOOKUP(D12517,DATA!A:F,5,FALSE)</f>
        <v>1.0986712608830001E-2</v>
      </c>
      <c r="M12517" s="37">
        <f>VLOOKUP(D12517,DATA!A:F,6,FALSE)</f>
        <v>982</v>
      </c>
      <c r="N12517" s="36">
        <f t="shared" si="1166"/>
        <v>65.106314840113569</v>
      </c>
      <c r="O12517" s="36">
        <f t="shared" si="1167"/>
        <v>65.108773071472598</v>
      </c>
      <c r="P12517" s="36">
        <f t="shared" si="1168"/>
        <v>2.4582313590286731E-3</v>
      </c>
      <c r="Q12517" s="36">
        <f t="shared" si="1169"/>
        <v>4.7160531941043103E-2</v>
      </c>
    </row>
    <row r="12518" spans="1:17" x14ac:dyDescent="0.3">
      <c r="A12518" s="29">
        <v>2901282</v>
      </c>
      <c r="B12518" s="1">
        <v>133</v>
      </c>
      <c r="C12518" s="1" t="s">
        <v>17</v>
      </c>
      <c r="D12518" s="1" t="s">
        <v>89</v>
      </c>
      <c r="E12518" s="1" t="s">
        <v>54</v>
      </c>
      <c r="F12518" s="47">
        <v>714</v>
      </c>
      <c r="G12518" s="34">
        <v>1038.77</v>
      </c>
      <c r="H12518" s="1" t="s">
        <v>218</v>
      </c>
      <c r="I12518" s="34">
        <v>9.8490000000000001E-3</v>
      </c>
      <c r="J12518" s="34">
        <v>91.644509999999997</v>
      </c>
      <c r="K12518" s="35" t="str">
        <f t="shared" si="1165"/>
        <v>Kampina &amp; Oisterwijkse Vennen_L4030</v>
      </c>
      <c r="L12518" s="36">
        <f>VLOOKUP(D12518,DATA!A:F,5,FALSE)</f>
        <v>1.0986712608830001E-2</v>
      </c>
      <c r="M12518" s="37">
        <f>VLOOKUP(D12518,DATA!A:F,6,FALSE)</f>
        <v>982</v>
      </c>
      <c r="N12518" s="36">
        <f t="shared" si="1166"/>
        <v>65.106314840113569</v>
      </c>
      <c r="O12518" s="36">
        <f t="shared" si="1167"/>
        <v>65.108773071472598</v>
      </c>
      <c r="P12518" s="36">
        <f t="shared" si="1168"/>
        <v>2.4582313590286731E-3</v>
      </c>
      <c r="Q12518" s="36">
        <f t="shared" si="1169"/>
        <v>2.2528340836481683E-3</v>
      </c>
    </row>
    <row r="12519" spans="1:17" x14ac:dyDescent="0.3">
      <c r="A12519" s="29">
        <v>2901283</v>
      </c>
      <c r="B12519" s="1">
        <v>133</v>
      </c>
      <c r="C12519" s="1" t="s">
        <v>17</v>
      </c>
      <c r="D12519" s="1" t="s">
        <v>57</v>
      </c>
      <c r="E12519" s="1" t="s">
        <v>58</v>
      </c>
      <c r="F12519" s="47">
        <v>714</v>
      </c>
      <c r="G12519" s="34">
        <v>1068.21</v>
      </c>
      <c r="H12519" s="1" t="s">
        <v>218</v>
      </c>
      <c r="I12519" s="34">
        <v>1.04341E-2</v>
      </c>
      <c r="J12519" s="34">
        <v>2649.1704</v>
      </c>
      <c r="K12519" s="35" t="str">
        <f t="shared" si="1165"/>
        <v>Kampina &amp; Oisterwijkse Vennen_H3160</v>
      </c>
      <c r="L12519" s="36">
        <f>VLOOKUP(D12519,DATA!A:F,5,FALSE)</f>
        <v>1.0986712608830001E-2</v>
      </c>
      <c r="M12519" s="37">
        <f>VLOOKUP(D12519,DATA!A:F,6,FALSE)</f>
        <v>982</v>
      </c>
      <c r="N12519" s="36">
        <f t="shared" si="1166"/>
        <v>72.054457749331036</v>
      </c>
      <c r="O12519" s="36">
        <f t="shared" si="1167"/>
        <v>72.05676601171308</v>
      </c>
      <c r="P12519" s="36">
        <f t="shared" si="1168"/>
        <v>2.3082623820442905E-3</v>
      </c>
      <c r="Q12519" s="36">
        <f t="shared" si="1169"/>
        <v>6.1149803779452255E-2</v>
      </c>
    </row>
    <row r="12520" spans="1:17" x14ac:dyDescent="0.3">
      <c r="A12520" s="29">
        <v>2901283</v>
      </c>
      <c r="B12520" s="1">
        <v>133</v>
      </c>
      <c r="C12520" s="1" t="s">
        <v>17</v>
      </c>
      <c r="D12520" s="1" t="s">
        <v>67</v>
      </c>
      <c r="E12520" s="1" t="s">
        <v>58</v>
      </c>
      <c r="F12520" s="47">
        <v>714</v>
      </c>
      <c r="G12520" s="34">
        <v>1068.21</v>
      </c>
      <c r="H12520" s="1" t="s">
        <v>218</v>
      </c>
      <c r="I12520" s="34">
        <v>1.04341E-2</v>
      </c>
      <c r="J12520" s="34">
        <v>533.72709999999995</v>
      </c>
      <c r="K12520" s="35" t="str">
        <f t="shared" si="1165"/>
        <v>Kampina &amp; Oisterwijkse Vennen_ZGH3160</v>
      </c>
      <c r="L12520" s="36">
        <f>VLOOKUP(D12520,DATA!A:F,5,FALSE)</f>
        <v>1.0986712608830001E-2</v>
      </c>
      <c r="M12520" s="37">
        <f>VLOOKUP(D12520,DATA!A:F,6,FALSE)</f>
        <v>982</v>
      </c>
      <c r="N12520" s="36">
        <f t="shared" si="1166"/>
        <v>72.054457749331036</v>
      </c>
      <c r="O12520" s="36">
        <f t="shared" si="1167"/>
        <v>72.05676601171308</v>
      </c>
      <c r="P12520" s="36">
        <f t="shared" si="1168"/>
        <v>2.3082623820442905E-3</v>
      </c>
      <c r="Q12520" s="36">
        <f t="shared" si="1169"/>
        <v>1.2319821872075911E-2</v>
      </c>
    </row>
    <row r="12521" spans="1:17" x14ac:dyDescent="0.3">
      <c r="A12521" s="29">
        <v>2901283</v>
      </c>
      <c r="B12521" s="1">
        <v>133</v>
      </c>
      <c r="C12521" s="1" t="s">
        <v>17</v>
      </c>
      <c r="D12521" s="1" t="s">
        <v>53</v>
      </c>
      <c r="E12521" s="1" t="s">
        <v>54</v>
      </c>
      <c r="F12521" s="47">
        <v>714</v>
      </c>
      <c r="G12521" s="34">
        <v>1068.21</v>
      </c>
      <c r="H12521" s="1" t="s">
        <v>218</v>
      </c>
      <c r="I12521" s="34">
        <v>1.04341E-2</v>
      </c>
      <c r="J12521" s="34">
        <v>5372.1733000000004</v>
      </c>
      <c r="K12521" s="35" t="str">
        <f t="shared" si="1165"/>
        <v>Kampina &amp; Oisterwijkse Vennen_H4030</v>
      </c>
      <c r="L12521" s="36">
        <f>VLOOKUP(D12521,DATA!A:F,5,FALSE)</f>
        <v>1.0986712608830001E-2</v>
      </c>
      <c r="M12521" s="37">
        <f>VLOOKUP(D12521,DATA!A:F,6,FALSE)</f>
        <v>982</v>
      </c>
      <c r="N12521" s="36">
        <f t="shared" si="1166"/>
        <v>72.054457749331036</v>
      </c>
      <c r="O12521" s="36">
        <f t="shared" si="1167"/>
        <v>72.05676601171308</v>
      </c>
      <c r="P12521" s="36">
        <f t="shared" si="1168"/>
        <v>2.3082623820442905E-3</v>
      </c>
      <c r="Q12521" s="36">
        <f t="shared" si="1169"/>
        <v>0.12400385538212738</v>
      </c>
    </row>
    <row r="12522" spans="1:17" x14ac:dyDescent="0.3">
      <c r="A12522" s="29">
        <v>2901284</v>
      </c>
      <c r="B12522" s="1">
        <v>133</v>
      </c>
      <c r="C12522" s="1" t="s">
        <v>17</v>
      </c>
      <c r="D12522" s="1" t="s">
        <v>57</v>
      </c>
      <c r="E12522" s="1" t="s">
        <v>58</v>
      </c>
      <c r="F12522" s="47">
        <v>714</v>
      </c>
      <c r="G12522" s="34">
        <v>1290.7</v>
      </c>
      <c r="H12522" s="1" t="s">
        <v>218</v>
      </c>
      <c r="I12522" s="34">
        <v>1.30978E-2</v>
      </c>
      <c r="J12522" s="34">
        <v>4168.2714999999998</v>
      </c>
      <c r="K12522" s="35" t="str">
        <f t="shared" si="1165"/>
        <v>Kampina &amp; Oisterwijkse Vennen_H3160</v>
      </c>
      <c r="L12522" s="36">
        <f>VLOOKUP(D12522,DATA!A:F,5,FALSE)</f>
        <v>1.0986712608830001E-2</v>
      </c>
      <c r="M12522" s="37">
        <f>VLOOKUP(D12522,DATA!A:F,6,FALSE)</f>
        <v>982</v>
      </c>
      <c r="N12522" s="36">
        <f t="shared" si="1166"/>
        <v>96.744092343694163</v>
      </c>
      <c r="O12522" s="36">
        <f t="shared" si="1167"/>
        <v>96.744545589130027</v>
      </c>
      <c r="P12522" s="36">
        <f t="shared" si="1168"/>
        <v>4.5324543586389154E-4</v>
      </c>
      <c r="Q12522" s="36">
        <f t="shared" si="1169"/>
        <v>1.8892500328165369E-2</v>
      </c>
    </row>
    <row r="12523" spans="1:17" x14ac:dyDescent="0.3">
      <c r="A12523" s="29">
        <v>2901284</v>
      </c>
      <c r="B12523" s="1">
        <v>133</v>
      </c>
      <c r="C12523" s="1" t="s">
        <v>17</v>
      </c>
      <c r="D12523" s="1" t="s">
        <v>53</v>
      </c>
      <c r="E12523" s="1" t="s">
        <v>54</v>
      </c>
      <c r="F12523" s="47">
        <v>714</v>
      </c>
      <c r="G12523" s="34">
        <v>1290.7</v>
      </c>
      <c r="H12523" s="1" t="s">
        <v>218</v>
      </c>
      <c r="I12523" s="34">
        <v>1.30978E-2</v>
      </c>
      <c r="J12523" s="34">
        <v>19.115898000000001</v>
      </c>
      <c r="K12523" s="35" t="str">
        <f t="shared" si="1165"/>
        <v>Kampina &amp; Oisterwijkse Vennen_H4030</v>
      </c>
      <c r="L12523" s="36">
        <f>VLOOKUP(D12523,DATA!A:F,5,FALSE)</f>
        <v>1.0986712608830001E-2</v>
      </c>
      <c r="M12523" s="37">
        <f>VLOOKUP(D12523,DATA!A:F,6,FALSE)</f>
        <v>982</v>
      </c>
      <c r="N12523" s="36">
        <f t="shared" si="1166"/>
        <v>96.744092343694163</v>
      </c>
      <c r="O12523" s="36">
        <f t="shared" si="1167"/>
        <v>96.744545589130027</v>
      </c>
      <c r="P12523" s="36">
        <f t="shared" si="1168"/>
        <v>4.5324543586389154E-4</v>
      </c>
      <c r="Q12523" s="36">
        <f t="shared" si="1169"/>
        <v>8.664193520939693E-5</v>
      </c>
    </row>
    <row r="12524" spans="1:17" x14ac:dyDescent="0.3">
      <c r="A12524" s="29">
        <v>2901284</v>
      </c>
      <c r="B12524" s="1">
        <v>133</v>
      </c>
      <c r="C12524" s="1" t="s">
        <v>17</v>
      </c>
      <c r="D12524" s="1" t="s">
        <v>89</v>
      </c>
      <c r="E12524" s="1" t="s">
        <v>54</v>
      </c>
      <c r="F12524" s="47">
        <v>714</v>
      </c>
      <c r="G12524" s="34">
        <v>1290.7</v>
      </c>
      <c r="H12524" s="1" t="s">
        <v>218</v>
      </c>
      <c r="I12524" s="34">
        <v>1.30978E-2</v>
      </c>
      <c r="J12524" s="34">
        <v>497.90456999999998</v>
      </c>
      <c r="K12524" s="35" t="str">
        <f t="shared" si="1165"/>
        <v>Kampina &amp; Oisterwijkse Vennen_L4030</v>
      </c>
      <c r="L12524" s="36">
        <f>VLOOKUP(D12524,DATA!A:F,5,FALSE)</f>
        <v>1.0986712608830001E-2</v>
      </c>
      <c r="M12524" s="37">
        <f>VLOOKUP(D12524,DATA!A:F,6,FALSE)</f>
        <v>982</v>
      </c>
      <c r="N12524" s="36">
        <f t="shared" si="1166"/>
        <v>96.744092343694163</v>
      </c>
      <c r="O12524" s="36">
        <f t="shared" si="1167"/>
        <v>96.744545589130027</v>
      </c>
      <c r="P12524" s="36">
        <f t="shared" si="1168"/>
        <v>4.5324543586389154E-4</v>
      </c>
      <c r="Q12524" s="36">
        <f t="shared" si="1169"/>
        <v>2.2567297384827349E-3</v>
      </c>
    </row>
    <row r="12525" spans="1:17" x14ac:dyDescent="0.3">
      <c r="A12525" s="29">
        <v>2902802</v>
      </c>
      <c r="B12525" s="1">
        <v>133</v>
      </c>
      <c r="C12525" s="1" t="s">
        <v>17</v>
      </c>
      <c r="D12525" s="1" t="s">
        <v>53</v>
      </c>
      <c r="E12525" s="1" t="s">
        <v>54</v>
      </c>
      <c r="F12525" s="47">
        <v>714</v>
      </c>
      <c r="G12525" s="34">
        <v>1606.2</v>
      </c>
      <c r="H12525" s="1" t="s">
        <v>218</v>
      </c>
      <c r="I12525" s="34">
        <v>1.4952E-2</v>
      </c>
      <c r="J12525" s="34">
        <v>8104.4594999999999</v>
      </c>
      <c r="K12525" s="35" t="str">
        <f t="shared" si="1165"/>
        <v>Kampina &amp; Oisterwijkse Vennen_H4030</v>
      </c>
      <c r="L12525" s="36">
        <f>VLOOKUP(D12525,DATA!A:F,5,FALSE)</f>
        <v>1.0986712608830001E-2</v>
      </c>
      <c r="M12525" s="37">
        <f>VLOOKUP(D12525,DATA!A:F,6,FALSE)</f>
        <v>982</v>
      </c>
      <c r="N12525" s="36">
        <f t="shared" si="1166"/>
        <v>99.894999102900911</v>
      </c>
      <c r="O12525" s="36">
        <f t="shared" si="1167"/>
        <v>99.895016332223932</v>
      </c>
      <c r="P12525" s="36">
        <f t="shared" si="1168"/>
        <v>1.7229323020728771E-5</v>
      </c>
      <c r="Q12525" s="36">
        <f t="shared" si="1169"/>
        <v>1.3963435063391396E-3</v>
      </c>
    </row>
    <row r="12526" spans="1:17" x14ac:dyDescent="0.3">
      <c r="A12526" s="29">
        <v>2902802</v>
      </c>
      <c r="B12526" s="1">
        <v>133</v>
      </c>
      <c r="C12526" s="1" t="s">
        <v>17</v>
      </c>
      <c r="D12526" s="1" t="s">
        <v>90</v>
      </c>
      <c r="E12526" s="1" t="s">
        <v>91</v>
      </c>
      <c r="F12526" s="47">
        <v>1071</v>
      </c>
      <c r="G12526" s="34">
        <v>1606.2</v>
      </c>
      <c r="H12526" s="1" t="s">
        <v>218</v>
      </c>
      <c r="I12526" s="34">
        <v>1.4952E-2</v>
      </c>
      <c r="J12526" s="34">
        <v>41.400646000000002</v>
      </c>
      <c r="K12526" s="35" t="str">
        <f t="shared" si="1165"/>
        <v>Kampina &amp; Oisterwijkse Vennen_Lg04</v>
      </c>
      <c r="L12526" s="36">
        <f>VLOOKUP(D12526,DATA!A:F,5,FALSE)</f>
        <v>1.3726988247862192E-2</v>
      </c>
      <c r="M12526" s="37">
        <f>VLOOKUP(D12526,DATA!A:F,6,FALSE)</f>
        <v>1285.5</v>
      </c>
      <c r="N12526" s="36">
        <f t="shared" si="1166"/>
        <v>98.789843524257876</v>
      </c>
      <c r="O12526" s="36">
        <f t="shared" si="1167"/>
        <v>98.790088873594271</v>
      </c>
      <c r="P12526" s="36">
        <f t="shared" si="1168"/>
        <v>2.4534933639586143E-4</v>
      </c>
      <c r="Q12526" s="36">
        <f t="shared" si="1169"/>
        <v>1.0157621022459975E-4</v>
      </c>
    </row>
    <row r="12527" spans="1:17" x14ac:dyDescent="0.3">
      <c r="A12527" s="29">
        <v>2902803</v>
      </c>
      <c r="B12527" s="1">
        <v>133</v>
      </c>
      <c r="C12527" s="1" t="s">
        <v>17</v>
      </c>
      <c r="D12527" s="1" t="s">
        <v>53</v>
      </c>
      <c r="E12527" s="1" t="s">
        <v>54</v>
      </c>
      <c r="F12527" s="47">
        <v>714</v>
      </c>
      <c r="G12527" s="34">
        <v>1731.17</v>
      </c>
      <c r="H12527" s="1" t="s">
        <v>218</v>
      </c>
      <c r="I12527" s="34">
        <v>1.6650000000000002E-2</v>
      </c>
      <c r="J12527" s="34">
        <v>7180.8090000000002</v>
      </c>
      <c r="K12527" s="35" t="str">
        <f t="shared" si="1165"/>
        <v>Kampina &amp; Oisterwijkse Vennen_H4030</v>
      </c>
      <c r="L12527" s="36">
        <f>VLOOKUP(D12527,DATA!A:F,5,FALSE)</f>
        <v>1.0986712608830001E-2</v>
      </c>
      <c r="M12527" s="37">
        <f>VLOOKUP(D12527,DATA!A:F,6,FALSE)</f>
        <v>982</v>
      </c>
      <c r="N12527" s="36">
        <f t="shared" si="1166"/>
        <v>99.973377846092291</v>
      </c>
      <c r="O12527" s="36">
        <f t="shared" si="1167"/>
        <v>99.973382714308485</v>
      </c>
      <c r="P12527" s="36">
        <f t="shared" si="1168"/>
        <v>4.8682161946089764E-6</v>
      </c>
      <c r="Q12527" s="36">
        <f t="shared" si="1169"/>
        <v>3.4957730664193884E-4</v>
      </c>
    </row>
    <row r="12528" spans="1:17" x14ac:dyDescent="0.3">
      <c r="A12528" s="29">
        <v>2902803</v>
      </c>
      <c r="B12528" s="1">
        <v>133</v>
      </c>
      <c r="C12528" s="1" t="s">
        <v>17</v>
      </c>
      <c r="D12528" s="1" t="s">
        <v>90</v>
      </c>
      <c r="E12528" s="1" t="s">
        <v>91</v>
      </c>
      <c r="F12528" s="47">
        <v>1071</v>
      </c>
      <c r="G12528" s="34">
        <v>1731.17</v>
      </c>
      <c r="H12528" s="1" t="s">
        <v>218</v>
      </c>
      <c r="I12528" s="34">
        <v>1.6650000000000002E-2</v>
      </c>
      <c r="J12528" s="34">
        <v>301.84390000000002</v>
      </c>
      <c r="K12528" s="35" t="str">
        <f t="shared" si="1165"/>
        <v>Kampina &amp; Oisterwijkse Vennen_Lg04</v>
      </c>
      <c r="L12528" s="36">
        <f>VLOOKUP(D12528,DATA!A:F,5,FALSE)</f>
        <v>1.3726988247862192E-2</v>
      </c>
      <c r="M12528" s="37">
        <f>VLOOKUP(D12528,DATA!A:F,6,FALSE)</f>
        <v>1285.5</v>
      </c>
      <c r="N12528" s="36">
        <f t="shared" si="1166"/>
        <v>99.780134161888526</v>
      </c>
      <c r="O12528" s="36">
        <f t="shared" si="1167"/>
        <v>99.78018429699344</v>
      </c>
      <c r="P12528" s="36">
        <f t="shared" si="1168"/>
        <v>5.0135104913806572E-5</v>
      </c>
      <c r="Q12528" s="36">
        <f t="shared" si="1169"/>
        <v>1.513297559409254E-4</v>
      </c>
    </row>
    <row r="12529" spans="1:17" x14ac:dyDescent="0.3">
      <c r="A12529" s="29">
        <v>2902803</v>
      </c>
      <c r="B12529" s="1">
        <v>133</v>
      </c>
      <c r="C12529" s="1" t="s">
        <v>17</v>
      </c>
      <c r="D12529" s="1" t="s">
        <v>89</v>
      </c>
      <c r="E12529" s="1" t="s">
        <v>54</v>
      </c>
      <c r="F12529" s="47">
        <v>714</v>
      </c>
      <c r="G12529" s="34">
        <v>1731.17</v>
      </c>
      <c r="H12529" s="1" t="s">
        <v>218</v>
      </c>
      <c r="I12529" s="34">
        <v>1.6650000000000002E-2</v>
      </c>
      <c r="J12529" s="34">
        <v>861.12549999999999</v>
      </c>
      <c r="K12529" s="35" t="str">
        <f t="shared" si="1165"/>
        <v>Kampina &amp; Oisterwijkse Vennen_L4030</v>
      </c>
      <c r="L12529" s="36">
        <f>VLOOKUP(D12529,DATA!A:F,5,FALSE)</f>
        <v>1.0986712608830001E-2</v>
      </c>
      <c r="M12529" s="37">
        <f>VLOOKUP(D12529,DATA!A:F,6,FALSE)</f>
        <v>982</v>
      </c>
      <c r="N12529" s="36">
        <f t="shared" si="1166"/>
        <v>99.973377846092291</v>
      </c>
      <c r="O12529" s="36">
        <f t="shared" si="1167"/>
        <v>99.973382714308485</v>
      </c>
      <c r="P12529" s="36">
        <f t="shared" si="1168"/>
        <v>4.8682161946089764E-6</v>
      </c>
      <c r="Q12529" s="36">
        <f t="shared" si="1169"/>
        <v>4.192145104690752E-5</v>
      </c>
    </row>
    <row r="12530" spans="1:17" x14ac:dyDescent="0.3">
      <c r="A12530" s="29">
        <v>2902804</v>
      </c>
      <c r="B12530" s="1">
        <v>133</v>
      </c>
      <c r="C12530" s="1" t="s">
        <v>17</v>
      </c>
      <c r="D12530" s="1" t="s">
        <v>53</v>
      </c>
      <c r="E12530" s="1" t="s">
        <v>54</v>
      </c>
      <c r="F12530" s="47">
        <v>714</v>
      </c>
      <c r="G12530" s="34">
        <v>1455.78</v>
      </c>
      <c r="H12530" s="1" t="s">
        <v>218</v>
      </c>
      <c r="I12530" s="34">
        <v>1.3062499999999999E-2</v>
      </c>
      <c r="J12530" s="34">
        <v>0.53742639999999997</v>
      </c>
      <c r="K12530" s="35" t="str">
        <f t="shared" si="1165"/>
        <v>Kampina &amp; Oisterwijkse Vennen_H4030</v>
      </c>
      <c r="L12530" s="36">
        <f>VLOOKUP(D12530,DATA!A:F,5,FALSE)</f>
        <v>1.0986712608830001E-2</v>
      </c>
      <c r="M12530" s="37">
        <f>VLOOKUP(D12530,DATA!A:F,6,FALSE)</f>
        <v>982</v>
      </c>
      <c r="N12530" s="36">
        <f t="shared" si="1166"/>
        <v>99.454246025177014</v>
      </c>
      <c r="O12530" s="36">
        <f t="shared" si="1167"/>
        <v>99.454323915495834</v>
      </c>
      <c r="P12530" s="36">
        <f t="shared" si="1168"/>
        <v>7.7890318820550419E-5</v>
      </c>
      <c r="Q12530" s="36">
        <f t="shared" si="1169"/>
        <v>4.1860313638580656E-7</v>
      </c>
    </row>
    <row r="12531" spans="1:17" x14ac:dyDescent="0.3">
      <c r="A12531" s="29">
        <v>2902804</v>
      </c>
      <c r="B12531" s="1">
        <v>133</v>
      </c>
      <c r="C12531" s="1" t="s">
        <v>17</v>
      </c>
      <c r="D12531" s="1" t="s">
        <v>89</v>
      </c>
      <c r="E12531" s="1" t="s">
        <v>54</v>
      </c>
      <c r="F12531" s="47">
        <v>714</v>
      </c>
      <c r="G12531" s="34">
        <v>1455.78</v>
      </c>
      <c r="H12531" s="1" t="s">
        <v>218</v>
      </c>
      <c r="I12531" s="34">
        <v>1.3062499999999999E-2</v>
      </c>
      <c r="J12531" s="34">
        <v>1472.8411000000001</v>
      </c>
      <c r="K12531" s="35" t="str">
        <f t="shared" si="1165"/>
        <v>Kampina &amp; Oisterwijkse Vennen_L4030</v>
      </c>
      <c r="L12531" s="36">
        <f>VLOOKUP(D12531,DATA!A:F,5,FALSE)</f>
        <v>1.0986712608830001E-2</v>
      </c>
      <c r="M12531" s="37">
        <f>VLOOKUP(D12531,DATA!A:F,6,FALSE)</f>
        <v>982</v>
      </c>
      <c r="N12531" s="36">
        <f t="shared" si="1166"/>
        <v>99.454246025177014</v>
      </c>
      <c r="O12531" s="36">
        <f t="shared" si="1167"/>
        <v>99.454323915495834</v>
      </c>
      <c r="P12531" s="36">
        <f t="shared" si="1168"/>
        <v>7.7890318820550419E-5</v>
      </c>
      <c r="Q12531" s="36">
        <f t="shared" si="1169"/>
        <v>1.1472006285101019E-3</v>
      </c>
    </row>
    <row r="12532" spans="1:17" x14ac:dyDescent="0.3">
      <c r="A12532" s="29">
        <v>2902805</v>
      </c>
      <c r="B12532" s="1">
        <v>133</v>
      </c>
      <c r="C12532" s="1" t="s">
        <v>17</v>
      </c>
      <c r="D12532" s="1" t="s">
        <v>53</v>
      </c>
      <c r="E12532" s="1" t="s">
        <v>54</v>
      </c>
      <c r="F12532" s="47">
        <v>714</v>
      </c>
      <c r="G12532" s="34">
        <v>1287.4100000000001</v>
      </c>
      <c r="H12532" s="1" t="s">
        <v>218</v>
      </c>
      <c r="I12532" s="34">
        <v>1.1680599999999999E-2</v>
      </c>
      <c r="J12532" s="34">
        <v>8692.6299999999992</v>
      </c>
      <c r="K12532" s="35" t="str">
        <f t="shared" si="1165"/>
        <v>Kampina &amp; Oisterwijkse Vennen_H4030</v>
      </c>
      <c r="L12532" s="36">
        <f>VLOOKUP(D12532,DATA!A:F,5,FALSE)</f>
        <v>1.0986712608830001E-2</v>
      </c>
      <c r="M12532" s="37">
        <f>VLOOKUP(D12532,DATA!A:F,6,FALSE)</f>
        <v>982</v>
      </c>
      <c r="N12532" s="36">
        <f t="shared" si="1166"/>
        <v>96.62829122646545</v>
      </c>
      <c r="O12532" s="36">
        <f t="shared" si="1167"/>
        <v>96.628709308286759</v>
      </c>
      <c r="P12532" s="36">
        <f t="shared" si="1168"/>
        <v>4.1808182130864679E-4</v>
      </c>
      <c r="Q12532" s="36">
        <f t="shared" si="1169"/>
        <v>3.6342305823621822E-2</v>
      </c>
    </row>
    <row r="12533" spans="1:17" x14ac:dyDescent="0.3">
      <c r="A12533" s="29">
        <v>2902805</v>
      </c>
      <c r="B12533" s="1">
        <v>133</v>
      </c>
      <c r="C12533" s="1" t="s">
        <v>17</v>
      </c>
      <c r="D12533" s="1" t="s">
        <v>51</v>
      </c>
      <c r="E12533" s="1" t="s">
        <v>52</v>
      </c>
      <c r="F12533" s="47">
        <v>1000</v>
      </c>
      <c r="G12533" s="34">
        <v>1287.4100000000001</v>
      </c>
      <c r="H12533" s="1" t="s">
        <v>218</v>
      </c>
      <c r="I12533" s="34">
        <v>1.1680599999999999E-2</v>
      </c>
      <c r="J12533" s="34">
        <v>671.40423999999996</v>
      </c>
      <c r="K12533" s="35" t="str">
        <f t="shared" si="1165"/>
        <v>Kampina &amp; Oisterwijkse Vennen_Lg09</v>
      </c>
      <c r="L12533" s="36">
        <f>VLOOKUP(D12533,DATA!A:F,5,FALSE)</f>
        <v>8.4126827976184013E-3</v>
      </c>
      <c r="M12533" s="37">
        <f>VLOOKUP(D12533,DATA!A:F,6,FALSE)</f>
        <v>1350</v>
      </c>
      <c r="N12533" s="36">
        <f t="shared" si="1166"/>
        <v>37.132194745791132</v>
      </c>
      <c r="O12533" s="36">
        <f t="shared" si="1167"/>
        <v>37.134488696468075</v>
      </c>
      <c r="P12533" s="36">
        <f t="shared" si="1168"/>
        <v>2.2939506769432683E-3</v>
      </c>
      <c r="Q12533" s="36">
        <f t="shared" si="1169"/>
        <v>1.5401682108505805E-2</v>
      </c>
    </row>
    <row r="12534" spans="1:17" x14ac:dyDescent="0.3">
      <c r="A12534" s="29">
        <v>2902805</v>
      </c>
      <c r="B12534" s="1">
        <v>133</v>
      </c>
      <c r="C12534" s="1" t="s">
        <v>17</v>
      </c>
      <c r="D12534" s="1" t="s">
        <v>89</v>
      </c>
      <c r="E12534" s="1" t="s">
        <v>54</v>
      </c>
      <c r="F12534" s="47">
        <v>714</v>
      </c>
      <c r="G12534" s="34">
        <v>1287.4100000000001</v>
      </c>
      <c r="H12534" s="1" t="s">
        <v>218</v>
      </c>
      <c r="I12534" s="34">
        <v>1.1680599999999999E-2</v>
      </c>
      <c r="J12534" s="34">
        <v>635.96600000000001</v>
      </c>
      <c r="K12534" s="35" t="str">
        <f t="shared" si="1165"/>
        <v>Kampina &amp; Oisterwijkse Vennen_L4030</v>
      </c>
      <c r="L12534" s="36">
        <f>VLOOKUP(D12534,DATA!A:F,5,FALSE)</f>
        <v>1.0986712608830001E-2</v>
      </c>
      <c r="M12534" s="37">
        <f>VLOOKUP(D12534,DATA!A:F,6,FALSE)</f>
        <v>982</v>
      </c>
      <c r="N12534" s="36">
        <f t="shared" si="1166"/>
        <v>96.62829122646545</v>
      </c>
      <c r="O12534" s="36">
        <f t="shared" si="1167"/>
        <v>96.628709308286759</v>
      </c>
      <c r="P12534" s="36">
        <f t="shared" si="1168"/>
        <v>4.1808182130864679E-4</v>
      </c>
      <c r="Q12534" s="36">
        <f t="shared" si="1169"/>
        <v>2.6588582357037487E-3</v>
      </c>
    </row>
    <row r="12535" spans="1:17" x14ac:dyDescent="0.3">
      <c r="A12535" s="29">
        <v>2902806</v>
      </c>
      <c r="B12535" s="1">
        <v>133</v>
      </c>
      <c r="C12535" s="1" t="s">
        <v>17</v>
      </c>
      <c r="D12535" s="1" t="s">
        <v>53</v>
      </c>
      <c r="E12535" s="1" t="s">
        <v>54</v>
      </c>
      <c r="F12535" s="47">
        <v>714</v>
      </c>
      <c r="G12535" s="34">
        <v>1071.8599999999999</v>
      </c>
      <c r="H12535" s="1" t="s">
        <v>218</v>
      </c>
      <c r="I12535" s="34">
        <v>9.7692000000000005E-3</v>
      </c>
      <c r="J12535" s="34">
        <v>7088.38</v>
      </c>
      <c r="K12535" s="35" t="str">
        <f t="shared" si="1165"/>
        <v>Kampina &amp; Oisterwijkse Vennen_H4030</v>
      </c>
      <c r="L12535" s="36">
        <f>VLOOKUP(D12535,DATA!A:F,5,FALSE)</f>
        <v>1.0986712608830001E-2</v>
      </c>
      <c r="M12535" s="37">
        <f>VLOOKUP(D12535,DATA!A:F,6,FALSE)</f>
        <v>982</v>
      </c>
      <c r="N12535" s="36">
        <f t="shared" si="1166"/>
        <v>72.854756707377888</v>
      </c>
      <c r="O12535" s="36">
        <f t="shared" si="1167"/>
        <v>72.856879305433878</v>
      </c>
      <c r="P12535" s="36">
        <f t="shared" si="1168"/>
        <v>2.1225980559904656E-3</v>
      </c>
      <c r="Q12535" s="36">
        <f t="shared" si="1169"/>
        <v>0.15045781608121697</v>
      </c>
    </row>
    <row r="12536" spans="1:17" x14ac:dyDescent="0.3">
      <c r="A12536" s="29">
        <v>2902806</v>
      </c>
      <c r="B12536" s="1">
        <v>133</v>
      </c>
      <c r="C12536" s="1" t="s">
        <v>17</v>
      </c>
      <c r="D12536" s="1" t="s">
        <v>43</v>
      </c>
      <c r="E12536" s="1" t="s">
        <v>44</v>
      </c>
      <c r="F12536" s="47">
        <v>1071</v>
      </c>
      <c r="G12536" s="34">
        <v>1071.8599999999999</v>
      </c>
      <c r="H12536" s="1" t="s">
        <v>218</v>
      </c>
      <c r="I12536" s="34">
        <v>9.7692000000000005E-3</v>
      </c>
      <c r="J12536" s="34">
        <v>2911.6199000000001</v>
      </c>
      <c r="K12536" s="35" t="str">
        <f t="shared" si="1165"/>
        <v>Kampina &amp; Oisterwijkse Vennen_H7150</v>
      </c>
      <c r="L12536" s="36">
        <f>VLOOKUP(D12536,DATA!A:F,5,FALSE)</f>
        <v>1.3726988247862192E-2</v>
      </c>
      <c r="M12536" s="37">
        <f>VLOOKUP(D12536,DATA!A:F,6,FALSE)</f>
        <v>1285.5</v>
      </c>
      <c r="N12536" s="36">
        <f t="shared" si="1166"/>
        <v>5.0563735681067614</v>
      </c>
      <c r="O12536" s="36">
        <f t="shared" si="1167"/>
        <v>5.0570173895037067</v>
      </c>
      <c r="P12536" s="36">
        <f t="shared" si="1168"/>
        <v>6.4382139694529883E-4</v>
      </c>
      <c r="Q12536" s="36">
        <f t="shared" si="1169"/>
        <v>1.8745631913917312E-2</v>
      </c>
    </row>
    <row r="12537" spans="1:17" x14ac:dyDescent="0.3">
      <c r="A12537" s="29">
        <v>2902807</v>
      </c>
      <c r="B12537" s="1">
        <v>133</v>
      </c>
      <c r="C12537" s="1" t="s">
        <v>17</v>
      </c>
      <c r="D12537" s="1" t="s">
        <v>53</v>
      </c>
      <c r="E12537" s="1" t="s">
        <v>54</v>
      </c>
      <c r="F12537" s="47">
        <v>714</v>
      </c>
      <c r="G12537" s="34">
        <v>1001.05</v>
      </c>
      <c r="H12537" s="1" t="s">
        <v>218</v>
      </c>
      <c r="I12537" s="34">
        <v>9.0744999999999992E-3</v>
      </c>
      <c r="J12537" s="34">
        <v>2840.03</v>
      </c>
      <c r="K12537" s="35" t="str">
        <f t="shared" si="1165"/>
        <v>Kampina &amp; Oisterwijkse Vennen_H4030</v>
      </c>
      <c r="L12537" s="36">
        <f>VLOOKUP(D12537,DATA!A:F,5,FALSE)</f>
        <v>1.0986712608830001E-2</v>
      </c>
      <c r="M12537" s="37">
        <f>VLOOKUP(D12537,DATA!A:F,6,FALSE)</f>
        <v>982</v>
      </c>
      <c r="N12537" s="36">
        <f t="shared" si="1166"/>
        <v>55.213404581851528</v>
      </c>
      <c r="O12537" s="36">
        <f t="shared" si="1167"/>
        <v>55.215869944368471</v>
      </c>
      <c r="P12537" s="36">
        <f t="shared" si="1168"/>
        <v>2.4653625169435145E-3</v>
      </c>
      <c r="Q12537" s="36">
        <f t="shared" si="1169"/>
        <v>7.0017035089950899E-2</v>
      </c>
    </row>
    <row r="12538" spans="1:17" x14ac:dyDescent="0.3">
      <c r="A12538" s="29">
        <v>2902808</v>
      </c>
      <c r="B12538" s="1">
        <v>133</v>
      </c>
      <c r="C12538" s="1" t="s">
        <v>17</v>
      </c>
      <c r="D12538" s="1" t="s">
        <v>53</v>
      </c>
      <c r="E12538" s="1" t="s">
        <v>54</v>
      </c>
      <c r="F12538" s="47">
        <v>714</v>
      </c>
      <c r="G12538" s="34">
        <v>1104.1600000000001</v>
      </c>
      <c r="H12538" s="1" t="s">
        <v>218</v>
      </c>
      <c r="I12538" s="34">
        <v>1.0482099999999999E-2</v>
      </c>
      <c r="J12538" s="34">
        <v>7089.0460000000003</v>
      </c>
      <c r="K12538" s="35" t="str">
        <f t="shared" si="1165"/>
        <v>Kampina &amp; Oisterwijkse Vennen_H4030</v>
      </c>
      <c r="L12538" s="36">
        <f>VLOOKUP(D12538,DATA!A:F,5,FALSE)</f>
        <v>1.0986712608830001E-2</v>
      </c>
      <c r="M12538" s="37">
        <f>VLOOKUP(D12538,DATA!A:F,6,FALSE)</f>
        <v>982</v>
      </c>
      <c r="N12538" s="36">
        <f t="shared" si="1166"/>
        <v>79.284111982174181</v>
      </c>
      <c r="O12538" s="36">
        <f t="shared" si="1167"/>
        <v>79.286003415937671</v>
      </c>
      <c r="P12538" s="36">
        <f t="shared" si="1168"/>
        <v>1.8914337634896583E-3</v>
      </c>
      <c r="Q12538" s="36">
        <f t="shared" si="1169"/>
        <v>0.13408460955331308</v>
      </c>
    </row>
    <row r="12539" spans="1:17" x14ac:dyDescent="0.3">
      <c r="A12539" s="29">
        <v>2902808</v>
      </c>
      <c r="B12539" s="1">
        <v>133</v>
      </c>
      <c r="C12539" s="1" t="s">
        <v>17</v>
      </c>
      <c r="D12539" s="1" t="s">
        <v>89</v>
      </c>
      <c r="E12539" s="1" t="s">
        <v>54</v>
      </c>
      <c r="F12539" s="47">
        <v>714</v>
      </c>
      <c r="G12539" s="34">
        <v>1104.1600000000001</v>
      </c>
      <c r="H12539" s="1" t="s">
        <v>218</v>
      </c>
      <c r="I12539" s="34">
        <v>1.0482099999999999E-2</v>
      </c>
      <c r="J12539" s="34">
        <v>624.48224000000005</v>
      </c>
      <c r="K12539" s="35" t="str">
        <f t="shared" si="1165"/>
        <v>Kampina &amp; Oisterwijkse Vennen_L4030</v>
      </c>
      <c r="L12539" s="36">
        <f>VLOOKUP(D12539,DATA!A:F,5,FALSE)</f>
        <v>1.0986712608830001E-2</v>
      </c>
      <c r="M12539" s="37">
        <f>VLOOKUP(D12539,DATA!A:F,6,FALSE)</f>
        <v>982</v>
      </c>
      <c r="N12539" s="36">
        <f t="shared" si="1166"/>
        <v>79.284111982174181</v>
      </c>
      <c r="O12539" s="36">
        <f t="shared" si="1167"/>
        <v>79.286003415937671</v>
      </c>
      <c r="P12539" s="36">
        <f t="shared" si="1168"/>
        <v>1.8914337634896583E-3</v>
      </c>
      <c r="Q12539" s="36">
        <f t="shared" si="1169"/>
        <v>1.1811667934356522E-2</v>
      </c>
    </row>
    <row r="12540" spans="1:17" x14ac:dyDescent="0.3">
      <c r="A12540" s="29">
        <v>2902809</v>
      </c>
      <c r="B12540" s="1">
        <v>133</v>
      </c>
      <c r="C12540" s="1" t="s">
        <v>17</v>
      </c>
      <c r="D12540" s="1" t="s">
        <v>63</v>
      </c>
      <c r="E12540" s="1" t="s">
        <v>64</v>
      </c>
      <c r="F12540" s="47">
        <v>714</v>
      </c>
      <c r="G12540" s="34">
        <v>1099.01</v>
      </c>
      <c r="H12540" s="1" t="s">
        <v>218</v>
      </c>
      <c r="I12540" s="34">
        <v>1.04902E-2</v>
      </c>
      <c r="J12540" s="34">
        <v>40.103344</v>
      </c>
      <c r="K12540" s="35" t="str">
        <f t="shared" si="1165"/>
        <v>Kampina &amp; Oisterwijkse Vennen_H2310</v>
      </c>
      <c r="L12540" s="36">
        <f>VLOOKUP(D12540,DATA!A:F,5,FALSE)</f>
        <v>1.0986712608830001E-2</v>
      </c>
      <c r="M12540" s="37">
        <f>VLOOKUP(D12540,DATA!A:F,6,FALSE)</f>
        <v>982</v>
      </c>
      <c r="N12540" s="36">
        <f t="shared" si="1166"/>
        <v>78.339391771728501</v>
      </c>
      <c r="O12540" s="36">
        <f t="shared" si="1167"/>
        <v>78.341347408480317</v>
      </c>
      <c r="P12540" s="36">
        <f t="shared" si="1168"/>
        <v>1.9556367518163142E-3</v>
      </c>
      <c r="Q12540" s="36">
        <f t="shared" si="1169"/>
        <v>7.8427573397132271E-4</v>
      </c>
    </row>
    <row r="12541" spans="1:17" x14ac:dyDescent="0.3">
      <c r="A12541" s="29">
        <v>2902809</v>
      </c>
      <c r="B12541" s="1">
        <v>133</v>
      </c>
      <c r="C12541" s="1" t="s">
        <v>17</v>
      </c>
      <c r="D12541" s="1" t="s">
        <v>95</v>
      </c>
      <c r="E12541" s="1" t="s">
        <v>64</v>
      </c>
      <c r="F12541" s="47">
        <v>714</v>
      </c>
      <c r="G12541" s="34">
        <v>1099.01</v>
      </c>
      <c r="H12541" s="1" t="s">
        <v>218</v>
      </c>
      <c r="I12541" s="34">
        <v>1.04902E-2</v>
      </c>
      <c r="J12541" s="34">
        <v>437.27895999999998</v>
      </c>
      <c r="K12541" s="35" t="str">
        <f t="shared" si="1165"/>
        <v>Kampina &amp; Oisterwijkse Vennen_ZGH2310</v>
      </c>
      <c r="L12541" s="36">
        <f>VLOOKUP(D12541,DATA!A:F,5,FALSE)</f>
        <v>1.0986712608830001E-2</v>
      </c>
      <c r="M12541" s="37">
        <f>VLOOKUP(D12541,DATA!A:F,6,FALSE)</f>
        <v>982</v>
      </c>
      <c r="N12541" s="36">
        <f t="shared" si="1166"/>
        <v>78.339391771728501</v>
      </c>
      <c r="O12541" s="36">
        <f t="shared" si="1167"/>
        <v>78.341347408480317</v>
      </c>
      <c r="P12541" s="36">
        <f t="shared" si="1168"/>
        <v>1.9556367518163142E-3</v>
      </c>
      <c r="Q12541" s="36">
        <f t="shared" si="1169"/>
        <v>8.5515880497201609E-3</v>
      </c>
    </row>
    <row r="12542" spans="1:17" x14ac:dyDescent="0.3">
      <c r="A12542" s="29">
        <v>2902809</v>
      </c>
      <c r="B12542" s="1">
        <v>133</v>
      </c>
      <c r="C12542" s="1" t="s">
        <v>17</v>
      </c>
      <c r="D12542" s="1" t="s">
        <v>41</v>
      </c>
      <c r="E12542" s="1" t="s">
        <v>42</v>
      </c>
      <c r="F12542" s="47">
        <v>1071</v>
      </c>
      <c r="G12542" s="34">
        <v>1099.01</v>
      </c>
      <c r="H12542" s="1" t="s">
        <v>218</v>
      </c>
      <c r="I12542" s="34">
        <v>1.04902E-2</v>
      </c>
      <c r="J12542" s="34">
        <v>1159.7623000000001</v>
      </c>
      <c r="K12542" s="35" t="str">
        <f t="shared" si="1165"/>
        <v>Kampina &amp; Oisterwijkse Vennen_H4010A</v>
      </c>
      <c r="L12542" s="36">
        <f>VLOOKUP(D12542,DATA!A:F,5,FALSE)</f>
        <v>1.3726988247862192E-2</v>
      </c>
      <c r="M12542" s="37">
        <f>VLOOKUP(D12542,DATA!A:F,6,FALSE)</f>
        <v>1285.5</v>
      </c>
      <c r="N12542" s="36">
        <f t="shared" si="1166"/>
        <v>7.1761136646250634</v>
      </c>
      <c r="O12542" s="36">
        <f t="shared" si="1167"/>
        <v>7.1770729213837869</v>
      </c>
      <c r="P12542" s="36">
        <f t="shared" si="1168"/>
        <v>9.5925675872354788E-4</v>
      </c>
      <c r="Q12542" s="36">
        <f t="shared" si="1169"/>
        <v>1.112509824787767E-2</v>
      </c>
    </row>
    <row r="12543" spans="1:17" x14ac:dyDescent="0.3">
      <c r="A12543" s="29">
        <v>2902809</v>
      </c>
      <c r="B12543" s="1">
        <v>133</v>
      </c>
      <c r="C12543" s="1" t="s">
        <v>17</v>
      </c>
      <c r="D12543" s="1" t="s">
        <v>68</v>
      </c>
      <c r="E12543" s="1" t="s">
        <v>69</v>
      </c>
      <c r="F12543" s="47">
        <v>714</v>
      </c>
      <c r="G12543" s="34">
        <v>1099.01</v>
      </c>
      <c r="H12543" s="1" t="s">
        <v>218</v>
      </c>
      <c r="I12543" s="34">
        <v>1.04902E-2</v>
      </c>
      <c r="J12543" s="34">
        <v>1587.5753999999999</v>
      </c>
      <c r="K12543" s="35" t="str">
        <f t="shared" si="1165"/>
        <v>Kampina &amp; Oisterwijkse Vennen_H7110B</v>
      </c>
      <c r="L12543" s="36">
        <f>VLOOKUP(D12543,DATA!A:F,5,FALSE)</f>
        <v>1.0986712608830001E-2</v>
      </c>
      <c r="M12543" s="37">
        <f>VLOOKUP(D12543,DATA!A:F,6,FALSE)</f>
        <v>982</v>
      </c>
      <c r="N12543" s="36">
        <f t="shared" si="1166"/>
        <v>78.339391771728501</v>
      </c>
      <c r="O12543" s="36">
        <f t="shared" si="1167"/>
        <v>78.341347408480317</v>
      </c>
      <c r="P12543" s="36">
        <f t="shared" si="1168"/>
        <v>1.9556367518163142E-3</v>
      </c>
      <c r="Q12543" s="36">
        <f t="shared" si="1169"/>
        <v>3.1047207985194857E-2</v>
      </c>
    </row>
    <row r="12544" spans="1:17" x14ac:dyDescent="0.3">
      <c r="A12544" s="29">
        <v>2902809</v>
      </c>
      <c r="B12544" s="1">
        <v>133</v>
      </c>
      <c r="C12544" s="1" t="s">
        <v>17</v>
      </c>
      <c r="D12544" s="1" t="s">
        <v>89</v>
      </c>
      <c r="E12544" s="1" t="s">
        <v>54</v>
      </c>
      <c r="F12544" s="47">
        <v>714</v>
      </c>
      <c r="G12544" s="34">
        <v>1099.01</v>
      </c>
      <c r="H12544" s="1" t="s">
        <v>218</v>
      </c>
      <c r="I12544" s="34">
        <v>1.04902E-2</v>
      </c>
      <c r="J12544" s="34">
        <v>76.580734000000007</v>
      </c>
      <c r="K12544" s="35" t="str">
        <f t="shared" si="1165"/>
        <v>Kampina &amp; Oisterwijkse Vennen_L4030</v>
      </c>
      <c r="L12544" s="36">
        <f>VLOOKUP(D12544,DATA!A:F,5,FALSE)</f>
        <v>1.0986712608830001E-2</v>
      </c>
      <c r="M12544" s="37">
        <f>VLOOKUP(D12544,DATA!A:F,6,FALSE)</f>
        <v>982</v>
      </c>
      <c r="N12544" s="36">
        <f t="shared" si="1166"/>
        <v>78.339391771728501</v>
      </c>
      <c r="O12544" s="36">
        <f t="shared" si="1167"/>
        <v>78.341347408480317</v>
      </c>
      <c r="P12544" s="36">
        <f t="shared" si="1168"/>
        <v>1.9556367518163142E-3</v>
      </c>
      <c r="Q12544" s="36">
        <f t="shared" si="1169"/>
        <v>1.4976409789146919E-3</v>
      </c>
    </row>
    <row r="12545" spans="1:17" x14ac:dyDescent="0.3">
      <c r="A12545" s="29">
        <v>2902810</v>
      </c>
      <c r="B12545" s="1">
        <v>133</v>
      </c>
      <c r="C12545" s="1" t="s">
        <v>17</v>
      </c>
      <c r="D12545" s="1" t="s">
        <v>63</v>
      </c>
      <c r="E12545" s="1" t="s">
        <v>64</v>
      </c>
      <c r="F12545" s="47">
        <v>714</v>
      </c>
      <c r="G12545" s="34">
        <v>915.05</v>
      </c>
      <c r="H12545" s="1" t="s">
        <v>218</v>
      </c>
      <c r="I12545" s="34">
        <v>8.4309999999999993E-3</v>
      </c>
      <c r="J12545" s="34">
        <v>1282.1642999999999</v>
      </c>
      <c r="K12545" s="35" t="str">
        <f t="shared" si="1165"/>
        <v>Kampina &amp; Oisterwijkse Vennen_H2310</v>
      </c>
      <c r="L12545" s="36">
        <f>VLOOKUP(D12545,DATA!A:F,5,FALSE)</f>
        <v>1.0986712608830001E-2</v>
      </c>
      <c r="M12545" s="37">
        <f>VLOOKUP(D12545,DATA!A:F,6,FALSE)</f>
        <v>982</v>
      </c>
      <c r="N12545" s="36">
        <f t="shared" si="1166"/>
        <v>32.397572190189528</v>
      </c>
      <c r="O12545" s="36">
        <f t="shared" si="1167"/>
        <v>32.399600940941831</v>
      </c>
      <c r="P12545" s="36">
        <f t="shared" si="1168"/>
        <v>2.0287507523022441E-3</v>
      </c>
      <c r="Q12545" s="36">
        <f t="shared" si="1169"/>
        <v>2.6011917882000798E-2</v>
      </c>
    </row>
    <row r="12546" spans="1:17" x14ac:dyDescent="0.3">
      <c r="A12546" s="29">
        <v>2902810</v>
      </c>
      <c r="B12546" s="1">
        <v>133</v>
      </c>
      <c r="C12546" s="1" t="s">
        <v>17</v>
      </c>
      <c r="D12546" s="1" t="s">
        <v>95</v>
      </c>
      <c r="E12546" s="1" t="s">
        <v>64</v>
      </c>
      <c r="F12546" s="47">
        <v>714</v>
      </c>
      <c r="G12546" s="34">
        <v>915.05</v>
      </c>
      <c r="H12546" s="1" t="s">
        <v>218</v>
      </c>
      <c r="I12546" s="34">
        <v>8.4309999999999993E-3</v>
      </c>
      <c r="J12546" s="34">
        <v>164.32748000000001</v>
      </c>
      <c r="K12546" s="35" t="str">
        <f t="shared" si="1165"/>
        <v>Kampina &amp; Oisterwijkse Vennen_ZGH2310</v>
      </c>
      <c r="L12546" s="36">
        <f>VLOOKUP(D12546,DATA!A:F,5,FALSE)</f>
        <v>1.0986712608830001E-2</v>
      </c>
      <c r="M12546" s="37">
        <f>VLOOKUP(D12546,DATA!A:F,6,FALSE)</f>
        <v>982</v>
      </c>
      <c r="N12546" s="36">
        <f t="shared" si="1166"/>
        <v>32.397572190189528</v>
      </c>
      <c r="O12546" s="36">
        <f t="shared" si="1167"/>
        <v>32.399600940941831</v>
      </c>
      <c r="P12546" s="36">
        <f t="shared" si="1168"/>
        <v>2.0287507523022441E-3</v>
      </c>
      <c r="Q12546" s="36">
        <f t="shared" si="1169"/>
        <v>3.3337949867393202E-3</v>
      </c>
    </row>
    <row r="12547" spans="1:17" x14ac:dyDescent="0.3">
      <c r="A12547" s="29">
        <v>2902810</v>
      </c>
      <c r="B12547" s="1">
        <v>133</v>
      </c>
      <c r="C12547" s="1" t="s">
        <v>17</v>
      </c>
      <c r="D12547" s="1" t="s">
        <v>57</v>
      </c>
      <c r="E12547" s="1" t="s">
        <v>58</v>
      </c>
      <c r="F12547" s="47">
        <v>714</v>
      </c>
      <c r="G12547" s="34">
        <v>915.05</v>
      </c>
      <c r="H12547" s="1" t="s">
        <v>218</v>
      </c>
      <c r="I12547" s="34">
        <v>8.4309999999999993E-3</v>
      </c>
      <c r="J12547" s="34">
        <v>6515.4652999999998</v>
      </c>
      <c r="K12547" s="35" t="str">
        <f t="shared" ref="K12547:K12610" si="1170">_xlfn.CONCAT(C12547,"_",D12547)</f>
        <v>Kampina &amp; Oisterwijkse Vennen_H3160</v>
      </c>
      <c r="L12547" s="36">
        <f>VLOOKUP(D12547,DATA!A:F,5,FALSE)</f>
        <v>1.0986712608830001E-2</v>
      </c>
      <c r="M12547" s="37">
        <f>VLOOKUP(D12547,DATA!A:F,6,FALSE)</f>
        <v>982</v>
      </c>
      <c r="N12547" s="36">
        <f t="shared" ref="N12547:N12610" si="1171">100/(1+EXP(-L12547*(G12547-M12547)))</f>
        <v>32.397572190189528</v>
      </c>
      <c r="O12547" s="36">
        <f t="shared" ref="O12547:O12610" si="1172">100/(1+EXP(-L12547*((G12547+I12547)-M12547)))</f>
        <v>32.399600940941831</v>
      </c>
      <c r="P12547" s="36">
        <f t="shared" ref="P12547:P12610" si="1173">O12547-N12547</f>
        <v>2.0287507523022441E-3</v>
      </c>
      <c r="Q12547" s="36">
        <f t="shared" ref="Q12547:Q12610" si="1174">IF(AND(H12547&lt;&gt;"below",I12547&gt;=0.005),J12547*P12547/100,0)</f>
        <v>0.13218255128974166</v>
      </c>
    </row>
    <row r="12548" spans="1:17" x14ac:dyDescent="0.3">
      <c r="A12548" s="29">
        <v>2902811</v>
      </c>
      <c r="B12548" s="1">
        <v>133</v>
      </c>
      <c r="C12548" s="1" t="s">
        <v>17</v>
      </c>
      <c r="D12548" s="1" t="s">
        <v>57</v>
      </c>
      <c r="E12548" s="1" t="s">
        <v>58</v>
      </c>
      <c r="F12548" s="47">
        <v>714</v>
      </c>
      <c r="G12548" s="34">
        <v>983.89</v>
      </c>
      <c r="H12548" s="1" t="s">
        <v>218</v>
      </c>
      <c r="I12548" s="34">
        <v>9.1746999999999992E-3</v>
      </c>
      <c r="J12548" s="34">
        <v>186.51004</v>
      </c>
      <c r="K12548" s="35" t="str">
        <f t="shared" si="1170"/>
        <v>Kampina &amp; Oisterwijkse Vennen_H3160</v>
      </c>
      <c r="L12548" s="36">
        <f>VLOOKUP(D12548,DATA!A:F,5,FALSE)</f>
        <v>1.0986712608830001E-2</v>
      </c>
      <c r="M12548" s="37">
        <f>VLOOKUP(D12548,DATA!A:F,6,FALSE)</f>
        <v>982</v>
      </c>
      <c r="N12548" s="36">
        <f t="shared" si="1171"/>
        <v>50.519103518623943</v>
      </c>
      <c r="O12548" s="36">
        <f t="shared" si="1172"/>
        <v>50.521623240484011</v>
      </c>
      <c r="P12548" s="36">
        <f t="shared" si="1173"/>
        <v>2.5197218600681026E-3</v>
      </c>
      <c r="Q12548" s="36">
        <f t="shared" si="1174"/>
        <v>4.6995342491017618E-3</v>
      </c>
    </row>
    <row r="12549" spans="1:17" x14ac:dyDescent="0.3">
      <c r="A12549" s="29">
        <v>2902811</v>
      </c>
      <c r="B12549" s="1">
        <v>133</v>
      </c>
      <c r="C12549" s="1" t="s">
        <v>17</v>
      </c>
      <c r="D12549" s="1" t="s">
        <v>67</v>
      </c>
      <c r="E12549" s="1" t="s">
        <v>58</v>
      </c>
      <c r="F12549" s="47">
        <v>714</v>
      </c>
      <c r="G12549" s="34">
        <v>983.89</v>
      </c>
      <c r="H12549" s="1" t="s">
        <v>218</v>
      </c>
      <c r="I12549" s="34">
        <v>9.1746999999999992E-3</v>
      </c>
      <c r="J12549" s="34">
        <v>243.06863000000001</v>
      </c>
      <c r="K12549" s="35" t="str">
        <f t="shared" si="1170"/>
        <v>Kampina &amp; Oisterwijkse Vennen_ZGH3160</v>
      </c>
      <c r="L12549" s="36">
        <f>VLOOKUP(D12549,DATA!A:F,5,FALSE)</f>
        <v>1.0986712608830001E-2</v>
      </c>
      <c r="M12549" s="37">
        <f>VLOOKUP(D12549,DATA!A:F,6,FALSE)</f>
        <v>982</v>
      </c>
      <c r="N12549" s="36">
        <f t="shared" si="1171"/>
        <v>50.519103518623943</v>
      </c>
      <c r="O12549" s="36">
        <f t="shared" si="1172"/>
        <v>50.521623240484011</v>
      </c>
      <c r="P12549" s="36">
        <f t="shared" si="1173"/>
        <v>2.5197218600681026E-3</v>
      </c>
      <c r="Q12549" s="36">
        <f t="shared" si="1174"/>
        <v>6.1246534050780543E-3</v>
      </c>
    </row>
    <row r="12550" spans="1:17" x14ac:dyDescent="0.3">
      <c r="A12550" s="29">
        <v>2902812</v>
      </c>
      <c r="B12550" s="1">
        <v>133</v>
      </c>
      <c r="C12550" s="1" t="s">
        <v>17</v>
      </c>
      <c r="D12550" s="1" t="s">
        <v>67</v>
      </c>
      <c r="E12550" s="1" t="s">
        <v>58</v>
      </c>
      <c r="F12550" s="47">
        <v>714</v>
      </c>
      <c r="G12550" s="34">
        <v>960.15</v>
      </c>
      <c r="H12550" s="1" t="s">
        <v>218</v>
      </c>
      <c r="I12550" s="34">
        <v>9.0729000000000001E-3</v>
      </c>
      <c r="J12550" s="34">
        <v>5517.3696</v>
      </c>
      <c r="K12550" s="35" t="str">
        <f t="shared" si="1170"/>
        <v>Kampina &amp; Oisterwijkse Vennen_ZGH3160</v>
      </c>
      <c r="L12550" s="36">
        <f>VLOOKUP(D12550,DATA!A:F,5,FALSE)</f>
        <v>1.0986712608830001E-2</v>
      </c>
      <c r="M12550" s="37">
        <f>VLOOKUP(D12550,DATA!A:F,6,FALSE)</f>
        <v>982</v>
      </c>
      <c r="N12550" s="36">
        <f t="shared" si="1171"/>
        <v>44.027164592777311</v>
      </c>
      <c r="O12550" s="36">
        <f t="shared" si="1172"/>
        <v>44.029621079938103</v>
      </c>
      <c r="P12550" s="36">
        <f t="shared" si="1173"/>
        <v>2.4564871607921646E-3</v>
      </c>
      <c r="Q12550" s="36">
        <f t="shared" si="1174"/>
        <v>0.13553347583745001</v>
      </c>
    </row>
    <row r="12551" spans="1:17" x14ac:dyDescent="0.3">
      <c r="A12551" s="29">
        <v>2902812</v>
      </c>
      <c r="B12551" s="1">
        <v>133</v>
      </c>
      <c r="C12551" s="1" t="s">
        <v>17</v>
      </c>
      <c r="D12551" s="1" t="s">
        <v>53</v>
      </c>
      <c r="E12551" s="1" t="s">
        <v>54</v>
      </c>
      <c r="F12551" s="47">
        <v>714</v>
      </c>
      <c r="G12551" s="34">
        <v>960.15</v>
      </c>
      <c r="H12551" s="1" t="s">
        <v>218</v>
      </c>
      <c r="I12551" s="34">
        <v>9.0729000000000001E-3</v>
      </c>
      <c r="J12551" s="34">
        <v>461.54059999999998</v>
      </c>
      <c r="K12551" s="35" t="str">
        <f t="shared" si="1170"/>
        <v>Kampina &amp; Oisterwijkse Vennen_H4030</v>
      </c>
      <c r="L12551" s="36">
        <f>VLOOKUP(D12551,DATA!A:F,5,FALSE)</f>
        <v>1.0986712608830001E-2</v>
      </c>
      <c r="M12551" s="37">
        <f>VLOOKUP(D12551,DATA!A:F,6,FALSE)</f>
        <v>982</v>
      </c>
      <c r="N12551" s="36">
        <f t="shared" si="1171"/>
        <v>44.027164592777311</v>
      </c>
      <c r="O12551" s="36">
        <f t="shared" si="1172"/>
        <v>44.029621079938103</v>
      </c>
      <c r="P12551" s="36">
        <f t="shared" si="1173"/>
        <v>2.4564871607921646E-3</v>
      </c>
      <c r="Q12551" s="36">
        <f t="shared" si="1174"/>
        <v>1.133768558084312E-2</v>
      </c>
    </row>
    <row r="12552" spans="1:17" x14ac:dyDescent="0.3">
      <c r="A12552" s="29">
        <v>2902813</v>
      </c>
      <c r="B12552" s="1">
        <v>133</v>
      </c>
      <c r="C12552" s="1" t="s">
        <v>17</v>
      </c>
      <c r="D12552" s="1" t="s">
        <v>57</v>
      </c>
      <c r="E12552" s="1" t="s">
        <v>58</v>
      </c>
      <c r="F12552" s="47">
        <v>714</v>
      </c>
      <c r="G12552" s="34">
        <v>998.19</v>
      </c>
      <c r="H12552" s="1" t="s">
        <v>218</v>
      </c>
      <c r="I12552" s="34">
        <v>9.6217000000000004E-3</v>
      </c>
      <c r="J12552" s="34">
        <v>518.71789999999999</v>
      </c>
      <c r="K12552" s="35" t="str">
        <f t="shared" si="1170"/>
        <v>Kampina &amp; Oisterwijkse Vennen_H3160</v>
      </c>
      <c r="L12552" s="36">
        <f>VLOOKUP(D12552,DATA!A:F,5,FALSE)</f>
        <v>1.0986712608830001E-2</v>
      </c>
      <c r="M12552" s="37">
        <f>VLOOKUP(D12552,DATA!A:F,6,FALSE)</f>
        <v>982</v>
      </c>
      <c r="N12552" s="36">
        <f t="shared" si="1171"/>
        <v>54.435184183149119</v>
      </c>
      <c r="O12552" s="36">
        <f t="shared" si="1172"/>
        <v>54.437806147938879</v>
      </c>
      <c r="P12552" s="36">
        <f t="shared" si="1173"/>
        <v>2.6219647897605114E-3</v>
      </c>
      <c r="Q12552" s="36">
        <f t="shared" si="1174"/>
        <v>1.3600600696185138E-2</v>
      </c>
    </row>
    <row r="12553" spans="1:17" x14ac:dyDescent="0.3">
      <c r="A12553" s="29">
        <v>2902813</v>
      </c>
      <c r="B12553" s="1">
        <v>133</v>
      </c>
      <c r="C12553" s="1" t="s">
        <v>17</v>
      </c>
      <c r="D12553" s="1" t="s">
        <v>67</v>
      </c>
      <c r="E12553" s="1" t="s">
        <v>58</v>
      </c>
      <c r="F12553" s="47">
        <v>714</v>
      </c>
      <c r="G12553" s="34">
        <v>998.19</v>
      </c>
      <c r="H12553" s="1" t="s">
        <v>218</v>
      </c>
      <c r="I12553" s="34">
        <v>9.6217000000000004E-3</v>
      </c>
      <c r="J12553" s="34">
        <v>1791.4926</v>
      </c>
      <c r="K12553" s="35" t="str">
        <f t="shared" si="1170"/>
        <v>Kampina &amp; Oisterwijkse Vennen_ZGH3160</v>
      </c>
      <c r="L12553" s="36">
        <f>VLOOKUP(D12553,DATA!A:F,5,FALSE)</f>
        <v>1.0986712608830001E-2</v>
      </c>
      <c r="M12553" s="37">
        <f>VLOOKUP(D12553,DATA!A:F,6,FALSE)</f>
        <v>982</v>
      </c>
      <c r="N12553" s="36">
        <f t="shared" si="1171"/>
        <v>54.435184183149119</v>
      </c>
      <c r="O12553" s="36">
        <f t="shared" si="1172"/>
        <v>54.437806147938879</v>
      </c>
      <c r="P12553" s="36">
        <f t="shared" si="1173"/>
        <v>2.6219647897605114E-3</v>
      </c>
      <c r="Q12553" s="36">
        <f t="shared" si="1174"/>
        <v>4.6972305183165114E-2</v>
      </c>
    </row>
    <row r="12554" spans="1:17" x14ac:dyDescent="0.3">
      <c r="A12554" s="29">
        <v>2902813</v>
      </c>
      <c r="B12554" s="1">
        <v>133</v>
      </c>
      <c r="C12554" s="1" t="s">
        <v>17</v>
      </c>
      <c r="D12554" s="1" t="s">
        <v>53</v>
      </c>
      <c r="E12554" s="1" t="s">
        <v>54</v>
      </c>
      <c r="F12554" s="47">
        <v>714</v>
      </c>
      <c r="G12554" s="34">
        <v>998.19</v>
      </c>
      <c r="H12554" s="1" t="s">
        <v>218</v>
      </c>
      <c r="I12554" s="34">
        <v>9.6217000000000004E-3</v>
      </c>
      <c r="J12554" s="34">
        <v>1288.2102</v>
      </c>
      <c r="K12554" s="35" t="str">
        <f t="shared" si="1170"/>
        <v>Kampina &amp; Oisterwijkse Vennen_H4030</v>
      </c>
      <c r="L12554" s="36">
        <f>VLOOKUP(D12554,DATA!A:F,5,FALSE)</f>
        <v>1.0986712608830001E-2</v>
      </c>
      <c r="M12554" s="37">
        <f>VLOOKUP(D12554,DATA!A:F,6,FALSE)</f>
        <v>982</v>
      </c>
      <c r="N12554" s="36">
        <f t="shared" si="1171"/>
        <v>54.435184183149119</v>
      </c>
      <c r="O12554" s="36">
        <f t="shared" si="1172"/>
        <v>54.437806147938879</v>
      </c>
      <c r="P12554" s="36">
        <f t="shared" si="1173"/>
        <v>2.6219647897605114E-3</v>
      </c>
      <c r="Q12554" s="36">
        <f t="shared" si="1174"/>
        <v>3.3776417862103461E-2</v>
      </c>
    </row>
    <row r="12555" spans="1:17" x14ac:dyDescent="0.3">
      <c r="A12555" s="29">
        <v>2902813</v>
      </c>
      <c r="B12555" s="1">
        <v>133</v>
      </c>
      <c r="C12555" s="1" t="s">
        <v>17</v>
      </c>
      <c r="D12555" s="1" t="s">
        <v>89</v>
      </c>
      <c r="E12555" s="1" t="s">
        <v>54</v>
      </c>
      <c r="F12555" s="47">
        <v>714</v>
      </c>
      <c r="G12555" s="34">
        <v>998.19</v>
      </c>
      <c r="H12555" s="1" t="s">
        <v>218</v>
      </c>
      <c r="I12555" s="34">
        <v>9.6217000000000004E-3</v>
      </c>
      <c r="J12555" s="34">
        <v>1266.5878</v>
      </c>
      <c r="K12555" s="35" t="str">
        <f t="shared" si="1170"/>
        <v>Kampina &amp; Oisterwijkse Vennen_L4030</v>
      </c>
      <c r="L12555" s="36">
        <f>VLOOKUP(D12555,DATA!A:F,5,FALSE)</f>
        <v>1.0986712608830001E-2</v>
      </c>
      <c r="M12555" s="37">
        <f>VLOOKUP(D12555,DATA!A:F,6,FALSE)</f>
        <v>982</v>
      </c>
      <c r="N12555" s="36">
        <f t="shared" si="1171"/>
        <v>54.435184183149119</v>
      </c>
      <c r="O12555" s="36">
        <f t="shared" si="1172"/>
        <v>54.437806147938879</v>
      </c>
      <c r="P12555" s="36">
        <f t="shared" si="1173"/>
        <v>2.6219647897605114E-3</v>
      </c>
      <c r="Q12555" s="36">
        <f t="shared" si="1174"/>
        <v>3.3209486147402288E-2</v>
      </c>
    </row>
    <row r="12556" spans="1:17" x14ac:dyDescent="0.3">
      <c r="A12556" s="29">
        <v>2902814</v>
      </c>
      <c r="B12556" s="1">
        <v>133</v>
      </c>
      <c r="C12556" s="1" t="s">
        <v>17</v>
      </c>
      <c r="D12556" s="1" t="s">
        <v>57</v>
      </c>
      <c r="E12556" s="1" t="s">
        <v>58</v>
      </c>
      <c r="F12556" s="47">
        <v>714</v>
      </c>
      <c r="G12556" s="34">
        <v>1622.95</v>
      </c>
      <c r="H12556" s="1" t="s">
        <v>218</v>
      </c>
      <c r="I12556" s="34">
        <v>1.8020000000000001E-2</v>
      </c>
      <c r="J12556" s="34">
        <v>360.29906999999997</v>
      </c>
      <c r="K12556" s="35" t="str">
        <f t="shared" si="1170"/>
        <v>Kampina &amp; Oisterwijkse Vennen_H3160</v>
      </c>
      <c r="L12556" s="36">
        <f>VLOOKUP(D12556,DATA!A:F,5,FALSE)</f>
        <v>1.0986712608830001E-2</v>
      </c>
      <c r="M12556" s="37">
        <f>VLOOKUP(D12556,DATA!A:F,6,FALSE)</f>
        <v>982</v>
      </c>
      <c r="N12556" s="36">
        <f t="shared" si="1171"/>
        <v>99.912632971239745</v>
      </c>
      <c r="O12556" s="36">
        <f t="shared" si="1172"/>
        <v>99.912650251393629</v>
      </c>
      <c r="P12556" s="36">
        <f t="shared" si="1173"/>
        <v>1.7280153883802996E-5</v>
      </c>
      <c r="Q12556" s="36">
        <f t="shared" si="1174"/>
        <v>6.2260233737911069E-5</v>
      </c>
    </row>
    <row r="12557" spans="1:17" x14ac:dyDescent="0.3">
      <c r="A12557" s="29">
        <v>2902814</v>
      </c>
      <c r="B12557" s="1">
        <v>133</v>
      </c>
      <c r="C12557" s="1" t="s">
        <v>17</v>
      </c>
      <c r="D12557" s="1" t="s">
        <v>90</v>
      </c>
      <c r="E12557" s="1" t="s">
        <v>91</v>
      </c>
      <c r="F12557" s="47">
        <v>1071</v>
      </c>
      <c r="G12557" s="34">
        <v>1622.95</v>
      </c>
      <c r="H12557" s="1" t="s">
        <v>218</v>
      </c>
      <c r="I12557" s="34">
        <v>1.8020000000000001E-2</v>
      </c>
      <c r="J12557" s="34">
        <v>427.85890000000001</v>
      </c>
      <c r="K12557" s="35" t="str">
        <f t="shared" si="1170"/>
        <v>Kampina &amp; Oisterwijkse Vennen_Lg04</v>
      </c>
      <c r="L12557" s="36">
        <f>VLOOKUP(D12557,DATA!A:F,5,FALSE)</f>
        <v>1.3726988247862192E-2</v>
      </c>
      <c r="M12557" s="37">
        <f>VLOOKUP(D12557,DATA!A:F,6,FALSE)</f>
        <v>1285.5</v>
      </c>
      <c r="N12557" s="36">
        <f t="shared" si="1171"/>
        <v>99.036023656847917</v>
      </c>
      <c r="O12557" s="36">
        <f t="shared" si="1172"/>
        <v>99.036259779113934</v>
      </c>
      <c r="P12557" s="36">
        <f t="shared" si="1173"/>
        <v>2.3612226601699149E-4</v>
      </c>
      <c r="Q12557" s="36">
        <f t="shared" si="1174"/>
        <v>1.0102701300353737E-3</v>
      </c>
    </row>
    <row r="12558" spans="1:17" x14ac:dyDescent="0.3">
      <c r="A12558" s="29">
        <v>2904325</v>
      </c>
      <c r="B12558" s="1">
        <v>133</v>
      </c>
      <c r="C12558" s="1" t="s">
        <v>17</v>
      </c>
      <c r="D12558" s="1" t="s">
        <v>33</v>
      </c>
      <c r="E12558" s="1" t="s">
        <v>29</v>
      </c>
      <c r="F12558" s="47">
        <v>1786</v>
      </c>
      <c r="G12558" s="34">
        <v>1796.93</v>
      </c>
      <c r="H12558" s="1" t="s">
        <v>218</v>
      </c>
      <c r="I12558" s="34">
        <v>1.4562E-2</v>
      </c>
      <c r="J12558" s="34">
        <v>9.2638189999999998</v>
      </c>
      <c r="K12558" s="35" t="str">
        <f t="shared" si="1170"/>
        <v>Kampina &amp; Oisterwijkse Vennen_ZGH91D0</v>
      </c>
      <c r="L12558" s="36">
        <f>VLOOKUP(D12558,DATA!A:F,5,FALSE)</f>
        <v>6.9280917156857415E-3</v>
      </c>
      <c r="M12558" s="37">
        <f>VLOOKUP(D12558,DATA!A:F,6,FALSE)</f>
        <v>2211</v>
      </c>
      <c r="N12558" s="36">
        <f t="shared" si="1171"/>
        <v>5.3721941896816174</v>
      </c>
      <c r="O12558" s="36">
        <f t="shared" si="1172"/>
        <v>5.3727070802128756</v>
      </c>
      <c r="P12558" s="36">
        <f t="shared" si="1173"/>
        <v>5.1289053125813666E-4</v>
      </c>
      <c r="Q12558" s="36">
        <f t="shared" si="1174"/>
        <v>4.7513250483892204E-5</v>
      </c>
    </row>
    <row r="12559" spans="1:17" x14ac:dyDescent="0.3">
      <c r="A12559" s="29">
        <v>2904330</v>
      </c>
      <c r="B12559" s="1">
        <v>133</v>
      </c>
      <c r="C12559" s="1" t="s">
        <v>17</v>
      </c>
      <c r="D12559" s="1" t="s">
        <v>53</v>
      </c>
      <c r="E12559" s="1" t="s">
        <v>54</v>
      </c>
      <c r="F12559" s="47">
        <v>714</v>
      </c>
      <c r="G12559" s="34">
        <v>1800.15</v>
      </c>
      <c r="H12559" s="1" t="s">
        <v>218</v>
      </c>
      <c r="I12559" s="34">
        <v>1.6966999999999999E-2</v>
      </c>
      <c r="J12559" s="34">
        <v>2723.2302</v>
      </c>
      <c r="K12559" s="35" t="str">
        <f t="shared" si="1170"/>
        <v>Kampina &amp; Oisterwijkse Vennen_H4030</v>
      </c>
      <c r="L12559" s="36">
        <f>VLOOKUP(D12559,DATA!A:F,5,FALSE)</f>
        <v>1.0986712608830001E-2</v>
      </c>
      <c r="M12559" s="37">
        <f>VLOOKUP(D12559,DATA!A:F,6,FALSE)</f>
        <v>982</v>
      </c>
      <c r="N12559" s="36">
        <f t="shared" si="1171"/>
        <v>99.987521317986776</v>
      </c>
      <c r="O12559" s="36">
        <f t="shared" si="1172"/>
        <v>99.987523643650277</v>
      </c>
      <c r="P12559" s="36">
        <f t="shared" si="1173"/>
        <v>2.325663501778763E-6</v>
      </c>
      <c r="Q12559" s="36">
        <f t="shared" si="1174"/>
        <v>6.3333170830816817E-5</v>
      </c>
    </row>
    <row r="12560" spans="1:17" x14ac:dyDescent="0.3">
      <c r="A12560" s="29">
        <v>2904331</v>
      </c>
      <c r="B12560" s="1">
        <v>133</v>
      </c>
      <c r="C12560" s="1" t="s">
        <v>17</v>
      </c>
      <c r="D12560" s="1" t="s">
        <v>53</v>
      </c>
      <c r="E12560" s="1" t="s">
        <v>54</v>
      </c>
      <c r="F12560" s="47">
        <v>714</v>
      </c>
      <c r="G12560" s="34">
        <v>1720.31</v>
      </c>
      <c r="H12560" s="1" t="s">
        <v>218</v>
      </c>
      <c r="I12560" s="34">
        <v>1.6317000000000002E-2</v>
      </c>
      <c r="J12560" s="34">
        <v>8915.3150000000005</v>
      </c>
      <c r="K12560" s="35" t="str">
        <f t="shared" si="1170"/>
        <v>Kampina &amp; Oisterwijkse Vennen_H4030</v>
      </c>
      <c r="L12560" s="36">
        <f>VLOOKUP(D12560,DATA!A:F,5,FALSE)</f>
        <v>1.0986712608830001E-2</v>
      </c>
      <c r="M12560" s="37">
        <f>VLOOKUP(D12560,DATA!A:F,6,FALSE)</f>
        <v>982</v>
      </c>
      <c r="N12560" s="36">
        <f t="shared" si="1171"/>
        <v>99.970005150450021</v>
      </c>
      <c r="O12560" s="36">
        <f t="shared" si="1172"/>
        <v>99.970010525537987</v>
      </c>
      <c r="P12560" s="36">
        <f t="shared" si="1173"/>
        <v>5.3750879658309714E-6</v>
      </c>
      <c r="Q12560" s="36">
        <f t="shared" si="1174"/>
        <v>4.7920602368092347E-4</v>
      </c>
    </row>
    <row r="12561" spans="1:17" x14ac:dyDescent="0.3">
      <c r="A12561" s="29">
        <v>2904332</v>
      </c>
      <c r="B12561" s="1">
        <v>133</v>
      </c>
      <c r="C12561" s="1" t="s">
        <v>17</v>
      </c>
      <c r="D12561" s="1" t="s">
        <v>90</v>
      </c>
      <c r="E12561" s="1" t="s">
        <v>91</v>
      </c>
      <c r="F12561" s="47">
        <v>1071</v>
      </c>
      <c r="G12561" s="34">
        <v>1799.25</v>
      </c>
      <c r="H12561" s="1" t="s">
        <v>218</v>
      </c>
      <c r="I12561" s="34">
        <v>1.7613E-2</v>
      </c>
      <c r="J12561" s="34">
        <v>475.57492000000002</v>
      </c>
      <c r="K12561" s="35" t="str">
        <f t="shared" si="1170"/>
        <v>Kampina &amp; Oisterwijkse Vennen_Lg04</v>
      </c>
      <c r="L12561" s="36">
        <f>VLOOKUP(D12561,DATA!A:F,5,FALSE)</f>
        <v>1.3726988247862192E-2</v>
      </c>
      <c r="M12561" s="37">
        <f>VLOOKUP(D12561,DATA!A:F,6,FALSE)</f>
        <v>1285.5</v>
      </c>
      <c r="N12561" s="36">
        <f t="shared" si="1171"/>
        <v>99.913528043506943</v>
      </c>
      <c r="O12561" s="36">
        <f t="shared" si="1172"/>
        <v>99.913548929530734</v>
      </c>
      <c r="P12561" s="36">
        <f t="shared" si="1173"/>
        <v>2.0886023790467334E-5</v>
      </c>
      <c r="Q12561" s="36">
        <f t="shared" si="1174"/>
        <v>9.9328690932695994E-5</v>
      </c>
    </row>
    <row r="12562" spans="1:17" x14ac:dyDescent="0.3">
      <c r="A12562" s="29">
        <v>2904332</v>
      </c>
      <c r="B12562" s="1">
        <v>133</v>
      </c>
      <c r="C12562" s="1" t="s">
        <v>17</v>
      </c>
      <c r="D12562" s="1" t="s">
        <v>89</v>
      </c>
      <c r="E12562" s="1" t="s">
        <v>54</v>
      </c>
      <c r="F12562" s="47">
        <v>714</v>
      </c>
      <c r="G12562" s="34">
        <v>1799.25</v>
      </c>
      <c r="H12562" s="1" t="s">
        <v>218</v>
      </c>
      <c r="I12562" s="34">
        <v>1.7613E-2</v>
      </c>
      <c r="J12562" s="34">
        <v>123.53639</v>
      </c>
      <c r="K12562" s="35" t="str">
        <f t="shared" si="1170"/>
        <v>Kampina &amp; Oisterwijkse Vennen_L4030</v>
      </c>
      <c r="L12562" s="36">
        <f>VLOOKUP(D12562,DATA!A:F,5,FALSE)</f>
        <v>1.0986712608830001E-2</v>
      </c>
      <c r="M12562" s="37">
        <f>VLOOKUP(D12562,DATA!A:F,6,FALSE)</f>
        <v>982</v>
      </c>
      <c r="N12562" s="36">
        <f t="shared" si="1171"/>
        <v>99.987397331833563</v>
      </c>
      <c r="O12562" s="36">
        <f t="shared" si="1172"/>
        <v>99.987399770019692</v>
      </c>
      <c r="P12562" s="36">
        <f t="shared" si="1173"/>
        <v>2.4381861294386908E-6</v>
      </c>
      <c r="Q12562" s="36">
        <f t="shared" si="1174"/>
        <v>3.0120471257892859E-6</v>
      </c>
    </row>
    <row r="12563" spans="1:17" x14ac:dyDescent="0.3">
      <c r="A12563" s="29">
        <v>2904333</v>
      </c>
      <c r="B12563" s="1">
        <v>133</v>
      </c>
      <c r="C12563" s="1" t="s">
        <v>17</v>
      </c>
      <c r="D12563" s="1" t="s">
        <v>53</v>
      </c>
      <c r="E12563" s="1" t="s">
        <v>54</v>
      </c>
      <c r="F12563" s="47">
        <v>714</v>
      </c>
      <c r="G12563" s="34">
        <v>1639.68</v>
      </c>
      <c r="H12563" s="1" t="s">
        <v>218</v>
      </c>
      <c r="I12563" s="34">
        <v>1.6140000000000002E-2</v>
      </c>
      <c r="J12563" s="34">
        <v>5371.8467000000001</v>
      </c>
      <c r="K12563" s="35" t="str">
        <f t="shared" si="1170"/>
        <v>Kampina &amp; Oisterwijkse Vennen_H4030</v>
      </c>
      <c r="L12563" s="36">
        <f>VLOOKUP(D12563,DATA!A:F,5,FALSE)</f>
        <v>1.0986712608830001E-2</v>
      </c>
      <c r="M12563" s="37">
        <f>VLOOKUP(D12563,DATA!A:F,6,FALSE)</f>
        <v>982</v>
      </c>
      <c r="N12563" s="36">
        <f t="shared" si="1171"/>
        <v>99.927291596603538</v>
      </c>
      <c r="O12563" s="36">
        <f t="shared" si="1172"/>
        <v>99.927304479145619</v>
      </c>
      <c r="P12563" s="36">
        <f t="shared" si="1173"/>
        <v>1.2882542080205894E-5</v>
      </c>
      <c r="Q12563" s="36">
        <f t="shared" si="1174"/>
        <v>6.9203041161165172E-4</v>
      </c>
    </row>
    <row r="12564" spans="1:17" x14ac:dyDescent="0.3">
      <c r="A12564" s="29">
        <v>2904333</v>
      </c>
      <c r="B12564" s="1">
        <v>133</v>
      </c>
      <c r="C12564" s="1" t="s">
        <v>17</v>
      </c>
      <c r="D12564" s="1" t="s">
        <v>89</v>
      </c>
      <c r="E12564" s="1" t="s">
        <v>54</v>
      </c>
      <c r="F12564" s="47">
        <v>714</v>
      </c>
      <c r="G12564" s="34">
        <v>1639.68</v>
      </c>
      <c r="H12564" s="1" t="s">
        <v>218</v>
      </c>
      <c r="I12564" s="34">
        <v>1.6140000000000002E-2</v>
      </c>
      <c r="J12564" s="34">
        <v>1646.3082999999999</v>
      </c>
      <c r="K12564" s="35" t="str">
        <f t="shared" si="1170"/>
        <v>Kampina &amp; Oisterwijkse Vennen_L4030</v>
      </c>
      <c r="L12564" s="36">
        <f>VLOOKUP(D12564,DATA!A:F,5,FALSE)</f>
        <v>1.0986712608830001E-2</v>
      </c>
      <c r="M12564" s="37">
        <f>VLOOKUP(D12564,DATA!A:F,6,FALSE)</f>
        <v>982</v>
      </c>
      <c r="N12564" s="36">
        <f t="shared" si="1171"/>
        <v>99.927291596603538</v>
      </c>
      <c r="O12564" s="36">
        <f t="shared" si="1172"/>
        <v>99.927304479145619</v>
      </c>
      <c r="P12564" s="36">
        <f t="shared" si="1173"/>
        <v>1.2882542080205894E-5</v>
      </c>
      <c r="Q12564" s="36">
        <f t="shared" si="1174"/>
        <v>2.1208635951742229E-4</v>
      </c>
    </row>
    <row r="12565" spans="1:17" x14ac:dyDescent="0.3">
      <c r="A12565" s="29">
        <v>2904334</v>
      </c>
      <c r="B12565" s="1">
        <v>133</v>
      </c>
      <c r="C12565" s="1" t="s">
        <v>17</v>
      </c>
      <c r="D12565" s="1" t="s">
        <v>53</v>
      </c>
      <c r="E12565" s="1" t="s">
        <v>54</v>
      </c>
      <c r="F12565" s="47">
        <v>714</v>
      </c>
      <c r="G12565" s="34">
        <v>1308.0899999999999</v>
      </c>
      <c r="H12565" s="1" t="s">
        <v>218</v>
      </c>
      <c r="I12565" s="34">
        <v>1.19063E-2</v>
      </c>
      <c r="J12565" s="34">
        <v>7705.1760000000004</v>
      </c>
      <c r="K12565" s="35" t="str">
        <f t="shared" si="1170"/>
        <v>Kampina &amp; Oisterwijkse Vennen_H4030</v>
      </c>
      <c r="L12565" s="36">
        <f>VLOOKUP(D12565,DATA!A:F,5,FALSE)</f>
        <v>1.0986712608830001E-2</v>
      </c>
      <c r="M12565" s="37">
        <f>VLOOKUP(D12565,DATA!A:F,6,FALSE)</f>
        <v>982</v>
      </c>
      <c r="N12565" s="36">
        <f t="shared" si="1171"/>
        <v>97.295030072444604</v>
      </c>
      <c r="O12565" s="36">
        <f t="shared" si="1172"/>
        <v>97.295374319960473</v>
      </c>
      <c r="P12565" s="36">
        <f t="shared" si="1173"/>
        <v>3.4424751586925595E-4</v>
      </c>
      <c r="Q12565" s="36">
        <f t="shared" si="1174"/>
        <v>2.6524876973354101E-2</v>
      </c>
    </row>
    <row r="12566" spans="1:17" x14ac:dyDescent="0.3">
      <c r="A12566" s="29">
        <v>2904334</v>
      </c>
      <c r="B12566" s="1">
        <v>133</v>
      </c>
      <c r="C12566" s="1" t="s">
        <v>17</v>
      </c>
      <c r="D12566" s="1" t="s">
        <v>89</v>
      </c>
      <c r="E12566" s="1" t="s">
        <v>54</v>
      </c>
      <c r="F12566" s="47">
        <v>714</v>
      </c>
      <c r="G12566" s="34">
        <v>1308.0899999999999</v>
      </c>
      <c r="H12566" s="1" t="s">
        <v>218</v>
      </c>
      <c r="I12566" s="34">
        <v>1.19063E-2</v>
      </c>
      <c r="J12566" s="34">
        <v>1725.3554999999999</v>
      </c>
      <c r="K12566" s="35" t="str">
        <f t="shared" si="1170"/>
        <v>Kampina &amp; Oisterwijkse Vennen_L4030</v>
      </c>
      <c r="L12566" s="36">
        <f>VLOOKUP(D12566,DATA!A:F,5,FALSE)</f>
        <v>1.0986712608830001E-2</v>
      </c>
      <c r="M12566" s="37">
        <f>VLOOKUP(D12566,DATA!A:F,6,FALSE)</f>
        <v>982</v>
      </c>
      <c r="N12566" s="36">
        <f t="shared" si="1171"/>
        <v>97.295030072444604</v>
      </c>
      <c r="O12566" s="36">
        <f t="shared" si="1172"/>
        <v>97.295374319960473</v>
      </c>
      <c r="P12566" s="36">
        <f t="shared" si="1173"/>
        <v>3.4424751586925595E-4</v>
      </c>
      <c r="Q12566" s="36">
        <f t="shared" si="1174"/>
        <v>5.9394934486635799E-3</v>
      </c>
    </row>
    <row r="12567" spans="1:17" x14ac:dyDescent="0.3">
      <c r="A12567" s="29">
        <v>2904335</v>
      </c>
      <c r="B12567" s="1">
        <v>133</v>
      </c>
      <c r="C12567" s="1" t="s">
        <v>17</v>
      </c>
      <c r="D12567" s="1" t="s">
        <v>53</v>
      </c>
      <c r="E12567" s="1" t="s">
        <v>54</v>
      </c>
      <c r="F12567" s="47">
        <v>714</v>
      </c>
      <c r="G12567" s="34">
        <v>1064.99</v>
      </c>
      <c r="H12567" s="1" t="s">
        <v>218</v>
      </c>
      <c r="I12567" s="34">
        <v>9.6179999999999998E-3</v>
      </c>
      <c r="J12567" s="34">
        <v>2603.1491999999998</v>
      </c>
      <c r="K12567" s="35" t="str">
        <f t="shared" si="1170"/>
        <v>Kampina &amp; Oisterwijkse Vennen_H4030</v>
      </c>
      <c r="L12567" s="36">
        <f>VLOOKUP(D12567,DATA!A:F,5,FALSE)</f>
        <v>1.0986712608830001E-2</v>
      </c>
      <c r="M12567" s="37">
        <f>VLOOKUP(D12567,DATA!A:F,6,FALSE)</f>
        <v>982</v>
      </c>
      <c r="N12567" s="36">
        <f t="shared" si="1171"/>
        <v>71.336575612530311</v>
      </c>
      <c r="O12567" s="36">
        <f t="shared" si="1172"/>
        <v>71.338736255838157</v>
      </c>
      <c r="P12567" s="36">
        <f t="shared" si="1173"/>
        <v>2.1606433078460441E-3</v>
      </c>
      <c r="Q12567" s="36">
        <f t="shared" si="1174"/>
        <v>5.6244768983047831E-2</v>
      </c>
    </row>
    <row r="12568" spans="1:17" x14ac:dyDescent="0.3">
      <c r="A12568" s="29">
        <v>2904335</v>
      </c>
      <c r="B12568" s="1">
        <v>133</v>
      </c>
      <c r="C12568" s="1" t="s">
        <v>17</v>
      </c>
      <c r="D12568" s="1" t="s">
        <v>89</v>
      </c>
      <c r="E12568" s="1" t="s">
        <v>54</v>
      </c>
      <c r="F12568" s="47">
        <v>714</v>
      </c>
      <c r="G12568" s="34">
        <v>1064.99</v>
      </c>
      <c r="H12568" s="1" t="s">
        <v>218</v>
      </c>
      <c r="I12568" s="34">
        <v>9.6179999999999998E-3</v>
      </c>
      <c r="J12568" s="34">
        <v>76.949569999999994</v>
      </c>
      <c r="K12568" s="35" t="str">
        <f t="shared" si="1170"/>
        <v>Kampina &amp; Oisterwijkse Vennen_L4030</v>
      </c>
      <c r="L12568" s="36">
        <f>VLOOKUP(D12568,DATA!A:F,5,FALSE)</f>
        <v>1.0986712608830001E-2</v>
      </c>
      <c r="M12568" s="37">
        <f>VLOOKUP(D12568,DATA!A:F,6,FALSE)</f>
        <v>982</v>
      </c>
      <c r="N12568" s="36">
        <f t="shared" si="1171"/>
        <v>71.336575612530311</v>
      </c>
      <c r="O12568" s="36">
        <f t="shared" si="1172"/>
        <v>71.338736255838157</v>
      </c>
      <c r="P12568" s="36">
        <f t="shared" si="1173"/>
        <v>2.1606433078460441E-3</v>
      </c>
      <c r="Q12568" s="36">
        <f t="shared" si="1174"/>
        <v>1.6626057346213071E-3</v>
      </c>
    </row>
    <row r="12569" spans="1:17" x14ac:dyDescent="0.3">
      <c r="A12569" s="29">
        <v>2904336</v>
      </c>
      <c r="B12569" s="1">
        <v>133</v>
      </c>
      <c r="C12569" s="1" t="s">
        <v>17</v>
      </c>
      <c r="D12569" s="1" t="s">
        <v>53</v>
      </c>
      <c r="E12569" s="1" t="s">
        <v>54</v>
      </c>
      <c r="F12569" s="47">
        <v>714</v>
      </c>
      <c r="G12569" s="34">
        <v>1031.1500000000001</v>
      </c>
      <c r="H12569" s="1" t="s">
        <v>218</v>
      </c>
      <c r="I12569" s="34">
        <v>9.4844000000000005E-3</v>
      </c>
      <c r="J12569" s="34">
        <v>388.34683000000001</v>
      </c>
      <c r="K12569" s="35" t="str">
        <f t="shared" si="1170"/>
        <v>Kampina &amp; Oisterwijkse Vennen_H4030</v>
      </c>
      <c r="L12569" s="36">
        <f>VLOOKUP(D12569,DATA!A:F,5,FALSE)</f>
        <v>1.0986712608830001E-2</v>
      </c>
      <c r="M12569" s="37">
        <f>VLOOKUP(D12569,DATA!A:F,6,FALSE)</f>
        <v>982</v>
      </c>
      <c r="N12569" s="36">
        <f t="shared" si="1171"/>
        <v>63.181170234823483</v>
      </c>
      <c r="O12569" s="36">
        <f t="shared" si="1172"/>
        <v>63.183594216359175</v>
      </c>
      <c r="P12569" s="36">
        <f t="shared" si="1173"/>
        <v>2.4239815356921213E-3</v>
      </c>
      <c r="Q12569" s="36">
        <f t="shared" si="1174"/>
        <v>9.4134554536456708E-3</v>
      </c>
    </row>
    <row r="12570" spans="1:17" x14ac:dyDescent="0.3">
      <c r="A12570" s="29">
        <v>2904336</v>
      </c>
      <c r="B12570" s="1">
        <v>133</v>
      </c>
      <c r="C12570" s="1" t="s">
        <v>17</v>
      </c>
      <c r="D12570" s="1" t="s">
        <v>89</v>
      </c>
      <c r="E12570" s="1" t="s">
        <v>54</v>
      </c>
      <c r="F12570" s="47">
        <v>714</v>
      </c>
      <c r="G12570" s="34">
        <v>1031.1500000000001</v>
      </c>
      <c r="H12570" s="1" t="s">
        <v>218</v>
      </c>
      <c r="I12570" s="34">
        <v>9.4844000000000005E-3</v>
      </c>
      <c r="J12570" s="34">
        <v>3639.6242999999999</v>
      </c>
      <c r="K12570" s="35" t="str">
        <f t="shared" si="1170"/>
        <v>Kampina &amp; Oisterwijkse Vennen_L4030</v>
      </c>
      <c r="L12570" s="36">
        <f>VLOOKUP(D12570,DATA!A:F,5,FALSE)</f>
        <v>1.0986712608830001E-2</v>
      </c>
      <c r="M12570" s="37">
        <f>VLOOKUP(D12570,DATA!A:F,6,FALSE)</f>
        <v>982</v>
      </c>
      <c r="N12570" s="36">
        <f t="shared" si="1171"/>
        <v>63.181170234823483</v>
      </c>
      <c r="O12570" s="36">
        <f t="shared" si="1172"/>
        <v>63.183594216359175</v>
      </c>
      <c r="P12570" s="36">
        <f t="shared" si="1173"/>
        <v>2.4239815356921213E-3</v>
      </c>
      <c r="Q12570" s="36">
        <f t="shared" si="1174"/>
        <v>8.8223821000563626E-2</v>
      </c>
    </row>
    <row r="12571" spans="1:17" x14ac:dyDescent="0.3">
      <c r="A12571" s="29">
        <v>2904337</v>
      </c>
      <c r="B12571" s="1">
        <v>133</v>
      </c>
      <c r="C12571" s="1" t="s">
        <v>17</v>
      </c>
      <c r="D12571" s="1" t="s">
        <v>53</v>
      </c>
      <c r="E12571" s="1" t="s">
        <v>54</v>
      </c>
      <c r="F12571" s="47">
        <v>714</v>
      </c>
      <c r="G12571" s="34">
        <v>1137.6300000000001</v>
      </c>
      <c r="H12571" s="1" t="s">
        <v>218</v>
      </c>
      <c r="I12571" s="34">
        <v>1.0780100000000001E-2</v>
      </c>
      <c r="J12571" s="34">
        <v>14.327254999999999</v>
      </c>
      <c r="K12571" s="35" t="str">
        <f t="shared" si="1170"/>
        <v>Kampina &amp; Oisterwijkse Vennen_H4030</v>
      </c>
      <c r="L12571" s="36">
        <f>VLOOKUP(D12571,DATA!A:F,5,FALSE)</f>
        <v>1.0986712608830001E-2</v>
      </c>
      <c r="M12571" s="37">
        <f>VLOOKUP(D12571,DATA!A:F,6,FALSE)</f>
        <v>982</v>
      </c>
      <c r="N12571" s="36">
        <f t="shared" si="1171"/>
        <v>84.681839495150626</v>
      </c>
      <c r="O12571" s="36">
        <f t="shared" si="1172"/>
        <v>84.683375772451257</v>
      </c>
      <c r="P12571" s="36">
        <f t="shared" si="1173"/>
        <v>1.5362773006302177E-3</v>
      </c>
      <c r="Q12571" s="36">
        <f t="shared" si="1174"/>
        <v>2.2010636636840788E-4</v>
      </c>
    </row>
    <row r="12572" spans="1:17" x14ac:dyDescent="0.3">
      <c r="A12572" s="29">
        <v>2904337</v>
      </c>
      <c r="B12572" s="1">
        <v>133</v>
      </c>
      <c r="C12572" s="1" t="s">
        <v>17</v>
      </c>
      <c r="D12572" s="1" t="s">
        <v>89</v>
      </c>
      <c r="E12572" s="1" t="s">
        <v>54</v>
      </c>
      <c r="F12572" s="47">
        <v>714</v>
      </c>
      <c r="G12572" s="34">
        <v>1137.6300000000001</v>
      </c>
      <c r="H12572" s="1" t="s">
        <v>218</v>
      </c>
      <c r="I12572" s="34">
        <v>1.0780100000000001E-2</v>
      </c>
      <c r="J12572" s="34">
        <v>38.31268</v>
      </c>
      <c r="K12572" s="35" t="str">
        <f t="shared" si="1170"/>
        <v>Kampina &amp; Oisterwijkse Vennen_L4030</v>
      </c>
      <c r="L12572" s="36">
        <f>VLOOKUP(D12572,DATA!A:F,5,FALSE)</f>
        <v>1.0986712608830001E-2</v>
      </c>
      <c r="M12572" s="37">
        <f>VLOOKUP(D12572,DATA!A:F,6,FALSE)</f>
        <v>982</v>
      </c>
      <c r="N12572" s="36">
        <f t="shared" si="1171"/>
        <v>84.681839495150626</v>
      </c>
      <c r="O12572" s="36">
        <f t="shared" si="1172"/>
        <v>84.683375772451257</v>
      </c>
      <c r="P12572" s="36">
        <f t="shared" si="1173"/>
        <v>1.5362773006302177E-3</v>
      </c>
      <c r="Q12572" s="36">
        <f t="shared" si="1174"/>
        <v>5.8858900610309333E-4</v>
      </c>
    </row>
    <row r="12573" spans="1:17" x14ac:dyDescent="0.3">
      <c r="A12573" s="29">
        <v>2904338</v>
      </c>
      <c r="B12573" s="1">
        <v>133</v>
      </c>
      <c r="C12573" s="1" t="s">
        <v>17</v>
      </c>
      <c r="D12573" s="1" t="s">
        <v>63</v>
      </c>
      <c r="E12573" s="1" t="s">
        <v>64</v>
      </c>
      <c r="F12573" s="47">
        <v>714</v>
      </c>
      <c r="G12573" s="34">
        <v>1049.99</v>
      </c>
      <c r="H12573" s="1" t="s">
        <v>218</v>
      </c>
      <c r="I12573" s="34">
        <v>9.9453000000000007E-3</v>
      </c>
      <c r="J12573" s="34">
        <v>649.57600000000002</v>
      </c>
      <c r="K12573" s="35" t="str">
        <f t="shared" si="1170"/>
        <v>Kampina &amp; Oisterwijkse Vennen_H2310</v>
      </c>
      <c r="L12573" s="36">
        <f>VLOOKUP(D12573,DATA!A:F,5,FALSE)</f>
        <v>1.0986712608830001E-2</v>
      </c>
      <c r="M12573" s="37">
        <f>VLOOKUP(D12573,DATA!A:F,6,FALSE)</f>
        <v>982</v>
      </c>
      <c r="N12573" s="36">
        <f t="shared" si="1171"/>
        <v>67.852173806033761</v>
      </c>
      <c r="O12573" s="36">
        <f t="shared" si="1172"/>
        <v>67.854557182013991</v>
      </c>
      <c r="P12573" s="36">
        <f t="shared" si="1173"/>
        <v>2.3833759802300847E-3</v>
      </c>
      <c r="Q12573" s="36">
        <f t="shared" si="1174"/>
        <v>1.5481838357339375E-2</v>
      </c>
    </row>
    <row r="12574" spans="1:17" x14ac:dyDescent="0.3">
      <c r="A12574" s="29">
        <v>2904338</v>
      </c>
      <c r="B12574" s="1">
        <v>133</v>
      </c>
      <c r="C12574" s="1" t="s">
        <v>17</v>
      </c>
      <c r="D12574" s="1" t="s">
        <v>95</v>
      </c>
      <c r="E12574" s="1" t="s">
        <v>64</v>
      </c>
      <c r="F12574" s="47">
        <v>714</v>
      </c>
      <c r="G12574" s="34">
        <v>1049.99</v>
      </c>
      <c r="H12574" s="1" t="s">
        <v>218</v>
      </c>
      <c r="I12574" s="34">
        <v>9.9453000000000007E-3</v>
      </c>
      <c r="J12574" s="34">
        <v>3491.0117</v>
      </c>
      <c r="K12574" s="35" t="str">
        <f t="shared" si="1170"/>
        <v>Kampina &amp; Oisterwijkse Vennen_ZGH2310</v>
      </c>
      <c r="L12574" s="36">
        <f>VLOOKUP(D12574,DATA!A:F,5,FALSE)</f>
        <v>1.0986712608830001E-2</v>
      </c>
      <c r="M12574" s="37">
        <f>VLOOKUP(D12574,DATA!A:F,6,FALSE)</f>
        <v>982</v>
      </c>
      <c r="N12574" s="36">
        <f t="shared" si="1171"/>
        <v>67.852173806033761</v>
      </c>
      <c r="O12574" s="36">
        <f t="shared" si="1172"/>
        <v>67.854557182013991</v>
      </c>
      <c r="P12574" s="36">
        <f t="shared" si="1173"/>
        <v>2.3833759802300847E-3</v>
      </c>
      <c r="Q12574" s="36">
        <f t="shared" si="1174"/>
        <v>8.3203934324821954E-2</v>
      </c>
    </row>
    <row r="12575" spans="1:17" x14ac:dyDescent="0.3">
      <c r="A12575" s="29">
        <v>2904338</v>
      </c>
      <c r="B12575" s="1">
        <v>133</v>
      </c>
      <c r="C12575" s="1" t="s">
        <v>17</v>
      </c>
      <c r="D12575" s="1" t="s">
        <v>57</v>
      </c>
      <c r="E12575" s="1" t="s">
        <v>58</v>
      </c>
      <c r="F12575" s="47">
        <v>714</v>
      </c>
      <c r="G12575" s="34">
        <v>1049.99</v>
      </c>
      <c r="H12575" s="1" t="s">
        <v>218</v>
      </c>
      <c r="I12575" s="34">
        <v>9.9453000000000007E-3</v>
      </c>
      <c r="J12575" s="34">
        <v>1009.6913</v>
      </c>
      <c r="K12575" s="35" t="str">
        <f t="shared" si="1170"/>
        <v>Kampina &amp; Oisterwijkse Vennen_H3160</v>
      </c>
      <c r="L12575" s="36">
        <f>VLOOKUP(D12575,DATA!A:F,5,FALSE)</f>
        <v>1.0986712608830001E-2</v>
      </c>
      <c r="M12575" s="37">
        <f>VLOOKUP(D12575,DATA!A:F,6,FALSE)</f>
        <v>982</v>
      </c>
      <c r="N12575" s="36">
        <f t="shared" si="1171"/>
        <v>67.852173806033761</v>
      </c>
      <c r="O12575" s="36">
        <f t="shared" si="1172"/>
        <v>67.854557182013991</v>
      </c>
      <c r="P12575" s="36">
        <f t="shared" si="1173"/>
        <v>2.3833759802300847E-3</v>
      </c>
      <c r="Q12575" s="36">
        <f t="shared" si="1174"/>
        <v>2.4064739918672882E-2</v>
      </c>
    </row>
    <row r="12576" spans="1:17" x14ac:dyDescent="0.3">
      <c r="A12576" s="29">
        <v>2904338</v>
      </c>
      <c r="B12576" s="1">
        <v>133</v>
      </c>
      <c r="C12576" s="1" t="s">
        <v>17</v>
      </c>
      <c r="D12576" s="1" t="s">
        <v>68</v>
      </c>
      <c r="E12576" s="1" t="s">
        <v>69</v>
      </c>
      <c r="F12576" s="47">
        <v>714</v>
      </c>
      <c r="G12576" s="34">
        <v>1049.99</v>
      </c>
      <c r="H12576" s="1" t="s">
        <v>218</v>
      </c>
      <c r="I12576" s="34">
        <v>9.9453000000000007E-3</v>
      </c>
      <c r="J12576" s="34">
        <v>237.85079999999999</v>
      </c>
      <c r="K12576" s="35" t="str">
        <f t="shared" si="1170"/>
        <v>Kampina &amp; Oisterwijkse Vennen_H7110B</v>
      </c>
      <c r="L12576" s="36">
        <f>VLOOKUP(D12576,DATA!A:F,5,FALSE)</f>
        <v>1.0986712608830001E-2</v>
      </c>
      <c r="M12576" s="37">
        <f>VLOOKUP(D12576,DATA!A:F,6,FALSE)</f>
        <v>982</v>
      </c>
      <c r="N12576" s="36">
        <f t="shared" si="1171"/>
        <v>67.852173806033761</v>
      </c>
      <c r="O12576" s="36">
        <f t="shared" si="1172"/>
        <v>67.854557182013991</v>
      </c>
      <c r="P12576" s="36">
        <f t="shared" si="1173"/>
        <v>2.3833759802300847E-3</v>
      </c>
      <c r="Q12576" s="36">
        <f t="shared" si="1174"/>
        <v>5.6688788359850984E-3</v>
      </c>
    </row>
    <row r="12577" spans="1:17" x14ac:dyDescent="0.3">
      <c r="A12577" s="29">
        <v>2904339</v>
      </c>
      <c r="B12577" s="1">
        <v>133</v>
      </c>
      <c r="C12577" s="1" t="s">
        <v>17</v>
      </c>
      <c r="D12577" s="1" t="s">
        <v>63</v>
      </c>
      <c r="E12577" s="1" t="s">
        <v>64</v>
      </c>
      <c r="F12577" s="47">
        <v>714</v>
      </c>
      <c r="G12577" s="34">
        <v>958.2</v>
      </c>
      <c r="H12577" s="1" t="s">
        <v>218</v>
      </c>
      <c r="I12577" s="34">
        <v>8.8728000000000001E-3</v>
      </c>
      <c r="J12577" s="34">
        <v>2397.0695999999998</v>
      </c>
      <c r="K12577" s="35" t="str">
        <f t="shared" si="1170"/>
        <v>Kampina &amp; Oisterwijkse Vennen_H2310</v>
      </c>
      <c r="L12577" s="36">
        <f>VLOOKUP(D12577,DATA!A:F,5,FALSE)</f>
        <v>1.0986712608830001E-2</v>
      </c>
      <c r="M12577" s="37">
        <f>VLOOKUP(D12577,DATA!A:F,6,FALSE)</f>
        <v>982</v>
      </c>
      <c r="N12577" s="36">
        <f t="shared" si="1171"/>
        <v>43.499900214580101</v>
      </c>
      <c r="O12577" s="36">
        <f t="shared" si="1172"/>
        <v>43.502296114559314</v>
      </c>
      <c r="P12577" s="36">
        <f t="shared" si="1173"/>
        <v>2.3958999792128566E-3</v>
      </c>
      <c r="Q12577" s="36">
        <f t="shared" si="1174"/>
        <v>5.7431390048117696E-2</v>
      </c>
    </row>
    <row r="12578" spans="1:17" x14ac:dyDescent="0.3">
      <c r="A12578" s="29">
        <v>2904339</v>
      </c>
      <c r="B12578" s="1">
        <v>133</v>
      </c>
      <c r="C12578" s="1" t="s">
        <v>17</v>
      </c>
      <c r="D12578" s="1" t="s">
        <v>95</v>
      </c>
      <c r="E12578" s="1" t="s">
        <v>64</v>
      </c>
      <c r="F12578" s="47">
        <v>714</v>
      </c>
      <c r="G12578" s="34">
        <v>958.2</v>
      </c>
      <c r="H12578" s="1" t="s">
        <v>218</v>
      </c>
      <c r="I12578" s="34">
        <v>8.8728000000000001E-3</v>
      </c>
      <c r="J12578" s="34">
        <v>68.491389999999996</v>
      </c>
      <c r="K12578" s="35" t="str">
        <f t="shared" si="1170"/>
        <v>Kampina &amp; Oisterwijkse Vennen_ZGH2310</v>
      </c>
      <c r="L12578" s="36">
        <f>VLOOKUP(D12578,DATA!A:F,5,FALSE)</f>
        <v>1.0986712608830001E-2</v>
      </c>
      <c r="M12578" s="37">
        <f>VLOOKUP(D12578,DATA!A:F,6,FALSE)</f>
        <v>982</v>
      </c>
      <c r="N12578" s="36">
        <f t="shared" si="1171"/>
        <v>43.499900214580101</v>
      </c>
      <c r="O12578" s="36">
        <f t="shared" si="1172"/>
        <v>43.502296114559314</v>
      </c>
      <c r="P12578" s="36">
        <f t="shared" si="1173"/>
        <v>2.3958999792128566E-3</v>
      </c>
      <c r="Q12578" s="36">
        <f t="shared" si="1174"/>
        <v>1.6409851987725964E-3</v>
      </c>
    </row>
    <row r="12579" spans="1:17" x14ac:dyDescent="0.3">
      <c r="A12579" s="29">
        <v>2904339</v>
      </c>
      <c r="B12579" s="1">
        <v>133</v>
      </c>
      <c r="C12579" s="1" t="s">
        <v>17</v>
      </c>
      <c r="D12579" s="1" t="s">
        <v>57</v>
      </c>
      <c r="E12579" s="1" t="s">
        <v>58</v>
      </c>
      <c r="F12579" s="47">
        <v>714</v>
      </c>
      <c r="G12579" s="34">
        <v>958.2</v>
      </c>
      <c r="H12579" s="1" t="s">
        <v>218</v>
      </c>
      <c r="I12579" s="34">
        <v>8.8728000000000001E-3</v>
      </c>
      <c r="J12579" s="34">
        <v>1504.4601</v>
      </c>
      <c r="K12579" s="35" t="str">
        <f t="shared" si="1170"/>
        <v>Kampina &amp; Oisterwijkse Vennen_H3160</v>
      </c>
      <c r="L12579" s="36">
        <f>VLOOKUP(D12579,DATA!A:F,5,FALSE)</f>
        <v>1.0986712608830001E-2</v>
      </c>
      <c r="M12579" s="37">
        <f>VLOOKUP(D12579,DATA!A:F,6,FALSE)</f>
        <v>982</v>
      </c>
      <c r="N12579" s="36">
        <f t="shared" si="1171"/>
        <v>43.499900214580101</v>
      </c>
      <c r="O12579" s="36">
        <f t="shared" si="1172"/>
        <v>43.502296114559314</v>
      </c>
      <c r="P12579" s="36">
        <f t="shared" si="1173"/>
        <v>2.3958999792128566E-3</v>
      </c>
      <c r="Q12579" s="36">
        <f t="shared" si="1174"/>
        <v>3.6045359223165721E-2</v>
      </c>
    </row>
    <row r="12580" spans="1:17" x14ac:dyDescent="0.3">
      <c r="A12580" s="29">
        <v>2904340</v>
      </c>
      <c r="B12580" s="1">
        <v>133</v>
      </c>
      <c r="C12580" s="1" t="s">
        <v>17</v>
      </c>
      <c r="D12580" s="1" t="s">
        <v>57</v>
      </c>
      <c r="E12580" s="1" t="s">
        <v>58</v>
      </c>
      <c r="F12580" s="47">
        <v>714</v>
      </c>
      <c r="G12580" s="34">
        <v>982.43</v>
      </c>
      <c r="H12580" s="1" t="s">
        <v>218</v>
      </c>
      <c r="I12580" s="34">
        <v>9.1681000000000002E-3</v>
      </c>
      <c r="J12580" s="34">
        <v>1080.5352</v>
      </c>
      <c r="K12580" s="35" t="str">
        <f t="shared" si="1170"/>
        <v>Kampina &amp; Oisterwijkse Vennen_H3160</v>
      </c>
      <c r="L12580" s="36">
        <f>VLOOKUP(D12580,DATA!A:F,5,FALSE)</f>
        <v>1.0986712608830001E-2</v>
      </c>
      <c r="M12580" s="37">
        <f>VLOOKUP(D12580,DATA!A:F,6,FALSE)</f>
        <v>982</v>
      </c>
      <c r="N12580" s="36">
        <f t="shared" si="1171"/>
        <v>50.118106940877077</v>
      </c>
      <c r="O12580" s="36">
        <f t="shared" si="1172"/>
        <v>50.120625108521402</v>
      </c>
      <c r="P12580" s="36">
        <f t="shared" si="1173"/>
        <v>2.5181676443253309E-3</v>
      </c>
      <c r="Q12580" s="36">
        <f t="shared" si="1174"/>
        <v>2.7209687791946005E-2</v>
      </c>
    </row>
    <row r="12581" spans="1:17" x14ac:dyDescent="0.3">
      <c r="A12581" s="29">
        <v>2904340</v>
      </c>
      <c r="B12581" s="1">
        <v>133</v>
      </c>
      <c r="C12581" s="1" t="s">
        <v>17</v>
      </c>
      <c r="D12581" s="1" t="s">
        <v>67</v>
      </c>
      <c r="E12581" s="1" t="s">
        <v>58</v>
      </c>
      <c r="F12581" s="47">
        <v>714</v>
      </c>
      <c r="G12581" s="34">
        <v>982.43</v>
      </c>
      <c r="H12581" s="1" t="s">
        <v>218</v>
      </c>
      <c r="I12581" s="34">
        <v>9.1681000000000002E-3</v>
      </c>
      <c r="J12581" s="34">
        <v>2879.2449000000001</v>
      </c>
      <c r="K12581" s="35" t="str">
        <f t="shared" si="1170"/>
        <v>Kampina &amp; Oisterwijkse Vennen_ZGH3160</v>
      </c>
      <c r="L12581" s="36">
        <f>VLOOKUP(D12581,DATA!A:F,5,FALSE)</f>
        <v>1.0986712608830001E-2</v>
      </c>
      <c r="M12581" s="37">
        <f>VLOOKUP(D12581,DATA!A:F,6,FALSE)</f>
        <v>982</v>
      </c>
      <c r="N12581" s="36">
        <f t="shared" si="1171"/>
        <v>50.118106940877077</v>
      </c>
      <c r="O12581" s="36">
        <f t="shared" si="1172"/>
        <v>50.120625108521402</v>
      </c>
      <c r="P12581" s="36">
        <f t="shared" si="1173"/>
        <v>2.5181676443253309E-3</v>
      </c>
      <c r="Q12581" s="36">
        <f t="shared" si="1174"/>
        <v>7.2504213472687234E-2</v>
      </c>
    </row>
    <row r="12582" spans="1:17" x14ac:dyDescent="0.3">
      <c r="A12582" s="29">
        <v>2904341</v>
      </c>
      <c r="B12582" s="1">
        <v>133</v>
      </c>
      <c r="C12582" s="1" t="s">
        <v>17</v>
      </c>
      <c r="D12582" s="1" t="s">
        <v>57</v>
      </c>
      <c r="E12582" s="1" t="s">
        <v>58</v>
      </c>
      <c r="F12582" s="47">
        <v>714</v>
      </c>
      <c r="G12582" s="34">
        <v>940.98</v>
      </c>
      <c r="H12582" s="1" t="s">
        <v>218</v>
      </c>
      <c r="I12582" s="34">
        <v>8.8468999999999996E-3</v>
      </c>
      <c r="J12582" s="34">
        <v>1328.7665999999999</v>
      </c>
      <c r="K12582" s="35" t="str">
        <f t="shared" si="1170"/>
        <v>Kampina &amp; Oisterwijkse Vennen_H3160</v>
      </c>
      <c r="L12582" s="36">
        <f>VLOOKUP(D12582,DATA!A:F,5,FALSE)</f>
        <v>1.0986712608830001E-2</v>
      </c>
      <c r="M12582" s="37">
        <f>VLOOKUP(D12582,DATA!A:F,6,FALSE)</f>
        <v>982</v>
      </c>
      <c r="N12582" s="36">
        <f t="shared" si="1171"/>
        <v>38.920030234099094</v>
      </c>
      <c r="O12582" s="36">
        <f t="shared" si="1172"/>
        <v>38.922340891415267</v>
      </c>
      <c r="P12582" s="36">
        <f t="shared" si="1173"/>
        <v>2.3106573161726374E-3</v>
      </c>
      <c r="Q12582" s="36">
        <f t="shared" si="1174"/>
        <v>3.0703242657758402E-2</v>
      </c>
    </row>
    <row r="12583" spans="1:17" x14ac:dyDescent="0.3">
      <c r="A12583" s="29">
        <v>2904341</v>
      </c>
      <c r="B12583" s="1">
        <v>133</v>
      </c>
      <c r="C12583" s="1" t="s">
        <v>17</v>
      </c>
      <c r="D12583" s="1" t="s">
        <v>67</v>
      </c>
      <c r="E12583" s="1" t="s">
        <v>58</v>
      </c>
      <c r="F12583" s="47">
        <v>714</v>
      </c>
      <c r="G12583" s="34">
        <v>940.98</v>
      </c>
      <c r="H12583" s="1" t="s">
        <v>218</v>
      </c>
      <c r="I12583" s="34">
        <v>8.8468999999999996E-3</v>
      </c>
      <c r="J12583" s="34">
        <v>4750.4650000000001</v>
      </c>
      <c r="K12583" s="35" t="str">
        <f t="shared" si="1170"/>
        <v>Kampina &amp; Oisterwijkse Vennen_ZGH3160</v>
      </c>
      <c r="L12583" s="36">
        <f>VLOOKUP(D12583,DATA!A:F,5,FALSE)</f>
        <v>1.0986712608830001E-2</v>
      </c>
      <c r="M12583" s="37">
        <f>VLOOKUP(D12583,DATA!A:F,6,FALSE)</f>
        <v>982</v>
      </c>
      <c r="N12583" s="36">
        <f t="shared" si="1171"/>
        <v>38.920030234099094</v>
      </c>
      <c r="O12583" s="36">
        <f t="shared" si="1172"/>
        <v>38.922340891415267</v>
      </c>
      <c r="P12583" s="36">
        <f t="shared" si="1173"/>
        <v>2.3106573161726374E-3</v>
      </c>
      <c r="Q12583" s="36">
        <f t="shared" si="1174"/>
        <v>0.10976696707472047</v>
      </c>
    </row>
    <row r="12584" spans="1:17" x14ac:dyDescent="0.3">
      <c r="A12584" s="29">
        <v>2904342</v>
      </c>
      <c r="B12584" s="1">
        <v>133</v>
      </c>
      <c r="C12584" s="1" t="s">
        <v>17</v>
      </c>
      <c r="D12584" s="1" t="s">
        <v>57</v>
      </c>
      <c r="E12584" s="1" t="s">
        <v>58</v>
      </c>
      <c r="F12584" s="47">
        <v>714</v>
      </c>
      <c r="G12584" s="34">
        <v>1178.69</v>
      </c>
      <c r="H12584" s="1" t="s">
        <v>218</v>
      </c>
      <c r="I12584" s="34">
        <v>1.1573E-2</v>
      </c>
      <c r="J12584" s="34">
        <v>348.83643000000001</v>
      </c>
      <c r="K12584" s="35" t="str">
        <f t="shared" si="1170"/>
        <v>Kampina &amp; Oisterwijkse Vennen_H3160</v>
      </c>
      <c r="L12584" s="36">
        <f>VLOOKUP(D12584,DATA!A:F,5,FALSE)</f>
        <v>1.0986712608830001E-2</v>
      </c>
      <c r="M12584" s="37">
        <f>VLOOKUP(D12584,DATA!A:F,6,FALSE)</f>
        <v>982</v>
      </c>
      <c r="N12584" s="36">
        <f t="shared" si="1171"/>
        <v>89.669004390977406</v>
      </c>
      <c r="O12584" s="36">
        <f t="shared" si="1172"/>
        <v>89.670182203959371</v>
      </c>
      <c r="P12584" s="36">
        <f t="shared" si="1173"/>
        <v>1.177812981964621E-3</v>
      </c>
      <c r="Q12584" s="36">
        <f t="shared" si="1174"/>
        <v>4.1086407583619282E-3</v>
      </c>
    </row>
    <row r="12585" spans="1:17" x14ac:dyDescent="0.3">
      <c r="A12585" s="29">
        <v>2904342</v>
      </c>
      <c r="B12585" s="1">
        <v>133</v>
      </c>
      <c r="C12585" s="1" t="s">
        <v>17</v>
      </c>
      <c r="D12585" s="1" t="s">
        <v>67</v>
      </c>
      <c r="E12585" s="1" t="s">
        <v>58</v>
      </c>
      <c r="F12585" s="47">
        <v>714</v>
      </c>
      <c r="G12585" s="34">
        <v>1178.69</v>
      </c>
      <c r="H12585" s="1" t="s">
        <v>218</v>
      </c>
      <c r="I12585" s="34">
        <v>1.1573E-2</v>
      </c>
      <c r="J12585" s="34">
        <v>1420.43</v>
      </c>
      <c r="K12585" s="35" t="str">
        <f t="shared" si="1170"/>
        <v>Kampina &amp; Oisterwijkse Vennen_ZGH3160</v>
      </c>
      <c r="L12585" s="36">
        <f>VLOOKUP(D12585,DATA!A:F,5,FALSE)</f>
        <v>1.0986712608830001E-2</v>
      </c>
      <c r="M12585" s="37">
        <f>VLOOKUP(D12585,DATA!A:F,6,FALSE)</f>
        <v>982</v>
      </c>
      <c r="N12585" s="36">
        <f t="shared" si="1171"/>
        <v>89.669004390977406</v>
      </c>
      <c r="O12585" s="36">
        <f t="shared" si="1172"/>
        <v>89.670182203959371</v>
      </c>
      <c r="P12585" s="36">
        <f t="shared" si="1173"/>
        <v>1.177812981964621E-3</v>
      </c>
      <c r="Q12585" s="36">
        <f t="shared" si="1174"/>
        <v>1.6730008939720067E-2</v>
      </c>
    </row>
    <row r="12586" spans="1:17" x14ac:dyDescent="0.3">
      <c r="A12586" s="29">
        <v>2904342</v>
      </c>
      <c r="B12586" s="1">
        <v>133</v>
      </c>
      <c r="C12586" s="1" t="s">
        <v>17</v>
      </c>
      <c r="D12586" s="1" t="s">
        <v>90</v>
      </c>
      <c r="E12586" s="1" t="s">
        <v>91</v>
      </c>
      <c r="F12586" s="47">
        <v>1071</v>
      </c>
      <c r="G12586" s="34">
        <v>1178.69</v>
      </c>
      <c r="H12586" s="1" t="s">
        <v>218</v>
      </c>
      <c r="I12586" s="34">
        <v>1.1573E-2</v>
      </c>
      <c r="J12586" s="34">
        <v>298.02927</v>
      </c>
      <c r="K12586" s="35" t="str">
        <f t="shared" si="1170"/>
        <v>Kampina &amp; Oisterwijkse Vennen_Lg04</v>
      </c>
      <c r="L12586" s="36">
        <f>VLOOKUP(D12586,DATA!A:F,5,FALSE)</f>
        <v>1.3726988247862192E-2</v>
      </c>
      <c r="M12586" s="37">
        <f>VLOOKUP(D12586,DATA!A:F,6,FALSE)</f>
        <v>1285.5</v>
      </c>
      <c r="N12586" s="36">
        <f t="shared" si="1171"/>
        <v>18.752398831907556</v>
      </c>
      <c r="O12586" s="36">
        <f t="shared" si="1172"/>
        <v>18.754819360135802</v>
      </c>
      <c r="P12586" s="36">
        <f t="shared" si="1173"/>
        <v>2.4205282282458995E-3</v>
      </c>
      <c r="Q12586" s="36">
        <f t="shared" si="1174"/>
        <v>7.2138826087851885E-3</v>
      </c>
    </row>
    <row r="12587" spans="1:17" x14ac:dyDescent="0.3">
      <c r="A12587" s="29">
        <v>2904342</v>
      </c>
      <c r="B12587" s="1">
        <v>133</v>
      </c>
      <c r="C12587" s="1" t="s">
        <v>17</v>
      </c>
      <c r="D12587" s="1" t="s">
        <v>89</v>
      </c>
      <c r="E12587" s="1" t="s">
        <v>54</v>
      </c>
      <c r="F12587" s="47">
        <v>714</v>
      </c>
      <c r="G12587" s="34">
        <v>1178.69</v>
      </c>
      <c r="H12587" s="1" t="s">
        <v>218</v>
      </c>
      <c r="I12587" s="34">
        <v>1.1573E-2</v>
      </c>
      <c r="J12587" s="34">
        <v>7.6401333999999999</v>
      </c>
      <c r="K12587" s="35" t="str">
        <f t="shared" si="1170"/>
        <v>Kampina &amp; Oisterwijkse Vennen_L4030</v>
      </c>
      <c r="L12587" s="36">
        <f>VLOOKUP(D12587,DATA!A:F,5,FALSE)</f>
        <v>1.0986712608830001E-2</v>
      </c>
      <c r="M12587" s="37">
        <f>VLOOKUP(D12587,DATA!A:F,6,FALSE)</f>
        <v>982</v>
      </c>
      <c r="N12587" s="36">
        <f t="shared" si="1171"/>
        <v>89.669004390977406</v>
      </c>
      <c r="O12587" s="36">
        <f t="shared" si="1172"/>
        <v>89.670182203959371</v>
      </c>
      <c r="P12587" s="36">
        <f t="shared" si="1173"/>
        <v>1.177812981964621E-3</v>
      </c>
      <c r="Q12587" s="36">
        <f t="shared" si="1174"/>
        <v>8.9986483024614977E-5</v>
      </c>
    </row>
    <row r="12588" spans="1:17" x14ac:dyDescent="0.3">
      <c r="A12588" s="29">
        <v>2904343</v>
      </c>
      <c r="B12588" s="1">
        <v>133</v>
      </c>
      <c r="C12588" s="1" t="s">
        <v>17</v>
      </c>
      <c r="D12588" s="1" t="s">
        <v>63</v>
      </c>
      <c r="E12588" s="1" t="s">
        <v>64</v>
      </c>
      <c r="F12588" s="47">
        <v>714</v>
      </c>
      <c r="G12588" s="34">
        <v>1687.15</v>
      </c>
      <c r="H12588" s="1" t="s">
        <v>218</v>
      </c>
      <c r="I12588" s="34">
        <v>1.8970999999999998E-2</v>
      </c>
      <c r="J12588" s="34">
        <v>505.58280000000002</v>
      </c>
      <c r="K12588" s="35" t="str">
        <f t="shared" si="1170"/>
        <v>Kampina &amp; Oisterwijkse Vennen_H2310</v>
      </c>
      <c r="L12588" s="36">
        <f>VLOOKUP(D12588,DATA!A:F,5,FALSE)</f>
        <v>1.0986712608830001E-2</v>
      </c>
      <c r="M12588" s="37">
        <f>VLOOKUP(D12588,DATA!A:F,6,FALSE)</f>
        <v>982</v>
      </c>
      <c r="N12588" s="36">
        <f t="shared" si="1171"/>
        <v>99.956827088648666</v>
      </c>
      <c r="O12588" s="36">
        <f t="shared" si="1172"/>
        <v>99.956836082310744</v>
      </c>
      <c r="P12588" s="36">
        <f t="shared" si="1173"/>
        <v>8.9936620781827514E-6</v>
      </c>
      <c r="Q12588" s="36">
        <f t="shared" si="1174"/>
        <v>4.5470408557414547E-5</v>
      </c>
    </row>
    <row r="12589" spans="1:17" x14ac:dyDescent="0.3">
      <c r="A12589" s="29">
        <v>2905860</v>
      </c>
      <c r="B12589" s="1">
        <v>133</v>
      </c>
      <c r="C12589" s="1" t="s">
        <v>17</v>
      </c>
      <c r="D12589" s="1" t="s">
        <v>53</v>
      </c>
      <c r="E12589" s="1" t="s">
        <v>54</v>
      </c>
      <c r="F12589" s="47">
        <v>714</v>
      </c>
      <c r="G12589" s="34">
        <v>1739.95</v>
      </c>
      <c r="H12589" s="1" t="s">
        <v>218</v>
      </c>
      <c r="I12589" s="34">
        <v>1.6400999999999999E-2</v>
      </c>
      <c r="J12589" s="34">
        <v>1384.1919</v>
      </c>
      <c r="K12589" s="35" t="str">
        <f t="shared" si="1170"/>
        <v>Kampina &amp; Oisterwijkse Vennen_H4030</v>
      </c>
      <c r="L12589" s="36">
        <f>VLOOKUP(D12589,DATA!A:F,5,FALSE)</f>
        <v>1.0986712608830001E-2</v>
      </c>
      <c r="M12589" s="37">
        <f>VLOOKUP(D12589,DATA!A:F,6,FALSE)</f>
        <v>982</v>
      </c>
      <c r="N12589" s="36">
        <f t="shared" si="1171"/>
        <v>99.975825342654758</v>
      </c>
      <c r="O12589" s="36">
        <f t="shared" si="1172"/>
        <v>99.975829697315334</v>
      </c>
      <c r="P12589" s="36">
        <f t="shared" si="1173"/>
        <v>4.3546605752453615E-6</v>
      </c>
      <c r="Q12589" s="36">
        <f t="shared" si="1174"/>
        <v>6.0276858955039701E-5</v>
      </c>
    </row>
    <row r="12590" spans="1:17" x14ac:dyDescent="0.3">
      <c r="A12590" s="29">
        <v>2905861</v>
      </c>
      <c r="B12590" s="1">
        <v>133</v>
      </c>
      <c r="C12590" s="1" t="s">
        <v>17</v>
      </c>
      <c r="D12590" s="1" t="s">
        <v>53</v>
      </c>
      <c r="E12590" s="1" t="s">
        <v>54</v>
      </c>
      <c r="F12590" s="47">
        <v>714</v>
      </c>
      <c r="G12590" s="34">
        <v>1824.5</v>
      </c>
      <c r="H12590" s="1" t="s">
        <v>218</v>
      </c>
      <c r="I12590" s="34">
        <v>1.7693E-2</v>
      </c>
      <c r="J12590" s="34">
        <v>1459.1179999999999</v>
      </c>
      <c r="K12590" s="35" t="str">
        <f t="shared" si="1170"/>
        <v>Kampina &amp; Oisterwijkse Vennen_H4030</v>
      </c>
      <c r="L12590" s="36">
        <f>VLOOKUP(D12590,DATA!A:F,5,FALSE)</f>
        <v>1.0986712608830001E-2</v>
      </c>
      <c r="M12590" s="37">
        <f>VLOOKUP(D12590,DATA!A:F,6,FALSE)</f>
        <v>982</v>
      </c>
      <c r="N12590" s="36">
        <f t="shared" si="1171"/>
        <v>99.990450158198641</v>
      </c>
      <c r="O12590" s="36">
        <f t="shared" si="1172"/>
        <v>99.990452014214739</v>
      </c>
      <c r="P12590" s="36">
        <f t="shared" si="1173"/>
        <v>1.856016098145119E-6</v>
      </c>
      <c r="Q12590" s="36">
        <f t="shared" si="1174"/>
        <v>2.7081464970933094E-5</v>
      </c>
    </row>
    <row r="12591" spans="1:17" x14ac:dyDescent="0.3">
      <c r="A12591" s="29">
        <v>2905861</v>
      </c>
      <c r="B12591" s="1">
        <v>133</v>
      </c>
      <c r="C12591" s="1" t="s">
        <v>17</v>
      </c>
      <c r="D12591" s="1" t="s">
        <v>89</v>
      </c>
      <c r="E12591" s="1" t="s">
        <v>54</v>
      </c>
      <c r="F12591" s="47">
        <v>714</v>
      </c>
      <c r="G12591" s="34">
        <v>1824.5</v>
      </c>
      <c r="H12591" s="1" t="s">
        <v>218</v>
      </c>
      <c r="I12591" s="34">
        <v>1.7693E-2</v>
      </c>
      <c r="J12591" s="34">
        <v>878.77466000000004</v>
      </c>
      <c r="K12591" s="35" t="str">
        <f t="shared" si="1170"/>
        <v>Kampina &amp; Oisterwijkse Vennen_L4030</v>
      </c>
      <c r="L12591" s="36">
        <f>VLOOKUP(D12591,DATA!A:F,5,FALSE)</f>
        <v>1.0986712608830001E-2</v>
      </c>
      <c r="M12591" s="37">
        <f>VLOOKUP(D12591,DATA!A:F,6,FALSE)</f>
        <v>982</v>
      </c>
      <c r="N12591" s="36">
        <f t="shared" si="1171"/>
        <v>99.990450158198641</v>
      </c>
      <c r="O12591" s="36">
        <f t="shared" si="1172"/>
        <v>99.990452014214739</v>
      </c>
      <c r="P12591" s="36">
        <f t="shared" si="1173"/>
        <v>1.856016098145119E-6</v>
      </c>
      <c r="Q12591" s="36">
        <f t="shared" si="1174"/>
        <v>1.6310199156020039E-5</v>
      </c>
    </row>
    <row r="12592" spans="1:17" x14ac:dyDescent="0.3">
      <c r="A12592" s="29">
        <v>2905862</v>
      </c>
      <c r="B12592" s="1">
        <v>133</v>
      </c>
      <c r="C12592" s="1" t="s">
        <v>17</v>
      </c>
      <c r="D12592" s="1" t="s">
        <v>53</v>
      </c>
      <c r="E12592" s="1" t="s">
        <v>54</v>
      </c>
      <c r="F12592" s="47">
        <v>714</v>
      </c>
      <c r="G12592" s="34">
        <v>1751.22</v>
      </c>
      <c r="H12592" s="1" t="s">
        <v>218</v>
      </c>
      <c r="I12592" s="34">
        <v>1.7284999999999998E-2</v>
      </c>
      <c r="J12592" s="34">
        <v>30.363861</v>
      </c>
      <c r="K12592" s="35" t="str">
        <f t="shared" si="1170"/>
        <v>Kampina &amp; Oisterwijkse Vennen_H4030</v>
      </c>
      <c r="L12592" s="36">
        <f>VLOOKUP(D12592,DATA!A:F,5,FALSE)</f>
        <v>1.0986712608830001E-2</v>
      </c>
      <c r="M12592" s="37">
        <f>VLOOKUP(D12592,DATA!A:F,6,FALSE)</f>
        <v>982</v>
      </c>
      <c r="N12592" s="36">
        <f t="shared" si="1171"/>
        <v>99.978640154717482</v>
      </c>
      <c r="O12592" s="36">
        <f t="shared" si="1172"/>
        <v>99.978644209814561</v>
      </c>
      <c r="P12592" s="36">
        <f t="shared" si="1173"/>
        <v>4.0550970794583918E-6</v>
      </c>
      <c r="Q12592" s="36">
        <f t="shared" si="1174"/>
        <v>1.2312840406218057E-6</v>
      </c>
    </row>
    <row r="12593" spans="1:17" x14ac:dyDescent="0.3">
      <c r="A12593" s="29">
        <v>2905862</v>
      </c>
      <c r="B12593" s="1">
        <v>133</v>
      </c>
      <c r="C12593" s="1" t="s">
        <v>17</v>
      </c>
      <c r="D12593" s="1" t="s">
        <v>89</v>
      </c>
      <c r="E12593" s="1" t="s">
        <v>54</v>
      </c>
      <c r="F12593" s="47">
        <v>714</v>
      </c>
      <c r="G12593" s="34">
        <v>1751.22</v>
      </c>
      <c r="H12593" s="1" t="s">
        <v>218</v>
      </c>
      <c r="I12593" s="34">
        <v>1.7284999999999998E-2</v>
      </c>
      <c r="J12593" s="34">
        <v>1437.1033</v>
      </c>
      <c r="K12593" s="35" t="str">
        <f t="shared" si="1170"/>
        <v>Kampina &amp; Oisterwijkse Vennen_L4030</v>
      </c>
      <c r="L12593" s="36">
        <f>VLOOKUP(D12593,DATA!A:F,5,FALSE)</f>
        <v>1.0986712608830001E-2</v>
      </c>
      <c r="M12593" s="37">
        <f>VLOOKUP(D12593,DATA!A:F,6,FALSE)</f>
        <v>982</v>
      </c>
      <c r="N12593" s="36">
        <f t="shared" si="1171"/>
        <v>99.978640154717482</v>
      </c>
      <c r="O12593" s="36">
        <f t="shared" si="1172"/>
        <v>99.978644209814561</v>
      </c>
      <c r="P12593" s="36">
        <f t="shared" si="1173"/>
        <v>4.0550970794583918E-6</v>
      </c>
      <c r="Q12593" s="36">
        <f t="shared" si="1174"/>
        <v>5.8275933947100172E-5</v>
      </c>
    </row>
    <row r="12594" spans="1:17" x14ac:dyDescent="0.3">
      <c r="A12594" s="29">
        <v>2905863</v>
      </c>
      <c r="B12594" s="1">
        <v>133</v>
      </c>
      <c r="C12594" s="1" t="s">
        <v>17</v>
      </c>
      <c r="D12594" s="1" t="s">
        <v>67</v>
      </c>
      <c r="E12594" s="1" t="s">
        <v>58</v>
      </c>
      <c r="F12594" s="47">
        <v>714</v>
      </c>
      <c r="G12594" s="34">
        <v>1533.61</v>
      </c>
      <c r="H12594" s="1" t="s">
        <v>218</v>
      </c>
      <c r="I12594" s="34">
        <v>1.4722000000000001E-2</v>
      </c>
      <c r="J12594" s="34">
        <v>25.834223000000001</v>
      </c>
      <c r="K12594" s="35" t="str">
        <f t="shared" si="1170"/>
        <v>Kampina &amp; Oisterwijkse Vennen_ZGH3160</v>
      </c>
      <c r="L12594" s="36">
        <f>VLOOKUP(D12594,DATA!A:F,5,FALSE)</f>
        <v>1.0986712608830001E-2</v>
      </c>
      <c r="M12594" s="37">
        <f>VLOOKUP(D12594,DATA!A:F,6,FALSE)</f>
        <v>982</v>
      </c>
      <c r="N12594" s="36">
        <f t="shared" si="1171"/>
        <v>99.767191988597162</v>
      </c>
      <c r="O12594" s="36">
        <f t="shared" si="1172"/>
        <v>99.767229553761155</v>
      </c>
      <c r="P12594" s="36">
        <f t="shared" si="1173"/>
        <v>3.7565163992780981E-5</v>
      </c>
      <c r="Q12594" s="36">
        <f t="shared" si="1174"/>
        <v>9.7046682362107443E-6</v>
      </c>
    </row>
    <row r="12595" spans="1:17" x14ac:dyDescent="0.3">
      <c r="A12595" s="29">
        <v>2905863</v>
      </c>
      <c r="B12595" s="1">
        <v>133</v>
      </c>
      <c r="C12595" s="1" t="s">
        <v>17</v>
      </c>
      <c r="D12595" s="1" t="s">
        <v>53</v>
      </c>
      <c r="E12595" s="1" t="s">
        <v>54</v>
      </c>
      <c r="F12595" s="47">
        <v>714</v>
      </c>
      <c r="G12595" s="34">
        <v>1533.61</v>
      </c>
      <c r="H12595" s="1" t="s">
        <v>218</v>
      </c>
      <c r="I12595" s="34">
        <v>1.4722000000000001E-2</v>
      </c>
      <c r="J12595" s="34">
        <v>402.94833</v>
      </c>
      <c r="K12595" s="35" t="str">
        <f t="shared" si="1170"/>
        <v>Kampina &amp; Oisterwijkse Vennen_H4030</v>
      </c>
      <c r="L12595" s="36">
        <f>VLOOKUP(D12595,DATA!A:F,5,FALSE)</f>
        <v>1.0986712608830001E-2</v>
      </c>
      <c r="M12595" s="37">
        <f>VLOOKUP(D12595,DATA!A:F,6,FALSE)</f>
        <v>982</v>
      </c>
      <c r="N12595" s="36">
        <f t="shared" si="1171"/>
        <v>99.767191988597162</v>
      </c>
      <c r="O12595" s="36">
        <f t="shared" si="1172"/>
        <v>99.767229553761155</v>
      </c>
      <c r="P12595" s="36">
        <f t="shared" si="1173"/>
        <v>3.7565163992780981E-5</v>
      </c>
      <c r="Q12595" s="36">
        <f t="shared" si="1174"/>
        <v>1.5136820097067229E-4</v>
      </c>
    </row>
    <row r="12596" spans="1:17" x14ac:dyDescent="0.3">
      <c r="A12596" s="29">
        <v>2905863</v>
      </c>
      <c r="B12596" s="1">
        <v>133</v>
      </c>
      <c r="C12596" s="1" t="s">
        <v>17</v>
      </c>
      <c r="D12596" s="1" t="s">
        <v>90</v>
      </c>
      <c r="E12596" s="1" t="s">
        <v>91</v>
      </c>
      <c r="F12596" s="47">
        <v>1071</v>
      </c>
      <c r="G12596" s="34">
        <v>1533.61</v>
      </c>
      <c r="H12596" s="1" t="s">
        <v>218</v>
      </c>
      <c r="I12596" s="34">
        <v>1.4722000000000001E-2</v>
      </c>
      <c r="J12596" s="34">
        <v>100.15174</v>
      </c>
      <c r="K12596" s="35" t="str">
        <f t="shared" si="1170"/>
        <v>Kampina &amp; Oisterwijkse Vennen_Lg04</v>
      </c>
      <c r="L12596" s="36">
        <f>VLOOKUP(D12596,DATA!A:F,5,FALSE)</f>
        <v>1.3726988247862192E-2</v>
      </c>
      <c r="M12596" s="37">
        <f>VLOOKUP(D12596,DATA!A:F,6,FALSE)</f>
        <v>1285.5</v>
      </c>
      <c r="N12596" s="36">
        <f t="shared" si="1171"/>
        <v>96.788540365949103</v>
      </c>
      <c r="O12596" s="36">
        <f t="shared" si="1172"/>
        <v>96.789168463961872</v>
      </c>
      <c r="P12596" s="36">
        <f t="shared" si="1173"/>
        <v>6.2809801276841881E-4</v>
      </c>
      <c r="Q12596" s="36">
        <f t="shared" si="1174"/>
        <v>6.2905108869299375E-4</v>
      </c>
    </row>
    <row r="12597" spans="1:17" x14ac:dyDescent="0.3">
      <c r="A12597" s="29">
        <v>2905863</v>
      </c>
      <c r="B12597" s="1">
        <v>133</v>
      </c>
      <c r="C12597" s="1" t="s">
        <v>17</v>
      </c>
      <c r="D12597" s="1" t="s">
        <v>89</v>
      </c>
      <c r="E12597" s="1" t="s">
        <v>54</v>
      </c>
      <c r="F12597" s="47">
        <v>714</v>
      </c>
      <c r="G12597" s="34">
        <v>1533.61</v>
      </c>
      <c r="H12597" s="1" t="s">
        <v>218</v>
      </c>
      <c r="I12597" s="34">
        <v>1.4722000000000001E-2</v>
      </c>
      <c r="J12597" s="34">
        <v>1697.4337</v>
      </c>
      <c r="K12597" s="35" t="str">
        <f t="shared" si="1170"/>
        <v>Kampina &amp; Oisterwijkse Vennen_L4030</v>
      </c>
      <c r="L12597" s="36">
        <f>VLOOKUP(D12597,DATA!A:F,5,FALSE)</f>
        <v>1.0986712608830001E-2</v>
      </c>
      <c r="M12597" s="37">
        <f>VLOOKUP(D12597,DATA!A:F,6,FALSE)</f>
        <v>982</v>
      </c>
      <c r="N12597" s="36">
        <f t="shared" si="1171"/>
        <v>99.767191988597162</v>
      </c>
      <c r="O12597" s="36">
        <f t="shared" si="1172"/>
        <v>99.767229553761155</v>
      </c>
      <c r="P12597" s="36">
        <f t="shared" si="1173"/>
        <v>3.7565163992780981E-5</v>
      </c>
      <c r="Q12597" s="36">
        <f t="shared" si="1174"/>
        <v>6.3764375307373002E-4</v>
      </c>
    </row>
    <row r="12598" spans="1:17" x14ac:dyDescent="0.3">
      <c r="A12598" s="29">
        <v>2905864</v>
      </c>
      <c r="B12598" s="1">
        <v>133</v>
      </c>
      <c r="C12598" s="1" t="s">
        <v>17</v>
      </c>
      <c r="D12598" s="1" t="s">
        <v>63</v>
      </c>
      <c r="E12598" s="1" t="s">
        <v>64</v>
      </c>
      <c r="F12598" s="47">
        <v>714</v>
      </c>
      <c r="G12598" s="34">
        <v>1316.2</v>
      </c>
      <c r="H12598" s="1" t="s">
        <v>218</v>
      </c>
      <c r="I12598" s="34">
        <v>1.1873399999999999E-2</v>
      </c>
      <c r="J12598" s="34">
        <v>165.61358999999999</v>
      </c>
      <c r="K12598" s="35" t="str">
        <f t="shared" si="1170"/>
        <v>Kampina &amp; Oisterwijkse Vennen_H2310</v>
      </c>
      <c r="L12598" s="36">
        <f>VLOOKUP(D12598,DATA!A:F,5,FALSE)</f>
        <v>1.0986712608830001E-2</v>
      </c>
      <c r="M12598" s="37">
        <f>VLOOKUP(D12598,DATA!A:F,6,FALSE)</f>
        <v>982</v>
      </c>
      <c r="N12598" s="36">
        <f t="shared" si="1171"/>
        <v>97.519904295592497</v>
      </c>
      <c r="O12598" s="36">
        <f t="shared" si="1172"/>
        <v>97.520219779817495</v>
      </c>
      <c r="P12598" s="36">
        <f t="shared" si="1173"/>
        <v>3.154842249983858E-4</v>
      </c>
      <c r="Q12598" s="36">
        <f t="shared" si="1174"/>
        <v>5.2248475090350412E-4</v>
      </c>
    </row>
    <row r="12599" spans="1:17" x14ac:dyDescent="0.3">
      <c r="A12599" s="29">
        <v>2905864</v>
      </c>
      <c r="B12599" s="1">
        <v>133</v>
      </c>
      <c r="C12599" s="1" t="s">
        <v>17</v>
      </c>
      <c r="D12599" s="1" t="s">
        <v>53</v>
      </c>
      <c r="E12599" s="1" t="s">
        <v>54</v>
      </c>
      <c r="F12599" s="47">
        <v>714</v>
      </c>
      <c r="G12599" s="34">
        <v>1316.2</v>
      </c>
      <c r="H12599" s="1" t="s">
        <v>218</v>
      </c>
      <c r="I12599" s="34">
        <v>1.1873399999999999E-2</v>
      </c>
      <c r="J12599" s="34">
        <v>7250.15</v>
      </c>
      <c r="K12599" s="35" t="str">
        <f t="shared" si="1170"/>
        <v>Kampina &amp; Oisterwijkse Vennen_H4030</v>
      </c>
      <c r="L12599" s="36">
        <f>VLOOKUP(D12599,DATA!A:F,5,FALSE)</f>
        <v>1.0986712608830001E-2</v>
      </c>
      <c r="M12599" s="37">
        <f>VLOOKUP(D12599,DATA!A:F,6,FALSE)</f>
        <v>982</v>
      </c>
      <c r="N12599" s="36">
        <f t="shared" si="1171"/>
        <v>97.519904295592497</v>
      </c>
      <c r="O12599" s="36">
        <f t="shared" si="1172"/>
        <v>97.520219779817495</v>
      </c>
      <c r="P12599" s="36">
        <f t="shared" si="1173"/>
        <v>3.154842249983858E-4</v>
      </c>
      <c r="Q12599" s="36">
        <f t="shared" si="1174"/>
        <v>2.2873079538720469E-2</v>
      </c>
    </row>
    <row r="12600" spans="1:17" x14ac:dyDescent="0.3">
      <c r="A12600" s="29">
        <v>2905864</v>
      </c>
      <c r="B12600" s="1">
        <v>133</v>
      </c>
      <c r="C12600" s="1" t="s">
        <v>17</v>
      </c>
      <c r="D12600" s="1" t="s">
        <v>89</v>
      </c>
      <c r="E12600" s="1" t="s">
        <v>54</v>
      </c>
      <c r="F12600" s="47">
        <v>714</v>
      </c>
      <c r="G12600" s="34">
        <v>1316.2</v>
      </c>
      <c r="H12600" s="1" t="s">
        <v>218</v>
      </c>
      <c r="I12600" s="34">
        <v>1.1873399999999999E-2</v>
      </c>
      <c r="J12600" s="34">
        <v>1444.0115000000001</v>
      </c>
      <c r="K12600" s="35" t="str">
        <f t="shared" si="1170"/>
        <v>Kampina &amp; Oisterwijkse Vennen_L4030</v>
      </c>
      <c r="L12600" s="36">
        <f>VLOOKUP(D12600,DATA!A:F,5,FALSE)</f>
        <v>1.0986712608830001E-2</v>
      </c>
      <c r="M12600" s="37">
        <f>VLOOKUP(D12600,DATA!A:F,6,FALSE)</f>
        <v>982</v>
      </c>
      <c r="N12600" s="36">
        <f t="shared" si="1171"/>
        <v>97.519904295592497</v>
      </c>
      <c r="O12600" s="36">
        <f t="shared" si="1172"/>
        <v>97.520219779817495</v>
      </c>
      <c r="P12600" s="36">
        <f t="shared" si="1173"/>
        <v>3.154842249983858E-4</v>
      </c>
      <c r="Q12600" s="36">
        <f t="shared" si="1174"/>
        <v>4.5556284896625656E-3</v>
      </c>
    </row>
    <row r="12601" spans="1:17" x14ac:dyDescent="0.3">
      <c r="A12601" s="29">
        <v>2905865</v>
      </c>
      <c r="B12601" s="1">
        <v>133</v>
      </c>
      <c r="C12601" s="1" t="s">
        <v>17</v>
      </c>
      <c r="D12601" s="1" t="s">
        <v>41</v>
      </c>
      <c r="E12601" s="1" t="s">
        <v>42</v>
      </c>
      <c r="F12601" s="47">
        <v>1071</v>
      </c>
      <c r="G12601" s="34">
        <v>1109.1600000000001</v>
      </c>
      <c r="H12601" s="1" t="s">
        <v>218</v>
      </c>
      <c r="I12601" s="34">
        <v>1.00792E-2</v>
      </c>
      <c r="J12601" s="34">
        <v>896.20434999999998</v>
      </c>
      <c r="K12601" s="35" t="str">
        <f t="shared" si="1170"/>
        <v>Kampina &amp; Oisterwijkse Vennen_H4010A</v>
      </c>
      <c r="L12601" s="36">
        <f>VLOOKUP(D12601,DATA!A:F,5,FALSE)</f>
        <v>1.3726988247862192E-2</v>
      </c>
      <c r="M12601" s="37">
        <f>VLOOKUP(D12601,DATA!A:F,6,FALSE)</f>
        <v>1285.5</v>
      </c>
      <c r="N12601" s="36">
        <f t="shared" si="1171"/>
        <v>8.1613989359452663</v>
      </c>
      <c r="O12601" s="36">
        <f t="shared" si="1172"/>
        <v>8.1624360256701038</v>
      </c>
      <c r="P12601" s="36">
        <f t="shared" si="1173"/>
        <v>1.0370897248375144E-3</v>
      </c>
      <c r="Q12601" s="36">
        <f t="shared" si="1174"/>
        <v>9.2944432273968335E-3</v>
      </c>
    </row>
    <row r="12602" spans="1:17" x14ac:dyDescent="0.3">
      <c r="A12602" s="29">
        <v>2905865</v>
      </c>
      <c r="B12602" s="1">
        <v>133</v>
      </c>
      <c r="C12602" s="1" t="s">
        <v>17</v>
      </c>
      <c r="D12602" s="1" t="s">
        <v>43</v>
      </c>
      <c r="E12602" s="1" t="s">
        <v>44</v>
      </c>
      <c r="F12602" s="47">
        <v>1071</v>
      </c>
      <c r="G12602" s="34">
        <v>1109.1600000000001</v>
      </c>
      <c r="H12602" s="1" t="s">
        <v>218</v>
      </c>
      <c r="I12602" s="34">
        <v>1.00792E-2</v>
      </c>
      <c r="J12602" s="34">
        <v>2532.9456</v>
      </c>
      <c r="K12602" s="35" t="str">
        <f t="shared" si="1170"/>
        <v>Kampina &amp; Oisterwijkse Vennen_H7150</v>
      </c>
      <c r="L12602" s="36">
        <f>VLOOKUP(D12602,DATA!A:F,5,FALSE)</f>
        <v>1.3726988247862192E-2</v>
      </c>
      <c r="M12602" s="37">
        <f>VLOOKUP(D12602,DATA!A:F,6,FALSE)</f>
        <v>1285.5</v>
      </c>
      <c r="N12602" s="36">
        <f t="shared" si="1171"/>
        <v>8.1613989359452663</v>
      </c>
      <c r="O12602" s="36">
        <f t="shared" si="1172"/>
        <v>8.1624360256701038</v>
      </c>
      <c r="P12602" s="36">
        <f t="shared" si="1173"/>
        <v>1.0370897248375144E-3</v>
      </c>
      <c r="Q12602" s="36">
        <f t="shared" si="1174"/>
        <v>2.6268918553323931E-2</v>
      </c>
    </row>
    <row r="12603" spans="1:17" x14ac:dyDescent="0.3">
      <c r="A12603" s="29">
        <v>2905865</v>
      </c>
      <c r="B12603" s="1">
        <v>133</v>
      </c>
      <c r="C12603" s="1" t="s">
        <v>17</v>
      </c>
      <c r="D12603" s="1" t="s">
        <v>90</v>
      </c>
      <c r="E12603" s="1" t="s">
        <v>91</v>
      </c>
      <c r="F12603" s="47">
        <v>1071</v>
      </c>
      <c r="G12603" s="34">
        <v>1109.1600000000001</v>
      </c>
      <c r="H12603" s="1" t="s">
        <v>218</v>
      </c>
      <c r="I12603" s="34">
        <v>1.00792E-2</v>
      </c>
      <c r="J12603" s="34">
        <v>438.16271999999998</v>
      </c>
      <c r="K12603" s="35" t="str">
        <f t="shared" si="1170"/>
        <v>Kampina &amp; Oisterwijkse Vennen_Lg04</v>
      </c>
      <c r="L12603" s="36">
        <f>VLOOKUP(D12603,DATA!A:F,5,FALSE)</f>
        <v>1.3726988247862192E-2</v>
      </c>
      <c r="M12603" s="37">
        <f>VLOOKUP(D12603,DATA!A:F,6,FALSE)</f>
        <v>1285.5</v>
      </c>
      <c r="N12603" s="36">
        <f t="shared" si="1171"/>
        <v>8.1613989359452663</v>
      </c>
      <c r="O12603" s="36">
        <f t="shared" si="1172"/>
        <v>8.1624360256701038</v>
      </c>
      <c r="P12603" s="36">
        <f t="shared" si="1173"/>
        <v>1.0370897248375144E-3</v>
      </c>
      <c r="Q12603" s="36">
        <f t="shared" si="1174"/>
        <v>4.5441405471885682E-3</v>
      </c>
    </row>
    <row r="12604" spans="1:17" x14ac:dyDescent="0.3">
      <c r="A12604" s="29">
        <v>2905865</v>
      </c>
      <c r="B12604" s="1">
        <v>133</v>
      </c>
      <c r="C12604" s="1" t="s">
        <v>17</v>
      </c>
      <c r="D12604" s="1" t="s">
        <v>89</v>
      </c>
      <c r="E12604" s="1" t="s">
        <v>54</v>
      </c>
      <c r="F12604" s="47">
        <v>714</v>
      </c>
      <c r="G12604" s="34">
        <v>1109.1600000000001</v>
      </c>
      <c r="H12604" s="1" t="s">
        <v>218</v>
      </c>
      <c r="I12604" s="34">
        <v>1.00792E-2</v>
      </c>
      <c r="J12604" s="34">
        <v>428.40445</v>
      </c>
      <c r="K12604" s="35" t="str">
        <f t="shared" si="1170"/>
        <v>Kampina &amp; Oisterwijkse Vennen_L4030</v>
      </c>
      <c r="L12604" s="36">
        <f>VLOOKUP(D12604,DATA!A:F,5,FALSE)</f>
        <v>1.0986712608830001E-2</v>
      </c>
      <c r="M12604" s="37">
        <f>VLOOKUP(D12604,DATA!A:F,6,FALSE)</f>
        <v>982</v>
      </c>
      <c r="N12604" s="36">
        <f t="shared" si="1171"/>
        <v>80.171858978011343</v>
      </c>
      <c r="O12604" s="36">
        <f t="shared" si="1172"/>
        <v>80.173619264151768</v>
      </c>
      <c r="P12604" s="36">
        <f t="shared" si="1173"/>
        <v>1.7602861404242276E-3</v>
      </c>
      <c r="Q12604" s="36">
        <f t="shared" si="1174"/>
        <v>7.5411441583106394E-3</v>
      </c>
    </row>
    <row r="12605" spans="1:17" x14ac:dyDescent="0.3">
      <c r="A12605" s="29">
        <v>2905866</v>
      </c>
      <c r="B12605" s="1">
        <v>133</v>
      </c>
      <c r="C12605" s="1" t="s">
        <v>17</v>
      </c>
      <c r="D12605" s="1" t="s">
        <v>53</v>
      </c>
      <c r="E12605" s="1" t="s">
        <v>54</v>
      </c>
      <c r="F12605" s="47">
        <v>714</v>
      </c>
      <c r="G12605" s="34">
        <v>1067.22</v>
      </c>
      <c r="H12605" s="1" t="s">
        <v>218</v>
      </c>
      <c r="I12605" s="34">
        <v>9.9179000000000003E-3</v>
      </c>
      <c r="J12605" s="34">
        <v>2694.6030000000001</v>
      </c>
      <c r="K12605" s="35" t="str">
        <f t="shared" si="1170"/>
        <v>Kampina &amp; Oisterwijkse Vennen_H4030</v>
      </c>
      <c r="L12605" s="36">
        <f>VLOOKUP(D12605,DATA!A:F,5,FALSE)</f>
        <v>1.0986712608830001E-2</v>
      </c>
      <c r="M12605" s="37">
        <f>VLOOKUP(D12605,DATA!A:F,6,FALSE)</f>
        <v>982</v>
      </c>
      <c r="N12605" s="36">
        <f t="shared" si="1171"/>
        <v>71.834917015181915</v>
      </c>
      <c r="O12605" s="36">
        <f t="shared" si="1172"/>
        <v>71.837121584636563</v>
      </c>
      <c r="P12605" s="36">
        <f t="shared" si="1173"/>
        <v>2.2045694546477534E-3</v>
      </c>
      <c r="Q12605" s="36">
        <f t="shared" si="1174"/>
        <v>5.9404394662022006E-2</v>
      </c>
    </row>
    <row r="12606" spans="1:17" x14ac:dyDescent="0.3">
      <c r="A12606" s="29">
        <v>2905866</v>
      </c>
      <c r="B12606" s="1">
        <v>133</v>
      </c>
      <c r="C12606" s="1" t="s">
        <v>17</v>
      </c>
      <c r="D12606" s="1" t="s">
        <v>89</v>
      </c>
      <c r="E12606" s="1" t="s">
        <v>54</v>
      </c>
      <c r="F12606" s="47">
        <v>714</v>
      </c>
      <c r="G12606" s="34">
        <v>1067.22</v>
      </c>
      <c r="H12606" s="1" t="s">
        <v>218</v>
      </c>
      <c r="I12606" s="34">
        <v>9.9179000000000003E-3</v>
      </c>
      <c r="J12606" s="34">
        <v>1001.6484400000001</v>
      </c>
      <c r="K12606" s="35" t="str">
        <f t="shared" si="1170"/>
        <v>Kampina &amp; Oisterwijkse Vennen_L4030</v>
      </c>
      <c r="L12606" s="36">
        <f>VLOOKUP(D12606,DATA!A:F,5,FALSE)</f>
        <v>1.0986712608830001E-2</v>
      </c>
      <c r="M12606" s="37">
        <f>VLOOKUP(D12606,DATA!A:F,6,FALSE)</f>
        <v>982</v>
      </c>
      <c r="N12606" s="36">
        <f t="shared" si="1171"/>
        <v>71.834917015181915</v>
      </c>
      <c r="O12606" s="36">
        <f t="shared" si="1172"/>
        <v>71.837121584636563</v>
      </c>
      <c r="P12606" s="36">
        <f t="shared" si="1173"/>
        <v>2.2045694546477534E-3</v>
      </c>
      <c r="Q12606" s="36">
        <f t="shared" si="1174"/>
        <v>2.2082035551195731E-2</v>
      </c>
    </row>
    <row r="12607" spans="1:17" x14ac:dyDescent="0.3">
      <c r="A12607" s="29">
        <v>2905868</v>
      </c>
      <c r="B12607" s="1">
        <v>133</v>
      </c>
      <c r="C12607" s="1" t="s">
        <v>17</v>
      </c>
      <c r="D12607" s="1" t="s">
        <v>63</v>
      </c>
      <c r="E12607" s="1" t="s">
        <v>64</v>
      </c>
      <c r="F12607" s="47">
        <v>714</v>
      </c>
      <c r="G12607" s="34">
        <v>964.5</v>
      </c>
      <c r="H12607" s="1" t="s">
        <v>218</v>
      </c>
      <c r="I12607" s="34">
        <v>9.0217000000000006E-3</v>
      </c>
      <c r="J12607" s="34">
        <v>739.5616</v>
      </c>
      <c r="K12607" s="35" t="str">
        <f t="shared" si="1170"/>
        <v>Kampina &amp; Oisterwijkse Vennen_H2310</v>
      </c>
      <c r="L12607" s="36">
        <f>VLOOKUP(D12607,DATA!A:F,5,FALSE)</f>
        <v>1.0986712608830001E-2</v>
      </c>
      <c r="M12607" s="37">
        <f>VLOOKUP(D12607,DATA!A:F,6,FALSE)</f>
        <v>982</v>
      </c>
      <c r="N12607" s="36">
        <f t="shared" si="1171"/>
        <v>45.20806601089572</v>
      </c>
      <c r="O12607" s="36">
        <f t="shared" si="1172"/>
        <v>45.210521232893441</v>
      </c>
      <c r="P12607" s="36">
        <f t="shared" si="1173"/>
        <v>2.4552219977209688E-3</v>
      </c>
      <c r="Q12607" s="36">
        <f t="shared" si="1174"/>
        <v>1.8157879089897161E-2</v>
      </c>
    </row>
    <row r="12608" spans="1:17" x14ac:dyDescent="0.3">
      <c r="A12608" s="29">
        <v>2905868</v>
      </c>
      <c r="B12608" s="1">
        <v>133</v>
      </c>
      <c r="C12608" s="1" t="s">
        <v>17</v>
      </c>
      <c r="D12608" s="1" t="s">
        <v>95</v>
      </c>
      <c r="E12608" s="1" t="s">
        <v>64</v>
      </c>
      <c r="F12608" s="47">
        <v>714</v>
      </c>
      <c r="G12608" s="34">
        <v>964.5</v>
      </c>
      <c r="H12608" s="1" t="s">
        <v>218</v>
      </c>
      <c r="I12608" s="34">
        <v>9.0217000000000006E-3</v>
      </c>
      <c r="J12608" s="34">
        <v>4980.558</v>
      </c>
      <c r="K12608" s="35" t="str">
        <f t="shared" si="1170"/>
        <v>Kampina &amp; Oisterwijkse Vennen_ZGH2310</v>
      </c>
      <c r="L12608" s="36">
        <f>VLOOKUP(D12608,DATA!A:F,5,FALSE)</f>
        <v>1.0986712608830001E-2</v>
      </c>
      <c r="M12608" s="37">
        <f>VLOOKUP(D12608,DATA!A:F,6,FALSE)</f>
        <v>982</v>
      </c>
      <c r="N12608" s="36">
        <f t="shared" si="1171"/>
        <v>45.20806601089572</v>
      </c>
      <c r="O12608" s="36">
        <f t="shared" si="1172"/>
        <v>45.210521232893441</v>
      </c>
      <c r="P12608" s="36">
        <f t="shared" si="1173"/>
        <v>2.4552219977209688E-3</v>
      </c>
      <c r="Q12608" s="36">
        <f t="shared" si="1174"/>
        <v>0.12228375562525154</v>
      </c>
    </row>
    <row r="12609" spans="1:17" x14ac:dyDescent="0.3">
      <c r="A12609" s="29">
        <v>2905869</v>
      </c>
      <c r="B12609" s="1">
        <v>133</v>
      </c>
      <c r="C12609" s="1" t="s">
        <v>17</v>
      </c>
      <c r="D12609" s="1" t="s">
        <v>95</v>
      </c>
      <c r="E12609" s="1" t="s">
        <v>64</v>
      </c>
      <c r="F12609" s="47">
        <v>714</v>
      </c>
      <c r="G12609" s="34">
        <v>1012.82</v>
      </c>
      <c r="H12609" s="1" t="s">
        <v>218</v>
      </c>
      <c r="I12609" s="34">
        <v>9.4917000000000005E-3</v>
      </c>
      <c r="J12609" s="34">
        <v>772.6078</v>
      </c>
      <c r="K12609" s="35" t="str">
        <f t="shared" si="1170"/>
        <v>Kampina &amp; Oisterwijkse Vennen_ZGH2310</v>
      </c>
      <c r="L12609" s="36">
        <f>VLOOKUP(D12609,DATA!A:F,5,FALSE)</f>
        <v>1.0986712608830001E-2</v>
      </c>
      <c r="M12609" s="37">
        <f>VLOOKUP(D12609,DATA!A:F,6,FALSE)</f>
        <v>982</v>
      </c>
      <c r="N12609" s="36">
        <f t="shared" si="1171"/>
        <v>58.385295311107392</v>
      </c>
      <c r="O12609" s="36">
        <f t="shared" si="1172"/>
        <v>58.387829029055403</v>
      </c>
      <c r="P12609" s="36">
        <f t="shared" si="1173"/>
        <v>2.5337179480118266E-3</v>
      </c>
      <c r="Q12609" s="36">
        <f t="shared" si="1174"/>
        <v>1.9575702496339317E-2</v>
      </c>
    </row>
    <row r="12610" spans="1:17" x14ac:dyDescent="0.3">
      <c r="A12610" s="29">
        <v>2905869</v>
      </c>
      <c r="B12610" s="1">
        <v>133</v>
      </c>
      <c r="C12610" s="1" t="s">
        <v>17</v>
      </c>
      <c r="D12610" s="1" t="s">
        <v>57</v>
      </c>
      <c r="E12610" s="1" t="s">
        <v>58</v>
      </c>
      <c r="F12610" s="47">
        <v>714</v>
      </c>
      <c r="G12610" s="34">
        <v>1012.82</v>
      </c>
      <c r="H12610" s="1" t="s">
        <v>218</v>
      </c>
      <c r="I12610" s="34">
        <v>9.4917000000000005E-3</v>
      </c>
      <c r="J12610" s="34">
        <v>2359.4000999999998</v>
      </c>
      <c r="K12610" s="35" t="str">
        <f t="shared" si="1170"/>
        <v>Kampina &amp; Oisterwijkse Vennen_H3160</v>
      </c>
      <c r="L12610" s="36">
        <f>VLOOKUP(D12610,DATA!A:F,5,FALSE)</f>
        <v>1.0986712608830001E-2</v>
      </c>
      <c r="M12610" s="37">
        <f>VLOOKUP(D12610,DATA!A:F,6,FALSE)</f>
        <v>982</v>
      </c>
      <c r="N12610" s="36">
        <f t="shared" si="1171"/>
        <v>58.385295311107392</v>
      </c>
      <c r="O12610" s="36">
        <f t="shared" si="1172"/>
        <v>58.387829029055403</v>
      </c>
      <c r="P12610" s="36">
        <f t="shared" si="1173"/>
        <v>2.5337179480118266E-3</v>
      </c>
      <c r="Q12610" s="36">
        <f t="shared" si="1174"/>
        <v>5.9780543799108986E-2</v>
      </c>
    </row>
    <row r="12611" spans="1:17" x14ac:dyDescent="0.3">
      <c r="A12611" s="29">
        <v>2905870</v>
      </c>
      <c r="B12611" s="1">
        <v>133</v>
      </c>
      <c r="C12611" s="1" t="s">
        <v>17</v>
      </c>
      <c r="D12611" s="1" t="s">
        <v>57</v>
      </c>
      <c r="E12611" s="1" t="s">
        <v>58</v>
      </c>
      <c r="F12611" s="47">
        <v>714</v>
      </c>
      <c r="G12611" s="34">
        <v>1042.33</v>
      </c>
      <c r="H12611" s="1" t="s">
        <v>218</v>
      </c>
      <c r="I12611" s="34">
        <v>9.8752000000000006E-3</v>
      </c>
      <c r="J12611" s="34">
        <v>6.9935489999999998</v>
      </c>
      <c r="K12611" s="35" t="str">
        <f t="shared" ref="K12611:K12674" si="1175">_xlfn.CONCAT(C12611,"_",D12611)</f>
        <v>Kampina &amp; Oisterwijkse Vennen_H3160</v>
      </c>
      <c r="L12611" s="36">
        <f>VLOOKUP(D12611,DATA!A:F,5,FALSE)</f>
        <v>1.0986712608830001E-2</v>
      </c>
      <c r="M12611" s="37">
        <f>VLOOKUP(D12611,DATA!A:F,6,FALSE)</f>
        <v>982</v>
      </c>
      <c r="N12611" s="36">
        <f t="shared" ref="N12611:N12674" si="1176">100/(1+EXP(-L12611*(G12611-M12611)))</f>
        <v>65.989545643023547</v>
      </c>
      <c r="O12611" s="36">
        <f t="shared" ref="O12611:O12674" si="1177">100/(1+EXP(-L12611*((G12611+I12611)-M12611)))</f>
        <v>65.991980613511402</v>
      </c>
      <c r="P12611" s="36">
        <f t="shared" ref="P12611:P12674" si="1178">O12611-N12611</f>
        <v>2.4349704878545708E-3</v>
      </c>
      <c r="Q12611" s="36">
        <f t="shared" ref="Q12611:Q12674" si="1179">IF(AND(H12611&lt;&gt;"below",I12611&gt;=0.005),J12611*P12611/100,0)</f>
        <v>1.7029085420364846E-4</v>
      </c>
    </row>
    <row r="12612" spans="1:17" x14ac:dyDescent="0.3">
      <c r="A12612" s="29">
        <v>2905870</v>
      </c>
      <c r="B12612" s="1">
        <v>133</v>
      </c>
      <c r="C12612" s="1" t="s">
        <v>17</v>
      </c>
      <c r="D12612" s="1" t="s">
        <v>67</v>
      </c>
      <c r="E12612" s="1" t="s">
        <v>58</v>
      </c>
      <c r="F12612" s="47">
        <v>714</v>
      </c>
      <c r="G12612" s="34">
        <v>1042.33</v>
      </c>
      <c r="H12612" s="1" t="s">
        <v>218</v>
      </c>
      <c r="I12612" s="34">
        <v>9.8752000000000006E-3</v>
      </c>
      <c r="J12612" s="34">
        <v>6388.0810000000001</v>
      </c>
      <c r="K12612" s="35" t="str">
        <f t="shared" si="1175"/>
        <v>Kampina &amp; Oisterwijkse Vennen_ZGH3160</v>
      </c>
      <c r="L12612" s="36">
        <f>VLOOKUP(D12612,DATA!A:F,5,FALSE)</f>
        <v>1.0986712608830001E-2</v>
      </c>
      <c r="M12612" s="37">
        <f>VLOOKUP(D12612,DATA!A:F,6,FALSE)</f>
        <v>982</v>
      </c>
      <c r="N12612" s="36">
        <f t="shared" si="1176"/>
        <v>65.989545643023547</v>
      </c>
      <c r="O12612" s="36">
        <f t="shared" si="1177"/>
        <v>65.991980613511402</v>
      </c>
      <c r="P12612" s="36">
        <f t="shared" si="1178"/>
        <v>2.4349704878545708E-3</v>
      </c>
      <c r="Q12612" s="36">
        <f t="shared" si="1179"/>
        <v>0.15554788709024514</v>
      </c>
    </row>
    <row r="12613" spans="1:17" x14ac:dyDescent="0.3">
      <c r="A12613" s="29">
        <v>2905871</v>
      </c>
      <c r="B12613" s="1">
        <v>133</v>
      </c>
      <c r="C12613" s="1" t="s">
        <v>17</v>
      </c>
      <c r="D12613" s="1" t="s">
        <v>67</v>
      </c>
      <c r="E12613" s="1" t="s">
        <v>58</v>
      </c>
      <c r="F12613" s="47">
        <v>714</v>
      </c>
      <c r="G12613" s="34">
        <v>946.81</v>
      </c>
      <c r="H12613" s="1" t="s">
        <v>218</v>
      </c>
      <c r="I12613" s="34">
        <v>8.9061000000000001E-3</v>
      </c>
      <c r="J12613" s="34">
        <v>9707.1180000000004</v>
      </c>
      <c r="K12613" s="35" t="str">
        <f t="shared" si="1175"/>
        <v>Kampina &amp; Oisterwijkse Vennen_ZGH3160</v>
      </c>
      <c r="L12613" s="36">
        <f>VLOOKUP(D12613,DATA!A:F,5,FALSE)</f>
        <v>1.0986712608830001E-2</v>
      </c>
      <c r="M12613" s="37">
        <f>VLOOKUP(D12613,DATA!A:F,6,FALSE)</f>
        <v>982</v>
      </c>
      <c r="N12613" s="36">
        <f t="shared" si="1176"/>
        <v>40.453064884998419</v>
      </c>
      <c r="O12613" s="36">
        <f t="shared" si="1177"/>
        <v>40.455421942798651</v>
      </c>
      <c r="P12613" s="36">
        <f t="shared" si="1178"/>
        <v>2.3570578002320985E-3</v>
      </c>
      <c r="Q12613" s="36">
        <f t="shared" si="1179"/>
        <v>0.22880238199673411</v>
      </c>
    </row>
    <row r="12614" spans="1:17" x14ac:dyDescent="0.3">
      <c r="A12614" s="29">
        <v>2905872</v>
      </c>
      <c r="B12614" s="1">
        <v>133</v>
      </c>
      <c r="C12614" s="1" t="s">
        <v>17</v>
      </c>
      <c r="D12614" s="1" t="s">
        <v>63</v>
      </c>
      <c r="E12614" s="1" t="s">
        <v>64</v>
      </c>
      <c r="F12614" s="47">
        <v>714</v>
      </c>
      <c r="G12614" s="34">
        <v>1349.24</v>
      </c>
      <c r="H12614" s="1" t="s">
        <v>218</v>
      </c>
      <c r="I12614" s="34">
        <v>1.3428499999999999E-2</v>
      </c>
      <c r="J12614" s="34">
        <v>3572.7759999999998</v>
      </c>
      <c r="K12614" s="35" t="str">
        <f t="shared" si="1175"/>
        <v>Kampina &amp; Oisterwijkse Vennen_H2310</v>
      </c>
      <c r="L12614" s="36">
        <f>VLOOKUP(D12614,DATA!A:F,5,FALSE)</f>
        <v>1.0986712608830001E-2</v>
      </c>
      <c r="M12614" s="37">
        <f>VLOOKUP(D12614,DATA!A:F,6,FALSE)</f>
        <v>982</v>
      </c>
      <c r="N12614" s="36">
        <f t="shared" si="1176"/>
        <v>98.261757450414805</v>
      </c>
      <c r="O12614" s="36">
        <f t="shared" si="1177"/>
        <v>98.262009426456373</v>
      </c>
      <c r="P12614" s="36">
        <f t="shared" si="1178"/>
        <v>2.519760415680139E-4</v>
      </c>
      <c r="Q12614" s="36">
        <f t="shared" si="1179"/>
        <v>9.0025395388920234E-3</v>
      </c>
    </row>
    <row r="12615" spans="1:17" x14ac:dyDescent="0.3">
      <c r="A12615" s="29">
        <v>2905872</v>
      </c>
      <c r="B12615" s="1">
        <v>133</v>
      </c>
      <c r="C12615" s="1" t="s">
        <v>17</v>
      </c>
      <c r="D12615" s="1" t="s">
        <v>61</v>
      </c>
      <c r="E12615" s="1" t="s">
        <v>62</v>
      </c>
      <c r="F12615" s="47">
        <v>714</v>
      </c>
      <c r="G12615" s="34">
        <v>1349.24</v>
      </c>
      <c r="H12615" s="1" t="s">
        <v>218</v>
      </c>
      <c r="I12615" s="34">
        <v>1.3428499999999999E-2</v>
      </c>
      <c r="J12615" s="34">
        <v>12.114776000000001</v>
      </c>
      <c r="K12615" s="35" t="str">
        <f t="shared" si="1175"/>
        <v>Kampina &amp; Oisterwijkse Vennen_H2330</v>
      </c>
      <c r="L12615" s="36">
        <f>VLOOKUP(D12615,DATA!A:F,5,FALSE)</f>
        <v>1.0986712608830001E-2</v>
      </c>
      <c r="M12615" s="37">
        <f>VLOOKUP(D12615,DATA!A:F,6,FALSE)</f>
        <v>982</v>
      </c>
      <c r="N12615" s="36">
        <f t="shared" si="1176"/>
        <v>98.261757450414805</v>
      </c>
      <c r="O12615" s="36">
        <f t="shared" si="1177"/>
        <v>98.262009426456373</v>
      </c>
      <c r="P12615" s="36">
        <f t="shared" si="1178"/>
        <v>2.519760415680139E-4</v>
      </c>
      <c r="Q12615" s="36">
        <f t="shared" si="1179"/>
        <v>3.0526333009631777E-5</v>
      </c>
    </row>
    <row r="12616" spans="1:17" x14ac:dyDescent="0.3">
      <c r="A12616" s="29">
        <v>2905873</v>
      </c>
      <c r="B12616" s="1">
        <v>133</v>
      </c>
      <c r="C12616" s="1" t="s">
        <v>17</v>
      </c>
      <c r="D12616" s="1" t="s">
        <v>63</v>
      </c>
      <c r="E12616" s="1" t="s">
        <v>64</v>
      </c>
      <c r="F12616" s="47">
        <v>714</v>
      </c>
      <c r="G12616" s="34">
        <v>1371.71</v>
      </c>
      <c r="H12616" s="1" t="s">
        <v>218</v>
      </c>
      <c r="I12616" s="34">
        <v>1.4100100000000001E-2</v>
      </c>
      <c r="J12616" s="34">
        <v>3589.3618000000001</v>
      </c>
      <c r="K12616" s="35" t="str">
        <f t="shared" si="1175"/>
        <v>Kampina &amp; Oisterwijkse Vennen_H2310</v>
      </c>
      <c r="L12616" s="36">
        <f>VLOOKUP(D12616,DATA!A:F,5,FALSE)</f>
        <v>1.0986712608830001E-2</v>
      </c>
      <c r="M12616" s="37">
        <f>VLOOKUP(D12616,DATA!A:F,6,FALSE)</f>
        <v>982</v>
      </c>
      <c r="N12616" s="36">
        <f t="shared" si="1176"/>
        <v>98.636829891518701</v>
      </c>
      <c r="O12616" s="36">
        <f t="shared" si="1177"/>
        <v>98.637038170956046</v>
      </c>
      <c r="P12616" s="36">
        <f t="shared" si="1178"/>
        <v>2.0827943734502696E-4</v>
      </c>
      <c r="Q12616" s="36">
        <f t="shared" si="1179"/>
        <v>7.4759025613173324E-3</v>
      </c>
    </row>
    <row r="12617" spans="1:17" x14ac:dyDescent="0.3">
      <c r="A12617" s="29">
        <v>2905873</v>
      </c>
      <c r="B12617" s="1">
        <v>133</v>
      </c>
      <c r="C12617" s="1" t="s">
        <v>17</v>
      </c>
      <c r="D12617" s="1" t="s">
        <v>95</v>
      </c>
      <c r="E12617" s="1" t="s">
        <v>64</v>
      </c>
      <c r="F12617" s="47">
        <v>714</v>
      </c>
      <c r="G12617" s="34">
        <v>1371.71</v>
      </c>
      <c r="H12617" s="1" t="s">
        <v>218</v>
      </c>
      <c r="I12617" s="34">
        <v>1.4100100000000001E-2</v>
      </c>
      <c r="J12617" s="34">
        <v>817.64935000000003</v>
      </c>
      <c r="K12617" s="35" t="str">
        <f t="shared" si="1175"/>
        <v>Kampina &amp; Oisterwijkse Vennen_ZGH2310</v>
      </c>
      <c r="L12617" s="36">
        <f>VLOOKUP(D12617,DATA!A:F,5,FALSE)</f>
        <v>1.0986712608830001E-2</v>
      </c>
      <c r="M12617" s="37">
        <f>VLOOKUP(D12617,DATA!A:F,6,FALSE)</f>
        <v>982</v>
      </c>
      <c r="N12617" s="36">
        <f t="shared" si="1176"/>
        <v>98.636829891518701</v>
      </c>
      <c r="O12617" s="36">
        <f t="shared" si="1177"/>
        <v>98.637038170956046</v>
      </c>
      <c r="P12617" s="36">
        <f t="shared" si="1178"/>
        <v>2.0827943734502696E-4</v>
      </c>
      <c r="Q12617" s="36">
        <f t="shared" si="1179"/>
        <v>1.7029954656352703E-3</v>
      </c>
    </row>
    <row r="12618" spans="1:17" x14ac:dyDescent="0.3">
      <c r="A12618" s="29">
        <v>2907390</v>
      </c>
      <c r="B12618" s="1">
        <v>133</v>
      </c>
      <c r="C12618" s="1" t="s">
        <v>17</v>
      </c>
      <c r="D12618" s="1" t="s">
        <v>68</v>
      </c>
      <c r="E12618" s="1" t="s">
        <v>69</v>
      </c>
      <c r="F12618" s="47">
        <v>714</v>
      </c>
      <c r="G12618" s="34">
        <v>1820.96</v>
      </c>
      <c r="H12618" s="1" t="s">
        <v>218</v>
      </c>
      <c r="I12618" s="34">
        <v>1.7845E-2</v>
      </c>
      <c r="J12618" s="34">
        <v>547.58672999999999</v>
      </c>
      <c r="K12618" s="35" t="str">
        <f t="shared" si="1175"/>
        <v>Kampina &amp; Oisterwijkse Vennen_H7110B</v>
      </c>
      <c r="L12618" s="36">
        <f>VLOOKUP(D12618,DATA!A:F,5,FALSE)</f>
        <v>1.0986712608830001E-2</v>
      </c>
      <c r="M12618" s="37">
        <f>VLOOKUP(D12618,DATA!A:F,6,FALSE)</f>
        <v>982</v>
      </c>
      <c r="N12618" s="36">
        <f t="shared" si="1176"/>
        <v>99.990071456760703</v>
      </c>
      <c r="O12618" s="36">
        <f t="shared" si="1177"/>
        <v>99.990073402945882</v>
      </c>
      <c r="P12618" s="36">
        <f t="shared" si="1178"/>
        <v>1.9461851792357265E-6</v>
      </c>
      <c r="Q12618" s="36">
        <f t="shared" si="1179"/>
        <v>1.0657051782721553E-5</v>
      </c>
    </row>
    <row r="12619" spans="1:17" x14ac:dyDescent="0.3">
      <c r="A12619" s="29">
        <v>2907391</v>
      </c>
      <c r="B12619" s="1">
        <v>133</v>
      </c>
      <c r="C12619" s="1" t="s">
        <v>17</v>
      </c>
      <c r="D12619" s="1" t="s">
        <v>90</v>
      </c>
      <c r="E12619" s="1" t="s">
        <v>91</v>
      </c>
      <c r="F12619" s="47">
        <v>1071</v>
      </c>
      <c r="G12619" s="34">
        <v>1708.21</v>
      </c>
      <c r="H12619" s="1" t="s">
        <v>218</v>
      </c>
      <c r="I12619" s="34">
        <v>1.6784E-2</v>
      </c>
      <c r="J12619" s="34">
        <v>23.460245</v>
      </c>
      <c r="K12619" s="35" t="str">
        <f t="shared" si="1175"/>
        <v>Kampina &amp; Oisterwijkse Vennen_Lg04</v>
      </c>
      <c r="L12619" s="36">
        <f>VLOOKUP(D12619,DATA!A:F,5,FALSE)</f>
        <v>1.3726988247862192E-2</v>
      </c>
      <c r="M12619" s="37">
        <f>VLOOKUP(D12619,DATA!A:F,6,FALSE)</f>
        <v>1285.5</v>
      </c>
      <c r="N12619" s="36">
        <f t="shared" si="1176"/>
        <v>99.698920326896683</v>
      </c>
      <c r="O12619" s="36">
        <f t="shared" si="1177"/>
        <v>99.698989477010088</v>
      </c>
      <c r="P12619" s="36">
        <f t="shared" si="1178"/>
        <v>6.9150113404248259E-5</v>
      </c>
      <c r="Q12619" s="36">
        <f t="shared" si="1179"/>
        <v>1.6222786022414482E-5</v>
      </c>
    </row>
    <row r="12620" spans="1:17" x14ac:dyDescent="0.3">
      <c r="A12620" s="29">
        <v>2907392</v>
      </c>
      <c r="B12620" s="1">
        <v>133</v>
      </c>
      <c r="C12620" s="1" t="s">
        <v>17</v>
      </c>
      <c r="D12620" s="1" t="s">
        <v>63</v>
      </c>
      <c r="E12620" s="1" t="s">
        <v>64</v>
      </c>
      <c r="F12620" s="47">
        <v>714</v>
      </c>
      <c r="G12620" s="34">
        <v>1521.45</v>
      </c>
      <c r="H12620" s="1" t="s">
        <v>218</v>
      </c>
      <c r="I12620" s="34">
        <v>1.37436E-2</v>
      </c>
      <c r="J12620" s="34">
        <v>1495.8561</v>
      </c>
      <c r="K12620" s="35" t="str">
        <f t="shared" si="1175"/>
        <v>Kampina &amp; Oisterwijkse Vennen_H2310</v>
      </c>
      <c r="L12620" s="36">
        <f>VLOOKUP(D12620,DATA!A:F,5,FALSE)</f>
        <v>1.0986712608830001E-2</v>
      </c>
      <c r="M12620" s="37">
        <f>VLOOKUP(D12620,DATA!A:F,6,FALSE)</f>
        <v>982</v>
      </c>
      <c r="N12620" s="36">
        <f t="shared" si="1176"/>
        <v>99.734004378544441</v>
      </c>
      <c r="O12620" s="36">
        <f t="shared" si="1177"/>
        <v>99.734044433236903</v>
      </c>
      <c r="P12620" s="36">
        <f t="shared" si="1178"/>
        <v>4.0054692462376806E-5</v>
      </c>
      <c r="Q12620" s="36">
        <f t="shared" si="1179"/>
        <v>5.9916056053470367E-4</v>
      </c>
    </row>
    <row r="12621" spans="1:17" x14ac:dyDescent="0.3">
      <c r="A12621" s="29">
        <v>2907392</v>
      </c>
      <c r="B12621" s="1">
        <v>133</v>
      </c>
      <c r="C12621" s="1" t="s">
        <v>17</v>
      </c>
      <c r="D12621" s="1" t="s">
        <v>67</v>
      </c>
      <c r="E12621" s="1" t="s">
        <v>58</v>
      </c>
      <c r="F12621" s="47">
        <v>714</v>
      </c>
      <c r="G12621" s="34">
        <v>1521.45</v>
      </c>
      <c r="H12621" s="1" t="s">
        <v>218</v>
      </c>
      <c r="I12621" s="34">
        <v>1.37436E-2</v>
      </c>
      <c r="J12621" s="34">
        <v>4238.0316999999995</v>
      </c>
      <c r="K12621" s="35" t="str">
        <f t="shared" si="1175"/>
        <v>Kampina &amp; Oisterwijkse Vennen_ZGH3160</v>
      </c>
      <c r="L12621" s="36">
        <f>VLOOKUP(D12621,DATA!A:F,5,FALSE)</f>
        <v>1.0986712608830001E-2</v>
      </c>
      <c r="M12621" s="37">
        <f>VLOOKUP(D12621,DATA!A:F,6,FALSE)</f>
        <v>982</v>
      </c>
      <c r="N12621" s="36">
        <f t="shared" si="1176"/>
        <v>99.734004378544441</v>
      </c>
      <c r="O12621" s="36">
        <f t="shared" si="1177"/>
        <v>99.734044433236903</v>
      </c>
      <c r="P12621" s="36">
        <f t="shared" si="1178"/>
        <v>4.0054692462376806E-5</v>
      </c>
      <c r="Q12621" s="36">
        <f t="shared" si="1179"/>
        <v>1.6975305638930393E-3</v>
      </c>
    </row>
    <row r="12622" spans="1:17" x14ac:dyDescent="0.3">
      <c r="A12622" s="29">
        <v>2907392</v>
      </c>
      <c r="B12622" s="1">
        <v>133</v>
      </c>
      <c r="C12622" s="1" t="s">
        <v>17</v>
      </c>
      <c r="D12622" s="1" t="s">
        <v>89</v>
      </c>
      <c r="E12622" s="1" t="s">
        <v>54</v>
      </c>
      <c r="F12622" s="47">
        <v>714</v>
      </c>
      <c r="G12622" s="34">
        <v>1521.45</v>
      </c>
      <c r="H12622" s="1" t="s">
        <v>218</v>
      </c>
      <c r="I12622" s="34">
        <v>1.37436E-2</v>
      </c>
      <c r="J12622" s="34">
        <v>108.43523999999999</v>
      </c>
      <c r="K12622" s="35" t="str">
        <f t="shared" si="1175"/>
        <v>Kampina &amp; Oisterwijkse Vennen_L4030</v>
      </c>
      <c r="L12622" s="36">
        <f>VLOOKUP(D12622,DATA!A:F,5,FALSE)</f>
        <v>1.0986712608830001E-2</v>
      </c>
      <c r="M12622" s="37">
        <f>VLOOKUP(D12622,DATA!A:F,6,FALSE)</f>
        <v>982</v>
      </c>
      <c r="N12622" s="36">
        <f t="shared" si="1176"/>
        <v>99.734004378544441</v>
      </c>
      <c r="O12622" s="36">
        <f t="shared" si="1177"/>
        <v>99.734044433236903</v>
      </c>
      <c r="P12622" s="36">
        <f t="shared" si="1178"/>
        <v>4.0054692462376806E-5</v>
      </c>
      <c r="Q12622" s="36">
        <f t="shared" si="1179"/>
        <v>4.3433401902840193E-5</v>
      </c>
    </row>
    <row r="12623" spans="1:17" x14ac:dyDescent="0.3">
      <c r="A12623" s="29">
        <v>2907393</v>
      </c>
      <c r="B12623" s="1">
        <v>133</v>
      </c>
      <c r="C12623" s="1" t="s">
        <v>17</v>
      </c>
      <c r="D12623" s="1" t="s">
        <v>41</v>
      </c>
      <c r="E12623" s="1" t="s">
        <v>42</v>
      </c>
      <c r="F12623" s="47">
        <v>1071</v>
      </c>
      <c r="G12623" s="34">
        <v>1356.71</v>
      </c>
      <c r="H12623" s="1" t="s">
        <v>218</v>
      </c>
      <c r="I12623" s="34">
        <v>1.24361E-2</v>
      </c>
      <c r="J12623" s="34">
        <v>276.49945000000002</v>
      </c>
      <c r="K12623" s="35" t="str">
        <f t="shared" si="1175"/>
        <v>Kampina &amp; Oisterwijkse Vennen_H4010A</v>
      </c>
      <c r="L12623" s="36">
        <f>VLOOKUP(D12623,DATA!A:F,5,FALSE)</f>
        <v>1.3726988247862192E-2</v>
      </c>
      <c r="M12623" s="37">
        <f>VLOOKUP(D12623,DATA!A:F,6,FALSE)</f>
        <v>1285.5</v>
      </c>
      <c r="N12623" s="36">
        <f t="shared" si="1176"/>
        <v>72.661164835409593</v>
      </c>
      <c r="O12623" s="36">
        <f t="shared" si="1177"/>
        <v>72.664555813848295</v>
      </c>
      <c r="P12623" s="36">
        <f t="shared" si="1178"/>
        <v>3.3909784387020636E-3</v>
      </c>
      <c r="Q12623" s="36">
        <f t="shared" si="1179"/>
        <v>9.3760367326297927E-3</v>
      </c>
    </row>
    <row r="12624" spans="1:17" x14ac:dyDescent="0.3">
      <c r="A12624" s="29">
        <v>2907393</v>
      </c>
      <c r="B12624" s="1">
        <v>133</v>
      </c>
      <c r="C12624" s="1" t="s">
        <v>17</v>
      </c>
      <c r="D12624" s="1" t="s">
        <v>53</v>
      </c>
      <c r="E12624" s="1" t="s">
        <v>54</v>
      </c>
      <c r="F12624" s="47">
        <v>714</v>
      </c>
      <c r="G12624" s="34">
        <v>1356.71</v>
      </c>
      <c r="H12624" s="1" t="s">
        <v>218</v>
      </c>
      <c r="I12624" s="34">
        <v>1.24361E-2</v>
      </c>
      <c r="J12624" s="34">
        <v>1593.2626</v>
      </c>
      <c r="K12624" s="35" t="str">
        <f t="shared" si="1175"/>
        <v>Kampina &amp; Oisterwijkse Vennen_H4030</v>
      </c>
      <c r="L12624" s="36">
        <f>VLOOKUP(D12624,DATA!A:F,5,FALSE)</f>
        <v>1.0986712608830001E-2</v>
      </c>
      <c r="M12624" s="37">
        <f>VLOOKUP(D12624,DATA!A:F,6,FALSE)</f>
        <v>982</v>
      </c>
      <c r="N12624" s="36">
        <f t="shared" si="1176"/>
        <v>98.396523015795836</v>
      </c>
      <c r="O12624" s="36">
        <f t="shared" si="1177"/>
        <v>98.396738574584973</v>
      </c>
      <c r="P12624" s="36">
        <f t="shared" si="1178"/>
        <v>2.1555878913659399E-4</v>
      </c>
      <c r="Q12624" s="36">
        <f t="shared" si="1179"/>
        <v>3.434417568326215E-3</v>
      </c>
    </row>
    <row r="12625" spans="1:17" x14ac:dyDescent="0.3">
      <c r="A12625" s="29">
        <v>2907393</v>
      </c>
      <c r="B12625" s="1">
        <v>133</v>
      </c>
      <c r="C12625" s="1" t="s">
        <v>17</v>
      </c>
      <c r="D12625" s="1" t="s">
        <v>89</v>
      </c>
      <c r="E12625" s="1" t="s">
        <v>54</v>
      </c>
      <c r="F12625" s="47">
        <v>714</v>
      </c>
      <c r="G12625" s="34">
        <v>1356.71</v>
      </c>
      <c r="H12625" s="1" t="s">
        <v>218</v>
      </c>
      <c r="I12625" s="34">
        <v>1.24361E-2</v>
      </c>
      <c r="J12625" s="34">
        <v>642.41</v>
      </c>
      <c r="K12625" s="35" t="str">
        <f t="shared" si="1175"/>
        <v>Kampina &amp; Oisterwijkse Vennen_L4030</v>
      </c>
      <c r="L12625" s="36">
        <f>VLOOKUP(D12625,DATA!A:F,5,FALSE)</f>
        <v>1.0986712608830001E-2</v>
      </c>
      <c r="M12625" s="37">
        <f>VLOOKUP(D12625,DATA!A:F,6,FALSE)</f>
        <v>982</v>
      </c>
      <c r="N12625" s="36">
        <f t="shared" si="1176"/>
        <v>98.396523015795836</v>
      </c>
      <c r="O12625" s="36">
        <f t="shared" si="1177"/>
        <v>98.396738574584973</v>
      </c>
      <c r="P12625" s="36">
        <f t="shared" si="1178"/>
        <v>2.1555878913659399E-4</v>
      </c>
      <c r="Q12625" s="36">
        <f t="shared" si="1179"/>
        <v>1.3847712172923934E-3</v>
      </c>
    </row>
    <row r="12626" spans="1:17" x14ac:dyDescent="0.3">
      <c r="A12626" s="29">
        <v>2907394</v>
      </c>
      <c r="B12626" s="1">
        <v>133</v>
      </c>
      <c r="C12626" s="1" t="s">
        <v>17</v>
      </c>
      <c r="D12626" s="1" t="s">
        <v>57</v>
      </c>
      <c r="E12626" s="1" t="s">
        <v>58</v>
      </c>
      <c r="F12626" s="47">
        <v>714</v>
      </c>
      <c r="G12626" s="34">
        <v>1185.8599999999999</v>
      </c>
      <c r="H12626" s="1" t="s">
        <v>218</v>
      </c>
      <c r="I12626" s="34">
        <v>1.08591E-2</v>
      </c>
      <c r="J12626" s="34">
        <v>2237.2035999999998</v>
      </c>
      <c r="K12626" s="35" t="str">
        <f t="shared" si="1175"/>
        <v>Kampina &amp; Oisterwijkse Vennen_H3160</v>
      </c>
      <c r="L12626" s="36">
        <f>VLOOKUP(D12626,DATA!A:F,5,FALSE)</f>
        <v>1.0986712608830001E-2</v>
      </c>
      <c r="M12626" s="37">
        <f>VLOOKUP(D12626,DATA!A:F,6,FALSE)</f>
        <v>982</v>
      </c>
      <c r="N12626" s="36">
        <f t="shared" si="1176"/>
        <v>90.376282375876613</v>
      </c>
      <c r="O12626" s="36">
        <f t="shared" si="1177"/>
        <v>90.377319995127593</v>
      </c>
      <c r="P12626" s="36">
        <f t="shared" si="1178"/>
        <v>1.0376192509795601E-3</v>
      </c>
      <c r="Q12626" s="36">
        <f t="shared" si="1179"/>
        <v>2.3213655237207753E-2</v>
      </c>
    </row>
    <row r="12627" spans="1:17" x14ac:dyDescent="0.3">
      <c r="A12627" s="29">
        <v>2907394</v>
      </c>
      <c r="B12627" s="1">
        <v>133</v>
      </c>
      <c r="C12627" s="1" t="s">
        <v>17</v>
      </c>
      <c r="D12627" s="1" t="s">
        <v>41</v>
      </c>
      <c r="E12627" s="1" t="s">
        <v>42</v>
      </c>
      <c r="F12627" s="47">
        <v>1071</v>
      </c>
      <c r="G12627" s="34">
        <v>1185.8599999999999</v>
      </c>
      <c r="H12627" s="1" t="s">
        <v>218</v>
      </c>
      <c r="I12627" s="34">
        <v>1.08591E-2</v>
      </c>
      <c r="J12627" s="34">
        <v>810.53314</v>
      </c>
      <c r="K12627" s="35" t="str">
        <f t="shared" si="1175"/>
        <v>Kampina &amp; Oisterwijkse Vennen_H4010A</v>
      </c>
      <c r="L12627" s="36">
        <f>VLOOKUP(D12627,DATA!A:F,5,FALSE)</f>
        <v>1.3726988247862192E-2</v>
      </c>
      <c r="M12627" s="37">
        <f>VLOOKUP(D12627,DATA!A:F,6,FALSE)</f>
        <v>1285.5</v>
      </c>
      <c r="N12627" s="36">
        <f t="shared" si="1176"/>
        <v>20.298246092076262</v>
      </c>
      <c r="O12627" s="36">
        <f t="shared" si="1177"/>
        <v>20.300657744490291</v>
      </c>
      <c r="P12627" s="36">
        <f t="shared" si="1178"/>
        <v>2.4116524140289641E-3</v>
      </c>
      <c r="Q12627" s="36">
        <f t="shared" si="1179"/>
        <v>1.9547242037314762E-2</v>
      </c>
    </row>
    <row r="12628" spans="1:17" x14ac:dyDescent="0.3">
      <c r="A12628" s="29">
        <v>2907394</v>
      </c>
      <c r="B12628" s="1">
        <v>133</v>
      </c>
      <c r="C12628" s="1" t="s">
        <v>17</v>
      </c>
      <c r="D12628" s="1" t="s">
        <v>53</v>
      </c>
      <c r="E12628" s="1" t="s">
        <v>54</v>
      </c>
      <c r="F12628" s="47">
        <v>714</v>
      </c>
      <c r="G12628" s="34">
        <v>1185.8599999999999</v>
      </c>
      <c r="H12628" s="1" t="s">
        <v>218</v>
      </c>
      <c r="I12628" s="34">
        <v>1.08591E-2</v>
      </c>
      <c r="J12628" s="34">
        <v>222.75215</v>
      </c>
      <c r="K12628" s="35" t="str">
        <f t="shared" si="1175"/>
        <v>Kampina &amp; Oisterwijkse Vennen_H4030</v>
      </c>
      <c r="L12628" s="36">
        <f>VLOOKUP(D12628,DATA!A:F,5,FALSE)</f>
        <v>1.0986712608830001E-2</v>
      </c>
      <c r="M12628" s="37">
        <f>VLOOKUP(D12628,DATA!A:F,6,FALSE)</f>
        <v>982</v>
      </c>
      <c r="N12628" s="36">
        <f t="shared" si="1176"/>
        <v>90.376282375876613</v>
      </c>
      <c r="O12628" s="36">
        <f t="shared" si="1177"/>
        <v>90.377319995127593</v>
      </c>
      <c r="P12628" s="36">
        <f t="shared" si="1178"/>
        <v>1.0376192509795601E-3</v>
      </c>
      <c r="Q12628" s="36">
        <f t="shared" si="1179"/>
        <v>2.3113191903708663E-3</v>
      </c>
    </row>
    <row r="12629" spans="1:17" x14ac:dyDescent="0.3">
      <c r="A12629" s="29">
        <v>2907394</v>
      </c>
      <c r="B12629" s="1">
        <v>133</v>
      </c>
      <c r="C12629" s="1" t="s">
        <v>17</v>
      </c>
      <c r="D12629" s="1" t="s">
        <v>90</v>
      </c>
      <c r="E12629" s="1" t="s">
        <v>91</v>
      </c>
      <c r="F12629" s="47">
        <v>1071</v>
      </c>
      <c r="G12629" s="34">
        <v>1185.8599999999999</v>
      </c>
      <c r="H12629" s="1" t="s">
        <v>218</v>
      </c>
      <c r="I12629" s="34">
        <v>1.08591E-2</v>
      </c>
      <c r="J12629" s="34">
        <v>627.53359999999998</v>
      </c>
      <c r="K12629" s="35" t="str">
        <f t="shared" si="1175"/>
        <v>Kampina &amp; Oisterwijkse Vennen_Lg04</v>
      </c>
      <c r="L12629" s="36">
        <f>VLOOKUP(D12629,DATA!A:F,5,FALSE)</f>
        <v>1.3726988247862192E-2</v>
      </c>
      <c r="M12629" s="37">
        <f>VLOOKUP(D12629,DATA!A:F,6,FALSE)</f>
        <v>1285.5</v>
      </c>
      <c r="N12629" s="36">
        <f t="shared" si="1176"/>
        <v>20.298246092076262</v>
      </c>
      <c r="O12629" s="36">
        <f t="shared" si="1177"/>
        <v>20.300657744490291</v>
      </c>
      <c r="P12629" s="36">
        <f t="shared" si="1178"/>
        <v>2.4116524140289641E-3</v>
      </c>
      <c r="Q12629" s="36">
        <f t="shared" si="1179"/>
        <v>1.5133929213242863E-2</v>
      </c>
    </row>
    <row r="12630" spans="1:17" x14ac:dyDescent="0.3">
      <c r="A12630" s="29">
        <v>2907394</v>
      </c>
      <c r="B12630" s="1">
        <v>133</v>
      </c>
      <c r="C12630" s="1" t="s">
        <v>17</v>
      </c>
      <c r="D12630" s="1" t="s">
        <v>89</v>
      </c>
      <c r="E12630" s="1" t="s">
        <v>54</v>
      </c>
      <c r="F12630" s="47">
        <v>714</v>
      </c>
      <c r="G12630" s="34">
        <v>1185.8599999999999</v>
      </c>
      <c r="H12630" s="1" t="s">
        <v>218</v>
      </c>
      <c r="I12630" s="34">
        <v>1.08591E-2</v>
      </c>
      <c r="J12630" s="34">
        <v>92.674225000000007</v>
      </c>
      <c r="K12630" s="35" t="str">
        <f t="shared" si="1175"/>
        <v>Kampina &amp; Oisterwijkse Vennen_L4030</v>
      </c>
      <c r="L12630" s="36">
        <f>VLOOKUP(D12630,DATA!A:F,5,FALSE)</f>
        <v>1.0986712608830001E-2</v>
      </c>
      <c r="M12630" s="37">
        <f>VLOOKUP(D12630,DATA!A:F,6,FALSE)</f>
        <v>982</v>
      </c>
      <c r="N12630" s="36">
        <f t="shared" si="1176"/>
        <v>90.376282375876613</v>
      </c>
      <c r="O12630" s="36">
        <f t="shared" si="1177"/>
        <v>90.377319995127593</v>
      </c>
      <c r="P12630" s="36">
        <f t="shared" si="1178"/>
        <v>1.0376192509795601E-3</v>
      </c>
      <c r="Q12630" s="36">
        <f t="shared" si="1179"/>
        <v>9.6160559929611223E-4</v>
      </c>
    </row>
    <row r="12631" spans="1:17" x14ac:dyDescent="0.3">
      <c r="A12631" s="29">
        <v>2907397</v>
      </c>
      <c r="B12631" s="1">
        <v>133</v>
      </c>
      <c r="C12631" s="1" t="s">
        <v>17</v>
      </c>
      <c r="D12631" s="1" t="s">
        <v>63</v>
      </c>
      <c r="E12631" s="1" t="s">
        <v>64</v>
      </c>
      <c r="F12631" s="47">
        <v>714</v>
      </c>
      <c r="G12631" s="34">
        <v>1032.18</v>
      </c>
      <c r="H12631" s="1" t="s">
        <v>218</v>
      </c>
      <c r="I12631" s="34">
        <v>9.6921000000000004E-3</v>
      </c>
      <c r="J12631" s="34">
        <v>8.8536230000000007</v>
      </c>
      <c r="K12631" s="35" t="str">
        <f t="shared" si="1175"/>
        <v>Kampina &amp; Oisterwijkse Vennen_H2310</v>
      </c>
      <c r="L12631" s="36">
        <f>VLOOKUP(D12631,DATA!A:F,5,FALSE)</f>
        <v>1.0986712608830001E-2</v>
      </c>
      <c r="M12631" s="37">
        <f>VLOOKUP(D12631,DATA!A:F,6,FALSE)</f>
        <v>982</v>
      </c>
      <c r="N12631" s="36">
        <f t="shared" si="1176"/>
        <v>63.444021872457505</v>
      </c>
      <c r="O12631" s="36">
        <f t="shared" si="1177"/>
        <v>63.446491483441704</v>
      </c>
      <c r="P12631" s="36">
        <f t="shared" si="1178"/>
        <v>2.4696109841997327E-3</v>
      </c>
      <c r="Q12631" s="36">
        <f t="shared" si="1179"/>
        <v>2.1865004610763391E-4</v>
      </c>
    </row>
    <row r="12632" spans="1:17" x14ac:dyDescent="0.3">
      <c r="A12632" s="29">
        <v>2907397</v>
      </c>
      <c r="B12632" s="1">
        <v>133</v>
      </c>
      <c r="C12632" s="1" t="s">
        <v>17</v>
      </c>
      <c r="D12632" s="1" t="s">
        <v>95</v>
      </c>
      <c r="E12632" s="1" t="s">
        <v>64</v>
      </c>
      <c r="F12632" s="47">
        <v>714</v>
      </c>
      <c r="G12632" s="34">
        <v>1032.18</v>
      </c>
      <c r="H12632" s="1" t="s">
        <v>218</v>
      </c>
      <c r="I12632" s="34">
        <v>9.6921000000000004E-3</v>
      </c>
      <c r="J12632" s="34">
        <v>7081.0169999999998</v>
      </c>
      <c r="K12632" s="35" t="str">
        <f t="shared" si="1175"/>
        <v>Kampina &amp; Oisterwijkse Vennen_ZGH2310</v>
      </c>
      <c r="L12632" s="36">
        <f>VLOOKUP(D12632,DATA!A:F,5,FALSE)</f>
        <v>1.0986712608830001E-2</v>
      </c>
      <c r="M12632" s="37">
        <f>VLOOKUP(D12632,DATA!A:F,6,FALSE)</f>
        <v>982</v>
      </c>
      <c r="N12632" s="36">
        <f t="shared" si="1176"/>
        <v>63.444021872457505</v>
      </c>
      <c r="O12632" s="36">
        <f t="shared" si="1177"/>
        <v>63.446491483441704</v>
      </c>
      <c r="P12632" s="36">
        <f t="shared" si="1178"/>
        <v>2.4696109841997327E-3</v>
      </c>
      <c r="Q12632" s="36">
        <f t="shared" si="1179"/>
        <v>0.17487357362505038</v>
      </c>
    </row>
    <row r="12633" spans="1:17" x14ac:dyDescent="0.3">
      <c r="A12633" s="29">
        <v>2907397</v>
      </c>
      <c r="B12633" s="1">
        <v>133</v>
      </c>
      <c r="C12633" s="1" t="s">
        <v>17</v>
      </c>
      <c r="D12633" s="1" t="s">
        <v>57</v>
      </c>
      <c r="E12633" s="1" t="s">
        <v>58</v>
      </c>
      <c r="F12633" s="47">
        <v>714</v>
      </c>
      <c r="G12633" s="34">
        <v>1032.18</v>
      </c>
      <c r="H12633" s="1" t="s">
        <v>218</v>
      </c>
      <c r="I12633" s="34">
        <v>9.6921000000000004E-3</v>
      </c>
      <c r="J12633" s="34">
        <v>2030.4639999999999</v>
      </c>
      <c r="K12633" s="35" t="str">
        <f t="shared" si="1175"/>
        <v>Kampina &amp; Oisterwijkse Vennen_H3160</v>
      </c>
      <c r="L12633" s="36">
        <f>VLOOKUP(D12633,DATA!A:F,5,FALSE)</f>
        <v>1.0986712608830001E-2</v>
      </c>
      <c r="M12633" s="37">
        <f>VLOOKUP(D12633,DATA!A:F,6,FALSE)</f>
        <v>982</v>
      </c>
      <c r="N12633" s="36">
        <f t="shared" si="1176"/>
        <v>63.444021872457505</v>
      </c>
      <c r="O12633" s="36">
        <f t="shared" si="1177"/>
        <v>63.446491483441704</v>
      </c>
      <c r="P12633" s="36">
        <f t="shared" si="1178"/>
        <v>2.4696109841997327E-3</v>
      </c>
      <c r="Q12633" s="36">
        <f t="shared" si="1179"/>
        <v>5.0144561974221256E-2</v>
      </c>
    </row>
    <row r="12634" spans="1:17" x14ac:dyDescent="0.3">
      <c r="A12634" s="29">
        <v>2907398</v>
      </c>
      <c r="B12634" s="1">
        <v>133</v>
      </c>
      <c r="C12634" s="1" t="s">
        <v>17</v>
      </c>
      <c r="D12634" s="1" t="s">
        <v>57</v>
      </c>
      <c r="E12634" s="1" t="s">
        <v>58</v>
      </c>
      <c r="F12634" s="47">
        <v>714</v>
      </c>
      <c r="G12634" s="34">
        <v>1097.02</v>
      </c>
      <c r="H12634" s="1" t="s">
        <v>218</v>
      </c>
      <c r="I12634" s="34">
        <v>1.04279E-2</v>
      </c>
      <c r="J12634" s="34">
        <v>1297.6984</v>
      </c>
      <c r="K12634" s="35" t="str">
        <f t="shared" si="1175"/>
        <v>Kampina &amp; Oisterwijkse Vennen_H3160</v>
      </c>
      <c r="L12634" s="36">
        <f>VLOOKUP(D12634,DATA!A:F,5,FALSE)</f>
        <v>1.0986712608830001E-2</v>
      </c>
      <c r="M12634" s="37">
        <f>VLOOKUP(D12634,DATA!A:F,6,FALSE)</f>
        <v>982</v>
      </c>
      <c r="N12634" s="36">
        <f t="shared" si="1176"/>
        <v>77.966095600503863</v>
      </c>
      <c r="O12634" s="36">
        <f t="shared" si="1177"/>
        <v>77.968063704095272</v>
      </c>
      <c r="P12634" s="36">
        <f t="shared" si="1178"/>
        <v>1.9681035914089762E-3</v>
      </c>
      <c r="Q12634" s="36">
        <f t="shared" si="1179"/>
        <v>2.5540048816056822E-2</v>
      </c>
    </row>
    <row r="12635" spans="1:17" x14ac:dyDescent="0.3">
      <c r="A12635" s="29">
        <v>2907398</v>
      </c>
      <c r="B12635" s="1">
        <v>133</v>
      </c>
      <c r="C12635" s="1" t="s">
        <v>17</v>
      </c>
      <c r="D12635" s="1" t="s">
        <v>53</v>
      </c>
      <c r="E12635" s="1" t="s">
        <v>54</v>
      </c>
      <c r="F12635" s="47">
        <v>714</v>
      </c>
      <c r="G12635" s="34">
        <v>1097.02</v>
      </c>
      <c r="H12635" s="1" t="s">
        <v>218</v>
      </c>
      <c r="I12635" s="34">
        <v>1.04279E-2</v>
      </c>
      <c r="J12635" s="34">
        <v>707.67970000000003</v>
      </c>
      <c r="K12635" s="35" t="str">
        <f t="shared" si="1175"/>
        <v>Kampina &amp; Oisterwijkse Vennen_H4030</v>
      </c>
      <c r="L12635" s="36">
        <f>VLOOKUP(D12635,DATA!A:F,5,FALSE)</f>
        <v>1.0986712608830001E-2</v>
      </c>
      <c r="M12635" s="37">
        <f>VLOOKUP(D12635,DATA!A:F,6,FALSE)</f>
        <v>982</v>
      </c>
      <c r="N12635" s="36">
        <f t="shared" si="1176"/>
        <v>77.966095600503863</v>
      </c>
      <c r="O12635" s="36">
        <f t="shared" si="1177"/>
        <v>77.968063704095272</v>
      </c>
      <c r="P12635" s="36">
        <f t="shared" si="1178"/>
        <v>1.9681035914089762E-3</v>
      </c>
      <c r="Q12635" s="36">
        <f t="shared" si="1179"/>
        <v>1.3927869591372268E-2</v>
      </c>
    </row>
    <row r="12636" spans="1:17" x14ac:dyDescent="0.3">
      <c r="A12636" s="29">
        <v>2907398</v>
      </c>
      <c r="B12636" s="1">
        <v>133</v>
      </c>
      <c r="C12636" s="1" t="s">
        <v>17</v>
      </c>
      <c r="D12636" s="1" t="s">
        <v>43</v>
      </c>
      <c r="E12636" s="1" t="s">
        <v>44</v>
      </c>
      <c r="F12636" s="47">
        <v>1071</v>
      </c>
      <c r="G12636" s="34">
        <v>1097.02</v>
      </c>
      <c r="H12636" s="1" t="s">
        <v>218</v>
      </c>
      <c r="I12636" s="34">
        <v>1.04279E-2</v>
      </c>
      <c r="J12636" s="34">
        <v>3018.5518000000002</v>
      </c>
      <c r="K12636" s="35" t="str">
        <f t="shared" si="1175"/>
        <v>Kampina &amp; Oisterwijkse Vennen_H7150</v>
      </c>
      <c r="L12636" s="36">
        <f>VLOOKUP(D12636,DATA!A:F,5,FALSE)</f>
        <v>1.3726988247862192E-2</v>
      </c>
      <c r="M12636" s="37">
        <f>VLOOKUP(D12636,DATA!A:F,6,FALSE)</f>
        <v>1285.5</v>
      </c>
      <c r="N12636" s="36">
        <f t="shared" si="1176"/>
        <v>6.996268080660232</v>
      </c>
      <c r="O12636" s="36">
        <f t="shared" si="1177"/>
        <v>6.9971995437958556</v>
      </c>
      <c r="P12636" s="36">
        <f t="shared" si="1178"/>
        <v>9.3146313562364469E-4</v>
      </c>
      <c r="Q12636" s="36">
        <f t="shared" si="1179"/>
        <v>2.8116697246703969E-2</v>
      </c>
    </row>
    <row r="12637" spans="1:17" x14ac:dyDescent="0.3">
      <c r="A12637" s="29">
        <v>2907398</v>
      </c>
      <c r="B12637" s="1">
        <v>133</v>
      </c>
      <c r="C12637" s="1" t="s">
        <v>17</v>
      </c>
      <c r="D12637" s="1" t="s">
        <v>59</v>
      </c>
      <c r="E12637" s="1" t="s">
        <v>60</v>
      </c>
      <c r="F12637" s="47">
        <v>1071</v>
      </c>
      <c r="G12637" s="34">
        <v>1097.02</v>
      </c>
      <c r="H12637" s="1" t="s">
        <v>218</v>
      </c>
      <c r="I12637" s="34">
        <v>1.04279E-2</v>
      </c>
      <c r="J12637" s="34">
        <v>306.27695</v>
      </c>
      <c r="K12637" s="35" t="str">
        <f t="shared" si="1175"/>
        <v>Kampina &amp; Oisterwijkse Vennen_H9190</v>
      </c>
      <c r="L12637" s="36">
        <f>VLOOKUP(D12637,DATA!A:F,5,FALSE)</f>
        <v>1.3726988247862192E-2</v>
      </c>
      <c r="M12637" s="37">
        <f>VLOOKUP(D12637,DATA!A:F,6,FALSE)</f>
        <v>1285.5</v>
      </c>
      <c r="N12637" s="36">
        <f t="shared" si="1176"/>
        <v>6.996268080660232</v>
      </c>
      <c r="O12637" s="36">
        <f t="shared" si="1177"/>
        <v>6.9971995437958556</v>
      </c>
      <c r="P12637" s="36">
        <f t="shared" si="1178"/>
        <v>9.3146313562364469E-4</v>
      </c>
      <c r="Q12637" s="36">
        <f t="shared" si="1179"/>
        <v>2.8528568821624624E-3</v>
      </c>
    </row>
    <row r="12638" spans="1:17" x14ac:dyDescent="0.3">
      <c r="A12638" s="29">
        <v>2907398</v>
      </c>
      <c r="B12638" s="1">
        <v>133</v>
      </c>
      <c r="C12638" s="1" t="s">
        <v>17</v>
      </c>
      <c r="D12638" s="1" t="s">
        <v>90</v>
      </c>
      <c r="E12638" s="1" t="s">
        <v>91</v>
      </c>
      <c r="F12638" s="47">
        <v>1071</v>
      </c>
      <c r="G12638" s="34">
        <v>1097.02</v>
      </c>
      <c r="H12638" s="1" t="s">
        <v>218</v>
      </c>
      <c r="I12638" s="34">
        <v>1.04279E-2</v>
      </c>
      <c r="J12638" s="34">
        <v>649.20699999999999</v>
      </c>
      <c r="K12638" s="35" t="str">
        <f t="shared" si="1175"/>
        <v>Kampina &amp; Oisterwijkse Vennen_Lg04</v>
      </c>
      <c r="L12638" s="36">
        <f>VLOOKUP(D12638,DATA!A:F,5,FALSE)</f>
        <v>1.3726988247862192E-2</v>
      </c>
      <c r="M12638" s="37">
        <f>VLOOKUP(D12638,DATA!A:F,6,FALSE)</f>
        <v>1285.5</v>
      </c>
      <c r="N12638" s="36">
        <f t="shared" si="1176"/>
        <v>6.996268080660232</v>
      </c>
      <c r="O12638" s="36">
        <f t="shared" si="1177"/>
        <v>6.9971995437958556</v>
      </c>
      <c r="P12638" s="36">
        <f t="shared" si="1178"/>
        <v>9.3146313562364469E-4</v>
      </c>
      <c r="Q12638" s="36">
        <f t="shared" si="1179"/>
        <v>6.0471238788881955E-3</v>
      </c>
    </row>
    <row r="12639" spans="1:17" x14ac:dyDescent="0.3">
      <c r="A12639" s="29">
        <v>2907398</v>
      </c>
      <c r="B12639" s="1">
        <v>133</v>
      </c>
      <c r="C12639" s="1" t="s">
        <v>17</v>
      </c>
      <c r="D12639" s="1" t="s">
        <v>89</v>
      </c>
      <c r="E12639" s="1" t="s">
        <v>54</v>
      </c>
      <c r="F12639" s="47">
        <v>714</v>
      </c>
      <c r="G12639" s="34">
        <v>1097.02</v>
      </c>
      <c r="H12639" s="1" t="s">
        <v>218</v>
      </c>
      <c r="I12639" s="34">
        <v>1.04279E-2</v>
      </c>
      <c r="J12639" s="34">
        <v>374.95578</v>
      </c>
      <c r="K12639" s="35" t="str">
        <f t="shared" si="1175"/>
        <v>Kampina &amp; Oisterwijkse Vennen_L4030</v>
      </c>
      <c r="L12639" s="36">
        <f>VLOOKUP(D12639,DATA!A:F,5,FALSE)</f>
        <v>1.0986712608830001E-2</v>
      </c>
      <c r="M12639" s="37">
        <f>VLOOKUP(D12639,DATA!A:F,6,FALSE)</f>
        <v>982</v>
      </c>
      <c r="N12639" s="36">
        <f t="shared" si="1176"/>
        <v>77.966095600503863</v>
      </c>
      <c r="O12639" s="36">
        <f t="shared" si="1177"/>
        <v>77.968063704095272</v>
      </c>
      <c r="P12639" s="36">
        <f t="shared" si="1178"/>
        <v>1.9681035914089762E-3</v>
      </c>
      <c r="Q12639" s="36">
        <f t="shared" si="1179"/>
        <v>7.3795181723755399E-3</v>
      </c>
    </row>
    <row r="12640" spans="1:17" x14ac:dyDescent="0.3">
      <c r="A12640" s="30">
        <v>2907399</v>
      </c>
      <c r="B12640" s="14">
        <v>133</v>
      </c>
      <c r="C12640" s="14" t="s">
        <v>17</v>
      </c>
      <c r="D12640" s="14" t="s">
        <v>88</v>
      </c>
      <c r="E12640" s="14" t="s">
        <v>56</v>
      </c>
      <c r="F12640" s="48">
        <v>500</v>
      </c>
      <c r="G12640" s="38">
        <v>1134.99</v>
      </c>
      <c r="H12640" s="14" t="s">
        <v>218</v>
      </c>
      <c r="I12640" s="38">
        <v>1.07911E-2</v>
      </c>
      <c r="J12640" s="38">
        <v>955.82550000000003</v>
      </c>
      <c r="K12640" s="39" t="str">
        <f t="shared" si="1175"/>
        <v>Kampina &amp; Oisterwijkse Vennen_ZGH3130</v>
      </c>
      <c r="L12640" s="40">
        <f>VLOOKUP(D12640,DATA!A:F,5,FALSE)</f>
        <v>0</v>
      </c>
      <c r="M12640" s="41">
        <f>VLOOKUP(D12640,DATA!A:F,6,FALSE)</f>
        <v>3.5</v>
      </c>
      <c r="N12640" s="40">
        <f t="shared" si="1176"/>
        <v>50</v>
      </c>
      <c r="O12640" s="40">
        <f t="shared" si="1177"/>
        <v>50</v>
      </c>
      <c r="P12640" s="40">
        <f>J12640/10000*I12640</f>
        <v>1.031440855305E-3</v>
      </c>
      <c r="Q12640" s="40">
        <f>IF(AND(H12640&lt;&gt;"below",I12640&gt;=0.005),M12640*P12640,0)</f>
        <v>3.6100429935674999E-3</v>
      </c>
    </row>
    <row r="12641" spans="1:17" x14ac:dyDescent="0.3">
      <c r="A12641" s="29">
        <v>2907399</v>
      </c>
      <c r="B12641" s="1">
        <v>133</v>
      </c>
      <c r="C12641" s="1" t="s">
        <v>17</v>
      </c>
      <c r="D12641" s="1" t="s">
        <v>57</v>
      </c>
      <c r="E12641" s="1" t="s">
        <v>58</v>
      </c>
      <c r="F12641" s="47">
        <v>714</v>
      </c>
      <c r="G12641" s="34">
        <v>1134.99</v>
      </c>
      <c r="H12641" s="1" t="s">
        <v>218</v>
      </c>
      <c r="I12641" s="34">
        <v>1.07911E-2</v>
      </c>
      <c r="J12641" s="34">
        <v>739.93335000000002</v>
      </c>
      <c r="K12641" s="35" t="str">
        <f t="shared" si="1175"/>
        <v>Kampina &amp; Oisterwijkse Vennen_H3160</v>
      </c>
      <c r="L12641" s="36">
        <f>VLOOKUP(D12641,DATA!A:F,5,FALSE)</f>
        <v>1.0986712608830001E-2</v>
      </c>
      <c r="M12641" s="37">
        <f>VLOOKUP(D12641,DATA!A:F,6,FALSE)</f>
        <v>982</v>
      </c>
      <c r="N12641" s="36">
        <f t="shared" si="1176"/>
        <v>84.301800013655225</v>
      </c>
      <c r="O12641" s="36">
        <f t="shared" si="1177"/>
        <v>84.303368939888784</v>
      </c>
      <c r="P12641" s="36">
        <f t="shared" si="1178"/>
        <v>1.5689262335598642E-3</v>
      </c>
      <c r="Q12641" s="36">
        <f t="shared" si="1179"/>
        <v>1.1609008439008328E-2</v>
      </c>
    </row>
    <row r="12642" spans="1:17" x14ac:dyDescent="0.3">
      <c r="A12642" s="29">
        <v>2907399</v>
      </c>
      <c r="B12642" s="1">
        <v>133</v>
      </c>
      <c r="C12642" s="1" t="s">
        <v>17</v>
      </c>
      <c r="D12642" s="1" t="s">
        <v>67</v>
      </c>
      <c r="E12642" s="1" t="s">
        <v>58</v>
      </c>
      <c r="F12642" s="47">
        <v>714</v>
      </c>
      <c r="G12642" s="34">
        <v>1134.99</v>
      </c>
      <c r="H12642" s="1" t="s">
        <v>218</v>
      </c>
      <c r="I12642" s="34">
        <v>1.07911E-2</v>
      </c>
      <c r="J12642" s="34">
        <v>4136.5586000000003</v>
      </c>
      <c r="K12642" s="35" t="str">
        <f t="shared" si="1175"/>
        <v>Kampina &amp; Oisterwijkse Vennen_ZGH3160</v>
      </c>
      <c r="L12642" s="36">
        <f>VLOOKUP(D12642,DATA!A:F,5,FALSE)</f>
        <v>1.0986712608830001E-2</v>
      </c>
      <c r="M12642" s="37">
        <f>VLOOKUP(D12642,DATA!A:F,6,FALSE)</f>
        <v>982</v>
      </c>
      <c r="N12642" s="36">
        <f t="shared" si="1176"/>
        <v>84.301800013655225</v>
      </c>
      <c r="O12642" s="36">
        <f t="shared" si="1177"/>
        <v>84.303368939888784</v>
      </c>
      <c r="P12642" s="36">
        <f t="shared" si="1178"/>
        <v>1.5689262335598642E-3</v>
      </c>
      <c r="Q12642" s="36">
        <f t="shared" si="1179"/>
        <v>6.4899553041976657E-2</v>
      </c>
    </row>
    <row r="12643" spans="1:17" x14ac:dyDescent="0.3">
      <c r="A12643" s="29">
        <v>2907400</v>
      </c>
      <c r="B12643" s="1">
        <v>133</v>
      </c>
      <c r="C12643" s="1" t="s">
        <v>17</v>
      </c>
      <c r="D12643" s="1" t="s">
        <v>67</v>
      </c>
      <c r="E12643" s="1" t="s">
        <v>58</v>
      </c>
      <c r="F12643" s="47">
        <v>714</v>
      </c>
      <c r="G12643" s="34">
        <v>1198.0999999999999</v>
      </c>
      <c r="H12643" s="1" t="s">
        <v>218</v>
      </c>
      <c r="I12643" s="34">
        <v>1.15887E-2</v>
      </c>
      <c r="J12643" s="34">
        <v>7065.3779999999997</v>
      </c>
      <c r="K12643" s="35" t="str">
        <f t="shared" si="1175"/>
        <v>Kampina &amp; Oisterwijkse Vennen_ZGH3160</v>
      </c>
      <c r="L12643" s="36">
        <f>VLOOKUP(D12643,DATA!A:F,5,FALSE)</f>
        <v>1.0986712608830001E-2</v>
      </c>
      <c r="M12643" s="37">
        <f>VLOOKUP(D12643,DATA!A:F,6,FALSE)</f>
        <v>982</v>
      </c>
      <c r="N12643" s="36">
        <f t="shared" si="1176"/>
        <v>91.484087631784931</v>
      </c>
      <c r="O12643" s="36">
        <f t="shared" si="1177"/>
        <v>91.485079505293285</v>
      </c>
      <c r="P12643" s="36">
        <f t="shared" si="1178"/>
        <v>9.9187350835450161E-4</v>
      </c>
      <c r="Q12643" s="36">
        <f t="shared" si="1179"/>
        <v>7.0079612647107117E-2</v>
      </c>
    </row>
    <row r="12644" spans="1:17" x14ac:dyDescent="0.3">
      <c r="A12644" s="29">
        <v>2907400</v>
      </c>
      <c r="B12644" s="1">
        <v>133</v>
      </c>
      <c r="C12644" s="1" t="s">
        <v>17</v>
      </c>
      <c r="D12644" s="1" t="s">
        <v>90</v>
      </c>
      <c r="E12644" s="1" t="s">
        <v>91</v>
      </c>
      <c r="F12644" s="47">
        <v>1071</v>
      </c>
      <c r="G12644" s="34">
        <v>1198.0999999999999</v>
      </c>
      <c r="H12644" s="1" t="s">
        <v>218</v>
      </c>
      <c r="I12644" s="34">
        <v>1.15887E-2</v>
      </c>
      <c r="J12644" s="34">
        <v>269.80333999999999</v>
      </c>
      <c r="K12644" s="35" t="str">
        <f t="shared" si="1175"/>
        <v>Kampina &amp; Oisterwijkse Vennen_Lg04</v>
      </c>
      <c r="L12644" s="36">
        <f>VLOOKUP(D12644,DATA!A:F,5,FALSE)</f>
        <v>1.3726988247862192E-2</v>
      </c>
      <c r="M12644" s="37">
        <f>VLOOKUP(D12644,DATA!A:F,6,FALSE)</f>
        <v>1285.5</v>
      </c>
      <c r="N12644" s="36">
        <f t="shared" si="1176"/>
        <v>23.152169061607999</v>
      </c>
      <c r="O12644" s="36">
        <f t="shared" si="1177"/>
        <v>23.154999487763849</v>
      </c>
      <c r="P12644" s="36">
        <f t="shared" si="1178"/>
        <v>2.830426155849608E-3</v>
      </c>
      <c r="Q12644" s="36">
        <f t="shared" si="1179"/>
        <v>7.6365843047158481E-3</v>
      </c>
    </row>
    <row r="12645" spans="1:17" x14ac:dyDescent="0.3">
      <c r="A12645" s="29">
        <v>2907401</v>
      </c>
      <c r="B12645" s="1">
        <v>133</v>
      </c>
      <c r="C12645" s="1" t="s">
        <v>17</v>
      </c>
      <c r="D12645" s="1" t="s">
        <v>63</v>
      </c>
      <c r="E12645" s="1" t="s">
        <v>64</v>
      </c>
      <c r="F12645" s="47">
        <v>714</v>
      </c>
      <c r="G12645" s="34">
        <v>1428.53</v>
      </c>
      <c r="H12645" s="1" t="s">
        <v>218</v>
      </c>
      <c r="I12645" s="34">
        <v>1.4477200000000001E-2</v>
      </c>
      <c r="J12645" s="34">
        <v>6516.1059999999998</v>
      </c>
      <c r="K12645" s="35" t="str">
        <f t="shared" si="1175"/>
        <v>Kampina &amp; Oisterwijkse Vennen_H2310</v>
      </c>
      <c r="L12645" s="36">
        <f>VLOOKUP(D12645,DATA!A:F,5,FALSE)</f>
        <v>1.0986712608830001E-2</v>
      </c>
      <c r="M12645" s="37">
        <f>VLOOKUP(D12645,DATA!A:F,6,FALSE)</f>
        <v>982</v>
      </c>
      <c r="N12645" s="36">
        <f t="shared" si="1176"/>
        <v>99.265159735347879</v>
      </c>
      <c r="O12645" s="36">
        <f t="shared" si="1177"/>
        <v>99.265275748732819</v>
      </c>
      <c r="P12645" s="36">
        <f t="shared" si="1178"/>
        <v>1.1601338493960611E-4</v>
      </c>
      <c r="Q12645" s="36">
        <f t="shared" si="1179"/>
        <v>7.5595551368527704E-3</v>
      </c>
    </row>
    <row r="12646" spans="1:17" x14ac:dyDescent="0.3">
      <c r="A12646" s="29">
        <v>2907401</v>
      </c>
      <c r="B12646" s="1">
        <v>133</v>
      </c>
      <c r="C12646" s="1" t="s">
        <v>17</v>
      </c>
      <c r="D12646" s="1" t="s">
        <v>95</v>
      </c>
      <c r="E12646" s="1" t="s">
        <v>64</v>
      </c>
      <c r="F12646" s="47">
        <v>714</v>
      </c>
      <c r="G12646" s="34">
        <v>1428.53</v>
      </c>
      <c r="H12646" s="1" t="s">
        <v>218</v>
      </c>
      <c r="I12646" s="34">
        <v>1.4477200000000001E-2</v>
      </c>
      <c r="J12646" s="34">
        <v>2144.8009999999999</v>
      </c>
      <c r="K12646" s="35" t="str">
        <f t="shared" si="1175"/>
        <v>Kampina &amp; Oisterwijkse Vennen_ZGH2310</v>
      </c>
      <c r="L12646" s="36">
        <f>VLOOKUP(D12646,DATA!A:F,5,FALSE)</f>
        <v>1.0986712608830001E-2</v>
      </c>
      <c r="M12646" s="37">
        <f>VLOOKUP(D12646,DATA!A:F,6,FALSE)</f>
        <v>982</v>
      </c>
      <c r="N12646" s="36">
        <f t="shared" si="1176"/>
        <v>99.265159735347879</v>
      </c>
      <c r="O12646" s="36">
        <f t="shared" si="1177"/>
        <v>99.265275748732819</v>
      </c>
      <c r="P12646" s="36">
        <f t="shared" si="1178"/>
        <v>1.1601338493960611E-4</v>
      </c>
      <c r="Q12646" s="36">
        <f t="shared" si="1179"/>
        <v>2.4882562403185215E-3</v>
      </c>
    </row>
    <row r="12647" spans="1:17" x14ac:dyDescent="0.3">
      <c r="A12647" s="29">
        <v>2907401</v>
      </c>
      <c r="B12647" s="1">
        <v>133</v>
      </c>
      <c r="C12647" s="1" t="s">
        <v>17</v>
      </c>
      <c r="D12647" s="1" t="s">
        <v>61</v>
      </c>
      <c r="E12647" s="1" t="s">
        <v>62</v>
      </c>
      <c r="F12647" s="47">
        <v>714</v>
      </c>
      <c r="G12647" s="34">
        <v>1428.53</v>
      </c>
      <c r="H12647" s="1" t="s">
        <v>218</v>
      </c>
      <c r="I12647" s="34">
        <v>1.4477200000000001E-2</v>
      </c>
      <c r="J12647" s="34">
        <v>524.74450000000002</v>
      </c>
      <c r="K12647" s="35" t="str">
        <f t="shared" si="1175"/>
        <v>Kampina &amp; Oisterwijkse Vennen_H2330</v>
      </c>
      <c r="L12647" s="36">
        <f>VLOOKUP(D12647,DATA!A:F,5,FALSE)</f>
        <v>1.0986712608830001E-2</v>
      </c>
      <c r="M12647" s="37">
        <f>VLOOKUP(D12647,DATA!A:F,6,FALSE)</f>
        <v>982</v>
      </c>
      <c r="N12647" s="36">
        <f t="shared" si="1176"/>
        <v>99.265159735347879</v>
      </c>
      <c r="O12647" s="36">
        <f t="shared" si="1177"/>
        <v>99.265275748732819</v>
      </c>
      <c r="P12647" s="36">
        <f t="shared" si="1178"/>
        <v>1.1601338493960611E-4</v>
      </c>
      <c r="Q12647" s="36">
        <f t="shared" si="1179"/>
        <v>6.0877385673441145E-4</v>
      </c>
    </row>
    <row r="12648" spans="1:17" x14ac:dyDescent="0.3">
      <c r="A12648" s="29">
        <v>2907402</v>
      </c>
      <c r="B12648" s="1">
        <v>133</v>
      </c>
      <c r="C12648" s="1" t="s">
        <v>17</v>
      </c>
      <c r="D12648" s="1" t="s">
        <v>95</v>
      </c>
      <c r="E12648" s="1" t="s">
        <v>64</v>
      </c>
      <c r="F12648" s="47">
        <v>714</v>
      </c>
      <c r="G12648" s="34">
        <v>1578.44</v>
      </c>
      <c r="H12648" s="1" t="s">
        <v>218</v>
      </c>
      <c r="I12648" s="34">
        <v>1.7704999999999999E-2</v>
      </c>
      <c r="J12648" s="34">
        <v>4293.6220000000003</v>
      </c>
      <c r="K12648" s="35" t="str">
        <f t="shared" si="1175"/>
        <v>Kampina &amp; Oisterwijkse Vennen_ZGH2310</v>
      </c>
      <c r="L12648" s="36">
        <f>VLOOKUP(D12648,DATA!A:F,5,FALSE)</f>
        <v>1.0986712608830001E-2</v>
      </c>
      <c r="M12648" s="37">
        <f>VLOOKUP(D12648,DATA!A:F,6,FALSE)</f>
        <v>982</v>
      </c>
      <c r="N12648" s="36">
        <f t="shared" si="1176"/>
        <v>99.857607737774686</v>
      </c>
      <c r="O12648" s="36">
        <f t="shared" si="1177"/>
        <v>99.857635393759253</v>
      </c>
      <c r="P12648" s="36">
        <f t="shared" si="1178"/>
        <v>2.765598456733187E-5</v>
      </c>
      <c r="Q12648" s="36">
        <f t="shared" si="1179"/>
        <v>1.1874434376995661E-3</v>
      </c>
    </row>
    <row r="12649" spans="1:17" x14ac:dyDescent="0.3">
      <c r="A12649" s="29">
        <v>2908920</v>
      </c>
      <c r="B12649" s="1">
        <v>133</v>
      </c>
      <c r="C12649" s="1" t="s">
        <v>17</v>
      </c>
      <c r="D12649" s="1" t="s">
        <v>68</v>
      </c>
      <c r="E12649" s="1" t="s">
        <v>69</v>
      </c>
      <c r="F12649" s="47">
        <v>714</v>
      </c>
      <c r="G12649" s="34">
        <v>1838.38</v>
      </c>
      <c r="H12649" s="1" t="s">
        <v>218</v>
      </c>
      <c r="I12649" s="34">
        <v>1.8478999999999999E-2</v>
      </c>
      <c r="J12649" s="34">
        <v>3480.2512000000002</v>
      </c>
      <c r="K12649" s="35" t="str">
        <f t="shared" si="1175"/>
        <v>Kampina &amp; Oisterwijkse Vennen_H7110B</v>
      </c>
      <c r="L12649" s="36">
        <f>VLOOKUP(D12649,DATA!A:F,5,FALSE)</f>
        <v>1.0986712608830001E-2</v>
      </c>
      <c r="M12649" s="37">
        <f>VLOOKUP(D12649,DATA!A:F,6,FALSE)</f>
        <v>982</v>
      </c>
      <c r="N12649" s="36">
        <f t="shared" si="1176"/>
        <v>99.991800751324178</v>
      </c>
      <c r="O12649" s="36">
        <f t="shared" si="1177"/>
        <v>99.991802415658611</v>
      </c>
      <c r="P12649" s="36">
        <f t="shared" si="1178"/>
        <v>1.6643344338262978E-6</v>
      </c>
      <c r="Q12649" s="36">
        <f t="shared" si="1179"/>
        <v>5.7923019105252937E-5</v>
      </c>
    </row>
    <row r="12650" spans="1:17" x14ac:dyDescent="0.3">
      <c r="A12650" s="29">
        <v>2908921</v>
      </c>
      <c r="B12650" s="1">
        <v>133</v>
      </c>
      <c r="C12650" s="1" t="s">
        <v>17</v>
      </c>
      <c r="D12650" s="1" t="s">
        <v>67</v>
      </c>
      <c r="E12650" s="1" t="s">
        <v>58</v>
      </c>
      <c r="F12650" s="47">
        <v>714</v>
      </c>
      <c r="G12650" s="34">
        <v>1553.09</v>
      </c>
      <c r="H12650" s="1" t="s">
        <v>218</v>
      </c>
      <c r="I12650" s="34">
        <v>1.41133E-2</v>
      </c>
      <c r="J12650" s="34">
        <v>4499.2169999999996</v>
      </c>
      <c r="K12650" s="35" t="str">
        <f t="shared" si="1175"/>
        <v>Kampina &amp; Oisterwijkse Vennen_ZGH3160</v>
      </c>
      <c r="L12650" s="36">
        <f>VLOOKUP(D12650,DATA!A:F,5,FALSE)</f>
        <v>1.0986712608830001E-2</v>
      </c>
      <c r="M12650" s="37">
        <f>VLOOKUP(D12650,DATA!A:F,6,FALSE)</f>
        <v>982</v>
      </c>
      <c r="N12650" s="36">
        <f t="shared" si="1176"/>
        <v>99.811962461516316</v>
      </c>
      <c r="O12650" s="36">
        <f t="shared" si="1177"/>
        <v>99.811991561312425</v>
      </c>
      <c r="P12650" s="36">
        <f t="shared" si="1178"/>
        <v>2.9099796108766895E-5</v>
      </c>
      <c r="Q12650" s="36">
        <f t="shared" si="1179"/>
        <v>1.3092629734909786E-3</v>
      </c>
    </row>
    <row r="12651" spans="1:17" x14ac:dyDescent="0.3">
      <c r="A12651" s="29">
        <v>2908921</v>
      </c>
      <c r="B12651" s="1">
        <v>133</v>
      </c>
      <c r="C12651" s="1" t="s">
        <v>17</v>
      </c>
      <c r="D12651" s="1" t="s">
        <v>90</v>
      </c>
      <c r="E12651" s="1" t="s">
        <v>91</v>
      </c>
      <c r="F12651" s="47">
        <v>1071</v>
      </c>
      <c r="G12651" s="34">
        <v>1553.09</v>
      </c>
      <c r="H12651" s="1" t="s">
        <v>218</v>
      </c>
      <c r="I12651" s="34">
        <v>1.41133E-2</v>
      </c>
      <c r="J12651" s="34">
        <v>1352.8217999999999</v>
      </c>
      <c r="K12651" s="35" t="str">
        <f t="shared" si="1175"/>
        <v>Kampina &amp; Oisterwijkse Vennen_Lg04</v>
      </c>
      <c r="L12651" s="36">
        <f>VLOOKUP(D12651,DATA!A:F,5,FALSE)</f>
        <v>1.3726988247862192E-2</v>
      </c>
      <c r="M12651" s="37">
        <f>VLOOKUP(D12651,DATA!A:F,6,FALSE)</f>
        <v>1285.5</v>
      </c>
      <c r="N12651" s="36">
        <f t="shared" si="1176"/>
        <v>97.523397796881454</v>
      </c>
      <c r="O12651" s="36">
        <f t="shared" si="1177"/>
        <v>97.523865670900634</v>
      </c>
      <c r="P12651" s="36">
        <f t="shared" si="1178"/>
        <v>4.6787401917924853E-4</v>
      </c>
      <c r="Q12651" s="36">
        <f t="shared" si="1179"/>
        <v>6.3295017279930551E-3</v>
      </c>
    </row>
    <row r="12652" spans="1:17" x14ac:dyDescent="0.3">
      <c r="A12652" s="29">
        <v>2908922</v>
      </c>
      <c r="B12652" s="1">
        <v>133</v>
      </c>
      <c r="C12652" s="1" t="s">
        <v>17</v>
      </c>
      <c r="D12652" s="1" t="s">
        <v>63</v>
      </c>
      <c r="E12652" s="1" t="s">
        <v>64</v>
      </c>
      <c r="F12652" s="47">
        <v>714</v>
      </c>
      <c r="G12652" s="34">
        <v>1682.68</v>
      </c>
      <c r="H12652" s="1" t="s">
        <v>218</v>
      </c>
      <c r="I12652" s="34">
        <v>1.6650999999999999E-2</v>
      </c>
      <c r="J12652" s="34">
        <v>55.626488000000002</v>
      </c>
      <c r="K12652" s="35" t="str">
        <f t="shared" si="1175"/>
        <v>Kampina &amp; Oisterwijkse Vennen_H2310</v>
      </c>
      <c r="L12652" s="36">
        <f>VLOOKUP(D12652,DATA!A:F,5,FALSE)</f>
        <v>1.0986712608830001E-2</v>
      </c>
      <c r="M12652" s="37">
        <f>VLOOKUP(D12652,DATA!A:F,6,FALSE)</f>
        <v>982</v>
      </c>
      <c r="N12652" s="36">
        <f t="shared" si="1176"/>
        <v>99.954654900083256</v>
      </c>
      <c r="O12652" s="36">
        <f t="shared" si="1177"/>
        <v>99.954663190985286</v>
      </c>
      <c r="P12652" s="36">
        <f t="shared" si="1178"/>
        <v>8.2909020306942693E-6</v>
      </c>
      <c r="Q12652" s="36">
        <f t="shared" si="1179"/>
        <v>4.6119376231959039E-6</v>
      </c>
    </row>
    <row r="12653" spans="1:17" x14ac:dyDescent="0.3">
      <c r="A12653" s="29">
        <v>2908922</v>
      </c>
      <c r="B12653" s="1">
        <v>133</v>
      </c>
      <c r="C12653" s="1" t="s">
        <v>17</v>
      </c>
      <c r="D12653" s="1" t="s">
        <v>67</v>
      </c>
      <c r="E12653" s="1" t="s">
        <v>58</v>
      </c>
      <c r="F12653" s="47">
        <v>714</v>
      </c>
      <c r="G12653" s="34">
        <v>1682.68</v>
      </c>
      <c r="H12653" s="1" t="s">
        <v>218</v>
      </c>
      <c r="I12653" s="34">
        <v>1.6650999999999999E-2</v>
      </c>
      <c r="J12653" s="34">
        <v>923.57366999999999</v>
      </c>
      <c r="K12653" s="35" t="str">
        <f t="shared" si="1175"/>
        <v>Kampina &amp; Oisterwijkse Vennen_ZGH3160</v>
      </c>
      <c r="L12653" s="36">
        <f>VLOOKUP(D12653,DATA!A:F,5,FALSE)</f>
        <v>1.0986712608830001E-2</v>
      </c>
      <c r="M12653" s="37">
        <f>VLOOKUP(D12653,DATA!A:F,6,FALSE)</f>
        <v>982</v>
      </c>
      <c r="N12653" s="36">
        <f t="shared" si="1176"/>
        <v>99.954654900083256</v>
      </c>
      <c r="O12653" s="36">
        <f t="shared" si="1177"/>
        <v>99.954663190985286</v>
      </c>
      <c r="P12653" s="36">
        <f t="shared" si="1178"/>
        <v>8.2909020306942693E-6</v>
      </c>
      <c r="Q12653" s="36">
        <f t="shared" si="1179"/>
        <v>7.657258816098759E-5</v>
      </c>
    </row>
    <row r="12654" spans="1:17" x14ac:dyDescent="0.3">
      <c r="A12654" s="29">
        <v>2908923</v>
      </c>
      <c r="B12654" s="1">
        <v>133</v>
      </c>
      <c r="C12654" s="1" t="s">
        <v>17</v>
      </c>
      <c r="D12654" s="1" t="s">
        <v>57</v>
      </c>
      <c r="E12654" s="1" t="s">
        <v>58</v>
      </c>
      <c r="F12654" s="47">
        <v>714</v>
      </c>
      <c r="G12654" s="34">
        <v>1483.73</v>
      </c>
      <c r="H12654" s="1" t="s">
        <v>218</v>
      </c>
      <c r="I12654" s="34">
        <v>1.3694400000000001E-2</v>
      </c>
      <c r="J12654" s="34">
        <v>764.09180000000003</v>
      </c>
      <c r="K12654" s="35" t="str">
        <f t="shared" si="1175"/>
        <v>Kampina &amp; Oisterwijkse Vennen_H3160</v>
      </c>
      <c r="L12654" s="36">
        <f>VLOOKUP(D12654,DATA!A:F,5,FALSE)</f>
        <v>1.0986712608830001E-2</v>
      </c>
      <c r="M12654" s="37">
        <f>VLOOKUP(D12654,DATA!A:F,6,FALSE)</f>
        <v>982</v>
      </c>
      <c r="N12654" s="36">
        <f t="shared" si="1176"/>
        <v>99.597967184316815</v>
      </c>
      <c r="O12654" s="36">
        <f t="shared" si="1177"/>
        <v>99.598027425063066</v>
      </c>
      <c r="P12654" s="36">
        <f t="shared" si="1178"/>
        <v>6.0240746250883603E-5</v>
      </c>
      <c r="Q12654" s="36">
        <f t="shared" si="1179"/>
        <v>4.6029460236180907E-4</v>
      </c>
    </row>
    <row r="12655" spans="1:17" x14ac:dyDescent="0.3">
      <c r="A12655" s="29">
        <v>2908923</v>
      </c>
      <c r="B12655" s="1">
        <v>133</v>
      </c>
      <c r="C12655" s="1" t="s">
        <v>17</v>
      </c>
      <c r="D12655" s="1" t="s">
        <v>41</v>
      </c>
      <c r="E12655" s="1" t="s">
        <v>42</v>
      </c>
      <c r="F12655" s="47">
        <v>1071</v>
      </c>
      <c r="G12655" s="34">
        <v>1483.73</v>
      </c>
      <c r="H12655" s="1" t="s">
        <v>218</v>
      </c>
      <c r="I12655" s="34">
        <v>1.3694400000000001E-2</v>
      </c>
      <c r="J12655" s="34">
        <v>1660.7529</v>
      </c>
      <c r="K12655" s="35" t="str">
        <f t="shared" si="1175"/>
        <v>Kampina &amp; Oisterwijkse Vennen_H4010A</v>
      </c>
      <c r="L12655" s="36">
        <f>VLOOKUP(D12655,DATA!A:F,5,FALSE)</f>
        <v>1.3726988247862192E-2</v>
      </c>
      <c r="M12655" s="37">
        <f>VLOOKUP(D12655,DATA!A:F,6,FALSE)</f>
        <v>1285.5</v>
      </c>
      <c r="N12655" s="36">
        <f t="shared" si="1176"/>
        <v>93.82603361765608</v>
      </c>
      <c r="O12655" s="36">
        <f t="shared" si="1177"/>
        <v>93.827122472805627</v>
      </c>
      <c r="P12655" s="36">
        <f t="shared" si="1178"/>
        <v>1.0888551495469301E-3</v>
      </c>
      <c r="Q12655" s="36">
        <f t="shared" si="1179"/>
        <v>1.8083193472899977E-2</v>
      </c>
    </row>
    <row r="12656" spans="1:17" x14ac:dyDescent="0.3">
      <c r="A12656" s="29">
        <v>2908924</v>
      </c>
      <c r="B12656" s="1">
        <v>133</v>
      </c>
      <c r="C12656" s="1" t="s">
        <v>17</v>
      </c>
      <c r="D12656" s="1" t="s">
        <v>57</v>
      </c>
      <c r="E12656" s="1" t="s">
        <v>58</v>
      </c>
      <c r="F12656" s="47">
        <v>714</v>
      </c>
      <c r="G12656" s="34">
        <v>1246.05</v>
      </c>
      <c r="H12656" s="1" t="s">
        <v>218</v>
      </c>
      <c r="I12656" s="34">
        <v>1.1465299999999999E-2</v>
      </c>
      <c r="J12656" s="34">
        <v>4445.4889999999996</v>
      </c>
      <c r="K12656" s="35" t="str">
        <f t="shared" si="1175"/>
        <v>Kampina &amp; Oisterwijkse Vennen_H3160</v>
      </c>
      <c r="L12656" s="36">
        <f>VLOOKUP(D12656,DATA!A:F,5,FALSE)</f>
        <v>1.0986712608830001E-2</v>
      </c>
      <c r="M12656" s="37">
        <f>VLOOKUP(D12656,DATA!A:F,6,FALSE)</f>
        <v>982</v>
      </c>
      <c r="N12656" s="36">
        <f t="shared" si="1176"/>
        <v>94.789789621579985</v>
      </c>
      <c r="O12656" s="36">
        <f t="shared" si="1177"/>
        <v>94.790411700526704</v>
      </c>
      <c r="P12656" s="36">
        <f t="shared" si="1178"/>
        <v>6.2207894671928443E-4</v>
      </c>
      <c r="Q12656" s="36">
        <f t="shared" si="1179"/>
        <v>2.7654451147721647E-2</v>
      </c>
    </row>
    <row r="12657" spans="1:17" x14ac:dyDescent="0.3">
      <c r="A12657" s="29">
        <v>2908924</v>
      </c>
      <c r="B12657" s="1">
        <v>133</v>
      </c>
      <c r="C12657" s="1" t="s">
        <v>17</v>
      </c>
      <c r="D12657" s="1" t="s">
        <v>90</v>
      </c>
      <c r="E12657" s="1" t="s">
        <v>91</v>
      </c>
      <c r="F12657" s="47">
        <v>1071</v>
      </c>
      <c r="G12657" s="34">
        <v>1246.05</v>
      </c>
      <c r="H12657" s="1" t="s">
        <v>218</v>
      </c>
      <c r="I12657" s="34">
        <v>1.1465299999999999E-2</v>
      </c>
      <c r="J12657" s="34">
        <v>897.81934000000001</v>
      </c>
      <c r="K12657" s="35" t="str">
        <f t="shared" si="1175"/>
        <v>Kampina &amp; Oisterwijkse Vennen_Lg04</v>
      </c>
      <c r="L12657" s="36">
        <f>VLOOKUP(D12657,DATA!A:F,5,FALSE)</f>
        <v>1.3726988247862192E-2</v>
      </c>
      <c r="M12657" s="37">
        <f>VLOOKUP(D12657,DATA!A:F,6,FALSE)</f>
        <v>1285.5</v>
      </c>
      <c r="N12657" s="36">
        <f t="shared" si="1176"/>
        <v>36.783181003025859</v>
      </c>
      <c r="O12657" s="36">
        <f t="shared" si="1177"/>
        <v>36.786840754891728</v>
      </c>
      <c r="P12657" s="36">
        <f t="shared" si="1178"/>
        <v>3.6597518658680883E-3</v>
      </c>
      <c r="Q12657" s="36">
        <f t="shared" si="1179"/>
        <v>3.2857960047774554E-2</v>
      </c>
    </row>
    <row r="12658" spans="1:17" x14ac:dyDescent="0.3">
      <c r="A12658" s="29">
        <v>2908925</v>
      </c>
      <c r="B12658" s="1">
        <v>133</v>
      </c>
      <c r="C12658" s="1" t="s">
        <v>17</v>
      </c>
      <c r="D12658" s="1" t="s">
        <v>57</v>
      </c>
      <c r="E12658" s="1" t="s">
        <v>58</v>
      </c>
      <c r="F12658" s="47">
        <v>714</v>
      </c>
      <c r="G12658" s="34">
        <v>1092.6400000000001</v>
      </c>
      <c r="H12658" s="1" t="s">
        <v>218</v>
      </c>
      <c r="I12658" s="34">
        <v>1.0138400000000001E-2</v>
      </c>
      <c r="J12658" s="34">
        <v>1832.5111999999999</v>
      </c>
      <c r="K12658" s="35" t="str">
        <f t="shared" si="1175"/>
        <v>Kampina &amp; Oisterwijkse Vennen_H3160</v>
      </c>
      <c r="L12658" s="36">
        <f>VLOOKUP(D12658,DATA!A:F,5,FALSE)</f>
        <v>1.0986712608830001E-2</v>
      </c>
      <c r="M12658" s="37">
        <f>VLOOKUP(D12658,DATA!A:F,6,FALSE)</f>
        <v>982</v>
      </c>
      <c r="N12658" s="36">
        <f t="shared" si="1176"/>
        <v>77.128299162217132</v>
      </c>
      <c r="O12658" s="36">
        <f t="shared" si="1177"/>
        <v>77.130264043333398</v>
      </c>
      <c r="P12658" s="36">
        <f t="shared" si="1178"/>
        <v>1.9648811162653601E-3</v>
      </c>
      <c r="Q12658" s="36">
        <f t="shared" si="1179"/>
        <v>3.6006666522247745E-2</v>
      </c>
    </row>
    <row r="12659" spans="1:17" x14ac:dyDescent="0.3">
      <c r="A12659" s="29">
        <v>2908925</v>
      </c>
      <c r="B12659" s="1">
        <v>133</v>
      </c>
      <c r="C12659" s="1" t="s">
        <v>17</v>
      </c>
      <c r="D12659" s="1" t="s">
        <v>90</v>
      </c>
      <c r="E12659" s="1" t="s">
        <v>91</v>
      </c>
      <c r="F12659" s="47">
        <v>1071</v>
      </c>
      <c r="G12659" s="34">
        <v>1092.6400000000001</v>
      </c>
      <c r="H12659" s="1" t="s">
        <v>218</v>
      </c>
      <c r="I12659" s="34">
        <v>1.0138400000000001E-2</v>
      </c>
      <c r="J12659" s="34">
        <v>311.12195000000003</v>
      </c>
      <c r="K12659" s="35" t="str">
        <f t="shared" si="1175"/>
        <v>Kampina &amp; Oisterwijkse Vennen_Lg04</v>
      </c>
      <c r="L12659" s="36">
        <f>VLOOKUP(D12659,DATA!A:F,5,FALSE)</f>
        <v>1.3726988247862192E-2</v>
      </c>
      <c r="M12659" s="37">
        <f>VLOOKUP(D12659,DATA!A:F,6,FALSE)</f>
        <v>1285.5</v>
      </c>
      <c r="N12659" s="36">
        <f t="shared" si="1176"/>
        <v>6.6150245967652781</v>
      </c>
      <c r="O12659" s="36">
        <f t="shared" si="1177"/>
        <v>6.6158843610061497</v>
      </c>
      <c r="P12659" s="36">
        <f t="shared" si="1178"/>
        <v>8.5976424087164105E-4</v>
      </c>
      <c r="Q12659" s="36">
        <f t="shared" si="1179"/>
        <v>2.6749152716025472E-3</v>
      </c>
    </row>
    <row r="12660" spans="1:17" x14ac:dyDescent="0.3">
      <c r="A12660" s="29">
        <v>2908926</v>
      </c>
      <c r="B12660" s="1">
        <v>133</v>
      </c>
      <c r="C12660" s="1" t="s">
        <v>17</v>
      </c>
      <c r="D12660" s="1" t="s">
        <v>95</v>
      </c>
      <c r="E12660" s="1" t="s">
        <v>64</v>
      </c>
      <c r="F12660" s="47">
        <v>714</v>
      </c>
      <c r="G12660" s="34">
        <v>1098.1400000000001</v>
      </c>
      <c r="H12660" s="1" t="s">
        <v>218</v>
      </c>
      <c r="I12660" s="34">
        <v>1.03509E-2</v>
      </c>
      <c r="J12660" s="34">
        <v>149.17778000000001</v>
      </c>
      <c r="K12660" s="35" t="str">
        <f t="shared" si="1175"/>
        <v>Kampina &amp; Oisterwijkse Vennen_ZGH2310</v>
      </c>
      <c r="L12660" s="36">
        <f>VLOOKUP(D12660,DATA!A:F,5,FALSE)</f>
        <v>1.0986712608830001E-2</v>
      </c>
      <c r="M12660" s="37">
        <f>VLOOKUP(D12660,DATA!A:F,6,FALSE)</f>
        <v>982</v>
      </c>
      <c r="N12660" s="36">
        <f t="shared" si="1176"/>
        <v>78.176757316615863</v>
      </c>
      <c r="O12660" s="36">
        <f t="shared" si="1177"/>
        <v>78.178697437968395</v>
      </c>
      <c r="P12660" s="36">
        <f t="shared" si="1178"/>
        <v>1.9401213525327421E-3</v>
      </c>
      <c r="Q12660" s="36">
        <f t="shared" si="1179"/>
        <v>2.8942299630143188E-3</v>
      </c>
    </row>
    <row r="12661" spans="1:17" x14ac:dyDescent="0.3">
      <c r="A12661" s="29">
        <v>2908927</v>
      </c>
      <c r="B12661" s="1">
        <v>133</v>
      </c>
      <c r="C12661" s="1" t="s">
        <v>17</v>
      </c>
      <c r="D12661" s="1" t="s">
        <v>57</v>
      </c>
      <c r="E12661" s="1" t="s">
        <v>58</v>
      </c>
      <c r="F12661" s="47">
        <v>714</v>
      </c>
      <c r="G12661" s="34">
        <v>1043.52</v>
      </c>
      <c r="H12661" s="1" t="s">
        <v>218</v>
      </c>
      <c r="I12661" s="34">
        <v>9.7482999999999997E-3</v>
      </c>
      <c r="J12661" s="34">
        <v>4086.1765</v>
      </c>
      <c r="K12661" s="35" t="str">
        <f t="shared" si="1175"/>
        <v>Kampina &amp; Oisterwijkse Vennen_H3160</v>
      </c>
      <c r="L12661" s="36">
        <f>VLOOKUP(D12661,DATA!A:F,5,FALSE)</f>
        <v>1.0986712608830001E-2</v>
      </c>
      <c r="M12661" s="37">
        <f>VLOOKUP(D12661,DATA!A:F,6,FALSE)</f>
        <v>982</v>
      </c>
      <c r="N12661" s="36">
        <f t="shared" si="1176"/>
        <v>66.282357850034586</v>
      </c>
      <c r="O12661" s="36">
        <f t="shared" si="1177"/>
        <v>66.284751409506185</v>
      </c>
      <c r="P12661" s="36">
        <f t="shared" si="1178"/>
        <v>2.3935594715993602E-3</v>
      </c>
      <c r="Q12661" s="36">
        <f t="shared" si="1179"/>
        <v>9.7805064642017228E-2</v>
      </c>
    </row>
    <row r="12662" spans="1:17" x14ac:dyDescent="0.3">
      <c r="A12662" s="29">
        <v>2908927</v>
      </c>
      <c r="B12662" s="1">
        <v>133</v>
      </c>
      <c r="C12662" s="1" t="s">
        <v>17</v>
      </c>
      <c r="D12662" s="1" t="s">
        <v>53</v>
      </c>
      <c r="E12662" s="1" t="s">
        <v>54</v>
      </c>
      <c r="F12662" s="47">
        <v>714</v>
      </c>
      <c r="G12662" s="34">
        <v>1043.52</v>
      </c>
      <c r="H12662" s="1" t="s">
        <v>218</v>
      </c>
      <c r="I12662" s="34">
        <v>9.7482999999999997E-3</v>
      </c>
      <c r="J12662" s="34">
        <v>412.42345999999998</v>
      </c>
      <c r="K12662" s="35" t="str">
        <f t="shared" si="1175"/>
        <v>Kampina &amp; Oisterwijkse Vennen_H4030</v>
      </c>
      <c r="L12662" s="36">
        <f>VLOOKUP(D12662,DATA!A:F,5,FALSE)</f>
        <v>1.0986712608830001E-2</v>
      </c>
      <c r="M12662" s="37">
        <f>VLOOKUP(D12662,DATA!A:F,6,FALSE)</f>
        <v>982</v>
      </c>
      <c r="N12662" s="36">
        <f t="shared" si="1176"/>
        <v>66.282357850034586</v>
      </c>
      <c r="O12662" s="36">
        <f t="shared" si="1177"/>
        <v>66.284751409506185</v>
      </c>
      <c r="P12662" s="36">
        <f t="shared" si="1178"/>
        <v>2.3935594715993602E-3</v>
      </c>
      <c r="Q12662" s="36">
        <f t="shared" si="1179"/>
        <v>9.871600789927798E-3</v>
      </c>
    </row>
    <row r="12663" spans="1:17" x14ac:dyDescent="0.3">
      <c r="A12663" s="29">
        <v>2908928</v>
      </c>
      <c r="B12663" s="1">
        <v>133</v>
      </c>
      <c r="C12663" s="1" t="s">
        <v>17</v>
      </c>
      <c r="D12663" s="1" t="s">
        <v>57</v>
      </c>
      <c r="E12663" s="1" t="s">
        <v>58</v>
      </c>
      <c r="F12663" s="47">
        <v>714</v>
      </c>
      <c r="G12663" s="34">
        <v>1110.48</v>
      </c>
      <c r="H12663" s="1" t="s">
        <v>218</v>
      </c>
      <c r="I12663" s="34">
        <v>1.05468E-2</v>
      </c>
      <c r="J12663" s="34">
        <v>223.73665</v>
      </c>
      <c r="K12663" s="35" t="str">
        <f t="shared" si="1175"/>
        <v>Kampina &amp; Oisterwijkse Vennen_H3160</v>
      </c>
      <c r="L12663" s="36">
        <f>VLOOKUP(D12663,DATA!A:F,5,FALSE)</f>
        <v>1.0986712608830001E-2</v>
      </c>
      <c r="M12663" s="37">
        <f>VLOOKUP(D12663,DATA!A:F,6,FALSE)</f>
        <v>982</v>
      </c>
      <c r="N12663" s="36">
        <f t="shared" si="1176"/>
        <v>80.401390263845883</v>
      </c>
      <c r="O12663" s="36">
        <f t="shared" si="1177"/>
        <v>80.403216100826015</v>
      </c>
      <c r="P12663" s="36">
        <f t="shared" si="1178"/>
        <v>1.8258369801316121E-3</v>
      </c>
      <c r="Q12663" s="36">
        <f t="shared" si="1179"/>
        <v>4.0850664938076346E-3</v>
      </c>
    </row>
    <row r="12664" spans="1:17" x14ac:dyDescent="0.3">
      <c r="A12664" s="29">
        <v>2908928</v>
      </c>
      <c r="B12664" s="1">
        <v>133</v>
      </c>
      <c r="C12664" s="1" t="s">
        <v>17</v>
      </c>
      <c r="D12664" s="1" t="s">
        <v>53</v>
      </c>
      <c r="E12664" s="1" t="s">
        <v>54</v>
      </c>
      <c r="F12664" s="47">
        <v>714</v>
      </c>
      <c r="G12664" s="34">
        <v>1110.48</v>
      </c>
      <c r="H12664" s="1" t="s">
        <v>218</v>
      </c>
      <c r="I12664" s="34">
        <v>1.05468E-2</v>
      </c>
      <c r="J12664" s="34">
        <v>218.04304999999999</v>
      </c>
      <c r="K12664" s="35" t="str">
        <f t="shared" si="1175"/>
        <v>Kampina &amp; Oisterwijkse Vennen_H4030</v>
      </c>
      <c r="L12664" s="36">
        <f>VLOOKUP(D12664,DATA!A:F,5,FALSE)</f>
        <v>1.0986712608830001E-2</v>
      </c>
      <c r="M12664" s="37">
        <f>VLOOKUP(D12664,DATA!A:F,6,FALSE)</f>
        <v>982</v>
      </c>
      <c r="N12664" s="36">
        <f t="shared" si="1176"/>
        <v>80.401390263845883</v>
      </c>
      <c r="O12664" s="36">
        <f t="shared" si="1177"/>
        <v>80.403216100826015</v>
      </c>
      <c r="P12664" s="36">
        <f t="shared" si="1178"/>
        <v>1.8258369801316121E-3</v>
      </c>
      <c r="Q12664" s="36">
        <f t="shared" si="1179"/>
        <v>3.981110639506861E-3</v>
      </c>
    </row>
    <row r="12665" spans="1:17" x14ac:dyDescent="0.3">
      <c r="A12665" s="29">
        <v>2908928</v>
      </c>
      <c r="B12665" s="1">
        <v>133</v>
      </c>
      <c r="C12665" s="1" t="s">
        <v>17</v>
      </c>
      <c r="D12665" s="1" t="s">
        <v>43</v>
      </c>
      <c r="E12665" s="1" t="s">
        <v>44</v>
      </c>
      <c r="F12665" s="47">
        <v>1071</v>
      </c>
      <c r="G12665" s="34">
        <v>1110.48</v>
      </c>
      <c r="H12665" s="1" t="s">
        <v>218</v>
      </c>
      <c r="I12665" s="34">
        <v>1.05468E-2</v>
      </c>
      <c r="J12665" s="34">
        <v>864.82384999999999</v>
      </c>
      <c r="K12665" s="35" t="str">
        <f t="shared" si="1175"/>
        <v>Kampina &amp; Oisterwijkse Vennen_H7150</v>
      </c>
      <c r="L12665" s="36">
        <f>VLOOKUP(D12665,DATA!A:F,5,FALSE)</f>
        <v>1.3726988247862192E-2</v>
      </c>
      <c r="M12665" s="37">
        <f>VLOOKUP(D12665,DATA!A:F,6,FALSE)</f>
        <v>1285.5</v>
      </c>
      <c r="N12665" s="36">
        <f t="shared" si="1176"/>
        <v>8.298244906948792</v>
      </c>
      <c r="O12665" s="36">
        <f t="shared" si="1177"/>
        <v>8.2993466646334806</v>
      </c>
      <c r="P12665" s="36">
        <f t="shared" si="1178"/>
        <v>1.1017576846885646E-3</v>
      </c>
      <c r="Q12665" s="36">
        <f t="shared" si="1179"/>
        <v>9.5282632263945042E-3</v>
      </c>
    </row>
    <row r="12666" spans="1:17" x14ac:dyDescent="0.3">
      <c r="A12666" s="29">
        <v>2908928</v>
      </c>
      <c r="B12666" s="1">
        <v>133</v>
      </c>
      <c r="C12666" s="1" t="s">
        <v>17</v>
      </c>
      <c r="D12666" s="1" t="s">
        <v>59</v>
      </c>
      <c r="E12666" s="1" t="s">
        <v>60</v>
      </c>
      <c r="F12666" s="47">
        <v>1071</v>
      </c>
      <c r="G12666" s="34">
        <v>1110.48</v>
      </c>
      <c r="H12666" s="1" t="s">
        <v>218</v>
      </c>
      <c r="I12666" s="34">
        <v>1.05468E-2</v>
      </c>
      <c r="J12666" s="34">
        <v>2920.8409999999999</v>
      </c>
      <c r="K12666" s="35" t="str">
        <f t="shared" si="1175"/>
        <v>Kampina &amp; Oisterwijkse Vennen_H9190</v>
      </c>
      <c r="L12666" s="36">
        <f>VLOOKUP(D12666,DATA!A:F,5,FALSE)</f>
        <v>1.3726988247862192E-2</v>
      </c>
      <c r="M12666" s="37">
        <f>VLOOKUP(D12666,DATA!A:F,6,FALSE)</f>
        <v>1285.5</v>
      </c>
      <c r="N12666" s="36">
        <f t="shared" si="1176"/>
        <v>8.298244906948792</v>
      </c>
      <c r="O12666" s="36">
        <f t="shared" si="1177"/>
        <v>8.2993466646334806</v>
      </c>
      <c r="P12666" s="36">
        <f t="shared" si="1178"/>
        <v>1.1017576846885646E-3</v>
      </c>
      <c r="Q12666" s="36">
        <f t="shared" si="1179"/>
        <v>3.2180590175034315E-2</v>
      </c>
    </row>
    <row r="12667" spans="1:17" x14ac:dyDescent="0.3">
      <c r="A12667" s="29">
        <v>2908928</v>
      </c>
      <c r="B12667" s="1">
        <v>133</v>
      </c>
      <c r="C12667" s="1" t="s">
        <v>17</v>
      </c>
      <c r="D12667" s="1" t="s">
        <v>90</v>
      </c>
      <c r="E12667" s="1" t="s">
        <v>91</v>
      </c>
      <c r="F12667" s="47">
        <v>1071</v>
      </c>
      <c r="G12667" s="34">
        <v>1110.48</v>
      </c>
      <c r="H12667" s="1" t="s">
        <v>218</v>
      </c>
      <c r="I12667" s="34">
        <v>1.05468E-2</v>
      </c>
      <c r="J12667" s="34">
        <v>231.61753999999999</v>
      </c>
      <c r="K12667" s="35" t="str">
        <f t="shared" si="1175"/>
        <v>Kampina &amp; Oisterwijkse Vennen_Lg04</v>
      </c>
      <c r="L12667" s="36">
        <f>VLOOKUP(D12667,DATA!A:F,5,FALSE)</f>
        <v>1.3726988247862192E-2</v>
      </c>
      <c r="M12667" s="37">
        <f>VLOOKUP(D12667,DATA!A:F,6,FALSE)</f>
        <v>1285.5</v>
      </c>
      <c r="N12667" s="36">
        <f t="shared" si="1176"/>
        <v>8.298244906948792</v>
      </c>
      <c r="O12667" s="36">
        <f t="shared" si="1177"/>
        <v>8.2993466646334806</v>
      </c>
      <c r="P12667" s="36">
        <f t="shared" si="1178"/>
        <v>1.1017576846885646E-3</v>
      </c>
      <c r="Q12667" s="36">
        <f t="shared" si="1179"/>
        <v>2.5518640460366099E-3</v>
      </c>
    </row>
    <row r="12668" spans="1:17" x14ac:dyDescent="0.3">
      <c r="A12668" s="29">
        <v>2908928</v>
      </c>
      <c r="B12668" s="1">
        <v>133</v>
      </c>
      <c r="C12668" s="1" t="s">
        <v>17</v>
      </c>
      <c r="D12668" s="1" t="s">
        <v>89</v>
      </c>
      <c r="E12668" s="1" t="s">
        <v>54</v>
      </c>
      <c r="F12668" s="47">
        <v>714</v>
      </c>
      <c r="G12668" s="34">
        <v>1110.48</v>
      </c>
      <c r="H12668" s="1" t="s">
        <v>218</v>
      </c>
      <c r="I12668" s="34">
        <v>1.05468E-2</v>
      </c>
      <c r="J12668" s="34">
        <v>217.07096999999999</v>
      </c>
      <c r="K12668" s="35" t="str">
        <f t="shared" si="1175"/>
        <v>Kampina &amp; Oisterwijkse Vennen_L4030</v>
      </c>
      <c r="L12668" s="36">
        <f>VLOOKUP(D12668,DATA!A:F,5,FALSE)</f>
        <v>1.0986712608830001E-2</v>
      </c>
      <c r="M12668" s="37">
        <f>VLOOKUP(D12668,DATA!A:F,6,FALSE)</f>
        <v>982</v>
      </c>
      <c r="N12668" s="36">
        <f t="shared" si="1176"/>
        <v>80.401390263845883</v>
      </c>
      <c r="O12668" s="36">
        <f t="shared" si="1177"/>
        <v>80.403216100826015</v>
      </c>
      <c r="P12668" s="36">
        <f t="shared" si="1178"/>
        <v>1.8258369801316121E-3</v>
      </c>
      <c r="Q12668" s="36">
        <f t="shared" si="1179"/>
        <v>3.9633620433903978E-3</v>
      </c>
    </row>
    <row r="12669" spans="1:17" x14ac:dyDescent="0.3">
      <c r="A12669" s="30">
        <v>2908929</v>
      </c>
      <c r="B12669" s="14">
        <v>133</v>
      </c>
      <c r="C12669" s="14" t="s">
        <v>17</v>
      </c>
      <c r="D12669" s="14" t="s">
        <v>88</v>
      </c>
      <c r="E12669" s="14" t="s">
        <v>56</v>
      </c>
      <c r="F12669" s="48">
        <v>500</v>
      </c>
      <c r="G12669" s="38">
        <v>1268.46</v>
      </c>
      <c r="H12669" s="14" t="s">
        <v>218</v>
      </c>
      <c r="I12669" s="38">
        <v>1.2114099999999999E-2</v>
      </c>
      <c r="J12669" s="38">
        <v>1004.9102</v>
      </c>
      <c r="K12669" s="39" t="str">
        <f t="shared" si="1175"/>
        <v>Kampina &amp; Oisterwijkse Vennen_ZGH3130</v>
      </c>
      <c r="L12669" s="40">
        <f>VLOOKUP(D12669,DATA!A:F,5,FALSE)</f>
        <v>0</v>
      </c>
      <c r="M12669" s="41">
        <f>VLOOKUP(D12669,DATA!A:F,6,FALSE)</f>
        <v>3.5</v>
      </c>
      <c r="N12669" s="40">
        <f t="shared" si="1176"/>
        <v>50</v>
      </c>
      <c r="O12669" s="40">
        <f t="shared" si="1177"/>
        <v>50</v>
      </c>
      <c r="P12669" s="40">
        <f>J12669/10000*I12669</f>
        <v>1.217358265382E-3</v>
      </c>
      <c r="Q12669" s="40">
        <f>IF(AND(H12669&lt;&gt;"below",I12669&gt;=0.005),M12669*P12669,0)</f>
        <v>4.2607539288370003E-3</v>
      </c>
    </row>
    <row r="12670" spans="1:17" x14ac:dyDescent="0.3">
      <c r="A12670" s="29">
        <v>2908929</v>
      </c>
      <c r="B12670" s="1">
        <v>133</v>
      </c>
      <c r="C12670" s="1" t="s">
        <v>17</v>
      </c>
      <c r="D12670" s="1" t="s">
        <v>67</v>
      </c>
      <c r="E12670" s="1" t="s">
        <v>58</v>
      </c>
      <c r="F12670" s="47">
        <v>714</v>
      </c>
      <c r="G12670" s="34">
        <v>1268.46</v>
      </c>
      <c r="H12670" s="1" t="s">
        <v>218</v>
      </c>
      <c r="I12670" s="34">
        <v>1.2114099999999999E-2</v>
      </c>
      <c r="J12670" s="34">
        <v>3124.9472999999998</v>
      </c>
      <c r="K12670" s="35" t="str">
        <f t="shared" si="1175"/>
        <v>Kampina &amp; Oisterwijkse Vennen_ZGH3160</v>
      </c>
      <c r="L12670" s="36">
        <f>VLOOKUP(D12670,DATA!A:F,5,FALSE)</f>
        <v>1.0986712608830001E-2</v>
      </c>
      <c r="M12670" s="37">
        <f>VLOOKUP(D12670,DATA!A:F,6,FALSE)</f>
        <v>982</v>
      </c>
      <c r="N12670" s="36">
        <f t="shared" si="1176"/>
        <v>95.880037320753587</v>
      </c>
      <c r="O12670" s="36">
        <f t="shared" si="1177"/>
        <v>95.88056303999879</v>
      </c>
      <c r="P12670" s="36">
        <f t="shared" si="1178"/>
        <v>5.2571924520350422E-4</v>
      </c>
      <c r="Q12670" s="36">
        <f t="shared" si="1179"/>
        <v>1.6428449358567285E-2</v>
      </c>
    </row>
    <row r="12671" spans="1:17" x14ac:dyDescent="0.3">
      <c r="A12671" s="29">
        <v>2908930</v>
      </c>
      <c r="B12671" s="1">
        <v>133</v>
      </c>
      <c r="C12671" s="1" t="s">
        <v>17</v>
      </c>
      <c r="D12671" s="1" t="s">
        <v>63</v>
      </c>
      <c r="E12671" s="1" t="s">
        <v>64</v>
      </c>
      <c r="F12671" s="47">
        <v>714</v>
      </c>
      <c r="G12671" s="34">
        <v>1375.55</v>
      </c>
      <c r="H12671" s="1" t="s">
        <v>218</v>
      </c>
      <c r="I12671" s="34">
        <v>1.34006E-2</v>
      </c>
      <c r="J12671" s="34">
        <v>111.85521</v>
      </c>
      <c r="K12671" s="35" t="str">
        <f t="shared" si="1175"/>
        <v>Kampina &amp; Oisterwijkse Vennen_H2310</v>
      </c>
      <c r="L12671" s="36">
        <f>VLOOKUP(D12671,DATA!A:F,5,FALSE)</f>
        <v>1.0986712608830001E-2</v>
      </c>
      <c r="M12671" s="37">
        <f>VLOOKUP(D12671,DATA!A:F,6,FALSE)</f>
        <v>982</v>
      </c>
      <c r="N12671" s="36">
        <f t="shared" si="1176"/>
        <v>98.692408001876188</v>
      </c>
      <c r="O12671" s="36">
        <f t="shared" si="1177"/>
        <v>98.692597985809229</v>
      </c>
      <c r="P12671" s="36">
        <f t="shared" si="1178"/>
        <v>1.8998393304059391E-4</v>
      </c>
      <c r="Q12671" s="36">
        <f t="shared" si="1179"/>
        <v>2.1250692726881571E-4</v>
      </c>
    </row>
    <row r="12672" spans="1:17" x14ac:dyDescent="0.3">
      <c r="A12672" s="29">
        <v>2908931</v>
      </c>
      <c r="B12672" s="1">
        <v>133</v>
      </c>
      <c r="C12672" s="1" t="s">
        <v>17</v>
      </c>
      <c r="D12672" s="1" t="s">
        <v>63</v>
      </c>
      <c r="E12672" s="1" t="s">
        <v>64</v>
      </c>
      <c r="F12672" s="47">
        <v>714</v>
      </c>
      <c r="G12672" s="34">
        <v>1410.83</v>
      </c>
      <c r="H12672" s="1" t="s">
        <v>218</v>
      </c>
      <c r="I12672" s="34">
        <v>1.41418E-2</v>
      </c>
      <c r="J12672" s="34">
        <v>1946.3444999999999</v>
      </c>
      <c r="K12672" s="35" t="str">
        <f t="shared" si="1175"/>
        <v>Kampina &amp; Oisterwijkse Vennen_H2310</v>
      </c>
      <c r="L12672" s="36">
        <f>VLOOKUP(D12672,DATA!A:F,5,FALSE)</f>
        <v>1.0986712608830001E-2</v>
      </c>
      <c r="M12672" s="37">
        <f>VLOOKUP(D12672,DATA!A:F,6,FALSE)</f>
        <v>982</v>
      </c>
      <c r="N12672" s="36">
        <f t="shared" si="1176"/>
        <v>99.108824131731211</v>
      </c>
      <c r="O12672" s="36">
        <f t="shared" si="1177"/>
        <v>99.108961350987087</v>
      </c>
      <c r="P12672" s="36">
        <f t="shared" si="1178"/>
        <v>1.3721925587617534E-4</v>
      </c>
      <c r="Q12672" s="36">
        <f t="shared" si="1179"/>
        <v>2.6707594396868655E-3</v>
      </c>
    </row>
    <row r="12673" spans="1:17" x14ac:dyDescent="0.3">
      <c r="A12673" s="29">
        <v>2908931</v>
      </c>
      <c r="B12673" s="1">
        <v>133</v>
      </c>
      <c r="C12673" s="1" t="s">
        <v>17</v>
      </c>
      <c r="D12673" s="1" t="s">
        <v>95</v>
      </c>
      <c r="E12673" s="1" t="s">
        <v>64</v>
      </c>
      <c r="F12673" s="47">
        <v>714</v>
      </c>
      <c r="G12673" s="34">
        <v>1410.83</v>
      </c>
      <c r="H12673" s="1" t="s">
        <v>218</v>
      </c>
      <c r="I12673" s="34">
        <v>1.41418E-2</v>
      </c>
      <c r="J12673" s="34">
        <v>4528.4652999999998</v>
      </c>
      <c r="K12673" s="35" t="str">
        <f t="shared" si="1175"/>
        <v>Kampina &amp; Oisterwijkse Vennen_ZGH2310</v>
      </c>
      <c r="L12673" s="36">
        <f>VLOOKUP(D12673,DATA!A:F,5,FALSE)</f>
        <v>1.0986712608830001E-2</v>
      </c>
      <c r="M12673" s="37">
        <f>VLOOKUP(D12673,DATA!A:F,6,FALSE)</f>
        <v>982</v>
      </c>
      <c r="N12673" s="36">
        <f t="shared" si="1176"/>
        <v>99.108824131731211</v>
      </c>
      <c r="O12673" s="36">
        <f t="shared" si="1177"/>
        <v>99.108961350987087</v>
      </c>
      <c r="P12673" s="36">
        <f t="shared" si="1178"/>
        <v>1.3721925587617534E-4</v>
      </c>
      <c r="Q12673" s="36">
        <f t="shared" si="1179"/>
        <v>6.2139263872708107E-3</v>
      </c>
    </row>
    <row r="12674" spans="1:17" x14ac:dyDescent="0.3">
      <c r="A12674" s="29">
        <v>2910449</v>
      </c>
      <c r="B12674" s="1">
        <v>133</v>
      </c>
      <c r="C12674" s="1" t="s">
        <v>17</v>
      </c>
      <c r="D12674" s="1" t="s">
        <v>68</v>
      </c>
      <c r="E12674" s="1" t="s">
        <v>69</v>
      </c>
      <c r="F12674" s="47">
        <v>714</v>
      </c>
      <c r="G12674" s="34">
        <v>1690.68</v>
      </c>
      <c r="H12674" s="1" t="s">
        <v>218</v>
      </c>
      <c r="I12674" s="34">
        <v>1.6329E-2</v>
      </c>
      <c r="J12674" s="34">
        <v>856.07836999999995</v>
      </c>
      <c r="K12674" s="35" t="str">
        <f t="shared" si="1175"/>
        <v>Kampina &amp; Oisterwijkse Vennen_H7110B</v>
      </c>
      <c r="L12674" s="36">
        <f>VLOOKUP(D12674,DATA!A:F,5,FALSE)</f>
        <v>1.0986712608830001E-2</v>
      </c>
      <c r="M12674" s="37">
        <f>VLOOKUP(D12674,DATA!A:F,6,FALSE)</f>
        <v>982</v>
      </c>
      <c r="N12674" s="36">
        <f t="shared" si="1176"/>
        <v>99.958468732619551</v>
      </c>
      <c r="O12674" s="36">
        <f t="shared" si="1177"/>
        <v>99.958476179651342</v>
      </c>
      <c r="P12674" s="36">
        <f t="shared" si="1178"/>
        <v>7.4470317912300743E-6</v>
      </c>
      <c r="Q12674" s="36">
        <f t="shared" si="1179"/>
        <v>6.3752428371744214E-5</v>
      </c>
    </row>
    <row r="12675" spans="1:17" x14ac:dyDescent="0.3">
      <c r="A12675" s="29">
        <v>2910449</v>
      </c>
      <c r="B12675" s="1">
        <v>133</v>
      </c>
      <c r="C12675" s="1" t="s">
        <v>17</v>
      </c>
      <c r="D12675" s="1" t="s">
        <v>90</v>
      </c>
      <c r="E12675" s="1" t="s">
        <v>91</v>
      </c>
      <c r="F12675" s="47">
        <v>1071</v>
      </c>
      <c r="G12675" s="34">
        <v>1690.68</v>
      </c>
      <c r="H12675" s="1" t="s">
        <v>218</v>
      </c>
      <c r="I12675" s="34">
        <v>1.6329E-2</v>
      </c>
      <c r="J12675" s="34">
        <v>2027.4512</v>
      </c>
      <c r="K12675" s="35" t="str">
        <f t="shared" ref="K12675:K12738" si="1180">_xlfn.CONCAT(C12675,"_",D12675)</f>
        <v>Kampina &amp; Oisterwijkse Vennen_Lg04</v>
      </c>
      <c r="L12675" s="36">
        <f>VLOOKUP(D12675,DATA!A:F,5,FALSE)</f>
        <v>1.3726988247862192E-2</v>
      </c>
      <c r="M12675" s="37">
        <f>VLOOKUP(D12675,DATA!A:F,6,FALSE)</f>
        <v>1285.5</v>
      </c>
      <c r="N12675" s="36">
        <f t="shared" ref="N12675:N12738" si="1181">100/(1+EXP(-L12675*(G12675-M12675)))</f>
        <v>99.617323394725517</v>
      </c>
      <c r="O12675" s="36">
        <f t="shared" ref="O12675:O12738" si="1182">100/(1+EXP(-L12675*((G12675+I12675)-M12675)))</f>
        <v>99.61740883316989</v>
      </c>
      <c r="P12675" s="36">
        <f t="shared" ref="P12675:P12738" si="1183">O12675-N12675</f>
        <v>8.5438444372698541E-5</v>
      </c>
      <c r="Q12675" s="36">
        <f t="shared" ref="Q12675:Q12738" si="1184">IF(AND(H12675&lt;&gt;"below",I12675&gt;=0.005),J12675*P12675/100,0)</f>
        <v>1.732222765695609E-3</v>
      </c>
    </row>
    <row r="12676" spans="1:17" x14ac:dyDescent="0.3">
      <c r="A12676" s="29">
        <v>2910450</v>
      </c>
      <c r="B12676" s="1">
        <v>133</v>
      </c>
      <c r="C12676" s="1" t="s">
        <v>17</v>
      </c>
      <c r="D12676" s="1" t="s">
        <v>67</v>
      </c>
      <c r="E12676" s="1" t="s">
        <v>58</v>
      </c>
      <c r="F12676" s="47">
        <v>714</v>
      </c>
      <c r="G12676" s="34">
        <v>1526.78</v>
      </c>
      <c r="H12676" s="1" t="s">
        <v>218</v>
      </c>
      <c r="I12676" s="34">
        <v>1.3560900000000001E-2</v>
      </c>
      <c r="J12676" s="34">
        <v>2581.2053000000001</v>
      </c>
      <c r="K12676" s="35" t="str">
        <f t="shared" si="1180"/>
        <v>Kampina &amp; Oisterwijkse Vennen_ZGH3160</v>
      </c>
      <c r="L12676" s="36">
        <f>VLOOKUP(D12676,DATA!A:F,5,FALSE)</f>
        <v>1.0986712608830001E-2</v>
      </c>
      <c r="M12676" s="37">
        <f>VLOOKUP(D12676,DATA!A:F,6,FALSE)</f>
        <v>982</v>
      </c>
      <c r="N12676" s="36">
        <f t="shared" si="1181"/>
        <v>99.749095604274672</v>
      </c>
      <c r="O12676" s="36">
        <f t="shared" si="1182"/>
        <v>99.749132889890873</v>
      </c>
      <c r="P12676" s="36">
        <f t="shared" si="1183"/>
        <v>3.7285616201643279E-5</v>
      </c>
      <c r="Q12676" s="36">
        <f t="shared" si="1184"/>
        <v>9.6241830153447506E-4</v>
      </c>
    </row>
    <row r="12677" spans="1:17" x14ac:dyDescent="0.3">
      <c r="A12677" s="29">
        <v>2910452</v>
      </c>
      <c r="B12677" s="1">
        <v>133</v>
      </c>
      <c r="C12677" s="1" t="s">
        <v>17</v>
      </c>
      <c r="D12677" s="1" t="s">
        <v>57</v>
      </c>
      <c r="E12677" s="1" t="s">
        <v>58</v>
      </c>
      <c r="F12677" s="47">
        <v>714</v>
      </c>
      <c r="G12677" s="34">
        <v>1528.97</v>
      </c>
      <c r="H12677" s="1" t="s">
        <v>218</v>
      </c>
      <c r="I12677" s="34">
        <v>1.4063000000000001E-2</v>
      </c>
      <c r="J12677" s="34">
        <v>681.22720000000004</v>
      </c>
      <c r="K12677" s="35" t="str">
        <f t="shared" si="1180"/>
        <v>Kampina &amp; Oisterwijkse Vennen_H3160</v>
      </c>
      <c r="L12677" s="36">
        <f>VLOOKUP(D12677,DATA!A:F,5,FALSE)</f>
        <v>1.0986712608830001E-2</v>
      </c>
      <c r="M12677" s="37">
        <f>VLOOKUP(D12677,DATA!A:F,6,FALSE)</f>
        <v>982</v>
      </c>
      <c r="N12677" s="36">
        <f t="shared" si="1181"/>
        <v>99.75504592999927</v>
      </c>
      <c r="O12677" s="36">
        <f t="shared" si="1182"/>
        <v>99.755083681297236</v>
      </c>
      <c r="P12677" s="36">
        <f t="shared" si="1183"/>
        <v>3.7751297966792663E-5</v>
      </c>
      <c r="Q12677" s="36">
        <f t="shared" si="1184"/>
        <v>2.5717211010283859E-4</v>
      </c>
    </row>
    <row r="12678" spans="1:17" x14ac:dyDescent="0.3">
      <c r="A12678" s="29">
        <v>2910452</v>
      </c>
      <c r="B12678" s="1">
        <v>133</v>
      </c>
      <c r="C12678" s="1" t="s">
        <v>17</v>
      </c>
      <c r="D12678" s="1" t="s">
        <v>41</v>
      </c>
      <c r="E12678" s="1" t="s">
        <v>42</v>
      </c>
      <c r="F12678" s="47">
        <v>1071</v>
      </c>
      <c r="G12678" s="34">
        <v>1528.97</v>
      </c>
      <c r="H12678" s="1" t="s">
        <v>218</v>
      </c>
      <c r="I12678" s="34">
        <v>1.4063000000000001E-2</v>
      </c>
      <c r="J12678" s="34">
        <v>41.236750000000001</v>
      </c>
      <c r="K12678" s="35" t="str">
        <f t="shared" si="1180"/>
        <v>Kampina &amp; Oisterwijkse Vennen_H4010A</v>
      </c>
      <c r="L12678" s="36">
        <f>VLOOKUP(D12678,DATA!A:F,5,FALSE)</f>
        <v>1.3726988247862192E-2</v>
      </c>
      <c r="M12678" s="37">
        <f>VLOOKUP(D12678,DATA!A:F,6,FALSE)</f>
        <v>1285.5</v>
      </c>
      <c r="N12678" s="36">
        <f t="shared" si="1181"/>
        <v>96.584550970194883</v>
      </c>
      <c r="O12678" s="36">
        <f t="shared" si="1182"/>
        <v>96.58518772122676</v>
      </c>
      <c r="P12678" s="36">
        <f t="shared" si="1183"/>
        <v>6.3675103187676996E-4</v>
      </c>
      <c r="Q12678" s="36">
        <f t="shared" si="1184"/>
        <v>2.6257543113744391E-4</v>
      </c>
    </row>
    <row r="12679" spans="1:17" x14ac:dyDescent="0.3">
      <c r="A12679" s="29">
        <v>2910452</v>
      </c>
      <c r="B12679" s="1">
        <v>133</v>
      </c>
      <c r="C12679" s="1" t="s">
        <v>17</v>
      </c>
      <c r="D12679" s="1" t="s">
        <v>90</v>
      </c>
      <c r="E12679" s="1" t="s">
        <v>91</v>
      </c>
      <c r="F12679" s="47">
        <v>1071</v>
      </c>
      <c r="G12679" s="34">
        <v>1528.97</v>
      </c>
      <c r="H12679" s="1" t="s">
        <v>218</v>
      </c>
      <c r="I12679" s="34">
        <v>1.4063000000000001E-2</v>
      </c>
      <c r="J12679" s="34">
        <v>1.5591634E-3</v>
      </c>
      <c r="K12679" s="35" t="str">
        <f t="shared" si="1180"/>
        <v>Kampina &amp; Oisterwijkse Vennen_Lg04</v>
      </c>
      <c r="L12679" s="36">
        <f>VLOOKUP(D12679,DATA!A:F,5,FALSE)</f>
        <v>1.3726988247862192E-2</v>
      </c>
      <c r="M12679" s="37">
        <f>VLOOKUP(D12679,DATA!A:F,6,FALSE)</f>
        <v>1285.5</v>
      </c>
      <c r="N12679" s="36">
        <f t="shared" si="1181"/>
        <v>96.584550970194883</v>
      </c>
      <c r="O12679" s="36">
        <f t="shared" si="1182"/>
        <v>96.58518772122676</v>
      </c>
      <c r="P12679" s="36">
        <f t="shared" si="1183"/>
        <v>6.3675103187676996E-4</v>
      </c>
      <c r="Q12679" s="36">
        <f t="shared" si="1184"/>
        <v>9.9279890381449305E-9</v>
      </c>
    </row>
    <row r="12680" spans="1:17" x14ac:dyDescent="0.3">
      <c r="A12680" s="29">
        <v>2910453</v>
      </c>
      <c r="B12680" s="1">
        <v>133</v>
      </c>
      <c r="C12680" s="1" t="s">
        <v>17</v>
      </c>
      <c r="D12680" s="1" t="s">
        <v>57</v>
      </c>
      <c r="E12680" s="1" t="s">
        <v>58</v>
      </c>
      <c r="F12680" s="47">
        <v>714</v>
      </c>
      <c r="G12680" s="34">
        <v>1097.53</v>
      </c>
      <c r="H12680" s="1" t="s">
        <v>218</v>
      </c>
      <c r="I12680" s="34">
        <v>9.8434999999999998E-3</v>
      </c>
      <c r="J12680" s="34">
        <v>3915.5012000000002</v>
      </c>
      <c r="K12680" s="35" t="str">
        <f t="shared" si="1180"/>
        <v>Kampina &amp; Oisterwijkse Vennen_H3160</v>
      </c>
      <c r="L12680" s="36">
        <f>VLOOKUP(D12680,DATA!A:F,5,FALSE)</f>
        <v>1.0986712608830001E-2</v>
      </c>
      <c r="M12680" s="37">
        <f>VLOOKUP(D12680,DATA!A:F,6,FALSE)</f>
        <v>982</v>
      </c>
      <c r="N12680" s="36">
        <f t="shared" si="1181"/>
        <v>78.062202384510314</v>
      </c>
      <c r="O12680" s="36">
        <f t="shared" si="1182"/>
        <v>78.064054371601074</v>
      </c>
      <c r="P12680" s="36">
        <f t="shared" si="1183"/>
        <v>1.8519870907596214E-3</v>
      </c>
      <c r="Q12680" s="36">
        <f t="shared" si="1184"/>
        <v>7.2514576762538072E-2</v>
      </c>
    </row>
    <row r="12681" spans="1:17" x14ac:dyDescent="0.3">
      <c r="A12681" s="29">
        <v>2910453</v>
      </c>
      <c r="B12681" s="1">
        <v>133</v>
      </c>
      <c r="C12681" s="1" t="s">
        <v>17</v>
      </c>
      <c r="D12681" s="1" t="s">
        <v>90</v>
      </c>
      <c r="E12681" s="1" t="s">
        <v>91</v>
      </c>
      <c r="F12681" s="47">
        <v>1071</v>
      </c>
      <c r="G12681" s="34">
        <v>1097.53</v>
      </c>
      <c r="H12681" s="1" t="s">
        <v>218</v>
      </c>
      <c r="I12681" s="34">
        <v>9.8434999999999998E-3</v>
      </c>
      <c r="J12681" s="34">
        <v>0.33997126999999999</v>
      </c>
      <c r="K12681" s="35" t="str">
        <f t="shared" si="1180"/>
        <v>Kampina &amp; Oisterwijkse Vennen_Lg04</v>
      </c>
      <c r="L12681" s="36">
        <f>VLOOKUP(D12681,DATA!A:F,5,FALSE)</f>
        <v>1.3726988247862192E-2</v>
      </c>
      <c r="M12681" s="37">
        <f>VLOOKUP(D12681,DATA!A:F,6,FALSE)</f>
        <v>1285.5</v>
      </c>
      <c r="N12681" s="36">
        <f t="shared" si="1181"/>
        <v>7.0419579516117254</v>
      </c>
      <c r="O12681" s="36">
        <f t="shared" si="1182"/>
        <v>7.0428425179564842</v>
      </c>
      <c r="P12681" s="36">
        <f t="shared" si="1183"/>
        <v>8.8456634475875262E-4</v>
      </c>
      <c r="Q12681" s="36">
        <f t="shared" si="1184"/>
        <v>3.0072714362689098E-6</v>
      </c>
    </row>
    <row r="12682" spans="1:17" x14ac:dyDescent="0.3">
      <c r="A12682" s="29">
        <v>2910454</v>
      </c>
      <c r="B12682" s="1">
        <v>133</v>
      </c>
      <c r="C12682" s="1" t="s">
        <v>17</v>
      </c>
      <c r="D12682" s="1" t="s">
        <v>57</v>
      </c>
      <c r="E12682" s="1" t="s">
        <v>58</v>
      </c>
      <c r="F12682" s="47">
        <v>714</v>
      </c>
      <c r="G12682" s="34">
        <v>1159.75</v>
      </c>
      <c r="H12682" s="1" t="s">
        <v>218</v>
      </c>
      <c r="I12682" s="34">
        <v>1.0737099999999999E-2</v>
      </c>
      <c r="J12682" s="34">
        <v>785.95276000000001</v>
      </c>
      <c r="K12682" s="35" t="str">
        <f t="shared" si="1180"/>
        <v>Kampina &amp; Oisterwijkse Vennen_H3160</v>
      </c>
      <c r="L12682" s="36">
        <f>VLOOKUP(D12682,DATA!A:F,5,FALSE)</f>
        <v>1.0986712608830001E-2</v>
      </c>
      <c r="M12682" s="37">
        <f>VLOOKUP(D12682,DATA!A:F,6,FALSE)</f>
        <v>982</v>
      </c>
      <c r="N12682" s="36">
        <f t="shared" si="1181"/>
        <v>87.576122559651395</v>
      </c>
      <c r="O12682" s="36">
        <f t="shared" si="1182"/>
        <v>87.577406007962026</v>
      </c>
      <c r="P12682" s="36">
        <f t="shared" si="1183"/>
        <v>1.2834483106303196E-3</v>
      </c>
      <c r="Q12682" s="36">
        <f t="shared" si="1184"/>
        <v>1.0087297420572371E-2</v>
      </c>
    </row>
    <row r="12683" spans="1:17" x14ac:dyDescent="0.3">
      <c r="A12683" s="29">
        <v>2910454</v>
      </c>
      <c r="B12683" s="1">
        <v>133</v>
      </c>
      <c r="C12683" s="1" t="s">
        <v>17</v>
      </c>
      <c r="D12683" s="1" t="s">
        <v>90</v>
      </c>
      <c r="E12683" s="1" t="s">
        <v>91</v>
      </c>
      <c r="F12683" s="47">
        <v>1071</v>
      </c>
      <c r="G12683" s="34">
        <v>1159.75</v>
      </c>
      <c r="H12683" s="1" t="s">
        <v>218</v>
      </c>
      <c r="I12683" s="34">
        <v>1.0737099999999999E-2</v>
      </c>
      <c r="J12683" s="34">
        <v>329.72824000000003</v>
      </c>
      <c r="K12683" s="35" t="str">
        <f t="shared" si="1180"/>
        <v>Kampina &amp; Oisterwijkse Vennen_Lg04</v>
      </c>
      <c r="L12683" s="36">
        <f>VLOOKUP(D12683,DATA!A:F,5,FALSE)</f>
        <v>1.3726988247862192E-2</v>
      </c>
      <c r="M12683" s="37">
        <f>VLOOKUP(D12683,DATA!A:F,6,FALSE)</f>
        <v>1285.5</v>
      </c>
      <c r="N12683" s="36">
        <f t="shared" si="1181"/>
        <v>15.107829208378483</v>
      </c>
      <c r="O12683" s="36">
        <f t="shared" si="1182"/>
        <v>15.109719610951277</v>
      </c>
      <c r="P12683" s="36">
        <f t="shared" si="1183"/>
        <v>1.8904025727941587E-3</v>
      </c>
      <c r="Q12683" s="36">
        <f t="shared" si="1184"/>
        <v>6.2331911321888986E-3</v>
      </c>
    </row>
    <row r="12684" spans="1:17" x14ac:dyDescent="0.3">
      <c r="A12684" s="29">
        <v>2910455</v>
      </c>
      <c r="B12684" s="1">
        <v>133</v>
      </c>
      <c r="C12684" s="1" t="s">
        <v>17</v>
      </c>
      <c r="D12684" s="1" t="s">
        <v>95</v>
      </c>
      <c r="E12684" s="1" t="s">
        <v>64</v>
      </c>
      <c r="F12684" s="47">
        <v>714</v>
      </c>
      <c r="G12684" s="34">
        <v>1033.07</v>
      </c>
      <c r="H12684" s="1" t="s">
        <v>218</v>
      </c>
      <c r="I12684" s="34">
        <v>9.4636000000000008E-3</v>
      </c>
      <c r="J12684" s="34">
        <v>1321.3678</v>
      </c>
      <c r="K12684" s="35" t="str">
        <f t="shared" si="1180"/>
        <v>Kampina &amp; Oisterwijkse Vennen_ZGH2310</v>
      </c>
      <c r="L12684" s="36">
        <f>VLOOKUP(D12684,DATA!A:F,5,FALSE)</f>
        <v>1.0986712608830001E-2</v>
      </c>
      <c r="M12684" s="37">
        <f>VLOOKUP(D12684,DATA!A:F,6,FALSE)</f>
        <v>982</v>
      </c>
      <c r="N12684" s="36">
        <f t="shared" si="1181"/>
        <v>63.670503454657833</v>
      </c>
      <c r="O12684" s="36">
        <f t="shared" si="1182"/>
        <v>63.672908457699734</v>
      </c>
      <c r="P12684" s="36">
        <f t="shared" si="1183"/>
        <v>2.4050030419004997E-3</v>
      </c>
      <c r="Q12684" s="36">
        <f t="shared" si="1184"/>
        <v>3.1778935784693714E-2</v>
      </c>
    </row>
    <row r="12685" spans="1:17" x14ac:dyDescent="0.3">
      <c r="A12685" s="29">
        <v>2910455</v>
      </c>
      <c r="B12685" s="1">
        <v>133</v>
      </c>
      <c r="C12685" s="1" t="s">
        <v>17</v>
      </c>
      <c r="D12685" s="1" t="s">
        <v>57</v>
      </c>
      <c r="E12685" s="1" t="s">
        <v>58</v>
      </c>
      <c r="F12685" s="47">
        <v>714</v>
      </c>
      <c r="G12685" s="34">
        <v>1033.07</v>
      </c>
      <c r="H12685" s="1" t="s">
        <v>218</v>
      </c>
      <c r="I12685" s="34">
        <v>9.4636000000000008E-3</v>
      </c>
      <c r="J12685" s="34">
        <v>4306.8670000000002</v>
      </c>
      <c r="K12685" s="35" t="str">
        <f t="shared" si="1180"/>
        <v>Kampina &amp; Oisterwijkse Vennen_H3160</v>
      </c>
      <c r="L12685" s="36">
        <f>VLOOKUP(D12685,DATA!A:F,5,FALSE)</f>
        <v>1.0986712608830001E-2</v>
      </c>
      <c r="M12685" s="37">
        <f>VLOOKUP(D12685,DATA!A:F,6,FALSE)</f>
        <v>982</v>
      </c>
      <c r="N12685" s="36">
        <f t="shared" si="1181"/>
        <v>63.670503454657833</v>
      </c>
      <c r="O12685" s="36">
        <f t="shared" si="1182"/>
        <v>63.672908457699734</v>
      </c>
      <c r="P12685" s="36">
        <f t="shared" si="1183"/>
        <v>2.4050030419004997E-3</v>
      </c>
      <c r="Q12685" s="36">
        <f t="shared" si="1184"/>
        <v>0.1035802823606088</v>
      </c>
    </row>
    <row r="12686" spans="1:17" x14ac:dyDescent="0.3">
      <c r="A12686" s="29">
        <v>2910456</v>
      </c>
      <c r="B12686" s="1">
        <v>133</v>
      </c>
      <c r="C12686" s="1" t="s">
        <v>17</v>
      </c>
      <c r="D12686" s="1" t="s">
        <v>57</v>
      </c>
      <c r="E12686" s="1" t="s">
        <v>58</v>
      </c>
      <c r="F12686" s="47">
        <v>714</v>
      </c>
      <c r="G12686" s="34">
        <v>1119.8699999999999</v>
      </c>
      <c r="H12686" s="1" t="s">
        <v>218</v>
      </c>
      <c r="I12686" s="34">
        <v>1.0410600000000001E-2</v>
      </c>
      <c r="J12686" s="34">
        <v>5533.0736999999999</v>
      </c>
      <c r="K12686" s="35" t="str">
        <f t="shared" si="1180"/>
        <v>Kampina &amp; Oisterwijkse Vennen_H3160</v>
      </c>
      <c r="L12686" s="36">
        <f>VLOOKUP(D12686,DATA!A:F,5,FALSE)</f>
        <v>1.0986712608830001E-2</v>
      </c>
      <c r="M12686" s="37">
        <f>VLOOKUP(D12686,DATA!A:F,6,FALSE)</f>
        <v>982</v>
      </c>
      <c r="N12686" s="36">
        <f t="shared" si="1181"/>
        <v>81.976232696058176</v>
      </c>
      <c r="O12686" s="36">
        <f t="shared" si="1182"/>
        <v>81.977922596689822</v>
      </c>
      <c r="P12686" s="36">
        <f t="shared" si="1183"/>
        <v>1.6899006316464238E-3</v>
      </c>
      <c r="Q12686" s="36">
        <f t="shared" si="1184"/>
        <v>9.350344740576215E-2</v>
      </c>
    </row>
    <row r="12687" spans="1:17" x14ac:dyDescent="0.3">
      <c r="A12687" s="29">
        <v>2910456</v>
      </c>
      <c r="B12687" s="1">
        <v>133</v>
      </c>
      <c r="C12687" s="1" t="s">
        <v>17</v>
      </c>
      <c r="D12687" s="1" t="s">
        <v>53</v>
      </c>
      <c r="E12687" s="1" t="s">
        <v>54</v>
      </c>
      <c r="F12687" s="47">
        <v>714</v>
      </c>
      <c r="G12687" s="34">
        <v>1119.8699999999999</v>
      </c>
      <c r="H12687" s="1" t="s">
        <v>218</v>
      </c>
      <c r="I12687" s="34">
        <v>1.0410600000000001E-2</v>
      </c>
      <c r="J12687" s="34">
        <v>401.53793000000002</v>
      </c>
      <c r="K12687" s="35" t="str">
        <f t="shared" si="1180"/>
        <v>Kampina &amp; Oisterwijkse Vennen_H4030</v>
      </c>
      <c r="L12687" s="36">
        <f>VLOOKUP(D12687,DATA!A:F,5,FALSE)</f>
        <v>1.0986712608830001E-2</v>
      </c>
      <c r="M12687" s="37">
        <f>VLOOKUP(D12687,DATA!A:F,6,FALSE)</f>
        <v>982</v>
      </c>
      <c r="N12687" s="36">
        <f t="shared" si="1181"/>
        <v>81.976232696058176</v>
      </c>
      <c r="O12687" s="36">
        <f t="shared" si="1182"/>
        <v>81.977922596689822</v>
      </c>
      <c r="P12687" s="36">
        <f t="shared" si="1183"/>
        <v>1.6899006316464238E-3</v>
      </c>
      <c r="Q12687" s="36">
        <f t="shared" si="1184"/>
        <v>6.7855920153699753E-3</v>
      </c>
    </row>
    <row r="12688" spans="1:17" x14ac:dyDescent="0.3">
      <c r="A12688" s="29">
        <v>2910456</v>
      </c>
      <c r="B12688" s="1">
        <v>133</v>
      </c>
      <c r="C12688" s="1" t="s">
        <v>17</v>
      </c>
      <c r="D12688" s="1" t="s">
        <v>90</v>
      </c>
      <c r="E12688" s="1" t="s">
        <v>91</v>
      </c>
      <c r="F12688" s="47">
        <v>1071</v>
      </c>
      <c r="G12688" s="34">
        <v>1119.8699999999999</v>
      </c>
      <c r="H12688" s="1" t="s">
        <v>218</v>
      </c>
      <c r="I12688" s="34">
        <v>1.0410600000000001E-2</v>
      </c>
      <c r="J12688" s="34">
        <v>240.97717</v>
      </c>
      <c r="K12688" s="35" t="str">
        <f t="shared" si="1180"/>
        <v>Kampina &amp; Oisterwijkse Vennen_Lg04</v>
      </c>
      <c r="L12688" s="36">
        <f>VLOOKUP(D12688,DATA!A:F,5,FALSE)</f>
        <v>1.3726988247862192E-2</v>
      </c>
      <c r="M12688" s="37">
        <f>VLOOKUP(D12688,DATA!A:F,6,FALSE)</f>
        <v>1285.5</v>
      </c>
      <c r="N12688" s="36">
        <f t="shared" si="1181"/>
        <v>9.3333036532091143</v>
      </c>
      <c r="O12688" s="36">
        <f t="shared" si="1182"/>
        <v>9.3345130239248579</v>
      </c>
      <c r="P12688" s="36">
        <f t="shared" si="1183"/>
        <v>1.2093707157436739E-3</v>
      </c>
      <c r="Q12688" s="36">
        <f t="shared" si="1184"/>
        <v>2.9143073256078498E-3</v>
      </c>
    </row>
    <row r="12689" spans="1:17" x14ac:dyDescent="0.3">
      <c r="A12689" s="29">
        <v>2910457</v>
      </c>
      <c r="B12689" s="1">
        <v>133</v>
      </c>
      <c r="C12689" s="1" t="s">
        <v>17</v>
      </c>
      <c r="D12689" s="1" t="s">
        <v>57</v>
      </c>
      <c r="E12689" s="1" t="s">
        <v>58</v>
      </c>
      <c r="F12689" s="47">
        <v>714</v>
      </c>
      <c r="G12689" s="34">
        <v>1338.75</v>
      </c>
      <c r="H12689" s="1" t="s">
        <v>218</v>
      </c>
      <c r="I12689" s="34">
        <v>1.27397E-2</v>
      </c>
      <c r="J12689" s="34">
        <v>1293.7427</v>
      </c>
      <c r="K12689" s="35" t="str">
        <f t="shared" si="1180"/>
        <v>Kampina &amp; Oisterwijkse Vennen_H3160</v>
      </c>
      <c r="L12689" s="36">
        <f>VLOOKUP(D12689,DATA!A:F,5,FALSE)</f>
        <v>1.0986712608830001E-2</v>
      </c>
      <c r="M12689" s="37">
        <f>VLOOKUP(D12689,DATA!A:F,6,FALSE)</f>
        <v>982</v>
      </c>
      <c r="N12689" s="36">
        <f t="shared" si="1181"/>
        <v>98.053556042127326</v>
      </c>
      <c r="O12689" s="36">
        <f t="shared" si="1182"/>
        <v>98.053823160037325</v>
      </c>
      <c r="P12689" s="36">
        <f t="shared" si="1183"/>
        <v>2.67117909999115E-4</v>
      </c>
      <c r="Q12689" s="36">
        <f t="shared" si="1184"/>
        <v>3.4558184610061203E-3</v>
      </c>
    </row>
    <row r="12690" spans="1:17" x14ac:dyDescent="0.3">
      <c r="A12690" s="29">
        <v>2910457</v>
      </c>
      <c r="B12690" s="1">
        <v>133</v>
      </c>
      <c r="C12690" s="1" t="s">
        <v>17</v>
      </c>
      <c r="D12690" s="1" t="s">
        <v>90</v>
      </c>
      <c r="E12690" s="1" t="s">
        <v>91</v>
      </c>
      <c r="F12690" s="47">
        <v>1071</v>
      </c>
      <c r="G12690" s="34">
        <v>1338.75</v>
      </c>
      <c r="H12690" s="1" t="s">
        <v>218</v>
      </c>
      <c r="I12690" s="34">
        <v>1.27397E-2</v>
      </c>
      <c r="J12690" s="34">
        <v>220</v>
      </c>
      <c r="K12690" s="35" t="str">
        <f t="shared" si="1180"/>
        <v>Kampina &amp; Oisterwijkse Vennen_Lg04</v>
      </c>
      <c r="L12690" s="36">
        <f>VLOOKUP(D12690,DATA!A:F,5,FALSE)</f>
        <v>1.3726988247862192E-2</v>
      </c>
      <c r="M12690" s="37">
        <f>VLOOKUP(D12690,DATA!A:F,6,FALSE)</f>
        <v>1285.5</v>
      </c>
      <c r="N12690" s="36">
        <f t="shared" si="1181"/>
        <v>67.501636859576195</v>
      </c>
      <c r="O12690" s="36">
        <f t="shared" si="1182"/>
        <v>67.505473021773795</v>
      </c>
      <c r="P12690" s="36">
        <f t="shared" si="1183"/>
        <v>3.8361621976008564E-3</v>
      </c>
      <c r="Q12690" s="36">
        <f t="shared" si="1184"/>
        <v>8.4395568347218845E-3</v>
      </c>
    </row>
    <row r="12691" spans="1:17" x14ac:dyDescent="0.3">
      <c r="A12691" s="30">
        <v>2910458</v>
      </c>
      <c r="B12691" s="14">
        <v>133</v>
      </c>
      <c r="C12691" s="14" t="s">
        <v>17</v>
      </c>
      <c r="D12691" s="14" t="s">
        <v>88</v>
      </c>
      <c r="E12691" s="14" t="s">
        <v>56</v>
      </c>
      <c r="F12691" s="48">
        <v>500</v>
      </c>
      <c r="G12691" s="38">
        <v>1484.96</v>
      </c>
      <c r="H12691" s="14" t="s">
        <v>218</v>
      </c>
      <c r="I12691" s="38">
        <v>1.4301400000000001E-2</v>
      </c>
      <c r="J12691" s="38">
        <v>325.85297000000003</v>
      </c>
      <c r="K12691" s="39" t="str">
        <f t="shared" si="1180"/>
        <v>Kampina &amp; Oisterwijkse Vennen_ZGH3130</v>
      </c>
      <c r="L12691" s="40">
        <f>VLOOKUP(D12691,DATA!A:F,5,FALSE)</f>
        <v>0</v>
      </c>
      <c r="M12691" s="41">
        <f>VLOOKUP(D12691,DATA!A:F,6,FALSE)</f>
        <v>3.5</v>
      </c>
      <c r="N12691" s="40">
        <f t="shared" si="1181"/>
        <v>50</v>
      </c>
      <c r="O12691" s="40">
        <f t="shared" si="1182"/>
        <v>50</v>
      </c>
      <c r="P12691" s="40">
        <f>J12691/10000*I12691</f>
        <v>4.6601536651580009E-4</v>
      </c>
      <c r="Q12691" s="40">
        <f>IF(AND(H12691&lt;&gt;"below",I12691&gt;=0.005),M12691*P12691,0)</f>
        <v>1.6310537828053003E-3</v>
      </c>
    </row>
    <row r="12692" spans="1:17" x14ac:dyDescent="0.3">
      <c r="A12692" s="29">
        <v>2910458</v>
      </c>
      <c r="B12692" s="1">
        <v>133</v>
      </c>
      <c r="C12692" s="1" t="s">
        <v>17</v>
      </c>
      <c r="D12692" s="1" t="s">
        <v>67</v>
      </c>
      <c r="E12692" s="1" t="s">
        <v>58</v>
      </c>
      <c r="F12692" s="47">
        <v>714</v>
      </c>
      <c r="G12692" s="34">
        <v>1484.96</v>
      </c>
      <c r="H12692" s="1" t="s">
        <v>218</v>
      </c>
      <c r="I12692" s="34">
        <v>1.4301400000000001E-2</v>
      </c>
      <c r="J12692" s="34">
        <v>1767.9005999999999</v>
      </c>
      <c r="K12692" s="35" t="str">
        <f t="shared" si="1180"/>
        <v>Kampina &amp; Oisterwijkse Vennen_ZGH3160</v>
      </c>
      <c r="L12692" s="36">
        <f>VLOOKUP(D12692,DATA!A:F,5,FALSE)</f>
        <v>1.0986712608830001E-2</v>
      </c>
      <c r="M12692" s="37">
        <f>VLOOKUP(D12692,DATA!A:F,6,FALSE)</f>
        <v>982</v>
      </c>
      <c r="N12692" s="36">
        <f t="shared" si="1181"/>
        <v>99.603342167899001</v>
      </c>
      <c r="O12692" s="36">
        <f t="shared" si="1182"/>
        <v>99.603404240853223</v>
      </c>
      <c r="P12692" s="36">
        <f t="shared" si="1183"/>
        <v>6.2072954222003318E-5</v>
      </c>
      <c r="Q12692" s="36">
        <f t="shared" si="1184"/>
        <v>1.097388130128522E-3</v>
      </c>
    </row>
    <row r="12693" spans="1:17" x14ac:dyDescent="0.3">
      <c r="A12693" s="29">
        <v>2910459</v>
      </c>
      <c r="B12693" s="1">
        <v>133</v>
      </c>
      <c r="C12693" s="1" t="s">
        <v>17</v>
      </c>
      <c r="D12693" s="1" t="s">
        <v>63</v>
      </c>
      <c r="E12693" s="1" t="s">
        <v>64</v>
      </c>
      <c r="F12693" s="47">
        <v>714</v>
      </c>
      <c r="G12693" s="34">
        <v>1474.2</v>
      </c>
      <c r="H12693" s="1" t="s">
        <v>218</v>
      </c>
      <c r="I12693" s="34">
        <v>1.4793300000000001E-2</v>
      </c>
      <c r="J12693" s="34">
        <v>2771.3739999999998</v>
      </c>
      <c r="K12693" s="35" t="str">
        <f t="shared" si="1180"/>
        <v>Kampina &amp; Oisterwijkse Vennen_H2310</v>
      </c>
      <c r="L12693" s="36">
        <f>VLOOKUP(D12693,DATA!A:F,5,FALSE)</f>
        <v>1.0986712608830001E-2</v>
      </c>
      <c r="M12693" s="37">
        <f>VLOOKUP(D12693,DATA!A:F,6,FALSE)</f>
        <v>982</v>
      </c>
      <c r="N12693" s="36">
        <f t="shared" si="1181"/>
        <v>99.553788338262393</v>
      </c>
      <c r="O12693" s="36">
        <f t="shared" si="1182"/>
        <v>99.553860531506643</v>
      </c>
      <c r="P12693" s="36">
        <f t="shared" si="1183"/>
        <v>7.2193244250229327E-5</v>
      </c>
      <c r="Q12693" s="36">
        <f t="shared" si="1184"/>
        <v>2.0007448009073505E-3</v>
      </c>
    </row>
    <row r="12694" spans="1:17" x14ac:dyDescent="0.3">
      <c r="A12694" s="29">
        <v>2910459</v>
      </c>
      <c r="B12694" s="1">
        <v>133</v>
      </c>
      <c r="C12694" s="1" t="s">
        <v>17</v>
      </c>
      <c r="D12694" s="1" t="s">
        <v>61</v>
      </c>
      <c r="E12694" s="1" t="s">
        <v>62</v>
      </c>
      <c r="F12694" s="47">
        <v>714</v>
      </c>
      <c r="G12694" s="34">
        <v>1474.2</v>
      </c>
      <c r="H12694" s="1" t="s">
        <v>218</v>
      </c>
      <c r="I12694" s="34">
        <v>1.4793300000000001E-2</v>
      </c>
      <c r="J12694" s="34">
        <v>1202.9342999999999</v>
      </c>
      <c r="K12694" s="35" t="str">
        <f t="shared" si="1180"/>
        <v>Kampina &amp; Oisterwijkse Vennen_H2330</v>
      </c>
      <c r="L12694" s="36">
        <f>VLOOKUP(D12694,DATA!A:F,5,FALSE)</f>
        <v>1.0986712608830001E-2</v>
      </c>
      <c r="M12694" s="37">
        <f>VLOOKUP(D12694,DATA!A:F,6,FALSE)</f>
        <v>982</v>
      </c>
      <c r="N12694" s="36">
        <f t="shared" si="1181"/>
        <v>99.553788338262393</v>
      </c>
      <c r="O12694" s="36">
        <f t="shared" si="1182"/>
        <v>99.553860531506643</v>
      </c>
      <c r="P12694" s="36">
        <f t="shared" si="1183"/>
        <v>7.2193244250229327E-5</v>
      </c>
      <c r="Q12694" s="36">
        <f t="shared" si="1184"/>
        <v>8.6843729736878639E-4</v>
      </c>
    </row>
    <row r="12695" spans="1:17" x14ac:dyDescent="0.3">
      <c r="A12695" s="29">
        <v>2910459</v>
      </c>
      <c r="B12695" s="1">
        <v>133</v>
      </c>
      <c r="C12695" s="1" t="s">
        <v>17</v>
      </c>
      <c r="D12695" s="1" t="s">
        <v>51</v>
      </c>
      <c r="E12695" s="1" t="s">
        <v>52</v>
      </c>
      <c r="F12695" s="47">
        <v>1000</v>
      </c>
      <c r="G12695" s="34">
        <v>1474.2</v>
      </c>
      <c r="H12695" s="1" t="s">
        <v>218</v>
      </c>
      <c r="I12695" s="34">
        <v>1.4793300000000001E-2</v>
      </c>
      <c r="J12695" s="34">
        <v>1112.8425952350301</v>
      </c>
      <c r="K12695" s="35" t="str">
        <f t="shared" si="1180"/>
        <v>Kampina &amp; Oisterwijkse Vennen_Lg09</v>
      </c>
      <c r="L12695" s="36">
        <f>VLOOKUP(D12695,DATA!A:F,5,FALSE)</f>
        <v>8.4126827976184013E-3</v>
      </c>
      <c r="M12695" s="37">
        <f>VLOOKUP(D12695,DATA!A:F,6,FALSE)</f>
        <v>1350</v>
      </c>
      <c r="N12695" s="36">
        <f t="shared" si="1181"/>
        <v>73.97857338986492</v>
      </c>
      <c r="O12695" s="36">
        <f t="shared" si="1182"/>
        <v>73.980969041543915</v>
      </c>
      <c r="P12695" s="36">
        <f t="shared" si="1183"/>
        <v>2.3956516789951365E-3</v>
      </c>
      <c r="Q12695" s="36">
        <f t="shared" si="1184"/>
        <v>2.6659832317321049E-2</v>
      </c>
    </row>
    <row r="12696" spans="1:17" x14ac:dyDescent="0.3">
      <c r="A12696" s="29">
        <v>2910459</v>
      </c>
      <c r="B12696" s="1">
        <v>133</v>
      </c>
      <c r="C12696" s="1" t="s">
        <v>17</v>
      </c>
      <c r="D12696" s="1" t="s">
        <v>89</v>
      </c>
      <c r="E12696" s="1" t="s">
        <v>54</v>
      </c>
      <c r="F12696" s="47">
        <v>714</v>
      </c>
      <c r="G12696" s="34">
        <v>1474.2</v>
      </c>
      <c r="H12696" s="1" t="s">
        <v>218</v>
      </c>
      <c r="I12696" s="34">
        <v>1.4793300000000001E-2</v>
      </c>
      <c r="J12696" s="34">
        <v>854.88905</v>
      </c>
      <c r="K12696" s="35" t="str">
        <f t="shared" si="1180"/>
        <v>Kampina &amp; Oisterwijkse Vennen_L4030</v>
      </c>
      <c r="L12696" s="36">
        <f>VLOOKUP(D12696,DATA!A:F,5,FALSE)</f>
        <v>1.0986712608830001E-2</v>
      </c>
      <c r="M12696" s="37">
        <f>VLOOKUP(D12696,DATA!A:F,6,FALSE)</f>
        <v>982</v>
      </c>
      <c r="N12696" s="36">
        <f t="shared" si="1181"/>
        <v>99.553788338262393</v>
      </c>
      <c r="O12696" s="36">
        <f t="shared" si="1182"/>
        <v>99.553860531506643</v>
      </c>
      <c r="P12696" s="36">
        <f t="shared" si="1183"/>
        <v>7.2193244250229327E-5</v>
      </c>
      <c r="Q12696" s="36">
        <f t="shared" si="1184"/>
        <v>6.1717213993496512E-4</v>
      </c>
    </row>
    <row r="12697" spans="1:17" x14ac:dyDescent="0.3">
      <c r="A12697" s="29">
        <v>2910460</v>
      </c>
      <c r="B12697" s="1">
        <v>133</v>
      </c>
      <c r="C12697" s="1" t="s">
        <v>17</v>
      </c>
      <c r="D12697" s="1" t="s">
        <v>95</v>
      </c>
      <c r="E12697" s="1" t="s">
        <v>64</v>
      </c>
      <c r="F12697" s="47">
        <v>714</v>
      </c>
      <c r="G12697" s="34">
        <v>1727.02</v>
      </c>
      <c r="H12697" s="1" t="s">
        <v>218</v>
      </c>
      <c r="I12697" s="34">
        <v>1.9328999999999999E-2</v>
      </c>
      <c r="J12697" s="34">
        <v>1038.7438</v>
      </c>
      <c r="K12697" s="35" t="str">
        <f t="shared" si="1180"/>
        <v>Kampina &amp; Oisterwijkse Vennen_ZGH2310</v>
      </c>
      <c r="L12697" s="36">
        <f>VLOOKUP(D12697,DATA!A:F,5,FALSE)</f>
        <v>1.0986712608830001E-2</v>
      </c>
      <c r="M12697" s="37">
        <f>VLOOKUP(D12697,DATA!A:F,6,FALSE)</f>
        <v>982</v>
      </c>
      <c r="N12697" s="36">
        <f t="shared" si="1181"/>
        <v>99.972136261144072</v>
      </c>
      <c r="O12697" s="36">
        <f t="shared" si="1182"/>
        <v>99.972142176071586</v>
      </c>
      <c r="P12697" s="36">
        <f t="shared" si="1183"/>
        <v>5.9149275131176182E-6</v>
      </c>
      <c r="Q12697" s="36">
        <f t="shared" si="1184"/>
        <v>6.1440942817003445E-5</v>
      </c>
    </row>
    <row r="12698" spans="1:17" x14ac:dyDescent="0.3">
      <c r="A12698" s="29">
        <v>2911979</v>
      </c>
      <c r="B12698" s="1">
        <v>133</v>
      </c>
      <c r="C12698" s="1" t="s">
        <v>17</v>
      </c>
      <c r="D12698" s="1" t="s">
        <v>63</v>
      </c>
      <c r="E12698" s="1" t="s">
        <v>64</v>
      </c>
      <c r="F12698" s="47">
        <v>714</v>
      </c>
      <c r="G12698" s="34">
        <v>1705.02</v>
      </c>
      <c r="H12698" s="1" t="s">
        <v>218</v>
      </c>
      <c r="I12698" s="34">
        <v>1.6489E-2</v>
      </c>
      <c r="J12698" s="34">
        <v>181.75833</v>
      </c>
      <c r="K12698" s="35" t="str">
        <f t="shared" si="1180"/>
        <v>Kampina &amp; Oisterwijkse Vennen_H2310</v>
      </c>
      <c r="L12698" s="36">
        <f>VLOOKUP(D12698,DATA!A:F,5,FALSE)</f>
        <v>1.0986712608830001E-2</v>
      </c>
      <c r="M12698" s="37">
        <f>VLOOKUP(D12698,DATA!A:F,6,FALSE)</f>
        <v>982</v>
      </c>
      <c r="N12698" s="36">
        <f t="shared" si="1181"/>
        <v>99.964520408080858</v>
      </c>
      <c r="O12698" s="36">
        <f t="shared" si="1182"/>
        <v>99.964526832698354</v>
      </c>
      <c r="P12698" s="36">
        <f t="shared" si="1183"/>
        <v>6.4246174957816038E-6</v>
      </c>
      <c r="Q12698" s="36">
        <f t="shared" si="1184"/>
        <v>1.1677277469220462E-5</v>
      </c>
    </row>
    <row r="12699" spans="1:17" x14ac:dyDescent="0.3">
      <c r="A12699" s="29">
        <v>2911979</v>
      </c>
      <c r="B12699" s="1">
        <v>133</v>
      </c>
      <c r="C12699" s="1" t="s">
        <v>17</v>
      </c>
      <c r="D12699" s="1" t="s">
        <v>57</v>
      </c>
      <c r="E12699" s="1" t="s">
        <v>58</v>
      </c>
      <c r="F12699" s="47">
        <v>714</v>
      </c>
      <c r="G12699" s="34">
        <v>1705.02</v>
      </c>
      <c r="H12699" s="1" t="s">
        <v>218</v>
      </c>
      <c r="I12699" s="34">
        <v>1.6489E-2</v>
      </c>
      <c r="J12699" s="34">
        <v>941.81880000000001</v>
      </c>
      <c r="K12699" s="35" t="str">
        <f t="shared" si="1180"/>
        <v>Kampina &amp; Oisterwijkse Vennen_H3160</v>
      </c>
      <c r="L12699" s="36">
        <f>VLOOKUP(D12699,DATA!A:F,5,FALSE)</f>
        <v>1.0986712608830001E-2</v>
      </c>
      <c r="M12699" s="37">
        <f>VLOOKUP(D12699,DATA!A:F,6,FALSE)</f>
        <v>982</v>
      </c>
      <c r="N12699" s="36">
        <f t="shared" si="1181"/>
        <v>99.964520408080858</v>
      </c>
      <c r="O12699" s="36">
        <f t="shared" si="1182"/>
        <v>99.964526832698354</v>
      </c>
      <c r="P12699" s="36">
        <f t="shared" si="1183"/>
        <v>6.4246174957816038E-6</v>
      </c>
      <c r="Q12699" s="36">
        <f t="shared" si="1184"/>
        <v>6.0508255403360357E-5</v>
      </c>
    </row>
    <row r="12700" spans="1:17" x14ac:dyDescent="0.3">
      <c r="A12700" s="29">
        <v>2911979</v>
      </c>
      <c r="B12700" s="1">
        <v>133</v>
      </c>
      <c r="C12700" s="1" t="s">
        <v>17</v>
      </c>
      <c r="D12700" s="1" t="s">
        <v>90</v>
      </c>
      <c r="E12700" s="1" t="s">
        <v>91</v>
      </c>
      <c r="F12700" s="47">
        <v>1071</v>
      </c>
      <c r="G12700" s="34">
        <v>1705.02</v>
      </c>
      <c r="H12700" s="1" t="s">
        <v>218</v>
      </c>
      <c r="I12700" s="34">
        <v>1.6489E-2</v>
      </c>
      <c r="J12700" s="34">
        <v>4006.5752000000002</v>
      </c>
      <c r="K12700" s="35" t="str">
        <f t="shared" si="1180"/>
        <v>Kampina &amp; Oisterwijkse Vennen_Lg04</v>
      </c>
      <c r="L12700" s="36">
        <f>VLOOKUP(D12700,DATA!A:F,5,FALSE)</f>
        <v>1.3726988247862192E-2</v>
      </c>
      <c r="M12700" s="37">
        <f>VLOOKUP(D12700,DATA!A:F,6,FALSE)</f>
        <v>1285.5</v>
      </c>
      <c r="N12700" s="36">
        <f t="shared" si="1181"/>
        <v>99.685485790369029</v>
      </c>
      <c r="O12700" s="36">
        <f t="shared" si="1182"/>
        <v>99.685556746992489</v>
      </c>
      <c r="P12700" s="36">
        <f t="shared" si="1183"/>
        <v>7.0956623460460833E-5</v>
      </c>
      <c r="Q12700" s="36">
        <f t="shared" si="1184"/>
        <v>2.8429304783242054E-3</v>
      </c>
    </row>
    <row r="12701" spans="1:17" x14ac:dyDescent="0.3">
      <c r="A12701" s="29">
        <v>2911980</v>
      </c>
      <c r="B12701" s="1">
        <v>133</v>
      </c>
      <c r="C12701" s="1" t="s">
        <v>17</v>
      </c>
      <c r="D12701" s="1" t="s">
        <v>68</v>
      </c>
      <c r="E12701" s="1" t="s">
        <v>69</v>
      </c>
      <c r="F12701" s="47">
        <v>714</v>
      </c>
      <c r="G12701" s="34">
        <v>1844.65</v>
      </c>
      <c r="H12701" s="1" t="s">
        <v>218</v>
      </c>
      <c r="I12701" s="34">
        <v>1.8714999999999999E-2</v>
      </c>
      <c r="J12701" s="34">
        <v>623.8175</v>
      </c>
      <c r="K12701" s="35" t="str">
        <f t="shared" si="1180"/>
        <v>Kampina &amp; Oisterwijkse Vennen_H7110B</v>
      </c>
      <c r="L12701" s="36">
        <f>VLOOKUP(D12701,DATA!A:F,5,FALSE)</f>
        <v>1.0986712608830001E-2</v>
      </c>
      <c r="M12701" s="37">
        <f>VLOOKUP(D12701,DATA!A:F,6,FALSE)</f>
        <v>982</v>
      </c>
      <c r="N12701" s="36">
        <f t="shared" si="1181"/>
        <v>99.992346513503662</v>
      </c>
      <c r="O12701" s="36">
        <f t="shared" si="1182"/>
        <v>99.992348086903263</v>
      </c>
      <c r="P12701" s="36">
        <f t="shared" si="1183"/>
        <v>1.5733996008293616E-6</v>
      </c>
      <c r="Q12701" s="36">
        <f t="shared" si="1184"/>
        <v>9.8151420549037034E-6</v>
      </c>
    </row>
    <row r="12702" spans="1:17" x14ac:dyDescent="0.3">
      <c r="A12702" s="29">
        <v>2911982</v>
      </c>
      <c r="B12702" s="1">
        <v>133</v>
      </c>
      <c r="C12702" s="1" t="s">
        <v>17</v>
      </c>
      <c r="D12702" s="1" t="s">
        <v>57</v>
      </c>
      <c r="E12702" s="1" t="s">
        <v>58</v>
      </c>
      <c r="F12702" s="47">
        <v>714</v>
      </c>
      <c r="G12702" s="34">
        <v>1396.95</v>
      </c>
      <c r="H12702" s="1" t="s">
        <v>218</v>
      </c>
      <c r="I12702" s="34">
        <v>1.25173E-2</v>
      </c>
      <c r="J12702" s="34">
        <v>4502.8446999999996</v>
      </c>
      <c r="K12702" s="35" t="str">
        <f t="shared" si="1180"/>
        <v>Kampina &amp; Oisterwijkse Vennen_H3160</v>
      </c>
      <c r="L12702" s="36">
        <f>VLOOKUP(D12702,DATA!A:F,5,FALSE)</f>
        <v>1.0986712608830001E-2</v>
      </c>
      <c r="M12702" s="37">
        <f>VLOOKUP(D12702,DATA!A:F,6,FALSE)</f>
        <v>982</v>
      </c>
      <c r="N12702" s="36">
        <f t="shared" si="1181"/>
        <v>98.963535854345338</v>
      </c>
      <c r="O12702" s="36">
        <f t="shared" si="1182"/>
        <v>98.963676906157019</v>
      </c>
      <c r="P12702" s="36">
        <f t="shared" si="1183"/>
        <v>1.410518116813364E-4</v>
      </c>
      <c r="Q12702" s="36">
        <f t="shared" si="1184"/>
        <v>6.3513440265470364E-3</v>
      </c>
    </row>
    <row r="12703" spans="1:17" x14ac:dyDescent="0.3">
      <c r="A12703" s="29">
        <v>2911982</v>
      </c>
      <c r="B12703" s="1">
        <v>133</v>
      </c>
      <c r="C12703" s="1" t="s">
        <v>17</v>
      </c>
      <c r="D12703" s="1" t="s">
        <v>90</v>
      </c>
      <c r="E12703" s="1" t="s">
        <v>91</v>
      </c>
      <c r="F12703" s="47">
        <v>1071</v>
      </c>
      <c r="G12703" s="34">
        <v>1396.95</v>
      </c>
      <c r="H12703" s="1" t="s">
        <v>218</v>
      </c>
      <c r="I12703" s="34">
        <v>1.25173E-2</v>
      </c>
      <c r="J12703" s="34">
        <v>207.56695999999999</v>
      </c>
      <c r="K12703" s="35" t="str">
        <f t="shared" si="1180"/>
        <v>Kampina &amp; Oisterwijkse Vennen_Lg04</v>
      </c>
      <c r="L12703" s="36">
        <f>VLOOKUP(D12703,DATA!A:F,5,FALSE)</f>
        <v>1.3726988247862192E-2</v>
      </c>
      <c r="M12703" s="37">
        <f>VLOOKUP(D12703,DATA!A:F,6,FALSE)</f>
        <v>1285.5</v>
      </c>
      <c r="N12703" s="36">
        <f t="shared" si="1181"/>
        <v>82.198770845927456</v>
      </c>
      <c r="O12703" s="36">
        <f t="shared" si="1182"/>
        <v>82.20128491502139</v>
      </c>
      <c r="P12703" s="36">
        <f t="shared" si="1183"/>
        <v>2.5140690939338128E-3</v>
      </c>
      <c r="Q12703" s="36">
        <f t="shared" si="1184"/>
        <v>5.2183767905779601E-3</v>
      </c>
    </row>
    <row r="12704" spans="1:17" x14ac:dyDescent="0.3">
      <c r="A12704" s="29">
        <v>2911983</v>
      </c>
      <c r="B12704" s="1">
        <v>133</v>
      </c>
      <c r="C12704" s="1" t="s">
        <v>17</v>
      </c>
      <c r="D12704" s="1" t="s">
        <v>57</v>
      </c>
      <c r="E12704" s="1" t="s">
        <v>58</v>
      </c>
      <c r="F12704" s="47">
        <v>714</v>
      </c>
      <c r="G12704" s="34">
        <v>1112.18</v>
      </c>
      <c r="H12704" s="1" t="s">
        <v>218</v>
      </c>
      <c r="I12704" s="34">
        <v>9.9349E-3</v>
      </c>
      <c r="J12704" s="34">
        <v>6598.4769999999999</v>
      </c>
      <c r="K12704" s="35" t="str">
        <f t="shared" si="1180"/>
        <v>Kampina &amp; Oisterwijkse Vennen_H3160</v>
      </c>
      <c r="L12704" s="36">
        <f>VLOOKUP(D12704,DATA!A:F,5,FALSE)</f>
        <v>1.0986712608830001E-2</v>
      </c>
      <c r="M12704" s="37">
        <f>VLOOKUP(D12704,DATA!A:F,6,FALSE)</f>
        <v>982</v>
      </c>
      <c r="N12704" s="36">
        <f t="shared" si="1181"/>
        <v>80.694030421832366</v>
      </c>
      <c r="O12704" s="36">
        <f t="shared" si="1182"/>
        <v>80.695730816519003</v>
      </c>
      <c r="P12704" s="36">
        <f t="shared" si="1183"/>
        <v>1.7003946866367414E-3</v>
      </c>
      <c r="Q12704" s="36">
        <f t="shared" si="1184"/>
        <v>0.11220015230694745</v>
      </c>
    </row>
    <row r="12705" spans="1:17" x14ac:dyDescent="0.3">
      <c r="A12705" s="29">
        <v>2911983</v>
      </c>
      <c r="B12705" s="1">
        <v>133</v>
      </c>
      <c r="C12705" s="1" t="s">
        <v>17</v>
      </c>
      <c r="D12705" s="1" t="s">
        <v>90</v>
      </c>
      <c r="E12705" s="1" t="s">
        <v>91</v>
      </c>
      <c r="F12705" s="47">
        <v>1071</v>
      </c>
      <c r="G12705" s="34">
        <v>1112.18</v>
      </c>
      <c r="H12705" s="1" t="s">
        <v>218</v>
      </c>
      <c r="I12705" s="34">
        <v>9.9349E-3</v>
      </c>
      <c r="J12705" s="34">
        <v>296.43860000000001</v>
      </c>
      <c r="K12705" s="35" t="str">
        <f t="shared" si="1180"/>
        <v>Kampina &amp; Oisterwijkse Vennen_Lg04</v>
      </c>
      <c r="L12705" s="36">
        <f>VLOOKUP(D12705,DATA!A:F,5,FALSE)</f>
        <v>1.3726988247862192E-2</v>
      </c>
      <c r="M12705" s="37">
        <f>VLOOKUP(D12705,DATA!A:F,6,FALSE)</f>
        <v>1285.5</v>
      </c>
      <c r="N12705" s="36">
        <f t="shared" si="1181"/>
        <v>8.4775593206716184</v>
      </c>
      <c r="O12705" s="36">
        <f t="shared" si="1182"/>
        <v>8.4786175061203686</v>
      </c>
      <c r="P12705" s="36">
        <f t="shared" si="1183"/>
        <v>1.0581854487501374E-3</v>
      </c>
      <c r="Q12705" s="36">
        <f t="shared" si="1184"/>
        <v>3.136870129678625E-3</v>
      </c>
    </row>
    <row r="12706" spans="1:17" x14ac:dyDescent="0.3">
      <c r="A12706" s="29">
        <v>2911984</v>
      </c>
      <c r="B12706" s="1">
        <v>133</v>
      </c>
      <c r="C12706" s="1" t="s">
        <v>17</v>
      </c>
      <c r="D12706" s="1" t="s">
        <v>57</v>
      </c>
      <c r="E12706" s="1" t="s">
        <v>58</v>
      </c>
      <c r="F12706" s="47">
        <v>714</v>
      </c>
      <c r="G12706" s="34">
        <v>1195.94</v>
      </c>
      <c r="H12706" s="1" t="s">
        <v>218</v>
      </c>
      <c r="I12706" s="34">
        <v>1.0938099999999999E-2</v>
      </c>
      <c r="J12706" s="34">
        <v>5103.241</v>
      </c>
      <c r="K12706" s="35" t="str">
        <f t="shared" si="1180"/>
        <v>Kampina &amp; Oisterwijkse Vennen_H3160</v>
      </c>
      <c r="L12706" s="36">
        <f>VLOOKUP(D12706,DATA!A:F,5,FALSE)</f>
        <v>1.0986712608830001E-2</v>
      </c>
      <c r="M12706" s="37">
        <f>VLOOKUP(D12706,DATA!A:F,6,FALSE)</f>
        <v>982</v>
      </c>
      <c r="N12706" s="36">
        <f t="shared" si="1181"/>
        <v>91.297374713998195</v>
      </c>
      <c r="O12706" s="36">
        <f t="shared" si="1182"/>
        <v>91.29832947940271</v>
      </c>
      <c r="P12706" s="36">
        <f t="shared" si="1183"/>
        <v>9.5476540451500114E-4</v>
      </c>
      <c r="Q12706" s="36">
        <f t="shared" si="1184"/>
        <v>4.8723979577025386E-2</v>
      </c>
    </row>
    <row r="12707" spans="1:17" x14ac:dyDescent="0.3">
      <c r="A12707" s="29">
        <v>2911984</v>
      </c>
      <c r="B12707" s="1">
        <v>133</v>
      </c>
      <c r="C12707" s="1" t="s">
        <v>17</v>
      </c>
      <c r="D12707" s="1" t="s">
        <v>90</v>
      </c>
      <c r="E12707" s="1" t="s">
        <v>91</v>
      </c>
      <c r="F12707" s="47">
        <v>1071</v>
      </c>
      <c r="G12707" s="34">
        <v>1195.94</v>
      </c>
      <c r="H12707" s="1" t="s">
        <v>218</v>
      </c>
      <c r="I12707" s="34">
        <v>1.0938099999999999E-2</v>
      </c>
      <c r="J12707" s="34">
        <v>169.97452000000001</v>
      </c>
      <c r="K12707" s="35" t="str">
        <f t="shared" si="1180"/>
        <v>Kampina &amp; Oisterwijkse Vennen_Lg04</v>
      </c>
      <c r="L12707" s="36">
        <f>VLOOKUP(D12707,DATA!A:F,5,FALSE)</f>
        <v>1.3726988247862192E-2</v>
      </c>
      <c r="M12707" s="37">
        <f>VLOOKUP(D12707,DATA!A:F,6,FALSE)</f>
        <v>1285.5</v>
      </c>
      <c r="N12707" s="36">
        <f t="shared" si="1181"/>
        <v>22.628837109752158</v>
      </c>
      <c r="O12707" s="36">
        <f t="shared" si="1182"/>
        <v>22.631466023634474</v>
      </c>
      <c r="P12707" s="36">
        <f t="shared" si="1183"/>
        <v>2.6289138823152314E-3</v>
      </c>
      <c r="Q12707" s="36">
        <f t="shared" si="1184"/>
        <v>4.4684837526786795E-3</v>
      </c>
    </row>
    <row r="12708" spans="1:17" x14ac:dyDescent="0.3">
      <c r="A12708" s="29">
        <v>2911985</v>
      </c>
      <c r="B12708" s="1">
        <v>133</v>
      </c>
      <c r="C12708" s="1" t="s">
        <v>17</v>
      </c>
      <c r="D12708" s="1" t="s">
        <v>57</v>
      </c>
      <c r="E12708" s="1" t="s">
        <v>58</v>
      </c>
      <c r="F12708" s="47">
        <v>714</v>
      </c>
      <c r="G12708" s="34">
        <v>964.38</v>
      </c>
      <c r="H12708" s="1" t="s">
        <v>218</v>
      </c>
      <c r="I12708" s="34">
        <v>8.6685000000000009E-3</v>
      </c>
      <c r="J12708" s="34">
        <v>4764.6629999999996</v>
      </c>
      <c r="K12708" s="35" t="str">
        <f t="shared" si="1180"/>
        <v>Kampina &amp; Oisterwijkse Vennen_H3160</v>
      </c>
      <c r="L12708" s="36">
        <f>VLOOKUP(D12708,DATA!A:F,5,FALSE)</f>
        <v>1.0986712608830001E-2</v>
      </c>
      <c r="M12708" s="37">
        <f>VLOOKUP(D12708,DATA!A:F,6,FALSE)</f>
        <v>982</v>
      </c>
      <c r="N12708" s="36">
        <f t="shared" si="1181"/>
        <v>45.175410681466801</v>
      </c>
      <c r="O12708" s="36">
        <f t="shared" si="1182"/>
        <v>45.177769481958094</v>
      </c>
      <c r="P12708" s="36">
        <f t="shared" si="1183"/>
        <v>2.3588004912937777E-3</v>
      </c>
      <c r="Q12708" s="36">
        <f t="shared" si="1184"/>
        <v>0.11238889425249284</v>
      </c>
    </row>
    <row r="12709" spans="1:17" x14ac:dyDescent="0.3">
      <c r="A12709" s="29">
        <v>2911986</v>
      </c>
      <c r="B12709" s="1">
        <v>133</v>
      </c>
      <c r="C12709" s="1" t="s">
        <v>17</v>
      </c>
      <c r="D12709" s="1" t="s">
        <v>57</v>
      </c>
      <c r="E12709" s="1" t="s">
        <v>58</v>
      </c>
      <c r="F12709" s="47">
        <v>714</v>
      </c>
      <c r="G12709" s="34">
        <v>1272.1600000000001</v>
      </c>
      <c r="H12709" s="1" t="s">
        <v>218</v>
      </c>
      <c r="I12709" s="34">
        <v>1.1953800000000001E-2</v>
      </c>
      <c r="J12709" s="34">
        <v>7680.7150000000001</v>
      </c>
      <c r="K12709" s="35" t="str">
        <f t="shared" si="1180"/>
        <v>Kampina &amp; Oisterwijkse Vennen_H3160</v>
      </c>
      <c r="L12709" s="36">
        <f>VLOOKUP(D12709,DATA!A:F,5,FALSE)</f>
        <v>1.0986712608830001E-2</v>
      </c>
      <c r="M12709" s="37">
        <f>VLOOKUP(D12709,DATA!A:F,6,FALSE)</f>
        <v>982</v>
      </c>
      <c r="N12709" s="36">
        <f t="shared" si="1181"/>
        <v>96.037655754035754</v>
      </c>
      <c r="O12709" s="36">
        <f t="shared" si="1182"/>
        <v>96.038155490737225</v>
      </c>
      <c r="P12709" s="36">
        <f t="shared" si="1183"/>
        <v>4.9973670147096527E-4</v>
      </c>
      <c r="Q12709" s="36">
        <f t="shared" si="1184"/>
        <v>3.8383351790385649E-2</v>
      </c>
    </row>
    <row r="12710" spans="1:17" x14ac:dyDescent="0.3">
      <c r="A12710" s="29">
        <v>2911986</v>
      </c>
      <c r="B12710" s="1">
        <v>133</v>
      </c>
      <c r="C12710" s="1" t="s">
        <v>17</v>
      </c>
      <c r="D12710" s="1" t="s">
        <v>90</v>
      </c>
      <c r="E12710" s="1" t="s">
        <v>91</v>
      </c>
      <c r="F12710" s="47">
        <v>1071</v>
      </c>
      <c r="G12710" s="34">
        <v>1272.1600000000001</v>
      </c>
      <c r="H12710" s="1" t="s">
        <v>218</v>
      </c>
      <c r="I12710" s="34">
        <v>1.1953800000000001E-2</v>
      </c>
      <c r="J12710" s="34">
        <v>288.72129999999999</v>
      </c>
      <c r="K12710" s="35" t="str">
        <f t="shared" si="1180"/>
        <v>Kampina &amp; Oisterwijkse Vennen_Lg04</v>
      </c>
      <c r="L12710" s="36">
        <f>VLOOKUP(D12710,DATA!A:F,5,FALSE)</f>
        <v>1.3726988247862192E-2</v>
      </c>
      <c r="M12710" s="37">
        <f>VLOOKUP(D12710,DATA!A:F,6,FALSE)</f>
        <v>1285.5</v>
      </c>
      <c r="N12710" s="36">
        <f t="shared" si="1181"/>
        <v>45.434799068835233</v>
      </c>
      <c r="O12710" s="36">
        <f t="shared" si="1182"/>
        <v>45.438867143076763</v>
      </c>
      <c r="P12710" s="36">
        <f t="shared" si="1183"/>
        <v>4.0680742415304394E-3</v>
      </c>
      <c r="Q12710" s="36">
        <f t="shared" si="1184"/>
        <v>1.1745396835111823E-2</v>
      </c>
    </row>
    <row r="12711" spans="1:17" x14ac:dyDescent="0.3">
      <c r="A12711" s="29">
        <v>2911989</v>
      </c>
      <c r="B12711" s="1">
        <v>133</v>
      </c>
      <c r="C12711" s="1" t="s">
        <v>17</v>
      </c>
      <c r="D12711" s="1" t="s">
        <v>63</v>
      </c>
      <c r="E12711" s="1" t="s">
        <v>64</v>
      </c>
      <c r="F12711" s="47">
        <v>714</v>
      </c>
      <c r="G12711" s="34">
        <v>1772.1</v>
      </c>
      <c r="H12711" s="1" t="s">
        <v>218</v>
      </c>
      <c r="I12711" s="34">
        <v>1.941E-2</v>
      </c>
      <c r="J12711" s="34">
        <v>3667.4973</v>
      </c>
      <c r="K12711" s="35" t="str">
        <f t="shared" si="1180"/>
        <v>Kampina &amp; Oisterwijkse Vennen_H2310</v>
      </c>
      <c r="L12711" s="36">
        <f>VLOOKUP(D12711,DATA!A:F,5,FALSE)</f>
        <v>1.0986712608830001E-2</v>
      </c>
      <c r="M12711" s="37">
        <f>VLOOKUP(D12711,DATA!A:F,6,FALSE)</f>
        <v>982</v>
      </c>
      <c r="N12711" s="36">
        <f t="shared" si="1181"/>
        <v>99.983017999342295</v>
      </c>
      <c r="O12711" s="36">
        <f t="shared" si="1182"/>
        <v>99.983021619788559</v>
      </c>
      <c r="P12711" s="36">
        <f t="shared" si="1183"/>
        <v>3.6204462645628155E-6</v>
      </c>
      <c r="Q12711" s="36">
        <f t="shared" si="1184"/>
        <v>1.3277976900079211E-4</v>
      </c>
    </row>
    <row r="12712" spans="1:17" x14ac:dyDescent="0.3">
      <c r="A12712" s="29">
        <v>2911989</v>
      </c>
      <c r="B12712" s="1">
        <v>133</v>
      </c>
      <c r="C12712" s="1" t="s">
        <v>17</v>
      </c>
      <c r="D12712" s="1" t="s">
        <v>89</v>
      </c>
      <c r="E12712" s="1" t="s">
        <v>54</v>
      </c>
      <c r="F12712" s="47">
        <v>714</v>
      </c>
      <c r="G12712" s="34">
        <v>1772.1</v>
      </c>
      <c r="H12712" s="1" t="s">
        <v>218</v>
      </c>
      <c r="I12712" s="34">
        <v>1.941E-2</v>
      </c>
      <c r="J12712" s="34">
        <v>69.594215000000005</v>
      </c>
      <c r="K12712" s="35" t="str">
        <f t="shared" si="1180"/>
        <v>Kampina &amp; Oisterwijkse Vennen_L4030</v>
      </c>
      <c r="L12712" s="36">
        <f>VLOOKUP(D12712,DATA!A:F,5,FALSE)</f>
        <v>1.0986712608830001E-2</v>
      </c>
      <c r="M12712" s="37">
        <f>VLOOKUP(D12712,DATA!A:F,6,FALSE)</f>
        <v>982</v>
      </c>
      <c r="N12712" s="36">
        <f t="shared" si="1181"/>
        <v>99.983017999342295</v>
      </c>
      <c r="O12712" s="36">
        <f t="shared" si="1182"/>
        <v>99.983021619788559</v>
      </c>
      <c r="P12712" s="36">
        <f t="shared" si="1183"/>
        <v>3.6204462645628155E-6</v>
      </c>
      <c r="Q12712" s="36">
        <f t="shared" si="1184"/>
        <v>2.5196211573193149E-6</v>
      </c>
    </row>
    <row r="12713" spans="1:17" x14ac:dyDescent="0.3">
      <c r="A12713" s="29">
        <v>2913500</v>
      </c>
      <c r="B12713" s="1">
        <v>133</v>
      </c>
      <c r="C12713" s="1" t="s">
        <v>17</v>
      </c>
      <c r="D12713" s="1" t="s">
        <v>43</v>
      </c>
      <c r="E12713" s="1" t="s">
        <v>44</v>
      </c>
      <c r="F12713" s="47">
        <v>1071</v>
      </c>
      <c r="G12713" s="34">
        <v>1078.04</v>
      </c>
      <c r="H12713" s="1" t="s">
        <v>218</v>
      </c>
      <c r="I12713" s="34">
        <v>8.1648999999999992E-3</v>
      </c>
      <c r="J12713" s="34">
        <v>247.09818000000001</v>
      </c>
      <c r="K12713" s="35" t="str">
        <f t="shared" si="1180"/>
        <v>Kampina &amp; Oisterwijkse Vennen_H7150</v>
      </c>
      <c r="L12713" s="36">
        <f>VLOOKUP(D12713,DATA!A:F,5,FALSE)</f>
        <v>1.3726988247862192E-2</v>
      </c>
      <c r="M12713" s="37">
        <f>VLOOKUP(D12713,DATA!A:F,6,FALSE)</f>
        <v>1285.5</v>
      </c>
      <c r="N12713" s="36">
        <f t="shared" si="1181"/>
        <v>5.4795098632060508</v>
      </c>
      <c r="O12713" s="36">
        <f t="shared" si="1182"/>
        <v>5.4800903809256711</v>
      </c>
      <c r="P12713" s="36">
        <f t="shared" si="1183"/>
        <v>5.805177196203104E-4</v>
      </c>
      <c r="Q12713" s="36">
        <f t="shared" si="1184"/>
        <v>1.43444871975929E-3</v>
      </c>
    </row>
    <row r="12714" spans="1:17" x14ac:dyDescent="0.3">
      <c r="A12714" s="29">
        <v>2913507</v>
      </c>
      <c r="B12714" s="1">
        <v>133</v>
      </c>
      <c r="C12714" s="1" t="s">
        <v>17</v>
      </c>
      <c r="D12714" s="1" t="s">
        <v>63</v>
      </c>
      <c r="E12714" s="1" t="s">
        <v>64</v>
      </c>
      <c r="F12714" s="47">
        <v>714</v>
      </c>
      <c r="G12714" s="34">
        <v>1816.21</v>
      </c>
      <c r="H12714" s="1" t="s">
        <v>218</v>
      </c>
      <c r="I12714" s="34">
        <v>1.7794999999999998E-2</v>
      </c>
      <c r="J12714" s="34">
        <v>515.98710000000005</v>
      </c>
      <c r="K12714" s="35" t="str">
        <f t="shared" si="1180"/>
        <v>Kampina &amp; Oisterwijkse Vennen_H2310</v>
      </c>
      <c r="L12714" s="36">
        <f>VLOOKUP(D12714,DATA!A:F,5,FALSE)</f>
        <v>1.0986712608830001E-2</v>
      </c>
      <c r="M12714" s="37">
        <f>VLOOKUP(D12714,DATA!A:F,6,FALSE)</f>
        <v>982</v>
      </c>
      <c r="N12714" s="36">
        <f t="shared" si="1181"/>
        <v>99.98953961431603</v>
      </c>
      <c r="O12714" s="36">
        <f t="shared" si="1182"/>
        <v>99.989541658997098</v>
      </c>
      <c r="P12714" s="36">
        <f t="shared" si="1183"/>
        <v>2.0446810680141425E-6</v>
      </c>
      <c r="Q12714" s="36">
        <f t="shared" si="1184"/>
        <v>1.0550290547095202E-5</v>
      </c>
    </row>
    <row r="12715" spans="1:17" x14ac:dyDescent="0.3">
      <c r="A12715" s="29">
        <v>2913507</v>
      </c>
      <c r="B12715" s="1">
        <v>133</v>
      </c>
      <c r="C12715" s="1" t="s">
        <v>17</v>
      </c>
      <c r="D12715" s="1" t="s">
        <v>57</v>
      </c>
      <c r="E12715" s="1" t="s">
        <v>58</v>
      </c>
      <c r="F12715" s="47">
        <v>714</v>
      </c>
      <c r="G12715" s="34">
        <v>1816.21</v>
      </c>
      <c r="H12715" s="1" t="s">
        <v>218</v>
      </c>
      <c r="I12715" s="34">
        <v>1.7794999999999998E-2</v>
      </c>
      <c r="J12715" s="34">
        <v>68.370186000000004</v>
      </c>
      <c r="K12715" s="35" t="str">
        <f t="shared" si="1180"/>
        <v>Kampina &amp; Oisterwijkse Vennen_H3160</v>
      </c>
      <c r="L12715" s="36">
        <f>VLOOKUP(D12715,DATA!A:F,5,FALSE)</f>
        <v>1.0986712608830001E-2</v>
      </c>
      <c r="M12715" s="37">
        <f>VLOOKUP(D12715,DATA!A:F,6,FALSE)</f>
        <v>982</v>
      </c>
      <c r="N12715" s="36">
        <f t="shared" si="1181"/>
        <v>99.98953961431603</v>
      </c>
      <c r="O12715" s="36">
        <f t="shared" si="1182"/>
        <v>99.989541658997098</v>
      </c>
      <c r="P12715" s="36">
        <f t="shared" si="1183"/>
        <v>2.0446810680141425E-6</v>
      </c>
      <c r="Q12715" s="36">
        <f t="shared" si="1184"/>
        <v>1.3979522493080558E-6</v>
      </c>
    </row>
    <row r="12716" spans="1:17" x14ac:dyDescent="0.3">
      <c r="A12716" s="29">
        <v>2913507</v>
      </c>
      <c r="B12716" s="1">
        <v>133</v>
      </c>
      <c r="C12716" s="1" t="s">
        <v>17</v>
      </c>
      <c r="D12716" s="1" t="s">
        <v>90</v>
      </c>
      <c r="E12716" s="1" t="s">
        <v>91</v>
      </c>
      <c r="F12716" s="47">
        <v>1071</v>
      </c>
      <c r="G12716" s="34">
        <v>1816.21</v>
      </c>
      <c r="H12716" s="1" t="s">
        <v>218</v>
      </c>
      <c r="I12716" s="34">
        <v>1.7794999999999998E-2</v>
      </c>
      <c r="J12716" s="34">
        <v>167.71816999999999</v>
      </c>
      <c r="K12716" s="35" t="str">
        <f t="shared" si="1180"/>
        <v>Kampina &amp; Oisterwijkse Vennen_Lg04</v>
      </c>
      <c r="L12716" s="36">
        <f>VLOOKUP(D12716,DATA!A:F,5,FALSE)</f>
        <v>1.3726988247862192E-2</v>
      </c>
      <c r="M12716" s="37">
        <f>VLOOKUP(D12716,DATA!A:F,6,FALSE)</f>
        <v>1285.5</v>
      </c>
      <c r="N12716" s="36">
        <f t="shared" si="1181"/>
        <v>99.931475588575353</v>
      </c>
      <c r="O12716" s="36">
        <f t="shared" si="1182"/>
        <v>99.931492313643616</v>
      </c>
      <c r="P12716" s="36">
        <f t="shared" si="1183"/>
        <v>1.6725068263667708E-5</v>
      </c>
      <c r="Q12716" s="36">
        <f t="shared" si="1184"/>
        <v>2.8050978423074254E-5</v>
      </c>
    </row>
    <row r="12717" spans="1:17" x14ac:dyDescent="0.3">
      <c r="A12717" s="29">
        <v>2913509</v>
      </c>
      <c r="B12717" s="1">
        <v>133</v>
      </c>
      <c r="C12717" s="1" t="s">
        <v>17</v>
      </c>
      <c r="D12717" s="1" t="s">
        <v>57</v>
      </c>
      <c r="E12717" s="1" t="s">
        <v>58</v>
      </c>
      <c r="F12717" s="47">
        <v>714</v>
      </c>
      <c r="G12717" s="34">
        <v>1783.53</v>
      </c>
      <c r="H12717" s="1" t="s">
        <v>218</v>
      </c>
      <c r="I12717" s="34">
        <v>1.7927999999999999E-2</v>
      </c>
      <c r="J12717" s="34">
        <v>15.76215</v>
      </c>
      <c r="K12717" s="35" t="str">
        <f t="shared" si="1180"/>
        <v>Kampina &amp; Oisterwijkse Vennen_H3160</v>
      </c>
      <c r="L12717" s="36">
        <f>VLOOKUP(D12717,DATA!A:F,5,FALSE)</f>
        <v>1.0986712608830001E-2</v>
      </c>
      <c r="M12717" s="37">
        <f>VLOOKUP(D12717,DATA!A:F,6,FALSE)</f>
        <v>982</v>
      </c>
      <c r="N12717" s="36">
        <f t="shared" si="1181"/>
        <v>99.985021798446397</v>
      </c>
      <c r="O12717" s="36">
        <f t="shared" si="1182"/>
        <v>99.985024747967216</v>
      </c>
      <c r="P12717" s="36">
        <f t="shared" si="1183"/>
        <v>2.949520819583995E-6</v>
      </c>
      <c r="Q12717" s="36">
        <f t="shared" si="1184"/>
        <v>4.6490789586405867E-7</v>
      </c>
    </row>
    <row r="12718" spans="1:17" x14ac:dyDescent="0.3">
      <c r="A12718" s="29">
        <v>2913509</v>
      </c>
      <c r="B12718" s="1">
        <v>133</v>
      </c>
      <c r="C12718" s="1" t="s">
        <v>17</v>
      </c>
      <c r="D12718" s="1" t="s">
        <v>68</v>
      </c>
      <c r="E12718" s="1" t="s">
        <v>69</v>
      </c>
      <c r="F12718" s="47">
        <v>714</v>
      </c>
      <c r="G12718" s="34">
        <v>1783.53</v>
      </c>
      <c r="H12718" s="1" t="s">
        <v>218</v>
      </c>
      <c r="I12718" s="34">
        <v>1.7927999999999999E-2</v>
      </c>
      <c r="J12718" s="34">
        <v>11.843558</v>
      </c>
      <c r="K12718" s="35" t="str">
        <f t="shared" si="1180"/>
        <v>Kampina &amp; Oisterwijkse Vennen_H7110B</v>
      </c>
      <c r="L12718" s="36">
        <f>VLOOKUP(D12718,DATA!A:F,5,FALSE)</f>
        <v>1.0986712608830001E-2</v>
      </c>
      <c r="M12718" s="37">
        <f>VLOOKUP(D12718,DATA!A:F,6,FALSE)</f>
        <v>982</v>
      </c>
      <c r="N12718" s="36">
        <f t="shared" si="1181"/>
        <v>99.985021798446397</v>
      </c>
      <c r="O12718" s="36">
        <f t="shared" si="1182"/>
        <v>99.985024747967216</v>
      </c>
      <c r="P12718" s="36">
        <f t="shared" si="1183"/>
        <v>2.949520819583995E-6</v>
      </c>
      <c r="Q12718" s="36">
        <f t="shared" si="1184"/>
        <v>3.4932820898950577E-7</v>
      </c>
    </row>
    <row r="12719" spans="1:17" x14ac:dyDescent="0.3">
      <c r="A12719" s="29">
        <v>2913509</v>
      </c>
      <c r="B12719" s="1">
        <v>133</v>
      </c>
      <c r="C12719" s="1" t="s">
        <v>17</v>
      </c>
      <c r="D12719" s="1" t="s">
        <v>90</v>
      </c>
      <c r="E12719" s="1" t="s">
        <v>91</v>
      </c>
      <c r="F12719" s="47">
        <v>1071</v>
      </c>
      <c r="G12719" s="34">
        <v>1783.53</v>
      </c>
      <c r="H12719" s="1" t="s">
        <v>218</v>
      </c>
      <c r="I12719" s="34">
        <v>1.7927999999999999E-2</v>
      </c>
      <c r="J12719" s="34">
        <v>339.89868000000001</v>
      </c>
      <c r="K12719" s="35" t="str">
        <f t="shared" si="1180"/>
        <v>Kampina &amp; Oisterwijkse Vennen_Lg04</v>
      </c>
      <c r="L12719" s="36">
        <f>VLOOKUP(D12719,DATA!A:F,5,FALSE)</f>
        <v>1.3726988247862192E-2</v>
      </c>
      <c r="M12719" s="37">
        <f>VLOOKUP(D12719,DATA!A:F,6,FALSE)</f>
        <v>1285.5</v>
      </c>
      <c r="N12719" s="36">
        <f t="shared" si="1181"/>
        <v>99.892724512292475</v>
      </c>
      <c r="O12719" s="36">
        <f t="shared" si="1182"/>
        <v>99.89275088095718</v>
      </c>
      <c r="P12719" s="36">
        <f t="shared" si="1183"/>
        <v>2.636866470595578E-5</v>
      </c>
      <c r="Q12719" s="36">
        <f t="shared" si="1184"/>
        <v>8.9626743269169572E-5</v>
      </c>
    </row>
    <row r="12720" spans="1:17" x14ac:dyDescent="0.3">
      <c r="A12720" s="29">
        <v>2913511</v>
      </c>
      <c r="B12720" s="1">
        <v>133</v>
      </c>
      <c r="C12720" s="1" t="s">
        <v>17</v>
      </c>
      <c r="D12720" s="1" t="s">
        <v>57</v>
      </c>
      <c r="E12720" s="1" t="s">
        <v>58</v>
      </c>
      <c r="F12720" s="47">
        <v>714</v>
      </c>
      <c r="G12720" s="34">
        <v>1189.7</v>
      </c>
      <c r="H12720" s="1" t="s">
        <v>218</v>
      </c>
      <c r="I12720" s="34">
        <v>1.0408000000000001E-2</v>
      </c>
      <c r="J12720" s="34">
        <v>7877.0366000000004</v>
      </c>
      <c r="K12720" s="35" t="str">
        <f t="shared" si="1180"/>
        <v>Kampina &amp; Oisterwijkse Vennen_H3160</v>
      </c>
      <c r="L12720" s="36">
        <f>VLOOKUP(D12720,DATA!A:F,5,FALSE)</f>
        <v>1.0986712608830001E-2</v>
      </c>
      <c r="M12720" s="37">
        <f>VLOOKUP(D12720,DATA!A:F,6,FALSE)</f>
        <v>982</v>
      </c>
      <c r="N12720" s="36">
        <f t="shared" si="1181"/>
        <v>90.737024936930794</v>
      </c>
      <c r="O12720" s="36">
        <f t="shared" si="1182"/>
        <v>90.7379859954832</v>
      </c>
      <c r="P12720" s="36">
        <f t="shared" si="1183"/>
        <v>9.610585524058024E-4</v>
      </c>
      <c r="Q12720" s="36">
        <f t="shared" si="1184"/>
        <v>7.5702933920435242E-2</v>
      </c>
    </row>
    <row r="12721" spans="1:17" x14ac:dyDescent="0.3">
      <c r="A12721" s="29">
        <v>2913512</v>
      </c>
      <c r="B12721" s="1">
        <v>133</v>
      </c>
      <c r="C12721" s="1" t="s">
        <v>17</v>
      </c>
      <c r="D12721" s="1" t="s">
        <v>57</v>
      </c>
      <c r="E12721" s="1" t="s">
        <v>58</v>
      </c>
      <c r="F12721" s="47">
        <v>714</v>
      </c>
      <c r="G12721" s="34">
        <v>1190.04</v>
      </c>
      <c r="H12721" s="1" t="s">
        <v>218</v>
      </c>
      <c r="I12721" s="34">
        <v>1.06059E-2</v>
      </c>
      <c r="J12721" s="34">
        <v>507.56966999999997</v>
      </c>
      <c r="K12721" s="35" t="str">
        <f t="shared" si="1180"/>
        <v>Kampina &amp; Oisterwijkse Vennen_H3160</v>
      </c>
      <c r="L12721" s="36">
        <f>VLOOKUP(D12721,DATA!A:F,5,FALSE)</f>
        <v>1.0986712608830001E-2</v>
      </c>
      <c r="M12721" s="37">
        <f>VLOOKUP(D12721,DATA!A:F,6,FALSE)</f>
        <v>982</v>
      </c>
      <c r="N12721" s="36">
        <f t="shared" si="1181"/>
        <v>90.768373730605688</v>
      </c>
      <c r="O12721" s="36">
        <f t="shared" si="1182"/>
        <v>90.769350084875555</v>
      </c>
      <c r="P12721" s="36">
        <f t="shared" si="1183"/>
        <v>9.763542698664196E-4</v>
      </c>
      <c r="Q12721" s="36">
        <f t="shared" si="1184"/>
        <v>4.9556781455918951E-3</v>
      </c>
    </row>
    <row r="12722" spans="1:17" x14ac:dyDescent="0.3">
      <c r="A12722" s="29">
        <v>2913512</v>
      </c>
      <c r="B12722" s="1">
        <v>133</v>
      </c>
      <c r="C12722" s="1" t="s">
        <v>17</v>
      </c>
      <c r="D12722" s="1" t="s">
        <v>90</v>
      </c>
      <c r="E12722" s="1" t="s">
        <v>91</v>
      </c>
      <c r="F12722" s="47">
        <v>1071</v>
      </c>
      <c r="G12722" s="34">
        <v>1190.04</v>
      </c>
      <c r="H12722" s="1" t="s">
        <v>218</v>
      </c>
      <c r="I12722" s="34">
        <v>1.06059E-2</v>
      </c>
      <c r="J12722" s="34">
        <v>172.23532</v>
      </c>
      <c r="K12722" s="35" t="str">
        <f t="shared" si="1180"/>
        <v>Kampina &amp; Oisterwijkse Vennen_Lg04</v>
      </c>
      <c r="L12722" s="36">
        <f>VLOOKUP(D12722,DATA!A:F,5,FALSE)</f>
        <v>1.3726988247862192E-2</v>
      </c>
      <c r="M12722" s="37">
        <f>VLOOKUP(D12722,DATA!A:F,6,FALSE)</f>
        <v>1285.5</v>
      </c>
      <c r="N12722" s="36">
        <f t="shared" si="1181"/>
        <v>21.242354803996655</v>
      </c>
      <c r="O12722" s="36">
        <f t="shared" si="1182"/>
        <v>21.244790574422844</v>
      </c>
      <c r="P12722" s="36">
        <f t="shared" si="1183"/>
        <v>2.4357704261888102E-3</v>
      </c>
      <c r="Q12722" s="36">
        <f t="shared" si="1184"/>
        <v>4.1952569880116617E-3</v>
      </c>
    </row>
    <row r="12723" spans="1:17" x14ac:dyDescent="0.3">
      <c r="A12723" s="29">
        <v>2913513</v>
      </c>
      <c r="B12723" s="1">
        <v>133</v>
      </c>
      <c r="C12723" s="1" t="s">
        <v>17</v>
      </c>
      <c r="D12723" s="1" t="s">
        <v>57</v>
      </c>
      <c r="E12723" s="1" t="s">
        <v>58</v>
      </c>
      <c r="F12723" s="47">
        <v>714</v>
      </c>
      <c r="G12723" s="34">
        <v>1005.88</v>
      </c>
      <c r="H12723" s="1" t="s">
        <v>218</v>
      </c>
      <c r="I12723" s="34">
        <v>9.0103000000000006E-3</v>
      </c>
      <c r="J12723" s="34">
        <v>9916.0310000000009</v>
      </c>
      <c r="K12723" s="35" t="str">
        <f t="shared" si="1180"/>
        <v>Kampina &amp; Oisterwijkse Vennen_H3160</v>
      </c>
      <c r="L12723" s="36">
        <f>VLOOKUP(D12723,DATA!A:F,5,FALSE)</f>
        <v>1.0986712608830001E-2</v>
      </c>
      <c r="M12723" s="37">
        <f>VLOOKUP(D12723,DATA!A:F,6,FALSE)</f>
        <v>982</v>
      </c>
      <c r="N12723" s="36">
        <f t="shared" si="1181"/>
        <v>56.521700612865253</v>
      </c>
      <c r="O12723" s="36">
        <f t="shared" si="1182"/>
        <v>56.524133332051889</v>
      </c>
      <c r="P12723" s="36">
        <f t="shared" si="1183"/>
        <v>2.4327191866362341E-3</v>
      </c>
      <c r="Q12723" s="36">
        <f t="shared" si="1184"/>
        <v>0.24122918868979684</v>
      </c>
    </row>
    <row r="12724" spans="1:17" x14ac:dyDescent="0.3">
      <c r="A12724" s="29">
        <v>2913514</v>
      </c>
      <c r="B12724" s="1">
        <v>133</v>
      </c>
      <c r="C12724" s="1" t="s">
        <v>17</v>
      </c>
      <c r="D12724" s="1" t="s">
        <v>57</v>
      </c>
      <c r="E12724" s="1" t="s">
        <v>58</v>
      </c>
      <c r="F12724" s="47">
        <v>714</v>
      </c>
      <c r="G12724" s="34">
        <v>1116.92</v>
      </c>
      <c r="H12724" s="1" t="s">
        <v>218</v>
      </c>
      <c r="I12724" s="34">
        <v>1.0221600000000001E-2</v>
      </c>
      <c r="J12724" s="34">
        <v>4416.2383</v>
      </c>
      <c r="K12724" s="35" t="str">
        <f t="shared" si="1180"/>
        <v>Kampina &amp; Oisterwijkse Vennen_H3160</v>
      </c>
      <c r="L12724" s="36">
        <f>VLOOKUP(D12724,DATA!A:F,5,FALSE)</f>
        <v>1.0986712608830001E-2</v>
      </c>
      <c r="M12724" s="37">
        <f>VLOOKUP(D12724,DATA!A:F,6,FALSE)</f>
        <v>982</v>
      </c>
      <c r="N12724" s="36">
        <f t="shared" si="1181"/>
        <v>81.492384304671205</v>
      </c>
      <c r="O12724" s="36">
        <f t="shared" si="1182"/>
        <v>81.494078013627217</v>
      </c>
      <c r="P12724" s="36">
        <f t="shared" si="1183"/>
        <v>1.6937089560116192E-3</v>
      </c>
      <c r="Q12724" s="36">
        <f t="shared" si="1184"/>
        <v>7.4798223605915273E-2</v>
      </c>
    </row>
    <row r="12725" spans="1:17" x14ac:dyDescent="0.3">
      <c r="A12725" s="29">
        <v>2913514</v>
      </c>
      <c r="B12725" s="1">
        <v>133</v>
      </c>
      <c r="C12725" s="1" t="s">
        <v>17</v>
      </c>
      <c r="D12725" s="1" t="s">
        <v>90</v>
      </c>
      <c r="E12725" s="1" t="s">
        <v>91</v>
      </c>
      <c r="F12725" s="47">
        <v>1071</v>
      </c>
      <c r="G12725" s="34">
        <v>1116.92</v>
      </c>
      <c r="H12725" s="1" t="s">
        <v>218</v>
      </c>
      <c r="I12725" s="34">
        <v>1.0221600000000001E-2</v>
      </c>
      <c r="J12725" s="34">
        <v>488.02697999999998</v>
      </c>
      <c r="K12725" s="35" t="str">
        <f t="shared" si="1180"/>
        <v>Kampina &amp; Oisterwijkse Vennen_Lg04</v>
      </c>
      <c r="L12725" s="36">
        <f>VLOOKUP(D12725,DATA!A:F,5,FALSE)</f>
        <v>1.3726988247862192E-2</v>
      </c>
      <c r="M12725" s="37">
        <f>VLOOKUP(D12725,DATA!A:F,6,FALSE)</f>
        <v>1285.5</v>
      </c>
      <c r="N12725" s="36">
        <f t="shared" si="1181"/>
        <v>8.9962271731973047</v>
      </c>
      <c r="O12725" s="36">
        <f t="shared" si="1182"/>
        <v>8.9973759586869608</v>
      </c>
      <c r="P12725" s="36">
        <f t="shared" si="1183"/>
        <v>1.1487854896561345E-3</v>
      </c>
      <c r="Q12725" s="36">
        <f t="shared" si="1184"/>
        <v>5.6063831318470449E-3</v>
      </c>
    </row>
    <row r="12726" spans="1:17" x14ac:dyDescent="0.3">
      <c r="A12726" s="29">
        <v>2913515</v>
      </c>
      <c r="B12726" s="1">
        <v>133</v>
      </c>
      <c r="C12726" s="1" t="s">
        <v>17</v>
      </c>
      <c r="D12726" s="1" t="s">
        <v>57</v>
      </c>
      <c r="E12726" s="1" t="s">
        <v>58</v>
      </c>
      <c r="F12726" s="47">
        <v>714</v>
      </c>
      <c r="G12726" s="34">
        <v>1546.92</v>
      </c>
      <c r="H12726" s="1" t="s">
        <v>218</v>
      </c>
      <c r="I12726" s="34">
        <v>1.4846E-2</v>
      </c>
      <c r="J12726" s="34">
        <v>2023.6343999999999</v>
      </c>
      <c r="K12726" s="35" t="str">
        <f t="shared" si="1180"/>
        <v>Kampina &amp; Oisterwijkse Vennen_H3160</v>
      </c>
      <c r="L12726" s="36">
        <f>VLOOKUP(D12726,DATA!A:F,5,FALSE)</f>
        <v>1.0986712608830001E-2</v>
      </c>
      <c r="M12726" s="37">
        <f>VLOOKUP(D12726,DATA!A:F,6,FALSE)</f>
        <v>982</v>
      </c>
      <c r="N12726" s="36">
        <f t="shared" si="1181"/>
        <v>99.798800338746545</v>
      </c>
      <c r="O12726" s="36">
        <f t="shared" si="1182"/>
        <v>99.798833087480176</v>
      </c>
      <c r="P12726" s="36">
        <f t="shared" si="1183"/>
        <v>3.2748733630683091E-5</v>
      </c>
      <c r="Q12726" s="36">
        <f t="shared" si="1184"/>
        <v>6.62714639314872E-4</v>
      </c>
    </row>
    <row r="12727" spans="1:17" x14ac:dyDescent="0.3">
      <c r="A12727" s="29">
        <v>2913515</v>
      </c>
      <c r="B12727" s="1">
        <v>133</v>
      </c>
      <c r="C12727" s="1" t="s">
        <v>17</v>
      </c>
      <c r="D12727" s="1" t="s">
        <v>90</v>
      </c>
      <c r="E12727" s="1" t="s">
        <v>91</v>
      </c>
      <c r="F12727" s="47">
        <v>1071</v>
      </c>
      <c r="G12727" s="34">
        <v>1546.92</v>
      </c>
      <c r="H12727" s="1" t="s">
        <v>218</v>
      </c>
      <c r="I12727" s="34">
        <v>1.4846E-2</v>
      </c>
      <c r="J12727" s="34">
        <v>558.39980000000003</v>
      </c>
      <c r="K12727" s="35" t="str">
        <f t="shared" si="1180"/>
        <v>Kampina &amp; Oisterwijkse Vennen_Lg04</v>
      </c>
      <c r="L12727" s="36">
        <f>VLOOKUP(D12727,DATA!A:F,5,FALSE)</f>
        <v>1.3726988247862192E-2</v>
      </c>
      <c r="M12727" s="37">
        <f>VLOOKUP(D12727,DATA!A:F,6,FALSE)</f>
        <v>1285.5</v>
      </c>
      <c r="N12727" s="36">
        <f t="shared" si="1181"/>
        <v>97.310389222174649</v>
      </c>
      <c r="O12727" s="36">
        <f t="shared" si="1182"/>
        <v>97.310922546622592</v>
      </c>
      <c r="P12727" s="36">
        <f t="shared" si="1183"/>
        <v>5.3332444794307321E-4</v>
      </c>
      <c r="Q12727" s="36">
        <f t="shared" si="1184"/>
        <v>2.9780826506652252E-3</v>
      </c>
    </row>
    <row r="12728" spans="1:17" x14ac:dyDescent="0.3">
      <c r="A12728" s="29">
        <v>2913517</v>
      </c>
      <c r="B12728" s="1">
        <v>133</v>
      </c>
      <c r="C12728" s="1" t="s">
        <v>17</v>
      </c>
      <c r="D12728" s="1" t="s">
        <v>63</v>
      </c>
      <c r="E12728" s="1" t="s">
        <v>64</v>
      </c>
      <c r="F12728" s="47">
        <v>714</v>
      </c>
      <c r="G12728" s="34">
        <v>1847.76</v>
      </c>
      <c r="H12728" s="1" t="s">
        <v>218</v>
      </c>
      <c r="I12728" s="34">
        <v>2.0355000000000002E-2</v>
      </c>
      <c r="J12728" s="34">
        <v>62.353940000000001</v>
      </c>
      <c r="K12728" s="35" t="str">
        <f t="shared" si="1180"/>
        <v>Kampina &amp; Oisterwijkse Vennen_H2310</v>
      </c>
      <c r="L12728" s="36">
        <f>VLOOKUP(D12728,DATA!A:F,5,FALSE)</f>
        <v>1.0986712608830001E-2</v>
      </c>
      <c r="M12728" s="37">
        <f>VLOOKUP(D12728,DATA!A:F,6,FALSE)</f>
        <v>982</v>
      </c>
      <c r="N12728" s="36">
        <f t="shared" si="1181"/>
        <v>99.992603586726929</v>
      </c>
      <c r="O12728" s="36">
        <f t="shared" si="1182"/>
        <v>99.992605240513129</v>
      </c>
      <c r="P12728" s="36">
        <f t="shared" si="1183"/>
        <v>1.6537861995402636E-6</v>
      </c>
      <c r="Q12728" s="36">
        <f t="shared" si="1184"/>
        <v>1.0312008545896163E-6</v>
      </c>
    </row>
    <row r="12729" spans="1:17" x14ac:dyDescent="0.3">
      <c r="A12729" s="29">
        <v>2913517</v>
      </c>
      <c r="B12729" s="1">
        <v>133</v>
      </c>
      <c r="C12729" s="1" t="s">
        <v>17</v>
      </c>
      <c r="D12729" s="1" t="s">
        <v>51</v>
      </c>
      <c r="E12729" s="1" t="s">
        <v>52</v>
      </c>
      <c r="F12729" s="47">
        <v>1000</v>
      </c>
      <c r="G12729" s="34">
        <v>1847.76</v>
      </c>
      <c r="H12729" s="1" t="s">
        <v>218</v>
      </c>
      <c r="I12729" s="34">
        <v>2.0355000000000002E-2</v>
      </c>
      <c r="J12729" s="34">
        <v>24.100415000000002</v>
      </c>
      <c r="K12729" s="35" t="str">
        <f t="shared" si="1180"/>
        <v>Kampina &amp; Oisterwijkse Vennen_Lg09</v>
      </c>
      <c r="L12729" s="36">
        <f>VLOOKUP(D12729,DATA!A:F,5,FALSE)</f>
        <v>8.4126827976184013E-3</v>
      </c>
      <c r="M12729" s="37">
        <f>VLOOKUP(D12729,DATA!A:F,6,FALSE)</f>
        <v>1350</v>
      </c>
      <c r="N12729" s="36">
        <f t="shared" si="1181"/>
        <v>98.504286904964843</v>
      </c>
      <c r="O12729" s="36">
        <f t="shared" si="1182"/>
        <v>98.504539179245526</v>
      </c>
      <c r="P12729" s="36">
        <f t="shared" si="1183"/>
        <v>2.5227428068319568E-4</v>
      </c>
      <c r="Q12729" s="36">
        <f t="shared" si="1184"/>
        <v>6.0799148582914999E-5</v>
      </c>
    </row>
    <row r="12730" spans="1:17" x14ac:dyDescent="0.3">
      <c r="A12730" s="29">
        <v>2913517</v>
      </c>
      <c r="B12730" s="1">
        <v>133</v>
      </c>
      <c r="C12730" s="1" t="s">
        <v>17</v>
      </c>
      <c r="D12730" s="1" t="s">
        <v>89</v>
      </c>
      <c r="E12730" s="1" t="s">
        <v>54</v>
      </c>
      <c r="F12730" s="47">
        <v>714</v>
      </c>
      <c r="G12730" s="34">
        <v>1847.76</v>
      </c>
      <c r="H12730" s="1" t="s">
        <v>218</v>
      </c>
      <c r="I12730" s="34">
        <v>2.0355000000000002E-2</v>
      </c>
      <c r="J12730" s="34">
        <v>203.06453204985701</v>
      </c>
      <c r="K12730" s="35" t="str">
        <f t="shared" si="1180"/>
        <v>Kampina &amp; Oisterwijkse Vennen_L4030</v>
      </c>
      <c r="L12730" s="36">
        <f>VLOOKUP(D12730,DATA!A:F,5,FALSE)</f>
        <v>1.0986712608830001E-2</v>
      </c>
      <c r="M12730" s="37">
        <f>VLOOKUP(D12730,DATA!A:F,6,FALSE)</f>
        <v>982</v>
      </c>
      <c r="N12730" s="36">
        <f t="shared" si="1181"/>
        <v>99.992603586726929</v>
      </c>
      <c r="O12730" s="36">
        <f t="shared" si="1182"/>
        <v>99.992605240513129</v>
      </c>
      <c r="P12730" s="36">
        <f t="shared" si="1183"/>
        <v>1.6537861995402636E-6</v>
      </c>
      <c r="Q12730" s="36">
        <f t="shared" si="1184"/>
        <v>3.3582532072015505E-6</v>
      </c>
    </row>
    <row r="12731" spans="1:17" x14ac:dyDescent="0.3">
      <c r="A12731" s="30">
        <v>2915029</v>
      </c>
      <c r="B12731" s="14">
        <v>133</v>
      </c>
      <c r="C12731" s="14" t="s">
        <v>17</v>
      </c>
      <c r="D12731" s="14" t="s">
        <v>55</v>
      </c>
      <c r="E12731" s="14" t="s">
        <v>56</v>
      </c>
      <c r="F12731" s="48">
        <v>500</v>
      </c>
      <c r="G12731" s="38">
        <v>1086.26</v>
      </c>
      <c r="H12731" s="14" t="s">
        <v>218</v>
      </c>
      <c r="I12731" s="38">
        <v>8.1811999999999996E-3</v>
      </c>
      <c r="J12731" s="38">
        <v>146.74095</v>
      </c>
      <c r="K12731" s="39" t="str">
        <f t="shared" si="1180"/>
        <v>Kampina &amp; Oisterwijkse Vennen_H3130</v>
      </c>
      <c r="L12731" s="40">
        <f>VLOOKUP(D12731,DATA!A:F,5,FALSE)</f>
        <v>0</v>
      </c>
      <c r="M12731" s="41">
        <f>VLOOKUP(D12731,DATA!A:F,6,FALSE)</f>
        <v>3.5</v>
      </c>
      <c r="N12731" s="40">
        <f t="shared" si="1181"/>
        <v>50</v>
      </c>
      <c r="O12731" s="40">
        <f t="shared" si="1182"/>
        <v>50</v>
      </c>
      <c r="P12731" s="40">
        <f>J12731/10000*I12731</f>
        <v>1.20051706014E-4</v>
      </c>
      <c r="Q12731" s="40">
        <f>IF(AND(H12731&lt;&gt;"below",I12731&gt;=0.005),M12731*P12731,0)</f>
        <v>4.2018097104899998E-4</v>
      </c>
    </row>
    <row r="12732" spans="1:17" x14ac:dyDescent="0.3">
      <c r="A12732" s="29">
        <v>2915029</v>
      </c>
      <c r="B12732" s="1">
        <v>133</v>
      </c>
      <c r="C12732" s="1" t="s">
        <v>17</v>
      </c>
      <c r="D12732" s="1" t="s">
        <v>41</v>
      </c>
      <c r="E12732" s="1" t="s">
        <v>42</v>
      </c>
      <c r="F12732" s="47">
        <v>1071</v>
      </c>
      <c r="G12732" s="34">
        <v>1086.26</v>
      </c>
      <c r="H12732" s="1" t="s">
        <v>218</v>
      </c>
      <c r="I12732" s="34">
        <v>8.1811999999999996E-3</v>
      </c>
      <c r="J12732" s="34">
        <v>1486.2981</v>
      </c>
      <c r="K12732" s="35" t="str">
        <f t="shared" si="1180"/>
        <v>Kampina &amp; Oisterwijkse Vennen_H4010A</v>
      </c>
      <c r="L12732" s="36">
        <f>VLOOKUP(D12732,DATA!A:F,5,FALSE)</f>
        <v>1.3726988247862192E-2</v>
      </c>
      <c r="M12732" s="37">
        <f>VLOOKUP(D12732,DATA!A:F,6,FALSE)</f>
        <v>1285.5</v>
      </c>
      <c r="N12732" s="36">
        <f t="shared" si="1181"/>
        <v>6.0941399934908453</v>
      </c>
      <c r="O12732" s="36">
        <f t="shared" si="1182"/>
        <v>6.0947827090395972</v>
      </c>
      <c r="P12732" s="36">
        <f t="shared" si="1183"/>
        <v>6.4271554875183767E-4</v>
      </c>
      <c r="Q12732" s="36">
        <f t="shared" si="1184"/>
        <v>9.5526689895031377E-3</v>
      </c>
    </row>
    <row r="12733" spans="1:17" x14ac:dyDescent="0.3">
      <c r="A12733" s="29">
        <v>2915029</v>
      </c>
      <c r="B12733" s="1">
        <v>133</v>
      </c>
      <c r="C12733" s="1" t="s">
        <v>17</v>
      </c>
      <c r="D12733" s="1" t="s">
        <v>53</v>
      </c>
      <c r="E12733" s="1" t="s">
        <v>54</v>
      </c>
      <c r="F12733" s="47">
        <v>714</v>
      </c>
      <c r="G12733" s="34">
        <v>1086.26</v>
      </c>
      <c r="H12733" s="1" t="s">
        <v>218</v>
      </c>
      <c r="I12733" s="34">
        <v>8.1811999999999996E-3</v>
      </c>
      <c r="J12733" s="34">
        <v>1486.2981</v>
      </c>
      <c r="K12733" s="35" t="str">
        <f t="shared" si="1180"/>
        <v>Kampina &amp; Oisterwijkse Vennen_H4030</v>
      </c>
      <c r="L12733" s="36">
        <f>VLOOKUP(D12733,DATA!A:F,5,FALSE)</f>
        <v>1.0986712608830001E-2</v>
      </c>
      <c r="M12733" s="37">
        <f>VLOOKUP(D12733,DATA!A:F,6,FALSE)</f>
        <v>982</v>
      </c>
      <c r="N12733" s="36">
        <f t="shared" si="1181"/>
        <v>75.868337406078354</v>
      </c>
      <c r="O12733" s="36">
        <f t="shared" si="1182"/>
        <v>75.869982999290201</v>
      </c>
      <c r="P12733" s="36">
        <f t="shared" si="1183"/>
        <v>1.6455932118475403E-3</v>
      </c>
      <c r="Q12733" s="36">
        <f t="shared" si="1184"/>
        <v>2.4458420641418965E-2</v>
      </c>
    </row>
    <row r="12734" spans="1:17" x14ac:dyDescent="0.3">
      <c r="A12734" s="29">
        <v>2915029</v>
      </c>
      <c r="B12734" s="1">
        <v>133</v>
      </c>
      <c r="C12734" s="1" t="s">
        <v>17</v>
      </c>
      <c r="D12734" s="1" t="s">
        <v>43</v>
      </c>
      <c r="E12734" s="1" t="s">
        <v>44</v>
      </c>
      <c r="F12734" s="47">
        <v>1071</v>
      </c>
      <c r="G12734" s="34">
        <v>1086.26</v>
      </c>
      <c r="H12734" s="1" t="s">
        <v>218</v>
      </c>
      <c r="I12734" s="34">
        <v>8.1811999999999996E-3</v>
      </c>
      <c r="J12734" s="34">
        <v>374.25186000000002</v>
      </c>
      <c r="K12734" s="35" t="str">
        <f t="shared" si="1180"/>
        <v>Kampina &amp; Oisterwijkse Vennen_H7150</v>
      </c>
      <c r="L12734" s="36">
        <f>VLOOKUP(D12734,DATA!A:F,5,FALSE)</f>
        <v>1.3726988247862192E-2</v>
      </c>
      <c r="M12734" s="37">
        <f>VLOOKUP(D12734,DATA!A:F,6,FALSE)</f>
        <v>1285.5</v>
      </c>
      <c r="N12734" s="36">
        <f t="shared" si="1181"/>
        <v>6.0941399934908453</v>
      </c>
      <c r="O12734" s="36">
        <f t="shared" si="1182"/>
        <v>6.0947827090395972</v>
      </c>
      <c r="P12734" s="36">
        <f t="shared" si="1183"/>
        <v>6.4271554875183767E-4</v>
      </c>
      <c r="Q12734" s="36">
        <f t="shared" si="1184"/>
        <v>2.4053748957129596E-3</v>
      </c>
    </row>
    <row r="12735" spans="1:17" x14ac:dyDescent="0.3">
      <c r="A12735" s="29">
        <v>2915030</v>
      </c>
      <c r="B12735" s="1">
        <v>133</v>
      </c>
      <c r="C12735" s="1" t="s">
        <v>17</v>
      </c>
      <c r="D12735" s="1" t="s">
        <v>41</v>
      </c>
      <c r="E12735" s="1" t="s">
        <v>42</v>
      </c>
      <c r="F12735" s="47">
        <v>1071</v>
      </c>
      <c r="G12735" s="34">
        <v>1211.27</v>
      </c>
      <c r="H12735" s="1" t="s">
        <v>218</v>
      </c>
      <c r="I12735" s="34">
        <v>9.3983999999999995E-3</v>
      </c>
      <c r="J12735" s="34">
        <v>901.57704430527997</v>
      </c>
      <c r="K12735" s="35" t="str">
        <f t="shared" si="1180"/>
        <v>Kampina &amp; Oisterwijkse Vennen_H4010A</v>
      </c>
      <c r="L12735" s="36">
        <f>VLOOKUP(D12735,DATA!A:F,5,FALSE)</f>
        <v>1.3726988247862192E-2</v>
      </c>
      <c r="M12735" s="37">
        <f>VLOOKUP(D12735,DATA!A:F,6,FALSE)</f>
        <v>1285.5</v>
      </c>
      <c r="N12735" s="36">
        <f t="shared" si="1181"/>
        <v>26.523113292429176</v>
      </c>
      <c r="O12735" s="36">
        <f t="shared" si="1182"/>
        <v>26.52562759527579</v>
      </c>
      <c r="P12735" s="36">
        <f t="shared" si="1183"/>
        <v>2.5143028466132478E-3</v>
      </c>
      <c r="Q12735" s="36">
        <f t="shared" si="1184"/>
        <v>2.2668377289379236E-2</v>
      </c>
    </row>
    <row r="12736" spans="1:17" x14ac:dyDescent="0.3">
      <c r="A12736" s="29">
        <v>2915030</v>
      </c>
      <c r="B12736" s="1">
        <v>133</v>
      </c>
      <c r="C12736" s="1" t="s">
        <v>17</v>
      </c>
      <c r="D12736" s="1" t="s">
        <v>53</v>
      </c>
      <c r="E12736" s="1" t="s">
        <v>54</v>
      </c>
      <c r="F12736" s="47">
        <v>714</v>
      </c>
      <c r="G12736" s="34">
        <v>1211.27</v>
      </c>
      <c r="H12736" s="1" t="s">
        <v>218</v>
      </c>
      <c r="I12736" s="34">
        <v>9.3983999999999995E-3</v>
      </c>
      <c r="J12736" s="34">
        <v>739.58272993106903</v>
      </c>
      <c r="K12736" s="35" t="str">
        <f t="shared" si="1180"/>
        <v>Kampina &amp; Oisterwijkse Vennen_H4030</v>
      </c>
      <c r="L12736" s="36">
        <f>VLOOKUP(D12736,DATA!A:F,5,FALSE)</f>
        <v>1.0986712608830001E-2</v>
      </c>
      <c r="M12736" s="37">
        <f>VLOOKUP(D12736,DATA!A:F,6,FALSE)</f>
        <v>982</v>
      </c>
      <c r="N12736" s="36">
        <f t="shared" si="1181"/>
        <v>92.545783268521745</v>
      </c>
      <c r="O12736" s="36">
        <f t="shared" si="1182"/>
        <v>92.546495565761049</v>
      </c>
      <c r="P12736" s="36">
        <f t="shared" si="1183"/>
        <v>7.122972393034388E-4</v>
      </c>
      <c r="Q12736" s="36">
        <f t="shared" si="1184"/>
        <v>5.2680273676640119E-3</v>
      </c>
    </row>
    <row r="12737" spans="1:17" x14ac:dyDescent="0.3">
      <c r="A12737" s="29">
        <v>2915036</v>
      </c>
      <c r="B12737" s="1">
        <v>133</v>
      </c>
      <c r="C12737" s="1" t="s">
        <v>17</v>
      </c>
      <c r="D12737" s="1" t="s">
        <v>57</v>
      </c>
      <c r="E12737" s="1" t="s">
        <v>58</v>
      </c>
      <c r="F12737" s="47">
        <v>714</v>
      </c>
      <c r="G12737" s="34">
        <v>1833.33</v>
      </c>
      <c r="H12737" s="1" t="s">
        <v>218</v>
      </c>
      <c r="I12737" s="34">
        <v>1.7839000000000001E-2</v>
      </c>
      <c r="J12737" s="34">
        <v>540.68409999999994</v>
      </c>
      <c r="K12737" s="35" t="str">
        <f t="shared" si="1180"/>
        <v>Kampina &amp; Oisterwijkse Vennen_H3160</v>
      </c>
      <c r="L12737" s="36">
        <f>VLOOKUP(D12737,DATA!A:F,5,FALSE)</f>
        <v>1.0986712608830001E-2</v>
      </c>
      <c r="M12737" s="37">
        <f>VLOOKUP(D12737,DATA!A:F,6,FALSE)</f>
        <v>982</v>
      </c>
      <c r="N12737" s="36">
        <f t="shared" si="1181"/>
        <v>99.991333017022342</v>
      </c>
      <c r="O12737" s="36">
        <f t="shared" si="1182"/>
        <v>99.991334715367742</v>
      </c>
      <c r="P12737" s="36">
        <f t="shared" si="1183"/>
        <v>1.6983454003138831E-6</v>
      </c>
      <c r="Q12737" s="36">
        <f t="shared" si="1184"/>
        <v>9.1826835425785159E-6</v>
      </c>
    </row>
    <row r="12738" spans="1:17" x14ac:dyDescent="0.3">
      <c r="A12738" s="29">
        <v>2915036</v>
      </c>
      <c r="B12738" s="1">
        <v>133</v>
      </c>
      <c r="C12738" s="1" t="s">
        <v>17</v>
      </c>
      <c r="D12738" s="1" t="s">
        <v>96</v>
      </c>
      <c r="E12738" s="1" t="s">
        <v>69</v>
      </c>
      <c r="F12738" s="47">
        <v>714</v>
      </c>
      <c r="G12738" s="34">
        <v>1833.33</v>
      </c>
      <c r="H12738" s="1" t="s">
        <v>218</v>
      </c>
      <c r="I12738" s="34">
        <v>1.7839000000000001E-2</v>
      </c>
      <c r="J12738" s="34">
        <v>183.66363999999999</v>
      </c>
      <c r="K12738" s="35" t="str">
        <f t="shared" si="1180"/>
        <v>Kampina &amp; Oisterwijkse Vennen_ZGH7110B</v>
      </c>
      <c r="L12738" s="36">
        <f>VLOOKUP(D12738,DATA!A:F,5,FALSE)</f>
        <v>1.0986712608830001E-2</v>
      </c>
      <c r="M12738" s="37">
        <f>VLOOKUP(D12738,DATA!A:F,6,FALSE)</f>
        <v>982</v>
      </c>
      <c r="N12738" s="36">
        <f t="shared" si="1181"/>
        <v>99.991333017022342</v>
      </c>
      <c r="O12738" s="36">
        <f t="shared" si="1182"/>
        <v>99.991334715367742</v>
      </c>
      <c r="P12738" s="36">
        <f t="shared" si="1183"/>
        <v>1.6983454003138831E-6</v>
      </c>
      <c r="Q12738" s="36">
        <f t="shared" si="1184"/>
        <v>3.1192429819890491E-6</v>
      </c>
    </row>
    <row r="12739" spans="1:17" x14ac:dyDescent="0.3">
      <c r="A12739" s="29">
        <v>2915037</v>
      </c>
      <c r="B12739" s="1">
        <v>133</v>
      </c>
      <c r="C12739" s="1" t="s">
        <v>17</v>
      </c>
      <c r="D12739" s="1" t="s">
        <v>63</v>
      </c>
      <c r="E12739" s="1" t="s">
        <v>64</v>
      </c>
      <c r="F12739" s="47">
        <v>714</v>
      </c>
      <c r="G12739" s="34">
        <v>1875.64</v>
      </c>
      <c r="H12739" s="1" t="s">
        <v>218</v>
      </c>
      <c r="I12739" s="34">
        <v>1.883E-2</v>
      </c>
      <c r="J12739" s="34">
        <v>1366.7933</v>
      </c>
      <c r="K12739" s="35" t="str">
        <f t="shared" ref="K12739:K12802" si="1185">_xlfn.CONCAT(C12739,"_",D12739)</f>
        <v>Kampina &amp; Oisterwijkse Vennen_H2310</v>
      </c>
      <c r="L12739" s="36">
        <f>VLOOKUP(D12739,DATA!A:F,5,FALSE)</f>
        <v>1.0986712608830001E-2</v>
      </c>
      <c r="M12739" s="37">
        <f>VLOOKUP(D12739,DATA!A:F,6,FALSE)</f>
        <v>982</v>
      </c>
      <c r="N12739" s="36">
        <f t="shared" ref="N12739:N12802" si="1186">100/(1+EXP(-L12739*(G12739-M12739)))</f>
        <v>99.994554959701716</v>
      </c>
      <c r="O12739" s="36">
        <f t="shared" ref="O12739:O12802" si="1187">100/(1+EXP(-L12739*((G12739+I12739)-M12739)))</f>
        <v>99.994556085992713</v>
      </c>
      <c r="P12739" s="36">
        <f t="shared" ref="P12739:P12802" si="1188">O12739-N12739</f>
        <v>1.1262909964671053E-6</v>
      </c>
      <c r="Q12739" s="36">
        <f t="shared" ref="Q12739:Q12802" si="1189">IF(AND(H12739&lt;&gt;"below",I12739&gt;=0.005),J12739*P12739/100,0)</f>
        <v>1.5394069878215632E-5</v>
      </c>
    </row>
    <row r="12740" spans="1:17" x14ac:dyDescent="0.3">
      <c r="A12740" s="29">
        <v>2915037</v>
      </c>
      <c r="B12740" s="1">
        <v>133</v>
      </c>
      <c r="C12740" s="1" t="s">
        <v>17</v>
      </c>
      <c r="D12740" s="1" t="s">
        <v>33</v>
      </c>
      <c r="E12740" s="1" t="s">
        <v>29</v>
      </c>
      <c r="F12740" s="47">
        <v>1786</v>
      </c>
      <c r="G12740" s="34">
        <v>1875.64</v>
      </c>
      <c r="H12740" s="1" t="s">
        <v>218</v>
      </c>
      <c r="I12740" s="34">
        <v>1.883E-2</v>
      </c>
      <c r="J12740" s="34">
        <v>2908.627</v>
      </c>
      <c r="K12740" s="35" t="str">
        <f t="shared" si="1185"/>
        <v>Kampina &amp; Oisterwijkse Vennen_ZGH91D0</v>
      </c>
      <c r="L12740" s="36">
        <f>VLOOKUP(D12740,DATA!A:F,5,FALSE)</f>
        <v>6.9280917156857415E-3</v>
      </c>
      <c r="M12740" s="37">
        <f>VLOOKUP(D12740,DATA!A:F,6,FALSE)</f>
        <v>2211</v>
      </c>
      <c r="N12740" s="36">
        <f t="shared" si="1186"/>
        <v>8.9203043165651454</v>
      </c>
      <c r="O12740" s="36">
        <f t="shared" si="1187"/>
        <v>8.9213642740942252</v>
      </c>
      <c r="P12740" s="36">
        <f t="shared" si="1188"/>
        <v>1.0599575290797247E-3</v>
      </c>
      <c r="Q12740" s="36">
        <f t="shared" si="1189"/>
        <v>3.0830210879345725E-2</v>
      </c>
    </row>
    <row r="12741" spans="1:17" x14ac:dyDescent="0.3">
      <c r="A12741" s="29">
        <v>2915038</v>
      </c>
      <c r="B12741" s="1">
        <v>133</v>
      </c>
      <c r="C12741" s="1" t="s">
        <v>17</v>
      </c>
      <c r="D12741" s="1" t="s">
        <v>63</v>
      </c>
      <c r="E12741" s="1" t="s">
        <v>64</v>
      </c>
      <c r="F12741" s="47">
        <v>714</v>
      </c>
      <c r="G12741" s="34">
        <v>1608.88</v>
      </c>
      <c r="H12741" s="1" t="s">
        <v>218</v>
      </c>
      <c r="I12741" s="34">
        <v>1.5642E-2</v>
      </c>
      <c r="J12741" s="34">
        <v>2280.5866999999998</v>
      </c>
      <c r="K12741" s="35" t="str">
        <f t="shared" si="1185"/>
        <v>Kampina &amp; Oisterwijkse Vennen_H2310</v>
      </c>
      <c r="L12741" s="36">
        <f>VLOOKUP(D12741,DATA!A:F,5,FALSE)</f>
        <v>1.0986712608830001E-2</v>
      </c>
      <c r="M12741" s="37">
        <f>VLOOKUP(D12741,DATA!A:F,6,FALSE)</f>
        <v>982</v>
      </c>
      <c r="N12741" s="36">
        <f t="shared" si="1186"/>
        <v>99.898042611036729</v>
      </c>
      <c r="O12741" s="36">
        <f t="shared" si="1187"/>
        <v>99.898060113472326</v>
      </c>
      <c r="P12741" s="36">
        <f t="shared" si="1188"/>
        <v>1.750243559683895E-5</v>
      </c>
      <c r="Q12741" s="36">
        <f t="shared" si="1189"/>
        <v>3.991582183975747E-4</v>
      </c>
    </row>
    <row r="12742" spans="1:17" x14ac:dyDescent="0.3">
      <c r="A12742" s="29">
        <v>2915038</v>
      </c>
      <c r="B12742" s="1">
        <v>133</v>
      </c>
      <c r="C12742" s="1" t="s">
        <v>17</v>
      </c>
      <c r="D12742" s="1" t="s">
        <v>57</v>
      </c>
      <c r="E12742" s="1" t="s">
        <v>58</v>
      </c>
      <c r="F12742" s="47">
        <v>714</v>
      </c>
      <c r="G12742" s="34">
        <v>1608.88</v>
      </c>
      <c r="H12742" s="1" t="s">
        <v>218</v>
      </c>
      <c r="I12742" s="34">
        <v>1.5642E-2</v>
      </c>
      <c r="J12742" s="34">
        <v>2225.8389000000002</v>
      </c>
      <c r="K12742" s="35" t="str">
        <f t="shared" si="1185"/>
        <v>Kampina &amp; Oisterwijkse Vennen_H3160</v>
      </c>
      <c r="L12742" s="36">
        <f>VLOOKUP(D12742,DATA!A:F,5,FALSE)</f>
        <v>1.0986712608830001E-2</v>
      </c>
      <c r="M12742" s="37">
        <f>VLOOKUP(D12742,DATA!A:F,6,FALSE)</f>
        <v>982</v>
      </c>
      <c r="N12742" s="36">
        <f t="shared" si="1186"/>
        <v>99.898042611036729</v>
      </c>
      <c r="O12742" s="36">
        <f t="shared" si="1187"/>
        <v>99.898060113472326</v>
      </c>
      <c r="P12742" s="36">
        <f t="shared" si="1188"/>
        <v>1.750243559683895E-5</v>
      </c>
      <c r="Q12742" s="36">
        <f t="shared" si="1189"/>
        <v>3.8957601996188857E-4</v>
      </c>
    </row>
    <row r="12743" spans="1:17" x14ac:dyDescent="0.3">
      <c r="A12743" s="29">
        <v>2915038</v>
      </c>
      <c r="B12743" s="1">
        <v>133</v>
      </c>
      <c r="C12743" s="1" t="s">
        <v>17</v>
      </c>
      <c r="D12743" s="1" t="s">
        <v>68</v>
      </c>
      <c r="E12743" s="1" t="s">
        <v>69</v>
      </c>
      <c r="F12743" s="47">
        <v>714</v>
      </c>
      <c r="G12743" s="34">
        <v>1608.88</v>
      </c>
      <c r="H12743" s="1" t="s">
        <v>218</v>
      </c>
      <c r="I12743" s="34">
        <v>1.5642E-2</v>
      </c>
      <c r="J12743" s="34">
        <v>514.59076000000005</v>
      </c>
      <c r="K12743" s="35" t="str">
        <f t="shared" si="1185"/>
        <v>Kampina &amp; Oisterwijkse Vennen_H7110B</v>
      </c>
      <c r="L12743" s="36">
        <f>VLOOKUP(D12743,DATA!A:F,5,FALSE)</f>
        <v>1.0986712608830001E-2</v>
      </c>
      <c r="M12743" s="37">
        <f>VLOOKUP(D12743,DATA!A:F,6,FALSE)</f>
        <v>982</v>
      </c>
      <c r="N12743" s="36">
        <f t="shared" si="1186"/>
        <v>99.898042611036729</v>
      </c>
      <c r="O12743" s="36">
        <f t="shared" si="1187"/>
        <v>99.898060113472326</v>
      </c>
      <c r="P12743" s="36">
        <f t="shared" si="1188"/>
        <v>1.750243559683895E-5</v>
      </c>
      <c r="Q12743" s="36">
        <f t="shared" si="1189"/>
        <v>9.0065916356284092E-5</v>
      </c>
    </row>
    <row r="12744" spans="1:17" x14ac:dyDescent="0.3">
      <c r="A12744" s="29">
        <v>2915039</v>
      </c>
      <c r="B12744" s="1">
        <v>133</v>
      </c>
      <c r="C12744" s="1" t="s">
        <v>17</v>
      </c>
      <c r="D12744" s="1" t="s">
        <v>57</v>
      </c>
      <c r="E12744" s="1" t="s">
        <v>58</v>
      </c>
      <c r="F12744" s="47">
        <v>714</v>
      </c>
      <c r="G12744" s="34">
        <v>1815.06</v>
      </c>
      <c r="H12744" s="1" t="s">
        <v>218</v>
      </c>
      <c r="I12744" s="34">
        <v>1.8193999999999998E-2</v>
      </c>
      <c r="J12744" s="34">
        <v>117.12094</v>
      </c>
      <c r="K12744" s="35" t="str">
        <f t="shared" si="1185"/>
        <v>Kampina &amp; Oisterwijkse Vennen_H3160</v>
      </c>
      <c r="L12744" s="36">
        <f>VLOOKUP(D12744,DATA!A:F,5,FALSE)</f>
        <v>1.0986712608830001E-2</v>
      </c>
      <c r="M12744" s="37">
        <f>VLOOKUP(D12744,DATA!A:F,6,FALSE)</f>
        <v>982</v>
      </c>
      <c r="N12744" s="36">
        <f t="shared" si="1186"/>
        <v>99.989406625911215</v>
      </c>
      <c r="O12744" s="36">
        <f t="shared" si="1187"/>
        <v>99.989408743008724</v>
      </c>
      <c r="P12744" s="36">
        <f t="shared" si="1188"/>
        <v>2.1170975088580235E-6</v>
      </c>
      <c r="Q12744" s="36">
        <f t="shared" si="1189"/>
        <v>2.4795645030911005E-6</v>
      </c>
    </row>
    <row r="12745" spans="1:17" x14ac:dyDescent="0.3">
      <c r="A12745" s="29">
        <v>2915039</v>
      </c>
      <c r="B12745" s="1">
        <v>133</v>
      </c>
      <c r="C12745" s="1" t="s">
        <v>17</v>
      </c>
      <c r="D12745" s="1" t="s">
        <v>90</v>
      </c>
      <c r="E12745" s="1" t="s">
        <v>91</v>
      </c>
      <c r="F12745" s="47">
        <v>1071</v>
      </c>
      <c r="G12745" s="34">
        <v>1815.06</v>
      </c>
      <c r="H12745" s="1" t="s">
        <v>218</v>
      </c>
      <c r="I12745" s="34">
        <v>1.8193999999999998E-2</v>
      </c>
      <c r="J12745" s="34">
        <v>516.40686000000005</v>
      </c>
      <c r="K12745" s="35" t="str">
        <f t="shared" si="1185"/>
        <v>Kampina &amp; Oisterwijkse Vennen_Lg04</v>
      </c>
      <c r="L12745" s="36">
        <f>VLOOKUP(D12745,DATA!A:F,5,FALSE)</f>
        <v>1.3726988247862192E-2</v>
      </c>
      <c r="M12745" s="37">
        <f>VLOOKUP(D12745,DATA!A:F,6,FALSE)</f>
        <v>1285.5</v>
      </c>
      <c r="N12745" s="36">
        <f t="shared" si="1186"/>
        <v>99.930386035514829</v>
      </c>
      <c r="O12745" s="36">
        <f t="shared" si="1187"/>
        <v>99.930403407251177</v>
      </c>
      <c r="P12745" s="36">
        <f t="shared" si="1188"/>
        <v>1.7371736348081868E-5</v>
      </c>
      <c r="Q12745" s="36">
        <f t="shared" si="1189"/>
        <v>8.9708838202608249E-5</v>
      </c>
    </row>
    <row r="12746" spans="1:17" x14ac:dyDescent="0.3">
      <c r="A12746" s="29">
        <v>2915040</v>
      </c>
      <c r="B12746" s="1">
        <v>133</v>
      </c>
      <c r="C12746" s="1" t="s">
        <v>17</v>
      </c>
      <c r="D12746" s="1" t="s">
        <v>57</v>
      </c>
      <c r="E12746" s="1" t="s">
        <v>58</v>
      </c>
      <c r="F12746" s="47">
        <v>714</v>
      </c>
      <c r="G12746" s="34">
        <v>1621.86</v>
      </c>
      <c r="H12746" s="1" t="s">
        <v>218</v>
      </c>
      <c r="I12746" s="34">
        <v>1.5736E-2</v>
      </c>
      <c r="J12746" s="34">
        <v>239.30162000000001</v>
      </c>
      <c r="K12746" s="35" t="str">
        <f t="shared" si="1185"/>
        <v>Kampina &amp; Oisterwijkse Vennen_H3160</v>
      </c>
      <c r="L12746" s="36">
        <f>VLOOKUP(D12746,DATA!A:F,5,FALSE)</f>
        <v>1.0986712608830001E-2</v>
      </c>
      <c r="M12746" s="37">
        <f>VLOOKUP(D12746,DATA!A:F,6,FALSE)</f>
        <v>982</v>
      </c>
      <c r="N12746" s="36">
        <f t="shared" si="1186"/>
        <v>99.911581346712126</v>
      </c>
      <c r="O12746" s="36">
        <f t="shared" si="1187"/>
        <v>99.91159661830595</v>
      </c>
      <c r="P12746" s="36">
        <f t="shared" si="1188"/>
        <v>1.5271593824195406E-5</v>
      </c>
      <c r="Q12746" s="36">
        <f t="shared" si="1189"/>
        <v>3.6545171421119565E-5</v>
      </c>
    </row>
    <row r="12747" spans="1:17" x14ac:dyDescent="0.3">
      <c r="A12747" s="29">
        <v>2915041</v>
      </c>
      <c r="B12747" s="1">
        <v>133</v>
      </c>
      <c r="C12747" s="1" t="s">
        <v>17</v>
      </c>
      <c r="D12747" s="1" t="s">
        <v>57</v>
      </c>
      <c r="E12747" s="1" t="s">
        <v>58</v>
      </c>
      <c r="F12747" s="47">
        <v>714</v>
      </c>
      <c r="G12747" s="34">
        <v>996.74</v>
      </c>
      <c r="H12747" s="1" t="s">
        <v>218</v>
      </c>
      <c r="I12747" s="34">
        <v>8.6014000000000004E-3</v>
      </c>
      <c r="J12747" s="34">
        <v>9317.8169999999991</v>
      </c>
      <c r="K12747" s="35" t="str">
        <f t="shared" si="1185"/>
        <v>Kampina &amp; Oisterwijkse Vennen_H3160</v>
      </c>
      <c r="L12747" s="36">
        <f>VLOOKUP(D12747,DATA!A:F,5,FALSE)</f>
        <v>1.0986712608830001E-2</v>
      </c>
      <c r="M12747" s="37">
        <f>VLOOKUP(D12747,DATA!A:F,6,FALSE)</f>
        <v>982</v>
      </c>
      <c r="N12747" s="36">
        <f t="shared" si="1186"/>
        <v>54.039778548763856</v>
      </c>
      <c r="O12747" s="36">
        <f t="shared" si="1187"/>
        <v>54.042125645145326</v>
      </c>
      <c r="P12747" s="36">
        <f t="shared" si="1188"/>
        <v>2.3470963814702372E-3</v>
      </c>
      <c r="Q12747" s="36">
        <f t="shared" si="1189"/>
        <v>0.21869814563901857</v>
      </c>
    </row>
    <row r="12748" spans="1:17" x14ac:dyDescent="0.3">
      <c r="A12748" s="29">
        <v>2915042</v>
      </c>
      <c r="B12748" s="1">
        <v>133</v>
      </c>
      <c r="C12748" s="1" t="s">
        <v>17</v>
      </c>
      <c r="D12748" s="1" t="s">
        <v>57</v>
      </c>
      <c r="E12748" s="1" t="s">
        <v>58</v>
      </c>
      <c r="F12748" s="47">
        <v>714</v>
      </c>
      <c r="G12748" s="34">
        <v>1110.07</v>
      </c>
      <c r="H12748" s="1" t="s">
        <v>218</v>
      </c>
      <c r="I12748" s="34">
        <v>9.9722999999999999E-3</v>
      </c>
      <c r="J12748" s="34">
        <v>4252.3810000000003</v>
      </c>
      <c r="K12748" s="35" t="str">
        <f t="shared" si="1185"/>
        <v>Kampina &amp; Oisterwijkse Vennen_H3160</v>
      </c>
      <c r="L12748" s="36">
        <f>VLOOKUP(D12748,DATA!A:F,5,FALSE)</f>
        <v>1.0986712608830001E-2</v>
      </c>
      <c r="M12748" s="37">
        <f>VLOOKUP(D12748,DATA!A:F,6,FALSE)</f>
        <v>982</v>
      </c>
      <c r="N12748" s="36">
        <f t="shared" si="1186"/>
        <v>80.330312319378521</v>
      </c>
      <c r="O12748" s="36">
        <f t="shared" si="1187"/>
        <v>80.332043433052775</v>
      </c>
      <c r="P12748" s="36">
        <f t="shared" si="1188"/>
        <v>1.7311136742534927E-3</v>
      </c>
      <c r="Q12748" s="36">
        <f t="shared" si="1189"/>
        <v>7.3613548972357418E-2</v>
      </c>
    </row>
    <row r="12749" spans="1:17" x14ac:dyDescent="0.3">
      <c r="A12749" s="29">
        <v>2915043</v>
      </c>
      <c r="B12749" s="1">
        <v>133</v>
      </c>
      <c r="C12749" s="1" t="s">
        <v>17</v>
      </c>
      <c r="D12749" s="1" t="s">
        <v>57</v>
      </c>
      <c r="E12749" s="1" t="s">
        <v>58</v>
      </c>
      <c r="F12749" s="47">
        <v>714</v>
      </c>
      <c r="G12749" s="34">
        <v>964.48</v>
      </c>
      <c r="H12749" s="1" t="s">
        <v>218</v>
      </c>
      <c r="I12749" s="34">
        <v>8.6441E-3</v>
      </c>
      <c r="J12749" s="34">
        <v>5966.49</v>
      </c>
      <c r="K12749" s="35" t="str">
        <f t="shared" si="1185"/>
        <v>Kampina &amp; Oisterwijkse Vennen_H3160</v>
      </c>
      <c r="L12749" s="36">
        <f>VLOOKUP(D12749,DATA!A:F,5,FALSE)</f>
        <v>1.0986712608830001E-2</v>
      </c>
      <c r="M12749" s="37">
        <f>VLOOKUP(D12749,DATA!A:F,6,FALSE)</f>
        <v>982</v>
      </c>
      <c r="N12749" s="36">
        <f t="shared" si="1186"/>
        <v>45.202623168690018</v>
      </c>
      <c r="O12749" s="36">
        <f t="shared" si="1187"/>
        <v>45.204975578232968</v>
      </c>
      <c r="P12749" s="36">
        <f t="shared" si="1188"/>
        <v>2.3524095429507952E-3</v>
      </c>
      <c r="Q12749" s="36">
        <f t="shared" si="1189"/>
        <v>0.1403562801392049</v>
      </c>
    </row>
    <row r="12750" spans="1:17" x14ac:dyDescent="0.3">
      <c r="A12750" s="29">
        <v>2915044</v>
      </c>
      <c r="B12750" s="1">
        <v>133</v>
      </c>
      <c r="C12750" s="1" t="s">
        <v>17</v>
      </c>
      <c r="D12750" s="1" t="s">
        <v>57</v>
      </c>
      <c r="E12750" s="1" t="s">
        <v>58</v>
      </c>
      <c r="F12750" s="47">
        <v>714</v>
      </c>
      <c r="G12750" s="34">
        <v>1390.5</v>
      </c>
      <c r="H12750" s="1" t="s">
        <v>218</v>
      </c>
      <c r="I12750" s="34">
        <v>1.3025500000000001E-2</v>
      </c>
      <c r="J12750" s="34">
        <v>1681.248</v>
      </c>
      <c r="K12750" s="35" t="str">
        <f t="shared" si="1185"/>
        <v>Kampina &amp; Oisterwijkse Vennen_H3160</v>
      </c>
      <c r="L12750" s="36">
        <f>VLOOKUP(D12750,DATA!A:F,5,FALSE)</f>
        <v>1.0986712608830001E-2</v>
      </c>
      <c r="M12750" s="37">
        <f>VLOOKUP(D12750,DATA!A:F,6,FALSE)</f>
        <v>982</v>
      </c>
      <c r="N12750" s="36">
        <f t="shared" si="1186"/>
        <v>98.888268718522966</v>
      </c>
      <c r="O12750" s="36">
        <f t="shared" si="1187"/>
        <v>98.888426035786296</v>
      </c>
      <c r="P12750" s="36">
        <f t="shared" si="1188"/>
        <v>1.5731726333001461E-4</v>
      </c>
      <c r="Q12750" s="36">
        <f t="shared" si="1189"/>
        <v>2.6448933433906043E-3</v>
      </c>
    </row>
    <row r="12751" spans="1:17" x14ac:dyDescent="0.3">
      <c r="A12751" s="29">
        <v>2915044</v>
      </c>
      <c r="B12751" s="1">
        <v>133</v>
      </c>
      <c r="C12751" s="1" t="s">
        <v>17</v>
      </c>
      <c r="D12751" s="1" t="s">
        <v>90</v>
      </c>
      <c r="E12751" s="1" t="s">
        <v>91</v>
      </c>
      <c r="F12751" s="47">
        <v>1071</v>
      </c>
      <c r="G12751" s="34">
        <v>1390.5</v>
      </c>
      <c r="H12751" s="1" t="s">
        <v>218</v>
      </c>
      <c r="I12751" s="34">
        <v>1.3025500000000001E-2</v>
      </c>
      <c r="J12751" s="34">
        <v>1030.3053</v>
      </c>
      <c r="K12751" s="35" t="str">
        <f t="shared" si="1185"/>
        <v>Kampina &amp; Oisterwijkse Vennen_Lg04</v>
      </c>
      <c r="L12751" s="36">
        <f>VLOOKUP(D12751,DATA!A:F,5,FALSE)</f>
        <v>1.3726988247862192E-2</v>
      </c>
      <c r="M12751" s="37">
        <f>VLOOKUP(D12751,DATA!A:F,6,FALSE)</f>
        <v>1285.5</v>
      </c>
      <c r="N12751" s="36">
        <f t="shared" si="1186"/>
        <v>80.866110777935319</v>
      </c>
      <c r="O12751" s="36">
        <f t="shared" si="1187"/>
        <v>80.868877181324549</v>
      </c>
      <c r="P12751" s="36">
        <f t="shared" si="1188"/>
        <v>2.7664033892307316E-3</v>
      </c>
      <c r="Q12751" s="36">
        <f t="shared" si="1189"/>
        <v>2.8502400738623857E-2</v>
      </c>
    </row>
    <row r="12752" spans="1:17" x14ac:dyDescent="0.3">
      <c r="A12752" s="29">
        <v>2915045</v>
      </c>
      <c r="B12752" s="1">
        <v>133</v>
      </c>
      <c r="C12752" s="1" t="s">
        <v>17</v>
      </c>
      <c r="D12752" s="1" t="s">
        <v>90</v>
      </c>
      <c r="E12752" s="1" t="s">
        <v>91</v>
      </c>
      <c r="F12752" s="47">
        <v>1071</v>
      </c>
      <c r="G12752" s="34">
        <v>1859.69</v>
      </c>
      <c r="H12752" s="1" t="s">
        <v>218</v>
      </c>
      <c r="I12752" s="34">
        <v>2.0171000000000001E-2</v>
      </c>
      <c r="J12752" s="34">
        <v>7.5727349999999998</v>
      </c>
      <c r="K12752" s="35" t="str">
        <f t="shared" si="1185"/>
        <v>Kampina &amp; Oisterwijkse Vennen_Lg04</v>
      </c>
      <c r="L12752" s="36">
        <f>VLOOKUP(D12752,DATA!A:F,5,FALSE)</f>
        <v>1.3726988247862192E-2</v>
      </c>
      <c r="M12752" s="37">
        <f>VLOOKUP(D12752,DATA!A:F,6,FALSE)</f>
        <v>1285.5</v>
      </c>
      <c r="N12752" s="36">
        <f t="shared" si="1186"/>
        <v>99.962262713449917</v>
      </c>
      <c r="O12752" s="36">
        <f t="shared" si="1187"/>
        <v>99.962273157029017</v>
      </c>
      <c r="P12752" s="36">
        <f t="shared" si="1188"/>
        <v>1.0443579100183342E-5</v>
      </c>
      <c r="Q12752" s="36">
        <f t="shared" si="1189"/>
        <v>7.9086456977226898E-7</v>
      </c>
    </row>
    <row r="12753" spans="1:17" x14ac:dyDescent="0.3">
      <c r="A12753" s="30">
        <v>2916558</v>
      </c>
      <c r="B12753" s="14">
        <v>133</v>
      </c>
      <c r="C12753" s="14" t="s">
        <v>17</v>
      </c>
      <c r="D12753" s="14" t="s">
        <v>55</v>
      </c>
      <c r="E12753" s="14" t="s">
        <v>56</v>
      </c>
      <c r="F12753" s="48">
        <v>500</v>
      </c>
      <c r="G12753" s="38">
        <v>1054.1600000000001</v>
      </c>
      <c r="H12753" s="14" t="s">
        <v>218</v>
      </c>
      <c r="I12753" s="38">
        <v>8.0154000000000006E-3</v>
      </c>
      <c r="J12753" s="38">
        <v>351.83908000000002</v>
      </c>
      <c r="K12753" s="39" t="str">
        <f t="shared" si="1185"/>
        <v>Kampina &amp; Oisterwijkse Vennen_H3130</v>
      </c>
      <c r="L12753" s="40">
        <f>VLOOKUP(D12753,DATA!A:F,5,FALSE)</f>
        <v>0</v>
      </c>
      <c r="M12753" s="41">
        <f>VLOOKUP(D12753,DATA!A:F,6,FALSE)</f>
        <v>3.5</v>
      </c>
      <c r="N12753" s="40">
        <f t="shared" si="1186"/>
        <v>50</v>
      </c>
      <c r="O12753" s="40">
        <f t="shared" si="1187"/>
        <v>50</v>
      </c>
      <c r="P12753" s="40">
        <f>J12753/10000*I12753</f>
        <v>2.8201309618320003E-4</v>
      </c>
      <c r="Q12753" s="40">
        <f>IF(AND(H12753&lt;&gt;"below",I12753&gt;=0.005),M12753*P12753,0)</f>
        <v>9.8704583664120009E-4</v>
      </c>
    </row>
    <row r="12754" spans="1:17" x14ac:dyDescent="0.3">
      <c r="A12754" s="29">
        <v>2916558</v>
      </c>
      <c r="B12754" s="1">
        <v>133</v>
      </c>
      <c r="C12754" s="1" t="s">
        <v>17</v>
      </c>
      <c r="D12754" s="1" t="s">
        <v>53</v>
      </c>
      <c r="E12754" s="1" t="s">
        <v>54</v>
      </c>
      <c r="F12754" s="47">
        <v>714</v>
      </c>
      <c r="G12754" s="34">
        <v>1054.1600000000001</v>
      </c>
      <c r="H12754" s="1" t="s">
        <v>218</v>
      </c>
      <c r="I12754" s="34">
        <v>8.0154000000000006E-3</v>
      </c>
      <c r="J12754" s="34">
        <v>2900.67671976271</v>
      </c>
      <c r="K12754" s="35" t="str">
        <f t="shared" si="1185"/>
        <v>Kampina &amp; Oisterwijkse Vennen_H4030</v>
      </c>
      <c r="L12754" s="36">
        <f>VLOOKUP(D12754,DATA!A:F,5,FALSE)</f>
        <v>1.0986712608830001E-2</v>
      </c>
      <c r="M12754" s="37">
        <f>VLOOKUP(D12754,DATA!A:F,6,FALSE)</f>
        <v>982</v>
      </c>
      <c r="N12754" s="36">
        <f t="shared" si="1186"/>
        <v>68.843248195643113</v>
      </c>
      <c r="O12754" s="36">
        <f t="shared" si="1187"/>
        <v>68.845137053537769</v>
      </c>
      <c r="P12754" s="36">
        <f t="shared" si="1188"/>
        <v>1.888857894655871E-3</v>
      </c>
      <c r="Q12754" s="36">
        <f t="shared" si="1189"/>
        <v>5.47896612196829E-2</v>
      </c>
    </row>
    <row r="12755" spans="1:17" x14ac:dyDescent="0.3">
      <c r="A12755" s="29">
        <v>2916564</v>
      </c>
      <c r="B12755" s="1">
        <v>133</v>
      </c>
      <c r="C12755" s="1" t="s">
        <v>17</v>
      </c>
      <c r="D12755" s="1" t="s">
        <v>57</v>
      </c>
      <c r="E12755" s="1" t="s">
        <v>58</v>
      </c>
      <c r="F12755" s="47">
        <v>714</v>
      </c>
      <c r="G12755" s="34">
        <v>1815.65</v>
      </c>
      <c r="H12755" s="1" t="s">
        <v>218</v>
      </c>
      <c r="I12755" s="34">
        <v>1.7402000000000001E-2</v>
      </c>
      <c r="J12755" s="34">
        <v>1245.1667</v>
      </c>
      <c r="K12755" s="35" t="str">
        <f t="shared" si="1185"/>
        <v>Kampina &amp; Oisterwijkse Vennen_H3160</v>
      </c>
      <c r="L12755" s="36">
        <f>VLOOKUP(D12755,DATA!A:F,5,FALSE)</f>
        <v>1.0986712608830001E-2</v>
      </c>
      <c r="M12755" s="37">
        <f>VLOOKUP(D12755,DATA!A:F,6,FALSE)</f>
        <v>982</v>
      </c>
      <c r="N12755" s="36">
        <f t="shared" si="1186"/>
        <v>99.989475064579551</v>
      </c>
      <c r="O12755" s="36">
        <f t="shared" si="1187"/>
        <v>99.989477076446008</v>
      </c>
      <c r="P12755" s="36">
        <f t="shared" si="1188"/>
        <v>2.0118664565416111E-6</v>
      </c>
      <c r="Q12755" s="36">
        <f t="shared" si="1189"/>
        <v>2.5051091165326113E-5</v>
      </c>
    </row>
    <row r="12756" spans="1:17" x14ac:dyDescent="0.3">
      <c r="A12756" s="29">
        <v>2916564</v>
      </c>
      <c r="B12756" s="1">
        <v>133</v>
      </c>
      <c r="C12756" s="1" t="s">
        <v>17</v>
      </c>
      <c r="D12756" s="1" t="s">
        <v>68</v>
      </c>
      <c r="E12756" s="1" t="s">
        <v>69</v>
      </c>
      <c r="F12756" s="47">
        <v>714</v>
      </c>
      <c r="G12756" s="34">
        <v>1815.65</v>
      </c>
      <c r="H12756" s="1" t="s">
        <v>218</v>
      </c>
      <c r="I12756" s="34">
        <v>1.7402000000000001E-2</v>
      </c>
      <c r="J12756" s="34">
        <v>147.08296000000001</v>
      </c>
      <c r="K12756" s="35" t="str">
        <f t="shared" si="1185"/>
        <v>Kampina &amp; Oisterwijkse Vennen_H7110B</v>
      </c>
      <c r="L12756" s="36">
        <f>VLOOKUP(D12756,DATA!A:F,5,FALSE)</f>
        <v>1.0986712608830001E-2</v>
      </c>
      <c r="M12756" s="37">
        <f>VLOOKUP(D12756,DATA!A:F,6,FALSE)</f>
        <v>982</v>
      </c>
      <c r="N12756" s="36">
        <f t="shared" si="1186"/>
        <v>99.989475064579551</v>
      </c>
      <c r="O12756" s="36">
        <f t="shared" si="1187"/>
        <v>99.989477076446008</v>
      </c>
      <c r="P12756" s="36">
        <f t="shared" si="1188"/>
        <v>2.0118664565416111E-6</v>
      </c>
      <c r="Q12756" s="36">
        <f t="shared" si="1189"/>
        <v>2.9591127355285154E-6</v>
      </c>
    </row>
    <row r="12757" spans="1:17" x14ac:dyDescent="0.3">
      <c r="A12757" s="29">
        <v>2916564</v>
      </c>
      <c r="B12757" s="1">
        <v>133</v>
      </c>
      <c r="C12757" s="1" t="s">
        <v>17</v>
      </c>
      <c r="D12757" s="1" t="s">
        <v>96</v>
      </c>
      <c r="E12757" s="1" t="s">
        <v>69</v>
      </c>
      <c r="F12757" s="47">
        <v>714</v>
      </c>
      <c r="G12757" s="34">
        <v>1815.65</v>
      </c>
      <c r="H12757" s="1" t="s">
        <v>218</v>
      </c>
      <c r="I12757" s="34">
        <v>1.7402000000000001E-2</v>
      </c>
      <c r="J12757" s="34">
        <v>607.20240000000001</v>
      </c>
      <c r="K12757" s="35" t="str">
        <f t="shared" si="1185"/>
        <v>Kampina &amp; Oisterwijkse Vennen_ZGH7110B</v>
      </c>
      <c r="L12757" s="36">
        <f>VLOOKUP(D12757,DATA!A:F,5,FALSE)</f>
        <v>1.0986712608830001E-2</v>
      </c>
      <c r="M12757" s="37">
        <f>VLOOKUP(D12757,DATA!A:F,6,FALSE)</f>
        <v>982</v>
      </c>
      <c r="N12757" s="36">
        <f t="shared" si="1186"/>
        <v>99.989475064579551</v>
      </c>
      <c r="O12757" s="36">
        <f t="shared" si="1187"/>
        <v>99.989477076446008</v>
      </c>
      <c r="P12757" s="36">
        <f t="shared" si="1188"/>
        <v>2.0118664565416111E-6</v>
      </c>
      <c r="Q12757" s="36">
        <f t="shared" si="1189"/>
        <v>1.221610140891562E-5</v>
      </c>
    </row>
    <row r="12758" spans="1:17" x14ac:dyDescent="0.3">
      <c r="A12758" s="29">
        <v>2916565</v>
      </c>
      <c r="B12758" s="1">
        <v>133</v>
      </c>
      <c r="C12758" s="1" t="s">
        <v>17</v>
      </c>
      <c r="D12758" s="1" t="s">
        <v>57</v>
      </c>
      <c r="E12758" s="1" t="s">
        <v>58</v>
      </c>
      <c r="F12758" s="47">
        <v>714</v>
      </c>
      <c r="G12758" s="34">
        <v>1855.88</v>
      </c>
      <c r="H12758" s="1" t="s">
        <v>218</v>
      </c>
      <c r="I12758" s="34">
        <v>1.8187999999999999E-2</v>
      </c>
      <c r="J12758" s="34">
        <v>1282.5418999999999</v>
      </c>
      <c r="K12758" s="35" t="str">
        <f t="shared" si="1185"/>
        <v>Kampina &amp; Oisterwijkse Vennen_H3160</v>
      </c>
      <c r="L12758" s="36">
        <f>VLOOKUP(D12758,DATA!A:F,5,FALSE)</f>
        <v>1.0986712608830001E-2</v>
      </c>
      <c r="M12758" s="37">
        <f>VLOOKUP(D12758,DATA!A:F,6,FALSE)</f>
        <v>982</v>
      </c>
      <c r="N12758" s="36">
        <f t="shared" si="1186"/>
        <v>99.993234816431809</v>
      </c>
      <c r="O12758" s="36">
        <f t="shared" si="1187"/>
        <v>99.993236168067114</v>
      </c>
      <c r="P12758" s="36">
        <f t="shared" si="1188"/>
        <v>1.3516353050135876E-6</v>
      </c>
      <c r="Q12758" s="36">
        <f t="shared" si="1189"/>
        <v>1.7335289121992063E-5</v>
      </c>
    </row>
    <row r="12759" spans="1:17" x14ac:dyDescent="0.3">
      <c r="A12759" s="29">
        <v>2916565</v>
      </c>
      <c r="B12759" s="1">
        <v>133</v>
      </c>
      <c r="C12759" s="1" t="s">
        <v>17</v>
      </c>
      <c r="D12759" s="1" t="s">
        <v>68</v>
      </c>
      <c r="E12759" s="1" t="s">
        <v>69</v>
      </c>
      <c r="F12759" s="47">
        <v>714</v>
      </c>
      <c r="G12759" s="34">
        <v>1855.88</v>
      </c>
      <c r="H12759" s="1" t="s">
        <v>218</v>
      </c>
      <c r="I12759" s="34">
        <v>1.8187999999999999E-2</v>
      </c>
      <c r="J12759" s="34">
        <v>26.486512999999999</v>
      </c>
      <c r="K12759" s="35" t="str">
        <f t="shared" si="1185"/>
        <v>Kampina &amp; Oisterwijkse Vennen_H7110B</v>
      </c>
      <c r="L12759" s="36">
        <f>VLOOKUP(D12759,DATA!A:F,5,FALSE)</f>
        <v>1.0986712608830001E-2</v>
      </c>
      <c r="M12759" s="37">
        <f>VLOOKUP(D12759,DATA!A:F,6,FALSE)</f>
        <v>982</v>
      </c>
      <c r="N12759" s="36">
        <f t="shared" si="1186"/>
        <v>99.993234816431809</v>
      </c>
      <c r="O12759" s="36">
        <f t="shared" si="1187"/>
        <v>99.993236168067114</v>
      </c>
      <c r="P12759" s="36">
        <f t="shared" si="1188"/>
        <v>1.3516353050135876E-6</v>
      </c>
      <c r="Q12759" s="36">
        <f t="shared" si="1189"/>
        <v>3.5800106077501353E-7</v>
      </c>
    </row>
    <row r="12760" spans="1:17" x14ac:dyDescent="0.3">
      <c r="A12760" s="29">
        <v>2916565</v>
      </c>
      <c r="B12760" s="1">
        <v>133</v>
      </c>
      <c r="C12760" s="1" t="s">
        <v>17</v>
      </c>
      <c r="D12760" s="1" t="s">
        <v>96</v>
      </c>
      <c r="E12760" s="1" t="s">
        <v>69</v>
      </c>
      <c r="F12760" s="47">
        <v>714</v>
      </c>
      <c r="G12760" s="34">
        <v>1855.88</v>
      </c>
      <c r="H12760" s="1" t="s">
        <v>218</v>
      </c>
      <c r="I12760" s="34">
        <v>1.8187999999999999E-2</v>
      </c>
      <c r="J12760" s="34">
        <v>1.8534299000000001</v>
      </c>
      <c r="K12760" s="35" t="str">
        <f t="shared" si="1185"/>
        <v>Kampina &amp; Oisterwijkse Vennen_ZGH7110B</v>
      </c>
      <c r="L12760" s="36">
        <f>VLOOKUP(D12760,DATA!A:F,5,FALSE)</f>
        <v>1.0986712608830001E-2</v>
      </c>
      <c r="M12760" s="37">
        <f>VLOOKUP(D12760,DATA!A:F,6,FALSE)</f>
        <v>982</v>
      </c>
      <c r="N12760" s="36">
        <f t="shared" si="1186"/>
        <v>99.993234816431809</v>
      </c>
      <c r="O12760" s="36">
        <f t="shared" si="1187"/>
        <v>99.993236168067114</v>
      </c>
      <c r="P12760" s="36">
        <f t="shared" si="1188"/>
        <v>1.3516353050135876E-6</v>
      </c>
      <c r="Q12760" s="36">
        <f t="shared" si="1189"/>
        <v>2.5051612882078032E-8</v>
      </c>
    </row>
    <row r="12761" spans="1:17" x14ac:dyDescent="0.3">
      <c r="A12761" s="29">
        <v>2916565</v>
      </c>
      <c r="B12761" s="1">
        <v>133</v>
      </c>
      <c r="C12761" s="1" t="s">
        <v>17</v>
      </c>
      <c r="D12761" s="1" t="s">
        <v>90</v>
      </c>
      <c r="E12761" s="1" t="s">
        <v>91</v>
      </c>
      <c r="F12761" s="47">
        <v>1071</v>
      </c>
      <c r="G12761" s="34">
        <v>1855.88</v>
      </c>
      <c r="H12761" s="1" t="s">
        <v>218</v>
      </c>
      <c r="I12761" s="34">
        <v>1.8187999999999999E-2</v>
      </c>
      <c r="J12761" s="34">
        <v>182.13898</v>
      </c>
      <c r="K12761" s="35" t="str">
        <f t="shared" si="1185"/>
        <v>Kampina &amp; Oisterwijkse Vennen_Lg04</v>
      </c>
      <c r="L12761" s="36">
        <f>VLOOKUP(D12761,DATA!A:F,5,FALSE)</f>
        <v>1.3726988247862192E-2</v>
      </c>
      <c r="M12761" s="37">
        <f>VLOOKUP(D12761,DATA!A:F,6,FALSE)</f>
        <v>1285.5</v>
      </c>
      <c r="N12761" s="36">
        <f t="shared" si="1186"/>
        <v>99.960237343119289</v>
      </c>
      <c r="O12761" s="36">
        <f t="shared" si="1187"/>
        <v>99.960247265336065</v>
      </c>
      <c r="P12761" s="36">
        <f t="shared" si="1188"/>
        <v>9.9222167762036406E-6</v>
      </c>
      <c r="Q12761" s="36">
        <f t="shared" si="1189"/>
        <v>1.8072224429566195E-5</v>
      </c>
    </row>
    <row r="12762" spans="1:17" x14ac:dyDescent="0.3">
      <c r="A12762" s="29">
        <v>2916566</v>
      </c>
      <c r="B12762" s="1">
        <v>133</v>
      </c>
      <c r="C12762" s="1" t="s">
        <v>17</v>
      </c>
      <c r="D12762" s="1" t="s">
        <v>57</v>
      </c>
      <c r="E12762" s="1" t="s">
        <v>58</v>
      </c>
      <c r="F12762" s="47">
        <v>714</v>
      </c>
      <c r="G12762" s="34">
        <v>1824.28</v>
      </c>
      <c r="H12762" s="1" t="s">
        <v>218</v>
      </c>
      <c r="I12762" s="34">
        <v>1.8121999999999999E-2</v>
      </c>
      <c r="J12762" s="34">
        <v>1760.4122</v>
      </c>
      <c r="K12762" s="35" t="str">
        <f t="shared" si="1185"/>
        <v>Kampina &amp; Oisterwijkse Vennen_H3160</v>
      </c>
      <c r="L12762" s="36">
        <f>VLOOKUP(D12762,DATA!A:F,5,FALSE)</f>
        <v>1.0986712608830001E-2</v>
      </c>
      <c r="M12762" s="37">
        <f>VLOOKUP(D12762,DATA!A:F,6,FALSE)</f>
        <v>982</v>
      </c>
      <c r="N12762" s="36">
        <f t="shared" si="1186"/>
        <v>99.990427049791364</v>
      </c>
      <c r="O12762" s="36">
        <f t="shared" si="1187"/>
        <v>99.990428955405179</v>
      </c>
      <c r="P12762" s="36">
        <f t="shared" si="1188"/>
        <v>1.9056138143014323E-6</v>
      </c>
      <c r="Q12762" s="36">
        <f t="shared" si="1189"/>
        <v>3.3546658071847761E-5</v>
      </c>
    </row>
    <row r="12763" spans="1:17" x14ac:dyDescent="0.3">
      <c r="A12763" s="29">
        <v>2916566</v>
      </c>
      <c r="B12763" s="1">
        <v>133</v>
      </c>
      <c r="C12763" s="1" t="s">
        <v>17</v>
      </c>
      <c r="D12763" s="1" t="s">
        <v>33</v>
      </c>
      <c r="E12763" s="1" t="s">
        <v>29</v>
      </c>
      <c r="F12763" s="47">
        <v>1786</v>
      </c>
      <c r="G12763" s="34">
        <v>1824.28</v>
      </c>
      <c r="H12763" s="1" t="s">
        <v>218</v>
      </c>
      <c r="I12763" s="34">
        <v>1.8121999999999999E-2</v>
      </c>
      <c r="J12763" s="34">
        <v>187.71983</v>
      </c>
      <c r="K12763" s="35" t="str">
        <f t="shared" si="1185"/>
        <v>Kampina &amp; Oisterwijkse Vennen_ZGH91D0</v>
      </c>
      <c r="L12763" s="36">
        <f>VLOOKUP(D12763,DATA!A:F,5,FALSE)</f>
        <v>6.9280917156857415E-3</v>
      </c>
      <c r="M12763" s="37">
        <f>VLOOKUP(D12763,DATA!A:F,6,FALSE)</f>
        <v>2211</v>
      </c>
      <c r="N12763" s="36">
        <f t="shared" si="1186"/>
        <v>6.4210030177841952</v>
      </c>
      <c r="O12763" s="36">
        <f t="shared" si="1187"/>
        <v>6.4217574579057271</v>
      </c>
      <c r="P12763" s="36">
        <f t="shared" si="1188"/>
        <v>7.5444012153180751E-4</v>
      </c>
      <c r="Q12763" s="36">
        <f t="shared" si="1189"/>
        <v>1.4162337135913026E-3</v>
      </c>
    </row>
    <row r="12764" spans="1:17" x14ac:dyDescent="0.3">
      <c r="A12764" s="29">
        <v>2916566</v>
      </c>
      <c r="B12764" s="1">
        <v>133</v>
      </c>
      <c r="C12764" s="1" t="s">
        <v>17</v>
      </c>
      <c r="D12764" s="1" t="s">
        <v>90</v>
      </c>
      <c r="E12764" s="1" t="s">
        <v>91</v>
      </c>
      <c r="F12764" s="47">
        <v>1071</v>
      </c>
      <c r="G12764" s="34">
        <v>1824.28</v>
      </c>
      <c r="H12764" s="1" t="s">
        <v>218</v>
      </c>
      <c r="I12764" s="34">
        <v>1.8121999999999999E-2</v>
      </c>
      <c r="J12764" s="34">
        <v>161.96744000000001</v>
      </c>
      <c r="K12764" s="35" t="str">
        <f t="shared" si="1185"/>
        <v>Kampina &amp; Oisterwijkse Vennen_Lg04</v>
      </c>
      <c r="L12764" s="36">
        <f>VLOOKUP(D12764,DATA!A:F,5,FALSE)</f>
        <v>1.3726988247862192E-2</v>
      </c>
      <c r="M12764" s="37">
        <f>VLOOKUP(D12764,DATA!A:F,6,FALSE)</f>
        <v>1285.5</v>
      </c>
      <c r="N12764" s="36">
        <f t="shared" si="1186"/>
        <v>99.938656751507722</v>
      </c>
      <c r="O12764" s="36">
        <f t="shared" si="1187"/>
        <v>99.938672000028504</v>
      </c>
      <c r="P12764" s="36">
        <f t="shared" si="1188"/>
        <v>1.5248520782051855E-5</v>
      </c>
      <c r="Q12764" s="36">
        <f t="shared" si="1189"/>
        <v>2.4697638748557371E-5</v>
      </c>
    </row>
    <row r="12765" spans="1:17" x14ac:dyDescent="0.3">
      <c r="A12765" s="29">
        <v>2916567</v>
      </c>
      <c r="B12765" s="1">
        <v>133</v>
      </c>
      <c r="C12765" s="1" t="s">
        <v>17</v>
      </c>
      <c r="D12765" s="1" t="s">
        <v>63</v>
      </c>
      <c r="E12765" s="1" t="s">
        <v>64</v>
      </c>
      <c r="F12765" s="47">
        <v>714</v>
      </c>
      <c r="G12765" s="34">
        <v>1380.96</v>
      </c>
      <c r="H12765" s="1" t="s">
        <v>218</v>
      </c>
      <c r="I12765" s="34">
        <v>1.22649E-2</v>
      </c>
      <c r="J12765" s="34">
        <v>1102.614</v>
      </c>
      <c r="K12765" s="35" t="str">
        <f t="shared" si="1185"/>
        <v>Kampina &amp; Oisterwijkse Vennen_H2310</v>
      </c>
      <c r="L12765" s="36">
        <f>VLOOKUP(D12765,DATA!A:F,5,FALSE)</f>
        <v>1.0986712608830001E-2</v>
      </c>
      <c r="M12765" s="37">
        <f>VLOOKUP(D12765,DATA!A:F,6,FALSE)</f>
        <v>982</v>
      </c>
      <c r="N12765" s="36">
        <f t="shared" si="1186"/>
        <v>98.766933683995433</v>
      </c>
      <c r="O12765" s="36">
        <f t="shared" si="1187"/>
        <v>98.767097781222418</v>
      </c>
      <c r="P12765" s="36">
        <f t="shared" si="1188"/>
        <v>1.6409722698540463E-4</v>
      </c>
      <c r="Q12765" s="36">
        <f t="shared" si="1189"/>
        <v>1.8093589983528495E-3</v>
      </c>
    </row>
    <row r="12766" spans="1:17" x14ac:dyDescent="0.3">
      <c r="A12766" s="29">
        <v>2916567</v>
      </c>
      <c r="B12766" s="1">
        <v>133</v>
      </c>
      <c r="C12766" s="1" t="s">
        <v>17</v>
      </c>
      <c r="D12766" s="1" t="s">
        <v>57</v>
      </c>
      <c r="E12766" s="1" t="s">
        <v>58</v>
      </c>
      <c r="F12766" s="47">
        <v>714</v>
      </c>
      <c r="G12766" s="34">
        <v>1380.96</v>
      </c>
      <c r="H12766" s="1" t="s">
        <v>218</v>
      </c>
      <c r="I12766" s="34">
        <v>1.22649E-2</v>
      </c>
      <c r="J12766" s="34">
        <v>6773.5492999999997</v>
      </c>
      <c r="K12766" s="35" t="str">
        <f t="shared" si="1185"/>
        <v>Kampina &amp; Oisterwijkse Vennen_H3160</v>
      </c>
      <c r="L12766" s="36">
        <f>VLOOKUP(D12766,DATA!A:F,5,FALSE)</f>
        <v>1.0986712608830001E-2</v>
      </c>
      <c r="M12766" s="37">
        <f>VLOOKUP(D12766,DATA!A:F,6,FALSE)</f>
        <v>982</v>
      </c>
      <c r="N12766" s="36">
        <f t="shared" si="1186"/>
        <v>98.766933683995433</v>
      </c>
      <c r="O12766" s="36">
        <f t="shared" si="1187"/>
        <v>98.767097781222418</v>
      </c>
      <c r="P12766" s="36">
        <f t="shared" si="1188"/>
        <v>1.6409722698540463E-4</v>
      </c>
      <c r="Q12766" s="36">
        <f t="shared" si="1189"/>
        <v>1.1115206569789286E-2</v>
      </c>
    </row>
    <row r="12767" spans="1:17" x14ac:dyDescent="0.3">
      <c r="A12767" s="29">
        <v>2916567</v>
      </c>
      <c r="B12767" s="1">
        <v>133</v>
      </c>
      <c r="C12767" s="1" t="s">
        <v>17</v>
      </c>
      <c r="D12767" s="1" t="s">
        <v>90</v>
      </c>
      <c r="E12767" s="1" t="s">
        <v>91</v>
      </c>
      <c r="F12767" s="47">
        <v>1071</v>
      </c>
      <c r="G12767" s="34">
        <v>1380.96</v>
      </c>
      <c r="H12767" s="1" t="s">
        <v>218</v>
      </c>
      <c r="I12767" s="34">
        <v>1.22649E-2</v>
      </c>
      <c r="J12767" s="34">
        <v>376.75686999999999</v>
      </c>
      <c r="K12767" s="35" t="str">
        <f t="shared" si="1185"/>
        <v>Kampina &amp; Oisterwijkse Vennen_Lg04</v>
      </c>
      <c r="L12767" s="36">
        <f>VLOOKUP(D12767,DATA!A:F,5,FALSE)</f>
        <v>1.3726988247862192E-2</v>
      </c>
      <c r="M12767" s="37">
        <f>VLOOKUP(D12767,DATA!A:F,6,FALSE)</f>
        <v>1285.5</v>
      </c>
      <c r="N12767" s="36">
        <f t="shared" si="1186"/>
        <v>78.757645196003338</v>
      </c>
      <c r="O12767" s="36">
        <f t="shared" si="1187"/>
        <v>78.76046172111019</v>
      </c>
      <c r="P12767" s="36">
        <f t="shared" si="1188"/>
        <v>2.8165251068514863E-3</v>
      </c>
      <c r="Q12767" s="36">
        <f t="shared" si="1189"/>
        <v>1.0611451835337815E-2</v>
      </c>
    </row>
    <row r="12768" spans="1:17" x14ac:dyDescent="0.3">
      <c r="A12768" s="29">
        <v>2916569</v>
      </c>
      <c r="B12768" s="1">
        <v>133</v>
      </c>
      <c r="C12768" s="1" t="s">
        <v>17</v>
      </c>
      <c r="D12768" s="1" t="s">
        <v>57</v>
      </c>
      <c r="E12768" s="1" t="s">
        <v>58</v>
      </c>
      <c r="F12768" s="47">
        <v>714</v>
      </c>
      <c r="G12768" s="34">
        <v>1235.01</v>
      </c>
      <c r="H12768" s="1" t="s">
        <v>218</v>
      </c>
      <c r="I12768" s="34">
        <v>1.0867E-2</v>
      </c>
      <c r="J12768" s="34">
        <v>5147.4556000000002</v>
      </c>
      <c r="K12768" s="35" t="str">
        <f t="shared" si="1185"/>
        <v>Kampina &amp; Oisterwijkse Vennen_H3160</v>
      </c>
      <c r="L12768" s="36">
        <f>VLOOKUP(D12768,DATA!A:F,5,FALSE)</f>
        <v>1.0986712608830001E-2</v>
      </c>
      <c r="M12768" s="37">
        <f>VLOOKUP(D12768,DATA!A:F,6,FALSE)</f>
        <v>982</v>
      </c>
      <c r="N12768" s="36">
        <f t="shared" si="1186"/>
        <v>94.157159098279408</v>
      </c>
      <c r="O12768" s="36">
        <f t="shared" si="1187"/>
        <v>94.157815896462424</v>
      </c>
      <c r="P12768" s="36">
        <f t="shared" si="1188"/>
        <v>6.5679818301589421E-4</v>
      </c>
      <c r="Q12768" s="36">
        <f t="shared" si="1189"/>
        <v>3.3808394852349898E-2</v>
      </c>
    </row>
    <row r="12769" spans="1:17" x14ac:dyDescent="0.3">
      <c r="A12769" s="29">
        <v>2916569</v>
      </c>
      <c r="B12769" s="1">
        <v>133</v>
      </c>
      <c r="C12769" s="1" t="s">
        <v>17</v>
      </c>
      <c r="D12769" s="1" t="s">
        <v>90</v>
      </c>
      <c r="E12769" s="1" t="s">
        <v>91</v>
      </c>
      <c r="F12769" s="47">
        <v>1071</v>
      </c>
      <c r="G12769" s="34">
        <v>1235.01</v>
      </c>
      <c r="H12769" s="1" t="s">
        <v>218</v>
      </c>
      <c r="I12769" s="34">
        <v>1.0867E-2</v>
      </c>
      <c r="J12769" s="34">
        <v>12.920233</v>
      </c>
      <c r="K12769" s="35" t="str">
        <f t="shared" si="1185"/>
        <v>Kampina &amp; Oisterwijkse Vennen_Lg04</v>
      </c>
      <c r="L12769" s="36">
        <f>VLOOKUP(D12769,DATA!A:F,5,FALSE)</f>
        <v>1.3726988247862192E-2</v>
      </c>
      <c r="M12769" s="37">
        <f>VLOOKUP(D12769,DATA!A:F,6,FALSE)</f>
        <v>1285.5</v>
      </c>
      <c r="N12769" s="36">
        <f t="shared" si="1186"/>
        <v>33.334923217298922</v>
      </c>
      <c r="O12769" s="36">
        <f t="shared" si="1187"/>
        <v>33.33823829389484</v>
      </c>
      <c r="P12769" s="36">
        <f t="shared" si="1188"/>
        <v>3.3150765959177875E-3</v>
      </c>
      <c r="Q12769" s="36">
        <f t="shared" si="1189"/>
        <v>4.2831562032104661E-4</v>
      </c>
    </row>
    <row r="12770" spans="1:17" x14ac:dyDescent="0.3">
      <c r="A12770" s="29">
        <v>2916570</v>
      </c>
      <c r="B12770" s="1">
        <v>133</v>
      </c>
      <c r="C12770" s="1" t="s">
        <v>17</v>
      </c>
      <c r="D12770" s="1" t="s">
        <v>57</v>
      </c>
      <c r="E12770" s="1" t="s">
        <v>58</v>
      </c>
      <c r="F12770" s="47">
        <v>714</v>
      </c>
      <c r="G12770" s="34">
        <v>1045.8499999999999</v>
      </c>
      <c r="H12770" s="1" t="s">
        <v>218</v>
      </c>
      <c r="I12770" s="34">
        <v>9.1546000000000006E-3</v>
      </c>
      <c r="J12770" s="34">
        <v>4089.9475000000002</v>
      </c>
      <c r="K12770" s="35" t="str">
        <f t="shared" si="1185"/>
        <v>Kampina &amp; Oisterwijkse Vennen_H3160</v>
      </c>
      <c r="L12770" s="36">
        <f>VLOOKUP(D12770,DATA!A:F,5,FALSE)</f>
        <v>1.0986712608830001E-2</v>
      </c>
      <c r="M12770" s="37">
        <f>VLOOKUP(D12770,DATA!A:F,6,FALSE)</f>
        <v>982</v>
      </c>
      <c r="N12770" s="36">
        <f t="shared" si="1186"/>
        <v>66.85206121135387</v>
      </c>
      <c r="O12770" s="36">
        <f t="shared" si="1187"/>
        <v>66.854290011391072</v>
      </c>
      <c r="P12770" s="36">
        <f t="shared" si="1188"/>
        <v>2.2288000372014949E-3</v>
      </c>
      <c r="Q12770" s="36">
        <f t="shared" si="1189"/>
        <v>9.1156751401521616E-2</v>
      </c>
    </row>
    <row r="12771" spans="1:17" x14ac:dyDescent="0.3">
      <c r="A12771" s="29">
        <v>2916571</v>
      </c>
      <c r="B12771" s="1">
        <v>133</v>
      </c>
      <c r="C12771" s="1" t="s">
        <v>17</v>
      </c>
      <c r="D12771" s="1" t="s">
        <v>57</v>
      </c>
      <c r="E12771" s="1" t="s">
        <v>58</v>
      </c>
      <c r="F12771" s="47">
        <v>714</v>
      </c>
      <c r="G12771" s="34">
        <v>980.42</v>
      </c>
      <c r="H12771" s="1" t="s">
        <v>218</v>
      </c>
      <c r="I12771" s="34">
        <v>8.7804000000000007E-3</v>
      </c>
      <c r="J12771" s="34">
        <v>6941.9260000000004</v>
      </c>
      <c r="K12771" s="35" t="str">
        <f t="shared" si="1185"/>
        <v>Kampina &amp; Oisterwijkse Vennen_H3160</v>
      </c>
      <c r="L12771" s="36">
        <f>VLOOKUP(D12771,DATA!A:F,5,FALSE)</f>
        <v>1.0986712608830001E-2</v>
      </c>
      <c r="M12771" s="37">
        <f>VLOOKUP(D12771,DATA!A:F,6,FALSE)</f>
        <v>982</v>
      </c>
      <c r="N12771" s="36">
        <f t="shared" si="1186"/>
        <v>49.566035749284403</v>
      </c>
      <c r="O12771" s="36">
        <f t="shared" si="1187"/>
        <v>49.568447261904005</v>
      </c>
      <c r="P12771" s="36">
        <f t="shared" si="1188"/>
        <v>2.4115126196022629E-3</v>
      </c>
      <c r="Q12771" s="36">
        <f t="shared" si="1189"/>
        <v>0.16740542153345062</v>
      </c>
    </row>
    <row r="12772" spans="1:17" x14ac:dyDescent="0.3">
      <c r="A12772" s="29">
        <v>2916572</v>
      </c>
      <c r="B12772" s="1">
        <v>133</v>
      </c>
      <c r="C12772" s="1" t="s">
        <v>17</v>
      </c>
      <c r="D12772" s="1" t="s">
        <v>57</v>
      </c>
      <c r="E12772" s="1" t="s">
        <v>58</v>
      </c>
      <c r="F12772" s="47">
        <v>714</v>
      </c>
      <c r="G12772" s="34">
        <v>1250.3399999999999</v>
      </c>
      <c r="H12772" s="1" t="s">
        <v>218</v>
      </c>
      <c r="I12772" s="34">
        <v>1.1525000000000001E-2</v>
      </c>
      <c r="J12772" s="34">
        <v>2097.8027000000002</v>
      </c>
      <c r="K12772" s="35" t="str">
        <f t="shared" si="1185"/>
        <v>Kampina &amp; Oisterwijkse Vennen_H3160</v>
      </c>
      <c r="L12772" s="36">
        <f>VLOOKUP(D12772,DATA!A:F,5,FALSE)</f>
        <v>1.0986712608830001E-2</v>
      </c>
      <c r="M12772" s="37">
        <f>VLOOKUP(D12772,DATA!A:F,6,FALSE)</f>
        <v>982</v>
      </c>
      <c r="N12772" s="36">
        <f t="shared" si="1186"/>
        <v>95.017713744045679</v>
      </c>
      <c r="O12772" s="36">
        <f t="shared" si="1187"/>
        <v>95.018313144676213</v>
      </c>
      <c r="P12772" s="36">
        <f t="shared" si="1188"/>
        <v>5.9940063053431913E-4</v>
      </c>
      <c r="Q12772" s="36">
        <f t="shared" si="1189"/>
        <v>1.2574242611165973E-2</v>
      </c>
    </row>
    <row r="12773" spans="1:17" x14ac:dyDescent="0.3">
      <c r="A12773" s="29">
        <v>2916572</v>
      </c>
      <c r="B12773" s="1">
        <v>133</v>
      </c>
      <c r="C12773" s="1" t="s">
        <v>17</v>
      </c>
      <c r="D12773" s="1" t="s">
        <v>90</v>
      </c>
      <c r="E12773" s="1" t="s">
        <v>91</v>
      </c>
      <c r="F12773" s="47">
        <v>1071</v>
      </c>
      <c r="G12773" s="34">
        <v>1250.3399999999999</v>
      </c>
      <c r="H12773" s="1" t="s">
        <v>218</v>
      </c>
      <c r="I12773" s="34">
        <v>1.1525000000000001E-2</v>
      </c>
      <c r="J12773" s="34">
        <v>407.31191999999999</v>
      </c>
      <c r="K12773" s="35" t="str">
        <f t="shared" si="1185"/>
        <v>Kampina &amp; Oisterwijkse Vennen_Lg04</v>
      </c>
      <c r="L12773" s="36">
        <f>VLOOKUP(D12773,DATA!A:F,5,FALSE)</f>
        <v>1.3726988247862192E-2</v>
      </c>
      <c r="M12773" s="37">
        <f>VLOOKUP(D12773,DATA!A:F,6,FALSE)</f>
        <v>1285.5</v>
      </c>
      <c r="N12773" s="36">
        <f t="shared" si="1186"/>
        <v>38.162870776901705</v>
      </c>
      <c r="O12773" s="36">
        <f t="shared" si="1187"/>
        <v>38.166604264251482</v>
      </c>
      <c r="P12773" s="36">
        <f t="shared" si="1188"/>
        <v>3.7334873497769649E-3</v>
      </c>
      <c r="Q12773" s="36">
        <f t="shared" si="1189"/>
        <v>1.5206939007333671E-2</v>
      </c>
    </row>
    <row r="12774" spans="1:17" x14ac:dyDescent="0.3">
      <c r="A12774" s="29">
        <v>2916573</v>
      </c>
      <c r="B12774" s="1">
        <v>133</v>
      </c>
      <c r="C12774" s="1" t="s">
        <v>17</v>
      </c>
      <c r="D12774" s="1" t="s">
        <v>57</v>
      </c>
      <c r="E12774" s="1" t="s">
        <v>58</v>
      </c>
      <c r="F12774" s="47">
        <v>714</v>
      </c>
      <c r="G12774" s="34">
        <v>1824.67</v>
      </c>
      <c r="H12774" s="1" t="s">
        <v>218</v>
      </c>
      <c r="I12774" s="34">
        <v>1.9328999999999999E-2</v>
      </c>
      <c r="J12774" s="34">
        <v>2525.1682000000001</v>
      </c>
      <c r="K12774" s="35" t="str">
        <f t="shared" si="1185"/>
        <v>Kampina &amp; Oisterwijkse Vennen_H3160</v>
      </c>
      <c r="L12774" s="36">
        <f>VLOOKUP(D12774,DATA!A:F,5,FALSE)</f>
        <v>1.0986712608830001E-2</v>
      </c>
      <c r="M12774" s="37">
        <f>VLOOKUP(D12774,DATA!A:F,6,FALSE)</f>
        <v>982</v>
      </c>
      <c r="N12774" s="36">
        <f t="shared" si="1186"/>
        <v>99.990467976485746</v>
      </c>
      <c r="O12774" s="36">
        <f t="shared" si="1187"/>
        <v>99.990470000319107</v>
      </c>
      <c r="P12774" s="36">
        <f t="shared" si="1188"/>
        <v>2.0238333604538639E-6</v>
      </c>
      <c r="Q12774" s="36">
        <f t="shared" si="1189"/>
        <v>5.1105196439172349E-5</v>
      </c>
    </row>
    <row r="12775" spans="1:17" x14ac:dyDescent="0.3">
      <c r="A12775" s="29">
        <v>2916573</v>
      </c>
      <c r="B12775" s="1">
        <v>133</v>
      </c>
      <c r="C12775" s="1" t="s">
        <v>17</v>
      </c>
      <c r="D12775" s="1" t="s">
        <v>90</v>
      </c>
      <c r="E12775" s="1" t="s">
        <v>91</v>
      </c>
      <c r="F12775" s="47">
        <v>1071</v>
      </c>
      <c r="G12775" s="34">
        <v>1824.67</v>
      </c>
      <c r="H12775" s="1" t="s">
        <v>218</v>
      </c>
      <c r="I12775" s="34">
        <v>1.9328999999999999E-2</v>
      </c>
      <c r="J12775" s="34">
        <v>1164.3359</v>
      </c>
      <c r="K12775" s="35" t="str">
        <f t="shared" si="1185"/>
        <v>Kampina &amp; Oisterwijkse Vennen_Lg04</v>
      </c>
      <c r="L12775" s="36">
        <f>VLOOKUP(D12775,DATA!A:F,5,FALSE)</f>
        <v>1.3726988247862192E-2</v>
      </c>
      <c r="M12775" s="37">
        <f>VLOOKUP(D12775,DATA!A:F,6,FALSE)</f>
        <v>1285.5</v>
      </c>
      <c r="N12775" s="36">
        <f t="shared" si="1186"/>
        <v>99.938984076815814</v>
      </c>
      <c r="O12775" s="36">
        <f t="shared" si="1187"/>
        <v>99.939000254085343</v>
      </c>
      <c r="P12775" s="36">
        <f t="shared" si="1188"/>
        <v>1.6177269529293881E-5</v>
      </c>
      <c r="Q12775" s="36">
        <f t="shared" si="1189"/>
        <v>1.8835775676932968E-4</v>
      </c>
    </row>
    <row r="12776" spans="1:17" x14ac:dyDescent="0.3">
      <c r="A12776" s="29">
        <v>2918087</v>
      </c>
      <c r="B12776" s="1">
        <v>133</v>
      </c>
      <c r="C12776" s="1" t="s">
        <v>17</v>
      </c>
      <c r="D12776" s="1" t="s">
        <v>41</v>
      </c>
      <c r="E12776" s="1" t="s">
        <v>42</v>
      </c>
      <c r="F12776" s="47">
        <v>1071</v>
      </c>
      <c r="G12776" s="34">
        <v>1140.06</v>
      </c>
      <c r="H12776" s="1" t="s">
        <v>218</v>
      </c>
      <c r="I12776" s="34">
        <v>8.5188999999999994E-3</v>
      </c>
      <c r="J12776" s="34">
        <v>29.356446999999999</v>
      </c>
      <c r="K12776" s="35" t="str">
        <f t="shared" si="1185"/>
        <v>Kampina &amp; Oisterwijkse Vennen_H4010A</v>
      </c>
      <c r="L12776" s="36">
        <f>VLOOKUP(D12776,DATA!A:F,5,FALSE)</f>
        <v>1.3726988247862192E-2</v>
      </c>
      <c r="M12776" s="37">
        <f>VLOOKUP(D12776,DATA!A:F,6,FALSE)</f>
        <v>1285.5</v>
      </c>
      <c r="N12776" s="36">
        <f t="shared" si="1186"/>
        <v>11.957581959270509</v>
      </c>
      <c r="O12776" s="36">
        <f t="shared" si="1187"/>
        <v>11.958813116246537</v>
      </c>
      <c r="P12776" s="36">
        <f t="shared" si="1188"/>
        <v>1.2311569760274921E-3</v>
      </c>
      <c r="Q12776" s="36">
        <f t="shared" si="1189"/>
        <v>3.6142394515431336E-4</v>
      </c>
    </row>
    <row r="12777" spans="1:17" x14ac:dyDescent="0.3">
      <c r="A12777" s="29">
        <v>2918087</v>
      </c>
      <c r="B12777" s="1">
        <v>133</v>
      </c>
      <c r="C12777" s="1" t="s">
        <v>17</v>
      </c>
      <c r="D12777" s="1" t="s">
        <v>53</v>
      </c>
      <c r="E12777" s="1" t="s">
        <v>54</v>
      </c>
      <c r="F12777" s="47">
        <v>714</v>
      </c>
      <c r="G12777" s="34">
        <v>1140.06</v>
      </c>
      <c r="H12777" s="1" t="s">
        <v>218</v>
      </c>
      <c r="I12777" s="34">
        <v>8.5188999999999994E-3</v>
      </c>
      <c r="J12777" s="34">
        <v>29.356446999999999</v>
      </c>
      <c r="K12777" s="35" t="str">
        <f t="shared" si="1185"/>
        <v>Kampina &amp; Oisterwijkse Vennen_H4030</v>
      </c>
      <c r="L12777" s="36">
        <f>VLOOKUP(D12777,DATA!A:F,5,FALSE)</f>
        <v>1.0986712608830001E-2</v>
      </c>
      <c r="M12777" s="37">
        <f>VLOOKUP(D12777,DATA!A:F,6,FALSE)</f>
        <v>982</v>
      </c>
      <c r="N12777" s="36">
        <f t="shared" si="1186"/>
        <v>85.024956812092867</v>
      </c>
      <c r="O12777" s="36">
        <f t="shared" si="1187"/>
        <v>85.0261484698689</v>
      </c>
      <c r="P12777" s="36">
        <f t="shared" si="1188"/>
        <v>1.1916577760331393E-3</v>
      </c>
      <c r="Q12777" s="36">
        <f t="shared" si="1189"/>
        <v>3.4982838344254724E-4</v>
      </c>
    </row>
    <row r="12778" spans="1:17" x14ac:dyDescent="0.3">
      <c r="A12778" s="29">
        <v>2918088</v>
      </c>
      <c r="B12778" s="1">
        <v>133</v>
      </c>
      <c r="C12778" s="1" t="s">
        <v>17</v>
      </c>
      <c r="D12778" s="1" t="s">
        <v>41</v>
      </c>
      <c r="E12778" s="1" t="s">
        <v>42</v>
      </c>
      <c r="F12778" s="47">
        <v>1071</v>
      </c>
      <c r="G12778" s="34">
        <v>1138.94</v>
      </c>
      <c r="H12778" s="1" t="s">
        <v>218</v>
      </c>
      <c r="I12778" s="34">
        <v>8.6076999999999994E-3</v>
      </c>
      <c r="J12778" s="34">
        <v>4526.3251980681198</v>
      </c>
      <c r="K12778" s="35" t="str">
        <f t="shared" si="1185"/>
        <v>Kampina &amp; Oisterwijkse Vennen_H4010A</v>
      </c>
      <c r="L12778" s="36">
        <f>VLOOKUP(D12778,DATA!A:F,5,FALSE)</f>
        <v>1.3726988247862192E-2</v>
      </c>
      <c r="M12778" s="37">
        <f>VLOOKUP(D12778,DATA!A:F,6,FALSE)</f>
        <v>1285.5</v>
      </c>
      <c r="N12778" s="36">
        <f t="shared" si="1186"/>
        <v>11.796670328180452</v>
      </c>
      <c r="O12778" s="36">
        <f t="shared" si="1187"/>
        <v>11.797899822172928</v>
      </c>
      <c r="P12778" s="36">
        <f t="shared" si="1188"/>
        <v>1.2294939924757387E-3</v>
      </c>
      <c r="Q12778" s="36">
        <f t="shared" si="1189"/>
        <v>5.5650896390163115E-2</v>
      </c>
    </row>
    <row r="12779" spans="1:17" x14ac:dyDescent="0.3">
      <c r="A12779" s="29">
        <v>2918088</v>
      </c>
      <c r="B12779" s="1">
        <v>133</v>
      </c>
      <c r="C12779" s="1" t="s">
        <v>17</v>
      </c>
      <c r="D12779" s="1" t="s">
        <v>53</v>
      </c>
      <c r="E12779" s="1" t="s">
        <v>54</v>
      </c>
      <c r="F12779" s="47">
        <v>714</v>
      </c>
      <c r="G12779" s="34">
        <v>1138.94</v>
      </c>
      <c r="H12779" s="1" t="s">
        <v>218</v>
      </c>
      <c r="I12779" s="34">
        <v>8.6076999999999994E-3</v>
      </c>
      <c r="J12779" s="34">
        <v>5.4912144999999999</v>
      </c>
      <c r="K12779" s="35" t="str">
        <f t="shared" si="1185"/>
        <v>Kampina &amp; Oisterwijkse Vennen_H4030</v>
      </c>
      <c r="L12779" s="36">
        <f>VLOOKUP(D12779,DATA!A:F,5,FALSE)</f>
        <v>1.0986712608830001E-2</v>
      </c>
      <c r="M12779" s="37">
        <f>VLOOKUP(D12779,DATA!A:F,6,FALSE)</f>
        <v>982</v>
      </c>
      <c r="N12779" s="36">
        <f t="shared" si="1186"/>
        <v>84.867605422877276</v>
      </c>
      <c r="O12779" s="36">
        <f t="shared" si="1187"/>
        <v>84.868819902329946</v>
      </c>
      <c r="P12779" s="36">
        <f t="shared" si="1188"/>
        <v>1.2144794526705027E-3</v>
      </c>
      <c r="Q12779" s="36">
        <f t="shared" si="1189"/>
        <v>6.6689671804563285E-5</v>
      </c>
    </row>
    <row r="12780" spans="1:17" x14ac:dyDescent="0.3">
      <c r="A12780" s="29">
        <v>2918094</v>
      </c>
      <c r="B12780" s="1">
        <v>133</v>
      </c>
      <c r="C12780" s="1" t="s">
        <v>17</v>
      </c>
      <c r="D12780" s="1" t="s">
        <v>57</v>
      </c>
      <c r="E12780" s="1" t="s">
        <v>58</v>
      </c>
      <c r="F12780" s="47">
        <v>714</v>
      </c>
      <c r="G12780" s="34">
        <v>1864.48</v>
      </c>
      <c r="H12780" s="1" t="s">
        <v>218</v>
      </c>
      <c r="I12780" s="34">
        <v>1.8095E-2</v>
      </c>
      <c r="J12780" s="34">
        <v>3175.7673</v>
      </c>
      <c r="K12780" s="35" t="str">
        <f t="shared" si="1185"/>
        <v>Kampina &amp; Oisterwijkse Vennen_H3160</v>
      </c>
      <c r="L12780" s="36">
        <f>VLOOKUP(D12780,DATA!A:F,5,FALSE)</f>
        <v>1.0986712608830001E-2</v>
      </c>
      <c r="M12780" s="37">
        <f>VLOOKUP(D12780,DATA!A:F,6,FALSE)</f>
        <v>982</v>
      </c>
      <c r="N12780" s="36">
        <f t="shared" si="1186"/>
        <v>99.993844722971815</v>
      </c>
      <c r="O12780" s="36">
        <f t="shared" si="1187"/>
        <v>99.993845946472049</v>
      </c>
      <c r="P12780" s="36">
        <f t="shared" si="1188"/>
        <v>1.2235002344596069E-6</v>
      </c>
      <c r="Q12780" s="36">
        <f t="shared" si="1189"/>
        <v>3.8855520361391522E-5</v>
      </c>
    </row>
    <row r="12781" spans="1:17" x14ac:dyDescent="0.3">
      <c r="A12781" s="29">
        <v>2918094</v>
      </c>
      <c r="B12781" s="1">
        <v>133</v>
      </c>
      <c r="C12781" s="1" t="s">
        <v>17</v>
      </c>
      <c r="D12781" s="1" t="s">
        <v>68</v>
      </c>
      <c r="E12781" s="1" t="s">
        <v>69</v>
      </c>
      <c r="F12781" s="47">
        <v>714</v>
      </c>
      <c r="G12781" s="34">
        <v>1864.48</v>
      </c>
      <c r="H12781" s="1" t="s">
        <v>218</v>
      </c>
      <c r="I12781" s="34">
        <v>1.8095E-2</v>
      </c>
      <c r="J12781" s="34">
        <v>611.18053999999995</v>
      </c>
      <c r="K12781" s="35" t="str">
        <f t="shared" si="1185"/>
        <v>Kampina &amp; Oisterwijkse Vennen_H7110B</v>
      </c>
      <c r="L12781" s="36">
        <f>VLOOKUP(D12781,DATA!A:F,5,FALSE)</f>
        <v>1.0986712608830001E-2</v>
      </c>
      <c r="M12781" s="37">
        <f>VLOOKUP(D12781,DATA!A:F,6,FALSE)</f>
        <v>982</v>
      </c>
      <c r="N12781" s="36">
        <f t="shared" si="1186"/>
        <v>99.993844722971815</v>
      </c>
      <c r="O12781" s="36">
        <f t="shared" si="1187"/>
        <v>99.993845946472049</v>
      </c>
      <c r="P12781" s="36">
        <f t="shared" si="1188"/>
        <v>1.2235002344596069E-6</v>
      </c>
      <c r="Q12781" s="36">
        <f t="shared" si="1189"/>
        <v>7.4777953398714901E-6</v>
      </c>
    </row>
    <row r="12782" spans="1:17" x14ac:dyDescent="0.3">
      <c r="A12782" s="29">
        <v>2918094</v>
      </c>
      <c r="B12782" s="1">
        <v>133</v>
      </c>
      <c r="C12782" s="1" t="s">
        <v>17</v>
      </c>
      <c r="D12782" s="1" t="s">
        <v>90</v>
      </c>
      <c r="E12782" s="1" t="s">
        <v>91</v>
      </c>
      <c r="F12782" s="47">
        <v>1071</v>
      </c>
      <c r="G12782" s="34">
        <v>1864.48</v>
      </c>
      <c r="H12782" s="1" t="s">
        <v>218</v>
      </c>
      <c r="I12782" s="34">
        <v>1.8095E-2</v>
      </c>
      <c r="J12782" s="34">
        <v>66.036934000000002</v>
      </c>
      <c r="K12782" s="35" t="str">
        <f t="shared" si="1185"/>
        <v>Kampina &amp; Oisterwijkse Vennen_Lg04</v>
      </c>
      <c r="L12782" s="36">
        <f>VLOOKUP(D12782,DATA!A:F,5,FALSE)</f>
        <v>1.3726988247862192E-2</v>
      </c>
      <c r="M12782" s="37">
        <f>VLOOKUP(D12782,DATA!A:F,6,FALSE)</f>
        <v>1285.5</v>
      </c>
      <c r="N12782" s="36">
        <f t="shared" si="1186"/>
        <v>99.96466336019769</v>
      </c>
      <c r="O12782" s="36">
        <f t="shared" si="1187"/>
        <v>99.964672133269985</v>
      </c>
      <c r="P12782" s="36">
        <f t="shared" si="1188"/>
        <v>8.7730722952983342E-6</v>
      </c>
      <c r="Q12782" s="36">
        <f t="shared" si="1189"/>
        <v>5.7934679614184459E-6</v>
      </c>
    </row>
    <row r="12783" spans="1:17" x14ac:dyDescent="0.3">
      <c r="A12783" s="29">
        <v>2918095</v>
      </c>
      <c r="B12783" s="1">
        <v>133</v>
      </c>
      <c r="C12783" s="1" t="s">
        <v>17</v>
      </c>
      <c r="D12783" s="1" t="s">
        <v>57</v>
      </c>
      <c r="E12783" s="1" t="s">
        <v>58</v>
      </c>
      <c r="F12783" s="47">
        <v>714</v>
      </c>
      <c r="G12783" s="34">
        <v>1929</v>
      </c>
      <c r="H12783" s="1" t="s">
        <v>218</v>
      </c>
      <c r="I12783" s="34">
        <v>2.0109999999999999E-2</v>
      </c>
      <c r="J12783" s="34">
        <v>45.374324999999999</v>
      </c>
      <c r="K12783" s="35" t="str">
        <f t="shared" si="1185"/>
        <v>Kampina &amp; Oisterwijkse Vennen_H3160</v>
      </c>
      <c r="L12783" s="36">
        <f>VLOOKUP(D12783,DATA!A:F,5,FALSE)</f>
        <v>1.0986712608830001E-2</v>
      </c>
      <c r="M12783" s="37">
        <f>VLOOKUP(D12783,DATA!A:F,6,FALSE)</f>
        <v>982</v>
      </c>
      <c r="N12783" s="36">
        <f t="shared" si="1186"/>
        <v>99.996970255397088</v>
      </c>
      <c r="O12783" s="36">
        <f t="shared" si="1187"/>
        <v>99.996970924703092</v>
      </c>
      <c r="P12783" s="36">
        <f t="shared" si="1188"/>
        <v>6.6930600439718546E-7</v>
      </c>
      <c r="Q12783" s="36">
        <f t="shared" si="1189"/>
        <v>3.0369308167969322E-7</v>
      </c>
    </row>
    <row r="12784" spans="1:17" x14ac:dyDescent="0.3">
      <c r="A12784" s="29">
        <v>2918095</v>
      </c>
      <c r="B12784" s="1">
        <v>133</v>
      </c>
      <c r="C12784" s="1" t="s">
        <v>17</v>
      </c>
      <c r="D12784" s="1" t="s">
        <v>68</v>
      </c>
      <c r="E12784" s="1" t="s">
        <v>69</v>
      </c>
      <c r="F12784" s="47">
        <v>714</v>
      </c>
      <c r="G12784" s="34">
        <v>1929</v>
      </c>
      <c r="H12784" s="1" t="s">
        <v>218</v>
      </c>
      <c r="I12784" s="34">
        <v>2.0109999999999999E-2</v>
      </c>
      <c r="J12784" s="34">
        <v>2.2403304999999998</v>
      </c>
      <c r="K12784" s="35" t="str">
        <f t="shared" si="1185"/>
        <v>Kampina &amp; Oisterwijkse Vennen_H7110B</v>
      </c>
      <c r="L12784" s="36">
        <f>VLOOKUP(D12784,DATA!A:F,5,FALSE)</f>
        <v>1.0986712608830001E-2</v>
      </c>
      <c r="M12784" s="37">
        <f>VLOOKUP(D12784,DATA!A:F,6,FALSE)</f>
        <v>982</v>
      </c>
      <c r="N12784" s="36">
        <f t="shared" si="1186"/>
        <v>99.996970255397088</v>
      </c>
      <c r="O12784" s="36">
        <f t="shared" si="1187"/>
        <v>99.996970924703092</v>
      </c>
      <c r="P12784" s="36">
        <f t="shared" si="1188"/>
        <v>6.6930600439718546E-7</v>
      </c>
      <c r="Q12784" s="36">
        <f t="shared" si="1189"/>
        <v>1.4994666554841486E-8</v>
      </c>
    </row>
    <row r="12785" spans="1:17" x14ac:dyDescent="0.3">
      <c r="A12785" s="29">
        <v>2918095</v>
      </c>
      <c r="B12785" s="1">
        <v>133</v>
      </c>
      <c r="C12785" s="1" t="s">
        <v>17</v>
      </c>
      <c r="D12785" s="1" t="s">
        <v>33</v>
      </c>
      <c r="E12785" s="1" t="s">
        <v>29</v>
      </c>
      <c r="F12785" s="47">
        <v>1786</v>
      </c>
      <c r="G12785" s="34">
        <v>1929</v>
      </c>
      <c r="H12785" s="1" t="s">
        <v>218</v>
      </c>
      <c r="I12785" s="34">
        <v>2.0109999999999999E-2</v>
      </c>
      <c r="J12785" s="34">
        <v>46.232840000000003</v>
      </c>
      <c r="K12785" s="35" t="str">
        <f t="shared" si="1185"/>
        <v>Kampina &amp; Oisterwijkse Vennen_ZGH91D0</v>
      </c>
      <c r="L12785" s="36">
        <f>VLOOKUP(D12785,DATA!A:F,5,FALSE)</f>
        <v>6.9280917156857415E-3</v>
      </c>
      <c r="M12785" s="37">
        <f>VLOOKUP(D12785,DATA!A:F,6,FALSE)</f>
        <v>2211</v>
      </c>
      <c r="N12785" s="36">
        <f t="shared" si="1186"/>
        <v>12.414809359807032</v>
      </c>
      <c r="O12785" s="36">
        <f t="shared" si="1187"/>
        <v>12.416324382630048</v>
      </c>
      <c r="P12785" s="36">
        <f t="shared" si="1188"/>
        <v>1.5150228230158547E-3</v>
      </c>
      <c r="Q12785" s="36">
        <f t="shared" si="1189"/>
        <v>7.0043807772840331E-4</v>
      </c>
    </row>
    <row r="12786" spans="1:17" x14ac:dyDescent="0.3">
      <c r="A12786" s="29">
        <v>2918095</v>
      </c>
      <c r="B12786" s="1">
        <v>133</v>
      </c>
      <c r="C12786" s="1" t="s">
        <v>17</v>
      </c>
      <c r="D12786" s="1" t="s">
        <v>90</v>
      </c>
      <c r="E12786" s="1" t="s">
        <v>91</v>
      </c>
      <c r="F12786" s="47">
        <v>1071</v>
      </c>
      <c r="G12786" s="34">
        <v>1929</v>
      </c>
      <c r="H12786" s="1" t="s">
        <v>218</v>
      </c>
      <c r="I12786" s="34">
        <v>2.0109999999999999E-2</v>
      </c>
      <c r="J12786" s="34">
        <v>91.606316000000007</v>
      </c>
      <c r="K12786" s="35" t="str">
        <f t="shared" si="1185"/>
        <v>Kampina &amp; Oisterwijkse Vennen_Lg04</v>
      </c>
      <c r="L12786" s="36">
        <f>VLOOKUP(D12786,DATA!A:F,5,FALSE)</f>
        <v>1.3726988247862192E-2</v>
      </c>
      <c r="M12786" s="37">
        <f>VLOOKUP(D12786,DATA!A:F,6,FALSE)</f>
        <v>1285.5</v>
      </c>
      <c r="N12786" s="36">
        <f t="shared" si="1186"/>
        <v>99.985422740524783</v>
      </c>
      <c r="O12786" s="36">
        <f t="shared" si="1187"/>
        <v>99.985426763431661</v>
      </c>
      <c r="P12786" s="36">
        <f t="shared" si="1188"/>
        <v>4.0229068787311917E-6</v>
      </c>
      <c r="Q12786" s="36">
        <f t="shared" si="1189"/>
        <v>3.6852367877162329E-6</v>
      </c>
    </row>
    <row r="12787" spans="1:17" x14ac:dyDescent="0.3">
      <c r="A12787" s="29">
        <v>2918096</v>
      </c>
      <c r="B12787" s="1">
        <v>133</v>
      </c>
      <c r="C12787" s="1" t="s">
        <v>17</v>
      </c>
      <c r="D12787" s="1" t="s">
        <v>63</v>
      </c>
      <c r="E12787" s="1" t="s">
        <v>64</v>
      </c>
      <c r="F12787" s="47">
        <v>714</v>
      </c>
      <c r="G12787" s="34">
        <v>1452.88</v>
      </c>
      <c r="H12787" s="1" t="s">
        <v>218</v>
      </c>
      <c r="I12787" s="34">
        <v>1.2842900000000001E-2</v>
      </c>
      <c r="J12787" s="34">
        <v>6693.8296</v>
      </c>
      <c r="K12787" s="35" t="str">
        <f t="shared" si="1185"/>
        <v>Kampina &amp; Oisterwijkse Vennen_H2310</v>
      </c>
      <c r="L12787" s="36">
        <f>VLOOKUP(D12787,DATA!A:F,5,FALSE)</f>
        <v>1.0986712608830001E-2</v>
      </c>
      <c r="M12787" s="37">
        <f>VLOOKUP(D12787,DATA!A:F,6,FALSE)</f>
        <v>982</v>
      </c>
      <c r="N12787" s="36">
        <f t="shared" si="1186"/>
        <v>99.43667705637408</v>
      </c>
      <c r="O12787" s="36">
        <f t="shared" si="1187"/>
        <v>99.436756088672794</v>
      </c>
      <c r="P12787" s="36">
        <f t="shared" si="1188"/>
        <v>7.9032298714309945E-5</v>
      </c>
      <c r="Q12787" s="36">
        <f t="shared" si="1189"/>
        <v>5.2902874048988994E-3</v>
      </c>
    </row>
    <row r="12788" spans="1:17" x14ac:dyDescent="0.3">
      <c r="A12788" s="29">
        <v>2918096</v>
      </c>
      <c r="B12788" s="1">
        <v>133</v>
      </c>
      <c r="C12788" s="1" t="s">
        <v>17</v>
      </c>
      <c r="D12788" s="1" t="s">
        <v>57</v>
      </c>
      <c r="E12788" s="1" t="s">
        <v>58</v>
      </c>
      <c r="F12788" s="47">
        <v>714</v>
      </c>
      <c r="G12788" s="34">
        <v>1452.88</v>
      </c>
      <c r="H12788" s="1" t="s">
        <v>218</v>
      </c>
      <c r="I12788" s="34">
        <v>1.2842900000000001E-2</v>
      </c>
      <c r="J12788" s="34">
        <v>1692.6177</v>
      </c>
      <c r="K12788" s="35" t="str">
        <f t="shared" si="1185"/>
        <v>Kampina &amp; Oisterwijkse Vennen_H3160</v>
      </c>
      <c r="L12788" s="36">
        <f>VLOOKUP(D12788,DATA!A:F,5,FALSE)</f>
        <v>1.0986712608830001E-2</v>
      </c>
      <c r="M12788" s="37">
        <f>VLOOKUP(D12788,DATA!A:F,6,FALSE)</f>
        <v>982</v>
      </c>
      <c r="N12788" s="36">
        <f t="shared" si="1186"/>
        <v>99.43667705637408</v>
      </c>
      <c r="O12788" s="36">
        <f t="shared" si="1187"/>
        <v>99.436756088672794</v>
      </c>
      <c r="P12788" s="36">
        <f t="shared" si="1188"/>
        <v>7.9032298714309945E-5</v>
      </c>
      <c r="Q12788" s="36">
        <f t="shared" si="1189"/>
        <v>1.3377146767552825E-3</v>
      </c>
    </row>
    <row r="12789" spans="1:17" x14ac:dyDescent="0.3">
      <c r="A12789" s="29">
        <v>2918097</v>
      </c>
      <c r="B12789" s="1">
        <v>133</v>
      </c>
      <c r="C12789" s="1" t="s">
        <v>17</v>
      </c>
      <c r="D12789" s="1" t="s">
        <v>57</v>
      </c>
      <c r="E12789" s="1" t="s">
        <v>58</v>
      </c>
      <c r="F12789" s="47">
        <v>714</v>
      </c>
      <c r="G12789" s="34">
        <v>1704.4</v>
      </c>
      <c r="H12789" s="1" t="s">
        <v>218</v>
      </c>
      <c r="I12789" s="34">
        <v>1.6548E-2</v>
      </c>
      <c r="J12789" s="34">
        <v>1048.4874</v>
      </c>
      <c r="K12789" s="35" t="str">
        <f t="shared" si="1185"/>
        <v>Kampina &amp; Oisterwijkse Vennen_H3160</v>
      </c>
      <c r="L12789" s="36">
        <f>VLOOKUP(D12789,DATA!A:F,5,FALSE)</f>
        <v>1.0986712608830001E-2</v>
      </c>
      <c r="M12789" s="37">
        <f>VLOOKUP(D12789,DATA!A:F,6,FALSE)</f>
        <v>982</v>
      </c>
      <c r="N12789" s="36">
        <f t="shared" si="1186"/>
        <v>99.964277991178008</v>
      </c>
      <c r="O12789" s="36">
        <f t="shared" si="1187"/>
        <v>99.964284482819579</v>
      </c>
      <c r="P12789" s="36">
        <f t="shared" si="1188"/>
        <v>6.4916415709603825E-6</v>
      </c>
      <c r="Q12789" s="36">
        <f t="shared" si="1189"/>
        <v>6.8064043924681672E-5</v>
      </c>
    </row>
    <row r="12790" spans="1:17" x14ac:dyDescent="0.3">
      <c r="A12790" s="29">
        <v>2918097</v>
      </c>
      <c r="B12790" s="1">
        <v>133</v>
      </c>
      <c r="C12790" s="1" t="s">
        <v>17</v>
      </c>
      <c r="D12790" s="1" t="s">
        <v>90</v>
      </c>
      <c r="E12790" s="1" t="s">
        <v>91</v>
      </c>
      <c r="F12790" s="47">
        <v>1071</v>
      </c>
      <c r="G12790" s="34">
        <v>1704.4</v>
      </c>
      <c r="H12790" s="1" t="s">
        <v>218</v>
      </c>
      <c r="I12790" s="34">
        <v>1.6548E-2</v>
      </c>
      <c r="J12790" s="34">
        <v>612.59739999999999</v>
      </c>
      <c r="K12790" s="35" t="str">
        <f t="shared" si="1185"/>
        <v>Kampina &amp; Oisterwijkse Vennen_Lg04</v>
      </c>
      <c r="L12790" s="36">
        <f>VLOOKUP(D12790,DATA!A:F,5,FALSE)</f>
        <v>1.3726988247862192E-2</v>
      </c>
      <c r="M12790" s="37">
        <f>VLOOKUP(D12790,DATA!A:F,6,FALSE)</f>
        <v>1285.5</v>
      </c>
      <c r="N12790" s="36">
        <f t="shared" si="1186"/>
        <v>99.682806147784675</v>
      </c>
      <c r="O12790" s="36">
        <f t="shared" si="1187"/>
        <v>99.68287796305151</v>
      </c>
      <c r="P12790" s="36">
        <f t="shared" si="1188"/>
        <v>7.1815266835528746E-5</v>
      </c>
      <c r="Q12790" s="36">
        <f t="shared" si="1189"/>
        <v>4.3993845743751133E-4</v>
      </c>
    </row>
    <row r="12791" spans="1:17" x14ac:dyDescent="0.3">
      <c r="A12791" s="29">
        <v>2918099</v>
      </c>
      <c r="B12791" s="1">
        <v>133</v>
      </c>
      <c r="C12791" s="1" t="s">
        <v>17</v>
      </c>
      <c r="D12791" s="1" t="s">
        <v>57</v>
      </c>
      <c r="E12791" s="1" t="s">
        <v>58</v>
      </c>
      <c r="F12791" s="47">
        <v>714</v>
      </c>
      <c r="G12791" s="34">
        <v>1014.3</v>
      </c>
      <c r="H12791" s="1" t="s">
        <v>218</v>
      </c>
      <c r="I12791" s="34">
        <v>8.8191999999999993E-3</v>
      </c>
      <c r="J12791" s="34">
        <v>5522.9155000000001</v>
      </c>
      <c r="K12791" s="35" t="str">
        <f t="shared" si="1185"/>
        <v>Kampina &amp; Oisterwijkse Vennen_H3160</v>
      </c>
      <c r="L12791" s="36">
        <f>VLOOKUP(D12791,DATA!A:F,5,FALSE)</f>
        <v>1.0986712608830001E-2</v>
      </c>
      <c r="M12791" s="37">
        <f>VLOOKUP(D12791,DATA!A:F,6,FALSE)</f>
        <v>982</v>
      </c>
      <c r="N12791" s="36">
        <f t="shared" si="1186"/>
        <v>58.779823896294218</v>
      </c>
      <c r="O12791" s="36">
        <f t="shared" si="1187"/>
        <v>58.782171535666507</v>
      </c>
      <c r="P12791" s="36">
        <f t="shared" si="1188"/>
        <v>2.3476393722887678E-3</v>
      </c>
      <c r="Q12791" s="36">
        <f t="shared" si="1189"/>
        <v>0.12965813877623908</v>
      </c>
    </row>
    <row r="12792" spans="1:17" x14ac:dyDescent="0.3">
      <c r="A12792" s="29">
        <v>2918100</v>
      </c>
      <c r="B12792" s="1">
        <v>133</v>
      </c>
      <c r="C12792" s="1" t="s">
        <v>17</v>
      </c>
      <c r="D12792" s="1" t="s">
        <v>57</v>
      </c>
      <c r="E12792" s="1" t="s">
        <v>58</v>
      </c>
      <c r="F12792" s="47">
        <v>714</v>
      </c>
      <c r="G12792" s="34">
        <v>1048.3599999999999</v>
      </c>
      <c r="H12792" s="1" t="s">
        <v>218</v>
      </c>
      <c r="I12792" s="34">
        <v>9.2867999999999996E-3</v>
      </c>
      <c r="J12792" s="34">
        <v>4499.03</v>
      </c>
      <c r="K12792" s="35" t="str">
        <f t="shared" si="1185"/>
        <v>Kampina &amp; Oisterwijkse Vennen_H3160</v>
      </c>
      <c r="L12792" s="36">
        <f>VLOOKUP(D12792,DATA!A:F,5,FALSE)</f>
        <v>1.0986712608830001E-2</v>
      </c>
      <c r="M12792" s="37">
        <f>VLOOKUP(D12792,DATA!A:F,6,FALSE)</f>
        <v>982</v>
      </c>
      <c r="N12792" s="36">
        <f t="shared" si="1186"/>
        <v>67.460296802665937</v>
      </c>
      <c r="O12792" s="36">
        <f t="shared" si="1187"/>
        <v>67.462536492891843</v>
      </c>
      <c r="P12792" s="36">
        <f t="shared" si="1188"/>
        <v>2.239690225906088E-3</v>
      </c>
      <c r="Q12792" s="36">
        <f t="shared" si="1189"/>
        <v>0.10076433517058266</v>
      </c>
    </row>
    <row r="12793" spans="1:17" x14ac:dyDescent="0.3">
      <c r="A12793" s="29">
        <v>2918101</v>
      </c>
      <c r="B12793" s="1">
        <v>133</v>
      </c>
      <c r="C12793" s="1" t="s">
        <v>17</v>
      </c>
      <c r="D12793" s="1" t="s">
        <v>57</v>
      </c>
      <c r="E12793" s="1" t="s">
        <v>58</v>
      </c>
      <c r="F12793" s="47">
        <v>714</v>
      </c>
      <c r="G12793" s="34">
        <v>954.68</v>
      </c>
      <c r="H12793" s="1" t="s">
        <v>218</v>
      </c>
      <c r="I12793" s="34">
        <v>8.5398000000000002E-3</v>
      </c>
      <c r="J12793" s="34">
        <v>5977.7372999999998</v>
      </c>
      <c r="K12793" s="35" t="str">
        <f t="shared" si="1185"/>
        <v>Kampina &amp; Oisterwijkse Vennen_H3160</v>
      </c>
      <c r="L12793" s="36">
        <f>VLOOKUP(D12793,DATA!A:F,5,FALSE)</f>
        <v>1.0986712608830001E-2</v>
      </c>
      <c r="M12793" s="37">
        <f>VLOOKUP(D12793,DATA!A:F,6,FALSE)</f>
        <v>982</v>
      </c>
      <c r="N12793" s="36">
        <f t="shared" si="1186"/>
        <v>42.551910649979135</v>
      </c>
      <c r="O12793" s="36">
        <f t="shared" si="1187"/>
        <v>42.55420422607294</v>
      </c>
      <c r="P12793" s="36">
        <f t="shared" si="1188"/>
        <v>2.2935760938054273E-3</v>
      </c>
      <c r="Q12793" s="36">
        <f t="shared" si="1189"/>
        <v>0.13710395366329001</v>
      </c>
    </row>
    <row r="12794" spans="1:17" x14ac:dyDescent="0.3">
      <c r="A12794" s="29">
        <v>2918103</v>
      </c>
      <c r="B12794" s="1">
        <v>133</v>
      </c>
      <c r="C12794" s="1" t="s">
        <v>17</v>
      </c>
      <c r="D12794" s="1" t="s">
        <v>57</v>
      </c>
      <c r="E12794" s="1" t="s">
        <v>58</v>
      </c>
      <c r="F12794" s="47">
        <v>714</v>
      </c>
      <c r="G12794" s="34">
        <v>1942.76</v>
      </c>
      <c r="H12794" s="1" t="s">
        <v>218</v>
      </c>
      <c r="I12794" s="34">
        <v>2.1836000000000001E-2</v>
      </c>
      <c r="J12794" s="34">
        <v>312.20636000000002</v>
      </c>
      <c r="K12794" s="35" t="str">
        <f t="shared" si="1185"/>
        <v>Kampina &amp; Oisterwijkse Vennen_H3160</v>
      </c>
      <c r="L12794" s="36">
        <f>VLOOKUP(D12794,DATA!A:F,5,FALSE)</f>
        <v>1.0986712608830001E-2</v>
      </c>
      <c r="M12794" s="37">
        <f>VLOOKUP(D12794,DATA!A:F,6,FALSE)</f>
        <v>982</v>
      </c>
      <c r="N12794" s="36">
        <f t="shared" si="1186"/>
        <v>99.997395331499845</v>
      </c>
      <c r="O12794" s="36">
        <f t="shared" si="1187"/>
        <v>99.997395956283853</v>
      </c>
      <c r="P12794" s="36">
        <f t="shared" si="1188"/>
        <v>6.2478400764121034E-7</v>
      </c>
      <c r="Q12794" s="36">
        <f t="shared" si="1189"/>
        <v>1.9506154081187447E-6</v>
      </c>
    </row>
    <row r="12795" spans="1:17" x14ac:dyDescent="0.3">
      <c r="A12795" s="29">
        <v>2918103</v>
      </c>
      <c r="B12795" s="1">
        <v>133</v>
      </c>
      <c r="C12795" s="1" t="s">
        <v>17</v>
      </c>
      <c r="D12795" s="1" t="s">
        <v>90</v>
      </c>
      <c r="E12795" s="1" t="s">
        <v>91</v>
      </c>
      <c r="F12795" s="47">
        <v>1071</v>
      </c>
      <c r="G12795" s="34">
        <v>1942.76</v>
      </c>
      <c r="H12795" s="1" t="s">
        <v>218</v>
      </c>
      <c r="I12795" s="34">
        <v>2.1836000000000001E-2</v>
      </c>
      <c r="J12795" s="34">
        <v>552.74334999999996</v>
      </c>
      <c r="K12795" s="35" t="str">
        <f t="shared" si="1185"/>
        <v>Kampina &amp; Oisterwijkse Vennen_Lg04</v>
      </c>
      <c r="L12795" s="36">
        <f>VLOOKUP(D12795,DATA!A:F,5,FALSE)</f>
        <v>1.3726988247862192E-2</v>
      </c>
      <c r="M12795" s="37">
        <f>VLOOKUP(D12795,DATA!A:F,6,FALSE)</f>
        <v>1285.5</v>
      </c>
      <c r="N12795" s="36">
        <f t="shared" si="1186"/>
        <v>99.987931430921122</v>
      </c>
      <c r="O12795" s="36">
        <f t="shared" si="1187"/>
        <v>99.987935047405912</v>
      </c>
      <c r="P12795" s="36">
        <f t="shared" si="1188"/>
        <v>3.6164847898589869E-6</v>
      </c>
      <c r="Q12795" s="36">
        <f t="shared" si="1189"/>
        <v>1.9989879179707024E-5</v>
      </c>
    </row>
    <row r="12796" spans="1:17" x14ac:dyDescent="0.3">
      <c r="A12796" s="29">
        <v>2919615</v>
      </c>
      <c r="B12796" s="1">
        <v>133</v>
      </c>
      <c r="C12796" s="1" t="s">
        <v>17</v>
      </c>
      <c r="D12796" s="1" t="s">
        <v>53</v>
      </c>
      <c r="E12796" s="1" t="s">
        <v>54</v>
      </c>
      <c r="F12796" s="47">
        <v>714</v>
      </c>
      <c r="G12796" s="34">
        <v>1303.97</v>
      </c>
      <c r="H12796" s="1" t="s">
        <v>218</v>
      </c>
      <c r="I12796" s="34">
        <v>9.5294000000000004E-3</v>
      </c>
      <c r="J12796" s="34">
        <v>208.45160999999999</v>
      </c>
      <c r="K12796" s="35" t="str">
        <f t="shared" si="1185"/>
        <v>Kampina &amp; Oisterwijkse Vennen_H4030</v>
      </c>
      <c r="L12796" s="36">
        <f>VLOOKUP(D12796,DATA!A:F,5,FALSE)</f>
        <v>1.0986712608830001E-2</v>
      </c>
      <c r="M12796" s="37">
        <f>VLOOKUP(D12796,DATA!A:F,6,FALSE)</f>
        <v>982</v>
      </c>
      <c r="N12796" s="36">
        <f t="shared" si="1186"/>
        <v>97.173316013265065</v>
      </c>
      <c r="O12796" s="36">
        <f t="shared" si="1187"/>
        <v>97.173603578349628</v>
      </c>
      <c r="P12796" s="36">
        <f t="shared" si="1188"/>
        <v>2.8756508456240226E-4</v>
      </c>
      <c r="Q12796" s="36">
        <f t="shared" si="1189"/>
        <v>5.9943404856818889E-4</v>
      </c>
    </row>
    <row r="12797" spans="1:17" x14ac:dyDescent="0.3">
      <c r="A12797" s="30">
        <v>2919617</v>
      </c>
      <c r="B12797" s="14">
        <v>133</v>
      </c>
      <c r="C12797" s="14" t="s">
        <v>17</v>
      </c>
      <c r="D12797" s="14" t="s">
        <v>55</v>
      </c>
      <c r="E12797" s="14" t="s">
        <v>56</v>
      </c>
      <c r="F12797" s="48">
        <v>500</v>
      </c>
      <c r="G12797" s="38">
        <v>1182.06</v>
      </c>
      <c r="H12797" s="14" t="s">
        <v>218</v>
      </c>
      <c r="I12797" s="38">
        <v>8.8325000000000001E-3</v>
      </c>
      <c r="J12797" s="38">
        <v>260.87527</v>
      </c>
      <c r="K12797" s="39" t="str">
        <f t="shared" si="1185"/>
        <v>Kampina &amp; Oisterwijkse Vennen_H3130</v>
      </c>
      <c r="L12797" s="40">
        <f>VLOOKUP(D12797,DATA!A:F,5,FALSE)</f>
        <v>0</v>
      </c>
      <c r="M12797" s="41">
        <f>VLOOKUP(D12797,DATA!A:F,6,FALSE)</f>
        <v>3.5</v>
      </c>
      <c r="N12797" s="40">
        <f t="shared" si="1186"/>
        <v>50</v>
      </c>
      <c r="O12797" s="40">
        <f t="shared" si="1187"/>
        <v>50</v>
      </c>
      <c r="P12797" s="40">
        <f>J12797/10000*I12797</f>
        <v>2.3041808222749998E-4</v>
      </c>
      <c r="Q12797" s="40">
        <f>IF(AND(H12797&lt;&gt;"below",I12797&gt;=0.005),M12797*P12797,0)</f>
        <v>8.0646328779624993E-4</v>
      </c>
    </row>
    <row r="12798" spans="1:17" x14ac:dyDescent="0.3">
      <c r="A12798" s="29">
        <v>2919623</v>
      </c>
      <c r="B12798" s="1">
        <v>133</v>
      </c>
      <c r="C12798" s="1" t="s">
        <v>17</v>
      </c>
      <c r="D12798" s="1" t="s">
        <v>57</v>
      </c>
      <c r="E12798" s="1" t="s">
        <v>58</v>
      </c>
      <c r="F12798" s="47">
        <v>714</v>
      </c>
      <c r="G12798" s="34">
        <v>1895.75</v>
      </c>
      <c r="H12798" s="1" t="s">
        <v>218</v>
      </c>
      <c r="I12798" s="34">
        <v>1.8671E-2</v>
      </c>
      <c r="J12798" s="34">
        <v>1084.8590999999999</v>
      </c>
      <c r="K12798" s="35" t="str">
        <f t="shared" si="1185"/>
        <v>Kampina &amp; Oisterwijkse Vennen_H3160</v>
      </c>
      <c r="L12798" s="36">
        <f>VLOOKUP(D12798,DATA!A:F,5,FALSE)</f>
        <v>1.0986712608830001E-2</v>
      </c>
      <c r="M12798" s="37">
        <f>VLOOKUP(D12798,DATA!A:F,6,FALSE)</f>
        <v>982</v>
      </c>
      <c r="N12798" s="36">
        <f t="shared" si="1186"/>
        <v>99.995634323496375</v>
      </c>
      <c r="O12798" s="36">
        <f t="shared" si="1187"/>
        <v>99.995635218909371</v>
      </c>
      <c r="P12798" s="36">
        <f t="shared" si="1188"/>
        <v>8.9541299530537799E-7</v>
      </c>
      <c r="Q12798" s="36">
        <f t="shared" si="1189"/>
        <v>9.7139693621529658E-6</v>
      </c>
    </row>
    <row r="12799" spans="1:17" x14ac:dyDescent="0.3">
      <c r="A12799" s="29">
        <v>2919623</v>
      </c>
      <c r="B12799" s="1">
        <v>133</v>
      </c>
      <c r="C12799" s="1" t="s">
        <v>17</v>
      </c>
      <c r="D12799" s="1" t="s">
        <v>68</v>
      </c>
      <c r="E12799" s="1" t="s">
        <v>69</v>
      </c>
      <c r="F12799" s="47">
        <v>714</v>
      </c>
      <c r="G12799" s="34">
        <v>1895.75</v>
      </c>
      <c r="H12799" s="1" t="s">
        <v>218</v>
      </c>
      <c r="I12799" s="34">
        <v>1.8671E-2</v>
      </c>
      <c r="J12799" s="34">
        <v>226.9365</v>
      </c>
      <c r="K12799" s="35" t="str">
        <f t="shared" si="1185"/>
        <v>Kampina &amp; Oisterwijkse Vennen_H7110B</v>
      </c>
      <c r="L12799" s="36">
        <f>VLOOKUP(D12799,DATA!A:F,5,FALSE)</f>
        <v>1.0986712608830001E-2</v>
      </c>
      <c r="M12799" s="37">
        <f>VLOOKUP(D12799,DATA!A:F,6,FALSE)</f>
        <v>982</v>
      </c>
      <c r="N12799" s="36">
        <f t="shared" si="1186"/>
        <v>99.995634323496375</v>
      </c>
      <c r="O12799" s="36">
        <f t="shared" si="1187"/>
        <v>99.995635218909371</v>
      </c>
      <c r="P12799" s="36">
        <f t="shared" si="1188"/>
        <v>8.9541299530537799E-7</v>
      </c>
      <c r="Q12799" s="36">
        <f t="shared" si="1189"/>
        <v>2.0320189120911888E-6</v>
      </c>
    </row>
    <row r="12800" spans="1:17" x14ac:dyDescent="0.3">
      <c r="A12800" s="29">
        <v>2919623</v>
      </c>
      <c r="B12800" s="1">
        <v>133</v>
      </c>
      <c r="C12800" s="1" t="s">
        <v>17</v>
      </c>
      <c r="D12800" s="1" t="s">
        <v>96</v>
      </c>
      <c r="E12800" s="1" t="s">
        <v>69</v>
      </c>
      <c r="F12800" s="47">
        <v>714</v>
      </c>
      <c r="G12800" s="34">
        <v>1895.75</v>
      </c>
      <c r="H12800" s="1" t="s">
        <v>218</v>
      </c>
      <c r="I12800" s="34">
        <v>1.8671E-2</v>
      </c>
      <c r="J12800" s="34">
        <v>235.40783999999999</v>
      </c>
      <c r="K12800" s="35" t="str">
        <f t="shared" si="1185"/>
        <v>Kampina &amp; Oisterwijkse Vennen_ZGH7110B</v>
      </c>
      <c r="L12800" s="36">
        <f>VLOOKUP(D12800,DATA!A:F,5,FALSE)</f>
        <v>1.0986712608830001E-2</v>
      </c>
      <c r="M12800" s="37">
        <f>VLOOKUP(D12800,DATA!A:F,6,FALSE)</f>
        <v>982</v>
      </c>
      <c r="N12800" s="36">
        <f t="shared" si="1186"/>
        <v>99.995634323496375</v>
      </c>
      <c r="O12800" s="36">
        <f t="shared" si="1187"/>
        <v>99.995635218909371</v>
      </c>
      <c r="P12800" s="36">
        <f t="shared" si="1188"/>
        <v>8.9541299530537799E-7</v>
      </c>
      <c r="Q12800" s="36">
        <f t="shared" si="1189"/>
        <v>2.1078723913276917E-6</v>
      </c>
    </row>
    <row r="12801" spans="1:17" x14ac:dyDescent="0.3">
      <c r="A12801" s="29">
        <v>2919623</v>
      </c>
      <c r="B12801" s="1">
        <v>133</v>
      </c>
      <c r="C12801" s="1" t="s">
        <v>17</v>
      </c>
      <c r="D12801" s="1" t="s">
        <v>90</v>
      </c>
      <c r="E12801" s="1" t="s">
        <v>91</v>
      </c>
      <c r="F12801" s="47">
        <v>1071</v>
      </c>
      <c r="G12801" s="34">
        <v>1895.75</v>
      </c>
      <c r="H12801" s="1" t="s">
        <v>218</v>
      </c>
      <c r="I12801" s="34">
        <v>1.8671E-2</v>
      </c>
      <c r="J12801" s="34">
        <v>23.572495</v>
      </c>
      <c r="K12801" s="35" t="str">
        <f t="shared" si="1185"/>
        <v>Kampina &amp; Oisterwijkse Vennen_Lg04</v>
      </c>
      <c r="L12801" s="36">
        <f>VLOOKUP(D12801,DATA!A:F,5,FALSE)</f>
        <v>1.3726988247862192E-2</v>
      </c>
      <c r="M12801" s="37">
        <f>VLOOKUP(D12801,DATA!A:F,6,FALSE)</f>
        <v>1285.5</v>
      </c>
      <c r="N12801" s="36">
        <f t="shared" si="1186"/>
        <v>99.976992947721868</v>
      </c>
      <c r="O12801" s="36">
        <f t="shared" si="1187"/>
        <v>99.976998842239382</v>
      </c>
      <c r="P12801" s="36">
        <f t="shared" si="1188"/>
        <v>5.8945175140934225E-6</v>
      </c>
      <c r="Q12801" s="36">
        <f t="shared" si="1189"/>
        <v>1.3894848462837961E-6</v>
      </c>
    </row>
    <row r="12802" spans="1:17" x14ac:dyDescent="0.3">
      <c r="A12802" s="29">
        <v>2919625</v>
      </c>
      <c r="B12802" s="1">
        <v>133</v>
      </c>
      <c r="C12802" s="1" t="s">
        <v>17</v>
      </c>
      <c r="D12802" s="1" t="s">
        <v>57</v>
      </c>
      <c r="E12802" s="1" t="s">
        <v>58</v>
      </c>
      <c r="F12802" s="47">
        <v>714</v>
      </c>
      <c r="G12802" s="34">
        <v>1493.57</v>
      </c>
      <c r="H12802" s="1" t="s">
        <v>218</v>
      </c>
      <c r="I12802" s="34">
        <v>1.3192199999999999E-2</v>
      </c>
      <c r="J12802" s="34">
        <v>4672.4663</v>
      </c>
      <c r="K12802" s="35" t="str">
        <f t="shared" si="1185"/>
        <v>Kampina &amp; Oisterwijkse Vennen_H3160</v>
      </c>
      <c r="L12802" s="36">
        <f>VLOOKUP(D12802,DATA!A:F,5,FALSE)</f>
        <v>1.0986712608830001E-2</v>
      </c>
      <c r="M12802" s="37">
        <f>VLOOKUP(D12802,DATA!A:F,6,FALSE)</f>
        <v>982</v>
      </c>
      <c r="N12802" s="36">
        <f t="shared" si="1186"/>
        <v>99.639014961076342</v>
      </c>
      <c r="O12802" s="36">
        <f t="shared" si="1187"/>
        <v>99.639067089233734</v>
      </c>
      <c r="P12802" s="36">
        <f t="shared" si="1188"/>
        <v>5.2128157392417052E-5</v>
      </c>
      <c r="Q12802" s="36">
        <f t="shared" si="1189"/>
        <v>2.4356705869716454E-3</v>
      </c>
    </row>
    <row r="12803" spans="1:17" x14ac:dyDescent="0.3">
      <c r="A12803" s="29">
        <v>2919627</v>
      </c>
      <c r="B12803" s="1">
        <v>133</v>
      </c>
      <c r="C12803" s="1" t="s">
        <v>17</v>
      </c>
      <c r="D12803" s="1" t="s">
        <v>51</v>
      </c>
      <c r="E12803" s="1" t="s">
        <v>52</v>
      </c>
      <c r="F12803" s="47">
        <v>1000</v>
      </c>
      <c r="G12803" s="34">
        <v>1378.57</v>
      </c>
      <c r="H12803" s="1" t="s">
        <v>218</v>
      </c>
      <c r="I12803" s="34">
        <v>1.2312500000000001E-2</v>
      </c>
      <c r="J12803" s="34">
        <v>985.21280000000002</v>
      </c>
      <c r="K12803" s="35" t="str">
        <f t="shared" ref="K12803:K12866" si="1190">_xlfn.CONCAT(C12803,"_",D12803)</f>
        <v>Kampina &amp; Oisterwijkse Vennen_Lg09</v>
      </c>
      <c r="L12803" s="36">
        <f>VLOOKUP(D12803,DATA!A:F,5,FALSE)</f>
        <v>8.4126827976184013E-3</v>
      </c>
      <c r="M12803" s="37">
        <f>VLOOKUP(D12803,DATA!A:F,6,FALSE)</f>
        <v>1350</v>
      </c>
      <c r="N12803" s="36">
        <f t="shared" ref="N12803:N12866" si="1191">100/(1+EXP(-L12803*(G12803-M12803)))</f>
        <v>55.979998510095236</v>
      </c>
      <c r="O12803" s="36">
        <f t="shared" ref="O12803:O12866" si="1192">100/(1+EXP(-L12803*((G12803+I12803)-M12803)))</f>
        <v>55.982550982188606</v>
      </c>
      <c r="P12803" s="36">
        <f t="shared" ref="P12803:P12842" si="1193">O12803-N12803</f>
        <v>2.5524720933702838E-3</v>
      </c>
      <c r="Q12803" s="36">
        <f t="shared" ref="Q12803:Q12842" si="1194">IF(AND(H12803&lt;&gt;"below",I12803&gt;=0.005),J12803*P12803/100,0)</f>
        <v>2.5147281780311989E-2</v>
      </c>
    </row>
    <row r="12804" spans="1:17" x14ac:dyDescent="0.3">
      <c r="A12804" s="29">
        <v>2919627</v>
      </c>
      <c r="B12804" s="1">
        <v>133</v>
      </c>
      <c r="C12804" s="1" t="s">
        <v>17</v>
      </c>
      <c r="D12804" s="1" t="s">
        <v>89</v>
      </c>
      <c r="E12804" s="1" t="s">
        <v>54</v>
      </c>
      <c r="F12804" s="47">
        <v>714</v>
      </c>
      <c r="G12804" s="34">
        <v>1378.57</v>
      </c>
      <c r="H12804" s="1" t="s">
        <v>218</v>
      </c>
      <c r="I12804" s="34">
        <v>1.2312500000000001E-2</v>
      </c>
      <c r="J12804" s="34">
        <v>1871.5215000000001</v>
      </c>
      <c r="K12804" s="35" t="str">
        <f t="shared" si="1190"/>
        <v>Kampina &amp; Oisterwijkse Vennen_L4030</v>
      </c>
      <c r="L12804" s="36">
        <f>VLOOKUP(D12804,DATA!A:F,5,FALSE)</f>
        <v>1.0986712608830001E-2</v>
      </c>
      <c r="M12804" s="37">
        <f>VLOOKUP(D12804,DATA!A:F,6,FALSE)</f>
        <v>982</v>
      </c>
      <c r="N12804" s="36">
        <f t="shared" si="1191"/>
        <v>98.734541845635817</v>
      </c>
      <c r="O12804" s="36">
        <f t="shared" si="1192"/>
        <v>98.734710851697329</v>
      </c>
      <c r="P12804" s="36">
        <f t="shared" si="1193"/>
        <v>1.6900606151182274E-4</v>
      </c>
      <c r="Q12804" s="36">
        <f t="shared" si="1194"/>
        <v>3.1629847774969876E-3</v>
      </c>
    </row>
    <row r="12805" spans="1:17" x14ac:dyDescent="0.3">
      <c r="A12805" s="29">
        <v>2919628</v>
      </c>
      <c r="B12805" s="1">
        <v>133</v>
      </c>
      <c r="C12805" s="1" t="s">
        <v>17</v>
      </c>
      <c r="D12805" s="1" t="s">
        <v>57</v>
      </c>
      <c r="E12805" s="1" t="s">
        <v>58</v>
      </c>
      <c r="F12805" s="47">
        <v>714</v>
      </c>
      <c r="G12805" s="34">
        <v>1135.99</v>
      </c>
      <c r="H12805" s="1" t="s">
        <v>218</v>
      </c>
      <c r="I12805" s="34">
        <v>9.9895999999999995E-3</v>
      </c>
      <c r="J12805" s="34">
        <v>8145.6597000000002</v>
      </c>
      <c r="K12805" s="35" t="str">
        <f t="shared" si="1190"/>
        <v>Kampina &amp; Oisterwijkse Vennen_H3160</v>
      </c>
      <c r="L12805" s="36">
        <f>VLOOKUP(D12805,DATA!A:F,5,FALSE)</f>
        <v>1.0986712608830001E-2</v>
      </c>
      <c r="M12805" s="37">
        <f>VLOOKUP(D12805,DATA!A:F,6,FALSE)</f>
        <v>982</v>
      </c>
      <c r="N12805" s="36">
        <f t="shared" si="1191"/>
        <v>84.446649344807525</v>
      </c>
      <c r="O12805" s="36">
        <f t="shared" si="1192"/>
        <v>84.448090815542727</v>
      </c>
      <c r="P12805" s="36">
        <f t="shared" si="1193"/>
        <v>1.4414707352017331E-3</v>
      </c>
      <c r="Q12805" s="36">
        <f t="shared" si="1194"/>
        <v>0.1174173007646213</v>
      </c>
    </row>
    <row r="12806" spans="1:17" x14ac:dyDescent="0.3">
      <c r="A12806" s="29">
        <v>2919628</v>
      </c>
      <c r="B12806" s="1">
        <v>133</v>
      </c>
      <c r="C12806" s="1" t="s">
        <v>17</v>
      </c>
      <c r="D12806" s="1" t="s">
        <v>90</v>
      </c>
      <c r="E12806" s="1" t="s">
        <v>91</v>
      </c>
      <c r="F12806" s="47">
        <v>1071</v>
      </c>
      <c r="G12806" s="34">
        <v>1135.99</v>
      </c>
      <c r="H12806" s="1" t="s">
        <v>218</v>
      </c>
      <c r="I12806" s="34">
        <v>9.9895999999999995E-3</v>
      </c>
      <c r="J12806" s="34">
        <v>413.43808000000001</v>
      </c>
      <c r="K12806" s="35" t="str">
        <f t="shared" si="1190"/>
        <v>Kampina &amp; Oisterwijkse Vennen_Lg04</v>
      </c>
      <c r="L12806" s="36">
        <f>VLOOKUP(D12806,DATA!A:F,5,FALSE)</f>
        <v>1.3726988247862192E-2</v>
      </c>
      <c r="M12806" s="37">
        <f>VLOOKUP(D12806,DATA!A:F,6,FALSE)</f>
        <v>1285.5</v>
      </c>
      <c r="N12806" s="36">
        <f t="shared" si="1191"/>
        <v>11.381796497645952</v>
      </c>
      <c r="O12806" s="36">
        <f t="shared" si="1192"/>
        <v>11.383179682156699</v>
      </c>
      <c r="P12806" s="36">
        <f t="shared" si="1193"/>
        <v>1.3831845107468155E-3</v>
      </c>
      <c r="Q12806" s="36">
        <f t="shared" si="1194"/>
        <v>5.7186114840890277E-3</v>
      </c>
    </row>
    <row r="12807" spans="1:17" x14ac:dyDescent="0.3">
      <c r="A12807" s="29">
        <v>2919629</v>
      </c>
      <c r="B12807" s="1">
        <v>133</v>
      </c>
      <c r="C12807" s="1" t="s">
        <v>17</v>
      </c>
      <c r="D12807" s="1" t="s">
        <v>57</v>
      </c>
      <c r="E12807" s="1" t="s">
        <v>58</v>
      </c>
      <c r="F12807" s="47">
        <v>714</v>
      </c>
      <c r="G12807" s="34">
        <v>1074.6300000000001</v>
      </c>
      <c r="H12807" s="1" t="s">
        <v>218</v>
      </c>
      <c r="I12807" s="34">
        <v>9.6076000000000009E-3</v>
      </c>
      <c r="J12807" s="34">
        <v>5309.8370000000004</v>
      </c>
      <c r="K12807" s="35" t="str">
        <f t="shared" si="1190"/>
        <v>Kampina &amp; Oisterwijkse Vennen_H3160</v>
      </c>
      <c r="L12807" s="36">
        <f>VLOOKUP(D12807,DATA!A:F,5,FALSE)</f>
        <v>1.0986712608830001E-2</v>
      </c>
      <c r="M12807" s="37">
        <f>VLOOKUP(D12807,DATA!A:F,6,FALSE)</f>
        <v>982</v>
      </c>
      <c r="N12807" s="36">
        <f t="shared" si="1191"/>
        <v>73.452418714047127</v>
      </c>
      <c r="O12807" s="36">
        <f t="shared" si="1192"/>
        <v>73.454476987093628</v>
      </c>
      <c r="P12807" s="36">
        <f t="shared" si="1193"/>
        <v>2.0582730465008581E-3</v>
      </c>
      <c r="Q12807" s="36">
        <f t="shared" si="1194"/>
        <v>0.10929094378412979</v>
      </c>
    </row>
    <row r="12808" spans="1:17" x14ac:dyDescent="0.3">
      <c r="A12808" s="29">
        <v>2919629</v>
      </c>
      <c r="B12808" s="1">
        <v>133</v>
      </c>
      <c r="C12808" s="1" t="s">
        <v>17</v>
      </c>
      <c r="D12808" s="1" t="s">
        <v>90</v>
      </c>
      <c r="E12808" s="1" t="s">
        <v>91</v>
      </c>
      <c r="F12808" s="47">
        <v>1071</v>
      </c>
      <c r="G12808" s="34">
        <v>1074.6300000000001</v>
      </c>
      <c r="H12808" s="1" t="s">
        <v>218</v>
      </c>
      <c r="I12808" s="34">
        <v>9.6076000000000009E-3</v>
      </c>
      <c r="J12808" s="34">
        <v>172.69206</v>
      </c>
      <c r="K12808" s="35" t="str">
        <f t="shared" si="1190"/>
        <v>Kampina &amp; Oisterwijkse Vennen_Lg04</v>
      </c>
      <c r="L12808" s="36">
        <f>VLOOKUP(D12808,DATA!A:F,5,FALSE)</f>
        <v>1.3726988247862192E-2</v>
      </c>
      <c r="M12808" s="37">
        <f>VLOOKUP(D12808,DATA!A:F,6,FALSE)</f>
        <v>1285.5</v>
      </c>
      <c r="N12808" s="36">
        <f t="shared" si="1191"/>
        <v>5.2420653509845136</v>
      </c>
      <c r="O12808" s="36">
        <f t="shared" si="1192"/>
        <v>5.2427204905498259</v>
      </c>
      <c r="P12808" s="36">
        <f t="shared" si="1193"/>
        <v>6.5513956531226825E-4</v>
      </c>
      <c r="Q12808" s="36">
        <f t="shared" si="1194"/>
        <v>1.1313740112128016E-3</v>
      </c>
    </row>
    <row r="12809" spans="1:17" x14ac:dyDescent="0.3">
      <c r="A12809" s="29">
        <v>2919630</v>
      </c>
      <c r="B12809" s="1">
        <v>133</v>
      </c>
      <c r="C12809" s="1" t="s">
        <v>17</v>
      </c>
      <c r="D12809" s="1" t="s">
        <v>57</v>
      </c>
      <c r="E12809" s="1" t="s">
        <v>58</v>
      </c>
      <c r="F12809" s="47">
        <v>714</v>
      </c>
      <c r="G12809" s="34">
        <v>1336.97</v>
      </c>
      <c r="H12809" s="1" t="s">
        <v>218</v>
      </c>
      <c r="I12809" s="34">
        <v>1.22989E-2</v>
      </c>
      <c r="J12809" s="34">
        <v>1213.3416999999999</v>
      </c>
      <c r="K12809" s="35" t="str">
        <f t="shared" si="1190"/>
        <v>Kampina &amp; Oisterwijkse Vennen_H3160</v>
      </c>
      <c r="L12809" s="36">
        <f>VLOOKUP(D12809,DATA!A:F,5,FALSE)</f>
        <v>1.0986712608830001E-2</v>
      </c>
      <c r="M12809" s="37">
        <f>VLOOKUP(D12809,DATA!A:F,6,FALSE)</f>
        <v>982</v>
      </c>
      <c r="N12809" s="36">
        <f t="shared" si="1191"/>
        <v>98.015878753999019</v>
      </c>
      <c r="O12809" s="36">
        <f t="shared" si="1192"/>
        <v>98.016141520805462</v>
      </c>
      <c r="P12809" s="36">
        <f t="shared" si="1193"/>
        <v>2.6276680644343742E-4</v>
      </c>
      <c r="Q12809" s="36">
        <f t="shared" si="1194"/>
        <v>3.188259236336513E-3</v>
      </c>
    </row>
    <row r="12810" spans="1:17" x14ac:dyDescent="0.3">
      <c r="A12810" s="29">
        <v>2921145</v>
      </c>
      <c r="B12810" s="1">
        <v>133</v>
      </c>
      <c r="C12810" s="1" t="s">
        <v>17</v>
      </c>
      <c r="D12810" s="1" t="s">
        <v>53</v>
      </c>
      <c r="E12810" s="1" t="s">
        <v>54</v>
      </c>
      <c r="F12810" s="47">
        <v>714</v>
      </c>
      <c r="G12810" s="34">
        <v>1407.54</v>
      </c>
      <c r="H12810" s="1" t="s">
        <v>218</v>
      </c>
      <c r="I12810" s="34">
        <v>1.04513E-2</v>
      </c>
      <c r="J12810" s="34">
        <v>457.55374</v>
      </c>
      <c r="K12810" s="35" t="str">
        <f t="shared" si="1190"/>
        <v>Kampina &amp; Oisterwijkse Vennen_H4030</v>
      </c>
      <c r="L12810" s="36">
        <f>VLOOKUP(D12810,DATA!A:F,5,FALSE)</f>
        <v>1.0986712608830001E-2</v>
      </c>
      <c r="M12810" s="37">
        <f>VLOOKUP(D12810,DATA!A:F,6,FALSE)</f>
        <v>982</v>
      </c>
      <c r="N12810" s="36">
        <f t="shared" si="1191"/>
        <v>99.076325155623209</v>
      </c>
      <c r="O12810" s="36">
        <f t="shared" si="1192"/>
        <v>99.076430231400465</v>
      </c>
      <c r="P12810" s="36">
        <f t="shared" si="1193"/>
        <v>1.0507577725604733E-4</v>
      </c>
      <c r="Q12810" s="36">
        <f t="shared" si="1194"/>
        <v>4.8077814866911392E-4</v>
      </c>
    </row>
    <row r="12811" spans="1:17" x14ac:dyDescent="0.3">
      <c r="A12811" s="29">
        <v>2921145</v>
      </c>
      <c r="B12811" s="1">
        <v>133</v>
      </c>
      <c r="C12811" s="1" t="s">
        <v>17</v>
      </c>
      <c r="D12811" s="1" t="s">
        <v>43</v>
      </c>
      <c r="E12811" s="1" t="s">
        <v>44</v>
      </c>
      <c r="F12811" s="47">
        <v>1071</v>
      </c>
      <c r="G12811" s="34">
        <v>1407.54</v>
      </c>
      <c r="H12811" s="1" t="s">
        <v>218</v>
      </c>
      <c r="I12811" s="34">
        <v>1.04513E-2</v>
      </c>
      <c r="J12811" s="34">
        <v>187.09401</v>
      </c>
      <c r="K12811" s="35" t="str">
        <f t="shared" si="1190"/>
        <v>Kampina &amp; Oisterwijkse Vennen_H7150</v>
      </c>
      <c r="L12811" s="36">
        <f>VLOOKUP(D12811,DATA!A:F,5,FALSE)</f>
        <v>1.3726988247862192E-2</v>
      </c>
      <c r="M12811" s="37">
        <f>VLOOKUP(D12811,DATA!A:F,6,FALSE)</f>
        <v>1285.5</v>
      </c>
      <c r="N12811" s="36">
        <f t="shared" si="1191"/>
        <v>84.227341801263051</v>
      </c>
      <c r="O12811" s="36">
        <f t="shared" si="1192"/>
        <v>84.229247622828012</v>
      </c>
      <c r="P12811" s="36">
        <f t="shared" si="1193"/>
        <v>1.9058215649607746E-3</v>
      </c>
      <c r="Q12811" s="36">
        <f t="shared" si="1194"/>
        <v>3.5656779893298678E-3</v>
      </c>
    </row>
    <row r="12812" spans="1:17" x14ac:dyDescent="0.3">
      <c r="A12812" s="30">
        <v>2921147</v>
      </c>
      <c r="B12812" s="14">
        <v>133</v>
      </c>
      <c r="C12812" s="14" t="s">
        <v>17</v>
      </c>
      <c r="D12812" s="14" t="s">
        <v>55</v>
      </c>
      <c r="E12812" s="14" t="s">
        <v>56</v>
      </c>
      <c r="F12812" s="48">
        <v>500</v>
      </c>
      <c r="G12812" s="38">
        <v>1162.79</v>
      </c>
      <c r="H12812" s="14" t="s">
        <v>218</v>
      </c>
      <c r="I12812" s="38">
        <v>8.7718999999999991E-3</v>
      </c>
      <c r="J12812" s="38">
        <v>316.76772999999997</v>
      </c>
      <c r="K12812" s="39" t="str">
        <f t="shared" si="1190"/>
        <v>Kampina &amp; Oisterwijkse Vennen_H3130</v>
      </c>
      <c r="L12812" s="40">
        <f>VLOOKUP(D12812,DATA!A:F,5,FALSE)</f>
        <v>0</v>
      </c>
      <c r="M12812" s="41">
        <f>VLOOKUP(D12812,DATA!A:F,6,FALSE)</f>
        <v>3.5</v>
      </c>
      <c r="N12812" s="40">
        <f t="shared" si="1191"/>
        <v>50</v>
      </c>
      <c r="O12812" s="40">
        <f t="shared" si="1192"/>
        <v>50</v>
      </c>
      <c r="P12812" s="40">
        <f>J12812/10000*I12812</f>
        <v>2.7786548507869994E-4</v>
      </c>
      <c r="Q12812" s="40">
        <f>IF(AND(H12812&lt;&gt;"below",I12812&gt;=0.005),M12812*P12812,0)</f>
        <v>9.7252919777544985E-4</v>
      </c>
    </row>
    <row r="12813" spans="1:17" x14ac:dyDescent="0.3">
      <c r="A12813" s="29">
        <v>2921153</v>
      </c>
      <c r="B12813" s="1">
        <v>133</v>
      </c>
      <c r="C12813" s="1" t="s">
        <v>17</v>
      </c>
      <c r="D12813" s="1" t="s">
        <v>57</v>
      </c>
      <c r="E12813" s="1" t="s">
        <v>58</v>
      </c>
      <c r="F12813" s="47">
        <v>714</v>
      </c>
      <c r="G12813" s="34">
        <v>1965.01</v>
      </c>
      <c r="H12813" s="1" t="s">
        <v>218</v>
      </c>
      <c r="I12813" s="34">
        <v>2.0414000000000002E-2</v>
      </c>
      <c r="J12813" s="34">
        <v>367.62430000000001</v>
      </c>
      <c r="K12813" s="35" t="str">
        <f t="shared" si="1190"/>
        <v>Kampina &amp; Oisterwijkse Vennen_H3160</v>
      </c>
      <c r="L12813" s="36">
        <f>VLOOKUP(D12813,DATA!A:F,5,FALSE)</f>
        <v>1.0986712608830001E-2</v>
      </c>
      <c r="M12813" s="37">
        <f>VLOOKUP(D12813,DATA!A:F,6,FALSE)</f>
        <v>982</v>
      </c>
      <c r="N12813" s="36">
        <f t="shared" si="1191"/>
        <v>99.997960189920875</v>
      </c>
      <c r="O12813" s="36">
        <f t="shared" si="1192"/>
        <v>99.997960647354461</v>
      </c>
      <c r="P12813" s="36">
        <f t="shared" si="1193"/>
        <v>4.5743358612071461E-7</v>
      </c>
      <c r="Q12813" s="36">
        <f t="shared" si="1194"/>
        <v>1.6816370189411743E-6</v>
      </c>
    </row>
    <row r="12814" spans="1:17" x14ac:dyDescent="0.3">
      <c r="A12814" s="29">
        <v>2921153</v>
      </c>
      <c r="B12814" s="1">
        <v>133</v>
      </c>
      <c r="C12814" s="1" t="s">
        <v>17</v>
      </c>
      <c r="D12814" s="1" t="s">
        <v>90</v>
      </c>
      <c r="E12814" s="1" t="s">
        <v>91</v>
      </c>
      <c r="F12814" s="47">
        <v>1071</v>
      </c>
      <c r="G12814" s="34">
        <v>1965.01</v>
      </c>
      <c r="H12814" s="1" t="s">
        <v>218</v>
      </c>
      <c r="I12814" s="34">
        <v>2.0414000000000002E-2</v>
      </c>
      <c r="J12814" s="34">
        <v>23.862617</v>
      </c>
      <c r="K12814" s="35" t="str">
        <f t="shared" si="1190"/>
        <v>Kampina &amp; Oisterwijkse Vennen_Lg04</v>
      </c>
      <c r="L12814" s="36">
        <f>VLOOKUP(D12814,DATA!A:F,5,FALSE)</f>
        <v>1.3726988247862192E-2</v>
      </c>
      <c r="M12814" s="37">
        <f>VLOOKUP(D12814,DATA!A:F,6,FALSE)</f>
        <v>1285.5</v>
      </c>
      <c r="N12814" s="36">
        <f t="shared" si="1191"/>
        <v>99.99110747753177</v>
      </c>
      <c r="O12814" s="36">
        <f t="shared" si="1192"/>
        <v>99.991109968848164</v>
      </c>
      <c r="P12814" s="36">
        <f t="shared" si="1193"/>
        <v>2.4913163940709637E-6</v>
      </c>
      <c r="Q12814" s="36">
        <f t="shared" si="1194"/>
        <v>5.9449328937536476E-7</v>
      </c>
    </row>
    <row r="12815" spans="1:17" x14ac:dyDescent="0.3">
      <c r="A12815" s="29">
        <v>2921154</v>
      </c>
      <c r="B12815" s="1">
        <v>133</v>
      </c>
      <c r="C12815" s="1" t="s">
        <v>17</v>
      </c>
      <c r="D12815" s="1" t="s">
        <v>57</v>
      </c>
      <c r="E12815" s="1" t="s">
        <v>58</v>
      </c>
      <c r="F12815" s="47">
        <v>714</v>
      </c>
      <c r="G12815" s="34">
        <v>1788.29</v>
      </c>
      <c r="H12815" s="1" t="s">
        <v>218</v>
      </c>
      <c r="I12815" s="34">
        <v>1.7312000000000001E-2</v>
      </c>
      <c r="J12815" s="34">
        <v>1426.5170000000001</v>
      </c>
      <c r="K12815" s="35" t="str">
        <f t="shared" si="1190"/>
        <v>Kampina &amp; Oisterwijkse Vennen_H3160</v>
      </c>
      <c r="L12815" s="36">
        <f>VLOOKUP(D12815,DATA!A:F,5,FALSE)</f>
        <v>1.0986712608830001E-2</v>
      </c>
      <c r="M12815" s="37">
        <f>VLOOKUP(D12815,DATA!A:F,6,FALSE)</f>
        <v>982</v>
      </c>
      <c r="N12815" s="36">
        <f t="shared" si="1191"/>
        <v>99.98578487136642</v>
      </c>
      <c r="O12815" s="36">
        <f t="shared" si="1192"/>
        <v>99.985787574470535</v>
      </c>
      <c r="P12815" s="36">
        <f t="shared" si="1193"/>
        <v>2.703104115653332E-6</v>
      </c>
      <c r="Q12815" s="36">
        <f t="shared" si="1194"/>
        <v>3.8560239737494447E-5</v>
      </c>
    </row>
    <row r="12816" spans="1:17" x14ac:dyDescent="0.3">
      <c r="A12816" s="29">
        <v>2921154</v>
      </c>
      <c r="B12816" s="1">
        <v>133</v>
      </c>
      <c r="C12816" s="1" t="s">
        <v>17</v>
      </c>
      <c r="D12816" s="1" t="s">
        <v>90</v>
      </c>
      <c r="E12816" s="1" t="s">
        <v>91</v>
      </c>
      <c r="F12816" s="47">
        <v>1071</v>
      </c>
      <c r="G12816" s="34">
        <v>1788.29</v>
      </c>
      <c r="H12816" s="1" t="s">
        <v>218</v>
      </c>
      <c r="I12816" s="34">
        <v>1.7312000000000001E-2</v>
      </c>
      <c r="J12816" s="34">
        <v>423.60739999999998</v>
      </c>
      <c r="K12816" s="35" t="str">
        <f t="shared" si="1190"/>
        <v>Kampina &amp; Oisterwijkse Vennen_Lg04</v>
      </c>
      <c r="L12816" s="36">
        <f>VLOOKUP(D12816,DATA!A:F,5,FALSE)</f>
        <v>1.3726988247862192E-2</v>
      </c>
      <c r="M12816" s="37">
        <f>VLOOKUP(D12816,DATA!A:F,6,FALSE)</f>
        <v>1285.5</v>
      </c>
      <c r="N12816" s="36">
        <f t="shared" si="1191"/>
        <v>99.89950303090194</v>
      </c>
      <c r="O12816" s="36">
        <f t="shared" si="1192"/>
        <v>99.899526886334655</v>
      </c>
      <c r="P12816" s="36">
        <f t="shared" si="1193"/>
        <v>2.3855432715436109E-5</v>
      </c>
      <c r="Q12816" s="36">
        <f t="shared" si="1194"/>
        <v>1.0105337828460831E-4</v>
      </c>
    </row>
    <row r="12817" spans="1:17" x14ac:dyDescent="0.3">
      <c r="A12817" s="29">
        <v>2921157</v>
      </c>
      <c r="B12817" s="1">
        <v>133</v>
      </c>
      <c r="C12817" s="1" t="s">
        <v>17</v>
      </c>
      <c r="D12817" s="1" t="s">
        <v>57</v>
      </c>
      <c r="E12817" s="1" t="s">
        <v>58</v>
      </c>
      <c r="F12817" s="47">
        <v>714</v>
      </c>
      <c r="G12817" s="34">
        <v>1359.33</v>
      </c>
      <c r="H12817" s="1" t="s">
        <v>218</v>
      </c>
      <c r="I12817" s="34">
        <v>1.2073199999999999E-2</v>
      </c>
      <c r="J12817" s="34">
        <v>819.49260000000004</v>
      </c>
      <c r="K12817" s="35" t="str">
        <f t="shared" si="1190"/>
        <v>Kampina &amp; Oisterwijkse Vennen_H3160</v>
      </c>
      <c r="L12817" s="36">
        <f>VLOOKUP(D12817,DATA!A:F,5,FALSE)</f>
        <v>1.0986712608830001E-2</v>
      </c>
      <c r="M12817" s="37">
        <f>VLOOKUP(D12817,DATA!A:F,6,FALSE)</f>
        <v>982</v>
      </c>
      <c r="N12817" s="36">
        <f t="shared" si="1191"/>
        <v>98.441312241053467</v>
      </c>
      <c r="O12817" s="36">
        <f t="shared" si="1192"/>
        <v>98.441515757154193</v>
      </c>
      <c r="P12817" s="36">
        <f t="shared" si="1193"/>
        <v>2.0351610072566473E-4</v>
      </c>
      <c r="Q12817" s="36">
        <f t="shared" si="1194"/>
        <v>1.6677993852553688E-3</v>
      </c>
    </row>
    <row r="12818" spans="1:17" x14ac:dyDescent="0.3">
      <c r="A12818" s="29">
        <v>2921157</v>
      </c>
      <c r="B12818" s="1">
        <v>133</v>
      </c>
      <c r="C12818" s="1" t="s">
        <v>17</v>
      </c>
      <c r="D12818" s="1" t="s">
        <v>90</v>
      </c>
      <c r="E12818" s="1" t="s">
        <v>91</v>
      </c>
      <c r="F12818" s="47">
        <v>1071</v>
      </c>
      <c r="G12818" s="34">
        <v>1359.33</v>
      </c>
      <c r="H12818" s="1" t="s">
        <v>218</v>
      </c>
      <c r="I12818" s="34">
        <v>1.2073199999999999E-2</v>
      </c>
      <c r="J12818" s="34">
        <v>150.65190000000001</v>
      </c>
      <c r="K12818" s="35" t="str">
        <f t="shared" si="1190"/>
        <v>Kampina &amp; Oisterwijkse Vennen_Lg04</v>
      </c>
      <c r="L12818" s="36">
        <f>VLOOKUP(D12818,DATA!A:F,5,FALSE)</f>
        <v>1.3726988247862192E-2</v>
      </c>
      <c r="M12818" s="37">
        <f>VLOOKUP(D12818,DATA!A:F,6,FALSE)</f>
        <v>1285.5</v>
      </c>
      <c r="N12818" s="36">
        <f t="shared" si="1191"/>
        <v>73.36974227635136</v>
      </c>
      <c r="O12818" s="36">
        <f t="shared" si="1192"/>
        <v>73.372980249171377</v>
      </c>
      <c r="P12818" s="36">
        <f t="shared" si="1193"/>
        <v>3.2379728200169211E-3</v>
      </c>
      <c r="Q12818" s="36">
        <f t="shared" si="1194"/>
        <v>4.878067574839072E-3</v>
      </c>
    </row>
    <row r="12819" spans="1:17" x14ac:dyDescent="0.3">
      <c r="A12819" s="29">
        <v>2921157</v>
      </c>
      <c r="B12819" s="1">
        <v>133</v>
      </c>
      <c r="C12819" s="1" t="s">
        <v>17</v>
      </c>
      <c r="D12819" s="1" t="s">
        <v>51</v>
      </c>
      <c r="E12819" s="1" t="s">
        <v>52</v>
      </c>
      <c r="F12819" s="47">
        <v>1000</v>
      </c>
      <c r="G12819" s="34">
        <v>1359.33</v>
      </c>
      <c r="H12819" s="1" t="s">
        <v>218</v>
      </c>
      <c r="I12819" s="34">
        <v>1.2073199999999999E-2</v>
      </c>
      <c r="J12819" s="34">
        <v>215.60366999999999</v>
      </c>
      <c r="K12819" s="35" t="str">
        <f t="shared" si="1190"/>
        <v>Kampina &amp; Oisterwijkse Vennen_Lg09</v>
      </c>
      <c r="L12819" s="36">
        <f>VLOOKUP(D12819,DATA!A:F,5,FALSE)</f>
        <v>8.4126827976184013E-3</v>
      </c>
      <c r="M12819" s="37">
        <f>VLOOKUP(D12819,DATA!A:F,6,FALSE)</f>
        <v>1350</v>
      </c>
      <c r="N12819" s="36">
        <f t="shared" si="1191"/>
        <v>51.961251470527877</v>
      </c>
      <c r="O12819" s="36">
        <f t="shared" si="1192"/>
        <v>51.963786758703563</v>
      </c>
      <c r="P12819" s="36">
        <f t="shared" si="1193"/>
        <v>2.5352881756859347E-3</v>
      </c>
      <c r="Q12819" s="36">
        <f t="shared" si="1194"/>
        <v>5.4661743518549218E-3</v>
      </c>
    </row>
    <row r="12820" spans="1:17" x14ac:dyDescent="0.3">
      <c r="A12820" s="29">
        <v>2921157</v>
      </c>
      <c r="B12820" s="1">
        <v>133</v>
      </c>
      <c r="C12820" s="1" t="s">
        <v>17</v>
      </c>
      <c r="D12820" s="1" t="s">
        <v>89</v>
      </c>
      <c r="E12820" s="1" t="s">
        <v>54</v>
      </c>
      <c r="F12820" s="47">
        <v>714</v>
      </c>
      <c r="G12820" s="34">
        <v>1359.33</v>
      </c>
      <c r="H12820" s="1" t="s">
        <v>218</v>
      </c>
      <c r="I12820" s="34">
        <v>1.2073199999999999E-2</v>
      </c>
      <c r="J12820" s="34">
        <v>3.4785463999999999</v>
      </c>
      <c r="K12820" s="35" t="str">
        <f t="shared" si="1190"/>
        <v>Kampina &amp; Oisterwijkse Vennen_L4030</v>
      </c>
      <c r="L12820" s="36">
        <f>VLOOKUP(D12820,DATA!A:F,5,FALSE)</f>
        <v>1.0986712608830001E-2</v>
      </c>
      <c r="M12820" s="37">
        <f>VLOOKUP(D12820,DATA!A:F,6,FALSE)</f>
        <v>982</v>
      </c>
      <c r="N12820" s="36">
        <f t="shared" si="1191"/>
        <v>98.441312241053467</v>
      </c>
      <c r="O12820" s="36">
        <f t="shared" si="1192"/>
        <v>98.441515757154193</v>
      </c>
      <c r="P12820" s="36">
        <f t="shared" si="1193"/>
        <v>2.0351610072566473E-4</v>
      </c>
      <c r="Q12820" s="36">
        <f t="shared" si="1194"/>
        <v>7.0794019952129848E-6</v>
      </c>
    </row>
    <row r="12821" spans="1:17" x14ac:dyDescent="0.3">
      <c r="A12821" s="29">
        <v>2921158</v>
      </c>
      <c r="B12821" s="1">
        <v>133</v>
      </c>
      <c r="C12821" s="1" t="s">
        <v>17</v>
      </c>
      <c r="D12821" s="1" t="s">
        <v>57</v>
      </c>
      <c r="E12821" s="1" t="s">
        <v>58</v>
      </c>
      <c r="F12821" s="47">
        <v>714</v>
      </c>
      <c r="G12821" s="34">
        <v>1214.24</v>
      </c>
      <c r="H12821" s="1" t="s">
        <v>218</v>
      </c>
      <c r="I12821" s="34">
        <v>1.07519E-2</v>
      </c>
      <c r="J12821" s="34">
        <v>2894.1318000000001</v>
      </c>
      <c r="K12821" s="35" t="str">
        <f t="shared" si="1190"/>
        <v>Kampina &amp; Oisterwijkse Vennen_H3160</v>
      </c>
      <c r="L12821" s="36">
        <f>VLOOKUP(D12821,DATA!A:F,5,FALSE)</f>
        <v>1.0986712608830001E-2</v>
      </c>
      <c r="M12821" s="37">
        <f>VLOOKUP(D12821,DATA!A:F,6,FALSE)</f>
        <v>982</v>
      </c>
      <c r="N12821" s="36">
        <f t="shared" si="1191"/>
        <v>92.767785354095793</v>
      </c>
      <c r="O12821" s="36">
        <f t="shared" si="1192"/>
        <v>92.768577854579533</v>
      </c>
      <c r="P12821" s="36">
        <f t="shared" si="1193"/>
        <v>7.9250048374035487E-4</v>
      </c>
      <c r="Q12821" s="36">
        <f t="shared" si="1194"/>
        <v>2.2936008515083438E-2</v>
      </c>
    </row>
    <row r="12822" spans="1:17" x14ac:dyDescent="0.3">
      <c r="A12822" s="29">
        <v>2921158</v>
      </c>
      <c r="B12822" s="1">
        <v>133</v>
      </c>
      <c r="C12822" s="1" t="s">
        <v>17</v>
      </c>
      <c r="D12822" s="1" t="s">
        <v>90</v>
      </c>
      <c r="E12822" s="1" t="s">
        <v>91</v>
      </c>
      <c r="F12822" s="47">
        <v>1071</v>
      </c>
      <c r="G12822" s="34">
        <v>1214.24</v>
      </c>
      <c r="H12822" s="1" t="s">
        <v>218</v>
      </c>
      <c r="I12822" s="34">
        <v>1.07519E-2</v>
      </c>
      <c r="J12822" s="34">
        <v>622.22533999999996</v>
      </c>
      <c r="K12822" s="35" t="str">
        <f t="shared" si="1190"/>
        <v>Kampina &amp; Oisterwijkse Vennen_Lg04</v>
      </c>
      <c r="L12822" s="36">
        <f>VLOOKUP(D12822,DATA!A:F,5,FALSE)</f>
        <v>1.3726988247862192E-2</v>
      </c>
      <c r="M12822" s="37">
        <f>VLOOKUP(D12822,DATA!A:F,6,FALSE)</f>
        <v>1285.5</v>
      </c>
      <c r="N12822" s="36">
        <f t="shared" si="1191"/>
        <v>27.325203149167038</v>
      </c>
      <c r="O12822" s="36">
        <f t="shared" si="1192"/>
        <v>27.32813419249063</v>
      </c>
      <c r="P12822" s="36">
        <f t="shared" si="1193"/>
        <v>2.9310433235920641E-3</v>
      </c>
      <c r="Q12822" s="36">
        <f t="shared" si="1194"/>
        <v>1.8237694285768019E-2</v>
      </c>
    </row>
    <row r="12823" spans="1:17" x14ac:dyDescent="0.3">
      <c r="A12823" s="29">
        <v>2921159</v>
      </c>
      <c r="B12823" s="1">
        <v>133</v>
      </c>
      <c r="C12823" s="1" t="s">
        <v>17</v>
      </c>
      <c r="D12823" s="1" t="s">
        <v>57</v>
      </c>
      <c r="E12823" s="1" t="s">
        <v>58</v>
      </c>
      <c r="F12823" s="47">
        <v>714</v>
      </c>
      <c r="G12823" s="34">
        <v>1124.3800000000001</v>
      </c>
      <c r="H12823" s="1" t="s">
        <v>218</v>
      </c>
      <c r="I12823" s="34">
        <v>1.01942E-2</v>
      </c>
      <c r="J12823" s="34">
        <v>5002.1390000000001</v>
      </c>
      <c r="K12823" s="35" t="str">
        <f t="shared" si="1190"/>
        <v>Kampina &amp; Oisterwijkse Vennen_H3160</v>
      </c>
      <c r="L12823" s="36">
        <f>VLOOKUP(D12823,DATA!A:F,5,FALSE)</f>
        <v>1.0986712608830001E-2</v>
      </c>
      <c r="M12823" s="37">
        <f>VLOOKUP(D12823,DATA!A:F,6,FALSE)</f>
        <v>982</v>
      </c>
      <c r="N12823" s="36">
        <f t="shared" si="1191"/>
        <v>82.696781248311936</v>
      </c>
      <c r="O12823" s="36">
        <f t="shared" si="1192"/>
        <v>82.698383831248208</v>
      </c>
      <c r="P12823" s="36">
        <f t="shared" si="1193"/>
        <v>1.6025829362718014E-3</v>
      </c>
      <c r="Q12823" s="36">
        <f t="shared" si="1194"/>
        <v>8.0163426062596924E-2</v>
      </c>
    </row>
    <row r="12824" spans="1:17" x14ac:dyDescent="0.3">
      <c r="A12824" s="29">
        <v>2921159</v>
      </c>
      <c r="B12824" s="1">
        <v>133</v>
      </c>
      <c r="C12824" s="1" t="s">
        <v>17</v>
      </c>
      <c r="D12824" s="1" t="s">
        <v>90</v>
      </c>
      <c r="E12824" s="1" t="s">
        <v>91</v>
      </c>
      <c r="F12824" s="47">
        <v>1071</v>
      </c>
      <c r="G12824" s="34">
        <v>1124.3800000000001</v>
      </c>
      <c r="H12824" s="1" t="s">
        <v>218</v>
      </c>
      <c r="I12824" s="34">
        <v>1.01942E-2</v>
      </c>
      <c r="J12824" s="34">
        <v>263.69709999999998</v>
      </c>
      <c r="K12824" s="35" t="str">
        <f t="shared" si="1190"/>
        <v>Kampina &amp; Oisterwijkse Vennen_Lg04</v>
      </c>
      <c r="L12824" s="36">
        <f>VLOOKUP(D12824,DATA!A:F,5,FALSE)</f>
        <v>1.3726988247862192E-2</v>
      </c>
      <c r="M12824" s="37">
        <f>VLOOKUP(D12824,DATA!A:F,6,FALSE)</f>
        <v>1285.5</v>
      </c>
      <c r="N12824" s="36">
        <f t="shared" si="1191"/>
        <v>9.8705415258339677</v>
      </c>
      <c r="O12824" s="36">
        <f t="shared" si="1192"/>
        <v>9.8717865005778656</v>
      </c>
      <c r="P12824" s="36">
        <f t="shared" si="1193"/>
        <v>1.244974743897842E-3</v>
      </c>
      <c r="Q12824" s="36">
        <f t="shared" si="1194"/>
        <v>3.2829622953910358E-3</v>
      </c>
    </row>
    <row r="12825" spans="1:17" x14ac:dyDescent="0.3">
      <c r="A12825" s="29">
        <v>2922673</v>
      </c>
      <c r="B12825" s="1">
        <v>133</v>
      </c>
      <c r="C12825" s="1" t="s">
        <v>17</v>
      </c>
      <c r="D12825" s="1" t="s">
        <v>53</v>
      </c>
      <c r="E12825" s="1" t="s">
        <v>54</v>
      </c>
      <c r="F12825" s="47">
        <v>714</v>
      </c>
      <c r="G12825" s="34">
        <v>1512.61</v>
      </c>
      <c r="H12825" s="1" t="s">
        <v>218</v>
      </c>
      <c r="I12825" s="34">
        <v>1.09289E-2</v>
      </c>
      <c r="J12825" s="34">
        <v>161.8168</v>
      </c>
      <c r="K12825" s="35" t="str">
        <f t="shared" si="1190"/>
        <v>Kampina &amp; Oisterwijkse Vennen_H4030</v>
      </c>
      <c r="L12825" s="36">
        <f>VLOOKUP(D12825,DATA!A:F,5,FALSE)</f>
        <v>1.0986712608830001E-2</v>
      </c>
      <c r="M12825" s="37">
        <f>VLOOKUP(D12825,DATA!A:F,6,FALSE)</f>
        <v>982</v>
      </c>
      <c r="N12825" s="36">
        <f t="shared" si="1191"/>
        <v>99.706953552335918</v>
      </c>
      <c r="O12825" s="36">
        <f t="shared" si="1192"/>
        <v>99.70698863400149</v>
      </c>
      <c r="P12825" s="36">
        <f t="shared" si="1193"/>
        <v>3.5081665572533893E-5</v>
      </c>
      <c r="Q12825" s="36">
        <f t="shared" si="1194"/>
        <v>5.6768028616176028E-5</v>
      </c>
    </row>
    <row r="12826" spans="1:17" x14ac:dyDescent="0.3">
      <c r="A12826" s="30">
        <v>2922675</v>
      </c>
      <c r="B12826" s="14">
        <v>133</v>
      </c>
      <c r="C12826" s="14" t="s">
        <v>17</v>
      </c>
      <c r="D12826" s="14" t="s">
        <v>55</v>
      </c>
      <c r="E12826" s="14" t="s">
        <v>56</v>
      </c>
      <c r="F12826" s="48">
        <v>500</v>
      </c>
      <c r="G12826" s="38">
        <v>1233.22</v>
      </c>
      <c r="H12826" s="14" t="s">
        <v>218</v>
      </c>
      <c r="I12826" s="38">
        <v>9.2783999999999991E-3</v>
      </c>
      <c r="J12826" s="38">
        <v>11.891412000000001</v>
      </c>
      <c r="K12826" s="39" t="str">
        <f t="shared" si="1190"/>
        <v>Kampina &amp; Oisterwijkse Vennen_H3130</v>
      </c>
      <c r="L12826" s="40">
        <f>VLOOKUP(D12826,DATA!A:F,5,FALSE)</f>
        <v>0</v>
      </c>
      <c r="M12826" s="41">
        <f>VLOOKUP(D12826,DATA!A:F,6,FALSE)</f>
        <v>3.5</v>
      </c>
      <c r="N12826" s="40">
        <f t="shared" si="1191"/>
        <v>50</v>
      </c>
      <c r="O12826" s="40">
        <f t="shared" si="1192"/>
        <v>50</v>
      </c>
      <c r="P12826" s="40">
        <f>J12826/10000*I12826</f>
        <v>1.103332771008E-5</v>
      </c>
      <c r="Q12826" s="40">
        <f>IF(AND(H12826&lt;&gt;"below",I12826&gt;=0.005),M12826*P12826,0)</f>
        <v>3.8616646985280005E-5</v>
      </c>
    </row>
    <row r="12827" spans="1:17" x14ac:dyDescent="0.3">
      <c r="A12827" s="29">
        <v>2922685</v>
      </c>
      <c r="B12827" s="1">
        <v>133</v>
      </c>
      <c r="C12827" s="1" t="s">
        <v>17</v>
      </c>
      <c r="D12827" s="1" t="s">
        <v>51</v>
      </c>
      <c r="E12827" s="1" t="s">
        <v>52</v>
      </c>
      <c r="F12827" s="47">
        <v>1000</v>
      </c>
      <c r="G12827" s="34">
        <v>1784.29</v>
      </c>
      <c r="H12827" s="1" t="s">
        <v>218</v>
      </c>
      <c r="I12827" s="34">
        <v>1.7814E-2</v>
      </c>
      <c r="J12827" s="34">
        <v>35.512512000000001</v>
      </c>
      <c r="K12827" s="35" t="str">
        <f t="shared" si="1190"/>
        <v>Kampina &amp; Oisterwijkse Vennen_Lg09</v>
      </c>
      <c r="L12827" s="36">
        <f>VLOOKUP(D12827,DATA!A:F,5,FALSE)</f>
        <v>8.4126827976184013E-3</v>
      </c>
      <c r="M12827" s="37">
        <f>VLOOKUP(D12827,DATA!A:F,6,FALSE)</f>
        <v>1350</v>
      </c>
      <c r="N12827" s="36">
        <f t="shared" si="1191"/>
        <v>97.475465477933739</v>
      </c>
      <c r="O12827" s="36">
        <f t="shared" si="1192"/>
        <v>97.475834236140685</v>
      </c>
      <c r="P12827" s="36">
        <f t="shared" si="1193"/>
        <v>3.6875820694604045E-4</v>
      </c>
      <c r="Q12827" s="36">
        <f t="shared" si="1194"/>
        <v>1.3095530249269746E-4</v>
      </c>
    </row>
    <row r="12828" spans="1:17" x14ac:dyDescent="0.3">
      <c r="A12828" s="29">
        <v>2922686</v>
      </c>
      <c r="B12828" s="1">
        <v>133</v>
      </c>
      <c r="C12828" s="1" t="s">
        <v>17</v>
      </c>
      <c r="D12828" s="1" t="s">
        <v>57</v>
      </c>
      <c r="E12828" s="1" t="s">
        <v>58</v>
      </c>
      <c r="F12828" s="47">
        <v>714</v>
      </c>
      <c r="G12828" s="34">
        <v>1486.69</v>
      </c>
      <c r="H12828" s="1" t="s">
        <v>218</v>
      </c>
      <c r="I12828" s="34">
        <v>1.3040599999999999E-2</v>
      </c>
      <c r="J12828" s="34">
        <v>579.18650000000002</v>
      </c>
      <c r="K12828" s="35" t="str">
        <f t="shared" si="1190"/>
        <v>Kampina &amp; Oisterwijkse Vennen_H3160</v>
      </c>
      <c r="L12828" s="36">
        <f>VLOOKUP(D12828,DATA!A:F,5,FALSE)</f>
        <v>1.0986712608830001E-2</v>
      </c>
      <c r="M12828" s="37">
        <f>VLOOKUP(D12828,DATA!A:F,6,FALSE)</f>
        <v>982</v>
      </c>
      <c r="N12828" s="36">
        <f t="shared" si="1191"/>
        <v>99.610781183412044</v>
      </c>
      <c r="O12828" s="36">
        <f t="shared" si="1192"/>
        <v>99.610836727091154</v>
      </c>
      <c r="P12828" s="36">
        <f t="shared" si="1193"/>
        <v>5.554367911031477E-5</v>
      </c>
      <c r="Q12828" s="36">
        <f t="shared" si="1194"/>
        <v>3.2170149101026329E-4</v>
      </c>
    </row>
    <row r="12829" spans="1:17" x14ac:dyDescent="0.3">
      <c r="A12829" s="29">
        <v>2922686</v>
      </c>
      <c r="B12829" s="1">
        <v>133</v>
      </c>
      <c r="C12829" s="1" t="s">
        <v>17</v>
      </c>
      <c r="D12829" s="1" t="s">
        <v>90</v>
      </c>
      <c r="E12829" s="1" t="s">
        <v>91</v>
      </c>
      <c r="F12829" s="47">
        <v>1071</v>
      </c>
      <c r="G12829" s="34">
        <v>1486.69</v>
      </c>
      <c r="H12829" s="1" t="s">
        <v>218</v>
      </c>
      <c r="I12829" s="34">
        <v>1.3040599999999999E-2</v>
      </c>
      <c r="J12829" s="34">
        <v>499.16482999999999</v>
      </c>
      <c r="K12829" s="35" t="str">
        <f t="shared" si="1190"/>
        <v>Kampina &amp; Oisterwijkse Vennen_Lg04</v>
      </c>
      <c r="L12829" s="36">
        <f>VLOOKUP(D12829,DATA!A:F,5,FALSE)</f>
        <v>1.3726988247862192E-2</v>
      </c>
      <c r="M12829" s="37">
        <f>VLOOKUP(D12829,DATA!A:F,6,FALSE)</f>
        <v>1285.5</v>
      </c>
      <c r="N12829" s="36">
        <f t="shared" si="1191"/>
        <v>94.057256234390962</v>
      </c>
      <c r="O12829" s="36">
        <f t="shared" si="1192"/>
        <v>94.058256736239926</v>
      </c>
      <c r="P12829" s="36">
        <f t="shared" si="1193"/>
        <v>1.0005018489636086E-3</v>
      </c>
      <c r="Q12829" s="36">
        <f t="shared" si="1194"/>
        <v>4.9941533535260534E-3</v>
      </c>
    </row>
    <row r="12830" spans="1:17" x14ac:dyDescent="0.3">
      <c r="A12830" s="29">
        <v>2922687</v>
      </c>
      <c r="B12830" s="1">
        <v>133</v>
      </c>
      <c r="C12830" s="1" t="s">
        <v>17</v>
      </c>
      <c r="D12830" s="1" t="s">
        <v>57</v>
      </c>
      <c r="E12830" s="1" t="s">
        <v>58</v>
      </c>
      <c r="F12830" s="47">
        <v>714</v>
      </c>
      <c r="G12830" s="34">
        <v>1251.17</v>
      </c>
      <c r="H12830" s="1" t="s">
        <v>218</v>
      </c>
      <c r="I12830" s="34">
        <v>1.1119800000000001E-2</v>
      </c>
      <c r="J12830" s="34">
        <v>527.50054999999998</v>
      </c>
      <c r="K12830" s="35" t="str">
        <f t="shared" si="1190"/>
        <v>Kampina &amp; Oisterwijkse Vennen_H3160</v>
      </c>
      <c r="L12830" s="36">
        <f>VLOOKUP(D12830,DATA!A:F,5,FALSE)</f>
        <v>1.0986712608830001E-2</v>
      </c>
      <c r="M12830" s="37">
        <f>VLOOKUP(D12830,DATA!A:F,6,FALSE)</f>
        <v>982</v>
      </c>
      <c r="N12830" s="36">
        <f t="shared" si="1191"/>
        <v>95.06070666147285</v>
      </c>
      <c r="O12830" s="36">
        <f t="shared" si="1192"/>
        <v>95.061280258233424</v>
      </c>
      <c r="P12830" s="36">
        <f t="shared" si="1193"/>
        <v>5.7359676057444631E-4</v>
      </c>
      <c r="Q12830" s="36">
        <f t="shared" si="1194"/>
        <v>3.0257260668123875E-3</v>
      </c>
    </row>
    <row r="12831" spans="1:17" x14ac:dyDescent="0.3">
      <c r="A12831" s="29">
        <v>2922687</v>
      </c>
      <c r="B12831" s="1">
        <v>133</v>
      </c>
      <c r="C12831" s="1" t="s">
        <v>17</v>
      </c>
      <c r="D12831" s="1" t="s">
        <v>90</v>
      </c>
      <c r="E12831" s="1" t="s">
        <v>91</v>
      </c>
      <c r="F12831" s="47">
        <v>1071</v>
      </c>
      <c r="G12831" s="34">
        <v>1251.17</v>
      </c>
      <c r="H12831" s="1" t="s">
        <v>218</v>
      </c>
      <c r="I12831" s="34">
        <v>1.1119800000000001E-2</v>
      </c>
      <c r="J12831" s="34">
        <v>471.57429999999999</v>
      </c>
      <c r="K12831" s="35" t="str">
        <f t="shared" si="1190"/>
        <v>Kampina &amp; Oisterwijkse Vennen_Lg04</v>
      </c>
      <c r="L12831" s="36">
        <f>VLOOKUP(D12831,DATA!A:F,5,FALSE)</f>
        <v>1.3726988247862192E-2</v>
      </c>
      <c r="M12831" s="37">
        <f>VLOOKUP(D12831,DATA!A:F,6,FALSE)</f>
        <v>1285.5</v>
      </c>
      <c r="N12831" s="36">
        <f t="shared" si="1191"/>
        <v>38.432101807289165</v>
      </c>
      <c r="O12831" s="36">
        <f t="shared" si="1192"/>
        <v>38.435713646178243</v>
      </c>
      <c r="P12831" s="36">
        <f t="shared" si="1193"/>
        <v>3.6118388890784558E-3</v>
      </c>
      <c r="Q12831" s="36">
        <f t="shared" si="1194"/>
        <v>1.7032503958299507E-2</v>
      </c>
    </row>
    <row r="12832" spans="1:17" x14ac:dyDescent="0.3">
      <c r="A12832" s="29">
        <v>2924216</v>
      </c>
      <c r="B12832" s="1">
        <v>133</v>
      </c>
      <c r="C12832" s="1" t="s">
        <v>17</v>
      </c>
      <c r="D12832" s="1" t="s">
        <v>57</v>
      </c>
      <c r="E12832" s="1" t="s">
        <v>58</v>
      </c>
      <c r="F12832" s="47">
        <v>714</v>
      </c>
      <c r="G12832" s="34">
        <v>1650.92</v>
      </c>
      <c r="H12832" s="1" t="s">
        <v>218</v>
      </c>
      <c r="I12832" s="34">
        <v>1.5440000000000001E-2</v>
      </c>
      <c r="J12832" s="34">
        <v>582.23940000000005</v>
      </c>
      <c r="K12832" s="35" t="str">
        <f t="shared" si="1190"/>
        <v>Kampina &amp; Oisterwijkse Vennen_H3160</v>
      </c>
      <c r="L12832" s="36">
        <f>VLOOKUP(D12832,DATA!A:F,5,FALSE)</f>
        <v>1.0986712608830001E-2</v>
      </c>
      <c r="M12832" s="37">
        <f>VLOOKUP(D12832,DATA!A:F,6,FALSE)</f>
        <v>982</v>
      </c>
      <c r="N12832" s="36">
        <f t="shared" si="1191"/>
        <v>99.935732710350834</v>
      </c>
      <c r="O12832" s="36">
        <f t="shared" si="1192"/>
        <v>99.935743604393167</v>
      </c>
      <c r="P12832" s="36">
        <f t="shared" si="1193"/>
        <v>1.0894042333120524E-5</v>
      </c>
      <c r="Q12832" s="36">
        <f t="shared" si="1194"/>
        <v>6.3429406716106939E-5</v>
      </c>
    </row>
    <row r="12833" spans="1:17" x14ac:dyDescent="0.3">
      <c r="A12833" s="29">
        <v>2924216</v>
      </c>
      <c r="B12833" s="1">
        <v>133</v>
      </c>
      <c r="C12833" s="1" t="s">
        <v>17</v>
      </c>
      <c r="D12833" s="1" t="s">
        <v>90</v>
      </c>
      <c r="E12833" s="1" t="s">
        <v>91</v>
      </c>
      <c r="F12833" s="47">
        <v>1071</v>
      </c>
      <c r="G12833" s="34">
        <v>1650.92</v>
      </c>
      <c r="H12833" s="1" t="s">
        <v>218</v>
      </c>
      <c r="I12833" s="34">
        <v>1.5440000000000001E-2</v>
      </c>
      <c r="J12833" s="34">
        <v>2072.5585999999998</v>
      </c>
      <c r="K12833" s="35" t="str">
        <f t="shared" si="1190"/>
        <v>Kampina &amp; Oisterwijkse Vennen_Lg04</v>
      </c>
      <c r="L12833" s="36">
        <f>VLOOKUP(D12833,DATA!A:F,5,FALSE)</f>
        <v>1.3726988247862192E-2</v>
      </c>
      <c r="M12833" s="37">
        <f>VLOOKUP(D12833,DATA!A:F,6,FALSE)</f>
        <v>1285.5</v>
      </c>
      <c r="N12833" s="36">
        <f t="shared" si="1191"/>
        <v>99.341344211244646</v>
      </c>
      <c r="O12833" s="36">
        <f t="shared" si="1192"/>
        <v>99.341482875871392</v>
      </c>
      <c r="P12833" s="36">
        <f t="shared" si="1193"/>
        <v>1.3866462674627655E-4</v>
      </c>
      <c r="Q12833" s="36">
        <f t="shared" si="1194"/>
        <v>2.873905646787855E-3</v>
      </c>
    </row>
    <row r="12834" spans="1:17" x14ac:dyDescent="0.3">
      <c r="A12834" s="29">
        <v>2924217</v>
      </c>
      <c r="B12834" s="1">
        <v>133</v>
      </c>
      <c r="C12834" s="1" t="s">
        <v>17</v>
      </c>
      <c r="D12834" s="1" t="s">
        <v>90</v>
      </c>
      <c r="E12834" s="1" t="s">
        <v>91</v>
      </c>
      <c r="F12834" s="47">
        <v>1071</v>
      </c>
      <c r="G12834" s="34">
        <v>1428.54</v>
      </c>
      <c r="H12834" s="1" t="s">
        <v>218</v>
      </c>
      <c r="I12834" s="34">
        <v>1.2641400000000001E-2</v>
      </c>
      <c r="J12834" s="34">
        <v>454.20773000000003</v>
      </c>
      <c r="K12834" s="35" t="str">
        <f t="shared" si="1190"/>
        <v>Kampina &amp; Oisterwijkse Vennen_Lg04</v>
      </c>
      <c r="L12834" s="36">
        <f>VLOOKUP(D12834,DATA!A:F,5,FALSE)</f>
        <v>1.3726988247862192E-2</v>
      </c>
      <c r="M12834" s="37">
        <f>VLOOKUP(D12834,DATA!A:F,6,FALSE)</f>
        <v>1285.5</v>
      </c>
      <c r="N12834" s="36">
        <f t="shared" si="1191"/>
        <v>87.691214036472587</v>
      </c>
      <c r="O12834" s="36">
        <f t="shared" si="1192"/>
        <v>87.693086931052164</v>
      </c>
      <c r="P12834" s="36">
        <f t="shared" si="1193"/>
        <v>1.8728945795771779E-3</v>
      </c>
      <c r="Q12834" s="36">
        <f t="shared" si="1194"/>
        <v>8.5068319551905441E-3</v>
      </c>
    </row>
    <row r="12835" spans="1:17" x14ac:dyDescent="0.3">
      <c r="A12835" s="29">
        <v>2925745</v>
      </c>
      <c r="B12835" s="1">
        <v>133</v>
      </c>
      <c r="C12835" s="1" t="s">
        <v>17</v>
      </c>
      <c r="D12835" s="1" t="s">
        <v>90</v>
      </c>
      <c r="E12835" s="1" t="s">
        <v>91</v>
      </c>
      <c r="F12835" s="47">
        <v>1071</v>
      </c>
      <c r="G12835" s="34">
        <v>1713.59</v>
      </c>
      <c r="H12835" s="1" t="s">
        <v>218</v>
      </c>
      <c r="I12835" s="34">
        <v>1.5963000000000001E-2</v>
      </c>
      <c r="J12835" s="34">
        <v>2119.2444</v>
      </c>
      <c r="K12835" s="35" t="str">
        <f t="shared" si="1190"/>
        <v>Kampina &amp; Oisterwijkse Vennen_Lg04</v>
      </c>
      <c r="L12835" s="36">
        <f>VLOOKUP(D12835,DATA!A:F,5,FALSE)</f>
        <v>1.3726988247862192E-2</v>
      </c>
      <c r="M12835" s="37">
        <f>VLOOKUP(D12835,DATA!A:F,6,FALSE)</f>
        <v>1285.5</v>
      </c>
      <c r="N12835" s="36">
        <f t="shared" si="1191"/>
        <v>99.72029426906974</v>
      </c>
      <c r="O12835" s="36">
        <f t="shared" si="1192"/>
        <v>99.720355381193514</v>
      </c>
      <c r="P12835" s="36">
        <f t="shared" si="1193"/>
        <v>6.1112123773909843E-5</v>
      </c>
      <c r="Q12835" s="36">
        <f t="shared" si="1194"/>
        <v>1.295115260799653E-3</v>
      </c>
    </row>
    <row r="12836" spans="1:17" x14ac:dyDescent="0.3">
      <c r="A12836" s="29">
        <v>2927275</v>
      </c>
      <c r="B12836" s="1">
        <v>133</v>
      </c>
      <c r="C12836" s="1" t="s">
        <v>17</v>
      </c>
      <c r="D12836" s="1" t="s">
        <v>90</v>
      </c>
      <c r="E12836" s="1" t="s">
        <v>91</v>
      </c>
      <c r="F12836" s="47">
        <v>1071</v>
      </c>
      <c r="G12836" s="34">
        <v>1775.3</v>
      </c>
      <c r="H12836" s="1" t="s">
        <v>218</v>
      </c>
      <c r="I12836" s="34">
        <v>1.7007999999999999E-2</v>
      </c>
      <c r="J12836" s="34">
        <v>39.781306999999998</v>
      </c>
      <c r="K12836" s="35" t="str">
        <f t="shared" si="1190"/>
        <v>Kampina &amp; Oisterwijkse Vennen_Lg04</v>
      </c>
      <c r="L12836" s="36">
        <f>VLOOKUP(D12836,DATA!A:F,5,FALSE)</f>
        <v>1.3726988247862192E-2</v>
      </c>
      <c r="M12836" s="37">
        <f>VLOOKUP(D12836,DATA!A:F,6,FALSE)</f>
        <v>1285.5</v>
      </c>
      <c r="N12836" s="36">
        <f t="shared" si="1191"/>
        <v>99.879909575650686</v>
      </c>
      <c r="O12836" s="36">
        <f t="shared" si="1192"/>
        <v>99.879937576064819</v>
      </c>
      <c r="P12836" s="36">
        <f t="shared" si="1193"/>
        <v>2.800041413308918E-5</v>
      </c>
      <c r="Q12836" s="36">
        <f t="shared" si="1194"/>
        <v>1.1138930707555596E-5</v>
      </c>
    </row>
    <row r="12837" spans="1:17" x14ac:dyDescent="0.3">
      <c r="A12837" s="29">
        <v>2928803</v>
      </c>
      <c r="B12837" s="1">
        <v>133</v>
      </c>
      <c r="C12837" s="1" t="s">
        <v>17</v>
      </c>
      <c r="D12837" s="1" t="s">
        <v>90</v>
      </c>
      <c r="E12837" s="1" t="s">
        <v>91</v>
      </c>
      <c r="F12837" s="47">
        <v>1071</v>
      </c>
      <c r="G12837" s="34">
        <v>1908.91</v>
      </c>
      <c r="H12837" s="1" t="s">
        <v>218</v>
      </c>
      <c r="I12837" s="34">
        <v>1.8016999999999998E-2</v>
      </c>
      <c r="J12837" s="34">
        <v>138.80339000000001</v>
      </c>
      <c r="K12837" s="35" t="str">
        <f t="shared" si="1190"/>
        <v>Kampina &amp; Oisterwijkse Vennen_Lg04</v>
      </c>
      <c r="L12837" s="36">
        <f>VLOOKUP(D12837,DATA!A:F,5,FALSE)</f>
        <v>1.3726988247862192E-2</v>
      </c>
      <c r="M12837" s="37">
        <f>VLOOKUP(D12837,DATA!A:F,6,FALSE)</f>
        <v>1285.5</v>
      </c>
      <c r="N12837" s="36">
        <f t="shared" si="1191"/>
        <v>99.980794596938566</v>
      </c>
      <c r="O12837" s="36">
        <f t="shared" si="1192"/>
        <v>99.980799345303268</v>
      </c>
      <c r="P12837" s="36">
        <f t="shared" si="1193"/>
        <v>4.7483647023227604E-6</v>
      </c>
      <c r="Q12837" s="36">
        <f t="shared" si="1194"/>
        <v>6.5908911763874007E-6</v>
      </c>
    </row>
    <row r="12838" spans="1:17" x14ac:dyDescent="0.3">
      <c r="A12838" s="29">
        <v>2931861</v>
      </c>
      <c r="B12838" s="1">
        <v>133</v>
      </c>
      <c r="C12838" s="1" t="s">
        <v>17</v>
      </c>
      <c r="D12838" s="1" t="s">
        <v>51</v>
      </c>
      <c r="E12838" s="1" t="s">
        <v>52</v>
      </c>
      <c r="F12838" s="47">
        <v>1000</v>
      </c>
      <c r="G12838" s="34">
        <v>1621.15</v>
      </c>
      <c r="H12838" s="1" t="s">
        <v>218</v>
      </c>
      <c r="I12838" s="34">
        <v>1.3351500000000001E-2</v>
      </c>
      <c r="J12838" s="34">
        <v>255.43564000000001</v>
      </c>
      <c r="K12838" s="35" t="str">
        <f t="shared" si="1190"/>
        <v>Kampina &amp; Oisterwijkse Vennen_Lg09</v>
      </c>
      <c r="L12838" s="36">
        <f>VLOOKUP(D12838,DATA!A:F,5,FALSE)</f>
        <v>8.4126827976184013E-3</v>
      </c>
      <c r="M12838" s="37">
        <f>VLOOKUP(D12838,DATA!A:F,6,FALSE)</f>
        <v>1350</v>
      </c>
      <c r="N12838" s="36">
        <f t="shared" si="1191"/>
        <v>90.729951697154974</v>
      </c>
      <c r="O12838" s="36">
        <f t="shared" si="1192"/>
        <v>90.730896361192535</v>
      </c>
      <c r="P12838" s="36">
        <f t="shared" si="1193"/>
        <v>9.4466403756143791E-4</v>
      </c>
      <c r="Q12838" s="36">
        <f t="shared" si="1194"/>
        <v>2.4130086301948992E-3</v>
      </c>
    </row>
    <row r="12839" spans="1:17" x14ac:dyDescent="0.3">
      <c r="A12839" s="29">
        <v>2931861</v>
      </c>
      <c r="B12839" s="1">
        <v>133</v>
      </c>
      <c r="C12839" s="1" t="s">
        <v>17</v>
      </c>
      <c r="D12839" s="1" t="s">
        <v>89</v>
      </c>
      <c r="E12839" s="1" t="s">
        <v>54</v>
      </c>
      <c r="F12839" s="47">
        <v>714</v>
      </c>
      <c r="G12839" s="34">
        <v>1621.15</v>
      </c>
      <c r="H12839" s="1" t="s">
        <v>218</v>
      </c>
      <c r="I12839" s="34">
        <v>1.3351500000000001E-2</v>
      </c>
      <c r="J12839" s="34">
        <v>1552.915</v>
      </c>
      <c r="K12839" s="35" t="str">
        <f t="shared" si="1190"/>
        <v>Kampina &amp; Oisterwijkse Vennen_L4030</v>
      </c>
      <c r="L12839" s="36">
        <f>VLOOKUP(D12839,DATA!A:F,5,FALSE)</f>
        <v>1.0986712608830001E-2</v>
      </c>
      <c r="M12839" s="37">
        <f>VLOOKUP(D12839,DATA!A:F,6,FALSE)</f>
        <v>982</v>
      </c>
      <c r="N12839" s="36">
        <f t="shared" si="1191"/>
        <v>99.910889551093604</v>
      </c>
      <c r="O12839" s="36">
        <f t="shared" si="1192"/>
        <v>99.910902610020329</v>
      </c>
      <c r="P12839" s="36">
        <f t="shared" si="1193"/>
        <v>1.3058926725761921E-5</v>
      </c>
      <c r="Q12839" s="36">
        <f t="shared" si="1194"/>
        <v>2.0279403196336572E-4</v>
      </c>
    </row>
    <row r="12840" spans="1:17" x14ac:dyDescent="0.3">
      <c r="A12840" s="29">
        <v>2933390</v>
      </c>
      <c r="B12840" s="1">
        <v>133</v>
      </c>
      <c r="C12840" s="1" t="s">
        <v>17</v>
      </c>
      <c r="D12840" s="1" t="s">
        <v>89</v>
      </c>
      <c r="E12840" s="1" t="s">
        <v>54</v>
      </c>
      <c r="F12840" s="47">
        <v>714</v>
      </c>
      <c r="G12840" s="34">
        <v>1595.91</v>
      </c>
      <c r="H12840" s="1" t="s">
        <v>218</v>
      </c>
      <c r="I12840" s="34">
        <v>1.2703300000000001E-2</v>
      </c>
      <c r="J12840" s="34">
        <v>321.37878000000001</v>
      </c>
      <c r="K12840" s="35" t="str">
        <f t="shared" si="1190"/>
        <v>Kampina &amp; Oisterwijkse Vennen_L4030</v>
      </c>
      <c r="L12840" s="36">
        <f>VLOOKUP(D12840,DATA!A:F,5,FALSE)</f>
        <v>1.0986712608830001E-2</v>
      </c>
      <c r="M12840" s="37">
        <f>VLOOKUP(D12840,DATA!A:F,6,FALSE)</f>
        <v>982</v>
      </c>
      <c r="N12840" s="36">
        <f t="shared" si="1191"/>
        <v>99.882446153425491</v>
      </c>
      <c r="O12840" s="36">
        <f t="shared" si="1192"/>
        <v>99.882462539695169</v>
      </c>
      <c r="P12840" s="36">
        <f t="shared" si="1193"/>
        <v>1.6386269678037024E-5</v>
      </c>
      <c r="Q12840" s="36">
        <f t="shared" si="1194"/>
        <v>5.2661993578785317E-5</v>
      </c>
    </row>
    <row r="12841" spans="1:17" x14ac:dyDescent="0.3">
      <c r="A12841" s="29">
        <v>2933394</v>
      </c>
      <c r="B12841" s="1">
        <v>133</v>
      </c>
      <c r="C12841" s="1" t="s">
        <v>17</v>
      </c>
      <c r="D12841" s="1" t="s">
        <v>89</v>
      </c>
      <c r="E12841" s="1" t="s">
        <v>54</v>
      </c>
      <c r="F12841" s="47">
        <v>714</v>
      </c>
      <c r="G12841" s="34">
        <v>2042.11</v>
      </c>
      <c r="H12841" s="1" t="s">
        <v>218</v>
      </c>
      <c r="I12841" s="34">
        <v>1.7915E-2</v>
      </c>
      <c r="J12841" s="34">
        <v>2.2205164000000002</v>
      </c>
      <c r="K12841" s="35" t="str">
        <f t="shared" si="1190"/>
        <v>Kampina &amp; Oisterwijkse Vennen_L4030</v>
      </c>
      <c r="L12841" s="36">
        <f>VLOOKUP(D12841,DATA!A:F,5,FALSE)</f>
        <v>1.0986712608830001E-2</v>
      </c>
      <c r="M12841" s="37">
        <f>VLOOKUP(D12841,DATA!A:F,6,FALSE)</f>
        <v>982</v>
      </c>
      <c r="N12841" s="36">
        <f t="shared" si="1191"/>
        <v>99.999125591116751</v>
      </c>
      <c r="O12841" s="36">
        <f t="shared" si="1192"/>
        <v>99.999125763205527</v>
      </c>
      <c r="P12841" s="36">
        <f t="shared" si="1193"/>
        <v>1.7208877522989496E-7</v>
      </c>
      <c r="Q12841" s="36">
        <f t="shared" si="1194"/>
        <v>3.8212594765389558E-9</v>
      </c>
    </row>
    <row r="12842" spans="1:17" x14ac:dyDescent="0.3">
      <c r="A12842" s="29">
        <v>2934923</v>
      </c>
      <c r="B12842" s="1">
        <v>133</v>
      </c>
      <c r="C12842" s="1" t="s">
        <v>17</v>
      </c>
      <c r="D12842" s="1" t="s">
        <v>89</v>
      </c>
      <c r="E12842" s="1" t="s">
        <v>54</v>
      </c>
      <c r="F12842" s="47">
        <v>714</v>
      </c>
      <c r="G12842" s="34">
        <v>1666.55</v>
      </c>
      <c r="H12842" s="1" t="s">
        <v>218</v>
      </c>
      <c r="I12842" s="34">
        <v>1.2843500000000001E-2</v>
      </c>
      <c r="J12842" s="34">
        <v>622.77949999999998</v>
      </c>
      <c r="K12842" s="35" t="str">
        <f t="shared" si="1190"/>
        <v>Kampina &amp; Oisterwijkse Vennen_L4030</v>
      </c>
      <c r="L12842" s="36">
        <f>VLOOKUP(D12842,DATA!A:F,5,FALSE)</f>
        <v>1.0986712608830001E-2</v>
      </c>
      <c r="M12842" s="37">
        <f>VLOOKUP(D12842,DATA!A:F,6,FALSE)</f>
        <v>982</v>
      </c>
      <c r="N12842" s="36">
        <f t="shared" si="1191"/>
        <v>99.945867763364291</v>
      </c>
      <c r="O12842" s="36">
        <f t="shared" si="1192"/>
        <v>99.945875397174561</v>
      </c>
      <c r="P12842" s="36">
        <f t="shared" si="1193"/>
        <v>7.6338102701356547E-6</v>
      </c>
      <c r="Q12842" s="36">
        <f t="shared" si="1194"/>
        <v>4.7541805431299473E-5</v>
      </c>
    </row>
    <row r="12843" spans="1:17" x14ac:dyDescent="0.3">
      <c r="A12843" s="30">
        <v>2973112</v>
      </c>
      <c r="B12843" s="14">
        <v>131</v>
      </c>
      <c r="C12843" s="14" t="s">
        <v>24</v>
      </c>
      <c r="D12843" s="14" t="s">
        <v>55</v>
      </c>
      <c r="E12843" s="14" t="s">
        <v>56</v>
      </c>
      <c r="F12843" s="48">
        <v>500</v>
      </c>
      <c r="G12843" s="38">
        <v>1196.27</v>
      </c>
      <c r="H12843" s="14" t="s">
        <v>218</v>
      </c>
      <c r="I12843" s="38">
        <v>5.3778000000000003E-3</v>
      </c>
      <c r="J12843" s="38">
        <v>769.07613316115999</v>
      </c>
      <c r="K12843" s="39" t="str">
        <f t="shared" si="1190"/>
        <v>Loonse en Drunense Duinen &amp; Leemkuilen_H3130</v>
      </c>
      <c r="L12843" s="40">
        <f>VLOOKUP(D12843,DATA!A:F,5,FALSE)</f>
        <v>0</v>
      </c>
      <c r="M12843" s="41">
        <f>VLOOKUP(D12843,DATA!A:F,6,FALSE)</f>
        <v>3.5</v>
      </c>
      <c r="N12843" s="40">
        <f t="shared" si="1191"/>
        <v>50</v>
      </c>
      <c r="O12843" s="40">
        <f t="shared" si="1192"/>
        <v>50</v>
      </c>
      <c r="P12843" s="40">
        <f t="shared" ref="P12843:P12870" si="1195">J12843/10000*I12843</f>
        <v>4.135937628914086E-4</v>
      </c>
      <c r="Q12843" s="40">
        <f t="shared" ref="Q12843:Q12870" si="1196">IF(AND(H12843&lt;&gt;"below",I12843&gt;=0.005),M12843*P12843,0)</f>
        <v>1.44757817011993E-3</v>
      </c>
    </row>
    <row r="12844" spans="1:17" x14ac:dyDescent="0.3">
      <c r="A12844" s="30">
        <v>2974640</v>
      </c>
      <c r="B12844" s="14">
        <v>131</v>
      </c>
      <c r="C12844" s="14" t="s">
        <v>24</v>
      </c>
      <c r="D12844" s="14" t="s">
        <v>55</v>
      </c>
      <c r="E12844" s="14" t="s">
        <v>56</v>
      </c>
      <c r="F12844" s="48">
        <v>500</v>
      </c>
      <c r="G12844" s="38">
        <v>1184.69</v>
      </c>
      <c r="H12844" s="14" t="s">
        <v>218</v>
      </c>
      <c r="I12844" s="38">
        <v>5.3905000000000003E-3</v>
      </c>
      <c r="J12844" s="38">
        <v>141.09797499999999</v>
      </c>
      <c r="K12844" s="39" t="str">
        <f t="shared" si="1190"/>
        <v>Loonse en Drunense Duinen &amp; Leemkuilen_H3130</v>
      </c>
      <c r="L12844" s="40">
        <f>VLOOKUP(D12844,DATA!A:F,5,FALSE)</f>
        <v>0</v>
      </c>
      <c r="M12844" s="41">
        <f>VLOOKUP(D12844,DATA!A:F,6,FALSE)</f>
        <v>3.5</v>
      </c>
      <c r="N12844" s="40">
        <f t="shared" si="1191"/>
        <v>50</v>
      </c>
      <c r="O12844" s="40">
        <f t="shared" si="1192"/>
        <v>50</v>
      </c>
      <c r="P12844" s="40">
        <f t="shared" si="1195"/>
        <v>7.6058863423750001E-5</v>
      </c>
      <c r="Q12844" s="40">
        <f t="shared" si="1196"/>
        <v>2.6620602198312502E-4</v>
      </c>
    </row>
    <row r="12845" spans="1:17" x14ac:dyDescent="0.3">
      <c r="A12845" s="30">
        <v>2976170</v>
      </c>
      <c r="B12845" s="14">
        <v>131</v>
      </c>
      <c r="C12845" s="14" t="s">
        <v>24</v>
      </c>
      <c r="D12845" s="14" t="s">
        <v>55</v>
      </c>
      <c r="E12845" s="14" t="s">
        <v>56</v>
      </c>
      <c r="F12845" s="48">
        <v>500</v>
      </c>
      <c r="G12845" s="38">
        <v>1161.45</v>
      </c>
      <c r="H12845" s="14" t="s">
        <v>218</v>
      </c>
      <c r="I12845" s="38">
        <v>5.0638999999999997E-3</v>
      </c>
      <c r="J12845" s="38">
        <v>727.785817661534</v>
      </c>
      <c r="K12845" s="39" t="str">
        <f t="shared" si="1190"/>
        <v>Loonse en Drunense Duinen &amp; Leemkuilen_H3130</v>
      </c>
      <c r="L12845" s="40">
        <f>VLOOKUP(D12845,DATA!A:F,5,FALSE)</f>
        <v>0</v>
      </c>
      <c r="M12845" s="41">
        <f>VLOOKUP(D12845,DATA!A:F,6,FALSE)</f>
        <v>3.5</v>
      </c>
      <c r="N12845" s="40">
        <f t="shared" si="1191"/>
        <v>50</v>
      </c>
      <c r="O12845" s="40">
        <f t="shared" si="1192"/>
        <v>50</v>
      </c>
      <c r="P12845" s="40">
        <f t="shared" si="1195"/>
        <v>3.6854346020562419E-4</v>
      </c>
      <c r="Q12845" s="40">
        <f t="shared" si="1196"/>
        <v>1.2899021107196846E-3</v>
      </c>
    </row>
    <row r="12846" spans="1:17" x14ac:dyDescent="0.3">
      <c r="A12846" s="30">
        <v>2977698</v>
      </c>
      <c r="B12846" s="14">
        <v>131</v>
      </c>
      <c r="C12846" s="14" t="s">
        <v>24</v>
      </c>
      <c r="D12846" s="14" t="s">
        <v>55</v>
      </c>
      <c r="E12846" s="14" t="s">
        <v>56</v>
      </c>
      <c r="F12846" s="48">
        <v>500</v>
      </c>
      <c r="G12846" s="38">
        <v>1307.48</v>
      </c>
      <c r="H12846" s="14" t="s">
        <v>218</v>
      </c>
      <c r="I12846" s="38">
        <v>5.7607999999999999E-3</v>
      </c>
      <c r="J12846" s="38">
        <v>819.77543504447999</v>
      </c>
      <c r="K12846" s="39" t="str">
        <f t="shared" si="1190"/>
        <v>Loonse en Drunense Duinen &amp; Leemkuilen_H3130</v>
      </c>
      <c r="L12846" s="40">
        <f>VLOOKUP(D12846,DATA!A:F,5,FALSE)</f>
        <v>0</v>
      </c>
      <c r="M12846" s="41">
        <f>VLOOKUP(D12846,DATA!A:F,6,FALSE)</f>
        <v>3.5</v>
      </c>
      <c r="N12846" s="40">
        <f t="shared" si="1191"/>
        <v>50</v>
      </c>
      <c r="O12846" s="40">
        <f t="shared" si="1192"/>
        <v>50</v>
      </c>
      <c r="P12846" s="40">
        <f t="shared" si="1195"/>
        <v>4.7225623262042401E-4</v>
      </c>
      <c r="Q12846" s="40">
        <f t="shared" si="1196"/>
        <v>1.652896814171484E-3</v>
      </c>
    </row>
    <row r="12847" spans="1:17" x14ac:dyDescent="0.3">
      <c r="A12847" s="30">
        <v>2980756</v>
      </c>
      <c r="B12847" s="14">
        <v>131</v>
      </c>
      <c r="C12847" s="14" t="s">
        <v>24</v>
      </c>
      <c r="D12847" s="14" t="s">
        <v>55</v>
      </c>
      <c r="E12847" s="14" t="s">
        <v>56</v>
      </c>
      <c r="F12847" s="48">
        <v>500</v>
      </c>
      <c r="G12847" s="38">
        <v>1532.4</v>
      </c>
      <c r="H12847" s="14" t="s">
        <v>218</v>
      </c>
      <c r="I12847" s="38">
        <v>6.9695E-3</v>
      </c>
      <c r="J12847" s="38">
        <v>38.007736000000001</v>
      </c>
      <c r="K12847" s="39" t="str">
        <f t="shared" si="1190"/>
        <v>Loonse en Drunense Duinen &amp; Leemkuilen_H3130</v>
      </c>
      <c r="L12847" s="40">
        <f>VLOOKUP(D12847,DATA!A:F,5,FALSE)</f>
        <v>0</v>
      </c>
      <c r="M12847" s="41">
        <f>VLOOKUP(D12847,DATA!A:F,6,FALSE)</f>
        <v>3.5</v>
      </c>
      <c r="N12847" s="40">
        <f t="shared" si="1191"/>
        <v>50</v>
      </c>
      <c r="O12847" s="40">
        <f t="shared" si="1192"/>
        <v>50</v>
      </c>
      <c r="P12847" s="40">
        <f t="shared" si="1195"/>
        <v>2.6489491605200002E-5</v>
      </c>
      <c r="Q12847" s="40">
        <f t="shared" si="1196"/>
        <v>9.271322061820001E-5</v>
      </c>
    </row>
    <row r="12848" spans="1:17" x14ac:dyDescent="0.3">
      <c r="A12848" s="30">
        <v>2982286</v>
      </c>
      <c r="B12848" s="14">
        <v>131</v>
      </c>
      <c r="C12848" s="14" t="s">
        <v>24</v>
      </c>
      <c r="D12848" s="14" t="s">
        <v>55</v>
      </c>
      <c r="E12848" s="14" t="s">
        <v>56</v>
      </c>
      <c r="F12848" s="48">
        <v>500</v>
      </c>
      <c r="G12848" s="38">
        <v>1413.69</v>
      </c>
      <c r="H12848" s="14" t="s">
        <v>218</v>
      </c>
      <c r="I12848" s="38">
        <v>6.6017000000000003E-3</v>
      </c>
      <c r="J12848" s="38">
        <v>1666.5110999999999</v>
      </c>
      <c r="K12848" s="39" t="str">
        <f t="shared" si="1190"/>
        <v>Loonse en Drunense Duinen &amp; Leemkuilen_H3130</v>
      </c>
      <c r="L12848" s="40">
        <f>VLOOKUP(D12848,DATA!A:F,5,FALSE)</f>
        <v>0</v>
      </c>
      <c r="M12848" s="41">
        <f>VLOOKUP(D12848,DATA!A:F,6,FALSE)</f>
        <v>3.5</v>
      </c>
      <c r="N12848" s="40">
        <f t="shared" si="1191"/>
        <v>50</v>
      </c>
      <c r="O12848" s="40">
        <f t="shared" si="1192"/>
        <v>50</v>
      </c>
      <c r="P12848" s="40">
        <f t="shared" si="1195"/>
        <v>1.1001806328870001E-3</v>
      </c>
      <c r="Q12848" s="40">
        <f t="shared" si="1196"/>
        <v>3.8506322151045003E-3</v>
      </c>
    </row>
    <row r="12849" spans="1:17" x14ac:dyDescent="0.3">
      <c r="A12849" s="30">
        <v>2982287</v>
      </c>
      <c r="B12849" s="14">
        <v>131</v>
      </c>
      <c r="C12849" s="14" t="s">
        <v>24</v>
      </c>
      <c r="D12849" s="14" t="s">
        <v>55</v>
      </c>
      <c r="E12849" s="14" t="s">
        <v>56</v>
      </c>
      <c r="F12849" s="48">
        <v>500</v>
      </c>
      <c r="G12849" s="38">
        <v>1169.28</v>
      </c>
      <c r="H12849" s="14" t="s">
        <v>218</v>
      </c>
      <c r="I12849" s="38">
        <v>5.4920000000000004E-3</v>
      </c>
      <c r="J12849" s="38">
        <v>928.5924</v>
      </c>
      <c r="K12849" s="39" t="str">
        <f t="shared" si="1190"/>
        <v>Loonse en Drunense Duinen &amp; Leemkuilen_H3130</v>
      </c>
      <c r="L12849" s="40">
        <f>VLOOKUP(D12849,DATA!A:F,5,FALSE)</f>
        <v>0</v>
      </c>
      <c r="M12849" s="41">
        <f>VLOOKUP(D12849,DATA!A:F,6,FALSE)</f>
        <v>3.5</v>
      </c>
      <c r="N12849" s="40">
        <f t="shared" si="1191"/>
        <v>50</v>
      </c>
      <c r="O12849" s="40">
        <f t="shared" si="1192"/>
        <v>50</v>
      </c>
      <c r="P12849" s="40">
        <f t="shared" si="1195"/>
        <v>5.0998294608000001E-4</v>
      </c>
      <c r="Q12849" s="40">
        <f t="shared" si="1196"/>
        <v>1.7849403112800001E-3</v>
      </c>
    </row>
    <row r="12850" spans="1:17" x14ac:dyDescent="0.3">
      <c r="A12850" s="30">
        <v>2982288</v>
      </c>
      <c r="B12850" s="14">
        <v>131</v>
      </c>
      <c r="C12850" s="14" t="s">
        <v>24</v>
      </c>
      <c r="D12850" s="14" t="s">
        <v>55</v>
      </c>
      <c r="E12850" s="14" t="s">
        <v>56</v>
      </c>
      <c r="F12850" s="48">
        <v>500</v>
      </c>
      <c r="G12850" s="38">
        <v>1267.53</v>
      </c>
      <c r="H12850" s="14" t="s">
        <v>218</v>
      </c>
      <c r="I12850" s="38">
        <v>6.3102000000000002E-3</v>
      </c>
      <c r="J12850" s="38">
        <v>0.91914839999999998</v>
      </c>
      <c r="K12850" s="39" t="str">
        <f t="shared" si="1190"/>
        <v>Loonse en Drunense Duinen &amp; Leemkuilen_H3130</v>
      </c>
      <c r="L12850" s="40">
        <f>VLOOKUP(D12850,DATA!A:F,5,FALSE)</f>
        <v>0</v>
      </c>
      <c r="M12850" s="41">
        <f>VLOOKUP(D12850,DATA!A:F,6,FALSE)</f>
        <v>3.5</v>
      </c>
      <c r="N12850" s="40">
        <f t="shared" si="1191"/>
        <v>50</v>
      </c>
      <c r="O12850" s="40">
        <f t="shared" si="1192"/>
        <v>50</v>
      </c>
      <c r="P12850" s="40">
        <f t="shared" si="1195"/>
        <v>5.8000102336799999E-7</v>
      </c>
      <c r="Q12850" s="40">
        <f t="shared" si="1196"/>
        <v>2.0300035817880001E-6</v>
      </c>
    </row>
    <row r="12851" spans="1:17" x14ac:dyDescent="0.3">
      <c r="A12851" s="30">
        <v>2983815</v>
      </c>
      <c r="B12851" s="14">
        <v>131</v>
      </c>
      <c r="C12851" s="14" t="s">
        <v>24</v>
      </c>
      <c r="D12851" s="14" t="s">
        <v>55</v>
      </c>
      <c r="E12851" s="14" t="s">
        <v>56</v>
      </c>
      <c r="F12851" s="48">
        <v>500</v>
      </c>
      <c r="G12851" s="38">
        <v>1303.06</v>
      </c>
      <c r="H12851" s="14" t="s">
        <v>218</v>
      </c>
      <c r="I12851" s="38">
        <v>6.1561999999999997E-3</v>
      </c>
      <c r="J12851" s="38">
        <v>4412.9040000000005</v>
      </c>
      <c r="K12851" s="39" t="str">
        <f t="shared" si="1190"/>
        <v>Loonse en Drunense Duinen &amp; Leemkuilen_H3130</v>
      </c>
      <c r="L12851" s="40">
        <f>VLOOKUP(D12851,DATA!A:F,5,FALSE)</f>
        <v>0</v>
      </c>
      <c r="M12851" s="41">
        <f>VLOOKUP(D12851,DATA!A:F,6,FALSE)</f>
        <v>3.5</v>
      </c>
      <c r="N12851" s="40">
        <f t="shared" si="1191"/>
        <v>50</v>
      </c>
      <c r="O12851" s="40">
        <f t="shared" si="1192"/>
        <v>50</v>
      </c>
      <c r="P12851" s="40">
        <f t="shared" si="1195"/>
        <v>2.7166719604800002E-3</v>
      </c>
      <c r="Q12851" s="40">
        <f t="shared" si="1196"/>
        <v>9.5083518616799999E-3</v>
      </c>
    </row>
    <row r="12852" spans="1:17" x14ac:dyDescent="0.3">
      <c r="A12852" s="30">
        <v>2983816</v>
      </c>
      <c r="B12852" s="14">
        <v>131</v>
      </c>
      <c r="C12852" s="14" t="s">
        <v>24</v>
      </c>
      <c r="D12852" s="14" t="s">
        <v>55</v>
      </c>
      <c r="E12852" s="14" t="s">
        <v>56</v>
      </c>
      <c r="F12852" s="48">
        <v>500</v>
      </c>
      <c r="G12852" s="38">
        <v>1285.98</v>
      </c>
      <c r="H12852" s="14" t="s">
        <v>218</v>
      </c>
      <c r="I12852" s="38">
        <v>6.2728999999999997E-3</v>
      </c>
      <c r="J12852" s="38">
        <v>1895.4127000000001</v>
      </c>
      <c r="K12852" s="39" t="str">
        <f t="shared" si="1190"/>
        <v>Loonse en Drunense Duinen &amp; Leemkuilen_H3130</v>
      </c>
      <c r="L12852" s="40">
        <f>VLOOKUP(D12852,DATA!A:F,5,FALSE)</f>
        <v>0</v>
      </c>
      <c r="M12852" s="41">
        <f>VLOOKUP(D12852,DATA!A:F,6,FALSE)</f>
        <v>3.5</v>
      </c>
      <c r="N12852" s="40">
        <f t="shared" si="1191"/>
        <v>50</v>
      </c>
      <c r="O12852" s="40">
        <f t="shared" si="1192"/>
        <v>50</v>
      </c>
      <c r="P12852" s="40">
        <f t="shared" si="1195"/>
        <v>1.1889734325830001E-3</v>
      </c>
      <c r="Q12852" s="40">
        <f t="shared" si="1196"/>
        <v>4.1614070140405003E-3</v>
      </c>
    </row>
    <row r="12853" spans="1:17" x14ac:dyDescent="0.3">
      <c r="A12853" s="30">
        <v>2985344</v>
      </c>
      <c r="B12853" s="14">
        <v>131</v>
      </c>
      <c r="C12853" s="14" t="s">
        <v>24</v>
      </c>
      <c r="D12853" s="14" t="s">
        <v>55</v>
      </c>
      <c r="E12853" s="14" t="s">
        <v>56</v>
      </c>
      <c r="F12853" s="48">
        <v>500</v>
      </c>
      <c r="G12853" s="38">
        <v>1375.23</v>
      </c>
      <c r="H12853" s="14" t="s">
        <v>218</v>
      </c>
      <c r="I12853" s="38">
        <v>6.5582000000000001E-3</v>
      </c>
      <c r="J12853" s="38">
        <v>2403.1928499999999</v>
      </c>
      <c r="K12853" s="39" t="str">
        <f t="shared" si="1190"/>
        <v>Loonse en Drunense Duinen &amp; Leemkuilen_H3130</v>
      </c>
      <c r="L12853" s="40">
        <f>VLOOKUP(D12853,DATA!A:F,5,FALSE)</f>
        <v>0</v>
      </c>
      <c r="M12853" s="41">
        <f>VLOOKUP(D12853,DATA!A:F,6,FALSE)</f>
        <v>3.5</v>
      </c>
      <c r="N12853" s="40">
        <f t="shared" si="1191"/>
        <v>50</v>
      </c>
      <c r="O12853" s="40">
        <f t="shared" si="1192"/>
        <v>50</v>
      </c>
      <c r="P12853" s="40">
        <f t="shared" si="1195"/>
        <v>1.576061934887E-3</v>
      </c>
      <c r="Q12853" s="40">
        <f t="shared" si="1196"/>
        <v>5.5162167721045001E-3</v>
      </c>
    </row>
    <row r="12854" spans="1:17" x14ac:dyDescent="0.3">
      <c r="A12854" s="30">
        <v>2985345</v>
      </c>
      <c r="B12854" s="14">
        <v>131</v>
      </c>
      <c r="C12854" s="14" t="s">
        <v>24</v>
      </c>
      <c r="D12854" s="14" t="s">
        <v>55</v>
      </c>
      <c r="E12854" s="14" t="s">
        <v>56</v>
      </c>
      <c r="F12854" s="48">
        <v>500</v>
      </c>
      <c r="G12854" s="38">
        <v>1259.47</v>
      </c>
      <c r="H12854" s="14" t="s">
        <v>218</v>
      </c>
      <c r="I12854" s="38">
        <v>6.0616000000000003E-3</v>
      </c>
      <c r="J12854" s="38">
        <v>148.398865</v>
      </c>
      <c r="K12854" s="39" t="str">
        <f t="shared" si="1190"/>
        <v>Loonse en Drunense Duinen &amp; Leemkuilen_H3130</v>
      </c>
      <c r="L12854" s="40">
        <f>VLOOKUP(D12854,DATA!A:F,5,FALSE)</f>
        <v>0</v>
      </c>
      <c r="M12854" s="41">
        <f>VLOOKUP(D12854,DATA!A:F,6,FALSE)</f>
        <v>3.5</v>
      </c>
      <c r="N12854" s="40">
        <f t="shared" si="1191"/>
        <v>50</v>
      </c>
      <c r="O12854" s="40">
        <f t="shared" si="1192"/>
        <v>50</v>
      </c>
      <c r="P12854" s="40">
        <f t="shared" si="1195"/>
        <v>8.9953456008399997E-5</v>
      </c>
      <c r="Q12854" s="40">
        <f t="shared" si="1196"/>
        <v>3.1483709602939998E-4</v>
      </c>
    </row>
    <row r="12855" spans="1:17" x14ac:dyDescent="0.3">
      <c r="A12855" s="30">
        <v>2986873</v>
      </c>
      <c r="B12855" s="14">
        <v>131</v>
      </c>
      <c r="C12855" s="14" t="s">
        <v>24</v>
      </c>
      <c r="D12855" s="14" t="s">
        <v>55</v>
      </c>
      <c r="E12855" s="14" t="s">
        <v>56</v>
      </c>
      <c r="F12855" s="48">
        <v>500</v>
      </c>
      <c r="G12855" s="38">
        <v>1273.69</v>
      </c>
      <c r="H12855" s="14" t="s">
        <v>218</v>
      </c>
      <c r="I12855" s="38">
        <v>6.0895000000000003E-3</v>
      </c>
      <c r="J12855" s="38">
        <v>419.83127000000002</v>
      </c>
      <c r="K12855" s="39" t="str">
        <f t="shared" si="1190"/>
        <v>Loonse en Drunense Duinen &amp; Leemkuilen_H3130</v>
      </c>
      <c r="L12855" s="40">
        <f>VLOOKUP(D12855,DATA!A:F,5,FALSE)</f>
        <v>0</v>
      </c>
      <c r="M12855" s="41">
        <f>VLOOKUP(D12855,DATA!A:F,6,FALSE)</f>
        <v>3.5</v>
      </c>
      <c r="N12855" s="40">
        <f t="shared" si="1191"/>
        <v>50</v>
      </c>
      <c r="O12855" s="40">
        <f t="shared" si="1192"/>
        <v>50</v>
      </c>
      <c r="P12855" s="40">
        <f t="shared" si="1195"/>
        <v>2.5565625186650003E-4</v>
      </c>
      <c r="Q12855" s="40">
        <f t="shared" si="1196"/>
        <v>8.9479688153275012E-4</v>
      </c>
    </row>
    <row r="12856" spans="1:17" x14ac:dyDescent="0.3">
      <c r="A12856" s="30">
        <v>2986875</v>
      </c>
      <c r="B12856" s="14">
        <v>131</v>
      </c>
      <c r="C12856" s="14" t="s">
        <v>24</v>
      </c>
      <c r="D12856" s="14" t="s">
        <v>55</v>
      </c>
      <c r="E12856" s="14" t="s">
        <v>56</v>
      </c>
      <c r="F12856" s="48">
        <v>500</v>
      </c>
      <c r="G12856" s="38">
        <v>1376.21</v>
      </c>
      <c r="H12856" s="14" t="s">
        <v>218</v>
      </c>
      <c r="I12856" s="38">
        <v>6.8294000000000002E-3</v>
      </c>
      <c r="J12856" s="38">
        <v>1372.1057000000001</v>
      </c>
      <c r="K12856" s="39" t="str">
        <f t="shared" si="1190"/>
        <v>Loonse en Drunense Duinen &amp; Leemkuilen_H3130</v>
      </c>
      <c r="L12856" s="40">
        <f>VLOOKUP(D12856,DATA!A:F,5,FALSE)</f>
        <v>0</v>
      </c>
      <c r="M12856" s="41">
        <f>VLOOKUP(D12856,DATA!A:F,6,FALSE)</f>
        <v>3.5</v>
      </c>
      <c r="N12856" s="40">
        <f t="shared" si="1191"/>
        <v>50</v>
      </c>
      <c r="O12856" s="40">
        <f t="shared" si="1192"/>
        <v>50</v>
      </c>
      <c r="P12856" s="40">
        <f t="shared" si="1195"/>
        <v>9.3706586675800006E-4</v>
      </c>
      <c r="Q12856" s="40">
        <f t="shared" si="1196"/>
        <v>3.2797305336530001E-3</v>
      </c>
    </row>
    <row r="12857" spans="1:17" x14ac:dyDescent="0.3">
      <c r="A12857" s="30">
        <v>2988404</v>
      </c>
      <c r="B12857" s="14">
        <v>131</v>
      </c>
      <c r="C12857" s="14" t="s">
        <v>24</v>
      </c>
      <c r="D12857" s="14" t="s">
        <v>55</v>
      </c>
      <c r="E12857" s="14" t="s">
        <v>56</v>
      </c>
      <c r="F12857" s="48">
        <v>500</v>
      </c>
      <c r="G12857" s="38">
        <v>1299.78</v>
      </c>
      <c r="H12857" s="14" t="s">
        <v>218</v>
      </c>
      <c r="I12857" s="38">
        <v>6.3787000000000002E-3</v>
      </c>
      <c r="J12857" s="38">
        <v>527.25360000000001</v>
      </c>
      <c r="K12857" s="39" t="str">
        <f t="shared" si="1190"/>
        <v>Loonse en Drunense Duinen &amp; Leemkuilen_H3130</v>
      </c>
      <c r="L12857" s="40">
        <f>VLOOKUP(D12857,DATA!A:F,5,FALSE)</f>
        <v>0</v>
      </c>
      <c r="M12857" s="41">
        <f>VLOOKUP(D12857,DATA!A:F,6,FALSE)</f>
        <v>3.5</v>
      </c>
      <c r="N12857" s="40">
        <f t="shared" si="1191"/>
        <v>50</v>
      </c>
      <c r="O12857" s="40">
        <f t="shared" si="1192"/>
        <v>50</v>
      </c>
      <c r="P12857" s="40">
        <f t="shared" si="1195"/>
        <v>3.3631925383199998E-4</v>
      </c>
      <c r="Q12857" s="40">
        <f t="shared" si="1196"/>
        <v>1.1771173884119999E-3</v>
      </c>
    </row>
    <row r="12858" spans="1:17" x14ac:dyDescent="0.3">
      <c r="A12858" s="30">
        <v>2988405</v>
      </c>
      <c r="B12858" s="14">
        <v>131</v>
      </c>
      <c r="C12858" s="14" t="s">
        <v>24</v>
      </c>
      <c r="D12858" s="14" t="s">
        <v>55</v>
      </c>
      <c r="E12858" s="14" t="s">
        <v>56</v>
      </c>
      <c r="F12858" s="48">
        <v>500</v>
      </c>
      <c r="G12858" s="38">
        <v>1320.52</v>
      </c>
      <c r="H12858" s="14" t="s">
        <v>218</v>
      </c>
      <c r="I12858" s="38">
        <v>6.7054999999999997E-3</v>
      </c>
      <c r="J12858" s="38">
        <v>846.38214000000005</v>
      </c>
      <c r="K12858" s="39" t="str">
        <f t="shared" si="1190"/>
        <v>Loonse en Drunense Duinen &amp; Leemkuilen_H3130</v>
      </c>
      <c r="L12858" s="40">
        <f>VLOOKUP(D12858,DATA!A:F,5,FALSE)</f>
        <v>0</v>
      </c>
      <c r="M12858" s="41">
        <f>VLOOKUP(D12858,DATA!A:F,6,FALSE)</f>
        <v>3.5</v>
      </c>
      <c r="N12858" s="40">
        <f t="shared" si="1191"/>
        <v>50</v>
      </c>
      <c r="O12858" s="40">
        <f t="shared" si="1192"/>
        <v>50</v>
      </c>
      <c r="P12858" s="40">
        <f t="shared" si="1195"/>
        <v>5.6754154397700002E-4</v>
      </c>
      <c r="Q12858" s="40">
        <f t="shared" si="1196"/>
        <v>1.9863954039195E-3</v>
      </c>
    </row>
    <row r="12859" spans="1:17" x14ac:dyDescent="0.3">
      <c r="A12859" s="30">
        <v>2989933</v>
      </c>
      <c r="B12859" s="14">
        <v>131</v>
      </c>
      <c r="C12859" s="14" t="s">
        <v>24</v>
      </c>
      <c r="D12859" s="14" t="s">
        <v>55</v>
      </c>
      <c r="E12859" s="14" t="s">
        <v>56</v>
      </c>
      <c r="F12859" s="48">
        <v>500</v>
      </c>
      <c r="G12859" s="38">
        <v>1209.3900000000001</v>
      </c>
      <c r="H12859" s="14" t="s">
        <v>218</v>
      </c>
      <c r="I12859" s="38">
        <v>5.8893000000000001E-3</v>
      </c>
      <c r="J12859" s="38">
        <v>90.827560000000005</v>
      </c>
      <c r="K12859" s="39" t="str">
        <f t="shared" si="1190"/>
        <v>Loonse en Drunense Duinen &amp; Leemkuilen_H3130</v>
      </c>
      <c r="L12859" s="40">
        <f>VLOOKUP(D12859,DATA!A:F,5,FALSE)</f>
        <v>0</v>
      </c>
      <c r="M12859" s="41">
        <f>VLOOKUP(D12859,DATA!A:F,6,FALSE)</f>
        <v>3.5</v>
      </c>
      <c r="N12859" s="40">
        <f t="shared" si="1191"/>
        <v>50</v>
      </c>
      <c r="O12859" s="40">
        <f t="shared" si="1192"/>
        <v>50</v>
      </c>
      <c r="P12859" s="40">
        <f t="shared" si="1195"/>
        <v>5.3491074910800009E-5</v>
      </c>
      <c r="Q12859" s="40">
        <f t="shared" si="1196"/>
        <v>1.8721876218780003E-4</v>
      </c>
    </row>
    <row r="12860" spans="1:17" x14ac:dyDescent="0.3">
      <c r="A12860" s="30">
        <v>2989934</v>
      </c>
      <c r="B12860" s="14">
        <v>131</v>
      </c>
      <c r="C12860" s="14" t="s">
        <v>24</v>
      </c>
      <c r="D12860" s="14" t="s">
        <v>55</v>
      </c>
      <c r="E12860" s="14" t="s">
        <v>56</v>
      </c>
      <c r="F12860" s="48">
        <v>500</v>
      </c>
      <c r="G12860" s="38">
        <v>1321.55</v>
      </c>
      <c r="H12860" s="14" t="s">
        <v>218</v>
      </c>
      <c r="I12860" s="38">
        <v>6.5116999999999996E-3</v>
      </c>
      <c r="J12860" s="38">
        <v>261.23914000000002</v>
      </c>
      <c r="K12860" s="39" t="str">
        <f t="shared" si="1190"/>
        <v>Loonse en Drunense Duinen &amp; Leemkuilen_H3130</v>
      </c>
      <c r="L12860" s="40">
        <f>VLOOKUP(D12860,DATA!A:F,5,FALSE)</f>
        <v>0</v>
      </c>
      <c r="M12860" s="41">
        <f>VLOOKUP(D12860,DATA!A:F,6,FALSE)</f>
        <v>3.5</v>
      </c>
      <c r="N12860" s="40">
        <f t="shared" si="1191"/>
        <v>50</v>
      </c>
      <c r="O12860" s="40">
        <f t="shared" si="1192"/>
        <v>50</v>
      </c>
      <c r="P12860" s="40">
        <f t="shared" si="1195"/>
        <v>1.7011109079379999E-4</v>
      </c>
      <c r="Q12860" s="40">
        <f t="shared" si="1196"/>
        <v>5.9538881777830002E-4</v>
      </c>
    </row>
    <row r="12861" spans="1:17" x14ac:dyDescent="0.3">
      <c r="A12861" s="30">
        <v>2991462</v>
      </c>
      <c r="B12861" s="14">
        <v>131</v>
      </c>
      <c r="C12861" s="14" t="s">
        <v>24</v>
      </c>
      <c r="D12861" s="14" t="s">
        <v>55</v>
      </c>
      <c r="E12861" s="14" t="s">
        <v>56</v>
      </c>
      <c r="F12861" s="48">
        <v>500</v>
      </c>
      <c r="G12861" s="38">
        <v>1128.6600000000001</v>
      </c>
      <c r="H12861" s="14" t="s">
        <v>218</v>
      </c>
      <c r="I12861" s="38">
        <v>5.4681E-3</v>
      </c>
      <c r="J12861" s="38">
        <v>730.64530000000002</v>
      </c>
      <c r="K12861" s="39" t="str">
        <f t="shared" si="1190"/>
        <v>Loonse en Drunense Duinen &amp; Leemkuilen_H3130</v>
      </c>
      <c r="L12861" s="40">
        <f>VLOOKUP(D12861,DATA!A:F,5,FALSE)</f>
        <v>0</v>
      </c>
      <c r="M12861" s="41">
        <f>VLOOKUP(D12861,DATA!A:F,6,FALSE)</f>
        <v>3.5</v>
      </c>
      <c r="N12861" s="40">
        <f t="shared" si="1191"/>
        <v>50</v>
      </c>
      <c r="O12861" s="40">
        <f t="shared" si="1192"/>
        <v>50</v>
      </c>
      <c r="P12861" s="40">
        <f t="shared" si="1195"/>
        <v>3.9952415649300004E-4</v>
      </c>
      <c r="Q12861" s="40">
        <f t="shared" si="1196"/>
        <v>1.3983345477255001E-3</v>
      </c>
    </row>
    <row r="12862" spans="1:17" x14ac:dyDescent="0.3">
      <c r="A12862" s="30">
        <v>2991464</v>
      </c>
      <c r="B12862" s="14">
        <v>131</v>
      </c>
      <c r="C12862" s="14" t="s">
        <v>24</v>
      </c>
      <c r="D12862" s="14" t="s">
        <v>55</v>
      </c>
      <c r="E12862" s="14" t="s">
        <v>56</v>
      </c>
      <c r="F12862" s="48">
        <v>500</v>
      </c>
      <c r="G12862" s="38">
        <v>1268.4000000000001</v>
      </c>
      <c r="H12862" s="14" t="s">
        <v>218</v>
      </c>
      <c r="I12862" s="38">
        <v>6.1776000000000001E-3</v>
      </c>
      <c r="J12862" s="38">
        <v>536.09490000000005</v>
      </c>
      <c r="K12862" s="39" t="str">
        <f t="shared" si="1190"/>
        <v>Loonse en Drunense Duinen &amp; Leemkuilen_H3130</v>
      </c>
      <c r="L12862" s="40">
        <f>VLOOKUP(D12862,DATA!A:F,5,FALSE)</f>
        <v>0</v>
      </c>
      <c r="M12862" s="41">
        <f>VLOOKUP(D12862,DATA!A:F,6,FALSE)</f>
        <v>3.5</v>
      </c>
      <c r="N12862" s="40">
        <f t="shared" si="1191"/>
        <v>50</v>
      </c>
      <c r="O12862" s="40">
        <f t="shared" si="1192"/>
        <v>50</v>
      </c>
      <c r="P12862" s="40">
        <f t="shared" si="1195"/>
        <v>3.3117798542400004E-4</v>
      </c>
      <c r="Q12862" s="40">
        <f t="shared" si="1196"/>
        <v>1.1591229489840002E-3</v>
      </c>
    </row>
    <row r="12863" spans="1:17" x14ac:dyDescent="0.3">
      <c r="A12863" s="30">
        <v>3003696</v>
      </c>
      <c r="B12863" s="14">
        <v>131</v>
      </c>
      <c r="C12863" s="14" t="s">
        <v>24</v>
      </c>
      <c r="D12863" s="14" t="s">
        <v>55</v>
      </c>
      <c r="E12863" s="14" t="s">
        <v>56</v>
      </c>
      <c r="F12863" s="48">
        <v>500</v>
      </c>
      <c r="G12863" s="38">
        <v>1176.54</v>
      </c>
      <c r="H12863" s="14" t="s">
        <v>218</v>
      </c>
      <c r="I12863" s="38">
        <v>5.7197000000000003E-3</v>
      </c>
      <c r="J12863" s="38">
        <v>7.4786570000000001</v>
      </c>
      <c r="K12863" s="39" t="str">
        <f t="shared" si="1190"/>
        <v>Loonse en Drunense Duinen &amp; Leemkuilen_H3130</v>
      </c>
      <c r="L12863" s="40">
        <f>VLOOKUP(D12863,DATA!A:F,5,FALSE)</f>
        <v>0</v>
      </c>
      <c r="M12863" s="41">
        <f>VLOOKUP(D12863,DATA!A:F,6,FALSE)</f>
        <v>3.5</v>
      </c>
      <c r="N12863" s="40">
        <f t="shared" si="1191"/>
        <v>50</v>
      </c>
      <c r="O12863" s="40">
        <f t="shared" si="1192"/>
        <v>50</v>
      </c>
      <c r="P12863" s="40">
        <f t="shared" si="1195"/>
        <v>4.2775674442900008E-6</v>
      </c>
      <c r="Q12863" s="40">
        <f t="shared" si="1196"/>
        <v>1.4971486055015002E-5</v>
      </c>
    </row>
    <row r="12864" spans="1:17" x14ac:dyDescent="0.3">
      <c r="A12864" s="30">
        <v>3005225</v>
      </c>
      <c r="B12864" s="14">
        <v>131</v>
      </c>
      <c r="C12864" s="14" t="s">
        <v>24</v>
      </c>
      <c r="D12864" s="14" t="s">
        <v>55</v>
      </c>
      <c r="E12864" s="14" t="s">
        <v>56</v>
      </c>
      <c r="F12864" s="48">
        <v>500</v>
      </c>
      <c r="G12864" s="38">
        <v>1337.56</v>
      </c>
      <c r="H12864" s="14" t="s">
        <v>218</v>
      </c>
      <c r="I12864" s="38">
        <v>6.7724999999999999E-3</v>
      </c>
      <c r="J12864" s="38">
        <v>1648.5355</v>
      </c>
      <c r="K12864" s="39" t="str">
        <f t="shared" si="1190"/>
        <v>Loonse en Drunense Duinen &amp; Leemkuilen_H3130</v>
      </c>
      <c r="L12864" s="40">
        <f>VLOOKUP(D12864,DATA!A:F,5,FALSE)</f>
        <v>0</v>
      </c>
      <c r="M12864" s="41">
        <f>VLOOKUP(D12864,DATA!A:F,6,FALSE)</f>
        <v>3.5</v>
      </c>
      <c r="N12864" s="40">
        <f t="shared" si="1191"/>
        <v>50</v>
      </c>
      <c r="O12864" s="40">
        <f t="shared" si="1192"/>
        <v>50</v>
      </c>
      <c r="P12864" s="40">
        <f t="shared" si="1195"/>
        <v>1.1164706673749999E-3</v>
      </c>
      <c r="Q12864" s="40">
        <f t="shared" si="1196"/>
        <v>3.9076473358124995E-3</v>
      </c>
    </row>
    <row r="12865" spans="1:17" x14ac:dyDescent="0.3">
      <c r="A12865" s="30">
        <v>3006754</v>
      </c>
      <c r="B12865" s="14">
        <v>131</v>
      </c>
      <c r="C12865" s="14" t="s">
        <v>24</v>
      </c>
      <c r="D12865" s="14" t="s">
        <v>55</v>
      </c>
      <c r="E12865" s="14" t="s">
        <v>56</v>
      </c>
      <c r="F12865" s="48">
        <v>500</v>
      </c>
      <c r="G12865" s="38">
        <v>1231.67</v>
      </c>
      <c r="H12865" s="14" t="s">
        <v>218</v>
      </c>
      <c r="I12865" s="38">
        <v>5.9551999999999999E-3</v>
      </c>
      <c r="J12865" s="38">
        <v>4749.6610000000001</v>
      </c>
      <c r="K12865" s="39" t="str">
        <f t="shared" si="1190"/>
        <v>Loonse en Drunense Duinen &amp; Leemkuilen_H3130</v>
      </c>
      <c r="L12865" s="40">
        <f>VLOOKUP(D12865,DATA!A:F,5,FALSE)</f>
        <v>0</v>
      </c>
      <c r="M12865" s="41">
        <f>VLOOKUP(D12865,DATA!A:F,6,FALSE)</f>
        <v>3.5</v>
      </c>
      <c r="N12865" s="40">
        <f t="shared" si="1191"/>
        <v>50</v>
      </c>
      <c r="O12865" s="40">
        <f t="shared" si="1192"/>
        <v>50</v>
      </c>
      <c r="P12865" s="40">
        <f t="shared" si="1195"/>
        <v>2.8285181187199999E-3</v>
      </c>
      <c r="Q12865" s="40">
        <f t="shared" si="1196"/>
        <v>9.899813415519999E-3</v>
      </c>
    </row>
    <row r="12866" spans="1:17" x14ac:dyDescent="0.3">
      <c r="A12866" s="30">
        <v>3008282</v>
      </c>
      <c r="B12866" s="14">
        <v>131</v>
      </c>
      <c r="C12866" s="14" t="s">
        <v>24</v>
      </c>
      <c r="D12866" s="14" t="s">
        <v>55</v>
      </c>
      <c r="E12866" s="14" t="s">
        <v>56</v>
      </c>
      <c r="F12866" s="48">
        <v>500</v>
      </c>
      <c r="G12866" s="38">
        <v>1194.93</v>
      </c>
      <c r="H12866" s="14" t="s">
        <v>218</v>
      </c>
      <c r="I12866" s="38">
        <v>5.6797000000000002E-3</v>
      </c>
      <c r="J12866" s="38">
        <v>348.25076000000001</v>
      </c>
      <c r="K12866" s="39" t="str">
        <f t="shared" si="1190"/>
        <v>Loonse en Drunense Duinen &amp; Leemkuilen_H3130</v>
      </c>
      <c r="L12866" s="40">
        <f>VLOOKUP(D12866,DATA!A:F,5,FALSE)</f>
        <v>0</v>
      </c>
      <c r="M12866" s="41">
        <f>VLOOKUP(D12866,DATA!A:F,6,FALSE)</f>
        <v>3.5</v>
      </c>
      <c r="N12866" s="40">
        <f t="shared" si="1191"/>
        <v>50</v>
      </c>
      <c r="O12866" s="40">
        <f t="shared" si="1192"/>
        <v>50</v>
      </c>
      <c r="P12866" s="40">
        <f t="shared" si="1195"/>
        <v>1.9779598415720003E-4</v>
      </c>
      <c r="Q12866" s="40">
        <f t="shared" si="1196"/>
        <v>6.9228594455020016E-4</v>
      </c>
    </row>
    <row r="12867" spans="1:17" x14ac:dyDescent="0.3">
      <c r="A12867" s="30">
        <v>3008283</v>
      </c>
      <c r="B12867" s="14">
        <v>131</v>
      </c>
      <c r="C12867" s="14" t="s">
        <v>24</v>
      </c>
      <c r="D12867" s="14" t="s">
        <v>55</v>
      </c>
      <c r="E12867" s="14" t="s">
        <v>56</v>
      </c>
      <c r="F12867" s="48">
        <v>500</v>
      </c>
      <c r="G12867" s="38">
        <v>1445.99</v>
      </c>
      <c r="H12867" s="14" t="s">
        <v>218</v>
      </c>
      <c r="I12867" s="38">
        <v>7.1818999999999997E-3</v>
      </c>
      <c r="J12867" s="38">
        <v>4175.3975</v>
      </c>
      <c r="K12867" s="39" t="str">
        <f t="shared" ref="K12867:K12930" si="1197">_xlfn.CONCAT(C12867,"_",D12867)</f>
        <v>Loonse en Drunense Duinen &amp; Leemkuilen_H3130</v>
      </c>
      <c r="L12867" s="40">
        <f>VLOOKUP(D12867,DATA!A:F,5,FALSE)</f>
        <v>0</v>
      </c>
      <c r="M12867" s="41">
        <f>VLOOKUP(D12867,DATA!A:F,6,FALSE)</f>
        <v>3.5</v>
      </c>
      <c r="N12867" s="40">
        <f t="shared" ref="N12867:N12930" si="1198">100/(1+EXP(-L12867*(G12867-M12867)))</f>
        <v>50</v>
      </c>
      <c r="O12867" s="40">
        <f t="shared" ref="O12867:O12930" si="1199">100/(1+EXP(-L12867*((G12867+I12867)-M12867)))</f>
        <v>50</v>
      </c>
      <c r="P12867" s="40">
        <f t="shared" si="1195"/>
        <v>2.9987287305249999E-3</v>
      </c>
      <c r="Q12867" s="40">
        <f t="shared" si="1196"/>
        <v>1.0495550556837499E-2</v>
      </c>
    </row>
    <row r="12868" spans="1:17" x14ac:dyDescent="0.3">
      <c r="A12868" s="30">
        <v>3009812</v>
      </c>
      <c r="B12868" s="14">
        <v>131</v>
      </c>
      <c r="C12868" s="14" t="s">
        <v>24</v>
      </c>
      <c r="D12868" s="14" t="s">
        <v>55</v>
      </c>
      <c r="E12868" s="14" t="s">
        <v>56</v>
      </c>
      <c r="F12868" s="48">
        <v>500</v>
      </c>
      <c r="G12868" s="38">
        <v>1387.2</v>
      </c>
      <c r="H12868" s="14" t="s">
        <v>218</v>
      </c>
      <c r="I12868" s="38">
        <v>6.8325E-3</v>
      </c>
      <c r="J12868" s="38">
        <v>4110.2929999999997</v>
      </c>
      <c r="K12868" s="39" t="str">
        <f t="shared" si="1197"/>
        <v>Loonse en Drunense Duinen &amp; Leemkuilen_H3130</v>
      </c>
      <c r="L12868" s="40">
        <f>VLOOKUP(D12868,DATA!A:F,5,FALSE)</f>
        <v>0</v>
      </c>
      <c r="M12868" s="41">
        <f>VLOOKUP(D12868,DATA!A:F,6,FALSE)</f>
        <v>3.5</v>
      </c>
      <c r="N12868" s="40">
        <f t="shared" si="1198"/>
        <v>50</v>
      </c>
      <c r="O12868" s="40">
        <f t="shared" si="1199"/>
        <v>50</v>
      </c>
      <c r="P12868" s="40">
        <f t="shared" si="1195"/>
        <v>2.80835769225E-3</v>
      </c>
      <c r="Q12868" s="40">
        <f t="shared" si="1196"/>
        <v>9.8292519228749993E-3</v>
      </c>
    </row>
    <row r="12869" spans="1:17" x14ac:dyDescent="0.3">
      <c r="A12869" s="30">
        <v>3011340</v>
      </c>
      <c r="B12869" s="14">
        <v>131</v>
      </c>
      <c r="C12869" s="14" t="s">
        <v>24</v>
      </c>
      <c r="D12869" s="14" t="s">
        <v>55</v>
      </c>
      <c r="E12869" s="14" t="s">
        <v>56</v>
      </c>
      <c r="F12869" s="48">
        <v>500</v>
      </c>
      <c r="G12869" s="38">
        <v>1364.44</v>
      </c>
      <c r="H12869" s="14" t="s">
        <v>218</v>
      </c>
      <c r="I12869" s="38">
        <v>6.7102999999999998E-3</v>
      </c>
      <c r="J12869" s="38">
        <v>703.52369999999996</v>
      </c>
      <c r="K12869" s="39" t="str">
        <f t="shared" si="1197"/>
        <v>Loonse en Drunense Duinen &amp; Leemkuilen_H3130</v>
      </c>
      <c r="L12869" s="40">
        <f>VLOOKUP(D12869,DATA!A:F,5,FALSE)</f>
        <v>0</v>
      </c>
      <c r="M12869" s="41">
        <f>VLOOKUP(D12869,DATA!A:F,6,FALSE)</f>
        <v>3.5</v>
      </c>
      <c r="N12869" s="40">
        <f t="shared" si="1198"/>
        <v>50</v>
      </c>
      <c r="O12869" s="40">
        <f t="shared" si="1199"/>
        <v>50</v>
      </c>
      <c r="P12869" s="40">
        <f t="shared" si="1195"/>
        <v>4.7208550841099995E-4</v>
      </c>
      <c r="Q12869" s="40">
        <f t="shared" si="1196"/>
        <v>1.6522992794384998E-3</v>
      </c>
    </row>
    <row r="12870" spans="1:17" x14ac:dyDescent="0.3">
      <c r="A12870" s="30">
        <v>3011341</v>
      </c>
      <c r="B12870" s="14">
        <v>131</v>
      </c>
      <c r="C12870" s="14" t="s">
        <v>24</v>
      </c>
      <c r="D12870" s="14" t="s">
        <v>55</v>
      </c>
      <c r="E12870" s="14" t="s">
        <v>56</v>
      </c>
      <c r="F12870" s="48">
        <v>500</v>
      </c>
      <c r="G12870" s="38">
        <v>1338.94</v>
      </c>
      <c r="H12870" s="14" t="s">
        <v>218</v>
      </c>
      <c r="I12870" s="38">
        <v>6.8846000000000003E-3</v>
      </c>
      <c r="J12870" s="38">
        <v>1394.0858000000001</v>
      </c>
      <c r="K12870" s="39" t="str">
        <f t="shared" si="1197"/>
        <v>Loonse en Drunense Duinen &amp; Leemkuilen_H3130</v>
      </c>
      <c r="L12870" s="40">
        <f>VLOOKUP(D12870,DATA!A:F,5,FALSE)</f>
        <v>0</v>
      </c>
      <c r="M12870" s="41">
        <f>VLOOKUP(D12870,DATA!A:F,6,FALSE)</f>
        <v>3.5</v>
      </c>
      <c r="N12870" s="40">
        <f t="shared" si="1198"/>
        <v>50</v>
      </c>
      <c r="O12870" s="40">
        <f t="shared" si="1199"/>
        <v>50</v>
      </c>
      <c r="P12870" s="40">
        <f t="shared" si="1195"/>
        <v>9.5977230986800009E-4</v>
      </c>
      <c r="Q12870" s="40">
        <f t="shared" si="1196"/>
        <v>3.3592030845380001E-3</v>
      </c>
    </row>
    <row r="12871" spans="1:17" x14ac:dyDescent="0.3">
      <c r="A12871" s="29">
        <v>3012845</v>
      </c>
      <c r="B12871" s="1">
        <v>131</v>
      </c>
      <c r="C12871" s="1" t="s">
        <v>24</v>
      </c>
      <c r="D12871" s="1" t="s">
        <v>70</v>
      </c>
      <c r="E12871" s="1" t="s">
        <v>71</v>
      </c>
      <c r="F12871" s="47">
        <v>1071</v>
      </c>
      <c r="G12871" s="34">
        <v>1752.54</v>
      </c>
      <c r="H12871" s="1" t="s">
        <v>218</v>
      </c>
      <c r="I12871" s="34">
        <v>5.7952999999999998E-3</v>
      </c>
      <c r="J12871" s="34">
        <v>229.53934000000001</v>
      </c>
      <c r="K12871" s="35" t="str">
        <f t="shared" si="1197"/>
        <v>Loonse en Drunense Duinen &amp; Leemkuilen_H9120</v>
      </c>
      <c r="L12871" s="36">
        <f>VLOOKUP(D12871,DATA!A:F,5,FALSE)</f>
        <v>1.3726988247862192E-2</v>
      </c>
      <c r="M12871" s="37">
        <f>VLOOKUP(D12871,DATA!A:F,6,FALSE)</f>
        <v>1285.5</v>
      </c>
      <c r="N12871" s="36">
        <f t="shared" si="1198"/>
        <v>99.835940210986038</v>
      </c>
      <c r="O12871" s="36">
        <f t="shared" si="1199"/>
        <v>99.835953240344338</v>
      </c>
      <c r="P12871" s="36">
        <f t="shared" ref="P12871:P12930" si="1200">O12871-N12871</f>
        <v>1.3029358299831983E-5</v>
      </c>
      <c r="Q12871" s="36">
        <f t="shared" ref="Q12871:Q12930" si="1201">IF(AND(H12871&lt;&gt;"below",I12871&gt;=0.005),J12871*P12871/100,0)</f>
        <v>2.9907503047669557E-5</v>
      </c>
    </row>
    <row r="12872" spans="1:17" x14ac:dyDescent="0.3">
      <c r="A12872" s="29">
        <v>3012845</v>
      </c>
      <c r="B12872" s="1">
        <v>131</v>
      </c>
      <c r="C12872" s="1" t="s">
        <v>24</v>
      </c>
      <c r="D12872" s="1" t="s">
        <v>49</v>
      </c>
      <c r="E12872" s="1" t="s">
        <v>50</v>
      </c>
      <c r="F12872" s="47">
        <v>1429</v>
      </c>
      <c r="G12872" s="34">
        <v>1752.54</v>
      </c>
      <c r="H12872" s="1" t="s">
        <v>218</v>
      </c>
      <c r="I12872" s="34">
        <v>5.7952999999999998E-3</v>
      </c>
      <c r="J12872" s="34">
        <v>2639.4306999999999</v>
      </c>
      <c r="K12872" s="35" t="str">
        <f t="shared" si="1197"/>
        <v>Loonse en Drunense Duinen &amp; Leemkuilen_H9160A</v>
      </c>
      <c r="L12872" s="36">
        <f>VLOOKUP(D12872,DATA!A:F,5,FALSE)</f>
        <v>7.6478934523803643E-3</v>
      </c>
      <c r="M12872" s="37">
        <f>VLOOKUP(D12872,DATA!A:F,6,FALSE)</f>
        <v>1814</v>
      </c>
      <c r="N12872" s="36">
        <f t="shared" si="1198"/>
        <v>38.46068870558981</v>
      </c>
      <c r="O12872" s="36">
        <f t="shared" si="1199"/>
        <v>38.461737739823484</v>
      </c>
      <c r="P12872" s="36">
        <f t="shared" si="1200"/>
        <v>1.0490342336737513E-3</v>
      </c>
      <c r="Q12872" s="36">
        <f t="shared" si="1201"/>
        <v>2.7688531617094728E-2</v>
      </c>
    </row>
    <row r="12873" spans="1:17" x14ac:dyDescent="0.3">
      <c r="A12873" s="30">
        <v>3012870</v>
      </c>
      <c r="B12873" s="14">
        <v>131</v>
      </c>
      <c r="C12873" s="14" t="s">
        <v>24</v>
      </c>
      <c r="D12873" s="14" t="s">
        <v>55</v>
      </c>
      <c r="E12873" s="14" t="s">
        <v>56</v>
      </c>
      <c r="F12873" s="48">
        <v>500</v>
      </c>
      <c r="G12873" s="38">
        <v>1362.55</v>
      </c>
      <c r="H12873" s="14" t="s">
        <v>218</v>
      </c>
      <c r="I12873" s="38">
        <v>6.9058000000000001E-3</v>
      </c>
      <c r="J12873" s="38">
        <v>19.255427999999998</v>
      </c>
      <c r="K12873" s="39" t="str">
        <f t="shared" si="1197"/>
        <v>Loonse en Drunense Duinen &amp; Leemkuilen_H3130</v>
      </c>
      <c r="L12873" s="40">
        <f>VLOOKUP(D12873,DATA!A:F,5,FALSE)</f>
        <v>0</v>
      </c>
      <c r="M12873" s="41">
        <f>VLOOKUP(D12873,DATA!A:F,6,FALSE)</f>
        <v>3.5</v>
      </c>
      <c r="N12873" s="40">
        <f t="shared" si="1198"/>
        <v>50</v>
      </c>
      <c r="O12873" s="40">
        <f t="shared" si="1199"/>
        <v>50</v>
      </c>
      <c r="P12873" s="40">
        <f>J12873/10000*I12873</f>
        <v>1.3297413468239999E-5</v>
      </c>
      <c r="Q12873" s="40">
        <f>IF(AND(H12873&lt;&gt;"below",I12873&gt;=0.005),M12873*P12873,0)</f>
        <v>4.6540947138839998E-5</v>
      </c>
    </row>
    <row r="12874" spans="1:17" x14ac:dyDescent="0.3">
      <c r="A12874" s="29">
        <v>3014373</v>
      </c>
      <c r="B12874" s="1">
        <v>131</v>
      </c>
      <c r="C12874" s="1" t="s">
        <v>24</v>
      </c>
      <c r="D12874" s="1" t="s">
        <v>49</v>
      </c>
      <c r="E12874" s="1" t="s">
        <v>50</v>
      </c>
      <c r="F12874" s="47">
        <v>1429</v>
      </c>
      <c r="G12874" s="34">
        <v>1516.3</v>
      </c>
      <c r="H12874" s="1" t="s">
        <v>218</v>
      </c>
      <c r="I12874" s="34">
        <v>4.6467000000000001E-3</v>
      </c>
      <c r="J12874" s="34">
        <v>196.42276000000001</v>
      </c>
      <c r="K12874" s="35" t="str">
        <f t="shared" si="1197"/>
        <v>Loonse en Drunense Duinen &amp; Leemkuilen_H9160A</v>
      </c>
      <c r="L12874" s="36">
        <f>VLOOKUP(D12874,DATA!A:F,5,FALSE)</f>
        <v>7.6478934523803643E-3</v>
      </c>
      <c r="M12874" s="37">
        <f>VLOOKUP(D12874,DATA!A:F,6,FALSE)</f>
        <v>1814</v>
      </c>
      <c r="N12874" s="36">
        <f t="shared" si="1198"/>
        <v>9.3064555039942043</v>
      </c>
      <c r="O12874" s="36">
        <f t="shared" si="1199"/>
        <v>9.3067554571424154</v>
      </c>
      <c r="P12874" s="36">
        <f t="shared" si="1200"/>
        <v>2.9995314821107399E-4</v>
      </c>
      <c r="Q12874" s="36">
        <f t="shared" si="1201"/>
        <v>0</v>
      </c>
    </row>
    <row r="12875" spans="1:17" x14ac:dyDescent="0.3">
      <c r="A12875" s="29">
        <v>3014374</v>
      </c>
      <c r="B12875" s="1">
        <v>131</v>
      </c>
      <c r="C12875" s="1" t="s">
        <v>24</v>
      </c>
      <c r="D12875" s="1" t="s">
        <v>70</v>
      </c>
      <c r="E12875" s="1" t="s">
        <v>71</v>
      </c>
      <c r="F12875" s="47">
        <v>1071</v>
      </c>
      <c r="G12875" s="34">
        <v>1680.74</v>
      </c>
      <c r="H12875" s="1" t="s">
        <v>218</v>
      </c>
      <c r="I12875" s="34">
        <v>5.9740000000000001E-3</v>
      </c>
      <c r="J12875" s="34">
        <v>6102.518</v>
      </c>
      <c r="K12875" s="35" t="str">
        <f t="shared" si="1197"/>
        <v>Loonse en Drunense Duinen &amp; Leemkuilen_H9120</v>
      </c>
      <c r="L12875" s="36">
        <f>VLOOKUP(D12875,DATA!A:F,5,FALSE)</f>
        <v>1.3726988247862192E-2</v>
      </c>
      <c r="M12875" s="37">
        <f>VLOOKUP(D12875,DATA!A:F,6,FALSE)</f>
        <v>1285.5</v>
      </c>
      <c r="N12875" s="36">
        <f t="shared" si="1198"/>
        <v>99.561623893755879</v>
      </c>
      <c r="O12875" s="36">
        <f t="shared" si="1199"/>
        <v>99.561659683754002</v>
      </c>
      <c r="P12875" s="36">
        <f t="shared" si="1200"/>
        <v>3.5789998122481848E-5</v>
      </c>
      <c r="Q12875" s="36">
        <f t="shared" si="1201"/>
        <v>2.1840910776241168E-3</v>
      </c>
    </row>
    <row r="12876" spans="1:17" x14ac:dyDescent="0.3">
      <c r="A12876" s="29">
        <v>3014375</v>
      </c>
      <c r="B12876" s="1">
        <v>131</v>
      </c>
      <c r="C12876" s="1" t="s">
        <v>24</v>
      </c>
      <c r="D12876" s="1" t="s">
        <v>49</v>
      </c>
      <c r="E12876" s="1" t="s">
        <v>50</v>
      </c>
      <c r="F12876" s="47">
        <v>1429</v>
      </c>
      <c r="G12876" s="34">
        <v>1645.67</v>
      </c>
      <c r="H12876" s="1" t="s">
        <v>218</v>
      </c>
      <c r="I12876" s="34">
        <v>6.0654000000000003E-3</v>
      </c>
      <c r="J12876" s="34">
        <v>1676.1832999999999</v>
      </c>
      <c r="K12876" s="35" t="str">
        <f t="shared" si="1197"/>
        <v>Loonse en Drunense Duinen &amp; Leemkuilen_H9160A</v>
      </c>
      <c r="L12876" s="36">
        <f>VLOOKUP(D12876,DATA!A:F,5,FALSE)</f>
        <v>7.6478934523803643E-3</v>
      </c>
      <c r="M12876" s="37">
        <f>VLOOKUP(D12876,DATA!A:F,6,FALSE)</f>
        <v>1814</v>
      </c>
      <c r="N12876" s="36">
        <f t="shared" si="1198"/>
        <v>21.62983143986353</v>
      </c>
      <c r="O12876" s="36">
        <f t="shared" si="1199"/>
        <v>21.630617780839223</v>
      </c>
      <c r="P12876" s="36">
        <f t="shared" si="1200"/>
        <v>7.8634097569363348E-4</v>
      </c>
      <c r="Q12876" s="36">
        <f t="shared" si="1201"/>
        <v>1.3180516115633742E-2</v>
      </c>
    </row>
    <row r="12877" spans="1:17" x14ac:dyDescent="0.3">
      <c r="A12877" s="29">
        <v>3015903</v>
      </c>
      <c r="B12877" s="1">
        <v>131</v>
      </c>
      <c r="C12877" s="1" t="s">
        <v>24</v>
      </c>
      <c r="D12877" s="1" t="s">
        <v>70</v>
      </c>
      <c r="E12877" s="1" t="s">
        <v>71</v>
      </c>
      <c r="F12877" s="47">
        <v>1071</v>
      </c>
      <c r="G12877" s="34">
        <v>1691.49</v>
      </c>
      <c r="H12877" s="1" t="s">
        <v>218</v>
      </c>
      <c r="I12877" s="34">
        <v>5.6363999999999997E-3</v>
      </c>
      <c r="J12877" s="34">
        <v>3109.8604</v>
      </c>
      <c r="K12877" s="35" t="str">
        <f t="shared" si="1197"/>
        <v>Loonse en Drunense Duinen &amp; Leemkuilen_H9120</v>
      </c>
      <c r="L12877" s="36">
        <f>VLOOKUP(D12877,DATA!A:F,5,FALSE)</f>
        <v>1.3726988247862192E-2</v>
      </c>
      <c r="M12877" s="37">
        <f>VLOOKUP(D12877,DATA!A:F,6,FALSE)</f>
        <v>1285.5</v>
      </c>
      <c r="N12877" s="36">
        <f t="shared" si="1198"/>
        <v>99.621538740904342</v>
      </c>
      <c r="O12877" s="36">
        <f t="shared" si="1199"/>
        <v>99.621567910813056</v>
      </c>
      <c r="P12877" s="36">
        <f t="shared" si="1200"/>
        <v>2.9169908714266057E-5</v>
      </c>
      <c r="Q12877" s="36">
        <f t="shared" si="1201"/>
        <v>9.0714343982110923E-4</v>
      </c>
    </row>
    <row r="12878" spans="1:17" x14ac:dyDescent="0.3">
      <c r="A12878" s="29">
        <v>3015903</v>
      </c>
      <c r="B12878" s="1">
        <v>131</v>
      </c>
      <c r="C12878" s="1" t="s">
        <v>24</v>
      </c>
      <c r="D12878" s="1" t="s">
        <v>49</v>
      </c>
      <c r="E12878" s="1" t="s">
        <v>50</v>
      </c>
      <c r="F12878" s="47">
        <v>1429</v>
      </c>
      <c r="G12878" s="34">
        <v>1691.49</v>
      </c>
      <c r="H12878" s="1" t="s">
        <v>218</v>
      </c>
      <c r="I12878" s="34">
        <v>5.6363999999999997E-3</v>
      </c>
      <c r="J12878" s="34">
        <v>1334.7507000000001</v>
      </c>
      <c r="K12878" s="35" t="str">
        <f t="shared" si="1197"/>
        <v>Loonse en Drunense Duinen &amp; Leemkuilen_H9160A</v>
      </c>
      <c r="L12878" s="36">
        <f>VLOOKUP(D12878,DATA!A:F,5,FALSE)</f>
        <v>7.6478934523803643E-3</v>
      </c>
      <c r="M12878" s="37">
        <f>VLOOKUP(D12878,DATA!A:F,6,FALSE)</f>
        <v>1814</v>
      </c>
      <c r="N12878" s="36">
        <f t="shared" si="1198"/>
        <v>28.151816939040092</v>
      </c>
      <c r="O12878" s="36">
        <f t="shared" si="1199"/>
        <v>28.152688845599585</v>
      </c>
      <c r="P12878" s="36">
        <f t="shared" si="1200"/>
        <v>8.7190655949243023E-4</v>
      </c>
      <c r="Q12878" s="36">
        <f t="shared" si="1201"/>
        <v>1.1637778906171131E-2</v>
      </c>
    </row>
    <row r="12879" spans="1:17" x14ac:dyDescent="0.3">
      <c r="A12879" s="29">
        <v>3015904</v>
      </c>
      <c r="B12879" s="1">
        <v>131</v>
      </c>
      <c r="C12879" s="1" t="s">
        <v>24</v>
      </c>
      <c r="D12879" s="1" t="s">
        <v>70</v>
      </c>
      <c r="E12879" s="1" t="s">
        <v>71</v>
      </c>
      <c r="F12879" s="47">
        <v>1071</v>
      </c>
      <c r="G12879" s="34">
        <v>1837.32</v>
      </c>
      <c r="H12879" s="1" t="s">
        <v>218</v>
      </c>
      <c r="I12879" s="34">
        <v>7.2722999999999998E-3</v>
      </c>
      <c r="J12879" s="34">
        <v>1074.2725</v>
      </c>
      <c r="K12879" s="35" t="str">
        <f t="shared" si="1197"/>
        <v>Loonse en Drunense Duinen &amp; Leemkuilen_H9120</v>
      </c>
      <c r="L12879" s="36">
        <f>VLOOKUP(D12879,DATA!A:F,5,FALSE)</f>
        <v>1.3726988247862192E-2</v>
      </c>
      <c r="M12879" s="37">
        <f>VLOOKUP(D12879,DATA!A:F,6,FALSE)</f>
        <v>1285.5</v>
      </c>
      <c r="N12879" s="36">
        <f t="shared" si="1198"/>
        <v>99.948705387236515</v>
      </c>
      <c r="O12879" s="36">
        <f t="shared" si="1199"/>
        <v>99.948710504930602</v>
      </c>
      <c r="P12879" s="36">
        <f t="shared" si="1200"/>
        <v>5.1176940871755505E-6</v>
      </c>
      <c r="Q12879" s="36">
        <f t="shared" si="1201"/>
        <v>5.4977980212652968E-5</v>
      </c>
    </row>
    <row r="12880" spans="1:17" x14ac:dyDescent="0.3">
      <c r="A12880" s="29">
        <v>3015905</v>
      </c>
      <c r="B12880" s="1">
        <v>131</v>
      </c>
      <c r="C12880" s="1" t="s">
        <v>24</v>
      </c>
      <c r="D12880" s="1" t="s">
        <v>49</v>
      </c>
      <c r="E12880" s="1" t="s">
        <v>50</v>
      </c>
      <c r="F12880" s="47">
        <v>1429</v>
      </c>
      <c r="G12880" s="34">
        <v>1778.4</v>
      </c>
      <c r="H12880" s="1" t="s">
        <v>218</v>
      </c>
      <c r="I12880" s="34">
        <v>6.9728999999999998E-3</v>
      </c>
      <c r="J12880" s="34">
        <v>5106.7190000000001</v>
      </c>
      <c r="K12880" s="35" t="str">
        <f t="shared" si="1197"/>
        <v>Loonse en Drunense Duinen &amp; Leemkuilen_H9160A</v>
      </c>
      <c r="L12880" s="36">
        <f>VLOOKUP(D12880,DATA!A:F,5,FALSE)</f>
        <v>7.6478934523803643E-3</v>
      </c>
      <c r="M12880" s="37">
        <f>VLOOKUP(D12880,DATA!A:F,6,FALSE)</f>
        <v>1814</v>
      </c>
      <c r="N12880" s="36">
        <f t="shared" si="1198"/>
        <v>43.235112386792238</v>
      </c>
      <c r="O12880" s="36">
        <f t="shared" si="1199"/>
        <v>43.236421186553294</v>
      </c>
      <c r="P12880" s="36">
        <f t="shared" si="1200"/>
        <v>1.308799761055468E-3</v>
      </c>
      <c r="Q12880" s="36">
        <f t="shared" si="1201"/>
        <v>6.6836726069774186E-2</v>
      </c>
    </row>
    <row r="12881" spans="1:17" x14ac:dyDescent="0.3">
      <c r="A12881" s="29">
        <v>3017432</v>
      </c>
      <c r="B12881" s="1">
        <v>131</v>
      </c>
      <c r="C12881" s="1" t="s">
        <v>24</v>
      </c>
      <c r="D12881" s="1" t="s">
        <v>70</v>
      </c>
      <c r="E12881" s="1" t="s">
        <v>71</v>
      </c>
      <c r="F12881" s="47">
        <v>1071</v>
      </c>
      <c r="G12881" s="34">
        <v>1678.7</v>
      </c>
      <c r="H12881" s="1" t="s">
        <v>218</v>
      </c>
      <c r="I12881" s="34">
        <v>5.9655999999999997E-3</v>
      </c>
      <c r="J12881" s="34">
        <v>2730.2035999999998</v>
      </c>
      <c r="K12881" s="35" t="str">
        <f t="shared" si="1197"/>
        <v>Loonse en Drunense Duinen &amp; Leemkuilen_H9120</v>
      </c>
      <c r="L12881" s="36">
        <f>VLOOKUP(D12881,DATA!A:F,5,FALSE)</f>
        <v>1.3726988247862192E-2</v>
      </c>
      <c r="M12881" s="37">
        <f>VLOOKUP(D12881,DATA!A:F,6,FALSE)</f>
        <v>1285.5</v>
      </c>
      <c r="N12881" s="36">
        <f t="shared" si="1198"/>
        <v>99.549230644385744</v>
      </c>
      <c r="O12881" s="36">
        <f t="shared" si="1199"/>
        <v>99.549267389877372</v>
      </c>
      <c r="P12881" s="36">
        <f t="shared" si="1200"/>
        <v>3.6745491627243609E-5</v>
      </c>
      <c r="Q12881" s="36">
        <f t="shared" si="1201"/>
        <v>1.0032267352447035E-3</v>
      </c>
    </row>
    <row r="12882" spans="1:17" x14ac:dyDescent="0.3">
      <c r="A12882" s="29">
        <v>3017433</v>
      </c>
      <c r="B12882" s="1">
        <v>131</v>
      </c>
      <c r="C12882" s="1" t="s">
        <v>24</v>
      </c>
      <c r="D12882" s="1" t="s">
        <v>49</v>
      </c>
      <c r="E12882" s="1" t="s">
        <v>50</v>
      </c>
      <c r="F12882" s="47">
        <v>1429</v>
      </c>
      <c r="G12882" s="34">
        <v>1969.96</v>
      </c>
      <c r="H12882" s="1" t="s">
        <v>218</v>
      </c>
      <c r="I12882" s="34">
        <v>8.1636999999999994E-3</v>
      </c>
      <c r="J12882" s="34">
        <v>39.662889999999997</v>
      </c>
      <c r="K12882" s="35" t="str">
        <f t="shared" si="1197"/>
        <v>Loonse en Drunense Duinen &amp; Leemkuilen_H9160A</v>
      </c>
      <c r="L12882" s="36">
        <f>VLOOKUP(D12882,DATA!A:F,5,FALSE)</f>
        <v>7.6478934523803643E-3</v>
      </c>
      <c r="M12882" s="37">
        <f>VLOOKUP(D12882,DATA!A:F,6,FALSE)</f>
        <v>1814</v>
      </c>
      <c r="N12882" s="36">
        <f t="shared" si="1198"/>
        <v>76.723530016247068</v>
      </c>
      <c r="O12882" s="36">
        <f t="shared" si="1199"/>
        <v>76.724644996853414</v>
      </c>
      <c r="P12882" s="36">
        <f t="shared" si="1200"/>
        <v>1.114980606345739E-3</v>
      </c>
      <c r="Q12882" s="36">
        <f t="shared" si="1201"/>
        <v>4.4223353141624347E-4</v>
      </c>
    </row>
    <row r="12883" spans="1:17" x14ac:dyDescent="0.3">
      <c r="A12883" s="29">
        <v>3017433</v>
      </c>
      <c r="B12883" s="1">
        <v>131</v>
      </c>
      <c r="C12883" s="1" t="s">
        <v>24</v>
      </c>
      <c r="D12883" s="1" t="s">
        <v>22</v>
      </c>
      <c r="E12883" s="1" t="s">
        <v>23</v>
      </c>
      <c r="F12883" s="47">
        <v>1857</v>
      </c>
      <c r="G12883" s="34">
        <v>1969.96</v>
      </c>
      <c r="H12883" s="1" t="s">
        <v>218</v>
      </c>
      <c r="I12883" s="34">
        <v>8.1636999999999994E-3</v>
      </c>
      <c r="J12883" s="34">
        <v>5929.9520000000002</v>
      </c>
      <c r="K12883" s="35" t="str">
        <f t="shared" si="1197"/>
        <v>Loonse en Drunense Duinen &amp; Leemkuilen_H91E0C</v>
      </c>
      <c r="L12883" s="36">
        <f>VLOOKUP(D12883,DATA!A:F,5,FALSE)</f>
        <v>6.9280917156857415E-3</v>
      </c>
      <c r="M12883" s="37">
        <f>VLOOKUP(D12883,DATA!A:F,6,FALSE)</f>
        <v>2282</v>
      </c>
      <c r="N12883" s="36">
        <f t="shared" si="1198"/>
        <v>10.322983072783515</v>
      </c>
      <c r="O12883" s="36">
        <f t="shared" si="1199"/>
        <v>10.323506669337407</v>
      </c>
      <c r="P12883" s="36">
        <f t="shared" si="1200"/>
        <v>5.2359655389189186E-4</v>
      </c>
      <c r="Q12883" s="36">
        <f t="shared" si="1201"/>
        <v>3.104902431944332E-2</v>
      </c>
    </row>
    <row r="12884" spans="1:17" x14ac:dyDescent="0.3">
      <c r="A12884" s="29">
        <v>3017434</v>
      </c>
      <c r="B12884" s="1">
        <v>131</v>
      </c>
      <c r="C12884" s="1" t="s">
        <v>24</v>
      </c>
      <c r="D12884" s="1" t="s">
        <v>49</v>
      </c>
      <c r="E12884" s="1" t="s">
        <v>50</v>
      </c>
      <c r="F12884" s="47">
        <v>1429</v>
      </c>
      <c r="G12884" s="34">
        <v>1778.43</v>
      </c>
      <c r="H12884" s="1" t="s">
        <v>218</v>
      </c>
      <c r="I12884" s="34">
        <v>6.9378E-3</v>
      </c>
      <c r="J12884" s="34">
        <v>4678.0770000000002</v>
      </c>
      <c r="K12884" s="35" t="str">
        <f t="shared" si="1197"/>
        <v>Loonse en Drunense Duinen &amp; Leemkuilen_H9160A</v>
      </c>
      <c r="L12884" s="36">
        <f>VLOOKUP(D12884,DATA!A:F,5,FALSE)</f>
        <v>7.6478934523803643E-3</v>
      </c>
      <c r="M12884" s="37">
        <f>VLOOKUP(D12884,DATA!A:F,6,FALSE)</f>
        <v>1814</v>
      </c>
      <c r="N12884" s="36">
        <f t="shared" si="1198"/>
        <v>43.240743395475882</v>
      </c>
      <c r="O12884" s="36">
        <f t="shared" si="1199"/>
        <v>43.242045647415146</v>
      </c>
      <c r="P12884" s="36">
        <f t="shared" si="1200"/>
        <v>1.3022519392649201E-3</v>
      </c>
      <c r="Q12884" s="36">
        <f t="shared" si="1201"/>
        <v>6.0920348452806194E-2</v>
      </c>
    </row>
    <row r="12885" spans="1:17" x14ac:dyDescent="0.3">
      <c r="A12885" s="29">
        <v>3018963</v>
      </c>
      <c r="B12885" s="1">
        <v>131</v>
      </c>
      <c r="C12885" s="1" t="s">
        <v>24</v>
      </c>
      <c r="D12885" s="1" t="s">
        <v>49</v>
      </c>
      <c r="E12885" s="1" t="s">
        <v>50</v>
      </c>
      <c r="F12885" s="47">
        <v>1429</v>
      </c>
      <c r="G12885" s="34">
        <v>1974.54</v>
      </c>
      <c r="H12885" s="1" t="s">
        <v>218</v>
      </c>
      <c r="I12885" s="34">
        <v>8.3304999999999994E-3</v>
      </c>
      <c r="J12885" s="34">
        <v>8551.83</v>
      </c>
      <c r="K12885" s="35" t="str">
        <f t="shared" si="1197"/>
        <v>Loonse en Drunense Duinen &amp; Leemkuilen_H9160A</v>
      </c>
      <c r="L12885" s="36">
        <f>VLOOKUP(D12885,DATA!A:F,5,FALSE)</f>
        <v>7.6478934523803643E-3</v>
      </c>
      <c r="M12885" s="37">
        <f>VLOOKUP(D12885,DATA!A:F,6,FALSE)</f>
        <v>1814</v>
      </c>
      <c r="N12885" s="36">
        <f t="shared" si="1198"/>
        <v>77.343203178776349</v>
      </c>
      <c r="O12885" s="36">
        <f t="shared" si="1199"/>
        <v>77.344319594633461</v>
      </c>
      <c r="P12885" s="36">
        <f t="shared" si="1200"/>
        <v>1.1164158571119742E-3</v>
      </c>
      <c r="Q12885" s="36">
        <f t="shared" si="1201"/>
        <v>9.5473986193258947E-2</v>
      </c>
    </row>
    <row r="12886" spans="1:17" x14ac:dyDescent="0.3">
      <c r="A12886" s="29">
        <v>3018964</v>
      </c>
      <c r="B12886" s="1">
        <v>131</v>
      </c>
      <c r="C12886" s="1" t="s">
        <v>24</v>
      </c>
      <c r="D12886" s="1" t="s">
        <v>49</v>
      </c>
      <c r="E12886" s="1" t="s">
        <v>50</v>
      </c>
      <c r="F12886" s="47">
        <v>1429</v>
      </c>
      <c r="G12886" s="34">
        <v>1596.01</v>
      </c>
      <c r="H12886" s="1" t="s">
        <v>218</v>
      </c>
      <c r="I12886" s="34">
        <v>5.6392999999999999E-3</v>
      </c>
      <c r="J12886" s="34">
        <v>2258.8977</v>
      </c>
      <c r="K12886" s="35" t="str">
        <f t="shared" si="1197"/>
        <v>Loonse en Drunense Duinen &amp; Leemkuilen_H9160A</v>
      </c>
      <c r="L12886" s="36">
        <f>VLOOKUP(D12886,DATA!A:F,5,FALSE)</f>
        <v>7.6478934523803643E-3</v>
      </c>
      <c r="M12886" s="37">
        <f>VLOOKUP(D12886,DATA!A:F,6,FALSE)</f>
        <v>1814</v>
      </c>
      <c r="N12886" s="36">
        <f t="shared" si="1198"/>
        <v>15.880261841350135</v>
      </c>
      <c r="O12886" s="36">
        <f t="shared" si="1199"/>
        <v>15.880837982625579</v>
      </c>
      <c r="P12886" s="36">
        <f t="shared" si="1200"/>
        <v>5.7614127544347582E-4</v>
      </c>
      <c r="Q12886" s="36">
        <f t="shared" si="1201"/>
        <v>1.301444201974334E-2</v>
      </c>
    </row>
    <row r="12887" spans="1:17" x14ac:dyDescent="0.3">
      <c r="A12887" s="29">
        <v>3020491</v>
      </c>
      <c r="B12887" s="1">
        <v>131</v>
      </c>
      <c r="C12887" s="1" t="s">
        <v>24</v>
      </c>
      <c r="D12887" s="1" t="s">
        <v>49</v>
      </c>
      <c r="E12887" s="1" t="s">
        <v>50</v>
      </c>
      <c r="F12887" s="47">
        <v>1429</v>
      </c>
      <c r="G12887" s="34">
        <v>1940.86</v>
      </c>
      <c r="H12887" s="1" t="s">
        <v>218</v>
      </c>
      <c r="I12887" s="34">
        <v>8.0123999999999994E-3</v>
      </c>
      <c r="J12887" s="34">
        <v>3207.248</v>
      </c>
      <c r="K12887" s="35" t="str">
        <f t="shared" si="1197"/>
        <v>Loonse en Drunense Duinen &amp; Leemkuilen_H9160A</v>
      </c>
      <c r="L12887" s="36">
        <f>VLOOKUP(D12887,DATA!A:F,5,FALSE)</f>
        <v>7.6478934523803643E-3</v>
      </c>
      <c r="M12887" s="37">
        <f>VLOOKUP(D12887,DATA!A:F,6,FALSE)</f>
        <v>1814</v>
      </c>
      <c r="N12887" s="36">
        <f t="shared" si="1198"/>
        <v>72.516170470887474</v>
      </c>
      <c r="O12887" s="36">
        <f t="shared" si="1199"/>
        <v>72.517391737730406</v>
      </c>
      <c r="P12887" s="36">
        <f t="shared" si="1200"/>
        <v>1.2212668429327778E-3</v>
      </c>
      <c r="Q12887" s="36">
        <f t="shared" si="1201"/>
        <v>3.9169056394624653E-2</v>
      </c>
    </row>
    <row r="12888" spans="1:17" x14ac:dyDescent="0.3">
      <c r="A12888" s="29">
        <v>3020491</v>
      </c>
      <c r="B12888" s="1">
        <v>131</v>
      </c>
      <c r="C12888" s="1" t="s">
        <v>24</v>
      </c>
      <c r="D12888" s="1" t="s">
        <v>22</v>
      </c>
      <c r="E12888" s="1" t="s">
        <v>23</v>
      </c>
      <c r="F12888" s="47">
        <v>1857</v>
      </c>
      <c r="G12888" s="34">
        <v>1940.86</v>
      </c>
      <c r="H12888" s="1" t="s">
        <v>218</v>
      </c>
      <c r="I12888" s="34">
        <v>8.0123999999999994E-3</v>
      </c>
      <c r="J12888" s="34">
        <v>5907.5443999999998</v>
      </c>
      <c r="K12888" s="35" t="str">
        <f t="shared" si="1197"/>
        <v>Loonse en Drunense Duinen &amp; Leemkuilen_H91E0C</v>
      </c>
      <c r="L12888" s="36">
        <f>VLOOKUP(D12888,DATA!A:F,5,FALSE)</f>
        <v>6.9280917156857415E-3</v>
      </c>
      <c r="M12888" s="37">
        <f>VLOOKUP(D12888,DATA!A:F,6,FALSE)</f>
        <v>2282</v>
      </c>
      <c r="N12888" s="36">
        <f t="shared" si="1198"/>
        <v>8.6002677864729602</v>
      </c>
      <c r="O12888" s="36">
        <f t="shared" si="1199"/>
        <v>8.6007041446599626</v>
      </c>
      <c r="P12888" s="36">
        <f t="shared" si="1200"/>
        <v>4.363581870023836E-4</v>
      </c>
      <c r="Q12888" s="36">
        <f t="shared" si="1201"/>
        <v>2.5778053640200839E-2</v>
      </c>
    </row>
    <row r="12889" spans="1:17" x14ac:dyDescent="0.3">
      <c r="A12889" s="29">
        <v>3020492</v>
      </c>
      <c r="B12889" s="1">
        <v>131</v>
      </c>
      <c r="C12889" s="1" t="s">
        <v>24</v>
      </c>
      <c r="D12889" s="1" t="s">
        <v>49</v>
      </c>
      <c r="E12889" s="1" t="s">
        <v>50</v>
      </c>
      <c r="F12889" s="47">
        <v>1429</v>
      </c>
      <c r="G12889" s="34">
        <v>1894.15</v>
      </c>
      <c r="H12889" s="1" t="s">
        <v>218</v>
      </c>
      <c r="I12889" s="34">
        <v>7.9094000000000005E-3</v>
      </c>
      <c r="J12889" s="34">
        <v>9972.1080000000002</v>
      </c>
      <c r="K12889" s="35" t="str">
        <f t="shared" si="1197"/>
        <v>Loonse en Drunense Duinen &amp; Leemkuilen_H9160A</v>
      </c>
      <c r="L12889" s="36">
        <f>VLOOKUP(D12889,DATA!A:F,5,FALSE)</f>
        <v>7.6478934523803643E-3</v>
      </c>
      <c r="M12889" s="37">
        <f>VLOOKUP(D12889,DATA!A:F,6,FALSE)</f>
        <v>1814</v>
      </c>
      <c r="N12889" s="36">
        <f t="shared" si="1198"/>
        <v>64.861997495277464</v>
      </c>
      <c r="O12889" s="36">
        <f t="shared" si="1199"/>
        <v>64.863376128857354</v>
      </c>
      <c r="P12889" s="36">
        <f t="shared" si="1200"/>
        <v>1.3786335798897653E-3</v>
      </c>
      <c r="Q12889" s="36">
        <f t="shared" si="1201"/>
        <v>0.13747882951087367</v>
      </c>
    </row>
    <row r="12890" spans="1:17" x14ac:dyDescent="0.3">
      <c r="A12890" s="29">
        <v>3022020</v>
      </c>
      <c r="B12890" s="1">
        <v>131</v>
      </c>
      <c r="C12890" s="1" t="s">
        <v>24</v>
      </c>
      <c r="D12890" s="1" t="s">
        <v>49</v>
      </c>
      <c r="E12890" s="1" t="s">
        <v>50</v>
      </c>
      <c r="F12890" s="47">
        <v>1429</v>
      </c>
      <c r="G12890" s="34">
        <v>1740.87</v>
      </c>
      <c r="H12890" s="1" t="s">
        <v>218</v>
      </c>
      <c r="I12890" s="34">
        <v>6.5179000000000001E-3</v>
      </c>
      <c r="J12890" s="34">
        <v>2425.9204</v>
      </c>
      <c r="K12890" s="35" t="str">
        <f t="shared" si="1197"/>
        <v>Loonse en Drunense Duinen &amp; Leemkuilen_H9160A</v>
      </c>
      <c r="L12890" s="36">
        <f>VLOOKUP(D12890,DATA!A:F,5,FALSE)</f>
        <v>7.6478934523803643E-3</v>
      </c>
      <c r="M12890" s="37">
        <f>VLOOKUP(D12890,DATA!A:F,6,FALSE)</f>
        <v>1814</v>
      </c>
      <c r="N12890" s="36">
        <f t="shared" si="1198"/>
        <v>36.371165221021805</v>
      </c>
      <c r="O12890" s="36">
        <f t="shared" si="1199"/>
        <v>36.372318843360915</v>
      </c>
      <c r="P12890" s="36">
        <f t="shared" si="1200"/>
        <v>1.1536223391104272E-3</v>
      </c>
      <c r="Q12890" s="36">
        <f t="shared" si="1201"/>
        <v>2.7985959663437029E-2</v>
      </c>
    </row>
    <row r="12891" spans="1:17" x14ac:dyDescent="0.3">
      <c r="A12891" s="29">
        <v>3022021</v>
      </c>
      <c r="B12891" s="1">
        <v>131</v>
      </c>
      <c r="C12891" s="1" t="s">
        <v>24</v>
      </c>
      <c r="D12891" s="1" t="s">
        <v>49</v>
      </c>
      <c r="E12891" s="1" t="s">
        <v>50</v>
      </c>
      <c r="F12891" s="47">
        <v>1429</v>
      </c>
      <c r="G12891" s="34">
        <v>1983.48</v>
      </c>
      <c r="H12891" s="1" t="s">
        <v>218</v>
      </c>
      <c r="I12891" s="34">
        <v>8.3855000000000006E-3</v>
      </c>
      <c r="J12891" s="34">
        <v>3702.9025999999999</v>
      </c>
      <c r="K12891" s="35" t="str">
        <f t="shared" si="1197"/>
        <v>Loonse en Drunense Duinen &amp; Leemkuilen_H9160A</v>
      </c>
      <c r="L12891" s="36">
        <f>VLOOKUP(D12891,DATA!A:F,5,FALSE)</f>
        <v>7.6478934523803643E-3</v>
      </c>
      <c r="M12891" s="37">
        <f>VLOOKUP(D12891,DATA!A:F,6,FALSE)</f>
        <v>1814</v>
      </c>
      <c r="N12891" s="36">
        <f t="shared" si="1198"/>
        <v>78.518884835575278</v>
      </c>
      <c r="O12891" s="36">
        <f t="shared" si="1199"/>
        <v>78.519966503111092</v>
      </c>
      <c r="P12891" s="36">
        <f t="shared" si="1200"/>
        <v>1.0816675358142902E-3</v>
      </c>
      <c r="Q12891" s="36">
        <f t="shared" si="1201"/>
        <v>4.0053095307023279E-2</v>
      </c>
    </row>
    <row r="12892" spans="1:17" x14ac:dyDescent="0.3">
      <c r="A12892" s="29">
        <v>3022021</v>
      </c>
      <c r="B12892" s="1">
        <v>131</v>
      </c>
      <c r="C12892" s="1" t="s">
        <v>24</v>
      </c>
      <c r="D12892" s="1" t="s">
        <v>22</v>
      </c>
      <c r="E12892" s="1" t="s">
        <v>23</v>
      </c>
      <c r="F12892" s="47">
        <v>1857</v>
      </c>
      <c r="G12892" s="34">
        <v>1983.48</v>
      </c>
      <c r="H12892" s="1" t="s">
        <v>218</v>
      </c>
      <c r="I12892" s="34">
        <v>8.3855000000000006E-3</v>
      </c>
      <c r="J12892" s="34">
        <v>5680.3519999999999</v>
      </c>
      <c r="K12892" s="35" t="str">
        <f t="shared" si="1197"/>
        <v>Loonse en Drunense Duinen &amp; Leemkuilen_H91E0C</v>
      </c>
      <c r="L12892" s="36">
        <f>VLOOKUP(D12892,DATA!A:F,5,FALSE)</f>
        <v>6.9280917156857415E-3</v>
      </c>
      <c r="M12892" s="37">
        <f>VLOOKUP(D12892,DATA!A:F,6,FALSE)</f>
        <v>2282</v>
      </c>
      <c r="N12892" s="36">
        <f t="shared" si="1198"/>
        <v>11.222884668087422</v>
      </c>
      <c r="O12892" s="36">
        <f t="shared" si="1199"/>
        <v>11.223463507247178</v>
      </c>
      <c r="P12892" s="36">
        <f t="shared" si="1200"/>
        <v>5.7883915975587286E-4</v>
      </c>
      <c r="Q12892" s="36">
        <f t="shared" si="1201"/>
        <v>3.2880101787975916E-2</v>
      </c>
    </row>
    <row r="12893" spans="1:17" x14ac:dyDescent="0.3">
      <c r="A12893" s="29">
        <v>3022022</v>
      </c>
      <c r="B12893" s="1">
        <v>131</v>
      </c>
      <c r="C12893" s="1" t="s">
        <v>24</v>
      </c>
      <c r="D12893" s="1" t="s">
        <v>49</v>
      </c>
      <c r="E12893" s="1" t="s">
        <v>50</v>
      </c>
      <c r="F12893" s="47">
        <v>1429</v>
      </c>
      <c r="G12893" s="34">
        <v>1668.36</v>
      </c>
      <c r="H12893" s="1" t="s">
        <v>218</v>
      </c>
      <c r="I12893" s="34">
        <v>6.2252999999999996E-3</v>
      </c>
      <c r="J12893" s="34">
        <v>449.46352999999999</v>
      </c>
      <c r="K12893" s="35" t="str">
        <f t="shared" si="1197"/>
        <v>Loonse en Drunense Duinen &amp; Leemkuilen_H9160A</v>
      </c>
      <c r="L12893" s="36">
        <f>VLOOKUP(D12893,DATA!A:F,5,FALSE)</f>
        <v>7.6478934523803643E-3</v>
      </c>
      <c r="M12893" s="37">
        <f>VLOOKUP(D12893,DATA!A:F,6,FALSE)</f>
        <v>1814</v>
      </c>
      <c r="N12893" s="36">
        <f t="shared" si="1198"/>
        <v>24.71558355894507</v>
      </c>
      <c r="O12893" s="36">
        <f t="shared" si="1199"/>
        <v>24.716469456084599</v>
      </c>
      <c r="P12893" s="36">
        <f t="shared" si="1200"/>
        <v>8.8589713952913485E-4</v>
      </c>
      <c r="Q12893" s="36">
        <f t="shared" si="1201"/>
        <v>3.9817845554966751E-3</v>
      </c>
    </row>
    <row r="12894" spans="1:17" x14ac:dyDescent="0.3">
      <c r="A12894" s="29">
        <v>3023549</v>
      </c>
      <c r="B12894" s="1">
        <v>131</v>
      </c>
      <c r="C12894" s="1" t="s">
        <v>24</v>
      </c>
      <c r="D12894" s="1" t="s">
        <v>49</v>
      </c>
      <c r="E12894" s="1" t="s">
        <v>50</v>
      </c>
      <c r="F12894" s="47">
        <v>1429</v>
      </c>
      <c r="G12894" s="34">
        <v>1985.59</v>
      </c>
      <c r="H12894" s="1" t="s">
        <v>218</v>
      </c>
      <c r="I12894" s="34">
        <v>8.1089000000000005E-3</v>
      </c>
      <c r="J12894" s="34">
        <v>2220.346</v>
      </c>
      <c r="K12894" s="35" t="str">
        <f t="shared" si="1197"/>
        <v>Loonse en Drunense Duinen &amp; Leemkuilen_H9160A</v>
      </c>
      <c r="L12894" s="36">
        <f>VLOOKUP(D12894,DATA!A:F,5,FALSE)</f>
        <v>7.6478934523803643E-3</v>
      </c>
      <c r="M12894" s="37">
        <f>VLOOKUP(D12894,DATA!A:F,6,FALSE)</f>
        <v>1814</v>
      </c>
      <c r="N12894" s="36">
        <f t="shared" si="1198"/>
        <v>78.789811508843741</v>
      </c>
      <c r="O12894" s="36">
        <f t="shared" si="1199"/>
        <v>78.790847868764189</v>
      </c>
      <c r="P12894" s="36">
        <f t="shared" si="1200"/>
        <v>1.0363599204481488E-3</v>
      </c>
      <c r="Q12894" s="36">
        <f t="shared" si="1201"/>
        <v>2.3010776039273657E-2</v>
      </c>
    </row>
    <row r="12895" spans="1:17" x14ac:dyDescent="0.3">
      <c r="A12895" s="29">
        <v>3023549</v>
      </c>
      <c r="B12895" s="1">
        <v>131</v>
      </c>
      <c r="C12895" s="1" t="s">
        <v>24</v>
      </c>
      <c r="D12895" s="1" t="s">
        <v>22</v>
      </c>
      <c r="E12895" s="1" t="s">
        <v>23</v>
      </c>
      <c r="F12895" s="47">
        <v>1857</v>
      </c>
      <c r="G12895" s="34">
        <v>1985.59</v>
      </c>
      <c r="H12895" s="1" t="s">
        <v>218</v>
      </c>
      <c r="I12895" s="34">
        <v>8.1089000000000005E-3</v>
      </c>
      <c r="J12895" s="34">
        <v>7779.6540000000005</v>
      </c>
      <c r="K12895" s="35" t="str">
        <f t="shared" si="1197"/>
        <v>Loonse en Drunense Duinen &amp; Leemkuilen_H91E0C</v>
      </c>
      <c r="L12895" s="36">
        <f>VLOOKUP(D12895,DATA!A:F,5,FALSE)</f>
        <v>6.9280917156857415E-3</v>
      </c>
      <c r="M12895" s="37">
        <f>VLOOKUP(D12895,DATA!A:F,6,FALSE)</f>
        <v>2282</v>
      </c>
      <c r="N12895" s="36">
        <f t="shared" si="1198"/>
        <v>11.369359381382518</v>
      </c>
      <c r="O12895" s="36">
        <f t="shared" si="1199"/>
        <v>11.369925496667896</v>
      </c>
      <c r="P12895" s="36">
        <f t="shared" si="1200"/>
        <v>5.6611528537864331E-4</v>
      </c>
      <c r="Q12895" s="36">
        <f t="shared" si="1201"/>
        <v>4.4041810443571042E-2</v>
      </c>
    </row>
    <row r="12896" spans="1:17" x14ac:dyDescent="0.3">
      <c r="A12896" s="29">
        <v>3023550</v>
      </c>
      <c r="B12896" s="1">
        <v>131</v>
      </c>
      <c r="C12896" s="1" t="s">
        <v>24</v>
      </c>
      <c r="D12896" s="1" t="s">
        <v>49</v>
      </c>
      <c r="E12896" s="1" t="s">
        <v>50</v>
      </c>
      <c r="F12896" s="47">
        <v>1429</v>
      </c>
      <c r="G12896" s="34">
        <v>1926.77</v>
      </c>
      <c r="H12896" s="1" t="s">
        <v>218</v>
      </c>
      <c r="I12896" s="34">
        <v>7.9246000000000004E-3</v>
      </c>
      <c r="J12896" s="34">
        <v>4020.2163</v>
      </c>
      <c r="K12896" s="35" t="str">
        <f t="shared" si="1197"/>
        <v>Loonse en Drunense Duinen &amp; Leemkuilen_H9160A</v>
      </c>
      <c r="L12896" s="36">
        <f>VLOOKUP(D12896,DATA!A:F,5,FALSE)</f>
        <v>7.6478934523803643E-3</v>
      </c>
      <c r="M12896" s="37">
        <f>VLOOKUP(D12896,DATA!A:F,6,FALSE)</f>
        <v>1814</v>
      </c>
      <c r="N12896" s="36">
        <f t="shared" si="1198"/>
        <v>70.317288987926872</v>
      </c>
      <c r="O12896" s="36">
        <f t="shared" si="1199"/>
        <v>70.318553955852167</v>
      </c>
      <c r="P12896" s="36">
        <f t="shared" si="1200"/>
        <v>1.2649679252945134E-3</v>
      </c>
      <c r="Q12896" s="36">
        <f t="shared" si="1201"/>
        <v>5.0854446722461845E-2</v>
      </c>
    </row>
    <row r="12897" spans="1:17" x14ac:dyDescent="0.3">
      <c r="A12897" s="29">
        <v>3023550</v>
      </c>
      <c r="B12897" s="1">
        <v>131</v>
      </c>
      <c r="C12897" s="1" t="s">
        <v>24</v>
      </c>
      <c r="D12897" s="1" t="s">
        <v>22</v>
      </c>
      <c r="E12897" s="1" t="s">
        <v>23</v>
      </c>
      <c r="F12897" s="47">
        <v>1857</v>
      </c>
      <c r="G12897" s="34">
        <v>1926.77</v>
      </c>
      <c r="H12897" s="1" t="s">
        <v>218</v>
      </c>
      <c r="I12897" s="34">
        <v>7.9246000000000004E-3</v>
      </c>
      <c r="J12897" s="34">
        <v>1854.0188000000001</v>
      </c>
      <c r="K12897" s="35" t="str">
        <f t="shared" si="1197"/>
        <v>Loonse en Drunense Duinen &amp; Leemkuilen_H91E0C</v>
      </c>
      <c r="L12897" s="36">
        <f>VLOOKUP(D12897,DATA!A:F,5,FALSE)</f>
        <v>6.9280917156857415E-3</v>
      </c>
      <c r="M12897" s="37">
        <f>VLOOKUP(D12897,DATA!A:F,6,FALSE)</f>
        <v>2282</v>
      </c>
      <c r="N12897" s="36">
        <f t="shared" si="1198"/>
        <v>7.8633069405622491</v>
      </c>
      <c r="O12897" s="36">
        <f t="shared" si="1199"/>
        <v>7.863704716835505</v>
      </c>
      <c r="P12897" s="36">
        <f t="shared" si="1200"/>
        <v>3.9777627325587872E-4</v>
      </c>
      <c r="Q12897" s="36">
        <f t="shared" si="1201"/>
        <v>7.3748468881033634E-3</v>
      </c>
    </row>
    <row r="12898" spans="1:17" x14ac:dyDescent="0.3">
      <c r="A12898" s="29">
        <v>3025078</v>
      </c>
      <c r="B12898" s="1">
        <v>131</v>
      </c>
      <c r="C12898" s="1" t="s">
        <v>24</v>
      </c>
      <c r="D12898" s="1" t="s">
        <v>49</v>
      </c>
      <c r="E12898" s="1" t="s">
        <v>50</v>
      </c>
      <c r="F12898" s="47">
        <v>1429</v>
      </c>
      <c r="G12898" s="34">
        <v>1773.38</v>
      </c>
      <c r="H12898" s="1" t="s">
        <v>218</v>
      </c>
      <c r="I12898" s="34">
        <v>6.5494000000000004E-3</v>
      </c>
      <c r="J12898" s="34">
        <v>9876.8979999999992</v>
      </c>
      <c r="K12898" s="35" t="str">
        <f t="shared" si="1197"/>
        <v>Loonse en Drunense Duinen &amp; Leemkuilen_H9160A</v>
      </c>
      <c r="L12898" s="36">
        <f>VLOOKUP(D12898,DATA!A:F,5,FALSE)</f>
        <v>7.6478934523803643E-3</v>
      </c>
      <c r="M12898" s="37">
        <f>VLOOKUP(D12898,DATA!A:F,6,FALSE)</f>
        <v>1814</v>
      </c>
      <c r="N12898" s="36">
        <f t="shared" si="1198"/>
        <v>42.295427528224856</v>
      </c>
      <c r="O12898" s="36">
        <f t="shared" si="1199"/>
        <v>42.296650027660277</v>
      </c>
      <c r="P12898" s="36">
        <f t="shared" si="1200"/>
        <v>1.2224994354212981E-3</v>
      </c>
      <c r="Q12898" s="36">
        <f t="shared" si="1201"/>
        <v>0.12074502228713747</v>
      </c>
    </row>
    <row r="12899" spans="1:17" x14ac:dyDescent="0.3">
      <c r="A12899" s="29">
        <v>3025079</v>
      </c>
      <c r="B12899" s="1">
        <v>131</v>
      </c>
      <c r="C12899" s="1" t="s">
        <v>24</v>
      </c>
      <c r="D12899" s="1" t="s">
        <v>49</v>
      </c>
      <c r="E12899" s="1" t="s">
        <v>50</v>
      </c>
      <c r="F12899" s="47">
        <v>1429</v>
      </c>
      <c r="G12899" s="34">
        <v>1960.69</v>
      </c>
      <c r="H12899" s="1" t="s">
        <v>218</v>
      </c>
      <c r="I12899" s="34">
        <v>8.0636000000000006E-3</v>
      </c>
      <c r="J12899" s="34">
        <v>3012.2260000000001</v>
      </c>
      <c r="K12899" s="35" t="str">
        <f t="shared" si="1197"/>
        <v>Loonse en Drunense Duinen &amp; Leemkuilen_H9160A</v>
      </c>
      <c r="L12899" s="36">
        <f>VLOOKUP(D12899,DATA!A:F,5,FALSE)</f>
        <v>7.6478934523803643E-3</v>
      </c>
      <c r="M12899" s="37">
        <f>VLOOKUP(D12899,DATA!A:F,6,FALSE)</f>
        <v>1814</v>
      </c>
      <c r="N12899" s="36">
        <f t="shared" si="1198"/>
        <v>75.43353230661225</v>
      </c>
      <c r="O12899" s="36">
        <f t="shared" si="1199"/>
        <v>75.434675109038125</v>
      </c>
      <c r="P12899" s="36">
        <f t="shared" si="1200"/>
        <v>1.1428024258748337E-3</v>
      </c>
      <c r="Q12899" s="36">
        <f t="shared" si="1201"/>
        <v>3.4423791800832465E-2</v>
      </c>
    </row>
    <row r="12900" spans="1:17" x14ac:dyDescent="0.3">
      <c r="A12900" s="29">
        <v>3025079</v>
      </c>
      <c r="B12900" s="1">
        <v>131</v>
      </c>
      <c r="C12900" s="1" t="s">
        <v>24</v>
      </c>
      <c r="D12900" s="1" t="s">
        <v>22</v>
      </c>
      <c r="E12900" s="1" t="s">
        <v>23</v>
      </c>
      <c r="F12900" s="47">
        <v>1857</v>
      </c>
      <c r="G12900" s="34">
        <v>1960.69</v>
      </c>
      <c r="H12900" s="1" t="s">
        <v>218</v>
      </c>
      <c r="I12900" s="34">
        <v>8.0636000000000006E-3</v>
      </c>
      <c r="J12900" s="34">
        <v>5960.2383</v>
      </c>
      <c r="K12900" s="35" t="str">
        <f t="shared" si="1197"/>
        <v>Loonse en Drunense Duinen &amp; Leemkuilen_H91E0C</v>
      </c>
      <c r="L12900" s="36">
        <f>VLOOKUP(D12900,DATA!A:F,5,FALSE)</f>
        <v>6.9280917156857415E-3</v>
      </c>
      <c r="M12900" s="37">
        <f>VLOOKUP(D12900,DATA!A:F,6,FALSE)</f>
        <v>2282</v>
      </c>
      <c r="N12900" s="36">
        <f t="shared" si="1198"/>
        <v>9.7434126885109098</v>
      </c>
      <c r="O12900" s="36">
        <f t="shared" si="1199"/>
        <v>9.7439039835487833</v>
      </c>
      <c r="P12900" s="36">
        <f t="shared" si="1200"/>
        <v>4.9129503787348483E-4</v>
      </c>
      <c r="Q12900" s="36">
        <f t="shared" si="1201"/>
        <v>2.9282355013334947E-2</v>
      </c>
    </row>
    <row r="12901" spans="1:17" x14ac:dyDescent="0.3">
      <c r="A12901" s="29">
        <v>3025080</v>
      </c>
      <c r="B12901" s="1">
        <v>131</v>
      </c>
      <c r="C12901" s="1" t="s">
        <v>24</v>
      </c>
      <c r="D12901" s="1" t="s">
        <v>49</v>
      </c>
      <c r="E12901" s="1" t="s">
        <v>50</v>
      </c>
      <c r="F12901" s="47">
        <v>1429</v>
      </c>
      <c r="G12901" s="34">
        <v>1710.4</v>
      </c>
      <c r="H12901" s="1" t="s">
        <v>218</v>
      </c>
      <c r="I12901" s="34">
        <v>6.3331000000000004E-3</v>
      </c>
      <c r="J12901" s="34">
        <v>4228.0739999999996</v>
      </c>
      <c r="K12901" s="35" t="str">
        <f t="shared" si="1197"/>
        <v>Loonse en Drunense Duinen &amp; Leemkuilen_H9160A</v>
      </c>
      <c r="L12901" s="36">
        <f>VLOOKUP(D12901,DATA!A:F,5,FALSE)</f>
        <v>7.6478934523803643E-3</v>
      </c>
      <c r="M12901" s="37">
        <f>VLOOKUP(D12901,DATA!A:F,6,FALSE)</f>
        <v>1814</v>
      </c>
      <c r="N12901" s="36">
        <f t="shared" si="1198"/>
        <v>31.167035970198228</v>
      </c>
      <c r="O12901" s="36">
        <f t="shared" si="1199"/>
        <v>31.168075062457</v>
      </c>
      <c r="P12901" s="36">
        <f t="shared" si="1200"/>
        <v>1.0390922587717455E-3</v>
      </c>
      <c r="Q12901" s="36">
        <f t="shared" si="1201"/>
        <v>4.3933589629140887E-2</v>
      </c>
    </row>
    <row r="12902" spans="1:17" x14ac:dyDescent="0.3">
      <c r="A12902" s="29">
        <v>3026607</v>
      </c>
      <c r="B12902" s="1">
        <v>131</v>
      </c>
      <c r="C12902" s="1" t="s">
        <v>24</v>
      </c>
      <c r="D12902" s="1" t="s">
        <v>49</v>
      </c>
      <c r="E12902" s="1" t="s">
        <v>50</v>
      </c>
      <c r="F12902" s="47">
        <v>1429</v>
      </c>
      <c r="G12902" s="34">
        <v>1999.01</v>
      </c>
      <c r="H12902" s="1" t="s">
        <v>218</v>
      </c>
      <c r="I12902" s="34">
        <v>8.1317000000000004E-3</v>
      </c>
      <c r="J12902" s="34">
        <v>3001.0596</v>
      </c>
      <c r="K12902" s="35" t="str">
        <f t="shared" si="1197"/>
        <v>Loonse en Drunense Duinen &amp; Leemkuilen_H9160A</v>
      </c>
      <c r="L12902" s="36">
        <f>VLOOKUP(D12902,DATA!A:F,5,FALSE)</f>
        <v>7.6478934523803643E-3</v>
      </c>
      <c r="M12902" s="37">
        <f>VLOOKUP(D12902,DATA!A:F,6,FALSE)</f>
        <v>1814</v>
      </c>
      <c r="N12902" s="36">
        <f t="shared" si="1198"/>
        <v>80.454343396559182</v>
      </c>
      <c r="O12902" s="36">
        <f t="shared" si="1199"/>
        <v>80.455321342189791</v>
      </c>
      <c r="P12902" s="36">
        <f t="shared" si="1200"/>
        <v>9.7794563060915607E-4</v>
      </c>
      <c r="Q12902" s="36">
        <f t="shared" si="1201"/>
        <v>2.934873123017662E-2</v>
      </c>
    </row>
    <row r="12903" spans="1:17" x14ac:dyDescent="0.3">
      <c r="A12903" s="29">
        <v>3026607</v>
      </c>
      <c r="B12903" s="1">
        <v>131</v>
      </c>
      <c r="C12903" s="1" t="s">
        <v>24</v>
      </c>
      <c r="D12903" s="1" t="s">
        <v>22</v>
      </c>
      <c r="E12903" s="1" t="s">
        <v>23</v>
      </c>
      <c r="F12903" s="47">
        <v>1857</v>
      </c>
      <c r="G12903" s="34">
        <v>1999.01</v>
      </c>
      <c r="H12903" s="1" t="s">
        <v>218</v>
      </c>
      <c r="I12903" s="34">
        <v>8.1317000000000004E-3</v>
      </c>
      <c r="J12903" s="34">
        <v>6998.9404000000004</v>
      </c>
      <c r="K12903" s="35" t="str">
        <f t="shared" si="1197"/>
        <v>Loonse en Drunense Duinen &amp; Leemkuilen_H91E0C</v>
      </c>
      <c r="L12903" s="36">
        <f>VLOOKUP(D12903,DATA!A:F,5,FALSE)</f>
        <v>6.9280917156857415E-3</v>
      </c>
      <c r="M12903" s="37">
        <f>VLOOKUP(D12903,DATA!A:F,6,FALSE)</f>
        <v>2282</v>
      </c>
      <c r="N12903" s="36">
        <f t="shared" si="1198"/>
        <v>12.340421899173812</v>
      </c>
      <c r="O12903" s="36">
        <f t="shared" si="1199"/>
        <v>12.34103134284903</v>
      </c>
      <c r="P12903" s="36">
        <f t="shared" si="1200"/>
        <v>6.0944367521820197E-4</v>
      </c>
      <c r="Q12903" s="36">
        <f t="shared" si="1201"/>
        <v>4.2654599600091526E-2</v>
      </c>
    </row>
    <row r="12904" spans="1:17" x14ac:dyDescent="0.3">
      <c r="A12904" s="29">
        <v>3026608</v>
      </c>
      <c r="B12904" s="1">
        <v>131</v>
      </c>
      <c r="C12904" s="1" t="s">
        <v>24</v>
      </c>
      <c r="D12904" s="1" t="s">
        <v>49</v>
      </c>
      <c r="E12904" s="1" t="s">
        <v>50</v>
      </c>
      <c r="F12904" s="47">
        <v>1429</v>
      </c>
      <c r="G12904" s="34">
        <v>1784.23</v>
      </c>
      <c r="H12904" s="1" t="s">
        <v>218</v>
      </c>
      <c r="I12904" s="34">
        <v>6.9407000000000002E-3</v>
      </c>
      <c r="J12904" s="34">
        <v>3676.3103000000001</v>
      </c>
      <c r="K12904" s="35" t="str">
        <f t="shared" si="1197"/>
        <v>Loonse en Drunense Duinen &amp; Leemkuilen_H9160A</v>
      </c>
      <c r="L12904" s="36">
        <f>VLOOKUP(D12904,DATA!A:F,5,FALSE)</f>
        <v>7.6478934523803643E-3</v>
      </c>
      <c r="M12904" s="37">
        <f>VLOOKUP(D12904,DATA!A:F,6,FALSE)</f>
        <v>1814</v>
      </c>
      <c r="N12904" s="36">
        <f t="shared" si="1198"/>
        <v>44.332516367831339</v>
      </c>
      <c r="O12904" s="36">
        <f t="shared" si="1199"/>
        <v>44.333826365074394</v>
      </c>
      <c r="P12904" s="36">
        <f t="shared" si="1200"/>
        <v>1.3099972430552498E-3</v>
      </c>
      <c r="Q12904" s="36">
        <f t="shared" si="1201"/>
        <v>4.8159563576156188E-2</v>
      </c>
    </row>
    <row r="12905" spans="1:17" x14ac:dyDescent="0.3">
      <c r="A12905" s="29">
        <v>3028136</v>
      </c>
      <c r="B12905" s="1">
        <v>131</v>
      </c>
      <c r="C12905" s="1" t="s">
        <v>24</v>
      </c>
      <c r="D12905" s="1" t="s">
        <v>49</v>
      </c>
      <c r="E12905" s="1" t="s">
        <v>50</v>
      </c>
      <c r="F12905" s="47">
        <v>1429</v>
      </c>
      <c r="G12905" s="34">
        <v>1818.67</v>
      </c>
      <c r="H12905" s="1" t="s">
        <v>218</v>
      </c>
      <c r="I12905" s="34">
        <v>6.8370999999999996E-3</v>
      </c>
      <c r="J12905" s="34">
        <v>5274.0339999999997</v>
      </c>
      <c r="K12905" s="35" t="str">
        <f t="shared" si="1197"/>
        <v>Loonse en Drunense Duinen &amp; Leemkuilen_H9160A</v>
      </c>
      <c r="L12905" s="36">
        <f>VLOOKUP(D12905,DATA!A:F,5,FALSE)</f>
        <v>7.6478934523803643E-3</v>
      </c>
      <c r="M12905" s="37">
        <f>VLOOKUP(D12905,DATA!A:F,6,FALSE)</f>
        <v>1814</v>
      </c>
      <c r="N12905" s="36">
        <f t="shared" si="1198"/>
        <v>50.892796657662799</v>
      </c>
      <c r="O12905" s="36">
        <f t="shared" si="1199"/>
        <v>50.89410347556899</v>
      </c>
      <c r="P12905" s="36">
        <f t="shared" si="1200"/>
        <v>1.3068179061903606E-3</v>
      </c>
      <c r="Q12905" s="36">
        <f t="shared" si="1201"/>
        <v>6.8922020690567715E-2</v>
      </c>
    </row>
    <row r="12906" spans="1:17" x14ac:dyDescent="0.3">
      <c r="A12906" s="29">
        <v>3028137</v>
      </c>
      <c r="B12906" s="1">
        <v>131</v>
      </c>
      <c r="C12906" s="1" t="s">
        <v>24</v>
      </c>
      <c r="D12906" s="1" t="s">
        <v>49</v>
      </c>
      <c r="E12906" s="1" t="s">
        <v>50</v>
      </c>
      <c r="F12906" s="47">
        <v>1429</v>
      </c>
      <c r="G12906" s="34">
        <v>1893.23</v>
      </c>
      <c r="H12906" s="1" t="s">
        <v>218</v>
      </c>
      <c r="I12906" s="34">
        <v>7.6536E-3</v>
      </c>
      <c r="J12906" s="34">
        <v>1265.4730999999999</v>
      </c>
      <c r="K12906" s="35" t="str">
        <f t="shared" si="1197"/>
        <v>Loonse en Drunense Duinen &amp; Leemkuilen_H9160A</v>
      </c>
      <c r="L12906" s="36">
        <f>VLOOKUP(D12906,DATA!A:F,5,FALSE)</f>
        <v>7.6478934523803643E-3</v>
      </c>
      <c r="M12906" s="37">
        <f>VLOOKUP(D12906,DATA!A:F,6,FALSE)</f>
        <v>1814</v>
      </c>
      <c r="N12906" s="36">
        <f t="shared" si="1198"/>
        <v>64.701469925744917</v>
      </c>
      <c r="O12906" s="36">
        <f t="shared" si="1199"/>
        <v>64.702806750934727</v>
      </c>
      <c r="P12906" s="36">
        <f t="shared" si="1200"/>
        <v>1.3368251898100425E-3</v>
      </c>
      <c r="Q12906" s="36">
        <f t="shared" si="1201"/>
        <v>1.6917163171070029E-2</v>
      </c>
    </row>
    <row r="12907" spans="1:17" x14ac:dyDescent="0.3">
      <c r="A12907" s="29">
        <v>3028137</v>
      </c>
      <c r="B12907" s="1">
        <v>131</v>
      </c>
      <c r="C12907" s="1" t="s">
        <v>24</v>
      </c>
      <c r="D12907" s="1" t="s">
        <v>22</v>
      </c>
      <c r="E12907" s="1" t="s">
        <v>23</v>
      </c>
      <c r="F12907" s="47">
        <v>1857</v>
      </c>
      <c r="G12907" s="34">
        <v>1893.23</v>
      </c>
      <c r="H12907" s="1" t="s">
        <v>218</v>
      </c>
      <c r="I12907" s="34">
        <v>7.6536E-3</v>
      </c>
      <c r="J12907" s="34">
        <v>4013.0686000000001</v>
      </c>
      <c r="K12907" s="35" t="str">
        <f t="shared" si="1197"/>
        <v>Loonse en Drunense Duinen &amp; Leemkuilen_H91E0C</v>
      </c>
      <c r="L12907" s="36">
        <f>VLOOKUP(D12907,DATA!A:F,5,FALSE)</f>
        <v>6.9280917156857415E-3</v>
      </c>
      <c r="M12907" s="37">
        <f>VLOOKUP(D12907,DATA!A:F,6,FALSE)</f>
        <v>2282</v>
      </c>
      <c r="N12907" s="36">
        <f t="shared" si="1198"/>
        <v>6.3361901438368884</v>
      </c>
      <c r="O12907" s="36">
        <f t="shared" si="1199"/>
        <v>6.3365048385632434</v>
      </c>
      <c r="P12907" s="36">
        <f t="shared" si="1200"/>
        <v>3.1469472635503593E-4</v>
      </c>
      <c r="Q12907" s="36">
        <f t="shared" si="1201"/>
        <v>1.2628915249209871E-2</v>
      </c>
    </row>
    <row r="12908" spans="1:17" x14ac:dyDescent="0.3">
      <c r="A12908" s="29">
        <v>3028138</v>
      </c>
      <c r="B12908" s="1">
        <v>131</v>
      </c>
      <c r="C12908" s="1" t="s">
        <v>24</v>
      </c>
      <c r="D12908" s="1" t="s">
        <v>49</v>
      </c>
      <c r="E12908" s="1" t="s">
        <v>50</v>
      </c>
      <c r="F12908" s="47">
        <v>1429</v>
      </c>
      <c r="G12908" s="34">
        <v>1665.94</v>
      </c>
      <c r="H12908" s="1" t="s">
        <v>218</v>
      </c>
      <c r="I12908" s="34">
        <v>6.0870000000000004E-3</v>
      </c>
      <c r="J12908" s="34">
        <v>179.18514999999999</v>
      </c>
      <c r="K12908" s="35" t="str">
        <f t="shared" si="1197"/>
        <v>Loonse en Drunense Duinen &amp; Leemkuilen_H9160A</v>
      </c>
      <c r="L12908" s="36">
        <f>VLOOKUP(D12908,DATA!A:F,5,FALSE)</f>
        <v>7.6478934523803643E-3</v>
      </c>
      <c r="M12908" s="37">
        <f>VLOOKUP(D12908,DATA!A:F,6,FALSE)</f>
        <v>1814</v>
      </c>
      <c r="N12908" s="36">
        <f t="shared" si="1198"/>
        <v>24.372821121349489</v>
      </c>
      <c r="O12908" s="36">
        <f t="shared" si="1199"/>
        <v>24.373679213665678</v>
      </c>
      <c r="P12908" s="36">
        <f t="shared" si="1200"/>
        <v>8.5809231618938497E-4</v>
      </c>
      <c r="Q12908" s="36">
        <f t="shared" si="1201"/>
        <v>1.5375740039024238E-3</v>
      </c>
    </row>
    <row r="12909" spans="1:17" x14ac:dyDescent="0.3">
      <c r="A12909" s="29">
        <v>3029665</v>
      </c>
      <c r="B12909" s="1">
        <v>131</v>
      </c>
      <c r="C12909" s="1" t="s">
        <v>24</v>
      </c>
      <c r="D12909" s="1" t="s">
        <v>49</v>
      </c>
      <c r="E12909" s="1" t="s">
        <v>50</v>
      </c>
      <c r="F12909" s="47">
        <v>1429</v>
      </c>
      <c r="G12909" s="34">
        <v>2002.25</v>
      </c>
      <c r="H12909" s="1" t="s">
        <v>218</v>
      </c>
      <c r="I12909" s="34">
        <v>8.1163999999999993E-3</v>
      </c>
      <c r="J12909" s="34">
        <v>2276.0479999999998</v>
      </c>
      <c r="K12909" s="35" t="str">
        <f t="shared" si="1197"/>
        <v>Loonse en Drunense Duinen &amp; Leemkuilen_H9160A</v>
      </c>
      <c r="L12909" s="36">
        <f>VLOOKUP(D12909,DATA!A:F,5,FALSE)</f>
        <v>7.6478934523803643E-3</v>
      </c>
      <c r="M12909" s="37">
        <f>VLOOKUP(D12909,DATA!A:F,6,FALSE)</f>
        <v>1814</v>
      </c>
      <c r="N12909" s="36">
        <f t="shared" si="1198"/>
        <v>80.841065963951436</v>
      </c>
      <c r="O12909" s="36">
        <f t="shared" si="1199"/>
        <v>80.842027355567424</v>
      </c>
      <c r="P12909" s="36">
        <f t="shared" si="1200"/>
        <v>9.6139161598784995E-4</v>
      </c>
      <c r="Q12909" s="36">
        <f t="shared" si="1201"/>
        <v>2.1881734647859138E-2</v>
      </c>
    </row>
    <row r="12910" spans="1:17" x14ac:dyDescent="0.3">
      <c r="A12910" s="29">
        <v>3029665</v>
      </c>
      <c r="B12910" s="1">
        <v>131</v>
      </c>
      <c r="C12910" s="1" t="s">
        <v>24</v>
      </c>
      <c r="D12910" s="1" t="s">
        <v>22</v>
      </c>
      <c r="E12910" s="1" t="s">
        <v>23</v>
      </c>
      <c r="F12910" s="47">
        <v>1857</v>
      </c>
      <c r="G12910" s="34">
        <v>2002.25</v>
      </c>
      <c r="H12910" s="1" t="s">
        <v>218</v>
      </c>
      <c r="I12910" s="34">
        <v>8.1163999999999993E-3</v>
      </c>
      <c r="J12910" s="34">
        <v>7723.9520000000002</v>
      </c>
      <c r="K12910" s="35" t="str">
        <f t="shared" si="1197"/>
        <v>Loonse en Drunense Duinen &amp; Leemkuilen_H91E0C</v>
      </c>
      <c r="L12910" s="36">
        <f>VLOOKUP(D12910,DATA!A:F,5,FALSE)</f>
        <v>6.9280917156857415E-3</v>
      </c>
      <c r="M12910" s="37">
        <f>VLOOKUP(D12910,DATA!A:F,6,FALSE)</f>
        <v>2282</v>
      </c>
      <c r="N12910" s="36">
        <f t="shared" si="1198"/>
        <v>12.585303708242375</v>
      </c>
      <c r="O12910" s="36">
        <f t="shared" si="1199"/>
        <v>12.585922343062682</v>
      </c>
      <c r="P12910" s="36">
        <f t="shared" si="1200"/>
        <v>6.1863482030766193E-4</v>
      </c>
      <c r="Q12910" s="36">
        <f t="shared" si="1201"/>
        <v>4.7783056575850066E-2</v>
      </c>
    </row>
    <row r="12911" spans="1:17" x14ac:dyDescent="0.3">
      <c r="A12911" s="29">
        <v>3029666</v>
      </c>
      <c r="B12911" s="1">
        <v>131</v>
      </c>
      <c r="C12911" s="1" t="s">
        <v>24</v>
      </c>
      <c r="D12911" s="1" t="s">
        <v>70</v>
      </c>
      <c r="E12911" s="1" t="s">
        <v>71</v>
      </c>
      <c r="F12911" s="47">
        <v>1071</v>
      </c>
      <c r="G12911" s="34">
        <v>1767.42</v>
      </c>
      <c r="H12911" s="1" t="s">
        <v>218</v>
      </c>
      <c r="I12911" s="34">
        <v>6.7038999999999996E-3</v>
      </c>
      <c r="J12911" s="34">
        <v>36.092106000000001</v>
      </c>
      <c r="K12911" s="35" t="str">
        <f t="shared" si="1197"/>
        <v>Loonse en Drunense Duinen &amp; Leemkuilen_H9120</v>
      </c>
      <c r="L12911" s="36">
        <f>VLOOKUP(D12911,DATA!A:F,5,FALSE)</f>
        <v>1.3726988247862192E-2</v>
      </c>
      <c r="M12911" s="37">
        <f>VLOOKUP(D12911,DATA!A:F,6,FALSE)</f>
        <v>1285.5</v>
      </c>
      <c r="N12911" s="36">
        <f t="shared" si="1198"/>
        <v>99.866209320414271</v>
      </c>
      <c r="O12911" s="36">
        <f t="shared" si="1199"/>
        <v>99.866221615378961</v>
      </c>
      <c r="P12911" s="36">
        <f t="shared" si="1200"/>
        <v>1.2294964690795496E-5</v>
      </c>
      <c r="Q12911" s="36">
        <f t="shared" si="1201"/>
        <v>4.437511688864483E-6</v>
      </c>
    </row>
    <row r="12912" spans="1:17" x14ac:dyDescent="0.3">
      <c r="A12912" s="29">
        <v>3029666</v>
      </c>
      <c r="B12912" s="1">
        <v>131</v>
      </c>
      <c r="C12912" s="1" t="s">
        <v>24</v>
      </c>
      <c r="D12912" s="1" t="s">
        <v>49</v>
      </c>
      <c r="E12912" s="1" t="s">
        <v>50</v>
      </c>
      <c r="F12912" s="47">
        <v>1429</v>
      </c>
      <c r="G12912" s="34">
        <v>1767.42</v>
      </c>
      <c r="H12912" s="1" t="s">
        <v>218</v>
      </c>
      <c r="I12912" s="34">
        <v>6.7038999999999996E-3</v>
      </c>
      <c r="J12912" s="34">
        <v>2725.2175000000002</v>
      </c>
      <c r="K12912" s="35" t="str">
        <f t="shared" si="1197"/>
        <v>Loonse en Drunense Duinen &amp; Leemkuilen_H9160A</v>
      </c>
      <c r="L12912" s="36">
        <f>VLOOKUP(D12912,DATA!A:F,5,FALSE)</f>
        <v>7.6478934523803643E-3</v>
      </c>
      <c r="M12912" s="37">
        <f>VLOOKUP(D12912,DATA!A:F,6,FALSE)</f>
        <v>1814</v>
      </c>
      <c r="N12912" s="36">
        <f t="shared" si="1198"/>
        <v>41.187033169177916</v>
      </c>
      <c r="O12912" s="36">
        <f t="shared" si="1199"/>
        <v>41.188275121477893</v>
      </c>
      <c r="P12912" s="36">
        <f t="shared" si="1200"/>
        <v>1.241952299977811E-3</v>
      </c>
      <c r="Q12912" s="36">
        <f t="shared" si="1201"/>
        <v>3.3845901420647799E-2</v>
      </c>
    </row>
    <row r="12913" spans="1:17" x14ac:dyDescent="0.3">
      <c r="A12913" s="29">
        <v>3031194</v>
      </c>
      <c r="B12913" s="1">
        <v>131</v>
      </c>
      <c r="C12913" s="1" t="s">
        <v>24</v>
      </c>
      <c r="D12913" s="1" t="s">
        <v>49</v>
      </c>
      <c r="E12913" s="1" t="s">
        <v>50</v>
      </c>
      <c r="F12913" s="47">
        <v>1429</v>
      </c>
      <c r="G12913" s="34">
        <v>1787.93</v>
      </c>
      <c r="H12913" s="1" t="s">
        <v>218</v>
      </c>
      <c r="I12913" s="34">
        <v>6.4831999999999997E-3</v>
      </c>
      <c r="J12913" s="34">
        <v>6858.2619999999997</v>
      </c>
      <c r="K12913" s="35" t="str">
        <f t="shared" si="1197"/>
        <v>Loonse en Drunense Duinen &amp; Leemkuilen_H9160A</v>
      </c>
      <c r="L12913" s="36">
        <f>VLOOKUP(D12913,DATA!A:F,5,FALSE)</f>
        <v>7.6478934523803643E-3</v>
      </c>
      <c r="M12913" s="37">
        <f>VLOOKUP(D12913,DATA!A:F,6,FALSE)</f>
        <v>1814</v>
      </c>
      <c r="N12913" s="36">
        <f t="shared" si="1198"/>
        <v>45.031932356063891</v>
      </c>
      <c r="O12913" s="36">
        <f t="shared" si="1199"/>
        <v>45.033159691776049</v>
      </c>
      <c r="P12913" s="36">
        <f t="shared" si="1200"/>
        <v>1.2273357121586059E-3</v>
      </c>
      <c r="Q12913" s="36">
        <f t="shared" si="1201"/>
        <v>8.4173898759403051E-2</v>
      </c>
    </row>
    <row r="12914" spans="1:17" x14ac:dyDescent="0.3">
      <c r="A12914" s="29">
        <v>3031195</v>
      </c>
      <c r="B12914" s="1">
        <v>131</v>
      </c>
      <c r="C12914" s="1" t="s">
        <v>24</v>
      </c>
      <c r="D12914" s="1" t="s">
        <v>70</v>
      </c>
      <c r="E12914" s="1" t="s">
        <v>71</v>
      </c>
      <c r="F12914" s="47">
        <v>1071</v>
      </c>
      <c r="G12914" s="34">
        <v>1871.64</v>
      </c>
      <c r="H12914" s="1" t="s">
        <v>218</v>
      </c>
      <c r="I12914" s="34">
        <v>7.5024000000000002E-3</v>
      </c>
      <c r="J12914" s="34">
        <v>3826.5583000000001</v>
      </c>
      <c r="K12914" s="35" t="str">
        <f t="shared" si="1197"/>
        <v>Loonse en Drunense Duinen &amp; Leemkuilen_H9120</v>
      </c>
      <c r="L12914" s="36">
        <f>VLOOKUP(D12914,DATA!A:F,5,FALSE)</f>
        <v>1.3726988247862192E-2</v>
      </c>
      <c r="M12914" s="37">
        <f>VLOOKUP(D12914,DATA!A:F,6,FALSE)</f>
        <v>1285.5</v>
      </c>
      <c r="N12914" s="36">
        <f t="shared" si="1198"/>
        <v>99.967970151823152</v>
      </c>
      <c r="O12914" s="36">
        <f t="shared" si="1199"/>
        <v>99.967973449202276</v>
      </c>
      <c r="P12914" s="36">
        <f t="shared" si="1200"/>
        <v>3.2973791235235694E-6</v>
      </c>
      <c r="Q12914" s="36">
        <f t="shared" si="1201"/>
        <v>1.2617613453365842E-4</v>
      </c>
    </row>
    <row r="12915" spans="1:17" x14ac:dyDescent="0.3">
      <c r="A12915" s="29">
        <v>3031195</v>
      </c>
      <c r="B12915" s="1">
        <v>131</v>
      </c>
      <c r="C12915" s="1" t="s">
        <v>24</v>
      </c>
      <c r="D12915" s="1" t="s">
        <v>49</v>
      </c>
      <c r="E12915" s="1" t="s">
        <v>50</v>
      </c>
      <c r="F12915" s="47">
        <v>1429</v>
      </c>
      <c r="G12915" s="34">
        <v>1871.64</v>
      </c>
      <c r="H12915" s="1" t="s">
        <v>218</v>
      </c>
      <c r="I12915" s="34">
        <v>7.5024000000000002E-3</v>
      </c>
      <c r="J12915" s="34">
        <v>4928.3154000000004</v>
      </c>
      <c r="K12915" s="35" t="str">
        <f t="shared" si="1197"/>
        <v>Loonse en Drunense Duinen &amp; Leemkuilen_H9160A</v>
      </c>
      <c r="L12915" s="36">
        <f>VLOOKUP(D12915,DATA!A:F,5,FALSE)</f>
        <v>7.6478934523803643E-3</v>
      </c>
      <c r="M12915" s="37">
        <f>VLOOKUP(D12915,DATA!A:F,6,FALSE)</f>
        <v>1814</v>
      </c>
      <c r="N12915" s="36">
        <f t="shared" si="1198"/>
        <v>60.845549377054475</v>
      </c>
      <c r="O12915" s="36">
        <f t="shared" si="1199"/>
        <v>60.846916316553546</v>
      </c>
      <c r="P12915" s="36">
        <f t="shared" si="1200"/>
        <v>1.3669394990714068E-3</v>
      </c>
      <c r="Q12915" s="36">
        <f t="shared" si="1201"/>
        <v>6.7367089841419009E-2</v>
      </c>
    </row>
    <row r="12916" spans="1:17" x14ac:dyDescent="0.3">
      <c r="A12916" s="29">
        <v>3031195</v>
      </c>
      <c r="B12916" s="1">
        <v>131</v>
      </c>
      <c r="C12916" s="1" t="s">
        <v>24</v>
      </c>
      <c r="D12916" s="1" t="s">
        <v>22</v>
      </c>
      <c r="E12916" s="1" t="s">
        <v>23</v>
      </c>
      <c r="F12916" s="47">
        <v>1857</v>
      </c>
      <c r="G12916" s="34">
        <v>1871.64</v>
      </c>
      <c r="H12916" s="1" t="s">
        <v>218</v>
      </c>
      <c r="I12916" s="34">
        <v>7.5024000000000002E-3</v>
      </c>
      <c r="J12916" s="34">
        <v>1245.1261999999999</v>
      </c>
      <c r="K12916" s="35" t="str">
        <f t="shared" si="1197"/>
        <v>Loonse en Drunense Duinen &amp; Leemkuilen_H91E0C</v>
      </c>
      <c r="L12916" s="36">
        <f>VLOOKUP(D12916,DATA!A:F,5,FALSE)</f>
        <v>6.9280917156857415E-3</v>
      </c>
      <c r="M12916" s="37">
        <f>VLOOKUP(D12916,DATA!A:F,6,FALSE)</f>
        <v>2282</v>
      </c>
      <c r="N12916" s="36">
        <f t="shared" si="1198"/>
        <v>5.5043676665874282</v>
      </c>
      <c r="O12916" s="36">
        <f t="shared" si="1199"/>
        <v>5.5046380269738844</v>
      </c>
      <c r="P12916" s="36">
        <f t="shared" si="1200"/>
        <v>2.703603864562254E-4</v>
      </c>
      <c r="Q12916" s="36">
        <f t="shared" si="1201"/>
        <v>3.3663280061877136E-3</v>
      </c>
    </row>
    <row r="12917" spans="1:17" x14ac:dyDescent="0.3">
      <c r="A12917" s="29">
        <v>3032723</v>
      </c>
      <c r="B12917" s="1">
        <v>131</v>
      </c>
      <c r="C12917" s="1" t="s">
        <v>24</v>
      </c>
      <c r="D12917" s="1" t="s">
        <v>49</v>
      </c>
      <c r="E12917" s="1" t="s">
        <v>50</v>
      </c>
      <c r="F12917" s="47">
        <v>1429</v>
      </c>
      <c r="G12917" s="34">
        <v>1818.79</v>
      </c>
      <c r="H12917" s="1" t="s">
        <v>218</v>
      </c>
      <c r="I12917" s="34">
        <v>6.9467000000000001E-3</v>
      </c>
      <c r="J12917" s="34">
        <v>6564.5464000000002</v>
      </c>
      <c r="K12917" s="35" t="str">
        <f t="shared" si="1197"/>
        <v>Loonse en Drunense Duinen &amp; Leemkuilen_H9160A</v>
      </c>
      <c r="L12917" s="36">
        <f>VLOOKUP(D12917,DATA!A:F,5,FALSE)</f>
        <v>7.6478934523803643E-3</v>
      </c>
      <c r="M12917" s="37">
        <f>VLOOKUP(D12917,DATA!A:F,6,FALSE)</f>
        <v>1814</v>
      </c>
      <c r="N12917" s="36">
        <f t="shared" si="1198"/>
        <v>50.915732833246459</v>
      </c>
      <c r="O12917" s="36">
        <f t="shared" si="1199"/>
        <v>50.917060577625847</v>
      </c>
      <c r="P12917" s="36">
        <f t="shared" si="1200"/>
        <v>1.3277443793882071E-3</v>
      </c>
      <c r="Q12917" s="36">
        <f t="shared" si="1201"/>
        <v>8.7160395858330894E-2</v>
      </c>
    </row>
    <row r="12918" spans="1:17" x14ac:dyDescent="0.3">
      <c r="A12918" s="29">
        <v>3032724</v>
      </c>
      <c r="B12918" s="1">
        <v>131</v>
      </c>
      <c r="C12918" s="1" t="s">
        <v>24</v>
      </c>
      <c r="D12918" s="1" t="s">
        <v>70</v>
      </c>
      <c r="E12918" s="1" t="s">
        <v>71</v>
      </c>
      <c r="F12918" s="47">
        <v>1071</v>
      </c>
      <c r="G12918" s="34">
        <v>1791.22</v>
      </c>
      <c r="H12918" s="1" t="s">
        <v>218</v>
      </c>
      <c r="I12918" s="34">
        <v>6.7806999999999997E-3</v>
      </c>
      <c r="J12918" s="34">
        <v>3895.51</v>
      </c>
      <c r="K12918" s="35" t="str">
        <f t="shared" si="1197"/>
        <v>Loonse en Drunense Duinen &amp; Leemkuilen_H9120</v>
      </c>
      <c r="L12918" s="36">
        <f>VLOOKUP(D12918,DATA!A:F,5,FALSE)</f>
        <v>1.3726988247862192E-2</v>
      </c>
      <c r="M12918" s="37">
        <f>VLOOKUP(D12918,DATA!A:F,6,FALSE)</f>
        <v>1285.5</v>
      </c>
      <c r="N12918" s="36">
        <f t="shared" si="1198"/>
        <v>99.903460996123428</v>
      </c>
      <c r="O12918" s="36">
        <f t="shared" si="1199"/>
        <v>99.903469972746038</v>
      </c>
      <c r="P12918" s="36">
        <f t="shared" si="1200"/>
        <v>8.9766226096799073E-6</v>
      </c>
      <c r="Q12918" s="36">
        <f t="shared" si="1201"/>
        <v>3.4968523142234176E-4</v>
      </c>
    </row>
    <row r="12919" spans="1:17" x14ac:dyDescent="0.3">
      <c r="A12919" s="29">
        <v>3032724</v>
      </c>
      <c r="B12919" s="1">
        <v>131</v>
      </c>
      <c r="C12919" s="1" t="s">
        <v>24</v>
      </c>
      <c r="D12919" s="1" t="s">
        <v>49</v>
      </c>
      <c r="E12919" s="1" t="s">
        <v>50</v>
      </c>
      <c r="F12919" s="47">
        <v>1429</v>
      </c>
      <c r="G12919" s="34">
        <v>1791.22</v>
      </c>
      <c r="H12919" s="1" t="s">
        <v>218</v>
      </c>
      <c r="I12919" s="34">
        <v>6.7806999999999997E-3</v>
      </c>
      <c r="J12919" s="34">
        <v>430.09888000000001</v>
      </c>
      <c r="K12919" s="35" t="str">
        <f t="shared" si="1197"/>
        <v>Loonse en Drunense Duinen &amp; Leemkuilen_H9160A</v>
      </c>
      <c r="L12919" s="36">
        <f>VLOOKUP(D12919,DATA!A:F,5,FALSE)</f>
        <v>7.6478934523803643E-3</v>
      </c>
      <c r="M12919" s="37">
        <f>VLOOKUP(D12919,DATA!A:F,6,FALSE)</f>
        <v>1814</v>
      </c>
      <c r="N12919" s="36">
        <f t="shared" si="1198"/>
        <v>45.655507888436667</v>
      </c>
      <c r="O12919" s="36">
        <f t="shared" si="1199"/>
        <v>45.65679455510395</v>
      </c>
      <c r="P12919" s="36">
        <f t="shared" si="1200"/>
        <v>1.2866666672834981E-3</v>
      </c>
      <c r="Q12919" s="36">
        <f t="shared" si="1201"/>
        <v>5.5339389253196512E-3</v>
      </c>
    </row>
    <row r="12920" spans="1:17" x14ac:dyDescent="0.3">
      <c r="A12920" s="29">
        <v>3032725</v>
      </c>
      <c r="B12920" s="1">
        <v>131</v>
      </c>
      <c r="C12920" s="1" t="s">
        <v>24</v>
      </c>
      <c r="D12920" s="1" t="s">
        <v>74</v>
      </c>
      <c r="E12920" s="1" t="s">
        <v>71</v>
      </c>
      <c r="F12920" s="47">
        <v>1071</v>
      </c>
      <c r="G12920" s="34">
        <v>1932.81</v>
      </c>
      <c r="H12920" s="1" t="s">
        <v>218</v>
      </c>
      <c r="I12920" s="34">
        <v>7.9416E-3</v>
      </c>
      <c r="J12920" s="34">
        <v>54.320698</v>
      </c>
      <c r="K12920" s="35" t="str">
        <f t="shared" si="1197"/>
        <v>Loonse en Drunense Duinen &amp; Leemkuilen_ZGH9120</v>
      </c>
      <c r="L12920" s="36">
        <f>VLOOKUP(D12920,DATA!A:F,5,FALSE)</f>
        <v>1.3726988247862192E-2</v>
      </c>
      <c r="M12920" s="37">
        <f>VLOOKUP(D12920,DATA!A:F,6,FALSE)</f>
        <v>1285.5</v>
      </c>
      <c r="N12920" s="36">
        <f t="shared" si="1198"/>
        <v>99.98616543256162</v>
      </c>
      <c r="O12920" s="36">
        <f t="shared" si="1199"/>
        <v>99.986166940435822</v>
      </c>
      <c r="P12920" s="36">
        <f t="shared" si="1200"/>
        <v>1.5078742023888481E-6</v>
      </c>
      <c r="Q12920" s="36">
        <f t="shared" si="1201"/>
        <v>8.1908779169955497E-7</v>
      </c>
    </row>
    <row r="12921" spans="1:17" x14ac:dyDescent="0.3">
      <c r="A12921" s="29">
        <v>3034253</v>
      </c>
      <c r="B12921" s="1">
        <v>131</v>
      </c>
      <c r="C12921" s="1" t="s">
        <v>24</v>
      </c>
      <c r="D12921" s="1" t="s">
        <v>70</v>
      </c>
      <c r="E12921" s="1" t="s">
        <v>71</v>
      </c>
      <c r="F12921" s="47">
        <v>1071</v>
      </c>
      <c r="G12921" s="34">
        <v>1588.21</v>
      </c>
      <c r="H12921" s="1" t="s">
        <v>218</v>
      </c>
      <c r="I12921" s="34">
        <v>5.5532999999999997E-3</v>
      </c>
      <c r="J12921" s="34">
        <v>1521.4434000000001</v>
      </c>
      <c r="K12921" s="35" t="str">
        <f t="shared" si="1197"/>
        <v>Loonse en Drunense Duinen &amp; Leemkuilen_H9120</v>
      </c>
      <c r="L12921" s="36">
        <f>VLOOKUP(D12921,DATA!A:F,5,FALSE)</f>
        <v>1.3726988247862192E-2</v>
      </c>
      <c r="M12921" s="37">
        <f>VLOOKUP(D12921,DATA!A:F,6,FALSE)</f>
        <v>1285.5</v>
      </c>
      <c r="N12921" s="36">
        <f t="shared" si="1198"/>
        <v>98.456096247907382</v>
      </c>
      <c r="O12921" s="36">
        <f t="shared" si="1199"/>
        <v>98.456212118489901</v>
      </c>
      <c r="P12921" s="36">
        <f t="shared" si="1200"/>
        <v>1.1587058251905091E-4</v>
      </c>
      <c r="Q12921" s="36">
        <f t="shared" si="1201"/>
        <v>1.7629053302776539E-3</v>
      </c>
    </row>
    <row r="12922" spans="1:17" x14ac:dyDescent="0.3">
      <c r="A12922" s="29">
        <v>3034253</v>
      </c>
      <c r="B12922" s="1">
        <v>131</v>
      </c>
      <c r="C12922" s="1" t="s">
        <v>24</v>
      </c>
      <c r="D12922" s="1" t="s">
        <v>49</v>
      </c>
      <c r="E12922" s="1" t="s">
        <v>50</v>
      </c>
      <c r="F12922" s="47">
        <v>1429</v>
      </c>
      <c r="G12922" s="34">
        <v>1588.21</v>
      </c>
      <c r="H12922" s="1" t="s">
        <v>218</v>
      </c>
      <c r="I12922" s="34">
        <v>5.5532999999999997E-3</v>
      </c>
      <c r="J12922" s="34">
        <v>4371.1149999999998</v>
      </c>
      <c r="K12922" s="35" t="str">
        <f t="shared" si="1197"/>
        <v>Loonse en Drunense Duinen &amp; Leemkuilen_H9160A</v>
      </c>
      <c r="L12922" s="36">
        <f>VLOOKUP(D12922,DATA!A:F,5,FALSE)</f>
        <v>7.6478934523803643E-3</v>
      </c>
      <c r="M12922" s="37">
        <f>VLOOKUP(D12922,DATA!A:F,6,FALSE)</f>
        <v>1814</v>
      </c>
      <c r="N12922" s="36">
        <f t="shared" si="1198"/>
        <v>15.099506272333572</v>
      </c>
      <c r="O12922" s="36">
        <f t="shared" si="1199"/>
        <v>15.10005074033907</v>
      </c>
      <c r="P12922" s="36">
        <f t="shared" si="1200"/>
        <v>5.4446800549712293E-4</v>
      </c>
      <c r="Q12922" s="36">
        <f t="shared" si="1201"/>
        <v>2.3799322658485562E-2</v>
      </c>
    </row>
    <row r="12923" spans="1:17" x14ac:dyDescent="0.3">
      <c r="A12923" s="29">
        <v>3034254</v>
      </c>
      <c r="B12923" s="1">
        <v>131</v>
      </c>
      <c r="C12923" s="1" t="s">
        <v>24</v>
      </c>
      <c r="D12923" s="1" t="s">
        <v>74</v>
      </c>
      <c r="E12923" s="1" t="s">
        <v>71</v>
      </c>
      <c r="F12923" s="47">
        <v>1071</v>
      </c>
      <c r="G12923" s="34">
        <v>1841.08</v>
      </c>
      <c r="H12923" s="1" t="s">
        <v>218</v>
      </c>
      <c r="I12923" s="34">
        <v>7.1570000000000002E-3</v>
      </c>
      <c r="J12923" s="34">
        <v>3884.5859999999998</v>
      </c>
      <c r="K12923" s="35" t="str">
        <f t="shared" si="1197"/>
        <v>Loonse en Drunense Duinen &amp; Leemkuilen_ZGH9120</v>
      </c>
      <c r="L12923" s="36">
        <f>VLOOKUP(D12923,DATA!A:F,5,FALSE)</f>
        <v>1.3726988247862192E-2</v>
      </c>
      <c r="M12923" s="37">
        <f>VLOOKUP(D12923,DATA!A:F,6,FALSE)</f>
        <v>1285.5</v>
      </c>
      <c r="N12923" s="36">
        <f t="shared" si="1198"/>
        <v>99.951284460758274</v>
      </c>
      <c r="O12923" s="36">
        <f t="shared" si="1199"/>
        <v>99.951289244204105</v>
      </c>
      <c r="P12923" s="36">
        <f t="shared" si="1200"/>
        <v>4.7834458314355288E-6</v>
      </c>
      <c r="Q12923" s="36">
        <f t="shared" si="1201"/>
        <v>1.8581706708552815E-4</v>
      </c>
    </row>
    <row r="12924" spans="1:17" x14ac:dyDescent="0.3">
      <c r="A12924" s="29">
        <v>3034255</v>
      </c>
      <c r="B12924" s="1">
        <v>131</v>
      </c>
      <c r="C12924" s="1" t="s">
        <v>24</v>
      </c>
      <c r="D12924" s="1" t="s">
        <v>70</v>
      </c>
      <c r="E12924" s="1" t="s">
        <v>71</v>
      </c>
      <c r="F12924" s="47">
        <v>1071</v>
      </c>
      <c r="G12924" s="34">
        <v>1781.18</v>
      </c>
      <c r="H12924" s="1" t="s">
        <v>218</v>
      </c>
      <c r="I12924" s="34">
        <v>6.9300000000000004E-3</v>
      </c>
      <c r="J12924" s="34">
        <v>2170.1460000000002</v>
      </c>
      <c r="K12924" s="35" t="str">
        <f t="shared" si="1197"/>
        <v>Loonse en Drunense Duinen &amp; Leemkuilen_H9120</v>
      </c>
      <c r="L12924" s="36">
        <f>VLOOKUP(D12924,DATA!A:F,5,FALSE)</f>
        <v>1.3726988247862192E-2</v>
      </c>
      <c r="M12924" s="37">
        <f>VLOOKUP(D12924,DATA!A:F,6,FALSE)</f>
        <v>1285.5</v>
      </c>
      <c r="N12924" s="36">
        <f t="shared" si="1198"/>
        <v>99.889211449890666</v>
      </c>
      <c r="O12924" s="36">
        <f t="shared" si="1199"/>
        <v>99.889221976811314</v>
      </c>
      <c r="P12924" s="36">
        <f t="shared" si="1200"/>
        <v>1.0526920647180305E-5</v>
      </c>
      <c r="Q12924" s="36">
        <f t="shared" si="1201"/>
        <v>2.2844954734795752E-4</v>
      </c>
    </row>
    <row r="12925" spans="1:17" x14ac:dyDescent="0.3">
      <c r="A12925" s="29">
        <v>3034255</v>
      </c>
      <c r="B12925" s="1">
        <v>131</v>
      </c>
      <c r="C12925" s="1" t="s">
        <v>24</v>
      </c>
      <c r="D12925" s="1" t="s">
        <v>74</v>
      </c>
      <c r="E12925" s="1" t="s">
        <v>71</v>
      </c>
      <c r="F12925" s="47">
        <v>1071</v>
      </c>
      <c r="G12925" s="34">
        <v>1781.18</v>
      </c>
      <c r="H12925" s="1" t="s">
        <v>218</v>
      </c>
      <c r="I12925" s="34">
        <v>6.9300000000000004E-3</v>
      </c>
      <c r="J12925" s="34">
        <v>2949.0189999999998</v>
      </c>
      <c r="K12925" s="35" t="str">
        <f t="shared" si="1197"/>
        <v>Loonse en Drunense Duinen &amp; Leemkuilen_ZGH9120</v>
      </c>
      <c r="L12925" s="36">
        <f>VLOOKUP(D12925,DATA!A:F,5,FALSE)</f>
        <v>1.3726988247862192E-2</v>
      </c>
      <c r="M12925" s="37">
        <f>VLOOKUP(D12925,DATA!A:F,6,FALSE)</f>
        <v>1285.5</v>
      </c>
      <c r="N12925" s="36">
        <f t="shared" si="1198"/>
        <v>99.889211449890666</v>
      </c>
      <c r="O12925" s="36">
        <f t="shared" si="1199"/>
        <v>99.889221976811314</v>
      </c>
      <c r="P12925" s="36">
        <f t="shared" si="1200"/>
        <v>1.0526920647180305E-5</v>
      </c>
      <c r="Q12925" s="36">
        <f t="shared" si="1201"/>
        <v>3.1044089000027014E-4</v>
      </c>
    </row>
    <row r="12926" spans="1:17" x14ac:dyDescent="0.3">
      <c r="A12926" s="29">
        <v>3035782</v>
      </c>
      <c r="B12926" s="1">
        <v>131</v>
      </c>
      <c r="C12926" s="1" t="s">
        <v>24</v>
      </c>
      <c r="D12926" s="1" t="s">
        <v>74</v>
      </c>
      <c r="E12926" s="1" t="s">
        <v>71</v>
      </c>
      <c r="F12926" s="47">
        <v>1071</v>
      </c>
      <c r="G12926" s="34">
        <v>1586.69</v>
      </c>
      <c r="H12926" s="1" t="s">
        <v>218</v>
      </c>
      <c r="I12926" s="34">
        <v>5.6239999999999997E-3</v>
      </c>
      <c r="J12926" s="34">
        <v>2167.8298</v>
      </c>
      <c r="K12926" s="35" t="str">
        <f t="shared" si="1197"/>
        <v>Loonse en Drunense Duinen &amp; Leemkuilen_ZGH9120</v>
      </c>
      <c r="L12926" s="36">
        <f>VLOOKUP(D12926,DATA!A:F,5,FALSE)</f>
        <v>1.3726988247862192E-2</v>
      </c>
      <c r="M12926" s="37">
        <f>VLOOKUP(D12926,DATA!A:F,6,FALSE)</f>
        <v>1285.5</v>
      </c>
      <c r="N12926" s="36">
        <f t="shared" si="1198"/>
        <v>98.424057244699227</v>
      </c>
      <c r="O12926" s="36">
        <f t="shared" si="1199"/>
        <v>98.424176986570316</v>
      </c>
      <c r="P12926" s="36">
        <f t="shared" si="1200"/>
        <v>1.1974187108876322E-4</v>
      </c>
      <c r="Q12926" s="36">
        <f t="shared" si="1201"/>
        <v>2.5957999645397933E-3</v>
      </c>
    </row>
    <row r="12927" spans="1:17" x14ac:dyDescent="0.3">
      <c r="A12927" s="29">
        <v>3035783</v>
      </c>
      <c r="B12927" s="1">
        <v>131</v>
      </c>
      <c r="C12927" s="1" t="s">
        <v>24</v>
      </c>
      <c r="D12927" s="1" t="s">
        <v>74</v>
      </c>
      <c r="E12927" s="1" t="s">
        <v>71</v>
      </c>
      <c r="F12927" s="47">
        <v>1071</v>
      </c>
      <c r="G12927" s="34">
        <v>1864.79</v>
      </c>
      <c r="H12927" s="1" t="s">
        <v>218</v>
      </c>
      <c r="I12927" s="34">
        <v>7.5570999999999998E-3</v>
      </c>
      <c r="J12927" s="34">
        <v>9944.2950000000001</v>
      </c>
      <c r="K12927" s="35" t="str">
        <f t="shared" si="1197"/>
        <v>Loonse en Drunense Duinen &amp; Leemkuilen_ZGH9120</v>
      </c>
      <c r="L12927" s="36">
        <f>VLOOKUP(D12927,DATA!A:F,5,FALSE)</f>
        <v>1.3726988247862192E-2</v>
      </c>
      <c r="M12927" s="37">
        <f>VLOOKUP(D12927,DATA!A:F,6,FALSE)</f>
        <v>1285.5</v>
      </c>
      <c r="N12927" s="36">
        <f t="shared" si="1198"/>
        <v>99.964813358260884</v>
      </c>
      <c r="O12927" s="36">
        <f t="shared" si="1199"/>
        <v>99.964817006916718</v>
      </c>
      <c r="P12927" s="36">
        <f t="shared" si="1200"/>
        <v>3.648655834354031E-6</v>
      </c>
      <c r="Q12927" s="36">
        <f t="shared" si="1201"/>
        <v>3.6283309970287623E-4</v>
      </c>
    </row>
    <row r="12928" spans="1:17" x14ac:dyDescent="0.3">
      <c r="A12928" s="29">
        <v>3035784</v>
      </c>
      <c r="B12928" s="1">
        <v>131</v>
      </c>
      <c r="C12928" s="1" t="s">
        <v>24</v>
      </c>
      <c r="D12928" s="1" t="s">
        <v>70</v>
      </c>
      <c r="E12928" s="1" t="s">
        <v>71</v>
      </c>
      <c r="F12928" s="47">
        <v>1071</v>
      </c>
      <c r="G12928" s="34">
        <v>1593.3</v>
      </c>
      <c r="H12928" s="1" t="s">
        <v>218</v>
      </c>
      <c r="I12928" s="34">
        <v>5.9522999999999998E-3</v>
      </c>
      <c r="J12928" s="34">
        <v>4838.68</v>
      </c>
      <c r="K12928" s="35" t="str">
        <f t="shared" si="1197"/>
        <v>Loonse en Drunense Duinen &amp; Leemkuilen_H9120</v>
      </c>
      <c r="L12928" s="36">
        <f>VLOOKUP(D12928,DATA!A:F,5,FALSE)</f>
        <v>1.3726988247862192E-2</v>
      </c>
      <c r="M12928" s="37">
        <f>VLOOKUP(D12928,DATA!A:F,6,FALSE)</f>
        <v>1285.5</v>
      </c>
      <c r="N12928" s="36">
        <f t="shared" si="1198"/>
        <v>98.558785452169829</v>
      </c>
      <c r="O12928" s="36">
        <f t="shared" si="1199"/>
        <v>98.558901507962716</v>
      </c>
      <c r="P12928" s="36">
        <f t="shared" si="1200"/>
        <v>1.1605579288698209E-4</v>
      </c>
      <c r="Q12928" s="36">
        <f t="shared" si="1201"/>
        <v>5.6155684392638246E-3</v>
      </c>
    </row>
    <row r="12929" spans="1:17" x14ac:dyDescent="0.3">
      <c r="A12929" s="29">
        <v>3035784</v>
      </c>
      <c r="B12929" s="1">
        <v>131</v>
      </c>
      <c r="C12929" s="1" t="s">
        <v>24</v>
      </c>
      <c r="D12929" s="1" t="s">
        <v>49</v>
      </c>
      <c r="E12929" s="1" t="s">
        <v>50</v>
      </c>
      <c r="F12929" s="47">
        <v>1429</v>
      </c>
      <c r="G12929" s="34">
        <v>1593.3</v>
      </c>
      <c r="H12929" s="1" t="s">
        <v>218</v>
      </c>
      <c r="I12929" s="34">
        <v>5.9522999999999998E-3</v>
      </c>
      <c r="J12929" s="34">
        <v>274.12639999999999</v>
      </c>
      <c r="K12929" s="35" t="str">
        <f t="shared" si="1197"/>
        <v>Loonse en Drunense Duinen &amp; Leemkuilen_H9160A</v>
      </c>
      <c r="L12929" s="36">
        <f>VLOOKUP(D12929,DATA!A:F,5,FALSE)</f>
        <v>7.6478934523803643E-3</v>
      </c>
      <c r="M12929" s="37">
        <f>VLOOKUP(D12929,DATA!A:F,6,FALSE)</f>
        <v>1814</v>
      </c>
      <c r="N12929" s="36">
        <f t="shared" si="1198"/>
        <v>15.605351604733002</v>
      </c>
      <c r="O12929" s="36">
        <f t="shared" si="1199"/>
        <v>15.60595114990072</v>
      </c>
      <c r="P12929" s="36">
        <f t="shared" si="1200"/>
        <v>5.9954516771831834E-4</v>
      </c>
      <c r="Q12929" s="36">
        <f t="shared" si="1201"/>
        <v>1.6435115846401881E-3</v>
      </c>
    </row>
    <row r="12930" spans="1:17" x14ac:dyDescent="0.3">
      <c r="A12930" s="29">
        <v>3035785</v>
      </c>
      <c r="B12930" s="1">
        <v>131</v>
      </c>
      <c r="C12930" s="1" t="s">
        <v>24</v>
      </c>
      <c r="D12930" s="1" t="s">
        <v>49</v>
      </c>
      <c r="E12930" s="1" t="s">
        <v>50</v>
      </c>
      <c r="F12930" s="47">
        <v>1429</v>
      </c>
      <c r="G12930" s="34">
        <v>1531.69</v>
      </c>
      <c r="H12930" s="1" t="s">
        <v>218</v>
      </c>
      <c r="I12930" s="34">
        <v>5.7158E-3</v>
      </c>
      <c r="J12930" s="34">
        <v>2390.1536000000001</v>
      </c>
      <c r="K12930" s="35" t="str">
        <f t="shared" si="1197"/>
        <v>Loonse en Drunense Duinen &amp; Leemkuilen_H9160A</v>
      </c>
      <c r="L12930" s="36">
        <f>VLOOKUP(D12930,DATA!A:F,5,FALSE)</f>
        <v>7.6478934523803643E-3</v>
      </c>
      <c r="M12930" s="37">
        <f>VLOOKUP(D12930,DATA!A:F,6,FALSE)</f>
        <v>1814</v>
      </c>
      <c r="N12930" s="36">
        <f t="shared" si="1198"/>
        <v>10.348607151333805</v>
      </c>
      <c r="O12930" s="36">
        <f t="shared" si="1199"/>
        <v>10.349012720866838</v>
      </c>
      <c r="P12930" s="36">
        <f t="shared" si="1200"/>
        <v>4.0556953303294563E-4</v>
      </c>
      <c r="Q12930" s="36">
        <f t="shared" si="1201"/>
        <v>9.6937347942901396E-3</v>
      </c>
    </row>
    <row r="12931" spans="1:17" x14ac:dyDescent="0.3">
      <c r="A12931" s="29">
        <v>3037312</v>
      </c>
      <c r="B12931" s="1">
        <v>131</v>
      </c>
      <c r="C12931" s="1" t="s">
        <v>24</v>
      </c>
      <c r="D12931" s="1" t="s">
        <v>74</v>
      </c>
      <c r="E12931" s="1" t="s">
        <v>71</v>
      </c>
      <c r="F12931" s="47">
        <v>1071</v>
      </c>
      <c r="G12931" s="34">
        <v>1592.55</v>
      </c>
      <c r="H12931" s="1" t="s">
        <v>218</v>
      </c>
      <c r="I12931" s="34">
        <v>5.8494000000000003E-3</v>
      </c>
      <c r="J12931" s="34">
        <v>4026.6826000000001</v>
      </c>
      <c r="K12931" s="35" t="str">
        <f t="shared" ref="K12931:K12994" si="1202">_xlfn.CONCAT(C12931,"_",D12931)</f>
        <v>Loonse en Drunense Duinen &amp; Leemkuilen_ZGH9120</v>
      </c>
      <c r="L12931" s="36">
        <f>VLOOKUP(D12931,DATA!A:F,5,FALSE)</f>
        <v>1.3726988247862192E-2</v>
      </c>
      <c r="M12931" s="37">
        <f>VLOOKUP(D12931,DATA!A:F,6,FALSE)</f>
        <v>1285.5</v>
      </c>
      <c r="N12931" s="36">
        <f t="shared" ref="N12931:N12994" si="1203">100/(1+EXP(-L12931*(G12931-M12931)))</f>
        <v>98.544088298344974</v>
      </c>
      <c r="O12931" s="36">
        <f t="shared" ref="O12931:O12994" si="1204">100/(1+EXP(-L12931*((G12931+I12931)-M12931)))</f>
        <v>98.544203493779477</v>
      </c>
      <c r="P12931" s="36">
        <f t="shared" ref="P12931:P12994" si="1205">O12931-N12931</f>
        <v>1.1519543450333458E-4</v>
      </c>
      <c r="Q12931" s="36">
        <f t="shared" ref="Q12931:Q12994" si="1206">IF(AND(H12931&lt;&gt;"below",I12931&gt;=0.005),J12931*P12931/100,0)</f>
        <v>4.6385545171401697E-3</v>
      </c>
    </row>
    <row r="12932" spans="1:17" x14ac:dyDescent="0.3">
      <c r="A12932" s="29">
        <v>3037313</v>
      </c>
      <c r="B12932" s="1">
        <v>131</v>
      </c>
      <c r="C12932" s="1" t="s">
        <v>24</v>
      </c>
      <c r="D12932" s="1" t="s">
        <v>70</v>
      </c>
      <c r="E12932" s="1" t="s">
        <v>71</v>
      </c>
      <c r="F12932" s="47">
        <v>1071</v>
      </c>
      <c r="G12932" s="34">
        <v>1895.74</v>
      </c>
      <c r="H12932" s="1" t="s">
        <v>218</v>
      </c>
      <c r="I12932" s="34">
        <v>7.9348999999999999E-3</v>
      </c>
      <c r="J12932" s="34">
        <v>1880.635</v>
      </c>
      <c r="K12932" s="35" t="str">
        <f t="shared" si="1202"/>
        <v>Loonse en Drunense Duinen &amp; Leemkuilen_H9120</v>
      </c>
      <c r="L12932" s="36">
        <f>VLOOKUP(D12932,DATA!A:F,5,FALSE)</f>
        <v>1.3726988247862192E-2</v>
      </c>
      <c r="M12932" s="37">
        <f>VLOOKUP(D12932,DATA!A:F,6,FALSE)</f>
        <v>1285.5</v>
      </c>
      <c r="N12932" s="36">
        <f t="shared" si="1203"/>
        <v>99.976989790056464</v>
      </c>
      <c r="O12932" s="36">
        <f t="shared" si="1204"/>
        <v>99.976992295667884</v>
      </c>
      <c r="P12932" s="36">
        <f t="shared" si="1205"/>
        <v>2.5056114196786439E-6</v>
      </c>
      <c r="Q12932" s="36">
        <f t="shared" si="1206"/>
        <v>4.7121405322473459E-5</v>
      </c>
    </row>
    <row r="12933" spans="1:17" x14ac:dyDescent="0.3">
      <c r="A12933" s="29">
        <v>3037313</v>
      </c>
      <c r="B12933" s="1">
        <v>131</v>
      </c>
      <c r="C12933" s="1" t="s">
        <v>24</v>
      </c>
      <c r="D12933" s="1" t="s">
        <v>74</v>
      </c>
      <c r="E12933" s="1" t="s">
        <v>71</v>
      </c>
      <c r="F12933" s="47">
        <v>1071</v>
      </c>
      <c r="G12933" s="34">
        <v>1895.74</v>
      </c>
      <c r="H12933" s="1" t="s">
        <v>218</v>
      </c>
      <c r="I12933" s="34">
        <v>7.9348999999999999E-3</v>
      </c>
      <c r="J12933" s="34">
        <v>1115.0898</v>
      </c>
      <c r="K12933" s="35" t="str">
        <f t="shared" si="1202"/>
        <v>Loonse en Drunense Duinen &amp; Leemkuilen_ZGH9120</v>
      </c>
      <c r="L12933" s="36">
        <f>VLOOKUP(D12933,DATA!A:F,5,FALSE)</f>
        <v>1.3726988247862192E-2</v>
      </c>
      <c r="M12933" s="37">
        <f>VLOOKUP(D12933,DATA!A:F,6,FALSE)</f>
        <v>1285.5</v>
      </c>
      <c r="N12933" s="36">
        <f t="shared" si="1203"/>
        <v>99.976989790056464</v>
      </c>
      <c r="O12933" s="36">
        <f t="shared" si="1204"/>
        <v>99.976992295667884</v>
      </c>
      <c r="P12933" s="36">
        <f t="shared" si="1205"/>
        <v>2.5056114196786439E-6</v>
      </c>
      <c r="Q12933" s="36">
        <f t="shared" si="1206"/>
        <v>2.7939817368471749E-5</v>
      </c>
    </row>
    <row r="12934" spans="1:17" x14ac:dyDescent="0.3">
      <c r="A12934" s="29">
        <v>3037313</v>
      </c>
      <c r="B12934" s="1">
        <v>131</v>
      </c>
      <c r="C12934" s="1" t="s">
        <v>24</v>
      </c>
      <c r="D12934" s="1" t="s">
        <v>49</v>
      </c>
      <c r="E12934" s="1" t="s">
        <v>50</v>
      </c>
      <c r="F12934" s="47">
        <v>1429</v>
      </c>
      <c r="G12934" s="34">
        <v>1895.74</v>
      </c>
      <c r="H12934" s="1" t="s">
        <v>218</v>
      </c>
      <c r="I12934" s="34">
        <v>7.9348999999999999E-3</v>
      </c>
      <c r="J12934" s="34">
        <v>3320.4434000000001</v>
      </c>
      <c r="K12934" s="35" t="str">
        <f t="shared" si="1202"/>
        <v>Loonse en Drunense Duinen &amp; Leemkuilen_H9160A</v>
      </c>
      <c r="L12934" s="36">
        <f>VLOOKUP(D12934,DATA!A:F,5,FALSE)</f>
        <v>7.6478934523803643E-3</v>
      </c>
      <c r="M12934" s="37">
        <f>VLOOKUP(D12934,DATA!A:F,6,FALSE)</f>
        <v>1814</v>
      </c>
      <c r="N12934" s="36">
        <f t="shared" si="1203"/>
        <v>65.138638678441851</v>
      </c>
      <c r="O12934" s="36">
        <f t="shared" si="1204"/>
        <v>65.140016720006585</v>
      </c>
      <c r="P12934" s="36">
        <f t="shared" si="1205"/>
        <v>1.3780415647346445E-3</v>
      </c>
      <c r="Q12934" s="36">
        <f t="shared" si="1206"/>
        <v>4.5757090185488229E-2</v>
      </c>
    </row>
    <row r="12935" spans="1:17" x14ac:dyDescent="0.3">
      <c r="A12935" s="29">
        <v>3037313</v>
      </c>
      <c r="B12935" s="1">
        <v>131</v>
      </c>
      <c r="C12935" s="1" t="s">
        <v>24</v>
      </c>
      <c r="D12935" s="1" t="s">
        <v>22</v>
      </c>
      <c r="E12935" s="1" t="s">
        <v>23</v>
      </c>
      <c r="F12935" s="47">
        <v>1857</v>
      </c>
      <c r="G12935" s="34">
        <v>1895.74</v>
      </c>
      <c r="H12935" s="1" t="s">
        <v>218</v>
      </c>
      <c r="I12935" s="34">
        <v>7.9348999999999999E-3</v>
      </c>
      <c r="J12935" s="34">
        <v>3683.8317999999999</v>
      </c>
      <c r="K12935" s="35" t="str">
        <f t="shared" si="1202"/>
        <v>Loonse en Drunense Duinen &amp; Leemkuilen_H91E0C</v>
      </c>
      <c r="L12935" s="36">
        <f>VLOOKUP(D12935,DATA!A:F,5,FALSE)</f>
        <v>6.9280917156857415E-3</v>
      </c>
      <c r="M12935" s="37">
        <f>VLOOKUP(D12935,DATA!A:F,6,FALSE)</f>
        <v>2282</v>
      </c>
      <c r="N12935" s="36">
        <f t="shared" si="1203"/>
        <v>6.4401789255351884</v>
      </c>
      <c r="O12935" s="36">
        <f t="shared" si="1204"/>
        <v>6.4405101731822549</v>
      </c>
      <c r="P12935" s="36">
        <f t="shared" si="1205"/>
        <v>3.3124764706649046E-4</v>
      </c>
      <c r="Q12935" s="36">
        <f t="shared" si="1206"/>
        <v>1.2202606159387142E-2</v>
      </c>
    </row>
    <row r="12936" spans="1:17" x14ac:dyDescent="0.3">
      <c r="A12936" s="29">
        <v>3037314</v>
      </c>
      <c r="B12936" s="1">
        <v>131</v>
      </c>
      <c r="C12936" s="1" t="s">
        <v>24</v>
      </c>
      <c r="D12936" s="1" t="s">
        <v>70</v>
      </c>
      <c r="E12936" s="1" t="s">
        <v>71</v>
      </c>
      <c r="F12936" s="47">
        <v>1071</v>
      </c>
      <c r="G12936" s="34">
        <v>1746.97</v>
      </c>
      <c r="H12936" s="1" t="s">
        <v>218</v>
      </c>
      <c r="I12936" s="34">
        <v>6.9747999999999998E-3</v>
      </c>
      <c r="J12936" s="34">
        <v>67.121790000000004</v>
      </c>
      <c r="K12936" s="35" t="str">
        <f t="shared" si="1202"/>
        <v>Loonse en Drunense Duinen &amp; Leemkuilen_H9120</v>
      </c>
      <c r="L12936" s="36">
        <f>VLOOKUP(D12936,DATA!A:F,5,FALSE)</f>
        <v>1.3726988247862192E-2</v>
      </c>
      <c r="M12936" s="37">
        <f>VLOOKUP(D12936,DATA!A:F,6,FALSE)</f>
        <v>1285.5</v>
      </c>
      <c r="N12936" s="36">
        <f t="shared" si="1203"/>
        <v>99.822927385033466</v>
      </c>
      <c r="O12936" s="36">
        <f t="shared" si="1204"/>
        <v>99.822944307669218</v>
      </c>
      <c r="P12936" s="36">
        <f t="shared" si="1205"/>
        <v>1.6922635751370763E-5</v>
      </c>
      <c r="Q12936" s="36">
        <f t="shared" si="1206"/>
        <v>1.1358776031500006E-5</v>
      </c>
    </row>
    <row r="12937" spans="1:17" x14ac:dyDescent="0.3">
      <c r="A12937" s="29">
        <v>3037314</v>
      </c>
      <c r="B12937" s="1">
        <v>131</v>
      </c>
      <c r="C12937" s="1" t="s">
        <v>24</v>
      </c>
      <c r="D12937" s="1" t="s">
        <v>49</v>
      </c>
      <c r="E12937" s="1" t="s">
        <v>50</v>
      </c>
      <c r="F12937" s="47">
        <v>1429</v>
      </c>
      <c r="G12937" s="34">
        <v>1746.97</v>
      </c>
      <c r="H12937" s="1" t="s">
        <v>218</v>
      </c>
      <c r="I12937" s="34">
        <v>6.9747999999999998E-3</v>
      </c>
      <c r="J12937" s="34">
        <v>4393.7866000000004</v>
      </c>
      <c r="K12937" s="35" t="str">
        <f t="shared" si="1202"/>
        <v>Loonse en Drunense Duinen &amp; Leemkuilen_H9160A</v>
      </c>
      <c r="L12937" s="36">
        <f>VLOOKUP(D12937,DATA!A:F,5,FALSE)</f>
        <v>7.6478934523803643E-3</v>
      </c>
      <c r="M12937" s="37">
        <f>VLOOKUP(D12937,DATA!A:F,6,FALSE)</f>
        <v>1814</v>
      </c>
      <c r="N12937" s="36">
        <f t="shared" si="1203"/>
        <v>37.457525080770523</v>
      </c>
      <c r="O12937" s="36">
        <f t="shared" si="1204"/>
        <v>37.458774737221255</v>
      </c>
      <c r="P12937" s="36">
        <f t="shared" si="1205"/>
        <v>1.2496564507316066E-3</v>
      </c>
      <c r="Q12937" s="36">
        <f t="shared" si="1206"/>
        <v>5.4907237678280936E-2</v>
      </c>
    </row>
    <row r="12938" spans="1:17" x14ac:dyDescent="0.3">
      <c r="A12938" s="29">
        <v>3037315</v>
      </c>
      <c r="B12938" s="1">
        <v>131</v>
      </c>
      <c r="C12938" s="1" t="s">
        <v>24</v>
      </c>
      <c r="D12938" s="1" t="s">
        <v>49</v>
      </c>
      <c r="E12938" s="1" t="s">
        <v>50</v>
      </c>
      <c r="F12938" s="47">
        <v>1429</v>
      </c>
      <c r="G12938" s="34">
        <v>1724.43</v>
      </c>
      <c r="H12938" s="1" t="s">
        <v>218</v>
      </c>
      <c r="I12938" s="34">
        <v>7.1716000000000002E-3</v>
      </c>
      <c r="J12938" s="34">
        <v>3815.2651000000001</v>
      </c>
      <c r="K12938" s="35" t="str">
        <f t="shared" si="1202"/>
        <v>Loonse en Drunense Duinen &amp; Leemkuilen_H9160A</v>
      </c>
      <c r="L12938" s="36">
        <f>VLOOKUP(D12938,DATA!A:F,5,FALSE)</f>
        <v>7.6478934523803643E-3</v>
      </c>
      <c r="M12938" s="37">
        <f>VLOOKUP(D12938,DATA!A:F,6,FALSE)</f>
        <v>1814</v>
      </c>
      <c r="N12938" s="36">
        <f t="shared" si="1203"/>
        <v>33.514140838150965</v>
      </c>
      <c r="O12938" s="36">
        <f t="shared" si="1204"/>
        <v>33.51536297317395</v>
      </c>
      <c r="P12938" s="36">
        <f t="shared" si="1205"/>
        <v>1.2221350229850714E-3</v>
      </c>
      <c r="Q12938" s="36">
        <f t="shared" si="1206"/>
        <v>4.6627691006826406E-2</v>
      </c>
    </row>
    <row r="12939" spans="1:17" x14ac:dyDescent="0.3">
      <c r="A12939" s="29">
        <v>3037316</v>
      </c>
      <c r="B12939" s="1">
        <v>131</v>
      </c>
      <c r="C12939" s="1" t="s">
        <v>24</v>
      </c>
      <c r="D12939" s="1" t="s">
        <v>49</v>
      </c>
      <c r="E12939" s="1" t="s">
        <v>50</v>
      </c>
      <c r="F12939" s="47">
        <v>1429</v>
      </c>
      <c r="G12939" s="34">
        <v>1716.68</v>
      </c>
      <c r="H12939" s="1" t="s">
        <v>218</v>
      </c>
      <c r="I12939" s="34">
        <v>7.4241000000000003E-3</v>
      </c>
      <c r="J12939" s="34">
        <v>1326.5226</v>
      </c>
      <c r="K12939" s="35" t="str">
        <f t="shared" si="1202"/>
        <v>Loonse en Drunense Duinen &amp; Leemkuilen_H9160A</v>
      </c>
      <c r="L12939" s="36">
        <f>VLOOKUP(D12939,DATA!A:F,5,FALSE)</f>
        <v>7.6478934523803643E-3</v>
      </c>
      <c r="M12939" s="37">
        <f>VLOOKUP(D12939,DATA!A:F,6,FALSE)</f>
        <v>1814</v>
      </c>
      <c r="N12939" s="36">
        <f t="shared" si="1203"/>
        <v>32.206609908212151</v>
      </c>
      <c r="O12939" s="36">
        <f t="shared" si="1204"/>
        <v>32.207849624748995</v>
      </c>
      <c r="P12939" s="36">
        <f t="shared" si="1205"/>
        <v>1.239716536844071E-3</v>
      </c>
      <c r="Q12939" s="36">
        <f t="shared" si="1206"/>
        <v>1.6445120037173928E-2</v>
      </c>
    </row>
    <row r="12940" spans="1:17" x14ac:dyDescent="0.3">
      <c r="A12940" s="29">
        <v>3038841</v>
      </c>
      <c r="B12940" s="1">
        <v>131</v>
      </c>
      <c r="C12940" s="1" t="s">
        <v>24</v>
      </c>
      <c r="D12940" s="1" t="s">
        <v>74</v>
      </c>
      <c r="E12940" s="1" t="s">
        <v>71</v>
      </c>
      <c r="F12940" s="47">
        <v>1071</v>
      </c>
      <c r="G12940" s="34">
        <v>1760.94</v>
      </c>
      <c r="H12940" s="1" t="s">
        <v>218</v>
      </c>
      <c r="I12940" s="34">
        <v>7.0531999999999999E-3</v>
      </c>
      <c r="J12940" s="34">
        <v>2962.5929999999998</v>
      </c>
      <c r="K12940" s="35" t="str">
        <f t="shared" si="1202"/>
        <v>Loonse en Drunense Duinen &amp; Leemkuilen_ZGH9120</v>
      </c>
      <c r="L12940" s="36">
        <f>VLOOKUP(D12940,DATA!A:F,5,FALSE)</f>
        <v>1.3726988247862192E-2</v>
      </c>
      <c r="M12940" s="37">
        <f>VLOOKUP(D12940,DATA!A:F,6,FALSE)</f>
        <v>1285.5</v>
      </c>
      <c r="N12940" s="36">
        <f t="shared" si="1203"/>
        <v>99.853781377491359</v>
      </c>
      <c r="O12940" s="36">
        <f t="shared" si="1204"/>
        <v>99.853795512878321</v>
      </c>
      <c r="P12940" s="36">
        <f t="shared" si="1205"/>
        <v>1.4135386962266239E-5</v>
      </c>
      <c r="Q12940" s="36">
        <f t="shared" si="1206"/>
        <v>4.187739846670122E-4</v>
      </c>
    </row>
    <row r="12941" spans="1:17" x14ac:dyDescent="0.3">
      <c r="A12941" s="29">
        <v>3038842</v>
      </c>
      <c r="B12941" s="1">
        <v>131</v>
      </c>
      <c r="C12941" s="1" t="s">
        <v>24</v>
      </c>
      <c r="D12941" s="1" t="s">
        <v>70</v>
      </c>
      <c r="E12941" s="1" t="s">
        <v>71</v>
      </c>
      <c r="F12941" s="47">
        <v>1071</v>
      </c>
      <c r="G12941" s="34">
        <v>1899</v>
      </c>
      <c r="H12941" s="1" t="s">
        <v>218</v>
      </c>
      <c r="I12941" s="34">
        <v>8.1320999999999997E-3</v>
      </c>
      <c r="J12941" s="34">
        <v>1868.6886999999999</v>
      </c>
      <c r="K12941" s="35" t="str">
        <f t="shared" si="1202"/>
        <v>Loonse en Drunense Duinen &amp; Leemkuilen_H9120</v>
      </c>
      <c r="L12941" s="36">
        <f>VLOOKUP(D12941,DATA!A:F,5,FALSE)</f>
        <v>1.3726988247862192E-2</v>
      </c>
      <c r="M12941" s="37">
        <f>VLOOKUP(D12941,DATA!A:F,6,FALSE)</f>
        <v>1285.5</v>
      </c>
      <c r="N12941" s="36">
        <f t="shared" si="1203"/>
        <v>99.977996575145497</v>
      </c>
      <c r="O12941" s="36">
        <f t="shared" si="1204"/>
        <v>99.977999030693653</v>
      </c>
      <c r="P12941" s="36">
        <f t="shared" si="1205"/>
        <v>2.4555481559218606E-6</v>
      </c>
      <c r="Q12941" s="36">
        <f t="shared" si="1206"/>
        <v>4.5886550912770184E-5</v>
      </c>
    </row>
    <row r="12942" spans="1:17" x14ac:dyDescent="0.3">
      <c r="A12942" s="29">
        <v>3038842</v>
      </c>
      <c r="B12942" s="1">
        <v>131</v>
      </c>
      <c r="C12942" s="1" t="s">
        <v>24</v>
      </c>
      <c r="D12942" s="1" t="s">
        <v>49</v>
      </c>
      <c r="E12942" s="1" t="s">
        <v>50</v>
      </c>
      <c r="F12942" s="47">
        <v>1429</v>
      </c>
      <c r="G12942" s="34">
        <v>1899</v>
      </c>
      <c r="H12942" s="1" t="s">
        <v>218</v>
      </c>
      <c r="I12942" s="34">
        <v>8.1320999999999997E-3</v>
      </c>
      <c r="J12942" s="34">
        <v>8131.3114999999998</v>
      </c>
      <c r="K12942" s="35" t="str">
        <f t="shared" si="1202"/>
        <v>Loonse en Drunense Duinen &amp; Leemkuilen_H9160A</v>
      </c>
      <c r="L12942" s="36">
        <f>VLOOKUP(D12942,DATA!A:F,5,FALSE)</f>
        <v>7.6478934523803643E-3</v>
      </c>
      <c r="M12942" s="37">
        <f>VLOOKUP(D12942,DATA!A:F,6,FALSE)</f>
        <v>1814</v>
      </c>
      <c r="N12942" s="36">
        <f t="shared" si="1203"/>
        <v>65.702644944026702</v>
      </c>
      <c r="O12942" s="36">
        <f t="shared" si="1204"/>
        <v>65.704046413945008</v>
      </c>
      <c r="P12942" s="36">
        <f t="shared" si="1205"/>
        <v>1.4014699183064749E-3</v>
      </c>
      <c r="Q12942" s="36">
        <f t="shared" si="1206"/>
        <v>0.11395788463629501</v>
      </c>
    </row>
    <row r="12943" spans="1:17" x14ac:dyDescent="0.3">
      <c r="A12943" s="29">
        <v>3038843</v>
      </c>
      <c r="B12943" s="1">
        <v>131</v>
      </c>
      <c r="C12943" s="1" t="s">
        <v>24</v>
      </c>
      <c r="D12943" s="1" t="s">
        <v>49</v>
      </c>
      <c r="E12943" s="1" t="s">
        <v>50</v>
      </c>
      <c r="F12943" s="47">
        <v>1429</v>
      </c>
      <c r="G12943" s="34">
        <v>1878.1</v>
      </c>
      <c r="H12943" s="1" t="s">
        <v>218</v>
      </c>
      <c r="I12943" s="34">
        <v>8.2140000000000008E-3</v>
      </c>
      <c r="J12943" s="34">
        <v>1256.3670999999999</v>
      </c>
      <c r="K12943" s="35" t="str">
        <f t="shared" si="1202"/>
        <v>Loonse en Drunense Duinen &amp; Leemkuilen_H9160A</v>
      </c>
      <c r="L12943" s="36">
        <f>VLOOKUP(D12943,DATA!A:F,5,FALSE)</f>
        <v>7.6478934523803643E-3</v>
      </c>
      <c r="M12943" s="37">
        <f>VLOOKUP(D12943,DATA!A:F,6,FALSE)</f>
        <v>1814</v>
      </c>
      <c r="N12943" s="36">
        <f t="shared" si="1203"/>
        <v>62.016060597172462</v>
      </c>
      <c r="O12943" s="36">
        <f t="shared" si="1204"/>
        <v>62.017540378111249</v>
      </c>
      <c r="P12943" s="36">
        <f t="shared" si="1205"/>
        <v>1.4797809387872007E-3</v>
      </c>
      <c r="Q12943" s="36">
        <f t="shared" si="1206"/>
        <v>1.859148086699353E-2</v>
      </c>
    </row>
    <row r="12944" spans="1:17" x14ac:dyDescent="0.3">
      <c r="A12944" s="29">
        <v>3038843</v>
      </c>
      <c r="B12944" s="1">
        <v>131</v>
      </c>
      <c r="C12944" s="1" t="s">
        <v>24</v>
      </c>
      <c r="D12944" s="1" t="s">
        <v>22</v>
      </c>
      <c r="E12944" s="1" t="s">
        <v>23</v>
      </c>
      <c r="F12944" s="47">
        <v>1857</v>
      </c>
      <c r="G12944" s="34">
        <v>1878.1</v>
      </c>
      <c r="H12944" s="1" t="s">
        <v>218</v>
      </c>
      <c r="I12944" s="34">
        <v>8.2140000000000008E-3</v>
      </c>
      <c r="J12944" s="34">
        <v>4456.3994000000002</v>
      </c>
      <c r="K12944" s="35" t="str">
        <f t="shared" si="1202"/>
        <v>Loonse en Drunense Duinen &amp; Leemkuilen_H91E0C</v>
      </c>
      <c r="L12944" s="36">
        <f>VLOOKUP(D12944,DATA!A:F,5,FALSE)</f>
        <v>6.9280917156857415E-3</v>
      </c>
      <c r="M12944" s="37">
        <f>VLOOKUP(D12944,DATA!A:F,6,FALSE)</f>
        <v>2282</v>
      </c>
      <c r="N12944" s="36">
        <f t="shared" si="1203"/>
        <v>5.7418477957191065</v>
      </c>
      <c r="O12944" s="36">
        <f t="shared" si="1204"/>
        <v>5.7421557951137689</v>
      </c>
      <c r="P12944" s="36">
        <f t="shared" si="1205"/>
        <v>3.079993946624171E-4</v>
      </c>
      <c r="Q12944" s="36">
        <f t="shared" si="1206"/>
        <v>1.3725683175739588E-2</v>
      </c>
    </row>
    <row r="12945" spans="1:17" x14ac:dyDescent="0.3">
      <c r="A12945" s="29">
        <v>3038844</v>
      </c>
      <c r="B12945" s="1">
        <v>131</v>
      </c>
      <c r="C12945" s="1" t="s">
        <v>24</v>
      </c>
      <c r="D12945" s="1" t="s">
        <v>49</v>
      </c>
      <c r="E12945" s="1" t="s">
        <v>50</v>
      </c>
      <c r="F12945" s="47">
        <v>1429</v>
      </c>
      <c r="G12945" s="34">
        <v>1814.79</v>
      </c>
      <c r="H12945" s="1" t="s">
        <v>218</v>
      </c>
      <c r="I12945" s="34">
        <v>8.1285000000000003E-3</v>
      </c>
      <c r="J12945" s="34">
        <v>58.107174000000001</v>
      </c>
      <c r="K12945" s="35" t="str">
        <f t="shared" si="1202"/>
        <v>Loonse en Drunense Duinen &amp; Leemkuilen_H9160A</v>
      </c>
      <c r="L12945" s="36">
        <f>VLOOKUP(D12945,DATA!A:F,5,FALSE)</f>
        <v>7.6478934523803643E-3</v>
      </c>
      <c r="M12945" s="37">
        <f>VLOOKUP(D12945,DATA!A:F,6,FALSE)</f>
        <v>1814</v>
      </c>
      <c r="N12945" s="36">
        <f t="shared" si="1203"/>
        <v>50.15104543620734</v>
      </c>
      <c r="O12945" s="36">
        <f t="shared" si="1204"/>
        <v>50.152599569426144</v>
      </c>
      <c r="P12945" s="36">
        <f t="shared" si="1205"/>
        <v>1.5541332188035994E-3</v>
      </c>
      <c r="Q12945" s="36">
        <f t="shared" si="1206"/>
        <v>9.0306289364200821E-4</v>
      </c>
    </row>
    <row r="12946" spans="1:17" x14ac:dyDescent="0.3">
      <c r="A12946" s="29">
        <v>3038845</v>
      </c>
      <c r="B12946" s="1">
        <v>131</v>
      </c>
      <c r="C12946" s="1" t="s">
        <v>24</v>
      </c>
      <c r="D12946" s="1" t="s">
        <v>49</v>
      </c>
      <c r="E12946" s="1" t="s">
        <v>50</v>
      </c>
      <c r="F12946" s="47">
        <v>1429</v>
      </c>
      <c r="G12946" s="34">
        <v>1713.75</v>
      </c>
      <c r="H12946" s="1" t="s">
        <v>218</v>
      </c>
      <c r="I12946" s="34">
        <v>7.4704000000000003E-3</v>
      </c>
      <c r="J12946" s="34">
        <v>2106.8881999999999</v>
      </c>
      <c r="K12946" s="35" t="str">
        <f t="shared" si="1202"/>
        <v>Loonse en Drunense Duinen &amp; Leemkuilen_H9160A</v>
      </c>
      <c r="L12946" s="36">
        <f>VLOOKUP(D12946,DATA!A:F,5,FALSE)</f>
        <v>7.6478934523803643E-3</v>
      </c>
      <c r="M12946" s="37">
        <f>VLOOKUP(D12946,DATA!A:F,6,FALSE)</f>
        <v>1814</v>
      </c>
      <c r="N12946" s="36">
        <f t="shared" si="1203"/>
        <v>31.719310888623184</v>
      </c>
      <c r="O12946" s="36">
        <f t="shared" si="1204"/>
        <v>31.720548293605525</v>
      </c>
      <c r="P12946" s="36">
        <f t="shared" si="1205"/>
        <v>1.2374049823407063E-3</v>
      </c>
      <c r="Q12946" s="36">
        <f t="shared" si="1206"/>
        <v>2.6070739559148421E-2</v>
      </c>
    </row>
    <row r="12947" spans="1:17" x14ac:dyDescent="0.3">
      <c r="A12947" s="29">
        <v>3040371</v>
      </c>
      <c r="B12947" s="1">
        <v>131</v>
      </c>
      <c r="C12947" s="1" t="s">
        <v>24</v>
      </c>
      <c r="D12947" s="1" t="s">
        <v>49</v>
      </c>
      <c r="E12947" s="1" t="s">
        <v>50</v>
      </c>
      <c r="F12947" s="47">
        <v>1429</v>
      </c>
      <c r="G12947" s="34">
        <v>1927.48</v>
      </c>
      <c r="H12947" s="1" t="s">
        <v>218</v>
      </c>
      <c r="I12947" s="34">
        <v>8.2477999999999996E-3</v>
      </c>
      <c r="J12947" s="34">
        <v>3025.4962999999998</v>
      </c>
      <c r="K12947" s="35" t="str">
        <f t="shared" si="1202"/>
        <v>Loonse en Drunense Duinen &amp; Leemkuilen_H9160A</v>
      </c>
      <c r="L12947" s="36">
        <f>VLOOKUP(D12947,DATA!A:F,5,FALSE)</f>
        <v>7.6478934523803643E-3</v>
      </c>
      <c r="M12947" s="37">
        <f>VLOOKUP(D12947,DATA!A:F,6,FALSE)</f>
        <v>1814</v>
      </c>
      <c r="N12947" s="36">
        <f t="shared" si="1203"/>
        <v>70.430499285431139</v>
      </c>
      <c r="O12947" s="36">
        <f t="shared" si="1204"/>
        <v>70.431812933742137</v>
      </c>
      <c r="P12947" s="36">
        <f t="shared" si="1205"/>
        <v>1.3136483109974506E-3</v>
      </c>
      <c r="Q12947" s="36">
        <f t="shared" si="1206"/>
        <v>3.9744381044240357E-2</v>
      </c>
    </row>
    <row r="12948" spans="1:17" x14ac:dyDescent="0.3">
      <c r="A12948" s="29">
        <v>3040371</v>
      </c>
      <c r="B12948" s="1">
        <v>131</v>
      </c>
      <c r="C12948" s="1" t="s">
        <v>24</v>
      </c>
      <c r="D12948" s="1" t="s">
        <v>22</v>
      </c>
      <c r="E12948" s="1" t="s">
        <v>23</v>
      </c>
      <c r="F12948" s="47">
        <v>1857</v>
      </c>
      <c r="G12948" s="34">
        <v>1927.48</v>
      </c>
      <c r="H12948" s="1" t="s">
        <v>218</v>
      </c>
      <c r="I12948" s="34">
        <v>8.2477999999999996E-3</v>
      </c>
      <c r="J12948" s="34">
        <v>208.68961999999999</v>
      </c>
      <c r="K12948" s="35" t="str">
        <f t="shared" si="1202"/>
        <v>Loonse en Drunense Duinen &amp; Leemkuilen_H91E0C</v>
      </c>
      <c r="L12948" s="36">
        <f>VLOOKUP(D12948,DATA!A:F,5,FALSE)</f>
        <v>6.9280917156857415E-3</v>
      </c>
      <c r="M12948" s="37">
        <f>VLOOKUP(D12948,DATA!A:F,6,FALSE)</f>
        <v>2282</v>
      </c>
      <c r="N12948" s="36">
        <f t="shared" si="1203"/>
        <v>7.8990186004403347</v>
      </c>
      <c r="O12948" s="36">
        <f t="shared" si="1204"/>
        <v>7.8994343191703571</v>
      </c>
      <c r="P12948" s="36">
        <f t="shared" si="1205"/>
        <v>4.1571873002244075E-4</v>
      </c>
      <c r="Q12948" s="36">
        <f t="shared" si="1206"/>
        <v>8.6756183795265744E-4</v>
      </c>
    </row>
    <row r="12949" spans="1:17" x14ac:dyDescent="0.3">
      <c r="A12949" s="29">
        <v>3040372</v>
      </c>
      <c r="B12949" s="1">
        <v>131</v>
      </c>
      <c r="C12949" s="1" t="s">
        <v>24</v>
      </c>
      <c r="D12949" s="1" t="s">
        <v>49</v>
      </c>
      <c r="E12949" s="1" t="s">
        <v>50</v>
      </c>
      <c r="F12949" s="47">
        <v>1429</v>
      </c>
      <c r="G12949" s="34">
        <v>1888.14</v>
      </c>
      <c r="H12949" s="1" t="s">
        <v>218</v>
      </c>
      <c r="I12949" s="34">
        <v>8.1464999999999992E-3</v>
      </c>
      <c r="J12949" s="34">
        <v>2033.789</v>
      </c>
      <c r="K12949" s="35" t="str">
        <f t="shared" si="1202"/>
        <v>Loonse en Drunense Duinen &amp; Leemkuilen_H9160A</v>
      </c>
      <c r="L12949" s="36">
        <f>VLOOKUP(D12949,DATA!A:F,5,FALSE)</f>
        <v>7.6478934523803643E-3</v>
      </c>
      <c r="M12949" s="37">
        <f>VLOOKUP(D12949,DATA!A:F,6,FALSE)</f>
        <v>1814</v>
      </c>
      <c r="N12949" s="36">
        <f t="shared" si="1203"/>
        <v>63.807407563591681</v>
      </c>
      <c r="O12949" s="36">
        <f t="shared" si="1204"/>
        <v>63.808846361993844</v>
      </c>
      <c r="P12949" s="36">
        <f t="shared" si="1205"/>
        <v>1.4387984021624334E-3</v>
      </c>
      <c r="Q12949" s="36">
        <f t="shared" si="1206"/>
        <v>2.9262123635355332E-2</v>
      </c>
    </row>
    <row r="12950" spans="1:17" x14ac:dyDescent="0.3">
      <c r="A12950" s="29">
        <v>3040372</v>
      </c>
      <c r="B12950" s="1">
        <v>131</v>
      </c>
      <c r="C12950" s="1" t="s">
        <v>24</v>
      </c>
      <c r="D12950" s="1" t="s">
        <v>22</v>
      </c>
      <c r="E12950" s="1" t="s">
        <v>23</v>
      </c>
      <c r="F12950" s="47">
        <v>1857</v>
      </c>
      <c r="G12950" s="34">
        <v>1888.14</v>
      </c>
      <c r="H12950" s="1" t="s">
        <v>218</v>
      </c>
      <c r="I12950" s="34">
        <v>8.1464999999999992E-3</v>
      </c>
      <c r="J12950" s="34">
        <v>7966.2110000000002</v>
      </c>
      <c r="K12950" s="35" t="str">
        <f t="shared" si="1202"/>
        <v>Loonse en Drunense Duinen &amp; Leemkuilen_H91E0C</v>
      </c>
      <c r="L12950" s="36">
        <f>VLOOKUP(D12950,DATA!A:F,5,FALSE)</f>
        <v>6.9280917156857415E-3</v>
      </c>
      <c r="M12950" s="37">
        <f>VLOOKUP(D12950,DATA!A:F,6,FALSE)</f>
        <v>2282</v>
      </c>
      <c r="N12950" s="36">
        <f t="shared" si="1203"/>
        <v>6.1301029627641892</v>
      </c>
      <c r="O12950" s="36">
        <f t="shared" si="1204"/>
        <v>6.1304277429709542</v>
      </c>
      <c r="P12950" s="36">
        <f t="shared" si="1205"/>
        <v>3.24780206764963E-4</v>
      </c>
      <c r="Q12950" s="36">
        <f t="shared" si="1206"/>
        <v>2.5872676557133226E-2</v>
      </c>
    </row>
    <row r="12951" spans="1:17" x14ac:dyDescent="0.3">
      <c r="A12951" s="29">
        <v>3040373</v>
      </c>
      <c r="B12951" s="1">
        <v>131</v>
      </c>
      <c r="C12951" s="1" t="s">
        <v>24</v>
      </c>
      <c r="D12951" s="1" t="s">
        <v>49</v>
      </c>
      <c r="E12951" s="1" t="s">
        <v>50</v>
      </c>
      <c r="F12951" s="47">
        <v>1429</v>
      </c>
      <c r="G12951" s="34">
        <v>1860.07</v>
      </c>
      <c r="H12951" s="1" t="s">
        <v>218</v>
      </c>
      <c r="I12951" s="34">
        <v>8.2418999999999999E-3</v>
      </c>
      <c r="J12951" s="34">
        <v>3708.1</v>
      </c>
      <c r="K12951" s="35" t="str">
        <f t="shared" si="1202"/>
        <v>Loonse en Drunense Duinen &amp; Leemkuilen_H9160A</v>
      </c>
      <c r="L12951" s="36">
        <f>VLOOKUP(D12951,DATA!A:F,5,FALSE)</f>
        <v>7.6478934523803643E-3</v>
      </c>
      <c r="M12951" s="37">
        <f>VLOOKUP(D12951,DATA!A:F,6,FALSE)</f>
        <v>1814</v>
      </c>
      <c r="N12951" s="36">
        <f t="shared" si="1203"/>
        <v>58.718453218306763</v>
      </c>
      <c r="O12951" s="36">
        <f t="shared" si="1204"/>
        <v>58.719981126821736</v>
      </c>
      <c r="P12951" s="36">
        <f t="shared" si="1205"/>
        <v>1.5279085149728644E-3</v>
      </c>
      <c r="Q12951" s="36">
        <f t="shared" si="1206"/>
        <v>5.6656375643708783E-2</v>
      </c>
    </row>
    <row r="12952" spans="1:17" x14ac:dyDescent="0.3">
      <c r="A12952" s="29">
        <v>3040373</v>
      </c>
      <c r="B12952" s="1">
        <v>131</v>
      </c>
      <c r="C12952" s="1" t="s">
        <v>24</v>
      </c>
      <c r="D12952" s="1" t="s">
        <v>22</v>
      </c>
      <c r="E12952" s="1" t="s">
        <v>23</v>
      </c>
      <c r="F12952" s="47">
        <v>1857</v>
      </c>
      <c r="G12952" s="34">
        <v>1860.07</v>
      </c>
      <c r="H12952" s="1" t="s">
        <v>218</v>
      </c>
      <c r="I12952" s="34">
        <v>8.2418999999999999E-3</v>
      </c>
      <c r="J12952" s="34">
        <v>5897.9795000000004</v>
      </c>
      <c r="K12952" s="35" t="str">
        <f t="shared" si="1202"/>
        <v>Loonse en Drunense Duinen &amp; Leemkuilen_H91E0C</v>
      </c>
      <c r="L12952" s="36">
        <f>VLOOKUP(D12952,DATA!A:F,5,FALSE)</f>
        <v>6.9280917156857415E-3</v>
      </c>
      <c r="M12952" s="37">
        <f>VLOOKUP(D12952,DATA!A:F,6,FALSE)</f>
        <v>2282</v>
      </c>
      <c r="N12952" s="36">
        <f t="shared" si="1203"/>
        <v>5.1020013230386345</v>
      </c>
      <c r="O12952" s="36">
        <f t="shared" si="1204"/>
        <v>5.1022777941279989</v>
      </c>
      <c r="P12952" s="36">
        <f t="shared" si="1205"/>
        <v>2.7647108936434961E-4</v>
      </c>
      <c r="Q12952" s="36">
        <f t="shared" si="1206"/>
        <v>1.6306208174136021E-2</v>
      </c>
    </row>
    <row r="12953" spans="1:17" x14ac:dyDescent="0.3">
      <c r="A12953" s="29">
        <v>3040374</v>
      </c>
      <c r="B12953" s="1">
        <v>131</v>
      </c>
      <c r="C12953" s="1" t="s">
        <v>24</v>
      </c>
      <c r="D12953" s="1" t="s">
        <v>49</v>
      </c>
      <c r="E12953" s="1" t="s">
        <v>50</v>
      </c>
      <c r="F12953" s="47">
        <v>1429</v>
      </c>
      <c r="G12953" s="34">
        <v>1800.84</v>
      </c>
      <c r="H12953" s="1" t="s">
        <v>218</v>
      </c>
      <c r="I12953" s="34">
        <v>8.1248999999999991E-3</v>
      </c>
      <c r="J12953" s="34">
        <v>3046.7280000000001</v>
      </c>
      <c r="K12953" s="35" t="str">
        <f t="shared" si="1202"/>
        <v>Loonse en Drunense Duinen &amp; Leemkuilen_H9160A</v>
      </c>
      <c r="L12953" s="36">
        <f>VLOOKUP(D12953,DATA!A:F,5,FALSE)</f>
        <v>7.6478934523803643E-3</v>
      </c>
      <c r="M12953" s="37">
        <f>VLOOKUP(D12953,DATA!A:F,6,FALSE)</f>
        <v>1814</v>
      </c>
      <c r="N12953" s="36">
        <f t="shared" si="1203"/>
        <v>47.485964892147393</v>
      </c>
      <c r="O12953" s="36">
        <f t="shared" si="1204"/>
        <v>47.487514426428888</v>
      </c>
      <c r="P12953" s="36">
        <f t="shared" si="1205"/>
        <v>1.5495342814944024E-3</v>
      </c>
      <c r="Q12953" s="36">
        <f t="shared" si="1206"/>
        <v>4.7210094823888778E-2</v>
      </c>
    </row>
    <row r="12954" spans="1:17" x14ac:dyDescent="0.3">
      <c r="A12954" s="29">
        <v>3041900</v>
      </c>
      <c r="B12954" s="1">
        <v>131</v>
      </c>
      <c r="C12954" s="1" t="s">
        <v>24</v>
      </c>
      <c r="D12954" s="1" t="s">
        <v>49</v>
      </c>
      <c r="E12954" s="1" t="s">
        <v>50</v>
      </c>
      <c r="F12954" s="47">
        <v>1429</v>
      </c>
      <c r="G12954" s="34">
        <v>1921.78</v>
      </c>
      <c r="H12954" s="1" t="s">
        <v>218</v>
      </c>
      <c r="I12954" s="34">
        <v>8.3099000000000003E-3</v>
      </c>
      <c r="J12954" s="34">
        <v>1798.5474999999999</v>
      </c>
      <c r="K12954" s="35" t="str">
        <f t="shared" si="1202"/>
        <v>Loonse en Drunense Duinen &amp; Leemkuilen_H9160A</v>
      </c>
      <c r="L12954" s="36">
        <f>VLOOKUP(D12954,DATA!A:F,5,FALSE)</f>
        <v>7.6478934523803643E-3</v>
      </c>
      <c r="M12954" s="37">
        <f>VLOOKUP(D12954,DATA!A:F,6,FALSE)</f>
        <v>1814</v>
      </c>
      <c r="N12954" s="36">
        <f t="shared" si="1203"/>
        <v>69.514621919255404</v>
      </c>
      <c r="O12954" s="36">
        <f t="shared" si="1204"/>
        <v>69.515968709589274</v>
      </c>
      <c r="P12954" s="36">
        <f t="shared" si="1205"/>
        <v>1.3467903338693077E-3</v>
      </c>
      <c r="Q12954" s="36">
        <f t="shared" si="1206"/>
        <v>2.4222663880048081E-2</v>
      </c>
    </row>
    <row r="12955" spans="1:17" x14ac:dyDescent="0.3">
      <c r="A12955" s="29">
        <v>3041900</v>
      </c>
      <c r="B12955" s="1">
        <v>131</v>
      </c>
      <c r="C12955" s="1" t="s">
        <v>24</v>
      </c>
      <c r="D12955" s="1" t="s">
        <v>22</v>
      </c>
      <c r="E12955" s="1" t="s">
        <v>23</v>
      </c>
      <c r="F12955" s="47">
        <v>1857</v>
      </c>
      <c r="G12955" s="34">
        <v>1921.78</v>
      </c>
      <c r="H12955" s="1" t="s">
        <v>218</v>
      </c>
      <c r="I12955" s="34">
        <v>8.3099000000000003E-3</v>
      </c>
      <c r="J12955" s="34">
        <v>1255.5762</v>
      </c>
      <c r="K12955" s="35" t="str">
        <f t="shared" si="1202"/>
        <v>Loonse en Drunense Duinen &amp; Leemkuilen_H91E0C</v>
      </c>
      <c r="L12955" s="36">
        <f>VLOOKUP(D12955,DATA!A:F,5,FALSE)</f>
        <v>6.9280917156857415E-3</v>
      </c>
      <c r="M12955" s="37">
        <f>VLOOKUP(D12955,DATA!A:F,6,FALSE)</f>
        <v>2282</v>
      </c>
      <c r="N12955" s="36">
        <f t="shared" si="1203"/>
        <v>7.6164595187263755</v>
      </c>
      <c r="O12955" s="36">
        <f t="shared" si="1204"/>
        <v>7.6168646238754558</v>
      </c>
      <c r="P12955" s="36">
        <f t="shared" si="1205"/>
        <v>4.0510514908032036E-4</v>
      </c>
      <c r="Q12955" s="36">
        <f t="shared" si="1206"/>
        <v>5.0864038368270215E-3</v>
      </c>
    </row>
    <row r="12956" spans="1:17" x14ac:dyDescent="0.3">
      <c r="A12956" s="29">
        <v>3041901</v>
      </c>
      <c r="B12956" s="1">
        <v>131</v>
      </c>
      <c r="C12956" s="1" t="s">
        <v>24</v>
      </c>
      <c r="D12956" s="1" t="s">
        <v>49</v>
      </c>
      <c r="E12956" s="1" t="s">
        <v>50</v>
      </c>
      <c r="F12956" s="47">
        <v>1429</v>
      </c>
      <c r="G12956" s="34">
        <v>1882.39</v>
      </c>
      <c r="H12956" s="1" t="s">
        <v>218</v>
      </c>
      <c r="I12956" s="34">
        <v>8.2276999999999993E-3</v>
      </c>
      <c r="J12956" s="34">
        <v>5373.2780000000002</v>
      </c>
      <c r="K12956" s="35" t="str">
        <f t="shared" si="1202"/>
        <v>Loonse en Drunense Duinen &amp; Leemkuilen_H9160A</v>
      </c>
      <c r="L12956" s="36">
        <f>VLOOKUP(D12956,DATA!A:F,5,FALSE)</f>
        <v>7.6478934523803643E-3</v>
      </c>
      <c r="M12956" s="37">
        <f>VLOOKUP(D12956,DATA!A:F,6,FALSE)</f>
        <v>1814</v>
      </c>
      <c r="N12956" s="36">
        <f t="shared" si="1203"/>
        <v>62.785821234884409</v>
      </c>
      <c r="O12956" s="36">
        <f t="shared" si="1204"/>
        <v>62.787291470033708</v>
      </c>
      <c r="P12956" s="36">
        <f t="shared" si="1205"/>
        <v>1.4702351492985599E-3</v>
      </c>
      <c r="Q12956" s="36">
        <f t="shared" si="1206"/>
        <v>7.8999821825526673E-2</v>
      </c>
    </row>
    <row r="12957" spans="1:17" x14ac:dyDescent="0.3">
      <c r="A12957" s="29">
        <v>3041901</v>
      </c>
      <c r="B12957" s="1">
        <v>131</v>
      </c>
      <c r="C12957" s="1" t="s">
        <v>24</v>
      </c>
      <c r="D12957" s="1" t="s">
        <v>22</v>
      </c>
      <c r="E12957" s="1" t="s">
        <v>23</v>
      </c>
      <c r="F12957" s="47">
        <v>1857</v>
      </c>
      <c r="G12957" s="34">
        <v>1882.39</v>
      </c>
      <c r="H12957" s="1" t="s">
        <v>218</v>
      </c>
      <c r="I12957" s="34">
        <v>8.2276999999999993E-3</v>
      </c>
      <c r="J12957" s="34">
        <v>4626.7219999999998</v>
      </c>
      <c r="K12957" s="35" t="str">
        <f t="shared" si="1202"/>
        <v>Loonse en Drunense Duinen &amp; Leemkuilen_H91E0C</v>
      </c>
      <c r="L12957" s="36">
        <f>VLOOKUP(D12957,DATA!A:F,5,FALSE)</f>
        <v>6.9280917156857415E-3</v>
      </c>
      <c r="M12957" s="37">
        <f>VLOOKUP(D12957,DATA!A:F,6,FALSE)</f>
        <v>2282</v>
      </c>
      <c r="N12957" s="36">
        <f t="shared" si="1203"/>
        <v>5.9048373692588614</v>
      </c>
      <c r="O12957" s="36">
        <f t="shared" si="1204"/>
        <v>5.9051540912583178</v>
      </c>
      <c r="P12957" s="36">
        <f t="shared" si="1205"/>
        <v>3.1672199945642632E-4</v>
      </c>
      <c r="Q12957" s="36">
        <f t="shared" si="1206"/>
        <v>1.4653846427690355E-2</v>
      </c>
    </row>
    <row r="12958" spans="1:17" x14ac:dyDescent="0.3">
      <c r="A12958" s="29">
        <v>3041902</v>
      </c>
      <c r="B12958" s="1">
        <v>131</v>
      </c>
      <c r="C12958" s="1" t="s">
        <v>24</v>
      </c>
      <c r="D12958" s="1" t="s">
        <v>49</v>
      </c>
      <c r="E12958" s="1" t="s">
        <v>50</v>
      </c>
      <c r="F12958" s="47">
        <v>1429</v>
      </c>
      <c r="G12958" s="34">
        <v>1894.64</v>
      </c>
      <c r="H12958" s="1" t="s">
        <v>218</v>
      </c>
      <c r="I12958" s="34">
        <v>8.5801999999999996E-3</v>
      </c>
      <c r="J12958" s="34">
        <v>4.9449439999999996</v>
      </c>
      <c r="K12958" s="35" t="str">
        <f t="shared" si="1202"/>
        <v>Loonse en Drunense Duinen &amp; Leemkuilen_H9160A</v>
      </c>
      <c r="L12958" s="36">
        <f>VLOOKUP(D12958,DATA!A:F,5,FALSE)</f>
        <v>7.6478934523803643E-3</v>
      </c>
      <c r="M12958" s="37">
        <f>VLOOKUP(D12958,DATA!A:F,6,FALSE)</f>
        <v>1814</v>
      </c>
      <c r="N12958" s="36">
        <f t="shared" si="1203"/>
        <v>64.947359179860428</v>
      </c>
      <c r="O12958" s="36">
        <f t="shared" si="1204"/>
        <v>64.948853065043465</v>
      </c>
      <c r="P12958" s="36">
        <f t="shared" si="1205"/>
        <v>1.4938851830379463E-3</v>
      </c>
      <c r="Q12958" s="36">
        <f t="shared" si="1206"/>
        <v>7.3871785725523935E-5</v>
      </c>
    </row>
    <row r="12959" spans="1:17" x14ac:dyDescent="0.3">
      <c r="A12959" s="29">
        <v>3041902</v>
      </c>
      <c r="B12959" s="1">
        <v>131</v>
      </c>
      <c r="C12959" s="1" t="s">
        <v>24</v>
      </c>
      <c r="D12959" s="1" t="s">
        <v>22</v>
      </c>
      <c r="E12959" s="1" t="s">
        <v>23</v>
      </c>
      <c r="F12959" s="47">
        <v>1857</v>
      </c>
      <c r="G12959" s="34">
        <v>1894.64</v>
      </c>
      <c r="H12959" s="1" t="s">
        <v>218</v>
      </c>
      <c r="I12959" s="34">
        <v>8.5801999999999996E-3</v>
      </c>
      <c r="J12959" s="34">
        <v>9661.7070000000003</v>
      </c>
      <c r="K12959" s="35" t="str">
        <f t="shared" si="1202"/>
        <v>Loonse en Drunense Duinen &amp; Leemkuilen_H91E0C</v>
      </c>
      <c r="L12959" s="36">
        <f>VLOOKUP(D12959,DATA!A:F,5,FALSE)</f>
        <v>6.9280917156857415E-3</v>
      </c>
      <c r="M12959" s="37">
        <f>VLOOKUP(D12959,DATA!A:F,6,FALSE)</f>
        <v>2282</v>
      </c>
      <c r="N12959" s="36">
        <f t="shared" si="1203"/>
        <v>6.394411949710924</v>
      </c>
      <c r="O12959" s="36">
        <f t="shared" si="1204"/>
        <v>6.3947677650647199</v>
      </c>
      <c r="P12959" s="36">
        <f t="shared" si="1205"/>
        <v>3.5581535379591855E-4</v>
      </c>
      <c r="Q12959" s="36">
        <f t="shared" si="1206"/>
        <v>3.4377836944775031E-2</v>
      </c>
    </row>
    <row r="12960" spans="1:17" x14ac:dyDescent="0.3">
      <c r="A12960" s="29">
        <v>3043430</v>
      </c>
      <c r="B12960" s="1">
        <v>131</v>
      </c>
      <c r="C12960" s="1" t="s">
        <v>24</v>
      </c>
      <c r="D12960" s="1" t="s">
        <v>49</v>
      </c>
      <c r="E12960" s="1" t="s">
        <v>50</v>
      </c>
      <c r="F12960" s="47">
        <v>1429</v>
      </c>
      <c r="G12960" s="34">
        <v>1912.21</v>
      </c>
      <c r="H12960" s="1" t="s">
        <v>218</v>
      </c>
      <c r="I12960" s="34">
        <v>8.3497999999999992E-3</v>
      </c>
      <c r="J12960" s="34">
        <v>1016.9353599999999</v>
      </c>
      <c r="K12960" s="35" t="str">
        <f t="shared" si="1202"/>
        <v>Loonse en Drunense Duinen &amp; Leemkuilen_H9160A</v>
      </c>
      <c r="L12960" s="36">
        <f>VLOOKUP(D12960,DATA!A:F,5,FALSE)</f>
        <v>7.6478934523803643E-3</v>
      </c>
      <c r="M12960" s="37">
        <f>VLOOKUP(D12960,DATA!A:F,6,FALSE)</f>
        <v>1814</v>
      </c>
      <c r="N12960" s="36">
        <f t="shared" si="1203"/>
        <v>67.941825276491727</v>
      </c>
      <c r="O12960" s="36">
        <f t="shared" si="1204"/>
        <v>67.943216154139108</v>
      </c>
      <c r="P12960" s="36">
        <f t="shared" si="1205"/>
        <v>1.3908776473812168E-3</v>
      </c>
      <c r="Q12960" s="36">
        <f t="shared" si="1206"/>
        <v>1.4144326610555707E-2</v>
      </c>
    </row>
    <row r="12961" spans="1:17" x14ac:dyDescent="0.3">
      <c r="A12961" s="29">
        <v>3043430</v>
      </c>
      <c r="B12961" s="1">
        <v>131</v>
      </c>
      <c r="C12961" s="1" t="s">
        <v>24</v>
      </c>
      <c r="D12961" s="1" t="s">
        <v>22</v>
      </c>
      <c r="E12961" s="1" t="s">
        <v>23</v>
      </c>
      <c r="F12961" s="47">
        <v>1857</v>
      </c>
      <c r="G12961" s="34">
        <v>1912.21</v>
      </c>
      <c r="H12961" s="1" t="s">
        <v>218</v>
      </c>
      <c r="I12961" s="34">
        <v>8.3497999999999992E-3</v>
      </c>
      <c r="J12961" s="34">
        <v>1926.3273999999999</v>
      </c>
      <c r="K12961" s="35" t="str">
        <f t="shared" si="1202"/>
        <v>Loonse en Drunense Duinen &amp; Leemkuilen_H91E0C</v>
      </c>
      <c r="L12961" s="36">
        <f>VLOOKUP(D12961,DATA!A:F,5,FALSE)</f>
        <v>6.9280917156857415E-3</v>
      </c>
      <c r="M12961" s="37">
        <f>VLOOKUP(D12961,DATA!A:F,6,FALSE)</f>
        <v>2282</v>
      </c>
      <c r="N12961" s="36">
        <f t="shared" si="1203"/>
        <v>7.162849341339304</v>
      </c>
      <c r="O12961" s="36">
        <f t="shared" si="1204"/>
        <v>7.1632340288465315</v>
      </c>
      <c r="P12961" s="36">
        <f t="shared" si="1205"/>
        <v>3.8468750722753242E-4</v>
      </c>
      <c r="Q12961" s="36">
        <f t="shared" si="1206"/>
        <v>7.4103408561009363E-3</v>
      </c>
    </row>
    <row r="12962" spans="1:17" x14ac:dyDescent="0.3">
      <c r="A12962" s="29">
        <v>3043431</v>
      </c>
      <c r="B12962" s="1">
        <v>131</v>
      </c>
      <c r="C12962" s="1" t="s">
        <v>24</v>
      </c>
      <c r="D12962" s="1" t="s">
        <v>49</v>
      </c>
      <c r="E12962" s="1" t="s">
        <v>50</v>
      </c>
      <c r="F12962" s="47">
        <v>1429</v>
      </c>
      <c r="G12962" s="34">
        <v>1890.79</v>
      </c>
      <c r="H12962" s="1" t="s">
        <v>218</v>
      </c>
      <c r="I12962" s="34">
        <v>8.4113999999999994E-3</v>
      </c>
      <c r="J12962" s="34">
        <v>702.33825999999999</v>
      </c>
      <c r="K12962" s="35" t="str">
        <f t="shared" si="1202"/>
        <v>Loonse en Drunense Duinen &amp; Leemkuilen_H9160A</v>
      </c>
      <c r="L12962" s="36">
        <f>VLOOKUP(D12962,DATA!A:F,5,FALSE)</f>
        <v>7.6478934523803643E-3</v>
      </c>
      <c r="M12962" s="37">
        <f>VLOOKUP(D12962,DATA!A:F,6,FALSE)</f>
        <v>1814</v>
      </c>
      <c r="N12962" s="36">
        <f t="shared" si="1203"/>
        <v>64.274120744985552</v>
      </c>
      <c r="O12962" s="36">
        <f t="shared" si="1204"/>
        <v>64.275597897021441</v>
      </c>
      <c r="P12962" s="36">
        <f t="shared" si="1205"/>
        <v>1.4771520358891621E-3</v>
      </c>
      <c r="Q12962" s="36">
        <f t="shared" si="1206"/>
        <v>1.0374603906418516E-2</v>
      </c>
    </row>
    <row r="12963" spans="1:17" x14ac:dyDescent="0.3">
      <c r="A12963" s="29">
        <v>3043431</v>
      </c>
      <c r="B12963" s="1">
        <v>131</v>
      </c>
      <c r="C12963" s="1" t="s">
        <v>24</v>
      </c>
      <c r="D12963" s="1" t="s">
        <v>22</v>
      </c>
      <c r="E12963" s="1" t="s">
        <v>23</v>
      </c>
      <c r="F12963" s="47">
        <v>1857</v>
      </c>
      <c r="G12963" s="34">
        <v>1890.79</v>
      </c>
      <c r="H12963" s="1" t="s">
        <v>218</v>
      </c>
      <c r="I12963" s="34">
        <v>8.4113999999999994E-3</v>
      </c>
      <c r="J12963" s="34">
        <v>9297.6620000000003</v>
      </c>
      <c r="K12963" s="35" t="str">
        <f t="shared" si="1202"/>
        <v>Loonse en Drunense Duinen &amp; Leemkuilen_H91E0C</v>
      </c>
      <c r="L12963" s="36">
        <f>VLOOKUP(D12963,DATA!A:F,5,FALSE)</f>
        <v>6.9280917156857415E-3</v>
      </c>
      <c r="M12963" s="37">
        <f>VLOOKUP(D12963,DATA!A:F,6,FALSE)</f>
        <v>2282</v>
      </c>
      <c r="N12963" s="36">
        <f t="shared" si="1203"/>
        <v>6.2366038932866843</v>
      </c>
      <c r="O12963" s="36">
        <f t="shared" si="1204"/>
        <v>6.2369446735866969</v>
      </c>
      <c r="P12963" s="36">
        <f t="shared" si="1205"/>
        <v>3.4078030001261084E-4</v>
      </c>
      <c r="Q12963" s="36">
        <f t="shared" si="1206"/>
        <v>3.1684600457758519E-2</v>
      </c>
    </row>
    <row r="12964" spans="1:17" x14ac:dyDescent="0.3">
      <c r="A12964" s="29">
        <v>3043432</v>
      </c>
      <c r="B12964" s="1">
        <v>131</v>
      </c>
      <c r="C12964" s="1" t="s">
        <v>24</v>
      </c>
      <c r="D12964" s="1" t="s">
        <v>49</v>
      </c>
      <c r="E12964" s="1" t="s">
        <v>50</v>
      </c>
      <c r="F12964" s="47">
        <v>1429</v>
      </c>
      <c r="G12964" s="34">
        <v>1836.23</v>
      </c>
      <c r="H12964" s="1" t="s">
        <v>218</v>
      </c>
      <c r="I12964" s="34">
        <v>8.3129999999999992E-3</v>
      </c>
      <c r="J12964" s="34">
        <v>2204.5641999999998</v>
      </c>
      <c r="K12964" s="35" t="str">
        <f t="shared" si="1202"/>
        <v>Loonse en Drunense Duinen &amp; Leemkuilen_H9160A</v>
      </c>
      <c r="L12964" s="36">
        <f>VLOOKUP(D12964,DATA!A:F,5,FALSE)</f>
        <v>7.6478934523803643E-3</v>
      </c>
      <c r="M12964" s="37">
        <f>VLOOKUP(D12964,DATA!A:F,6,FALSE)</f>
        <v>1814</v>
      </c>
      <c r="N12964" s="36">
        <f t="shared" si="1203"/>
        <v>54.24010858562584</v>
      </c>
      <c r="O12964" s="36">
        <f t="shared" si="1204"/>
        <v>54.241686574635139</v>
      </c>
      <c r="P12964" s="36">
        <f t="shared" si="1205"/>
        <v>1.5779890092986193E-3</v>
      </c>
      <c r="Q12964" s="36">
        <f t="shared" si="1206"/>
        <v>3.4787780778932027E-2</v>
      </c>
    </row>
    <row r="12965" spans="1:17" x14ac:dyDescent="0.3">
      <c r="A12965" s="29">
        <v>3043434</v>
      </c>
      <c r="B12965" s="1">
        <v>131</v>
      </c>
      <c r="C12965" s="1" t="s">
        <v>24</v>
      </c>
      <c r="D12965" s="1" t="s">
        <v>74</v>
      </c>
      <c r="E12965" s="1" t="s">
        <v>71</v>
      </c>
      <c r="F12965" s="47">
        <v>1071</v>
      </c>
      <c r="G12965" s="34">
        <v>1476.42</v>
      </c>
      <c r="H12965" s="1" t="s">
        <v>218</v>
      </c>
      <c r="I12965" s="34">
        <v>6.3409E-3</v>
      </c>
      <c r="J12965" s="34">
        <v>4772.9849999999997</v>
      </c>
      <c r="K12965" s="35" t="str">
        <f t="shared" si="1202"/>
        <v>Loonse en Drunense Duinen &amp; Leemkuilen_ZGH9120</v>
      </c>
      <c r="L12965" s="36">
        <f>VLOOKUP(D12965,DATA!A:F,5,FALSE)</f>
        <v>1.3726988247862192E-2</v>
      </c>
      <c r="M12965" s="37">
        <f>VLOOKUP(D12965,DATA!A:F,6,FALSE)</f>
        <v>1285.5</v>
      </c>
      <c r="N12965" s="36">
        <f t="shared" si="1203"/>
        <v>93.218555079086045</v>
      </c>
      <c r="O12965" s="36">
        <f t="shared" si="1204"/>
        <v>93.219105296630559</v>
      </c>
      <c r="P12965" s="36">
        <f t="shared" si="1205"/>
        <v>5.5021754451445304E-4</v>
      </c>
      <c r="Q12965" s="36">
        <f t="shared" si="1206"/>
        <v>2.6261800867043165E-2</v>
      </c>
    </row>
    <row r="12966" spans="1:17" x14ac:dyDescent="0.3">
      <c r="A12966" s="29">
        <v>3044959</v>
      </c>
      <c r="B12966" s="1">
        <v>131</v>
      </c>
      <c r="C12966" s="1" t="s">
        <v>24</v>
      </c>
      <c r="D12966" s="1" t="s">
        <v>49</v>
      </c>
      <c r="E12966" s="1" t="s">
        <v>50</v>
      </c>
      <c r="F12966" s="47">
        <v>1429</v>
      </c>
      <c r="G12966" s="34">
        <v>1887.46</v>
      </c>
      <c r="H12966" s="1" t="s">
        <v>218</v>
      </c>
      <c r="I12966" s="34">
        <v>8.2822999999999994E-3</v>
      </c>
      <c r="J12966" s="34">
        <v>4400.4620000000004</v>
      </c>
      <c r="K12966" s="35" t="str">
        <f t="shared" si="1202"/>
        <v>Loonse en Drunense Duinen &amp; Leemkuilen_H9160A</v>
      </c>
      <c r="L12966" s="36">
        <f>VLOOKUP(D12966,DATA!A:F,5,FALSE)</f>
        <v>7.6478934523803643E-3</v>
      </c>
      <c r="M12966" s="37">
        <f>VLOOKUP(D12966,DATA!A:F,6,FALSE)</f>
        <v>1814</v>
      </c>
      <c r="N12966" s="36">
        <f t="shared" si="1203"/>
        <v>63.687221941049806</v>
      </c>
      <c r="O12966" s="36">
        <f t="shared" si="1204"/>
        <v>63.688686816839571</v>
      </c>
      <c r="P12966" s="36">
        <f t="shared" si="1205"/>
        <v>1.4648757897646192E-3</v>
      </c>
      <c r="Q12966" s="36">
        <f t="shared" si="1206"/>
        <v>6.4461302475791959E-2</v>
      </c>
    </row>
    <row r="12967" spans="1:17" x14ac:dyDescent="0.3">
      <c r="A12967" s="29">
        <v>3044959</v>
      </c>
      <c r="B12967" s="1">
        <v>131</v>
      </c>
      <c r="C12967" s="1" t="s">
        <v>24</v>
      </c>
      <c r="D12967" s="1" t="s">
        <v>22</v>
      </c>
      <c r="E12967" s="1" t="s">
        <v>23</v>
      </c>
      <c r="F12967" s="47">
        <v>1857</v>
      </c>
      <c r="G12967" s="34">
        <v>1887.46</v>
      </c>
      <c r="H12967" s="1" t="s">
        <v>218</v>
      </c>
      <c r="I12967" s="34">
        <v>8.2822999999999994E-3</v>
      </c>
      <c r="J12967" s="34">
        <v>11.966786000000001</v>
      </c>
      <c r="K12967" s="35" t="str">
        <f t="shared" si="1202"/>
        <v>Loonse en Drunense Duinen &amp; Leemkuilen_H91E0C</v>
      </c>
      <c r="L12967" s="36">
        <f>VLOOKUP(D12967,DATA!A:F,5,FALSE)</f>
        <v>6.9280917156857415E-3</v>
      </c>
      <c r="M12967" s="37">
        <f>VLOOKUP(D12967,DATA!A:F,6,FALSE)</f>
        <v>2282</v>
      </c>
      <c r="N12967" s="36">
        <f t="shared" si="1203"/>
        <v>6.1030497283474947</v>
      </c>
      <c r="O12967" s="36">
        <f t="shared" si="1204"/>
        <v>6.1033785602312287</v>
      </c>
      <c r="P12967" s="36">
        <f t="shared" si="1205"/>
        <v>3.2883188373400429E-4</v>
      </c>
      <c r="Q12967" s="36">
        <f t="shared" si="1206"/>
        <v>3.93506078262171E-5</v>
      </c>
    </row>
    <row r="12968" spans="1:17" x14ac:dyDescent="0.3">
      <c r="A12968" s="29">
        <v>3044960</v>
      </c>
      <c r="B12968" s="1">
        <v>131</v>
      </c>
      <c r="C12968" s="1" t="s">
        <v>24</v>
      </c>
      <c r="D12968" s="1" t="s">
        <v>22</v>
      </c>
      <c r="E12968" s="1" t="s">
        <v>23</v>
      </c>
      <c r="F12968" s="47">
        <v>1857</v>
      </c>
      <c r="G12968" s="34">
        <v>1872.44</v>
      </c>
      <c r="H12968" s="1" t="s">
        <v>218</v>
      </c>
      <c r="I12968" s="34">
        <v>8.3850999999999995E-3</v>
      </c>
      <c r="J12968" s="34">
        <v>10000</v>
      </c>
      <c r="K12968" s="35" t="str">
        <f t="shared" si="1202"/>
        <v>Loonse en Drunense Duinen &amp; Leemkuilen_H91E0C</v>
      </c>
      <c r="L12968" s="36">
        <f>VLOOKUP(D12968,DATA!A:F,5,FALSE)</f>
        <v>6.9280917156857415E-3</v>
      </c>
      <c r="M12968" s="37">
        <f>VLOOKUP(D12968,DATA!A:F,6,FALSE)</f>
        <v>2282</v>
      </c>
      <c r="N12968" s="36">
        <f t="shared" si="1203"/>
        <v>5.5332674130920605</v>
      </c>
      <c r="O12968" s="36">
        <f t="shared" si="1204"/>
        <v>5.5335710773287916</v>
      </c>
      <c r="P12968" s="36">
        <f t="shared" si="1205"/>
        <v>3.0366423673111598E-4</v>
      </c>
      <c r="Q12968" s="36">
        <f t="shared" si="1206"/>
        <v>3.0366423673111598E-2</v>
      </c>
    </row>
    <row r="12969" spans="1:17" x14ac:dyDescent="0.3">
      <c r="A12969" s="29">
        <v>3044961</v>
      </c>
      <c r="B12969" s="1">
        <v>131</v>
      </c>
      <c r="C12969" s="1" t="s">
        <v>24</v>
      </c>
      <c r="D12969" s="1" t="s">
        <v>49</v>
      </c>
      <c r="E12969" s="1" t="s">
        <v>50</v>
      </c>
      <c r="F12969" s="47">
        <v>1429</v>
      </c>
      <c r="G12969" s="34">
        <v>1452.58</v>
      </c>
      <c r="H12969" s="1" t="s">
        <v>218</v>
      </c>
      <c r="I12969" s="34">
        <v>5.6211000000000004E-3</v>
      </c>
      <c r="J12969" s="34">
        <v>3623.462</v>
      </c>
      <c r="K12969" s="35" t="str">
        <f t="shared" si="1202"/>
        <v>Loonse en Drunense Duinen &amp; Leemkuilen_H9160A</v>
      </c>
      <c r="L12969" s="36">
        <f>VLOOKUP(D12969,DATA!A:F,5,FALSE)</f>
        <v>7.6478934523803643E-3</v>
      </c>
      <c r="M12969" s="37">
        <f>VLOOKUP(D12969,DATA!A:F,6,FALSE)</f>
        <v>1814</v>
      </c>
      <c r="N12969" s="36">
        <f t="shared" si="1203"/>
        <v>5.9295164948980439</v>
      </c>
      <c r="O12969" s="36">
        <f t="shared" si="1204"/>
        <v>5.9297562920530131</v>
      </c>
      <c r="P12969" s="36">
        <f t="shared" si="1205"/>
        <v>2.397971549692457E-4</v>
      </c>
      <c r="Q12969" s="36">
        <f t="shared" si="1206"/>
        <v>8.68895878739173E-3</v>
      </c>
    </row>
    <row r="12970" spans="1:17" x14ac:dyDescent="0.3">
      <c r="A12970" s="29">
        <v>3044963</v>
      </c>
      <c r="B12970" s="1">
        <v>131</v>
      </c>
      <c r="C12970" s="1" t="s">
        <v>24</v>
      </c>
      <c r="D12970" s="1" t="s">
        <v>74</v>
      </c>
      <c r="E12970" s="1" t="s">
        <v>71</v>
      </c>
      <c r="F12970" s="47">
        <v>1071</v>
      </c>
      <c r="G12970" s="34">
        <v>1355.89</v>
      </c>
      <c r="H12970" s="1" t="s">
        <v>218</v>
      </c>
      <c r="I12970" s="34">
        <v>5.6420000000000003E-3</v>
      </c>
      <c r="J12970" s="34">
        <v>1569.9110000000001</v>
      </c>
      <c r="K12970" s="35" t="str">
        <f t="shared" si="1202"/>
        <v>Loonse en Drunense Duinen &amp; Leemkuilen_ZGH9120</v>
      </c>
      <c r="L12970" s="36">
        <f>VLOOKUP(D12970,DATA!A:F,5,FALSE)</f>
        <v>1.3726988247862192E-2</v>
      </c>
      <c r="M12970" s="37">
        <f>VLOOKUP(D12970,DATA!A:F,6,FALSE)</f>
        <v>1285.5</v>
      </c>
      <c r="N12970" s="36">
        <f t="shared" si="1203"/>
        <v>72.436995564098368</v>
      </c>
      <c r="O12970" s="36">
        <f t="shared" si="1204"/>
        <v>72.43854184282435</v>
      </c>
      <c r="P12970" s="36">
        <f t="shared" si="1205"/>
        <v>1.5462787259821198E-3</v>
      </c>
      <c r="Q12970" s="36">
        <f t="shared" si="1206"/>
        <v>2.4275199809853158E-2</v>
      </c>
    </row>
    <row r="12971" spans="1:17" x14ac:dyDescent="0.3">
      <c r="A12971" s="29">
        <v>3044967</v>
      </c>
      <c r="B12971" s="1">
        <v>131</v>
      </c>
      <c r="C12971" s="1" t="s">
        <v>24</v>
      </c>
      <c r="D12971" s="1" t="s">
        <v>74</v>
      </c>
      <c r="E12971" s="1" t="s">
        <v>71</v>
      </c>
      <c r="F12971" s="47">
        <v>1071</v>
      </c>
      <c r="G12971" s="34">
        <v>1298.19</v>
      </c>
      <c r="H12971" s="1" t="s">
        <v>218</v>
      </c>
      <c r="I12971" s="34">
        <v>5.6075999999999999E-3</v>
      </c>
      <c r="J12971" s="34">
        <v>239.2594</v>
      </c>
      <c r="K12971" s="35" t="str">
        <f t="shared" si="1202"/>
        <v>Loonse en Drunense Duinen &amp; Leemkuilen_ZGH9120</v>
      </c>
      <c r="L12971" s="36">
        <f>VLOOKUP(D12971,DATA!A:F,5,FALSE)</f>
        <v>1.3726988247862192E-2</v>
      </c>
      <c r="M12971" s="37">
        <f>VLOOKUP(D12971,DATA!A:F,6,FALSE)</f>
        <v>1285.5</v>
      </c>
      <c r="N12971" s="36">
        <f t="shared" si="1203"/>
        <v>54.343908253039963</v>
      </c>
      <c r="O12971" s="36">
        <f t="shared" si="1204"/>
        <v>54.345818108221202</v>
      </c>
      <c r="P12971" s="36">
        <f t="shared" si="1205"/>
        <v>1.9098551812390951E-3</v>
      </c>
      <c r="Q12971" s="36">
        <f t="shared" si="1206"/>
        <v>4.5695080475015712E-3</v>
      </c>
    </row>
    <row r="12972" spans="1:17" x14ac:dyDescent="0.3">
      <c r="A12972" s="29">
        <v>3046489</v>
      </c>
      <c r="B12972" s="1">
        <v>131</v>
      </c>
      <c r="C12972" s="1" t="s">
        <v>24</v>
      </c>
      <c r="D12972" s="1" t="s">
        <v>49</v>
      </c>
      <c r="E12972" s="1" t="s">
        <v>50</v>
      </c>
      <c r="F12972" s="47">
        <v>1429</v>
      </c>
      <c r="G12972" s="34">
        <v>1846.76</v>
      </c>
      <c r="H12972" s="1" t="s">
        <v>218</v>
      </c>
      <c r="I12972" s="34">
        <v>8.1440999999999996E-3</v>
      </c>
      <c r="J12972" s="34">
        <v>1383.5382999999999</v>
      </c>
      <c r="K12972" s="35" t="str">
        <f t="shared" si="1202"/>
        <v>Loonse en Drunense Duinen &amp; Leemkuilen_H9160A</v>
      </c>
      <c r="L12972" s="36">
        <f>VLOOKUP(D12972,DATA!A:F,5,FALSE)</f>
        <v>7.6478934523803643E-3</v>
      </c>
      <c r="M12972" s="37">
        <f>VLOOKUP(D12972,DATA!A:F,6,FALSE)</f>
        <v>1814</v>
      </c>
      <c r="N12972" s="36">
        <f t="shared" si="1203"/>
        <v>56.231063682788864</v>
      </c>
      <c r="O12972" s="36">
        <f t="shared" si="1204"/>
        <v>56.232596624114024</v>
      </c>
      <c r="P12972" s="36">
        <f t="shared" si="1205"/>
        <v>1.5329413251592428E-3</v>
      </c>
      <c r="Q12972" s="36">
        <f t="shared" si="1206"/>
        <v>2.1208830350105658E-2</v>
      </c>
    </row>
    <row r="12973" spans="1:17" x14ac:dyDescent="0.3">
      <c r="A12973" s="29">
        <v>3046490</v>
      </c>
      <c r="B12973" s="1">
        <v>131</v>
      </c>
      <c r="C12973" s="1" t="s">
        <v>24</v>
      </c>
      <c r="D12973" s="1" t="s">
        <v>49</v>
      </c>
      <c r="E12973" s="1" t="s">
        <v>50</v>
      </c>
      <c r="F12973" s="47">
        <v>1429</v>
      </c>
      <c r="G12973" s="34">
        <v>1758.22</v>
      </c>
      <c r="H12973" s="1" t="s">
        <v>218</v>
      </c>
      <c r="I12973" s="34">
        <v>7.7828000000000003E-3</v>
      </c>
      <c r="J12973" s="34">
        <v>9513.3700000000008</v>
      </c>
      <c r="K12973" s="35" t="str">
        <f t="shared" si="1202"/>
        <v>Loonse en Drunense Duinen &amp; Leemkuilen_H9160A</v>
      </c>
      <c r="L12973" s="36">
        <f>VLOOKUP(D12973,DATA!A:F,5,FALSE)</f>
        <v>7.6478934523803643E-3</v>
      </c>
      <c r="M12973" s="37">
        <f>VLOOKUP(D12973,DATA!A:F,6,FALSE)</f>
        <v>1814</v>
      </c>
      <c r="N12973" s="36">
        <f t="shared" si="1203"/>
        <v>39.49386320042489</v>
      </c>
      <c r="O12973" s="36">
        <f t="shared" si="1204"/>
        <v>39.495285560185344</v>
      </c>
      <c r="P12973" s="36">
        <f t="shared" si="1205"/>
        <v>1.4223597604541283E-3</v>
      </c>
      <c r="Q12973" s="36">
        <f t="shared" si="1206"/>
        <v>0.1353143467431149</v>
      </c>
    </row>
    <row r="12974" spans="1:17" x14ac:dyDescent="0.3">
      <c r="A12974" s="29">
        <v>3046492</v>
      </c>
      <c r="B12974" s="1">
        <v>131</v>
      </c>
      <c r="C12974" s="1" t="s">
        <v>24</v>
      </c>
      <c r="D12974" s="1" t="s">
        <v>74</v>
      </c>
      <c r="E12974" s="1" t="s">
        <v>71</v>
      </c>
      <c r="F12974" s="47">
        <v>1071</v>
      </c>
      <c r="G12974" s="34">
        <v>1251.51</v>
      </c>
      <c r="H12974" s="1" t="s">
        <v>218</v>
      </c>
      <c r="I12974" s="34">
        <v>5.2033000000000001E-3</v>
      </c>
      <c r="J12974" s="34">
        <v>223.85072</v>
      </c>
      <c r="K12974" s="35" t="str">
        <f t="shared" si="1202"/>
        <v>Loonse en Drunense Duinen &amp; Leemkuilen_ZGH9120</v>
      </c>
      <c r="L12974" s="36">
        <f>VLOOKUP(D12974,DATA!A:F,5,FALSE)</f>
        <v>1.3726988247862192E-2</v>
      </c>
      <c r="M12974" s="37">
        <f>VLOOKUP(D12974,DATA!A:F,6,FALSE)</f>
        <v>1285.5</v>
      </c>
      <c r="N12974" s="36">
        <f t="shared" si="1203"/>
        <v>38.542595220799043</v>
      </c>
      <c r="O12974" s="36">
        <f t="shared" si="1204"/>
        <v>38.544287113640493</v>
      </c>
      <c r="P12974" s="36">
        <f t="shared" si="1205"/>
        <v>1.6918928414497714E-3</v>
      </c>
      <c r="Q12974" s="36">
        <f t="shared" si="1206"/>
        <v>3.7873143072137717E-3</v>
      </c>
    </row>
    <row r="12975" spans="1:17" x14ac:dyDescent="0.3">
      <c r="A12975" s="29">
        <v>3046496</v>
      </c>
      <c r="B12975" s="1">
        <v>131</v>
      </c>
      <c r="C12975" s="1" t="s">
        <v>24</v>
      </c>
      <c r="D12975" s="1" t="s">
        <v>74</v>
      </c>
      <c r="E12975" s="1" t="s">
        <v>71</v>
      </c>
      <c r="F12975" s="47">
        <v>1071</v>
      </c>
      <c r="G12975" s="34">
        <v>1634.21</v>
      </c>
      <c r="H12975" s="1" t="s">
        <v>218</v>
      </c>
      <c r="I12975" s="34">
        <v>7.221E-3</v>
      </c>
      <c r="J12975" s="34">
        <v>228.87051</v>
      </c>
      <c r="K12975" s="35" t="str">
        <f t="shared" si="1202"/>
        <v>Loonse en Drunense Duinen &amp; Leemkuilen_ZGH9120</v>
      </c>
      <c r="L12975" s="36">
        <f>VLOOKUP(D12975,DATA!A:F,5,FALSE)</f>
        <v>1.3726988247862192E-2</v>
      </c>
      <c r="M12975" s="37">
        <f>VLOOKUP(D12975,DATA!A:F,6,FALSE)</f>
        <v>1285.5</v>
      </c>
      <c r="N12975" s="36">
        <f t="shared" si="1203"/>
        <v>99.172935769206987</v>
      </c>
      <c r="O12975" s="36">
        <f t="shared" si="1204"/>
        <v>99.173017067953054</v>
      </c>
      <c r="P12975" s="36">
        <f t="shared" si="1205"/>
        <v>8.1298746067659522E-5</v>
      </c>
      <c r="Q12975" s="36">
        <f t="shared" si="1206"/>
        <v>1.860688547486573E-4</v>
      </c>
    </row>
    <row r="12976" spans="1:17" x14ac:dyDescent="0.3">
      <c r="A12976" s="29">
        <v>3046497</v>
      </c>
      <c r="B12976" s="1">
        <v>131</v>
      </c>
      <c r="C12976" s="1" t="s">
        <v>24</v>
      </c>
      <c r="D12976" s="1" t="s">
        <v>74</v>
      </c>
      <c r="E12976" s="1" t="s">
        <v>71</v>
      </c>
      <c r="F12976" s="47">
        <v>1071</v>
      </c>
      <c r="G12976" s="34">
        <v>1313.74</v>
      </c>
      <c r="H12976" s="1" t="s">
        <v>218</v>
      </c>
      <c r="I12976" s="34">
        <v>5.6915999999999998E-3</v>
      </c>
      <c r="J12976" s="34">
        <v>48.772475999999997</v>
      </c>
      <c r="K12976" s="35" t="str">
        <f t="shared" si="1202"/>
        <v>Loonse en Drunense Duinen &amp; Leemkuilen_ZGH9120</v>
      </c>
      <c r="L12976" s="36">
        <f>VLOOKUP(D12976,DATA!A:F,5,FALSE)</f>
        <v>1.3726988247862192E-2</v>
      </c>
      <c r="M12976" s="37">
        <f>VLOOKUP(D12976,DATA!A:F,6,FALSE)</f>
        <v>1285.5</v>
      </c>
      <c r="N12976" s="36">
        <f t="shared" si="1203"/>
        <v>59.571689254183646</v>
      </c>
      <c r="O12976" s="36">
        <f t="shared" si="1204"/>
        <v>59.573570874073653</v>
      </c>
      <c r="P12976" s="36">
        <f t="shared" si="1205"/>
        <v>1.8816198900069026E-3</v>
      </c>
      <c r="Q12976" s="36">
        <f t="shared" si="1206"/>
        <v>9.1771260926484289E-4</v>
      </c>
    </row>
    <row r="12977" spans="1:17" x14ac:dyDescent="0.3">
      <c r="A12977" s="29">
        <v>3048017</v>
      </c>
      <c r="B12977" s="1">
        <v>131</v>
      </c>
      <c r="C12977" s="1" t="s">
        <v>24</v>
      </c>
      <c r="D12977" s="1" t="s">
        <v>49</v>
      </c>
      <c r="E12977" s="1" t="s">
        <v>50</v>
      </c>
      <c r="F12977" s="47">
        <v>1429</v>
      </c>
      <c r="G12977" s="34">
        <v>1821.72</v>
      </c>
      <c r="H12977" s="1" t="s">
        <v>218</v>
      </c>
      <c r="I12977" s="34">
        <v>7.9032000000000008E-3</v>
      </c>
      <c r="J12977" s="34">
        <v>4670.4009999999998</v>
      </c>
      <c r="K12977" s="35" t="str">
        <f t="shared" si="1202"/>
        <v>Loonse en Drunense Duinen &amp; Leemkuilen_H9160A</v>
      </c>
      <c r="L12977" s="36">
        <f>VLOOKUP(D12977,DATA!A:F,5,FALSE)</f>
        <v>7.6478934523803643E-3</v>
      </c>
      <c r="M12977" s="37">
        <f>VLOOKUP(D12977,DATA!A:F,6,FALSE)</f>
        <v>1814</v>
      </c>
      <c r="N12977" s="36">
        <f t="shared" si="1203"/>
        <v>51.475614804117207</v>
      </c>
      <c r="O12977" s="36">
        <f t="shared" si="1204"/>
        <v>51.477124557452711</v>
      </c>
      <c r="P12977" s="36">
        <f t="shared" si="1205"/>
        <v>1.5097533355046266E-3</v>
      </c>
      <c r="Q12977" s="36">
        <f t="shared" si="1206"/>
        <v>7.0511534878941434E-2</v>
      </c>
    </row>
    <row r="12978" spans="1:17" x14ac:dyDescent="0.3">
      <c r="A12978" s="29">
        <v>3048018</v>
      </c>
      <c r="B12978" s="1">
        <v>131</v>
      </c>
      <c r="C12978" s="1" t="s">
        <v>24</v>
      </c>
      <c r="D12978" s="1" t="s">
        <v>49</v>
      </c>
      <c r="E12978" s="1" t="s">
        <v>50</v>
      </c>
      <c r="F12978" s="47">
        <v>1429</v>
      </c>
      <c r="G12978" s="34">
        <v>1860.9</v>
      </c>
      <c r="H12978" s="1" t="s">
        <v>218</v>
      </c>
      <c r="I12978" s="34">
        <v>8.3140999999999996E-3</v>
      </c>
      <c r="J12978" s="34">
        <v>108.18971000000001</v>
      </c>
      <c r="K12978" s="35" t="str">
        <f t="shared" si="1202"/>
        <v>Loonse en Drunense Duinen &amp; Leemkuilen_H9160A</v>
      </c>
      <c r="L12978" s="36">
        <f>VLOOKUP(D12978,DATA!A:F,5,FALSE)</f>
        <v>7.6478934523803643E-3</v>
      </c>
      <c r="M12978" s="37">
        <f>VLOOKUP(D12978,DATA!A:F,6,FALSE)</f>
        <v>1814</v>
      </c>
      <c r="N12978" s="36">
        <f t="shared" si="1203"/>
        <v>58.872236366995139</v>
      </c>
      <c r="O12978" s="36">
        <f t="shared" si="1204"/>
        <v>58.873775939870548</v>
      </c>
      <c r="P12978" s="36">
        <f t="shared" si="1205"/>
        <v>1.5395728754086235E-3</v>
      </c>
      <c r="Q12978" s="36">
        <f t="shared" si="1206"/>
        <v>1.6656594291432512E-3</v>
      </c>
    </row>
    <row r="12979" spans="1:17" x14ac:dyDescent="0.3">
      <c r="A12979" s="29">
        <v>3048018</v>
      </c>
      <c r="B12979" s="1">
        <v>131</v>
      </c>
      <c r="C12979" s="1" t="s">
        <v>24</v>
      </c>
      <c r="D12979" s="1" t="s">
        <v>22</v>
      </c>
      <c r="E12979" s="1" t="s">
        <v>23</v>
      </c>
      <c r="F12979" s="47">
        <v>1857</v>
      </c>
      <c r="G12979" s="34">
        <v>1860.9</v>
      </c>
      <c r="H12979" s="1" t="s">
        <v>218</v>
      </c>
      <c r="I12979" s="34">
        <v>8.3140999999999996E-3</v>
      </c>
      <c r="J12979" s="34">
        <v>9471.759</v>
      </c>
      <c r="K12979" s="35" t="str">
        <f t="shared" si="1202"/>
        <v>Loonse en Drunense Duinen &amp; Leemkuilen_H91E0C</v>
      </c>
      <c r="L12979" s="36">
        <f>VLOOKUP(D12979,DATA!A:F,5,FALSE)</f>
        <v>6.9280917156857415E-3</v>
      </c>
      <c r="M12979" s="37">
        <f>VLOOKUP(D12979,DATA!A:F,6,FALSE)</f>
        <v>2282</v>
      </c>
      <c r="N12979" s="36">
        <f t="shared" si="1203"/>
        <v>5.1299146011567522</v>
      </c>
      <c r="O12979" s="36">
        <f t="shared" si="1204"/>
        <v>5.1301949375771976</v>
      </c>
      <c r="P12979" s="36">
        <f t="shared" si="1205"/>
        <v>2.8033642044533735E-4</v>
      </c>
      <c r="Q12979" s="36">
        <f t="shared" si="1206"/>
        <v>2.6552790133809082E-2</v>
      </c>
    </row>
    <row r="12980" spans="1:17" x14ac:dyDescent="0.3">
      <c r="A12980" s="29">
        <v>3048025</v>
      </c>
      <c r="B12980" s="1">
        <v>131</v>
      </c>
      <c r="C12980" s="1" t="s">
        <v>24</v>
      </c>
      <c r="D12980" s="1" t="s">
        <v>70</v>
      </c>
      <c r="E12980" s="1" t="s">
        <v>71</v>
      </c>
      <c r="F12980" s="47">
        <v>1071</v>
      </c>
      <c r="G12980" s="34">
        <v>1760.9</v>
      </c>
      <c r="H12980" s="1" t="s">
        <v>218</v>
      </c>
      <c r="I12980" s="34">
        <v>8.2775999999999995E-3</v>
      </c>
      <c r="J12980" s="34">
        <v>399.87716999999998</v>
      </c>
      <c r="K12980" s="35" t="str">
        <f t="shared" si="1202"/>
        <v>Loonse en Drunense Duinen &amp; Leemkuilen_H9120</v>
      </c>
      <c r="L12980" s="36">
        <f>VLOOKUP(D12980,DATA!A:F,5,FALSE)</f>
        <v>1.3726988247862192E-2</v>
      </c>
      <c r="M12980" s="37">
        <f>VLOOKUP(D12980,DATA!A:F,6,FALSE)</f>
        <v>1285.5</v>
      </c>
      <c r="N12980" s="36">
        <f t="shared" si="1203"/>
        <v>99.853701187282411</v>
      </c>
      <c r="O12980" s="36">
        <f t="shared" si="1204"/>
        <v>99.853717785446946</v>
      </c>
      <c r="P12980" s="36">
        <f t="shared" si="1205"/>
        <v>1.659816453525309E-5</v>
      </c>
      <c r="Q12980" s="36">
        <f t="shared" si="1206"/>
        <v>6.6372270615513702E-5</v>
      </c>
    </row>
    <row r="12981" spans="1:17" x14ac:dyDescent="0.3">
      <c r="A12981" s="29">
        <v>3048025</v>
      </c>
      <c r="B12981" s="1">
        <v>131</v>
      </c>
      <c r="C12981" s="1" t="s">
        <v>24</v>
      </c>
      <c r="D12981" s="1" t="s">
        <v>74</v>
      </c>
      <c r="E12981" s="1" t="s">
        <v>71</v>
      </c>
      <c r="F12981" s="47">
        <v>1071</v>
      </c>
      <c r="G12981" s="34">
        <v>1760.9</v>
      </c>
      <c r="H12981" s="1" t="s">
        <v>218</v>
      </c>
      <c r="I12981" s="34">
        <v>8.2775999999999995E-3</v>
      </c>
      <c r="J12981" s="34">
        <v>8892.4719999999998</v>
      </c>
      <c r="K12981" s="35" t="str">
        <f t="shared" si="1202"/>
        <v>Loonse en Drunense Duinen &amp; Leemkuilen_ZGH9120</v>
      </c>
      <c r="L12981" s="36">
        <f>VLOOKUP(D12981,DATA!A:F,5,FALSE)</f>
        <v>1.3726988247862192E-2</v>
      </c>
      <c r="M12981" s="37">
        <f>VLOOKUP(D12981,DATA!A:F,6,FALSE)</f>
        <v>1285.5</v>
      </c>
      <c r="N12981" s="36">
        <f t="shared" si="1203"/>
        <v>99.853701187282411</v>
      </c>
      <c r="O12981" s="36">
        <f t="shared" si="1204"/>
        <v>99.853717785446946</v>
      </c>
      <c r="P12981" s="36">
        <f t="shared" si="1205"/>
        <v>1.659816453525309E-5</v>
      </c>
      <c r="Q12981" s="36">
        <f t="shared" si="1206"/>
        <v>1.4759871338113112E-3</v>
      </c>
    </row>
    <row r="12982" spans="1:17" x14ac:dyDescent="0.3">
      <c r="A12982" s="29">
        <v>3049544</v>
      </c>
      <c r="B12982" s="1">
        <v>131</v>
      </c>
      <c r="C12982" s="1" t="s">
        <v>24</v>
      </c>
      <c r="D12982" s="1" t="s">
        <v>70</v>
      </c>
      <c r="E12982" s="1" t="s">
        <v>71</v>
      </c>
      <c r="F12982" s="47">
        <v>1071</v>
      </c>
      <c r="G12982" s="34">
        <v>1319.07</v>
      </c>
      <c r="H12982" s="1" t="s">
        <v>218</v>
      </c>
      <c r="I12982" s="34">
        <v>3.5907000000000001E-3</v>
      </c>
      <c r="J12982" s="34">
        <v>3643.7339999999999</v>
      </c>
      <c r="K12982" s="35" t="str">
        <f t="shared" si="1202"/>
        <v>Loonse en Drunense Duinen &amp; Leemkuilen_H9120</v>
      </c>
      <c r="L12982" s="36">
        <f>VLOOKUP(D12982,DATA!A:F,5,FALSE)</f>
        <v>1.3726988247862192E-2</v>
      </c>
      <c r="M12982" s="37">
        <f>VLOOKUP(D12982,DATA!A:F,6,FALSE)</f>
        <v>1285.5</v>
      </c>
      <c r="N12982" s="36">
        <f t="shared" si="1203"/>
        <v>61.320749790416947</v>
      </c>
      <c r="O12982" s="36">
        <f t="shared" si="1204"/>
        <v>61.321918852199609</v>
      </c>
      <c r="P12982" s="36">
        <f t="shared" si="1205"/>
        <v>1.169061782661629E-3</v>
      </c>
      <c r="Q12982" s="36">
        <f t="shared" si="1206"/>
        <v>0</v>
      </c>
    </row>
    <row r="12983" spans="1:17" x14ac:dyDescent="0.3">
      <c r="A12983" s="29">
        <v>3049547</v>
      </c>
      <c r="B12983" s="1">
        <v>131</v>
      </c>
      <c r="C12983" s="1" t="s">
        <v>24</v>
      </c>
      <c r="D12983" s="1" t="s">
        <v>49</v>
      </c>
      <c r="E12983" s="1" t="s">
        <v>50</v>
      </c>
      <c r="F12983" s="47">
        <v>1429</v>
      </c>
      <c r="G12983" s="34">
        <v>1767.23</v>
      </c>
      <c r="H12983" s="1" t="s">
        <v>218</v>
      </c>
      <c r="I12983" s="34">
        <v>7.6407000000000003E-3</v>
      </c>
      <c r="J12983" s="34">
        <v>1604.8579999999999</v>
      </c>
      <c r="K12983" s="35" t="str">
        <f t="shared" si="1202"/>
        <v>Loonse en Drunense Duinen &amp; Leemkuilen_H9160A</v>
      </c>
      <c r="L12983" s="36">
        <f>VLOOKUP(D12983,DATA!A:F,5,FALSE)</f>
        <v>7.6478934523803643E-3</v>
      </c>
      <c r="M12983" s="37">
        <f>VLOOKUP(D12983,DATA!A:F,6,FALSE)</f>
        <v>1814</v>
      </c>
      <c r="N12983" s="36">
        <f t="shared" si="1203"/>
        <v>41.15183878761016</v>
      </c>
      <c r="O12983" s="36">
        <f t="shared" si="1204"/>
        <v>41.153253927474744</v>
      </c>
      <c r="P12983" s="36">
        <f t="shared" si="1205"/>
        <v>1.4151398645836366E-3</v>
      </c>
      <c r="Q12983" s="36">
        <f t="shared" si="1206"/>
        <v>2.2710985327959659E-2</v>
      </c>
    </row>
    <row r="12984" spans="1:17" x14ac:dyDescent="0.3">
      <c r="A12984" s="29">
        <v>3049548</v>
      </c>
      <c r="B12984" s="1">
        <v>131</v>
      </c>
      <c r="C12984" s="1" t="s">
        <v>24</v>
      </c>
      <c r="D12984" s="1" t="s">
        <v>49</v>
      </c>
      <c r="E12984" s="1" t="s">
        <v>50</v>
      </c>
      <c r="F12984" s="47">
        <v>1429</v>
      </c>
      <c r="G12984" s="34">
        <v>1681.92</v>
      </c>
      <c r="H12984" s="1" t="s">
        <v>218</v>
      </c>
      <c r="I12984" s="34">
        <v>7.0155E-3</v>
      </c>
      <c r="J12984" s="34">
        <v>4697.2730000000001</v>
      </c>
      <c r="K12984" s="35" t="str">
        <f t="shared" si="1202"/>
        <v>Loonse en Drunense Duinen &amp; Leemkuilen_H9160A</v>
      </c>
      <c r="L12984" s="36">
        <f>VLOOKUP(D12984,DATA!A:F,5,FALSE)</f>
        <v>7.6478934523803643E-3</v>
      </c>
      <c r="M12984" s="37">
        <f>VLOOKUP(D12984,DATA!A:F,6,FALSE)</f>
        <v>1814</v>
      </c>
      <c r="N12984" s="36">
        <f t="shared" si="1203"/>
        <v>26.695367312261766</v>
      </c>
      <c r="O12984" s="36">
        <f t="shared" si="1204"/>
        <v>26.696417273365959</v>
      </c>
      <c r="P12984" s="36">
        <f t="shared" si="1205"/>
        <v>1.0499611041936419E-3</v>
      </c>
      <c r="Q12984" s="36">
        <f t="shared" si="1206"/>
        <v>4.9319539457789802E-2</v>
      </c>
    </row>
    <row r="12985" spans="1:17" x14ac:dyDescent="0.3">
      <c r="A12985" s="29">
        <v>3049553</v>
      </c>
      <c r="B12985" s="1">
        <v>131</v>
      </c>
      <c r="C12985" s="1" t="s">
        <v>24</v>
      </c>
      <c r="D12985" s="1" t="s">
        <v>70</v>
      </c>
      <c r="E12985" s="1" t="s">
        <v>71</v>
      </c>
      <c r="F12985" s="47">
        <v>1071</v>
      </c>
      <c r="G12985" s="34">
        <v>1921.09</v>
      </c>
      <c r="H12985" s="1" t="s">
        <v>218</v>
      </c>
      <c r="I12985" s="34">
        <v>9.4018999999999995E-3</v>
      </c>
      <c r="J12985" s="34">
        <v>1205.3687</v>
      </c>
      <c r="K12985" s="35" t="str">
        <f t="shared" si="1202"/>
        <v>Loonse en Drunense Duinen &amp; Leemkuilen_H9120</v>
      </c>
      <c r="L12985" s="36">
        <f>VLOOKUP(D12985,DATA!A:F,5,FALSE)</f>
        <v>1.3726988247862192E-2</v>
      </c>
      <c r="M12985" s="37">
        <f>VLOOKUP(D12985,DATA!A:F,6,FALSE)</f>
        <v>1285.5</v>
      </c>
      <c r="N12985" s="36">
        <f t="shared" si="1203"/>
        <v>99.983751079072661</v>
      </c>
      <c r="O12985" s="36">
        <f t="shared" si="1204"/>
        <v>99.983753175678657</v>
      </c>
      <c r="P12985" s="36">
        <f t="shared" si="1205"/>
        <v>2.0966059963711814E-6</v>
      </c>
      <c r="Q12985" s="36">
        <f t="shared" si="1206"/>
        <v>2.5271832442581354E-5</v>
      </c>
    </row>
    <row r="12986" spans="1:17" x14ac:dyDescent="0.3">
      <c r="A12986" s="29">
        <v>3049554</v>
      </c>
      <c r="B12986" s="1">
        <v>131</v>
      </c>
      <c r="C12986" s="1" t="s">
        <v>24</v>
      </c>
      <c r="D12986" s="1" t="s">
        <v>70</v>
      </c>
      <c r="E12986" s="1" t="s">
        <v>71</v>
      </c>
      <c r="F12986" s="47">
        <v>1071</v>
      </c>
      <c r="G12986" s="34">
        <v>1982.18</v>
      </c>
      <c r="H12986" s="1" t="s">
        <v>218</v>
      </c>
      <c r="I12986" s="34">
        <v>9.9538000000000005E-3</v>
      </c>
      <c r="J12986" s="34">
        <v>5705.9920000000002</v>
      </c>
      <c r="K12986" s="35" t="str">
        <f t="shared" si="1202"/>
        <v>Loonse en Drunense Duinen &amp; Leemkuilen_H9120</v>
      </c>
      <c r="L12986" s="36">
        <f>VLOOKUP(D12986,DATA!A:F,5,FALSE)</f>
        <v>1.3726988247862192E-2</v>
      </c>
      <c r="M12986" s="37">
        <f>VLOOKUP(D12986,DATA!A:F,6,FALSE)</f>
        <v>1285.5</v>
      </c>
      <c r="N12986" s="36">
        <f t="shared" si="1203"/>
        <v>99.99297456569812</v>
      </c>
      <c r="O12986" s="36">
        <f t="shared" si="1204"/>
        <v>99.992975525490237</v>
      </c>
      <c r="P12986" s="36">
        <f t="shared" si="1205"/>
        <v>9.5979211778285389E-7</v>
      </c>
      <c r="Q12986" s="36">
        <f t="shared" si="1206"/>
        <v>5.4765661457320227E-5</v>
      </c>
    </row>
    <row r="12987" spans="1:17" x14ac:dyDescent="0.3">
      <c r="A12987" s="29">
        <v>3049554</v>
      </c>
      <c r="B12987" s="1">
        <v>131</v>
      </c>
      <c r="C12987" s="1" t="s">
        <v>24</v>
      </c>
      <c r="D12987" s="1" t="s">
        <v>74</v>
      </c>
      <c r="E12987" s="1" t="s">
        <v>71</v>
      </c>
      <c r="F12987" s="47">
        <v>1071</v>
      </c>
      <c r="G12987" s="34">
        <v>1982.18</v>
      </c>
      <c r="H12987" s="1" t="s">
        <v>218</v>
      </c>
      <c r="I12987" s="34">
        <v>9.9538000000000005E-3</v>
      </c>
      <c r="J12987" s="34">
        <v>167.43540999999999</v>
      </c>
      <c r="K12987" s="35" t="str">
        <f t="shared" si="1202"/>
        <v>Loonse en Drunense Duinen &amp; Leemkuilen_ZGH9120</v>
      </c>
      <c r="L12987" s="36">
        <f>VLOOKUP(D12987,DATA!A:F,5,FALSE)</f>
        <v>1.3726988247862192E-2</v>
      </c>
      <c r="M12987" s="37">
        <f>VLOOKUP(D12987,DATA!A:F,6,FALSE)</f>
        <v>1285.5</v>
      </c>
      <c r="N12987" s="36">
        <f t="shared" si="1203"/>
        <v>99.99297456569812</v>
      </c>
      <c r="O12987" s="36">
        <f t="shared" si="1204"/>
        <v>99.992975525490237</v>
      </c>
      <c r="P12987" s="36">
        <f t="shared" si="1205"/>
        <v>9.5979211778285389E-7</v>
      </c>
      <c r="Q12987" s="36">
        <f t="shared" si="1206"/>
        <v>1.6070318675574043E-6</v>
      </c>
    </row>
    <row r="12988" spans="1:17" x14ac:dyDescent="0.3">
      <c r="A12988" s="29">
        <v>3049554</v>
      </c>
      <c r="B12988" s="1">
        <v>131</v>
      </c>
      <c r="C12988" s="1" t="s">
        <v>24</v>
      </c>
      <c r="D12988" s="1" t="s">
        <v>22</v>
      </c>
      <c r="E12988" s="1" t="s">
        <v>23</v>
      </c>
      <c r="F12988" s="47">
        <v>1857</v>
      </c>
      <c r="G12988" s="34">
        <v>1982.18</v>
      </c>
      <c r="H12988" s="1" t="s">
        <v>218</v>
      </c>
      <c r="I12988" s="34">
        <v>9.9538000000000005E-3</v>
      </c>
      <c r="J12988" s="34">
        <v>435.33728000000002</v>
      </c>
      <c r="K12988" s="35" t="str">
        <f t="shared" si="1202"/>
        <v>Loonse en Drunense Duinen &amp; Leemkuilen_H91E0C</v>
      </c>
      <c r="L12988" s="36">
        <f>VLOOKUP(D12988,DATA!A:F,5,FALSE)</f>
        <v>6.9280917156857415E-3</v>
      </c>
      <c r="M12988" s="37">
        <f>VLOOKUP(D12988,DATA!A:F,6,FALSE)</f>
        <v>2282</v>
      </c>
      <c r="N12988" s="36">
        <f t="shared" si="1203"/>
        <v>11.133462444064907</v>
      </c>
      <c r="O12988" s="36">
        <f t="shared" si="1204"/>
        <v>11.134144755557976</v>
      </c>
      <c r="P12988" s="36">
        <f t="shared" si="1205"/>
        <v>6.8231149306896555E-4</v>
      </c>
      <c r="Q12988" s="36">
        <f t="shared" si="1206"/>
        <v>2.9703562950538233E-3</v>
      </c>
    </row>
    <row r="12989" spans="1:17" x14ac:dyDescent="0.3">
      <c r="A12989" s="29">
        <v>3049555</v>
      </c>
      <c r="B12989" s="1">
        <v>131</v>
      </c>
      <c r="C12989" s="1" t="s">
        <v>24</v>
      </c>
      <c r="D12989" s="1" t="s">
        <v>74</v>
      </c>
      <c r="E12989" s="1" t="s">
        <v>71</v>
      </c>
      <c r="F12989" s="47">
        <v>1071</v>
      </c>
      <c r="G12989" s="34">
        <v>1736.18</v>
      </c>
      <c r="H12989" s="1" t="s">
        <v>218</v>
      </c>
      <c r="I12989" s="34">
        <v>8.1992000000000002E-3</v>
      </c>
      <c r="J12989" s="34">
        <v>7103.5540000000001</v>
      </c>
      <c r="K12989" s="35" t="str">
        <f t="shared" si="1202"/>
        <v>Loonse en Drunense Duinen &amp; Leemkuilen_ZGH9120</v>
      </c>
      <c r="L12989" s="36">
        <f>VLOOKUP(D12989,DATA!A:F,5,FALSE)</f>
        <v>1.3726988247862192E-2</v>
      </c>
      <c r="M12989" s="37">
        <f>VLOOKUP(D12989,DATA!A:F,6,FALSE)</f>
        <v>1285.5</v>
      </c>
      <c r="N12989" s="36">
        <f t="shared" si="1203"/>
        <v>99.794716601229538</v>
      </c>
      <c r="O12989" s="36">
        <f t="shared" si="1204"/>
        <v>99.794739657219864</v>
      </c>
      <c r="P12989" s="36">
        <f t="shared" si="1205"/>
        <v>2.3055990325815401E-5</v>
      </c>
      <c r="Q12989" s="36">
        <f t="shared" si="1206"/>
        <v>1.637794723029073E-3</v>
      </c>
    </row>
    <row r="12990" spans="1:17" x14ac:dyDescent="0.3">
      <c r="A12990" s="29">
        <v>3051072</v>
      </c>
      <c r="B12990" s="1">
        <v>131</v>
      </c>
      <c r="C12990" s="1" t="s">
        <v>24</v>
      </c>
      <c r="D12990" s="1" t="s">
        <v>70</v>
      </c>
      <c r="E12990" s="1" t="s">
        <v>71</v>
      </c>
      <c r="F12990" s="47">
        <v>1071</v>
      </c>
      <c r="G12990" s="34">
        <v>1364.66</v>
      </c>
      <c r="H12990" s="1" t="s">
        <v>218</v>
      </c>
      <c r="I12990" s="34">
        <v>3.1719999999999999E-3</v>
      </c>
      <c r="J12990" s="34">
        <v>521.43280000000004</v>
      </c>
      <c r="K12990" s="35" t="str">
        <f t="shared" si="1202"/>
        <v>Loonse en Drunense Duinen &amp; Leemkuilen_H9120</v>
      </c>
      <c r="L12990" s="36">
        <f>VLOOKUP(D12990,DATA!A:F,5,FALSE)</f>
        <v>1.3726988247862192E-2</v>
      </c>
      <c r="M12990" s="37">
        <f>VLOOKUP(D12990,DATA!A:F,6,FALSE)</f>
        <v>1285.5</v>
      </c>
      <c r="N12990" s="36">
        <f t="shared" si="1203"/>
        <v>74.774629386886346</v>
      </c>
      <c r="O12990" s="36">
        <f t="shared" si="1204"/>
        <v>74.775450675081274</v>
      </c>
      <c r="P12990" s="36">
        <f t="shared" si="1205"/>
        <v>8.212881949276607E-4</v>
      </c>
      <c r="Q12990" s="36">
        <f t="shared" si="1206"/>
        <v>0</v>
      </c>
    </row>
    <row r="12991" spans="1:17" x14ac:dyDescent="0.3">
      <c r="A12991" s="29">
        <v>3051075</v>
      </c>
      <c r="B12991" s="1">
        <v>131</v>
      </c>
      <c r="C12991" s="1" t="s">
        <v>24</v>
      </c>
      <c r="D12991" s="1" t="s">
        <v>49</v>
      </c>
      <c r="E12991" s="1" t="s">
        <v>50</v>
      </c>
      <c r="F12991" s="47">
        <v>1429</v>
      </c>
      <c r="G12991" s="34">
        <v>1604.26</v>
      </c>
      <c r="H12991" s="1" t="s">
        <v>218</v>
      </c>
      <c r="I12991" s="34">
        <v>6.3287999999999999E-3</v>
      </c>
      <c r="J12991" s="34">
        <v>6217.7250000000004</v>
      </c>
      <c r="K12991" s="35" t="str">
        <f t="shared" si="1202"/>
        <v>Loonse en Drunense Duinen &amp; Leemkuilen_H9160A</v>
      </c>
      <c r="L12991" s="36">
        <f>VLOOKUP(D12991,DATA!A:F,5,FALSE)</f>
        <v>7.6478934523803643E-3</v>
      </c>
      <c r="M12991" s="37">
        <f>VLOOKUP(D12991,DATA!A:F,6,FALSE)</f>
        <v>1814</v>
      </c>
      <c r="N12991" s="36">
        <f t="shared" si="1203"/>
        <v>16.741365997273224</v>
      </c>
      <c r="O12991" s="36">
        <f t="shared" si="1204"/>
        <v>16.742040665664828</v>
      </c>
      <c r="P12991" s="36">
        <f t="shared" si="1205"/>
        <v>6.7466839160346126E-4</v>
      </c>
      <c r="Q12991" s="36">
        <f t="shared" si="1206"/>
        <v>4.1949025251826318E-2</v>
      </c>
    </row>
    <row r="12992" spans="1:17" x14ac:dyDescent="0.3">
      <c r="A12992" s="29">
        <v>3051077</v>
      </c>
      <c r="B12992" s="1">
        <v>131</v>
      </c>
      <c r="C12992" s="1" t="s">
        <v>24</v>
      </c>
      <c r="D12992" s="1" t="s">
        <v>49</v>
      </c>
      <c r="E12992" s="1" t="s">
        <v>50</v>
      </c>
      <c r="F12992" s="47">
        <v>1429</v>
      </c>
      <c r="G12992" s="34">
        <v>1496.68</v>
      </c>
      <c r="H12992" s="1" t="s">
        <v>218</v>
      </c>
      <c r="I12992" s="34">
        <v>6.0064000000000003E-3</v>
      </c>
      <c r="J12992" s="34">
        <v>195.32368</v>
      </c>
      <c r="K12992" s="35" t="str">
        <f t="shared" si="1202"/>
        <v>Loonse en Drunense Duinen &amp; Leemkuilen_H9160A</v>
      </c>
      <c r="L12992" s="36">
        <f>VLOOKUP(D12992,DATA!A:F,5,FALSE)</f>
        <v>7.6478934523803643E-3</v>
      </c>
      <c r="M12992" s="37">
        <f>VLOOKUP(D12992,DATA!A:F,6,FALSE)</f>
        <v>1814</v>
      </c>
      <c r="N12992" s="36">
        <f t="shared" si="1203"/>
        <v>8.114955588430691</v>
      </c>
      <c r="O12992" s="36">
        <f t="shared" si="1204"/>
        <v>8.115298115905448</v>
      </c>
      <c r="P12992" s="36">
        <f t="shared" si="1205"/>
        <v>3.4252747475704837E-4</v>
      </c>
      <c r="Q12992" s="36">
        <f t="shared" si="1206"/>
        <v>6.6903726870653796E-4</v>
      </c>
    </row>
    <row r="12993" spans="1:17" x14ac:dyDescent="0.3">
      <c r="A12993" s="29">
        <v>3051081</v>
      </c>
      <c r="B12993" s="1">
        <v>131</v>
      </c>
      <c r="C12993" s="1" t="s">
        <v>24</v>
      </c>
      <c r="D12993" s="1" t="s">
        <v>70</v>
      </c>
      <c r="E12993" s="1" t="s">
        <v>71</v>
      </c>
      <c r="F12993" s="47">
        <v>1071</v>
      </c>
      <c r="G12993" s="34">
        <v>1943.98</v>
      </c>
      <c r="H12993" s="1" t="s">
        <v>218</v>
      </c>
      <c r="I12993" s="34">
        <v>9.6483000000000003E-3</v>
      </c>
      <c r="J12993" s="34">
        <v>605.89606000000003</v>
      </c>
      <c r="K12993" s="35" t="str">
        <f t="shared" si="1202"/>
        <v>Loonse en Drunense Duinen &amp; Leemkuilen_H9120</v>
      </c>
      <c r="L12993" s="36">
        <f>VLOOKUP(D12993,DATA!A:F,5,FALSE)</f>
        <v>1.3726988247862192E-2</v>
      </c>
      <c r="M12993" s="37">
        <f>VLOOKUP(D12993,DATA!A:F,6,FALSE)</f>
        <v>1285.5</v>
      </c>
      <c r="N12993" s="36">
        <f t="shared" si="1203"/>
        <v>99.988131835598566</v>
      </c>
      <c r="O12993" s="36">
        <f t="shared" si="1204"/>
        <v>99.988133407152588</v>
      </c>
      <c r="P12993" s="36">
        <f t="shared" si="1205"/>
        <v>1.5715540229166436E-6</v>
      </c>
      <c r="Q12993" s="36">
        <f t="shared" si="1206"/>
        <v>9.5219839056234408E-6</v>
      </c>
    </row>
    <row r="12994" spans="1:17" x14ac:dyDescent="0.3">
      <c r="A12994" s="29">
        <v>3051082</v>
      </c>
      <c r="B12994" s="1">
        <v>131</v>
      </c>
      <c r="C12994" s="1" t="s">
        <v>24</v>
      </c>
      <c r="D12994" s="1" t="s">
        <v>70</v>
      </c>
      <c r="E12994" s="1" t="s">
        <v>71</v>
      </c>
      <c r="F12994" s="47">
        <v>1071</v>
      </c>
      <c r="G12994" s="34">
        <v>1969.11</v>
      </c>
      <c r="H12994" s="1" t="s">
        <v>218</v>
      </c>
      <c r="I12994" s="34">
        <v>9.9445000000000002E-3</v>
      </c>
      <c r="J12994" s="34">
        <v>1504.7537</v>
      </c>
      <c r="K12994" s="35" t="str">
        <f t="shared" si="1202"/>
        <v>Loonse en Drunense Duinen &amp; Leemkuilen_H9120</v>
      </c>
      <c r="L12994" s="36">
        <f>VLOOKUP(D12994,DATA!A:F,5,FALSE)</f>
        <v>1.3726988247862192E-2</v>
      </c>
      <c r="M12994" s="37">
        <f>VLOOKUP(D12994,DATA!A:F,6,FALSE)</f>
        <v>1285.5</v>
      </c>
      <c r="N12994" s="36">
        <f t="shared" si="1203"/>
        <v>99.991594090535173</v>
      </c>
      <c r="O12994" s="36">
        <f t="shared" si="1204"/>
        <v>99.991595237834602</v>
      </c>
      <c r="P12994" s="36">
        <f t="shared" si="1205"/>
        <v>1.1472994287942129E-6</v>
      </c>
      <c r="Q12994" s="36">
        <f t="shared" si="1206"/>
        <v>1.7264030604859781E-5</v>
      </c>
    </row>
    <row r="12995" spans="1:17" x14ac:dyDescent="0.3">
      <c r="A12995" s="29">
        <v>3051082</v>
      </c>
      <c r="B12995" s="1">
        <v>131</v>
      </c>
      <c r="C12995" s="1" t="s">
        <v>24</v>
      </c>
      <c r="D12995" s="1" t="s">
        <v>22</v>
      </c>
      <c r="E12995" s="1" t="s">
        <v>23</v>
      </c>
      <c r="F12995" s="47">
        <v>1857</v>
      </c>
      <c r="G12995" s="34">
        <v>1969.11</v>
      </c>
      <c r="H12995" s="1" t="s">
        <v>218</v>
      </c>
      <c r="I12995" s="34">
        <v>9.9445000000000002E-3</v>
      </c>
      <c r="J12995" s="34">
        <v>271.50695999999999</v>
      </c>
      <c r="K12995" s="35" t="str">
        <f t="shared" ref="K12995:K13058" si="1207">_xlfn.CONCAT(C12995,"_",D12995)</f>
        <v>Loonse en Drunense Duinen &amp; Leemkuilen_H91E0C</v>
      </c>
      <c r="L12995" s="36">
        <f>VLOOKUP(D12995,DATA!A:F,5,FALSE)</f>
        <v>6.9280917156857415E-3</v>
      </c>
      <c r="M12995" s="37">
        <f>VLOOKUP(D12995,DATA!A:F,6,FALSE)</f>
        <v>2282</v>
      </c>
      <c r="N12995" s="36">
        <f t="shared" ref="N12995:N13058" si="1208">100/(1+EXP(-L12995*(G12995-M12995)))</f>
        <v>10.26859494473292</v>
      </c>
      <c r="O12995" s="36">
        <f t="shared" ref="O12995:O13058" si="1209">100/(1+EXP(-L12995*((G12995+I12995)-M12995)))</f>
        <v>10.269229784260489</v>
      </c>
      <c r="P12995" s="36">
        <f t="shared" ref="P12995:P13058" si="1210">O12995-N12995</f>
        <v>6.3483952756904216E-4</v>
      </c>
      <c r="Q12995" s="36">
        <f t="shared" ref="Q12995:Q13058" si="1211">IF(AND(H12995&lt;&gt;"below",I12995&gt;=0.005),J12995*P12995/100,0)</f>
        <v>1.723633502181068E-3</v>
      </c>
    </row>
    <row r="12996" spans="1:17" x14ac:dyDescent="0.3">
      <c r="A12996" s="29">
        <v>3051083</v>
      </c>
      <c r="B12996" s="1">
        <v>131</v>
      </c>
      <c r="C12996" s="1" t="s">
        <v>24</v>
      </c>
      <c r="D12996" s="1" t="s">
        <v>70</v>
      </c>
      <c r="E12996" s="1" t="s">
        <v>71</v>
      </c>
      <c r="F12996" s="47">
        <v>1071</v>
      </c>
      <c r="G12996" s="34">
        <v>1971.1</v>
      </c>
      <c r="H12996" s="1" t="s">
        <v>218</v>
      </c>
      <c r="I12996" s="34">
        <v>1.01612E-2</v>
      </c>
      <c r="J12996" s="34">
        <v>4455.9453000000003</v>
      </c>
      <c r="K12996" s="35" t="str">
        <f t="shared" si="1207"/>
        <v>Loonse en Drunense Duinen &amp; Leemkuilen_H9120</v>
      </c>
      <c r="L12996" s="36">
        <f>VLOOKUP(D12996,DATA!A:F,5,FALSE)</f>
        <v>1.3726988247862192E-2</v>
      </c>
      <c r="M12996" s="37">
        <f>VLOOKUP(D12996,DATA!A:F,6,FALSE)</f>
        <v>1285.5</v>
      </c>
      <c r="N12996" s="36">
        <f t="shared" si="1208"/>
        <v>99.991820585878585</v>
      </c>
      <c r="O12996" s="36">
        <f t="shared" si="1209"/>
        <v>99.991821726592278</v>
      </c>
      <c r="P12996" s="36">
        <f t="shared" si="1210"/>
        <v>1.1407136923935468E-6</v>
      </c>
      <c r="Q12996" s="36">
        <f t="shared" si="1211"/>
        <v>5.0829578162666713E-5</v>
      </c>
    </row>
    <row r="12997" spans="1:17" x14ac:dyDescent="0.3">
      <c r="A12997" s="29">
        <v>3051083</v>
      </c>
      <c r="B12997" s="1">
        <v>131</v>
      </c>
      <c r="C12997" s="1" t="s">
        <v>24</v>
      </c>
      <c r="D12997" s="1" t="s">
        <v>74</v>
      </c>
      <c r="E12997" s="1" t="s">
        <v>71</v>
      </c>
      <c r="F12997" s="47">
        <v>1071</v>
      </c>
      <c r="G12997" s="34">
        <v>1971.1</v>
      </c>
      <c r="H12997" s="1" t="s">
        <v>218</v>
      </c>
      <c r="I12997" s="34">
        <v>1.01612E-2</v>
      </c>
      <c r="J12997" s="34">
        <v>883.88165000000004</v>
      </c>
      <c r="K12997" s="35" t="str">
        <f t="shared" si="1207"/>
        <v>Loonse en Drunense Duinen &amp; Leemkuilen_ZGH9120</v>
      </c>
      <c r="L12997" s="36">
        <f>VLOOKUP(D12997,DATA!A:F,5,FALSE)</f>
        <v>1.3726988247862192E-2</v>
      </c>
      <c r="M12997" s="37">
        <f>VLOOKUP(D12997,DATA!A:F,6,FALSE)</f>
        <v>1285.5</v>
      </c>
      <c r="N12997" s="36">
        <f t="shared" si="1208"/>
        <v>99.991820585878585</v>
      </c>
      <c r="O12997" s="36">
        <f t="shared" si="1209"/>
        <v>99.991821726592278</v>
      </c>
      <c r="P12997" s="36">
        <f t="shared" si="1210"/>
        <v>1.1407136923935468E-6</v>
      </c>
      <c r="Q12997" s="36">
        <f t="shared" si="1211"/>
        <v>1.0082559006104008E-5</v>
      </c>
    </row>
    <row r="12998" spans="1:17" x14ac:dyDescent="0.3">
      <c r="A12998" s="29">
        <v>3051083</v>
      </c>
      <c r="B12998" s="1">
        <v>131</v>
      </c>
      <c r="C12998" s="1" t="s">
        <v>24</v>
      </c>
      <c r="D12998" s="1" t="s">
        <v>22</v>
      </c>
      <c r="E12998" s="1" t="s">
        <v>23</v>
      </c>
      <c r="F12998" s="47">
        <v>1857</v>
      </c>
      <c r="G12998" s="34">
        <v>1971.1</v>
      </c>
      <c r="H12998" s="1" t="s">
        <v>218</v>
      </c>
      <c r="I12998" s="34">
        <v>1.01612E-2</v>
      </c>
      <c r="J12998" s="34">
        <v>3066.0457000000001</v>
      </c>
      <c r="K12998" s="35" t="str">
        <f t="shared" si="1207"/>
        <v>Loonse en Drunense Duinen &amp; Leemkuilen_H91E0C</v>
      </c>
      <c r="L12998" s="36">
        <f>VLOOKUP(D12998,DATA!A:F,5,FALSE)</f>
        <v>6.9280917156857415E-3</v>
      </c>
      <c r="M12998" s="37">
        <f>VLOOKUP(D12998,DATA!A:F,6,FALSE)</f>
        <v>2282</v>
      </c>
      <c r="N12998" s="36">
        <f t="shared" si="1208"/>
        <v>10.396327254754933</v>
      </c>
      <c r="O12998" s="36">
        <f t="shared" si="1209"/>
        <v>10.396983062420926</v>
      </c>
      <c r="P12998" s="36">
        <f t="shared" si="1210"/>
        <v>6.558076659928247E-4</v>
      </c>
      <c r="Q12998" s="36">
        <f t="shared" si="1211"/>
        <v>2.0107362743443366E-2</v>
      </c>
    </row>
    <row r="12999" spans="1:17" x14ac:dyDescent="0.3">
      <c r="A12999" s="29">
        <v>3051084</v>
      </c>
      <c r="B12999" s="1">
        <v>131</v>
      </c>
      <c r="C12999" s="1" t="s">
        <v>24</v>
      </c>
      <c r="D12999" s="1" t="s">
        <v>74</v>
      </c>
      <c r="E12999" s="1" t="s">
        <v>71</v>
      </c>
      <c r="F12999" s="47">
        <v>1071</v>
      </c>
      <c r="G12999" s="34">
        <v>1783.32</v>
      </c>
      <c r="H12999" s="1" t="s">
        <v>218</v>
      </c>
      <c r="I12999" s="34">
        <v>8.7866000000000003E-3</v>
      </c>
      <c r="J12999" s="34">
        <v>5275.9472999999998</v>
      </c>
      <c r="K12999" s="35" t="str">
        <f t="shared" si="1207"/>
        <v>Loonse en Drunense Duinen &amp; Leemkuilen_ZGH9120</v>
      </c>
      <c r="L12999" s="36">
        <f>VLOOKUP(D12999,DATA!A:F,5,FALSE)</f>
        <v>1.3726988247862192E-2</v>
      </c>
      <c r="M12999" s="37">
        <f>VLOOKUP(D12999,DATA!A:F,6,FALSE)</f>
        <v>1285.5</v>
      </c>
      <c r="N12999" s="36">
        <f t="shared" si="1208"/>
        <v>99.892415159755942</v>
      </c>
      <c r="O12999" s="36">
        <f t="shared" si="1209"/>
        <v>99.892428121205569</v>
      </c>
      <c r="P12999" s="36">
        <f t="shared" si="1210"/>
        <v>1.2961449627368893E-5</v>
      </c>
      <c r="Q12999" s="36">
        <f t="shared" si="1211"/>
        <v>6.8383925165602924E-4</v>
      </c>
    </row>
    <row r="13000" spans="1:17" x14ac:dyDescent="0.3">
      <c r="A13000" s="29">
        <v>3051087</v>
      </c>
      <c r="B13000" s="1">
        <v>131</v>
      </c>
      <c r="C13000" s="1" t="s">
        <v>24</v>
      </c>
      <c r="D13000" s="1" t="s">
        <v>70</v>
      </c>
      <c r="E13000" s="1" t="s">
        <v>71</v>
      </c>
      <c r="F13000" s="47">
        <v>1071</v>
      </c>
      <c r="G13000" s="34">
        <v>1383.11</v>
      </c>
      <c r="H13000" s="1" t="s">
        <v>218</v>
      </c>
      <c r="I13000" s="34">
        <v>6.0980000000000001E-3</v>
      </c>
      <c r="J13000" s="34">
        <v>416.98253999999997</v>
      </c>
      <c r="K13000" s="35" t="str">
        <f t="shared" si="1207"/>
        <v>Loonse en Drunense Duinen &amp; Leemkuilen_H9120</v>
      </c>
      <c r="L13000" s="36">
        <f>VLOOKUP(D13000,DATA!A:F,5,FALSE)</f>
        <v>1.3726988247862192E-2</v>
      </c>
      <c r="M13000" s="37">
        <f>VLOOKUP(D13000,DATA!A:F,6,FALSE)</f>
        <v>1285.5</v>
      </c>
      <c r="N13000" s="36">
        <f t="shared" si="1208"/>
        <v>79.247206895862973</v>
      </c>
      <c r="O13000" s="36">
        <f t="shared" si="1209"/>
        <v>79.248583511092974</v>
      </c>
      <c r="P13000" s="36">
        <f t="shared" si="1210"/>
        <v>1.3766152300007661E-3</v>
      </c>
      <c r="Q13000" s="36">
        <f t="shared" si="1211"/>
        <v>5.7402451520840361E-3</v>
      </c>
    </row>
    <row r="13001" spans="1:17" x14ac:dyDescent="0.3">
      <c r="A13001" s="29">
        <v>3052602</v>
      </c>
      <c r="B13001" s="1">
        <v>131</v>
      </c>
      <c r="C13001" s="1" t="s">
        <v>24</v>
      </c>
      <c r="D13001" s="1" t="s">
        <v>70</v>
      </c>
      <c r="E13001" s="1" t="s">
        <v>71</v>
      </c>
      <c r="F13001" s="47">
        <v>1071</v>
      </c>
      <c r="G13001" s="34">
        <v>1793.82</v>
      </c>
      <c r="H13001" s="1" t="s">
        <v>218</v>
      </c>
      <c r="I13001" s="34">
        <v>5.0279000000000001E-3</v>
      </c>
      <c r="J13001" s="34">
        <v>135.01428000000001</v>
      </c>
      <c r="K13001" s="35" t="str">
        <f t="shared" si="1207"/>
        <v>Loonse en Drunense Duinen &amp; Leemkuilen_H9120</v>
      </c>
      <c r="L13001" s="36">
        <f>VLOOKUP(D13001,DATA!A:F,5,FALSE)</f>
        <v>1.3726988247862192E-2</v>
      </c>
      <c r="M13001" s="37">
        <f>VLOOKUP(D13001,DATA!A:F,6,FALSE)</f>
        <v>1285.5</v>
      </c>
      <c r="N13001" s="36">
        <f t="shared" si="1208"/>
        <v>99.906842576268915</v>
      </c>
      <c r="O13001" s="36">
        <f t="shared" si="1209"/>
        <v>99.906848999590096</v>
      </c>
      <c r="P13001" s="36">
        <f t="shared" si="1210"/>
        <v>6.4233211816144831E-6</v>
      </c>
      <c r="Q13001" s="36">
        <f t="shared" si="1211"/>
        <v>8.672400845444288E-6</v>
      </c>
    </row>
    <row r="13002" spans="1:17" x14ac:dyDescent="0.3">
      <c r="A13002" s="29">
        <v>3052605</v>
      </c>
      <c r="B13002" s="1">
        <v>131</v>
      </c>
      <c r="C13002" s="1" t="s">
        <v>24</v>
      </c>
      <c r="D13002" s="1" t="s">
        <v>49</v>
      </c>
      <c r="E13002" s="1" t="s">
        <v>50</v>
      </c>
      <c r="F13002" s="47">
        <v>1429</v>
      </c>
      <c r="G13002" s="34">
        <v>1600.27</v>
      </c>
      <c r="H13002" s="1" t="s">
        <v>218</v>
      </c>
      <c r="I13002" s="34">
        <v>6.2931000000000003E-3</v>
      </c>
      <c r="J13002" s="34">
        <v>4582.9809999999998</v>
      </c>
      <c r="K13002" s="35" t="str">
        <f t="shared" si="1207"/>
        <v>Loonse en Drunense Duinen &amp; Leemkuilen_H9160A</v>
      </c>
      <c r="L13002" s="36">
        <f>VLOOKUP(D13002,DATA!A:F,5,FALSE)</f>
        <v>7.6478934523803643E-3</v>
      </c>
      <c r="M13002" s="37">
        <f>VLOOKUP(D13002,DATA!A:F,6,FALSE)</f>
        <v>1814</v>
      </c>
      <c r="N13002" s="36">
        <f t="shared" si="1208"/>
        <v>16.320332993804922</v>
      </c>
      <c r="O13002" s="36">
        <f t="shared" si="1209"/>
        <v>16.3209902920315</v>
      </c>
      <c r="P13002" s="36">
        <f t="shared" si="1210"/>
        <v>6.5729822657800696E-4</v>
      </c>
      <c r="Q13002" s="36">
        <f t="shared" si="1211"/>
        <v>3.0123852837407008E-2</v>
      </c>
    </row>
    <row r="13003" spans="1:17" x14ac:dyDescent="0.3">
      <c r="A13003" s="29">
        <v>3052606</v>
      </c>
      <c r="B13003" s="1">
        <v>131</v>
      </c>
      <c r="C13003" s="1" t="s">
        <v>24</v>
      </c>
      <c r="D13003" s="1" t="s">
        <v>49</v>
      </c>
      <c r="E13003" s="1" t="s">
        <v>50</v>
      </c>
      <c r="F13003" s="47">
        <v>1429</v>
      </c>
      <c r="G13003" s="34">
        <v>1679.96</v>
      </c>
      <c r="H13003" s="1" t="s">
        <v>218</v>
      </c>
      <c r="I13003" s="34">
        <v>6.9214999999999997E-3</v>
      </c>
      <c r="J13003" s="34">
        <v>1558.2041999999999</v>
      </c>
      <c r="K13003" s="35" t="str">
        <f t="shared" si="1207"/>
        <v>Loonse en Drunense Duinen &amp; Leemkuilen_H9160A</v>
      </c>
      <c r="L13003" s="36">
        <f>VLOOKUP(D13003,DATA!A:F,5,FALSE)</f>
        <v>7.6478934523803643E-3</v>
      </c>
      <c r="M13003" s="37">
        <f>VLOOKUP(D13003,DATA!A:F,6,FALSE)</f>
        <v>1814</v>
      </c>
      <c r="N13003" s="36">
        <f t="shared" si="1208"/>
        <v>26.403058016013823</v>
      </c>
      <c r="O13003" s="36">
        <f t="shared" si="1209"/>
        <v>26.404086651437392</v>
      </c>
      <c r="P13003" s="36">
        <f t="shared" si="1210"/>
        <v>1.0286354235695683E-3</v>
      </c>
      <c r="Q13003" s="36">
        <f t="shared" si="1211"/>
        <v>1.60282403727488E-2</v>
      </c>
    </row>
    <row r="13004" spans="1:17" x14ac:dyDescent="0.3">
      <c r="A13004" s="29">
        <v>3052609</v>
      </c>
      <c r="B13004" s="1">
        <v>131</v>
      </c>
      <c r="C13004" s="1" t="s">
        <v>24</v>
      </c>
      <c r="D13004" s="1" t="s">
        <v>22</v>
      </c>
      <c r="E13004" s="1" t="s">
        <v>23</v>
      </c>
      <c r="F13004" s="47">
        <v>1857</v>
      </c>
      <c r="G13004" s="34">
        <v>1919.94</v>
      </c>
      <c r="H13004" s="1" t="s">
        <v>218</v>
      </c>
      <c r="I13004" s="34">
        <v>9.3109000000000004E-3</v>
      </c>
      <c r="J13004" s="34">
        <v>9839.1939999999995</v>
      </c>
      <c r="K13004" s="35" t="str">
        <f t="shared" si="1207"/>
        <v>Loonse en Drunense Duinen &amp; Leemkuilen_H91E0C</v>
      </c>
      <c r="L13004" s="36">
        <f>VLOOKUP(D13004,DATA!A:F,5,FALSE)</f>
        <v>6.9280917156857415E-3</v>
      </c>
      <c r="M13004" s="37">
        <f>VLOOKUP(D13004,DATA!A:F,6,FALSE)</f>
        <v>2282</v>
      </c>
      <c r="N13004" s="36">
        <f t="shared" si="1208"/>
        <v>7.5272454802841944</v>
      </c>
      <c r="O13004" s="36">
        <f t="shared" si="1209"/>
        <v>7.5276945017086296</v>
      </c>
      <c r="P13004" s="36">
        <f t="shared" si="1210"/>
        <v>4.4902142443525861E-4</v>
      </c>
      <c r="Q13004" s="36">
        <f t="shared" si="1211"/>
        <v>4.4180089051748493E-2</v>
      </c>
    </row>
    <row r="13005" spans="1:17" x14ac:dyDescent="0.3">
      <c r="A13005" s="29">
        <v>3052609</v>
      </c>
      <c r="B13005" s="1">
        <v>131</v>
      </c>
      <c r="C13005" s="1" t="s">
        <v>24</v>
      </c>
      <c r="D13005" s="1" t="s">
        <v>25</v>
      </c>
      <c r="E13005" s="1" t="s">
        <v>23</v>
      </c>
      <c r="F13005" s="47">
        <v>1857</v>
      </c>
      <c r="G13005" s="34">
        <v>1919.94</v>
      </c>
      <c r="H13005" s="1" t="s">
        <v>218</v>
      </c>
      <c r="I13005" s="34">
        <v>9.3109000000000004E-3</v>
      </c>
      <c r="J13005" s="34">
        <v>160.80524</v>
      </c>
      <c r="K13005" s="35" t="str">
        <f t="shared" si="1207"/>
        <v>Loonse en Drunense Duinen &amp; Leemkuilen_ZGH91E0C</v>
      </c>
      <c r="L13005" s="36">
        <f>VLOOKUP(D13005,DATA!A:F,5,FALSE)</f>
        <v>6.9280917156857415E-3</v>
      </c>
      <c r="M13005" s="37">
        <f>VLOOKUP(D13005,DATA!A:F,6,FALSE)</f>
        <v>2282</v>
      </c>
      <c r="N13005" s="36">
        <f t="shared" si="1208"/>
        <v>7.5272454802841944</v>
      </c>
      <c r="O13005" s="36">
        <f t="shared" si="1209"/>
        <v>7.5276945017086296</v>
      </c>
      <c r="P13005" s="36">
        <f t="shared" si="1210"/>
        <v>4.4902142443525861E-4</v>
      </c>
      <c r="Q13005" s="36">
        <f t="shared" si="1211"/>
        <v>7.2204997921453628E-4</v>
      </c>
    </row>
    <row r="13006" spans="1:17" x14ac:dyDescent="0.3">
      <c r="A13006" s="29">
        <v>3052610</v>
      </c>
      <c r="B13006" s="1">
        <v>131</v>
      </c>
      <c r="C13006" s="1" t="s">
        <v>24</v>
      </c>
      <c r="D13006" s="1" t="s">
        <v>22</v>
      </c>
      <c r="E13006" s="1" t="s">
        <v>23</v>
      </c>
      <c r="F13006" s="47">
        <v>1857</v>
      </c>
      <c r="G13006" s="34">
        <v>1959.56</v>
      </c>
      <c r="H13006" s="1" t="s">
        <v>218</v>
      </c>
      <c r="I13006" s="34">
        <v>9.6606999999999995E-3</v>
      </c>
      <c r="J13006" s="34">
        <v>311.41376000000002</v>
      </c>
      <c r="K13006" s="35" t="str">
        <f t="shared" si="1207"/>
        <v>Loonse en Drunense Duinen &amp; Leemkuilen_H91E0C</v>
      </c>
      <c r="L13006" s="36">
        <f>VLOOKUP(D13006,DATA!A:F,5,FALSE)</f>
        <v>6.9280917156857415E-3</v>
      </c>
      <c r="M13006" s="37">
        <f>VLOOKUP(D13006,DATA!A:F,6,FALSE)</f>
        <v>2282</v>
      </c>
      <c r="N13006" s="36">
        <f t="shared" si="1208"/>
        <v>9.6747827984578798</v>
      </c>
      <c r="O13006" s="36">
        <f t="shared" si="1209"/>
        <v>9.6753677019092965</v>
      </c>
      <c r="P13006" s="36">
        <f t="shared" si="1210"/>
        <v>5.849034514167073E-4</v>
      </c>
      <c r="Q13006" s="36">
        <f t="shared" si="1211"/>
        <v>1.8214698304265418E-3</v>
      </c>
    </row>
    <row r="13007" spans="1:17" x14ac:dyDescent="0.3">
      <c r="A13007" s="29">
        <v>3052611</v>
      </c>
      <c r="B13007" s="1">
        <v>131</v>
      </c>
      <c r="C13007" s="1" t="s">
        <v>24</v>
      </c>
      <c r="D13007" s="1" t="s">
        <v>70</v>
      </c>
      <c r="E13007" s="1" t="s">
        <v>71</v>
      </c>
      <c r="F13007" s="47">
        <v>1071</v>
      </c>
      <c r="G13007" s="34">
        <v>1987.75</v>
      </c>
      <c r="H13007" s="1" t="s">
        <v>218</v>
      </c>
      <c r="I13007" s="34">
        <v>9.8639999999999995E-3</v>
      </c>
      <c r="J13007" s="34">
        <v>3702.4438</v>
      </c>
      <c r="K13007" s="35" t="str">
        <f t="shared" si="1207"/>
        <v>Loonse en Drunense Duinen &amp; Leemkuilen_H9120</v>
      </c>
      <c r="L13007" s="36">
        <f>VLOOKUP(D13007,DATA!A:F,5,FALSE)</f>
        <v>1.3726988247862192E-2</v>
      </c>
      <c r="M13007" s="37">
        <f>VLOOKUP(D13007,DATA!A:F,6,FALSE)</f>
        <v>1285.5</v>
      </c>
      <c r="N13007" s="36">
        <f t="shared" si="1208"/>
        <v>99.993491670080715</v>
      </c>
      <c r="O13007" s="36">
        <f t="shared" si="1209"/>
        <v>99.99349255121119</v>
      </c>
      <c r="P13007" s="36">
        <f t="shared" si="1210"/>
        <v>8.8113047524984722E-7</v>
      </c>
      <c r="Q13007" s="36">
        <f t="shared" si="1211"/>
        <v>3.2623360650798501E-5</v>
      </c>
    </row>
    <row r="13008" spans="1:17" x14ac:dyDescent="0.3">
      <c r="A13008" s="29">
        <v>3052612</v>
      </c>
      <c r="B13008" s="1">
        <v>131</v>
      </c>
      <c r="C13008" s="1" t="s">
        <v>24</v>
      </c>
      <c r="D13008" s="1" t="s">
        <v>70</v>
      </c>
      <c r="E13008" s="1" t="s">
        <v>71</v>
      </c>
      <c r="F13008" s="47">
        <v>1071</v>
      </c>
      <c r="G13008" s="34">
        <v>1996.17</v>
      </c>
      <c r="H13008" s="1" t="s">
        <v>218</v>
      </c>
      <c r="I13008" s="34">
        <v>1.0074700000000001E-2</v>
      </c>
      <c r="J13008" s="34">
        <v>435.17133000000001</v>
      </c>
      <c r="K13008" s="35" t="str">
        <f t="shared" si="1207"/>
        <v>Loonse en Drunense Duinen &amp; Leemkuilen_H9120</v>
      </c>
      <c r="L13008" s="36">
        <f>VLOOKUP(D13008,DATA!A:F,5,FALSE)</f>
        <v>1.3726988247862192E-2</v>
      </c>
      <c r="M13008" s="37">
        <f>VLOOKUP(D13008,DATA!A:F,6,FALSE)</f>
        <v>1285.5</v>
      </c>
      <c r="N13008" s="36">
        <f t="shared" si="1208"/>
        <v>99.994202024844782</v>
      </c>
      <c r="O13008" s="36">
        <f t="shared" si="1209"/>
        <v>99.994202826575517</v>
      </c>
      <c r="P13008" s="36">
        <f t="shared" si="1210"/>
        <v>8.0173073513378768E-7</v>
      </c>
      <c r="Q13008" s="36">
        <f t="shared" si="1211"/>
        <v>3.4889023031004811E-6</v>
      </c>
    </row>
    <row r="13009" spans="1:17" x14ac:dyDescent="0.3">
      <c r="A13009" s="29">
        <v>3052612</v>
      </c>
      <c r="B13009" s="1">
        <v>131</v>
      </c>
      <c r="C13009" s="1" t="s">
        <v>24</v>
      </c>
      <c r="D13009" s="1" t="s">
        <v>22</v>
      </c>
      <c r="E13009" s="1" t="s">
        <v>23</v>
      </c>
      <c r="F13009" s="47">
        <v>1857</v>
      </c>
      <c r="G13009" s="34">
        <v>1996.17</v>
      </c>
      <c r="H13009" s="1" t="s">
        <v>218</v>
      </c>
      <c r="I13009" s="34">
        <v>1.0074700000000001E-2</v>
      </c>
      <c r="J13009" s="34">
        <v>6195.0977000000003</v>
      </c>
      <c r="K13009" s="35" t="str">
        <f t="shared" si="1207"/>
        <v>Loonse en Drunense Duinen &amp; Leemkuilen_H91E0C</v>
      </c>
      <c r="L13009" s="36">
        <f>VLOOKUP(D13009,DATA!A:F,5,FALSE)</f>
        <v>6.9280917156857415E-3</v>
      </c>
      <c r="M13009" s="37">
        <f>VLOOKUP(D13009,DATA!A:F,6,FALSE)</f>
        <v>2282</v>
      </c>
      <c r="N13009" s="36">
        <f t="shared" si="1208"/>
        <v>12.129150228541366</v>
      </c>
      <c r="O13009" s="36">
        <f t="shared" si="1209"/>
        <v>12.129894159157717</v>
      </c>
      <c r="P13009" s="36">
        <f t="shared" si="1210"/>
        <v>7.4393061635014135E-4</v>
      </c>
      <c r="Q13009" s="36">
        <f t="shared" si="1211"/>
        <v>4.6087228503103435E-2</v>
      </c>
    </row>
    <row r="13010" spans="1:17" x14ac:dyDescent="0.3">
      <c r="A13010" s="29">
        <v>3052613</v>
      </c>
      <c r="B13010" s="1">
        <v>131</v>
      </c>
      <c r="C13010" s="1" t="s">
        <v>24</v>
      </c>
      <c r="D13010" s="1" t="s">
        <v>74</v>
      </c>
      <c r="E13010" s="1" t="s">
        <v>71</v>
      </c>
      <c r="F13010" s="47">
        <v>1071</v>
      </c>
      <c r="G13010" s="34">
        <v>1974.63</v>
      </c>
      <c r="H13010" s="1" t="s">
        <v>218</v>
      </c>
      <c r="I13010" s="34">
        <v>1.01396E-2</v>
      </c>
      <c r="J13010" s="34">
        <v>6076.8770000000004</v>
      </c>
      <c r="K13010" s="35" t="str">
        <f t="shared" si="1207"/>
        <v>Loonse en Drunense Duinen &amp; Leemkuilen_ZGH9120</v>
      </c>
      <c r="L13010" s="36">
        <f>VLOOKUP(D13010,DATA!A:F,5,FALSE)</f>
        <v>1.3726988247862192E-2</v>
      </c>
      <c r="M13010" s="37">
        <f>VLOOKUP(D13010,DATA!A:F,6,FALSE)</f>
        <v>1285.5</v>
      </c>
      <c r="N13010" s="36">
        <f t="shared" si="1208"/>
        <v>99.992207450186072</v>
      </c>
      <c r="O13010" s="36">
        <f t="shared" si="1209"/>
        <v>99.992208534641264</v>
      </c>
      <c r="P13010" s="36">
        <f t="shared" si="1210"/>
        <v>1.0844551923128165E-6</v>
      </c>
      <c r="Q13010" s="36">
        <f t="shared" si="1211"/>
        <v>6.5901008156963323E-5</v>
      </c>
    </row>
    <row r="13011" spans="1:17" x14ac:dyDescent="0.3">
      <c r="A13011" s="29">
        <v>3052613</v>
      </c>
      <c r="B13011" s="1">
        <v>131</v>
      </c>
      <c r="C13011" s="1" t="s">
        <v>24</v>
      </c>
      <c r="D13011" s="1" t="s">
        <v>22</v>
      </c>
      <c r="E13011" s="1" t="s">
        <v>23</v>
      </c>
      <c r="F13011" s="47">
        <v>1857</v>
      </c>
      <c r="G13011" s="34">
        <v>1974.63</v>
      </c>
      <c r="H13011" s="1" t="s">
        <v>218</v>
      </c>
      <c r="I13011" s="34">
        <v>1.01396E-2</v>
      </c>
      <c r="J13011" s="34">
        <v>2918.7741999999998</v>
      </c>
      <c r="K13011" s="35" t="str">
        <f t="shared" si="1207"/>
        <v>Loonse en Drunense Duinen &amp; Leemkuilen_H91E0C</v>
      </c>
      <c r="L13011" s="36">
        <f>VLOOKUP(D13011,DATA!A:F,5,FALSE)</f>
        <v>6.9280917156857415E-3</v>
      </c>
      <c r="M13011" s="37">
        <f>VLOOKUP(D13011,DATA!A:F,6,FALSE)</f>
        <v>2282</v>
      </c>
      <c r="N13011" s="36">
        <f t="shared" si="1208"/>
        <v>10.626365003541187</v>
      </c>
      <c r="O13011" s="36">
        <f t="shared" si="1209"/>
        <v>10.627032179847335</v>
      </c>
      <c r="P13011" s="36">
        <f t="shared" si="1210"/>
        <v>6.6717630614832046E-4</v>
      </c>
      <c r="Q13011" s="36">
        <f t="shared" si="1211"/>
        <v>1.9473369892370192E-2</v>
      </c>
    </row>
    <row r="13012" spans="1:17" x14ac:dyDescent="0.3">
      <c r="A13012" s="29">
        <v>3052614</v>
      </c>
      <c r="B13012" s="1">
        <v>131</v>
      </c>
      <c r="C13012" s="1" t="s">
        <v>24</v>
      </c>
      <c r="D13012" s="1" t="s">
        <v>74</v>
      </c>
      <c r="E13012" s="1" t="s">
        <v>71</v>
      </c>
      <c r="F13012" s="47">
        <v>1071</v>
      </c>
      <c r="G13012" s="34">
        <v>1434.39</v>
      </c>
      <c r="H13012" s="1" t="s">
        <v>218</v>
      </c>
      <c r="I13012" s="34">
        <v>6.2965E-3</v>
      </c>
      <c r="J13012" s="34">
        <v>2925.5664000000002</v>
      </c>
      <c r="K13012" s="35" t="str">
        <f t="shared" si="1207"/>
        <v>Loonse en Drunense Duinen &amp; Leemkuilen_ZGH9120</v>
      </c>
      <c r="L13012" s="36">
        <f>VLOOKUP(D13012,DATA!A:F,5,FALSE)</f>
        <v>1.3726988247862192E-2</v>
      </c>
      <c r="M13012" s="37">
        <f>VLOOKUP(D13012,DATA!A:F,6,FALSE)</f>
        <v>1285.5</v>
      </c>
      <c r="N13012" s="36">
        <f t="shared" si="1208"/>
        <v>88.532078782482742</v>
      </c>
      <c r="O13012" s="36">
        <f t="shared" si="1209"/>
        <v>88.532956278933128</v>
      </c>
      <c r="P13012" s="36">
        <f t="shared" si="1210"/>
        <v>8.7749645038570634E-4</v>
      </c>
      <c r="Q13012" s="36">
        <f t="shared" si="1211"/>
        <v>2.5671741313676898E-2</v>
      </c>
    </row>
    <row r="13013" spans="1:17" x14ac:dyDescent="0.3">
      <c r="A13013" s="29">
        <v>3052615</v>
      </c>
      <c r="B13013" s="1">
        <v>131</v>
      </c>
      <c r="C13013" s="1" t="s">
        <v>24</v>
      </c>
      <c r="D13013" s="1" t="s">
        <v>70</v>
      </c>
      <c r="E13013" s="1" t="s">
        <v>71</v>
      </c>
      <c r="F13013" s="47">
        <v>1071</v>
      </c>
      <c r="G13013" s="34">
        <v>1369.37</v>
      </c>
      <c r="H13013" s="1" t="s">
        <v>218</v>
      </c>
      <c r="I13013" s="34">
        <v>6.0511000000000002E-3</v>
      </c>
      <c r="J13013" s="34">
        <v>215.63041999999999</v>
      </c>
      <c r="K13013" s="35" t="str">
        <f t="shared" si="1207"/>
        <v>Loonse en Drunense Duinen &amp; Leemkuilen_H9120</v>
      </c>
      <c r="L13013" s="36">
        <f>VLOOKUP(D13013,DATA!A:F,5,FALSE)</f>
        <v>1.3726988247862192E-2</v>
      </c>
      <c r="M13013" s="37">
        <f>VLOOKUP(D13013,DATA!A:F,6,FALSE)</f>
        <v>1285.5</v>
      </c>
      <c r="N13013" s="36">
        <f t="shared" si="1208"/>
        <v>75.974509363434635</v>
      </c>
      <c r="O13013" s="36">
        <f t="shared" si="1209"/>
        <v>75.976025507224151</v>
      </c>
      <c r="P13013" s="36">
        <f t="shared" si="1210"/>
        <v>1.5161437895159224E-3</v>
      </c>
      <c r="Q13013" s="36">
        <f t="shared" si="1211"/>
        <v>3.2692672211370993E-3</v>
      </c>
    </row>
    <row r="13014" spans="1:17" x14ac:dyDescent="0.3">
      <c r="A13014" s="29">
        <v>3052615</v>
      </c>
      <c r="B13014" s="1">
        <v>131</v>
      </c>
      <c r="C13014" s="1" t="s">
        <v>24</v>
      </c>
      <c r="D13014" s="1" t="s">
        <v>74</v>
      </c>
      <c r="E13014" s="1" t="s">
        <v>71</v>
      </c>
      <c r="F13014" s="47">
        <v>1071</v>
      </c>
      <c r="G13014" s="34">
        <v>1369.37</v>
      </c>
      <c r="H13014" s="1" t="s">
        <v>218</v>
      </c>
      <c r="I13014" s="34">
        <v>6.0511000000000002E-3</v>
      </c>
      <c r="J13014" s="34">
        <v>2510.7287999999999</v>
      </c>
      <c r="K13014" s="35" t="str">
        <f t="shared" si="1207"/>
        <v>Loonse en Drunense Duinen &amp; Leemkuilen_ZGH9120</v>
      </c>
      <c r="L13014" s="36">
        <f>VLOOKUP(D13014,DATA!A:F,5,FALSE)</f>
        <v>1.3726988247862192E-2</v>
      </c>
      <c r="M13014" s="37">
        <f>VLOOKUP(D13014,DATA!A:F,6,FALSE)</f>
        <v>1285.5</v>
      </c>
      <c r="N13014" s="36">
        <f t="shared" si="1208"/>
        <v>75.974509363434635</v>
      </c>
      <c r="O13014" s="36">
        <f t="shared" si="1209"/>
        <v>75.976025507224151</v>
      </c>
      <c r="P13014" s="36">
        <f t="shared" si="1210"/>
        <v>1.5161437895159224E-3</v>
      </c>
      <c r="Q13014" s="36">
        <f t="shared" si="1211"/>
        <v>3.8066258772787645E-2</v>
      </c>
    </row>
    <row r="13015" spans="1:17" x14ac:dyDescent="0.3">
      <c r="A13015" s="29">
        <v>3052616</v>
      </c>
      <c r="B13015" s="1">
        <v>131</v>
      </c>
      <c r="C13015" s="1" t="s">
        <v>24</v>
      </c>
      <c r="D13015" s="1" t="s">
        <v>70</v>
      </c>
      <c r="E13015" s="1" t="s">
        <v>71</v>
      </c>
      <c r="F13015" s="47">
        <v>1071</v>
      </c>
      <c r="G13015" s="34">
        <v>1802.71</v>
      </c>
      <c r="H13015" s="1" t="s">
        <v>218</v>
      </c>
      <c r="I13015" s="34">
        <v>8.5809000000000007E-3</v>
      </c>
      <c r="J13015" s="34">
        <v>195.69466</v>
      </c>
      <c r="K13015" s="35" t="str">
        <f t="shared" si="1207"/>
        <v>Loonse en Drunense Duinen &amp; Leemkuilen_H9120</v>
      </c>
      <c r="L13015" s="36">
        <f>VLOOKUP(D13015,DATA!A:F,5,FALSE)</f>
        <v>1.3726988247862192E-2</v>
      </c>
      <c r="M13015" s="37">
        <f>VLOOKUP(D13015,DATA!A:F,6,FALSE)</f>
        <v>1285.5</v>
      </c>
      <c r="N13015" s="36">
        <f t="shared" si="1208"/>
        <v>99.917535747981503</v>
      </c>
      <c r="O13015" s="36">
        <f t="shared" si="1209"/>
        <v>99.917545452857851</v>
      </c>
      <c r="P13015" s="36">
        <f t="shared" si="1210"/>
        <v>9.7048763478824185E-6</v>
      </c>
      <c r="Q13015" s="36">
        <f t="shared" si="1211"/>
        <v>1.8991924772408917E-5</v>
      </c>
    </row>
    <row r="13016" spans="1:17" x14ac:dyDescent="0.3">
      <c r="A13016" s="29">
        <v>3052616</v>
      </c>
      <c r="B13016" s="1">
        <v>131</v>
      </c>
      <c r="C13016" s="1" t="s">
        <v>24</v>
      </c>
      <c r="D13016" s="1" t="s">
        <v>74</v>
      </c>
      <c r="E13016" s="1" t="s">
        <v>71</v>
      </c>
      <c r="F13016" s="47">
        <v>1071</v>
      </c>
      <c r="G13016" s="34">
        <v>1802.71</v>
      </c>
      <c r="H13016" s="1" t="s">
        <v>218</v>
      </c>
      <c r="I13016" s="34">
        <v>8.5809000000000007E-3</v>
      </c>
      <c r="J13016" s="34">
        <v>2288.2910000000002</v>
      </c>
      <c r="K13016" s="35" t="str">
        <f t="shared" si="1207"/>
        <v>Loonse en Drunense Duinen &amp; Leemkuilen_ZGH9120</v>
      </c>
      <c r="L13016" s="36">
        <f>VLOOKUP(D13016,DATA!A:F,5,FALSE)</f>
        <v>1.3726988247862192E-2</v>
      </c>
      <c r="M13016" s="37">
        <f>VLOOKUP(D13016,DATA!A:F,6,FALSE)</f>
        <v>1285.5</v>
      </c>
      <c r="N13016" s="36">
        <f t="shared" si="1208"/>
        <v>99.917535747981503</v>
      </c>
      <c r="O13016" s="36">
        <f t="shared" si="1209"/>
        <v>99.917545452857851</v>
      </c>
      <c r="P13016" s="36">
        <f t="shared" si="1210"/>
        <v>9.7048763478824185E-6</v>
      </c>
      <c r="Q13016" s="36">
        <f t="shared" si="1211"/>
        <v>2.220758120297221E-4</v>
      </c>
    </row>
    <row r="13017" spans="1:17" x14ac:dyDescent="0.3">
      <c r="A13017" s="29">
        <v>3052616</v>
      </c>
      <c r="B13017" s="1">
        <v>131</v>
      </c>
      <c r="C13017" s="1" t="s">
        <v>24</v>
      </c>
      <c r="D13017" s="1" t="s">
        <v>49</v>
      </c>
      <c r="E13017" s="1" t="s">
        <v>50</v>
      </c>
      <c r="F13017" s="47">
        <v>1429</v>
      </c>
      <c r="G13017" s="34">
        <v>1802.71</v>
      </c>
      <c r="H13017" s="1" t="s">
        <v>218</v>
      </c>
      <c r="I13017" s="34">
        <v>8.5809000000000007E-3</v>
      </c>
      <c r="J13017" s="34">
        <v>134.27654000000001</v>
      </c>
      <c r="K13017" s="35" t="str">
        <f t="shared" si="1207"/>
        <v>Loonse en Drunense Duinen &amp; Leemkuilen_H9160A</v>
      </c>
      <c r="L13017" s="36">
        <f>VLOOKUP(D13017,DATA!A:F,5,FALSE)</f>
        <v>7.6478934523803643E-3</v>
      </c>
      <c r="M13017" s="37">
        <f>VLOOKUP(D13017,DATA!A:F,6,FALSE)</f>
        <v>1814</v>
      </c>
      <c r="N13017" s="36">
        <f t="shared" si="1208"/>
        <v>47.842722189132978</v>
      </c>
      <c r="O13017" s="36">
        <f t="shared" si="1209"/>
        <v>47.844359782548814</v>
      </c>
      <c r="P13017" s="36">
        <f t="shared" si="1210"/>
        <v>1.637593415836136E-3</v>
      </c>
      <c r="Q13017" s="36">
        <f t="shared" si="1211"/>
        <v>2.1989037780525758E-3</v>
      </c>
    </row>
    <row r="13018" spans="1:17" x14ac:dyDescent="0.3">
      <c r="A13018" s="29">
        <v>3054133</v>
      </c>
      <c r="B13018" s="1">
        <v>131</v>
      </c>
      <c r="C13018" s="1" t="s">
        <v>24</v>
      </c>
      <c r="D13018" s="1" t="s">
        <v>49</v>
      </c>
      <c r="E13018" s="1" t="s">
        <v>50</v>
      </c>
      <c r="F13018" s="47">
        <v>1429</v>
      </c>
      <c r="G13018" s="34">
        <v>1563.2</v>
      </c>
      <c r="H13018" s="1" t="s">
        <v>218</v>
      </c>
      <c r="I13018" s="34">
        <v>6.0521000000000004E-3</v>
      </c>
      <c r="J13018" s="34">
        <v>8196.8979999999992</v>
      </c>
      <c r="K13018" s="35" t="str">
        <f t="shared" si="1207"/>
        <v>Loonse en Drunense Duinen &amp; Leemkuilen_H9160A</v>
      </c>
      <c r="L13018" s="36">
        <f>VLOOKUP(D13018,DATA!A:F,5,FALSE)</f>
        <v>7.6478934523803643E-3</v>
      </c>
      <c r="M13018" s="37">
        <f>VLOOKUP(D13018,DATA!A:F,6,FALSE)</f>
        <v>1814</v>
      </c>
      <c r="N13018" s="36">
        <f t="shared" si="1208"/>
        <v>12.807452018653178</v>
      </c>
      <c r="O13018" s="36">
        <f t="shared" si="1209"/>
        <v>12.807968907911558</v>
      </c>
      <c r="P13018" s="36">
        <f t="shared" si="1210"/>
        <v>5.1688925838000443E-4</v>
      </c>
      <c r="Q13018" s="36">
        <f t="shared" si="1211"/>
        <v>4.2368885282365411E-2</v>
      </c>
    </row>
    <row r="13019" spans="1:17" x14ac:dyDescent="0.3">
      <c r="A13019" s="29">
        <v>3054138</v>
      </c>
      <c r="B13019" s="1">
        <v>131</v>
      </c>
      <c r="C13019" s="1" t="s">
        <v>24</v>
      </c>
      <c r="D13019" s="1" t="s">
        <v>22</v>
      </c>
      <c r="E13019" s="1" t="s">
        <v>23</v>
      </c>
      <c r="F13019" s="47">
        <v>1857</v>
      </c>
      <c r="G13019" s="34">
        <v>1943.86</v>
      </c>
      <c r="H13019" s="1" t="s">
        <v>218</v>
      </c>
      <c r="I13019" s="34">
        <v>9.5248999999999993E-3</v>
      </c>
      <c r="J13019" s="34">
        <v>9703.9570000000003</v>
      </c>
      <c r="K13019" s="35" t="str">
        <f t="shared" si="1207"/>
        <v>Loonse en Drunense Duinen &amp; Leemkuilen_H91E0C</v>
      </c>
      <c r="L13019" s="36">
        <f>VLOOKUP(D13019,DATA!A:F,5,FALSE)</f>
        <v>6.9280917156857415E-3</v>
      </c>
      <c r="M13019" s="37">
        <f>VLOOKUP(D13019,DATA!A:F,6,FALSE)</f>
        <v>2282</v>
      </c>
      <c r="N13019" s="36">
        <f t="shared" si="1208"/>
        <v>8.7650571311199279</v>
      </c>
      <c r="O13019" s="36">
        <f t="shared" si="1209"/>
        <v>8.7655848490207635</v>
      </c>
      <c r="P13019" s="36">
        <f t="shared" si="1210"/>
        <v>5.2771790083561143E-4</v>
      </c>
      <c r="Q13019" s="36">
        <f t="shared" si="1211"/>
        <v>5.1209518178390374E-2</v>
      </c>
    </row>
    <row r="13020" spans="1:17" x14ac:dyDescent="0.3">
      <c r="A13020" s="29">
        <v>3054139</v>
      </c>
      <c r="B13020" s="1">
        <v>131</v>
      </c>
      <c r="C13020" s="1" t="s">
        <v>24</v>
      </c>
      <c r="D13020" s="1" t="s">
        <v>70</v>
      </c>
      <c r="E13020" s="1" t="s">
        <v>71</v>
      </c>
      <c r="F13020" s="47">
        <v>1071</v>
      </c>
      <c r="G13020" s="34">
        <v>1962.89</v>
      </c>
      <c r="H13020" s="1" t="s">
        <v>218</v>
      </c>
      <c r="I13020" s="34">
        <v>9.7827999999999995E-3</v>
      </c>
      <c r="J13020" s="34">
        <v>3291.0021999999999</v>
      </c>
      <c r="K13020" s="35" t="str">
        <f t="shared" si="1207"/>
        <v>Loonse en Drunense Duinen &amp; Leemkuilen_H9120</v>
      </c>
      <c r="L13020" s="36">
        <f>VLOOKUP(D13020,DATA!A:F,5,FALSE)</f>
        <v>1.3726988247862192E-2</v>
      </c>
      <c r="M13020" s="37">
        <f>VLOOKUP(D13020,DATA!A:F,6,FALSE)</f>
        <v>1285.5</v>
      </c>
      <c r="N13020" s="36">
        <f t="shared" si="1208"/>
        <v>99.990844916116075</v>
      </c>
      <c r="O13020" s="36">
        <f t="shared" si="1209"/>
        <v>99.990846145342374</v>
      </c>
      <c r="P13020" s="36">
        <f t="shared" si="1210"/>
        <v>1.2292262994151315E-6</v>
      </c>
      <c r="Q13020" s="36">
        <f t="shared" si="1211"/>
        <v>4.0453864556730562E-5</v>
      </c>
    </row>
    <row r="13021" spans="1:17" x14ac:dyDescent="0.3">
      <c r="A13021" s="29">
        <v>3054139</v>
      </c>
      <c r="B13021" s="1">
        <v>131</v>
      </c>
      <c r="C13021" s="1" t="s">
        <v>24</v>
      </c>
      <c r="D13021" s="1" t="s">
        <v>74</v>
      </c>
      <c r="E13021" s="1" t="s">
        <v>71</v>
      </c>
      <c r="F13021" s="47">
        <v>1071</v>
      </c>
      <c r="G13021" s="34">
        <v>1962.89</v>
      </c>
      <c r="H13021" s="1" t="s">
        <v>218</v>
      </c>
      <c r="I13021" s="34">
        <v>9.7827999999999995E-3</v>
      </c>
      <c r="J13021" s="34">
        <v>2277.5889000000002</v>
      </c>
      <c r="K13021" s="35" t="str">
        <f t="shared" si="1207"/>
        <v>Loonse en Drunense Duinen &amp; Leemkuilen_ZGH9120</v>
      </c>
      <c r="L13021" s="36">
        <f>VLOOKUP(D13021,DATA!A:F,5,FALSE)</f>
        <v>1.3726988247862192E-2</v>
      </c>
      <c r="M13021" s="37">
        <f>VLOOKUP(D13021,DATA!A:F,6,FALSE)</f>
        <v>1285.5</v>
      </c>
      <c r="N13021" s="36">
        <f t="shared" si="1208"/>
        <v>99.990844916116075</v>
      </c>
      <c r="O13021" s="36">
        <f t="shared" si="1209"/>
        <v>99.990846145342374</v>
      </c>
      <c r="P13021" s="36">
        <f t="shared" si="1210"/>
        <v>1.2292262994151315E-6</v>
      </c>
      <c r="Q13021" s="36">
        <f t="shared" si="1211"/>
        <v>2.7996721751359803E-5</v>
      </c>
    </row>
    <row r="13022" spans="1:17" x14ac:dyDescent="0.3">
      <c r="A13022" s="29">
        <v>3054140</v>
      </c>
      <c r="B13022" s="1">
        <v>131</v>
      </c>
      <c r="C13022" s="1" t="s">
        <v>24</v>
      </c>
      <c r="D13022" s="1" t="s">
        <v>70</v>
      </c>
      <c r="E13022" s="1" t="s">
        <v>71</v>
      </c>
      <c r="F13022" s="47">
        <v>1071</v>
      </c>
      <c r="G13022" s="34">
        <v>1937.68</v>
      </c>
      <c r="H13022" s="1" t="s">
        <v>218</v>
      </c>
      <c r="I13022" s="34">
        <v>9.7363999999999992E-3</v>
      </c>
      <c r="J13022" s="34">
        <v>794.86455999999998</v>
      </c>
      <c r="K13022" s="35" t="str">
        <f t="shared" si="1207"/>
        <v>Loonse en Drunense Duinen &amp; Leemkuilen_H9120</v>
      </c>
      <c r="L13022" s="36">
        <f>VLOOKUP(D13022,DATA!A:F,5,FALSE)</f>
        <v>1.3726988247862192E-2</v>
      </c>
      <c r="M13022" s="37">
        <f>VLOOKUP(D13022,DATA!A:F,6,FALSE)</f>
        <v>1285.5</v>
      </c>
      <c r="N13022" s="36">
        <f t="shared" si="1208"/>
        <v>99.987059927907026</v>
      </c>
      <c r="O13022" s="36">
        <f t="shared" si="1209"/>
        <v>99.98706165702707</v>
      </c>
      <c r="P13022" s="36">
        <f t="shared" si="1210"/>
        <v>1.7291200435920473E-6</v>
      </c>
      <c r="Q13022" s="36">
        <f t="shared" si="1211"/>
        <v>1.3744162426369735E-5</v>
      </c>
    </row>
    <row r="13023" spans="1:17" x14ac:dyDescent="0.3">
      <c r="A13023" s="29">
        <v>3054141</v>
      </c>
      <c r="B13023" s="1">
        <v>131</v>
      </c>
      <c r="C13023" s="1" t="s">
        <v>24</v>
      </c>
      <c r="D13023" s="1" t="s">
        <v>70</v>
      </c>
      <c r="E13023" s="1" t="s">
        <v>71</v>
      </c>
      <c r="F13023" s="47">
        <v>1071</v>
      </c>
      <c r="G13023" s="34">
        <v>1919.46</v>
      </c>
      <c r="H13023" s="1" t="s">
        <v>218</v>
      </c>
      <c r="I13023" s="34">
        <v>9.8484999999999996E-3</v>
      </c>
      <c r="J13023" s="34">
        <v>4506.9165000000003</v>
      </c>
      <c r="K13023" s="35" t="str">
        <f t="shared" si="1207"/>
        <v>Loonse en Drunense Duinen &amp; Leemkuilen_H9120</v>
      </c>
      <c r="L13023" s="36">
        <f>VLOOKUP(D13023,DATA!A:F,5,FALSE)</f>
        <v>1.3726988247862192E-2</v>
      </c>
      <c r="M13023" s="37">
        <f>VLOOKUP(D13023,DATA!A:F,6,FALSE)</f>
        <v>1285.5</v>
      </c>
      <c r="N13023" s="36">
        <f t="shared" si="1208"/>
        <v>99.98338347277091</v>
      </c>
      <c r="O13023" s="36">
        <f t="shared" si="1209"/>
        <v>99.983385718638232</v>
      </c>
      <c r="P13023" s="36">
        <f t="shared" si="1210"/>
        <v>2.2458673214487135E-6</v>
      </c>
      <c r="Q13023" s="36">
        <f t="shared" si="1211"/>
        <v>1.0121936487848011E-4</v>
      </c>
    </row>
    <row r="13024" spans="1:17" x14ac:dyDescent="0.3">
      <c r="A13024" s="29">
        <v>3054141</v>
      </c>
      <c r="B13024" s="1">
        <v>131</v>
      </c>
      <c r="C13024" s="1" t="s">
        <v>24</v>
      </c>
      <c r="D13024" s="1" t="s">
        <v>22</v>
      </c>
      <c r="E13024" s="1" t="s">
        <v>23</v>
      </c>
      <c r="F13024" s="47">
        <v>1857</v>
      </c>
      <c r="G13024" s="34">
        <v>1919.46</v>
      </c>
      <c r="H13024" s="1" t="s">
        <v>218</v>
      </c>
      <c r="I13024" s="34">
        <v>9.8484999999999996E-3</v>
      </c>
      <c r="J13024" s="34">
        <v>93.613979999999998</v>
      </c>
      <c r="K13024" s="35" t="str">
        <f t="shared" si="1207"/>
        <v>Loonse en Drunense Duinen &amp; Leemkuilen_H91E0C</v>
      </c>
      <c r="L13024" s="36">
        <f>VLOOKUP(D13024,DATA!A:F,5,FALSE)</f>
        <v>6.9280917156857415E-3</v>
      </c>
      <c r="M13024" s="37">
        <f>VLOOKUP(D13024,DATA!A:F,6,FALSE)</f>
        <v>2282</v>
      </c>
      <c r="N13024" s="36">
        <f t="shared" si="1208"/>
        <v>7.5041306151162583</v>
      </c>
      <c r="O13024" s="36">
        <f t="shared" si="1209"/>
        <v>7.5046042231205075</v>
      </c>
      <c r="P13024" s="36">
        <f t="shared" si="1210"/>
        <v>4.7360800424911531E-4</v>
      </c>
      <c r="Q13024" s="36">
        <f t="shared" si="1211"/>
        <v>4.4336330237616594E-4</v>
      </c>
    </row>
    <row r="13025" spans="1:17" x14ac:dyDescent="0.3">
      <c r="A13025" s="29">
        <v>3054142</v>
      </c>
      <c r="B13025" s="1">
        <v>131</v>
      </c>
      <c r="C13025" s="1" t="s">
        <v>24</v>
      </c>
      <c r="D13025" s="1" t="s">
        <v>74</v>
      </c>
      <c r="E13025" s="1" t="s">
        <v>71</v>
      </c>
      <c r="F13025" s="47">
        <v>1071</v>
      </c>
      <c r="G13025" s="34">
        <v>1741.32</v>
      </c>
      <c r="H13025" s="1" t="s">
        <v>218</v>
      </c>
      <c r="I13025" s="34">
        <v>8.3503999999999991E-3</v>
      </c>
      <c r="J13025" s="34">
        <v>3980.4679999999998</v>
      </c>
      <c r="K13025" s="35" t="str">
        <f t="shared" si="1207"/>
        <v>Loonse en Drunense Duinen &amp; Leemkuilen_ZGH9120</v>
      </c>
      <c r="L13025" s="36">
        <f>VLOOKUP(D13025,DATA!A:F,5,FALSE)</f>
        <v>1.3726988247862192E-2</v>
      </c>
      <c r="M13025" s="37">
        <f>VLOOKUP(D13025,DATA!A:F,6,FALSE)</f>
        <v>1285.5</v>
      </c>
      <c r="N13025" s="36">
        <f t="shared" si="1208"/>
        <v>99.808674800155046</v>
      </c>
      <c r="O13025" s="36">
        <f t="shared" si="1209"/>
        <v>99.80869668775847</v>
      </c>
      <c r="P13025" s="36">
        <f t="shared" si="1210"/>
        <v>2.1887603423920154E-5</v>
      </c>
      <c r="Q13025" s="36">
        <f t="shared" si="1211"/>
        <v>8.7122905025604602E-4</v>
      </c>
    </row>
    <row r="13026" spans="1:17" x14ac:dyDescent="0.3">
      <c r="A13026" s="29">
        <v>3054144</v>
      </c>
      <c r="B13026" s="1">
        <v>131</v>
      </c>
      <c r="C13026" s="1" t="s">
        <v>24</v>
      </c>
      <c r="D13026" s="1" t="s">
        <v>74</v>
      </c>
      <c r="E13026" s="1" t="s">
        <v>71</v>
      </c>
      <c r="F13026" s="47">
        <v>1071</v>
      </c>
      <c r="G13026" s="34">
        <v>1844.2</v>
      </c>
      <c r="H13026" s="1" t="s">
        <v>218</v>
      </c>
      <c r="I13026" s="34">
        <v>9.1275999999999996E-3</v>
      </c>
      <c r="J13026" s="34">
        <v>9487.9979999999996</v>
      </c>
      <c r="K13026" s="35" t="str">
        <f t="shared" si="1207"/>
        <v>Loonse en Drunense Duinen &amp; Leemkuilen_ZGH9120</v>
      </c>
      <c r="L13026" s="36">
        <f>VLOOKUP(D13026,DATA!A:F,5,FALSE)</f>
        <v>1.3726988247862192E-2</v>
      </c>
      <c r="M13026" s="37">
        <f>VLOOKUP(D13026,DATA!A:F,6,FALSE)</f>
        <v>1285.5</v>
      </c>
      <c r="N13026" s="36">
        <f t="shared" si="1208"/>
        <v>99.953325859227661</v>
      </c>
      <c r="O13026" s="36">
        <f t="shared" si="1209"/>
        <v>99.95333170414348</v>
      </c>
      <c r="P13026" s="36">
        <f t="shared" si="1210"/>
        <v>5.844915818897789E-6</v>
      </c>
      <c r="Q13026" s="36">
        <f t="shared" si="1211"/>
        <v>5.5456549599870589E-4</v>
      </c>
    </row>
    <row r="13027" spans="1:17" x14ac:dyDescent="0.3">
      <c r="A13027" s="29">
        <v>3054144</v>
      </c>
      <c r="B13027" s="1">
        <v>131</v>
      </c>
      <c r="C13027" s="1" t="s">
        <v>24</v>
      </c>
      <c r="D13027" s="1" t="s">
        <v>49</v>
      </c>
      <c r="E13027" s="1" t="s">
        <v>50</v>
      </c>
      <c r="F13027" s="47">
        <v>1429</v>
      </c>
      <c r="G13027" s="34">
        <v>1844.2</v>
      </c>
      <c r="H13027" s="1" t="s">
        <v>218</v>
      </c>
      <c r="I13027" s="34">
        <v>9.1275999999999996E-3</v>
      </c>
      <c r="J13027" s="34">
        <v>512.00170000000003</v>
      </c>
      <c r="K13027" s="35" t="str">
        <f t="shared" si="1207"/>
        <v>Loonse en Drunense Duinen &amp; Leemkuilen_H9160A</v>
      </c>
      <c r="L13027" s="36">
        <f>VLOOKUP(D13027,DATA!A:F,5,FALSE)</f>
        <v>7.6478934523803643E-3</v>
      </c>
      <c r="M13027" s="37">
        <f>VLOOKUP(D13027,DATA!A:F,6,FALSE)</f>
        <v>1814</v>
      </c>
      <c r="N13027" s="36">
        <f t="shared" si="1208"/>
        <v>55.74862698146773</v>
      </c>
      <c r="O13027" s="36">
        <f t="shared" si="1209"/>
        <v>55.750349078473896</v>
      </c>
      <c r="P13027" s="36">
        <f t="shared" si="1210"/>
        <v>1.7220970061657681E-3</v>
      </c>
      <c r="Q13027" s="36">
        <f t="shared" si="1211"/>
        <v>8.8171659472178372E-3</v>
      </c>
    </row>
    <row r="13028" spans="1:17" x14ac:dyDescent="0.3">
      <c r="A13028" s="29">
        <v>3054145</v>
      </c>
      <c r="B13028" s="1">
        <v>131</v>
      </c>
      <c r="C13028" s="1" t="s">
        <v>24</v>
      </c>
      <c r="D13028" s="1" t="s">
        <v>70</v>
      </c>
      <c r="E13028" s="1" t="s">
        <v>71</v>
      </c>
      <c r="F13028" s="47">
        <v>1071</v>
      </c>
      <c r="G13028" s="34">
        <v>1600.17</v>
      </c>
      <c r="H13028" s="1" t="s">
        <v>218</v>
      </c>
      <c r="I13028" s="34">
        <v>6.9243999999999998E-3</v>
      </c>
      <c r="J13028" s="34">
        <v>1209.2274</v>
      </c>
      <c r="K13028" s="35" t="str">
        <f t="shared" si="1207"/>
        <v>Loonse en Drunense Duinen &amp; Leemkuilen_H9120</v>
      </c>
      <c r="L13028" s="36">
        <f>VLOOKUP(D13028,DATA!A:F,5,FALSE)</f>
        <v>1.3726988247862192E-2</v>
      </c>
      <c r="M13028" s="37">
        <f>VLOOKUP(D13028,DATA!A:F,6,FALSE)</f>
        <v>1285.5</v>
      </c>
      <c r="N13028" s="36">
        <f t="shared" si="1208"/>
        <v>98.686783281694133</v>
      </c>
      <c r="O13028" s="36">
        <f t="shared" si="1209"/>
        <v>98.686906459569229</v>
      </c>
      <c r="P13028" s="36">
        <f t="shared" si="1210"/>
        <v>1.2317787509630307E-4</v>
      </c>
      <c r="Q13028" s="36">
        <f t="shared" si="1211"/>
        <v>1.4895006164022731E-3</v>
      </c>
    </row>
    <row r="13029" spans="1:17" x14ac:dyDescent="0.3">
      <c r="A13029" s="29">
        <v>3055662</v>
      </c>
      <c r="B13029" s="1">
        <v>131</v>
      </c>
      <c r="C13029" s="1" t="s">
        <v>24</v>
      </c>
      <c r="D13029" s="1" t="s">
        <v>49</v>
      </c>
      <c r="E13029" s="1" t="s">
        <v>50</v>
      </c>
      <c r="F13029" s="47">
        <v>1429</v>
      </c>
      <c r="G13029" s="34">
        <v>1562</v>
      </c>
      <c r="H13029" s="1" t="s">
        <v>218</v>
      </c>
      <c r="I13029" s="34">
        <v>5.8377999999999998E-3</v>
      </c>
      <c r="J13029" s="34">
        <v>2375.7080000000001</v>
      </c>
      <c r="K13029" s="35" t="str">
        <f t="shared" si="1207"/>
        <v>Loonse en Drunense Duinen &amp; Leemkuilen_H9160A</v>
      </c>
      <c r="L13029" s="36">
        <f>VLOOKUP(D13029,DATA!A:F,5,FALSE)</f>
        <v>7.6478934523803643E-3</v>
      </c>
      <c r="M13029" s="37">
        <f>VLOOKUP(D13029,DATA!A:F,6,FALSE)</f>
        <v>1814</v>
      </c>
      <c r="N13029" s="36">
        <f t="shared" si="1208"/>
        <v>12.705315212095282</v>
      </c>
      <c r="O13029" s="36">
        <f t="shared" si="1209"/>
        <v>12.705810401698367</v>
      </c>
      <c r="P13029" s="36">
        <f t="shared" si="1210"/>
        <v>4.9518960308425619E-4</v>
      </c>
      <c r="Q13029" s="36">
        <f t="shared" si="1211"/>
        <v>1.1764259015640922E-2</v>
      </c>
    </row>
    <row r="13030" spans="1:17" x14ac:dyDescent="0.3">
      <c r="A13030" s="29">
        <v>3055663</v>
      </c>
      <c r="B13030" s="1">
        <v>131</v>
      </c>
      <c r="C13030" s="1" t="s">
        <v>24</v>
      </c>
      <c r="D13030" s="1" t="s">
        <v>49</v>
      </c>
      <c r="E13030" s="1" t="s">
        <v>50</v>
      </c>
      <c r="F13030" s="47">
        <v>1429</v>
      </c>
      <c r="G13030" s="34">
        <v>1432.32</v>
      </c>
      <c r="H13030" s="1" t="s">
        <v>218</v>
      </c>
      <c r="I13030" s="34">
        <v>5.2865000000000004E-3</v>
      </c>
      <c r="J13030" s="34">
        <v>1782.0078000000001</v>
      </c>
      <c r="K13030" s="35" t="str">
        <f t="shared" si="1207"/>
        <v>Loonse en Drunense Duinen &amp; Leemkuilen_H9160A</v>
      </c>
      <c r="L13030" s="36">
        <f>VLOOKUP(D13030,DATA!A:F,5,FALSE)</f>
        <v>7.6478934523803643E-3</v>
      </c>
      <c r="M13030" s="37">
        <f>VLOOKUP(D13030,DATA!A:F,6,FALSE)</f>
        <v>1814</v>
      </c>
      <c r="N13030" s="36">
        <f t="shared" si="1208"/>
        <v>5.1219946305126856</v>
      </c>
      <c r="O13030" s="36">
        <f t="shared" si="1209"/>
        <v>5.1221911124403121</v>
      </c>
      <c r="P13030" s="36">
        <f t="shared" si="1210"/>
        <v>1.9648192762655725E-4</v>
      </c>
      <c r="Q13030" s="36">
        <f t="shared" si="1211"/>
        <v>3.5013232758956052E-3</v>
      </c>
    </row>
    <row r="13031" spans="1:17" x14ac:dyDescent="0.3">
      <c r="A13031" s="29">
        <v>3055666</v>
      </c>
      <c r="B13031" s="1">
        <v>131</v>
      </c>
      <c r="C13031" s="1" t="s">
        <v>24</v>
      </c>
      <c r="D13031" s="1" t="s">
        <v>70</v>
      </c>
      <c r="E13031" s="1" t="s">
        <v>71</v>
      </c>
      <c r="F13031" s="47">
        <v>1071</v>
      </c>
      <c r="G13031" s="34">
        <v>1375.17</v>
      </c>
      <c r="H13031" s="1" t="s">
        <v>218</v>
      </c>
      <c r="I13031" s="34">
        <v>5.5312E-3</v>
      </c>
      <c r="J13031" s="34">
        <v>3120.0954999999999</v>
      </c>
      <c r="K13031" s="35" t="str">
        <f t="shared" si="1207"/>
        <v>Loonse en Drunense Duinen &amp; Leemkuilen_H9120</v>
      </c>
      <c r="L13031" s="36">
        <f>VLOOKUP(D13031,DATA!A:F,5,FALSE)</f>
        <v>1.3726988247862192E-2</v>
      </c>
      <c r="M13031" s="37">
        <f>VLOOKUP(D13031,DATA!A:F,6,FALSE)</f>
        <v>1285.5</v>
      </c>
      <c r="N13031" s="36">
        <f t="shared" si="1208"/>
        <v>77.397588789204192</v>
      </c>
      <c r="O13031" s="36">
        <f t="shared" si="1209"/>
        <v>77.398917002406193</v>
      </c>
      <c r="P13031" s="36">
        <f t="shared" si="1210"/>
        <v>1.3282132020009385E-3</v>
      </c>
      <c r="Q13031" s="36">
        <f t="shared" si="1211"/>
        <v>4.1441520346037188E-2</v>
      </c>
    </row>
    <row r="13032" spans="1:17" x14ac:dyDescent="0.3">
      <c r="A13032" s="29">
        <v>3055667</v>
      </c>
      <c r="B13032" s="1">
        <v>131</v>
      </c>
      <c r="C13032" s="1" t="s">
        <v>24</v>
      </c>
      <c r="D13032" s="1" t="s">
        <v>22</v>
      </c>
      <c r="E13032" s="1" t="s">
        <v>23</v>
      </c>
      <c r="F13032" s="47">
        <v>1857</v>
      </c>
      <c r="G13032" s="34">
        <v>1931.59</v>
      </c>
      <c r="H13032" s="1" t="s">
        <v>218</v>
      </c>
      <c r="I13032" s="34">
        <v>9.3713000000000008E-3</v>
      </c>
      <c r="J13032" s="34">
        <v>10000</v>
      </c>
      <c r="K13032" s="35" t="str">
        <f t="shared" si="1207"/>
        <v>Loonse en Drunense Duinen &amp; Leemkuilen_H91E0C</v>
      </c>
      <c r="L13032" s="36">
        <f>VLOOKUP(D13032,DATA!A:F,5,FALSE)</f>
        <v>6.9280917156857415E-3</v>
      </c>
      <c r="M13032" s="37">
        <f>VLOOKUP(D13032,DATA!A:F,6,FALSE)</f>
        <v>2282</v>
      </c>
      <c r="N13032" s="36">
        <f t="shared" si="1208"/>
        <v>8.1086715314467117</v>
      </c>
      <c r="O13032" s="36">
        <f t="shared" si="1209"/>
        <v>8.1091553132396381</v>
      </c>
      <c r="P13032" s="36">
        <f t="shared" si="1210"/>
        <v>4.8378179292640766E-4</v>
      </c>
      <c r="Q13032" s="36">
        <f t="shared" si="1211"/>
        <v>4.8378179292640766E-2</v>
      </c>
    </row>
    <row r="13033" spans="1:17" x14ac:dyDescent="0.3">
      <c r="A13033" s="29">
        <v>3055668</v>
      </c>
      <c r="B13033" s="1">
        <v>131</v>
      </c>
      <c r="C13033" s="1" t="s">
        <v>24</v>
      </c>
      <c r="D13033" s="1" t="s">
        <v>70</v>
      </c>
      <c r="E13033" s="1" t="s">
        <v>71</v>
      </c>
      <c r="F13033" s="47">
        <v>1071</v>
      </c>
      <c r="G13033" s="34">
        <v>1941.53</v>
      </c>
      <c r="H13033" s="1" t="s">
        <v>218</v>
      </c>
      <c r="I13033" s="34">
        <v>9.5923999999999992E-3</v>
      </c>
      <c r="J13033" s="34">
        <v>2733.7039</v>
      </c>
      <c r="K13033" s="35" t="str">
        <f t="shared" si="1207"/>
        <v>Loonse en Drunense Duinen &amp; Leemkuilen_H9120</v>
      </c>
      <c r="L13033" s="36">
        <f>VLOOKUP(D13033,DATA!A:F,5,FALSE)</f>
        <v>1.3726988247862192E-2</v>
      </c>
      <c r="M13033" s="37">
        <f>VLOOKUP(D13033,DATA!A:F,6,FALSE)</f>
        <v>1285.5</v>
      </c>
      <c r="N13033" s="36">
        <f t="shared" si="1208"/>
        <v>99.987725958111156</v>
      </c>
      <c r="O13033" s="36">
        <f t="shared" si="1209"/>
        <v>99.987727573987954</v>
      </c>
      <c r="P13033" s="36">
        <f t="shared" si="1210"/>
        <v>1.6158767977003663E-6</v>
      </c>
      <c r="Q13033" s="36">
        <f t="shared" si="1211"/>
        <v>4.4173287037930017E-5</v>
      </c>
    </row>
    <row r="13034" spans="1:17" x14ac:dyDescent="0.3">
      <c r="A13034" s="29">
        <v>3055668</v>
      </c>
      <c r="B13034" s="1">
        <v>131</v>
      </c>
      <c r="C13034" s="1" t="s">
        <v>24</v>
      </c>
      <c r="D13034" s="1" t="s">
        <v>74</v>
      </c>
      <c r="E13034" s="1" t="s">
        <v>71</v>
      </c>
      <c r="F13034" s="47">
        <v>1071</v>
      </c>
      <c r="G13034" s="34">
        <v>1941.53</v>
      </c>
      <c r="H13034" s="1" t="s">
        <v>218</v>
      </c>
      <c r="I13034" s="34">
        <v>9.5923999999999992E-3</v>
      </c>
      <c r="J13034" s="34">
        <v>102.005394</v>
      </c>
      <c r="K13034" s="35" t="str">
        <f t="shared" si="1207"/>
        <v>Loonse en Drunense Duinen &amp; Leemkuilen_ZGH9120</v>
      </c>
      <c r="L13034" s="36">
        <f>VLOOKUP(D13034,DATA!A:F,5,FALSE)</f>
        <v>1.3726988247862192E-2</v>
      </c>
      <c r="M13034" s="37">
        <f>VLOOKUP(D13034,DATA!A:F,6,FALSE)</f>
        <v>1285.5</v>
      </c>
      <c r="N13034" s="36">
        <f t="shared" si="1208"/>
        <v>99.987725958111156</v>
      </c>
      <c r="O13034" s="36">
        <f t="shared" si="1209"/>
        <v>99.987727573987954</v>
      </c>
      <c r="P13034" s="36">
        <f t="shared" si="1210"/>
        <v>1.6158767977003663E-6</v>
      </c>
      <c r="Q13034" s="36">
        <f t="shared" si="1211"/>
        <v>1.6482814940488416E-6</v>
      </c>
    </row>
    <row r="13035" spans="1:17" x14ac:dyDescent="0.3">
      <c r="A13035" s="29">
        <v>3055668</v>
      </c>
      <c r="B13035" s="1">
        <v>131</v>
      </c>
      <c r="C13035" s="1" t="s">
        <v>24</v>
      </c>
      <c r="D13035" s="1" t="s">
        <v>22</v>
      </c>
      <c r="E13035" s="1" t="s">
        <v>23</v>
      </c>
      <c r="F13035" s="47">
        <v>1857</v>
      </c>
      <c r="G13035" s="34">
        <v>1941.53</v>
      </c>
      <c r="H13035" s="1" t="s">
        <v>218</v>
      </c>
      <c r="I13035" s="34">
        <v>9.5923999999999992E-3</v>
      </c>
      <c r="J13035" s="34">
        <v>135.17952</v>
      </c>
      <c r="K13035" s="35" t="str">
        <f t="shared" si="1207"/>
        <v>Loonse en Drunense Duinen &amp; Leemkuilen_H91E0C</v>
      </c>
      <c r="L13035" s="36">
        <f>VLOOKUP(D13035,DATA!A:F,5,FALSE)</f>
        <v>6.9280917156857415E-3</v>
      </c>
      <c r="M13035" s="37">
        <f>VLOOKUP(D13035,DATA!A:F,6,FALSE)</f>
        <v>2282</v>
      </c>
      <c r="N13035" s="36">
        <f t="shared" si="1208"/>
        <v>8.6368255765338784</v>
      </c>
      <c r="O13035" s="36">
        <f t="shared" si="1209"/>
        <v>8.6373499952424524</v>
      </c>
      <c r="P13035" s="36">
        <f t="shared" si="1210"/>
        <v>5.2441870857400374E-4</v>
      </c>
      <c r="Q13035" s="36">
        <f t="shared" si="1211"/>
        <v>7.0890669304053699E-4</v>
      </c>
    </row>
    <row r="13036" spans="1:17" x14ac:dyDescent="0.3">
      <c r="A13036" s="29">
        <v>3055669</v>
      </c>
      <c r="B13036" s="1">
        <v>131</v>
      </c>
      <c r="C13036" s="1" t="s">
        <v>24</v>
      </c>
      <c r="D13036" s="1" t="s">
        <v>70</v>
      </c>
      <c r="E13036" s="1" t="s">
        <v>71</v>
      </c>
      <c r="F13036" s="47">
        <v>1071</v>
      </c>
      <c r="G13036" s="34">
        <v>1865.88</v>
      </c>
      <c r="H13036" s="1" t="s">
        <v>218</v>
      </c>
      <c r="I13036" s="34">
        <v>9.2536000000000007E-3</v>
      </c>
      <c r="J13036" s="34">
        <v>6805.1170000000002</v>
      </c>
      <c r="K13036" s="35" t="str">
        <f t="shared" si="1207"/>
        <v>Loonse en Drunense Duinen &amp; Leemkuilen_H9120</v>
      </c>
      <c r="L13036" s="36">
        <f>VLOOKUP(D13036,DATA!A:F,5,FALSE)</f>
        <v>1.3726988247862192E-2</v>
      </c>
      <c r="M13036" s="37">
        <f>VLOOKUP(D13036,DATA!A:F,6,FALSE)</f>
        <v>1285.5</v>
      </c>
      <c r="N13036" s="36">
        <f t="shared" si="1208"/>
        <v>99.965335735218162</v>
      </c>
      <c r="O13036" s="36">
        <f t="shared" si="1209"/>
        <v>99.965340136608077</v>
      </c>
      <c r="P13036" s="36">
        <f t="shared" si="1210"/>
        <v>4.4013899156425396E-6</v>
      </c>
      <c r="Q13036" s="36">
        <f t="shared" si="1211"/>
        <v>2.9951973338567613E-4</v>
      </c>
    </row>
    <row r="13037" spans="1:17" x14ac:dyDescent="0.3">
      <c r="A13037" s="29">
        <v>3055669</v>
      </c>
      <c r="B13037" s="1">
        <v>131</v>
      </c>
      <c r="C13037" s="1" t="s">
        <v>24</v>
      </c>
      <c r="D13037" s="1" t="s">
        <v>74</v>
      </c>
      <c r="E13037" s="1" t="s">
        <v>71</v>
      </c>
      <c r="F13037" s="47">
        <v>1071</v>
      </c>
      <c r="G13037" s="34">
        <v>1865.88</v>
      </c>
      <c r="H13037" s="1" t="s">
        <v>218</v>
      </c>
      <c r="I13037" s="34">
        <v>9.2536000000000007E-3</v>
      </c>
      <c r="J13037" s="34">
        <v>1594.5632000000001</v>
      </c>
      <c r="K13037" s="35" t="str">
        <f t="shared" si="1207"/>
        <v>Loonse en Drunense Duinen &amp; Leemkuilen_ZGH9120</v>
      </c>
      <c r="L13037" s="36">
        <f>VLOOKUP(D13037,DATA!A:F,5,FALSE)</f>
        <v>1.3726988247862192E-2</v>
      </c>
      <c r="M13037" s="37">
        <f>VLOOKUP(D13037,DATA!A:F,6,FALSE)</f>
        <v>1285.5</v>
      </c>
      <c r="N13037" s="36">
        <f t="shared" si="1208"/>
        <v>99.965335735218162</v>
      </c>
      <c r="O13037" s="36">
        <f t="shared" si="1209"/>
        <v>99.965340136608077</v>
      </c>
      <c r="P13037" s="36">
        <f t="shared" si="1210"/>
        <v>4.4013899156425396E-6</v>
      </c>
      <c r="Q13037" s="36">
        <f t="shared" si="1211"/>
        <v>7.0182943883346984E-5</v>
      </c>
    </row>
    <row r="13038" spans="1:17" x14ac:dyDescent="0.3">
      <c r="A13038" s="29">
        <v>3055670</v>
      </c>
      <c r="B13038" s="1">
        <v>131</v>
      </c>
      <c r="C13038" s="1" t="s">
        <v>24</v>
      </c>
      <c r="D13038" s="1" t="s">
        <v>70</v>
      </c>
      <c r="E13038" s="1" t="s">
        <v>71</v>
      </c>
      <c r="F13038" s="47">
        <v>1071</v>
      </c>
      <c r="G13038" s="34">
        <v>1807.57</v>
      </c>
      <c r="H13038" s="1" t="s">
        <v>218</v>
      </c>
      <c r="I13038" s="34">
        <v>8.9411000000000004E-3</v>
      </c>
      <c r="J13038" s="34">
        <v>783.4778</v>
      </c>
      <c r="K13038" s="35" t="str">
        <f t="shared" si="1207"/>
        <v>Loonse en Drunense Duinen &amp; Leemkuilen_H9120</v>
      </c>
      <c r="L13038" s="36">
        <f>VLOOKUP(D13038,DATA!A:F,5,FALSE)</f>
        <v>1.3726988247862192E-2</v>
      </c>
      <c r="M13038" s="37">
        <f>VLOOKUP(D13038,DATA!A:F,6,FALSE)</f>
        <v>1285.5</v>
      </c>
      <c r="N13038" s="36">
        <f t="shared" si="1208"/>
        <v>99.922853597432777</v>
      </c>
      <c r="O13038" s="36">
        <f t="shared" si="1209"/>
        <v>99.922863058063953</v>
      </c>
      <c r="P13038" s="36">
        <f t="shared" si="1210"/>
        <v>9.460631176239076E-6</v>
      </c>
      <c r="Q13038" s="36">
        <f t="shared" si="1211"/>
        <v>7.4121945005712033E-5</v>
      </c>
    </row>
    <row r="13039" spans="1:17" x14ac:dyDescent="0.3">
      <c r="A13039" s="29">
        <v>3055671</v>
      </c>
      <c r="B13039" s="1">
        <v>131</v>
      </c>
      <c r="C13039" s="1" t="s">
        <v>24</v>
      </c>
      <c r="D13039" s="1" t="s">
        <v>74</v>
      </c>
      <c r="E13039" s="1" t="s">
        <v>71</v>
      </c>
      <c r="F13039" s="47">
        <v>1071</v>
      </c>
      <c r="G13039" s="34">
        <v>1799.99</v>
      </c>
      <c r="H13039" s="1" t="s">
        <v>218</v>
      </c>
      <c r="I13039" s="34">
        <v>9.0662E-3</v>
      </c>
      <c r="J13039" s="34">
        <v>173.61940000000001</v>
      </c>
      <c r="K13039" s="35" t="str">
        <f t="shared" si="1207"/>
        <v>Loonse en Drunense Duinen &amp; Leemkuilen_ZGH9120</v>
      </c>
      <c r="L13039" s="36">
        <f>VLOOKUP(D13039,DATA!A:F,5,FALSE)</f>
        <v>1.3726988247862192E-2</v>
      </c>
      <c r="M13039" s="37">
        <f>VLOOKUP(D13039,DATA!A:F,6,FALSE)</f>
        <v>1285.5</v>
      </c>
      <c r="N13039" s="36">
        <f t="shared" si="1208"/>
        <v>99.91440122887316</v>
      </c>
      <c r="O13039" s="36">
        <f t="shared" si="1209"/>
        <v>99.914411871999079</v>
      </c>
      <c r="P13039" s="36">
        <f t="shared" si="1210"/>
        <v>1.0643125918363694E-5</v>
      </c>
      <c r="Q13039" s="36">
        <f t="shared" si="1211"/>
        <v>1.8478531360707535E-5</v>
      </c>
    </row>
    <row r="13040" spans="1:17" x14ac:dyDescent="0.3">
      <c r="A13040" s="29">
        <v>3055672</v>
      </c>
      <c r="B13040" s="1">
        <v>131</v>
      </c>
      <c r="C13040" s="1" t="s">
        <v>24</v>
      </c>
      <c r="D13040" s="1" t="s">
        <v>74</v>
      </c>
      <c r="E13040" s="1" t="s">
        <v>71</v>
      </c>
      <c r="F13040" s="47">
        <v>1071</v>
      </c>
      <c r="G13040" s="34">
        <v>1212.81</v>
      </c>
      <c r="H13040" s="1" t="s">
        <v>218</v>
      </c>
      <c r="I13040" s="34">
        <v>5.5319000000000002E-3</v>
      </c>
      <c r="J13040" s="34">
        <v>108.42804</v>
      </c>
      <c r="K13040" s="35" t="str">
        <f t="shared" si="1207"/>
        <v>Loonse en Drunense Duinen &amp; Leemkuilen_ZGH9120</v>
      </c>
      <c r="L13040" s="36">
        <f>VLOOKUP(D13040,DATA!A:F,5,FALSE)</f>
        <v>1.3726988247862192E-2</v>
      </c>
      <c r="M13040" s="37">
        <f>VLOOKUP(D13040,DATA!A:F,6,FALSE)</f>
        <v>1285.5</v>
      </c>
      <c r="N13040" s="36">
        <f t="shared" si="1208"/>
        <v>26.937127940752468</v>
      </c>
      <c r="O13040" s="36">
        <f t="shared" si="1209"/>
        <v>26.938622472749433</v>
      </c>
      <c r="P13040" s="36">
        <f t="shared" si="1210"/>
        <v>1.4945319969648097E-3</v>
      </c>
      <c r="Q13040" s="36">
        <f t="shared" si="1211"/>
        <v>1.6204917514818027E-3</v>
      </c>
    </row>
    <row r="13041" spans="1:17" x14ac:dyDescent="0.3">
      <c r="A13041" s="29">
        <v>3055673</v>
      </c>
      <c r="B13041" s="1">
        <v>131</v>
      </c>
      <c r="C13041" s="1" t="s">
        <v>24</v>
      </c>
      <c r="D13041" s="1" t="s">
        <v>70</v>
      </c>
      <c r="E13041" s="1" t="s">
        <v>71</v>
      </c>
      <c r="F13041" s="47">
        <v>1071</v>
      </c>
      <c r="G13041" s="34">
        <v>1465.85</v>
      </c>
      <c r="H13041" s="1" t="s">
        <v>218</v>
      </c>
      <c r="I13041" s="34">
        <v>6.5050999999999998E-3</v>
      </c>
      <c r="J13041" s="34">
        <v>6209.4184999999998</v>
      </c>
      <c r="K13041" s="35" t="str">
        <f t="shared" si="1207"/>
        <v>Loonse en Drunense Duinen &amp; Leemkuilen_H9120</v>
      </c>
      <c r="L13041" s="36">
        <f>VLOOKUP(D13041,DATA!A:F,5,FALSE)</f>
        <v>1.3726988247862192E-2</v>
      </c>
      <c r="M13041" s="37">
        <f>VLOOKUP(D13041,DATA!A:F,6,FALSE)</f>
        <v>1285.5</v>
      </c>
      <c r="N13041" s="36">
        <f t="shared" si="1208"/>
        <v>92.241794911485343</v>
      </c>
      <c r="O13041" s="36">
        <f t="shared" si="1209"/>
        <v>92.242433912957452</v>
      </c>
      <c r="P13041" s="36">
        <f t="shared" si="1210"/>
        <v>6.3900147210915748E-4</v>
      </c>
      <c r="Q13041" s="36">
        <f t="shared" si="1211"/>
        <v>3.9678275624418363E-2</v>
      </c>
    </row>
    <row r="13042" spans="1:17" x14ac:dyDescent="0.3">
      <c r="A13042" s="29">
        <v>3055673</v>
      </c>
      <c r="B13042" s="1">
        <v>131</v>
      </c>
      <c r="C13042" s="1" t="s">
        <v>24</v>
      </c>
      <c r="D13042" s="1" t="s">
        <v>74</v>
      </c>
      <c r="E13042" s="1" t="s">
        <v>71</v>
      </c>
      <c r="F13042" s="47">
        <v>1071</v>
      </c>
      <c r="G13042" s="34">
        <v>1465.85</v>
      </c>
      <c r="H13042" s="1" t="s">
        <v>218</v>
      </c>
      <c r="I13042" s="34">
        <v>6.5050999999999998E-3</v>
      </c>
      <c r="J13042" s="34">
        <v>3165.27</v>
      </c>
      <c r="K13042" s="35" t="str">
        <f t="shared" si="1207"/>
        <v>Loonse en Drunense Duinen &amp; Leemkuilen_ZGH9120</v>
      </c>
      <c r="L13042" s="36">
        <f>VLOOKUP(D13042,DATA!A:F,5,FALSE)</f>
        <v>1.3726988247862192E-2</v>
      </c>
      <c r="M13042" s="37">
        <f>VLOOKUP(D13042,DATA!A:F,6,FALSE)</f>
        <v>1285.5</v>
      </c>
      <c r="N13042" s="36">
        <f t="shared" si="1208"/>
        <v>92.241794911485343</v>
      </c>
      <c r="O13042" s="36">
        <f t="shared" si="1209"/>
        <v>92.242433912957452</v>
      </c>
      <c r="P13042" s="36">
        <f t="shared" si="1210"/>
        <v>6.3900147210915748E-4</v>
      </c>
      <c r="Q13042" s="36">
        <f t="shared" si="1211"/>
        <v>2.0226121896229531E-2</v>
      </c>
    </row>
    <row r="13043" spans="1:17" x14ac:dyDescent="0.3">
      <c r="A13043" s="29">
        <v>3055674</v>
      </c>
      <c r="B13043" s="1">
        <v>131</v>
      </c>
      <c r="C13043" s="1" t="s">
        <v>24</v>
      </c>
      <c r="D13043" s="1" t="s">
        <v>74</v>
      </c>
      <c r="E13043" s="1" t="s">
        <v>71</v>
      </c>
      <c r="F13043" s="47">
        <v>1071</v>
      </c>
      <c r="G13043" s="34">
        <v>1951.76</v>
      </c>
      <c r="H13043" s="1" t="s">
        <v>218</v>
      </c>
      <c r="I13043" s="34">
        <v>1.02244E-2</v>
      </c>
      <c r="J13043" s="34">
        <v>2752.1266999999998</v>
      </c>
      <c r="K13043" s="35" t="str">
        <f t="shared" si="1207"/>
        <v>Loonse en Drunense Duinen &amp; Leemkuilen_ZGH9120</v>
      </c>
      <c r="L13043" s="36">
        <f>VLOOKUP(D13043,DATA!A:F,5,FALSE)</f>
        <v>1.3726988247862192E-2</v>
      </c>
      <c r="M13043" s="37">
        <f>VLOOKUP(D13043,DATA!A:F,6,FALSE)</f>
        <v>1285.5</v>
      </c>
      <c r="N13043" s="36">
        <f t="shared" si="1208"/>
        <v>99.989333845389496</v>
      </c>
      <c r="O13043" s="36">
        <f t="shared" si="1209"/>
        <v>99.989335342121933</v>
      </c>
      <c r="P13043" s="36">
        <f t="shared" si="1210"/>
        <v>1.4967324375447788E-6</v>
      </c>
      <c r="Q13043" s="36">
        <f t="shared" si="1211"/>
        <v>4.1191973041230678E-5</v>
      </c>
    </row>
    <row r="13044" spans="1:17" x14ac:dyDescent="0.3">
      <c r="A13044" s="29">
        <v>3055674</v>
      </c>
      <c r="B13044" s="1">
        <v>131</v>
      </c>
      <c r="C13044" s="1" t="s">
        <v>24</v>
      </c>
      <c r="D13044" s="1" t="s">
        <v>49</v>
      </c>
      <c r="E13044" s="1" t="s">
        <v>50</v>
      </c>
      <c r="F13044" s="47">
        <v>1429</v>
      </c>
      <c r="G13044" s="34">
        <v>1951.76</v>
      </c>
      <c r="H13044" s="1" t="s">
        <v>218</v>
      </c>
      <c r="I13044" s="34">
        <v>1.02244E-2</v>
      </c>
      <c r="J13044" s="34">
        <v>4819.5937999999996</v>
      </c>
      <c r="K13044" s="35" t="str">
        <f t="shared" si="1207"/>
        <v>Loonse en Drunense Duinen &amp; Leemkuilen_H9160A</v>
      </c>
      <c r="L13044" s="36">
        <f>VLOOKUP(D13044,DATA!A:F,5,FALSE)</f>
        <v>7.6478934523803643E-3</v>
      </c>
      <c r="M13044" s="37">
        <f>VLOOKUP(D13044,DATA!A:F,6,FALSE)</f>
        <v>1814</v>
      </c>
      <c r="N13044" s="36">
        <f t="shared" si="1208"/>
        <v>74.146057651691251</v>
      </c>
      <c r="O13044" s="36">
        <f t="shared" si="1209"/>
        <v>74.147556598773264</v>
      </c>
      <c r="P13044" s="36">
        <f t="shared" si="1210"/>
        <v>1.4989470820125916E-3</v>
      </c>
      <c r="Q13044" s="36">
        <f t="shared" si="1211"/>
        <v>7.2243160629959779E-2</v>
      </c>
    </row>
    <row r="13045" spans="1:17" x14ac:dyDescent="0.3">
      <c r="A13045" s="29">
        <v>3055674</v>
      </c>
      <c r="B13045" s="1">
        <v>131</v>
      </c>
      <c r="C13045" s="1" t="s">
        <v>24</v>
      </c>
      <c r="D13045" s="1" t="s">
        <v>22</v>
      </c>
      <c r="E13045" s="1" t="s">
        <v>23</v>
      </c>
      <c r="F13045" s="47">
        <v>1857</v>
      </c>
      <c r="G13045" s="34">
        <v>1951.76</v>
      </c>
      <c r="H13045" s="1" t="s">
        <v>218</v>
      </c>
      <c r="I13045" s="34">
        <v>1.02244E-2</v>
      </c>
      <c r="J13045" s="34">
        <v>2149.2199999999998</v>
      </c>
      <c r="K13045" s="35" t="str">
        <f t="shared" si="1207"/>
        <v>Loonse en Drunense Duinen &amp; Leemkuilen_H91E0C</v>
      </c>
      <c r="L13045" s="36">
        <f>VLOOKUP(D13045,DATA!A:F,5,FALSE)</f>
        <v>6.9280917156857415E-3</v>
      </c>
      <c r="M13045" s="37">
        <f>VLOOKUP(D13045,DATA!A:F,6,FALSE)</f>
        <v>2282</v>
      </c>
      <c r="N13045" s="36">
        <f t="shared" si="1208"/>
        <v>9.212728712532595</v>
      </c>
      <c r="O13045" s="36">
        <f t="shared" si="1209"/>
        <v>9.2133211973874438</v>
      </c>
      <c r="P13045" s="36">
        <f t="shared" si="1210"/>
        <v>5.924848548488626E-4</v>
      </c>
      <c r="Q13045" s="36">
        <f t="shared" si="1211"/>
        <v>1.2733802997382724E-2</v>
      </c>
    </row>
    <row r="13046" spans="1:17" x14ac:dyDescent="0.3">
      <c r="A13046" s="29">
        <v>3057187</v>
      </c>
      <c r="B13046" s="1">
        <v>131</v>
      </c>
      <c r="C13046" s="1" t="s">
        <v>24</v>
      </c>
      <c r="D13046" s="1" t="s">
        <v>74</v>
      </c>
      <c r="E13046" s="1" t="s">
        <v>71</v>
      </c>
      <c r="F13046" s="47">
        <v>1071</v>
      </c>
      <c r="G13046" s="34">
        <v>1132.98</v>
      </c>
      <c r="H13046" s="1" t="s">
        <v>218</v>
      </c>
      <c r="I13046" s="34">
        <v>1.9380999999999999E-3</v>
      </c>
      <c r="J13046" s="34">
        <v>238.41217</v>
      </c>
      <c r="K13046" s="35" t="str">
        <f t="shared" si="1207"/>
        <v>Loonse en Drunense Duinen &amp; Leemkuilen_ZGH9120</v>
      </c>
      <c r="L13046" s="36">
        <f>VLOOKUP(D13046,DATA!A:F,5,FALSE)</f>
        <v>1.3726988247862192E-2</v>
      </c>
      <c r="M13046" s="37">
        <f>VLOOKUP(D13046,DATA!A:F,6,FALSE)</f>
        <v>1285.5</v>
      </c>
      <c r="N13046" s="36">
        <f t="shared" si="1208"/>
        <v>10.971649390336301</v>
      </c>
      <c r="O13046" s="36">
        <f t="shared" si="1209"/>
        <v>10.971909260369015</v>
      </c>
      <c r="P13046" s="36">
        <f t="shared" si="1210"/>
        <v>2.5987003271410458E-4</v>
      </c>
      <c r="Q13046" s="36">
        <f t="shared" si="1211"/>
        <v>0</v>
      </c>
    </row>
    <row r="13047" spans="1:17" x14ac:dyDescent="0.3">
      <c r="A13047" s="29">
        <v>3057190</v>
      </c>
      <c r="B13047" s="1">
        <v>131</v>
      </c>
      <c r="C13047" s="1" t="s">
        <v>24</v>
      </c>
      <c r="D13047" s="1" t="s">
        <v>49</v>
      </c>
      <c r="E13047" s="1" t="s">
        <v>50</v>
      </c>
      <c r="F13047" s="47">
        <v>1429</v>
      </c>
      <c r="G13047" s="34">
        <v>1787.76</v>
      </c>
      <c r="H13047" s="1" t="s">
        <v>218</v>
      </c>
      <c r="I13047" s="34">
        <v>6.6546000000000001E-3</v>
      </c>
      <c r="J13047" s="34">
        <v>1519.1579999999999</v>
      </c>
      <c r="K13047" s="35" t="str">
        <f t="shared" si="1207"/>
        <v>Loonse en Drunense Duinen &amp; Leemkuilen_H9160A</v>
      </c>
      <c r="L13047" s="36">
        <f>VLOOKUP(D13047,DATA!A:F,5,FALSE)</f>
        <v>7.6478934523803643E-3</v>
      </c>
      <c r="M13047" s="37">
        <f>VLOOKUP(D13047,DATA!A:F,6,FALSE)</f>
        <v>1814</v>
      </c>
      <c r="N13047" s="36">
        <f t="shared" si="1208"/>
        <v>44.999751789098802</v>
      </c>
      <c r="O13047" s="36">
        <f t="shared" si="1209"/>
        <v>45.001011409417025</v>
      </c>
      <c r="P13047" s="36">
        <f t="shared" si="1210"/>
        <v>1.2596203182226873E-3</v>
      </c>
      <c r="Q13047" s="36">
        <f t="shared" si="1211"/>
        <v>1.9135622833905411E-2</v>
      </c>
    </row>
    <row r="13048" spans="1:17" x14ac:dyDescent="0.3">
      <c r="A13048" s="29">
        <v>3057191</v>
      </c>
      <c r="B13048" s="1">
        <v>131</v>
      </c>
      <c r="C13048" s="1" t="s">
        <v>24</v>
      </c>
      <c r="D13048" s="1" t="s">
        <v>49</v>
      </c>
      <c r="E13048" s="1" t="s">
        <v>50</v>
      </c>
      <c r="F13048" s="47">
        <v>1429</v>
      </c>
      <c r="G13048" s="34">
        <v>1705.04</v>
      </c>
      <c r="H13048" s="1" t="s">
        <v>218</v>
      </c>
      <c r="I13048" s="34">
        <v>6.7367E-3</v>
      </c>
      <c r="J13048" s="34">
        <v>6731.8149999999996</v>
      </c>
      <c r="K13048" s="35" t="str">
        <f t="shared" si="1207"/>
        <v>Loonse en Drunense Duinen &amp; Leemkuilen_H9160A</v>
      </c>
      <c r="L13048" s="36">
        <f>VLOOKUP(D13048,DATA!A:F,5,FALSE)</f>
        <v>7.6478934523803643E-3</v>
      </c>
      <c r="M13048" s="37">
        <f>VLOOKUP(D13048,DATA!A:F,6,FALSE)</f>
        <v>1814</v>
      </c>
      <c r="N13048" s="36">
        <f t="shared" si="1208"/>
        <v>30.2944699254301</v>
      </c>
      <c r="O13048" s="36">
        <f t="shared" si="1209"/>
        <v>30.295557913260748</v>
      </c>
      <c r="P13048" s="36">
        <f t="shared" si="1210"/>
        <v>1.0879878306475632E-3</v>
      </c>
      <c r="Q13048" s="36">
        <f t="shared" si="1211"/>
        <v>7.3241327981707252E-2</v>
      </c>
    </row>
    <row r="13049" spans="1:17" x14ac:dyDescent="0.3">
      <c r="A13049" s="29">
        <v>3057193</v>
      </c>
      <c r="B13049" s="1">
        <v>131</v>
      </c>
      <c r="C13049" s="1" t="s">
        <v>24</v>
      </c>
      <c r="D13049" s="1" t="s">
        <v>22</v>
      </c>
      <c r="E13049" s="1" t="s">
        <v>23</v>
      </c>
      <c r="F13049" s="47">
        <v>1857</v>
      </c>
      <c r="G13049" s="34">
        <v>1880.47</v>
      </c>
      <c r="H13049" s="1" t="s">
        <v>218</v>
      </c>
      <c r="I13049" s="34">
        <v>8.4668999999999994E-3</v>
      </c>
      <c r="J13049" s="34">
        <v>10000</v>
      </c>
      <c r="K13049" s="35" t="str">
        <f t="shared" si="1207"/>
        <v>Loonse en Drunense Duinen &amp; Leemkuilen_H91E0C</v>
      </c>
      <c r="L13049" s="36">
        <f>VLOOKUP(D13049,DATA!A:F,5,FALSE)</f>
        <v>6.9280917156857415E-3</v>
      </c>
      <c r="M13049" s="37">
        <f>VLOOKUP(D13049,DATA!A:F,6,FALSE)</f>
        <v>2282</v>
      </c>
      <c r="N13049" s="36">
        <f t="shared" si="1208"/>
        <v>5.8313616558295909</v>
      </c>
      <c r="O13049" s="36">
        <f t="shared" si="1209"/>
        <v>5.8316837816803</v>
      </c>
      <c r="P13049" s="36">
        <f t="shared" si="1210"/>
        <v>3.221258507091207E-4</v>
      </c>
      <c r="Q13049" s="36">
        <f t="shared" si="1211"/>
        <v>3.221258507091207E-2</v>
      </c>
    </row>
    <row r="13050" spans="1:17" x14ac:dyDescent="0.3">
      <c r="A13050" s="29">
        <v>3057194</v>
      </c>
      <c r="B13050" s="1">
        <v>131</v>
      </c>
      <c r="C13050" s="1" t="s">
        <v>24</v>
      </c>
      <c r="D13050" s="1" t="s">
        <v>70</v>
      </c>
      <c r="E13050" s="1" t="s">
        <v>71</v>
      </c>
      <c r="F13050" s="47">
        <v>1071</v>
      </c>
      <c r="G13050" s="34">
        <v>1362.54</v>
      </c>
      <c r="H13050" s="1" t="s">
        <v>218</v>
      </c>
      <c r="I13050" s="34">
        <v>5.3983E-3</v>
      </c>
      <c r="J13050" s="34">
        <v>212.44135</v>
      </c>
      <c r="K13050" s="35" t="str">
        <f t="shared" si="1207"/>
        <v>Loonse en Drunense Duinen &amp; Leemkuilen_H9120</v>
      </c>
      <c r="L13050" s="36">
        <f>VLOOKUP(D13050,DATA!A:F,5,FALSE)</f>
        <v>1.3726988247862192E-2</v>
      </c>
      <c r="M13050" s="37">
        <f>VLOOKUP(D13050,DATA!A:F,6,FALSE)</f>
        <v>1285.5</v>
      </c>
      <c r="N13050" s="36">
        <f t="shared" si="1208"/>
        <v>74.221770163156563</v>
      </c>
      <c r="O13050" s="36">
        <f t="shared" si="1209"/>
        <v>74.223187943275221</v>
      </c>
      <c r="P13050" s="36">
        <f t="shared" si="1210"/>
        <v>1.4177801186576744E-3</v>
      </c>
      <c r="Q13050" s="36">
        <f t="shared" si="1211"/>
        <v>3.0119512241079654E-3</v>
      </c>
    </row>
    <row r="13051" spans="1:17" x14ac:dyDescent="0.3">
      <c r="A13051" s="29">
        <v>3057195</v>
      </c>
      <c r="B13051" s="1">
        <v>131</v>
      </c>
      <c r="C13051" s="1" t="s">
        <v>24</v>
      </c>
      <c r="D13051" s="1" t="s">
        <v>70</v>
      </c>
      <c r="E13051" s="1" t="s">
        <v>71</v>
      </c>
      <c r="F13051" s="47">
        <v>1071</v>
      </c>
      <c r="G13051" s="34">
        <v>1820.45</v>
      </c>
      <c r="H13051" s="1" t="s">
        <v>218</v>
      </c>
      <c r="I13051" s="34">
        <v>8.5730000000000008E-3</v>
      </c>
      <c r="J13051" s="34">
        <v>464.90706999999998</v>
      </c>
      <c r="K13051" s="35" t="str">
        <f t="shared" si="1207"/>
        <v>Loonse en Drunense Duinen &amp; Leemkuilen_H9120</v>
      </c>
      <c r="L13051" s="36">
        <f>VLOOKUP(D13051,DATA!A:F,5,FALSE)</f>
        <v>1.3726988247862192E-2</v>
      </c>
      <c r="M13051" s="37">
        <f>VLOOKUP(D13051,DATA!A:F,6,FALSE)</f>
        <v>1285.5</v>
      </c>
      <c r="N13051" s="36">
        <f t="shared" si="1208"/>
        <v>99.935347526266938</v>
      </c>
      <c r="O13051" s="36">
        <f t="shared" si="1209"/>
        <v>99.935355129299268</v>
      </c>
      <c r="P13051" s="36">
        <f t="shared" si="1210"/>
        <v>7.6030323299391966E-6</v>
      </c>
      <c r="Q13051" s="36">
        <f t="shared" si="1211"/>
        <v>3.5347034836273052E-5</v>
      </c>
    </row>
    <row r="13052" spans="1:17" x14ac:dyDescent="0.3">
      <c r="A13052" s="29">
        <v>3057196</v>
      </c>
      <c r="B13052" s="1">
        <v>131</v>
      </c>
      <c r="C13052" s="1" t="s">
        <v>24</v>
      </c>
      <c r="D13052" s="1" t="s">
        <v>70</v>
      </c>
      <c r="E13052" s="1" t="s">
        <v>71</v>
      </c>
      <c r="F13052" s="47">
        <v>1071</v>
      </c>
      <c r="G13052" s="34">
        <v>1928.73</v>
      </c>
      <c r="H13052" s="1" t="s">
        <v>218</v>
      </c>
      <c r="I13052" s="34">
        <v>9.4322999999999994E-3</v>
      </c>
      <c r="J13052" s="34">
        <v>5136.9369999999999</v>
      </c>
      <c r="K13052" s="35" t="str">
        <f t="shared" si="1207"/>
        <v>Loonse en Drunense Duinen &amp; Leemkuilen_H9120</v>
      </c>
      <c r="L13052" s="36">
        <f>VLOOKUP(D13052,DATA!A:F,5,FALSE)</f>
        <v>1.3726988247862192E-2</v>
      </c>
      <c r="M13052" s="37">
        <f>VLOOKUP(D13052,DATA!A:F,6,FALSE)</f>
        <v>1285.5</v>
      </c>
      <c r="N13052" s="36">
        <f t="shared" si="1208"/>
        <v>99.985368620695127</v>
      </c>
      <c r="O13052" s="36">
        <f t="shared" si="1209"/>
        <v>99.985370514723513</v>
      </c>
      <c r="P13052" s="36">
        <f t="shared" si="1210"/>
        <v>1.8940283865731544E-6</v>
      </c>
      <c r="Q13052" s="36">
        <f t="shared" si="1211"/>
        <v>9.7295044980379402E-5</v>
      </c>
    </row>
    <row r="13053" spans="1:17" x14ac:dyDescent="0.3">
      <c r="A13053" s="29">
        <v>3057196</v>
      </c>
      <c r="B13053" s="1">
        <v>131</v>
      </c>
      <c r="C13053" s="1" t="s">
        <v>24</v>
      </c>
      <c r="D13053" s="1" t="s">
        <v>22</v>
      </c>
      <c r="E13053" s="1" t="s">
        <v>23</v>
      </c>
      <c r="F13053" s="47">
        <v>1857</v>
      </c>
      <c r="G13053" s="34">
        <v>1928.73</v>
      </c>
      <c r="H13053" s="1" t="s">
        <v>218</v>
      </c>
      <c r="I13053" s="34">
        <v>9.4322999999999994E-3</v>
      </c>
      <c r="J13053" s="34">
        <v>3873.2021</v>
      </c>
      <c r="K13053" s="35" t="str">
        <f t="shared" si="1207"/>
        <v>Loonse en Drunense Duinen &amp; Leemkuilen_H91E0C</v>
      </c>
      <c r="L13053" s="36">
        <f>VLOOKUP(D13053,DATA!A:F,5,FALSE)</f>
        <v>6.9280917156857415E-3</v>
      </c>
      <c r="M13053" s="37">
        <f>VLOOKUP(D13053,DATA!A:F,6,FALSE)</f>
        <v>2282</v>
      </c>
      <c r="N13053" s="36">
        <f t="shared" si="1208"/>
        <v>7.9622517246647408</v>
      </c>
      <c r="O13053" s="36">
        <f t="shared" si="1209"/>
        <v>7.9627306249024903</v>
      </c>
      <c r="P13053" s="36">
        <f t="shared" si="1210"/>
        <v>4.7890023774943558E-4</v>
      </c>
      <c r="Q13053" s="36">
        <f t="shared" si="1211"/>
        <v>1.8548774065416131E-2</v>
      </c>
    </row>
    <row r="13054" spans="1:17" x14ac:dyDescent="0.3">
      <c r="A13054" s="29">
        <v>3057197</v>
      </c>
      <c r="B13054" s="1">
        <v>131</v>
      </c>
      <c r="C13054" s="1" t="s">
        <v>24</v>
      </c>
      <c r="D13054" s="1" t="s">
        <v>70</v>
      </c>
      <c r="E13054" s="1" t="s">
        <v>71</v>
      </c>
      <c r="F13054" s="47">
        <v>1071</v>
      </c>
      <c r="G13054" s="34">
        <v>1902.12</v>
      </c>
      <c r="H13054" s="1" t="s">
        <v>218</v>
      </c>
      <c r="I13054" s="34">
        <v>9.4334999999999992E-3</v>
      </c>
      <c r="J13054" s="34">
        <v>8599.8449999999993</v>
      </c>
      <c r="K13054" s="35" t="str">
        <f t="shared" si="1207"/>
        <v>Loonse en Drunense Duinen &amp; Leemkuilen_H9120</v>
      </c>
      <c r="L13054" s="36">
        <f>VLOOKUP(D13054,DATA!A:F,5,FALSE)</f>
        <v>1.3726988247862192E-2</v>
      </c>
      <c r="M13054" s="37">
        <f>VLOOKUP(D13054,DATA!A:F,6,FALSE)</f>
        <v>1285.5</v>
      </c>
      <c r="N13054" s="36">
        <f t="shared" si="1208"/>
        <v>99.978918852917346</v>
      </c>
      <c r="O13054" s="36">
        <f t="shared" si="1209"/>
        <v>99.978921582037671</v>
      </c>
      <c r="P13054" s="36">
        <f t="shared" si="1210"/>
        <v>2.7291203252843843E-6</v>
      </c>
      <c r="Q13054" s="36">
        <f t="shared" si="1211"/>
        <v>2.3470011783795284E-4</v>
      </c>
    </row>
    <row r="13055" spans="1:17" x14ac:dyDescent="0.3">
      <c r="A13055" s="29">
        <v>3057197</v>
      </c>
      <c r="B13055" s="1">
        <v>131</v>
      </c>
      <c r="C13055" s="1" t="s">
        <v>24</v>
      </c>
      <c r="D13055" s="1" t="s">
        <v>74</v>
      </c>
      <c r="E13055" s="1" t="s">
        <v>71</v>
      </c>
      <c r="F13055" s="47">
        <v>1071</v>
      </c>
      <c r="G13055" s="34">
        <v>1902.12</v>
      </c>
      <c r="H13055" s="1" t="s">
        <v>218</v>
      </c>
      <c r="I13055" s="34">
        <v>9.4334999999999992E-3</v>
      </c>
      <c r="J13055" s="34">
        <v>1400.1552999999999</v>
      </c>
      <c r="K13055" s="35" t="str">
        <f t="shared" si="1207"/>
        <v>Loonse en Drunense Duinen &amp; Leemkuilen_ZGH9120</v>
      </c>
      <c r="L13055" s="36">
        <f>VLOOKUP(D13055,DATA!A:F,5,FALSE)</f>
        <v>1.3726988247862192E-2</v>
      </c>
      <c r="M13055" s="37">
        <f>VLOOKUP(D13055,DATA!A:F,6,FALSE)</f>
        <v>1285.5</v>
      </c>
      <c r="N13055" s="36">
        <f t="shared" si="1208"/>
        <v>99.978918852917346</v>
      </c>
      <c r="O13055" s="36">
        <f t="shared" si="1209"/>
        <v>99.978921582037671</v>
      </c>
      <c r="P13055" s="36">
        <f t="shared" si="1210"/>
        <v>2.7291203252843843E-6</v>
      </c>
      <c r="Q13055" s="36">
        <f t="shared" si="1211"/>
        <v>3.8211922877846542E-5</v>
      </c>
    </row>
    <row r="13056" spans="1:17" x14ac:dyDescent="0.3">
      <c r="A13056" s="29">
        <v>3057198</v>
      </c>
      <c r="B13056" s="1">
        <v>131</v>
      </c>
      <c r="C13056" s="1" t="s">
        <v>24</v>
      </c>
      <c r="D13056" s="1" t="s">
        <v>70</v>
      </c>
      <c r="E13056" s="1" t="s">
        <v>71</v>
      </c>
      <c r="F13056" s="47">
        <v>1071</v>
      </c>
      <c r="G13056" s="34">
        <v>1692.99</v>
      </c>
      <c r="H13056" s="1" t="s">
        <v>218</v>
      </c>
      <c r="I13056" s="34">
        <v>7.8519000000000002E-3</v>
      </c>
      <c r="J13056" s="34">
        <v>4671.0537000000004</v>
      </c>
      <c r="K13056" s="35" t="str">
        <f t="shared" si="1207"/>
        <v>Loonse en Drunense Duinen &amp; Leemkuilen_H9120</v>
      </c>
      <c r="L13056" s="36">
        <f>VLOOKUP(D13056,DATA!A:F,5,FALSE)</f>
        <v>1.3726988247862192E-2</v>
      </c>
      <c r="M13056" s="37">
        <f>VLOOKUP(D13056,DATA!A:F,6,FALSE)</f>
        <v>1285.5</v>
      </c>
      <c r="N13056" s="36">
        <f t="shared" si="1208"/>
        <v>99.62922316279149</v>
      </c>
      <c r="O13056" s="36">
        <f t="shared" si="1209"/>
        <v>99.629262975903913</v>
      </c>
      <c r="P13056" s="36">
        <f t="shared" si="1210"/>
        <v>3.9813112422848462E-5</v>
      </c>
      <c r="Q13056" s="36">
        <f t="shared" si="1211"/>
        <v>1.8596918609126228E-3</v>
      </c>
    </row>
    <row r="13057" spans="1:17" x14ac:dyDescent="0.3">
      <c r="A13057" s="29">
        <v>3057198</v>
      </c>
      <c r="B13057" s="1">
        <v>131</v>
      </c>
      <c r="C13057" s="1" t="s">
        <v>24</v>
      </c>
      <c r="D13057" s="1" t="s">
        <v>74</v>
      </c>
      <c r="E13057" s="1" t="s">
        <v>71</v>
      </c>
      <c r="F13057" s="47">
        <v>1071</v>
      </c>
      <c r="G13057" s="34">
        <v>1692.99</v>
      </c>
      <c r="H13057" s="1" t="s">
        <v>218</v>
      </c>
      <c r="I13057" s="34">
        <v>7.8519000000000002E-3</v>
      </c>
      <c r="J13057" s="34">
        <v>1534.7402</v>
      </c>
      <c r="K13057" s="35" t="str">
        <f t="shared" si="1207"/>
        <v>Loonse en Drunense Duinen &amp; Leemkuilen_ZGH9120</v>
      </c>
      <c r="L13057" s="36">
        <f>VLOOKUP(D13057,DATA!A:F,5,FALSE)</f>
        <v>1.3726988247862192E-2</v>
      </c>
      <c r="M13057" s="37">
        <f>VLOOKUP(D13057,DATA!A:F,6,FALSE)</f>
        <v>1285.5</v>
      </c>
      <c r="N13057" s="36">
        <f t="shared" si="1208"/>
        <v>99.62922316279149</v>
      </c>
      <c r="O13057" s="36">
        <f t="shared" si="1209"/>
        <v>99.629262975903913</v>
      </c>
      <c r="P13057" s="36">
        <f t="shared" si="1210"/>
        <v>3.9813112422848462E-5</v>
      </c>
      <c r="Q13057" s="36">
        <f t="shared" si="1211"/>
        <v>6.1102784122464939E-4</v>
      </c>
    </row>
    <row r="13058" spans="1:17" x14ac:dyDescent="0.3">
      <c r="A13058" s="29">
        <v>3057199</v>
      </c>
      <c r="B13058" s="1">
        <v>131</v>
      </c>
      <c r="C13058" s="1" t="s">
        <v>24</v>
      </c>
      <c r="D13058" s="1" t="s">
        <v>70</v>
      </c>
      <c r="E13058" s="1" t="s">
        <v>71</v>
      </c>
      <c r="F13058" s="47">
        <v>1071</v>
      </c>
      <c r="G13058" s="34">
        <v>1684.66</v>
      </c>
      <c r="H13058" s="1" t="s">
        <v>218</v>
      </c>
      <c r="I13058" s="34">
        <v>7.9836000000000004E-3</v>
      </c>
      <c r="J13058" s="34">
        <v>2801.8105</v>
      </c>
      <c r="K13058" s="35" t="str">
        <f t="shared" si="1207"/>
        <v>Loonse en Drunense Duinen &amp; Leemkuilen_H9120</v>
      </c>
      <c r="L13058" s="36">
        <f>VLOOKUP(D13058,DATA!A:F,5,FALSE)</f>
        <v>1.3726988247862192E-2</v>
      </c>
      <c r="M13058" s="37">
        <f>VLOOKUP(D13058,DATA!A:F,6,FALSE)</f>
        <v>1285.5</v>
      </c>
      <c r="N13058" s="36">
        <f t="shared" si="1208"/>
        <v>99.584493973070892</v>
      </c>
      <c r="O13058" s="36">
        <f t="shared" si="1209"/>
        <v>99.58453931703454</v>
      </c>
      <c r="P13058" s="36">
        <f t="shared" si="1210"/>
        <v>4.5343963648747376E-5</v>
      </c>
      <c r="Q13058" s="36">
        <f t="shared" si="1211"/>
        <v>1.2704519346267871E-3</v>
      </c>
    </row>
    <row r="13059" spans="1:17" x14ac:dyDescent="0.3">
      <c r="A13059" s="29">
        <v>3057201</v>
      </c>
      <c r="B13059" s="1">
        <v>131</v>
      </c>
      <c r="C13059" s="1" t="s">
        <v>24</v>
      </c>
      <c r="D13059" s="1" t="s">
        <v>70</v>
      </c>
      <c r="E13059" s="1" t="s">
        <v>71</v>
      </c>
      <c r="F13059" s="47">
        <v>1071</v>
      </c>
      <c r="G13059" s="34">
        <v>1209.8</v>
      </c>
      <c r="H13059" s="1" t="s">
        <v>218</v>
      </c>
      <c r="I13059" s="34">
        <v>5.5354999999999996E-3</v>
      </c>
      <c r="J13059" s="34">
        <v>1947.03</v>
      </c>
      <c r="K13059" s="35" t="str">
        <f t="shared" ref="K13059:K13122" si="1212">_xlfn.CONCAT(C13059,"_",D13059)</f>
        <v>Loonse en Drunense Duinen &amp; Leemkuilen_H9120</v>
      </c>
      <c r="L13059" s="36">
        <f>VLOOKUP(D13059,DATA!A:F,5,FALSE)</f>
        <v>1.3726988247862192E-2</v>
      </c>
      <c r="M13059" s="37">
        <f>VLOOKUP(D13059,DATA!A:F,6,FALSE)</f>
        <v>1285.5</v>
      </c>
      <c r="N13059" s="36">
        <f t="shared" ref="N13059:N13122" si="1213">100/(1+EXP(-L13059*(G13059-M13059)))</f>
        <v>26.131731478944925</v>
      </c>
      <c r="O13059" s="36">
        <f t="shared" ref="O13059:O13122" si="1214">100/(1+EXP(-L13059*((G13059+I13059)-M13059)))</f>
        <v>26.133198262727351</v>
      </c>
      <c r="P13059" s="36">
        <f t="shared" ref="P13059:P13121" si="1215">O13059-N13059</f>
        <v>1.466783782426262E-3</v>
      </c>
      <c r="Q13059" s="36">
        <f t="shared" ref="Q13059:Q13121" si="1216">IF(AND(H13059&lt;&gt;"below",I13059&gt;=0.005),J13059*P13059/100,0)</f>
        <v>2.8558720278974044E-2</v>
      </c>
    </row>
    <row r="13060" spans="1:17" x14ac:dyDescent="0.3">
      <c r="A13060" s="29">
        <v>3057202</v>
      </c>
      <c r="B13060" s="1">
        <v>131</v>
      </c>
      <c r="C13060" s="1" t="s">
        <v>24</v>
      </c>
      <c r="D13060" s="1" t="s">
        <v>74</v>
      </c>
      <c r="E13060" s="1" t="s">
        <v>71</v>
      </c>
      <c r="F13060" s="47">
        <v>1071</v>
      </c>
      <c r="G13060" s="34">
        <v>1865.24</v>
      </c>
      <c r="H13060" s="1" t="s">
        <v>218</v>
      </c>
      <c r="I13060" s="34">
        <v>9.6326999999999992E-3</v>
      </c>
      <c r="J13060" s="34">
        <v>4752.8959999999997</v>
      </c>
      <c r="K13060" s="35" t="str">
        <f t="shared" si="1212"/>
        <v>Loonse en Drunense Duinen &amp; Leemkuilen_ZGH9120</v>
      </c>
      <c r="L13060" s="36">
        <f>VLOOKUP(D13060,DATA!A:F,5,FALSE)</f>
        <v>1.3726988247862192E-2</v>
      </c>
      <c r="M13060" s="37">
        <f>VLOOKUP(D13060,DATA!A:F,6,FALSE)</f>
        <v>1285.5</v>
      </c>
      <c r="N13060" s="36">
        <f t="shared" si="1213"/>
        <v>99.965029965534427</v>
      </c>
      <c r="O13060" s="36">
        <f t="shared" si="1214"/>
        <v>99.965034587628324</v>
      </c>
      <c r="P13060" s="36">
        <f t="shared" si="1215"/>
        <v>4.6220938969554481E-6</v>
      </c>
      <c r="Q13060" s="36">
        <f t="shared" si="1216"/>
        <v>2.1968331594463962E-4</v>
      </c>
    </row>
    <row r="13061" spans="1:17" x14ac:dyDescent="0.3">
      <c r="A13061" s="29">
        <v>3057202</v>
      </c>
      <c r="B13061" s="1">
        <v>131</v>
      </c>
      <c r="C13061" s="1" t="s">
        <v>24</v>
      </c>
      <c r="D13061" s="1" t="s">
        <v>49</v>
      </c>
      <c r="E13061" s="1" t="s">
        <v>50</v>
      </c>
      <c r="F13061" s="47">
        <v>1429</v>
      </c>
      <c r="G13061" s="34">
        <v>1865.24</v>
      </c>
      <c r="H13061" s="1" t="s">
        <v>218</v>
      </c>
      <c r="I13061" s="34">
        <v>9.6326999999999992E-3</v>
      </c>
      <c r="J13061" s="34">
        <v>229.47171</v>
      </c>
      <c r="K13061" s="35" t="str">
        <f t="shared" si="1212"/>
        <v>Loonse en Drunense Duinen &amp; Leemkuilen_H9160A</v>
      </c>
      <c r="L13061" s="36">
        <f>VLOOKUP(D13061,DATA!A:F,5,FALSE)</f>
        <v>7.6478934523803643E-3</v>
      </c>
      <c r="M13061" s="37">
        <f>VLOOKUP(D13061,DATA!A:F,6,FALSE)</f>
        <v>1814</v>
      </c>
      <c r="N13061" s="36">
        <f t="shared" si="1213"/>
        <v>59.673472225846133</v>
      </c>
      <c r="O13061" s="36">
        <f t="shared" si="1214"/>
        <v>59.675245022434041</v>
      </c>
      <c r="P13061" s="36">
        <f t="shared" si="1215"/>
        <v>1.7727965879075214E-3</v>
      </c>
      <c r="Q13061" s="36">
        <f t="shared" si="1216"/>
        <v>4.0680666450930427E-3</v>
      </c>
    </row>
    <row r="13062" spans="1:17" x14ac:dyDescent="0.3">
      <c r="A13062" s="29">
        <v>3057202</v>
      </c>
      <c r="B13062" s="1">
        <v>131</v>
      </c>
      <c r="C13062" s="1" t="s">
        <v>24</v>
      </c>
      <c r="D13062" s="1" t="s">
        <v>22</v>
      </c>
      <c r="E13062" s="1" t="s">
        <v>23</v>
      </c>
      <c r="F13062" s="47">
        <v>1857</v>
      </c>
      <c r="G13062" s="34">
        <v>1865.24</v>
      </c>
      <c r="H13062" s="1" t="s">
        <v>218</v>
      </c>
      <c r="I13062" s="34">
        <v>9.6326999999999992E-3</v>
      </c>
      <c r="J13062" s="34">
        <v>1498.7445</v>
      </c>
      <c r="K13062" s="35" t="str">
        <f t="shared" si="1212"/>
        <v>Loonse en Drunense Duinen &amp; Leemkuilen_H91E0C</v>
      </c>
      <c r="L13062" s="36">
        <f>VLOOKUP(D13062,DATA!A:F,5,FALSE)</f>
        <v>6.9280917156857415E-3</v>
      </c>
      <c r="M13062" s="37">
        <f>VLOOKUP(D13062,DATA!A:F,6,FALSE)</f>
        <v>2282</v>
      </c>
      <c r="N13062" s="36">
        <f t="shared" si="1213"/>
        <v>5.278237699155448</v>
      </c>
      <c r="O13062" s="36">
        <f t="shared" si="1214"/>
        <v>5.2785713662185891</v>
      </c>
      <c r="P13062" s="36">
        <f t="shared" si="1215"/>
        <v>3.3366706314108541E-4</v>
      </c>
      <c r="Q13062" s="36">
        <f t="shared" si="1216"/>
        <v>5.0008167571385454E-3</v>
      </c>
    </row>
    <row r="13063" spans="1:17" x14ac:dyDescent="0.3">
      <c r="A13063" s="29">
        <v>3057203</v>
      </c>
      <c r="B13063" s="1">
        <v>131</v>
      </c>
      <c r="C13063" s="1" t="s">
        <v>24</v>
      </c>
      <c r="D13063" s="1" t="s">
        <v>49</v>
      </c>
      <c r="E13063" s="1" t="s">
        <v>50</v>
      </c>
      <c r="F13063" s="47">
        <v>1429</v>
      </c>
      <c r="G13063" s="34">
        <v>1714.94</v>
      </c>
      <c r="H13063" s="1" t="s">
        <v>218</v>
      </c>
      <c r="I13063" s="34">
        <v>8.0938E-3</v>
      </c>
      <c r="J13063" s="34">
        <v>175.96477999999999</v>
      </c>
      <c r="K13063" s="35" t="str">
        <f t="shared" si="1212"/>
        <v>Loonse en Drunense Duinen &amp; Leemkuilen_H9160A</v>
      </c>
      <c r="L13063" s="36">
        <f>VLOOKUP(D13063,DATA!A:F,5,FALSE)</f>
        <v>7.6478934523803643E-3</v>
      </c>
      <c r="M13063" s="37">
        <f>VLOOKUP(D13063,DATA!A:F,6,FALSE)</f>
        <v>1814</v>
      </c>
      <c r="N13063" s="36">
        <f t="shared" si="1213"/>
        <v>31.916748812087214</v>
      </c>
      <c r="O13063" s="36">
        <f t="shared" si="1214"/>
        <v>31.918093922983982</v>
      </c>
      <c r="P13063" s="36">
        <f t="shared" si="1215"/>
        <v>1.3451108967679204E-3</v>
      </c>
      <c r="Q13063" s="36">
        <f t="shared" si="1216"/>
        <v>2.3669214302536982E-3</v>
      </c>
    </row>
    <row r="13064" spans="1:17" x14ac:dyDescent="0.3">
      <c r="A13064" s="29">
        <v>3058717</v>
      </c>
      <c r="B13064" s="1">
        <v>131</v>
      </c>
      <c r="C13064" s="1" t="s">
        <v>24</v>
      </c>
      <c r="D13064" s="1" t="s">
        <v>74</v>
      </c>
      <c r="E13064" s="1" t="s">
        <v>71</v>
      </c>
      <c r="F13064" s="47">
        <v>1071</v>
      </c>
      <c r="G13064" s="34">
        <v>1323.26</v>
      </c>
      <c r="H13064" s="1" t="s">
        <v>218</v>
      </c>
      <c r="I13064" s="34">
        <v>2.2647000000000001E-3</v>
      </c>
      <c r="J13064" s="34">
        <v>3342.4739</v>
      </c>
      <c r="K13064" s="35" t="str">
        <f t="shared" si="1212"/>
        <v>Loonse en Drunense Duinen &amp; Leemkuilen_ZGH9120</v>
      </c>
      <c r="L13064" s="36">
        <f>VLOOKUP(D13064,DATA!A:F,5,FALSE)</f>
        <v>1.3726988247862192E-2</v>
      </c>
      <c r="M13064" s="37">
        <f>VLOOKUP(D13064,DATA!A:F,6,FALSE)</f>
        <v>1285.5</v>
      </c>
      <c r="N13064" s="36">
        <f t="shared" si="1213"/>
        <v>62.675743338189243</v>
      </c>
      <c r="O13064" s="36">
        <f t="shared" si="1214"/>
        <v>62.676470573388478</v>
      </c>
      <c r="P13064" s="36">
        <f t="shared" si="1215"/>
        <v>7.2723519923556523E-4</v>
      </c>
      <c r="Q13064" s="36">
        <f t="shared" si="1216"/>
        <v>0</v>
      </c>
    </row>
    <row r="13065" spans="1:17" x14ac:dyDescent="0.3">
      <c r="A13065" s="29">
        <v>3058720</v>
      </c>
      <c r="B13065" s="1">
        <v>131</v>
      </c>
      <c r="C13065" s="1" t="s">
        <v>24</v>
      </c>
      <c r="D13065" s="1" t="s">
        <v>49</v>
      </c>
      <c r="E13065" s="1" t="s">
        <v>50</v>
      </c>
      <c r="F13065" s="47">
        <v>1429</v>
      </c>
      <c r="G13065" s="34">
        <v>1787.55</v>
      </c>
      <c r="H13065" s="1" t="s">
        <v>218</v>
      </c>
      <c r="I13065" s="34">
        <v>6.9303000000000003E-3</v>
      </c>
      <c r="J13065" s="34">
        <v>8851.3140000000003</v>
      </c>
      <c r="K13065" s="35" t="str">
        <f t="shared" si="1212"/>
        <v>Loonse en Drunense Duinen &amp; Leemkuilen_H9160A</v>
      </c>
      <c r="L13065" s="36">
        <f>VLOOKUP(D13065,DATA!A:F,5,FALSE)</f>
        <v>7.6478934523803643E-3</v>
      </c>
      <c r="M13065" s="37">
        <f>VLOOKUP(D13065,DATA!A:F,6,FALSE)</f>
        <v>1814</v>
      </c>
      <c r="N13065" s="36">
        <f t="shared" si="1213"/>
        <v>44.960005103220603</v>
      </c>
      <c r="O13065" s="36">
        <f t="shared" si="1214"/>
        <v>44.961316698245248</v>
      </c>
      <c r="P13065" s="36">
        <f t="shared" si="1215"/>
        <v>1.3115950246458397E-3</v>
      </c>
      <c r="Q13065" s="36">
        <f t="shared" si="1216"/>
        <v>0.11609339403978065</v>
      </c>
    </row>
    <row r="13066" spans="1:17" x14ac:dyDescent="0.3">
      <c r="A13066" s="29">
        <v>3058724</v>
      </c>
      <c r="B13066" s="1">
        <v>131</v>
      </c>
      <c r="C13066" s="1" t="s">
        <v>24</v>
      </c>
      <c r="D13066" s="1" t="s">
        <v>70</v>
      </c>
      <c r="E13066" s="1" t="s">
        <v>71</v>
      </c>
      <c r="F13066" s="47">
        <v>1071</v>
      </c>
      <c r="G13066" s="34">
        <v>1439.25</v>
      </c>
      <c r="H13066" s="1" t="s">
        <v>218</v>
      </c>
      <c r="I13066" s="34">
        <v>5.7365999999999997E-3</v>
      </c>
      <c r="J13066" s="34">
        <v>3346.7741999999998</v>
      </c>
      <c r="K13066" s="35" t="str">
        <f t="shared" si="1212"/>
        <v>Loonse en Drunense Duinen &amp; Leemkuilen_H9120</v>
      </c>
      <c r="L13066" s="36">
        <f>VLOOKUP(D13066,DATA!A:F,5,FALSE)</f>
        <v>1.3726988247862192E-2</v>
      </c>
      <c r="M13066" s="37">
        <f>VLOOKUP(D13066,DATA!A:F,6,FALSE)</f>
        <v>1285.5</v>
      </c>
      <c r="N13066" s="36">
        <f t="shared" si="1213"/>
        <v>89.192189849067034</v>
      </c>
      <c r="O13066" s="36">
        <f t="shared" si="1214"/>
        <v>89.192948917552854</v>
      </c>
      <c r="P13066" s="36">
        <f t="shared" si="1215"/>
        <v>7.5906848582008024E-4</v>
      </c>
      <c r="Q13066" s="36">
        <f t="shared" si="1216"/>
        <v>2.5404308243757102E-2</v>
      </c>
    </row>
    <row r="13067" spans="1:17" x14ac:dyDescent="0.3">
      <c r="A13067" s="29">
        <v>3058725</v>
      </c>
      <c r="B13067" s="1">
        <v>131</v>
      </c>
      <c r="C13067" s="1" t="s">
        <v>24</v>
      </c>
      <c r="D13067" s="1" t="s">
        <v>70</v>
      </c>
      <c r="E13067" s="1" t="s">
        <v>71</v>
      </c>
      <c r="F13067" s="47">
        <v>1071</v>
      </c>
      <c r="G13067" s="34">
        <v>1909.57</v>
      </c>
      <c r="H13067" s="1" t="s">
        <v>218</v>
      </c>
      <c r="I13067" s="34">
        <v>9.1868000000000002E-3</v>
      </c>
      <c r="J13067" s="34">
        <v>785.91660000000002</v>
      </c>
      <c r="K13067" s="35" t="str">
        <f t="shared" si="1212"/>
        <v>Loonse en Drunense Duinen &amp; Leemkuilen_H9120</v>
      </c>
      <c r="L13067" s="36">
        <f>VLOOKUP(D13067,DATA!A:F,5,FALSE)</f>
        <v>1.3726988247862192E-2</v>
      </c>
      <c r="M13067" s="37">
        <f>VLOOKUP(D13067,DATA!A:F,6,FALSE)</f>
        <v>1285.5</v>
      </c>
      <c r="N13067" s="36">
        <f t="shared" si="1213"/>
        <v>99.980967775501611</v>
      </c>
      <c r="O13067" s="36">
        <f t="shared" si="1214"/>
        <v>99.980970174992152</v>
      </c>
      <c r="P13067" s="36">
        <f t="shared" si="1215"/>
        <v>2.3994905404833844E-6</v>
      </c>
      <c r="Q13067" s="36">
        <f t="shared" si="1216"/>
        <v>1.8857994473088638E-5</v>
      </c>
    </row>
    <row r="13068" spans="1:17" x14ac:dyDescent="0.3">
      <c r="A13068" s="29">
        <v>3058725</v>
      </c>
      <c r="B13068" s="1">
        <v>131</v>
      </c>
      <c r="C13068" s="1" t="s">
        <v>24</v>
      </c>
      <c r="D13068" s="1" t="s">
        <v>22</v>
      </c>
      <c r="E13068" s="1" t="s">
        <v>23</v>
      </c>
      <c r="F13068" s="47">
        <v>1857</v>
      </c>
      <c r="G13068" s="34">
        <v>1909.57</v>
      </c>
      <c r="H13068" s="1" t="s">
        <v>218</v>
      </c>
      <c r="I13068" s="34">
        <v>9.1868000000000002E-3</v>
      </c>
      <c r="J13068" s="34">
        <v>8305.1589999999997</v>
      </c>
      <c r="K13068" s="35" t="str">
        <f t="shared" si="1212"/>
        <v>Loonse en Drunense Duinen &amp; Leemkuilen_H91E0C</v>
      </c>
      <c r="L13068" s="36">
        <f>VLOOKUP(D13068,DATA!A:F,5,FALSE)</f>
        <v>6.9280917156857415E-3</v>
      </c>
      <c r="M13068" s="37">
        <f>VLOOKUP(D13068,DATA!A:F,6,FALSE)</f>
        <v>2282</v>
      </c>
      <c r="N13068" s="36">
        <f t="shared" si="1213"/>
        <v>7.0421725561419288</v>
      </c>
      <c r="O13068" s="36">
        <f t="shared" si="1214"/>
        <v>7.0425892167006268</v>
      </c>
      <c r="P13068" s="36">
        <f t="shared" si="1215"/>
        <v>4.1666055869793439E-4</v>
      </c>
      <c r="Q13068" s="36">
        <f t="shared" si="1216"/>
        <v>3.4604321890151779E-2</v>
      </c>
    </row>
    <row r="13069" spans="1:17" x14ac:dyDescent="0.3">
      <c r="A13069" s="29">
        <v>3058726</v>
      </c>
      <c r="B13069" s="1">
        <v>131</v>
      </c>
      <c r="C13069" s="1" t="s">
        <v>24</v>
      </c>
      <c r="D13069" s="1" t="s">
        <v>70</v>
      </c>
      <c r="E13069" s="1" t="s">
        <v>71</v>
      </c>
      <c r="F13069" s="47">
        <v>1071</v>
      </c>
      <c r="G13069" s="34">
        <v>1883.48</v>
      </c>
      <c r="H13069" s="1" t="s">
        <v>218</v>
      </c>
      <c r="I13069" s="34">
        <v>9.2285000000000006E-3</v>
      </c>
      <c r="J13069" s="34">
        <v>10000</v>
      </c>
      <c r="K13069" s="35" t="str">
        <f t="shared" si="1212"/>
        <v>Loonse en Drunense Duinen &amp; Leemkuilen_H9120</v>
      </c>
      <c r="L13069" s="36">
        <f>VLOOKUP(D13069,DATA!A:F,5,FALSE)</f>
        <v>1.3726988247862192E-2</v>
      </c>
      <c r="M13069" s="37">
        <f>VLOOKUP(D13069,DATA!A:F,6,FALSE)</f>
        <v>1285.5</v>
      </c>
      <c r="N13069" s="36">
        <f t="shared" si="1213"/>
        <v>99.972773555343892</v>
      </c>
      <c r="O13069" s="36">
        <f t="shared" si="1214"/>
        <v>99.972777003219278</v>
      </c>
      <c r="P13069" s="36">
        <f t="shared" si="1215"/>
        <v>3.4478753860867073E-6</v>
      </c>
      <c r="Q13069" s="36">
        <f t="shared" si="1216"/>
        <v>3.4478753860867073E-4</v>
      </c>
    </row>
    <row r="13070" spans="1:17" x14ac:dyDescent="0.3">
      <c r="A13070" s="29">
        <v>3058727</v>
      </c>
      <c r="B13070" s="1">
        <v>131</v>
      </c>
      <c r="C13070" s="1" t="s">
        <v>24</v>
      </c>
      <c r="D13070" s="1" t="s">
        <v>70</v>
      </c>
      <c r="E13070" s="1" t="s">
        <v>71</v>
      </c>
      <c r="F13070" s="47">
        <v>1071</v>
      </c>
      <c r="G13070" s="34">
        <v>1732.92</v>
      </c>
      <c r="H13070" s="1" t="s">
        <v>218</v>
      </c>
      <c r="I13070" s="34">
        <v>8.1136999999999997E-3</v>
      </c>
      <c r="J13070" s="34">
        <v>1406.7292</v>
      </c>
      <c r="K13070" s="35" t="str">
        <f t="shared" si="1212"/>
        <v>Loonse en Drunense Duinen &amp; Leemkuilen_H9120</v>
      </c>
      <c r="L13070" s="36">
        <f>VLOOKUP(D13070,DATA!A:F,5,FALSE)</f>
        <v>1.3726988247862192E-2</v>
      </c>
      <c r="M13070" s="37">
        <f>VLOOKUP(D13070,DATA!A:F,6,FALSE)</f>
        <v>1285.5</v>
      </c>
      <c r="N13070" s="36">
        <f t="shared" si="1213"/>
        <v>99.785341693278767</v>
      </c>
      <c r="O13070" s="36">
        <f t="shared" si="1214"/>
        <v>99.785365548561856</v>
      </c>
      <c r="P13070" s="36">
        <f t="shared" si="1215"/>
        <v>2.3855283089346813E-5</v>
      </c>
      <c r="Q13070" s="36">
        <f t="shared" si="1216"/>
        <v>3.3557923296050366E-4</v>
      </c>
    </row>
    <row r="13071" spans="1:17" x14ac:dyDescent="0.3">
      <c r="A13071" s="29">
        <v>3058728</v>
      </c>
      <c r="B13071" s="1">
        <v>131</v>
      </c>
      <c r="C13071" s="1" t="s">
        <v>24</v>
      </c>
      <c r="D13071" s="1" t="s">
        <v>70</v>
      </c>
      <c r="E13071" s="1" t="s">
        <v>71</v>
      </c>
      <c r="F13071" s="47">
        <v>1071</v>
      </c>
      <c r="G13071" s="34">
        <v>1573.86</v>
      </c>
      <c r="H13071" s="1" t="s">
        <v>218</v>
      </c>
      <c r="I13071" s="34">
        <v>7.1367999999999996E-3</v>
      </c>
      <c r="J13071" s="34">
        <v>2557.4789999999998</v>
      </c>
      <c r="K13071" s="35" t="str">
        <f t="shared" si="1212"/>
        <v>Loonse en Drunense Duinen &amp; Leemkuilen_H9120</v>
      </c>
      <c r="L13071" s="36">
        <f>VLOOKUP(D13071,DATA!A:F,5,FALSE)</f>
        <v>1.3726988247862192E-2</v>
      </c>
      <c r="M13071" s="37">
        <f>VLOOKUP(D13071,DATA!A:F,6,FALSE)</f>
        <v>1285.5</v>
      </c>
      <c r="N13071" s="36">
        <f t="shared" si="1213"/>
        <v>98.126252181937957</v>
      </c>
      <c r="O13071" s="36">
        <f t="shared" si="1214"/>
        <v>98.126432298921173</v>
      </c>
      <c r="P13071" s="36">
        <f t="shared" si="1215"/>
        <v>1.801169832162941E-4</v>
      </c>
      <c r="Q13071" s="36">
        <f t="shared" si="1216"/>
        <v>4.606454021190246E-3</v>
      </c>
    </row>
    <row r="13072" spans="1:17" x14ac:dyDescent="0.3">
      <c r="A13072" s="29">
        <v>3058729</v>
      </c>
      <c r="B13072" s="1">
        <v>131</v>
      </c>
      <c r="C13072" s="1" t="s">
        <v>24</v>
      </c>
      <c r="D13072" s="1" t="s">
        <v>70</v>
      </c>
      <c r="E13072" s="1" t="s">
        <v>71</v>
      </c>
      <c r="F13072" s="47">
        <v>1071</v>
      </c>
      <c r="G13072" s="34">
        <v>1623.41</v>
      </c>
      <c r="H13072" s="1" t="s">
        <v>218</v>
      </c>
      <c r="I13072" s="34">
        <v>7.5157000000000002E-3</v>
      </c>
      <c r="J13072" s="34">
        <v>3110.9506999999999</v>
      </c>
      <c r="K13072" s="35" t="str">
        <f t="shared" si="1212"/>
        <v>Loonse en Drunense Duinen &amp; Leemkuilen_H9120</v>
      </c>
      <c r="L13072" s="36">
        <f>VLOOKUP(D13072,DATA!A:F,5,FALSE)</f>
        <v>1.3726988247862192E-2</v>
      </c>
      <c r="M13072" s="37">
        <f>VLOOKUP(D13072,DATA!A:F,6,FALSE)</f>
        <v>1285.5</v>
      </c>
      <c r="N13072" s="36">
        <f t="shared" si="1213"/>
        <v>99.042033298566196</v>
      </c>
      <c r="O13072" s="36">
        <f t="shared" si="1214"/>
        <v>99.042131178278922</v>
      </c>
      <c r="P13072" s="36">
        <f t="shared" si="1215"/>
        <v>9.7879712726012258E-5</v>
      </c>
      <c r="Q13072" s="36">
        <f t="shared" si="1216"/>
        <v>3.044989608207867E-3</v>
      </c>
    </row>
    <row r="13073" spans="1:17" x14ac:dyDescent="0.3">
      <c r="A13073" s="29">
        <v>3058731</v>
      </c>
      <c r="B13073" s="1">
        <v>131</v>
      </c>
      <c r="C13073" s="1" t="s">
        <v>24</v>
      </c>
      <c r="D13073" s="1" t="s">
        <v>70</v>
      </c>
      <c r="E13073" s="1" t="s">
        <v>71</v>
      </c>
      <c r="F13073" s="47">
        <v>1071</v>
      </c>
      <c r="G13073" s="34">
        <v>1327.21</v>
      </c>
      <c r="H13073" s="1" t="s">
        <v>218</v>
      </c>
      <c r="I13073" s="34">
        <v>5.9687999999999998E-3</v>
      </c>
      <c r="J13073" s="34">
        <v>1190.4921999999999</v>
      </c>
      <c r="K13073" s="35" t="str">
        <f t="shared" si="1212"/>
        <v>Loonse en Drunense Duinen &amp; Leemkuilen_H9120</v>
      </c>
      <c r="L13073" s="36">
        <f>VLOOKUP(D13073,DATA!A:F,5,FALSE)</f>
        <v>1.3726988247862192E-2</v>
      </c>
      <c r="M13073" s="37">
        <f>VLOOKUP(D13073,DATA!A:F,6,FALSE)</f>
        <v>1285.5</v>
      </c>
      <c r="N13073" s="36">
        <f t="shared" si="1213"/>
        <v>63.935198380872237</v>
      </c>
      <c r="O13073" s="36">
        <f t="shared" si="1214"/>
        <v>63.937087593738816</v>
      </c>
      <c r="P13073" s="36">
        <f t="shared" si="1215"/>
        <v>1.8892128665797259E-3</v>
      </c>
      <c r="Q13073" s="36">
        <f t="shared" si="1216"/>
        <v>2.249093181802804E-2</v>
      </c>
    </row>
    <row r="13074" spans="1:17" x14ac:dyDescent="0.3">
      <c r="A13074" s="29">
        <v>3058731</v>
      </c>
      <c r="B13074" s="1">
        <v>131</v>
      </c>
      <c r="C13074" s="1" t="s">
        <v>24</v>
      </c>
      <c r="D13074" s="1" t="s">
        <v>74</v>
      </c>
      <c r="E13074" s="1" t="s">
        <v>71</v>
      </c>
      <c r="F13074" s="47">
        <v>1071</v>
      </c>
      <c r="G13074" s="34">
        <v>1327.21</v>
      </c>
      <c r="H13074" s="1" t="s">
        <v>218</v>
      </c>
      <c r="I13074" s="34">
        <v>5.9687999999999998E-3</v>
      </c>
      <c r="J13074" s="34">
        <v>994.85550000000001</v>
      </c>
      <c r="K13074" s="35" t="str">
        <f t="shared" si="1212"/>
        <v>Loonse en Drunense Duinen &amp; Leemkuilen_ZGH9120</v>
      </c>
      <c r="L13074" s="36">
        <f>VLOOKUP(D13074,DATA!A:F,5,FALSE)</f>
        <v>1.3726988247862192E-2</v>
      </c>
      <c r="M13074" s="37">
        <f>VLOOKUP(D13074,DATA!A:F,6,FALSE)</f>
        <v>1285.5</v>
      </c>
      <c r="N13074" s="36">
        <f t="shared" si="1213"/>
        <v>63.935198380872237</v>
      </c>
      <c r="O13074" s="36">
        <f t="shared" si="1214"/>
        <v>63.937087593738816</v>
      </c>
      <c r="P13074" s="36">
        <f t="shared" si="1215"/>
        <v>1.8892128665797259E-3</v>
      </c>
      <c r="Q13074" s="36">
        <f t="shared" si="1216"/>
        <v>1.8794938109876064E-2</v>
      </c>
    </row>
    <row r="13075" spans="1:17" x14ac:dyDescent="0.3">
      <c r="A13075" s="29">
        <v>3058732</v>
      </c>
      <c r="B13075" s="1">
        <v>131</v>
      </c>
      <c r="C13075" s="1" t="s">
        <v>24</v>
      </c>
      <c r="D13075" s="1" t="s">
        <v>49</v>
      </c>
      <c r="E13075" s="1" t="s">
        <v>50</v>
      </c>
      <c r="F13075" s="47">
        <v>1429</v>
      </c>
      <c r="G13075" s="34">
        <v>1831.3</v>
      </c>
      <c r="H13075" s="1" t="s">
        <v>218</v>
      </c>
      <c r="I13075" s="34">
        <v>9.2163999999999996E-3</v>
      </c>
      <c r="J13075" s="34">
        <v>7249.0537000000004</v>
      </c>
      <c r="K13075" s="35" t="str">
        <f t="shared" si="1212"/>
        <v>Loonse en Drunense Duinen &amp; Leemkuilen_H9160A</v>
      </c>
      <c r="L13075" s="36">
        <f>VLOOKUP(D13075,DATA!A:F,5,FALSE)</f>
        <v>7.6478934523803643E-3</v>
      </c>
      <c r="M13075" s="37">
        <f>VLOOKUP(D13075,DATA!A:F,6,FALSE)</f>
        <v>1814</v>
      </c>
      <c r="N13075" s="36">
        <f t="shared" si="1213"/>
        <v>53.302897069704287</v>
      </c>
      <c r="O13075" s="36">
        <f t="shared" si="1214"/>
        <v>53.304651527335778</v>
      </c>
      <c r="P13075" s="36">
        <f t="shared" si="1215"/>
        <v>1.7544576314918459E-3</v>
      </c>
      <c r="Q13075" s="36">
        <f t="shared" si="1216"/>
        <v>0.12718157585059203</v>
      </c>
    </row>
    <row r="13076" spans="1:17" x14ac:dyDescent="0.3">
      <c r="A13076" s="29">
        <v>3060245</v>
      </c>
      <c r="B13076" s="1">
        <v>131</v>
      </c>
      <c r="C13076" s="1" t="s">
        <v>24</v>
      </c>
      <c r="D13076" s="1" t="s">
        <v>74</v>
      </c>
      <c r="E13076" s="1" t="s">
        <v>71</v>
      </c>
      <c r="F13076" s="47">
        <v>1071</v>
      </c>
      <c r="G13076" s="34">
        <v>1252.5899999999999</v>
      </c>
      <c r="H13076" s="1" t="s">
        <v>218</v>
      </c>
      <c r="I13076" s="34">
        <v>2.0263999999999998E-3</v>
      </c>
      <c r="J13076" s="34">
        <v>978.32749999999999</v>
      </c>
      <c r="K13076" s="35" t="str">
        <f t="shared" si="1212"/>
        <v>Loonse en Drunense Duinen &amp; Leemkuilen_ZGH9120</v>
      </c>
      <c r="L13076" s="36">
        <f>VLOOKUP(D13076,DATA!A:F,5,FALSE)</f>
        <v>1.3726988247862192E-2</v>
      </c>
      <c r="M13076" s="37">
        <f>VLOOKUP(D13076,DATA!A:F,6,FALSE)</f>
        <v>1285.5</v>
      </c>
      <c r="N13076" s="36">
        <f t="shared" si="1213"/>
        <v>38.89435366396404</v>
      </c>
      <c r="O13076" s="36">
        <f t="shared" si="1214"/>
        <v>38.895014767806359</v>
      </c>
      <c r="P13076" s="36">
        <f t="shared" si="1215"/>
        <v>6.6110384231876651E-4</v>
      </c>
      <c r="Q13076" s="36">
        <f t="shared" si="1216"/>
        <v>0</v>
      </c>
    </row>
    <row r="13077" spans="1:17" x14ac:dyDescent="0.3">
      <c r="A13077" s="29">
        <v>3060246</v>
      </c>
      <c r="B13077" s="1">
        <v>131</v>
      </c>
      <c r="C13077" s="1" t="s">
        <v>24</v>
      </c>
      <c r="D13077" s="1" t="s">
        <v>74</v>
      </c>
      <c r="E13077" s="1" t="s">
        <v>71</v>
      </c>
      <c r="F13077" s="47">
        <v>1071</v>
      </c>
      <c r="G13077" s="34">
        <v>1485.72</v>
      </c>
      <c r="H13077" s="1" t="s">
        <v>218</v>
      </c>
      <c r="I13077" s="34">
        <v>2.6383999999999999E-3</v>
      </c>
      <c r="J13077" s="34">
        <v>5266.4076999999997</v>
      </c>
      <c r="K13077" s="35" t="str">
        <f t="shared" si="1212"/>
        <v>Loonse en Drunense Duinen &amp; Leemkuilen_ZGH9120</v>
      </c>
      <c r="L13077" s="36">
        <f>VLOOKUP(D13077,DATA!A:F,5,FALSE)</f>
        <v>1.3726988247862192E-2</v>
      </c>
      <c r="M13077" s="37">
        <f>VLOOKUP(D13077,DATA!A:F,6,FALSE)</f>
        <v>1285.5</v>
      </c>
      <c r="N13077" s="36">
        <f t="shared" si="1213"/>
        <v>93.982391884509411</v>
      </c>
      <c r="O13077" s="36">
        <f t="shared" si="1214"/>
        <v>93.98259670781826</v>
      </c>
      <c r="P13077" s="36">
        <f t="shared" si="1215"/>
        <v>2.04823308848745E-4</v>
      </c>
      <c r="Q13077" s="36">
        <f t="shared" si="1216"/>
        <v>0</v>
      </c>
    </row>
    <row r="13078" spans="1:17" x14ac:dyDescent="0.3">
      <c r="A13078" s="29">
        <v>3060248</v>
      </c>
      <c r="B13078" s="1">
        <v>131</v>
      </c>
      <c r="C13078" s="1" t="s">
        <v>24</v>
      </c>
      <c r="D13078" s="1" t="s">
        <v>49</v>
      </c>
      <c r="E13078" s="1" t="s">
        <v>50</v>
      </c>
      <c r="F13078" s="47">
        <v>1429</v>
      </c>
      <c r="G13078" s="34">
        <v>1840.47</v>
      </c>
      <c r="H13078" s="1" t="s">
        <v>218</v>
      </c>
      <c r="I13078" s="34">
        <v>5.6074999999999996E-3</v>
      </c>
      <c r="J13078" s="34">
        <v>97.555959999999999</v>
      </c>
      <c r="K13078" s="35" t="str">
        <f t="shared" si="1212"/>
        <v>Loonse en Drunense Duinen &amp; Leemkuilen_H9160A</v>
      </c>
      <c r="L13078" s="36">
        <f>VLOOKUP(D13078,DATA!A:F,5,FALSE)</f>
        <v>7.6478934523803643E-3</v>
      </c>
      <c r="M13078" s="37">
        <f>VLOOKUP(D13078,DATA!A:F,6,FALSE)</f>
        <v>1814</v>
      </c>
      <c r="N13078" s="36">
        <f t="shared" si="1213"/>
        <v>55.043779960651513</v>
      </c>
      <c r="O13078" s="36">
        <f t="shared" si="1214"/>
        <v>55.04484118745377</v>
      </c>
      <c r="P13078" s="36">
        <f t="shared" si="1215"/>
        <v>1.0612268022569538E-3</v>
      </c>
      <c r="Q13078" s="36">
        <f t="shared" si="1216"/>
        <v>1.035289994719073E-3</v>
      </c>
    </row>
    <row r="13079" spans="1:17" x14ac:dyDescent="0.3">
      <c r="A13079" s="29">
        <v>3060254</v>
      </c>
      <c r="B13079" s="1">
        <v>131</v>
      </c>
      <c r="C13079" s="1" t="s">
        <v>24</v>
      </c>
      <c r="D13079" s="1" t="s">
        <v>70</v>
      </c>
      <c r="E13079" s="1" t="s">
        <v>71</v>
      </c>
      <c r="F13079" s="47">
        <v>1071</v>
      </c>
      <c r="G13079" s="34">
        <v>1828.95</v>
      </c>
      <c r="H13079" s="1" t="s">
        <v>218</v>
      </c>
      <c r="I13079" s="34">
        <v>8.7358000000000002E-3</v>
      </c>
      <c r="J13079" s="34">
        <v>8226.9840000000004</v>
      </c>
      <c r="K13079" s="35" t="str">
        <f t="shared" si="1212"/>
        <v>Loonse en Drunense Duinen &amp; Leemkuilen_H9120</v>
      </c>
      <c r="L13079" s="36">
        <f>VLOOKUP(D13079,DATA!A:F,5,FALSE)</f>
        <v>1.3726988247862192E-2</v>
      </c>
      <c r="M13079" s="37">
        <f>VLOOKUP(D13079,DATA!A:F,6,FALSE)</f>
        <v>1285.5</v>
      </c>
      <c r="N13079" s="36">
        <f t="shared" si="1213"/>
        <v>99.942463578086063</v>
      </c>
      <c r="O13079" s="36">
        <f t="shared" si="1214"/>
        <v>99.942470473253806</v>
      </c>
      <c r="P13079" s="36">
        <f t="shared" si="1215"/>
        <v>6.895167743437014E-6</v>
      </c>
      <c r="Q13079" s="36">
        <f t="shared" si="1216"/>
        <v>5.6726434702572418E-4</v>
      </c>
    </row>
    <row r="13080" spans="1:17" x14ac:dyDescent="0.3">
      <c r="A13080" s="29">
        <v>3060255</v>
      </c>
      <c r="B13080" s="1">
        <v>131</v>
      </c>
      <c r="C13080" s="1" t="s">
        <v>24</v>
      </c>
      <c r="D13080" s="1" t="s">
        <v>70</v>
      </c>
      <c r="E13080" s="1" t="s">
        <v>71</v>
      </c>
      <c r="F13080" s="47">
        <v>1071</v>
      </c>
      <c r="G13080" s="34">
        <v>1696.78</v>
      </c>
      <c r="H13080" s="1" t="s">
        <v>218</v>
      </c>
      <c r="I13080" s="34">
        <v>7.7868E-3</v>
      </c>
      <c r="J13080" s="34">
        <v>10000</v>
      </c>
      <c r="K13080" s="35" t="str">
        <f t="shared" si="1212"/>
        <v>Loonse en Drunense Duinen &amp; Leemkuilen_H9120</v>
      </c>
      <c r="L13080" s="36">
        <f>VLOOKUP(D13080,DATA!A:F,5,FALSE)</f>
        <v>1.3726988247862192E-2</v>
      </c>
      <c r="M13080" s="37">
        <f>VLOOKUP(D13080,DATA!A:F,6,FALSE)</f>
        <v>1285.5</v>
      </c>
      <c r="N13080" s="36">
        <f t="shared" si="1213"/>
        <v>99.647953572678759</v>
      </c>
      <c r="O13080" s="36">
        <f t="shared" si="1214"/>
        <v>99.647991068214267</v>
      </c>
      <c r="P13080" s="36">
        <f t="shared" si="1215"/>
        <v>3.7495535508469402E-5</v>
      </c>
      <c r="Q13080" s="36">
        <f t="shared" si="1216"/>
        <v>3.7495535508469402E-3</v>
      </c>
    </row>
    <row r="13081" spans="1:17" x14ac:dyDescent="0.3">
      <c r="A13081" s="29">
        <v>3060256</v>
      </c>
      <c r="B13081" s="1">
        <v>131</v>
      </c>
      <c r="C13081" s="1" t="s">
        <v>24</v>
      </c>
      <c r="D13081" s="1" t="s">
        <v>70</v>
      </c>
      <c r="E13081" s="1" t="s">
        <v>71</v>
      </c>
      <c r="F13081" s="47">
        <v>1071</v>
      </c>
      <c r="G13081" s="34">
        <v>1684.65</v>
      </c>
      <c r="H13081" s="1" t="s">
        <v>218</v>
      </c>
      <c r="I13081" s="34">
        <v>7.8063000000000004E-3</v>
      </c>
      <c r="J13081" s="34">
        <v>7478.9633999999996</v>
      </c>
      <c r="K13081" s="35" t="str">
        <f t="shared" si="1212"/>
        <v>Loonse en Drunense Duinen &amp; Leemkuilen_H9120</v>
      </c>
      <c r="L13081" s="36">
        <f>VLOOKUP(D13081,DATA!A:F,5,FALSE)</f>
        <v>1.3726988247862192E-2</v>
      </c>
      <c r="M13081" s="37">
        <f>VLOOKUP(D13081,DATA!A:F,6,FALSE)</f>
        <v>1285.5</v>
      </c>
      <c r="N13081" s="36">
        <f t="shared" si="1213"/>
        <v>99.584437169731146</v>
      </c>
      <c r="O13081" s="36">
        <f t="shared" si="1214"/>
        <v>99.584481512784336</v>
      </c>
      <c r="P13081" s="36">
        <f t="shared" si="1215"/>
        <v>4.434305319023224E-5</v>
      </c>
      <c r="Q13081" s="36">
        <f t="shared" si="1216"/>
        <v>3.3164007185400011E-3</v>
      </c>
    </row>
    <row r="13082" spans="1:17" x14ac:dyDescent="0.3">
      <c r="A13082" s="29">
        <v>3060257</v>
      </c>
      <c r="B13082" s="1">
        <v>131</v>
      </c>
      <c r="C13082" s="1" t="s">
        <v>24</v>
      </c>
      <c r="D13082" s="1" t="s">
        <v>70</v>
      </c>
      <c r="E13082" s="1" t="s">
        <v>71</v>
      </c>
      <c r="F13082" s="47">
        <v>1071</v>
      </c>
      <c r="G13082" s="34">
        <v>1681.18</v>
      </c>
      <c r="H13082" s="1" t="s">
        <v>218</v>
      </c>
      <c r="I13082" s="34">
        <v>7.9877999999999998E-3</v>
      </c>
      <c r="J13082" s="34">
        <v>3439.7566000000002</v>
      </c>
      <c r="K13082" s="35" t="str">
        <f t="shared" si="1212"/>
        <v>Loonse en Drunense Duinen &amp; Leemkuilen_H9120</v>
      </c>
      <c r="L13082" s="36">
        <f>VLOOKUP(D13082,DATA!A:F,5,FALSE)</f>
        <v>1.3726988247862192E-2</v>
      </c>
      <c r="M13082" s="37">
        <f>VLOOKUP(D13082,DATA!A:F,6,FALSE)</f>
        <v>1285.5</v>
      </c>
      <c r="N13082" s="36">
        <f t="shared" si="1213"/>
        <v>99.564252147956267</v>
      </c>
      <c r="O13082" s="36">
        <f t="shared" si="1214"/>
        <v>99.564299716245557</v>
      </c>
      <c r="P13082" s="36">
        <f t="shared" si="1215"/>
        <v>4.7568289289756649E-5</v>
      </c>
      <c r="Q13082" s="36">
        <f t="shared" si="1216"/>
        <v>1.6362333703514975E-3</v>
      </c>
    </row>
    <row r="13083" spans="1:17" x14ac:dyDescent="0.3">
      <c r="A13083" s="29">
        <v>3060258</v>
      </c>
      <c r="B13083" s="1">
        <v>131</v>
      </c>
      <c r="C13083" s="1" t="s">
        <v>24</v>
      </c>
      <c r="D13083" s="1" t="s">
        <v>70</v>
      </c>
      <c r="E13083" s="1" t="s">
        <v>71</v>
      </c>
      <c r="F13083" s="47">
        <v>1071</v>
      </c>
      <c r="G13083" s="34">
        <v>1561.85</v>
      </c>
      <c r="H13083" s="1" t="s">
        <v>218</v>
      </c>
      <c r="I13083" s="34">
        <v>7.1662000000000002E-3</v>
      </c>
      <c r="J13083" s="34">
        <v>3308.3537999999999</v>
      </c>
      <c r="K13083" s="35" t="str">
        <f t="shared" si="1212"/>
        <v>Loonse en Drunense Duinen &amp; Leemkuilen_H9120</v>
      </c>
      <c r="L13083" s="36">
        <f>VLOOKUP(D13083,DATA!A:F,5,FALSE)</f>
        <v>1.3726988247862192E-2</v>
      </c>
      <c r="M13083" s="37">
        <f>VLOOKUP(D13083,DATA!A:F,6,FALSE)</f>
        <v>1285.5</v>
      </c>
      <c r="N13083" s="36">
        <f t="shared" si="1213"/>
        <v>97.797817188841378</v>
      </c>
      <c r="O13083" s="36">
        <f t="shared" si="1214"/>
        <v>97.798029037782044</v>
      </c>
      <c r="P13083" s="36">
        <f t="shared" si="1215"/>
        <v>2.1184894066550441E-4</v>
      </c>
      <c r="Q13083" s="36">
        <f t="shared" si="1216"/>
        <v>7.0087124787669604E-3</v>
      </c>
    </row>
    <row r="13084" spans="1:17" x14ac:dyDescent="0.3">
      <c r="A13084" s="29">
        <v>3061775</v>
      </c>
      <c r="B13084" s="1">
        <v>131</v>
      </c>
      <c r="C13084" s="1" t="s">
        <v>24</v>
      </c>
      <c r="D13084" s="1" t="s">
        <v>74</v>
      </c>
      <c r="E13084" s="1" t="s">
        <v>71</v>
      </c>
      <c r="F13084" s="47">
        <v>1071</v>
      </c>
      <c r="G13084" s="34">
        <v>1562.8</v>
      </c>
      <c r="H13084" s="1" t="s">
        <v>218</v>
      </c>
      <c r="I13084" s="34">
        <v>2.6587999999999998E-3</v>
      </c>
      <c r="J13084" s="34">
        <v>600.48440000000005</v>
      </c>
      <c r="K13084" s="35" t="str">
        <f t="shared" si="1212"/>
        <v>Loonse en Drunense Duinen &amp; Leemkuilen_ZGH9120</v>
      </c>
      <c r="L13084" s="36">
        <f>VLOOKUP(D13084,DATA!A:F,5,FALSE)</f>
        <v>1.3726988247862192E-2</v>
      </c>
      <c r="M13084" s="37">
        <f>VLOOKUP(D13084,DATA!A:F,6,FALSE)</f>
        <v>1285.5</v>
      </c>
      <c r="N13084" s="36">
        <f t="shared" si="1213"/>
        <v>97.825728270279939</v>
      </c>
      <c r="O13084" s="36">
        <f t="shared" si="1214"/>
        <v>97.825805898612941</v>
      </c>
      <c r="P13084" s="36">
        <f t="shared" si="1215"/>
        <v>7.762833300262173E-5</v>
      </c>
      <c r="Q13084" s="36">
        <f t="shared" si="1216"/>
        <v>0</v>
      </c>
    </row>
    <row r="13085" spans="1:17" x14ac:dyDescent="0.3">
      <c r="A13085" s="29">
        <v>3061778</v>
      </c>
      <c r="B13085" s="1">
        <v>131</v>
      </c>
      <c r="C13085" s="1" t="s">
        <v>24</v>
      </c>
      <c r="D13085" s="1" t="s">
        <v>49</v>
      </c>
      <c r="E13085" s="1" t="s">
        <v>50</v>
      </c>
      <c r="F13085" s="47">
        <v>1429</v>
      </c>
      <c r="G13085" s="34">
        <v>1523.97</v>
      </c>
      <c r="H13085" s="1" t="s">
        <v>218</v>
      </c>
      <c r="I13085" s="34">
        <v>4.3917000000000001E-3</v>
      </c>
      <c r="J13085" s="34">
        <v>1316.5469000000001</v>
      </c>
      <c r="K13085" s="35" t="str">
        <f t="shared" si="1212"/>
        <v>Loonse en Drunense Duinen &amp; Leemkuilen_H9160A</v>
      </c>
      <c r="L13085" s="36">
        <f>VLOOKUP(D13085,DATA!A:F,5,FALSE)</f>
        <v>7.6478934523803643E-3</v>
      </c>
      <c r="M13085" s="37">
        <f>VLOOKUP(D13085,DATA!A:F,6,FALSE)</f>
        <v>1814</v>
      </c>
      <c r="N13085" s="36">
        <f t="shared" si="1213"/>
        <v>9.8135196632765194</v>
      </c>
      <c r="O13085" s="36">
        <f t="shared" si="1214"/>
        <v>9.8138169302021012</v>
      </c>
      <c r="P13085" s="36">
        <f t="shared" si="1215"/>
        <v>2.9726692558185164E-4</v>
      </c>
      <c r="Q13085" s="36">
        <f t="shared" si="1216"/>
        <v>0</v>
      </c>
    </row>
    <row r="13086" spans="1:17" x14ac:dyDescent="0.3">
      <c r="A13086" s="29">
        <v>3061784</v>
      </c>
      <c r="B13086" s="1">
        <v>131</v>
      </c>
      <c r="C13086" s="1" t="s">
        <v>24</v>
      </c>
      <c r="D13086" s="1" t="s">
        <v>70</v>
      </c>
      <c r="E13086" s="1" t="s">
        <v>71</v>
      </c>
      <c r="F13086" s="47">
        <v>1071</v>
      </c>
      <c r="G13086" s="34">
        <v>1567.39</v>
      </c>
      <c r="H13086" s="1" t="s">
        <v>218</v>
      </c>
      <c r="I13086" s="34">
        <v>6.8681000000000002E-3</v>
      </c>
      <c r="J13086" s="34">
        <v>3473.8262</v>
      </c>
      <c r="K13086" s="35" t="str">
        <f t="shared" si="1212"/>
        <v>Loonse en Drunense Duinen &amp; Leemkuilen_H9120</v>
      </c>
      <c r="L13086" s="36">
        <f>VLOOKUP(D13086,DATA!A:F,5,FALSE)</f>
        <v>1.3726988247862192E-2</v>
      </c>
      <c r="M13086" s="37">
        <f>VLOOKUP(D13086,DATA!A:F,6,FALSE)</f>
        <v>1285.5</v>
      </c>
      <c r="N13086" s="36">
        <f t="shared" si="1213"/>
        <v>97.955781729068917</v>
      </c>
      <c r="O13086" s="36">
        <f t="shared" si="1214"/>
        <v>97.955970506284928</v>
      </c>
      <c r="P13086" s="36">
        <f t="shared" si="1215"/>
        <v>1.8877721601029407E-4</v>
      </c>
      <c r="Q13086" s="36">
        <f t="shared" si="1216"/>
        <v>6.5577923893961896E-3</v>
      </c>
    </row>
    <row r="13087" spans="1:17" x14ac:dyDescent="0.3">
      <c r="A13087" s="29">
        <v>3061785</v>
      </c>
      <c r="B13087" s="1">
        <v>131</v>
      </c>
      <c r="C13087" s="1" t="s">
        <v>24</v>
      </c>
      <c r="D13087" s="1" t="s">
        <v>70</v>
      </c>
      <c r="E13087" s="1" t="s">
        <v>71</v>
      </c>
      <c r="F13087" s="47">
        <v>1071</v>
      </c>
      <c r="G13087" s="34">
        <v>1608.04</v>
      </c>
      <c r="H13087" s="1" t="s">
        <v>218</v>
      </c>
      <c r="I13087" s="34">
        <v>7.2040000000000003E-3</v>
      </c>
      <c r="J13087" s="34">
        <v>4079.1343000000002</v>
      </c>
      <c r="K13087" s="35" t="str">
        <f t="shared" si="1212"/>
        <v>Loonse en Drunense Duinen &amp; Leemkuilen_H9120</v>
      </c>
      <c r="L13087" s="36">
        <f>VLOOKUP(D13087,DATA!A:F,5,FALSE)</f>
        <v>1.3726988247862192E-2</v>
      </c>
      <c r="M13087" s="37">
        <f>VLOOKUP(D13087,DATA!A:F,6,FALSE)</f>
        <v>1285.5</v>
      </c>
      <c r="N13087" s="36">
        <f t="shared" si="1213"/>
        <v>98.819670205117049</v>
      </c>
      <c r="O13087" s="36">
        <f t="shared" si="1214"/>
        <v>98.819785543742086</v>
      </c>
      <c r="P13087" s="36">
        <f t="shared" si="1215"/>
        <v>1.1533862503654291E-4</v>
      </c>
      <c r="Q13087" s="36">
        <f t="shared" si="1216"/>
        <v>4.7048174150140093E-3</v>
      </c>
    </row>
    <row r="13088" spans="1:17" x14ac:dyDescent="0.3">
      <c r="A13088" s="29">
        <v>3061786</v>
      </c>
      <c r="B13088" s="1">
        <v>131</v>
      </c>
      <c r="C13088" s="1" t="s">
        <v>24</v>
      </c>
      <c r="D13088" s="1" t="s">
        <v>70</v>
      </c>
      <c r="E13088" s="1" t="s">
        <v>71</v>
      </c>
      <c r="F13088" s="47">
        <v>1071</v>
      </c>
      <c r="G13088" s="34">
        <v>1712.39</v>
      </c>
      <c r="H13088" s="1" t="s">
        <v>218</v>
      </c>
      <c r="I13088" s="34">
        <v>8.0754999999999993E-3</v>
      </c>
      <c r="J13088" s="34">
        <v>9406.4689999999991</v>
      </c>
      <c r="K13088" s="35" t="str">
        <f t="shared" si="1212"/>
        <v>Loonse en Drunense Duinen &amp; Leemkuilen_H9120</v>
      </c>
      <c r="L13088" s="36">
        <f>VLOOKUP(D13088,DATA!A:F,5,FALSE)</f>
        <v>1.3726988247862192E-2</v>
      </c>
      <c r="M13088" s="37">
        <f>VLOOKUP(D13088,DATA!A:F,6,FALSE)</f>
        <v>1285.5</v>
      </c>
      <c r="N13088" s="36">
        <f t="shared" si="1213"/>
        <v>99.715661900649465</v>
      </c>
      <c r="O13088" s="36">
        <f t="shared" si="1214"/>
        <v>99.715693328825836</v>
      </c>
      <c r="P13088" s="36">
        <f t="shared" si="1215"/>
        <v>3.1428176370695837E-5</v>
      </c>
      <c r="Q13088" s="36">
        <f t="shared" si="1216"/>
        <v>2.9562816675748286E-3</v>
      </c>
    </row>
    <row r="13089" spans="1:17" x14ac:dyDescent="0.3">
      <c r="A13089" s="29">
        <v>3061787</v>
      </c>
      <c r="B13089" s="1">
        <v>131</v>
      </c>
      <c r="C13089" s="1" t="s">
        <v>24</v>
      </c>
      <c r="D13089" s="1" t="s">
        <v>70</v>
      </c>
      <c r="E13089" s="1" t="s">
        <v>71</v>
      </c>
      <c r="F13089" s="47">
        <v>1071</v>
      </c>
      <c r="G13089" s="34">
        <v>1786.7</v>
      </c>
      <c r="H13089" s="1" t="s">
        <v>218</v>
      </c>
      <c r="I13089" s="34">
        <v>8.9776000000000005E-3</v>
      </c>
      <c r="J13089" s="34">
        <v>3938.3690000000001</v>
      </c>
      <c r="K13089" s="35" t="str">
        <f t="shared" si="1212"/>
        <v>Loonse en Drunense Duinen &amp; Leemkuilen_H9120</v>
      </c>
      <c r="L13089" s="36">
        <f>VLOOKUP(D13089,DATA!A:F,5,FALSE)</f>
        <v>1.3726988247862192E-2</v>
      </c>
      <c r="M13089" s="37">
        <f>VLOOKUP(D13089,DATA!A:F,6,FALSE)</f>
        <v>1285.5</v>
      </c>
      <c r="N13089" s="36">
        <f t="shared" si="1213"/>
        <v>99.897287758668853</v>
      </c>
      <c r="O13089" s="36">
        <f t="shared" si="1214"/>
        <v>99.897300402675384</v>
      </c>
      <c r="P13089" s="36">
        <f t="shared" si="1215"/>
        <v>1.2644006531559171E-5</v>
      </c>
      <c r="Q13089" s="36">
        <f t="shared" si="1216"/>
        <v>4.979676335969016E-4</v>
      </c>
    </row>
    <row r="13090" spans="1:17" x14ac:dyDescent="0.3">
      <c r="A13090" s="29">
        <v>3061787</v>
      </c>
      <c r="B13090" s="1">
        <v>131</v>
      </c>
      <c r="C13090" s="1" t="s">
        <v>24</v>
      </c>
      <c r="D13090" s="1" t="s">
        <v>74</v>
      </c>
      <c r="E13090" s="1" t="s">
        <v>71</v>
      </c>
      <c r="F13090" s="47">
        <v>1071</v>
      </c>
      <c r="G13090" s="34">
        <v>1786.7</v>
      </c>
      <c r="H13090" s="1" t="s">
        <v>218</v>
      </c>
      <c r="I13090" s="34">
        <v>8.9776000000000005E-3</v>
      </c>
      <c r="J13090" s="34">
        <v>105.41407</v>
      </c>
      <c r="K13090" s="35" t="str">
        <f t="shared" si="1212"/>
        <v>Loonse en Drunense Duinen &amp; Leemkuilen_ZGH9120</v>
      </c>
      <c r="L13090" s="36">
        <f>VLOOKUP(D13090,DATA!A:F,5,FALSE)</f>
        <v>1.3726988247862192E-2</v>
      </c>
      <c r="M13090" s="37">
        <f>VLOOKUP(D13090,DATA!A:F,6,FALSE)</f>
        <v>1285.5</v>
      </c>
      <c r="N13090" s="36">
        <f t="shared" si="1213"/>
        <v>99.897287758668853</v>
      </c>
      <c r="O13090" s="36">
        <f t="shared" si="1214"/>
        <v>99.897300402675384</v>
      </c>
      <c r="P13090" s="36">
        <f t="shared" si="1215"/>
        <v>1.2644006531559171E-5</v>
      </c>
      <c r="Q13090" s="36">
        <f t="shared" si="1216"/>
        <v>1.3328561895982356E-5</v>
      </c>
    </row>
    <row r="13091" spans="1:17" x14ac:dyDescent="0.3">
      <c r="A13091" s="29">
        <v>3061788</v>
      </c>
      <c r="B13091" s="1">
        <v>131</v>
      </c>
      <c r="C13091" s="1" t="s">
        <v>24</v>
      </c>
      <c r="D13091" s="1" t="s">
        <v>70</v>
      </c>
      <c r="E13091" s="1" t="s">
        <v>71</v>
      </c>
      <c r="F13091" s="47">
        <v>1071</v>
      </c>
      <c r="G13091" s="34">
        <v>1388.02</v>
      </c>
      <c r="H13091" s="1" t="s">
        <v>218</v>
      </c>
      <c r="I13091" s="34">
        <v>6.0889999999999998E-3</v>
      </c>
      <c r="J13091" s="34">
        <v>745.11694</v>
      </c>
      <c r="K13091" s="35" t="str">
        <f t="shared" si="1212"/>
        <v>Loonse en Drunense Duinen &amp; Leemkuilen_H9120</v>
      </c>
      <c r="L13091" s="36">
        <f>VLOOKUP(D13091,DATA!A:F,5,FALSE)</f>
        <v>1.3726988247862192E-2</v>
      </c>
      <c r="M13091" s="37">
        <f>VLOOKUP(D13091,DATA!A:F,6,FALSE)</f>
        <v>1285.5</v>
      </c>
      <c r="N13091" s="36">
        <f t="shared" si="1213"/>
        <v>80.333828554053383</v>
      </c>
      <c r="O13091" s="36">
        <f t="shared" si="1214"/>
        <v>80.335149023967773</v>
      </c>
      <c r="P13091" s="36">
        <f t="shared" si="1215"/>
        <v>1.3204699143898324E-3</v>
      </c>
      <c r="Q13091" s="36">
        <f t="shared" si="1216"/>
        <v>9.8390450197221382E-3</v>
      </c>
    </row>
    <row r="13092" spans="1:17" x14ac:dyDescent="0.3">
      <c r="A13092" s="29">
        <v>3061790</v>
      </c>
      <c r="B13092" s="1">
        <v>131</v>
      </c>
      <c r="C13092" s="1" t="s">
        <v>24</v>
      </c>
      <c r="D13092" s="1" t="s">
        <v>49</v>
      </c>
      <c r="E13092" s="1" t="s">
        <v>50</v>
      </c>
      <c r="F13092" s="47">
        <v>1429</v>
      </c>
      <c r="G13092" s="34">
        <v>1663.69</v>
      </c>
      <c r="H13092" s="1" t="s">
        <v>218</v>
      </c>
      <c r="I13092" s="34">
        <v>7.8501000000000005E-3</v>
      </c>
      <c r="J13092" s="34">
        <v>935.03319999999997</v>
      </c>
      <c r="K13092" s="35" t="str">
        <f t="shared" si="1212"/>
        <v>Loonse en Drunense Duinen &amp; Leemkuilen_H9160A</v>
      </c>
      <c r="L13092" s="36">
        <f>VLOOKUP(D13092,DATA!A:F,5,FALSE)</f>
        <v>7.6478934523803643E-3</v>
      </c>
      <c r="M13092" s="37">
        <f>VLOOKUP(D13092,DATA!A:F,6,FALSE)</f>
        <v>1814</v>
      </c>
      <c r="N13092" s="36">
        <f t="shared" si="1213"/>
        <v>24.057039820008395</v>
      </c>
      <c r="O13092" s="36">
        <f t="shared" si="1214"/>
        <v>24.058136685796391</v>
      </c>
      <c r="P13092" s="36">
        <f t="shared" si="1215"/>
        <v>1.0968657879963928E-3</v>
      </c>
      <c r="Q13092" s="36">
        <f t="shared" si="1216"/>
        <v>1.0256059277207887E-2</v>
      </c>
    </row>
    <row r="13093" spans="1:17" x14ac:dyDescent="0.3">
      <c r="A13093" s="29">
        <v>3063312</v>
      </c>
      <c r="B13093" s="1">
        <v>131</v>
      </c>
      <c r="C13093" s="1" t="s">
        <v>24</v>
      </c>
      <c r="D13093" s="1" t="s">
        <v>70</v>
      </c>
      <c r="E13093" s="1" t="s">
        <v>71</v>
      </c>
      <c r="F13093" s="47">
        <v>1071</v>
      </c>
      <c r="G13093" s="34">
        <v>1364.33</v>
      </c>
      <c r="H13093" s="1" t="s">
        <v>218</v>
      </c>
      <c r="I13093" s="34">
        <v>5.5317999999999999E-3</v>
      </c>
      <c r="J13093" s="34">
        <v>25.807891999999999</v>
      </c>
      <c r="K13093" s="35" t="str">
        <f t="shared" si="1212"/>
        <v>Loonse en Drunense Duinen &amp; Leemkuilen_H9120</v>
      </c>
      <c r="L13093" s="36">
        <f>VLOOKUP(D13093,DATA!A:F,5,FALSE)</f>
        <v>1.3726988247862192E-2</v>
      </c>
      <c r="M13093" s="37">
        <f>VLOOKUP(D13093,DATA!A:F,6,FALSE)</f>
        <v>1285.5</v>
      </c>
      <c r="N13093" s="36">
        <f t="shared" si="1213"/>
        <v>74.689089641870126</v>
      </c>
      <c r="O13093" s="36">
        <f t="shared" si="1214"/>
        <v>74.690525126416375</v>
      </c>
      <c r="P13093" s="36">
        <f t="shared" si="1215"/>
        <v>1.4354845462491994E-3</v>
      </c>
      <c r="Q13093" s="36">
        <f t="shared" si="1216"/>
        <v>3.7046830137268347E-4</v>
      </c>
    </row>
    <row r="13094" spans="1:17" x14ac:dyDescent="0.3">
      <c r="A13094" s="29">
        <v>3063313</v>
      </c>
      <c r="B13094" s="1">
        <v>131</v>
      </c>
      <c r="C13094" s="1" t="s">
        <v>24</v>
      </c>
      <c r="D13094" s="1" t="s">
        <v>70</v>
      </c>
      <c r="E13094" s="1" t="s">
        <v>71</v>
      </c>
      <c r="F13094" s="47">
        <v>1071</v>
      </c>
      <c r="G13094" s="34">
        <v>1374.5</v>
      </c>
      <c r="H13094" s="1" t="s">
        <v>218</v>
      </c>
      <c r="I13094" s="34">
        <v>5.7210999999999998E-3</v>
      </c>
      <c r="J13094" s="34">
        <v>2267.7782999999999</v>
      </c>
      <c r="K13094" s="35" t="str">
        <f t="shared" si="1212"/>
        <v>Loonse en Drunense Duinen &amp; Leemkuilen_H9120</v>
      </c>
      <c r="L13094" s="36">
        <f>VLOOKUP(D13094,DATA!A:F,5,FALSE)</f>
        <v>1.3726988247862192E-2</v>
      </c>
      <c r="M13094" s="37">
        <f>VLOOKUP(D13094,DATA!A:F,6,FALSE)</f>
        <v>1285.5</v>
      </c>
      <c r="N13094" s="36">
        <f t="shared" si="1213"/>
        <v>77.236292303350652</v>
      </c>
      <c r="O13094" s="36">
        <f t="shared" si="1214"/>
        <v>77.237673037063772</v>
      </c>
      <c r="P13094" s="36">
        <f t="shared" si="1215"/>
        <v>1.3807337131197528E-3</v>
      </c>
      <c r="Q13094" s="36">
        <f t="shared" si="1216"/>
        <v>3.1311979526914009E-2</v>
      </c>
    </row>
    <row r="13095" spans="1:17" x14ac:dyDescent="0.3">
      <c r="A13095" s="29">
        <v>3063314</v>
      </c>
      <c r="B13095" s="1">
        <v>131</v>
      </c>
      <c r="C13095" s="1" t="s">
        <v>24</v>
      </c>
      <c r="D13095" s="1" t="s">
        <v>70</v>
      </c>
      <c r="E13095" s="1" t="s">
        <v>71</v>
      </c>
      <c r="F13095" s="47">
        <v>1071</v>
      </c>
      <c r="G13095" s="34">
        <v>1769.95</v>
      </c>
      <c r="H13095" s="1" t="s">
        <v>218</v>
      </c>
      <c r="I13095" s="34">
        <v>8.6773000000000006E-3</v>
      </c>
      <c r="J13095" s="34">
        <v>7750.5443999999998</v>
      </c>
      <c r="K13095" s="35" t="str">
        <f t="shared" si="1212"/>
        <v>Loonse en Drunense Duinen &amp; Leemkuilen_H9120</v>
      </c>
      <c r="L13095" s="36">
        <f>VLOOKUP(D13095,DATA!A:F,5,FALSE)</f>
        <v>1.3726988247862192E-2</v>
      </c>
      <c r="M13095" s="37">
        <f>VLOOKUP(D13095,DATA!A:F,6,FALSE)</f>
        <v>1285.5</v>
      </c>
      <c r="N13095" s="36">
        <f t="shared" si="1213"/>
        <v>99.870770114863888</v>
      </c>
      <c r="O13095" s="36">
        <f t="shared" si="1214"/>
        <v>99.870785487042895</v>
      </c>
      <c r="P13095" s="36">
        <f t="shared" si="1215"/>
        <v>1.5372179007044906E-5</v>
      </c>
      <c r="Q13095" s="36">
        <f t="shared" si="1216"/>
        <v>1.1914275591884947E-3</v>
      </c>
    </row>
    <row r="13096" spans="1:17" x14ac:dyDescent="0.3">
      <c r="A13096" s="29">
        <v>3063314</v>
      </c>
      <c r="B13096" s="1">
        <v>131</v>
      </c>
      <c r="C13096" s="1" t="s">
        <v>24</v>
      </c>
      <c r="D13096" s="1" t="s">
        <v>74</v>
      </c>
      <c r="E13096" s="1" t="s">
        <v>71</v>
      </c>
      <c r="F13096" s="47">
        <v>1071</v>
      </c>
      <c r="G13096" s="34">
        <v>1769.95</v>
      </c>
      <c r="H13096" s="1" t="s">
        <v>218</v>
      </c>
      <c r="I13096" s="34">
        <v>8.6773000000000006E-3</v>
      </c>
      <c r="J13096" s="34">
        <v>2249.4558000000002</v>
      </c>
      <c r="K13096" s="35" t="str">
        <f t="shared" si="1212"/>
        <v>Loonse en Drunense Duinen &amp; Leemkuilen_ZGH9120</v>
      </c>
      <c r="L13096" s="36">
        <f>VLOOKUP(D13096,DATA!A:F,5,FALSE)</f>
        <v>1.3726988247862192E-2</v>
      </c>
      <c r="M13096" s="37">
        <f>VLOOKUP(D13096,DATA!A:F,6,FALSE)</f>
        <v>1285.5</v>
      </c>
      <c r="N13096" s="36">
        <f t="shared" si="1213"/>
        <v>99.870770114863888</v>
      </c>
      <c r="O13096" s="36">
        <f t="shared" si="1214"/>
        <v>99.870785487042895</v>
      </c>
      <c r="P13096" s="36">
        <f t="shared" si="1215"/>
        <v>1.5372179007044906E-5</v>
      </c>
      <c r="Q13096" s="36">
        <f t="shared" si="1216"/>
        <v>3.4579037226035406E-4</v>
      </c>
    </row>
    <row r="13097" spans="1:17" x14ac:dyDescent="0.3">
      <c r="A13097" s="29">
        <v>3063315</v>
      </c>
      <c r="B13097" s="1">
        <v>131</v>
      </c>
      <c r="C13097" s="1" t="s">
        <v>24</v>
      </c>
      <c r="D13097" s="1" t="s">
        <v>70</v>
      </c>
      <c r="E13097" s="1" t="s">
        <v>71</v>
      </c>
      <c r="F13097" s="47">
        <v>1071</v>
      </c>
      <c r="G13097" s="34">
        <v>1543.89</v>
      </c>
      <c r="H13097" s="1" t="s">
        <v>218</v>
      </c>
      <c r="I13097" s="34">
        <v>7.1044999999999997E-3</v>
      </c>
      <c r="J13097" s="34">
        <v>9729.2870000000003</v>
      </c>
      <c r="K13097" s="35" t="str">
        <f t="shared" si="1212"/>
        <v>Loonse en Drunense Duinen &amp; Leemkuilen_H9120</v>
      </c>
      <c r="L13097" s="36">
        <f>VLOOKUP(D13097,DATA!A:F,5,FALSE)</f>
        <v>1.3726988247862192E-2</v>
      </c>
      <c r="M13097" s="37">
        <f>VLOOKUP(D13097,DATA!A:F,6,FALSE)</f>
        <v>1285.5</v>
      </c>
      <c r="N13097" s="36">
        <f t="shared" si="1213"/>
        <v>97.199360894989269</v>
      </c>
      <c r="O13097" s="36">
        <f t="shared" si="1214"/>
        <v>97.199626361259249</v>
      </c>
      <c r="P13097" s="36">
        <f t="shared" si="1215"/>
        <v>2.6546626997969724E-4</v>
      </c>
      <c r="Q13097" s="36">
        <f t="shared" si="1216"/>
        <v>2.5827975294519589E-2</v>
      </c>
    </row>
    <row r="13098" spans="1:17" x14ac:dyDescent="0.3">
      <c r="A13098" s="29">
        <v>3063316</v>
      </c>
      <c r="B13098" s="1">
        <v>131</v>
      </c>
      <c r="C13098" s="1" t="s">
        <v>24</v>
      </c>
      <c r="D13098" s="1" t="s">
        <v>70</v>
      </c>
      <c r="E13098" s="1" t="s">
        <v>71</v>
      </c>
      <c r="F13098" s="47">
        <v>1071</v>
      </c>
      <c r="G13098" s="34">
        <v>1633.39</v>
      </c>
      <c r="H13098" s="1" t="s">
        <v>218</v>
      </c>
      <c r="I13098" s="34">
        <v>7.5872999999999999E-3</v>
      </c>
      <c r="J13098" s="34">
        <v>2655.0522000000001</v>
      </c>
      <c r="K13098" s="35" t="str">
        <f t="shared" si="1212"/>
        <v>Loonse en Drunense Duinen &amp; Leemkuilen_H9120</v>
      </c>
      <c r="L13098" s="36">
        <f>VLOOKUP(D13098,DATA!A:F,5,FALSE)</f>
        <v>1.3726988247862192E-2</v>
      </c>
      <c r="M13098" s="37">
        <f>VLOOKUP(D13098,DATA!A:F,6,FALSE)</f>
        <v>1285.5</v>
      </c>
      <c r="N13098" s="36">
        <f t="shared" si="1213"/>
        <v>99.163651934583086</v>
      </c>
      <c r="O13098" s="36">
        <f t="shared" si="1214"/>
        <v>99.163738307950084</v>
      </c>
      <c r="P13098" s="36">
        <f t="shared" si="1215"/>
        <v>8.6373366997349876E-5</v>
      </c>
      <c r="Q13098" s="36">
        <f t="shared" si="1216"/>
        <v>2.2932579806772117E-3</v>
      </c>
    </row>
    <row r="13099" spans="1:17" x14ac:dyDescent="0.3">
      <c r="A13099" s="29">
        <v>3063316</v>
      </c>
      <c r="B13099" s="1">
        <v>131</v>
      </c>
      <c r="C13099" s="1" t="s">
        <v>24</v>
      </c>
      <c r="D13099" s="1" t="s">
        <v>74</v>
      </c>
      <c r="E13099" s="1" t="s">
        <v>71</v>
      </c>
      <c r="F13099" s="47">
        <v>1071</v>
      </c>
      <c r="G13099" s="34">
        <v>1633.39</v>
      </c>
      <c r="H13099" s="1" t="s">
        <v>218</v>
      </c>
      <c r="I13099" s="34">
        <v>7.5872999999999999E-3</v>
      </c>
      <c r="J13099" s="34">
        <v>394.25756999999999</v>
      </c>
      <c r="K13099" s="35" t="str">
        <f t="shared" si="1212"/>
        <v>Loonse en Drunense Duinen &amp; Leemkuilen_ZGH9120</v>
      </c>
      <c r="L13099" s="36">
        <f>VLOOKUP(D13099,DATA!A:F,5,FALSE)</f>
        <v>1.3726988247862192E-2</v>
      </c>
      <c r="M13099" s="37">
        <f>VLOOKUP(D13099,DATA!A:F,6,FALSE)</f>
        <v>1285.5</v>
      </c>
      <c r="N13099" s="36">
        <f t="shared" si="1213"/>
        <v>99.163651934583086</v>
      </c>
      <c r="O13099" s="36">
        <f t="shared" si="1214"/>
        <v>99.163738307950084</v>
      </c>
      <c r="P13099" s="36">
        <f t="shared" si="1215"/>
        <v>8.6373366997349876E-5</v>
      </c>
      <c r="Q13099" s="36">
        <f t="shared" si="1216"/>
        <v>3.4053353785093362E-4</v>
      </c>
    </row>
    <row r="13100" spans="1:17" x14ac:dyDescent="0.3">
      <c r="A13100" s="29">
        <v>3063317</v>
      </c>
      <c r="B13100" s="1">
        <v>131</v>
      </c>
      <c r="C13100" s="1" t="s">
        <v>24</v>
      </c>
      <c r="D13100" s="1" t="s">
        <v>70</v>
      </c>
      <c r="E13100" s="1" t="s">
        <v>71</v>
      </c>
      <c r="F13100" s="47">
        <v>1071</v>
      </c>
      <c r="G13100" s="34">
        <v>1186.1099999999999</v>
      </c>
      <c r="H13100" s="1" t="s">
        <v>218</v>
      </c>
      <c r="I13100" s="34">
        <v>5.4245999999999999E-3</v>
      </c>
      <c r="J13100" s="34">
        <v>1026.4801</v>
      </c>
      <c r="K13100" s="35" t="str">
        <f t="shared" si="1212"/>
        <v>Loonse en Drunense Duinen &amp; Leemkuilen_H9120</v>
      </c>
      <c r="L13100" s="36">
        <f>VLOOKUP(D13100,DATA!A:F,5,FALSE)</f>
        <v>1.3726988247862192E-2</v>
      </c>
      <c r="M13100" s="37">
        <f>VLOOKUP(D13100,DATA!A:F,6,FALSE)</f>
        <v>1285.5</v>
      </c>
      <c r="N13100" s="36">
        <f t="shared" si="1213"/>
        <v>20.353821688649429</v>
      </c>
      <c r="O13100" s="36">
        <f t="shared" si="1214"/>
        <v>20.355028844868006</v>
      </c>
      <c r="P13100" s="36">
        <f t="shared" si="1215"/>
        <v>1.2071562185766993E-3</v>
      </c>
      <c r="Q13100" s="36">
        <f t="shared" si="1216"/>
        <v>1.2391218359602321E-2</v>
      </c>
    </row>
    <row r="13101" spans="1:17" x14ac:dyDescent="0.3">
      <c r="A13101" s="29">
        <v>3063319</v>
      </c>
      <c r="B13101" s="1">
        <v>131</v>
      </c>
      <c r="C13101" s="1" t="s">
        <v>24</v>
      </c>
      <c r="D13101" s="1" t="s">
        <v>22</v>
      </c>
      <c r="E13101" s="1" t="s">
        <v>23</v>
      </c>
      <c r="F13101" s="47">
        <v>1857</v>
      </c>
      <c r="G13101" s="34">
        <v>1891.37</v>
      </c>
      <c r="H13101" s="1" t="s">
        <v>218</v>
      </c>
      <c r="I13101" s="34">
        <v>9.8805000000000004E-3</v>
      </c>
      <c r="J13101" s="34">
        <v>8520.4500000000007</v>
      </c>
      <c r="K13101" s="35" t="str">
        <f t="shared" si="1212"/>
        <v>Loonse en Drunense Duinen &amp; Leemkuilen_H91E0C</v>
      </c>
      <c r="L13101" s="36">
        <f>VLOOKUP(D13101,DATA!A:F,5,FALSE)</f>
        <v>6.9280917156857415E-3</v>
      </c>
      <c r="M13101" s="37">
        <f>VLOOKUP(D13101,DATA!A:F,6,FALSE)</f>
        <v>2282</v>
      </c>
      <c r="N13101" s="36">
        <f t="shared" si="1213"/>
        <v>6.2601428345003711</v>
      </c>
      <c r="O13101" s="36">
        <f t="shared" si="1214"/>
        <v>6.2605445458332634</v>
      </c>
      <c r="P13101" s="36">
        <f t="shared" si="1215"/>
        <v>4.0171133289224059E-4</v>
      </c>
      <c r="Q13101" s="36">
        <f t="shared" si="1216"/>
        <v>3.4227613263416917E-2</v>
      </c>
    </row>
    <row r="13102" spans="1:17" x14ac:dyDescent="0.3">
      <c r="A13102" s="29">
        <v>3063319</v>
      </c>
      <c r="B13102" s="1">
        <v>131</v>
      </c>
      <c r="C13102" s="1" t="s">
        <v>24</v>
      </c>
      <c r="D13102" s="1" t="s">
        <v>25</v>
      </c>
      <c r="E13102" s="1" t="s">
        <v>23</v>
      </c>
      <c r="F13102" s="47">
        <v>1857</v>
      </c>
      <c r="G13102" s="34">
        <v>1891.37</v>
      </c>
      <c r="H13102" s="1" t="s">
        <v>218</v>
      </c>
      <c r="I13102" s="34">
        <v>9.8805000000000004E-3</v>
      </c>
      <c r="J13102" s="34">
        <v>1479.5494000000001</v>
      </c>
      <c r="K13102" s="35" t="str">
        <f t="shared" si="1212"/>
        <v>Loonse en Drunense Duinen &amp; Leemkuilen_ZGH91E0C</v>
      </c>
      <c r="L13102" s="36">
        <f>VLOOKUP(D13102,DATA!A:F,5,FALSE)</f>
        <v>6.9280917156857415E-3</v>
      </c>
      <c r="M13102" s="37">
        <f>VLOOKUP(D13102,DATA!A:F,6,FALSE)</f>
        <v>2282</v>
      </c>
      <c r="N13102" s="36">
        <f t="shared" si="1213"/>
        <v>6.2601428345003711</v>
      </c>
      <c r="O13102" s="36">
        <f t="shared" si="1214"/>
        <v>6.2605445458332634</v>
      </c>
      <c r="P13102" s="36">
        <f t="shared" si="1215"/>
        <v>4.0171133289224059E-4</v>
      </c>
      <c r="Q13102" s="36">
        <f t="shared" si="1216"/>
        <v>5.9435176155391489E-3</v>
      </c>
    </row>
    <row r="13103" spans="1:17" x14ac:dyDescent="0.3">
      <c r="A13103" s="29">
        <v>3064843</v>
      </c>
      <c r="B13103" s="1">
        <v>131</v>
      </c>
      <c r="C13103" s="1" t="s">
        <v>24</v>
      </c>
      <c r="D13103" s="1" t="s">
        <v>70</v>
      </c>
      <c r="E13103" s="1" t="s">
        <v>71</v>
      </c>
      <c r="F13103" s="47">
        <v>1071</v>
      </c>
      <c r="G13103" s="34">
        <v>1612.97</v>
      </c>
      <c r="H13103" s="1" t="s">
        <v>218</v>
      </c>
      <c r="I13103" s="34">
        <v>7.221E-3</v>
      </c>
      <c r="J13103" s="34">
        <v>1502.4303</v>
      </c>
      <c r="K13103" s="35" t="str">
        <f t="shared" si="1212"/>
        <v>Loonse en Drunense Duinen &amp; Leemkuilen_H9120</v>
      </c>
      <c r="L13103" s="36">
        <f>VLOOKUP(D13103,DATA!A:F,5,FALSE)</f>
        <v>1.3726988247862192E-2</v>
      </c>
      <c r="M13103" s="37">
        <f>VLOOKUP(D13103,DATA!A:F,6,FALSE)</f>
        <v>1285.5</v>
      </c>
      <c r="N13103" s="36">
        <f t="shared" si="1213"/>
        <v>98.89605240187943</v>
      </c>
      <c r="O13103" s="36">
        <f t="shared" si="1214"/>
        <v>98.896160614763843</v>
      </c>
      <c r="P13103" s="36">
        <f t="shared" si="1215"/>
        <v>1.0821288441320576E-4</v>
      </c>
      <c r="Q13103" s="36">
        <f t="shared" si="1216"/>
        <v>1.6258231639279805E-3</v>
      </c>
    </row>
    <row r="13104" spans="1:17" x14ac:dyDescent="0.3">
      <c r="A13104" s="29">
        <v>3064844</v>
      </c>
      <c r="B13104" s="1">
        <v>131</v>
      </c>
      <c r="C13104" s="1" t="s">
        <v>24</v>
      </c>
      <c r="D13104" s="1" t="s">
        <v>70</v>
      </c>
      <c r="E13104" s="1" t="s">
        <v>71</v>
      </c>
      <c r="F13104" s="47">
        <v>1071</v>
      </c>
      <c r="G13104" s="34">
        <v>1747.58</v>
      </c>
      <c r="H13104" s="1" t="s">
        <v>218</v>
      </c>
      <c r="I13104" s="34">
        <v>8.3902000000000004E-3</v>
      </c>
      <c r="J13104" s="34">
        <v>402.80862000000002</v>
      </c>
      <c r="K13104" s="35" t="str">
        <f t="shared" si="1212"/>
        <v>Loonse en Drunense Duinen &amp; Leemkuilen_H9120</v>
      </c>
      <c r="L13104" s="36">
        <f>VLOOKUP(D13104,DATA!A:F,5,FALSE)</f>
        <v>1.3726988247862192E-2</v>
      </c>
      <c r="M13104" s="37">
        <f>VLOOKUP(D13104,DATA!A:F,6,FALSE)</f>
        <v>1285.5</v>
      </c>
      <c r="N13104" s="36">
        <f t="shared" si="1213"/>
        <v>99.824401312820555</v>
      </c>
      <c r="O13104" s="36">
        <f t="shared" si="1214"/>
        <v>99.824421500231907</v>
      </c>
      <c r="P13104" s="36">
        <f t="shared" si="1215"/>
        <v>2.018741135145774E-5</v>
      </c>
      <c r="Q13104" s="36">
        <f t="shared" si="1216"/>
        <v>8.1316633078530292E-5</v>
      </c>
    </row>
    <row r="13105" spans="1:17" x14ac:dyDescent="0.3">
      <c r="A13105" s="29">
        <v>3064844</v>
      </c>
      <c r="B13105" s="1">
        <v>131</v>
      </c>
      <c r="C13105" s="1" t="s">
        <v>24</v>
      </c>
      <c r="D13105" s="1" t="s">
        <v>74</v>
      </c>
      <c r="E13105" s="1" t="s">
        <v>71</v>
      </c>
      <c r="F13105" s="47">
        <v>1071</v>
      </c>
      <c r="G13105" s="34">
        <v>1747.58</v>
      </c>
      <c r="H13105" s="1" t="s">
        <v>218</v>
      </c>
      <c r="I13105" s="34">
        <v>8.3902000000000004E-3</v>
      </c>
      <c r="J13105" s="34">
        <v>2791.8157000000001</v>
      </c>
      <c r="K13105" s="35" t="str">
        <f t="shared" si="1212"/>
        <v>Loonse en Drunense Duinen &amp; Leemkuilen_ZGH9120</v>
      </c>
      <c r="L13105" s="36">
        <f>VLOOKUP(D13105,DATA!A:F,5,FALSE)</f>
        <v>1.3726988247862192E-2</v>
      </c>
      <c r="M13105" s="37">
        <f>VLOOKUP(D13105,DATA!A:F,6,FALSE)</f>
        <v>1285.5</v>
      </c>
      <c r="N13105" s="36">
        <f t="shared" si="1213"/>
        <v>99.824401312820555</v>
      </c>
      <c r="O13105" s="36">
        <f t="shared" si="1214"/>
        <v>99.824421500231907</v>
      </c>
      <c r="P13105" s="36">
        <f t="shared" si="1215"/>
        <v>2.018741135145774E-5</v>
      </c>
      <c r="Q13105" s="36">
        <f t="shared" si="1216"/>
        <v>5.6359531953357935E-4</v>
      </c>
    </row>
    <row r="13106" spans="1:17" x14ac:dyDescent="0.3">
      <c r="A13106" s="29">
        <v>3064845</v>
      </c>
      <c r="B13106" s="1">
        <v>131</v>
      </c>
      <c r="C13106" s="1" t="s">
        <v>24</v>
      </c>
      <c r="D13106" s="1" t="s">
        <v>70</v>
      </c>
      <c r="E13106" s="1" t="s">
        <v>71</v>
      </c>
      <c r="F13106" s="47">
        <v>1071</v>
      </c>
      <c r="G13106" s="34">
        <v>1468.06</v>
      </c>
      <c r="H13106" s="1" t="s">
        <v>218</v>
      </c>
      <c r="I13106" s="34">
        <v>6.3676000000000002E-3</v>
      </c>
      <c r="J13106" s="34">
        <v>1319.8987999999999</v>
      </c>
      <c r="K13106" s="35" t="str">
        <f t="shared" si="1212"/>
        <v>Loonse en Drunense Duinen &amp; Leemkuilen_H9120</v>
      </c>
      <c r="L13106" s="36">
        <f>VLOOKUP(D13106,DATA!A:F,5,FALSE)</f>
        <v>1.3726988247862192E-2</v>
      </c>
      <c r="M13106" s="37">
        <f>VLOOKUP(D13106,DATA!A:F,6,FALSE)</f>
        <v>1285.5</v>
      </c>
      <c r="N13106" s="36">
        <f t="shared" si="1213"/>
        <v>92.456130179450156</v>
      </c>
      <c r="O13106" s="36">
        <f t="shared" si="1214"/>
        <v>92.456739807324823</v>
      </c>
      <c r="P13106" s="36">
        <f t="shared" si="1215"/>
        <v>6.0962787466678492E-4</v>
      </c>
      <c r="Q13106" s="36">
        <f t="shared" si="1216"/>
        <v>8.0464710021923985E-3</v>
      </c>
    </row>
    <row r="13107" spans="1:17" x14ac:dyDescent="0.3">
      <c r="A13107" s="29">
        <v>3064845</v>
      </c>
      <c r="B13107" s="1">
        <v>131</v>
      </c>
      <c r="C13107" s="1" t="s">
        <v>24</v>
      </c>
      <c r="D13107" s="1" t="s">
        <v>74</v>
      </c>
      <c r="E13107" s="1" t="s">
        <v>71</v>
      </c>
      <c r="F13107" s="47">
        <v>1071</v>
      </c>
      <c r="G13107" s="34">
        <v>1468.06</v>
      </c>
      <c r="H13107" s="1" t="s">
        <v>218</v>
      </c>
      <c r="I13107" s="34">
        <v>6.3676000000000002E-3</v>
      </c>
      <c r="J13107" s="34">
        <v>2480.3989999999999</v>
      </c>
      <c r="K13107" s="35" t="str">
        <f t="shared" si="1212"/>
        <v>Loonse en Drunense Duinen &amp; Leemkuilen_ZGH9120</v>
      </c>
      <c r="L13107" s="36">
        <f>VLOOKUP(D13107,DATA!A:F,5,FALSE)</f>
        <v>1.3726988247862192E-2</v>
      </c>
      <c r="M13107" s="37">
        <f>VLOOKUP(D13107,DATA!A:F,6,FALSE)</f>
        <v>1285.5</v>
      </c>
      <c r="N13107" s="36">
        <f t="shared" si="1213"/>
        <v>92.456130179450156</v>
      </c>
      <c r="O13107" s="36">
        <f t="shared" si="1214"/>
        <v>92.456739807324823</v>
      </c>
      <c r="P13107" s="36">
        <f t="shared" si="1215"/>
        <v>6.0962787466678492E-4</v>
      </c>
      <c r="Q13107" s="36">
        <f t="shared" si="1216"/>
        <v>1.5121203706956186E-2</v>
      </c>
    </row>
    <row r="13108" spans="1:17" x14ac:dyDescent="0.3">
      <c r="A13108" s="29">
        <v>3064846</v>
      </c>
      <c r="B13108" s="1">
        <v>131</v>
      </c>
      <c r="C13108" s="1" t="s">
        <v>24</v>
      </c>
      <c r="D13108" s="1" t="s">
        <v>70</v>
      </c>
      <c r="E13108" s="1" t="s">
        <v>71</v>
      </c>
      <c r="F13108" s="47">
        <v>1071</v>
      </c>
      <c r="G13108" s="34">
        <v>1367.27</v>
      </c>
      <c r="H13108" s="1" t="s">
        <v>218</v>
      </c>
      <c r="I13108" s="34">
        <v>6.012E-3</v>
      </c>
      <c r="J13108" s="34">
        <v>220.46715</v>
      </c>
      <c r="K13108" s="35" t="str">
        <f t="shared" si="1212"/>
        <v>Loonse en Drunense Duinen &amp; Leemkuilen_H9120</v>
      </c>
      <c r="L13108" s="36">
        <f>VLOOKUP(D13108,DATA!A:F,5,FALSE)</f>
        <v>1.3726988247862192E-2</v>
      </c>
      <c r="M13108" s="37">
        <f>VLOOKUP(D13108,DATA!A:F,6,FALSE)</f>
        <v>1285.5</v>
      </c>
      <c r="N13108" s="36">
        <f t="shared" si="1213"/>
        <v>75.44439633265813</v>
      </c>
      <c r="O13108" s="36">
        <f t="shared" si="1214"/>
        <v>75.445925175052892</v>
      </c>
      <c r="P13108" s="36">
        <f t="shared" si="1215"/>
        <v>1.5288423947623642E-3</v>
      </c>
      <c r="Q13108" s="36">
        <f t="shared" si="1216"/>
        <v>3.3705952557243333E-3</v>
      </c>
    </row>
    <row r="13109" spans="1:17" x14ac:dyDescent="0.3">
      <c r="A13109" s="29">
        <v>3064848</v>
      </c>
      <c r="B13109" s="1">
        <v>131</v>
      </c>
      <c r="C13109" s="1" t="s">
        <v>24</v>
      </c>
      <c r="D13109" s="1" t="s">
        <v>49</v>
      </c>
      <c r="E13109" s="1" t="s">
        <v>50</v>
      </c>
      <c r="F13109" s="47">
        <v>1429</v>
      </c>
      <c r="G13109" s="34">
        <v>1663.81</v>
      </c>
      <c r="H13109" s="1" t="s">
        <v>218</v>
      </c>
      <c r="I13109" s="34">
        <v>7.8255000000000009E-3</v>
      </c>
      <c r="J13109" s="34">
        <v>4839.3630000000003</v>
      </c>
      <c r="K13109" s="35" t="str">
        <f t="shared" si="1212"/>
        <v>Loonse en Drunense Duinen &amp; Leemkuilen_H9160A</v>
      </c>
      <c r="L13109" s="36">
        <f>VLOOKUP(D13109,DATA!A:F,5,FALSE)</f>
        <v>7.6478934523803643E-3</v>
      </c>
      <c r="M13109" s="37">
        <f>VLOOKUP(D13109,DATA!A:F,6,FALSE)</f>
        <v>1814</v>
      </c>
      <c r="N13109" s="36">
        <f t="shared" si="1213"/>
        <v>24.073810712186265</v>
      </c>
      <c r="O13109" s="36">
        <f t="shared" si="1214"/>
        <v>24.074904661267933</v>
      </c>
      <c r="P13109" s="36">
        <f t="shared" si="1215"/>
        <v>1.0939490816674891E-3</v>
      </c>
      <c r="Q13109" s="36">
        <f t="shared" si="1216"/>
        <v>5.2940167097056248E-2</v>
      </c>
    </row>
    <row r="13110" spans="1:17" x14ac:dyDescent="0.3">
      <c r="A13110" s="29">
        <v>3064849</v>
      </c>
      <c r="B13110" s="1">
        <v>131</v>
      </c>
      <c r="C13110" s="1" t="s">
        <v>24</v>
      </c>
      <c r="D13110" s="1" t="s">
        <v>49</v>
      </c>
      <c r="E13110" s="1" t="s">
        <v>50</v>
      </c>
      <c r="F13110" s="47">
        <v>1429</v>
      </c>
      <c r="G13110" s="34">
        <v>1890.56</v>
      </c>
      <c r="H13110" s="1" t="s">
        <v>218</v>
      </c>
      <c r="I13110" s="34">
        <v>9.9474000000000003E-3</v>
      </c>
      <c r="J13110" s="34">
        <v>905.33989999999994</v>
      </c>
      <c r="K13110" s="35" t="str">
        <f t="shared" si="1212"/>
        <v>Loonse en Drunense Duinen &amp; Leemkuilen_H9160A</v>
      </c>
      <c r="L13110" s="36">
        <f>VLOOKUP(D13110,DATA!A:F,5,FALSE)</f>
        <v>7.6478934523803643E-3</v>
      </c>
      <c r="M13110" s="37">
        <f>VLOOKUP(D13110,DATA!A:F,6,FALSE)</f>
        <v>1814</v>
      </c>
      <c r="N13110" s="36">
        <f t="shared" si="1213"/>
        <v>64.233719227146679</v>
      </c>
      <c r="O13110" s="36">
        <f t="shared" si="1214"/>
        <v>64.235466994240639</v>
      </c>
      <c r="P13110" s="36">
        <f t="shared" si="1215"/>
        <v>1.7477670939598511E-3</v>
      </c>
      <c r="Q13110" s="36">
        <f t="shared" si="1216"/>
        <v>1.582323286068902E-2</v>
      </c>
    </row>
    <row r="13111" spans="1:17" x14ac:dyDescent="0.3">
      <c r="A13111" s="29">
        <v>3064849</v>
      </c>
      <c r="B13111" s="1">
        <v>131</v>
      </c>
      <c r="C13111" s="1" t="s">
        <v>24</v>
      </c>
      <c r="D13111" s="1" t="s">
        <v>22</v>
      </c>
      <c r="E13111" s="1" t="s">
        <v>23</v>
      </c>
      <c r="F13111" s="47">
        <v>1857</v>
      </c>
      <c r="G13111" s="34">
        <v>1890.56</v>
      </c>
      <c r="H13111" s="1" t="s">
        <v>218</v>
      </c>
      <c r="I13111" s="34">
        <v>9.9474000000000003E-3</v>
      </c>
      <c r="J13111" s="34">
        <v>5367.0569999999998</v>
      </c>
      <c r="K13111" s="35" t="str">
        <f t="shared" si="1212"/>
        <v>Loonse en Drunense Duinen &amp; Leemkuilen_H91E0C</v>
      </c>
      <c r="L13111" s="36">
        <f>VLOOKUP(D13111,DATA!A:F,5,FALSE)</f>
        <v>6.9280917156857415E-3</v>
      </c>
      <c r="M13111" s="37">
        <f>VLOOKUP(D13111,DATA!A:F,6,FALSE)</f>
        <v>2282</v>
      </c>
      <c r="N13111" s="36">
        <f t="shared" si="1213"/>
        <v>6.2272923833248068</v>
      </c>
      <c r="O13111" s="36">
        <f t="shared" si="1214"/>
        <v>6.2276948334110296</v>
      </c>
      <c r="P13111" s="36">
        <f t="shared" si="1215"/>
        <v>4.024500862227498E-4</v>
      </c>
      <c r="Q13111" s="36">
        <f t="shared" si="1216"/>
        <v>2.159972552412413E-2</v>
      </c>
    </row>
    <row r="13112" spans="1:17" x14ac:dyDescent="0.3">
      <c r="A13112" s="30">
        <v>3066365</v>
      </c>
      <c r="B13112" s="14">
        <v>131</v>
      </c>
      <c r="C13112" s="14" t="s">
        <v>24</v>
      </c>
      <c r="D13112" s="14" t="s">
        <v>88</v>
      </c>
      <c r="E13112" s="14" t="s">
        <v>56</v>
      </c>
      <c r="F13112" s="48">
        <v>500</v>
      </c>
      <c r="G13112" s="38">
        <v>1128.96</v>
      </c>
      <c r="H13112" s="14" t="s">
        <v>218</v>
      </c>
      <c r="I13112" s="38">
        <v>3.0209999999999998E-3</v>
      </c>
      <c r="J13112" s="38">
        <v>1.7997502000000001</v>
      </c>
      <c r="K13112" s="39" t="str">
        <f t="shared" si="1212"/>
        <v>Loonse en Drunense Duinen &amp; Leemkuilen_ZGH3130</v>
      </c>
      <c r="L13112" s="40">
        <f>VLOOKUP(D13112,DATA!A:F,5,FALSE)</f>
        <v>0</v>
      </c>
      <c r="M13112" s="41">
        <f>VLOOKUP(D13112,DATA!A:F,6,FALSE)</f>
        <v>3.5</v>
      </c>
      <c r="N13112" s="40">
        <f t="shared" si="1213"/>
        <v>50</v>
      </c>
      <c r="O13112" s="40">
        <f t="shared" si="1214"/>
        <v>50</v>
      </c>
      <c r="P13112" s="40">
        <f>J13112/10000*I13112</f>
        <v>5.4370453541999993E-7</v>
      </c>
      <c r="Q13112" s="40">
        <f>IF(AND(H13112&lt;&gt;"below",I13112&gt;=0.005),M13112*P13112,0)</f>
        <v>0</v>
      </c>
    </row>
    <row r="13113" spans="1:17" x14ac:dyDescent="0.3">
      <c r="A13113" s="29">
        <v>3066372</v>
      </c>
      <c r="B13113" s="1">
        <v>131</v>
      </c>
      <c r="C13113" s="1" t="s">
        <v>24</v>
      </c>
      <c r="D13113" s="1" t="s">
        <v>70</v>
      </c>
      <c r="E13113" s="1" t="s">
        <v>71</v>
      </c>
      <c r="F13113" s="47">
        <v>1071</v>
      </c>
      <c r="G13113" s="34">
        <v>1841.99</v>
      </c>
      <c r="H13113" s="1" t="s">
        <v>218</v>
      </c>
      <c r="I13113" s="34">
        <v>9.1377999999999997E-3</v>
      </c>
      <c r="J13113" s="34">
        <v>15.983828000000001</v>
      </c>
      <c r="K13113" s="35" t="str">
        <f t="shared" si="1212"/>
        <v>Loonse en Drunense Duinen &amp; Leemkuilen_H9120</v>
      </c>
      <c r="L13113" s="36">
        <f>VLOOKUP(D13113,DATA!A:F,5,FALSE)</f>
        <v>1.3726988247862192E-2</v>
      </c>
      <c r="M13113" s="37">
        <f>VLOOKUP(D13113,DATA!A:F,6,FALSE)</f>
        <v>1285.5</v>
      </c>
      <c r="N13113" s="36">
        <f t="shared" si="1213"/>
        <v>99.951888917868175</v>
      </c>
      <c r="O13113" s="36">
        <f t="shared" si="1214"/>
        <v>99.951894949375102</v>
      </c>
      <c r="P13113" s="36">
        <f t="shared" si="1215"/>
        <v>6.0315069276839495E-6</v>
      </c>
      <c r="Q13113" s="36">
        <f t="shared" si="1216"/>
        <v>9.6406569312908694E-7</v>
      </c>
    </row>
    <row r="13114" spans="1:17" x14ac:dyDescent="0.3">
      <c r="A13114" s="29">
        <v>3066372</v>
      </c>
      <c r="B13114" s="1">
        <v>131</v>
      </c>
      <c r="C13114" s="1" t="s">
        <v>24</v>
      </c>
      <c r="D13114" s="1" t="s">
        <v>74</v>
      </c>
      <c r="E13114" s="1" t="s">
        <v>71</v>
      </c>
      <c r="F13114" s="47">
        <v>1071</v>
      </c>
      <c r="G13114" s="34">
        <v>1841.99</v>
      </c>
      <c r="H13114" s="1" t="s">
        <v>218</v>
      </c>
      <c r="I13114" s="34">
        <v>9.1377999999999997E-3</v>
      </c>
      <c r="J13114" s="34">
        <v>3851.3114999999998</v>
      </c>
      <c r="K13114" s="35" t="str">
        <f t="shared" si="1212"/>
        <v>Loonse en Drunense Duinen &amp; Leemkuilen_ZGH9120</v>
      </c>
      <c r="L13114" s="36">
        <f>VLOOKUP(D13114,DATA!A:F,5,FALSE)</f>
        <v>1.3726988247862192E-2</v>
      </c>
      <c r="M13114" s="37">
        <f>VLOOKUP(D13114,DATA!A:F,6,FALSE)</f>
        <v>1285.5</v>
      </c>
      <c r="N13114" s="36">
        <f t="shared" si="1213"/>
        <v>99.951888917868175</v>
      </c>
      <c r="O13114" s="36">
        <f t="shared" si="1214"/>
        <v>99.951894949375102</v>
      </c>
      <c r="P13114" s="36">
        <f t="shared" si="1215"/>
        <v>6.0315069276839495E-6</v>
      </c>
      <c r="Q13114" s="36">
        <f t="shared" si="1216"/>
        <v>2.3229211992918861E-4</v>
      </c>
    </row>
    <row r="13115" spans="1:17" x14ac:dyDescent="0.3">
      <c r="A13115" s="29">
        <v>3066373</v>
      </c>
      <c r="B13115" s="1">
        <v>131</v>
      </c>
      <c r="C13115" s="1" t="s">
        <v>24</v>
      </c>
      <c r="D13115" s="1" t="s">
        <v>70</v>
      </c>
      <c r="E13115" s="1" t="s">
        <v>71</v>
      </c>
      <c r="F13115" s="47">
        <v>1071</v>
      </c>
      <c r="G13115" s="34">
        <v>1305.26</v>
      </c>
      <c r="H13115" s="1" t="s">
        <v>218</v>
      </c>
      <c r="I13115" s="34">
        <v>5.7404999999999999E-3</v>
      </c>
      <c r="J13115" s="34">
        <v>1016.4422</v>
      </c>
      <c r="K13115" s="35" t="str">
        <f t="shared" si="1212"/>
        <v>Loonse en Drunense Duinen &amp; Leemkuilen_H9120</v>
      </c>
      <c r="L13115" s="36">
        <f>VLOOKUP(D13115,DATA!A:F,5,FALSE)</f>
        <v>1.3726988247862192E-2</v>
      </c>
      <c r="M13115" s="37">
        <f>VLOOKUP(D13115,DATA!A:F,6,FALSE)</f>
        <v>1285.5</v>
      </c>
      <c r="N13115" s="36">
        <f t="shared" si="1213"/>
        <v>56.739859571943406</v>
      </c>
      <c r="O13115" s="36">
        <f t="shared" si="1214"/>
        <v>56.741793760715446</v>
      </c>
      <c r="P13115" s="36">
        <f t="shared" si="1215"/>
        <v>1.9341887720401019E-3</v>
      </c>
      <c r="Q13115" s="36">
        <f t="shared" si="1216"/>
        <v>1.9659910906677396E-2</v>
      </c>
    </row>
    <row r="13116" spans="1:17" x14ac:dyDescent="0.3">
      <c r="A13116" s="29">
        <v>3066374</v>
      </c>
      <c r="B13116" s="1">
        <v>131</v>
      </c>
      <c r="C13116" s="1" t="s">
        <v>24</v>
      </c>
      <c r="D13116" s="1" t="s">
        <v>74</v>
      </c>
      <c r="E13116" s="1" t="s">
        <v>71</v>
      </c>
      <c r="F13116" s="47">
        <v>1071</v>
      </c>
      <c r="G13116" s="34">
        <v>1234.7</v>
      </c>
      <c r="H13116" s="1" t="s">
        <v>218</v>
      </c>
      <c r="I13116" s="34">
        <v>5.4860999999999998E-3</v>
      </c>
      <c r="J13116" s="34">
        <v>1771.1564000000001</v>
      </c>
      <c r="K13116" s="35" t="str">
        <f t="shared" si="1212"/>
        <v>Loonse en Drunense Duinen &amp; Leemkuilen_ZGH9120</v>
      </c>
      <c r="L13116" s="36">
        <f>VLOOKUP(D13116,DATA!A:F,5,FALSE)</f>
        <v>1.3726988247862192E-2</v>
      </c>
      <c r="M13116" s="37">
        <f>VLOOKUP(D13116,DATA!A:F,6,FALSE)</f>
        <v>1285.5</v>
      </c>
      <c r="N13116" s="36">
        <f t="shared" si="1213"/>
        <v>33.240424422779888</v>
      </c>
      <c r="O13116" s="36">
        <f t="shared" si="1214"/>
        <v>33.242095608014921</v>
      </c>
      <c r="P13116" s="36">
        <f t="shared" si="1215"/>
        <v>1.671185235032624E-3</v>
      </c>
      <c r="Q13116" s="36">
        <f t="shared" si="1216"/>
        <v>2.9599304246135362E-2</v>
      </c>
    </row>
    <row r="13117" spans="1:17" x14ac:dyDescent="0.3">
      <c r="A13117" s="29">
        <v>3066375</v>
      </c>
      <c r="B13117" s="1">
        <v>131</v>
      </c>
      <c r="C13117" s="1" t="s">
        <v>24</v>
      </c>
      <c r="D13117" s="1" t="s">
        <v>70</v>
      </c>
      <c r="E13117" s="1" t="s">
        <v>71</v>
      </c>
      <c r="F13117" s="47">
        <v>1071</v>
      </c>
      <c r="G13117" s="34">
        <v>1128.25</v>
      </c>
      <c r="H13117" s="1" t="s">
        <v>218</v>
      </c>
      <c r="I13117" s="34">
        <v>5.1259000000000001E-3</v>
      </c>
      <c r="J13117" s="34">
        <v>1025.1985999999999</v>
      </c>
      <c r="K13117" s="35" t="str">
        <f t="shared" si="1212"/>
        <v>Loonse en Drunense Duinen &amp; Leemkuilen_H9120</v>
      </c>
      <c r="L13117" s="36">
        <f>VLOOKUP(D13117,DATA!A:F,5,FALSE)</f>
        <v>1.3726988247862192E-2</v>
      </c>
      <c r="M13117" s="37">
        <f>VLOOKUP(D13117,DATA!A:F,6,FALSE)</f>
        <v>1285.5</v>
      </c>
      <c r="N13117" s="36">
        <f t="shared" si="1213"/>
        <v>10.353320215901668</v>
      </c>
      <c r="O13117" s="36">
        <f t="shared" si="1214"/>
        <v>10.353973303387969</v>
      </c>
      <c r="P13117" s="36">
        <f t="shared" si="1215"/>
        <v>6.5308748630066304E-4</v>
      </c>
      <c r="Q13117" s="36">
        <f t="shared" si="1216"/>
        <v>6.6954437663295889E-3</v>
      </c>
    </row>
    <row r="13118" spans="1:17" x14ac:dyDescent="0.3">
      <c r="A13118" s="29">
        <v>3066377</v>
      </c>
      <c r="B13118" s="1">
        <v>131</v>
      </c>
      <c r="C13118" s="1" t="s">
        <v>24</v>
      </c>
      <c r="D13118" s="1" t="s">
        <v>49</v>
      </c>
      <c r="E13118" s="1" t="s">
        <v>50</v>
      </c>
      <c r="F13118" s="47">
        <v>1429</v>
      </c>
      <c r="G13118" s="34">
        <v>1952.19</v>
      </c>
      <c r="H13118" s="1" t="s">
        <v>218</v>
      </c>
      <c r="I13118" s="34">
        <v>1.04443E-2</v>
      </c>
      <c r="J13118" s="34">
        <v>4198.3639999999996</v>
      </c>
      <c r="K13118" s="35" t="str">
        <f t="shared" si="1212"/>
        <v>Loonse en Drunense Duinen &amp; Leemkuilen_H9160A</v>
      </c>
      <c r="L13118" s="36">
        <f>VLOOKUP(D13118,DATA!A:F,5,FALSE)</f>
        <v>7.6478934523803643E-3</v>
      </c>
      <c r="M13118" s="37">
        <f>VLOOKUP(D13118,DATA!A:F,6,FALSE)</f>
        <v>1814</v>
      </c>
      <c r="N13118" s="36">
        <f t="shared" si="1213"/>
        <v>74.209048870620236</v>
      </c>
      <c r="O13118" s="36">
        <f t="shared" si="1214"/>
        <v>74.2105776224588</v>
      </c>
      <c r="P13118" s="36">
        <f t="shared" si="1215"/>
        <v>1.5287518385633803E-3</v>
      </c>
      <c r="Q13118" s="36">
        <f t="shared" si="1216"/>
        <v>6.4182566839583066E-2</v>
      </c>
    </row>
    <row r="13119" spans="1:17" x14ac:dyDescent="0.3">
      <c r="A13119" s="29">
        <v>3066377</v>
      </c>
      <c r="B13119" s="1">
        <v>131</v>
      </c>
      <c r="C13119" s="1" t="s">
        <v>24</v>
      </c>
      <c r="D13119" s="1" t="s">
        <v>22</v>
      </c>
      <c r="E13119" s="1" t="s">
        <v>23</v>
      </c>
      <c r="F13119" s="47">
        <v>1857</v>
      </c>
      <c r="G13119" s="34">
        <v>1952.19</v>
      </c>
      <c r="H13119" s="1" t="s">
        <v>218</v>
      </c>
      <c r="I13119" s="34">
        <v>1.04443E-2</v>
      </c>
      <c r="J13119" s="34">
        <v>511.34264999999999</v>
      </c>
      <c r="K13119" s="35" t="str">
        <f t="shared" si="1212"/>
        <v>Loonse en Drunense Duinen &amp; Leemkuilen_H91E0C</v>
      </c>
      <c r="L13119" s="36">
        <f>VLOOKUP(D13119,DATA!A:F,5,FALSE)</f>
        <v>6.9280917156857415E-3</v>
      </c>
      <c r="M13119" s="37">
        <f>VLOOKUP(D13119,DATA!A:F,6,FALSE)</f>
        <v>2282</v>
      </c>
      <c r="N13119" s="36">
        <f t="shared" si="1213"/>
        <v>9.2376759829000878</v>
      </c>
      <c r="O13119" s="36">
        <f t="shared" si="1214"/>
        <v>9.2382826830588733</v>
      </c>
      <c r="P13119" s="36">
        <f t="shared" si="1215"/>
        <v>6.0670015878550032E-4</v>
      </c>
      <c r="Q13119" s="36">
        <f t="shared" si="1216"/>
        <v>3.1023166694879849E-3</v>
      </c>
    </row>
    <row r="13120" spans="1:17" x14ac:dyDescent="0.3">
      <c r="A13120" s="29">
        <v>3066377</v>
      </c>
      <c r="B13120" s="1">
        <v>131</v>
      </c>
      <c r="C13120" s="1" t="s">
        <v>24</v>
      </c>
      <c r="D13120" s="1" t="s">
        <v>25</v>
      </c>
      <c r="E13120" s="1" t="s">
        <v>23</v>
      </c>
      <c r="F13120" s="47">
        <v>1857</v>
      </c>
      <c r="G13120" s="34">
        <v>1952.19</v>
      </c>
      <c r="H13120" s="1" t="s">
        <v>218</v>
      </c>
      <c r="I13120" s="34">
        <v>1.04443E-2</v>
      </c>
      <c r="J13120" s="34">
        <v>5290.2939999999999</v>
      </c>
      <c r="K13120" s="35" t="str">
        <f t="shared" si="1212"/>
        <v>Loonse en Drunense Duinen &amp; Leemkuilen_ZGH91E0C</v>
      </c>
      <c r="L13120" s="36">
        <f>VLOOKUP(D13120,DATA!A:F,5,FALSE)</f>
        <v>6.9280917156857415E-3</v>
      </c>
      <c r="M13120" s="37">
        <f>VLOOKUP(D13120,DATA!A:F,6,FALSE)</f>
        <v>2282</v>
      </c>
      <c r="N13120" s="36">
        <f t="shared" si="1213"/>
        <v>9.2376759829000878</v>
      </c>
      <c r="O13120" s="36">
        <f t="shared" si="1214"/>
        <v>9.2382826830588733</v>
      </c>
      <c r="P13120" s="36">
        <f t="shared" si="1215"/>
        <v>6.0670015878550032E-4</v>
      </c>
      <c r="Q13120" s="36">
        <f t="shared" si="1216"/>
        <v>3.2096222098219801E-2</v>
      </c>
    </row>
    <row r="13121" spans="1:17" x14ac:dyDescent="0.3">
      <c r="A13121" s="29">
        <v>3066378</v>
      </c>
      <c r="B13121" s="1">
        <v>131</v>
      </c>
      <c r="C13121" s="1" t="s">
        <v>24</v>
      </c>
      <c r="D13121" s="1" t="s">
        <v>49</v>
      </c>
      <c r="E13121" s="1" t="s">
        <v>50</v>
      </c>
      <c r="F13121" s="47">
        <v>1429</v>
      </c>
      <c r="G13121" s="34">
        <v>1573.2</v>
      </c>
      <c r="H13121" s="1" t="s">
        <v>218</v>
      </c>
      <c r="I13121" s="34">
        <v>7.2673E-3</v>
      </c>
      <c r="J13121" s="34">
        <v>5698.3720000000003</v>
      </c>
      <c r="K13121" s="35" t="str">
        <f t="shared" si="1212"/>
        <v>Loonse en Drunense Duinen &amp; Leemkuilen_H9160A</v>
      </c>
      <c r="L13121" s="36">
        <f>VLOOKUP(D13121,DATA!A:F,5,FALSE)</f>
        <v>7.6478934523803643E-3</v>
      </c>
      <c r="M13121" s="37">
        <f>VLOOKUP(D13121,DATA!A:F,6,FALSE)</f>
        <v>1814</v>
      </c>
      <c r="N13121" s="36">
        <f t="shared" si="1213"/>
        <v>13.686066788884251</v>
      </c>
      <c r="O13121" s="36">
        <f t="shared" si="1214"/>
        <v>13.686723362225559</v>
      </c>
      <c r="P13121" s="36">
        <f t="shared" si="1215"/>
        <v>6.5657334130797551E-4</v>
      </c>
      <c r="Q13121" s="36">
        <f t="shared" si="1216"/>
        <v>3.7413991440558111E-2</v>
      </c>
    </row>
    <row r="13122" spans="1:17" x14ac:dyDescent="0.3">
      <c r="A13122" s="30">
        <v>3067895</v>
      </c>
      <c r="B13122" s="14">
        <v>131</v>
      </c>
      <c r="C13122" s="14" t="s">
        <v>24</v>
      </c>
      <c r="D13122" s="14" t="s">
        <v>88</v>
      </c>
      <c r="E13122" s="14" t="s">
        <v>56</v>
      </c>
      <c r="F13122" s="48">
        <v>500</v>
      </c>
      <c r="G13122" s="38">
        <v>1194.5999999999999</v>
      </c>
      <c r="H13122" s="14" t="s">
        <v>218</v>
      </c>
      <c r="I13122" s="38">
        <v>3.3176999999999998E-3</v>
      </c>
      <c r="J13122" s="38">
        <v>422.05813999999998</v>
      </c>
      <c r="K13122" s="39" t="str">
        <f t="shared" si="1212"/>
        <v>Loonse en Drunense Duinen &amp; Leemkuilen_ZGH3130</v>
      </c>
      <c r="L13122" s="40">
        <f>VLOOKUP(D13122,DATA!A:F,5,FALSE)</f>
        <v>0</v>
      </c>
      <c r="M13122" s="41">
        <f>VLOOKUP(D13122,DATA!A:F,6,FALSE)</f>
        <v>3.5</v>
      </c>
      <c r="N13122" s="40">
        <f t="shared" si="1213"/>
        <v>50</v>
      </c>
      <c r="O13122" s="40">
        <f t="shared" si="1214"/>
        <v>50</v>
      </c>
      <c r="P13122" s="40">
        <f>J13122/10000*I13122</f>
        <v>1.400262291078E-4</v>
      </c>
      <c r="Q13122" s="40">
        <f>IF(AND(H13122&lt;&gt;"below",I13122&gt;=0.005),M13122*P13122,0)</f>
        <v>0</v>
      </c>
    </row>
    <row r="13123" spans="1:17" x14ac:dyDescent="0.3">
      <c r="A13123" s="29">
        <v>3067897</v>
      </c>
      <c r="B13123" s="1">
        <v>131</v>
      </c>
      <c r="C13123" s="1" t="s">
        <v>24</v>
      </c>
      <c r="D13123" s="1" t="s">
        <v>22</v>
      </c>
      <c r="E13123" s="1" t="s">
        <v>23</v>
      </c>
      <c r="F13123" s="47">
        <v>1857</v>
      </c>
      <c r="G13123" s="34">
        <v>1911.06</v>
      </c>
      <c r="H13123" s="1" t="s">
        <v>218</v>
      </c>
      <c r="I13123" s="34">
        <v>8.6341000000000005E-3</v>
      </c>
      <c r="J13123" s="34">
        <v>1795.4517000000001</v>
      </c>
      <c r="K13123" s="35" t="str">
        <f t="shared" ref="K13123:K13186" si="1217">_xlfn.CONCAT(C13123,"_",D13123)</f>
        <v>Loonse en Drunense Duinen &amp; Leemkuilen_H91E0C</v>
      </c>
      <c r="L13123" s="36">
        <f>VLOOKUP(D13123,DATA!A:F,5,FALSE)</f>
        <v>6.9280917156857415E-3</v>
      </c>
      <c r="M13123" s="37">
        <f>VLOOKUP(D13123,DATA!A:F,6,FALSE)</f>
        <v>2282</v>
      </c>
      <c r="N13123" s="36">
        <f t="shared" ref="N13123:N13186" si="1218">100/(1+EXP(-L13123*(G13123-M13123)))</f>
        <v>7.1100489563040856</v>
      </c>
      <c r="O13123" s="36">
        <f t="shared" ref="O13123:O13186" si="1219">100/(1+EXP(-L13123*((G13123+I13123)-M13123)))</f>
        <v>7.110444034598264</v>
      </c>
      <c r="P13123" s="36">
        <f t="shared" ref="P13123:P13186" si="1220">O13123-N13123</f>
        <v>3.9507829417839702E-4</v>
      </c>
      <c r="Q13123" s="36">
        <f t="shared" ref="Q13123:Q13186" si="1221">IF(AND(H13123&lt;&gt;"below",I13123&gt;=0.005),J13123*P13123/100,0)</f>
        <v>7.0934399491570307E-3</v>
      </c>
    </row>
    <row r="13124" spans="1:17" x14ac:dyDescent="0.3">
      <c r="A13124" s="29">
        <v>3067902</v>
      </c>
      <c r="B13124" s="1">
        <v>131</v>
      </c>
      <c r="C13124" s="1" t="s">
        <v>24</v>
      </c>
      <c r="D13124" s="1" t="s">
        <v>74</v>
      </c>
      <c r="E13124" s="1" t="s">
        <v>71</v>
      </c>
      <c r="F13124" s="47">
        <v>1071</v>
      </c>
      <c r="G13124" s="34">
        <v>1442.87</v>
      </c>
      <c r="H13124" s="1" t="s">
        <v>218</v>
      </c>
      <c r="I13124" s="34">
        <v>6.1563E-3</v>
      </c>
      <c r="J13124" s="34">
        <v>7828.8779999999997</v>
      </c>
      <c r="K13124" s="35" t="str">
        <f t="shared" si="1217"/>
        <v>Loonse en Drunense Duinen &amp; Leemkuilen_ZGH9120</v>
      </c>
      <c r="L13124" s="36">
        <f>VLOOKUP(D13124,DATA!A:F,5,FALSE)</f>
        <v>1.3726988247862192E-2</v>
      </c>
      <c r="M13124" s="37">
        <f>VLOOKUP(D13124,DATA!A:F,6,FALSE)</f>
        <v>1285.5</v>
      </c>
      <c r="N13124" s="36">
        <f t="shared" si="1218"/>
        <v>89.661958495622628</v>
      </c>
      <c r="O13124" s="36">
        <f t="shared" si="1219"/>
        <v>89.662741793541983</v>
      </c>
      <c r="P13124" s="36">
        <f t="shared" si="1220"/>
        <v>7.8329791935516369E-4</v>
      </c>
      <c r="Q13124" s="36">
        <f t="shared" si="1221"/>
        <v>6.1323438482854147E-2</v>
      </c>
    </row>
    <row r="13125" spans="1:17" x14ac:dyDescent="0.3">
      <c r="A13125" s="29">
        <v>3067906</v>
      </c>
      <c r="B13125" s="1">
        <v>131</v>
      </c>
      <c r="C13125" s="1" t="s">
        <v>24</v>
      </c>
      <c r="D13125" s="1" t="s">
        <v>49</v>
      </c>
      <c r="E13125" s="1" t="s">
        <v>50</v>
      </c>
      <c r="F13125" s="47">
        <v>1429</v>
      </c>
      <c r="G13125" s="34">
        <v>1835.31</v>
      </c>
      <c r="H13125" s="1" t="s">
        <v>218</v>
      </c>
      <c r="I13125" s="34">
        <v>9.5461000000000001E-3</v>
      </c>
      <c r="J13125" s="34">
        <v>10000</v>
      </c>
      <c r="K13125" s="35" t="str">
        <f t="shared" si="1217"/>
        <v>Loonse en Drunense Duinen &amp; Leemkuilen_H9160A</v>
      </c>
      <c r="L13125" s="36">
        <f>VLOOKUP(D13125,DATA!A:F,5,FALSE)</f>
        <v>7.6478934523803643E-3</v>
      </c>
      <c r="M13125" s="37">
        <f>VLOOKUP(D13125,DATA!A:F,6,FALSE)</f>
        <v>1814</v>
      </c>
      <c r="N13125" s="36">
        <f t="shared" si="1218"/>
        <v>54.06542062093996</v>
      </c>
      <c r="O13125" s="36">
        <f t="shared" si="1219"/>
        <v>54.067233738020363</v>
      </c>
      <c r="P13125" s="36">
        <f t="shared" si="1220"/>
        <v>1.8131170804025487E-3</v>
      </c>
      <c r="Q13125" s="36">
        <f t="shared" si="1221"/>
        <v>0.18131170804025487</v>
      </c>
    </row>
    <row r="13126" spans="1:17" x14ac:dyDescent="0.3">
      <c r="A13126" s="29">
        <v>3067907</v>
      </c>
      <c r="B13126" s="1">
        <v>131</v>
      </c>
      <c r="C13126" s="1" t="s">
        <v>24</v>
      </c>
      <c r="D13126" s="1" t="s">
        <v>49</v>
      </c>
      <c r="E13126" s="1" t="s">
        <v>50</v>
      </c>
      <c r="F13126" s="47">
        <v>1429</v>
      </c>
      <c r="G13126" s="34">
        <v>1992.28</v>
      </c>
      <c r="H13126" s="1" t="s">
        <v>218</v>
      </c>
      <c r="I13126" s="34">
        <v>1.08755E-2</v>
      </c>
      <c r="J13126" s="34">
        <v>738.41250000000002</v>
      </c>
      <c r="K13126" s="35" t="str">
        <f t="shared" si="1217"/>
        <v>Loonse en Drunense Duinen &amp; Leemkuilen_H9160A</v>
      </c>
      <c r="L13126" s="36">
        <f>VLOOKUP(D13126,DATA!A:F,5,FALSE)</f>
        <v>7.6478934523803643E-3</v>
      </c>
      <c r="M13126" s="37">
        <f>VLOOKUP(D13126,DATA!A:F,6,FALSE)</f>
        <v>1814</v>
      </c>
      <c r="N13126" s="36">
        <f t="shared" si="1218"/>
        <v>79.632250822672844</v>
      </c>
      <c r="O13126" s="36">
        <f t="shared" si="1219"/>
        <v>79.633599824031606</v>
      </c>
      <c r="P13126" s="36">
        <f t="shared" si="1220"/>
        <v>1.3490013587613703E-3</v>
      </c>
      <c r="Q13126" s="36">
        <f t="shared" si="1221"/>
        <v>9.9611946582638042E-3</v>
      </c>
    </row>
    <row r="13127" spans="1:17" x14ac:dyDescent="0.3">
      <c r="A13127" s="29">
        <v>3067907</v>
      </c>
      <c r="B13127" s="1">
        <v>131</v>
      </c>
      <c r="C13127" s="1" t="s">
        <v>24</v>
      </c>
      <c r="D13127" s="1" t="s">
        <v>22</v>
      </c>
      <c r="E13127" s="1" t="s">
        <v>23</v>
      </c>
      <c r="F13127" s="47">
        <v>1857</v>
      </c>
      <c r="G13127" s="34">
        <v>1992.28</v>
      </c>
      <c r="H13127" s="1" t="s">
        <v>218</v>
      </c>
      <c r="I13127" s="34">
        <v>1.08755E-2</v>
      </c>
      <c r="J13127" s="34">
        <v>7290.5684000000001</v>
      </c>
      <c r="K13127" s="35" t="str">
        <f t="shared" si="1217"/>
        <v>Loonse en Drunense Duinen &amp; Leemkuilen_H91E0C</v>
      </c>
      <c r="L13127" s="36">
        <f>VLOOKUP(D13127,DATA!A:F,5,FALSE)</f>
        <v>6.9280917156857415E-3</v>
      </c>
      <c r="M13127" s="37">
        <f>VLOOKUP(D13127,DATA!A:F,6,FALSE)</f>
        <v>2282</v>
      </c>
      <c r="N13127" s="36">
        <f t="shared" si="1218"/>
        <v>11.84483354837907</v>
      </c>
      <c r="O13127" s="36">
        <f t="shared" si="1219"/>
        <v>11.845620326144779</v>
      </c>
      <c r="P13127" s="36">
        <f t="shared" si="1220"/>
        <v>7.8677776570934554E-4</v>
      </c>
      <c r="Q13127" s="36">
        <f t="shared" si="1221"/>
        <v>5.7360571165031578E-2</v>
      </c>
    </row>
    <row r="13128" spans="1:17" x14ac:dyDescent="0.3">
      <c r="A13128" s="29">
        <v>3067907</v>
      </c>
      <c r="B13128" s="1">
        <v>131</v>
      </c>
      <c r="C13128" s="1" t="s">
        <v>24</v>
      </c>
      <c r="D13128" s="1" t="s">
        <v>25</v>
      </c>
      <c r="E13128" s="1" t="s">
        <v>23</v>
      </c>
      <c r="F13128" s="47">
        <v>1857</v>
      </c>
      <c r="G13128" s="34">
        <v>1992.28</v>
      </c>
      <c r="H13128" s="1" t="s">
        <v>218</v>
      </c>
      <c r="I13128" s="34">
        <v>1.08755E-2</v>
      </c>
      <c r="J13128" s="34">
        <v>1971.019</v>
      </c>
      <c r="K13128" s="35" t="str">
        <f t="shared" si="1217"/>
        <v>Loonse en Drunense Duinen &amp; Leemkuilen_ZGH91E0C</v>
      </c>
      <c r="L13128" s="36">
        <f>VLOOKUP(D13128,DATA!A:F,5,FALSE)</f>
        <v>6.9280917156857415E-3</v>
      </c>
      <c r="M13128" s="37">
        <f>VLOOKUP(D13128,DATA!A:F,6,FALSE)</f>
        <v>2282</v>
      </c>
      <c r="N13128" s="36">
        <f t="shared" si="1218"/>
        <v>11.84483354837907</v>
      </c>
      <c r="O13128" s="36">
        <f t="shared" si="1219"/>
        <v>11.845620326144779</v>
      </c>
      <c r="P13128" s="36">
        <f t="shared" si="1220"/>
        <v>7.8677776570934554E-4</v>
      </c>
      <c r="Q13128" s="36">
        <f t="shared" si="1221"/>
        <v>1.5507539249906686E-2</v>
      </c>
    </row>
    <row r="13129" spans="1:17" x14ac:dyDescent="0.3">
      <c r="A13129" s="29">
        <v>3067908</v>
      </c>
      <c r="B13129" s="1">
        <v>131</v>
      </c>
      <c r="C13129" s="1" t="s">
        <v>24</v>
      </c>
      <c r="D13129" s="1" t="s">
        <v>70</v>
      </c>
      <c r="E13129" s="1" t="s">
        <v>71</v>
      </c>
      <c r="F13129" s="47">
        <v>1071</v>
      </c>
      <c r="G13129" s="34">
        <v>1354.57</v>
      </c>
      <c r="H13129" s="1" t="s">
        <v>218</v>
      </c>
      <c r="I13129" s="34">
        <v>6.2687999999999997E-3</v>
      </c>
      <c r="J13129" s="34">
        <v>1209.8697999999999</v>
      </c>
      <c r="K13129" s="35" t="str">
        <f t="shared" si="1217"/>
        <v>Loonse en Drunense Duinen &amp; Leemkuilen_H9120</v>
      </c>
      <c r="L13129" s="36">
        <f>VLOOKUP(D13129,DATA!A:F,5,FALSE)</f>
        <v>1.3726988247862192E-2</v>
      </c>
      <c r="M13129" s="37">
        <f>VLOOKUP(D13129,DATA!A:F,6,FALSE)</f>
        <v>1285.5</v>
      </c>
      <c r="N13129" s="36">
        <f t="shared" si="1218"/>
        <v>72.073755729533474</v>
      </c>
      <c r="O13129" s="36">
        <f t="shared" si="1219"/>
        <v>72.07548770251428</v>
      </c>
      <c r="P13129" s="36">
        <f t="shared" si="1220"/>
        <v>1.7319729808065176E-3</v>
      </c>
      <c r="Q13129" s="36">
        <f t="shared" si="1221"/>
        <v>2.0954618038937851E-2</v>
      </c>
    </row>
    <row r="13130" spans="1:17" x14ac:dyDescent="0.3">
      <c r="A13130" s="30">
        <v>3069423</v>
      </c>
      <c r="B13130" s="14">
        <v>131</v>
      </c>
      <c r="C13130" s="14" t="s">
        <v>24</v>
      </c>
      <c r="D13130" s="14" t="s">
        <v>88</v>
      </c>
      <c r="E13130" s="14" t="s">
        <v>56</v>
      </c>
      <c r="F13130" s="48">
        <v>500</v>
      </c>
      <c r="G13130" s="38">
        <v>1219.3399999999999</v>
      </c>
      <c r="H13130" s="14" t="s">
        <v>218</v>
      </c>
      <c r="I13130" s="38">
        <v>3.0392000000000001E-3</v>
      </c>
      <c r="J13130" s="38">
        <v>2380.7932000000001</v>
      </c>
      <c r="K13130" s="39" t="str">
        <f t="shared" si="1217"/>
        <v>Loonse en Drunense Duinen &amp; Leemkuilen_ZGH3130</v>
      </c>
      <c r="L13130" s="40">
        <f>VLOOKUP(D13130,DATA!A:F,5,FALSE)</f>
        <v>0</v>
      </c>
      <c r="M13130" s="41">
        <f>VLOOKUP(D13130,DATA!A:F,6,FALSE)</f>
        <v>3.5</v>
      </c>
      <c r="N13130" s="40">
        <f t="shared" si="1218"/>
        <v>50</v>
      </c>
      <c r="O13130" s="40">
        <f t="shared" si="1219"/>
        <v>50</v>
      </c>
      <c r="P13130" s="40">
        <f>J13130/10000*I13130</f>
        <v>7.2357066934400003E-4</v>
      </c>
      <c r="Q13130" s="40">
        <f>IF(AND(H13130&lt;&gt;"below",I13130&gt;=0.005),M13130*P13130,0)</f>
        <v>0</v>
      </c>
    </row>
    <row r="13131" spans="1:17" x14ac:dyDescent="0.3">
      <c r="A13131" s="29">
        <v>3069431</v>
      </c>
      <c r="B13131" s="1">
        <v>131</v>
      </c>
      <c r="C13131" s="1" t="s">
        <v>24</v>
      </c>
      <c r="D13131" s="1" t="s">
        <v>74</v>
      </c>
      <c r="E13131" s="1" t="s">
        <v>71</v>
      </c>
      <c r="F13131" s="47">
        <v>1071</v>
      </c>
      <c r="G13131" s="34">
        <v>1255.5999999999999</v>
      </c>
      <c r="H13131" s="1" t="s">
        <v>218</v>
      </c>
      <c r="I13131" s="34">
        <v>5.4844000000000004E-3</v>
      </c>
      <c r="J13131" s="34">
        <v>541.37085000000002</v>
      </c>
      <c r="K13131" s="35" t="str">
        <f t="shared" si="1217"/>
        <v>Loonse en Drunense Duinen &amp; Leemkuilen_ZGH9120</v>
      </c>
      <c r="L13131" s="36">
        <f>VLOOKUP(D13131,DATA!A:F,5,FALSE)</f>
        <v>1.3726988247862192E-2</v>
      </c>
      <c r="M13131" s="37">
        <f>VLOOKUP(D13131,DATA!A:F,6,FALSE)</f>
        <v>1285.5</v>
      </c>
      <c r="N13131" s="36">
        <f t="shared" si="1218"/>
        <v>39.880735370078831</v>
      </c>
      <c r="O13131" s="36">
        <f t="shared" si="1219"/>
        <v>39.882540400434195</v>
      </c>
      <c r="P13131" s="36">
        <f t="shared" si="1220"/>
        <v>1.8050303553636127E-3</v>
      </c>
      <c r="Q13131" s="36">
        <f t="shared" si="1221"/>
        <v>9.7719081775900114E-3</v>
      </c>
    </row>
    <row r="13132" spans="1:17" x14ac:dyDescent="0.3">
      <c r="A13132" s="29">
        <v>3069434</v>
      </c>
      <c r="B13132" s="1">
        <v>131</v>
      </c>
      <c r="C13132" s="1" t="s">
        <v>24</v>
      </c>
      <c r="D13132" s="1" t="s">
        <v>70</v>
      </c>
      <c r="E13132" s="1" t="s">
        <v>71</v>
      </c>
      <c r="F13132" s="47">
        <v>1071</v>
      </c>
      <c r="G13132" s="34">
        <v>1613.56</v>
      </c>
      <c r="H13132" s="1" t="s">
        <v>218</v>
      </c>
      <c r="I13132" s="34">
        <v>7.5223E-3</v>
      </c>
      <c r="J13132" s="34">
        <v>74.422934999999995</v>
      </c>
      <c r="K13132" s="35" t="str">
        <f t="shared" si="1217"/>
        <v>Loonse en Drunense Duinen &amp; Leemkuilen_H9120</v>
      </c>
      <c r="L13132" s="36">
        <f>VLOOKUP(D13132,DATA!A:F,5,FALSE)</f>
        <v>1.3726988247862192E-2</v>
      </c>
      <c r="M13132" s="37">
        <f>VLOOKUP(D13132,DATA!A:F,6,FALSE)</f>
        <v>1285.5</v>
      </c>
      <c r="N13132" s="36">
        <f t="shared" si="1218"/>
        <v>98.90485956197918</v>
      </c>
      <c r="O13132" s="36">
        <f t="shared" si="1219"/>
        <v>98.904971400503143</v>
      </c>
      <c r="P13132" s="36">
        <f t="shared" si="1220"/>
        <v>1.1183852396356997E-4</v>
      </c>
      <c r="Q13132" s="36">
        <f t="shared" si="1221"/>
        <v>8.3233511994367104E-5</v>
      </c>
    </row>
    <row r="13133" spans="1:17" x14ac:dyDescent="0.3">
      <c r="A13133" s="29">
        <v>3069434</v>
      </c>
      <c r="B13133" s="1">
        <v>131</v>
      </c>
      <c r="C13133" s="1" t="s">
        <v>24</v>
      </c>
      <c r="D13133" s="1" t="s">
        <v>49</v>
      </c>
      <c r="E13133" s="1" t="s">
        <v>50</v>
      </c>
      <c r="F13133" s="47">
        <v>1429</v>
      </c>
      <c r="G13133" s="34">
        <v>1613.56</v>
      </c>
      <c r="H13133" s="1" t="s">
        <v>218</v>
      </c>
      <c r="I13133" s="34">
        <v>7.5223E-3</v>
      </c>
      <c r="J13133" s="34">
        <v>3093.8220000000001</v>
      </c>
      <c r="K13133" s="35" t="str">
        <f t="shared" si="1217"/>
        <v>Loonse en Drunense Duinen &amp; Leemkuilen_H9160A</v>
      </c>
      <c r="L13133" s="36">
        <f>VLOOKUP(D13133,DATA!A:F,5,FALSE)</f>
        <v>7.6478934523803643E-3</v>
      </c>
      <c r="M13133" s="37">
        <f>VLOOKUP(D13133,DATA!A:F,6,FALSE)</f>
        <v>1814</v>
      </c>
      <c r="N13133" s="36">
        <f t="shared" si="1218"/>
        <v>17.756338623874704</v>
      </c>
      <c r="O13133" s="36">
        <f t="shared" si="1219"/>
        <v>17.757178773019291</v>
      </c>
      <c r="P13133" s="36">
        <f t="shared" si="1220"/>
        <v>8.401491445866327E-4</v>
      </c>
      <c r="Q13133" s="36">
        <f t="shared" si="1221"/>
        <v>2.5992719068033052E-2</v>
      </c>
    </row>
    <row r="13134" spans="1:17" x14ac:dyDescent="0.3">
      <c r="A13134" s="29">
        <v>3069435</v>
      </c>
      <c r="B13134" s="1">
        <v>131</v>
      </c>
      <c r="C13134" s="1" t="s">
        <v>24</v>
      </c>
      <c r="D13134" s="1" t="s">
        <v>49</v>
      </c>
      <c r="E13134" s="1" t="s">
        <v>50</v>
      </c>
      <c r="F13134" s="47">
        <v>1429</v>
      </c>
      <c r="G13134" s="34">
        <v>1989.12</v>
      </c>
      <c r="H13134" s="1" t="s">
        <v>218</v>
      </c>
      <c r="I13134" s="34">
        <v>1.0784699999999999E-2</v>
      </c>
      <c r="J13134" s="34">
        <v>8678.0619999999999</v>
      </c>
      <c r="K13134" s="35" t="str">
        <f t="shared" si="1217"/>
        <v>Loonse en Drunense Duinen &amp; Leemkuilen_H9160A</v>
      </c>
      <c r="L13134" s="36">
        <f>VLOOKUP(D13134,DATA!A:F,5,FALSE)</f>
        <v>7.6478934523803643E-3</v>
      </c>
      <c r="M13134" s="37">
        <f>VLOOKUP(D13134,DATA!A:F,6,FALSE)</f>
        <v>1814</v>
      </c>
      <c r="N13134" s="36">
        <f t="shared" si="1218"/>
        <v>79.237465528925483</v>
      </c>
      <c r="O13134" s="36">
        <f t="shared" si="1219"/>
        <v>79.238822436812441</v>
      </c>
      <c r="P13134" s="36">
        <f t="shared" si="1220"/>
        <v>1.3569078869579698E-3</v>
      </c>
      <c r="Q13134" s="36">
        <f t="shared" si="1221"/>
        <v>0.11775330771310254</v>
      </c>
    </row>
    <row r="13135" spans="1:17" x14ac:dyDescent="0.3">
      <c r="A13135" s="29">
        <v>3069435</v>
      </c>
      <c r="B13135" s="1">
        <v>131</v>
      </c>
      <c r="C13135" s="1" t="s">
        <v>24</v>
      </c>
      <c r="D13135" s="1" t="s">
        <v>22</v>
      </c>
      <c r="E13135" s="1" t="s">
        <v>23</v>
      </c>
      <c r="F13135" s="47">
        <v>1857</v>
      </c>
      <c r="G13135" s="34">
        <v>1989.12</v>
      </c>
      <c r="H13135" s="1" t="s">
        <v>218</v>
      </c>
      <c r="I13135" s="34">
        <v>1.0784699999999999E-2</v>
      </c>
      <c r="J13135" s="34">
        <v>1102.8885</v>
      </c>
      <c r="K13135" s="35" t="str">
        <f t="shared" si="1217"/>
        <v>Loonse en Drunense Duinen &amp; Leemkuilen_H91E0C</v>
      </c>
      <c r="L13135" s="36">
        <f>VLOOKUP(D13135,DATA!A:F,5,FALSE)</f>
        <v>6.9280917156857415E-3</v>
      </c>
      <c r="M13135" s="37">
        <f>VLOOKUP(D13135,DATA!A:F,6,FALSE)</f>
        <v>2282</v>
      </c>
      <c r="N13135" s="36">
        <f t="shared" si="1218"/>
        <v>11.618135620681329</v>
      </c>
      <c r="O13135" s="36">
        <f t="shared" si="1219"/>
        <v>11.61890286512519</v>
      </c>
      <c r="P13135" s="36">
        <f t="shared" si="1220"/>
        <v>7.6724444386044865E-4</v>
      </c>
      <c r="Q13135" s="36">
        <f t="shared" si="1221"/>
        <v>8.461850738225845E-3</v>
      </c>
    </row>
    <row r="13136" spans="1:17" x14ac:dyDescent="0.3">
      <c r="A13136" s="29">
        <v>3069435</v>
      </c>
      <c r="B13136" s="1">
        <v>131</v>
      </c>
      <c r="C13136" s="1" t="s">
        <v>24</v>
      </c>
      <c r="D13136" s="1" t="s">
        <v>25</v>
      </c>
      <c r="E13136" s="1" t="s">
        <v>23</v>
      </c>
      <c r="F13136" s="47">
        <v>1857</v>
      </c>
      <c r="G13136" s="34">
        <v>1989.12</v>
      </c>
      <c r="H13136" s="1" t="s">
        <v>218</v>
      </c>
      <c r="I13136" s="34">
        <v>1.0784699999999999E-2</v>
      </c>
      <c r="J13136" s="34">
        <v>219.05032</v>
      </c>
      <c r="K13136" s="35" t="str">
        <f t="shared" si="1217"/>
        <v>Loonse en Drunense Duinen &amp; Leemkuilen_ZGH91E0C</v>
      </c>
      <c r="L13136" s="36">
        <f>VLOOKUP(D13136,DATA!A:F,5,FALSE)</f>
        <v>6.9280917156857415E-3</v>
      </c>
      <c r="M13136" s="37">
        <f>VLOOKUP(D13136,DATA!A:F,6,FALSE)</f>
        <v>2282</v>
      </c>
      <c r="N13136" s="36">
        <f t="shared" si="1218"/>
        <v>11.618135620681329</v>
      </c>
      <c r="O13136" s="36">
        <f t="shared" si="1219"/>
        <v>11.61890286512519</v>
      </c>
      <c r="P13136" s="36">
        <f t="shared" si="1220"/>
        <v>7.6724444386044865E-4</v>
      </c>
      <c r="Q13136" s="36">
        <f t="shared" si="1221"/>
        <v>1.6806514094585331E-3</v>
      </c>
    </row>
    <row r="13137" spans="1:17" x14ac:dyDescent="0.3">
      <c r="A13137" s="29">
        <v>3069436</v>
      </c>
      <c r="B13137" s="1">
        <v>131</v>
      </c>
      <c r="C13137" s="1" t="s">
        <v>24</v>
      </c>
      <c r="D13137" s="1" t="s">
        <v>70</v>
      </c>
      <c r="E13137" s="1" t="s">
        <v>71</v>
      </c>
      <c r="F13137" s="47">
        <v>1071</v>
      </c>
      <c r="G13137" s="34">
        <v>1821.35</v>
      </c>
      <c r="H13137" s="1" t="s">
        <v>218</v>
      </c>
      <c r="I13137" s="34">
        <v>9.6339000000000008E-3</v>
      </c>
      <c r="J13137" s="34">
        <v>175.2773</v>
      </c>
      <c r="K13137" s="35" t="str">
        <f t="shared" si="1217"/>
        <v>Loonse en Drunense Duinen &amp; Leemkuilen_H9120</v>
      </c>
      <c r="L13137" s="36">
        <f>VLOOKUP(D13137,DATA!A:F,5,FALSE)</f>
        <v>1.3726988247862192E-2</v>
      </c>
      <c r="M13137" s="37">
        <f>VLOOKUP(D13137,DATA!A:F,6,FALSE)</f>
        <v>1285.5</v>
      </c>
      <c r="N13137" s="36">
        <f t="shared" si="1218"/>
        <v>99.936140841063178</v>
      </c>
      <c r="O13137" s="36">
        <f t="shared" si="1219"/>
        <v>99.936149280131161</v>
      </c>
      <c r="P13137" s="36">
        <f t="shared" si="1220"/>
        <v>8.4390679830903537E-6</v>
      </c>
      <c r="Q13137" s="36">
        <f t="shared" si="1221"/>
        <v>1.4791770505925226E-5</v>
      </c>
    </row>
    <row r="13138" spans="1:17" x14ac:dyDescent="0.3">
      <c r="A13138" s="29">
        <v>3069437</v>
      </c>
      <c r="B13138" s="1">
        <v>131</v>
      </c>
      <c r="C13138" s="1" t="s">
        <v>24</v>
      </c>
      <c r="D13138" s="1" t="s">
        <v>70</v>
      </c>
      <c r="E13138" s="1" t="s">
        <v>71</v>
      </c>
      <c r="F13138" s="47">
        <v>1071</v>
      </c>
      <c r="G13138" s="34">
        <v>1229.28</v>
      </c>
      <c r="H13138" s="1" t="s">
        <v>218</v>
      </c>
      <c r="I13138" s="34">
        <v>5.7834000000000002E-3</v>
      </c>
      <c r="J13138" s="34">
        <v>966.399</v>
      </c>
      <c r="K13138" s="35" t="str">
        <f t="shared" si="1217"/>
        <v>Loonse en Drunense Duinen &amp; Leemkuilen_H9120</v>
      </c>
      <c r="L13138" s="36">
        <f>VLOOKUP(D13138,DATA!A:F,5,FALSE)</f>
        <v>1.3726988247862192E-2</v>
      </c>
      <c r="M13138" s="37">
        <f>VLOOKUP(D13138,DATA!A:F,6,FALSE)</f>
        <v>1285.5</v>
      </c>
      <c r="N13138" s="36">
        <f t="shared" si="1218"/>
        <v>31.610471483280111</v>
      </c>
      <c r="O13138" s="36">
        <f t="shared" si="1219"/>
        <v>31.612187752508522</v>
      </c>
      <c r="P13138" s="36">
        <f t="shared" si="1220"/>
        <v>1.7162692284102832E-3</v>
      </c>
      <c r="Q13138" s="36">
        <f t="shared" si="1221"/>
        <v>1.6586008660664692E-2</v>
      </c>
    </row>
    <row r="13139" spans="1:17" x14ac:dyDescent="0.3">
      <c r="A13139" s="29">
        <v>3069438</v>
      </c>
      <c r="B13139" s="1">
        <v>131</v>
      </c>
      <c r="C13139" s="1" t="s">
        <v>24</v>
      </c>
      <c r="D13139" s="1" t="s">
        <v>70</v>
      </c>
      <c r="E13139" s="1" t="s">
        <v>71</v>
      </c>
      <c r="F13139" s="47">
        <v>1071</v>
      </c>
      <c r="G13139" s="34">
        <v>1325.48</v>
      </c>
      <c r="H13139" s="1" t="s">
        <v>218</v>
      </c>
      <c r="I13139" s="34">
        <v>6.0552000000000002E-3</v>
      </c>
      <c r="J13139" s="34">
        <v>2079.2898</v>
      </c>
      <c r="K13139" s="35" t="str">
        <f t="shared" si="1217"/>
        <v>Loonse en Drunense Duinen &amp; Leemkuilen_H9120</v>
      </c>
      <c r="L13139" s="36">
        <f>VLOOKUP(D13139,DATA!A:F,5,FALSE)</f>
        <v>1.3726988247862192E-2</v>
      </c>
      <c r="M13139" s="37">
        <f>VLOOKUP(D13139,DATA!A:F,6,FALSE)</f>
        <v>1285.5</v>
      </c>
      <c r="N13139" s="36">
        <f t="shared" si="1218"/>
        <v>63.385829517608393</v>
      </c>
      <c r="O13139" s="36">
        <f t="shared" si="1219"/>
        <v>63.387758553460898</v>
      </c>
      <c r="P13139" s="36">
        <f t="shared" si="1220"/>
        <v>1.9290358525054785E-3</v>
      </c>
      <c r="Q13139" s="36">
        <f t="shared" si="1221"/>
        <v>4.0110245719489457E-2</v>
      </c>
    </row>
    <row r="13140" spans="1:17" x14ac:dyDescent="0.3">
      <c r="A13140" s="30">
        <v>3070953</v>
      </c>
      <c r="B13140" s="14">
        <v>131</v>
      </c>
      <c r="C13140" s="14" t="s">
        <v>24</v>
      </c>
      <c r="D13140" s="14" t="s">
        <v>88</v>
      </c>
      <c r="E13140" s="14" t="s">
        <v>56</v>
      </c>
      <c r="F13140" s="48">
        <v>500</v>
      </c>
      <c r="G13140" s="38">
        <v>1235.06</v>
      </c>
      <c r="H13140" s="14" t="s">
        <v>218</v>
      </c>
      <c r="I13140" s="38">
        <v>3.1262999999999998E-3</v>
      </c>
      <c r="J13140" s="38">
        <v>466.05916999999999</v>
      </c>
      <c r="K13140" s="39" t="str">
        <f t="shared" si="1217"/>
        <v>Loonse en Drunense Duinen &amp; Leemkuilen_ZGH3130</v>
      </c>
      <c r="L13140" s="40">
        <f>VLOOKUP(D13140,DATA!A:F,5,FALSE)</f>
        <v>0</v>
      </c>
      <c r="M13140" s="41">
        <f>VLOOKUP(D13140,DATA!A:F,6,FALSE)</f>
        <v>3.5</v>
      </c>
      <c r="N13140" s="40">
        <f t="shared" si="1218"/>
        <v>50</v>
      </c>
      <c r="O13140" s="40">
        <f t="shared" si="1219"/>
        <v>50</v>
      </c>
      <c r="P13140" s="40">
        <f>J13140/10000*I13140</f>
        <v>1.4570407831709998E-4</v>
      </c>
      <c r="Q13140" s="40">
        <f>IF(AND(H13140&lt;&gt;"below",I13140&gt;=0.005),M13140*P13140,0)</f>
        <v>0</v>
      </c>
    </row>
    <row r="13141" spans="1:17" x14ac:dyDescent="0.3">
      <c r="A13141" s="29">
        <v>3070955</v>
      </c>
      <c r="B13141" s="1">
        <v>131</v>
      </c>
      <c r="C13141" s="1" t="s">
        <v>24</v>
      </c>
      <c r="D13141" s="1" t="s">
        <v>70</v>
      </c>
      <c r="E13141" s="1" t="s">
        <v>71</v>
      </c>
      <c r="F13141" s="47">
        <v>1071</v>
      </c>
      <c r="G13141" s="34">
        <v>1918.34</v>
      </c>
      <c r="H13141" s="1" t="s">
        <v>218</v>
      </c>
      <c r="I13141" s="34">
        <v>8.4799000000000003E-3</v>
      </c>
      <c r="J13141" s="34">
        <v>3315.8919999999998</v>
      </c>
      <c r="K13141" s="35" t="str">
        <f t="shared" si="1217"/>
        <v>Loonse en Drunense Duinen &amp; Leemkuilen_H9120</v>
      </c>
      <c r="L13141" s="36">
        <f>VLOOKUP(D13141,DATA!A:F,5,FALSE)</f>
        <v>1.3726988247862192E-2</v>
      </c>
      <c r="M13141" s="37">
        <f>VLOOKUP(D13141,DATA!A:F,6,FALSE)</f>
        <v>1285.5</v>
      </c>
      <c r="N13141" s="36">
        <f t="shared" si="1218"/>
        <v>99.983126076051406</v>
      </c>
      <c r="O13141" s="36">
        <f t="shared" si="1219"/>
        <v>99.983128039789335</v>
      </c>
      <c r="P13141" s="36">
        <f t="shared" si="1220"/>
        <v>1.963737929600029E-6</v>
      </c>
      <c r="Q13141" s="36">
        <f t="shared" si="1221"/>
        <v>6.5115428908572994E-5</v>
      </c>
    </row>
    <row r="13142" spans="1:17" x14ac:dyDescent="0.3">
      <c r="A13142" s="29">
        <v>3070955</v>
      </c>
      <c r="B13142" s="1">
        <v>131</v>
      </c>
      <c r="C13142" s="1" t="s">
        <v>24</v>
      </c>
      <c r="D13142" s="1" t="s">
        <v>22</v>
      </c>
      <c r="E13142" s="1" t="s">
        <v>23</v>
      </c>
      <c r="F13142" s="47">
        <v>1857</v>
      </c>
      <c r="G13142" s="34">
        <v>1918.34</v>
      </c>
      <c r="H13142" s="1" t="s">
        <v>218</v>
      </c>
      <c r="I13142" s="34">
        <v>8.4799000000000003E-3</v>
      </c>
      <c r="J13142" s="34">
        <v>4899.3270000000002</v>
      </c>
      <c r="K13142" s="35" t="str">
        <f t="shared" si="1217"/>
        <v>Loonse en Drunense Duinen &amp; Leemkuilen_H91E0C</v>
      </c>
      <c r="L13142" s="36">
        <f>VLOOKUP(D13142,DATA!A:F,5,FALSE)</f>
        <v>6.9280917156857415E-3</v>
      </c>
      <c r="M13142" s="37">
        <f>VLOOKUP(D13142,DATA!A:F,6,FALSE)</f>
        <v>2282</v>
      </c>
      <c r="N13142" s="36">
        <f t="shared" si="1218"/>
        <v>7.4504493807480365</v>
      </c>
      <c r="O13142" s="36">
        <f t="shared" si="1219"/>
        <v>7.4508544898474769</v>
      </c>
      <c r="P13142" s="36">
        <f t="shared" si="1220"/>
        <v>4.0510909944035944E-4</v>
      </c>
      <c r="Q13142" s="36">
        <f t="shared" si="1221"/>
        <v>1.9847619488338381E-2</v>
      </c>
    </row>
    <row r="13143" spans="1:17" x14ac:dyDescent="0.3">
      <c r="A13143" s="29">
        <v>3070960</v>
      </c>
      <c r="B13143" s="1">
        <v>131</v>
      </c>
      <c r="C13143" s="1" t="s">
        <v>24</v>
      </c>
      <c r="D13143" s="1" t="s">
        <v>70</v>
      </c>
      <c r="E13143" s="1" t="s">
        <v>71</v>
      </c>
      <c r="F13143" s="47">
        <v>1071</v>
      </c>
      <c r="G13143" s="34">
        <v>1434.12</v>
      </c>
      <c r="H13143" s="1" t="s">
        <v>218</v>
      </c>
      <c r="I13143" s="34">
        <v>6.097E-3</v>
      </c>
      <c r="J13143" s="34">
        <v>2128.0140000000001</v>
      </c>
      <c r="K13143" s="35" t="str">
        <f t="shared" si="1217"/>
        <v>Loonse en Drunense Duinen &amp; Leemkuilen_H9120</v>
      </c>
      <c r="L13143" s="36">
        <f>VLOOKUP(D13143,DATA!A:F,5,FALSE)</f>
        <v>1.3726988247862192E-2</v>
      </c>
      <c r="M13143" s="37">
        <f>VLOOKUP(D13143,DATA!A:F,6,FALSE)</f>
        <v>1285.5</v>
      </c>
      <c r="N13143" s="36">
        <f t="shared" si="1218"/>
        <v>88.494395861985922</v>
      </c>
      <c r="O13143" s="36">
        <f t="shared" si="1219"/>
        <v>88.495247985719217</v>
      </c>
      <c r="P13143" s="36">
        <f t="shared" si="1220"/>
        <v>8.5212373329568436E-4</v>
      </c>
      <c r="Q13143" s="36">
        <f t="shared" si="1221"/>
        <v>1.8133312341854824E-2</v>
      </c>
    </row>
    <row r="13144" spans="1:17" x14ac:dyDescent="0.3">
      <c r="A13144" s="29">
        <v>3070960</v>
      </c>
      <c r="B13144" s="1">
        <v>131</v>
      </c>
      <c r="C13144" s="1" t="s">
        <v>24</v>
      </c>
      <c r="D13144" s="1" t="s">
        <v>74</v>
      </c>
      <c r="E13144" s="1" t="s">
        <v>71</v>
      </c>
      <c r="F13144" s="47">
        <v>1071</v>
      </c>
      <c r="G13144" s="34">
        <v>1434.12</v>
      </c>
      <c r="H13144" s="1" t="s">
        <v>218</v>
      </c>
      <c r="I13144" s="34">
        <v>6.097E-3</v>
      </c>
      <c r="J13144" s="34">
        <v>319.63632000000001</v>
      </c>
      <c r="K13144" s="35" t="str">
        <f t="shared" si="1217"/>
        <v>Loonse en Drunense Duinen &amp; Leemkuilen_ZGH9120</v>
      </c>
      <c r="L13144" s="36">
        <f>VLOOKUP(D13144,DATA!A:F,5,FALSE)</f>
        <v>1.3726988247862192E-2</v>
      </c>
      <c r="M13144" s="37">
        <f>VLOOKUP(D13144,DATA!A:F,6,FALSE)</f>
        <v>1285.5</v>
      </c>
      <c r="N13144" s="36">
        <f t="shared" si="1218"/>
        <v>88.494395861985922</v>
      </c>
      <c r="O13144" s="36">
        <f t="shared" si="1219"/>
        <v>88.495247985719217</v>
      </c>
      <c r="P13144" s="36">
        <f t="shared" si="1220"/>
        <v>8.5212373329568436E-4</v>
      </c>
      <c r="Q13144" s="36">
        <f t="shared" si="1221"/>
        <v>2.72369694295294E-3</v>
      </c>
    </row>
    <row r="13145" spans="1:17" x14ac:dyDescent="0.3">
      <c r="A13145" s="29">
        <v>3070964</v>
      </c>
      <c r="B13145" s="1">
        <v>131</v>
      </c>
      <c r="C13145" s="1" t="s">
        <v>24</v>
      </c>
      <c r="D13145" s="1" t="s">
        <v>70</v>
      </c>
      <c r="E13145" s="1" t="s">
        <v>71</v>
      </c>
      <c r="F13145" s="47">
        <v>1071</v>
      </c>
      <c r="G13145" s="34">
        <v>1931.79</v>
      </c>
      <c r="H13145" s="1" t="s">
        <v>218</v>
      </c>
      <c r="I13145" s="34">
        <v>1.0298399999999999E-2</v>
      </c>
      <c r="J13145" s="34">
        <v>1315.0358000000001</v>
      </c>
      <c r="K13145" s="35" t="str">
        <f t="shared" si="1217"/>
        <v>Loonse en Drunense Duinen &amp; Leemkuilen_H9120</v>
      </c>
      <c r="L13145" s="36">
        <f>VLOOKUP(D13145,DATA!A:F,5,FALSE)</f>
        <v>1.3726988247862192E-2</v>
      </c>
      <c r="M13145" s="37">
        <f>VLOOKUP(D13145,DATA!A:F,6,FALSE)</f>
        <v>1285.5</v>
      </c>
      <c r="N13145" s="36">
        <f t="shared" si="1218"/>
        <v>99.985970392410437</v>
      </c>
      <c r="O13145" s="36">
        <f t="shared" si="1219"/>
        <v>99.985972375301785</v>
      </c>
      <c r="P13145" s="36">
        <f t="shared" si="1220"/>
        <v>1.9828913480068877E-6</v>
      </c>
      <c r="Q13145" s="36">
        <f t="shared" si="1221"/>
        <v>2.6075731101393164E-5</v>
      </c>
    </row>
    <row r="13146" spans="1:17" x14ac:dyDescent="0.3">
      <c r="A13146" s="29">
        <v>3070964</v>
      </c>
      <c r="B13146" s="1">
        <v>131</v>
      </c>
      <c r="C13146" s="1" t="s">
        <v>24</v>
      </c>
      <c r="D13146" s="1" t="s">
        <v>49</v>
      </c>
      <c r="E13146" s="1" t="s">
        <v>50</v>
      </c>
      <c r="F13146" s="47">
        <v>1429</v>
      </c>
      <c r="G13146" s="34">
        <v>1931.79</v>
      </c>
      <c r="H13146" s="1" t="s">
        <v>218</v>
      </c>
      <c r="I13146" s="34">
        <v>1.0298399999999999E-2</v>
      </c>
      <c r="J13146" s="34">
        <v>7239.3027000000002</v>
      </c>
      <c r="K13146" s="35" t="str">
        <f t="shared" si="1217"/>
        <v>Loonse en Drunense Duinen &amp; Leemkuilen_H9160A</v>
      </c>
      <c r="L13146" s="36">
        <f>VLOOKUP(D13146,DATA!A:F,5,FALSE)</f>
        <v>7.6478934523803643E-3</v>
      </c>
      <c r="M13146" s="37">
        <f>VLOOKUP(D13146,DATA!A:F,6,FALSE)</f>
        <v>1814</v>
      </c>
      <c r="N13146" s="36">
        <f t="shared" si="1218"/>
        <v>71.112319538462458</v>
      </c>
      <c r="O13146" s="36">
        <f t="shared" si="1219"/>
        <v>71.113937476478569</v>
      </c>
      <c r="P13146" s="36">
        <f t="shared" si="1220"/>
        <v>1.6179380161105428E-3</v>
      </c>
      <c r="Q13146" s="36">
        <f t="shared" si="1221"/>
        <v>0.11712743048461696</v>
      </c>
    </row>
    <row r="13147" spans="1:17" x14ac:dyDescent="0.3">
      <c r="A13147" s="29">
        <v>3070965</v>
      </c>
      <c r="B13147" s="1">
        <v>131</v>
      </c>
      <c r="C13147" s="1" t="s">
        <v>24</v>
      </c>
      <c r="D13147" s="1" t="s">
        <v>49</v>
      </c>
      <c r="E13147" s="1" t="s">
        <v>50</v>
      </c>
      <c r="F13147" s="47">
        <v>1429</v>
      </c>
      <c r="G13147" s="34">
        <v>1977.61</v>
      </c>
      <c r="H13147" s="1" t="s">
        <v>218</v>
      </c>
      <c r="I13147" s="34">
        <v>1.0729900000000001E-2</v>
      </c>
      <c r="J13147" s="34">
        <v>1815.4878000000001</v>
      </c>
      <c r="K13147" s="35" t="str">
        <f t="shared" si="1217"/>
        <v>Loonse en Drunense Duinen &amp; Leemkuilen_H9160A</v>
      </c>
      <c r="L13147" s="36">
        <f>VLOOKUP(D13147,DATA!A:F,5,FALSE)</f>
        <v>7.6478934523803643E-3</v>
      </c>
      <c r="M13147" s="37">
        <f>VLOOKUP(D13147,DATA!A:F,6,FALSE)</f>
        <v>1814</v>
      </c>
      <c r="N13147" s="36">
        <f t="shared" si="1218"/>
        <v>77.751994645744475</v>
      </c>
      <c r="O13147" s="36">
        <f t="shared" si="1219"/>
        <v>77.753414128864264</v>
      </c>
      <c r="P13147" s="36">
        <f t="shared" si="1220"/>
        <v>1.4194831197897884E-3</v>
      </c>
      <c r="Q13147" s="36">
        <f t="shared" si="1221"/>
        <v>2.5770542862842992E-2</v>
      </c>
    </row>
    <row r="13148" spans="1:17" x14ac:dyDescent="0.3">
      <c r="A13148" s="29">
        <v>3070965</v>
      </c>
      <c r="B13148" s="1">
        <v>131</v>
      </c>
      <c r="C13148" s="1" t="s">
        <v>24</v>
      </c>
      <c r="D13148" s="1" t="s">
        <v>22</v>
      </c>
      <c r="E13148" s="1" t="s">
        <v>23</v>
      </c>
      <c r="F13148" s="47">
        <v>1857</v>
      </c>
      <c r="G13148" s="34">
        <v>1977.61</v>
      </c>
      <c r="H13148" s="1" t="s">
        <v>218</v>
      </c>
      <c r="I13148" s="34">
        <v>1.0729900000000001E-2</v>
      </c>
      <c r="J13148" s="34">
        <v>8184.5119999999997</v>
      </c>
      <c r="K13148" s="35" t="str">
        <f t="shared" si="1217"/>
        <v>Loonse en Drunense Duinen &amp; Leemkuilen_H91E0C</v>
      </c>
      <c r="L13148" s="36">
        <f>VLOOKUP(D13148,DATA!A:F,5,FALSE)</f>
        <v>6.9280917156857415E-3</v>
      </c>
      <c r="M13148" s="37">
        <f>VLOOKUP(D13148,DATA!A:F,6,FALSE)</f>
        <v>2282</v>
      </c>
      <c r="N13148" s="36">
        <f t="shared" si="1218"/>
        <v>10.824040703135017</v>
      </c>
      <c r="O13148" s="36">
        <f t="shared" si="1219"/>
        <v>10.824758264681458</v>
      </c>
      <c r="P13148" s="36">
        <f t="shared" si="1220"/>
        <v>7.1756154644120329E-4</v>
      </c>
      <c r="Q13148" s="36">
        <f t="shared" si="1221"/>
        <v>5.8728910875865854E-2</v>
      </c>
    </row>
    <row r="13149" spans="1:17" x14ac:dyDescent="0.3">
      <c r="A13149" s="29">
        <v>3070966</v>
      </c>
      <c r="B13149" s="1">
        <v>131</v>
      </c>
      <c r="C13149" s="1" t="s">
        <v>24</v>
      </c>
      <c r="D13149" s="1" t="s">
        <v>70</v>
      </c>
      <c r="E13149" s="1" t="s">
        <v>71</v>
      </c>
      <c r="F13149" s="47">
        <v>1071</v>
      </c>
      <c r="G13149" s="34">
        <v>1400.53</v>
      </c>
      <c r="H13149" s="1" t="s">
        <v>218</v>
      </c>
      <c r="I13149" s="34">
        <v>6.4095000000000003E-3</v>
      </c>
      <c r="J13149" s="34">
        <v>6549.0995999999996</v>
      </c>
      <c r="K13149" s="35" t="str">
        <f t="shared" si="1217"/>
        <v>Loonse en Drunense Duinen &amp; Leemkuilen_H9120</v>
      </c>
      <c r="L13149" s="36">
        <f>VLOOKUP(D13149,DATA!A:F,5,FALSE)</f>
        <v>1.3726988247862192E-2</v>
      </c>
      <c r="M13149" s="37">
        <f>VLOOKUP(D13149,DATA!A:F,6,FALSE)</f>
        <v>1285.5</v>
      </c>
      <c r="N13149" s="36">
        <f t="shared" si="1218"/>
        <v>82.906503764701185</v>
      </c>
      <c r="O13149" s="36">
        <f t="shared" si="1219"/>
        <v>82.907750592112222</v>
      </c>
      <c r="P13149" s="36">
        <f t="shared" si="1220"/>
        <v>1.2468274110375432E-3</v>
      </c>
      <c r="Q13149" s="36">
        <f t="shared" si="1221"/>
        <v>8.1655968988950084E-2</v>
      </c>
    </row>
    <row r="13150" spans="1:17" x14ac:dyDescent="0.3">
      <c r="A13150" s="29">
        <v>3070967</v>
      </c>
      <c r="B13150" s="1">
        <v>131</v>
      </c>
      <c r="C13150" s="1" t="s">
        <v>24</v>
      </c>
      <c r="D13150" s="1" t="s">
        <v>70</v>
      </c>
      <c r="E13150" s="1" t="s">
        <v>71</v>
      </c>
      <c r="F13150" s="47">
        <v>1071</v>
      </c>
      <c r="G13150" s="34">
        <v>1443.58</v>
      </c>
      <c r="H13150" s="1" t="s">
        <v>218</v>
      </c>
      <c r="I13150" s="34">
        <v>6.6032E-3</v>
      </c>
      <c r="J13150" s="34">
        <v>8.5334205999999997E-4</v>
      </c>
      <c r="K13150" s="35" t="str">
        <f t="shared" si="1217"/>
        <v>Loonse en Drunense Duinen &amp; Leemkuilen_H9120</v>
      </c>
      <c r="L13150" s="36">
        <f>VLOOKUP(D13150,DATA!A:F,5,FALSE)</f>
        <v>1.3726988247862192E-2</v>
      </c>
      <c r="M13150" s="37">
        <f>VLOOKUP(D13150,DATA!A:F,6,FALSE)</f>
        <v>1285.5</v>
      </c>
      <c r="N13150" s="36">
        <f t="shared" si="1218"/>
        <v>89.751949923230413</v>
      </c>
      <c r="O13150" s="36">
        <f t="shared" si="1219"/>
        <v>89.752783602872626</v>
      </c>
      <c r="P13150" s="36">
        <f t="shared" si="1220"/>
        <v>8.3367964221281454E-4</v>
      </c>
      <c r="Q13150" s="36">
        <f t="shared" si="1221"/>
        <v>7.114139032659461E-9</v>
      </c>
    </row>
    <row r="13151" spans="1:17" x14ac:dyDescent="0.3">
      <c r="A13151" s="29">
        <v>3072483</v>
      </c>
      <c r="B13151" s="1">
        <v>131</v>
      </c>
      <c r="C13151" s="1" t="s">
        <v>24</v>
      </c>
      <c r="D13151" s="1" t="s">
        <v>22</v>
      </c>
      <c r="E13151" s="1" t="s">
        <v>23</v>
      </c>
      <c r="F13151" s="47">
        <v>1857</v>
      </c>
      <c r="G13151" s="34">
        <v>1924.07</v>
      </c>
      <c r="H13151" s="1" t="s">
        <v>218</v>
      </c>
      <c r="I13151" s="34">
        <v>8.0024999999999992E-3</v>
      </c>
      <c r="J13151" s="34">
        <v>9898.6839999999993</v>
      </c>
      <c r="K13151" s="35" t="str">
        <f t="shared" si="1217"/>
        <v>Loonse en Drunense Duinen &amp; Leemkuilen_H91E0C</v>
      </c>
      <c r="L13151" s="36">
        <f>VLOOKUP(D13151,DATA!A:F,5,FALSE)</f>
        <v>6.9280917156857415E-3</v>
      </c>
      <c r="M13151" s="37">
        <f>VLOOKUP(D13151,DATA!A:F,6,FALSE)</f>
        <v>2282</v>
      </c>
      <c r="N13151" s="36">
        <f t="shared" si="1218"/>
        <v>7.7288469807388376</v>
      </c>
      <c r="O13151" s="36">
        <f t="shared" si="1219"/>
        <v>7.7292423748036283</v>
      </c>
      <c r="P13151" s="36">
        <f t="shared" si="1220"/>
        <v>3.953940647907217E-4</v>
      </c>
      <c r="Q13151" s="36">
        <f t="shared" si="1221"/>
        <v>3.9138809028388802E-2</v>
      </c>
    </row>
    <row r="13152" spans="1:17" x14ac:dyDescent="0.3">
      <c r="A13152" s="29">
        <v>3072484</v>
      </c>
      <c r="B13152" s="1">
        <v>131</v>
      </c>
      <c r="C13152" s="1" t="s">
        <v>24</v>
      </c>
      <c r="D13152" s="1" t="s">
        <v>70</v>
      </c>
      <c r="E13152" s="1" t="s">
        <v>71</v>
      </c>
      <c r="F13152" s="47">
        <v>1071</v>
      </c>
      <c r="G13152" s="34">
        <v>1831.9</v>
      </c>
      <c r="H13152" s="1" t="s">
        <v>218</v>
      </c>
      <c r="I13152" s="34">
        <v>8.1416000000000006E-3</v>
      </c>
      <c r="J13152" s="34">
        <v>3939.6012999999998</v>
      </c>
      <c r="K13152" s="35" t="str">
        <f t="shared" si="1217"/>
        <v>Loonse en Drunense Duinen &amp; Leemkuilen_H9120</v>
      </c>
      <c r="L13152" s="36">
        <f>VLOOKUP(D13152,DATA!A:F,5,FALSE)</f>
        <v>1.3726988247862192E-2</v>
      </c>
      <c r="M13152" s="37">
        <f>VLOOKUP(D13152,DATA!A:F,6,FALSE)</f>
        <v>1285.5</v>
      </c>
      <c r="N13152" s="36">
        <f t="shared" si="1218"/>
        <v>99.944745687563241</v>
      </c>
      <c r="O13152" s="36">
        <f t="shared" si="1219"/>
        <v>99.944751859009187</v>
      </c>
      <c r="P13152" s="36">
        <f t="shared" si="1220"/>
        <v>6.1714459462791638E-6</v>
      </c>
      <c r="Q13152" s="36">
        <f t="shared" si="1221"/>
        <v>2.4313036472841125E-4</v>
      </c>
    </row>
    <row r="13153" spans="1:17" x14ac:dyDescent="0.3">
      <c r="A13153" s="29">
        <v>3072491</v>
      </c>
      <c r="B13153" s="1">
        <v>131</v>
      </c>
      <c r="C13153" s="1" t="s">
        <v>24</v>
      </c>
      <c r="D13153" s="1" t="s">
        <v>70</v>
      </c>
      <c r="E13153" s="1" t="s">
        <v>71</v>
      </c>
      <c r="F13153" s="47">
        <v>1071</v>
      </c>
      <c r="G13153" s="34">
        <v>1323.69</v>
      </c>
      <c r="H13153" s="1" t="s">
        <v>218</v>
      </c>
      <c r="I13153" s="34">
        <v>5.7437E-3</v>
      </c>
      <c r="J13153" s="34">
        <v>21.225933000000001</v>
      </c>
      <c r="K13153" s="35" t="str">
        <f t="shared" si="1217"/>
        <v>Loonse en Drunense Duinen &amp; Leemkuilen_H9120</v>
      </c>
      <c r="L13153" s="36">
        <f>VLOOKUP(D13153,DATA!A:F,5,FALSE)</f>
        <v>1.3726988247862192E-2</v>
      </c>
      <c r="M13153" s="37">
        <f>VLOOKUP(D13153,DATA!A:F,6,FALSE)</f>
        <v>1285.5</v>
      </c>
      <c r="N13153" s="36">
        <f t="shared" si="1218"/>
        <v>62.813720847443491</v>
      </c>
      <c r="O13153" s="36">
        <f t="shared" si="1219"/>
        <v>62.815562466785131</v>
      </c>
      <c r="P13153" s="36">
        <f t="shared" si="1220"/>
        <v>1.8416193416399551E-3</v>
      </c>
      <c r="Q13153" s="36">
        <f t="shared" si="1221"/>
        <v>3.9090088757153798E-4</v>
      </c>
    </row>
    <row r="13154" spans="1:17" x14ac:dyDescent="0.3">
      <c r="A13154" s="29">
        <v>3072492</v>
      </c>
      <c r="B13154" s="1">
        <v>131</v>
      </c>
      <c r="C13154" s="1" t="s">
        <v>24</v>
      </c>
      <c r="D13154" s="1" t="s">
        <v>70</v>
      </c>
      <c r="E13154" s="1" t="s">
        <v>71</v>
      </c>
      <c r="F13154" s="47">
        <v>1071</v>
      </c>
      <c r="G13154" s="34">
        <v>1895.79</v>
      </c>
      <c r="H13154" s="1" t="s">
        <v>218</v>
      </c>
      <c r="I13154" s="34">
        <v>9.8902999999999994E-3</v>
      </c>
      <c r="J13154" s="34">
        <v>7401.9830000000002</v>
      </c>
      <c r="K13154" s="35" t="str">
        <f t="shared" si="1217"/>
        <v>Loonse en Drunense Duinen &amp; Leemkuilen_H9120</v>
      </c>
      <c r="L13154" s="36">
        <f>VLOOKUP(D13154,DATA!A:F,5,FALSE)</f>
        <v>1.3726988247862192E-2</v>
      </c>
      <c r="M13154" s="37">
        <f>VLOOKUP(D13154,DATA!A:F,6,FALSE)</f>
        <v>1285.5</v>
      </c>
      <c r="N13154" s="36">
        <f t="shared" si="1218"/>
        <v>99.977005574051745</v>
      </c>
      <c r="O13154" s="36">
        <f t="shared" si="1219"/>
        <v>99.977008694938121</v>
      </c>
      <c r="P13154" s="36">
        <f t="shared" si="1220"/>
        <v>3.1208863759957239E-6</v>
      </c>
      <c r="Q13154" s="36">
        <f t="shared" si="1221"/>
        <v>2.3100747900051957E-4</v>
      </c>
    </row>
    <row r="13155" spans="1:17" x14ac:dyDescent="0.3">
      <c r="A13155" s="29">
        <v>3072493</v>
      </c>
      <c r="B13155" s="1">
        <v>131</v>
      </c>
      <c r="C13155" s="1" t="s">
        <v>24</v>
      </c>
      <c r="D13155" s="1" t="s">
        <v>70</v>
      </c>
      <c r="E13155" s="1" t="s">
        <v>71</v>
      </c>
      <c r="F13155" s="47">
        <v>1071</v>
      </c>
      <c r="G13155" s="34">
        <v>1962.11</v>
      </c>
      <c r="H13155" s="1" t="s">
        <v>218</v>
      </c>
      <c r="I13155" s="34">
        <v>1.0559300000000001E-2</v>
      </c>
      <c r="J13155" s="34">
        <v>112.09328499999999</v>
      </c>
      <c r="K13155" s="35" t="str">
        <f t="shared" si="1217"/>
        <v>Loonse en Drunense Duinen &amp; Leemkuilen_H9120</v>
      </c>
      <c r="L13155" s="36">
        <f>VLOOKUP(D13155,DATA!A:F,5,FALSE)</f>
        <v>1.3726988247862192E-2</v>
      </c>
      <c r="M13155" s="37">
        <f>VLOOKUP(D13155,DATA!A:F,6,FALSE)</f>
        <v>1285.5</v>
      </c>
      <c r="N13155" s="36">
        <f t="shared" si="1218"/>
        <v>99.990746374635393</v>
      </c>
      <c r="O13155" s="36">
        <f t="shared" si="1219"/>
        <v>99.990747715702909</v>
      </c>
      <c r="P13155" s="36">
        <f t="shared" si="1220"/>
        <v>1.3410675165914654E-6</v>
      </c>
      <c r="Q13155" s="36">
        <f t="shared" si="1221"/>
        <v>1.5032466334152934E-6</v>
      </c>
    </row>
    <row r="13156" spans="1:17" x14ac:dyDescent="0.3">
      <c r="A13156" s="29">
        <v>3072493</v>
      </c>
      <c r="B13156" s="1">
        <v>131</v>
      </c>
      <c r="C13156" s="1" t="s">
        <v>24</v>
      </c>
      <c r="D13156" s="1" t="s">
        <v>49</v>
      </c>
      <c r="E13156" s="1" t="s">
        <v>50</v>
      </c>
      <c r="F13156" s="47">
        <v>1429</v>
      </c>
      <c r="G13156" s="34">
        <v>1962.11</v>
      </c>
      <c r="H13156" s="1" t="s">
        <v>218</v>
      </c>
      <c r="I13156" s="34">
        <v>1.0559300000000001E-2</v>
      </c>
      <c r="J13156" s="34">
        <v>3423.038</v>
      </c>
      <c r="K13156" s="35" t="str">
        <f t="shared" si="1217"/>
        <v>Loonse en Drunense Duinen &amp; Leemkuilen_H9160A</v>
      </c>
      <c r="L13156" s="36">
        <f>VLOOKUP(D13156,DATA!A:F,5,FALSE)</f>
        <v>7.6478934523803643E-3</v>
      </c>
      <c r="M13156" s="37">
        <f>VLOOKUP(D13156,DATA!A:F,6,FALSE)</f>
        <v>1814</v>
      </c>
      <c r="N13156" s="36">
        <f t="shared" si="1218"/>
        <v>75.634226668920931</v>
      </c>
      <c r="O13156" s="36">
        <f t="shared" si="1219"/>
        <v>75.635714886868044</v>
      </c>
      <c r="P13156" s="36">
        <f t="shared" si="1220"/>
        <v>1.4882179471129575E-3</v>
      </c>
      <c r="Q13156" s="36">
        <f t="shared" si="1221"/>
        <v>5.0942265852496442E-2</v>
      </c>
    </row>
    <row r="13157" spans="1:17" x14ac:dyDescent="0.3">
      <c r="A13157" s="29">
        <v>3072493</v>
      </c>
      <c r="B13157" s="1">
        <v>131</v>
      </c>
      <c r="C13157" s="1" t="s">
        <v>24</v>
      </c>
      <c r="D13157" s="1" t="s">
        <v>22</v>
      </c>
      <c r="E13157" s="1" t="s">
        <v>23</v>
      </c>
      <c r="F13157" s="47">
        <v>1857</v>
      </c>
      <c r="G13157" s="34">
        <v>1962.11</v>
      </c>
      <c r="H13157" s="1" t="s">
        <v>218</v>
      </c>
      <c r="I13157" s="34">
        <v>1.0559300000000001E-2</v>
      </c>
      <c r="J13157" s="34">
        <v>6464.8687</v>
      </c>
      <c r="K13157" s="35" t="str">
        <f t="shared" si="1217"/>
        <v>Loonse en Drunense Duinen &amp; Leemkuilen_H91E0C</v>
      </c>
      <c r="L13157" s="36">
        <f>VLOOKUP(D13157,DATA!A:F,5,FALSE)</f>
        <v>6.9280917156857415E-3</v>
      </c>
      <c r="M13157" s="37">
        <f>VLOOKUP(D13157,DATA!A:F,6,FALSE)</f>
        <v>2282</v>
      </c>
      <c r="N13157" s="36">
        <f t="shared" si="1218"/>
        <v>9.8302710948085412</v>
      </c>
      <c r="O13157" s="36">
        <f t="shared" si="1219"/>
        <v>9.830919561656529</v>
      </c>
      <c r="P13157" s="36">
        <f t="shared" si="1220"/>
        <v>6.4846684798780529E-4</v>
      </c>
      <c r="Q13157" s="36">
        <f t="shared" si="1221"/>
        <v>4.1922530285440206E-2</v>
      </c>
    </row>
    <row r="13158" spans="1:17" x14ac:dyDescent="0.3">
      <c r="A13158" s="29">
        <v>3072495</v>
      </c>
      <c r="B13158" s="1">
        <v>131</v>
      </c>
      <c r="C13158" s="1" t="s">
        <v>24</v>
      </c>
      <c r="D13158" s="1" t="s">
        <v>70</v>
      </c>
      <c r="E13158" s="1" t="s">
        <v>71</v>
      </c>
      <c r="F13158" s="47">
        <v>1071</v>
      </c>
      <c r="G13158" s="34">
        <v>1432.99</v>
      </c>
      <c r="H13158" s="1" t="s">
        <v>218</v>
      </c>
      <c r="I13158" s="34">
        <v>6.5031999999999998E-3</v>
      </c>
      <c r="J13158" s="34">
        <v>148.11581000000001</v>
      </c>
      <c r="K13158" s="35" t="str">
        <f t="shared" si="1217"/>
        <v>Loonse en Drunense Duinen &amp; Leemkuilen_H9120</v>
      </c>
      <c r="L13158" s="36">
        <f>VLOOKUP(D13158,DATA!A:F,5,FALSE)</f>
        <v>1.3726988247862192E-2</v>
      </c>
      <c r="M13158" s="37">
        <f>VLOOKUP(D13158,DATA!A:F,6,FALSE)</f>
        <v>1285.5</v>
      </c>
      <c r="N13158" s="36">
        <f t="shared" si="1218"/>
        <v>88.335515173986138</v>
      </c>
      <c r="O13158" s="36">
        <f t="shared" si="1219"/>
        <v>88.336434963425106</v>
      </c>
      <c r="P13158" s="36">
        <f t="shared" si="1220"/>
        <v>9.1978943896720011E-4</v>
      </c>
      <c r="Q13158" s="36">
        <f t="shared" si="1221"/>
        <v>1.3623535778207242E-3</v>
      </c>
    </row>
    <row r="13159" spans="1:17" x14ac:dyDescent="0.3">
      <c r="A13159" s="29">
        <v>3072496</v>
      </c>
      <c r="B13159" s="1">
        <v>131</v>
      </c>
      <c r="C13159" s="1" t="s">
        <v>24</v>
      </c>
      <c r="D13159" s="1" t="s">
        <v>70</v>
      </c>
      <c r="E13159" s="1" t="s">
        <v>71</v>
      </c>
      <c r="F13159" s="47">
        <v>1071</v>
      </c>
      <c r="G13159" s="34">
        <v>1533.21</v>
      </c>
      <c r="H13159" s="1" t="s">
        <v>218</v>
      </c>
      <c r="I13159" s="34">
        <v>6.9271999999999997E-3</v>
      </c>
      <c r="J13159" s="34">
        <v>1221.8286000000001</v>
      </c>
      <c r="K13159" s="35" t="str">
        <f t="shared" si="1217"/>
        <v>Loonse en Drunense Duinen &amp; Leemkuilen_H9120</v>
      </c>
      <c r="L13159" s="36">
        <f>VLOOKUP(D13159,DATA!A:F,5,FALSE)</f>
        <v>1.3726988247862192E-2</v>
      </c>
      <c r="M13159" s="37">
        <f>VLOOKUP(D13159,DATA!A:F,6,FALSE)</f>
        <v>1285.5</v>
      </c>
      <c r="N13159" s="36">
        <f t="shared" si="1218"/>
        <v>96.771429273693073</v>
      </c>
      <c r="O13159" s="36">
        <f t="shared" si="1219"/>
        <v>96.771726352132276</v>
      </c>
      <c r="P13159" s="36">
        <f t="shared" si="1220"/>
        <v>2.9707843920334653E-4</v>
      </c>
      <c r="Q13159" s="36">
        <f t="shared" si="1221"/>
        <v>3.6297893346201003E-3</v>
      </c>
    </row>
    <row r="13160" spans="1:17" x14ac:dyDescent="0.3">
      <c r="A13160" s="29">
        <v>3073986</v>
      </c>
      <c r="B13160" s="1">
        <v>131</v>
      </c>
      <c r="C13160" s="1" t="s">
        <v>24</v>
      </c>
      <c r="D13160" s="1" t="s">
        <v>59</v>
      </c>
      <c r="E13160" s="1" t="s">
        <v>60</v>
      </c>
      <c r="F13160" s="47">
        <v>1071</v>
      </c>
      <c r="G13160" s="34">
        <v>1707.81</v>
      </c>
      <c r="H13160" s="1" t="s">
        <v>218</v>
      </c>
      <c r="I13160" s="34">
        <v>4.2429999999999999E-5</v>
      </c>
      <c r="J13160" s="34">
        <v>464.85559999999998</v>
      </c>
      <c r="K13160" s="35" t="str">
        <f t="shared" si="1217"/>
        <v>Loonse en Drunense Duinen &amp; Leemkuilen_H9190</v>
      </c>
      <c r="L13160" s="36">
        <f>VLOOKUP(D13160,DATA!A:F,5,FALSE)</f>
        <v>1.3726988247862192E-2</v>
      </c>
      <c r="M13160" s="37">
        <f>VLOOKUP(D13160,DATA!A:F,6,FALSE)</f>
        <v>1285.5</v>
      </c>
      <c r="N13160" s="36">
        <f t="shared" si="1218"/>
        <v>99.697267631560464</v>
      </c>
      <c r="O13160" s="36">
        <f t="shared" si="1219"/>
        <v>99.697267807348894</v>
      </c>
      <c r="P13160" s="36">
        <f t="shared" si="1220"/>
        <v>1.7578842914645065E-7</v>
      </c>
      <c r="Q13160" s="36">
        <f t="shared" si="1221"/>
        <v>0</v>
      </c>
    </row>
    <row r="13161" spans="1:17" x14ac:dyDescent="0.3">
      <c r="A13161" s="29">
        <v>3074013</v>
      </c>
      <c r="B13161" s="1">
        <v>131</v>
      </c>
      <c r="C13161" s="1" t="s">
        <v>24</v>
      </c>
      <c r="D13161" s="1" t="s">
        <v>70</v>
      </c>
      <c r="E13161" s="1" t="s">
        <v>71</v>
      </c>
      <c r="F13161" s="47">
        <v>1071</v>
      </c>
      <c r="G13161" s="34">
        <v>1892.77</v>
      </c>
      <c r="H13161" s="1" t="s">
        <v>218</v>
      </c>
      <c r="I13161" s="34">
        <v>8.0675E-3</v>
      </c>
      <c r="J13161" s="34">
        <v>342.63549999999998</v>
      </c>
      <c r="K13161" s="35" t="str">
        <f t="shared" si="1217"/>
        <v>Loonse en Drunense Duinen &amp; Leemkuilen_H9120</v>
      </c>
      <c r="L13161" s="36">
        <f>VLOOKUP(D13161,DATA!A:F,5,FALSE)</f>
        <v>1.3726988247862192E-2</v>
      </c>
      <c r="M13161" s="37">
        <f>VLOOKUP(D13161,DATA!A:F,6,FALSE)</f>
        <v>1285.5</v>
      </c>
      <c r="N13161" s="36">
        <f t="shared" si="1218"/>
        <v>99.976032527268586</v>
      </c>
      <c r="O13161" s="36">
        <f t="shared" si="1219"/>
        <v>99.97603518070288</v>
      </c>
      <c r="P13161" s="36">
        <f t="shared" si="1220"/>
        <v>2.6534342936201938E-6</v>
      </c>
      <c r="Q13161" s="36">
        <f t="shared" si="1221"/>
        <v>9.0916078591170178E-6</v>
      </c>
    </row>
    <row r="13162" spans="1:17" x14ac:dyDescent="0.3">
      <c r="A13162" s="29">
        <v>3074013</v>
      </c>
      <c r="B13162" s="1">
        <v>131</v>
      </c>
      <c r="C13162" s="1" t="s">
        <v>24</v>
      </c>
      <c r="D13162" s="1" t="s">
        <v>22</v>
      </c>
      <c r="E13162" s="1" t="s">
        <v>23</v>
      </c>
      <c r="F13162" s="47">
        <v>1857</v>
      </c>
      <c r="G13162" s="34">
        <v>1892.77</v>
      </c>
      <c r="H13162" s="1" t="s">
        <v>218</v>
      </c>
      <c r="I13162" s="34">
        <v>8.0675E-3</v>
      </c>
      <c r="J13162" s="34">
        <v>9657.3639999999996</v>
      </c>
      <c r="K13162" s="35" t="str">
        <f t="shared" si="1217"/>
        <v>Loonse en Drunense Duinen &amp; Leemkuilen_H91E0C</v>
      </c>
      <c r="L13162" s="36">
        <f>VLOOKUP(D13162,DATA!A:F,5,FALSE)</f>
        <v>6.9280917156857415E-3</v>
      </c>
      <c r="M13162" s="37">
        <f>VLOOKUP(D13162,DATA!A:F,6,FALSE)</f>
        <v>2282</v>
      </c>
      <c r="N13162" s="36">
        <f t="shared" si="1218"/>
        <v>6.3173029603600801</v>
      </c>
      <c r="O13162" s="36">
        <f t="shared" si="1219"/>
        <v>6.3176337518254861</v>
      </c>
      <c r="P13162" s="36">
        <f t="shared" si="1220"/>
        <v>3.3079146540604398E-4</v>
      </c>
      <c r="Q13162" s="36">
        <f t="shared" si="1221"/>
        <v>3.1945735895195747E-2</v>
      </c>
    </row>
    <row r="13163" spans="1:17" x14ac:dyDescent="0.3">
      <c r="A13163" s="29">
        <v>3074021</v>
      </c>
      <c r="B13163" s="1">
        <v>131</v>
      </c>
      <c r="C13163" s="1" t="s">
        <v>24</v>
      </c>
      <c r="D13163" s="1" t="s">
        <v>70</v>
      </c>
      <c r="E13163" s="1" t="s">
        <v>71</v>
      </c>
      <c r="F13163" s="47">
        <v>1071</v>
      </c>
      <c r="G13163" s="34">
        <v>1851.18</v>
      </c>
      <c r="H13163" s="1" t="s">
        <v>218</v>
      </c>
      <c r="I13163" s="34">
        <v>9.3691999999999994E-3</v>
      </c>
      <c r="J13163" s="34">
        <v>24.499860000000002</v>
      </c>
      <c r="K13163" s="35" t="str">
        <f t="shared" si="1217"/>
        <v>Loonse en Drunense Duinen &amp; Leemkuilen_H9120</v>
      </c>
      <c r="L13163" s="36">
        <f>VLOOKUP(D13163,DATA!A:F,5,FALSE)</f>
        <v>1.3726988247862192E-2</v>
      </c>
      <c r="M13163" s="37">
        <f>VLOOKUP(D13163,DATA!A:F,6,FALSE)</f>
        <v>1285.5</v>
      </c>
      <c r="N13163" s="36">
        <f t="shared" si="1218"/>
        <v>99.957588542559677</v>
      </c>
      <c r="O13163" s="36">
        <f t="shared" si="1219"/>
        <v>99.957593994471679</v>
      </c>
      <c r="P13163" s="36">
        <f t="shared" si="1220"/>
        <v>5.4519120027407553E-6</v>
      </c>
      <c r="Q13163" s="36">
        <f t="shared" si="1221"/>
        <v>1.3357108079946813E-6</v>
      </c>
    </row>
    <row r="13164" spans="1:17" x14ac:dyDescent="0.3">
      <c r="A13164" s="29">
        <v>3074021</v>
      </c>
      <c r="B13164" s="1">
        <v>131</v>
      </c>
      <c r="C13164" s="1" t="s">
        <v>24</v>
      </c>
      <c r="D13164" s="1" t="s">
        <v>49</v>
      </c>
      <c r="E13164" s="1" t="s">
        <v>50</v>
      </c>
      <c r="F13164" s="47">
        <v>1429</v>
      </c>
      <c r="G13164" s="34">
        <v>1851.18</v>
      </c>
      <c r="H13164" s="1" t="s">
        <v>218</v>
      </c>
      <c r="I13164" s="34">
        <v>9.3691999999999994E-3</v>
      </c>
      <c r="J13164" s="34">
        <v>3299.1318000000001</v>
      </c>
      <c r="K13164" s="35" t="str">
        <f t="shared" si="1217"/>
        <v>Loonse en Drunense Duinen &amp; Leemkuilen_H9160A</v>
      </c>
      <c r="L13164" s="36">
        <f>VLOOKUP(D13164,DATA!A:F,5,FALSE)</f>
        <v>7.6478934523803643E-3</v>
      </c>
      <c r="M13164" s="37">
        <f>VLOOKUP(D13164,DATA!A:F,6,FALSE)</f>
        <v>1814</v>
      </c>
      <c r="N13164" s="36">
        <f t="shared" si="1218"/>
        <v>57.061203640664289</v>
      </c>
      <c r="O13164" s="36">
        <f t="shared" si="1219"/>
        <v>57.062959270431129</v>
      </c>
      <c r="P13164" s="36">
        <f t="shared" si="1220"/>
        <v>1.7556297668406273E-3</v>
      </c>
      <c r="Q13164" s="36">
        <f t="shared" si="1221"/>
        <v>5.7920539928104996E-2</v>
      </c>
    </row>
    <row r="13165" spans="1:17" x14ac:dyDescent="0.3">
      <c r="A13165" s="29">
        <v>3074022</v>
      </c>
      <c r="B13165" s="1">
        <v>131</v>
      </c>
      <c r="C13165" s="1" t="s">
        <v>24</v>
      </c>
      <c r="D13165" s="1" t="s">
        <v>70</v>
      </c>
      <c r="E13165" s="1" t="s">
        <v>71</v>
      </c>
      <c r="F13165" s="47">
        <v>1071</v>
      </c>
      <c r="G13165" s="34">
        <v>1915.83</v>
      </c>
      <c r="H13165" s="1" t="s">
        <v>218</v>
      </c>
      <c r="I13165" s="34">
        <v>1.0167799999999999E-2</v>
      </c>
      <c r="J13165" s="34">
        <v>6151.4975999999997</v>
      </c>
      <c r="K13165" s="35" t="str">
        <f t="shared" si="1217"/>
        <v>Loonse en Drunense Duinen &amp; Leemkuilen_H9120</v>
      </c>
      <c r="L13165" s="36">
        <f>VLOOKUP(D13165,DATA!A:F,5,FALSE)</f>
        <v>1.3726988247862192E-2</v>
      </c>
      <c r="M13165" s="37">
        <f>VLOOKUP(D13165,DATA!A:F,6,FALSE)</f>
        <v>1285.5</v>
      </c>
      <c r="N13165" s="36">
        <f t="shared" si="1218"/>
        <v>99.982534660899915</v>
      </c>
      <c r="O13165" s="36">
        <f t="shared" si="1219"/>
        <v>99.982537097998645</v>
      </c>
      <c r="P13165" s="36">
        <f t="shared" si="1220"/>
        <v>2.4370987290467383E-6</v>
      </c>
      <c r="Q13165" s="36">
        <f t="shared" si="1221"/>
        <v>1.4991806982694059E-4</v>
      </c>
    </row>
    <row r="13166" spans="1:17" x14ac:dyDescent="0.3">
      <c r="A13166" s="29">
        <v>3074022</v>
      </c>
      <c r="B13166" s="1">
        <v>131</v>
      </c>
      <c r="C13166" s="1" t="s">
        <v>24</v>
      </c>
      <c r="D13166" s="1" t="s">
        <v>49</v>
      </c>
      <c r="E13166" s="1" t="s">
        <v>50</v>
      </c>
      <c r="F13166" s="47">
        <v>1429</v>
      </c>
      <c r="G13166" s="34">
        <v>1915.83</v>
      </c>
      <c r="H13166" s="1" t="s">
        <v>218</v>
      </c>
      <c r="I13166" s="34">
        <v>1.0167799999999999E-2</v>
      </c>
      <c r="J13166" s="34">
        <v>227.23689999999999</v>
      </c>
      <c r="K13166" s="35" t="str">
        <f t="shared" si="1217"/>
        <v>Loonse en Drunense Duinen &amp; Leemkuilen_H9160A</v>
      </c>
      <c r="L13166" s="36">
        <f>VLOOKUP(D13166,DATA!A:F,5,FALSE)</f>
        <v>7.6478934523803643E-3</v>
      </c>
      <c r="M13166" s="37">
        <f>VLOOKUP(D13166,DATA!A:F,6,FALSE)</f>
        <v>1814</v>
      </c>
      <c r="N13166" s="36">
        <f t="shared" si="1218"/>
        <v>68.541819246231299</v>
      </c>
      <c r="O13166" s="36">
        <f t="shared" si="1219"/>
        <v>68.543495932442369</v>
      </c>
      <c r="P13166" s="36">
        <f t="shared" si="1220"/>
        <v>1.6766862110699776E-3</v>
      </c>
      <c r="Q13166" s="36">
        <f t="shared" si="1221"/>
        <v>3.8100497687628739E-3</v>
      </c>
    </row>
    <row r="13167" spans="1:17" x14ac:dyDescent="0.3">
      <c r="A13167" s="29">
        <v>3074022</v>
      </c>
      <c r="B13167" s="1">
        <v>131</v>
      </c>
      <c r="C13167" s="1" t="s">
        <v>24</v>
      </c>
      <c r="D13167" s="1" t="s">
        <v>22</v>
      </c>
      <c r="E13167" s="1" t="s">
        <v>23</v>
      </c>
      <c r="F13167" s="47">
        <v>1857</v>
      </c>
      <c r="G13167" s="34">
        <v>1915.83</v>
      </c>
      <c r="H13167" s="1" t="s">
        <v>218</v>
      </c>
      <c r="I13167" s="34">
        <v>1.0167799999999999E-2</v>
      </c>
      <c r="J13167" s="34">
        <v>3172.8560000000002</v>
      </c>
      <c r="K13167" s="35" t="str">
        <f t="shared" si="1217"/>
        <v>Loonse en Drunense Duinen &amp; Leemkuilen_H91E0C</v>
      </c>
      <c r="L13167" s="36">
        <f>VLOOKUP(D13167,DATA!A:F,5,FALSE)</f>
        <v>6.9280917156857415E-3</v>
      </c>
      <c r="M13167" s="37">
        <f>VLOOKUP(D13167,DATA!A:F,6,FALSE)</f>
        <v>2282</v>
      </c>
      <c r="N13167" s="36">
        <f t="shared" si="1218"/>
        <v>7.3314261634636848</v>
      </c>
      <c r="O13167" s="36">
        <f t="shared" si="1219"/>
        <v>7.3319047655874998</v>
      </c>
      <c r="P13167" s="36">
        <f t="shared" si="1220"/>
        <v>4.7860212381500844E-4</v>
      </c>
      <c r="Q13167" s="36">
        <f t="shared" si="1221"/>
        <v>1.5185356201591926E-2</v>
      </c>
    </row>
    <row r="13168" spans="1:17" x14ac:dyDescent="0.3">
      <c r="A13168" s="29">
        <v>3074023</v>
      </c>
      <c r="B13168" s="1">
        <v>131</v>
      </c>
      <c r="C13168" s="1" t="s">
        <v>24</v>
      </c>
      <c r="D13168" s="1" t="s">
        <v>22</v>
      </c>
      <c r="E13168" s="1" t="s">
        <v>23</v>
      </c>
      <c r="F13168" s="47">
        <v>1857</v>
      </c>
      <c r="G13168" s="34">
        <v>1869.55</v>
      </c>
      <c r="H13168" s="1" t="s">
        <v>218</v>
      </c>
      <c r="I13168" s="34">
        <v>9.9092E-3</v>
      </c>
      <c r="J13168" s="34">
        <v>9680.4429999999993</v>
      </c>
      <c r="K13168" s="35" t="str">
        <f t="shared" si="1217"/>
        <v>Loonse en Drunense Duinen &amp; Leemkuilen_H91E0C</v>
      </c>
      <c r="L13168" s="36">
        <f>VLOOKUP(D13168,DATA!A:F,5,FALSE)</f>
        <v>6.9280917156857415E-3</v>
      </c>
      <c r="M13168" s="37">
        <f>VLOOKUP(D13168,DATA!A:F,6,FALSE)</f>
        <v>2282</v>
      </c>
      <c r="N13168" s="36">
        <f t="shared" si="1218"/>
        <v>5.4295365145094232</v>
      </c>
      <c r="O13168" s="36">
        <f t="shared" si="1219"/>
        <v>5.4298890345299666</v>
      </c>
      <c r="P13168" s="36">
        <f t="shared" si="1220"/>
        <v>3.5252002054342313E-4</v>
      </c>
      <c r="Q13168" s="36">
        <f t="shared" si="1221"/>
        <v>3.4125499652294361E-2</v>
      </c>
    </row>
    <row r="13169" spans="1:17" x14ac:dyDescent="0.3">
      <c r="A13169" s="29">
        <v>3075515</v>
      </c>
      <c r="B13169" s="1">
        <v>131</v>
      </c>
      <c r="C13169" s="1" t="s">
        <v>24</v>
      </c>
      <c r="D13169" s="1" t="s">
        <v>59</v>
      </c>
      <c r="E13169" s="1" t="s">
        <v>60</v>
      </c>
      <c r="F13169" s="47">
        <v>1071</v>
      </c>
      <c r="G13169" s="34">
        <v>1736.54</v>
      </c>
      <c r="H13169" s="1" t="s">
        <v>218</v>
      </c>
      <c r="I13169" s="34">
        <v>4.4079999999999998E-5</v>
      </c>
      <c r="J13169" s="34">
        <v>2130.7773000000002</v>
      </c>
      <c r="K13169" s="35" t="str">
        <f t="shared" si="1217"/>
        <v>Loonse en Drunense Duinen &amp; Leemkuilen_H9190</v>
      </c>
      <c r="L13169" s="36">
        <f>VLOOKUP(D13169,DATA!A:F,5,FALSE)</f>
        <v>1.3726988247862192E-2</v>
      </c>
      <c r="M13169" s="37">
        <f>VLOOKUP(D13169,DATA!A:F,6,FALSE)</f>
        <v>1285.5</v>
      </c>
      <c r="N13169" s="36">
        <f t="shared" si="1218"/>
        <v>99.79572648384962</v>
      </c>
      <c r="O13169" s="36">
        <f t="shared" si="1219"/>
        <v>99.795726607200081</v>
      </c>
      <c r="P13169" s="36">
        <f t="shared" si="1220"/>
        <v>1.2335046051248355E-7</v>
      </c>
      <c r="Q13169" s="36">
        <f t="shared" si="1221"/>
        <v>0</v>
      </c>
    </row>
    <row r="13170" spans="1:17" x14ac:dyDescent="0.3">
      <c r="A13170" s="29">
        <v>3075541</v>
      </c>
      <c r="B13170" s="1">
        <v>131</v>
      </c>
      <c r="C13170" s="1" t="s">
        <v>24</v>
      </c>
      <c r="D13170" s="1" t="s">
        <v>22</v>
      </c>
      <c r="E13170" s="1" t="s">
        <v>23</v>
      </c>
      <c r="F13170" s="47">
        <v>1857</v>
      </c>
      <c r="G13170" s="34">
        <v>1935.91</v>
      </c>
      <c r="H13170" s="1" t="s">
        <v>218</v>
      </c>
      <c r="I13170" s="34">
        <v>6.5341000000000002E-3</v>
      </c>
      <c r="J13170" s="34">
        <v>10000</v>
      </c>
      <c r="K13170" s="35" t="str">
        <f t="shared" si="1217"/>
        <v>Loonse en Drunense Duinen &amp; Leemkuilen_H91E0C</v>
      </c>
      <c r="L13170" s="36">
        <f>VLOOKUP(D13170,DATA!A:F,5,FALSE)</f>
        <v>6.9280917156857415E-3</v>
      </c>
      <c r="M13170" s="37">
        <f>VLOOKUP(D13170,DATA!A:F,6,FALSE)</f>
        <v>2282</v>
      </c>
      <c r="N13170" s="36">
        <f t="shared" si="1218"/>
        <v>8.3344946013858685</v>
      </c>
      <c r="O13170" s="36">
        <f t="shared" si="1219"/>
        <v>8.3348404553862903</v>
      </c>
      <c r="P13170" s="36">
        <f t="shared" si="1220"/>
        <v>3.4585400042175252E-4</v>
      </c>
      <c r="Q13170" s="36">
        <f t="shared" si="1221"/>
        <v>3.4585400042175252E-2</v>
      </c>
    </row>
    <row r="13171" spans="1:17" x14ac:dyDescent="0.3">
      <c r="A13171" s="29">
        <v>3075542</v>
      </c>
      <c r="B13171" s="1">
        <v>131</v>
      </c>
      <c r="C13171" s="1" t="s">
        <v>24</v>
      </c>
      <c r="D13171" s="1" t="s">
        <v>70</v>
      </c>
      <c r="E13171" s="1" t="s">
        <v>71</v>
      </c>
      <c r="F13171" s="47">
        <v>1071</v>
      </c>
      <c r="G13171" s="34">
        <v>1734.47</v>
      </c>
      <c r="H13171" s="1" t="s">
        <v>218</v>
      </c>
      <c r="I13171" s="34">
        <v>7.3638000000000002E-3</v>
      </c>
      <c r="J13171" s="34">
        <v>5991.0033999999996</v>
      </c>
      <c r="K13171" s="35" t="str">
        <f t="shared" si="1217"/>
        <v>Loonse en Drunense Duinen &amp; Leemkuilen_H9120</v>
      </c>
      <c r="L13171" s="36">
        <f>VLOOKUP(D13171,DATA!A:F,5,FALSE)</f>
        <v>1.3726988247862192E-2</v>
      </c>
      <c r="M13171" s="37">
        <f>VLOOKUP(D13171,DATA!A:F,6,FALSE)</f>
        <v>1285.5</v>
      </c>
      <c r="N13171" s="36">
        <f t="shared" si="1218"/>
        <v>99.789851199816425</v>
      </c>
      <c r="O13171" s="36">
        <f t="shared" si="1219"/>
        <v>99.789872396537206</v>
      </c>
      <c r="P13171" s="36">
        <f t="shared" si="1220"/>
        <v>2.1196720780380929E-5</v>
      </c>
      <c r="Q13171" s="36">
        <f t="shared" si="1221"/>
        <v>1.2698962626411278E-3</v>
      </c>
    </row>
    <row r="13172" spans="1:17" x14ac:dyDescent="0.3">
      <c r="A13172" s="29">
        <v>3075549</v>
      </c>
      <c r="B13172" s="1">
        <v>131</v>
      </c>
      <c r="C13172" s="1" t="s">
        <v>24</v>
      </c>
      <c r="D13172" s="1" t="s">
        <v>70</v>
      </c>
      <c r="E13172" s="1" t="s">
        <v>71</v>
      </c>
      <c r="F13172" s="47">
        <v>1071</v>
      </c>
      <c r="G13172" s="34">
        <v>1380.07</v>
      </c>
      <c r="H13172" s="1" t="s">
        <v>218</v>
      </c>
      <c r="I13172" s="34">
        <v>5.9096000000000001E-3</v>
      </c>
      <c r="J13172" s="34">
        <v>2233.9225999999999</v>
      </c>
      <c r="K13172" s="35" t="str">
        <f t="shared" si="1217"/>
        <v>Loonse en Drunense Duinen &amp; Leemkuilen_H9120</v>
      </c>
      <c r="L13172" s="36">
        <f>VLOOKUP(D13172,DATA!A:F,5,FALSE)</f>
        <v>1.3726988247862192E-2</v>
      </c>
      <c r="M13172" s="37">
        <f>VLOOKUP(D13172,DATA!A:F,6,FALSE)</f>
        <v>1285.5</v>
      </c>
      <c r="N13172" s="36">
        <f t="shared" si="1218"/>
        <v>78.552536660379801</v>
      </c>
      <c r="O13172" s="36">
        <f t="shared" si="1219"/>
        <v>78.553903317086082</v>
      </c>
      <c r="P13172" s="36">
        <f t="shared" si="1220"/>
        <v>1.3666567062813328E-3</v>
      </c>
      <c r="Q13172" s="36">
        <f t="shared" si="1221"/>
        <v>3.0530053026034315E-2</v>
      </c>
    </row>
    <row r="13173" spans="1:17" x14ac:dyDescent="0.3">
      <c r="A13173" s="29">
        <v>3075550</v>
      </c>
      <c r="B13173" s="1">
        <v>131</v>
      </c>
      <c r="C13173" s="1" t="s">
        <v>24</v>
      </c>
      <c r="D13173" s="1" t="s">
        <v>70</v>
      </c>
      <c r="E13173" s="1" t="s">
        <v>71</v>
      </c>
      <c r="F13173" s="47">
        <v>1071</v>
      </c>
      <c r="G13173" s="34">
        <v>1933.77</v>
      </c>
      <c r="H13173" s="1" t="s">
        <v>218</v>
      </c>
      <c r="I13173" s="34">
        <v>1.01291E-2</v>
      </c>
      <c r="J13173" s="34">
        <v>2117.6669999999999</v>
      </c>
      <c r="K13173" s="35" t="str">
        <f t="shared" si="1217"/>
        <v>Loonse en Drunense Duinen &amp; Leemkuilen_H9120</v>
      </c>
      <c r="L13173" s="36">
        <f>VLOOKUP(D13173,DATA!A:F,5,FALSE)</f>
        <v>1.3726988247862192E-2</v>
      </c>
      <c r="M13173" s="37">
        <f>VLOOKUP(D13173,DATA!A:F,6,FALSE)</f>
        <v>1285.5</v>
      </c>
      <c r="N13173" s="36">
        <f t="shared" si="1218"/>
        <v>99.986346522522624</v>
      </c>
      <c r="O13173" s="36">
        <f t="shared" si="1219"/>
        <v>99.986348420538818</v>
      </c>
      <c r="P13173" s="36">
        <f t="shared" si="1220"/>
        <v>1.8980161939907703E-6</v>
      </c>
      <c r="Q13173" s="36">
        <f t="shared" si="1221"/>
        <v>4.0193662594798527E-5</v>
      </c>
    </row>
    <row r="13174" spans="1:17" x14ac:dyDescent="0.3">
      <c r="A13174" s="29">
        <v>3075550</v>
      </c>
      <c r="B13174" s="1">
        <v>131</v>
      </c>
      <c r="C13174" s="1" t="s">
        <v>24</v>
      </c>
      <c r="D13174" s="1" t="s">
        <v>49</v>
      </c>
      <c r="E13174" s="1" t="s">
        <v>50</v>
      </c>
      <c r="F13174" s="47">
        <v>1429</v>
      </c>
      <c r="G13174" s="34">
        <v>1933.77</v>
      </c>
      <c r="H13174" s="1" t="s">
        <v>218</v>
      </c>
      <c r="I13174" s="34">
        <v>1.01291E-2</v>
      </c>
      <c r="J13174" s="34">
        <v>78.864654999999999</v>
      </c>
      <c r="K13174" s="35" t="str">
        <f t="shared" si="1217"/>
        <v>Loonse en Drunense Duinen &amp; Leemkuilen_H9160A</v>
      </c>
      <c r="L13174" s="36">
        <f>VLOOKUP(D13174,DATA!A:F,5,FALSE)</f>
        <v>7.6478934523803643E-3</v>
      </c>
      <c r="M13174" s="37">
        <f>VLOOKUP(D13174,DATA!A:F,6,FALSE)</f>
        <v>1814</v>
      </c>
      <c r="N13174" s="36">
        <f t="shared" si="1218"/>
        <v>71.422396883789915</v>
      </c>
      <c r="O13174" s="36">
        <f t="shared" si="1219"/>
        <v>71.423978006954684</v>
      </c>
      <c r="P13174" s="36">
        <f t="shared" si="1220"/>
        <v>1.5811231647688828E-3</v>
      </c>
      <c r="Q13174" s="36">
        <f t="shared" si="1221"/>
        <v>1.246947329020061E-3</v>
      </c>
    </row>
    <row r="13175" spans="1:17" x14ac:dyDescent="0.3">
      <c r="A13175" s="29">
        <v>3075550</v>
      </c>
      <c r="B13175" s="1">
        <v>131</v>
      </c>
      <c r="C13175" s="1" t="s">
        <v>24</v>
      </c>
      <c r="D13175" s="1" t="s">
        <v>22</v>
      </c>
      <c r="E13175" s="1" t="s">
        <v>23</v>
      </c>
      <c r="F13175" s="47">
        <v>1857</v>
      </c>
      <c r="G13175" s="34">
        <v>1933.77</v>
      </c>
      <c r="H13175" s="1" t="s">
        <v>218</v>
      </c>
      <c r="I13175" s="34">
        <v>1.01291E-2</v>
      </c>
      <c r="J13175" s="34">
        <v>5832.5609999999997</v>
      </c>
      <c r="K13175" s="35" t="str">
        <f t="shared" si="1217"/>
        <v>Loonse en Drunense Duinen &amp; Leemkuilen_H91E0C</v>
      </c>
      <c r="L13175" s="36">
        <f>VLOOKUP(D13175,DATA!A:F,5,FALSE)</f>
        <v>6.9280917156857415E-3</v>
      </c>
      <c r="M13175" s="37">
        <f>VLOOKUP(D13175,DATA!A:F,6,FALSE)</f>
        <v>2282</v>
      </c>
      <c r="N13175" s="36">
        <f t="shared" si="1218"/>
        <v>8.221922660455343</v>
      </c>
      <c r="O13175" s="36">
        <f t="shared" si="1219"/>
        <v>8.2224522136134421</v>
      </c>
      <c r="P13175" s="36">
        <f t="shared" si="1220"/>
        <v>5.295531580991053E-4</v>
      </c>
      <c r="Q13175" s="36">
        <f t="shared" si="1221"/>
        <v>3.0886510973556755E-2</v>
      </c>
    </row>
    <row r="13176" spans="1:17" x14ac:dyDescent="0.3">
      <c r="A13176" s="29">
        <v>3075551</v>
      </c>
      <c r="B13176" s="1">
        <v>131</v>
      </c>
      <c r="C13176" s="1" t="s">
        <v>24</v>
      </c>
      <c r="D13176" s="1" t="s">
        <v>22</v>
      </c>
      <c r="E13176" s="1" t="s">
        <v>23</v>
      </c>
      <c r="F13176" s="47">
        <v>1857</v>
      </c>
      <c r="G13176" s="34">
        <v>1885.56</v>
      </c>
      <c r="H13176" s="1" t="s">
        <v>218</v>
      </c>
      <c r="I13176" s="34">
        <v>9.9352999999999993E-3</v>
      </c>
      <c r="J13176" s="34">
        <v>8879.5820000000003</v>
      </c>
      <c r="K13176" s="35" t="str">
        <f t="shared" si="1217"/>
        <v>Loonse en Drunense Duinen &amp; Leemkuilen_H91E0C</v>
      </c>
      <c r="L13176" s="36">
        <f>VLOOKUP(D13176,DATA!A:F,5,FALSE)</f>
        <v>6.9280917156857415E-3</v>
      </c>
      <c r="M13176" s="37">
        <f>VLOOKUP(D13176,DATA!A:F,6,FALSE)</f>
        <v>2282</v>
      </c>
      <c r="N13176" s="36">
        <f t="shared" si="1218"/>
        <v>6.0280504438947347</v>
      </c>
      <c r="O13176" s="36">
        <f t="shared" si="1219"/>
        <v>6.028440370504101</v>
      </c>
      <c r="P13176" s="36">
        <f t="shared" si="1220"/>
        <v>3.8992660936632006E-4</v>
      </c>
      <c r="Q13176" s="36">
        <f t="shared" si="1221"/>
        <v>3.4623853018502071E-2</v>
      </c>
    </row>
    <row r="13177" spans="1:17" x14ac:dyDescent="0.3">
      <c r="A13177" s="29">
        <v>3075552</v>
      </c>
      <c r="B13177" s="1">
        <v>131</v>
      </c>
      <c r="C13177" s="1" t="s">
        <v>24</v>
      </c>
      <c r="D13177" s="1" t="s">
        <v>74</v>
      </c>
      <c r="E13177" s="1" t="s">
        <v>71</v>
      </c>
      <c r="F13177" s="47">
        <v>1071</v>
      </c>
      <c r="G13177" s="34">
        <v>1611.92</v>
      </c>
      <c r="H13177" s="1" t="s">
        <v>218</v>
      </c>
      <c r="I13177" s="34">
        <v>7.6525999999999999E-3</v>
      </c>
      <c r="J13177" s="34">
        <v>304.43047200000001</v>
      </c>
      <c r="K13177" s="35" t="str">
        <f t="shared" si="1217"/>
        <v>Loonse en Drunense Duinen &amp; Leemkuilen_ZGH9120</v>
      </c>
      <c r="L13177" s="36">
        <f>VLOOKUP(D13177,DATA!A:F,5,FALSE)</f>
        <v>1.3726988247862192E-2</v>
      </c>
      <c r="M13177" s="37">
        <f>VLOOKUP(D13177,DATA!A:F,6,FALSE)</f>
        <v>1285.5</v>
      </c>
      <c r="N13177" s="36">
        <f t="shared" si="1218"/>
        <v>98.880205077263753</v>
      </c>
      <c r="O13177" s="36">
        <f t="shared" si="1219"/>
        <v>98.880321385328131</v>
      </c>
      <c r="P13177" s="36">
        <f t="shared" si="1220"/>
        <v>1.1630806437779029E-4</v>
      </c>
      <c r="Q13177" s="36">
        <f t="shared" si="1221"/>
        <v>3.540771893593708E-4</v>
      </c>
    </row>
    <row r="13178" spans="1:17" x14ac:dyDescent="0.3">
      <c r="A13178" s="29">
        <v>3077045</v>
      </c>
      <c r="B13178" s="1">
        <v>131</v>
      </c>
      <c r="C13178" s="1" t="s">
        <v>24</v>
      </c>
      <c r="D13178" s="1" t="s">
        <v>59</v>
      </c>
      <c r="E13178" s="1" t="s">
        <v>60</v>
      </c>
      <c r="F13178" s="47">
        <v>1071</v>
      </c>
      <c r="G13178" s="34">
        <v>1874.45</v>
      </c>
      <c r="H13178" s="1" t="s">
        <v>218</v>
      </c>
      <c r="I13178" s="34">
        <v>5.058E-5</v>
      </c>
      <c r="J13178" s="34">
        <v>1666.5643</v>
      </c>
      <c r="K13178" s="35" t="str">
        <f t="shared" si="1217"/>
        <v>Loonse en Drunense Duinen &amp; Leemkuilen_H9190</v>
      </c>
      <c r="L13178" s="36">
        <f>VLOOKUP(D13178,DATA!A:F,5,FALSE)</f>
        <v>1.3726988247862192E-2</v>
      </c>
      <c r="M13178" s="37">
        <f>VLOOKUP(D13178,DATA!A:F,6,FALSE)</f>
        <v>1285.5</v>
      </c>
      <c r="N13178" s="36">
        <f t="shared" si="1218"/>
        <v>99.96918173584568</v>
      </c>
      <c r="O13178" s="36">
        <f t="shared" si="1219"/>
        <v>99.969181757236555</v>
      </c>
      <c r="P13178" s="36">
        <f t="shared" si="1220"/>
        <v>2.1390874849203101E-8</v>
      </c>
      <c r="Q13178" s="36">
        <f t="shared" si="1221"/>
        <v>0</v>
      </c>
    </row>
    <row r="13179" spans="1:17" x14ac:dyDescent="0.3">
      <c r="A13179" s="30">
        <v>3077069</v>
      </c>
      <c r="B13179" s="14">
        <v>131</v>
      </c>
      <c r="C13179" s="14" t="s">
        <v>24</v>
      </c>
      <c r="D13179" s="14" t="s">
        <v>88</v>
      </c>
      <c r="E13179" s="14" t="s">
        <v>56</v>
      </c>
      <c r="F13179" s="48">
        <v>500</v>
      </c>
      <c r="G13179" s="38">
        <v>1570.42</v>
      </c>
      <c r="H13179" s="14" t="s">
        <v>218</v>
      </c>
      <c r="I13179" s="38">
        <v>3.444E-3</v>
      </c>
      <c r="J13179" s="38">
        <v>287.66208</v>
      </c>
      <c r="K13179" s="39" t="str">
        <f t="shared" si="1217"/>
        <v>Loonse en Drunense Duinen &amp; Leemkuilen_ZGH3130</v>
      </c>
      <c r="L13179" s="40">
        <f>VLOOKUP(D13179,DATA!A:F,5,FALSE)</f>
        <v>0</v>
      </c>
      <c r="M13179" s="41">
        <f>VLOOKUP(D13179,DATA!A:F,6,FALSE)</f>
        <v>3.5</v>
      </c>
      <c r="N13179" s="40">
        <f t="shared" si="1218"/>
        <v>50</v>
      </c>
      <c r="O13179" s="40">
        <f t="shared" si="1219"/>
        <v>50</v>
      </c>
      <c r="P13179" s="40">
        <f>J13179/10000*I13179</f>
        <v>9.9070820352000006E-5</v>
      </c>
      <c r="Q13179" s="40">
        <f>IF(AND(H13179&lt;&gt;"below",I13179&gt;=0.005),M13179*P13179,0)</f>
        <v>0</v>
      </c>
    </row>
    <row r="13180" spans="1:17" x14ac:dyDescent="0.3">
      <c r="A13180" s="29">
        <v>3077070</v>
      </c>
      <c r="B13180" s="1">
        <v>131</v>
      </c>
      <c r="C13180" s="1" t="s">
        <v>24</v>
      </c>
      <c r="D13180" s="1" t="s">
        <v>22</v>
      </c>
      <c r="E13180" s="1" t="s">
        <v>23</v>
      </c>
      <c r="F13180" s="47">
        <v>1857</v>
      </c>
      <c r="G13180" s="34">
        <v>1882.7</v>
      </c>
      <c r="H13180" s="1" t="s">
        <v>218</v>
      </c>
      <c r="I13180" s="34">
        <v>5.5652000000000002E-3</v>
      </c>
      <c r="J13180" s="34">
        <v>9007.1620000000003</v>
      </c>
      <c r="K13180" s="35" t="str">
        <f t="shared" si="1217"/>
        <v>Loonse en Drunense Duinen &amp; Leemkuilen_H91E0C</v>
      </c>
      <c r="L13180" s="36">
        <f>VLOOKUP(D13180,DATA!A:F,5,FALSE)</f>
        <v>6.9280917156857415E-3</v>
      </c>
      <c r="M13180" s="37">
        <f>VLOOKUP(D13180,DATA!A:F,6,FALSE)</f>
        <v>2282</v>
      </c>
      <c r="N13180" s="36">
        <f t="shared" si="1218"/>
        <v>5.9167817016412076</v>
      </c>
      <c r="O13180" s="36">
        <f t="shared" si="1219"/>
        <v>5.9169963361247273</v>
      </c>
      <c r="P13180" s="36">
        <f t="shared" si="1220"/>
        <v>2.1463448351966008E-4</v>
      </c>
      <c r="Q13180" s="36">
        <f t="shared" si="1221"/>
        <v>1.9332475638479084E-2</v>
      </c>
    </row>
    <row r="13181" spans="1:17" x14ac:dyDescent="0.3">
      <c r="A13181" s="29">
        <v>3077071</v>
      </c>
      <c r="B13181" s="1">
        <v>131</v>
      </c>
      <c r="C13181" s="1" t="s">
        <v>24</v>
      </c>
      <c r="D13181" s="1" t="s">
        <v>70</v>
      </c>
      <c r="E13181" s="1" t="s">
        <v>71</v>
      </c>
      <c r="F13181" s="47">
        <v>1071</v>
      </c>
      <c r="G13181" s="34">
        <v>1728.74</v>
      </c>
      <c r="H13181" s="1" t="s">
        <v>218</v>
      </c>
      <c r="I13181" s="34">
        <v>6.5088000000000003E-3</v>
      </c>
      <c r="J13181" s="34">
        <v>13.573566</v>
      </c>
      <c r="K13181" s="35" t="str">
        <f t="shared" si="1217"/>
        <v>Loonse en Drunense Duinen &amp; Leemkuilen_H9120</v>
      </c>
      <c r="L13181" s="36">
        <f>VLOOKUP(D13181,DATA!A:F,5,FALSE)</f>
        <v>1.3726988247862192E-2</v>
      </c>
      <c r="M13181" s="37">
        <f>VLOOKUP(D13181,DATA!A:F,6,FALSE)</f>
        <v>1285.5</v>
      </c>
      <c r="N13181" s="36">
        <f t="shared" si="1218"/>
        <v>99.772693451322738</v>
      </c>
      <c r="O13181" s="36">
        <f t="shared" si="1219"/>
        <v>99.772713713239199</v>
      </c>
      <c r="P13181" s="36">
        <f t="shared" si="1220"/>
        <v>2.0261916461095097E-5</v>
      </c>
      <c r="Q13181" s="36">
        <f t="shared" si="1221"/>
        <v>2.7502646037116074E-6</v>
      </c>
    </row>
    <row r="13182" spans="1:17" x14ac:dyDescent="0.3">
      <c r="A13182" s="29">
        <v>3077072</v>
      </c>
      <c r="B13182" s="1">
        <v>131</v>
      </c>
      <c r="C13182" s="1" t="s">
        <v>24</v>
      </c>
      <c r="D13182" s="1" t="s">
        <v>70</v>
      </c>
      <c r="E13182" s="1" t="s">
        <v>71</v>
      </c>
      <c r="F13182" s="47">
        <v>1071</v>
      </c>
      <c r="G13182" s="34">
        <v>1672.11</v>
      </c>
      <c r="H13182" s="1" t="s">
        <v>218</v>
      </c>
      <c r="I13182" s="34">
        <v>6.8573999999999996E-3</v>
      </c>
      <c r="J13182" s="34">
        <v>3041.8271</v>
      </c>
      <c r="K13182" s="35" t="str">
        <f t="shared" si="1217"/>
        <v>Loonse en Drunense Duinen &amp; Leemkuilen_H9120</v>
      </c>
      <c r="L13182" s="36">
        <f>VLOOKUP(D13182,DATA!A:F,5,FALSE)</f>
        <v>1.3726988247862192E-2</v>
      </c>
      <c r="M13182" s="37">
        <f>VLOOKUP(D13182,DATA!A:F,6,FALSE)</f>
        <v>1285.5</v>
      </c>
      <c r="N13182" s="36">
        <f t="shared" si="1218"/>
        <v>99.506762913899195</v>
      </c>
      <c r="O13182" s="36">
        <f t="shared" si="1219"/>
        <v>99.506809111862339</v>
      </c>
      <c r="P13182" s="36">
        <f t="shared" si="1220"/>
        <v>4.6197963143868037E-5</v>
      </c>
      <c r="Q13182" s="36">
        <f t="shared" si="1221"/>
        <v>1.4052621625581898E-3</v>
      </c>
    </row>
    <row r="13183" spans="1:17" x14ac:dyDescent="0.3">
      <c r="A13183" s="29">
        <v>3077079</v>
      </c>
      <c r="B13183" s="1">
        <v>131</v>
      </c>
      <c r="C13183" s="1" t="s">
        <v>24</v>
      </c>
      <c r="D13183" s="1" t="s">
        <v>49</v>
      </c>
      <c r="E13183" s="1" t="s">
        <v>50</v>
      </c>
      <c r="F13183" s="47">
        <v>1429</v>
      </c>
      <c r="G13183" s="34">
        <v>1734.53</v>
      </c>
      <c r="H13183" s="1" t="s">
        <v>218</v>
      </c>
      <c r="I13183" s="34">
        <v>8.1621999999999997E-3</v>
      </c>
      <c r="J13183" s="34">
        <v>7072.4477999999999</v>
      </c>
      <c r="K13183" s="35" t="str">
        <f t="shared" si="1217"/>
        <v>Loonse en Drunense Duinen &amp; Leemkuilen_H9160A</v>
      </c>
      <c r="L13183" s="36">
        <f>VLOOKUP(D13183,DATA!A:F,5,FALSE)</f>
        <v>7.6478934523803643E-3</v>
      </c>
      <c r="M13183" s="37">
        <f>VLOOKUP(D13183,DATA!A:F,6,FALSE)</f>
        <v>1814</v>
      </c>
      <c r="N13183" s="36">
        <f t="shared" si="1218"/>
        <v>35.256621147381324</v>
      </c>
      <c r="O13183" s="36">
        <f t="shared" si="1219"/>
        <v>35.258046062871237</v>
      </c>
      <c r="P13183" s="36">
        <f t="shared" si="1220"/>
        <v>1.4249154899133032E-3</v>
      </c>
      <c r="Q13183" s="36">
        <f t="shared" si="1221"/>
        <v>0.10077640421823263</v>
      </c>
    </row>
    <row r="13184" spans="1:17" x14ac:dyDescent="0.3">
      <c r="A13184" s="29">
        <v>3077081</v>
      </c>
      <c r="B13184" s="1">
        <v>131</v>
      </c>
      <c r="C13184" s="1" t="s">
        <v>24</v>
      </c>
      <c r="D13184" s="1" t="s">
        <v>74</v>
      </c>
      <c r="E13184" s="1" t="s">
        <v>71</v>
      </c>
      <c r="F13184" s="47">
        <v>1071</v>
      </c>
      <c r="G13184" s="34">
        <v>1876.23</v>
      </c>
      <c r="H13184" s="1" t="s">
        <v>218</v>
      </c>
      <c r="I13184" s="34">
        <v>9.8647000000000006E-3</v>
      </c>
      <c r="J13184" s="34">
        <v>161.71559999999999</v>
      </c>
      <c r="K13184" s="35" t="str">
        <f t="shared" si="1217"/>
        <v>Loonse en Drunense Duinen &amp; Leemkuilen_ZGH9120</v>
      </c>
      <c r="L13184" s="36">
        <f>VLOOKUP(D13184,DATA!A:F,5,FALSE)</f>
        <v>1.3726988247862192E-2</v>
      </c>
      <c r="M13184" s="37">
        <f>VLOOKUP(D13184,DATA!A:F,6,FALSE)</f>
        <v>1285.5</v>
      </c>
      <c r="N13184" s="36">
        <f t="shared" si="1218"/>
        <v>99.969925401672</v>
      </c>
      <c r="O13184" s="36">
        <f t="shared" si="1219"/>
        <v>99.969929472651927</v>
      </c>
      <c r="P13184" s="36">
        <f t="shared" si="1220"/>
        <v>4.0709799264959656E-6</v>
      </c>
      <c r="Q13184" s="36">
        <f t="shared" si="1221"/>
        <v>6.5834096140125089E-6</v>
      </c>
    </row>
    <row r="13185" spans="1:17" x14ac:dyDescent="0.3">
      <c r="A13185" s="29">
        <v>3077081</v>
      </c>
      <c r="B13185" s="1">
        <v>131</v>
      </c>
      <c r="C13185" s="1" t="s">
        <v>24</v>
      </c>
      <c r="D13185" s="1" t="s">
        <v>22</v>
      </c>
      <c r="E13185" s="1" t="s">
        <v>23</v>
      </c>
      <c r="F13185" s="47">
        <v>1857</v>
      </c>
      <c r="G13185" s="34">
        <v>1876.23</v>
      </c>
      <c r="H13185" s="1" t="s">
        <v>218</v>
      </c>
      <c r="I13185" s="34">
        <v>9.8647000000000006E-3</v>
      </c>
      <c r="J13185" s="34">
        <v>9619.8316179130998</v>
      </c>
      <c r="K13185" s="35" t="str">
        <f t="shared" si="1217"/>
        <v>Loonse en Drunense Duinen &amp; Leemkuilen_H91E0C</v>
      </c>
      <c r="L13185" s="36">
        <f>VLOOKUP(D13185,DATA!A:F,5,FALSE)</f>
        <v>6.9280917156857415E-3</v>
      </c>
      <c r="M13185" s="37">
        <f>VLOOKUP(D13185,DATA!A:F,6,FALSE)</f>
        <v>2282</v>
      </c>
      <c r="N13185" s="36">
        <f t="shared" si="1218"/>
        <v>5.6721311131912309</v>
      </c>
      <c r="O13185" s="36">
        <f t="shared" si="1219"/>
        <v>5.6724967896070257</v>
      </c>
      <c r="P13185" s="36">
        <f t="shared" si="1220"/>
        <v>3.6567641579487997E-4</v>
      </c>
      <c r="Q13185" s="36">
        <f t="shared" si="1221"/>
        <v>3.5177455465887235E-2</v>
      </c>
    </row>
    <row r="13186" spans="1:17" x14ac:dyDescent="0.3">
      <c r="A13186" s="29">
        <v>3077082</v>
      </c>
      <c r="B13186" s="1">
        <v>131</v>
      </c>
      <c r="C13186" s="1" t="s">
        <v>24</v>
      </c>
      <c r="D13186" s="1" t="s">
        <v>74</v>
      </c>
      <c r="E13186" s="1" t="s">
        <v>71</v>
      </c>
      <c r="F13186" s="47">
        <v>1071</v>
      </c>
      <c r="G13186" s="34">
        <v>1615.56</v>
      </c>
      <c r="H13186" s="1" t="s">
        <v>218</v>
      </c>
      <c r="I13186" s="34">
        <v>7.8136000000000004E-3</v>
      </c>
      <c r="J13186" s="34">
        <v>44.538005999999903</v>
      </c>
      <c r="K13186" s="35" t="str">
        <f t="shared" si="1217"/>
        <v>Loonse en Drunense Duinen &amp; Leemkuilen_ZGH9120</v>
      </c>
      <c r="L13186" s="36">
        <f>VLOOKUP(D13186,DATA!A:F,5,FALSE)</f>
        <v>1.3726988247862192E-2</v>
      </c>
      <c r="M13186" s="37">
        <f>VLOOKUP(D13186,DATA!A:F,6,FALSE)</f>
        <v>1285.5</v>
      </c>
      <c r="N13186" s="36">
        <f t="shared" si="1218"/>
        <v>98.934200473734151</v>
      </c>
      <c r="O13186" s="36">
        <f t="shared" si="1219"/>
        <v>98.934313564101259</v>
      </c>
      <c r="P13186" s="36">
        <f t="shared" si="1220"/>
        <v>1.1309036710827058E-4</v>
      </c>
      <c r="Q13186" s="36">
        <f t="shared" si="1221"/>
        <v>5.0368194488103468E-5</v>
      </c>
    </row>
    <row r="13187" spans="1:17" x14ac:dyDescent="0.3">
      <c r="A13187" s="29">
        <v>3077083</v>
      </c>
      <c r="B13187" s="1">
        <v>131</v>
      </c>
      <c r="C13187" s="1" t="s">
        <v>24</v>
      </c>
      <c r="D13187" s="1" t="s">
        <v>70</v>
      </c>
      <c r="E13187" s="1" t="s">
        <v>71</v>
      </c>
      <c r="F13187" s="47">
        <v>1071</v>
      </c>
      <c r="G13187" s="34">
        <v>1861.6</v>
      </c>
      <c r="H13187" s="1" t="s">
        <v>218</v>
      </c>
      <c r="I13187" s="34">
        <v>9.9278000000000005E-3</v>
      </c>
      <c r="J13187" s="34">
        <v>328.27587999999997</v>
      </c>
      <c r="K13187" s="35" t="str">
        <f t="shared" ref="K13187:K13250" si="1222">_xlfn.CONCAT(C13187,"_",D13187)</f>
        <v>Loonse en Drunense Duinen &amp; Leemkuilen_H9120</v>
      </c>
      <c r="L13187" s="36">
        <f>VLOOKUP(D13187,DATA!A:F,5,FALSE)</f>
        <v>1.3726988247862192E-2</v>
      </c>
      <c r="M13187" s="37">
        <f>VLOOKUP(D13187,DATA!A:F,6,FALSE)</f>
        <v>1285.5</v>
      </c>
      <c r="N13187" s="36">
        <f t="shared" ref="N13187:N13250" si="1223">100/(1+EXP(-L13187*(G13187-M13187)))</f>
        <v>99.963238913379001</v>
      </c>
      <c r="O13187" s="36">
        <f t="shared" ref="O13187:O13250" si="1224">100/(1+EXP(-L13187*((G13187+I13187)-M13187)))</f>
        <v>99.963243920952948</v>
      </c>
      <c r="P13187" s="36">
        <f t="shared" ref="P13187:P13250" si="1225">O13187-N13187</f>
        <v>5.0075739466137748E-6</v>
      </c>
      <c r="Q13187" s="36">
        <f t="shared" ref="Q13187:Q13250" si="1226">IF(AND(H13187&lt;&gt;"below",I13187&gt;=0.005),J13187*P13187/100,0)</f>
        <v>1.64386574398971E-5</v>
      </c>
    </row>
    <row r="13188" spans="1:17" x14ac:dyDescent="0.3">
      <c r="A13188" s="29">
        <v>3078583</v>
      </c>
      <c r="B13188" s="1">
        <v>131</v>
      </c>
      <c r="C13188" s="1" t="s">
        <v>24</v>
      </c>
      <c r="D13188" s="1" t="s">
        <v>63</v>
      </c>
      <c r="E13188" s="1" t="s">
        <v>64</v>
      </c>
      <c r="F13188" s="47">
        <v>714</v>
      </c>
      <c r="G13188" s="34">
        <v>1911.68</v>
      </c>
      <c r="H13188" s="1" t="s">
        <v>218</v>
      </c>
      <c r="I13188" s="34">
        <v>1.2254E-4</v>
      </c>
      <c r="J13188" s="34">
        <v>243.78029000000001</v>
      </c>
      <c r="K13188" s="35" t="str">
        <f t="shared" si="1222"/>
        <v>Loonse en Drunense Duinen &amp; Leemkuilen_H2310</v>
      </c>
      <c r="L13188" s="36">
        <f>VLOOKUP(D13188,DATA!A:F,5,FALSE)</f>
        <v>1.0986712608830001E-2</v>
      </c>
      <c r="M13188" s="37">
        <f>VLOOKUP(D13188,DATA!A:F,6,FALSE)</f>
        <v>982</v>
      </c>
      <c r="N13188" s="36">
        <f t="shared" si="1223"/>
        <v>99.996335243702603</v>
      </c>
      <c r="O13188" s="36">
        <f t="shared" si="1224"/>
        <v>99.996335248636314</v>
      </c>
      <c r="P13188" s="36">
        <f t="shared" si="1225"/>
        <v>4.9337103291691164E-9</v>
      </c>
      <c r="Q13188" s="36">
        <f t="shared" si="1226"/>
        <v>0</v>
      </c>
    </row>
    <row r="13189" spans="1:17" x14ac:dyDescent="0.3">
      <c r="A13189" s="29">
        <v>3078584</v>
      </c>
      <c r="B13189" s="1">
        <v>131</v>
      </c>
      <c r="C13189" s="1" t="s">
        <v>24</v>
      </c>
      <c r="D13189" s="1" t="s">
        <v>59</v>
      </c>
      <c r="E13189" s="1" t="s">
        <v>60</v>
      </c>
      <c r="F13189" s="47">
        <v>1071</v>
      </c>
      <c r="G13189" s="34">
        <v>1930.22</v>
      </c>
      <c r="H13189" s="1" t="s">
        <v>218</v>
      </c>
      <c r="I13189" s="34">
        <v>1.3886000000000001E-4</v>
      </c>
      <c r="J13189" s="34">
        <v>11.402055000000001</v>
      </c>
      <c r="K13189" s="35" t="str">
        <f t="shared" si="1222"/>
        <v>Loonse en Drunense Duinen &amp; Leemkuilen_H9190</v>
      </c>
      <c r="L13189" s="36">
        <f>VLOOKUP(D13189,DATA!A:F,5,FALSE)</f>
        <v>1.3726988247862192E-2</v>
      </c>
      <c r="M13189" s="37">
        <f>VLOOKUP(D13189,DATA!A:F,6,FALSE)</f>
        <v>1285.5</v>
      </c>
      <c r="N13189" s="36">
        <f t="shared" si="1223"/>
        <v>99.985664797299222</v>
      </c>
      <c r="O13189" s="36">
        <f t="shared" si="1224"/>
        <v>99.985664824620031</v>
      </c>
      <c r="P13189" s="36">
        <f t="shared" si="1225"/>
        <v>2.7320808726472023E-8</v>
      </c>
      <c r="Q13189" s="36">
        <f t="shared" si="1226"/>
        <v>0</v>
      </c>
    </row>
    <row r="13190" spans="1:17" x14ac:dyDescent="0.3">
      <c r="A13190" s="30">
        <v>3078597</v>
      </c>
      <c r="B13190" s="14">
        <v>131</v>
      </c>
      <c r="C13190" s="14" t="s">
        <v>24</v>
      </c>
      <c r="D13190" s="14" t="s">
        <v>88</v>
      </c>
      <c r="E13190" s="14" t="s">
        <v>56</v>
      </c>
      <c r="F13190" s="48">
        <v>500</v>
      </c>
      <c r="G13190" s="38">
        <v>1774.88</v>
      </c>
      <c r="H13190" s="14" t="s">
        <v>218</v>
      </c>
      <c r="I13190" s="38">
        <v>3.7900999999999998E-3</v>
      </c>
      <c r="J13190" s="38">
        <v>105.336716</v>
      </c>
      <c r="K13190" s="39" t="str">
        <f t="shared" si="1222"/>
        <v>Loonse en Drunense Duinen &amp; Leemkuilen_ZGH3130</v>
      </c>
      <c r="L13190" s="40">
        <f>VLOOKUP(D13190,DATA!A:F,5,FALSE)</f>
        <v>0</v>
      </c>
      <c r="M13190" s="41">
        <f>VLOOKUP(D13190,DATA!A:F,6,FALSE)</f>
        <v>3.5</v>
      </c>
      <c r="N13190" s="40">
        <f t="shared" si="1223"/>
        <v>50</v>
      </c>
      <c r="O13190" s="40">
        <f t="shared" si="1224"/>
        <v>50</v>
      </c>
      <c r="P13190" s="40">
        <f>J13190/10000*I13190</f>
        <v>3.9923668731159997E-5</v>
      </c>
      <c r="Q13190" s="40">
        <f>IF(AND(H13190&lt;&gt;"below",I13190&gt;=0.005),M13190*P13190,0)</f>
        <v>0</v>
      </c>
    </row>
    <row r="13191" spans="1:17" x14ac:dyDescent="0.3">
      <c r="A13191" s="29">
        <v>3078601</v>
      </c>
      <c r="B13191" s="1">
        <v>131</v>
      </c>
      <c r="C13191" s="1" t="s">
        <v>24</v>
      </c>
      <c r="D13191" s="1" t="s">
        <v>70</v>
      </c>
      <c r="E13191" s="1" t="s">
        <v>71</v>
      </c>
      <c r="F13191" s="47">
        <v>1071</v>
      </c>
      <c r="G13191" s="34">
        <v>1715.99</v>
      </c>
      <c r="H13191" s="1" t="s">
        <v>218</v>
      </c>
      <c r="I13191" s="34">
        <v>7.3663000000000001E-3</v>
      </c>
      <c r="J13191" s="34">
        <v>779.53264999999999</v>
      </c>
      <c r="K13191" s="35" t="str">
        <f t="shared" si="1222"/>
        <v>Loonse en Drunense Duinen &amp; Leemkuilen_H9120</v>
      </c>
      <c r="L13191" s="36">
        <f>VLOOKUP(D13191,DATA!A:F,5,FALSE)</f>
        <v>1.3726988247862192E-2</v>
      </c>
      <c r="M13191" s="37">
        <f>VLOOKUP(D13191,DATA!A:F,6,FALSE)</f>
        <v>1285.5</v>
      </c>
      <c r="N13191" s="36">
        <f t="shared" si="1223"/>
        <v>99.729334438348715</v>
      </c>
      <c r="O13191" s="36">
        <f t="shared" si="1224"/>
        <v>99.729361731818329</v>
      </c>
      <c r="P13191" s="36">
        <f t="shared" si="1225"/>
        <v>2.7293469614164678E-5</v>
      </c>
      <c r="Q13191" s="36">
        <f t="shared" si="1226"/>
        <v>2.127615069602427E-4</v>
      </c>
    </row>
    <row r="13192" spans="1:17" x14ac:dyDescent="0.3">
      <c r="A13192" s="29">
        <v>3078608</v>
      </c>
      <c r="B13192" s="1">
        <v>131</v>
      </c>
      <c r="C13192" s="1" t="s">
        <v>24</v>
      </c>
      <c r="D13192" s="1" t="s">
        <v>49</v>
      </c>
      <c r="E13192" s="1" t="s">
        <v>50</v>
      </c>
      <c r="F13192" s="47">
        <v>1429</v>
      </c>
      <c r="G13192" s="34">
        <v>1629.77</v>
      </c>
      <c r="H13192" s="1" t="s">
        <v>218</v>
      </c>
      <c r="I13192" s="34">
        <v>7.5382000000000001E-3</v>
      </c>
      <c r="J13192" s="34">
        <v>3638.7654000000002</v>
      </c>
      <c r="K13192" s="35" t="str">
        <f t="shared" si="1222"/>
        <v>Loonse en Drunense Duinen &amp; Leemkuilen_H9160A</v>
      </c>
      <c r="L13192" s="36">
        <f>VLOOKUP(D13192,DATA!A:F,5,FALSE)</f>
        <v>7.6478934523803643E-3</v>
      </c>
      <c r="M13192" s="37">
        <f>VLOOKUP(D13192,DATA!A:F,6,FALSE)</f>
        <v>1814</v>
      </c>
      <c r="N13192" s="36">
        <f t="shared" si="1223"/>
        <v>19.639634258742113</v>
      </c>
      <c r="O13192" s="36">
        <f t="shared" si="1224"/>
        <v>19.640544156063683</v>
      </c>
      <c r="P13192" s="36">
        <f t="shared" si="1225"/>
        <v>9.0989732156998571E-4</v>
      </c>
      <c r="Q13192" s="36">
        <f t="shared" si="1226"/>
        <v>3.3109028912815378E-2</v>
      </c>
    </row>
    <row r="13193" spans="1:17" x14ac:dyDescent="0.3">
      <c r="A13193" s="29">
        <v>3078610</v>
      </c>
      <c r="B13193" s="1">
        <v>131</v>
      </c>
      <c r="C13193" s="1" t="s">
        <v>24</v>
      </c>
      <c r="D13193" s="1" t="s">
        <v>74</v>
      </c>
      <c r="E13193" s="1" t="s">
        <v>71</v>
      </c>
      <c r="F13193" s="47">
        <v>1071</v>
      </c>
      <c r="G13193" s="34">
        <v>1873.63</v>
      </c>
      <c r="H13193" s="1" t="s">
        <v>218</v>
      </c>
      <c r="I13193" s="34">
        <v>9.8148000000000003E-3</v>
      </c>
      <c r="J13193" s="34">
        <v>4512.5929799999903</v>
      </c>
      <c r="K13193" s="35" t="str">
        <f t="shared" si="1222"/>
        <v>Loonse en Drunense Duinen &amp; Leemkuilen_ZGH9120</v>
      </c>
      <c r="L13193" s="36">
        <f>VLOOKUP(D13193,DATA!A:F,5,FALSE)</f>
        <v>1.3726988247862192E-2</v>
      </c>
      <c r="M13193" s="37">
        <f>VLOOKUP(D13193,DATA!A:F,6,FALSE)</f>
        <v>1285.5</v>
      </c>
      <c r="N13193" s="36">
        <f t="shared" si="1223"/>
        <v>99.968832990483961</v>
      </c>
      <c r="O13193" s="36">
        <f t="shared" si="1224"/>
        <v>99.968837187950427</v>
      </c>
      <c r="P13193" s="36">
        <f t="shared" si="1225"/>
        <v>4.1974664668487094E-6</v>
      </c>
      <c r="Q13193" s="36">
        <f t="shared" si="1226"/>
        <v>1.8941457712086851E-4</v>
      </c>
    </row>
    <row r="13194" spans="1:17" x14ac:dyDescent="0.3">
      <c r="A13194" s="29">
        <v>3078610</v>
      </c>
      <c r="B13194" s="1">
        <v>131</v>
      </c>
      <c r="C13194" s="1" t="s">
        <v>24</v>
      </c>
      <c r="D13194" s="1" t="s">
        <v>22</v>
      </c>
      <c r="E13194" s="1" t="s">
        <v>23</v>
      </c>
      <c r="F13194" s="47">
        <v>1857</v>
      </c>
      <c r="G13194" s="34">
        <v>1873.63</v>
      </c>
      <c r="H13194" s="1" t="s">
        <v>218</v>
      </c>
      <c r="I13194" s="34">
        <v>9.8148000000000003E-3</v>
      </c>
      <c r="J13194" s="34">
        <v>3008.3953200000001</v>
      </c>
      <c r="K13194" s="35" t="str">
        <f t="shared" si="1222"/>
        <v>Loonse en Drunense Duinen &amp; Leemkuilen_H91E0C</v>
      </c>
      <c r="L13194" s="36">
        <f>VLOOKUP(D13194,DATA!A:F,5,FALSE)</f>
        <v>6.9280917156857415E-3</v>
      </c>
      <c r="M13194" s="37">
        <f>VLOOKUP(D13194,DATA!A:F,6,FALSE)</f>
        <v>2282</v>
      </c>
      <c r="N13194" s="36">
        <f t="shared" si="1223"/>
        <v>5.5765201641667632</v>
      </c>
      <c r="O13194" s="36">
        <f t="shared" si="1224"/>
        <v>5.5768782205989815</v>
      </c>
      <c r="P13194" s="36">
        <f t="shared" si="1225"/>
        <v>3.5805643221831218E-4</v>
      </c>
      <c r="Q13194" s="36">
        <f t="shared" si="1226"/>
        <v>1.0771752949814677E-2</v>
      </c>
    </row>
    <row r="13195" spans="1:17" x14ac:dyDescent="0.3">
      <c r="A13195" s="29">
        <v>3078612</v>
      </c>
      <c r="B13195" s="1">
        <v>131</v>
      </c>
      <c r="C13195" s="1" t="s">
        <v>24</v>
      </c>
      <c r="D13195" s="1" t="s">
        <v>70</v>
      </c>
      <c r="E13195" s="1" t="s">
        <v>71</v>
      </c>
      <c r="F13195" s="47">
        <v>1071</v>
      </c>
      <c r="G13195" s="34">
        <v>1874.71</v>
      </c>
      <c r="H13195" s="1" t="s">
        <v>218</v>
      </c>
      <c r="I13195" s="34">
        <v>1.0024099999999999E-2</v>
      </c>
      <c r="J13195" s="34">
        <v>2879.8395999999998</v>
      </c>
      <c r="K13195" s="35" t="str">
        <f t="shared" si="1222"/>
        <v>Loonse en Drunense Duinen &amp; Leemkuilen_H9120</v>
      </c>
      <c r="L13195" s="36">
        <f>VLOOKUP(D13195,DATA!A:F,5,FALSE)</f>
        <v>1.3726988247862192E-2</v>
      </c>
      <c r="M13195" s="37">
        <f>VLOOKUP(D13195,DATA!A:F,6,FALSE)</f>
        <v>1285.5</v>
      </c>
      <c r="N13195" s="36">
        <f t="shared" si="1223"/>
        <v>99.969291496989882</v>
      </c>
      <c r="O13195" s="36">
        <f t="shared" si="1224"/>
        <v>99.969295720913465</v>
      </c>
      <c r="P13195" s="36">
        <f t="shared" si="1225"/>
        <v>4.2239235824581556E-6</v>
      </c>
      <c r="Q13195" s="36">
        <f t="shared" si="1226"/>
        <v>1.2164222400136861E-4</v>
      </c>
    </row>
    <row r="13196" spans="1:17" x14ac:dyDescent="0.3">
      <c r="A13196" s="29">
        <v>3078612</v>
      </c>
      <c r="B13196" s="1">
        <v>131</v>
      </c>
      <c r="C13196" s="1" t="s">
        <v>24</v>
      </c>
      <c r="D13196" s="1" t="s">
        <v>22</v>
      </c>
      <c r="E13196" s="1" t="s">
        <v>23</v>
      </c>
      <c r="F13196" s="47">
        <v>1857</v>
      </c>
      <c r="G13196" s="34">
        <v>1874.71</v>
      </c>
      <c r="H13196" s="1" t="s">
        <v>218</v>
      </c>
      <c r="I13196" s="34">
        <v>1.0024099999999999E-2</v>
      </c>
      <c r="J13196" s="34">
        <v>2180.1950000000002</v>
      </c>
      <c r="K13196" s="35" t="str">
        <f t="shared" si="1222"/>
        <v>Loonse en Drunense Duinen &amp; Leemkuilen_H91E0C</v>
      </c>
      <c r="L13196" s="36">
        <f>VLOOKUP(D13196,DATA!A:F,5,FALSE)</f>
        <v>6.9280917156857415E-3</v>
      </c>
      <c r="M13196" s="37">
        <f>VLOOKUP(D13196,DATA!A:F,6,FALSE)</f>
        <v>2282</v>
      </c>
      <c r="N13196" s="36">
        <f t="shared" si="1223"/>
        <v>5.6160499618901714</v>
      </c>
      <c r="O13196" s="36">
        <f t="shared" si="1224"/>
        <v>5.6164180921498037</v>
      </c>
      <c r="P13196" s="36">
        <f t="shared" si="1225"/>
        <v>3.681302596323377E-4</v>
      </c>
      <c r="Q13196" s="36">
        <f t="shared" si="1226"/>
        <v>8.0259575139912456E-3</v>
      </c>
    </row>
    <row r="13197" spans="1:17" x14ac:dyDescent="0.3">
      <c r="A13197" s="29">
        <v>3080114</v>
      </c>
      <c r="B13197" s="1">
        <v>131</v>
      </c>
      <c r="C13197" s="1" t="s">
        <v>24</v>
      </c>
      <c r="D13197" s="1" t="s">
        <v>59</v>
      </c>
      <c r="E13197" s="1" t="s">
        <v>60</v>
      </c>
      <c r="F13197" s="47">
        <v>1071</v>
      </c>
      <c r="G13197" s="34">
        <v>1917.86</v>
      </c>
      <c r="H13197" s="1" t="s">
        <v>218</v>
      </c>
      <c r="I13197" s="34">
        <v>1.3905999999999999E-4</v>
      </c>
      <c r="J13197" s="34">
        <v>321.95172000000002</v>
      </c>
      <c r="K13197" s="35" t="str">
        <f t="shared" si="1222"/>
        <v>Loonse en Drunense Duinen &amp; Leemkuilen_H9190</v>
      </c>
      <c r="L13197" s="36">
        <f>VLOOKUP(D13197,DATA!A:F,5,FALSE)</f>
        <v>1.3726988247862192E-2</v>
      </c>
      <c r="M13197" s="37">
        <f>VLOOKUP(D13197,DATA!A:F,6,FALSE)</f>
        <v>1285.5</v>
      </c>
      <c r="N13197" s="36">
        <f t="shared" si="1223"/>
        <v>99.983014546392937</v>
      </c>
      <c r="O13197" s="36">
        <f t="shared" si="1224"/>
        <v>99.983014578810511</v>
      </c>
      <c r="P13197" s="36">
        <f t="shared" si="1225"/>
        <v>3.2417574402643368E-8</v>
      </c>
      <c r="Q13197" s="36">
        <f t="shared" si="1226"/>
        <v>0</v>
      </c>
    </row>
    <row r="13198" spans="1:17" x14ac:dyDescent="0.3">
      <c r="A13198" s="30">
        <v>3080127</v>
      </c>
      <c r="B13198" s="14">
        <v>131</v>
      </c>
      <c r="C13198" s="14" t="s">
        <v>24</v>
      </c>
      <c r="D13198" s="14" t="s">
        <v>88</v>
      </c>
      <c r="E13198" s="14" t="s">
        <v>56</v>
      </c>
      <c r="F13198" s="48">
        <v>500</v>
      </c>
      <c r="G13198" s="38">
        <v>1784.21</v>
      </c>
      <c r="H13198" s="14" t="s">
        <v>218</v>
      </c>
      <c r="I13198" s="38">
        <v>3.9719000000000004E-3</v>
      </c>
      <c r="J13198" s="38">
        <v>85.093909999999994</v>
      </c>
      <c r="K13198" s="39" t="str">
        <f t="shared" si="1222"/>
        <v>Loonse en Drunense Duinen &amp; Leemkuilen_ZGH3130</v>
      </c>
      <c r="L13198" s="40">
        <f>VLOOKUP(D13198,DATA!A:F,5,FALSE)</f>
        <v>0</v>
      </c>
      <c r="M13198" s="41">
        <f>VLOOKUP(D13198,DATA!A:F,6,FALSE)</f>
        <v>3.5</v>
      </c>
      <c r="N13198" s="40">
        <f t="shared" si="1223"/>
        <v>50</v>
      </c>
      <c r="O13198" s="40">
        <f t="shared" si="1224"/>
        <v>50</v>
      </c>
      <c r="P13198" s="40">
        <f>J13198/10000*I13198</f>
        <v>3.37984501129E-5</v>
      </c>
      <c r="Q13198" s="40">
        <f>IF(AND(H13198&lt;&gt;"below",I13198&gt;=0.005),M13198*P13198,0)</f>
        <v>0</v>
      </c>
    </row>
    <row r="13199" spans="1:17" x14ac:dyDescent="0.3">
      <c r="A13199" s="29">
        <v>3080130</v>
      </c>
      <c r="B13199" s="1">
        <v>131</v>
      </c>
      <c r="C13199" s="1" t="s">
        <v>24</v>
      </c>
      <c r="D13199" s="1" t="s">
        <v>70</v>
      </c>
      <c r="E13199" s="1" t="s">
        <v>71</v>
      </c>
      <c r="F13199" s="47">
        <v>1071</v>
      </c>
      <c r="G13199" s="34">
        <v>1413.76</v>
      </c>
      <c r="H13199" s="1" t="s">
        <v>218</v>
      </c>
      <c r="I13199" s="34">
        <v>5.0873999999999997E-3</v>
      </c>
      <c r="J13199" s="34">
        <v>191.71109000000001</v>
      </c>
      <c r="K13199" s="35" t="str">
        <f t="shared" si="1222"/>
        <v>Loonse en Drunense Duinen &amp; Leemkuilen_H9120</v>
      </c>
      <c r="L13199" s="36">
        <f>VLOOKUP(D13199,DATA!A:F,5,FALSE)</f>
        <v>1.3726988247862192E-2</v>
      </c>
      <c r="M13199" s="37">
        <f>VLOOKUP(D13199,DATA!A:F,6,FALSE)</f>
        <v>1285.5</v>
      </c>
      <c r="N13199" s="36">
        <f t="shared" si="1223"/>
        <v>85.32877335594263</v>
      </c>
      <c r="O13199" s="36">
        <f t="shared" si="1224"/>
        <v>85.329647579210715</v>
      </c>
      <c r="P13199" s="36">
        <f t="shared" si="1225"/>
        <v>8.7422326808450634E-4</v>
      </c>
      <c r="Q13199" s="36">
        <f t="shared" si="1226"/>
        <v>1.6759829562784292E-3</v>
      </c>
    </row>
    <row r="13200" spans="1:17" x14ac:dyDescent="0.3">
      <c r="A13200" s="29">
        <v>3080139</v>
      </c>
      <c r="B13200" s="1">
        <v>131</v>
      </c>
      <c r="C13200" s="1" t="s">
        <v>24</v>
      </c>
      <c r="D13200" s="1" t="s">
        <v>74</v>
      </c>
      <c r="E13200" s="1" t="s">
        <v>71</v>
      </c>
      <c r="F13200" s="47">
        <v>1071</v>
      </c>
      <c r="G13200" s="34">
        <v>1886.15</v>
      </c>
      <c r="H13200" s="1" t="s">
        <v>218</v>
      </c>
      <c r="I13200" s="34">
        <v>9.7412000000000002E-3</v>
      </c>
      <c r="J13200" s="34">
        <v>3840.6432</v>
      </c>
      <c r="K13200" s="35" t="str">
        <f t="shared" si="1222"/>
        <v>Loonse en Drunense Duinen &amp; Leemkuilen_ZGH9120</v>
      </c>
      <c r="L13200" s="36">
        <f>VLOOKUP(D13200,DATA!A:F,5,FALSE)</f>
        <v>1.3726988247862192E-2</v>
      </c>
      <c r="M13200" s="37">
        <f>VLOOKUP(D13200,DATA!A:F,6,FALSE)</f>
        <v>1285.5</v>
      </c>
      <c r="N13200" s="36">
        <f t="shared" si="1223"/>
        <v>99.973753110925955</v>
      </c>
      <c r="O13200" s="36">
        <f t="shared" si="1224"/>
        <v>99.973756619434454</v>
      </c>
      <c r="P13200" s="36">
        <f t="shared" si="1225"/>
        <v>3.5085084988395465E-6</v>
      </c>
      <c r="Q13200" s="36">
        <f t="shared" si="1226"/>
        <v>1.3474929308210311E-4</v>
      </c>
    </row>
    <row r="13201" spans="1:17" x14ac:dyDescent="0.3">
      <c r="A13201" s="29">
        <v>3080139</v>
      </c>
      <c r="B13201" s="1">
        <v>131</v>
      </c>
      <c r="C13201" s="1" t="s">
        <v>24</v>
      </c>
      <c r="D13201" s="1" t="s">
        <v>22</v>
      </c>
      <c r="E13201" s="1" t="s">
        <v>23</v>
      </c>
      <c r="F13201" s="47">
        <v>1857</v>
      </c>
      <c r="G13201" s="34">
        <v>1886.15</v>
      </c>
      <c r="H13201" s="1" t="s">
        <v>218</v>
      </c>
      <c r="I13201" s="34">
        <v>9.7412000000000002E-3</v>
      </c>
      <c r="J13201" s="34">
        <v>6159.357</v>
      </c>
      <c r="K13201" s="35" t="str">
        <f t="shared" si="1222"/>
        <v>Loonse en Drunense Duinen &amp; Leemkuilen_H91E0C</v>
      </c>
      <c r="L13201" s="36">
        <f>VLOOKUP(D13201,DATA!A:F,5,FALSE)</f>
        <v>6.9280917156857415E-3</v>
      </c>
      <c r="M13201" s="37">
        <f>VLOOKUP(D13201,DATA!A:F,6,FALSE)</f>
        <v>2282</v>
      </c>
      <c r="N13201" s="36">
        <f t="shared" si="1223"/>
        <v>6.0512468896716323</v>
      </c>
      <c r="O13201" s="36">
        <f t="shared" si="1224"/>
        <v>6.0516305747084145</v>
      </c>
      <c r="P13201" s="36">
        <f t="shared" si="1225"/>
        <v>3.8368503678221089E-4</v>
      </c>
      <c r="Q13201" s="36">
        <f t="shared" si="1226"/>
        <v>2.363253117099768E-2</v>
      </c>
    </row>
    <row r="13202" spans="1:17" x14ac:dyDescent="0.3">
      <c r="A13202" s="29">
        <v>3080141</v>
      </c>
      <c r="B13202" s="1">
        <v>131</v>
      </c>
      <c r="C13202" s="1" t="s">
        <v>24</v>
      </c>
      <c r="D13202" s="1" t="s">
        <v>70</v>
      </c>
      <c r="E13202" s="1" t="s">
        <v>71</v>
      </c>
      <c r="F13202" s="47">
        <v>1071</v>
      </c>
      <c r="G13202" s="34">
        <v>1841.68</v>
      </c>
      <c r="H13202" s="1" t="s">
        <v>218</v>
      </c>
      <c r="I13202" s="34">
        <v>1.0167600000000001E-2</v>
      </c>
      <c r="J13202" s="34">
        <v>5676.3670000000002</v>
      </c>
      <c r="K13202" s="35" t="str">
        <f t="shared" si="1222"/>
        <v>Loonse en Drunense Duinen &amp; Leemkuilen_H9120</v>
      </c>
      <c r="L13202" s="36">
        <f>VLOOKUP(D13202,DATA!A:F,5,FALSE)</f>
        <v>1.3726988247862192E-2</v>
      </c>
      <c r="M13202" s="37">
        <f>VLOOKUP(D13202,DATA!A:F,6,FALSE)</f>
        <v>1285.5</v>
      </c>
      <c r="N13202" s="36">
        <f t="shared" si="1223"/>
        <v>99.951683850496721</v>
      </c>
      <c r="O13202" s="36">
        <f t="shared" si="1224"/>
        <v>99.951690590279</v>
      </c>
      <c r="P13202" s="36">
        <f t="shared" si="1225"/>
        <v>6.739782278941675E-6</v>
      </c>
      <c r="Q13202" s="36">
        <f t="shared" si="1226"/>
        <v>3.8257477715369318E-4</v>
      </c>
    </row>
    <row r="13203" spans="1:17" x14ac:dyDescent="0.3">
      <c r="A13203" s="29">
        <v>3080143</v>
      </c>
      <c r="B13203" s="1">
        <v>131</v>
      </c>
      <c r="C13203" s="1" t="s">
        <v>24</v>
      </c>
      <c r="D13203" s="1" t="s">
        <v>74</v>
      </c>
      <c r="E13203" s="1" t="s">
        <v>71</v>
      </c>
      <c r="F13203" s="47">
        <v>1071</v>
      </c>
      <c r="G13203" s="34">
        <v>1127.22</v>
      </c>
      <c r="H13203" s="1" t="s">
        <v>218</v>
      </c>
      <c r="I13203" s="34">
        <v>5.3543000000000002E-3</v>
      </c>
      <c r="J13203" s="34">
        <v>447.00277999999997</v>
      </c>
      <c r="K13203" s="35" t="str">
        <f t="shared" si="1222"/>
        <v>Loonse en Drunense Duinen &amp; Leemkuilen_ZGH9120</v>
      </c>
      <c r="L13203" s="36">
        <f>VLOOKUP(D13203,DATA!A:F,5,FALSE)</f>
        <v>1.3726988247862192E-2</v>
      </c>
      <c r="M13203" s="37">
        <f>VLOOKUP(D13203,DATA!A:F,6,FALSE)</f>
        <v>1285.5</v>
      </c>
      <c r="N13203" s="36">
        <f t="shared" si="1223"/>
        <v>10.222825934444868</v>
      </c>
      <c r="O13203" s="36">
        <f t="shared" si="1224"/>
        <v>10.223500505273696</v>
      </c>
      <c r="P13203" s="36">
        <f t="shared" si="1225"/>
        <v>6.7457082882782515E-4</v>
      </c>
      <c r="Q13203" s="36">
        <f t="shared" si="1226"/>
        <v>3.0153503579294196E-3</v>
      </c>
    </row>
    <row r="13204" spans="1:17" x14ac:dyDescent="0.3">
      <c r="A13204" s="29">
        <v>3081642</v>
      </c>
      <c r="B13204" s="1">
        <v>131</v>
      </c>
      <c r="C13204" s="1" t="s">
        <v>24</v>
      </c>
      <c r="D13204" s="1" t="s">
        <v>59</v>
      </c>
      <c r="E13204" s="1" t="s">
        <v>60</v>
      </c>
      <c r="F13204" s="47">
        <v>1071</v>
      </c>
      <c r="G13204" s="34">
        <v>2000.05</v>
      </c>
      <c r="H13204" s="1" t="s">
        <v>218</v>
      </c>
      <c r="I13204" s="34">
        <v>1.3812000000000001E-4</v>
      </c>
      <c r="J13204" s="34">
        <v>1294.1649</v>
      </c>
      <c r="K13204" s="35" t="str">
        <f t="shared" si="1222"/>
        <v>Loonse en Drunense Duinen &amp; Leemkuilen_H9190</v>
      </c>
      <c r="L13204" s="36">
        <f>VLOOKUP(D13204,DATA!A:F,5,FALSE)</f>
        <v>1.3726988247862192E-2</v>
      </c>
      <c r="M13204" s="37">
        <f>VLOOKUP(D13204,DATA!A:F,6,FALSE)</f>
        <v>1285.5</v>
      </c>
      <c r="N13204" s="36">
        <f t="shared" si="1223"/>
        <v>99.994502733117471</v>
      </c>
      <c r="O13204" s="36">
        <f t="shared" si="1224"/>
        <v>99.994502743539542</v>
      </c>
      <c r="P13204" s="36">
        <f t="shared" si="1225"/>
        <v>1.0422070317872567E-8</v>
      </c>
      <c r="Q13204" s="36">
        <f t="shared" si="1226"/>
        <v>0</v>
      </c>
    </row>
    <row r="13205" spans="1:17" x14ac:dyDescent="0.3">
      <c r="A13205" s="29">
        <v>3081656</v>
      </c>
      <c r="B13205" s="1">
        <v>131</v>
      </c>
      <c r="C13205" s="1" t="s">
        <v>24</v>
      </c>
      <c r="D13205" s="1" t="s">
        <v>22</v>
      </c>
      <c r="E13205" s="1" t="s">
        <v>23</v>
      </c>
      <c r="F13205" s="47">
        <v>1857</v>
      </c>
      <c r="G13205" s="34">
        <v>1885.55</v>
      </c>
      <c r="H13205" s="1" t="s">
        <v>218</v>
      </c>
      <c r="I13205" s="34">
        <v>4.4251000000000004E-3</v>
      </c>
      <c r="J13205" s="34">
        <v>9729.0229999999992</v>
      </c>
      <c r="K13205" s="35" t="str">
        <f t="shared" si="1222"/>
        <v>Loonse en Drunense Duinen &amp; Leemkuilen_H91E0C</v>
      </c>
      <c r="L13205" s="36">
        <f>VLOOKUP(D13205,DATA!A:F,5,FALSE)</f>
        <v>6.9280917156857415E-3</v>
      </c>
      <c r="M13205" s="37">
        <f>VLOOKUP(D13205,DATA!A:F,6,FALSE)</f>
        <v>2282</v>
      </c>
      <c r="N13205" s="36">
        <f t="shared" si="1223"/>
        <v>6.0276580018654462</v>
      </c>
      <c r="O13205" s="36">
        <f t="shared" si="1224"/>
        <v>6.0278316584384726</v>
      </c>
      <c r="P13205" s="36">
        <f t="shared" si="1225"/>
        <v>1.7365657302637061E-4</v>
      </c>
      <c r="Q13205" s="36">
        <f t="shared" si="1226"/>
        <v>0</v>
      </c>
    </row>
    <row r="13206" spans="1:17" x14ac:dyDescent="0.3">
      <c r="A13206" s="29">
        <v>3081668</v>
      </c>
      <c r="B13206" s="1">
        <v>131</v>
      </c>
      <c r="C13206" s="1" t="s">
        <v>24</v>
      </c>
      <c r="D13206" s="1" t="s">
        <v>74</v>
      </c>
      <c r="E13206" s="1" t="s">
        <v>71</v>
      </c>
      <c r="F13206" s="47">
        <v>1071</v>
      </c>
      <c r="G13206" s="34">
        <v>2031.9</v>
      </c>
      <c r="H13206" s="1" t="s">
        <v>218</v>
      </c>
      <c r="I13206" s="34">
        <v>1.05772E-2</v>
      </c>
      <c r="J13206" s="34">
        <v>2315.9434799999999</v>
      </c>
      <c r="K13206" s="35" t="str">
        <f t="shared" si="1222"/>
        <v>Loonse en Drunense Duinen &amp; Leemkuilen_ZGH9120</v>
      </c>
      <c r="L13206" s="36">
        <f>VLOOKUP(D13206,DATA!A:F,5,FALSE)</f>
        <v>1.3726988247862192E-2</v>
      </c>
      <c r="M13206" s="37">
        <f>VLOOKUP(D13206,DATA!A:F,6,FALSE)</f>
        <v>1285.5</v>
      </c>
      <c r="N13206" s="36">
        <f t="shared" si="1223"/>
        <v>99.996449579909154</v>
      </c>
      <c r="O13206" s="36">
        <f t="shared" si="1224"/>
        <v>99.996450095349942</v>
      </c>
      <c r="P13206" s="36">
        <f t="shared" si="1225"/>
        <v>5.1544078871756938E-7</v>
      </c>
      <c r="Q13206" s="36">
        <f t="shared" si="1226"/>
        <v>1.1937317339565122E-5</v>
      </c>
    </row>
    <row r="13207" spans="1:17" x14ac:dyDescent="0.3">
      <c r="A13207" s="29">
        <v>3081668</v>
      </c>
      <c r="B13207" s="1">
        <v>131</v>
      </c>
      <c r="C13207" s="1" t="s">
        <v>24</v>
      </c>
      <c r="D13207" s="1" t="s">
        <v>22</v>
      </c>
      <c r="E13207" s="1" t="s">
        <v>23</v>
      </c>
      <c r="F13207" s="47">
        <v>1857</v>
      </c>
      <c r="G13207" s="34">
        <v>2031.9</v>
      </c>
      <c r="H13207" s="1" t="s">
        <v>218</v>
      </c>
      <c r="I13207" s="34">
        <v>1.05772E-2</v>
      </c>
      <c r="J13207" s="34">
        <v>1543.9623200000001</v>
      </c>
      <c r="K13207" s="35" t="str">
        <f t="shared" si="1222"/>
        <v>Loonse en Drunense Duinen &amp; Leemkuilen_H91E0C</v>
      </c>
      <c r="L13207" s="36">
        <f>VLOOKUP(D13207,DATA!A:F,5,FALSE)</f>
        <v>6.9280917156857415E-3</v>
      </c>
      <c r="M13207" s="37">
        <f>VLOOKUP(D13207,DATA!A:F,6,FALSE)</f>
        <v>2282</v>
      </c>
      <c r="N13207" s="36">
        <f t="shared" si="1223"/>
        <v>15.024053660461554</v>
      </c>
      <c r="O13207" s="36">
        <f t="shared" si="1224"/>
        <v>15.024989235468736</v>
      </c>
      <c r="P13207" s="36">
        <f t="shared" si="1225"/>
        <v>9.3557500718155495E-4</v>
      </c>
      <c r="Q13207" s="36">
        <f t="shared" si="1226"/>
        <v>1.4444925586220504E-2</v>
      </c>
    </row>
    <row r="13208" spans="1:17" x14ac:dyDescent="0.3">
      <c r="A13208" s="29">
        <v>3081669</v>
      </c>
      <c r="B13208" s="1">
        <v>131</v>
      </c>
      <c r="C13208" s="1" t="s">
        <v>24</v>
      </c>
      <c r="D13208" s="1" t="s">
        <v>70</v>
      </c>
      <c r="E13208" s="1" t="s">
        <v>71</v>
      </c>
      <c r="F13208" s="47">
        <v>1071</v>
      </c>
      <c r="G13208" s="34">
        <v>1864.27</v>
      </c>
      <c r="H13208" s="1" t="s">
        <v>218</v>
      </c>
      <c r="I13208" s="34">
        <v>1.0389199999999999E-2</v>
      </c>
      <c r="J13208" s="34">
        <v>797.00210000000004</v>
      </c>
      <c r="K13208" s="35" t="str">
        <f t="shared" si="1222"/>
        <v>Loonse en Drunense Duinen &amp; Leemkuilen_H9120</v>
      </c>
      <c r="L13208" s="36">
        <f>VLOOKUP(D13208,DATA!A:F,5,FALSE)</f>
        <v>1.3726988247862192E-2</v>
      </c>
      <c r="M13208" s="37">
        <f>VLOOKUP(D13208,DATA!A:F,6,FALSE)</f>
        <v>1285.5</v>
      </c>
      <c r="N13208" s="36">
        <f t="shared" si="1223"/>
        <v>99.964561385603744</v>
      </c>
      <c r="O13208" s="36">
        <f t="shared" si="1224"/>
        <v>99.964566437439487</v>
      </c>
      <c r="P13208" s="36">
        <f t="shared" si="1225"/>
        <v>5.0518357426199145E-6</v>
      </c>
      <c r="Q13208" s="36">
        <f t="shared" si="1226"/>
        <v>4.026323695723132E-5</v>
      </c>
    </row>
    <row r="13209" spans="1:17" x14ac:dyDescent="0.3">
      <c r="A13209" s="29">
        <v>3081672</v>
      </c>
      <c r="B13209" s="1">
        <v>131</v>
      </c>
      <c r="C13209" s="1" t="s">
        <v>24</v>
      </c>
      <c r="D13209" s="1" t="s">
        <v>74</v>
      </c>
      <c r="E13209" s="1" t="s">
        <v>71</v>
      </c>
      <c r="F13209" s="47">
        <v>1071</v>
      </c>
      <c r="G13209" s="34">
        <v>1358.8</v>
      </c>
      <c r="H13209" s="1" t="s">
        <v>218</v>
      </c>
      <c r="I13209" s="34">
        <v>6.3198000000000004E-3</v>
      </c>
      <c r="J13209" s="34">
        <v>2552.3906000000002</v>
      </c>
      <c r="K13209" s="35" t="str">
        <f t="shared" si="1222"/>
        <v>Loonse en Drunense Duinen &amp; Leemkuilen_ZGH9120</v>
      </c>
      <c r="L13209" s="36">
        <f>VLOOKUP(D13209,DATA!A:F,5,FALSE)</f>
        <v>1.3726988247862192E-2</v>
      </c>
      <c r="M13209" s="37">
        <f>VLOOKUP(D13209,DATA!A:F,6,FALSE)</f>
        <v>1285.5</v>
      </c>
      <c r="N13209" s="36">
        <f t="shared" si="1223"/>
        <v>73.227351912384336</v>
      </c>
      <c r="O13209" s="36">
        <f t="shared" si="1224"/>
        <v>73.22905263898258</v>
      </c>
      <c r="P13209" s="36">
        <f t="shared" si="1225"/>
        <v>1.7007265982442732E-3</v>
      </c>
      <c r="Q13209" s="36">
        <f t="shared" si="1226"/>
        <v>4.3409185825286592E-2</v>
      </c>
    </row>
    <row r="13210" spans="1:17" x14ac:dyDescent="0.3">
      <c r="A13210" s="29">
        <v>3083163</v>
      </c>
      <c r="B13210" s="1">
        <v>131</v>
      </c>
      <c r="C13210" s="1" t="s">
        <v>24</v>
      </c>
      <c r="D13210" s="1" t="s">
        <v>59</v>
      </c>
      <c r="E13210" s="1" t="s">
        <v>60</v>
      </c>
      <c r="F13210" s="47">
        <v>1071</v>
      </c>
      <c r="G13210" s="34">
        <v>1642.38</v>
      </c>
      <c r="H13210" s="1" t="s">
        <v>218</v>
      </c>
      <c r="I13210" s="34">
        <v>4.8569999999999997E-5</v>
      </c>
      <c r="J13210" s="34">
        <v>2282.7698</v>
      </c>
      <c r="K13210" s="35" t="str">
        <f t="shared" si="1222"/>
        <v>Loonse en Drunense Duinen &amp; Leemkuilen_H9190</v>
      </c>
      <c r="L13210" s="36">
        <f>VLOOKUP(D13210,DATA!A:F,5,FALSE)</f>
        <v>1.3726988247862192E-2</v>
      </c>
      <c r="M13210" s="37">
        <f>VLOOKUP(D13210,DATA!A:F,6,FALSE)</f>
        <v>1285.5</v>
      </c>
      <c r="N13210" s="36">
        <f t="shared" si="1223"/>
        <v>99.260029235651643</v>
      </c>
      <c r="O13210" s="36">
        <f t="shared" si="1224"/>
        <v>99.260029725354002</v>
      </c>
      <c r="P13210" s="36">
        <f t="shared" si="1225"/>
        <v>4.897023586636351E-7</v>
      </c>
      <c r="Q13210" s="36">
        <f t="shared" si="1226"/>
        <v>0</v>
      </c>
    </row>
    <row r="13211" spans="1:17" x14ac:dyDescent="0.3">
      <c r="A13211" s="29">
        <v>3083172</v>
      </c>
      <c r="B13211" s="1">
        <v>131</v>
      </c>
      <c r="C13211" s="1" t="s">
        <v>24</v>
      </c>
      <c r="D13211" s="1" t="s">
        <v>61</v>
      </c>
      <c r="E13211" s="1" t="s">
        <v>62</v>
      </c>
      <c r="F13211" s="47">
        <v>714</v>
      </c>
      <c r="G13211" s="34">
        <v>1955.09</v>
      </c>
      <c r="H13211" s="1" t="s">
        <v>218</v>
      </c>
      <c r="I13211" s="34">
        <v>1.4109999999999999E-4</v>
      </c>
      <c r="J13211" s="34">
        <v>414.02285999999998</v>
      </c>
      <c r="K13211" s="35" t="str">
        <f t="shared" si="1222"/>
        <v>Loonse en Drunense Duinen &amp; Leemkuilen_H2330</v>
      </c>
      <c r="L13211" s="36">
        <f>VLOOKUP(D13211,DATA!A:F,5,FALSE)</f>
        <v>1.0986712608830001E-2</v>
      </c>
      <c r="M13211" s="37">
        <f>VLOOKUP(D13211,DATA!A:F,6,FALSE)</f>
        <v>982</v>
      </c>
      <c r="N13211" s="36">
        <f t="shared" si="1223"/>
        <v>99.99772531280712</v>
      </c>
      <c r="O13211" s="36">
        <f t="shared" si="1224"/>
        <v>99.997725316333316</v>
      </c>
      <c r="P13211" s="36">
        <f t="shared" si="1225"/>
        <v>3.526196223901934E-9</v>
      </c>
      <c r="Q13211" s="36">
        <f t="shared" si="1226"/>
        <v>0</v>
      </c>
    </row>
    <row r="13212" spans="1:17" x14ac:dyDescent="0.3">
      <c r="A13212" s="29">
        <v>3083185</v>
      </c>
      <c r="B13212" s="1">
        <v>131</v>
      </c>
      <c r="C13212" s="1" t="s">
        <v>24</v>
      </c>
      <c r="D13212" s="1" t="s">
        <v>22</v>
      </c>
      <c r="E13212" s="1" t="s">
        <v>23</v>
      </c>
      <c r="F13212" s="47">
        <v>1857</v>
      </c>
      <c r="G13212" s="34">
        <v>1870.82</v>
      </c>
      <c r="H13212" s="1" t="s">
        <v>218</v>
      </c>
      <c r="I13212" s="34">
        <v>4.0958000000000001E-3</v>
      </c>
      <c r="J13212" s="34">
        <v>9787.3619999999992</v>
      </c>
      <c r="K13212" s="35" t="str">
        <f t="shared" si="1222"/>
        <v>Loonse en Drunense Duinen &amp; Leemkuilen_H91E0C</v>
      </c>
      <c r="L13212" s="36">
        <f>VLOOKUP(D13212,DATA!A:F,5,FALSE)</f>
        <v>6.9280917156857415E-3</v>
      </c>
      <c r="M13212" s="37">
        <f>VLOOKUP(D13212,DATA!A:F,6,FALSE)</f>
        <v>2282</v>
      </c>
      <c r="N13212" s="36">
        <f t="shared" si="1223"/>
        <v>5.4748929894621821</v>
      </c>
      <c r="O13212" s="36">
        <f t="shared" si="1224"/>
        <v>5.4750398417341053</v>
      </c>
      <c r="P13212" s="36">
        <f t="shared" si="1225"/>
        <v>1.468522719232368E-4</v>
      </c>
      <c r="Q13212" s="36">
        <f t="shared" si="1226"/>
        <v>0</v>
      </c>
    </row>
    <row r="13213" spans="1:17" x14ac:dyDescent="0.3">
      <c r="A13213" s="30">
        <v>3083188</v>
      </c>
      <c r="B13213" s="14">
        <v>131</v>
      </c>
      <c r="C13213" s="14" t="s">
        <v>24</v>
      </c>
      <c r="D13213" s="14" t="s">
        <v>55</v>
      </c>
      <c r="E13213" s="14" t="s">
        <v>56</v>
      </c>
      <c r="F13213" s="48">
        <v>500</v>
      </c>
      <c r="G13213" s="38">
        <v>1462.19</v>
      </c>
      <c r="H13213" s="14" t="s">
        <v>218</v>
      </c>
      <c r="I13213" s="38">
        <v>4.7266000000000001E-3</v>
      </c>
      <c r="J13213" s="38">
        <v>11.460794999999999</v>
      </c>
      <c r="K13213" s="39" t="str">
        <f t="shared" si="1222"/>
        <v>Loonse en Drunense Duinen &amp; Leemkuilen_H3130</v>
      </c>
      <c r="L13213" s="40">
        <f>VLOOKUP(D13213,DATA!A:F,5,FALSE)</f>
        <v>0</v>
      </c>
      <c r="M13213" s="41">
        <f>VLOOKUP(D13213,DATA!A:F,6,FALSE)</f>
        <v>3.5</v>
      </c>
      <c r="N13213" s="40">
        <f t="shared" si="1223"/>
        <v>50</v>
      </c>
      <c r="O13213" s="40">
        <f t="shared" si="1224"/>
        <v>50</v>
      </c>
      <c r="P13213" s="40">
        <f>J13213/10000*I13213</f>
        <v>5.4170593646999996E-6</v>
      </c>
      <c r="Q13213" s="40">
        <f>IF(AND(H13213&lt;&gt;"below",I13213&gt;=0.005),M13213*P13213,0)</f>
        <v>0</v>
      </c>
    </row>
    <row r="13214" spans="1:17" x14ac:dyDescent="0.3">
      <c r="A13214" s="29">
        <v>3083188</v>
      </c>
      <c r="B13214" s="1">
        <v>131</v>
      </c>
      <c r="C13214" s="1" t="s">
        <v>24</v>
      </c>
      <c r="D13214" s="1" t="s">
        <v>77</v>
      </c>
      <c r="E13214" s="1" t="s">
        <v>78</v>
      </c>
      <c r="F13214" s="47">
        <v>786</v>
      </c>
      <c r="G13214" s="34">
        <v>1462.19</v>
      </c>
      <c r="H13214" s="1" t="s">
        <v>218</v>
      </c>
      <c r="I13214" s="34">
        <v>4.7266000000000001E-3</v>
      </c>
      <c r="J13214" s="34">
        <v>93.86542</v>
      </c>
      <c r="K13214" s="35" t="str">
        <f t="shared" si="1222"/>
        <v>Loonse en Drunense Duinen &amp; Leemkuilen_H6410</v>
      </c>
      <c r="L13214" s="36">
        <f>VLOOKUP(D13214,DATA!A:F,5,FALSE)</f>
        <v>1.2691547323993278E-2</v>
      </c>
      <c r="M13214" s="37">
        <f>VLOOKUP(D13214,DATA!A:F,6,FALSE)</f>
        <v>1018</v>
      </c>
      <c r="N13214" s="36">
        <f t="shared" si="1223"/>
        <v>99.645073233067976</v>
      </c>
      <c r="O13214" s="36">
        <f t="shared" si="1224"/>
        <v>99.645094448167526</v>
      </c>
      <c r="P13214" s="36">
        <f t="shared" si="1225"/>
        <v>2.1215099550886407E-5</v>
      </c>
      <c r="Q13214" s="36">
        <f t="shared" si="1226"/>
        <v>0</v>
      </c>
    </row>
    <row r="13215" spans="1:17" x14ac:dyDescent="0.3">
      <c r="A13215" s="29">
        <v>3083197</v>
      </c>
      <c r="B13215" s="1">
        <v>131</v>
      </c>
      <c r="C13215" s="1" t="s">
        <v>24</v>
      </c>
      <c r="D13215" s="1" t="s">
        <v>74</v>
      </c>
      <c r="E13215" s="1" t="s">
        <v>71</v>
      </c>
      <c r="F13215" s="47">
        <v>1071</v>
      </c>
      <c r="G13215" s="34">
        <v>1711.72</v>
      </c>
      <c r="H13215" s="1" t="s">
        <v>218</v>
      </c>
      <c r="I13215" s="34">
        <v>7.5445E-3</v>
      </c>
      <c r="J13215" s="34">
        <v>2735.6791799999901</v>
      </c>
      <c r="K13215" s="35" t="str">
        <f t="shared" si="1222"/>
        <v>Loonse en Drunense Duinen &amp; Leemkuilen_ZGH9120</v>
      </c>
      <c r="L13215" s="36">
        <f>VLOOKUP(D13215,DATA!A:F,5,FALSE)</f>
        <v>1.3726988247862192E-2</v>
      </c>
      <c r="M13215" s="37">
        <f>VLOOKUP(D13215,DATA!A:F,6,FALSE)</f>
        <v>1285.5</v>
      </c>
      <c r="N13215" s="36">
        <f t="shared" si="1223"/>
        <v>99.713042296080161</v>
      </c>
      <c r="O13215" s="36">
        <f t="shared" si="1224"/>
        <v>99.713071927551795</v>
      </c>
      <c r="P13215" s="36">
        <f t="shared" si="1225"/>
        <v>2.9631471633706497E-5</v>
      </c>
      <c r="Q13215" s="36">
        <f t="shared" si="1226"/>
        <v>8.1062200021091158E-4</v>
      </c>
    </row>
    <row r="13216" spans="1:17" x14ac:dyDescent="0.3">
      <c r="A13216" s="29">
        <v>3083198</v>
      </c>
      <c r="B13216" s="1">
        <v>131</v>
      </c>
      <c r="C13216" s="1" t="s">
        <v>24</v>
      </c>
      <c r="D13216" s="1" t="s">
        <v>74</v>
      </c>
      <c r="E13216" s="1" t="s">
        <v>71</v>
      </c>
      <c r="F13216" s="47">
        <v>1071</v>
      </c>
      <c r="G13216" s="34">
        <v>1876.12</v>
      </c>
      <c r="H13216" s="1" t="s">
        <v>218</v>
      </c>
      <c r="I13216" s="34">
        <v>1.0226600000000001E-2</v>
      </c>
      <c r="J13216" s="34">
        <v>161.04707999999999</v>
      </c>
      <c r="K13216" s="35" t="str">
        <f t="shared" si="1222"/>
        <v>Loonse en Drunense Duinen &amp; Leemkuilen_ZGH9120</v>
      </c>
      <c r="L13216" s="36">
        <f>VLOOKUP(D13216,DATA!A:F,5,FALSE)</f>
        <v>1.3726988247862192E-2</v>
      </c>
      <c r="M13216" s="37">
        <f>VLOOKUP(D13216,DATA!A:F,6,FALSE)</f>
        <v>1285.5</v>
      </c>
      <c r="N13216" s="36">
        <f t="shared" si="1223"/>
        <v>99.969879969355617</v>
      </c>
      <c r="O13216" s="36">
        <f t="shared" si="1224"/>
        <v>99.969884196048042</v>
      </c>
      <c r="P13216" s="36">
        <f t="shared" si="1225"/>
        <v>4.2266924253908655E-6</v>
      </c>
      <c r="Q13216" s="36">
        <f t="shared" si="1226"/>
        <v>6.806964731673167E-6</v>
      </c>
    </row>
    <row r="13217" spans="1:17" x14ac:dyDescent="0.3">
      <c r="A13217" s="29">
        <v>3083198</v>
      </c>
      <c r="B13217" s="1">
        <v>131</v>
      </c>
      <c r="C13217" s="1" t="s">
        <v>24</v>
      </c>
      <c r="D13217" s="1" t="s">
        <v>22</v>
      </c>
      <c r="E13217" s="1" t="s">
        <v>23</v>
      </c>
      <c r="F13217" s="47">
        <v>1857</v>
      </c>
      <c r="G13217" s="34">
        <v>1876.12</v>
      </c>
      <c r="H13217" s="1" t="s">
        <v>218</v>
      </c>
      <c r="I13217" s="34">
        <v>1.0226600000000001E-2</v>
      </c>
      <c r="J13217" s="34">
        <v>107.36472000000001</v>
      </c>
      <c r="K13217" s="35" t="str">
        <f t="shared" si="1222"/>
        <v>Loonse en Drunense Duinen &amp; Leemkuilen_H91E0C</v>
      </c>
      <c r="L13217" s="36">
        <f>VLOOKUP(D13217,DATA!A:F,5,FALSE)</f>
        <v>6.9280917156857415E-3</v>
      </c>
      <c r="M13217" s="37">
        <f>VLOOKUP(D13217,DATA!A:F,6,FALSE)</f>
        <v>2282</v>
      </c>
      <c r="N13217" s="36">
        <f t="shared" si="1223"/>
        <v>5.6680550032578099</v>
      </c>
      <c r="O13217" s="36">
        <f t="shared" si="1224"/>
        <v>5.6684338393812457</v>
      </c>
      <c r="P13217" s="36">
        <f t="shared" si="1225"/>
        <v>3.7883612343581063E-4</v>
      </c>
      <c r="Q13217" s="36">
        <f t="shared" si="1226"/>
        <v>4.0673634318571248E-4</v>
      </c>
    </row>
    <row r="13218" spans="1:17" x14ac:dyDescent="0.3">
      <c r="A13218" s="29">
        <v>3083199</v>
      </c>
      <c r="B13218" s="1">
        <v>131</v>
      </c>
      <c r="C13218" s="1" t="s">
        <v>24</v>
      </c>
      <c r="D13218" s="1" t="s">
        <v>70</v>
      </c>
      <c r="E13218" s="1" t="s">
        <v>71</v>
      </c>
      <c r="F13218" s="47">
        <v>1071</v>
      </c>
      <c r="G13218" s="34">
        <v>1821.13</v>
      </c>
      <c r="H13218" s="1" t="s">
        <v>218</v>
      </c>
      <c r="I13218" s="34">
        <v>1.0016799999999999E-2</v>
      </c>
      <c r="J13218" s="34">
        <v>3794.6565000000001</v>
      </c>
      <c r="K13218" s="35" t="str">
        <f t="shared" si="1222"/>
        <v>Loonse en Drunense Duinen &amp; Leemkuilen_H9120</v>
      </c>
      <c r="L13218" s="36">
        <f>VLOOKUP(D13218,DATA!A:F,5,FALSE)</f>
        <v>1.3726988247862192E-2</v>
      </c>
      <c r="M13218" s="37">
        <f>VLOOKUP(D13218,DATA!A:F,6,FALSE)</f>
        <v>1285.5</v>
      </c>
      <c r="N13218" s="36">
        <f t="shared" si="1223"/>
        <v>99.935947822619781</v>
      </c>
      <c r="O13218" s="36">
        <f t="shared" si="1224"/>
        <v>99.93595662358041</v>
      </c>
      <c r="P13218" s="36">
        <f t="shared" si="1225"/>
        <v>8.8009606287187125E-6</v>
      </c>
      <c r="Q13218" s="36">
        <f t="shared" si="1226"/>
        <v>3.3396622456011551E-4</v>
      </c>
    </row>
    <row r="13219" spans="1:17" x14ac:dyDescent="0.3">
      <c r="A13219" s="29">
        <v>3083201</v>
      </c>
      <c r="B13219" s="1">
        <v>131</v>
      </c>
      <c r="C13219" s="1" t="s">
        <v>24</v>
      </c>
      <c r="D13219" s="1" t="s">
        <v>74</v>
      </c>
      <c r="E13219" s="1" t="s">
        <v>71</v>
      </c>
      <c r="F13219" s="47">
        <v>1071</v>
      </c>
      <c r="G13219" s="34">
        <v>1275.79</v>
      </c>
      <c r="H13219" s="1" t="s">
        <v>218</v>
      </c>
      <c r="I13219" s="34">
        <v>6.0311000000000002E-3</v>
      </c>
      <c r="J13219" s="34">
        <v>3048.8398000000002</v>
      </c>
      <c r="K13219" s="35" t="str">
        <f t="shared" si="1222"/>
        <v>Loonse en Drunense Duinen &amp; Leemkuilen_ZGH9120</v>
      </c>
      <c r="L13219" s="36">
        <f>VLOOKUP(D13219,DATA!A:F,5,FALSE)</f>
        <v>1.3726988247862192E-2</v>
      </c>
      <c r="M13219" s="37">
        <f>VLOOKUP(D13219,DATA!A:F,6,FALSE)</f>
        <v>1285.5</v>
      </c>
      <c r="N13219" s="36">
        <f t="shared" si="1223"/>
        <v>46.672698207499579</v>
      </c>
      <c r="O13219" s="36">
        <f t="shared" si="1224"/>
        <v>46.674758768644658</v>
      </c>
      <c r="P13219" s="36">
        <f t="shared" si="1225"/>
        <v>2.0605611450790207E-3</v>
      </c>
      <c r="Q13219" s="36">
        <f t="shared" si="1226"/>
        <v>6.2823208294504926E-2</v>
      </c>
    </row>
    <row r="13220" spans="1:17" x14ac:dyDescent="0.3">
      <c r="A13220" s="29">
        <v>3084691</v>
      </c>
      <c r="B13220" s="1">
        <v>131</v>
      </c>
      <c r="C13220" s="1" t="s">
        <v>24</v>
      </c>
      <c r="D13220" s="1" t="s">
        <v>59</v>
      </c>
      <c r="E13220" s="1" t="s">
        <v>60</v>
      </c>
      <c r="F13220" s="47">
        <v>1071</v>
      </c>
      <c r="G13220" s="34">
        <v>1789.02</v>
      </c>
      <c r="H13220" s="1" t="s">
        <v>218</v>
      </c>
      <c r="I13220" s="34">
        <v>5.4150000000000002E-5</v>
      </c>
      <c r="J13220" s="34">
        <v>432.05070000000001</v>
      </c>
      <c r="K13220" s="35" t="str">
        <f t="shared" si="1222"/>
        <v>Loonse en Drunense Duinen &amp; Leemkuilen_H9190</v>
      </c>
      <c r="L13220" s="36">
        <f>VLOOKUP(D13220,DATA!A:F,5,FALSE)</f>
        <v>1.3726988247862192E-2</v>
      </c>
      <c r="M13220" s="37">
        <f>VLOOKUP(D13220,DATA!A:F,6,FALSE)</f>
        <v>1285.5</v>
      </c>
      <c r="N13220" s="36">
        <f t="shared" si="1223"/>
        <v>99.900504055189785</v>
      </c>
      <c r="O13220" s="36">
        <f t="shared" si="1224"/>
        <v>99.900504129073141</v>
      </c>
      <c r="P13220" s="36">
        <f t="shared" si="1225"/>
        <v>7.3883356321857718E-8</v>
      </c>
      <c r="Q13220" s="36">
        <f t="shared" si="1226"/>
        <v>0</v>
      </c>
    </row>
    <row r="13221" spans="1:17" x14ac:dyDescent="0.3">
      <c r="A13221" s="29">
        <v>3084692</v>
      </c>
      <c r="B13221" s="1">
        <v>131</v>
      </c>
      <c r="C13221" s="1" t="s">
        <v>24</v>
      </c>
      <c r="D13221" s="1" t="s">
        <v>59</v>
      </c>
      <c r="E13221" s="1" t="s">
        <v>60</v>
      </c>
      <c r="F13221" s="47">
        <v>1071</v>
      </c>
      <c r="G13221" s="34">
        <v>1486.12</v>
      </c>
      <c r="H13221" s="1" t="s">
        <v>218</v>
      </c>
      <c r="I13221" s="34">
        <v>4.1390000000000002E-5</v>
      </c>
      <c r="J13221" s="34">
        <v>2043.691</v>
      </c>
      <c r="K13221" s="35" t="str">
        <f t="shared" si="1222"/>
        <v>Loonse en Drunense Duinen &amp; Leemkuilen_H9190</v>
      </c>
      <c r="L13221" s="36">
        <f>VLOOKUP(D13221,DATA!A:F,5,FALSE)</f>
        <v>1.3726988247862192E-2</v>
      </c>
      <c r="M13221" s="37">
        <f>VLOOKUP(D13221,DATA!A:F,6,FALSE)</f>
        <v>1285.5</v>
      </c>
      <c r="N13221" s="36">
        <f t="shared" si="1223"/>
        <v>94.013370143820694</v>
      </c>
      <c r="O13221" s="36">
        <f t="shared" si="1224"/>
        <v>94.013373341556729</v>
      </c>
      <c r="P13221" s="36">
        <f t="shared" si="1225"/>
        <v>3.1977360350765593E-6</v>
      </c>
      <c r="Q13221" s="36">
        <f t="shared" si="1226"/>
        <v>0</v>
      </c>
    </row>
    <row r="13222" spans="1:17" x14ac:dyDescent="0.3">
      <c r="A13222" s="29">
        <v>3084701</v>
      </c>
      <c r="B13222" s="1">
        <v>131</v>
      </c>
      <c r="C13222" s="1" t="s">
        <v>24</v>
      </c>
      <c r="D13222" s="1" t="s">
        <v>61</v>
      </c>
      <c r="E13222" s="1" t="s">
        <v>62</v>
      </c>
      <c r="F13222" s="47">
        <v>714</v>
      </c>
      <c r="G13222" s="34">
        <v>1922.54</v>
      </c>
      <c r="H13222" s="1" t="s">
        <v>218</v>
      </c>
      <c r="I13222" s="34">
        <v>1.4321000000000001E-4</v>
      </c>
      <c r="J13222" s="34">
        <v>685.10990000000004</v>
      </c>
      <c r="K13222" s="35" t="str">
        <f t="shared" si="1222"/>
        <v>Loonse en Drunense Duinen &amp; Leemkuilen_H2330</v>
      </c>
      <c r="L13222" s="36">
        <f>VLOOKUP(D13222,DATA!A:F,5,FALSE)</f>
        <v>1.0986712608830001E-2</v>
      </c>
      <c r="M13222" s="37">
        <f>VLOOKUP(D13222,DATA!A:F,6,FALSE)</f>
        <v>982</v>
      </c>
      <c r="N13222" s="36">
        <f t="shared" si="1223"/>
        <v>99.996747414360314</v>
      </c>
      <c r="O13222" s="36">
        <f t="shared" si="1224"/>
        <v>99.996747419477799</v>
      </c>
      <c r="P13222" s="36">
        <f t="shared" si="1225"/>
        <v>5.1174851023461088E-9</v>
      </c>
      <c r="Q13222" s="36">
        <f t="shared" si="1226"/>
        <v>0</v>
      </c>
    </row>
    <row r="13223" spans="1:17" x14ac:dyDescent="0.3">
      <c r="A13223" s="30">
        <v>3084716</v>
      </c>
      <c r="B13223" s="14">
        <v>131</v>
      </c>
      <c r="C13223" s="14" t="s">
        <v>24</v>
      </c>
      <c r="D13223" s="14" t="s">
        <v>55</v>
      </c>
      <c r="E13223" s="14" t="s">
        <v>56</v>
      </c>
      <c r="F13223" s="48">
        <v>500</v>
      </c>
      <c r="G13223" s="38">
        <v>1249.32</v>
      </c>
      <c r="H13223" s="14" t="s">
        <v>218</v>
      </c>
      <c r="I13223" s="38">
        <v>3.2006000000000001E-3</v>
      </c>
      <c r="J13223" s="38">
        <v>224.31255999999999</v>
      </c>
      <c r="K13223" s="39" t="str">
        <f t="shared" si="1222"/>
        <v>Loonse en Drunense Duinen &amp; Leemkuilen_H3130</v>
      </c>
      <c r="L13223" s="40">
        <f>VLOOKUP(D13223,DATA!A:F,5,FALSE)</f>
        <v>0</v>
      </c>
      <c r="M13223" s="41">
        <f>VLOOKUP(D13223,DATA!A:F,6,FALSE)</f>
        <v>3.5</v>
      </c>
      <c r="N13223" s="40">
        <f t="shared" si="1223"/>
        <v>50</v>
      </c>
      <c r="O13223" s="40">
        <f t="shared" si="1224"/>
        <v>50</v>
      </c>
      <c r="P13223" s="40">
        <f>J13223/10000*I13223</f>
        <v>7.1793477953600006E-5</v>
      </c>
      <c r="Q13223" s="40">
        <f>IF(AND(H13223&lt;&gt;"below",I13223&gt;=0.005),M13223*P13223,0)</f>
        <v>0</v>
      </c>
    </row>
    <row r="13224" spans="1:17" x14ac:dyDescent="0.3">
      <c r="A13224" s="29">
        <v>3084716</v>
      </c>
      <c r="B13224" s="1">
        <v>131</v>
      </c>
      <c r="C13224" s="1" t="s">
        <v>24</v>
      </c>
      <c r="D13224" s="1" t="s">
        <v>77</v>
      </c>
      <c r="E13224" s="1" t="s">
        <v>78</v>
      </c>
      <c r="F13224" s="47">
        <v>786</v>
      </c>
      <c r="G13224" s="34">
        <v>1249.32</v>
      </c>
      <c r="H13224" s="1" t="s">
        <v>218</v>
      </c>
      <c r="I13224" s="34">
        <v>3.2006000000000001E-3</v>
      </c>
      <c r="J13224" s="34">
        <v>902.84717000000001</v>
      </c>
      <c r="K13224" s="35" t="str">
        <f t="shared" si="1222"/>
        <v>Loonse en Drunense Duinen &amp; Leemkuilen_H6410</v>
      </c>
      <c r="L13224" s="36">
        <f>VLOOKUP(D13224,DATA!A:F,5,FALSE)</f>
        <v>1.2691547323993278E-2</v>
      </c>
      <c r="M13224" s="37">
        <f>VLOOKUP(D13224,DATA!A:F,6,FALSE)</f>
        <v>1018</v>
      </c>
      <c r="N13224" s="36">
        <f t="shared" si="1223"/>
        <v>94.958846734194211</v>
      </c>
      <c r="O13224" s="36">
        <f t="shared" si="1224"/>
        <v>94.959041182147416</v>
      </c>
      <c r="P13224" s="36">
        <f t="shared" si="1225"/>
        <v>1.9444795320566755E-4</v>
      </c>
      <c r="Q13224" s="36">
        <f t="shared" si="1226"/>
        <v>0</v>
      </c>
    </row>
    <row r="13225" spans="1:17" x14ac:dyDescent="0.3">
      <c r="A13225" s="29">
        <v>3084726</v>
      </c>
      <c r="B13225" s="1">
        <v>131</v>
      </c>
      <c r="C13225" s="1" t="s">
        <v>24</v>
      </c>
      <c r="D13225" s="1" t="s">
        <v>74</v>
      </c>
      <c r="E13225" s="1" t="s">
        <v>71</v>
      </c>
      <c r="F13225" s="47">
        <v>1071</v>
      </c>
      <c r="G13225" s="34">
        <v>1918.14</v>
      </c>
      <c r="H13225" s="1" t="s">
        <v>218</v>
      </c>
      <c r="I13225" s="34">
        <v>9.4109999999999992E-3</v>
      </c>
      <c r="J13225" s="34">
        <v>3059.0016000000001</v>
      </c>
      <c r="K13225" s="35" t="str">
        <f t="shared" si="1222"/>
        <v>Loonse en Drunense Duinen &amp; Leemkuilen_ZGH9120</v>
      </c>
      <c r="L13225" s="36">
        <f>VLOOKUP(D13225,DATA!A:F,5,FALSE)</f>
        <v>1.3726988247862192E-2</v>
      </c>
      <c r="M13225" s="37">
        <f>VLOOKUP(D13225,DATA!A:F,6,FALSE)</f>
        <v>1285.5</v>
      </c>
      <c r="N13225" s="36">
        <f t="shared" si="1223"/>
        <v>99.983079694620102</v>
      </c>
      <c r="O13225" s="36">
        <f t="shared" si="1224"/>
        <v>99.983081879953488</v>
      </c>
      <c r="P13225" s="36">
        <f t="shared" si="1225"/>
        <v>2.1853333862509317E-6</v>
      </c>
      <c r="Q13225" s="36">
        <f t="shared" si="1226"/>
        <v>6.6849383250750183E-5</v>
      </c>
    </row>
    <row r="13226" spans="1:17" x14ac:dyDescent="0.3">
      <c r="A13226" s="29">
        <v>3084726</v>
      </c>
      <c r="B13226" s="1">
        <v>131</v>
      </c>
      <c r="C13226" s="1" t="s">
        <v>24</v>
      </c>
      <c r="D13226" s="1" t="s">
        <v>22</v>
      </c>
      <c r="E13226" s="1" t="s">
        <v>23</v>
      </c>
      <c r="F13226" s="47">
        <v>1857</v>
      </c>
      <c r="G13226" s="34">
        <v>1918.14</v>
      </c>
      <c r="H13226" s="1" t="s">
        <v>218</v>
      </c>
      <c r="I13226" s="34">
        <v>9.4109999999999992E-3</v>
      </c>
      <c r="J13226" s="34">
        <v>3971.6640012628</v>
      </c>
      <c r="K13226" s="35" t="str">
        <f t="shared" si="1222"/>
        <v>Loonse en Drunense Duinen &amp; Leemkuilen_H91E0C</v>
      </c>
      <c r="L13226" s="36">
        <f>VLOOKUP(D13226,DATA!A:F,5,FALSE)</f>
        <v>6.9280917156857415E-3</v>
      </c>
      <c r="M13226" s="37">
        <f>VLOOKUP(D13226,DATA!A:F,6,FALSE)</f>
        <v>2282</v>
      </c>
      <c r="N13226" s="36">
        <f t="shared" si="1223"/>
        <v>7.4409006782211238</v>
      </c>
      <c r="O13226" s="36">
        <f t="shared" si="1224"/>
        <v>7.4413497399875279</v>
      </c>
      <c r="P13226" s="36">
        <f t="shared" si="1225"/>
        <v>4.490617664041352E-4</v>
      </c>
      <c r="Q13226" s="36">
        <f t="shared" si="1226"/>
        <v>1.7835224519707885E-2</v>
      </c>
    </row>
    <row r="13227" spans="1:17" x14ac:dyDescent="0.3">
      <c r="A13227" s="29">
        <v>3084727</v>
      </c>
      <c r="B13227" s="1">
        <v>131</v>
      </c>
      <c r="C13227" s="1" t="s">
        <v>24</v>
      </c>
      <c r="D13227" s="1" t="s">
        <v>70</v>
      </c>
      <c r="E13227" s="1" t="s">
        <v>71</v>
      </c>
      <c r="F13227" s="47">
        <v>1071</v>
      </c>
      <c r="G13227" s="34">
        <v>1866.5</v>
      </c>
      <c r="H13227" s="1" t="s">
        <v>218</v>
      </c>
      <c r="I13227" s="34">
        <v>1.02115E-2</v>
      </c>
      <c r="J13227" s="34">
        <v>5353.8450000000003</v>
      </c>
      <c r="K13227" s="35" t="str">
        <f t="shared" si="1222"/>
        <v>Loonse en Drunense Duinen &amp; Leemkuilen_H9120</v>
      </c>
      <c r="L13227" s="36">
        <f>VLOOKUP(D13227,DATA!A:F,5,FALSE)</f>
        <v>1.3726988247862192E-2</v>
      </c>
      <c r="M13227" s="37">
        <f>VLOOKUP(D13227,DATA!A:F,6,FALSE)</f>
        <v>1285.5</v>
      </c>
      <c r="N13227" s="36">
        <f t="shared" si="1223"/>
        <v>99.965629400684151</v>
      </c>
      <c r="O13227" s="36">
        <f t="shared" si="1224"/>
        <v>99.9656342165258</v>
      </c>
      <c r="P13227" s="36">
        <f t="shared" si="1225"/>
        <v>4.8158416490196032E-6</v>
      </c>
      <c r="Q13227" s="36">
        <f t="shared" si="1226"/>
        <v>2.578326973339536E-4</v>
      </c>
    </row>
    <row r="13228" spans="1:17" x14ac:dyDescent="0.3">
      <c r="A13228" s="29">
        <v>3084730</v>
      </c>
      <c r="B13228" s="1">
        <v>131</v>
      </c>
      <c r="C13228" s="1" t="s">
        <v>24</v>
      </c>
      <c r="D13228" s="1" t="s">
        <v>74</v>
      </c>
      <c r="E13228" s="1" t="s">
        <v>71</v>
      </c>
      <c r="F13228" s="47">
        <v>1071</v>
      </c>
      <c r="G13228" s="34">
        <v>1422.31</v>
      </c>
      <c r="H13228" s="1" t="s">
        <v>218</v>
      </c>
      <c r="I13228" s="34">
        <v>6.6213000000000001E-3</v>
      </c>
      <c r="J13228" s="34">
        <v>461.65066999999999</v>
      </c>
      <c r="K13228" s="35" t="str">
        <f t="shared" si="1222"/>
        <v>Loonse en Drunense Duinen &amp; Leemkuilen_ZGH9120</v>
      </c>
      <c r="L13228" s="36">
        <f>VLOOKUP(D13228,DATA!A:F,5,FALSE)</f>
        <v>1.3726988247862192E-2</v>
      </c>
      <c r="M13228" s="37">
        <f>VLOOKUP(D13228,DATA!A:F,6,FALSE)</f>
        <v>1285.5</v>
      </c>
      <c r="N13228" s="36">
        <f t="shared" si="1223"/>
        <v>86.737999820645271</v>
      </c>
      <c r="O13228" s="36">
        <f t="shared" si="1224"/>
        <v>86.739045316844056</v>
      </c>
      <c r="P13228" s="36">
        <f t="shared" si="1225"/>
        <v>1.04549619878469E-3</v>
      </c>
      <c r="Q13228" s="36">
        <f t="shared" si="1226"/>
        <v>4.8265402065140531E-3</v>
      </c>
    </row>
    <row r="13229" spans="1:17" x14ac:dyDescent="0.3">
      <c r="A13229" s="29">
        <v>3086221</v>
      </c>
      <c r="B13229" s="1">
        <v>131</v>
      </c>
      <c r="C13229" s="1" t="s">
        <v>24</v>
      </c>
      <c r="D13229" s="1" t="s">
        <v>59</v>
      </c>
      <c r="E13229" s="1" t="s">
        <v>60</v>
      </c>
      <c r="F13229" s="47">
        <v>1071</v>
      </c>
      <c r="G13229" s="34">
        <v>1715.64</v>
      </c>
      <c r="H13229" s="1" t="s">
        <v>218</v>
      </c>
      <c r="I13229" s="34">
        <v>5.0649999999999998E-5</v>
      </c>
      <c r="J13229" s="34">
        <v>1233.1619000000001</v>
      </c>
      <c r="K13229" s="35" t="str">
        <f t="shared" si="1222"/>
        <v>Loonse en Drunense Duinen &amp; Leemkuilen_H9190</v>
      </c>
      <c r="L13229" s="36">
        <f>VLOOKUP(D13229,DATA!A:F,5,FALSE)</f>
        <v>1.3726988247862192E-2</v>
      </c>
      <c r="M13229" s="37">
        <f>VLOOKUP(D13229,DATA!A:F,6,FALSE)</f>
        <v>1285.5</v>
      </c>
      <c r="N13229" s="36">
        <f t="shared" si="1223"/>
        <v>99.728034456593548</v>
      </c>
      <c r="O13229" s="36">
        <f t="shared" si="1224"/>
        <v>99.728034645169245</v>
      </c>
      <c r="P13229" s="36">
        <f t="shared" si="1225"/>
        <v>1.8857569727970258E-7</v>
      </c>
      <c r="Q13229" s="36">
        <f t="shared" si="1226"/>
        <v>0</v>
      </c>
    </row>
    <row r="13230" spans="1:17" x14ac:dyDescent="0.3">
      <c r="A13230" s="29">
        <v>3086230</v>
      </c>
      <c r="B13230" s="1">
        <v>131</v>
      </c>
      <c r="C13230" s="1" t="s">
        <v>24</v>
      </c>
      <c r="D13230" s="1" t="s">
        <v>61</v>
      </c>
      <c r="E13230" s="1" t="s">
        <v>62</v>
      </c>
      <c r="F13230" s="47">
        <v>714</v>
      </c>
      <c r="G13230" s="34">
        <v>1952.61</v>
      </c>
      <c r="H13230" s="1" t="s">
        <v>218</v>
      </c>
      <c r="I13230" s="34">
        <v>1.3380999999999999E-4</v>
      </c>
      <c r="J13230" s="34">
        <v>86.409610000000001</v>
      </c>
      <c r="K13230" s="35" t="str">
        <f t="shared" si="1222"/>
        <v>Loonse en Drunense Duinen &amp; Leemkuilen_H2330</v>
      </c>
      <c r="L13230" s="36">
        <f>VLOOKUP(D13230,DATA!A:F,5,FALSE)</f>
        <v>1.0986712608830001E-2</v>
      </c>
      <c r="M13230" s="37">
        <f>VLOOKUP(D13230,DATA!A:F,6,FALSE)</f>
        <v>982</v>
      </c>
      <c r="N13230" s="36">
        <f t="shared" si="1223"/>
        <v>99.997662483679278</v>
      </c>
      <c r="O13230" s="36">
        <f t="shared" si="1224"/>
        <v>99.997662487115662</v>
      </c>
      <c r="P13230" s="36">
        <f t="shared" si="1225"/>
        <v>3.4363836221018573E-9</v>
      </c>
      <c r="Q13230" s="36">
        <f t="shared" si="1226"/>
        <v>0</v>
      </c>
    </row>
    <row r="13231" spans="1:17" x14ac:dyDescent="0.3">
      <c r="A13231" s="29">
        <v>3086232</v>
      </c>
      <c r="B13231" s="1">
        <v>131</v>
      </c>
      <c r="C13231" s="1" t="s">
        <v>24</v>
      </c>
      <c r="D13231" s="1" t="s">
        <v>59</v>
      </c>
      <c r="E13231" s="1" t="s">
        <v>60</v>
      </c>
      <c r="F13231" s="47">
        <v>1071</v>
      </c>
      <c r="G13231" s="34">
        <v>1767.86</v>
      </c>
      <c r="H13231" s="1" t="s">
        <v>218</v>
      </c>
      <c r="I13231" s="34">
        <v>1.5317999999999999E-4</v>
      </c>
      <c r="J13231" s="34">
        <v>830.78309999999999</v>
      </c>
      <c r="K13231" s="35" t="str">
        <f t="shared" si="1222"/>
        <v>Loonse en Drunense Duinen &amp; Leemkuilen_H9190</v>
      </c>
      <c r="L13231" s="36">
        <f>VLOOKUP(D13231,DATA!A:F,5,FALSE)</f>
        <v>1.3726988247862192E-2</v>
      </c>
      <c r="M13231" s="37">
        <f>VLOOKUP(D13231,DATA!A:F,6,FALSE)</f>
        <v>1285.5</v>
      </c>
      <c r="N13231" s="36">
        <f t="shared" si="1223"/>
        <v>99.867013892536164</v>
      </c>
      <c r="O13231" s="36">
        <f t="shared" si="1224"/>
        <v>99.867014171793898</v>
      </c>
      <c r="P13231" s="36">
        <f t="shared" si="1225"/>
        <v>2.7925773338211002E-7</v>
      </c>
      <c r="Q13231" s="36">
        <f t="shared" si="1226"/>
        <v>0</v>
      </c>
    </row>
    <row r="13232" spans="1:17" x14ac:dyDescent="0.3">
      <c r="A13232" s="30">
        <v>3086246</v>
      </c>
      <c r="B13232" s="14">
        <v>131</v>
      </c>
      <c r="C13232" s="14" t="s">
        <v>24</v>
      </c>
      <c r="D13232" s="14" t="s">
        <v>55</v>
      </c>
      <c r="E13232" s="14" t="s">
        <v>56</v>
      </c>
      <c r="F13232" s="48">
        <v>500</v>
      </c>
      <c r="G13232" s="38">
        <v>1417.43</v>
      </c>
      <c r="H13232" s="14" t="s">
        <v>218</v>
      </c>
      <c r="I13232" s="38">
        <v>3.7009999999999999E-3</v>
      </c>
      <c r="J13232" s="38">
        <v>36.70879</v>
      </c>
      <c r="K13232" s="39" t="str">
        <f t="shared" si="1222"/>
        <v>Loonse en Drunense Duinen &amp; Leemkuilen_H3130</v>
      </c>
      <c r="L13232" s="40">
        <f>VLOOKUP(D13232,DATA!A:F,5,FALSE)</f>
        <v>0</v>
      </c>
      <c r="M13232" s="41">
        <f>VLOOKUP(D13232,DATA!A:F,6,FALSE)</f>
        <v>3.5</v>
      </c>
      <c r="N13232" s="40">
        <f t="shared" si="1223"/>
        <v>50</v>
      </c>
      <c r="O13232" s="40">
        <f t="shared" si="1224"/>
        <v>50</v>
      </c>
      <c r="P13232" s="40">
        <f>J13232/10000*I13232</f>
        <v>1.3585923178999999E-5</v>
      </c>
      <c r="Q13232" s="40">
        <f>IF(AND(H13232&lt;&gt;"below",I13232&gt;=0.005),M13232*P13232,0)</f>
        <v>0</v>
      </c>
    </row>
    <row r="13233" spans="1:17" x14ac:dyDescent="0.3">
      <c r="A13233" s="29">
        <v>3086256</v>
      </c>
      <c r="B13233" s="1">
        <v>131</v>
      </c>
      <c r="C13233" s="1" t="s">
        <v>24</v>
      </c>
      <c r="D13233" s="1" t="s">
        <v>70</v>
      </c>
      <c r="E13233" s="1" t="s">
        <v>71</v>
      </c>
      <c r="F13233" s="47">
        <v>1071</v>
      </c>
      <c r="G13233" s="34">
        <v>1712.7</v>
      </c>
      <c r="H13233" s="1" t="s">
        <v>218</v>
      </c>
      <c r="I13233" s="34">
        <v>8.3826000000000005E-3</v>
      </c>
      <c r="J13233" s="34">
        <v>271.40465999999998</v>
      </c>
      <c r="K13233" s="35" t="str">
        <f t="shared" si="1222"/>
        <v>Loonse en Drunense Duinen &amp; Leemkuilen_H9120</v>
      </c>
      <c r="L13233" s="36">
        <f>VLOOKUP(D13233,DATA!A:F,5,FALSE)</f>
        <v>1.3726988247862192E-2</v>
      </c>
      <c r="M13233" s="37">
        <f>VLOOKUP(D13233,DATA!A:F,6,FALSE)</f>
        <v>1285.5</v>
      </c>
      <c r="N13233" s="36">
        <f t="shared" si="1223"/>
        <v>99.716865874122945</v>
      </c>
      <c r="O13233" s="36">
        <f t="shared" si="1224"/>
        <v>99.716898359656014</v>
      </c>
      <c r="P13233" s="36">
        <f t="shared" si="1225"/>
        <v>3.2485533068893346E-5</v>
      </c>
      <c r="Q13233" s="36">
        <f t="shared" si="1226"/>
        <v>8.8167250574817553E-5</v>
      </c>
    </row>
    <row r="13234" spans="1:17" x14ac:dyDescent="0.3">
      <c r="A13234" s="29">
        <v>3086257</v>
      </c>
      <c r="B13234" s="1">
        <v>131</v>
      </c>
      <c r="C13234" s="1" t="s">
        <v>24</v>
      </c>
      <c r="D13234" s="1" t="s">
        <v>70</v>
      </c>
      <c r="E13234" s="1" t="s">
        <v>71</v>
      </c>
      <c r="F13234" s="47">
        <v>1071</v>
      </c>
      <c r="G13234" s="34">
        <v>1557.74</v>
      </c>
      <c r="H13234" s="1" t="s">
        <v>218</v>
      </c>
      <c r="I13234" s="34">
        <v>7.3086999999999996E-3</v>
      </c>
      <c r="J13234" s="34">
        <v>3122.3906000000002</v>
      </c>
      <c r="K13234" s="35" t="str">
        <f t="shared" si="1222"/>
        <v>Loonse en Drunense Duinen &amp; Leemkuilen_H9120</v>
      </c>
      <c r="L13234" s="36">
        <f>VLOOKUP(D13234,DATA!A:F,5,FALSE)</f>
        <v>1.3726988247862192E-2</v>
      </c>
      <c r="M13234" s="37">
        <f>VLOOKUP(D13234,DATA!A:F,6,FALSE)</f>
        <v>1285.5</v>
      </c>
      <c r="N13234" s="36">
        <f t="shared" si="1223"/>
        <v>97.672977271964712</v>
      </c>
      <c r="O13234" s="36">
        <f t="shared" si="1224"/>
        <v>97.673205290250962</v>
      </c>
      <c r="P13234" s="36">
        <f t="shared" si="1225"/>
        <v>2.2801828625063081E-4</v>
      </c>
      <c r="Q13234" s="36">
        <f t="shared" si="1226"/>
        <v>7.1196215361707896E-3</v>
      </c>
    </row>
    <row r="13235" spans="1:17" x14ac:dyDescent="0.3">
      <c r="A13235" s="29">
        <v>3087749</v>
      </c>
      <c r="B13235" s="1">
        <v>131</v>
      </c>
      <c r="C13235" s="1" t="s">
        <v>24</v>
      </c>
      <c r="D13235" s="1" t="s">
        <v>59</v>
      </c>
      <c r="E13235" s="1" t="s">
        <v>60</v>
      </c>
      <c r="F13235" s="47">
        <v>1071</v>
      </c>
      <c r="G13235" s="34">
        <v>1763.16</v>
      </c>
      <c r="H13235" s="1" t="s">
        <v>218</v>
      </c>
      <c r="I13235" s="34">
        <v>5.1459999999999999E-5</v>
      </c>
      <c r="J13235" s="34">
        <v>1379.4766999999999</v>
      </c>
      <c r="K13235" s="35" t="str">
        <f t="shared" si="1222"/>
        <v>Loonse en Drunense Duinen &amp; Leemkuilen_H9190</v>
      </c>
      <c r="L13235" s="36">
        <f>VLOOKUP(D13235,DATA!A:F,5,FALSE)</f>
        <v>1.3726988247862192E-2</v>
      </c>
      <c r="M13235" s="37">
        <f>VLOOKUP(D13235,DATA!A:F,6,FALSE)</f>
        <v>1285.5</v>
      </c>
      <c r="N13235" s="36">
        <f t="shared" si="1223"/>
        <v>99.858163797307256</v>
      </c>
      <c r="O13235" s="36">
        <f t="shared" si="1224"/>
        <v>99.858163897356889</v>
      </c>
      <c r="P13235" s="36">
        <f t="shared" si="1225"/>
        <v>1.0004963257870259E-7</v>
      </c>
      <c r="Q13235" s="36">
        <f t="shared" si="1226"/>
        <v>0</v>
      </c>
    </row>
    <row r="13236" spans="1:17" x14ac:dyDescent="0.3">
      <c r="A13236" s="29">
        <v>3087759</v>
      </c>
      <c r="B13236" s="1">
        <v>131</v>
      </c>
      <c r="C13236" s="1" t="s">
        <v>24</v>
      </c>
      <c r="D13236" s="1" t="s">
        <v>61</v>
      </c>
      <c r="E13236" s="1" t="s">
        <v>62</v>
      </c>
      <c r="F13236" s="47">
        <v>714</v>
      </c>
      <c r="G13236" s="34">
        <v>1979.63</v>
      </c>
      <c r="H13236" s="1" t="s">
        <v>218</v>
      </c>
      <c r="I13236" s="34">
        <v>1.4302999999999999E-4</v>
      </c>
      <c r="J13236" s="34">
        <v>387.79345999999998</v>
      </c>
      <c r="K13236" s="35" t="str">
        <f t="shared" si="1222"/>
        <v>Loonse en Drunense Duinen &amp; Leemkuilen_H2330</v>
      </c>
      <c r="L13236" s="36">
        <f>VLOOKUP(D13236,DATA!A:F,5,FALSE)</f>
        <v>1.0986712608830001E-2</v>
      </c>
      <c r="M13236" s="37">
        <f>VLOOKUP(D13236,DATA!A:F,6,FALSE)</f>
        <v>982</v>
      </c>
      <c r="N13236" s="36">
        <f t="shared" si="1223"/>
        <v>99.99826287057769</v>
      </c>
      <c r="O13236" s="36">
        <f t="shared" si="1224"/>
        <v>99.998262873307425</v>
      </c>
      <c r="P13236" s="36">
        <f t="shared" si="1225"/>
        <v>2.7297346605337225E-9</v>
      </c>
      <c r="Q13236" s="36">
        <f t="shared" si="1226"/>
        <v>0</v>
      </c>
    </row>
    <row r="13237" spans="1:17" x14ac:dyDescent="0.3">
      <c r="A13237" s="29">
        <v>3087760</v>
      </c>
      <c r="B13237" s="1">
        <v>131</v>
      </c>
      <c r="C13237" s="1" t="s">
        <v>24</v>
      </c>
      <c r="D13237" s="1" t="s">
        <v>61</v>
      </c>
      <c r="E13237" s="1" t="s">
        <v>62</v>
      </c>
      <c r="F13237" s="47">
        <v>714</v>
      </c>
      <c r="G13237" s="34">
        <v>2014.34</v>
      </c>
      <c r="H13237" s="1" t="s">
        <v>218</v>
      </c>
      <c r="I13237" s="34">
        <v>1.6629000000000001E-4</v>
      </c>
      <c r="J13237" s="34">
        <v>120.86523</v>
      </c>
      <c r="K13237" s="35" t="str">
        <f t="shared" si="1222"/>
        <v>Loonse en Drunense Duinen &amp; Leemkuilen_H2330</v>
      </c>
      <c r="L13237" s="36">
        <f>VLOOKUP(D13237,DATA!A:F,5,FALSE)</f>
        <v>1.0986712608830001E-2</v>
      </c>
      <c r="M13237" s="37">
        <f>VLOOKUP(D13237,DATA!A:F,6,FALSE)</f>
        <v>982</v>
      </c>
      <c r="N13237" s="36">
        <f t="shared" si="1223"/>
        <v>99.998813638919401</v>
      </c>
      <c r="O13237" s="36">
        <f t="shared" si="1224"/>
        <v>99.998813641086812</v>
      </c>
      <c r="P13237" s="36">
        <f t="shared" si="1225"/>
        <v>2.1674111394531792E-9</v>
      </c>
      <c r="Q13237" s="36">
        <f t="shared" si="1226"/>
        <v>0</v>
      </c>
    </row>
    <row r="13238" spans="1:17" x14ac:dyDescent="0.3">
      <c r="A13238" s="29">
        <v>3087761</v>
      </c>
      <c r="B13238" s="1">
        <v>131</v>
      </c>
      <c r="C13238" s="1" t="s">
        <v>24</v>
      </c>
      <c r="D13238" s="1" t="s">
        <v>59</v>
      </c>
      <c r="E13238" s="1" t="s">
        <v>60</v>
      </c>
      <c r="F13238" s="47">
        <v>1071</v>
      </c>
      <c r="G13238" s="34">
        <v>1536.76</v>
      </c>
      <c r="H13238" s="1" t="s">
        <v>218</v>
      </c>
      <c r="I13238" s="34">
        <v>1.2731E-4</v>
      </c>
      <c r="J13238" s="34">
        <v>2873.2860000000001</v>
      </c>
      <c r="K13238" s="35" t="str">
        <f t="shared" si="1222"/>
        <v>Loonse en Drunense Duinen &amp; Leemkuilen_H9190</v>
      </c>
      <c r="L13238" s="36">
        <f>VLOOKUP(D13238,DATA!A:F,5,FALSE)</f>
        <v>1.3726988247862192E-2</v>
      </c>
      <c r="M13238" s="37">
        <f>VLOOKUP(D13238,DATA!A:F,6,FALSE)</f>
        <v>1285.5</v>
      </c>
      <c r="N13238" s="36">
        <f t="shared" si="1223"/>
        <v>96.920259004317941</v>
      </c>
      <c r="O13238" s="36">
        <f t="shared" si="1224"/>
        <v>96.920264220661451</v>
      </c>
      <c r="P13238" s="36">
        <f t="shared" si="1225"/>
        <v>5.2163435100283095E-6</v>
      </c>
      <c r="Q13238" s="36">
        <f t="shared" si="1226"/>
        <v>0</v>
      </c>
    </row>
    <row r="13239" spans="1:17" x14ac:dyDescent="0.3">
      <c r="A13239" s="29">
        <v>3087763</v>
      </c>
      <c r="B13239" s="1">
        <v>131</v>
      </c>
      <c r="C13239" s="1" t="s">
        <v>24</v>
      </c>
      <c r="D13239" s="1" t="s">
        <v>59</v>
      </c>
      <c r="E13239" s="1" t="s">
        <v>60</v>
      </c>
      <c r="F13239" s="47">
        <v>1071</v>
      </c>
      <c r="G13239" s="34">
        <v>1461.58</v>
      </c>
      <c r="H13239" s="1" t="s">
        <v>218</v>
      </c>
      <c r="I13239" s="34">
        <v>1.4536E-4</v>
      </c>
      <c r="J13239" s="34">
        <v>1551.7073</v>
      </c>
      <c r="K13239" s="35" t="str">
        <f t="shared" si="1222"/>
        <v>Loonse en Drunense Duinen &amp; Leemkuilen_H9190</v>
      </c>
      <c r="L13239" s="36">
        <f>VLOOKUP(D13239,DATA!A:F,5,FALSE)</f>
        <v>1.3726988247862192E-2</v>
      </c>
      <c r="M13239" s="37">
        <f>VLOOKUP(D13239,DATA!A:F,6,FALSE)</f>
        <v>1285.5</v>
      </c>
      <c r="N13239" s="36">
        <f t="shared" si="1223"/>
        <v>91.811810182784996</v>
      </c>
      <c r="O13239" s="36">
        <f t="shared" si="1224"/>
        <v>91.811825183303313</v>
      </c>
      <c r="P13239" s="36">
        <f t="shared" si="1225"/>
        <v>1.5000518317265232E-5</v>
      </c>
      <c r="Q13239" s="36">
        <f t="shared" si="1226"/>
        <v>0</v>
      </c>
    </row>
    <row r="13240" spans="1:17" x14ac:dyDescent="0.3">
      <c r="A13240" s="29">
        <v>3087785</v>
      </c>
      <c r="B13240" s="1">
        <v>131</v>
      </c>
      <c r="C13240" s="1" t="s">
        <v>24</v>
      </c>
      <c r="D13240" s="1" t="s">
        <v>70</v>
      </c>
      <c r="E13240" s="1" t="s">
        <v>71</v>
      </c>
      <c r="F13240" s="47">
        <v>1071</v>
      </c>
      <c r="G13240" s="34">
        <v>1439.86</v>
      </c>
      <c r="H13240" s="1" t="s">
        <v>218</v>
      </c>
      <c r="I13240" s="34">
        <v>6.2792999999999998E-3</v>
      </c>
      <c r="J13240" s="34">
        <v>2711.6880000000001</v>
      </c>
      <c r="K13240" s="35" t="str">
        <f t="shared" si="1222"/>
        <v>Loonse en Drunense Duinen &amp; Leemkuilen_H9120</v>
      </c>
      <c r="L13240" s="36">
        <f>VLOOKUP(D13240,DATA!A:F,5,FALSE)</f>
        <v>1.3726988247862192E-2</v>
      </c>
      <c r="M13240" s="37">
        <f>VLOOKUP(D13240,DATA!A:F,6,FALSE)</f>
        <v>1285.5</v>
      </c>
      <c r="N13240" s="36">
        <f t="shared" si="1223"/>
        <v>89.272643210156943</v>
      </c>
      <c r="O13240" s="36">
        <f t="shared" si="1224"/>
        <v>89.273468645217847</v>
      </c>
      <c r="P13240" s="36">
        <f t="shared" si="1225"/>
        <v>8.2543506090360097E-4</v>
      </c>
      <c r="Q13240" s="36">
        <f t="shared" si="1226"/>
        <v>2.2383223494315638E-2</v>
      </c>
    </row>
    <row r="13241" spans="1:17" x14ac:dyDescent="0.3">
      <c r="A13241" s="29">
        <v>3089289</v>
      </c>
      <c r="B13241" s="1">
        <v>131</v>
      </c>
      <c r="C13241" s="1" t="s">
        <v>24</v>
      </c>
      <c r="D13241" s="1" t="s">
        <v>61</v>
      </c>
      <c r="E13241" s="1" t="s">
        <v>62</v>
      </c>
      <c r="F13241" s="47">
        <v>714</v>
      </c>
      <c r="G13241" s="34">
        <v>1984.7</v>
      </c>
      <c r="H13241" s="1" t="s">
        <v>218</v>
      </c>
      <c r="I13241" s="34">
        <v>1.5065E-4</v>
      </c>
      <c r="J13241" s="34">
        <v>361.57920000000001</v>
      </c>
      <c r="K13241" s="35" t="str">
        <f t="shared" si="1222"/>
        <v>Loonse en Drunense Duinen &amp; Leemkuilen_H2330</v>
      </c>
      <c r="L13241" s="36">
        <f>VLOOKUP(D13241,DATA!A:F,5,FALSE)</f>
        <v>1.0986712608830001E-2</v>
      </c>
      <c r="M13241" s="37">
        <f>VLOOKUP(D13241,DATA!A:F,6,FALSE)</f>
        <v>982</v>
      </c>
      <c r="N13241" s="36">
        <f t="shared" si="1223"/>
        <v>99.998356986095615</v>
      </c>
      <c r="O13241" s="36">
        <f t="shared" si="1224"/>
        <v>99.99835698881499</v>
      </c>
      <c r="P13241" s="36">
        <f t="shared" si="1225"/>
        <v>2.7193749474463402E-9</v>
      </c>
      <c r="Q13241" s="36">
        <f t="shared" si="1226"/>
        <v>0</v>
      </c>
    </row>
    <row r="13242" spans="1:17" x14ac:dyDescent="0.3">
      <c r="A13242" s="29">
        <v>3089290</v>
      </c>
      <c r="B13242" s="1">
        <v>131</v>
      </c>
      <c r="C13242" s="1" t="s">
        <v>24</v>
      </c>
      <c r="D13242" s="1" t="s">
        <v>59</v>
      </c>
      <c r="E13242" s="1" t="s">
        <v>60</v>
      </c>
      <c r="F13242" s="47">
        <v>1071</v>
      </c>
      <c r="G13242" s="34">
        <v>1886.89</v>
      </c>
      <c r="H13242" s="1" t="s">
        <v>218</v>
      </c>
      <c r="I13242" s="34">
        <v>1.5930999999999999E-4</v>
      </c>
      <c r="J13242" s="34">
        <v>854.10550000000001</v>
      </c>
      <c r="K13242" s="35" t="str">
        <f t="shared" si="1222"/>
        <v>Loonse en Drunense Duinen &amp; Leemkuilen_H9190</v>
      </c>
      <c r="L13242" s="36">
        <f>VLOOKUP(D13242,DATA!A:F,5,FALSE)</f>
        <v>1.3726988247862192E-2</v>
      </c>
      <c r="M13242" s="37">
        <f>VLOOKUP(D13242,DATA!A:F,6,FALSE)</f>
        <v>1285.5</v>
      </c>
      <c r="N13242" s="36">
        <f t="shared" si="1223"/>
        <v>99.974018307590427</v>
      </c>
      <c r="O13242" s="36">
        <f t="shared" si="1224"/>
        <v>99.974018364393601</v>
      </c>
      <c r="P13242" s="36">
        <f t="shared" si="1225"/>
        <v>5.6803173720254563E-8</v>
      </c>
      <c r="Q13242" s="36">
        <f t="shared" si="1226"/>
        <v>0</v>
      </c>
    </row>
    <row r="13243" spans="1:17" x14ac:dyDescent="0.3">
      <c r="A13243" s="29">
        <v>3089291</v>
      </c>
      <c r="B13243" s="1">
        <v>131</v>
      </c>
      <c r="C13243" s="1" t="s">
        <v>24</v>
      </c>
      <c r="D13243" s="1" t="s">
        <v>61</v>
      </c>
      <c r="E13243" s="1" t="s">
        <v>62</v>
      </c>
      <c r="F13243" s="47">
        <v>714</v>
      </c>
      <c r="G13243" s="34">
        <v>1543.7</v>
      </c>
      <c r="H13243" s="1" t="s">
        <v>218</v>
      </c>
      <c r="I13243" s="34">
        <v>1.3325000000000001E-4</v>
      </c>
      <c r="J13243" s="34">
        <v>390.45447000000001</v>
      </c>
      <c r="K13243" s="35" t="str">
        <f t="shared" si="1222"/>
        <v>Loonse en Drunense Duinen &amp; Leemkuilen_H2330</v>
      </c>
      <c r="L13243" s="36">
        <f>VLOOKUP(D13243,DATA!A:F,5,FALSE)</f>
        <v>1.0986712608830001E-2</v>
      </c>
      <c r="M13243" s="37">
        <f>VLOOKUP(D13243,DATA!A:F,6,FALSE)</f>
        <v>982</v>
      </c>
      <c r="N13243" s="36">
        <f t="shared" si="1223"/>
        <v>99.791570153092891</v>
      </c>
      <c r="O13243" s="36">
        <f t="shared" si="1224"/>
        <v>99.791570457593679</v>
      </c>
      <c r="P13243" s="36">
        <f t="shared" si="1225"/>
        <v>3.0450078725152707E-7</v>
      </c>
      <c r="Q13243" s="36">
        <f t="shared" si="1226"/>
        <v>0</v>
      </c>
    </row>
    <row r="13244" spans="1:17" x14ac:dyDescent="0.3">
      <c r="A13244" s="29">
        <v>3089291</v>
      </c>
      <c r="B13244" s="1">
        <v>131</v>
      </c>
      <c r="C13244" s="1" t="s">
        <v>24</v>
      </c>
      <c r="D13244" s="1" t="s">
        <v>59</v>
      </c>
      <c r="E13244" s="1" t="s">
        <v>60</v>
      </c>
      <c r="F13244" s="47">
        <v>1071</v>
      </c>
      <c r="G13244" s="34">
        <v>1543.7</v>
      </c>
      <c r="H13244" s="1" t="s">
        <v>218</v>
      </c>
      <c r="I13244" s="34">
        <v>1.3325000000000001E-4</v>
      </c>
      <c r="J13244" s="34">
        <v>1851.4711</v>
      </c>
      <c r="K13244" s="35" t="str">
        <f t="shared" si="1222"/>
        <v>Loonse en Drunense Duinen &amp; Leemkuilen_H9190</v>
      </c>
      <c r="L13244" s="36">
        <f>VLOOKUP(D13244,DATA!A:F,5,FALSE)</f>
        <v>1.3726988247862192E-2</v>
      </c>
      <c r="M13244" s="37">
        <f>VLOOKUP(D13244,DATA!A:F,6,FALSE)</f>
        <v>1285.5</v>
      </c>
      <c r="N13244" s="36">
        <f t="shared" si="1223"/>
        <v>97.192252294148403</v>
      </c>
      <c r="O13244" s="36">
        <f t="shared" si="1224"/>
        <v>97.192257285657107</v>
      </c>
      <c r="P13244" s="36">
        <f t="shared" si="1225"/>
        <v>4.9915087032559313E-6</v>
      </c>
      <c r="Q13244" s="36">
        <f t="shared" si="1226"/>
        <v>0</v>
      </c>
    </row>
    <row r="13245" spans="1:17" x14ac:dyDescent="0.3">
      <c r="A13245" s="29">
        <v>3089293</v>
      </c>
      <c r="B13245" s="1">
        <v>131</v>
      </c>
      <c r="C13245" s="1" t="s">
        <v>24</v>
      </c>
      <c r="D13245" s="1" t="s">
        <v>59</v>
      </c>
      <c r="E13245" s="1" t="s">
        <v>60</v>
      </c>
      <c r="F13245" s="47">
        <v>1071</v>
      </c>
      <c r="G13245" s="34">
        <v>1475.99</v>
      </c>
      <c r="H13245" s="1" t="s">
        <v>218</v>
      </c>
      <c r="I13245" s="34">
        <v>1.4829E-4</v>
      </c>
      <c r="J13245" s="34">
        <v>1980.6012000000001</v>
      </c>
      <c r="K13245" s="35" t="str">
        <f t="shared" si="1222"/>
        <v>Loonse en Drunense Duinen &amp; Leemkuilen_H9190</v>
      </c>
      <c r="L13245" s="36">
        <f>VLOOKUP(D13245,DATA!A:F,5,FALSE)</f>
        <v>1.3726988247862192E-2</v>
      </c>
      <c r="M13245" s="37">
        <f>VLOOKUP(D13245,DATA!A:F,6,FALSE)</f>
        <v>1285.5</v>
      </c>
      <c r="N13245" s="36">
        <f t="shared" si="1223"/>
        <v>93.181146055856672</v>
      </c>
      <c r="O13245" s="36">
        <f t="shared" si="1224"/>
        <v>93.181158989657874</v>
      </c>
      <c r="P13245" s="36">
        <f t="shared" si="1225"/>
        <v>1.2933801201597817E-5</v>
      </c>
      <c r="Q13245" s="36">
        <f t="shared" si="1226"/>
        <v>0</v>
      </c>
    </row>
    <row r="13246" spans="1:17" x14ac:dyDescent="0.3">
      <c r="A13246" s="29">
        <v>3090815</v>
      </c>
      <c r="B13246" s="1">
        <v>131</v>
      </c>
      <c r="C13246" s="1" t="s">
        <v>24</v>
      </c>
      <c r="D13246" s="1" t="s">
        <v>63</v>
      </c>
      <c r="E13246" s="1" t="s">
        <v>64</v>
      </c>
      <c r="F13246" s="47">
        <v>714</v>
      </c>
      <c r="G13246" s="34">
        <v>1929.76</v>
      </c>
      <c r="H13246" s="1" t="s">
        <v>218</v>
      </c>
      <c r="I13246" s="34">
        <v>9.2869999999999997E-5</v>
      </c>
      <c r="J13246" s="34">
        <v>5.1321029999999999</v>
      </c>
      <c r="K13246" s="35" t="str">
        <f t="shared" si="1222"/>
        <v>Loonse en Drunense Duinen &amp; Leemkuilen_H2310</v>
      </c>
      <c r="L13246" s="36">
        <f>VLOOKUP(D13246,DATA!A:F,5,FALSE)</f>
        <v>1.0986712608830001E-2</v>
      </c>
      <c r="M13246" s="37">
        <f>VLOOKUP(D13246,DATA!A:F,6,FALSE)</f>
        <v>982</v>
      </c>
      <c r="N13246" s="36">
        <f t="shared" si="1223"/>
        <v>99.996995447384563</v>
      </c>
      <c r="O13246" s="36">
        <f t="shared" si="1224"/>
        <v>99.996995450450129</v>
      </c>
      <c r="P13246" s="36">
        <f t="shared" si="1225"/>
        <v>3.0655655791633762E-9</v>
      </c>
      <c r="Q13246" s="36">
        <f t="shared" si="1226"/>
        <v>0</v>
      </c>
    </row>
    <row r="13247" spans="1:17" x14ac:dyDescent="0.3">
      <c r="A13247" s="29">
        <v>3090816</v>
      </c>
      <c r="B13247" s="1">
        <v>131</v>
      </c>
      <c r="C13247" s="1" t="s">
        <v>24</v>
      </c>
      <c r="D13247" s="1" t="s">
        <v>63</v>
      </c>
      <c r="E13247" s="1" t="s">
        <v>64</v>
      </c>
      <c r="F13247" s="47">
        <v>714</v>
      </c>
      <c r="G13247" s="34">
        <v>1945.54</v>
      </c>
      <c r="H13247" s="1" t="s">
        <v>218</v>
      </c>
      <c r="I13247" s="34">
        <v>1.1362E-4</v>
      </c>
      <c r="J13247" s="34">
        <v>10.4727335</v>
      </c>
      <c r="K13247" s="35" t="str">
        <f t="shared" si="1222"/>
        <v>Loonse en Drunense Duinen &amp; Leemkuilen_H2310</v>
      </c>
      <c r="L13247" s="36">
        <f>VLOOKUP(D13247,DATA!A:F,5,FALSE)</f>
        <v>1.0986712608830001E-2</v>
      </c>
      <c r="M13247" s="37">
        <f>VLOOKUP(D13247,DATA!A:F,6,FALSE)</f>
        <v>982</v>
      </c>
      <c r="N13247" s="36">
        <f t="shared" si="1223"/>
        <v>99.997473681424992</v>
      </c>
      <c r="O13247" s="36">
        <f t="shared" si="1224"/>
        <v>99.997473684578523</v>
      </c>
      <c r="P13247" s="36">
        <f t="shared" si="1225"/>
        <v>3.1535307698504766E-9</v>
      </c>
      <c r="Q13247" s="36">
        <f t="shared" si="1226"/>
        <v>0</v>
      </c>
    </row>
    <row r="13248" spans="1:17" x14ac:dyDescent="0.3">
      <c r="A13248" s="29">
        <v>3090818</v>
      </c>
      <c r="B13248" s="1">
        <v>131</v>
      </c>
      <c r="C13248" s="1" t="s">
        <v>24</v>
      </c>
      <c r="D13248" s="1" t="s">
        <v>61</v>
      </c>
      <c r="E13248" s="1" t="s">
        <v>62</v>
      </c>
      <c r="F13248" s="47">
        <v>714</v>
      </c>
      <c r="G13248" s="34">
        <v>1989.82</v>
      </c>
      <c r="H13248" s="1" t="s">
        <v>218</v>
      </c>
      <c r="I13248" s="34">
        <v>1.5567000000000001E-4</v>
      </c>
      <c r="J13248" s="34">
        <v>995.52782999999999</v>
      </c>
      <c r="K13248" s="35" t="str">
        <f t="shared" si="1222"/>
        <v>Loonse en Drunense Duinen &amp; Leemkuilen_H2330</v>
      </c>
      <c r="L13248" s="36">
        <f>VLOOKUP(D13248,DATA!A:F,5,FALSE)</f>
        <v>1.0986712608830001E-2</v>
      </c>
      <c r="M13248" s="37">
        <f>VLOOKUP(D13248,DATA!A:F,6,FALSE)</f>
        <v>982</v>
      </c>
      <c r="N13248" s="36">
        <f t="shared" si="1223"/>
        <v>99.998446856049156</v>
      </c>
      <c r="O13248" s="36">
        <f t="shared" si="1224"/>
        <v>99.998446858705464</v>
      </c>
      <c r="P13248" s="36">
        <f t="shared" si="1225"/>
        <v>2.6563071742202737E-9</v>
      </c>
      <c r="Q13248" s="36">
        <f t="shared" si="1226"/>
        <v>0</v>
      </c>
    </row>
    <row r="13249" spans="1:17" x14ac:dyDescent="0.3">
      <c r="A13249" s="29">
        <v>3090819</v>
      </c>
      <c r="B13249" s="1">
        <v>131</v>
      </c>
      <c r="C13249" s="1" t="s">
        <v>24</v>
      </c>
      <c r="D13249" s="1" t="s">
        <v>61</v>
      </c>
      <c r="E13249" s="1" t="s">
        <v>62</v>
      </c>
      <c r="F13249" s="47">
        <v>714</v>
      </c>
      <c r="G13249" s="34">
        <v>1661.75</v>
      </c>
      <c r="H13249" s="1" t="s">
        <v>218</v>
      </c>
      <c r="I13249" s="34">
        <v>1.3710999999999999E-4</v>
      </c>
      <c r="J13249" s="34">
        <v>277.34410000000003</v>
      </c>
      <c r="K13249" s="35" t="str">
        <f t="shared" si="1222"/>
        <v>Loonse en Drunense Duinen &amp; Leemkuilen_H2330</v>
      </c>
      <c r="L13249" s="36">
        <f>VLOOKUP(D13249,DATA!A:F,5,FALSE)</f>
        <v>1.0986712608830001E-2</v>
      </c>
      <c r="M13249" s="37">
        <f>VLOOKUP(D13249,DATA!A:F,6,FALSE)</f>
        <v>982</v>
      </c>
      <c r="N13249" s="36">
        <f t="shared" si="1223"/>
        <v>99.942938091802617</v>
      </c>
      <c r="O13249" s="36">
        <f t="shared" si="1224"/>
        <v>99.9429381777109</v>
      </c>
      <c r="P13249" s="36">
        <f t="shared" si="1225"/>
        <v>8.5908283153912635E-8</v>
      </c>
      <c r="Q13249" s="36">
        <f t="shared" si="1226"/>
        <v>0</v>
      </c>
    </row>
    <row r="13250" spans="1:17" x14ac:dyDescent="0.3">
      <c r="A13250" s="29">
        <v>3090821</v>
      </c>
      <c r="B13250" s="1">
        <v>131</v>
      </c>
      <c r="C13250" s="1" t="s">
        <v>24</v>
      </c>
      <c r="D13250" s="1" t="s">
        <v>59</v>
      </c>
      <c r="E13250" s="1" t="s">
        <v>60</v>
      </c>
      <c r="F13250" s="47">
        <v>1071</v>
      </c>
      <c r="G13250" s="34">
        <v>1932.58</v>
      </c>
      <c r="H13250" s="1" t="s">
        <v>218</v>
      </c>
      <c r="I13250" s="34">
        <v>2.2489999999999999E-4</v>
      </c>
      <c r="J13250" s="34">
        <v>176.01580000000001</v>
      </c>
      <c r="K13250" s="35" t="str">
        <f t="shared" si="1222"/>
        <v>Loonse en Drunense Duinen &amp; Leemkuilen_H9190</v>
      </c>
      <c r="L13250" s="36">
        <f>VLOOKUP(D13250,DATA!A:F,5,FALSE)</f>
        <v>1.3726988247862192E-2</v>
      </c>
      <c r="M13250" s="37">
        <f>VLOOKUP(D13250,DATA!A:F,6,FALSE)</f>
        <v>1285.5</v>
      </c>
      <c r="N13250" s="36">
        <f t="shared" si="1223"/>
        <v>99.986121691011974</v>
      </c>
      <c r="O13250" s="36">
        <f t="shared" si="1224"/>
        <v>99.986121733851093</v>
      </c>
      <c r="P13250" s="36">
        <f t="shared" si="1225"/>
        <v>4.2839118918891472E-8</v>
      </c>
      <c r="Q13250" s="36">
        <f t="shared" si="1226"/>
        <v>0</v>
      </c>
    </row>
    <row r="13251" spans="1:17" x14ac:dyDescent="0.3">
      <c r="A13251" s="29">
        <v>3092344</v>
      </c>
      <c r="B13251" s="1">
        <v>131</v>
      </c>
      <c r="C13251" s="1" t="s">
        <v>24</v>
      </c>
      <c r="D13251" s="1" t="s">
        <v>61</v>
      </c>
      <c r="E13251" s="1" t="s">
        <v>62</v>
      </c>
      <c r="F13251" s="47">
        <v>714</v>
      </c>
      <c r="G13251" s="34">
        <v>1936.12</v>
      </c>
      <c r="H13251" s="1" t="s">
        <v>218</v>
      </c>
      <c r="I13251" s="34">
        <v>9.0480000000000001E-5</v>
      </c>
      <c r="J13251" s="34">
        <v>332.96838000000002</v>
      </c>
      <c r="K13251" s="35" t="str">
        <f t="shared" ref="K13251:K13314" si="1227">_xlfn.CONCAT(C13251,"_",D13251)</f>
        <v>Loonse en Drunense Duinen &amp; Leemkuilen_H2330</v>
      </c>
      <c r="L13251" s="36">
        <f>VLOOKUP(D13251,DATA!A:F,5,FALSE)</f>
        <v>1.0986712608830001E-2</v>
      </c>
      <c r="M13251" s="37">
        <f>VLOOKUP(D13251,DATA!A:F,6,FALSE)</f>
        <v>982</v>
      </c>
      <c r="N13251" s="36">
        <f t="shared" ref="N13251:N13314" si="1228">100/(1+EXP(-L13251*(G13251-M13251)))</f>
        <v>99.997198219207249</v>
      </c>
      <c r="O13251" s="36">
        <f t="shared" ref="O13251:O13314" si="1229">100/(1+EXP(-L13251*((G13251+I13251)-M13251)))</f>
        <v>99.997198221992349</v>
      </c>
      <c r="P13251" s="36">
        <f t="shared" ref="P13251:P13314" si="1230">O13251-N13251</f>
        <v>2.7851001505041495E-9</v>
      </c>
      <c r="Q13251" s="36">
        <f t="shared" ref="Q13251:Q13314" si="1231">IF(AND(H13251&lt;&gt;"below",I13251&gt;=0.005),J13251*P13251/100,0)</f>
        <v>0</v>
      </c>
    </row>
    <row r="13252" spans="1:17" x14ac:dyDescent="0.3">
      <c r="A13252" s="29">
        <v>3092345</v>
      </c>
      <c r="B13252" s="1">
        <v>131</v>
      </c>
      <c r="C13252" s="1" t="s">
        <v>24</v>
      </c>
      <c r="D13252" s="1" t="s">
        <v>63</v>
      </c>
      <c r="E13252" s="1" t="s">
        <v>64</v>
      </c>
      <c r="F13252" s="47">
        <v>714</v>
      </c>
      <c r="G13252" s="34">
        <v>1828.16</v>
      </c>
      <c r="H13252" s="1" t="s">
        <v>218</v>
      </c>
      <c r="I13252" s="34">
        <v>9.1440000000000005E-5</v>
      </c>
      <c r="J13252" s="34">
        <v>5969.7520000000004</v>
      </c>
      <c r="K13252" s="35" t="str">
        <f t="shared" si="1227"/>
        <v>Loonse en Drunense Duinen &amp; Leemkuilen_H2310</v>
      </c>
      <c r="L13252" s="36">
        <f>VLOOKUP(D13252,DATA!A:F,5,FALSE)</f>
        <v>1.0986712608830001E-2</v>
      </c>
      <c r="M13252" s="37">
        <f>VLOOKUP(D13252,DATA!A:F,6,FALSE)</f>
        <v>982</v>
      </c>
      <c r="N13252" s="36">
        <f t="shared" si="1228"/>
        <v>99.990826517502896</v>
      </c>
      <c r="O13252" s="36">
        <f t="shared" si="1229"/>
        <v>99.990826526717967</v>
      </c>
      <c r="P13252" s="36">
        <f t="shared" si="1230"/>
        <v>9.2150713726368849E-9</v>
      </c>
      <c r="Q13252" s="36">
        <f t="shared" si="1231"/>
        <v>0</v>
      </c>
    </row>
    <row r="13253" spans="1:17" x14ac:dyDescent="0.3">
      <c r="A13253" s="29">
        <v>3092348</v>
      </c>
      <c r="B13253" s="1">
        <v>131</v>
      </c>
      <c r="C13253" s="1" t="s">
        <v>24</v>
      </c>
      <c r="D13253" s="1" t="s">
        <v>61</v>
      </c>
      <c r="E13253" s="1" t="s">
        <v>62</v>
      </c>
      <c r="F13253" s="47">
        <v>714</v>
      </c>
      <c r="G13253" s="34">
        <v>1785.03</v>
      </c>
      <c r="H13253" s="1" t="s">
        <v>218</v>
      </c>
      <c r="I13253" s="34">
        <v>1.3658E-4</v>
      </c>
      <c r="J13253" s="34">
        <v>57.921574</v>
      </c>
      <c r="K13253" s="35" t="str">
        <f t="shared" si="1227"/>
        <v>Loonse en Drunense Duinen &amp; Leemkuilen_H2330</v>
      </c>
      <c r="L13253" s="36">
        <f>VLOOKUP(D13253,DATA!A:F,5,FALSE)</f>
        <v>1.0986712608830001E-2</v>
      </c>
      <c r="M13253" s="37">
        <f>VLOOKUP(D13253,DATA!A:F,6,FALSE)</f>
        <v>982</v>
      </c>
      <c r="N13253" s="36">
        <f t="shared" si="1228"/>
        <v>99.985266581312615</v>
      </c>
      <c r="O13253" s="36">
        <f t="shared" si="1229"/>
        <v>99.985266603417813</v>
      </c>
      <c r="P13253" s="36">
        <f t="shared" si="1230"/>
        <v>2.2105197672317445E-8</v>
      </c>
      <c r="Q13253" s="36">
        <f t="shared" si="1231"/>
        <v>0</v>
      </c>
    </row>
    <row r="13254" spans="1:17" x14ac:dyDescent="0.3">
      <c r="A13254" s="29">
        <v>3092349</v>
      </c>
      <c r="B13254" s="1">
        <v>131</v>
      </c>
      <c r="C13254" s="1" t="s">
        <v>24</v>
      </c>
      <c r="D13254" s="1" t="s">
        <v>61</v>
      </c>
      <c r="E13254" s="1" t="s">
        <v>62</v>
      </c>
      <c r="F13254" s="47">
        <v>714</v>
      </c>
      <c r="G13254" s="34">
        <v>1499.92</v>
      </c>
      <c r="H13254" s="1" t="s">
        <v>218</v>
      </c>
      <c r="I13254" s="34">
        <v>1.2032E-4</v>
      </c>
      <c r="J13254" s="34">
        <v>297.41906999999998</v>
      </c>
      <c r="K13254" s="35" t="str">
        <f t="shared" si="1227"/>
        <v>Loonse en Drunense Duinen &amp; Leemkuilen_H2330</v>
      </c>
      <c r="L13254" s="36">
        <f>VLOOKUP(D13254,DATA!A:F,5,FALSE)</f>
        <v>1.0986712608830001E-2</v>
      </c>
      <c r="M13254" s="37">
        <f>VLOOKUP(D13254,DATA!A:F,6,FALSE)</f>
        <v>982</v>
      </c>
      <c r="N13254" s="36">
        <f t="shared" si="1228"/>
        <v>99.663258970049043</v>
      </c>
      <c r="O13254" s="36">
        <f t="shared" si="1229"/>
        <v>99.663259413694902</v>
      </c>
      <c r="P13254" s="36">
        <f t="shared" si="1230"/>
        <v>4.4364585960465774E-7</v>
      </c>
      <c r="Q13254" s="36">
        <f t="shared" si="1231"/>
        <v>0</v>
      </c>
    </row>
    <row r="13255" spans="1:17" x14ac:dyDescent="0.3">
      <c r="A13255" s="29">
        <v>3092351</v>
      </c>
      <c r="B13255" s="1">
        <v>131</v>
      </c>
      <c r="C13255" s="1" t="s">
        <v>24</v>
      </c>
      <c r="D13255" s="1" t="s">
        <v>59</v>
      </c>
      <c r="E13255" s="1" t="s">
        <v>60</v>
      </c>
      <c r="F13255" s="47">
        <v>1071</v>
      </c>
      <c r="G13255" s="34">
        <v>1897.46</v>
      </c>
      <c r="H13255" s="1" t="s">
        <v>218</v>
      </c>
      <c r="I13255" s="34">
        <v>2.1929999999999999E-4</v>
      </c>
      <c r="J13255" s="34">
        <v>1426.5614</v>
      </c>
      <c r="K13255" s="35" t="str">
        <f t="shared" si="1227"/>
        <v>Loonse en Drunense Duinen &amp; Leemkuilen_H9190</v>
      </c>
      <c r="L13255" s="36">
        <f>VLOOKUP(D13255,DATA!A:F,5,FALSE)</f>
        <v>1.3726988247862192E-2</v>
      </c>
      <c r="M13255" s="37">
        <f>VLOOKUP(D13255,DATA!A:F,6,FALSE)</f>
        <v>1285.5</v>
      </c>
      <c r="N13255" s="36">
        <f t="shared" si="1228"/>
        <v>99.977526586745014</v>
      </c>
      <c r="O13255" s="36">
        <f t="shared" si="1229"/>
        <v>99.977526654382075</v>
      </c>
      <c r="P13255" s="36">
        <f t="shared" si="1230"/>
        <v>6.7637060396918969E-8</v>
      </c>
      <c r="Q13255" s="36">
        <f t="shared" si="1231"/>
        <v>0</v>
      </c>
    </row>
    <row r="13256" spans="1:17" x14ac:dyDescent="0.3">
      <c r="A13256" s="29">
        <v>3092356</v>
      </c>
      <c r="B13256" s="1">
        <v>131</v>
      </c>
      <c r="C13256" s="1" t="s">
        <v>24</v>
      </c>
      <c r="D13256" s="1" t="s">
        <v>59</v>
      </c>
      <c r="E13256" s="1" t="s">
        <v>60</v>
      </c>
      <c r="F13256" s="47">
        <v>1071</v>
      </c>
      <c r="G13256" s="34">
        <v>1375.35</v>
      </c>
      <c r="H13256" s="1" t="s">
        <v>218</v>
      </c>
      <c r="I13256" s="34">
        <v>8.2660000000000003E-4</v>
      </c>
      <c r="J13256" s="34">
        <v>224.30199999999999</v>
      </c>
      <c r="K13256" s="35" t="str">
        <f t="shared" si="1227"/>
        <v>Loonse en Drunense Duinen &amp; Leemkuilen_H9190</v>
      </c>
      <c r="L13256" s="36">
        <f>VLOOKUP(D13256,DATA!A:F,5,FALSE)</f>
        <v>1.3726988247862192E-2</v>
      </c>
      <c r="M13256" s="37">
        <f>VLOOKUP(D13256,DATA!A:F,6,FALSE)</f>
        <v>1285.5</v>
      </c>
      <c r="N13256" s="36">
        <f t="shared" si="1228"/>
        <v>77.440784025145518</v>
      </c>
      <c r="O13256" s="36">
        <f t="shared" si="1229"/>
        <v>77.440982252257584</v>
      </c>
      <c r="P13256" s="36">
        <f t="shared" si="1230"/>
        <v>1.9822711206529675E-4</v>
      </c>
      <c r="Q13256" s="36">
        <f t="shared" si="1231"/>
        <v>0</v>
      </c>
    </row>
    <row r="13257" spans="1:17" x14ac:dyDescent="0.3">
      <c r="A13257" s="29">
        <v>3093873</v>
      </c>
      <c r="B13257" s="1">
        <v>131</v>
      </c>
      <c r="C13257" s="1" t="s">
        <v>24</v>
      </c>
      <c r="D13257" s="1" t="s">
        <v>63</v>
      </c>
      <c r="E13257" s="1" t="s">
        <v>64</v>
      </c>
      <c r="F13257" s="47">
        <v>714</v>
      </c>
      <c r="G13257" s="34">
        <v>1663.16</v>
      </c>
      <c r="H13257" s="1" t="s">
        <v>218</v>
      </c>
      <c r="I13257" s="34">
        <v>7.3739999999999995E-5</v>
      </c>
      <c r="J13257" s="34">
        <v>1273.8453</v>
      </c>
      <c r="K13257" s="35" t="str">
        <f t="shared" si="1227"/>
        <v>Loonse en Drunense Duinen &amp; Leemkuilen_H2310</v>
      </c>
      <c r="L13257" s="36">
        <f>VLOOKUP(D13257,DATA!A:F,5,FALSE)</f>
        <v>1.0986712608830001E-2</v>
      </c>
      <c r="M13257" s="37">
        <f>VLOOKUP(D13257,DATA!A:F,6,FALSE)</f>
        <v>982</v>
      </c>
      <c r="N13257" s="36">
        <f t="shared" si="1228"/>
        <v>99.943814748483575</v>
      </c>
      <c r="O13257" s="36">
        <f t="shared" si="1229"/>
        <v>99.943814793977026</v>
      </c>
      <c r="P13257" s="36">
        <f t="shared" si="1230"/>
        <v>4.5493450784306333E-8</v>
      </c>
      <c r="Q13257" s="36">
        <f t="shared" si="1231"/>
        <v>0</v>
      </c>
    </row>
    <row r="13258" spans="1:17" x14ac:dyDescent="0.3">
      <c r="A13258" s="29">
        <v>3093873</v>
      </c>
      <c r="B13258" s="1">
        <v>131</v>
      </c>
      <c r="C13258" s="1" t="s">
        <v>24</v>
      </c>
      <c r="D13258" s="1" t="s">
        <v>61</v>
      </c>
      <c r="E13258" s="1" t="s">
        <v>62</v>
      </c>
      <c r="F13258" s="47">
        <v>714</v>
      </c>
      <c r="G13258" s="34">
        <v>1663.16</v>
      </c>
      <c r="H13258" s="1" t="s">
        <v>218</v>
      </c>
      <c r="I13258" s="34">
        <v>7.3739999999999995E-5</v>
      </c>
      <c r="J13258" s="34">
        <v>1971.5319999999999</v>
      </c>
      <c r="K13258" s="35" t="str">
        <f t="shared" si="1227"/>
        <v>Loonse en Drunense Duinen &amp; Leemkuilen_H2330</v>
      </c>
      <c r="L13258" s="36">
        <f>VLOOKUP(D13258,DATA!A:F,5,FALSE)</f>
        <v>1.0986712608830001E-2</v>
      </c>
      <c r="M13258" s="37">
        <f>VLOOKUP(D13258,DATA!A:F,6,FALSE)</f>
        <v>982</v>
      </c>
      <c r="N13258" s="36">
        <f t="shared" si="1228"/>
        <v>99.943814748483575</v>
      </c>
      <c r="O13258" s="36">
        <f t="shared" si="1229"/>
        <v>99.943814793977026</v>
      </c>
      <c r="P13258" s="36">
        <f t="shared" si="1230"/>
        <v>4.5493450784306333E-8</v>
      </c>
      <c r="Q13258" s="36">
        <f t="shared" si="1231"/>
        <v>0</v>
      </c>
    </row>
    <row r="13259" spans="1:17" x14ac:dyDescent="0.3">
      <c r="A13259" s="29">
        <v>3093874</v>
      </c>
      <c r="B13259" s="1">
        <v>131</v>
      </c>
      <c r="C13259" s="1" t="s">
        <v>24</v>
      </c>
      <c r="D13259" s="1" t="s">
        <v>63</v>
      </c>
      <c r="E13259" s="1" t="s">
        <v>64</v>
      </c>
      <c r="F13259" s="47">
        <v>714</v>
      </c>
      <c r="G13259" s="34">
        <v>1701.91</v>
      </c>
      <c r="H13259" s="1" t="s">
        <v>218</v>
      </c>
      <c r="I13259" s="34">
        <v>8.6689999999999998E-5</v>
      </c>
      <c r="J13259" s="34">
        <v>143.8802</v>
      </c>
      <c r="K13259" s="35" t="str">
        <f t="shared" si="1227"/>
        <v>Loonse en Drunense Duinen &amp; Leemkuilen_H2310</v>
      </c>
      <c r="L13259" s="36">
        <f>VLOOKUP(D13259,DATA!A:F,5,FALSE)</f>
        <v>1.0986712608830001E-2</v>
      </c>
      <c r="M13259" s="37">
        <f>VLOOKUP(D13259,DATA!A:F,6,FALSE)</f>
        <v>982</v>
      </c>
      <c r="N13259" s="36">
        <f t="shared" si="1228"/>
        <v>99.963287621039925</v>
      </c>
      <c r="O13259" s="36">
        <f t="shared" si="1229"/>
        <v>99.963287655993355</v>
      </c>
      <c r="P13259" s="36">
        <f t="shared" si="1230"/>
        <v>3.4953430372297589E-8</v>
      </c>
      <c r="Q13259" s="36">
        <f t="shared" si="1231"/>
        <v>0</v>
      </c>
    </row>
    <row r="13260" spans="1:17" x14ac:dyDescent="0.3">
      <c r="A13260" s="29">
        <v>3093876</v>
      </c>
      <c r="B13260" s="1">
        <v>131</v>
      </c>
      <c r="C13260" s="1" t="s">
        <v>24</v>
      </c>
      <c r="D13260" s="1" t="s">
        <v>61</v>
      </c>
      <c r="E13260" s="1" t="s">
        <v>62</v>
      </c>
      <c r="F13260" s="47">
        <v>714</v>
      </c>
      <c r="G13260" s="34">
        <v>1836.79</v>
      </c>
      <c r="H13260" s="1" t="s">
        <v>218</v>
      </c>
      <c r="I13260" s="34">
        <v>1.3095000000000001E-4</v>
      </c>
      <c r="J13260" s="34">
        <v>1085.1433999999999</v>
      </c>
      <c r="K13260" s="35" t="str">
        <f t="shared" si="1227"/>
        <v>Loonse en Drunense Duinen &amp; Leemkuilen_H2330</v>
      </c>
      <c r="L13260" s="36">
        <f>VLOOKUP(D13260,DATA!A:F,5,FALSE)</f>
        <v>1.0986712608830001E-2</v>
      </c>
      <c r="M13260" s="37">
        <f>VLOOKUP(D13260,DATA!A:F,6,FALSE)</f>
        <v>982</v>
      </c>
      <c r="N13260" s="36">
        <f t="shared" si="1228"/>
        <v>99.99165627338148</v>
      </c>
      <c r="O13260" s="36">
        <f t="shared" si="1229"/>
        <v>99.991656285384664</v>
      </c>
      <c r="P13260" s="36">
        <f t="shared" si="1230"/>
        <v>1.2003184224340657E-8</v>
      </c>
      <c r="Q13260" s="36">
        <f t="shared" si="1231"/>
        <v>0</v>
      </c>
    </row>
    <row r="13261" spans="1:17" x14ac:dyDescent="0.3">
      <c r="A13261" s="29">
        <v>3093877</v>
      </c>
      <c r="B13261" s="1">
        <v>131</v>
      </c>
      <c r="C13261" s="1" t="s">
        <v>24</v>
      </c>
      <c r="D13261" s="1" t="s">
        <v>61</v>
      </c>
      <c r="E13261" s="1" t="s">
        <v>62</v>
      </c>
      <c r="F13261" s="47">
        <v>714</v>
      </c>
      <c r="G13261" s="34">
        <v>1339.43</v>
      </c>
      <c r="H13261" s="1" t="s">
        <v>218</v>
      </c>
      <c r="I13261" s="34">
        <v>9.5060000000000001E-5</v>
      </c>
      <c r="J13261" s="34">
        <v>470.59890000000001</v>
      </c>
      <c r="K13261" s="35" t="str">
        <f t="shared" si="1227"/>
        <v>Loonse en Drunense Duinen &amp; Leemkuilen_H2330</v>
      </c>
      <c r="L13261" s="36">
        <f>VLOOKUP(D13261,DATA!A:F,5,FALSE)</f>
        <v>1.0986712608830001E-2</v>
      </c>
      <c r="M13261" s="37">
        <f>VLOOKUP(D13261,DATA!A:F,6,FALSE)</f>
        <v>982</v>
      </c>
      <c r="N13261" s="36">
        <f t="shared" si="1228"/>
        <v>98.067763735111683</v>
      </c>
      <c r="O13261" s="36">
        <f t="shared" si="1229"/>
        <v>98.067765714139313</v>
      </c>
      <c r="P13261" s="36">
        <f t="shared" si="1230"/>
        <v>1.979027629772645E-6</v>
      </c>
      <c r="Q13261" s="36">
        <f t="shared" si="1231"/>
        <v>0</v>
      </c>
    </row>
    <row r="13262" spans="1:17" x14ac:dyDescent="0.3">
      <c r="A13262" s="29">
        <v>3093883</v>
      </c>
      <c r="B13262" s="1">
        <v>131</v>
      </c>
      <c r="C13262" s="1" t="s">
        <v>24</v>
      </c>
      <c r="D13262" s="1" t="s">
        <v>59</v>
      </c>
      <c r="E13262" s="1" t="s">
        <v>60</v>
      </c>
      <c r="F13262" s="47">
        <v>1071</v>
      </c>
      <c r="G13262" s="34">
        <v>1402.68</v>
      </c>
      <c r="H13262" s="1" t="s">
        <v>218</v>
      </c>
      <c r="I13262" s="34">
        <v>4.1950000000000001E-4</v>
      </c>
      <c r="J13262" s="34">
        <v>253.49669</v>
      </c>
      <c r="K13262" s="35" t="str">
        <f t="shared" si="1227"/>
        <v>Loonse en Drunense Duinen &amp; Leemkuilen_H9190</v>
      </c>
      <c r="L13262" s="36">
        <f>VLOOKUP(D13262,DATA!A:F,5,FALSE)</f>
        <v>1.3726988247862192E-2</v>
      </c>
      <c r="M13262" s="37">
        <f>VLOOKUP(D13262,DATA!A:F,6,FALSE)</f>
        <v>1285.5</v>
      </c>
      <c r="N13262" s="36">
        <f t="shared" si="1228"/>
        <v>83.320698538085324</v>
      </c>
      <c r="O13262" s="36">
        <f t="shared" si="1229"/>
        <v>83.320778565199106</v>
      </c>
      <c r="P13262" s="36">
        <f t="shared" si="1230"/>
        <v>8.0027113781966364E-5</v>
      </c>
      <c r="Q13262" s="36">
        <f t="shared" si="1231"/>
        <v>0</v>
      </c>
    </row>
    <row r="13263" spans="1:17" x14ac:dyDescent="0.3">
      <c r="A13263" s="29">
        <v>3093884</v>
      </c>
      <c r="B13263" s="1">
        <v>131</v>
      </c>
      <c r="C13263" s="1" t="s">
        <v>24</v>
      </c>
      <c r="D13263" s="1" t="s">
        <v>59</v>
      </c>
      <c r="E13263" s="1" t="s">
        <v>60</v>
      </c>
      <c r="F13263" s="47">
        <v>1071</v>
      </c>
      <c r="G13263" s="34">
        <v>1470.99</v>
      </c>
      <c r="H13263" s="1" t="s">
        <v>218</v>
      </c>
      <c r="I13263" s="34">
        <v>7.3519999999999998E-4</v>
      </c>
      <c r="J13263" s="34">
        <v>908.08609999999999</v>
      </c>
      <c r="K13263" s="35" t="str">
        <f t="shared" si="1227"/>
        <v>Loonse en Drunense Duinen &amp; Leemkuilen_H9190</v>
      </c>
      <c r="L13263" s="36">
        <f>VLOOKUP(D13263,DATA!A:F,5,FALSE)</f>
        <v>1.3726988247862192E-2</v>
      </c>
      <c r="M13263" s="37">
        <f>VLOOKUP(D13263,DATA!A:F,6,FALSE)</f>
        <v>1285.5</v>
      </c>
      <c r="N13263" s="36">
        <f t="shared" si="1228"/>
        <v>92.731909606182967</v>
      </c>
      <c r="O13263" s="36">
        <f t="shared" si="1229"/>
        <v>92.731977624896018</v>
      </c>
      <c r="P13263" s="36">
        <f t="shared" si="1230"/>
        <v>6.8018713051287705E-5</v>
      </c>
      <c r="Q13263" s="36">
        <f t="shared" si="1231"/>
        <v>0</v>
      </c>
    </row>
    <row r="13264" spans="1:17" x14ac:dyDescent="0.3">
      <c r="A13264" s="29">
        <v>3093885</v>
      </c>
      <c r="B13264" s="1">
        <v>131</v>
      </c>
      <c r="C13264" s="1" t="s">
        <v>24</v>
      </c>
      <c r="D13264" s="1" t="s">
        <v>59</v>
      </c>
      <c r="E13264" s="1" t="s">
        <v>60</v>
      </c>
      <c r="F13264" s="47">
        <v>1071</v>
      </c>
      <c r="G13264" s="34">
        <v>1622.47</v>
      </c>
      <c r="H13264" s="1" t="s">
        <v>218</v>
      </c>
      <c r="I13264" s="34">
        <v>1.1046000000000001E-3</v>
      </c>
      <c r="J13264" s="34">
        <v>1422.8190999999999</v>
      </c>
      <c r="K13264" s="35" t="str">
        <f t="shared" si="1227"/>
        <v>Loonse en Drunense Duinen &amp; Leemkuilen_H9190</v>
      </c>
      <c r="L13264" s="36">
        <f>VLOOKUP(D13264,DATA!A:F,5,FALSE)</f>
        <v>1.3726988247862192E-2</v>
      </c>
      <c r="M13264" s="37">
        <f>VLOOKUP(D13264,DATA!A:F,6,FALSE)</f>
        <v>1285.5</v>
      </c>
      <c r="N13264" s="36">
        <f t="shared" si="1228"/>
        <v>99.029712921694639</v>
      </c>
      <c r="O13264" s="36">
        <f t="shared" si="1229"/>
        <v>99.029727491133997</v>
      </c>
      <c r="P13264" s="36">
        <f t="shared" si="1230"/>
        <v>1.4569439358069758E-5</v>
      </c>
      <c r="Q13264" s="36">
        <f t="shared" si="1231"/>
        <v>0</v>
      </c>
    </row>
    <row r="13265" spans="1:17" x14ac:dyDescent="0.3">
      <c r="A13265" s="29">
        <v>3095392</v>
      </c>
      <c r="B13265" s="1">
        <v>131</v>
      </c>
      <c r="C13265" s="1" t="s">
        <v>24</v>
      </c>
      <c r="D13265" s="1" t="s">
        <v>63</v>
      </c>
      <c r="E13265" s="1" t="s">
        <v>64</v>
      </c>
      <c r="F13265" s="47">
        <v>714</v>
      </c>
      <c r="G13265" s="34">
        <v>1833.72</v>
      </c>
      <c r="H13265" s="1" t="s">
        <v>218</v>
      </c>
      <c r="I13265" s="34">
        <v>4.074E-5</v>
      </c>
      <c r="J13265" s="34">
        <v>834.93110000000001</v>
      </c>
      <c r="K13265" s="35" t="str">
        <f t="shared" si="1227"/>
        <v>Loonse en Drunense Duinen &amp; Leemkuilen_H2310</v>
      </c>
      <c r="L13265" s="36">
        <f>VLOOKUP(D13265,DATA!A:F,5,FALSE)</f>
        <v>1.0986712608830001E-2</v>
      </c>
      <c r="M13265" s="37">
        <f>VLOOKUP(D13265,DATA!A:F,6,FALSE)</f>
        <v>982</v>
      </c>
      <c r="N13265" s="36">
        <f t="shared" si="1228"/>
        <v>99.991370070820381</v>
      </c>
      <c r="O13265" s="36">
        <f t="shared" si="1229"/>
        <v>99.991370074682777</v>
      </c>
      <c r="P13265" s="36">
        <f t="shared" si="1230"/>
        <v>3.862396624754183E-9</v>
      </c>
      <c r="Q13265" s="36">
        <f t="shared" si="1231"/>
        <v>0</v>
      </c>
    </row>
    <row r="13266" spans="1:17" x14ac:dyDescent="0.3">
      <c r="A13266" s="29">
        <v>3095402</v>
      </c>
      <c r="B13266" s="1">
        <v>131</v>
      </c>
      <c r="C13266" s="1" t="s">
        <v>24</v>
      </c>
      <c r="D13266" s="1" t="s">
        <v>63</v>
      </c>
      <c r="E13266" s="1" t="s">
        <v>64</v>
      </c>
      <c r="F13266" s="47">
        <v>714</v>
      </c>
      <c r="G13266" s="34">
        <v>1585.57</v>
      </c>
      <c r="H13266" s="1" t="s">
        <v>218</v>
      </c>
      <c r="I13266" s="34">
        <v>6.6610000000000001E-5</v>
      </c>
      <c r="J13266" s="34">
        <v>2583.3503000000001</v>
      </c>
      <c r="K13266" s="35" t="str">
        <f t="shared" si="1227"/>
        <v>Loonse en Drunense Duinen &amp; Leemkuilen_H2310</v>
      </c>
      <c r="L13266" s="36">
        <f>VLOOKUP(D13266,DATA!A:F,5,FALSE)</f>
        <v>1.0986712608830001E-2</v>
      </c>
      <c r="M13266" s="37">
        <f>VLOOKUP(D13266,DATA!A:F,6,FALSE)</f>
        <v>982</v>
      </c>
      <c r="N13266" s="36">
        <f t="shared" si="1228"/>
        <v>99.868322244668832</v>
      </c>
      <c r="O13266" s="36">
        <f t="shared" si="1229"/>
        <v>99.868322340906957</v>
      </c>
      <c r="P13266" s="36">
        <f t="shared" si="1230"/>
        <v>9.6238125024683541E-8</v>
      </c>
      <c r="Q13266" s="36">
        <f t="shared" si="1231"/>
        <v>0</v>
      </c>
    </row>
    <row r="13267" spans="1:17" x14ac:dyDescent="0.3">
      <c r="A13267" s="29">
        <v>3095402</v>
      </c>
      <c r="B13267" s="1">
        <v>131</v>
      </c>
      <c r="C13267" s="1" t="s">
        <v>24</v>
      </c>
      <c r="D13267" s="1" t="s">
        <v>61</v>
      </c>
      <c r="E13267" s="1" t="s">
        <v>62</v>
      </c>
      <c r="F13267" s="47">
        <v>714</v>
      </c>
      <c r="G13267" s="34">
        <v>1585.57</v>
      </c>
      <c r="H13267" s="1" t="s">
        <v>218</v>
      </c>
      <c r="I13267" s="34">
        <v>6.6610000000000001E-5</v>
      </c>
      <c r="J13267" s="34">
        <v>1012.43933</v>
      </c>
      <c r="K13267" s="35" t="str">
        <f t="shared" si="1227"/>
        <v>Loonse en Drunense Duinen &amp; Leemkuilen_H2330</v>
      </c>
      <c r="L13267" s="36">
        <f>VLOOKUP(D13267,DATA!A:F,5,FALSE)</f>
        <v>1.0986712608830001E-2</v>
      </c>
      <c r="M13267" s="37">
        <f>VLOOKUP(D13267,DATA!A:F,6,FALSE)</f>
        <v>982</v>
      </c>
      <c r="N13267" s="36">
        <f t="shared" si="1228"/>
        <v>99.868322244668832</v>
      </c>
      <c r="O13267" s="36">
        <f t="shared" si="1229"/>
        <v>99.868322340906957</v>
      </c>
      <c r="P13267" s="36">
        <f t="shared" si="1230"/>
        <v>9.6238125024683541E-8</v>
      </c>
      <c r="Q13267" s="36">
        <f t="shared" si="1231"/>
        <v>0</v>
      </c>
    </row>
    <row r="13268" spans="1:17" x14ac:dyDescent="0.3">
      <c r="A13268" s="29">
        <v>3095403</v>
      </c>
      <c r="B13268" s="1">
        <v>131</v>
      </c>
      <c r="C13268" s="1" t="s">
        <v>24</v>
      </c>
      <c r="D13268" s="1" t="s">
        <v>63</v>
      </c>
      <c r="E13268" s="1" t="s">
        <v>64</v>
      </c>
      <c r="F13268" s="47">
        <v>714</v>
      </c>
      <c r="G13268" s="34">
        <v>1350.1</v>
      </c>
      <c r="H13268" s="1" t="s">
        <v>218</v>
      </c>
      <c r="I13268" s="34">
        <v>5.5260000000000003E-5</v>
      </c>
      <c r="J13268" s="34">
        <v>7235.5619999999999</v>
      </c>
      <c r="K13268" s="35" t="str">
        <f t="shared" si="1227"/>
        <v>Loonse en Drunense Duinen &amp; Leemkuilen_H2310</v>
      </c>
      <c r="L13268" s="36">
        <f>VLOOKUP(D13268,DATA!A:F,5,FALSE)</f>
        <v>1.0986712608830001E-2</v>
      </c>
      <c r="M13268" s="37">
        <f>VLOOKUP(D13268,DATA!A:F,6,FALSE)</f>
        <v>982</v>
      </c>
      <c r="N13268" s="36">
        <f t="shared" si="1228"/>
        <v>98.277822497456697</v>
      </c>
      <c r="O13268" s="36">
        <f t="shared" si="1229"/>
        <v>98.277823525027983</v>
      </c>
      <c r="P13268" s="36">
        <f t="shared" si="1230"/>
        <v>1.0275712867269249E-6</v>
      </c>
      <c r="Q13268" s="36">
        <f t="shared" si="1231"/>
        <v>0</v>
      </c>
    </row>
    <row r="13269" spans="1:17" x14ac:dyDescent="0.3">
      <c r="A13269" s="29">
        <v>3095404</v>
      </c>
      <c r="B13269" s="1">
        <v>131</v>
      </c>
      <c r="C13269" s="1" t="s">
        <v>24</v>
      </c>
      <c r="D13269" s="1" t="s">
        <v>61</v>
      </c>
      <c r="E13269" s="1" t="s">
        <v>62</v>
      </c>
      <c r="F13269" s="47">
        <v>714</v>
      </c>
      <c r="G13269" s="34">
        <v>1570.38</v>
      </c>
      <c r="H13269" s="1" t="s">
        <v>218</v>
      </c>
      <c r="I13269" s="34">
        <v>7.9400000000000006E-5</v>
      </c>
      <c r="J13269" s="34">
        <v>633.03279999999995</v>
      </c>
      <c r="K13269" s="35" t="str">
        <f t="shared" si="1227"/>
        <v>Loonse en Drunense Duinen &amp; Leemkuilen_H2330</v>
      </c>
      <c r="L13269" s="36">
        <f>VLOOKUP(D13269,DATA!A:F,5,FALSE)</f>
        <v>1.0986712608830001E-2</v>
      </c>
      <c r="M13269" s="37">
        <f>VLOOKUP(D13269,DATA!A:F,6,FALSE)</f>
        <v>982</v>
      </c>
      <c r="N13269" s="36">
        <f t="shared" si="1228"/>
        <v>99.844443854992349</v>
      </c>
      <c r="O13269" s="36">
        <f t="shared" si="1229"/>
        <v>99.844443990479817</v>
      </c>
      <c r="P13269" s="36">
        <f t="shared" si="1230"/>
        <v>1.3548746835567727E-7</v>
      </c>
      <c r="Q13269" s="36">
        <f t="shared" si="1231"/>
        <v>0</v>
      </c>
    </row>
    <row r="13270" spans="1:17" x14ac:dyDescent="0.3">
      <c r="A13270" s="29">
        <v>3095406</v>
      </c>
      <c r="B13270" s="1">
        <v>131</v>
      </c>
      <c r="C13270" s="1" t="s">
        <v>24</v>
      </c>
      <c r="D13270" s="1" t="s">
        <v>61</v>
      </c>
      <c r="E13270" s="1" t="s">
        <v>62</v>
      </c>
      <c r="F13270" s="47">
        <v>714</v>
      </c>
      <c r="G13270" s="34">
        <v>1337.4</v>
      </c>
      <c r="H13270" s="1" t="s">
        <v>218</v>
      </c>
      <c r="I13270" s="34">
        <v>8.6799999999999996E-5</v>
      </c>
      <c r="J13270" s="34">
        <v>636.03576999999996</v>
      </c>
      <c r="K13270" s="35" t="str">
        <f t="shared" si="1227"/>
        <v>Loonse en Drunense Duinen &amp; Leemkuilen_H2330</v>
      </c>
      <c r="L13270" s="36">
        <f>VLOOKUP(D13270,DATA!A:F,5,FALSE)</f>
        <v>1.0986712608830001E-2</v>
      </c>
      <c r="M13270" s="37">
        <f>VLOOKUP(D13270,DATA!A:F,6,FALSE)</f>
        <v>982</v>
      </c>
      <c r="N13270" s="36">
        <f t="shared" si="1228"/>
        <v>98.025045517318276</v>
      </c>
      <c r="O13270" s="36">
        <f t="shared" si="1229"/>
        <v>98.02504736352968</v>
      </c>
      <c r="P13270" s="36">
        <f t="shared" si="1230"/>
        <v>1.8462114041994937E-6</v>
      </c>
      <c r="Q13270" s="36">
        <f t="shared" si="1231"/>
        <v>0</v>
      </c>
    </row>
    <row r="13271" spans="1:17" x14ac:dyDescent="0.3">
      <c r="A13271" s="29">
        <v>3095407</v>
      </c>
      <c r="B13271" s="1">
        <v>131</v>
      </c>
      <c r="C13271" s="1" t="s">
        <v>24</v>
      </c>
      <c r="D13271" s="1" t="s">
        <v>61</v>
      </c>
      <c r="E13271" s="1" t="s">
        <v>62</v>
      </c>
      <c r="F13271" s="47">
        <v>714</v>
      </c>
      <c r="G13271" s="34">
        <v>1195.83</v>
      </c>
      <c r="H13271" s="1" t="s">
        <v>218</v>
      </c>
      <c r="I13271" s="34">
        <v>8.9389999999999996E-5</v>
      </c>
      <c r="J13271" s="34">
        <v>68.110219999999998</v>
      </c>
      <c r="K13271" s="35" t="str">
        <f t="shared" si="1227"/>
        <v>Loonse en Drunense Duinen &amp; Leemkuilen_H2330</v>
      </c>
      <c r="L13271" s="36">
        <f>VLOOKUP(D13271,DATA!A:F,5,FALSE)</f>
        <v>1.0986712608830001E-2</v>
      </c>
      <c r="M13271" s="37">
        <f>VLOOKUP(D13271,DATA!A:F,6,FALSE)</f>
        <v>982</v>
      </c>
      <c r="N13271" s="36">
        <f t="shared" si="1228"/>
        <v>91.287767758510498</v>
      </c>
      <c r="O13271" s="36">
        <f t="shared" si="1229"/>
        <v>91.287775569365181</v>
      </c>
      <c r="P13271" s="36">
        <f t="shared" si="1230"/>
        <v>7.8108546830435444E-6</v>
      </c>
      <c r="Q13271" s="36">
        <f t="shared" si="1231"/>
        <v>0</v>
      </c>
    </row>
    <row r="13272" spans="1:17" x14ac:dyDescent="0.3">
      <c r="A13272" s="29">
        <v>3095413</v>
      </c>
      <c r="B13272" s="1">
        <v>131</v>
      </c>
      <c r="C13272" s="1" t="s">
        <v>24</v>
      </c>
      <c r="D13272" s="1" t="s">
        <v>59</v>
      </c>
      <c r="E13272" s="1" t="s">
        <v>60</v>
      </c>
      <c r="F13272" s="47">
        <v>1071</v>
      </c>
      <c r="G13272" s="34">
        <v>1611.14</v>
      </c>
      <c r="H13272" s="1" t="s">
        <v>218</v>
      </c>
      <c r="I13272" s="34">
        <v>6.1430000000000002E-4</v>
      </c>
      <c r="J13272" s="34">
        <v>1388.2661000000001</v>
      </c>
      <c r="K13272" s="35" t="str">
        <f t="shared" si="1227"/>
        <v>Loonse en Drunense Duinen &amp; Leemkuilen_H9190</v>
      </c>
      <c r="L13272" s="36">
        <f>VLOOKUP(D13272,DATA!A:F,5,FALSE)</f>
        <v>1.3726988247862192E-2</v>
      </c>
      <c r="M13272" s="37">
        <f>VLOOKUP(D13272,DATA!A:F,6,FALSE)</f>
        <v>1285.5</v>
      </c>
      <c r="N13272" s="36">
        <f t="shared" si="1228"/>
        <v>98.868287377208901</v>
      </c>
      <c r="O13272" s="36">
        <f t="shared" si="1229"/>
        <v>98.868296812323067</v>
      </c>
      <c r="P13272" s="36">
        <f t="shared" si="1230"/>
        <v>9.4351141655124593E-6</v>
      </c>
      <c r="Q13272" s="36">
        <f t="shared" si="1231"/>
        <v>0</v>
      </c>
    </row>
    <row r="13273" spans="1:17" x14ac:dyDescent="0.3">
      <c r="A13273" s="29">
        <v>3095415</v>
      </c>
      <c r="B13273" s="1">
        <v>131</v>
      </c>
      <c r="C13273" s="1" t="s">
        <v>24</v>
      </c>
      <c r="D13273" s="1" t="s">
        <v>59</v>
      </c>
      <c r="E13273" s="1" t="s">
        <v>60</v>
      </c>
      <c r="F13273" s="47">
        <v>1071</v>
      </c>
      <c r="G13273" s="34">
        <v>1749.24</v>
      </c>
      <c r="H13273" s="1" t="s">
        <v>218</v>
      </c>
      <c r="I13273" s="34">
        <v>1.3063E-3</v>
      </c>
      <c r="J13273" s="34">
        <v>3891.8962000000001</v>
      </c>
      <c r="K13273" s="35" t="str">
        <f t="shared" si="1227"/>
        <v>Loonse en Drunense Duinen &amp; Leemkuilen_H9190</v>
      </c>
      <c r="L13273" s="36">
        <f>VLOOKUP(D13273,DATA!A:F,5,FALSE)</f>
        <v>1.3726988247862192E-2</v>
      </c>
      <c r="M13273" s="37">
        <f>VLOOKUP(D13273,DATA!A:F,6,FALSE)</f>
        <v>1285.5</v>
      </c>
      <c r="N13273" s="36">
        <f t="shared" si="1228"/>
        <v>99.828350610001948</v>
      </c>
      <c r="O13273" s="36">
        <f t="shared" si="1229"/>
        <v>99.828353682633377</v>
      </c>
      <c r="P13273" s="36">
        <f t="shared" si="1230"/>
        <v>3.0726314292905954E-6</v>
      </c>
      <c r="Q13273" s="36">
        <f t="shared" si="1231"/>
        <v>0</v>
      </c>
    </row>
    <row r="13274" spans="1:17" x14ac:dyDescent="0.3">
      <c r="A13274" s="29">
        <v>3095416</v>
      </c>
      <c r="B13274" s="1">
        <v>131</v>
      </c>
      <c r="C13274" s="1" t="s">
        <v>24</v>
      </c>
      <c r="D13274" s="1" t="s">
        <v>59</v>
      </c>
      <c r="E13274" s="1" t="s">
        <v>60</v>
      </c>
      <c r="F13274" s="47">
        <v>1071</v>
      </c>
      <c r="G13274" s="34">
        <v>1502.93</v>
      </c>
      <c r="H13274" s="1" t="s">
        <v>218</v>
      </c>
      <c r="I13274" s="34">
        <v>1.2095540000000001E-3</v>
      </c>
      <c r="J13274" s="34">
        <v>17.533735</v>
      </c>
      <c r="K13274" s="35" t="str">
        <f t="shared" si="1227"/>
        <v>Loonse en Drunense Duinen &amp; Leemkuilen_H9190</v>
      </c>
      <c r="L13274" s="36">
        <f>VLOOKUP(D13274,DATA!A:F,5,FALSE)</f>
        <v>1.3726988247862192E-2</v>
      </c>
      <c r="M13274" s="37">
        <f>VLOOKUP(D13274,DATA!A:F,6,FALSE)</f>
        <v>1285.5</v>
      </c>
      <c r="N13274" s="36">
        <f t="shared" si="1228"/>
        <v>95.187624249351757</v>
      </c>
      <c r="O13274" s="36">
        <f t="shared" si="1229"/>
        <v>95.187700306017589</v>
      </c>
      <c r="P13274" s="36">
        <f t="shared" si="1230"/>
        <v>7.6056665832879844E-5</v>
      </c>
      <c r="Q13274" s="36">
        <f t="shared" si="1231"/>
        <v>0</v>
      </c>
    </row>
    <row r="13275" spans="1:17" x14ac:dyDescent="0.3">
      <c r="A13275" s="29">
        <v>3096920</v>
      </c>
      <c r="B13275" s="1">
        <v>131</v>
      </c>
      <c r="C13275" s="1" t="s">
        <v>24</v>
      </c>
      <c r="D13275" s="1" t="s">
        <v>63</v>
      </c>
      <c r="E13275" s="1" t="s">
        <v>64</v>
      </c>
      <c r="F13275" s="47">
        <v>714</v>
      </c>
      <c r="G13275" s="34">
        <v>1845.38</v>
      </c>
      <c r="H13275" s="1" t="s">
        <v>218</v>
      </c>
      <c r="I13275" s="34">
        <v>3.8590000000000002E-5</v>
      </c>
      <c r="J13275" s="34">
        <v>862.88879999999995</v>
      </c>
      <c r="K13275" s="35" t="str">
        <f t="shared" si="1227"/>
        <v>Loonse en Drunense Duinen &amp; Leemkuilen_H2310</v>
      </c>
      <c r="L13275" s="36">
        <f>VLOOKUP(D13275,DATA!A:F,5,FALSE)</f>
        <v>1.0986712608830001E-2</v>
      </c>
      <c r="M13275" s="37">
        <f>VLOOKUP(D13275,DATA!A:F,6,FALSE)</f>
        <v>982</v>
      </c>
      <c r="N13275" s="36">
        <f t="shared" si="1228"/>
        <v>99.992407646621871</v>
      </c>
      <c r="O13275" s="36">
        <f t="shared" si="1229"/>
        <v>99.992407649840615</v>
      </c>
      <c r="P13275" s="36">
        <f t="shared" si="1230"/>
        <v>3.2187443821385386E-9</v>
      </c>
      <c r="Q13275" s="36">
        <f t="shared" si="1231"/>
        <v>0</v>
      </c>
    </row>
    <row r="13276" spans="1:17" x14ac:dyDescent="0.3">
      <c r="A13276" s="29">
        <v>3096921</v>
      </c>
      <c r="B13276" s="1">
        <v>131</v>
      </c>
      <c r="C13276" s="1" t="s">
        <v>24</v>
      </c>
      <c r="D13276" s="1" t="s">
        <v>63</v>
      </c>
      <c r="E13276" s="1" t="s">
        <v>64</v>
      </c>
      <c r="F13276" s="47">
        <v>714</v>
      </c>
      <c r="G13276" s="34">
        <v>1728.48</v>
      </c>
      <c r="H13276" s="1" t="s">
        <v>218</v>
      </c>
      <c r="I13276" s="34">
        <v>3.9190000000000003E-5</v>
      </c>
      <c r="J13276" s="34">
        <v>982.29254000000003</v>
      </c>
      <c r="K13276" s="35" t="str">
        <f t="shared" si="1227"/>
        <v>Loonse en Drunense Duinen &amp; Leemkuilen_H2310</v>
      </c>
      <c r="L13276" s="36">
        <f>VLOOKUP(D13276,DATA!A:F,5,FALSE)</f>
        <v>1.0986712608830001E-2</v>
      </c>
      <c r="M13276" s="37">
        <f>VLOOKUP(D13276,DATA!A:F,6,FALSE)</f>
        <v>982</v>
      </c>
      <c r="N13276" s="36">
        <f t="shared" si="1228"/>
        <v>99.972579525074721</v>
      </c>
      <c r="O13276" s="36">
        <f t="shared" si="1229"/>
        <v>99.972579536877916</v>
      </c>
      <c r="P13276" s="36">
        <f t="shared" si="1230"/>
        <v>1.1803194865933619E-8</v>
      </c>
      <c r="Q13276" s="36">
        <f t="shared" si="1231"/>
        <v>0</v>
      </c>
    </row>
    <row r="13277" spans="1:17" x14ac:dyDescent="0.3">
      <c r="A13277" s="29">
        <v>3096930</v>
      </c>
      <c r="B13277" s="1">
        <v>131</v>
      </c>
      <c r="C13277" s="1" t="s">
        <v>24</v>
      </c>
      <c r="D13277" s="1" t="s">
        <v>63</v>
      </c>
      <c r="E13277" s="1" t="s">
        <v>64</v>
      </c>
      <c r="F13277" s="47">
        <v>714</v>
      </c>
      <c r="G13277" s="34">
        <v>1600.99</v>
      </c>
      <c r="H13277" s="1" t="s">
        <v>218</v>
      </c>
      <c r="I13277" s="34">
        <v>6.5019999999999998E-5</v>
      </c>
      <c r="J13277" s="34">
        <v>3716.0122000000001</v>
      </c>
      <c r="K13277" s="35" t="str">
        <f t="shared" si="1227"/>
        <v>Loonse en Drunense Duinen &amp; Leemkuilen_H2310</v>
      </c>
      <c r="L13277" s="36">
        <f>VLOOKUP(D13277,DATA!A:F,5,FALSE)</f>
        <v>1.0986712608830001E-2</v>
      </c>
      <c r="M13277" s="37">
        <f>VLOOKUP(D13277,DATA!A:F,6,FALSE)</f>
        <v>982</v>
      </c>
      <c r="N13277" s="36">
        <f t="shared" si="1228"/>
        <v>99.888820299941017</v>
      </c>
      <c r="O13277" s="36">
        <f t="shared" si="1229"/>
        <v>99.888820379274577</v>
      </c>
      <c r="P13277" s="36">
        <f t="shared" si="1230"/>
        <v>7.9333560165650852E-8</v>
      </c>
      <c r="Q13277" s="36">
        <f t="shared" si="1231"/>
        <v>0</v>
      </c>
    </row>
    <row r="13278" spans="1:17" x14ac:dyDescent="0.3">
      <c r="A13278" s="29">
        <v>3096931</v>
      </c>
      <c r="B13278" s="1">
        <v>131</v>
      </c>
      <c r="C13278" s="1" t="s">
        <v>24</v>
      </c>
      <c r="D13278" s="1" t="s">
        <v>63</v>
      </c>
      <c r="E13278" s="1" t="s">
        <v>64</v>
      </c>
      <c r="F13278" s="47">
        <v>714</v>
      </c>
      <c r="G13278" s="34">
        <v>1240.48</v>
      </c>
      <c r="H13278" s="1" t="s">
        <v>218</v>
      </c>
      <c r="I13278" s="34">
        <v>4.9539999999999997E-5</v>
      </c>
      <c r="J13278" s="34">
        <v>3320.1406000000002</v>
      </c>
      <c r="K13278" s="35" t="str">
        <f t="shared" si="1227"/>
        <v>Loonse en Drunense Duinen &amp; Leemkuilen_H2310</v>
      </c>
      <c r="L13278" s="36">
        <f>VLOOKUP(D13278,DATA!A:F,5,FALSE)</f>
        <v>1.0986712608830001E-2</v>
      </c>
      <c r="M13278" s="37">
        <f>VLOOKUP(D13278,DATA!A:F,6,FALSE)</f>
        <v>982</v>
      </c>
      <c r="N13278" s="36">
        <f t="shared" si="1228"/>
        <v>94.479140265985677</v>
      </c>
      <c r="O13278" s="36">
        <f t="shared" si="1229"/>
        <v>94.479143104991664</v>
      </c>
      <c r="P13278" s="36">
        <f t="shared" si="1230"/>
        <v>2.8390059867433592E-6</v>
      </c>
      <c r="Q13278" s="36">
        <f t="shared" si="1231"/>
        <v>0</v>
      </c>
    </row>
    <row r="13279" spans="1:17" x14ac:dyDescent="0.3">
      <c r="A13279" s="29">
        <v>3096931</v>
      </c>
      <c r="B13279" s="1">
        <v>131</v>
      </c>
      <c r="C13279" s="1" t="s">
        <v>24</v>
      </c>
      <c r="D13279" s="1" t="s">
        <v>61</v>
      </c>
      <c r="E13279" s="1" t="s">
        <v>62</v>
      </c>
      <c r="F13279" s="47">
        <v>714</v>
      </c>
      <c r="G13279" s="34">
        <v>1240.48</v>
      </c>
      <c r="H13279" s="1" t="s">
        <v>218</v>
      </c>
      <c r="I13279" s="34">
        <v>4.9539999999999997E-5</v>
      </c>
      <c r="J13279" s="34">
        <v>5671.3149999999996</v>
      </c>
      <c r="K13279" s="35" t="str">
        <f t="shared" si="1227"/>
        <v>Loonse en Drunense Duinen &amp; Leemkuilen_H2330</v>
      </c>
      <c r="L13279" s="36">
        <f>VLOOKUP(D13279,DATA!A:F,5,FALSE)</f>
        <v>1.0986712608830001E-2</v>
      </c>
      <c r="M13279" s="37">
        <f>VLOOKUP(D13279,DATA!A:F,6,FALSE)</f>
        <v>982</v>
      </c>
      <c r="N13279" s="36">
        <f t="shared" si="1228"/>
        <v>94.479140265985677</v>
      </c>
      <c r="O13279" s="36">
        <f t="shared" si="1229"/>
        <v>94.479143104991664</v>
      </c>
      <c r="P13279" s="36">
        <f t="shared" si="1230"/>
        <v>2.8390059867433592E-6</v>
      </c>
      <c r="Q13279" s="36">
        <f t="shared" si="1231"/>
        <v>0</v>
      </c>
    </row>
    <row r="13280" spans="1:17" x14ac:dyDescent="0.3">
      <c r="A13280" s="29">
        <v>3096932</v>
      </c>
      <c r="B13280" s="1">
        <v>131</v>
      </c>
      <c r="C13280" s="1" t="s">
        <v>24</v>
      </c>
      <c r="D13280" s="1" t="s">
        <v>63</v>
      </c>
      <c r="E13280" s="1" t="s">
        <v>64</v>
      </c>
      <c r="F13280" s="47">
        <v>714</v>
      </c>
      <c r="G13280" s="34">
        <v>1245.93</v>
      </c>
      <c r="H13280" s="1" t="s">
        <v>218</v>
      </c>
      <c r="I13280" s="34">
        <v>5.3350000000000003E-5</v>
      </c>
      <c r="J13280" s="34">
        <v>5892.357</v>
      </c>
      <c r="K13280" s="35" t="str">
        <f t="shared" si="1227"/>
        <v>Loonse en Drunense Duinen &amp; Leemkuilen_H2310</v>
      </c>
      <c r="L13280" s="36">
        <f>VLOOKUP(D13280,DATA!A:F,5,FALSE)</f>
        <v>1.0986712608830001E-2</v>
      </c>
      <c r="M13280" s="37">
        <f>VLOOKUP(D13280,DATA!A:F,6,FALSE)</f>
        <v>982</v>
      </c>
      <c r="N13280" s="36">
        <f t="shared" si="1228"/>
        <v>94.783274503400065</v>
      </c>
      <c r="O13280" s="36">
        <f t="shared" si="1229"/>
        <v>94.783277401622854</v>
      </c>
      <c r="P13280" s="36">
        <f t="shared" si="1230"/>
        <v>2.8982227888718626E-6</v>
      </c>
      <c r="Q13280" s="36">
        <f t="shared" si="1231"/>
        <v>0</v>
      </c>
    </row>
    <row r="13281" spans="1:17" x14ac:dyDescent="0.3">
      <c r="A13281" s="29">
        <v>3096932</v>
      </c>
      <c r="B13281" s="1">
        <v>131</v>
      </c>
      <c r="C13281" s="1" t="s">
        <v>24</v>
      </c>
      <c r="D13281" s="1" t="s">
        <v>61</v>
      </c>
      <c r="E13281" s="1" t="s">
        <v>62</v>
      </c>
      <c r="F13281" s="47">
        <v>714</v>
      </c>
      <c r="G13281" s="34">
        <v>1245.93</v>
      </c>
      <c r="H13281" s="1" t="s">
        <v>218</v>
      </c>
      <c r="I13281" s="34">
        <v>5.3350000000000003E-5</v>
      </c>
      <c r="J13281" s="34">
        <v>747.39980000000003</v>
      </c>
      <c r="K13281" s="35" t="str">
        <f t="shared" si="1227"/>
        <v>Loonse en Drunense Duinen &amp; Leemkuilen_H2330</v>
      </c>
      <c r="L13281" s="36">
        <f>VLOOKUP(D13281,DATA!A:F,5,FALSE)</f>
        <v>1.0986712608830001E-2</v>
      </c>
      <c r="M13281" s="37">
        <f>VLOOKUP(D13281,DATA!A:F,6,FALSE)</f>
        <v>982</v>
      </c>
      <c r="N13281" s="36">
        <f t="shared" si="1228"/>
        <v>94.783274503400065</v>
      </c>
      <c r="O13281" s="36">
        <f t="shared" si="1229"/>
        <v>94.783277401622854</v>
      </c>
      <c r="P13281" s="36">
        <f t="shared" si="1230"/>
        <v>2.8982227888718626E-6</v>
      </c>
      <c r="Q13281" s="36">
        <f t="shared" si="1231"/>
        <v>0</v>
      </c>
    </row>
    <row r="13282" spans="1:17" x14ac:dyDescent="0.3">
      <c r="A13282" s="29">
        <v>3096933</v>
      </c>
      <c r="B13282" s="1">
        <v>131</v>
      </c>
      <c r="C13282" s="1" t="s">
        <v>24</v>
      </c>
      <c r="D13282" s="1" t="s">
        <v>61</v>
      </c>
      <c r="E13282" s="1" t="s">
        <v>62</v>
      </c>
      <c r="F13282" s="47">
        <v>714</v>
      </c>
      <c r="G13282" s="34">
        <v>1583.99</v>
      </c>
      <c r="H13282" s="1" t="s">
        <v>218</v>
      </c>
      <c r="I13282" s="34">
        <v>8.5740000000000002E-5</v>
      </c>
      <c r="J13282" s="34">
        <v>2820.3359999999998</v>
      </c>
      <c r="K13282" s="35" t="str">
        <f t="shared" si="1227"/>
        <v>Loonse en Drunense Duinen &amp; Leemkuilen_H2330</v>
      </c>
      <c r="L13282" s="36">
        <f>VLOOKUP(D13282,DATA!A:F,5,FALSE)</f>
        <v>1.0986712608830001E-2</v>
      </c>
      <c r="M13282" s="37">
        <f>VLOOKUP(D13282,DATA!A:F,6,FALSE)</f>
        <v>982</v>
      </c>
      <c r="N13282" s="36">
        <f t="shared" si="1228"/>
        <v>99.866019584125198</v>
      </c>
      <c r="O13282" s="36">
        <f t="shared" si="1229"/>
        <v>99.866019710165702</v>
      </c>
      <c r="P13282" s="36">
        <f t="shared" si="1230"/>
        <v>1.2604050425579771E-7</v>
      </c>
      <c r="Q13282" s="36">
        <f t="shared" si="1231"/>
        <v>0</v>
      </c>
    </row>
    <row r="13283" spans="1:17" x14ac:dyDescent="0.3">
      <c r="A13283" s="29">
        <v>3096934</v>
      </c>
      <c r="B13283" s="1">
        <v>131</v>
      </c>
      <c r="C13283" s="1" t="s">
        <v>24</v>
      </c>
      <c r="D13283" s="1" t="s">
        <v>61</v>
      </c>
      <c r="E13283" s="1" t="s">
        <v>62</v>
      </c>
      <c r="F13283" s="47">
        <v>714</v>
      </c>
      <c r="G13283" s="34">
        <v>1471.18</v>
      </c>
      <c r="H13283" s="1" t="s">
        <v>218</v>
      </c>
      <c r="I13283" s="34">
        <v>8.6340000000000003E-5</v>
      </c>
      <c r="J13283" s="34">
        <v>16.118549999999999</v>
      </c>
      <c r="K13283" s="35" t="str">
        <f t="shared" si="1227"/>
        <v>Loonse en Drunense Duinen &amp; Leemkuilen_H2330</v>
      </c>
      <c r="L13283" s="36">
        <f>VLOOKUP(D13283,DATA!A:F,5,FALSE)</f>
        <v>1.0986712608830001E-2</v>
      </c>
      <c r="M13283" s="37">
        <f>VLOOKUP(D13283,DATA!A:F,6,FALSE)</f>
        <v>982</v>
      </c>
      <c r="N13283" s="36">
        <f t="shared" si="1228"/>
        <v>99.538804161705997</v>
      </c>
      <c r="O13283" s="36">
        <f t="shared" si="1229"/>
        <v>99.538804597175158</v>
      </c>
      <c r="P13283" s="36">
        <f t="shared" si="1230"/>
        <v>4.3546916117520595E-7</v>
      </c>
      <c r="Q13283" s="36">
        <f t="shared" si="1231"/>
        <v>0</v>
      </c>
    </row>
    <row r="13284" spans="1:17" x14ac:dyDescent="0.3">
      <c r="A13284" s="29">
        <v>3096935</v>
      </c>
      <c r="B13284" s="1">
        <v>131</v>
      </c>
      <c r="C13284" s="1" t="s">
        <v>24</v>
      </c>
      <c r="D13284" s="1" t="s">
        <v>61</v>
      </c>
      <c r="E13284" s="1" t="s">
        <v>62</v>
      </c>
      <c r="F13284" s="47">
        <v>714</v>
      </c>
      <c r="G13284" s="34">
        <v>1026.8599999999999</v>
      </c>
      <c r="H13284" s="1" t="s">
        <v>218</v>
      </c>
      <c r="I13284" s="34">
        <v>6.9309999999999999E-5</v>
      </c>
      <c r="J13284" s="34">
        <v>627.83465999999999</v>
      </c>
      <c r="K13284" s="35" t="str">
        <f t="shared" si="1227"/>
        <v>Loonse en Drunense Duinen &amp; Leemkuilen_H2330</v>
      </c>
      <c r="L13284" s="36">
        <f>VLOOKUP(D13284,DATA!A:F,5,FALSE)</f>
        <v>1.0986712608830001E-2</v>
      </c>
      <c r="M13284" s="37">
        <f>VLOOKUP(D13284,DATA!A:F,6,FALSE)</f>
        <v>982</v>
      </c>
      <c r="N13284" s="36">
        <f t="shared" si="1228"/>
        <v>62.078086805451939</v>
      </c>
      <c r="O13284" s="36">
        <f t="shared" si="1229"/>
        <v>62.078104731814982</v>
      </c>
      <c r="P13284" s="36">
        <f t="shared" si="1230"/>
        <v>1.7926363042874982E-5</v>
      </c>
      <c r="Q13284" s="36">
        <f t="shared" si="1231"/>
        <v>0</v>
      </c>
    </row>
    <row r="13285" spans="1:17" x14ac:dyDescent="0.3">
      <c r="A13285" s="29">
        <v>3096944</v>
      </c>
      <c r="B13285" s="1">
        <v>131</v>
      </c>
      <c r="C13285" s="1" t="s">
        <v>24</v>
      </c>
      <c r="D13285" s="1" t="s">
        <v>59</v>
      </c>
      <c r="E13285" s="1" t="s">
        <v>60</v>
      </c>
      <c r="F13285" s="47">
        <v>1071</v>
      </c>
      <c r="G13285" s="34">
        <v>1806.02</v>
      </c>
      <c r="H13285" s="1" t="s">
        <v>218</v>
      </c>
      <c r="I13285" s="34">
        <v>1.4274999999999999E-3</v>
      </c>
      <c r="J13285" s="34">
        <v>4627.8630000000003</v>
      </c>
      <c r="K13285" s="35" t="str">
        <f t="shared" si="1227"/>
        <v>Loonse en Drunense Duinen &amp; Leemkuilen_H9190</v>
      </c>
      <c r="L13285" s="36">
        <f>VLOOKUP(D13285,DATA!A:F,5,FALSE)</f>
        <v>1.3726988247862192E-2</v>
      </c>
      <c r="M13285" s="37">
        <f>VLOOKUP(D13285,DATA!A:F,6,FALSE)</f>
        <v>1285.5</v>
      </c>
      <c r="N13285" s="36">
        <f t="shared" si="1228"/>
        <v>99.921195887042359</v>
      </c>
      <c r="O13285" s="36">
        <f t="shared" si="1229"/>
        <v>99.921197429998685</v>
      </c>
      <c r="P13285" s="36">
        <f t="shared" si="1230"/>
        <v>1.5429563262614465E-6</v>
      </c>
      <c r="Q13285" s="36">
        <f t="shared" si="1231"/>
        <v>0</v>
      </c>
    </row>
    <row r="13286" spans="1:17" x14ac:dyDescent="0.3">
      <c r="A13286" s="29">
        <v>3096945</v>
      </c>
      <c r="B13286" s="1">
        <v>131</v>
      </c>
      <c r="C13286" s="1" t="s">
        <v>24</v>
      </c>
      <c r="D13286" s="1" t="s">
        <v>59</v>
      </c>
      <c r="E13286" s="1" t="s">
        <v>60</v>
      </c>
      <c r="F13286" s="47">
        <v>1071</v>
      </c>
      <c r="G13286" s="34">
        <v>1355.07</v>
      </c>
      <c r="H13286" s="1" t="s">
        <v>218</v>
      </c>
      <c r="I13286" s="34">
        <v>1.5142000000000001E-3</v>
      </c>
      <c r="J13286" s="34">
        <v>36.800420000000003</v>
      </c>
      <c r="K13286" s="35" t="str">
        <f t="shared" si="1227"/>
        <v>Loonse en Drunense Duinen &amp; Leemkuilen_H9190</v>
      </c>
      <c r="L13286" s="36">
        <f>VLOOKUP(D13286,DATA!A:F,5,FALSE)</f>
        <v>1.3726988247862192E-2</v>
      </c>
      <c r="M13286" s="37">
        <f>VLOOKUP(D13286,DATA!A:F,6,FALSE)</f>
        <v>1285.5</v>
      </c>
      <c r="N13286" s="36">
        <f t="shared" si="1228"/>
        <v>72.211691142118099</v>
      </c>
      <c r="O13286" s="36">
        <f t="shared" si="1229"/>
        <v>72.212108228616941</v>
      </c>
      <c r="P13286" s="36">
        <f t="shared" si="1230"/>
        <v>4.1708649884242277E-4</v>
      </c>
      <c r="Q13286" s="36">
        <f t="shared" si="1231"/>
        <v>0</v>
      </c>
    </row>
    <row r="13287" spans="1:17" x14ac:dyDescent="0.3">
      <c r="A13287" s="29">
        <v>3096950</v>
      </c>
      <c r="B13287" s="1">
        <v>131</v>
      </c>
      <c r="C13287" s="1" t="s">
        <v>24</v>
      </c>
      <c r="D13287" s="1" t="s">
        <v>59</v>
      </c>
      <c r="E13287" s="1" t="s">
        <v>60</v>
      </c>
      <c r="F13287" s="47">
        <v>1071</v>
      </c>
      <c r="G13287" s="34">
        <v>1319.73</v>
      </c>
      <c r="H13287" s="1" t="s">
        <v>218</v>
      </c>
      <c r="I13287" s="34">
        <v>3.1453000000000002E-3</v>
      </c>
      <c r="J13287" s="34">
        <v>74.633489999999995</v>
      </c>
      <c r="K13287" s="35" t="str">
        <f t="shared" si="1227"/>
        <v>Loonse en Drunense Duinen &amp; Leemkuilen_H9190</v>
      </c>
      <c r="L13287" s="36">
        <f>VLOOKUP(D13287,DATA!A:F,5,FALSE)</f>
        <v>1.3726988247862192E-2</v>
      </c>
      <c r="M13287" s="37">
        <f>VLOOKUP(D13287,DATA!A:F,6,FALSE)</f>
        <v>1285.5</v>
      </c>
      <c r="N13287" s="36">
        <f t="shared" si="1228"/>
        <v>61.535412463051621</v>
      </c>
      <c r="O13287" s="36">
        <f t="shared" si="1229"/>
        <v>61.536434393571412</v>
      </c>
      <c r="P13287" s="36">
        <f t="shared" si="1230"/>
        <v>1.0219305197907147E-3</v>
      </c>
      <c r="Q13287" s="36">
        <f t="shared" si="1231"/>
        <v>0</v>
      </c>
    </row>
    <row r="13288" spans="1:17" x14ac:dyDescent="0.3">
      <c r="A13288" s="29">
        <v>3096952</v>
      </c>
      <c r="B13288" s="1">
        <v>131</v>
      </c>
      <c r="C13288" s="1" t="s">
        <v>24</v>
      </c>
      <c r="D13288" s="1" t="s">
        <v>59</v>
      </c>
      <c r="E13288" s="1" t="s">
        <v>60</v>
      </c>
      <c r="F13288" s="47">
        <v>1071</v>
      </c>
      <c r="G13288" s="34">
        <v>1265.52</v>
      </c>
      <c r="H13288" s="1" t="s">
        <v>218</v>
      </c>
      <c r="I13288" s="34">
        <v>4.6677999999999997E-3</v>
      </c>
      <c r="J13288" s="34">
        <v>121.96274</v>
      </c>
      <c r="K13288" s="35" t="str">
        <f t="shared" si="1227"/>
        <v>Loonse en Drunense Duinen &amp; Leemkuilen_H9190</v>
      </c>
      <c r="L13288" s="36">
        <f>VLOOKUP(D13288,DATA!A:F,5,FALSE)</f>
        <v>1.3726988247862192E-2</v>
      </c>
      <c r="M13288" s="37">
        <f>VLOOKUP(D13288,DATA!A:F,6,FALSE)</f>
        <v>1285.5</v>
      </c>
      <c r="N13288" s="36">
        <f t="shared" si="1228"/>
        <v>43.18602896155506</v>
      </c>
      <c r="O13288" s="36">
        <f t="shared" si="1229"/>
        <v>43.187601089236885</v>
      </c>
      <c r="P13288" s="36">
        <f t="shared" si="1230"/>
        <v>1.5721276818254637E-3</v>
      </c>
      <c r="Q13288" s="36">
        <f t="shared" si="1231"/>
        <v>0</v>
      </c>
    </row>
    <row r="13289" spans="1:17" x14ac:dyDescent="0.3">
      <c r="A13289" s="29">
        <v>3098450</v>
      </c>
      <c r="B13289" s="1">
        <v>131</v>
      </c>
      <c r="C13289" s="1" t="s">
        <v>24</v>
      </c>
      <c r="D13289" s="1" t="s">
        <v>63</v>
      </c>
      <c r="E13289" s="1" t="s">
        <v>64</v>
      </c>
      <c r="F13289" s="47">
        <v>714</v>
      </c>
      <c r="G13289" s="34">
        <v>1447.56</v>
      </c>
      <c r="H13289" s="1" t="s">
        <v>218</v>
      </c>
      <c r="I13289" s="34">
        <v>2.728E-5</v>
      </c>
      <c r="J13289" s="34">
        <v>10000</v>
      </c>
      <c r="K13289" s="35" t="str">
        <f t="shared" si="1227"/>
        <v>Loonse en Drunense Duinen &amp; Leemkuilen_H2310</v>
      </c>
      <c r="L13289" s="36">
        <f>VLOOKUP(D13289,DATA!A:F,5,FALSE)</f>
        <v>1.0986712608830001E-2</v>
      </c>
      <c r="M13289" s="37">
        <f>VLOOKUP(D13289,DATA!A:F,6,FALSE)</f>
        <v>982</v>
      </c>
      <c r="N13289" s="36">
        <f t="shared" si="1228"/>
        <v>99.402972382213065</v>
      </c>
      <c r="O13289" s="36">
        <f t="shared" si="1229"/>
        <v>99.402972560084336</v>
      </c>
      <c r="P13289" s="36">
        <f t="shared" si="1230"/>
        <v>1.7787127148949367E-7</v>
      </c>
      <c r="Q13289" s="36">
        <f t="shared" si="1231"/>
        <v>0</v>
      </c>
    </row>
    <row r="13290" spans="1:17" x14ac:dyDescent="0.3">
      <c r="A13290" s="29">
        <v>3098459</v>
      </c>
      <c r="B13290" s="1">
        <v>131</v>
      </c>
      <c r="C13290" s="1" t="s">
        <v>24</v>
      </c>
      <c r="D13290" s="1" t="s">
        <v>63</v>
      </c>
      <c r="E13290" s="1" t="s">
        <v>64</v>
      </c>
      <c r="F13290" s="47">
        <v>714</v>
      </c>
      <c r="G13290" s="34">
        <v>1782.37</v>
      </c>
      <c r="H13290" s="1" t="s">
        <v>218</v>
      </c>
      <c r="I13290" s="34">
        <v>7.3070000000000003E-5</v>
      </c>
      <c r="J13290" s="34">
        <v>102.65747</v>
      </c>
      <c r="K13290" s="35" t="str">
        <f t="shared" si="1227"/>
        <v>Loonse en Drunense Duinen &amp; Leemkuilen_H2310</v>
      </c>
      <c r="L13290" s="36">
        <f>VLOOKUP(D13290,DATA!A:F,5,FALSE)</f>
        <v>1.0986712608830001E-2</v>
      </c>
      <c r="M13290" s="37">
        <f>VLOOKUP(D13290,DATA!A:F,6,FALSE)</f>
        <v>982</v>
      </c>
      <c r="N13290" s="36">
        <f t="shared" si="1228"/>
        <v>99.984829715005759</v>
      </c>
      <c r="O13290" s="36">
        <f t="shared" si="1229"/>
        <v>99.984829727182614</v>
      </c>
      <c r="P13290" s="36">
        <f t="shared" si="1230"/>
        <v>1.2176855079815141E-8</v>
      </c>
      <c r="Q13290" s="36">
        <f t="shared" si="1231"/>
        <v>0</v>
      </c>
    </row>
    <row r="13291" spans="1:17" x14ac:dyDescent="0.3">
      <c r="A13291" s="29">
        <v>3098460</v>
      </c>
      <c r="B13291" s="1">
        <v>131</v>
      </c>
      <c r="C13291" s="1" t="s">
        <v>24</v>
      </c>
      <c r="D13291" s="1" t="s">
        <v>63</v>
      </c>
      <c r="E13291" s="1" t="s">
        <v>64</v>
      </c>
      <c r="F13291" s="47">
        <v>714</v>
      </c>
      <c r="G13291" s="34">
        <v>1238.08</v>
      </c>
      <c r="H13291" s="1" t="s">
        <v>218</v>
      </c>
      <c r="I13291" s="34">
        <v>4.7729999999999999E-5</v>
      </c>
      <c r="J13291" s="34">
        <v>7748.2669999999998</v>
      </c>
      <c r="K13291" s="35" t="str">
        <f t="shared" si="1227"/>
        <v>Loonse en Drunense Duinen &amp; Leemkuilen_H2310</v>
      </c>
      <c r="L13291" s="36">
        <f>VLOOKUP(D13291,DATA!A:F,5,FALSE)</f>
        <v>1.0986712608830001E-2</v>
      </c>
      <c r="M13291" s="37">
        <f>VLOOKUP(D13291,DATA!A:F,6,FALSE)</f>
        <v>982</v>
      </c>
      <c r="N13291" s="36">
        <f t="shared" si="1228"/>
        <v>94.339978530471512</v>
      </c>
      <c r="O13291" s="36">
        <f t="shared" si="1229"/>
        <v>94.339981330567696</v>
      </c>
      <c r="P13291" s="36">
        <f t="shared" si="1230"/>
        <v>2.8000961833640758E-6</v>
      </c>
      <c r="Q13291" s="36">
        <f t="shared" si="1231"/>
        <v>0</v>
      </c>
    </row>
    <row r="13292" spans="1:17" x14ac:dyDescent="0.3">
      <c r="A13292" s="29">
        <v>3098460</v>
      </c>
      <c r="B13292" s="1">
        <v>131</v>
      </c>
      <c r="C13292" s="1" t="s">
        <v>24</v>
      </c>
      <c r="D13292" s="1" t="s">
        <v>61</v>
      </c>
      <c r="E13292" s="1" t="s">
        <v>62</v>
      </c>
      <c r="F13292" s="47">
        <v>714</v>
      </c>
      <c r="G13292" s="34">
        <v>1238.08</v>
      </c>
      <c r="H13292" s="1" t="s">
        <v>218</v>
      </c>
      <c r="I13292" s="34">
        <v>4.7729999999999999E-5</v>
      </c>
      <c r="J13292" s="34">
        <v>1739.3561999999999</v>
      </c>
      <c r="K13292" s="35" t="str">
        <f t="shared" si="1227"/>
        <v>Loonse en Drunense Duinen &amp; Leemkuilen_H2330</v>
      </c>
      <c r="L13292" s="36">
        <f>VLOOKUP(D13292,DATA!A:F,5,FALSE)</f>
        <v>1.0986712608830001E-2</v>
      </c>
      <c r="M13292" s="37">
        <f>VLOOKUP(D13292,DATA!A:F,6,FALSE)</f>
        <v>982</v>
      </c>
      <c r="N13292" s="36">
        <f t="shared" si="1228"/>
        <v>94.339978530471512</v>
      </c>
      <c r="O13292" s="36">
        <f t="shared" si="1229"/>
        <v>94.339981330567696</v>
      </c>
      <c r="P13292" s="36">
        <f t="shared" si="1230"/>
        <v>2.8000961833640758E-6</v>
      </c>
      <c r="Q13292" s="36">
        <f t="shared" si="1231"/>
        <v>0</v>
      </c>
    </row>
    <row r="13293" spans="1:17" x14ac:dyDescent="0.3">
      <c r="A13293" s="29">
        <v>3098461</v>
      </c>
      <c r="B13293" s="1">
        <v>131</v>
      </c>
      <c r="C13293" s="1" t="s">
        <v>24</v>
      </c>
      <c r="D13293" s="1" t="s">
        <v>63</v>
      </c>
      <c r="E13293" s="1" t="s">
        <v>64</v>
      </c>
      <c r="F13293" s="47">
        <v>714</v>
      </c>
      <c r="G13293" s="34">
        <v>1062.99</v>
      </c>
      <c r="H13293" s="1" t="s">
        <v>218</v>
      </c>
      <c r="I13293" s="34">
        <v>4.3180000000000003E-5</v>
      </c>
      <c r="J13293" s="34">
        <v>6445.9219999999996</v>
      </c>
      <c r="K13293" s="35" t="str">
        <f t="shared" si="1227"/>
        <v>Loonse en Drunense Duinen &amp; Leemkuilen_H2310</v>
      </c>
      <c r="L13293" s="36">
        <f>VLOOKUP(D13293,DATA!A:F,5,FALSE)</f>
        <v>1.0986712608830001E-2</v>
      </c>
      <c r="M13293" s="37">
        <f>VLOOKUP(D13293,DATA!A:F,6,FALSE)</f>
        <v>982</v>
      </c>
      <c r="N13293" s="36">
        <f t="shared" si="1228"/>
        <v>70.885175711162077</v>
      </c>
      <c r="O13293" s="36">
        <f t="shared" si="1229"/>
        <v>70.885185502002059</v>
      </c>
      <c r="P13293" s="36">
        <f t="shared" si="1230"/>
        <v>9.7908399823154468E-6</v>
      </c>
      <c r="Q13293" s="36">
        <f t="shared" si="1231"/>
        <v>0</v>
      </c>
    </row>
    <row r="13294" spans="1:17" x14ac:dyDescent="0.3">
      <c r="A13294" s="29">
        <v>3098461</v>
      </c>
      <c r="B13294" s="1">
        <v>131</v>
      </c>
      <c r="C13294" s="1" t="s">
        <v>24</v>
      </c>
      <c r="D13294" s="1" t="s">
        <v>61</v>
      </c>
      <c r="E13294" s="1" t="s">
        <v>62</v>
      </c>
      <c r="F13294" s="47">
        <v>714</v>
      </c>
      <c r="G13294" s="34">
        <v>1062.99</v>
      </c>
      <c r="H13294" s="1" t="s">
        <v>218</v>
      </c>
      <c r="I13294" s="34">
        <v>4.3180000000000003E-5</v>
      </c>
      <c r="J13294" s="34">
        <v>2988.2637</v>
      </c>
      <c r="K13294" s="35" t="str">
        <f t="shared" si="1227"/>
        <v>Loonse en Drunense Duinen &amp; Leemkuilen_H2330</v>
      </c>
      <c r="L13294" s="36">
        <f>VLOOKUP(D13294,DATA!A:F,5,FALSE)</f>
        <v>1.0986712608830001E-2</v>
      </c>
      <c r="M13294" s="37">
        <f>VLOOKUP(D13294,DATA!A:F,6,FALSE)</f>
        <v>982</v>
      </c>
      <c r="N13294" s="36">
        <f t="shared" si="1228"/>
        <v>70.885175711162077</v>
      </c>
      <c r="O13294" s="36">
        <f t="shared" si="1229"/>
        <v>70.885185502002059</v>
      </c>
      <c r="P13294" s="36">
        <f t="shared" si="1230"/>
        <v>9.7908399823154468E-6</v>
      </c>
      <c r="Q13294" s="36">
        <f t="shared" si="1231"/>
        <v>0</v>
      </c>
    </row>
    <row r="13295" spans="1:17" x14ac:dyDescent="0.3">
      <c r="A13295" s="29">
        <v>3098462</v>
      </c>
      <c r="B13295" s="1">
        <v>131</v>
      </c>
      <c r="C13295" s="1" t="s">
        <v>24</v>
      </c>
      <c r="D13295" s="1" t="s">
        <v>63</v>
      </c>
      <c r="E13295" s="1" t="s">
        <v>64</v>
      </c>
      <c r="F13295" s="47">
        <v>714</v>
      </c>
      <c r="G13295" s="34">
        <v>1175.5999999999999</v>
      </c>
      <c r="H13295" s="1" t="s">
        <v>218</v>
      </c>
      <c r="I13295" s="34">
        <v>5.397E-5</v>
      </c>
      <c r="J13295" s="34">
        <v>3567.8696</v>
      </c>
      <c r="K13295" s="35" t="str">
        <f t="shared" si="1227"/>
        <v>Loonse en Drunense Duinen &amp; Leemkuilen_H2310</v>
      </c>
      <c r="L13295" s="36">
        <f>VLOOKUP(D13295,DATA!A:F,5,FALSE)</f>
        <v>1.0986712608830001E-2</v>
      </c>
      <c r="M13295" s="37">
        <f>VLOOKUP(D13295,DATA!A:F,6,FALSE)</f>
        <v>982</v>
      </c>
      <c r="N13295" s="36">
        <f t="shared" si="1228"/>
        <v>89.350249421300788</v>
      </c>
      <c r="O13295" s="36">
        <f t="shared" si="1229"/>
        <v>89.350255063589259</v>
      </c>
      <c r="P13295" s="36">
        <f t="shared" si="1230"/>
        <v>5.6422884711082588E-6</v>
      </c>
      <c r="Q13295" s="36">
        <f t="shared" si="1231"/>
        <v>0</v>
      </c>
    </row>
    <row r="13296" spans="1:17" x14ac:dyDescent="0.3">
      <c r="A13296" s="29">
        <v>3098462</v>
      </c>
      <c r="B13296" s="1">
        <v>131</v>
      </c>
      <c r="C13296" s="1" t="s">
        <v>24</v>
      </c>
      <c r="D13296" s="1" t="s">
        <v>61</v>
      </c>
      <c r="E13296" s="1" t="s">
        <v>62</v>
      </c>
      <c r="F13296" s="47">
        <v>714</v>
      </c>
      <c r="G13296" s="34">
        <v>1175.5999999999999</v>
      </c>
      <c r="H13296" s="1" t="s">
        <v>218</v>
      </c>
      <c r="I13296" s="34">
        <v>5.397E-5</v>
      </c>
      <c r="J13296" s="34">
        <v>2005.3943999999999</v>
      </c>
      <c r="K13296" s="35" t="str">
        <f t="shared" si="1227"/>
        <v>Loonse en Drunense Duinen &amp; Leemkuilen_H2330</v>
      </c>
      <c r="L13296" s="36">
        <f>VLOOKUP(D13296,DATA!A:F,5,FALSE)</f>
        <v>1.0986712608830001E-2</v>
      </c>
      <c r="M13296" s="37">
        <f>VLOOKUP(D13296,DATA!A:F,6,FALSE)</f>
        <v>982</v>
      </c>
      <c r="N13296" s="36">
        <f t="shared" si="1228"/>
        <v>89.350249421300788</v>
      </c>
      <c r="O13296" s="36">
        <f t="shared" si="1229"/>
        <v>89.350255063589259</v>
      </c>
      <c r="P13296" s="36">
        <f t="shared" si="1230"/>
        <v>5.6422884711082588E-6</v>
      </c>
      <c r="Q13296" s="36">
        <f t="shared" si="1231"/>
        <v>0</v>
      </c>
    </row>
    <row r="13297" spans="1:17" x14ac:dyDescent="0.3">
      <c r="A13297" s="29">
        <v>3098464</v>
      </c>
      <c r="B13297" s="1">
        <v>131</v>
      </c>
      <c r="C13297" s="1" t="s">
        <v>24</v>
      </c>
      <c r="D13297" s="1" t="s">
        <v>61</v>
      </c>
      <c r="E13297" s="1" t="s">
        <v>62</v>
      </c>
      <c r="F13297" s="47">
        <v>714</v>
      </c>
      <c r="G13297" s="34">
        <v>1193.05</v>
      </c>
      <c r="H13297" s="1" t="s">
        <v>218</v>
      </c>
      <c r="I13297" s="34">
        <v>7.3349999999999994E-5</v>
      </c>
      <c r="J13297" s="34">
        <v>5110.7103999999999</v>
      </c>
      <c r="K13297" s="35" t="str">
        <f t="shared" si="1227"/>
        <v>Loonse en Drunense Duinen &amp; Leemkuilen_H2330</v>
      </c>
      <c r="L13297" s="36">
        <f>VLOOKUP(D13297,DATA!A:F,5,FALSE)</f>
        <v>1.0986712608830001E-2</v>
      </c>
      <c r="M13297" s="37">
        <f>VLOOKUP(D13297,DATA!A:F,6,FALSE)</f>
        <v>982</v>
      </c>
      <c r="N13297" s="36">
        <f t="shared" si="1228"/>
        <v>91.04176956554825</v>
      </c>
      <c r="O13297" s="36">
        <f t="shared" si="1229"/>
        <v>91.041776138049244</v>
      </c>
      <c r="P13297" s="36">
        <f t="shared" si="1230"/>
        <v>6.5725009932293688E-6</v>
      </c>
      <c r="Q13297" s="36">
        <f t="shared" si="1231"/>
        <v>0</v>
      </c>
    </row>
    <row r="13298" spans="1:17" x14ac:dyDescent="0.3">
      <c r="A13298" s="29">
        <v>3098465</v>
      </c>
      <c r="B13298" s="1">
        <v>131</v>
      </c>
      <c r="C13298" s="1" t="s">
        <v>24</v>
      </c>
      <c r="D13298" s="1" t="s">
        <v>61</v>
      </c>
      <c r="E13298" s="1" t="s">
        <v>62</v>
      </c>
      <c r="F13298" s="47">
        <v>714</v>
      </c>
      <c r="G13298" s="34">
        <v>928.31</v>
      </c>
      <c r="H13298" s="1" t="s">
        <v>218</v>
      </c>
      <c r="I13298" s="34">
        <v>6.4859999999999999E-5</v>
      </c>
      <c r="J13298" s="34">
        <v>704.42846999999995</v>
      </c>
      <c r="K13298" s="35" t="str">
        <f t="shared" si="1227"/>
        <v>Loonse en Drunense Duinen &amp; Leemkuilen_H2330</v>
      </c>
      <c r="L13298" s="36">
        <f>VLOOKUP(D13298,DATA!A:F,5,FALSE)</f>
        <v>1.0986712608830001E-2</v>
      </c>
      <c r="M13298" s="37">
        <f>VLOOKUP(D13298,DATA!A:F,6,FALSE)</f>
        <v>982</v>
      </c>
      <c r="N13298" s="36">
        <f t="shared" si="1228"/>
        <v>35.666316850387837</v>
      </c>
      <c r="O13298" s="36">
        <f t="shared" si="1229"/>
        <v>35.666333201279159</v>
      </c>
      <c r="P13298" s="36">
        <f t="shared" si="1230"/>
        <v>1.635089132179246E-5</v>
      </c>
      <c r="Q13298" s="36">
        <f t="shared" si="1231"/>
        <v>0</v>
      </c>
    </row>
    <row r="13299" spans="1:17" x14ac:dyDescent="0.3">
      <c r="A13299" s="29">
        <v>3098468</v>
      </c>
      <c r="B13299" s="1">
        <v>131</v>
      </c>
      <c r="C13299" s="1" t="s">
        <v>24</v>
      </c>
      <c r="D13299" s="1" t="s">
        <v>61</v>
      </c>
      <c r="E13299" s="1" t="s">
        <v>62</v>
      </c>
      <c r="F13299" s="47">
        <v>714</v>
      </c>
      <c r="G13299" s="34">
        <v>1875.35</v>
      </c>
      <c r="H13299" s="1" t="s">
        <v>218</v>
      </c>
      <c r="I13299" s="34">
        <v>2.3169999999999999E-4</v>
      </c>
      <c r="J13299" s="34">
        <v>234.05106000000001</v>
      </c>
      <c r="K13299" s="35" t="str">
        <f t="shared" si="1227"/>
        <v>Loonse en Drunense Duinen &amp; Leemkuilen_H2330</v>
      </c>
      <c r="L13299" s="36">
        <f>VLOOKUP(D13299,DATA!A:F,5,FALSE)</f>
        <v>1.0986712608830001E-2</v>
      </c>
      <c r="M13299" s="37">
        <f>VLOOKUP(D13299,DATA!A:F,6,FALSE)</f>
        <v>982</v>
      </c>
      <c r="N13299" s="36">
        <f t="shared" si="1228"/>
        <v>99.994537584286803</v>
      </c>
      <c r="O13299" s="36">
        <f t="shared" si="1229"/>
        <v>99.994537598191272</v>
      </c>
      <c r="P13299" s="36">
        <f t="shared" si="1230"/>
        <v>1.3904468687542249E-8</v>
      </c>
      <c r="Q13299" s="36">
        <f t="shared" si="1231"/>
        <v>0</v>
      </c>
    </row>
    <row r="13300" spans="1:17" x14ac:dyDescent="0.3">
      <c r="A13300" s="29">
        <v>3098474</v>
      </c>
      <c r="B13300" s="1">
        <v>131</v>
      </c>
      <c r="C13300" s="1" t="s">
        <v>24</v>
      </c>
      <c r="D13300" s="1" t="s">
        <v>59</v>
      </c>
      <c r="E13300" s="1" t="s">
        <v>60</v>
      </c>
      <c r="F13300" s="47">
        <v>1071</v>
      </c>
      <c r="G13300" s="34">
        <v>1700.86</v>
      </c>
      <c r="H13300" s="1" t="s">
        <v>218</v>
      </c>
      <c r="I13300" s="34">
        <v>1.3201E-3</v>
      </c>
      <c r="J13300" s="34">
        <v>3999.5852</v>
      </c>
      <c r="K13300" s="35" t="str">
        <f t="shared" si="1227"/>
        <v>Loonse en Drunense Duinen &amp; Leemkuilen_H9190</v>
      </c>
      <c r="L13300" s="36">
        <f>VLOOKUP(D13300,DATA!A:F,5,FALSE)</f>
        <v>1.3726988247862192E-2</v>
      </c>
      <c r="M13300" s="37">
        <f>VLOOKUP(D13300,DATA!A:F,6,FALSE)</f>
        <v>1285.5</v>
      </c>
      <c r="N13300" s="36">
        <f t="shared" si="1228"/>
        <v>99.667064520182464</v>
      </c>
      <c r="O13300" s="36">
        <f t="shared" si="1229"/>
        <v>99.667070533164818</v>
      </c>
      <c r="P13300" s="36">
        <f t="shared" si="1230"/>
        <v>6.0129823538090932E-6</v>
      </c>
      <c r="Q13300" s="36">
        <f t="shared" si="1231"/>
        <v>0</v>
      </c>
    </row>
    <row r="13301" spans="1:17" x14ac:dyDescent="0.3">
      <c r="A13301" s="29">
        <v>3098475</v>
      </c>
      <c r="B13301" s="1">
        <v>131</v>
      </c>
      <c r="C13301" s="1" t="s">
        <v>24</v>
      </c>
      <c r="D13301" s="1" t="s">
        <v>59</v>
      </c>
      <c r="E13301" s="1" t="s">
        <v>60</v>
      </c>
      <c r="F13301" s="47">
        <v>1071</v>
      </c>
      <c r="G13301" s="34">
        <v>1271.3</v>
      </c>
      <c r="H13301" s="1" t="s">
        <v>218</v>
      </c>
      <c r="I13301" s="34">
        <v>1.5713000000000001E-3</v>
      </c>
      <c r="J13301" s="34">
        <v>202.48772</v>
      </c>
      <c r="K13301" s="35" t="str">
        <f t="shared" si="1227"/>
        <v>Loonse en Drunense Duinen &amp; Leemkuilen_H9190</v>
      </c>
      <c r="L13301" s="36">
        <f>VLOOKUP(D13301,DATA!A:F,5,FALSE)</f>
        <v>1.3726988247862192E-2</v>
      </c>
      <c r="M13301" s="37">
        <f>VLOOKUP(D13301,DATA!A:F,6,FALSE)</f>
        <v>1285.5</v>
      </c>
      <c r="N13301" s="36">
        <f t="shared" si="1228"/>
        <v>45.142290191660031</v>
      </c>
      <c r="O13301" s="36">
        <f t="shared" si="1229"/>
        <v>45.142824332873154</v>
      </c>
      <c r="P13301" s="36">
        <f t="shared" si="1230"/>
        <v>5.3414121312300722E-4</v>
      </c>
      <c r="Q13301" s="36">
        <f t="shared" si="1231"/>
        <v>0</v>
      </c>
    </row>
    <row r="13302" spans="1:17" x14ac:dyDescent="0.3">
      <c r="A13302" s="29">
        <v>3098479</v>
      </c>
      <c r="B13302" s="1">
        <v>131</v>
      </c>
      <c r="C13302" s="1" t="s">
        <v>24</v>
      </c>
      <c r="D13302" s="1" t="s">
        <v>59</v>
      </c>
      <c r="E13302" s="1" t="s">
        <v>60</v>
      </c>
      <c r="F13302" s="47">
        <v>1071</v>
      </c>
      <c r="G13302" s="34">
        <v>1352.1</v>
      </c>
      <c r="H13302" s="1" t="s">
        <v>218</v>
      </c>
      <c r="I13302" s="34">
        <v>2.7331E-3</v>
      </c>
      <c r="J13302" s="34">
        <v>863.14844000000005</v>
      </c>
      <c r="K13302" s="35" t="str">
        <f t="shared" si="1227"/>
        <v>Loonse en Drunense Duinen &amp; Leemkuilen_H9190</v>
      </c>
      <c r="L13302" s="36">
        <f>VLOOKUP(D13302,DATA!A:F,5,FALSE)</f>
        <v>1.3726988247862192E-2</v>
      </c>
      <c r="M13302" s="37">
        <f>VLOOKUP(D13302,DATA!A:F,6,FALSE)</f>
        <v>1285.5</v>
      </c>
      <c r="N13302" s="36">
        <f t="shared" si="1228"/>
        <v>71.38624009452441</v>
      </c>
      <c r="O13302" s="36">
        <f t="shared" si="1229"/>
        <v>71.387006426128309</v>
      </c>
      <c r="P13302" s="36">
        <f t="shared" si="1230"/>
        <v>7.6633160389860677E-4</v>
      </c>
      <c r="Q13302" s="36">
        <f t="shared" si="1231"/>
        <v>0</v>
      </c>
    </row>
    <row r="13303" spans="1:17" x14ac:dyDescent="0.3">
      <c r="A13303" s="29">
        <v>3098482</v>
      </c>
      <c r="B13303" s="1">
        <v>131</v>
      </c>
      <c r="C13303" s="1" t="s">
        <v>24</v>
      </c>
      <c r="D13303" s="1" t="s">
        <v>59</v>
      </c>
      <c r="E13303" s="1" t="s">
        <v>60</v>
      </c>
      <c r="F13303" s="47">
        <v>1071</v>
      </c>
      <c r="G13303" s="34">
        <v>1405.74</v>
      </c>
      <c r="H13303" s="1" t="s">
        <v>218</v>
      </c>
      <c r="I13303" s="34">
        <v>5.1732000000000002E-3</v>
      </c>
      <c r="J13303" s="34">
        <v>849.06335000000001</v>
      </c>
      <c r="K13303" s="35" t="str">
        <f t="shared" si="1227"/>
        <v>Loonse en Drunense Duinen &amp; Leemkuilen_H9190</v>
      </c>
      <c r="L13303" s="36">
        <f>VLOOKUP(D13303,DATA!A:F,5,FALSE)</f>
        <v>1.3726988247862192E-2</v>
      </c>
      <c r="M13303" s="37">
        <f>VLOOKUP(D13303,DATA!A:F,6,FALSE)</f>
        <v>1285.5</v>
      </c>
      <c r="N13303" s="36">
        <f t="shared" si="1228"/>
        <v>83.8963082925967</v>
      </c>
      <c r="O13303" s="36">
        <f t="shared" si="1229"/>
        <v>83.897267676385283</v>
      </c>
      <c r="P13303" s="36">
        <f t="shared" si="1230"/>
        <v>9.5938378858306805E-4</v>
      </c>
      <c r="Q13303" s="36">
        <f t="shared" si="1231"/>
        <v>8.1457761347003155E-3</v>
      </c>
    </row>
    <row r="13304" spans="1:17" x14ac:dyDescent="0.3">
      <c r="A13304" s="29">
        <v>3099978</v>
      </c>
      <c r="B13304" s="1">
        <v>131</v>
      </c>
      <c r="C13304" s="1" t="s">
        <v>24</v>
      </c>
      <c r="D13304" s="1" t="s">
        <v>63</v>
      </c>
      <c r="E13304" s="1" t="s">
        <v>64</v>
      </c>
      <c r="F13304" s="47">
        <v>714</v>
      </c>
      <c r="G13304" s="34">
        <v>1701.23</v>
      </c>
      <c r="H13304" s="1" t="s">
        <v>218</v>
      </c>
      <c r="I13304" s="34">
        <v>3.3080000000000002E-5</v>
      </c>
      <c r="J13304" s="34">
        <v>4813.4633999999996</v>
      </c>
      <c r="K13304" s="35" t="str">
        <f t="shared" si="1227"/>
        <v>Loonse en Drunense Duinen &amp; Leemkuilen_H2310</v>
      </c>
      <c r="L13304" s="36">
        <f>VLOOKUP(D13304,DATA!A:F,5,FALSE)</f>
        <v>1.0986712608830001E-2</v>
      </c>
      <c r="M13304" s="37">
        <f>VLOOKUP(D13304,DATA!A:F,6,FALSE)</f>
        <v>982</v>
      </c>
      <c r="N13304" s="36">
        <f t="shared" si="1228"/>
        <v>99.963012418872907</v>
      </c>
      <c r="O13304" s="36">
        <f t="shared" si="1229"/>
        <v>99.963012432310705</v>
      </c>
      <c r="P13304" s="36">
        <f t="shared" si="1230"/>
        <v>1.343779842954973E-8</v>
      </c>
      <c r="Q13304" s="36">
        <f t="shared" si="1231"/>
        <v>0</v>
      </c>
    </row>
    <row r="13305" spans="1:17" x14ac:dyDescent="0.3">
      <c r="A13305" s="29">
        <v>3099979</v>
      </c>
      <c r="B13305" s="1">
        <v>131</v>
      </c>
      <c r="C13305" s="1" t="s">
        <v>24</v>
      </c>
      <c r="D13305" s="1" t="s">
        <v>63</v>
      </c>
      <c r="E13305" s="1" t="s">
        <v>64</v>
      </c>
      <c r="F13305" s="47">
        <v>714</v>
      </c>
      <c r="G13305" s="34">
        <v>1409.92</v>
      </c>
      <c r="H13305" s="1" t="s">
        <v>218</v>
      </c>
      <c r="I13305" s="34">
        <v>2.758E-5</v>
      </c>
      <c r="J13305" s="34">
        <v>3272.1729999999998</v>
      </c>
      <c r="K13305" s="35" t="str">
        <f t="shared" si="1227"/>
        <v>Loonse en Drunense Duinen &amp; Leemkuilen_H2310</v>
      </c>
      <c r="L13305" s="36">
        <f>VLOOKUP(D13305,DATA!A:F,5,FALSE)</f>
        <v>1.0986712608830001E-2</v>
      </c>
      <c r="M13305" s="37">
        <f>VLOOKUP(D13305,DATA!A:F,6,FALSE)</f>
        <v>982</v>
      </c>
      <c r="N13305" s="36">
        <f t="shared" si="1228"/>
        <v>99.099950143719894</v>
      </c>
      <c r="O13305" s="36">
        <f t="shared" si="1229"/>
        <v>99.09995041399246</v>
      </c>
      <c r="P13305" s="36">
        <f t="shared" si="1230"/>
        <v>2.7027256521705567E-7</v>
      </c>
      <c r="Q13305" s="36">
        <f t="shared" si="1231"/>
        <v>0</v>
      </c>
    </row>
    <row r="13306" spans="1:17" x14ac:dyDescent="0.3">
      <c r="A13306" s="29">
        <v>3099988</v>
      </c>
      <c r="B13306" s="1">
        <v>131</v>
      </c>
      <c r="C13306" s="1" t="s">
        <v>24</v>
      </c>
      <c r="D13306" s="1" t="s">
        <v>63</v>
      </c>
      <c r="E13306" s="1" t="s">
        <v>64</v>
      </c>
      <c r="F13306" s="47">
        <v>714</v>
      </c>
      <c r="G13306" s="34">
        <v>1440.78</v>
      </c>
      <c r="H13306" s="1" t="s">
        <v>218</v>
      </c>
      <c r="I13306" s="34">
        <v>5.27E-5</v>
      </c>
      <c r="J13306" s="34">
        <v>7037.4279999999999</v>
      </c>
      <c r="K13306" s="35" t="str">
        <f t="shared" si="1227"/>
        <v>Loonse en Drunense Duinen &amp; Leemkuilen_H2310</v>
      </c>
      <c r="L13306" s="36">
        <f>VLOOKUP(D13306,DATA!A:F,5,FALSE)</f>
        <v>1.0986712608830001E-2</v>
      </c>
      <c r="M13306" s="37">
        <f>VLOOKUP(D13306,DATA!A:F,6,FALSE)</f>
        <v>982</v>
      </c>
      <c r="N13306" s="36">
        <f t="shared" si="1228"/>
        <v>99.357098397894745</v>
      </c>
      <c r="O13306" s="36">
        <f t="shared" si="1229"/>
        <v>99.357098767741391</v>
      </c>
      <c r="P13306" s="36">
        <f t="shared" si="1230"/>
        <v>3.6984664575356874E-7</v>
      </c>
      <c r="Q13306" s="36">
        <f t="shared" si="1231"/>
        <v>0</v>
      </c>
    </row>
    <row r="13307" spans="1:17" x14ac:dyDescent="0.3">
      <c r="A13307" s="29">
        <v>3099988</v>
      </c>
      <c r="B13307" s="1">
        <v>131</v>
      </c>
      <c r="C13307" s="1" t="s">
        <v>24</v>
      </c>
      <c r="D13307" s="1" t="s">
        <v>61</v>
      </c>
      <c r="E13307" s="1" t="s">
        <v>62</v>
      </c>
      <c r="F13307" s="47">
        <v>714</v>
      </c>
      <c r="G13307" s="34">
        <v>1440.78</v>
      </c>
      <c r="H13307" s="1" t="s">
        <v>218</v>
      </c>
      <c r="I13307" s="34">
        <v>5.27E-5</v>
      </c>
      <c r="J13307" s="34">
        <v>868.27166999999997</v>
      </c>
      <c r="K13307" s="35" t="str">
        <f t="shared" si="1227"/>
        <v>Loonse en Drunense Duinen &amp; Leemkuilen_H2330</v>
      </c>
      <c r="L13307" s="36">
        <f>VLOOKUP(D13307,DATA!A:F,5,FALSE)</f>
        <v>1.0986712608830001E-2</v>
      </c>
      <c r="M13307" s="37">
        <f>VLOOKUP(D13307,DATA!A:F,6,FALSE)</f>
        <v>982</v>
      </c>
      <c r="N13307" s="36">
        <f t="shared" si="1228"/>
        <v>99.357098397894745</v>
      </c>
      <c r="O13307" s="36">
        <f t="shared" si="1229"/>
        <v>99.357098767741391</v>
      </c>
      <c r="P13307" s="36">
        <f t="shared" si="1230"/>
        <v>3.6984664575356874E-7</v>
      </c>
      <c r="Q13307" s="36">
        <f t="shared" si="1231"/>
        <v>0</v>
      </c>
    </row>
    <row r="13308" spans="1:17" x14ac:dyDescent="0.3">
      <c r="A13308" s="29">
        <v>3099989</v>
      </c>
      <c r="B13308" s="1">
        <v>131</v>
      </c>
      <c r="C13308" s="1" t="s">
        <v>24</v>
      </c>
      <c r="D13308" s="1" t="s">
        <v>63</v>
      </c>
      <c r="E13308" s="1" t="s">
        <v>64</v>
      </c>
      <c r="F13308" s="47">
        <v>714</v>
      </c>
      <c r="G13308" s="34">
        <v>1042.79</v>
      </c>
      <c r="H13308" s="1" t="s">
        <v>218</v>
      </c>
      <c r="I13308" s="34">
        <v>4.0800000000000002E-5</v>
      </c>
      <c r="J13308" s="34">
        <v>5309.0443999999998</v>
      </c>
      <c r="K13308" s="35" t="str">
        <f t="shared" si="1227"/>
        <v>Loonse en Drunense Duinen &amp; Leemkuilen_H2310</v>
      </c>
      <c r="L13308" s="36">
        <f>VLOOKUP(D13308,DATA!A:F,5,FALSE)</f>
        <v>1.0986712608830001E-2</v>
      </c>
      <c r="M13308" s="37">
        <f>VLOOKUP(D13308,DATA!A:F,6,FALSE)</f>
        <v>982</v>
      </c>
      <c r="N13308" s="36">
        <f t="shared" si="1228"/>
        <v>66.102879961002571</v>
      </c>
      <c r="O13308" s="36">
        <f t="shared" si="1229"/>
        <v>66.10289000510376</v>
      </c>
      <c r="P13308" s="36">
        <f t="shared" si="1230"/>
        <v>1.0044101188100285E-5</v>
      </c>
      <c r="Q13308" s="36">
        <f t="shared" si="1231"/>
        <v>0</v>
      </c>
    </row>
    <row r="13309" spans="1:17" x14ac:dyDescent="0.3">
      <c r="A13309" s="29">
        <v>3099989</v>
      </c>
      <c r="B13309" s="1">
        <v>131</v>
      </c>
      <c r="C13309" s="1" t="s">
        <v>24</v>
      </c>
      <c r="D13309" s="1" t="s">
        <v>61</v>
      </c>
      <c r="E13309" s="1" t="s">
        <v>62</v>
      </c>
      <c r="F13309" s="47">
        <v>714</v>
      </c>
      <c r="G13309" s="34">
        <v>1042.79</v>
      </c>
      <c r="H13309" s="1" t="s">
        <v>218</v>
      </c>
      <c r="I13309" s="34">
        <v>4.0800000000000002E-5</v>
      </c>
      <c r="J13309" s="34">
        <v>3364.9564999999998</v>
      </c>
      <c r="K13309" s="35" t="str">
        <f t="shared" si="1227"/>
        <v>Loonse en Drunense Duinen &amp; Leemkuilen_H2330</v>
      </c>
      <c r="L13309" s="36">
        <f>VLOOKUP(D13309,DATA!A:F,5,FALSE)</f>
        <v>1.0986712608830001E-2</v>
      </c>
      <c r="M13309" s="37">
        <f>VLOOKUP(D13309,DATA!A:F,6,FALSE)</f>
        <v>982</v>
      </c>
      <c r="N13309" s="36">
        <f t="shared" si="1228"/>
        <v>66.102879961002571</v>
      </c>
      <c r="O13309" s="36">
        <f t="shared" si="1229"/>
        <v>66.10289000510376</v>
      </c>
      <c r="P13309" s="36">
        <f t="shared" si="1230"/>
        <v>1.0044101188100285E-5</v>
      </c>
      <c r="Q13309" s="36">
        <f t="shared" si="1231"/>
        <v>0</v>
      </c>
    </row>
    <row r="13310" spans="1:17" x14ac:dyDescent="0.3">
      <c r="A13310" s="29">
        <v>3099990</v>
      </c>
      <c r="B13310" s="1">
        <v>131</v>
      </c>
      <c r="C13310" s="1" t="s">
        <v>24</v>
      </c>
      <c r="D13310" s="1" t="s">
        <v>63</v>
      </c>
      <c r="E13310" s="1" t="s">
        <v>64</v>
      </c>
      <c r="F13310" s="47">
        <v>714</v>
      </c>
      <c r="G13310" s="34">
        <v>1005.26</v>
      </c>
      <c r="H13310" s="1" t="s">
        <v>218</v>
      </c>
      <c r="I13310" s="34">
        <v>4.1170000000000001E-5</v>
      </c>
      <c r="J13310" s="34">
        <v>9688.9189999999999</v>
      </c>
      <c r="K13310" s="35" t="str">
        <f t="shared" si="1227"/>
        <v>Loonse en Drunense Duinen &amp; Leemkuilen_H2310</v>
      </c>
      <c r="L13310" s="36">
        <f>VLOOKUP(D13310,DATA!A:F,5,FALSE)</f>
        <v>1.0986712608830001E-2</v>
      </c>
      <c r="M13310" s="37">
        <f>VLOOKUP(D13310,DATA!A:F,6,FALSE)</f>
        <v>982</v>
      </c>
      <c r="N13310" s="36">
        <f t="shared" si="1228"/>
        <v>56.354230035367003</v>
      </c>
      <c r="O13310" s="36">
        <f t="shared" si="1229"/>
        <v>56.354241160809643</v>
      </c>
      <c r="P13310" s="36">
        <f t="shared" si="1230"/>
        <v>1.1125442640036454E-5</v>
      </c>
      <c r="Q13310" s="36">
        <f t="shared" si="1231"/>
        <v>0</v>
      </c>
    </row>
    <row r="13311" spans="1:17" x14ac:dyDescent="0.3">
      <c r="A13311" s="29">
        <v>3099991</v>
      </c>
      <c r="B13311" s="1">
        <v>131</v>
      </c>
      <c r="C13311" s="1" t="s">
        <v>24</v>
      </c>
      <c r="D13311" s="1" t="s">
        <v>63</v>
      </c>
      <c r="E13311" s="1" t="s">
        <v>64</v>
      </c>
      <c r="F13311" s="47">
        <v>714</v>
      </c>
      <c r="G13311" s="34">
        <v>1227.51</v>
      </c>
      <c r="H13311" s="1" t="s">
        <v>218</v>
      </c>
      <c r="I13311" s="34">
        <v>5.8220000000000002E-5</v>
      </c>
      <c r="J13311" s="34">
        <v>5748.5693000000001</v>
      </c>
      <c r="K13311" s="35" t="str">
        <f t="shared" si="1227"/>
        <v>Loonse en Drunense Duinen &amp; Leemkuilen_H2310</v>
      </c>
      <c r="L13311" s="36">
        <f>VLOOKUP(D13311,DATA!A:F,5,FALSE)</f>
        <v>1.0986712608830001E-2</v>
      </c>
      <c r="M13311" s="37">
        <f>VLOOKUP(D13311,DATA!A:F,6,FALSE)</f>
        <v>982</v>
      </c>
      <c r="N13311" s="36">
        <f t="shared" si="1228"/>
        <v>93.68699629176264</v>
      </c>
      <c r="O13311" s="36">
        <f t="shared" si="1229"/>
        <v>93.687000074926956</v>
      </c>
      <c r="P13311" s="36">
        <f t="shared" si="1230"/>
        <v>3.783164316928378E-6</v>
      </c>
      <c r="Q13311" s="36">
        <f t="shared" si="1231"/>
        <v>0</v>
      </c>
    </row>
    <row r="13312" spans="1:17" x14ac:dyDescent="0.3">
      <c r="A13312" s="29">
        <v>3099991</v>
      </c>
      <c r="B13312" s="1">
        <v>131</v>
      </c>
      <c r="C13312" s="1" t="s">
        <v>24</v>
      </c>
      <c r="D13312" s="1" t="s">
        <v>61</v>
      </c>
      <c r="E13312" s="1" t="s">
        <v>62</v>
      </c>
      <c r="F13312" s="47">
        <v>714</v>
      </c>
      <c r="G13312" s="34">
        <v>1227.51</v>
      </c>
      <c r="H13312" s="1" t="s">
        <v>218</v>
      </c>
      <c r="I13312" s="34">
        <v>5.8220000000000002E-5</v>
      </c>
      <c r="J13312" s="34">
        <v>14.498868</v>
      </c>
      <c r="K13312" s="35" t="str">
        <f t="shared" si="1227"/>
        <v>Loonse en Drunense Duinen &amp; Leemkuilen_H2330</v>
      </c>
      <c r="L13312" s="36">
        <f>VLOOKUP(D13312,DATA!A:F,5,FALSE)</f>
        <v>1.0986712608830001E-2</v>
      </c>
      <c r="M13312" s="37">
        <f>VLOOKUP(D13312,DATA!A:F,6,FALSE)</f>
        <v>982</v>
      </c>
      <c r="N13312" s="36">
        <f t="shared" si="1228"/>
        <v>93.68699629176264</v>
      </c>
      <c r="O13312" s="36">
        <f t="shared" si="1229"/>
        <v>93.687000074926956</v>
      </c>
      <c r="P13312" s="36">
        <f t="shared" si="1230"/>
        <v>3.783164316928378E-6</v>
      </c>
      <c r="Q13312" s="36">
        <f t="shared" si="1231"/>
        <v>0</v>
      </c>
    </row>
    <row r="13313" spans="1:17" x14ac:dyDescent="0.3">
      <c r="A13313" s="29">
        <v>3099992</v>
      </c>
      <c r="B13313" s="1">
        <v>131</v>
      </c>
      <c r="C13313" s="1" t="s">
        <v>24</v>
      </c>
      <c r="D13313" s="1" t="s">
        <v>61</v>
      </c>
      <c r="E13313" s="1" t="s">
        <v>62</v>
      </c>
      <c r="F13313" s="47">
        <v>714</v>
      </c>
      <c r="G13313" s="34">
        <v>1348.44</v>
      </c>
      <c r="H13313" s="1" t="s">
        <v>218</v>
      </c>
      <c r="I13313" s="34">
        <v>7.4040000000000003E-5</v>
      </c>
      <c r="J13313" s="34">
        <v>1560.7433000000001</v>
      </c>
      <c r="K13313" s="35" t="str">
        <f t="shared" si="1227"/>
        <v>Loonse en Drunense Duinen &amp; Leemkuilen_H2330</v>
      </c>
      <c r="L13313" s="36">
        <f>VLOOKUP(D13313,DATA!A:F,5,FALSE)</f>
        <v>1.0986712608830001E-2</v>
      </c>
      <c r="M13313" s="37">
        <f>VLOOKUP(D13313,DATA!A:F,6,FALSE)</f>
        <v>982</v>
      </c>
      <c r="N13313" s="36">
        <f t="shared" si="1228"/>
        <v>98.246681107686115</v>
      </c>
      <c r="O13313" s="36">
        <f t="shared" si="1229"/>
        <v>98.246682508927023</v>
      </c>
      <c r="P13313" s="36">
        <f t="shared" si="1230"/>
        <v>1.4012409081942678E-6</v>
      </c>
      <c r="Q13313" s="36">
        <f t="shared" si="1231"/>
        <v>0</v>
      </c>
    </row>
    <row r="13314" spans="1:17" x14ac:dyDescent="0.3">
      <c r="A13314" s="29">
        <v>3099993</v>
      </c>
      <c r="B13314" s="1">
        <v>131</v>
      </c>
      <c r="C13314" s="1" t="s">
        <v>24</v>
      </c>
      <c r="D13314" s="1" t="s">
        <v>63</v>
      </c>
      <c r="E13314" s="1" t="s">
        <v>64</v>
      </c>
      <c r="F13314" s="47">
        <v>714</v>
      </c>
      <c r="G13314" s="34">
        <v>1100.02</v>
      </c>
      <c r="H13314" s="1" t="s">
        <v>218</v>
      </c>
      <c r="I13314" s="34">
        <v>7.0759999999999993E-5</v>
      </c>
      <c r="J13314" s="34">
        <v>1013.2727</v>
      </c>
      <c r="K13314" s="35" t="str">
        <f t="shared" si="1227"/>
        <v>Loonse en Drunense Duinen &amp; Leemkuilen_H2310</v>
      </c>
      <c r="L13314" s="36">
        <f>VLOOKUP(D13314,DATA!A:F,5,FALSE)</f>
        <v>1.0986712608830001E-2</v>
      </c>
      <c r="M13314" s="37">
        <f>VLOOKUP(D13314,DATA!A:F,6,FALSE)</f>
        <v>982</v>
      </c>
      <c r="N13314" s="36">
        <f t="shared" si="1228"/>
        <v>78.527095091703671</v>
      </c>
      <c r="O13314" s="36">
        <f t="shared" si="1229"/>
        <v>78.527108200590831</v>
      </c>
      <c r="P13314" s="36">
        <f t="shared" si="1230"/>
        <v>1.3108887159773985E-5</v>
      </c>
      <c r="Q13314" s="36">
        <f t="shared" si="1231"/>
        <v>0</v>
      </c>
    </row>
    <row r="13315" spans="1:17" x14ac:dyDescent="0.3">
      <c r="A13315" s="29">
        <v>3099993</v>
      </c>
      <c r="B13315" s="1">
        <v>131</v>
      </c>
      <c r="C13315" s="1" t="s">
        <v>24</v>
      </c>
      <c r="D13315" s="1" t="s">
        <v>61</v>
      </c>
      <c r="E13315" s="1" t="s">
        <v>62</v>
      </c>
      <c r="F13315" s="47">
        <v>714</v>
      </c>
      <c r="G13315" s="34">
        <v>1100.02</v>
      </c>
      <c r="H13315" s="1" t="s">
        <v>218</v>
      </c>
      <c r="I13315" s="34">
        <v>7.0759999999999993E-5</v>
      </c>
      <c r="J13315" s="34">
        <v>7028.0339999999997</v>
      </c>
      <c r="K13315" s="35" t="str">
        <f t="shared" ref="K13315:K13378" si="1232">_xlfn.CONCAT(C13315,"_",D13315)</f>
        <v>Loonse en Drunense Duinen &amp; Leemkuilen_H2330</v>
      </c>
      <c r="L13315" s="36">
        <f>VLOOKUP(D13315,DATA!A:F,5,FALSE)</f>
        <v>1.0986712608830001E-2</v>
      </c>
      <c r="M13315" s="37">
        <f>VLOOKUP(D13315,DATA!A:F,6,FALSE)</f>
        <v>982</v>
      </c>
      <c r="N13315" s="36">
        <f t="shared" ref="N13315:N13378" si="1233">100/(1+EXP(-L13315*(G13315-M13315)))</f>
        <v>78.527095091703671</v>
      </c>
      <c r="O13315" s="36">
        <f t="shared" ref="O13315:O13378" si="1234">100/(1+EXP(-L13315*((G13315+I13315)-M13315)))</f>
        <v>78.527108200590831</v>
      </c>
      <c r="P13315" s="36">
        <f t="shared" ref="P13315:P13378" si="1235">O13315-N13315</f>
        <v>1.3108887159773985E-5</v>
      </c>
      <c r="Q13315" s="36">
        <f t="shared" ref="Q13315:Q13378" si="1236">IF(AND(H13315&lt;&gt;"below",I13315&gt;=0.005),J13315*P13315/100,0)</f>
        <v>0</v>
      </c>
    </row>
    <row r="13316" spans="1:17" x14ac:dyDescent="0.3">
      <c r="A13316" s="29">
        <v>3099994</v>
      </c>
      <c r="B13316" s="1">
        <v>131</v>
      </c>
      <c r="C13316" s="1" t="s">
        <v>24</v>
      </c>
      <c r="D13316" s="1" t="s">
        <v>61</v>
      </c>
      <c r="E13316" s="1" t="s">
        <v>62</v>
      </c>
      <c r="F13316" s="47">
        <v>714</v>
      </c>
      <c r="G13316" s="34">
        <v>874.59</v>
      </c>
      <c r="H13316" s="1" t="s">
        <v>218</v>
      </c>
      <c r="I13316" s="34">
        <v>6.4410000000000002E-5</v>
      </c>
      <c r="J13316" s="34">
        <v>1646.9545000000001</v>
      </c>
      <c r="K13316" s="35" t="str">
        <f t="shared" si="1232"/>
        <v>Loonse en Drunense Duinen &amp; Leemkuilen_H2330</v>
      </c>
      <c r="L13316" s="36">
        <f>VLOOKUP(D13316,DATA!A:F,5,FALSE)</f>
        <v>1.0986712608830001E-2</v>
      </c>
      <c r="M13316" s="37">
        <f>VLOOKUP(D13316,DATA!A:F,6,FALSE)</f>
        <v>982</v>
      </c>
      <c r="N13316" s="36">
        <f t="shared" si="1233"/>
        <v>23.503730866615562</v>
      </c>
      <c r="O13316" s="36">
        <f t="shared" si="1234"/>
        <v>23.503743589869792</v>
      </c>
      <c r="P13316" s="36">
        <f t="shared" si="1235"/>
        <v>1.2723254229740633E-5</v>
      </c>
      <c r="Q13316" s="36">
        <f t="shared" si="1236"/>
        <v>0</v>
      </c>
    </row>
    <row r="13317" spans="1:17" x14ac:dyDescent="0.3">
      <c r="A13317" s="29">
        <v>3099995</v>
      </c>
      <c r="B13317" s="1">
        <v>131</v>
      </c>
      <c r="C13317" s="1" t="s">
        <v>24</v>
      </c>
      <c r="D13317" s="1" t="s">
        <v>61</v>
      </c>
      <c r="E13317" s="1" t="s">
        <v>62</v>
      </c>
      <c r="F13317" s="47">
        <v>714</v>
      </c>
      <c r="G13317" s="34">
        <v>1174</v>
      </c>
      <c r="H13317" s="1" t="s">
        <v>218</v>
      </c>
      <c r="I13317" s="34">
        <v>1.0212E-4</v>
      </c>
      <c r="J13317" s="34">
        <v>227.60484</v>
      </c>
      <c r="K13317" s="35" t="str">
        <f t="shared" si="1232"/>
        <v>Loonse en Drunense Duinen &amp; Leemkuilen_H2330</v>
      </c>
      <c r="L13317" s="36">
        <f>VLOOKUP(D13317,DATA!A:F,5,FALSE)</f>
        <v>1.0986712608830001E-2</v>
      </c>
      <c r="M13317" s="37">
        <f>VLOOKUP(D13317,DATA!A:F,6,FALSE)</f>
        <v>982</v>
      </c>
      <c r="N13317" s="36">
        <f t="shared" si="1233"/>
        <v>89.181816777491605</v>
      </c>
      <c r="O13317" s="36">
        <f t="shared" si="1234"/>
        <v>89.181827602021087</v>
      </c>
      <c r="P13317" s="36">
        <f t="shared" si="1235"/>
        <v>1.0824529482533762E-5</v>
      </c>
      <c r="Q13317" s="36">
        <f t="shared" si="1236"/>
        <v>0</v>
      </c>
    </row>
    <row r="13318" spans="1:17" x14ac:dyDescent="0.3">
      <c r="A13318" s="29">
        <v>3099996</v>
      </c>
      <c r="B13318" s="1">
        <v>131</v>
      </c>
      <c r="C13318" s="1" t="s">
        <v>24</v>
      </c>
      <c r="D13318" s="1" t="s">
        <v>61</v>
      </c>
      <c r="E13318" s="1" t="s">
        <v>62</v>
      </c>
      <c r="F13318" s="47">
        <v>714</v>
      </c>
      <c r="G13318" s="34">
        <v>1491</v>
      </c>
      <c r="H13318" s="1" t="s">
        <v>218</v>
      </c>
      <c r="I13318" s="34">
        <v>1.4935E-4</v>
      </c>
      <c r="J13318" s="34">
        <v>616.1354</v>
      </c>
      <c r="K13318" s="35" t="str">
        <f t="shared" si="1232"/>
        <v>Loonse en Drunense Duinen &amp; Leemkuilen_H2330</v>
      </c>
      <c r="L13318" s="36">
        <f>VLOOKUP(D13318,DATA!A:F,5,FALSE)</f>
        <v>1.0986712608830001E-2</v>
      </c>
      <c r="M13318" s="37">
        <f>VLOOKUP(D13318,DATA!A:F,6,FALSE)</f>
        <v>982</v>
      </c>
      <c r="N13318" s="36">
        <f t="shared" si="1233"/>
        <v>99.628715360446975</v>
      </c>
      <c r="O13318" s="36">
        <f t="shared" si="1234"/>
        <v>99.628715967412674</v>
      </c>
      <c r="P13318" s="36">
        <f t="shared" si="1235"/>
        <v>6.0696569903484487E-7</v>
      </c>
      <c r="Q13318" s="36">
        <f t="shared" si="1236"/>
        <v>0</v>
      </c>
    </row>
    <row r="13319" spans="1:17" x14ac:dyDescent="0.3">
      <c r="A13319" s="29">
        <v>3099997</v>
      </c>
      <c r="B13319" s="1">
        <v>131</v>
      </c>
      <c r="C13319" s="1" t="s">
        <v>24</v>
      </c>
      <c r="D13319" s="1" t="s">
        <v>61</v>
      </c>
      <c r="E13319" s="1" t="s">
        <v>62</v>
      </c>
      <c r="F13319" s="47">
        <v>714</v>
      </c>
      <c r="G13319" s="34">
        <v>1714.04</v>
      </c>
      <c r="H13319" s="1" t="s">
        <v>218</v>
      </c>
      <c r="I13319" s="34">
        <v>2.0320000000000001E-4</v>
      </c>
      <c r="J13319" s="34">
        <v>93.034959999999998</v>
      </c>
      <c r="K13319" s="35" t="str">
        <f t="shared" si="1232"/>
        <v>Loonse en Drunense Duinen &amp; Leemkuilen_H2330</v>
      </c>
      <c r="L13319" s="36">
        <f>VLOOKUP(D13319,DATA!A:F,5,FALSE)</f>
        <v>1.0986712608830001E-2</v>
      </c>
      <c r="M13319" s="37">
        <f>VLOOKUP(D13319,DATA!A:F,6,FALSE)</f>
        <v>982</v>
      </c>
      <c r="N13319" s="36">
        <f t="shared" si="1233"/>
        <v>99.967866760822844</v>
      </c>
      <c r="O13319" s="36">
        <f t="shared" si="1234"/>
        <v>99.967866832537183</v>
      </c>
      <c r="P13319" s="36">
        <f t="shared" si="1235"/>
        <v>7.1714339355821721E-8</v>
      </c>
      <c r="Q13319" s="36">
        <f t="shared" si="1236"/>
        <v>0</v>
      </c>
    </row>
    <row r="13320" spans="1:17" x14ac:dyDescent="0.3">
      <c r="A13320" s="29">
        <v>3100001</v>
      </c>
      <c r="B13320" s="1">
        <v>131</v>
      </c>
      <c r="C13320" s="1" t="s">
        <v>24</v>
      </c>
      <c r="D13320" s="1" t="s">
        <v>61</v>
      </c>
      <c r="E13320" s="1" t="s">
        <v>62</v>
      </c>
      <c r="F13320" s="47">
        <v>714</v>
      </c>
      <c r="G13320" s="34">
        <v>1887.57</v>
      </c>
      <c r="H13320" s="1" t="s">
        <v>218</v>
      </c>
      <c r="I13320" s="34">
        <v>1.1544999999999999E-3</v>
      </c>
      <c r="J13320" s="34">
        <v>443.55795000000001</v>
      </c>
      <c r="K13320" s="35" t="str">
        <f t="shared" si="1232"/>
        <v>Loonse en Drunense Duinen &amp; Leemkuilen_H2330</v>
      </c>
      <c r="L13320" s="36">
        <f>VLOOKUP(D13320,DATA!A:F,5,FALSE)</f>
        <v>1.0986712608830001E-2</v>
      </c>
      <c r="M13320" s="37">
        <f>VLOOKUP(D13320,DATA!A:F,6,FALSE)</f>
        <v>982</v>
      </c>
      <c r="N13320" s="36">
        <f t="shared" si="1233"/>
        <v>99.99522382333825</v>
      </c>
      <c r="O13320" s="36">
        <f t="shared" si="1234"/>
        <v>99.995223883916751</v>
      </c>
      <c r="P13320" s="36">
        <f t="shared" si="1235"/>
        <v>6.0578500438168703E-8</v>
      </c>
      <c r="Q13320" s="36">
        <f t="shared" si="1236"/>
        <v>0</v>
      </c>
    </row>
    <row r="13321" spans="1:17" x14ac:dyDescent="0.3">
      <c r="A13321" s="29">
        <v>3100002</v>
      </c>
      <c r="B13321" s="1">
        <v>131</v>
      </c>
      <c r="C13321" s="1" t="s">
        <v>24</v>
      </c>
      <c r="D13321" s="1" t="s">
        <v>61</v>
      </c>
      <c r="E13321" s="1" t="s">
        <v>62</v>
      </c>
      <c r="F13321" s="47">
        <v>714</v>
      </c>
      <c r="G13321" s="34">
        <v>1767.07</v>
      </c>
      <c r="H13321" s="1" t="s">
        <v>218</v>
      </c>
      <c r="I13321" s="34">
        <v>1.2712000000000001E-3</v>
      </c>
      <c r="J13321" s="34">
        <v>361.50150000000002</v>
      </c>
      <c r="K13321" s="35" t="str">
        <f t="shared" si="1232"/>
        <v>Loonse en Drunense Duinen &amp; Leemkuilen_H2330</v>
      </c>
      <c r="L13321" s="36">
        <f>VLOOKUP(D13321,DATA!A:F,5,FALSE)</f>
        <v>1.0986712608830001E-2</v>
      </c>
      <c r="M13321" s="37">
        <f>VLOOKUP(D13321,DATA!A:F,6,FALSE)</f>
        <v>982</v>
      </c>
      <c r="N13321" s="36">
        <f t="shared" si="1233"/>
        <v>99.982053277390705</v>
      </c>
      <c r="O13321" s="36">
        <f t="shared" si="1234"/>
        <v>99.982053527993429</v>
      </c>
      <c r="P13321" s="36">
        <f t="shared" si="1235"/>
        <v>2.5060272434984654E-7</v>
      </c>
      <c r="Q13321" s="36">
        <f t="shared" si="1236"/>
        <v>0</v>
      </c>
    </row>
    <row r="13322" spans="1:17" x14ac:dyDescent="0.3">
      <c r="A13322" s="29">
        <v>3100003</v>
      </c>
      <c r="B13322" s="1">
        <v>131</v>
      </c>
      <c r="C13322" s="1" t="s">
        <v>24</v>
      </c>
      <c r="D13322" s="1" t="s">
        <v>61</v>
      </c>
      <c r="E13322" s="1" t="s">
        <v>62</v>
      </c>
      <c r="F13322" s="47">
        <v>714</v>
      </c>
      <c r="G13322" s="34">
        <v>1634.42</v>
      </c>
      <c r="H13322" s="1" t="s">
        <v>218</v>
      </c>
      <c r="I13322" s="34">
        <v>1.2535000000000001E-3</v>
      </c>
      <c r="J13322" s="34">
        <v>649.52430000000004</v>
      </c>
      <c r="K13322" s="35" t="str">
        <f t="shared" si="1232"/>
        <v>Loonse en Drunense Duinen &amp; Leemkuilen_H2330</v>
      </c>
      <c r="L13322" s="36">
        <f>VLOOKUP(D13322,DATA!A:F,5,FALSE)</f>
        <v>1.0986712608830001E-2</v>
      </c>
      <c r="M13322" s="37">
        <f>VLOOKUP(D13322,DATA!A:F,6,FALSE)</f>
        <v>982</v>
      </c>
      <c r="N13322" s="36">
        <f t="shared" si="1233"/>
        <v>99.922969317150276</v>
      </c>
      <c r="O13322" s="36">
        <f t="shared" si="1234"/>
        <v>99.922970377180377</v>
      </c>
      <c r="P13322" s="36">
        <f t="shared" si="1235"/>
        <v>1.0600301010299518E-6</v>
      </c>
      <c r="Q13322" s="36">
        <f t="shared" si="1236"/>
        <v>0</v>
      </c>
    </row>
    <row r="13323" spans="1:17" x14ac:dyDescent="0.3">
      <c r="A13323" s="29">
        <v>3100003</v>
      </c>
      <c r="B13323" s="1">
        <v>131</v>
      </c>
      <c r="C13323" s="1" t="s">
        <v>24</v>
      </c>
      <c r="D13323" s="1" t="s">
        <v>59</v>
      </c>
      <c r="E13323" s="1" t="s">
        <v>60</v>
      </c>
      <c r="F13323" s="47">
        <v>1071</v>
      </c>
      <c r="G13323" s="34">
        <v>1634.42</v>
      </c>
      <c r="H13323" s="1" t="s">
        <v>218</v>
      </c>
      <c r="I13323" s="34">
        <v>1.2535000000000001E-3</v>
      </c>
      <c r="J13323" s="34">
        <v>1734.6527000000001</v>
      </c>
      <c r="K13323" s="35" t="str">
        <f t="shared" si="1232"/>
        <v>Loonse en Drunense Duinen &amp; Leemkuilen_H9190</v>
      </c>
      <c r="L13323" s="36">
        <f>VLOOKUP(D13323,DATA!A:F,5,FALSE)</f>
        <v>1.3726988247862192E-2</v>
      </c>
      <c r="M13323" s="37">
        <f>VLOOKUP(D13323,DATA!A:F,6,FALSE)</f>
        <v>1285.5</v>
      </c>
      <c r="N13323" s="36">
        <f t="shared" si="1233"/>
        <v>99.175296853496491</v>
      </c>
      <c r="O13323" s="36">
        <f t="shared" si="1234"/>
        <v>99.175310926833433</v>
      </c>
      <c r="P13323" s="36">
        <f t="shared" si="1235"/>
        <v>1.4073336942033166E-5</v>
      </c>
      <c r="Q13323" s="36">
        <f t="shared" si="1236"/>
        <v>0</v>
      </c>
    </row>
    <row r="13324" spans="1:17" x14ac:dyDescent="0.3">
      <c r="A13324" s="29">
        <v>3100004</v>
      </c>
      <c r="B13324" s="1">
        <v>131</v>
      </c>
      <c r="C13324" s="1" t="s">
        <v>24</v>
      </c>
      <c r="D13324" s="1" t="s">
        <v>59</v>
      </c>
      <c r="E13324" s="1" t="s">
        <v>60</v>
      </c>
      <c r="F13324" s="47">
        <v>1071</v>
      </c>
      <c r="G13324" s="34">
        <v>1318.8</v>
      </c>
      <c r="H13324" s="1" t="s">
        <v>218</v>
      </c>
      <c r="I13324" s="34">
        <v>1.6815999999999999E-3</v>
      </c>
      <c r="J13324" s="34">
        <v>1379.0677000000001</v>
      </c>
      <c r="K13324" s="35" t="str">
        <f t="shared" si="1232"/>
        <v>Loonse en Drunense Duinen &amp; Leemkuilen_H9190</v>
      </c>
      <c r="L13324" s="36">
        <f>VLOOKUP(D13324,DATA!A:F,5,FALSE)</f>
        <v>1.3726988247862192E-2</v>
      </c>
      <c r="M13324" s="37">
        <f>VLOOKUP(D13324,DATA!A:F,6,FALSE)</f>
        <v>1285.5</v>
      </c>
      <c r="N13324" s="36">
        <f t="shared" si="1233"/>
        <v>61.232805774975589</v>
      </c>
      <c r="O13324" s="36">
        <f t="shared" si="1234"/>
        <v>61.233353730568936</v>
      </c>
      <c r="P13324" s="36">
        <f t="shared" si="1235"/>
        <v>5.4795559334763766E-4</v>
      </c>
      <c r="Q13324" s="36">
        <f t="shared" si="1236"/>
        <v>0</v>
      </c>
    </row>
    <row r="13325" spans="1:17" x14ac:dyDescent="0.3">
      <c r="A13325" s="29">
        <v>3100005</v>
      </c>
      <c r="B13325" s="1">
        <v>131</v>
      </c>
      <c r="C13325" s="1" t="s">
        <v>24</v>
      </c>
      <c r="D13325" s="1" t="s">
        <v>59</v>
      </c>
      <c r="E13325" s="1" t="s">
        <v>60</v>
      </c>
      <c r="F13325" s="47">
        <v>1071</v>
      </c>
      <c r="G13325" s="34">
        <v>1263.53</v>
      </c>
      <c r="H13325" s="1" t="s">
        <v>218</v>
      </c>
      <c r="I13325" s="34">
        <v>1.7883E-3</v>
      </c>
      <c r="J13325" s="34">
        <v>160.55611999999999</v>
      </c>
      <c r="K13325" s="35" t="str">
        <f t="shared" si="1232"/>
        <v>Loonse en Drunense Duinen &amp; Leemkuilen_H9190</v>
      </c>
      <c r="L13325" s="36">
        <f>VLOOKUP(D13325,DATA!A:F,5,FALSE)</f>
        <v>1.3726988247862192E-2</v>
      </c>
      <c r="M13325" s="37">
        <f>VLOOKUP(D13325,DATA!A:F,6,FALSE)</f>
        <v>1285.5</v>
      </c>
      <c r="N13325" s="36">
        <f t="shared" si="1233"/>
        <v>42.517081242609102</v>
      </c>
      <c r="O13325" s="36">
        <f t="shared" si="1234"/>
        <v>42.517681197628235</v>
      </c>
      <c r="P13325" s="36">
        <f t="shared" si="1235"/>
        <v>5.9995501913334692E-4</v>
      </c>
      <c r="Q13325" s="36">
        <f t="shared" si="1236"/>
        <v>0</v>
      </c>
    </row>
    <row r="13326" spans="1:17" x14ac:dyDescent="0.3">
      <c r="A13326" s="29">
        <v>3100008</v>
      </c>
      <c r="B13326" s="1">
        <v>131</v>
      </c>
      <c r="C13326" s="1" t="s">
        <v>24</v>
      </c>
      <c r="D13326" s="1" t="s">
        <v>59</v>
      </c>
      <c r="E13326" s="1" t="s">
        <v>60</v>
      </c>
      <c r="F13326" s="47">
        <v>1071</v>
      </c>
      <c r="G13326" s="34">
        <v>1649.23</v>
      </c>
      <c r="H13326" s="1" t="s">
        <v>218</v>
      </c>
      <c r="I13326" s="34">
        <v>3.7025000000000001E-3</v>
      </c>
      <c r="J13326" s="34">
        <v>164.92261999999999</v>
      </c>
      <c r="K13326" s="35" t="str">
        <f t="shared" si="1232"/>
        <v>Loonse en Drunense Duinen &amp; Leemkuilen_H9190</v>
      </c>
      <c r="L13326" s="36">
        <f>VLOOKUP(D13326,DATA!A:F,5,FALSE)</f>
        <v>1.3726988247862192E-2</v>
      </c>
      <c r="M13326" s="37">
        <f>VLOOKUP(D13326,DATA!A:F,6,FALSE)</f>
        <v>1285.5</v>
      </c>
      <c r="N13326" s="36">
        <f t="shared" si="1233"/>
        <v>99.325989889591582</v>
      </c>
      <c r="O13326" s="36">
        <f t="shared" si="1234"/>
        <v>99.326023913856758</v>
      </c>
      <c r="P13326" s="36">
        <f t="shared" si="1235"/>
        <v>3.4024265175958135E-5</v>
      </c>
      <c r="Q13326" s="36">
        <f t="shared" si="1236"/>
        <v>0</v>
      </c>
    </row>
    <row r="13327" spans="1:17" x14ac:dyDescent="0.3">
      <c r="A13327" s="29">
        <v>3100010</v>
      </c>
      <c r="B13327" s="1">
        <v>131</v>
      </c>
      <c r="C13327" s="1" t="s">
        <v>24</v>
      </c>
      <c r="D13327" s="1" t="s">
        <v>59</v>
      </c>
      <c r="E13327" s="1" t="s">
        <v>60</v>
      </c>
      <c r="F13327" s="47">
        <v>1071</v>
      </c>
      <c r="G13327" s="34">
        <v>1814.83</v>
      </c>
      <c r="H13327" s="1" t="s">
        <v>218</v>
      </c>
      <c r="I13327" s="34">
        <v>7.0729E-3</v>
      </c>
      <c r="J13327" s="34">
        <v>120.97668</v>
      </c>
      <c r="K13327" s="35" t="str">
        <f t="shared" si="1232"/>
        <v>Loonse en Drunense Duinen &amp; Leemkuilen_H9190</v>
      </c>
      <c r="L13327" s="36">
        <f>VLOOKUP(D13327,DATA!A:F,5,FALSE)</f>
        <v>1.3726988247862192E-2</v>
      </c>
      <c r="M13327" s="37">
        <f>VLOOKUP(D13327,DATA!A:F,6,FALSE)</f>
        <v>1285.5</v>
      </c>
      <c r="N13327" s="36">
        <f t="shared" si="1233"/>
        <v>99.930166056205806</v>
      </c>
      <c r="O13327" s="36">
        <f t="shared" si="1234"/>
        <v>99.930172831293248</v>
      </c>
      <c r="P13327" s="36">
        <f t="shared" si="1235"/>
        <v>6.7750874421790286E-6</v>
      </c>
      <c r="Q13327" s="36">
        <f t="shared" si="1236"/>
        <v>8.1962758546451084E-6</v>
      </c>
    </row>
    <row r="13328" spans="1:17" x14ac:dyDescent="0.3">
      <c r="A13328" s="29">
        <v>3101508</v>
      </c>
      <c r="B13328" s="1">
        <v>131</v>
      </c>
      <c r="C13328" s="1" t="s">
        <v>24</v>
      </c>
      <c r="D13328" s="1" t="s">
        <v>63</v>
      </c>
      <c r="E13328" s="1" t="s">
        <v>64</v>
      </c>
      <c r="F13328" s="47">
        <v>714</v>
      </c>
      <c r="G13328" s="34">
        <v>1333.67</v>
      </c>
      <c r="H13328" s="1" t="s">
        <v>218</v>
      </c>
      <c r="I13328" s="34">
        <v>2.4539999999999999E-5</v>
      </c>
      <c r="J13328" s="34">
        <v>9999.9779999999992</v>
      </c>
      <c r="K13328" s="35" t="str">
        <f t="shared" si="1232"/>
        <v>Loonse en Drunense Duinen &amp; Leemkuilen_H2310</v>
      </c>
      <c r="L13328" s="36">
        <f>VLOOKUP(D13328,DATA!A:F,5,FALSE)</f>
        <v>1.0986712608830001E-2</v>
      </c>
      <c r="M13328" s="37">
        <f>VLOOKUP(D13328,DATA!A:F,6,FALSE)</f>
        <v>982</v>
      </c>
      <c r="N13328" s="36">
        <f t="shared" si="1233"/>
        <v>97.944128238315898</v>
      </c>
      <c r="O13328" s="36">
        <f t="shared" si="1234"/>
        <v>97.944128781211944</v>
      </c>
      <c r="P13328" s="36">
        <f t="shared" si="1235"/>
        <v>5.4289604634050193E-7</v>
      </c>
      <c r="Q13328" s="36">
        <f t="shared" si="1236"/>
        <v>0</v>
      </c>
    </row>
    <row r="13329" spans="1:17" x14ac:dyDescent="0.3">
      <c r="A13329" s="29">
        <v>3101517</v>
      </c>
      <c r="B13329" s="1">
        <v>131</v>
      </c>
      <c r="C13329" s="1" t="s">
        <v>24</v>
      </c>
      <c r="D13329" s="1" t="s">
        <v>63</v>
      </c>
      <c r="E13329" s="1" t="s">
        <v>64</v>
      </c>
      <c r="F13329" s="47">
        <v>714</v>
      </c>
      <c r="G13329" s="34">
        <v>1804.77</v>
      </c>
      <c r="H13329" s="1" t="s">
        <v>218</v>
      </c>
      <c r="I13329" s="34">
        <v>7.2719999999999995E-5</v>
      </c>
      <c r="J13329" s="34">
        <v>1871.1090999999999</v>
      </c>
      <c r="K13329" s="35" t="str">
        <f t="shared" si="1232"/>
        <v>Loonse en Drunense Duinen &amp; Leemkuilen_H2310</v>
      </c>
      <c r="L13329" s="36">
        <f>VLOOKUP(D13329,DATA!A:F,5,FALSE)</f>
        <v>1.0986712608830001E-2</v>
      </c>
      <c r="M13329" s="37">
        <f>VLOOKUP(D13329,DATA!A:F,6,FALSE)</f>
        <v>982</v>
      </c>
      <c r="N13329" s="36">
        <f t="shared" si="1233"/>
        <v>99.988138838616862</v>
      </c>
      <c r="O13329" s="36">
        <f t="shared" si="1234"/>
        <v>99.988138848092262</v>
      </c>
      <c r="P13329" s="36">
        <f t="shared" si="1235"/>
        <v>9.4754000201646704E-9</v>
      </c>
      <c r="Q13329" s="36">
        <f t="shared" si="1236"/>
        <v>0</v>
      </c>
    </row>
    <row r="13330" spans="1:17" x14ac:dyDescent="0.3">
      <c r="A13330" s="29">
        <v>3101517</v>
      </c>
      <c r="B13330" s="1">
        <v>131</v>
      </c>
      <c r="C13330" s="1" t="s">
        <v>24</v>
      </c>
      <c r="D13330" s="1" t="s">
        <v>61</v>
      </c>
      <c r="E13330" s="1" t="s">
        <v>62</v>
      </c>
      <c r="F13330" s="47">
        <v>714</v>
      </c>
      <c r="G13330" s="34">
        <v>1804.77</v>
      </c>
      <c r="H13330" s="1" t="s">
        <v>218</v>
      </c>
      <c r="I13330" s="34">
        <v>7.2719999999999995E-5</v>
      </c>
      <c r="J13330" s="34">
        <v>1.8076397000000001E-2</v>
      </c>
      <c r="K13330" s="35" t="str">
        <f t="shared" si="1232"/>
        <v>Loonse en Drunense Duinen &amp; Leemkuilen_H2330</v>
      </c>
      <c r="L13330" s="36">
        <f>VLOOKUP(D13330,DATA!A:F,5,FALSE)</f>
        <v>1.0986712608830001E-2</v>
      </c>
      <c r="M13330" s="37">
        <f>VLOOKUP(D13330,DATA!A:F,6,FALSE)</f>
        <v>982</v>
      </c>
      <c r="N13330" s="36">
        <f t="shared" si="1233"/>
        <v>99.988138838616862</v>
      </c>
      <c r="O13330" s="36">
        <f t="shared" si="1234"/>
        <v>99.988138848092262</v>
      </c>
      <c r="P13330" s="36">
        <f t="shared" si="1235"/>
        <v>9.4754000201646704E-9</v>
      </c>
      <c r="Q13330" s="36">
        <f t="shared" si="1236"/>
        <v>0</v>
      </c>
    </row>
    <row r="13331" spans="1:17" x14ac:dyDescent="0.3">
      <c r="A13331" s="29">
        <v>3101518</v>
      </c>
      <c r="B13331" s="1">
        <v>131</v>
      </c>
      <c r="C13331" s="1" t="s">
        <v>24</v>
      </c>
      <c r="D13331" s="1" t="s">
        <v>63</v>
      </c>
      <c r="E13331" s="1" t="s">
        <v>64</v>
      </c>
      <c r="F13331" s="47">
        <v>714</v>
      </c>
      <c r="G13331" s="34">
        <v>1267.5</v>
      </c>
      <c r="H13331" s="1" t="s">
        <v>218</v>
      </c>
      <c r="I13331" s="34">
        <v>4.7679999999999998E-5</v>
      </c>
      <c r="J13331" s="34">
        <v>6719.6329999999998</v>
      </c>
      <c r="K13331" s="35" t="str">
        <f t="shared" si="1232"/>
        <v>Loonse en Drunense Duinen &amp; Leemkuilen_H2310</v>
      </c>
      <c r="L13331" s="36">
        <f>VLOOKUP(D13331,DATA!A:F,5,FALSE)</f>
        <v>1.0986712608830001E-2</v>
      </c>
      <c r="M13331" s="37">
        <f>VLOOKUP(D13331,DATA!A:F,6,FALSE)</f>
        <v>982</v>
      </c>
      <c r="N13331" s="36">
        <f t="shared" si="1233"/>
        <v>95.838171162084762</v>
      </c>
      <c r="O13331" s="36">
        <f t="shared" si="1234"/>
        <v>95.838173251509048</v>
      </c>
      <c r="P13331" s="36">
        <f t="shared" si="1235"/>
        <v>2.0894242851454692E-6</v>
      </c>
      <c r="Q13331" s="36">
        <f t="shared" si="1236"/>
        <v>0</v>
      </c>
    </row>
    <row r="13332" spans="1:17" x14ac:dyDescent="0.3">
      <c r="A13332" s="29">
        <v>3101518</v>
      </c>
      <c r="B13332" s="1">
        <v>131</v>
      </c>
      <c r="C13332" s="1" t="s">
        <v>24</v>
      </c>
      <c r="D13332" s="1" t="s">
        <v>61</v>
      </c>
      <c r="E13332" s="1" t="s">
        <v>62</v>
      </c>
      <c r="F13332" s="47">
        <v>714</v>
      </c>
      <c r="G13332" s="34">
        <v>1267.5</v>
      </c>
      <c r="H13332" s="1" t="s">
        <v>218</v>
      </c>
      <c r="I13332" s="34">
        <v>4.7679999999999998E-5</v>
      </c>
      <c r="J13332" s="34">
        <v>2325.7424000000001</v>
      </c>
      <c r="K13332" s="35" t="str">
        <f t="shared" si="1232"/>
        <v>Loonse en Drunense Duinen &amp; Leemkuilen_H2330</v>
      </c>
      <c r="L13332" s="36">
        <f>VLOOKUP(D13332,DATA!A:F,5,FALSE)</f>
        <v>1.0986712608830001E-2</v>
      </c>
      <c r="M13332" s="37">
        <f>VLOOKUP(D13332,DATA!A:F,6,FALSE)</f>
        <v>982</v>
      </c>
      <c r="N13332" s="36">
        <f t="shared" si="1233"/>
        <v>95.838171162084762</v>
      </c>
      <c r="O13332" s="36">
        <f t="shared" si="1234"/>
        <v>95.838173251509048</v>
      </c>
      <c r="P13332" s="36">
        <f t="shared" si="1235"/>
        <v>2.0894242851454692E-6</v>
      </c>
      <c r="Q13332" s="36">
        <f t="shared" si="1236"/>
        <v>0</v>
      </c>
    </row>
    <row r="13333" spans="1:17" x14ac:dyDescent="0.3">
      <c r="A13333" s="29">
        <v>3101519</v>
      </c>
      <c r="B13333" s="1">
        <v>131</v>
      </c>
      <c r="C13333" s="1" t="s">
        <v>24</v>
      </c>
      <c r="D13333" s="1" t="s">
        <v>63</v>
      </c>
      <c r="E13333" s="1" t="s">
        <v>64</v>
      </c>
      <c r="F13333" s="47">
        <v>714</v>
      </c>
      <c r="G13333" s="34">
        <v>1104.5</v>
      </c>
      <c r="H13333" s="1" t="s">
        <v>218</v>
      </c>
      <c r="I13333" s="34">
        <v>4.4180000000000001E-5</v>
      </c>
      <c r="J13333" s="34">
        <v>9685.6679999999997</v>
      </c>
      <c r="K13333" s="35" t="str">
        <f t="shared" si="1232"/>
        <v>Loonse en Drunense Duinen &amp; Leemkuilen_H2310</v>
      </c>
      <c r="L13333" s="36">
        <f>VLOOKUP(D13333,DATA!A:F,5,FALSE)</f>
        <v>1.0986712608830001E-2</v>
      </c>
      <c r="M13333" s="37">
        <f>VLOOKUP(D13333,DATA!A:F,6,FALSE)</f>
        <v>982</v>
      </c>
      <c r="N13333" s="36">
        <f t="shared" si="1233"/>
        <v>79.34539795462554</v>
      </c>
      <c r="O13333" s="36">
        <f t="shared" si="1234"/>
        <v>79.345405909475431</v>
      </c>
      <c r="P13333" s="36">
        <f t="shared" si="1235"/>
        <v>7.954849891689264E-6</v>
      </c>
      <c r="Q13333" s="36">
        <f t="shared" si="1236"/>
        <v>0</v>
      </c>
    </row>
    <row r="13334" spans="1:17" x14ac:dyDescent="0.3">
      <c r="A13334" s="29">
        <v>3101519</v>
      </c>
      <c r="B13334" s="1">
        <v>131</v>
      </c>
      <c r="C13334" s="1" t="s">
        <v>24</v>
      </c>
      <c r="D13334" s="1" t="s">
        <v>61</v>
      </c>
      <c r="E13334" s="1" t="s">
        <v>62</v>
      </c>
      <c r="F13334" s="47">
        <v>714</v>
      </c>
      <c r="G13334" s="34">
        <v>1104.5</v>
      </c>
      <c r="H13334" s="1" t="s">
        <v>218</v>
      </c>
      <c r="I13334" s="34">
        <v>4.4180000000000001E-5</v>
      </c>
      <c r="J13334" s="34">
        <v>314.33197000000001</v>
      </c>
      <c r="K13334" s="35" t="str">
        <f t="shared" si="1232"/>
        <v>Loonse en Drunense Duinen &amp; Leemkuilen_H2330</v>
      </c>
      <c r="L13334" s="36">
        <f>VLOOKUP(D13334,DATA!A:F,5,FALSE)</f>
        <v>1.0986712608830001E-2</v>
      </c>
      <c r="M13334" s="37">
        <f>VLOOKUP(D13334,DATA!A:F,6,FALSE)</f>
        <v>982</v>
      </c>
      <c r="N13334" s="36">
        <f t="shared" si="1233"/>
        <v>79.34539795462554</v>
      </c>
      <c r="O13334" s="36">
        <f t="shared" si="1234"/>
        <v>79.345405909475431</v>
      </c>
      <c r="P13334" s="36">
        <f t="shared" si="1235"/>
        <v>7.954849891689264E-6</v>
      </c>
      <c r="Q13334" s="36">
        <f t="shared" si="1236"/>
        <v>0</v>
      </c>
    </row>
    <row r="13335" spans="1:17" x14ac:dyDescent="0.3">
      <c r="A13335" s="29">
        <v>3101520</v>
      </c>
      <c r="B13335" s="1">
        <v>131</v>
      </c>
      <c r="C13335" s="1" t="s">
        <v>24</v>
      </c>
      <c r="D13335" s="1" t="s">
        <v>63</v>
      </c>
      <c r="E13335" s="1" t="s">
        <v>64</v>
      </c>
      <c r="F13335" s="47">
        <v>714</v>
      </c>
      <c r="G13335" s="34">
        <v>994.33</v>
      </c>
      <c r="H13335" s="1" t="s">
        <v>218</v>
      </c>
      <c r="I13335" s="34">
        <v>4.1270000000000003E-5</v>
      </c>
      <c r="J13335" s="34">
        <v>6692.2629999999999</v>
      </c>
      <c r="K13335" s="35" t="str">
        <f t="shared" si="1232"/>
        <v>Loonse en Drunense Duinen &amp; Leemkuilen_H2310</v>
      </c>
      <c r="L13335" s="36">
        <f>VLOOKUP(D13335,DATA!A:F,5,FALSE)</f>
        <v>1.0986712608830001E-2</v>
      </c>
      <c r="M13335" s="37">
        <f>VLOOKUP(D13335,DATA!A:F,6,FALSE)</f>
        <v>982</v>
      </c>
      <c r="N13335" s="36">
        <f t="shared" si="1233"/>
        <v>53.38148458410749</v>
      </c>
      <c r="O13335" s="36">
        <f t="shared" si="1234"/>
        <v>53.381495867801839</v>
      </c>
      <c r="P13335" s="36">
        <f t="shared" si="1235"/>
        <v>1.1283694348662721E-5</v>
      </c>
      <c r="Q13335" s="36">
        <f t="shared" si="1236"/>
        <v>0</v>
      </c>
    </row>
    <row r="13336" spans="1:17" x14ac:dyDescent="0.3">
      <c r="A13336" s="29">
        <v>3101520</v>
      </c>
      <c r="B13336" s="1">
        <v>131</v>
      </c>
      <c r="C13336" s="1" t="s">
        <v>24</v>
      </c>
      <c r="D13336" s="1" t="s">
        <v>61</v>
      </c>
      <c r="E13336" s="1" t="s">
        <v>62</v>
      </c>
      <c r="F13336" s="47">
        <v>714</v>
      </c>
      <c r="G13336" s="34">
        <v>994.33</v>
      </c>
      <c r="H13336" s="1" t="s">
        <v>218</v>
      </c>
      <c r="I13336" s="34">
        <v>4.1270000000000003E-5</v>
      </c>
      <c r="J13336" s="34">
        <v>3048.0010000000002</v>
      </c>
      <c r="K13336" s="35" t="str">
        <f t="shared" si="1232"/>
        <v>Loonse en Drunense Duinen &amp; Leemkuilen_H2330</v>
      </c>
      <c r="L13336" s="36">
        <f>VLOOKUP(D13336,DATA!A:F,5,FALSE)</f>
        <v>1.0986712608830001E-2</v>
      </c>
      <c r="M13336" s="37">
        <f>VLOOKUP(D13336,DATA!A:F,6,FALSE)</f>
        <v>982</v>
      </c>
      <c r="N13336" s="36">
        <f t="shared" si="1233"/>
        <v>53.38148458410749</v>
      </c>
      <c r="O13336" s="36">
        <f t="shared" si="1234"/>
        <v>53.381495867801839</v>
      </c>
      <c r="P13336" s="36">
        <f t="shared" si="1235"/>
        <v>1.1283694348662721E-5</v>
      </c>
      <c r="Q13336" s="36">
        <f t="shared" si="1236"/>
        <v>0</v>
      </c>
    </row>
    <row r="13337" spans="1:17" x14ac:dyDescent="0.3">
      <c r="A13337" s="29">
        <v>3101521</v>
      </c>
      <c r="B13337" s="1">
        <v>131</v>
      </c>
      <c r="C13337" s="1" t="s">
        <v>24</v>
      </c>
      <c r="D13337" s="1" t="s">
        <v>63</v>
      </c>
      <c r="E13337" s="1" t="s">
        <v>64</v>
      </c>
      <c r="F13337" s="47">
        <v>714</v>
      </c>
      <c r="G13337" s="34">
        <v>1211.95</v>
      </c>
      <c r="H13337" s="1" t="s">
        <v>218</v>
      </c>
      <c r="I13337" s="34">
        <v>6.0279999999999999E-5</v>
      </c>
      <c r="J13337" s="34">
        <v>1741.0220999999999</v>
      </c>
      <c r="K13337" s="35" t="str">
        <f t="shared" si="1232"/>
        <v>Loonse en Drunense Duinen &amp; Leemkuilen_H2310</v>
      </c>
      <c r="L13337" s="36">
        <f>VLOOKUP(D13337,DATA!A:F,5,FALSE)</f>
        <v>1.0986712608830001E-2</v>
      </c>
      <c r="M13337" s="37">
        <f>VLOOKUP(D13337,DATA!A:F,6,FALSE)</f>
        <v>982</v>
      </c>
      <c r="N13337" s="36">
        <f t="shared" si="1233"/>
        <v>92.597158650510963</v>
      </c>
      <c r="O13337" s="36">
        <f t="shared" si="1234"/>
        <v>92.597163190313765</v>
      </c>
      <c r="P13337" s="36">
        <f t="shared" si="1235"/>
        <v>4.5398028021281789E-6</v>
      </c>
      <c r="Q13337" s="36">
        <f t="shared" si="1236"/>
        <v>0</v>
      </c>
    </row>
    <row r="13338" spans="1:17" x14ac:dyDescent="0.3">
      <c r="A13338" s="29">
        <v>3101521</v>
      </c>
      <c r="B13338" s="1">
        <v>131</v>
      </c>
      <c r="C13338" s="1" t="s">
        <v>24</v>
      </c>
      <c r="D13338" s="1" t="s">
        <v>61</v>
      </c>
      <c r="E13338" s="1" t="s">
        <v>62</v>
      </c>
      <c r="F13338" s="47">
        <v>714</v>
      </c>
      <c r="G13338" s="34">
        <v>1211.95</v>
      </c>
      <c r="H13338" s="1" t="s">
        <v>218</v>
      </c>
      <c r="I13338" s="34">
        <v>6.0279999999999999E-5</v>
      </c>
      <c r="J13338" s="34">
        <v>413.20370000000003</v>
      </c>
      <c r="K13338" s="35" t="str">
        <f t="shared" si="1232"/>
        <v>Loonse en Drunense Duinen &amp; Leemkuilen_H2330</v>
      </c>
      <c r="L13338" s="36">
        <f>VLOOKUP(D13338,DATA!A:F,5,FALSE)</f>
        <v>1.0986712608830001E-2</v>
      </c>
      <c r="M13338" s="37">
        <f>VLOOKUP(D13338,DATA!A:F,6,FALSE)</f>
        <v>982</v>
      </c>
      <c r="N13338" s="36">
        <f t="shared" si="1233"/>
        <v>92.597158650510963</v>
      </c>
      <c r="O13338" s="36">
        <f t="shared" si="1234"/>
        <v>92.597163190313765</v>
      </c>
      <c r="P13338" s="36">
        <f t="shared" si="1235"/>
        <v>4.5398028021281789E-6</v>
      </c>
      <c r="Q13338" s="36">
        <f t="shared" si="1236"/>
        <v>0</v>
      </c>
    </row>
    <row r="13339" spans="1:17" x14ac:dyDescent="0.3">
      <c r="A13339" s="29">
        <v>3101522</v>
      </c>
      <c r="B13339" s="1">
        <v>131</v>
      </c>
      <c r="C13339" s="1" t="s">
        <v>24</v>
      </c>
      <c r="D13339" s="1" t="s">
        <v>63</v>
      </c>
      <c r="E13339" s="1" t="s">
        <v>64</v>
      </c>
      <c r="F13339" s="47">
        <v>714</v>
      </c>
      <c r="G13339" s="34">
        <v>1244.81</v>
      </c>
      <c r="H13339" s="1" t="s">
        <v>218</v>
      </c>
      <c r="I13339" s="34">
        <v>7.2299999999999996E-5</v>
      </c>
      <c r="J13339" s="34">
        <v>1465.1884</v>
      </c>
      <c r="K13339" s="35" t="str">
        <f t="shared" si="1232"/>
        <v>Loonse en Drunense Duinen &amp; Leemkuilen_H2310</v>
      </c>
      <c r="L13339" s="36">
        <f>VLOOKUP(D13339,DATA!A:F,5,FALSE)</f>
        <v>1.0986712608830001E-2</v>
      </c>
      <c r="M13339" s="37">
        <f>VLOOKUP(D13339,DATA!A:F,6,FALSE)</f>
        <v>982</v>
      </c>
      <c r="N13339" s="36">
        <f t="shared" si="1233"/>
        <v>94.722094453529749</v>
      </c>
      <c r="O13339" s="36">
        <f t="shared" si="1234"/>
        <v>94.722098424702807</v>
      </c>
      <c r="P13339" s="36">
        <f t="shared" si="1235"/>
        <v>3.9711730579483628E-6</v>
      </c>
      <c r="Q13339" s="36">
        <f t="shared" si="1236"/>
        <v>0</v>
      </c>
    </row>
    <row r="13340" spans="1:17" x14ac:dyDescent="0.3">
      <c r="A13340" s="29">
        <v>3101522</v>
      </c>
      <c r="B13340" s="1">
        <v>131</v>
      </c>
      <c r="C13340" s="1" t="s">
        <v>24</v>
      </c>
      <c r="D13340" s="1" t="s">
        <v>61</v>
      </c>
      <c r="E13340" s="1" t="s">
        <v>62</v>
      </c>
      <c r="F13340" s="47">
        <v>714</v>
      </c>
      <c r="G13340" s="34">
        <v>1244.81</v>
      </c>
      <c r="H13340" s="1" t="s">
        <v>218</v>
      </c>
      <c r="I13340" s="34">
        <v>7.2299999999999996E-5</v>
      </c>
      <c r="J13340" s="34">
        <v>889.42737</v>
      </c>
      <c r="K13340" s="35" t="str">
        <f t="shared" si="1232"/>
        <v>Loonse en Drunense Duinen &amp; Leemkuilen_H2330</v>
      </c>
      <c r="L13340" s="36">
        <f>VLOOKUP(D13340,DATA!A:F,5,FALSE)</f>
        <v>1.0986712608830001E-2</v>
      </c>
      <c r="M13340" s="37">
        <f>VLOOKUP(D13340,DATA!A:F,6,FALSE)</f>
        <v>982</v>
      </c>
      <c r="N13340" s="36">
        <f t="shared" si="1233"/>
        <v>94.722094453529749</v>
      </c>
      <c r="O13340" s="36">
        <f t="shared" si="1234"/>
        <v>94.722098424702807</v>
      </c>
      <c r="P13340" s="36">
        <f t="shared" si="1235"/>
        <v>3.9711730579483628E-6</v>
      </c>
      <c r="Q13340" s="36">
        <f t="shared" si="1236"/>
        <v>0</v>
      </c>
    </row>
    <row r="13341" spans="1:17" x14ac:dyDescent="0.3">
      <c r="A13341" s="29">
        <v>3101523</v>
      </c>
      <c r="B13341" s="1">
        <v>131</v>
      </c>
      <c r="C13341" s="1" t="s">
        <v>24</v>
      </c>
      <c r="D13341" s="1" t="s">
        <v>63</v>
      </c>
      <c r="E13341" s="1" t="s">
        <v>64</v>
      </c>
      <c r="F13341" s="47">
        <v>714</v>
      </c>
      <c r="G13341" s="34">
        <v>965.17</v>
      </c>
      <c r="H13341" s="1" t="s">
        <v>218</v>
      </c>
      <c r="I13341" s="34">
        <v>6.3479999999999995E-5</v>
      </c>
      <c r="J13341" s="34">
        <v>2413.8896</v>
      </c>
      <c r="K13341" s="35" t="str">
        <f t="shared" si="1232"/>
        <v>Loonse en Drunense Duinen &amp; Leemkuilen_H2310</v>
      </c>
      <c r="L13341" s="36">
        <f>VLOOKUP(D13341,DATA!A:F,5,FALSE)</f>
        <v>1.0986712608830001E-2</v>
      </c>
      <c r="M13341" s="37">
        <f>VLOOKUP(D13341,DATA!A:F,6,FALSE)</f>
        <v>982</v>
      </c>
      <c r="N13341" s="36">
        <f t="shared" si="1233"/>
        <v>45.390466661607682</v>
      </c>
      <c r="O13341" s="36">
        <f t="shared" si="1234"/>
        <v>45.390483949331248</v>
      </c>
      <c r="P13341" s="36">
        <f t="shared" si="1235"/>
        <v>1.7287723565573287E-5</v>
      </c>
      <c r="Q13341" s="36">
        <f t="shared" si="1236"/>
        <v>0</v>
      </c>
    </row>
    <row r="13342" spans="1:17" x14ac:dyDescent="0.3">
      <c r="A13342" s="29">
        <v>3101523</v>
      </c>
      <c r="B13342" s="1">
        <v>131</v>
      </c>
      <c r="C13342" s="1" t="s">
        <v>24</v>
      </c>
      <c r="D13342" s="1" t="s">
        <v>61</v>
      </c>
      <c r="E13342" s="1" t="s">
        <v>62</v>
      </c>
      <c r="F13342" s="47">
        <v>714</v>
      </c>
      <c r="G13342" s="34">
        <v>965.17</v>
      </c>
      <c r="H13342" s="1" t="s">
        <v>218</v>
      </c>
      <c r="I13342" s="34">
        <v>6.3479999999999995E-5</v>
      </c>
      <c r="J13342" s="34">
        <v>5866.0303000000004</v>
      </c>
      <c r="K13342" s="35" t="str">
        <f t="shared" si="1232"/>
        <v>Loonse en Drunense Duinen &amp; Leemkuilen_H2330</v>
      </c>
      <c r="L13342" s="36">
        <f>VLOOKUP(D13342,DATA!A:F,5,FALSE)</f>
        <v>1.0986712608830001E-2</v>
      </c>
      <c r="M13342" s="37">
        <f>VLOOKUP(D13342,DATA!A:F,6,FALSE)</f>
        <v>982</v>
      </c>
      <c r="N13342" s="36">
        <f t="shared" si="1233"/>
        <v>45.390466661607682</v>
      </c>
      <c r="O13342" s="36">
        <f t="shared" si="1234"/>
        <v>45.390483949331248</v>
      </c>
      <c r="P13342" s="36">
        <f t="shared" si="1235"/>
        <v>1.7287723565573287E-5</v>
      </c>
      <c r="Q13342" s="36">
        <f t="shared" si="1236"/>
        <v>0</v>
      </c>
    </row>
    <row r="13343" spans="1:17" x14ac:dyDescent="0.3">
      <c r="A13343" s="29">
        <v>3101524</v>
      </c>
      <c r="B13343" s="1">
        <v>131</v>
      </c>
      <c r="C13343" s="1" t="s">
        <v>24</v>
      </c>
      <c r="D13343" s="1" t="s">
        <v>61</v>
      </c>
      <c r="E13343" s="1" t="s">
        <v>62</v>
      </c>
      <c r="F13343" s="47">
        <v>714</v>
      </c>
      <c r="G13343" s="34">
        <v>858.27</v>
      </c>
      <c r="H13343" s="1" t="s">
        <v>218</v>
      </c>
      <c r="I13343" s="34">
        <v>6.5920000000000006E-5</v>
      </c>
      <c r="J13343" s="34">
        <v>2930.5005000000001</v>
      </c>
      <c r="K13343" s="35" t="str">
        <f t="shared" si="1232"/>
        <v>Loonse en Drunense Duinen &amp; Leemkuilen_H2330</v>
      </c>
      <c r="L13343" s="36">
        <f>VLOOKUP(D13343,DATA!A:F,5,FALSE)</f>
        <v>1.0986712608830001E-2</v>
      </c>
      <c r="M13343" s="37">
        <f>VLOOKUP(D13343,DATA!A:F,6,FALSE)</f>
        <v>982</v>
      </c>
      <c r="N13343" s="36">
        <f t="shared" si="1233"/>
        <v>20.434011944545233</v>
      </c>
      <c r="O13343" s="36">
        <f t="shared" si="1234"/>
        <v>20.434023719687399</v>
      </c>
      <c r="P13343" s="36">
        <f t="shared" si="1235"/>
        <v>1.1775142166214891E-5</v>
      </c>
      <c r="Q13343" s="36">
        <f t="shared" si="1236"/>
        <v>0</v>
      </c>
    </row>
    <row r="13344" spans="1:17" x14ac:dyDescent="0.3">
      <c r="A13344" s="29">
        <v>3101526</v>
      </c>
      <c r="B13344" s="1">
        <v>131</v>
      </c>
      <c r="C13344" s="1" t="s">
        <v>24</v>
      </c>
      <c r="D13344" s="1" t="s">
        <v>63</v>
      </c>
      <c r="E13344" s="1" t="s">
        <v>64</v>
      </c>
      <c r="F13344" s="47">
        <v>714</v>
      </c>
      <c r="G13344" s="34">
        <v>1361.37</v>
      </c>
      <c r="H13344" s="1" t="s">
        <v>218</v>
      </c>
      <c r="I13344" s="34">
        <v>1.4196E-4</v>
      </c>
      <c r="J13344" s="34">
        <v>261.60622999999998</v>
      </c>
      <c r="K13344" s="35" t="str">
        <f t="shared" si="1232"/>
        <v>Loonse en Drunense Duinen &amp; Leemkuilen_H2310</v>
      </c>
      <c r="L13344" s="36">
        <f>VLOOKUP(D13344,DATA!A:F,5,FALSE)</f>
        <v>1.0986712608830001E-2</v>
      </c>
      <c r="M13344" s="37">
        <f>VLOOKUP(D13344,DATA!A:F,6,FALSE)</f>
        <v>982</v>
      </c>
      <c r="N13344" s="36">
        <f t="shared" si="1233"/>
        <v>98.475331645043809</v>
      </c>
      <c r="O13344" s="36">
        <f t="shared" si="1234"/>
        <v>98.475333986770821</v>
      </c>
      <c r="P13344" s="36">
        <f t="shared" si="1235"/>
        <v>2.3417270114123312E-6</v>
      </c>
      <c r="Q13344" s="36">
        <f t="shared" si="1236"/>
        <v>0</v>
      </c>
    </row>
    <row r="13345" spans="1:17" x14ac:dyDescent="0.3">
      <c r="A13345" s="29">
        <v>3101526</v>
      </c>
      <c r="B13345" s="1">
        <v>131</v>
      </c>
      <c r="C13345" s="1" t="s">
        <v>24</v>
      </c>
      <c r="D13345" s="1" t="s">
        <v>61</v>
      </c>
      <c r="E13345" s="1" t="s">
        <v>62</v>
      </c>
      <c r="F13345" s="47">
        <v>714</v>
      </c>
      <c r="G13345" s="34">
        <v>1361.37</v>
      </c>
      <c r="H13345" s="1" t="s">
        <v>218</v>
      </c>
      <c r="I13345" s="34">
        <v>1.4196E-4</v>
      </c>
      <c r="J13345" s="34">
        <v>6092.5640000000003</v>
      </c>
      <c r="K13345" s="35" t="str">
        <f t="shared" si="1232"/>
        <v>Loonse en Drunense Duinen &amp; Leemkuilen_H2330</v>
      </c>
      <c r="L13345" s="36">
        <f>VLOOKUP(D13345,DATA!A:F,5,FALSE)</f>
        <v>1.0986712608830001E-2</v>
      </c>
      <c r="M13345" s="37">
        <f>VLOOKUP(D13345,DATA!A:F,6,FALSE)</f>
        <v>982</v>
      </c>
      <c r="N13345" s="36">
        <f t="shared" si="1233"/>
        <v>98.475331645043809</v>
      </c>
      <c r="O13345" s="36">
        <f t="shared" si="1234"/>
        <v>98.475333986770821</v>
      </c>
      <c r="P13345" s="36">
        <f t="shared" si="1235"/>
        <v>2.3417270114123312E-6</v>
      </c>
      <c r="Q13345" s="36">
        <f t="shared" si="1236"/>
        <v>0</v>
      </c>
    </row>
    <row r="13346" spans="1:17" x14ac:dyDescent="0.3">
      <c r="A13346" s="29">
        <v>3101527</v>
      </c>
      <c r="B13346" s="1">
        <v>131</v>
      </c>
      <c r="C13346" s="1" t="s">
        <v>24</v>
      </c>
      <c r="D13346" s="1" t="s">
        <v>61</v>
      </c>
      <c r="E13346" s="1" t="s">
        <v>62</v>
      </c>
      <c r="F13346" s="47">
        <v>714</v>
      </c>
      <c r="G13346" s="34">
        <v>1638.22</v>
      </c>
      <c r="H13346" s="1" t="s">
        <v>218</v>
      </c>
      <c r="I13346" s="34">
        <v>1.917E-4</v>
      </c>
      <c r="J13346" s="34">
        <v>1368.4055000000001</v>
      </c>
      <c r="K13346" s="35" t="str">
        <f t="shared" si="1232"/>
        <v>Loonse en Drunense Duinen &amp; Leemkuilen_H2330</v>
      </c>
      <c r="L13346" s="36">
        <f>VLOOKUP(D13346,DATA!A:F,5,FALSE)</f>
        <v>1.0986712608830001E-2</v>
      </c>
      <c r="M13346" s="37">
        <f>VLOOKUP(D13346,DATA!A:F,6,FALSE)</f>
        <v>982</v>
      </c>
      <c r="N13346" s="36">
        <f t="shared" si="1233"/>
        <v>99.926116774613391</v>
      </c>
      <c r="O13346" s="36">
        <f t="shared" si="1234"/>
        <v>99.926116930107625</v>
      </c>
      <c r="P13346" s="36">
        <f t="shared" si="1235"/>
        <v>1.5549423437732912E-7</v>
      </c>
      <c r="Q13346" s="36">
        <f t="shared" si="1236"/>
        <v>0</v>
      </c>
    </row>
    <row r="13347" spans="1:17" x14ac:dyDescent="0.3">
      <c r="A13347" s="29">
        <v>3101530</v>
      </c>
      <c r="B13347" s="1">
        <v>131</v>
      </c>
      <c r="C13347" s="1" t="s">
        <v>24</v>
      </c>
      <c r="D13347" s="1" t="s">
        <v>61</v>
      </c>
      <c r="E13347" s="1" t="s">
        <v>62</v>
      </c>
      <c r="F13347" s="47">
        <v>714</v>
      </c>
      <c r="G13347" s="34">
        <v>1783.36</v>
      </c>
      <c r="H13347" s="1" t="s">
        <v>218</v>
      </c>
      <c r="I13347" s="34">
        <v>6.6819999999999998E-4</v>
      </c>
      <c r="J13347" s="34">
        <v>310.97897</v>
      </c>
      <c r="K13347" s="35" t="str">
        <f t="shared" si="1232"/>
        <v>Loonse en Drunense Duinen &amp; Leemkuilen_H2330</v>
      </c>
      <c r="L13347" s="36">
        <f>VLOOKUP(D13347,DATA!A:F,5,FALSE)</f>
        <v>1.0986712608830001E-2</v>
      </c>
      <c r="M13347" s="37">
        <f>VLOOKUP(D13347,DATA!A:F,6,FALSE)</f>
        <v>982</v>
      </c>
      <c r="N13347" s="36">
        <f t="shared" si="1233"/>
        <v>99.984993801103371</v>
      </c>
      <c r="O13347" s="36">
        <f t="shared" si="1234"/>
        <v>99.984993911251763</v>
      </c>
      <c r="P13347" s="36">
        <f t="shared" si="1235"/>
        <v>1.1014839174094959E-7</v>
      </c>
      <c r="Q13347" s="36">
        <f t="shared" si="1236"/>
        <v>0</v>
      </c>
    </row>
    <row r="13348" spans="1:17" x14ac:dyDescent="0.3">
      <c r="A13348" s="29">
        <v>3101531</v>
      </c>
      <c r="B13348" s="1">
        <v>131</v>
      </c>
      <c r="C13348" s="1" t="s">
        <v>24</v>
      </c>
      <c r="D13348" s="1" t="s">
        <v>61</v>
      </c>
      <c r="E13348" s="1" t="s">
        <v>62</v>
      </c>
      <c r="F13348" s="47">
        <v>714</v>
      </c>
      <c r="G13348" s="34">
        <v>1525.57</v>
      </c>
      <c r="H13348" s="1" t="s">
        <v>218</v>
      </c>
      <c r="I13348" s="34">
        <v>8.6160000000000002E-4</v>
      </c>
      <c r="J13348" s="34">
        <v>3188.8015</v>
      </c>
      <c r="K13348" s="35" t="str">
        <f t="shared" si="1232"/>
        <v>Loonse en Drunense Duinen &amp; Leemkuilen_H2330</v>
      </c>
      <c r="L13348" s="36">
        <f>VLOOKUP(D13348,DATA!A:F,5,FALSE)</f>
        <v>1.0986712608830001E-2</v>
      </c>
      <c r="M13348" s="37">
        <f>VLOOKUP(D13348,DATA!A:F,6,FALSE)</f>
        <v>982</v>
      </c>
      <c r="N13348" s="36">
        <f t="shared" si="1233"/>
        <v>99.745746368467977</v>
      </c>
      <c r="O13348" s="36">
        <f t="shared" si="1234"/>
        <v>99.74574876914069</v>
      </c>
      <c r="P13348" s="36">
        <f t="shared" si="1235"/>
        <v>2.4006727130654326E-6</v>
      </c>
      <c r="Q13348" s="36">
        <f t="shared" si="1236"/>
        <v>0</v>
      </c>
    </row>
    <row r="13349" spans="1:17" x14ac:dyDescent="0.3">
      <c r="A13349" s="29">
        <v>3101532</v>
      </c>
      <c r="B13349" s="1">
        <v>131</v>
      </c>
      <c r="C13349" s="1" t="s">
        <v>24</v>
      </c>
      <c r="D13349" s="1" t="s">
        <v>61</v>
      </c>
      <c r="E13349" s="1" t="s">
        <v>62</v>
      </c>
      <c r="F13349" s="47">
        <v>714</v>
      </c>
      <c r="G13349" s="34">
        <v>1792.57</v>
      </c>
      <c r="H13349" s="1" t="s">
        <v>218</v>
      </c>
      <c r="I13349" s="34">
        <v>1.3526E-3</v>
      </c>
      <c r="J13349" s="34">
        <v>2892.6536000000001</v>
      </c>
      <c r="K13349" s="35" t="str">
        <f t="shared" si="1232"/>
        <v>Loonse en Drunense Duinen &amp; Leemkuilen_H2330</v>
      </c>
      <c r="L13349" s="36">
        <f>VLOOKUP(D13349,DATA!A:F,5,FALSE)</f>
        <v>1.0986712608830001E-2</v>
      </c>
      <c r="M13349" s="37">
        <f>VLOOKUP(D13349,DATA!A:F,6,FALSE)</f>
        <v>982</v>
      </c>
      <c r="N13349" s="36">
        <f t="shared" si="1233"/>
        <v>99.986437750054478</v>
      </c>
      <c r="O13349" s="36">
        <f t="shared" si="1234"/>
        <v>99.986437951569187</v>
      </c>
      <c r="P13349" s="36">
        <f t="shared" si="1235"/>
        <v>2.0151470891960344E-7</v>
      </c>
      <c r="Q13349" s="36">
        <f t="shared" si="1236"/>
        <v>0</v>
      </c>
    </row>
    <row r="13350" spans="1:17" x14ac:dyDescent="0.3">
      <c r="A13350" s="29">
        <v>3101533</v>
      </c>
      <c r="B13350" s="1">
        <v>131</v>
      </c>
      <c r="C13350" s="1" t="s">
        <v>24</v>
      </c>
      <c r="D13350" s="1" t="s">
        <v>61</v>
      </c>
      <c r="E13350" s="1" t="s">
        <v>62</v>
      </c>
      <c r="F13350" s="47">
        <v>714</v>
      </c>
      <c r="G13350" s="34">
        <v>1587.07</v>
      </c>
      <c r="H13350" s="1" t="s">
        <v>218</v>
      </c>
      <c r="I13350" s="34">
        <v>1.2901430000000001E-3</v>
      </c>
      <c r="J13350" s="34">
        <v>1034.6135999999999</v>
      </c>
      <c r="K13350" s="35" t="str">
        <f t="shared" si="1232"/>
        <v>Loonse en Drunense Duinen &amp; Leemkuilen_H2330</v>
      </c>
      <c r="L13350" s="36">
        <f>VLOOKUP(D13350,DATA!A:F,5,FALSE)</f>
        <v>1.0986712608830001E-2</v>
      </c>
      <c r="M13350" s="37">
        <f>VLOOKUP(D13350,DATA!A:F,6,FALSE)</f>
        <v>982</v>
      </c>
      <c r="N13350" s="36">
        <f t="shared" si="1233"/>
        <v>99.870471731815172</v>
      </c>
      <c r="O13350" s="36">
        <f t="shared" si="1234"/>
        <v>99.870473565413505</v>
      </c>
      <c r="P13350" s="36">
        <f t="shared" si="1235"/>
        <v>1.8335983327233407E-6</v>
      </c>
      <c r="Q13350" s="36">
        <f t="shared" si="1236"/>
        <v>0</v>
      </c>
    </row>
    <row r="13351" spans="1:17" x14ac:dyDescent="0.3">
      <c r="A13351" s="29">
        <v>3101533</v>
      </c>
      <c r="B13351" s="1">
        <v>131</v>
      </c>
      <c r="C13351" s="1" t="s">
        <v>24</v>
      </c>
      <c r="D13351" s="1" t="s">
        <v>59</v>
      </c>
      <c r="E13351" s="1" t="s">
        <v>60</v>
      </c>
      <c r="F13351" s="47">
        <v>1071</v>
      </c>
      <c r="G13351" s="34">
        <v>1587.07</v>
      </c>
      <c r="H13351" s="1" t="s">
        <v>218</v>
      </c>
      <c r="I13351" s="34">
        <v>1.2901430000000001E-3</v>
      </c>
      <c r="J13351" s="34">
        <v>940.32605000000001</v>
      </c>
      <c r="K13351" s="35" t="str">
        <f t="shared" si="1232"/>
        <v>Loonse en Drunense Duinen &amp; Leemkuilen_H9190</v>
      </c>
      <c r="L13351" s="36">
        <f>VLOOKUP(D13351,DATA!A:F,5,FALSE)</f>
        <v>1.3726988247862192E-2</v>
      </c>
      <c r="M13351" s="37">
        <f>VLOOKUP(D13351,DATA!A:F,6,FALSE)</f>
        <v>1285.5</v>
      </c>
      <c r="N13351" s="36">
        <f t="shared" si="1233"/>
        <v>98.432127810203781</v>
      </c>
      <c r="O13351" s="36">
        <f t="shared" si="1234"/>
        <v>98.432155141291602</v>
      </c>
      <c r="P13351" s="36">
        <f t="shared" si="1235"/>
        <v>2.7331087821380606E-5</v>
      </c>
      <c r="Q13351" s="36">
        <f t="shared" si="1236"/>
        <v>0</v>
      </c>
    </row>
    <row r="13352" spans="1:17" x14ac:dyDescent="0.3">
      <c r="A13352" s="29">
        <v>3101534</v>
      </c>
      <c r="B13352" s="1">
        <v>131</v>
      </c>
      <c r="C13352" s="1" t="s">
        <v>24</v>
      </c>
      <c r="D13352" s="1" t="s">
        <v>59</v>
      </c>
      <c r="E13352" s="1" t="s">
        <v>60</v>
      </c>
      <c r="F13352" s="47">
        <v>1071</v>
      </c>
      <c r="G13352" s="34">
        <v>1429.67</v>
      </c>
      <c r="H13352" s="1" t="s">
        <v>218</v>
      </c>
      <c r="I13352" s="34">
        <v>1.8763E-3</v>
      </c>
      <c r="J13352" s="34">
        <v>4246.5625</v>
      </c>
      <c r="K13352" s="35" t="str">
        <f t="shared" si="1232"/>
        <v>Loonse en Drunense Duinen &amp; Leemkuilen_H9190</v>
      </c>
      <c r="L13352" s="36">
        <f>VLOOKUP(D13352,DATA!A:F,5,FALSE)</f>
        <v>1.3726988247862192E-2</v>
      </c>
      <c r="M13352" s="37">
        <f>VLOOKUP(D13352,DATA!A:F,6,FALSE)</f>
        <v>1285.5</v>
      </c>
      <c r="N13352" s="36">
        <f t="shared" si="1233"/>
        <v>87.85766436399463</v>
      </c>
      <c r="O13352" s="36">
        <f t="shared" si="1234"/>
        <v>87.857939125060767</v>
      </c>
      <c r="P13352" s="36">
        <f t="shared" si="1235"/>
        <v>2.7476106613733009E-4</v>
      </c>
      <c r="Q13352" s="36">
        <f t="shared" si="1236"/>
        <v>0</v>
      </c>
    </row>
    <row r="13353" spans="1:17" x14ac:dyDescent="0.3">
      <c r="A13353" s="29">
        <v>3101535</v>
      </c>
      <c r="B13353" s="1">
        <v>131</v>
      </c>
      <c r="C13353" s="1" t="s">
        <v>24</v>
      </c>
      <c r="D13353" s="1" t="s">
        <v>59</v>
      </c>
      <c r="E13353" s="1" t="s">
        <v>60</v>
      </c>
      <c r="F13353" s="47">
        <v>1071</v>
      </c>
      <c r="G13353" s="34">
        <v>1396.34</v>
      </c>
      <c r="H13353" s="1" t="s">
        <v>218</v>
      </c>
      <c r="I13353" s="34">
        <v>2.0273999999999999E-3</v>
      </c>
      <c r="J13353" s="34">
        <v>3357.4992999999999</v>
      </c>
      <c r="K13353" s="35" t="str">
        <f t="shared" si="1232"/>
        <v>Loonse en Drunense Duinen &amp; Leemkuilen_H9190</v>
      </c>
      <c r="L13353" s="36">
        <f>VLOOKUP(D13353,DATA!A:F,5,FALSE)</f>
        <v>1.3726988247862192E-2</v>
      </c>
      <c r="M13353" s="37">
        <f>VLOOKUP(D13353,DATA!A:F,6,FALSE)</f>
        <v>1285.5</v>
      </c>
      <c r="N13353" s="36">
        <f t="shared" si="1233"/>
        <v>82.07591654300478</v>
      </c>
      <c r="O13353" s="36">
        <f t="shared" si="1234"/>
        <v>82.076325957793259</v>
      </c>
      <c r="P13353" s="36">
        <f t="shared" si="1235"/>
        <v>4.0941478847855706E-4</v>
      </c>
      <c r="Q13353" s="36">
        <f t="shared" si="1236"/>
        <v>0</v>
      </c>
    </row>
    <row r="13354" spans="1:17" x14ac:dyDescent="0.3">
      <c r="A13354" s="29">
        <v>3103036</v>
      </c>
      <c r="B13354" s="1">
        <v>131</v>
      </c>
      <c r="C13354" s="1" t="s">
        <v>24</v>
      </c>
      <c r="D13354" s="1" t="s">
        <v>63</v>
      </c>
      <c r="E13354" s="1" t="s">
        <v>64</v>
      </c>
      <c r="F13354" s="47">
        <v>714</v>
      </c>
      <c r="G13354" s="34">
        <v>1772.24</v>
      </c>
      <c r="H13354" s="1" t="s">
        <v>218</v>
      </c>
      <c r="I13354" s="34">
        <v>3.3599999999999997E-5</v>
      </c>
      <c r="J13354" s="34">
        <v>4174.6469999999999</v>
      </c>
      <c r="K13354" s="35" t="str">
        <f t="shared" si="1232"/>
        <v>Loonse en Drunense Duinen &amp; Leemkuilen_H2310</v>
      </c>
      <c r="L13354" s="36">
        <f>VLOOKUP(D13354,DATA!A:F,5,FALSE)</f>
        <v>1.0986712608830001E-2</v>
      </c>
      <c r="M13354" s="37">
        <f>VLOOKUP(D13354,DATA!A:F,6,FALSE)</f>
        <v>982</v>
      </c>
      <c r="N13354" s="36">
        <f t="shared" si="1233"/>
        <v>99.983044095528868</v>
      </c>
      <c r="O13354" s="36">
        <f t="shared" si="1234"/>
        <v>99.983044101787144</v>
      </c>
      <c r="P13354" s="36">
        <f t="shared" si="1235"/>
        <v>6.2582756754636648E-9</v>
      </c>
      <c r="Q13354" s="36">
        <f t="shared" si="1236"/>
        <v>0</v>
      </c>
    </row>
    <row r="13355" spans="1:17" x14ac:dyDescent="0.3">
      <c r="A13355" s="29">
        <v>3103037</v>
      </c>
      <c r="B13355" s="1">
        <v>131</v>
      </c>
      <c r="C13355" s="1" t="s">
        <v>24</v>
      </c>
      <c r="D13355" s="1" t="s">
        <v>63</v>
      </c>
      <c r="E13355" s="1" t="s">
        <v>64</v>
      </c>
      <c r="F13355" s="47">
        <v>714</v>
      </c>
      <c r="G13355" s="34">
        <v>1538.78</v>
      </c>
      <c r="H13355" s="1" t="s">
        <v>218</v>
      </c>
      <c r="I13355" s="34">
        <v>3.0630000000000003E-5</v>
      </c>
      <c r="J13355" s="34">
        <v>3996.2912999999999</v>
      </c>
      <c r="K13355" s="35" t="str">
        <f t="shared" si="1232"/>
        <v>Loonse en Drunense Duinen &amp; Leemkuilen_H2310</v>
      </c>
      <c r="L13355" s="36">
        <f>VLOOKUP(D13355,DATA!A:F,5,FALSE)</f>
        <v>1.0986712608830001E-2</v>
      </c>
      <c r="M13355" s="37">
        <f>VLOOKUP(D13355,DATA!A:F,6,FALSE)</f>
        <v>982</v>
      </c>
      <c r="N13355" s="36">
        <f t="shared" si="1233"/>
        <v>99.780018954673153</v>
      </c>
      <c r="O13355" s="36">
        <f t="shared" si="1234"/>
        <v>99.780019028538973</v>
      </c>
      <c r="P13355" s="36">
        <f t="shared" si="1235"/>
        <v>7.3865820127139159E-8</v>
      </c>
      <c r="Q13355" s="36">
        <f t="shared" si="1236"/>
        <v>0</v>
      </c>
    </row>
    <row r="13356" spans="1:17" x14ac:dyDescent="0.3">
      <c r="A13356" s="29">
        <v>3103047</v>
      </c>
      <c r="B13356" s="1">
        <v>131</v>
      </c>
      <c r="C13356" s="1" t="s">
        <v>24</v>
      </c>
      <c r="D13356" s="1" t="s">
        <v>63</v>
      </c>
      <c r="E13356" s="1" t="s">
        <v>64</v>
      </c>
      <c r="F13356" s="47">
        <v>714</v>
      </c>
      <c r="G13356" s="34">
        <v>1319.55</v>
      </c>
      <c r="H13356" s="1" t="s">
        <v>218</v>
      </c>
      <c r="I13356" s="34">
        <v>5.0670000000000001E-5</v>
      </c>
      <c r="J13356" s="34">
        <v>5696.3666999999996</v>
      </c>
      <c r="K13356" s="35" t="str">
        <f t="shared" si="1232"/>
        <v>Loonse en Drunense Duinen &amp; Leemkuilen_H2310</v>
      </c>
      <c r="L13356" s="36">
        <f>VLOOKUP(D13356,DATA!A:F,5,FALSE)</f>
        <v>1.0986712608830001E-2</v>
      </c>
      <c r="M13356" s="37">
        <f>VLOOKUP(D13356,DATA!A:F,6,FALSE)</f>
        <v>982</v>
      </c>
      <c r="N13356" s="36">
        <f t="shared" si="1233"/>
        <v>97.607381717954112</v>
      </c>
      <c r="O13356" s="36">
        <f t="shared" si="1234"/>
        <v>97.60738301804777</v>
      </c>
      <c r="P13356" s="36">
        <f t="shared" si="1235"/>
        <v>1.3000936576190725E-6</v>
      </c>
      <c r="Q13356" s="36">
        <f t="shared" si="1236"/>
        <v>0</v>
      </c>
    </row>
    <row r="13357" spans="1:17" x14ac:dyDescent="0.3">
      <c r="A13357" s="29">
        <v>3103047</v>
      </c>
      <c r="B13357" s="1">
        <v>131</v>
      </c>
      <c r="C13357" s="1" t="s">
        <v>24</v>
      </c>
      <c r="D13357" s="1" t="s">
        <v>61</v>
      </c>
      <c r="E13357" s="1" t="s">
        <v>62</v>
      </c>
      <c r="F13357" s="47">
        <v>714</v>
      </c>
      <c r="G13357" s="34">
        <v>1319.55</v>
      </c>
      <c r="H13357" s="1" t="s">
        <v>218</v>
      </c>
      <c r="I13357" s="34">
        <v>5.0670000000000001E-5</v>
      </c>
      <c r="J13357" s="34">
        <v>465.67797999999999</v>
      </c>
      <c r="K13357" s="35" t="str">
        <f t="shared" si="1232"/>
        <v>Loonse en Drunense Duinen &amp; Leemkuilen_H2330</v>
      </c>
      <c r="L13357" s="36">
        <f>VLOOKUP(D13357,DATA!A:F,5,FALSE)</f>
        <v>1.0986712608830001E-2</v>
      </c>
      <c r="M13357" s="37">
        <f>VLOOKUP(D13357,DATA!A:F,6,FALSE)</f>
        <v>982</v>
      </c>
      <c r="N13357" s="36">
        <f t="shared" si="1233"/>
        <v>97.607381717954112</v>
      </c>
      <c r="O13357" s="36">
        <f t="shared" si="1234"/>
        <v>97.60738301804777</v>
      </c>
      <c r="P13357" s="36">
        <f t="shared" si="1235"/>
        <v>1.3000936576190725E-6</v>
      </c>
      <c r="Q13357" s="36">
        <f t="shared" si="1236"/>
        <v>0</v>
      </c>
    </row>
    <row r="13358" spans="1:17" x14ac:dyDescent="0.3">
      <c r="A13358" s="29">
        <v>3103048</v>
      </c>
      <c r="B13358" s="1">
        <v>131</v>
      </c>
      <c r="C13358" s="1" t="s">
        <v>24</v>
      </c>
      <c r="D13358" s="1" t="s">
        <v>63</v>
      </c>
      <c r="E13358" s="1" t="s">
        <v>64</v>
      </c>
      <c r="F13358" s="47">
        <v>714</v>
      </c>
      <c r="G13358" s="34">
        <v>1032.53</v>
      </c>
      <c r="H13358" s="1" t="s">
        <v>218</v>
      </c>
      <c r="I13358" s="34">
        <v>4.193E-5</v>
      </c>
      <c r="J13358" s="34">
        <v>7349.4790000000003</v>
      </c>
      <c r="K13358" s="35" t="str">
        <f t="shared" si="1232"/>
        <v>Loonse en Drunense Duinen &amp; Leemkuilen_H2310</v>
      </c>
      <c r="L13358" s="36">
        <f>VLOOKUP(D13358,DATA!A:F,5,FALSE)</f>
        <v>1.0986712608830001E-2</v>
      </c>
      <c r="M13358" s="37">
        <f>VLOOKUP(D13358,DATA!A:F,6,FALSE)</f>
        <v>982</v>
      </c>
      <c r="N13358" s="36">
        <f t="shared" si="1233"/>
        <v>63.533159265796165</v>
      </c>
      <c r="O13358" s="36">
        <f t="shared" si="1234"/>
        <v>63.533169938911229</v>
      </c>
      <c r="P13358" s="36">
        <f t="shared" si="1235"/>
        <v>1.0673115063752903E-5</v>
      </c>
      <c r="Q13358" s="36">
        <f t="shared" si="1236"/>
        <v>0</v>
      </c>
    </row>
    <row r="13359" spans="1:17" x14ac:dyDescent="0.3">
      <c r="A13359" s="29">
        <v>3103048</v>
      </c>
      <c r="B13359" s="1">
        <v>131</v>
      </c>
      <c r="C13359" s="1" t="s">
        <v>24</v>
      </c>
      <c r="D13359" s="1" t="s">
        <v>61</v>
      </c>
      <c r="E13359" s="1" t="s">
        <v>62</v>
      </c>
      <c r="F13359" s="47">
        <v>714</v>
      </c>
      <c r="G13359" s="34">
        <v>1032.53</v>
      </c>
      <c r="H13359" s="1" t="s">
        <v>218</v>
      </c>
      <c r="I13359" s="34">
        <v>4.193E-5</v>
      </c>
      <c r="J13359" s="34">
        <v>2650.5210000000002</v>
      </c>
      <c r="K13359" s="35" t="str">
        <f t="shared" si="1232"/>
        <v>Loonse en Drunense Duinen &amp; Leemkuilen_H2330</v>
      </c>
      <c r="L13359" s="36">
        <f>VLOOKUP(D13359,DATA!A:F,5,FALSE)</f>
        <v>1.0986712608830001E-2</v>
      </c>
      <c r="M13359" s="37">
        <f>VLOOKUP(D13359,DATA!A:F,6,FALSE)</f>
        <v>982</v>
      </c>
      <c r="N13359" s="36">
        <f t="shared" si="1233"/>
        <v>63.533159265796165</v>
      </c>
      <c r="O13359" s="36">
        <f t="shared" si="1234"/>
        <v>63.533169938911229</v>
      </c>
      <c r="P13359" s="36">
        <f t="shared" si="1235"/>
        <v>1.0673115063752903E-5</v>
      </c>
      <c r="Q13359" s="36">
        <f t="shared" si="1236"/>
        <v>0</v>
      </c>
    </row>
    <row r="13360" spans="1:17" x14ac:dyDescent="0.3">
      <c r="A13360" s="29">
        <v>3103049</v>
      </c>
      <c r="B13360" s="1">
        <v>131</v>
      </c>
      <c r="C13360" s="1" t="s">
        <v>24</v>
      </c>
      <c r="D13360" s="1" t="s">
        <v>63</v>
      </c>
      <c r="E13360" s="1" t="s">
        <v>64</v>
      </c>
      <c r="F13360" s="47">
        <v>714</v>
      </c>
      <c r="G13360" s="34">
        <v>997.55</v>
      </c>
      <c r="H13360" s="1" t="s">
        <v>218</v>
      </c>
      <c r="I13360" s="34">
        <v>4.2549999999999997E-5</v>
      </c>
      <c r="J13360" s="34">
        <v>4271.5522000000001</v>
      </c>
      <c r="K13360" s="35" t="str">
        <f t="shared" si="1232"/>
        <v>Loonse en Drunense Duinen &amp; Leemkuilen_H2310</v>
      </c>
      <c r="L13360" s="36">
        <f>VLOOKUP(D13360,DATA!A:F,5,FALSE)</f>
        <v>1.0986712608830001E-2</v>
      </c>
      <c r="M13360" s="37">
        <f>VLOOKUP(D13360,DATA!A:F,6,FALSE)</f>
        <v>982</v>
      </c>
      <c r="N13360" s="36">
        <f t="shared" si="1233"/>
        <v>54.260726249444552</v>
      </c>
      <c r="O13360" s="36">
        <f t="shared" si="1234"/>
        <v>54.26073785169369</v>
      </c>
      <c r="P13360" s="36">
        <f t="shared" si="1235"/>
        <v>1.1602249138320531E-5</v>
      </c>
      <c r="Q13360" s="36">
        <f t="shared" si="1236"/>
        <v>0</v>
      </c>
    </row>
    <row r="13361" spans="1:17" x14ac:dyDescent="0.3">
      <c r="A13361" s="29">
        <v>3103049</v>
      </c>
      <c r="B13361" s="1">
        <v>131</v>
      </c>
      <c r="C13361" s="1" t="s">
        <v>24</v>
      </c>
      <c r="D13361" s="1" t="s">
        <v>61</v>
      </c>
      <c r="E13361" s="1" t="s">
        <v>62</v>
      </c>
      <c r="F13361" s="47">
        <v>714</v>
      </c>
      <c r="G13361" s="34">
        <v>997.55</v>
      </c>
      <c r="H13361" s="1" t="s">
        <v>218</v>
      </c>
      <c r="I13361" s="34">
        <v>4.2549999999999997E-5</v>
      </c>
      <c r="J13361" s="34">
        <v>3748.7429999999999</v>
      </c>
      <c r="K13361" s="35" t="str">
        <f t="shared" si="1232"/>
        <v>Loonse en Drunense Duinen &amp; Leemkuilen_H2330</v>
      </c>
      <c r="L13361" s="36">
        <f>VLOOKUP(D13361,DATA!A:F,5,FALSE)</f>
        <v>1.0986712608830001E-2</v>
      </c>
      <c r="M13361" s="37">
        <f>VLOOKUP(D13361,DATA!A:F,6,FALSE)</f>
        <v>982</v>
      </c>
      <c r="N13361" s="36">
        <f t="shared" si="1233"/>
        <v>54.260726249444552</v>
      </c>
      <c r="O13361" s="36">
        <f t="shared" si="1234"/>
        <v>54.26073785169369</v>
      </c>
      <c r="P13361" s="36">
        <f t="shared" si="1235"/>
        <v>1.1602249138320531E-5</v>
      </c>
      <c r="Q13361" s="36">
        <f t="shared" si="1236"/>
        <v>0</v>
      </c>
    </row>
    <row r="13362" spans="1:17" x14ac:dyDescent="0.3">
      <c r="A13362" s="29">
        <v>3103050</v>
      </c>
      <c r="B13362" s="1">
        <v>131</v>
      </c>
      <c r="C13362" s="1" t="s">
        <v>24</v>
      </c>
      <c r="D13362" s="1" t="s">
        <v>63</v>
      </c>
      <c r="E13362" s="1" t="s">
        <v>64</v>
      </c>
      <c r="F13362" s="47">
        <v>714</v>
      </c>
      <c r="G13362" s="34">
        <v>1192.51</v>
      </c>
      <c r="H13362" s="1" t="s">
        <v>218</v>
      </c>
      <c r="I13362" s="34">
        <v>6.2399999999999999E-5</v>
      </c>
      <c r="J13362" s="34">
        <v>1160.0217</v>
      </c>
      <c r="K13362" s="35" t="str">
        <f t="shared" si="1232"/>
        <v>Loonse en Drunense Duinen &amp; Leemkuilen_H2310</v>
      </c>
      <c r="L13362" s="36">
        <f>VLOOKUP(D13362,DATA!A:F,5,FALSE)</f>
        <v>1.0986712608830001E-2</v>
      </c>
      <c r="M13362" s="37">
        <f>VLOOKUP(D13362,DATA!A:F,6,FALSE)</f>
        <v>982</v>
      </c>
      <c r="N13362" s="36">
        <f t="shared" si="1233"/>
        <v>90.993265076248576</v>
      </c>
      <c r="O13362" s="36">
        <f t="shared" si="1234"/>
        <v>90.993270694858239</v>
      </c>
      <c r="P13362" s="36">
        <f t="shared" si="1235"/>
        <v>5.6186096628607629E-6</v>
      </c>
      <c r="Q13362" s="36">
        <f t="shared" si="1236"/>
        <v>0</v>
      </c>
    </row>
    <row r="13363" spans="1:17" x14ac:dyDescent="0.3">
      <c r="A13363" s="29">
        <v>3103050</v>
      </c>
      <c r="B13363" s="1">
        <v>131</v>
      </c>
      <c r="C13363" s="1" t="s">
        <v>24</v>
      </c>
      <c r="D13363" s="1" t="s">
        <v>61</v>
      </c>
      <c r="E13363" s="1" t="s">
        <v>62</v>
      </c>
      <c r="F13363" s="47">
        <v>714</v>
      </c>
      <c r="G13363" s="34">
        <v>1192.51</v>
      </c>
      <c r="H13363" s="1" t="s">
        <v>218</v>
      </c>
      <c r="I13363" s="34">
        <v>6.2399999999999999E-5</v>
      </c>
      <c r="J13363" s="34">
        <v>2979.0762</v>
      </c>
      <c r="K13363" s="35" t="str">
        <f t="shared" si="1232"/>
        <v>Loonse en Drunense Duinen &amp; Leemkuilen_H2330</v>
      </c>
      <c r="L13363" s="36">
        <f>VLOOKUP(D13363,DATA!A:F,5,FALSE)</f>
        <v>1.0986712608830001E-2</v>
      </c>
      <c r="M13363" s="37">
        <f>VLOOKUP(D13363,DATA!A:F,6,FALSE)</f>
        <v>982</v>
      </c>
      <c r="N13363" s="36">
        <f t="shared" si="1233"/>
        <v>90.993265076248576</v>
      </c>
      <c r="O13363" s="36">
        <f t="shared" si="1234"/>
        <v>90.993270694858239</v>
      </c>
      <c r="P13363" s="36">
        <f t="shared" si="1235"/>
        <v>5.6186096628607629E-6</v>
      </c>
      <c r="Q13363" s="36">
        <f t="shared" si="1236"/>
        <v>0</v>
      </c>
    </row>
    <row r="13364" spans="1:17" x14ac:dyDescent="0.3">
      <c r="A13364" s="29">
        <v>3103051</v>
      </c>
      <c r="B13364" s="1">
        <v>131</v>
      </c>
      <c r="C13364" s="1" t="s">
        <v>24</v>
      </c>
      <c r="D13364" s="1" t="s">
        <v>63</v>
      </c>
      <c r="E13364" s="1" t="s">
        <v>64</v>
      </c>
      <c r="F13364" s="47">
        <v>714</v>
      </c>
      <c r="G13364" s="34">
        <v>1170.02</v>
      </c>
      <c r="H13364" s="1" t="s">
        <v>218</v>
      </c>
      <c r="I13364" s="34">
        <v>7.1790000000000002E-5</v>
      </c>
      <c r="J13364" s="34">
        <v>3623.7869000000001</v>
      </c>
      <c r="K13364" s="35" t="str">
        <f t="shared" si="1232"/>
        <v>Loonse en Drunense Duinen &amp; Leemkuilen_H2310</v>
      </c>
      <c r="L13364" s="36">
        <f>VLOOKUP(D13364,DATA!A:F,5,FALSE)</f>
        <v>1.0986712608830001E-2</v>
      </c>
      <c r="M13364" s="37">
        <f>VLOOKUP(D13364,DATA!A:F,6,FALSE)</f>
        <v>982</v>
      </c>
      <c r="N13364" s="36">
        <f t="shared" si="1233"/>
        <v>88.75265961292024</v>
      </c>
      <c r="O13364" s="36">
        <f t="shared" si="1234"/>
        <v>88.752667486329003</v>
      </c>
      <c r="P13364" s="36">
        <f t="shared" si="1235"/>
        <v>7.8734087622933657E-6</v>
      </c>
      <c r="Q13364" s="36">
        <f t="shared" si="1236"/>
        <v>0</v>
      </c>
    </row>
    <row r="13365" spans="1:17" x14ac:dyDescent="0.3">
      <c r="A13365" s="29">
        <v>3103051</v>
      </c>
      <c r="B13365" s="1">
        <v>131</v>
      </c>
      <c r="C13365" s="1" t="s">
        <v>24</v>
      </c>
      <c r="D13365" s="1" t="s">
        <v>61</v>
      </c>
      <c r="E13365" s="1" t="s">
        <v>62</v>
      </c>
      <c r="F13365" s="47">
        <v>714</v>
      </c>
      <c r="G13365" s="34">
        <v>1170.02</v>
      </c>
      <c r="H13365" s="1" t="s">
        <v>218</v>
      </c>
      <c r="I13365" s="34">
        <v>7.1790000000000002E-5</v>
      </c>
      <c r="J13365" s="34">
        <v>4565.7460000000001</v>
      </c>
      <c r="K13365" s="35" t="str">
        <f t="shared" si="1232"/>
        <v>Loonse en Drunense Duinen &amp; Leemkuilen_H2330</v>
      </c>
      <c r="L13365" s="36">
        <f>VLOOKUP(D13365,DATA!A:F,5,FALSE)</f>
        <v>1.0986712608830001E-2</v>
      </c>
      <c r="M13365" s="37">
        <f>VLOOKUP(D13365,DATA!A:F,6,FALSE)</f>
        <v>982</v>
      </c>
      <c r="N13365" s="36">
        <f t="shared" si="1233"/>
        <v>88.75265961292024</v>
      </c>
      <c r="O13365" s="36">
        <f t="shared" si="1234"/>
        <v>88.752667486329003</v>
      </c>
      <c r="P13365" s="36">
        <f t="shared" si="1235"/>
        <v>7.8734087622933657E-6</v>
      </c>
      <c r="Q13365" s="36">
        <f t="shared" si="1236"/>
        <v>0</v>
      </c>
    </row>
    <row r="13366" spans="1:17" x14ac:dyDescent="0.3">
      <c r="A13366" s="29">
        <v>3103052</v>
      </c>
      <c r="B13366" s="1">
        <v>131</v>
      </c>
      <c r="C13366" s="1" t="s">
        <v>24</v>
      </c>
      <c r="D13366" s="1" t="s">
        <v>61</v>
      </c>
      <c r="E13366" s="1" t="s">
        <v>62</v>
      </c>
      <c r="F13366" s="47">
        <v>714</v>
      </c>
      <c r="G13366" s="34">
        <v>880.6</v>
      </c>
      <c r="H13366" s="1" t="s">
        <v>218</v>
      </c>
      <c r="I13366" s="34">
        <v>6.1169999999999999E-5</v>
      </c>
      <c r="J13366" s="34">
        <v>164.30077</v>
      </c>
      <c r="K13366" s="35" t="str">
        <f t="shared" si="1232"/>
        <v>Loonse en Drunense Duinen &amp; Leemkuilen_H2330</v>
      </c>
      <c r="L13366" s="36">
        <f>VLOOKUP(D13366,DATA!A:F,5,FALSE)</f>
        <v>1.0986712608830001E-2</v>
      </c>
      <c r="M13366" s="37">
        <f>VLOOKUP(D13366,DATA!A:F,6,FALSE)</f>
        <v>982</v>
      </c>
      <c r="N13366" s="36">
        <f t="shared" si="1233"/>
        <v>24.711611998746392</v>
      </c>
      <c r="O13366" s="36">
        <f t="shared" si="1234"/>
        <v>24.711624502355651</v>
      </c>
      <c r="P13366" s="36">
        <f t="shared" si="1235"/>
        <v>1.2503609259084669E-5</v>
      </c>
      <c r="Q13366" s="36">
        <f t="shared" si="1236"/>
        <v>0</v>
      </c>
    </row>
    <row r="13367" spans="1:17" x14ac:dyDescent="0.3">
      <c r="A13367" s="29">
        <v>3103053</v>
      </c>
      <c r="B13367" s="1">
        <v>131</v>
      </c>
      <c r="C13367" s="1" t="s">
        <v>24</v>
      </c>
      <c r="D13367" s="1" t="s">
        <v>61</v>
      </c>
      <c r="E13367" s="1" t="s">
        <v>62</v>
      </c>
      <c r="F13367" s="47">
        <v>714</v>
      </c>
      <c r="G13367" s="34">
        <v>868.87</v>
      </c>
      <c r="H13367" s="1" t="s">
        <v>218</v>
      </c>
      <c r="I13367" s="34">
        <v>7.0030000000000005E-5</v>
      </c>
      <c r="J13367" s="34">
        <v>5614.9116000000004</v>
      </c>
      <c r="K13367" s="35" t="str">
        <f t="shared" si="1232"/>
        <v>Loonse en Drunense Duinen &amp; Leemkuilen_H2330</v>
      </c>
      <c r="L13367" s="36">
        <f>VLOOKUP(D13367,DATA!A:F,5,FALSE)</f>
        <v>1.0986712608830001E-2</v>
      </c>
      <c r="M13367" s="37">
        <f>VLOOKUP(D13367,DATA!A:F,6,FALSE)</f>
        <v>982</v>
      </c>
      <c r="N13367" s="36">
        <f t="shared" si="1233"/>
        <v>22.392694518922415</v>
      </c>
      <c r="O13367" s="36">
        <f t="shared" si="1234"/>
        <v>22.39270788983173</v>
      </c>
      <c r="P13367" s="36">
        <f t="shared" si="1235"/>
        <v>1.3370909314858181E-5</v>
      </c>
      <c r="Q13367" s="36">
        <f t="shared" si="1236"/>
        <v>0</v>
      </c>
    </row>
    <row r="13368" spans="1:17" x14ac:dyDescent="0.3">
      <c r="A13368" s="29">
        <v>3103054</v>
      </c>
      <c r="B13368" s="1">
        <v>131</v>
      </c>
      <c r="C13368" s="1" t="s">
        <v>24</v>
      </c>
      <c r="D13368" s="1" t="s">
        <v>63</v>
      </c>
      <c r="E13368" s="1" t="s">
        <v>64</v>
      </c>
      <c r="F13368" s="47">
        <v>714</v>
      </c>
      <c r="G13368" s="34">
        <v>1140.2</v>
      </c>
      <c r="H13368" s="1" t="s">
        <v>218</v>
      </c>
      <c r="I13368" s="34">
        <v>1.0687E-4</v>
      </c>
      <c r="J13368" s="34">
        <v>633.76624000000004</v>
      </c>
      <c r="K13368" s="35" t="str">
        <f t="shared" si="1232"/>
        <v>Loonse en Drunense Duinen &amp; Leemkuilen_H2310</v>
      </c>
      <c r="L13368" s="36">
        <f>VLOOKUP(D13368,DATA!A:F,5,FALSE)</f>
        <v>1.0986712608830001E-2</v>
      </c>
      <c r="M13368" s="37">
        <f>VLOOKUP(D13368,DATA!A:F,6,FALSE)</f>
        <v>982</v>
      </c>
      <c r="N13368" s="36">
        <f t="shared" si="1233"/>
        <v>85.044530664638629</v>
      </c>
      <c r="O13368" s="36">
        <f t="shared" si="1234"/>
        <v>85.044545598421436</v>
      </c>
      <c r="P13368" s="36">
        <f t="shared" si="1235"/>
        <v>1.49337828077023E-5</v>
      </c>
      <c r="Q13368" s="36">
        <f t="shared" si="1236"/>
        <v>0</v>
      </c>
    </row>
    <row r="13369" spans="1:17" x14ac:dyDescent="0.3">
      <c r="A13369" s="29">
        <v>3103054</v>
      </c>
      <c r="B13369" s="1">
        <v>131</v>
      </c>
      <c r="C13369" s="1" t="s">
        <v>24</v>
      </c>
      <c r="D13369" s="1" t="s">
        <v>61</v>
      </c>
      <c r="E13369" s="1" t="s">
        <v>62</v>
      </c>
      <c r="F13369" s="47">
        <v>714</v>
      </c>
      <c r="G13369" s="34">
        <v>1140.2</v>
      </c>
      <c r="H13369" s="1" t="s">
        <v>218</v>
      </c>
      <c r="I13369" s="34">
        <v>1.0687E-4</v>
      </c>
      <c r="J13369" s="34">
        <v>3256.3135000000002</v>
      </c>
      <c r="K13369" s="35" t="str">
        <f t="shared" si="1232"/>
        <v>Loonse en Drunense Duinen &amp; Leemkuilen_H2330</v>
      </c>
      <c r="L13369" s="36">
        <f>VLOOKUP(D13369,DATA!A:F,5,FALSE)</f>
        <v>1.0986712608830001E-2</v>
      </c>
      <c r="M13369" s="37">
        <f>VLOOKUP(D13369,DATA!A:F,6,FALSE)</f>
        <v>982</v>
      </c>
      <c r="N13369" s="36">
        <f t="shared" si="1233"/>
        <v>85.044530664638629</v>
      </c>
      <c r="O13369" s="36">
        <f t="shared" si="1234"/>
        <v>85.044545598421436</v>
      </c>
      <c r="P13369" s="36">
        <f t="shared" si="1235"/>
        <v>1.49337828077023E-5</v>
      </c>
      <c r="Q13369" s="36">
        <f t="shared" si="1236"/>
        <v>0</v>
      </c>
    </row>
    <row r="13370" spans="1:17" x14ac:dyDescent="0.3">
      <c r="A13370" s="29">
        <v>3103055</v>
      </c>
      <c r="B13370" s="1">
        <v>131</v>
      </c>
      <c r="C13370" s="1" t="s">
        <v>24</v>
      </c>
      <c r="D13370" s="1" t="s">
        <v>61</v>
      </c>
      <c r="E13370" s="1" t="s">
        <v>62</v>
      </c>
      <c r="F13370" s="47">
        <v>714</v>
      </c>
      <c r="G13370" s="34">
        <v>1246.3699999999999</v>
      </c>
      <c r="H13370" s="1" t="s">
        <v>218</v>
      </c>
      <c r="I13370" s="34">
        <v>1.3295000000000001E-4</v>
      </c>
      <c r="J13370" s="34">
        <v>5946.7920000000004</v>
      </c>
      <c r="K13370" s="35" t="str">
        <f t="shared" si="1232"/>
        <v>Loonse en Drunense Duinen &amp; Leemkuilen_H2330</v>
      </c>
      <c r="L13370" s="36">
        <f>VLOOKUP(D13370,DATA!A:F,5,FALSE)</f>
        <v>1.0986712608830001E-2</v>
      </c>
      <c r="M13370" s="37">
        <f>VLOOKUP(D13370,DATA!A:F,6,FALSE)</f>
        <v>982</v>
      </c>
      <c r="N13370" s="36">
        <f t="shared" si="1233"/>
        <v>94.80712569633782</v>
      </c>
      <c r="O13370" s="36">
        <f t="shared" si="1234"/>
        <v>94.807132887591564</v>
      </c>
      <c r="P13370" s="36">
        <f t="shared" si="1235"/>
        <v>7.1912537435991908E-6</v>
      </c>
      <c r="Q13370" s="36">
        <f t="shared" si="1236"/>
        <v>0</v>
      </c>
    </row>
    <row r="13371" spans="1:17" x14ac:dyDescent="0.3">
      <c r="A13371" s="29">
        <v>3103056</v>
      </c>
      <c r="B13371" s="1">
        <v>131</v>
      </c>
      <c r="C13371" s="1" t="s">
        <v>24</v>
      </c>
      <c r="D13371" s="1" t="s">
        <v>61</v>
      </c>
      <c r="E13371" s="1" t="s">
        <v>62</v>
      </c>
      <c r="F13371" s="47">
        <v>714</v>
      </c>
      <c r="G13371" s="34">
        <v>1770.06</v>
      </c>
      <c r="H13371" s="1" t="s">
        <v>218</v>
      </c>
      <c r="I13371" s="34">
        <v>2.221E-4</v>
      </c>
      <c r="J13371" s="34">
        <v>174.30556999999999</v>
      </c>
      <c r="K13371" s="35" t="str">
        <f t="shared" si="1232"/>
        <v>Loonse en Drunense Duinen &amp; Leemkuilen_H2330</v>
      </c>
      <c r="L13371" s="36">
        <f>VLOOKUP(D13371,DATA!A:F,5,FALSE)</f>
        <v>1.0986712608830001E-2</v>
      </c>
      <c r="M13371" s="37">
        <f>VLOOKUP(D13371,DATA!A:F,6,FALSE)</f>
        <v>982</v>
      </c>
      <c r="N13371" s="36">
        <f t="shared" si="1233"/>
        <v>99.982633153017559</v>
      </c>
      <c r="O13371" s="36">
        <f t="shared" si="1234"/>
        <v>99.982633195387834</v>
      </c>
      <c r="P13371" s="36">
        <f t="shared" si="1235"/>
        <v>4.2370274400127528E-8</v>
      </c>
      <c r="Q13371" s="36">
        <f t="shared" si="1236"/>
        <v>0</v>
      </c>
    </row>
    <row r="13372" spans="1:17" x14ac:dyDescent="0.3">
      <c r="A13372" s="29">
        <v>3103058</v>
      </c>
      <c r="B13372" s="1">
        <v>131</v>
      </c>
      <c r="C13372" s="1" t="s">
        <v>24</v>
      </c>
      <c r="D13372" s="1" t="s">
        <v>61</v>
      </c>
      <c r="E13372" s="1" t="s">
        <v>62</v>
      </c>
      <c r="F13372" s="47">
        <v>714</v>
      </c>
      <c r="G13372" s="34">
        <v>1569.78</v>
      </c>
      <c r="H13372" s="1" t="s">
        <v>218</v>
      </c>
      <c r="I13372" s="34">
        <v>4.2709999999999997E-4</v>
      </c>
      <c r="J13372" s="34">
        <v>3628.9657999999999</v>
      </c>
      <c r="K13372" s="35" t="str">
        <f t="shared" si="1232"/>
        <v>Loonse en Drunense Duinen &amp; Leemkuilen_H2330</v>
      </c>
      <c r="L13372" s="36">
        <f>VLOOKUP(D13372,DATA!A:F,5,FALSE)</f>
        <v>1.0986712608830001E-2</v>
      </c>
      <c r="M13372" s="37">
        <f>VLOOKUP(D13372,DATA!A:F,6,FALSE)</f>
        <v>982</v>
      </c>
      <c r="N13372" s="36">
        <f t="shared" si="1233"/>
        <v>99.843416648282059</v>
      </c>
      <c r="O13372" s="36">
        <f t="shared" si="1234"/>
        <v>99.843417381885459</v>
      </c>
      <c r="P13372" s="36">
        <f t="shared" si="1235"/>
        <v>7.3360340024919424E-7</v>
      </c>
      <c r="Q13372" s="36">
        <f t="shared" si="1236"/>
        <v>0</v>
      </c>
    </row>
    <row r="13373" spans="1:17" x14ac:dyDescent="0.3">
      <c r="A13373" s="29">
        <v>3103059</v>
      </c>
      <c r="B13373" s="1">
        <v>131</v>
      </c>
      <c r="C13373" s="1" t="s">
        <v>24</v>
      </c>
      <c r="D13373" s="1" t="s">
        <v>61</v>
      </c>
      <c r="E13373" s="1" t="s">
        <v>62</v>
      </c>
      <c r="F13373" s="47">
        <v>714</v>
      </c>
      <c r="G13373" s="34">
        <v>1391.78</v>
      </c>
      <c r="H13373" s="1" t="s">
        <v>218</v>
      </c>
      <c r="I13373" s="34">
        <v>5.4580000000000004E-4</v>
      </c>
      <c r="J13373" s="34">
        <v>3082.0459999999998</v>
      </c>
      <c r="K13373" s="35" t="str">
        <f t="shared" si="1232"/>
        <v>Loonse en Drunense Duinen &amp; Leemkuilen_H2330</v>
      </c>
      <c r="L13373" s="36">
        <f>VLOOKUP(D13373,DATA!A:F,5,FALSE)</f>
        <v>1.0986712608830001E-2</v>
      </c>
      <c r="M13373" s="37">
        <f>VLOOKUP(D13373,DATA!A:F,6,FALSE)</f>
        <v>982</v>
      </c>
      <c r="N13373" s="36">
        <f t="shared" si="1233"/>
        <v>98.903623357194775</v>
      </c>
      <c r="O13373" s="36">
        <f t="shared" si="1234"/>
        <v>98.903629859569605</v>
      </c>
      <c r="P13373" s="36">
        <f t="shared" si="1235"/>
        <v>6.5023748305748086E-6</v>
      </c>
      <c r="Q13373" s="36">
        <f t="shared" si="1236"/>
        <v>0</v>
      </c>
    </row>
    <row r="13374" spans="1:17" x14ac:dyDescent="0.3">
      <c r="A13374" s="29">
        <v>3103060</v>
      </c>
      <c r="B13374" s="1">
        <v>131</v>
      </c>
      <c r="C13374" s="1" t="s">
        <v>24</v>
      </c>
      <c r="D13374" s="1" t="s">
        <v>61</v>
      </c>
      <c r="E13374" s="1" t="s">
        <v>62</v>
      </c>
      <c r="F13374" s="47">
        <v>714</v>
      </c>
      <c r="G13374" s="34">
        <v>1364.71</v>
      </c>
      <c r="H13374" s="1" t="s">
        <v>218</v>
      </c>
      <c r="I13374" s="34">
        <v>7.9069999999999997E-4</v>
      </c>
      <c r="J13374" s="34">
        <v>1952.4341999999999</v>
      </c>
      <c r="K13374" s="35" t="str">
        <f t="shared" si="1232"/>
        <v>Loonse en Drunense Duinen &amp; Leemkuilen_H2330</v>
      </c>
      <c r="L13374" s="36">
        <f>VLOOKUP(D13374,DATA!A:F,5,FALSE)</f>
        <v>1.0986712608830001E-2</v>
      </c>
      <c r="M13374" s="37">
        <f>VLOOKUP(D13374,DATA!A:F,6,FALSE)</f>
        <v>982</v>
      </c>
      <c r="N13374" s="36">
        <f t="shared" si="1233"/>
        <v>98.529458367135973</v>
      </c>
      <c r="O13374" s="36">
        <f t="shared" si="1234"/>
        <v>98.529470954102933</v>
      </c>
      <c r="P13374" s="36">
        <f t="shared" si="1235"/>
        <v>1.2586966960270729E-5</v>
      </c>
      <c r="Q13374" s="36">
        <f t="shared" si="1236"/>
        <v>0</v>
      </c>
    </row>
    <row r="13375" spans="1:17" x14ac:dyDescent="0.3">
      <c r="A13375" s="29">
        <v>3103061</v>
      </c>
      <c r="B13375" s="1">
        <v>131</v>
      </c>
      <c r="C13375" s="1" t="s">
        <v>24</v>
      </c>
      <c r="D13375" s="1" t="s">
        <v>61</v>
      </c>
      <c r="E13375" s="1" t="s">
        <v>62</v>
      </c>
      <c r="F13375" s="47">
        <v>714</v>
      </c>
      <c r="G13375" s="34">
        <v>1846.6</v>
      </c>
      <c r="H13375" s="1" t="s">
        <v>218</v>
      </c>
      <c r="I13375" s="34">
        <v>1.433E-3</v>
      </c>
      <c r="J13375" s="34">
        <v>2419.6702</v>
      </c>
      <c r="K13375" s="35" t="str">
        <f t="shared" si="1232"/>
        <v>Loonse en Drunense Duinen &amp; Leemkuilen_H2330</v>
      </c>
      <c r="L13375" s="36">
        <f>VLOOKUP(D13375,DATA!A:F,5,FALSE)</f>
        <v>1.0986712608830001E-2</v>
      </c>
      <c r="M13375" s="37">
        <f>VLOOKUP(D13375,DATA!A:F,6,FALSE)</f>
        <v>982</v>
      </c>
      <c r="N13375" s="36">
        <f t="shared" si="1233"/>
        <v>99.992508726364747</v>
      </c>
      <c r="O13375" s="36">
        <f t="shared" si="1234"/>
        <v>99.992508844297291</v>
      </c>
      <c r="P13375" s="36">
        <f t="shared" si="1235"/>
        <v>1.1793254373060336E-7</v>
      </c>
      <c r="Q13375" s="36">
        <f t="shared" si="1236"/>
        <v>0</v>
      </c>
    </row>
    <row r="13376" spans="1:17" x14ac:dyDescent="0.3">
      <c r="A13376" s="29">
        <v>3103061</v>
      </c>
      <c r="B13376" s="1">
        <v>131</v>
      </c>
      <c r="C13376" s="1" t="s">
        <v>24</v>
      </c>
      <c r="D13376" s="1" t="s">
        <v>59</v>
      </c>
      <c r="E13376" s="1" t="s">
        <v>60</v>
      </c>
      <c r="F13376" s="47">
        <v>1071</v>
      </c>
      <c r="G13376" s="34">
        <v>1846.6</v>
      </c>
      <c r="H13376" s="1" t="s">
        <v>218</v>
      </c>
      <c r="I13376" s="34">
        <v>1.433E-3</v>
      </c>
      <c r="J13376" s="34">
        <v>1272.7529999999999</v>
      </c>
      <c r="K13376" s="35" t="str">
        <f t="shared" si="1232"/>
        <v>Loonse en Drunense Duinen &amp; Leemkuilen_H9190</v>
      </c>
      <c r="L13376" s="36">
        <f>VLOOKUP(D13376,DATA!A:F,5,FALSE)</f>
        <v>1.3726988247862192E-2</v>
      </c>
      <c r="M13376" s="37">
        <f>VLOOKUP(D13376,DATA!A:F,6,FALSE)</f>
        <v>1285.5</v>
      </c>
      <c r="N13376" s="36">
        <f t="shared" si="1233"/>
        <v>99.954837791815322</v>
      </c>
      <c r="O13376" s="36">
        <f t="shared" si="1234"/>
        <v>99.954838679780991</v>
      </c>
      <c r="P13376" s="36">
        <f t="shared" si="1235"/>
        <v>8.8796566899418394E-7</v>
      </c>
      <c r="Q13376" s="36">
        <f t="shared" si="1236"/>
        <v>0</v>
      </c>
    </row>
    <row r="13377" spans="1:17" x14ac:dyDescent="0.3">
      <c r="A13377" s="29">
        <v>3103062</v>
      </c>
      <c r="B13377" s="1">
        <v>131</v>
      </c>
      <c r="C13377" s="1" t="s">
        <v>24</v>
      </c>
      <c r="D13377" s="1" t="s">
        <v>61</v>
      </c>
      <c r="E13377" s="1" t="s">
        <v>62</v>
      </c>
      <c r="F13377" s="47">
        <v>714</v>
      </c>
      <c r="G13377" s="34">
        <v>1640.01</v>
      </c>
      <c r="H13377" s="1" t="s">
        <v>218</v>
      </c>
      <c r="I13377" s="34">
        <v>1.4771999999999999E-3</v>
      </c>
      <c r="J13377" s="34">
        <v>1119.7148</v>
      </c>
      <c r="K13377" s="35" t="str">
        <f t="shared" si="1232"/>
        <v>Loonse en Drunense Duinen &amp; Leemkuilen_H2330</v>
      </c>
      <c r="L13377" s="36">
        <f>VLOOKUP(D13377,DATA!A:F,5,FALSE)</f>
        <v>1.0986712608830001E-2</v>
      </c>
      <c r="M13377" s="37">
        <f>VLOOKUP(D13377,DATA!A:F,6,FALSE)</f>
        <v>982</v>
      </c>
      <c r="N13377" s="36">
        <f t="shared" si="1233"/>
        <v>99.927554541361502</v>
      </c>
      <c r="O13377" s="36">
        <f t="shared" si="1234"/>
        <v>99.927555716258979</v>
      </c>
      <c r="P13377" s="36">
        <f t="shared" si="1235"/>
        <v>1.1748974770853238E-6</v>
      </c>
      <c r="Q13377" s="36">
        <f t="shared" si="1236"/>
        <v>0</v>
      </c>
    </row>
    <row r="13378" spans="1:17" x14ac:dyDescent="0.3">
      <c r="A13378" s="29">
        <v>3103063</v>
      </c>
      <c r="B13378" s="1">
        <v>131</v>
      </c>
      <c r="C13378" s="1" t="s">
        <v>24</v>
      </c>
      <c r="D13378" s="1" t="s">
        <v>59</v>
      </c>
      <c r="E13378" s="1" t="s">
        <v>60</v>
      </c>
      <c r="F13378" s="47">
        <v>1071</v>
      </c>
      <c r="G13378" s="34">
        <v>1707.75</v>
      </c>
      <c r="H13378" s="1" t="s">
        <v>218</v>
      </c>
      <c r="I13378" s="34">
        <v>2.5669999999999998E-3</v>
      </c>
      <c r="J13378" s="34">
        <v>4843.3739999999998</v>
      </c>
      <c r="K13378" s="35" t="str">
        <f t="shared" si="1232"/>
        <v>Loonse en Drunense Duinen &amp; Leemkuilen_H9190</v>
      </c>
      <c r="L13378" s="36">
        <f>VLOOKUP(D13378,DATA!A:F,5,FALSE)</f>
        <v>1.3726988247862192E-2</v>
      </c>
      <c r="M13378" s="37">
        <f>VLOOKUP(D13378,DATA!A:F,6,FALSE)</f>
        <v>1285.5</v>
      </c>
      <c r="N13378" s="36">
        <f t="shared" si="1233"/>
        <v>99.697018948386059</v>
      </c>
      <c r="O13378" s="36">
        <f t="shared" si="1234"/>
        <v>99.697029592050313</v>
      </c>
      <c r="P13378" s="36">
        <f t="shared" si="1235"/>
        <v>1.0643664253962015E-5</v>
      </c>
      <c r="Q13378" s="36">
        <f t="shared" si="1236"/>
        <v>0</v>
      </c>
    </row>
    <row r="13379" spans="1:17" x14ac:dyDescent="0.3">
      <c r="A13379" s="29">
        <v>3104566</v>
      </c>
      <c r="B13379" s="1">
        <v>131</v>
      </c>
      <c r="C13379" s="1" t="s">
        <v>24</v>
      </c>
      <c r="D13379" s="1" t="s">
        <v>63</v>
      </c>
      <c r="E13379" s="1" t="s">
        <v>64</v>
      </c>
      <c r="F13379" s="47">
        <v>714</v>
      </c>
      <c r="G13379" s="34">
        <v>1599.39</v>
      </c>
      <c r="H13379" s="1" t="s">
        <v>218</v>
      </c>
      <c r="I13379" s="34">
        <v>3.021E-5</v>
      </c>
      <c r="J13379" s="34">
        <v>2739.6824000000001</v>
      </c>
      <c r="K13379" s="35" t="str">
        <f t="shared" ref="K13379:K13442" si="1237">_xlfn.CONCAT(C13379,"_",D13379)</f>
        <v>Loonse en Drunense Duinen &amp; Leemkuilen_H2310</v>
      </c>
      <c r="L13379" s="36">
        <f>VLOOKUP(D13379,DATA!A:F,5,FALSE)</f>
        <v>1.0986712608830001E-2</v>
      </c>
      <c r="M13379" s="37">
        <f>VLOOKUP(D13379,DATA!A:F,6,FALSE)</f>
        <v>982</v>
      </c>
      <c r="N13379" s="36">
        <f t="shared" ref="N13379:N13442" si="1238">100/(1+EXP(-L13379*(G13379-M13379)))</f>
        <v>99.886850852781947</v>
      </c>
      <c r="O13379" s="36">
        <f t="shared" ref="O13379:O13442" si="1239">100/(1+EXP(-L13379*((G13379+I13379)-M13379)))</f>
        <v>99.886850890294625</v>
      </c>
      <c r="P13379" s="36">
        <f t="shared" ref="P13379:P13442" si="1240">O13379-N13379</f>
        <v>3.7512677408813033E-8</v>
      </c>
      <c r="Q13379" s="36">
        <f t="shared" ref="Q13379:Q13442" si="1241">IF(AND(H13379&lt;&gt;"below",I13379&gt;=0.005),J13379*P13379/100,0)</f>
        <v>0</v>
      </c>
    </row>
    <row r="13380" spans="1:17" x14ac:dyDescent="0.3">
      <c r="A13380" s="29">
        <v>3104576</v>
      </c>
      <c r="B13380" s="1">
        <v>131</v>
      </c>
      <c r="C13380" s="1" t="s">
        <v>24</v>
      </c>
      <c r="D13380" s="1" t="s">
        <v>63</v>
      </c>
      <c r="E13380" s="1" t="s">
        <v>64</v>
      </c>
      <c r="F13380" s="47">
        <v>714</v>
      </c>
      <c r="G13380" s="34">
        <v>1742.88</v>
      </c>
      <c r="H13380" s="1" t="s">
        <v>218</v>
      </c>
      <c r="I13380" s="34">
        <v>7.2050000000000003E-5</v>
      </c>
      <c r="J13380" s="34">
        <v>1844.5995</v>
      </c>
      <c r="K13380" s="35" t="str">
        <f t="shared" si="1237"/>
        <v>Loonse en Drunense Duinen &amp; Leemkuilen_H2310</v>
      </c>
      <c r="L13380" s="36">
        <f>VLOOKUP(D13380,DATA!A:F,5,FALSE)</f>
        <v>1.0986712608830001E-2</v>
      </c>
      <c r="M13380" s="37">
        <f>VLOOKUP(D13380,DATA!A:F,6,FALSE)</f>
        <v>982</v>
      </c>
      <c r="N13380" s="36">
        <f t="shared" si="1238"/>
        <v>99.976590979078225</v>
      </c>
      <c r="O13380" s="36">
        <f t="shared" si="1239"/>
        <v>99.976590997604305</v>
      </c>
      <c r="P13380" s="36">
        <f t="shared" si="1240"/>
        <v>1.8526080225456099E-8</v>
      </c>
      <c r="Q13380" s="36">
        <f t="shared" si="1241"/>
        <v>0</v>
      </c>
    </row>
    <row r="13381" spans="1:17" x14ac:dyDescent="0.3">
      <c r="A13381" s="29">
        <v>3104576</v>
      </c>
      <c r="B13381" s="1">
        <v>131</v>
      </c>
      <c r="C13381" s="1" t="s">
        <v>24</v>
      </c>
      <c r="D13381" s="1" t="s">
        <v>61</v>
      </c>
      <c r="E13381" s="1" t="s">
        <v>62</v>
      </c>
      <c r="F13381" s="47">
        <v>714</v>
      </c>
      <c r="G13381" s="34">
        <v>1742.88</v>
      </c>
      <c r="H13381" s="1" t="s">
        <v>218</v>
      </c>
      <c r="I13381" s="34">
        <v>7.2050000000000003E-5</v>
      </c>
      <c r="J13381" s="34">
        <v>409.36077999999998</v>
      </c>
      <c r="K13381" s="35" t="str">
        <f t="shared" si="1237"/>
        <v>Loonse en Drunense Duinen &amp; Leemkuilen_H2330</v>
      </c>
      <c r="L13381" s="36">
        <f>VLOOKUP(D13381,DATA!A:F,5,FALSE)</f>
        <v>1.0986712608830001E-2</v>
      </c>
      <c r="M13381" s="37">
        <f>VLOOKUP(D13381,DATA!A:F,6,FALSE)</f>
        <v>982</v>
      </c>
      <c r="N13381" s="36">
        <f t="shared" si="1238"/>
        <v>99.976590979078225</v>
      </c>
      <c r="O13381" s="36">
        <f t="shared" si="1239"/>
        <v>99.976590997604305</v>
      </c>
      <c r="P13381" s="36">
        <f t="shared" si="1240"/>
        <v>1.8526080225456099E-8</v>
      </c>
      <c r="Q13381" s="36">
        <f t="shared" si="1241"/>
        <v>0</v>
      </c>
    </row>
    <row r="13382" spans="1:17" x14ac:dyDescent="0.3">
      <c r="A13382" s="29">
        <v>3104577</v>
      </c>
      <c r="B13382" s="1">
        <v>131</v>
      </c>
      <c r="C13382" s="1" t="s">
        <v>24</v>
      </c>
      <c r="D13382" s="1" t="s">
        <v>63</v>
      </c>
      <c r="E13382" s="1" t="s">
        <v>64</v>
      </c>
      <c r="F13382" s="47">
        <v>714</v>
      </c>
      <c r="G13382" s="34">
        <v>1303.77</v>
      </c>
      <c r="H13382" s="1" t="s">
        <v>218</v>
      </c>
      <c r="I13382" s="34">
        <v>5.1010000000000001E-5</v>
      </c>
      <c r="J13382" s="34">
        <v>3755.558</v>
      </c>
      <c r="K13382" s="35" t="str">
        <f t="shared" si="1237"/>
        <v>Loonse en Drunense Duinen &amp; Leemkuilen_H2310</v>
      </c>
      <c r="L13382" s="36">
        <f>VLOOKUP(D13382,DATA!A:F,5,FALSE)</f>
        <v>1.0986712608830001E-2</v>
      </c>
      <c r="M13382" s="37">
        <f>VLOOKUP(D13382,DATA!A:F,6,FALSE)</f>
        <v>982</v>
      </c>
      <c r="N13382" s="36">
        <f t="shared" si="1238"/>
        <v>97.167274130802426</v>
      </c>
      <c r="O13382" s="36">
        <f t="shared" si="1239"/>
        <v>97.16727567338188</v>
      </c>
      <c r="P13382" s="36">
        <f t="shared" si="1240"/>
        <v>1.5425794543943994E-6</v>
      </c>
      <c r="Q13382" s="36">
        <f t="shared" si="1241"/>
        <v>0</v>
      </c>
    </row>
    <row r="13383" spans="1:17" x14ac:dyDescent="0.3">
      <c r="A13383" s="29">
        <v>3104577</v>
      </c>
      <c r="B13383" s="1">
        <v>131</v>
      </c>
      <c r="C13383" s="1" t="s">
        <v>24</v>
      </c>
      <c r="D13383" s="1" t="s">
        <v>61</v>
      </c>
      <c r="E13383" s="1" t="s">
        <v>62</v>
      </c>
      <c r="F13383" s="47">
        <v>714</v>
      </c>
      <c r="G13383" s="34">
        <v>1303.77</v>
      </c>
      <c r="H13383" s="1" t="s">
        <v>218</v>
      </c>
      <c r="I13383" s="34">
        <v>5.1010000000000001E-5</v>
      </c>
      <c r="J13383" s="34">
        <v>1489.3052</v>
      </c>
      <c r="K13383" s="35" t="str">
        <f t="shared" si="1237"/>
        <v>Loonse en Drunense Duinen &amp; Leemkuilen_H2330</v>
      </c>
      <c r="L13383" s="36">
        <f>VLOOKUP(D13383,DATA!A:F,5,FALSE)</f>
        <v>1.0986712608830001E-2</v>
      </c>
      <c r="M13383" s="37">
        <f>VLOOKUP(D13383,DATA!A:F,6,FALSE)</f>
        <v>982</v>
      </c>
      <c r="N13383" s="36">
        <f t="shared" si="1238"/>
        <v>97.167274130802426</v>
      </c>
      <c r="O13383" s="36">
        <f t="shared" si="1239"/>
        <v>97.16727567338188</v>
      </c>
      <c r="P13383" s="36">
        <f t="shared" si="1240"/>
        <v>1.5425794543943994E-6</v>
      </c>
      <c r="Q13383" s="36">
        <f t="shared" si="1241"/>
        <v>0</v>
      </c>
    </row>
    <row r="13384" spans="1:17" x14ac:dyDescent="0.3">
      <c r="A13384" s="29">
        <v>3104578</v>
      </c>
      <c r="B13384" s="1">
        <v>131</v>
      </c>
      <c r="C13384" s="1" t="s">
        <v>24</v>
      </c>
      <c r="D13384" s="1" t="s">
        <v>63</v>
      </c>
      <c r="E13384" s="1" t="s">
        <v>64</v>
      </c>
      <c r="F13384" s="47">
        <v>714</v>
      </c>
      <c r="G13384" s="34">
        <v>931.12</v>
      </c>
      <c r="H13384" s="1" t="s">
        <v>218</v>
      </c>
      <c r="I13384" s="34">
        <v>3.7660000000000002E-5</v>
      </c>
      <c r="J13384" s="34">
        <v>7744.1</v>
      </c>
      <c r="K13384" s="35" t="str">
        <f t="shared" si="1237"/>
        <v>Loonse en Drunense Duinen &amp; Leemkuilen_H2310</v>
      </c>
      <c r="L13384" s="36">
        <f>VLOOKUP(D13384,DATA!A:F,5,FALSE)</f>
        <v>1.0986712608830001E-2</v>
      </c>
      <c r="M13384" s="37">
        <f>VLOOKUP(D13384,DATA!A:F,6,FALSE)</f>
        <v>982</v>
      </c>
      <c r="N13384" s="36">
        <f t="shared" si="1238"/>
        <v>36.377796066207445</v>
      </c>
      <c r="O13384" s="36">
        <f t="shared" si="1239"/>
        <v>36.377805642407218</v>
      </c>
      <c r="P13384" s="36">
        <f t="shared" si="1240"/>
        <v>9.5761997727095149E-6</v>
      </c>
      <c r="Q13384" s="36">
        <f t="shared" si="1241"/>
        <v>0</v>
      </c>
    </row>
    <row r="13385" spans="1:17" x14ac:dyDescent="0.3">
      <c r="A13385" s="29">
        <v>3104578</v>
      </c>
      <c r="B13385" s="1">
        <v>131</v>
      </c>
      <c r="C13385" s="1" t="s">
        <v>24</v>
      </c>
      <c r="D13385" s="1" t="s">
        <v>61</v>
      </c>
      <c r="E13385" s="1" t="s">
        <v>62</v>
      </c>
      <c r="F13385" s="47">
        <v>714</v>
      </c>
      <c r="G13385" s="34">
        <v>931.12</v>
      </c>
      <c r="H13385" s="1" t="s">
        <v>218</v>
      </c>
      <c r="I13385" s="34">
        <v>3.7660000000000002E-5</v>
      </c>
      <c r="J13385" s="34">
        <v>1910.4639</v>
      </c>
      <c r="K13385" s="35" t="str">
        <f t="shared" si="1237"/>
        <v>Loonse en Drunense Duinen &amp; Leemkuilen_H2330</v>
      </c>
      <c r="L13385" s="36">
        <f>VLOOKUP(D13385,DATA!A:F,5,FALSE)</f>
        <v>1.0986712608830001E-2</v>
      </c>
      <c r="M13385" s="37">
        <f>VLOOKUP(D13385,DATA!A:F,6,FALSE)</f>
        <v>982</v>
      </c>
      <c r="N13385" s="36">
        <f t="shared" si="1238"/>
        <v>36.377796066207445</v>
      </c>
      <c r="O13385" s="36">
        <f t="shared" si="1239"/>
        <v>36.377805642407218</v>
      </c>
      <c r="P13385" s="36">
        <f t="shared" si="1240"/>
        <v>9.5761997727095149E-6</v>
      </c>
      <c r="Q13385" s="36">
        <f t="shared" si="1241"/>
        <v>0</v>
      </c>
    </row>
    <row r="13386" spans="1:17" x14ac:dyDescent="0.3">
      <c r="A13386" s="29">
        <v>3104579</v>
      </c>
      <c r="B13386" s="1">
        <v>131</v>
      </c>
      <c r="C13386" s="1" t="s">
        <v>24</v>
      </c>
      <c r="D13386" s="1" t="s">
        <v>61</v>
      </c>
      <c r="E13386" s="1" t="s">
        <v>62</v>
      </c>
      <c r="F13386" s="47">
        <v>714</v>
      </c>
      <c r="G13386" s="34">
        <v>947.63</v>
      </c>
      <c r="H13386" s="1" t="s">
        <v>218</v>
      </c>
      <c r="I13386" s="34">
        <v>4.2519999999999999E-5</v>
      </c>
      <c r="J13386" s="34">
        <v>50.420001999999997</v>
      </c>
      <c r="K13386" s="35" t="str">
        <f t="shared" si="1237"/>
        <v>Loonse en Drunense Duinen &amp; Leemkuilen_H2330</v>
      </c>
      <c r="L13386" s="36">
        <f>VLOOKUP(D13386,DATA!A:F,5,FALSE)</f>
        <v>1.0986712608830001E-2</v>
      </c>
      <c r="M13386" s="37">
        <f>VLOOKUP(D13386,DATA!A:F,6,FALSE)</f>
        <v>982</v>
      </c>
      <c r="N13386" s="36">
        <f t="shared" si="1238"/>
        <v>40.670266582772854</v>
      </c>
      <c r="O13386" s="36">
        <f t="shared" si="1239"/>
        <v>40.67027785501876</v>
      </c>
      <c r="P13386" s="36">
        <f t="shared" si="1240"/>
        <v>1.127224590646847E-5</v>
      </c>
      <c r="Q13386" s="36">
        <f t="shared" si="1241"/>
        <v>0</v>
      </c>
    </row>
    <row r="13387" spans="1:17" x14ac:dyDescent="0.3">
      <c r="A13387" s="29">
        <v>3104580</v>
      </c>
      <c r="B13387" s="1">
        <v>131</v>
      </c>
      <c r="C13387" s="1" t="s">
        <v>24</v>
      </c>
      <c r="D13387" s="1" t="s">
        <v>63</v>
      </c>
      <c r="E13387" s="1" t="s">
        <v>64</v>
      </c>
      <c r="F13387" s="47">
        <v>714</v>
      </c>
      <c r="G13387" s="34">
        <v>1227.6600000000001</v>
      </c>
      <c r="H13387" s="1" t="s">
        <v>218</v>
      </c>
      <c r="I13387" s="34">
        <v>6.6390000000000006E-5</v>
      </c>
      <c r="J13387" s="34">
        <v>1725.8474000000001</v>
      </c>
      <c r="K13387" s="35" t="str">
        <f t="shared" si="1237"/>
        <v>Loonse en Drunense Duinen &amp; Leemkuilen_H2310</v>
      </c>
      <c r="L13387" s="36">
        <f>VLOOKUP(D13387,DATA!A:F,5,FALSE)</f>
        <v>1.0986712608830001E-2</v>
      </c>
      <c r="M13387" s="37">
        <f>VLOOKUP(D13387,DATA!A:F,6,FALSE)</f>
        <v>982</v>
      </c>
      <c r="N13387" s="36">
        <f t="shared" si="1238"/>
        <v>93.69673635374626</v>
      </c>
      <c r="O13387" s="36">
        <f t="shared" si="1239"/>
        <v>93.69674066159287</v>
      </c>
      <c r="P13387" s="36">
        <f t="shared" si="1240"/>
        <v>4.3078466092083545E-6</v>
      </c>
      <c r="Q13387" s="36">
        <f t="shared" si="1241"/>
        <v>0</v>
      </c>
    </row>
    <row r="13388" spans="1:17" x14ac:dyDescent="0.3">
      <c r="A13388" s="29">
        <v>3104580</v>
      </c>
      <c r="B13388" s="1">
        <v>131</v>
      </c>
      <c r="C13388" s="1" t="s">
        <v>24</v>
      </c>
      <c r="D13388" s="1" t="s">
        <v>61</v>
      </c>
      <c r="E13388" s="1" t="s">
        <v>62</v>
      </c>
      <c r="F13388" s="47">
        <v>714</v>
      </c>
      <c r="G13388" s="34">
        <v>1227.6600000000001</v>
      </c>
      <c r="H13388" s="1" t="s">
        <v>218</v>
      </c>
      <c r="I13388" s="34">
        <v>6.6390000000000006E-5</v>
      </c>
      <c r="J13388" s="34">
        <v>841.37339999999995</v>
      </c>
      <c r="K13388" s="35" t="str">
        <f t="shared" si="1237"/>
        <v>Loonse en Drunense Duinen &amp; Leemkuilen_H2330</v>
      </c>
      <c r="L13388" s="36">
        <f>VLOOKUP(D13388,DATA!A:F,5,FALSE)</f>
        <v>1.0986712608830001E-2</v>
      </c>
      <c r="M13388" s="37">
        <f>VLOOKUP(D13388,DATA!A:F,6,FALSE)</f>
        <v>982</v>
      </c>
      <c r="N13388" s="36">
        <f t="shared" si="1238"/>
        <v>93.69673635374626</v>
      </c>
      <c r="O13388" s="36">
        <f t="shared" si="1239"/>
        <v>93.69674066159287</v>
      </c>
      <c r="P13388" s="36">
        <f t="shared" si="1240"/>
        <v>4.3078466092083545E-6</v>
      </c>
      <c r="Q13388" s="36">
        <f t="shared" si="1241"/>
        <v>0</v>
      </c>
    </row>
    <row r="13389" spans="1:17" x14ac:dyDescent="0.3">
      <c r="A13389" s="29">
        <v>3104581</v>
      </c>
      <c r="B13389" s="1">
        <v>131</v>
      </c>
      <c r="C13389" s="1" t="s">
        <v>24</v>
      </c>
      <c r="D13389" s="1" t="s">
        <v>63</v>
      </c>
      <c r="E13389" s="1" t="s">
        <v>64</v>
      </c>
      <c r="F13389" s="47">
        <v>714</v>
      </c>
      <c r="G13389" s="34">
        <v>982.03</v>
      </c>
      <c r="H13389" s="1" t="s">
        <v>218</v>
      </c>
      <c r="I13389" s="34">
        <v>6.0640000000000002E-5</v>
      </c>
      <c r="J13389" s="34">
        <v>4042.0752000000002</v>
      </c>
      <c r="K13389" s="35" t="str">
        <f t="shared" si="1237"/>
        <v>Loonse en Drunense Duinen &amp; Leemkuilen_H2310</v>
      </c>
      <c r="L13389" s="36">
        <f>VLOOKUP(D13389,DATA!A:F,5,FALSE)</f>
        <v>1.0986712608830001E-2</v>
      </c>
      <c r="M13389" s="37">
        <f>VLOOKUP(D13389,DATA!A:F,6,FALSE)</f>
        <v>982</v>
      </c>
      <c r="N13389" s="36">
        <f t="shared" si="1238"/>
        <v>50.00824003438202</v>
      </c>
      <c r="O13389" s="36">
        <f t="shared" si="1239"/>
        <v>50.008256690237886</v>
      </c>
      <c r="P13389" s="36">
        <f t="shared" si="1240"/>
        <v>1.6655855866076763E-5</v>
      </c>
      <c r="Q13389" s="36">
        <f t="shared" si="1241"/>
        <v>0</v>
      </c>
    </row>
    <row r="13390" spans="1:17" x14ac:dyDescent="0.3">
      <c r="A13390" s="29">
        <v>3104581</v>
      </c>
      <c r="B13390" s="1">
        <v>131</v>
      </c>
      <c r="C13390" s="1" t="s">
        <v>24</v>
      </c>
      <c r="D13390" s="1" t="s">
        <v>61</v>
      </c>
      <c r="E13390" s="1" t="s">
        <v>62</v>
      </c>
      <c r="F13390" s="47">
        <v>714</v>
      </c>
      <c r="G13390" s="34">
        <v>982.03</v>
      </c>
      <c r="H13390" s="1" t="s">
        <v>218</v>
      </c>
      <c r="I13390" s="34">
        <v>6.0640000000000002E-5</v>
      </c>
      <c r="J13390" s="34">
        <v>5915.3490000000002</v>
      </c>
      <c r="K13390" s="35" t="str">
        <f t="shared" si="1237"/>
        <v>Loonse en Drunense Duinen &amp; Leemkuilen_H2330</v>
      </c>
      <c r="L13390" s="36">
        <f>VLOOKUP(D13390,DATA!A:F,5,FALSE)</f>
        <v>1.0986712608830001E-2</v>
      </c>
      <c r="M13390" s="37">
        <f>VLOOKUP(D13390,DATA!A:F,6,FALSE)</f>
        <v>982</v>
      </c>
      <c r="N13390" s="36">
        <f t="shared" si="1238"/>
        <v>50.00824003438202</v>
      </c>
      <c r="O13390" s="36">
        <f t="shared" si="1239"/>
        <v>50.008256690237886</v>
      </c>
      <c r="P13390" s="36">
        <f t="shared" si="1240"/>
        <v>1.6655855866076763E-5</v>
      </c>
      <c r="Q13390" s="36">
        <f t="shared" si="1241"/>
        <v>0</v>
      </c>
    </row>
    <row r="13391" spans="1:17" x14ac:dyDescent="0.3">
      <c r="A13391" s="29">
        <v>3104582</v>
      </c>
      <c r="B13391" s="1">
        <v>131</v>
      </c>
      <c r="C13391" s="1" t="s">
        <v>24</v>
      </c>
      <c r="D13391" s="1" t="s">
        <v>61</v>
      </c>
      <c r="E13391" s="1" t="s">
        <v>62</v>
      </c>
      <c r="F13391" s="47">
        <v>714</v>
      </c>
      <c r="G13391" s="34">
        <v>869.14</v>
      </c>
      <c r="H13391" s="1" t="s">
        <v>218</v>
      </c>
      <c r="I13391" s="34">
        <v>6.1989999999999994E-5</v>
      </c>
      <c r="J13391" s="34">
        <v>8984.6610000000001</v>
      </c>
      <c r="K13391" s="35" t="str">
        <f t="shared" si="1237"/>
        <v>Loonse en Drunense Duinen &amp; Leemkuilen_H2330</v>
      </c>
      <c r="L13391" s="36">
        <f>VLOOKUP(D13391,DATA!A:F,5,FALSE)</f>
        <v>1.0986712608830001E-2</v>
      </c>
      <c r="M13391" s="37">
        <f>VLOOKUP(D13391,DATA!A:F,6,FALSE)</f>
        <v>982</v>
      </c>
      <c r="N13391" s="36">
        <f t="shared" si="1238"/>
        <v>22.444288136467414</v>
      </c>
      <c r="O13391" s="36">
        <f t="shared" si="1239"/>
        <v>22.444299991673439</v>
      </c>
      <c r="P13391" s="36">
        <f t="shared" si="1240"/>
        <v>1.185520602575707E-5</v>
      </c>
      <c r="Q13391" s="36">
        <f t="shared" si="1241"/>
        <v>0</v>
      </c>
    </row>
    <row r="13392" spans="1:17" x14ac:dyDescent="0.3">
      <c r="A13392" s="29">
        <v>3104583</v>
      </c>
      <c r="B13392" s="1">
        <v>131</v>
      </c>
      <c r="C13392" s="1" t="s">
        <v>24</v>
      </c>
      <c r="D13392" s="1" t="s">
        <v>61</v>
      </c>
      <c r="E13392" s="1" t="s">
        <v>62</v>
      </c>
      <c r="F13392" s="47">
        <v>714</v>
      </c>
      <c r="G13392" s="34">
        <v>863.03</v>
      </c>
      <c r="H13392" s="1" t="s">
        <v>218</v>
      </c>
      <c r="I13392" s="34">
        <v>7.2869999999999999E-5</v>
      </c>
      <c r="J13392" s="34">
        <v>2974.0866999999998</v>
      </c>
      <c r="K13392" s="35" t="str">
        <f t="shared" si="1237"/>
        <v>Loonse en Drunense Duinen &amp; Leemkuilen_H2330</v>
      </c>
      <c r="L13392" s="36">
        <f>VLOOKUP(D13392,DATA!A:F,5,FALSE)</f>
        <v>1.0986712608830001E-2</v>
      </c>
      <c r="M13392" s="37">
        <f>VLOOKUP(D13392,DATA!A:F,6,FALSE)</f>
        <v>982</v>
      </c>
      <c r="N13392" s="36">
        <f t="shared" si="1238"/>
        <v>21.297433407862147</v>
      </c>
      <c r="O13392" s="36">
        <f t="shared" si="1239"/>
        <v>21.297446827252884</v>
      </c>
      <c r="P13392" s="36">
        <f t="shared" si="1240"/>
        <v>1.3419390736402192E-5</v>
      </c>
      <c r="Q13392" s="36">
        <f t="shared" si="1241"/>
        <v>0</v>
      </c>
    </row>
    <row r="13393" spans="1:17" x14ac:dyDescent="0.3">
      <c r="A13393" s="29">
        <v>3104584</v>
      </c>
      <c r="B13393" s="1">
        <v>131</v>
      </c>
      <c r="C13393" s="1" t="s">
        <v>24</v>
      </c>
      <c r="D13393" s="1" t="s">
        <v>63</v>
      </c>
      <c r="E13393" s="1" t="s">
        <v>64</v>
      </c>
      <c r="F13393" s="47">
        <v>714</v>
      </c>
      <c r="G13393" s="34">
        <v>1037.3800000000001</v>
      </c>
      <c r="H13393" s="1" t="s">
        <v>218</v>
      </c>
      <c r="I13393" s="34">
        <v>1.008E-4</v>
      </c>
      <c r="J13393" s="34">
        <v>1655.0954999999999</v>
      </c>
      <c r="K13393" s="35" t="str">
        <f t="shared" si="1237"/>
        <v>Loonse en Drunense Duinen &amp; Leemkuilen_H2310</v>
      </c>
      <c r="L13393" s="36">
        <f>VLOOKUP(D13393,DATA!A:F,5,FALSE)</f>
        <v>1.0986712608830001E-2</v>
      </c>
      <c r="M13393" s="37">
        <f>VLOOKUP(D13393,DATA!A:F,6,FALSE)</f>
        <v>982</v>
      </c>
      <c r="N13393" s="36">
        <f t="shared" si="1238"/>
        <v>64.758580871767322</v>
      </c>
      <c r="O13393" s="36">
        <f t="shared" si="1239"/>
        <v>64.758606146055726</v>
      </c>
      <c r="P13393" s="36">
        <f t="shared" si="1240"/>
        <v>2.5274288404375511E-5</v>
      </c>
      <c r="Q13393" s="36">
        <f t="shared" si="1241"/>
        <v>0</v>
      </c>
    </row>
    <row r="13394" spans="1:17" x14ac:dyDescent="0.3">
      <c r="A13394" s="29">
        <v>3104584</v>
      </c>
      <c r="B13394" s="1">
        <v>131</v>
      </c>
      <c r="C13394" s="1" t="s">
        <v>24</v>
      </c>
      <c r="D13394" s="1" t="s">
        <v>61</v>
      </c>
      <c r="E13394" s="1" t="s">
        <v>62</v>
      </c>
      <c r="F13394" s="47">
        <v>714</v>
      </c>
      <c r="G13394" s="34">
        <v>1037.3800000000001</v>
      </c>
      <c r="H13394" s="1" t="s">
        <v>218</v>
      </c>
      <c r="I13394" s="34">
        <v>1.008E-4</v>
      </c>
      <c r="J13394" s="34">
        <v>1193.8140000000001</v>
      </c>
      <c r="K13394" s="35" t="str">
        <f t="shared" si="1237"/>
        <v>Loonse en Drunense Duinen &amp; Leemkuilen_H2330</v>
      </c>
      <c r="L13394" s="36">
        <f>VLOOKUP(D13394,DATA!A:F,5,FALSE)</f>
        <v>1.0986712608830001E-2</v>
      </c>
      <c r="M13394" s="37">
        <f>VLOOKUP(D13394,DATA!A:F,6,FALSE)</f>
        <v>982</v>
      </c>
      <c r="N13394" s="36">
        <f t="shared" si="1238"/>
        <v>64.758580871767322</v>
      </c>
      <c r="O13394" s="36">
        <f t="shared" si="1239"/>
        <v>64.758606146055726</v>
      </c>
      <c r="P13394" s="36">
        <f t="shared" si="1240"/>
        <v>2.5274288404375511E-5</v>
      </c>
      <c r="Q13394" s="36">
        <f t="shared" si="1241"/>
        <v>0</v>
      </c>
    </row>
    <row r="13395" spans="1:17" x14ac:dyDescent="0.3">
      <c r="A13395" s="29">
        <v>3104585</v>
      </c>
      <c r="B13395" s="1">
        <v>131</v>
      </c>
      <c r="C13395" s="1" t="s">
        <v>24</v>
      </c>
      <c r="D13395" s="1" t="s">
        <v>61</v>
      </c>
      <c r="E13395" s="1" t="s">
        <v>62</v>
      </c>
      <c r="F13395" s="47">
        <v>714</v>
      </c>
      <c r="G13395" s="34">
        <v>1277.17</v>
      </c>
      <c r="H13395" s="1" t="s">
        <v>218</v>
      </c>
      <c r="I13395" s="34">
        <v>1.3641E-4</v>
      </c>
      <c r="J13395" s="34">
        <v>5171.768</v>
      </c>
      <c r="K13395" s="35" t="str">
        <f t="shared" si="1237"/>
        <v>Loonse en Drunense Duinen &amp; Leemkuilen_H2330</v>
      </c>
      <c r="L13395" s="36">
        <f>VLOOKUP(D13395,DATA!A:F,5,FALSE)</f>
        <v>1.0986712608830001E-2</v>
      </c>
      <c r="M13395" s="37">
        <f>VLOOKUP(D13395,DATA!A:F,6,FALSE)</f>
        <v>982</v>
      </c>
      <c r="N13395" s="36">
        <f t="shared" si="1238"/>
        <v>96.241887910611254</v>
      </c>
      <c r="O13395" s="36">
        <f t="shared" si="1239"/>
        <v>96.241893331213433</v>
      </c>
      <c r="P13395" s="36">
        <f t="shared" si="1240"/>
        <v>5.4206021786740166E-6</v>
      </c>
      <c r="Q13395" s="36">
        <f t="shared" si="1241"/>
        <v>0</v>
      </c>
    </row>
    <row r="13396" spans="1:17" x14ac:dyDescent="0.3">
      <c r="A13396" s="29">
        <v>3104587</v>
      </c>
      <c r="B13396" s="1">
        <v>131</v>
      </c>
      <c r="C13396" s="1" t="s">
        <v>24</v>
      </c>
      <c r="D13396" s="1" t="s">
        <v>63</v>
      </c>
      <c r="E13396" s="1" t="s">
        <v>64</v>
      </c>
      <c r="F13396" s="47">
        <v>714</v>
      </c>
      <c r="G13396" s="34">
        <v>1510.05</v>
      </c>
      <c r="H13396" s="1" t="s">
        <v>218</v>
      </c>
      <c r="I13396" s="34">
        <v>2.7619999999999999E-4</v>
      </c>
      <c r="J13396" s="34">
        <v>1533.3761</v>
      </c>
      <c r="K13396" s="35" t="str">
        <f t="shared" si="1237"/>
        <v>Loonse en Drunense Duinen &amp; Leemkuilen_H2310</v>
      </c>
      <c r="L13396" s="36">
        <f>VLOOKUP(D13396,DATA!A:F,5,FALSE)</f>
        <v>1.0986712608830001E-2</v>
      </c>
      <c r="M13396" s="37">
        <f>VLOOKUP(D13396,DATA!A:F,6,FALSE)</f>
        <v>982</v>
      </c>
      <c r="N13396" s="36">
        <f t="shared" si="1238"/>
        <v>99.698619520973551</v>
      </c>
      <c r="O13396" s="36">
        <f t="shared" si="1239"/>
        <v>99.698620432764017</v>
      </c>
      <c r="P13396" s="36">
        <f t="shared" si="1240"/>
        <v>9.1179046535216912E-7</v>
      </c>
      <c r="Q13396" s="36">
        <f t="shared" si="1241"/>
        <v>0</v>
      </c>
    </row>
    <row r="13397" spans="1:17" x14ac:dyDescent="0.3">
      <c r="A13397" s="29">
        <v>3104587</v>
      </c>
      <c r="B13397" s="1">
        <v>131</v>
      </c>
      <c r="C13397" s="1" t="s">
        <v>24</v>
      </c>
      <c r="D13397" s="1" t="s">
        <v>61</v>
      </c>
      <c r="E13397" s="1" t="s">
        <v>62</v>
      </c>
      <c r="F13397" s="47">
        <v>714</v>
      </c>
      <c r="G13397" s="34">
        <v>1510.05</v>
      </c>
      <c r="H13397" s="1" t="s">
        <v>218</v>
      </c>
      <c r="I13397" s="34">
        <v>2.7619999999999999E-4</v>
      </c>
      <c r="J13397" s="34">
        <v>446.04969999999997</v>
      </c>
      <c r="K13397" s="35" t="str">
        <f t="shared" si="1237"/>
        <v>Loonse en Drunense Duinen &amp; Leemkuilen_H2330</v>
      </c>
      <c r="L13397" s="36">
        <f>VLOOKUP(D13397,DATA!A:F,5,FALSE)</f>
        <v>1.0986712608830001E-2</v>
      </c>
      <c r="M13397" s="37">
        <f>VLOOKUP(D13397,DATA!A:F,6,FALSE)</f>
        <v>982</v>
      </c>
      <c r="N13397" s="36">
        <f t="shared" si="1238"/>
        <v>99.698619520973551</v>
      </c>
      <c r="O13397" s="36">
        <f t="shared" si="1239"/>
        <v>99.698620432764017</v>
      </c>
      <c r="P13397" s="36">
        <f t="shared" si="1240"/>
        <v>9.1179046535216912E-7</v>
      </c>
      <c r="Q13397" s="36">
        <f t="shared" si="1241"/>
        <v>0</v>
      </c>
    </row>
    <row r="13398" spans="1:17" x14ac:dyDescent="0.3">
      <c r="A13398" s="29">
        <v>3104588</v>
      </c>
      <c r="B13398" s="1">
        <v>131</v>
      </c>
      <c r="C13398" s="1" t="s">
        <v>24</v>
      </c>
      <c r="D13398" s="1" t="s">
        <v>61</v>
      </c>
      <c r="E13398" s="1" t="s">
        <v>62</v>
      </c>
      <c r="F13398" s="47">
        <v>714</v>
      </c>
      <c r="G13398" s="34">
        <v>1335.93</v>
      </c>
      <c r="H13398" s="1" t="s">
        <v>218</v>
      </c>
      <c r="I13398" s="34">
        <v>3.7340000000000002E-4</v>
      </c>
      <c r="J13398" s="34">
        <v>5811.2920000000004</v>
      </c>
      <c r="K13398" s="35" t="str">
        <f t="shared" si="1237"/>
        <v>Loonse en Drunense Duinen &amp; Leemkuilen_H2330</v>
      </c>
      <c r="L13398" s="36">
        <f>VLOOKUP(D13398,DATA!A:F,5,FALSE)</f>
        <v>1.0986712608830001E-2</v>
      </c>
      <c r="M13398" s="37">
        <f>VLOOKUP(D13398,DATA!A:F,6,FALSE)</f>
        <v>982</v>
      </c>
      <c r="N13398" s="36">
        <f t="shared" si="1238"/>
        <v>97.993535302402279</v>
      </c>
      <c r="O13398" s="36">
        <f t="shared" si="1239"/>
        <v>97.993543368624316</v>
      </c>
      <c r="P13398" s="36">
        <f t="shared" si="1240"/>
        <v>8.0662220369731585E-6</v>
      </c>
      <c r="Q13398" s="36">
        <f t="shared" si="1241"/>
        <v>0</v>
      </c>
    </row>
    <row r="13399" spans="1:17" x14ac:dyDescent="0.3">
      <c r="A13399" s="29">
        <v>3104589</v>
      </c>
      <c r="B13399" s="1">
        <v>131</v>
      </c>
      <c r="C13399" s="1" t="s">
        <v>24</v>
      </c>
      <c r="D13399" s="1" t="s">
        <v>61</v>
      </c>
      <c r="E13399" s="1" t="s">
        <v>62</v>
      </c>
      <c r="F13399" s="47">
        <v>714</v>
      </c>
      <c r="G13399" s="34">
        <v>1213.57</v>
      </c>
      <c r="H13399" s="1" t="s">
        <v>218</v>
      </c>
      <c r="I13399" s="34">
        <v>5.5500000000000005E-4</v>
      </c>
      <c r="J13399" s="34">
        <v>5589.4070000000002</v>
      </c>
      <c r="K13399" s="35" t="str">
        <f t="shared" si="1237"/>
        <v>Loonse en Drunense Duinen &amp; Leemkuilen_H2330</v>
      </c>
      <c r="L13399" s="36">
        <f>VLOOKUP(D13399,DATA!A:F,5,FALSE)</f>
        <v>1.0986712608830001E-2</v>
      </c>
      <c r="M13399" s="37">
        <f>VLOOKUP(D13399,DATA!A:F,6,FALSE)</f>
        <v>982</v>
      </c>
      <c r="N13399" s="36">
        <f t="shared" si="1238"/>
        <v>92.718242788970571</v>
      </c>
      <c r="O13399" s="36">
        <f t="shared" si="1239"/>
        <v>92.71828395708755</v>
      </c>
      <c r="P13399" s="36">
        <f t="shared" si="1240"/>
        <v>4.1168116979406477E-5</v>
      </c>
      <c r="Q13399" s="36">
        <f t="shared" si="1241"/>
        <v>0</v>
      </c>
    </row>
    <row r="13400" spans="1:17" x14ac:dyDescent="0.3">
      <c r="A13400" s="29">
        <v>3104590</v>
      </c>
      <c r="B13400" s="1">
        <v>131</v>
      </c>
      <c r="C13400" s="1" t="s">
        <v>24</v>
      </c>
      <c r="D13400" s="1" t="s">
        <v>61</v>
      </c>
      <c r="E13400" s="1" t="s">
        <v>62</v>
      </c>
      <c r="F13400" s="47">
        <v>714</v>
      </c>
      <c r="G13400" s="34">
        <v>1519.13</v>
      </c>
      <c r="H13400" s="1" t="s">
        <v>218</v>
      </c>
      <c r="I13400" s="34">
        <v>9.1330000000000003E-4</v>
      </c>
      <c r="J13400" s="34">
        <v>1418.8140000000001</v>
      </c>
      <c r="K13400" s="35" t="str">
        <f t="shared" si="1237"/>
        <v>Loonse en Drunense Duinen &amp; Leemkuilen_H2330</v>
      </c>
      <c r="L13400" s="36">
        <f>VLOOKUP(D13400,DATA!A:F,5,FALSE)</f>
        <v>1.0986712608830001E-2</v>
      </c>
      <c r="M13400" s="37">
        <f>VLOOKUP(D13400,DATA!A:F,6,FALSE)</f>
        <v>982</v>
      </c>
      <c r="N13400" s="36">
        <f t="shared" si="1238"/>
        <v>99.727155959422717</v>
      </c>
      <c r="O13400" s="36">
        <f t="shared" si="1239"/>
        <v>99.727158689701298</v>
      </c>
      <c r="P13400" s="36">
        <f t="shared" si="1240"/>
        <v>2.7302785809979468E-6</v>
      </c>
      <c r="Q13400" s="36">
        <f t="shared" si="1241"/>
        <v>0</v>
      </c>
    </row>
    <row r="13401" spans="1:17" x14ac:dyDescent="0.3">
      <c r="A13401" s="29">
        <v>3104590</v>
      </c>
      <c r="B13401" s="1">
        <v>131</v>
      </c>
      <c r="C13401" s="1" t="s">
        <v>24</v>
      </c>
      <c r="D13401" s="1" t="s">
        <v>59</v>
      </c>
      <c r="E13401" s="1" t="s">
        <v>60</v>
      </c>
      <c r="F13401" s="47">
        <v>1071</v>
      </c>
      <c r="G13401" s="34">
        <v>1519.13</v>
      </c>
      <c r="H13401" s="1" t="s">
        <v>218</v>
      </c>
      <c r="I13401" s="34">
        <v>9.1330000000000003E-4</v>
      </c>
      <c r="J13401" s="34">
        <v>1534.8362</v>
      </c>
      <c r="K13401" s="35" t="str">
        <f t="shared" si="1237"/>
        <v>Loonse en Drunense Duinen &amp; Leemkuilen_H9190</v>
      </c>
      <c r="L13401" s="36">
        <f>VLOOKUP(D13401,DATA!A:F,5,FALSE)</f>
        <v>1.3726988247862192E-2</v>
      </c>
      <c r="M13401" s="37">
        <f>VLOOKUP(D13401,DATA!A:F,6,FALSE)</f>
        <v>1285.5</v>
      </c>
      <c r="N13401" s="36">
        <f t="shared" si="1238"/>
        <v>96.109820738130253</v>
      </c>
      <c r="O13401" s="36">
        <f t="shared" si="1239"/>
        <v>96.10986761122092</v>
      </c>
      <c r="P13401" s="36">
        <f t="shared" si="1240"/>
        <v>4.6873090667531869E-5</v>
      </c>
      <c r="Q13401" s="36">
        <f t="shared" si="1241"/>
        <v>0</v>
      </c>
    </row>
    <row r="13402" spans="1:17" x14ac:dyDescent="0.3">
      <c r="A13402" s="29">
        <v>3104591</v>
      </c>
      <c r="B13402" s="1">
        <v>131</v>
      </c>
      <c r="C13402" s="1" t="s">
        <v>24</v>
      </c>
      <c r="D13402" s="1" t="s">
        <v>61</v>
      </c>
      <c r="E13402" s="1" t="s">
        <v>62</v>
      </c>
      <c r="F13402" s="47">
        <v>714</v>
      </c>
      <c r="G13402" s="34">
        <v>1857.19</v>
      </c>
      <c r="H13402" s="1" t="s">
        <v>218</v>
      </c>
      <c r="I13402" s="34">
        <v>1.4787999999999999E-3</v>
      </c>
      <c r="J13402" s="34">
        <v>2936.3008</v>
      </c>
      <c r="K13402" s="35" t="str">
        <f t="shared" si="1237"/>
        <v>Loonse en Drunense Duinen &amp; Leemkuilen_H2330</v>
      </c>
      <c r="L13402" s="36">
        <f>VLOOKUP(D13402,DATA!A:F,5,FALSE)</f>
        <v>1.0986712608830001E-2</v>
      </c>
      <c r="M13402" s="37">
        <f>VLOOKUP(D13402,DATA!A:F,6,FALSE)</f>
        <v>982</v>
      </c>
      <c r="N13402" s="36">
        <f t="shared" si="1238"/>
        <v>99.993331481179084</v>
      </c>
      <c r="O13402" s="36">
        <f t="shared" si="1239"/>
        <v>99.993331589515407</v>
      </c>
      <c r="P13402" s="36">
        <f t="shared" si="1240"/>
        <v>1.0833632302365004E-7</v>
      </c>
      <c r="Q13402" s="36">
        <f t="shared" si="1241"/>
        <v>0</v>
      </c>
    </row>
    <row r="13403" spans="1:17" x14ac:dyDescent="0.3">
      <c r="A13403" s="29">
        <v>3104591</v>
      </c>
      <c r="B13403" s="1">
        <v>131</v>
      </c>
      <c r="C13403" s="1" t="s">
        <v>24</v>
      </c>
      <c r="D13403" s="1" t="s">
        <v>59</v>
      </c>
      <c r="E13403" s="1" t="s">
        <v>60</v>
      </c>
      <c r="F13403" s="47">
        <v>1071</v>
      </c>
      <c r="G13403" s="34">
        <v>1857.19</v>
      </c>
      <c r="H13403" s="1" t="s">
        <v>218</v>
      </c>
      <c r="I13403" s="34">
        <v>1.4787999999999999E-3</v>
      </c>
      <c r="J13403" s="34">
        <v>2458.4348</v>
      </c>
      <c r="K13403" s="35" t="str">
        <f t="shared" si="1237"/>
        <v>Loonse en Drunense Duinen &amp; Leemkuilen_H9190</v>
      </c>
      <c r="L13403" s="36">
        <f>VLOOKUP(D13403,DATA!A:F,5,FALSE)</f>
        <v>1.3726988247862192E-2</v>
      </c>
      <c r="M13403" s="37">
        <f>VLOOKUP(D13403,DATA!A:F,6,FALSE)</f>
        <v>1285.5</v>
      </c>
      <c r="N13403" s="36">
        <f t="shared" si="1238"/>
        <v>99.960945701998483</v>
      </c>
      <c r="O13403" s="36">
        <f t="shared" si="1239"/>
        <v>99.960946494462391</v>
      </c>
      <c r="P13403" s="36">
        <f t="shared" si="1240"/>
        <v>7.9246390782827802E-7</v>
      </c>
      <c r="Q13403" s="36">
        <f t="shared" si="1241"/>
        <v>0</v>
      </c>
    </row>
    <row r="13404" spans="1:17" x14ac:dyDescent="0.3">
      <c r="A13404" s="29">
        <v>3104592</v>
      </c>
      <c r="B13404" s="1">
        <v>131</v>
      </c>
      <c r="C13404" s="1" t="s">
        <v>24</v>
      </c>
      <c r="D13404" s="1" t="s">
        <v>61</v>
      </c>
      <c r="E13404" s="1" t="s">
        <v>62</v>
      </c>
      <c r="F13404" s="47">
        <v>714</v>
      </c>
      <c r="G13404" s="34">
        <v>1756.84</v>
      </c>
      <c r="H13404" s="1" t="s">
        <v>218</v>
      </c>
      <c r="I13404" s="34">
        <v>2.3890000000000001E-3</v>
      </c>
      <c r="J13404" s="34">
        <v>758.09159999999997</v>
      </c>
      <c r="K13404" s="35" t="str">
        <f t="shared" si="1237"/>
        <v>Loonse en Drunense Duinen &amp; Leemkuilen_H2330</v>
      </c>
      <c r="L13404" s="36">
        <f>VLOOKUP(D13404,DATA!A:F,5,FALSE)</f>
        <v>1.0986712608830001E-2</v>
      </c>
      <c r="M13404" s="37">
        <f>VLOOKUP(D13404,DATA!A:F,6,FALSE)</f>
        <v>982</v>
      </c>
      <c r="N13404" s="36">
        <f t="shared" si="1238"/>
        <v>99.979918876674859</v>
      </c>
      <c r="O13404" s="36">
        <f t="shared" si="1239"/>
        <v>99.979919403636501</v>
      </c>
      <c r="P13404" s="36">
        <f t="shared" si="1240"/>
        <v>5.2696164232202136E-7</v>
      </c>
      <c r="Q13404" s="36">
        <f t="shared" si="1241"/>
        <v>0</v>
      </c>
    </row>
    <row r="13405" spans="1:17" x14ac:dyDescent="0.3">
      <c r="A13405" s="29">
        <v>3104592</v>
      </c>
      <c r="B13405" s="1">
        <v>131</v>
      </c>
      <c r="C13405" s="1" t="s">
        <v>24</v>
      </c>
      <c r="D13405" s="1" t="s">
        <v>59</v>
      </c>
      <c r="E13405" s="1" t="s">
        <v>60</v>
      </c>
      <c r="F13405" s="47">
        <v>1071</v>
      </c>
      <c r="G13405" s="34">
        <v>1756.84</v>
      </c>
      <c r="H13405" s="1" t="s">
        <v>218</v>
      </c>
      <c r="I13405" s="34">
        <v>2.3890000000000001E-3</v>
      </c>
      <c r="J13405" s="34">
        <v>32.821564000000002</v>
      </c>
      <c r="K13405" s="35" t="str">
        <f t="shared" si="1237"/>
        <v>Loonse en Drunense Duinen &amp; Leemkuilen_H9190</v>
      </c>
      <c r="L13405" s="36">
        <f>VLOOKUP(D13405,DATA!A:F,5,FALSE)</f>
        <v>1.3726988247862192E-2</v>
      </c>
      <c r="M13405" s="37">
        <f>VLOOKUP(D13405,DATA!A:F,6,FALSE)</f>
        <v>1285.5</v>
      </c>
      <c r="N13405" s="36">
        <f t="shared" si="1238"/>
        <v>99.845329210579152</v>
      </c>
      <c r="O13405" s="36">
        <f t="shared" si="1239"/>
        <v>99.845334274890149</v>
      </c>
      <c r="P13405" s="36">
        <f t="shared" si="1240"/>
        <v>5.0643109972270395E-6</v>
      </c>
      <c r="Q13405" s="36">
        <f t="shared" si="1241"/>
        <v>0</v>
      </c>
    </row>
    <row r="13406" spans="1:17" x14ac:dyDescent="0.3">
      <c r="A13406" s="29">
        <v>3106095</v>
      </c>
      <c r="B13406" s="1">
        <v>131</v>
      </c>
      <c r="C13406" s="1" t="s">
        <v>24</v>
      </c>
      <c r="D13406" s="1" t="s">
        <v>63</v>
      </c>
      <c r="E13406" s="1" t="s">
        <v>64</v>
      </c>
      <c r="F13406" s="47">
        <v>714</v>
      </c>
      <c r="G13406" s="34">
        <v>1796.47</v>
      </c>
      <c r="H13406" s="1" t="s">
        <v>218</v>
      </c>
      <c r="I13406" s="34">
        <v>3.6399999999999997E-5</v>
      </c>
      <c r="J13406" s="34">
        <v>103.97657</v>
      </c>
      <c r="K13406" s="35" t="str">
        <f t="shared" si="1237"/>
        <v>Loonse en Drunense Duinen &amp; Leemkuilen_H2310</v>
      </c>
      <c r="L13406" s="36">
        <f>VLOOKUP(D13406,DATA!A:F,5,FALSE)</f>
        <v>1.0986712608830001E-2</v>
      </c>
      <c r="M13406" s="37">
        <f>VLOOKUP(D13406,DATA!A:F,6,FALSE)</f>
        <v>982</v>
      </c>
      <c r="N13406" s="36">
        <f t="shared" si="1238"/>
        <v>99.987006519869738</v>
      </c>
      <c r="O13406" s="36">
        <f t="shared" si="1239"/>
        <v>99.987006525065368</v>
      </c>
      <c r="P13406" s="36">
        <f t="shared" si="1240"/>
        <v>5.1956305924250046E-9</v>
      </c>
      <c r="Q13406" s="36">
        <f t="shared" si="1241"/>
        <v>0</v>
      </c>
    </row>
    <row r="13407" spans="1:17" x14ac:dyDescent="0.3">
      <c r="A13407" s="29">
        <v>3106105</v>
      </c>
      <c r="B13407" s="1">
        <v>131</v>
      </c>
      <c r="C13407" s="1" t="s">
        <v>24</v>
      </c>
      <c r="D13407" s="1" t="s">
        <v>63</v>
      </c>
      <c r="E13407" s="1" t="s">
        <v>64</v>
      </c>
      <c r="F13407" s="47">
        <v>714</v>
      </c>
      <c r="G13407" s="34">
        <v>1795.42</v>
      </c>
      <c r="H13407" s="1" t="s">
        <v>218</v>
      </c>
      <c r="I13407" s="34">
        <v>7.6580000000000002E-5</v>
      </c>
      <c r="J13407" s="34">
        <v>0.99948689999999996</v>
      </c>
      <c r="K13407" s="35" t="str">
        <f t="shared" si="1237"/>
        <v>Loonse en Drunense Duinen &amp; Leemkuilen_H2310</v>
      </c>
      <c r="L13407" s="36">
        <f>VLOOKUP(D13407,DATA!A:F,5,FALSE)</f>
        <v>1.0986712608830001E-2</v>
      </c>
      <c r="M13407" s="37">
        <f>VLOOKUP(D13407,DATA!A:F,6,FALSE)</f>
        <v>982</v>
      </c>
      <c r="N13407" s="36">
        <f t="shared" si="1238"/>
        <v>99.986855778349465</v>
      </c>
      <c r="O13407" s="36">
        <f t="shared" si="1239"/>
        <v>99.986855789407073</v>
      </c>
      <c r="P13407" s="36">
        <f t="shared" si="1240"/>
        <v>1.1057608162445831E-8</v>
      </c>
      <c r="Q13407" s="36">
        <f t="shared" si="1241"/>
        <v>0</v>
      </c>
    </row>
    <row r="13408" spans="1:17" x14ac:dyDescent="0.3">
      <c r="A13408" s="29">
        <v>3106106</v>
      </c>
      <c r="B13408" s="1">
        <v>131</v>
      </c>
      <c r="C13408" s="1" t="s">
        <v>24</v>
      </c>
      <c r="D13408" s="1" t="s">
        <v>63</v>
      </c>
      <c r="E13408" s="1" t="s">
        <v>64</v>
      </c>
      <c r="F13408" s="47">
        <v>714</v>
      </c>
      <c r="G13408" s="34">
        <v>1213.32</v>
      </c>
      <c r="H13408" s="1" t="s">
        <v>218</v>
      </c>
      <c r="I13408" s="34">
        <v>4.791E-5</v>
      </c>
      <c r="J13408" s="34">
        <v>10000</v>
      </c>
      <c r="K13408" s="35" t="str">
        <f t="shared" si="1237"/>
        <v>Loonse en Drunense Duinen &amp; Leemkuilen_H2310</v>
      </c>
      <c r="L13408" s="36">
        <f>VLOOKUP(D13408,DATA!A:F,5,FALSE)</f>
        <v>1.0986712608830001E-2</v>
      </c>
      <c r="M13408" s="37">
        <f>VLOOKUP(D13408,DATA!A:F,6,FALSE)</f>
        <v>982</v>
      </c>
      <c r="N13408" s="36">
        <f t="shared" si="1238"/>
        <v>92.699676771383125</v>
      </c>
      <c r="O13408" s="36">
        <f t="shared" si="1239"/>
        <v>92.699680333549082</v>
      </c>
      <c r="P13408" s="36">
        <f t="shared" si="1240"/>
        <v>3.562165957760044E-6</v>
      </c>
      <c r="Q13408" s="36">
        <f t="shared" si="1241"/>
        <v>0</v>
      </c>
    </row>
    <row r="13409" spans="1:17" x14ac:dyDescent="0.3">
      <c r="A13409" s="29">
        <v>3106107</v>
      </c>
      <c r="B13409" s="1">
        <v>131</v>
      </c>
      <c r="C13409" s="1" t="s">
        <v>24</v>
      </c>
      <c r="D13409" s="1" t="s">
        <v>63</v>
      </c>
      <c r="E13409" s="1" t="s">
        <v>64</v>
      </c>
      <c r="F13409" s="47">
        <v>714</v>
      </c>
      <c r="G13409" s="34">
        <v>889.41</v>
      </c>
      <c r="H13409" s="1" t="s">
        <v>218</v>
      </c>
      <c r="I13409" s="34">
        <v>3.6130000000000001E-5</v>
      </c>
      <c r="J13409" s="34">
        <v>163.81584000000001</v>
      </c>
      <c r="K13409" s="35" t="str">
        <f t="shared" si="1237"/>
        <v>Loonse en Drunense Duinen &amp; Leemkuilen_H2310</v>
      </c>
      <c r="L13409" s="36">
        <f>VLOOKUP(D13409,DATA!A:F,5,FALSE)</f>
        <v>1.0986712608830001E-2</v>
      </c>
      <c r="M13409" s="37">
        <f>VLOOKUP(D13409,DATA!A:F,6,FALSE)</f>
        <v>982</v>
      </c>
      <c r="N13409" s="36">
        <f t="shared" si="1238"/>
        <v>26.556151734904844</v>
      </c>
      <c r="O13409" s="36">
        <f t="shared" si="1239"/>
        <v>26.556159476961277</v>
      </c>
      <c r="P13409" s="36">
        <f t="shared" si="1240"/>
        <v>7.7420564323915642E-6</v>
      </c>
      <c r="Q13409" s="36">
        <f t="shared" si="1241"/>
        <v>0</v>
      </c>
    </row>
    <row r="13410" spans="1:17" x14ac:dyDescent="0.3">
      <c r="A13410" s="29">
        <v>3106107</v>
      </c>
      <c r="B13410" s="1">
        <v>131</v>
      </c>
      <c r="C13410" s="1" t="s">
        <v>24</v>
      </c>
      <c r="D13410" s="1" t="s">
        <v>61</v>
      </c>
      <c r="E13410" s="1" t="s">
        <v>62</v>
      </c>
      <c r="F13410" s="47">
        <v>714</v>
      </c>
      <c r="G13410" s="34">
        <v>889.41</v>
      </c>
      <c r="H13410" s="1" t="s">
        <v>218</v>
      </c>
      <c r="I13410" s="34">
        <v>3.6130000000000001E-5</v>
      </c>
      <c r="J13410" s="34">
        <v>1081.7048</v>
      </c>
      <c r="K13410" s="35" t="str">
        <f t="shared" si="1237"/>
        <v>Loonse en Drunense Duinen &amp; Leemkuilen_H2330</v>
      </c>
      <c r="L13410" s="36">
        <f>VLOOKUP(D13410,DATA!A:F,5,FALSE)</f>
        <v>1.0986712608830001E-2</v>
      </c>
      <c r="M13410" s="37">
        <f>VLOOKUP(D13410,DATA!A:F,6,FALSE)</f>
        <v>982</v>
      </c>
      <c r="N13410" s="36">
        <f t="shared" si="1238"/>
        <v>26.556151734904844</v>
      </c>
      <c r="O13410" s="36">
        <f t="shared" si="1239"/>
        <v>26.556159476961277</v>
      </c>
      <c r="P13410" s="36">
        <f t="shared" si="1240"/>
        <v>7.7420564323915642E-6</v>
      </c>
      <c r="Q13410" s="36">
        <f t="shared" si="1241"/>
        <v>0</v>
      </c>
    </row>
    <row r="13411" spans="1:17" x14ac:dyDescent="0.3">
      <c r="A13411" s="29">
        <v>3106108</v>
      </c>
      <c r="B13411" s="1">
        <v>131</v>
      </c>
      <c r="C13411" s="1" t="s">
        <v>24</v>
      </c>
      <c r="D13411" s="1" t="s">
        <v>63</v>
      </c>
      <c r="E13411" s="1" t="s">
        <v>64</v>
      </c>
      <c r="F13411" s="47">
        <v>714</v>
      </c>
      <c r="G13411" s="34">
        <v>992.08</v>
      </c>
      <c r="H13411" s="1" t="s">
        <v>218</v>
      </c>
      <c r="I13411" s="34">
        <v>4.7049999999999998E-5</v>
      </c>
      <c r="J13411" s="34">
        <v>1381.4403</v>
      </c>
      <c r="K13411" s="35" t="str">
        <f t="shared" si="1237"/>
        <v>Loonse en Drunense Duinen &amp; Leemkuilen_H2310</v>
      </c>
      <c r="L13411" s="36">
        <f>VLOOKUP(D13411,DATA!A:F,5,FALSE)</f>
        <v>1.0986712608830001E-2</v>
      </c>
      <c r="M13411" s="37">
        <f>VLOOKUP(D13411,DATA!A:F,6,FALSE)</f>
        <v>982</v>
      </c>
      <c r="N13411" s="36">
        <f t="shared" si="1238"/>
        <v>52.765825322465808</v>
      </c>
      <c r="O13411" s="36">
        <f t="shared" si="1239"/>
        <v>52.76583820604268</v>
      </c>
      <c r="P13411" s="36">
        <f t="shared" si="1240"/>
        <v>1.2883576872013691E-5</v>
      </c>
      <c r="Q13411" s="36">
        <f t="shared" si="1241"/>
        <v>0</v>
      </c>
    </row>
    <row r="13412" spans="1:17" x14ac:dyDescent="0.3">
      <c r="A13412" s="29">
        <v>3106108</v>
      </c>
      <c r="B13412" s="1">
        <v>131</v>
      </c>
      <c r="C13412" s="1" t="s">
        <v>24</v>
      </c>
      <c r="D13412" s="1" t="s">
        <v>61</v>
      </c>
      <c r="E13412" s="1" t="s">
        <v>62</v>
      </c>
      <c r="F13412" s="47">
        <v>714</v>
      </c>
      <c r="G13412" s="34">
        <v>992.08</v>
      </c>
      <c r="H13412" s="1" t="s">
        <v>218</v>
      </c>
      <c r="I13412" s="34">
        <v>4.7049999999999998E-5</v>
      </c>
      <c r="J13412" s="34">
        <v>4411.72</v>
      </c>
      <c r="K13412" s="35" t="str">
        <f t="shared" si="1237"/>
        <v>Loonse en Drunense Duinen &amp; Leemkuilen_H2330</v>
      </c>
      <c r="L13412" s="36">
        <f>VLOOKUP(D13412,DATA!A:F,5,FALSE)</f>
        <v>1.0986712608830001E-2</v>
      </c>
      <c r="M13412" s="37">
        <f>VLOOKUP(D13412,DATA!A:F,6,FALSE)</f>
        <v>982</v>
      </c>
      <c r="N13412" s="36">
        <f t="shared" si="1238"/>
        <v>52.765825322465808</v>
      </c>
      <c r="O13412" s="36">
        <f t="shared" si="1239"/>
        <v>52.76583820604268</v>
      </c>
      <c r="P13412" s="36">
        <f t="shared" si="1240"/>
        <v>1.2883576872013691E-5</v>
      </c>
      <c r="Q13412" s="36">
        <f t="shared" si="1241"/>
        <v>0</v>
      </c>
    </row>
    <row r="13413" spans="1:17" x14ac:dyDescent="0.3">
      <c r="A13413" s="29">
        <v>3106109</v>
      </c>
      <c r="B13413" s="1">
        <v>131</v>
      </c>
      <c r="C13413" s="1" t="s">
        <v>24</v>
      </c>
      <c r="D13413" s="1" t="s">
        <v>63</v>
      </c>
      <c r="E13413" s="1" t="s">
        <v>64</v>
      </c>
      <c r="F13413" s="47">
        <v>714</v>
      </c>
      <c r="G13413" s="34">
        <v>1023.95</v>
      </c>
      <c r="H13413" s="1" t="s">
        <v>218</v>
      </c>
      <c r="I13413" s="34">
        <v>5.7429999999999997E-5</v>
      </c>
      <c r="J13413" s="34">
        <v>1628.5005000000001</v>
      </c>
      <c r="K13413" s="35" t="str">
        <f t="shared" si="1237"/>
        <v>Loonse en Drunense Duinen &amp; Leemkuilen_H2310</v>
      </c>
      <c r="L13413" s="36">
        <f>VLOOKUP(D13413,DATA!A:F,5,FALSE)</f>
        <v>1.0986712608830001E-2</v>
      </c>
      <c r="M13413" s="37">
        <f>VLOOKUP(D13413,DATA!A:F,6,FALSE)</f>
        <v>982</v>
      </c>
      <c r="N13413" s="36">
        <f t="shared" si="1238"/>
        <v>61.322590286038341</v>
      </c>
      <c r="O13413" s="36">
        <f t="shared" si="1239"/>
        <v>61.322605251303692</v>
      </c>
      <c r="P13413" s="36">
        <f t="shared" si="1240"/>
        <v>1.4965265350497248E-5</v>
      </c>
      <c r="Q13413" s="36">
        <f t="shared" si="1241"/>
        <v>0</v>
      </c>
    </row>
    <row r="13414" spans="1:17" x14ac:dyDescent="0.3">
      <c r="A13414" s="29">
        <v>3106109</v>
      </c>
      <c r="B13414" s="1">
        <v>131</v>
      </c>
      <c r="C13414" s="1" t="s">
        <v>24</v>
      </c>
      <c r="D13414" s="1" t="s">
        <v>61</v>
      </c>
      <c r="E13414" s="1" t="s">
        <v>62</v>
      </c>
      <c r="F13414" s="47">
        <v>714</v>
      </c>
      <c r="G13414" s="34">
        <v>1023.95</v>
      </c>
      <c r="H13414" s="1" t="s">
        <v>218</v>
      </c>
      <c r="I13414" s="34">
        <v>5.7429999999999997E-5</v>
      </c>
      <c r="J13414" s="34">
        <v>6117.5950000000003</v>
      </c>
      <c r="K13414" s="35" t="str">
        <f t="shared" si="1237"/>
        <v>Loonse en Drunense Duinen &amp; Leemkuilen_H2330</v>
      </c>
      <c r="L13414" s="36">
        <f>VLOOKUP(D13414,DATA!A:F,5,FALSE)</f>
        <v>1.0986712608830001E-2</v>
      </c>
      <c r="M13414" s="37">
        <f>VLOOKUP(D13414,DATA!A:F,6,FALSE)</f>
        <v>982</v>
      </c>
      <c r="N13414" s="36">
        <f t="shared" si="1238"/>
        <v>61.322590286038341</v>
      </c>
      <c r="O13414" s="36">
        <f t="shared" si="1239"/>
        <v>61.322605251303692</v>
      </c>
      <c r="P13414" s="36">
        <f t="shared" si="1240"/>
        <v>1.4965265350497248E-5</v>
      </c>
      <c r="Q13414" s="36">
        <f t="shared" si="1241"/>
        <v>0</v>
      </c>
    </row>
    <row r="13415" spans="1:17" x14ac:dyDescent="0.3">
      <c r="A13415" s="29">
        <v>3106110</v>
      </c>
      <c r="B13415" s="1">
        <v>131</v>
      </c>
      <c r="C13415" s="1" t="s">
        <v>24</v>
      </c>
      <c r="D13415" s="1" t="s">
        <v>63</v>
      </c>
      <c r="E13415" s="1" t="s">
        <v>64</v>
      </c>
      <c r="F13415" s="47">
        <v>714</v>
      </c>
      <c r="G13415" s="34">
        <v>878.34</v>
      </c>
      <c r="H13415" s="1" t="s">
        <v>218</v>
      </c>
      <c r="I13415" s="34">
        <v>5.736E-5</v>
      </c>
      <c r="J13415" s="34">
        <v>636.29049999999995</v>
      </c>
      <c r="K13415" s="35" t="str">
        <f t="shared" si="1237"/>
        <v>Loonse en Drunense Duinen &amp; Leemkuilen_H2310</v>
      </c>
      <c r="L13415" s="36">
        <f>VLOOKUP(D13415,DATA!A:F,5,FALSE)</f>
        <v>1.0986712608830001E-2</v>
      </c>
      <c r="M13415" s="37">
        <f>VLOOKUP(D13415,DATA!A:F,6,FALSE)</f>
        <v>982</v>
      </c>
      <c r="N13415" s="36">
        <f t="shared" si="1238"/>
        <v>24.252557071446137</v>
      </c>
      <c r="O13415" s="36">
        <f t="shared" si="1239"/>
        <v>24.252568648618244</v>
      </c>
      <c r="P13415" s="36">
        <f t="shared" si="1240"/>
        <v>1.1577172106314038E-5</v>
      </c>
      <c r="Q13415" s="36">
        <f t="shared" si="1241"/>
        <v>0</v>
      </c>
    </row>
    <row r="13416" spans="1:17" x14ac:dyDescent="0.3">
      <c r="A13416" s="29">
        <v>3106110</v>
      </c>
      <c r="B13416" s="1">
        <v>131</v>
      </c>
      <c r="C13416" s="1" t="s">
        <v>24</v>
      </c>
      <c r="D13416" s="1" t="s">
        <v>61</v>
      </c>
      <c r="E13416" s="1" t="s">
        <v>62</v>
      </c>
      <c r="F13416" s="47">
        <v>714</v>
      </c>
      <c r="G13416" s="34">
        <v>878.34</v>
      </c>
      <c r="H13416" s="1" t="s">
        <v>218</v>
      </c>
      <c r="I13416" s="34">
        <v>5.736E-5</v>
      </c>
      <c r="J13416" s="34">
        <v>1662.1632</v>
      </c>
      <c r="K13416" s="35" t="str">
        <f t="shared" si="1237"/>
        <v>Loonse en Drunense Duinen &amp; Leemkuilen_H2330</v>
      </c>
      <c r="L13416" s="36">
        <f>VLOOKUP(D13416,DATA!A:F,5,FALSE)</f>
        <v>1.0986712608830001E-2</v>
      </c>
      <c r="M13416" s="37">
        <f>VLOOKUP(D13416,DATA!A:F,6,FALSE)</f>
        <v>982</v>
      </c>
      <c r="N13416" s="36">
        <f t="shared" si="1238"/>
        <v>24.252557071446137</v>
      </c>
      <c r="O13416" s="36">
        <f t="shared" si="1239"/>
        <v>24.252568648618244</v>
      </c>
      <c r="P13416" s="36">
        <f t="shared" si="1240"/>
        <v>1.1577172106314038E-5</v>
      </c>
      <c r="Q13416" s="36">
        <f t="shared" si="1241"/>
        <v>0</v>
      </c>
    </row>
    <row r="13417" spans="1:17" x14ac:dyDescent="0.3">
      <c r="A13417" s="29">
        <v>3106111</v>
      </c>
      <c r="B13417" s="1">
        <v>131</v>
      </c>
      <c r="C13417" s="1" t="s">
        <v>24</v>
      </c>
      <c r="D13417" s="1" t="s">
        <v>61</v>
      </c>
      <c r="E13417" s="1" t="s">
        <v>62</v>
      </c>
      <c r="F13417" s="47">
        <v>714</v>
      </c>
      <c r="G13417" s="34">
        <v>865.7</v>
      </c>
      <c r="H13417" s="1" t="s">
        <v>218</v>
      </c>
      <c r="I13417" s="34">
        <v>6.4090000000000005E-5</v>
      </c>
      <c r="J13417" s="34">
        <v>8472.8220000000001</v>
      </c>
      <c r="K13417" s="35" t="str">
        <f t="shared" si="1237"/>
        <v>Loonse en Drunense Duinen &amp; Leemkuilen_H2330</v>
      </c>
      <c r="L13417" s="36">
        <f>VLOOKUP(D13417,DATA!A:F,5,FALSE)</f>
        <v>1.0986712608830001E-2</v>
      </c>
      <c r="M13417" s="37">
        <f>VLOOKUP(D13417,DATA!A:F,6,FALSE)</f>
        <v>982</v>
      </c>
      <c r="N13417" s="36">
        <f t="shared" si="1238"/>
        <v>21.793266971079287</v>
      </c>
      <c r="O13417" s="36">
        <f t="shared" si="1239"/>
        <v>21.793278972277417</v>
      </c>
      <c r="P13417" s="36">
        <f t="shared" si="1240"/>
        <v>1.2001198129496515E-5</v>
      </c>
      <c r="Q13417" s="36">
        <f t="shared" si="1241"/>
        <v>0</v>
      </c>
    </row>
    <row r="13418" spans="1:17" x14ac:dyDescent="0.3">
      <c r="A13418" s="29">
        <v>3106112</v>
      </c>
      <c r="B13418" s="1">
        <v>131</v>
      </c>
      <c r="C13418" s="1" t="s">
        <v>24</v>
      </c>
      <c r="D13418" s="1" t="s">
        <v>61</v>
      </c>
      <c r="E13418" s="1" t="s">
        <v>62</v>
      </c>
      <c r="F13418" s="47">
        <v>714</v>
      </c>
      <c r="G13418" s="34">
        <v>920.01</v>
      </c>
      <c r="H13418" s="1" t="s">
        <v>218</v>
      </c>
      <c r="I13418" s="34">
        <v>8.0859999999999995E-5</v>
      </c>
      <c r="J13418" s="34">
        <v>6617.9116000000004</v>
      </c>
      <c r="K13418" s="35" t="str">
        <f t="shared" si="1237"/>
        <v>Loonse en Drunense Duinen &amp; Leemkuilen_H2330</v>
      </c>
      <c r="L13418" s="36">
        <f>VLOOKUP(D13418,DATA!A:F,5,FALSE)</f>
        <v>1.0986712608830001E-2</v>
      </c>
      <c r="M13418" s="37">
        <f>VLOOKUP(D13418,DATA!A:F,6,FALSE)</f>
        <v>982</v>
      </c>
      <c r="N13418" s="36">
        <f t="shared" si="1238"/>
        <v>33.602335378795871</v>
      </c>
      <c r="O13418" s="36">
        <f t="shared" si="1239"/>
        <v>33.602355199716911</v>
      </c>
      <c r="P13418" s="36">
        <f t="shared" si="1240"/>
        <v>1.9820921039581663E-5</v>
      </c>
      <c r="Q13418" s="36">
        <f t="shared" si="1241"/>
        <v>0</v>
      </c>
    </row>
    <row r="13419" spans="1:17" x14ac:dyDescent="0.3">
      <c r="A13419" s="29">
        <v>3106113</v>
      </c>
      <c r="B13419" s="1">
        <v>131</v>
      </c>
      <c r="C13419" s="1" t="s">
        <v>24</v>
      </c>
      <c r="D13419" s="1" t="s">
        <v>63</v>
      </c>
      <c r="E13419" s="1" t="s">
        <v>64</v>
      </c>
      <c r="F13419" s="47">
        <v>714</v>
      </c>
      <c r="G13419" s="34">
        <v>933.61</v>
      </c>
      <c r="H13419" s="1" t="s">
        <v>218</v>
      </c>
      <c r="I13419" s="34">
        <v>9.4350000000000003E-5</v>
      </c>
      <c r="J13419" s="34">
        <v>2301.127</v>
      </c>
      <c r="K13419" s="35" t="str">
        <f t="shared" si="1237"/>
        <v>Loonse en Drunense Duinen &amp; Leemkuilen_H2310</v>
      </c>
      <c r="L13419" s="36">
        <f>VLOOKUP(D13419,DATA!A:F,5,FALSE)</f>
        <v>1.0986712608830001E-2</v>
      </c>
      <c r="M13419" s="37">
        <f>VLOOKUP(D13419,DATA!A:F,6,FALSE)</f>
        <v>982</v>
      </c>
      <c r="N13419" s="36">
        <f t="shared" si="1238"/>
        <v>37.013282802561157</v>
      </c>
      <c r="O13419" s="36">
        <f t="shared" si="1239"/>
        <v>37.013306969203072</v>
      </c>
      <c r="P13419" s="36">
        <f t="shared" si="1240"/>
        <v>2.4166641914291631E-5</v>
      </c>
      <c r="Q13419" s="36">
        <f t="shared" si="1241"/>
        <v>0</v>
      </c>
    </row>
    <row r="13420" spans="1:17" x14ac:dyDescent="0.3">
      <c r="A13420" s="29">
        <v>3106113</v>
      </c>
      <c r="B13420" s="1">
        <v>131</v>
      </c>
      <c r="C13420" s="1" t="s">
        <v>24</v>
      </c>
      <c r="D13420" s="1" t="s">
        <v>61</v>
      </c>
      <c r="E13420" s="1" t="s">
        <v>62</v>
      </c>
      <c r="F13420" s="47">
        <v>714</v>
      </c>
      <c r="G13420" s="34">
        <v>933.61</v>
      </c>
      <c r="H13420" s="1" t="s">
        <v>218</v>
      </c>
      <c r="I13420" s="34">
        <v>9.4350000000000003E-5</v>
      </c>
      <c r="J13420" s="34">
        <v>4119.4489999999996</v>
      </c>
      <c r="K13420" s="35" t="str">
        <f t="shared" si="1237"/>
        <v>Loonse en Drunense Duinen &amp; Leemkuilen_H2330</v>
      </c>
      <c r="L13420" s="36">
        <f>VLOOKUP(D13420,DATA!A:F,5,FALSE)</f>
        <v>1.0986712608830001E-2</v>
      </c>
      <c r="M13420" s="37">
        <f>VLOOKUP(D13420,DATA!A:F,6,FALSE)</f>
        <v>982</v>
      </c>
      <c r="N13420" s="36">
        <f t="shared" si="1238"/>
        <v>37.013282802561157</v>
      </c>
      <c r="O13420" s="36">
        <f t="shared" si="1239"/>
        <v>37.013306969203072</v>
      </c>
      <c r="P13420" s="36">
        <f t="shared" si="1240"/>
        <v>2.4166641914291631E-5</v>
      </c>
      <c r="Q13420" s="36">
        <f t="shared" si="1241"/>
        <v>0</v>
      </c>
    </row>
    <row r="13421" spans="1:17" x14ac:dyDescent="0.3">
      <c r="A13421" s="29">
        <v>3106114</v>
      </c>
      <c r="B13421" s="1">
        <v>131</v>
      </c>
      <c r="C13421" s="1" t="s">
        <v>24</v>
      </c>
      <c r="D13421" s="1" t="s">
        <v>61</v>
      </c>
      <c r="E13421" s="1" t="s">
        <v>62</v>
      </c>
      <c r="F13421" s="47">
        <v>714</v>
      </c>
      <c r="G13421" s="34">
        <v>1322.14</v>
      </c>
      <c r="H13421" s="1" t="s">
        <v>218</v>
      </c>
      <c r="I13421" s="34">
        <v>1.4206000000000001E-4</v>
      </c>
      <c r="J13421" s="34">
        <v>2834.0059999999999</v>
      </c>
      <c r="K13421" s="35" t="str">
        <f t="shared" si="1237"/>
        <v>Loonse en Drunense Duinen &amp; Leemkuilen_H2330</v>
      </c>
      <c r="L13421" s="36">
        <f>VLOOKUP(D13421,DATA!A:F,5,FALSE)</f>
        <v>1.0986712608830001E-2</v>
      </c>
      <c r="M13421" s="37">
        <f>VLOOKUP(D13421,DATA!A:F,6,FALSE)</f>
        <v>982</v>
      </c>
      <c r="N13421" s="36">
        <f t="shared" si="1238"/>
        <v>97.6729435108644</v>
      </c>
      <c r="O13421" s="36">
        <f t="shared" si="1239"/>
        <v>97.672947058348456</v>
      </c>
      <c r="P13421" s="36">
        <f t="shared" si="1240"/>
        <v>3.5474840558435972E-6</v>
      </c>
      <c r="Q13421" s="36">
        <f t="shared" si="1241"/>
        <v>0</v>
      </c>
    </row>
    <row r="13422" spans="1:17" x14ac:dyDescent="0.3">
      <c r="A13422" s="29">
        <v>3106115</v>
      </c>
      <c r="B13422" s="1">
        <v>131</v>
      </c>
      <c r="C13422" s="1" t="s">
        <v>24</v>
      </c>
      <c r="D13422" s="1" t="s">
        <v>63</v>
      </c>
      <c r="E13422" s="1" t="s">
        <v>64</v>
      </c>
      <c r="F13422" s="47">
        <v>714</v>
      </c>
      <c r="G13422" s="34">
        <v>1361.01</v>
      </c>
      <c r="H13422" s="1" t="s">
        <v>218</v>
      </c>
      <c r="I13422" s="34">
        <v>1.7087E-4</v>
      </c>
      <c r="J13422" s="34">
        <v>2160.0043999999998</v>
      </c>
      <c r="K13422" s="35" t="str">
        <f t="shared" si="1237"/>
        <v>Loonse en Drunense Duinen &amp; Leemkuilen_H2310</v>
      </c>
      <c r="L13422" s="36">
        <f>VLOOKUP(D13422,DATA!A:F,5,FALSE)</f>
        <v>1.0986712608830001E-2</v>
      </c>
      <c r="M13422" s="37">
        <f>VLOOKUP(D13422,DATA!A:F,6,FALSE)</f>
        <v>982</v>
      </c>
      <c r="N13422" s="36">
        <f t="shared" si="1238"/>
        <v>98.469381795134282</v>
      </c>
      <c r="O13422" s="36">
        <f t="shared" si="1239"/>
        <v>98.469384624579405</v>
      </c>
      <c r="P13422" s="36">
        <f t="shared" si="1240"/>
        <v>2.8294451226429373E-6</v>
      </c>
      <c r="Q13422" s="36">
        <f t="shared" si="1241"/>
        <v>0</v>
      </c>
    </row>
    <row r="13423" spans="1:17" x14ac:dyDescent="0.3">
      <c r="A13423" s="29">
        <v>3106115</v>
      </c>
      <c r="B13423" s="1">
        <v>131</v>
      </c>
      <c r="C13423" s="1" t="s">
        <v>24</v>
      </c>
      <c r="D13423" s="1" t="s">
        <v>61</v>
      </c>
      <c r="E13423" s="1" t="s">
        <v>62</v>
      </c>
      <c r="F13423" s="47">
        <v>714</v>
      </c>
      <c r="G13423" s="34">
        <v>1361.01</v>
      </c>
      <c r="H13423" s="1" t="s">
        <v>218</v>
      </c>
      <c r="I13423" s="34">
        <v>1.7087E-4</v>
      </c>
      <c r="J13423" s="34">
        <v>2888.3739999999998</v>
      </c>
      <c r="K13423" s="35" t="str">
        <f t="shared" si="1237"/>
        <v>Loonse en Drunense Duinen &amp; Leemkuilen_H2330</v>
      </c>
      <c r="L13423" s="36">
        <f>VLOOKUP(D13423,DATA!A:F,5,FALSE)</f>
        <v>1.0986712608830001E-2</v>
      </c>
      <c r="M13423" s="37">
        <f>VLOOKUP(D13423,DATA!A:F,6,FALSE)</f>
        <v>982</v>
      </c>
      <c r="N13423" s="36">
        <f t="shared" si="1238"/>
        <v>98.469381795134282</v>
      </c>
      <c r="O13423" s="36">
        <f t="shared" si="1239"/>
        <v>98.469384624579405</v>
      </c>
      <c r="P13423" s="36">
        <f t="shared" si="1240"/>
        <v>2.8294451226429373E-6</v>
      </c>
      <c r="Q13423" s="36">
        <f t="shared" si="1241"/>
        <v>0</v>
      </c>
    </row>
    <row r="13424" spans="1:17" x14ac:dyDescent="0.3">
      <c r="A13424" s="29">
        <v>3106116</v>
      </c>
      <c r="B13424" s="1">
        <v>131</v>
      </c>
      <c r="C13424" s="1" t="s">
        <v>24</v>
      </c>
      <c r="D13424" s="1" t="s">
        <v>63</v>
      </c>
      <c r="E13424" s="1" t="s">
        <v>64</v>
      </c>
      <c r="F13424" s="47">
        <v>714</v>
      </c>
      <c r="G13424" s="34">
        <v>1207.73</v>
      </c>
      <c r="H13424" s="1" t="s">
        <v>218</v>
      </c>
      <c r="I13424" s="34">
        <v>2.4590000000000001E-4</v>
      </c>
      <c r="J13424" s="34">
        <v>927.43304000000001</v>
      </c>
      <c r="K13424" s="35" t="str">
        <f t="shared" si="1237"/>
        <v>Loonse en Drunense Duinen &amp; Leemkuilen_H2310</v>
      </c>
      <c r="L13424" s="36">
        <f>VLOOKUP(D13424,DATA!A:F,5,FALSE)</f>
        <v>1.0986712608830001E-2</v>
      </c>
      <c r="M13424" s="37">
        <f>VLOOKUP(D13424,DATA!A:F,6,FALSE)</f>
        <v>982</v>
      </c>
      <c r="N13424" s="36">
        <f t="shared" si="1238"/>
        <v>92.272998230381873</v>
      </c>
      <c r="O13424" s="36">
        <f t="shared" si="1239"/>
        <v>92.273017492828203</v>
      </c>
      <c r="P13424" s="36">
        <f t="shared" si="1240"/>
        <v>1.9262446329548766E-5</v>
      </c>
      <c r="Q13424" s="36">
        <f t="shared" si="1241"/>
        <v>0</v>
      </c>
    </row>
    <row r="13425" spans="1:17" x14ac:dyDescent="0.3">
      <c r="A13425" s="29">
        <v>3106116</v>
      </c>
      <c r="B13425" s="1">
        <v>131</v>
      </c>
      <c r="C13425" s="1" t="s">
        <v>24</v>
      </c>
      <c r="D13425" s="1" t="s">
        <v>61</v>
      </c>
      <c r="E13425" s="1" t="s">
        <v>62</v>
      </c>
      <c r="F13425" s="47">
        <v>714</v>
      </c>
      <c r="G13425" s="34">
        <v>1207.73</v>
      </c>
      <c r="H13425" s="1" t="s">
        <v>218</v>
      </c>
      <c r="I13425" s="34">
        <v>2.4590000000000001E-4</v>
      </c>
      <c r="J13425" s="34">
        <v>2448.2458000000001</v>
      </c>
      <c r="K13425" s="35" t="str">
        <f t="shared" si="1237"/>
        <v>Loonse en Drunense Duinen &amp; Leemkuilen_H2330</v>
      </c>
      <c r="L13425" s="36">
        <f>VLOOKUP(D13425,DATA!A:F,5,FALSE)</f>
        <v>1.0986712608830001E-2</v>
      </c>
      <c r="M13425" s="37">
        <f>VLOOKUP(D13425,DATA!A:F,6,FALSE)</f>
        <v>982</v>
      </c>
      <c r="N13425" s="36">
        <f t="shared" si="1238"/>
        <v>92.272998230381873</v>
      </c>
      <c r="O13425" s="36">
        <f t="shared" si="1239"/>
        <v>92.273017492828203</v>
      </c>
      <c r="P13425" s="36">
        <f t="shared" si="1240"/>
        <v>1.9262446329548766E-5</v>
      </c>
      <c r="Q13425" s="36">
        <f t="shared" si="1241"/>
        <v>0</v>
      </c>
    </row>
    <row r="13426" spans="1:17" x14ac:dyDescent="0.3">
      <c r="A13426" s="29">
        <v>3106117</v>
      </c>
      <c r="B13426" s="1">
        <v>131</v>
      </c>
      <c r="C13426" s="1" t="s">
        <v>24</v>
      </c>
      <c r="D13426" s="1" t="s">
        <v>61</v>
      </c>
      <c r="E13426" s="1" t="s">
        <v>62</v>
      </c>
      <c r="F13426" s="47">
        <v>714</v>
      </c>
      <c r="G13426" s="34">
        <v>1122.22</v>
      </c>
      <c r="H13426" s="1" t="s">
        <v>218</v>
      </c>
      <c r="I13426" s="34">
        <v>3.4170000000000001E-4</v>
      </c>
      <c r="J13426" s="34">
        <v>3408.0875999999998</v>
      </c>
      <c r="K13426" s="35" t="str">
        <f t="shared" si="1237"/>
        <v>Loonse en Drunense Duinen &amp; Leemkuilen_H2330</v>
      </c>
      <c r="L13426" s="36">
        <f>VLOOKUP(D13426,DATA!A:F,5,FALSE)</f>
        <v>1.0986712608830001E-2</v>
      </c>
      <c r="M13426" s="37">
        <f>VLOOKUP(D13426,DATA!A:F,6,FALSE)</f>
        <v>982</v>
      </c>
      <c r="N13426" s="36">
        <f t="shared" si="1238"/>
        <v>82.354565908235699</v>
      </c>
      <c r="O13426" s="36">
        <f t="shared" si="1239"/>
        <v>82.354620462944865</v>
      </c>
      <c r="P13426" s="36">
        <f t="shared" si="1240"/>
        <v>5.455470916615468E-5</v>
      </c>
      <c r="Q13426" s="36">
        <f t="shared" si="1241"/>
        <v>0</v>
      </c>
    </row>
    <row r="13427" spans="1:17" x14ac:dyDescent="0.3">
      <c r="A13427" s="29">
        <v>3106118</v>
      </c>
      <c r="B13427" s="1">
        <v>131</v>
      </c>
      <c r="C13427" s="1" t="s">
        <v>24</v>
      </c>
      <c r="D13427" s="1" t="s">
        <v>63</v>
      </c>
      <c r="E13427" s="1" t="s">
        <v>64</v>
      </c>
      <c r="F13427" s="47">
        <v>714</v>
      </c>
      <c r="G13427" s="34">
        <v>1199.0899999999999</v>
      </c>
      <c r="H13427" s="1" t="s">
        <v>218</v>
      </c>
      <c r="I13427" s="34">
        <v>6.0400000000000004E-4</v>
      </c>
      <c r="J13427" s="34">
        <v>595.94780000000003</v>
      </c>
      <c r="K13427" s="35" t="str">
        <f t="shared" si="1237"/>
        <v>Loonse en Drunense Duinen &amp; Leemkuilen_H2310</v>
      </c>
      <c r="L13427" s="36">
        <f>VLOOKUP(D13427,DATA!A:F,5,FALSE)</f>
        <v>1.0986712608830001E-2</v>
      </c>
      <c r="M13427" s="37">
        <f>VLOOKUP(D13427,DATA!A:F,6,FALSE)</f>
        <v>982</v>
      </c>
      <c r="N13427" s="36">
        <f t="shared" si="1238"/>
        <v>91.568444460200837</v>
      </c>
      <c r="O13427" s="36">
        <f t="shared" si="1239"/>
        <v>91.568495694057233</v>
      </c>
      <c r="P13427" s="36">
        <f t="shared" si="1240"/>
        <v>5.1233856396493138E-5</v>
      </c>
      <c r="Q13427" s="36">
        <f t="shared" si="1241"/>
        <v>0</v>
      </c>
    </row>
    <row r="13428" spans="1:17" x14ac:dyDescent="0.3">
      <c r="A13428" s="29">
        <v>3106118</v>
      </c>
      <c r="B13428" s="1">
        <v>131</v>
      </c>
      <c r="C13428" s="1" t="s">
        <v>24</v>
      </c>
      <c r="D13428" s="1" t="s">
        <v>61</v>
      </c>
      <c r="E13428" s="1" t="s">
        <v>62</v>
      </c>
      <c r="F13428" s="47">
        <v>714</v>
      </c>
      <c r="G13428" s="34">
        <v>1199.0899999999999</v>
      </c>
      <c r="H13428" s="1" t="s">
        <v>218</v>
      </c>
      <c r="I13428" s="34">
        <v>6.0400000000000004E-4</v>
      </c>
      <c r="J13428" s="34">
        <v>3982.8373999999999</v>
      </c>
      <c r="K13428" s="35" t="str">
        <f t="shared" si="1237"/>
        <v>Loonse en Drunense Duinen &amp; Leemkuilen_H2330</v>
      </c>
      <c r="L13428" s="36">
        <f>VLOOKUP(D13428,DATA!A:F,5,FALSE)</f>
        <v>1.0986712608830001E-2</v>
      </c>
      <c r="M13428" s="37">
        <f>VLOOKUP(D13428,DATA!A:F,6,FALSE)</f>
        <v>982</v>
      </c>
      <c r="N13428" s="36">
        <f t="shared" si="1238"/>
        <v>91.568444460200837</v>
      </c>
      <c r="O13428" s="36">
        <f t="shared" si="1239"/>
        <v>91.568495694057233</v>
      </c>
      <c r="P13428" s="36">
        <f t="shared" si="1240"/>
        <v>5.1233856396493138E-5</v>
      </c>
      <c r="Q13428" s="36">
        <f t="shared" si="1241"/>
        <v>0</v>
      </c>
    </row>
    <row r="13429" spans="1:17" x14ac:dyDescent="0.3">
      <c r="A13429" s="29">
        <v>3106119</v>
      </c>
      <c r="B13429" s="1">
        <v>131</v>
      </c>
      <c r="C13429" s="1" t="s">
        <v>24</v>
      </c>
      <c r="D13429" s="1" t="s">
        <v>59</v>
      </c>
      <c r="E13429" s="1" t="s">
        <v>60</v>
      </c>
      <c r="F13429" s="47">
        <v>1071</v>
      </c>
      <c r="G13429" s="34">
        <v>1718.79</v>
      </c>
      <c r="H13429" s="1" t="s">
        <v>218</v>
      </c>
      <c r="I13429" s="34">
        <v>1.2053000000000001E-3</v>
      </c>
      <c r="J13429" s="34">
        <v>285.79068000000001</v>
      </c>
      <c r="K13429" s="35" t="str">
        <f t="shared" si="1237"/>
        <v>Loonse en Drunense Duinen &amp; Leemkuilen_H9190</v>
      </c>
      <c r="L13429" s="36">
        <f>VLOOKUP(D13429,DATA!A:F,5,FALSE)</f>
        <v>1.3726988247862192E-2</v>
      </c>
      <c r="M13429" s="37">
        <f>VLOOKUP(D13429,DATA!A:F,6,FALSE)</f>
        <v>1285.5</v>
      </c>
      <c r="N13429" s="36">
        <f t="shared" si="1238"/>
        <v>99.739513648855365</v>
      </c>
      <c r="O13429" s="36">
        <f t="shared" si="1239"/>
        <v>99.73951794737647</v>
      </c>
      <c r="P13429" s="36">
        <f t="shared" si="1240"/>
        <v>4.2985211052837258E-6</v>
      </c>
      <c r="Q13429" s="36">
        <f t="shared" si="1241"/>
        <v>0</v>
      </c>
    </row>
    <row r="13430" spans="1:17" x14ac:dyDescent="0.3">
      <c r="A13430" s="29">
        <v>3106120</v>
      </c>
      <c r="B13430" s="1">
        <v>131</v>
      </c>
      <c r="C13430" s="1" t="s">
        <v>24</v>
      </c>
      <c r="D13430" s="1" t="s">
        <v>61</v>
      </c>
      <c r="E13430" s="1" t="s">
        <v>62</v>
      </c>
      <c r="F13430" s="47">
        <v>714</v>
      </c>
      <c r="G13430" s="34">
        <v>1827.35</v>
      </c>
      <c r="H13430" s="1" t="s">
        <v>218</v>
      </c>
      <c r="I13430" s="34">
        <v>1.4790000000000001E-3</v>
      </c>
      <c r="J13430" s="34">
        <v>2657.1255000000001</v>
      </c>
      <c r="K13430" s="35" t="str">
        <f t="shared" si="1237"/>
        <v>Loonse en Drunense Duinen &amp; Leemkuilen_H2330</v>
      </c>
      <c r="L13430" s="36">
        <f>VLOOKUP(D13430,DATA!A:F,5,FALSE)</f>
        <v>1.0986712608830001E-2</v>
      </c>
      <c r="M13430" s="37">
        <f>VLOOKUP(D13430,DATA!A:F,6,FALSE)</f>
        <v>982</v>
      </c>
      <c r="N13430" s="36">
        <f t="shared" si="1238"/>
        <v>99.990744523762245</v>
      </c>
      <c r="O13430" s="36">
        <f t="shared" si="1239"/>
        <v>99.990744674142562</v>
      </c>
      <c r="P13430" s="36">
        <f t="shared" si="1240"/>
        <v>1.5038031619951653E-7</v>
      </c>
      <c r="Q13430" s="36">
        <f t="shared" si="1241"/>
        <v>0</v>
      </c>
    </row>
    <row r="13431" spans="1:17" x14ac:dyDescent="0.3">
      <c r="A13431" s="29">
        <v>3106120</v>
      </c>
      <c r="B13431" s="1">
        <v>131</v>
      </c>
      <c r="C13431" s="1" t="s">
        <v>24</v>
      </c>
      <c r="D13431" s="1" t="s">
        <v>59</v>
      </c>
      <c r="E13431" s="1" t="s">
        <v>60</v>
      </c>
      <c r="F13431" s="47">
        <v>1071</v>
      </c>
      <c r="G13431" s="34">
        <v>1827.35</v>
      </c>
      <c r="H13431" s="1" t="s">
        <v>218</v>
      </c>
      <c r="I13431" s="34">
        <v>1.4790000000000001E-3</v>
      </c>
      <c r="J13431" s="34">
        <v>2967.9429</v>
      </c>
      <c r="K13431" s="35" t="str">
        <f t="shared" si="1237"/>
        <v>Loonse en Drunense Duinen &amp; Leemkuilen_H9190</v>
      </c>
      <c r="L13431" s="36">
        <f>VLOOKUP(D13431,DATA!A:F,5,FALSE)</f>
        <v>1.3726988247862192E-2</v>
      </c>
      <c r="M13431" s="37">
        <f>VLOOKUP(D13431,DATA!A:F,6,FALSE)</f>
        <v>1285.5</v>
      </c>
      <c r="N13431" s="36">
        <f t="shared" si="1238"/>
        <v>99.941186667257625</v>
      </c>
      <c r="O13431" s="36">
        <f t="shared" si="1239"/>
        <v>99.94118786058425</v>
      </c>
      <c r="P13431" s="36">
        <f t="shared" si="1240"/>
        <v>1.1933266250707675E-6</v>
      </c>
      <c r="Q13431" s="36">
        <f t="shared" si="1241"/>
        <v>0</v>
      </c>
    </row>
    <row r="13432" spans="1:17" x14ac:dyDescent="0.3">
      <c r="A13432" s="29">
        <v>3106121</v>
      </c>
      <c r="B13432" s="1">
        <v>131</v>
      </c>
      <c r="C13432" s="1" t="s">
        <v>24</v>
      </c>
      <c r="D13432" s="1" t="s">
        <v>61</v>
      </c>
      <c r="E13432" s="1" t="s">
        <v>62</v>
      </c>
      <c r="F13432" s="47">
        <v>714</v>
      </c>
      <c r="G13432" s="34">
        <v>1558.02</v>
      </c>
      <c r="H13432" s="1" t="s">
        <v>218</v>
      </c>
      <c r="I13432" s="34">
        <v>1.9922999999999998E-3</v>
      </c>
      <c r="J13432" s="34">
        <v>2198.4513999999999</v>
      </c>
      <c r="K13432" s="35" t="str">
        <f t="shared" si="1237"/>
        <v>Loonse en Drunense Duinen &amp; Leemkuilen_H2330</v>
      </c>
      <c r="L13432" s="36">
        <f>VLOOKUP(D13432,DATA!A:F,5,FALSE)</f>
        <v>1.0986712608830001E-2</v>
      </c>
      <c r="M13432" s="37">
        <f>VLOOKUP(D13432,DATA!A:F,6,FALSE)</f>
        <v>982</v>
      </c>
      <c r="N13432" s="36">
        <f t="shared" si="1238"/>
        <v>99.821858840334912</v>
      </c>
      <c r="O13432" s="36">
        <f t="shared" si="1239"/>
        <v>99.821862732647347</v>
      </c>
      <c r="P13432" s="36">
        <f t="shared" si="1240"/>
        <v>3.8923124350276339E-6</v>
      </c>
      <c r="Q13432" s="36">
        <f t="shared" si="1241"/>
        <v>0</v>
      </c>
    </row>
    <row r="13433" spans="1:17" x14ac:dyDescent="0.3">
      <c r="A13433" s="29">
        <v>3107635</v>
      </c>
      <c r="B13433" s="1">
        <v>131</v>
      </c>
      <c r="C13433" s="1" t="s">
        <v>24</v>
      </c>
      <c r="D13433" s="1" t="s">
        <v>63</v>
      </c>
      <c r="E13433" s="1" t="s">
        <v>64</v>
      </c>
      <c r="F13433" s="47">
        <v>714</v>
      </c>
      <c r="G13433" s="34">
        <v>1733.49</v>
      </c>
      <c r="H13433" s="1" t="s">
        <v>218</v>
      </c>
      <c r="I13433" s="34">
        <v>7.3380000000000006E-5</v>
      </c>
      <c r="J13433" s="34">
        <v>412.47278</v>
      </c>
      <c r="K13433" s="35" t="str">
        <f t="shared" si="1237"/>
        <v>Loonse en Drunense Duinen &amp; Leemkuilen_H2310</v>
      </c>
      <c r="L13433" s="36">
        <f>VLOOKUP(D13433,DATA!A:F,5,FALSE)</f>
        <v>1.0986712608830001E-2</v>
      </c>
      <c r="M13433" s="37">
        <f>VLOOKUP(D13433,DATA!A:F,6,FALSE)</f>
        <v>982</v>
      </c>
      <c r="N13433" s="36">
        <f t="shared" si="1238"/>
        <v>99.97404767373763</v>
      </c>
      <c r="O13433" s="36">
        <f t="shared" si="1239"/>
        <v>99.974047694655084</v>
      </c>
      <c r="P13433" s="36">
        <f t="shared" si="1240"/>
        <v>2.0917454435220861E-8</v>
      </c>
      <c r="Q13433" s="36">
        <f t="shared" si="1241"/>
        <v>0</v>
      </c>
    </row>
    <row r="13434" spans="1:17" x14ac:dyDescent="0.3">
      <c r="A13434" s="29">
        <v>3107635</v>
      </c>
      <c r="B13434" s="1">
        <v>131</v>
      </c>
      <c r="C13434" s="1" t="s">
        <v>24</v>
      </c>
      <c r="D13434" s="1" t="s">
        <v>61</v>
      </c>
      <c r="E13434" s="1" t="s">
        <v>62</v>
      </c>
      <c r="F13434" s="47">
        <v>714</v>
      </c>
      <c r="G13434" s="34">
        <v>1733.49</v>
      </c>
      <c r="H13434" s="1" t="s">
        <v>218</v>
      </c>
      <c r="I13434" s="34">
        <v>7.3380000000000006E-5</v>
      </c>
      <c r="J13434" s="34">
        <v>109.61448</v>
      </c>
      <c r="K13434" s="35" t="str">
        <f t="shared" si="1237"/>
        <v>Loonse en Drunense Duinen &amp; Leemkuilen_H2330</v>
      </c>
      <c r="L13434" s="36">
        <f>VLOOKUP(D13434,DATA!A:F,5,FALSE)</f>
        <v>1.0986712608830001E-2</v>
      </c>
      <c r="M13434" s="37">
        <f>VLOOKUP(D13434,DATA!A:F,6,FALSE)</f>
        <v>982</v>
      </c>
      <c r="N13434" s="36">
        <f t="shared" si="1238"/>
        <v>99.97404767373763</v>
      </c>
      <c r="O13434" s="36">
        <f t="shared" si="1239"/>
        <v>99.974047694655084</v>
      </c>
      <c r="P13434" s="36">
        <f t="shared" si="1240"/>
        <v>2.0917454435220861E-8</v>
      </c>
      <c r="Q13434" s="36">
        <f t="shared" si="1241"/>
        <v>0</v>
      </c>
    </row>
    <row r="13435" spans="1:17" x14ac:dyDescent="0.3">
      <c r="A13435" s="29">
        <v>3107636</v>
      </c>
      <c r="B13435" s="1">
        <v>131</v>
      </c>
      <c r="C13435" s="1" t="s">
        <v>24</v>
      </c>
      <c r="D13435" s="1" t="s">
        <v>63</v>
      </c>
      <c r="E13435" s="1" t="s">
        <v>64</v>
      </c>
      <c r="F13435" s="47">
        <v>714</v>
      </c>
      <c r="G13435" s="34">
        <v>1001.13</v>
      </c>
      <c r="H13435" s="1" t="s">
        <v>218</v>
      </c>
      <c r="I13435" s="34">
        <v>3.8940000000000003E-5</v>
      </c>
      <c r="J13435" s="34">
        <v>2884.1419999999998</v>
      </c>
      <c r="K13435" s="35" t="str">
        <f t="shared" si="1237"/>
        <v>Loonse en Drunense Duinen &amp; Leemkuilen_H2310</v>
      </c>
      <c r="L13435" s="36">
        <f>VLOOKUP(D13435,DATA!A:F,5,FALSE)</f>
        <v>1.0986712608830001E-2</v>
      </c>
      <c r="M13435" s="37">
        <f>VLOOKUP(D13435,DATA!A:F,6,FALSE)</f>
        <v>982</v>
      </c>
      <c r="N13435" s="36">
        <f t="shared" si="1238"/>
        <v>55.235138118332266</v>
      </c>
      <c r="O13435" s="36">
        <f t="shared" si="1239"/>
        <v>55.235148696644806</v>
      </c>
      <c r="P13435" s="36">
        <f t="shared" si="1240"/>
        <v>1.0578312540587831E-5</v>
      </c>
      <c r="Q13435" s="36">
        <f t="shared" si="1241"/>
        <v>0</v>
      </c>
    </row>
    <row r="13436" spans="1:17" x14ac:dyDescent="0.3">
      <c r="A13436" s="29">
        <v>3107636</v>
      </c>
      <c r="B13436" s="1">
        <v>131</v>
      </c>
      <c r="C13436" s="1" t="s">
        <v>24</v>
      </c>
      <c r="D13436" s="1" t="s">
        <v>61</v>
      </c>
      <c r="E13436" s="1" t="s">
        <v>62</v>
      </c>
      <c r="F13436" s="47">
        <v>714</v>
      </c>
      <c r="G13436" s="34">
        <v>1001.13</v>
      </c>
      <c r="H13436" s="1" t="s">
        <v>218</v>
      </c>
      <c r="I13436" s="34">
        <v>3.8940000000000003E-5</v>
      </c>
      <c r="J13436" s="34">
        <v>1433.4584</v>
      </c>
      <c r="K13436" s="35" t="str">
        <f t="shared" si="1237"/>
        <v>Loonse en Drunense Duinen &amp; Leemkuilen_H2330</v>
      </c>
      <c r="L13436" s="36">
        <f>VLOOKUP(D13436,DATA!A:F,5,FALSE)</f>
        <v>1.0986712608830001E-2</v>
      </c>
      <c r="M13436" s="37">
        <f>VLOOKUP(D13436,DATA!A:F,6,FALSE)</f>
        <v>982</v>
      </c>
      <c r="N13436" s="36">
        <f t="shared" si="1238"/>
        <v>55.235138118332266</v>
      </c>
      <c r="O13436" s="36">
        <f t="shared" si="1239"/>
        <v>55.235148696644806</v>
      </c>
      <c r="P13436" s="36">
        <f t="shared" si="1240"/>
        <v>1.0578312540587831E-5</v>
      </c>
      <c r="Q13436" s="36">
        <f t="shared" si="1241"/>
        <v>0</v>
      </c>
    </row>
    <row r="13437" spans="1:17" x14ac:dyDescent="0.3">
      <c r="A13437" s="29">
        <v>3107637</v>
      </c>
      <c r="B13437" s="1">
        <v>131</v>
      </c>
      <c r="C13437" s="1" t="s">
        <v>24</v>
      </c>
      <c r="D13437" s="1" t="s">
        <v>63</v>
      </c>
      <c r="E13437" s="1" t="s">
        <v>64</v>
      </c>
      <c r="F13437" s="47">
        <v>714</v>
      </c>
      <c r="G13437" s="34">
        <v>882.32</v>
      </c>
      <c r="H13437" s="1" t="s">
        <v>218</v>
      </c>
      <c r="I13437" s="34">
        <v>3.6159999999999999E-5</v>
      </c>
      <c r="J13437" s="34">
        <v>392.95328000000001</v>
      </c>
      <c r="K13437" s="35" t="str">
        <f t="shared" si="1237"/>
        <v>Loonse en Drunense Duinen &amp; Leemkuilen_H2310</v>
      </c>
      <c r="L13437" s="36">
        <f>VLOOKUP(D13437,DATA!A:F,5,FALSE)</f>
        <v>1.0986712608830001E-2</v>
      </c>
      <c r="M13437" s="37">
        <f>VLOOKUP(D13437,DATA!A:F,6,FALSE)</f>
        <v>982</v>
      </c>
      <c r="N13437" s="36">
        <f t="shared" si="1238"/>
        <v>25.064870542758253</v>
      </c>
      <c r="O13437" s="36">
        <f t="shared" si="1239"/>
        <v>25.064878004619302</v>
      </c>
      <c r="P13437" s="36">
        <f t="shared" si="1240"/>
        <v>7.4618610490517767E-6</v>
      </c>
      <c r="Q13437" s="36">
        <f t="shared" si="1241"/>
        <v>0</v>
      </c>
    </row>
    <row r="13438" spans="1:17" x14ac:dyDescent="0.3">
      <c r="A13438" s="29">
        <v>3107637</v>
      </c>
      <c r="B13438" s="1">
        <v>131</v>
      </c>
      <c r="C13438" s="1" t="s">
        <v>24</v>
      </c>
      <c r="D13438" s="1" t="s">
        <v>61</v>
      </c>
      <c r="E13438" s="1" t="s">
        <v>62</v>
      </c>
      <c r="F13438" s="47">
        <v>714</v>
      </c>
      <c r="G13438" s="34">
        <v>882.32</v>
      </c>
      <c r="H13438" s="1" t="s">
        <v>218</v>
      </c>
      <c r="I13438" s="34">
        <v>3.6159999999999999E-5</v>
      </c>
      <c r="J13438" s="34">
        <v>7177.527</v>
      </c>
      <c r="K13438" s="35" t="str">
        <f t="shared" si="1237"/>
        <v>Loonse en Drunense Duinen &amp; Leemkuilen_H2330</v>
      </c>
      <c r="L13438" s="36">
        <f>VLOOKUP(D13438,DATA!A:F,5,FALSE)</f>
        <v>1.0986712608830001E-2</v>
      </c>
      <c r="M13438" s="37">
        <f>VLOOKUP(D13438,DATA!A:F,6,FALSE)</f>
        <v>982</v>
      </c>
      <c r="N13438" s="36">
        <f t="shared" si="1238"/>
        <v>25.064870542758253</v>
      </c>
      <c r="O13438" s="36">
        <f t="shared" si="1239"/>
        <v>25.064878004619302</v>
      </c>
      <c r="P13438" s="36">
        <f t="shared" si="1240"/>
        <v>7.4618610490517767E-6</v>
      </c>
      <c r="Q13438" s="36">
        <f t="shared" si="1241"/>
        <v>0</v>
      </c>
    </row>
    <row r="13439" spans="1:17" x14ac:dyDescent="0.3">
      <c r="A13439" s="29">
        <v>3107638</v>
      </c>
      <c r="B13439" s="1">
        <v>131</v>
      </c>
      <c r="C13439" s="1" t="s">
        <v>24</v>
      </c>
      <c r="D13439" s="1" t="s">
        <v>63</v>
      </c>
      <c r="E13439" s="1" t="s">
        <v>64</v>
      </c>
      <c r="F13439" s="47">
        <v>714</v>
      </c>
      <c r="G13439" s="34">
        <v>973.13</v>
      </c>
      <c r="H13439" s="1" t="s">
        <v>218</v>
      </c>
      <c r="I13439" s="34">
        <v>4.7759999999999997E-5</v>
      </c>
      <c r="J13439" s="34">
        <v>1798.7559000000001</v>
      </c>
      <c r="K13439" s="35" t="str">
        <f t="shared" si="1237"/>
        <v>Loonse en Drunense Duinen &amp; Leemkuilen_H2310</v>
      </c>
      <c r="L13439" s="36">
        <f>VLOOKUP(D13439,DATA!A:F,5,FALSE)</f>
        <v>1.0986712608830001E-2</v>
      </c>
      <c r="M13439" s="37">
        <f>VLOOKUP(D13439,DATA!A:F,6,FALSE)</f>
        <v>982</v>
      </c>
      <c r="N13439" s="36">
        <f t="shared" si="1238"/>
        <v>47.565622764554369</v>
      </c>
      <c r="O13439" s="36">
        <f t="shared" si="1239"/>
        <v>47.565635851593164</v>
      </c>
      <c r="P13439" s="36">
        <f t="shared" si="1240"/>
        <v>1.3087038794878936E-5</v>
      </c>
      <c r="Q13439" s="36">
        <f t="shared" si="1241"/>
        <v>0</v>
      </c>
    </row>
    <row r="13440" spans="1:17" x14ac:dyDescent="0.3">
      <c r="A13440" s="29">
        <v>3107638</v>
      </c>
      <c r="B13440" s="1">
        <v>131</v>
      </c>
      <c r="C13440" s="1" t="s">
        <v>24</v>
      </c>
      <c r="D13440" s="1" t="s">
        <v>61</v>
      </c>
      <c r="E13440" s="1" t="s">
        <v>62</v>
      </c>
      <c r="F13440" s="47">
        <v>714</v>
      </c>
      <c r="G13440" s="34">
        <v>973.13</v>
      </c>
      <c r="H13440" s="1" t="s">
        <v>218</v>
      </c>
      <c r="I13440" s="34">
        <v>4.7759999999999997E-5</v>
      </c>
      <c r="J13440" s="34">
        <v>6316.3383999999996</v>
      </c>
      <c r="K13440" s="35" t="str">
        <f t="shared" si="1237"/>
        <v>Loonse en Drunense Duinen &amp; Leemkuilen_H2330</v>
      </c>
      <c r="L13440" s="36">
        <f>VLOOKUP(D13440,DATA!A:F,5,FALSE)</f>
        <v>1.0986712608830001E-2</v>
      </c>
      <c r="M13440" s="37">
        <f>VLOOKUP(D13440,DATA!A:F,6,FALSE)</f>
        <v>982</v>
      </c>
      <c r="N13440" s="36">
        <f t="shared" si="1238"/>
        <v>47.565622764554369</v>
      </c>
      <c r="O13440" s="36">
        <f t="shared" si="1239"/>
        <v>47.565635851593164</v>
      </c>
      <c r="P13440" s="36">
        <f t="shared" si="1240"/>
        <v>1.3087038794878936E-5</v>
      </c>
      <c r="Q13440" s="36">
        <f t="shared" si="1241"/>
        <v>0</v>
      </c>
    </row>
    <row r="13441" spans="1:17" x14ac:dyDescent="0.3">
      <c r="A13441" s="29">
        <v>3107639</v>
      </c>
      <c r="B13441" s="1">
        <v>131</v>
      </c>
      <c r="C13441" s="1" t="s">
        <v>24</v>
      </c>
      <c r="D13441" s="1" t="s">
        <v>63</v>
      </c>
      <c r="E13441" s="1" t="s">
        <v>64</v>
      </c>
      <c r="F13441" s="47">
        <v>714</v>
      </c>
      <c r="G13441" s="34">
        <v>872.84</v>
      </c>
      <c r="H13441" s="1" t="s">
        <v>218</v>
      </c>
      <c r="I13441" s="34">
        <v>5.075E-5</v>
      </c>
      <c r="J13441" s="34">
        <v>611.03345000000002</v>
      </c>
      <c r="K13441" s="35" t="str">
        <f t="shared" si="1237"/>
        <v>Loonse en Drunense Duinen &amp; Leemkuilen_H2310</v>
      </c>
      <c r="L13441" s="36">
        <f>VLOOKUP(D13441,DATA!A:F,5,FALSE)</f>
        <v>1.0986712608830001E-2</v>
      </c>
      <c r="M13441" s="37">
        <f>VLOOKUP(D13441,DATA!A:F,6,FALSE)</f>
        <v>982</v>
      </c>
      <c r="N13441" s="36">
        <f t="shared" si="1238"/>
        <v>23.15980667777119</v>
      </c>
      <c r="O13441" s="36">
        <f t="shared" si="1239"/>
        <v>23.159816600411638</v>
      </c>
      <c r="P13441" s="36">
        <f t="shared" si="1240"/>
        <v>9.9226404479679786E-6</v>
      </c>
      <c r="Q13441" s="36">
        <f t="shared" si="1241"/>
        <v>0</v>
      </c>
    </row>
    <row r="13442" spans="1:17" x14ac:dyDescent="0.3">
      <c r="A13442" s="29">
        <v>3107639</v>
      </c>
      <c r="B13442" s="1">
        <v>131</v>
      </c>
      <c r="C13442" s="1" t="s">
        <v>24</v>
      </c>
      <c r="D13442" s="1" t="s">
        <v>61</v>
      </c>
      <c r="E13442" s="1" t="s">
        <v>62</v>
      </c>
      <c r="F13442" s="47">
        <v>714</v>
      </c>
      <c r="G13442" s="34">
        <v>872.84</v>
      </c>
      <c r="H13442" s="1" t="s">
        <v>218</v>
      </c>
      <c r="I13442" s="34">
        <v>5.075E-5</v>
      </c>
      <c r="J13442" s="34">
        <v>2228.3800999999999</v>
      </c>
      <c r="K13442" s="35" t="str">
        <f t="shared" si="1237"/>
        <v>Loonse en Drunense Duinen &amp; Leemkuilen_H2330</v>
      </c>
      <c r="L13442" s="36">
        <f>VLOOKUP(D13442,DATA!A:F,5,FALSE)</f>
        <v>1.0986712608830001E-2</v>
      </c>
      <c r="M13442" s="37">
        <f>VLOOKUP(D13442,DATA!A:F,6,FALSE)</f>
        <v>982</v>
      </c>
      <c r="N13442" s="36">
        <f t="shared" si="1238"/>
        <v>23.15980667777119</v>
      </c>
      <c r="O13442" s="36">
        <f t="shared" si="1239"/>
        <v>23.159816600411638</v>
      </c>
      <c r="P13442" s="36">
        <f t="shared" si="1240"/>
        <v>9.9226404479679786E-6</v>
      </c>
      <c r="Q13442" s="36">
        <f t="shared" si="1241"/>
        <v>0</v>
      </c>
    </row>
    <row r="13443" spans="1:17" x14ac:dyDescent="0.3">
      <c r="A13443" s="29">
        <v>3107640</v>
      </c>
      <c r="B13443" s="1">
        <v>131</v>
      </c>
      <c r="C13443" s="1" t="s">
        <v>24</v>
      </c>
      <c r="D13443" s="1" t="s">
        <v>61</v>
      </c>
      <c r="E13443" s="1" t="s">
        <v>62</v>
      </c>
      <c r="F13443" s="47">
        <v>714</v>
      </c>
      <c r="G13443" s="34">
        <v>863.19</v>
      </c>
      <c r="H13443" s="1" t="s">
        <v>218</v>
      </c>
      <c r="I13443" s="34">
        <v>5.7970000000000002E-5</v>
      </c>
      <c r="J13443" s="34">
        <v>3177.1559999999999</v>
      </c>
      <c r="K13443" s="35" t="str">
        <f t="shared" ref="K13443:K13506" si="1242">_xlfn.CONCAT(C13443,"_",D13443)</f>
        <v>Loonse en Drunense Duinen &amp; Leemkuilen_H2330</v>
      </c>
      <c r="L13443" s="36">
        <f>VLOOKUP(D13443,DATA!A:F,5,FALSE)</f>
        <v>1.0986712608830001E-2</v>
      </c>
      <c r="M13443" s="37">
        <f>VLOOKUP(D13443,DATA!A:F,6,FALSE)</f>
        <v>982</v>
      </c>
      <c r="N13443" s="36">
        <f t="shared" ref="N13443:N13506" si="1243">100/(1+EXP(-L13443*(G13443-M13443)))</f>
        <v>21.326913102480503</v>
      </c>
      <c r="O13443" s="36">
        <f t="shared" ref="O13443:O13506" si="1244">100/(1+EXP(-L13443*((G13443+I13443)-M13443)))</f>
        <v>21.326923788730593</v>
      </c>
      <c r="P13443" s="36">
        <f t="shared" ref="P13443:P13506" si="1245">O13443-N13443</f>
        <v>1.0686250089264604E-5</v>
      </c>
      <c r="Q13443" s="36">
        <f t="shared" ref="Q13443:Q13506" si="1246">IF(AND(H13443&lt;&gt;"below",I13443&gt;=0.005),J13443*P13443/100,0)</f>
        <v>0</v>
      </c>
    </row>
    <row r="13444" spans="1:17" x14ac:dyDescent="0.3">
      <c r="A13444" s="29">
        <v>3107641</v>
      </c>
      <c r="B13444" s="1">
        <v>131</v>
      </c>
      <c r="C13444" s="1" t="s">
        <v>24</v>
      </c>
      <c r="D13444" s="1" t="s">
        <v>61</v>
      </c>
      <c r="E13444" s="1" t="s">
        <v>62</v>
      </c>
      <c r="F13444" s="47">
        <v>714</v>
      </c>
      <c r="G13444" s="34">
        <v>856.97</v>
      </c>
      <c r="H13444" s="1" t="s">
        <v>218</v>
      </c>
      <c r="I13444" s="34">
        <v>6.5959999999999999E-5</v>
      </c>
      <c r="J13444" s="34">
        <v>9250.384</v>
      </c>
      <c r="K13444" s="35" t="str">
        <f t="shared" si="1242"/>
        <v>Loonse en Drunense Duinen &amp; Leemkuilen_H2330</v>
      </c>
      <c r="L13444" s="36">
        <f>VLOOKUP(D13444,DATA!A:F,5,FALSE)</f>
        <v>1.0986712608830001E-2</v>
      </c>
      <c r="M13444" s="37">
        <f>VLOOKUP(D13444,DATA!A:F,6,FALSE)</f>
        <v>982</v>
      </c>
      <c r="N13444" s="36">
        <f t="shared" si="1243"/>
        <v>20.20277630136377</v>
      </c>
      <c r="O13444" s="36">
        <f t="shared" si="1244"/>
        <v>20.202787984174531</v>
      </c>
      <c r="P13444" s="36">
        <f t="shared" si="1245"/>
        <v>1.1682810761470819E-5</v>
      </c>
      <c r="Q13444" s="36">
        <f t="shared" si="1246"/>
        <v>0</v>
      </c>
    </row>
    <row r="13445" spans="1:17" x14ac:dyDescent="0.3">
      <c r="A13445" s="29">
        <v>3107642</v>
      </c>
      <c r="B13445" s="1">
        <v>131</v>
      </c>
      <c r="C13445" s="1" t="s">
        <v>24</v>
      </c>
      <c r="D13445" s="1" t="s">
        <v>63</v>
      </c>
      <c r="E13445" s="1" t="s">
        <v>64</v>
      </c>
      <c r="F13445" s="47">
        <v>714</v>
      </c>
      <c r="G13445" s="34">
        <v>904.93</v>
      </c>
      <c r="H13445" s="1" t="s">
        <v>218</v>
      </c>
      <c r="I13445" s="34">
        <v>8.3599999999999999E-5</v>
      </c>
      <c r="J13445" s="34">
        <v>239.70947000000001</v>
      </c>
      <c r="K13445" s="35" t="str">
        <f t="shared" si="1242"/>
        <v>Loonse en Drunense Duinen &amp; Leemkuilen_H2310</v>
      </c>
      <c r="L13445" s="36">
        <f>VLOOKUP(D13445,DATA!A:F,5,FALSE)</f>
        <v>1.0986712608830001E-2</v>
      </c>
      <c r="M13445" s="37">
        <f>VLOOKUP(D13445,DATA!A:F,6,FALSE)</f>
        <v>982</v>
      </c>
      <c r="N13445" s="36">
        <f t="shared" si="1243"/>
        <v>30.011591591349276</v>
      </c>
      <c r="O13445" s="36">
        <f t="shared" si="1244"/>
        <v>30.011610883882948</v>
      </c>
      <c r="P13445" s="36">
        <f t="shared" si="1245"/>
        <v>1.9292533671944057E-5</v>
      </c>
      <c r="Q13445" s="36">
        <f t="shared" si="1246"/>
        <v>0</v>
      </c>
    </row>
    <row r="13446" spans="1:17" x14ac:dyDescent="0.3">
      <c r="A13446" s="29">
        <v>3107642</v>
      </c>
      <c r="B13446" s="1">
        <v>131</v>
      </c>
      <c r="C13446" s="1" t="s">
        <v>24</v>
      </c>
      <c r="D13446" s="1" t="s">
        <v>61</v>
      </c>
      <c r="E13446" s="1" t="s">
        <v>62</v>
      </c>
      <c r="F13446" s="47">
        <v>714</v>
      </c>
      <c r="G13446" s="34">
        <v>904.93</v>
      </c>
      <c r="H13446" s="1" t="s">
        <v>218</v>
      </c>
      <c r="I13446" s="34">
        <v>8.3599999999999999E-5</v>
      </c>
      <c r="J13446" s="34">
        <v>5542.1415999999999</v>
      </c>
      <c r="K13446" s="35" t="str">
        <f t="shared" si="1242"/>
        <v>Loonse en Drunense Duinen &amp; Leemkuilen_H2330</v>
      </c>
      <c r="L13446" s="36">
        <f>VLOOKUP(D13446,DATA!A:F,5,FALSE)</f>
        <v>1.0986712608830001E-2</v>
      </c>
      <c r="M13446" s="37">
        <f>VLOOKUP(D13446,DATA!A:F,6,FALSE)</f>
        <v>982</v>
      </c>
      <c r="N13446" s="36">
        <f t="shared" si="1243"/>
        <v>30.011591591349276</v>
      </c>
      <c r="O13446" s="36">
        <f t="shared" si="1244"/>
        <v>30.011610883882948</v>
      </c>
      <c r="P13446" s="36">
        <f t="shared" si="1245"/>
        <v>1.9292533671944057E-5</v>
      </c>
      <c r="Q13446" s="36">
        <f t="shared" si="1246"/>
        <v>0</v>
      </c>
    </row>
    <row r="13447" spans="1:17" x14ac:dyDescent="0.3">
      <c r="A13447" s="29">
        <v>3107643</v>
      </c>
      <c r="B13447" s="1">
        <v>131</v>
      </c>
      <c r="C13447" s="1" t="s">
        <v>24</v>
      </c>
      <c r="D13447" s="1" t="s">
        <v>61</v>
      </c>
      <c r="E13447" s="1" t="s">
        <v>62</v>
      </c>
      <c r="F13447" s="47">
        <v>714</v>
      </c>
      <c r="G13447" s="34">
        <v>1061.8800000000001</v>
      </c>
      <c r="H13447" s="1" t="s">
        <v>218</v>
      </c>
      <c r="I13447" s="34">
        <v>1.0989000000000001E-4</v>
      </c>
      <c r="J13447" s="34">
        <v>9347.4470000000001</v>
      </c>
      <c r="K13447" s="35" t="str">
        <f t="shared" si="1242"/>
        <v>Loonse en Drunense Duinen &amp; Leemkuilen_H2330</v>
      </c>
      <c r="L13447" s="36">
        <f>VLOOKUP(D13447,DATA!A:F,5,FALSE)</f>
        <v>1.0986712608830001E-2</v>
      </c>
      <c r="M13447" s="37">
        <f>VLOOKUP(D13447,DATA!A:F,6,FALSE)</f>
        <v>982</v>
      </c>
      <c r="N13447" s="36">
        <f t="shared" si="1243"/>
        <v>70.632849422713932</v>
      </c>
      <c r="O13447" s="36">
        <f t="shared" si="1244"/>
        <v>70.632874466175977</v>
      </c>
      <c r="P13447" s="36">
        <f t="shared" si="1245"/>
        <v>2.5043462045459819E-5</v>
      </c>
      <c r="Q13447" s="36">
        <f t="shared" si="1246"/>
        <v>0</v>
      </c>
    </row>
    <row r="13448" spans="1:17" x14ac:dyDescent="0.3">
      <c r="A13448" s="29">
        <v>3107644</v>
      </c>
      <c r="B13448" s="1">
        <v>131</v>
      </c>
      <c r="C13448" s="1" t="s">
        <v>24</v>
      </c>
      <c r="D13448" s="1" t="s">
        <v>63</v>
      </c>
      <c r="E13448" s="1" t="s">
        <v>64</v>
      </c>
      <c r="F13448" s="47">
        <v>714</v>
      </c>
      <c r="G13448" s="34">
        <v>1312.93</v>
      </c>
      <c r="H13448" s="1" t="s">
        <v>218</v>
      </c>
      <c r="I13448" s="34">
        <v>1.4440000000000001E-4</v>
      </c>
      <c r="J13448" s="34">
        <v>1629.5323000000001</v>
      </c>
      <c r="K13448" s="35" t="str">
        <f t="shared" si="1242"/>
        <v>Loonse en Drunense Duinen &amp; Leemkuilen_H2310</v>
      </c>
      <c r="L13448" s="36">
        <f>VLOOKUP(D13448,DATA!A:F,5,FALSE)</f>
        <v>1.0986712608830001E-2</v>
      </c>
      <c r="M13448" s="37">
        <f>VLOOKUP(D13448,DATA!A:F,6,FALSE)</f>
        <v>982</v>
      </c>
      <c r="N13448" s="36">
        <f t="shared" si="1243"/>
        <v>97.43151328232922</v>
      </c>
      <c r="O13448" s="36">
        <f t="shared" si="1244"/>
        <v>97.431517252520237</v>
      </c>
      <c r="P13448" s="36">
        <f t="shared" si="1245"/>
        <v>3.9701910168332688E-6</v>
      </c>
      <c r="Q13448" s="36">
        <f t="shared" si="1246"/>
        <v>0</v>
      </c>
    </row>
    <row r="13449" spans="1:17" x14ac:dyDescent="0.3">
      <c r="A13449" s="29">
        <v>3107644</v>
      </c>
      <c r="B13449" s="1">
        <v>131</v>
      </c>
      <c r="C13449" s="1" t="s">
        <v>24</v>
      </c>
      <c r="D13449" s="1" t="s">
        <v>61</v>
      </c>
      <c r="E13449" s="1" t="s">
        <v>62</v>
      </c>
      <c r="F13449" s="47">
        <v>714</v>
      </c>
      <c r="G13449" s="34">
        <v>1312.93</v>
      </c>
      <c r="H13449" s="1" t="s">
        <v>218</v>
      </c>
      <c r="I13449" s="34">
        <v>1.4440000000000001E-4</v>
      </c>
      <c r="J13449" s="34">
        <v>7101.6589999999997</v>
      </c>
      <c r="K13449" s="35" t="str">
        <f t="shared" si="1242"/>
        <v>Loonse en Drunense Duinen &amp; Leemkuilen_H2330</v>
      </c>
      <c r="L13449" s="36">
        <f>VLOOKUP(D13449,DATA!A:F,5,FALSE)</f>
        <v>1.0986712608830001E-2</v>
      </c>
      <c r="M13449" s="37">
        <f>VLOOKUP(D13449,DATA!A:F,6,FALSE)</f>
        <v>982</v>
      </c>
      <c r="N13449" s="36">
        <f t="shared" si="1243"/>
        <v>97.43151328232922</v>
      </c>
      <c r="O13449" s="36">
        <f t="shared" si="1244"/>
        <v>97.431517252520237</v>
      </c>
      <c r="P13449" s="36">
        <f t="shared" si="1245"/>
        <v>3.9701910168332688E-6</v>
      </c>
      <c r="Q13449" s="36">
        <f t="shared" si="1246"/>
        <v>0</v>
      </c>
    </row>
    <row r="13450" spans="1:17" x14ac:dyDescent="0.3">
      <c r="A13450" s="29">
        <v>3107645</v>
      </c>
      <c r="B13450" s="1">
        <v>131</v>
      </c>
      <c r="C13450" s="1" t="s">
        <v>24</v>
      </c>
      <c r="D13450" s="1" t="s">
        <v>63</v>
      </c>
      <c r="E13450" s="1" t="s">
        <v>64</v>
      </c>
      <c r="F13450" s="47">
        <v>714</v>
      </c>
      <c r="G13450" s="34">
        <v>1178.29</v>
      </c>
      <c r="H13450" s="1" t="s">
        <v>218</v>
      </c>
      <c r="I13450" s="34">
        <v>1.5862E-4</v>
      </c>
      <c r="J13450" s="34">
        <v>1920.8689999999999</v>
      </c>
      <c r="K13450" s="35" t="str">
        <f t="shared" si="1242"/>
        <v>Loonse en Drunense Duinen &amp; Leemkuilen_H2310</v>
      </c>
      <c r="L13450" s="36">
        <f>VLOOKUP(D13450,DATA!A:F,5,FALSE)</f>
        <v>1.0986712608830001E-2</v>
      </c>
      <c r="M13450" s="37">
        <f>VLOOKUP(D13450,DATA!A:F,6,FALSE)</f>
        <v>982</v>
      </c>
      <c r="N13450" s="36">
        <f t="shared" si="1243"/>
        <v>89.6282223122613</v>
      </c>
      <c r="O13450" s="36">
        <f t="shared" si="1244"/>
        <v>89.628238512573816</v>
      </c>
      <c r="P13450" s="36">
        <f t="shared" si="1245"/>
        <v>1.6200312515479709E-5</v>
      </c>
      <c r="Q13450" s="36">
        <f t="shared" si="1246"/>
        <v>0</v>
      </c>
    </row>
    <row r="13451" spans="1:17" x14ac:dyDescent="0.3">
      <c r="A13451" s="29">
        <v>3107645</v>
      </c>
      <c r="B13451" s="1">
        <v>131</v>
      </c>
      <c r="C13451" s="1" t="s">
        <v>24</v>
      </c>
      <c r="D13451" s="1" t="s">
        <v>61</v>
      </c>
      <c r="E13451" s="1" t="s">
        <v>62</v>
      </c>
      <c r="F13451" s="47">
        <v>714</v>
      </c>
      <c r="G13451" s="34">
        <v>1178.29</v>
      </c>
      <c r="H13451" s="1" t="s">
        <v>218</v>
      </c>
      <c r="I13451" s="34">
        <v>1.5862E-4</v>
      </c>
      <c r="J13451" s="34">
        <v>7411.8804</v>
      </c>
      <c r="K13451" s="35" t="str">
        <f t="shared" si="1242"/>
        <v>Loonse en Drunense Duinen &amp; Leemkuilen_H2330</v>
      </c>
      <c r="L13451" s="36">
        <f>VLOOKUP(D13451,DATA!A:F,5,FALSE)</f>
        <v>1.0986712608830001E-2</v>
      </c>
      <c r="M13451" s="37">
        <f>VLOOKUP(D13451,DATA!A:F,6,FALSE)</f>
        <v>982</v>
      </c>
      <c r="N13451" s="36">
        <f t="shared" si="1243"/>
        <v>89.6282223122613</v>
      </c>
      <c r="O13451" s="36">
        <f t="shared" si="1244"/>
        <v>89.628238512573816</v>
      </c>
      <c r="P13451" s="36">
        <f t="shared" si="1245"/>
        <v>1.6200312515479709E-5</v>
      </c>
      <c r="Q13451" s="36">
        <f t="shared" si="1246"/>
        <v>0</v>
      </c>
    </row>
    <row r="13452" spans="1:17" x14ac:dyDescent="0.3">
      <c r="A13452" s="29">
        <v>3107646</v>
      </c>
      <c r="B13452" s="1">
        <v>131</v>
      </c>
      <c r="C13452" s="1" t="s">
        <v>24</v>
      </c>
      <c r="D13452" s="1" t="s">
        <v>63</v>
      </c>
      <c r="E13452" s="1" t="s">
        <v>64</v>
      </c>
      <c r="F13452" s="47">
        <v>714</v>
      </c>
      <c r="G13452" s="34">
        <v>1065.1500000000001</v>
      </c>
      <c r="H13452" s="1" t="s">
        <v>218</v>
      </c>
      <c r="I13452" s="34">
        <v>2.386E-4</v>
      </c>
      <c r="J13452" s="34">
        <v>1470.9706000000001</v>
      </c>
      <c r="K13452" s="35" t="str">
        <f t="shared" si="1242"/>
        <v>Loonse en Drunense Duinen &amp; Leemkuilen_H2310</v>
      </c>
      <c r="L13452" s="36">
        <f>VLOOKUP(D13452,DATA!A:F,5,FALSE)</f>
        <v>1.0986712608830001E-2</v>
      </c>
      <c r="M13452" s="37">
        <f>VLOOKUP(D13452,DATA!A:F,6,FALSE)</f>
        <v>982</v>
      </c>
      <c r="N13452" s="36">
        <f t="shared" si="1243"/>
        <v>71.372506265247083</v>
      </c>
      <c r="O13452" s="36">
        <f t="shared" si="1244"/>
        <v>71.372559826686071</v>
      </c>
      <c r="P13452" s="36">
        <f t="shared" si="1245"/>
        <v>5.3561438988936061E-5</v>
      </c>
      <c r="Q13452" s="36">
        <f t="shared" si="1246"/>
        <v>0</v>
      </c>
    </row>
    <row r="13453" spans="1:17" x14ac:dyDescent="0.3">
      <c r="A13453" s="29">
        <v>3107646</v>
      </c>
      <c r="B13453" s="1">
        <v>131</v>
      </c>
      <c r="C13453" s="1" t="s">
        <v>24</v>
      </c>
      <c r="D13453" s="1" t="s">
        <v>61</v>
      </c>
      <c r="E13453" s="1" t="s">
        <v>62</v>
      </c>
      <c r="F13453" s="47">
        <v>714</v>
      </c>
      <c r="G13453" s="34">
        <v>1065.1500000000001</v>
      </c>
      <c r="H13453" s="1" t="s">
        <v>218</v>
      </c>
      <c r="I13453" s="34">
        <v>2.386E-4</v>
      </c>
      <c r="J13453" s="34">
        <v>2512.8164000000002</v>
      </c>
      <c r="K13453" s="35" t="str">
        <f t="shared" si="1242"/>
        <v>Loonse en Drunense Duinen &amp; Leemkuilen_H2330</v>
      </c>
      <c r="L13453" s="36">
        <f>VLOOKUP(D13453,DATA!A:F,5,FALSE)</f>
        <v>1.0986712608830001E-2</v>
      </c>
      <c r="M13453" s="37">
        <f>VLOOKUP(D13453,DATA!A:F,6,FALSE)</f>
        <v>982</v>
      </c>
      <c r="N13453" s="36">
        <f t="shared" si="1243"/>
        <v>71.372506265247083</v>
      </c>
      <c r="O13453" s="36">
        <f t="shared" si="1244"/>
        <v>71.372559826686071</v>
      </c>
      <c r="P13453" s="36">
        <f t="shared" si="1245"/>
        <v>5.3561438988936061E-5</v>
      </c>
      <c r="Q13453" s="36">
        <f t="shared" si="1246"/>
        <v>0</v>
      </c>
    </row>
    <row r="13454" spans="1:17" x14ac:dyDescent="0.3">
      <c r="A13454" s="29">
        <v>3107647</v>
      </c>
      <c r="B13454" s="1">
        <v>131</v>
      </c>
      <c r="C13454" s="1" t="s">
        <v>24</v>
      </c>
      <c r="D13454" s="1" t="s">
        <v>61</v>
      </c>
      <c r="E13454" s="1" t="s">
        <v>62</v>
      </c>
      <c r="F13454" s="47">
        <v>714</v>
      </c>
      <c r="G13454" s="34">
        <v>1032.3699999999999</v>
      </c>
      <c r="H13454" s="1" t="s">
        <v>218</v>
      </c>
      <c r="I13454" s="34">
        <v>3.3609999999999998E-4</v>
      </c>
      <c r="J13454" s="34">
        <v>1480.6184000000001</v>
      </c>
      <c r="K13454" s="35" t="str">
        <f t="shared" si="1242"/>
        <v>Loonse en Drunense Duinen &amp; Leemkuilen_H2330</v>
      </c>
      <c r="L13454" s="36">
        <f>VLOOKUP(D13454,DATA!A:F,5,FALSE)</f>
        <v>1.0986712608830001E-2</v>
      </c>
      <c r="M13454" s="37">
        <f>VLOOKUP(D13454,DATA!A:F,6,FALSE)</f>
        <v>982</v>
      </c>
      <c r="N13454" s="36">
        <f t="shared" si="1243"/>
        <v>63.492422217649072</v>
      </c>
      <c r="O13454" s="36">
        <f t="shared" si="1244"/>
        <v>63.492507811186464</v>
      </c>
      <c r="P13454" s="36">
        <f t="shared" si="1245"/>
        <v>8.5593537392014696E-5</v>
      </c>
      <c r="Q13454" s="36">
        <f t="shared" si="1246"/>
        <v>0</v>
      </c>
    </row>
    <row r="13455" spans="1:17" x14ac:dyDescent="0.3">
      <c r="A13455" s="29">
        <v>3107648</v>
      </c>
      <c r="B13455" s="1">
        <v>131</v>
      </c>
      <c r="C13455" s="1" t="s">
        <v>24</v>
      </c>
      <c r="D13455" s="1" t="s">
        <v>63</v>
      </c>
      <c r="E13455" s="1" t="s">
        <v>64</v>
      </c>
      <c r="F13455" s="47">
        <v>714</v>
      </c>
      <c r="G13455" s="34">
        <v>1266.83</v>
      </c>
      <c r="H13455" s="1" t="s">
        <v>218</v>
      </c>
      <c r="I13455" s="34">
        <v>6.8460000000000005E-4</v>
      </c>
      <c r="J13455" s="34">
        <v>264.92099999999999</v>
      </c>
      <c r="K13455" s="35" t="str">
        <f t="shared" si="1242"/>
        <v>Loonse en Drunense Duinen &amp; Leemkuilen_H2310</v>
      </c>
      <c r="L13455" s="36">
        <f>VLOOKUP(D13455,DATA!A:F,5,FALSE)</f>
        <v>1.0986712608830001E-2</v>
      </c>
      <c r="M13455" s="37">
        <f>VLOOKUP(D13455,DATA!A:F,6,FALSE)</f>
        <v>982</v>
      </c>
      <c r="N13455" s="36">
        <f t="shared" si="1243"/>
        <v>95.808711266501263</v>
      </c>
      <c r="O13455" s="36">
        <f t="shared" si="1244"/>
        <v>95.808741469894784</v>
      </c>
      <c r="P13455" s="36">
        <f t="shared" si="1245"/>
        <v>3.0203393521333055E-5</v>
      </c>
      <c r="Q13455" s="36">
        <f t="shared" si="1246"/>
        <v>0</v>
      </c>
    </row>
    <row r="13456" spans="1:17" x14ac:dyDescent="0.3">
      <c r="A13456" s="29">
        <v>3107648</v>
      </c>
      <c r="B13456" s="1">
        <v>131</v>
      </c>
      <c r="C13456" s="1" t="s">
        <v>24</v>
      </c>
      <c r="D13456" s="1" t="s">
        <v>61</v>
      </c>
      <c r="E13456" s="1" t="s">
        <v>62</v>
      </c>
      <c r="F13456" s="47">
        <v>714</v>
      </c>
      <c r="G13456" s="34">
        <v>1266.83</v>
      </c>
      <c r="H13456" s="1" t="s">
        <v>218</v>
      </c>
      <c r="I13456" s="34">
        <v>6.8460000000000005E-4</v>
      </c>
      <c r="J13456" s="34">
        <v>3280.8519999999999</v>
      </c>
      <c r="K13456" s="35" t="str">
        <f t="shared" si="1242"/>
        <v>Loonse en Drunense Duinen &amp; Leemkuilen_H2330</v>
      </c>
      <c r="L13456" s="36">
        <f>VLOOKUP(D13456,DATA!A:F,5,FALSE)</f>
        <v>1.0986712608830001E-2</v>
      </c>
      <c r="M13456" s="37">
        <f>VLOOKUP(D13456,DATA!A:F,6,FALSE)</f>
        <v>982</v>
      </c>
      <c r="N13456" s="36">
        <f t="shared" si="1243"/>
        <v>95.808711266501263</v>
      </c>
      <c r="O13456" s="36">
        <f t="shared" si="1244"/>
        <v>95.808741469894784</v>
      </c>
      <c r="P13456" s="36">
        <f t="shared" si="1245"/>
        <v>3.0203393521333055E-5</v>
      </c>
      <c r="Q13456" s="36">
        <f t="shared" si="1246"/>
        <v>0</v>
      </c>
    </row>
    <row r="13457" spans="1:17" x14ac:dyDescent="0.3">
      <c r="A13457" s="29">
        <v>3107649</v>
      </c>
      <c r="B13457" s="1">
        <v>131</v>
      </c>
      <c r="C13457" s="1" t="s">
        <v>24</v>
      </c>
      <c r="D13457" s="1" t="s">
        <v>61</v>
      </c>
      <c r="E13457" s="1" t="s">
        <v>62</v>
      </c>
      <c r="F13457" s="47">
        <v>714</v>
      </c>
      <c r="G13457" s="34">
        <v>1800.9</v>
      </c>
      <c r="H13457" s="1" t="s">
        <v>218</v>
      </c>
      <c r="I13457" s="34">
        <v>1.3295E-3</v>
      </c>
      <c r="J13457" s="34">
        <v>73.896590000000003</v>
      </c>
      <c r="K13457" s="35" t="str">
        <f t="shared" si="1242"/>
        <v>Loonse en Drunense Duinen &amp; Leemkuilen_H2330</v>
      </c>
      <c r="L13457" s="36">
        <f>VLOOKUP(D13457,DATA!A:F,5,FALSE)</f>
        <v>1.0986712608830001E-2</v>
      </c>
      <c r="M13457" s="37">
        <f>VLOOKUP(D13457,DATA!A:F,6,FALSE)</f>
        <v>982</v>
      </c>
      <c r="N13457" s="36">
        <f t="shared" si="1243"/>
        <v>99.987623707604328</v>
      </c>
      <c r="O13457" s="36">
        <f t="shared" si="1244"/>
        <v>99.987623888359082</v>
      </c>
      <c r="P13457" s="36">
        <f t="shared" si="1245"/>
        <v>1.8075475338719116E-7</v>
      </c>
      <c r="Q13457" s="36">
        <f t="shared" si="1246"/>
        <v>0</v>
      </c>
    </row>
    <row r="13458" spans="1:17" x14ac:dyDescent="0.3">
      <c r="A13458" s="29">
        <v>3107649</v>
      </c>
      <c r="B13458" s="1">
        <v>131</v>
      </c>
      <c r="C13458" s="1" t="s">
        <v>24</v>
      </c>
      <c r="D13458" s="1" t="s">
        <v>59</v>
      </c>
      <c r="E13458" s="1" t="s">
        <v>60</v>
      </c>
      <c r="F13458" s="47">
        <v>1071</v>
      </c>
      <c r="G13458" s="34">
        <v>1800.9</v>
      </c>
      <c r="H13458" s="1" t="s">
        <v>218</v>
      </c>
      <c r="I13458" s="34">
        <v>1.3295E-3</v>
      </c>
      <c r="J13458" s="34">
        <v>2331.4830000000002</v>
      </c>
      <c r="K13458" s="35" t="str">
        <f t="shared" si="1242"/>
        <v>Loonse en Drunense Duinen &amp; Leemkuilen_H9190</v>
      </c>
      <c r="L13458" s="36">
        <f>VLOOKUP(D13458,DATA!A:F,5,FALSE)</f>
        <v>1.3726988247862192E-2</v>
      </c>
      <c r="M13458" s="37">
        <f>VLOOKUP(D13458,DATA!A:F,6,FALSE)</f>
        <v>1285.5</v>
      </c>
      <c r="N13458" s="36">
        <f t="shared" si="1243"/>
        <v>99.915462942044229</v>
      </c>
      <c r="O13458" s="36">
        <f t="shared" si="1244"/>
        <v>99.915464483529874</v>
      </c>
      <c r="P13458" s="36">
        <f t="shared" si="1245"/>
        <v>1.5414856449069703E-6</v>
      </c>
      <c r="Q13458" s="36">
        <f t="shared" si="1246"/>
        <v>0</v>
      </c>
    </row>
    <row r="13459" spans="1:17" x14ac:dyDescent="0.3">
      <c r="A13459" s="29">
        <v>3107650</v>
      </c>
      <c r="B13459" s="1">
        <v>131</v>
      </c>
      <c r="C13459" s="1" t="s">
        <v>24</v>
      </c>
      <c r="D13459" s="1" t="s">
        <v>61</v>
      </c>
      <c r="E13459" s="1" t="s">
        <v>62</v>
      </c>
      <c r="F13459" s="47">
        <v>714</v>
      </c>
      <c r="G13459" s="34">
        <v>1579.36</v>
      </c>
      <c r="H13459" s="1" t="s">
        <v>218</v>
      </c>
      <c r="I13459" s="34">
        <v>1.2087999999999999E-3</v>
      </c>
      <c r="J13459" s="34">
        <v>5853.0186000000003</v>
      </c>
      <c r="K13459" s="35" t="str">
        <f t="shared" si="1242"/>
        <v>Loonse en Drunense Duinen &amp; Leemkuilen_H2330</v>
      </c>
      <c r="L13459" s="36">
        <f>VLOOKUP(D13459,DATA!A:F,5,FALSE)</f>
        <v>1.0986712608830001E-2</v>
      </c>
      <c r="M13459" s="37">
        <f>VLOOKUP(D13459,DATA!A:F,6,FALSE)</f>
        <v>982</v>
      </c>
      <c r="N13459" s="36">
        <f t="shared" si="1243"/>
        <v>99.859037738742913</v>
      </c>
      <c r="O13459" s="36">
        <f t="shared" si="1244"/>
        <v>99.859039608174498</v>
      </c>
      <c r="P13459" s="36">
        <f t="shared" si="1245"/>
        <v>1.8694315855327659E-6</v>
      </c>
      <c r="Q13459" s="36">
        <f t="shared" si="1246"/>
        <v>0</v>
      </c>
    </row>
    <row r="13460" spans="1:17" x14ac:dyDescent="0.3">
      <c r="A13460" s="29">
        <v>3107650</v>
      </c>
      <c r="B13460" s="1">
        <v>131</v>
      </c>
      <c r="C13460" s="1" t="s">
        <v>24</v>
      </c>
      <c r="D13460" s="1" t="s">
        <v>59</v>
      </c>
      <c r="E13460" s="1" t="s">
        <v>60</v>
      </c>
      <c r="F13460" s="47">
        <v>1071</v>
      </c>
      <c r="G13460" s="34">
        <v>1579.36</v>
      </c>
      <c r="H13460" s="1" t="s">
        <v>218</v>
      </c>
      <c r="I13460" s="34">
        <v>1.2087999999999999E-3</v>
      </c>
      <c r="J13460" s="34">
        <v>1698.9831999999999</v>
      </c>
      <c r="K13460" s="35" t="str">
        <f t="shared" si="1242"/>
        <v>Loonse en Drunense Duinen &amp; Leemkuilen_H9190</v>
      </c>
      <c r="L13460" s="36">
        <f>VLOOKUP(D13460,DATA!A:F,5,FALSE)</f>
        <v>1.3726988247862192E-2</v>
      </c>
      <c r="M13460" s="37">
        <f>VLOOKUP(D13460,DATA!A:F,6,FALSE)</f>
        <v>1285.5</v>
      </c>
      <c r="N13460" s="36">
        <f t="shared" si="1243"/>
        <v>98.260138230925421</v>
      </c>
      <c r="O13460" s="36">
        <f t="shared" si="1244"/>
        <v>98.260166598248261</v>
      </c>
      <c r="P13460" s="36">
        <f t="shared" si="1245"/>
        <v>2.8367322840949782E-5</v>
      </c>
      <c r="Q13460" s="36">
        <f t="shared" si="1246"/>
        <v>0</v>
      </c>
    </row>
    <row r="13461" spans="1:17" x14ac:dyDescent="0.3">
      <c r="A13461" s="29">
        <v>3107651</v>
      </c>
      <c r="B13461" s="1">
        <v>131</v>
      </c>
      <c r="C13461" s="1" t="s">
        <v>24</v>
      </c>
      <c r="D13461" s="1" t="s">
        <v>61</v>
      </c>
      <c r="E13461" s="1" t="s">
        <v>62</v>
      </c>
      <c r="F13461" s="47">
        <v>714</v>
      </c>
      <c r="G13461" s="34">
        <v>1359.01</v>
      </c>
      <c r="H13461" s="1" t="s">
        <v>218</v>
      </c>
      <c r="I13461" s="34">
        <v>1.717E-3</v>
      </c>
      <c r="J13461" s="34">
        <v>2766.0990000000002</v>
      </c>
      <c r="K13461" s="35" t="str">
        <f t="shared" si="1242"/>
        <v>Loonse en Drunense Duinen &amp; Leemkuilen_H2330</v>
      </c>
      <c r="L13461" s="36">
        <f>VLOOKUP(D13461,DATA!A:F,5,FALSE)</f>
        <v>1.0986712608830001E-2</v>
      </c>
      <c r="M13461" s="37">
        <f>VLOOKUP(D13461,DATA!A:F,6,FALSE)</f>
        <v>982</v>
      </c>
      <c r="N13461" s="36">
        <f t="shared" si="1243"/>
        <v>98.435908505593389</v>
      </c>
      <c r="O13461" s="36">
        <f t="shared" si="1244"/>
        <v>98.435937549150111</v>
      </c>
      <c r="P13461" s="36">
        <f t="shared" si="1245"/>
        <v>2.9043556722285757E-5</v>
      </c>
      <c r="Q13461" s="36">
        <f t="shared" si="1246"/>
        <v>0</v>
      </c>
    </row>
    <row r="13462" spans="1:17" x14ac:dyDescent="0.3">
      <c r="A13462" s="29">
        <v>3107652</v>
      </c>
      <c r="B13462" s="1">
        <v>131</v>
      </c>
      <c r="C13462" s="1" t="s">
        <v>24</v>
      </c>
      <c r="D13462" s="1" t="s">
        <v>61</v>
      </c>
      <c r="E13462" s="1" t="s">
        <v>62</v>
      </c>
      <c r="F13462" s="47">
        <v>714</v>
      </c>
      <c r="G13462" s="34">
        <v>1712.6</v>
      </c>
      <c r="H13462" s="1" t="s">
        <v>218</v>
      </c>
      <c r="I13462" s="34">
        <v>2.7464999999999998E-3</v>
      </c>
      <c r="J13462" s="34">
        <v>11.860607999999999</v>
      </c>
      <c r="K13462" s="35" t="str">
        <f t="shared" si="1242"/>
        <v>Loonse en Drunense Duinen &amp; Leemkuilen_H2330</v>
      </c>
      <c r="L13462" s="36">
        <f>VLOOKUP(D13462,DATA!A:F,5,FALSE)</f>
        <v>1.0986712608830001E-2</v>
      </c>
      <c r="M13462" s="37">
        <f>VLOOKUP(D13462,DATA!A:F,6,FALSE)</f>
        <v>982</v>
      </c>
      <c r="N13462" s="36">
        <f t="shared" si="1243"/>
        <v>99.967354509664546</v>
      </c>
      <c r="O13462" s="36">
        <f t="shared" si="1244"/>
        <v>99.967355494405965</v>
      </c>
      <c r="P13462" s="36">
        <f t="shared" si="1245"/>
        <v>9.8474141907445301E-7</v>
      </c>
      <c r="Q13462" s="36">
        <f t="shared" si="1246"/>
        <v>0</v>
      </c>
    </row>
    <row r="13463" spans="1:17" x14ac:dyDescent="0.3">
      <c r="A13463" s="29">
        <v>3109164</v>
      </c>
      <c r="B13463" s="1">
        <v>131</v>
      </c>
      <c r="C13463" s="1" t="s">
        <v>24</v>
      </c>
      <c r="D13463" s="1" t="s">
        <v>63</v>
      </c>
      <c r="E13463" s="1" t="s">
        <v>64</v>
      </c>
      <c r="F13463" s="47">
        <v>714</v>
      </c>
      <c r="G13463" s="34">
        <v>1397.46</v>
      </c>
      <c r="H13463" s="1" t="s">
        <v>218</v>
      </c>
      <c r="I13463" s="34">
        <v>5.2620000000000001E-5</v>
      </c>
      <c r="J13463" s="34">
        <v>2617.3285999999998</v>
      </c>
      <c r="K13463" s="35" t="str">
        <f t="shared" si="1242"/>
        <v>Loonse en Drunense Duinen &amp; Leemkuilen_H2310</v>
      </c>
      <c r="L13463" s="36">
        <f>VLOOKUP(D13463,DATA!A:F,5,FALSE)</f>
        <v>1.0986712608830001E-2</v>
      </c>
      <c r="M13463" s="37">
        <f>VLOOKUP(D13463,DATA!A:F,6,FALSE)</f>
        <v>982</v>
      </c>
      <c r="N13463" s="36">
        <f t="shared" si="1243"/>
        <v>98.969267461590931</v>
      </c>
      <c r="O13463" s="36">
        <f t="shared" si="1244"/>
        <v>98.969268051336698</v>
      </c>
      <c r="P13463" s="36">
        <f t="shared" si="1245"/>
        <v>5.8974576688797242E-7</v>
      </c>
      <c r="Q13463" s="36">
        <f t="shared" si="1246"/>
        <v>0</v>
      </c>
    </row>
    <row r="13464" spans="1:17" x14ac:dyDescent="0.3">
      <c r="A13464" s="29">
        <v>3109164</v>
      </c>
      <c r="B13464" s="1">
        <v>131</v>
      </c>
      <c r="C13464" s="1" t="s">
        <v>24</v>
      </c>
      <c r="D13464" s="1" t="s">
        <v>61</v>
      </c>
      <c r="E13464" s="1" t="s">
        <v>62</v>
      </c>
      <c r="F13464" s="47">
        <v>714</v>
      </c>
      <c r="G13464" s="34">
        <v>1397.46</v>
      </c>
      <c r="H13464" s="1" t="s">
        <v>218</v>
      </c>
      <c r="I13464" s="34">
        <v>5.2620000000000001E-5</v>
      </c>
      <c r="J13464" s="34">
        <v>4555.6763000000001</v>
      </c>
      <c r="K13464" s="35" t="str">
        <f t="shared" si="1242"/>
        <v>Loonse en Drunense Duinen &amp; Leemkuilen_H2330</v>
      </c>
      <c r="L13464" s="36">
        <f>VLOOKUP(D13464,DATA!A:F,5,FALSE)</f>
        <v>1.0986712608830001E-2</v>
      </c>
      <c r="M13464" s="37">
        <f>VLOOKUP(D13464,DATA!A:F,6,FALSE)</f>
        <v>982</v>
      </c>
      <c r="N13464" s="36">
        <f t="shared" si="1243"/>
        <v>98.969267461590931</v>
      </c>
      <c r="O13464" s="36">
        <f t="shared" si="1244"/>
        <v>98.969268051336698</v>
      </c>
      <c r="P13464" s="36">
        <f t="shared" si="1245"/>
        <v>5.8974576688797242E-7</v>
      </c>
      <c r="Q13464" s="36">
        <f t="shared" si="1246"/>
        <v>0</v>
      </c>
    </row>
    <row r="13465" spans="1:17" x14ac:dyDescent="0.3">
      <c r="A13465" s="29">
        <v>3109165</v>
      </c>
      <c r="B13465" s="1">
        <v>131</v>
      </c>
      <c r="C13465" s="1" t="s">
        <v>24</v>
      </c>
      <c r="D13465" s="1" t="s">
        <v>63</v>
      </c>
      <c r="E13465" s="1" t="s">
        <v>64</v>
      </c>
      <c r="F13465" s="47">
        <v>714</v>
      </c>
      <c r="G13465" s="34">
        <v>930.33</v>
      </c>
      <c r="H13465" s="1" t="s">
        <v>218</v>
      </c>
      <c r="I13465" s="34">
        <v>3.6340000000000001E-5</v>
      </c>
      <c r="J13465" s="34">
        <v>1737.1282000000001</v>
      </c>
      <c r="K13465" s="35" t="str">
        <f t="shared" si="1242"/>
        <v>Loonse en Drunense Duinen &amp; Leemkuilen_H2310</v>
      </c>
      <c r="L13465" s="36">
        <f>VLOOKUP(D13465,DATA!A:F,5,FALSE)</f>
        <v>1.0986712608830001E-2</v>
      </c>
      <c r="M13465" s="37">
        <f>VLOOKUP(D13465,DATA!A:F,6,FALSE)</f>
        <v>982</v>
      </c>
      <c r="N13465" s="36">
        <f t="shared" si="1243"/>
        <v>36.177153051027652</v>
      </c>
      <c r="O13465" s="36">
        <f t="shared" si="1244"/>
        <v>36.177162269591555</v>
      </c>
      <c r="P13465" s="36">
        <f t="shared" si="1245"/>
        <v>9.2185639033459665E-6</v>
      </c>
      <c r="Q13465" s="36">
        <f t="shared" si="1246"/>
        <v>0</v>
      </c>
    </row>
    <row r="13466" spans="1:17" x14ac:dyDescent="0.3">
      <c r="A13466" s="29">
        <v>3109165</v>
      </c>
      <c r="B13466" s="1">
        <v>131</v>
      </c>
      <c r="C13466" s="1" t="s">
        <v>24</v>
      </c>
      <c r="D13466" s="1" t="s">
        <v>61</v>
      </c>
      <c r="E13466" s="1" t="s">
        <v>62</v>
      </c>
      <c r="F13466" s="47">
        <v>714</v>
      </c>
      <c r="G13466" s="34">
        <v>930.33</v>
      </c>
      <c r="H13466" s="1" t="s">
        <v>218</v>
      </c>
      <c r="I13466" s="34">
        <v>3.6340000000000001E-5</v>
      </c>
      <c r="J13466" s="34">
        <v>5218.4277000000002</v>
      </c>
      <c r="K13466" s="35" t="str">
        <f t="shared" si="1242"/>
        <v>Loonse en Drunense Duinen &amp; Leemkuilen_H2330</v>
      </c>
      <c r="L13466" s="36">
        <f>VLOOKUP(D13466,DATA!A:F,5,FALSE)</f>
        <v>1.0986712608830001E-2</v>
      </c>
      <c r="M13466" s="37">
        <f>VLOOKUP(D13466,DATA!A:F,6,FALSE)</f>
        <v>982</v>
      </c>
      <c r="N13466" s="36">
        <f t="shared" si="1243"/>
        <v>36.177153051027652</v>
      </c>
      <c r="O13466" s="36">
        <f t="shared" si="1244"/>
        <v>36.177162269591555</v>
      </c>
      <c r="P13466" s="36">
        <f t="shared" si="1245"/>
        <v>9.2185639033459665E-6</v>
      </c>
      <c r="Q13466" s="36">
        <f t="shared" si="1246"/>
        <v>0</v>
      </c>
    </row>
    <row r="13467" spans="1:17" x14ac:dyDescent="0.3">
      <c r="A13467" s="29">
        <v>3109166</v>
      </c>
      <c r="B13467" s="1">
        <v>131</v>
      </c>
      <c r="C13467" s="1" t="s">
        <v>24</v>
      </c>
      <c r="D13467" s="1" t="s">
        <v>63</v>
      </c>
      <c r="E13467" s="1" t="s">
        <v>64</v>
      </c>
      <c r="F13467" s="47">
        <v>714</v>
      </c>
      <c r="G13467" s="34">
        <v>909.78</v>
      </c>
      <c r="H13467" s="1" t="s">
        <v>218</v>
      </c>
      <c r="I13467" s="34">
        <v>3.9570000000000002E-5</v>
      </c>
      <c r="J13467" s="34">
        <v>2934.8872000000001</v>
      </c>
      <c r="K13467" s="35" t="str">
        <f t="shared" si="1242"/>
        <v>Loonse en Drunense Duinen &amp; Leemkuilen_H2310</v>
      </c>
      <c r="L13467" s="36">
        <f>VLOOKUP(D13467,DATA!A:F,5,FALSE)</f>
        <v>1.0986712608830001E-2</v>
      </c>
      <c r="M13467" s="37">
        <f>VLOOKUP(D13467,DATA!A:F,6,FALSE)</f>
        <v>982</v>
      </c>
      <c r="N13467" s="36">
        <f t="shared" si="1243"/>
        <v>31.142614110132747</v>
      </c>
      <c r="O13467" s="36">
        <f t="shared" si="1244"/>
        <v>31.142623432784166</v>
      </c>
      <c r="P13467" s="36">
        <f t="shared" si="1245"/>
        <v>9.3226514188415877E-6</v>
      </c>
      <c r="Q13467" s="36">
        <f t="shared" si="1246"/>
        <v>0</v>
      </c>
    </row>
    <row r="13468" spans="1:17" x14ac:dyDescent="0.3">
      <c r="A13468" s="29">
        <v>3109166</v>
      </c>
      <c r="B13468" s="1">
        <v>131</v>
      </c>
      <c r="C13468" s="1" t="s">
        <v>24</v>
      </c>
      <c r="D13468" s="1" t="s">
        <v>61</v>
      </c>
      <c r="E13468" s="1" t="s">
        <v>62</v>
      </c>
      <c r="F13468" s="47">
        <v>714</v>
      </c>
      <c r="G13468" s="34">
        <v>909.78</v>
      </c>
      <c r="H13468" s="1" t="s">
        <v>218</v>
      </c>
      <c r="I13468" s="34">
        <v>3.9570000000000002E-5</v>
      </c>
      <c r="J13468" s="34">
        <v>7065.1130000000003</v>
      </c>
      <c r="K13468" s="35" t="str">
        <f t="shared" si="1242"/>
        <v>Loonse en Drunense Duinen &amp; Leemkuilen_H2330</v>
      </c>
      <c r="L13468" s="36">
        <f>VLOOKUP(D13468,DATA!A:F,5,FALSE)</f>
        <v>1.0986712608830001E-2</v>
      </c>
      <c r="M13468" s="37">
        <f>VLOOKUP(D13468,DATA!A:F,6,FALSE)</f>
        <v>982</v>
      </c>
      <c r="N13468" s="36">
        <f t="shared" si="1243"/>
        <v>31.142614110132747</v>
      </c>
      <c r="O13468" s="36">
        <f t="shared" si="1244"/>
        <v>31.142623432784166</v>
      </c>
      <c r="P13468" s="36">
        <f t="shared" si="1245"/>
        <v>9.3226514188415877E-6</v>
      </c>
      <c r="Q13468" s="36">
        <f t="shared" si="1246"/>
        <v>0</v>
      </c>
    </row>
    <row r="13469" spans="1:17" x14ac:dyDescent="0.3">
      <c r="A13469" s="29">
        <v>3109167</v>
      </c>
      <c r="B13469" s="1">
        <v>131</v>
      </c>
      <c r="C13469" s="1" t="s">
        <v>24</v>
      </c>
      <c r="D13469" s="1" t="s">
        <v>63</v>
      </c>
      <c r="E13469" s="1" t="s">
        <v>64</v>
      </c>
      <c r="F13469" s="47">
        <v>714</v>
      </c>
      <c r="G13469" s="34">
        <v>865.68</v>
      </c>
      <c r="H13469" s="1" t="s">
        <v>218</v>
      </c>
      <c r="I13469" s="34">
        <v>4.532E-5</v>
      </c>
      <c r="J13469" s="34">
        <v>413.78032999999999</v>
      </c>
      <c r="K13469" s="35" t="str">
        <f t="shared" si="1242"/>
        <v>Loonse en Drunense Duinen &amp; Leemkuilen_H2310</v>
      </c>
      <c r="L13469" s="36">
        <f>VLOOKUP(D13469,DATA!A:F,5,FALSE)</f>
        <v>1.0986712608830001E-2</v>
      </c>
      <c r="M13469" s="37">
        <f>VLOOKUP(D13469,DATA!A:F,6,FALSE)</f>
        <v>982</v>
      </c>
      <c r="N13469" s="36">
        <f t="shared" si="1243"/>
        <v>21.789522096088422</v>
      </c>
      <c r="O13469" s="36">
        <f t="shared" si="1244"/>
        <v>21.789530581450354</v>
      </c>
      <c r="P13469" s="36">
        <f t="shared" si="1245"/>
        <v>8.4853619313207673E-6</v>
      </c>
      <c r="Q13469" s="36">
        <f t="shared" si="1246"/>
        <v>0</v>
      </c>
    </row>
    <row r="13470" spans="1:17" x14ac:dyDescent="0.3">
      <c r="A13470" s="29">
        <v>3109167</v>
      </c>
      <c r="B13470" s="1">
        <v>131</v>
      </c>
      <c r="C13470" s="1" t="s">
        <v>24</v>
      </c>
      <c r="D13470" s="1" t="s">
        <v>61</v>
      </c>
      <c r="E13470" s="1" t="s">
        <v>62</v>
      </c>
      <c r="F13470" s="47">
        <v>714</v>
      </c>
      <c r="G13470" s="34">
        <v>865.68</v>
      </c>
      <c r="H13470" s="1" t="s">
        <v>218</v>
      </c>
      <c r="I13470" s="34">
        <v>4.532E-5</v>
      </c>
      <c r="J13470" s="34">
        <v>1913.7067</v>
      </c>
      <c r="K13470" s="35" t="str">
        <f t="shared" si="1242"/>
        <v>Loonse en Drunense Duinen &amp; Leemkuilen_H2330</v>
      </c>
      <c r="L13470" s="36">
        <f>VLOOKUP(D13470,DATA!A:F,5,FALSE)</f>
        <v>1.0986712608830001E-2</v>
      </c>
      <c r="M13470" s="37">
        <f>VLOOKUP(D13470,DATA!A:F,6,FALSE)</f>
        <v>982</v>
      </c>
      <c r="N13470" s="36">
        <f t="shared" si="1243"/>
        <v>21.789522096088422</v>
      </c>
      <c r="O13470" s="36">
        <f t="shared" si="1244"/>
        <v>21.789530581450354</v>
      </c>
      <c r="P13470" s="36">
        <f t="shared" si="1245"/>
        <v>8.4853619313207673E-6</v>
      </c>
      <c r="Q13470" s="36">
        <f t="shared" si="1246"/>
        <v>0</v>
      </c>
    </row>
    <row r="13471" spans="1:17" x14ac:dyDescent="0.3">
      <c r="A13471" s="29">
        <v>3109169</v>
      </c>
      <c r="B13471" s="1">
        <v>131</v>
      </c>
      <c r="C13471" s="1" t="s">
        <v>24</v>
      </c>
      <c r="D13471" s="1" t="s">
        <v>61</v>
      </c>
      <c r="E13471" s="1" t="s">
        <v>62</v>
      </c>
      <c r="F13471" s="47">
        <v>714</v>
      </c>
      <c r="G13471" s="34">
        <v>852.94</v>
      </c>
      <c r="H13471" s="1" t="s">
        <v>218</v>
      </c>
      <c r="I13471" s="34">
        <v>5.9849999999999998E-5</v>
      </c>
      <c r="J13471" s="34">
        <v>187.99395999999999</v>
      </c>
      <c r="K13471" s="35" t="str">
        <f t="shared" si="1242"/>
        <v>Loonse en Drunense Duinen &amp; Leemkuilen_H2330</v>
      </c>
      <c r="L13471" s="36">
        <f>VLOOKUP(D13471,DATA!A:F,5,FALSE)</f>
        <v>1.0986712608830001E-2</v>
      </c>
      <c r="M13471" s="37">
        <f>VLOOKUP(D13471,DATA!A:F,6,FALSE)</f>
        <v>982</v>
      </c>
      <c r="N13471" s="36">
        <f t="shared" si="1243"/>
        <v>19.498392462318954</v>
      </c>
      <c r="O13471" s="36">
        <f t="shared" si="1244"/>
        <v>19.498402783641883</v>
      </c>
      <c r="P13471" s="36">
        <f t="shared" si="1245"/>
        <v>1.0321322928774634E-5</v>
      </c>
      <c r="Q13471" s="36">
        <f t="shared" si="1246"/>
        <v>0</v>
      </c>
    </row>
    <row r="13472" spans="1:17" x14ac:dyDescent="0.3">
      <c r="A13472" s="29">
        <v>3109170</v>
      </c>
      <c r="B13472" s="1">
        <v>131</v>
      </c>
      <c r="C13472" s="1" t="s">
        <v>24</v>
      </c>
      <c r="D13472" s="1" t="s">
        <v>61</v>
      </c>
      <c r="E13472" s="1" t="s">
        <v>62</v>
      </c>
      <c r="F13472" s="47">
        <v>714</v>
      </c>
      <c r="G13472" s="34">
        <v>848.48</v>
      </c>
      <c r="H13472" s="1" t="s">
        <v>218</v>
      </c>
      <c r="I13472" s="34">
        <v>6.9239999999999994E-5</v>
      </c>
      <c r="J13472" s="34">
        <v>6266.2837</v>
      </c>
      <c r="K13472" s="35" t="str">
        <f t="shared" si="1242"/>
        <v>Loonse en Drunense Duinen &amp; Leemkuilen_H2330</v>
      </c>
      <c r="L13472" s="36">
        <f>VLOOKUP(D13472,DATA!A:F,5,FALSE)</f>
        <v>1.0986712608830001E-2</v>
      </c>
      <c r="M13472" s="37">
        <f>VLOOKUP(D13472,DATA!A:F,6,FALSE)</f>
        <v>982</v>
      </c>
      <c r="N13472" s="36">
        <f t="shared" si="1243"/>
        <v>18.740727096185264</v>
      </c>
      <c r="O13472" s="36">
        <f t="shared" si="1244"/>
        <v>18.740738680872028</v>
      </c>
      <c r="P13472" s="36">
        <f t="shared" si="1245"/>
        <v>1.1584686763654872E-5</v>
      </c>
      <c r="Q13472" s="36">
        <f t="shared" si="1246"/>
        <v>0</v>
      </c>
    </row>
    <row r="13473" spans="1:17" x14ac:dyDescent="0.3">
      <c r="A13473" s="29">
        <v>3109171</v>
      </c>
      <c r="B13473" s="1">
        <v>131</v>
      </c>
      <c r="C13473" s="1" t="s">
        <v>24</v>
      </c>
      <c r="D13473" s="1" t="s">
        <v>61</v>
      </c>
      <c r="E13473" s="1" t="s">
        <v>62</v>
      </c>
      <c r="F13473" s="47">
        <v>714</v>
      </c>
      <c r="G13473" s="34">
        <v>908.09</v>
      </c>
      <c r="H13473" s="1" t="s">
        <v>218</v>
      </c>
      <c r="I13473" s="34">
        <v>8.6650000000000006E-5</v>
      </c>
      <c r="J13473" s="34">
        <v>9478.6419999999998</v>
      </c>
      <c r="K13473" s="35" t="str">
        <f t="shared" si="1242"/>
        <v>Loonse en Drunense Duinen &amp; Leemkuilen_H2330</v>
      </c>
      <c r="L13473" s="36">
        <f>VLOOKUP(D13473,DATA!A:F,5,FALSE)</f>
        <v>1.0986712608830001E-2</v>
      </c>
      <c r="M13473" s="37">
        <f>VLOOKUP(D13473,DATA!A:F,6,FALSE)</f>
        <v>982</v>
      </c>
      <c r="N13473" s="36">
        <f t="shared" si="1243"/>
        <v>30.745852477541511</v>
      </c>
      <c r="O13473" s="36">
        <f t="shared" si="1244"/>
        <v>30.745872748241105</v>
      </c>
      <c r="P13473" s="36">
        <f t="shared" si="1245"/>
        <v>2.0270699593538666E-5</v>
      </c>
      <c r="Q13473" s="36">
        <f t="shared" si="1246"/>
        <v>0</v>
      </c>
    </row>
    <row r="13474" spans="1:17" x14ac:dyDescent="0.3">
      <c r="A13474" s="29">
        <v>3109172</v>
      </c>
      <c r="B13474" s="1">
        <v>131</v>
      </c>
      <c r="C13474" s="1" t="s">
        <v>24</v>
      </c>
      <c r="D13474" s="1" t="s">
        <v>61</v>
      </c>
      <c r="E13474" s="1" t="s">
        <v>62</v>
      </c>
      <c r="F13474" s="47">
        <v>714</v>
      </c>
      <c r="G13474" s="34">
        <v>1191.8900000000001</v>
      </c>
      <c r="H13474" s="1" t="s">
        <v>218</v>
      </c>
      <c r="I13474" s="34">
        <v>1.2626E-4</v>
      </c>
      <c r="J13474" s="34">
        <v>4302.6790000000001</v>
      </c>
      <c r="K13474" s="35" t="str">
        <f t="shared" si="1242"/>
        <v>Loonse en Drunense Duinen &amp; Leemkuilen_H2330</v>
      </c>
      <c r="L13474" s="36">
        <f>VLOOKUP(D13474,DATA!A:F,5,FALSE)</f>
        <v>1.0986712608830001E-2</v>
      </c>
      <c r="M13474" s="37">
        <f>VLOOKUP(D13474,DATA!A:F,6,FALSE)</f>
        <v>982</v>
      </c>
      <c r="N13474" s="36">
        <f t="shared" si="1243"/>
        <v>90.93728302538652</v>
      </c>
      <c r="O13474" s="36">
        <f t="shared" si="1244"/>
        <v>90.937294457688665</v>
      </c>
      <c r="P13474" s="36">
        <f t="shared" si="1245"/>
        <v>1.143230214495361E-5</v>
      </c>
      <c r="Q13474" s="36">
        <f t="shared" si="1246"/>
        <v>0</v>
      </c>
    </row>
    <row r="13475" spans="1:17" x14ac:dyDescent="0.3">
      <c r="A13475" s="29">
        <v>3109173</v>
      </c>
      <c r="B13475" s="1">
        <v>131</v>
      </c>
      <c r="C13475" s="1" t="s">
        <v>24</v>
      </c>
      <c r="D13475" s="1" t="s">
        <v>63</v>
      </c>
      <c r="E13475" s="1" t="s">
        <v>64</v>
      </c>
      <c r="F13475" s="47">
        <v>714</v>
      </c>
      <c r="G13475" s="34">
        <v>1077.81</v>
      </c>
      <c r="H13475" s="1" t="s">
        <v>218</v>
      </c>
      <c r="I13475" s="34">
        <v>1.1894E-4</v>
      </c>
      <c r="J13475" s="34">
        <v>6817.8419999999996</v>
      </c>
      <c r="K13475" s="35" t="str">
        <f t="shared" si="1242"/>
        <v>Loonse en Drunense Duinen &amp; Leemkuilen_H2310</v>
      </c>
      <c r="L13475" s="36">
        <f>VLOOKUP(D13475,DATA!A:F,5,FALSE)</f>
        <v>1.0986712608830001E-2</v>
      </c>
      <c r="M13475" s="37">
        <f>VLOOKUP(D13475,DATA!A:F,6,FALSE)</f>
        <v>982</v>
      </c>
      <c r="N13475" s="36">
        <f t="shared" si="1243"/>
        <v>74.12809415070987</v>
      </c>
      <c r="O13475" s="36">
        <f t="shared" si="1244"/>
        <v>74.128119212195841</v>
      </c>
      <c r="P13475" s="36">
        <f t="shared" si="1245"/>
        <v>2.5061485970923059E-5</v>
      </c>
      <c r="Q13475" s="36">
        <f t="shared" si="1246"/>
        <v>0</v>
      </c>
    </row>
    <row r="13476" spans="1:17" x14ac:dyDescent="0.3">
      <c r="A13476" s="29">
        <v>3109173</v>
      </c>
      <c r="B13476" s="1">
        <v>131</v>
      </c>
      <c r="C13476" s="1" t="s">
        <v>24</v>
      </c>
      <c r="D13476" s="1" t="s">
        <v>61</v>
      </c>
      <c r="E13476" s="1" t="s">
        <v>62</v>
      </c>
      <c r="F13476" s="47">
        <v>714</v>
      </c>
      <c r="G13476" s="34">
        <v>1077.81</v>
      </c>
      <c r="H13476" s="1" t="s">
        <v>218</v>
      </c>
      <c r="I13476" s="34">
        <v>1.1894E-4</v>
      </c>
      <c r="J13476" s="34">
        <v>3182.1583999999998</v>
      </c>
      <c r="K13476" s="35" t="str">
        <f t="shared" si="1242"/>
        <v>Loonse en Drunense Duinen &amp; Leemkuilen_H2330</v>
      </c>
      <c r="L13476" s="36">
        <f>VLOOKUP(D13476,DATA!A:F,5,FALSE)</f>
        <v>1.0986712608830001E-2</v>
      </c>
      <c r="M13476" s="37">
        <f>VLOOKUP(D13476,DATA!A:F,6,FALSE)</f>
        <v>982</v>
      </c>
      <c r="N13476" s="36">
        <f t="shared" si="1243"/>
        <v>74.12809415070987</v>
      </c>
      <c r="O13476" s="36">
        <f t="shared" si="1244"/>
        <v>74.128119212195841</v>
      </c>
      <c r="P13476" s="36">
        <f t="shared" si="1245"/>
        <v>2.5061485970923059E-5</v>
      </c>
      <c r="Q13476" s="36">
        <f t="shared" si="1246"/>
        <v>0</v>
      </c>
    </row>
    <row r="13477" spans="1:17" x14ac:dyDescent="0.3">
      <c r="A13477" s="29">
        <v>3109174</v>
      </c>
      <c r="B13477" s="1">
        <v>131</v>
      </c>
      <c r="C13477" s="1" t="s">
        <v>24</v>
      </c>
      <c r="D13477" s="1" t="s">
        <v>63</v>
      </c>
      <c r="E13477" s="1" t="s">
        <v>64</v>
      </c>
      <c r="F13477" s="47">
        <v>714</v>
      </c>
      <c r="G13477" s="34">
        <v>1094.58</v>
      </c>
      <c r="H13477" s="1" t="s">
        <v>218</v>
      </c>
      <c r="I13477" s="34">
        <v>1.6555000000000001E-4</v>
      </c>
      <c r="J13477" s="34">
        <v>152.82863</v>
      </c>
      <c r="K13477" s="35" t="str">
        <f t="shared" si="1242"/>
        <v>Loonse en Drunense Duinen &amp; Leemkuilen_H2310</v>
      </c>
      <c r="L13477" s="36">
        <f>VLOOKUP(D13477,DATA!A:F,5,FALSE)</f>
        <v>1.0986712608830001E-2</v>
      </c>
      <c r="M13477" s="37">
        <f>VLOOKUP(D13477,DATA!A:F,6,FALSE)</f>
        <v>982</v>
      </c>
      <c r="N13477" s="36">
        <f t="shared" si="1243"/>
        <v>77.502118208018501</v>
      </c>
      <c r="O13477" s="36">
        <f t="shared" si="1244"/>
        <v>77.502149922085195</v>
      </c>
      <c r="P13477" s="36">
        <f t="shared" si="1245"/>
        <v>3.1714066693666609E-5</v>
      </c>
      <c r="Q13477" s="36">
        <f t="shared" si="1246"/>
        <v>0</v>
      </c>
    </row>
    <row r="13478" spans="1:17" x14ac:dyDescent="0.3">
      <c r="A13478" s="29">
        <v>3109174</v>
      </c>
      <c r="B13478" s="1">
        <v>131</v>
      </c>
      <c r="C13478" s="1" t="s">
        <v>24</v>
      </c>
      <c r="D13478" s="1" t="s">
        <v>61</v>
      </c>
      <c r="E13478" s="1" t="s">
        <v>62</v>
      </c>
      <c r="F13478" s="47">
        <v>714</v>
      </c>
      <c r="G13478" s="34">
        <v>1094.58</v>
      </c>
      <c r="H13478" s="1" t="s">
        <v>218</v>
      </c>
      <c r="I13478" s="34">
        <v>1.6555000000000001E-4</v>
      </c>
      <c r="J13478" s="34">
        <v>1836.9836</v>
      </c>
      <c r="K13478" s="35" t="str">
        <f t="shared" si="1242"/>
        <v>Loonse en Drunense Duinen &amp; Leemkuilen_H2330</v>
      </c>
      <c r="L13478" s="36">
        <f>VLOOKUP(D13478,DATA!A:F,5,FALSE)</f>
        <v>1.0986712608830001E-2</v>
      </c>
      <c r="M13478" s="37">
        <f>VLOOKUP(D13478,DATA!A:F,6,FALSE)</f>
        <v>982</v>
      </c>
      <c r="N13478" s="36">
        <f t="shared" si="1243"/>
        <v>77.502118208018501</v>
      </c>
      <c r="O13478" s="36">
        <f t="shared" si="1244"/>
        <v>77.502149922085195</v>
      </c>
      <c r="P13478" s="36">
        <f t="shared" si="1245"/>
        <v>3.1714066693666609E-5</v>
      </c>
      <c r="Q13478" s="36">
        <f t="shared" si="1246"/>
        <v>0</v>
      </c>
    </row>
    <row r="13479" spans="1:17" x14ac:dyDescent="0.3">
      <c r="A13479" s="29">
        <v>3109175</v>
      </c>
      <c r="B13479" s="1">
        <v>131</v>
      </c>
      <c r="C13479" s="1" t="s">
        <v>24</v>
      </c>
      <c r="D13479" s="1" t="s">
        <v>63</v>
      </c>
      <c r="E13479" s="1" t="s">
        <v>64</v>
      </c>
      <c r="F13479" s="47">
        <v>714</v>
      </c>
      <c r="G13479" s="34">
        <v>1007.07</v>
      </c>
      <c r="H13479" s="1" t="s">
        <v>218</v>
      </c>
      <c r="I13479" s="34">
        <v>2.5060000000000002E-4</v>
      </c>
      <c r="J13479" s="34">
        <v>2236.9832000000001</v>
      </c>
      <c r="K13479" s="35" t="str">
        <f t="shared" si="1242"/>
        <v>Loonse en Drunense Duinen &amp; Leemkuilen_H2310</v>
      </c>
      <c r="L13479" s="36">
        <f>VLOOKUP(D13479,DATA!A:F,5,FALSE)</f>
        <v>1.0986712608830001E-2</v>
      </c>
      <c r="M13479" s="37">
        <f>VLOOKUP(D13479,DATA!A:F,6,FALSE)</f>
        <v>982</v>
      </c>
      <c r="N13479" s="36">
        <f t="shared" si="1243"/>
        <v>56.842716233960431</v>
      </c>
      <c r="O13479" s="36">
        <f t="shared" si="1244"/>
        <v>56.842783776544948</v>
      </c>
      <c r="P13479" s="36">
        <f t="shared" si="1245"/>
        <v>6.7542584517354953E-5</v>
      </c>
      <c r="Q13479" s="36">
        <f t="shared" si="1246"/>
        <v>0</v>
      </c>
    </row>
    <row r="13480" spans="1:17" x14ac:dyDescent="0.3">
      <c r="A13480" s="29">
        <v>3109175</v>
      </c>
      <c r="B13480" s="1">
        <v>131</v>
      </c>
      <c r="C13480" s="1" t="s">
        <v>24</v>
      </c>
      <c r="D13480" s="1" t="s">
        <v>61</v>
      </c>
      <c r="E13480" s="1" t="s">
        <v>62</v>
      </c>
      <c r="F13480" s="47">
        <v>714</v>
      </c>
      <c r="G13480" s="34">
        <v>1007.07</v>
      </c>
      <c r="H13480" s="1" t="s">
        <v>218</v>
      </c>
      <c r="I13480" s="34">
        <v>2.5060000000000002E-4</v>
      </c>
      <c r="J13480" s="34">
        <v>1187.7080000000001</v>
      </c>
      <c r="K13480" s="35" t="str">
        <f t="shared" si="1242"/>
        <v>Loonse en Drunense Duinen &amp; Leemkuilen_H2330</v>
      </c>
      <c r="L13480" s="36">
        <f>VLOOKUP(D13480,DATA!A:F,5,FALSE)</f>
        <v>1.0986712608830001E-2</v>
      </c>
      <c r="M13480" s="37">
        <f>VLOOKUP(D13480,DATA!A:F,6,FALSE)</f>
        <v>982</v>
      </c>
      <c r="N13480" s="36">
        <f t="shared" si="1243"/>
        <v>56.842716233960431</v>
      </c>
      <c r="O13480" s="36">
        <f t="shared" si="1244"/>
        <v>56.842783776544948</v>
      </c>
      <c r="P13480" s="36">
        <f t="shared" si="1245"/>
        <v>6.7542584517354953E-5</v>
      </c>
      <c r="Q13480" s="36">
        <f t="shared" si="1246"/>
        <v>0</v>
      </c>
    </row>
    <row r="13481" spans="1:17" x14ac:dyDescent="0.3">
      <c r="A13481" s="29">
        <v>3109176</v>
      </c>
      <c r="B13481" s="1">
        <v>131</v>
      </c>
      <c r="C13481" s="1" t="s">
        <v>24</v>
      </c>
      <c r="D13481" s="1" t="s">
        <v>63</v>
      </c>
      <c r="E13481" s="1" t="s">
        <v>64</v>
      </c>
      <c r="F13481" s="47">
        <v>714</v>
      </c>
      <c r="G13481" s="34">
        <v>1027.99</v>
      </c>
      <c r="H13481" s="1" t="s">
        <v>218</v>
      </c>
      <c r="I13481" s="34">
        <v>3.656E-4</v>
      </c>
      <c r="J13481" s="34">
        <v>996.65796</v>
      </c>
      <c r="K13481" s="35" t="str">
        <f t="shared" si="1242"/>
        <v>Loonse en Drunense Duinen &amp; Leemkuilen_H2310</v>
      </c>
      <c r="L13481" s="36">
        <f>VLOOKUP(D13481,DATA!A:F,5,FALSE)</f>
        <v>1.0986712608830001E-2</v>
      </c>
      <c r="M13481" s="37">
        <f>VLOOKUP(D13481,DATA!A:F,6,FALSE)</f>
        <v>982</v>
      </c>
      <c r="N13481" s="36">
        <f t="shared" si="1243"/>
        <v>62.369909100066621</v>
      </c>
      <c r="O13481" s="36">
        <f t="shared" si="1244"/>
        <v>62.370003372369048</v>
      </c>
      <c r="P13481" s="36">
        <f t="shared" si="1245"/>
        <v>9.4272302426645638E-5</v>
      </c>
      <c r="Q13481" s="36">
        <f t="shared" si="1246"/>
        <v>0</v>
      </c>
    </row>
    <row r="13482" spans="1:17" x14ac:dyDescent="0.3">
      <c r="A13482" s="29">
        <v>3109176</v>
      </c>
      <c r="B13482" s="1">
        <v>131</v>
      </c>
      <c r="C13482" s="1" t="s">
        <v>24</v>
      </c>
      <c r="D13482" s="1" t="s">
        <v>61</v>
      </c>
      <c r="E13482" s="1" t="s">
        <v>62</v>
      </c>
      <c r="F13482" s="47">
        <v>714</v>
      </c>
      <c r="G13482" s="34">
        <v>1027.99</v>
      </c>
      <c r="H13482" s="1" t="s">
        <v>218</v>
      </c>
      <c r="I13482" s="34">
        <v>3.656E-4</v>
      </c>
      <c r="J13482" s="34">
        <v>7737.5396000000001</v>
      </c>
      <c r="K13482" s="35" t="str">
        <f t="shared" si="1242"/>
        <v>Loonse en Drunense Duinen &amp; Leemkuilen_H2330</v>
      </c>
      <c r="L13482" s="36">
        <f>VLOOKUP(D13482,DATA!A:F,5,FALSE)</f>
        <v>1.0986712608830001E-2</v>
      </c>
      <c r="M13482" s="37">
        <f>VLOOKUP(D13482,DATA!A:F,6,FALSE)</f>
        <v>982</v>
      </c>
      <c r="N13482" s="36">
        <f t="shared" si="1243"/>
        <v>62.369909100066621</v>
      </c>
      <c r="O13482" s="36">
        <f t="shared" si="1244"/>
        <v>62.370003372369048</v>
      </c>
      <c r="P13482" s="36">
        <f t="shared" si="1245"/>
        <v>9.4272302426645638E-5</v>
      </c>
      <c r="Q13482" s="36">
        <f t="shared" si="1246"/>
        <v>0</v>
      </c>
    </row>
    <row r="13483" spans="1:17" x14ac:dyDescent="0.3">
      <c r="A13483" s="29">
        <v>3109177</v>
      </c>
      <c r="B13483" s="1">
        <v>131</v>
      </c>
      <c r="C13483" s="1" t="s">
        <v>24</v>
      </c>
      <c r="D13483" s="1" t="s">
        <v>61</v>
      </c>
      <c r="E13483" s="1" t="s">
        <v>62</v>
      </c>
      <c r="F13483" s="47">
        <v>714</v>
      </c>
      <c r="G13483" s="34">
        <v>1425.58</v>
      </c>
      <c r="H13483" s="1" t="s">
        <v>218</v>
      </c>
      <c r="I13483" s="34">
        <v>8.3480000000000002E-4</v>
      </c>
      <c r="J13483" s="34">
        <v>4590.7539999999999</v>
      </c>
      <c r="K13483" s="35" t="str">
        <f t="shared" si="1242"/>
        <v>Loonse en Drunense Duinen &amp; Leemkuilen_H2330</v>
      </c>
      <c r="L13483" s="36">
        <f>VLOOKUP(D13483,DATA!A:F,5,FALSE)</f>
        <v>1.0986712608830001E-2</v>
      </c>
      <c r="M13483" s="37">
        <f>VLOOKUP(D13483,DATA!A:F,6,FALSE)</f>
        <v>982</v>
      </c>
      <c r="N13483" s="36">
        <f t="shared" si="1243"/>
        <v>99.241136506457195</v>
      </c>
      <c r="O13483" s="36">
        <f t="shared" si="1244"/>
        <v>99.241143413682664</v>
      </c>
      <c r="P13483" s="36">
        <f t="shared" si="1245"/>
        <v>6.9072254689217516E-6</v>
      </c>
      <c r="Q13483" s="36">
        <f t="shared" si="1246"/>
        <v>0</v>
      </c>
    </row>
    <row r="13484" spans="1:17" x14ac:dyDescent="0.3">
      <c r="A13484" s="29">
        <v>3109178</v>
      </c>
      <c r="B13484" s="1">
        <v>131</v>
      </c>
      <c r="C13484" s="1" t="s">
        <v>24</v>
      </c>
      <c r="D13484" s="1" t="s">
        <v>61</v>
      </c>
      <c r="E13484" s="1" t="s">
        <v>62</v>
      </c>
      <c r="F13484" s="47">
        <v>714</v>
      </c>
      <c r="G13484" s="34">
        <v>1833.49</v>
      </c>
      <c r="H13484" s="1" t="s">
        <v>218</v>
      </c>
      <c r="I13484" s="34">
        <v>1.4212000000000001E-3</v>
      </c>
      <c r="J13484" s="34">
        <v>31.809206</v>
      </c>
      <c r="K13484" s="35" t="str">
        <f t="shared" si="1242"/>
        <v>Loonse en Drunense Duinen &amp; Leemkuilen_H2330</v>
      </c>
      <c r="L13484" s="36">
        <f>VLOOKUP(D13484,DATA!A:F,5,FALSE)</f>
        <v>1.0986712608830001E-2</v>
      </c>
      <c r="M13484" s="37">
        <f>VLOOKUP(D13484,DATA!A:F,6,FALSE)</f>
        <v>982</v>
      </c>
      <c r="N13484" s="36">
        <f t="shared" si="1243"/>
        <v>99.991348237786383</v>
      </c>
      <c r="O13484" s="36">
        <f t="shared" si="1244"/>
        <v>99.991348372865005</v>
      </c>
      <c r="P13484" s="36">
        <f t="shared" si="1245"/>
        <v>1.350786220655209E-7</v>
      </c>
      <c r="Q13484" s="36">
        <f t="shared" si="1246"/>
        <v>0</v>
      </c>
    </row>
    <row r="13485" spans="1:17" x14ac:dyDescent="0.3">
      <c r="A13485" s="29">
        <v>3109178</v>
      </c>
      <c r="B13485" s="1">
        <v>131</v>
      </c>
      <c r="C13485" s="1" t="s">
        <v>24</v>
      </c>
      <c r="D13485" s="1" t="s">
        <v>59</v>
      </c>
      <c r="E13485" s="1" t="s">
        <v>60</v>
      </c>
      <c r="F13485" s="47">
        <v>1071</v>
      </c>
      <c r="G13485" s="34">
        <v>1833.49</v>
      </c>
      <c r="H13485" s="1" t="s">
        <v>218</v>
      </c>
      <c r="I13485" s="34">
        <v>1.4212000000000001E-3</v>
      </c>
      <c r="J13485" s="34">
        <v>4403.2809999999999</v>
      </c>
      <c r="K13485" s="35" t="str">
        <f t="shared" si="1242"/>
        <v>Loonse en Drunense Duinen &amp; Leemkuilen_H9190</v>
      </c>
      <c r="L13485" s="36">
        <f>VLOOKUP(D13485,DATA!A:F,5,FALSE)</f>
        <v>1.3726988247862192E-2</v>
      </c>
      <c r="M13485" s="37">
        <f>VLOOKUP(D13485,DATA!A:F,6,FALSE)</f>
        <v>1285.5</v>
      </c>
      <c r="N13485" s="36">
        <f t="shared" si="1243"/>
        <v>99.945937952843309</v>
      </c>
      <c r="O13485" s="36">
        <f t="shared" si="1244"/>
        <v>99.945939006948279</v>
      </c>
      <c r="P13485" s="36">
        <f t="shared" si="1245"/>
        <v>1.0541049704215766E-6</v>
      </c>
      <c r="Q13485" s="36">
        <f t="shared" si="1246"/>
        <v>0</v>
      </c>
    </row>
    <row r="13486" spans="1:17" x14ac:dyDescent="0.3">
      <c r="A13486" s="29">
        <v>3109179</v>
      </c>
      <c r="B13486" s="1">
        <v>131</v>
      </c>
      <c r="C13486" s="1" t="s">
        <v>24</v>
      </c>
      <c r="D13486" s="1" t="s">
        <v>61</v>
      </c>
      <c r="E13486" s="1" t="s">
        <v>62</v>
      </c>
      <c r="F13486" s="47">
        <v>714</v>
      </c>
      <c r="G13486" s="34">
        <v>1279.6600000000001</v>
      </c>
      <c r="H13486" s="1" t="s">
        <v>218</v>
      </c>
      <c r="I13486" s="34">
        <v>9.9165899999999999E-4</v>
      </c>
      <c r="J13486" s="34">
        <v>7272.2295000000004</v>
      </c>
      <c r="K13486" s="35" t="str">
        <f t="shared" si="1242"/>
        <v>Loonse en Drunense Duinen &amp; Leemkuilen_H2330</v>
      </c>
      <c r="L13486" s="36">
        <f>VLOOKUP(D13486,DATA!A:F,5,FALSE)</f>
        <v>1.0986712608830001E-2</v>
      </c>
      <c r="M13486" s="37">
        <f>VLOOKUP(D13486,DATA!A:F,6,FALSE)</f>
        <v>982</v>
      </c>
      <c r="N13486" s="36">
        <f t="shared" si="1243"/>
        <v>96.339592442786213</v>
      </c>
      <c r="O13486" s="36">
        <f t="shared" si="1244"/>
        <v>96.339630863212335</v>
      </c>
      <c r="P13486" s="36">
        <f t="shared" si="1245"/>
        <v>3.8420426122343088E-5</v>
      </c>
      <c r="Q13486" s="36">
        <f t="shared" si="1246"/>
        <v>0</v>
      </c>
    </row>
    <row r="13487" spans="1:17" x14ac:dyDescent="0.3">
      <c r="A13487" s="29">
        <v>3109180</v>
      </c>
      <c r="B13487" s="1">
        <v>131</v>
      </c>
      <c r="C13487" s="1" t="s">
        <v>24</v>
      </c>
      <c r="D13487" s="1" t="s">
        <v>61</v>
      </c>
      <c r="E13487" s="1" t="s">
        <v>62</v>
      </c>
      <c r="F13487" s="47">
        <v>714</v>
      </c>
      <c r="G13487" s="34">
        <v>1264.55</v>
      </c>
      <c r="H13487" s="1" t="s">
        <v>218</v>
      </c>
      <c r="I13487" s="34">
        <v>1.6838999999999999E-3</v>
      </c>
      <c r="J13487" s="34">
        <v>7749.3540000000003</v>
      </c>
      <c r="K13487" s="35" t="str">
        <f t="shared" si="1242"/>
        <v>Loonse en Drunense Duinen &amp; Leemkuilen_H2330</v>
      </c>
      <c r="L13487" s="36">
        <f>VLOOKUP(D13487,DATA!A:F,5,FALSE)</f>
        <v>1.0986712608830001E-2</v>
      </c>
      <c r="M13487" s="37">
        <f>VLOOKUP(D13487,DATA!A:F,6,FALSE)</f>
        <v>982</v>
      </c>
      <c r="N13487" s="36">
        <f t="shared" si="1243"/>
        <v>95.706958895695934</v>
      </c>
      <c r="O13487" s="36">
        <f t="shared" si="1244"/>
        <v>95.707034908884822</v>
      </c>
      <c r="P13487" s="36">
        <f t="shared" si="1245"/>
        <v>7.601318888816877E-5</v>
      </c>
      <c r="Q13487" s="36">
        <f t="shared" si="1246"/>
        <v>0</v>
      </c>
    </row>
    <row r="13488" spans="1:17" x14ac:dyDescent="0.3">
      <c r="A13488" s="29">
        <v>3109181</v>
      </c>
      <c r="B13488" s="1">
        <v>131</v>
      </c>
      <c r="C13488" s="1" t="s">
        <v>24</v>
      </c>
      <c r="D13488" s="1" t="s">
        <v>61</v>
      </c>
      <c r="E13488" s="1" t="s">
        <v>62</v>
      </c>
      <c r="F13488" s="47">
        <v>714</v>
      </c>
      <c r="G13488" s="34">
        <v>1750.62</v>
      </c>
      <c r="H13488" s="1" t="s">
        <v>218</v>
      </c>
      <c r="I13488" s="34">
        <v>2.9256E-3</v>
      </c>
      <c r="J13488" s="34">
        <v>143.02216999999999</v>
      </c>
      <c r="K13488" s="35" t="str">
        <f t="shared" si="1242"/>
        <v>Loonse en Drunense Duinen &amp; Leemkuilen_H2330</v>
      </c>
      <c r="L13488" s="36">
        <f>VLOOKUP(D13488,DATA!A:F,5,FALSE)</f>
        <v>1.0986712608830001E-2</v>
      </c>
      <c r="M13488" s="37">
        <f>VLOOKUP(D13488,DATA!A:F,6,FALSE)</f>
        <v>982</v>
      </c>
      <c r="N13488" s="36">
        <f t="shared" si="1243"/>
        <v>99.978498915287474</v>
      </c>
      <c r="O13488" s="36">
        <f t="shared" si="1244"/>
        <v>99.978499606231267</v>
      </c>
      <c r="P13488" s="36">
        <f t="shared" si="1245"/>
        <v>6.909437928470652E-7</v>
      </c>
      <c r="Q13488" s="36">
        <f t="shared" si="1246"/>
        <v>0</v>
      </c>
    </row>
    <row r="13489" spans="1:17" x14ac:dyDescent="0.3">
      <c r="A13489" s="29">
        <v>3110694</v>
      </c>
      <c r="B13489" s="1">
        <v>131</v>
      </c>
      <c r="C13489" s="1" t="s">
        <v>24</v>
      </c>
      <c r="D13489" s="1" t="s">
        <v>63</v>
      </c>
      <c r="E13489" s="1" t="s">
        <v>64</v>
      </c>
      <c r="F13489" s="47">
        <v>714</v>
      </c>
      <c r="G13489" s="34">
        <v>1261.24</v>
      </c>
      <c r="H13489" s="1" t="s">
        <v>218</v>
      </c>
      <c r="I13489" s="34">
        <v>4.7809999999999998E-5</v>
      </c>
      <c r="J13489" s="34">
        <v>157.85311999999999</v>
      </c>
      <c r="K13489" s="35" t="str">
        <f t="shared" si="1242"/>
        <v>Loonse en Drunense Duinen &amp; Leemkuilen_H2310</v>
      </c>
      <c r="L13489" s="36">
        <f>VLOOKUP(D13489,DATA!A:F,5,FALSE)</f>
        <v>1.0986712608830001E-2</v>
      </c>
      <c r="M13489" s="37">
        <f>VLOOKUP(D13489,DATA!A:F,6,FALSE)</f>
        <v>982</v>
      </c>
      <c r="N13489" s="36">
        <f t="shared" si="1243"/>
        <v>95.555031855176608</v>
      </c>
      <c r="O13489" s="36">
        <f t="shared" si="1244"/>
        <v>95.555034086223102</v>
      </c>
      <c r="P13489" s="36">
        <f t="shared" si="1245"/>
        <v>2.2310464942165709E-6</v>
      </c>
      <c r="Q13489" s="36">
        <f t="shared" si="1246"/>
        <v>0</v>
      </c>
    </row>
    <row r="13490" spans="1:17" x14ac:dyDescent="0.3">
      <c r="A13490" s="29">
        <v>3110694</v>
      </c>
      <c r="B13490" s="1">
        <v>131</v>
      </c>
      <c r="C13490" s="1" t="s">
        <v>24</v>
      </c>
      <c r="D13490" s="1" t="s">
        <v>61</v>
      </c>
      <c r="E13490" s="1" t="s">
        <v>62</v>
      </c>
      <c r="F13490" s="47">
        <v>714</v>
      </c>
      <c r="G13490" s="34">
        <v>1261.24</v>
      </c>
      <c r="H13490" s="1" t="s">
        <v>218</v>
      </c>
      <c r="I13490" s="34">
        <v>4.7809999999999998E-5</v>
      </c>
      <c r="J13490" s="34">
        <v>6875.4614000000001</v>
      </c>
      <c r="K13490" s="35" t="str">
        <f t="shared" si="1242"/>
        <v>Loonse en Drunense Duinen &amp; Leemkuilen_H2330</v>
      </c>
      <c r="L13490" s="36">
        <f>VLOOKUP(D13490,DATA!A:F,5,FALSE)</f>
        <v>1.0986712608830001E-2</v>
      </c>
      <c r="M13490" s="37">
        <f>VLOOKUP(D13490,DATA!A:F,6,FALSE)</f>
        <v>982</v>
      </c>
      <c r="N13490" s="36">
        <f t="shared" si="1243"/>
        <v>95.555031855176608</v>
      </c>
      <c r="O13490" s="36">
        <f t="shared" si="1244"/>
        <v>95.555034086223102</v>
      </c>
      <c r="P13490" s="36">
        <f t="shared" si="1245"/>
        <v>2.2310464942165709E-6</v>
      </c>
      <c r="Q13490" s="36">
        <f t="shared" si="1246"/>
        <v>0</v>
      </c>
    </row>
    <row r="13491" spans="1:17" x14ac:dyDescent="0.3">
      <c r="A13491" s="29">
        <v>3110695</v>
      </c>
      <c r="B13491" s="1">
        <v>131</v>
      </c>
      <c r="C13491" s="1" t="s">
        <v>24</v>
      </c>
      <c r="D13491" s="1" t="s">
        <v>63</v>
      </c>
      <c r="E13491" s="1" t="s">
        <v>64</v>
      </c>
      <c r="F13491" s="47">
        <v>714</v>
      </c>
      <c r="G13491" s="34">
        <v>915.76</v>
      </c>
      <c r="H13491" s="1" t="s">
        <v>218</v>
      </c>
      <c r="I13491" s="34">
        <v>3.6510000000000001E-5</v>
      </c>
      <c r="J13491" s="34">
        <v>5991.942</v>
      </c>
      <c r="K13491" s="35" t="str">
        <f t="shared" si="1242"/>
        <v>Loonse en Drunense Duinen &amp; Leemkuilen_H2310</v>
      </c>
      <c r="L13491" s="36">
        <f>VLOOKUP(D13491,DATA!A:F,5,FALSE)</f>
        <v>1.0986712608830001E-2</v>
      </c>
      <c r="M13491" s="37">
        <f>VLOOKUP(D13491,DATA!A:F,6,FALSE)</f>
        <v>982</v>
      </c>
      <c r="N13491" s="36">
        <f t="shared" si="1243"/>
        <v>32.5686506776592</v>
      </c>
      <c r="O13491" s="36">
        <f t="shared" si="1244"/>
        <v>32.568659486956022</v>
      </c>
      <c r="P13491" s="36">
        <f t="shared" si="1245"/>
        <v>8.8092968226760604E-6</v>
      </c>
      <c r="Q13491" s="36">
        <f t="shared" si="1246"/>
        <v>0</v>
      </c>
    </row>
    <row r="13492" spans="1:17" x14ac:dyDescent="0.3">
      <c r="A13492" s="29">
        <v>3110695</v>
      </c>
      <c r="B13492" s="1">
        <v>131</v>
      </c>
      <c r="C13492" s="1" t="s">
        <v>24</v>
      </c>
      <c r="D13492" s="1" t="s">
        <v>61</v>
      </c>
      <c r="E13492" s="1" t="s">
        <v>62</v>
      </c>
      <c r="F13492" s="47">
        <v>714</v>
      </c>
      <c r="G13492" s="34">
        <v>915.76</v>
      </c>
      <c r="H13492" s="1" t="s">
        <v>218</v>
      </c>
      <c r="I13492" s="34">
        <v>3.6510000000000001E-5</v>
      </c>
      <c r="J13492" s="34">
        <v>3261.2597999999998</v>
      </c>
      <c r="K13492" s="35" t="str">
        <f t="shared" si="1242"/>
        <v>Loonse en Drunense Duinen &amp; Leemkuilen_H2330</v>
      </c>
      <c r="L13492" s="36">
        <f>VLOOKUP(D13492,DATA!A:F,5,FALSE)</f>
        <v>1.0986712608830001E-2</v>
      </c>
      <c r="M13492" s="37">
        <f>VLOOKUP(D13492,DATA!A:F,6,FALSE)</f>
        <v>982</v>
      </c>
      <c r="N13492" s="36">
        <f t="shared" si="1243"/>
        <v>32.5686506776592</v>
      </c>
      <c r="O13492" s="36">
        <f t="shared" si="1244"/>
        <v>32.568659486956022</v>
      </c>
      <c r="P13492" s="36">
        <f t="shared" si="1245"/>
        <v>8.8092968226760604E-6</v>
      </c>
      <c r="Q13492" s="36">
        <f t="shared" si="1246"/>
        <v>0</v>
      </c>
    </row>
    <row r="13493" spans="1:17" x14ac:dyDescent="0.3">
      <c r="A13493" s="29">
        <v>3110696</v>
      </c>
      <c r="B13493" s="1">
        <v>131</v>
      </c>
      <c r="C13493" s="1" t="s">
        <v>24</v>
      </c>
      <c r="D13493" s="1" t="s">
        <v>63</v>
      </c>
      <c r="E13493" s="1" t="s">
        <v>64</v>
      </c>
      <c r="F13493" s="47">
        <v>714</v>
      </c>
      <c r="G13493" s="34">
        <v>896.06</v>
      </c>
      <c r="H13493" s="1" t="s">
        <v>218</v>
      </c>
      <c r="I13493" s="34">
        <v>4.0410000000000001E-5</v>
      </c>
      <c r="J13493" s="34">
        <v>2564.7002000000002</v>
      </c>
      <c r="K13493" s="35" t="str">
        <f t="shared" si="1242"/>
        <v>Loonse en Drunense Duinen &amp; Leemkuilen_H2310</v>
      </c>
      <c r="L13493" s="36">
        <f>VLOOKUP(D13493,DATA!A:F,5,FALSE)</f>
        <v>1.0986712608830001E-2</v>
      </c>
      <c r="M13493" s="37">
        <f>VLOOKUP(D13493,DATA!A:F,6,FALSE)</f>
        <v>982</v>
      </c>
      <c r="N13493" s="36">
        <f t="shared" si="1243"/>
        <v>28.00531301711478</v>
      </c>
      <c r="O13493" s="36">
        <f t="shared" si="1244"/>
        <v>28.005321968650239</v>
      </c>
      <c r="P13493" s="36">
        <f t="shared" si="1245"/>
        <v>8.9515354595448571E-6</v>
      </c>
      <c r="Q13493" s="36">
        <f t="shared" si="1246"/>
        <v>0</v>
      </c>
    </row>
    <row r="13494" spans="1:17" x14ac:dyDescent="0.3">
      <c r="A13494" s="29">
        <v>3110696</v>
      </c>
      <c r="B13494" s="1">
        <v>131</v>
      </c>
      <c r="C13494" s="1" t="s">
        <v>24</v>
      </c>
      <c r="D13494" s="1" t="s">
        <v>61</v>
      </c>
      <c r="E13494" s="1" t="s">
        <v>62</v>
      </c>
      <c r="F13494" s="47">
        <v>714</v>
      </c>
      <c r="G13494" s="34">
        <v>896.06</v>
      </c>
      <c r="H13494" s="1" t="s">
        <v>218</v>
      </c>
      <c r="I13494" s="34">
        <v>4.0410000000000001E-5</v>
      </c>
      <c r="J13494" s="34">
        <v>5373.8315000000002</v>
      </c>
      <c r="K13494" s="35" t="str">
        <f t="shared" si="1242"/>
        <v>Loonse en Drunense Duinen &amp; Leemkuilen_H2330</v>
      </c>
      <c r="L13494" s="36">
        <f>VLOOKUP(D13494,DATA!A:F,5,FALSE)</f>
        <v>1.0986712608830001E-2</v>
      </c>
      <c r="M13494" s="37">
        <f>VLOOKUP(D13494,DATA!A:F,6,FALSE)</f>
        <v>982</v>
      </c>
      <c r="N13494" s="36">
        <f t="shared" si="1243"/>
        <v>28.00531301711478</v>
      </c>
      <c r="O13494" s="36">
        <f t="shared" si="1244"/>
        <v>28.005321968650239</v>
      </c>
      <c r="P13494" s="36">
        <f t="shared" si="1245"/>
        <v>8.9515354595448571E-6</v>
      </c>
      <c r="Q13494" s="36">
        <f t="shared" si="1246"/>
        <v>0</v>
      </c>
    </row>
    <row r="13495" spans="1:17" x14ac:dyDescent="0.3">
      <c r="A13495" s="29">
        <v>3110698</v>
      </c>
      <c r="B13495" s="1">
        <v>131</v>
      </c>
      <c r="C13495" s="1" t="s">
        <v>24</v>
      </c>
      <c r="D13495" s="1" t="s">
        <v>61</v>
      </c>
      <c r="E13495" s="1" t="s">
        <v>62</v>
      </c>
      <c r="F13495" s="47">
        <v>714</v>
      </c>
      <c r="G13495" s="34">
        <v>845.02</v>
      </c>
      <c r="H13495" s="1" t="s">
        <v>218</v>
      </c>
      <c r="I13495" s="34">
        <v>5.3359999999999997E-5</v>
      </c>
      <c r="J13495" s="34">
        <v>377.45898</v>
      </c>
      <c r="K13495" s="35" t="str">
        <f t="shared" si="1242"/>
        <v>Loonse en Drunense Duinen &amp; Leemkuilen_H2330</v>
      </c>
      <c r="L13495" s="36">
        <f>VLOOKUP(D13495,DATA!A:F,5,FALSE)</f>
        <v>1.0986712608830001E-2</v>
      </c>
      <c r="M13495" s="37">
        <f>VLOOKUP(D13495,DATA!A:F,6,FALSE)</f>
        <v>982</v>
      </c>
      <c r="N13495" s="36">
        <f t="shared" si="1243"/>
        <v>18.168693822574205</v>
      </c>
      <c r="O13495" s="36">
        <f t="shared" si="1244"/>
        <v>18.168702538767572</v>
      </c>
      <c r="P13495" s="36">
        <f t="shared" si="1245"/>
        <v>8.7161933670643066E-6</v>
      </c>
      <c r="Q13495" s="36">
        <f t="shared" si="1246"/>
        <v>0</v>
      </c>
    </row>
    <row r="13496" spans="1:17" x14ac:dyDescent="0.3">
      <c r="A13496" s="29">
        <v>3110699</v>
      </c>
      <c r="B13496" s="1">
        <v>131</v>
      </c>
      <c r="C13496" s="1" t="s">
        <v>24</v>
      </c>
      <c r="D13496" s="1" t="s">
        <v>61</v>
      </c>
      <c r="E13496" s="1" t="s">
        <v>62</v>
      </c>
      <c r="F13496" s="47">
        <v>714</v>
      </c>
      <c r="G13496" s="34">
        <v>933.29</v>
      </c>
      <c r="H13496" s="1" t="s">
        <v>218</v>
      </c>
      <c r="I13496" s="34">
        <v>6.6390000000000006E-5</v>
      </c>
      <c r="J13496" s="34">
        <v>1792.3230000000001</v>
      </c>
      <c r="K13496" s="35" t="str">
        <f t="shared" si="1242"/>
        <v>Loonse en Drunense Duinen &amp; Leemkuilen_H2330</v>
      </c>
      <c r="L13496" s="36">
        <f>VLOOKUP(D13496,DATA!A:F,5,FALSE)</f>
        <v>1.0986712608830001E-2</v>
      </c>
      <c r="M13496" s="37">
        <f>VLOOKUP(D13496,DATA!A:F,6,FALSE)</f>
        <v>982</v>
      </c>
      <c r="N13496" s="36">
        <f t="shared" si="1243"/>
        <v>36.931356070851521</v>
      </c>
      <c r="O13496" s="36">
        <f t="shared" si="1244"/>
        <v>36.931373060297723</v>
      </c>
      <c r="P13496" s="36">
        <f t="shared" si="1245"/>
        <v>1.6989446201876035E-5</v>
      </c>
      <c r="Q13496" s="36">
        <f t="shared" si="1246"/>
        <v>0</v>
      </c>
    </row>
    <row r="13497" spans="1:17" x14ac:dyDescent="0.3">
      <c r="A13497" s="29">
        <v>3110700</v>
      </c>
      <c r="B13497" s="1">
        <v>131</v>
      </c>
      <c r="C13497" s="1" t="s">
        <v>24</v>
      </c>
      <c r="D13497" s="1" t="s">
        <v>61</v>
      </c>
      <c r="E13497" s="1" t="s">
        <v>62</v>
      </c>
      <c r="F13497" s="47">
        <v>714</v>
      </c>
      <c r="G13497" s="34">
        <v>925.13</v>
      </c>
      <c r="H13497" s="1" t="s">
        <v>218</v>
      </c>
      <c r="I13497" s="34">
        <v>7.8449999999999996E-5</v>
      </c>
      <c r="J13497" s="34">
        <v>3619.6037999999999</v>
      </c>
      <c r="K13497" s="35" t="str">
        <f t="shared" si="1242"/>
        <v>Loonse en Drunense Duinen &amp; Leemkuilen_H2330</v>
      </c>
      <c r="L13497" s="36">
        <f>VLOOKUP(D13497,DATA!A:F,5,FALSE)</f>
        <v>1.0986712608830001E-2</v>
      </c>
      <c r="M13497" s="37">
        <f>VLOOKUP(D13497,DATA!A:F,6,FALSE)</f>
        <v>982</v>
      </c>
      <c r="N13497" s="36">
        <f t="shared" si="1243"/>
        <v>34.868729698736992</v>
      </c>
      <c r="O13497" s="36">
        <f t="shared" si="1244"/>
        <v>34.86874927304617</v>
      </c>
      <c r="P13497" s="36">
        <f t="shared" si="1245"/>
        <v>1.9574309177983196E-5</v>
      </c>
      <c r="Q13497" s="36">
        <f t="shared" si="1246"/>
        <v>0</v>
      </c>
    </row>
    <row r="13498" spans="1:17" x14ac:dyDescent="0.3">
      <c r="A13498" s="29">
        <v>3110701</v>
      </c>
      <c r="B13498" s="1">
        <v>131</v>
      </c>
      <c r="C13498" s="1" t="s">
        <v>24</v>
      </c>
      <c r="D13498" s="1" t="s">
        <v>61</v>
      </c>
      <c r="E13498" s="1" t="s">
        <v>62</v>
      </c>
      <c r="F13498" s="47">
        <v>714</v>
      </c>
      <c r="G13498" s="34">
        <v>1034.93</v>
      </c>
      <c r="H13498" s="1" t="s">
        <v>218</v>
      </c>
      <c r="I13498" s="34">
        <v>1.0053E-4</v>
      </c>
      <c r="J13498" s="34">
        <v>5709.5576000000001</v>
      </c>
      <c r="K13498" s="35" t="str">
        <f t="shared" si="1242"/>
        <v>Loonse en Drunense Duinen &amp; Leemkuilen_H2330</v>
      </c>
      <c r="L13498" s="36">
        <f>VLOOKUP(D13498,DATA!A:F,5,FALSE)</f>
        <v>1.0986712608830001E-2</v>
      </c>
      <c r="M13498" s="37">
        <f>VLOOKUP(D13498,DATA!A:F,6,FALSE)</f>
        <v>982</v>
      </c>
      <c r="N13498" s="36">
        <f t="shared" si="1243"/>
        <v>64.141862390421906</v>
      </c>
      <c r="O13498" s="36">
        <f t="shared" si="1244"/>
        <v>64.141887793870325</v>
      </c>
      <c r="P13498" s="36">
        <f t="shared" si="1245"/>
        <v>2.5403448418614971E-5</v>
      </c>
      <c r="Q13498" s="36">
        <f t="shared" si="1246"/>
        <v>0</v>
      </c>
    </row>
    <row r="13499" spans="1:17" x14ac:dyDescent="0.3">
      <c r="A13499" s="29">
        <v>3110702</v>
      </c>
      <c r="B13499" s="1">
        <v>131</v>
      </c>
      <c r="C13499" s="1" t="s">
        <v>24</v>
      </c>
      <c r="D13499" s="1" t="s">
        <v>63</v>
      </c>
      <c r="E13499" s="1" t="s">
        <v>64</v>
      </c>
      <c r="F13499" s="47">
        <v>714</v>
      </c>
      <c r="G13499" s="34">
        <v>1138.8399999999999</v>
      </c>
      <c r="H13499" s="1" t="s">
        <v>218</v>
      </c>
      <c r="I13499" s="34">
        <v>1.2273000000000001E-4</v>
      </c>
      <c r="J13499" s="34">
        <v>1484.1760999999999</v>
      </c>
      <c r="K13499" s="35" t="str">
        <f t="shared" si="1242"/>
        <v>Loonse en Drunense Duinen &amp; Leemkuilen_H2310</v>
      </c>
      <c r="L13499" s="36">
        <f>VLOOKUP(D13499,DATA!A:F,5,FALSE)</f>
        <v>1.0986712608830001E-2</v>
      </c>
      <c r="M13499" s="37">
        <f>VLOOKUP(D13499,DATA!A:F,6,FALSE)</f>
        <v>982</v>
      </c>
      <c r="N13499" s="36">
        <f t="shared" si="1243"/>
        <v>84.853490330402892</v>
      </c>
      <c r="O13499" s="36">
        <f t="shared" si="1244"/>
        <v>84.853507660483061</v>
      </c>
      <c r="P13499" s="36">
        <f t="shared" si="1245"/>
        <v>1.7330080169131179E-5</v>
      </c>
      <c r="Q13499" s="36">
        <f t="shared" si="1246"/>
        <v>0</v>
      </c>
    </row>
    <row r="13500" spans="1:17" x14ac:dyDescent="0.3">
      <c r="A13500" s="29">
        <v>3110702</v>
      </c>
      <c r="B13500" s="1">
        <v>131</v>
      </c>
      <c r="C13500" s="1" t="s">
        <v>24</v>
      </c>
      <c r="D13500" s="1" t="s">
        <v>61</v>
      </c>
      <c r="E13500" s="1" t="s">
        <v>62</v>
      </c>
      <c r="F13500" s="47">
        <v>714</v>
      </c>
      <c r="G13500" s="34">
        <v>1138.8399999999999</v>
      </c>
      <c r="H13500" s="1" t="s">
        <v>218</v>
      </c>
      <c r="I13500" s="34">
        <v>1.2273000000000001E-4</v>
      </c>
      <c r="J13500" s="34">
        <v>4389.1149999999998</v>
      </c>
      <c r="K13500" s="35" t="str">
        <f t="shared" si="1242"/>
        <v>Loonse en Drunense Duinen &amp; Leemkuilen_H2330</v>
      </c>
      <c r="L13500" s="36">
        <f>VLOOKUP(D13500,DATA!A:F,5,FALSE)</f>
        <v>1.0986712608830001E-2</v>
      </c>
      <c r="M13500" s="37">
        <f>VLOOKUP(D13500,DATA!A:F,6,FALSE)</f>
        <v>982</v>
      </c>
      <c r="N13500" s="36">
        <f t="shared" si="1243"/>
        <v>84.853490330402892</v>
      </c>
      <c r="O13500" s="36">
        <f t="shared" si="1244"/>
        <v>84.853507660483061</v>
      </c>
      <c r="P13500" s="36">
        <f t="shared" si="1245"/>
        <v>1.7330080169131179E-5</v>
      </c>
      <c r="Q13500" s="36">
        <f t="shared" si="1246"/>
        <v>0</v>
      </c>
    </row>
    <row r="13501" spans="1:17" x14ac:dyDescent="0.3">
      <c r="A13501" s="29">
        <v>3110703</v>
      </c>
      <c r="B13501" s="1">
        <v>131</v>
      </c>
      <c r="C13501" s="1" t="s">
        <v>24</v>
      </c>
      <c r="D13501" s="1" t="s">
        <v>63</v>
      </c>
      <c r="E13501" s="1" t="s">
        <v>64</v>
      </c>
      <c r="F13501" s="47">
        <v>714</v>
      </c>
      <c r="G13501" s="34">
        <v>1056.5999999999999</v>
      </c>
      <c r="H13501" s="1" t="s">
        <v>218</v>
      </c>
      <c r="I13501" s="34">
        <v>1.2036000000000001E-4</v>
      </c>
      <c r="J13501" s="34">
        <v>1440.2074</v>
      </c>
      <c r="K13501" s="35" t="str">
        <f t="shared" si="1242"/>
        <v>Loonse en Drunense Duinen &amp; Leemkuilen_H2310</v>
      </c>
      <c r="L13501" s="36">
        <f>VLOOKUP(D13501,DATA!A:F,5,FALSE)</f>
        <v>1.0986712608830001E-2</v>
      </c>
      <c r="M13501" s="37">
        <f>VLOOKUP(D13501,DATA!A:F,6,FALSE)</f>
        <v>982</v>
      </c>
      <c r="N13501" s="36">
        <f t="shared" si="1243"/>
        <v>69.415328453597851</v>
      </c>
      <c r="O13501" s="36">
        <f t="shared" si="1244"/>
        <v>69.415356527904279</v>
      </c>
      <c r="P13501" s="36">
        <f t="shared" si="1245"/>
        <v>2.8074306428038653E-5</v>
      </c>
      <c r="Q13501" s="36">
        <f t="shared" si="1246"/>
        <v>0</v>
      </c>
    </row>
    <row r="13502" spans="1:17" x14ac:dyDescent="0.3">
      <c r="A13502" s="29">
        <v>3110703</v>
      </c>
      <c r="B13502" s="1">
        <v>131</v>
      </c>
      <c r="C13502" s="1" t="s">
        <v>24</v>
      </c>
      <c r="D13502" s="1" t="s">
        <v>61</v>
      </c>
      <c r="E13502" s="1" t="s">
        <v>62</v>
      </c>
      <c r="F13502" s="47">
        <v>714</v>
      </c>
      <c r="G13502" s="34">
        <v>1056.5999999999999</v>
      </c>
      <c r="H13502" s="1" t="s">
        <v>218</v>
      </c>
      <c r="I13502" s="34">
        <v>1.2036000000000001E-4</v>
      </c>
      <c r="J13502" s="34">
        <v>7243.2295000000004</v>
      </c>
      <c r="K13502" s="35" t="str">
        <f t="shared" si="1242"/>
        <v>Loonse en Drunense Duinen &amp; Leemkuilen_H2330</v>
      </c>
      <c r="L13502" s="36">
        <f>VLOOKUP(D13502,DATA!A:F,5,FALSE)</f>
        <v>1.0986712608830001E-2</v>
      </c>
      <c r="M13502" s="37">
        <f>VLOOKUP(D13502,DATA!A:F,6,FALSE)</f>
        <v>982</v>
      </c>
      <c r="N13502" s="36">
        <f t="shared" si="1243"/>
        <v>69.415328453597851</v>
      </c>
      <c r="O13502" s="36">
        <f t="shared" si="1244"/>
        <v>69.415356527904279</v>
      </c>
      <c r="P13502" s="36">
        <f t="shared" si="1245"/>
        <v>2.8074306428038653E-5</v>
      </c>
      <c r="Q13502" s="36">
        <f t="shared" si="1246"/>
        <v>0</v>
      </c>
    </row>
    <row r="13503" spans="1:17" x14ac:dyDescent="0.3">
      <c r="A13503" s="29">
        <v>3110704</v>
      </c>
      <c r="B13503" s="1">
        <v>131</v>
      </c>
      <c r="C13503" s="1" t="s">
        <v>24</v>
      </c>
      <c r="D13503" s="1" t="s">
        <v>63</v>
      </c>
      <c r="E13503" s="1" t="s">
        <v>64</v>
      </c>
      <c r="F13503" s="47">
        <v>714</v>
      </c>
      <c r="G13503" s="34">
        <v>1134.6199999999999</v>
      </c>
      <c r="H13503" s="1" t="s">
        <v>218</v>
      </c>
      <c r="I13503" s="34">
        <v>2.0793999999999999E-4</v>
      </c>
      <c r="J13503" s="34">
        <v>8127.6724000000004</v>
      </c>
      <c r="K13503" s="35" t="str">
        <f t="shared" si="1242"/>
        <v>Loonse en Drunense Duinen &amp; Leemkuilen_H2310</v>
      </c>
      <c r="L13503" s="36">
        <f>VLOOKUP(D13503,DATA!A:F,5,FALSE)</f>
        <v>1.0986712608830001E-2</v>
      </c>
      <c r="M13503" s="37">
        <f>VLOOKUP(D13503,DATA!A:F,6,FALSE)</f>
        <v>982</v>
      </c>
      <c r="N13503" s="36">
        <f t="shared" si="1243"/>
        <v>84.247928200069452</v>
      </c>
      <c r="O13503" s="36">
        <f t="shared" si="1244"/>
        <v>84.247958518197066</v>
      </c>
      <c r="P13503" s="36">
        <f t="shared" si="1245"/>
        <v>3.0318127613782053E-5</v>
      </c>
      <c r="Q13503" s="36">
        <f t="shared" si="1246"/>
        <v>0</v>
      </c>
    </row>
    <row r="13504" spans="1:17" x14ac:dyDescent="0.3">
      <c r="A13504" s="29">
        <v>3110705</v>
      </c>
      <c r="B13504" s="1">
        <v>131</v>
      </c>
      <c r="C13504" s="1" t="s">
        <v>24</v>
      </c>
      <c r="D13504" s="1" t="s">
        <v>63</v>
      </c>
      <c r="E13504" s="1" t="s">
        <v>64</v>
      </c>
      <c r="F13504" s="47">
        <v>714</v>
      </c>
      <c r="G13504" s="34">
        <v>987.02</v>
      </c>
      <c r="H13504" s="1" t="s">
        <v>218</v>
      </c>
      <c r="I13504" s="34">
        <v>2.7310000000000002E-4</v>
      </c>
      <c r="J13504" s="34">
        <v>1254.6126999999999</v>
      </c>
      <c r="K13504" s="35" t="str">
        <f t="shared" si="1242"/>
        <v>Loonse en Drunense Duinen &amp; Leemkuilen_H2310</v>
      </c>
      <c r="L13504" s="36">
        <f>VLOOKUP(D13504,DATA!A:F,5,FALSE)</f>
        <v>1.0986712608830001E-2</v>
      </c>
      <c r="M13504" s="37">
        <f>VLOOKUP(D13504,DATA!A:F,6,FALSE)</f>
        <v>982</v>
      </c>
      <c r="N13504" s="36">
        <f t="shared" si="1243"/>
        <v>51.378483017749744</v>
      </c>
      <c r="O13504" s="36">
        <f t="shared" si="1244"/>
        <v>51.378557972511558</v>
      </c>
      <c r="P13504" s="36">
        <f t="shared" si="1245"/>
        <v>7.4954761814183257E-5</v>
      </c>
      <c r="Q13504" s="36">
        <f t="shared" si="1246"/>
        <v>0</v>
      </c>
    </row>
    <row r="13505" spans="1:17" x14ac:dyDescent="0.3">
      <c r="A13505" s="29">
        <v>3110705</v>
      </c>
      <c r="B13505" s="1">
        <v>131</v>
      </c>
      <c r="C13505" s="1" t="s">
        <v>24</v>
      </c>
      <c r="D13505" s="1" t="s">
        <v>61</v>
      </c>
      <c r="E13505" s="1" t="s">
        <v>62</v>
      </c>
      <c r="F13505" s="47">
        <v>714</v>
      </c>
      <c r="G13505" s="34">
        <v>987.02</v>
      </c>
      <c r="H13505" s="1" t="s">
        <v>218</v>
      </c>
      <c r="I13505" s="34">
        <v>2.7310000000000002E-4</v>
      </c>
      <c r="J13505" s="34">
        <v>7393.5937999999996</v>
      </c>
      <c r="K13505" s="35" t="str">
        <f t="shared" si="1242"/>
        <v>Loonse en Drunense Duinen &amp; Leemkuilen_H2330</v>
      </c>
      <c r="L13505" s="36">
        <f>VLOOKUP(D13505,DATA!A:F,5,FALSE)</f>
        <v>1.0986712608830001E-2</v>
      </c>
      <c r="M13505" s="37">
        <f>VLOOKUP(D13505,DATA!A:F,6,FALSE)</f>
        <v>982</v>
      </c>
      <c r="N13505" s="36">
        <f t="shared" si="1243"/>
        <v>51.378483017749744</v>
      </c>
      <c r="O13505" s="36">
        <f t="shared" si="1244"/>
        <v>51.378557972511558</v>
      </c>
      <c r="P13505" s="36">
        <f t="shared" si="1245"/>
        <v>7.4954761814183257E-5</v>
      </c>
      <c r="Q13505" s="36">
        <f t="shared" si="1246"/>
        <v>0</v>
      </c>
    </row>
    <row r="13506" spans="1:17" x14ac:dyDescent="0.3">
      <c r="A13506" s="29">
        <v>3110706</v>
      </c>
      <c r="B13506" s="1">
        <v>131</v>
      </c>
      <c r="C13506" s="1" t="s">
        <v>24</v>
      </c>
      <c r="D13506" s="1" t="s">
        <v>61</v>
      </c>
      <c r="E13506" s="1" t="s">
        <v>62</v>
      </c>
      <c r="F13506" s="47">
        <v>714</v>
      </c>
      <c r="G13506" s="34">
        <v>1092.81</v>
      </c>
      <c r="H13506" s="1" t="s">
        <v>218</v>
      </c>
      <c r="I13506" s="34">
        <v>4.5469999999999999E-4</v>
      </c>
      <c r="J13506" s="34">
        <v>9960.5679999999993</v>
      </c>
      <c r="K13506" s="35" t="str">
        <f t="shared" si="1242"/>
        <v>Loonse en Drunense Duinen &amp; Leemkuilen_H2330</v>
      </c>
      <c r="L13506" s="36">
        <f>VLOOKUP(D13506,DATA!A:F,5,FALSE)</f>
        <v>1.0986712608830001E-2</v>
      </c>
      <c r="M13506" s="37">
        <f>VLOOKUP(D13506,DATA!A:F,6,FALSE)</f>
        <v>982</v>
      </c>
      <c r="N13506" s="36">
        <f t="shared" si="1243"/>
        <v>77.161230455017133</v>
      </c>
      <c r="O13506" s="36">
        <f t="shared" si="1244"/>
        <v>77.161318491761975</v>
      </c>
      <c r="P13506" s="36">
        <f t="shared" si="1245"/>
        <v>8.8036744841701875E-5</v>
      </c>
      <c r="Q13506" s="36">
        <f t="shared" si="1246"/>
        <v>0</v>
      </c>
    </row>
    <row r="13507" spans="1:17" x14ac:dyDescent="0.3">
      <c r="A13507" s="29">
        <v>3110707</v>
      </c>
      <c r="B13507" s="1">
        <v>131</v>
      </c>
      <c r="C13507" s="1" t="s">
        <v>24</v>
      </c>
      <c r="D13507" s="1" t="s">
        <v>61</v>
      </c>
      <c r="E13507" s="1" t="s">
        <v>62</v>
      </c>
      <c r="F13507" s="47">
        <v>714</v>
      </c>
      <c r="G13507" s="34">
        <v>1775.72</v>
      </c>
      <c r="H13507" s="1" t="s">
        <v>218</v>
      </c>
      <c r="I13507" s="34">
        <v>1.2325000000000001E-3</v>
      </c>
      <c r="J13507" s="34">
        <v>1785.2433000000001</v>
      </c>
      <c r="K13507" s="35" t="str">
        <f t="shared" ref="K13507:K13570" si="1247">_xlfn.CONCAT(C13507,"_",D13507)</f>
        <v>Loonse en Drunense Duinen &amp; Leemkuilen_H2330</v>
      </c>
      <c r="L13507" s="36">
        <f>VLOOKUP(D13507,DATA!A:F,5,FALSE)</f>
        <v>1.0986712608830001E-2</v>
      </c>
      <c r="M13507" s="37">
        <f>VLOOKUP(D13507,DATA!A:F,6,FALSE)</f>
        <v>982</v>
      </c>
      <c r="N13507" s="36">
        <f t="shared" ref="N13507:N13570" si="1248">100/(1+EXP(-L13507*(G13507-M13507)))</f>
        <v>99.983680042910706</v>
      </c>
      <c r="O13507" s="36">
        <f t="shared" ref="O13507:O13570" si="1249">100/(1+EXP(-L13507*((G13507+I13507)-M13507)))</f>
        <v>99.983680263863704</v>
      </c>
      <c r="P13507" s="36">
        <f t="shared" ref="P13507:P13570" si="1250">O13507-N13507</f>
        <v>2.2095299812008307E-7</v>
      </c>
      <c r="Q13507" s="36">
        <f t="shared" ref="Q13507:Q13570" si="1251">IF(AND(H13507&lt;&gt;"below",I13507&gt;=0.005),J13507*P13507/100,0)</f>
        <v>0</v>
      </c>
    </row>
    <row r="13508" spans="1:17" x14ac:dyDescent="0.3">
      <c r="A13508" s="29">
        <v>3110708</v>
      </c>
      <c r="B13508" s="1">
        <v>131</v>
      </c>
      <c r="C13508" s="1" t="s">
        <v>24</v>
      </c>
      <c r="D13508" s="1" t="s">
        <v>61</v>
      </c>
      <c r="E13508" s="1" t="s">
        <v>62</v>
      </c>
      <c r="F13508" s="47">
        <v>714</v>
      </c>
      <c r="G13508" s="34">
        <v>1564.31</v>
      </c>
      <c r="H13508" s="1" t="s">
        <v>218</v>
      </c>
      <c r="I13508" s="34">
        <v>1.1372000000000001E-3</v>
      </c>
      <c r="J13508" s="34">
        <v>3021.3213000000001</v>
      </c>
      <c r="K13508" s="35" t="str">
        <f t="shared" si="1247"/>
        <v>Loonse en Drunense Duinen &amp; Leemkuilen_H2330</v>
      </c>
      <c r="L13508" s="36">
        <f>VLOOKUP(D13508,DATA!A:F,5,FALSE)</f>
        <v>1.0986712608830001E-2</v>
      </c>
      <c r="M13508" s="37">
        <f>VLOOKUP(D13508,DATA!A:F,6,FALSE)</f>
        <v>982</v>
      </c>
      <c r="N13508" s="36">
        <f t="shared" si="1248"/>
        <v>99.833734018846016</v>
      </c>
      <c r="O13508" s="36">
        <f t="shared" si="1249"/>
        <v>99.833736092721267</v>
      </c>
      <c r="P13508" s="36">
        <f t="shared" si="1250"/>
        <v>2.0738752510851555E-6</v>
      </c>
      <c r="Q13508" s="36">
        <f t="shared" si="1251"/>
        <v>0</v>
      </c>
    </row>
    <row r="13509" spans="1:17" x14ac:dyDescent="0.3">
      <c r="A13509" s="29">
        <v>3110708</v>
      </c>
      <c r="B13509" s="1">
        <v>131</v>
      </c>
      <c r="C13509" s="1" t="s">
        <v>24</v>
      </c>
      <c r="D13509" s="1" t="s">
        <v>59</v>
      </c>
      <c r="E13509" s="1" t="s">
        <v>60</v>
      </c>
      <c r="F13509" s="47">
        <v>1071</v>
      </c>
      <c r="G13509" s="34">
        <v>1564.31</v>
      </c>
      <c r="H13509" s="1" t="s">
        <v>218</v>
      </c>
      <c r="I13509" s="34">
        <v>1.1372000000000001E-3</v>
      </c>
      <c r="J13509" s="34">
        <v>1702.931</v>
      </c>
      <c r="K13509" s="35" t="str">
        <f t="shared" si="1247"/>
        <v>Loonse en Drunense Duinen &amp; Leemkuilen_H9190</v>
      </c>
      <c r="L13509" s="36">
        <f>VLOOKUP(D13509,DATA!A:F,5,FALSE)</f>
        <v>1.3726988247862192E-2</v>
      </c>
      <c r="M13509" s="37">
        <f>VLOOKUP(D13509,DATA!A:F,6,FALSE)</f>
        <v>1285.5</v>
      </c>
      <c r="N13509" s="36">
        <f t="shared" si="1248"/>
        <v>97.869381830995152</v>
      </c>
      <c r="O13509" s="36">
        <f t="shared" si="1249"/>
        <v>97.869414381770596</v>
      </c>
      <c r="P13509" s="36">
        <f t="shared" si="1250"/>
        <v>3.2550775443951352E-5</v>
      </c>
      <c r="Q13509" s="36">
        <f t="shared" si="1251"/>
        <v>0</v>
      </c>
    </row>
    <row r="13510" spans="1:17" x14ac:dyDescent="0.3">
      <c r="A13510" s="29">
        <v>3110709</v>
      </c>
      <c r="B13510" s="1">
        <v>131</v>
      </c>
      <c r="C13510" s="1" t="s">
        <v>24</v>
      </c>
      <c r="D13510" s="1" t="s">
        <v>61</v>
      </c>
      <c r="E13510" s="1" t="s">
        <v>62</v>
      </c>
      <c r="F13510" s="47">
        <v>714</v>
      </c>
      <c r="G13510" s="34">
        <v>1002.9</v>
      </c>
      <c r="H13510" s="1" t="s">
        <v>218</v>
      </c>
      <c r="I13510" s="34">
        <v>8.4997700000000002E-4</v>
      </c>
      <c r="J13510" s="34">
        <v>10000</v>
      </c>
      <c r="K13510" s="35" t="str">
        <f t="shared" si="1247"/>
        <v>Loonse en Drunense Duinen &amp; Leemkuilen_H2330</v>
      </c>
      <c r="L13510" s="36">
        <f>VLOOKUP(D13510,DATA!A:F,5,FALSE)</f>
        <v>1.0986712608830001E-2</v>
      </c>
      <c r="M13510" s="37">
        <f>VLOOKUP(D13510,DATA!A:F,6,FALSE)</f>
        <v>982</v>
      </c>
      <c r="N13510" s="36">
        <f t="shared" si="1248"/>
        <v>55.715466382954553</v>
      </c>
      <c r="O13510" s="36">
        <f t="shared" si="1249"/>
        <v>55.715696793606178</v>
      </c>
      <c r="P13510" s="36">
        <f t="shared" si="1250"/>
        <v>2.3041065162487939E-4</v>
      </c>
      <c r="Q13510" s="36">
        <f t="shared" si="1251"/>
        <v>0</v>
      </c>
    </row>
    <row r="13511" spans="1:17" x14ac:dyDescent="0.3">
      <c r="A13511" s="29">
        <v>3110710</v>
      </c>
      <c r="B13511" s="1">
        <v>131</v>
      </c>
      <c r="C13511" s="1" t="s">
        <v>24</v>
      </c>
      <c r="D13511" s="1" t="s">
        <v>61</v>
      </c>
      <c r="E13511" s="1" t="s">
        <v>62</v>
      </c>
      <c r="F13511" s="47">
        <v>714</v>
      </c>
      <c r="G13511" s="34">
        <v>1292.58</v>
      </c>
      <c r="H13511" s="1" t="s">
        <v>218</v>
      </c>
      <c r="I13511" s="34">
        <v>1.7566000000000001E-3</v>
      </c>
      <c r="J13511" s="34">
        <v>7405.0024000000003</v>
      </c>
      <c r="K13511" s="35" t="str">
        <f t="shared" si="1247"/>
        <v>Loonse en Drunense Duinen &amp; Leemkuilen_H2330</v>
      </c>
      <c r="L13511" s="36">
        <f>VLOOKUP(D13511,DATA!A:F,5,FALSE)</f>
        <v>1.0986712608830001E-2</v>
      </c>
      <c r="M13511" s="37">
        <f>VLOOKUP(D13511,DATA!A:F,6,FALSE)</f>
        <v>982</v>
      </c>
      <c r="N13511" s="36">
        <f t="shared" si="1248"/>
        <v>96.808529127234976</v>
      </c>
      <c r="O13511" s="36">
        <f t="shared" si="1249"/>
        <v>96.808588753997029</v>
      </c>
      <c r="P13511" s="36">
        <f t="shared" si="1250"/>
        <v>5.962676205228945E-5</v>
      </c>
      <c r="Q13511" s="36">
        <f t="shared" si="1251"/>
        <v>0</v>
      </c>
    </row>
    <row r="13512" spans="1:17" x14ac:dyDescent="0.3">
      <c r="A13512" s="29">
        <v>3112222</v>
      </c>
      <c r="B13512" s="1">
        <v>131</v>
      </c>
      <c r="C13512" s="1" t="s">
        <v>24</v>
      </c>
      <c r="D13512" s="1" t="s">
        <v>61</v>
      </c>
      <c r="E13512" s="1" t="s">
        <v>62</v>
      </c>
      <c r="F13512" s="47">
        <v>714</v>
      </c>
      <c r="G13512" s="34">
        <v>1779.21</v>
      </c>
      <c r="H13512" s="1" t="s">
        <v>218</v>
      </c>
      <c r="I13512" s="34">
        <v>7.3349999999999994E-5</v>
      </c>
      <c r="J13512" s="34">
        <v>1832.6083000000001</v>
      </c>
      <c r="K13512" s="35" t="str">
        <f t="shared" si="1247"/>
        <v>Loonse en Drunense Duinen &amp; Leemkuilen_H2330</v>
      </c>
      <c r="L13512" s="36">
        <f>VLOOKUP(D13512,DATA!A:F,5,FALSE)</f>
        <v>1.0986712608830001E-2</v>
      </c>
      <c r="M13512" s="37">
        <f>VLOOKUP(D13512,DATA!A:F,6,FALSE)</f>
        <v>982</v>
      </c>
      <c r="N13512" s="36">
        <f t="shared" si="1248"/>
        <v>99.984293867637547</v>
      </c>
      <c r="O13512" s="36">
        <f t="shared" si="1249"/>
        <v>99.984293880292739</v>
      </c>
      <c r="P13512" s="36">
        <f t="shared" si="1250"/>
        <v>1.265519244952884E-8</v>
      </c>
      <c r="Q13512" s="36">
        <f t="shared" si="1251"/>
        <v>0</v>
      </c>
    </row>
    <row r="13513" spans="1:17" x14ac:dyDescent="0.3">
      <c r="A13513" s="29">
        <v>3112223</v>
      </c>
      <c r="B13513" s="1">
        <v>131</v>
      </c>
      <c r="C13513" s="1" t="s">
        <v>24</v>
      </c>
      <c r="D13513" s="1" t="s">
        <v>63</v>
      </c>
      <c r="E13513" s="1" t="s">
        <v>64</v>
      </c>
      <c r="F13513" s="47">
        <v>714</v>
      </c>
      <c r="G13513" s="34">
        <v>1162.71</v>
      </c>
      <c r="H13513" s="1" t="s">
        <v>218</v>
      </c>
      <c r="I13513" s="34">
        <v>4.4530000000000002E-5</v>
      </c>
      <c r="J13513" s="34">
        <v>5383.0919999999996</v>
      </c>
      <c r="K13513" s="35" t="str">
        <f t="shared" si="1247"/>
        <v>Loonse en Drunense Duinen &amp; Leemkuilen_H2310</v>
      </c>
      <c r="L13513" s="36">
        <f>VLOOKUP(D13513,DATA!A:F,5,FALSE)</f>
        <v>1.0986712608830001E-2</v>
      </c>
      <c r="M13513" s="37">
        <f>VLOOKUP(D13513,DATA!A:F,6,FALSE)</f>
        <v>982</v>
      </c>
      <c r="N13513" s="36">
        <f t="shared" si="1248"/>
        <v>87.925656713913398</v>
      </c>
      <c r="O13513" s="36">
        <f t="shared" si="1249"/>
        <v>87.925661907884376</v>
      </c>
      <c r="P13513" s="36">
        <f t="shared" si="1250"/>
        <v>5.1939709777570897E-6</v>
      </c>
      <c r="Q13513" s="36">
        <f t="shared" si="1251"/>
        <v>0</v>
      </c>
    </row>
    <row r="13514" spans="1:17" x14ac:dyDescent="0.3">
      <c r="A13514" s="29">
        <v>3112223</v>
      </c>
      <c r="B13514" s="1">
        <v>131</v>
      </c>
      <c r="C13514" s="1" t="s">
        <v>24</v>
      </c>
      <c r="D13514" s="1" t="s">
        <v>61</v>
      </c>
      <c r="E13514" s="1" t="s">
        <v>62</v>
      </c>
      <c r="F13514" s="47">
        <v>714</v>
      </c>
      <c r="G13514" s="34">
        <v>1162.71</v>
      </c>
      <c r="H13514" s="1" t="s">
        <v>218</v>
      </c>
      <c r="I13514" s="34">
        <v>4.4530000000000002E-5</v>
      </c>
      <c r="J13514" s="34">
        <v>4235.8563999999997</v>
      </c>
      <c r="K13514" s="35" t="str">
        <f t="shared" si="1247"/>
        <v>Loonse en Drunense Duinen &amp; Leemkuilen_H2330</v>
      </c>
      <c r="L13514" s="36">
        <f>VLOOKUP(D13514,DATA!A:F,5,FALSE)</f>
        <v>1.0986712608830001E-2</v>
      </c>
      <c r="M13514" s="37">
        <f>VLOOKUP(D13514,DATA!A:F,6,FALSE)</f>
        <v>982</v>
      </c>
      <c r="N13514" s="36">
        <f t="shared" si="1248"/>
        <v>87.925656713913398</v>
      </c>
      <c r="O13514" s="36">
        <f t="shared" si="1249"/>
        <v>87.925661907884376</v>
      </c>
      <c r="P13514" s="36">
        <f t="shared" si="1250"/>
        <v>5.1939709777570897E-6</v>
      </c>
      <c r="Q13514" s="36">
        <f t="shared" si="1251"/>
        <v>0</v>
      </c>
    </row>
    <row r="13515" spans="1:17" x14ac:dyDescent="0.3">
      <c r="A13515" s="29">
        <v>3112224</v>
      </c>
      <c r="B13515" s="1">
        <v>131</v>
      </c>
      <c r="C13515" s="1" t="s">
        <v>24</v>
      </c>
      <c r="D13515" s="1" t="s">
        <v>63</v>
      </c>
      <c r="E13515" s="1" t="s">
        <v>64</v>
      </c>
      <c r="F13515" s="47">
        <v>714</v>
      </c>
      <c r="G13515" s="34">
        <v>930.7</v>
      </c>
      <c r="H13515" s="1" t="s">
        <v>218</v>
      </c>
      <c r="I13515" s="34">
        <v>3.7490000000000002E-5</v>
      </c>
      <c r="J13515" s="34">
        <v>5379.6225999999997</v>
      </c>
      <c r="K13515" s="35" t="str">
        <f t="shared" si="1247"/>
        <v>Loonse en Drunense Duinen &amp; Leemkuilen_H2310</v>
      </c>
      <c r="L13515" s="36">
        <f>VLOOKUP(D13515,DATA!A:F,5,FALSE)</f>
        <v>1.0986712608830001E-2</v>
      </c>
      <c r="M13515" s="37">
        <f>VLOOKUP(D13515,DATA!A:F,6,FALSE)</f>
        <v>982</v>
      </c>
      <c r="N13515" s="36">
        <f t="shared" si="1248"/>
        <v>36.271065583768866</v>
      </c>
      <c r="O13515" s="36">
        <f t="shared" si="1249"/>
        <v>36.271075104717013</v>
      </c>
      <c r="P13515" s="36">
        <f t="shared" si="1250"/>
        <v>9.5209481472124935E-6</v>
      </c>
      <c r="Q13515" s="36">
        <f t="shared" si="1251"/>
        <v>0</v>
      </c>
    </row>
    <row r="13516" spans="1:17" x14ac:dyDescent="0.3">
      <c r="A13516" s="29">
        <v>3112224</v>
      </c>
      <c r="B13516" s="1">
        <v>131</v>
      </c>
      <c r="C13516" s="1" t="s">
        <v>24</v>
      </c>
      <c r="D13516" s="1" t="s">
        <v>61</v>
      </c>
      <c r="E13516" s="1" t="s">
        <v>62</v>
      </c>
      <c r="F13516" s="47">
        <v>714</v>
      </c>
      <c r="G13516" s="34">
        <v>930.7</v>
      </c>
      <c r="H13516" s="1" t="s">
        <v>218</v>
      </c>
      <c r="I13516" s="34">
        <v>3.7490000000000002E-5</v>
      </c>
      <c r="J13516" s="34">
        <v>2459.6704</v>
      </c>
      <c r="K13516" s="35" t="str">
        <f t="shared" si="1247"/>
        <v>Loonse en Drunense Duinen &amp; Leemkuilen_H2330</v>
      </c>
      <c r="L13516" s="36">
        <f>VLOOKUP(D13516,DATA!A:F,5,FALSE)</f>
        <v>1.0986712608830001E-2</v>
      </c>
      <c r="M13516" s="37">
        <f>VLOOKUP(D13516,DATA!A:F,6,FALSE)</f>
        <v>982</v>
      </c>
      <c r="N13516" s="36">
        <f t="shared" si="1248"/>
        <v>36.271065583768866</v>
      </c>
      <c r="O13516" s="36">
        <f t="shared" si="1249"/>
        <v>36.271075104717013</v>
      </c>
      <c r="P13516" s="36">
        <f t="shared" si="1250"/>
        <v>9.5209481472124935E-6</v>
      </c>
      <c r="Q13516" s="36">
        <f t="shared" si="1251"/>
        <v>0</v>
      </c>
    </row>
    <row r="13517" spans="1:17" x14ac:dyDescent="0.3">
      <c r="A13517" s="29">
        <v>3112225</v>
      </c>
      <c r="B13517" s="1">
        <v>131</v>
      </c>
      <c r="C13517" s="1" t="s">
        <v>24</v>
      </c>
      <c r="D13517" s="1" t="s">
        <v>63</v>
      </c>
      <c r="E13517" s="1" t="s">
        <v>64</v>
      </c>
      <c r="F13517" s="47">
        <v>714</v>
      </c>
      <c r="G13517" s="34">
        <v>875.52</v>
      </c>
      <c r="H13517" s="1" t="s">
        <v>218</v>
      </c>
      <c r="I13517" s="34">
        <v>4.197E-5</v>
      </c>
      <c r="J13517" s="34">
        <v>19.159227000000001</v>
      </c>
      <c r="K13517" s="35" t="str">
        <f t="shared" si="1247"/>
        <v>Loonse en Drunense Duinen &amp; Leemkuilen_H2310</v>
      </c>
      <c r="L13517" s="36">
        <f>VLOOKUP(D13517,DATA!A:F,5,FALSE)</f>
        <v>1.0986712608830001E-2</v>
      </c>
      <c r="M13517" s="37">
        <f>VLOOKUP(D13517,DATA!A:F,6,FALSE)</f>
        <v>982</v>
      </c>
      <c r="N13517" s="36">
        <f t="shared" si="1248"/>
        <v>23.687935835699772</v>
      </c>
      <c r="O13517" s="36">
        <f t="shared" si="1249"/>
        <v>23.687944171114349</v>
      </c>
      <c r="P13517" s="36">
        <f t="shared" si="1250"/>
        <v>8.3354145772318589E-6</v>
      </c>
      <c r="Q13517" s="36">
        <f t="shared" si="1251"/>
        <v>0</v>
      </c>
    </row>
    <row r="13518" spans="1:17" x14ac:dyDescent="0.3">
      <c r="A13518" s="29">
        <v>3112225</v>
      </c>
      <c r="B13518" s="1">
        <v>131</v>
      </c>
      <c r="C13518" s="1" t="s">
        <v>24</v>
      </c>
      <c r="D13518" s="1" t="s">
        <v>61</v>
      </c>
      <c r="E13518" s="1" t="s">
        <v>62</v>
      </c>
      <c r="F13518" s="47">
        <v>714</v>
      </c>
      <c r="G13518" s="34">
        <v>875.52</v>
      </c>
      <c r="H13518" s="1" t="s">
        <v>218</v>
      </c>
      <c r="I13518" s="34">
        <v>4.197E-5</v>
      </c>
      <c r="J13518" s="34">
        <v>651.03687000000002</v>
      </c>
      <c r="K13518" s="35" t="str">
        <f t="shared" si="1247"/>
        <v>Loonse en Drunense Duinen &amp; Leemkuilen_H2330</v>
      </c>
      <c r="L13518" s="36">
        <f>VLOOKUP(D13518,DATA!A:F,5,FALSE)</f>
        <v>1.0986712608830001E-2</v>
      </c>
      <c r="M13518" s="37">
        <f>VLOOKUP(D13518,DATA!A:F,6,FALSE)</f>
        <v>982</v>
      </c>
      <c r="N13518" s="36">
        <f t="shared" si="1248"/>
        <v>23.687935835699772</v>
      </c>
      <c r="O13518" s="36">
        <f t="shared" si="1249"/>
        <v>23.687944171114349</v>
      </c>
      <c r="P13518" s="36">
        <f t="shared" si="1250"/>
        <v>8.3354145772318589E-6</v>
      </c>
      <c r="Q13518" s="36">
        <f t="shared" si="1251"/>
        <v>0</v>
      </c>
    </row>
    <row r="13519" spans="1:17" x14ac:dyDescent="0.3">
      <c r="A13519" s="29">
        <v>3112227</v>
      </c>
      <c r="B13519" s="1">
        <v>131</v>
      </c>
      <c r="C13519" s="1" t="s">
        <v>24</v>
      </c>
      <c r="D13519" s="1" t="s">
        <v>61</v>
      </c>
      <c r="E13519" s="1" t="s">
        <v>62</v>
      </c>
      <c r="F13519" s="47">
        <v>714</v>
      </c>
      <c r="G13519" s="34">
        <v>962.11</v>
      </c>
      <c r="H13519" s="1" t="s">
        <v>218</v>
      </c>
      <c r="I13519" s="34">
        <v>6.2570000000000006E-5</v>
      </c>
      <c r="J13519" s="34">
        <v>2036.0441000000001</v>
      </c>
      <c r="K13519" s="35" t="str">
        <f t="shared" si="1247"/>
        <v>Loonse en Drunense Duinen &amp; Leemkuilen_H2330</v>
      </c>
      <c r="L13519" s="36">
        <f>VLOOKUP(D13519,DATA!A:F,5,FALSE)</f>
        <v>1.0986712608830001E-2</v>
      </c>
      <c r="M13519" s="37">
        <f>VLOOKUP(D13519,DATA!A:F,6,FALSE)</f>
        <v>982</v>
      </c>
      <c r="N13519" s="36">
        <f t="shared" si="1248"/>
        <v>44.558494180457316</v>
      </c>
      <c r="O13519" s="36">
        <f t="shared" si="1249"/>
        <v>44.558511162872676</v>
      </c>
      <c r="P13519" s="36">
        <f t="shared" si="1250"/>
        <v>1.6982415360189407E-5</v>
      </c>
      <c r="Q13519" s="36">
        <f t="shared" si="1251"/>
        <v>0</v>
      </c>
    </row>
    <row r="13520" spans="1:17" x14ac:dyDescent="0.3">
      <c r="A13520" s="29">
        <v>3112228</v>
      </c>
      <c r="B13520" s="1">
        <v>131</v>
      </c>
      <c r="C13520" s="1" t="s">
        <v>24</v>
      </c>
      <c r="D13520" s="1" t="s">
        <v>61</v>
      </c>
      <c r="E13520" s="1" t="s">
        <v>62</v>
      </c>
      <c r="F13520" s="47">
        <v>714</v>
      </c>
      <c r="G13520" s="34">
        <v>938.19</v>
      </c>
      <c r="H13520" s="1" t="s">
        <v>218</v>
      </c>
      <c r="I13520" s="34">
        <v>6.9640000000000004E-5</v>
      </c>
      <c r="J13520" s="34">
        <v>525.87210000000005</v>
      </c>
      <c r="K13520" s="35" t="str">
        <f t="shared" si="1247"/>
        <v>Loonse en Drunense Duinen &amp; Leemkuilen_H2330</v>
      </c>
      <c r="L13520" s="36">
        <f>VLOOKUP(D13520,DATA!A:F,5,FALSE)</f>
        <v>1.0986712608830001E-2</v>
      </c>
      <c r="M13520" s="37">
        <f>VLOOKUP(D13520,DATA!A:F,6,FALSE)</f>
        <v>982</v>
      </c>
      <c r="N13520" s="36">
        <f t="shared" si="1248"/>
        <v>38.193861491369297</v>
      </c>
      <c r="O13520" s="36">
        <f t="shared" si="1249"/>
        <v>38.193879552783223</v>
      </c>
      <c r="P13520" s="36">
        <f t="shared" si="1250"/>
        <v>1.8061413925352099E-5</v>
      </c>
      <c r="Q13520" s="36">
        <f t="shared" si="1251"/>
        <v>0</v>
      </c>
    </row>
    <row r="13521" spans="1:17" x14ac:dyDescent="0.3">
      <c r="A13521" s="29">
        <v>3112229</v>
      </c>
      <c r="B13521" s="1">
        <v>131</v>
      </c>
      <c r="C13521" s="1" t="s">
        <v>24</v>
      </c>
      <c r="D13521" s="1" t="s">
        <v>63</v>
      </c>
      <c r="E13521" s="1" t="s">
        <v>64</v>
      </c>
      <c r="F13521" s="47">
        <v>714</v>
      </c>
      <c r="G13521" s="34">
        <v>984.53</v>
      </c>
      <c r="H13521" s="1" t="s">
        <v>218</v>
      </c>
      <c r="I13521" s="34">
        <v>8.5920000000000004E-5</v>
      </c>
      <c r="J13521" s="34">
        <v>99.568275</v>
      </c>
      <c r="K13521" s="35" t="str">
        <f t="shared" si="1247"/>
        <v>Loonse en Drunense Duinen &amp; Leemkuilen_H2310</v>
      </c>
      <c r="L13521" s="36">
        <f>VLOOKUP(D13521,DATA!A:F,5,FALSE)</f>
        <v>1.0986712608830001E-2</v>
      </c>
      <c r="M13521" s="37">
        <f>VLOOKUP(D13521,DATA!A:F,6,FALSE)</f>
        <v>982</v>
      </c>
      <c r="N13521" s="36">
        <f t="shared" si="1248"/>
        <v>50.694864833117784</v>
      </c>
      <c r="O13521" s="36">
        <f t="shared" si="1249"/>
        <v>50.694888428018416</v>
      </c>
      <c r="P13521" s="36">
        <f t="shared" si="1250"/>
        <v>2.3594900632417648E-5</v>
      </c>
      <c r="Q13521" s="36">
        <f t="shared" si="1251"/>
        <v>0</v>
      </c>
    </row>
    <row r="13522" spans="1:17" x14ac:dyDescent="0.3">
      <c r="A13522" s="29">
        <v>3112229</v>
      </c>
      <c r="B13522" s="1">
        <v>131</v>
      </c>
      <c r="C13522" s="1" t="s">
        <v>24</v>
      </c>
      <c r="D13522" s="1" t="s">
        <v>61</v>
      </c>
      <c r="E13522" s="1" t="s">
        <v>62</v>
      </c>
      <c r="F13522" s="47">
        <v>714</v>
      </c>
      <c r="G13522" s="34">
        <v>984.53</v>
      </c>
      <c r="H13522" s="1" t="s">
        <v>218</v>
      </c>
      <c r="I13522" s="34">
        <v>8.5920000000000004E-5</v>
      </c>
      <c r="J13522" s="34">
        <v>7861.3959999999997</v>
      </c>
      <c r="K13522" s="35" t="str">
        <f t="shared" si="1247"/>
        <v>Loonse en Drunense Duinen &amp; Leemkuilen_H2330</v>
      </c>
      <c r="L13522" s="36">
        <f>VLOOKUP(D13522,DATA!A:F,5,FALSE)</f>
        <v>1.0986712608830001E-2</v>
      </c>
      <c r="M13522" s="37">
        <f>VLOOKUP(D13522,DATA!A:F,6,FALSE)</f>
        <v>982</v>
      </c>
      <c r="N13522" s="36">
        <f t="shared" si="1248"/>
        <v>50.694864833117784</v>
      </c>
      <c r="O13522" s="36">
        <f t="shared" si="1249"/>
        <v>50.694888428018416</v>
      </c>
      <c r="P13522" s="36">
        <f t="shared" si="1250"/>
        <v>2.3594900632417648E-5</v>
      </c>
      <c r="Q13522" s="36">
        <f t="shared" si="1251"/>
        <v>0</v>
      </c>
    </row>
    <row r="13523" spans="1:17" x14ac:dyDescent="0.3">
      <c r="A13523" s="29">
        <v>3112230</v>
      </c>
      <c r="B13523" s="1">
        <v>131</v>
      </c>
      <c r="C13523" s="1" t="s">
        <v>24</v>
      </c>
      <c r="D13523" s="1" t="s">
        <v>61</v>
      </c>
      <c r="E13523" s="1" t="s">
        <v>62</v>
      </c>
      <c r="F13523" s="47">
        <v>714</v>
      </c>
      <c r="G13523" s="34">
        <v>1153.53</v>
      </c>
      <c r="H13523" s="1" t="s">
        <v>218</v>
      </c>
      <c r="I13523" s="34">
        <v>1.1705999999999999E-4</v>
      </c>
      <c r="J13523" s="34">
        <v>2237.0173</v>
      </c>
      <c r="K13523" s="35" t="str">
        <f t="shared" si="1247"/>
        <v>Loonse en Drunense Duinen &amp; Leemkuilen_H2330</v>
      </c>
      <c r="L13523" s="36">
        <f>VLOOKUP(D13523,DATA!A:F,5,FALSE)</f>
        <v>1.0986712608830001E-2</v>
      </c>
      <c r="M13523" s="37">
        <f>VLOOKUP(D13523,DATA!A:F,6,FALSE)</f>
        <v>982</v>
      </c>
      <c r="N13523" s="36">
        <f t="shared" si="1248"/>
        <v>86.813296839795257</v>
      </c>
      <c r="O13523" s="36">
        <f t="shared" si="1249"/>
        <v>86.813311562871405</v>
      </c>
      <c r="P13523" s="36">
        <f t="shared" si="1250"/>
        <v>1.4723076148470682E-5</v>
      </c>
      <c r="Q13523" s="36">
        <f t="shared" si="1251"/>
        <v>0</v>
      </c>
    </row>
    <row r="13524" spans="1:17" x14ac:dyDescent="0.3">
      <c r="A13524" s="29">
        <v>3112231</v>
      </c>
      <c r="B13524" s="1">
        <v>131</v>
      </c>
      <c r="C13524" s="1" t="s">
        <v>24</v>
      </c>
      <c r="D13524" s="1" t="s">
        <v>63</v>
      </c>
      <c r="E13524" s="1" t="s">
        <v>64</v>
      </c>
      <c r="F13524" s="47">
        <v>714</v>
      </c>
      <c r="G13524" s="34">
        <v>1162.77</v>
      </c>
      <c r="H13524" s="1" t="s">
        <v>218</v>
      </c>
      <c r="I13524" s="34">
        <v>1.2726999999999999E-4</v>
      </c>
      <c r="J13524" s="34">
        <v>1684.6683</v>
      </c>
      <c r="K13524" s="35" t="str">
        <f t="shared" si="1247"/>
        <v>Loonse en Drunense Duinen &amp; Leemkuilen_H2310</v>
      </c>
      <c r="L13524" s="36">
        <f>VLOOKUP(D13524,DATA!A:F,5,FALSE)</f>
        <v>1.0986712608830001E-2</v>
      </c>
      <c r="M13524" s="37">
        <f>VLOOKUP(D13524,DATA!A:F,6,FALSE)</f>
        <v>982</v>
      </c>
      <c r="N13524" s="36">
        <f t="shared" si="1248"/>
        <v>87.93265335467369</v>
      </c>
      <c r="O13524" s="36">
        <f t="shared" si="1249"/>
        <v>87.932668191996456</v>
      </c>
      <c r="P13524" s="36">
        <f t="shared" si="1250"/>
        <v>1.4837322765970384E-5</v>
      </c>
      <c r="Q13524" s="36">
        <f t="shared" si="1251"/>
        <v>0</v>
      </c>
    </row>
    <row r="13525" spans="1:17" x14ac:dyDescent="0.3">
      <c r="A13525" s="29">
        <v>3112231</v>
      </c>
      <c r="B13525" s="1">
        <v>131</v>
      </c>
      <c r="C13525" s="1" t="s">
        <v>24</v>
      </c>
      <c r="D13525" s="1" t="s">
        <v>61</v>
      </c>
      <c r="E13525" s="1" t="s">
        <v>62</v>
      </c>
      <c r="F13525" s="47">
        <v>714</v>
      </c>
      <c r="G13525" s="34">
        <v>1162.77</v>
      </c>
      <c r="H13525" s="1" t="s">
        <v>218</v>
      </c>
      <c r="I13525" s="34">
        <v>1.2726999999999999E-4</v>
      </c>
      <c r="J13525" s="34">
        <v>3217.6199000000001</v>
      </c>
      <c r="K13525" s="35" t="str">
        <f t="shared" si="1247"/>
        <v>Loonse en Drunense Duinen &amp; Leemkuilen_H2330</v>
      </c>
      <c r="L13525" s="36">
        <f>VLOOKUP(D13525,DATA!A:F,5,FALSE)</f>
        <v>1.0986712608830001E-2</v>
      </c>
      <c r="M13525" s="37">
        <f>VLOOKUP(D13525,DATA!A:F,6,FALSE)</f>
        <v>982</v>
      </c>
      <c r="N13525" s="36">
        <f t="shared" si="1248"/>
        <v>87.93265335467369</v>
      </c>
      <c r="O13525" s="36">
        <f t="shared" si="1249"/>
        <v>87.932668191996456</v>
      </c>
      <c r="P13525" s="36">
        <f t="shared" si="1250"/>
        <v>1.4837322765970384E-5</v>
      </c>
      <c r="Q13525" s="36">
        <f t="shared" si="1251"/>
        <v>0</v>
      </c>
    </row>
    <row r="13526" spans="1:17" x14ac:dyDescent="0.3">
      <c r="A13526" s="29">
        <v>3112232</v>
      </c>
      <c r="B13526" s="1">
        <v>131</v>
      </c>
      <c r="C13526" s="1" t="s">
        <v>24</v>
      </c>
      <c r="D13526" s="1" t="s">
        <v>61</v>
      </c>
      <c r="E13526" s="1" t="s">
        <v>62</v>
      </c>
      <c r="F13526" s="47">
        <v>714</v>
      </c>
      <c r="G13526" s="34">
        <v>1189.9000000000001</v>
      </c>
      <c r="H13526" s="1" t="s">
        <v>218</v>
      </c>
      <c r="I13526" s="34">
        <v>1.4981E-4</v>
      </c>
      <c r="J13526" s="34">
        <v>4895.9272000000001</v>
      </c>
      <c r="K13526" s="35" t="str">
        <f t="shared" si="1247"/>
        <v>Loonse en Drunense Duinen &amp; Leemkuilen_H2330</v>
      </c>
      <c r="L13526" s="36">
        <f>VLOOKUP(D13526,DATA!A:F,5,FALSE)</f>
        <v>1.0986712608830001E-2</v>
      </c>
      <c r="M13526" s="37">
        <f>VLOOKUP(D13526,DATA!A:F,6,FALSE)</f>
        <v>982</v>
      </c>
      <c r="N13526" s="36">
        <f t="shared" si="1248"/>
        <v>90.755476962126735</v>
      </c>
      <c r="O13526" s="36">
        <f t="shared" si="1249"/>
        <v>90.755490771234861</v>
      </c>
      <c r="P13526" s="36">
        <f t="shared" si="1250"/>
        <v>1.3809108125428793E-5</v>
      </c>
      <c r="Q13526" s="36">
        <f t="shared" si="1251"/>
        <v>0</v>
      </c>
    </row>
    <row r="13527" spans="1:17" x14ac:dyDescent="0.3">
      <c r="A13527" s="29">
        <v>3112233</v>
      </c>
      <c r="B13527" s="1">
        <v>131</v>
      </c>
      <c r="C13527" s="1" t="s">
        <v>24</v>
      </c>
      <c r="D13527" s="1" t="s">
        <v>63</v>
      </c>
      <c r="E13527" s="1" t="s">
        <v>64</v>
      </c>
      <c r="F13527" s="47">
        <v>714</v>
      </c>
      <c r="G13527" s="34">
        <v>1021.15</v>
      </c>
      <c r="H13527" s="1" t="s">
        <v>218</v>
      </c>
      <c r="I13527" s="34">
        <v>2.0682E-4</v>
      </c>
      <c r="J13527" s="34">
        <v>4400.8516</v>
      </c>
      <c r="K13527" s="35" t="str">
        <f t="shared" si="1247"/>
        <v>Loonse en Drunense Duinen &amp; Leemkuilen_H2310</v>
      </c>
      <c r="L13527" s="36">
        <f>VLOOKUP(D13527,DATA!A:F,5,FALSE)</f>
        <v>1.0986712608830001E-2</v>
      </c>
      <c r="M13527" s="37">
        <f>VLOOKUP(D13527,DATA!A:F,6,FALSE)</f>
        <v>982</v>
      </c>
      <c r="N13527" s="36">
        <f t="shared" si="1248"/>
        <v>60.590466272147189</v>
      </c>
      <c r="O13527" s="36">
        <f t="shared" si="1249"/>
        <v>60.590520530397519</v>
      </c>
      <c r="P13527" s="36">
        <f t="shared" si="1250"/>
        <v>5.4258250330008195E-5</v>
      </c>
      <c r="Q13527" s="36">
        <f t="shared" si="1251"/>
        <v>0</v>
      </c>
    </row>
    <row r="13528" spans="1:17" x14ac:dyDescent="0.3">
      <c r="A13528" s="29">
        <v>3112233</v>
      </c>
      <c r="B13528" s="1">
        <v>131</v>
      </c>
      <c r="C13528" s="1" t="s">
        <v>24</v>
      </c>
      <c r="D13528" s="1" t="s">
        <v>61</v>
      </c>
      <c r="E13528" s="1" t="s">
        <v>62</v>
      </c>
      <c r="F13528" s="47">
        <v>714</v>
      </c>
      <c r="G13528" s="34">
        <v>1021.15</v>
      </c>
      <c r="H13528" s="1" t="s">
        <v>218</v>
      </c>
      <c r="I13528" s="34">
        <v>2.0682E-4</v>
      </c>
      <c r="J13528" s="34">
        <v>2776.5783999999999</v>
      </c>
      <c r="K13528" s="35" t="str">
        <f t="shared" si="1247"/>
        <v>Loonse en Drunense Duinen &amp; Leemkuilen_H2330</v>
      </c>
      <c r="L13528" s="36">
        <f>VLOOKUP(D13528,DATA!A:F,5,FALSE)</f>
        <v>1.0986712608830001E-2</v>
      </c>
      <c r="M13528" s="37">
        <f>VLOOKUP(D13528,DATA!A:F,6,FALSE)</f>
        <v>982</v>
      </c>
      <c r="N13528" s="36">
        <f t="shared" si="1248"/>
        <v>60.590466272147189</v>
      </c>
      <c r="O13528" s="36">
        <f t="shared" si="1249"/>
        <v>60.590520530397519</v>
      </c>
      <c r="P13528" s="36">
        <f t="shared" si="1250"/>
        <v>5.4258250330008195E-5</v>
      </c>
      <c r="Q13528" s="36">
        <f t="shared" si="1251"/>
        <v>0</v>
      </c>
    </row>
    <row r="13529" spans="1:17" x14ac:dyDescent="0.3">
      <c r="A13529" s="29">
        <v>3112234</v>
      </c>
      <c r="B13529" s="1">
        <v>131</v>
      </c>
      <c r="C13529" s="1" t="s">
        <v>24</v>
      </c>
      <c r="D13529" s="1" t="s">
        <v>63</v>
      </c>
      <c r="E13529" s="1" t="s">
        <v>64</v>
      </c>
      <c r="F13529" s="47">
        <v>714</v>
      </c>
      <c r="G13529" s="34">
        <v>962.91</v>
      </c>
      <c r="H13529" s="1" t="s">
        <v>218</v>
      </c>
      <c r="I13529" s="34">
        <v>2.875E-4</v>
      </c>
      <c r="J13529" s="34">
        <v>3646.9575</v>
      </c>
      <c r="K13529" s="35" t="str">
        <f t="shared" si="1247"/>
        <v>Loonse en Drunense Duinen &amp; Leemkuilen_H2310</v>
      </c>
      <c r="L13529" s="36">
        <f>VLOOKUP(D13529,DATA!A:F,5,FALSE)</f>
        <v>1.0986712608830001E-2</v>
      </c>
      <c r="M13529" s="37">
        <f>VLOOKUP(D13529,DATA!A:F,6,FALSE)</f>
        <v>982</v>
      </c>
      <c r="N13529" s="36">
        <f t="shared" si="1248"/>
        <v>44.775728400417655</v>
      </c>
      <c r="O13529" s="36">
        <f t="shared" si="1249"/>
        <v>44.775806505328489</v>
      </c>
      <c r="P13529" s="36">
        <f t="shared" si="1250"/>
        <v>7.8104910834042585E-5</v>
      </c>
      <c r="Q13529" s="36">
        <f t="shared" si="1251"/>
        <v>0</v>
      </c>
    </row>
    <row r="13530" spans="1:17" x14ac:dyDescent="0.3">
      <c r="A13530" s="29">
        <v>3112234</v>
      </c>
      <c r="B13530" s="1">
        <v>131</v>
      </c>
      <c r="C13530" s="1" t="s">
        <v>24</v>
      </c>
      <c r="D13530" s="1" t="s">
        <v>61</v>
      </c>
      <c r="E13530" s="1" t="s">
        <v>62</v>
      </c>
      <c r="F13530" s="47">
        <v>714</v>
      </c>
      <c r="G13530" s="34">
        <v>962.91</v>
      </c>
      <c r="H13530" s="1" t="s">
        <v>218</v>
      </c>
      <c r="I13530" s="34">
        <v>2.875E-4</v>
      </c>
      <c r="J13530" s="34">
        <v>5772.5050000000001</v>
      </c>
      <c r="K13530" s="35" t="str">
        <f t="shared" si="1247"/>
        <v>Loonse en Drunense Duinen &amp; Leemkuilen_H2330</v>
      </c>
      <c r="L13530" s="36">
        <f>VLOOKUP(D13530,DATA!A:F,5,FALSE)</f>
        <v>1.0986712608830001E-2</v>
      </c>
      <c r="M13530" s="37">
        <f>VLOOKUP(D13530,DATA!A:F,6,FALSE)</f>
        <v>982</v>
      </c>
      <c r="N13530" s="36">
        <f t="shared" si="1248"/>
        <v>44.775728400417655</v>
      </c>
      <c r="O13530" s="36">
        <f t="shared" si="1249"/>
        <v>44.775806505328489</v>
      </c>
      <c r="P13530" s="36">
        <f t="shared" si="1250"/>
        <v>7.8104910834042585E-5</v>
      </c>
      <c r="Q13530" s="36">
        <f t="shared" si="1251"/>
        <v>0</v>
      </c>
    </row>
    <row r="13531" spans="1:17" x14ac:dyDescent="0.3">
      <c r="A13531" s="29">
        <v>3112235</v>
      </c>
      <c r="B13531" s="1">
        <v>131</v>
      </c>
      <c r="C13531" s="1" t="s">
        <v>24</v>
      </c>
      <c r="D13531" s="1" t="s">
        <v>61</v>
      </c>
      <c r="E13531" s="1" t="s">
        <v>62</v>
      </c>
      <c r="F13531" s="47">
        <v>714</v>
      </c>
      <c r="G13531" s="34">
        <v>1298.6400000000001</v>
      </c>
      <c r="H13531" s="1" t="s">
        <v>218</v>
      </c>
      <c r="I13531" s="34">
        <v>6.2529999999999997E-4</v>
      </c>
      <c r="J13531" s="34">
        <v>2003.7867000000001</v>
      </c>
      <c r="K13531" s="35" t="str">
        <f t="shared" si="1247"/>
        <v>Loonse en Drunense Duinen &amp; Leemkuilen_H2330</v>
      </c>
      <c r="L13531" s="36">
        <f>VLOOKUP(D13531,DATA!A:F,5,FALSE)</f>
        <v>1.0986712608830001E-2</v>
      </c>
      <c r="M13531" s="37">
        <f>VLOOKUP(D13531,DATA!A:F,6,FALSE)</f>
        <v>982</v>
      </c>
      <c r="N13531" s="36">
        <f t="shared" si="1248"/>
        <v>97.00794569774078</v>
      </c>
      <c r="O13531" s="36">
        <f t="shared" si="1249"/>
        <v>97.007965638035344</v>
      </c>
      <c r="P13531" s="36">
        <f t="shared" si="1250"/>
        <v>1.9940294563980387E-5</v>
      </c>
      <c r="Q13531" s="36">
        <f t="shared" si="1251"/>
        <v>0</v>
      </c>
    </row>
    <row r="13532" spans="1:17" x14ac:dyDescent="0.3">
      <c r="A13532" s="29">
        <v>3112235</v>
      </c>
      <c r="B13532" s="1">
        <v>131</v>
      </c>
      <c r="C13532" s="1" t="s">
        <v>24</v>
      </c>
      <c r="D13532" s="1" t="s">
        <v>59</v>
      </c>
      <c r="E13532" s="1" t="s">
        <v>60</v>
      </c>
      <c r="F13532" s="47">
        <v>1071</v>
      </c>
      <c r="G13532" s="34">
        <v>1298.6400000000001</v>
      </c>
      <c r="H13532" s="1" t="s">
        <v>218</v>
      </c>
      <c r="I13532" s="34">
        <v>6.2529999999999997E-4</v>
      </c>
      <c r="J13532" s="34">
        <v>940.96019999999999</v>
      </c>
      <c r="K13532" s="35" t="str">
        <f t="shared" si="1247"/>
        <v>Loonse en Drunense Duinen &amp; Leemkuilen_H9190</v>
      </c>
      <c r="L13532" s="36">
        <f>VLOOKUP(D13532,DATA!A:F,5,FALSE)</f>
        <v>1.3726988247862192E-2</v>
      </c>
      <c r="M13532" s="37">
        <f>VLOOKUP(D13532,DATA!A:F,6,FALSE)</f>
        <v>1285.5</v>
      </c>
      <c r="N13532" s="36">
        <f t="shared" si="1248"/>
        <v>54.497129671070198</v>
      </c>
      <c r="O13532" s="36">
        <f t="shared" si="1249"/>
        <v>54.497342522192589</v>
      </c>
      <c r="P13532" s="36">
        <f t="shared" si="1250"/>
        <v>2.1285112239155524E-4</v>
      </c>
      <c r="Q13532" s="36">
        <f t="shared" si="1251"/>
        <v>0</v>
      </c>
    </row>
    <row r="13533" spans="1:17" x14ac:dyDescent="0.3">
      <c r="A13533" s="29">
        <v>3112236</v>
      </c>
      <c r="B13533" s="1">
        <v>131</v>
      </c>
      <c r="C13533" s="1" t="s">
        <v>24</v>
      </c>
      <c r="D13533" s="1" t="s">
        <v>61</v>
      </c>
      <c r="E13533" s="1" t="s">
        <v>62</v>
      </c>
      <c r="F13533" s="47">
        <v>714</v>
      </c>
      <c r="G13533" s="34">
        <v>1834.16</v>
      </c>
      <c r="H13533" s="1" t="s">
        <v>218</v>
      </c>
      <c r="I13533" s="34">
        <v>1.333E-3</v>
      </c>
      <c r="J13533" s="34">
        <v>141.65505999999999</v>
      </c>
      <c r="K13533" s="35" t="str">
        <f t="shared" si="1247"/>
        <v>Loonse en Drunense Duinen &amp; Leemkuilen_H2330</v>
      </c>
      <c r="L13533" s="36">
        <f>VLOOKUP(D13533,DATA!A:F,5,FALSE)</f>
        <v>1.0986712608830001E-2</v>
      </c>
      <c r="M13533" s="37">
        <f>VLOOKUP(D13533,DATA!A:F,6,FALSE)</f>
        <v>982</v>
      </c>
      <c r="N13533" s="36">
        <f t="shared" si="1248"/>
        <v>99.991411684974565</v>
      </c>
      <c r="O13533" s="36">
        <f t="shared" si="1249"/>
        <v>99.991411810741198</v>
      </c>
      <c r="P13533" s="36">
        <f t="shared" si="1250"/>
        <v>1.2576663266372634E-7</v>
      </c>
      <c r="Q13533" s="36">
        <f t="shared" si="1251"/>
        <v>0</v>
      </c>
    </row>
    <row r="13534" spans="1:17" x14ac:dyDescent="0.3">
      <c r="A13534" s="29">
        <v>3112237</v>
      </c>
      <c r="B13534" s="1">
        <v>131</v>
      </c>
      <c r="C13534" s="1" t="s">
        <v>24</v>
      </c>
      <c r="D13534" s="1" t="s">
        <v>61</v>
      </c>
      <c r="E13534" s="1" t="s">
        <v>62</v>
      </c>
      <c r="F13534" s="47">
        <v>714</v>
      </c>
      <c r="G13534" s="34">
        <v>1231.48</v>
      </c>
      <c r="H13534" s="1" t="s">
        <v>218</v>
      </c>
      <c r="I13534" s="34">
        <v>8.7200000000000005E-4</v>
      </c>
      <c r="J13534" s="34">
        <v>7443.9610000000002</v>
      </c>
      <c r="K13534" s="35" t="str">
        <f t="shared" si="1247"/>
        <v>Loonse en Drunense Duinen &amp; Leemkuilen_H2330</v>
      </c>
      <c r="L13534" s="36">
        <f>VLOOKUP(D13534,DATA!A:F,5,FALSE)</f>
        <v>1.0986712608830001E-2</v>
      </c>
      <c r="M13534" s="37">
        <f>VLOOKUP(D13534,DATA!A:F,6,FALSE)</f>
        <v>982</v>
      </c>
      <c r="N13534" s="36">
        <f t="shared" si="1248"/>
        <v>93.940105777143003</v>
      </c>
      <c r="O13534" s="36">
        <f t="shared" si="1249"/>
        <v>93.940160315055337</v>
      </c>
      <c r="P13534" s="36">
        <f t="shared" si="1250"/>
        <v>5.4537912333785243E-5</v>
      </c>
      <c r="Q13534" s="36">
        <f t="shared" si="1251"/>
        <v>0</v>
      </c>
    </row>
    <row r="13535" spans="1:17" x14ac:dyDescent="0.3">
      <c r="A13535" s="29">
        <v>3112238</v>
      </c>
      <c r="B13535" s="1">
        <v>131</v>
      </c>
      <c r="C13535" s="1" t="s">
        <v>24</v>
      </c>
      <c r="D13535" s="1" t="s">
        <v>61</v>
      </c>
      <c r="E13535" s="1" t="s">
        <v>62</v>
      </c>
      <c r="F13535" s="47">
        <v>714</v>
      </c>
      <c r="G13535" s="34">
        <v>1050.69</v>
      </c>
      <c r="H13535" s="1" t="s">
        <v>218</v>
      </c>
      <c r="I13535" s="34">
        <v>1.2761999999999999E-3</v>
      </c>
      <c r="J13535" s="34">
        <v>9565.4989999999998</v>
      </c>
      <c r="K13535" s="35" t="str">
        <f t="shared" si="1247"/>
        <v>Loonse en Drunense Duinen &amp; Leemkuilen_H2330</v>
      </c>
      <c r="L13535" s="36">
        <f>VLOOKUP(D13535,DATA!A:F,5,FALSE)</f>
        <v>1.0986712608830001E-2</v>
      </c>
      <c r="M13535" s="37">
        <f>VLOOKUP(D13535,DATA!A:F,6,FALSE)</f>
        <v>982</v>
      </c>
      <c r="N13535" s="36">
        <f t="shared" si="1248"/>
        <v>68.019700178886481</v>
      </c>
      <c r="O13535" s="36">
        <f t="shared" si="1249"/>
        <v>68.020005180861517</v>
      </c>
      <c r="P13535" s="36">
        <f t="shared" si="1250"/>
        <v>3.0500197503613435E-4</v>
      </c>
      <c r="Q13535" s="36">
        <f t="shared" si="1251"/>
        <v>0</v>
      </c>
    </row>
    <row r="13536" spans="1:17" x14ac:dyDescent="0.3">
      <c r="A13536" s="29">
        <v>3112239</v>
      </c>
      <c r="B13536" s="1">
        <v>131</v>
      </c>
      <c r="C13536" s="1" t="s">
        <v>24</v>
      </c>
      <c r="D13536" s="1" t="s">
        <v>61</v>
      </c>
      <c r="E13536" s="1" t="s">
        <v>62</v>
      </c>
      <c r="F13536" s="47">
        <v>714</v>
      </c>
      <c r="G13536" s="34">
        <v>1312.72</v>
      </c>
      <c r="H13536" s="1" t="s">
        <v>218</v>
      </c>
      <c r="I13536" s="34">
        <v>1.8355999999999999E-3</v>
      </c>
      <c r="J13536" s="34">
        <v>611.84230000000002</v>
      </c>
      <c r="K13536" s="35" t="str">
        <f t="shared" si="1247"/>
        <v>Loonse en Drunense Duinen &amp; Leemkuilen_H2330</v>
      </c>
      <c r="L13536" s="36">
        <f>VLOOKUP(D13536,DATA!A:F,5,FALSE)</f>
        <v>1.0986712608830001E-2</v>
      </c>
      <c r="M13536" s="37">
        <f>VLOOKUP(D13536,DATA!A:F,6,FALSE)</f>
        <v>982</v>
      </c>
      <c r="N13536" s="36">
        <f t="shared" si="1248"/>
        <v>97.425733131563831</v>
      </c>
      <c r="O13536" s="36">
        <f t="shared" si="1249"/>
        <v>97.425783710409021</v>
      </c>
      <c r="P13536" s="36">
        <f t="shared" si="1250"/>
        <v>5.0578845190329957E-5</v>
      </c>
      <c r="Q13536" s="36">
        <f t="shared" si="1251"/>
        <v>0</v>
      </c>
    </row>
    <row r="13537" spans="1:17" x14ac:dyDescent="0.3">
      <c r="A13537" s="29">
        <v>3113752</v>
      </c>
      <c r="B13537" s="1">
        <v>131</v>
      </c>
      <c r="C13537" s="1" t="s">
        <v>24</v>
      </c>
      <c r="D13537" s="1" t="s">
        <v>61</v>
      </c>
      <c r="E13537" s="1" t="s">
        <v>62</v>
      </c>
      <c r="F13537" s="47">
        <v>714</v>
      </c>
      <c r="G13537" s="34">
        <v>1589.03</v>
      </c>
      <c r="H13537" s="1" t="s">
        <v>218</v>
      </c>
      <c r="I13537" s="34">
        <v>6.2529999999999999E-5</v>
      </c>
      <c r="J13537" s="34">
        <v>2195.1010000000001</v>
      </c>
      <c r="K13537" s="35" t="str">
        <f t="shared" si="1247"/>
        <v>Loonse en Drunense Duinen &amp; Leemkuilen_H2330</v>
      </c>
      <c r="L13537" s="36">
        <f>VLOOKUP(D13537,DATA!A:F,5,FALSE)</f>
        <v>1.0986712608830001E-2</v>
      </c>
      <c r="M13537" s="37">
        <f>VLOOKUP(D13537,DATA!A:F,6,FALSE)</f>
        <v>982</v>
      </c>
      <c r="N13537" s="36">
        <f t="shared" si="1248"/>
        <v>99.873227672283221</v>
      </c>
      <c r="O13537" s="36">
        <f t="shared" si="1249"/>
        <v>99.873227759265262</v>
      </c>
      <c r="P13537" s="36">
        <f t="shared" si="1250"/>
        <v>8.6982041125338583E-8</v>
      </c>
      <c r="Q13537" s="36">
        <f t="shared" si="1251"/>
        <v>0</v>
      </c>
    </row>
    <row r="13538" spans="1:17" x14ac:dyDescent="0.3">
      <c r="A13538" s="29">
        <v>3113753</v>
      </c>
      <c r="B13538" s="1">
        <v>131</v>
      </c>
      <c r="C13538" s="1" t="s">
        <v>24</v>
      </c>
      <c r="D13538" s="1" t="s">
        <v>63</v>
      </c>
      <c r="E13538" s="1" t="s">
        <v>64</v>
      </c>
      <c r="F13538" s="47">
        <v>714</v>
      </c>
      <c r="G13538" s="34">
        <v>1019.06</v>
      </c>
      <c r="H13538" s="1" t="s">
        <v>218</v>
      </c>
      <c r="I13538" s="34">
        <v>3.9249999999999999E-5</v>
      </c>
      <c r="J13538" s="34">
        <v>6204.0576000000001</v>
      </c>
      <c r="K13538" s="35" t="str">
        <f t="shared" si="1247"/>
        <v>Loonse en Drunense Duinen &amp; Leemkuilen_H2310</v>
      </c>
      <c r="L13538" s="36">
        <f>VLOOKUP(D13538,DATA!A:F,5,FALSE)</f>
        <v>1.0986712608830001E-2</v>
      </c>
      <c r="M13538" s="37">
        <f>VLOOKUP(D13538,DATA!A:F,6,FALSE)</f>
        <v>982</v>
      </c>
      <c r="N13538" s="36">
        <f t="shared" si="1248"/>
        <v>60.040852103422743</v>
      </c>
      <c r="O13538" s="36">
        <f t="shared" si="1249"/>
        <v>60.040862449375048</v>
      </c>
      <c r="P13538" s="36">
        <f t="shared" si="1250"/>
        <v>1.0345952304646744E-5</v>
      </c>
      <c r="Q13538" s="36">
        <f t="shared" si="1251"/>
        <v>0</v>
      </c>
    </row>
    <row r="13539" spans="1:17" x14ac:dyDescent="0.3">
      <c r="A13539" s="29">
        <v>3113753</v>
      </c>
      <c r="B13539" s="1">
        <v>131</v>
      </c>
      <c r="C13539" s="1" t="s">
        <v>24</v>
      </c>
      <c r="D13539" s="1" t="s">
        <v>61</v>
      </c>
      <c r="E13539" s="1" t="s">
        <v>62</v>
      </c>
      <c r="F13539" s="47">
        <v>714</v>
      </c>
      <c r="G13539" s="34">
        <v>1019.06</v>
      </c>
      <c r="H13539" s="1" t="s">
        <v>218</v>
      </c>
      <c r="I13539" s="34">
        <v>3.9249999999999999E-5</v>
      </c>
      <c r="J13539" s="34">
        <v>2075.4164999999998</v>
      </c>
      <c r="K13539" s="35" t="str">
        <f t="shared" si="1247"/>
        <v>Loonse en Drunense Duinen &amp; Leemkuilen_H2330</v>
      </c>
      <c r="L13539" s="36">
        <f>VLOOKUP(D13539,DATA!A:F,5,FALSE)</f>
        <v>1.0986712608830001E-2</v>
      </c>
      <c r="M13539" s="37">
        <f>VLOOKUP(D13539,DATA!A:F,6,FALSE)</f>
        <v>982</v>
      </c>
      <c r="N13539" s="36">
        <f t="shared" si="1248"/>
        <v>60.040852103422743</v>
      </c>
      <c r="O13539" s="36">
        <f t="shared" si="1249"/>
        <v>60.040862449375048</v>
      </c>
      <c r="P13539" s="36">
        <f t="shared" si="1250"/>
        <v>1.0345952304646744E-5</v>
      </c>
      <c r="Q13539" s="36">
        <f t="shared" si="1251"/>
        <v>0</v>
      </c>
    </row>
    <row r="13540" spans="1:17" x14ac:dyDescent="0.3">
      <c r="A13540" s="29">
        <v>3113754</v>
      </c>
      <c r="B13540" s="1">
        <v>131</v>
      </c>
      <c r="C13540" s="1" t="s">
        <v>24</v>
      </c>
      <c r="D13540" s="1" t="s">
        <v>63</v>
      </c>
      <c r="E13540" s="1" t="s">
        <v>64</v>
      </c>
      <c r="F13540" s="47">
        <v>714</v>
      </c>
      <c r="G13540" s="34">
        <v>924.6</v>
      </c>
      <c r="H13540" s="1" t="s">
        <v>218</v>
      </c>
      <c r="I13540" s="34">
        <v>3.7939999999999999E-5</v>
      </c>
      <c r="J13540" s="34">
        <v>7293.5680000000002</v>
      </c>
      <c r="K13540" s="35" t="str">
        <f t="shared" si="1247"/>
        <v>Loonse en Drunense Duinen &amp; Leemkuilen_H2310</v>
      </c>
      <c r="L13540" s="36">
        <f>VLOOKUP(D13540,DATA!A:F,5,FALSE)</f>
        <v>1.0986712608830001E-2</v>
      </c>
      <c r="M13540" s="37">
        <f>VLOOKUP(D13540,DATA!A:F,6,FALSE)</f>
        <v>982</v>
      </c>
      <c r="N13540" s="36">
        <f t="shared" si="1248"/>
        <v>34.736604516455401</v>
      </c>
      <c r="O13540" s="36">
        <f t="shared" si="1249"/>
        <v>34.736613966245187</v>
      </c>
      <c r="P13540" s="36">
        <f t="shared" si="1250"/>
        <v>9.449789786231122E-6</v>
      </c>
      <c r="Q13540" s="36">
        <f t="shared" si="1251"/>
        <v>0</v>
      </c>
    </row>
    <row r="13541" spans="1:17" x14ac:dyDescent="0.3">
      <c r="A13541" s="29">
        <v>3113754</v>
      </c>
      <c r="B13541" s="1">
        <v>131</v>
      </c>
      <c r="C13541" s="1" t="s">
        <v>24</v>
      </c>
      <c r="D13541" s="1" t="s">
        <v>61</v>
      </c>
      <c r="E13541" s="1" t="s">
        <v>62</v>
      </c>
      <c r="F13541" s="47">
        <v>714</v>
      </c>
      <c r="G13541" s="34">
        <v>924.6</v>
      </c>
      <c r="H13541" s="1" t="s">
        <v>218</v>
      </c>
      <c r="I13541" s="34">
        <v>3.7939999999999999E-5</v>
      </c>
      <c r="J13541" s="34">
        <v>1612.5262</v>
      </c>
      <c r="K13541" s="35" t="str">
        <f t="shared" si="1247"/>
        <v>Loonse en Drunense Duinen &amp; Leemkuilen_H2330</v>
      </c>
      <c r="L13541" s="36">
        <f>VLOOKUP(D13541,DATA!A:F,5,FALSE)</f>
        <v>1.0986712608830001E-2</v>
      </c>
      <c r="M13541" s="37">
        <f>VLOOKUP(D13541,DATA!A:F,6,FALSE)</f>
        <v>982</v>
      </c>
      <c r="N13541" s="36">
        <f t="shared" si="1248"/>
        <v>34.736604516455401</v>
      </c>
      <c r="O13541" s="36">
        <f t="shared" si="1249"/>
        <v>34.736613966245187</v>
      </c>
      <c r="P13541" s="36">
        <f t="shared" si="1250"/>
        <v>9.449789786231122E-6</v>
      </c>
      <c r="Q13541" s="36">
        <f t="shared" si="1251"/>
        <v>0</v>
      </c>
    </row>
    <row r="13542" spans="1:17" x14ac:dyDescent="0.3">
      <c r="A13542" s="29">
        <v>3113755</v>
      </c>
      <c r="B13542" s="1">
        <v>131</v>
      </c>
      <c r="C13542" s="1" t="s">
        <v>24</v>
      </c>
      <c r="D13542" s="1" t="s">
        <v>61</v>
      </c>
      <c r="E13542" s="1" t="s">
        <v>62</v>
      </c>
      <c r="F13542" s="47">
        <v>714</v>
      </c>
      <c r="G13542" s="34">
        <v>856.25</v>
      </c>
      <c r="H13542" s="1" t="s">
        <v>218</v>
      </c>
      <c r="I13542" s="34">
        <v>4.261E-5</v>
      </c>
      <c r="J13542" s="34">
        <v>96.628550000000004</v>
      </c>
      <c r="K13542" s="35" t="str">
        <f t="shared" si="1247"/>
        <v>Loonse en Drunense Duinen &amp; Leemkuilen_H2330</v>
      </c>
      <c r="L13542" s="36">
        <f>VLOOKUP(D13542,DATA!A:F,5,FALSE)</f>
        <v>1.0986712608830001E-2</v>
      </c>
      <c r="M13542" s="37">
        <f>VLOOKUP(D13542,DATA!A:F,6,FALSE)</f>
        <v>982</v>
      </c>
      <c r="N13542" s="36">
        <f t="shared" si="1248"/>
        <v>20.075550741174379</v>
      </c>
      <c r="O13542" s="36">
        <f t="shared" si="1249"/>
        <v>20.075558252671076</v>
      </c>
      <c r="P13542" s="36">
        <f t="shared" si="1250"/>
        <v>7.5114966975320385E-6</v>
      </c>
      <c r="Q13542" s="36">
        <f t="shared" si="1251"/>
        <v>0</v>
      </c>
    </row>
    <row r="13543" spans="1:17" x14ac:dyDescent="0.3">
      <c r="A13543" s="29">
        <v>3113756</v>
      </c>
      <c r="B13543" s="1">
        <v>131</v>
      </c>
      <c r="C13543" s="1" t="s">
        <v>24</v>
      </c>
      <c r="D13543" s="1" t="s">
        <v>61</v>
      </c>
      <c r="E13543" s="1" t="s">
        <v>62</v>
      </c>
      <c r="F13543" s="47">
        <v>714</v>
      </c>
      <c r="G13543" s="34">
        <v>865.4</v>
      </c>
      <c r="H13543" s="1" t="s">
        <v>218</v>
      </c>
      <c r="I13543" s="34">
        <v>5.0550000000000002E-5</v>
      </c>
      <c r="J13543" s="34">
        <v>274.05896000000001</v>
      </c>
      <c r="K13543" s="35" t="str">
        <f t="shared" si="1247"/>
        <v>Loonse en Drunense Duinen &amp; Leemkuilen_H2330</v>
      </c>
      <c r="L13543" s="36">
        <f>VLOOKUP(D13543,DATA!A:F,5,FALSE)</f>
        <v>1.0986712608830001E-2</v>
      </c>
      <c r="M13543" s="37">
        <f>VLOOKUP(D13543,DATA!A:F,6,FALSE)</f>
        <v>982</v>
      </c>
      <c r="N13543" s="36">
        <f t="shared" si="1248"/>
        <v>21.737142593908782</v>
      </c>
      <c r="O13543" s="36">
        <f t="shared" si="1249"/>
        <v>21.737152042066761</v>
      </c>
      <c r="P13543" s="36">
        <f t="shared" si="1250"/>
        <v>9.4481579786531711E-6</v>
      </c>
      <c r="Q13543" s="36">
        <f t="shared" si="1251"/>
        <v>0</v>
      </c>
    </row>
    <row r="13544" spans="1:17" x14ac:dyDescent="0.3">
      <c r="A13544" s="29">
        <v>3113757</v>
      </c>
      <c r="B13544" s="1">
        <v>131</v>
      </c>
      <c r="C13544" s="1" t="s">
        <v>24</v>
      </c>
      <c r="D13544" s="1" t="s">
        <v>63</v>
      </c>
      <c r="E13544" s="1" t="s">
        <v>64</v>
      </c>
      <c r="F13544" s="47">
        <v>714</v>
      </c>
      <c r="G13544" s="34">
        <v>1022.13</v>
      </c>
      <c r="H13544" s="1" t="s">
        <v>218</v>
      </c>
      <c r="I13544" s="34">
        <v>6.8300000000000007E-5</v>
      </c>
      <c r="J13544" s="34">
        <v>1338.5900999999999</v>
      </c>
      <c r="K13544" s="35" t="str">
        <f t="shared" si="1247"/>
        <v>Loonse en Drunense Duinen &amp; Leemkuilen_H2310</v>
      </c>
      <c r="L13544" s="36">
        <f>VLOOKUP(D13544,DATA!A:F,5,FALSE)</f>
        <v>1.0986712608830001E-2</v>
      </c>
      <c r="M13544" s="37">
        <f>VLOOKUP(D13544,DATA!A:F,6,FALSE)</f>
        <v>982</v>
      </c>
      <c r="N13544" s="36">
        <f t="shared" si="1248"/>
        <v>60.847269399469752</v>
      </c>
      <c r="O13544" s="36">
        <f t="shared" si="1249"/>
        <v>60.84728727634387</v>
      </c>
      <c r="P13544" s="36">
        <f t="shared" si="1250"/>
        <v>1.7876874117916941E-5</v>
      </c>
      <c r="Q13544" s="36">
        <f t="shared" si="1251"/>
        <v>0</v>
      </c>
    </row>
    <row r="13545" spans="1:17" x14ac:dyDescent="0.3">
      <c r="A13545" s="29">
        <v>3113757</v>
      </c>
      <c r="B13545" s="1">
        <v>131</v>
      </c>
      <c r="C13545" s="1" t="s">
        <v>24</v>
      </c>
      <c r="D13545" s="1" t="s">
        <v>61</v>
      </c>
      <c r="E13545" s="1" t="s">
        <v>62</v>
      </c>
      <c r="F13545" s="47">
        <v>714</v>
      </c>
      <c r="G13545" s="34">
        <v>1022.13</v>
      </c>
      <c r="H13545" s="1" t="s">
        <v>218</v>
      </c>
      <c r="I13545" s="34">
        <v>6.8300000000000007E-5</v>
      </c>
      <c r="J13545" s="34">
        <v>4090.1394</v>
      </c>
      <c r="K13545" s="35" t="str">
        <f t="shared" si="1247"/>
        <v>Loonse en Drunense Duinen &amp; Leemkuilen_H2330</v>
      </c>
      <c r="L13545" s="36">
        <f>VLOOKUP(D13545,DATA!A:F,5,FALSE)</f>
        <v>1.0986712608830001E-2</v>
      </c>
      <c r="M13545" s="37">
        <f>VLOOKUP(D13545,DATA!A:F,6,FALSE)</f>
        <v>982</v>
      </c>
      <c r="N13545" s="36">
        <f t="shared" si="1248"/>
        <v>60.847269399469752</v>
      </c>
      <c r="O13545" s="36">
        <f t="shared" si="1249"/>
        <v>60.84728727634387</v>
      </c>
      <c r="P13545" s="36">
        <f t="shared" si="1250"/>
        <v>1.7876874117916941E-5</v>
      </c>
      <c r="Q13545" s="36">
        <f t="shared" si="1251"/>
        <v>0</v>
      </c>
    </row>
    <row r="13546" spans="1:17" x14ac:dyDescent="0.3">
      <c r="A13546" s="29">
        <v>3113758</v>
      </c>
      <c r="B13546" s="1">
        <v>131</v>
      </c>
      <c r="C13546" s="1" t="s">
        <v>24</v>
      </c>
      <c r="D13546" s="1" t="s">
        <v>63</v>
      </c>
      <c r="E13546" s="1" t="s">
        <v>64</v>
      </c>
      <c r="F13546" s="47">
        <v>714</v>
      </c>
      <c r="G13546" s="34">
        <v>955.93</v>
      </c>
      <c r="H13546" s="1" t="s">
        <v>218</v>
      </c>
      <c r="I13546" s="34">
        <v>7.3670000000000004E-5</v>
      </c>
      <c r="J13546" s="34">
        <v>6.0699854000000002</v>
      </c>
      <c r="K13546" s="35" t="str">
        <f t="shared" si="1247"/>
        <v>Loonse en Drunense Duinen &amp; Leemkuilen_H2310</v>
      </c>
      <c r="L13546" s="36">
        <f>VLOOKUP(D13546,DATA!A:F,5,FALSE)</f>
        <v>1.0986712608830001E-2</v>
      </c>
      <c r="M13546" s="37">
        <f>VLOOKUP(D13546,DATA!A:F,6,FALSE)</f>
        <v>982</v>
      </c>
      <c r="N13546" s="36">
        <f t="shared" si="1248"/>
        <v>42.887965413287716</v>
      </c>
      <c r="O13546" s="36">
        <f t="shared" si="1249"/>
        <v>42.887985238668392</v>
      </c>
      <c r="P13546" s="36">
        <f t="shared" si="1250"/>
        <v>1.9825380675797533E-5</v>
      </c>
      <c r="Q13546" s="36">
        <f t="shared" si="1251"/>
        <v>0</v>
      </c>
    </row>
    <row r="13547" spans="1:17" x14ac:dyDescent="0.3">
      <c r="A13547" s="29">
        <v>3113758</v>
      </c>
      <c r="B13547" s="1">
        <v>131</v>
      </c>
      <c r="C13547" s="1" t="s">
        <v>24</v>
      </c>
      <c r="D13547" s="1" t="s">
        <v>61</v>
      </c>
      <c r="E13547" s="1" t="s">
        <v>62</v>
      </c>
      <c r="F13547" s="47">
        <v>714</v>
      </c>
      <c r="G13547" s="34">
        <v>955.93</v>
      </c>
      <c r="H13547" s="1" t="s">
        <v>218</v>
      </c>
      <c r="I13547" s="34">
        <v>7.3670000000000004E-5</v>
      </c>
      <c r="J13547" s="34">
        <v>5111.4579999999996</v>
      </c>
      <c r="K13547" s="35" t="str">
        <f t="shared" si="1247"/>
        <v>Loonse en Drunense Duinen &amp; Leemkuilen_H2330</v>
      </c>
      <c r="L13547" s="36">
        <f>VLOOKUP(D13547,DATA!A:F,5,FALSE)</f>
        <v>1.0986712608830001E-2</v>
      </c>
      <c r="M13547" s="37">
        <f>VLOOKUP(D13547,DATA!A:F,6,FALSE)</f>
        <v>982</v>
      </c>
      <c r="N13547" s="36">
        <f t="shared" si="1248"/>
        <v>42.887965413287716</v>
      </c>
      <c r="O13547" s="36">
        <f t="shared" si="1249"/>
        <v>42.887985238668392</v>
      </c>
      <c r="P13547" s="36">
        <f t="shared" si="1250"/>
        <v>1.9825380675797533E-5</v>
      </c>
      <c r="Q13547" s="36">
        <f t="shared" si="1251"/>
        <v>0</v>
      </c>
    </row>
    <row r="13548" spans="1:17" x14ac:dyDescent="0.3">
      <c r="A13548" s="29">
        <v>3113759</v>
      </c>
      <c r="B13548" s="1">
        <v>131</v>
      </c>
      <c r="C13548" s="1" t="s">
        <v>24</v>
      </c>
      <c r="D13548" s="1" t="s">
        <v>61</v>
      </c>
      <c r="E13548" s="1" t="s">
        <v>62</v>
      </c>
      <c r="F13548" s="47">
        <v>714</v>
      </c>
      <c r="G13548" s="34">
        <v>1079.49</v>
      </c>
      <c r="H13548" s="1" t="s">
        <v>218</v>
      </c>
      <c r="I13548" s="34">
        <v>9.8590000000000003E-5</v>
      </c>
      <c r="J13548" s="34">
        <v>7882.4076999999997</v>
      </c>
      <c r="K13548" s="35" t="str">
        <f t="shared" si="1247"/>
        <v>Loonse en Drunense Duinen &amp; Leemkuilen_H2330</v>
      </c>
      <c r="L13548" s="36">
        <f>VLOOKUP(D13548,DATA!A:F,5,FALSE)</f>
        <v>1.0986712608830001E-2</v>
      </c>
      <c r="M13548" s="37">
        <f>VLOOKUP(D13548,DATA!A:F,6,FALSE)</f>
        <v>982</v>
      </c>
      <c r="N13548" s="36">
        <f t="shared" si="1248"/>
        <v>74.480502506747214</v>
      </c>
      <c r="O13548" s="36">
        <f t="shared" si="1249"/>
        <v>74.480523094798087</v>
      </c>
      <c r="P13548" s="36">
        <f t="shared" si="1250"/>
        <v>2.0588050873016073E-5</v>
      </c>
      <c r="Q13548" s="36">
        <f t="shared" si="1251"/>
        <v>0</v>
      </c>
    </row>
    <row r="13549" spans="1:17" x14ac:dyDescent="0.3">
      <c r="A13549" s="29">
        <v>3113760</v>
      </c>
      <c r="B13549" s="1">
        <v>131</v>
      </c>
      <c r="C13549" s="1" t="s">
        <v>24</v>
      </c>
      <c r="D13549" s="1" t="s">
        <v>61</v>
      </c>
      <c r="E13549" s="1" t="s">
        <v>62</v>
      </c>
      <c r="F13549" s="47">
        <v>714</v>
      </c>
      <c r="G13549" s="34">
        <v>1175.3</v>
      </c>
      <c r="H13549" s="1" t="s">
        <v>218</v>
      </c>
      <c r="I13549" s="34">
        <v>1.2448E-4</v>
      </c>
      <c r="J13549" s="34">
        <v>7319.3339999999998</v>
      </c>
      <c r="K13549" s="35" t="str">
        <f t="shared" si="1247"/>
        <v>Loonse en Drunense Duinen &amp; Leemkuilen_H2330</v>
      </c>
      <c r="L13549" s="36">
        <f>VLOOKUP(D13549,DATA!A:F,5,FALSE)</f>
        <v>1.0986712608830001E-2</v>
      </c>
      <c r="M13549" s="37">
        <f>VLOOKUP(D13549,DATA!A:F,6,FALSE)</f>
        <v>982</v>
      </c>
      <c r="N13549" s="36">
        <f t="shared" si="1248"/>
        <v>89.318845240272736</v>
      </c>
      <c r="O13549" s="36">
        <f t="shared" si="1249"/>
        <v>89.318858287806151</v>
      </c>
      <c r="P13549" s="36">
        <f t="shared" si="1250"/>
        <v>1.3047533414578538E-5</v>
      </c>
      <c r="Q13549" s="36">
        <f t="shared" si="1251"/>
        <v>0</v>
      </c>
    </row>
    <row r="13550" spans="1:17" x14ac:dyDescent="0.3">
      <c r="A13550" s="29">
        <v>3113761</v>
      </c>
      <c r="B13550" s="1">
        <v>131</v>
      </c>
      <c r="C13550" s="1" t="s">
        <v>24</v>
      </c>
      <c r="D13550" s="1" t="s">
        <v>63</v>
      </c>
      <c r="E13550" s="1" t="s">
        <v>64</v>
      </c>
      <c r="F13550" s="47">
        <v>714</v>
      </c>
      <c r="G13550" s="34">
        <v>1225.81</v>
      </c>
      <c r="H13550" s="1" t="s">
        <v>218</v>
      </c>
      <c r="I13550" s="34">
        <v>1.3668E-4</v>
      </c>
      <c r="J13550" s="34">
        <v>0.24901140999999999</v>
      </c>
      <c r="K13550" s="35" t="str">
        <f t="shared" si="1247"/>
        <v>Loonse en Drunense Duinen &amp; Leemkuilen_H2310</v>
      </c>
      <c r="L13550" s="36">
        <f>VLOOKUP(D13550,DATA!A:F,5,FALSE)</f>
        <v>1.0986712608830001E-2</v>
      </c>
      <c r="M13550" s="37">
        <f>VLOOKUP(D13550,DATA!A:F,6,FALSE)</f>
        <v>982</v>
      </c>
      <c r="N13550" s="36">
        <f t="shared" si="1248"/>
        <v>93.575623906128172</v>
      </c>
      <c r="O13550" s="36">
        <f t="shared" si="1249"/>
        <v>93.575632933599962</v>
      </c>
      <c r="P13550" s="36">
        <f t="shared" si="1250"/>
        <v>9.0274717905458601E-6</v>
      </c>
      <c r="Q13550" s="36">
        <f t="shared" si="1251"/>
        <v>0</v>
      </c>
    </row>
    <row r="13551" spans="1:17" x14ac:dyDescent="0.3">
      <c r="A13551" s="29">
        <v>3113761</v>
      </c>
      <c r="B13551" s="1">
        <v>131</v>
      </c>
      <c r="C13551" s="1" t="s">
        <v>24</v>
      </c>
      <c r="D13551" s="1" t="s">
        <v>61</v>
      </c>
      <c r="E13551" s="1" t="s">
        <v>62</v>
      </c>
      <c r="F13551" s="47">
        <v>714</v>
      </c>
      <c r="G13551" s="34">
        <v>1225.81</v>
      </c>
      <c r="H13551" s="1" t="s">
        <v>218</v>
      </c>
      <c r="I13551" s="34">
        <v>1.3668E-4</v>
      </c>
      <c r="J13551" s="34">
        <v>4693.7245999999996</v>
      </c>
      <c r="K13551" s="35" t="str">
        <f t="shared" si="1247"/>
        <v>Loonse en Drunense Duinen &amp; Leemkuilen_H2330</v>
      </c>
      <c r="L13551" s="36">
        <f>VLOOKUP(D13551,DATA!A:F,5,FALSE)</f>
        <v>1.0986712608830001E-2</v>
      </c>
      <c r="M13551" s="37">
        <f>VLOOKUP(D13551,DATA!A:F,6,FALSE)</f>
        <v>982</v>
      </c>
      <c r="N13551" s="36">
        <f t="shared" si="1248"/>
        <v>93.575623906128172</v>
      </c>
      <c r="O13551" s="36">
        <f t="shared" si="1249"/>
        <v>93.575632933599962</v>
      </c>
      <c r="P13551" s="36">
        <f t="shared" si="1250"/>
        <v>9.0274717905458601E-6</v>
      </c>
      <c r="Q13551" s="36">
        <f t="shared" si="1251"/>
        <v>0</v>
      </c>
    </row>
    <row r="13552" spans="1:17" x14ac:dyDescent="0.3">
      <c r="A13552" s="29">
        <v>3113762</v>
      </c>
      <c r="B13552" s="1">
        <v>131</v>
      </c>
      <c r="C13552" s="1" t="s">
        <v>24</v>
      </c>
      <c r="D13552" s="1" t="s">
        <v>63</v>
      </c>
      <c r="E13552" s="1" t="s">
        <v>64</v>
      </c>
      <c r="F13552" s="47">
        <v>714</v>
      </c>
      <c r="G13552" s="34">
        <v>1206.2</v>
      </c>
      <c r="H13552" s="1" t="s">
        <v>218</v>
      </c>
      <c r="I13552" s="34">
        <v>1.6218E-4</v>
      </c>
      <c r="J13552" s="34">
        <v>4279.1880000000001</v>
      </c>
      <c r="K13552" s="35" t="str">
        <f t="shared" si="1247"/>
        <v>Loonse en Drunense Duinen &amp; Leemkuilen_H2310</v>
      </c>
      <c r="L13552" s="36">
        <f>VLOOKUP(D13552,DATA!A:F,5,FALSE)</f>
        <v>1.0986712608830001E-2</v>
      </c>
      <c r="M13552" s="37">
        <f>VLOOKUP(D13552,DATA!A:F,6,FALSE)</f>
        <v>982</v>
      </c>
      <c r="N13552" s="36">
        <f t="shared" si="1248"/>
        <v>92.15229145936064</v>
      </c>
      <c r="O13552" s="36">
        <f t="shared" si="1249"/>
        <v>92.152304345230434</v>
      </c>
      <c r="P13552" s="36">
        <f t="shared" si="1250"/>
        <v>1.2885869793421989E-5</v>
      </c>
      <c r="Q13552" s="36">
        <f t="shared" si="1251"/>
        <v>0</v>
      </c>
    </row>
    <row r="13553" spans="1:17" x14ac:dyDescent="0.3">
      <c r="A13553" s="29">
        <v>3113762</v>
      </c>
      <c r="B13553" s="1">
        <v>131</v>
      </c>
      <c r="C13553" s="1" t="s">
        <v>24</v>
      </c>
      <c r="D13553" s="1" t="s">
        <v>61</v>
      </c>
      <c r="E13553" s="1" t="s">
        <v>62</v>
      </c>
      <c r="F13553" s="47">
        <v>714</v>
      </c>
      <c r="G13553" s="34">
        <v>1206.2</v>
      </c>
      <c r="H13553" s="1" t="s">
        <v>218</v>
      </c>
      <c r="I13553" s="34">
        <v>1.6218E-4</v>
      </c>
      <c r="J13553" s="34">
        <v>1992.6895999999999</v>
      </c>
      <c r="K13553" s="35" t="str">
        <f t="shared" si="1247"/>
        <v>Loonse en Drunense Duinen &amp; Leemkuilen_H2330</v>
      </c>
      <c r="L13553" s="36">
        <f>VLOOKUP(D13553,DATA!A:F,5,FALSE)</f>
        <v>1.0986712608830001E-2</v>
      </c>
      <c r="M13553" s="37">
        <f>VLOOKUP(D13553,DATA!A:F,6,FALSE)</f>
        <v>982</v>
      </c>
      <c r="N13553" s="36">
        <f t="shared" si="1248"/>
        <v>92.15229145936064</v>
      </c>
      <c r="O13553" s="36">
        <f t="shared" si="1249"/>
        <v>92.152304345230434</v>
      </c>
      <c r="P13553" s="36">
        <f t="shared" si="1250"/>
        <v>1.2885869793421989E-5</v>
      </c>
      <c r="Q13553" s="36">
        <f t="shared" si="1251"/>
        <v>0</v>
      </c>
    </row>
    <row r="13554" spans="1:17" x14ac:dyDescent="0.3">
      <c r="A13554" s="29">
        <v>3113763</v>
      </c>
      <c r="B13554" s="1">
        <v>131</v>
      </c>
      <c r="C13554" s="1" t="s">
        <v>24</v>
      </c>
      <c r="D13554" s="1" t="s">
        <v>63</v>
      </c>
      <c r="E13554" s="1" t="s">
        <v>64</v>
      </c>
      <c r="F13554" s="47">
        <v>714</v>
      </c>
      <c r="G13554" s="34">
        <v>933.41</v>
      </c>
      <c r="H13554" s="1" t="s">
        <v>218</v>
      </c>
      <c r="I13554" s="34">
        <v>2.0380999999999999E-4</v>
      </c>
      <c r="J13554" s="34">
        <v>4525.9709999999995</v>
      </c>
      <c r="K13554" s="35" t="str">
        <f t="shared" si="1247"/>
        <v>Loonse en Drunense Duinen &amp; Leemkuilen_H2310</v>
      </c>
      <c r="L13554" s="36">
        <f>VLOOKUP(D13554,DATA!A:F,5,FALSE)</f>
        <v>1.0986712608830001E-2</v>
      </c>
      <c r="M13554" s="37">
        <f>VLOOKUP(D13554,DATA!A:F,6,FALSE)</f>
        <v>982</v>
      </c>
      <c r="N13554" s="36">
        <f t="shared" si="1248"/>
        <v>36.96206979855527</v>
      </c>
      <c r="O13554" s="36">
        <f t="shared" si="1249"/>
        <v>36.962121972251829</v>
      </c>
      <c r="P13554" s="36">
        <f t="shared" si="1250"/>
        <v>5.2173696559520977E-5</v>
      </c>
      <c r="Q13554" s="36">
        <f t="shared" si="1251"/>
        <v>0</v>
      </c>
    </row>
    <row r="13555" spans="1:17" x14ac:dyDescent="0.3">
      <c r="A13555" s="29">
        <v>3113763</v>
      </c>
      <c r="B13555" s="1">
        <v>131</v>
      </c>
      <c r="C13555" s="1" t="s">
        <v>24</v>
      </c>
      <c r="D13555" s="1" t="s">
        <v>61</v>
      </c>
      <c r="E13555" s="1" t="s">
        <v>62</v>
      </c>
      <c r="F13555" s="47">
        <v>714</v>
      </c>
      <c r="G13555" s="34">
        <v>933.41</v>
      </c>
      <c r="H13555" s="1" t="s">
        <v>218</v>
      </c>
      <c r="I13555" s="34">
        <v>2.0380999999999999E-4</v>
      </c>
      <c r="J13555" s="34">
        <v>5474.0290000000005</v>
      </c>
      <c r="K13555" s="35" t="str">
        <f t="shared" si="1247"/>
        <v>Loonse en Drunense Duinen &amp; Leemkuilen_H2330</v>
      </c>
      <c r="L13555" s="36">
        <f>VLOOKUP(D13555,DATA!A:F,5,FALSE)</f>
        <v>1.0986712608830001E-2</v>
      </c>
      <c r="M13555" s="37">
        <f>VLOOKUP(D13555,DATA!A:F,6,FALSE)</f>
        <v>982</v>
      </c>
      <c r="N13555" s="36">
        <f t="shared" si="1248"/>
        <v>36.96206979855527</v>
      </c>
      <c r="O13555" s="36">
        <f t="shared" si="1249"/>
        <v>36.962121972251829</v>
      </c>
      <c r="P13555" s="36">
        <f t="shared" si="1250"/>
        <v>5.2173696559520977E-5</v>
      </c>
      <c r="Q13555" s="36">
        <f t="shared" si="1251"/>
        <v>0</v>
      </c>
    </row>
    <row r="13556" spans="1:17" x14ac:dyDescent="0.3">
      <c r="A13556" s="29">
        <v>3113764</v>
      </c>
      <c r="B13556" s="1">
        <v>131</v>
      </c>
      <c r="C13556" s="1" t="s">
        <v>24</v>
      </c>
      <c r="D13556" s="1" t="s">
        <v>61</v>
      </c>
      <c r="E13556" s="1" t="s">
        <v>62</v>
      </c>
      <c r="F13556" s="47">
        <v>714</v>
      </c>
      <c r="G13556" s="34">
        <v>1065.17</v>
      </c>
      <c r="H13556" s="1" t="s">
        <v>218</v>
      </c>
      <c r="I13556" s="34">
        <v>3.3970000000000002E-4</v>
      </c>
      <c r="J13556" s="34">
        <v>6415.5230000000001</v>
      </c>
      <c r="K13556" s="35" t="str">
        <f t="shared" si="1247"/>
        <v>Loonse en Drunense Duinen &amp; Leemkuilen_H2330</v>
      </c>
      <c r="L13556" s="36">
        <f>VLOOKUP(D13556,DATA!A:F,5,FALSE)</f>
        <v>1.0986712608830001E-2</v>
      </c>
      <c r="M13556" s="37">
        <f>VLOOKUP(D13556,DATA!A:F,6,FALSE)</f>
        <v>982</v>
      </c>
      <c r="N13556" s="36">
        <f t="shared" si="1248"/>
        <v>71.376995699738075</v>
      </c>
      <c r="O13556" s="36">
        <f t="shared" si="1249"/>
        <v>71.377071949140586</v>
      </c>
      <c r="P13556" s="36">
        <f t="shared" si="1250"/>
        <v>7.6249402511052722E-5</v>
      </c>
      <c r="Q13556" s="36">
        <f t="shared" si="1251"/>
        <v>0</v>
      </c>
    </row>
    <row r="13557" spans="1:17" x14ac:dyDescent="0.3">
      <c r="A13557" s="29">
        <v>3113766</v>
      </c>
      <c r="B13557" s="1">
        <v>131</v>
      </c>
      <c r="C13557" s="1" t="s">
        <v>24</v>
      </c>
      <c r="D13557" s="1" t="s">
        <v>61</v>
      </c>
      <c r="E13557" s="1" t="s">
        <v>62</v>
      </c>
      <c r="F13557" s="47">
        <v>714</v>
      </c>
      <c r="G13557" s="34">
        <v>1570.97</v>
      </c>
      <c r="H13557" s="1" t="s">
        <v>218</v>
      </c>
      <c r="I13557" s="34">
        <v>1.098E-3</v>
      </c>
      <c r="J13557" s="34">
        <v>3172.8229999999999</v>
      </c>
      <c r="K13557" s="35" t="str">
        <f t="shared" si="1247"/>
        <v>Loonse en Drunense Duinen &amp; Leemkuilen_H2330</v>
      </c>
      <c r="L13557" s="36">
        <f>VLOOKUP(D13557,DATA!A:F,5,FALSE)</f>
        <v>1.0986712608830001E-2</v>
      </c>
      <c r="M13557" s="37">
        <f>VLOOKUP(D13557,DATA!A:F,6,FALSE)</f>
        <v>982</v>
      </c>
      <c r="N13557" s="36">
        <f t="shared" si="1248"/>
        <v>99.845447380445506</v>
      </c>
      <c r="O13557" s="36">
        <f t="shared" si="1249"/>
        <v>99.845449241984454</v>
      </c>
      <c r="P13557" s="36">
        <f t="shared" si="1250"/>
        <v>1.8615389478782163E-6</v>
      </c>
      <c r="Q13557" s="36">
        <f t="shared" si="1251"/>
        <v>0</v>
      </c>
    </row>
    <row r="13558" spans="1:17" x14ac:dyDescent="0.3">
      <c r="A13558" s="29">
        <v>3113767</v>
      </c>
      <c r="B13558" s="1">
        <v>131</v>
      </c>
      <c r="C13558" s="1" t="s">
        <v>24</v>
      </c>
      <c r="D13558" s="1" t="s">
        <v>61</v>
      </c>
      <c r="E13558" s="1" t="s">
        <v>62</v>
      </c>
      <c r="F13558" s="47">
        <v>714</v>
      </c>
      <c r="G13558" s="34">
        <v>1087.54</v>
      </c>
      <c r="H13558" s="1" t="s">
        <v>218</v>
      </c>
      <c r="I13558" s="34">
        <v>7.8019999999999999E-4</v>
      </c>
      <c r="J13558" s="34">
        <v>8882.9529999999995</v>
      </c>
      <c r="K13558" s="35" t="str">
        <f t="shared" si="1247"/>
        <v>Loonse en Drunense Duinen &amp; Leemkuilen_H2330</v>
      </c>
      <c r="L13558" s="36">
        <f>VLOOKUP(D13558,DATA!A:F,5,FALSE)</f>
        <v>1.0986712608830001E-2</v>
      </c>
      <c r="M13558" s="37">
        <f>VLOOKUP(D13558,DATA!A:F,6,FALSE)</f>
        <v>982</v>
      </c>
      <c r="N13558" s="36">
        <f t="shared" si="1248"/>
        <v>76.124869305773487</v>
      </c>
      <c r="O13558" s="36">
        <f t="shared" si="1249"/>
        <v>76.1250250977386</v>
      </c>
      <c r="P13558" s="36">
        <f t="shared" si="1250"/>
        <v>1.5579196511339433E-4</v>
      </c>
      <c r="Q13558" s="36">
        <f t="shared" si="1251"/>
        <v>0</v>
      </c>
    </row>
    <row r="13559" spans="1:17" x14ac:dyDescent="0.3">
      <c r="A13559" s="29">
        <v>3113768</v>
      </c>
      <c r="B13559" s="1">
        <v>131</v>
      </c>
      <c r="C13559" s="1" t="s">
        <v>24</v>
      </c>
      <c r="D13559" s="1" t="s">
        <v>61</v>
      </c>
      <c r="E13559" s="1" t="s">
        <v>62</v>
      </c>
      <c r="F13559" s="47">
        <v>714</v>
      </c>
      <c r="G13559" s="34">
        <v>1135.8699999999999</v>
      </c>
      <c r="H13559" s="1" t="s">
        <v>218</v>
      </c>
      <c r="I13559" s="34">
        <v>1.4686E-3</v>
      </c>
      <c r="J13559" s="34">
        <v>5776.9224000000004</v>
      </c>
      <c r="K13559" s="35" t="str">
        <f t="shared" si="1247"/>
        <v>Loonse en Drunense Duinen &amp; Leemkuilen_H2330</v>
      </c>
      <c r="L13559" s="36">
        <f>VLOOKUP(D13559,DATA!A:F,5,FALSE)</f>
        <v>1.0986712608830001E-2</v>
      </c>
      <c r="M13559" s="37">
        <f>VLOOKUP(D13559,DATA!A:F,6,FALSE)</f>
        <v>982</v>
      </c>
      <c r="N13559" s="36">
        <f t="shared" si="1248"/>
        <v>84.429325167839963</v>
      </c>
      <c r="O13559" s="36">
        <f t="shared" si="1249"/>
        <v>84.429537281984082</v>
      </c>
      <c r="P13559" s="36">
        <f t="shared" si="1250"/>
        <v>2.1211414411936858E-4</v>
      </c>
      <c r="Q13559" s="36">
        <f t="shared" si="1251"/>
        <v>0</v>
      </c>
    </row>
    <row r="13560" spans="1:17" x14ac:dyDescent="0.3">
      <c r="A13560" s="29">
        <v>3113769</v>
      </c>
      <c r="B13560" s="1">
        <v>131</v>
      </c>
      <c r="C13560" s="1" t="s">
        <v>24</v>
      </c>
      <c r="D13560" s="1" t="s">
        <v>63</v>
      </c>
      <c r="E13560" s="1" t="s">
        <v>64</v>
      </c>
      <c r="F13560" s="47">
        <v>714</v>
      </c>
      <c r="G13560" s="34">
        <v>1310.95</v>
      </c>
      <c r="H13560" s="1" t="s">
        <v>218</v>
      </c>
      <c r="I13560" s="34">
        <v>1.9078000000000001E-3</v>
      </c>
      <c r="J13560" s="34">
        <v>2124.5210000000002</v>
      </c>
      <c r="K13560" s="35" t="str">
        <f t="shared" si="1247"/>
        <v>Loonse en Drunense Duinen &amp; Leemkuilen_H2310</v>
      </c>
      <c r="L13560" s="36">
        <f>VLOOKUP(D13560,DATA!A:F,5,FALSE)</f>
        <v>1.0986712608830001E-2</v>
      </c>
      <c r="M13560" s="37">
        <f>VLOOKUP(D13560,DATA!A:F,6,FALSE)</f>
        <v>982</v>
      </c>
      <c r="N13560" s="36">
        <f t="shared" si="1248"/>
        <v>97.376508962753121</v>
      </c>
      <c r="O13560" s="36">
        <f t="shared" si="1249"/>
        <v>97.376562509128917</v>
      </c>
      <c r="P13560" s="36">
        <f t="shared" si="1250"/>
        <v>5.3546375795576751E-5</v>
      </c>
      <c r="Q13560" s="36">
        <f t="shared" si="1251"/>
        <v>0</v>
      </c>
    </row>
    <row r="13561" spans="1:17" x14ac:dyDescent="0.3">
      <c r="A13561" s="29">
        <v>3113769</v>
      </c>
      <c r="B13561" s="1">
        <v>131</v>
      </c>
      <c r="C13561" s="1" t="s">
        <v>24</v>
      </c>
      <c r="D13561" s="1" t="s">
        <v>61</v>
      </c>
      <c r="E13561" s="1" t="s">
        <v>62</v>
      </c>
      <c r="F13561" s="47">
        <v>714</v>
      </c>
      <c r="G13561" s="34">
        <v>1310.95</v>
      </c>
      <c r="H13561" s="1" t="s">
        <v>218</v>
      </c>
      <c r="I13561" s="34">
        <v>1.9078000000000001E-3</v>
      </c>
      <c r="J13561" s="34">
        <v>1850.4373000000001</v>
      </c>
      <c r="K13561" s="35" t="str">
        <f t="shared" si="1247"/>
        <v>Loonse en Drunense Duinen &amp; Leemkuilen_H2330</v>
      </c>
      <c r="L13561" s="36">
        <f>VLOOKUP(D13561,DATA!A:F,5,FALSE)</f>
        <v>1.0986712608830001E-2</v>
      </c>
      <c r="M13561" s="37">
        <f>VLOOKUP(D13561,DATA!A:F,6,FALSE)</f>
        <v>982</v>
      </c>
      <c r="N13561" s="36">
        <f t="shared" si="1248"/>
        <v>97.376508962753121</v>
      </c>
      <c r="O13561" s="36">
        <f t="shared" si="1249"/>
        <v>97.376562509128917</v>
      </c>
      <c r="P13561" s="36">
        <f t="shared" si="1250"/>
        <v>5.3546375795576751E-5</v>
      </c>
      <c r="Q13561" s="36">
        <f t="shared" si="1251"/>
        <v>0</v>
      </c>
    </row>
    <row r="13562" spans="1:17" x14ac:dyDescent="0.3">
      <c r="A13562" s="29">
        <v>3113770</v>
      </c>
      <c r="B13562" s="1">
        <v>131</v>
      </c>
      <c r="C13562" s="1" t="s">
        <v>24</v>
      </c>
      <c r="D13562" s="1" t="s">
        <v>61</v>
      </c>
      <c r="E13562" s="1" t="s">
        <v>62</v>
      </c>
      <c r="F13562" s="47">
        <v>714</v>
      </c>
      <c r="G13562" s="34">
        <v>1764.32</v>
      </c>
      <c r="H13562" s="1" t="s">
        <v>218</v>
      </c>
      <c r="I13562" s="34">
        <v>3.6895999999999999E-3</v>
      </c>
      <c r="J13562" s="34">
        <v>104.53448</v>
      </c>
      <c r="K13562" s="35" t="str">
        <f t="shared" si="1247"/>
        <v>Loonse en Drunense Duinen &amp; Leemkuilen_H2330</v>
      </c>
      <c r="L13562" s="36">
        <f>VLOOKUP(D13562,DATA!A:F,5,FALSE)</f>
        <v>1.0986712608830001E-2</v>
      </c>
      <c r="M13562" s="37">
        <f>VLOOKUP(D13562,DATA!A:F,6,FALSE)</f>
        <v>982</v>
      </c>
      <c r="N13562" s="36">
        <f t="shared" si="1248"/>
        <v>99.981502872154408</v>
      </c>
      <c r="O13562" s="36">
        <f t="shared" si="1249"/>
        <v>99.981503621810717</v>
      </c>
      <c r="P13562" s="36">
        <f t="shared" si="1250"/>
        <v>7.4965630858514487E-7</v>
      </c>
      <c r="Q13562" s="36">
        <f t="shared" si="1251"/>
        <v>0</v>
      </c>
    </row>
    <row r="13563" spans="1:17" x14ac:dyDescent="0.3">
      <c r="A13563" s="29">
        <v>3115281</v>
      </c>
      <c r="B13563" s="1">
        <v>131</v>
      </c>
      <c r="C13563" s="1" t="s">
        <v>24</v>
      </c>
      <c r="D13563" s="1" t="s">
        <v>63</v>
      </c>
      <c r="E13563" s="1" t="s">
        <v>64</v>
      </c>
      <c r="F13563" s="47">
        <v>714</v>
      </c>
      <c r="G13563" s="34">
        <v>1366.1</v>
      </c>
      <c r="H13563" s="1" t="s">
        <v>218</v>
      </c>
      <c r="I13563" s="34">
        <v>5.1069999999999997E-5</v>
      </c>
      <c r="J13563" s="34">
        <v>1710.8739</v>
      </c>
      <c r="K13563" s="35" t="str">
        <f t="shared" si="1247"/>
        <v>Loonse en Drunense Duinen &amp; Leemkuilen_H2310</v>
      </c>
      <c r="L13563" s="36">
        <f>VLOOKUP(D13563,DATA!A:F,5,FALSE)</f>
        <v>1.0986712608830001E-2</v>
      </c>
      <c r="M13563" s="37">
        <f>VLOOKUP(D13563,DATA!A:F,6,FALSE)</f>
        <v>982</v>
      </c>
      <c r="N13563" s="36">
        <f t="shared" si="1248"/>
        <v>98.551422336797728</v>
      </c>
      <c r="O13563" s="36">
        <f t="shared" si="1249"/>
        <v>98.551423137808186</v>
      </c>
      <c r="P13563" s="36">
        <f t="shared" si="1250"/>
        <v>8.0101045796254766E-7</v>
      </c>
      <c r="Q13563" s="36">
        <f t="shared" si="1251"/>
        <v>0</v>
      </c>
    </row>
    <row r="13564" spans="1:17" x14ac:dyDescent="0.3">
      <c r="A13564" s="29">
        <v>3115281</v>
      </c>
      <c r="B13564" s="1">
        <v>131</v>
      </c>
      <c r="C13564" s="1" t="s">
        <v>24</v>
      </c>
      <c r="D13564" s="1" t="s">
        <v>61</v>
      </c>
      <c r="E13564" s="1" t="s">
        <v>62</v>
      </c>
      <c r="F13564" s="47">
        <v>714</v>
      </c>
      <c r="G13564" s="34">
        <v>1366.1</v>
      </c>
      <c r="H13564" s="1" t="s">
        <v>218</v>
      </c>
      <c r="I13564" s="34">
        <v>5.1069999999999997E-5</v>
      </c>
      <c r="J13564" s="34">
        <v>4503.0263999999997</v>
      </c>
      <c r="K13564" s="35" t="str">
        <f t="shared" si="1247"/>
        <v>Loonse en Drunense Duinen &amp; Leemkuilen_H2330</v>
      </c>
      <c r="L13564" s="36">
        <f>VLOOKUP(D13564,DATA!A:F,5,FALSE)</f>
        <v>1.0986712608830001E-2</v>
      </c>
      <c r="M13564" s="37">
        <f>VLOOKUP(D13564,DATA!A:F,6,FALSE)</f>
        <v>982</v>
      </c>
      <c r="N13564" s="36">
        <f t="shared" si="1248"/>
        <v>98.551422336797728</v>
      </c>
      <c r="O13564" s="36">
        <f t="shared" si="1249"/>
        <v>98.551423137808186</v>
      </c>
      <c r="P13564" s="36">
        <f t="shared" si="1250"/>
        <v>8.0101045796254766E-7</v>
      </c>
      <c r="Q13564" s="36">
        <f t="shared" si="1251"/>
        <v>0</v>
      </c>
    </row>
    <row r="13565" spans="1:17" x14ac:dyDescent="0.3">
      <c r="A13565" s="29">
        <v>3115282</v>
      </c>
      <c r="B13565" s="1">
        <v>131</v>
      </c>
      <c r="C13565" s="1" t="s">
        <v>24</v>
      </c>
      <c r="D13565" s="1" t="s">
        <v>63</v>
      </c>
      <c r="E13565" s="1" t="s">
        <v>64</v>
      </c>
      <c r="F13565" s="47">
        <v>714</v>
      </c>
      <c r="G13565" s="34">
        <v>925.29</v>
      </c>
      <c r="H13565" s="1" t="s">
        <v>218</v>
      </c>
      <c r="I13565" s="34">
        <v>3.6390000000000002E-5</v>
      </c>
      <c r="J13565" s="34">
        <v>9658.7749999999996</v>
      </c>
      <c r="K13565" s="35" t="str">
        <f t="shared" si="1247"/>
        <v>Loonse en Drunense Duinen &amp; Leemkuilen_H2310</v>
      </c>
      <c r="L13565" s="36">
        <f>VLOOKUP(D13565,DATA!A:F,5,FALSE)</f>
        <v>1.0986712608830001E-2</v>
      </c>
      <c r="M13565" s="37">
        <f>VLOOKUP(D13565,DATA!A:F,6,FALSE)</f>
        <v>982</v>
      </c>
      <c r="N13565" s="36">
        <f t="shared" si="1248"/>
        <v>34.908662414089356</v>
      </c>
      <c r="O13565" s="36">
        <f t="shared" si="1249"/>
        <v>34.908671498698574</v>
      </c>
      <c r="P13565" s="36">
        <f t="shared" si="1250"/>
        <v>9.084609217779871E-6</v>
      </c>
      <c r="Q13565" s="36">
        <f t="shared" si="1251"/>
        <v>0</v>
      </c>
    </row>
    <row r="13566" spans="1:17" x14ac:dyDescent="0.3">
      <c r="A13566" s="29">
        <v>3115282</v>
      </c>
      <c r="B13566" s="1">
        <v>131</v>
      </c>
      <c r="C13566" s="1" t="s">
        <v>24</v>
      </c>
      <c r="D13566" s="1" t="s">
        <v>61</v>
      </c>
      <c r="E13566" s="1" t="s">
        <v>62</v>
      </c>
      <c r="F13566" s="47">
        <v>714</v>
      </c>
      <c r="G13566" s="34">
        <v>925.29</v>
      </c>
      <c r="H13566" s="1" t="s">
        <v>218</v>
      </c>
      <c r="I13566" s="34">
        <v>3.6390000000000002E-5</v>
      </c>
      <c r="J13566" s="34">
        <v>246.92307</v>
      </c>
      <c r="K13566" s="35" t="str">
        <f t="shared" si="1247"/>
        <v>Loonse en Drunense Duinen &amp; Leemkuilen_H2330</v>
      </c>
      <c r="L13566" s="36">
        <f>VLOOKUP(D13566,DATA!A:F,5,FALSE)</f>
        <v>1.0986712608830001E-2</v>
      </c>
      <c r="M13566" s="37">
        <f>VLOOKUP(D13566,DATA!A:F,6,FALSE)</f>
        <v>982</v>
      </c>
      <c r="N13566" s="36">
        <f t="shared" si="1248"/>
        <v>34.908662414089356</v>
      </c>
      <c r="O13566" s="36">
        <f t="shared" si="1249"/>
        <v>34.908671498698574</v>
      </c>
      <c r="P13566" s="36">
        <f t="shared" si="1250"/>
        <v>9.084609217779871E-6</v>
      </c>
      <c r="Q13566" s="36">
        <f t="shared" si="1251"/>
        <v>0</v>
      </c>
    </row>
    <row r="13567" spans="1:17" x14ac:dyDescent="0.3">
      <c r="A13567" s="29">
        <v>3115283</v>
      </c>
      <c r="B13567" s="1">
        <v>131</v>
      </c>
      <c r="C13567" s="1" t="s">
        <v>24</v>
      </c>
      <c r="D13567" s="1" t="s">
        <v>63</v>
      </c>
      <c r="E13567" s="1" t="s">
        <v>64</v>
      </c>
      <c r="F13567" s="47">
        <v>714</v>
      </c>
      <c r="G13567" s="34">
        <v>908.42</v>
      </c>
      <c r="H13567" s="1" t="s">
        <v>218</v>
      </c>
      <c r="I13567" s="34">
        <v>3.9709999999999998E-5</v>
      </c>
      <c r="J13567" s="34">
        <v>3257.7431999999999</v>
      </c>
      <c r="K13567" s="35" t="str">
        <f t="shared" si="1247"/>
        <v>Loonse en Drunense Duinen &amp; Leemkuilen_H2310</v>
      </c>
      <c r="L13567" s="36">
        <f>VLOOKUP(D13567,DATA!A:F,5,FALSE)</f>
        <v>1.0986712608830001E-2</v>
      </c>
      <c r="M13567" s="37">
        <f>VLOOKUP(D13567,DATA!A:F,6,FALSE)</f>
        <v>982</v>
      </c>
      <c r="N13567" s="36">
        <f t="shared" si="1248"/>
        <v>30.82310574082446</v>
      </c>
      <c r="O13567" s="36">
        <f t="shared" si="1249"/>
        <v>30.823115043441536</v>
      </c>
      <c r="P13567" s="36">
        <f t="shared" si="1250"/>
        <v>9.302617076656361E-6</v>
      </c>
      <c r="Q13567" s="36">
        <f t="shared" si="1251"/>
        <v>0</v>
      </c>
    </row>
    <row r="13568" spans="1:17" x14ac:dyDescent="0.3">
      <c r="A13568" s="29">
        <v>3115283</v>
      </c>
      <c r="B13568" s="1">
        <v>131</v>
      </c>
      <c r="C13568" s="1" t="s">
        <v>24</v>
      </c>
      <c r="D13568" s="1" t="s">
        <v>61</v>
      </c>
      <c r="E13568" s="1" t="s">
        <v>62</v>
      </c>
      <c r="F13568" s="47">
        <v>714</v>
      </c>
      <c r="G13568" s="34">
        <v>908.42</v>
      </c>
      <c r="H13568" s="1" t="s">
        <v>218</v>
      </c>
      <c r="I13568" s="34">
        <v>3.9709999999999998E-5</v>
      </c>
      <c r="J13568" s="34">
        <v>3753.8098</v>
      </c>
      <c r="K13568" s="35" t="str">
        <f t="shared" si="1247"/>
        <v>Loonse en Drunense Duinen &amp; Leemkuilen_H2330</v>
      </c>
      <c r="L13568" s="36">
        <f>VLOOKUP(D13568,DATA!A:F,5,FALSE)</f>
        <v>1.0986712608830001E-2</v>
      </c>
      <c r="M13568" s="37">
        <f>VLOOKUP(D13568,DATA!A:F,6,FALSE)</f>
        <v>982</v>
      </c>
      <c r="N13568" s="36">
        <f t="shared" si="1248"/>
        <v>30.82310574082446</v>
      </c>
      <c r="O13568" s="36">
        <f t="shared" si="1249"/>
        <v>30.823115043441536</v>
      </c>
      <c r="P13568" s="36">
        <f t="shared" si="1250"/>
        <v>9.302617076656361E-6</v>
      </c>
      <c r="Q13568" s="36">
        <f t="shared" si="1251"/>
        <v>0</v>
      </c>
    </row>
    <row r="13569" spans="1:17" x14ac:dyDescent="0.3">
      <c r="A13569" s="29">
        <v>3115284</v>
      </c>
      <c r="B13569" s="1">
        <v>131</v>
      </c>
      <c r="C13569" s="1" t="s">
        <v>24</v>
      </c>
      <c r="D13569" s="1" t="s">
        <v>61</v>
      </c>
      <c r="E13569" s="1" t="s">
        <v>62</v>
      </c>
      <c r="F13569" s="47">
        <v>714</v>
      </c>
      <c r="G13569" s="34">
        <v>841.81</v>
      </c>
      <c r="H13569" s="1" t="s">
        <v>218</v>
      </c>
      <c r="I13569" s="34">
        <v>4.4310000000000001E-5</v>
      </c>
      <c r="J13569" s="34">
        <v>5626.9430000000002</v>
      </c>
      <c r="K13569" s="35" t="str">
        <f t="shared" si="1247"/>
        <v>Loonse en Drunense Duinen &amp; Leemkuilen_H2330</v>
      </c>
      <c r="L13569" s="36">
        <f>VLOOKUP(D13569,DATA!A:F,5,FALSE)</f>
        <v>1.0986712608830001E-2</v>
      </c>
      <c r="M13569" s="37">
        <f>VLOOKUP(D13569,DATA!A:F,6,FALSE)</f>
        <v>982</v>
      </c>
      <c r="N13569" s="36">
        <f t="shared" si="1248"/>
        <v>17.650224310669696</v>
      </c>
      <c r="O13569" s="36">
        <f t="shared" si="1249"/>
        <v>17.650231386578593</v>
      </c>
      <c r="P13569" s="36">
        <f t="shared" si="1250"/>
        <v>7.0759088970362427E-6</v>
      </c>
      <c r="Q13569" s="36">
        <f t="shared" si="1251"/>
        <v>0</v>
      </c>
    </row>
    <row r="13570" spans="1:17" x14ac:dyDescent="0.3">
      <c r="A13570" s="29">
        <v>3115285</v>
      </c>
      <c r="B13570" s="1">
        <v>131</v>
      </c>
      <c r="C13570" s="1" t="s">
        <v>24</v>
      </c>
      <c r="D13570" s="1" t="s">
        <v>63</v>
      </c>
      <c r="E13570" s="1" t="s">
        <v>64</v>
      </c>
      <c r="F13570" s="47">
        <v>714</v>
      </c>
      <c r="G13570" s="34">
        <v>1023.95</v>
      </c>
      <c r="H13570" s="1" t="s">
        <v>218</v>
      </c>
      <c r="I13570" s="34">
        <v>6.2329999999999994E-5</v>
      </c>
      <c r="J13570" s="34">
        <v>290.00103999999999</v>
      </c>
      <c r="K13570" s="35" t="str">
        <f t="shared" si="1247"/>
        <v>Loonse en Drunense Duinen &amp; Leemkuilen_H2310</v>
      </c>
      <c r="L13570" s="36">
        <f>VLOOKUP(D13570,DATA!A:F,5,FALSE)</f>
        <v>1.0986712608830001E-2</v>
      </c>
      <c r="M13570" s="37">
        <f>VLOOKUP(D13570,DATA!A:F,6,FALSE)</f>
        <v>982</v>
      </c>
      <c r="N13570" s="36">
        <f t="shared" si="1248"/>
        <v>61.322590286038341</v>
      </c>
      <c r="O13570" s="36">
        <f t="shared" si="1249"/>
        <v>61.3226065281589</v>
      </c>
      <c r="P13570" s="36">
        <f t="shared" si="1250"/>
        <v>1.6242120558729312E-5</v>
      </c>
      <c r="Q13570" s="36">
        <f t="shared" si="1251"/>
        <v>0</v>
      </c>
    </row>
    <row r="13571" spans="1:17" x14ac:dyDescent="0.3">
      <c r="A13571" s="29">
        <v>3115285</v>
      </c>
      <c r="B13571" s="1">
        <v>131</v>
      </c>
      <c r="C13571" s="1" t="s">
        <v>24</v>
      </c>
      <c r="D13571" s="1" t="s">
        <v>61</v>
      </c>
      <c r="E13571" s="1" t="s">
        <v>62</v>
      </c>
      <c r="F13571" s="47">
        <v>714</v>
      </c>
      <c r="G13571" s="34">
        <v>1023.95</v>
      </c>
      <c r="H13571" s="1" t="s">
        <v>218</v>
      </c>
      <c r="I13571" s="34">
        <v>6.2329999999999994E-5</v>
      </c>
      <c r="J13571" s="34">
        <v>3769.5250000000001</v>
      </c>
      <c r="K13571" s="35" t="str">
        <f t="shared" ref="K13571:K13634" si="1252">_xlfn.CONCAT(C13571,"_",D13571)</f>
        <v>Loonse en Drunense Duinen &amp; Leemkuilen_H2330</v>
      </c>
      <c r="L13571" s="36">
        <f>VLOOKUP(D13571,DATA!A:F,5,FALSE)</f>
        <v>1.0986712608830001E-2</v>
      </c>
      <c r="M13571" s="37">
        <f>VLOOKUP(D13571,DATA!A:F,6,FALSE)</f>
        <v>982</v>
      </c>
      <c r="N13571" s="36">
        <f t="shared" ref="N13571:N13634" si="1253">100/(1+EXP(-L13571*(G13571-M13571)))</f>
        <v>61.322590286038341</v>
      </c>
      <c r="O13571" s="36">
        <f t="shared" ref="O13571:O13634" si="1254">100/(1+EXP(-L13571*((G13571+I13571)-M13571)))</f>
        <v>61.3226065281589</v>
      </c>
      <c r="P13571" s="36">
        <f t="shared" ref="P13571:P13634" si="1255">O13571-N13571</f>
        <v>1.6242120558729312E-5</v>
      </c>
      <c r="Q13571" s="36">
        <f t="shared" ref="Q13571:Q13634" si="1256">IF(AND(H13571&lt;&gt;"below",I13571&gt;=0.005),J13571*P13571/100,0)</f>
        <v>0</v>
      </c>
    </row>
    <row r="13572" spans="1:17" x14ac:dyDescent="0.3">
      <c r="A13572" s="29">
        <v>3115286</v>
      </c>
      <c r="B13572" s="1">
        <v>131</v>
      </c>
      <c r="C13572" s="1" t="s">
        <v>24</v>
      </c>
      <c r="D13572" s="1" t="s">
        <v>61</v>
      </c>
      <c r="E13572" s="1" t="s">
        <v>62</v>
      </c>
      <c r="F13572" s="47">
        <v>714</v>
      </c>
      <c r="G13572" s="34">
        <v>1016.81</v>
      </c>
      <c r="H13572" s="1" t="s">
        <v>218</v>
      </c>
      <c r="I13572" s="34">
        <v>7.1030000000000003E-5</v>
      </c>
      <c r="J13572" s="34">
        <v>1227.7191</v>
      </c>
      <c r="K13572" s="35" t="str">
        <f t="shared" si="1252"/>
        <v>Loonse en Drunense Duinen &amp; Leemkuilen_H2330</v>
      </c>
      <c r="L13572" s="36">
        <f>VLOOKUP(D13572,DATA!A:F,5,FALSE)</f>
        <v>1.0986712608830001E-2</v>
      </c>
      <c r="M13572" s="37">
        <f>VLOOKUP(D13572,DATA!A:F,6,FALSE)</f>
        <v>982</v>
      </c>
      <c r="N13572" s="36">
        <f t="shared" si="1253"/>
        <v>59.446326606730388</v>
      </c>
      <c r="O13572" s="36">
        <f t="shared" si="1254"/>
        <v>59.44634542002121</v>
      </c>
      <c r="P13572" s="36">
        <f t="shared" si="1255"/>
        <v>1.8813290822095041E-5</v>
      </c>
      <c r="Q13572" s="36">
        <f t="shared" si="1256"/>
        <v>0</v>
      </c>
    </row>
    <row r="13573" spans="1:17" x14ac:dyDescent="0.3">
      <c r="A13573" s="29">
        <v>3115287</v>
      </c>
      <c r="B13573" s="1">
        <v>131</v>
      </c>
      <c r="C13573" s="1" t="s">
        <v>24</v>
      </c>
      <c r="D13573" s="1" t="s">
        <v>63</v>
      </c>
      <c r="E13573" s="1" t="s">
        <v>64</v>
      </c>
      <c r="F13573" s="47">
        <v>714</v>
      </c>
      <c r="G13573" s="34">
        <v>1004.17</v>
      </c>
      <c r="H13573" s="1" t="s">
        <v>218</v>
      </c>
      <c r="I13573" s="34">
        <v>8.1459999999999996E-5</v>
      </c>
      <c r="J13573" s="34">
        <v>5462.6790000000001</v>
      </c>
      <c r="K13573" s="35" t="str">
        <f t="shared" si="1252"/>
        <v>Loonse en Drunense Duinen &amp; Leemkuilen_H2310</v>
      </c>
      <c r="L13573" s="36">
        <f>VLOOKUP(D13573,DATA!A:F,5,FALSE)</f>
        <v>1.0986712608830001E-2</v>
      </c>
      <c r="M13573" s="37">
        <f>VLOOKUP(D13573,DATA!A:F,6,FALSE)</f>
        <v>982</v>
      </c>
      <c r="N13573" s="36">
        <f t="shared" si="1253"/>
        <v>56.059456594528321</v>
      </c>
      <c r="O13573" s="36">
        <f t="shared" si="1254"/>
        <v>56.059478640358307</v>
      </c>
      <c r="P13573" s="36">
        <f t="shared" si="1255"/>
        <v>2.2045829986439003E-5</v>
      </c>
      <c r="Q13573" s="36">
        <f t="shared" si="1256"/>
        <v>0</v>
      </c>
    </row>
    <row r="13574" spans="1:17" x14ac:dyDescent="0.3">
      <c r="A13574" s="29">
        <v>3115287</v>
      </c>
      <c r="B13574" s="1">
        <v>131</v>
      </c>
      <c r="C13574" s="1" t="s">
        <v>24</v>
      </c>
      <c r="D13574" s="1" t="s">
        <v>61</v>
      </c>
      <c r="E13574" s="1" t="s">
        <v>62</v>
      </c>
      <c r="F13574" s="47">
        <v>714</v>
      </c>
      <c r="G13574" s="34">
        <v>1004.17</v>
      </c>
      <c r="H13574" s="1" t="s">
        <v>218</v>
      </c>
      <c r="I13574" s="34">
        <v>8.1459999999999996E-5</v>
      </c>
      <c r="J13574" s="34">
        <v>3235.83</v>
      </c>
      <c r="K13574" s="35" t="str">
        <f t="shared" si="1252"/>
        <v>Loonse en Drunense Duinen &amp; Leemkuilen_H2330</v>
      </c>
      <c r="L13574" s="36">
        <f>VLOOKUP(D13574,DATA!A:F,5,FALSE)</f>
        <v>1.0986712608830001E-2</v>
      </c>
      <c r="M13574" s="37">
        <f>VLOOKUP(D13574,DATA!A:F,6,FALSE)</f>
        <v>982</v>
      </c>
      <c r="N13574" s="36">
        <f t="shared" si="1253"/>
        <v>56.059456594528321</v>
      </c>
      <c r="O13574" s="36">
        <f t="shared" si="1254"/>
        <v>56.059478640358307</v>
      </c>
      <c r="P13574" s="36">
        <f t="shared" si="1255"/>
        <v>2.2045829986439003E-5</v>
      </c>
      <c r="Q13574" s="36">
        <f t="shared" si="1256"/>
        <v>0</v>
      </c>
    </row>
    <row r="13575" spans="1:17" x14ac:dyDescent="0.3">
      <c r="A13575" s="29">
        <v>3115288</v>
      </c>
      <c r="B13575" s="1">
        <v>131</v>
      </c>
      <c r="C13575" s="1" t="s">
        <v>24</v>
      </c>
      <c r="D13575" s="1" t="s">
        <v>63</v>
      </c>
      <c r="E13575" s="1" t="s">
        <v>64</v>
      </c>
      <c r="F13575" s="47">
        <v>714</v>
      </c>
      <c r="G13575" s="34">
        <v>1048.99</v>
      </c>
      <c r="H13575" s="1" t="s">
        <v>218</v>
      </c>
      <c r="I13575" s="34">
        <v>9.9199999999999999E-5</v>
      </c>
      <c r="J13575" s="34">
        <v>2935.1579999999999</v>
      </c>
      <c r="K13575" s="35" t="str">
        <f t="shared" si="1252"/>
        <v>Loonse en Drunense Duinen &amp; Leemkuilen_H2310</v>
      </c>
      <c r="L13575" s="36">
        <f>VLOOKUP(D13575,DATA!A:F,5,FALSE)</f>
        <v>1.0986712608830001E-2</v>
      </c>
      <c r="M13575" s="37">
        <f>VLOOKUP(D13575,DATA!A:F,6,FALSE)</f>
        <v>982</v>
      </c>
      <c r="N13575" s="36">
        <f t="shared" si="1253"/>
        <v>67.612052104526654</v>
      </c>
      <c r="O13575" s="36">
        <f t="shared" si="1254"/>
        <v>67.612075970925972</v>
      </c>
      <c r="P13575" s="36">
        <f t="shared" si="1255"/>
        <v>2.3866399317284959E-5</v>
      </c>
      <c r="Q13575" s="36">
        <f t="shared" si="1256"/>
        <v>0</v>
      </c>
    </row>
    <row r="13576" spans="1:17" x14ac:dyDescent="0.3">
      <c r="A13576" s="29">
        <v>3115288</v>
      </c>
      <c r="B13576" s="1">
        <v>131</v>
      </c>
      <c r="C13576" s="1" t="s">
        <v>24</v>
      </c>
      <c r="D13576" s="1" t="s">
        <v>61</v>
      </c>
      <c r="E13576" s="1" t="s">
        <v>62</v>
      </c>
      <c r="F13576" s="47">
        <v>714</v>
      </c>
      <c r="G13576" s="34">
        <v>1048.99</v>
      </c>
      <c r="H13576" s="1" t="s">
        <v>218</v>
      </c>
      <c r="I13576" s="34">
        <v>9.9199999999999999E-5</v>
      </c>
      <c r="J13576" s="34">
        <v>5771.4862999999996</v>
      </c>
      <c r="K13576" s="35" t="str">
        <f t="shared" si="1252"/>
        <v>Loonse en Drunense Duinen &amp; Leemkuilen_H2330</v>
      </c>
      <c r="L13576" s="36">
        <f>VLOOKUP(D13576,DATA!A:F,5,FALSE)</f>
        <v>1.0986712608830001E-2</v>
      </c>
      <c r="M13576" s="37">
        <f>VLOOKUP(D13576,DATA!A:F,6,FALSE)</f>
        <v>982</v>
      </c>
      <c r="N13576" s="36">
        <f t="shared" si="1253"/>
        <v>67.612052104526654</v>
      </c>
      <c r="O13576" s="36">
        <f t="shared" si="1254"/>
        <v>67.612075970925972</v>
      </c>
      <c r="P13576" s="36">
        <f t="shared" si="1255"/>
        <v>2.3866399317284959E-5</v>
      </c>
      <c r="Q13576" s="36">
        <f t="shared" si="1256"/>
        <v>0</v>
      </c>
    </row>
    <row r="13577" spans="1:17" x14ac:dyDescent="0.3">
      <c r="A13577" s="29">
        <v>3115289</v>
      </c>
      <c r="B13577" s="1">
        <v>131</v>
      </c>
      <c r="C13577" s="1" t="s">
        <v>24</v>
      </c>
      <c r="D13577" s="1" t="s">
        <v>63</v>
      </c>
      <c r="E13577" s="1" t="s">
        <v>64</v>
      </c>
      <c r="F13577" s="47">
        <v>714</v>
      </c>
      <c r="G13577" s="34">
        <v>1202.71</v>
      </c>
      <c r="H13577" s="1" t="s">
        <v>218</v>
      </c>
      <c r="I13577" s="34">
        <v>1.3061E-4</v>
      </c>
      <c r="J13577" s="34">
        <v>528.78723000000002</v>
      </c>
      <c r="K13577" s="35" t="str">
        <f t="shared" si="1252"/>
        <v>Loonse en Drunense Duinen &amp; Leemkuilen_H2310</v>
      </c>
      <c r="L13577" s="36">
        <f>VLOOKUP(D13577,DATA!A:F,5,FALSE)</f>
        <v>1.0986712608830001E-2</v>
      </c>
      <c r="M13577" s="37">
        <f>VLOOKUP(D13577,DATA!A:F,6,FALSE)</f>
        <v>982</v>
      </c>
      <c r="N13577" s="36">
        <f t="shared" si="1253"/>
        <v>91.870475982454408</v>
      </c>
      <c r="O13577" s="36">
        <f t="shared" si="1254"/>
        <v>91.870486699745285</v>
      </c>
      <c r="P13577" s="36">
        <f t="shared" si="1255"/>
        <v>1.0717290876982588E-5</v>
      </c>
      <c r="Q13577" s="36">
        <f t="shared" si="1256"/>
        <v>0</v>
      </c>
    </row>
    <row r="13578" spans="1:17" x14ac:dyDescent="0.3">
      <c r="A13578" s="29">
        <v>3115289</v>
      </c>
      <c r="B13578" s="1">
        <v>131</v>
      </c>
      <c r="C13578" s="1" t="s">
        <v>24</v>
      </c>
      <c r="D13578" s="1" t="s">
        <v>61</v>
      </c>
      <c r="E13578" s="1" t="s">
        <v>62</v>
      </c>
      <c r="F13578" s="47">
        <v>714</v>
      </c>
      <c r="G13578" s="34">
        <v>1202.71</v>
      </c>
      <c r="H13578" s="1" t="s">
        <v>218</v>
      </c>
      <c r="I13578" s="34">
        <v>1.3061E-4</v>
      </c>
      <c r="J13578" s="34">
        <v>1886.5275999999999</v>
      </c>
      <c r="K13578" s="35" t="str">
        <f t="shared" si="1252"/>
        <v>Loonse en Drunense Duinen &amp; Leemkuilen_H2330</v>
      </c>
      <c r="L13578" s="36">
        <f>VLOOKUP(D13578,DATA!A:F,5,FALSE)</f>
        <v>1.0986712608830001E-2</v>
      </c>
      <c r="M13578" s="37">
        <f>VLOOKUP(D13578,DATA!A:F,6,FALSE)</f>
        <v>982</v>
      </c>
      <c r="N13578" s="36">
        <f t="shared" si="1253"/>
        <v>91.870475982454408</v>
      </c>
      <c r="O13578" s="36">
        <f t="shared" si="1254"/>
        <v>91.870486699745285</v>
      </c>
      <c r="P13578" s="36">
        <f t="shared" si="1255"/>
        <v>1.0717290876982588E-5</v>
      </c>
      <c r="Q13578" s="36">
        <f t="shared" si="1256"/>
        <v>0</v>
      </c>
    </row>
    <row r="13579" spans="1:17" x14ac:dyDescent="0.3">
      <c r="A13579" s="29">
        <v>3115290</v>
      </c>
      <c r="B13579" s="1">
        <v>131</v>
      </c>
      <c r="C13579" s="1" t="s">
        <v>24</v>
      </c>
      <c r="D13579" s="1" t="s">
        <v>63</v>
      </c>
      <c r="E13579" s="1" t="s">
        <v>64</v>
      </c>
      <c r="F13579" s="47">
        <v>714</v>
      </c>
      <c r="G13579" s="34">
        <v>1301.18</v>
      </c>
      <c r="H13579" s="1" t="s">
        <v>218</v>
      </c>
      <c r="I13579" s="34">
        <v>1.4674999999999999E-4</v>
      </c>
      <c r="J13579" s="34">
        <v>334.96690000000001</v>
      </c>
      <c r="K13579" s="35" t="str">
        <f t="shared" si="1252"/>
        <v>Loonse en Drunense Duinen &amp; Leemkuilen_H2310</v>
      </c>
      <c r="L13579" s="36">
        <f>VLOOKUP(D13579,DATA!A:F,5,FALSE)</f>
        <v>1.0986712608830001E-2</v>
      </c>
      <c r="M13579" s="37">
        <f>VLOOKUP(D13579,DATA!A:F,6,FALSE)</f>
        <v>982</v>
      </c>
      <c r="N13579" s="36">
        <f t="shared" si="1253"/>
        <v>97.087890520506875</v>
      </c>
      <c r="O13579" s="36">
        <f t="shared" si="1254"/>
        <v>97.087895078968558</v>
      </c>
      <c r="P13579" s="36">
        <f t="shared" si="1255"/>
        <v>4.5584616827909485E-6</v>
      </c>
      <c r="Q13579" s="36">
        <f t="shared" si="1256"/>
        <v>0</v>
      </c>
    </row>
    <row r="13580" spans="1:17" x14ac:dyDescent="0.3">
      <c r="A13580" s="29">
        <v>3115290</v>
      </c>
      <c r="B13580" s="1">
        <v>131</v>
      </c>
      <c r="C13580" s="1" t="s">
        <v>24</v>
      </c>
      <c r="D13580" s="1" t="s">
        <v>61</v>
      </c>
      <c r="E13580" s="1" t="s">
        <v>62</v>
      </c>
      <c r="F13580" s="47">
        <v>714</v>
      </c>
      <c r="G13580" s="34">
        <v>1301.18</v>
      </c>
      <c r="H13580" s="1" t="s">
        <v>218</v>
      </c>
      <c r="I13580" s="34">
        <v>1.4674999999999999E-4</v>
      </c>
      <c r="J13580" s="34">
        <v>3242.3108000000002</v>
      </c>
      <c r="K13580" s="35" t="str">
        <f t="shared" si="1252"/>
        <v>Loonse en Drunense Duinen &amp; Leemkuilen_H2330</v>
      </c>
      <c r="L13580" s="36">
        <f>VLOOKUP(D13580,DATA!A:F,5,FALSE)</f>
        <v>1.0986712608830001E-2</v>
      </c>
      <c r="M13580" s="37">
        <f>VLOOKUP(D13580,DATA!A:F,6,FALSE)</f>
        <v>982</v>
      </c>
      <c r="N13580" s="36">
        <f t="shared" si="1253"/>
        <v>97.087890520506875</v>
      </c>
      <c r="O13580" s="36">
        <f t="shared" si="1254"/>
        <v>97.087895078968558</v>
      </c>
      <c r="P13580" s="36">
        <f t="shared" si="1255"/>
        <v>4.5584616827909485E-6</v>
      </c>
      <c r="Q13580" s="36">
        <f t="shared" si="1256"/>
        <v>0</v>
      </c>
    </row>
    <row r="13581" spans="1:17" x14ac:dyDescent="0.3">
      <c r="A13581" s="29">
        <v>3115291</v>
      </c>
      <c r="B13581" s="1">
        <v>131</v>
      </c>
      <c r="C13581" s="1" t="s">
        <v>24</v>
      </c>
      <c r="D13581" s="1" t="s">
        <v>63</v>
      </c>
      <c r="E13581" s="1" t="s">
        <v>64</v>
      </c>
      <c r="F13581" s="47">
        <v>714</v>
      </c>
      <c r="G13581" s="34">
        <v>1127.83</v>
      </c>
      <c r="H13581" s="1" t="s">
        <v>218</v>
      </c>
      <c r="I13581" s="34">
        <v>1.6092999999999999E-4</v>
      </c>
      <c r="J13581" s="34">
        <v>6723.473</v>
      </c>
      <c r="K13581" s="35" t="str">
        <f t="shared" si="1252"/>
        <v>Loonse en Drunense Duinen &amp; Leemkuilen_H2310</v>
      </c>
      <c r="L13581" s="36">
        <f>VLOOKUP(D13581,DATA!A:F,5,FALSE)</f>
        <v>1.0986712608830001E-2</v>
      </c>
      <c r="M13581" s="37">
        <f>VLOOKUP(D13581,DATA!A:F,6,FALSE)</f>
        <v>982</v>
      </c>
      <c r="N13581" s="36">
        <f t="shared" si="1253"/>
        <v>83.232456627250713</v>
      </c>
      <c r="O13581" s="36">
        <f t="shared" si="1254"/>
        <v>83.232481302791086</v>
      </c>
      <c r="P13581" s="36">
        <f t="shared" si="1255"/>
        <v>2.4675540373664262E-5</v>
      </c>
      <c r="Q13581" s="36">
        <f t="shared" si="1256"/>
        <v>0</v>
      </c>
    </row>
    <row r="13582" spans="1:17" x14ac:dyDescent="0.3">
      <c r="A13582" s="29">
        <v>3115291</v>
      </c>
      <c r="B13582" s="1">
        <v>131</v>
      </c>
      <c r="C13582" s="1" t="s">
        <v>24</v>
      </c>
      <c r="D13582" s="1" t="s">
        <v>61</v>
      </c>
      <c r="E13582" s="1" t="s">
        <v>62</v>
      </c>
      <c r="F13582" s="47">
        <v>714</v>
      </c>
      <c r="G13582" s="34">
        <v>1127.83</v>
      </c>
      <c r="H13582" s="1" t="s">
        <v>218</v>
      </c>
      <c r="I13582" s="34">
        <v>1.6092999999999999E-4</v>
      </c>
      <c r="J13582" s="34">
        <v>2914.9744000000001</v>
      </c>
      <c r="K13582" s="35" t="str">
        <f t="shared" si="1252"/>
        <v>Loonse en Drunense Duinen &amp; Leemkuilen_H2330</v>
      </c>
      <c r="L13582" s="36">
        <f>VLOOKUP(D13582,DATA!A:F,5,FALSE)</f>
        <v>1.0986712608830001E-2</v>
      </c>
      <c r="M13582" s="37">
        <f>VLOOKUP(D13582,DATA!A:F,6,FALSE)</f>
        <v>982</v>
      </c>
      <c r="N13582" s="36">
        <f t="shared" si="1253"/>
        <v>83.232456627250713</v>
      </c>
      <c r="O13582" s="36">
        <f t="shared" si="1254"/>
        <v>83.232481302791086</v>
      </c>
      <c r="P13582" s="36">
        <f t="shared" si="1255"/>
        <v>2.4675540373664262E-5</v>
      </c>
      <c r="Q13582" s="36">
        <f t="shared" si="1256"/>
        <v>0</v>
      </c>
    </row>
    <row r="13583" spans="1:17" x14ac:dyDescent="0.3">
      <c r="A13583" s="29">
        <v>3115292</v>
      </c>
      <c r="B13583" s="1">
        <v>131</v>
      </c>
      <c r="C13583" s="1" t="s">
        <v>24</v>
      </c>
      <c r="D13583" s="1" t="s">
        <v>63</v>
      </c>
      <c r="E13583" s="1" t="s">
        <v>64</v>
      </c>
      <c r="F13583" s="47">
        <v>714</v>
      </c>
      <c r="G13583" s="34">
        <v>920.02</v>
      </c>
      <c r="H13583" s="1" t="s">
        <v>218</v>
      </c>
      <c r="I13583" s="34">
        <v>2.129E-4</v>
      </c>
      <c r="J13583" s="34">
        <v>7964.7924999999996</v>
      </c>
      <c r="K13583" s="35" t="str">
        <f t="shared" si="1252"/>
        <v>Loonse en Drunense Duinen &amp; Leemkuilen_H2310</v>
      </c>
      <c r="L13583" s="36">
        <f>VLOOKUP(D13583,DATA!A:F,5,FALSE)</f>
        <v>1.0986712608830001E-2</v>
      </c>
      <c r="M13583" s="37">
        <f>VLOOKUP(D13583,DATA!A:F,6,FALSE)</f>
        <v>982</v>
      </c>
      <c r="N13583" s="36">
        <f t="shared" si="1253"/>
        <v>33.604786686637866</v>
      </c>
      <c r="O13583" s="36">
        <f t="shared" si="1254"/>
        <v>33.604838875941944</v>
      </c>
      <c r="P13583" s="36">
        <f t="shared" si="1255"/>
        <v>5.2189304078353871E-5</v>
      </c>
      <c r="Q13583" s="36">
        <f t="shared" si="1256"/>
        <v>0</v>
      </c>
    </row>
    <row r="13584" spans="1:17" x14ac:dyDescent="0.3">
      <c r="A13584" s="29">
        <v>3115292</v>
      </c>
      <c r="B13584" s="1">
        <v>131</v>
      </c>
      <c r="C13584" s="1" t="s">
        <v>24</v>
      </c>
      <c r="D13584" s="1" t="s">
        <v>61</v>
      </c>
      <c r="E13584" s="1" t="s">
        <v>62</v>
      </c>
      <c r="F13584" s="47">
        <v>714</v>
      </c>
      <c r="G13584" s="34">
        <v>920.02</v>
      </c>
      <c r="H13584" s="1" t="s">
        <v>218</v>
      </c>
      <c r="I13584" s="34">
        <v>2.129E-4</v>
      </c>
      <c r="J13584" s="34">
        <v>1629.0974000000001</v>
      </c>
      <c r="K13584" s="35" t="str">
        <f t="shared" si="1252"/>
        <v>Loonse en Drunense Duinen &amp; Leemkuilen_H2330</v>
      </c>
      <c r="L13584" s="36">
        <f>VLOOKUP(D13584,DATA!A:F,5,FALSE)</f>
        <v>1.0986712608830001E-2</v>
      </c>
      <c r="M13584" s="37">
        <f>VLOOKUP(D13584,DATA!A:F,6,FALSE)</f>
        <v>982</v>
      </c>
      <c r="N13584" s="36">
        <f t="shared" si="1253"/>
        <v>33.604786686637866</v>
      </c>
      <c r="O13584" s="36">
        <f t="shared" si="1254"/>
        <v>33.604838875941944</v>
      </c>
      <c r="P13584" s="36">
        <f t="shared" si="1255"/>
        <v>5.2189304078353871E-5</v>
      </c>
      <c r="Q13584" s="36">
        <f t="shared" si="1256"/>
        <v>0</v>
      </c>
    </row>
    <row r="13585" spans="1:17" x14ac:dyDescent="0.3">
      <c r="A13585" s="29">
        <v>3115293</v>
      </c>
      <c r="B13585" s="1">
        <v>131</v>
      </c>
      <c r="C13585" s="1" t="s">
        <v>24</v>
      </c>
      <c r="D13585" s="1" t="s">
        <v>61</v>
      </c>
      <c r="E13585" s="1" t="s">
        <v>62</v>
      </c>
      <c r="F13585" s="47">
        <v>714</v>
      </c>
      <c r="G13585" s="34">
        <v>1240.83</v>
      </c>
      <c r="H13585" s="1" t="s">
        <v>218</v>
      </c>
      <c r="I13585" s="34">
        <v>4.2410000000000001E-4</v>
      </c>
      <c r="J13585" s="34">
        <v>785.77790000000005</v>
      </c>
      <c r="K13585" s="35" t="str">
        <f t="shared" si="1252"/>
        <v>Loonse en Drunense Duinen &amp; Leemkuilen_H2330</v>
      </c>
      <c r="L13585" s="36">
        <f>VLOOKUP(D13585,DATA!A:F,5,FALSE)</f>
        <v>1.0986712608830001E-2</v>
      </c>
      <c r="M13585" s="37">
        <f>VLOOKUP(D13585,DATA!A:F,6,FALSE)</f>
        <v>982</v>
      </c>
      <c r="N13585" s="36">
        <f t="shared" si="1253"/>
        <v>94.499163570268138</v>
      </c>
      <c r="O13585" s="36">
        <f t="shared" si="1254"/>
        <v>94.499187791254883</v>
      </c>
      <c r="P13585" s="36">
        <f t="shared" si="1255"/>
        <v>2.4220986745149276E-5</v>
      </c>
      <c r="Q13585" s="36">
        <f t="shared" si="1256"/>
        <v>0</v>
      </c>
    </row>
    <row r="13586" spans="1:17" x14ac:dyDescent="0.3">
      <c r="A13586" s="29">
        <v>3115293</v>
      </c>
      <c r="B13586" s="1">
        <v>131</v>
      </c>
      <c r="C13586" s="1" t="s">
        <v>24</v>
      </c>
      <c r="D13586" s="1" t="s">
        <v>59</v>
      </c>
      <c r="E13586" s="1" t="s">
        <v>60</v>
      </c>
      <c r="F13586" s="47">
        <v>1071</v>
      </c>
      <c r="G13586" s="34">
        <v>1240.83</v>
      </c>
      <c r="H13586" s="1" t="s">
        <v>218</v>
      </c>
      <c r="I13586" s="34">
        <v>4.2410000000000001E-4</v>
      </c>
      <c r="J13586" s="34">
        <v>1641.2376999999999</v>
      </c>
      <c r="K13586" s="35" t="str">
        <f t="shared" si="1252"/>
        <v>Loonse en Drunense Duinen &amp; Leemkuilen_H9190</v>
      </c>
      <c r="L13586" s="36">
        <f>VLOOKUP(D13586,DATA!A:F,5,FALSE)</f>
        <v>1.3726988247862192E-2</v>
      </c>
      <c r="M13586" s="37">
        <f>VLOOKUP(D13586,DATA!A:F,6,FALSE)</f>
        <v>1285.5</v>
      </c>
      <c r="N13586" s="36">
        <f t="shared" si="1253"/>
        <v>35.133309828202307</v>
      </c>
      <c r="O13586" s="36">
        <f t="shared" si="1254"/>
        <v>35.133442501863634</v>
      </c>
      <c r="P13586" s="36">
        <f t="shared" si="1255"/>
        <v>1.3267366132652114E-4</v>
      </c>
      <c r="Q13586" s="36">
        <f t="shared" si="1256"/>
        <v>0</v>
      </c>
    </row>
    <row r="13587" spans="1:17" x14ac:dyDescent="0.3">
      <c r="A13587" s="29">
        <v>3115294</v>
      </c>
      <c r="B13587" s="1">
        <v>131</v>
      </c>
      <c r="C13587" s="1" t="s">
        <v>24</v>
      </c>
      <c r="D13587" s="1" t="s">
        <v>61</v>
      </c>
      <c r="E13587" s="1" t="s">
        <v>62</v>
      </c>
      <c r="F13587" s="47">
        <v>714</v>
      </c>
      <c r="G13587" s="34">
        <v>1600.65</v>
      </c>
      <c r="H13587" s="1" t="s">
        <v>218</v>
      </c>
      <c r="I13587" s="34">
        <v>9.8719999999999993E-4</v>
      </c>
      <c r="J13587" s="34">
        <v>3255.3710000000001</v>
      </c>
      <c r="K13587" s="35" t="str">
        <f t="shared" si="1252"/>
        <v>Loonse en Drunense Duinen &amp; Leemkuilen_H2330</v>
      </c>
      <c r="L13587" s="36">
        <f>VLOOKUP(D13587,DATA!A:F,5,FALSE)</f>
        <v>1.0986712608830001E-2</v>
      </c>
      <c r="M13587" s="37">
        <f>VLOOKUP(D13587,DATA!A:F,6,FALSE)</f>
        <v>982</v>
      </c>
      <c r="N13587" s="36">
        <f t="shared" si="1253"/>
        <v>99.888404677815814</v>
      </c>
      <c r="O13587" s="36">
        <f t="shared" si="1254"/>
        <v>99.888405886830654</v>
      </c>
      <c r="P13587" s="36">
        <f t="shared" si="1255"/>
        <v>1.2090148402421619E-6</v>
      </c>
      <c r="Q13587" s="36">
        <f t="shared" si="1256"/>
        <v>0</v>
      </c>
    </row>
    <row r="13588" spans="1:17" x14ac:dyDescent="0.3">
      <c r="A13588" s="29">
        <v>3115295</v>
      </c>
      <c r="B13588" s="1">
        <v>131</v>
      </c>
      <c r="C13588" s="1" t="s">
        <v>24</v>
      </c>
      <c r="D13588" s="1" t="s">
        <v>61</v>
      </c>
      <c r="E13588" s="1" t="s">
        <v>62</v>
      </c>
      <c r="F13588" s="47">
        <v>714</v>
      </c>
      <c r="G13588" s="34">
        <v>1308.06</v>
      </c>
      <c r="H13588" s="1" t="s">
        <v>218</v>
      </c>
      <c r="I13588" s="34">
        <v>8.6669999999999998E-4</v>
      </c>
      <c r="J13588" s="34">
        <v>4319.9053000000004</v>
      </c>
      <c r="K13588" s="35" t="str">
        <f t="shared" si="1252"/>
        <v>Loonse en Drunense Duinen &amp; Leemkuilen_H2330</v>
      </c>
      <c r="L13588" s="36">
        <f>VLOOKUP(D13588,DATA!A:F,5,FALSE)</f>
        <v>1.0986712608830001E-2</v>
      </c>
      <c r="M13588" s="37">
        <f>VLOOKUP(D13588,DATA!A:F,6,FALSE)</f>
        <v>982</v>
      </c>
      <c r="N13588" s="36">
        <f t="shared" si="1253"/>
        <v>97.294162491872314</v>
      </c>
      <c r="O13588" s="36">
        <f t="shared" si="1254"/>
        <v>97.294187560069474</v>
      </c>
      <c r="P13588" s="36">
        <f t="shared" si="1255"/>
        <v>2.506819716074915E-5</v>
      </c>
      <c r="Q13588" s="36">
        <f t="shared" si="1256"/>
        <v>0</v>
      </c>
    </row>
    <row r="13589" spans="1:17" x14ac:dyDescent="0.3">
      <c r="A13589" s="29">
        <v>3115296</v>
      </c>
      <c r="B13589" s="1">
        <v>131</v>
      </c>
      <c r="C13589" s="1" t="s">
        <v>24</v>
      </c>
      <c r="D13589" s="1" t="s">
        <v>61</v>
      </c>
      <c r="E13589" s="1" t="s">
        <v>62</v>
      </c>
      <c r="F13589" s="47">
        <v>714</v>
      </c>
      <c r="G13589" s="34">
        <v>1093.9100000000001</v>
      </c>
      <c r="H13589" s="1" t="s">
        <v>218</v>
      </c>
      <c r="I13589" s="34">
        <v>8.1570000000000004E-4</v>
      </c>
      <c r="J13589" s="34">
        <v>5791.3370000000004</v>
      </c>
      <c r="K13589" s="35" t="str">
        <f t="shared" si="1252"/>
        <v>Loonse en Drunense Duinen &amp; Leemkuilen_H2330</v>
      </c>
      <c r="L13589" s="36">
        <f>VLOOKUP(D13589,DATA!A:F,5,FALSE)</f>
        <v>1.0986712608830001E-2</v>
      </c>
      <c r="M13589" s="37">
        <f>VLOOKUP(D13589,DATA!A:F,6,FALSE)</f>
        <v>982</v>
      </c>
      <c r="N13589" s="36">
        <f t="shared" si="1253"/>
        <v>77.373507861914007</v>
      </c>
      <c r="O13589" s="36">
        <f t="shared" si="1254"/>
        <v>77.373664756037414</v>
      </c>
      <c r="P13589" s="36">
        <f t="shared" si="1255"/>
        <v>1.5689412340691433E-4</v>
      </c>
      <c r="Q13589" s="36">
        <f t="shared" si="1256"/>
        <v>0</v>
      </c>
    </row>
    <row r="13590" spans="1:17" x14ac:dyDescent="0.3">
      <c r="A13590" s="29">
        <v>3115297</v>
      </c>
      <c r="B13590" s="1">
        <v>131</v>
      </c>
      <c r="C13590" s="1" t="s">
        <v>24</v>
      </c>
      <c r="D13590" s="1" t="s">
        <v>63</v>
      </c>
      <c r="E13590" s="1" t="s">
        <v>64</v>
      </c>
      <c r="F13590" s="47">
        <v>714</v>
      </c>
      <c r="G13590" s="34">
        <v>1115.96</v>
      </c>
      <c r="H13590" s="1" t="s">
        <v>218</v>
      </c>
      <c r="I13590" s="34">
        <v>1.5056E-3</v>
      </c>
      <c r="J13590" s="34">
        <v>4097.8670000000002</v>
      </c>
      <c r="K13590" s="35" t="str">
        <f t="shared" si="1252"/>
        <v>Loonse en Drunense Duinen &amp; Leemkuilen_H2310</v>
      </c>
      <c r="L13590" s="36">
        <f>VLOOKUP(D13590,DATA!A:F,5,FALSE)</f>
        <v>1.0986712608830001E-2</v>
      </c>
      <c r="M13590" s="37">
        <f>VLOOKUP(D13590,DATA!A:F,6,FALSE)</f>
        <v>982</v>
      </c>
      <c r="N13590" s="36">
        <f t="shared" si="1253"/>
        <v>81.332778971235896</v>
      </c>
      <c r="O13590" s="36">
        <f t="shared" si="1254"/>
        <v>81.333030113844416</v>
      </c>
      <c r="P13590" s="36">
        <f t="shared" si="1255"/>
        <v>2.5114260851921699E-4</v>
      </c>
      <c r="Q13590" s="36">
        <f t="shared" si="1256"/>
        <v>0</v>
      </c>
    </row>
    <row r="13591" spans="1:17" x14ac:dyDescent="0.3">
      <c r="A13591" s="29">
        <v>3115297</v>
      </c>
      <c r="B13591" s="1">
        <v>131</v>
      </c>
      <c r="C13591" s="1" t="s">
        <v>24</v>
      </c>
      <c r="D13591" s="1" t="s">
        <v>61</v>
      </c>
      <c r="E13591" s="1" t="s">
        <v>62</v>
      </c>
      <c r="F13591" s="47">
        <v>714</v>
      </c>
      <c r="G13591" s="34">
        <v>1115.96</v>
      </c>
      <c r="H13591" s="1" t="s">
        <v>218</v>
      </c>
      <c r="I13591" s="34">
        <v>1.5056E-3</v>
      </c>
      <c r="J13591" s="34">
        <v>4012.7851999999998</v>
      </c>
      <c r="K13591" s="35" t="str">
        <f t="shared" si="1252"/>
        <v>Loonse en Drunense Duinen &amp; Leemkuilen_H2330</v>
      </c>
      <c r="L13591" s="36">
        <f>VLOOKUP(D13591,DATA!A:F,5,FALSE)</f>
        <v>1.0986712608830001E-2</v>
      </c>
      <c r="M13591" s="37">
        <f>VLOOKUP(D13591,DATA!A:F,6,FALSE)</f>
        <v>982</v>
      </c>
      <c r="N13591" s="36">
        <f t="shared" si="1253"/>
        <v>81.332778971235896</v>
      </c>
      <c r="O13591" s="36">
        <f t="shared" si="1254"/>
        <v>81.333030113844416</v>
      </c>
      <c r="P13591" s="36">
        <f t="shared" si="1255"/>
        <v>2.5114260851921699E-4</v>
      </c>
      <c r="Q13591" s="36">
        <f t="shared" si="1256"/>
        <v>0</v>
      </c>
    </row>
    <row r="13592" spans="1:17" x14ac:dyDescent="0.3">
      <c r="A13592" s="29">
        <v>3115298</v>
      </c>
      <c r="B13592" s="1">
        <v>131</v>
      </c>
      <c r="C13592" s="1" t="s">
        <v>24</v>
      </c>
      <c r="D13592" s="1" t="s">
        <v>63</v>
      </c>
      <c r="E13592" s="1" t="s">
        <v>64</v>
      </c>
      <c r="F13592" s="47">
        <v>714</v>
      </c>
      <c r="G13592" s="34">
        <v>1292.21</v>
      </c>
      <c r="H13592" s="1" t="s">
        <v>218</v>
      </c>
      <c r="I13592" s="34">
        <v>1.9154E-3</v>
      </c>
      <c r="J13592" s="34">
        <v>2050.6017999999999</v>
      </c>
      <c r="K13592" s="35" t="str">
        <f t="shared" si="1252"/>
        <v>Loonse en Drunense Duinen &amp; Leemkuilen_H2310</v>
      </c>
      <c r="L13592" s="36">
        <f>VLOOKUP(D13592,DATA!A:F,5,FALSE)</f>
        <v>1.0986712608830001E-2</v>
      </c>
      <c r="M13592" s="37">
        <f>VLOOKUP(D13592,DATA!A:F,6,FALSE)</f>
        <v>982</v>
      </c>
      <c r="N13592" s="36">
        <f t="shared" si="1253"/>
        <v>96.795945653082924</v>
      </c>
      <c r="O13592" s="36">
        <f t="shared" si="1254"/>
        <v>96.796010918033204</v>
      </c>
      <c r="P13592" s="36">
        <f t="shared" si="1255"/>
        <v>6.5264950279697587E-5</v>
      </c>
      <c r="Q13592" s="36">
        <f t="shared" si="1256"/>
        <v>0</v>
      </c>
    </row>
    <row r="13593" spans="1:17" x14ac:dyDescent="0.3">
      <c r="A13593" s="29">
        <v>3115298</v>
      </c>
      <c r="B13593" s="1">
        <v>131</v>
      </c>
      <c r="C13593" s="1" t="s">
        <v>24</v>
      </c>
      <c r="D13593" s="1" t="s">
        <v>61</v>
      </c>
      <c r="E13593" s="1" t="s">
        <v>62</v>
      </c>
      <c r="F13593" s="47">
        <v>714</v>
      </c>
      <c r="G13593" s="34">
        <v>1292.21</v>
      </c>
      <c r="H13593" s="1" t="s">
        <v>218</v>
      </c>
      <c r="I13593" s="34">
        <v>1.9154E-3</v>
      </c>
      <c r="J13593" s="34">
        <v>3712.6840000000002</v>
      </c>
      <c r="K13593" s="35" t="str">
        <f t="shared" si="1252"/>
        <v>Loonse en Drunense Duinen &amp; Leemkuilen_H2330</v>
      </c>
      <c r="L13593" s="36">
        <f>VLOOKUP(D13593,DATA!A:F,5,FALSE)</f>
        <v>1.0986712608830001E-2</v>
      </c>
      <c r="M13593" s="37">
        <f>VLOOKUP(D13593,DATA!A:F,6,FALSE)</f>
        <v>982</v>
      </c>
      <c r="N13593" s="36">
        <f t="shared" si="1253"/>
        <v>96.795945653082924</v>
      </c>
      <c r="O13593" s="36">
        <f t="shared" si="1254"/>
        <v>96.796010918033204</v>
      </c>
      <c r="P13593" s="36">
        <f t="shared" si="1255"/>
        <v>6.5264950279697587E-5</v>
      </c>
      <c r="Q13593" s="36">
        <f t="shared" si="1256"/>
        <v>0</v>
      </c>
    </row>
    <row r="13594" spans="1:17" x14ac:dyDescent="0.3">
      <c r="A13594" s="29">
        <v>3115301</v>
      </c>
      <c r="B13594" s="1">
        <v>131</v>
      </c>
      <c r="C13594" s="1" t="s">
        <v>24</v>
      </c>
      <c r="D13594" s="1" t="s">
        <v>61</v>
      </c>
      <c r="E13594" s="1" t="s">
        <v>62</v>
      </c>
      <c r="F13594" s="47">
        <v>714</v>
      </c>
      <c r="G13594" s="34">
        <v>1850.71</v>
      </c>
      <c r="H13594" s="1" t="s">
        <v>218</v>
      </c>
      <c r="I13594" s="34">
        <v>4.7071999999999999E-3</v>
      </c>
      <c r="J13594" s="34">
        <v>99.392746000000002</v>
      </c>
      <c r="K13594" s="35" t="str">
        <f t="shared" si="1252"/>
        <v>Loonse en Drunense Duinen &amp; Leemkuilen_H2330</v>
      </c>
      <c r="L13594" s="36">
        <f>VLOOKUP(D13594,DATA!A:F,5,FALSE)</f>
        <v>1.0986712608830001E-2</v>
      </c>
      <c r="M13594" s="37">
        <f>VLOOKUP(D13594,DATA!A:F,6,FALSE)</f>
        <v>982</v>
      </c>
      <c r="N13594" s="36">
        <f t="shared" si="1253"/>
        <v>99.992839450337769</v>
      </c>
      <c r="O13594" s="36">
        <f t="shared" si="1254"/>
        <v>99.992839820621342</v>
      </c>
      <c r="P13594" s="36">
        <f t="shared" si="1255"/>
        <v>3.7028357269264234E-7</v>
      </c>
      <c r="Q13594" s="36">
        <f t="shared" si="1256"/>
        <v>0</v>
      </c>
    </row>
    <row r="13595" spans="1:17" x14ac:dyDescent="0.3">
      <c r="A13595" s="29">
        <v>3116811</v>
      </c>
      <c r="B13595" s="1">
        <v>131</v>
      </c>
      <c r="C13595" s="1" t="s">
        <v>24</v>
      </c>
      <c r="D13595" s="1" t="s">
        <v>63</v>
      </c>
      <c r="E13595" s="1" t="s">
        <v>64</v>
      </c>
      <c r="F13595" s="47">
        <v>714</v>
      </c>
      <c r="G13595" s="34">
        <v>1122.19</v>
      </c>
      <c r="H13595" s="1" t="s">
        <v>218</v>
      </c>
      <c r="I13595" s="34">
        <v>4.2790000000000002E-5</v>
      </c>
      <c r="J13595" s="34">
        <v>6749.9080000000004</v>
      </c>
      <c r="K13595" s="35" t="str">
        <f t="shared" si="1252"/>
        <v>Loonse en Drunense Duinen &amp; Leemkuilen_H2310</v>
      </c>
      <c r="L13595" s="36">
        <f>VLOOKUP(D13595,DATA!A:F,5,FALSE)</f>
        <v>1.0986712608830001E-2</v>
      </c>
      <c r="M13595" s="37">
        <f>VLOOKUP(D13595,DATA!A:F,6,FALSE)</f>
        <v>982</v>
      </c>
      <c r="N13595" s="36">
        <f t="shared" si="1253"/>
        <v>82.349775689330301</v>
      </c>
      <c r="O13595" s="36">
        <f t="shared" si="1254"/>
        <v>82.349782522506729</v>
      </c>
      <c r="P13595" s="36">
        <f t="shared" si="1255"/>
        <v>6.8331764282447693E-6</v>
      </c>
      <c r="Q13595" s="36">
        <f t="shared" si="1256"/>
        <v>0</v>
      </c>
    </row>
    <row r="13596" spans="1:17" x14ac:dyDescent="0.3">
      <c r="A13596" s="29">
        <v>3116811</v>
      </c>
      <c r="B13596" s="1">
        <v>131</v>
      </c>
      <c r="C13596" s="1" t="s">
        <v>24</v>
      </c>
      <c r="D13596" s="1" t="s">
        <v>61</v>
      </c>
      <c r="E13596" s="1" t="s">
        <v>62</v>
      </c>
      <c r="F13596" s="47">
        <v>714</v>
      </c>
      <c r="G13596" s="34">
        <v>1122.19</v>
      </c>
      <c r="H13596" s="1" t="s">
        <v>218</v>
      </c>
      <c r="I13596" s="34">
        <v>4.2790000000000002E-5</v>
      </c>
      <c r="J13596" s="34">
        <v>1742.0926999999999</v>
      </c>
      <c r="K13596" s="35" t="str">
        <f t="shared" si="1252"/>
        <v>Loonse en Drunense Duinen &amp; Leemkuilen_H2330</v>
      </c>
      <c r="L13596" s="36">
        <f>VLOOKUP(D13596,DATA!A:F,5,FALSE)</f>
        <v>1.0986712608830001E-2</v>
      </c>
      <c r="M13596" s="37">
        <f>VLOOKUP(D13596,DATA!A:F,6,FALSE)</f>
        <v>982</v>
      </c>
      <c r="N13596" s="36">
        <f t="shared" si="1253"/>
        <v>82.349775689330301</v>
      </c>
      <c r="O13596" s="36">
        <f t="shared" si="1254"/>
        <v>82.349782522506729</v>
      </c>
      <c r="P13596" s="36">
        <f t="shared" si="1255"/>
        <v>6.8331764282447693E-6</v>
      </c>
      <c r="Q13596" s="36">
        <f t="shared" si="1256"/>
        <v>0</v>
      </c>
    </row>
    <row r="13597" spans="1:17" x14ac:dyDescent="0.3">
      <c r="A13597" s="29">
        <v>3116812</v>
      </c>
      <c r="B13597" s="1">
        <v>131</v>
      </c>
      <c r="C13597" s="1" t="s">
        <v>24</v>
      </c>
      <c r="D13597" s="1" t="s">
        <v>63</v>
      </c>
      <c r="E13597" s="1" t="s">
        <v>64</v>
      </c>
      <c r="F13597" s="47">
        <v>714</v>
      </c>
      <c r="G13597" s="34">
        <v>928.37</v>
      </c>
      <c r="H13597" s="1" t="s">
        <v>218</v>
      </c>
      <c r="I13597" s="34">
        <v>3.7410000000000003E-5</v>
      </c>
      <c r="J13597" s="34">
        <v>8695.2070000000003</v>
      </c>
      <c r="K13597" s="35" t="str">
        <f t="shared" si="1252"/>
        <v>Loonse en Drunense Duinen &amp; Leemkuilen_H2310</v>
      </c>
      <c r="L13597" s="36">
        <f>VLOOKUP(D13597,DATA!A:F,5,FALSE)</f>
        <v>1.0986712608830001E-2</v>
      </c>
      <c r="M13597" s="37">
        <f>VLOOKUP(D13597,DATA!A:F,6,FALSE)</f>
        <v>982</v>
      </c>
      <c r="N13597" s="36">
        <f t="shared" si="1253"/>
        <v>35.681443986539662</v>
      </c>
      <c r="O13597" s="36">
        <f t="shared" si="1254"/>
        <v>35.681453419200203</v>
      </c>
      <c r="P13597" s="36">
        <f t="shared" si="1255"/>
        <v>9.4326605406536146E-6</v>
      </c>
      <c r="Q13597" s="36">
        <f t="shared" si="1256"/>
        <v>0</v>
      </c>
    </row>
    <row r="13598" spans="1:17" x14ac:dyDescent="0.3">
      <c r="A13598" s="29">
        <v>3116812</v>
      </c>
      <c r="B13598" s="1">
        <v>131</v>
      </c>
      <c r="C13598" s="1" t="s">
        <v>24</v>
      </c>
      <c r="D13598" s="1" t="s">
        <v>61</v>
      </c>
      <c r="E13598" s="1" t="s">
        <v>62</v>
      </c>
      <c r="F13598" s="47">
        <v>714</v>
      </c>
      <c r="G13598" s="34">
        <v>928.37</v>
      </c>
      <c r="H13598" s="1" t="s">
        <v>218</v>
      </c>
      <c r="I13598" s="34">
        <v>3.7410000000000003E-5</v>
      </c>
      <c r="J13598" s="34">
        <v>1304.7927999999999</v>
      </c>
      <c r="K13598" s="35" t="str">
        <f t="shared" si="1252"/>
        <v>Loonse en Drunense Duinen &amp; Leemkuilen_H2330</v>
      </c>
      <c r="L13598" s="36">
        <f>VLOOKUP(D13598,DATA!A:F,5,FALSE)</f>
        <v>1.0986712608830001E-2</v>
      </c>
      <c r="M13598" s="37">
        <f>VLOOKUP(D13598,DATA!A:F,6,FALSE)</f>
        <v>982</v>
      </c>
      <c r="N13598" s="36">
        <f t="shared" si="1253"/>
        <v>35.681443986539662</v>
      </c>
      <c r="O13598" s="36">
        <f t="shared" si="1254"/>
        <v>35.681453419200203</v>
      </c>
      <c r="P13598" s="36">
        <f t="shared" si="1255"/>
        <v>9.4326605406536146E-6</v>
      </c>
      <c r="Q13598" s="36">
        <f t="shared" si="1256"/>
        <v>0</v>
      </c>
    </row>
    <row r="13599" spans="1:17" x14ac:dyDescent="0.3">
      <c r="A13599" s="29">
        <v>3116813</v>
      </c>
      <c r="B13599" s="1">
        <v>131</v>
      </c>
      <c r="C13599" s="1" t="s">
        <v>24</v>
      </c>
      <c r="D13599" s="1" t="s">
        <v>61</v>
      </c>
      <c r="E13599" s="1" t="s">
        <v>62</v>
      </c>
      <c r="F13599" s="47">
        <v>714</v>
      </c>
      <c r="G13599" s="34">
        <v>886.91</v>
      </c>
      <c r="H13599" s="1" t="s">
        <v>218</v>
      </c>
      <c r="I13599" s="34">
        <v>4.0309999999999999E-5</v>
      </c>
      <c r="J13599" s="34">
        <v>3454.973</v>
      </c>
      <c r="K13599" s="35" t="str">
        <f t="shared" si="1252"/>
        <v>Loonse en Drunense Duinen &amp; Leemkuilen_H2330</v>
      </c>
      <c r="L13599" s="36">
        <f>VLOOKUP(D13599,DATA!A:F,5,FALSE)</f>
        <v>1.0986712608830001E-2</v>
      </c>
      <c r="M13599" s="37">
        <f>VLOOKUP(D13599,DATA!A:F,6,FALSE)</f>
        <v>982</v>
      </c>
      <c r="N13599" s="36">
        <f t="shared" si="1253"/>
        <v>26.023904226345948</v>
      </c>
      <c r="O13599" s="36">
        <f t="shared" si="1254"/>
        <v>26.023912752329057</v>
      </c>
      <c r="P13599" s="36">
        <f t="shared" si="1255"/>
        <v>8.525983108853552E-6</v>
      </c>
      <c r="Q13599" s="36">
        <f t="shared" si="1256"/>
        <v>0</v>
      </c>
    </row>
    <row r="13600" spans="1:17" x14ac:dyDescent="0.3">
      <c r="A13600" s="29">
        <v>3116815</v>
      </c>
      <c r="B13600" s="1">
        <v>131</v>
      </c>
      <c r="C13600" s="1" t="s">
        <v>24</v>
      </c>
      <c r="D13600" s="1" t="s">
        <v>63</v>
      </c>
      <c r="E13600" s="1" t="s">
        <v>64</v>
      </c>
      <c r="F13600" s="47">
        <v>714</v>
      </c>
      <c r="G13600" s="34">
        <v>1072.92</v>
      </c>
      <c r="H13600" s="1" t="s">
        <v>218</v>
      </c>
      <c r="I13600" s="34">
        <v>6.7840000000000001E-5</v>
      </c>
      <c r="J13600" s="34">
        <v>5194.6426000000001</v>
      </c>
      <c r="K13600" s="35" t="str">
        <f t="shared" si="1252"/>
        <v>Loonse en Drunense Duinen &amp; Leemkuilen_H2310</v>
      </c>
      <c r="L13600" s="36">
        <f>VLOOKUP(D13600,DATA!A:F,5,FALSE)</f>
        <v>1.0986712608830001E-2</v>
      </c>
      <c r="M13600" s="37">
        <f>VLOOKUP(D13600,DATA!A:F,6,FALSE)</f>
        <v>982</v>
      </c>
      <c r="N13600" s="36">
        <f t="shared" si="1253"/>
        <v>73.084459345176825</v>
      </c>
      <c r="O13600" s="36">
        <f t="shared" si="1254"/>
        <v>73.084474006787218</v>
      </c>
      <c r="P13600" s="36">
        <f t="shared" si="1255"/>
        <v>1.4661610393318369E-5</v>
      </c>
      <c r="Q13600" s="36">
        <f t="shared" si="1256"/>
        <v>0</v>
      </c>
    </row>
    <row r="13601" spans="1:17" x14ac:dyDescent="0.3">
      <c r="A13601" s="29">
        <v>3116815</v>
      </c>
      <c r="B13601" s="1">
        <v>131</v>
      </c>
      <c r="C13601" s="1" t="s">
        <v>24</v>
      </c>
      <c r="D13601" s="1" t="s">
        <v>61</v>
      </c>
      <c r="E13601" s="1" t="s">
        <v>62</v>
      </c>
      <c r="F13601" s="47">
        <v>714</v>
      </c>
      <c r="G13601" s="34">
        <v>1072.92</v>
      </c>
      <c r="H13601" s="1" t="s">
        <v>218</v>
      </c>
      <c r="I13601" s="34">
        <v>6.7840000000000001E-5</v>
      </c>
      <c r="J13601" s="34">
        <v>3978.1750000000002</v>
      </c>
      <c r="K13601" s="35" t="str">
        <f t="shared" si="1252"/>
        <v>Loonse en Drunense Duinen &amp; Leemkuilen_H2330</v>
      </c>
      <c r="L13601" s="36">
        <f>VLOOKUP(D13601,DATA!A:F,5,FALSE)</f>
        <v>1.0986712608830001E-2</v>
      </c>
      <c r="M13601" s="37">
        <f>VLOOKUP(D13601,DATA!A:F,6,FALSE)</f>
        <v>982</v>
      </c>
      <c r="N13601" s="36">
        <f t="shared" si="1253"/>
        <v>73.084459345176825</v>
      </c>
      <c r="O13601" s="36">
        <f t="shared" si="1254"/>
        <v>73.084474006787218</v>
      </c>
      <c r="P13601" s="36">
        <f t="shared" si="1255"/>
        <v>1.4661610393318369E-5</v>
      </c>
      <c r="Q13601" s="36">
        <f t="shared" si="1256"/>
        <v>0</v>
      </c>
    </row>
    <row r="13602" spans="1:17" x14ac:dyDescent="0.3">
      <c r="A13602" s="29">
        <v>3116816</v>
      </c>
      <c r="B13602" s="1">
        <v>131</v>
      </c>
      <c r="C13602" s="1" t="s">
        <v>24</v>
      </c>
      <c r="D13602" s="1" t="s">
        <v>61</v>
      </c>
      <c r="E13602" s="1" t="s">
        <v>62</v>
      </c>
      <c r="F13602" s="47">
        <v>714</v>
      </c>
      <c r="G13602" s="34">
        <v>966.29</v>
      </c>
      <c r="H13602" s="1" t="s">
        <v>218</v>
      </c>
      <c r="I13602" s="34">
        <v>6.9250000000000003E-5</v>
      </c>
      <c r="J13602" s="34">
        <v>6277.8</v>
      </c>
      <c r="K13602" s="35" t="str">
        <f t="shared" si="1252"/>
        <v>Loonse en Drunense Duinen &amp; Leemkuilen_H2330</v>
      </c>
      <c r="L13602" s="36">
        <f>VLOOKUP(D13602,DATA!A:F,5,FALSE)</f>
        <v>1.0986712608830001E-2</v>
      </c>
      <c r="M13602" s="37">
        <f>VLOOKUP(D13602,DATA!A:F,6,FALSE)</f>
        <v>982</v>
      </c>
      <c r="N13602" s="36">
        <f t="shared" si="1253"/>
        <v>45.695649299472151</v>
      </c>
      <c r="O13602" s="36">
        <f t="shared" si="1254"/>
        <v>45.695668179256728</v>
      </c>
      <c r="P13602" s="36">
        <f t="shared" si="1255"/>
        <v>1.8879784576597558E-5</v>
      </c>
      <c r="Q13602" s="36">
        <f t="shared" si="1256"/>
        <v>0</v>
      </c>
    </row>
    <row r="13603" spans="1:17" x14ac:dyDescent="0.3">
      <c r="A13603" s="29">
        <v>3116817</v>
      </c>
      <c r="B13603" s="1">
        <v>131</v>
      </c>
      <c r="C13603" s="1" t="s">
        <v>24</v>
      </c>
      <c r="D13603" s="1" t="s">
        <v>63</v>
      </c>
      <c r="E13603" s="1" t="s">
        <v>64</v>
      </c>
      <c r="F13603" s="47">
        <v>714</v>
      </c>
      <c r="G13603" s="34">
        <v>1054.19</v>
      </c>
      <c r="H13603" s="1" t="s">
        <v>218</v>
      </c>
      <c r="I13603" s="34">
        <v>8.9460000000000001E-5</v>
      </c>
      <c r="J13603" s="34">
        <v>4515.6750000000002</v>
      </c>
      <c r="K13603" s="35" t="str">
        <f t="shared" si="1252"/>
        <v>Loonse en Drunense Duinen &amp; Leemkuilen_H2310</v>
      </c>
      <c r="L13603" s="36">
        <f>VLOOKUP(D13603,DATA!A:F,5,FALSE)</f>
        <v>1.0986712608830001E-2</v>
      </c>
      <c r="M13603" s="37">
        <f>VLOOKUP(D13603,DATA!A:F,6,FALSE)</f>
        <v>982</v>
      </c>
      <c r="N13603" s="36">
        <f t="shared" si="1253"/>
        <v>68.850317481949048</v>
      </c>
      <c r="O13603" s="36">
        <f t="shared" si="1254"/>
        <v>68.850338561247355</v>
      </c>
      <c r="P13603" s="36">
        <f t="shared" si="1255"/>
        <v>2.1079298306858618E-5</v>
      </c>
      <c r="Q13603" s="36">
        <f t="shared" si="1256"/>
        <v>0</v>
      </c>
    </row>
    <row r="13604" spans="1:17" x14ac:dyDescent="0.3">
      <c r="A13604" s="29">
        <v>3116817</v>
      </c>
      <c r="B13604" s="1">
        <v>131</v>
      </c>
      <c r="C13604" s="1" t="s">
        <v>24</v>
      </c>
      <c r="D13604" s="1" t="s">
        <v>61</v>
      </c>
      <c r="E13604" s="1" t="s">
        <v>62</v>
      </c>
      <c r="F13604" s="47">
        <v>714</v>
      </c>
      <c r="G13604" s="34">
        <v>1054.19</v>
      </c>
      <c r="H13604" s="1" t="s">
        <v>218</v>
      </c>
      <c r="I13604" s="34">
        <v>8.9460000000000001E-5</v>
      </c>
      <c r="J13604" s="34">
        <v>3978.3078999999998</v>
      </c>
      <c r="K13604" s="35" t="str">
        <f t="shared" si="1252"/>
        <v>Loonse en Drunense Duinen &amp; Leemkuilen_H2330</v>
      </c>
      <c r="L13604" s="36">
        <f>VLOOKUP(D13604,DATA!A:F,5,FALSE)</f>
        <v>1.0986712608830001E-2</v>
      </c>
      <c r="M13604" s="37">
        <f>VLOOKUP(D13604,DATA!A:F,6,FALSE)</f>
        <v>982</v>
      </c>
      <c r="N13604" s="36">
        <f t="shared" si="1253"/>
        <v>68.850317481949048</v>
      </c>
      <c r="O13604" s="36">
        <f t="shared" si="1254"/>
        <v>68.850338561247355</v>
      </c>
      <c r="P13604" s="36">
        <f t="shared" si="1255"/>
        <v>2.1079298306858618E-5</v>
      </c>
      <c r="Q13604" s="36">
        <f t="shared" si="1256"/>
        <v>0</v>
      </c>
    </row>
    <row r="13605" spans="1:17" x14ac:dyDescent="0.3">
      <c r="A13605" s="29">
        <v>3116818</v>
      </c>
      <c r="B13605" s="1">
        <v>131</v>
      </c>
      <c r="C13605" s="1" t="s">
        <v>24</v>
      </c>
      <c r="D13605" s="1" t="s">
        <v>63</v>
      </c>
      <c r="E13605" s="1" t="s">
        <v>64</v>
      </c>
      <c r="F13605" s="47">
        <v>714</v>
      </c>
      <c r="G13605" s="34">
        <v>1129.81</v>
      </c>
      <c r="H13605" s="1" t="s">
        <v>218</v>
      </c>
      <c r="I13605" s="34">
        <v>1.1162000000000001E-4</v>
      </c>
      <c r="J13605" s="34">
        <v>1050.1572000000001</v>
      </c>
      <c r="K13605" s="35" t="str">
        <f t="shared" si="1252"/>
        <v>Loonse en Drunense Duinen &amp; Leemkuilen_H2310</v>
      </c>
      <c r="L13605" s="36">
        <f>VLOOKUP(D13605,DATA!A:F,5,FALSE)</f>
        <v>1.0986712608830001E-2</v>
      </c>
      <c r="M13605" s="37">
        <f>VLOOKUP(D13605,DATA!A:F,6,FALSE)</f>
        <v>982</v>
      </c>
      <c r="N13605" s="36">
        <f t="shared" si="1253"/>
        <v>83.533861145465096</v>
      </c>
      <c r="O13605" s="36">
        <f t="shared" si="1254"/>
        <v>83.533878013478358</v>
      </c>
      <c r="P13605" s="36">
        <f t="shared" si="1255"/>
        <v>1.6868013261728265E-5</v>
      </c>
      <c r="Q13605" s="36">
        <f t="shared" si="1256"/>
        <v>0</v>
      </c>
    </row>
    <row r="13606" spans="1:17" x14ac:dyDescent="0.3">
      <c r="A13606" s="29">
        <v>3116818</v>
      </c>
      <c r="B13606" s="1">
        <v>131</v>
      </c>
      <c r="C13606" s="1" t="s">
        <v>24</v>
      </c>
      <c r="D13606" s="1" t="s">
        <v>61</v>
      </c>
      <c r="E13606" s="1" t="s">
        <v>62</v>
      </c>
      <c r="F13606" s="47">
        <v>714</v>
      </c>
      <c r="G13606" s="34">
        <v>1129.81</v>
      </c>
      <c r="H13606" s="1" t="s">
        <v>218</v>
      </c>
      <c r="I13606" s="34">
        <v>1.1162000000000001E-4</v>
      </c>
      <c r="J13606" s="34">
        <v>5711.9975999999997</v>
      </c>
      <c r="K13606" s="35" t="str">
        <f t="shared" si="1252"/>
        <v>Loonse en Drunense Duinen &amp; Leemkuilen_H2330</v>
      </c>
      <c r="L13606" s="36">
        <f>VLOOKUP(D13606,DATA!A:F,5,FALSE)</f>
        <v>1.0986712608830001E-2</v>
      </c>
      <c r="M13606" s="37">
        <f>VLOOKUP(D13606,DATA!A:F,6,FALSE)</f>
        <v>982</v>
      </c>
      <c r="N13606" s="36">
        <f t="shared" si="1253"/>
        <v>83.533861145465096</v>
      </c>
      <c r="O13606" s="36">
        <f t="shared" si="1254"/>
        <v>83.533878013478358</v>
      </c>
      <c r="P13606" s="36">
        <f t="shared" si="1255"/>
        <v>1.6868013261728265E-5</v>
      </c>
      <c r="Q13606" s="36">
        <f t="shared" si="1256"/>
        <v>0</v>
      </c>
    </row>
    <row r="13607" spans="1:17" x14ac:dyDescent="0.3">
      <c r="A13607" s="29">
        <v>3116819</v>
      </c>
      <c r="B13607" s="1">
        <v>131</v>
      </c>
      <c r="C13607" s="1" t="s">
        <v>24</v>
      </c>
      <c r="D13607" s="1" t="s">
        <v>61</v>
      </c>
      <c r="E13607" s="1" t="s">
        <v>62</v>
      </c>
      <c r="F13607" s="47">
        <v>714</v>
      </c>
      <c r="G13607" s="34">
        <v>1298.74</v>
      </c>
      <c r="H13607" s="1" t="s">
        <v>218</v>
      </c>
      <c r="I13607" s="34">
        <v>1.4327E-4</v>
      </c>
      <c r="J13607" s="34">
        <v>444.61333999999999</v>
      </c>
      <c r="K13607" s="35" t="str">
        <f t="shared" si="1252"/>
        <v>Loonse en Drunense Duinen &amp; Leemkuilen_H2330</v>
      </c>
      <c r="L13607" s="36">
        <f>VLOOKUP(D13607,DATA!A:F,5,FALSE)</f>
        <v>1.0986712608830001E-2</v>
      </c>
      <c r="M13607" s="37">
        <f>VLOOKUP(D13607,DATA!A:F,6,FALSE)</f>
        <v>982</v>
      </c>
      <c r="N13607" s="36">
        <f t="shared" si="1253"/>
        <v>97.011132978056835</v>
      </c>
      <c r="O13607" s="36">
        <f t="shared" si="1254"/>
        <v>97.011137542111896</v>
      </c>
      <c r="P13607" s="36">
        <f t="shared" si="1255"/>
        <v>4.5640550609959973E-6</v>
      </c>
      <c r="Q13607" s="36">
        <f t="shared" si="1256"/>
        <v>0</v>
      </c>
    </row>
    <row r="13608" spans="1:17" x14ac:dyDescent="0.3">
      <c r="A13608" s="29">
        <v>3116820</v>
      </c>
      <c r="B13608" s="1">
        <v>131</v>
      </c>
      <c r="C13608" s="1" t="s">
        <v>24</v>
      </c>
      <c r="D13608" s="1" t="s">
        <v>63</v>
      </c>
      <c r="E13608" s="1" t="s">
        <v>64</v>
      </c>
      <c r="F13608" s="47">
        <v>714</v>
      </c>
      <c r="G13608" s="34">
        <v>1295.05</v>
      </c>
      <c r="H13608" s="1" t="s">
        <v>218</v>
      </c>
      <c r="I13608" s="34">
        <v>1.4846E-4</v>
      </c>
      <c r="J13608" s="34">
        <v>3291.2961</v>
      </c>
      <c r="K13608" s="35" t="str">
        <f t="shared" si="1252"/>
        <v>Loonse en Drunense Duinen &amp; Leemkuilen_H2310</v>
      </c>
      <c r="L13608" s="36">
        <f>VLOOKUP(D13608,DATA!A:F,5,FALSE)</f>
        <v>1.0986712608830001E-2</v>
      </c>
      <c r="M13608" s="37">
        <f>VLOOKUP(D13608,DATA!A:F,6,FALSE)</f>
        <v>982</v>
      </c>
      <c r="N13608" s="36">
        <f t="shared" si="1253"/>
        <v>96.891315912616221</v>
      </c>
      <c r="O13608" s="36">
        <f t="shared" si="1254"/>
        <v>96.89132082552085</v>
      </c>
      <c r="P13608" s="36">
        <f t="shared" si="1255"/>
        <v>4.9129046288953759E-6</v>
      </c>
      <c r="Q13608" s="36">
        <f t="shared" si="1256"/>
        <v>0</v>
      </c>
    </row>
    <row r="13609" spans="1:17" x14ac:dyDescent="0.3">
      <c r="A13609" s="29">
        <v>3116820</v>
      </c>
      <c r="B13609" s="1">
        <v>131</v>
      </c>
      <c r="C13609" s="1" t="s">
        <v>24</v>
      </c>
      <c r="D13609" s="1" t="s">
        <v>61</v>
      </c>
      <c r="E13609" s="1" t="s">
        <v>62</v>
      </c>
      <c r="F13609" s="47">
        <v>714</v>
      </c>
      <c r="G13609" s="34">
        <v>1295.05</v>
      </c>
      <c r="H13609" s="1" t="s">
        <v>218</v>
      </c>
      <c r="I13609" s="34">
        <v>1.4846E-4</v>
      </c>
      <c r="J13609" s="34">
        <v>960.52319999999997</v>
      </c>
      <c r="K13609" s="35" t="str">
        <f t="shared" si="1252"/>
        <v>Loonse en Drunense Duinen &amp; Leemkuilen_H2330</v>
      </c>
      <c r="L13609" s="36">
        <f>VLOOKUP(D13609,DATA!A:F,5,FALSE)</f>
        <v>1.0986712608830001E-2</v>
      </c>
      <c r="M13609" s="37">
        <f>VLOOKUP(D13609,DATA!A:F,6,FALSE)</f>
        <v>982</v>
      </c>
      <c r="N13609" s="36">
        <f t="shared" si="1253"/>
        <v>96.891315912616221</v>
      </c>
      <c r="O13609" s="36">
        <f t="shared" si="1254"/>
        <v>96.89132082552085</v>
      </c>
      <c r="P13609" s="36">
        <f t="shared" si="1255"/>
        <v>4.9129046288953759E-6</v>
      </c>
      <c r="Q13609" s="36">
        <f t="shared" si="1256"/>
        <v>0</v>
      </c>
    </row>
    <row r="13610" spans="1:17" x14ac:dyDescent="0.3">
      <c r="A13610" s="29">
        <v>3116821</v>
      </c>
      <c r="B13610" s="1">
        <v>131</v>
      </c>
      <c r="C13610" s="1" t="s">
        <v>24</v>
      </c>
      <c r="D13610" s="1" t="s">
        <v>63</v>
      </c>
      <c r="E13610" s="1" t="s">
        <v>64</v>
      </c>
      <c r="F13610" s="47">
        <v>714</v>
      </c>
      <c r="G13610" s="34">
        <v>982.44</v>
      </c>
      <c r="H13610" s="1" t="s">
        <v>218</v>
      </c>
      <c r="I13610" s="34">
        <v>1.6206E-4</v>
      </c>
      <c r="J13610" s="34">
        <v>1730.627</v>
      </c>
      <c r="K13610" s="35" t="str">
        <f t="shared" si="1252"/>
        <v>Loonse en Drunense Duinen &amp; Leemkuilen_H2310</v>
      </c>
      <c r="L13610" s="36">
        <f>VLOOKUP(D13610,DATA!A:F,5,FALSE)</f>
        <v>1.0986712608830001E-2</v>
      </c>
      <c r="M13610" s="37">
        <f>VLOOKUP(D13610,DATA!A:F,6,FALSE)</f>
        <v>982</v>
      </c>
      <c r="N13610" s="36">
        <f t="shared" si="1253"/>
        <v>50.120853603344507</v>
      </c>
      <c r="O13610" s="36">
        <f t="shared" si="1254"/>
        <v>50.120898115750492</v>
      </c>
      <c r="P13610" s="36">
        <f t="shared" si="1255"/>
        <v>4.4512405985130954E-5</v>
      </c>
      <c r="Q13610" s="36">
        <f t="shared" si="1256"/>
        <v>0</v>
      </c>
    </row>
    <row r="13611" spans="1:17" x14ac:dyDescent="0.3">
      <c r="A13611" s="29">
        <v>3116821</v>
      </c>
      <c r="B13611" s="1">
        <v>131</v>
      </c>
      <c r="C13611" s="1" t="s">
        <v>24</v>
      </c>
      <c r="D13611" s="1" t="s">
        <v>61</v>
      </c>
      <c r="E13611" s="1" t="s">
        <v>62</v>
      </c>
      <c r="F13611" s="47">
        <v>714</v>
      </c>
      <c r="G13611" s="34">
        <v>982.44</v>
      </c>
      <c r="H13611" s="1" t="s">
        <v>218</v>
      </c>
      <c r="I13611" s="34">
        <v>1.6206E-4</v>
      </c>
      <c r="J13611" s="34">
        <v>8269.3729999999996</v>
      </c>
      <c r="K13611" s="35" t="str">
        <f t="shared" si="1252"/>
        <v>Loonse en Drunense Duinen &amp; Leemkuilen_H2330</v>
      </c>
      <c r="L13611" s="36">
        <f>VLOOKUP(D13611,DATA!A:F,5,FALSE)</f>
        <v>1.0986712608830001E-2</v>
      </c>
      <c r="M13611" s="37">
        <f>VLOOKUP(D13611,DATA!A:F,6,FALSE)</f>
        <v>982</v>
      </c>
      <c r="N13611" s="36">
        <f t="shared" si="1253"/>
        <v>50.120853603344507</v>
      </c>
      <c r="O13611" s="36">
        <f t="shared" si="1254"/>
        <v>50.120898115750492</v>
      </c>
      <c r="P13611" s="36">
        <f t="shared" si="1255"/>
        <v>4.4512405985130954E-5</v>
      </c>
      <c r="Q13611" s="36">
        <f t="shared" si="1256"/>
        <v>0</v>
      </c>
    </row>
    <row r="13612" spans="1:17" x14ac:dyDescent="0.3">
      <c r="A13612" s="29">
        <v>3116822</v>
      </c>
      <c r="B13612" s="1">
        <v>131</v>
      </c>
      <c r="C13612" s="1" t="s">
        <v>24</v>
      </c>
      <c r="D13612" s="1" t="s">
        <v>63</v>
      </c>
      <c r="E13612" s="1" t="s">
        <v>64</v>
      </c>
      <c r="F13612" s="47">
        <v>714</v>
      </c>
      <c r="G13612" s="34">
        <v>966.49</v>
      </c>
      <c r="H13612" s="1" t="s">
        <v>218</v>
      </c>
      <c r="I13612" s="34">
        <v>2.5319999999999997E-4</v>
      </c>
      <c r="J13612" s="34">
        <v>3357.9067</v>
      </c>
      <c r="K13612" s="35" t="str">
        <f t="shared" si="1252"/>
        <v>Loonse en Drunense Duinen &amp; Leemkuilen_H2310</v>
      </c>
      <c r="L13612" s="36">
        <f>VLOOKUP(D13612,DATA!A:F,5,FALSE)</f>
        <v>1.0986712608830001E-2</v>
      </c>
      <c r="M13612" s="37">
        <f>VLOOKUP(D13612,DATA!A:F,6,FALSE)</f>
        <v>982</v>
      </c>
      <c r="N13612" s="36">
        <f t="shared" si="1253"/>
        <v>45.750180887038582</v>
      </c>
      <c r="O13612" s="36">
        <f t="shared" si="1254"/>
        <v>45.750249930511266</v>
      </c>
      <c r="P13612" s="36">
        <f t="shared" si="1255"/>
        <v>6.904347268488209E-5</v>
      </c>
      <c r="Q13612" s="36">
        <f t="shared" si="1256"/>
        <v>0</v>
      </c>
    </row>
    <row r="13613" spans="1:17" x14ac:dyDescent="0.3">
      <c r="A13613" s="29">
        <v>3116822</v>
      </c>
      <c r="B13613" s="1">
        <v>131</v>
      </c>
      <c r="C13613" s="1" t="s">
        <v>24</v>
      </c>
      <c r="D13613" s="1" t="s">
        <v>61</v>
      </c>
      <c r="E13613" s="1" t="s">
        <v>62</v>
      </c>
      <c r="F13613" s="47">
        <v>714</v>
      </c>
      <c r="G13613" s="34">
        <v>966.49</v>
      </c>
      <c r="H13613" s="1" t="s">
        <v>218</v>
      </c>
      <c r="I13613" s="34">
        <v>2.5319999999999997E-4</v>
      </c>
      <c r="J13613" s="34">
        <v>4882.5870000000004</v>
      </c>
      <c r="K13613" s="35" t="str">
        <f t="shared" si="1252"/>
        <v>Loonse en Drunense Duinen &amp; Leemkuilen_H2330</v>
      </c>
      <c r="L13613" s="36">
        <f>VLOOKUP(D13613,DATA!A:F,5,FALSE)</f>
        <v>1.0986712608830001E-2</v>
      </c>
      <c r="M13613" s="37">
        <f>VLOOKUP(D13613,DATA!A:F,6,FALSE)</f>
        <v>982</v>
      </c>
      <c r="N13613" s="36">
        <f t="shared" si="1253"/>
        <v>45.750180887038582</v>
      </c>
      <c r="O13613" s="36">
        <f t="shared" si="1254"/>
        <v>45.750249930511266</v>
      </c>
      <c r="P13613" s="36">
        <f t="shared" si="1255"/>
        <v>6.904347268488209E-5</v>
      </c>
      <c r="Q13613" s="36">
        <f t="shared" si="1256"/>
        <v>0</v>
      </c>
    </row>
    <row r="13614" spans="1:17" x14ac:dyDescent="0.3">
      <c r="A13614" s="29">
        <v>3116823</v>
      </c>
      <c r="B13614" s="1">
        <v>131</v>
      </c>
      <c r="C13614" s="1" t="s">
        <v>24</v>
      </c>
      <c r="D13614" s="1" t="s">
        <v>61</v>
      </c>
      <c r="E13614" s="1" t="s">
        <v>62</v>
      </c>
      <c r="F13614" s="47">
        <v>714</v>
      </c>
      <c r="G13614" s="34">
        <v>1317.16</v>
      </c>
      <c r="H13614" s="1" t="s">
        <v>218</v>
      </c>
      <c r="I13614" s="34">
        <v>4.7790000000000002E-4</v>
      </c>
      <c r="J13614" s="34">
        <v>3105.9321</v>
      </c>
      <c r="K13614" s="35" t="str">
        <f t="shared" si="1252"/>
        <v>Loonse en Drunense Duinen &amp; Leemkuilen_H2330</v>
      </c>
      <c r="L13614" s="36">
        <f>VLOOKUP(D13614,DATA!A:F,5,FALSE)</f>
        <v>1.0986712608830001E-2</v>
      </c>
      <c r="M13614" s="37">
        <f>VLOOKUP(D13614,DATA!A:F,6,FALSE)</f>
        <v>982</v>
      </c>
      <c r="N13614" s="36">
        <f t="shared" si="1253"/>
        <v>97.545286271832254</v>
      </c>
      <c r="O13614" s="36">
        <f t="shared" si="1254"/>
        <v>97.545298844019769</v>
      </c>
      <c r="P13614" s="36">
        <f t="shared" si="1255"/>
        <v>1.2572187515047517E-5</v>
      </c>
      <c r="Q13614" s="36">
        <f t="shared" si="1256"/>
        <v>0</v>
      </c>
    </row>
    <row r="13615" spans="1:17" x14ac:dyDescent="0.3">
      <c r="A13615" s="29">
        <v>3116824</v>
      </c>
      <c r="B13615" s="1">
        <v>131</v>
      </c>
      <c r="C13615" s="1" t="s">
        <v>24</v>
      </c>
      <c r="D13615" s="1" t="s">
        <v>61</v>
      </c>
      <c r="E13615" s="1" t="s">
        <v>62</v>
      </c>
      <c r="F13615" s="47">
        <v>714</v>
      </c>
      <c r="G13615" s="34">
        <v>1409.35</v>
      </c>
      <c r="H13615" s="1" t="s">
        <v>218</v>
      </c>
      <c r="I13615" s="34">
        <v>8.5050000000000002E-4</v>
      </c>
      <c r="J13615" s="34">
        <v>5313.7560000000003</v>
      </c>
      <c r="K13615" s="35" t="str">
        <f t="shared" si="1252"/>
        <v>Loonse en Drunense Duinen &amp; Leemkuilen_H2330</v>
      </c>
      <c r="L13615" s="36">
        <f>VLOOKUP(D13615,DATA!A:F,5,FALSE)</f>
        <v>1.0986712608830001E-2</v>
      </c>
      <c r="M13615" s="37">
        <f>VLOOKUP(D13615,DATA!A:F,6,FALSE)</f>
        <v>982</v>
      </c>
      <c r="N13615" s="36">
        <f t="shared" si="1253"/>
        <v>99.094347169218281</v>
      </c>
      <c r="O13615" s="36">
        <f t="shared" si="1254"/>
        <v>99.094355555138378</v>
      </c>
      <c r="P13615" s="36">
        <f t="shared" si="1255"/>
        <v>8.3859200969982339E-6</v>
      </c>
      <c r="Q13615" s="36">
        <f t="shared" si="1256"/>
        <v>0</v>
      </c>
    </row>
    <row r="13616" spans="1:17" x14ac:dyDescent="0.3">
      <c r="A13616" s="29">
        <v>3116825</v>
      </c>
      <c r="B13616" s="1">
        <v>131</v>
      </c>
      <c r="C13616" s="1" t="s">
        <v>24</v>
      </c>
      <c r="D13616" s="1" t="s">
        <v>61</v>
      </c>
      <c r="E13616" s="1" t="s">
        <v>62</v>
      </c>
      <c r="F13616" s="47">
        <v>714</v>
      </c>
      <c r="G13616" s="34">
        <v>1087.82</v>
      </c>
      <c r="H13616" s="1" t="s">
        <v>218</v>
      </c>
      <c r="I13616" s="34">
        <v>7.4859999999999998E-4</v>
      </c>
      <c r="J13616" s="34">
        <v>7414.982</v>
      </c>
      <c r="K13616" s="35" t="str">
        <f t="shared" si="1252"/>
        <v>Loonse en Drunense Duinen &amp; Leemkuilen_H2330</v>
      </c>
      <c r="L13616" s="36">
        <f>VLOOKUP(D13616,DATA!A:F,5,FALSE)</f>
        <v>1.0986712608830001E-2</v>
      </c>
      <c r="M13616" s="37">
        <f>VLOOKUP(D13616,DATA!A:F,6,FALSE)</f>
        <v>982</v>
      </c>
      <c r="N13616" s="36">
        <f t="shared" si="1253"/>
        <v>76.180735473398556</v>
      </c>
      <c r="O13616" s="36">
        <f t="shared" si="1254"/>
        <v>76.180884715089363</v>
      </c>
      <c r="P13616" s="36">
        <f t="shared" si="1255"/>
        <v>1.4924169080643424E-4</v>
      </c>
      <c r="Q13616" s="36">
        <f t="shared" si="1256"/>
        <v>0</v>
      </c>
    </row>
    <row r="13617" spans="1:17" x14ac:dyDescent="0.3">
      <c r="A13617" s="29">
        <v>3116826</v>
      </c>
      <c r="B13617" s="1">
        <v>131</v>
      </c>
      <c r="C13617" s="1" t="s">
        <v>24</v>
      </c>
      <c r="D13617" s="1" t="s">
        <v>63</v>
      </c>
      <c r="E13617" s="1" t="s">
        <v>64</v>
      </c>
      <c r="F13617" s="47">
        <v>714</v>
      </c>
      <c r="G13617" s="34">
        <v>1093.6500000000001</v>
      </c>
      <c r="H13617" s="1" t="s">
        <v>218</v>
      </c>
      <c r="I13617" s="34">
        <v>8.81623E-4</v>
      </c>
      <c r="J13617" s="34">
        <v>91.36618</v>
      </c>
      <c r="K13617" s="35" t="str">
        <f t="shared" si="1252"/>
        <v>Loonse en Drunense Duinen &amp; Leemkuilen_H2310</v>
      </c>
      <c r="L13617" s="36">
        <f>VLOOKUP(D13617,DATA!A:F,5,FALSE)</f>
        <v>1.0986712608830001E-2</v>
      </c>
      <c r="M13617" s="37">
        <f>VLOOKUP(D13617,DATA!A:F,6,FALSE)</f>
        <v>982</v>
      </c>
      <c r="N13617" s="36">
        <f t="shared" si="1253"/>
        <v>77.323459478259537</v>
      </c>
      <c r="O13617" s="36">
        <f t="shared" si="1254"/>
        <v>77.323629317329605</v>
      </c>
      <c r="P13617" s="36">
        <f t="shared" si="1255"/>
        <v>1.6983907006817844E-4</v>
      </c>
      <c r="Q13617" s="36">
        <f t="shared" si="1256"/>
        <v>0</v>
      </c>
    </row>
    <row r="13618" spans="1:17" x14ac:dyDescent="0.3">
      <c r="A13618" s="29">
        <v>3116826</v>
      </c>
      <c r="B13618" s="1">
        <v>131</v>
      </c>
      <c r="C13618" s="1" t="s">
        <v>24</v>
      </c>
      <c r="D13618" s="1" t="s">
        <v>61</v>
      </c>
      <c r="E13618" s="1" t="s">
        <v>62</v>
      </c>
      <c r="F13618" s="47">
        <v>714</v>
      </c>
      <c r="G13618" s="34">
        <v>1093.6500000000001</v>
      </c>
      <c r="H13618" s="1" t="s">
        <v>218</v>
      </c>
      <c r="I13618" s="34">
        <v>8.81623E-4</v>
      </c>
      <c r="J13618" s="34">
        <v>5132.9497000000001</v>
      </c>
      <c r="K13618" s="35" t="str">
        <f t="shared" si="1252"/>
        <v>Loonse en Drunense Duinen &amp; Leemkuilen_H2330</v>
      </c>
      <c r="L13618" s="36">
        <f>VLOOKUP(D13618,DATA!A:F,5,FALSE)</f>
        <v>1.0986712608830001E-2</v>
      </c>
      <c r="M13618" s="37">
        <f>VLOOKUP(D13618,DATA!A:F,6,FALSE)</f>
        <v>982</v>
      </c>
      <c r="N13618" s="36">
        <f t="shared" si="1253"/>
        <v>77.323459478259537</v>
      </c>
      <c r="O13618" s="36">
        <f t="shared" si="1254"/>
        <v>77.323629317329605</v>
      </c>
      <c r="P13618" s="36">
        <f t="shared" si="1255"/>
        <v>1.6983907006817844E-4</v>
      </c>
      <c r="Q13618" s="36">
        <f t="shared" si="1256"/>
        <v>0</v>
      </c>
    </row>
    <row r="13619" spans="1:17" x14ac:dyDescent="0.3">
      <c r="A13619" s="29">
        <v>3116827</v>
      </c>
      <c r="B13619" s="1">
        <v>131</v>
      </c>
      <c r="C13619" s="1" t="s">
        <v>24</v>
      </c>
      <c r="D13619" s="1" t="s">
        <v>63</v>
      </c>
      <c r="E13619" s="1" t="s">
        <v>64</v>
      </c>
      <c r="F13619" s="47">
        <v>714</v>
      </c>
      <c r="G13619" s="34">
        <v>1054.51</v>
      </c>
      <c r="H13619" s="1" t="s">
        <v>218</v>
      </c>
      <c r="I13619" s="34">
        <v>1.4529E-3</v>
      </c>
      <c r="J13619" s="34">
        <v>3042.7323999999999</v>
      </c>
      <c r="K13619" s="35" t="str">
        <f t="shared" si="1252"/>
        <v>Loonse en Drunense Duinen &amp; Leemkuilen_H2310</v>
      </c>
      <c r="L13619" s="36">
        <f>VLOOKUP(D13619,DATA!A:F,5,FALSE)</f>
        <v>1.0986712608830001E-2</v>
      </c>
      <c r="M13619" s="37">
        <f>VLOOKUP(D13619,DATA!A:F,6,FALSE)</f>
        <v>982</v>
      </c>
      <c r="N13619" s="36">
        <f t="shared" si="1253"/>
        <v>68.92566850323098</v>
      </c>
      <c r="O13619" s="36">
        <f t="shared" si="1254"/>
        <v>68.926010392096799</v>
      </c>
      <c r="P13619" s="36">
        <f t="shared" si="1255"/>
        <v>3.4188886581887346E-4</v>
      </c>
      <c r="Q13619" s="36">
        <f t="shared" si="1256"/>
        <v>0</v>
      </c>
    </row>
    <row r="13620" spans="1:17" x14ac:dyDescent="0.3">
      <c r="A13620" s="29">
        <v>3116827</v>
      </c>
      <c r="B13620" s="1">
        <v>131</v>
      </c>
      <c r="C13620" s="1" t="s">
        <v>24</v>
      </c>
      <c r="D13620" s="1" t="s">
        <v>61</v>
      </c>
      <c r="E13620" s="1" t="s">
        <v>62</v>
      </c>
      <c r="F13620" s="47">
        <v>714</v>
      </c>
      <c r="G13620" s="34">
        <v>1054.51</v>
      </c>
      <c r="H13620" s="1" t="s">
        <v>218</v>
      </c>
      <c r="I13620" s="34">
        <v>1.4529E-3</v>
      </c>
      <c r="J13620" s="34">
        <v>6723.8285999999998</v>
      </c>
      <c r="K13620" s="35" t="str">
        <f t="shared" si="1252"/>
        <v>Loonse en Drunense Duinen &amp; Leemkuilen_H2330</v>
      </c>
      <c r="L13620" s="36">
        <f>VLOOKUP(D13620,DATA!A:F,5,FALSE)</f>
        <v>1.0986712608830001E-2</v>
      </c>
      <c r="M13620" s="37">
        <f>VLOOKUP(D13620,DATA!A:F,6,FALSE)</f>
        <v>982</v>
      </c>
      <c r="N13620" s="36">
        <f t="shared" si="1253"/>
        <v>68.92566850323098</v>
      </c>
      <c r="O13620" s="36">
        <f t="shared" si="1254"/>
        <v>68.926010392096799</v>
      </c>
      <c r="P13620" s="36">
        <f t="shared" si="1255"/>
        <v>3.4188886581887346E-4</v>
      </c>
      <c r="Q13620" s="36">
        <f t="shared" si="1256"/>
        <v>0</v>
      </c>
    </row>
    <row r="13621" spans="1:17" x14ac:dyDescent="0.3">
      <c r="A13621" s="29">
        <v>3116828</v>
      </c>
      <c r="B13621" s="1">
        <v>131</v>
      </c>
      <c r="C13621" s="1" t="s">
        <v>24</v>
      </c>
      <c r="D13621" s="1" t="s">
        <v>61</v>
      </c>
      <c r="E13621" s="1" t="s">
        <v>62</v>
      </c>
      <c r="F13621" s="47">
        <v>714</v>
      </c>
      <c r="G13621" s="34">
        <v>1319.02</v>
      </c>
      <c r="H13621" s="1" t="s">
        <v>218</v>
      </c>
      <c r="I13621" s="34">
        <v>1.9810000000000001E-3</v>
      </c>
      <c r="J13621" s="34">
        <v>1103.0255999999999</v>
      </c>
      <c r="K13621" s="35" t="str">
        <f t="shared" si="1252"/>
        <v>Loonse en Drunense Duinen &amp; Leemkuilen_H2330</v>
      </c>
      <c r="L13621" s="36">
        <f>VLOOKUP(D13621,DATA!A:F,5,FALSE)</f>
        <v>1.0986712608830001E-2</v>
      </c>
      <c r="M13621" s="37">
        <f>VLOOKUP(D13621,DATA!A:F,6,FALSE)</f>
        <v>982</v>
      </c>
      <c r="N13621" s="36">
        <f t="shared" si="1253"/>
        <v>97.593745181178349</v>
      </c>
      <c r="O13621" s="36">
        <f t="shared" si="1254"/>
        <v>97.593796291821064</v>
      </c>
      <c r="P13621" s="36">
        <f t="shared" si="1255"/>
        <v>5.1110642715457288E-5</v>
      </c>
      <c r="Q13621" s="36">
        <f t="shared" si="1256"/>
        <v>0</v>
      </c>
    </row>
    <row r="13622" spans="1:17" x14ac:dyDescent="0.3">
      <c r="A13622" s="29">
        <v>3116829</v>
      </c>
      <c r="B13622" s="1">
        <v>131</v>
      </c>
      <c r="C13622" s="1" t="s">
        <v>24</v>
      </c>
      <c r="D13622" s="1" t="s">
        <v>59</v>
      </c>
      <c r="E13622" s="1" t="s">
        <v>60</v>
      </c>
      <c r="F13622" s="47">
        <v>1071</v>
      </c>
      <c r="G13622" s="34">
        <v>1807.76</v>
      </c>
      <c r="H13622" s="1" t="s">
        <v>218</v>
      </c>
      <c r="I13622" s="34">
        <v>3.9388000000000001E-3</v>
      </c>
      <c r="J13622" s="34">
        <v>1623.0374999999999</v>
      </c>
      <c r="K13622" s="35" t="str">
        <f t="shared" si="1252"/>
        <v>Loonse en Drunense Duinen &amp; Leemkuilen_H9190</v>
      </c>
      <c r="L13622" s="36">
        <f>VLOOKUP(D13622,DATA!A:F,5,FALSE)</f>
        <v>1.3726988247862192E-2</v>
      </c>
      <c r="M13622" s="37">
        <f>VLOOKUP(D13622,DATA!A:F,6,FALSE)</f>
        <v>1285.5</v>
      </c>
      <c r="N13622" s="36">
        <f t="shared" si="1253"/>
        <v>99.923054388328978</v>
      </c>
      <c r="O13622" s="36">
        <f t="shared" si="1254"/>
        <v>99.923058545300279</v>
      </c>
      <c r="P13622" s="36">
        <f t="shared" si="1255"/>
        <v>4.156971300517398E-6</v>
      </c>
      <c r="Q13622" s="36">
        <f t="shared" si="1256"/>
        <v>0</v>
      </c>
    </row>
    <row r="13623" spans="1:17" x14ac:dyDescent="0.3">
      <c r="A13623" s="29">
        <v>3116830</v>
      </c>
      <c r="B13623" s="1">
        <v>131</v>
      </c>
      <c r="C13623" s="1" t="s">
        <v>24</v>
      </c>
      <c r="D13623" s="1" t="s">
        <v>61</v>
      </c>
      <c r="E13623" s="1" t="s">
        <v>62</v>
      </c>
      <c r="F13623" s="47">
        <v>714</v>
      </c>
      <c r="G13623" s="34">
        <v>1858.34</v>
      </c>
      <c r="H13623" s="1" t="s">
        <v>218</v>
      </c>
      <c r="I13623" s="34">
        <v>4.3359000000000002E-3</v>
      </c>
      <c r="J13623" s="34">
        <v>1864.5199</v>
      </c>
      <c r="K13623" s="35" t="str">
        <f t="shared" si="1252"/>
        <v>Loonse en Drunense Duinen &amp; Leemkuilen_H2330</v>
      </c>
      <c r="L13623" s="36">
        <f>VLOOKUP(D13623,DATA!A:F,5,FALSE)</f>
        <v>1.0986712608830001E-2</v>
      </c>
      <c r="M13623" s="37">
        <f>VLOOKUP(D13623,DATA!A:F,6,FALSE)</f>
        <v>982</v>
      </c>
      <c r="N13623" s="36">
        <f t="shared" si="1253"/>
        <v>99.993415200497083</v>
      </c>
      <c r="O13623" s="36">
        <f t="shared" si="1254"/>
        <v>99.993415514150954</v>
      </c>
      <c r="P13623" s="36">
        <f t="shared" si="1255"/>
        <v>3.1365387087589625E-7</v>
      </c>
      <c r="Q13623" s="36">
        <f t="shared" si="1256"/>
        <v>0</v>
      </c>
    </row>
    <row r="13624" spans="1:17" x14ac:dyDescent="0.3">
      <c r="A13624" s="29">
        <v>3116831</v>
      </c>
      <c r="B13624" s="1">
        <v>131</v>
      </c>
      <c r="C13624" s="1" t="s">
        <v>24</v>
      </c>
      <c r="D13624" s="1" t="s">
        <v>61</v>
      </c>
      <c r="E13624" s="1" t="s">
        <v>62</v>
      </c>
      <c r="F13624" s="47">
        <v>714</v>
      </c>
      <c r="G13624" s="34">
        <v>1808.38</v>
      </c>
      <c r="H13624" s="1" t="s">
        <v>218</v>
      </c>
      <c r="I13624" s="34">
        <v>4.5865000000000003E-3</v>
      </c>
      <c r="J13624" s="34">
        <v>103.21963</v>
      </c>
      <c r="K13624" s="35" t="str">
        <f t="shared" si="1252"/>
        <v>Loonse en Drunense Duinen &amp; Leemkuilen_H2330</v>
      </c>
      <c r="L13624" s="36">
        <f>VLOOKUP(D13624,DATA!A:F,5,FALSE)</f>
        <v>1.0986712608830001E-2</v>
      </c>
      <c r="M13624" s="37">
        <f>VLOOKUP(D13624,DATA!A:F,6,FALSE)</f>
        <v>982</v>
      </c>
      <c r="N13624" s="36">
        <f t="shared" si="1253"/>
        <v>99.988600016671882</v>
      </c>
      <c r="O13624" s="36">
        <f t="shared" si="1254"/>
        <v>99.988600591043436</v>
      </c>
      <c r="P13624" s="36">
        <f t="shared" si="1255"/>
        <v>5.7437155476236512E-7</v>
      </c>
      <c r="Q13624" s="36">
        <f t="shared" si="1256"/>
        <v>0</v>
      </c>
    </row>
    <row r="13625" spans="1:17" x14ac:dyDescent="0.3">
      <c r="A13625" s="29">
        <v>3118339</v>
      </c>
      <c r="B13625" s="1">
        <v>131</v>
      </c>
      <c r="C13625" s="1" t="s">
        <v>24</v>
      </c>
      <c r="D13625" s="1" t="s">
        <v>63</v>
      </c>
      <c r="E13625" s="1" t="s">
        <v>64</v>
      </c>
      <c r="F13625" s="47">
        <v>714</v>
      </c>
      <c r="G13625" s="34">
        <v>1556.26</v>
      </c>
      <c r="H13625" s="1" t="s">
        <v>218</v>
      </c>
      <c r="I13625" s="34">
        <v>5.999E-5</v>
      </c>
      <c r="J13625" s="34">
        <v>3380.2644</v>
      </c>
      <c r="K13625" s="35" t="str">
        <f t="shared" si="1252"/>
        <v>Loonse en Drunense Duinen &amp; Leemkuilen_H2310</v>
      </c>
      <c r="L13625" s="36">
        <f>VLOOKUP(D13625,DATA!A:F,5,FALSE)</f>
        <v>1.0986712608830001E-2</v>
      </c>
      <c r="M13625" s="37">
        <f>VLOOKUP(D13625,DATA!A:F,6,FALSE)</f>
        <v>982</v>
      </c>
      <c r="N13625" s="36">
        <f t="shared" si="1253"/>
        <v>99.818386990654531</v>
      </c>
      <c r="O13625" s="36">
        <f t="shared" si="1254"/>
        <v>99.818387110136939</v>
      </c>
      <c r="P13625" s="36">
        <f t="shared" si="1255"/>
        <v>1.1948240796755272E-7</v>
      </c>
      <c r="Q13625" s="36">
        <f t="shared" si="1256"/>
        <v>0</v>
      </c>
    </row>
    <row r="13626" spans="1:17" x14ac:dyDescent="0.3">
      <c r="A13626" s="29">
        <v>3118340</v>
      </c>
      <c r="B13626" s="1">
        <v>131</v>
      </c>
      <c r="C13626" s="1" t="s">
        <v>24</v>
      </c>
      <c r="D13626" s="1" t="s">
        <v>63</v>
      </c>
      <c r="E13626" s="1" t="s">
        <v>64</v>
      </c>
      <c r="F13626" s="47">
        <v>714</v>
      </c>
      <c r="G13626" s="34">
        <v>918.43</v>
      </c>
      <c r="H13626" s="1" t="s">
        <v>218</v>
      </c>
      <c r="I13626" s="34">
        <v>3.5349999999999999E-5</v>
      </c>
      <c r="J13626" s="34">
        <v>5266.3716000000004</v>
      </c>
      <c r="K13626" s="35" t="str">
        <f t="shared" si="1252"/>
        <v>Loonse en Drunense Duinen &amp; Leemkuilen_H2310</v>
      </c>
      <c r="L13626" s="36">
        <f>VLOOKUP(D13626,DATA!A:F,5,FALSE)</f>
        <v>1.0986712608830001E-2</v>
      </c>
      <c r="M13626" s="37">
        <f>VLOOKUP(D13626,DATA!A:F,6,FALSE)</f>
        <v>982</v>
      </c>
      <c r="N13626" s="36">
        <f t="shared" si="1253"/>
        <v>33.216144695435979</v>
      </c>
      <c r="O13626" s="36">
        <f t="shared" si="1254"/>
        <v>33.216153310885069</v>
      </c>
      <c r="P13626" s="36">
        <f t="shared" si="1255"/>
        <v>8.6154490901435565E-6</v>
      </c>
      <c r="Q13626" s="36">
        <f t="shared" si="1256"/>
        <v>0</v>
      </c>
    </row>
    <row r="13627" spans="1:17" x14ac:dyDescent="0.3">
      <c r="A13627" s="29">
        <v>3118340</v>
      </c>
      <c r="B13627" s="1">
        <v>131</v>
      </c>
      <c r="C13627" s="1" t="s">
        <v>24</v>
      </c>
      <c r="D13627" s="1" t="s">
        <v>61</v>
      </c>
      <c r="E13627" s="1" t="s">
        <v>62</v>
      </c>
      <c r="F13627" s="47">
        <v>714</v>
      </c>
      <c r="G13627" s="34">
        <v>918.43</v>
      </c>
      <c r="H13627" s="1" t="s">
        <v>218</v>
      </c>
      <c r="I13627" s="34">
        <v>3.5349999999999999E-5</v>
      </c>
      <c r="J13627" s="34">
        <v>837.53143</v>
      </c>
      <c r="K13627" s="35" t="str">
        <f t="shared" si="1252"/>
        <v>Loonse en Drunense Duinen &amp; Leemkuilen_H2330</v>
      </c>
      <c r="L13627" s="36">
        <f>VLOOKUP(D13627,DATA!A:F,5,FALSE)</f>
        <v>1.0986712608830001E-2</v>
      </c>
      <c r="M13627" s="37">
        <f>VLOOKUP(D13627,DATA!A:F,6,FALSE)</f>
        <v>982</v>
      </c>
      <c r="N13627" s="36">
        <f t="shared" si="1253"/>
        <v>33.216144695435979</v>
      </c>
      <c r="O13627" s="36">
        <f t="shared" si="1254"/>
        <v>33.216153310885069</v>
      </c>
      <c r="P13627" s="36">
        <f t="shared" si="1255"/>
        <v>8.6154490901435565E-6</v>
      </c>
      <c r="Q13627" s="36">
        <f t="shared" si="1256"/>
        <v>0</v>
      </c>
    </row>
    <row r="13628" spans="1:17" x14ac:dyDescent="0.3">
      <c r="A13628" s="29">
        <v>3118341</v>
      </c>
      <c r="B13628" s="1">
        <v>131</v>
      </c>
      <c r="C13628" s="1" t="s">
        <v>24</v>
      </c>
      <c r="D13628" s="1" t="s">
        <v>63</v>
      </c>
      <c r="E13628" s="1" t="s">
        <v>64</v>
      </c>
      <c r="F13628" s="47">
        <v>714</v>
      </c>
      <c r="G13628" s="34">
        <v>923.06</v>
      </c>
      <c r="H13628" s="1" t="s">
        <v>218</v>
      </c>
      <c r="I13628" s="34">
        <v>3.7580000000000003E-5</v>
      </c>
      <c r="J13628" s="34">
        <v>6423.69</v>
      </c>
      <c r="K13628" s="35" t="str">
        <f t="shared" si="1252"/>
        <v>Loonse en Drunense Duinen &amp; Leemkuilen_H2310</v>
      </c>
      <c r="L13628" s="36">
        <f>VLOOKUP(D13628,DATA!A:F,5,FALSE)</f>
        <v>1.0986712608830001E-2</v>
      </c>
      <c r="M13628" s="37">
        <f>VLOOKUP(D13628,DATA!A:F,6,FALSE)</f>
        <v>982</v>
      </c>
      <c r="N13628" s="36">
        <f t="shared" si="1253"/>
        <v>34.354030858924439</v>
      </c>
      <c r="O13628" s="36">
        <f t="shared" si="1254"/>
        <v>34.354040170224756</v>
      </c>
      <c r="P13628" s="36">
        <f t="shared" si="1255"/>
        <v>9.3113003174494224E-6</v>
      </c>
      <c r="Q13628" s="36">
        <f t="shared" si="1256"/>
        <v>0</v>
      </c>
    </row>
    <row r="13629" spans="1:17" x14ac:dyDescent="0.3">
      <c r="A13629" s="29">
        <v>3118341</v>
      </c>
      <c r="B13629" s="1">
        <v>131</v>
      </c>
      <c r="C13629" s="1" t="s">
        <v>24</v>
      </c>
      <c r="D13629" s="1" t="s">
        <v>61</v>
      </c>
      <c r="E13629" s="1" t="s">
        <v>62</v>
      </c>
      <c r="F13629" s="47">
        <v>714</v>
      </c>
      <c r="G13629" s="34">
        <v>923.06</v>
      </c>
      <c r="H13629" s="1" t="s">
        <v>218</v>
      </c>
      <c r="I13629" s="34">
        <v>3.7580000000000003E-5</v>
      </c>
      <c r="J13629" s="34">
        <v>2971.3416000000002</v>
      </c>
      <c r="K13629" s="35" t="str">
        <f t="shared" si="1252"/>
        <v>Loonse en Drunense Duinen &amp; Leemkuilen_H2330</v>
      </c>
      <c r="L13629" s="36">
        <f>VLOOKUP(D13629,DATA!A:F,5,FALSE)</f>
        <v>1.0986712608830001E-2</v>
      </c>
      <c r="M13629" s="37">
        <f>VLOOKUP(D13629,DATA!A:F,6,FALSE)</f>
        <v>982</v>
      </c>
      <c r="N13629" s="36">
        <f t="shared" si="1253"/>
        <v>34.354030858924439</v>
      </c>
      <c r="O13629" s="36">
        <f t="shared" si="1254"/>
        <v>34.354040170224756</v>
      </c>
      <c r="P13629" s="36">
        <f t="shared" si="1255"/>
        <v>9.3113003174494224E-6</v>
      </c>
      <c r="Q13629" s="36">
        <f t="shared" si="1256"/>
        <v>0</v>
      </c>
    </row>
    <row r="13630" spans="1:17" x14ac:dyDescent="0.3">
      <c r="A13630" s="29">
        <v>3118342</v>
      </c>
      <c r="B13630" s="1">
        <v>131</v>
      </c>
      <c r="C13630" s="1" t="s">
        <v>24</v>
      </c>
      <c r="D13630" s="1" t="s">
        <v>61</v>
      </c>
      <c r="E13630" s="1" t="s">
        <v>62</v>
      </c>
      <c r="F13630" s="47">
        <v>714</v>
      </c>
      <c r="G13630" s="34">
        <v>845.97</v>
      </c>
      <c r="H13630" s="1" t="s">
        <v>218</v>
      </c>
      <c r="I13630" s="34">
        <v>4.0800000000000002E-5</v>
      </c>
      <c r="J13630" s="34">
        <v>4178.0029999999997</v>
      </c>
      <c r="K13630" s="35" t="str">
        <f t="shared" si="1252"/>
        <v>Loonse en Drunense Duinen &amp; Leemkuilen_H2330</v>
      </c>
      <c r="L13630" s="36">
        <f>VLOOKUP(D13630,DATA!A:F,5,FALSE)</f>
        <v>1.0986712608830001E-2</v>
      </c>
      <c r="M13630" s="37">
        <f>VLOOKUP(D13630,DATA!A:F,6,FALSE)</f>
        <v>982</v>
      </c>
      <c r="N13630" s="36">
        <f t="shared" si="1253"/>
        <v>18.324389259831985</v>
      </c>
      <c r="O13630" s="36">
        <f t="shared" si="1254"/>
        <v>18.32439596870989</v>
      </c>
      <c r="P13630" s="36">
        <f t="shared" si="1255"/>
        <v>6.7088779047708158E-6</v>
      </c>
      <c r="Q13630" s="36">
        <f t="shared" si="1256"/>
        <v>0</v>
      </c>
    </row>
    <row r="13631" spans="1:17" x14ac:dyDescent="0.3">
      <c r="A13631" s="29">
        <v>3118343</v>
      </c>
      <c r="B13631" s="1">
        <v>131</v>
      </c>
      <c r="C13631" s="1" t="s">
        <v>24</v>
      </c>
      <c r="D13631" s="1" t="s">
        <v>63</v>
      </c>
      <c r="E13631" s="1" t="s">
        <v>64</v>
      </c>
      <c r="F13631" s="47">
        <v>714</v>
      </c>
      <c r="G13631" s="34">
        <v>1056.73</v>
      </c>
      <c r="H13631" s="1" t="s">
        <v>218</v>
      </c>
      <c r="I13631" s="34">
        <v>5.961E-5</v>
      </c>
      <c r="J13631" s="34">
        <v>992.89464999999996</v>
      </c>
      <c r="K13631" s="35" t="str">
        <f t="shared" si="1252"/>
        <v>Loonse en Drunense Duinen &amp; Leemkuilen_H2310</v>
      </c>
      <c r="L13631" s="36">
        <f>VLOOKUP(D13631,DATA!A:F,5,FALSE)</f>
        <v>1.0986712608830001E-2</v>
      </c>
      <c r="M13631" s="37">
        <f>VLOOKUP(D13631,DATA!A:F,6,FALSE)</f>
        <v>982</v>
      </c>
      <c r="N13631" s="36">
        <f t="shared" si="1253"/>
        <v>69.445642913281219</v>
      </c>
      <c r="O13631" s="36">
        <f t="shared" si="1254"/>
        <v>69.445656809766902</v>
      </c>
      <c r="P13631" s="36">
        <f t="shared" si="1255"/>
        <v>1.3896485683062565E-5</v>
      </c>
      <c r="Q13631" s="36">
        <f t="shared" si="1256"/>
        <v>0</v>
      </c>
    </row>
    <row r="13632" spans="1:17" x14ac:dyDescent="0.3">
      <c r="A13632" s="29">
        <v>3118343</v>
      </c>
      <c r="B13632" s="1">
        <v>131</v>
      </c>
      <c r="C13632" s="1" t="s">
        <v>24</v>
      </c>
      <c r="D13632" s="1" t="s">
        <v>61</v>
      </c>
      <c r="E13632" s="1" t="s">
        <v>62</v>
      </c>
      <c r="F13632" s="47">
        <v>714</v>
      </c>
      <c r="G13632" s="34">
        <v>1056.73</v>
      </c>
      <c r="H13632" s="1" t="s">
        <v>218</v>
      </c>
      <c r="I13632" s="34">
        <v>5.961E-5</v>
      </c>
      <c r="J13632" s="34">
        <v>457.44036999999997</v>
      </c>
      <c r="K13632" s="35" t="str">
        <f t="shared" si="1252"/>
        <v>Loonse en Drunense Duinen &amp; Leemkuilen_H2330</v>
      </c>
      <c r="L13632" s="36">
        <f>VLOOKUP(D13632,DATA!A:F,5,FALSE)</f>
        <v>1.0986712608830001E-2</v>
      </c>
      <c r="M13632" s="37">
        <f>VLOOKUP(D13632,DATA!A:F,6,FALSE)</f>
        <v>982</v>
      </c>
      <c r="N13632" s="36">
        <f t="shared" si="1253"/>
        <v>69.445642913281219</v>
      </c>
      <c r="O13632" s="36">
        <f t="shared" si="1254"/>
        <v>69.445656809766902</v>
      </c>
      <c r="P13632" s="36">
        <f t="shared" si="1255"/>
        <v>1.3896485683062565E-5</v>
      </c>
      <c r="Q13632" s="36">
        <f t="shared" si="1256"/>
        <v>0</v>
      </c>
    </row>
    <row r="13633" spans="1:17" x14ac:dyDescent="0.3">
      <c r="A13633" s="29">
        <v>3118344</v>
      </c>
      <c r="B13633" s="1">
        <v>131</v>
      </c>
      <c r="C13633" s="1" t="s">
        <v>24</v>
      </c>
      <c r="D13633" s="1" t="s">
        <v>63</v>
      </c>
      <c r="E13633" s="1" t="s">
        <v>64</v>
      </c>
      <c r="F13633" s="47">
        <v>714</v>
      </c>
      <c r="G13633" s="34">
        <v>954.9</v>
      </c>
      <c r="H13633" s="1" t="s">
        <v>218</v>
      </c>
      <c r="I13633" s="34">
        <v>6.3020000000000003E-5</v>
      </c>
      <c r="J13633" s="34">
        <v>3264.2917000000002</v>
      </c>
      <c r="K13633" s="35" t="str">
        <f t="shared" si="1252"/>
        <v>Loonse en Drunense Duinen &amp; Leemkuilen_H2310</v>
      </c>
      <c r="L13633" s="36">
        <f>VLOOKUP(D13633,DATA!A:F,5,FALSE)</f>
        <v>1.0986712608830001E-2</v>
      </c>
      <c r="M13633" s="37">
        <f>VLOOKUP(D13633,DATA!A:F,6,FALSE)</f>
        <v>982</v>
      </c>
      <c r="N13633" s="36">
        <f t="shared" si="1253"/>
        <v>42.611007329482518</v>
      </c>
      <c r="O13633" s="36">
        <f t="shared" si="1254"/>
        <v>42.611024261027467</v>
      </c>
      <c r="P13633" s="36">
        <f t="shared" si="1255"/>
        <v>1.6931544948306509E-5</v>
      </c>
      <c r="Q13633" s="36">
        <f t="shared" si="1256"/>
        <v>0</v>
      </c>
    </row>
    <row r="13634" spans="1:17" x14ac:dyDescent="0.3">
      <c r="A13634" s="29">
        <v>3118344</v>
      </c>
      <c r="B13634" s="1">
        <v>131</v>
      </c>
      <c r="C13634" s="1" t="s">
        <v>24</v>
      </c>
      <c r="D13634" s="1" t="s">
        <v>61</v>
      </c>
      <c r="E13634" s="1" t="s">
        <v>62</v>
      </c>
      <c r="F13634" s="47">
        <v>714</v>
      </c>
      <c r="G13634" s="34">
        <v>954.9</v>
      </c>
      <c r="H13634" s="1" t="s">
        <v>218</v>
      </c>
      <c r="I13634" s="34">
        <v>6.3020000000000003E-5</v>
      </c>
      <c r="J13634" s="34">
        <v>5316.7334000000001</v>
      </c>
      <c r="K13634" s="35" t="str">
        <f t="shared" si="1252"/>
        <v>Loonse en Drunense Duinen &amp; Leemkuilen_H2330</v>
      </c>
      <c r="L13634" s="36">
        <f>VLOOKUP(D13634,DATA!A:F,5,FALSE)</f>
        <v>1.0986712608830001E-2</v>
      </c>
      <c r="M13634" s="37">
        <f>VLOOKUP(D13634,DATA!A:F,6,FALSE)</f>
        <v>982</v>
      </c>
      <c r="N13634" s="36">
        <f t="shared" si="1253"/>
        <v>42.611007329482518</v>
      </c>
      <c r="O13634" s="36">
        <f t="shared" si="1254"/>
        <v>42.611024261027467</v>
      </c>
      <c r="P13634" s="36">
        <f t="shared" si="1255"/>
        <v>1.6931544948306509E-5</v>
      </c>
      <c r="Q13634" s="36">
        <f t="shared" si="1256"/>
        <v>0</v>
      </c>
    </row>
    <row r="13635" spans="1:17" x14ac:dyDescent="0.3">
      <c r="A13635" s="29">
        <v>3118345</v>
      </c>
      <c r="B13635" s="1">
        <v>131</v>
      </c>
      <c r="C13635" s="1" t="s">
        <v>24</v>
      </c>
      <c r="D13635" s="1" t="s">
        <v>63</v>
      </c>
      <c r="E13635" s="1" t="s">
        <v>64</v>
      </c>
      <c r="F13635" s="47">
        <v>714</v>
      </c>
      <c r="G13635" s="34">
        <v>969.38</v>
      </c>
      <c r="H13635" s="1" t="s">
        <v>218</v>
      </c>
      <c r="I13635" s="34">
        <v>7.2360000000000005E-5</v>
      </c>
      <c r="J13635" s="34">
        <v>3814.8719999999998</v>
      </c>
      <c r="K13635" s="35" t="str">
        <f t="shared" ref="K13635:K13698" si="1257">_xlfn.CONCAT(C13635,"_",D13635)</f>
        <v>Loonse en Drunense Duinen &amp; Leemkuilen_H2310</v>
      </c>
      <c r="L13635" s="36">
        <f>VLOOKUP(D13635,DATA!A:F,5,FALSE)</f>
        <v>1.0986712608830001E-2</v>
      </c>
      <c r="M13635" s="37">
        <f>VLOOKUP(D13635,DATA!A:F,6,FALSE)</f>
        <v>982</v>
      </c>
      <c r="N13635" s="36">
        <f t="shared" ref="N13635:N13698" si="1258">100/(1+EXP(-L13635*(G13635-M13635)))</f>
        <v>46.539234676142911</v>
      </c>
      <c r="O13635" s="36">
        <f t="shared" ref="O13635:O13698" si="1259">100/(1+EXP(-L13635*((G13635+I13635)-M13635)))</f>
        <v>46.539254455890408</v>
      </c>
      <c r="P13635" s="36">
        <f t="shared" ref="P13635:P13698" si="1260">O13635-N13635</f>
        <v>1.9779747496784239E-5</v>
      </c>
      <c r="Q13635" s="36">
        <f t="shared" ref="Q13635:Q13698" si="1261">IF(AND(H13635&lt;&gt;"below",I13635&gt;=0.005),J13635*P13635/100,0)</f>
        <v>0</v>
      </c>
    </row>
    <row r="13636" spans="1:17" x14ac:dyDescent="0.3">
      <c r="A13636" s="29">
        <v>3118345</v>
      </c>
      <c r="B13636" s="1">
        <v>131</v>
      </c>
      <c r="C13636" s="1" t="s">
        <v>24</v>
      </c>
      <c r="D13636" s="1" t="s">
        <v>61</v>
      </c>
      <c r="E13636" s="1" t="s">
        <v>62</v>
      </c>
      <c r="F13636" s="47">
        <v>714</v>
      </c>
      <c r="G13636" s="34">
        <v>969.38</v>
      </c>
      <c r="H13636" s="1" t="s">
        <v>218</v>
      </c>
      <c r="I13636" s="34">
        <v>7.2360000000000005E-5</v>
      </c>
      <c r="J13636" s="34">
        <v>3102.4414000000002</v>
      </c>
      <c r="K13636" s="35" t="str">
        <f t="shared" si="1257"/>
        <v>Loonse en Drunense Duinen &amp; Leemkuilen_H2330</v>
      </c>
      <c r="L13636" s="36">
        <f>VLOOKUP(D13636,DATA!A:F,5,FALSE)</f>
        <v>1.0986712608830001E-2</v>
      </c>
      <c r="M13636" s="37">
        <f>VLOOKUP(D13636,DATA!A:F,6,FALSE)</f>
        <v>982</v>
      </c>
      <c r="N13636" s="36">
        <f t="shared" si="1258"/>
        <v>46.539234676142911</v>
      </c>
      <c r="O13636" s="36">
        <f t="shared" si="1259"/>
        <v>46.539254455890408</v>
      </c>
      <c r="P13636" s="36">
        <f t="shared" si="1260"/>
        <v>1.9779747496784239E-5</v>
      </c>
      <c r="Q13636" s="36">
        <f t="shared" si="1261"/>
        <v>0</v>
      </c>
    </row>
    <row r="13637" spans="1:17" x14ac:dyDescent="0.3">
      <c r="A13637" s="29">
        <v>3118346</v>
      </c>
      <c r="B13637" s="1">
        <v>131</v>
      </c>
      <c r="C13637" s="1" t="s">
        <v>24</v>
      </c>
      <c r="D13637" s="1" t="s">
        <v>61</v>
      </c>
      <c r="E13637" s="1" t="s">
        <v>62</v>
      </c>
      <c r="F13637" s="47">
        <v>714</v>
      </c>
      <c r="G13637" s="34">
        <v>1085.4100000000001</v>
      </c>
      <c r="H13637" s="1" t="s">
        <v>218</v>
      </c>
      <c r="I13637" s="34">
        <v>9.7419999999999999E-5</v>
      </c>
      <c r="J13637" s="34">
        <v>8045.6540000000005</v>
      </c>
      <c r="K13637" s="35" t="str">
        <f t="shared" si="1257"/>
        <v>Loonse en Drunense Duinen &amp; Leemkuilen_H2330</v>
      </c>
      <c r="L13637" s="36">
        <f>VLOOKUP(D13637,DATA!A:F,5,FALSE)</f>
        <v>1.0986712608830001E-2</v>
      </c>
      <c r="M13637" s="37">
        <f>VLOOKUP(D13637,DATA!A:F,6,FALSE)</f>
        <v>982</v>
      </c>
      <c r="N13637" s="36">
        <f t="shared" si="1258"/>
        <v>75.69694887305306</v>
      </c>
      <c r="O13637" s="36">
        <f t="shared" si="1259"/>
        <v>75.696968563471486</v>
      </c>
      <c r="P13637" s="36">
        <f t="shared" si="1260"/>
        <v>1.9690418426421274E-5</v>
      </c>
      <c r="Q13637" s="36">
        <f t="shared" si="1261"/>
        <v>0</v>
      </c>
    </row>
    <row r="13638" spans="1:17" x14ac:dyDescent="0.3">
      <c r="A13638" s="29">
        <v>3118347</v>
      </c>
      <c r="B13638" s="1">
        <v>131</v>
      </c>
      <c r="C13638" s="1" t="s">
        <v>24</v>
      </c>
      <c r="D13638" s="1" t="s">
        <v>63</v>
      </c>
      <c r="E13638" s="1" t="s">
        <v>64</v>
      </c>
      <c r="F13638" s="47">
        <v>714</v>
      </c>
      <c r="G13638" s="34">
        <v>1205.0899999999999</v>
      </c>
      <c r="H13638" s="1" t="s">
        <v>218</v>
      </c>
      <c r="I13638" s="34">
        <v>1.2422E-4</v>
      </c>
      <c r="J13638" s="34">
        <v>967.06479999999999</v>
      </c>
      <c r="K13638" s="35" t="str">
        <f t="shared" si="1257"/>
        <v>Loonse en Drunense Duinen &amp; Leemkuilen_H2310</v>
      </c>
      <c r="L13638" s="36">
        <f>VLOOKUP(D13638,DATA!A:F,5,FALSE)</f>
        <v>1.0986712608830001E-2</v>
      </c>
      <c r="M13638" s="37">
        <f>VLOOKUP(D13638,DATA!A:F,6,FALSE)</f>
        <v>982</v>
      </c>
      <c r="N13638" s="36">
        <f t="shared" si="1258"/>
        <v>92.063642708684796</v>
      </c>
      <c r="O13638" s="36">
        <f t="shared" si="1259"/>
        <v>92.063652680366474</v>
      </c>
      <c r="P13638" s="36">
        <f t="shared" si="1260"/>
        <v>9.9716816777117856E-6</v>
      </c>
      <c r="Q13638" s="36">
        <f t="shared" si="1261"/>
        <v>0</v>
      </c>
    </row>
    <row r="13639" spans="1:17" x14ac:dyDescent="0.3">
      <c r="A13639" s="29">
        <v>3118347</v>
      </c>
      <c r="B13639" s="1">
        <v>131</v>
      </c>
      <c r="C13639" s="1" t="s">
        <v>24</v>
      </c>
      <c r="D13639" s="1" t="s">
        <v>61</v>
      </c>
      <c r="E13639" s="1" t="s">
        <v>62</v>
      </c>
      <c r="F13639" s="47">
        <v>714</v>
      </c>
      <c r="G13639" s="34">
        <v>1205.0899999999999</v>
      </c>
      <c r="H13639" s="1" t="s">
        <v>218</v>
      </c>
      <c r="I13639" s="34">
        <v>1.2422E-4</v>
      </c>
      <c r="J13639" s="34">
        <v>2033.3739</v>
      </c>
      <c r="K13639" s="35" t="str">
        <f t="shared" si="1257"/>
        <v>Loonse en Drunense Duinen &amp; Leemkuilen_H2330</v>
      </c>
      <c r="L13639" s="36">
        <f>VLOOKUP(D13639,DATA!A:F,5,FALSE)</f>
        <v>1.0986712608830001E-2</v>
      </c>
      <c r="M13639" s="37">
        <f>VLOOKUP(D13639,DATA!A:F,6,FALSE)</f>
        <v>982</v>
      </c>
      <c r="N13639" s="36">
        <f t="shared" si="1258"/>
        <v>92.063642708684796</v>
      </c>
      <c r="O13639" s="36">
        <f t="shared" si="1259"/>
        <v>92.063652680366474</v>
      </c>
      <c r="P13639" s="36">
        <f t="shared" si="1260"/>
        <v>9.9716816777117856E-6</v>
      </c>
      <c r="Q13639" s="36">
        <f t="shared" si="1261"/>
        <v>0</v>
      </c>
    </row>
    <row r="13640" spans="1:17" x14ac:dyDescent="0.3">
      <c r="A13640" s="29">
        <v>3118348</v>
      </c>
      <c r="B13640" s="1">
        <v>131</v>
      </c>
      <c r="C13640" s="1" t="s">
        <v>24</v>
      </c>
      <c r="D13640" s="1" t="s">
        <v>63</v>
      </c>
      <c r="E13640" s="1" t="s">
        <v>64</v>
      </c>
      <c r="F13640" s="47">
        <v>714</v>
      </c>
      <c r="G13640" s="34">
        <v>1394.32</v>
      </c>
      <c r="H13640" s="1" t="s">
        <v>218</v>
      </c>
      <c r="I13640" s="34">
        <v>1.5569999999999999E-4</v>
      </c>
      <c r="J13640" s="34">
        <v>8.0569030000000001</v>
      </c>
      <c r="K13640" s="35" t="str">
        <f t="shared" si="1257"/>
        <v>Loonse en Drunense Duinen &amp; Leemkuilen_H2310</v>
      </c>
      <c r="L13640" s="36">
        <f>VLOOKUP(D13640,DATA!A:F,5,FALSE)</f>
        <v>1.0986712608830001E-2</v>
      </c>
      <c r="M13640" s="37">
        <f>VLOOKUP(D13640,DATA!A:F,6,FALSE)</f>
        <v>982</v>
      </c>
      <c r="N13640" s="36">
        <f t="shared" si="1258"/>
        <v>98.933474354379968</v>
      </c>
      <c r="O13640" s="36">
        <f t="shared" si="1259"/>
        <v>98.933476159352409</v>
      </c>
      <c r="P13640" s="36">
        <f t="shared" si="1260"/>
        <v>1.8049724417323887E-6</v>
      </c>
      <c r="Q13640" s="36">
        <f t="shared" si="1261"/>
        <v>0</v>
      </c>
    </row>
    <row r="13641" spans="1:17" x14ac:dyDescent="0.3">
      <c r="A13641" s="29">
        <v>3118348</v>
      </c>
      <c r="B13641" s="1">
        <v>131</v>
      </c>
      <c r="C13641" s="1" t="s">
        <v>24</v>
      </c>
      <c r="D13641" s="1" t="s">
        <v>61</v>
      </c>
      <c r="E13641" s="1" t="s">
        <v>62</v>
      </c>
      <c r="F13641" s="47">
        <v>714</v>
      </c>
      <c r="G13641" s="34">
        <v>1394.32</v>
      </c>
      <c r="H13641" s="1" t="s">
        <v>218</v>
      </c>
      <c r="I13641" s="34">
        <v>1.5569999999999999E-4</v>
      </c>
      <c r="J13641" s="34">
        <v>3391.52</v>
      </c>
      <c r="K13641" s="35" t="str">
        <f t="shared" si="1257"/>
        <v>Loonse en Drunense Duinen &amp; Leemkuilen_H2330</v>
      </c>
      <c r="L13641" s="36">
        <f>VLOOKUP(D13641,DATA!A:F,5,FALSE)</f>
        <v>1.0986712608830001E-2</v>
      </c>
      <c r="M13641" s="37">
        <f>VLOOKUP(D13641,DATA!A:F,6,FALSE)</f>
        <v>982</v>
      </c>
      <c r="N13641" s="36">
        <f t="shared" si="1258"/>
        <v>98.933474354379968</v>
      </c>
      <c r="O13641" s="36">
        <f t="shared" si="1259"/>
        <v>98.933476159352409</v>
      </c>
      <c r="P13641" s="36">
        <f t="shared" si="1260"/>
        <v>1.8049724417323887E-6</v>
      </c>
      <c r="Q13641" s="36">
        <f t="shared" si="1261"/>
        <v>0</v>
      </c>
    </row>
    <row r="13642" spans="1:17" x14ac:dyDescent="0.3">
      <c r="A13642" s="29">
        <v>3118349</v>
      </c>
      <c r="B13642" s="1">
        <v>131</v>
      </c>
      <c r="C13642" s="1" t="s">
        <v>24</v>
      </c>
      <c r="D13642" s="1" t="s">
        <v>63</v>
      </c>
      <c r="E13642" s="1" t="s">
        <v>64</v>
      </c>
      <c r="F13642" s="47">
        <v>714</v>
      </c>
      <c r="G13642" s="34">
        <v>1182.67</v>
      </c>
      <c r="H13642" s="1" t="s">
        <v>218</v>
      </c>
      <c r="I13642" s="34">
        <v>1.4747999999999999E-4</v>
      </c>
      <c r="J13642" s="34">
        <v>2198.7356</v>
      </c>
      <c r="K13642" s="35" t="str">
        <f t="shared" si="1257"/>
        <v>Loonse en Drunense Duinen &amp; Leemkuilen_H2310</v>
      </c>
      <c r="L13642" s="36">
        <f>VLOOKUP(D13642,DATA!A:F,5,FALSE)</f>
        <v>1.0986712608830001E-2</v>
      </c>
      <c r="M13642" s="37">
        <f>VLOOKUP(D13642,DATA!A:F,6,FALSE)</f>
        <v>982</v>
      </c>
      <c r="N13642" s="36">
        <f t="shared" si="1258"/>
        <v>90.067110295790684</v>
      </c>
      <c r="O13642" s="36">
        <f t="shared" si="1259"/>
        <v>90.067124791599525</v>
      </c>
      <c r="P13642" s="36">
        <f t="shared" si="1260"/>
        <v>1.4495808841274993E-5</v>
      </c>
      <c r="Q13642" s="36">
        <f t="shared" si="1261"/>
        <v>0</v>
      </c>
    </row>
    <row r="13643" spans="1:17" x14ac:dyDescent="0.3">
      <c r="A13643" s="29">
        <v>3118349</v>
      </c>
      <c r="B13643" s="1">
        <v>131</v>
      </c>
      <c r="C13643" s="1" t="s">
        <v>24</v>
      </c>
      <c r="D13643" s="1" t="s">
        <v>61</v>
      </c>
      <c r="E13643" s="1" t="s">
        <v>62</v>
      </c>
      <c r="F13643" s="47">
        <v>714</v>
      </c>
      <c r="G13643" s="34">
        <v>1182.67</v>
      </c>
      <c r="H13643" s="1" t="s">
        <v>218</v>
      </c>
      <c r="I13643" s="34">
        <v>1.4747999999999999E-4</v>
      </c>
      <c r="J13643" s="34">
        <v>5491.2583000000004</v>
      </c>
      <c r="K13643" s="35" t="str">
        <f t="shared" si="1257"/>
        <v>Loonse en Drunense Duinen &amp; Leemkuilen_H2330</v>
      </c>
      <c r="L13643" s="36">
        <f>VLOOKUP(D13643,DATA!A:F,5,FALSE)</f>
        <v>1.0986712608830001E-2</v>
      </c>
      <c r="M13643" s="37">
        <f>VLOOKUP(D13643,DATA!A:F,6,FALSE)</f>
        <v>982</v>
      </c>
      <c r="N13643" s="36">
        <f t="shared" si="1258"/>
        <v>90.067110295790684</v>
      </c>
      <c r="O13643" s="36">
        <f t="shared" si="1259"/>
        <v>90.067124791599525</v>
      </c>
      <c r="P13643" s="36">
        <f t="shared" si="1260"/>
        <v>1.4495808841274993E-5</v>
      </c>
      <c r="Q13643" s="36">
        <f t="shared" si="1261"/>
        <v>0</v>
      </c>
    </row>
    <row r="13644" spans="1:17" x14ac:dyDescent="0.3">
      <c r="A13644" s="29">
        <v>3118350</v>
      </c>
      <c r="B13644" s="1">
        <v>131</v>
      </c>
      <c r="C13644" s="1" t="s">
        <v>24</v>
      </c>
      <c r="D13644" s="1" t="s">
        <v>63</v>
      </c>
      <c r="E13644" s="1" t="s">
        <v>64</v>
      </c>
      <c r="F13644" s="47">
        <v>714</v>
      </c>
      <c r="G13644" s="34">
        <v>915.36</v>
      </c>
      <c r="H13644" s="1" t="s">
        <v>218</v>
      </c>
      <c r="I13644" s="34">
        <v>1.7642999999999999E-4</v>
      </c>
      <c r="J13644" s="34">
        <v>3194.53</v>
      </c>
      <c r="K13644" s="35" t="str">
        <f t="shared" si="1257"/>
        <v>Loonse en Drunense Duinen &amp; Leemkuilen_H2310</v>
      </c>
      <c r="L13644" s="36">
        <f>VLOOKUP(D13644,DATA!A:F,5,FALSE)</f>
        <v>1.0986712608830001E-2</v>
      </c>
      <c r="M13644" s="37">
        <f>VLOOKUP(D13644,DATA!A:F,6,FALSE)</f>
        <v>982</v>
      </c>
      <c r="N13644" s="36">
        <f t="shared" si="1258"/>
        <v>32.472210920466885</v>
      </c>
      <c r="O13644" s="36">
        <f t="shared" si="1259"/>
        <v>32.472253424949685</v>
      </c>
      <c r="P13644" s="36">
        <f t="shared" si="1260"/>
        <v>4.2504482799188281E-5</v>
      </c>
      <c r="Q13644" s="36">
        <f t="shared" si="1261"/>
        <v>0</v>
      </c>
    </row>
    <row r="13645" spans="1:17" x14ac:dyDescent="0.3">
      <c r="A13645" s="29">
        <v>3118350</v>
      </c>
      <c r="B13645" s="1">
        <v>131</v>
      </c>
      <c r="C13645" s="1" t="s">
        <v>24</v>
      </c>
      <c r="D13645" s="1" t="s">
        <v>61</v>
      </c>
      <c r="E13645" s="1" t="s">
        <v>62</v>
      </c>
      <c r="F13645" s="47">
        <v>714</v>
      </c>
      <c r="G13645" s="34">
        <v>915.36</v>
      </c>
      <c r="H13645" s="1" t="s">
        <v>218</v>
      </c>
      <c r="I13645" s="34">
        <v>1.7642999999999999E-4</v>
      </c>
      <c r="J13645" s="34">
        <v>5450.6733000000004</v>
      </c>
      <c r="K13645" s="35" t="str">
        <f t="shared" si="1257"/>
        <v>Loonse en Drunense Duinen &amp; Leemkuilen_H2330</v>
      </c>
      <c r="L13645" s="36">
        <f>VLOOKUP(D13645,DATA!A:F,5,FALSE)</f>
        <v>1.0986712608830001E-2</v>
      </c>
      <c r="M13645" s="37">
        <f>VLOOKUP(D13645,DATA!A:F,6,FALSE)</f>
        <v>982</v>
      </c>
      <c r="N13645" s="36">
        <f t="shared" si="1258"/>
        <v>32.472210920466885</v>
      </c>
      <c r="O13645" s="36">
        <f t="shared" si="1259"/>
        <v>32.472253424949685</v>
      </c>
      <c r="P13645" s="36">
        <f t="shared" si="1260"/>
        <v>4.2504482799188281E-5</v>
      </c>
      <c r="Q13645" s="36">
        <f t="shared" si="1261"/>
        <v>0</v>
      </c>
    </row>
    <row r="13646" spans="1:17" x14ac:dyDescent="0.3">
      <c r="A13646" s="29">
        <v>3118351</v>
      </c>
      <c r="B13646" s="1">
        <v>131</v>
      </c>
      <c r="C13646" s="1" t="s">
        <v>24</v>
      </c>
      <c r="D13646" s="1" t="s">
        <v>63</v>
      </c>
      <c r="E13646" s="1" t="s">
        <v>64</v>
      </c>
      <c r="F13646" s="47">
        <v>714</v>
      </c>
      <c r="G13646" s="34">
        <v>1046.82</v>
      </c>
      <c r="H13646" s="1" t="s">
        <v>218</v>
      </c>
      <c r="I13646" s="34">
        <v>2.9490000000000001E-4</v>
      </c>
      <c r="J13646" s="34">
        <v>26.624880000000001</v>
      </c>
      <c r="K13646" s="35" t="str">
        <f t="shared" si="1257"/>
        <v>Loonse en Drunense Duinen &amp; Leemkuilen_H2310</v>
      </c>
      <c r="L13646" s="36">
        <f>VLOOKUP(D13646,DATA!A:F,5,FALSE)</f>
        <v>1.0986712608830001E-2</v>
      </c>
      <c r="M13646" s="37">
        <f>VLOOKUP(D13646,DATA!A:F,6,FALSE)</f>
        <v>982</v>
      </c>
      <c r="N13646" s="36">
        <f t="shared" si="1258"/>
        <v>67.087798051268081</v>
      </c>
      <c r="O13646" s="36">
        <f t="shared" si="1259"/>
        <v>67.087869590252964</v>
      </c>
      <c r="P13646" s="36">
        <f t="shared" si="1260"/>
        <v>7.1538984883545709E-5</v>
      </c>
      <c r="Q13646" s="36">
        <f t="shared" si="1261"/>
        <v>0</v>
      </c>
    </row>
    <row r="13647" spans="1:17" x14ac:dyDescent="0.3">
      <c r="A13647" s="29">
        <v>3118351</v>
      </c>
      <c r="B13647" s="1">
        <v>131</v>
      </c>
      <c r="C13647" s="1" t="s">
        <v>24</v>
      </c>
      <c r="D13647" s="1" t="s">
        <v>61</v>
      </c>
      <c r="E13647" s="1" t="s">
        <v>62</v>
      </c>
      <c r="F13647" s="47">
        <v>714</v>
      </c>
      <c r="G13647" s="34">
        <v>1046.82</v>
      </c>
      <c r="H13647" s="1" t="s">
        <v>218</v>
      </c>
      <c r="I13647" s="34">
        <v>2.9490000000000001E-4</v>
      </c>
      <c r="J13647" s="34">
        <v>2536.694</v>
      </c>
      <c r="K13647" s="35" t="str">
        <f t="shared" si="1257"/>
        <v>Loonse en Drunense Duinen &amp; Leemkuilen_H2330</v>
      </c>
      <c r="L13647" s="36">
        <f>VLOOKUP(D13647,DATA!A:F,5,FALSE)</f>
        <v>1.0986712608830001E-2</v>
      </c>
      <c r="M13647" s="37">
        <f>VLOOKUP(D13647,DATA!A:F,6,FALSE)</f>
        <v>982</v>
      </c>
      <c r="N13647" s="36">
        <f t="shared" si="1258"/>
        <v>67.087798051268081</v>
      </c>
      <c r="O13647" s="36">
        <f t="shared" si="1259"/>
        <v>67.087869590252964</v>
      </c>
      <c r="P13647" s="36">
        <f t="shared" si="1260"/>
        <v>7.1538984883545709E-5</v>
      </c>
      <c r="Q13647" s="36">
        <f t="shared" si="1261"/>
        <v>0</v>
      </c>
    </row>
    <row r="13648" spans="1:17" x14ac:dyDescent="0.3">
      <c r="A13648" s="29">
        <v>3118352</v>
      </c>
      <c r="B13648" s="1">
        <v>131</v>
      </c>
      <c r="C13648" s="1" t="s">
        <v>24</v>
      </c>
      <c r="D13648" s="1" t="s">
        <v>61</v>
      </c>
      <c r="E13648" s="1" t="s">
        <v>62</v>
      </c>
      <c r="F13648" s="47">
        <v>714</v>
      </c>
      <c r="G13648" s="34">
        <v>1302.23</v>
      </c>
      <c r="H13648" s="1" t="s">
        <v>218</v>
      </c>
      <c r="I13648" s="34">
        <v>5.7030000000000004E-4</v>
      </c>
      <c r="J13648" s="34">
        <v>4588.0820000000003</v>
      </c>
      <c r="K13648" s="35" t="str">
        <f t="shared" si="1257"/>
        <v>Loonse en Drunense Duinen &amp; Leemkuilen_H2330</v>
      </c>
      <c r="L13648" s="36">
        <f>VLOOKUP(D13648,DATA!A:F,5,FALSE)</f>
        <v>1.0986712608830001E-2</v>
      </c>
      <c r="M13648" s="37">
        <f>VLOOKUP(D13648,DATA!A:F,6,FALSE)</f>
        <v>982</v>
      </c>
      <c r="N13648" s="36">
        <f t="shared" si="1258"/>
        <v>97.120329882008818</v>
      </c>
      <c r="O13648" s="36">
        <f t="shared" si="1259"/>
        <v>97.120347405585036</v>
      </c>
      <c r="P13648" s="36">
        <f t="shared" si="1260"/>
        <v>1.7523576218536618E-5</v>
      </c>
      <c r="Q13648" s="36">
        <f t="shared" si="1261"/>
        <v>0</v>
      </c>
    </row>
    <row r="13649" spans="1:17" x14ac:dyDescent="0.3">
      <c r="A13649" s="29">
        <v>3118353</v>
      </c>
      <c r="B13649" s="1">
        <v>131</v>
      </c>
      <c r="C13649" s="1" t="s">
        <v>24</v>
      </c>
      <c r="D13649" s="1" t="s">
        <v>61</v>
      </c>
      <c r="E13649" s="1" t="s">
        <v>62</v>
      </c>
      <c r="F13649" s="47">
        <v>714</v>
      </c>
      <c r="G13649" s="34">
        <v>1256.32</v>
      </c>
      <c r="H13649" s="1" t="s">
        <v>218</v>
      </c>
      <c r="I13649" s="34">
        <v>7.7990000000000004E-4</v>
      </c>
      <c r="J13649" s="34">
        <v>8237.7829999999994</v>
      </c>
      <c r="K13649" s="35" t="str">
        <f t="shared" si="1257"/>
        <v>Loonse en Drunense Duinen &amp; Leemkuilen_H2330</v>
      </c>
      <c r="L13649" s="36">
        <f>VLOOKUP(D13649,DATA!A:F,5,FALSE)</f>
        <v>1.0986712608830001E-2</v>
      </c>
      <c r="M13649" s="37">
        <f>VLOOKUP(D13649,DATA!A:F,6,FALSE)</f>
        <v>982</v>
      </c>
      <c r="N13649" s="36">
        <f t="shared" si="1258"/>
        <v>95.319703160173745</v>
      </c>
      <c r="O13649" s="36">
        <f t="shared" si="1259"/>
        <v>95.319741386369344</v>
      </c>
      <c r="P13649" s="36">
        <f t="shared" si="1260"/>
        <v>3.8226195599122548E-5</v>
      </c>
      <c r="Q13649" s="36">
        <f t="shared" si="1261"/>
        <v>0</v>
      </c>
    </row>
    <row r="13650" spans="1:17" x14ac:dyDescent="0.3">
      <c r="A13650" s="29">
        <v>3118354</v>
      </c>
      <c r="B13650" s="1">
        <v>131</v>
      </c>
      <c r="C13650" s="1" t="s">
        <v>24</v>
      </c>
      <c r="D13650" s="1" t="s">
        <v>63</v>
      </c>
      <c r="E13650" s="1" t="s">
        <v>64</v>
      </c>
      <c r="F13650" s="47">
        <v>714</v>
      </c>
      <c r="G13650" s="34">
        <v>1039.3699999999999</v>
      </c>
      <c r="H13650" s="1" t="s">
        <v>218</v>
      </c>
      <c r="I13650" s="34">
        <v>7.2579999999999997E-4</v>
      </c>
      <c r="J13650" s="34">
        <v>877.63214000000005</v>
      </c>
      <c r="K13650" s="35" t="str">
        <f t="shared" si="1257"/>
        <v>Loonse en Drunense Duinen &amp; Leemkuilen_H2310</v>
      </c>
      <c r="L13650" s="36">
        <f>VLOOKUP(D13650,DATA!A:F,5,FALSE)</f>
        <v>1.0986712608830001E-2</v>
      </c>
      <c r="M13650" s="37">
        <f>VLOOKUP(D13650,DATA!A:F,6,FALSE)</f>
        <v>982</v>
      </c>
      <c r="N13650" s="36">
        <f t="shared" si="1258"/>
        <v>65.255922949648223</v>
      </c>
      <c r="O13650" s="36">
        <f t="shared" si="1259"/>
        <v>65.256103744023903</v>
      </c>
      <c r="P13650" s="36">
        <f t="shared" si="1260"/>
        <v>1.807943756801933E-4</v>
      </c>
      <c r="Q13650" s="36">
        <f t="shared" si="1261"/>
        <v>0</v>
      </c>
    </row>
    <row r="13651" spans="1:17" x14ac:dyDescent="0.3">
      <c r="A13651" s="29">
        <v>3118354</v>
      </c>
      <c r="B13651" s="1">
        <v>131</v>
      </c>
      <c r="C13651" s="1" t="s">
        <v>24</v>
      </c>
      <c r="D13651" s="1" t="s">
        <v>61</v>
      </c>
      <c r="E13651" s="1" t="s">
        <v>62</v>
      </c>
      <c r="F13651" s="47">
        <v>714</v>
      </c>
      <c r="G13651" s="34">
        <v>1039.3699999999999</v>
      </c>
      <c r="H13651" s="1" t="s">
        <v>218</v>
      </c>
      <c r="I13651" s="34">
        <v>7.2579999999999997E-4</v>
      </c>
      <c r="J13651" s="34">
        <v>8238.7669999999998</v>
      </c>
      <c r="K13651" s="35" t="str">
        <f t="shared" si="1257"/>
        <v>Loonse en Drunense Duinen &amp; Leemkuilen_H2330</v>
      </c>
      <c r="L13651" s="36">
        <f>VLOOKUP(D13651,DATA!A:F,5,FALSE)</f>
        <v>1.0986712608830001E-2</v>
      </c>
      <c r="M13651" s="37">
        <f>VLOOKUP(D13651,DATA!A:F,6,FALSE)</f>
        <v>982</v>
      </c>
      <c r="N13651" s="36">
        <f t="shared" si="1258"/>
        <v>65.255922949648223</v>
      </c>
      <c r="O13651" s="36">
        <f t="shared" si="1259"/>
        <v>65.256103744023903</v>
      </c>
      <c r="P13651" s="36">
        <f t="shared" si="1260"/>
        <v>1.807943756801933E-4</v>
      </c>
      <c r="Q13651" s="36">
        <f t="shared" si="1261"/>
        <v>0</v>
      </c>
    </row>
    <row r="13652" spans="1:17" x14ac:dyDescent="0.3">
      <c r="A13652" s="29">
        <v>3118355</v>
      </c>
      <c r="B13652" s="1">
        <v>131</v>
      </c>
      <c r="C13652" s="1" t="s">
        <v>24</v>
      </c>
      <c r="D13652" s="1" t="s">
        <v>63</v>
      </c>
      <c r="E13652" s="1" t="s">
        <v>64</v>
      </c>
      <c r="F13652" s="47">
        <v>714</v>
      </c>
      <c r="G13652" s="34">
        <v>1033.42</v>
      </c>
      <c r="H13652" s="1" t="s">
        <v>218</v>
      </c>
      <c r="I13652" s="34">
        <v>9.2145300000000003E-4</v>
      </c>
      <c r="J13652" s="34">
        <v>1707.0145</v>
      </c>
      <c r="K13652" s="35" t="str">
        <f t="shared" si="1257"/>
        <v>Loonse en Drunense Duinen &amp; Leemkuilen_H2310</v>
      </c>
      <c r="L13652" s="36">
        <f>VLOOKUP(D13652,DATA!A:F,5,FALSE)</f>
        <v>1.0986712608830001E-2</v>
      </c>
      <c r="M13652" s="37">
        <f>VLOOKUP(D13652,DATA!A:F,6,FALSE)</f>
        <v>982</v>
      </c>
      <c r="N13652" s="36">
        <f t="shared" si="1258"/>
        <v>63.759404055843433</v>
      </c>
      <c r="O13652" s="36">
        <f t="shared" si="1259"/>
        <v>63.75963798261521</v>
      </c>
      <c r="P13652" s="36">
        <f t="shared" si="1260"/>
        <v>2.3392677177724863E-4</v>
      </c>
      <c r="Q13652" s="36">
        <f t="shared" si="1261"/>
        <v>0</v>
      </c>
    </row>
    <row r="13653" spans="1:17" x14ac:dyDescent="0.3">
      <c r="A13653" s="29">
        <v>3118355</v>
      </c>
      <c r="B13653" s="1">
        <v>131</v>
      </c>
      <c r="C13653" s="1" t="s">
        <v>24</v>
      </c>
      <c r="D13653" s="1" t="s">
        <v>61</v>
      </c>
      <c r="E13653" s="1" t="s">
        <v>62</v>
      </c>
      <c r="F13653" s="47">
        <v>714</v>
      </c>
      <c r="G13653" s="34">
        <v>1033.42</v>
      </c>
      <c r="H13653" s="1" t="s">
        <v>218</v>
      </c>
      <c r="I13653" s="34">
        <v>9.2145300000000003E-4</v>
      </c>
      <c r="J13653" s="34">
        <v>8164.9189999999999</v>
      </c>
      <c r="K13653" s="35" t="str">
        <f t="shared" si="1257"/>
        <v>Loonse en Drunense Duinen &amp; Leemkuilen_H2330</v>
      </c>
      <c r="L13653" s="36">
        <f>VLOOKUP(D13653,DATA!A:F,5,FALSE)</f>
        <v>1.0986712608830001E-2</v>
      </c>
      <c r="M13653" s="37">
        <f>VLOOKUP(D13653,DATA!A:F,6,FALSE)</f>
        <v>982</v>
      </c>
      <c r="N13653" s="36">
        <f t="shared" si="1258"/>
        <v>63.759404055843433</v>
      </c>
      <c r="O13653" s="36">
        <f t="shared" si="1259"/>
        <v>63.75963798261521</v>
      </c>
      <c r="P13653" s="36">
        <f t="shared" si="1260"/>
        <v>2.3392677177724863E-4</v>
      </c>
      <c r="Q13653" s="36">
        <f t="shared" si="1261"/>
        <v>0</v>
      </c>
    </row>
    <row r="13654" spans="1:17" x14ac:dyDescent="0.3">
      <c r="A13654" s="29">
        <v>3118356</v>
      </c>
      <c r="B13654" s="1">
        <v>131</v>
      </c>
      <c r="C13654" s="1" t="s">
        <v>24</v>
      </c>
      <c r="D13654" s="1" t="s">
        <v>61</v>
      </c>
      <c r="E13654" s="1" t="s">
        <v>62</v>
      </c>
      <c r="F13654" s="47">
        <v>714</v>
      </c>
      <c r="G13654" s="34">
        <v>1160.02</v>
      </c>
      <c r="H13654" s="1" t="s">
        <v>218</v>
      </c>
      <c r="I13654" s="34">
        <v>1.6236E-3</v>
      </c>
      <c r="J13654" s="34">
        <v>6727.3239999999996</v>
      </c>
      <c r="K13654" s="35" t="str">
        <f t="shared" si="1257"/>
        <v>Loonse en Drunense Duinen &amp; Leemkuilen_H2330</v>
      </c>
      <c r="L13654" s="36">
        <f>VLOOKUP(D13654,DATA!A:F,5,FALSE)</f>
        <v>1.0986712608830001E-2</v>
      </c>
      <c r="M13654" s="37">
        <f>VLOOKUP(D13654,DATA!A:F,6,FALSE)</f>
        <v>982</v>
      </c>
      <c r="N13654" s="36">
        <f t="shared" si="1258"/>
        <v>87.608362205278667</v>
      </c>
      <c r="O13654" s="36">
        <f t="shared" si="1259"/>
        <v>87.608555855574849</v>
      </c>
      <c r="P13654" s="36">
        <f t="shared" si="1260"/>
        <v>1.9365029618256813E-4</v>
      </c>
      <c r="Q13654" s="36">
        <f t="shared" si="1261"/>
        <v>0</v>
      </c>
    </row>
    <row r="13655" spans="1:17" x14ac:dyDescent="0.3">
      <c r="A13655" s="29">
        <v>3118358</v>
      </c>
      <c r="B13655" s="1">
        <v>131</v>
      </c>
      <c r="C13655" s="1" t="s">
        <v>24</v>
      </c>
      <c r="D13655" s="1" t="s">
        <v>59</v>
      </c>
      <c r="E13655" s="1" t="s">
        <v>60</v>
      </c>
      <c r="F13655" s="47">
        <v>1071</v>
      </c>
      <c r="G13655" s="34">
        <v>1889.38</v>
      </c>
      <c r="H13655" s="1" t="s">
        <v>218</v>
      </c>
      <c r="I13655" s="34">
        <v>4.2433000000000002E-3</v>
      </c>
      <c r="J13655" s="34">
        <v>1531.7777000000001</v>
      </c>
      <c r="K13655" s="35" t="str">
        <f t="shared" si="1257"/>
        <v>Loonse en Drunense Duinen &amp; Leemkuilen_H9190</v>
      </c>
      <c r="L13655" s="36">
        <f>VLOOKUP(D13655,DATA!A:F,5,FALSE)</f>
        <v>1.3726988247862192E-2</v>
      </c>
      <c r="M13655" s="37">
        <f>VLOOKUP(D13655,DATA!A:F,6,FALSE)</f>
        <v>1285.5</v>
      </c>
      <c r="N13655" s="36">
        <f t="shared" si="1258"/>
        <v>99.974891142263672</v>
      </c>
      <c r="O13655" s="36">
        <f t="shared" si="1259"/>
        <v>99.974892604387833</v>
      </c>
      <c r="P13655" s="36">
        <f t="shared" si="1260"/>
        <v>1.462124160411804E-6</v>
      </c>
      <c r="Q13655" s="36">
        <f t="shared" si="1261"/>
        <v>0</v>
      </c>
    </row>
    <row r="13656" spans="1:17" x14ac:dyDescent="0.3">
      <c r="A13656" s="29">
        <v>3118359</v>
      </c>
      <c r="B13656" s="1">
        <v>131</v>
      </c>
      <c r="C13656" s="1" t="s">
        <v>24</v>
      </c>
      <c r="D13656" s="1" t="s">
        <v>61</v>
      </c>
      <c r="E13656" s="1" t="s">
        <v>62</v>
      </c>
      <c r="F13656" s="47">
        <v>714</v>
      </c>
      <c r="G13656" s="34">
        <v>1622.73</v>
      </c>
      <c r="H13656" s="1" t="s">
        <v>218</v>
      </c>
      <c r="I13656" s="34">
        <v>3.5528999999999999E-3</v>
      </c>
      <c r="J13656" s="34">
        <v>3091.3440000000001</v>
      </c>
      <c r="K13656" s="35" t="str">
        <f t="shared" si="1257"/>
        <v>Loonse en Drunense Duinen &amp; Leemkuilen_H2330</v>
      </c>
      <c r="L13656" s="36">
        <f>VLOOKUP(D13656,DATA!A:F,5,FALSE)</f>
        <v>1.0986712608830001E-2</v>
      </c>
      <c r="M13656" s="37">
        <f>VLOOKUP(D13656,DATA!A:F,6,FALSE)</f>
        <v>982</v>
      </c>
      <c r="N13656" s="36">
        <f t="shared" si="1258"/>
        <v>99.912421728172703</v>
      </c>
      <c r="O13656" s="36">
        <f t="shared" si="1259"/>
        <v>99.912425143703004</v>
      </c>
      <c r="P13656" s="36">
        <f t="shared" si="1260"/>
        <v>3.4155303012539662E-6</v>
      </c>
      <c r="Q13656" s="36">
        <f t="shared" si="1261"/>
        <v>0</v>
      </c>
    </row>
    <row r="13657" spans="1:17" x14ac:dyDescent="0.3">
      <c r="A13657" s="29">
        <v>3118379</v>
      </c>
      <c r="B13657" s="1">
        <v>131</v>
      </c>
      <c r="C13657" s="1" t="s">
        <v>24</v>
      </c>
      <c r="D13657" s="1" t="s">
        <v>59</v>
      </c>
      <c r="E13657" s="1" t="s">
        <v>60</v>
      </c>
      <c r="F13657" s="47">
        <v>1071</v>
      </c>
      <c r="G13657" s="34">
        <v>1782.25</v>
      </c>
      <c r="H13657" s="1" t="s">
        <v>218</v>
      </c>
      <c r="I13657" s="34">
        <v>8.8322999999999995E-3</v>
      </c>
      <c r="J13657" s="34">
        <v>297.27965999999998</v>
      </c>
      <c r="K13657" s="35" t="str">
        <f t="shared" si="1257"/>
        <v>Loonse en Drunense Duinen &amp; Leemkuilen_H9190</v>
      </c>
      <c r="L13657" s="36">
        <f>VLOOKUP(D13657,DATA!A:F,5,FALSE)</f>
        <v>1.3726988247862192E-2</v>
      </c>
      <c r="M13657" s="37">
        <f>VLOOKUP(D13657,DATA!A:F,6,FALSE)</f>
        <v>1285.5</v>
      </c>
      <c r="N13657" s="36">
        <f t="shared" si="1258"/>
        <v>99.89082504285021</v>
      </c>
      <c r="O13657" s="36">
        <f t="shared" si="1259"/>
        <v>99.890838264067256</v>
      </c>
      <c r="P13657" s="36">
        <f t="shared" si="1260"/>
        <v>1.3221217045611411E-5</v>
      </c>
      <c r="Q13657" s="36">
        <f t="shared" si="1261"/>
        <v>3.9303989081055644E-5</v>
      </c>
    </row>
    <row r="13658" spans="1:17" x14ac:dyDescent="0.3">
      <c r="A13658" s="29">
        <v>3119869</v>
      </c>
      <c r="B13658" s="1">
        <v>131</v>
      </c>
      <c r="C13658" s="1" t="s">
        <v>24</v>
      </c>
      <c r="D13658" s="1" t="s">
        <v>63</v>
      </c>
      <c r="E13658" s="1" t="s">
        <v>64</v>
      </c>
      <c r="F13658" s="47">
        <v>714</v>
      </c>
      <c r="G13658" s="34">
        <v>1183.74</v>
      </c>
      <c r="H13658" s="1" t="s">
        <v>218</v>
      </c>
      <c r="I13658" s="34">
        <v>4.4299999999999999E-5</v>
      </c>
      <c r="J13658" s="34">
        <v>5066.2510000000002</v>
      </c>
      <c r="K13658" s="35" t="str">
        <f t="shared" si="1257"/>
        <v>Loonse en Drunense Duinen &amp; Leemkuilen_H2310</v>
      </c>
      <c r="L13658" s="36">
        <f>VLOOKUP(D13658,DATA!A:F,5,FALSE)</f>
        <v>1.0986712608830001E-2</v>
      </c>
      <c r="M13658" s="37">
        <f>VLOOKUP(D13658,DATA!A:F,6,FALSE)</f>
        <v>982</v>
      </c>
      <c r="N13658" s="36">
        <f t="shared" si="1258"/>
        <v>90.171786410342776</v>
      </c>
      <c r="O13658" s="36">
        <f t="shared" si="1259"/>
        <v>90.171790723712277</v>
      </c>
      <c r="P13658" s="36">
        <f t="shared" si="1260"/>
        <v>4.3133695015740159E-6</v>
      </c>
      <c r="Q13658" s="36">
        <f t="shared" si="1261"/>
        <v>0</v>
      </c>
    </row>
    <row r="13659" spans="1:17" x14ac:dyDescent="0.3">
      <c r="A13659" s="29">
        <v>3119869</v>
      </c>
      <c r="B13659" s="1">
        <v>131</v>
      </c>
      <c r="C13659" s="1" t="s">
        <v>24</v>
      </c>
      <c r="D13659" s="1" t="s">
        <v>61</v>
      </c>
      <c r="E13659" s="1" t="s">
        <v>62</v>
      </c>
      <c r="F13659" s="47">
        <v>714</v>
      </c>
      <c r="G13659" s="34">
        <v>1183.74</v>
      </c>
      <c r="H13659" s="1" t="s">
        <v>218</v>
      </c>
      <c r="I13659" s="34">
        <v>4.4299999999999999E-5</v>
      </c>
      <c r="J13659" s="34">
        <v>4676.6660000000002</v>
      </c>
      <c r="K13659" s="35" t="str">
        <f t="shared" si="1257"/>
        <v>Loonse en Drunense Duinen &amp; Leemkuilen_H2330</v>
      </c>
      <c r="L13659" s="36">
        <f>VLOOKUP(D13659,DATA!A:F,5,FALSE)</f>
        <v>1.0986712608830001E-2</v>
      </c>
      <c r="M13659" s="37">
        <f>VLOOKUP(D13659,DATA!A:F,6,FALSE)</f>
        <v>982</v>
      </c>
      <c r="N13659" s="36">
        <f t="shared" si="1258"/>
        <v>90.171786410342776</v>
      </c>
      <c r="O13659" s="36">
        <f t="shared" si="1259"/>
        <v>90.171790723712277</v>
      </c>
      <c r="P13659" s="36">
        <f t="shared" si="1260"/>
        <v>4.3133695015740159E-6</v>
      </c>
      <c r="Q13659" s="36">
        <f t="shared" si="1261"/>
        <v>0</v>
      </c>
    </row>
    <row r="13660" spans="1:17" x14ac:dyDescent="0.3">
      <c r="A13660" s="29">
        <v>3119870</v>
      </c>
      <c r="B13660" s="1">
        <v>131</v>
      </c>
      <c r="C13660" s="1" t="s">
        <v>24</v>
      </c>
      <c r="D13660" s="1" t="s">
        <v>63</v>
      </c>
      <c r="E13660" s="1" t="s">
        <v>64</v>
      </c>
      <c r="F13660" s="47">
        <v>714</v>
      </c>
      <c r="G13660" s="34">
        <v>929</v>
      </c>
      <c r="H13660" s="1" t="s">
        <v>218</v>
      </c>
      <c r="I13660" s="34">
        <v>3.6210000000000001E-5</v>
      </c>
      <c r="J13660" s="34">
        <v>4028.5632000000001</v>
      </c>
      <c r="K13660" s="35" t="str">
        <f t="shared" si="1257"/>
        <v>Loonse en Drunense Duinen &amp; Leemkuilen_H2310</v>
      </c>
      <c r="L13660" s="36">
        <f>VLOOKUP(D13660,DATA!A:F,5,FALSE)</f>
        <v>1.0986712608830001E-2</v>
      </c>
      <c r="M13660" s="37">
        <f>VLOOKUP(D13660,DATA!A:F,6,FALSE)</f>
        <v>982</v>
      </c>
      <c r="N13660" s="36">
        <f t="shared" si="1258"/>
        <v>35.84045086733925</v>
      </c>
      <c r="O13660" s="36">
        <f t="shared" si="1259"/>
        <v>35.840460015442986</v>
      </c>
      <c r="P13660" s="36">
        <f t="shared" si="1260"/>
        <v>9.1481037358676076E-6</v>
      </c>
      <c r="Q13660" s="36">
        <f t="shared" si="1261"/>
        <v>0</v>
      </c>
    </row>
    <row r="13661" spans="1:17" x14ac:dyDescent="0.3">
      <c r="A13661" s="29">
        <v>3119870</v>
      </c>
      <c r="B13661" s="1">
        <v>131</v>
      </c>
      <c r="C13661" s="1" t="s">
        <v>24</v>
      </c>
      <c r="D13661" s="1" t="s">
        <v>61</v>
      </c>
      <c r="E13661" s="1" t="s">
        <v>62</v>
      </c>
      <c r="F13661" s="47">
        <v>714</v>
      </c>
      <c r="G13661" s="34">
        <v>929</v>
      </c>
      <c r="H13661" s="1" t="s">
        <v>218</v>
      </c>
      <c r="I13661" s="34">
        <v>3.6210000000000001E-5</v>
      </c>
      <c r="J13661" s="34">
        <v>1595.8489999999999</v>
      </c>
      <c r="K13661" s="35" t="str">
        <f t="shared" si="1257"/>
        <v>Loonse en Drunense Duinen &amp; Leemkuilen_H2330</v>
      </c>
      <c r="L13661" s="36">
        <f>VLOOKUP(D13661,DATA!A:F,5,FALSE)</f>
        <v>1.0986712608830001E-2</v>
      </c>
      <c r="M13661" s="37">
        <f>VLOOKUP(D13661,DATA!A:F,6,FALSE)</f>
        <v>982</v>
      </c>
      <c r="N13661" s="36">
        <f t="shared" si="1258"/>
        <v>35.84045086733925</v>
      </c>
      <c r="O13661" s="36">
        <f t="shared" si="1259"/>
        <v>35.840460015442986</v>
      </c>
      <c r="P13661" s="36">
        <f t="shared" si="1260"/>
        <v>9.1481037358676076E-6</v>
      </c>
      <c r="Q13661" s="36">
        <f t="shared" si="1261"/>
        <v>0</v>
      </c>
    </row>
    <row r="13662" spans="1:17" x14ac:dyDescent="0.3">
      <c r="A13662" s="29">
        <v>3119871</v>
      </c>
      <c r="B13662" s="1">
        <v>131</v>
      </c>
      <c r="C13662" s="1" t="s">
        <v>24</v>
      </c>
      <c r="D13662" s="1" t="s">
        <v>63</v>
      </c>
      <c r="E13662" s="1" t="s">
        <v>64</v>
      </c>
      <c r="F13662" s="47">
        <v>714</v>
      </c>
      <c r="G13662" s="34">
        <v>901.15</v>
      </c>
      <c r="H13662" s="1" t="s">
        <v>218</v>
      </c>
      <c r="I13662" s="34">
        <v>3.6890000000000001E-5</v>
      </c>
      <c r="J13662" s="34">
        <v>1141.4390000000001</v>
      </c>
      <c r="K13662" s="35" t="str">
        <f t="shared" si="1257"/>
        <v>Loonse en Drunense Duinen &amp; Leemkuilen_H2310</v>
      </c>
      <c r="L13662" s="36">
        <f>VLOOKUP(D13662,DATA!A:F,5,FALSE)</f>
        <v>1.0986712608830001E-2</v>
      </c>
      <c r="M13662" s="37">
        <f>VLOOKUP(D13662,DATA!A:F,6,FALSE)</f>
        <v>982</v>
      </c>
      <c r="N13662" s="36">
        <f t="shared" si="1258"/>
        <v>29.146578757090424</v>
      </c>
      <c r="O13662" s="36">
        <f t="shared" si="1259"/>
        <v>29.146587127079027</v>
      </c>
      <c r="P13662" s="36">
        <f t="shared" si="1260"/>
        <v>8.3699886026522563E-6</v>
      </c>
      <c r="Q13662" s="36">
        <f t="shared" si="1261"/>
        <v>0</v>
      </c>
    </row>
    <row r="13663" spans="1:17" x14ac:dyDescent="0.3">
      <c r="A13663" s="29">
        <v>3119871</v>
      </c>
      <c r="B13663" s="1">
        <v>131</v>
      </c>
      <c r="C13663" s="1" t="s">
        <v>24</v>
      </c>
      <c r="D13663" s="1" t="s">
        <v>61</v>
      </c>
      <c r="E13663" s="1" t="s">
        <v>62</v>
      </c>
      <c r="F13663" s="47">
        <v>714</v>
      </c>
      <c r="G13663" s="34">
        <v>901.15</v>
      </c>
      <c r="H13663" s="1" t="s">
        <v>218</v>
      </c>
      <c r="I13663" s="34">
        <v>3.6890000000000001E-5</v>
      </c>
      <c r="J13663" s="34">
        <v>6479.8370000000004</v>
      </c>
      <c r="K13663" s="35" t="str">
        <f t="shared" si="1257"/>
        <v>Loonse en Drunense Duinen &amp; Leemkuilen_H2330</v>
      </c>
      <c r="L13663" s="36">
        <f>VLOOKUP(D13663,DATA!A:F,5,FALSE)</f>
        <v>1.0986712608830001E-2</v>
      </c>
      <c r="M13663" s="37">
        <f>VLOOKUP(D13663,DATA!A:F,6,FALSE)</f>
        <v>982</v>
      </c>
      <c r="N13663" s="36">
        <f t="shared" si="1258"/>
        <v>29.146578757090424</v>
      </c>
      <c r="O13663" s="36">
        <f t="shared" si="1259"/>
        <v>29.146587127079027</v>
      </c>
      <c r="P13663" s="36">
        <f t="shared" si="1260"/>
        <v>8.3699886026522563E-6</v>
      </c>
      <c r="Q13663" s="36">
        <f t="shared" si="1261"/>
        <v>0</v>
      </c>
    </row>
    <row r="13664" spans="1:17" x14ac:dyDescent="0.3">
      <c r="A13664" s="29">
        <v>3119872</v>
      </c>
      <c r="B13664" s="1">
        <v>131</v>
      </c>
      <c r="C13664" s="1" t="s">
        <v>24</v>
      </c>
      <c r="D13664" s="1" t="s">
        <v>61</v>
      </c>
      <c r="E13664" s="1" t="s">
        <v>62</v>
      </c>
      <c r="F13664" s="47">
        <v>714</v>
      </c>
      <c r="G13664" s="34">
        <v>920.84</v>
      </c>
      <c r="H13664" s="1" t="s">
        <v>218</v>
      </c>
      <c r="I13664" s="34">
        <v>4.5359999999999999E-5</v>
      </c>
      <c r="J13664" s="34">
        <v>7.4336890000000002</v>
      </c>
      <c r="K13664" s="35" t="str">
        <f t="shared" si="1257"/>
        <v>Loonse en Drunense Duinen &amp; Leemkuilen_H2330</v>
      </c>
      <c r="L13664" s="36">
        <f>VLOOKUP(D13664,DATA!A:F,5,FALSE)</f>
        <v>1.0986712608830001E-2</v>
      </c>
      <c r="M13664" s="37">
        <f>VLOOKUP(D13664,DATA!A:F,6,FALSE)</f>
        <v>982</v>
      </c>
      <c r="N13664" s="36">
        <f t="shared" si="1258"/>
        <v>33.806093531712882</v>
      </c>
      <c r="O13664" s="36">
        <f t="shared" si="1259"/>
        <v>33.806104683740742</v>
      </c>
      <c r="P13664" s="36">
        <f t="shared" si="1260"/>
        <v>1.115202785939573E-5</v>
      </c>
      <c r="Q13664" s="36">
        <f t="shared" si="1261"/>
        <v>0</v>
      </c>
    </row>
    <row r="13665" spans="1:17" x14ac:dyDescent="0.3">
      <c r="A13665" s="29">
        <v>3119873</v>
      </c>
      <c r="B13665" s="1">
        <v>131</v>
      </c>
      <c r="C13665" s="1" t="s">
        <v>24</v>
      </c>
      <c r="D13665" s="1" t="s">
        <v>63</v>
      </c>
      <c r="E13665" s="1" t="s">
        <v>64</v>
      </c>
      <c r="F13665" s="47">
        <v>714</v>
      </c>
      <c r="G13665" s="34">
        <v>1071.1600000000001</v>
      </c>
      <c r="H13665" s="1" t="s">
        <v>218</v>
      </c>
      <c r="I13665" s="34">
        <v>6.3040000000000006E-5</v>
      </c>
      <c r="J13665" s="34">
        <v>3298.8008</v>
      </c>
      <c r="K13665" s="35" t="str">
        <f t="shared" si="1257"/>
        <v>Loonse en Drunense Duinen &amp; Leemkuilen_H2310</v>
      </c>
      <c r="L13665" s="36">
        <f>VLOOKUP(D13665,DATA!A:F,5,FALSE)</f>
        <v>1.0986712608830001E-2</v>
      </c>
      <c r="M13665" s="37">
        <f>VLOOKUP(D13665,DATA!A:F,6,FALSE)</f>
        <v>982</v>
      </c>
      <c r="N13665" s="36">
        <f t="shared" si="1258"/>
        <v>72.702393769693344</v>
      </c>
      <c r="O13665" s="36">
        <f t="shared" si="1259"/>
        <v>72.702407515086804</v>
      </c>
      <c r="P13665" s="36">
        <f t="shared" si="1260"/>
        <v>1.3745393459885236E-5</v>
      </c>
      <c r="Q13665" s="36">
        <f t="shared" si="1261"/>
        <v>0</v>
      </c>
    </row>
    <row r="13666" spans="1:17" x14ac:dyDescent="0.3">
      <c r="A13666" s="29">
        <v>3119873</v>
      </c>
      <c r="B13666" s="1">
        <v>131</v>
      </c>
      <c r="C13666" s="1" t="s">
        <v>24</v>
      </c>
      <c r="D13666" s="1" t="s">
        <v>61</v>
      </c>
      <c r="E13666" s="1" t="s">
        <v>62</v>
      </c>
      <c r="F13666" s="47">
        <v>714</v>
      </c>
      <c r="G13666" s="34">
        <v>1071.1600000000001</v>
      </c>
      <c r="H13666" s="1" t="s">
        <v>218</v>
      </c>
      <c r="I13666" s="34">
        <v>6.3040000000000006E-5</v>
      </c>
      <c r="J13666" s="34">
        <v>3884.6615999999999</v>
      </c>
      <c r="K13666" s="35" t="str">
        <f t="shared" si="1257"/>
        <v>Loonse en Drunense Duinen &amp; Leemkuilen_H2330</v>
      </c>
      <c r="L13666" s="36">
        <f>VLOOKUP(D13666,DATA!A:F,5,FALSE)</f>
        <v>1.0986712608830001E-2</v>
      </c>
      <c r="M13666" s="37">
        <f>VLOOKUP(D13666,DATA!A:F,6,FALSE)</f>
        <v>982</v>
      </c>
      <c r="N13666" s="36">
        <f t="shared" si="1258"/>
        <v>72.702393769693344</v>
      </c>
      <c r="O13666" s="36">
        <f t="shared" si="1259"/>
        <v>72.702407515086804</v>
      </c>
      <c r="P13666" s="36">
        <f t="shared" si="1260"/>
        <v>1.3745393459885236E-5</v>
      </c>
      <c r="Q13666" s="36">
        <f t="shared" si="1261"/>
        <v>0</v>
      </c>
    </row>
    <row r="13667" spans="1:17" x14ac:dyDescent="0.3">
      <c r="A13667" s="29">
        <v>3119874</v>
      </c>
      <c r="B13667" s="1">
        <v>131</v>
      </c>
      <c r="C13667" s="1" t="s">
        <v>24</v>
      </c>
      <c r="D13667" s="1" t="s">
        <v>63</v>
      </c>
      <c r="E13667" s="1" t="s">
        <v>64</v>
      </c>
      <c r="F13667" s="47">
        <v>714</v>
      </c>
      <c r="G13667" s="34">
        <v>924.06</v>
      </c>
      <c r="H13667" s="1" t="s">
        <v>218</v>
      </c>
      <c r="I13667" s="34">
        <v>6.2230000000000006E-5</v>
      </c>
      <c r="J13667" s="34">
        <v>9.2861720000000005</v>
      </c>
      <c r="K13667" s="35" t="str">
        <f t="shared" si="1257"/>
        <v>Loonse en Drunense Duinen &amp; Leemkuilen_H2310</v>
      </c>
      <c r="L13667" s="36">
        <f>VLOOKUP(D13667,DATA!A:F,5,FALSE)</f>
        <v>1.0986712608830001E-2</v>
      </c>
      <c r="M13667" s="37">
        <f>VLOOKUP(D13667,DATA!A:F,6,FALSE)</f>
        <v>982</v>
      </c>
      <c r="N13667" s="36">
        <f t="shared" si="1258"/>
        <v>34.602227750963145</v>
      </c>
      <c r="O13667" s="36">
        <f t="shared" si="1259"/>
        <v>34.602243222541674</v>
      </c>
      <c r="P13667" s="36">
        <f t="shared" si="1260"/>
        <v>1.5471578528547525E-5</v>
      </c>
      <c r="Q13667" s="36">
        <f t="shared" si="1261"/>
        <v>0</v>
      </c>
    </row>
    <row r="13668" spans="1:17" x14ac:dyDescent="0.3">
      <c r="A13668" s="29">
        <v>3119874</v>
      </c>
      <c r="B13668" s="1">
        <v>131</v>
      </c>
      <c r="C13668" s="1" t="s">
        <v>24</v>
      </c>
      <c r="D13668" s="1" t="s">
        <v>61</v>
      </c>
      <c r="E13668" s="1" t="s">
        <v>62</v>
      </c>
      <c r="F13668" s="47">
        <v>714</v>
      </c>
      <c r="G13668" s="34">
        <v>924.06</v>
      </c>
      <c r="H13668" s="1" t="s">
        <v>218</v>
      </c>
      <c r="I13668" s="34">
        <v>6.2230000000000006E-5</v>
      </c>
      <c r="J13668" s="34">
        <v>8535.6239999999998</v>
      </c>
      <c r="K13668" s="35" t="str">
        <f t="shared" si="1257"/>
        <v>Loonse en Drunense Duinen &amp; Leemkuilen_H2330</v>
      </c>
      <c r="L13668" s="36">
        <f>VLOOKUP(D13668,DATA!A:F,5,FALSE)</f>
        <v>1.0986712608830001E-2</v>
      </c>
      <c r="M13668" s="37">
        <f>VLOOKUP(D13668,DATA!A:F,6,FALSE)</f>
        <v>982</v>
      </c>
      <c r="N13668" s="36">
        <f t="shared" si="1258"/>
        <v>34.602227750963145</v>
      </c>
      <c r="O13668" s="36">
        <f t="shared" si="1259"/>
        <v>34.602243222541674</v>
      </c>
      <c r="P13668" s="36">
        <f t="shared" si="1260"/>
        <v>1.5471578528547525E-5</v>
      </c>
      <c r="Q13668" s="36">
        <f t="shared" si="1261"/>
        <v>0</v>
      </c>
    </row>
    <row r="13669" spans="1:17" x14ac:dyDescent="0.3">
      <c r="A13669" s="29">
        <v>3119875</v>
      </c>
      <c r="B13669" s="1">
        <v>131</v>
      </c>
      <c r="C13669" s="1" t="s">
        <v>24</v>
      </c>
      <c r="D13669" s="1" t="s">
        <v>63</v>
      </c>
      <c r="E13669" s="1" t="s">
        <v>64</v>
      </c>
      <c r="F13669" s="47">
        <v>714</v>
      </c>
      <c r="G13669" s="34">
        <v>1035.9000000000001</v>
      </c>
      <c r="H13669" s="1" t="s">
        <v>218</v>
      </c>
      <c r="I13669" s="34">
        <v>8.0929999999999999E-5</v>
      </c>
      <c r="J13669" s="34">
        <v>5023.259</v>
      </c>
      <c r="K13669" s="35" t="str">
        <f t="shared" si="1257"/>
        <v>Loonse en Drunense Duinen &amp; Leemkuilen_H2310</v>
      </c>
      <c r="L13669" s="36">
        <f>VLOOKUP(D13669,DATA!A:F,5,FALSE)</f>
        <v>1.0986712608830001E-2</v>
      </c>
      <c r="M13669" s="37">
        <f>VLOOKUP(D13669,DATA!A:F,6,FALSE)</f>
        <v>982</v>
      </c>
      <c r="N13669" s="36">
        <f t="shared" si="1258"/>
        <v>64.386605600033391</v>
      </c>
      <c r="O13669" s="36">
        <f t="shared" si="1259"/>
        <v>64.38662598857438</v>
      </c>
      <c r="P13669" s="36">
        <f t="shared" si="1260"/>
        <v>2.0388540988847126E-5</v>
      </c>
      <c r="Q13669" s="36">
        <f t="shared" si="1261"/>
        <v>0</v>
      </c>
    </row>
    <row r="13670" spans="1:17" x14ac:dyDescent="0.3">
      <c r="A13670" s="29">
        <v>3119875</v>
      </c>
      <c r="B13670" s="1">
        <v>131</v>
      </c>
      <c r="C13670" s="1" t="s">
        <v>24</v>
      </c>
      <c r="D13670" s="1" t="s">
        <v>61</v>
      </c>
      <c r="E13670" s="1" t="s">
        <v>62</v>
      </c>
      <c r="F13670" s="47">
        <v>714</v>
      </c>
      <c r="G13670" s="34">
        <v>1035.9000000000001</v>
      </c>
      <c r="H13670" s="1" t="s">
        <v>218</v>
      </c>
      <c r="I13670" s="34">
        <v>8.0929999999999999E-5</v>
      </c>
      <c r="J13670" s="34">
        <v>4951.6450000000004</v>
      </c>
      <c r="K13670" s="35" t="str">
        <f t="shared" si="1257"/>
        <v>Loonse en Drunense Duinen &amp; Leemkuilen_H2330</v>
      </c>
      <c r="L13670" s="36">
        <f>VLOOKUP(D13670,DATA!A:F,5,FALSE)</f>
        <v>1.0986712608830001E-2</v>
      </c>
      <c r="M13670" s="37">
        <f>VLOOKUP(D13670,DATA!A:F,6,FALSE)</f>
        <v>982</v>
      </c>
      <c r="N13670" s="36">
        <f t="shared" si="1258"/>
        <v>64.386605600033391</v>
      </c>
      <c r="O13670" s="36">
        <f t="shared" si="1259"/>
        <v>64.38662598857438</v>
      </c>
      <c r="P13670" s="36">
        <f t="shared" si="1260"/>
        <v>2.0388540988847126E-5</v>
      </c>
      <c r="Q13670" s="36">
        <f t="shared" si="1261"/>
        <v>0</v>
      </c>
    </row>
    <row r="13671" spans="1:17" x14ac:dyDescent="0.3">
      <c r="A13671" s="29">
        <v>3119876</v>
      </c>
      <c r="B13671" s="1">
        <v>131</v>
      </c>
      <c r="C13671" s="1" t="s">
        <v>24</v>
      </c>
      <c r="D13671" s="1" t="s">
        <v>63</v>
      </c>
      <c r="E13671" s="1" t="s">
        <v>64</v>
      </c>
      <c r="F13671" s="47">
        <v>714</v>
      </c>
      <c r="G13671" s="34">
        <v>1071.9100000000001</v>
      </c>
      <c r="H13671" s="1" t="s">
        <v>218</v>
      </c>
      <c r="I13671" s="34">
        <v>9.946E-5</v>
      </c>
      <c r="J13671" s="34">
        <v>1016.5159</v>
      </c>
      <c r="K13671" s="35" t="str">
        <f t="shared" si="1257"/>
        <v>Loonse en Drunense Duinen &amp; Leemkuilen_H2310</v>
      </c>
      <c r="L13671" s="36">
        <f>VLOOKUP(D13671,DATA!A:F,5,FALSE)</f>
        <v>1.0986712608830001E-2</v>
      </c>
      <c r="M13671" s="37">
        <f>VLOOKUP(D13671,DATA!A:F,6,FALSE)</f>
        <v>982</v>
      </c>
      <c r="N13671" s="36">
        <f t="shared" si="1258"/>
        <v>72.865619334864746</v>
      </c>
      <c r="O13671" s="36">
        <f t="shared" si="1259"/>
        <v>72.865640940084333</v>
      </c>
      <c r="P13671" s="36">
        <f t="shared" si="1260"/>
        <v>2.1605219586717794E-5</v>
      </c>
      <c r="Q13671" s="36">
        <f t="shared" si="1261"/>
        <v>0</v>
      </c>
    </row>
    <row r="13672" spans="1:17" x14ac:dyDescent="0.3">
      <c r="A13672" s="29">
        <v>3119876</v>
      </c>
      <c r="B13672" s="1">
        <v>131</v>
      </c>
      <c r="C13672" s="1" t="s">
        <v>24</v>
      </c>
      <c r="D13672" s="1" t="s">
        <v>61</v>
      </c>
      <c r="E13672" s="1" t="s">
        <v>62</v>
      </c>
      <c r="F13672" s="47">
        <v>714</v>
      </c>
      <c r="G13672" s="34">
        <v>1071.9100000000001</v>
      </c>
      <c r="H13672" s="1" t="s">
        <v>218</v>
      </c>
      <c r="I13672" s="34">
        <v>9.946E-5</v>
      </c>
      <c r="J13672" s="34">
        <v>5174.9745999999996</v>
      </c>
      <c r="K13672" s="35" t="str">
        <f t="shared" si="1257"/>
        <v>Loonse en Drunense Duinen &amp; Leemkuilen_H2330</v>
      </c>
      <c r="L13672" s="36">
        <f>VLOOKUP(D13672,DATA!A:F,5,FALSE)</f>
        <v>1.0986712608830001E-2</v>
      </c>
      <c r="M13672" s="37">
        <f>VLOOKUP(D13672,DATA!A:F,6,FALSE)</f>
        <v>982</v>
      </c>
      <c r="N13672" s="36">
        <f t="shared" si="1258"/>
        <v>72.865619334864746</v>
      </c>
      <c r="O13672" s="36">
        <f t="shared" si="1259"/>
        <v>72.865640940084333</v>
      </c>
      <c r="P13672" s="36">
        <f t="shared" si="1260"/>
        <v>2.1605219586717794E-5</v>
      </c>
      <c r="Q13672" s="36">
        <f t="shared" si="1261"/>
        <v>0</v>
      </c>
    </row>
    <row r="13673" spans="1:17" x14ac:dyDescent="0.3">
      <c r="A13673" s="29">
        <v>3119877</v>
      </c>
      <c r="B13673" s="1">
        <v>131</v>
      </c>
      <c r="C13673" s="1" t="s">
        <v>24</v>
      </c>
      <c r="D13673" s="1" t="s">
        <v>63</v>
      </c>
      <c r="E13673" s="1" t="s">
        <v>64</v>
      </c>
      <c r="F13673" s="47">
        <v>714</v>
      </c>
      <c r="G13673" s="34">
        <v>1248.74</v>
      </c>
      <c r="H13673" s="1" t="s">
        <v>218</v>
      </c>
      <c r="I13673" s="34">
        <v>1.3310000000000001E-4</v>
      </c>
      <c r="J13673" s="34">
        <v>49.402054</v>
      </c>
      <c r="K13673" s="35" t="str">
        <f t="shared" si="1257"/>
        <v>Loonse en Drunense Duinen &amp; Leemkuilen_H2310</v>
      </c>
      <c r="L13673" s="36">
        <f>VLOOKUP(D13673,DATA!A:F,5,FALSE)</f>
        <v>1.0986712608830001E-2</v>
      </c>
      <c r="M13673" s="37">
        <f>VLOOKUP(D13673,DATA!A:F,6,FALSE)</f>
        <v>982</v>
      </c>
      <c r="N13673" s="36">
        <f t="shared" si="1258"/>
        <v>94.933833399096258</v>
      </c>
      <c r="O13673" s="36">
        <f t="shared" si="1259"/>
        <v>94.933840432183757</v>
      </c>
      <c r="P13673" s="36">
        <f t="shared" si="1260"/>
        <v>7.0330874990531811E-6</v>
      </c>
      <c r="Q13673" s="36">
        <f t="shared" si="1261"/>
        <v>0</v>
      </c>
    </row>
    <row r="13674" spans="1:17" x14ac:dyDescent="0.3">
      <c r="A13674" s="29">
        <v>3119877</v>
      </c>
      <c r="B13674" s="1">
        <v>131</v>
      </c>
      <c r="C13674" s="1" t="s">
        <v>24</v>
      </c>
      <c r="D13674" s="1" t="s">
        <v>61</v>
      </c>
      <c r="E13674" s="1" t="s">
        <v>62</v>
      </c>
      <c r="F13674" s="47">
        <v>714</v>
      </c>
      <c r="G13674" s="34">
        <v>1248.74</v>
      </c>
      <c r="H13674" s="1" t="s">
        <v>218</v>
      </c>
      <c r="I13674" s="34">
        <v>1.3310000000000001E-4</v>
      </c>
      <c r="J13674" s="34">
        <v>1258.3427999999999</v>
      </c>
      <c r="K13674" s="35" t="str">
        <f t="shared" si="1257"/>
        <v>Loonse en Drunense Duinen &amp; Leemkuilen_H2330</v>
      </c>
      <c r="L13674" s="36">
        <f>VLOOKUP(D13674,DATA!A:F,5,FALSE)</f>
        <v>1.0986712608830001E-2</v>
      </c>
      <c r="M13674" s="37">
        <f>VLOOKUP(D13674,DATA!A:F,6,FALSE)</f>
        <v>982</v>
      </c>
      <c r="N13674" s="36">
        <f t="shared" si="1258"/>
        <v>94.933833399096258</v>
      </c>
      <c r="O13674" s="36">
        <f t="shared" si="1259"/>
        <v>94.933840432183757</v>
      </c>
      <c r="P13674" s="36">
        <f t="shared" si="1260"/>
        <v>7.0330874990531811E-6</v>
      </c>
      <c r="Q13674" s="36">
        <f t="shared" si="1261"/>
        <v>0</v>
      </c>
    </row>
    <row r="13675" spans="1:17" x14ac:dyDescent="0.3">
      <c r="A13675" s="29">
        <v>3119878</v>
      </c>
      <c r="B13675" s="1">
        <v>131</v>
      </c>
      <c r="C13675" s="1" t="s">
        <v>24</v>
      </c>
      <c r="D13675" s="1" t="s">
        <v>63</v>
      </c>
      <c r="E13675" s="1" t="s">
        <v>64</v>
      </c>
      <c r="F13675" s="47">
        <v>714</v>
      </c>
      <c r="G13675" s="34">
        <v>1413.44</v>
      </c>
      <c r="H13675" s="1" t="s">
        <v>218</v>
      </c>
      <c r="I13675" s="34">
        <v>1.5948000000000001E-4</v>
      </c>
      <c r="J13675" s="34">
        <v>3968.5317</v>
      </c>
      <c r="K13675" s="35" t="str">
        <f t="shared" si="1257"/>
        <v>Loonse en Drunense Duinen &amp; Leemkuilen_H2310</v>
      </c>
      <c r="L13675" s="36">
        <f>VLOOKUP(D13675,DATA!A:F,5,FALSE)</f>
        <v>1.0986712608830001E-2</v>
      </c>
      <c r="M13675" s="37">
        <f>VLOOKUP(D13675,DATA!A:F,6,FALSE)</f>
        <v>982</v>
      </c>
      <c r="N13675" s="36">
        <f t="shared" si="1258"/>
        <v>99.133797754453397</v>
      </c>
      <c r="O13675" s="36">
        <f t="shared" si="1259"/>
        <v>99.13379925903125</v>
      </c>
      <c r="P13675" s="36">
        <f t="shared" si="1260"/>
        <v>1.5045778525291098E-6</v>
      </c>
      <c r="Q13675" s="36">
        <f t="shared" si="1261"/>
        <v>0</v>
      </c>
    </row>
    <row r="13676" spans="1:17" x14ac:dyDescent="0.3">
      <c r="A13676" s="29">
        <v>3119878</v>
      </c>
      <c r="B13676" s="1">
        <v>131</v>
      </c>
      <c r="C13676" s="1" t="s">
        <v>24</v>
      </c>
      <c r="D13676" s="1" t="s">
        <v>61</v>
      </c>
      <c r="E13676" s="1" t="s">
        <v>62</v>
      </c>
      <c r="F13676" s="47">
        <v>714</v>
      </c>
      <c r="G13676" s="34">
        <v>1413.44</v>
      </c>
      <c r="H13676" s="1" t="s">
        <v>218</v>
      </c>
      <c r="I13676" s="34">
        <v>1.5948000000000001E-4</v>
      </c>
      <c r="J13676" s="34">
        <v>1658.3619000000001</v>
      </c>
      <c r="K13676" s="35" t="str">
        <f t="shared" si="1257"/>
        <v>Loonse en Drunense Duinen &amp; Leemkuilen_H2330</v>
      </c>
      <c r="L13676" s="36">
        <f>VLOOKUP(D13676,DATA!A:F,5,FALSE)</f>
        <v>1.0986712608830001E-2</v>
      </c>
      <c r="M13676" s="37">
        <f>VLOOKUP(D13676,DATA!A:F,6,FALSE)</f>
        <v>982</v>
      </c>
      <c r="N13676" s="36">
        <f t="shared" si="1258"/>
        <v>99.133797754453397</v>
      </c>
      <c r="O13676" s="36">
        <f t="shared" si="1259"/>
        <v>99.13379925903125</v>
      </c>
      <c r="P13676" s="36">
        <f t="shared" si="1260"/>
        <v>1.5045778525291098E-6</v>
      </c>
      <c r="Q13676" s="36">
        <f t="shared" si="1261"/>
        <v>0</v>
      </c>
    </row>
    <row r="13677" spans="1:17" x14ac:dyDescent="0.3">
      <c r="A13677" s="29">
        <v>3119879</v>
      </c>
      <c r="B13677" s="1">
        <v>131</v>
      </c>
      <c r="C13677" s="1" t="s">
        <v>24</v>
      </c>
      <c r="D13677" s="1" t="s">
        <v>61</v>
      </c>
      <c r="E13677" s="1" t="s">
        <v>62</v>
      </c>
      <c r="F13677" s="47">
        <v>714</v>
      </c>
      <c r="G13677" s="34">
        <v>1038.1500000000001</v>
      </c>
      <c r="H13677" s="1" t="s">
        <v>218</v>
      </c>
      <c r="I13677" s="34">
        <v>1.3684E-4</v>
      </c>
      <c r="J13677" s="34">
        <v>9775.9060000000009</v>
      </c>
      <c r="K13677" s="35" t="str">
        <f t="shared" si="1257"/>
        <v>Loonse en Drunense Duinen &amp; Leemkuilen_H2330</v>
      </c>
      <c r="L13677" s="36">
        <f>VLOOKUP(D13677,DATA!A:F,5,FALSE)</f>
        <v>1.0986712608830001E-2</v>
      </c>
      <c r="M13677" s="37">
        <f>VLOOKUP(D13677,DATA!A:F,6,FALSE)</f>
        <v>982</v>
      </c>
      <c r="N13677" s="36">
        <f t="shared" si="1258"/>
        <v>64.951406483421934</v>
      </c>
      <c r="O13677" s="36">
        <f t="shared" si="1259"/>
        <v>64.951440708140623</v>
      </c>
      <c r="P13677" s="36">
        <f t="shared" si="1260"/>
        <v>3.4224718689301881E-5</v>
      </c>
      <c r="Q13677" s="36">
        <f t="shared" si="1261"/>
        <v>0</v>
      </c>
    </row>
    <row r="13678" spans="1:17" x14ac:dyDescent="0.3">
      <c r="A13678" s="29">
        <v>3119880</v>
      </c>
      <c r="B13678" s="1">
        <v>131</v>
      </c>
      <c r="C13678" s="1" t="s">
        <v>24</v>
      </c>
      <c r="D13678" s="1" t="s">
        <v>63</v>
      </c>
      <c r="E13678" s="1" t="s">
        <v>64</v>
      </c>
      <c r="F13678" s="47">
        <v>714</v>
      </c>
      <c r="G13678" s="34">
        <v>925.92</v>
      </c>
      <c r="H13678" s="1" t="s">
        <v>218</v>
      </c>
      <c r="I13678" s="34">
        <v>1.9375999999999999E-4</v>
      </c>
      <c r="J13678" s="34">
        <v>934.87469999999996</v>
      </c>
      <c r="K13678" s="35" t="str">
        <f t="shared" si="1257"/>
        <v>Loonse en Drunense Duinen &amp; Leemkuilen_H2310</v>
      </c>
      <c r="L13678" s="36">
        <f>VLOOKUP(D13678,DATA!A:F,5,FALSE)</f>
        <v>1.0986712608830001E-2</v>
      </c>
      <c r="M13678" s="37">
        <f>VLOOKUP(D13678,DATA!A:F,6,FALSE)</f>
        <v>982</v>
      </c>
      <c r="N13678" s="36">
        <f t="shared" si="1258"/>
        <v>35.066103062293365</v>
      </c>
      <c r="O13678" s="36">
        <f t="shared" si="1259"/>
        <v>35.066151534300175</v>
      </c>
      <c r="P13678" s="36">
        <f t="shared" si="1260"/>
        <v>4.8472006810129642E-5</v>
      </c>
      <c r="Q13678" s="36">
        <f t="shared" si="1261"/>
        <v>0</v>
      </c>
    </row>
    <row r="13679" spans="1:17" x14ac:dyDescent="0.3">
      <c r="A13679" s="29">
        <v>3119880</v>
      </c>
      <c r="B13679" s="1">
        <v>131</v>
      </c>
      <c r="C13679" s="1" t="s">
        <v>24</v>
      </c>
      <c r="D13679" s="1" t="s">
        <v>61</v>
      </c>
      <c r="E13679" s="1" t="s">
        <v>62</v>
      </c>
      <c r="F13679" s="47">
        <v>714</v>
      </c>
      <c r="G13679" s="34">
        <v>925.92</v>
      </c>
      <c r="H13679" s="1" t="s">
        <v>218</v>
      </c>
      <c r="I13679" s="34">
        <v>1.9375999999999999E-4</v>
      </c>
      <c r="J13679" s="34">
        <v>5225.9287000000004</v>
      </c>
      <c r="K13679" s="35" t="str">
        <f t="shared" si="1257"/>
        <v>Loonse en Drunense Duinen &amp; Leemkuilen_H2330</v>
      </c>
      <c r="L13679" s="36">
        <f>VLOOKUP(D13679,DATA!A:F,5,FALSE)</f>
        <v>1.0986712608830001E-2</v>
      </c>
      <c r="M13679" s="37">
        <f>VLOOKUP(D13679,DATA!A:F,6,FALSE)</f>
        <v>982</v>
      </c>
      <c r="N13679" s="36">
        <f t="shared" si="1258"/>
        <v>35.066103062293365</v>
      </c>
      <c r="O13679" s="36">
        <f t="shared" si="1259"/>
        <v>35.066151534300175</v>
      </c>
      <c r="P13679" s="36">
        <f t="shared" si="1260"/>
        <v>4.8472006810129642E-5</v>
      </c>
      <c r="Q13679" s="36">
        <f t="shared" si="1261"/>
        <v>0</v>
      </c>
    </row>
    <row r="13680" spans="1:17" x14ac:dyDescent="0.3">
      <c r="A13680" s="29">
        <v>3119881</v>
      </c>
      <c r="B13680" s="1">
        <v>131</v>
      </c>
      <c r="C13680" s="1" t="s">
        <v>24</v>
      </c>
      <c r="D13680" s="1" t="s">
        <v>61</v>
      </c>
      <c r="E13680" s="1" t="s">
        <v>62</v>
      </c>
      <c r="F13680" s="47">
        <v>714</v>
      </c>
      <c r="G13680" s="34">
        <v>1115.22</v>
      </c>
      <c r="H13680" s="1" t="s">
        <v>218</v>
      </c>
      <c r="I13680" s="34">
        <v>3.389E-4</v>
      </c>
      <c r="J13680" s="34">
        <v>4207.4146000000001</v>
      </c>
      <c r="K13680" s="35" t="str">
        <f t="shared" si="1257"/>
        <v>Loonse en Drunense Duinen &amp; Leemkuilen_H2330</v>
      </c>
      <c r="L13680" s="36">
        <f>VLOOKUP(D13680,DATA!A:F,5,FALSE)</f>
        <v>1.0986712608830001E-2</v>
      </c>
      <c r="M13680" s="37">
        <f>VLOOKUP(D13680,DATA!A:F,6,FALSE)</f>
        <v>982</v>
      </c>
      <c r="N13680" s="36">
        <f t="shared" si="1258"/>
        <v>81.209027576167429</v>
      </c>
      <c r="O13680" s="36">
        <f t="shared" si="1259"/>
        <v>81.209084395011487</v>
      </c>
      <c r="P13680" s="36">
        <f t="shared" si="1260"/>
        <v>5.6818844058170725E-5</v>
      </c>
      <c r="Q13680" s="36">
        <f t="shared" si="1261"/>
        <v>0</v>
      </c>
    </row>
    <row r="13681" spans="1:17" x14ac:dyDescent="0.3">
      <c r="A13681" s="29">
        <v>3119882</v>
      </c>
      <c r="B13681" s="1">
        <v>131</v>
      </c>
      <c r="C13681" s="1" t="s">
        <v>24</v>
      </c>
      <c r="D13681" s="1" t="s">
        <v>61</v>
      </c>
      <c r="E13681" s="1" t="s">
        <v>62</v>
      </c>
      <c r="F13681" s="47">
        <v>714</v>
      </c>
      <c r="G13681" s="34">
        <v>1260.77</v>
      </c>
      <c r="H13681" s="1" t="s">
        <v>218</v>
      </c>
      <c r="I13681" s="34">
        <v>6.2089999999999997E-4</v>
      </c>
      <c r="J13681" s="34">
        <v>3203.3344999999999</v>
      </c>
      <c r="K13681" s="35" t="str">
        <f t="shared" si="1257"/>
        <v>Loonse en Drunense Duinen &amp; Leemkuilen_H2330</v>
      </c>
      <c r="L13681" s="36">
        <f>VLOOKUP(D13681,DATA!A:F,5,FALSE)</f>
        <v>1.0986712608830001E-2</v>
      </c>
      <c r="M13681" s="37">
        <f>VLOOKUP(D13681,DATA!A:F,6,FALSE)</f>
        <v>982</v>
      </c>
      <c r="N13681" s="36">
        <f t="shared" si="1258"/>
        <v>95.533047704817037</v>
      </c>
      <c r="O13681" s="36">
        <f t="shared" si="1259"/>
        <v>95.533076815542103</v>
      </c>
      <c r="P13681" s="36">
        <f t="shared" si="1260"/>
        <v>2.9110725066061605E-5</v>
      </c>
      <c r="Q13681" s="36">
        <f t="shared" si="1261"/>
        <v>0</v>
      </c>
    </row>
    <row r="13682" spans="1:17" x14ac:dyDescent="0.3">
      <c r="A13682" s="29">
        <v>3119883</v>
      </c>
      <c r="B13682" s="1">
        <v>131</v>
      </c>
      <c r="C13682" s="1" t="s">
        <v>24</v>
      </c>
      <c r="D13682" s="1" t="s">
        <v>63</v>
      </c>
      <c r="E13682" s="1" t="s">
        <v>64</v>
      </c>
      <c r="F13682" s="47">
        <v>714</v>
      </c>
      <c r="G13682" s="34">
        <v>1024.71</v>
      </c>
      <c r="H13682" s="1" t="s">
        <v>218</v>
      </c>
      <c r="I13682" s="34">
        <v>6.4700000000000001E-4</v>
      </c>
      <c r="J13682" s="34">
        <v>702.04560000000004</v>
      </c>
      <c r="K13682" s="35" t="str">
        <f t="shared" si="1257"/>
        <v>Loonse en Drunense Duinen &amp; Leemkuilen_H2310</v>
      </c>
      <c r="L13682" s="36">
        <f>VLOOKUP(D13682,DATA!A:F,5,FALSE)</f>
        <v>1.0986712608830001E-2</v>
      </c>
      <c r="M13682" s="37">
        <f>VLOOKUP(D13682,DATA!A:F,6,FALSE)</f>
        <v>982</v>
      </c>
      <c r="N13682" s="36">
        <f t="shared" si="1258"/>
        <v>61.52044495770734</v>
      </c>
      <c r="O13682" s="36">
        <f t="shared" si="1259"/>
        <v>61.520613233327119</v>
      </c>
      <c r="P13682" s="36">
        <f t="shared" si="1260"/>
        <v>1.6827561977805772E-4</v>
      </c>
      <c r="Q13682" s="36">
        <f t="shared" si="1261"/>
        <v>0</v>
      </c>
    </row>
    <row r="13683" spans="1:17" x14ac:dyDescent="0.3">
      <c r="A13683" s="29">
        <v>3119883</v>
      </c>
      <c r="B13683" s="1">
        <v>131</v>
      </c>
      <c r="C13683" s="1" t="s">
        <v>24</v>
      </c>
      <c r="D13683" s="1" t="s">
        <v>61</v>
      </c>
      <c r="E13683" s="1" t="s">
        <v>62</v>
      </c>
      <c r="F13683" s="47">
        <v>714</v>
      </c>
      <c r="G13683" s="34">
        <v>1024.71</v>
      </c>
      <c r="H13683" s="1" t="s">
        <v>218</v>
      </c>
      <c r="I13683" s="34">
        <v>6.4700000000000001E-4</v>
      </c>
      <c r="J13683" s="34">
        <v>8740.9969999999994</v>
      </c>
      <c r="K13683" s="35" t="str">
        <f t="shared" si="1257"/>
        <v>Loonse en Drunense Duinen &amp; Leemkuilen_H2330</v>
      </c>
      <c r="L13683" s="36">
        <f>VLOOKUP(D13683,DATA!A:F,5,FALSE)</f>
        <v>1.0986712608830001E-2</v>
      </c>
      <c r="M13683" s="37">
        <f>VLOOKUP(D13683,DATA!A:F,6,FALSE)</f>
        <v>982</v>
      </c>
      <c r="N13683" s="36">
        <f t="shared" si="1258"/>
        <v>61.52044495770734</v>
      </c>
      <c r="O13683" s="36">
        <f t="shared" si="1259"/>
        <v>61.520613233327119</v>
      </c>
      <c r="P13683" s="36">
        <f t="shared" si="1260"/>
        <v>1.6827561977805772E-4</v>
      </c>
      <c r="Q13683" s="36">
        <f t="shared" si="1261"/>
        <v>0</v>
      </c>
    </row>
    <row r="13684" spans="1:17" x14ac:dyDescent="0.3">
      <c r="A13684" s="29">
        <v>3119884</v>
      </c>
      <c r="B13684" s="1">
        <v>131</v>
      </c>
      <c r="C13684" s="1" t="s">
        <v>24</v>
      </c>
      <c r="D13684" s="1" t="s">
        <v>63</v>
      </c>
      <c r="E13684" s="1" t="s">
        <v>64</v>
      </c>
      <c r="F13684" s="47">
        <v>714</v>
      </c>
      <c r="G13684" s="34">
        <v>981.45</v>
      </c>
      <c r="H13684" s="1" t="s">
        <v>218</v>
      </c>
      <c r="I13684" s="34">
        <v>6.9890000000000002E-4</v>
      </c>
      <c r="J13684" s="34">
        <v>2906.5488</v>
      </c>
      <c r="K13684" s="35" t="str">
        <f t="shared" si="1257"/>
        <v>Loonse en Drunense Duinen &amp; Leemkuilen_H2310</v>
      </c>
      <c r="L13684" s="36">
        <f>VLOOKUP(D13684,DATA!A:F,5,FALSE)</f>
        <v>1.0986712608830001E-2</v>
      </c>
      <c r="M13684" s="37">
        <f>VLOOKUP(D13684,DATA!A:F,6,FALSE)</f>
        <v>982</v>
      </c>
      <c r="N13684" s="36">
        <f t="shared" si="1258"/>
        <v>49.848933161301126</v>
      </c>
      <c r="O13684" s="36">
        <f t="shared" si="1259"/>
        <v>49.849125124887038</v>
      </c>
      <c r="P13684" s="36">
        <f t="shared" si="1260"/>
        <v>1.9196358591244689E-4</v>
      </c>
      <c r="Q13684" s="36">
        <f t="shared" si="1261"/>
        <v>0</v>
      </c>
    </row>
    <row r="13685" spans="1:17" x14ac:dyDescent="0.3">
      <c r="A13685" s="29">
        <v>3119884</v>
      </c>
      <c r="B13685" s="1">
        <v>131</v>
      </c>
      <c r="C13685" s="1" t="s">
        <v>24</v>
      </c>
      <c r="D13685" s="1" t="s">
        <v>61</v>
      </c>
      <c r="E13685" s="1" t="s">
        <v>62</v>
      </c>
      <c r="F13685" s="47">
        <v>714</v>
      </c>
      <c r="G13685" s="34">
        <v>981.45</v>
      </c>
      <c r="H13685" s="1" t="s">
        <v>218</v>
      </c>
      <c r="I13685" s="34">
        <v>6.9890000000000002E-4</v>
      </c>
      <c r="J13685" s="34">
        <v>6617.3823000000002</v>
      </c>
      <c r="K13685" s="35" t="str">
        <f t="shared" si="1257"/>
        <v>Loonse en Drunense Duinen &amp; Leemkuilen_H2330</v>
      </c>
      <c r="L13685" s="36">
        <f>VLOOKUP(D13685,DATA!A:F,5,FALSE)</f>
        <v>1.0986712608830001E-2</v>
      </c>
      <c r="M13685" s="37">
        <f>VLOOKUP(D13685,DATA!A:F,6,FALSE)</f>
        <v>982</v>
      </c>
      <c r="N13685" s="36">
        <f t="shared" si="1258"/>
        <v>49.848933161301126</v>
      </c>
      <c r="O13685" s="36">
        <f t="shared" si="1259"/>
        <v>49.849125124887038</v>
      </c>
      <c r="P13685" s="36">
        <f t="shared" si="1260"/>
        <v>1.9196358591244689E-4</v>
      </c>
      <c r="Q13685" s="36">
        <f t="shared" si="1261"/>
        <v>0</v>
      </c>
    </row>
    <row r="13686" spans="1:17" x14ac:dyDescent="0.3">
      <c r="A13686" s="29">
        <v>3119885</v>
      </c>
      <c r="B13686" s="1">
        <v>131</v>
      </c>
      <c r="C13686" s="1" t="s">
        <v>24</v>
      </c>
      <c r="D13686" s="1" t="s">
        <v>63</v>
      </c>
      <c r="E13686" s="1" t="s">
        <v>64</v>
      </c>
      <c r="F13686" s="47">
        <v>714</v>
      </c>
      <c r="G13686" s="34">
        <v>1201.5899999999999</v>
      </c>
      <c r="H13686" s="1" t="s">
        <v>218</v>
      </c>
      <c r="I13686" s="34">
        <v>1.5181000000000001E-3</v>
      </c>
      <c r="J13686" s="34">
        <v>189.99199999999999</v>
      </c>
      <c r="K13686" s="35" t="str">
        <f t="shared" si="1257"/>
        <v>Loonse en Drunense Duinen &amp; Leemkuilen_H2310</v>
      </c>
      <c r="L13686" s="36">
        <f>VLOOKUP(D13686,DATA!A:F,5,FALSE)</f>
        <v>1.0986712608830001E-2</v>
      </c>
      <c r="M13686" s="37">
        <f>VLOOKUP(D13686,DATA!A:F,6,FALSE)</f>
        <v>982</v>
      </c>
      <c r="N13686" s="36">
        <f t="shared" si="1258"/>
        <v>91.778098797253406</v>
      </c>
      <c r="O13686" s="36">
        <f t="shared" si="1259"/>
        <v>91.77822465397918</v>
      </c>
      <c r="P13686" s="36">
        <f t="shared" si="1260"/>
        <v>1.2585672577358764E-4</v>
      </c>
      <c r="Q13686" s="36">
        <f t="shared" si="1261"/>
        <v>0</v>
      </c>
    </row>
    <row r="13687" spans="1:17" x14ac:dyDescent="0.3">
      <c r="A13687" s="29">
        <v>3119885</v>
      </c>
      <c r="B13687" s="1">
        <v>131</v>
      </c>
      <c r="C13687" s="1" t="s">
        <v>24</v>
      </c>
      <c r="D13687" s="1" t="s">
        <v>61</v>
      </c>
      <c r="E13687" s="1" t="s">
        <v>62</v>
      </c>
      <c r="F13687" s="47">
        <v>714</v>
      </c>
      <c r="G13687" s="34">
        <v>1201.5899999999999</v>
      </c>
      <c r="H13687" s="1" t="s">
        <v>218</v>
      </c>
      <c r="I13687" s="34">
        <v>1.5181000000000001E-3</v>
      </c>
      <c r="J13687" s="34">
        <v>7033.8220000000001</v>
      </c>
      <c r="K13687" s="35" t="str">
        <f t="shared" si="1257"/>
        <v>Loonse en Drunense Duinen &amp; Leemkuilen_H2330</v>
      </c>
      <c r="L13687" s="36">
        <f>VLOOKUP(D13687,DATA!A:F,5,FALSE)</f>
        <v>1.0986712608830001E-2</v>
      </c>
      <c r="M13687" s="37">
        <f>VLOOKUP(D13687,DATA!A:F,6,FALSE)</f>
        <v>982</v>
      </c>
      <c r="N13687" s="36">
        <f t="shared" si="1258"/>
        <v>91.778098797253406</v>
      </c>
      <c r="O13687" s="36">
        <f t="shared" si="1259"/>
        <v>91.77822465397918</v>
      </c>
      <c r="P13687" s="36">
        <f t="shared" si="1260"/>
        <v>1.2585672577358764E-4</v>
      </c>
      <c r="Q13687" s="36">
        <f t="shared" si="1261"/>
        <v>0</v>
      </c>
    </row>
    <row r="13688" spans="1:17" x14ac:dyDescent="0.3">
      <c r="A13688" s="29">
        <v>3119887</v>
      </c>
      <c r="B13688" s="1">
        <v>131</v>
      </c>
      <c r="C13688" s="1" t="s">
        <v>24</v>
      </c>
      <c r="D13688" s="1" t="s">
        <v>59</v>
      </c>
      <c r="E13688" s="1" t="s">
        <v>60</v>
      </c>
      <c r="F13688" s="47">
        <v>1071</v>
      </c>
      <c r="G13688" s="34">
        <v>1803.15</v>
      </c>
      <c r="H13688" s="1" t="s">
        <v>218</v>
      </c>
      <c r="I13688" s="34">
        <v>3.7502E-3</v>
      </c>
      <c r="J13688" s="34">
        <v>425.23685</v>
      </c>
      <c r="K13688" s="35" t="str">
        <f t="shared" si="1257"/>
        <v>Loonse en Drunense Duinen &amp; Leemkuilen_H9190</v>
      </c>
      <c r="L13688" s="36">
        <f>VLOOKUP(D13688,DATA!A:F,5,FALSE)</f>
        <v>1.3726988247862192E-2</v>
      </c>
      <c r="M13688" s="37">
        <f>VLOOKUP(D13688,DATA!A:F,6,FALSE)</f>
        <v>1285.5</v>
      </c>
      <c r="N13688" s="36">
        <f t="shared" si="1258"/>
        <v>99.918031913582624</v>
      </c>
      <c r="O13688" s="36">
        <f t="shared" si="1259"/>
        <v>99.918036129646666</v>
      </c>
      <c r="P13688" s="36">
        <f t="shared" si="1260"/>
        <v>4.2160640418842377E-6</v>
      </c>
      <c r="Q13688" s="36">
        <f t="shared" si="1261"/>
        <v>0</v>
      </c>
    </row>
    <row r="13689" spans="1:17" x14ac:dyDescent="0.3">
      <c r="A13689" s="29">
        <v>3119888</v>
      </c>
      <c r="B13689" s="1">
        <v>131</v>
      </c>
      <c r="C13689" s="1" t="s">
        <v>24</v>
      </c>
      <c r="D13689" s="1" t="s">
        <v>61</v>
      </c>
      <c r="E13689" s="1" t="s">
        <v>62</v>
      </c>
      <c r="F13689" s="47">
        <v>714</v>
      </c>
      <c r="G13689" s="34">
        <v>1722.33</v>
      </c>
      <c r="H13689" s="1" t="s">
        <v>218</v>
      </c>
      <c r="I13689" s="34">
        <v>3.6957000000000001E-3</v>
      </c>
      <c r="J13689" s="34">
        <v>1903.2334000000001</v>
      </c>
      <c r="K13689" s="35" t="str">
        <f t="shared" si="1257"/>
        <v>Loonse en Drunense Duinen &amp; Leemkuilen_H2330</v>
      </c>
      <c r="L13689" s="36">
        <f>VLOOKUP(D13689,DATA!A:F,5,FALSE)</f>
        <v>1.0986712608830001E-2</v>
      </c>
      <c r="M13689" s="37">
        <f>VLOOKUP(D13689,DATA!A:F,6,FALSE)</f>
        <v>982</v>
      </c>
      <c r="N13689" s="36">
        <f t="shared" si="1258"/>
        <v>99.970663305358741</v>
      </c>
      <c r="O13689" s="36">
        <f t="shared" si="1259"/>
        <v>99.970664496160353</v>
      </c>
      <c r="P13689" s="36">
        <f t="shared" si="1260"/>
        <v>1.190801611983261E-6</v>
      </c>
      <c r="Q13689" s="36">
        <f t="shared" si="1261"/>
        <v>0</v>
      </c>
    </row>
    <row r="13690" spans="1:17" x14ac:dyDescent="0.3">
      <c r="A13690" s="29">
        <v>3119889</v>
      </c>
      <c r="B13690" s="1">
        <v>131</v>
      </c>
      <c r="C13690" s="1" t="s">
        <v>24</v>
      </c>
      <c r="D13690" s="1" t="s">
        <v>61</v>
      </c>
      <c r="E13690" s="1" t="s">
        <v>62</v>
      </c>
      <c r="F13690" s="47">
        <v>714</v>
      </c>
      <c r="G13690" s="34">
        <v>1763.61</v>
      </c>
      <c r="H13690" s="1" t="s">
        <v>218</v>
      </c>
      <c r="I13690" s="34">
        <v>4.1457999999999998E-3</v>
      </c>
      <c r="J13690" s="34">
        <v>309.34942999999998</v>
      </c>
      <c r="K13690" s="35" t="str">
        <f t="shared" si="1257"/>
        <v>Loonse en Drunense Duinen &amp; Leemkuilen_H2330</v>
      </c>
      <c r="L13690" s="36">
        <f>VLOOKUP(D13690,DATA!A:F,5,FALSE)</f>
        <v>1.0986712608830001E-2</v>
      </c>
      <c r="M13690" s="37">
        <f>VLOOKUP(D13690,DATA!A:F,6,FALSE)</f>
        <v>982</v>
      </c>
      <c r="N13690" s="36">
        <f t="shared" si="1258"/>
        <v>99.981358046861558</v>
      </c>
      <c r="O13690" s="36">
        <f t="shared" si="1259"/>
        <v>99.981358895800923</v>
      </c>
      <c r="P13690" s="36">
        <f t="shared" si="1260"/>
        <v>8.4893936502794531E-7</v>
      </c>
      <c r="Q13690" s="36">
        <f t="shared" si="1261"/>
        <v>0</v>
      </c>
    </row>
    <row r="13691" spans="1:17" x14ac:dyDescent="0.3">
      <c r="A13691" s="29">
        <v>3119908</v>
      </c>
      <c r="B13691" s="1">
        <v>131</v>
      </c>
      <c r="C13691" s="1" t="s">
        <v>24</v>
      </c>
      <c r="D13691" s="1" t="s">
        <v>59</v>
      </c>
      <c r="E13691" s="1" t="s">
        <v>60</v>
      </c>
      <c r="F13691" s="47">
        <v>1071</v>
      </c>
      <c r="G13691" s="34">
        <v>1883.82</v>
      </c>
      <c r="H13691" s="1" t="s">
        <v>218</v>
      </c>
      <c r="I13691" s="34">
        <v>9.7880999999999992E-3</v>
      </c>
      <c r="J13691" s="34">
        <v>711.23320000000001</v>
      </c>
      <c r="K13691" s="35" t="str">
        <f t="shared" si="1257"/>
        <v>Loonse en Drunense Duinen &amp; Leemkuilen_H9190</v>
      </c>
      <c r="L13691" s="36">
        <f>VLOOKUP(D13691,DATA!A:F,5,FALSE)</f>
        <v>1.3726988247862192E-2</v>
      </c>
      <c r="M13691" s="37">
        <f>VLOOKUP(D13691,DATA!A:F,6,FALSE)</f>
        <v>1285.5</v>
      </c>
      <c r="N13691" s="36">
        <f t="shared" si="1258"/>
        <v>99.972900295527879</v>
      </c>
      <c r="O13691" s="36">
        <f t="shared" si="1259"/>
        <v>99.972903935443767</v>
      </c>
      <c r="P13691" s="36">
        <f t="shared" si="1260"/>
        <v>3.6399158886979421E-6</v>
      </c>
      <c r="Q13691" s="36">
        <f t="shared" si="1261"/>
        <v>2.5888290252494813E-5</v>
      </c>
    </row>
    <row r="13692" spans="1:17" x14ac:dyDescent="0.3">
      <c r="A13692" s="29">
        <v>3119909</v>
      </c>
      <c r="B13692" s="1">
        <v>131</v>
      </c>
      <c r="C13692" s="1" t="s">
        <v>24</v>
      </c>
      <c r="D13692" s="1" t="s">
        <v>59</v>
      </c>
      <c r="E13692" s="1" t="s">
        <v>60</v>
      </c>
      <c r="F13692" s="47">
        <v>1071</v>
      </c>
      <c r="G13692" s="34">
        <v>1580.2</v>
      </c>
      <c r="H13692" s="1" t="s">
        <v>218</v>
      </c>
      <c r="I13692" s="34">
        <v>7.4053000000000001E-3</v>
      </c>
      <c r="J13692" s="34">
        <v>484.50909999999999</v>
      </c>
      <c r="K13692" s="35" t="str">
        <f t="shared" si="1257"/>
        <v>Loonse en Drunense Duinen &amp; Leemkuilen_H9190</v>
      </c>
      <c r="L13692" s="36">
        <f>VLOOKUP(D13692,DATA!A:F,5,FALSE)</f>
        <v>1.3726988247862192E-2</v>
      </c>
      <c r="M13692" s="37">
        <f>VLOOKUP(D13692,DATA!A:F,6,FALSE)</f>
        <v>1285.5</v>
      </c>
      <c r="N13692" s="36">
        <f t="shared" si="1258"/>
        <v>98.279741651257282</v>
      </c>
      <c r="O13692" s="36">
        <f t="shared" si="1259"/>
        <v>98.279913503136484</v>
      </c>
      <c r="P13692" s="36">
        <f t="shared" si="1260"/>
        <v>1.7185187920176759E-4</v>
      </c>
      <c r="Q13692" s="36">
        <f t="shared" si="1261"/>
        <v>8.326379932535713E-4</v>
      </c>
    </row>
    <row r="13693" spans="1:17" x14ac:dyDescent="0.3">
      <c r="A13693" s="29">
        <v>3121384</v>
      </c>
      <c r="B13693" s="1">
        <v>131</v>
      </c>
      <c r="C13693" s="1" t="s">
        <v>24</v>
      </c>
      <c r="D13693" s="1" t="s">
        <v>63</v>
      </c>
      <c r="E13693" s="1" t="s">
        <v>64</v>
      </c>
      <c r="F13693" s="47">
        <v>714</v>
      </c>
      <c r="G13693" s="34">
        <v>1799.32</v>
      </c>
      <c r="H13693" s="1" t="s">
        <v>218</v>
      </c>
      <c r="I13693" s="34">
        <v>2.4070000000000002E-5</v>
      </c>
      <c r="J13693" s="34">
        <v>752.40607</v>
      </c>
      <c r="K13693" s="35" t="str">
        <f t="shared" si="1257"/>
        <v>Loonse en Drunense Duinen &amp; Leemkuilen_H2310</v>
      </c>
      <c r="L13693" s="36">
        <f>VLOOKUP(D13693,DATA!A:F,5,FALSE)</f>
        <v>1.0986712608830001E-2</v>
      </c>
      <c r="M13693" s="37">
        <f>VLOOKUP(D13693,DATA!A:F,6,FALSE)</f>
        <v>982</v>
      </c>
      <c r="N13693" s="36">
        <f t="shared" si="1258"/>
        <v>99.98740701921993</v>
      </c>
      <c r="O13693" s="36">
        <f t="shared" si="1259"/>
        <v>99.987407022549718</v>
      </c>
      <c r="P13693" s="36">
        <f t="shared" si="1260"/>
        <v>3.3297880008831271E-9</v>
      </c>
      <c r="Q13693" s="36">
        <f t="shared" si="1261"/>
        <v>0</v>
      </c>
    </row>
    <row r="13694" spans="1:17" x14ac:dyDescent="0.3">
      <c r="A13694" s="29">
        <v>3121385</v>
      </c>
      <c r="B13694" s="1">
        <v>131</v>
      </c>
      <c r="C13694" s="1" t="s">
        <v>24</v>
      </c>
      <c r="D13694" s="1" t="s">
        <v>63</v>
      </c>
      <c r="E13694" s="1" t="s">
        <v>64</v>
      </c>
      <c r="F13694" s="47">
        <v>714</v>
      </c>
      <c r="G13694" s="34">
        <v>1589.61</v>
      </c>
      <c r="H13694" s="1" t="s">
        <v>218</v>
      </c>
      <c r="I13694" s="34">
        <v>2.2940000000000001E-5</v>
      </c>
      <c r="J13694" s="34">
        <v>514.47760000000005</v>
      </c>
      <c r="K13694" s="35" t="str">
        <f t="shared" si="1257"/>
        <v>Loonse en Drunense Duinen &amp; Leemkuilen_H2310</v>
      </c>
      <c r="L13694" s="36">
        <f>VLOOKUP(D13694,DATA!A:F,5,FALSE)</f>
        <v>1.0986712608830001E-2</v>
      </c>
      <c r="M13694" s="37">
        <f>VLOOKUP(D13694,DATA!A:F,6,FALSE)</f>
        <v>982</v>
      </c>
      <c r="N13694" s="36">
        <f t="shared" si="1258"/>
        <v>99.874031919958426</v>
      </c>
      <c r="O13694" s="36">
        <f t="shared" si="1259"/>
        <v>99.874031951666808</v>
      </c>
      <c r="P13694" s="36">
        <f t="shared" si="1260"/>
        <v>3.1708381698081212E-8</v>
      </c>
      <c r="Q13694" s="36">
        <f t="shared" si="1261"/>
        <v>0</v>
      </c>
    </row>
    <row r="13695" spans="1:17" x14ac:dyDescent="0.3">
      <c r="A13695" s="29">
        <v>3121386</v>
      </c>
      <c r="B13695" s="1">
        <v>131</v>
      </c>
      <c r="C13695" s="1" t="s">
        <v>24</v>
      </c>
      <c r="D13695" s="1" t="s">
        <v>63</v>
      </c>
      <c r="E13695" s="1" t="s">
        <v>64</v>
      </c>
      <c r="F13695" s="47">
        <v>714</v>
      </c>
      <c r="G13695" s="34">
        <v>1556.22</v>
      </c>
      <c r="H13695" s="1" t="s">
        <v>218</v>
      </c>
      <c r="I13695" s="34">
        <v>2.5089999999999999E-5</v>
      </c>
      <c r="J13695" s="34">
        <v>3271.8528000000001</v>
      </c>
      <c r="K13695" s="35" t="str">
        <f t="shared" si="1257"/>
        <v>Loonse en Drunense Duinen &amp; Leemkuilen_H2310</v>
      </c>
      <c r="L13695" s="36">
        <f>VLOOKUP(D13695,DATA!A:F,5,FALSE)</f>
        <v>1.0986712608830001E-2</v>
      </c>
      <c r="M13695" s="37">
        <f>VLOOKUP(D13695,DATA!A:F,6,FALSE)</f>
        <v>982</v>
      </c>
      <c r="N13695" s="36">
        <f t="shared" si="1258"/>
        <v>99.818307304963284</v>
      </c>
      <c r="O13695" s="36">
        <f t="shared" si="1259"/>
        <v>99.818307354957071</v>
      </c>
      <c r="P13695" s="36">
        <f t="shared" si="1260"/>
        <v>4.9993786888080649E-8</v>
      </c>
      <c r="Q13695" s="36">
        <f t="shared" si="1261"/>
        <v>0</v>
      </c>
    </row>
    <row r="13696" spans="1:17" x14ac:dyDescent="0.3">
      <c r="A13696" s="29">
        <v>3121397</v>
      </c>
      <c r="B13696" s="1">
        <v>131</v>
      </c>
      <c r="C13696" s="1" t="s">
        <v>24</v>
      </c>
      <c r="D13696" s="1" t="s">
        <v>63</v>
      </c>
      <c r="E13696" s="1" t="s">
        <v>64</v>
      </c>
      <c r="F13696" s="47">
        <v>714</v>
      </c>
      <c r="G13696" s="34">
        <v>1587.88</v>
      </c>
      <c r="H13696" s="1" t="s">
        <v>218</v>
      </c>
      <c r="I13696" s="34">
        <v>6.0890000000000001E-5</v>
      </c>
      <c r="J13696" s="34">
        <v>2978.1477</v>
      </c>
      <c r="K13696" s="35" t="str">
        <f t="shared" si="1257"/>
        <v>Loonse en Drunense Duinen &amp; Leemkuilen_H2310</v>
      </c>
      <c r="L13696" s="36">
        <f>VLOOKUP(D13696,DATA!A:F,5,FALSE)</f>
        <v>1.0986712608830001E-2</v>
      </c>
      <c r="M13696" s="37">
        <f>VLOOKUP(D13696,DATA!A:F,6,FALSE)</f>
        <v>982</v>
      </c>
      <c r="N13696" s="36">
        <f t="shared" si="1258"/>
        <v>99.871617847393708</v>
      </c>
      <c r="O13696" s="36">
        <f t="shared" si="1259"/>
        <v>99.871617933168622</v>
      </c>
      <c r="P13696" s="36">
        <f t="shared" si="1260"/>
        <v>8.5774914282410464E-8</v>
      </c>
      <c r="Q13696" s="36">
        <f t="shared" si="1261"/>
        <v>0</v>
      </c>
    </row>
    <row r="13697" spans="1:17" x14ac:dyDescent="0.3">
      <c r="A13697" s="29">
        <v>3121398</v>
      </c>
      <c r="B13697" s="1">
        <v>131</v>
      </c>
      <c r="C13697" s="1" t="s">
        <v>24</v>
      </c>
      <c r="D13697" s="1" t="s">
        <v>63</v>
      </c>
      <c r="E13697" s="1" t="s">
        <v>64</v>
      </c>
      <c r="F13697" s="47">
        <v>714</v>
      </c>
      <c r="G13697" s="34">
        <v>906.28</v>
      </c>
      <c r="H13697" s="1" t="s">
        <v>218</v>
      </c>
      <c r="I13697" s="34">
        <v>3.4069999999999997E-5</v>
      </c>
      <c r="J13697" s="34">
        <v>5264.2460000000001</v>
      </c>
      <c r="K13697" s="35" t="str">
        <f t="shared" si="1257"/>
        <v>Loonse en Drunense Duinen &amp; Leemkuilen_H2310</v>
      </c>
      <c r="L13697" s="36">
        <f>VLOOKUP(D13697,DATA!A:F,5,FALSE)</f>
        <v>1.0986712608830001E-2</v>
      </c>
      <c r="M13697" s="37">
        <f>VLOOKUP(D13697,DATA!A:F,6,FALSE)</f>
        <v>982</v>
      </c>
      <c r="N13697" s="36">
        <f t="shared" si="1258"/>
        <v>30.32405427252348</v>
      </c>
      <c r="O13697" s="36">
        <f t="shared" si="1259"/>
        <v>30.324062181313895</v>
      </c>
      <c r="P13697" s="36">
        <f t="shared" si="1260"/>
        <v>7.9087904154562239E-6</v>
      </c>
      <c r="Q13697" s="36">
        <f t="shared" si="1261"/>
        <v>0</v>
      </c>
    </row>
    <row r="13698" spans="1:17" x14ac:dyDescent="0.3">
      <c r="A13698" s="29">
        <v>3121398</v>
      </c>
      <c r="B13698" s="1">
        <v>131</v>
      </c>
      <c r="C13698" s="1" t="s">
        <v>24</v>
      </c>
      <c r="D13698" s="1" t="s">
        <v>61</v>
      </c>
      <c r="E13698" s="1" t="s">
        <v>62</v>
      </c>
      <c r="F13698" s="47">
        <v>714</v>
      </c>
      <c r="G13698" s="34">
        <v>906.28</v>
      </c>
      <c r="H13698" s="1" t="s">
        <v>218</v>
      </c>
      <c r="I13698" s="34">
        <v>3.4069999999999997E-5</v>
      </c>
      <c r="J13698" s="34">
        <v>3658.9032999999999</v>
      </c>
      <c r="K13698" s="35" t="str">
        <f t="shared" si="1257"/>
        <v>Loonse en Drunense Duinen &amp; Leemkuilen_H2330</v>
      </c>
      <c r="L13698" s="36">
        <f>VLOOKUP(D13698,DATA!A:F,5,FALSE)</f>
        <v>1.0986712608830001E-2</v>
      </c>
      <c r="M13698" s="37">
        <f>VLOOKUP(D13698,DATA!A:F,6,FALSE)</f>
        <v>982</v>
      </c>
      <c r="N13698" s="36">
        <f t="shared" si="1258"/>
        <v>30.32405427252348</v>
      </c>
      <c r="O13698" s="36">
        <f t="shared" si="1259"/>
        <v>30.324062181313895</v>
      </c>
      <c r="P13698" s="36">
        <f t="shared" si="1260"/>
        <v>7.9087904154562239E-6</v>
      </c>
      <c r="Q13698" s="36">
        <f t="shared" si="1261"/>
        <v>0</v>
      </c>
    </row>
    <row r="13699" spans="1:17" x14ac:dyDescent="0.3">
      <c r="A13699" s="29">
        <v>3121399</v>
      </c>
      <c r="B13699" s="1">
        <v>131</v>
      </c>
      <c r="C13699" s="1" t="s">
        <v>24</v>
      </c>
      <c r="D13699" s="1" t="s">
        <v>63</v>
      </c>
      <c r="E13699" s="1" t="s">
        <v>64</v>
      </c>
      <c r="F13699" s="47">
        <v>714</v>
      </c>
      <c r="G13699" s="34">
        <v>923.04</v>
      </c>
      <c r="H13699" s="1" t="s">
        <v>218</v>
      </c>
      <c r="I13699" s="34">
        <v>3.6430000000000002E-5</v>
      </c>
      <c r="J13699" s="34">
        <v>6490.3856999999998</v>
      </c>
      <c r="K13699" s="35" t="str">
        <f t="shared" ref="K13699:K13762" si="1262">_xlfn.CONCAT(C13699,"_",D13699)</f>
        <v>Loonse en Drunense Duinen &amp; Leemkuilen_H2310</v>
      </c>
      <c r="L13699" s="36">
        <f>VLOOKUP(D13699,DATA!A:F,5,FALSE)</f>
        <v>1.0986712608830001E-2</v>
      </c>
      <c r="M13699" s="37">
        <f>VLOOKUP(D13699,DATA!A:F,6,FALSE)</f>
        <v>982</v>
      </c>
      <c r="N13699" s="36">
        <f t="shared" ref="N13699:N13762" si="1263">100/(1+EXP(-L13699*(G13699-M13699)))</f>
        <v>34.349075574430266</v>
      </c>
      <c r="O13699" s="36">
        <f t="shared" ref="O13699:O13762" si="1264">100/(1+EXP(-L13699*((G13699+I13699)-M13699)))</f>
        <v>34.349084600171167</v>
      </c>
      <c r="P13699" s="36">
        <f t="shared" ref="P13699:P13762" si="1265">O13699-N13699</f>
        <v>9.0257409013361212E-6</v>
      </c>
      <c r="Q13699" s="36">
        <f t="shared" ref="Q13699:Q13762" si="1266">IF(AND(H13699&lt;&gt;"below",I13699&gt;=0.005),J13699*P13699/100,0)</f>
        <v>0</v>
      </c>
    </row>
    <row r="13700" spans="1:17" x14ac:dyDescent="0.3">
      <c r="A13700" s="29">
        <v>3121399</v>
      </c>
      <c r="B13700" s="1">
        <v>131</v>
      </c>
      <c r="C13700" s="1" t="s">
        <v>24</v>
      </c>
      <c r="D13700" s="1" t="s">
        <v>61</v>
      </c>
      <c r="E13700" s="1" t="s">
        <v>62</v>
      </c>
      <c r="F13700" s="47">
        <v>714</v>
      </c>
      <c r="G13700" s="34">
        <v>923.04</v>
      </c>
      <c r="H13700" s="1" t="s">
        <v>218</v>
      </c>
      <c r="I13700" s="34">
        <v>3.6430000000000002E-5</v>
      </c>
      <c r="J13700" s="34">
        <v>2882.6433000000002</v>
      </c>
      <c r="K13700" s="35" t="str">
        <f t="shared" si="1262"/>
        <v>Loonse en Drunense Duinen &amp; Leemkuilen_H2330</v>
      </c>
      <c r="L13700" s="36">
        <f>VLOOKUP(D13700,DATA!A:F,5,FALSE)</f>
        <v>1.0986712608830001E-2</v>
      </c>
      <c r="M13700" s="37">
        <f>VLOOKUP(D13700,DATA!A:F,6,FALSE)</f>
        <v>982</v>
      </c>
      <c r="N13700" s="36">
        <f t="shared" si="1263"/>
        <v>34.349075574430266</v>
      </c>
      <c r="O13700" s="36">
        <f t="shared" si="1264"/>
        <v>34.349084600171167</v>
      </c>
      <c r="P13700" s="36">
        <f t="shared" si="1265"/>
        <v>9.0257409013361212E-6</v>
      </c>
      <c r="Q13700" s="36">
        <f t="shared" si="1266"/>
        <v>0</v>
      </c>
    </row>
    <row r="13701" spans="1:17" x14ac:dyDescent="0.3">
      <c r="A13701" s="29">
        <v>3121400</v>
      </c>
      <c r="B13701" s="1">
        <v>131</v>
      </c>
      <c r="C13701" s="1" t="s">
        <v>24</v>
      </c>
      <c r="D13701" s="1" t="s">
        <v>61</v>
      </c>
      <c r="E13701" s="1" t="s">
        <v>62</v>
      </c>
      <c r="F13701" s="47">
        <v>714</v>
      </c>
      <c r="G13701" s="34">
        <v>859.21</v>
      </c>
      <c r="H13701" s="1" t="s">
        <v>218</v>
      </c>
      <c r="I13701" s="34">
        <v>3.7700000000000002E-5</v>
      </c>
      <c r="J13701" s="34">
        <v>161.64448999999999</v>
      </c>
      <c r="K13701" s="35" t="str">
        <f t="shared" si="1262"/>
        <v>Loonse en Drunense Duinen &amp; Leemkuilen_H2330</v>
      </c>
      <c r="L13701" s="36">
        <f>VLOOKUP(D13701,DATA!A:F,5,FALSE)</f>
        <v>1.0986712608830001E-2</v>
      </c>
      <c r="M13701" s="37">
        <f>VLOOKUP(D13701,DATA!A:F,6,FALSE)</f>
        <v>982</v>
      </c>
      <c r="N13701" s="36">
        <f t="shared" si="1263"/>
        <v>20.602434776630503</v>
      </c>
      <c r="O13701" s="36">
        <f t="shared" si="1264"/>
        <v>20.602441552029884</v>
      </c>
      <c r="P13701" s="36">
        <f t="shared" si="1265"/>
        <v>6.7753993810981683E-6</v>
      </c>
      <c r="Q13701" s="36">
        <f t="shared" si="1266"/>
        <v>0</v>
      </c>
    </row>
    <row r="13702" spans="1:17" x14ac:dyDescent="0.3">
      <c r="A13702" s="29">
        <v>3121401</v>
      </c>
      <c r="B13702" s="1">
        <v>131</v>
      </c>
      <c r="C13702" s="1" t="s">
        <v>24</v>
      </c>
      <c r="D13702" s="1" t="s">
        <v>61</v>
      </c>
      <c r="E13702" s="1" t="s">
        <v>62</v>
      </c>
      <c r="F13702" s="47">
        <v>714</v>
      </c>
      <c r="G13702" s="34">
        <v>1065.44</v>
      </c>
      <c r="H13702" s="1" t="s">
        <v>218</v>
      </c>
      <c r="I13702" s="34">
        <v>5.5590000000000001E-5</v>
      </c>
      <c r="J13702" s="34">
        <v>4633.7690000000002</v>
      </c>
      <c r="K13702" s="35" t="str">
        <f t="shared" si="1262"/>
        <v>Loonse en Drunense Duinen &amp; Leemkuilen_H2330</v>
      </c>
      <c r="L13702" s="36">
        <f>VLOOKUP(D13702,DATA!A:F,5,FALSE)</f>
        <v>1.0986712608830001E-2</v>
      </c>
      <c r="M13702" s="37">
        <f>VLOOKUP(D13702,DATA!A:F,6,FALSE)</f>
        <v>982</v>
      </c>
      <c r="N13702" s="36">
        <f t="shared" si="1263"/>
        <v>71.43756176756105</v>
      </c>
      <c r="O13702" s="36">
        <f t="shared" si="1264"/>
        <v>71.437574229519058</v>
      </c>
      <c r="P13702" s="36">
        <f t="shared" si="1265"/>
        <v>1.2461958007747853E-5</v>
      </c>
      <c r="Q13702" s="36">
        <f t="shared" si="1266"/>
        <v>0</v>
      </c>
    </row>
    <row r="13703" spans="1:17" x14ac:dyDescent="0.3">
      <c r="A13703" s="29">
        <v>3121402</v>
      </c>
      <c r="B13703" s="1">
        <v>131</v>
      </c>
      <c r="C13703" s="1" t="s">
        <v>24</v>
      </c>
      <c r="D13703" s="1" t="s">
        <v>63</v>
      </c>
      <c r="E13703" s="1" t="s">
        <v>64</v>
      </c>
      <c r="F13703" s="47">
        <v>714</v>
      </c>
      <c r="G13703" s="34">
        <v>994.39</v>
      </c>
      <c r="H13703" s="1" t="s">
        <v>218</v>
      </c>
      <c r="I13703" s="34">
        <v>6.1020000000000002E-5</v>
      </c>
      <c r="J13703" s="34">
        <v>4332.1045000000004</v>
      </c>
      <c r="K13703" s="35" t="str">
        <f t="shared" si="1262"/>
        <v>Loonse en Drunense Duinen &amp; Leemkuilen_H2310</v>
      </c>
      <c r="L13703" s="36">
        <f>VLOOKUP(D13703,DATA!A:F,5,FALSE)</f>
        <v>1.0986712608830001E-2</v>
      </c>
      <c r="M13703" s="37">
        <f>VLOOKUP(D13703,DATA!A:F,6,FALSE)</f>
        <v>982</v>
      </c>
      <c r="N13703" s="36">
        <f t="shared" si="1263"/>
        <v>53.397888910630037</v>
      </c>
      <c r="O13703" s="36">
        <f t="shared" si="1264"/>
        <v>53.397905593456635</v>
      </c>
      <c r="P13703" s="36">
        <f t="shared" si="1265"/>
        <v>1.6682826597502753E-5</v>
      </c>
      <c r="Q13703" s="36">
        <f t="shared" si="1266"/>
        <v>0</v>
      </c>
    </row>
    <row r="13704" spans="1:17" x14ac:dyDescent="0.3">
      <c r="A13704" s="29">
        <v>3121402</v>
      </c>
      <c r="B13704" s="1">
        <v>131</v>
      </c>
      <c r="C13704" s="1" t="s">
        <v>24</v>
      </c>
      <c r="D13704" s="1" t="s">
        <v>61</v>
      </c>
      <c r="E13704" s="1" t="s">
        <v>62</v>
      </c>
      <c r="F13704" s="47">
        <v>714</v>
      </c>
      <c r="G13704" s="34">
        <v>994.39</v>
      </c>
      <c r="H13704" s="1" t="s">
        <v>218</v>
      </c>
      <c r="I13704" s="34">
        <v>6.1020000000000002E-5</v>
      </c>
      <c r="J13704" s="34">
        <v>5667.8954999999996</v>
      </c>
      <c r="K13704" s="35" t="str">
        <f t="shared" si="1262"/>
        <v>Loonse en Drunense Duinen &amp; Leemkuilen_H2330</v>
      </c>
      <c r="L13704" s="36">
        <f>VLOOKUP(D13704,DATA!A:F,5,FALSE)</f>
        <v>1.0986712608830001E-2</v>
      </c>
      <c r="M13704" s="37">
        <f>VLOOKUP(D13704,DATA!A:F,6,FALSE)</f>
        <v>982</v>
      </c>
      <c r="N13704" s="36">
        <f t="shared" si="1263"/>
        <v>53.397888910630037</v>
      </c>
      <c r="O13704" s="36">
        <f t="shared" si="1264"/>
        <v>53.397905593456635</v>
      </c>
      <c r="P13704" s="36">
        <f t="shared" si="1265"/>
        <v>1.6682826597502753E-5</v>
      </c>
      <c r="Q13704" s="36">
        <f t="shared" si="1266"/>
        <v>0</v>
      </c>
    </row>
    <row r="13705" spans="1:17" x14ac:dyDescent="0.3">
      <c r="A13705" s="29">
        <v>3121403</v>
      </c>
      <c r="B13705" s="1">
        <v>131</v>
      </c>
      <c r="C13705" s="1" t="s">
        <v>24</v>
      </c>
      <c r="D13705" s="1" t="s">
        <v>63</v>
      </c>
      <c r="E13705" s="1" t="s">
        <v>64</v>
      </c>
      <c r="F13705" s="47">
        <v>714</v>
      </c>
      <c r="G13705" s="34">
        <v>929.3</v>
      </c>
      <c r="H13705" s="1" t="s">
        <v>218</v>
      </c>
      <c r="I13705" s="34">
        <v>6.533E-5</v>
      </c>
      <c r="J13705" s="34">
        <v>773.45749999999998</v>
      </c>
      <c r="K13705" s="35" t="str">
        <f t="shared" si="1262"/>
        <v>Loonse en Drunense Duinen &amp; Leemkuilen_H2310</v>
      </c>
      <c r="L13705" s="36">
        <f>VLOOKUP(D13705,DATA!A:F,5,FALSE)</f>
        <v>1.0986712608830001E-2</v>
      </c>
      <c r="M13705" s="37">
        <f>VLOOKUP(D13705,DATA!A:F,6,FALSE)</f>
        <v>982</v>
      </c>
      <c r="N13705" s="36">
        <f t="shared" si="1263"/>
        <v>35.916278260591</v>
      </c>
      <c r="O13705" s="36">
        <f t="shared" si="1264"/>
        <v>35.916294780951496</v>
      </c>
      <c r="P13705" s="36">
        <f t="shared" si="1265"/>
        <v>1.6520360496485864E-5</v>
      </c>
      <c r="Q13705" s="36">
        <f t="shared" si="1266"/>
        <v>0</v>
      </c>
    </row>
    <row r="13706" spans="1:17" x14ac:dyDescent="0.3">
      <c r="A13706" s="29">
        <v>3121403</v>
      </c>
      <c r="B13706" s="1">
        <v>131</v>
      </c>
      <c r="C13706" s="1" t="s">
        <v>24</v>
      </c>
      <c r="D13706" s="1" t="s">
        <v>61</v>
      </c>
      <c r="E13706" s="1" t="s">
        <v>62</v>
      </c>
      <c r="F13706" s="47">
        <v>714</v>
      </c>
      <c r="G13706" s="34">
        <v>929.3</v>
      </c>
      <c r="H13706" s="1" t="s">
        <v>218</v>
      </c>
      <c r="I13706" s="34">
        <v>6.533E-5</v>
      </c>
      <c r="J13706" s="34">
        <v>8658.8209999999999</v>
      </c>
      <c r="K13706" s="35" t="str">
        <f t="shared" si="1262"/>
        <v>Loonse en Drunense Duinen &amp; Leemkuilen_H2330</v>
      </c>
      <c r="L13706" s="36">
        <f>VLOOKUP(D13706,DATA!A:F,5,FALSE)</f>
        <v>1.0986712608830001E-2</v>
      </c>
      <c r="M13706" s="37">
        <f>VLOOKUP(D13706,DATA!A:F,6,FALSE)</f>
        <v>982</v>
      </c>
      <c r="N13706" s="36">
        <f t="shared" si="1263"/>
        <v>35.916278260591</v>
      </c>
      <c r="O13706" s="36">
        <f t="shared" si="1264"/>
        <v>35.916294780951496</v>
      </c>
      <c r="P13706" s="36">
        <f t="shared" si="1265"/>
        <v>1.6520360496485864E-5</v>
      </c>
      <c r="Q13706" s="36">
        <f t="shared" si="1266"/>
        <v>0</v>
      </c>
    </row>
    <row r="13707" spans="1:17" x14ac:dyDescent="0.3">
      <c r="A13707" s="29">
        <v>3121404</v>
      </c>
      <c r="B13707" s="1">
        <v>131</v>
      </c>
      <c r="C13707" s="1" t="s">
        <v>24</v>
      </c>
      <c r="D13707" s="1" t="s">
        <v>63</v>
      </c>
      <c r="E13707" s="1" t="s">
        <v>64</v>
      </c>
      <c r="F13707" s="47">
        <v>714</v>
      </c>
      <c r="G13707" s="34">
        <v>1064.0999999999999</v>
      </c>
      <c r="H13707" s="1" t="s">
        <v>218</v>
      </c>
      <c r="I13707" s="34">
        <v>8.6940000000000004E-5</v>
      </c>
      <c r="J13707" s="34">
        <v>350.72762999999998</v>
      </c>
      <c r="K13707" s="35" t="str">
        <f t="shared" si="1262"/>
        <v>Loonse en Drunense Duinen &amp; Leemkuilen_H2310</v>
      </c>
      <c r="L13707" s="36">
        <f>VLOOKUP(D13707,DATA!A:F,5,FALSE)</f>
        <v>1.0986712608830001E-2</v>
      </c>
      <c r="M13707" s="37">
        <f>VLOOKUP(D13707,DATA!A:F,6,FALSE)</f>
        <v>982</v>
      </c>
      <c r="N13707" s="36">
        <f t="shared" si="1263"/>
        <v>71.136219931016996</v>
      </c>
      <c r="O13707" s="36">
        <f t="shared" si="1264"/>
        <v>71.136239543442343</v>
      </c>
      <c r="P13707" s="36">
        <f t="shared" si="1265"/>
        <v>1.9612425347759199E-5</v>
      </c>
      <c r="Q13707" s="36">
        <f t="shared" si="1266"/>
        <v>0</v>
      </c>
    </row>
    <row r="13708" spans="1:17" x14ac:dyDescent="0.3">
      <c r="A13708" s="29">
        <v>3121404</v>
      </c>
      <c r="B13708" s="1">
        <v>131</v>
      </c>
      <c r="C13708" s="1" t="s">
        <v>24</v>
      </c>
      <c r="D13708" s="1" t="s">
        <v>61</v>
      </c>
      <c r="E13708" s="1" t="s">
        <v>62</v>
      </c>
      <c r="F13708" s="47">
        <v>714</v>
      </c>
      <c r="G13708" s="34">
        <v>1064.0999999999999</v>
      </c>
      <c r="H13708" s="1" t="s">
        <v>218</v>
      </c>
      <c r="I13708" s="34">
        <v>8.6940000000000004E-5</v>
      </c>
      <c r="J13708" s="34">
        <v>5257.9385000000002</v>
      </c>
      <c r="K13708" s="35" t="str">
        <f t="shared" si="1262"/>
        <v>Loonse en Drunense Duinen &amp; Leemkuilen_H2330</v>
      </c>
      <c r="L13708" s="36">
        <f>VLOOKUP(D13708,DATA!A:F,5,FALSE)</f>
        <v>1.0986712608830001E-2</v>
      </c>
      <c r="M13708" s="37">
        <f>VLOOKUP(D13708,DATA!A:F,6,FALSE)</f>
        <v>982</v>
      </c>
      <c r="N13708" s="36">
        <f t="shared" si="1263"/>
        <v>71.136219931016996</v>
      </c>
      <c r="O13708" s="36">
        <f t="shared" si="1264"/>
        <v>71.136239543442343</v>
      </c>
      <c r="P13708" s="36">
        <f t="shared" si="1265"/>
        <v>1.9612425347759199E-5</v>
      </c>
      <c r="Q13708" s="36">
        <f t="shared" si="1266"/>
        <v>0</v>
      </c>
    </row>
    <row r="13709" spans="1:17" x14ac:dyDescent="0.3">
      <c r="A13709" s="29">
        <v>3121405</v>
      </c>
      <c r="B13709" s="1">
        <v>131</v>
      </c>
      <c r="C13709" s="1" t="s">
        <v>24</v>
      </c>
      <c r="D13709" s="1" t="s">
        <v>63</v>
      </c>
      <c r="E13709" s="1" t="s">
        <v>64</v>
      </c>
      <c r="F13709" s="47">
        <v>714</v>
      </c>
      <c r="G13709" s="34">
        <v>1132.28</v>
      </c>
      <c r="H13709" s="1" t="s">
        <v>218</v>
      </c>
      <c r="I13709" s="34">
        <v>1.1068E-4</v>
      </c>
      <c r="J13709" s="34">
        <v>1901.0604000000001</v>
      </c>
      <c r="K13709" s="35" t="str">
        <f t="shared" si="1262"/>
        <v>Loonse en Drunense Duinen &amp; Leemkuilen_H2310</v>
      </c>
      <c r="L13709" s="36">
        <f>VLOOKUP(D13709,DATA!A:F,5,FALSE)</f>
        <v>1.0986712608830001E-2</v>
      </c>
      <c r="M13709" s="37">
        <f>VLOOKUP(D13709,DATA!A:F,6,FALSE)</f>
        <v>982</v>
      </c>
      <c r="N13709" s="36">
        <f t="shared" si="1263"/>
        <v>83.903739032563166</v>
      </c>
      <c r="O13709" s="36">
        <f t="shared" si="1264"/>
        <v>83.90375545520628</v>
      </c>
      <c r="P13709" s="36">
        <f t="shared" si="1265"/>
        <v>1.6422643113855884E-5</v>
      </c>
      <c r="Q13709" s="36">
        <f t="shared" si="1266"/>
        <v>0</v>
      </c>
    </row>
    <row r="13710" spans="1:17" x14ac:dyDescent="0.3">
      <c r="A13710" s="29">
        <v>3121405</v>
      </c>
      <c r="B13710" s="1">
        <v>131</v>
      </c>
      <c r="C13710" s="1" t="s">
        <v>24</v>
      </c>
      <c r="D13710" s="1" t="s">
        <v>61</v>
      </c>
      <c r="E13710" s="1" t="s">
        <v>62</v>
      </c>
      <c r="F13710" s="47">
        <v>714</v>
      </c>
      <c r="G13710" s="34">
        <v>1132.28</v>
      </c>
      <c r="H13710" s="1" t="s">
        <v>218</v>
      </c>
      <c r="I13710" s="34">
        <v>1.1068E-4</v>
      </c>
      <c r="J13710" s="34">
        <v>3371.4349999999999</v>
      </c>
      <c r="K13710" s="35" t="str">
        <f t="shared" si="1262"/>
        <v>Loonse en Drunense Duinen &amp; Leemkuilen_H2330</v>
      </c>
      <c r="L13710" s="36">
        <f>VLOOKUP(D13710,DATA!A:F,5,FALSE)</f>
        <v>1.0986712608830001E-2</v>
      </c>
      <c r="M13710" s="37">
        <f>VLOOKUP(D13710,DATA!A:F,6,FALSE)</f>
        <v>982</v>
      </c>
      <c r="N13710" s="36">
        <f t="shared" si="1263"/>
        <v>83.903739032563166</v>
      </c>
      <c r="O13710" s="36">
        <f t="shared" si="1264"/>
        <v>83.90375545520628</v>
      </c>
      <c r="P13710" s="36">
        <f t="shared" si="1265"/>
        <v>1.6422643113855884E-5</v>
      </c>
      <c r="Q13710" s="36">
        <f t="shared" si="1266"/>
        <v>0</v>
      </c>
    </row>
    <row r="13711" spans="1:17" x14ac:dyDescent="0.3">
      <c r="A13711" s="29">
        <v>3121406</v>
      </c>
      <c r="B13711" s="1">
        <v>131</v>
      </c>
      <c r="C13711" s="1" t="s">
        <v>24</v>
      </c>
      <c r="D13711" s="1" t="s">
        <v>63</v>
      </c>
      <c r="E13711" s="1" t="s">
        <v>64</v>
      </c>
      <c r="F13711" s="47">
        <v>714</v>
      </c>
      <c r="G13711" s="34">
        <v>1391.56</v>
      </c>
      <c r="H13711" s="1" t="s">
        <v>218</v>
      </c>
      <c r="I13711" s="34">
        <v>1.5208999999999999E-4</v>
      </c>
      <c r="J13711" s="34">
        <v>178.18090000000001</v>
      </c>
      <c r="K13711" s="35" t="str">
        <f t="shared" si="1262"/>
        <v>Loonse en Drunense Duinen &amp; Leemkuilen_H2310</v>
      </c>
      <c r="L13711" s="36">
        <f>VLOOKUP(D13711,DATA!A:F,5,FALSE)</f>
        <v>1.0986712608830001E-2</v>
      </c>
      <c r="M13711" s="37">
        <f>VLOOKUP(D13711,DATA!A:F,6,FALSE)</f>
        <v>982</v>
      </c>
      <c r="N13711" s="36">
        <f t="shared" si="1263"/>
        <v>98.900999284471311</v>
      </c>
      <c r="O13711" s="36">
        <f t="shared" si="1264"/>
        <v>98.90100110068407</v>
      </c>
      <c r="P13711" s="36">
        <f t="shared" si="1265"/>
        <v>1.8162127588539079E-6</v>
      </c>
      <c r="Q13711" s="36">
        <f t="shared" si="1266"/>
        <v>0</v>
      </c>
    </row>
    <row r="13712" spans="1:17" x14ac:dyDescent="0.3">
      <c r="A13712" s="29">
        <v>3121406</v>
      </c>
      <c r="B13712" s="1">
        <v>131</v>
      </c>
      <c r="C13712" s="1" t="s">
        <v>24</v>
      </c>
      <c r="D13712" s="1" t="s">
        <v>61</v>
      </c>
      <c r="E13712" s="1" t="s">
        <v>62</v>
      </c>
      <c r="F13712" s="47">
        <v>714</v>
      </c>
      <c r="G13712" s="34">
        <v>1391.56</v>
      </c>
      <c r="H13712" s="1" t="s">
        <v>218</v>
      </c>
      <c r="I13712" s="34">
        <v>1.5208999999999999E-4</v>
      </c>
      <c r="J13712" s="34">
        <v>2743.8310000000001</v>
      </c>
      <c r="K13712" s="35" t="str">
        <f t="shared" si="1262"/>
        <v>Loonse en Drunense Duinen &amp; Leemkuilen_H2330</v>
      </c>
      <c r="L13712" s="36">
        <f>VLOOKUP(D13712,DATA!A:F,5,FALSE)</f>
        <v>1.0986712608830001E-2</v>
      </c>
      <c r="M13712" s="37">
        <f>VLOOKUP(D13712,DATA!A:F,6,FALSE)</f>
        <v>982</v>
      </c>
      <c r="N13712" s="36">
        <f t="shared" si="1263"/>
        <v>98.900999284471311</v>
      </c>
      <c r="O13712" s="36">
        <f t="shared" si="1264"/>
        <v>98.90100110068407</v>
      </c>
      <c r="P13712" s="36">
        <f t="shared" si="1265"/>
        <v>1.8162127588539079E-6</v>
      </c>
      <c r="Q13712" s="36">
        <f t="shared" si="1266"/>
        <v>0</v>
      </c>
    </row>
    <row r="13713" spans="1:17" x14ac:dyDescent="0.3">
      <c r="A13713" s="29">
        <v>3121407</v>
      </c>
      <c r="B13713" s="1">
        <v>131</v>
      </c>
      <c r="C13713" s="1" t="s">
        <v>24</v>
      </c>
      <c r="D13713" s="1" t="s">
        <v>63</v>
      </c>
      <c r="E13713" s="1" t="s">
        <v>64</v>
      </c>
      <c r="F13713" s="47">
        <v>714</v>
      </c>
      <c r="G13713" s="34">
        <v>1227.74</v>
      </c>
      <c r="H13713" s="1" t="s">
        <v>218</v>
      </c>
      <c r="I13713" s="34">
        <v>1.4067999999999999E-4</v>
      </c>
      <c r="J13713" s="34">
        <v>6978.9224000000004</v>
      </c>
      <c r="K13713" s="35" t="str">
        <f t="shared" si="1262"/>
        <v>Loonse en Drunense Duinen &amp; Leemkuilen_H2310</v>
      </c>
      <c r="L13713" s="36">
        <f>VLOOKUP(D13713,DATA!A:F,5,FALSE)</f>
        <v>1.0986712608830001E-2</v>
      </c>
      <c r="M13713" s="37">
        <f>VLOOKUP(D13713,DATA!A:F,6,FALSE)</f>
        <v>982</v>
      </c>
      <c r="N13713" s="36">
        <f t="shared" si="1263"/>
        <v>93.701925320568364</v>
      </c>
      <c r="O13713" s="36">
        <f t="shared" si="1264"/>
        <v>93.701934441855997</v>
      </c>
      <c r="P13713" s="36">
        <f t="shared" si="1265"/>
        <v>9.1212876327517733E-6</v>
      </c>
      <c r="Q13713" s="36">
        <f t="shared" si="1266"/>
        <v>0</v>
      </c>
    </row>
    <row r="13714" spans="1:17" x14ac:dyDescent="0.3">
      <c r="A13714" s="29">
        <v>3121407</v>
      </c>
      <c r="B13714" s="1">
        <v>131</v>
      </c>
      <c r="C13714" s="1" t="s">
        <v>24</v>
      </c>
      <c r="D13714" s="1" t="s">
        <v>61</v>
      </c>
      <c r="E13714" s="1" t="s">
        <v>62</v>
      </c>
      <c r="F13714" s="47">
        <v>714</v>
      </c>
      <c r="G13714" s="34">
        <v>1227.74</v>
      </c>
      <c r="H13714" s="1" t="s">
        <v>218</v>
      </c>
      <c r="I13714" s="34">
        <v>1.4067999999999999E-4</v>
      </c>
      <c r="J13714" s="34">
        <v>2680.2527</v>
      </c>
      <c r="K13714" s="35" t="str">
        <f t="shared" si="1262"/>
        <v>Loonse en Drunense Duinen &amp; Leemkuilen_H2330</v>
      </c>
      <c r="L13714" s="36">
        <f>VLOOKUP(D13714,DATA!A:F,5,FALSE)</f>
        <v>1.0986712608830001E-2</v>
      </c>
      <c r="M13714" s="37">
        <f>VLOOKUP(D13714,DATA!A:F,6,FALSE)</f>
        <v>982</v>
      </c>
      <c r="N13714" s="36">
        <f t="shared" si="1263"/>
        <v>93.701925320568364</v>
      </c>
      <c r="O13714" s="36">
        <f t="shared" si="1264"/>
        <v>93.701934441855997</v>
      </c>
      <c r="P13714" s="36">
        <f t="shared" si="1265"/>
        <v>9.1212876327517733E-6</v>
      </c>
      <c r="Q13714" s="36">
        <f t="shared" si="1266"/>
        <v>0</v>
      </c>
    </row>
    <row r="13715" spans="1:17" x14ac:dyDescent="0.3">
      <c r="A13715" s="29">
        <v>3121408</v>
      </c>
      <c r="B13715" s="1">
        <v>131</v>
      </c>
      <c r="C13715" s="1" t="s">
        <v>24</v>
      </c>
      <c r="D13715" s="1" t="s">
        <v>63</v>
      </c>
      <c r="E13715" s="1" t="s">
        <v>64</v>
      </c>
      <c r="F13715" s="47">
        <v>714</v>
      </c>
      <c r="G13715" s="34">
        <v>1027.27</v>
      </c>
      <c r="H13715" s="1" t="s">
        <v>218</v>
      </c>
      <c r="I13715" s="34">
        <v>1.3982999999999999E-4</v>
      </c>
      <c r="J13715" s="34">
        <v>5335.4189999999999</v>
      </c>
      <c r="K13715" s="35" t="str">
        <f t="shared" si="1262"/>
        <v>Loonse en Drunense Duinen &amp; Leemkuilen_H2310</v>
      </c>
      <c r="L13715" s="36">
        <f>VLOOKUP(D13715,DATA!A:F,5,FALSE)</f>
        <v>1.0986712608830001E-2</v>
      </c>
      <c r="M13715" s="37">
        <f>VLOOKUP(D13715,DATA!A:F,6,FALSE)</f>
        <v>982</v>
      </c>
      <c r="N13715" s="36">
        <f t="shared" si="1263"/>
        <v>62.184071519190674</v>
      </c>
      <c r="O13715" s="36">
        <f t="shared" si="1264"/>
        <v>62.184107645364143</v>
      </c>
      <c r="P13715" s="36">
        <f t="shared" si="1265"/>
        <v>3.6126173469597234E-5</v>
      </c>
      <c r="Q13715" s="36">
        <f t="shared" si="1266"/>
        <v>0</v>
      </c>
    </row>
    <row r="13716" spans="1:17" x14ac:dyDescent="0.3">
      <c r="A13716" s="29">
        <v>3121408</v>
      </c>
      <c r="B13716" s="1">
        <v>131</v>
      </c>
      <c r="C13716" s="1" t="s">
        <v>24</v>
      </c>
      <c r="D13716" s="1" t="s">
        <v>61</v>
      </c>
      <c r="E13716" s="1" t="s">
        <v>62</v>
      </c>
      <c r="F13716" s="47">
        <v>714</v>
      </c>
      <c r="G13716" s="34">
        <v>1027.27</v>
      </c>
      <c r="H13716" s="1" t="s">
        <v>218</v>
      </c>
      <c r="I13716" s="34">
        <v>1.3982999999999999E-4</v>
      </c>
      <c r="J13716" s="34">
        <v>4664.5810000000001</v>
      </c>
      <c r="K13716" s="35" t="str">
        <f t="shared" si="1262"/>
        <v>Loonse en Drunense Duinen &amp; Leemkuilen_H2330</v>
      </c>
      <c r="L13716" s="36">
        <f>VLOOKUP(D13716,DATA!A:F,5,FALSE)</f>
        <v>1.0986712608830001E-2</v>
      </c>
      <c r="M13716" s="37">
        <f>VLOOKUP(D13716,DATA!A:F,6,FALSE)</f>
        <v>982</v>
      </c>
      <c r="N13716" s="36">
        <f t="shared" si="1263"/>
        <v>62.184071519190674</v>
      </c>
      <c r="O13716" s="36">
        <f t="shared" si="1264"/>
        <v>62.184107645364143</v>
      </c>
      <c r="P13716" s="36">
        <f t="shared" si="1265"/>
        <v>3.6126173469597234E-5</v>
      </c>
      <c r="Q13716" s="36">
        <f t="shared" si="1266"/>
        <v>0</v>
      </c>
    </row>
    <row r="13717" spans="1:17" x14ac:dyDescent="0.3">
      <c r="A13717" s="29">
        <v>3121409</v>
      </c>
      <c r="B13717" s="1">
        <v>131</v>
      </c>
      <c r="C13717" s="1" t="s">
        <v>24</v>
      </c>
      <c r="D13717" s="1" t="s">
        <v>63</v>
      </c>
      <c r="E13717" s="1" t="s">
        <v>64</v>
      </c>
      <c r="F13717" s="47">
        <v>714</v>
      </c>
      <c r="G13717" s="34">
        <v>1150.25</v>
      </c>
      <c r="H13717" s="1" t="s">
        <v>218</v>
      </c>
      <c r="I13717" s="34">
        <v>2.5970000000000002E-4</v>
      </c>
      <c r="J13717" s="34">
        <v>238.96507</v>
      </c>
      <c r="K13717" s="35" t="str">
        <f t="shared" si="1262"/>
        <v>Loonse en Drunense Duinen &amp; Leemkuilen_H2310</v>
      </c>
      <c r="L13717" s="36">
        <f>VLOOKUP(D13717,DATA!A:F,5,FALSE)</f>
        <v>1.0986712608830001E-2</v>
      </c>
      <c r="M13717" s="37">
        <f>VLOOKUP(D13717,DATA!A:F,6,FALSE)</f>
        <v>982</v>
      </c>
      <c r="N13717" s="36">
        <f t="shared" si="1263"/>
        <v>86.395258174311664</v>
      </c>
      <c r="O13717" s="36">
        <f t="shared" si="1264"/>
        <v>86.395291710945912</v>
      </c>
      <c r="P13717" s="36">
        <f t="shared" si="1265"/>
        <v>3.3536634248321207E-5</v>
      </c>
      <c r="Q13717" s="36">
        <f t="shared" si="1266"/>
        <v>0</v>
      </c>
    </row>
    <row r="13718" spans="1:17" x14ac:dyDescent="0.3">
      <c r="A13718" s="29">
        <v>3121409</v>
      </c>
      <c r="B13718" s="1">
        <v>131</v>
      </c>
      <c r="C13718" s="1" t="s">
        <v>24</v>
      </c>
      <c r="D13718" s="1" t="s">
        <v>61</v>
      </c>
      <c r="E13718" s="1" t="s">
        <v>62</v>
      </c>
      <c r="F13718" s="47">
        <v>714</v>
      </c>
      <c r="G13718" s="34">
        <v>1150.25</v>
      </c>
      <c r="H13718" s="1" t="s">
        <v>218</v>
      </c>
      <c r="I13718" s="34">
        <v>2.5970000000000002E-4</v>
      </c>
      <c r="J13718" s="34">
        <v>5181.049</v>
      </c>
      <c r="K13718" s="35" t="str">
        <f t="shared" si="1262"/>
        <v>Loonse en Drunense Duinen &amp; Leemkuilen_H2330</v>
      </c>
      <c r="L13718" s="36">
        <f>VLOOKUP(D13718,DATA!A:F,5,FALSE)</f>
        <v>1.0986712608830001E-2</v>
      </c>
      <c r="M13718" s="37">
        <f>VLOOKUP(D13718,DATA!A:F,6,FALSE)</f>
        <v>982</v>
      </c>
      <c r="N13718" s="36">
        <f t="shared" si="1263"/>
        <v>86.395258174311664</v>
      </c>
      <c r="O13718" s="36">
        <f t="shared" si="1264"/>
        <v>86.395291710945912</v>
      </c>
      <c r="P13718" s="36">
        <f t="shared" si="1265"/>
        <v>3.3536634248321207E-5</v>
      </c>
      <c r="Q13718" s="36">
        <f t="shared" si="1266"/>
        <v>0</v>
      </c>
    </row>
    <row r="13719" spans="1:17" x14ac:dyDescent="0.3">
      <c r="A13719" s="29">
        <v>3121409</v>
      </c>
      <c r="B13719" s="1">
        <v>131</v>
      </c>
      <c r="C13719" s="1" t="s">
        <v>24</v>
      </c>
      <c r="D13719" s="1" t="s">
        <v>59</v>
      </c>
      <c r="E13719" s="1" t="s">
        <v>60</v>
      </c>
      <c r="F13719" s="47">
        <v>1071</v>
      </c>
      <c r="G13719" s="34">
        <v>1150.25</v>
      </c>
      <c r="H13719" s="1" t="s">
        <v>218</v>
      </c>
      <c r="I13719" s="34">
        <v>2.5970000000000002E-4</v>
      </c>
      <c r="J13719" s="34">
        <v>87.493170000000006</v>
      </c>
      <c r="K13719" s="35" t="str">
        <f t="shared" si="1262"/>
        <v>Loonse en Drunense Duinen &amp; Leemkuilen_H9190</v>
      </c>
      <c r="L13719" s="36">
        <f>VLOOKUP(D13719,DATA!A:F,5,FALSE)</f>
        <v>1.3726988247862192E-2</v>
      </c>
      <c r="M13719" s="37">
        <f>VLOOKUP(D13719,DATA!A:F,6,FALSE)</f>
        <v>1285.5</v>
      </c>
      <c r="N13719" s="36">
        <f t="shared" si="1263"/>
        <v>13.510274452842379</v>
      </c>
      <c r="O13719" s="36">
        <f t="shared" si="1264"/>
        <v>13.510316108737094</v>
      </c>
      <c r="P13719" s="36">
        <f t="shared" si="1265"/>
        <v>4.1655894714054398E-5</v>
      </c>
      <c r="Q13719" s="36">
        <f t="shared" si="1266"/>
        <v>0</v>
      </c>
    </row>
    <row r="13720" spans="1:17" x14ac:dyDescent="0.3">
      <c r="A13720" s="29">
        <v>3121410</v>
      </c>
      <c r="B13720" s="1">
        <v>131</v>
      </c>
      <c r="C13720" s="1" t="s">
        <v>24</v>
      </c>
      <c r="D13720" s="1" t="s">
        <v>61</v>
      </c>
      <c r="E13720" s="1" t="s">
        <v>62</v>
      </c>
      <c r="F13720" s="47">
        <v>714</v>
      </c>
      <c r="G13720" s="34">
        <v>1253.03</v>
      </c>
      <c r="H13720" s="1" t="s">
        <v>218</v>
      </c>
      <c r="I13720" s="34">
        <v>4.0450000000000002E-4</v>
      </c>
      <c r="J13720" s="34">
        <v>6507.2344000000003</v>
      </c>
      <c r="K13720" s="35" t="str">
        <f t="shared" si="1262"/>
        <v>Loonse en Drunense Duinen &amp; Leemkuilen_H2330</v>
      </c>
      <c r="L13720" s="36">
        <f>VLOOKUP(D13720,DATA!A:F,5,FALSE)</f>
        <v>1.0986712608830001E-2</v>
      </c>
      <c r="M13720" s="37">
        <f>VLOOKUP(D13720,DATA!A:F,6,FALSE)</f>
        <v>982</v>
      </c>
      <c r="N13720" s="36">
        <f t="shared" si="1263"/>
        <v>95.155778257375957</v>
      </c>
      <c r="O13720" s="36">
        <f t="shared" si="1264"/>
        <v>95.155798742783048</v>
      </c>
      <c r="P13720" s="36">
        <f t="shared" si="1265"/>
        <v>2.0485407091541674E-5</v>
      </c>
      <c r="Q13720" s="36">
        <f t="shared" si="1266"/>
        <v>0</v>
      </c>
    </row>
    <row r="13721" spans="1:17" x14ac:dyDescent="0.3">
      <c r="A13721" s="29">
        <v>3121411</v>
      </c>
      <c r="B13721" s="1">
        <v>131</v>
      </c>
      <c r="C13721" s="1" t="s">
        <v>24</v>
      </c>
      <c r="D13721" s="1" t="s">
        <v>61</v>
      </c>
      <c r="E13721" s="1" t="s">
        <v>62</v>
      </c>
      <c r="F13721" s="47">
        <v>714</v>
      </c>
      <c r="G13721" s="34">
        <v>1110.8399999999999</v>
      </c>
      <c r="H13721" s="1" t="s">
        <v>218</v>
      </c>
      <c r="I13721" s="34">
        <v>5.9409999999999997E-4</v>
      </c>
      <c r="J13721" s="34">
        <v>6688.3869999999997</v>
      </c>
      <c r="K13721" s="35" t="str">
        <f t="shared" si="1262"/>
        <v>Loonse en Drunense Duinen &amp; Leemkuilen_H2330</v>
      </c>
      <c r="L13721" s="36">
        <f>VLOOKUP(D13721,DATA!A:F,5,FALSE)</f>
        <v>1.0986712608830001E-2</v>
      </c>
      <c r="M13721" s="37">
        <f>VLOOKUP(D13721,DATA!A:F,6,FALSE)</f>
        <v>982</v>
      </c>
      <c r="N13721" s="36">
        <f t="shared" si="1263"/>
        <v>80.463639872192118</v>
      </c>
      <c r="O13721" s="36">
        <f t="shared" si="1264"/>
        <v>80.463742477488694</v>
      </c>
      <c r="P13721" s="36">
        <f t="shared" si="1265"/>
        <v>1.0260529657557527E-4</v>
      </c>
      <c r="Q13721" s="36">
        <f t="shared" si="1266"/>
        <v>0</v>
      </c>
    </row>
    <row r="13722" spans="1:17" x14ac:dyDescent="0.3">
      <c r="A13722" s="29">
        <v>3121412</v>
      </c>
      <c r="B13722" s="1">
        <v>131</v>
      </c>
      <c r="C13722" s="1" t="s">
        <v>24</v>
      </c>
      <c r="D13722" s="1" t="s">
        <v>63</v>
      </c>
      <c r="E13722" s="1" t="s">
        <v>64</v>
      </c>
      <c r="F13722" s="47">
        <v>714</v>
      </c>
      <c r="G13722" s="34">
        <v>935.91</v>
      </c>
      <c r="H13722" s="1" t="s">
        <v>218</v>
      </c>
      <c r="I13722" s="34">
        <v>6.045E-4</v>
      </c>
      <c r="J13722" s="34">
        <v>1922.7405000000001</v>
      </c>
      <c r="K13722" s="35" t="str">
        <f t="shared" si="1262"/>
        <v>Loonse en Drunense Duinen &amp; Leemkuilen_H2310</v>
      </c>
      <c r="L13722" s="36">
        <f>VLOOKUP(D13722,DATA!A:F,5,FALSE)</f>
        <v>1.0986712608830001E-2</v>
      </c>
      <c r="M13722" s="37">
        <f>VLOOKUP(D13722,DATA!A:F,6,FALSE)</f>
        <v>982</v>
      </c>
      <c r="N13722" s="36">
        <f t="shared" si="1263"/>
        <v>37.604308752915088</v>
      </c>
      <c r="O13722" s="36">
        <f t="shared" si="1264"/>
        <v>37.604464584912478</v>
      </c>
      <c r="P13722" s="36">
        <f t="shared" si="1265"/>
        <v>1.55831997389555E-4</v>
      </c>
      <c r="Q13722" s="36">
        <f t="shared" si="1266"/>
        <v>0</v>
      </c>
    </row>
    <row r="13723" spans="1:17" x14ac:dyDescent="0.3">
      <c r="A13723" s="29">
        <v>3121412</v>
      </c>
      <c r="B13723" s="1">
        <v>131</v>
      </c>
      <c r="C13723" s="1" t="s">
        <v>24</v>
      </c>
      <c r="D13723" s="1" t="s">
        <v>61</v>
      </c>
      <c r="E13723" s="1" t="s">
        <v>62</v>
      </c>
      <c r="F13723" s="47">
        <v>714</v>
      </c>
      <c r="G13723" s="34">
        <v>935.91</v>
      </c>
      <c r="H13723" s="1" t="s">
        <v>218</v>
      </c>
      <c r="I13723" s="34">
        <v>6.045E-4</v>
      </c>
      <c r="J13723" s="34">
        <v>7455.5529999999999</v>
      </c>
      <c r="K13723" s="35" t="str">
        <f t="shared" si="1262"/>
        <v>Loonse en Drunense Duinen &amp; Leemkuilen_H2330</v>
      </c>
      <c r="L13723" s="36">
        <f>VLOOKUP(D13723,DATA!A:F,5,FALSE)</f>
        <v>1.0986712608830001E-2</v>
      </c>
      <c r="M13723" s="37">
        <f>VLOOKUP(D13723,DATA!A:F,6,FALSE)</f>
        <v>982</v>
      </c>
      <c r="N13723" s="36">
        <f t="shared" si="1263"/>
        <v>37.604308752915088</v>
      </c>
      <c r="O13723" s="36">
        <f t="shared" si="1264"/>
        <v>37.604464584912478</v>
      </c>
      <c r="P13723" s="36">
        <f t="shared" si="1265"/>
        <v>1.55831997389555E-4</v>
      </c>
      <c r="Q13723" s="36">
        <f t="shared" si="1266"/>
        <v>0</v>
      </c>
    </row>
    <row r="13724" spans="1:17" x14ac:dyDescent="0.3">
      <c r="A13724" s="29">
        <v>3121413</v>
      </c>
      <c r="B13724" s="1">
        <v>131</v>
      </c>
      <c r="C13724" s="1" t="s">
        <v>24</v>
      </c>
      <c r="D13724" s="1" t="s">
        <v>63</v>
      </c>
      <c r="E13724" s="1" t="s">
        <v>64</v>
      </c>
      <c r="F13724" s="47">
        <v>714</v>
      </c>
      <c r="G13724" s="34">
        <v>1092.78</v>
      </c>
      <c r="H13724" s="1" t="s">
        <v>218</v>
      </c>
      <c r="I13724" s="34">
        <v>8.0780000000000001E-4</v>
      </c>
      <c r="J13724" s="34">
        <v>813.80960000000005</v>
      </c>
      <c r="K13724" s="35" t="str">
        <f t="shared" si="1262"/>
        <v>Loonse en Drunense Duinen &amp; Leemkuilen_H2310</v>
      </c>
      <c r="L13724" s="36">
        <f>VLOOKUP(D13724,DATA!A:F,5,FALSE)</f>
        <v>1.0986712608830001E-2</v>
      </c>
      <c r="M13724" s="37">
        <f>VLOOKUP(D13724,DATA!A:F,6,FALSE)</f>
        <v>982</v>
      </c>
      <c r="N13724" s="36">
        <f t="shared" si="1263"/>
        <v>77.155421476860951</v>
      </c>
      <c r="O13724" s="36">
        <f t="shared" si="1264"/>
        <v>77.155577906903858</v>
      </c>
      <c r="P13724" s="36">
        <f t="shared" si="1265"/>
        <v>1.564300429066634E-4</v>
      </c>
      <c r="Q13724" s="36">
        <f t="shared" si="1266"/>
        <v>0</v>
      </c>
    </row>
    <row r="13725" spans="1:17" x14ac:dyDescent="0.3">
      <c r="A13725" s="29">
        <v>3121413</v>
      </c>
      <c r="B13725" s="1">
        <v>131</v>
      </c>
      <c r="C13725" s="1" t="s">
        <v>24</v>
      </c>
      <c r="D13725" s="1" t="s">
        <v>61</v>
      </c>
      <c r="E13725" s="1" t="s">
        <v>62</v>
      </c>
      <c r="F13725" s="47">
        <v>714</v>
      </c>
      <c r="G13725" s="34">
        <v>1092.78</v>
      </c>
      <c r="H13725" s="1" t="s">
        <v>218</v>
      </c>
      <c r="I13725" s="34">
        <v>8.0780000000000001E-4</v>
      </c>
      <c r="J13725" s="34">
        <v>6219.6840000000002</v>
      </c>
      <c r="K13725" s="35" t="str">
        <f t="shared" si="1262"/>
        <v>Loonse en Drunense Duinen &amp; Leemkuilen_H2330</v>
      </c>
      <c r="L13725" s="36">
        <f>VLOOKUP(D13725,DATA!A:F,5,FALSE)</f>
        <v>1.0986712608830001E-2</v>
      </c>
      <c r="M13725" s="37">
        <f>VLOOKUP(D13725,DATA!A:F,6,FALSE)</f>
        <v>982</v>
      </c>
      <c r="N13725" s="36">
        <f t="shared" si="1263"/>
        <v>77.155421476860951</v>
      </c>
      <c r="O13725" s="36">
        <f t="shared" si="1264"/>
        <v>77.155577906903858</v>
      </c>
      <c r="P13725" s="36">
        <f t="shared" si="1265"/>
        <v>1.564300429066634E-4</v>
      </c>
      <c r="Q13725" s="36">
        <f t="shared" si="1266"/>
        <v>0</v>
      </c>
    </row>
    <row r="13726" spans="1:17" x14ac:dyDescent="0.3">
      <c r="A13726" s="29">
        <v>3121414</v>
      </c>
      <c r="B13726" s="1">
        <v>131</v>
      </c>
      <c r="C13726" s="1" t="s">
        <v>24</v>
      </c>
      <c r="D13726" s="1" t="s">
        <v>61</v>
      </c>
      <c r="E13726" s="1" t="s">
        <v>62</v>
      </c>
      <c r="F13726" s="47">
        <v>714</v>
      </c>
      <c r="G13726" s="34">
        <v>1485.69</v>
      </c>
      <c r="H13726" s="1" t="s">
        <v>218</v>
      </c>
      <c r="I13726" s="34">
        <v>1.9748000000000001E-3</v>
      </c>
      <c r="J13726" s="34">
        <v>663.60753999999997</v>
      </c>
      <c r="K13726" s="35" t="str">
        <f t="shared" si="1262"/>
        <v>Loonse en Drunense Duinen &amp; Leemkuilen_H2330</v>
      </c>
      <c r="L13726" s="36">
        <f>VLOOKUP(D13726,DATA!A:F,5,FALSE)</f>
        <v>1.0986712608830001E-2</v>
      </c>
      <c r="M13726" s="37">
        <f>VLOOKUP(D13726,DATA!A:F,6,FALSE)</f>
        <v>982</v>
      </c>
      <c r="N13726" s="36">
        <f t="shared" si="1263"/>
        <v>99.606498290817584</v>
      </c>
      <c r="O13726" s="36">
        <f t="shared" si="1264"/>
        <v>99.606506794763803</v>
      </c>
      <c r="P13726" s="36">
        <f t="shared" si="1265"/>
        <v>8.5039462192071369E-6</v>
      </c>
      <c r="Q13726" s="36">
        <f t="shared" si="1266"/>
        <v>0</v>
      </c>
    </row>
    <row r="13727" spans="1:17" x14ac:dyDescent="0.3">
      <c r="A13727" s="29">
        <v>3121416</v>
      </c>
      <c r="B13727" s="1">
        <v>131</v>
      </c>
      <c r="C13727" s="1" t="s">
        <v>24</v>
      </c>
      <c r="D13727" s="1" t="s">
        <v>61</v>
      </c>
      <c r="E13727" s="1" t="s">
        <v>62</v>
      </c>
      <c r="F13727" s="47">
        <v>714</v>
      </c>
      <c r="G13727" s="34">
        <v>1859.49</v>
      </c>
      <c r="H13727" s="1" t="s">
        <v>218</v>
      </c>
      <c r="I13727" s="34">
        <v>3.9411999999999997E-3</v>
      </c>
      <c r="J13727" s="34">
        <v>156.90298000000001</v>
      </c>
      <c r="K13727" s="35" t="str">
        <f t="shared" si="1262"/>
        <v>Loonse en Drunense Duinen &amp; Leemkuilen_H2330</v>
      </c>
      <c r="L13727" s="36">
        <f>VLOOKUP(D13727,DATA!A:F,5,FALSE)</f>
        <v>1.0986712608830001E-2</v>
      </c>
      <c r="M13727" s="37">
        <f>VLOOKUP(D13727,DATA!A:F,6,FALSE)</f>
        <v>982</v>
      </c>
      <c r="N13727" s="36">
        <f t="shared" si="1263"/>
        <v>99.993497868836826</v>
      </c>
      <c r="O13727" s="36">
        <f t="shared" si="1264"/>
        <v>99.993498150360111</v>
      </c>
      <c r="P13727" s="36">
        <f t="shared" si="1265"/>
        <v>2.8152328468422638E-7</v>
      </c>
      <c r="Q13727" s="36">
        <f t="shared" si="1266"/>
        <v>0</v>
      </c>
    </row>
    <row r="13728" spans="1:17" x14ac:dyDescent="0.3">
      <c r="A13728" s="29">
        <v>3121417</v>
      </c>
      <c r="B13728" s="1">
        <v>131</v>
      </c>
      <c r="C13728" s="1" t="s">
        <v>24</v>
      </c>
      <c r="D13728" s="1" t="s">
        <v>61</v>
      </c>
      <c r="E13728" s="1" t="s">
        <v>62</v>
      </c>
      <c r="F13728" s="47">
        <v>714</v>
      </c>
      <c r="G13728" s="34">
        <v>1569.04</v>
      </c>
      <c r="H13728" s="1" t="s">
        <v>218</v>
      </c>
      <c r="I13728" s="34">
        <v>3.2517000000000002E-3</v>
      </c>
      <c r="J13728" s="34">
        <v>2275.7114000000001</v>
      </c>
      <c r="K13728" s="35" t="str">
        <f t="shared" si="1262"/>
        <v>Loonse en Drunense Duinen &amp; Leemkuilen_H2330</v>
      </c>
      <c r="L13728" s="36">
        <f>VLOOKUP(D13728,DATA!A:F,5,FALSE)</f>
        <v>1.0986712608830001E-2</v>
      </c>
      <c r="M13728" s="37">
        <f>VLOOKUP(D13728,DATA!A:F,6,FALSE)</f>
        <v>982</v>
      </c>
      <c r="N13728" s="36">
        <f t="shared" si="1263"/>
        <v>99.842140428149065</v>
      </c>
      <c r="O13728" s="36">
        <f t="shared" si="1264"/>
        <v>99.842146058757237</v>
      </c>
      <c r="P13728" s="36">
        <f t="shared" si="1265"/>
        <v>5.6306081717139023E-6</v>
      </c>
      <c r="Q13728" s="36">
        <f t="shared" si="1266"/>
        <v>0</v>
      </c>
    </row>
    <row r="13729" spans="1:17" x14ac:dyDescent="0.3">
      <c r="A13729" s="29">
        <v>3121437</v>
      </c>
      <c r="B13729" s="1">
        <v>131</v>
      </c>
      <c r="C13729" s="1" t="s">
        <v>24</v>
      </c>
      <c r="D13729" s="1" t="s">
        <v>59</v>
      </c>
      <c r="E13729" s="1" t="s">
        <v>60</v>
      </c>
      <c r="F13729" s="47">
        <v>1071</v>
      </c>
      <c r="G13729" s="34">
        <v>1501.02</v>
      </c>
      <c r="H13729" s="1" t="s">
        <v>218</v>
      </c>
      <c r="I13729" s="34">
        <v>7.0567E-3</v>
      </c>
      <c r="J13729" s="34">
        <v>1186.6903</v>
      </c>
      <c r="K13729" s="35" t="str">
        <f t="shared" si="1262"/>
        <v>Loonse en Drunense Duinen &amp; Leemkuilen_H9190</v>
      </c>
      <c r="L13729" s="36">
        <f>VLOOKUP(D13729,DATA!A:F,5,FALSE)</f>
        <v>1.3726988247862192E-2</v>
      </c>
      <c r="M13729" s="37">
        <f>VLOOKUP(D13729,DATA!A:F,6,FALSE)</f>
        <v>1285.5</v>
      </c>
      <c r="N13729" s="36">
        <f t="shared" si="1263"/>
        <v>95.066089767384341</v>
      </c>
      <c r="O13729" s="36">
        <f t="shared" si="1264"/>
        <v>95.066544100959817</v>
      </c>
      <c r="P13729" s="36">
        <f t="shared" si="1265"/>
        <v>4.5433357547608466E-4</v>
      </c>
      <c r="Q13729" s="36">
        <f t="shared" si="1266"/>
        <v>5.3915324698178757E-3</v>
      </c>
    </row>
    <row r="13730" spans="1:17" x14ac:dyDescent="0.3">
      <c r="A13730" s="29">
        <v>3122914</v>
      </c>
      <c r="B13730" s="1">
        <v>131</v>
      </c>
      <c r="C13730" s="1" t="s">
        <v>24</v>
      </c>
      <c r="D13730" s="1" t="s">
        <v>63</v>
      </c>
      <c r="E13730" s="1" t="s">
        <v>64</v>
      </c>
      <c r="F13730" s="47">
        <v>714</v>
      </c>
      <c r="G13730" s="34">
        <v>1531.87</v>
      </c>
      <c r="H13730" s="1" t="s">
        <v>218</v>
      </c>
      <c r="I13730" s="34">
        <v>1.9966000000000002E-5</v>
      </c>
      <c r="J13730" s="34">
        <v>6524.1234999999997</v>
      </c>
      <c r="K13730" s="35" t="str">
        <f t="shared" si="1262"/>
        <v>Loonse en Drunense Duinen &amp; Leemkuilen_H2310</v>
      </c>
      <c r="L13730" s="36">
        <f>VLOOKUP(D13730,DATA!A:F,5,FALSE)</f>
        <v>1.0986712608830001E-2</v>
      </c>
      <c r="M13730" s="37">
        <f>VLOOKUP(D13730,DATA!A:F,6,FALSE)</f>
        <v>982</v>
      </c>
      <c r="N13730" s="36">
        <f t="shared" si="1263"/>
        <v>99.762709275339787</v>
      </c>
      <c r="O13730" s="36">
        <f t="shared" si="1264"/>
        <v>99.762709327268524</v>
      </c>
      <c r="P13730" s="36">
        <f t="shared" si="1265"/>
        <v>5.1928736866102554E-8</v>
      </c>
      <c r="Q13730" s="36">
        <f t="shared" si="1266"/>
        <v>0</v>
      </c>
    </row>
    <row r="13731" spans="1:17" x14ac:dyDescent="0.3">
      <c r="A13731" s="29">
        <v>3122915</v>
      </c>
      <c r="B13731" s="1">
        <v>131</v>
      </c>
      <c r="C13731" s="1" t="s">
        <v>24</v>
      </c>
      <c r="D13731" s="1" t="s">
        <v>63</v>
      </c>
      <c r="E13731" s="1" t="s">
        <v>64</v>
      </c>
      <c r="F13731" s="47">
        <v>714</v>
      </c>
      <c r="G13731" s="34">
        <v>1548.77</v>
      </c>
      <c r="H13731" s="1" t="s">
        <v>218</v>
      </c>
      <c r="I13731" s="34">
        <v>2.3030000000000001E-5</v>
      </c>
      <c r="J13731" s="34">
        <v>5709.7669999999998</v>
      </c>
      <c r="K13731" s="35" t="str">
        <f t="shared" si="1262"/>
        <v>Loonse en Drunense Duinen &amp; Leemkuilen_H2310</v>
      </c>
      <c r="L13731" s="36">
        <f>VLOOKUP(D13731,DATA!A:F,5,FALSE)</f>
        <v>1.0986712608830001E-2</v>
      </c>
      <c r="M13731" s="37">
        <f>VLOOKUP(D13731,DATA!A:F,6,FALSE)</f>
        <v>982</v>
      </c>
      <c r="N13731" s="36">
        <f t="shared" si="1263"/>
        <v>99.802840544728113</v>
      </c>
      <c r="O13731" s="36">
        <f t="shared" si="1264"/>
        <v>99.802840594515828</v>
      </c>
      <c r="P13731" s="36">
        <f t="shared" si="1265"/>
        <v>4.9787715283855505E-8</v>
      </c>
      <c r="Q13731" s="36">
        <f t="shared" si="1266"/>
        <v>0</v>
      </c>
    </row>
    <row r="13732" spans="1:17" x14ac:dyDescent="0.3">
      <c r="A13732" s="29">
        <v>3122916</v>
      </c>
      <c r="B13732" s="1">
        <v>131</v>
      </c>
      <c r="C13732" s="1" t="s">
        <v>24</v>
      </c>
      <c r="D13732" s="1" t="s">
        <v>63</v>
      </c>
      <c r="E13732" s="1" t="s">
        <v>64</v>
      </c>
      <c r="F13732" s="47">
        <v>714</v>
      </c>
      <c r="G13732" s="34">
        <v>1693.85</v>
      </c>
      <c r="H13732" s="1" t="s">
        <v>218</v>
      </c>
      <c r="I13732" s="34">
        <v>2.904E-5</v>
      </c>
      <c r="J13732" s="34">
        <v>1184.8386</v>
      </c>
      <c r="K13732" s="35" t="str">
        <f t="shared" si="1262"/>
        <v>Loonse en Drunense Duinen &amp; Leemkuilen_H2310</v>
      </c>
      <c r="L13732" s="36">
        <f>VLOOKUP(D13732,DATA!A:F,5,FALSE)</f>
        <v>1.0986712608830001E-2</v>
      </c>
      <c r="M13732" s="37">
        <f>VLOOKUP(D13732,DATA!A:F,6,FALSE)</f>
        <v>982</v>
      </c>
      <c r="N13732" s="36">
        <f t="shared" si="1263"/>
        <v>99.959889709954354</v>
      </c>
      <c r="O13732" s="36">
        <f t="shared" si="1264"/>
        <v>99.959889722746581</v>
      </c>
      <c r="P13732" s="36">
        <f t="shared" si="1265"/>
        <v>1.2792227721547533E-8</v>
      </c>
      <c r="Q13732" s="36">
        <f t="shared" si="1266"/>
        <v>0</v>
      </c>
    </row>
    <row r="13733" spans="1:17" x14ac:dyDescent="0.3">
      <c r="A13733" s="29">
        <v>3122927</v>
      </c>
      <c r="B13733" s="1">
        <v>131</v>
      </c>
      <c r="C13733" s="1" t="s">
        <v>24</v>
      </c>
      <c r="D13733" s="1" t="s">
        <v>63</v>
      </c>
      <c r="E13733" s="1" t="s">
        <v>64</v>
      </c>
      <c r="F13733" s="47">
        <v>714</v>
      </c>
      <c r="G13733" s="34">
        <v>1160.67</v>
      </c>
      <c r="H13733" s="1" t="s">
        <v>218</v>
      </c>
      <c r="I13733" s="34">
        <v>4.2750000000000002E-5</v>
      </c>
      <c r="J13733" s="34">
        <v>5427.6</v>
      </c>
      <c r="K13733" s="35" t="str">
        <f t="shared" si="1262"/>
        <v>Loonse en Drunense Duinen &amp; Leemkuilen_H2310</v>
      </c>
      <c r="L13733" s="36">
        <f>VLOOKUP(D13733,DATA!A:F,5,FALSE)</f>
        <v>1.0986712608830001E-2</v>
      </c>
      <c r="M13733" s="37">
        <f>VLOOKUP(D13733,DATA!A:F,6,FALSE)</f>
        <v>982</v>
      </c>
      <c r="N13733" s="36">
        <f t="shared" si="1263"/>
        <v>87.685681646996926</v>
      </c>
      <c r="O13733" s="36">
        <f t="shared" si="1264"/>
        <v>87.685686718572072</v>
      </c>
      <c r="P13733" s="36">
        <f t="shared" si="1265"/>
        <v>5.0715751456209546E-6</v>
      </c>
      <c r="Q13733" s="36">
        <f t="shared" si="1266"/>
        <v>0</v>
      </c>
    </row>
    <row r="13734" spans="1:17" x14ac:dyDescent="0.3">
      <c r="A13734" s="29">
        <v>3122927</v>
      </c>
      <c r="B13734" s="1">
        <v>131</v>
      </c>
      <c r="C13734" s="1" t="s">
        <v>24</v>
      </c>
      <c r="D13734" s="1" t="s">
        <v>61</v>
      </c>
      <c r="E13734" s="1" t="s">
        <v>62</v>
      </c>
      <c r="F13734" s="47">
        <v>714</v>
      </c>
      <c r="G13734" s="34">
        <v>1160.67</v>
      </c>
      <c r="H13734" s="1" t="s">
        <v>218</v>
      </c>
      <c r="I13734" s="34">
        <v>4.2750000000000002E-5</v>
      </c>
      <c r="J13734" s="34">
        <v>4330.0860000000002</v>
      </c>
      <c r="K13734" s="35" t="str">
        <f t="shared" si="1262"/>
        <v>Loonse en Drunense Duinen &amp; Leemkuilen_H2330</v>
      </c>
      <c r="L13734" s="36">
        <f>VLOOKUP(D13734,DATA!A:F,5,FALSE)</f>
        <v>1.0986712608830001E-2</v>
      </c>
      <c r="M13734" s="37">
        <f>VLOOKUP(D13734,DATA!A:F,6,FALSE)</f>
        <v>982</v>
      </c>
      <c r="N13734" s="36">
        <f t="shared" si="1263"/>
        <v>87.685681646996926</v>
      </c>
      <c r="O13734" s="36">
        <f t="shared" si="1264"/>
        <v>87.685686718572072</v>
      </c>
      <c r="P13734" s="36">
        <f t="shared" si="1265"/>
        <v>5.0715751456209546E-6</v>
      </c>
      <c r="Q13734" s="36">
        <f t="shared" si="1266"/>
        <v>0</v>
      </c>
    </row>
    <row r="13735" spans="1:17" x14ac:dyDescent="0.3">
      <c r="A13735" s="29">
        <v>3122928</v>
      </c>
      <c r="B13735" s="1">
        <v>131</v>
      </c>
      <c r="C13735" s="1" t="s">
        <v>24</v>
      </c>
      <c r="D13735" s="1" t="s">
        <v>63</v>
      </c>
      <c r="E13735" s="1" t="s">
        <v>64</v>
      </c>
      <c r="F13735" s="47">
        <v>714</v>
      </c>
      <c r="G13735" s="34">
        <v>918.99</v>
      </c>
      <c r="H13735" s="1" t="s">
        <v>218</v>
      </c>
      <c r="I13735" s="34">
        <v>3.502E-5</v>
      </c>
      <c r="J13735" s="34">
        <v>3357.9456</v>
      </c>
      <c r="K13735" s="35" t="str">
        <f t="shared" si="1262"/>
        <v>Loonse en Drunense Duinen &amp; Leemkuilen_H2310</v>
      </c>
      <c r="L13735" s="36">
        <f>VLOOKUP(D13735,DATA!A:F,5,FALSE)</f>
        <v>1.0986712608830001E-2</v>
      </c>
      <c r="M13735" s="37">
        <f>VLOOKUP(D13735,DATA!A:F,6,FALSE)</f>
        <v>982</v>
      </c>
      <c r="N13735" s="36">
        <f t="shared" si="1263"/>
        <v>33.352767699448819</v>
      </c>
      <c r="O13735" s="36">
        <f t="shared" si="1264"/>
        <v>33.352776252044315</v>
      </c>
      <c r="P13735" s="36">
        <f t="shared" si="1265"/>
        <v>8.5525954958143302E-6</v>
      </c>
      <c r="Q13735" s="36">
        <f t="shared" si="1266"/>
        <v>0</v>
      </c>
    </row>
    <row r="13736" spans="1:17" x14ac:dyDescent="0.3">
      <c r="A13736" s="29">
        <v>3122928</v>
      </c>
      <c r="B13736" s="1">
        <v>131</v>
      </c>
      <c r="C13736" s="1" t="s">
        <v>24</v>
      </c>
      <c r="D13736" s="1" t="s">
        <v>61</v>
      </c>
      <c r="E13736" s="1" t="s">
        <v>62</v>
      </c>
      <c r="F13736" s="47">
        <v>714</v>
      </c>
      <c r="G13736" s="34">
        <v>918.99</v>
      </c>
      <c r="H13736" s="1" t="s">
        <v>218</v>
      </c>
      <c r="I13736" s="34">
        <v>3.502E-5</v>
      </c>
      <c r="J13736" s="34">
        <v>500.51990000000001</v>
      </c>
      <c r="K13736" s="35" t="str">
        <f t="shared" si="1262"/>
        <v>Loonse en Drunense Duinen &amp; Leemkuilen_H2330</v>
      </c>
      <c r="L13736" s="36">
        <f>VLOOKUP(D13736,DATA!A:F,5,FALSE)</f>
        <v>1.0986712608830001E-2</v>
      </c>
      <c r="M13736" s="37">
        <f>VLOOKUP(D13736,DATA!A:F,6,FALSE)</f>
        <v>982</v>
      </c>
      <c r="N13736" s="36">
        <f t="shared" si="1263"/>
        <v>33.352767699448819</v>
      </c>
      <c r="O13736" s="36">
        <f t="shared" si="1264"/>
        <v>33.352776252044315</v>
      </c>
      <c r="P13736" s="36">
        <f t="shared" si="1265"/>
        <v>8.5525954958143302E-6</v>
      </c>
      <c r="Q13736" s="36">
        <f t="shared" si="1266"/>
        <v>0</v>
      </c>
    </row>
    <row r="13737" spans="1:17" x14ac:dyDescent="0.3">
      <c r="A13737" s="29">
        <v>3122929</v>
      </c>
      <c r="B13737" s="1">
        <v>131</v>
      </c>
      <c r="C13737" s="1" t="s">
        <v>24</v>
      </c>
      <c r="D13737" s="1" t="s">
        <v>63</v>
      </c>
      <c r="E13737" s="1" t="s">
        <v>64</v>
      </c>
      <c r="F13737" s="47">
        <v>714</v>
      </c>
      <c r="G13737" s="34">
        <v>902.44</v>
      </c>
      <c r="H13737" s="1" t="s">
        <v>218</v>
      </c>
      <c r="I13737" s="34">
        <v>3.595E-5</v>
      </c>
      <c r="J13737" s="34">
        <v>2.0954229999999998</v>
      </c>
      <c r="K13737" s="35" t="str">
        <f t="shared" si="1262"/>
        <v>Loonse en Drunense Duinen &amp; Leemkuilen_H2310</v>
      </c>
      <c r="L13737" s="36">
        <f>VLOOKUP(D13737,DATA!A:F,5,FALSE)</f>
        <v>1.0986712608830001E-2</v>
      </c>
      <c r="M13737" s="37">
        <f>VLOOKUP(D13737,DATA!A:F,6,FALSE)</f>
        <v>982</v>
      </c>
      <c r="N13737" s="36">
        <f t="shared" si="1263"/>
        <v>29.44013009395384</v>
      </c>
      <c r="O13737" s="36">
        <f t="shared" si="1264"/>
        <v>29.440138298681884</v>
      </c>
      <c r="P13737" s="36">
        <f t="shared" si="1265"/>
        <v>8.2047280436370329E-6</v>
      </c>
      <c r="Q13737" s="36">
        <f t="shared" si="1266"/>
        <v>0</v>
      </c>
    </row>
    <row r="13738" spans="1:17" x14ac:dyDescent="0.3">
      <c r="A13738" s="29">
        <v>3122929</v>
      </c>
      <c r="B13738" s="1">
        <v>131</v>
      </c>
      <c r="C13738" s="1" t="s">
        <v>24</v>
      </c>
      <c r="D13738" s="1" t="s">
        <v>61</v>
      </c>
      <c r="E13738" s="1" t="s">
        <v>62</v>
      </c>
      <c r="F13738" s="47">
        <v>714</v>
      </c>
      <c r="G13738" s="34">
        <v>902.44</v>
      </c>
      <c r="H13738" s="1" t="s">
        <v>218</v>
      </c>
      <c r="I13738" s="34">
        <v>3.595E-5</v>
      </c>
      <c r="J13738" s="34">
        <v>8811.19</v>
      </c>
      <c r="K13738" s="35" t="str">
        <f t="shared" si="1262"/>
        <v>Loonse en Drunense Duinen &amp; Leemkuilen_H2330</v>
      </c>
      <c r="L13738" s="36">
        <f>VLOOKUP(D13738,DATA!A:F,5,FALSE)</f>
        <v>1.0986712608830001E-2</v>
      </c>
      <c r="M13738" s="37">
        <f>VLOOKUP(D13738,DATA!A:F,6,FALSE)</f>
        <v>982</v>
      </c>
      <c r="N13738" s="36">
        <f t="shared" si="1263"/>
        <v>29.44013009395384</v>
      </c>
      <c r="O13738" s="36">
        <f t="shared" si="1264"/>
        <v>29.440138298681884</v>
      </c>
      <c r="P13738" s="36">
        <f t="shared" si="1265"/>
        <v>8.2047280436370329E-6</v>
      </c>
      <c r="Q13738" s="36">
        <f t="shared" si="1266"/>
        <v>0</v>
      </c>
    </row>
    <row r="13739" spans="1:17" x14ac:dyDescent="0.3">
      <c r="A13739" s="29">
        <v>3122930</v>
      </c>
      <c r="B13739" s="1">
        <v>131</v>
      </c>
      <c r="C13739" s="1" t="s">
        <v>24</v>
      </c>
      <c r="D13739" s="1" t="s">
        <v>61</v>
      </c>
      <c r="E13739" s="1" t="s">
        <v>62</v>
      </c>
      <c r="F13739" s="47">
        <v>714</v>
      </c>
      <c r="G13739" s="34">
        <v>965.85</v>
      </c>
      <c r="H13739" s="1" t="s">
        <v>218</v>
      </c>
      <c r="I13739" s="34">
        <v>4.337E-5</v>
      </c>
      <c r="J13739" s="34">
        <v>1888.3668</v>
      </c>
      <c r="K13739" s="35" t="str">
        <f t="shared" si="1262"/>
        <v>Loonse en Drunense Duinen &amp; Leemkuilen_H2330</v>
      </c>
      <c r="L13739" s="36">
        <f>VLOOKUP(D13739,DATA!A:F,5,FALSE)</f>
        <v>1.0986712608830001E-2</v>
      </c>
      <c r="M13739" s="37">
        <f>VLOOKUP(D13739,DATA!A:F,6,FALSE)</f>
        <v>982</v>
      </c>
      <c r="N13739" s="36">
        <f t="shared" si="1263"/>
        <v>45.575716294519403</v>
      </c>
      <c r="O13739" s="36">
        <f t="shared" si="1264"/>
        <v>45.575728113592547</v>
      </c>
      <c r="P13739" s="36">
        <f t="shared" si="1265"/>
        <v>1.1819073144181402E-5</v>
      </c>
      <c r="Q13739" s="36">
        <f t="shared" si="1266"/>
        <v>0</v>
      </c>
    </row>
    <row r="13740" spans="1:17" x14ac:dyDescent="0.3">
      <c r="A13740" s="29">
        <v>3122931</v>
      </c>
      <c r="B13740" s="1">
        <v>131</v>
      </c>
      <c r="C13740" s="1" t="s">
        <v>24</v>
      </c>
      <c r="D13740" s="1" t="s">
        <v>63</v>
      </c>
      <c r="E13740" s="1" t="s">
        <v>64</v>
      </c>
      <c r="F13740" s="47">
        <v>714</v>
      </c>
      <c r="G13740" s="34">
        <v>1094.6300000000001</v>
      </c>
      <c r="H13740" s="1" t="s">
        <v>218</v>
      </c>
      <c r="I13740" s="34">
        <v>5.9670000000000003E-5</v>
      </c>
      <c r="J13740" s="34">
        <v>3787.5989</v>
      </c>
      <c r="K13740" s="35" t="str">
        <f t="shared" si="1262"/>
        <v>Loonse en Drunense Duinen &amp; Leemkuilen_H2310</v>
      </c>
      <c r="L13740" s="36">
        <f>VLOOKUP(D13740,DATA!A:F,5,FALSE)</f>
        <v>1.0986712608830001E-2</v>
      </c>
      <c r="M13740" s="37">
        <f>VLOOKUP(D13740,DATA!A:F,6,FALSE)</f>
        <v>982</v>
      </c>
      <c r="N13740" s="36">
        <f t="shared" si="1263"/>
        <v>77.511695160949103</v>
      </c>
      <c r="O13740" s="36">
        <f t="shared" si="1264"/>
        <v>77.511706588355636</v>
      </c>
      <c r="P13740" s="36">
        <f t="shared" si="1265"/>
        <v>1.1427406533925932E-5</v>
      </c>
      <c r="Q13740" s="36">
        <f t="shared" si="1266"/>
        <v>0</v>
      </c>
    </row>
    <row r="13741" spans="1:17" x14ac:dyDescent="0.3">
      <c r="A13741" s="29">
        <v>3122931</v>
      </c>
      <c r="B13741" s="1">
        <v>131</v>
      </c>
      <c r="C13741" s="1" t="s">
        <v>24</v>
      </c>
      <c r="D13741" s="1" t="s">
        <v>61</v>
      </c>
      <c r="E13741" s="1" t="s">
        <v>62</v>
      </c>
      <c r="F13741" s="47">
        <v>714</v>
      </c>
      <c r="G13741" s="34">
        <v>1094.6300000000001</v>
      </c>
      <c r="H13741" s="1" t="s">
        <v>218</v>
      </c>
      <c r="I13741" s="34">
        <v>5.9670000000000003E-5</v>
      </c>
      <c r="J13741" s="34">
        <v>3762.9612000000002</v>
      </c>
      <c r="K13741" s="35" t="str">
        <f t="shared" si="1262"/>
        <v>Loonse en Drunense Duinen &amp; Leemkuilen_H2330</v>
      </c>
      <c r="L13741" s="36">
        <f>VLOOKUP(D13741,DATA!A:F,5,FALSE)</f>
        <v>1.0986712608830001E-2</v>
      </c>
      <c r="M13741" s="37">
        <f>VLOOKUP(D13741,DATA!A:F,6,FALSE)</f>
        <v>982</v>
      </c>
      <c r="N13741" s="36">
        <f t="shared" si="1263"/>
        <v>77.511695160949103</v>
      </c>
      <c r="O13741" s="36">
        <f t="shared" si="1264"/>
        <v>77.511706588355636</v>
      </c>
      <c r="P13741" s="36">
        <f t="shared" si="1265"/>
        <v>1.1427406533925932E-5</v>
      </c>
      <c r="Q13741" s="36">
        <f t="shared" si="1266"/>
        <v>0</v>
      </c>
    </row>
    <row r="13742" spans="1:17" x14ac:dyDescent="0.3">
      <c r="A13742" s="29">
        <v>3122932</v>
      </c>
      <c r="B13742" s="1">
        <v>131</v>
      </c>
      <c r="C13742" s="1" t="s">
        <v>24</v>
      </c>
      <c r="D13742" s="1" t="s">
        <v>63</v>
      </c>
      <c r="E13742" s="1" t="s">
        <v>64</v>
      </c>
      <c r="F13742" s="47">
        <v>714</v>
      </c>
      <c r="G13742" s="34">
        <v>916.13</v>
      </c>
      <c r="H13742" s="1" t="s">
        <v>218</v>
      </c>
      <c r="I13742" s="34">
        <v>5.7389999999999998E-5</v>
      </c>
      <c r="J13742" s="34">
        <v>2174.3290000000002</v>
      </c>
      <c r="K13742" s="35" t="str">
        <f t="shared" si="1262"/>
        <v>Loonse en Drunense Duinen &amp; Leemkuilen_H2310</v>
      </c>
      <c r="L13742" s="36">
        <f>VLOOKUP(D13742,DATA!A:F,5,FALSE)</f>
        <v>1.0986712608830001E-2</v>
      </c>
      <c r="M13742" s="37">
        <f>VLOOKUP(D13742,DATA!A:F,6,FALSE)</f>
        <v>982</v>
      </c>
      <c r="N13742" s="36">
        <f t="shared" si="1263"/>
        <v>32.65798911584028</v>
      </c>
      <c r="O13742" s="36">
        <f t="shared" si="1264"/>
        <v>32.658002982745835</v>
      </c>
      <c r="P13742" s="36">
        <f t="shared" si="1265"/>
        <v>1.3866905554493769E-5</v>
      </c>
      <c r="Q13742" s="36">
        <f t="shared" si="1266"/>
        <v>0</v>
      </c>
    </row>
    <row r="13743" spans="1:17" x14ac:dyDescent="0.3">
      <c r="A13743" s="29">
        <v>3122932</v>
      </c>
      <c r="B13743" s="1">
        <v>131</v>
      </c>
      <c r="C13743" s="1" t="s">
        <v>24</v>
      </c>
      <c r="D13743" s="1" t="s">
        <v>61</v>
      </c>
      <c r="E13743" s="1" t="s">
        <v>62</v>
      </c>
      <c r="F13743" s="47">
        <v>714</v>
      </c>
      <c r="G13743" s="34">
        <v>916.13</v>
      </c>
      <c r="H13743" s="1" t="s">
        <v>218</v>
      </c>
      <c r="I13743" s="34">
        <v>5.7389999999999998E-5</v>
      </c>
      <c r="J13743" s="34">
        <v>7825.6710000000003</v>
      </c>
      <c r="K13743" s="35" t="str">
        <f t="shared" si="1262"/>
        <v>Loonse en Drunense Duinen &amp; Leemkuilen_H2330</v>
      </c>
      <c r="L13743" s="36">
        <f>VLOOKUP(D13743,DATA!A:F,5,FALSE)</f>
        <v>1.0986712608830001E-2</v>
      </c>
      <c r="M13743" s="37">
        <f>VLOOKUP(D13743,DATA!A:F,6,FALSE)</f>
        <v>982</v>
      </c>
      <c r="N13743" s="36">
        <f t="shared" si="1263"/>
        <v>32.65798911584028</v>
      </c>
      <c r="O13743" s="36">
        <f t="shared" si="1264"/>
        <v>32.658002982745835</v>
      </c>
      <c r="P13743" s="36">
        <f t="shared" si="1265"/>
        <v>1.3866905554493769E-5</v>
      </c>
      <c r="Q13743" s="36">
        <f t="shared" si="1266"/>
        <v>0</v>
      </c>
    </row>
    <row r="13744" spans="1:17" x14ac:dyDescent="0.3">
      <c r="A13744" s="29">
        <v>3122933</v>
      </c>
      <c r="B13744" s="1">
        <v>131</v>
      </c>
      <c r="C13744" s="1" t="s">
        <v>24</v>
      </c>
      <c r="D13744" s="1" t="s">
        <v>63</v>
      </c>
      <c r="E13744" s="1" t="s">
        <v>64</v>
      </c>
      <c r="F13744" s="47">
        <v>714</v>
      </c>
      <c r="G13744" s="34">
        <v>1033.83</v>
      </c>
      <c r="H13744" s="1" t="s">
        <v>218</v>
      </c>
      <c r="I13744" s="34">
        <v>7.4729999999999998E-5</v>
      </c>
      <c r="J13744" s="34">
        <v>2051.2296999999999</v>
      </c>
      <c r="K13744" s="35" t="str">
        <f t="shared" si="1262"/>
        <v>Loonse en Drunense Duinen &amp; Leemkuilen_H2310</v>
      </c>
      <c r="L13744" s="36">
        <f>VLOOKUP(D13744,DATA!A:F,5,FALSE)</f>
        <v>1.0986712608830001E-2</v>
      </c>
      <c r="M13744" s="37">
        <f>VLOOKUP(D13744,DATA!A:F,6,FALSE)</f>
        <v>982</v>
      </c>
      <c r="N13744" s="36">
        <f t="shared" si="1263"/>
        <v>63.863425139752849</v>
      </c>
      <c r="O13744" s="36">
        <f t="shared" si="1264"/>
        <v>63.863444087688045</v>
      </c>
      <c r="P13744" s="36">
        <f t="shared" si="1265"/>
        <v>1.8947935195967602E-5</v>
      </c>
      <c r="Q13744" s="36">
        <f t="shared" si="1266"/>
        <v>0</v>
      </c>
    </row>
    <row r="13745" spans="1:17" x14ac:dyDescent="0.3">
      <c r="A13745" s="29">
        <v>3122933</v>
      </c>
      <c r="B13745" s="1">
        <v>131</v>
      </c>
      <c r="C13745" s="1" t="s">
        <v>24</v>
      </c>
      <c r="D13745" s="1" t="s">
        <v>61</v>
      </c>
      <c r="E13745" s="1" t="s">
        <v>62</v>
      </c>
      <c r="F13745" s="47">
        <v>714</v>
      </c>
      <c r="G13745" s="34">
        <v>1033.83</v>
      </c>
      <c r="H13745" s="1" t="s">
        <v>218</v>
      </c>
      <c r="I13745" s="34">
        <v>7.4729999999999998E-5</v>
      </c>
      <c r="J13745" s="34">
        <v>7658.1035000000002</v>
      </c>
      <c r="K13745" s="35" t="str">
        <f t="shared" si="1262"/>
        <v>Loonse en Drunense Duinen &amp; Leemkuilen_H2330</v>
      </c>
      <c r="L13745" s="36">
        <f>VLOOKUP(D13745,DATA!A:F,5,FALSE)</f>
        <v>1.0986712608830001E-2</v>
      </c>
      <c r="M13745" s="37">
        <f>VLOOKUP(D13745,DATA!A:F,6,FALSE)</f>
        <v>982</v>
      </c>
      <c r="N13745" s="36">
        <f t="shared" si="1263"/>
        <v>63.863425139752849</v>
      </c>
      <c r="O13745" s="36">
        <f t="shared" si="1264"/>
        <v>63.863444087688045</v>
      </c>
      <c r="P13745" s="36">
        <f t="shared" si="1265"/>
        <v>1.8947935195967602E-5</v>
      </c>
      <c r="Q13745" s="36">
        <f t="shared" si="1266"/>
        <v>0</v>
      </c>
    </row>
    <row r="13746" spans="1:17" x14ac:dyDescent="0.3">
      <c r="A13746" s="29">
        <v>3122934</v>
      </c>
      <c r="B13746" s="1">
        <v>131</v>
      </c>
      <c r="C13746" s="1" t="s">
        <v>24</v>
      </c>
      <c r="D13746" s="1" t="s">
        <v>63</v>
      </c>
      <c r="E13746" s="1" t="s">
        <v>64</v>
      </c>
      <c r="F13746" s="47">
        <v>714</v>
      </c>
      <c r="G13746" s="34">
        <v>1063.31</v>
      </c>
      <c r="H13746" s="1" t="s">
        <v>218</v>
      </c>
      <c r="I13746" s="34">
        <v>8.9989999999999997E-5</v>
      </c>
      <c r="J13746" s="34">
        <v>751.6268</v>
      </c>
      <c r="K13746" s="35" t="str">
        <f t="shared" si="1262"/>
        <v>Loonse en Drunense Duinen &amp; Leemkuilen_H2310</v>
      </c>
      <c r="L13746" s="36">
        <f>VLOOKUP(D13746,DATA!A:F,5,FALSE)</f>
        <v>1.0986712608830001E-2</v>
      </c>
      <c r="M13746" s="37">
        <f>VLOOKUP(D13746,DATA!A:F,6,FALSE)</f>
        <v>982</v>
      </c>
      <c r="N13746" s="36">
        <f t="shared" si="1263"/>
        <v>70.957680737873432</v>
      </c>
      <c r="O13746" s="36">
        <f t="shared" si="1264"/>
        <v>70.95770111263964</v>
      </c>
      <c r="P13746" s="36">
        <f t="shared" si="1265"/>
        <v>2.0374766208419715E-5</v>
      </c>
      <c r="Q13746" s="36">
        <f t="shared" si="1266"/>
        <v>0</v>
      </c>
    </row>
    <row r="13747" spans="1:17" x14ac:dyDescent="0.3">
      <c r="A13747" s="29">
        <v>3122934</v>
      </c>
      <c r="B13747" s="1">
        <v>131</v>
      </c>
      <c r="C13747" s="1" t="s">
        <v>24</v>
      </c>
      <c r="D13747" s="1" t="s">
        <v>61</v>
      </c>
      <c r="E13747" s="1" t="s">
        <v>62</v>
      </c>
      <c r="F13747" s="47">
        <v>714</v>
      </c>
      <c r="G13747" s="34">
        <v>1063.31</v>
      </c>
      <c r="H13747" s="1" t="s">
        <v>218</v>
      </c>
      <c r="I13747" s="34">
        <v>8.9989999999999997E-5</v>
      </c>
      <c r="J13747" s="34">
        <v>8786.893</v>
      </c>
      <c r="K13747" s="35" t="str">
        <f t="shared" si="1262"/>
        <v>Loonse en Drunense Duinen &amp; Leemkuilen_H2330</v>
      </c>
      <c r="L13747" s="36">
        <f>VLOOKUP(D13747,DATA!A:F,5,FALSE)</f>
        <v>1.0986712608830001E-2</v>
      </c>
      <c r="M13747" s="37">
        <f>VLOOKUP(D13747,DATA!A:F,6,FALSE)</f>
        <v>982</v>
      </c>
      <c r="N13747" s="36">
        <f t="shared" si="1263"/>
        <v>70.957680737873432</v>
      </c>
      <c r="O13747" s="36">
        <f t="shared" si="1264"/>
        <v>70.95770111263964</v>
      </c>
      <c r="P13747" s="36">
        <f t="shared" si="1265"/>
        <v>2.0374766208419715E-5</v>
      </c>
      <c r="Q13747" s="36">
        <f t="shared" si="1266"/>
        <v>0</v>
      </c>
    </row>
    <row r="13748" spans="1:17" x14ac:dyDescent="0.3">
      <c r="A13748" s="29">
        <v>3122935</v>
      </c>
      <c r="B13748" s="1">
        <v>131</v>
      </c>
      <c r="C13748" s="1" t="s">
        <v>24</v>
      </c>
      <c r="D13748" s="1" t="s">
        <v>61</v>
      </c>
      <c r="E13748" s="1" t="s">
        <v>62</v>
      </c>
      <c r="F13748" s="47">
        <v>714</v>
      </c>
      <c r="G13748" s="34">
        <v>1218.23</v>
      </c>
      <c r="H13748" s="1" t="s">
        <v>218</v>
      </c>
      <c r="I13748" s="34">
        <v>1.226E-4</v>
      </c>
      <c r="J13748" s="34">
        <v>5475.2397000000001</v>
      </c>
      <c r="K13748" s="35" t="str">
        <f t="shared" si="1262"/>
        <v>Loonse en Drunense Duinen &amp; Leemkuilen_H2330</v>
      </c>
      <c r="L13748" s="36">
        <f>VLOOKUP(D13748,DATA!A:F,5,FALSE)</f>
        <v>1.0986712608830001E-2</v>
      </c>
      <c r="M13748" s="37">
        <f>VLOOKUP(D13748,DATA!A:F,6,FALSE)</f>
        <v>982</v>
      </c>
      <c r="N13748" s="36">
        <f t="shared" si="1263"/>
        <v>93.056437028282076</v>
      </c>
      <c r="O13748" s="36">
        <f t="shared" si="1264"/>
        <v>93.056445731638732</v>
      </c>
      <c r="P13748" s="36">
        <f t="shared" si="1265"/>
        <v>8.7033566558147868E-6</v>
      </c>
      <c r="Q13748" s="36">
        <f t="shared" si="1266"/>
        <v>0</v>
      </c>
    </row>
    <row r="13749" spans="1:17" x14ac:dyDescent="0.3">
      <c r="A13749" s="29">
        <v>3122936</v>
      </c>
      <c r="B13749" s="1">
        <v>131</v>
      </c>
      <c r="C13749" s="1" t="s">
        <v>24</v>
      </c>
      <c r="D13749" s="1" t="s">
        <v>63</v>
      </c>
      <c r="E13749" s="1" t="s">
        <v>64</v>
      </c>
      <c r="F13749" s="47">
        <v>714</v>
      </c>
      <c r="G13749" s="34">
        <v>1285.8699999999999</v>
      </c>
      <c r="H13749" s="1" t="s">
        <v>218</v>
      </c>
      <c r="I13749" s="34">
        <v>1.417E-4</v>
      </c>
      <c r="J13749" s="34">
        <v>3000.777</v>
      </c>
      <c r="K13749" s="35" t="str">
        <f t="shared" si="1262"/>
        <v>Loonse en Drunense Duinen &amp; Leemkuilen_H2310</v>
      </c>
      <c r="L13749" s="36">
        <f>VLOOKUP(D13749,DATA!A:F,5,FALSE)</f>
        <v>1.0986712608830001E-2</v>
      </c>
      <c r="M13749" s="37">
        <f>VLOOKUP(D13749,DATA!A:F,6,FALSE)</f>
        <v>982</v>
      </c>
      <c r="N13749" s="36">
        <f t="shared" si="1263"/>
        <v>96.572729944118095</v>
      </c>
      <c r="O13749" s="36">
        <f t="shared" si="1264"/>
        <v>96.57273509688072</v>
      </c>
      <c r="P13749" s="36">
        <f t="shared" si="1265"/>
        <v>5.1527626254710412E-6</v>
      </c>
      <c r="Q13749" s="36">
        <f t="shared" si="1266"/>
        <v>0</v>
      </c>
    </row>
    <row r="13750" spans="1:17" x14ac:dyDescent="0.3">
      <c r="A13750" s="29">
        <v>3122936</v>
      </c>
      <c r="B13750" s="1">
        <v>131</v>
      </c>
      <c r="C13750" s="1" t="s">
        <v>24</v>
      </c>
      <c r="D13750" s="1" t="s">
        <v>61</v>
      </c>
      <c r="E13750" s="1" t="s">
        <v>62</v>
      </c>
      <c r="F13750" s="47">
        <v>714</v>
      </c>
      <c r="G13750" s="34">
        <v>1285.8699999999999</v>
      </c>
      <c r="H13750" s="1" t="s">
        <v>218</v>
      </c>
      <c r="I13750" s="34">
        <v>1.417E-4</v>
      </c>
      <c r="J13750" s="34">
        <v>1152.2719999999999</v>
      </c>
      <c r="K13750" s="35" t="str">
        <f t="shared" si="1262"/>
        <v>Loonse en Drunense Duinen &amp; Leemkuilen_H2330</v>
      </c>
      <c r="L13750" s="36">
        <f>VLOOKUP(D13750,DATA!A:F,5,FALSE)</f>
        <v>1.0986712608830001E-2</v>
      </c>
      <c r="M13750" s="37">
        <f>VLOOKUP(D13750,DATA!A:F,6,FALSE)</f>
        <v>982</v>
      </c>
      <c r="N13750" s="36">
        <f t="shared" si="1263"/>
        <v>96.572729944118095</v>
      </c>
      <c r="O13750" s="36">
        <f t="shared" si="1264"/>
        <v>96.57273509688072</v>
      </c>
      <c r="P13750" s="36">
        <f t="shared" si="1265"/>
        <v>5.1527626254710412E-6</v>
      </c>
      <c r="Q13750" s="36">
        <f t="shared" si="1266"/>
        <v>0</v>
      </c>
    </row>
    <row r="13751" spans="1:17" x14ac:dyDescent="0.3">
      <c r="A13751" s="29">
        <v>3122937</v>
      </c>
      <c r="B13751" s="1">
        <v>131</v>
      </c>
      <c r="C13751" s="1" t="s">
        <v>24</v>
      </c>
      <c r="D13751" s="1" t="s">
        <v>63</v>
      </c>
      <c r="E13751" s="1" t="s">
        <v>64</v>
      </c>
      <c r="F13751" s="47">
        <v>714</v>
      </c>
      <c r="G13751" s="34">
        <v>1109.3</v>
      </c>
      <c r="H13751" s="1" t="s">
        <v>218</v>
      </c>
      <c r="I13751" s="34">
        <v>1.2813000000000001E-4</v>
      </c>
      <c r="J13751" s="34">
        <v>190.42099999999999</v>
      </c>
      <c r="K13751" s="35" t="str">
        <f t="shared" si="1262"/>
        <v>Loonse en Drunense Duinen &amp; Leemkuilen_H2310</v>
      </c>
      <c r="L13751" s="36">
        <f>VLOOKUP(D13751,DATA!A:F,5,FALSE)</f>
        <v>1.0986712608830001E-2</v>
      </c>
      <c r="M13751" s="37">
        <f>VLOOKUP(D13751,DATA!A:F,6,FALSE)</f>
        <v>982</v>
      </c>
      <c r="N13751" s="36">
        <f t="shared" si="1263"/>
        <v>80.196298807095488</v>
      </c>
      <c r="O13751" s="36">
        <f t="shared" si="1264"/>
        <v>80.196321164382169</v>
      </c>
      <c r="P13751" s="36">
        <f t="shared" si="1265"/>
        <v>2.2357286681540245E-5</v>
      </c>
      <c r="Q13751" s="36">
        <f t="shared" si="1266"/>
        <v>0</v>
      </c>
    </row>
    <row r="13752" spans="1:17" x14ac:dyDescent="0.3">
      <c r="A13752" s="29">
        <v>3122937</v>
      </c>
      <c r="B13752" s="1">
        <v>131</v>
      </c>
      <c r="C13752" s="1" t="s">
        <v>24</v>
      </c>
      <c r="D13752" s="1" t="s">
        <v>61</v>
      </c>
      <c r="E13752" s="1" t="s">
        <v>62</v>
      </c>
      <c r="F13752" s="47">
        <v>714</v>
      </c>
      <c r="G13752" s="34">
        <v>1109.3</v>
      </c>
      <c r="H13752" s="1" t="s">
        <v>218</v>
      </c>
      <c r="I13752" s="34">
        <v>1.2813000000000001E-4</v>
      </c>
      <c r="J13752" s="34">
        <v>5179.75</v>
      </c>
      <c r="K13752" s="35" t="str">
        <f t="shared" si="1262"/>
        <v>Loonse en Drunense Duinen &amp; Leemkuilen_H2330</v>
      </c>
      <c r="L13752" s="36">
        <f>VLOOKUP(D13752,DATA!A:F,5,FALSE)</f>
        <v>1.0986712608830001E-2</v>
      </c>
      <c r="M13752" s="37">
        <f>VLOOKUP(D13752,DATA!A:F,6,FALSE)</f>
        <v>982</v>
      </c>
      <c r="N13752" s="36">
        <f t="shared" si="1263"/>
        <v>80.196298807095488</v>
      </c>
      <c r="O13752" s="36">
        <f t="shared" si="1264"/>
        <v>80.196321164382169</v>
      </c>
      <c r="P13752" s="36">
        <f t="shared" si="1265"/>
        <v>2.2357286681540245E-5</v>
      </c>
      <c r="Q13752" s="36">
        <f t="shared" si="1266"/>
        <v>0</v>
      </c>
    </row>
    <row r="13753" spans="1:17" x14ac:dyDescent="0.3">
      <c r="A13753" s="29">
        <v>3122938</v>
      </c>
      <c r="B13753" s="1">
        <v>131</v>
      </c>
      <c r="C13753" s="1" t="s">
        <v>24</v>
      </c>
      <c r="D13753" s="1" t="s">
        <v>63</v>
      </c>
      <c r="E13753" s="1" t="s">
        <v>64</v>
      </c>
      <c r="F13753" s="47">
        <v>714</v>
      </c>
      <c r="G13753" s="34">
        <v>1064.73</v>
      </c>
      <c r="H13753" s="1" t="s">
        <v>218</v>
      </c>
      <c r="I13753" s="34">
        <v>1.5962999999999999E-4</v>
      </c>
      <c r="J13753" s="34">
        <v>2926.8512999999998</v>
      </c>
      <c r="K13753" s="35" t="str">
        <f t="shared" si="1262"/>
        <v>Loonse en Drunense Duinen &amp; Leemkuilen_H2310</v>
      </c>
      <c r="L13753" s="36">
        <f>VLOOKUP(D13753,DATA!A:F,5,FALSE)</f>
        <v>1.0986712608830001E-2</v>
      </c>
      <c r="M13753" s="37">
        <f>VLOOKUP(D13753,DATA!A:F,6,FALSE)</f>
        <v>982</v>
      </c>
      <c r="N13753" s="36">
        <f t="shared" si="1263"/>
        <v>71.278130805772946</v>
      </c>
      <c r="O13753" s="36">
        <f t="shared" si="1264"/>
        <v>71.278166710457739</v>
      </c>
      <c r="P13753" s="36">
        <f t="shared" si="1265"/>
        <v>3.5904684793308661E-5</v>
      </c>
      <c r="Q13753" s="36">
        <f t="shared" si="1266"/>
        <v>0</v>
      </c>
    </row>
    <row r="13754" spans="1:17" x14ac:dyDescent="0.3">
      <c r="A13754" s="29">
        <v>3122938</v>
      </c>
      <c r="B13754" s="1">
        <v>131</v>
      </c>
      <c r="C13754" s="1" t="s">
        <v>24</v>
      </c>
      <c r="D13754" s="1" t="s">
        <v>61</v>
      </c>
      <c r="E13754" s="1" t="s">
        <v>62</v>
      </c>
      <c r="F13754" s="47">
        <v>714</v>
      </c>
      <c r="G13754" s="34">
        <v>1064.73</v>
      </c>
      <c r="H13754" s="1" t="s">
        <v>218</v>
      </c>
      <c r="I13754" s="34">
        <v>1.5962999999999999E-4</v>
      </c>
      <c r="J13754" s="34">
        <v>5564.924</v>
      </c>
      <c r="K13754" s="35" t="str">
        <f t="shared" si="1262"/>
        <v>Loonse en Drunense Duinen &amp; Leemkuilen_H2330</v>
      </c>
      <c r="L13754" s="36">
        <f>VLOOKUP(D13754,DATA!A:F,5,FALSE)</f>
        <v>1.0986712608830001E-2</v>
      </c>
      <c r="M13754" s="37">
        <f>VLOOKUP(D13754,DATA!A:F,6,FALSE)</f>
        <v>982</v>
      </c>
      <c r="N13754" s="36">
        <f t="shared" si="1263"/>
        <v>71.278130805772946</v>
      </c>
      <c r="O13754" s="36">
        <f t="shared" si="1264"/>
        <v>71.278166710457739</v>
      </c>
      <c r="P13754" s="36">
        <f t="shared" si="1265"/>
        <v>3.5904684793308661E-5</v>
      </c>
      <c r="Q13754" s="36">
        <f t="shared" si="1266"/>
        <v>0</v>
      </c>
    </row>
    <row r="13755" spans="1:17" x14ac:dyDescent="0.3">
      <c r="A13755" s="29">
        <v>3122939</v>
      </c>
      <c r="B13755" s="1">
        <v>131</v>
      </c>
      <c r="C13755" s="1" t="s">
        <v>24</v>
      </c>
      <c r="D13755" s="1" t="s">
        <v>61</v>
      </c>
      <c r="E13755" s="1" t="s">
        <v>62</v>
      </c>
      <c r="F13755" s="47">
        <v>714</v>
      </c>
      <c r="G13755" s="34">
        <v>1306.24</v>
      </c>
      <c r="H13755" s="1" t="s">
        <v>218</v>
      </c>
      <c r="I13755" s="34">
        <v>3.1139999999999998E-4</v>
      </c>
      <c r="J13755" s="34">
        <v>4000.55</v>
      </c>
      <c r="K13755" s="35" t="str">
        <f t="shared" si="1262"/>
        <v>Loonse en Drunense Duinen &amp; Leemkuilen_H2330</v>
      </c>
      <c r="L13755" s="36">
        <f>VLOOKUP(D13755,DATA!A:F,5,FALSE)</f>
        <v>1.0986712608830001E-2</v>
      </c>
      <c r="M13755" s="37">
        <f>VLOOKUP(D13755,DATA!A:F,6,FALSE)</f>
        <v>982</v>
      </c>
      <c r="N13755" s="36">
        <f t="shared" si="1263"/>
        <v>97.241020277915482</v>
      </c>
      <c r="O13755" s="36">
        <f t="shared" si="1264"/>
        <v>97.241029456668556</v>
      </c>
      <c r="P13755" s="36">
        <f t="shared" si="1265"/>
        <v>9.1787530749343205E-6</v>
      </c>
      <c r="Q13755" s="36">
        <f t="shared" si="1266"/>
        <v>0</v>
      </c>
    </row>
    <row r="13756" spans="1:17" x14ac:dyDescent="0.3">
      <c r="A13756" s="29">
        <v>3122939</v>
      </c>
      <c r="B13756" s="1">
        <v>131</v>
      </c>
      <c r="C13756" s="1" t="s">
        <v>24</v>
      </c>
      <c r="D13756" s="1" t="s">
        <v>59</v>
      </c>
      <c r="E13756" s="1" t="s">
        <v>60</v>
      </c>
      <c r="F13756" s="47">
        <v>1071</v>
      </c>
      <c r="G13756" s="34">
        <v>1306.24</v>
      </c>
      <c r="H13756" s="1" t="s">
        <v>218</v>
      </c>
      <c r="I13756" s="34">
        <v>3.1139999999999998E-4</v>
      </c>
      <c r="J13756" s="34">
        <v>2929.3887</v>
      </c>
      <c r="K13756" s="35" t="str">
        <f t="shared" si="1262"/>
        <v>Loonse en Drunense Duinen &amp; Leemkuilen_H9190</v>
      </c>
      <c r="L13756" s="36">
        <f>VLOOKUP(D13756,DATA!A:F,5,FALSE)</f>
        <v>1.3726988247862192E-2</v>
      </c>
      <c r="M13756" s="37">
        <f>VLOOKUP(D13756,DATA!A:F,6,FALSE)</f>
        <v>1285.5</v>
      </c>
      <c r="N13756" s="36">
        <f t="shared" si="1263"/>
        <v>57.069755830061695</v>
      </c>
      <c r="O13756" s="36">
        <f t="shared" si="1264"/>
        <v>57.069860558134557</v>
      </c>
      <c r="P13756" s="36">
        <f t="shared" si="1265"/>
        <v>1.0472807286276975E-4</v>
      </c>
      <c r="Q13756" s="36">
        <f t="shared" si="1266"/>
        <v>0</v>
      </c>
    </row>
    <row r="13757" spans="1:17" x14ac:dyDescent="0.3">
      <c r="A13757" s="29">
        <v>3122940</v>
      </c>
      <c r="B13757" s="1">
        <v>131</v>
      </c>
      <c r="C13757" s="1" t="s">
        <v>24</v>
      </c>
      <c r="D13757" s="1" t="s">
        <v>63</v>
      </c>
      <c r="E13757" s="1" t="s">
        <v>64</v>
      </c>
      <c r="F13757" s="47">
        <v>714</v>
      </c>
      <c r="G13757" s="34">
        <v>1185.19</v>
      </c>
      <c r="H13757" s="1" t="s">
        <v>218</v>
      </c>
      <c r="I13757" s="34">
        <v>4.1229999999999999E-4</v>
      </c>
      <c r="J13757" s="34">
        <v>83.423630000000003</v>
      </c>
      <c r="K13757" s="35" t="str">
        <f t="shared" si="1262"/>
        <v>Loonse en Drunense Duinen &amp; Leemkuilen_H2310</v>
      </c>
      <c r="L13757" s="36">
        <f>VLOOKUP(D13757,DATA!A:F,5,FALSE)</f>
        <v>1.0986712608830001E-2</v>
      </c>
      <c r="M13757" s="37">
        <f>VLOOKUP(D13757,DATA!A:F,6,FALSE)</f>
        <v>982</v>
      </c>
      <c r="N13757" s="36">
        <f t="shared" si="1263"/>
        <v>90.312068239010529</v>
      </c>
      <c r="O13757" s="36">
        <f t="shared" si="1264"/>
        <v>90.312107872030438</v>
      </c>
      <c r="P13757" s="36">
        <f t="shared" si="1265"/>
        <v>3.9633019909501854E-5</v>
      </c>
      <c r="Q13757" s="36">
        <f t="shared" si="1266"/>
        <v>0</v>
      </c>
    </row>
    <row r="13758" spans="1:17" x14ac:dyDescent="0.3">
      <c r="A13758" s="29">
        <v>3122940</v>
      </c>
      <c r="B13758" s="1">
        <v>131</v>
      </c>
      <c r="C13758" s="1" t="s">
        <v>24</v>
      </c>
      <c r="D13758" s="1" t="s">
        <v>61</v>
      </c>
      <c r="E13758" s="1" t="s">
        <v>62</v>
      </c>
      <c r="F13758" s="47">
        <v>714</v>
      </c>
      <c r="G13758" s="34">
        <v>1185.19</v>
      </c>
      <c r="H13758" s="1" t="s">
        <v>218</v>
      </c>
      <c r="I13758" s="34">
        <v>4.1229999999999999E-4</v>
      </c>
      <c r="J13758" s="34">
        <v>6325.1379999999999</v>
      </c>
      <c r="K13758" s="35" t="str">
        <f t="shared" si="1262"/>
        <v>Loonse en Drunense Duinen &amp; Leemkuilen_H2330</v>
      </c>
      <c r="L13758" s="36">
        <f>VLOOKUP(D13758,DATA!A:F,5,FALSE)</f>
        <v>1.0986712608830001E-2</v>
      </c>
      <c r="M13758" s="37">
        <f>VLOOKUP(D13758,DATA!A:F,6,FALSE)</f>
        <v>982</v>
      </c>
      <c r="N13758" s="36">
        <f t="shared" si="1263"/>
        <v>90.312068239010529</v>
      </c>
      <c r="O13758" s="36">
        <f t="shared" si="1264"/>
        <v>90.312107872030438</v>
      </c>
      <c r="P13758" s="36">
        <f t="shared" si="1265"/>
        <v>3.9633019909501854E-5</v>
      </c>
      <c r="Q13758" s="36">
        <f t="shared" si="1266"/>
        <v>0</v>
      </c>
    </row>
    <row r="13759" spans="1:17" x14ac:dyDescent="0.3">
      <c r="A13759" s="29">
        <v>3122941</v>
      </c>
      <c r="B13759" s="1">
        <v>131</v>
      </c>
      <c r="C13759" s="1" t="s">
        <v>24</v>
      </c>
      <c r="D13759" s="1" t="s">
        <v>63</v>
      </c>
      <c r="E13759" s="1" t="s">
        <v>64</v>
      </c>
      <c r="F13759" s="47">
        <v>714</v>
      </c>
      <c r="G13759" s="34">
        <v>963.31</v>
      </c>
      <c r="H13759" s="1" t="s">
        <v>218</v>
      </c>
      <c r="I13759" s="34">
        <v>5.488E-4</v>
      </c>
      <c r="J13759" s="34">
        <v>89.961950000000002</v>
      </c>
      <c r="K13759" s="35" t="str">
        <f t="shared" si="1262"/>
        <v>Loonse en Drunense Duinen &amp; Leemkuilen_H2310</v>
      </c>
      <c r="L13759" s="36">
        <f>VLOOKUP(D13759,DATA!A:F,5,FALSE)</f>
        <v>1.0986712608830001E-2</v>
      </c>
      <c r="M13759" s="37">
        <f>VLOOKUP(D13759,DATA!A:F,6,FALSE)</f>
        <v>982</v>
      </c>
      <c r="N13759" s="36">
        <f t="shared" si="1263"/>
        <v>44.884420864312681</v>
      </c>
      <c r="O13759" s="36">
        <f t="shared" si="1264"/>
        <v>44.88457002418474</v>
      </c>
      <c r="P13759" s="36">
        <f t="shared" si="1265"/>
        <v>1.4915987205910142E-4</v>
      </c>
      <c r="Q13759" s="36">
        <f t="shared" si="1266"/>
        <v>0</v>
      </c>
    </row>
    <row r="13760" spans="1:17" x14ac:dyDescent="0.3">
      <c r="A13760" s="29">
        <v>3122941</v>
      </c>
      <c r="B13760" s="1">
        <v>131</v>
      </c>
      <c r="C13760" s="1" t="s">
        <v>24</v>
      </c>
      <c r="D13760" s="1" t="s">
        <v>61</v>
      </c>
      <c r="E13760" s="1" t="s">
        <v>62</v>
      </c>
      <c r="F13760" s="47">
        <v>714</v>
      </c>
      <c r="G13760" s="34">
        <v>963.31</v>
      </c>
      <c r="H13760" s="1" t="s">
        <v>218</v>
      </c>
      <c r="I13760" s="34">
        <v>5.488E-4</v>
      </c>
      <c r="J13760" s="34">
        <v>9467.6910000000007</v>
      </c>
      <c r="K13760" s="35" t="str">
        <f t="shared" si="1262"/>
        <v>Loonse en Drunense Duinen &amp; Leemkuilen_H2330</v>
      </c>
      <c r="L13760" s="36">
        <f>VLOOKUP(D13760,DATA!A:F,5,FALSE)</f>
        <v>1.0986712608830001E-2</v>
      </c>
      <c r="M13760" s="37">
        <f>VLOOKUP(D13760,DATA!A:F,6,FALSE)</f>
        <v>982</v>
      </c>
      <c r="N13760" s="36">
        <f t="shared" si="1263"/>
        <v>44.884420864312681</v>
      </c>
      <c r="O13760" s="36">
        <f t="shared" si="1264"/>
        <v>44.88457002418474</v>
      </c>
      <c r="P13760" s="36">
        <f t="shared" si="1265"/>
        <v>1.4915987205910142E-4</v>
      </c>
      <c r="Q13760" s="36">
        <f t="shared" si="1266"/>
        <v>0</v>
      </c>
    </row>
    <row r="13761" spans="1:17" x14ac:dyDescent="0.3">
      <c r="A13761" s="29">
        <v>3122942</v>
      </c>
      <c r="B13761" s="1">
        <v>131</v>
      </c>
      <c r="C13761" s="1" t="s">
        <v>24</v>
      </c>
      <c r="D13761" s="1" t="s">
        <v>63</v>
      </c>
      <c r="E13761" s="1" t="s">
        <v>64</v>
      </c>
      <c r="F13761" s="47">
        <v>714</v>
      </c>
      <c r="G13761" s="34">
        <v>957.38</v>
      </c>
      <c r="H13761" s="1" t="s">
        <v>218</v>
      </c>
      <c r="I13761" s="34">
        <v>6.4059999999999996E-4</v>
      </c>
      <c r="J13761" s="34">
        <v>1269.9857</v>
      </c>
      <c r="K13761" s="35" t="str">
        <f t="shared" si="1262"/>
        <v>Loonse en Drunense Duinen &amp; Leemkuilen_H2310</v>
      </c>
      <c r="L13761" s="36">
        <f>VLOOKUP(D13761,DATA!A:F,5,FALSE)</f>
        <v>1.0986712608830001E-2</v>
      </c>
      <c r="M13761" s="37">
        <f>VLOOKUP(D13761,DATA!A:F,6,FALSE)</f>
        <v>982</v>
      </c>
      <c r="N13761" s="36">
        <f t="shared" si="1263"/>
        <v>43.27861015391013</v>
      </c>
      <c r="O13761" s="36">
        <f t="shared" si="1264"/>
        <v>43.278782926591497</v>
      </c>
      <c r="P13761" s="36">
        <f t="shared" si="1265"/>
        <v>1.7277268136695056E-4</v>
      </c>
      <c r="Q13761" s="36">
        <f t="shared" si="1266"/>
        <v>0</v>
      </c>
    </row>
    <row r="13762" spans="1:17" x14ac:dyDescent="0.3">
      <c r="A13762" s="29">
        <v>3122942</v>
      </c>
      <c r="B13762" s="1">
        <v>131</v>
      </c>
      <c r="C13762" s="1" t="s">
        <v>24</v>
      </c>
      <c r="D13762" s="1" t="s">
        <v>61</v>
      </c>
      <c r="E13762" s="1" t="s">
        <v>62</v>
      </c>
      <c r="F13762" s="47">
        <v>714</v>
      </c>
      <c r="G13762" s="34">
        <v>957.38</v>
      </c>
      <c r="H13762" s="1" t="s">
        <v>218</v>
      </c>
      <c r="I13762" s="34">
        <v>6.4059999999999996E-4</v>
      </c>
      <c r="J13762" s="34">
        <v>8349.5010000000002</v>
      </c>
      <c r="K13762" s="35" t="str">
        <f t="shared" si="1262"/>
        <v>Loonse en Drunense Duinen &amp; Leemkuilen_H2330</v>
      </c>
      <c r="L13762" s="36">
        <f>VLOOKUP(D13762,DATA!A:F,5,FALSE)</f>
        <v>1.0986712608830001E-2</v>
      </c>
      <c r="M13762" s="37">
        <f>VLOOKUP(D13762,DATA!A:F,6,FALSE)</f>
        <v>982</v>
      </c>
      <c r="N13762" s="36">
        <f t="shared" si="1263"/>
        <v>43.27861015391013</v>
      </c>
      <c r="O13762" s="36">
        <f t="shared" si="1264"/>
        <v>43.278782926591497</v>
      </c>
      <c r="P13762" s="36">
        <f t="shared" si="1265"/>
        <v>1.7277268136695056E-4</v>
      </c>
      <c r="Q13762" s="36">
        <f t="shared" si="1266"/>
        <v>0</v>
      </c>
    </row>
    <row r="13763" spans="1:17" x14ac:dyDescent="0.3">
      <c r="A13763" s="29">
        <v>3122943</v>
      </c>
      <c r="B13763" s="1">
        <v>131</v>
      </c>
      <c r="C13763" s="1" t="s">
        <v>24</v>
      </c>
      <c r="D13763" s="1" t="s">
        <v>61</v>
      </c>
      <c r="E13763" s="1" t="s">
        <v>62</v>
      </c>
      <c r="F13763" s="47">
        <v>714</v>
      </c>
      <c r="G13763" s="34">
        <v>1370.29</v>
      </c>
      <c r="H13763" s="1" t="s">
        <v>218</v>
      </c>
      <c r="I13763" s="34">
        <v>1.0407999999999999E-3</v>
      </c>
      <c r="J13763" s="34">
        <v>833.72159999999997</v>
      </c>
      <c r="K13763" s="35" t="str">
        <f t="shared" ref="K13763:K13826" si="1267">_xlfn.CONCAT(C13763,"_",D13763)</f>
        <v>Loonse en Drunense Duinen &amp; Leemkuilen_H2330</v>
      </c>
      <c r="L13763" s="36">
        <f>VLOOKUP(D13763,DATA!A:F,5,FALSE)</f>
        <v>1.0986712608830001E-2</v>
      </c>
      <c r="M13763" s="37">
        <f>VLOOKUP(D13763,DATA!A:F,6,FALSE)</f>
        <v>982</v>
      </c>
      <c r="N13763" s="36">
        <f t="shared" ref="N13763:N13826" si="1268">100/(1+EXP(-L13763*(G13763-M13763)))</f>
        <v>98.615692843185158</v>
      </c>
      <c r="O13763" s="36">
        <f t="shared" ref="O13763:O13826" si="1269">100/(1+EXP(-L13763*((G13763+I13763)-M13763)))</f>
        <v>98.615708453480806</v>
      </c>
      <c r="P13763" s="36">
        <f t="shared" ref="P13763:P13826" si="1270">O13763-N13763</f>
        <v>1.5610295648116335E-5</v>
      </c>
      <c r="Q13763" s="36">
        <f t="shared" ref="Q13763:Q13826" si="1271">IF(AND(H13763&lt;&gt;"below",I13763&gt;=0.005),J13763*P13763/100,0)</f>
        <v>0</v>
      </c>
    </row>
    <row r="13764" spans="1:17" x14ac:dyDescent="0.3">
      <c r="A13764" s="29">
        <v>3122946</v>
      </c>
      <c r="B13764" s="1">
        <v>131</v>
      </c>
      <c r="C13764" s="1" t="s">
        <v>24</v>
      </c>
      <c r="D13764" s="1" t="s">
        <v>61</v>
      </c>
      <c r="E13764" s="1" t="s">
        <v>62</v>
      </c>
      <c r="F13764" s="47">
        <v>714</v>
      </c>
      <c r="G13764" s="34">
        <v>1715.52</v>
      </c>
      <c r="H13764" s="1" t="s">
        <v>218</v>
      </c>
      <c r="I13764" s="34">
        <v>3.5301E-3</v>
      </c>
      <c r="J13764" s="34">
        <v>2814.8523</v>
      </c>
      <c r="K13764" s="35" t="str">
        <f t="shared" si="1267"/>
        <v>Loonse en Drunense Duinen &amp; Leemkuilen_H2330</v>
      </c>
      <c r="L13764" s="36">
        <f>VLOOKUP(D13764,DATA!A:F,5,FALSE)</f>
        <v>1.0986712608830001E-2</v>
      </c>
      <c r="M13764" s="37">
        <f>VLOOKUP(D13764,DATA!A:F,6,FALSE)</f>
        <v>982</v>
      </c>
      <c r="N13764" s="36">
        <f t="shared" si="1268"/>
        <v>99.968384869134638</v>
      </c>
      <c r="O13764" s="36">
        <f t="shared" si="1269"/>
        <v>99.96838609489059</v>
      </c>
      <c r="P13764" s="36">
        <f t="shared" si="1270"/>
        <v>1.2257559518502603E-6</v>
      </c>
      <c r="Q13764" s="36">
        <f t="shared" si="1271"/>
        <v>0</v>
      </c>
    </row>
    <row r="13765" spans="1:17" x14ac:dyDescent="0.3">
      <c r="A13765" s="29">
        <v>3122946</v>
      </c>
      <c r="B13765" s="1">
        <v>131</v>
      </c>
      <c r="C13765" s="1" t="s">
        <v>24</v>
      </c>
      <c r="D13765" s="1" t="s">
        <v>59</v>
      </c>
      <c r="E13765" s="1" t="s">
        <v>60</v>
      </c>
      <c r="F13765" s="47">
        <v>1071</v>
      </c>
      <c r="G13765" s="34">
        <v>1715.52</v>
      </c>
      <c r="H13765" s="1" t="s">
        <v>218</v>
      </c>
      <c r="I13765" s="34">
        <v>3.5301E-3</v>
      </c>
      <c r="J13765" s="34">
        <v>297.37151999999998</v>
      </c>
      <c r="K13765" s="35" t="str">
        <f t="shared" si="1267"/>
        <v>Loonse en Drunense Duinen &amp; Leemkuilen_H9190</v>
      </c>
      <c r="L13765" s="36">
        <f>VLOOKUP(D13765,DATA!A:F,5,FALSE)</f>
        <v>1.3726988247862192E-2</v>
      </c>
      <c r="M13765" s="37">
        <f>VLOOKUP(D13765,DATA!A:F,6,FALSE)</f>
        <v>1285.5</v>
      </c>
      <c r="N13765" s="36">
        <f t="shared" si="1268"/>
        <v>99.727587316670807</v>
      </c>
      <c r="O13765" s="36">
        <f t="shared" si="1269"/>
        <v>99.727600480869896</v>
      </c>
      <c r="P13765" s="36">
        <f t="shared" si="1270"/>
        <v>1.3164199089032991E-5</v>
      </c>
      <c r="Q13765" s="36">
        <f t="shared" si="1271"/>
        <v>0</v>
      </c>
    </row>
    <row r="13766" spans="1:17" x14ac:dyDescent="0.3">
      <c r="A13766" s="29">
        <v>3122947</v>
      </c>
      <c r="B13766" s="1">
        <v>131</v>
      </c>
      <c r="C13766" s="1" t="s">
        <v>24</v>
      </c>
      <c r="D13766" s="1" t="s">
        <v>61</v>
      </c>
      <c r="E13766" s="1" t="s">
        <v>62</v>
      </c>
      <c r="F13766" s="47">
        <v>714</v>
      </c>
      <c r="G13766" s="34">
        <v>1868.19</v>
      </c>
      <c r="H13766" s="1" t="s">
        <v>218</v>
      </c>
      <c r="I13766" s="34">
        <v>4.3588999999999998E-3</v>
      </c>
      <c r="J13766" s="34">
        <v>4.2560390000000003</v>
      </c>
      <c r="K13766" s="35" t="str">
        <f t="shared" si="1267"/>
        <v>Loonse en Drunense Duinen &amp; Leemkuilen_H2330</v>
      </c>
      <c r="L13766" s="36">
        <f>VLOOKUP(D13766,DATA!A:F,5,FALSE)</f>
        <v>1.0986712608830001E-2</v>
      </c>
      <c r="M13766" s="37">
        <f>VLOOKUP(D13766,DATA!A:F,6,FALSE)</f>
        <v>982</v>
      </c>
      <c r="N13766" s="36">
        <f t="shared" si="1268"/>
        <v>99.994090557342503</v>
      </c>
      <c r="O13766" s="36">
        <f t="shared" si="1269"/>
        <v>99.994090840322102</v>
      </c>
      <c r="P13766" s="36">
        <f t="shared" si="1270"/>
        <v>2.8297959886458557E-7</v>
      </c>
      <c r="Q13766" s="36">
        <f t="shared" si="1271"/>
        <v>0</v>
      </c>
    </row>
    <row r="13767" spans="1:17" x14ac:dyDescent="0.3">
      <c r="A13767" s="29">
        <v>3122967</v>
      </c>
      <c r="B13767" s="1">
        <v>131</v>
      </c>
      <c r="C13767" s="1" t="s">
        <v>24</v>
      </c>
      <c r="D13767" s="1" t="s">
        <v>59</v>
      </c>
      <c r="E13767" s="1" t="s">
        <v>60</v>
      </c>
      <c r="F13767" s="47">
        <v>1071</v>
      </c>
      <c r="G13767" s="34">
        <v>1484.1</v>
      </c>
      <c r="H13767" s="1" t="s">
        <v>218</v>
      </c>
      <c r="I13767" s="34">
        <v>7.0828000000000002E-3</v>
      </c>
      <c r="J13767" s="34">
        <v>161.69460000000001</v>
      </c>
      <c r="K13767" s="35" t="str">
        <f t="shared" si="1267"/>
        <v>Loonse en Drunense Duinen &amp; Leemkuilen_H9190</v>
      </c>
      <c r="L13767" s="36">
        <f>VLOOKUP(D13767,DATA!A:F,5,FALSE)</f>
        <v>1.3726988247862192E-2</v>
      </c>
      <c r="M13767" s="37">
        <f>VLOOKUP(D13767,DATA!A:F,6,FALSE)</f>
        <v>1285.5</v>
      </c>
      <c r="N13767" s="36">
        <f t="shared" si="1268"/>
        <v>93.855389696312074</v>
      </c>
      <c r="O13767" s="36">
        <f t="shared" si="1269"/>
        <v>93.855950376596354</v>
      </c>
      <c r="P13767" s="36">
        <f t="shared" si="1270"/>
        <v>5.6068028428057914E-4</v>
      </c>
      <c r="Q13767" s="36">
        <f t="shared" si="1271"/>
        <v>9.0658974294634547E-4</v>
      </c>
    </row>
    <row r="13768" spans="1:17" x14ac:dyDescent="0.3">
      <c r="A13768" s="29">
        <v>3124442</v>
      </c>
      <c r="B13768" s="1">
        <v>131</v>
      </c>
      <c r="C13768" s="1" t="s">
        <v>24</v>
      </c>
      <c r="D13768" s="1" t="s">
        <v>63</v>
      </c>
      <c r="E13768" s="1" t="s">
        <v>64</v>
      </c>
      <c r="F13768" s="47">
        <v>714</v>
      </c>
      <c r="G13768" s="34">
        <v>1761.51</v>
      </c>
      <c r="H13768" s="1" t="s">
        <v>218</v>
      </c>
      <c r="I13768" s="34">
        <v>1.9222E-5</v>
      </c>
      <c r="J13768" s="34">
        <v>1528.4621999999999</v>
      </c>
      <c r="K13768" s="35" t="str">
        <f t="shared" si="1267"/>
        <v>Loonse en Drunense Duinen &amp; Leemkuilen_H2310</v>
      </c>
      <c r="L13768" s="36">
        <f>VLOOKUP(D13768,DATA!A:F,5,FALSE)</f>
        <v>1.0986712608830001E-2</v>
      </c>
      <c r="M13768" s="37">
        <f>VLOOKUP(D13768,DATA!A:F,6,FALSE)</f>
        <v>982</v>
      </c>
      <c r="N13768" s="36">
        <f t="shared" si="1268"/>
        <v>99.98092302078787</v>
      </c>
      <c r="O13768" s="36">
        <f t="shared" si="1269"/>
        <v>99.980923024815908</v>
      </c>
      <c r="P13768" s="36">
        <f t="shared" si="1270"/>
        <v>4.0280383473145775E-9</v>
      </c>
      <c r="Q13768" s="36">
        <f t="shared" si="1271"/>
        <v>0</v>
      </c>
    </row>
    <row r="13769" spans="1:17" x14ac:dyDescent="0.3">
      <c r="A13769" s="29">
        <v>3124443</v>
      </c>
      <c r="B13769" s="1">
        <v>131</v>
      </c>
      <c r="C13769" s="1" t="s">
        <v>24</v>
      </c>
      <c r="D13769" s="1" t="s">
        <v>63</v>
      </c>
      <c r="E13769" s="1" t="s">
        <v>64</v>
      </c>
      <c r="F13769" s="47">
        <v>714</v>
      </c>
      <c r="G13769" s="34">
        <v>1422.25</v>
      </c>
      <c r="H13769" s="1" t="s">
        <v>218</v>
      </c>
      <c r="I13769" s="34">
        <v>1.8122999999999999E-5</v>
      </c>
      <c r="J13769" s="34">
        <v>5477.1180000000004</v>
      </c>
      <c r="K13769" s="35" t="str">
        <f t="shared" si="1267"/>
        <v>Loonse en Drunense Duinen &amp; Leemkuilen_H2310</v>
      </c>
      <c r="L13769" s="36">
        <f>VLOOKUP(D13769,DATA!A:F,5,FALSE)</f>
        <v>1.0986712608830001E-2</v>
      </c>
      <c r="M13769" s="37">
        <f>VLOOKUP(D13769,DATA!A:F,6,FALSE)</f>
        <v>982</v>
      </c>
      <c r="N13769" s="36">
        <f t="shared" si="1268"/>
        <v>99.213081310079986</v>
      </c>
      <c r="O13769" s="36">
        <f t="shared" si="1269"/>
        <v>99.213081465532099</v>
      </c>
      <c r="P13769" s="36">
        <f t="shared" si="1270"/>
        <v>1.5545211340395326E-7</v>
      </c>
      <c r="Q13769" s="36">
        <f t="shared" si="1271"/>
        <v>0</v>
      </c>
    </row>
    <row r="13770" spans="1:17" x14ac:dyDescent="0.3">
      <c r="A13770" s="29">
        <v>3124444</v>
      </c>
      <c r="B13770" s="1">
        <v>131</v>
      </c>
      <c r="C13770" s="1" t="s">
        <v>24</v>
      </c>
      <c r="D13770" s="1" t="s">
        <v>63</v>
      </c>
      <c r="E13770" s="1" t="s">
        <v>64</v>
      </c>
      <c r="F13770" s="47">
        <v>714</v>
      </c>
      <c r="G13770" s="34">
        <v>1525.91</v>
      </c>
      <c r="H13770" s="1" t="s">
        <v>218</v>
      </c>
      <c r="I13770" s="34">
        <v>2.2940000000000001E-5</v>
      </c>
      <c r="J13770" s="34">
        <v>4360.5556999999999</v>
      </c>
      <c r="K13770" s="35" t="str">
        <f t="shared" si="1267"/>
        <v>Loonse en Drunense Duinen &amp; Leemkuilen_H2310</v>
      </c>
      <c r="L13770" s="36">
        <f>VLOOKUP(D13770,DATA!A:F,5,FALSE)</f>
        <v>1.0986712608830001E-2</v>
      </c>
      <c r="M13770" s="37">
        <f>VLOOKUP(D13770,DATA!A:F,6,FALSE)</f>
        <v>982</v>
      </c>
      <c r="N13770" s="36">
        <f t="shared" si="1268"/>
        <v>99.746691955375496</v>
      </c>
      <c r="O13770" s="36">
        <f t="shared" si="1269"/>
        <v>99.746692019056326</v>
      </c>
      <c r="P13770" s="36">
        <f t="shared" si="1270"/>
        <v>6.3680829498480307E-8</v>
      </c>
      <c r="Q13770" s="36">
        <f t="shared" si="1271"/>
        <v>0</v>
      </c>
    </row>
    <row r="13771" spans="1:17" x14ac:dyDescent="0.3">
      <c r="A13771" s="29">
        <v>3124445</v>
      </c>
      <c r="B13771" s="1">
        <v>131</v>
      </c>
      <c r="C13771" s="1" t="s">
        <v>24</v>
      </c>
      <c r="D13771" s="1" t="s">
        <v>63</v>
      </c>
      <c r="E13771" s="1" t="s">
        <v>64</v>
      </c>
      <c r="F13771" s="47">
        <v>714</v>
      </c>
      <c r="G13771" s="34">
        <v>1740.16</v>
      </c>
      <c r="H13771" s="1" t="s">
        <v>218</v>
      </c>
      <c r="I13771" s="34">
        <v>3.099E-5</v>
      </c>
      <c r="J13771" s="34">
        <v>803.60389999999995</v>
      </c>
      <c r="K13771" s="35" t="str">
        <f t="shared" si="1267"/>
        <v>Loonse en Drunense Duinen &amp; Leemkuilen_H2310</v>
      </c>
      <c r="L13771" s="36">
        <f>VLOOKUP(D13771,DATA!A:F,5,FALSE)</f>
        <v>1.0986712608830001E-2</v>
      </c>
      <c r="M13771" s="37">
        <f>VLOOKUP(D13771,DATA!A:F,6,FALSE)</f>
        <v>982</v>
      </c>
      <c r="N13771" s="36">
        <f t="shared" si="1268"/>
        <v>99.975881040926325</v>
      </c>
      <c r="O13771" s="36">
        <f t="shared" si="1269"/>
        <v>99.975881049136333</v>
      </c>
      <c r="P13771" s="36">
        <f t="shared" si="1270"/>
        <v>8.2100086729042232E-9</v>
      </c>
      <c r="Q13771" s="36">
        <f t="shared" si="1271"/>
        <v>0</v>
      </c>
    </row>
    <row r="13772" spans="1:17" x14ac:dyDescent="0.3">
      <c r="A13772" s="29">
        <v>3124455</v>
      </c>
      <c r="B13772" s="1">
        <v>131</v>
      </c>
      <c r="C13772" s="1" t="s">
        <v>24</v>
      </c>
      <c r="D13772" s="1" t="s">
        <v>63</v>
      </c>
      <c r="E13772" s="1" t="s">
        <v>64</v>
      </c>
      <c r="F13772" s="47">
        <v>714</v>
      </c>
      <c r="G13772" s="34">
        <v>1432.36</v>
      </c>
      <c r="H13772" s="1" t="s">
        <v>218</v>
      </c>
      <c r="I13772" s="34">
        <v>5.0699999999999999E-5</v>
      </c>
      <c r="J13772" s="34">
        <v>5122.8643000000002</v>
      </c>
      <c r="K13772" s="35" t="str">
        <f t="shared" si="1267"/>
        <v>Loonse en Drunense Duinen &amp; Leemkuilen_H2310</v>
      </c>
      <c r="L13772" s="36">
        <f>VLOOKUP(D13772,DATA!A:F,5,FALSE)</f>
        <v>1.0986712608830001E-2</v>
      </c>
      <c r="M13772" s="37">
        <f>VLOOKUP(D13772,DATA!A:F,6,FALSE)</f>
        <v>982</v>
      </c>
      <c r="N13772" s="36">
        <f t="shared" si="1268"/>
        <v>99.295226211491808</v>
      </c>
      <c r="O13772" s="36">
        <f t="shared" si="1269"/>
        <v>99.295226601302488</v>
      </c>
      <c r="P13772" s="36">
        <f t="shared" si="1270"/>
        <v>3.8981067973509198E-7</v>
      </c>
      <c r="Q13772" s="36">
        <f t="shared" si="1271"/>
        <v>0</v>
      </c>
    </row>
    <row r="13773" spans="1:17" x14ac:dyDescent="0.3">
      <c r="A13773" s="29">
        <v>3124456</v>
      </c>
      <c r="B13773" s="1">
        <v>131</v>
      </c>
      <c r="C13773" s="1" t="s">
        <v>24</v>
      </c>
      <c r="D13773" s="1" t="s">
        <v>63</v>
      </c>
      <c r="E13773" s="1" t="s">
        <v>64</v>
      </c>
      <c r="F13773" s="47">
        <v>714</v>
      </c>
      <c r="G13773" s="34">
        <v>945.47</v>
      </c>
      <c r="H13773" s="1" t="s">
        <v>218</v>
      </c>
      <c r="I13773" s="34">
        <v>3.4860000000000002E-5</v>
      </c>
      <c r="J13773" s="34">
        <v>1023.2859</v>
      </c>
      <c r="K13773" s="35" t="str">
        <f t="shared" si="1267"/>
        <v>Loonse en Drunense Duinen &amp; Leemkuilen_H2310</v>
      </c>
      <c r="L13773" s="36">
        <f>VLOOKUP(D13773,DATA!A:F,5,FALSE)</f>
        <v>1.0986712608830001E-2</v>
      </c>
      <c r="M13773" s="37">
        <f>VLOOKUP(D13773,DATA!A:F,6,FALSE)</f>
        <v>982</v>
      </c>
      <c r="N13773" s="36">
        <f t="shared" si="1268"/>
        <v>40.098932541324544</v>
      </c>
      <c r="O13773" s="36">
        <f t="shared" si="1269"/>
        <v>40.098941740788824</v>
      </c>
      <c r="P13773" s="36">
        <f t="shared" si="1270"/>
        <v>9.1994642801296322E-6</v>
      </c>
      <c r="Q13773" s="36">
        <f t="shared" si="1271"/>
        <v>0</v>
      </c>
    </row>
    <row r="13774" spans="1:17" x14ac:dyDescent="0.3">
      <c r="A13774" s="29">
        <v>3124456</v>
      </c>
      <c r="B13774" s="1">
        <v>131</v>
      </c>
      <c r="C13774" s="1" t="s">
        <v>24</v>
      </c>
      <c r="D13774" s="1" t="s">
        <v>61</v>
      </c>
      <c r="E13774" s="1" t="s">
        <v>62</v>
      </c>
      <c r="F13774" s="47">
        <v>714</v>
      </c>
      <c r="G13774" s="34">
        <v>945.47</v>
      </c>
      <c r="H13774" s="1" t="s">
        <v>218</v>
      </c>
      <c r="I13774" s="34">
        <v>3.4860000000000002E-5</v>
      </c>
      <c r="J13774" s="34">
        <v>6144.3364000000001</v>
      </c>
      <c r="K13774" s="35" t="str">
        <f t="shared" si="1267"/>
        <v>Loonse en Drunense Duinen &amp; Leemkuilen_H2330</v>
      </c>
      <c r="L13774" s="36">
        <f>VLOOKUP(D13774,DATA!A:F,5,FALSE)</f>
        <v>1.0986712608830001E-2</v>
      </c>
      <c r="M13774" s="37">
        <f>VLOOKUP(D13774,DATA!A:F,6,FALSE)</f>
        <v>982</v>
      </c>
      <c r="N13774" s="36">
        <f t="shared" si="1268"/>
        <v>40.098932541324544</v>
      </c>
      <c r="O13774" s="36">
        <f t="shared" si="1269"/>
        <v>40.098941740788824</v>
      </c>
      <c r="P13774" s="36">
        <f t="shared" si="1270"/>
        <v>9.1994642801296322E-6</v>
      </c>
      <c r="Q13774" s="36">
        <f t="shared" si="1271"/>
        <v>0</v>
      </c>
    </row>
    <row r="13775" spans="1:17" x14ac:dyDescent="0.3">
      <c r="A13775" s="29">
        <v>3124457</v>
      </c>
      <c r="B13775" s="1">
        <v>131</v>
      </c>
      <c r="C13775" s="1" t="s">
        <v>24</v>
      </c>
      <c r="D13775" s="1" t="s">
        <v>63</v>
      </c>
      <c r="E13775" s="1" t="s">
        <v>64</v>
      </c>
      <c r="F13775" s="47">
        <v>714</v>
      </c>
      <c r="G13775" s="34">
        <v>918.65</v>
      </c>
      <c r="H13775" s="1" t="s">
        <v>218</v>
      </c>
      <c r="I13775" s="34">
        <v>3.5429999999999998E-5</v>
      </c>
      <c r="J13775" s="34">
        <v>621.66399999999999</v>
      </c>
      <c r="K13775" s="35" t="str">
        <f t="shared" si="1267"/>
        <v>Loonse en Drunense Duinen &amp; Leemkuilen_H2310</v>
      </c>
      <c r="L13775" s="36">
        <f>VLOOKUP(D13775,DATA!A:F,5,FALSE)</f>
        <v>1.0986712608830001E-2</v>
      </c>
      <c r="M13775" s="37">
        <f>VLOOKUP(D13775,DATA!A:F,6,FALSE)</f>
        <v>982</v>
      </c>
      <c r="N13775" s="36">
        <f t="shared" si="1268"/>
        <v>33.269784497123524</v>
      </c>
      <c r="O13775" s="36">
        <f t="shared" si="1269"/>
        <v>33.269793139067779</v>
      </c>
      <c r="P13775" s="36">
        <f t="shared" si="1270"/>
        <v>8.6419442553165027E-6</v>
      </c>
      <c r="Q13775" s="36">
        <f t="shared" si="1271"/>
        <v>0</v>
      </c>
    </row>
    <row r="13776" spans="1:17" x14ac:dyDescent="0.3">
      <c r="A13776" s="29">
        <v>3124457</v>
      </c>
      <c r="B13776" s="1">
        <v>131</v>
      </c>
      <c r="C13776" s="1" t="s">
        <v>24</v>
      </c>
      <c r="D13776" s="1" t="s">
        <v>61</v>
      </c>
      <c r="E13776" s="1" t="s">
        <v>62</v>
      </c>
      <c r="F13776" s="47">
        <v>714</v>
      </c>
      <c r="G13776" s="34">
        <v>918.65</v>
      </c>
      <c r="H13776" s="1" t="s">
        <v>218</v>
      </c>
      <c r="I13776" s="34">
        <v>3.5429999999999998E-5</v>
      </c>
      <c r="J13776" s="34">
        <v>8650.2150000000001</v>
      </c>
      <c r="K13776" s="35" t="str">
        <f t="shared" si="1267"/>
        <v>Loonse en Drunense Duinen &amp; Leemkuilen_H2330</v>
      </c>
      <c r="L13776" s="36">
        <f>VLOOKUP(D13776,DATA!A:F,5,FALSE)</f>
        <v>1.0986712608830001E-2</v>
      </c>
      <c r="M13776" s="37">
        <f>VLOOKUP(D13776,DATA!A:F,6,FALSE)</f>
        <v>982</v>
      </c>
      <c r="N13776" s="36">
        <f t="shared" si="1268"/>
        <v>33.269784497123524</v>
      </c>
      <c r="O13776" s="36">
        <f t="shared" si="1269"/>
        <v>33.269793139067779</v>
      </c>
      <c r="P13776" s="36">
        <f t="shared" si="1270"/>
        <v>8.6419442553165027E-6</v>
      </c>
      <c r="Q13776" s="36">
        <f t="shared" si="1271"/>
        <v>0</v>
      </c>
    </row>
    <row r="13777" spans="1:17" x14ac:dyDescent="0.3">
      <c r="A13777" s="29">
        <v>3124458</v>
      </c>
      <c r="B13777" s="1">
        <v>131</v>
      </c>
      <c r="C13777" s="1" t="s">
        <v>24</v>
      </c>
      <c r="D13777" s="1" t="s">
        <v>61</v>
      </c>
      <c r="E13777" s="1" t="s">
        <v>62</v>
      </c>
      <c r="F13777" s="47">
        <v>714</v>
      </c>
      <c r="G13777" s="34">
        <v>856.88</v>
      </c>
      <c r="H13777" s="1" t="s">
        <v>218</v>
      </c>
      <c r="I13777" s="34">
        <v>3.472E-5</v>
      </c>
      <c r="J13777" s="34">
        <v>2100.44</v>
      </c>
      <c r="K13777" s="35" t="str">
        <f t="shared" si="1267"/>
        <v>Loonse en Drunense Duinen &amp; Leemkuilen_H2330</v>
      </c>
      <c r="L13777" s="36">
        <f>VLOOKUP(D13777,DATA!A:F,5,FALSE)</f>
        <v>1.0986712608830001E-2</v>
      </c>
      <c r="M13777" s="37">
        <f>VLOOKUP(D13777,DATA!A:F,6,FALSE)</f>
        <v>982</v>
      </c>
      <c r="N13777" s="36">
        <f t="shared" si="1268"/>
        <v>20.186840234798868</v>
      </c>
      <c r="O13777" s="36">
        <f t="shared" si="1269"/>
        <v>20.186846380768088</v>
      </c>
      <c r="P13777" s="36">
        <f t="shared" si="1270"/>
        <v>6.145969219772951E-6</v>
      </c>
      <c r="Q13777" s="36">
        <f t="shared" si="1271"/>
        <v>0</v>
      </c>
    </row>
    <row r="13778" spans="1:17" x14ac:dyDescent="0.3">
      <c r="A13778" s="29">
        <v>3124459</v>
      </c>
      <c r="B13778" s="1">
        <v>131</v>
      </c>
      <c r="C13778" s="1" t="s">
        <v>24</v>
      </c>
      <c r="D13778" s="1" t="s">
        <v>63</v>
      </c>
      <c r="E13778" s="1" t="s">
        <v>64</v>
      </c>
      <c r="F13778" s="47">
        <v>714</v>
      </c>
      <c r="G13778" s="34">
        <v>1106.79</v>
      </c>
      <c r="H13778" s="1" t="s">
        <v>218</v>
      </c>
      <c r="I13778" s="34">
        <v>5.329E-5</v>
      </c>
      <c r="J13778" s="34">
        <v>370.1979</v>
      </c>
      <c r="K13778" s="35" t="str">
        <f t="shared" si="1267"/>
        <v>Loonse en Drunense Duinen &amp; Leemkuilen_H2310</v>
      </c>
      <c r="L13778" s="36">
        <f>VLOOKUP(D13778,DATA!A:F,5,FALSE)</f>
        <v>1.0986712608830001E-2</v>
      </c>
      <c r="M13778" s="37">
        <f>VLOOKUP(D13778,DATA!A:F,6,FALSE)</f>
        <v>982</v>
      </c>
      <c r="N13778" s="36">
        <f t="shared" si="1268"/>
        <v>79.754681596224614</v>
      </c>
      <c r="O13778" s="36">
        <f t="shared" si="1269"/>
        <v>79.754691049758961</v>
      </c>
      <c r="P13778" s="36">
        <f t="shared" si="1270"/>
        <v>9.4535343464485777E-6</v>
      </c>
      <c r="Q13778" s="36">
        <f t="shared" si="1271"/>
        <v>0</v>
      </c>
    </row>
    <row r="13779" spans="1:17" x14ac:dyDescent="0.3">
      <c r="A13779" s="29">
        <v>3124459</v>
      </c>
      <c r="B13779" s="1">
        <v>131</v>
      </c>
      <c r="C13779" s="1" t="s">
        <v>24</v>
      </c>
      <c r="D13779" s="1" t="s">
        <v>61</v>
      </c>
      <c r="E13779" s="1" t="s">
        <v>62</v>
      </c>
      <c r="F13779" s="47">
        <v>714</v>
      </c>
      <c r="G13779" s="34">
        <v>1106.79</v>
      </c>
      <c r="H13779" s="1" t="s">
        <v>218</v>
      </c>
      <c r="I13779" s="34">
        <v>5.329E-5</v>
      </c>
      <c r="J13779" s="34">
        <v>3512.0693000000001</v>
      </c>
      <c r="K13779" s="35" t="str">
        <f t="shared" si="1267"/>
        <v>Loonse en Drunense Duinen &amp; Leemkuilen_H2330</v>
      </c>
      <c r="L13779" s="36">
        <f>VLOOKUP(D13779,DATA!A:F,5,FALSE)</f>
        <v>1.0986712608830001E-2</v>
      </c>
      <c r="M13779" s="37">
        <f>VLOOKUP(D13779,DATA!A:F,6,FALSE)</f>
        <v>982</v>
      </c>
      <c r="N13779" s="36">
        <f t="shared" si="1268"/>
        <v>79.754681596224614</v>
      </c>
      <c r="O13779" s="36">
        <f t="shared" si="1269"/>
        <v>79.754691049758961</v>
      </c>
      <c r="P13779" s="36">
        <f t="shared" si="1270"/>
        <v>9.4535343464485777E-6</v>
      </c>
      <c r="Q13779" s="36">
        <f t="shared" si="1271"/>
        <v>0</v>
      </c>
    </row>
    <row r="13780" spans="1:17" x14ac:dyDescent="0.3">
      <c r="A13780" s="29">
        <v>3124460</v>
      </c>
      <c r="B13780" s="1">
        <v>131</v>
      </c>
      <c r="C13780" s="1" t="s">
        <v>24</v>
      </c>
      <c r="D13780" s="1" t="s">
        <v>63</v>
      </c>
      <c r="E13780" s="1" t="s">
        <v>64</v>
      </c>
      <c r="F13780" s="47">
        <v>714</v>
      </c>
      <c r="G13780" s="34">
        <v>983.17</v>
      </c>
      <c r="H13780" s="1" t="s">
        <v>218</v>
      </c>
      <c r="I13780" s="34">
        <v>5.6209999999999999E-5</v>
      </c>
      <c r="J13780" s="34">
        <v>1544.3724</v>
      </c>
      <c r="K13780" s="35" t="str">
        <f t="shared" si="1267"/>
        <v>Loonse en Drunense Duinen &amp; Leemkuilen_H2310</v>
      </c>
      <c r="L13780" s="36">
        <f>VLOOKUP(D13780,DATA!A:F,5,FALSE)</f>
        <v>1.0986712608830001E-2</v>
      </c>
      <c r="M13780" s="37">
        <f>VLOOKUP(D13780,DATA!A:F,6,FALSE)</f>
        <v>982</v>
      </c>
      <c r="N13780" s="36">
        <f t="shared" si="1268"/>
        <v>50.32135691881652</v>
      </c>
      <c r="O13780" s="36">
        <f t="shared" si="1269"/>
        <v>50.321372357256628</v>
      </c>
      <c r="P13780" s="36">
        <f t="shared" si="1270"/>
        <v>1.5438440108539453E-5</v>
      </c>
      <c r="Q13780" s="36">
        <f t="shared" si="1271"/>
        <v>0</v>
      </c>
    </row>
    <row r="13781" spans="1:17" x14ac:dyDescent="0.3">
      <c r="A13781" s="29">
        <v>3124460</v>
      </c>
      <c r="B13781" s="1">
        <v>131</v>
      </c>
      <c r="C13781" s="1" t="s">
        <v>24</v>
      </c>
      <c r="D13781" s="1" t="s">
        <v>61</v>
      </c>
      <c r="E13781" s="1" t="s">
        <v>62</v>
      </c>
      <c r="F13781" s="47">
        <v>714</v>
      </c>
      <c r="G13781" s="34">
        <v>983.17</v>
      </c>
      <c r="H13781" s="1" t="s">
        <v>218</v>
      </c>
      <c r="I13781" s="34">
        <v>5.6209999999999999E-5</v>
      </c>
      <c r="J13781" s="34">
        <v>8455.6280000000006</v>
      </c>
      <c r="K13781" s="35" t="str">
        <f t="shared" si="1267"/>
        <v>Loonse en Drunense Duinen &amp; Leemkuilen_H2330</v>
      </c>
      <c r="L13781" s="36">
        <f>VLOOKUP(D13781,DATA!A:F,5,FALSE)</f>
        <v>1.0986712608830001E-2</v>
      </c>
      <c r="M13781" s="37">
        <f>VLOOKUP(D13781,DATA!A:F,6,FALSE)</f>
        <v>982</v>
      </c>
      <c r="N13781" s="36">
        <f t="shared" si="1268"/>
        <v>50.32135691881652</v>
      </c>
      <c r="O13781" s="36">
        <f t="shared" si="1269"/>
        <v>50.321372357256628</v>
      </c>
      <c r="P13781" s="36">
        <f t="shared" si="1270"/>
        <v>1.5438440108539453E-5</v>
      </c>
      <c r="Q13781" s="36">
        <f t="shared" si="1271"/>
        <v>0</v>
      </c>
    </row>
    <row r="13782" spans="1:17" x14ac:dyDescent="0.3">
      <c r="A13782" s="29">
        <v>3124461</v>
      </c>
      <c r="B13782" s="1">
        <v>131</v>
      </c>
      <c r="C13782" s="1" t="s">
        <v>24</v>
      </c>
      <c r="D13782" s="1" t="s">
        <v>63</v>
      </c>
      <c r="E13782" s="1" t="s">
        <v>64</v>
      </c>
      <c r="F13782" s="47">
        <v>714</v>
      </c>
      <c r="G13782" s="34">
        <v>936.51</v>
      </c>
      <c r="H13782" s="1" t="s">
        <v>218</v>
      </c>
      <c r="I13782" s="34">
        <v>6.0260000000000002E-5</v>
      </c>
      <c r="J13782" s="34">
        <v>4121.2049999999999</v>
      </c>
      <c r="K13782" s="35" t="str">
        <f t="shared" si="1267"/>
        <v>Loonse en Drunense Duinen &amp; Leemkuilen_H2310</v>
      </c>
      <c r="L13782" s="36">
        <f>VLOOKUP(D13782,DATA!A:F,5,FALSE)</f>
        <v>1.0986712608830001E-2</v>
      </c>
      <c r="M13782" s="37">
        <f>VLOOKUP(D13782,DATA!A:F,6,FALSE)</f>
        <v>982</v>
      </c>
      <c r="N13782" s="36">
        <f t="shared" si="1268"/>
        <v>37.759106512216306</v>
      </c>
      <c r="O13782" s="36">
        <f t="shared" si="1269"/>
        <v>37.759122071673957</v>
      </c>
      <c r="P13782" s="36">
        <f t="shared" si="1270"/>
        <v>1.5559457651193043E-5</v>
      </c>
      <c r="Q13782" s="36">
        <f t="shared" si="1271"/>
        <v>0</v>
      </c>
    </row>
    <row r="13783" spans="1:17" x14ac:dyDescent="0.3">
      <c r="A13783" s="29">
        <v>3124461</v>
      </c>
      <c r="B13783" s="1">
        <v>131</v>
      </c>
      <c r="C13783" s="1" t="s">
        <v>24</v>
      </c>
      <c r="D13783" s="1" t="s">
        <v>61</v>
      </c>
      <c r="E13783" s="1" t="s">
        <v>62</v>
      </c>
      <c r="F13783" s="47">
        <v>714</v>
      </c>
      <c r="G13783" s="34">
        <v>936.51</v>
      </c>
      <c r="H13783" s="1" t="s">
        <v>218</v>
      </c>
      <c r="I13783" s="34">
        <v>6.0260000000000002E-5</v>
      </c>
      <c r="J13783" s="34">
        <v>4560.1139999999996</v>
      </c>
      <c r="K13783" s="35" t="str">
        <f t="shared" si="1267"/>
        <v>Loonse en Drunense Duinen &amp; Leemkuilen_H2330</v>
      </c>
      <c r="L13783" s="36">
        <f>VLOOKUP(D13783,DATA!A:F,5,FALSE)</f>
        <v>1.0986712608830001E-2</v>
      </c>
      <c r="M13783" s="37">
        <f>VLOOKUP(D13783,DATA!A:F,6,FALSE)</f>
        <v>982</v>
      </c>
      <c r="N13783" s="36">
        <f t="shared" si="1268"/>
        <v>37.759106512216306</v>
      </c>
      <c r="O13783" s="36">
        <f t="shared" si="1269"/>
        <v>37.759122071673957</v>
      </c>
      <c r="P13783" s="36">
        <f t="shared" si="1270"/>
        <v>1.5559457651193043E-5</v>
      </c>
      <c r="Q13783" s="36">
        <f t="shared" si="1271"/>
        <v>0</v>
      </c>
    </row>
    <row r="13784" spans="1:17" x14ac:dyDescent="0.3">
      <c r="A13784" s="29">
        <v>3124462</v>
      </c>
      <c r="B13784" s="1">
        <v>131</v>
      </c>
      <c r="C13784" s="1" t="s">
        <v>24</v>
      </c>
      <c r="D13784" s="1" t="s">
        <v>61</v>
      </c>
      <c r="E13784" s="1" t="s">
        <v>62</v>
      </c>
      <c r="F13784" s="47">
        <v>714</v>
      </c>
      <c r="G13784" s="34">
        <v>1045.8599999999999</v>
      </c>
      <c r="H13784" s="1" t="s">
        <v>218</v>
      </c>
      <c r="I13784" s="34">
        <v>7.8159999999999997E-5</v>
      </c>
      <c r="J13784" s="34">
        <v>6472.2475999999997</v>
      </c>
      <c r="K13784" s="35" t="str">
        <f t="shared" si="1267"/>
        <v>Loonse en Drunense Duinen &amp; Leemkuilen_H2330</v>
      </c>
      <c r="L13784" s="36">
        <f>VLOOKUP(D13784,DATA!A:F,5,FALSE)</f>
        <v>1.0986712608830001E-2</v>
      </c>
      <c r="M13784" s="37">
        <f>VLOOKUP(D13784,DATA!A:F,6,FALSE)</f>
        <v>982</v>
      </c>
      <c r="N13784" s="36">
        <f t="shared" si="1268"/>
        <v>66.854495830614411</v>
      </c>
      <c r="O13784" s="36">
        <f t="shared" si="1269"/>
        <v>66.854514859243423</v>
      </c>
      <c r="P13784" s="36">
        <f t="shared" si="1270"/>
        <v>1.9028629012041165E-5</v>
      </c>
      <c r="Q13784" s="36">
        <f t="shared" si="1271"/>
        <v>0</v>
      </c>
    </row>
    <row r="13785" spans="1:17" x14ac:dyDescent="0.3">
      <c r="A13785" s="29">
        <v>3124463</v>
      </c>
      <c r="B13785" s="1">
        <v>131</v>
      </c>
      <c r="C13785" s="1" t="s">
        <v>24</v>
      </c>
      <c r="D13785" s="1" t="s">
        <v>63</v>
      </c>
      <c r="E13785" s="1" t="s">
        <v>64</v>
      </c>
      <c r="F13785" s="47">
        <v>714</v>
      </c>
      <c r="G13785" s="34">
        <v>1032.1099999999999</v>
      </c>
      <c r="H13785" s="1" t="s">
        <v>218</v>
      </c>
      <c r="I13785" s="34">
        <v>9.1990000000000005E-5</v>
      </c>
      <c r="J13785" s="34">
        <v>2650.1367</v>
      </c>
      <c r="K13785" s="35" t="str">
        <f t="shared" si="1267"/>
        <v>Loonse en Drunense Duinen &amp; Leemkuilen_H2310</v>
      </c>
      <c r="L13785" s="36">
        <f>VLOOKUP(D13785,DATA!A:F,5,FALSE)</f>
        <v>1.0986712608830001E-2</v>
      </c>
      <c r="M13785" s="37">
        <f>VLOOKUP(D13785,DATA!A:F,6,FALSE)</f>
        <v>982</v>
      </c>
      <c r="N13785" s="36">
        <f t="shared" si="1268"/>
        <v>63.426183312037942</v>
      </c>
      <c r="O13785" s="36">
        <f t="shared" si="1269"/>
        <v>63.426206756873277</v>
      </c>
      <c r="P13785" s="36">
        <f t="shared" si="1270"/>
        <v>2.3444835335340031E-5</v>
      </c>
      <c r="Q13785" s="36">
        <f t="shared" si="1271"/>
        <v>0</v>
      </c>
    </row>
    <row r="13786" spans="1:17" x14ac:dyDescent="0.3">
      <c r="A13786" s="29">
        <v>3124463</v>
      </c>
      <c r="B13786" s="1">
        <v>131</v>
      </c>
      <c r="C13786" s="1" t="s">
        <v>24</v>
      </c>
      <c r="D13786" s="1" t="s">
        <v>61</v>
      </c>
      <c r="E13786" s="1" t="s">
        <v>62</v>
      </c>
      <c r="F13786" s="47">
        <v>714</v>
      </c>
      <c r="G13786" s="34">
        <v>1032.1099999999999</v>
      </c>
      <c r="H13786" s="1" t="s">
        <v>218</v>
      </c>
      <c r="I13786" s="34">
        <v>9.1990000000000005E-5</v>
      </c>
      <c r="J13786" s="34">
        <v>4484.2665999999999</v>
      </c>
      <c r="K13786" s="35" t="str">
        <f t="shared" si="1267"/>
        <v>Loonse en Drunense Duinen &amp; Leemkuilen_H2330</v>
      </c>
      <c r="L13786" s="36">
        <f>VLOOKUP(D13786,DATA!A:F,5,FALSE)</f>
        <v>1.0986712608830001E-2</v>
      </c>
      <c r="M13786" s="37">
        <f>VLOOKUP(D13786,DATA!A:F,6,FALSE)</f>
        <v>982</v>
      </c>
      <c r="N13786" s="36">
        <f t="shared" si="1268"/>
        <v>63.426183312037942</v>
      </c>
      <c r="O13786" s="36">
        <f t="shared" si="1269"/>
        <v>63.426206756873277</v>
      </c>
      <c r="P13786" s="36">
        <f t="shared" si="1270"/>
        <v>2.3444835335340031E-5</v>
      </c>
      <c r="Q13786" s="36">
        <f t="shared" si="1271"/>
        <v>0</v>
      </c>
    </row>
    <row r="13787" spans="1:17" x14ac:dyDescent="0.3">
      <c r="A13787" s="29">
        <v>3124464</v>
      </c>
      <c r="B13787" s="1">
        <v>131</v>
      </c>
      <c r="C13787" s="1" t="s">
        <v>24</v>
      </c>
      <c r="D13787" s="1" t="s">
        <v>61</v>
      </c>
      <c r="E13787" s="1" t="s">
        <v>62</v>
      </c>
      <c r="F13787" s="47">
        <v>714</v>
      </c>
      <c r="G13787" s="34">
        <v>1275.99</v>
      </c>
      <c r="H13787" s="1" t="s">
        <v>218</v>
      </c>
      <c r="I13787" s="34">
        <v>1.2947999999999999E-4</v>
      </c>
      <c r="J13787" s="34">
        <v>6976.1419999999998</v>
      </c>
      <c r="K13787" s="35" t="str">
        <f t="shared" si="1267"/>
        <v>Loonse en Drunense Duinen &amp; Leemkuilen_H2330</v>
      </c>
      <c r="L13787" s="36">
        <f>VLOOKUP(D13787,DATA!A:F,5,FALSE)</f>
        <v>1.0986712608830001E-2</v>
      </c>
      <c r="M13787" s="37">
        <f>VLOOKUP(D13787,DATA!A:F,6,FALSE)</f>
        <v>982</v>
      </c>
      <c r="N13787" s="36">
        <f t="shared" si="1268"/>
        <v>96.194715407380542</v>
      </c>
      <c r="O13787" s="36">
        <f t="shared" si="1269"/>
        <v>96.19472061463172</v>
      </c>
      <c r="P13787" s="36">
        <f t="shared" si="1270"/>
        <v>5.2072511778078479E-6</v>
      </c>
      <c r="Q13787" s="36">
        <f t="shared" si="1271"/>
        <v>0</v>
      </c>
    </row>
    <row r="13788" spans="1:17" x14ac:dyDescent="0.3">
      <c r="A13788" s="29">
        <v>3124465</v>
      </c>
      <c r="B13788" s="1">
        <v>131</v>
      </c>
      <c r="C13788" s="1" t="s">
        <v>24</v>
      </c>
      <c r="D13788" s="1" t="s">
        <v>63</v>
      </c>
      <c r="E13788" s="1" t="s">
        <v>64</v>
      </c>
      <c r="F13788" s="47">
        <v>714</v>
      </c>
      <c r="G13788" s="34">
        <v>1219.8399999999999</v>
      </c>
      <c r="H13788" s="1" t="s">
        <v>218</v>
      </c>
      <c r="I13788" s="34">
        <v>1.3789999999999999E-4</v>
      </c>
      <c r="J13788" s="34">
        <v>7765.5443999999998</v>
      </c>
      <c r="K13788" s="35" t="str">
        <f t="shared" si="1267"/>
        <v>Loonse en Drunense Duinen &amp; Leemkuilen_H2310</v>
      </c>
      <c r="L13788" s="36">
        <f>VLOOKUP(D13788,DATA!A:F,5,FALSE)</f>
        <v>1.0986712608830001E-2</v>
      </c>
      <c r="M13788" s="37">
        <f>VLOOKUP(D13788,DATA!A:F,6,FALSE)</f>
        <v>982</v>
      </c>
      <c r="N13788" s="36">
        <f t="shared" si="1268"/>
        <v>93.169863940544047</v>
      </c>
      <c r="O13788" s="36">
        <f t="shared" si="1269"/>
        <v>93.169873581865488</v>
      </c>
      <c r="P13788" s="36">
        <f t="shared" si="1270"/>
        <v>9.6413214407675696E-6</v>
      </c>
      <c r="Q13788" s="36">
        <f t="shared" si="1271"/>
        <v>0</v>
      </c>
    </row>
    <row r="13789" spans="1:17" x14ac:dyDescent="0.3">
      <c r="A13789" s="29">
        <v>3124465</v>
      </c>
      <c r="B13789" s="1">
        <v>131</v>
      </c>
      <c r="C13789" s="1" t="s">
        <v>24</v>
      </c>
      <c r="D13789" s="1" t="s">
        <v>61</v>
      </c>
      <c r="E13789" s="1" t="s">
        <v>62</v>
      </c>
      <c r="F13789" s="47">
        <v>714</v>
      </c>
      <c r="G13789" s="34">
        <v>1219.8399999999999</v>
      </c>
      <c r="H13789" s="1" t="s">
        <v>218</v>
      </c>
      <c r="I13789" s="34">
        <v>1.3789999999999999E-4</v>
      </c>
      <c r="J13789" s="34">
        <v>1492.5605</v>
      </c>
      <c r="K13789" s="35" t="str">
        <f t="shared" si="1267"/>
        <v>Loonse en Drunense Duinen &amp; Leemkuilen_H2330</v>
      </c>
      <c r="L13789" s="36">
        <f>VLOOKUP(D13789,DATA!A:F,5,FALSE)</f>
        <v>1.0986712608830001E-2</v>
      </c>
      <c r="M13789" s="37">
        <f>VLOOKUP(D13789,DATA!A:F,6,FALSE)</f>
        <v>982</v>
      </c>
      <c r="N13789" s="36">
        <f t="shared" si="1268"/>
        <v>93.169863940544047</v>
      </c>
      <c r="O13789" s="36">
        <f t="shared" si="1269"/>
        <v>93.169873581865488</v>
      </c>
      <c r="P13789" s="36">
        <f t="shared" si="1270"/>
        <v>9.6413214407675696E-6</v>
      </c>
      <c r="Q13789" s="36">
        <f t="shared" si="1271"/>
        <v>0</v>
      </c>
    </row>
    <row r="13790" spans="1:17" x14ac:dyDescent="0.3">
      <c r="A13790" s="29">
        <v>3124466</v>
      </c>
      <c r="B13790" s="1">
        <v>131</v>
      </c>
      <c r="C13790" s="1" t="s">
        <v>24</v>
      </c>
      <c r="D13790" s="1" t="s">
        <v>63</v>
      </c>
      <c r="E13790" s="1" t="s">
        <v>64</v>
      </c>
      <c r="F13790" s="47">
        <v>714</v>
      </c>
      <c r="G13790" s="34">
        <v>1188.73</v>
      </c>
      <c r="H13790" s="1" t="s">
        <v>218</v>
      </c>
      <c r="I13790" s="34">
        <v>1.4574999999999999E-4</v>
      </c>
      <c r="J13790" s="34">
        <v>827.81129999999996</v>
      </c>
      <c r="K13790" s="35" t="str">
        <f t="shared" si="1267"/>
        <v>Loonse en Drunense Duinen &amp; Leemkuilen_H2310</v>
      </c>
      <c r="L13790" s="36">
        <f>VLOOKUP(D13790,DATA!A:F,5,FALSE)</f>
        <v>1.0986712608830001E-2</v>
      </c>
      <c r="M13790" s="37">
        <f>VLOOKUP(D13790,DATA!A:F,6,FALSE)</f>
        <v>982</v>
      </c>
      <c r="N13790" s="36">
        <f t="shared" si="1268"/>
        <v>90.647062761836409</v>
      </c>
      <c r="O13790" s="36">
        <f t="shared" si="1269"/>
        <v>90.647076338023098</v>
      </c>
      <c r="P13790" s="36">
        <f t="shared" si="1270"/>
        <v>1.3576186688624148E-5</v>
      </c>
      <c r="Q13790" s="36">
        <f t="shared" si="1271"/>
        <v>0</v>
      </c>
    </row>
    <row r="13791" spans="1:17" x14ac:dyDescent="0.3">
      <c r="A13791" s="29">
        <v>3124466</v>
      </c>
      <c r="B13791" s="1">
        <v>131</v>
      </c>
      <c r="C13791" s="1" t="s">
        <v>24</v>
      </c>
      <c r="D13791" s="1" t="s">
        <v>61</v>
      </c>
      <c r="E13791" s="1" t="s">
        <v>62</v>
      </c>
      <c r="F13791" s="47">
        <v>714</v>
      </c>
      <c r="G13791" s="34">
        <v>1188.73</v>
      </c>
      <c r="H13791" s="1" t="s">
        <v>218</v>
      </c>
      <c r="I13791" s="34">
        <v>1.4574999999999999E-4</v>
      </c>
      <c r="J13791" s="34">
        <v>6579.3090000000002</v>
      </c>
      <c r="K13791" s="35" t="str">
        <f t="shared" si="1267"/>
        <v>Loonse en Drunense Duinen &amp; Leemkuilen_H2330</v>
      </c>
      <c r="L13791" s="36">
        <f>VLOOKUP(D13791,DATA!A:F,5,FALSE)</f>
        <v>1.0986712608830001E-2</v>
      </c>
      <c r="M13791" s="37">
        <f>VLOOKUP(D13791,DATA!A:F,6,FALSE)</f>
        <v>982</v>
      </c>
      <c r="N13791" s="36">
        <f t="shared" si="1268"/>
        <v>90.647062761836409</v>
      </c>
      <c r="O13791" s="36">
        <f t="shared" si="1269"/>
        <v>90.647076338023098</v>
      </c>
      <c r="P13791" s="36">
        <f t="shared" si="1270"/>
        <v>1.3576186688624148E-5</v>
      </c>
      <c r="Q13791" s="36">
        <f t="shared" si="1271"/>
        <v>0</v>
      </c>
    </row>
    <row r="13792" spans="1:17" x14ac:dyDescent="0.3">
      <c r="A13792" s="29">
        <v>3124467</v>
      </c>
      <c r="B13792" s="1">
        <v>131</v>
      </c>
      <c r="C13792" s="1" t="s">
        <v>24</v>
      </c>
      <c r="D13792" s="1" t="s">
        <v>63</v>
      </c>
      <c r="E13792" s="1" t="s">
        <v>64</v>
      </c>
      <c r="F13792" s="47">
        <v>714</v>
      </c>
      <c r="G13792" s="34">
        <v>1215.33</v>
      </c>
      <c r="H13792" s="1" t="s">
        <v>218</v>
      </c>
      <c r="I13792" s="34">
        <v>2.1579999999999999E-4</v>
      </c>
      <c r="J13792" s="34">
        <v>150.25781000000001</v>
      </c>
      <c r="K13792" s="35" t="str">
        <f t="shared" si="1267"/>
        <v>Loonse en Drunense Duinen &amp; Leemkuilen_H2310</v>
      </c>
      <c r="L13792" s="36">
        <f>VLOOKUP(D13792,DATA!A:F,5,FALSE)</f>
        <v>1.0986712608830001E-2</v>
      </c>
      <c r="M13792" s="37">
        <f>VLOOKUP(D13792,DATA!A:F,6,FALSE)</f>
        <v>982</v>
      </c>
      <c r="N13792" s="36">
        <f t="shared" si="1268"/>
        <v>92.84772071885331</v>
      </c>
      <c r="O13792" s="36">
        <f t="shared" si="1269"/>
        <v>92.847736463556373</v>
      </c>
      <c r="P13792" s="36">
        <f t="shared" si="1270"/>
        <v>1.5744703063091947E-5</v>
      </c>
      <c r="Q13792" s="36">
        <f t="shared" si="1271"/>
        <v>0</v>
      </c>
    </row>
    <row r="13793" spans="1:17" x14ac:dyDescent="0.3">
      <c r="A13793" s="29">
        <v>3124467</v>
      </c>
      <c r="B13793" s="1">
        <v>131</v>
      </c>
      <c r="C13793" s="1" t="s">
        <v>24</v>
      </c>
      <c r="D13793" s="1" t="s">
        <v>61</v>
      </c>
      <c r="E13793" s="1" t="s">
        <v>62</v>
      </c>
      <c r="F13793" s="47">
        <v>714</v>
      </c>
      <c r="G13793" s="34">
        <v>1215.33</v>
      </c>
      <c r="H13793" s="1" t="s">
        <v>218</v>
      </c>
      <c r="I13793" s="34">
        <v>2.1579999999999999E-4</v>
      </c>
      <c r="J13793" s="34">
        <v>3813.9014000000002</v>
      </c>
      <c r="K13793" s="35" t="str">
        <f t="shared" si="1267"/>
        <v>Loonse en Drunense Duinen &amp; Leemkuilen_H2330</v>
      </c>
      <c r="L13793" s="36">
        <f>VLOOKUP(D13793,DATA!A:F,5,FALSE)</f>
        <v>1.0986712608830001E-2</v>
      </c>
      <c r="M13793" s="37">
        <f>VLOOKUP(D13793,DATA!A:F,6,FALSE)</f>
        <v>982</v>
      </c>
      <c r="N13793" s="36">
        <f t="shared" si="1268"/>
        <v>92.84772071885331</v>
      </c>
      <c r="O13793" s="36">
        <f t="shared" si="1269"/>
        <v>92.847736463556373</v>
      </c>
      <c r="P13793" s="36">
        <f t="shared" si="1270"/>
        <v>1.5744703063091947E-5</v>
      </c>
      <c r="Q13793" s="36">
        <f t="shared" si="1271"/>
        <v>0</v>
      </c>
    </row>
    <row r="13794" spans="1:17" x14ac:dyDescent="0.3">
      <c r="A13794" s="29">
        <v>3124467</v>
      </c>
      <c r="B13794" s="1">
        <v>131</v>
      </c>
      <c r="C13794" s="1" t="s">
        <v>24</v>
      </c>
      <c r="D13794" s="1" t="s">
        <v>59</v>
      </c>
      <c r="E13794" s="1" t="s">
        <v>60</v>
      </c>
      <c r="F13794" s="47">
        <v>1071</v>
      </c>
      <c r="G13794" s="34">
        <v>1215.33</v>
      </c>
      <c r="H13794" s="1" t="s">
        <v>218</v>
      </c>
      <c r="I13794" s="34">
        <v>2.1579999999999999E-4</v>
      </c>
      <c r="J13794" s="34">
        <v>4678.4766</v>
      </c>
      <c r="K13794" s="35" t="str">
        <f t="shared" si="1267"/>
        <v>Loonse en Drunense Duinen &amp; Leemkuilen_H9190</v>
      </c>
      <c r="L13794" s="36">
        <f>VLOOKUP(D13794,DATA!A:F,5,FALSE)</f>
        <v>1.3726988247862192E-2</v>
      </c>
      <c r="M13794" s="37">
        <f>VLOOKUP(D13794,DATA!A:F,6,FALSE)</f>
        <v>1285.5</v>
      </c>
      <c r="N13794" s="36">
        <f t="shared" si="1268"/>
        <v>27.623340776516049</v>
      </c>
      <c r="O13794" s="36">
        <f t="shared" si="1269"/>
        <v>27.623400001059863</v>
      </c>
      <c r="P13794" s="36">
        <f t="shared" si="1270"/>
        <v>5.9224543814906383E-5</v>
      </c>
      <c r="Q13794" s="36">
        <f t="shared" si="1271"/>
        <v>0</v>
      </c>
    </row>
    <row r="13795" spans="1:17" x14ac:dyDescent="0.3">
      <c r="A13795" s="29">
        <v>3124468</v>
      </c>
      <c r="B13795" s="1">
        <v>131</v>
      </c>
      <c r="C13795" s="1" t="s">
        <v>24</v>
      </c>
      <c r="D13795" s="1" t="s">
        <v>63</v>
      </c>
      <c r="E13795" s="1" t="s">
        <v>64</v>
      </c>
      <c r="F13795" s="47">
        <v>714</v>
      </c>
      <c r="G13795" s="34">
        <v>1239.47</v>
      </c>
      <c r="H13795" s="1" t="s">
        <v>218</v>
      </c>
      <c r="I13795" s="34">
        <v>3.3619999999999999E-4</v>
      </c>
      <c r="J13795" s="34">
        <v>1632.9110974151399</v>
      </c>
      <c r="K13795" s="35" t="str">
        <f t="shared" si="1267"/>
        <v>Loonse en Drunense Duinen &amp; Leemkuilen_H2310</v>
      </c>
      <c r="L13795" s="36">
        <f>VLOOKUP(D13795,DATA!A:F,5,FALSE)</f>
        <v>1.0986712608830001E-2</v>
      </c>
      <c r="M13795" s="37">
        <f>VLOOKUP(D13795,DATA!A:F,6,FALSE)</f>
        <v>982</v>
      </c>
      <c r="N13795" s="36">
        <f t="shared" si="1268"/>
        <v>94.42097333576227</v>
      </c>
      <c r="O13795" s="36">
        <f t="shared" si="1269"/>
        <v>94.420992793469779</v>
      </c>
      <c r="P13795" s="36">
        <f t="shared" si="1270"/>
        <v>1.945770750921838E-5</v>
      </c>
      <c r="Q13795" s="36">
        <f t="shared" si="1271"/>
        <v>0</v>
      </c>
    </row>
    <row r="13796" spans="1:17" x14ac:dyDescent="0.3">
      <c r="A13796" s="29">
        <v>3124468</v>
      </c>
      <c r="B13796" s="1">
        <v>131</v>
      </c>
      <c r="C13796" s="1" t="s">
        <v>24</v>
      </c>
      <c r="D13796" s="1" t="s">
        <v>61</v>
      </c>
      <c r="E13796" s="1" t="s">
        <v>62</v>
      </c>
      <c r="F13796" s="47">
        <v>714</v>
      </c>
      <c r="G13796" s="34">
        <v>1239.47</v>
      </c>
      <c r="H13796" s="1" t="s">
        <v>218</v>
      </c>
      <c r="I13796" s="34">
        <v>3.3619999999999999E-4</v>
      </c>
      <c r="J13796" s="34">
        <v>1213.1016999999999</v>
      </c>
      <c r="K13796" s="35" t="str">
        <f t="shared" si="1267"/>
        <v>Loonse en Drunense Duinen &amp; Leemkuilen_H2330</v>
      </c>
      <c r="L13796" s="36">
        <f>VLOOKUP(D13796,DATA!A:F,5,FALSE)</f>
        <v>1.0986712608830001E-2</v>
      </c>
      <c r="M13796" s="37">
        <f>VLOOKUP(D13796,DATA!A:F,6,FALSE)</f>
        <v>982</v>
      </c>
      <c r="N13796" s="36">
        <f t="shared" si="1268"/>
        <v>94.42097333576227</v>
      </c>
      <c r="O13796" s="36">
        <f t="shared" si="1269"/>
        <v>94.420992793469779</v>
      </c>
      <c r="P13796" s="36">
        <f t="shared" si="1270"/>
        <v>1.945770750921838E-5</v>
      </c>
      <c r="Q13796" s="36">
        <f t="shared" si="1271"/>
        <v>0</v>
      </c>
    </row>
    <row r="13797" spans="1:17" x14ac:dyDescent="0.3">
      <c r="A13797" s="29">
        <v>3124468</v>
      </c>
      <c r="B13797" s="1">
        <v>131</v>
      </c>
      <c r="C13797" s="1" t="s">
        <v>24</v>
      </c>
      <c r="D13797" s="1" t="s">
        <v>59</v>
      </c>
      <c r="E13797" s="1" t="s">
        <v>60</v>
      </c>
      <c r="F13797" s="47">
        <v>1071</v>
      </c>
      <c r="G13797" s="34">
        <v>1239.47</v>
      </c>
      <c r="H13797" s="1" t="s">
        <v>218</v>
      </c>
      <c r="I13797" s="34">
        <v>3.3619999999999999E-4</v>
      </c>
      <c r="J13797" s="34">
        <v>2688.2465999999999</v>
      </c>
      <c r="K13797" s="35" t="str">
        <f t="shared" si="1267"/>
        <v>Loonse en Drunense Duinen &amp; Leemkuilen_H9190</v>
      </c>
      <c r="L13797" s="36">
        <f>VLOOKUP(D13797,DATA!A:F,5,FALSE)</f>
        <v>1.3726988247862192E-2</v>
      </c>
      <c r="M13797" s="37">
        <f>VLOOKUP(D13797,DATA!A:F,6,FALSE)</f>
        <v>1285.5</v>
      </c>
      <c r="N13797" s="36">
        <f t="shared" si="1268"/>
        <v>34.709043352043892</v>
      </c>
      <c r="O13797" s="36">
        <f t="shared" si="1269"/>
        <v>34.709147936936127</v>
      </c>
      <c r="P13797" s="36">
        <f t="shared" si="1270"/>
        <v>1.0458489223452716E-4</v>
      </c>
      <c r="Q13797" s="36">
        <f t="shared" si="1271"/>
        <v>0</v>
      </c>
    </row>
    <row r="13798" spans="1:17" x14ac:dyDescent="0.3">
      <c r="A13798" s="29">
        <v>3124469</v>
      </c>
      <c r="B13798" s="1">
        <v>131</v>
      </c>
      <c r="C13798" s="1" t="s">
        <v>24</v>
      </c>
      <c r="D13798" s="1" t="s">
        <v>63</v>
      </c>
      <c r="E13798" s="1" t="s">
        <v>64</v>
      </c>
      <c r="F13798" s="47">
        <v>714</v>
      </c>
      <c r="G13798" s="34">
        <v>1041.53</v>
      </c>
      <c r="H13798" s="1" t="s">
        <v>218</v>
      </c>
      <c r="I13798" s="34">
        <v>3.7730000000000001E-4</v>
      </c>
      <c r="J13798" s="34">
        <v>1025.5968314622501</v>
      </c>
      <c r="K13798" s="35" t="str">
        <f t="shared" si="1267"/>
        <v>Loonse en Drunense Duinen &amp; Leemkuilen_H2310</v>
      </c>
      <c r="L13798" s="36">
        <f>VLOOKUP(D13798,DATA!A:F,5,FALSE)</f>
        <v>1.0986712608830001E-2</v>
      </c>
      <c r="M13798" s="37">
        <f>VLOOKUP(D13798,DATA!A:F,6,FALSE)</f>
        <v>982</v>
      </c>
      <c r="N13798" s="36">
        <f t="shared" si="1268"/>
        <v>65.792006437959344</v>
      </c>
      <c r="O13798" s="36">
        <f t="shared" si="1269"/>
        <v>65.792099732239535</v>
      </c>
      <c r="P13798" s="36">
        <f t="shared" si="1270"/>
        <v>9.3294280191003054E-5</v>
      </c>
      <c r="Q13798" s="36">
        <f t="shared" si="1271"/>
        <v>0</v>
      </c>
    </row>
    <row r="13799" spans="1:17" x14ac:dyDescent="0.3">
      <c r="A13799" s="29">
        <v>3124469</v>
      </c>
      <c r="B13799" s="1">
        <v>131</v>
      </c>
      <c r="C13799" s="1" t="s">
        <v>24</v>
      </c>
      <c r="D13799" s="1" t="s">
        <v>61</v>
      </c>
      <c r="E13799" s="1" t="s">
        <v>62</v>
      </c>
      <c r="F13799" s="47">
        <v>714</v>
      </c>
      <c r="G13799" s="34">
        <v>1041.53</v>
      </c>
      <c r="H13799" s="1" t="s">
        <v>218</v>
      </c>
      <c r="I13799" s="34">
        <v>3.7730000000000001E-4</v>
      </c>
      <c r="J13799" s="34">
        <v>6268.9755999999998</v>
      </c>
      <c r="K13799" s="35" t="str">
        <f t="shared" si="1267"/>
        <v>Loonse en Drunense Duinen &amp; Leemkuilen_H2330</v>
      </c>
      <c r="L13799" s="36">
        <f>VLOOKUP(D13799,DATA!A:F,5,FALSE)</f>
        <v>1.0986712608830001E-2</v>
      </c>
      <c r="M13799" s="37">
        <f>VLOOKUP(D13799,DATA!A:F,6,FALSE)</f>
        <v>982</v>
      </c>
      <c r="N13799" s="36">
        <f t="shared" si="1268"/>
        <v>65.792006437959344</v>
      </c>
      <c r="O13799" s="36">
        <f t="shared" si="1269"/>
        <v>65.792099732239535</v>
      </c>
      <c r="P13799" s="36">
        <f t="shared" si="1270"/>
        <v>9.3294280191003054E-5</v>
      </c>
      <c r="Q13799" s="36">
        <f t="shared" si="1271"/>
        <v>0</v>
      </c>
    </row>
    <row r="13800" spans="1:17" x14ac:dyDescent="0.3">
      <c r="A13800" s="29">
        <v>3124470</v>
      </c>
      <c r="B13800" s="1">
        <v>131</v>
      </c>
      <c r="C13800" s="1" t="s">
        <v>24</v>
      </c>
      <c r="D13800" s="1" t="s">
        <v>63</v>
      </c>
      <c r="E13800" s="1" t="s">
        <v>64</v>
      </c>
      <c r="F13800" s="47">
        <v>714</v>
      </c>
      <c r="G13800" s="34">
        <v>951.94</v>
      </c>
      <c r="H13800" s="1" t="s">
        <v>218</v>
      </c>
      <c r="I13800" s="34">
        <v>5.7240000000000004E-4</v>
      </c>
      <c r="J13800" s="34">
        <v>4874.5190000000002</v>
      </c>
      <c r="K13800" s="35" t="str">
        <f t="shared" si="1267"/>
        <v>Loonse en Drunense Duinen &amp; Leemkuilen_H2310</v>
      </c>
      <c r="L13800" s="36">
        <f>VLOOKUP(D13800,DATA!A:F,5,FALSE)</f>
        <v>1.0986712608830001E-2</v>
      </c>
      <c r="M13800" s="37">
        <f>VLOOKUP(D13800,DATA!A:F,6,FALSE)</f>
        <v>982</v>
      </c>
      <c r="N13800" s="36">
        <f t="shared" si="1268"/>
        <v>41.817722113271742</v>
      </c>
      <c r="O13800" s="36">
        <f t="shared" si="1269"/>
        <v>41.817875122880793</v>
      </c>
      <c r="P13800" s="36">
        <f t="shared" si="1270"/>
        <v>1.5300960905051397E-4</v>
      </c>
      <c r="Q13800" s="36">
        <f t="shared" si="1271"/>
        <v>0</v>
      </c>
    </row>
    <row r="13801" spans="1:17" x14ac:dyDescent="0.3">
      <c r="A13801" s="29">
        <v>3124470</v>
      </c>
      <c r="B13801" s="1">
        <v>131</v>
      </c>
      <c r="C13801" s="1" t="s">
        <v>24</v>
      </c>
      <c r="D13801" s="1" t="s">
        <v>61</v>
      </c>
      <c r="E13801" s="1" t="s">
        <v>62</v>
      </c>
      <c r="F13801" s="47">
        <v>714</v>
      </c>
      <c r="G13801" s="34">
        <v>951.94</v>
      </c>
      <c r="H13801" s="1" t="s">
        <v>218</v>
      </c>
      <c r="I13801" s="34">
        <v>5.7240000000000004E-4</v>
      </c>
      <c r="J13801" s="34">
        <v>2214.7039</v>
      </c>
      <c r="K13801" s="35" t="str">
        <f t="shared" si="1267"/>
        <v>Loonse en Drunense Duinen &amp; Leemkuilen_H2330</v>
      </c>
      <c r="L13801" s="36">
        <f>VLOOKUP(D13801,DATA!A:F,5,FALSE)</f>
        <v>1.0986712608830001E-2</v>
      </c>
      <c r="M13801" s="37">
        <f>VLOOKUP(D13801,DATA!A:F,6,FALSE)</f>
        <v>982</v>
      </c>
      <c r="N13801" s="36">
        <f t="shared" si="1268"/>
        <v>41.817722113271742</v>
      </c>
      <c r="O13801" s="36">
        <f t="shared" si="1269"/>
        <v>41.817875122880793</v>
      </c>
      <c r="P13801" s="36">
        <f t="shared" si="1270"/>
        <v>1.5300960905051397E-4</v>
      </c>
      <c r="Q13801" s="36">
        <f t="shared" si="1271"/>
        <v>0</v>
      </c>
    </row>
    <row r="13802" spans="1:17" x14ac:dyDescent="0.3">
      <c r="A13802" s="29">
        <v>3124471</v>
      </c>
      <c r="B13802" s="1">
        <v>131</v>
      </c>
      <c r="C13802" s="1" t="s">
        <v>24</v>
      </c>
      <c r="D13802" s="1" t="s">
        <v>63</v>
      </c>
      <c r="E13802" s="1" t="s">
        <v>64</v>
      </c>
      <c r="F13802" s="47">
        <v>714</v>
      </c>
      <c r="G13802" s="34">
        <v>1193.74</v>
      </c>
      <c r="H13802" s="1" t="s">
        <v>218</v>
      </c>
      <c r="I13802" s="34">
        <v>8.2649999999999998E-4</v>
      </c>
      <c r="J13802" s="34">
        <v>803.20640000000003</v>
      </c>
      <c r="K13802" s="35" t="str">
        <f t="shared" si="1267"/>
        <v>Loonse en Drunense Duinen &amp; Leemkuilen_H2310</v>
      </c>
      <c r="L13802" s="36">
        <f>VLOOKUP(D13802,DATA!A:F,5,FALSE)</f>
        <v>1.0986712608830001E-2</v>
      </c>
      <c r="M13802" s="37">
        <f>VLOOKUP(D13802,DATA!A:F,6,FALSE)</f>
        <v>982</v>
      </c>
      <c r="N13802" s="36">
        <f t="shared" si="1268"/>
        <v>91.103404732380127</v>
      </c>
      <c r="O13802" s="36">
        <f t="shared" si="1269"/>
        <v>91.103478330622465</v>
      </c>
      <c r="P13802" s="36">
        <f t="shared" si="1270"/>
        <v>7.3598242337880038E-5</v>
      </c>
      <c r="Q13802" s="36">
        <f t="shared" si="1271"/>
        <v>0</v>
      </c>
    </row>
    <row r="13803" spans="1:17" x14ac:dyDescent="0.3">
      <c r="A13803" s="29">
        <v>3124471</v>
      </c>
      <c r="B13803" s="1">
        <v>131</v>
      </c>
      <c r="C13803" s="1" t="s">
        <v>24</v>
      </c>
      <c r="D13803" s="1" t="s">
        <v>61</v>
      </c>
      <c r="E13803" s="1" t="s">
        <v>62</v>
      </c>
      <c r="F13803" s="47">
        <v>714</v>
      </c>
      <c r="G13803" s="34">
        <v>1193.74</v>
      </c>
      <c r="H13803" s="1" t="s">
        <v>218</v>
      </c>
      <c r="I13803" s="34">
        <v>8.2649999999999998E-4</v>
      </c>
      <c r="J13803" s="34">
        <v>6643.2969999999996</v>
      </c>
      <c r="K13803" s="35" t="str">
        <f t="shared" si="1267"/>
        <v>Loonse en Drunense Duinen &amp; Leemkuilen_H2330</v>
      </c>
      <c r="L13803" s="36">
        <f>VLOOKUP(D13803,DATA!A:F,5,FALSE)</f>
        <v>1.0986712608830001E-2</v>
      </c>
      <c r="M13803" s="37">
        <f>VLOOKUP(D13803,DATA!A:F,6,FALSE)</f>
        <v>982</v>
      </c>
      <c r="N13803" s="36">
        <f t="shared" si="1268"/>
        <v>91.103404732380127</v>
      </c>
      <c r="O13803" s="36">
        <f t="shared" si="1269"/>
        <v>91.103478330622465</v>
      </c>
      <c r="P13803" s="36">
        <f t="shared" si="1270"/>
        <v>7.3598242337880038E-5</v>
      </c>
      <c r="Q13803" s="36">
        <f t="shared" si="1271"/>
        <v>0</v>
      </c>
    </row>
    <row r="13804" spans="1:17" x14ac:dyDescent="0.3">
      <c r="A13804" s="29">
        <v>3124474</v>
      </c>
      <c r="B13804" s="1">
        <v>131</v>
      </c>
      <c r="C13804" s="1" t="s">
        <v>24</v>
      </c>
      <c r="D13804" s="1" t="s">
        <v>61</v>
      </c>
      <c r="E13804" s="1" t="s">
        <v>62</v>
      </c>
      <c r="F13804" s="47">
        <v>714</v>
      </c>
      <c r="G13804" s="34">
        <v>1818.82</v>
      </c>
      <c r="H13804" s="1" t="s">
        <v>218</v>
      </c>
      <c r="I13804" s="34">
        <v>3.2058E-3</v>
      </c>
      <c r="J13804" s="34">
        <v>1135.8188</v>
      </c>
      <c r="K13804" s="35" t="str">
        <f t="shared" si="1267"/>
        <v>Loonse en Drunense Duinen &amp; Leemkuilen_H2330</v>
      </c>
      <c r="L13804" s="36">
        <f>VLOOKUP(D13804,DATA!A:F,5,FALSE)</f>
        <v>1.0986712608830001E-2</v>
      </c>
      <c r="M13804" s="37">
        <f>VLOOKUP(D13804,DATA!A:F,6,FALSE)</f>
        <v>982</v>
      </c>
      <c r="N13804" s="36">
        <f t="shared" si="1268"/>
        <v>99.989835279328361</v>
      </c>
      <c r="O13804" s="36">
        <f t="shared" si="1269"/>
        <v>99.989835637299379</v>
      </c>
      <c r="P13804" s="36">
        <f t="shared" si="1270"/>
        <v>3.5797101816115173E-7</v>
      </c>
      <c r="Q13804" s="36">
        <f t="shared" si="1271"/>
        <v>0</v>
      </c>
    </row>
    <row r="13805" spans="1:17" x14ac:dyDescent="0.3">
      <c r="A13805" s="29">
        <v>3124475</v>
      </c>
      <c r="B13805" s="1">
        <v>131</v>
      </c>
      <c r="C13805" s="1" t="s">
        <v>24</v>
      </c>
      <c r="D13805" s="1" t="s">
        <v>61</v>
      </c>
      <c r="E13805" s="1" t="s">
        <v>62</v>
      </c>
      <c r="F13805" s="47">
        <v>714</v>
      </c>
      <c r="G13805" s="34">
        <v>1606.7</v>
      </c>
      <c r="H13805" s="1" t="s">
        <v>218</v>
      </c>
      <c r="I13805" s="34">
        <v>3.2645E-3</v>
      </c>
      <c r="J13805" s="34">
        <v>811.53089999999997</v>
      </c>
      <c r="K13805" s="35" t="str">
        <f t="shared" si="1267"/>
        <v>Loonse en Drunense Duinen &amp; Leemkuilen_H2330</v>
      </c>
      <c r="L13805" s="36">
        <f>VLOOKUP(D13805,DATA!A:F,5,FALSE)</f>
        <v>1.0986712608830001E-2</v>
      </c>
      <c r="M13805" s="37">
        <f>VLOOKUP(D13805,DATA!A:F,6,FALSE)</f>
        <v>982</v>
      </c>
      <c r="N13805" s="36">
        <f t="shared" si="1268"/>
        <v>99.895573728146914</v>
      </c>
      <c r="O13805" s="36">
        <f t="shared" si="1269"/>
        <v>99.895577469534345</v>
      </c>
      <c r="P13805" s="36">
        <f t="shared" si="1270"/>
        <v>3.7413874309777384E-6</v>
      </c>
      <c r="Q13805" s="36">
        <f t="shared" si="1271"/>
        <v>0</v>
      </c>
    </row>
    <row r="13806" spans="1:17" x14ac:dyDescent="0.3">
      <c r="A13806" s="29">
        <v>3125972</v>
      </c>
      <c r="B13806" s="1">
        <v>131</v>
      </c>
      <c r="C13806" s="1" t="s">
        <v>24</v>
      </c>
      <c r="D13806" s="1" t="s">
        <v>63</v>
      </c>
      <c r="E13806" s="1" t="s">
        <v>64</v>
      </c>
      <c r="F13806" s="47">
        <v>714</v>
      </c>
      <c r="G13806" s="34">
        <v>1502.41</v>
      </c>
      <c r="H13806" s="1" t="s">
        <v>218</v>
      </c>
      <c r="I13806" s="34">
        <v>1.7091999999999998E-5</v>
      </c>
      <c r="J13806" s="34">
        <v>3846.9976000000001</v>
      </c>
      <c r="K13806" s="35" t="str">
        <f t="shared" si="1267"/>
        <v>Loonse en Drunense Duinen &amp; Leemkuilen_H2310</v>
      </c>
      <c r="L13806" s="36">
        <f>VLOOKUP(D13806,DATA!A:F,5,FALSE)</f>
        <v>1.0986712608830001E-2</v>
      </c>
      <c r="M13806" s="37">
        <f>VLOOKUP(D13806,DATA!A:F,6,FALSE)</f>
        <v>982</v>
      </c>
      <c r="N13806" s="36">
        <f t="shared" si="1268"/>
        <v>99.672316520536768</v>
      </c>
      <c r="O13806" s="36">
        <f t="shared" si="1269"/>
        <v>99.672316581869126</v>
      </c>
      <c r="P13806" s="36">
        <f t="shared" si="1270"/>
        <v>6.1332357859100739E-8</v>
      </c>
      <c r="Q13806" s="36">
        <f t="shared" si="1271"/>
        <v>0</v>
      </c>
    </row>
    <row r="13807" spans="1:17" x14ac:dyDescent="0.3">
      <c r="A13807" s="29">
        <v>3125973</v>
      </c>
      <c r="B13807" s="1">
        <v>131</v>
      </c>
      <c r="C13807" s="1" t="s">
        <v>24</v>
      </c>
      <c r="D13807" s="1" t="s">
        <v>63</v>
      </c>
      <c r="E13807" s="1" t="s">
        <v>64</v>
      </c>
      <c r="F13807" s="47">
        <v>714</v>
      </c>
      <c r="G13807" s="34">
        <v>1538.76</v>
      </c>
      <c r="H13807" s="1" t="s">
        <v>218</v>
      </c>
      <c r="I13807" s="34">
        <v>2.1019999999999999E-5</v>
      </c>
      <c r="J13807" s="34">
        <v>28.875603000000002</v>
      </c>
      <c r="K13807" s="35" t="str">
        <f t="shared" si="1267"/>
        <v>Loonse en Drunense Duinen &amp; Leemkuilen_H2310</v>
      </c>
      <c r="L13807" s="36">
        <f>VLOOKUP(D13807,DATA!A:F,5,FALSE)</f>
        <v>1.0986712608830001E-2</v>
      </c>
      <c r="M13807" s="37">
        <f>VLOOKUP(D13807,DATA!A:F,6,FALSE)</f>
        <v>982</v>
      </c>
      <c r="N13807" s="36">
        <f t="shared" si="1268"/>
        <v>99.77997071835965</v>
      </c>
      <c r="O13807" s="36">
        <f t="shared" si="1269"/>
        <v>99.779970769061563</v>
      </c>
      <c r="P13807" s="36">
        <f t="shared" si="1270"/>
        <v>5.0701913778539165E-8</v>
      </c>
      <c r="Q13807" s="36">
        <f t="shared" si="1271"/>
        <v>0</v>
      </c>
    </row>
    <row r="13808" spans="1:17" x14ac:dyDescent="0.3">
      <c r="A13808" s="29">
        <v>3125974</v>
      </c>
      <c r="B13808" s="1">
        <v>131</v>
      </c>
      <c r="C13808" s="1" t="s">
        <v>24</v>
      </c>
      <c r="D13808" s="1" t="s">
        <v>63</v>
      </c>
      <c r="E13808" s="1" t="s">
        <v>64</v>
      </c>
      <c r="F13808" s="47">
        <v>714</v>
      </c>
      <c r="G13808" s="34">
        <v>1716.89</v>
      </c>
      <c r="H13808" s="1" t="s">
        <v>218</v>
      </c>
      <c r="I13808" s="34">
        <v>2.815E-5</v>
      </c>
      <c r="J13808" s="34">
        <v>1508.135</v>
      </c>
      <c r="K13808" s="35" t="str">
        <f t="shared" si="1267"/>
        <v>Loonse en Drunense Duinen &amp; Leemkuilen_H2310</v>
      </c>
      <c r="L13808" s="36">
        <f>VLOOKUP(D13808,DATA!A:F,5,FALSE)</f>
        <v>1.0986712608830001E-2</v>
      </c>
      <c r="M13808" s="37">
        <f>VLOOKUP(D13808,DATA!A:F,6,FALSE)</f>
        <v>982</v>
      </c>
      <c r="N13808" s="36">
        <f t="shared" si="1268"/>
        <v>99.968857023148118</v>
      </c>
      <c r="O13808" s="36">
        <f t="shared" si="1269"/>
        <v>99.968857032776882</v>
      </c>
      <c r="P13808" s="36">
        <f t="shared" si="1270"/>
        <v>9.6287635642511304E-9</v>
      </c>
      <c r="Q13808" s="36">
        <f t="shared" si="1271"/>
        <v>0</v>
      </c>
    </row>
    <row r="13809" spans="1:17" x14ac:dyDescent="0.3">
      <c r="A13809" s="29">
        <v>3125975</v>
      </c>
      <c r="B13809" s="1">
        <v>131</v>
      </c>
      <c r="C13809" s="1" t="s">
        <v>24</v>
      </c>
      <c r="D13809" s="1" t="s">
        <v>63</v>
      </c>
      <c r="E13809" s="1" t="s">
        <v>64</v>
      </c>
      <c r="F13809" s="47">
        <v>714</v>
      </c>
      <c r="G13809" s="34">
        <v>1767.95</v>
      </c>
      <c r="H13809" s="1" t="s">
        <v>218</v>
      </c>
      <c r="I13809" s="34">
        <v>3.2530000000000002E-5</v>
      </c>
      <c r="J13809" s="34">
        <v>398.45618000000002</v>
      </c>
      <c r="K13809" s="35" t="str">
        <f t="shared" si="1267"/>
        <v>Loonse en Drunense Duinen &amp; Leemkuilen_H2310</v>
      </c>
      <c r="L13809" s="36">
        <f>VLOOKUP(D13809,DATA!A:F,5,FALSE)</f>
        <v>1.0986712608830001E-2</v>
      </c>
      <c r="M13809" s="37">
        <f>VLOOKUP(D13809,DATA!A:F,6,FALSE)</f>
        <v>982</v>
      </c>
      <c r="N13809" s="36">
        <f t="shared" si="1268"/>
        <v>99.982225925025617</v>
      </c>
      <c r="O13809" s="36">
        <f t="shared" si="1269"/>
        <v>99.982225931376902</v>
      </c>
      <c r="P13809" s="36">
        <f t="shared" si="1270"/>
        <v>6.3512857195746619E-9</v>
      </c>
      <c r="Q13809" s="36">
        <f t="shared" si="1271"/>
        <v>0</v>
      </c>
    </row>
    <row r="13810" spans="1:17" x14ac:dyDescent="0.3">
      <c r="A13810" s="29">
        <v>3125984</v>
      </c>
      <c r="B13810" s="1">
        <v>131</v>
      </c>
      <c r="C13810" s="1" t="s">
        <v>24</v>
      </c>
      <c r="D13810" s="1" t="s">
        <v>63</v>
      </c>
      <c r="E13810" s="1" t="s">
        <v>64</v>
      </c>
      <c r="F13810" s="47">
        <v>714</v>
      </c>
      <c r="G13810" s="34">
        <v>1807.39</v>
      </c>
      <c r="H13810" s="1" t="s">
        <v>218</v>
      </c>
      <c r="I13810" s="34">
        <v>7.025E-5</v>
      </c>
      <c r="J13810" s="34">
        <v>55.963326000000002</v>
      </c>
      <c r="K13810" s="35" t="str">
        <f t="shared" si="1267"/>
        <v>Loonse en Drunense Duinen &amp; Leemkuilen_H2310</v>
      </c>
      <c r="L13810" s="36">
        <f>VLOOKUP(D13810,DATA!A:F,5,FALSE)</f>
        <v>1.0986712608830001E-2</v>
      </c>
      <c r="M13810" s="37">
        <f>VLOOKUP(D13810,DATA!A:F,6,FALSE)</f>
        <v>982</v>
      </c>
      <c r="N13810" s="36">
        <f t="shared" si="1268"/>
        <v>99.988475358389337</v>
      </c>
      <c r="O13810" s="36">
        <f t="shared" si="1269"/>
        <v>99.988475367283215</v>
      </c>
      <c r="P13810" s="36">
        <f t="shared" si="1270"/>
        <v>8.8938776343638892E-9</v>
      </c>
      <c r="Q13810" s="36">
        <f t="shared" si="1271"/>
        <v>0</v>
      </c>
    </row>
    <row r="13811" spans="1:17" x14ac:dyDescent="0.3">
      <c r="A13811" s="29">
        <v>3125985</v>
      </c>
      <c r="B13811" s="1">
        <v>131</v>
      </c>
      <c r="C13811" s="1" t="s">
        <v>24</v>
      </c>
      <c r="D13811" s="1" t="s">
        <v>63</v>
      </c>
      <c r="E13811" s="1" t="s">
        <v>64</v>
      </c>
      <c r="F13811" s="47">
        <v>714</v>
      </c>
      <c r="G13811" s="34">
        <v>1039.45</v>
      </c>
      <c r="H13811" s="1" t="s">
        <v>218</v>
      </c>
      <c r="I13811" s="34">
        <v>3.731E-5</v>
      </c>
      <c r="J13811" s="34">
        <v>8638.0480000000007</v>
      </c>
      <c r="K13811" s="35" t="str">
        <f t="shared" si="1267"/>
        <v>Loonse en Drunense Duinen &amp; Leemkuilen_H2310</v>
      </c>
      <c r="L13811" s="36">
        <f>VLOOKUP(D13811,DATA!A:F,5,FALSE)</f>
        <v>1.0986712608830001E-2</v>
      </c>
      <c r="M13811" s="37">
        <f>VLOOKUP(D13811,DATA!A:F,6,FALSE)</f>
        <v>982</v>
      </c>
      <c r="N13811" s="36">
        <f t="shared" si="1268"/>
        <v>65.275848035840724</v>
      </c>
      <c r="O13811" s="36">
        <f t="shared" si="1269"/>
        <v>65.275857327155123</v>
      </c>
      <c r="P13811" s="36">
        <f t="shared" si="1270"/>
        <v>9.2913143987516378E-6</v>
      </c>
      <c r="Q13811" s="36">
        <f t="shared" si="1271"/>
        <v>0</v>
      </c>
    </row>
    <row r="13812" spans="1:17" x14ac:dyDescent="0.3">
      <c r="A13812" s="29">
        <v>3125985</v>
      </c>
      <c r="B13812" s="1">
        <v>131</v>
      </c>
      <c r="C13812" s="1" t="s">
        <v>24</v>
      </c>
      <c r="D13812" s="1" t="s">
        <v>61</v>
      </c>
      <c r="E13812" s="1" t="s">
        <v>62</v>
      </c>
      <c r="F13812" s="47">
        <v>714</v>
      </c>
      <c r="G13812" s="34">
        <v>1039.45</v>
      </c>
      <c r="H13812" s="1" t="s">
        <v>218</v>
      </c>
      <c r="I13812" s="34">
        <v>3.731E-5</v>
      </c>
      <c r="J13812" s="34">
        <v>787.63336000000004</v>
      </c>
      <c r="K13812" s="35" t="str">
        <f t="shared" si="1267"/>
        <v>Loonse en Drunense Duinen &amp; Leemkuilen_H2330</v>
      </c>
      <c r="L13812" s="36">
        <f>VLOOKUP(D13812,DATA!A:F,5,FALSE)</f>
        <v>1.0986712608830001E-2</v>
      </c>
      <c r="M13812" s="37">
        <f>VLOOKUP(D13812,DATA!A:F,6,FALSE)</f>
        <v>982</v>
      </c>
      <c r="N13812" s="36">
        <f t="shared" si="1268"/>
        <v>65.275848035840724</v>
      </c>
      <c r="O13812" s="36">
        <f t="shared" si="1269"/>
        <v>65.275857327155123</v>
      </c>
      <c r="P13812" s="36">
        <f t="shared" si="1270"/>
        <v>9.2913143987516378E-6</v>
      </c>
      <c r="Q13812" s="36">
        <f t="shared" si="1271"/>
        <v>0</v>
      </c>
    </row>
    <row r="13813" spans="1:17" x14ac:dyDescent="0.3">
      <c r="A13813" s="29">
        <v>3125986</v>
      </c>
      <c r="B13813" s="1">
        <v>131</v>
      </c>
      <c r="C13813" s="1" t="s">
        <v>24</v>
      </c>
      <c r="D13813" s="1" t="s">
        <v>63</v>
      </c>
      <c r="E13813" s="1" t="s">
        <v>64</v>
      </c>
      <c r="F13813" s="47">
        <v>714</v>
      </c>
      <c r="G13813" s="34">
        <v>938.58</v>
      </c>
      <c r="H13813" s="1" t="s">
        <v>218</v>
      </c>
      <c r="I13813" s="34">
        <v>3.5049999999999998E-5</v>
      </c>
      <c r="J13813" s="34">
        <v>2753.2831999999999</v>
      </c>
      <c r="K13813" s="35" t="str">
        <f t="shared" si="1267"/>
        <v>Loonse en Drunense Duinen &amp; Leemkuilen_H2310</v>
      </c>
      <c r="L13813" s="36">
        <f>VLOOKUP(D13813,DATA!A:F,5,FALSE)</f>
        <v>1.0986712608830001E-2</v>
      </c>
      <c r="M13813" s="37">
        <f>VLOOKUP(D13813,DATA!A:F,6,FALSE)</f>
        <v>982</v>
      </c>
      <c r="N13813" s="36">
        <f t="shared" si="1268"/>
        <v>38.295060588769424</v>
      </c>
      <c r="O13813" s="36">
        <f t="shared" si="1269"/>
        <v>38.295069688289701</v>
      </c>
      <c r="P13813" s="36">
        <f t="shared" si="1270"/>
        <v>9.0995202768340278E-6</v>
      </c>
      <c r="Q13813" s="36">
        <f t="shared" si="1271"/>
        <v>0</v>
      </c>
    </row>
    <row r="13814" spans="1:17" x14ac:dyDescent="0.3">
      <c r="A13814" s="29">
        <v>3125986</v>
      </c>
      <c r="B13814" s="1">
        <v>131</v>
      </c>
      <c r="C13814" s="1" t="s">
        <v>24</v>
      </c>
      <c r="D13814" s="1" t="s">
        <v>61</v>
      </c>
      <c r="E13814" s="1" t="s">
        <v>62</v>
      </c>
      <c r="F13814" s="47">
        <v>714</v>
      </c>
      <c r="G13814" s="34">
        <v>938.58</v>
      </c>
      <c r="H13814" s="1" t="s">
        <v>218</v>
      </c>
      <c r="I13814" s="34">
        <v>3.5049999999999998E-5</v>
      </c>
      <c r="J13814" s="34">
        <v>5861.3190000000004</v>
      </c>
      <c r="K13814" s="35" t="str">
        <f t="shared" si="1267"/>
        <v>Loonse en Drunense Duinen &amp; Leemkuilen_H2330</v>
      </c>
      <c r="L13814" s="36">
        <f>VLOOKUP(D13814,DATA!A:F,5,FALSE)</f>
        <v>1.0986712608830001E-2</v>
      </c>
      <c r="M13814" s="37">
        <f>VLOOKUP(D13814,DATA!A:F,6,FALSE)</f>
        <v>982</v>
      </c>
      <c r="N13814" s="36">
        <f t="shared" si="1268"/>
        <v>38.295060588769424</v>
      </c>
      <c r="O13814" s="36">
        <f t="shared" si="1269"/>
        <v>38.295069688289701</v>
      </c>
      <c r="P13814" s="36">
        <f t="shared" si="1270"/>
        <v>9.0995202768340278E-6</v>
      </c>
      <c r="Q13814" s="36">
        <f t="shared" si="1271"/>
        <v>0</v>
      </c>
    </row>
    <row r="13815" spans="1:17" x14ac:dyDescent="0.3">
      <c r="A13815" s="29">
        <v>3125987</v>
      </c>
      <c r="B13815" s="1">
        <v>131</v>
      </c>
      <c r="C13815" s="1" t="s">
        <v>24</v>
      </c>
      <c r="D13815" s="1" t="s">
        <v>63</v>
      </c>
      <c r="E13815" s="1" t="s">
        <v>64</v>
      </c>
      <c r="F13815" s="47">
        <v>714</v>
      </c>
      <c r="G13815" s="34">
        <v>897.08</v>
      </c>
      <c r="H13815" s="1" t="s">
        <v>218</v>
      </c>
      <c r="I13815" s="34">
        <v>3.4969999999999999E-5</v>
      </c>
      <c r="J13815" s="34">
        <v>40.283478000000002</v>
      </c>
      <c r="K13815" s="35" t="str">
        <f t="shared" si="1267"/>
        <v>Loonse en Drunense Duinen &amp; Leemkuilen_H2310</v>
      </c>
      <c r="L13815" s="36">
        <f>VLOOKUP(D13815,DATA!A:F,5,FALSE)</f>
        <v>1.0986712608830001E-2</v>
      </c>
      <c r="M13815" s="37">
        <f>VLOOKUP(D13815,DATA!A:F,6,FALSE)</f>
        <v>982</v>
      </c>
      <c r="N13815" s="36">
        <f t="shared" si="1268"/>
        <v>28.231817102302511</v>
      </c>
      <c r="O13815" s="36">
        <f t="shared" si="1269"/>
        <v>28.231824886865109</v>
      </c>
      <c r="P13815" s="36">
        <f t="shared" si="1270"/>
        <v>7.7845625980899058E-6</v>
      </c>
      <c r="Q13815" s="36">
        <f t="shared" si="1271"/>
        <v>0</v>
      </c>
    </row>
    <row r="13816" spans="1:17" x14ac:dyDescent="0.3">
      <c r="A13816" s="29">
        <v>3125987</v>
      </c>
      <c r="B13816" s="1">
        <v>131</v>
      </c>
      <c r="C13816" s="1" t="s">
        <v>24</v>
      </c>
      <c r="D13816" s="1" t="s">
        <v>61</v>
      </c>
      <c r="E13816" s="1" t="s">
        <v>62</v>
      </c>
      <c r="F13816" s="47">
        <v>714</v>
      </c>
      <c r="G13816" s="34">
        <v>897.08</v>
      </c>
      <c r="H13816" s="1" t="s">
        <v>218</v>
      </c>
      <c r="I13816" s="34">
        <v>3.4969999999999999E-5</v>
      </c>
      <c r="J13816" s="34">
        <v>5144.8180000000002</v>
      </c>
      <c r="K13816" s="35" t="str">
        <f t="shared" si="1267"/>
        <v>Loonse en Drunense Duinen &amp; Leemkuilen_H2330</v>
      </c>
      <c r="L13816" s="36">
        <f>VLOOKUP(D13816,DATA!A:F,5,FALSE)</f>
        <v>1.0986712608830001E-2</v>
      </c>
      <c r="M13816" s="37">
        <f>VLOOKUP(D13816,DATA!A:F,6,FALSE)</f>
        <v>982</v>
      </c>
      <c r="N13816" s="36">
        <f t="shared" si="1268"/>
        <v>28.231817102302511</v>
      </c>
      <c r="O13816" s="36">
        <f t="shared" si="1269"/>
        <v>28.231824886865109</v>
      </c>
      <c r="P13816" s="36">
        <f t="shared" si="1270"/>
        <v>7.7845625980899058E-6</v>
      </c>
      <c r="Q13816" s="36">
        <f t="shared" si="1271"/>
        <v>0</v>
      </c>
    </row>
    <row r="13817" spans="1:17" x14ac:dyDescent="0.3">
      <c r="A13817" s="29">
        <v>3125988</v>
      </c>
      <c r="B13817" s="1">
        <v>131</v>
      </c>
      <c r="C13817" s="1" t="s">
        <v>24</v>
      </c>
      <c r="D13817" s="1" t="s">
        <v>61</v>
      </c>
      <c r="E13817" s="1" t="s">
        <v>62</v>
      </c>
      <c r="F13817" s="47">
        <v>714</v>
      </c>
      <c r="G13817" s="34">
        <v>981.15</v>
      </c>
      <c r="H13817" s="1" t="s">
        <v>218</v>
      </c>
      <c r="I13817" s="34">
        <v>3.9990000000000002E-5</v>
      </c>
      <c r="J13817" s="34">
        <v>2824.9731000000002</v>
      </c>
      <c r="K13817" s="35" t="str">
        <f t="shared" si="1267"/>
        <v>Loonse en Drunense Duinen &amp; Leemkuilen_H2330</v>
      </c>
      <c r="L13817" s="36">
        <f>VLOOKUP(D13817,DATA!A:F,5,FALSE)</f>
        <v>1.0986712608830001E-2</v>
      </c>
      <c r="M13817" s="37">
        <f>VLOOKUP(D13817,DATA!A:F,6,FALSE)</f>
        <v>982</v>
      </c>
      <c r="N13817" s="36">
        <f t="shared" si="1268"/>
        <v>49.766534053801358</v>
      </c>
      <c r="O13817" s="36">
        <f t="shared" si="1269"/>
        <v>49.766545037527834</v>
      </c>
      <c r="P13817" s="36">
        <f t="shared" si="1270"/>
        <v>1.0983726475899402E-5</v>
      </c>
      <c r="Q13817" s="36">
        <f t="shared" si="1271"/>
        <v>0</v>
      </c>
    </row>
    <row r="13818" spans="1:17" x14ac:dyDescent="0.3">
      <c r="A13818" s="29">
        <v>3125989</v>
      </c>
      <c r="B13818" s="1">
        <v>131</v>
      </c>
      <c r="C13818" s="1" t="s">
        <v>24</v>
      </c>
      <c r="D13818" s="1" t="s">
        <v>63</v>
      </c>
      <c r="E13818" s="1" t="s">
        <v>64</v>
      </c>
      <c r="F13818" s="47">
        <v>714</v>
      </c>
      <c r="G13818" s="34">
        <v>1103.9000000000001</v>
      </c>
      <c r="H13818" s="1" t="s">
        <v>218</v>
      </c>
      <c r="I13818" s="34">
        <v>5.558E-5</v>
      </c>
      <c r="J13818" s="34">
        <v>6860.4830000000002</v>
      </c>
      <c r="K13818" s="35" t="str">
        <f t="shared" si="1267"/>
        <v>Loonse en Drunense Duinen &amp; Leemkuilen_H2310</v>
      </c>
      <c r="L13818" s="36">
        <f>VLOOKUP(D13818,DATA!A:F,5,FALSE)</f>
        <v>1.0986712608830001E-2</v>
      </c>
      <c r="M13818" s="37">
        <f>VLOOKUP(D13818,DATA!A:F,6,FALSE)</f>
        <v>982</v>
      </c>
      <c r="N13818" s="36">
        <f t="shared" si="1268"/>
        <v>79.237155669790454</v>
      </c>
      <c r="O13818" s="36">
        <f t="shared" si="1269"/>
        <v>79.237165715993555</v>
      </c>
      <c r="P13818" s="36">
        <f t="shared" si="1270"/>
        <v>1.0046203101410356E-5</v>
      </c>
      <c r="Q13818" s="36">
        <f t="shared" si="1271"/>
        <v>0</v>
      </c>
    </row>
    <row r="13819" spans="1:17" x14ac:dyDescent="0.3">
      <c r="A13819" s="29">
        <v>3125989</v>
      </c>
      <c r="B13819" s="1">
        <v>131</v>
      </c>
      <c r="C13819" s="1" t="s">
        <v>24</v>
      </c>
      <c r="D13819" s="1" t="s">
        <v>61</v>
      </c>
      <c r="E13819" s="1" t="s">
        <v>62</v>
      </c>
      <c r="F13819" s="47">
        <v>714</v>
      </c>
      <c r="G13819" s="34">
        <v>1103.9000000000001</v>
      </c>
      <c r="H13819" s="1" t="s">
        <v>218</v>
      </c>
      <c r="I13819" s="34">
        <v>5.558E-5</v>
      </c>
      <c r="J13819" s="34">
        <v>29.986948000000002</v>
      </c>
      <c r="K13819" s="35" t="str">
        <f t="shared" si="1267"/>
        <v>Loonse en Drunense Duinen &amp; Leemkuilen_H2330</v>
      </c>
      <c r="L13819" s="36">
        <f>VLOOKUP(D13819,DATA!A:F,5,FALSE)</f>
        <v>1.0986712608830001E-2</v>
      </c>
      <c r="M13819" s="37">
        <f>VLOOKUP(D13819,DATA!A:F,6,FALSE)</f>
        <v>982</v>
      </c>
      <c r="N13819" s="36">
        <f t="shared" si="1268"/>
        <v>79.237155669790454</v>
      </c>
      <c r="O13819" s="36">
        <f t="shared" si="1269"/>
        <v>79.237165715993555</v>
      </c>
      <c r="P13819" s="36">
        <f t="shared" si="1270"/>
        <v>1.0046203101410356E-5</v>
      </c>
      <c r="Q13819" s="36">
        <f t="shared" si="1271"/>
        <v>0</v>
      </c>
    </row>
    <row r="13820" spans="1:17" x14ac:dyDescent="0.3">
      <c r="A13820" s="29">
        <v>3125990</v>
      </c>
      <c r="B13820" s="1">
        <v>131</v>
      </c>
      <c r="C13820" s="1" t="s">
        <v>24</v>
      </c>
      <c r="D13820" s="1" t="s">
        <v>63</v>
      </c>
      <c r="E13820" s="1" t="s">
        <v>64</v>
      </c>
      <c r="F13820" s="47">
        <v>714</v>
      </c>
      <c r="G13820" s="34">
        <v>939.96</v>
      </c>
      <c r="H13820" s="1" t="s">
        <v>218</v>
      </c>
      <c r="I13820" s="34">
        <v>5.4939999999999999E-5</v>
      </c>
      <c r="J13820" s="34">
        <v>501.95605</v>
      </c>
      <c r="K13820" s="35" t="str">
        <f t="shared" si="1267"/>
        <v>Loonse en Drunense Duinen &amp; Leemkuilen_H2310</v>
      </c>
      <c r="L13820" s="36">
        <f>VLOOKUP(D13820,DATA!A:F,5,FALSE)</f>
        <v>1.0986712608830001E-2</v>
      </c>
      <c r="M13820" s="37">
        <f>VLOOKUP(D13820,DATA!A:F,6,FALSE)</f>
        <v>982</v>
      </c>
      <c r="N13820" s="36">
        <f t="shared" si="1268"/>
        <v>38.653959895193928</v>
      </c>
      <c r="O13820" s="36">
        <f t="shared" si="1269"/>
        <v>38.653974208401692</v>
      </c>
      <c r="P13820" s="36">
        <f t="shared" si="1270"/>
        <v>1.4313207763905211E-5</v>
      </c>
      <c r="Q13820" s="36">
        <f t="shared" si="1271"/>
        <v>0</v>
      </c>
    </row>
    <row r="13821" spans="1:17" x14ac:dyDescent="0.3">
      <c r="A13821" s="29">
        <v>3125990</v>
      </c>
      <c r="B13821" s="1">
        <v>131</v>
      </c>
      <c r="C13821" s="1" t="s">
        <v>24</v>
      </c>
      <c r="D13821" s="1" t="s">
        <v>61</v>
      </c>
      <c r="E13821" s="1" t="s">
        <v>62</v>
      </c>
      <c r="F13821" s="47">
        <v>714</v>
      </c>
      <c r="G13821" s="34">
        <v>939.96</v>
      </c>
      <c r="H13821" s="1" t="s">
        <v>218</v>
      </c>
      <c r="I13821" s="34">
        <v>5.4939999999999999E-5</v>
      </c>
      <c r="J13821" s="34">
        <v>8866.5540000000001</v>
      </c>
      <c r="K13821" s="35" t="str">
        <f t="shared" si="1267"/>
        <v>Loonse en Drunense Duinen &amp; Leemkuilen_H2330</v>
      </c>
      <c r="L13821" s="36">
        <f>VLOOKUP(D13821,DATA!A:F,5,FALSE)</f>
        <v>1.0986712608830001E-2</v>
      </c>
      <c r="M13821" s="37">
        <f>VLOOKUP(D13821,DATA!A:F,6,FALSE)</f>
        <v>982</v>
      </c>
      <c r="N13821" s="36">
        <f t="shared" si="1268"/>
        <v>38.653959895193928</v>
      </c>
      <c r="O13821" s="36">
        <f t="shared" si="1269"/>
        <v>38.653974208401692</v>
      </c>
      <c r="P13821" s="36">
        <f t="shared" si="1270"/>
        <v>1.4313207763905211E-5</v>
      </c>
      <c r="Q13821" s="36">
        <f t="shared" si="1271"/>
        <v>0</v>
      </c>
    </row>
    <row r="13822" spans="1:17" x14ac:dyDescent="0.3">
      <c r="A13822" s="29">
        <v>3125991</v>
      </c>
      <c r="B13822" s="1">
        <v>131</v>
      </c>
      <c r="C13822" s="1" t="s">
        <v>24</v>
      </c>
      <c r="D13822" s="1" t="s">
        <v>63</v>
      </c>
      <c r="E13822" s="1" t="s">
        <v>64</v>
      </c>
      <c r="F13822" s="47">
        <v>714</v>
      </c>
      <c r="G13822" s="34">
        <v>952.16</v>
      </c>
      <c r="H13822" s="1" t="s">
        <v>218</v>
      </c>
      <c r="I13822" s="34">
        <v>6.4430000000000005E-5</v>
      </c>
      <c r="J13822" s="34">
        <v>5652.9930000000004</v>
      </c>
      <c r="K13822" s="35" t="str">
        <f t="shared" si="1267"/>
        <v>Loonse en Drunense Duinen &amp; Leemkuilen_H2310</v>
      </c>
      <c r="L13822" s="36">
        <f>VLOOKUP(D13822,DATA!A:F,5,FALSE)</f>
        <v>1.0986712608830001E-2</v>
      </c>
      <c r="M13822" s="37">
        <f>VLOOKUP(D13822,DATA!A:F,6,FALSE)</f>
        <v>982</v>
      </c>
      <c r="N13822" s="36">
        <f t="shared" si="1268"/>
        <v>41.876542412029821</v>
      </c>
      <c r="O13822" s="36">
        <f t="shared" si="1269"/>
        <v>41.876559641748152</v>
      </c>
      <c r="P13822" s="36">
        <f t="shared" si="1270"/>
        <v>1.7229718331179811E-5</v>
      </c>
      <c r="Q13822" s="36">
        <f t="shared" si="1271"/>
        <v>0</v>
      </c>
    </row>
    <row r="13823" spans="1:17" x14ac:dyDescent="0.3">
      <c r="A13823" s="29">
        <v>3125991</v>
      </c>
      <c r="B13823" s="1">
        <v>131</v>
      </c>
      <c r="C13823" s="1" t="s">
        <v>24</v>
      </c>
      <c r="D13823" s="1" t="s">
        <v>61</v>
      </c>
      <c r="E13823" s="1" t="s">
        <v>62</v>
      </c>
      <c r="F13823" s="47">
        <v>714</v>
      </c>
      <c r="G13823" s="34">
        <v>952.16</v>
      </c>
      <c r="H13823" s="1" t="s">
        <v>218</v>
      </c>
      <c r="I13823" s="34">
        <v>6.4430000000000005E-5</v>
      </c>
      <c r="J13823" s="34">
        <v>3831.0466000000001</v>
      </c>
      <c r="K13823" s="35" t="str">
        <f t="shared" si="1267"/>
        <v>Loonse en Drunense Duinen &amp; Leemkuilen_H2330</v>
      </c>
      <c r="L13823" s="36">
        <f>VLOOKUP(D13823,DATA!A:F,5,FALSE)</f>
        <v>1.0986712608830001E-2</v>
      </c>
      <c r="M13823" s="37">
        <f>VLOOKUP(D13823,DATA!A:F,6,FALSE)</f>
        <v>982</v>
      </c>
      <c r="N13823" s="36">
        <f t="shared" si="1268"/>
        <v>41.876542412029821</v>
      </c>
      <c r="O13823" s="36">
        <f t="shared" si="1269"/>
        <v>41.876559641748152</v>
      </c>
      <c r="P13823" s="36">
        <f t="shared" si="1270"/>
        <v>1.7229718331179811E-5</v>
      </c>
      <c r="Q13823" s="36">
        <f t="shared" si="1271"/>
        <v>0</v>
      </c>
    </row>
    <row r="13824" spans="1:17" x14ac:dyDescent="0.3">
      <c r="A13824" s="29">
        <v>3125992</v>
      </c>
      <c r="B13824" s="1">
        <v>131</v>
      </c>
      <c r="C13824" s="1" t="s">
        <v>24</v>
      </c>
      <c r="D13824" s="1" t="s">
        <v>63</v>
      </c>
      <c r="E13824" s="1" t="s">
        <v>64</v>
      </c>
      <c r="F13824" s="47">
        <v>714</v>
      </c>
      <c r="G13824" s="34">
        <v>988.33</v>
      </c>
      <c r="H13824" s="1" t="s">
        <v>218</v>
      </c>
      <c r="I13824" s="34">
        <v>7.6199999999999995E-5</v>
      </c>
      <c r="J13824" s="34">
        <v>48.099395999999999</v>
      </c>
      <c r="K13824" s="35" t="str">
        <f t="shared" si="1267"/>
        <v>Loonse en Drunense Duinen &amp; Leemkuilen_H2310</v>
      </c>
      <c r="L13824" s="36">
        <f>VLOOKUP(D13824,DATA!A:F,5,FALSE)</f>
        <v>1.0986712608830001E-2</v>
      </c>
      <c r="M13824" s="37">
        <f>VLOOKUP(D13824,DATA!A:F,6,FALSE)</f>
        <v>982</v>
      </c>
      <c r="N13824" s="36">
        <f t="shared" si="1268"/>
        <v>51.737946842852786</v>
      </c>
      <c r="O13824" s="36">
        <f t="shared" si="1269"/>
        <v>51.737967747253087</v>
      </c>
      <c r="P13824" s="36">
        <f t="shared" si="1270"/>
        <v>2.0904400301446913E-5</v>
      </c>
      <c r="Q13824" s="36">
        <f t="shared" si="1271"/>
        <v>0</v>
      </c>
    </row>
    <row r="13825" spans="1:17" x14ac:dyDescent="0.3">
      <c r="A13825" s="29">
        <v>3125992</v>
      </c>
      <c r="B13825" s="1">
        <v>131</v>
      </c>
      <c r="C13825" s="1" t="s">
        <v>24</v>
      </c>
      <c r="D13825" s="1" t="s">
        <v>61</v>
      </c>
      <c r="E13825" s="1" t="s">
        <v>62</v>
      </c>
      <c r="F13825" s="47">
        <v>714</v>
      </c>
      <c r="G13825" s="34">
        <v>988.33</v>
      </c>
      <c r="H13825" s="1" t="s">
        <v>218</v>
      </c>
      <c r="I13825" s="34">
        <v>7.6199999999999995E-5</v>
      </c>
      <c r="J13825" s="34">
        <v>9126.8469999999998</v>
      </c>
      <c r="K13825" s="35" t="str">
        <f t="shared" si="1267"/>
        <v>Loonse en Drunense Duinen &amp; Leemkuilen_H2330</v>
      </c>
      <c r="L13825" s="36">
        <f>VLOOKUP(D13825,DATA!A:F,5,FALSE)</f>
        <v>1.0986712608830001E-2</v>
      </c>
      <c r="M13825" s="37">
        <f>VLOOKUP(D13825,DATA!A:F,6,FALSE)</f>
        <v>982</v>
      </c>
      <c r="N13825" s="36">
        <f t="shared" si="1268"/>
        <v>51.737946842852786</v>
      </c>
      <c r="O13825" s="36">
        <f t="shared" si="1269"/>
        <v>51.737967747253087</v>
      </c>
      <c r="P13825" s="36">
        <f t="shared" si="1270"/>
        <v>2.0904400301446913E-5</v>
      </c>
      <c r="Q13825" s="36">
        <f t="shared" si="1271"/>
        <v>0</v>
      </c>
    </row>
    <row r="13826" spans="1:17" x14ac:dyDescent="0.3">
      <c r="A13826" s="29">
        <v>3125993</v>
      </c>
      <c r="B13826" s="1">
        <v>131</v>
      </c>
      <c r="C13826" s="1" t="s">
        <v>24</v>
      </c>
      <c r="D13826" s="1" t="s">
        <v>63</v>
      </c>
      <c r="E13826" s="1" t="s">
        <v>64</v>
      </c>
      <c r="F13826" s="47">
        <v>714</v>
      </c>
      <c r="G13826" s="34">
        <v>1079.3</v>
      </c>
      <c r="H13826" s="1" t="s">
        <v>218</v>
      </c>
      <c r="I13826" s="34">
        <v>9.9370000000000006E-5</v>
      </c>
      <c r="J13826" s="34">
        <v>537.14844000000005</v>
      </c>
      <c r="K13826" s="35" t="str">
        <f t="shared" si="1267"/>
        <v>Loonse en Drunense Duinen &amp; Leemkuilen_H2310</v>
      </c>
      <c r="L13826" s="36">
        <f>VLOOKUP(D13826,DATA!A:F,5,FALSE)</f>
        <v>1.0986712608830001E-2</v>
      </c>
      <c r="M13826" s="37">
        <f>VLOOKUP(D13826,DATA!A:F,6,FALSE)</f>
        <v>982</v>
      </c>
      <c r="N13826" s="36">
        <f t="shared" si="1268"/>
        <v>74.440805485856288</v>
      </c>
      <c r="O13826" s="36">
        <f t="shared" si="1269"/>
        <v>74.440826257992669</v>
      </c>
      <c r="P13826" s="36">
        <f t="shared" si="1270"/>
        <v>2.0772136380742268E-5</v>
      </c>
      <c r="Q13826" s="36">
        <f t="shared" si="1271"/>
        <v>0</v>
      </c>
    </row>
    <row r="13827" spans="1:17" x14ac:dyDescent="0.3">
      <c r="A13827" s="29">
        <v>3125993</v>
      </c>
      <c r="B13827" s="1">
        <v>131</v>
      </c>
      <c r="C13827" s="1" t="s">
        <v>24</v>
      </c>
      <c r="D13827" s="1" t="s">
        <v>61</v>
      </c>
      <c r="E13827" s="1" t="s">
        <v>62</v>
      </c>
      <c r="F13827" s="47">
        <v>714</v>
      </c>
      <c r="G13827" s="34">
        <v>1079.3</v>
      </c>
      <c r="H13827" s="1" t="s">
        <v>218</v>
      </c>
      <c r="I13827" s="34">
        <v>9.9370000000000006E-5</v>
      </c>
      <c r="J13827" s="34">
        <v>7559.5956999999999</v>
      </c>
      <c r="K13827" s="35" t="str">
        <f t="shared" ref="K13827:K13890" si="1272">_xlfn.CONCAT(C13827,"_",D13827)</f>
        <v>Loonse en Drunense Duinen &amp; Leemkuilen_H2330</v>
      </c>
      <c r="L13827" s="36">
        <f>VLOOKUP(D13827,DATA!A:F,5,FALSE)</f>
        <v>1.0986712608830001E-2</v>
      </c>
      <c r="M13827" s="37">
        <f>VLOOKUP(D13827,DATA!A:F,6,FALSE)</f>
        <v>982</v>
      </c>
      <c r="N13827" s="36">
        <f t="shared" ref="N13827:N13890" si="1273">100/(1+EXP(-L13827*(G13827-M13827)))</f>
        <v>74.440805485856288</v>
      </c>
      <c r="O13827" s="36">
        <f t="shared" ref="O13827:O13890" si="1274">100/(1+EXP(-L13827*((G13827+I13827)-M13827)))</f>
        <v>74.440826257992669</v>
      </c>
      <c r="P13827" s="36">
        <f t="shared" ref="P13827:P13890" si="1275">O13827-N13827</f>
        <v>2.0772136380742268E-5</v>
      </c>
      <c r="Q13827" s="36">
        <f t="shared" ref="Q13827:Q13890" si="1276">IF(AND(H13827&lt;&gt;"below",I13827&gt;=0.005),J13827*P13827/100,0)</f>
        <v>0</v>
      </c>
    </row>
    <row r="13828" spans="1:17" x14ac:dyDescent="0.3">
      <c r="A13828" s="29">
        <v>3125994</v>
      </c>
      <c r="B13828" s="1">
        <v>131</v>
      </c>
      <c r="C13828" s="1" t="s">
        <v>24</v>
      </c>
      <c r="D13828" s="1" t="s">
        <v>63</v>
      </c>
      <c r="E13828" s="1" t="s">
        <v>64</v>
      </c>
      <c r="F13828" s="47">
        <v>714</v>
      </c>
      <c r="G13828" s="34">
        <v>1201.71</v>
      </c>
      <c r="H13828" s="1" t="s">
        <v>218</v>
      </c>
      <c r="I13828" s="34">
        <v>1.2648999999999999E-4</v>
      </c>
      <c r="J13828" s="34">
        <v>2116.9502000000002</v>
      </c>
      <c r="K13828" s="35" t="str">
        <f t="shared" si="1272"/>
        <v>Loonse en Drunense Duinen &amp; Leemkuilen_H2310</v>
      </c>
      <c r="L13828" s="36">
        <f>VLOOKUP(D13828,DATA!A:F,5,FALSE)</f>
        <v>1.0986712608830001E-2</v>
      </c>
      <c r="M13828" s="37">
        <f>VLOOKUP(D13828,DATA!A:F,6,FALSE)</f>
        <v>982</v>
      </c>
      <c r="N13828" s="36">
        <f t="shared" si="1273"/>
        <v>91.78804188135247</v>
      </c>
      <c r="O13828" s="36">
        <f t="shared" si="1274"/>
        <v>91.788052356412891</v>
      </c>
      <c r="P13828" s="36">
        <f t="shared" si="1275"/>
        <v>1.0475060420844784E-5</v>
      </c>
      <c r="Q13828" s="36">
        <f t="shared" si="1276"/>
        <v>0</v>
      </c>
    </row>
    <row r="13829" spans="1:17" x14ac:dyDescent="0.3">
      <c r="A13829" s="29">
        <v>3125994</v>
      </c>
      <c r="B13829" s="1">
        <v>131</v>
      </c>
      <c r="C13829" s="1" t="s">
        <v>24</v>
      </c>
      <c r="D13829" s="1" t="s">
        <v>61</v>
      </c>
      <c r="E13829" s="1" t="s">
        <v>62</v>
      </c>
      <c r="F13829" s="47">
        <v>714</v>
      </c>
      <c r="G13829" s="34">
        <v>1201.71</v>
      </c>
      <c r="H13829" s="1" t="s">
        <v>218</v>
      </c>
      <c r="I13829" s="34">
        <v>1.2648999999999999E-4</v>
      </c>
      <c r="J13829" s="34">
        <v>6629.8990000000003</v>
      </c>
      <c r="K13829" s="35" t="str">
        <f t="shared" si="1272"/>
        <v>Loonse en Drunense Duinen &amp; Leemkuilen_H2330</v>
      </c>
      <c r="L13829" s="36">
        <f>VLOOKUP(D13829,DATA!A:F,5,FALSE)</f>
        <v>1.0986712608830001E-2</v>
      </c>
      <c r="M13829" s="37">
        <f>VLOOKUP(D13829,DATA!A:F,6,FALSE)</f>
        <v>982</v>
      </c>
      <c r="N13829" s="36">
        <f t="shared" si="1273"/>
        <v>91.78804188135247</v>
      </c>
      <c r="O13829" s="36">
        <f t="shared" si="1274"/>
        <v>91.788052356412891</v>
      </c>
      <c r="P13829" s="36">
        <f t="shared" si="1275"/>
        <v>1.0475060420844784E-5</v>
      </c>
      <c r="Q13829" s="36">
        <f t="shared" si="1276"/>
        <v>0</v>
      </c>
    </row>
    <row r="13830" spans="1:17" x14ac:dyDescent="0.3">
      <c r="A13830" s="29">
        <v>3125995</v>
      </c>
      <c r="B13830" s="1">
        <v>131</v>
      </c>
      <c r="C13830" s="1" t="s">
        <v>24</v>
      </c>
      <c r="D13830" s="1" t="s">
        <v>61</v>
      </c>
      <c r="E13830" s="1" t="s">
        <v>62</v>
      </c>
      <c r="F13830" s="47">
        <v>714</v>
      </c>
      <c r="G13830" s="34">
        <v>1234.3</v>
      </c>
      <c r="H13830" s="1" t="s">
        <v>218</v>
      </c>
      <c r="I13830" s="34">
        <v>1.404E-4</v>
      </c>
      <c r="J13830" s="34">
        <v>3902.4524000000001</v>
      </c>
      <c r="K13830" s="35" t="str">
        <f t="shared" si="1272"/>
        <v>Loonse en Drunense Duinen &amp; Leemkuilen_H2330</v>
      </c>
      <c r="L13830" s="36">
        <f>VLOOKUP(D13830,DATA!A:F,5,FALSE)</f>
        <v>1.0986712608830001E-2</v>
      </c>
      <c r="M13830" s="37">
        <f>VLOOKUP(D13830,DATA!A:F,6,FALSE)</f>
        <v>982</v>
      </c>
      <c r="N13830" s="36">
        <f t="shared" si="1273"/>
        <v>94.114096540310285</v>
      </c>
      <c r="O13830" s="36">
        <f t="shared" si="1274"/>
        <v>94.11410508511986</v>
      </c>
      <c r="P13830" s="36">
        <f t="shared" si="1275"/>
        <v>8.5448095745732644E-6</v>
      </c>
      <c r="Q13830" s="36">
        <f t="shared" si="1276"/>
        <v>0</v>
      </c>
    </row>
    <row r="13831" spans="1:17" x14ac:dyDescent="0.3">
      <c r="A13831" s="29">
        <v>3125996</v>
      </c>
      <c r="B13831" s="1">
        <v>131</v>
      </c>
      <c r="C13831" s="1" t="s">
        <v>24</v>
      </c>
      <c r="D13831" s="1" t="s">
        <v>63</v>
      </c>
      <c r="E13831" s="1" t="s">
        <v>64</v>
      </c>
      <c r="F13831" s="47">
        <v>714</v>
      </c>
      <c r="G13831" s="34">
        <v>1273.3699999999999</v>
      </c>
      <c r="H13831" s="1" t="s">
        <v>218</v>
      </c>
      <c r="I13831" s="34">
        <v>1.638E-4</v>
      </c>
      <c r="J13831" s="34">
        <v>331.69765999999998</v>
      </c>
      <c r="K13831" s="35" t="str">
        <f t="shared" si="1272"/>
        <v>Loonse en Drunense Duinen &amp; Leemkuilen_H2310</v>
      </c>
      <c r="L13831" s="36">
        <f>VLOOKUP(D13831,DATA!A:F,5,FALSE)</f>
        <v>1.0986712608830001E-2</v>
      </c>
      <c r="M13831" s="37">
        <f>VLOOKUP(D13831,DATA!A:F,6,FALSE)</f>
        <v>982</v>
      </c>
      <c r="N13831" s="36">
        <f t="shared" si="1273"/>
        <v>96.08793522036342</v>
      </c>
      <c r="O13831" s="36">
        <f t="shared" si="1274"/>
        <v>96.087941985182724</v>
      </c>
      <c r="P13831" s="36">
        <f t="shared" si="1275"/>
        <v>6.7648193038394311E-6</v>
      </c>
      <c r="Q13831" s="36">
        <f t="shared" si="1276"/>
        <v>0</v>
      </c>
    </row>
    <row r="13832" spans="1:17" x14ac:dyDescent="0.3">
      <c r="A13832" s="29">
        <v>3125996</v>
      </c>
      <c r="B13832" s="1">
        <v>131</v>
      </c>
      <c r="C13832" s="1" t="s">
        <v>24</v>
      </c>
      <c r="D13832" s="1" t="s">
        <v>61</v>
      </c>
      <c r="E13832" s="1" t="s">
        <v>62</v>
      </c>
      <c r="F13832" s="47">
        <v>714</v>
      </c>
      <c r="G13832" s="34">
        <v>1273.3699999999999</v>
      </c>
      <c r="H13832" s="1" t="s">
        <v>218</v>
      </c>
      <c r="I13832" s="34">
        <v>1.638E-4</v>
      </c>
      <c r="J13832" s="34">
        <v>5019.2866000000004</v>
      </c>
      <c r="K13832" s="35" t="str">
        <f t="shared" si="1272"/>
        <v>Loonse en Drunense Duinen &amp; Leemkuilen_H2330</v>
      </c>
      <c r="L13832" s="36">
        <f>VLOOKUP(D13832,DATA!A:F,5,FALSE)</f>
        <v>1.0986712608830001E-2</v>
      </c>
      <c r="M13832" s="37">
        <f>VLOOKUP(D13832,DATA!A:F,6,FALSE)</f>
        <v>982</v>
      </c>
      <c r="N13832" s="36">
        <f t="shared" si="1273"/>
        <v>96.08793522036342</v>
      </c>
      <c r="O13832" s="36">
        <f t="shared" si="1274"/>
        <v>96.087941985182724</v>
      </c>
      <c r="P13832" s="36">
        <f t="shared" si="1275"/>
        <v>6.7648193038394311E-6</v>
      </c>
      <c r="Q13832" s="36">
        <f t="shared" si="1276"/>
        <v>0</v>
      </c>
    </row>
    <row r="13833" spans="1:17" x14ac:dyDescent="0.3">
      <c r="A13833" s="29">
        <v>3125997</v>
      </c>
      <c r="B13833" s="1">
        <v>131</v>
      </c>
      <c r="C13833" s="1" t="s">
        <v>24</v>
      </c>
      <c r="D13833" s="1" t="s">
        <v>63</v>
      </c>
      <c r="E13833" s="1" t="s">
        <v>64</v>
      </c>
      <c r="F13833" s="47">
        <v>714</v>
      </c>
      <c r="G13833" s="34">
        <v>1380.39</v>
      </c>
      <c r="H13833" s="1" t="s">
        <v>218</v>
      </c>
      <c r="I13833" s="34">
        <v>2.7930000000000001E-4</v>
      </c>
      <c r="J13833" s="34">
        <v>4082.73563865081</v>
      </c>
      <c r="K13833" s="35" t="str">
        <f t="shared" si="1272"/>
        <v>Loonse en Drunense Duinen &amp; Leemkuilen_H2310</v>
      </c>
      <c r="L13833" s="36">
        <f>VLOOKUP(D13833,DATA!A:F,5,FALSE)</f>
        <v>1.0986712608830001E-2</v>
      </c>
      <c r="M13833" s="37">
        <f>VLOOKUP(D13833,DATA!A:F,6,FALSE)</f>
        <v>982</v>
      </c>
      <c r="N13833" s="36">
        <f t="shared" si="1273"/>
        <v>98.759283576049711</v>
      </c>
      <c r="O13833" s="36">
        <f t="shared" si="1274"/>
        <v>98.759287336055479</v>
      </c>
      <c r="P13833" s="36">
        <f t="shared" si="1275"/>
        <v>3.7600057680720056E-6</v>
      </c>
      <c r="Q13833" s="36">
        <f t="shared" si="1276"/>
        <v>0</v>
      </c>
    </row>
    <row r="13834" spans="1:17" x14ac:dyDescent="0.3">
      <c r="A13834" s="29">
        <v>3125997</v>
      </c>
      <c r="B13834" s="1">
        <v>131</v>
      </c>
      <c r="C13834" s="1" t="s">
        <v>24</v>
      </c>
      <c r="D13834" s="1" t="s">
        <v>61</v>
      </c>
      <c r="E13834" s="1" t="s">
        <v>62</v>
      </c>
      <c r="F13834" s="47">
        <v>714</v>
      </c>
      <c r="G13834" s="34">
        <v>1380.39</v>
      </c>
      <c r="H13834" s="1" t="s">
        <v>218</v>
      </c>
      <c r="I13834" s="34">
        <v>2.7930000000000001E-4</v>
      </c>
      <c r="J13834" s="34">
        <v>2878.8751999999999</v>
      </c>
      <c r="K13834" s="35" t="str">
        <f t="shared" si="1272"/>
        <v>Loonse en Drunense Duinen &amp; Leemkuilen_H2330</v>
      </c>
      <c r="L13834" s="36">
        <f>VLOOKUP(D13834,DATA!A:F,5,FALSE)</f>
        <v>1.0986712608830001E-2</v>
      </c>
      <c r="M13834" s="37">
        <f>VLOOKUP(D13834,DATA!A:F,6,FALSE)</f>
        <v>982</v>
      </c>
      <c r="N13834" s="36">
        <f t="shared" si="1273"/>
        <v>98.759283576049711</v>
      </c>
      <c r="O13834" s="36">
        <f t="shared" si="1274"/>
        <v>98.759287336055479</v>
      </c>
      <c r="P13834" s="36">
        <f t="shared" si="1275"/>
        <v>3.7600057680720056E-6</v>
      </c>
      <c r="Q13834" s="36">
        <f t="shared" si="1276"/>
        <v>0</v>
      </c>
    </row>
    <row r="13835" spans="1:17" x14ac:dyDescent="0.3">
      <c r="A13835" s="29">
        <v>3125997</v>
      </c>
      <c r="B13835" s="1">
        <v>131</v>
      </c>
      <c r="C13835" s="1" t="s">
        <v>24</v>
      </c>
      <c r="D13835" s="1" t="s">
        <v>59</v>
      </c>
      <c r="E13835" s="1" t="s">
        <v>60</v>
      </c>
      <c r="F13835" s="47">
        <v>1071</v>
      </c>
      <c r="G13835" s="34">
        <v>1380.39</v>
      </c>
      <c r="H13835" s="1" t="s">
        <v>218</v>
      </c>
      <c r="I13835" s="34">
        <v>2.7930000000000001E-4</v>
      </c>
      <c r="J13835" s="34">
        <v>673.27673000000004</v>
      </c>
      <c r="K13835" s="35" t="str">
        <f t="shared" si="1272"/>
        <v>Loonse en Drunense Duinen &amp; Leemkuilen_H9190</v>
      </c>
      <c r="L13835" s="36">
        <f>VLOOKUP(D13835,DATA!A:F,5,FALSE)</f>
        <v>1.3726988247862192E-2</v>
      </c>
      <c r="M13835" s="37">
        <f>VLOOKUP(D13835,DATA!A:F,6,FALSE)</f>
        <v>1285.5</v>
      </c>
      <c r="N13835" s="36">
        <f t="shared" si="1273"/>
        <v>78.626448895595686</v>
      </c>
      <c r="O13835" s="36">
        <f t="shared" si="1274"/>
        <v>78.626513326031144</v>
      </c>
      <c r="P13835" s="36">
        <f t="shared" si="1275"/>
        <v>6.4430435458007196E-5</v>
      </c>
      <c r="Q13835" s="36">
        <f t="shared" si="1276"/>
        <v>0</v>
      </c>
    </row>
    <row r="13836" spans="1:17" x14ac:dyDescent="0.3">
      <c r="A13836" s="29">
        <v>3125998</v>
      </c>
      <c r="B13836" s="1">
        <v>131</v>
      </c>
      <c r="C13836" s="1" t="s">
        <v>24</v>
      </c>
      <c r="D13836" s="1" t="s">
        <v>63</v>
      </c>
      <c r="E13836" s="1" t="s">
        <v>64</v>
      </c>
      <c r="F13836" s="47">
        <v>714</v>
      </c>
      <c r="G13836" s="34">
        <v>1104.2</v>
      </c>
      <c r="H13836" s="1" t="s">
        <v>218</v>
      </c>
      <c r="I13836" s="34">
        <v>3.2640000000000002E-4</v>
      </c>
      <c r="J13836" s="34">
        <v>4261.9730097482097</v>
      </c>
      <c r="K13836" s="35" t="str">
        <f t="shared" si="1272"/>
        <v>Loonse en Drunense Duinen &amp; Leemkuilen_H2310</v>
      </c>
      <c r="L13836" s="36">
        <f>VLOOKUP(D13836,DATA!A:F,5,FALSE)</f>
        <v>1.0986712608830001E-2</v>
      </c>
      <c r="M13836" s="37">
        <f>VLOOKUP(D13836,DATA!A:F,6,FALSE)</f>
        <v>982</v>
      </c>
      <c r="N13836" s="36">
        <f t="shared" si="1273"/>
        <v>79.291329063214306</v>
      </c>
      <c r="O13836" s="36">
        <f t="shared" si="1274"/>
        <v>79.291387946953819</v>
      </c>
      <c r="P13836" s="36">
        <f t="shared" si="1275"/>
        <v>5.8883739512793909E-5</v>
      </c>
      <c r="Q13836" s="36">
        <f t="shared" si="1276"/>
        <v>0</v>
      </c>
    </row>
    <row r="13837" spans="1:17" x14ac:dyDescent="0.3">
      <c r="A13837" s="29">
        <v>3125998</v>
      </c>
      <c r="B13837" s="1">
        <v>131</v>
      </c>
      <c r="C13837" s="1" t="s">
        <v>24</v>
      </c>
      <c r="D13837" s="1" t="s">
        <v>61</v>
      </c>
      <c r="E13837" s="1" t="s">
        <v>62</v>
      </c>
      <c r="F13837" s="47">
        <v>714</v>
      </c>
      <c r="G13837" s="34">
        <v>1104.2</v>
      </c>
      <c r="H13837" s="1" t="s">
        <v>218</v>
      </c>
      <c r="I13837" s="34">
        <v>3.2640000000000002E-4</v>
      </c>
      <c r="J13837" s="34">
        <v>2912.7687999999998</v>
      </c>
      <c r="K13837" s="35" t="str">
        <f t="shared" si="1272"/>
        <v>Loonse en Drunense Duinen &amp; Leemkuilen_H2330</v>
      </c>
      <c r="L13837" s="36">
        <f>VLOOKUP(D13837,DATA!A:F,5,FALSE)</f>
        <v>1.0986712608830001E-2</v>
      </c>
      <c r="M13837" s="37">
        <f>VLOOKUP(D13837,DATA!A:F,6,FALSE)</f>
        <v>982</v>
      </c>
      <c r="N13837" s="36">
        <f t="shared" si="1273"/>
        <v>79.291329063214306</v>
      </c>
      <c r="O13837" s="36">
        <f t="shared" si="1274"/>
        <v>79.291387946953819</v>
      </c>
      <c r="P13837" s="36">
        <f t="shared" si="1275"/>
        <v>5.8883739512793909E-5</v>
      </c>
      <c r="Q13837" s="36">
        <f t="shared" si="1276"/>
        <v>0</v>
      </c>
    </row>
    <row r="13838" spans="1:17" x14ac:dyDescent="0.3">
      <c r="A13838" s="29">
        <v>3125999</v>
      </c>
      <c r="B13838" s="1">
        <v>131</v>
      </c>
      <c r="C13838" s="1" t="s">
        <v>24</v>
      </c>
      <c r="D13838" s="1" t="s">
        <v>63</v>
      </c>
      <c r="E13838" s="1" t="s">
        <v>64</v>
      </c>
      <c r="F13838" s="47">
        <v>714</v>
      </c>
      <c r="G13838" s="34">
        <v>1023.13</v>
      </c>
      <c r="H13838" s="1" t="s">
        <v>218</v>
      </c>
      <c r="I13838" s="34">
        <v>4.3740000000000001E-4</v>
      </c>
      <c r="J13838" s="34">
        <v>3760.7979999999998</v>
      </c>
      <c r="K13838" s="35" t="str">
        <f t="shared" si="1272"/>
        <v>Loonse en Drunense Duinen &amp; Leemkuilen_H2310</v>
      </c>
      <c r="L13838" s="36">
        <f>VLOOKUP(D13838,DATA!A:F,5,FALSE)</f>
        <v>1.0986712608830001E-2</v>
      </c>
      <c r="M13838" s="37">
        <f>VLOOKUP(D13838,DATA!A:F,6,FALSE)</f>
        <v>982</v>
      </c>
      <c r="N13838" s="36">
        <f t="shared" si="1273"/>
        <v>61.108695704539024</v>
      </c>
      <c r="O13838" s="36">
        <f t="shared" si="1274"/>
        <v>61.108809913934778</v>
      </c>
      <c r="P13838" s="36">
        <f t="shared" si="1275"/>
        <v>1.142093957540169E-4</v>
      </c>
      <c r="Q13838" s="36">
        <f t="shared" si="1276"/>
        <v>0</v>
      </c>
    </row>
    <row r="13839" spans="1:17" x14ac:dyDescent="0.3">
      <c r="A13839" s="29">
        <v>3125999</v>
      </c>
      <c r="B13839" s="1">
        <v>131</v>
      </c>
      <c r="C13839" s="1" t="s">
        <v>24</v>
      </c>
      <c r="D13839" s="1" t="s">
        <v>61</v>
      </c>
      <c r="E13839" s="1" t="s">
        <v>62</v>
      </c>
      <c r="F13839" s="47">
        <v>714</v>
      </c>
      <c r="G13839" s="34">
        <v>1023.13</v>
      </c>
      <c r="H13839" s="1" t="s">
        <v>218</v>
      </c>
      <c r="I13839" s="34">
        <v>4.3740000000000001E-4</v>
      </c>
      <c r="J13839" s="34">
        <v>3507.6923999999999</v>
      </c>
      <c r="K13839" s="35" t="str">
        <f t="shared" si="1272"/>
        <v>Loonse en Drunense Duinen &amp; Leemkuilen_H2330</v>
      </c>
      <c r="L13839" s="36">
        <f>VLOOKUP(D13839,DATA!A:F,5,FALSE)</f>
        <v>1.0986712608830001E-2</v>
      </c>
      <c r="M13839" s="37">
        <f>VLOOKUP(D13839,DATA!A:F,6,FALSE)</f>
        <v>982</v>
      </c>
      <c r="N13839" s="36">
        <f t="shared" si="1273"/>
        <v>61.108695704539024</v>
      </c>
      <c r="O13839" s="36">
        <f t="shared" si="1274"/>
        <v>61.108809913934778</v>
      </c>
      <c r="P13839" s="36">
        <f t="shared" si="1275"/>
        <v>1.142093957540169E-4</v>
      </c>
      <c r="Q13839" s="36">
        <f t="shared" si="1276"/>
        <v>0</v>
      </c>
    </row>
    <row r="13840" spans="1:17" x14ac:dyDescent="0.3">
      <c r="A13840" s="29">
        <v>3126000</v>
      </c>
      <c r="B13840" s="1">
        <v>131</v>
      </c>
      <c r="C13840" s="1" t="s">
        <v>24</v>
      </c>
      <c r="D13840" s="1" t="s">
        <v>63</v>
      </c>
      <c r="E13840" s="1" t="s">
        <v>64</v>
      </c>
      <c r="F13840" s="47">
        <v>714</v>
      </c>
      <c r="G13840" s="34">
        <v>1163.77</v>
      </c>
      <c r="H13840" s="1" t="s">
        <v>218</v>
      </c>
      <c r="I13840" s="34">
        <v>7.2420000000000004E-4</v>
      </c>
      <c r="J13840" s="34">
        <v>1.7446307999999999</v>
      </c>
      <c r="K13840" s="35" t="str">
        <f t="shared" si="1272"/>
        <v>Loonse en Drunense Duinen &amp; Leemkuilen_H2310</v>
      </c>
      <c r="L13840" s="36">
        <f>VLOOKUP(D13840,DATA!A:F,5,FALSE)</f>
        <v>1.0986712608830001E-2</v>
      </c>
      <c r="M13840" s="37">
        <f>VLOOKUP(D13840,DATA!A:F,6,FALSE)</f>
        <v>982</v>
      </c>
      <c r="N13840" s="36">
        <f t="shared" si="1273"/>
        <v>88.048749873328973</v>
      </c>
      <c r="O13840" s="36">
        <f t="shared" si="1274"/>
        <v>88.048833599551969</v>
      </c>
      <c r="P13840" s="36">
        <f t="shared" si="1275"/>
        <v>8.372622299646082E-5</v>
      </c>
      <c r="Q13840" s="36">
        <f t="shared" si="1276"/>
        <v>0</v>
      </c>
    </row>
    <row r="13841" spans="1:17" x14ac:dyDescent="0.3">
      <c r="A13841" s="29">
        <v>3126000</v>
      </c>
      <c r="B13841" s="1">
        <v>131</v>
      </c>
      <c r="C13841" s="1" t="s">
        <v>24</v>
      </c>
      <c r="D13841" s="1" t="s">
        <v>61</v>
      </c>
      <c r="E13841" s="1" t="s">
        <v>62</v>
      </c>
      <c r="F13841" s="47">
        <v>714</v>
      </c>
      <c r="G13841" s="34">
        <v>1163.77</v>
      </c>
      <c r="H13841" s="1" t="s">
        <v>218</v>
      </c>
      <c r="I13841" s="34">
        <v>7.2420000000000004E-4</v>
      </c>
      <c r="J13841" s="34">
        <v>4853.2964000000002</v>
      </c>
      <c r="K13841" s="35" t="str">
        <f t="shared" si="1272"/>
        <v>Loonse en Drunense Duinen &amp; Leemkuilen_H2330</v>
      </c>
      <c r="L13841" s="36">
        <f>VLOOKUP(D13841,DATA!A:F,5,FALSE)</f>
        <v>1.0986712608830001E-2</v>
      </c>
      <c r="M13841" s="37">
        <f>VLOOKUP(D13841,DATA!A:F,6,FALSE)</f>
        <v>982</v>
      </c>
      <c r="N13841" s="36">
        <f t="shared" si="1273"/>
        <v>88.048749873328973</v>
      </c>
      <c r="O13841" s="36">
        <f t="shared" si="1274"/>
        <v>88.048833599551969</v>
      </c>
      <c r="P13841" s="36">
        <f t="shared" si="1275"/>
        <v>8.372622299646082E-5</v>
      </c>
      <c r="Q13841" s="36">
        <f t="shared" si="1276"/>
        <v>0</v>
      </c>
    </row>
    <row r="13842" spans="1:17" x14ac:dyDescent="0.3">
      <c r="A13842" s="29">
        <v>3126000</v>
      </c>
      <c r="B13842" s="1">
        <v>131</v>
      </c>
      <c r="C13842" s="1" t="s">
        <v>24</v>
      </c>
      <c r="D13842" s="1" t="s">
        <v>59</v>
      </c>
      <c r="E13842" s="1" t="s">
        <v>60</v>
      </c>
      <c r="F13842" s="47">
        <v>1071</v>
      </c>
      <c r="G13842" s="34">
        <v>1163.77</v>
      </c>
      <c r="H13842" s="1" t="s">
        <v>218</v>
      </c>
      <c r="I13842" s="34">
        <v>7.2420000000000004E-4</v>
      </c>
      <c r="J13842" s="34">
        <v>340.04660000000001</v>
      </c>
      <c r="K13842" s="35" t="str">
        <f t="shared" si="1272"/>
        <v>Loonse en Drunense Duinen &amp; Leemkuilen_H9190</v>
      </c>
      <c r="L13842" s="36">
        <f>VLOOKUP(D13842,DATA!A:F,5,FALSE)</f>
        <v>1.3726988247862192E-2</v>
      </c>
      <c r="M13842" s="37">
        <f>VLOOKUP(D13842,DATA!A:F,6,FALSE)</f>
        <v>1285.5</v>
      </c>
      <c r="N13842" s="36">
        <f t="shared" si="1273"/>
        <v>15.829272649259687</v>
      </c>
      <c r="O13842" s="36">
        <f t="shared" si="1274"/>
        <v>15.829405100886641</v>
      </c>
      <c r="P13842" s="36">
        <f t="shared" si="1275"/>
        <v>1.3245162695341151E-4</v>
      </c>
      <c r="Q13842" s="36">
        <f t="shared" si="1276"/>
        <v>0</v>
      </c>
    </row>
    <row r="13843" spans="1:17" x14ac:dyDescent="0.3">
      <c r="A13843" s="29">
        <v>3126001</v>
      </c>
      <c r="B13843" s="1">
        <v>131</v>
      </c>
      <c r="C13843" s="1" t="s">
        <v>24</v>
      </c>
      <c r="D13843" s="1" t="s">
        <v>61</v>
      </c>
      <c r="E13843" s="1" t="s">
        <v>62</v>
      </c>
      <c r="F13843" s="47">
        <v>714</v>
      </c>
      <c r="G13843" s="34">
        <v>1683.16</v>
      </c>
      <c r="H13843" s="1" t="s">
        <v>218</v>
      </c>
      <c r="I13843" s="34">
        <v>1.3204E-3</v>
      </c>
      <c r="J13843" s="34">
        <v>4120.9080000000004</v>
      </c>
      <c r="K13843" s="35" t="str">
        <f t="shared" si="1272"/>
        <v>Loonse en Drunense Duinen &amp; Leemkuilen_H2330</v>
      </c>
      <c r="L13843" s="36">
        <f>VLOOKUP(D13843,DATA!A:F,5,FALSE)</f>
        <v>1.0986712608830001E-2</v>
      </c>
      <c r="M13843" s="37">
        <f>VLOOKUP(D13843,DATA!A:F,6,FALSE)</f>
        <v>982</v>
      </c>
      <c r="N13843" s="36">
        <f t="shared" si="1273"/>
        <v>99.954893295979716</v>
      </c>
      <c r="O13843" s="36">
        <f t="shared" si="1274"/>
        <v>99.954893950036251</v>
      </c>
      <c r="P13843" s="36">
        <f t="shared" si="1275"/>
        <v>6.540565351542682E-7</v>
      </c>
      <c r="Q13843" s="36">
        <f t="shared" si="1276"/>
        <v>0</v>
      </c>
    </row>
    <row r="13844" spans="1:17" x14ac:dyDescent="0.3">
      <c r="A13844" s="29">
        <v>3126001</v>
      </c>
      <c r="B13844" s="1">
        <v>131</v>
      </c>
      <c r="C13844" s="1" t="s">
        <v>24</v>
      </c>
      <c r="D13844" s="1" t="s">
        <v>59</v>
      </c>
      <c r="E13844" s="1" t="s">
        <v>60</v>
      </c>
      <c r="F13844" s="47">
        <v>1071</v>
      </c>
      <c r="G13844" s="34">
        <v>1683.16</v>
      </c>
      <c r="H13844" s="1" t="s">
        <v>218</v>
      </c>
      <c r="I13844" s="34">
        <v>1.3204E-3</v>
      </c>
      <c r="J13844" s="34">
        <v>333.5077</v>
      </c>
      <c r="K13844" s="35" t="str">
        <f t="shared" si="1272"/>
        <v>Loonse en Drunense Duinen &amp; Leemkuilen_H9190</v>
      </c>
      <c r="L13844" s="36">
        <f>VLOOKUP(D13844,DATA!A:F,5,FALSE)</f>
        <v>1.3726988247862192E-2</v>
      </c>
      <c r="M13844" s="37">
        <f>VLOOKUP(D13844,DATA!A:F,6,FALSE)</f>
        <v>1285.5</v>
      </c>
      <c r="N13844" s="36">
        <f t="shared" si="1273"/>
        <v>99.575886476302486</v>
      </c>
      <c r="O13844" s="36">
        <f t="shared" si="1274"/>
        <v>99.575894130738149</v>
      </c>
      <c r="P13844" s="36">
        <f t="shared" si="1275"/>
        <v>7.6544356630847687E-6</v>
      </c>
      <c r="Q13844" s="36">
        <f t="shared" si="1276"/>
        <v>0</v>
      </c>
    </row>
    <row r="13845" spans="1:17" x14ac:dyDescent="0.3">
      <c r="A13845" s="29">
        <v>3126003</v>
      </c>
      <c r="B13845" s="1">
        <v>131</v>
      </c>
      <c r="C13845" s="1" t="s">
        <v>24</v>
      </c>
      <c r="D13845" s="1" t="s">
        <v>59</v>
      </c>
      <c r="E13845" s="1" t="s">
        <v>60</v>
      </c>
      <c r="F13845" s="47">
        <v>1071</v>
      </c>
      <c r="G13845" s="34">
        <v>1875.71</v>
      </c>
      <c r="H13845" s="1" t="s">
        <v>218</v>
      </c>
      <c r="I13845" s="34">
        <v>3.1599000000000002E-3</v>
      </c>
      <c r="J13845" s="34">
        <v>3040.7289999999998</v>
      </c>
      <c r="K13845" s="35" t="str">
        <f t="shared" si="1272"/>
        <v>Loonse en Drunense Duinen &amp; Leemkuilen_H9190</v>
      </c>
      <c r="L13845" s="36">
        <f>VLOOKUP(D13845,DATA!A:F,5,FALSE)</f>
        <v>1.3726988247862192E-2</v>
      </c>
      <c r="M13845" s="37">
        <f>VLOOKUP(D13845,DATA!A:F,6,FALSE)</f>
        <v>1285.5</v>
      </c>
      <c r="N13845" s="36">
        <f t="shared" si="1273"/>
        <v>99.969710025427503</v>
      </c>
      <c r="O13845" s="36">
        <f t="shared" si="1274"/>
        <v>99.969711338856285</v>
      </c>
      <c r="P13845" s="36">
        <f t="shared" si="1275"/>
        <v>1.3134287826233049E-6</v>
      </c>
      <c r="Q13845" s="36">
        <f t="shared" si="1276"/>
        <v>0</v>
      </c>
    </row>
    <row r="13846" spans="1:17" x14ac:dyDescent="0.3">
      <c r="A13846" s="29">
        <v>3126004</v>
      </c>
      <c r="B13846" s="1">
        <v>131</v>
      </c>
      <c r="C13846" s="1" t="s">
        <v>24</v>
      </c>
      <c r="D13846" s="1" t="s">
        <v>61</v>
      </c>
      <c r="E13846" s="1" t="s">
        <v>62</v>
      </c>
      <c r="F13846" s="47">
        <v>714</v>
      </c>
      <c r="G13846" s="34">
        <v>1543.44</v>
      </c>
      <c r="H13846" s="1" t="s">
        <v>218</v>
      </c>
      <c r="I13846" s="34">
        <v>2.3911000000000002E-3</v>
      </c>
      <c r="J13846" s="34">
        <v>1610.1174000000001</v>
      </c>
      <c r="K13846" s="35" t="str">
        <f t="shared" si="1272"/>
        <v>Loonse en Drunense Duinen &amp; Leemkuilen_H2330</v>
      </c>
      <c r="L13846" s="36">
        <f>VLOOKUP(D13846,DATA!A:F,5,FALSE)</f>
        <v>1.0986712608830001E-2</v>
      </c>
      <c r="M13846" s="37">
        <f>VLOOKUP(D13846,DATA!A:F,6,FALSE)</f>
        <v>982</v>
      </c>
      <c r="N13846" s="36">
        <f t="shared" si="1273"/>
        <v>99.790975158900039</v>
      </c>
      <c r="O13846" s="36">
        <f t="shared" si="1274"/>
        <v>99.790980638501722</v>
      </c>
      <c r="P13846" s="36">
        <f t="shared" si="1275"/>
        <v>5.4796016826230698E-6</v>
      </c>
      <c r="Q13846" s="36">
        <f t="shared" si="1276"/>
        <v>0</v>
      </c>
    </row>
    <row r="13847" spans="1:17" x14ac:dyDescent="0.3">
      <c r="A13847" s="29">
        <v>3127501</v>
      </c>
      <c r="B13847" s="1">
        <v>131</v>
      </c>
      <c r="C13847" s="1" t="s">
        <v>24</v>
      </c>
      <c r="D13847" s="1" t="s">
        <v>63</v>
      </c>
      <c r="E13847" s="1" t="s">
        <v>64</v>
      </c>
      <c r="F13847" s="47">
        <v>714</v>
      </c>
      <c r="G13847" s="34">
        <v>1644.35</v>
      </c>
      <c r="H13847" s="1" t="s">
        <v>218</v>
      </c>
      <c r="I13847" s="34">
        <v>2.0750999999999998E-5</v>
      </c>
      <c r="J13847" s="34">
        <v>3258.8606</v>
      </c>
      <c r="K13847" s="35" t="str">
        <f t="shared" si="1272"/>
        <v>Loonse en Drunense Duinen &amp; Leemkuilen_H2310</v>
      </c>
      <c r="L13847" s="36">
        <f>VLOOKUP(D13847,DATA!A:F,5,FALSE)</f>
        <v>1.0986712608830001E-2</v>
      </c>
      <c r="M13847" s="37">
        <f>VLOOKUP(D13847,DATA!A:F,6,FALSE)</f>
        <v>982</v>
      </c>
      <c r="N13847" s="36">
        <f t="shared" si="1273"/>
        <v>99.930925517079771</v>
      </c>
      <c r="O13847" s="36">
        <f t="shared" si="1274"/>
        <v>99.930925532816872</v>
      </c>
      <c r="P13847" s="36">
        <f t="shared" si="1275"/>
        <v>1.5737100511614699E-8</v>
      </c>
      <c r="Q13847" s="36">
        <f t="shared" si="1276"/>
        <v>0</v>
      </c>
    </row>
    <row r="13848" spans="1:17" x14ac:dyDescent="0.3">
      <c r="A13848" s="29">
        <v>3127503</v>
      </c>
      <c r="B13848" s="1">
        <v>131</v>
      </c>
      <c r="C13848" s="1" t="s">
        <v>24</v>
      </c>
      <c r="D13848" s="1" t="s">
        <v>63</v>
      </c>
      <c r="E13848" s="1" t="s">
        <v>64</v>
      </c>
      <c r="F13848" s="47">
        <v>714</v>
      </c>
      <c r="G13848" s="34">
        <v>1738.51</v>
      </c>
      <c r="H13848" s="1" t="s">
        <v>218</v>
      </c>
      <c r="I13848" s="34">
        <v>2.9459999999999999E-5</v>
      </c>
      <c r="J13848" s="34">
        <v>4797.2954</v>
      </c>
      <c r="K13848" s="35" t="str">
        <f t="shared" si="1272"/>
        <v>Loonse en Drunense Duinen &amp; Leemkuilen_H2310</v>
      </c>
      <c r="L13848" s="36">
        <f>VLOOKUP(D13848,DATA!A:F,5,FALSE)</f>
        <v>1.0986712608830001E-2</v>
      </c>
      <c r="M13848" s="37">
        <f>VLOOKUP(D13848,DATA!A:F,6,FALSE)</f>
        <v>982</v>
      </c>
      <c r="N13848" s="36">
        <f t="shared" si="1273"/>
        <v>99.975439931842487</v>
      </c>
      <c r="O13848" s="36">
        <f t="shared" si="1274"/>
        <v>99.975439939789865</v>
      </c>
      <c r="P13848" s="36">
        <f t="shared" si="1275"/>
        <v>7.947377866912575E-9</v>
      </c>
      <c r="Q13848" s="36">
        <f t="shared" si="1276"/>
        <v>0</v>
      </c>
    </row>
    <row r="13849" spans="1:17" x14ac:dyDescent="0.3">
      <c r="A13849" s="29">
        <v>3127509</v>
      </c>
      <c r="B13849" s="1">
        <v>131</v>
      </c>
      <c r="C13849" s="1" t="s">
        <v>24</v>
      </c>
      <c r="D13849" s="1" t="s">
        <v>63</v>
      </c>
      <c r="E13849" s="1" t="s">
        <v>64</v>
      </c>
      <c r="F13849" s="47">
        <v>714</v>
      </c>
      <c r="G13849" s="34">
        <v>1897.9</v>
      </c>
      <c r="H13849" s="1" t="s">
        <v>218</v>
      </c>
      <c r="I13849" s="34">
        <v>5.9240000000000002E-5</v>
      </c>
      <c r="J13849" s="34">
        <v>91.25779</v>
      </c>
      <c r="K13849" s="35" t="str">
        <f t="shared" si="1272"/>
        <v>Loonse en Drunense Duinen &amp; Leemkuilen_H2310</v>
      </c>
      <c r="L13849" s="36">
        <f>VLOOKUP(D13849,DATA!A:F,5,FALSE)</f>
        <v>1.0986712608830001E-2</v>
      </c>
      <c r="M13849" s="37">
        <f>VLOOKUP(D13849,DATA!A:F,6,FALSE)</f>
        <v>982</v>
      </c>
      <c r="N13849" s="36">
        <f t="shared" si="1273"/>
        <v>99.995736234252988</v>
      </c>
      <c r="O13849" s="36">
        <f t="shared" si="1274"/>
        <v>99.995736237027941</v>
      </c>
      <c r="P13849" s="36">
        <f t="shared" si="1275"/>
        <v>2.7749536002374953E-9</v>
      </c>
      <c r="Q13849" s="36">
        <f t="shared" si="1276"/>
        <v>0</v>
      </c>
    </row>
    <row r="13850" spans="1:17" x14ac:dyDescent="0.3">
      <c r="A13850" s="29">
        <v>3127509</v>
      </c>
      <c r="B13850" s="1">
        <v>131</v>
      </c>
      <c r="C13850" s="1" t="s">
        <v>24</v>
      </c>
      <c r="D13850" s="1" t="s">
        <v>61</v>
      </c>
      <c r="E13850" s="1" t="s">
        <v>62</v>
      </c>
      <c r="F13850" s="47">
        <v>714</v>
      </c>
      <c r="G13850" s="34">
        <v>1897.9</v>
      </c>
      <c r="H13850" s="1" t="s">
        <v>218</v>
      </c>
      <c r="I13850" s="34">
        <v>5.9240000000000002E-5</v>
      </c>
      <c r="J13850" s="34">
        <v>90.788390000000007</v>
      </c>
      <c r="K13850" s="35" t="str">
        <f t="shared" si="1272"/>
        <v>Loonse en Drunense Duinen &amp; Leemkuilen_H2330</v>
      </c>
      <c r="L13850" s="36">
        <f>VLOOKUP(D13850,DATA!A:F,5,FALSE)</f>
        <v>1.0986712608830001E-2</v>
      </c>
      <c r="M13850" s="37">
        <f>VLOOKUP(D13850,DATA!A:F,6,FALSE)</f>
        <v>982</v>
      </c>
      <c r="N13850" s="36">
        <f t="shared" si="1273"/>
        <v>99.995736234252988</v>
      </c>
      <c r="O13850" s="36">
        <f t="shared" si="1274"/>
        <v>99.995736237027941</v>
      </c>
      <c r="P13850" s="36">
        <f t="shared" si="1275"/>
        <v>2.7749536002374953E-9</v>
      </c>
      <c r="Q13850" s="36">
        <f t="shared" si="1276"/>
        <v>0</v>
      </c>
    </row>
    <row r="13851" spans="1:17" x14ac:dyDescent="0.3">
      <c r="A13851" s="29">
        <v>3127513</v>
      </c>
      <c r="B13851" s="1">
        <v>131</v>
      </c>
      <c r="C13851" s="1" t="s">
        <v>24</v>
      </c>
      <c r="D13851" s="1" t="s">
        <v>63</v>
      </c>
      <c r="E13851" s="1" t="s">
        <v>64</v>
      </c>
      <c r="F13851" s="47">
        <v>714</v>
      </c>
      <c r="G13851" s="34">
        <v>1336.04</v>
      </c>
      <c r="H13851" s="1" t="s">
        <v>218</v>
      </c>
      <c r="I13851" s="34">
        <v>4.6610000000000003E-5</v>
      </c>
      <c r="J13851" s="34">
        <v>7695.5796</v>
      </c>
      <c r="K13851" s="35" t="str">
        <f t="shared" si="1272"/>
        <v>Loonse en Drunense Duinen &amp; Leemkuilen_H2310</v>
      </c>
      <c r="L13851" s="36">
        <f>VLOOKUP(D13851,DATA!A:F,5,FALSE)</f>
        <v>1.0986712608830001E-2</v>
      </c>
      <c r="M13851" s="37">
        <f>VLOOKUP(D13851,DATA!A:F,6,FALSE)</f>
        <v>982</v>
      </c>
      <c r="N13851" s="36">
        <f t="shared" si="1273"/>
        <v>97.995910159702973</v>
      </c>
      <c r="O13851" s="36">
        <f t="shared" si="1274"/>
        <v>97.995911165410973</v>
      </c>
      <c r="P13851" s="36">
        <f t="shared" si="1275"/>
        <v>1.0057080004344243E-6</v>
      </c>
      <c r="Q13851" s="36">
        <f t="shared" si="1276"/>
        <v>0</v>
      </c>
    </row>
    <row r="13852" spans="1:17" x14ac:dyDescent="0.3">
      <c r="A13852" s="29">
        <v>3127513</v>
      </c>
      <c r="B13852" s="1">
        <v>131</v>
      </c>
      <c r="C13852" s="1" t="s">
        <v>24</v>
      </c>
      <c r="D13852" s="1" t="s">
        <v>61</v>
      </c>
      <c r="E13852" s="1" t="s">
        <v>62</v>
      </c>
      <c r="F13852" s="47">
        <v>714</v>
      </c>
      <c r="G13852" s="34">
        <v>1336.04</v>
      </c>
      <c r="H13852" s="1" t="s">
        <v>218</v>
      </c>
      <c r="I13852" s="34">
        <v>4.6610000000000003E-5</v>
      </c>
      <c r="J13852" s="34">
        <v>197.71759</v>
      </c>
      <c r="K13852" s="35" t="str">
        <f t="shared" si="1272"/>
        <v>Loonse en Drunense Duinen &amp; Leemkuilen_H2330</v>
      </c>
      <c r="L13852" s="36">
        <f>VLOOKUP(D13852,DATA!A:F,5,FALSE)</f>
        <v>1.0986712608830001E-2</v>
      </c>
      <c r="M13852" s="37">
        <f>VLOOKUP(D13852,DATA!A:F,6,FALSE)</f>
        <v>982</v>
      </c>
      <c r="N13852" s="36">
        <f t="shared" si="1273"/>
        <v>97.995910159702973</v>
      </c>
      <c r="O13852" s="36">
        <f t="shared" si="1274"/>
        <v>97.995911165410973</v>
      </c>
      <c r="P13852" s="36">
        <f t="shared" si="1275"/>
        <v>1.0057080004344243E-6</v>
      </c>
      <c r="Q13852" s="36">
        <f t="shared" si="1276"/>
        <v>0</v>
      </c>
    </row>
    <row r="13853" spans="1:17" x14ac:dyDescent="0.3">
      <c r="A13853" s="29">
        <v>3127514</v>
      </c>
      <c r="B13853" s="1">
        <v>131</v>
      </c>
      <c r="C13853" s="1" t="s">
        <v>24</v>
      </c>
      <c r="D13853" s="1" t="s">
        <v>63</v>
      </c>
      <c r="E13853" s="1" t="s">
        <v>64</v>
      </c>
      <c r="F13853" s="47">
        <v>714</v>
      </c>
      <c r="G13853" s="34">
        <v>946.79</v>
      </c>
      <c r="H13853" s="1" t="s">
        <v>218</v>
      </c>
      <c r="I13853" s="34">
        <v>3.4369999999999998E-5</v>
      </c>
      <c r="J13853" s="34">
        <v>5134.7560000000003</v>
      </c>
      <c r="K13853" s="35" t="str">
        <f t="shared" si="1272"/>
        <v>Loonse en Drunense Duinen &amp; Leemkuilen_H2310</v>
      </c>
      <c r="L13853" s="36">
        <f>VLOOKUP(D13853,DATA!A:F,5,FALSE)</f>
        <v>1.0986712608830001E-2</v>
      </c>
      <c r="M13853" s="37">
        <f>VLOOKUP(D13853,DATA!A:F,6,FALSE)</f>
        <v>982</v>
      </c>
      <c r="N13853" s="36">
        <f t="shared" si="1273"/>
        <v>40.447771914271719</v>
      </c>
      <c r="O13853" s="36">
        <f t="shared" si="1274"/>
        <v>40.447781010051351</v>
      </c>
      <c r="P13853" s="36">
        <f t="shared" si="1275"/>
        <v>9.0957796317070461E-6</v>
      </c>
      <c r="Q13853" s="36">
        <f t="shared" si="1276"/>
        <v>0</v>
      </c>
    </row>
    <row r="13854" spans="1:17" x14ac:dyDescent="0.3">
      <c r="A13854" s="29">
        <v>3127514</v>
      </c>
      <c r="B13854" s="1">
        <v>131</v>
      </c>
      <c r="C13854" s="1" t="s">
        <v>24</v>
      </c>
      <c r="D13854" s="1" t="s">
        <v>61</v>
      </c>
      <c r="E13854" s="1" t="s">
        <v>62</v>
      </c>
      <c r="F13854" s="47">
        <v>714</v>
      </c>
      <c r="G13854" s="34">
        <v>946.79</v>
      </c>
      <c r="H13854" s="1" t="s">
        <v>218</v>
      </c>
      <c r="I13854" s="34">
        <v>3.4369999999999998E-5</v>
      </c>
      <c r="J13854" s="34">
        <v>4560.5483000000004</v>
      </c>
      <c r="K13854" s="35" t="str">
        <f t="shared" si="1272"/>
        <v>Loonse en Drunense Duinen &amp; Leemkuilen_H2330</v>
      </c>
      <c r="L13854" s="36">
        <f>VLOOKUP(D13854,DATA!A:F,5,FALSE)</f>
        <v>1.0986712608830001E-2</v>
      </c>
      <c r="M13854" s="37">
        <f>VLOOKUP(D13854,DATA!A:F,6,FALSE)</f>
        <v>982</v>
      </c>
      <c r="N13854" s="36">
        <f t="shared" si="1273"/>
        <v>40.447771914271719</v>
      </c>
      <c r="O13854" s="36">
        <f t="shared" si="1274"/>
        <v>40.447781010051351</v>
      </c>
      <c r="P13854" s="36">
        <f t="shared" si="1275"/>
        <v>9.0957796317070461E-6</v>
      </c>
      <c r="Q13854" s="36">
        <f t="shared" si="1276"/>
        <v>0</v>
      </c>
    </row>
    <row r="13855" spans="1:17" x14ac:dyDescent="0.3">
      <c r="A13855" s="29">
        <v>3127515</v>
      </c>
      <c r="B13855" s="1">
        <v>131</v>
      </c>
      <c r="C13855" s="1" t="s">
        <v>24</v>
      </c>
      <c r="D13855" s="1" t="s">
        <v>63</v>
      </c>
      <c r="E13855" s="1" t="s">
        <v>64</v>
      </c>
      <c r="F13855" s="47">
        <v>714</v>
      </c>
      <c r="G13855" s="34">
        <v>921.71</v>
      </c>
      <c r="H13855" s="1" t="s">
        <v>218</v>
      </c>
      <c r="I13855" s="34">
        <v>3.4919999999999998E-5</v>
      </c>
      <c r="J13855" s="34">
        <v>4654.29</v>
      </c>
      <c r="K13855" s="35" t="str">
        <f t="shared" si="1272"/>
        <v>Loonse en Drunense Duinen &amp; Leemkuilen_H2310</v>
      </c>
      <c r="L13855" s="36">
        <f>VLOOKUP(D13855,DATA!A:F,5,FALSE)</f>
        <v>1.0986712608830001E-2</v>
      </c>
      <c r="M13855" s="37">
        <f>VLOOKUP(D13855,DATA!A:F,6,FALSE)</f>
        <v>982</v>
      </c>
      <c r="N13855" s="36">
        <f t="shared" si="1273"/>
        <v>34.020318192892525</v>
      </c>
      <c r="O13855" s="36">
        <f t="shared" si="1274"/>
        <v>34.020326804626663</v>
      </c>
      <c r="P13855" s="36">
        <f t="shared" si="1275"/>
        <v>8.6117341382418999E-6</v>
      </c>
      <c r="Q13855" s="36">
        <f t="shared" si="1276"/>
        <v>0</v>
      </c>
    </row>
    <row r="13856" spans="1:17" x14ac:dyDescent="0.3">
      <c r="A13856" s="29">
        <v>3127515</v>
      </c>
      <c r="B13856" s="1">
        <v>131</v>
      </c>
      <c r="C13856" s="1" t="s">
        <v>24</v>
      </c>
      <c r="D13856" s="1" t="s">
        <v>61</v>
      </c>
      <c r="E13856" s="1" t="s">
        <v>62</v>
      </c>
      <c r="F13856" s="47">
        <v>714</v>
      </c>
      <c r="G13856" s="34">
        <v>921.71</v>
      </c>
      <c r="H13856" s="1" t="s">
        <v>218</v>
      </c>
      <c r="I13856" s="34">
        <v>3.4919999999999998E-5</v>
      </c>
      <c r="J13856" s="34">
        <v>4149.1665000000003</v>
      </c>
      <c r="K13856" s="35" t="str">
        <f t="shared" si="1272"/>
        <v>Loonse en Drunense Duinen &amp; Leemkuilen_H2330</v>
      </c>
      <c r="L13856" s="36">
        <f>VLOOKUP(D13856,DATA!A:F,5,FALSE)</f>
        <v>1.0986712608830001E-2</v>
      </c>
      <c r="M13856" s="37">
        <f>VLOOKUP(D13856,DATA!A:F,6,FALSE)</f>
        <v>982</v>
      </c>
      <c r="N13856" s="36">
        <f t="shared" si="1273"/>
        <v>34.020318192892525</v>
      </c>
      <c r="O13856" s="36">
        <f t="shared" si="1274"/>
        <v>34.020326804626663</v>
      </c>
      <c r="P13856" s="36">
        <f t="shared" si="1275"/>
        <v>8.6117341382418999E-6</v>
      </c>
      <c r="Q13856" s="36">
        <f t="shared" si="1276"/>
        <v>0</v>
      </c>
    </row>
    <row r="13857" spans="1:17" x14ac:dyDescent="0.3">
      <c r="A13857" s="29">
        <v>3127516</v>
      </c>
      <c r="B13857" s="1">
        <v>131</v>
      </c>
      <c r="C13857" s="1" t="s">
        <v>24</v>
      </c>
      <c r="D13857" s="1" t="s">
        <v>61</v>
      </c>
      <c r="E13857" s="1" t="s">
        <v>62</v>
      </c>
      <c r="F13857" s="47">
        <v>714</v>
      </c>
      <c r="G13857" s="34">
        <v>840.65</v>
      </c>
      <c r="H13857" s="1" t="s">
        <v>218</v>
      </c>
      <c r="I13857" s="34">
        <v>3.3380000000000002E-5</v>
      </c>
      <c r="J13857" s="34">
        <v>2849.7485000000001</v>
      </c>
      <c r="K13857" s="35" t="str">
        <f t="shared" si="1272"/>
        <v>Loonse en Drunense Duinen &amp; Leemkuilen_H2330</v>
      </c>
      <c r="L13857" s="36">
        <f>VLOOKUP(D13857,DATA!A:F,5,FALSE)</f>
        <v>1.0986712608830001E-2</v>
      </c>
      <c r="M13857" s="37">
        <f>VLOOKUP(D13857,DATA!A:F,6,FALSE)</f>
        <v>982</v>
      </c>
      <c r="N13857" s="36">
        <f t="shared" si="1273"/>
        <v>17.465745835159616</v>
      </c>
      <c r="O13857" s="36">
        <f t="shared" si="1274"/>
        <v>17.46575112174822</v>
      </c>
      <c r="P13857" s="36">
        <f t="shared" si="1275"/>
        <v>5.2865886033259812E-6</v>
      </c>
      <c r="Q13857" s="36">
        <f t="shared" si="1276"/>
        <v>0</v>
      </c>
    </row>
    <row r="13858" spans="1:17" x14ac:dyDescent="0.3">
      <c r="A13858" s="29">
        <v>3127517</v>
      </c>
      <c r="B13858" s="1">
        <v>131</v>
      </c>
      <c r="C13858" s="1" t="s">
        <v>24</v>
      </c>
      <c r="D13858" s="1" t="s">
        <v>63</v>
      </c>
      <c r="E13858" s="1" t="s">
        <v>64</v>
      </c>
      <c r="F13858" s="47">
        <v>714</v>
      </c>
      <c r="G13858" s="34">
        <v>1146.17</v>
      </c>
      <c r="H13858" s="1" t="s">
        <v>218</v>
      </c>
      <c r="I13858" s="34">
        <v>5.0460000000000001E-5</v>
      </c>
      <c r="J13858" s="34">
        <v>1282.9785999999999</v>
      </c>
      <c r="K13858" s="35" t="str">
        <f t="shared" si="1272"/>
        <v>Loonse en Drunense Duinen &amp; Leemkuilen_H2310</v>
      </c>
      <c r="L13858" s="36">
        <f>VLOOKUP(D13858,DATA!A:F,5,FALSE)</f>
        <v>1.0986712608830001E-2</v>
      </c>
      <c r="M13858" s="37">
        <f>VLOOKUP(D13858,DATA!A:F,6,FALSE)</f>
        <v>982</v>
      </c>
      <c r="N13858" s="36">
        <f t="shared" si="1273"/>
        <v>85.859735413665589</v>
      </c>
      <c r="O13858" s="36">
        <f t="shared" si="1274"/>
        <v>85.859742144393067</v>
      </c>
      <c r="P13858" s="36">
        <f t="shared" si="1275"/>
        <v>6.7307274775885162E-6</v>
      </c>
      <c r="Q13858" s="36">
        <f t="shared" si="1276"/>
        <v>0</v>
      </c>
    </row>
    <row r="13859" spans="1:17" x14ac:dyDescent="0.3">
      <c r="A13859" s="29">
        <v>3127517</v>
      </c>
      <c r="B13859" s="1">
        <v>131</v>
      </c>
      <c r="C13859" s="1" t="s">
        <v>24</v>
      </c>
      <c r="D13859" s="1" t="s">
        <v>61</v>
      </c>
      <c r="E13859" s="1" t="s">
        <v>62</v>
      </c>
      <c r="F13859" s="47">
        <v>714</v>
      </c>
      <c r="G13859" s="34">
        <v>1146.17</v>
      </c>
      <c r="H13859" s="1" t="s">
        <v>218</v>
      </c>
      <c r="I13859" s="34">
        <v>5.0460000000000001E-5</v>
      </c>
      <c r="J13859" s="34">
        <v>3683.3633</v>
      </c>
      <c r="K13859" s="35" t="str">
        <f t="shared" si="1272"/>
        <v>Loonse en Drunense Duinen &amp; Leemkuilen_H2330</v>
      </c>
      <c r="L13859" s="36">
        <f>VLOOKUP(D13859,DATA!A:F,5,FALSE)</f>
        <v>1.0986712608830001E-2</v>
      </c>
      <c r="M13859" s="37">
        <f>VLOOKUP(D13859,DATA!A:F,6,FALSE)</f>
        <v>982</v>
      </c>
      <c r="N13859" s="36">
        <f t="shared" si="1273"/>
        <v>85.859735413665589</v>
      </c>
      <c r="O13859" s="36">
        <f t="shared" si="1274"/>
        <v>85.859742144393067</v>
      </c>
      <c r="P13859" s="36">
        <f t="shared" si="1275"/>
        <v>6.7307274775885162E-6</v>
      </c>
      <c r="Q13859" s="36">
        <f t="shared" si="1276"/>
        <v>0</v>
      </c>
    </row>
    <row r="13860" spans="1:17" x14ac:dyDescent="0.3">
      <c r="A13860" s="29">
        <v>3127518</v>
      </c>
      <c r="B13860" s="1">
        <v>131</v>
      </c>
      <c r="C13860" s="1" t="s">
        <v>24</v>
      </c>
      <c r="D13860" s="1" t="s">
        <v>63</v>
      </c>
      <c r="E13860" s="1" t="s">
        <v>64</v>
      </c>
      <c r="F13860" s="47">
        <v>714</v>
      </c>
      <c r="G13860" s="34">
        <v>970.97</v>
      </c>
      <c r="H13860" s="1" t="s">
        <v>218</v>
      </c>
      <c r="I13860" s="34">
        <v>5.0269999999999998E-5</v>
      </c>
      <c r="J13860" s="34">
        <v>4394.9013999999997</v>
      </c>
      <c r="K13860" s="35" t="str">
        <f t="shared" si="1272"/>
        <v>Loonse en Drunense Duinen &amp; Leemkuilen_H2310</v>
      </c>
      <c r="L13860" s="36">
        <f>VLOOKUP(D13860,DATA!A:F,5,FALSE)</f>
        <v>1.0986712608830001E-2</v>
      </c>
      <c r="M13860" s="37">
        <f>VLOOKUP(D13860,DATA!A:F,6,FALSE)</f>
        <v>982</v>
      </c>
      <c r="N13860" s="36">
        <f t="shared" si="1273"/>
        <v>46.974116124936764</v>
      </c>
      <c r="O13860" s="36">
        <f t="shared" si="1274"/>
        <v>46.974129881919438</v>
      </c>
      <c r="P13860" s="36">
        <f t="shared" si="1275"/>
        <v>1.3756982674806295E-5</v>
      </c>
      <c r="Q13860" s="36">
        <f t="shared" si="1276"/>
        <v>0</v>
      </c>
    </row>
    <row r="13861" spans="1:17" x14ac:dyDescent="0.3">
      <c r="A13861" s="29">
        <v>3127518</v>
      </c>
      <c r="B13861" s="1">
        <v>131</v>
      </c>
      <c r="C13861" s="1" t="s">
        <v>24</v>
      </c>
      <c r="D13861" s="1" t="s">
        <v>61</v>
      </c>
      <c r="E13861" s="1" t="s">
        <v>62</v>
      </c>
      <c r="F13861" s="47">
        <v>714</v>
      </c>
      <c r="G13861" s="34">
        <v>970.97</v>
      </c>
      <c r="H13861" s="1" t="s">
        <v>218</v>
      </c>
      <c r="I13861" s="34">
        <v>5.0269999999999998E-5</v>
      </c>
      <c r="J13861" s="34">
        <v>5601.8230000000003</v>
      </c>
      <c r="K13861" s="35" t="str">
        <f t="shared" si="1272"/>
        <v>Loonse en Drunense Duinen &amp; Leemkuilen_H2330</v>
      </c>
      <c r="L13861" s="36">
        <f>VLOOKUP(D13861,DATA!A:F,5,FALSE)</f>
        <v>1.0986712608830001E-2</v>
      </c>
      <c r="M13861" s="37">
        <f>VLOOKUP(D13861,DATA!A:F,6,FALSE)</f>
        <v>982</v>
      </c>
      <c r="N13861" s="36">
        <f t="shared" si="1273"/>
        <v>46.974116124936764</v>
      </c>
      <c r="O13861" s="36">
        <f t="shared" si="1274"/>
        <v>46.974129881919438</v>
      </c>
      <c r="P13861" s="36">
        <f t="shared" si="1275"/>
        <v>1.3756982674806295E-5</v>
      </c>
      <c r="Q13861" s="36">
        <f t="shared" si="1276"/>
        <v>0</v>
      </c>
    </row>
    <row r="13862" spans="1:17" x14ac:dyDescent="0.3">
      <c r="A13862" s="29">
        <v>3127519</v>
      </c>
      <c r="B13862" s="1">
        <v>131</v>
      </c>
      <c r="C13862" s="1" t="s">
        <v>24</v>
      </c>
      <c r="D13862" s="1" t="s">
        <v>63</v>
      </c>
      <c r="E13862" s="1" t="s">
        <v>64</v>
      </c>
      <c r="F13862" s="47">
        <v>714</v>
      </c>
      <c r="G13862" s="34">
        <v>983.76</v>
      </c>
      <c r="H13862" s="1" t="s">
        <v>218</v>
      </c>
      <c r="I13862" s="34">
        <v>5.9290000000000003E-5</v>
      </c>
      <c r="J13862" s="34">
        <v>4732.3633</v>
      </c>
      <c r="K13862" s="35" t="str">
        <f t="shared" si="1272"/>
        <v>Loonse en Drunense Duinen &amp; Leemkuilen_H2310</v>
      </c>
      <c r="L13862" s="36">
        <f>VLOOKUP(D13862,DATA!A:F,5,FALSE)</f>
        <v>1.0986712608830001E-2</v>
      </c>
      <c r="M13862" s="37">
        <f>VLOOKUP(D13862,DATA!A:F,6,FALSE)</f>
        <v>982</v>
      </c>
      <c r="N13862" s="36">
        <f t="shared" si="1273"/>
        <v>50.483400292747675</v>
      </c>
      <c r="O13862" s="36">
        <f t="shared" si="1274"/>
        <v>50.483416576280206</v>
      </c>
      <c r="P13862" s="36">
        <f t="shared" si="1275"/>
        <v>1.6283532531247147E-5</v>
      </c>
      <c r="Q13862" s="36">
        <f t="shared" si="1276"/>
        <v>0</v>
      </c>
    </row>
    <row r="13863" spans="1:17" x14ac:dyDescent="0.3">
      <c r="A13863" s="29">
        <v>3127519</v>
      </c>
      <c r="B13863" s="1">
        <v>131</v>
      </c>
      <c r="C13863" s="1" t="s">
        <v>24</v>
      </c>
      <c r="D13863" s="1" t="s">
        <v>61</v>
      </c>
      <c r="E13863" s="1" t="s">
        <v>62</v>
      </c>
      <c r="F13863" s="47">
        <v>714</v>
      </c>
      <c r="G13863" s="34">
        <v>983.76</v>
      </c>
      <c r="H13863" s="1" t="s">
        <v>218</v>
      </c>
      <c r="I13863" s="34">
        <v>5.9290000000000003E-5</v>
      </c>
      <c r="J13863" s="34">
        <v>4964.4404000000004</v>
      </c>
      <c r="K13863" s="35" t="str">
        <f t="shared" si="1272"/>
        <v>Loonse en Drunense Duinen &amp; Leemkuilen_H2330</v>
      </c>
      <c r="L13863" s="36">
        <f>VLOOKUP(D13863,DATA!A:F,5,FALSE)</f>
        <v>1.0986712608830001E-2</v>
      </c>
      <c r="M13863" s="37">
        <f>VLOOKUP(D13863,DATA!A:F,6,FALSE)</f>
        <v>982</v>
      </c>
      <c r="N13863" s="36">
        <f t="shared" si="1273"/>
        <v>50.483400292747675</v>
      </c>
      <c r="O13863" s="36">
        <f t="shared" si="1274"/>
        <v>50.483416576280206</v>
      </c>
      <c r="P13863" s="36">
        <f t="shared" si="1275"/>
        <v>1.6283532531247147E-5</v>
      </c>
      <c r="Q13863" s="36">
        <f t="shared" si="1276"/>
        <v>0</v>
      </c>
    </row>
    <row r="13864" spans="1:17" x14ac:dyDescent="0.3">
      <c r="A13864" s="29">
        <v>3127520</v>
      </c>
      <c r="B13864" s="1">
        <v>131</v>
      </c>
      <c r="C13864" s="1" t="s">
        <v>24</v>
      </c>
      <c r="D13864" s="1" t="s">
        <v>63</v>
      </c>
      <c r="E13864" s="1" t="s">
        <v>64</v>
      </c>
      <c r="F13864" s="47">
        <v>714</v>
      </c>
      <c r="G13864" s="34">
        <v>970.06</v>
      </c>
      <c r="H13864" s="1" t="s">
        <v>218</v>
      </c>
      <c r="I13864" s="34">
        <v>6.7199999999999994E-5</v>
      </c>
      <c r="J13864" s="34">
        <v>372.01391999999998</v>
      </c>
      <c r="K13864" s="35" t="str">
        <f t="shared" si="1272"/>
        <v>Loonse en Drunense Duinen &amp; Leemkuilen_H2310</v>
      </c>
      <c r="L13864" s="36">
        <f>VLOOKUP(D13864,DATA!A:F,5,FALSE)</f>
        <v>1.0986712608830001E-2</v>
      </c>
      <c r="M13864" s="37">
        <f>VLOOKUP(D13864,DATA!A:F,6,FALSE)</f>
        <v>982</v>
      </c>
      <c r="N13864" s="36">
        <f t="shared" si="1273"/>
        <v>46.725161207773262</v>
      </c>
      <c r="O13864" s="36">
        <f t="shared" si="1274"/>
        <v>46.725179586270627</v>
      </c>
      <c r="P13864" s="36">
        <f t="shared" si="1275"/>
        <v>1.8378497365745261E-5</v>
      </c>
      <c r="Q13864" s="36">
        <f t="shared" si="1276"/>
        <v>0</v>
      </c>
    </row>
    <row r="13865" spans="1:17" x14ac:dyDescent="0.3">
      <c r="A13865" s="29">
        <v>3127520</v>
      </c>
      <c r="B13865" s="1">
        <v>131</v>
      </c>
      <c r="C13865" s="1" t="s">
        <v>24</v>
      </c>
      <c r="D13865" s="1" t="s">
        <v>61</v>
      </c>
      <c r="E13865" s="1" t="s">
        <v>62</v>
      </c>
      <c r="F13865" s="47">
        <v>714</v>
      </c>
      <c r="G13865" s="34">
        <v>970.06</v>
      </c>
      <c r="H13865" s="1" t="s">
        <v>218</v>
      </c>
      <c r="I13865" s="34">
        <v>6.7199999999999994E-5</v>
      </c>
      <c r="J13865" s="34">
        <v>7166.3040000000001</v>
      </c>
      <c r="K13865" s="35" t="str">
        <f t="shared" si="1272"/>
        <v>Loonse en Drunense Duinen &amp; Leemkuilen_H2330</v>
      </c>
      <c r="L13865" s="36">
        <f>VLOOKUP(D13865,DATA!A:F,5,FALSE)</f>
        <v>1.0986712608830001E-2</v>
      </c>
      <c r="M13865" s="37">
        <f>VLOOKUP(D13865,DATA!A:F,6,FALSE)</f>
        <v>982</v>
      </c>
      <c r="N13865" s="36">
        <f t="shared" si="1273"/>
        <v>46.725161207773262</v>
      </c>
      <c r="O13865" s="36">
        <f t="shared" si="1274"/>
        <v>46.725179586270627</v>
      </c>
      <c r="P13865" s="36">
        <f t="shared" si="1275"/>
        <v>1.8378497365745261E-5</v>
      </c>
      <c r="Q13865" s="36">
        <f t="shared" si="1276"/>
        <v>0</v>
      </c>
    </row>
    <row r="13866" spans="1:17" x14ac:dyDescent="0.3">
      <c r="A13866" s="29">
        <v>3127521</v>
      </c>
      <c r="B13866" s="1">
        <v>131</v>
      </c>
      <c r="C13866" s="1" t="s">
        <v>24</v>
      </c>
      <c r="D13866" s="1" t="s">
        <v>63</v>
      </c>
      <c r="E13866" s="1" t="s">
        <v>64</v>
      </c>
      <c r="F13866" s="47">
        <v>714</v>
      </c>
      <c r="G13866" s="34">
        <v>978.62</v>
      </c>
      <c r="H13866" s="1" t="s">
        <v>218</v>
      </c>
      <c r="I13866" s="34">
        <v>7.8410000000000003E-5</v>
      </c>
      <c r="J13866" s="34">
        <v>8136.2915000000003</v>
      </c>
      <c r="K13866" s="35" t="str">
        <f t="shared" si="1272"/>
        <v>Loonse en Drunense Duinen &amp; Leemkuilen_H2310</v>
      </c>
      <c r="L13866" s="36">
        <f>VLOOKUP(D13866,DATA!A:F,5,FALSE)</f>
        <v>1.0986712608830001E-2</v>
      </c>
      <c r="M13866" s="37">
        <f>VLOOKUP(D13866,DATA!A:F,6,FALSE)</f>
        <v>982</v>
      </c>
      <c r="N13866" s="36">
        <f t="shared" si="1273"/>
        <v>49.071729457004132</v>
      </c>
      <c r="O13866" s="36">
        <f t="shared" si="1274"/>
        <v>49.071750986284535</v>
      </c>
      <c r="P13866" s="36">
        <f t="shared" si="1275"/>
        <v>2.1529280402887707E-5</v>
      </c>
      <c r="Q13866" s="36">
        <f t="shared" si="1276"/>
        <v>0</v>
      </c>
    </row>
    <row r="13867" spans="1:17" x14ac:dyDescent="0.3">
      <c r="A13867" s="29">
        <v>3127521</v>
      </c>
      <c r="B13867" s="1">
        <v>131</v>
      </c>
      <c r="C13867" s="1" t="s">
        <v>24</v>
      </c>
      <c r="D13867" s="1" t="s">
        <v>61</v>
      </c>
      <c r="E13867" s="1" t="s">
        <v>62</v>
      </c>
      <c r="F13867" s="47">
        <v>714</v>
      </c>
      <c r="G13867" s="34">
        <v>978.62</v>
      </c>
      <c r="H13867" s="1" t="s">
        <v>218</v>
      </c>
      <c r="I13867" s="34">
        <v>7.8410000000000003E-5</v>
      </c>
      <c r="J13867" s="34">
        <v>973.71749999999997</v>
      </c>
      <c r="K13867" s="35" t="str">
        <f t="shared" si="1272"/>
        <v>Loonse en Drunense Duinen &amp; Leemkuilen_H2330</v>
      </c>
      <c r="L13867" s="36">
        <f>VLOOKUP(D13867,DATA!A:F,5,FALSE)</f>
        <v>1.0986712608830001E-2</v>
      </c>
      <c r="M13867" s="37">
        <f>VLOOKUP(D13867,DATA!A:F,6,FALSE)</f>
        <v>982</v>
      </c>
      <c r="N13867" s="36">
        <f t="shared" si="1273"/>
        <v>49.071729457004132</v>
      </c>
      <c r="O13867" s="36">
        <f t="shared" si="1274"/>
        <v>49.071750986284535</v>
      </c>
      <c r="P13867" s="36">
        <f t="shared" si="1275"/>
        <v>2.1529280402887707E-5</v>
      </c>
      <c r="Q13867" s="36">
        <f t="shared" si="1276"/>
        <v>0</v>
      </c>
    </row>
    <row r="13868" spans="1:17" x14ac:dyDescent="0.3">
      <c r="A13868" s="29">
        <v>3127522</v>
      </c>
      <c r="B13868" s="1">
        <v>131</v>
      </c>
      <c r="C13868" s="1" t="s">
        <v>24</v>
      </c>
      <c r="D13868" s="1" t="s">
        <v>61</v>
      </c>
      <c r="E13868" s="1" t="s">
        <v>62</v>
      </c>
      <c r="F13868" s="47">
        <v>714</v>
      </c>
      <c r="G13868" s="34">
        <v>1073.96</v>
      </c>
      <c r="H13868" s="1" t="s">
        <v>218</v>
      </c>
      <c r="I13868" s="34">
        <v>1.0203E-4</v>
      </c>
      <c r="J13868" s="34">
        <v>5820.1913999999997</v>
      </c>
      <c r="K13868" s="35" t="str">
        <f t="shared" si="1272"/>
        <v>Loonse en Drunense Duinen &amp; Leemkuilen_H2330</v>
      </c>
      <c r="L13868" s="36">
        <f>VLOOKUP(D13868,DATA!A:F,5,FALSE)</f>
        <v>1.0986712608830001E-2</v>
      </c>
      <c r="M13868" s="37">
        <f>VLOOKUP(D13868,DATA!A:F,6,FALSE)</f>
        <v>982</v>
      </c>
      <c r="N13868" s="36">
        <f t="shared" si="1273"/>
        <v>73.308630907847473</v>
      </c>
      <c r="O13868" s="36">
        <f t="shared" si="1274"/>
        <v>73.308652842032259</v>
      </c>
      <c r="P13868" s="36">
        <f t="shared" si="1275"/>
        <v>2.1934184786687183E-5</v>
      </c>
      <c r="Q13868" s="36">
        <f t="shared" si="1276"/>
        <v>0</v>
      </c>
    </row>
    <row r="13869" spans="1:17" x14ac:dyDescent="0.3">
      <c r="A13869" s="29">
        <v>3127523</v>
      </c>
      <c r="B13869" s="1">
        <v>131</v>
      </c>
      <c r="C13869" s="1" t="s">
        <v>24</v>
      </c>
      <c r="D13869" s="1" t="s">
        <v>63</v>
      </c>
      <c r="E13869" s="1" t="s">
        <v>64</v>
      </c>
      <c r="F13869" s="47">
        <v>714</v>
      </c>
      <c r="G13869" s="34">
        <v>1122.24</v>
      </c>
      <c r="H13869" s="1" t="s">
        <v>218</v>
      </c>
      <c r="I13869" s="34">
        <v>1.2179E-4</v>
      </c>
      <c r="J13869" s="34">
        <v>2117.4245999999998</v>
      </c>
      <c r="K13869" s="35" t="str">
        <f t="shared" si="1272"/>
        <v>Loonse en Drunense Duinen &amp; Leemkuilen_H2310</v>
      </c>
      <c r="L13869" s="36">
        <f>VLOOKUP(D13869,DATA!A:F,5,FALSE)</f>
        <v>1.0986712608830001E-2</v>
      </c>
      <c r="M13869" s="37">
        <f>VLOOKUP(D13869,DATA!A:F,6,FALSE)</f>
        <v>982</v>
      </c>
      <c r="N13869" s="36">
        <f t="shared" si="1273"/>
        <v>82.357758819968836</v>
      </c>
      <c r="O13869" s="36">
        <f t="shared" si="1274"/>
        <v>82.357778261814062</v>
      </c>
      <c r="P13869" s="36">
        <f t="shared" si="1275"/>
        <v>1.944184522528758E-5</v>
      </c>
      <c r="Q13869" s="36">
        <f t="shared" si="1276"/>
        <v>0</v>
      </c>
    </row>
    <row r="13870" spans="1:17" x14ac:dyDescent="0.3">
      <c r="A13870" s="29">
        <v>3127523</v>
      </c>
      <c r="B13870" s="1">
        <v>131</v>
      </c>
      <c r="C13870" s="1" t="s">
        <v>24</v>
      </c>
      <c r="D13870" s="1" t="s">
        <v>61</v>
      </c>
      <c r="E13870" s="1" t="s">
        <v>62</v>
      </c>
      <c r="F13870" s="47">
        <v>714</v>
      </c>
      <c r="G13870" s="34">
        <v>1122.24</v>
      </c>
      <c r="H13870" s="1" t="s">
        <v>218</v>
      </c>
      <c r="I13870" s="34">
        <v>1.2179E-4</v>
      </c>
      <c r="J13870" s="34">
        <v>7698.8029999999999</v>
      </c>
      <c r="K13870" s="35" t="str">
        <f t="shared" si="1272"/>
        <v>Loonse en Drunense Duinen &amp; Leemkuilen_H2330</v>
      </c>
      <c r="L13870" s="36">
        <f>VLOOKUP(D13870,DATA!A:F,5,FALSE)</f>
        <v>1.0986712608830001E-2</v>
      </c>
      <c r="M13870" s="37">
        <f>VLOOKUP(D13870,DATA!A:F,6,FALSE)</f>
        <v>982</v>
      </c>
      <c r="N13870" s="36">
        <f t="shared" si="1273"/>
        <v>82.357758819968836</v>
      </c>
      <c r="O13870" s="36">
        <f t="shared" si="1274"/>
        <v>82.357778261814062</v>
      </c>
      <c r="P13870" s="36">
        <f t="shared" si="1275"/>
        <v>1.944184522528758E-5</v>
      </c>
      <c r="Q13870" s="36">
        <f t="shared" si="1276"/>
        <v>0</v>
      </c>
    </row>
    <row r="13871" spans="1:17" x14ac:dyDescent="0.3">
      <c r="A13871" s="29">
        <v>3127524</v>
      </c>
      <c r="B13871" s="1">
        <v>131</v>
      </c>
      <c r="C13871" s="1" t="s">
        <v>24</v>
      </c>
      <c r="D13871" s="1" t="s">
        <v>63</v>
      </c>
      <c r="E13871" s="1" t="s">
        <v>64</v>
      </c>
      <c r="F13871" s="47">
        <v>714</v>
      </c>
      <c r="G13871" s="34">
        <v>1412.48</v>
      </c>
      <c r="H13871" s="1" t="s">
        <v>218</v>
      </c>
      <c r="I13871" s="34">
        <v>1.6055E-4</v>
      </c>
      <c r="J13871" s="34">
        <v>710.32574</v>
      </c>
      <c r="K13871" s="35" t="str">
        <f t="shared" si="1272"/>
        <v>Loonse en Drunense Duinen &amp; Leemkuilen_H2310</v>
      </c>
      <c r="L13871" s="36">
        <f>VLOOKUP(D13871,DATA!A:F,5,FALSE)</f>
        <v>1.0986712608830001E-2</v>
      </c>
      <c r="M13871" s="37">
        <f>VLOOKUP(D13871,DATA!A:F,6,FALSE)</f>
        <v>982</v>
      </c>
      <c r="N13871" s="36">
        <f t="shared" si="1273"/>
        <v>99.124693749628719</v>
      </c>
      <c r="O13871" s="36">
        <f t="shared" si="1274"/>
        <v>99.124695280080275</v>
      </c>
      <c r="P13871" s="36">
        <f t="shared" si="1275"/>
        <v>1.5304515557090781E-6</v>
      </c>
      <c r="Q13871" s="36">
        <f t="shared" si="1276"/>
        <v>0</v>
      </c>
    </row>
    <row r="13872" spans="1:17" x14ac:dyDescent="0.3">
      <c r="A13872" s="29">
        <v>3127524</v>
      </c>
      <c r="B13872" s="1">
        <v>131</v>
      </c>
      <c r="C13872" s="1" t="s">
        <v>24</v>
      </c>
      <c r="D13872" s="1" t="s">
        <v>61</v>
      </c>
      <c r="E13872" s="1" t="s">
        <v>62</v>
      </c>
      <c r="F13872" s="47">
        <v>714</v>
      </c>
      <c r="G13872" s="34">
        <v>1412.48</v>
      </c>
      <c r="H13872" s="1" t="s">
        <v>218</v>
      </c>
      <c r="I13872" s="34">
        <v>1.6055E-4</v>
      </c>
      <c r="J13872" s="34">
        <v>1012.1518</v>
      </c>
      <c r="K13872" s="35" t="str">
        <f t="shared" si="1272"/>
        <v>Loonse en Drunense Duinen &amp; Leemkuilen_H2330</v>
      </c>
      <c r="L13872" s="36">
        <f>VLOOKUP(D13872,DATA!A:F,5,FALSE)</f>
        <v>1.0986712608830001E-2</v>
      </c>
      <c r="M13872" s="37">
        <f>VLOOKUP(D13872,DATA!A:F,6,FALSE)</f>
        <v>982</v>
      </c>
      <c r="N13872" s="36">
        <f t="shared" si="1273"/>
        <v>99.124693749628719</v>
      </c>
      <c r="O13872" s="36">
        <f t="shared" si="1274"/>
        <v>99.124695280080275</v>
      </c>
      <c r="P13872" s="36">
        <f t="shared" si="1275"/>
        <v>1.5304515557090781E-6</v>
      </c>
      <c r="Q13872" s="36">
        <f t="shared" si="1276"/>
        <v>0</v>
      </c>
    </row>
    <row r="13873" spans="1:17" x14ac:dyDescent="0.3">
      <c r="A13873" s="29">
        <v>3127525</v>
      </c>
      <c r="B13873" s="1">
        <v>131</v>
      </c>
      <c r="C13873" s="1" t="s">
        <v>24</v>
      </c>
      <c r="D13873" s="1" t="s">
        <v>63</v>
      </c>
      <c r="E13873" s="1" t="s">
        <v>64</v>
      </c>
      <c r="F13873" s="47">
        <v>714</v>
      </c>
      <c r="G13873" s="34">
        <v>1445.42</v>
      </c>
      <c r="H13873" s="1" t="s">
        <v>218</v>
      </c>
      <c r="I13873" s="34">
        <v>1.9509E-4</v>
      </c>
      <c r="J13873" s="34">
        <v>671.32874000000004</v>
      </c>
      <c r="K13873" s="35" t="str">
        <f t="shared" si="1272"/>
        <v>Loonse en Drunense Duinen &amp; Leemkuilen_H2310</v>
      </c>
      <c r="L13873" s="36">
        <f>VLOOKUP(D13873,DATA!A:F,5,FALSE)</f>
        <v>1.0986712608830001E-2</v>
      </c>
      <c r="M13873" s="37">
        <f>VLOOKUP(D13873,DATA!A:F,6,FALSE)</f>
        <v>982</v>
      </c>
      <c r="N13873" s="36">
        <f t="shared" si="1273"/>
        <v>99.388855814204788</v>
      </c>
      <c r="O13873" s="36">
        <f t="shared" si="1274"/>
        <v>99.388857116122949</v>
      </c>
      <c r="P13873" s="36">
        <f t="shared" si="1275"/>
        <v>1.3019181608342478E-6</v>
      </c>
      <c r="Q13873" s="36">
        <f t="shared" si="1276"/>
        <v>0</v>
      </c>
    </row>
    <row r="13874" spans="1:17" x14ac:dyDescent="0.3">
      <c r="A13874" s="29">
        <v>3127525</v>
      </c>
      <c r="B13874" s="1">
        <v>131</v>
      </c>
      <c r="C13874" s="1" t="s">
        <v>24</v>
      </c>
      <c r="D13874" s="1" t="s">
        <v>61</v>
      </c>
      <c r="E13874" s="1" t="s">
        <v>62</v>
      </c>
      <c r="F13874" s="47">
        <v>714</v>
      </c>
      <c r="G13874" s="34">
        <v>1445.42</v>
      </c>
      <c r="H13874" s="1" t="s">
        <v>218</v>
      </c>
      <c r="I13874" s="34">
        <v>1.9509E-4</v>
      </c>
      <c r="J13874" s="34">
        <v>4234.1445000000003</v>
      </c>
      <c r="K13874" s="35" t="str">
        <f t="shared" si="1272"/>
        <v>Loonse en Drunense Duinen &amp; Leemkuilen_H2330</v>
      </c>
      <c r="L13874" s="36">
        <f>VLOOKUP(D13874,DATA!A:F,5,FALSE)</f>
        <v>1.0986712608830001E-2</v>
      </c>
      <c r="M13874" s="37">
        <f>VLOOKUP(D13874,DATA!A:F,6,FALSE)</f>
        <v>982</v>
      </c>
      <c r="N13874" s="36">
        <f t="shared" si="1273"/>
        <v>99.388855814204788</v>
      </c>
      <c r="O13874" s="36">
        <f t="shared" si="1274"/>
        <v>99.388857116122949</v>
      </c>
      <c r="P13874" s="36">
        <f t="shared" si="1275"/>
        <v>1.3019181608342478E-6</v>
      </c>
      <c r="Q13874" s="36">
        <f t="shared" si="1276"/>
        <v>0</v>
      </c>
    </row>
    <row r="13875" spans="1:17" x14ac:dyDescent="0.3">
      <c r="A13875" s="29">
        <v>3127526</v>
      </c>
      <c r="B13875" s="1">
        <v>131</v>
      </c>
      <c r="C13875" s="1" t="s">
        <v>24</v>
      </c>
      <c r="D13875" s="1" t="s">
        <v>63</v>
      </c>
      <c r="E13875" s="1" t="s">
        <v>64</v>
      </c>
      <c r="F13875" s="47">
        <v>714</v>
      </c>
      <c r="G13875" s="34">
        <v>1284.5</v>
      </c>
      <c r="H13875" s="1" t="s">
        <v>218</v>
      </c>
      <c r="I13875" s="34">
        <v>2.7809999999999998E-4</v>
      </c>
      <c r="J13875" s="34">
        <v>1462.9994111384999</v>
      </c>
      <c r="K13875" s="35" t="str">
        <f t="shared" si="1272"/>
        <v>Loonse en Drunense Duinen &amp; Leemkuilen_H2310</v>
      </c>
      <c r="L13875" s="36">
        <f>VLOOKUP(D13875,DATA!A:F,5,FALSE)</f>
        <v>1.0986712608830001E-2</v>
      </c>
      <c r="M13875" s="37">
        <f>VLOOKUP(D13875,DATA!A:F,6,FALSE)</f>
        <v>982</v>
      </c>
      <c r="N13875" s="36">
        <f t="shared" si="1273"/>
        <v>96.522560643302413</v>
      </c>
      <c r="O13875" s="36">
        <f t="shared" si="1274"/>
        <v>96.522570898795252</v>
      </c>
      <c r="P13875" s="36">
        <f t="shared" si="1275"/>
        <v>1.0255492838950886E-5</v>
      </c>
      <c r="Q13875" s="36">
        <f t="shared" si="1276"/>
        <v>0</v>
      </c>
    </row>
    <row r="13876" spans="1:17" x14ac:dyDescent="0.3">
      <c r="A13876" s="29">
        <v>3127526</v>
      </c>
      <c r="B13876" s="1">
        <v>131</v>
      </c>
      <c r="C13876" s="1" t="s">
        <v>24</v>
      </c>
      <c r="D13876" s="1" t="s">
        <v>61</v>
      </c>
      <c r="E13876" s="1" t="s">
        <v>62</v>
      </c>
      <c r="F13876" s="47">
        <v>714</v>
      </c>
      <c r="G13876" s="34">
        <v>1284.5</v>
      </c>
      <c r="H13876" s="1" t="s">
        <v>218</v>
      </c>
      <c r="I13876" s="34">
        <v>2.7809999999999998E-4</v>
      </c>
      <c r="J13876" s="34">
        <v>7475.058</v>
      </c>
      <c r="K13876" s="35" t="str">
        <f t="shared" si="1272"/>
        <v>Loonse en Drunense Duinen &amp; Leemkuilen_H2330</v>
      </c>
      <c r="L13876" s="36">
        <f>VLOOKUP(D13876,DATA!A:F,5,FALSE)</f>
        <v>1.0986712608830001E-2</v>
      </c>
      <c r="M13876" s="37">
        <f>VLOOKUP(D13876,DATA!A:F,6,FALSE)</f>
        <v>982</v>
      </c>
      <c r="N13876" s="36">
        <f t="shared" si="1273"/>
        <v>96.522560643302413</v>
      </c>
      <c r="O13876" s="36">
        <f t="shared" si="1274"/>
        <v>96.522570898795252</v>
      </c>
      <c r="P13876" s="36">
        <f t="shared" si="1275"/>
        <v>1.0255492838950886E-5</v>
      </c>
      <c r="Q13876" s="36">
        <f t="shared" si="1276"/>
        <v>0</v>
      </c>
    </row>
    <row r="13877" spans="1:17" x14ac:dyDescent="0.3">
      <c r="A13877" s="29">
        <v>3127527</v>
      </c>
      <c r="B13877" s="1">
        <v>131</v>
      </c>
      <c r="C13877" s="1" t="s">
        <v>24</v>
      </c>
      <c r="D13877" s="1" t="s">
        <v>63</v>
      </c>
      <c r="E13877" s="1" t="s">
        <v>64</v>
      </c>
      <c r="F13877" s="47">
        <v>714</v>
      </c>
      <c r="G13877" s="34">
        <v>1172.3599999999999</v>
      </c>
      <c r="H13877" s="1" t="s">
        <v>218</v>
      </c>
      <c r="I13877" s="34">
        <v>3.6430000000000002E-4</v>
      </c>
      <c r="J13877" s="34">
        <v>1650.35384547581</v>
      </c>
      <c r="K13877" s="35" t="str">
        <f t="shared" si="1272"/>
        <v>Loonse en Drunense Duinen &amp; Leemkuilen_H2310</v>
      </c>
      <c r="L13877" s="36">
        <f>VLOOKUP(D13877,DATA!A:F,5,FALSE)</f>
        <v>1.0986712608830001E-2</v>
      </c>
      <c r="M13877" s="37">
        <f>VLOOKUP(D13877,DATA!A:F,6,FALSE)</f>
        <v>982</v>
      </c>
      <c r="N13877" s="36">
        <f t="shared" si="1273"/>
        <v>89.006748539597993</v>
      </c>
      <c r="O13877" s="36">
        <f t="shared" si="1274"/>
        <v>89.006787702544202</v>
      </c>
      <c r="P13877" s="36">
        <f t="shared" si="1275"/>
        <v>3.9162946208648464E-5</v>
      </c>
      <c r="Q13877" s="36">
        <f t="shared" si="1276"/>
        <v>0</v>
      </c>
    </row>
    <row r="13878" spans="1:17" x14ac:dyDescent="0.3">
      <c r="A13878" s="29">
        <v>3127527</v>
      </c>
      <c r="B13878" s="1">
        <v>131</v>
      </c>
      <c r="C13878" s="1" t="s">
        <v>24</v>
      </c>
      <c r="D13878" s="1" t="s">
        <v>61</v>
      </c>
      <c r="E13878" s="1" t="s">
        <v>62</v>
      </c>
      <c r="F13878" s="47">
        <v>714</v>
      </c>
      <c r="G13878" s="34">
        <v>1172.3599999999999</v>
      </c>
      <c r="H13878" s="1" t="s">
        <v>218</v>
      </c>
      <c r="I13878" s="34">
        <v>3.6430000000000002E-4</v>
      </c>
      <c r="J13878" s="34">
        <v>4877.0614999999998</v>
      </c>
      <c r="K13878" s="35" t="str">
        <f t="shared" si="1272"/>
        <v>Loonse en Drunense Duinen &amp; Leemkuilen_H2330</v>
      </c>
      <c r="L13878" s="36">
        <f>VLOOKUP(D13878,DATA!A:F,5,FALSE)</f>
        <v>1.0986712608830001E-2</v>
      </c>
      <c r="M13878" s="37">
        <f>VLOOKUP(D13878,DATA!A:F,6,FALSE)</f>
        <v>982</v>
      </c>
      <c r="N13878" s="36">
        <f t="shared" si="1273"/>
        <v>89.006748539597993</v>
      </c>
      <c r="O13878" s="36">
        <f t="shared" si="1274"/>
        <v>89.006787702544202</v>
      </c>
      <c r="P13878" s="36">
        <f t="shared" si="1275"/>
        <v>3.9162946208648464E-5</v>
      </c>
      <c r="Q13878" s="36">
        <f t="shared" si="1276"/>
        <v>0</v>
      </c>
    </row>
    <row r="13879" spans="1:17" x14ac:dyDescent="0.3">
      <c r="A13879" s="29">
        <v>3127528</v>
      </c>
      <c r="B13879" s="1">
        <v>131</v>
      </c>
      <c r="C13879" s="1" t="s">
        <v>24</v>
      </c>
      <c r="D13879" s="1" t="s">
        <v>63</v>
      </c>
      <c r="E13879" s="1" t="s">
        <v>64</v>
      </c>
      <c r="F13879" s="47">
        <v>714</v>
      </c>
      <c r="G13879" s="34">
        <v>1271.8499999999999</v>
      </c>
      <c r="H13879" s="1" t="s">
        <v>218</v>
      </c>
      <c r="I13879" s="34">
        <v>6.2739999999999996E-4</v>
      </c>
      <c r="J13879" s="34">
        <v>281.27856000000003</v>
      </c>
      <c r="K13879" s="35" t="str">
        <f t="shared" si="1272"/>
        <v>Loonse en Drunense Duinen &amp; Leemkuilen_H2310</v>
      </c>
      <c r="L13879" s="36">
        <f>VLOOKUP(D13879,DATA!A:F,5,FALSE)</f>
        <v>1.0986712608830001E-2</v>
      </c>
      <c r="M13879" s="37">
        <f>VLOOKUP(D13879,DATA!A:F,6,FALSE)</f>
        <v>982</v>
      </c>
      <c r="N13879" s="36">
        <f t="shared" si="1273"/>
        <v>96.024674869252934</v>
      </c>
      <c r="O13879" s="36">
        <f t="shared" si="1274"/>
        <v>96.024701182012677</v>
      </c>
      <c r="P13879" s="36">
        <f t="shared" si="1275"/>
        <v>2.6312759743518654E-5</v>
      </c>
      <c r="Q13879" s="36">
        <f t="shared" si="1276"/>
        <v>0</v>
      </c>
    </row>
    <row r="13880" spans="1:17" x14ac:dyDescent="0.3">
      <c r="A13880" s="29">
        <v>3127528</v>
      </c>
      <c r="B13880" s="1">
        <v>131</v>
      </c>
      <c r="C13880" s="1" t="s">
        <v>24</v>
      </c>
      <c r="D13880" s="1" t="s">
        <v>61</v>
      </c>
      <c r="E13880" s="1" t="s">
        <v>62</v>
      </c>
      <c r="F13880" s="47">
        <v>714</v>
      </c>
      <c r="G13880" s="34">
        <v>1271.8499999999999</v>
      </c>
      <c r="H13880" s="1" t="s">
        <v>218</v>
      </c>
      <c r="I13880" s="34">
        <v>6.2739999999999996E-4</v>
      </c>
      <c r="J13880" s="34">
        <v>4155.1625999999997</v>
      </c>
      <c r="K13880" s="35" t="str">
        <f t="shared" si="1272"/>
        <v>Loonse en Drunense Duinen &amp; Leemkuilen_H2330</v>
      </c>
      <c r="L13880" s="36">
        <f>VLOOKUP(D13880,DATA!A:F,5,FALSE)</f>
        <v>1.0986712608830001E-2</v>
      </c>
      <c r="M13880" s="37">
        <f>VLOOKUP(D13880,DATA!A:F,6,FALSE)</f>
        <v>982</v>
      </c>
      <c r="N13880" s="36">
        <f t="shared" si="1273"/>
        <v>96.024674869252934</v>
      </c>
      <c r="O13880" s="36">
        <f t="shared" si="1274"/>
        <v>96.024701182012677</v>
      </c>
      <c r="P13880" s="36">
        <f t="shared" si="1275"/>
        <v>2.6312759743518654E-5</v>
      </c>
      <c r="Q13880" s="36">
        <f t="shared" si="1276"/>
        <v>0</v>
      </c>
    </row>
    <row r="13881" spans="1:17" x14ac:dyDescent="0.3">
      <c r="A13881" s="29">
        <v>3127528</v>
      </c>
      <c r="B13881" s="1">
        <v>131</v>
      </c>
      <c r="C13881" s="1" t="s">
        <v>24</v>
      </c>
      <c r="D13881" s="1" t="s">
        <v>59</v>
      </c>
      <c r="E13881" s="1" t="s">
        <v>60</v>
      </c>
      <c r="F13881" s="47">
        <v>1071</v>
      </c>
      <c r="G13881" s="34">
        <v>1271.8499999999999</v>
      </c>
      <c r="H13881" s="1" t="s">
        <v>218</v>
      </c>
      <c r="I13881" s="34">
        <v>6.2739999999999996E-4</v>
      </c>
      <c r="J13881" s="34">
        <v>341.32877000000002</v>
      </c>
      <c r="K13881" s="35" t="str">
        <f t="shared" si="1272"/>
        <v>Loonse en Drunense Duinen &amp; Leemkuilen_H9190</v>
      </c>
      <c r="L13881" s="36">
        <f>VLOOKUP(D13881,DATA!A:F,5,FALSE)</f>
        <v>1.3726988247862192E-2</v>
      </c>
      <c r="M13881" s="37">
        <f>VLOOKUP(D13881,DATA!A:F,6,FALSE)</f>
        <v>1285.5</v>
      </c>
      <c r="N13881" s="36">
        <f t="shared" si="1273"/>
        <v>45.329322423044516</v>
      </c>
      <c r="O13881" s="36">
        <f t="shared" si="1274"/>
        <v>45.329535852145355</v>
      </c>
      <c r="P13881" s="36">
        <f t="shared" si="1275"/>
        <v>2.1342910083888E-4</v>
      </c>
      <c r="Q13881" s="36">
        <f t="shared" si="1276"/>
        <v>0</v>
      </c>
    </row>
    <row r="13882" spans="1:17" x14ac:dyDescent="0.3">
      <c r="A13882" s="29">
        <v>3127529</v>
      </c>
      <c r="B13882" s="1">
        <v>131</v>
      </c>
      <c r="C13882" s="1" t="s">
        <v>24</v>
      </c>
      <c r="D13882" s="1" t="s">
        <v>61</v>
      </c>
      <c r="E13882" s="1" t="s">
        <v>62</v>
      </c>
      <c r="F13882" s="47">
        <v>714</v>
      </c>
      <c r="G13882" s="34">
        <v>1369.77</v>
      </c>
      <c r="H13882" s="1" t="s">
        <v>218</v>
      </c>
      <c r="I13882" s="34">
        <v>8.8599999999999996E-4</v>
      </c>
      <c r="J13882" s="34">
        <v>28.92577</v>
      </c>
      <c r="K13882" s="35" t="str">
        <f t="shared" si="1272"/>
        <v>Loonse en Drunense Duinen &amp; Leemkuilen_H2330</v>
      </c>
      <c r="L13882" s="36">
        <f>VLOOKUP(D13882,DATA!A:F,5,FALSE)</f>
        <v>1.0986712608830001E-2</v>
      </c>
      <c r="M13882" s="37">
        <f>VLOOKUP(D13882,DATA!A:F,6,FALSE)</f>
        <v>982</v>
      </c>
      <c r="N13882" s="36">
        <f t="shared" si="1273"/>
        <v>98.607871950421554</v>
      </c>
      <c r="O13882" s="36">
        <f t="shared" si="1274"/>
        <v>98.607885312997979</v>
      </c>
      <c r="P13882" s="36">
        <f t="shared" si="1275"/>
        <v>1.3362576424924555E-5</v>
      </c>
      <c r="Q13882" s="36">
        <f t="shared" si="1276"/>
        <v>0</v>
      </c>
    </row>
    <row r="13883" spans="1:17" x14ac:dyDescent="0.3">
      <c r="A13883" s="29">
        <v>3127529</v>
      </c>
      <c r="B13883" s="1">
        <v>131</v>
      </c>
      <c r="C13883" s="1" t="s">
        <v>24</v>
      </c>
      <c r="D13883" s="1" t="s">
        <v>59</v>
      </c>
      <c r="E13883" s="1" t="s">
        <v>60</v>
      </c>
      <c r="F13883" s="47">
        <v>1071</v>
      </c>
      <c r="G13883" s="34">
        <v>1369.77</v>
      </c>
      <c r="H13883" s="1" t="s">
        <v>218</v>
      </c>
      <c r="I13883" s="34">
        <v>8.8599999999999996E-4</v>
      </c>
      <c r="J13883" s="34">
        <v>2290.0295000000001</v>
      </c>
      <c r="K13883" s="35" t="str">
        <f t="shared" si="1272"/>
        <v>Loonse en Drunense Duinen &amp; Leemkuilen_H9190</v>
      </c>
      <c r="L13883" s="36">
        <f>VLOOKUP(D13883,DATA!A:F,5,FALSE)</f>
        <v>1.3726988247862192E-2</v>
      </c>
      <c r="M13883" s="37">
        <f>VLOOKUP(D13883,DATA!A:F,6,FALSE)</f>
        <v>1285.5</v>
      </c>
      <c r="N13883" s="36">
        <f t="shared" si="1273"/>
        <v>76.074591226311298</v>
      </c>
      <c r="O13883" s="36">
        <f t="shared" si="1274"/>
        <v>76.074812590110852</v>
      </c>
      <c r="P13883" s="36">
        <f t="shared" si="1275"/>
        <v>2.21363799553842E-4</v>
      </c>
      <c r="Q13883" s="36">
        <f t="shared" si="1276"/>
        <v>0</v>
      </c>
    </row>
    <row r="13884" spans="1:17" x14ac:dyDescent="0.3">
      <c r="A13884" s="29">
        <v>3127530</v>
      </c>
      <c r="B13884" s="1">
        <v>131</v>
      </c>
      <c r="C13884" s="1" t="s">
        <v>24</v>
      </c>
      <c r="D13884" s="1" t="s">
        <v>61</v>
      </c>
      <c r="E13884" s="1" t="s">
        <v>62</v>
      </c>
      <c r="F13884" s="47">
        <v>714</v>
      </c>
      <c r="G13884" s="34">
        <v>1919.66</v>
      </c>
      <c r="H13884" s="1" t="s">
        <v>218</v>
      </c>
      <c r="I13884" s="34">
        <v>1.6335E-3</v>
      </c>
      <c r="J13884" s="34">
        <v>6.5406029999999999</v>
      </c>
      <c r="K13884" s="35" t="str">
        <f t="shared" si="1272"/>
        <v>Loonse en Drunense Duinen &amp; Leemkuilen_H2330</v>
      </c>
      <c r="L13884" s="36">
        <f>VLOOKUP(D13884,DATA!A:F,5,FALSE)</f>
        <v>1.0986712608830001E-2</v>
      </c>
      <c r="M13884" s="37">
        <f>VLOOKUP(D13884,DATA!A:F,6,FALSE)</f>
        <v>982</v>
      </c>
      <c r="N13884" s="36">
        <f t="shared" si="1273"/>
        <v>99.996642854873215</v>
      </c>
      <c r="O13884" s="36">
        <f t="shared" si="1274"/>
        <v>99.996642915120646</v>
      </c>
      <c r="P13884" s="36">
        <f t="shared" si="1275"/>
        <v>6.0247430155868642E-8</v>
      </c>
      <c r="Q13884" s="36">
        <f t="shared" si="1276"/>
        <v>0</v>
      </c>
    </row>
    <row r="13885" spans="1:17" x14ac:dyDescent="0.3">
      <c r="A13885" s="29">
        <v>3127531</v>
      </c>
      <c r="B13885" s="1">
        <v>131</v>
      </c>
      <c r="C13885" s="1" t="s">
        <v>24</v>
      </c>
      <c r="D13885" s="1" t="s">
        <v>59</v>
      </c>
      <c r="E13885" s="1" t="s">
        <v>60</v>
      </c>
      <c r="F13885" s="47">
        <v>1071</v>
      </c>
      <c r="G13885" s="34">
        <v>1895.42</v>
      </c>
      <c r="H13885" s="1" t="s">
        <v>218</v>
      </c>
      <c r="I13885" s="34">
        <v>2.8072000000000001E-3</v>
      </c>
      <c r="J13885" s="34">
        <v>2222.3263999999999</v>
      </c>
      <c r="K13885" s="35" t="str">
        <f t="shared" si="1272"/>
        <v>Loonse en Drunense Duinen &amp; Leemkuilen_H9190</v>
      </c>
      <c r="L13885" s="36">
        <f>VLOOKUP(D13885,DATA!A:F,5,FALSE)</f>
        <v>1.3726988247862192E-2</v>
      </c>
      <c r="M13885" s="37">
        <f>VLOOKUP(D13885,DATA!A:F,6,FALSE)</f>
        <v>1285.5</v>
      </c>
      <c r="N13885" s="36">
        <f t="shared" si="1273"/>
        <v>99.976888515666516</v>
      </c>
      <c r="O13885" s="36">
        <f t="shared" si="1274"/>
        <v>99.976889406030764</v>
      </c>
      <c r="P13885" s="36">
        <f t="shared" si="1275"/>
        <v>8.9036424810728931E-7</v>
      </c>
      <c r="Q13885" s="36">
        <f t="shared" si="1276"/>
        <v>0</v>
      </c>
    </row>
    <row r="13886" spans="1:17" x14ac:dyDescent="0.3">
      <c r="A13886" s="29">
        <v>3127532</v>
      </c>
      <c r="B13886" s="1">
        <v>131</v>
      </c>
      <c r="C13886" s="1" t="s">
        <v>24</v>
      </c>
      <c r="D13886" s="1" t="s">
        <v>61</v>
      </c>
      <c r="E13886" s="1" t="s">
        <v>62</v>
      </c>
      <c r="F13886" s="47">
        <v>714</v>
      </c>
      <c r="G13886" s="34">
        <v>1754.28</v>
      </c>
      <c r="H13886" s="1" t="s">
        <v>218</v>
      </c>
      <c r="I13886" s="34">
        <v>2.8666E-3</v>
      </c>
      <c r="J13886" s="34">
        <v>1776.8206</v>
      </c>
      <c r="K13886" s="35" t="str">
        <f t="shared" si="1272"/>
        <v>Loonse en Drunense Duinen &amp; Leemkuilen_H2330</v>
      </c>
      <c r="L13886" s="36">
        <f>VLOOKUP(D13886,DATA!A:F,5,FALSE)</f>
        <v>1.0986712608830001E-2</v>
      </c>
      <c r="M13886" s="37">
        <f>VLOOKUP(D13886,DATA!A:F,6,FALSE)</f>
        <v>982</v>
      </c>
      <c r="N13886" s="36">
        <f t="shared" si="1273"/>
        <v>99.979346175835019</v>
      </c>
      <c r="O13886" s="36">
        <f t="shared" si="1274"/>
        <v>99.979346826172517</v>
      </c>
      <c r="P13886" s="36">
        <f t="shared" si="1275"/>
        <v>6.5033749763188098E-7</v>
      </c>
      <c r="Q13886" s="36">
        <f t="shared" si="1276"/>
        <v>0</v>
      </c>
    </row>
    <row r="13887" spans="1:17" x14ac:dyDescent="0.3">
      <c r="A13887" s="29">
        <v>3127533</v>
      </c>
      <c r="B13887" s="1">
        <v>131</v>
      </c>
      <c r="C13887" s="1" t="s">
        <v>24</v>
      </c>
      <c r="D13887" s="1" t="s">
        <v>61</v>
      </c>
      <c r="E13887" s="1" t="s">
        <v>62</v>
      </c>
      <c r="F13887" s="47">
        <v>714</v>
      </c>
      <c r="G13887" s="34">
        <v>1425.3</v>
      </c>
      <c r="H13887" s="1" t="s">
        <v>218</v>
      </c>
      <c r="I13887" s="34">
        <v>2.4537999999999999E-3</v>
      </c>
      <c r="J13887" s="34">
        <v>2021.9884999999999</v>
      </c>
      <c r="K13887" s="35" t="str">
        <f t="shared" si="1272"/>
        <v>Loonse en Drunense Duinen &amp; Leemkuilen_H2330</v>
      </c>
      <c r="L13887" s="36">
        <f>VLOOKUP(D13887,DATA!A:F,5,FALSE)</f>
        <v>1.0986712608830001E-2</v>
      </c>
      <c r="M13887" s="37">
        <f>VLOOKUP(D13887,DATA!A:F,6,FALSE)</f>
        <v>982</v>
      </c>
      <c r="N13887" s="36">
        <f t="shared" si="1273"/>
        <v>99.238816232804339</v>
      </c>
      <c r="O13887" s="36">
        <f t="shared" si="1274"/>
        <v>99.238836597234169</v>
      </c>
      <c r="P13887" s="36">
        <f t="shared" si="1275"/>
        <v>2.0364429829555775E-5</v>
      </c>
      <c r="Q13887" s="36">
        <f t="shared" si="1276"/>
        <v>0</v>
      </c>
    </row>
    <row r="13888" spans="1:17" x14ac:dyDescent="0.3">
      <c r="A13888" s="29">
        <v>3127533</v>
      </c>
      <c r="B13888" s="1">
        <v>131</v>
      </c>
      <c r="C13888" s="1" t="s">
        <v>24</v>
      </c>
      <c r="D13888" s="1" t="s">
        <v>59</v>
      </c>
      <c r="E13888" s="1" t="s">
        <v>60</v>
      </c>
      <c r="F13888" s="47">
        <v>1071</v>
      </c>
      <c r="G13888" s="34">
        <v>1425.3</v>
      </c>
      <c r="H13888" s="1" t="s">
        <v>218</v>
      </c>
      <c r="I13888" s="34">
        <v>2.4537999999999999E-3</v>
      </c>
      <c r="J13888" s="34">
        <v>500.3655</v>
      </c>
      <c r="K13888" s="35" t="str">
        <f t="shared" si="1272"/>
        <v>Loonse en Drunense Duinen &amp; Leemkuilen_H9190</v>
      </c>
      <c r="L13888" s="36">
        <f>VLOOKUP(D13888,DATA!A:F,5,FALSE)</f>
        <v>1.3726988247862192E-2</v>
      </c>
      <c r="M13888" s="37">
        <f>VLOOKUP(D13888,DATA!A:F,6,FALSE)</f>
        <v>1285.5</v>
      </c>
      <c r="N13888" s="36">
        <f t="shared" si="1273"/>
        <v>87.203055702034661</v>
      </c>
      <c r="O13888" s="36">
        <f t="shared" si="1274"/>
        <v>87.203431580084313</v>
      </c>
      <c r="P13888" s="36">
        <f t="shared" si="1275"/>
        <v>3.75878049652556E-4</v>
      </c>
      <c r="Q13888" s="36">
        <f t="shared" si="1276"/>
        <v>0</v>
      </c>
    </row>
    <row r="13889" spans="1:17" x14ac:dyDescent="0.3">
      <c r="A13889" s="29">
        <v>3129031</v>
      </c>
      <c r="B13889" s="1">
        <v>131</v>
      </c>
      <c r="C13889" s="1" t="s">
        <v>24</v>
      </c>
      <c r="D13889" s="1" t="s">
        <v>63</v>
      </c>
      <c r="E13889" s="1" t="s">
        <v>64</v>
      </c>
      <c r="F13889" s="47">
        <v>714</v>
      </c>
      <c r="G13889" s="34">
        <v>1768.57</v>
      </c>
      <c r="H13889" s="1" t="s">
        <v>218</v>
      </c>
      <c r="I13889" s="34">
        <v>2.4309999999999999E-5</v>
      </c>
      <c r="J13889" s="34">
        <v>1128.8418999999999</v>
      </c>
      <c r="K13889" s="35" t="str">
        <f t="shared" si="1272"/>
        <v>Loonse en Drunense Duinen &amp; Leemkuilen_H2310</v>
      </c>
      <c r="L13889" s="36">
        <f>VLOOKUP(D13889,DATA!A:F,5,FALSE)</f>
        <v>1.0986712608830001E-2</v>
      </c>
      <c r="M13889" s="37">
        <f>VLOOKUP(D13889,DATA!A:F,6,FALSE)</f>
        <v>982</v>
      </c>
      <c r="N13889" s="36">
        <f t="shared" si="1273"/>
        <v>99.982346565065271</v>
      </c>
      <c r="O13889" s="36">
        <f t="shared" si="1274"/>
        <v>99.982346569779466</v>
      </c>
      <c r="P13889" s="36">
        <f t="shared" si="1275"/>
        <v>4.7141952563833911E-9</v>
      </c>
      <c r="Q13889" s="36">
        <f t="shared" si="1276"/>
        <v>0</v>
      </c>
    </row>
    <row r="13890" spans="1:17" x14ac:dyDescent="0.3">
      <c r="A13890" s="29">
        <v>3129033</v>
      </c>
      <c r="B13890" s="1">
        <v>131</v>
      </c>
      <c r="C13890" s="1" t="s">
        <v>24</v>
      </c>
      <c r="D13890" s="1" t="s">
        <v>63</v>
      </c>
      <c r="E13890" s="1" t="s">
        <v>64</v>
      </c>
      <c r="F13890" s="47">
        <v>714</v>
      </c>
      <c r="G13890" s="34">
        <v>1707.33</v>
      </c>
      <c r="H13890" s="1" t="s">
        <v>218</v>
      </c>
      <c r="I13890" s="34">
        <v>2.9430000000000001E-5</v>
      </c>
      <c r="J13890" s="34">
        <v>1284.0984000000001</v>
      </c>
      <c r="K13890" s="35" t="str">
        <f t="shared" si="1272"/>
        <v>Loonse en Drunense Duinen &amp; Leemkuilen_H2310</v>
      </c>
      <c r="L13890" s="36">
        <f>VLOOKUP(D13890,DATA!A:F,5,FALSE)</f>
        <v>1.0986712608830001E-2</v>
      </c>
      <c r="M13890" s="37">
        <f>VLOOKUP(D13890,DATA!A:F,6,FALSE)</f>
        <v>982</v>
      </c>
      <c r="N13890" s="36">
        <f t="shared" si="1273"/>
        <v>99.965409217641621</v>
      </c>
      <c r="O13890" s="36">
        <f t="shared" si="1274"/>
        <v>99.965409228822296</v>
      </c>
      <c r="P13890" s="36">
        <f t="shared" si="1275"/>
        <v>1.118067416427948E-8</v>
      </c>
      <c r="Q13890" s="36">
        <f t="shared" si="1276"/>
        <v>0</v>
      </c>
    </row>
    <row r="13891" spans="1:17" x14ac:dyDescent="0.3">
      <c r="A13891" s="29">
        <v>3129039</v>
      </c>
      <c r="B13891" s="1">
        <v>131</v>
      </c>
      <c r="C13891" s="1" t="s">
        <v>24</v>
      </c>
      <c r="D13891" s="1" t="s">
        <v>63</v>
      </c>
      <c r="E13891" s="1" t="s">
        <v>64</v>
      </c>
      <c r="F13891" s="47">
        <v>714</v>
      </c>
      <c r="G13891" s="34">
        <v>1821.88</v>
      </c>
      <c r="H13891" s="1" t="s">
        <v>218</v>
      </c>
      <c r="I13891" s="34">
        <v>5.7080000000000002E-5</v>
      </c>
      <c r="J13891" s="34">
        <v>1493.6011000000001</v>
      </c>
      <c r="K13891" s="35" t="str">
        <f t="shared" ref="K13891:K13954" si="1277">_xlfn.CONCAT(C13891,"_",D13891)</f>
        <v>Loonse en Drunense Duinen &amp; Leemkuilen_H2310</v>
      </c>
      <c r="L13891" s="36">
        <f>VLOOKUP(D13891,DATA!A:F,5,FALSE)</f>
        <v>1.0986712608830001E-2</v>
      </c>
      <c r="M13891" s="37">
        <f>VLOOKUP(D13891,DATA!A:F,6,FALSE)</f>
        <v>982</v>
      </c>
      <c r="N13891" s="36">
        <f t="shared" ref="N13891:N13954" si="1278">100/(1+EXP(-L13891*(G13891-M13891)))</f>
        <v>99.990171296952994</v>
      </c>
      <c r="O13891" s="36">
        <f t="shared" ref="O13891:O13954" si="1279">100/(1+EXP(-L13891*((G13891+I13891)-M13891)))</f>
        <v>99.990171303116171</v>
      </c>
      <c r="P13891" s="36">
        <f t="shared" ref="P13891:P13954" si="1280">O13891-N13891</f>
        <v>6.163176635709533E-9</v>
      </c>
      <c r="Q13891" s="36">
        <f t="shared" ref="Q13891:Q13954" si="1281">IF(AND(H13891&lt;&gt;"below",I13891&gt;=0.005),J13891*P13891/100,0)</f>
        <v>0</v>
      </c>
    </row>
    <row r="13892" spans="1:17" x14ac:dyDescent="0.3">
      <c r="A13892" s="29">
        <v>3129039</v>
      </c>
      <c r="B13892" s="1">
        <v>131</v>
      </c>
      <c r="C13892" s="1" t="s">
        <v>24</v>
      </c>
      <c r="D13892" s="1" t="s">
        <v>61</v>
      </c>
      <c r="E13892" s="1" t="s">
        <v>62</v>
      </c>
      <c r="F13892" s="47">
        <v>714</v>
      </c>
      <c r="G13892" s="34">
        <v>1821.88</v>
      </c>
      <c r="H13892" s="1" t="s">
        <v>218</v>
      </c>
      <c r="I13892" s="34">
        <v>5.7080000000000002E-5</v>
      </c>
      <c r="J13892" s="34">
        <v>4.3157920000000001</v>
      </c>
      <c r="K13892" s="35" t="str">
        <f t="shared" si="1277"/>
        <v>Loonse en Drunense Duinen &amp; Leemkuilen_H2330</v>
      </c>
      <c r="L13892" s="36">
        <f>VLOOKUP(D13892,DATA!A:F,5,FALSE)</f>
        <v>1.0986712608830001E-2</v>
      </c>
      <c r="M13892" s="37">
        <f>VLOOKUP(D13892,DATA!A:F,6,FALSE)</f>
        <v>982</v>
      </c>
      <c r="N13892" s="36">
        <f t="shared" si="1278"/>
        <v>99.990171296952994</v>
      </c>
      <c r="O13892" s="36">
        <f t="shared" si="1279"/>
        <v>99.990171303116171</v>
      </c>
      <c r="P13892" s="36">
        <f t="shared" si="1280"/>
        <v>6.163176635709533E-9</v>
      </c>
      <c r="Q13892" s="36">
        <f t="shared" si="1281"/>
        <v>0</v>
      </c>
    </row>
    <row r="13893" spans="1:17" x14ac:dyDescent="0.3">
      <c r="A13893" s="29">
        <v>3129042</v>
      </c>
      <c r="B13893" s="1">
        <v>131</v>
      </c>
      <c r="C13893" s="1" t="s">
        <v>24</v>
      </c>
      <c r="D13893" s="1" t="s">
        <v>63</v>
      </c>
      <c r="E13893" s="1" t="s">
        <v>64</v>
      </c>
      <c r="F13893" s="47">
        <v>714</v>
      </c>
      <c r="G13893" s="34">
        <v>1796.68</v>
      </c>
      <c r="H13893" s="1" t="s">
        <v>218</v>
      </c>
      <c r="I13893" s="34">
        <v>6.8540000000000004E-5</v>
      </c>
      <c r="J13893" s="34">
        <v>58.024709999999999</v>
      </c>
      <c r="K13893" s="35" t="str">
        <f t="shared" si="1277"/>
        <v>Loonse en Drunense Duinen &amp; Leemkuilen_H2310</v>
      </c>
      <c r="L13893" s="36">
        <f>VLOOKUP(D13893,DATA!A:F,5,FALSE)</f>
        <v>1.0986712608830001E-2</v>
      </c>
      <c r="M13893" s="37">
        <f>VLOOKUP(D13893,DATA!A:F,6,FALSE)</f>
        <v>982</v>
      </c>
      <c r="N13893" s="36">
        <f t="shared" si="1278"/>
        <v>99.987036460113657</v>
      </c>
      <c r="O13893" s="36">
        <f t="shared" si="1279"/>
        <v>99.987036469874312</v>
      </c>
      <c r="P13893" s="36">
        <f t="shared" si="1280"/>
        <v>9.7606545068629202E-9</v>
      </c>
      <c r="Q13893" s="36">
        <f t="shared" si="1281"/>
        <v>0</v>
      </c>
    </row>
    <row r="13894" spans="1:17" x14ac:dyDescent="0.3">
      <c r="A13894" s="29">
        <v>3129043</v>
      </c>
      <c r="B13894" s="1">
        <v>131</v>
      </c>
      <c r="C13894" s="1" t="s">
        <v>24</v>
      </c>
      <c r="D13894" s="1" t="s">
        <v>63</v>
      </c>
      <c r="E13894" s="1" t="s">
        <v>64</v>
      </c>
      <c r="F13894" s="47">
        <v>714</v>
      </c>
      <c r="G13894" s="34">
        <v>995.15</v>
      </c>
      <c r="H13894" s="1" t="s">
        <v>218</v>
      </c>
      <c r="I13894" s="34">
        <v>3.4690000000000002E-5</v>
      </c>
      <c r="J13894" s="34">
        <v>6448.3440000000001</v>
      </c>
      <c r="K13894" s="35" t="str">
        <f t="shared" si="1277"/>
        <v>Loonse en Drunense Duinen &amp; Leemkuilen_H2310</v>
      </c>
      <c r="L13894" s="36">
        <f>VLOOKUP(D13894,DATA!A:F,5,FALSE)</f>
        <v>1.0986712608830001E-2</v>
      </c>
      <c r="M13894" s="37">
        <f>VLOOKUP(D13894,DATA!A:F,6,FALSE)</f>
        <v>982</v>
      </c>
      <c r="N13894" s="36">
        <f t="shared" si="1278"/>
        <v>53.605612257632124</v>
      </c>
      <c r="O13894" s="36">
        <f t="shared" si="1279"/>
        <v>53.605621736310056</v>
      </c>
      <c r="P13894" s="36">
        <f t="shared" si="1280"/>
        <v>9.4786779314404157E-6</v>
      </c>
      <c r="Q13894" s="36">
        <f t="shared" si="1281"/>
        <v>0</v>
      </c>
    </row>
    <row r="13895" spans="1:17" x14ac:dyDescent="0.3">
      <c r="A13895" s="29">
        <v>3129043</v>
      </c>
      <c r="B13895" s="1">
        <v>131</v>
      </c>
      <c r="C13895" s="1" t="s">
        <v>24</v>
      </c>
      <c r="D13895" s="1" t="s">
        <v>61</v>
      </c>
      <c r="E13895" s="1" t="s">
        <v>62</v>
      </c>
      <c r="F13895" s="47">
        <v>714</v>
      </c>
      <c r="G13895" s="34">
        <v>995.15</v>
      </c>
      <c r="H13895" s="1" t="s">
        <v>218</v>
      </c>
      <c r="I13895" s="34">
        <v>3.4690000000000002E-5</v>
      </c>
      <c r="J13895" s="34">
        <v>2772.6190000000001</v>
      </c>
      <c r="K13895" s="35" t="str">
        <f t="shared" si="1277"/>
        <v>Loonse en Drunense Duinen &amp; Leemkuilen_H2330</v>
      </c>
      <c r="L13895" s="36">
        <f>VLOOKUP(D13895,DATA!A:F,5,FALSE)</f>
        <v>1.0986712608830001E-2</v>
      </c>
      <c r="M13895" s="37">
        <f>VLOOKUP(D13895,DATA!A:F,6,FALSE)</f>
        <v>982</v>
      </c>
      <c r="N13895" s="36">
        <f t="shared" si="1278"/>
        <v>53.605612257632124</v>
      </c>
      <c r="O13895" s="36">
        <f t="shared" si="1279"/>
        <v>53.605621736310056</v>
      </c>
      <c r="P13895" s="36">
        <f t="shared" si="1280"/>
        <v>9.4786779314404157E-6</v>
      </c>
      <c r="Q13895" s="36">
        <f t="shared" si="1281"/>
        <v>0</v>
      </c>
    </row>
    <row r="13896" spans="1:17" x14ac:dyDescent="0.3">
      <c r="A13896" s="29">
        <v>3129044</v>
      </c>
      <c r="B13896" s="1">
        <v>131</v>
      </c>
      <c r="C13896" s="1" t="s">
        <v>24</v>
      </c>
      <c r="D13896" s="1" t="s">
        <v>63</v>
      </c>
      <c r="E13896" s="1" t="s">
        <v>64</v>
      </c>
      <c r="F13896" s="47">
        <v>714</v>
      </c>
      <c r="G13896" s="34">
        <v>939.91</v>
      </c>
      <c r="H13896" s="1" t="s">
        <v>218</v>
      </c>
      <c r="I13896" s="34">
        <v>3.4480000000000002E-5</v>
      </c>
      <c r="J13896" s="34">
        <v>8060.0874000000003</v>
      </c>
      <c r="K13896" s="35" t="str">
        <f t="shared" si="1277"/>
        <v>Loonse en Drunense Duinen &amp; Leemkuilen_H2310</v>
      </c>
      <c r="L13896" s="36">
        <f>VLOOKUP(D13896,DATA!A:F,5,FALSE)</f>
        <v>1.0986712608830001E-2</v>
      </c>
      <c r="M13896" s="37">
        <f>VLOOKUP(D13896,DATA!A:F,6,FALSE)</f>
        <v>982</v>
      </c>
      <c r="N13896" s="36">
        <f t="shared" si="1278"/>
        <v>38.640934490788709</v>
      </c>
      <c r="O13896" s="36">
        <f t="shared" si="1279"/>
        <v>38.640943472547697</v>
      </c>
      <c r="P13896" s="36">
        <f t="shared" si="1280"/>
        <v>8.9817589881135973E-6</v>
      </c>
      <c r="Q13896" s="36">
        <f t="shared" si="1281"/>
        <v>0</v>
      </c>
    </row>
    <row r="13897" spans="1:17" x14ac:dyDescent="0.3">
      <c r="A13897" s="29">
        <v>3129044</v>
      </c>
      <c r="B13897" s="1">
        <v>131</v>
      </c>
      <c r="C13897" s="1" t="s">
        <v>24</v>
      </c>
      <c r="D13897" s="1" t="s">
        <v>61</v>
      </c>
      <c r="E13897" s="1" t="s">
        <v>62</v>
      </c>
      <c r="F13897" s="47">
        <v>714</v>
      </c>
      <c r="G13897" s="34">
        <v>939.91</v>
      </c>
      <c r="H13897" s="1" t="s">
        <v>218</v>
      </c>
      <c r="I13897" s="34">
        <v>3.4480000000000002E-5</v>
      </c>
      <c r="J13897" s="34">
        <v>1939.9126000000001</v>
      </c>
      <c r="K13897" s="35" t="str">
        <f t="shared" si="1277"/>
        <v>Loonse en Drunense Duinen &amp; Leemkuilen_H2330</v>
      </c>
      <c r="L13897" s="36">
        <f>VLOOKUP(D13897,DATA!A:F,5,FALSE)</f>
        <v>1.0986712608830001E-2</v>
      </c>
      <c r="M13897" s="37">
        <f>VLOOKUP(D13897,DATA!A:F,6,FALSE)</f>
        <v>982</v>
      </c>
      <c r="N13897" s="36">
        <f t="shared" si="1278"/>
        <v>38.640934490788709</v>
      </c>
      <c r="O13897" s="36">
        <f t="shared" si="1279"/>
        <v>38.640943472547697</v>
      </c>
      <c r="P13897" s="36">
        <f t="shared" si="1280"/>
        <v>8.9817589881135973E-6</v>
      </c>
      <c r="Q13897" s="36">
        <f t="shared" si="1281"/>
        <v>0</v>
      </c>
    </row>
    <row r="13898" spans="1:17" x14ac:dyDescent="0.3">
      <c r="A13898" s="29">
        <v>3129045</v>
      </c>
      <c r="B13898" s="1">
        <v>131</v>
      </c>
      <c r="C13898" s="1" t="s">
        <v>24</v>
      </c>
      <c r="D13898" s="1" t="s">
        <v>63</v>
      </c>
      <c r="E13898" s="1" t="s">
        <v>64</v>
      </c>
      <c r="F13898" s="47">
        <v>714</v>
      </c>
      <c r="G13898" s="34">
        <v>917.4</v>
      </c>
      <c r="H13898" s="1" t="s">
        <v>218</v>
      </c>
      <c r="I13898" s="34">
        <v>3.4940000000000001E-5</v>
      </c>
      <c r="J13898" s="34">
        <v>25.153010999999999</v>
      </c>
      <c r="K13898" s="35" t="str">
        <f t="shared" si="1277"/>
        <v>Loonse en Drunense Duinen &amp; Leemkuilen_H2310</v>
      </c>
      <c r="L13898" s="36">
        <f>VLOOKUP(D13898,DATA!A:F,5,FALSE)</f>
        <v>1.0986712608830001E-2</v>
      </c>
      <c r="M13898" s="37">
        <f>VLOOKUP(D13898,DATA!A:F,6,FALSE)</f>
        <v>982</v>
      </c>
      <c r="N13898" s="36">
        <f t="shared" si="1278"/>
        <v>32.965593202848581</v>
      </c>
      <c r="O13898" s="36">
        <f t="shared" si="1279"/>
        <v>32.965601685846465</v>
      </c>
      <c r="P13898" s="36">
        <f t="shared" si="1280"/>
        <v>8.4829978845846199E-6</v>
      </c>
      <c r="Q13898" s="36">
        <f t="shared" si="1281"/>
        <v>0</v>
      </c>
    </row>
    <row r="13899" spans="1:17" x14ac:dyDescent="0.3">
      <c r="A13899" s="29">
        <v>3129045</v>
      </c>
      <c r="B13899" s="1">
        <v>131</v>
      </c>
      <c r="C13899" s="1" t="s">
        <v>24</v>
      </c>
      <c r="D13899" s="1" t="s">
        <v>61</v>
      </c>
      <c r="E13899" s="1" t="s">
        <v>62</v>
      </c>
      <c r="F13899" s="47">
        <v>714</v>
      </c>
      <c r="G13899" s="34">
        <v>917.4</v>
      </c>
      <c r="H13899" s="1" t="s">
        <v>218</v>
      </c>
      <c r="I13899" s="34">
        <v>3.4940000000000001E-5</v>
      </c>
      <c r="J13899" s="34">
        <v>7320.5127000000002</v>
      </c>
      <c r="K13899" s="35" t="str">
        <f t="shared" si="1277"/>
        <v>Loonse en Drunense Duinen &amp; Leemkuilen_H2330</v>
      </c>
      <c r="L13899" s="36">
        <f>VLOOKUP(D13899,DATA!A:F,5,FALSE)</f>
        <v>1.0986712608830001E-2</v>
      </c>
      <c r="M13899" s="37">
        <f>VLOOKUP(D13899,DATA!A:F,6,FALSE)</f>
        <v>982</v>
      </c>
      <c r="N13899" s="36">
        <f t="shared" si="1278"/>
        <v>32.965593202848581</v>
      </c>
      <c r="O13899" s="36">
        <f t="shared" si="1279"/>
        <v>32.965601685846465</v>
      </c>
      <c r="P13899" s="36">
        <f t="shared" si="1280"/>
        <v>8.4829978845846199E-6</v>
      </c>
      <c r="Q13899" s="36">
        <f t="shared" si="1281"/>
        <v>0</v>
      </c>
    </row>
    <row r="13900" spans="1:17" x14ac:dyDescent="0.3">
      <c r="A13900" s="29">
        <v>3129046</v>
      </c>
      <c r="B13900" s="1">
        <v>131</v>
      </c>
      <c r="C13900" s="1" t="s">
        <v>24</v>
      </c>
      <c r="D13900" s="1" t="s">
        <v>61</v>
      </c>
      <c r="E13900" s="1" t="s">
        <v>62</v>
      </c>
      <c r="F13900" s="47">
        <v>714</v>
      </c>
      <c r="G13900" s="34">
        <v>1156.18</v>
      </c>
      <c r="H13900" s="1" t="s">
        <v>218</v>
      </c>
      <c r="I13900" s="34">
        <v>4.5800000000000002E-5</v>
      </c>
      <c r="J13900" s="34">
        <v>3807.2837</v>
      </c>
      <c r="K13900" s="35" t="str">
        <f t="shared" si="1277"/>
        <v>Loonse en Drunense Duinen &amp; Leemkuilen_H2330</v>
      </c>
      <c r="L13900" s="36">
        <f>VLOOKUP(D13900,DATA!A:F,5,FALSE)</f>
        <v>1.0986712608830001E-2</v>
      </c>
      <c r="M13900" s="37">
        <f>VLOOKUP(D13900,DATA!A:F,6,FALSE)</f>
        <v>982</v>
      </c>
      <c r="N13900" s="36">
        <f t="shared" si="1278"/>
        <v>87.143039940474623</v>
      </c>
      <c r="O13900" s="36">
        <f t="shared" si="1279"/>
        <v>87.143045578203171</v>
      </c>
      <c r="P13900" s="36">
        <f t="shared" si="1280"/>
        <v>5.6377285488906637E-6</v>
      </c>
      <c r="Q13900" s="36">
        <f t="shared" si="1281"/>
        <v>0</v>
      </c>
    </row>
    <row r="13901" spans="1:17" x14ac:dyDescent="0.3">
      <c r="A13901" s="29">
        <v>3129047</v>
      </c>
      <c r="B13901" s="1">
        <v>131</v>
      </c>
      <c r="C13901" s="1" t="s">
        <v>24</v>
      </c>
      <c r="D13901" s="1" t="s">
        <v>63</v>
      </c>
      <c r="E13901" s="1" t="s">
        <v>64</v>
      </c>
      <c r="F13901" s="47">
        <v>714</v>
      </c>
      <c r="G13901" s="34">
        <v>1111.05</v>
      </c>
      <c r="H13901" s="1" t="s">
        <v>218</v>
      </c>
      <c r="I13901" s="34">
        <v>5.1190000000000003E-5</v>
      </c>
      <c r="J13901" s="34">
        <v>6926.5225</v>
      </c>
      <c r="K13901" s="35" t="str">
        <f t="shared" si="1277"/>
        <v>Loonse en Drunense Duinen &amp; Leemkuilen_H2310</v>
      </c>
      <c r="L13901" s="36">
        <f>VLOOKUP(D13901,DATA!A:F,5,FALSE)</f>
        <v>1.0986712608830001E-2</v>
      </c>
      <c r="M13901" s="37">
        <f>VLOOKUP(D13901,DATA!A:F,6,FALSE)</f>
        <v>982</v>
      </c>
      <c r="N13901" s="36">
        <f t="shared" si="1278"/>
        <v>80.4998829484162</v>
      </c>
      <c r="O13901" s="36">
        <f t="shared" si="1279"/>
        <v>80.499891776882976</v>
      </c>
      <c r="P13901" s="36">
        <f t="shared" si="1280"/>
        <v>8.8284667754123802E-6</v>
      </c>
      <c r="Q13901" s="36">
        <f t="shared" si="1281"/>
        <v>0</v>
      </c>
    </row>
    <row r="13902" spans="1:17" x14ac:dyDescent="0.3">
      <c r="A13902" s="29">
        <v>3129047</v>
      </c>
      <c r="B13902" s="1">
        <v>131</v>
      </c>
      <c r="C13902" s="1" t="s">
        <v>24</v>
      </c>
      <c r="D13902" s="1" t="s">
        <v>61</v>
      </c>
      <c r="E13902" s="1" t="s">
        <v>62</v>
      </c>
      <c r="F13902" s="47">
        <v>714</v>
      </c>
      <c r="G13902" s="34">
        <v>1111.05</v>
      </c>
      <c r="H13902" s="1" t="s">
        <v>218</v>
      </c>
      <c r="I13902" s="34">
        <v>5.1190000000000003E-5</v>
      </c>
      <c r="J13902" s="34">
        <v>2428.6406000000002</v>
      </c>
      <c r="K13902" s="35" t="str">
        <f t="shared" si="1277"/>
        <v>Loonse en Drunense Duinen &amp; Leemkuilen_H2330</v>
      </c>
      <c r="L13902" s="36">
        <f>VLOOKUP(D13902,DATA!A:F,5,FALSE)</f>
        <v>1.0986712608830001E-2</v>
      </c>
      <c r="M13902" s="37">
        <f>VLOOKUP(D13902,DATA!A:F,6,FALSE)</f>
        <v>982</v>
      </c>
      <c r="N13902" s="36">
        <f t="shared" si="1278"/>
        <v>80.4998829484162</v>
      </c>
      <c r="O13902" s="36">
        <f t="shared" si="1279"/>
        <v>80.499891776882976</v>
      </c>
      <c r="P13902" s="36">
        <f t="shared" si="1280"/>
        <v>8.8284667754123802E-6</v>
      </c>
      <c r="Q13902" s="36">
        <f t="shared" si="1281"/>
        <v>0</v>
      </c>
    </row>
    <row r="13903" spans="1:17" x14ac:dyDescent="0.3">
      <c r="A13903" s="29">
        <v>3129048</v>
      </c>
      <c r="B13903" s="1">
        <v>131</v>
      </c>
      <c r="C13903" s="1" t="s">
        <v>24</v>
      </c>
      <c r="D13903" s="1" t="s">
        <v>63</v>
      </c>
      <c r="E13903" s="1" t="s">
        <v>64</v>
      </c>
      <c r="F13903" s="47">
        <v>714</v>
      </c>
      <c r="G13903" s="34">
        <v>990.01</v>
      </c>
      <c r="H13903" s="1" t="s">
        <v>218</v>
      </c>
      <c r="I13903" s="34">
        <v>5.359E-5</v>
      </c>
      <c r="J13903" s="34">
        <v>2010.3590999999999</v>
      </c>
      <c r="K13903" s="35" t="str">
        <f t="shared" si="1277"/>
        <v>Loonse en Drunense Duinen &amp; Leemkuilen_H2310</v>
      </c>
      <c r="L13903" s="36">
        <f>VLOOKUP(D13903,DATA!A:F,5,FALSE)</f>
        <v>1.0986712608830001E-2</v>
      </c>
      <c r="M13903" s="37">
        <f>VLOOKUP(D13903,DATA!A:F,6,FALSE)</f>
        <v>982</v>
      </c>
      <c r="N13903" s="36">
        <f t="shared" si="1278"/>
        <v>52.198670392690111</v>
      </c>
      <c r="O13903" s="36">
        <f t="shared" si="1279"/>
        <v>52.19868508367572</v>
      </c>
      <c r="P13903" s="36">
        <f t="shared" si="1280"/>
        <v>1.4690985608467599E-5</v>
      </c>
      <c r="Q13903" s="36">
        <f t="shared" si="1281"/>
        <v>0</v>
      </c>
    </row>
    <row r="13904" spans="1:17" x14ac:dyDescent="0.3">
      <c r="A13904" s="29">
        <v>3129048</v>
      </c>
      <c r="B13904" s="1">
        <v>131</v>
      </c>
      <c r="C13904" s="1" t="s">
        <v>24</v>
      </c>
      <c r="D13904" s="1" t="s">
        <v>61</v>
      </c>
      <c r="E13904" s="1" t="s">
        <v>62</v>
      </c>
      <c r="F13904" s="47">
        <v>714</v>
      </c>
      <c r="G13904" s="34">
        <v>990.01</v>
      </c>
      <c r="H13904" s="1" t="s">
        <v>218</v>
      </c>
      <c r="I13904" s="34">
        <v>5.359E-5</v>
      </c>
      <c r="J13904" s="34">
        <v>7407.8783999999996</v>
      </c>
      <c r="K13904" s="35" t="str">
        <f t="shared" si="1277"/>
        <v>Loonse en Drunense Duinen &amp; Leemkuilen_H2330</v>
      </c>
      <c r="L13904" s="36">
        <f>VLOOKUP(D13904,DATA!A:F,5,FALSE)</f>
        <v>1.0986712608830001E-2</v>
      </c>
      <c r="M13904" s="37">
        <f>VLOOKUP(D13904,DATA!A:F,6,FALSE)</f>
        <v>982</v>
      </c>
      <c r="N13904" s="36">
        <f t="shared" si="1278"/>
        <v>52.198670392690111</v>
      </c>
      <c r="O13904" s="36">
        <f t="shared" si="1279"/>
        <v>52.19868508367572</v>
      </c>
      <c r="P13904" s="36">
        <f t="shared" si="1280"/>
        <v>1.4690985608467599E-5</v>
      </c>
      <c r="Q13904" s="36">
        <f t="shared" si="1281"/>
        <v>0</v>
      </c>
    </row>
    <row r="13905" spans="1:17" x14ac:dyDescent="0.3">
      <c r="A13905" s="29">
        <v>3129049</v>
      </c>
      <c r="B13905" s="1">
        <v>131</v>
      </c>
      <c r="C13905" s="1" t="s">
        <v>24</v>
      </c>
      <c r="D13905" s="1" t="s">
        <v>63</v>
      </c>
      <c r="E13905" s="1" t="s">
        <v>64</v>
      </c>
      <c r="F13905" s="47">
        <v>714</v>
      </c>
      <c r="G13905" s="34">
        <v>1030.5899999999999</v>
      </c>
      <c r="H13905" s="1" t="s">
        <v>218</v>
      </c>
      <c r="I13905" s="34">
        <v>6.5099999999999997E-5</v>
      </c>
      <c r="J13905" s="34">
        <v>6835.6090000000004</v>
      </c>
      <c r="K13905" s="35" t="str">
        <f t="shared" si="1277"/>
        <v>Loonse en Drunense Duinen &amp; Leemkuilen_H2310</v>
      </c>
      <c r="L13905" s="36">
        <f>VLOOKUP(D13905,DATA!A:F,5,FALSE)</f>
        <v>1.0986712608830001E-2</v>
      </c>
      <c r="M13905" s="37">
        <f>VLOOKUP(D13905,DATA!A:F,6,FALSE)</f>
        <v>982</v>
      </c>
      <c r="N13905" s="36">
        <f t="shared" si="1278"/>
        <v>63.037930201444688</v>
      </c>
      <c r="O13905" s="36">
        <f t="shared" si="1279"/>
        <v>63.037946866506957</v>
      </c>
      <c r="P13905" s="36">
        <f t="shared" si="1280"/>
        <v>1.6665062268828024E-5</v>
      </c>
      <c r="Q13905" s="36">
        <f t="shared" si="1281"/>
        <v>0</v>
      </c>
    </row>
    <row r="13906" spans="1:17" x14ac:dyDescent="0.3">
      <c r="A13906" s="29">
        <v>3129049</v>
      </c>
      <c r="B13906" s="1">
        <v>131</v>
      </c>
      <c r="C13906" s="1" t="s">
        <v>24</v>
      </c>
      <c r="D13906" s="1" t="s">
        <v>61</v>
      </c>
      <c r="E13906" s="1" t="s">
        <v>62</v>
      </c>
      <c r="F13906" s="47">
        <v>714</v>
      </c>
      <c r="G13906" s="34">
        <v>1030.5899999999999</v>
      </c>
      <c r="H13906" s="1" t="s">
        <v>218</v>
      </c>
      <c r="I13906" s="34">
        <v>6.5099999999999997E-5</v>
      </c>
      <c r="J13906" s="34">
        <v>3164.3910000000001</v>
      </c>
      <c r="K13906" s="35" t="str">
        <f t="shared" si="1277"/>
        <v>Loonse en Drunense Duinen &amp; Leemkuilen_H2330</v>
      </c>
      <c r="L13906" s="36">
        <f>VLOOKUP(D13906,DATA!A:F,5,FALSE)</f>
        <v>1.0986712608830001E-2</v>
      </c>
      <c r="M13906" s="37">
        <f>VLOOKUP(D13906,DATA!A:F,6,FALSE)</f>
        <v>982</v>
      </c>
      <c r="N13906" s="36">
        <f t="shared" si="1278"/>
        <v>63.037930201444688</v>
      </c>
      <c r="O13906" s="36">
        <f t="shared" si="1279"/>
        <v>63.037946866506957</v>
      </c>
      <c r="P13906" s="36">
        <f t="shared" si="1280"/>
        <v>1.6665062268828024E-5</v>
      </c>
      <c r="Q13906" s="36">
        <f t="shared" si="1281"/>
        <v>0</v>
      </c>
    </row>
    <row r="13907" spans="1:17" x14ac:dyDescent="0.3">
      <c r="A13907" s="29">
        <v>3129050</v>
      </c>
      <c r="B13907" s="1">
        <v>131</v>
      </c>
      <c r="C13907" s="1" t="s">
        <v>24</v>
      </c>
      <c r="D13907" s="1" t="s">
        <v>63</v>
      </c>
      <c r="E13907" s="1" t="s">
        <v>64</v>
      </c>
      <c r="F13907" s="47">
        <v>714</v>
      </c>
      <c r="G13907" s="34">
        <v>936.86</v>
      </c>
      <c r="H13907" s="1" t="s">
        <v>218</v>
      </c>
      <c r="I13907" s="34">
        <v>6.6400000000000001E-5</v>
      </c>
      <c r="J13907" s="34">
        <v>442.04257000000001</v>
      </c>
      <c r="K13907" s="35" t="str">
        <f t="shared" si="1277"/>
        <v>Loonse en Drunense Duinen &amp; Leemkuilen_H2310</v>
      </c>
      <c r="L13907" s="36">
        <f>VLOOKUP(D13907,DATA!A:F,5,FALSE)</f>
        <v>1.0986712608830001E-2</v>
      </c>
      <c r="M13907" s="37">
        <f>VLOOKUP(D13907,DATA!A:F,6,FALSE)</f>
        <v>982</v>
      </c>
      <c r="N13907" s="36">
        <f t="shared" si="1278"/>
        <v>37.849520843311645</v>
      </c>
      <c r="O13907" s="36">
        <f t="shared" si="1279"/>
        <v>37.849538004238873</v>
      </c>
      <c r="P13907" s="36">
        <f t="shared" si="1280"/>
        <v>1.7160927228587752E-5</v>
      </c>
      <c r="Q13907" s="36">
        <f t="shared" si="1281"/>
        <v>0</v>
      </c>
    </row>
    <row r="13908" spans="1:17" x14ac:dyDescent="0.3">
      <c r="A13908" s="29">
        <v>3129050</v>
      </c>
      <c r="B13908" s="1">
        <v>131</v>
      </c>
      <c r="C13908" s="1" t="s">
        <v>24</v>
      </c>
      <c r="D13908" s="1" t="s">
        <v>61</v>
      </c>
      <c r="E13908" s="1" t="s">
        <v>62</v>
      </c>
      <c r="F13908" s="47">
        <v>714</v>
      </c>
      <c r="G13908" s="34">
        <v>936.86</v>
      </c>
      <c r="H13908" s="1" t="s">
        <v>218</v>
      </c>
      <c r="I13908" s="34">
        <v>6.6400000000000001E-5</v>
      </c>
      <c r="J13908" s="34">
        <v>9161.1409999999996</v>
      </c>
      <c r="K13908" s="35" t="str">
        <f t="shared" si="1277"/>
        <v>Loonse en Drunense Duinen &amp; Leemkuilen_H2330</v>
      </c>
      <c r="L13908" s="36">
        <f>VLOOKUP(D13908,DATA!A:F,5,FALSE)</f>
        <v>1.0986712608830001E-2</v>
      </c>
      <c r="M13908" s="37">
        <f>VLOOKUP(D13908,DATA!A:F,6,FALSE)</f>
        <v>982</v>
      </c>
      <c r="N13908" s="36">
        <f t="shared" si="1278"/>
        <v>37.849520843311645</v>
      </c>
      <c r="O13908" s="36">
        <f t="shared" si="1279"/>
        <v>37.849538004238873</v>
      </c>
      <c r="P13908" s="36">
        <f t="shared" si="1280"/>
        <v>1.7160927228587752E-5</v>
      </c>
      <c r="Q13908" s="36">
        <f t="shared" si="1281"/>
        <v>0</v>
      </c>
    </row>
    <row r="13909" spans="1:17" x14ac:dyDescent="0.3">
      <c r="A13909" s="29">
        <v>3129051</v>
      </c>
      <c r="B13909" s="1">
        <v>131</v>
      </c>
      <c r="C13909" s="1" t="s">
        <v>24</v>
      </c>
      <c r="D13909" s="1" t="s">
        <v>63</v>
      </c>
      <c r="E13909" s="1" t="s">
        <v>64</v>
      </c>
      <c r="F13909" s="47">
        <v>714</v>
      </c>
      <c r="G13909" s="34">
        <v>971.91</v>
      </c>
      <c r="H13909" s="1" t="s">
        <v>218</v>
      </c>
      <c r="I13909" s="34">
        <v>8.1089999999999998E-5</v>
      </c>
      <c r="J13909" s="34">
        <v>232.64392000000001</v>
      </c>
      <c r="K13909" s="35" t="str">
        <f t="shared" si="1277"/>
        <v>Loonse en Drunense Duinen &amp; Leemkuilen_H2310</v>
      </c>
      <c r="L13909" s="36">
        <f>VLOOKUP(D13909,DATA!A:F,5,FALSE)</f>
        <v>1.0986712608830001E-2</v>
      </c>
      <c r="M13909" s="37">
        <f>VLOOKUP(D13909,DATA!A:F,6,FALSE)</f>
        <v>982</v>
      </c>
      <c r="N13909" s="36">
        <f t="shared" si="1278"/>
        <v>47.231436412309705</v>
      </c>
      <c r="O13909" s="36">
        <f t="shared" si="1279"/>
        <v>47.23145861683544</v>
      </c>
      <c r="P13909" s="36">
        <f t="shared" si="1280"/>
        <v>2.2204525734537128E-5</v>
      </c>
      <c r="Q13909" s="36">
        <f t="shared" si="1281"/>
        <v>0</v>
      </c>
    </row>
    <row r="13910" spans="1:17" x14ac:dyDescent="0.3">
      <c r="A13910" s="29">
        <v>3129051</v>
      </c>
      <c r="B13910" s="1">
        <v>131</v>
      </c>
      <c r="C13910" s="1" t="s">
        <v>24</v>
      </c>
      <c r="D13910" s="1" t="s">
        <v>61</v>
      </c>
      <c r="E13910" s="1" t="s">
        <v>62</v>
      </c>
      <c r="F13910" s="47">
        <v>714</v>
      </c>
      <c r="G13910" s="34">
        <v>971.91</v>
      </c>
      <c r="H13910" s="1" t="s">
        <v>218</v>
      </c>
      <c r="I13910" s="34">
        <v>8.1089999999999998E-5</v>
      </c>
      <c r="J13910" s="34">
        <v>7234.1377000000002</v>
      </c>
      <c r="K13910" s="35" t="str">
        <f t="shared" si="1277"/>
        <v>Loonse en Drunense Duinen &amp; Leemkuilen_H2330</v>
      </c>
      <c r="L13910" s="36">
        <f>VLOOKUP(D13910,DATA!A:F,5,FALSE)</f>
        <v>1.0986712608830001E-2</v>
      </c>
      <c r="M13910" s="37">
        <f>VLOOKUP(D13910,DATA!A:F,6,FALSE)</f>
        <v>982</v>
      </c>
      <c r="N13910" s="36">
        <f t="shared" si="1278"/>
        <v>47.231436412309705</v>
      </c>
      <c r="O13910" s="36">
        <f t="shared" si="1279"/>
        <v>47.23145861683544</v>
      </c>
      <c r="P13910" s="36">
        <f t="shared" si="1280"/>
        <v>2.2204525734537128E-5</v>
      </c>
      <c r="Q13910" s="36">
        <f t="shared" si="1281"/>
        <v>0</v>
      </c>
    </row>
    <row r="13911" spans="1:17" x14ac:dyDescent="0.3">
      <c r="A13911" s="29">
        <v>3129052</v>
      </c>
      <c r="B13911" s="1">
        <v>131</v>
      </c>
      <c r="C13911" s="1" t="s">
        <v>24</v>
      </c>
      <c r="D13911" s="1" t="s">
        <v>61</v>
      </c>
      <c r="E13911" s="1" t="s">
        <v>62</v>
      </c>
      <c r="F13911" s="47">
        <v>714</v>
      </c>
      <c r="G13911" s="34">
        <v>1051.7</v>
      </c>
      <c r="H13911" s="1" t="s">
        <v>218</v>
      </c>
      <c r="I13911" s="34">
        <v>1.0276E-4</v>
      </c>
      <c r="J13911" s="34">
        <v>9729.0139999999992</v>
      </c>
      <c r="K13911" s="35" t="str">
        <f t="shared" si="1277"/>
        <v>Loonse en Drunense Duinen &amp; Leemkuilen_H2330</v>
      </c>
      <c r="L13911" s="36">
        <f>VLOOKUP(D13911,DATA!A:F,5,FALSE)</f>
        <v>1.0986712608830001E-2</v>
      </c>
      <c r="M13911" s="37">
        <f>VLOOKUP(D13911,DATA!A:F,6,FALSE)</f>
        <v>982</v>
      </c>
      <c r="N13911" s="36">
        <f t="shared" si="1278"/>
        <v>68.260598847450083</v>
      </c>
      <c r="O13911" s="36">
        <f t="shared" si="1279"/>
        <v>68.260623307683232</v>
      </c>
      <c r="P13911" s="36">
        <f t="shared" si="1280"/>
        <v>2.4460233149170563E-5</v>
      </c>
      <c r="Q13911" s="36">
        <f t="shared" si="1281"/>
        <v>0</v>
      </c>
    </row>
    <row r="13912" spans="1:17" x14ac:dyDescent="0.3">
      <c r="A13912" s="29">
        <v>3129053</v>
      </c>
      <c r="B13912" s="1">
        <v>131</v>
      </c>
      <c r="C13912" s="1" t="s">
        <v>24</v>
      </c>
      <c r="D13912" s="1" t="s">
        <v>61</v>
      </c>
      <c r="E13912" s="1" t="s">
        <v>62</v>
      </c>
      <c r="F13912" s="47">
        <v>714</v>
      </c>
      <c r="G13912" s="34">
        <v>1318.85</v>
      </c>
      <c r="H13912" s="1" t="s">
        <v>218</v>
      </c>
      <c r="I13912" s="34">
        <v>1.4609000000000001E-4</v>
      </c>
      <c r="J13912" s="34">
        <v>5318.9853999999996</v>
      </c>
      <c r="K13912" s="35" t="str">
        <f t="shared" si="1277"/>
        <v>Loonse en Drunense Duinen &amp; Leemkuilen_H2330</v>
      </c>
      <c r="L13912" s="36">
        <f>VLOOKUP(D13912,DATA!A:F,5,FALSE)</f>
        <v>1.0986712608830001E-2</v>
      </c>
      <c r="M13912" s="37">
        <f>VLOOKUP(D13912,DATA!A:F,6,FALSE)</f>
        <v>982</v>
      </c>
      <c r="N13912" s="36">
        <f t="shared" si="1278"/>
        <v>97.58935516229208</v>
      </c>
      <c r="O13912" s="36">
        <f t="shared" si="1279"/>
        <v>97.589358938219178</v>
      </c>
      <c r="P13912" s="36">
        <f t="shared" si="1280"/>
        <v>3.7759270981041482E-6</v>
      </c>
      <c r="Q13912" s="36">
        <f t="shared" si="1281"/>
        <v>0</v>
      </c>
    </row>
    <row r="13913" spans="1:17" x14ac:dyDescent="0.3">
      <c r="A13913" s="29">
        <v>3129054</v>
      </c>
      <c r="B13913" s="1">
        <v>131</v>
      </c>
      <c r="C13913" s="1" t="s">
        <v>24</v>
      </c>
      <c r="D13913" s="1" t="s">
        <v>63</v>
      </c>
      <c r="E13913" s="1" t="s">
        <v>64</v>
      </c>
      <c r="F13913" s="47">
        <v>714</v>
      </c>
      <c r="G13913" s="34">
        <v>1758.64</v>
      </c>
      <c r="H13913" s="1" t="s">
        <v>218</v>
      </c>
      <c r="I13913" s="34">
        <v>2.3000000000000001E-4</v>
      </c>
      <c r="J13913" s="34">
        <v>442.17144999999999</v>
      </c>
      <c r="K13913" s="35" t="str">
        <f t="shared" si="1277"/>
        <v>Loonse en Drunense Duinen &amp; Leemkuilen_H2310</v>
      </c>
      <c r="L13913" s="36">
        <f>VLOOKUP(D13913,DATA!A:F,5,FALSE)</f>
        <v>1.0986712608830001E-2</v>
      </c>
      <c r="M13913" s="37">
        <f>VLOOKUP(D13913,DATA!A:F,6,FALSE)</f>
        <v>982</v>
      </c>
      <c r="N13913" s="36">
        <f t="shared" si="1278"/>
        <v>99.980312024172548</v>
      </c>
      <c r="O13913" s="36">
        <f t="shared" si="1279"/>
        <v>99.980312073913112</v>
      </c>
      <c r="P13913" s="36">
        <f t="shared" si="1280"/>
        <v>4.9740563667910465E-8</v>
      </c>
      <c r="Q13913" s="36">
        <f t="shared" si="1281"/>
        <v>0</v>
      </c>
    </row>
    <row r="13914" spans="1:17" x14ac:dyDescent="0.3">
      <c r="A13914" s="29">
        <v>3129055</v>
      </c>
      <c r="B13914" s="1">
        <v>131</v>
      </c>
      <c r="C13914" s="1" t="s">
        <v>24</v>
      </c>
      <c r="D13914" s="1" t="s">
        <v>63</v>
      </c>
      <c r="E13914" s="1" t="s">
        <v>64</v>
      </c>
      <c r="F13914" s="47">
        <v>714</v>
      </c>
      <c r="G13914" s="34">
        <v>1468.68</v>
      </c>
      <c r="H13914" s="1" t="s">
        <v>218</v>
      </c>
      <c r="I13914" s="34">
        <v>2.0950999999999999E-4</v>
      </c>
      <c r="J13914" s="34">
        <v>815.28290000000004</v>
      </c>
      <c r="K13914" s="35" t="str">
        <f t="shared" si="1277"/>
        <v>Loonse en Drunense Duinen &amp; Leemkuilen_H2310</v>
      </c>
      <c r="L13914" s="36">
        <f>VLOOKUP(D13914,DATA!A:F,5,FALSE)</f>
        <v>1.0986712608830001E-2</v>
      </c>
      <c r="M13914" s="37">
        <f>VLOOKUP(D13914,DATA!A:F,6,FALSE)</f>
        <v>982</v>
      </c>
      <c r="N13914" s="36">
        <f t="shared" si="1278"/>
        <v>99.526021897628951</v>
      </c>
      <c r="O13914" s="36">
        <f t="shared" si="1279"/>
        <v>99.526022983471734</v>
      </c>
      <c r="P13914" s="36">
        <f t="shared" si="1280"/>
        <v>1.085842782799773E-6</v>
      </c>
      <c r="Q13914" s="36">
        <f t="shared" si="1281"/>
        <v>0</v>
      </c>
    </row>
    <row r="13915" spans="1:17" x14ac:dyDescent="0.3">
      <c r="A13915" s="29">
        <v>3129055</v>
      </c>
      <c r="B13915" s="1">
        <v>131</v>
      </c>
      <c r="C13915" s="1" t="s">
        <v>24</v>
      </c>
      <c r="D13915" s="1" t="s">
        <v>61</v>
      </c>
      <c r="E13915" s="1" t="s">
        <v>62</v>
      </c>
      <c r="F13915" s="47">
        <v>714</v>
      </c>
      <c r="G13915" s="34">
        <v>1468.68</v>
      </c>
      <c r="H13915" s="1" t="s">
        <v>218</v>
      </c>
      <c r="I13915" s="34">
        <v>2.0950999999999999E-4</v>
      </c>
      <c r="J13915" s="34">
        <v>3525.9346</v>
      </c>
      <c r="K13915" s="35" t="str">
        <f t="shared" si="1277"/>
        <v>Loonse en Drunense Duinen &amp; Leemkuilen_H2330</v>
      </c>
      <c r="L13915" s="36">
        <f>VLOOKUP(D13915,DATA!A:F,5,FALSE)</f>
        <v>1.0986712608830001E-2</v>
      </c>
      <c r="M13915" s="37">
        <f>VLOOKUP(D13915,DATA!A:F,6,FALSE)</f>
        <v>982</v>
      </c>
      <c r="N13915" s="36">
        <f t="shared" si="1278"/>
        <v>99.526021897628951</v>
      </c>
      <c r="O13915" s="36">
        <f t="shared" si="1279"/>
        <v>99.526022983471734</v>
      </c>
      <c r="P13915" s="36">
        <f t="shared" si="1280"/>
        <v>1.085842782799773E-6</v>
      </c>
      <c r="Q13915" s="36">
        <f t="shared" si="1281"/>
        <v>0</v>
      </c>
    </row>
    <row r="13916" spans="1:17" x14ac:dyDescent="0.3">
      <c r="A13916" s="29">
        <v>3129056</v>
      </c>
      <c r="B13916" s="1">
        <v>131</v>
      </c>
      <c r="C13916" s="1" t="s">
        <v>24</v>
      </c>
      <c r="D13916" s="1" t="s">
        <v>63</v>
      </c>
      <c r="E13916" s="1" t="s">
        <v>64</v>
      </c>
      <c r="F13916" s="47">
        <v>714</v>
      </c>
      <c r="G13916" s="34">
        <v>1313.4</v>
      </c>
      <c r="H13916" s="1" t="s">
        <v>218</v>
      </c>
      <c r="I13916" s="34">
        <v>3.0229999999999998E-4</v>
      </c>
      <c r="J13916" s="34">
        <v>258.72543000000002</v>
      </c>
      <c r="K13916" s="35" t="str">
        <f t="shared" si="1277"/>
        <v>Loonse en Drunense Duinen &amp; Leemkuilen_H2310</v>
      </c>
      <c r="L13916" s="36">
        <f>VLOOKUP(D13916,DATA!A:F,5,FALSE)</f>
        <v>1.0986712608830001E-2</v>
      </c>
      <c r="M13916" s="37">
        <f>VLOOKUP(D13916,DATA!A:F,6,FALSE)</f>
        <v>982</v>
      </c>
      <c r="N13916" s="36">
        <f t="shared" si="1278"/>
        <v>97.444404057616111</v>
      </c>
      <c r="O13916" s="36">
        <f t="shared" si="1279"/>
        <v>97.444412328545653</v>
      </c>
      <c r="P13916" s="36">
        <f t="shared" si="1280"/>
        <v>8.2709295412541906E-6</v>
      </c>
      <c r="Q13916" s="36">
        <f t="shared" si="1281"/>
        <v>0</v>
      </c>
    </row>
    <row r="13917" spans="1:17" x14ac:dyDescent="0.3">
      <c r="A13917" s="29">
        <v>3129056</v>
      </c>
      <c r="B13917" s="1">
        <v>131</v>
      </c>
      <c r="C13917" s="1" t="s">
        <v>24</v>
      </c>
      <c r="D13917" s="1" t="s">
        <v>61</v>
      </c>
      <c r="E13917" s="1" t="s">
        <v>62</v>
      </c>
      <c r="F13917" s="47">
        <v>714</v>
      </c>
      <c r="G13917" s="34">
        <v>1313.4</v>
      </c>
      <c r="H13917" s="1" t="s">
        <v>218</v>
      </c>
      <c r="I13917" s="34">
        <v>3.0229999999999998E-4</v>
      </c>
      <c r="J13917" s="34">
        <v>4147.1549999999997</v>
      </c>
      <c r="K13917" s="35" t="str">
        <f t="shared" si="1277"/>
        <v>Loonse en Drunense Duinen &amp; Leemkuilen_H2330</v>
      </c>
      <c r="L13917" s="36">
        <f>VLOOKUP(D13917,DATA!A:F,5,FALSE)</f>
        <v>1.0986712608830001E-2</v>
      </c>
      <c r="M13917" s="37">
        <f>VLOOKUP(D13917,DATA!A:F,6,FALSE)</f>
        <v>982</v>
      </c>
      <c r="N13917" s="36">
        <f t="shared" si="1278"/>
        <v>97.444404057616111</v>
      </c>
      <c r="O13917" s="36">
        <f t="shared" si="1279"/>
        <v>97.444412328545653</v>
      </c>
      <c r="P13917" s="36">
        <f t="shared" si="1280"/>
        <v>8.2709295412541906E-6</v>
      </c>
      <c r="Q13917" s="36">
        <f t="shared" si="1281"/>
        <v>0</v>
      </c>
    </row>
    <row r="13918" spans="1:17" x14ac:dyDescent="0.3">
      <c r="A13918" s="29">
        <v>3129057</v>
      </c>
      <c r="B13918" s="1">
        <v>131</v>
      </c>
      <c r="C13918" s="1" t="s">
        <v>24</v>
      </c>
      <c r="D13918" s="1" t="s">
        <v>61</v>
      </c>
      <c r="E13918" s="1" t="s">
        <v>62</v>
      </c>
      <c r="F13918" s="47">
        <v>714</v>
      </c>
      <c r="G13918" s="34">
        <v>1359.5</v>
      </c>
      <c r="H13918" s="1" t="s">
        <v>218</v>
      </c>
      <c r="I13918" s="34">
        <v>4.3820000000000003E-4</v>
      </c>
      <c r="J13918" s="34">
        <v>3464.0122000000001</v>
      </c>
      <c r="K13918" s="35" t="str">
        <f t="shared" si="1277"/>
        <v>Loonse en Drunense Duinen &amp; Leemkuilen_H2330</v>
      </c>
      <c r="L13918" s="36">
        <f>VLOOKUP(D13918,DATA!A:F,5,FALSE)</f>
        <v>1.0986712608830001E-2</v>
      </c>
      <c r="M13918" s="37">
        <f>VLOOKUP(D13918,DATA!A:F,6,FALSE)</f>
        <v>982</v>
      </c>
      <c r="N13918" s="36">
        <f t="shared" si="1278"/>
        <v>98.444175498011091</v>
      </c>
      <c r="O13918" s="36">
        <f t="shared" si="1279"/>
        <v>98.44418287178398</v>
      </c>
      <c r="P13918" s="36">
        <f t="shared" si="1280"/>
        <v>7.373772888286112E-6</v>
      </c>
      <c r="Q13918" s="36">
        <f t="shared" si="1281"/>
        <v>0</v>
      </c>
    </row>
    <row r="13919" spans="1:17" x14ac:dyDescent="0.3">
      <c r="A13919" s="29">
        <v>3129058</v>
      </c>
      <c r="B13919" s="1">
        <v>131</v>
      </c>
      <c r="C13919" s="1" t="s">
        <v>24</v>
      </c>
      <c r="D13919" s="1" t="s">
        <v>59</v>
      </c>
      <c r="E13919" s="1" t="s">
        <v>60</v>
      </c>
      <c r="F13919" s="47">
        <v>1071</v>
      </c>
      <c r="G13919" s="34">
        <v>1347.23</v>
      </c>
      <c r="H13919" s="1" t="s">
        <v>218</v>
      </c>
      <c r="I13919" s="34">
        <v>7.2809999999999997E-4</v>
      </c>
      <c r="J13919" s="34">
        <v>2432.2449999999999</v>
      </c>
      <c r="K13919" s="35" t="str">
        <f t="shared" si="1277"/>
        <v>Loonse en Drunense Duinen &amp; Leemkuilen_H9190</v>
      </c>
      <c r="L13919" s="36">
        <f>VLOOKUP(D13919,DATA!A:F,5,FALSE)</f>
        <v>1.3726988247862192E-2</v>
      </c>
      <c r="M13919" s="37">
        <f>VLOOKUP(D13919,DATA!A:F,6,FALSE)</f>
        <v>1285.5</v>
      </c>
      <c r="N13919" s="36">
        <f t="shared" si="1278"/>
        <v>70.001451587151394</v>
      </c>
      <c r="O13919" s="36">
        <f t="shared" si="1279"/>
        <v>70.001661467951422</v>
      </c>
      <c r="P13919" s="36">
        <f t="shared" si="1280"/>
        <v>2.0988080002837251E-4</v>
      </c>
      <c r="Q13919" s="36">
        <f t="shared" si="1281"/>
        <v>0</v>
      </c>
    </row>
    <row r="13920" spans="1:17" x14ac:dyDescent="0.3">
      <c r="A13920" s="29">
        <v>3129060</v>
      </c>
      <c r="B13920" s="1">
        <v>131</v>
      </c>
      <c r="C13920" s="1" t="s">
        <v>24</v>
      </c>
      <c r="D13920" s="1" t="s">
        <v>59</v>
      </c>
      <c r="E13920" s="1" t="s">
        <v>60</v>
      </c>
      <c r="F13920" s="47">
        <v>1071</v>
      </c>
      <c r="G13920" s="34">
        <v>1877.08</v>
      </c>
      <c r="H13920" s="1" t="s">
        <v>218</v>
      </c>
      <c r="I13920" s="34">
        <v>1.6366E-3</v>
      </c>
      <c r="J13920" s="34">
        <v>1385.9051999999999</v>
      </c>
      <c r="K13920" s="35" t="str">
        <f t="shared" si="1277"/>
        <v>Loonse en Drunense Duinen &amp; Leemkuilen_H9190</v>
      </c>
      <c r="L13920" s="36">
        <f>VLOOKUP(D13920,DATA!A:F,5,FALSE)</f>
        <v>1.3726988247862192E-2</v>
      </c>
      <c r="M13920" s="37">
        <f>VLOOKUP(D13920,DATA!A:F,6,FALSE)</f>
        <v>1285.5</v>
      </c>
      <c r="N13920" s="36">
        <f t="shared" si="1278"/>
        <v>99.970274167325513</v>
      </c>
      <c r="O13920" s="36">
        <f t="shared" si="1279"/>
        <v>99.970274834927849</v>
      </c>
      <c r="P13920" s="36">
        <f t="shared" si="1280"/>
        <v>6.6760233607965347E-7</v>
      </c>
      <c r="Q13920" s="36">
        <f t="shared" si="1281"/>
        <v>0</v>
      </c>
    </row>
    <row r="13921" spans="1:17" x14ac:dyDescent="0.3">
      <c r="A13921" s="29">
        <v>3129061</v>
      </c>
      <c r="B13921" s="1">
        <v>131</v>
      </c>
      <c r="C13921" s="1" t="s">
        <v>24</v>
      </c>
      <c r="D13921" s="1" t="s">
        <v>59</v>
      </c>
      <c r="E13921" s="1" t="s">
        <v>60</v>
      </c>
      <c r="F13921" s="47">
        <v>1071</v>
      </c>
      <c r="G13921" s="34">
        <v>1831.51</v>
      </c>
      <c r="H13921" s="1" t="s">
        <v>218</v>
      </c>
      <c r="I13921" s="34">
        <v>2.8151999999999999E-3</v>
      </c>
      <c r="J13921" s="34">
        <v>6462.4160000000002</v>
      </c>
      <c r="K13921" s="35" t="str">
        <f t="shared" si="1277"/>
        <v>Loonse en Drunense Duinen &amp; Leemkuilen_H9190</v>
      </c>
      <c r="L13921" s="36">
        <f>VLOOKUP(D13921,DATA!A:F,5,FALSE)</f>
        <v>1.3726988247862192E-2</v>
      </c>
      <c r="M13921" s="37">
        <f>VLOOKUP(D13921,DATA!A:F,6,FALSE)</f>
        <v>1285.5</v>
      </c>
      <c r="N13921" s="36">
        <f t="shared" si="1278"/>
        <v>99.944449253744324</v>
      </c>
      <c r="O13921" s="36">
        <f t="shared" si="1279"/>
        <v>99.944451399225514</v>
      </c>
      <c r="P13921" s="36">
        <f t="shared" si="1280"/>
        <v>2.1454811900412096E-6</v>
      </c>
      <c r="Q13921" s="36">
        <f t="shared" si="1281"/>
        <v>0</v>
      </c>
    </row>
    <row r="13922" spans="1:17" x14ac:dyDescent="0.3">
      <c r="A13922" s="29">
        <v>3129062</v>
      </c>
      <c r="B13922" s="1">
        <v>131</v>
      </c>
      <c r="C13922" s="1" t="s">
        <v>24</v>
      </c>
      <c r="D13922" s="1" t="s">
        <v>61</v>
      </c>
      <c r="E13922" s="1" t="s">
        <v>62</v>
      </c>
      <c r="F13922" s="47">
        <v>714</v>
      </c>
      <c r="G13922" s="34">
        <v>1415.02</v>
      </c>
      <c r="H13922" s="1" t="s">
        <v>218</v>
      </c>
      <c r="I13922" s="34">
        <v>2.0257000000000001E-3</v>
      </c>
      <c r="J13922" s="34">
        <v>478.55797999999999</v>
      </c>
      <c r="K13922" s="35" t="str">
        <f t="shared" si="1277"/>
        <v>Loonse en Drunense Duinen &amp; Leemkuilen_H2330</v>
      </c>
      <c r="L13922" s="36">
        <f>VLOOKUP(D13922,DATA!A:F,5,FALSE)</f>
        <v>1.0986712608830001E-2</v>
      </c>
      <c r="M13922" s="37">
        <f>VLOOKUP(D13922,DATA!A:F,6,FALSE)</f>
        <v>982</v>
      </c>
      <c r="N13922" s="36">
        <f t="shared" si="1278"/>
        <v>99.148577489098159</v>
      </c>
      <c r="O13922" s="36">
        <f t="shared" si="1279"/>
        <v>99.148596276631224</v>
      </c>
      <c r="P13922" s="36">
        <f t="shared" si="1280"/>
        <v>1.8787533065278694E-5</v>
      </c>
      <c r="Q13922" s="36">
        <f t="shared" si="1281"/>
        <v>0</v>
      </c>
    </row>
    <row r="13923" spans="1:17" x14ac:dyDescent="0.3">
      <c r="A13923" s="29">
        <v>3129062</v>
      </c>
      <c r="B13923" s="1">
        <v>131</v>
      </c>
      <c r="C13923" s="1" t="s">
        <v>24</v>
      </c>
      <c r="D13923" s="1" t="s">
        <v>59</v>
      </c>
      <c r="E13923" s="1" t="s">
        <v>60</v>
      </c>
      <c r="F13923" s="47">
        <v>1071</v>
      </c>
      <c r="G13923" s="34">
        <v>1415.02</v>
      </c>
      <c r="H13923" s="1" t="s">
        <v>218</v>
      </c>
      <c r="I13923" s="34">
        <v>2.0257000000000001E-3</v>
      </c>
      <c r="J13923" s="34">
        <v>824.96465999999998</v>
      </c>
      <c r="K13923" s="35" t="str">
        <f t="shared" si="1277"/>
        <v>Loonse en Drunense Duinen &amp; Leemkuilen_H9190</v>
      </c>
      <c r="L13923" s="36">
        <f>VLOOKUP(D13923,DATA!A:F,5,FALSE)</f>
        <v>1.3726988247862192E-2</v>
      </c>
      <c r="M13923" s="37">
        <f>VLOOKUP(D13923,DATA!A:F,6,FALSE)</f>
        <v>1285.5</v>
      </c>
      <c r="N13923" s="36">
        <f t="shared" si="1278"/>
        <v>85.543977835956483</v>
      </c>
      <c r="O13923" s="36">
        <f t="shared" si="1279"/>
        <v>85.544321698082754</v>
      </c>
      <c r="P13923" s="36">
        <f t="shared" si="1280"/>
        <v>3.4386212627168788E-4</v>
      </c>
      <c r="Q13923" s="36">
        <f t="shared" si="1281"/>
        <v>0</v>
      </c>
    </row>
    <row r="13924" spans="1:17" x14ac:dyDescent="0.3">
      <c r="A13924" s="29">
        <v>3129063</v>
      </c>
      <c r="B13924" s="1">
        <v>131</v>
      </c>
      <c r="C13924" s="1" t="s">
        <v>24</v>
      </c>
      <c r="D13924" s="1" t="s">
        <v>61</v>
      </c>
      <c r="E13924" s="1" t="s">
        <v>62</v>
      </c>
      <c r="F13924" s="47">
        <v>714</v>
      </c>
      <c r="G13924" s="34">
        <v>1577.11</v>
      </c>
      <c r="H13924" s="1" t="s">
        <v>218</v>
      </c>
      <c r="I13924" s="34">
        <v>3.0071E-3</v>
      </c>
      <c r="J13924" s="34">
        <v>1065.9165</v>
      </c>
      <c r="K13924" s="35" t="str">
        <f t="shared" si="1277"/>
        <v>Loonse en Drunense Duinen &amp; Leemkuilen_H2330</v>
      </c>
      <c r="L13924" s="36">
        <f>VLOOKUP(D13924,DATA!A:F,5,FALSE)</f>
        <v>1.0986712608830001E-2</v>
      </c>
      <c r="M13924" s="37">
        <f>VLOOKUP(D13924,DATA!A:F,6,FALSE)</f>
        <v>982</v>
      </c>
      <c r="N13924" s="36">
        <f t="shared" si="1278"/>
        <v>99.855514807594346</v>
      </c>
      <c r="O13924" s="36">
        <f t="shared" si="1279"/>
        <v>99.855519574141312</v>
      </c>
      <c r="P13924" s="36">
        <f t="shared" si="1280"/>
        <v>4.7665469651292369E-6</v>
      </c>
      <c r="Q13924" s="36">
        <f t="shared" si="1281"/>
        <v>0</v>
      </c>
    </row>
    <row r="13925" spans="1:17" x14ac:dyDescent="0.3">
      <c r="A13925" s="29">
        <v>3130559</v>
      </c>
      <c r="B13925" s="1">
        <v>131</v>
      </c>
      <c r="C13925" s="1" t="s">
        <v>24</v>
      </c>
      <c r="D13925" s="1" t="s">
        <v>63</v>
      </c>
      <c r="E13925" s="1" t="s">
        <v>64</v>
      </c>
      <c r="F13925" s="47">
        <v>714</v>
      </c>
      <c r="G13925" s="34">
        <v>1847.43</v>
      </c>
      <c r="H13925" s="1" t="s">
        <v>218</v>
      </c>
      <c r="I13925" s="34">
        <v>2.0307999999999999E-5</v>
      </c>
      <c r="J13925" s="34">
        <v>1281.9364</v>
      </c>
      <c r="K13925" s="35" t="str">
        <f t="shared" si="1277"/>
        <v>Loonse en Drunense Duinen &amp; Leemkuilen_H2310</v>
      </c>
      <c r="L13925" s="36">
        <f>VLOOKUP(D13925,DATA!A:F,5,FALSE)</f>
        <v>1.0986712608830001E-2</v>
      </c>
      <c r="M13925" s="37">
        <f>VLOOKUP(D13925,DATA!A:F,6,FALSE)</f>
        <v>982</v>
      </c>
      <c r="N13925" s="36">
        <f t="shared" si="1278"/>
        <v>99.992576723501045</v>
      </c>
      <c r="O13925" s="36">
        <f t="shared" si="1279"/>
        <v>99.992576725157207</v>
      </c>
      <c r="P13925" s="36">
        <f t="shared" si="1280"/>
        <v>1.6561614302190719E-9</v>
      </c>
      <c r="Q13925" s="36">
        <f t="shared" si="1281"/>
        <v>0</v>
      </c>
    </row>
    <row r="13926" spans="1:17" x14ac:dyDescent="0.3">
      <c r="A13926" s="29">
        <v>3130560</v>
      </c>
      <c r="B13926" s="1">
        <v>131</v>
      </c>
      <c r="C13926" s="1" t="s">
        <v>24</v>
      </c>
      <c r="D13926" s="1" t="s">
        <v>63</v>
      </c>
      <c r="E13926" s="1" t="s">
        <v>64</v>
      </c>
      <c r="F13926" s="47">
        <v>714</v>
      </c>
      <c r="G13926" s="34">
        <v>1606.32</v>
      </c>
      <c r="H13926" s="1" t="s">
        <v>218</v>
      </c>
      <c r="I13926" s="34">
        <v>2.1639999999999999E-5</v>
      </c>
      <c r="J13926" s="34">
        <v>70.506709999999998</v>
      </c>
      <c r="K13926" s="35" t="str">
        <f t="shared" si="1277"/>
        <v>Loonse en Drunense Duinen &amp; Leemkuilen_H2310</v>
      </c>
      <c r="L13926" s="36">
        <f>VLOOKUP(D13926,DATA!A:F,5,FALSE)</f>
        <v>1.0986712608830001E-2</v>
      </c>
      <c r="M13926" s="37">
        <f>VLOOKUP(D13926,DATA!A:F,6,FALSE)</f>
        <v>982</v>
      </c>
      <c r="N13926" s="36">
        <f t="shared" si="1278"/>
        <v>99.895137300376959</v>
      </c>
      <c r="O13926" s="36">
        <f t="shared" si="1279"/>
        <v>99.895137325282178</v>
      </c>
      <c r="P13926" s="36">
        <f t="shared" si="1280"/>
        <v>2.4905219220272556E-8</v>
      </c>
      <c r="Q13926" s="36">
        <f t="shared" si="1281"/>
        <v>0</v>
      </c>
    </row>
    <row r="13927" spans="1:17" x14ac:dyDescent="0.3">
      <c r="A13927" s="29">
        <v>3130560</v>
      </c>
      <c r="B13927" s="1">
        <v>131</v>
      </c>
      <c r="C13927" s="1" t="s">
        <v>24</v>
      </c>
      <c r="D13927" s="1" t="s">
        <v>61</v>
      </c>
      <c r="E13927" s="1" t="s">
        <v>62</v>
      </c>
      <c r="F13927" s="47">
        <v>714</v>
      </c>
      <c r="G13927" s="34">
        <v>1606.32</v>
      </c>
      <c r="H13927" s="1" t="s">
        <v>218</v>
      </c>
      <c r="I13927" s="34">
        <v>2.1639999999999999E-5</v>
      </c>
      <c r="J13927" s="34">
        <v>120.19844000000001</v>
      </c>
      <c r="K13927" s="35" t="str">
        <f t="shared" si="1277"/>
        <v>Loonse en Drunense Duinen &amp; Leemkuilen_H2330</v>
      </c>
      <c r="L13927" s="36">
        <f>VLOOKUP(D13927,DATA!A:F,5,FALSE)</f>
        <v>1.0986712608830001E-2</v>
      </c>
      <c r="M13927" s="37">
        <f>VLOOKUP(D13927,DATA!A:F,6,FALSE)</f>
        <v>982</v>
      </c>
      <c r="N13927" s="36">
        <f t="shared" si="1278"/>
        <v>99.895137300376959</v>
      </c>
      <c r="O13927" s="36">
        <f t="shared" si="1279"/>
        <v>99.895137325282178</v>
      </c>
      <c r="P13927" s="36">
        <f t="shared" si="1280"/>
        <v>2.4905219220272556E-8</v>
      </c>
      <c r="Q13927" s="36">
        <f t="shared" si="1281"/>
        <v>0</v>
      </c>
    </row>
    <row r="13928" spans="1:17" x14ac:dyDescent="0.3">
      <c r="A13928" s="29">
        <v>3130561</v>
      </c>
      <c r="B13928" s="1">
        <v>131</v>
      </c>
      <c r="C13928" s="1" t="s">
        <v>24</v>
      </c>
      <c r="D13928" s="1" t="s">
        <v>63</v>
      </c>
      <c r="E13928" s="1" t="s">
        <v>64</v>
      </c>
      <c r="F13928" s="47">
        <v>714</v>
      </c>
      <c r="G13928" s="34">
        <v>1697.56</v>
      </c>
      <c r="H13928" s="1" t="s">
        <v>218</v>
      </c>
      <c r="I13928" s="34">
        <v>2.6760000000000001E-5</v>
      </c>
      <c r="J13928" s="34">
        <v>1742.7334000000001</v>
      </c>
      <c r="K13928" s="35" t="str">
        <f t="shared" si="1277"/>
        <v>Loonse en Drunense Duinen &amp; Leemkuilen_H2310</v>
      </c>
      <c r="L13928" s="36">
        <f>VLOOKUP(D13928,DATA!A:F,5,FALSE)</f>
        <v>1.0986712608830001E-2</v>
      </c>
      <c r="M13928" s="37">
        <f>VLOOKUP(D13928,DATA!A:F,6,FALSE)</f>
        <v>982</v>
      </c>
      <c r="N13928" s="36">
        <f t="shared" si="1278"/>
        <v>99.961491144498339</v>
      </c>
      <c r="O13928" s="36">
        <f t="shared" si="1279"/>
        <v>99.96149115581575</v>
      </c>
      <c r="P13928" s="36">
        <f t="shared" si="1280"/>
        <v>1.1317411008349154E-8</v>
      </c>
      <c r="Q13928" s="36">
        <f t="shared" si="1281"/>
        <v>0</v>
      </c>
    </row>
    <row r="13929" spans="1:17" x14ac:dyDescent="0.3">
      <c r="A13929" s="29">
        <v>3130567</v>
      </c>
      <c r="B13929" s="1">
        <v>131</v>
      </c>
      <c r="C13929" s="1" t="s">
        <v>24</v>
      </c>
      <c r="D13929" s="1" t="s">
        <v>63</v>
      </c>
      <c r="E13929" s="1" t="s">
        <v>64</v>
      </c>
      <c r="F13929" s="47">
        <v>714</v>
      </c>
      <c r="G13929" s="34">
        <v>1809.81</v>
      </c>
      <c r="H13929" s="1" t="s">
        <v>218</v>
      </c>
      <c r="I13929" s="34">
        <v>5.3739999999999997E-5</v>
      </c>
      <c r="J13929" s="34">
        <v>1325.0199</v>
      </c>
      <c r="K13929" s="35" t="str">
        <f t="shared" si="1277"/>
        <v>Loonse en Drunense Duinen &amp; Leemkuilen_H2310</v>
      </c>
      <c r="L13929" s="36">
        <f>VLOOKUP(D13929,DATA!A:F,5,FALSE)</f>
        <v>1.0986712608830001E-2</v>
      </c>
      <c r="M13929" s="37">
        <f>VLOOKUP(D13929,DATA!A:F,6,FALSE)</f>
        <v>982</v>
      </c>
      <c r="N13929" s="36">
        <f t="shared" si="1278"/>
        <v>99.98877770223541</v>
      </c>
      <c r="O13929" s="36">
        <f t="shared" si="1279"/>
        <v>99.98877770886061</v>
      </c>
      <c r="P13929" s="36">
        <f t="shared" si="1280"/>
        <v>6.6251999442101805E-9</v>
      </c>
      <c r="Q13929" s="36">
        <f t="shared" si="1281"/>
        <v>0</v>
      </c>
    </row>
    <row r="13930" spans="1:17" x14ac:dyDescent="0.3">
      <c r="A13930" s="29">
        <v>3130567</v>
      </c>
      <c r="B13930" s="1">
        <v>131</v>
      </c>
      <c r="C13930" s="1" t="s">
        <v>24</v>
      </c>
      <c r="D13930" s="1" t="s">
        <v>61</v>
      </c>
      <c r="E13930" s="1" t="s">
        <v>62</v>
      </c>
      <c r="F13930" s="47">
        <v>714</v>
      </c>
      <c r="G13930" s="34">
        <v>1809.81</v>
      </c>
      <c r="H13930" s="1" t="s">
        <v>218</v>
      </c>
      <c r="I13930" s="34">
        <v>5.3739999999999997E-5</v>
      </c>
      <c r="J13930" s="34">
        <v>2939.5635000000002</v>
      </c>
      <c r="K13930" s="35" t="str">
        <f t="shared" si="1277"/>
        <v>Loonse en Drunense Duinen &amp; Leemkuilen_H2330</v>
      </c>
      <c r="L13930" s="36">
        <f>VLOOKUP(D13930,DATA!A:F,5,FALSE)</f>
        <v>1.0986712608830001E-2</v>
      </c>
      <c r="M13930" s="37">
        <f>VLOOKUP(D13930,DATA!A:F,6,FALSE)</f>
        <v>982</v>
      </c>
      <c r="N13930" s="36">
        <f t="shared" si="1278"/>
        <v>99.98877770223541</v>
      </c>
      <c r="O13930" s="36">
        <f t="shared" si="1279"/>
        <v>99.98877770886061</v>
      </c>
      <c r="P13930" s="36">
        <f t="shared" si="1280"/>
        <v>6.6251999442101805E-9</v>
      </c>
      <c r="Q13930" s="36">
        <f t="shared" si="1281"/>
        <v>0</v>
      </c>
    </row>
    <row r="13931" spans="1:17" x14ac:dyDescent="0.3">
      <c r="A13931" s="29">
        <v>3130568</v>
      </c>
      <c r="B13931" s="1">
        <v>131</v>
      </c>
      <c r="C13931" s="1" t="s">
        <v>24</v>
      </c>
      <c r="D13931" s="1" t="s">
        <v>63</v>
      </c>
      <c r="E13931" s="1" t="s">
        <v>64</v>
      </c>
      <c r="F13931" s="47">
        <v>714</v>
      </c>
      <c r="G13931" s="34">
        <v>1781.49</v>
      </c>
      <c r="H13931" s="1" t="s">
        <v>218</v>
      </c>
      <c r="I13931" s="34">
        <v>5.592E-5</v>
      </c>
      <c r="J13931" s="34">
        <v>210.74205000000001</v>
      </c>
      <c r="K13931" s="35" t="str">
        <f t="shared" si="1277"/>
        <v>Loonse en Drunense Duinen &amp; Leemkuilen_H2310</v>
      </c>
      <c r="L13931" s="36">
        <f>VLOOKUP(D13931,DATA!A:F,5,FALSE)</f>
        <v>1.0986712608830001E-2</v>
      </c>
      <c r="M13931" s="37">
        <f>VLOOKUP(D13931,DATA!A:F,6,FALSE)</f>
        <v>982</v>
      </c>
      <c r="N13931" s="36">
        <f t="shared" si="1278"/>
        <v>99.984682355286637</v>
      </c>
      <c r="O13931" s="36">
        <f t="shared" si="1279"/>
        <v>99.984682364696013</v>
      </c>
      <c r="P13931" s="36">
        <f t="shared" si="1280"/>
        <v>9.4093763891578419E-9</v>
      </c>
      <c r="Q13931" s="36">
        <f t="shared" si="1281"/>
        <v>0</v>
      </c>
    </row>
    <row r="13932" spans="1:17" x14ac:dyDescent="0.3">
      <c r="A13932" s="29">
        <v>3130568</v>
      </c>
      <c r="B13932" s="1">
        <v>131</v>
      </c>
      <c r="C13932" s="1" t="s">
        <v>24</v>
      </c>
      <c r="D13932" s="1" t="s">
        <v>61</v>
      </c>
      <c r="E13932" s="1" t="s">
        <v>62</v>
      </c>
      <c r="F13932" s="47">
        <v>714</v>
      </c>
      <c r="G13932" s="34">
        <v>1781.49</v>
      </c>
      <c r="H13932" s="1" t="s">
        <v>218</v>
      </c>
      <c r="I13932" s="34">
        <v>5.592E-5</v>
      </c>
      <c r="J13932" s="34">
        <v>516.34735000000001</v>
      </c>
      <c r="K13932" s="35" t="str">
        <f t="shared" si="1277"/>
        <v>Loonse en Drunense Duinen &amp; Leemkuilen_H2330</v>
      </c>
      <c r="L13932" s="36">
        <f>VLOOKUP(D13932,DATA!A:F,5,FALSE)</f>
        <v>1.0986712608830001E-2</v>
      </c>
      <c r="M13932" s="37">
        <f>VLOOKUP(D13932,DATA!A:F,6,FALSE)</f>
        <v>982</v>
      </c>
      <c r="N13932" s="36">
        <f t="shared" si="1278"/>
        <v>99.984682355286637</v>
      </c>
      <c r="O13932" s="36">
        <f t="shared" si="1279"/>
        <v>99.984682364696013</v>
      </c>
      <c r="P13932" s="36">
        <f t="shared" si="1280"/>
        <v>9.4093763891578419E-9</v>
      </c>
      <c r="Q13932" s="36">
        <f t="shared" si="1281"/>
        <v>0</v>
      </c>
    </row>
    <row r="13933" spans="1:17" x14ac:dyDescent="0.3">
      <c r="A13933" s="29">
        <v>3130571</v>
      </c>
      <c r="B13933" s="1">
        <v>131</v>
      </c>
      <c r="C13933" s="1" t="s">
        <v>24</v>
      </c>
      <c r="D13933" s="1" t="s">
        <v>63</v>
      </c>
      <c r="E13933" s="1" t="s">
        <v>64</v>
      </c>
      <c r="F13933" s="47">
        <v>714</v>
      </c>
      <c r="G13933" s="34">
        <v>1317.15</v>
      </c>
      <c r="H13933" s="1" t="s">
        <v>218</v>
      </c>
      <c r="I13933" s="34">
        <v>4.464E-5</v>
      </c>
      <c r="J13933" s="34">
        <v>3397.2968999999998</v>
      </c>
      <c r="K13933" s="35" t="str">
        <f t="shared" si="1277"/>
        <v>Loonse en Drunense Duinen &amp; Leemkuilen_H2310</v>
      </c>
      <c r="L13933" s="36">
        <f>VLOOKUP(D13933,DATA!A:F,5,FALSE)</f>
        <v>1.0986712608830001E-2</v>
      </c>
      <c r="M13933" s="37">
        <f>VLOOKUP(D13933,DATA!A:F,6,FALSE)</f>
        <v>982</v>
      </c>
      <c r="N13933" s="36">
        <f t="shared" si="1278"/>
        <v>97.545023185922062</v>
      </c>
      <c r="O13933" s="36">
        <f t="shared" si="1279"/>
        <v>97.545024360398642</v>
      </c>
      <c r="P13933" s="36">
        <f t="shared" si="1280"/>
        <v>1.1744765799903689E-6</v>
      </c>
      <c r="Q13933" s="36">
        <f t="shared" si="1281"/>
        <v>0</v>
      </c>
    </row>
    <row r="13934" spans="1:17" x14ac:dyDescent="0.3">
      <c r="A13934" s="29">
        <v>3130571</v>
      </c>
      <c r="B13934" s="1">
        <v>131</v>
      </c>
      <c r="C13934" s="1" t="s">
        <v>24</v>
      </c>
      <c r="D13934" s="1" t="s">
        <v>61</v>
      </c>
      <c r="E13934" s="1" t="s">
        <v>62</v>
      </c>
      <c r="F13934" s="47">
        <v>714</v>
      </c>
      <c r="G13934" s="34">
        <v>1317.15</v>
      </c>
      <c r="H13934" s="1" t="s">
        <v>218</v>
      </c>
      <c r="I13934" s="34">
        <v>4.464E-5</v>
      </c>
      <c r="J13934" s="34">
        <v>1082.5942</v>
      </c>
      <c r="K13934" s="35" t="str">
        <f t="shared" si="1277"/>
        <v>Loonse en Drunense Duinen &amp; Leemkuilen_H2330</v>
      </c>
      <c r="L13934" s="36">
        <f>VLOOKUP(D13934,DATA!A:F,5,FALSE)</f>
        <v>1.0986712608830001E-2</v>
      </c>
      <c r="M13934" s="37">
        <f>VLOOKUP(D13934,DATA!A:F,6,FALSE)</f>
        <v>982</v>
      </c>
      <c r="N13934" s="36">
        <f t="shared" si="1278"/>
        <v>97.545023185922062</v>
      </c>
      <c r="O13934" s="36">
        <f t="shared" si="1279"/>
        <v>97.545024360398642</v>
      </c>
      <c r="P13934" s="36">
        <f t="shared" si="1280"/>
        <v>1.1744765799903689E-6</v>
      </c>
      <c r="Q13934" s="36">
        <f t="shared" si="1281"/>
        <v>0</v>
      </c>
    </row>
    <row r="13935" spans="1:17" x14ac:dyDescent="0.3">
      <c r="A13935" s="29">
        <v>3130572</v>
      </c>
      <c r="B13935" s="1">
        <v>131</v>
      </c>
      <c r="C13935" s="1" t="s">
        <v>24</v>
      </c>
      <c r="D13935" s="1" t="s">
        <v>63</v>
      </c>
      <c r="E13935" s="1" t="s">
        <v>64</v>
      </c>
      <c r="F13935" s="47">
        <v>714</v>
      </c>
      <c r="G13935" s="34">
        <v>938.19</v>
      </c>
      <c r="H13935" s="1" t="s">
        <v>218</v>
      </c>
      <c r="I13935" s="34">
        <v>3.2889999999999999E-5</v>
      </c>
      <c r="J13935" s="34">
        <v>6069.33</v>
      </c>
      <c r="K13935" s="35" t="str">
        <f t="shared" si="1277"/>
        <v>Loonse en Drunense Duinen &amp; Leemkuilen_H2310</v>
      </c>
      <c r="L13935" s="36">
        <f>VLOOKUP(D13935,DATA!A:F,5,FALSE)</f>
        <v>1.0986712608830001E-2</v>
      </c>
      <c r="M13935" s="37">
        <f>VLOOKUP(D13935,DATA!A:F,6,FALSE)</f>
        <v>982</v>
      </c>
      <c r="N13935" s="36">
        <f t="shared" si="1278"/>
        <v>38.193861491369297</v>
      </c>
      <c r="O13935" s="36">
        <f t="shared" si="1279"/>
        <v>38.193870021522621</v>
      </c>
      <c r="P13935" s="36">
        <f t="shared" si="1280"/>
        <v>8.5301533232495785E-6</v>
      </c>
      <c r="Q13935" s="36">
        <f t="shared" si="1281"/>
        <v>0</v>
      </c>
    </row>
    <row r="13936" spans="1:17" x14ac:dyDescent="0.3">
      <c r="A13936" s="29">
        <v>3130572</v>
      </c>
      <c r="B13936" s="1">
        <v>131</v>
      </c>
      <c r="C13936" s="1" t="s">
        <v>24</v>
      </c>
      <c r="D13936" s="1" t="s">
        <v>61</v>
      </c>
      <c r="E13936" s="1" t="s">
        <v>62</v>
      </c>
      <c r="F13936" s="47">
        <v>714</v>
      </c>
      <c r="G13936" s="34">
        <v>938.19</v>
      </c>
      <c r="H13936" s="1" t="s">
        <v>218</v>
      </c>
      <c r="I13936" s="34">
        <v>3.2889999999999999E-5</v>
      </c>
      <c r="J13936" s="34">
        <v>1411.1289999999999</v>
      </c>
      <c r="K13936" s="35" t="str">
        <f t="shared" si="1277"/>
        <v>Loonse en Drunense Duinen &amp; Leemkuilen_H2330</v>
      </c>
      <c r="L13936" s="36">
        <f>VLOOKUP(D13936,DATA!A:F,5,FALSE)</f>
        <v>1.0986712608830001E-2</v>
      </c>
      <c r="M13936" s="37">
        <f>VLOOKUP(D13936,DATA!A:F,6,FALSE)</f>
        <v>982</v>
      </c>
      <c r="N13936" s="36">
        <f t="shared" si="1278"/>
        <v>38.193861491369297</v>
      </c>
      <c r="O13936" s="36">
        <f t="shared" si="1279"/>
        <v>38.193870021522621</v>
      </c>
      <c r="P13936" s="36">
        <f t="shared" si="1280"/>
        <v>8.5301533232495785E-6</v>
      </c>
      <c r="Q13936" s="36">
        <f t="shared" si="1281"/>
        <v>0</v>
      </c>
    </row>
    <row r="13937" spans="1:17" x14ac:dyDescent="0.3">
      <c r="A13937" s="29">
        <v>3130573</v>
      </c>
      <c r="B13937" s="1">
        <v>131</v>
      </c>
      <c r="C13937" s="1" t="s">
        <v>24</v>
      </c>
      <c r="D13937" s="1" t="s">
        <v>63</v>
      </c>
      <c r="E13937" s="1" t="s">
        <v>64</v>
      </c>
      <c r="F13937" s="47">
        <v>714</v>
      </c>
      <c r="G13937" s="34">
        <v>946.44</v>
      </c>
      <c r="H13937" s="1" t="s">
        <v>218</v>
      </c>
      <c r="I13937" s="34">
        <v>3.5030000000000002E-5</v>
      </c>
      <c r="J13937" s="34">
        <v>7658.2133999999996</v>
      </c>
      <c r="K13937" s="35" t="str">
        <f t="shared" si="1277"/>
        <v>Loonse en Drunense Duinen &amp; Leemkuilen_H2310</v>
      </c>
      <c r="L13937" s="36">
        <f>VLOOKUP(D13937,DATA!A:F,5,FALSE)</f>
        <v>1.0986712608830001E-2</v>
      </c>
      <c r="M13937" s="37">
        <f>VLOOKUP(D13937,DATA!A:F,6,FALSE)</f>
        <v>982</v>
      </c>
      <c r="N13937" s="36">
        <f t="shared" si="1278"/>
        <v>40.355180994647327</v>
      </c>
      <c r="O13937" s="36">
        <f t="shared" si="1279"/>
        <v>40.355190258250502</v>
      </c>
      <c r="P13937" s="36">
        <f t="shared" si="1280"/>
        <v>9.263603175213575E-6</v>
      </c>
      <c r="Q13937" s="36">
        <f t="shared" si="1281"/>
        <v>0</v>
      </c>
    </row>
    <row r="13938" spans="1:17" x14ac:dyDescent="0.3">
      <c r="A13938" s="29">
        <v>3130573</v>
      </c>
      <c r="B13938" s="1">
        <v>131</v>
      </c>
      <c r="C13938" s="1" t="s">
        <v>24</v>
      </c>
      <c r="D13938" s="1" t="s">
        <v>61</v>
      </c>
      <c r="E13938" s="1" t="s">
        <v>62</v>
      </c>
      <c r="F13938" s="47">
        <v>714</v>
      </c>
      <c r="G13938" s="34">
        <v>946.44</v>
      </c>
      <c r="H13938" s="1" t="s">
        <v>218</v>
      </c>
      <c r="I13938" s="34">
        <v>3.5030000000000002E-5</v>
      </c>
      <c r="J13938" s="34">
        <v>2231.6975000000002</v>
      </c>
      <c r="K13938" s="35" t="str">
        <f t="shared" si="1277"/>
        <v>Loonse en Drunense Duinen &amp; Leemkuilen_H2330</v>
      </c>
      <c r="L13938" s="36">
        <f>VLOOKUP(D13938,DATA!A:F,5,FALSE)</f>
        <v>1.0986712608830001E-2</v>
      </c>
      <c r="M13938" s="37">
        <f>VLOOKUP(D13938,DATA!A:F,6,FALSE)</f>
        <v>982</v>
      </c>
      <c r="N13938" s="36">
        <f t="shared" si="1278"/>
        <v>40.355180994647327</v>
      </c>
      <c r="O13938" s="36">
        <f t="shared" si="1279"/>
        <v>40.355190258250502</v>
      </c>
      <c r="P13938" s="36">
        <f t="shared" si="1280"/>
        <v>9.263603175213575E-6</v>
      </c>
      <c r="Q13938" s="36">
        <f t="shared" si="1281"/>
        <v>0</v>
      </c>
    </row>
    <row r="13939" spans="1:17" x14ac:dyDescent="0.3">
      <c r="A13939" s="29">
        <v>3130574</v>
      </c>
      <c r="B13939" s="1">
        <v>131</v>
      </c>
      <c r="C13939" s="1" t="s">
        <v>24</v>
      </c>
      <c r="D13939" s="1" t="s">
        <v>61</v>
      </c>
      <c r="E13939" s="1" t="s">
        <v>62</v>
      </c>
      <c r="F13939" s="47">
        <v>714</v>
      </c>
      <c r="G13939" s="34">
        <v>955.07</v>
      </c>
      <c r="H13939" s="1" t="s">
        <v>218</v>
      </c>
      <c r="I13939" s="34">
        <v>3.6640000000000002E-5</v>
      </c>
      <c r="J13939" s="34">
        <v>3700.5324999999998</v>
      </c>
      <c r="K13939" s="35" t="str">
        <f t="shared" si="1277"/>
        <v>Loonse en Drunense Duinen &amp; Leemkuilen_H2330</v>
      </c>
      <c r="L13939" s="36">
        <f>VLOOKUP(D13939,DATA!A:F,5,FALSE)</f>
        <v>1.0986712608830001E-2</v>
      </c>
      <c r="M13939" s="37">
        <f>VLOOKUP(D13939,DATA!A:F,6,FALSE)</f>
        <v>982</v>
      </c>
      <c r="N13939" s="36">
        <f t="shared" si="1278"/>
        <v>42.656687414369301</v>
      </c>
      <c r="O13939" s="36">
        <f t="shared" si="1279"/>
        <v>42.656697261124606</v>
      </c>
      <c r="P13939" s="36">
        <f t="shared" si="1280"/>
        <v>9.8467553044656597E-6</v>
      </c>
      <c r="Q13939" s="36">
        <f t="shared" si="1281"/>
        <v>0</v>
      </c>
    </row>
    <row r="13940" spans="1:17" x14ac:dyDescent="0.3">
      <c r="A13940" s="29">
        <v>3130575</v>
      </c>
      <c r="B13940" s="1">
        <v>131</v>
      </c>
      <c r="C13940" s="1" t="s">
        <v>24</v>
      </c>
      <c r="D13940" s="1" t="s">
        <v>63</v>
      </c>
      <c r="E13940" s="1" t="s">
        <v>64</v>
      </c>
      <c r="F13940" s="47">
        <v>714</v>
      </c>
      <c r="G13940" s="34">
        <v>1283.78</v>
      </c>
      <c r="H13940" s="1" t="s">
        <v>218</v>
      </c>
      <c r="I13940" s="34">
        <v>5.2349999999999999E-5</v>
      </c>
      <c r="J13940" s="34">
        <v>958.96270000000004</v>
      </c>
      <c r="K13940" s="35" t="str">
        <f t="shared" si="1277"/>
        <v>Loonse en Drunense Duinen &amp; Leemkuilen_H2310</v>
      </c>
      <c r="L13940" s="36">
        <f>VLOOKUP(D13940,DATA!A:F,5,FALSE)</f>
        <v>1.0986712608830001E-2</v>
      </c>
      <c r="M13940" s="37">
        <f>VLOOKUP(D13940,DATA!A:F,6,FALSE)</f>
        <v>982</v>
      </c>
      <c r="N13940" s="36">
        <f t="shared" si="1278"/>
        <v>96.495911233301399</v>
      </c>
      <c r="O13940" s="36">
        <f t="shared" si="1279"/>
        <v>96.495913178071845</v>
      </c>
      <c r="P13940" s="36">
        <f t="shared" si="1280"/>
        <v>1.944770446016264E-6</v>
      </c>
      <c r="Q13940" s="36">
        <f t="shared" si="1281"/>
        <v>0</v>
      </c>
    </row>
    <row r="13941" spans="1:17" x14ac:dyDescent="0.3">
      <c r="A13941" s="29">
        <v>3130575</v>
      </c>
      <c r="B13941" s="1">
        <v>131</v>
      </c>
      <c r="C13941" s="1" t="s">
        <v>24</v>
      </c>
      <c r="D13941" s="1" t="s">
        <v>61</v>
      </c>
      <c r="E13941" s="1" t="s">
        <v>62</v>
      </c>
      <c r="F13941" s="47">
        <v>714</v>
      </c>
      <c r="G13941" s="34">
        <v>1283.78</v>
      </c>
      <c r="H13941" s="1" t="s">
        <v>218</v>
      </c>
      <c r="I13941" s="34">
        <v>5.2349999999999999E-5</v>
      </c>
      <c r="J13941" s="34">
        <v>2970.0763999999999</v>
      </c>
      <c r="K13941" s="35" t="str">
        <f t="shared" si="1277"/>
        <v>Loonse en Drunense Duinen &amp; Leemkuilen_H2330</v>
      </c>
      <c r="L13941" s="36">
        <f>VLOOKUP(D13941,DATA!A:F,5,FALSE)</f>
        <v>1.0986712608830001E-2</v>
      </c>
      <c r="M13941" s="37">
        <f>VLOOKUP(D13941,DATA!A:F,6,FALSE)</f>
        <v>982</v>
      </c>
      <c r="N13941" s="36">
        <f t="shared" si="1278"/>
        <v>96.495911233301399</v>
      </c>
      <c r="O13941" s="36">
        <f t="shared" si="1279"/>
        <v>96.495913178071845</v>
      </c>
      <c r="P13941" s="36">
        <f t="shared" si="1280"/>
        <v>1.944770446016264E-6</v>
      </c>
      <c r="Q13941" s="36">
        <f t="shared" si="1281"/>
        <v>0</v>
      </c>
    </row>
    <row r="13942" spans="1:17" x14ac:dyDescent="0.3">
      <c r="A13942" s="29">
        <v>3130576</v>
      </c>
      <c r="B13942" s="1">
        <v>131</v>
      </c>
      <c r="C13942" s="1" t="s">
        <v>24</v>
      </c>
      <c r="D13942" s="1" t="s">
        <v>63</v>
      </c>
      <c r="E13942" s="1" t="s">
        <v>64</v>
      </c>
      <c r="F13942" s="47">
        <v>714</v>
      </c>
      <c r="G13942" s="34">
        <v>966.88</v>
      </c>
      <c r="H13942" s="1" t="s">
        <v>218</v>
      </c>
      <c r="I13942" s="34">
        <v>4.5580000000000001E-5</v>
      </c>
      <c r="J13942" s="34">
        <v>5533.7056000000002</v>
      </c>
      <c r="K13942" s="35" t="str">
        <f t="shared" si="1277"/>
        <v>Loonse en Drunense Duinen &amp; Leemkuilen_H2310</v>
      </c>
      <c r="L13942" s="36">
        <f>VLOOKUP(D13942,DATA!A:F,5,FALSE)</f>
        <v>1.0986712608830001E-2</v>
      </c>
      <c r="M13942" s="37">
        <f>VLOOKUP(D13942,DATA!A:F,6,FALSE)</f>
        <v>982</v>
      </c>
      <c r="N13942" s="36">
        <f t="shared" si="1278"/>
        <v>45.856546661770729</v>
      </c>
      <c r="O13942" s="36">
        <f t="shared" si="1279"/>
        <v>45.856559095156037</v>
      </c>
      <c r="P13942" s="36">
        <f t="shared" si="1280"/>
        <v>1.24333853079861E-5</v>
      </c>
      <c r="Q13942" s="36">
        <f t="shared" si="1281"/>
        <v>0</v>
      </c>
    </row>
    <row r="13943" spans="1:17" x14ac:dyDescent="0.3">
      <c r="A13943" s="29">
        <v>3130576</v>
      </c>
      <c r="B13943" s="1">
        <v>131</v>
      </c>
      <c r="C13943" s="1" t="s">
        <v>24</v>
      </c>
      <c r="D13943" s="1" t="s">
        <v>61</v>
      </c>
      <c r="E13943" s="1" t="s">
        <v>62</v>
      </c>
      <c r="F13943" s="47">
        <v>714</v>
      </c>
      <c r="G13943" s="34">
        <v>966.88</v>
      </c>
      <c r="H13943" s="1" t="s">
        <v>218</v>
      </c>
      <c r="I13943" s="34">
        <v>4.5580000000000001E-5</v>
      </c>
      <c r="J13943" s="34">
        <v>4102.8065999999999</v>
      </c>
      <c r="K13943" s="35" t="str">
        <f t="shared" si="1277"/>
        <v>Loonse en Drunense Duinen &amp; Leemkuilen_H2330</v>
      </c>
      <c r="L13943" s="36">
        <f>VLOOKUP(D13943,DATA!A:F,5,FALSE)</f>
        <v>1.0986712608830001E-2</v>
      </c>
      <c r="M13943" s="37">
        <f>VLOOKUP(D13943,DATA!A:F,6,FALSE)</f>
        <v>982</v>
      </c>
      <c r="N13943" s="36">
        <f t="shared" si="1278"/>
        <v>45.856546661770729</v>
      </c>
      <c r="O13943" s="36">
        <f t="shared" si="1279"/>
        <v>45.856559095156037</v>
      </c>
      <c r="P13943" s="36">
        <f t="shared" si="1280"/>
        <v>1.24333853079861E-5</v>
      </c>
      <c r="Q13943" s="36">
        <f t="shared" si="1281"/>
        <v>0</v>
      </c>
    </row>
    <row r="13944" spans="1:17" x14ac:dyDescent="0.3">
      <c r="A13944" s="29">
        <v>3130577</v>
      </c>
      <c r="B13944" s="1">
        <v>131</v>
      </c>
      <c r="C13944" s="1" t="s">
        <v>24</v>
      </c>
      <c r="D13944" s="1" t="s">
        <v>63</v>
      </c>
      <c r="E13944" s="1" t="s">
        <v>64</v>
      </c>
      <c r="F13944" s="47">
        <v>714</v>
      </c>
      <c r="G13944" s="34">
        <v>1043.19</v>
      </c>
      <c r="H13944" s="1" t="s">
        <v>218</v>
      </c>
      <c r="I13944" s="34">
        <v>5.8369999999999998E-5</v>
      </c>
      <c r="J13944" s="34">
        <v>821.69619999999998</v>
      </c>
      <c r="K13944" s="35" t="str">
        <f t="shared" si="1277"/>
        <v>Loonse en Drunense Duinen &amp; Leemkuilen_H2310</v>
      </c>
      <c r="L13944" s="36">
        <f>VLOOKUP(D13944,DATA!A:F,5,FALSE)</f>
        <v>1.0986712608830001E-2</v>
      </c>
      <c r="M13944" s="37">
        <f>VLOOKUP(D13944,DATA!A:F,6,FALSE)</f>
        <v>982</v>
      </c>
      <c r="N13944" s="36">
        <f t="shared" si="1278"/>
        <v>66.201281753772534</v>
      </c>
      <c r="O13944" s="36">
        <f t="shared" si="1279"/>
        <v>66.201296102852041</v>
      </c>
      <c r="P13944" s="36">
        <f t="shared" si="1280"/>
        <v>1.4349079506814633E-5</v>
      </c>
      <c r="Q13944" s="36">
        <f t="shared" si="1281"/>
        <v>0</v>
      </c>
    </row>
    <row r="13945" spans="1:17" x14ac:dyDescent="0.3">
      <c r="A13945" s="29">
        <v>3130577</v>
      </c>
      <c r="B13945" s="1">
        <v>131</v>
      </c>
      <c r="C13945" s="1" t="s">
        <v>24</v>
      </c>
      <c r="D13945" s="1" t="s">
        <v>61</v>
      </c>
      <c r="E13945" s="1" t="s">
        <v>62</v>
      </c>
      <c r="F13945" s="47">
        <v>714</v>
      </c>
      <c r="G13945" s="34">
        <v>1043.19</v>
      </c>
      <c r="H13945" s="1" t="s">
        <v>218</v>
      </c>
      <c r="I13945" s="34">
        <v>5.8369999999999998E-5</v>
      </c>
      <c r="J13945" s="34">
        <v>7058.6367</v>
      </c>
      <c r="K13945" s="35" t="str">
        <f t="shared" si="1277"/>
        <v>Loonse en Drunense Duinen &amp; Leemkuilen_H2330</v>
      </c>
      <c r="L13945" s="36">
        <f>VLOOKUP(D13945,DATA!A:F,5,FALSE)</f>
        <v>1.0986712608830001E-2</v>
      </c>
      <c r="M13945" s="37">
        <f>VLOOKUP(D13945,DATA!A:F,6,FALSE)</f>
        <v>982</v>
      </c>
      <c r="N13945" s="36">
        <f t="shared" si="1278"/>
        <v>66.201281753772534</v>
      </c>
      <c r="O13945" s="36">
        <f t="shared" si="1279"/>
        <v>66.201296102852041</v>
      </c>
      <c r="P13945" s="36">
        <f t="shared" si="1280"/>
        <v>1.4349079506814633E-5</v>
      </c>
      <c r="Q13945" s="36">
        <f t="shared" si="1281"/>
        <v>0</v>
      </c>
    </row>
    <row r="13946" spans="1:17" x14ac:dyDescent="0.3">
      <c r="A13946" s="29">
        <v>3130578</v>
      </c>
      <c r="B13946" s="1">
        <v>131</v>
      </c>
      <c r="C13946" s="1" t="s">
        <v>24</v>
      </c>
      <c r="D13946" s="1" t="s">
        <v>61</v>
      </c>
      <c r="E13946" s="1" t="s">
        <v>62</v>
      </c>
      <c r="F13946" s="47">
        <v>714</v>
      </c>
      <c r="G13946" s="34">
        <v>973.68</v>
      </c>
      <c r="H13946" s="1" t="s">
        <v>218</v>
      </c>
      <c r="I13946" s="34">
        <v>6.2910000000000006E-5</v>
      </c>
      <c r="J13946" s="34">
        <v>10000</v>
      </c>
      <c r="K13946" s="35" t="str">
        <f t="shared" si="1277"/>
        <v>Loonse en Drunense Duinen &amp; Leemkuilen_H2330</v>
      </c>
      <c r="L13946" s="36">
        <f>VLOOKUP(D13946,DATA!A:F,5,FALSE)</f>
        <v>1.0986712608830001E-2</v>
      </c>
      <c r="M13946" s="37">
        <f>VLOOKUP(D13946,DATA!A:F,6,FALSE)</f>
        <v>982</v>
      </c>
      <c r="N13946" s="36">
        <f t="shared" si="1278"/>
        <v>47.716353675523649</v>
      </c>
      <c r="O13946" s="36">
        <f t="shared" si="1279"/>
        <v>47.716370918831174</v>
      </c>
      <c r="P13946" s="36">
        <f t="shared" si="1280"/>
        <v>1.7243307524950069E-5</v>
      </c>
      <c r="Q13946" s="36">
        <f t="shared" si="1281"/>
        <v>0</v>
      </c>
    </row>
    <row r="13947" spans="1:17" x14ac:dyDescent="0.3">
      <c r="A13947" s="29">
        <v>3130579</v>
      </c>
      <c r="B13947" s="1">
        <v>131</v>
      </c>
      <c r="C13947" s="1" t="s">
        <v>24</v>
      </c>
      <c r="D13947" s="1" t="s">
        <v>63</v>
      </c>
      <c r="E13947" s="1" t="s">
        <v>64</v>
      </c>
      <c r="F13947" s="47">
        <v>714</v>
      </c>
      <c r="G13947" s="34">
        <v>940.53</v>
      </c>
      <c r="H13947" s="1" t="s">
        <v>218</v>
      </c>
      <c r="I13947" s="34">
        <v>6.9830000000000001E-5</v>
      </c>
      <c r="J13947" s="34">
        <v>3980.0010000000002</v>
      </c>
      <c r="K13947" s="35" t="str">
        <f t="shared" si="1277"/>
        <v>Loonse en Drunense Duinen &amp; Leemkuilen_H2310</v>
      </c>
      <c r="L13947" s="36">
        <f>VLOOKUP(D13947,DATA!A:F,5,FALSE)</f>
        <v>1.0986712608830001E-2</v>
      </c>
      <c r="M13947" s="37">
        <f>VLOOKUP(D13947,DATA!A:F,6,FALSE)</f>
        <v>982</v>
      </c>
      <c r="N13947" s="36">
        <f t="shared" si="1278"/>
        <v>38.802563867200028</v>
      </c>
      <c r="O13947" s="36">
        <f t="shared" si="1279"/>
        <v>38.802582085317333</v>
      </c>
      <c r="P13947" s="36">
        <f t="shared" si="1280"/>
        <v>1.8218117304513726E-5</v>
      </c>
      <c r="Q13947" s="36">
        <f t="shared" si="1281"/>
        <v>0</v>
      </c>
    </row>
    <row r="13948" spans="1:17" x14ac:dyDescent="0.3">
      <c r="A13948" s="29">
        <v>3130579</v>
      </c>
      <c r="B13948" s="1">
        <v>131</v>
      </c>
      <c r="C13948" s="1" t="s">
        <v>24</v>
      </c>
      <c r="D13948" s="1" t="s">
        <v>61</v>
      </c>
      <c r="E13948" s="1" t="s">
        <v>62</v>
      </c>
      <c r="F13948" s="47">
        <v>714</v>
      </c>
      <c r="G13948" s="34">
        <v>940.53</v>
      </c>
      <c r="H13948" s="1" t="s">
        <v>218</v>
      </c>
      <c r="I13948" s="34">
        <v>6.9830000000000001E-5</v>
      </c>
      <c r="J13948" s="34">
        <v>5691.6310000000003</v>
      </c>
      <c r="K13948" s="35" t="str">
        <f t="shared" si="1277"/>
        <v>Loonse en Drunense Duinen &amp; Leemkuilen_H2330</v>
      </c>
      <c r="L13948" s="36">
        <f>VLOOKUP(D13948,DATA!A:F,5,FALSE)</f>
        <v>1.0986712608830001E-2</v>
      </c>
      <c r="M13948" s="37">
        <f>VLOOKUP(D13948,DATA!A:F,6,FALSE)</f>
        <v>982</v>
      </c>
      <c r="N13948" s="36">
        <f t="shared" si="1278"/>
        <v>38.802563867200028</v>
      </c>
      <c r="O13948" s="36">
        <f t="shared" si="1279"/>
        <v>38.802582085317333</v>
      </c>
      <c r="P13948" s="36">
        <f t="shared" si="1280"/>
        <v>1.8218117304513726E-5</v>
      </c>
      <c r="Q13948" s="36">
        <f t="shared" si="1281"/>
        <v>0</v>
      </c>
    </row>
    <row r="13949" spans="1:17" x14ac:dyDescent="0.3">
      <c r="A13949" s="29">
        <v>3130580</v>
      </c>
      <c r="B13949" s="1">
        <v>131</v>
      </c>
      <c r="C13949" s="1" t="s">
        <v>24</v>
      </c>
      <c r="D13949" s="1" t="s">
        <v>63</v>
      </c>
      <c r="E13949" s="1" t="s">
        <v>64</v>
      </c>
      <c r="F13949" s="47">
        <v>714</v>
      </c>
      <c r="G13949" s="34">
        <v>1041.8699999999999</v>
      </c>
      <c r="H13949" s="1" t="s">
        <v>218</v>
      </c>
      <c r="I13949" s="34">
        <v>9.0950000000000002E-5</v>
      </c>
      <c r="J13949" s="34">
        <v>26.666414</v>
      </c>
      <c r="K13949" s="35" t="str">
        <f t="shared" si="1277"/>
        <v>Loonse en Drunense Duinen &amp; Leemkuilen_H2310</v>
      </c>
      <c r="L13949" s="36">
        <f>VLOOKUP(D13949,DATA!A:F,5,FALSE)</f>
        <v>1.0986712608830001E-2</v>
      </c>
      <c r="M13949" s="37">
        <f>VLOOKUP(D13949,DATA!A:F,6,FALSE)</f>
        <v>982</v>
      </c>
      <c r="N13949" s="36">
        <f t="shared" si="1278"/>
        <v>65.876028007801281</v>
      </c>
      <c r="O13949" s="36">
        <f t="shared" si="1279"/>
        <v>65.876050470264602</v>
      </c>
      <c r="P13949" s="36">
        <f t="shared" si="1280"/>
        <v>2.2462463320493953E-5</v>
      </c>
      <c r="Q13949" s="36">
        <f t="shared" si="1281"/>
        <v>0</v>
      </c>
    </row>
    <row r="13950" spans="1:17" x14ac:dyDescent="0.3">
      <c r="A13950" s="29">
        <v>3130580</v>
      </c>
      <c r="B13950" s="1">
        <v>131</v>
      </c>
      <c r="C13950" s="1" t="s">
        <v>24</v>
      </c>
      <c r="D13950" s="1" t="s">
        <v>61</v>
      </c>
      <c r="E13950" s="1" t="s">
        <v>62</v>
      </c>
      <c r="F13950" s="47">
        <v>714</v>
      </c>
      <c r="G13950" s="34">
        <v>1041.8699999999999</v>
      </c>
      <c r="H13950" s="1" t="s">
        <v>218</v>
      </c>
      <c r="I13950" s="34">
        <v>9.0950000000000002E-5</v>
      </c>
      <c r="J13950" s="34">
        <v>8855.58</v>
      </c>
      <c r="K13950" s="35" t="str">
        <f t="shared" si="1277"/>
        <v>Loonse en Drunense Duinen &amp; Leemkuilen_H2330</v>
      </c>
      <c r="L13950" s="36">
        <f>VLOOKUP(D13950,DATA!A:F,5,FALSE)</f>
        <v>1.0986712608830001E-2</v>
      </c>
      <c r="M13950" s="37">
        <f>VLOOKUP(D13950,DATA!A:F,6,FALSE)</f>
        <v>982</v>
      </c>
      <c r="N13950" s="36">
        <f t="shared" si="1278"/>
        <v>65.876028007801281</v>
      </c>
      <c r="O13950" s="36">
        <f t="shared" si="1279"/>
        <v>65.876050470264602</v>
      </c>
      <c r="P13950" s="36">
        <f t="shared" si="1280"/>
        <v>2.2462463320493953E-5</v>
      </c>
      <c r="Q13950" s="36">
        <f t="shared" si="1281"/>
        <v>0</v>
      </c>
    </row>
    <row r="13951" spans="1:17" x14ac:dyDescent="0.3">
      <c r="A13951" s="29">
        <v>3130581</v>
      </c>
      <c r="B13951" s="1">
        <v>131</v>
      </c>
      <c r="C13951" s="1" t="s">
        <v>24</v>
      </c>
      <c r="D13951" s="1" t="s">
        <v>63</v>
      </c>
      <c r="E13951" s="1" t="s">
        <v>64</v>
      </c>
      <c r="F13951" s="47">
        <v>714</v>
      </c>
      <c r="G13951" s="34">
        <v>1079</v>
      </c>
      <c r="H13951" s="1" t="s">
        <v>218</v>
      </c>
      <c r="I13951" s="34">
        <v>1.0785000000000001E-4</v>
      </c>
      <c r="J13951" s="34">
        <v>1869.5739000000001</v>
      </c>
      <c r="K13951" s="35" t="str">
        <f t="shared" si="1277"/>
        <v>Loonse en Drunense Duinen &amp; Leemkuilen_H2310</v>
      </c>
      <c r="L13951" s="36">
        <f>VLOOKUP(D13951,DATA!A:F,5,FALSE)</f>
        <v>1.0986712608830001E-2</v>
      </c>
      <c r="M13951" s="37">
        <f>VLOOKUP(D13951,DATA!A:F,6,FALSE)</f>
        <v>982</v>
      </c>
      <c r="N13951" s="36">
        <f t="shared" si="1278"/>
        <v>74.378043475085079</v>
      </c>
      <c r="O13951" s="36">
        <f t="shared" si="1279"/>
        <v>74.378066056171249</v>
      </c>
      <c r="P13951" s="36">
        <f t="shared" si="1280"/>
        <v>2.2581086170703202E-5</v>
      </c>
      <c r="Q13951" s="36">
        <f t="shared" si="1281"/>
        <v>0</v>
      </c>
    </row>
    <row r="13952" spans="1:17" x14ac:dyDescent="0.3">
      <c r="A13952" s="29">
        <v>3130581</v>
      </c>
      <c r="B13952" s="1">
        <v>131</v>
      </c>
      <c r="C13952" s="1" t="s">
        <v>24</v>
      </c>
      <c r="D13952" s="1" t="s">
        <v>61</v>
      </c>
      <c r="E13952" s="1" t="s">
        <v>62</v>
      </c>
      <c r="F13952" s="47">
        <v>714</v>
      </c>
      <c r="G13952" s="34">
        <v>1079</v>
      </c>
      <c r="H13952" s="1" t="s">
        <v>218</v>
      </c>
      <c r="I13952" s="34">
        <v>1.0785000000000001E-4</v>
      </c>
      <c r="J13952" s="34">
        <v>8033.5033999999996</v>
      </c>
      <c r="K13952" s="35" t="str">
        <f t="shared" si="1277"/>
        <v>Loonse en Drunense Duinen &amp; Leemkuilen_H2330</v>
      </c>
      <c r="L13952" s="36">
        <f>VLOOKUP(D13952,DATA!A:F,5,FALSE)</f>
        <v>1.0986712608830001E-2</v>
      </c>
      <c r="M13952" s="37">
        <f>VLOOKUP(D13952,DATA!A:F,6,FALSE)</f>
        <v>982</v>
      </c>
      <c r="N13952" s="36">
        <f t="shared" si="1278"/>
        <v>74.378043475085079</v>
      </c>
      <c r="O13952" s="36">
        <f t="shared" si="1279"/>
        <v>74.378066056171249</v>
      </c>
      <c r="P13952" s="36">
        <f t="shared" si="1280"/>
        <v>2.2581086170703202E-5</v>
      </c>
      <c r="Q13952" s="36">
        <f t="shared" si="1281"/>
        <v>0</v>
      </c>
    </row>
    <row r="13953" spans="1:17" x14ac:dyDescent="0.3">
      <c r="A13953" s="29">
        <v>3130584</v>
      </c>
      <c r="B13953" s="1">
        <v>131</v>
      </c>
      <c r="C13953" s="1" t="s">
        <v>24</v>
      </c>
      <c r="D13953" s="1" t="s">
        <v>61</v>
      </c>
      <c r="E13953" s="1" t="s">
        <v>62</v>
      </c>
      <c r="F13953" s="47">
        <v>714</v>
      </c>
      <c r="G13953" s="34">
        <v>1613.23</v>
      </c>
      <c r="H13953" s="1" t="s">
        <v>218</v>
      </c>
      <c r="I13953" s="34">
        <v>2.7460000000000001E-4</v>
      </c>
      <c r="J13953" s="34">
        <v>0.61776995999999995</v>
      </c>
      <c r="K13953" s="35" t="str">
        <f t="shared" si="1277"/>
        <v>Loonse en Drunense Duinen &amp; Leemkuilen_H2330</v>
      </c>
      <c r="L13953" s="36">
        <f>VLOOKUP(D13953,DATA!A:F,5,FALSE)</f>
        <v>1.0986712608830001E-2</v>
      </c>
      <c r="M13953" s="37">
        <f>VLOOKUP(D13953,DATA!A:F,6,FALSE)</f>
        <v>982</v>
      </c>
      <c r="N13953" s="36">
        <f t="shared" si="1278"/>
        <v>99.902796146705342</v>
      </c>
      <c r="O13953" s="36">
        <f t="shared" si="1279"/>
        <v>99.902796439679136</v>
      </c>
      <c r="P13953" s="36">
        <f t="shared" si="1280"/>
        <v>2.9297379455783812E-7</v>
      </c>
      <c r="Q13953" s="36">
        <f t="shared" si="1281"/>
        <v>0</v>
      </c>
    </row>
    <row r="13954" spans="1:17" x14ac:dyDescent="0.3">
      <c r="A13954" s="29">
        <v>3130585</v>
      </c>
      <c r="B13954" s="1">
        <v>131</v>
      </c>
      <c r="C13954" s="1" t="s">
        <v>24</v>
      </c>
      <c r="D13954" s="1" t="s">
        <v>61</v>
      </c>
      <c r="E13954" s="1" t="s">
        <v>62</v>
      </c>
      <c r="F13954" s="47">
        <v>714</v>
      </c>
      <c r="G13954" s="34">
        <v>1555.89</v>
      </c>
      <c r="H13954" s="1" t="s">
        <v>218</v>
      </c>
      <c r="I13954" s="34">
        <v>4.0870000000000001E-4</v>
      </c>
      <c r="J13954" s="34">
        <v>995.05610000000001</v>
      </c>
      <c r="K13954" s="35" t="str">
        <f t="shared" si="1277"/>
        <v>Loonse en Drunense Duinen &amp; Leemkuilen_H2330</v>
      </c>
      <c r="L13954" s="36">
        <f>VLOOKUP(D13954,DATA!A:F,5,FALSE)</f>
        <v>1.0986712608830001E-2</v>
      </c>
      <c r="M13954" s="37">
        <f>VLOOKUP(D13954,DATA!A:F,6,FALSE)</f>
        <v>982</v>
      </c>
      <c r="N13954" s="36">
        <f t="shared" si="1278"/>
        <v>99.817648564962298</v>
      </c>
      <c r="O13954" s="36">
        <f t="shared" si="1279"/>
        <v>99.817649382274453</v>
      </c>
      <c r="P13954" s="36">
        <f t="shared" si="1280"/>
        <v>8.1731215573199734E-7</v>
      </c>
      <c r="Q13954" s="36">
        <f t="shared" si="1281"/>
        <v>0</v>
      </c>
    </row>
    <row r="13955" spans="1:17" x14ac:dyDescent="0.3">
      <c r="A13955" s="29">
        <v>3130586</v>
      </c>
      <c r="B13955" s="1">
        <v>131</v>
      </c>
      <c r="C13955" s="1" t="s">
        <v>24</v>
      </c>
      <c r="D13955" s="1" t="s">
        <v>61</v>
      </c>
      <c r="E13955" s="1" t="s">
        <v>62</v>
      </c>
      <c r="F13955" s="47">
        <v>714</v>
      </c>
      <c r="G13955" s="34">
        <v>1555.22</v>
      </c>
      <c r="H13955" s="1" t="s">
        <v>218</v>
      </c>
      <c r="I13955" s="34">
        <v>5.7410000000000002E-4</v>
      </c>
      <c r="J13955" s="34">
        <v>252.25783000000001</v>
      </c>
      <c r="K13955" s="35" t="str">
        <f t="shared" ref="K13955:K14018" si="1282">_xlfn.CONCAT(C13955,"_",D13955)</f>
        <v>Loonse en Drunense Duinen &amp; Leemkuilen_H2330</v>
      </c>
      <c r="L13955" s="36">
        <f>VLOOKUP(D13955,DATA!A:F,5,FALSE)</f>
        <v>1.0986712608830001E-2</v>
      </c>
      <c r="M13955" s="37">
        <f>VLOOKUP(D13955,DATA!A:F,6,FALSE)</f>
        <v>982</v>
      </c>
      <c r="N13955" s="36">
        <f t="shared" ref="N13955:N14018" si="1283">100/(1+EXP(-L13955*(G13955-M13955)))</f>
        <v>99.816303780573747</v>
      </c>
      <c r="O13955" s="36">
        <f t="shared" ref="O13955:O14018" si="1284">100/(1+EXP(-L13955*((G13955+I13955)-M13955)))</f>
        <v>99.816304937100412</v>
      </c>
      <c r="P13955" s="36">
        <f t="shared" ref="P13955:P14018" si="1285">O13955-N13955</f>
        <v>1.156526664658486E-6</v>
      </c>
      <c r="Q13955" s="36">
        <f t="shared" ref="Q13955:Q14018" si="1286">IF(AND(H13955&lt;&gt;"below",I13955&gt;=0.005),J13955*P13955/100,0)</f>
        <v>0</v>
      </c>
    </row>
    <row r="13956" spans="1:17" x14ac:dyDescent="0.3">
      <c r="A13956" s="29">
        <v>3130586</v>
      </c>
      <c r="B13956" s="1">
        <v>131</v>
      </c>
      <c r="C13956" s="1" t="s">
        <v>24</v>
      </c>
      <c r="D13956" s="1" t="s">
        <v>59</v>
      </c>
      <c r="E13956" s="1" t="s">
        <v>60</v>
      </c>
      <c r="F13956" s="47">
        <v>1071</v>
      </c>
      <c r="G13956" s="34">
        <v>1555.22</v>
      </c>
      <c r="H13956" s="1" t="s">
        <v>218</v>
      </c>
      <c r="I13956" s="34">
        <v>5.7410000000000002E-4</v>
      </c>
      <c r="J13956" s="34">
        <v>6.6320186000000003</v>
      </c>
      <c r="K13956" s="35" t="str">
        <f t="shared" si="1282"/>
        <v>Loonse en Drunense Duinen &amp; Leemkuilen_H9190</v>
      </c>
      <c r="L13956" s="36">
        <f>VLOOKUP(D13956,DATA!A:F,5,FALSE)</f>
        <v>1.3726988247862192E-2</v>
      </c>
      <c r="M13956" s="37">
        <f>VLOOKUP(D13956,DATA!A:F,6,FALSE)</f>
        <v>1285.5</v>
      </c>
      <c r="N13956" s="36">
        <f t="shared" si="1283"/>
        <v>97.593043831911629</v>
      </c>
      <c r="O13956" s="36">
        <f t="shared" si="1284"/>
        <v>97.593062343693532</v>
      </c>
      <c r="P13956" s="36">
        <f t="shared" si="1285"/>
        <v>1.8511781902930124E-5</v>
      </c>
      <c r="Q13956" s="36">
        <f t="shared" si="1286"/>
        <v>0</v>
      </c>
    </row>
    <row r="13957" spans="1:17" x14ac:dyDescent="0.3">
      <c r="A13957" s="29">
        <v>3130589</v>
      </c>
      <c r="B13957" s="1">
        <v>131</v>
      </c>
      <c r="C13957" s="1" t="s">
        <v>24</v>
      </c>
      <c r="D13957" s="1" t="s">
        <v>59</v>
      </c>
      <c r="E13957" s="1" t="s">
        <v>60</v>
      </c>
      <c r="F13957" s="47">
        <v>1071</v>
      </c>
      <c r="G13957" s="34">
        <v>1793.7</v>
      </c>
      <c r="H13957" s="1" t="s">
        <v>218</v>
      </c>
      <c r="I13957" s="34">
        <v>1.5587000000000001E-3</v>
      </c>
      <c r="J13957" s="34">
        <v>4060.0859999999998</v>
      </c>
      <c r="K13957" s="35" t="str">
        <f t="shared" si="1282"/>
        <v>Loonse en Drunense Duinen &amp; Leemkuilen_H9190</v>
      </c>
      <c r="L13957" s="36">
        <f>VLOOKUP(D13957,DATA!A:F,5,FALSE)</f>
        <v>1.3726988247862192E-2</v>
      </c>
      <c r="M13957" s="37">
        <f>VLOOKUP(D13957,DATA!A:F,6,FALSE)</f>
        <v>1285.5</v>
      </c>
      <c r="N13957" s="36">
        <f t="shared" si="1283"/>
        <v>99.906689140615612</v>
      </c>
      <c r="O13957" s="36">
        <f t="shared" si="1284"/>
        <v>99.906691135234439</v>
      </c>
      <c r="P13957" s="36">
        <f t="shared" si="1285"/>
        <v>1.9946188274388987E-6</v>
      </c>
      <c r="Q13957" s="36">
        <f t="shared" si="1286"/>
        <v>0</v>
      </c>
    </row>
    <row r="13958" spans="1:17" x14ac:dyDescent="0.3">
      <c r="A13958" s="29">
        <v>3130590</v>
      </c>
      <c r="B13958" s="1">
        <v>131</v>
      </c>
      <c r="C13958" s="1" t="s">
        <v>24</v>
      </c>
      <c r="D13958" s="1" t="s">
        <v>61</v>
      </c>
      <c r="E13958" s="1" t="s">
        <v>62</v>
      </c>
      <c r="F13958" s="47">
        <v>714</v>
      </c>
      <c r="G13958" s="34">
        <v>1682.01</v>
      </c>
      <c r="H13958" s="1" t="s">
        <v>218</v>
      </c>
      <c r="I13958" s="34">
        <v>2.5409E-3</v>
      </c>
      <c r="J13958" s="34">
        <v>357.7208</v>
      </c>
      <c r="K13958" s="35" t="str">
        <f t="shared" si="1282"/>
        <v>Loonse en Drunense Duinen &amp; Leemkuilen_H2330</v>
      </c>
      <c r="L13958" s="36">
        <f>VLOOKUP(D13958,DATA!A:F,5,FALSE)</f>
        <v>1.0986712608830001E-2</v>
      </c>
      <c r="M13958" s="37">
        <f>VLOOKUP(D13958,DATA!A:F,6,FALSE)</f>
        <v>982</v>
      </c>
      <c r="N13958" s="36">
        <f t="shared" si="1283"/>
        <v>99.954320031872328</v>
      </c>
      <c r="O13958" s="36">
        <f t="shared" si="1284"/>
        <v>99.954321306480324</v>
      </c>
      <c r="P13958" s="36">
        <f t="shared" si="1285"/>
        <v>1.2746079960379575E-6</v>
      </c>
      <c r="Q13958" s="36">
        <f t="shared" si="1286"/>
        <v>0</v>
      </c>
    </row>
    <row r="13959" spans="1:17" x14ac:dyDescent="0.3">
      <c r="A13959" s="29">
        <v>3130590</v>
      </c>
      <c r="B13959" s="1">
        <v>131</v>
      </c>
      <c r="C13959" s="1" t="s">
        <v>24</v>
      </c>
      <c r="D13959" s="1" t="s">
        <v>59</v>
      </c>
      <c r="E13959" s="1" t="s">
        <v>60</v>
      </c>
      <c r="F13959" s="47">
        <v>1071</v>
      </c>
      <c r="G13959" s="34">
        <v>1682.01</v>
      </c>
      <c r="H13959" s="1" t="s">
        <v>218</v>
      </c>
      <c r="I13959" s="34">
        <v>2.5409E-3</v>
      </c>
      <c r="J13959" s="34">
        <v>2467.5097999999998</v>
      </c>
      <c r="K13959" s="35" t="str">
        <f t="shared" si="1282"/>
        <v>Loonse en Drunense Duinen &amp; Leemkuilen_H9190</v>
      </c>
      <c r="L13959" s="36">
        <f>VLOOKUP(D13959,DATA!A:F,5,FALSE)</f>
        <v>1.3726988247862192E-2</v>
      </c>
      <c r="M13959" s="37">
        <f>VLOOKUP(D13959,DATA!A:F,6,FALSE)</f>
        <v>1285.5</v>
      </c>
      <c r="N13959" s="36">
        <f t="shared" si="1283"/>
        <v>99.569167354680545</v>
      </c>
      <c r="O13959" s="36">
        <f t="shared" si="1284"/>
        <v>99.569182316651435</v>
      </c>
      <c r="P13959" s="36">
        <f t="shared" si="1285"/>
        <v>1.4961970890681187E-5</v>
      </c>
      <c r="Q13959" s="36">
        <f t="shared" si="1286"/>
        <v>0</v>
      </c>
    </row>
    <row r="13960" spans="1:17" x14ac:dyDescent="0.3">
      <c r="A13960" s="29">
        <v>3130591</v>
      </c>
      <c r="B13960" s="1">
        <v>131</v>
      </c>
      <c r="C13960" s="1" t="s">
        <v>24</v>
      </c>
      <c r="D13960" s="1" t="s">
        <v>61</v>
      </c>
      <c r="E13960" s="1" t="s">
        <v>62</v>
      </c>
      <c r="F13960" s="47">
        <v>714</v>
      </c>
      <c r="G13960" s="34">
        <v>1320.63</v>
      </c>
      <c r="H13960" s="1" t="s">
        <v>218</v>
      </c>
      <c r="I13960" s="34">
        <v>1.9239000000000001E-3</v>
      </c>
      <c r="J13960" s="34">
        <v>1900.5773999999999</v>
      </c>
      <c r="K13960" s="35" t="str">
        <f t="shared" si="1282"/>
        <v>Loonse en Drunense Duinen &amp; Leemkuilen_H2330</v>
      </c>
      <c r="L13960" s="36">
        <f>VLOOKUP(D13960,DATA!A:F,5,FALSE)</f>
        <v>1.0986712608830001E-2</v>
      </c>
      <c r="M13960" s="37">
        <f>VLOOKUP(D13960,DATA!A:F,6,FALSE)</f>
        <v>982</v>
      </c>
      <c r="N13960" s="36">
        <f t="shared" si="1283"/>
        <v>97.634936446647856</v>
      </c>
      <c r="O13960" s="36">
        <f t="shared" si="1284"/>
        <v>97.634985254977991</v>
      </c>
      <c r="P13960" s="36">
        <f t="shared" si="1285"/>
        <v>4.8808330134875177E-5</v>
      </c>
      <c r="Q13960" s="36">
        <f t="shared" si="1286"/>
        <v>0</v>
      </c>
    </row>
    <row r="13961" spans="1:17" x14ac:dyDescent="0.3">
      <c r="A13961" s="29">
        <v>3130591</v>
      </c>
      <c r="B13961" s="1">
        <v>131</v>
      </c>
      <c r="C13961" s="1" t="s">
        <v>24</v>
      </c>
      <c r="D13961" s="1" t="s">
        <v>59</v>
      </c>
      <c r="E13961" s="1" t="s">
        <v>60</v>
      </c>
      <c r="F13961" s="47">
        <v>1071</v>
      </c>
      <c r="G13961" s="34">
        <v>1320.63</v>
      </c>
      <c r="H13961" s="1" t="s">
        <v>218</v>
      </c>
      <c r="I13961" s="34">
        <v>1.9239000000000001E-3</v>
      </c>
      <c r="J13961" s="34">
        <v>3982.8937999999998</v>
      </c>
      <c r="K13961" s="35" t="str">
        <f t="shared" si="1282"/>
        <v>Loonse en Drunense Duinen &amp; Leemkuilen_H9190</v>
      </c>
      <c r="L13961" s="36">
        <f>VLOOKUP(D13961,DATA!A:F,5,FALSE)</f>
        <v>1.3726988247862192E-2</v>
      </c>
      <c r="M13961" s="37">
        <f>VLOOKUP(D13961,DATA!A:F,6,FALSE)</f>
        <v>1285.5</v>
      </c>
      <c r="N13961" s="36">
        <f t="shared" si="1283"/>
        <v>61.827410526208752</v>
      </c>
      <c r="O13961" s="36">
        <f t="shared" si="1284"/>
        <v>61.828033814658966</v>
      </c>
      <c r="P13961" s="36">
        <f t="shared" si="1285"/>
        <v>6.2328845021397683E-4</v>
      </c>
      <c r="Q13961" s="36">
        <f t="shared" si="1286"/>
        <v>0</v>
      </c>
    </row>
    <row r="13962" spans="1:17" x14ac:dyDescent="0.3">
      <c r="A13962" s="29">
        <v>3130592</v>
      </c>
      <c r="B13962" s="1">
        <v>131</v>
      </c>
      <c r="C13962" s="1" t="s">
        <v>24</v>
      </c>
      <c r="D13962" s="1" t="s">
        <v>61</v>
      </c>
      <c r="E13962" s="1" t="s">
        <v>62</v>
      </c>
      <c r="F13962" s="47">
        <v>714</v>
      </c>
      <c r="G13962" s="34">
        <v>1751.9</v>
      </c>
      <c r="H13962" s="1" t="s">
        <v>218</v>
      </c>
      <c r="I13962" s="34">
        <v>3.6464000000000002E-3</v>
      </c>
      <c r="J13962" s="34">
        <v>239.81294</v>
      </c>
      <c r="K13962" s="35" t="str">
        <f t="shared" si="1282"/>
        <v>Loonse en Drunense Duinen &amp; Leemkuilen_H2330</v>
      </c>
      <c r="L13962" s="36">
        <f>VLOOKUP(D13962,DATA!A:F,5,FALSE)</f>
        <v>1.0986712608830001E-2</v>
      </c>
      <c r="M13962" s="37">
        <f>VLOOKUP(D13962,DATA!A:F,6,FALSE)</f>
        <v>982</v>
      </c>
      <c r="N13962" s="36">
        <f t="shared" si="1283"/>
        <v>99.978799105037368</v>
      </c>
      <c r="O13962" s="36">
        <f t="shared" si="1284"/>
        <v>99.978799954189469</v>
      </c>
      <c r="P13962" s="36">
        <f t="shared" si="1285"/>
        <v>8.4915210152303189E-7</v>
      </c>
      <c r="Q13962" s="36">
        <f t="shared" si="1286"/>
        <v>0</v>
      </c>
    </row>
    <row r="13963" spans="1:17" x14ac:dyDescent="0.3">
      <c r="A13963" s="29">
        <v>3132089</v>
      </c>
      <c r="B13963" s="1">
        <v>131</v>
      </c>
      <c r="C13963" s="1" t="s">
        <v>24</v>
      </c>
      <c r="D13963" s="1" t="s">
        <v>63</v>
      </c>
      <c r="E13963" s="1" t="s">
        <v>64</v>
      </c>
      <c r="F13963" s="47">
        <v>714</v>
      </c>
      <c r="G13963" s="34">
        <v>1578.96</v>
      </c>
      <c r="H13963" s="1" t="s">
        <v>218</v>
      </c>
      <c r="I13963" s="34">
        <v>1.8963000000000001E-5</v>
      </c>
      <c r="J13963" s="34">
        <v>4537.0326999999997</v>
      </c>
      <c r="K13963" s="35" t="str">
        <f t="shared" si="1282"/>
        <v>Loonse en Drunense Duinen &amp; Leemkuilen_H2310</v>
      </c>
      <c r="L13963" s="36">
        <f>VLOOKUP(D13963,DATA!A:F,5,FALSE)</f>
        <v>1.0986712608830001E-2</v>
      </c>
      <c r="M13963" s="37">
        <f>VLOOKUP(D13963,DATA!A:F,6,FALSE)</f>
        <v>982</v>
      </c>
      <c r="N13963" s="36">
        <f t="shared" si="1283"/>
        <v>99.858417769795651</v>
      </c>
      <c r="O13963" s="36">
        <f t="shared" si="1284"/>
        <v>99.858417799251285</v>
      </c>
      <c r="P13963" s="36">
        <f t="shared" si="1285"/>
        <v>2.9455634376063244E-8</v>
      </c>
      <c r="Q13963" s="36">
        <f t="shared" si="1286"/>
        <v>0</v>
      </c>
    </row>
    <row r="13964" spans="1:17" x14ac:dyDescent="0.3">
      <c r="A13964" s="29">
        <v>3132089</v>
      </c>
      <c r="B13964" s="1">
        <v>131</v>
      </c>
      <c r="C13964" s="1" t="s">
        <v>24</v>
      </c>
      <c r="D13964" s="1" t="s">
        <v>61</v>
      </c>
      <c r="E13964" s="1" t="s">
        <v>62</v>
      </c>
      <c r="F13964" s="47">
        <v>714</v>
      </c>
      <c r="G13964" s="34">
        <v>1578.96</v>
      </c>
      <c r="H13964" s="1" t="s">
        <v>218</v>
      </c>
      <c r="I13964" s="34">
        <v>1.8963000000000001E-5</v>
      </c>
      <c r="J13964" s="34">
        <v>489.41021999999998</v>
      </c>
      <c r="K13964" s="35" t="str">
        <f t="shared" si="1282"/>
        <v>Loonse en Drunense Duinen &amp; Leemkuilen_H2330</v>
      </c>
      <c r="L13964" s="36">
        <f>VLOOKUP(D13964,DATA!A:F,5,FALSE)</f>
        <v>1.0986712608830001E-2</v>
      </c>
      <c r="M13964" s="37">
        <f>VLOOKUP(D13964,DATA!A:F,6,FALSE)</f>
        <v>982</v>
      </c>
      <c r="N13964" s="36">
        <f t="shared" si="1283"/>
        <v>99.858417769795651</v>
      </c>
      <c r="O13964" s="36">
        <f t="shared" si="1284"/>
        <v>99.858417799251285</v>
      </c>
      <c r="P13964" s="36">
        <f t="shared" si="1285"/>
        <v>2.9455634376063244E-8</v>
      </c>
      <c r="Q13964" s="36">
        <f t="shared" si="1286"/>
        <v>0</v>
      </c>
    </row>
    <row r="13965" spans="1:17" x14ac:dyDescent="0.3">
      <c r="A13965" s="29">
        <v>3132091</v>
      </c>
      <c r="B13965" s="1">
        <v>131</v>
      </c>
      <c r="C13965" s="1" t="s">
        <v>24</v>
      </c>
      <c r="D13965" s="1" t="s">
        <v>63</v>
      </c>
      <c r="E13965" s="1" t="s">
        <v>64</v>
      </c>
      <c r="F13965" s="47">
        <v>714</v>
      </c>
      <c r="G13965" s="34">
        <v>1430.9</v>
      </c>
      <c r="H13965" s="1" t="s">
        <v>218</v>
      </c>
      <c r="I13965" s="34">
        <v>2.1169999999999999E-5</v>
      </c>
      <c r="J13965" s="34">
        <v>2397.3090000000002</v>
      </c>
      <c r="K13965" s="35" t="str">
        <f t="shared" si="1282"/>
        <v>Loonse en Drunense Duinen &amp; Leemkuilen_H2310</v>
      </c>
      <c r="L13965" s="36">
        <f>VLOOKUP(D13965,DATA!A:F,5,FALSE)</f>
        <v>1.0986712608830001E-2</v>
      </c>
      <c r="M13965" s="37">
        <f>VLOOKUP(D13965,DATA!A:F,6,FALSE)</f>
        <v>982</v>
      </c>
      <c r="N13965" s="36">
        <f t="shared" si="1283"/>
        <v>99.283911667079508</v>
      </c>
      <c r="O13965" s="36">
        <f t="shared" si="1284"/>
        <v>99.283911832440879</v>
      </c>
      <c r="P13965" s="36">
        <f t="shared" si="1285"/>
        <v>1.6536137081857305E-7</v>
      </c>
      <c r="Q13965" s="36">
        <f t="shared" si="1286"/>
        <v>0</v>
      </c>
    </row>
    <row r="13966" spans="1:17" x14ac:dyDescent="0.3">
      <c r="A13966" s="29">
        <v>3132097</v>
      </c>
      <c r="B13966" s="1">
        <v>131</v>
      </c>
      <c r="C13966" s="1" t="s">
        <v>24</v>
      </c>
      <c r="D13966" s="1" t="s">
        <v>63</v>
      </c>
      <c r="E13966" s="1" t="s">
        <v>64</v>
      </c>
      <c r="F13966" s="47">
        <v>714</v>
      </c>
      <c r="G13966" s="34">
        <v>1558</v>
      </c>
      <c r="H13966" s="1" t="s">
        <v>218</v>
      </c>
      <c r="I13966" s="34">
        <v>4.3909999999999998E-5</v>
      </c>
      <c r="J13966" s="34">
        <v>1459.7327</v>
      </c>
      <c r="K13966" s="35" t="str">
        <f t="shared" si="1282"/>
        <v>Loonse en Drunense Duinen &amp; Leemkuilen_H2310</v>
      </c>
      <c r="L13966" s="36">
        <f>VLOOKUP(D13966,DATA!A:F,5,FALSE)</f>
        <v>1.0986712608830001E-2</v>
      </c>
      <c r="M13966" s="37">
        <f>VLOOKUP(D13966,DATA!A:F,6,FALSE)</f>
        <v>982</v>
      </c>
      <c r="N13966" s="36">
        <f t="shared" si="1283"/>
        <v>99.821819762073517</v>
      </c>
      <c r="O13966" s="36">
        <f t="shared" si="1284"/>
        <v>99.821819847879212</v>
      </c>
      <c r="P13966" s="36">
        <f t="shared" si="1285"/>
        <v>8.5805694993723591E-8</v>
      </c>
      <c r="Q13966" s="36">
        <f t="shared" si="1286"/>
        <v>0</v>
      </c>
    </row>
    <row r="13967" spans="1:17" x14ac:dyDescent="0.3">
      <c r="A13967" s="29">
        <v>3132097</v>
      </c>
      <c r="B13967" s="1">
        <v>131</v>
      </c>
      <c r="C13967" s="1" t="s">
        <v>24</v>
      </c>
      <c r="D13967" s="1" t="s">
        <v>61</v>
      </c>
      <c r="E13967" s="1" t="s">
        <v>62</v>
      </c>
      <c r="F13967" s="47">
        <v>714</v>
      </c>
      <c r="G13967" s="34">
        <v>1558</v>
      </c>
      <c r="H13967" s="1" t="s">
        <v>218</v>
      </c>
      <c r="I13967" s="34">
        <v>4.3909999999999998E-5</v>
      </c>
      <c r="J13967" s="34">
        <v>970.15625</v>
      </c>
      <c r="K13967" s="35" t="str">
        <f t="shared" si="1282"/>
        <v>Loonse en Drunense Duinen &amp; Leemkuilen_H2330</v>
      </c>
      <c r="L13967" s="36">
        <f>VLOOKUP(D13967,DATA!A:F,5,FALSE)</f>
        <v>1.0986712608830001E-2</v>
      </c>
      <c r="M13967" s="37">
        <f>VLOOKUP(D13967,DATA!A:F,6,FALSE)</f>
        <v>982</v>
      </c>
      <c r="N13967" s="36">
        <f t="shared" si="1283"/>
        <v>99.821819762073517</v>
      </c>
      <c r="O13967" s="36">
        <f t="shared" si="1284"/>
        <v>99.821819847879212</v>
      </c>
      <c r="P13967" s="36">
        <f t="shared" si="1285"/>
        <v>8.5805694993723591E-8</v>
      </c>
      <c r="Q13967" s="36">
        <f t="shared" si="1286"/>
        <v>0</v>
      </c>
    </row>
    <row r="13968" spans="1:17" x14ac:dyDescent="0.3">
      <c r="A13968" s="29">
        <v>3132098</v>
      </c>
      <c r="B13968" s="1">
        <v>131</v>
      </c>
      <c r="C13968" s="1" t="s">
        <v>24</v>
      </c>
      <c r="D13968" s="1" t="s">
        <v>63</v>
      </c>
      <c r="E13968" s="1" t="s">
        <v>64</v>
      </c>
      <c r="F13968" s="47">
        <v>714</v>
      </c>
      <c r="G13968" s="34">
        <v>1754.81</v>
      </c>
      <c r="H13968" s="1" t="s">
        <v>218</v>
      </c>
      <c r="I13968" s="34">
        <v>5.5680000000000002E-5</v>
      </c>
      <c r="J13968" s="34">
        <v>749.10559999999998</v>
      </c>
      <c r="K13968" s="35" t="str">
        <f t="shared" si="1282"/>
        <v>Loonse en Drunense Duinen &amp; Leemkuilen_H2310</v>
      </c>
      <c r="L13968" s="36">
        <f>VLOOKUP(D13968,DATA!A:F,5,FALSE)</f>
        <v>1.0986712608830001E-2</v>
      </c>
      <c r="M13968" s="37">
        <f>VLOOKUP(D13968,DATA!A:F,6,FALSE)</f>
        <v>982</v>
      </c>
      <c r="N13968" s="36">
        <f t="shared" si="1283"/>
        <v>99.979466068081209</v>
      </c>
      <c r="O13968" s="36">
        <f t="shared" si="1284"/>
        <v>99.979466080640037</v>
      </c>
      <c r="P13968" s="36">
        <f t="shared" si="1285"/>
        <v>1.2558828643705056E-8</v>
      </c>
      <c r="Q13968" s="36">
        <f t="shared" si="1286"/>
        <v>0</v>
      </c>
    </row>
    <row r="13969" spans="1:17" x14ac:dyDescent="0.3">
      <c r="A13969" s="29">
        <v>3132101</v>
      </c>
      <c r="B13969" s="1">
        <v>131</v>
      </c>
      <c r="C13969" s="1" t="s">
        <v>24</v>
      </c>
      <c r="D13969" s="1" t="s">
        <v>63</v>
      </c>
      <c r="E13969" s="1" t="s">
        <v>64</v>
      </c>
      <c r="F13969" s="47">
        <v>714</v>
      </c>
      <c r="G13969" s="34">
        <v>1040.0899999999999</v>
      </c>
      <c r="H13969" s="1" t="s">
        <v>218</v>
      </c>
      <c r="I13969" s="34">
        <v>3.5040000000000003E-5</v>
      </c>
      <c r="J13969" s="34">
        <v>8828.19</v>
      </c>
      <c r="K13969" s="35" t="str">
        <f t="shared" si="1282"/>
        <v>Loonse en Drunense Duinen &amp; Leemkuilen_H2310</v>
      </c>
      <c r="L13969" s="36">
        <f>VLOOKUP(D13969,DATA!A:F,5,FALSE)</f>
        <v>1.0986712608830001E-2</v>
      </c>
      <c r="M13969" s="37">
        <f>VLOOKUP(D13969,DATA!A:F,6,FALSE)</f>
        <v>982</v>
      </c>
      <c r="N13969" s="36">
        <f t="shared" si="1283"/>
        <v>65.435055669527287</v>
      </c>
      <c r="O13969" s="36">
        <f t="shared" si="1284"/>
        <v>65.435064376720362</v>
      </c>
      <c r="P13969" s="36">
        <f t="shared" si="1285"/>
        <v>8.7071930749971216E-6</v>
      </c>
      <c r="Q13969" s="36">
        <f t="shared" si="1286"/>
        <v>0</v>
      </c>
    </row>
    <row r="13970" spans="1:17" x14ac:dyDescent="0.3">
      <c r="A13970" s="29">
        <v>3132101</v>
      </c>
      <c r="B13970" s="1">
        <v>131</v>
      </c>
      <c r="C13970" s="1" t="s">
        <v>24</v>
      </c>
      <c r="D13970" s="1" t="s">
        <v>61</v>
      </c>
      <c r="E13970" s="1" t="s">
        <v>62</v>
      </c>
      <c r="F13970" s="47">
        <v>714</v>
      </c>
      <c r="G13970" s="34">
        <v>1040.0899999999999</v>
      </c>
      <c r="H13970" s="1" t="s">
        <v>218</v>
      </c>
      <c r="I13970" s="34">
        <v>3.5040000000000003E-5</v>
      </c>
      <c r="J13970" s="34">
        <v>156.29500999999999</v>
      </c>
      <c r="K13970" s="35" t="str">
        <f t="shared" si="1282"/>
        <v>Loonse en Drunense Duinen &amp; Leemkuilen_H2330</v>
      </c>
      <c r="L13970" s="36">
        <f>VLOOKUP(D13970,DATA!A:F,5,FALSE)</f>
        <v>1.0986712608830001E-2</v>
      </c>
      <c r="M13970" s="37">
        <f>VLOOKUP(D13970,DATA!A:F,6,FALSE)</f>
        <v>982</v>
      </c>
      <c r="N13970" s="36">
        <f t="shared" si="1283"/>
        <v>65.435055669527287</v>
      </c>
      <c r="O13970" s="36">
        <f t="shared" si="1284"/>
        <v>65.435064376720362</v>
      </c>
      <c r="P13970" s="36">
        <f t="shared" si="1285"/>
        <v>8.7071930749971216E-6</v>
      </c>
      <c r="Q13970" s="36">
        <f t="shared" si="1286"/>
        <v>0</v>
      </c>
    </row>
    <row r="13971" spans="1:17" x14ac:dyDescent="0.3">
      <c r="A13971" s="29">
        <v>3132102</v>
      </c>
      <c r="B13971" s="1">
        <v>131</v>
      </c>
      <c r="C13971" s="1" t="s">
        <v>24</v>
      </c>
      <c r="D13971" s="1" t="s">
        <v>63</v>
      </c>
      <c r="E13971" s="1" t="s">
        <v>64</v>
      </c>
      <c r="F13971" s="47">
        <v>714</v>
      </c>
      <c r="G13971" s="34">
        <v>999.87</v>
      </c>
      <c r="H13971" s="1" t="s">
        <v>218</v>
      </c>
      <c r="I13971" s="34">
        <v>3.54E-5</v>
      </c>
      <c r="J13971" s="34">
        <v>8107.7690000000002</v>
      </c>
      <c r="K13971" s="35" t="str">
        <f t="shared" si="1282"/>
        <v>Loonse en Drunense Duinen &amp; Leemkuilen_H2310</v>
      </c>
      <c r="L13971" s="36">
        <f>VLOOKUP(D13971,DATA!A:F,5,FALSE)</f>
        <v>1.0986712608830001E-2</v>
      </c>
      <c r="M13971" s="37">
        <f>VLOOKUP(D13971,DATA!A:F,6,FALSE)</f>
        <v>982</v>
      </c>
      <c r="N13971" s="36">
        <f t="shared" si="1283"/>
        <v>54.892607881039964</v>
      </c>
      <c r="O13971" s="36">
        <f t="shared" si="1284"/>
        <v>54.892617511179978</v>
      </c>
      <c r="P13971" s="36">
        <f t="shared" si="1285"/>
        <v>9.6301400134279902E-6</v>
      </c>
      <c r="Q13971" s="36">
        <f t="shared" si="1286"/>
        <v>0</v>
      </c>
    </row>
    <row r="13972" spans="1:17" x14ac:dyDescent="0.3">
      <c r="A13972" s="29">
        <v>3132102</v>
      </c>
      <c r="B13972" s="1">
        <v>131</v>
      </c>
      <c r="C13972" s="1" t="s">
        <v>24</v>
      </c>
      <c r="D13972" s="1" t="s">
        <v>61</v>
      </c>
      <c r="E13972" s="1" t="s">
        <v>62</v>
      </c>
      <c r="F13972" s="47">
        <v>714</v>
      </c>
      <c r="G13972" s="34">
        <v>999.87</v>
      </c>
      <c r="H13972" s="1" t="s">
        <v>218</v>
      </c>
      <c r="I13972" s="34">
        <v>3.54E-5</v>
      </c>
      <c r="J13972" s="34">
        <v>1760.1170999999999</v>
      </c>
      <c r="K13972" s="35" t="str">
        <f t="shared" si="1282"/>
        <v>Loonse en Drunense Duinen &amp; Leemkuilen_H2330</v>
      </c>
      <c r="L13972" s="36">
        <f>VLOOKUP(D13972,DATA!A:F,5,FALSE)</f>
        <v>1.0986712608830001E-2</v>
      </c>
      <c r="M13972" s="37">
        <f>VLOOKUP(D13972,DATA!A:F,6,FALSE)</f>
        <v>982</v>
      </c>
      <c r="N13972" s="36">
        <f t="shared" si="1283"/>
        <v>54.892607881039964</v>
      </c>
      <c r="O13972" s="36">
        <f t="shared" si="1284"/>
        <v>54.892617511179978</v>
      </c>
      <c r="P13972" s="36">
        <f t="shared" si="1285"/>
        <v>9.6301400134279902E-6</v>
      </c>
      <c r="Q13972" s="36">
        <f t="shared" si="1286"/>
        <v>0</v>
      </c>
    </row>
    <row r="13973" spans="1:17" x14ac:dyDescent="0.3">
      <c r="A13973" s="29">
        <v>3132103</v>
      </c>
      <c r="B13973" s="1">
        <v>131</v>
      </c>
      <c r="C13973" s="1" t="s">
        <v>24</v>
      </c>
      <c r="D13973" s="1" t="s">
        <v>63</v>
      </c>
      <c r="E13973" s="1" t="s">
        <v>64</v>
      </c>
      <c r="F13973" s="47">
        <v>714</v>
      </c>
      <c r="G13973" s="34">
        <v>942.36</v>
      </c>
      <c r="H13973" s="1" t="s">
        <v>218</v>
      </c>
      <c r="I13973" s="34">
        <v>3.5150000000000001E-5</v>
      </c>
      <c r="J13973" s="34">
        <v>5564.6289999999999</v>
      </c>
      <c r="K13973" s="35" t="str">
        <f t="shared" si="1282"/>
        <v>Loonse en Drunense Duinen &amp; Leemkuilen_H2310</v>
      </c>
      <c r="L13973" s="36">
        <f>VLOOKUP(D13973,DATA!A:F,5,FALSE)</f>
        <v>1.0986712608830001E-2</v>
      </c>
      <c r="M13973" s="37">
        <f>VLOOKUP(D13973,DATA!A:F,6,FALSE)</f>
        <v>982</v>
      </c>
      <c r="N13973" s="36">
        <f t="shared" si="1283"/>
        <v>39.281058069852847</v>
      </c>
      <c r="O13973" s="36">
        <f t="shared" si="1284"/>
        <v>39.281067280719263</v>
      </c>
      <c r="P13973" s="36">
        <f t="shared" si="1285"/>
        <v>9.2108664162537934E-6</v>
      </c>
      <c r="Q13973" s="36">
        <f t="shared" si="1286"/>
        <v>0</v>
      </c>
    </row>
    <row r="13974" spans="1:17" x14ac:dyDescent="0.3">
      <c r="A13974" s="29">
        <v>3132103</v>
      </c>
      <c r="B13974" s="1">
        <v>131</v>
      </c>
      <c r="C13974" s="1" t="s">
        <v>24</v>
      </c>
      <c r="D13974" s="1" t="s">
        <v>61</v>
      </c>
      <c r="E13974" s="1" t="s">
        <v>62</v>
      </c>
      <c r="F13974" s="47">
        <v>714</v>
      </c>
      <c r="G13974" s="34">
        <v>942.36</v>
      </c>
      <c r="H13974" s="1" t="s">
        <v>218</v>
      </c>
      <c r="I13974" s="34">
        <v>3.5150000000000001E-5</v>
      </c>
      <c r="J13974" s="34">
        <v>3463.6106</v>
      </c>
      <c r="K13974" s="35" t="str">
        <f t="shared" si="1282"/>
        <v>Loonse en Drunense Duinen &amp; Leemkuilen_H2330</v>
      </c>
      <c r="L13974" s="36">
        <f>VLOOKUP(D13974,DATA!A:F,5,FALSE)</f>
        <v>1.0986712608830001E-2</v>
      </c>
      <c r="M13974" s="37">
        <f>VLOOKUP(D13974,DATA!A:F,6,FALSE)</f>
        <v>982</v>
      </c>
      <c r="N13974" s="36">
        <f t="shared" si="1283"/>
        <v>39.281058069852847</v>
      </c>
      <c r="O13974" s="36">
        <f t="shared" si="1284"/>
        <v>39.281067280719263</v>
      </c>
      <c r="P13974" s="36">
        <f t="shared" si="1285"/>
        <v>9.2108664162537934E-6</v>
      </c>
      <c r="Q13974" s="36">
        <f t="shared" si="1286"/>
        <v>0</v>
      </c>
    </row>
    <row r="13975" spans="1:17" x14ac:dyDescent="0.3">
      <c r="A13975" s="29">
        <v>3132104</v>
      </c>
      <c r="B13975" s="1">
        <v>131</v>
      </c>
      <c r="C13975" s="1" t="s">
        <v>24</v>
      </c>
      <c r="D13975" s="1" t="s">
        <v>61</v>
      </c>
      <c r="E13975" s="1" t="s">
        <v>62</v>
      </c>
      <c r="F13975" s="47">
        <v>714</v>
      </c>
      <c r="G13975" s="34">
        <v>1215.17</v>
      </c>
      <c r="H13975" s="1" t="s">
        <v>218</v>
      </c>
      <c r="I13975" s="34">
        <v>4.7639999999999998E-5</v>
      </c>
      <c r="J13975" s="34">
        <v>1136.5780999999999</v>
      </c>
      <c r="K13975" s="35" t="str">
        <f t="shared" si="1282"/>
        <v>Loonse en Drunense Duinen &amp; Leemkuilen_H2330</v>
      </c>
      <c r="L13975" s="36">
        <f>VLOOKUP(D13975,DATA!A:F,5,FALSE)</f>
        <v>1.0986712608830001E-2</v>
      </c>
      <c r="M13975" s="37">
        <f>VLOOKUP(D13975,DATA!A:F,6,FALSE)</f>
        <v>982</v>
      </c>
      <c r="N13975" s="36">
        <f t="shared" si="1283"/>
        <v>92.836038358882362</v>
      </c>
      <c r="O13975" s="36">
        <f t="shared" si="1284"/>
        <v>92.83604183992442</v>
      </c>
      <c r="P13975" s="36">
        <f t="shared" si="1285"/>
        <v>3.4810420572739531E-6</v>
      </c>
      <c r="Q13975" s="36">
        <f t="shared" si="1286"/>
        <v>0</v>
      </c>
    </row>
    <row r="13976" spans="1:17" x14ac:dyDescent="0.3">
      <c r="A13976" s="29">
        <v>3132105</v>
      </c>
      <c r="B13976" s="1">
        <v>131</v>
      </c>
      <c r="C13976" s="1" t="s">
        <v>24</v>
      </c>
      <c r="D13976" s="1" t="s">
        <v>63</v>
      </c>
      <c r="E13976" s="1" t="s">
        <v>64</v>
      </c>
      <c r="F13976" s="47">
        <v>714</v>
      </c>
      <c r="G13976" s="34">
        <v>1134.0899999999999</v>
      </c>
      <c r="H13976" s="1" t="s">
        <v>218</v>
      </c>
      <c r="I13976" s="34">
        <v>4.7330000000000003E-5</v>
      </c>
      <c r="J13976" s="34">
        <v>9718.8330000000005</v>
      </c>
      <c r="K13976" s="35" t="str">
        <f t="shared" si="1282"/>
        <v>Loonse en Drunense Duinen &amp; Leemkuilen_H2310</v>
      </c>
      <c r="L13976" s="36">
        <f>VLOOKUP(D13976,DATA!A:F,5,FALSE)</f>
        <v>1.0986712608830001E-2</v>
      </c>
      <c r="M13976" s="37">
        <f>VLOOKUP(D13976,DATA!A:F,6,FALSE)</f>
        <v>982</v>
      </c>
      <c r="N13976" s="36">
        <f t="shared" si="1283"/>
        <v>84.170498733035174</v>
      </c>
      <c r="O13976" s="36">
        <f t="shared" si="1284"/>
        <v>84.17050566140918</v>
      </c>
      <c r="P13976" s="36">
        <f t="shared" si="1285"/>
        <v>6.9283740060654964E-6</v>
      </c>
      <c r="Q13976" s="36">
        <f t="shared" si="1286"/>
        <v>0</v>
      </c>
    </row>
    <row r="13977" spans="1:17" x14ac:dyDescent="0.3">
      <c r="A13977" s="29">
        <v>3132105</v>
      </c>
      <c r="B13977" s="1">
        <v>131</v>
      </c>
      <c r="C13977" s="1" t="s">
        <v>24</v>
      </c>
      <c r="D13977" s="1" t="s">
        <v>61</v>
      </c>
      <c r="E13977" s="1" t="s">
        <v>62</v>
      </c>
      <c r="F13977" s="47">
        <v>714</v>
      </c>
      <c r="G13977" s="34">
        <v>1134.0899999999999</v>
      </c>
      <c r="H13977" s="1" t="s">
        <v>218</v>
      </c>
      <c r="I13977" s="34">
        <v>4.7330000000000003E-5</v>
      </c>
      <c r="J13977" s="34">
        <v>281.16699999999997</v>
      </c>
      <c r="K13977" s="35" t="str">
        <f t="shared" si="1282"/>
        <v>Loonse en Drunense Duinen &amp; Leemkuilen_H2330</v>
      </c>
      <c r="L13977" s="36">
        <f>VLOOKUP(D13977,DATA!A:F,5,FALSE)</f>
        <v>1.0986712608830001E-2</v>
      </c>
      <c r="M13977" s="37">
        <f>VLOOKUP(D13977,DATA!A:F,6,FALSE)</f>
        <v>982</v>
      </c>
      <c r="N13977" s="36">
        <f t="shared" si="1283"/>
        <v>84.170498733035174</v>
      </c>
      <c r="O13977" s="36">
        <f t="shared" si="1284"/>
        <v>84.17050566140918</v>
      </c>
      <c r="P13977" s="36">
        <f t="shared" si="1285"/>
        <v>6.9283740060654964E-6</v>
      </c>
      <c r="Q13977" s="36">
        <f t="shared" si="1286"/>
        <v>0</v>
      </c>
    </row>
    <row r="13978" spans="1:17" x14ac:dyDescent="0.3">
      <c r="A13978" s="29">
        <v>3132106</v>
      </c>
      <c r="B13978" s="1">
        <v>131</v>
      </c>
      <c r="C13978" s="1" t="s">
        <v>24</v>
      </c>
      <c r="D13978" s="1" t="s">
        <v>63</v>
      </c>
      <c r="E13978" s="1" t="s">
        <v>64</v>
      </c>
      <c r="F13978" s="47">
        <v>714</v>
      </c>
      <c r="G13978" s="34">
        <v>979.15</v>
      </c>
      <c r="H13978" s="1" t="s">
        <v>218</v>
      </c>
      <c r="I13978" s="34">
        <v>4.8390000000000003E-5</v>
      </c>
      <c r="J13978" s="34">
        <v>3607.9668000000001</v>
      </c>
      <c r="K13978" s="35" t="str">
        <f t="shared" si="1282"/>
        <v>Loonse en Drunense Duinen &amp; Leemkuilen_H2310</v>
      </c>
      <c r="L13978" s="36">
        <f>VLOOKUP(D13978,DATA!A:F,5,FALSE)</f>
        <v>1.0986712608830001E-2</v>
      </c>
      <c r="M13978" s="37">
        <f>VLOOKUP(D13978,DATA!A:F,6,FALSE)</f>
        <v>982</v>
      </c>
      <c r="N13978" s="36">
        <f t="shared" si="1283"/>
        <v>49.217260678610046</v>
      </c>
      <c r="O13978" s="36">
        <f t="shared" si="1284"/>
        <v>49.217273966528367</v>
      </c>
      <c r="P13978" s="36">
        <f t="shared" si="1285"/>
        <v>1.3287918321225334E-5</v>
      </c>
      <c r="Q13978" s="36">
        <f t="shared" si="1286"/>
        <v>0</v>
      </c>
    </row>
    <row r="13979" spans="1:17" x14ac:dyDescent="0.3">
      <c r="A13979" s="29">
        <v>3132106</v>
      </c>
      <c r="B13979" s="1">
        <v>131</v>
      </c>
      <c r="C13979" s="1" t="s">
        <v>24</v>
      </c>
      <c r="D13979" s="1" t="s">
        <v>61</v>
      </c>
      <c r="E13979" s="1" t="s">
        <v>62</v>
      </c>
      <c r="F13979" s="47">
        <v>714</v>
      </c>
      <c r="G13979" s="34">
        <v>979.15</v>
      </c>
      <c r="H13979" s="1" t="s">
        <v>218</v>
      </c>
      <c r="I13979" s="34">
        <v>4.8390000000000003E-5</v>
      </c>
      <c r="J13979" s="34">
        <v>5968.4272000000001</v>
      </c>
      <c r="K13979" s="35" t="str">
        <f t="shared" si="1282"/>
        <v>Loonse en Drunense Duinen &amp; Leemkuilen_H2330</v>
      </c>
      <c r="L13979" s="36">
        <f>VLOOKUP(D13979,DATA!A:F,5,FALSE)</f>
        <v>1.0986712608830001E-2</v>
      </c>
      <c r="M13979" s="37">
        <f>VLOOKUP(D13979,DATA!A:F,6,FALSE)</f>
        <v>982</v>
      </c>
      <c r="N13979" s="36">
        <f t="shared" si="1283"/>
        <v>49.217260678610046</v>
      </c>
      <c r="O13979" s="36">
        <f t="shared" si="1284"/>
        <v>49.217273966528367</v>
      </c>
      <c r="P13979" s="36">
        <f t="shared" si="1285"/>
        <v>1.3287918321225334E-5</v>
      </c>
      <c r="Q13979" s="36">
        <f t="shared" si="1286"/>
        <v>0</v>
      </c>
    </row>
    <row r="13980" spans="1:17" x14ac:dyDescent="0.3">
      <c r="A13980" s="29">
        <v>3132107</v>
      </c>
      <c r="B13980" s="1">
        <v>131</v>
      </c>
      <c r="C13980" s="1" t="s">
        <v>24</v>
      </c>
      <c r="D13980" s="1" t="s">
        <v>63</v>
      </c>
      <c r="E13980" s="1" t="s">
        <v>64</v>
      </c>
      <c r="F13980" s="47">
        <v>714</v>
      </c>
      <c r="G13980" s="34">
        <v>1059.28</v>
      </c>
      <c r="H13980" s="1" t="s">
        <v>218</v>
      </c>
      <c r="I13980" s="34">
        <v>6.2230000000000006E-5</v>
      </c>
      <c r="J13980" s="34">
        <v>914.64890000000003</v>
      </c>
      <c r="K13980" s="35" t="str">
        <f t="shared" si="1282"/>
        <v>Loonse en Drunense Duinen &amp; Leemkuilen_H2310</v>
      </c>
      <c r="L13980" s="36">
        <f>VLOOKUP(D13980,DATA!A:F,5,FALSE)</f>
        <v>1.0986712608830001E-2</v>
      </c>
      <c r="M13980" s="37">
        <f>VLOOKUP(D13980,DATA!A:F,6,FALSE)</f>
        <v>982</v>
      </c>
      <c r="N13980" s="36">
        <f t="shared" si="1283"/>
        <v>70.036848145189538</v>
      </c>
      <c r="O13980" s="36">
        <f t="shared" si="1284"/>
        <v>70.036862492866632</v>
      </c>
      <c r="P13980" s="36">
        <f t="shared" si="1285"/>
        <v>1.4347677094406208E-5</v>
      </c>
      <c r="Q13980" s="36">
        <f t="shared" si="1286"/>
        <v>0</v>
      </c>
    </row>
    <row r="13981" spans="1:17" x14ac:dyDescent="0.3">
      <c r="A13981" s="29">
        <v>3132107</v>
      </c>
      <c r="B13981" s="1">
        <v>131</v>
      </c>
      <c r="C13981" s="1" t="s">
        <v>24</v>
      </c>
      <c r="D13981" s="1" t="s">
        <v>61</v>
      </c>
      <c r="E13981" s="1" t="s">
        <v>62</v>
      </c>
      <c r="F13981" s="47">
        <v>714</v>
      </c>
      <c r="G13981" s="34">
        <v>1059.28</v>
      </c>
      <c r="H13981" s="1" t="s">
        <v>218</v>
      </c>
      <c r="I13981" s="34">
        <v>6.2230000000000006E-5</v>
      </c>
      <c r="J13981" s="34">
        <v>7519.3370000000004</v>
      </c>
      <c r="K13981" s="35" t="str">
        <f t="shared" si="1282"/>
        <v>Loonse en Drunense Duinen &amp; Leemkuilen_H2330</v>
      </c>
      <c r="L13981" s="36">
        <f>VLOOKUP(D13981,DATA!A:F,5,FALSE)</f>
        <v>1.0986712608830001E-2</v>
      </c>
      <c r="M13981" s="37">
        <f>VLOOKUP(D13981,DATA!A:F,6,FALSE)</f>
        <v>982</v>
      </c>
      <c r="N13981" s="36">
        <f t="shared" si="1283"/>
        <v>70.036848145189538</v>
      </c>
      <c r="O13981" s="36">
        <f t="shared" si="1284"/>
        <v>70.036862492866632</v>
      </c>
      <c r="P13981" s="36">
        <f t="shared" si="1285"/>
        <v>1.4347677094406208E-5</v>
      </c>
      <c r="Q13981" s="36">
        <f t="shared" si="1286"/>
        <v>0</v>
      </c>
    </row>
    <row r="13982" spans="1:17" x14ac:dyDescent="0.3">
      <c r="A13982" s="29">
        <v>3132108</v>
      </c>
      <c r="B13982" s="1">
        <v>131</v>
      </c>
      <c r="C13982" s="1" t="s">
        <v>24</v>
      </c>
      <c r="D13982" s="1" t="s">
        <v>63</v>
      </c>
      <c r="E13982" s="1" t="s">
        <v>64</v>
      </c>
      <c r="F13982" s="47">
        <v>714</v>
      </c>
      <c r="G13982" s="34">
        <v>929.29</v>
      </c>
      <c r="H13982" s="1" t="s">
        <v>218</v>
      </c>
      <c r="I13982" s="34">
        <v>6.1699999999999995E-5</v>
      </c>
      <c r="J13982" s="34">
        <v>185.64308</v>
      </c>
      <c r="K13982" s="35" t="str">
        <f t="shared" si="1282"/>
        <v>Loonse en Drunense Duinen &amp; Leemkuilen_H2310</v>
      </c>
      <c r="L13982" s="36">
        <f>VLOOKUP(D13982,DATA!A:F,5,FALSE)</f>
        <v>1.0986712608830001E-2</v>
      </c>
      <c r="M13982" s="37">
        <f>VLOOKUP(D13982,DATA!A:F,6,FALSE)</f>
        <v>982</v>
      </c>
      <c r="N13982" s="36">
        <f t="shared" si="1283"/>
        <v>35.913749544351944</v>
      </c>
      <c r="O13982" s="36">
        <f t="shared" si="1284"/>
        <v>35.913765146291169</v>
      </c>
      <c r="P13982" s="36">
        <f t="shared" si="1285"/>
        <v>1.56019392250073E-5</v>
      </c>
      <c r="Q13982" s="36">
        <f t="shared" si="1286"/>
        <v>0</v>
      </c>
    </row>
    <row r="13983" spans="1:17" x14ac:dyDescent="0.3">
      <c r="A13983" s="29">
        <v>3132108</v>
      </c>
      <c r="B13983" s="1">
        <v>131</v>
      </c>
      <c r="C13983" s="1" t="s">
        <v>24</v>
      </c>
      <c r="D13983" s="1" t="s">
        <v>61</v>
      </c>
      <c r="E13983" s="1" t="s">
        <v>62</v>
      </c>
      <c r="F13983" s="47">
        <v>714</v>
      </c>
      <c r="G13983" s="34">
        <v>929.29</v>
      </c>
      <c r="H13983" s="1" t="s">
        <v>218</v>
      </c>
      <c r="I13983" s="34">
        <v>6.1699999999999995E-5</v>
      </c>
      <c r="J13983" s="34">
        <v>9743.9</v>
      </c>
      <c r="K13983" s="35" t="str">
        <f t="shared" si="1282"/>
        <v>Loonse en Drunense Duinen &amp; Leemkuilen_H2330</v>
      </c>
      <c r="L13983" s="36">
        <f>VLOOKUP(D13983,DATA!A:F,5,FALSE)</f>
        <v>1.0986712608830001E-2</v>
      </c>
      <c r="M13983" s="37">
        <f>VLOOKUP(D13983,DATA!A:F,6,FALSE)</f>
        <v>982</v>
      </c>
      <c r="N13983" s="36">
        <f t="shared" si="1283"/>
        <v>35.913749544351944</v>
      </c>
      <c r="O13983" s="36">
        <f t="shared" si="1284"/>
        <v>35.913765146291169</v>
      </c>
      <c r="P13983" s="36">
        <f t="shared" si="1285"/>
        <v>1.56019392250073E-5</v>
      </c>
      <c r="Q13983" s="36">
        <f t="shared" si="1286"/>
        <v>0</v>
      </c>
    </row>
    <row r="13984" spans="1:17" x14ac:dyDescent="0.3">
      <c r="A13984" s="29">
        <v>3132109</v>
      </c>
      <c r="B13984" s="1">
        <v>131</v>
      </c>
      <c r="C13984" s="1" t="s">
        <v>24</v>
      </c>
      <c r="D13984" s="1" t="s">
        <v>63</v>
      </c>
      <c r="E13984" s="1" t="s">
        <v>64</v>
      </c>
      <c r="F13984" s="47">
        <v>714</v>
      </c>
      <c r="G13984" s="34">
        <v>970.5</v>
      </c>
      <c r="H13984" s="1" t="s">
        <v>218</v>
      </c>
      <c r="I13984" s="34">
        <v>7.4200000000000001E-5</v>
      </c>
      <c r="J13984" s="34">
        <v>30.763987</v>
      </c>
      <c r="K13984" s="35" t="str">
        <f t="shared" si="1282"/>
        <v>Loonse en Drunense Duinen &amp; Leemkuilen_H2310</v>
      </c>
      <c r="L13984" s="36">
        <f>VLOOKUP(D13984,DATA!A:F,5,FALSE)</f>
        <v>1.0986712608830001E-2</v>
      </c>
      <c r="M13984" s="37">
        <f>VLOOKUP(D13984,DATA!A:F,6,FALSE)</f>
        <v>982</v>
      </c>
      <c r="N13984" s="36">
        <f t="shared" si="1283"/>
        <v>46.845515423316321</v>
      </c>
      <c r="O13984" s="36">
        <f t="shared" si="1284"/>
        <v>46.845535722548625</v>
      </c>
      <c r="P13984" s="36">
        <f t="shared" si="1285"/>
        <v>2.029923230395525E-5</v>
      </c>
      <c r="Q13984" s="36">
        <f t="shared" si="1286"/>
        <v>0</v>
      </c>
    </row>
    <row r="13985" spans="1:17" x14ac:dyDescent="0.3">
      <c r="A13985" s="29">
        <v>3132109</v>
      </c>
      <c r="B13985" s="1">
        <v>131</v>
      </c>
      <c r="C13985" s="1" t="s">
        <v>24</v>
      </c>
      <c r="D13985" s="1" t="s">
        <v>61</v>
      </c>
      <c r="E13985" s="1" t="s">
        <v>62</v>
      </c>
      <c r="F13985" s="47">
        <v>714</v>
      </c>
      <c r="G13985" s="34">
        <v>970.5</v>
      </c>
      <c r="H13985" s="1" t="s">
        <v>218</v>
      </c>
      <c r="I13985" s="34">
        <v>7.4200000000000001E-5</v>
      </c>
      <c r="J13985" s="34">
        <v>7952.5510000000004</v>
      </c>
      <c r="K13985" s="35" t="str">
        <f t="shared" si="1282"/>
        <v>Loonse en Drunense Duinen &amp; Leemkuilen_H2330</v>
      </c>
      <c r="L13985" s="36">
        <f>VLOOKUP(D13985,DATA!A:F,5,FALSE)</f>
        <v>1.0986712608830001E-2</v>
      </c>
      <c r="M13985" s="37">
        <f>VLOOKUP(D13985,DATA!A:F,6,FALSE)</f>
        <v>982</v>
      </c>
      <c r="N13985" s="36">
        <f t="shared" si="1283"/>
        <v>46.845515423316321</v>
      </c>
      <c r="O13985" s="36">
        <f t="shared" si="1284"/>
        <v>46.845535722548625</v>
      </c>
      <c r="P13985" s="36">
        <f t="shared" si="1285"/>
        <v>2.029923230395525E-5</v>
      </c>
      <c r="Q13985" s="36">
        <f t="shared" si="1286"/>
        <v>0</v>
      </c>
    </row>
    <row r="13986" spans="1:17" x14ac:dyDescent="0.3">
      <c r="A13986" s="29">
        <v>3132110</v>
      </c>
      <c r="B13986" s="1">
        <v>131</v>
      </c>
      <c r="C13986" s="1" t="s">
        <v>24</v>
      </c>
      <c r="D13986" s="1" t="s">
        <v>61</v>
      </c>
      <c r="E13986" s="1" t="s">
        <v>62</v>
      </c>
      <c r="F13986" s="47">
        <v>714</v>
      </c>
      <c r="G13986" s="34">
        <v>1103.71</v>
      </c>
      <c r="H13986" s="1" t="s">
        <v>218</v>
      </c>
      <c r="I13986" s="34">
        <v>1.0006E-4</v>
      </c>
      <c r="J13986" s="34">
        <v>8980.2479999999996</v>
      </c>
      <c r="K13986" s="35" t="str">
        <f t="shared" si="1282"/>
        <v>Loonse en Drunense Duinen &amp; Leemkuilen_H2330</v>
      </c>
      <c r="L13986" s="36">
        <f>VLOOKUP(D13986,DATA!A:F,5,FALSE)</f>
        <v>1.0986712608830001E-2</v>
      </c>
      <c r="M13986" s="37">
        <f>VLOOKUP(D13986,DATA!A:F,6,FALSE)</f>
        <v>982</v>
      </c>
      <c r="N13986" s="36">
        <f t="shared" si="1283"/>
        <v>79.20279179944896</v>
      </c>
      <c r="O13986" s="36">
        <f t="shared" si="1284"/>
        <v>79.202809907581042</v>
      </c>
      <c r="P13986" s="36">
        <f t="shared" si="1285"/>
        <v>1.8108132081806616E-5</v>
      </c>
      <c r="Q13986" s="36">
        <f t="shared" si="1286"/>
        <v>0</v>
      </c>
    </row>
    <row r="13987" spans="1:17" x14ac:dyDescent="0.3">
      <c r="A13987" s="29">
        <v>3132111</v>
      </c>
      <c r="B13987" s="1">
        <v>131</v>
      </c>
      <c r="C13987" s="1" t="s">
        <v>24</v>
      </c>
      <c r="D13987" s="1" t="s">
        <v>61</v>
      </c>
      <c r="E13987" s="1" t="s">
        <v>62</v>
      </c>
      <c r="F13987" s="47">
        <v>714</v>
      </c>
      <c r="G13987" s="34">
        <v>1459.44</v>
      </c>
      <c r="H13987" s="1" t="s">
        <v>218</v>
      </c>
      <c r="I13987" s="34">
        <v>1.5112E-4</v>
      </c>
      <c r="J13987" s="34">
        <v>2828.3406</v>
      </c>
      <c r="K13987" s="35" t="str">
        <f t="shared" si="1282"/>
        <v>Loonse en Drunense Duinen &amp; Leemkuilen_H2330</v>
      </c>
      <c r="L13987" s="36">
        <f>VLOOKUP(D13987,DATA!A:F,5,FALSE)</f>
        <v>1.0986712608830001E-2</v>
      </c>
      <c r="M13987" s="37">
        <f>VLOOKUP(D13987,DATA!A:F,6,FALSE)</f>
        <v>982</v>
      </c>
      <c r="N13987" s="36">
        <f t="shared" si="1283"/>
        <v>99.475643374932858</v>
      </c>
      <c r="O13987" s="36">
        <f t="shared" si="1284"/>
        <v>99.475644240962737</v>
      </c>
      <c r="P13987" s="36">
        <f t="shared" si="1285"/>
        <v>8.6602987892092642E-7</v>
      </c>
      <c r="Q13987" s="36">
        <f t="shared" si="1286"/>
        <v>0</v>
      </c>
    </row>
    <row r="13988" spans="1:17" x14ac:dyDescent="0.3">
      <c r="A13988" s="29">
        <v>3132118</v>
      </c>
      <c r="B13988" s="1">
        <v>131</v>
      </c>
      <c r="C13988" s="1" t="s">
        <v>24</v>
      </c>
      <c r="D13988" s="1" t="s">
        <v>61</v>
      </c>
      <c r="E13988" s="1" t="s">
        <v>62</v>
      </c>
      <c r="F13988" s="47">
        <v>714</v>
      </c>
      <c r="G13988" s="34">
        <v>1475.53</v>
      </c>
      <c r="H13988" s="1" t="s">
        <v>218</v>
      </c>
      <c r="I13988" s="34">
        <v>9.9770000000000002E-4</v>
      </c>
      <c r="J13988" s="34">
        <v>2187.9358000000002</v>
      </c>
      <c r="K13988" s="35" t="str">
        <f t="shared" si="1282"/>
        <v>Loonse en Drunense Duinen &amp; Leemkuilen_H2330</v>
      </c>
      <c r="L13988" s="36">
        <f>VLOOKUP(D13988,DATA!A:F,5,FALSE)</f>
        <v>1.0986712608830001E-2</v>
      </c>
      <c r="M13988" s="37">
        <f>VLOOKUP(D13988,DATA!A:F,6,FALSE)</f>
        <v>982</v>
      </c>
      <c r="N13988" s="36">
        <f t="shared" si="1283"/>
        <v>99.560232657727738</v>
      </c>
      <c r="O13988" s="36">
        <f t="shared" si="1284"/>
        <v>99.56023745698748</v>
      </c>
      <c r="P13988" s="36">
        <f t="shared" si="1285"/>
        <v>4.7992597416168792E-6</v>
      </c>
      <c r="Q13988" s="36">
        <f t="shared" si="1286"/>
        <v>0</v>
      </c>
    </row>
    <row r="13989" spans="1:17" x14ac:dyDescent="0.3">
      <c r="A13989" s="29">
        <v>3132118</v>
      </c>
      <c r="B13989" s="1">
        <v>131</v>
      </c>
      <c r="C13989" s="1" t="s">
        <v>24</v>
      </c>
      <c r="D13989" s="1" t="s">
        <v>59</v>
      </c>
      <c r="E13989" s="1" t="s">
        <v>60</v>
      </c>
      <c r="F13989" s="47">
        <v>1071</v>
      </c>
      <c r="G13989" s="34">
        <v>1475.53</v>
      </c>
      <c r="H13989" s="1" t="s">
        <v>218</v>
      </c>
      <c r="I13989" s="34">
        <v>9.9770000000000002E-4</v>
      </c>
      <c r="J13989" s="34">
        <v>1457.2855999999999</v>
      </c>
      <c r="K13989" s="35" t="str">
        <f t="shared" si="1282"/>
        <v>Loonse en Drunense Duinen &amp; Leemkuilen_H9190</v>
      </c>
      <c r="L13989" s="36">
        <f>VLOOKUP(D13989,DATA!A:F,5,FALSE)</f>
        <v>1.3726988247862192E-2</v>
      </c>
      <c r="M13989" s="37">
        <f>VLOOKUP(D13989,DATA!A:F,6,FALSE)</f>
        <v>1285.5</v>
      </c>
      <c r="N13989" s="36">
        <f t="shared" si="1283"/>
        <v>93.140915423129002</v>
      </c>
      <c r="O13989" s="36">
        <f t="shared" si="1284"/>
        <v>93.141002917341794</v>
      </c>
      <c r="P13989" s="36">
        <f t="shared" si="1285"/>
        <v>8.7494212792194048E-5</v>
      </c>
      <c r="Q13989" s="36">
        <f t="shared" si="1286"/>
        <v>0</v>
      </c>
    </row>
    <row r="13990" spans="1:17" x14ac:dyDescent="0.3">
      <c r="A13990" s="29">
        <v>3132119</v>
      </c>
      <c r="B13990" s="1">
        <v>131</v>
      </c>
      <c r="C13990" s="1" t="s">
        <v>24</v>
      </c>
      <c r="D13990" s="1" t="s">
        <v>59</v>
      </c>
      <c r="E13990" s="1" t="s">
        <v>60</v>
      </c>
      <c r="F13990" s="47">
        <v>1071</v>
      </c>
      <c r="G13990" s="34">
        <v>1800.61</v>
      </c>
      <c r="H13990" s="1" t="s">
        <v>218</v>
      </c>
      <c r="I13990" s="34">
        <v>1.6182E-3</v>
      </c>
      <c r="J13990" s="34">
        <v>1644.337</v>
      </c>
      <c r="K13990" s="35" t="str">
        <f t="shared" si="1282"/>
        <v>Loonse en Drunense Duinen &amp; Leemkuilen_H9190</v>
      </c>
      <c r="L13990" s="36">
        <f>VLOOKUP(D13990,DATA!A:F,5,FALSE)</f>
        <v>1.3726988247862192E-2</v>
      </c>
      <c r="M13990" s="37">
        <f>VLOOKUP(D13990,DATA!A:F,6,FALSE)</f>
        <v>1285.5</v>
      </c>
      <c r="N13990" s="36">
        <f t="shared" si="1283"/>
        <v>99.915126030151072</v>
      </c>
      <c r="O13990" s="36">
        <f t="shared" si="1284"/>
        <v>99.915127913836585</v>
      </c>
      <c r="P13990" s="36">
        <f t="shared" si="1285"/>
        <v>1.8836855133486097E-6</v>
      </c>
      <c r="Q13990" s="36">
        <f t="shared" si="1286"/>
        <v>0</v>
      </c>
    </row>
    <row r="13991" spans="1:17" x14ac:dyDescent="0.3">
      <c r="A13991" s="29">
        <v>3132120</v>
      </c>
      <c r="B13991" s="1">
        <v>131</v>
      </c>
      <c r="C13991" s="1" t="s">
        <v>24</v>
      </c>
      <c r="D13991" s="1" t="s">
        <v>61</v>
      </c>
      <c r="E13991" s="1" t="s">
        <v>62</v>
      </c>
      <c r="F13991" s="47">
        <v>714</v>
      </c>
      <c r="G13991" s="34">
        <v>1472.91</v>
      </c>
      <c r="H13991" s="1" t="s">
        <v>218</v>
      </c>
      <c r="I13991" s="34">
        <v>2.0056000000000002E-3</v>
      </c>
      <c r="J13991" s="34">
        <v>375.55691999999999</v>
      </c>
      <c r="K13991" s="35" t="str">
        <f t="shared" si="1282"/>
        <v>Loonse en Drunense Duinen &amp; Leemkuilen_H2330</v>
      </c>
      <c r="L13991" s="36">
        <f>VLOOKUP(D13991,DATA!A:F,5,FALSE)</f>
        <v>1.0986712608830001E-2</v>
      </c>
      <c r="M13991" s="37">
        <f>VLOOKUP(D13991,DATA!A:F,6,FALSE)</f>
        <v>982</v>
      </c>
      <c r="N13991" s="36">
        <f t="shared" si="1283"/>
        <v>99.547448039040972</v>
      </c>
      <c r="O13991" s="36">
        <f t="shared" si="1284"/>
        <v>99.547457965764508</v>
      </c>
      <c r="P13991" s="36">
        <f t="shared" si="1285"/>
        <v>9.9267235356137462E-6</v>
      </c>
      <c r="Q13991" s="36">
        <f t="shared" si="1286"/>
        <v>0</v>
      </c>
    </row>
    <row r="13992" spans="1:17" x14ac:dyDescent="0.3">
      <c r="A13992" s="29">
        <v>3132121</v>
      </c>
      <c r="B13992" s="1">
        <v>131</v>
      </c>
      <c r="C13992" s="1" t="s">
        <v>24</v>
      </c>
      <c r="D13992" s="1" t="s">
        <v>61</v>
      </c>
      <c r="E13992" s="1" t="s">
        <v>62</v>
      </c>
      <c r="F13992" s="47">
        <v>714</v>
      </c>
      <c r="G13992" s="34">
        <v>1342.4</v>
      </c>
      <c r="H13992" s="1" t="s">
        <v>218</v>
      </c>
      <c r="I13992" s="34">
        <v>1.9827999999999998E-3</v>
      </c>
      <c r="J13992" s="34">
        <v>3768.8240000000001</v>
      </c>
      <c r="K13992" s="35" t="str">
        <f t="shared" si="1282"/>
        <v>Loonse en Drunense Duinen &amp; Leemkuilen_H2330</v>
      </c>
      <c r="L13992" s="36">
        <f>VLOOKUP(D13992,DATA!A:F,5,FALSE)</f>
        <v>1.0986712608830001E-2</v>
      </c>
      <c r="M13992" s="37">
        <f>VLOOKUP(D13992,DATA!A:F,6,FALSE)</f>
        <v>982</v>
      </c>
      <c r="N13992" s="36">
        <f t="shared" si="1283"/>
        <v>98.128635211783944</v>
      </c>
      <c r="O13992" s="36">
        <f t="shared" si="1284"/>
        <v>98.12867521513131</v>
      </c>
      <c r="P13992" s="36">
        <f t="shared" si="1285"/>
        <v>4.0003347365313857E-5</v>
      </c>
      <c r="Q13992" s="36">
        <f t="shared" si="1286"/>
        <v>0</v>
      </c>
    </row>
    <row r="13993" spans="1:17" x14ac:dyDescent="0.3">
      <c r="A13993" s="29">
        <v>3133618</v>
      </c>
      <c r="B13993" s="1">
        <v>131</v>
      </c>
      <c r="C13993" s="1" t="s">
        <v>24</v>
      </c>
      <c r="D13993" s="1" t="s">
        <v>63</v>
      </c>
      <c r="E13993" s="1" t="s">
        <v>64</v>
      </c>
      <c r="F13993" s="47">
        <v>714</v>
      </c>
      <c r="G13993" s="34">
        <v>1303.82</v>
      </c>
      <c r="H13993" s="1" t="s">
        <v>218</v>
      </c>
      <c r="I13993" s="34">
        <v>1.5438E-5</v>
      </c>
      <c r="J13993" s="34">
        <v>7907.6714000000002</v>
      </c>
      <c r="K13993" s="35" t="str">
        <f t="shared" si="1282"/>
        <v>Loonse en Drunense Duinen &amp; Leemkuilen_H2310</v>
      </c>
      <c r="L13993" s="36">
        <f>VLOOKUP(D13993,DATA!A:F,5,FALSE)</f>
        <v>1.0986712608830001E-2</v>
      </c>
      <c r="M13993" s="37">
        <f>VLOOKUP(D13993,DATA!A:F,6,FALSE)</f>
        <v>982</v>
      </c>
      <c r="N13993" s="36">
        <f t="shared" si="1283"/>
        <v>97.168785775802448</v>
      </c>
      <c r="O13993" s="36">
        <f t="shared" si="1284"/>
        <v>97.168786242416999</v>
      </c>
      <c r="P13993" s="36">
        <f t="shared" si="1285"/>
        <v>4.6661455144203501E-7</v>
      </c>
      <c r="Q13993" s="36">
        <f t="shared" si="1286"/>
        <v>0</v>
      </c>
    </row>
    <row r="13994" spans="1:17" x14ac:dyDescent="0.3">
      <c r="A13994" s="29">
        <v>3133619</v>
      </c>
      <c r="B13994" s="1">
        <v>131</v>
      </c>
      <c r="C13994" s="1" t="s">
        <v>24</v>
      </c>
      <c r="D13994" s="1" t="s">
        <v>63</v>
      </c>
      <c r="E13994" s="1" t="s">
        <v>64</v>
      </c>
      <c r="F13994" s="47">
        <v>714</v>
      </c>
      <c r="G13994" s="34">
        <v>1285.1500000000001</v>
      </c>
      <c r="H13994" s="1" t="s">
        <v>218</v>
      </c>
      <c r="I13994" s="34">
        <v>1.7533E-5</v>
      </c>
      <c r="J13994" s="34">
        <v>1250.4272000000001</v>
      </c>
      <c r="K13994" s="35" t="str">
        <f t="shared" si="1282"/>
        <v>Loonse en Drunense Duinen &amp; Leemkuilen_H2310</v>
      </c>
      <c r="L13994" s="36">
        <f>VLOOKUP(D13994,DATA!A:F,5,FALSE)</f>
        <v>1.0986712608830001E-2</v>
      </c>
      <c r="M13994" s="37">
        <f>VLOOKUP(D13994,DATA!A:F,6,FALSE)</f>
        <v>982</v>
      </c>
      <c r="N13994" s="36">
        <f t="shared" si="1283"/>
        <v>96.54645125098763</v>
      </c>
      <c r="O13994" s="36">
        <f t="shared" si="1284"/>
        <v>96.54645189326979</v>
      </c>
      <c r="P13994" s="36">
        <f t="shared" si="1285"/>
        <v>6.4228215990169701E-7</v>
      </c>
      <c r="Q13994" s="36">
        <f t="shared" si="1286"/>
        <v>0</v>
      </c>
    </row>
    <row r="13995" spans="1:17" x14ac:dyDescent="0.3">
      <c r="A13995" s="29">
        <v>3133625</v>
      </c>
      <c r="B13995" s="1">
        <v>131</v>
      </c>
      <c r="C13995" s="1" t="s">
        <v>24</v>
      </c>
      <c r="D13995" s="1" t="s">
        <v>63</v>
      </c>
      <c r="E13995" s="1" t="s">
        <v>64</v>
      </c>
      <c r="F13995" s="47">
        <v>714</v>
      </c>
      <c r="G13995" s="34">
        <v>1369.54</v>
      </c>
      <c r="H13995" s="1" t="s">
        <v>218</v>
      </c>
      <c r="I13995" s="34">
        <v>3.3930000000000002E-5</v>
      </c>
      <c r="J13995" s="34">
        <v>3509.3445000000002</v>
      </c>
      <c r="K13995" s="35" t="str">
        <f t="shared" si="1282"/>
        <v>Loonse en Drunense Duinen &amp; Leemkuilen_H2310</v>
      </c>
      <c r="L13995" s="36">
        <f>VLOOKUP(D13995,DATA!A:F,5,FALSE)</f>
        <v>1.0986712608830001E-2</v>
      </c>
      <c r="M13995" s="37">
        <f>VLOOKUP(D13995,DATA!A:F,6,FALSE)</f>
        <v>982</v>
      </c>
      <c r="N13995" s="36">
        <f t="shared" si="1283"/>
        <v>98.604398829465268</v>
      </c>
      <c r="O13995" s="36">
        <f t="shared" si="1284"/>
        <v>98.604399342455579</v>
      </c>
      <c r="P13995" s="36">
        <f t="shared" si="1285"/>
        <v>5.1299031156304409E-7</v>
      </c>
      <c r="Q13995" s="36">
        <f t="shared" si="1286"/>
        <v>0</v>
      </c>
    </row>
    <row r="13996" spans="1:17" x14ac:dyDescent="0.3">
      <c r="A13996" s="29">
        <v>3133626</v>
      </c>
      <c r="B13996" s="1">
        <v>131</v>
      </c>
      <c r="C13996" s="1" t="s">
        <v>24</v>
      </c>
      <c r="D13996" s="1" t="s">
        <v>63</v>
      </c>
      <c r="E13996" s="1" t="s">
        <v>64</v>
      </c>
      <c r="F13996" s="47">
        <v>714</v>
      </c>
      <c r="G13996" s="34">
        <v>1382.73</v>
      </c>
      <c r="H13996" s="1" t="s">
        <v>218</v>
      </c>
      <c r="I13996" s="34">
        <v>3.7209999999999998E-5</v>
      </c>
      <c r="J13996" s="34">
        <v>1823.5173</v>
      </c>
      <c r="K13996" s="35" t="str">
        <f t="shared" si="1282"/>
        <v>Loonse en Drunense Duinen &amp; Leemkuilen_H2310</v>
      </c>
      <c r="L13996" s="36">
        <f>VLOOKUP(D13996,DATA!A:F,5,FALSE)</f>
        <v>1.0986712608830001E-2</v>
      </c>
      <c r="M13996" s="37">
        <f>VLOOKUP(D13996,DATA!A:F,6,FALSE)</f>
        <v>982</v>
      </c>
      <c r="N13996" s="36">
        <f t="shared" si="1283"/>
        <v>98.790393590336819</v>
      </c>
      <c r="O13996" s="36">
        <f t="shared" si="1284"/>
        <v>98.790394078861098</v>
      </c>
      <c r="P13996" s="36">
        <f t="shared" si="1285"/>
        <v>4.8852427880774485E-7</v>
      </c>
      <c r="Q13996" s="36">
        <f t="shared" si="1286"/>
        <v>0</v>
      </c>
    </row>
    <row r="13997" spans="1:17" x14ac:dyDescent="0.3">
      <c r="A13997" s="29">
        <v>3133626</v>
      </c>
      <c r="B13997" s="1">
        <v>131</v>
      </c>
      <c r="C13997" s="1" t="s">
        <v>24</v>
      </c>
      <c r="D13997" s="1" t="s">
        <v>61</v>
      </c>
      <c r="E13997" s="1" t="s">
        <v>62</v>
      </c>
      <c r="F13997" s="47">
        <v>714</v>
      </c>
      <c r="G13997" s="34">
        <v>1382.73</v>
      </c>
      <c r="H13997" s="1" t="s">
        <v>218</v>
      </c>
      <c r="I13997" s="34">
        <v>3.7209999999999998E-5</v>
      </c>
      <c r="J13997" s="34">
        <v>425.86892999999998</v>
      </c>
      <c r="K13997" s="35" t="str">
        <f t="shared" si="1282"/>
        <v>Loonse en Drunense Duinen &amp; Leemkuilen_H2330</v>
      </c>
      <c r="L13997" s="36">
        <f>VLOOKUP(D13997,DATA!A:F,5,FALSE)</f>
        <v>1.0986712608830001E-2</v>
      </c>
      <c r="M13997" s="37">
        <f>VLOOKUP(D13997,DATA!A:F,6,FALSE)</f>
        <v>982</v>
      </c>
      <c r="N13997" s="36">
        <f t="shared" si="1283"/>
        <v>98.790393590336819</v>
      </c>
      <c r="O13997" s="36">
        <f t="shared" si="1284"/>
        <v>98.790394078861098</v>
      </c>
      <c r="P13997" s="36">
        <f t="shared" si="1285"/>
        <v>4.8852427880774485E-7</v>
      </c>
      <c r="Q13997" s="36">
        <f t="shared" si="1286"/>
        <v>0</v>
      </c>
    </row>
    <row r="13998" spans="1:17" x14ac:dyDescent="0.3">
      <c r="A13998" s="29">
        <v>3133627</v>
      </c>
      <c r="B13998" s="1">
        <v>131</v>
      </c>
      <c r="C13998" s="1" t="s">
        <v>24</v>
      </c>
      <c r="D13998" s="1" t="s">
        <v>63</v>
      </c>
      <c r="E13998" s="1" t="s">
        <v>64</v>
      </c>
      <c r="F13998" s="47">
        <v>714</v>
      </c>
      <c r="G13998" s="34">
        <v>1643.85</v>
      </c>
      <c r="H13998" s="1" t="s">
        <v>218</v>
      </c>
      <c r="I13998" s="34">
        <v>5.2089999999999998E-5</v>
      </c>
      <c r="J13998" s="34">
        <v>2501.2375000000002</v>
      </c>
      <c r="K13998" s="35" t="str">
        <f t="shared" si="1282"/>
        <v>Loonse en Drunense Duinen &amp; Leemkuilen_H2310</v>
      </c>
      <c r="L13998" s="36">
        <f>VLOOKUP(D13998,DATA!A:F,5,FALSE)</f>
        <v>1.0986712608830001E-2</v>
      </c>
      <c r="M13998" s="37">
        <f>VLOOKUP(D13998,DATA!A:F,6,FALSE)</f>
        <v>982</v>
      </c>
      <c r="N13998" s="36">
        <f t="shared" si="1283"/>
        <v>99.930545286465048</v>
      </c>
      <c r="O13998" s="36">
        <f t="shared" si="1284"/>
        <v>99.93054532618622</v>
      </c>
      <c r="P13998" s="36">
        <f t="shared" si="1285"/>
        <v>3.9721172129247861E-8</v>
      </c>
      <c r="Q13998" s="36">
        <f t="shared" si="1286"/>
        <v>0</v>
      </c>
    </row>
    <row r="13999" spans="1:17" x14ac:dyDescent="0.3">
      <c r="A13999" s="29">
        <v>3133629</v>
      </c>
      <c r="B13999" s="1">
        <v>131</v>
      </c>
      <c r="C13999" s="1" t="s">
        <v>24</v>
      </c>
      <c r="D13999" s="1" t="s">
        <v>63</v>
      </c>
      <c r="E13999" s="1" t="s">
        <v>64</v>
      </c>
      <c r="F13999" s="47">
        <v>714</v>
      </c>
      <c r="G13999" s="34">
        <v>1230.07</v>
      </c>
      <c r="H13999" s="1" t="s">
        <v>218</v>
      </c>
      <c r="I13999" s="34">
        <v>4.0219999999999998E-5</v>
      </c>
      <c r="J13999" s="34">
        <v>2778.2786000000001</v>
      </c>
      <c r="K13999" s="35" t="str">
        <f t="shared" si="1282"/>
        <v>Loonse en Drunense Duinen &amp; Leemkuilen_H2310</v>
      </c>
      <c r="L13999" s="36">
        <f>VLOOKUP(D13999,DATA!A:F,5,FALSE)</f>
        <v>1.0986712608830001E-2</v>
      </c>
      <c r="M13999" s="37">
        <f>VLOOKUP(D13999,DATA!A:F,6,FALSE)</f>
        <v>982</v>
      </c>
      <c r="N13999" s="36">
        <f t="shared" si="1283"/>
        <v>93.8513165005605</v>
      </c>
      <c r="O13999" s="36">
        <f t="shared" si="1284"/>
        <v>93.851319050513965</v>
      </c>
      <c r="P13999" s="36">
        <f t="shared" si="1285"/>
        <v>2.5499534643813604E-6</v>
      </c>
      <c r="Q13999" s="36">
        <f t="shared" si="1286"/>
        <v>0</v>
      </c>
    </row>
    <row r="14000" spans="1:17" x14ac:dyDescent="0.3">
      <c r="A14000" s="29">
        <v>3133629</v>
      </c>
      <c r="B14000" s="1">
        <v>131</v>
      </c>
      <c r="C14000" s="1" t="s">
        <v>24</v>
      </c>
      <c r="D14000" s="1" t="s">
        <v>61</v>
      </c>
      <c r="E14000" s="1" t="s">
        <v>62</v>
      </c>
      <c r="F14000" s="47">
        <v>714</v>
      </c>
      <c r="G14000" s="34">
        <v>1230.07</v>
      </c>
      <c r="H14000" s="1" t="s">
        <v>218</v>
      </c>
      <c r="I14000" s="34">
        <v>4.0219999999999998E-5</v>
      </c>
      <c r="J14000" s="34">
        <v>1686.6380999999999</v>
      </c>
      <c r="K14000" s="35" t="str">
        <f t="shared" si="1282"/>
        <v>Loonse en Drunense Duinen &amp; Leemkuilen_H2330</v>
      </c>
      <c r="L14000" s="36">
        <f>VLOOKUP(D14000,DATA!A:F,5,FALSE)</f>
        <v>1.0986712608830001E-2</v>
      </c>
      <c r="M14000" s="37">
        <f>VLOOKUP(D14000,DATA!A:F,6,FALSE)</f>
        <v>982</v>
      </c>
      <c r="N14000" s="36">
        <f t="shared" si="1283"/>
        <v>93.8513165005605</v>
      </c>
      <c r="O14000" s="36">
        <f t="shared" si="1284"/>
        <v>93.851319050513965</v>
      </c>
      <c r="P14000" s="36">
        <f t="shared" si="1285"/>
        <v>2.5499534643813604E-6</v>
      </c>
      <c r="Q14000" s="36">
        <f t="shared" si="1286"/>
        <v>0</v>
      </c>
    </row>
    <row r="14001" spans="1:17" x14ac:dyDescent="0.3">
      <c r="A14001" s="29">
        <v>3133630</v>
      </c>
      <c r="B14001" s="1">
        <v>131</v>
      </c>
      <c r="C14001" s="1" t="s">
        <v>24</v>
      </c>
      <c r="D14001" s="1" t="s">
        <v>63</v>
      </c>
      <c r="E14001" s="1" t="s">
        <v>64</v>
      </c>
      <c r="F14001" s="47">
        <v>714</v>
      </c>
      <c r="G14001" s="34">
        <v>1010.24</v>
      </c>
      <c r="H14001" s="1" t="s">
        <v>218</v>
      </c>
      <c r="I14001" s="34">
        <v>3.4390000000000001E-5</v>
      </c>
      <c r="J14001" s="34">
        <v>1247.7933</v>
      </c>
      <c r="K14001" s="35" t="str">
        <f t="shared" si="1282"/>
        <v>Loonse en Drunense Duinen &amp; Leemkuilen_H2310</v>
      </c>
      <c r="L14001" s="36">
        <f>VLOOKUP(D14001,DATA!A:F,5,FALSE)</f>
        <v>1.0986712608830001E-2</v>
      </c>
      <c r="M14001" s="37">
        <f>VLOOKUP(D14001,DATA!A:F,6,FALSE)</f>
        <v>982</v>
      </c>
      <c r="N14001" s="36">
        <f t="shared" si="1283"/>
        <v>57.694988572312894</v>
      </c>
      <c r="O14001" s="36">
        <f t="shared" si="1284"/>
        <v>57.694997794413077</v>
      </c>
      <c r="P14001" s="36">
        <f t="shared" si="1285"/>
        <v>9.2221001821712889E-6</v>
      </c>
      <c r="Q14001" s="36">
        <f t="shared" si="1286"/>
        <v>0</v>
      </c>
    </row>
    <row r="14002" spans="1:17" x14ac:dyDescent="0.3">
      <c r="A14002" s="29">
        <v>3133630</v>
      </c>
      <c r="B14002" s="1">
        <v>131</v>
      </c>
      <c r="C14002" s="1" t="s">
        <v>24</v>
      </c>
      <c r="D14002" s="1" t="s">
        <v>61</v>
      </c>
      <c r="E14002" s="1" t="s">
        <v>62</v>
      </c>
      <c r="F14002" s="47">
        <v>714</v>
      </c>
      <c r="G14002" s="34">
        <v>1010.24</v>
      </c>
      <c r="H14002" s="1" t="s">
        <v>218</v>
      </c>
      <c r="I14002" s="34">
        <v>3.4390000000000001E-5</v>
      </c>
      <c r="J14002" s="34">
        <v>8383.1859999999997</v>
      </c>
      <c r="K14002" s="35" t="str">
        <f t="shared" si="1282"/>
        <v>Loonse en Drunense Duinen &amp; Leemkuilen_H2330</v>
      </c>
      <c r="L14002" s="36">
        <f>VLOOKUP(D14002,DATA!A:F,5,FALSE)</f>
        <v>1.0986712608830001E-2</v>
      </c>
      <c r="M14002" s="37">
        <f>VLOOKUP(D14002,DATA!A:F,6,FALSE)</f>
        <v>982</v>
      </c>
      <c r="N14002" s="36">
        <f t="shared" si="1283"/>
        <v>57.694988572312894</v>
      </c>
      <c r="O14002" s="36">
        <f t="shared" si="1284"/>
        <v>57.694997794413077</v>
      </c>
      <c r="P14002" s="36">
        <f t="shared" si="1285"/>
        <v>9.2221001821712889E-6</v>
      </c>
      <c r="Q14002" s="36">
        <f t="shared" si="1286"/>
        <v>0</v>
      </c>
    </row>
    <row r="14003" spans="1:17" x14ac:dyDescent="0.3">
      <c r="A14003" s="29">
        <v>3133631</v>
      </c>
      <c r="B14003" s="1">
        <v>131</v>
      </c>
      <c r="C14003" s="1" t="s">
        <v>24</v>
      </c>
      <c r="D14003" s="1" t="s">
        <v>63</v>
      </c>
      <c r="E14003" s="1" t="s">
        <v>64</v>
      </c>
      <c r="F14003" s="47">
        <v>714</v>
      </c>
      <c r="G14003" s="34">
        <v>1058.6099999999999</v>
      </c>
      <c r="H14003" s="1" t="s">
        <v>218</v>
      </c>
      <c r="I14003" s="34">
        <v>3.8210000000000002E-5</v>
      </c>
      <c r="J14003" s="34">
        <v>8321.5409999999993</v>
      </c>
      <c r="K14003" s="35" t="str">
        <f t="shared" si="1282"/>
        <v>Loonse en Drunense Duinen &amp; Leemkuilen_H2310</v>
      </c>
      <c r="L14003" s="36">
        <f>VLOOKUP(D14003,DATA!A:F,5,FALSE)</f>
        <v>1.0986712608830001E-2</v>
      </c>
      <c r="M14003" s="37">
        <f>VLOOKUP(D14003,DATA!A:F,6,FALSE)</f>
        <v>982</v>
      </c>
      <c r="N14003" s="36">
        <f t="shared" si="1283"/>
        <v>69.882146219591235</v>
      </c>
      <c r="O14003" s="36">
        <f t="shared" si="1284"/>
        <v>69.882155055170358</v>
      </c>
      <c r="P14003" s="36">
        <f t="shared" si="1285"/>
        <v>8.8355791234562275E-6</v>
      </c>
      <c r="Q14003" s="36">
        <f t="shared" si="1286"/>
        <v>0</v>
      </c>
    </row>
    <row r="14004" spans="1:17" x14ac:dyDescent="0.3">
      <c r="A14004" s="29">
        <v>3133631</v>
      </c>
      <c r="B14004" s="1">
        <v>131</v>
      </c>
      <c r="C14004" s="1" t="s">
        <v>24</v>
      </c>
      <c r="D14004" s="1" t="s">
        <v>61</v>
      </c>
      <c r="E14004" s="1" t="s">
        <v>62</v>
      </c>
      <c r="F14004" s="47">
        <v>714</v>
      </c>
      <c r="G14004" s="34">
        <v>1058.6099999999999</v>
      </c>
      <c r="H14004" s="1" t="s">
        <v>218</v>
      </c>
      <c r="I14004" s="34">
        <v>3.8210000000000002E-5</v>
      </c>
      <c r="J14004" s="34">
        <v>919.77589999999998</v>
      </c>
      <c r="K14004" s="35" t="str">
        <f t="shared" si="1282"/>
        <v>Loonse en Drunense Duinen &amp; Leemkuilen_H2330</v>
      </c>
      <c r="L14004" s="36">
        <f>VLOOKUP(D14004,DATA!A:F,5,FALSE)</f>
        <v>1.0986712608830001E-2</v>
      </c>
      <c r="M14004" s="37">
        <f>VLOOKUP(D14004,DATA!A:F,6,FALSE)</f>
        <v>982</v>
      </c>
      <c r="N14004" s="36">
        <f t="shared" si="1283"/>
        <v>69.882146219591235</v>
      </c>
      <c r="O14004" s="36">
        <f t="shared" si="1284"/>
        <v>69.882155055170358</v>
      </c>
      <c r="P14004" s="36">
        <f t="shared" si="1285"/>
        <v>8.8355791234562275E-6</v>
      </c>
      <c r="Q14004" s="36">
        <f t="shared" si="1286"/>
        <v>0</v>
      </c>
    </row>
    <row r="14005" spans="1:17" x14ac:dyDescent="0.3">
      <c r="A14005" s="29">
        <v>3133632</v>
      </c>
      <c r="B14005" s="1">
        <v>131</v>
      </c>
      <c r="C14005" s="1" t="s">
        <v>24</v>
      </c>
      <c r="D14005" s="1" t="s">
        <v>63</v>
      </c>
      <c r="E14005" s="1" t="s">
        <v>64</v>
      </c>
      <c r="F14005" s="47">
        <v>714</v>
      </c>
      <c r="G14005" s="34">
        <v>1018.12</v>
      </c>
      <c r="H14005" s="1" t="s">
        <v>218</v>
      </c>
      <c r="I14005" s="34">
        <v>3.8269999999999998E-5</v>
      </c>
      <c r="J14005" s="34">
        <v>3634.4805000000001</v>
      </c>
      <c r="K14005" s="35" t="str">
        <f t="shared" si="1282"/>
        <v>Loonse en Drunense Duinen &amp; Leemkuilen_H2310</v>
      </c>
      <c r="L14005" s="36">
        <f>VLOOKUP(D14005,DATA!A:F,5,FALSE)</f>
        <v>1.0986712608830001E-2</v>
      </c>
      <c r="M14005" s="37">
        <f>VLOOKUP(D14005,DATA!A:F,6,FALSE)</f>
        <v>982</v>
      </c>
      <c r="N14005" s="36">
        <f t="shared" si="1283"/>
        <v>59.792821423574175</v>
      </c>
      <c r="O14005" s="36">
        <f t="shared" si="1284"/>
        <v>59.792831531891203</v>
      </c>
      <c r="P14005" s="36">
        <f t="shared" si="1285"/>
        <v>1.0108317027857083E-5</v>
      </c>
      <c r="Q14005" s="36">
        <f t="shared" si="1286"/>
        <v>0</v>
      </c>
    </row>
    <row r="14006" spans="1:17" x14ac:dyDescent="0.3">
      <c r="A14006" s="29">
        <v>3133632</v>
      </c>
      <c r="B14006" s="1">
        <v>131</v>
      </c>
      <c r="C14006" s="1" t="s">
        <v>24</v>
      </c>
      <c r="D14006" s="1" t="s">
        <v>61</v>
      </c>
      <c r="E14006" s="1" t="s">
        <v>62</v>
      </c>
      <c r="F14006" s="47">
        <v>714</v>
      </c>
      <c r="G14006" s="34">
        <v>1018.12</v>
      </c>
      <c r="H14006" s="1" t="s">
        <v>218</v>
      </c>
      <c r="I14006" s="34">
        <v>3.8269999999999998E-5</v>
      </c>
      <c r="J14006" s="34">
        <v>2372.8270000000002</v>
      </c>
      <c r="K14006" s="35" t="str">
        <f t="shared" si="1282"/>
        <v>Loonse en Drunense Duinen &amp; Leemkuilen_H2330</v>
      </c>
      <c r="L14006" s="36">
        <f>VLOOKUP(D14006,DATA!A:F,5,FALSE)</f>
        <v>1.0986712608830001E-2</v>
      </c>
      <c r="M14006" s="37">
        <f>VLOOKUP(D14006,DATA!A:F,6,FALSE)</f>
        <v>982</v>
      </c>
      <c r="N14006" s="36">
        <f t="shared" si="1283"/>
        <v>59.792821423574175</v>
      </c>
      <c r="O14006" s="36">
        <f t="shared" si="1284"/>
        <v>59.792831531891203</v>
      </c>
      <c r="P14006" s="36">
        <f t="shared" si="1285"/>
        <v>1.0108317027857083E-5</v>
      </c>
      <c r="Q14006" s="36">
        <f t="shared" si="1286"/>
        <v>0</v>
      </c>
    </row>
    <row r="14007" spans="1:17" x14ac:dyDescent="0.3">
      <c r="A14007" s="29">
        <v>3133633</v>
      </c>
      <c r="B14007" s="1">
        <v>131</v>
      </c>
      <c r="C14007" s="1" t="s">
        <v>24</v>
      </c>
      <c r="D14007" s="1" t="s">
        <v>63</v>
      </c>
      <c r="E14007" s="1" t="s">
        <v>64</v>
      </c>
      <c r="F14007" s="47">
        <v>714</v>
      </c>
      <c r="G14007" s="34">
        <v>1223.8399999999999</v>
      </c>
      <c r="H14007" s="1" t="s">
        <v>218</v>
      </c>
      <c r="I14007" s="34">
        <v>4.9150000000000002E-5</v>
      </c>
      <c r="J14007" s="34">
        <v>4663.3622999999998</v>
      </c>
      <c r="K14007" s="35" t="str">
        <f t="shared" si="1282"/>
        <v>Loonse en Drunense Duinen &amp; Leemkuilen_H2310</v>
      </c>
      <c r="L14007" s="36">
        <f>VLOOKUP(D14007,DATA!A:F,5,FALSE)</f>
        <v>1.0986712608830001E-2</v>
      </c>
      <c r="M14007" s="37">
        <f>VLOOKUP(D14007,DATA!A:F,6,FALSE)</f>
        <v>982</v>
      </c>
      <c r="N14007" s="36">
        <f t="shared" si="1283"/>
        <v>93.444275132902035</v>
      </c>
      <c r="O14007" s="36">
        <f t="shared" si="1284"/>
        <v>93.444278440895204</v>
      </c>
      <c r="P14007" s="36">
        <f t="shared" si="1285"/>
        <v>3.3079931682777897E-6</v>
      </c>
      <c r="Q14007" s="36">
        <f t="shared" si="1286"/>
        <v>0</v>
      </c>
    </row>
    <row r="14008" spans="1:17" x14ac:dyDescent="0.3">
      <c r="A14008" s="29">
        <v>3133633</v>
      </c>
      <c r="B14008" s="1">
        <v>131</v>
      </c>
      <c r="C14008" s="1" t="s">
        <v>24</v>
      </c>
      <c r="D14008" s="1" t="s">
        <v>61</v>
      </c>
      <c r="E14008" s="1" t="s">
        <v>62</v>
      </c>
      <c r="F14008" s="47">
        <v>714</v>
      </c>
      <c r="G14008" s="34">
        <v>1223.8399999999999</v>
      </c>
      <c r="H14008" s="1" t="s">
        <v>218</v>
      </c>
      <c r="I14008" s="34">
        <v>4.9150000000000002E-5</v>
      </c>
      <c r="J14008" s="34">
        <v>1526.5920000000001</v>
      </c>
      <c r="K14008" s="35" t="str">
        <f t="shared" si="1282"/>
        <v>Loonse en Drunense Duinen &amp; Leemkuilen_H2330</v>
      </c>
      <c r="L14008" s="36">
        <f>VLOOKUP(D14008,DATA!A:F,5,FALSE)</f>
        <v>1.0986712608830001E-2</v>
      </c>
      <c r="M14008" s="37">
        <f>VLOOKUP(D14008,DATA!A:F,6,FALSE)</f>
        <v>982</v>
      </c>
      <c r="N14008" s="36">
        <f t="shared" si="1283"/>
        <v>93.444275132902035</v>
      </c>
      <c r="O14008" s="36">
        <f t="shared" si="1284"/>
        <v>93.444278440895204</v>
      </c>
      <c r="P14008" s="36">
        <f t="shared" si="1285"/>
        <v>3.3079931682777897E-6</v>
      </c>
      <c r="Q14008" s="36">
        <f t="shared" si="1286"/>
        <v>0</v>
      </c>
    </row>
    <row r="14009" spans="1:17" x14ac:dyDescent="0.3">
      <c r="A14009" s="29">
        <v>3133634</v>
      </c>
      <c r="B14009" s="1">
        <v>131</v>
      </c>
      <c r="C14009" s="1" t="s">
        <v>24</v>
      </c>
      <c r="D14009" s="1" t="s">
        <v>63</v>
      </c>
      <c r="E14009" s="1" t="s">
        <v>64</v>
      </c>
      <c r="F14009" s="47">
        <v>714</v>
      </c>
      <c r="G14009" s="34">
        <v>921.94</v>
      </c>
      <c r="H14009" s="1" t="s">
        <v>218</v>
      </c>
      <c r="I14009" s="34">
        <v>3.9409999999999997E-5</v>
      </c>
      <c r="J14009" s="34">
        <v>3836.915</v>
      </c>
      <c r="K14009" s="35" t="str">
        <f t="shared" si="1282"/>
        <v>Loonse en Drunense Duinen &amp; Leemkuilen_H2310</v>
      </c>
      <c r="L14009" s="36">
        <f>VLOOKUP(D14009,DATA!A:F,5,FALSE)</f>
        <v>1.0986712608830001E-2</v>
      </c>
      <c r="M14009" s="37">
        <f>VLOOKUP(D14009,DATA!A:F,6,FALSE)</f>
        <v>982</v>
      </c>
      <c r="N14009" s="36">
        <f t="shared" si="1283"/>
        <v>34.077062116181146</v>
      </c>
      <c r="O14009" s="36">
        <f t="shared" si="1284"/>
        <v>34.077071843047058</v>
      </c>
      <c r="P14009" s="36">
        <f t="shared" si="1285"/>
        <v>9.7268659118299183E-6</v>
      </c>
      <c r="Q14009" s="36">
        <f t="shared" si="1286"/>
        <v>0</v>
      </c>
    </row>
    <row r="14010" spans="1:17" x14ac:dyDescent="0.3">
      <c r="A14010" s="29">
        <v>3133634</v>
      </c>
      <c r="B14010" s="1">
        <v>131</v>
      </c>
      <c r="C14010" s="1" t="s">
        <v>24</v>
      </c>
      <c r="D14010" s="1" t="s">
        <v>61</v>
      </c>
      <c r="E14010" s="1" t="s">
        <v>62</v>
      </c>
      <c r="F14010" s="47">
        <v>714</v>
      </c>
      <c r="G14010" s="34">
        <v>921.94</v>
      </c>
      <c r="H14010" s="1" t="s">
        <v>218</v>
      </c>
      <c r="I14010" s="34">
        <v>3.9409999999999997E-5</v>
      </c>
      <c r="J14010" s="34">
        <v>6163.085</v>
      </c>
      <c r="K14010" s="35" t="str">
        <f t="shared" si="1282"/>
        <v>Loonse en Drunense Duinen &amp; Leemkuilen_H2330</v>
      </c>
      <c r="L14010" s="36">
        <f>VLOOKUP(D14010,DATA!A:F,5,FALSE)</f>
        <v>1.0986712608830001E-2</v>
      </c>
      <c r="M14010" s="37">
        <f>VLOOKUP(D14010,DATA!A:F,6,FALSE)</f>
        <v>982</v>
      </c>
      <c r="N14010" s="36">
        <f t="shared" si="1283"/>
        <v>34.077062116181146</v>
      </c>
      <c r="O14010" s="36">
        <f t="shared" si="1284"/>
        <v>34.077071843047058</v>
      </c>
      <c r="P14010" s="36">
        <f t="shared" si="1285"/>
        <v>9.7268659118299183E-6</v>
      </c>
      <c r="Q14010" s="36">
        <f t="shared" si="1286"/>
        <v>0</v>
      </c>
    </row>
    <row r="14011" spans="1:17" x14ac:dyDescent="0.3">
      <c r="A14011" s="29">
        <v>3133635</v>
      </c>
      <c r="B14011" s="1">
        <v>131</v>
      </c>
      <c r="C14011" s="1" t="s">
        <v>24</v>
      </c>
      <c r="D14011" s="1" t="s">
        <v>61</v>
      </c>
      <c r="E14011" s="1" t="s">
        <v>62</v>
      </c>
      <c r="F14011" s="47">
        <v>714</v>
      </c>
      <c r="G14011" s="34">
        <v>1052.6199999999999</v>
      </c>
      <c r="H14011" s="1" t="s">
        <v>218</v>
      </c>
      <c r="I14011" s="34">
        <v>5.3810000000000001E-5</v>
      </c>
      <c r="J14011" s="34">
        <v>6683.1513999999997</v>
      </c>
      <c r="K14011" s="35" t="str">
        <f t="shared" si="1282"/>
        <v>Loonse en Drunense Duinen &amp; Leemkuilen_H2330</v>
      </c>
      <c r="L14011" s="36">
        <f>VLOOKUP(D14011,DATA!A:F,5,FALSE)</f>
        <v>1.0986712608830001E-2</v>
      </c>
      <c r="M14011" s="37">
        <f>VLOOKUP(D14011,DATA!A:F,6,FALSE)</f>
        <v>982</v>
      </c>
      <c r="N14011" s="36">
        <f t="shared" si="1283"/>
        <v>68.4791836015456</v>
      </c>
      <c r="O14011" s="36">
        <f t="shared" si="1284"/>
        <v>68.479196362605308</v>
      </c>
      <c r="P14011" s="36">
        <f t="shared" si="1285"/>
        <v>1.2761059707599998E-5</v>
      </c>
      <c r="Q14011" s="36">
        <f t="shared" si="1286"/>
        <v>0</v>
      </c>
    </row>
    <row r="14012" spans="1:17" x14ac:dyDescent="0.3">
      <c r="A14012" s="29">
        <v>3133636</v>
      </c>
      <c r="B14012" s="1">
        <v>131</v>
      </c>
      <c r="C14012" s="1" t="s">
        <v>24</v>
      </c>
      <c r="D14012" s="1" t="s">
        <v>63</v>
      </c>
      <c r="E14012" s="1" t="s">
        <v>64</v>
      </c>
      <c r="F14012" s="47">
        <v>714</v>
      </c>
      <c r="G14012" s="34">
        <v>1060.19</v>
      </c>
      <c r="H14012" s="1" t="s">
        <v>218</v>
      </c>
      <c r="I14012" s="34">
        <v>6.4109999999999994E-5</v>
      </c>
      <c r="J14012" s="34">
        <v>1834.9789000000001</v>
      </c>
      <c r="K14012" s="35" t="str">
        <f t="shared" si="1282"/>
        <v>Loonse en Drunense Duinen &amp; Leemkuilen_H2310</v>
      </c>
      <c r="L14012" s="36">
        <f>VLOOKUP(D14012,DATA!A:F,5,FALSE)</f>
        <v>1.0986712608830001E-2</v>
      </c>
      <c r="M14012" s="37">
        <f>VLOOKUP(D14012,DATA!A:F,6,FALSE)</f>
        <v>982</v>
      </c>
      <c r="N14012" s="36">
        <f t="shared" si="1283"/>
        <v>70.246235522918894</v>
      </c>
      <c r="O14012" s="36">
        <f t="shared" si="1284"/>
        <v>70.24625024463559</v>
      </c>
      <c r="P14012" s="36">
        <f t="shared" si="1285"/>
        <v>1.4721716695476061E-5</v>
      </c>
      <c r="Q14012" s="36">
        <f t="shared" si="1286"/>
        <v>0</v>
      </c>
    </row>
    <row r="14013" spans="1:17" x14ac:dyDescent="0.3">
      <c r="A14013" s="29">
        <v>3133636</v>
      </c>
      <c r="B14013" s="1">
        <v>131</v>
      </c>
      <c r="C14013" s="1" t="s">
        <v>24</v>
      </c>
      <c r="D14013" s="1" t="s">
        <v>61</v>
      </c>
      <c r="E14013" s="1" t="s">
        <v>62</v>
      </c>
      <c r="F14013" s="47">
        <v>714</v>
      </c>
      <c r="G14013" s="34">
        <v>1060.19</v>
      </c>
      <c r="H14013" s="1" t="s">
        <v>218</v>
      </c>
      <c r="I14013" s="34">
        <v>6.4109999999999994E-5</v>
      </c>
      <c r="J14013" s="34">
        <v>7027.5785999999998</v>
      </c>
      <c r="K14013" s="35" t="str">
        <f t="shared" si="1282"/>
        <v>Loonse en Drunense Duinen &amp; Leemkuilen_H2330</v>
      </c>
      <c r="L14013" s="36">
        <f>VLOOKUP(D14013,DATA!A:F,5,FALSE)</f>
        <v>1.0986712608830001E-2</v>
      </c>
      <c r="M14013" s="37">
        <f>VLOOKUP(D14013,DATA!A:F,6,FALSE)</f>
        <v>982</v>
      </c>
      <c r="N14013" s="36">
        <f t="shared" si="1283"/>
        <v>70.246235522918894</v>
      </c>
      <c r="O14013" s="36">
        <f t="shared" si="1284"/>
        <v>70.24625024463559</v>
      </c>
      <c r="P14013" s="36">
        <f t="shared" si="1285"/>
        <v>1.4721716695476061E-5</v>
      </c>
      <c r="Q14013" s="36">
        <f t="shared" si="1286"/>
        <v>0</v>
      </c>
    </row>
    <row r="14014" spans="1:17" x14ac:dyDescent="0.3">
      <c r="A14014" s="29">
        <v>3133637</v>
      </c>
      <c r="B14014" s="1">
        <v>131</v>
      </c>
      <c r="C14014" s="1" t="s">
        <v>24</v>
      </c>
      <c r="D14014" s="1" t="s">
        <v>63</v>
      </c>
      <c r="E14014" s="1" t="s">
        <v>64</v>
      </c>
      <c r="F14014" s="47">
        <v>714</v>
      </c>
      <c r="G14014" s="34">
        <v>980.51</v>
      </c>
      <c r="H14014" s="1" t="s">
        <v>218</v>
      </c>
      <c r="I14014" s="34">
        <v>6.8380000000000006E-5</v>
      </c>
      <c r="J14014" s="34">
        <v>2556.4521</v>
      </c>
      <c r="K14014" s="35" t="str">
        <f t="shared" si="1282"/>
        <v>Loonse en Drunense Duinen &amp; Leemkuilen_H2310</v>
      </c>
      <c r="L14014" s="36">
        <f>VLOOKUP(D14014,DATA!A:F,5,FALSE)</f>
        <v>1.0986712608830001E-2</v>
      </c>
      <c r="M14014" s="37">
        <f>VLOOKUP(D14014,DATA!A:F,6,FALSE)</f>
        <v>982</v>
      </c>
      <c r="N14014" s="36">
        <f t="shared" si="1283"/>
        <v>49.590754094542994</v>
      </c>
      <c r="O14014" s="36">
        <f t="shared" si="1284"/>
        <v>49.590772875070016</v>
      </c>
      <c r="P14014" s="36">
        <f t="shared" si="1285"/>
        <v>1.8780527021533544E-5</v>
      </c>
      <c r="Q14014" s="36">
        <f t="shared" si="1286"/>
        <v>0</v>
      </c>
    </row>
    <row r="14015" spans="1:17" x14ac:dyDescent="0.3">
      <c r="A14015" s="29">
        <v>3133637</v>
      </c>
      <c r="B14015" s="1">
        <v>131</v>
      </c>
      <c r="C14015" s="1" t="s">
        <v>24</v>
      </c>
      <c r="D14015" s="1" t="s">
        <v>61</v>
      </c>
      <c r="E14015" s="1" t="s">
        <v>62</v>
      </c>
      <c r="F14015" s="47">
        <v>714</v>
      </c>
      <c r="G14015" s="34">
        <v>980.51</v>
      </c>
      <c r="H14015" s="1" t="s">
        <v>218</v>
      </c>
      <c r="I14015" s="34">
        <v>6.8380000000000006E-5</v>
      </c>
      <c r="J14015" s="34">
        <v>7003.3227999999999</v>
      </c>
      <c r="K14015" s="35" t="str">
        <f t="shared" si="1282"/>
        <v>Loonse en Drunense Duinen &amp; Leemkuilen_H2330</v>
      </c>
      <c r="L14015" s="36">
        <f>VLOOKUP(D14015,DATA!A:F,5,FALSE)</f>
        <v>1.0986712608830001E-2</v>
      </c>
      <c r="M14015" s="37">
        <f>VLOOKUP(D14015,DATA!A:F,6,FALSE)</f>
        <v>982</v>
      </c>
      <c r="N14015" s="36">
        <f t="shared" si="1283"/>
        <v>49.590754094542994</v>
      </c>
      <c r="O14015" s="36">
        <f t="shared" si="1284"/>
        <v>49.590772875070016</v>
      </c>
      <c r="P14015" s="36">
        <f t="shared" si="1285"/>
        <v>1.8780527021533544E-5</v>
      </c>
      <c r="Q14015" s="36">
        <f t="shared" si="1286"/>
        <v>0</v>
      </c>
    </row>
    <row r="14016" spans="1:17" x14ac:dyDescent="0.3">
      <c r="A14016" s="29">
        <v>3133638</v>
      </c>
      <c r="B14016" s="1">
        <v>131</v>
      </c>
      <c r="C14016" s="1" t="s">
        <v>24</v>
      </c>
      <c r="D14016" s="1" t="s">
        <v>63</v>
      </c>
      <c r="E14016" s="1" t="s">
        <v>64</v>
      </c>
      <c r="F14016" s="47">
        <v>714</v>
      </c>
      <c r="G14016" s="34">
        <v>1110.71</v>
      </c>
      <c r="H14016" s="1" t="s">
        <v>218</v>
      </c>
      <c r="I14016" s="34">
        <v>8.8910000000000001E-5</v>
      </c>
      <c r="J14016" s="34">
        <v>144.09761</v>
      </c>
      <c r="K14016" s="35" t="str">
        <f t="shared" si="1282"/>
        <v>Loonse en Drunense Duinen &amp; Leemkuilen_H2310</v>
      </c>
      <c r="L14016" s="36">
        <f>VLOOKUP(D14016,DATA!A:F,5,FALSE)</f>
        <v>1.0986712608830001E-2</v>
      </c>
      <c r="M14016" s="37">
        <f>VLOOKUP(D14016,DATA!A:F,6,FALSE)</f>
        <v>982</v>
      </c>
      <c r="N14016" s="36">
        <f t="shared" si="1283"/>
        <v>80.441178133324271</v>
      </c>
      <c r="O14016" s="36">
        <f t="shared" si="1284"/>
        <v>80.441193502103047</v>
      </c>
      <c r="P14016" s="36">
        <f t="shared" si="1285"/>
        <v>1.53687787758372E-5</v>
      </c>
      <c r="Q14016" s="36">
        <f t="shared" si="1286"/>
        <v>0</v>
      </c>
    </row>
    <row r="14017" spans="1:17" x14ac:dyDescent="0.3">
      <c r="A14017" s="29">
        <v>3133638</v>
      </c>
      <c r="B14017" s="1">
        <v>131</v>
      </c>
      <c r="C14017" s="1" t="s">
        <v>24</v>
      </c>
      <c r="D14017" s="1" t="s">
        <v>61</v>
      </c>
      <c r="E14017" s="1" t="s">
        <v>62</v>
      </c>
      <c r="F14017" s="47">
        <v>714</v>
      </c>
      <c r="G14017" s="34">
        <v>1110.71</v>
      </c>
      <c r="H14017" s="1" t="s">
        <v>218</v>
      </c>
      <c r="I14017" s="34">
        <v>8.8910000000000001E-5</v>
      </c>
      <c r="J14017" s="34">
        <v>6578.1787000000004</v>
      </c>
      <c r="K14017" s="35" t="str">
        <f t="shared" si="1282"/>
        <v>Loonse en Drunense Duinen &amp; Leemkuilen_H2330</v>
      </c>
      <c r="L14017" s="36">
        <f>VLOOKUP(D14017,DATA!A:F,5,FALSE)</f>
        <v>1.0986712608830001E-2</v>
      </c>
      <c r="M14017" s="37">
        <f>VLOOKUP(D14017,DATA!A:F,6,FALSE)</f>
        <v>982</v>
      </c>
      <c r="N14017" s="36">
        <f t="shared" si="1283"/>
        <v>80.441178133324271</v>
      </c>
      <c r="O14017" s="36">
        <f t="shared" si="1284"/>
        <v>80.441193502103047</v>
      </c>
      <c r="P14017" s="36">
        <f t="shared" si="1285"/>
        <v>1.53687787758372E-5</v>
      </c>
      <c r="Q14017" s="36">
        <f t="shared" si="1286"/>
        <v>0</v>
      </c>
    </row>
    <row r="14018" spans="1:17" x14ac:dyDescent="0.3">
      <c r="A14018" s="29">
        <v>3133639</v>
      </c>
      <c r="B14018" s="1">
        <v>131</v>
      </c>
      <c r="C14018" s="1" t="s">
        <v>24</v>
      </c>
      <c r="D14018" s="1" t="s">
        <v>61</v>
      </c>
      <c r="E14018" s="1" t="s">
        <v>62</v>
      </c>
      <c r="F14018" s="47">
        <v>714</v>
      </c>
      <c r="G14018" s="34">
        <v>1364.63</v>
      </c>
      <c r="H14018" s="1" t="s">
        <v>218</v>
      </c>
      <c r="I14018" s="34">
        <v>1.2804E-4</v>
      </c>
      <c r="J14018" s="34">
        <v>5619.0316999999995</v>
      </c>
      <c r="K14018" s="35" t="str">
        <f t="shared" si="1282"/>
        <v>Loonse en Drunense Duinen &amp; Leemkuilen_H2330</v>
      </c>
      <c r="L14018" s="36">
        <f>VLOOKUP(D14018,DATA!A:F,5,FALSE)</f>
        <v>1.0986712608830001E-2</v>
      </c>
      <c r="M14018" s="37">
        <f>VLOOKUP(D14018,DATA!A:F,6,FALSE)</f>
        <v>982</v>
      </c>
      <c r="N14018" s="36">
        <f t="shared" si="1283"/>
        <v>98.528184317265101</v>
      </c>
      <c r="O14018" s="36">
        <f t="shared" si="1284"/>
        <v>98.528186357250405</v>
      </c>
      <c r="P14018" s="36">
        <f t="shared" si="1285"/>
        <v>2.0399853042363247E-6</v>
      </c>
      <c r="Q14018" s="36">
        <f t="shared" si="1286"/>
        <v>0</v>
      </c>
    </row>
    <row r="14019" spans="1:17" x14ac:dyDescent="0.3">
      <c r="A14019" s="29">
        <v>3133646</v>
      </c>
      <c r="B14019" s="1">
        <v>131</v>
      </c>
      <c r="C14019" s="1" t="s">
        <v>24</v>
      </c>
      <c r="D14019" s="1" t="s">
        <v>61</v>
      </c>
      <c r="E14019" s="1" t="s">
        <v>62</v>
      </c>
      <c r="F14019" s="47">
        <v>714</v>
      </c>
      <c r="G14019" s="34">
        <v>1268.45</v>
      </c>
      <c r="H14019" s="1" t="s">
        <v>218</v>
      </c>
      <c r="I14019" s="34">
        <v>7.9359999999999999E-4</v>
      </c>
      <c r="J14019" s="34">
        <v>7606.6859999999997</v>
      </c>
      <c r="K14019" s="35" t="str">
        <f t="shared" ref="K14019:K14082" si="1287">_xlfn.CONCAT(C14019,"_",D14019)</f>
        <v>Loonse en Drunense Duinen &amp; Leemkuilen_H2330</v>
      </c>
      <c r="L14019" s="36">
        <f>VLOOKUP(D14019,DATA!A:F,5,FALSE)</f>
        <v>1.0986712608830001E-2</v>
      </c>
      <c r="M14019" s="37">
        <f>VLOOKUP(D14019,DATA!A:F,6,FALSE)</f>
        <v>982</v>
      </c>
      <c r="N14019" s="36">
        <f t="shared" ref="N14019:N14082" si="1288">100/(1+EXP(-L14019*(G14019-M14019)))</f>
        <v>95.879603299364703</v>
      </c>
      <c r="O14019" s="36">
        <f t="shared" ref="O14019:O14082" si="1289">100/(1+EXP(-L14019*((G14019+I14019)-M14019)))</f>
        <v>95.879637744900563</v>
      </c>
      <c r="P14019" s="36">
        <f t="shared" ref="P14019:P14082" si="1290">O14019-N14019</f>
        <v>3.4445535860072596E-5</v>
      </c>
      <c r="Q14019" s="36">
        <f t="shared" ref="Q14019:Q14082" si="1291">IF(AND(H14019&lt;&gt;"below",I14019&gt;=0.005),J14019*P14019/100,0)</f>
        <v>0</v>
      </c>
    </row>
    <row r="14020" spans="1:17" x14ac:dyDescent="0.3">
      <c r="A14020" s="29">
        <v>3133647</v>
      </c>
      <c r="B14020" s="1">
        <v>131</v>
      </c>
      <c r="C14020" s="1" t="s">
        <v>24</v>
      </c>
      <c r="D14020" s="1" t="s">
        <v>61</v>
      </c>
      <c r="E14020" s="1" t="s">
        <v>62</v>
      </c>
      <c r="F14020" s="47">
        <v>714</v>
      </c>
      <c r="G14020" s="34">
        <v>1582.75</v>
      </c>
      <c r="H14020" s="1" t="s">
        <v>218</v>
      </c>
      <c r="I14020" s="34">
        <v>1.1781000000000001E-3</v>
      </c>
      <c r="J14020" s="34">
        <v>1623.8331000000001</v>
      </c>
      <c r="K14020" s="35" t="str">
        <f t="shared" si="1287"/>
        <v>Loonse en Drunense Duinen &amp; Leemkuilen_H2330</v>
      </c>
      <c r="L14020" s="36">
        <f>VLOOKUP(D14020,DATA!A:F,5,FALSE)</f>
        <v>1.0986712608830001E-2</v>
      </c>
      <c r="M14020" s="37">
        <f>VLOOKUP(D14020,DATA!A:F,6,FALSE)</f>
        <v>982</v>
      </c>
      <c r="N14020" s="36">
        <f t="shared" si="1288"/>
        <v>99.864184304686148</v>
      </c>
      <c r="O14020" s="36">
        <f t="shared" si="1289"/>
        <v>99.864186060210415</v>
      </c>
      <c r="P14020" s="36">
        <f t="shared" si="1290"/>
        <v>1.7555242664002435E-6</v>
      </c>
      <c r="Q14020" s="36">
        <f t="shared" si="1291"/>
        <v>0</v>
      </c>
    </row>
    <row r="14021" spans="1:17" x14ac:dyDescent="0.3">
      <c r="A14021" s="29">
        <v>3133648</v>
      </c>
      <c r="B14021" s="1">
        <v>131</v>
      </c>
      <c r="C14021" s="1" t="s">
        <v>24</v>
      </c>
      <c r="D14021" s="1" t="s">
        <v>59</v>
      </c>
      <c r="E14021" s="1" t="s">
        <v>60</v>
      </c>
      <c r="F14021" s="47">
        <v>1071</v>
      </c>
      <c r="G14021" s="34">
        <v>1795.7</v>
      </c>
      <c r="H14021" s="1" t="s">
        <v>218</v>
      </c>
      <c r="I14021" s="34">
        <v>1.6984439999999999E-3</v>
      </c>
      <c r="J14021" s="34">
        <v>769.18462999999997</v>
      </c>
      <c r="K14021" s="35" t="str">
        <f t="shared" si="1287"/>
        <v>Loonse en Drunense Duinen &amp; Leemkuilen_H9190</v>
      </c>
      <c r="L14021" s="36">
        <f>VLOOKUP(D14021,DATA!A:F,5,FALSE)</f>
        <v>1.3726988247862192E-2</v>
      </c>
      <c r="M14021" s="37">
        <f>VLOOKUP(D14021,DATA!A:F,6,FALSE)</f>
        <v>1285.5</v>
      </c>
      <c r="N14021" s="36">
        <f t="shared" si="1288"/>
        <v>99.909213755112802</v>
      </c>
      <c r="O14021" s="36">
        <f t="shared" si="1289"/>
        <v>99.90921586980437</v>
      </c>
      <c r="P14021" s="36">
        <f t="shared" si="1290"/>
        <v>2.1146915685221757E-6</v>
      </c>
      <c r="Q14021" s="36">
        <f t="shared" si="1291"/>
        <v>0</v>
      </c>
    </row>
    <row r="14022" spans="1:17" x14ac:dyDescent="0.3">
      <c r="A14022" s="29">
        <v>3133649</v>
      </c>
      <c r="B14022" s="1">
        <v>131</v>
      </c>
      <c r="C14022" s="1" t="s">
        <v>24</v>
      </c>
      <c r="D14022" s="1" t="s">
        <v>61</v>
      </c>
      <c r="E14022" s="1" t="s">
        <v>62</v>
      </c>
      <c r="F14022" s="47">
        <v>714</v>
      </c>
      <c r="G14022" s="34">
        <v>1360.78</v>
      </c>
      <c r="H14022" s="1" t="s">
        <v>218</v>
      </c>
      <c r="I14022" s="34">
        <v>1.8645000000000001E-3</v>
      </c>
      <c r="J14022" s="34">
        <v>1134.2312999999999</v>
      </c>
      <c r="K14022" s="35" t="str">
        <f t="shared" si="1287"/>
        <v>Loonse en Drunense Duinen &amp; Leemkuilen_H2330</v>
      </c>
      <c r="L14022" s="36">
        <f>VLOOKUP(D14022,DATA!A:F,5,FALSE)</f>
        <v>1.0986712608830001E-2</v>
      </c>
      <c r="M14022" s="37">
        <f>VLOOKUP(D14022,DATA!A:F,6,FALSE)</f>
        <v>982</v>
      </c>
      <c r="N14022" s="36">
        <f t="shared" si="1288"/>
        <v>98.46556854141852</v>
      </c>
      <c r="O14022" s="36">
        <f t="shared" si="1289"/>
        <v>98.465599491209971</v>
      </c>
      <c r="P14022" s="36">
        <f t="shared" si="1290"/>
        <v>3.0949791451462261E-5</v>
      </c>
      <c r="Q14022" s="36">
        <f t="shared" si="1291"/>
        <v>0</v>
      </c>
    </row>
    <row r="14023" spans="1:17" x14ac:dyDescent="0.3">
      <c r="A14023" s="29">
        <v>3133650</v>
      </c>
      <c r="B14023" s="1">
        <v>131</v>
      </c>
      <c r="C14023" s="1" t="s">
        <v>24</v>
      </c>
      <c r="D14023" s="1" t="s">
        <v>61</v>
      </c>
      <c r="E14023" s="1" t="s">
        <v>62</v>
      </c>
      <c r="F14023" s="47">
        <v>714</v>
      </c>
      <c r="G14023" s="34">
        <v>1603.45</v>
      </c>
      <c r="H14023" s="1" t="s">
        <v>218</v>
      </c>
      <c r="I14023" s="34">
        <v>2.6323000000000002E-3</v>
      </c>
      <c r="J14023" s="34">
        <v>1232.9728</v>
      </c>
      <c r="K14023" s="35" t="str">
        <f t="shared" si="1287"/>
        <v>Loonse en Drunense Duinen &amp; Leemkuilen_H2330</v>
      </c>
      <c r="L14023" s="36">
        <f>VLOOKUP(D14023,DATA!A:F,5,FALSE)</f>
        <v>1.0986712608830001E-2</v>
      </c>
      <c r="M14023" s="37">
        <f>VLOOKUP(D14023,DATA!A:F,6,FALSE)</f>
        <v>982</v>
      </c>
      <c r="N14023" s="36">
        <f t="shared" si="1288"/>
        <v>99.891781736551138</v>
      </c>
      <c r="O14023" s="36">
        <f t="shared" si="1289"/>
        <v>99.891784862826327</v>
      </c>
      <c r="P14023" s="36">
        <f t="shared" si="1290"/>
        <v>3.1262751889471474E-6</v>
      </c>
      <c r="Q14023" s="36">
        <f t="shared" si="1291"/>
        <v>0</v>
      </c>
    </row>
    <row r="14024" spans="1:17" x14ac:dyDescent="0.3">
      <c r="A14024" s="29">
        <v>3133652</v>
      </c>
      <c r="B14024" s="1">
        <v>131</v>
      </c>
      <c r="C14024" s="1" t="s">
        <v>24</v>
      </c>
      <c r="D14024" s="1" t="s">
        <v>61</v>
      </c>
      <c r="E14024" s="1" t="s">
        <v>62</v>
      </c>
      <c r="F14024" s="47">
        <v>714</v>
      </c>
      <c r="G14024" s="34">
        <v>1949.86</v>
      </c>
      <c r="H14024" s="1" t="s">
        <v>218</v>
      </c>
      <c r="I14024" s="34">
        <v>4.6614999999999998E-3</v>
      </c>
      <c r="J14024" s="34">
        <v>119.05034999999999</v>
      </c>
      <c r="K14024" s="35" t="str">
        <f t="shared" si="1287"/>
        <v>Loonse en Drunense Duinen &amp; Leemkuilen_H2330</v>
      </c>
      <c r="L14024" s="36">
        <f>VLOOKUP(D14024,DATA!A:F,5,FALSE)</f>
        <v>1.0986712608830001E-2</v>
      </c>
      <c r="M14024" s="37">
        <f>VLOOKUP(D14024,DATA!A:F,6,FALSE)</f>
        <v>982</v>
      </c>
      <c r="N14024" s="36">
        <f t="shared" si="1288"/>
        <v>99.997590783220474</v>
      </c>
      <c r="O14024" s="36">
        <f t="shared" si="1289"/>
        <v>99.997590906601317</v>
      </c>
      <c r="P14024" s="36">
        <f t="shared" si="1290"/>
        <v>1.2338084331986465E-7</v>
      </c>
      <c r="Q14024" s="36">
        <f t="shared" si="1291"/>
        <v>0</v>
      </c>
    </row>
    <row r="14025" spans="1:17" x14ac:dyDescent="0.3">
      <c r="A14025" s="29">
        <v>3135147</v>
      </c>
      <c r="B14025" s="1">
        <v>131</v>
      </c>
      <c r="C14025" s="1" t="s">
        <v>24</v>
      </c>
      <c r="D14025" s="1" t="s">
        <v>63</v>
      </c>
      <c r="E14025" s="1" t="s">
        <v>64</v>
      </c>
      <c r="F14025" s="47">
        <v>714</v>
      </c>
      <c r="G14025" s="34">
        <v>1486.01</v>
      </c>
      <c r="H14025" s="1" t="s">
        <v>218</v>
      </c>
      <c r="I14025" s="34">
        <v>1.3456E-5</v>
      </c>
      <c r="J14025" s="34">
        <v>1825.644</v>
      </c>
      <c r="K14025" s="35" t="str">
        <f t="shared" si="1287"/>
        <v>Loonse en Drunense Duinen &amp; Leemkuilen_H2310</v>
      </c>
      <c r="L14025" s="36">
        <f>VLOOKUP(D14025,DATA!A:F,5,FALSE)</f>
        <v>1.0986712608830001E-2</v>
      </c>
      <c r="M14025" s="37">
        <f>VLOOKUP(D14025,DATA!A:F,6,FALSE)</f>
        <v>982</v>
      </c>
      <c r="N14025" s="36">
        <f t="shared" si="1288"/>
        <v>99.607873899235386</v>
      </c>
      <c r="O14025" s="36">
        <f t="shared" si="1289"/>
        <v>99.607873956978878</v>
      </c>
      <c r="P14025" s="36">
        <f t="shared" si="1290"/>
        <v>5.7743491765904764E-8</v>
      </c>
      <c r="Q14025" s="36">
        <f t="shared" si="1291"/>
        <v>0</v>
      </c>
    </row>
    <row r="14026" spans="1:17" x14ac:dyDescent="0.3">
      <c r="A14026" s="29">
        <v>3135148</v>
      </c>
      <c r="B14026" s="1">
        <v>131</v>
      </c>
      <c r="C14026" s="1" t="s">
        <v>24</v>
      </c>
      <c r="D14026" s="1" t="s">
        <v>63</v>
      </c>
      <c r="E14026" s="1" t="s">
        <v>64</v>
      </c>
      <c r="F14026" s="47">
        <v>714</v>
      </c>
      <c r="G14026" s="34">
        <v>1126.32</v>
      </c>
      <c r="H14026" s="1" t="s">
        <v>218</v>
      </c>
      <c r="I14026" s="34">
        <v>1.3919E-5</v>
      </c>
      <c r="J14026" s="34">
        <v>5762.7494999999999</v>
      </c>
      <c r="K14026" s="35" t="str">
        <f t="shared" si="1287"/>
        <v>Loonse en Drunense Duinen &amp; Leemkuilen_H2310</v>
      </c>
      <c r="L14026" s="36">
        <f>VLOOKUP(D14026,DATA!A:F,5,FALSE)</f>
        <v>1.0986712608830001E-2</v>
      </c>
      <c r="M14026" s="37">
        <f>VLOOKUP(D14026,DATA!A:F,6,FALSE)</f>
        <v>982</v>
      </c>
      <c r="N14026" s="36">
        <f t="shared" si="1288"/>
        <v>82.999648657632775</v>
      </c>
      <c r="O14026" s="36">
        <f t="shared" si="1289"/>
        <v>82.999650815426506</v>
      </c>
      <c r="P14026" s="36">
        <f t="shared" si="1290"/>
        <v>2.1577937303618455E-6</v>
      </c>
      <c r="Q14026" s="36">
        <f t="shared" si="1291"/>
        <v>0</v>
      </c>
    </row>
    <row r="14027" spans="1:17" x14ac:dyDescent="0.3">
      <c r="A14027" s="29">
        <v>3135149</v>
      </c>
      <c r="B14027" s="1">
        <v>131</v>
      </c>
      <c r="C14027" s="1" t="s">
        <v>24</v>
      </c>
      <c r="D14027" s="1" t="s">
        <v>63</v>
      </c>
      <c r="E14027" s="1" t="s">
        <v>64</v>
      </c>
      <c r="F14027" s="47">
        <v>714</v>
      </c>
      <c r="G14027" s="34">
        <v>1095.49</v>
      </c>
      <c r="H14027" s="1" t="s">
        <v>218</v>
      </c>
      <c r="I14027" s="34">
        <v>1.5536000000000002E-5</v>
      </c>
      <c r="J14027" s="34">
        <v>1998.8915999999999</v>
      </c>
      <c r="K14027" s="35" t="str">
        <f t="shared" si="1287"/>
        <v>Loonse en Drunense Duinen &amp; Leemkuilen_H2310</v>
      </c>
      <c r="L14027" s="36">
        <f>VLOOKUP(D14027,DATA!A:F,5,FALSE)</f>
        <v>1.0986712608830001E-2</v>
      </c>
      <c r="M14027" s="37">
        <f>VLOOKUP(D14027,DATA!A:F,6,FALSE)</f>
        <v>982</v>
      </c>
      <c r="N14027" s="36">
        <f t="shared" si="1288"/>
        <v>77.675965623540634</v>
      </c>
      <c r="O14027" s="36">
        <f t="shared" si="1289"/>
        <v>77.675968583367464</v>
      </c>
      <c r="P14027" s="36">
        <f t="shared" si="1290"/>
        <v>2.9598268298514085E-6</v>
      </c>
      <c r="Q14027" s="36">
        <f t="shared" si="1291"/>
        <v>0</v>
      </c>
    </row>
    <row r="14028" spans="1:17" x14ac:dyDescent="0.3">
      <c r="A14028" s="29">
        <v>3135154</v>
      </c>
      <c r="B14028" s="1">
        <v>131</v>
      </c>
      <c r="C14028" s="1" t="s">
        <v>24</v>
      </c>
      <c r="D14028" s="1" t="s">
        <v>63</v>
      </c>
      <c r="E14028" s="1" t="s">
        <v>64</v>
      </c>
      <c r="F14028" s="47">
        <v>714</v>
      </c>
      <c r="G14028" s="34">
        <v>1169.82</v>
      </c>
      <c r="H14028" s="1" t="s">
        <v>218</v>
      </c>
      <c r="I14028" s="34">
        <v>2.7440000000000002E-5</v>
      </c>
      <c r="J14028" s="34">
        <v>3295.4058</v>
      </c>
      <c r="K14028" s="35" t="str">
        <f t="shared" si="1287"/>
        <v>Loonse en Drunense Duinen &amp; Leemkuilen_H2310</v>
      </c>
      <c r="L14028" s="36">
        <f>VLOOKUP(D14028,DATA!A:F,5,FALSE)</f>
        <v>1.0986712608830001E-2</v>
      </c>
      <c r="M14028" s="37">
        <f>VLOOKUP(D14028,DATA!A:F,6,FALSE)</f>
        <v>982</v>
      </c>
      <c r="N14028" s="36">
        <f t="shared" si="1288"/>
        <v>88.730706365510912</v>
      </c>
      <c r="O14028" s="36">
        <f t="shared" si="1289"/>
        <v>88.730709380060645</v>
      </c>
      <c r="P14028" s="36">
        <f t="shared" si="1290"/>
        <v>3.0145497333933235E-6</v>
      </c>
      <c r="Q14028" s="36">
        <f t="shared" si="1291"/>
        <v>0</v>
      </c>
    </row>
    <row r="14029" spans="1:17" x14ac:dyDescent="0.3">
      <c r="A14029" s="29">
        <v>3135155</v>
      </c>
      <c r="B14029" s="1">
        <v>131</v>
      </c>
      <c r="C14029" s="1" t="s">
        <v>24</v>
      </c>
      <c r="D14029" s="1" t="s">
        <v>63</v>
      </c>
      <c r="E14029" s="1" t="s">
        <v>64</v>
      </c>
      <c r="F14029" s="47">
        <v>714</v>
      </c>
      <c r="G14029" s="34">
        <v>1257.73</v>
      </c>
      <c r="H14029" s="1" t="s">
        <v>218</v>
      </c>
      <c r="I14029" s="34">
        <v>3.2079999999999998E-5</v>
      </c>
      <c r="J14029" s="34">
        <v>7687.518</v>
      </c>
      <c r="K14029" s="35" t="str">
        <f t="shared" si="1287"/>
        <v>Loonse en Drunense Duinen &amp; Leemkuilen_H2310</v>
      </c>
      <c r="L14029" s="36">
        <f>VLOOKUP(D14029,DATA!A:F,5,FALSE)</f>
        <v>1.0986712608830001E-2</v>
      </c>
      <c r="M14029" s="37">
        <f>VLOOKUP(D14029,DATA!A:F,6,FALSE)</f>
        <v>982</v>
      </c>
      <c r="N14029" s="36">
        <f t="shared" si="1288"/>
        <v>95.38833031268075</v>
      </c>
      <c r="O14029" s="36">
        <f t="shared" si="1289"/>
        <v>95.38833186312263</v>
      </c>
      <c r="P14029" s="36">
        <f t="shared" si="1290"/>
        <v>1.5504418797718245E-6</v>
      </c>
      <c r="Q14029" s="36">
        <f t="shared" si="1291"/>
        <v>0</v>
      </c>
    </row>
    <row r="14030" spans="1:17" x14ac:dyDescent="0.3">
      <c r="A14030" s="29">
        <v>3135155</v>
      </c>
      <c r="B14030" s="1">
        <v>131</v>
      </c>
      <c r="C14030" s="1" t="s">
        <v>24</v>
      </c>
      <c r="D14030" s="1" t="s">
        <v>61</v>
      </c>
      <c r="E14030" s="1" t="s">
        <v>62</v>
      </c>
      <c r="F14030" s="47">
        <v>714</v>
      </c>
      <c r="G14030" s="34">
        <v>1257.73</v>
      </c>
      <c r="H14030" s="1" t="s">
        <v>218</v>
      </c>
      <c r="I14030" s="34">
        <v>3.2079999999999998E-5</v>
      </c>
      <c r="J14030" s="34">
        <v>213.06620000000001</v>
      </c>
      <c r="K14030" s="35" t="str">
        <f t="shared" si="1287"/>
        <v>Loonse en Drunense Duinen &amp; Leemkuilen_H2330</v>
      </c>
      <c r="L14030" s="36">
        <f>VLOOKUP(D14030,DATA!A:F,5,FALSE)</f>
        <v>1.0986712608830001E-2</v>
      </c>
      <c r="M14030" s="37">
        <f>VLOOKUP(D14030,DATA!A:F,6,FALSE)</f>
        <v>982</v>
      </c>
      <c r="N14030" s="36">
        <f t="shared" si="1288"/>
        <v>95.38833031268075</v>
      </c>
      <c r="O14030" s="36">
        <f t="shared" si="1289"/>
        <v>95.38833186312263</v>
      </c>
      <c r="P14030" s="36">
        <f t="shared" si="1290"/>
        <v>1.5504418797718245E-6</v>
      </c>
      <c r="Q14030" s="36">
        <f t="shared" si="1291"/>
        <v>0</v>
      </c>
    </row>
    <row r="14031" spans="1:17" x14ac:dyDescent="0.3">
      <c r="A14031" s="29">
        <v>3135156</v>
      </c>
      <c r="B14031" s="1">
        <v>131</v>
      </c>
      <c r="C14031" s="1" t="s">
        <v>24</v>
      </c>
      <c r="D14031" s="1" t="s">
        <v>63</v>
      </c>
      <c r="E14031" s="1" t="s">
        <v>64</v>
      </c>
      <c r="F14031" s="47">
        <v>714</v>
      </c>
      <c r="G14031" s="34">
        <v>1275.67</v>
      </c>
      <c r="H14031" s="1" t="s">
        <v>218</v>
      </c>
      <c r="I14031" s="34">
        <v>3.5389999999999998E-5</v>
      </c>
      <c r="J14031" s="34">
        <v>4980.1580000000004</v>
      </c>
      <c r="K14031" s="35" t="str">
        <f t="shared" si="1287"/>
        <v>Loonse en Drunense Duinen &amp; Leemkuilen_H2310</v>
      </c>
      <c r="L14031" s="36">
        <f>VLOOKUP(D14031,DATA!A:F,5,FALSE)</f>
        <v>1.0986712608830001E-2</v>
      </c>
      <c r="M14031" s="37">
        <f>VLOOKUP(D14031,DATA!A:F,6,FALSE)</f>
        <v>982</v>
      </c>
      <c r="N14031" s="36">
        <f t="shared" si="1288"/>
        <v>96.181825150920133</v>
      </c>
      <c r="O14031" s="36">
        <f t="shared" si="1289"/>
        <v>96.181826578817763</v>
      </c>
      <c r="P14031" s="36">
        <f t="shared" si="1290"/>
        <v>1.4278976294690437E-6</v>
      </c>
      <c r="Q14031" s="36">
        <f t="shared" si="1291"/>
        <v>0</v>
      </c>
    </row>
    <row r="14032" spans="1:17" x14ac:dyDescent="0.3">
      <c r="A14032" s="29">
        <v>3135156</v>
      </c>
      <c r="B14032" s="1">
        <v>131</v>
      </c>
      <c r="C14032" s="1" t="s">
        <v>24</v>
      </c>
      <c r="D14032" s="1" t="s">
        <v>61</v>
      </c>
      <c r="E14032" s="1" t="s">
        <v>62</v>
      </c>
      <c r="F14032" s="47">
        <v>714</v>
      </c>
      <c r="G14032" s="34">
        <v>1275.67</v>
      </c>
      <c r="H14032" s="1" t="s">
        <v>218</v>
      </c>
      <c r="I14032" s="34">
        <v>3.5389999999999998E-5</v>
      </c>
      <c r="J14032" s="34">
        <v>126.032364</v>
      </c>
      <c r="K14032" s="35" t="str">
        <f t="shared" si="1287"/>
        <v>Loonse en Drunense Duinen &amp; Leemkuilen_H2330</v>
      </c>
      <c r="L14032" s="36">
        <f>VLOOKUP(D14032,DATA!A:F,5,FALSE)</f>
        <v>1.0986712608830001E-2</v>
      </c>
      <c r="M14032" s="37">
        <f>VLOOKUP(D14032,DATA!A:F,6,FALSE)</f>
        <v>982</v>
      </c>
      <c r="N14032" s="36">
        <f t="shared" si="1288"/>
        <v>96.181825150920133</v>
      </c>
      <c r="O14032" s="36">
        <f t="shared" si="1289"/>
        <v>96.181826578817763</v>
      </c>
      <c r="P14032" s="36">
        <f t="shared" si="1290"/>
        <v>1.4278976294690437E-6</v>
      </c>
      <c r="Q14032" s="36">
        <f t="shared" si="1291"/>
        <v>0</v>
      </c>
    </row>
    <row r="14033" spans="1:17" x14ac:dyDescent="0.3">
      <c r="A14033" s="29">
        <v>3135157</v>
      </c>
      <c r="B14033" s="1">
        <v>131</v>
      </c>
      <c r="C14033" s="1" t="s">
        <v>24</v>
      </c>
      <c r="D14033" s="1" t="s">
        <v>63</v>
      </c>
      <c r="E14033" s="1" t="s">
        <v>64</v>
      </c>
      <c r="F14033" s="47">
        <v>714</v>
      </c>
      <c r="G14033" s="34">
        <v>1399.24</v>
      </c>
      <c r="H14033" s="1" t="s">
        <v>218</v>
      </c>
      <c r="I14033" s="34">
        <v>4.1189999999999997E-5</v>
      </c>
      <c r="J14033" s="34">
        <v>1321.9495999999999</v>
      </c>
      <c r="K14033" s="35" t="str">
        <f t="shared" si="1287"/>
        <v>Loonse en Drunense Duinen &amp; Leemkuilen_H2310</v>
      </c>
      <c r="L14033" s="36">
        <f>VLOOKUP(D14033,DATA!A:F,5,FALSE)</f>
        <v>1.0986712608830001E-2</v>
      </c>
      <c r="M14033" s="37">
        <f>VLOOKUP(D14033,DATA!A:F,6,FALSE)</f>
        <v>982</v>
      </c>
      <c r="N14033" s="36">
        <f t="shared" si="1288"/>
        <v>98.989027196898761</v>
      </c>
      <c r="O14033" s="36">
        <f t="shared" si="1289"/>
        <v>98.989027649781747</v>
      </c>
      <c r="P14033" s="36">
        <f t="shared" si="1290"/>
        <v>4.5288298622381262E-7</v>
      </c>
      <c r="Q14033" s="36">
        <f t="shared" si="1291"/>
        <v>0</v>
      </c>
    </row>
    <row r="14034" spans="1:17" x14ac:dyDescent="0.3">
      <c r="A14034" s="29">
        <v>3135158</v>
      </c>
      <c r="B14034" s="1">
        <v>131</v>
      </c>
      <c r="C14034" s="1" t="s">
        <v>24</v>
      </c>
      <c r="D14034" s="1" t="s">
        <v>61</v>
      </c>
      <c r="E14034" s="1" t="s">
        <v>62</v>
      </c>
      <c r="F14034" s="47">
        <v>714</v>
      </c>
      <c r="G14034" s="34">
        <v>1292.46</v>
      </c>
      <c r="H14034" s="1" t="s">
        <v>218</v>
      </c>
      <c r="I14034" s="34">
        <v>3.998E-5</v>
      </c>
      <c r="J14034" s="34">
        <v>2882.4169999999999</v>
      </c>
      <c r="K14034" s="35" t="str">
        <f t="shared" si="1287"/>
        <v>Loonse en Drunense Duinen &amp; Leemkuilen_H2330</v>
      </c>
      <c r="L14034" s="36">
        <f>VLOOKUP(D14034,DATA!A:F,5,FALSE)</f>
        <v>1.0986712608830001E-2</v>
      </c>
      <c r="M14034" s="37">
        <f>VLOOKUP(D14034,DATA!A:F,6,FALSE)</f>
        <v>982</v>
      </c>
      <c r="N14034" s="36">
        <f t="shared" si="1288"/>
        <v>96.804453245711883</v>
      </c>
      <c r="O14034" s="36">
        <f t="shared" si="1289"/>
        <v>96.804454604497607</v>
      </c>
      <c r="P14034" s="36">
        <f t="shared" si="1290"/>
        <v>1.358785723937217E-6</v>
      </c>
      <c r="Q14034" s="36">
        <f t="shared" si="1291"/>
        <v>0</v>
      </c>
    </row>
    <row r="14035" spans="1:17" x14ac:dyDescent="0.3">
      <c r="A14035" s="29">
        <v>3135159</v>
      </c>
      <c r="B14035" s="1">
        <v>131</v>
      </c>
      <c r="C14035" s="1" t="s">
        <v>24</v>
      </c>
      <c r="D14035" s="1" t="s">
        <v>63</v>
      </c>
      <c r="E14035" s="1" t="s">
        <v>64</v>
      </c>
      <c r="F14035" s="47">
        <v>714</v>
      </c>
      <c r="G14035" s="34">
        <v>972.95</v>
      </c>
      <c r="H14035" s="1" t="s">
        <v>218</v>
      </c>
      <c r="I14035" s="34">
        <v>3.171E-5</v>
      </c>
      <c r="J14035" s="34">
        <v>2362.3085999999998</v>
      </c>
      <c r="K14035" s="35" t="str">
        <f t="shared" si="1287"/>
        <v>Loonse en Drunense Duinen &amp; Leemkuilen_H2310</v>
      </c>
      <c r="L14035" s="36">
        <f>VLOOKUP(D14035,DATA!A:F,5,FALSE)</f>
        <v>1.0986712608830001E-2</v>
      </c>
      <c r="M14035" s="37">
        <f>VLOOKUP(D14035,DATA!A:F,6,FALSE)</f>
        <v>982</v>
      </c>
      <c r="N14035" s="36">
        <f t="shared" si="1288"/>
        <v>47.51630214517747</v>
      </c>
      <c r="O14035" s="36">
        <f t="shared" si="1289"/>
        <v>47.516310833402727</v>
      </c>
      <c r="P14035" s="36">
        <f t="shared" si="1290"/>
        <v>8.6882252574582708E-6</v>
      </c>
      <c r="Q14035" s="36">
        <f t="shared" si="1291"/>
        <v>0</v>
      </c>
    </row>
    <row r="14036" spans="1:17" x14ac:dyDescent="0.3">
      <c r="A14036" s="29">
        <v>3135159</v>
      </c>
      <c r="B14036" s="1">
        <v>131</v>
      </c>
      <c r="C14036" s="1" t="s">
        <v>24</v>
      </c>
      <c r="D14036" s="1" t="s">
        <v>61</v>
      </c>
      <c r="E14036" s="1" t="s">
        <v>62</v>
      </c>
      <c r="F14036" s="47">
        <v>714</v>
      </c>
      <c r="G14036" s="34">
        <v>972.95</v>
      </c>
      <c r="H14036" s="1" t="s">
        <v>218</v>
      </c>
      <c r="I14036" s="34">
        <v>3.171E-5</v>
      </c>
      <c r="J14036" s="34">
        <v>6332.6054999999997</v>
      </c>
      <c r="K14036" s="35" t="str">
        <f t="shared" si="1287"/>
        <v>Loonse en Drunense Duinen &amp; Leemkuilen_H2330</v>
      </c>
      <c r="L14036" s="36">
        <f>VLOOKUP(D14036,DATA!A:F,5,FALSE)</f>
        <v>1.0986712608830001E-2</v>
      </c>
      <c r="M14036" s="37">
        <f>VLOOKUP(D14036,DATA!A:F,6,FALSE)</f>
        <v>982</v>
      </c>
      <c r="N14036" s="36">
        <f t="shared" si="1288"/>
        <v>47.51630214517747</v>
      </c>
      <c r="O14036" s="36">
        <f t="shared" si="1289"/>
        <v>47.516310833402727</v>
      </c>
      <c r="P14036" s="36">
        <f t="shared" si="1290"/>
        <v>8.6882252574582708E-6</v>
      </c>
      <c r="Q14036" s="36">
        <f t="shared" si="1291"/>
        <v>0</v>
      </c>
    </row>
    <row r="14037" spans="1:17" x14ac:dyDescent="0.3">
      <c r="A14037" s="29">
        <v>3135160</v>
      </c>
      <c r="B14037" s="1">
        <v>131</v>
      </c>
      <c r="C14037" s="1" t="s">
        <v>24</v>
      </c>
      <c r="D14037" s="1" t="s">
        <v>63</v>
      </c>
      <c r="E14037" s="1" t="s">
        <v>64</v>
      </c>
      <c r="F14037" s="47">
        <v>714</v>
      </c>
      <c r="G14037" s="34">
        <v>1044.6199999999999</v>
      </c>
      <c r="H14037" s="1" t="s">
        <v>218</v>
      </c>
      <c r="I14037" s="34">
        <v>3.6140000000000003E-5</v>
      </c>
      <c r="J14037" s="34">
        <v>4812.6054999999997</v>
      </c>
      <c r="K14037" s="35" t="str">
        <f t="shared" si="1287"/>
        <v>Loonse en Drunense Duinen &amp; Leemkuilen_H2310</v>
      </c>
      <c r="L14037" s="36">
        <f>VLOOKUP(D14037,DATA!A:F,5,FALSE)</f>
        <v>1.0986712608830001E-2</v>
      </c>
      <c r="M14037" s="37">
        <f>VLOOKUP(D14037,DATA!A:F,6,FALSE)</f>
        <v>982</v>
      </c>
      <c r="N14037" s="36">
        <f t="shared" si="1288"/>
        <v>66.551918541398635</v>
      </c>
      <c r="O14037" s="36">
        <f t="shared" si="1289"/>
        <v>66.551927380084052</v>
      </c>
      <c r="P14037" s="36">
        <f t="shared" si="1290"/>
        <v>8.8386854173450047E-6</v>
      </c>
      <c r="Q14037" s="36">
        <f t="shared" si="1291"/>
        <v>0</v>
      </c>
    </row>
    <row r="14038" spans="1:17" x14ac:dyDescent="0.3">
      <c r="A14038" s="29">
        <v>3135160</v>
      </c>
      <c r="B14038" s="1">
        <v>131</v>
      </c>
      <c r="C14038" s="1" t="s">
        <v>24</v>
      </c>
      <c r="D14038" s="1" t="s">
        <v>61</v>
      </c>
      <c r="E14038" s="1" t="s">
        <v>62</v>
      </c>
      <c r="F14038" s="47">
        <v>714</v>
      </c>
      <c r="G14038" s="34">
        <v>1044.6199999999999</v>
      </c>
      <c r="H14038" s="1" t="s">
        <v>218</v>
      </c>
      <c r="I14038" s="34">
        <v>3.6140000000000003E-5</v>
      </c>
      <c r="J14038" s="34">
        <v>1814.835</v>
      </c>
      <c r="K14038" s="35" t="str">
        <f t="shared" si="1287"/>
        <v>Loonse en Drunense Duinen &amp; Leemkuilen_H2330</v>
      </c>
      <c r="L14038" s="36">
        <f>VLOOKUP(D14038,DATA!A:F,5,FALSE)</f>
        <v>1.0986712608830001E-2</v>
      </c>
      <c r="M14038" s="37">
        <f>VLOOKUP(D14038,DATA!A:F,6,FALSE)</f>
        <v>982</v>
      </c>
      <c r="N14038" s="36">
        <f t="shared" si="1288"/>
        <v>66.551918541398635</v>
      </c>
      <c r="O14038" s="36">
        <f t="shared" si="1289"/>
        <v>66.551927380084052</v>
      </c>
      <c r="P14038" s="36">
        <f t="shared" si="1290"/>
        <v>8.8386854173450047E-6</v>
      </c>
      <c r="Q14038" s="36">
        <f t="shared" si="1291"/>
        <v>0</v>
      </c>
    </row>
    <row r="14039" spans="1:17" x14ac:dyDescent="0.3">
      <c r="A14039" s="29">
        <v>3135161</v>
      </c>
      <c r="B14039" s="1">
        <v>131</v>
      </c>
      <c r="C14039" s="1" t="s">
        <v>24</v>
      </c>
      <c r="D14039" s="1" t="s">
        <v>63</v>
      </c>
      <c r="E14039" s="1" t="s">
        <v>64</v>
      </c>
      <c r="F14039" s="47">
        <v>714</v>
      </c>
      <c r="G14039" s="34">
        <v>1000.9</v>
      </c>
      <c r="H14039" s="1" t="s">
        <v>218</v>
      </c>
      <c r="I14039" s="34">
        <v>3.6359999999999997E-5</v>
      </c>
      <c r="J14039" s="34">
        <v>5808.0434999999998</v>
      </c>
      <c r="K14039" s="35" t="str">
        <f t="shared" si="1287"/>
        <v>Loonse en Drunense Duinen &amp; Leemkuilen_H2310</v>
      </c>
      <c r="L14039" s="36">
        <f>VLOOKUP(D14039,DATA!A:F,5,FALSE)</f>
        <v>1.0986712608830001E-2</v>
      </c>
      <c r="M14039" s="37">
        <f>VLOOKUP(D14039,DATA!A:F,6,FALSE)</f>
        <v>982</v>
      </c>
      <c r="N14039" s="36">
        <f t="shared" si="1288"/>
        <v>55.172648838642793</v>
      </c>
      <c r="O14039" s="36">
        <f t="shared" si="1289"/>
        <v>55.172658718679131</v>
      </c>
      <c r="P14039" s="36">
        <f t="shared" si="1290"/>
        <v>9.8800363375062261E-6</v>
      </c>
      <c r="Q14039" s="36">
        <f t="shared" si="1291"/>
        <v>0</v>
      </c>
    </row>
    <row r="14040" spans="1:17" x14ac:dyDescent="0.3">
      <c r="A14040" s="29">
        <v>3135161</v>
      </c>
      <c r="B14040" s="1">
        <v>131</v>
      </c>
      <c r="C14040" s="1" t="s">
        <v>24</v>
      </c>
      <c r="D14040" s="1" t="s">
        <v>61</v>
      </c>
      <c r="E14040" s="1" t="s">
        <v>62</v>
      </c>
      <c r="F14040" s="47">
        <v>714</v>
      </c>
      <c r="G14040" s="34">
        <v>1000.9</v>
      </c>
      <c r="H14040" s="1" t="s">
        <v>218</v>
      </c>
      <c r="I14040" s="34">
        <v>3.6359999999999997E-5</v>
      </c>
      <c r="J14040" s="34">
        <v>3672.0439999999999</v>
      </c>
      <c r="K14040" s="35" t="str">
        <f t="shared" si="1287"/>
        <v>Loonse en Drunense Duinen &amp; Leemkuilen_H2330</v>
      </c>
      <c r="L14040" s="36">
        <f>VLOOKUP(D14040,DATA!A:F,5,FALSE)</f>
        <v>1.0986712608830001E-2</v>
      </c>
      <c r="M14040" s="37">
        <f>VLOOKUP(D14040,DATA!A:F,6,FALSE)</f>
        <v>982</v>
      </c>
      <c r="N14040" s="36">
        <f t="shared" si="1288"/>
        <v>55.172648838642793</v>
      </c>
      <c r="O14040" s="36">
        <f t="shared" si="1289"/>
        <v>55.172658718679131</v>
      </c>
      <c r="P14040" s="36">
        <f t="shared" si="1290"/>
        <v>9.8800363375062261E-6</v>
      </c>
      <c r="Q14040" s="36">
        <f t="shared" si="1291"/>
        <v>0</v>
      </c>
    </row>
    <row r="14041" spans="1:17" x14ac:dyDescent="0.3">
      <c r="A14041" s="29">
        <v>3135162</v>
      </c>
      <c r="B14041" s="1">
        <v>131</v>
      </c>
      <c r="C14041" s="1" t="s">
        <v>24</v>
      </c>
      <c r="D14041" s="1" t="s">
        <v>63</v>
      </c>
      <c r="E14041" s="1" t="s">
        <v>64</v>
      </c>
      <c r="F14041" s="47">
        <v>714</v>
      </c>
      <c r="G14041" s="34">
        <v>1121.33</v>
      </c>
      <c r="H14041" s="1" t="s">
        <v>218</v>
      </c>
      <c r="I14041" s="34">
        <v>4.2840000000000003E-5</v>
      </c>
      <c r="J14041" s="34">
        <v>378.30385999999999</v>
      </c>
      <c r="K14041" s="35" t="str">
        <f t="shared" si="1287"/>
        <v>Loonse en Drunense Duinen &amp; Leemkuilen_H2310</v>
      </c>
      <c r="L14041" s="36">
        <f>VLOOKUP(D14041,DATA!A:F,5,FALSE)</f>
        <v>1.0986712608830001E-2</v>
      </c>
      <c r="M14041" s="37">
        <f>VLOOKUP(D14041,DATA!A:F,6,FALSE)</f>
        <v>982</v>
      </c>
      <c r="N14041" s="36">
        <f t="shared" si="1288"/>
        <v>82.212021403895903</v>
      </c>
      <c r="O14041" s="36">
        <f t="shared" si="1289"/>
        <v>82.212028286916777</v>
      </c>
      <c r="P14041" s="36">
        <f t="shared" si="1290"/>
        <v>6.8830208732606479E-6</v>
      </c>
      <c r="Q14041" s="36">
        <f t="shared" si="1291"/>
        <v>0</v>
      </c>
    </row>
    <row r="14042" spans="1:17" x14ac:dyDescent="0.3">
      <c r="A14042" s="29">
        <v>3135162</v>
      </c>
      <c r="B14042" s="1">
        <v>131</v>
      </c>
      <c r="C14042" s="1" t="s">
        <v>24</v>
      </c>
      <c r="D14042" s="1" t="s">
        <v>61</v>
      </c>
      <c r="E14042" s="1" t="s">
        <v>62</v>
      </c>
      <c r="F14042" s="47">
        <v>714</v>
      </c>
      <c r="G14042" s="34">
        <v>1121.33</v>
      </c>
      <c r="H14042" s="1" t="s">
        <v>218</v>
      </c>
      <c r="I14042" s="34">
        <v>4.2840000000000003E-5</v>
      </c>
      <c r="J14042" s="34">
        <v>6081.1885000000002</v>
      </c>
      <c r="K14042" s="35" t="str">
        <f t="shared" si="1287"/>
        <v>Loonse en Drunense Duinen &amp; Leemkuilen_H2330</v>
      </c>
      <c r="L14042" s="36">
        <f>VLOOKUP(D14042,DATA!A:F,5,FALSE)</f>
        <v>1.0986712608830001E-2</v>
      </c>
      <c r="M14042" s="37">
        <f>VLOOKUP(D14042,DATA!A:F,6,FALSE)</f>
        <v>982</v>
      </c>
      <c r="N14042" s="36">
        <f t="shared" si="1288"/>
        <v>82.212021403895903</v>
      </c>
      <c r="O14042" s="36">
        <f t="shared" si="1289"/>
        <v>82.212028286916777</v>
      </c>
      <c r="P14042" s="36">
        <f t="shared" si="1290"/>
        <v>6.8830208732606479E-6</v>
      </c>
      <c r="Q14042" s="36">
        <f t="shared" si="1291"/>
        <v>0</v>
      </c>
    </row>
    <row r="14043" spans="1:17" x14ac:dyDescent="0.3">
      <c r="A14043" s="29">
        <v>3135163</v>
      </c>
      <c r="B14043" s="1">
        <v>131</v>
      </c>
      <c r="C14043" s="1" t="s">
        <v>24</v>
      </c>
      <c r="D14043" s="1" t="s">
        <v>63</v>
      </c>
      <c r="E14043" s="1" t="s">
        <v>64</v>
      </c>
      <c r="F14043" s="47">
        <v>714</v>
      </c>
      <c r="G14043" s="34">
        <v>1034.98</v>
      </c>
      <c r="H14043" s="1" t="s">
        <v>218</v>
      </c>
      <c r="I14043" s="34">
        <v>4.1560000000000002E-5</v>
      </c>
      <c r="J14043" s="34">
        <v>8733.76</v>
      </c>
      <c r="K14043" s="35" t="str">
        <f t="shared" si="1287"/>
        <v>Loonse en Drunense Duinen &amp; Leemkuilen_H2310</v>
      </c>
      <c r="L14043" s="36">
        <f>VLOOKUP(D14043,DATA!A:F,5,FALSE)</f>
        <v>1.0986712608830001E-2</v>
      </c>
      <c r="M14043" s="37">
        <f>VLOOKUP(D14043,DATA!A:F,6,FALSE)</f>
        <v>982</v>
      </c>
      <c r="N14043" s="36">
        <f t="shared" si="1288"/>
        <v>64.154496170586214</v>
      </c>
      <c r="O14043" s="36">
        <f t="shared" si="1289"/>
        <v>64.154506670967351</v>
      </c>
      <c r="P14043" s="36">
        <f t="shared" si="1290"/>
        <v>1.050038113703522E-5</v>
      </c>
      <c r="Q14043" s="36">
        <f t="shared" si="1291"/>
        <v>0</v>
      </c>
    </row>
    <row r="14044" spans="1:17" x14ac:dyDescent="0.3">
      <c r="A14044" s="29">
        <v>3135163</v>
      </c>
      <c r="B14044" s="1">
        <v>131</v>
      </c>
      <c r="C14044" s="1" t="s">
        <v>24</v>
      </c>
      <c r="D14044" s="1" t="s">
        <v>61</v>
      </c>
      <c r="E14044" s="1" t="s">
        <v>62</v>
      </c>
      <c r="F14044" s="47">
        <v>714</v>
      </c>
      <c r="G14044" s="34">
        <v>1034.98</v>
      </c>
      <c r="H14044" s="1" t="s">
        <v>218</v>
      </c>
      <c r="I14044" s="34">
        <v>4.1560000000000002E-5</v>
      </c>
      <c r="J14044" s="34">
        <v>1266.24</v>
      </c>
      <c r="K14044" s="35" t="str">
        <f t="shared" si="1287"/>
        <v>Loonse en Drunense Duinen &amp; Leemkuilen_H2330</v>
      </c>
      <c r="L14044" s="36">
        <f>VLOOKUP(D14044,DATA!A:F,5,FALSE)</f>
        <v>1.0986712608830001E-2</v>
      </c>
      <c r="M14044" s="37">
        <f>VLOOKUP(D14044,DATA!A:F,6,FALSE)</f>
        <v>982</v>
      </c>
      <c r="N14044" s="36">
        <f t="shared" si="1288"/>
        <v>64.154496170586214</v>
      </c>
      <c r="O14044" s="36">
        <f t="shared" si="1289"/>
        <v>64.154506670967351</v>
      </c>
      <c r="P14044" s="36">
        <f t="shared" si="1290"/>
        <v>1.050038113703522E-5</v>
      </c>
      <c r="Q14044" s="36">
        <f t="shared" si="1291"/>
        <v>0</v>
      </c>
    </row>
    <row r="14045" spans="1:17" x14ac:dyDescent="0.3">
      <c r="A14045" s="29">
        <v>3135164</v>
      </c>
      <c r="B14045" s="1">
        <v>131</v>
      </c>
      <c r="C14045" s="1" t="s">
        <v>24</v>
      </c>
      <c r="D14045" s="1" t="s">
        <v>61</v>
      </c>
      <c r="E14045" s="1" t="s">
        <v>62</v>
      </c>
      <c r="F14045" s="47">
        <v>714</v>
      </c>
      <c r="G14045" s="34">
        <v>975.65</v>
      </c>
      <c r="H14045" s="1" t="s">
        <v>218</v>
      </c>
      <c r="I14045" s="34">
        <v>4.4039999999999998E-5</v>
      </c>
      <c r="J14045" s="34">
        <v>10000</v>
      </c>
      <c r="K14045" s="35" t="str">
        <f t="shared" si="1287"/>
        <v>Loonse en Drunense Duinen &amp; Leemkuilen_H2330</v>
      </c>
      <c r="L14045" s="36">
        <f>VLOOKUP(D14045,DATA!A:F,5,FALSE)</f>
        <v>1.0986712608830001E-2</v>
      </c>
      <c r="M14045" s="37">
        <f>VLOOKUP(D14045,DATA!A:F,6,FALSE)</f>
        <v>982</v>
      </c>
      <c r="N14045" s="36">
        <f t="shared" si="1288"/>
        <v>48.256566458801331</v>
      </c>
      <c r="O14045" s="36">
        <f t="shared" si="1289"/>
        <v>48.256578540464972</v>
      </c>
      <c r="P14045" s="36">
        <f t="shared" si="1290"/>
        <v>1.2081663641083651E-5</v>
      </c>
      <c r="Q14045" s="36">
        <f t="shared" si="1291"/>
        <v>0</v>
      </c>
    </row>
    <row r="14046" spans="1:17" x14ac:dyDescent="0.3">
      <c r="A14046" s="29">
        <v>3135165</v>
      </c>
      <c r="B14046" s="1">
        <v>131</v>
      </c>
      <c r="C14046" s="1" t="s">
        <v>24</v>
      </c>
      <c r="D14046" s="1" t="s">
        <v>63</v>
      </c>
      <c r="E14046" s="1" t="s">
        <v>64</v>
      </c>
      <c r="F14046" s="47">
        <v>714</v>
      </c>
      <c r="G14046" s="34">
        <v>1095.6400000000001</v>
      </c>
      <c r="H14046" s="1" t="s">
        <v>218</v>
      </c>
      <c r="I14046" s="34">
        <v>5.8350000000000002E-5</v>
      </c>
      <c r="J14046" s="34">
        <v>4225.4210000000003</v>
      </c>
      <c r="K14046" s="35" t="str">
        <f t="shared" si="1287"/>
        <v>Loonse en Drunense Duinen &amp; Leemkuilen_H2310</v>
      </c>
      <c r="L14046" s="36">
        <f>VLOOKUP(D14046,DATA!A:F,5,FALSE)</f>
        <v>1.0986712608830001E-2</v>
      </c>
      <c r="M14046" s="37">
        <f>VLOOKUP(D14046,DATA!A:F,6,FALSE)</f>
        <v>982</v>
      </c>
      <c r="N14046" s="36">
        <f t="shared" si="1288"/>
        <v>77.704529702919345</v>
      </c>
      <c r="O14046" s="36">
        <f t="shared" si="1289"/>
        <v>77.704540809273595</v>
      </c>
      <c r="P14046" s="36">
        <f t="shared" si="1290"/>
        <v>1.1106354250500772E-5</v>
      </c>
      <c r="Q14046" s="36">
        <f t="shared" si="1291"/>
        <v>0</v>
      </c>
    </row>
    <row r="14047" spans="1:17" x14ac:dyDescent="0.3">
      <c r="A14047" s="29">
        <v>3135165</v>
      </c>
      <c r="B14047" s="1">
        <v>131</v>
      </c>
      <c r="C14047" s="1" t="s">
        <v>24</v>
      </c>
      <c r="D14047" s="1" t="s">
        <v>61</v>
      </c>
      <c r="E14047" s="1" t="s">
        <v>62</v>
      </c>
      <c r="F14047" s="47">
        <v>714</v>
      </c>
      <c r="G14047" s="34">
        <v>1095.6400000000001</v>
      </c>
      <c r="H14047" s="1" t="s">
        <v>218</v>
      </c>
      <c r="I14047" s="34">
        <v>5.8350000000000002E-5</v>
      </c>
      <c r="J14047" s="34">
        <v>3313.8438000000001</v>
      </c>
      <c r="K14047" s="35" t="str">
        <f t="shared" si="1287"/>
        <v>Loonse en Drunense Duinen &amp; Leemkuilen_H2330</v>
      </c>
      <c r="L14047" s="36">
        <f>VLOOKUP(D14047,DATA!A:F,5,FALSE)</f>
        <v>1.0986712608830001E-2</v>
      </c>
      <c r="M14047" s="37">
        <f>VLOOKUP(D14047,DATA!A:F,6,FALSE)</f>
        <v>982</v>
      </c>
      <c r="N14047" s="36">
        <f t="shared" si="1288"/>
        <v>77.704529702919345</v>
      </c>
      <c r="O14047" s="36">
        <f t="shared" si="1289"/>
        <v>77.704540809273595</v>
      </c>
      <c r="P14047" s="36">
        <f t="shared" si="1290"/>
        <v>1.1106354250500772E-5</v>
      </c>
      <c r="Q14047" s="36">
        <f t="shared" si="1291"/>
        <v>0</v>
      </c>
    </row>
    <row r="14048" spans="1:17" x14ac:dyDescent="0.3">
      <c r="A14048" s="29">
        <v>3135166</v>
      </c>
      <c r="B14048" s="1">
        <v>131</v>
      </c>
      <c r="C14048" s="1" t="s">
        <v>24</v>
      </c>
      <c r="D14048" s="1" t="s">
        <v>63</v>
      </c>
      <c r="E14048" s="1" t="s">
        <v>64</v>
      </c>
      <c r="F14048" s="47">
        <v>714</v>
      </c>
      <c r="G14048" s="34">
        <v>1071.93</v>
      </c>
      <c r="H14048" s="1" t="s">
        <v>218</v>
      </c>
      <c r="I14048" s="34">
        <v>6.6970000000000004E-5</v>
      </c>
      <c r="J14048" s="34">
        <v>265.52904999999998</v>
      </c>
      <c r="K14048" s="35" t="str">
        <f t="shared" si="1287"/>
        <v>Loonse en Drunense Duinen &amp; Leemkuilen_H2310</v>
      </c>
      <c r="L14048" s="36">
        <f>VLOOKUP(D14048,DATA!A:F,5,FALSE)</f>
        <v>1.0986712608830001E-2</v>
      </c>
      <c r="M14048" s="37">
        <f>VLOOKUP(D14048,DATA!A:F,6,FALSE)</f>
        <v>982</v>
      </c>
      <c r="N14048" s="36">
        <f t="shared" si="1288"/>
        <v>72.869963621901164</v>
      </c>
      <c r="O14048" s="36">
        <f t="shared" si="1289"/>
        <v>72.869978168012906</v>
      </c>
      <c r="P14048" s="36">
        <f t="shared" si="1290"/>
        <v>1.4546111742674839E-5</v>
      </c>
      <c r="Q14048" s="36">
        <f t="shared" si="1291"/>
        <v>0</v>
      </c>
    </row>
    <row r="14049" spans="1:17" x14ac:dyDescent="0.3">
      <c r="A14049" s="29">
        <v>3135166</v>
      </c>
      <c r="B14049" s="1">
        <v>131</v>
      </c>
      <c r="C14049" s="1" t="s">
        <v>24</v>
      </c>
      <c r="D14049" s="1" t="s">
        <v>61</v>
      </c>
      <c r="E14049" s="1" t="s">
        <v>62</v>
      </c>
      <c r="F14049" s="47">
        <v>714</v>
      </c>
      <c r="G14049" s="34">
        <v>1071.93</v>
      </c>
      <c r="H14049" s="1" t="s">
        <v>218</v>
      </c>
      <c r="I14049" s="34">
        <v>6.6970000000000004E-5</v>
      </c>
      <c r="J14049" s="34">
        <v>8431.0759999999991</v>
      </c>
      <c r="K14049" s="35" t="str">
        <f t="shared" si="1287"/>
        <v>Loonse en Drunense Duinen &amp; Leemkuilen_H2330</v>
      </c>
      <c r="L14049" s="36">
        <f>VLOOKUP(D14049,DATA!A:F,5,FALSE)</f>
        <v>1.0986712608830001E-2</v>
      </c>
      <c r="M14049" s="37">
        <f>VLOOKUP(D14049,DATA!A:F,6,FALSE)</f>
        <v>982</v>
      </c>
      <c r="N14049" s="36">
        <f t="shared" si="1288"/>
        <v>72.869963621901164</v>
      </c>
      <c r="O14049" s="36">
        <f t="shared" si="1289"/>
        <v>72.869978168012906</v>
      </c>
      <c r="P14049" s="36">
        <f t="shared" si="1290"/>
        <v>1.4546111742674839E-5</v>
      </c>
      <c r="Q14049" s="36">
        <f t="shared" si="1291"/>
        <v>0</v>
      </c>
    </row>
    <row r="14050" spans="1:17" x14ac:dyDescent="0.3">
      <c r="A14050" s="29">
        <v>3135167</v>
      </c>
      <c r="B14050" s="1">
        <v>131</v>
      </c>
      <c r="C14050" s="1" t="s">
        <v>24</v>
      </c>
      <c r="D14050" s="1" t="s">
        <v>63</v>
      </c>
      <c r="E14050" s="1" t="s">
        <v>64</v>
      </c>
      <c r="F14050" s="47">
        <v>714</v>
      </c>
      <c r="G14050" s="34">
        <v>1004.03</v>
      </c>
      <c r="H14050" s="1" t="s">
        <v>218</v>
      </c>
      <c r="I14050" s="34">
        <v>7.2249999999999994E-5</v>
      </c>
      <c r="J14050" s="34">
        <v>0.3919397</v>
      </c>
      <c r="K14050" s="35" t="str">
        <f t="shared" si="1287"/>
        <v>Loonse en Drunense Duinen &amp; Leemkuilen_H2310</v>
      </c>
      <c r="L14050" s="36">
        <f>VLOOKUP(D14050,DATA!A:F,5,FALSE)</f>
        <v>1.0986712608830001E-2</v>
      </c>
      <c r="M14050" s="37">
        <f>VLOOKUP(D14050,DATA!A:F,6,FALSE)</f>
        <v>982</v>
      </c>
      <c r="N14050" s="36">
        <f t="shared" si="1288"/>
        <v>56.021564335195556</v>
      </c>
      <c r="O14050" s="36">
        <f t="shared" si="1289"/>
        <v>56.021583892122088</v>
      </c>
      <c r="P14050" s="36">
        <f t="shared" si="1290"/>
        <v>1.9556926531549834E-5</v>
      </c>
      <c r="Q14050" s="36">
        <f t="shared" si="1291"/>
        <v>0</v>
      </c>
    </row>
    <row r="14051" spans="1:17" x14ac:dyDescent="0.3">
      <c r="A14051" s="29">
        <v>3135167</v>
      </c>
      <c r="B14051" s="1">
        <v>131</v>
      </c>
      <c r="C14051" s="1" t="s">
        <v>24</v>
      </c>
      <c r="D14051" s="1" t="s">
        <v>61</v>
      </c>
      <c r="E14051" s="1" t="s">
        <v>62</v>
      </c>
      <c r="F14051" s="47">
        <v>714</v>
      </c>
      <c r="G14051" s="34">
        <v>1004.03</v>
      </c>
      <c r="H14051" s="1" t="s">
        <v>218</v>
      </c>
      <c r="I14051" s="34">
        <v>7.2249999999999994E-5</v>
      </c>
      <c r="J14051" s="34">
        <v>7654.87</v>
      </c>
      <c r="K14051" s="35" t="str">
        <f t="shared" si="1287"/>
        <v>Loonse en Drunense Duinen &amp; Leemkuilen_H2330</v>
      </c>
      <c r="L14051" s="36">
        <f>VLOOKUP(D14051,DATA!A:F,5,FALSE)</f>
        <v>1.0986712608830001E-2</v>
      </c>
      <c r="M14051" s="37">
        <f>VLOOKUP(D14051,DATA!A:F,6,FALSE)</f>
        <v>982</v>
      </c>
      <c r="N14051" s="36">
        <f t="shared" si="1288"/>
        <v>56.021564335195556</v>
      </c>
      <c r="O14051" s="36">
        <f t="shared" si="1289"/>
        <v>56.021583892122088</v>
      </c>
      <c r="P14051" s="36">
        <f t="shared" si="1290"/>
        <v>1.9556926531549834E-5</v>
      </c>
      <c r="Q14051" s="36">
        <f t="shared" si="1291"/>
        <v>0</v>
      </c>
    </row>
    <row r="14052" spans="1:17" x14ac:dyDescent="0.3">
      <c r="A14052" s="29">
        <v>3135168</v>
      </c>
      <c r="B14052" s="1">
        <v>131</v>
      </c>
      <c r="C14052" s="1" t="s">
        <v>24</v>
      </c>
      <c r="D14052" s="1" t="s">
        <v>61</v>
      </c>
      <c r="E14052" s="1" t="s">
        <v>62</v>
      </c>
      <c r="F14052" s="47">
        <v>714</v>
      </c>
      <c r="G14052" s="34">
        <v>1307.25</v>
      </c>
      <c r="H14052" s="1" t="s">
        <v>218</v>
      </c>
      <c r="I14052" s="34">
        <v>1.0914E-4</v>
      </c>
      <c r="J14052" s="34">
        <v>1719.81</v>
      </c>
      <c r="K14052" s="35" t="str">
        <f t="shared" si="1287"/>
        <v>Loonse en Drunense Duinen &amp; Leemkuilen_H2330</v>
      </c>
      <c r="L14052" s="36">
        <f>VLOOKUP(D14052,DATA!A:F,5,FALSE)</f>
        <v>1.0986712608830001E-2</v>
      </c>
      <c r="M14052" s="37">
        <f>VLOOKUP(D14052,DATA!A:F,6,FALSE)</f>
        <v>982</v>
      </c>
      <c r="N14052" s="36">
        <f t="shared" si="1288"/>
        <v>97.270635298274769</v>
      </c>
      <c r="O14052" s="36">
        <f t="shared" si="1289"/>
        <v>97.270638481700999</v>
      </c>
      <c r="P14052" s="36">
        <f t="shared" si="1290"/>
        <v>3.1834262301799754E-6</v>
      </c>
      <c r="Q14052" s="36">
        <f t="shared" si="1291"/>
        <v>0</v>
      </c>
    </row>
    <row r="14053" spans="1:17" x14ac:dyDescent="0.3">
      <c r="A14053" s="29">
        <v>3135175</v>
      </c>
      <c r="B14053" s="1">
        <v>131</v>
      </c>
      <c r="C14053" s="1" t="s">
        <v>24</v>
      </c>
      <c r="D14053" s="1" t="s">
        <v>61</v>
      </c>
      <c r="E14053" s="1" t="s">
        <v>62</v>
      </c>
      <c r="F14053" s="47">
        <v>714</v>
      </c>
      <c r="G14053" s="34">
        <v>1304.3699999999999</v>
      </c>
      <c r="H14053" s="1" t="s">
        <v>218</v>
      </c>
      <c r="I14053" s="34">
        <v>6.2109999999999997E-4</v>
      </c>
      <c r="J14053" s="34">
        <v>3870.3687</v>
      </c>
      <c r="K14053" s="35" t="str">
        <f t="shared" si="1287"/>
        <v>Loonse en Drunense Duinen &amp; Leemkuilen_H2330</v>
      </c>
      <c r="L14053" s="36">
        <f>VLOOKUP(D14053,DATA!A:F,5,FALSE)</f>
        <v>1.0986712608830001E-2</v>
      </c>
      <c r="M14053" s="37">
        <f>VLOOKUP(D14053,DATA!A:F,6,FALSE)</f>
        <v>982</v>
      </c>
      <c r="N14053" s="36">
        <f t="shared" si="1288"/>
        <v>97.185362264816476</v>
      </c>
      <c r="O14053" s="36">
        <f t="shared" si="1289"/>
        <v>97.185380930816365</v>
      </c>
      <c r="P14053" s="36">
        <f t="shared" si="1290"/>
        <v>1.8665999888867191E-5</v>
      </c>
      <c r="Q14053" s="36">
        <f t="shared" si="1291"/>
        <v>0</v>
      </c>
    </row>
    <row r="14054" spans="1:17" x14ac:dyDescent="0.3">
      <c r="A14054" s="29">
        <v>3135176</v>
      </c>
      <c r="B14054" s="1">
        <v>131</v>
      </c>
      <c r="C14054" s="1" t="s">
        <v>24</v>
      </c>
      <c r="D14054" s="1" t="s">
        <v>61</v>
      </c>
      <c r="E14054" s="1" t="s">
        <v>62</v>
      </c>
      <c r="F14054" s="47">
        <v>714</v>
      </c>
      <c r="G14054" s="34">
        <v>1418.7</v>
      </c>
      <c r="H14054" s="1" t="s">
        <v>218</v>
      </c>
      <c r="I14054" s="34">
        <v>9.0209999999999997E-4</v>
      </c>
      <c r="J14054" s="34">
        <v>4170.549</v>
      </c>
      <c r="K14054" s="35" t="str">
        <f t="shared" si="1287"/>
        <v>Loonse en Drunense Duinen &amp; Leemkuilen_H2330</v>
      </c>
      <c r="L14054" s="36">
        <f>VLOOKUP(D14054,DATA!A:F,5,FALSE)</f>
        <v>1.0986712608830001E-2</v>
      </c>
      <c r="M14054" s="37">
        <f>VLOOKUP(D14054,DATA!A:F,6,FALSE)</f>
        <v>982</v>
      </c>
      <c r="N14054" s="36">
        <f t="shared" si="1288"/>
        <v>99.182038867007165</v>
      </c>
      <c r="O14054" s="36">
        <f t="shared" si="1289"/>
        <v>99.182046907562224</v>
      </c>
      <c r="P14054" s="36">
        <f t="shared" si="1290"/>
        <v>8.0405550590967323E-6</v>
      </c>
      <c r="Q14054" s="36">
        <f t="shared" si="1291"/>
        <v>0</v>
      </c>
    </row>
    <row r="14055" spans="1:17" x14ac:dyDescent="0.3">
      <c r="A14055" s="29">
        <v>3135177</v>
      </c>
      <c r="B14055" s="1">
        <v>131</v>
      </c>
      <c r="C14055" s="1" t="s">
        <v>24</v>
      </c>
      <c r="D14055" s="1" t="s">
        <v>61</v>
      </c>
      <c r="E14055" s="1" t="s">
        <v>62</v>
      </c>
      <c r="F14055" s="47">
        <v>714</v>
      </c>
      <c r="G14055" s="34">
        <v>1778.55</v>
      </c>
      <c r="H14055" s="1" t="s">
        <v>218</v>
      </c>
      <c r="I14055" s="34">
        <v>1.4492000000000001E-3</v>
      </c>
      <c r="J14055" s="34">
        <v>377.26215000000002</v>
      </c>
      <c r="K14055" s="35" t="str">
        <f t="shared" si="1287"/>
        <v>Loonse en Drunense Duinen &amp; Leemkuilen_H2330</v>
      </c>
      <c r="L14055" s="36">
        <f>VLOOKUP(D14055,DATA!A:F,5,FALSE)</f>
        <v>1.0986712608830001E-2</v>
      </c>
      <c r="M14055" s="37">
        <f>VLOOKUP(D14055,DATA!A:F,6,FALSE)</f>
        <v>982</v>
      </c>
      <c r="N14055" s="36">
        <f t="shared" si="1288"/>
        <v>99.984179583020719</v>
      </c>
      <c r="O14055" s="36">
        <f t="shared" si="1289"/>
        <v>99.984179834870645</v>
      </c>
      <c r="P14055" s="36">
        <f t="shared" si="1290"/>
        <v>2.5184992580307153E-7</v>
      </c>
      <c r="Q14055" s="36">
        <f t="shared" si="1291"/>
        <v>0</v>
      </c>
    </row>
    <row r="14056" spans="1:17" x14ac:dyDescent="0.3">
      <c r="A14056" s="29">
        <v>3135177</v>
      </c>
      <c r="B14056" s="1">
        <v>131</v>
      </c>
      <c r="C14056" s="1" t="s">
        <v>24</v>
      </c>
      <c r="D14056" s="1" t="s">
        <v>59</v>
      </c>
      <c r="E14056" s="1" t="s">
        <v>60</v>
      </c>
      <c r="F14056" s="47">
        <v>1071</v>
      </c>
      <c r="G14056" s="34">
        <v>1778.55</v>
      </c>
      <c r="H14056" s="1" t="s">
        <v>218</v>
      </c>
      <c r="I14056" s="34">
        <v>1.4492000000000001E-3</v>
      </c>
      <c r="J14056" s="34">
        <v>4974.4589999999998</v>
      </c>
      <c r="K14056" s="35" t="str">
        <f t="shared" si="1287"/>
        <v>Loonse en Drunense Duinen &amp; Leemkuilen_H9190</v>
      </c>
      <c r="L14056" s="36">
        <f>VLOOKUP(D14056,DATA!A:F,5,FALSE)</f>
        <v>1.3726988247862192E-2</v>
      </c>
      <c r="M14056" s="37">
        <f>VLOOKUP(D14056,DATA!A:F,6,FALSE)</f>
        <v>1285.5</v>
      </c>
      <c r="N14056" s="36">
        <f t="shared" si="1288"/>
        <v>99.885143366786039</v>
      </c>
      <c r="O14056" s="36">
        <f t="shared" si="1289"/>
        <v>99.885145648999469</v>
      </c>
      <c r="P14056" s="36">
        <f t="shared" si="1290"/>
        <v>2.2822134297939556E-6</v>
      </c>
      <c r="Q14056" s="36">
        <f t="shared" si="1291"/>
        <v>0</v>
      </c>
    </row>
    <row r="14057" spans="1:17" x14ac:dyDescent="0.3">
      <c r="A14057" s="29">
        <v>3135179</v>
      </c>
      <c r="B14057" s="1">
        <v>131</v>
      </c>
      <c r="C14057" s="1" t="s">
        <v>24</v>
      </c>
      <c r="D14057" s="1" t="s">
        <v>61</v>
      </c>
      <c r="E14057" s="1" t="s">
        <v>62</v>
      </c>
      <c r="F14057" s="47">
        <v>714</v>
      </c>
      <c r="G14057" s="34">
        <v>1394.83</v>
      </c>
      <c r="H14057" s="1" t="s">
        <v>218</v>
      </c>
      <c r="I14057" s="34">
        <v>1.9434000000000001E-3</v>
      </c>
      <c r="J14057" s="34">
        <v>1318.7545</v>
      </c>
      <c r="K14057" s="35" t="str">
        <f t="shared" si="1287"/>
        <v>Loonse en Drunense Duinen &amp; Leemkuilen_H2330</v>
      </c>
      <c r="L14057" s="36">
        <f>VLOOKUP(D14057,DATA!A:F,5,FALSE)</f>
        <v>1.0986712608830001E-2</v>
      </c>
      <c r="M14057" s="37">
        <f>VLOOKUP(D14057,DATA!A:F,6,FALSE)</f>
        <v>982</v>
      </c>
      <c r="N14057" s="36">
        <f t="shared" si="1288"/>
        <v>98.939370418929698</v>
      </c>
      <c r="O14057" s="36">
        <f t="shared" si="1289"/>
        <v>98.93939282461865</v>
      </c>
      <c r="P14057" s="36">
        <f t="shared" si="1290"/>
        <v>2.2405688952176206E-5</v>
      </c>
      <c r="Q14057" s="36">
        <f t="shared" si="1291"/>
        <v>0</v>
      </c>
    </row>
    <row r="14058" spans="1:17" x14ac:dyDescent="0.3">
      <c r="A14058" s="29">
        <v>3135182</v>
      </c>
      <c r="B14058" s="1">
        <v>131</v>
      </c>
      <c r="C14058" s="1" t="s">
        <v>24</v>
      </c>
      <c r="D14058" s="1" t="s">
        <v>61</v>
      </c>
      <c r="E14058" s="1" t="s">
        <v>62</v>
      </c>
      <c r="F14058" s="47">
        <v>714</v>
      </c>
      <c r="G14058" s="34">
        <v>1957.99</v>
      </c>
      <c r="H14058" s="1" t="s">
        <v>218</v>
      </c>
      <c r="I14058" s="34">
        <v>4.7432000000000004E-3</v>
      </c>
      <c r="J14058" s="34">
        <v>945.84770000000003</v>
      </c>
      <c r="K14058" s="35" t="str">
        <f t="shared" si="1287"/>
        <v>Loonse en Drunense Duinen &amp; Leemkuilen_H2330</v>
      </c>
      <c r="L14058" s="36">
        <f>VLOOKUP(D14058,DATA!A:F,5,FALSE)</f>
        <v>1.0986712608830001E-2</v>
      </c>
      <c r="M14058" s="37">
        <f>VLOOKUP(D14058,DATA!A:F,6,FALSE)</f>
        <v>982</v>
      </c>
      <c r="N14058" s="36">
        <f t="shared" si="1288"/>
        <v>99.997796643692666</v>
      </c>
      <c r="O14058" s="36">
        <f t="shared" si="1289"/>
        <v>99.997796758508827</v>
      </c>
      <c r="P14058" s="36">
        <f t="shared" si="1290"/>
        <v>1.1481616013497842E-7</v>
      </c>
      <c r="Q14058" s="36">
        <f t="shared" si="1291"/>
        <v>0</v>
      </c>
    </row>
    <row r="14059" spans="1:17" x14ac:dyDescent="0.3">
      <c r="A14059" s="29">
        <v>3136676</v>
      </c>
      <c r="B14059" s="1">
        <v>131</v>
      </c>
      <c r="C14059" s="1" t="s">
        <v>24</v>
      </c>
      <c r="D14059" s="1" t="s">
        <v>63</v>
      </c>
      <c r="E14059" s="1" t="s">
        <v>64</v>
      </c>
      <c r="F14059" s="47">
        <v>714</v>
      </c>
      <c r="G14059" s="34">
        <v>1137.96</v>
      </c>
      <c r="H14059" s="1" t="s">
        <v>218</v>
      </c>
      <c r="I14059" s="34">
        <v>1.098E-5</v>
      </c>
      <c r="J14059" s="34">
        <v>2970.19</v>
      </c>
      <c r="K14059" s="35" t="str">
        <f t="shared" si="1287"/>
        <v>Loonse en Drunense Duinen &amp; Leemkuilen_H2310</v>
      </c>
      <c r="L14059" s="36">
        <f>VLOOKUP(D14059,DATA!A:F,5,FALSE)</f>
        <v>1.0986712608830001E-2</v>
      </c>
      <c r="M14059" s="37">
        <f>VLOOKUP(D14059,DATA!A:F,6,FALSE)</f>
        <v>982</v>
      </c>
      <c r="N14059" s="36">
        <f t="shared" si="1288"/>
        <v>84.728810773119235</v>
      </c>
      <c r="O14059" s="36">
        <f t="shared" si="1289"/>
        <v>84.728812334015572</v>
      </c>
      <c r="P14059" s="36">
        <f t="shared" si="1290"/>
        <v>1.560896336627593E-6</v>
      </c>
      <c r="Q14059" s="36">
        <f t="shared" si="1291"/>
        <v>0</v>
      </c>
    </row>
    <row r="14060" spans="1:17" x14ac:dyDescent="0.3">
      <c r="A14060" s="29">
        <v>3136677</v>
      </c>
      <c r="B14060" s="1">
        <v>131</v>
      </c>
      <c r="C14060" s="1" t="s">
        <v>24</v>
      </c>
      <c r="D14060" s="1" t="s">
        <v>63</v>
      </c>
      <c r="E14060" s="1" t="s">
        <v>64</v>
      </c>
      <c r="F14060" s="47">
        <v>714</v>
      </c>
      <c r="G14060" s="34">
        <v>1028.1300000000001</v>
      </c>
      <c r="H14060" s="1" t="s">
        <v>218</v>
      </c>
      <c r="I14060" s="34">
        <v>1.3264999999999999E-5</v>
      </c>
      <c r="J14060" s="34">
        <v>4115.7163</v>
      </c>
      <c r="K14060" s="35" t="str">
        <f t="shared" si="1287"/>
        <v>Loonse en Drunense Duinen &amp; Leemkuilen_H2310</v>
      </c>
      <c r="L14060" s="36">
        <f>VLOOKUP(D14060,DATA!A:F,5,FALSE)</f>
        <v>1.0986712608830001E-2</v>
      </c>
      <c r="M14060" s="37">
        <f>VLOOKUP(D14060,DATA!A:F,6,FALSE)</f>
        <v>982</v>
      </c>
      <c r="N14060" s="36">
        <f t="shared" si="1288"/>
        <v>62.40600214058955</v>
      </c>
      <c r="O14060" s="36">
        <f t="shared" si="1289"/>
        <v>62.406005559753176</v>
      </c>
      <c r="P14060" s="36">
        <f t="shared" si="1290"/>
        <v>3.4191636260061387E-6</v>
      </c>
      <c r="Q14060" s="36">
        <f t="shared" si="1291"/>
        <v>0</v>
      </c>
    </row>
    <row r="14061" spans="1:17" x14ac:dyDescent="0.3">
      <c r="A14061" s="29">
        <v>3136677</v>
      </c>
      <c r="B14061" s="1">
        <v>131</v>
      </c>
      <c r="C14061" s="1" t="s">
        <v>24</v>
      </c>
      <c r="D14061" s="1" t="s">
        <v>61</v>
      </c>
      <c r="E14061" s="1" t="s">
        <v>62</v>
      </c>
      <c r="F14061" s="47">
        <v>714</v>
      </c>
      <c r="G14061" s="34">
        <v>1028.1300000000001</v>
      </c>
      <c r="H14061" s="1" t="s">
        <v>218</v>
      </c>
      <c r="I14061" s="34">
        <v>1.3264999999999999E-5</v>
      </c>
      <c r="J14061" s="34">
        <v>664.94579999999996</v>
      </c>
      <c r="K14061" s="35" t="str">
        <f t="shared" si="1287"/>
        <v>Loonse en Drunense Duinen &amp; Leemkuilen_H2330</v>
      </c>
      <c r="L14061" s="36">
        <f>VLOOKUP(D14061,DATA!A:F,5,FALSE)</f>
        <v>1.0986712608830001E-2</v>
      </c>
      <c r="M14061" s="37">
        <f>VLOOKUP(D14061,DATA!A:F,6,FALSE)</f>
        <v>982</v>
      </c>
      <c r="N14061" s="36">
        <f t="shared" si="1288"/>
        <v>62.40600214058955</v>
      </c>
      <c r="O14061" s="36">
        <f t="shared" si="1289"/>
        <v>62.406005559753176</v>
      </c>
      <c r="P14061" s="36">
        <f t="shared" si="1290"/>
        <v>3.4191636260061387E-6</v>
      </c>
      <c r="Q14061" s="36">
        <f t="shared" si="1291"/>
        <v>0</v>
      </c>
    </row>
    <row r="14062" spans="1:17" x14ac:dyDescent="0.3">
      <c r="A14062" s="29">
        <v>3136679</v>
      </c>
      <c r="B14062" s="1">
        <v>131</v>
      </c>
      <c r="C14062" s="1" t="s">
        <v>24</v>
      </c>
      <c r="D14062" s="1" t="s">
        <v>63</v>
      </c>
      <c r="E14062" s="1" t="s">
        <v>64</v>
      </c>
      <c r="F14062" s="47">
        <v>714</v>
      </c>
      <c r="G14062" s="34">
        <v>1163.1099999999999</v>
      </c>
      <c r="H14062" s="1" t="s">
        <v>218</v>
      </c>
      <c r="I14062" s="34">
        <v>1.9089999999999998E-5</v>
      </c>
      <c r="J14062" s="34">
        <v>0.11036203999999999</v>
      </c>
      <c r="K14062" s="35" t="str">
        <f t="shared" si="1287"/>
        <v>Loonse en Drunense Duinen &amp; Leemkuilen_H2310</v>
      </c>
      <c r="L14062" s="36">
        <f>VLOOKUP(D14062,DATA!A:F,5,FALSE)</f>
        <v>1.0986712608830001E-2</v>
      </c>
      <c r="M14062" s="37">
        <f>VLOOKUP(D14062,DATA!A:F,6,FALSE)</f>
        <v>982</v>
      </c>
      <c r="N14062" s="36">
        <f t="shared" si="1288"/>
        <v>87.9722349412217</v>
      </c>
      <c r="O14062" s="36">
        <f t="shared" si="1289"/>
        <v>87.972237160461447</v>
      </c>
      <c r="P14062" s="36">
        <f t="shared" si="1290"/>
        <v>2.2192397466369584E-6</v>
      </c>
      <c r="Q14062" s="36">
        <f t="shared" si="1291"/>
        <v>0</v>
      </c>
    </row>
    <row r="14063" spans="1:17" x14ac:dyDescent="0.3">
      <c r="A14063" s="29">
        <v>3136679</v>
      </c>
      <c r="B14063" s="1">
        <v>131</v>
      </c>
      <c r="C14063" s="1" t="s">
        <v>24</v>
      </c>
      <c r="D14063" s="1" t="s">
        <v>61</v>
      </c>
      <c r="E14063" s="1" t="s">
        <v>62</v>
      </c>
      <c r="F14063" s="47">
        <v>714</v>
      </c>
      <c r="G14063" s="34">
        <v>1163.1099999999999</v>
      </c>
      <c r="H14063" s="1" t="s">
        <v>218</v>
      </c>
      <c r="I14063" s="34">
        <v>1.9089999999999998E-5</v>
      </c>
      <c r="J14063" s="34">
        <v>2998.2694999999999</v>
      </c>
      <c r="K14063" s="35" t="str">
        <f t="shared" si="1287"/>
        <v>Loonse en Drunense Duinen &amp; Leemkuilen_H2330</v>
      </c>
      <c r="L14063" s="36">
        <f>VLOOKUP(D14063,DATA!A:F,5,FALSE)</f>
        <v>1.0986712608830001E-2</v>
      </c>
      <c r="M14063" s="37">
        <f>VLOOKUP(D14063,DATA!A:F,6,FALSE)</f>
        <v>982</v>
      </c>
      <c r="N14063" s="36">
        <f t="shared" si="1288"/>
        <v>87.9722349412217</v>
      </c>
      <c r="O14063" s="36">
        <f t="shared" si="1289"/>
        <v>87.972237160461447</v>
      </c>
      <c r="P14063" s="36">
        <f t="shared" si="1290"/>
        <v>2.2192397466369584E-6</v>
      </c>
      <c r="Q14063" s="36">
        <f t="shared" si="1291"/>
        <v>0</v>
      </c>
    </row>
    <row r="14064" spans="1:17" x14ac:dyDescent="0.3">
      <c r="A14064" s="29">
        <v>3136683</v>
      </c>
      <c r="B14064" s="1">
        <v>131</v>
      </c>
      <c r="C14064" s="1" t="s">
        <v>24</v>
      </c>
      <c r="D14064" s="1" t="s">
        <v>63</v>
      </c>
      <c r="E14064" s="1" t="s">
        <v>64</v>
      </c>
      <c r="F14064" s="47">
        <v>714</v>
      </c>
      <c r="G14064" s="34">
        <v>1077.42</v>
      </c>
      <c r="H14064" s="1" t="s">
        <v>218</v>
      </c>
      <c r="I14064" s="34">
        <v>2.5709999999999999E-5</v>
      </c>
      <c r="J14064" s="34">
        <v>9268.9230000000007</v>
      </c>
      <c r="K14064" s="35" t="str">
        <f t="shared" si="1287"/>
        <v>Loonse en Drunense Duinen &amp; Leemkuilen_H2310</v>
      </c>
      <c r="L14064" s="36">
        <f>VLOOKUP(D14064,DATA!A:F,5,FALSE)</f>
        <v>1.0986712608830001E-2</v>
      </c>
      <c r="M14064" s="37">
        <f>VLOOKUP(D14064,DATA!A:F,6,FALSE)</f>
        <v>982</v>
      </c>
      <c r="N14064" s="36">
        <f t="shared" si="1288"/>
        <v>74.045833490982616</v>
      </c>
      <c r="O14064" s="36">
        <f t="shared" si="1289"/>
        <v>74.045838919453644</v>
      </c>
      <c r="P14064" s="36">
        <f t="shared" si="1290"/>
        <v>5.428471027357773E-6</v>
      </c>
      <c r="Q14064" s="36">
        <f t="shared" si="1291"/>
        <v>0</v>
      </c>
    </row>
    <row r="14065" spans="1:17" x14ac:dyDescent="0.3">
      <c r="A14065" s="29">
        <v>3136684</v>
      </c>
      <c r="B14065" s="1">
        <v>131</v>
      </c>
      <c r="C14065" s="1" t="s">
        <v>24</v>
      </c>
      <c r="D14065" s="1" t="s">
        <v>63</v>
      </c>
      <c r="E14065" s="1" t="s">
        <v>64</v>
      </c>
      <c r="F14065" s="47">
        <v>714</v>
      </c>
      <c r="G14065" s="34">
        <v>1158.54</v>
      </c>
      <c r="H14065" s="1" t="s">
        <v>218</v>
      </c>
      <c r="I14065" s="34">
        <v>3.048E-5</v>
      </c>
      <c r="J14065" s="34">
        <v>8184.6629999999996</v>
      </c>
      <c r="K14065" s="35" t="str">
        <f t="shared" si="1287"/>
        <v>Loonse en Drunense Duinen &amp; Leemkuilen_H2310</v>
      </c>
      <c r="L14065" s="36">
        <f>VLOOKUP(D14065,DATA!A:F,5,FALSE)</f>
        <v>1.0986712608830001E-2</v>
      </c>
      <c r="M14065" s="37">
        <f>VLOOKUP(D14065,DATA!A:F,6,FALSE)</f>
        <v>982</v>
      </c>
      <c r="N14065" s="36">
        <f t="shared" si="1288"/>
        <v>87.43075601632242</v>
      </c>
      <c r="O14065" s="36">
        <f t="shared" si="1289"/>
        <v>87.430759696392272</v>
      </c>
      <c r="P14065" s="36">
        <f t="shared" si="1290"/>
        <v>3.6800698524075415E-6</v>
      </c>
      <c r="Q14065" s="36">
        <f t="shared" si="1291"/>
        <v>0</v>
      </c>
    </row>
    <row r="14066" spans="1:17" x14ac:dyDescent="0.3">
      <c r="A14066" s="29">
        <v>3136684</v>
      </c>
      <c r="B14066" s="1">
        <v>131</v>
      </c>
      <c r="C14066" s="1" t="s">
        <v>24</v>
      </c>
      <c r="D14066" s="1" t="s">
        <v>61</v>
      </c>
      <c r="E14066" s="1" t="s">
        <v>62</v>
      </c>
      <c r="F14066" s="47">
        <v>714</v>
      </c>
      <c r="G14066" s="34">
        <v>1158.54</v>
      </c>
      <c r="H14066" s="1" t="s">
        <v>218</v>
      </c>
      <c r="I14066" s="34">
        <v>3.048E-5</v>
      </c>
      <c r="J14066" s="34">
        <v>1293.5681</v>
      </c>
      <c r="K14066" s="35" t="str">
        <f t="shared" si="1287"/>
        <v>Loonse en Drunense Duinen &amp; Leemkuilen_H2330</v>
      </c>
      <c r="L14066" s="36">
        <f>VLOOKUP(D14066,DATA!A:F,5,FALSE)</f>
        <v>1.0986712608830001E-2</v>
      </c>
      <c r="M14066" s="37">
        <f>VLOOKUP(D14066,DATA!A:F,6,FALSE)</f>
        <v>982</v>
      </c>
      <c r="N14066" s="36">
        <f t="shared" si="1288"/>
        <v>87.43075601632242</v>
      </c>
      <c r="O14066" s="36">
        <f t="shared" si="1289"/>
        <v>87.430759696392272</v>
      </c>
      <c r="P14066" s="36">
        <f t="shared" si="1290"/>
        <v>3.6800698524075415E-6</v>
      </c>
      <c r="Q14066" s="36">
        <f t="shared" si="1291"/>
        <v>0</v>
      </c>
    </row>
    <row r="14067" spans="1:17" x14ac:dyDescent="0.3">
      <c r="A14067" s="29">
        <v>3136685</v>
      </c>
      <c r="B14067" s="1">
        <v>131</v>
      </c>
      <c r="C14067" s="1" t="s">
        <v>24</v>
      </c>
      <c r="D14067" s="1" t="s">
        <v>63</v>
      </c>
      <c r="E14067" s="1" t="s">
        <v>64</v>
      </c>
      <c r="F14067" s="47">
        <v>714</v>
      </c>
      <c r="G14067" s="34">
        <v>1177.52</v>
      </c>
      <c r="H14067" s="1" t="s">
        <v>218</v>
      </c>
      <c r="I14067" s="34">
        <v>3.3269999999999998E-5</v>
      </c>
      <c r="J14067" s="34">
        <v>4782.7744000000002</v>
      </c>
      <c r="K14067" s="35" t="str">
        <f t="shared" si="1287"/>
        <v>Loonse en Drunense Duinen &amp; Leemkuilen_H2310</v>
      </c>
      <c r="L14067" s="36">
        <f>VLOOKUP(D14067,DATA!A:F,5,FALSE)</f>
        <v>1.0986712608830001E-2</v>
      </c>
      <c r="M14067" s="37">
        <f>VLOOKUP(D14067,DATA!A:F,6,FALSE)</f>
        <v>982</v>
      </c>
      <c r="N14067" s="36">
        <f t="shared" si="1288"/>
        <v>89.549315904599894</v>
      </c>
      <c r="O14067" s="36">
        <f t="shared" si="1289"/>
        <v>89.549319325398415</v>
      </c>
      <c r="P14067" s="36">
        <f t="shared" si="1290"/>
        <v>3.4207985208922764E-6</v>
      </c>
      <c r="Q14067" s="36">
        <f t="shared" si="1291"/>
        <v>0</v>
      </c>
    </row>
    <row r="14068" spans="1:17" x14ac:dyDescent="0.3">
      <c r="A14068" s="29">
        <v>3136686</v>
      </c>
      <c r="B14068" s="1">
        <v>131</v>
      </c>
      <c r="C14068" s="1" t="s">
        <v>24</v>
      </c>
      <c r="D14068" s="1" t="s">
        <v>63</v>
      </c>
      <c r="E14068" s="1" t="s">
        <v>64</v>
      </c>
      <c r="F14068" s="47">
        <v>714</v>
      </c>
      <c r="G14068" s="34">
        <v>1206.8599999999999</v>
      </c>
      <c r="H14068" s="1" t="s">
        <v>218</v>
      </c>
      <c r="I14068" s="34">
        <v>3.608E-5</v>
      </c>
      <c r="J14068" s="34">
        <v>54.343806999999998</v>
      </c>
      <c r="K14068" s="35" t="str">
        <f t="shared" si="1287"/>
        <v>Loonse en Drunense Duinen &amp; Leemkuilen_H2310</v>
      </c>
      <c r="L14068" s="36">
        <f>VLOOKUP(D14068,DATA!A:F,5,FALSE)</f>
        <v>1.0986712608830001E-2</v>
      </c>
      <c r="M14068" s="37">
        <f>VLOOKUP(D14068,DATA!A:F,6,FALSE)</f>
        <v>982</v>
      </c>
      <c r="N14068" s="36">
        <f t="shared" si="1288"/>
        <v>92.204571195188421</v>
      </c>
      <c r="O14068" s="36">
        <f t="shared" si="1289"/>
        <v>92.204574044413008</v>
      </c>
      <c r="P14068" s="36">
        <f t="shared" si="1290"/>
        <v>2.8492245860434195E-6</v>
      </c>
      <c r="Q14068" s="36">
        <f t="shared" si="1291"/>
        <v>0</v>
      </c>
    </row>
    <row r="14069" spans="1:17" x14ac:dyDescent="0.3">
      <c r="A14069" s="29">
        <v>3136686</v>
      </c>
      <c r="B14069" s="1">
        <v>131</v>
      </c>
      <c r="C14069" s="1" t="s">
        <v>24</v>
      </c>
      <c r="D14069" s="1" t="s">
        <v>61</v>
      </c>
      <c r="E14069" s="1" t="s">
        <v>62</v>
      </c>
      <c r="F14069" s="47">
        <v>714</v>
      </c>
      <c r="G14069" s="34">
        <v>1206.8599999999999</v>
      </c>
      <c r="H14069" s="1" t="s">
        <v>218</v>
      </c>
      <c r="I14069" s="34">
        <v>3.608E-5</v>
      </c>
      <c r="J14069" s="34">
        <v>343.67160000000001</v>
      </c>
      <c r="K14069" s="35" t="str">
        <f t="shared" si="1287"/>
        <v>Loonse en Drunense Duinen &amp; Leemkuilen_H2330</v>
      </c>
      <c r="L14069" s="36">
        <f>VLOOKUP(D14069,DATA!A:F,5,FALSE)</f>
        <v>1.0986712608830001E-2</v>
      </c>
      <c r="M14069" s="37">
        <f>VLOOKUP(D14069,DATA!A:F,6,FALSE)</f>
        <v>982</v>
      </c>
      <c r="N14069" s="36">
        <f t="shared" si="1288"/>
        <v>92.204571195188421</v>
      </c>
      <c r="O14069" s="36">
        <f t="shared" si="1289"/>
        <v>92.204574044413008</v>
      </c>
      <c r="P14069" s="36">
        <f t="shared" si="1290"/>
        <v>2.8492245860434195E-6</v>
      </c>
      <c r="Q14069" s="36">
        <f t="shared" si="1291"/>
        <v>0</v>
      </c>
    </row>
    <row r="14070" spans="1:17" x14ac:dyDescent="0.3">
      <c r="A14070" s="29">
        <v>3136687</v>
      </c>
      <c r="B14070" s="1">
        <v>131</v>
      </c>
      <c r="C14070" s="1" t="s">
        <v>24</v>
      </c>
      <c r="D14070" s="1" t="s">
        <v>63</v>
      </c>
      <c r="E14070" s="1" t="s">
        <v>64</v>
      </c>
      <c r="F14070" s="47">
        <v>714</v>
      </c>
      <c r="G14070" s="34">
        <v>1005.99</v>
      </c>
      <c r="H14070" s="1" t="s">
        <v>218</v>
      </c>
      <c r="I14070" s="34">
        <v>3.1260000000000002E-5</v>
      </c>
      <c r="J14070" s="34">
        <v>917.59069999999997</v>
      </c>
      <c r="K14070" s="35" t="str">
        <f t="shared" si="1287"/>
        <v>Loonse en Drunense Duinen &amp; Leemkuilen_H2310</v>
      </c>
      <c r="L14070" s="36">
        <f>VLOOKUP(D14070,DATA!A:F,5,FALSE)</f>
        <v>1.0986712608830001E-2</v>
      </c>
      <c r="M14070" s="37">
        <f>VLOOKUP(D14070,DATA!A:F,6,FALSE)</f>
        <v>982</v>
      </c>
      <c r="N14070" s="36">
        <f t="shared" si="1288"/>
        <v>56.551397705738857</v>
      </c>
      <c r="O14070" s="36">
        <f t="shared" si="1289"/>
        <v>56.551406144445352</v>
      </c>
      <c r="P14070" s="36">
        <f t="shared" si="1290"/>
        <v>8.4387064944735357E-6</v>
      </c>
      <c r="Q14070" s="36">
        <f t="shared" si="1291"/>
        <v>0</v>
      </c>
    </row>
    <row r="14071" spans="1:17" x14ac:dyDescent="0.3">
      <c r="A14071" s="29">
        <v>3136687</v>
      </c>
      <c r="B14071" s="1">
        <v>131</v>
      </c>
      <c r="C14071" s="1" t="s">
        <v>24</v>
      </c>
      <c r="D14071" s="1" t="s">
        <v>61</v>
      </c>
      <c r="E14071" s="1" t="s">
        <v>62</v>
      </c>
      <c r="F14071" s="47">
        <v>714</v>
      </c>
      <c r="G14071" s="34">
        <v>1005.99</v>
      </c>
      <c r="H14071" s="1" t="s">
        <v>218</v>
      </c>
      <c r="I14071" s="34">
        <v>3.1260000000000002E-5</v>
      </c>
      <c r="J14071" s="34">
        <v>5469.6059999999998</v>
      </c>
      <c r="K14071" s="35" t="str">
        <f t="shared" si="1287"/>
        <v>Loonse en Drunense Duinen &amp; Leemkuilen_H2330</v>
      </c>
      <c r="L14071" s="36">
        <f>VLOOKUP(D14071,DATA!A:F,5,FALSE)</f>
        <v>1.0986712608830001E-2</v>
      </c>
      <c r="M14071" s="37">
        <f>VLOOKUP(D14071,DATA!A:F,6,FALSE)</f>
        <v>982</v>
      </c>
      <c r="N14071" s="36">
        <f t="shared" si="1288"/>
        <v>56.551397705738857</v>
      </c>
      <c r="O14071" s="36">
        <f t="shared" si="1289"/>
        <v>56.551406144445352</v>
      </c>
      <c r="P14071" s="36">
        <f t="shared" si="1290"/>
        <v>8.4387064944735357E-6</v>
      </c>
      <c r="Q14071" s="36">
        <f t="shared" si="1291"/>
        <v>0</v>
      </c>
    </row>
    <row r="14072" spans="1:17" x14ac:dyDescent="0.3">
      <c r="A14072" s="29">
        <v>3136688</v>
      </c>
      <c r="B14072" s="1">
        <v>131</v>
      </c>
      <c r="C14072" s="1" t="s">
        <v>24</v>
      </c>
      <c r="D14072" s="1" t="s">
        <v>63</v>
      </c>
      <c r="E14072" s="1" t="s">
        <v>64</v>
      </c>
      <c r="F14072" s="47">
        <v>714</v>
      </c>
      <c r="G14072" s="34">
        <v>1027.44</v>
      </c>
      <c r="H14072" s="1" t="s">
        <v>218</v>
      </c>
      <c r="I14072" s="34">
        <v>3.3989999999999998E-5</v>
      </c>
      <c r="J14072" s="34">
        <v>33.839492999999997</v>
      </c>
      <c r="K14072" s="35" t="str">
        <f t="shared" si="1287"/>
        <v>Loonse en Drunense Duinen &amp; Leemkuilen_H2310</v>
      </c>
      <c r="L14072" s="36">
        <f>VLOOKUP(D14072,DATA!A:F,5,FALSE)</f>
        <v>1.0986712608830001E-2</v>
      </c>
      <c r="M14072" s="37">
        <f>VLOOKUP(D14072,DATA!A:F,6,FALSE)</f>
        <v>982</v>
      </c>
      <c r="N14072" s="36">
        <f t="shared" si="1288"/>
        <v>62.227982350771896</v>
      </c>
      <c r="O14072" s="36">
        <f t="shared" si="1289"/>
        <v>62.22799112835223</v>
      </c>
      <c r="P14072" s="36">
        <f t="shared" si="1290"/>
        <v>8.7775803336853642E-6</v>
      </c>
      <c r="Q14072" s="36">
        <f t="shared" si="1291"/>
        <v>0</v>
      </c>
    </row>
    <row r="14073" spans="1:17" x14ac:dyDescent="0.3">
      <c r="A14073" s="29">
        <v>3136688</v>
      </c>
      <c r="B14073" s="1">
        <v>131</v>
      </c>
      <c r="C14073" s="1" t="s">
        <v>24</v>
      </c>
      <c r="D14073" s="1" t="s">
        <v>61</v>
      </c>
      <c r="E14073" s="1" t="s">
        <v>62</v>
      </c>
      <c r="F14073" s="47">
        <v>714</v>
      </c>
      <c r="G14073" s="34">
        <v>1027.44</v>
      </c>
      <c r="H14073" s="1" t="s">
        <v>218</v>
      </c>
      <c r="I14073" s="34">
        <v>3.3989999999999998E-5</v>
      </c>
      <c r="J14073" s="34">
        <v>7075.9364999999998</v>
      </c>
      <c r="K14073" s="35" t="str">
        <f t="shared" si="1287"/>
        <v>Loonse en Drunense Duinen &amp; Leemkuilen_H2330</v>
      </c>
      <c r="L14073" s="36">
        <f>VLOOKUP(D14073,DATA!A:F,5,FALSE)</f>
        <v>1.0986712608830001E-2</v>
      </c>
      <c r="M14073" s="37">
        <f>VLOOKUP(D14073,DATA!A:F,6,FALSE)</f>
        <v>982</v>
      </c>
      <c r="N14073" s="36">
        <f t="shared" si="1288"/>
        <v>62.227982350771896</v>
      </c>
      <c r="O14073" s="36">
        <f t="shared" si="1289"/>
        <v>62.22799112835223</v>
      </c>
      <c r="P14073" s="36">
        <f t="shared" si="1290"/>
        <v>8.7775803336853642E-6</v>
      </c>
      <c r="Q14073" s="36">
        <f t="shared" si="1291"/>
        <v>0</v>
      </c>
    </row>
    <row r="14074" spans="1:17" x14ac:dyDescent="0.3">
      <c r="A14074" s="29">
        <v>3136689</v>
      </c>
      <c r="B14074" s="1">
        <v>131</v>
      </c>
      <c r="C14074" s="1" t="s">
        <v>24</v>
      </c>
      <c r="D14074" s="1" t="s">
        <v>63</v>
      </c>
      <c r="E14074" s="1" t="s">
        <v>64</v>
      </c>
      <c r="F14074" s="47">
        <v>714</v>
      </c>
      <c r="G14074" s="34">
        <v>1090.56</v>
      </c>
      <c r="H14074" s="1" t="s">
        <v>218</v>
      </c>
      <c r="I14074" s="34">
        <v>3.8430000000000003E-5</v>
      </c>
      <c r="J14074" s="34">
        <v>528.65269999999998</v>
      </c>
      <c r="K14074" s="35" t="str">
        <f t="shared" si="1287"/>
        <v>Loonse en Drunense Duinen &amp; Leemkuilen_H2310</v>
      </c>
      <c r="L14074" s="36">
        <f>VLOOKUP(D14074,DATA!A:F,5,FALSE)</f>
        <v>1.0986712608830001E-2</v>
      </c>
      <c r="M14074" s="37">
        <f>VLOOKUP(D14074,DATA!A:F,6,FALSE)</f>
        <v>982</v>
      </c>
      <c r="N14074" s="36">
        <f t="shared" si="1288"/>
        <v>76.722673831326603</v>
      </c>
      <c r="O14074" s="36">
        <f t="shared" si="1289"/>
        <v>76.722681371735902</v>
      </c>
      <c r="P14074" s="36">
        <f t="shared" si="1290"/>
        <v>7.5404092996222971E-6</v>
      </c>
      <c r="Q14074" s="36">
        <f t="shared" si="1291"/>
        <v>0</v>
      </c>
    </row>
    <row r="14075" spans="1:17" x14ac:dyDescent="0.3">
      <c r="A14075" s="29">
        <v>3136689</v>
      </c>
      <c r="B14075" s="1">
        <v>131</v>
      </c>
      <c r="C14075" s="1" t="s">
        <v>24</v>
      </c>
      <c r="D14075" s="1" t="s">
        <v>61</v>
      </c>
      <c r="E14075" s="1" t="s">
        <v>62</v>
      </c>
      <c r="F14075" s="47">
        <v>714</v>
      </c>
      <c r="G14075" s="34">
        <v>1090.56</v>
      </c>
      <c r="H14075" s="1" t="s">
        <v>218</v>
      </c>
      <c r="I14075" s="34">
        <v>3.8430000000000003E-5</v>
      </c>
      <c r="J14075" s="34">
        <v>7227.0033999999996</v>
      </c>
      <c r="K14075" s="35" t="str">
        <f t="shared" si="1287"/>
        <v>Loonse en Drunense Duinen &amp; Leemkuilen_H2330</v>
      </c>
      <c r="L14075" s="36">
        <f>VLOOKUP(D14075,DATA!A:F,5,FALSE)</f>
        <v>1.0986712608830001E-2</v>
      </c>
      <c r="M14075" s="37">
        <f>VLOOKUP(D14075,DATA!A:F,6,FALSE)</f>
        <v>982</v>
      </c>
      <c r="N14075" s="36">
        <f t="shared" si="1288"/>
        <v>76.722673831326603</v>
      </c>
      <c r="O14075" s="36">
        <f t="shared" si="1289"/>
        <v>76.722681371735902</v>
      </c>
      <c r="P14075" s="36">
        <f t="shared" si="1290"/>
        <v>7.5404092996222971E-6</v>
      </c>
      <c r="Q14075" s="36">
        <f t="shared" si="1291"/>
        <v>0</v>
      </c>
    </row>
    <row r="14076" spans="1:17" x14ac:dyDescent="0.3">
      <c r="A14076" s="29">
        <v>3136690</v>
      </c>
      <c r="B14076" s="1">
        <v>131</v>
      </c>
      <c r="C14076" s="1" t="s">
        <v>24</v>
      </c>
      <c r="D14076" s="1" t="s">
        <v>63</v>
      </c>
      <c r="E14076" s="1" t="s">
        <v>64</v>
      </c>
      <c r="F14076" s="47">
        <v>714</v>
      </c>
      <c r="G14076" s="34">
        <v>1006.59</v>
      </c>
      <c r="H14076" s="1" t="s">
        <v>218</v>
      </c>
      <c r="I14076" s="34">
        <v>3.6739999999999997E-5</v>
      </c>
      <c r="J14076" s="34">
        <v>1671.8236999999999</v>
      </c>
      <c r="K14076" s="35" t="str">
        <f t="shared" si="1287"/>
        <v>Loonse en Drunense Duinen &amp; Leemkuilen_H2310</v>
      </c>
      <c r="L14076" s="36">
        <f>VLOOKUP(D14076,DATA!A:F,5,FALSE)</f>
        <v>1.0986712608830001E-2</v>
      </c>
      <c r="M14076" s="37">
        <f>VLOOKUP(D14076,DATA!A:F,6,FALSE)</f>
        <v>982</v>
      </c>
      <c r="N14076" s="36">
        <f t="shared" si="1288"/>
        <v>56.713298536736474</v>
      </c>
      <c r="O14076" s="36">
        <f t="shared" si="1289"/>
        <v>56.713308446112414</v>
      </c>
      <c r="P14076" s="36">
        <f t="shared" si="1290"/>
        <v>9.9093759402535397E-6</v>
      </c>
      <c r="Q14076" s="36">
        <f t="shared" si="1291"/>
        <v>0</v>
      </c>
    </row>
    <row r="14077" spans="1:17" x14ac:dyDescent="0.3">
      <c r="A14077" s="29">
        <v>3136690</v>
      </c>
      <c r="B14077" s="1">
        <v>131</v>
      </c>
      <c r="C14077" s="1" t="s">
        <v>24</v>
      </c>
      <c r="D14077" s="1" t="s">
        <v>61</v>
      </c>
      <c r="E14077" s="1" t="s">
        <v>62</v>
      </c>
      <c r="F14077" s="47">
        <v>714</v>
      </c>
      <c r="G14077" s="34">
        <v>1006.59</v>
      </c>
      <c r="H14077" s="1" t="s">
        <v>218</v>
      </c>
      <c r="I14077" s="34">
        <v>3.6739999999999997E-5</v>
      </c>
      <c r="J14077" s="34">
        <v>8137.643</v>
      </c>
      <c r="K14077" s="35" t="str">
        <f t="shared" si="1287"/>
        <v>Loonse en Drunense Duinen &amp; Leemkuilen_H2330</v>
      </c>
      <c r="L14077" s="36">
        <f>VLOOKUP(D14077,DATA!A:F,5,FALSE)</f>
        <v>1.0986712608830001E-2</v>
      </c>
      <c r="M14077" s="37">
        <f>VLOOKUP(D14077,DATA!A:F,6,FALSE)</f>
        <v>982</v>
      </c>
      <c r="N14077" s="36">
        <f t="shared" si="1288"/>
        <v>56.713298536736474</v>
      </c>
      <c r="O14077" s="36">
        <f t="shared" si="1289"/>
        <v>56.713308446112414</v>
      </c>
      <c r="P14077" s="36">
        <f t="shared" si="1290"/>
        <v>9.9093759402535397E-6</v>
      </c>
      <c r="Q14077" s="36">
        <f t="shared" si="1291"/>
        <v>0</v>
      </c>
    </row>
    <row r="14078" spans="1:17" x14ac:dyDescent="0.3">
      <c r="A14078" s="29">
        <v>3136691</v>
      </c>
      <c r="B14078" s="1">
        <v>131</v>
      </c>
      <c r="C14078" s="1" t="s">
        <v>24</v>
      </c>
      <c r="D14078" s="1" t="s">
        <v>63</v>
      </c>
      <c r="E14078" s="1" t="s">
        <v>64</v>
      </c>
      <c r="F14078" s="47">
        <v>714</v>
      </c>
      <c r="G14078" s="34">
        <v>1025.8900000000001</v>
      </c>
      <c r="H14078" s="1" t="s">
        <v>218</v>
      </c>
      <c r="I14078" s="34">
        <v>3.947E-5</v>
      </c>
      <c r="J14078" s="34">
        <v>7885.0586000000003</v>
      </c>
      <c r="K14078" s="35" t="str">
        <f t="shared" si="1287"/>
        <v>Loonse en Drunense Duinen &amp; Leemkuilen_H2310</v>
      </c>
      <c r="L14078" s="36">
        <f>VLOOKUP(D14078,DATA!A:F,5,FALSE)</f>
        <v>1.0986712608830001E-2</v>
      </c>
      <c r="M14078" s="37">
        <f>VLOOKUP(D14078,DATA!A:F,6,FALSE)</f>
        <v>982</v>
      </c>
      <c r="N14078" s="36">
        <f t="shared" si="1288"/>
        <v>61.82688467418626</v>
      </c>
      <c r="O14078" s="36">
        <f t="shared" si="1289"/>
        <v>61.82689490876183</v>
      </c>
      <c r="P14078" s="36">
        <f t="shared" si="1290"/>
        <v>1.0234575569256776E-5</v>
      </c>
      <c r="Q14078" s="36">
        <f t="shared" si="1291"/>
        <v>0</v>
      </c>
    </row>
    <row r="14079" spans="1:17" x14ac:dyDescent="0.3">
      <c r="A14079" s="29">
        <v>3136691</v>
      </c>
      <c r="B14079" s="1">
        <v>131</v>
      </c>
      <c r="C14079" s="1" t="s">
        <v>24</v>
      </c>
      <c r="D14079" s="1" t="s">
        <v>61</v>
      </c>
      <c r="E14079" s="1" t="s">
        <v>62</v>
      </c>
      <c r="F14079" s="47">
        <v>714</v>
      </c>
      <c r="G14079" s="34">
        <v>1025.8900000000001</v>
      </c>
      <c r="H14079" s="1" t="s">
        <v>218</v>
      </c>
      <c r="I14079" s="34">
        <v>3.947E-5</v>
      </c>
      <c r="J14079" s="34">
        <v>2114.9416999999999</v>
      </c>
      <c r="K14079" s="35" t="str">
        <f t="shared" si="1287"/>
        <v>Loonse en Drunense Duinen &amp; Leemkuilen_H2330</v>
      </c>
      <c r="L14079" s="36">
        <f>VLOOKUP(D14079,DATA!A:F,5,FALSE)</f>
        <v>1.0986712608830001E-2</v>
      </c>
      <c r="M14079" s="37">
        <f>VLOOKUP(D14079,DATA!A:F,6,FALSE)</f>
        <v>982</v>
      </c>
      <c r="N14079" s="36">
        <f t="shared" si="1288"/>
        <v>61.82688467418626</v>
      </c>
      <c r="O14079" s="36">
        <f t="shared" si="1289"/>
        <v>61.82689490876183</v>
      </c>
      <c r="P14079" s="36">
        <f t="shared" si="1290"/>
        <v>1.0234575569256776E-5</v>
      </c>
      <c r="Q14079" s="36">
        <f t="shared" si="1291"/>
        <v>0</v>
      </c>
    </row>
    <row r="14080" spans="1:17" x14ac:dyDescent="0.3">
      <c r="A14080" s="29">
        <v>3136692</v>
      </c>
      <c r="B14080" s="1">
        <v>131</v>
      </c>
      <c r="C14080" s="1" t="s">
        <v>24</v>
      </c>
      <c r="D14080" s="1" t="s">
        <v>63</v>
      </c>
      <c r="E14080" s="1" t="s">
        <v>64</v>
      </c>
      <c r="F14080" s="47">
        <v>714</v>
      </c>
      <c r="G14080" s="34">
        <v>977.62</v>
      </c>
      <c r="H14080" s="1" t="s">
        <v>218</v>
      </c>
      <c r="I14080" s="34">
        <v>3.9549999999999999E-5</v>
      </c>
      <c r="J14080" s="34">
        <v>10.517211</v>
      </c>
      <c r="K14080" s="35" t="str">
        <f t="shared" si="1287"/>
        <v>Loonse en Drunense Duinen &amp; Leemkuilen_H2310</v>
      </c>
      <c r="L14080" s="36">
        <f>VLOOKUP(D14080,DATA!A:F,5,FALSE)</f>
        <v>1.0986712608830001E-2</v>
      </c>
      <c r="M14080" s="37">
        <f>VLOOKUP(D14080,DATA!A:F,6,FALSE)</f>
        <v>982</v>
      </c>
      <c r="N14080" s="36">
        <f t="shared" si="1288"/>
        <v>48.797187073976708</v>
      </c>
      <c r="O14080" s="36">
        <f t="shared" si="1289"/>
        <v>48.797197930802319</v>
      </c>
      <c r="P14080" s="36">
        <f t="shared" si="1290"/>
        <v>1.085682561097201E-5</v>
      </c>
      <c r="Q14080" s="36">
        <f t="shared" si="1291"/>
        <v>0</v>
      </c>
    </row>
    <row r="14081" spans="1:17" x14ac:dyDescent="0.3">
      <c r="A14081" s="29">
        <v>3136692</v>
      </c>
      <c r="B14081" s="1">
        <v>131</v>
      </c>
      <c r="C14081" s="1" t="s">
        <v>24</v>
      </c>
      <c r="D14081" s="1" t="s">
        <v>61</v>
      </c>
      <c r="E14081" s="1" t="s">
        <v>62</v>
      </c>
      <c r="F14081" s="47">
        <v>714</v>
      </c>
      <c r="G14081" s="34">
        <v>977.62</v>
      </c>
      <c r="H14081" s="1" t="s">
        <v>218</v>
      </c>
      <c r="I14081" s="34">
        <v>3.9549999999999999E-5</v>
      </c>
      <c r="J14081" s="34">
        <v>9934.5439999999999</v>
      </c>
      <c r="K14081" s="35" t="str">
        <f t="shared" si="1287"/>
        <v>Loonse en Drunense Duinen &amp; Leemkuilen_H2330</v>
      </c>
      <c r="L14081" s="36">
        <f>VLOOKUP(D14081,DATA!A:F,5,FALSE)</f>
        <v>1.0986712608830001E-2</v>
      </c>
      <c r="M14081" s="37">
        <f>VLOOKUP(D14081,DATA!A:F,6,FALSE)</f>
        <v>982</v>
      </c>
      <c r="N14081" s="36">
        <f t="shared" si="1288"/>
        <v>48.797187073976708</v>
      </c>
      <c r="O14081" s="36">
        <f t="shared" si="1289"/>
        <v>48.797197930802319</v>
      </c>
      <c r="P14081" s="36">
        <f t="shared" si="1290"/>
        <v>1.085682561097201E-5</v>
      </c>
      <c r="Q14081" s="36">
        <f t="shared" si="1291"/>
        <v>0</v>
      </c>
    </row>
    <row r="14082" spans="1:17" x14ac:dyDescent="0.3">
      <c r="A14082" s="29">
        <v>3136693</v>
      </c>
      <c r="B14082" s="1">
        <v>131</v>
      </c>
      <c r="C14082" s="1" t="s">
        <v>24</v>
      </c>
      <c r="D14082" s="1" t="s">
        <v>61</v>
      </c>
      <c r="E14082" s="1" t="s">
        <v>62</v>
      </c>
      <c r="F14082" s="47">
        <v>714</v>
      </c>
      <c r="G14082" s="34">
        <v>1166.01</v>
      </c>
      <c r="H14082" s="1" t="s">
        <v>218</v>
      </c>
      <c r="I14082" s="34">
        <v>5.5279999999999999E-5</v>
      </c>
      <c r="J14082" s="34">
        <v>7258.6130000000003</v>
      </c>
      <c r="K14082" s="35" t="str">
        <f t="shared" si="1287"/>
        <v>Loonse en Drunense Duinen &amp; Leemkuilen_H2330</v>
      </c>
      <c r="L14082" s="36">
        <f>VLOOKUP(D14082,DATA!A:F,5,FALSE)</f>
        <v>1.0986712608830001E-2</v>
      </c>
      <c r="M14082" s="37">
        <f>VLOOKUP(D14082,DATA!A:F,6,FALSE)</f>
        <v>982</v>
      </c>
      <c r="N14082" s="36">
        <f t="shared" si="1288"/>
        <v>88.305306262431415</v>
      </c>
      <c r="O14082" s="36">
        <f t="shared" si="1289"/>
        <v>88.305312534507991</v>
      </c>
      <c r="P14082" s="36">
        <f t="shared" si="1290"/>
        <v>6.2720765754420427E-6</v>
      </c>
      <c r="Q14082" s="36">
        <f t="shared" si="1291"/>
        <v>0</v>
      </c>
    </row>
    <row r="14083" spans="1:17" x14ac:dyDescent="0.3">
      <c r="A14083" s="29">
        <v>3136694</v>
      </c>
      <c r="B14083" s="1">
        <v>131</v>
      </c>
      <c r="C14083" s="1" t="s">
        <v>24</v>
      </c>
      <c r="D14083" s="1" t="s">
        <v>63</v>
      </c>
      <c r="E14083" s="1" t="s">
        <v>64</v>
      </c>
      <c r="F14083" s="47">
        <v>714</v>
      </c>
      <c r="G14083" s="34">
        <v>1155.67</v>
      </c>
      <c r="H14083" s="1" t="s">
        <v>218</v>
      </c>
      <c r="I14083" s="34">
        <v>6.5870000000000005E-5</v>
      </c>
      <c r="J14083" s="34">
        <v>3003.9404</v>
      </c>
      <c r="K14083" s="35" t="str">
        <f t="shared" ref="K14083:K14146" si="1292">_xlfn.CONCAT(C14083,"_",D14083)</f>
        <v>Loonse en Drunense Duinen &amp; Leemkuilen_H2310</v>
      </c>
      <c r="L14083" s="36">
        <f>VLOOKUP(D14083,DATA!A:F,5,FALSE)</f>
        <v>1.0986712608830001E-2</v>
      </c>
      <c r="M14083" s="37">
        <f>VLOOKUP(D14083,DATA!A:F,6,FALSE)</f>
        <v>982</v>
      </c>
      <c r="N14083" s="36">
        <f t="shared" ref="N14083:N14146" si="1293">100/(1+EXP(-L14083*(G14083-M14083)))</f>
        <v>87.080130966592989</v>
      </c>
      <c r="O14083" s="36">
        <f t="shared" ref="O14083:O14146" si="1294">100/(1+EXP(-L14083*((G14083+I14083)-M14083)))</f>
        <v>87.080139108619207</v>
      </c>
      <c r="P14083" s="36">
        <f t="shared" ref="P14083:P14146" si="1295">O14083-N14083</f>
        <v>8.1420262176834513E-6</v>
      </c>
      <c r="Q14083" s="36">
        <f t="shared" ref="Q14083:Q14146" si="1296">IF(AND(H14083&lt;&gt;"below",I14083&gt;=0.005),J14083*P14083/100,0)</f>
        <v>0</v>
      </c>
    </row>
    <row r="14084" spans="1:17" x14ac:dyDescent="0.3">
      <c r="A14084" s="29">
        <v>3136694</v>
      </c>
      <c r="B14084" s="1">
        <v>131</v>
      </c>
      <c r="C14084" s="1" t="s">
        <v>24</v>
      </c>
      <c r="D14084" s="1" t="s">
        <v>61</v>
      </c>
      <c r="E14084" s="1" t="s">
        <v>62</v>
      </c>
      <c r="F14084" s="47">
        <v>714</v>
      </c>
      <c r="G14084" s="34">
        <v>1155.67</v>
      </c>
      <c r="H14084" s="1" t="s">
        <v>218</v>
      </c>
      <c r="I14084" s="34">
        <v>6.5870000000000005E-5</v>
      </c>
      <c r="J14084" s="34">
        <v>4681.4066999999995</v>
      </c>
      <c r="K14084" s="35" t="str">
        <f t="shared" si="1292"/>
        <v>Loonse en Drunense Duinen &amp; Leemkuilen_H2330</v>
      </c>
      <c r="L14084" s="36">
        <f>VLOOKUP(D14084,DATA!A:F,5,FALSE)</f>
        <v>1.0986712608830001E-2</v>
      </c>
      <c r="M14084" s="37">
        <f>VLOOKUP(D14084,DATA!A:F,6,FALSE)</f>
        <v>982</v>
      </c>
      <c r="N14084" s="36">
        <f t="shared" si="1293"/>
        <v>87.080130966592989</v>
      </c>
      <c r="O14084" s="36">
        <f t="shared" si="1294"/>
        <v>87.080139108619207</v>
      </c>
      <c r="P14084" s="36">
        <f t="shared" si="1295"/>
        <v>8.1420262176834513E-6</v>
      </c>
      <c r="Q14084" s="36">
        <f t="shared" si="1296"/>
        <v>0</v>
      </c>
    </row>
    <row r="14085" spans="1:17" x14ac:dyDescent="0.3">
      <c r="A14085" s="29">
        <v>3136695</v>
      </c>
      <c r="B14085" s="1">
        <v>131</v>
      </c>
      <c r="C14085" s="1" t="s">
        <v>24</v>
      </c>
      <c r="D14085" s="1" t="s">
        <v>63</v>
      </c>
      <c r="E14085" s="1" t="s">
        <v>64</v>
      </c>
      <c r="F14085" s="47">
        <v>714</v>
      </c>
      <c r="G14085" s="34">
        <v>1017.74</v>
      </c>
      <c r="H14085" s="1" t="s">
        <v>218</v>
      </c>
      <c r="I14085" s="34">
        <v>6.5129999999999995E-5</v>
      </c>
      <c r="J14085" s="34">
        <v>3878.4425999999999</v>
      </c>
      <c r="K14085" s="35" t="str">
        <f t="shared" si="1292"/>
        <v>Loonse en Drunense Duinen &amp; Leemkuilen_H2310</v>
      </c>
      <c r="L14085" s="36">
        <f>VLOOKUP(D14085,DATA!A:F,5,FALSE)</f>
        <v>1.0986712608830001E-2</v>
      </c>
      <c r="M14085" s="37">
        <f>VLOOKUP(D14085,DATA!A:F,6,FALSE)</f>
        <v>982</v>
      </c>
      <c r="N14085" s="36">
        <f t="shared" si="1293"/>
        <v>59.692410497817818</v>
      </c>
      <c r="O14085" s="36">
        <f t="shared" si="1294"/>
        <v>59.692427714709879</v>
      </c>
      <c r="P14085" s="36">
        <f t="shared" si="1295"/>
        <v>1.7216892061355793E-5</v>
      </c>
      <c r="Q14085" s="36">
        <f t="shared" si="1296"/>
        <v>0</v>
      </c>
    </row>
    <row r="14086" spans="1:17" x14ac:dyDescent="0.3">
      <c r="A14086" s="29">
        <v>3136695</v>
      </c>
      <c r="B14086" s="1">
        <v>131</v>
      </c>
      <c r="C14086" s="1" t="s">
        <v>24</v>
      </c>
      <c r="D14086" s="1" t="s">
        <v>61</v>
      </c>
      <c r="E14086" s="1" t="s">
        <v>62</v>
      </c>
      <c r="F14086" s="47">
        <v>714</v>
      </c>
      <c r="G14086" s="34">
        <v>1017.74</v>
      </c>
      <c r="H14086" s="1" t="s">
        <v>218</v>
      </c>
      <c r="I14086" s="34">
        <v>6.5129999999999995E-5</v>
      </c>
      <c r="J14086" s="34">
        <v>5443.0119999999997</v>
      </c>
      <c r="K14086" s="35" t="str">
        <f t="shared" si="1292"/>
        <v>Loonse en Drunense Duinen &amp; Leemkuilen_H2330</v>
      </c>
      <c r="L14086" s="36">
        <f>VLOOKUP(D14086,DATA!A:F,5,FALSE)</f>
        <v>1.0986712608830001E-2</v>
      </c>
      <c r="M14086" s="37">
        <f>VLOOKUP(D14086,DATA!A:F,6,FALSE)</f>
        <v>982</v>
      </c>
      <c r="N14086" s="36">
        <f t="shared" si="1293"/>
        <v>59.692410497817818</v>
      </c>
      <c r="O14086" s="36">
        <f t="shared" si="1294"/>
        <v>59.692427714709879</v>
      </c>
      <c r="P14086" s="36">
        <f t="shared" si="1295"/>
        <v>1.7216892061355793E-5</v>
      </c>
      <c r="Q14086" s="36">
        <f t="shared" si="1296"/>
        <v>0</v>
      </c>
    </row>
    <row r="14087" spans="1:17" x14ac:dyDescent="0.3">
      <c r="A14087" s="29">
        <v>3136696</v>
      </c>
      <c r="B14087" s="1">
        <v>131</v>
      </c>
      <c r="C14087" s="1" t="s">
        <v>24</v>
      </c>
      <c r="D14087" s="1" t="s">
        <v>63</v>
      </c>
      <c r="E14087" s="1" t="s">
        <v>64</v>
      </c>
      <c r="F14087" s="47">
        <v>714</v>
      </c>
      <c r="G14087" s="34">
        <v>1202.05</v>
      </c>
      <c r="H14087" s="1" t="s">
        <v>218</v>
      </c>
      <c r="I14087" s="34">
        <v>8.9289999999999994E-5</v>
      </c>
      <c r="J14087" s="34">
        <v>11.862825000000001</v>
      </c>
      <c r="K14087" s="35" t="str">
        <f t="shared" si="1292"/>
        <v>Loonse en Drunense Duinen &amp; Leemkuilen_H2310</v>
      </c>
      <c r="L14087" s="36">
        <f>VLOOKUP(D14087,DATA!A:F,5,FALSE)</f>
        <v>1.0986712608830001E-2</v>
      </c>
      <c r="M14087" s="37">
        <f>VLOOKUP(D14087,DATA!A:F,6,FALSE)</f>
        <v>982</v>
      </c>
      <c r="N14087" s="36">
        <f t="shared" si="1293"/>
        <v>91.816154519948753</v>
      </c>
      <c r="O14087" s="36">
        <f t="shared" si="1294"/>
        <v>91.816161891297014</v>
      </c>
      <c r="P14087" s="36">
        <f t="shared" si="1295"/>
        <v>7.3713482606763137E-6</v>
      </c>
      <c r="Q14087" s="36">
        <f t="shared" si="1296"/>
        <v>0</v>
      </c>
    </row>
    <row r="14088" spans="1:17" x14ac:dyDescent="0.3">
      <c r="A14088" s="29">
        <v>3136696</v>
      </c>
      <c r="B14088" s="1">
        <v>131</v>
      </c>
      <c r="C14088" s="1" t="s">
        <v>24</v>
      </c>
      <c r="D14088" s="1" t="s">
        <v>61</v>
      </c>
      <c r="E14088" s="1" t="s">
        <v>62</v>
      </c>
      <c r="F14088" s="47">
        <v>714</v>
      </c>
      <c r="G14088" s="34">
        <v>1202.05</v>
      </c>
      <c r="H14088" s="1" t="s">
        <v>218</v>
      </c>
      <c r="I14088" s="34">
        <v>8.9289999999999994E-5</v>
      </c>
      <c r="J14088" s="34">
        <v>4585.2939999999999</v>
      </c>
      <c r="K14088" s="35" t="str">
        <f t="shared" si="1292"/>
        <v>Loonse en Drunense Duinen &amp; Leemkuilen_H2330</v>
      </c>
      <c r="L14088" s="36">
        <f>VLOOKUP(D14088,DATA!A:F,5,FALSE)</f>
        <v>1.0986712608830001E-2</v>
      </c>
      <c r="M14088" s="37">
        <f>VLOOKUP(D14088,DATA!A:F,6,FALSE)</f>
        <v>982</v>
      </c>
      <c r="N14088" s="36">
        <f t="shared" si="1293"/>
        <v>91.816154519948753</v>
      </c>
      <c r="O14088" s="36">
        <f t="shared" si="1294"/>
        <v>91.816161891297014</v>
      </c>
      <c r="P14088" s="36">
        <f t="shared" si="1295"/>
        <v>7.3713482606763137E-6</v>
      </c>
      <c r="Q14088" s="36">
        <f t="shared" si="1296"/>
        <v>0</v>
      </c>
    </row>
    <row r="14089" spans="1:17" x14ac:dyDescent="0.3">
      <c r="A14089" s="29">
        <v>3136697</v>
      </c>
      <c r="B14089" s="1">
        <v>131</v>
      </c>
      <c r="C14089" s="1" t="s">
        <v>24</v>
      </c>
      <c r="D14089" s="1" t="s">
        <v>61</v>
      </c>
      <c r="E14089" s="1" t="s">
        <v>62</v>
      </c>
      <c r="F14089" s="47">
        <v>714</v>
      </c>
      <c r="G14089" s="34">
        <v>1816.72</v>
      </c>
      <c r="H14089" s="1" t="s">
        <v>218</v>
      </c>
      <c r="I14089" s="34">
        <v>1.8079000000000001E-4</v>
      </c>
      <c r="J14089" s="34">
        <v>244.06804</v>
      </c>
      <c r="K14089" s="35" t="str">
        <f t="shared" si="1292"/>
        <v>Loonse en Drunense Duinen &amp; Leemkuilen_H2330</v>
      </c>
      <c r="L14089" s="36">
        <f>VLOOKUP(D14089,DATA!A:F,5,FALSE)</f>
        <v>1.0986712608830001E-2</v>
      </c>
      <c r="M14089" s="37">
        <f>VLOOKUP(D14089,DATA!A:F,6,FALSE)</f>
        <v>982</v>
      </c>
      <c r="N14089" s="36">
        <f t="shared" si="1293"/>
        <v>99.989598056212998</v>
      </c>
      <c r="O14089" s="36">
        <f t="shared" si="1294"/>
        <v>99.98959807687207</v>
      </c>
      <c r="P14089" s="36">
        <f t="shared" si="1295"/>
        <v>2.0659072674789059E-8</v>
      </c>
      <c r="Q14089" s="36">
        <f t="shared" si="1296"/>
        <v>0</v>
      </c>
    </row>
    <row r="14090" spans="1:17" x14ac:dyDescent="0.3">
      <c r="A14090" s="29">
        <v>3136703</v>
      </c>
      <c r="B14090" s="1">
        <v>131</v>
      </c>
      <c r="C14090" s="1" t="s">
        <v>24</v>
      </c>
      <c r="D14090" s="1" t="s">
        <v>61</v>
      </c>
      <c r="E14090" s="1" t="s">
        <v>62</v>
      </c>
      <c r="F14090" s="47">
        <v>714</v>
      </c>
      <c r="G14090" s="34">
        <v>1710.22</v>
      </c>
      <c r="H14090" s="1" t="s">
        <v>218</v>
      </c>
      <c r="I14090" s="34">
        <v>6.1189999999999997E-4</v>
      </c>
      <c r="J14090" s="34">
        <v>881.97149999999999</v>
      </c>
      <c r="K14090" s="35" t="str">
        <f t="shared" si="1292"/>
        <v>Loonse en Drunense Duinen &amp; Leemkuilen_H2330</v>
      </c>
      <c r="L14090" s="36">
        <f>VLOOKUP(D14090,DATA!A:F,5,FALSE)</f>
        <v>1.0986712608830001E-2</v>
      </c>
      <c r="M14090" s="37">
        <f>VLOOKUP(D14090,DATA!A:F,6,FALSE)</f>
        <v>982</v>
      </c>
      <c r="N14090" s="36">
        <f t="shared" si="1293"/>
        <v>99.966489914542507</v>
      </c>
      <c r="O14090" s="36">
        <f t="shared" si="1294"/>
        <v>99.966490139746838</v>
      </c>
      <c r="P14090" s="36">
        <f t="shared" si="1295"/>
        <v>2.2520433162753761E-7</v>
      </c>
      <c r="Q14090" s="36">
        <f t="shared" si="1296"/>
        <v>0</v>
      </c>
    </row>
    <row r="14091" spans="1:17" x14ac:dyDescent="0.3">
      <c r="A14091" s="29">
        <v>3136704</v>
      </c>
      <c r="B14091" s="1">
        <v>131</v>
      </c>
      <c r="C14091" s="1" t="s">
        <v>24</v>
      </c>
      <c r="D14091" s="1" t="s">
        <v>61</v>
      </c>
      <c r="E14091" s="1" t="s">
        <v>62</v>
      </c>
      <c r="F14091" s="47">
        <v>714</v>
      </c>
      <c r="G14091" s="34">
        <v>1403.94</v>
      </c>
      <c r="H14091" s="1" t="s">
        <v>218</v>
      </c>
      <c r="I14091" s="34">
        <v>7.3379999999999995E-4</v>
      </c>
      <c r="J14091" s="34">
        <v>1166.1891000000001</v>
      </c>
      <c r="K14091" s="35" t="str">
        <f t="shared" si="1292"/>
        <v>Loonse en Drunense Duinen &amp; Leemkuilen_H2330</v>
      </c>
      <c r="L14091" s="36">
        <f>VLOOKUP(D14091,DATA!A:F,5,FALSE)</f>
        <v>1.0986712608830001E-2</v>
      </c>
      <c r="M14091" s="37">
        <f>VLOOKUP(D14091,DATA!A:F,6,FALSE)</f>
        <v>982</v>
      </c>
      <c r="N14091" s="36">
        <f t="shared" si="1293"/>
        <v>99.039417674112158</v>
      </c>
      <c r="O14091" s="36">
        <f t="shared" si="1294"/>
        <v>99.039425343954278</v>
      </c>
      <c r="P14091" s="36">
        <f t="shared" si="1295"/>
        <v>7.6698421196397248E-6</v>
      </c>
      <c r="Q14091" s="36">
        <f t="shared" si="1296"/>
        <v>0</v>
      </c>
    </row>
    <row r="14092" spans="1:17" x14ac:dyDescent="0.3">
      <c r="A14092" s="29">
        <v>3136705</v>
      </c>
      <c r="B14092" s="1">
        <v>131</v>
      </c>
      <c r="C14092" s="1" t="s">
        <v>24</v>
      </c>
      <c r="D14092" s="1" t="s">
        <v>61</v>
      </c>
      <c r="E14092" s="1" t="s">
        <v>62</v>
      </c>
      <c r="F14092" s="47">
        <v>714</v>
      </c>
      <c r="G14092" s="34">
        <v>1777.81</v>
      </c>
      <c r="H14092" s="1" t="s">
        <v>218</v>
      </c>
      <c r="I14092" s="34">
        <v>1.3077E-3</v>
      </c>
      <c r="J14092" s="34">
        <v>142.36662000000001</v>
      </c>
      <c r="K14092" s="35" t="str">
        <f t="shared" si="1292"/>
        <v>Loonse en Drunense Duinen &amp; Leemkuilen_H2330</v>
      </c>
      <c r="L14092" s="36">
        <f>VLOOKUP(D14092,DATA!A:F,5,FALSE)</f>
        <v>1.0986712608830001E-2</v>
      </c>
      <c r="M14092" s="37">
        <f>VLOOKUP(D14092,DATA!A:F,6,FALSE)</f>
        <v>982</v>
      </c>
      <c r="N14092" s="36">
        <f t="shared" si="1293"/>
        <v>99.984050456700132</v>
      </c>
      <c r="O14092" s="36">
        <f t="shared" si="1294"/>
        <v>99.984050685814196</v>
      </c>
      <c r="P14092" s="36">
        <f t="shared" si="1295"/>
        <v>2.2911406460934813E-7</v>
      </c>
      <c r="Q14092" s="36">
        <f t="shared" si="1296"/>
        <v>0</v>
      </c>
    </row>
    <row r="14093" spans="1:17" x14ac:dyDescent="0.3">
      <c r="A14093" s="29">
        <v>3136706</v>
      </c>
      <c r="B14093" s="1">
        <v>131</v>
      </c>
      <c r="C14093" s="1" t="s">
        <v>24</v>
      </c>
      <c r="D14093" s="1" t="s">
        <v>59</v>
      </c>
      <c r="E14093" s="1" t="s">
        <v>60</v>
      </c>
      <c r="F14093" s="47">
        <v>1071</v>
      </c>
      <c r="G14093" s="34">
        <v>1859.92</v>
      </c>
      <c r="H14093" s="1" t="s">
        <v>218</v>
      </c>
      <c r="I14093" s="34">
        <v>1.5518000000000001E-3</v>
      </c>
      <c r="J14093" s="34">
        <v>1702.9208000000001</v>
      </c>
      <c r="K14093" s="35" t="str">
        <f t="shared" si="1292"/>
        <v>Loonse en Drunense Duinen &amp; Leemkuilen_H9190</v>
      </c>
      <c r="L14093" s="36">
        <f>VLOOKUP(D14093,DATA!A:F,5,FALSE)</f>
        <v>1.3726988247862192E-2</v>
      </c>
      <c r="M14093" s="37">
        <f>VLOOKUP(D14093,DATA!A:F,6,FALSE)</f>
        <v>1285.5</v>
      </c>
      <c r="N14093" s="36">
        <f t="shared" si="1293"/>
        <v>99.962381625252789</v>
      </c>
      <c r="O14093" s="36">
        <f t="shared" si="1294"/>
        <v>99.962382426272157</v>
      </c>
      <c r="P14093" s="36">
        <f t="shared" si="1295"/>
        <v>8.0101936816845409E-7</v>
      </c>
      <c r="Q14093" s="36">
        <f t="shared" si="1296"/>
        <v>0</v>
      </c>
    </row>
    <row r="14094" spans="1:17" x14ac:dyDescent="0.3">
      <c r="A14094" s="29">
        <v>3136707</v>
      </c>
      <c r="B14094" s="1">
        <v>131</v>
      </c>
      <c r="C14094" s="1" t="s">
        <v>24</v>
      </c>
      <c r="D14094" s="1" t="s">
        <v>61</v>
      </c>
      <c r="E14094" s="1" t="s">
        <v>62</v>
      </c>
      <c r="F14094" s="47">
        <v>714</v>
      </c>
      <c r="G14094" s="34">
        <v>1632.01</v>
      </c>
      <c r="H14094" s="1" t="s">
        <v>218</v>
      </c>
      <c r="I14094" s="34">
        <v>2.2698000000000002E-3</v>
      </c>
      <c r="J14094" s="34">
        <v>50.198059999999998</v>
      </c>
      <c r="K14094" s="35" t="str">
        <f t="shared" si="1292"/>
        <v>Loonse en Drunense Duinen &amp; Leemkuilen_H2330</v>
      </c>
      <c r="L14094" s="36">
        <f>VLOOKUP(D14094,DATA!A:F,5,FALSE)</f>
        <v>1.0986712608830001E-2</v>
      </c>
      <c r="M14094" s="37">
        <f>VLOOKUP(D14094,DATA!A:F,6,FALSE)</f>
        <v>982</v>
      </c>
      <c r="N14094" s="36">
        <f t="shared" si="1293"/>
        <v>99.920904092900912</v>
      </c>
      <c r="O14094" s="36">
        <f t="shared" si="1294"/>
        <v>99.920906063781516</v>
      </c>
      <c r="P14094" s="36">
        <f t="shared" si="1295"/>
        <v>1.9708806036078386E-6</v>
      </c>
      <c r="Q14094" s="36">
        <f t="shared" si="1296"/>
        <v>0</v>
      </c>
    </row>
    <row r="14095" spans="1:17" x14ac:dyDescent="0.3">
      <c r="A14095" s="29">
        <v>3136708</v>
      </c>
      <c r="B14095" s="1">
        <v>131</v>
      </c>
      <c r="C14095" s="1" t="s">
        <v>24</v>
      </c>
      <c r="D14095" s="1" t="s">
        <v>61</v>
      </c>
      <c r="E14095" s="1" t="s">
        <v>62</v>
      </c>
      <c r="F14095" s="47">
        <v>714</v>
      </c>
      <c r="G14095" s="34">
        <v>1712.15</v>
      </c>
      <c r="H14095" s="1" t="s">
        <v>218</v>
      </c>
      <c r="I14095" s="34">
        <v>2.8077000000000002E-3</v>
      </c>
      <c r="J14095" s="34">
        <v>77.879009999999994</v>
      </c>
      <c r="K14095" s="35" t="str">
        <f t="shared" si="1292"/>
        <v>Loonse en Drunense Duinen &amp; Leemkuilen_H2330</v>
      </c>
      <c r="L14095" s="36">
        <f>VLOOKUP(D14095,DATA!A:F,5,FALSE)</f>
        <v>1.0986712608830001E-2</v>
      </c>
      <c r="M14095" s="37">
        <f>VLOOKUP(D14095,DATA!A:F,6,FALSE)</f>
        <v>982</v>
      </c>
      <c r="N14095" s="36">
        <f t="shared" si="1293"/>
        <v>99.967192763126633</v>
      </c>
      <c r="O14095" s="36">
        <f t="shared" si="1294"/>
        <v>99.967193774796755</v>
      </c>
      <c r="P14095" s="36">
        <f t="shared" si="1295"/>
        <v>1.0116701218976232E-6</v>
      </c>
      <c r="Q14095" s="36">
        <f t="shared" si="1296"/>
        <v>0</v>
      </c>
    </row>
    <row r="14096" spans="1:17" x14ac:dyDescent="0.3">
      <c r="A14096" s="29">
        <v>3136709</v>
      </c>
      <c r="B14096" s="1">
        <v>131</v>
      </c>
      <c r="C14096" s="1" t="s">
        <v>24</v>
      </c>
      <c r="D14096" s="1" t="s">
        <v>61</v>
      </c>
      <c r="E14096" s="1" t="s">
        <v>62</v>
      </c>
      <c r="F14096" s="47">
        <v>714</v>
      </c>
      <c r="G14096" s="34">
        <v>1879.8</v>
      </c>
      <c r="H14096" s="1" t="s">
        <v>218</v>
      </c>
      <c r="I14096" s="34">
        <v>3.9252000000000002E-3</v>
      </c>
      <c r="J14096" s="34">
        <v>1023.2982</v>
      </c>
      <c r="K14096" s="35" t="str">
        <f t="shared" si="1292"/>
        <v>Loonse en Drunense Duinen &amp; Leemkuilen_H2330</v>
      </c>
      <c r="L14096" s="36">
        <f>VLOOKUP(D14096,DATA!A:F,5,FALSE)</f>
        <v>1.0986712608830001E-2</v>
      </c>
      <c r="M14096" s="37">
        <f>VLOOKUP(D14096,DATA!A:F,6,FALSE)</f>
        <v>982</v>
      </c>
      <c r="N14096" s="36">
        <f t="shared" si="1293"/>
        <v>99.994798209644287</v>
      </c>
      <c r="O14096" s="36">
        <f t="shared" si="1294"/>
        <v>99.994798433955225</v>
      </c>
      <c r="P14096" s="36">
        <f t="shared" si="1295"/>
        <v>2.2431093782415701E-7</v>
      </c>
      <c r="Q14096" s="36">
        <f t="shared" si="1296"/>
        <v>0</v>
      </c>
    </row>
    <row r="14097" spans="1:17" x14ac:dyDescent="0.3">
      <c r="A14097" s="29">
        <v>3138206</v>
      </c>
      <c r="B14097" s="1">
        <v>131</v>
      </c>
      <c r="C14097" s="1" t="s">
        <v>24</v>
      </c>
      <c r="D14097" s="1" t="s">
        <v>63</v>
      </c>
      <c r="E14097" s="1" t="s">
        <v>64</v>
      </c>
      <c r="F14097" s="47">
        <v>714</v>
      </c>
      <c r="G14097" s="34">
        <v>960.55</v>
      </c>
      <c r="H14097" s="1" t="s">
        <v>218</v>
      </c>
      <c r="I14097" s="34">
        <v>9.6220000000000004E-6</v>
      </c>
      <c r="J14097" s="34">
        <v>5032.384</v>
      </c>
      <c r="K14097" s="35" t="str">
        <f t="shared" si="1292"/>
        <v>Loonse en Drunense Duinen &amp; Leemkuilen_H2310</v>
      </c>
      <c r="L14097" s="36">
        <f>VLOOKUP(D14097,DATA!A:F,5,FALSE)</f>
        <v>1.0986712608830001E-2</v>
      </c>
      <c r="M14097" s="37">
        <f>VLOOKUP(D14097,DATA!A:F,6,FALSE)</f>
        <v>982</v>
      </c>
      <c r="N14097" s="36">
        <f t="shared" si="1293"/>
        <v>44.135492185671787</v>
      </c>
      <c r="O14097" s="36">
        <f t="shared" si="1294"/>
        <v>44.135494792167833</v>
      </c>
      <c r="P14097" s="36">
        <f t="shared" si="1295"/>
        <v>2.6064960465532749E-6</v>
      </c>
      <c r="Q14097" s="36">
        <f t="shared" si="1296"/>
        <v>0</v>
      </c>
    </row>
    <row r="14098" spans="1:17" x14ac:dyDescent="0.3">
      <c r="A14098" s="29">
        <v>3138207</v>
      </c>
      <c r="B14098" s="1">
        <v>131</v>
      </c>
      <c r="C14098" s="1" t="s">
        <v>24</v>
      </c>
      <c r="D14098" s="1" t="s">
        <v>63</v>
      </c>
      <c r="E14098" s="1" t="s">
        <v>64</v>
      </c>
      <c r="F14098" s="47">
        <v>714</v>
      </c>
      <c r="G14098" s="34">
        <v>966.74</v>
      </c>
      <c r="H14098" s="1" t="s">
        <v>218</v>
      </c>
      <c r="I14098" s="34">
        <v>1.2745000000000001E-5</v>
      </c>
      <c r="J14098" s="34">
        <v>1365.5098</v>
      </c>
      <c r="K14098" s="35" t="str">
        <f t="shared" si="1292"/>
        <v>Loonse en Drunense Duinen &amp; Leemkuilen_H2310</v>
      </c>
      <c r="L14098" s="36">
        <f>VLOOKUP(D14098,DATA!A:F,5,FALSE)</f>
        <v>1.0986712608830001E-2</v>
      </c>
      <c r="M14098" s="37">
        <f>VLOOKUP(D14098,DATA!A:F,6,FALSE)</f>
        <v>982</v>
      </c>
      <c r="N14098" s="36">
        <f t="shared" si="1293"/>
        <v>45.818359679902102</v>
      </c>
      <c r="O14098" s="36">
        <f t="shared" si="1294"/>
        <v>45.818363156058382</v>
      </c>
      <c r="P14098" s="36">
        <f t="shared" si="1295"/>
        <v>3.4761562801577384E-6</v>
      </c>
      <c r="Q14098" s="36">
        <f t="shared" si="1296"/>
        <v>0</v>
      </c>
    </row>
    <row r="14099" spans="1:17" x14ac:dyDescent="0.3">
      <c r="A14099" s="29">
        <v>3138207</v>
      </c>
      <c r="B14099" s="1">
        <v>131</v>
      </c>
      <c r="C14099" s="1" t="s">
        <v>24</v>
      </c>
      <c r="D14099" s="1" t="s">
        <v>61</v>
      </c>
      <c r="E14099" s="1" t="s">
        <v>62</v>
      </c>
      <c r="F14099" s="47">
        <v>714</v>
      </c>
      <c r="G14099" s="34">
        <v>966.74</v>
      </c>
      <c r="H14099" s="1" t="s">
        <v>218</v>
      </c>
      <c r="I14099" s="34">
        <v>1.2745000000000001E-5</v>
      </c>
      <c r="J14099" s="34">
        <v>3763.2914999999998</v>
      </c>
      <c r="K14099" s="35" t="str">
        <f t="shared" si="1292"/>
        <v>Loonse en Drunense Duinen &amp; Leemkuilen_H2330</v>
      </c>
      <c r="L14099" s="36">
        <f>VLOOKUP(D14099,DATA!A:F,5,FALSE)</f>
        <v>1.0986712608830001E-2</v>
      </c>
      <c r="M14099" s="37">
        <f>VLOOKUP(D14099,DATA!A:F,6,FALSE)</f>
        <v>982</v>
      </c>
      <c r="N14099" s="36">
        <f t="shared" si="1293"/>
        <v>45.818359679902102</v>
      </c>
      <c r="O14099" s="36">
        <f t="shared" si="1294"/>
        <v>45.818363156058382</v>
      </c>
      <c r="P14099" s="36">
        <f t="shared" si="1295"/>
        <v>3.4761562801577384E-6</v>
      </c>
      <c r="Q14099" s="36">
        <f t="shared" si="1296"/>
        <v>0</v>
      </c>
    </row>
    <row r="14100" spans="1:17" x14ac:dyDescent="0.3">
      <c r="A14100" s="29">
        <v>3138208</v>
      </c>
      <c r="B14100" s="1">
        <v>131</v>
      </c>
      <c r="C14100" s="1" t="s">
        <v>24</v>
      </c>
      <c r="D14100" s="1" t="s">
        <v>63</v>
      </c>
      <c r="E14100" s="1" t="s">
        <v>64</v>
      </c>
      <c r="F14100" s="47">
        <v>714</v>
      </c>
      <c r="G14100" s="34">
        <v>986.63</v>
      </c>
      <c r="H14100" s="1" t="s">
        <v>218</v>
      </c>
      <c r="I14100" s="34">
        <v>1.4783999999999999E-5</v>
      </c>
      <c r="J14100" s="34">
        <v>3067.8263999999999</v>
      </c>
      <c r="K14100" s="35" t="str">
        <f t="shared" si="1292"/>
        <v>Loonse en Drunense Duinen &amp; Leemkuilen_H2310</v>
      </c>
      <c r="L14100" s="36">
        <f>VLOOKUP(D14100,DATA!A:F,5,FALSE)</f>
        <v>1.0986712608830001E-2</v>
      </c>
      <c r="M14100" s="37">
        <f>VLOOKUP(D14100,DATA!A:F,6,FALSE)</f>
        <v>982</v>
      </c>
      <c r="N14100" s="36">
        <f t="shared" si="1293"/>
        <v>51.271437831684892</v>
      </c>
      <c r="O14100" s="36">
        <f t="shared" si="1294"/>
        <v>51.271441889748125</v>
      </c>
      <c r="P14100" s="36">
        <f t="shared" si="1295"/>
        <v>4.058063233003395E-6</v>
      </c>
      <c r="Q14100" s="36">
        <f t="shared" si="1296"/>
        <v>0</v>
      </c>
    </row>
    <row r="14101" spans="1:17" x14ac:dyDescent="0.3">
      <c r="A14101" s="29">
        <v>3138209</v>
      </c>
      <c r="B14101" s="1">
        <v>131</v>
      </c>
      <c r="C14101" s="1" t="s">
        <v>24</v>
      </c>
      <c r="D14101" s="1" t="s">
        <v>61</v>
      </c>
      <c r="E14101" s="1" t="s">
        <v>62</v>
      </c>
      <c r="F14101" s="47">
        <v>714</v>
      </c>
      <c r="G14101" s="34">
        <v>996.9</v>
      </c>
      <c r="H14101" s="1" t="s">
        <v>218</v>
      </c>
      <c r="I14101" s="34">
        <v>1.6444E-5</v>
      </c>
      <c r="J14101" s="34">
        <v>1232.5337999999999</v>
      </c>
      <c r="K14101" s="35" t="str">
        <f t="shared" si="1292"/>
        <v>Loonse en Drunense Duinen &amp; Leemkuilen_H2330</v>
      </c>
      <c r="L14101" s="36">
        <f>VLOOKUP(D14101,DATA!A:F,5,FALSE)</f>
        <v>1.0986712608830001E-2</v>
      </c>
      <c r="M14101" s="37">
        <f>VLOOKUP(D14101,DATA!A:F,6,FALSE)</f>
        <v>982</v>
      </c>
      <c r="N14101" s="36">
        <f t="shared" si="1293"/>
        <v>54.083435405987146</v>
      </c>
      <c r="O14101" s="36">
        <f t="shared" si="1294"/>
        <v>54.083439892499705</v>
      </c>
      <c r="P14101" s="36">
        <f t="shared" si="1295"/>
        <v>4.4865125587989496E-6</v>
      </c>
      <c r="Q14101" s="36">
        <f t="shared" si="1296"/>
        <v>0</v>
      </c>
    </row>
    <row r="14102" spans="1:17" x14ac:dyDescent="0.3">
      <c r="A14102" s="29">
        <v>3138211</v>
      </c>
      <c r="B14102" s="1">
        <v>131</v>
      </c>
      <c r="C14102" s="1" t="s">
        <v>24</v>
      </c>
      <c r="D14102" s="1" t="s">
        <v>63</v>
      </c>
      <c r="E14102" s="1" t="s">
        <v>64</v>
      </c>
      <c r="F14102" s="47">
        <v>714</v>
      </c>
      <c r="G14102" s="34">
        <v>962.15</v>
      </c>
      <c r="H14102" s="1" t="s">
        <v>218</v>
      </c>
      <c r="I14102" s="34">
        <v>1.9389E-5</v>
      </c>
      <c r="J14102" s="34">
        <v>1656.38</v>
      </c>
      <c r="K14102" s="35" t="str">
        <f t="shared" si="1292"/>
        <v>Loonse en Drunense Duinen &amp; Leemkuilen_H2310</v>
      </c>
      <c r="L14102" s="36">
        <f>VLOOKUP(D14102,DATA!A:F,5,FALSE)</f>
        <v>1.0986712608830001E-2</v>
      </c>
      <c r="M14102" s="37">
        <f>VLOOKUP(D14102,DATA!A:F,6,FALSE)</f>
        <v>982</v>
      </c>
      <c r="N14102" s="36">
        <f t="shared" si="1293"/>
        <v>44.569351025958021</v>
      </c>
      <c r="O14102" s="36">
        <f t="shared" si="1294"/>
        <v>44.569356288668203</v>
      </c>
      <c r="P14102" s="36">
        <f t="shared" si="1295"/>
        <v>5.2627101823077282E-6</v>
      </c>
      <c r="Q14102" s="36">
        <f t="shared" si="1296"/>
        <v>0</v>
      </c>
    </row>
    <row r="14103" spans="1:17" x14ac:dyDescent="0.3">
      <c r="A14103" s="29">
        <v>3138212</v>
      </c>
      <c r="B14103" s="1">
        <v>131</v>
      </c>
      <c r="C14103" s="1" t="s">
        <v>24</v>
      </c>
      <c r="D14103" s="1" t="s">
        <v>63</v>
      </c>
      <c r="E14103" s="1" t="s">
        <v>64</v>
      </c>
      <c r="F14103" s="47">
        <v>714</v>
      </c>
      <c r="G14103" s="34">
        <v>968.5</v>
      </c>
      <c r="H14103" s="1" t="s">
        <v>218</v>
      </c>
      <c r="I14103" s="34">
        <v>2.1274999999999999E-5</v>
      </c>
      <c r="J14103" s="34">
        <v>269.721</v>
      </c>
      <c r="K14103" s="35" t="str">
        <f t="shared" si="1292"/>
        <v>Loonse en Drunense Duinen &amp; Leemkuilen_H2310</v>
      </c>
      <c r="L14103" s="36">
        <f>VLOOKUP(D14103,DATA!A:F,5,FALSE)</f>
        <v>1.0986712608830001E-2</v>
      </c>
      <c r="M14103" s="37">
        <f>VLOOKUP(D14103,DATA!A:F,6,FALSE)</f>
        <v>982</v>
      </c>
      <c r="N14103" s="36">
        <f t="shared" si="1293"/>
        <v>46.298767294821381</v>
      </c>
      <c r="O14103" s="36">
        <f t="shared" si="1294"/>
        <v>46.298773106358553</v>
      </c>
      <c r="P14103" s="36">
        <f t="shared" si="1295"/>
        <v>5.8115371714961839E-6</v>
      </c>
      <c r="Q14103" s="36">
        <f t="shared" si="1296"/>
        <v>0</v>
      </c>
    </row>
    <row r="14104" spans="1:17" x14ac:dyDescent="0.3">
      <c r="A14104" s="29">
        <v>3138213</v>
      </c>
      <c r="B14104" s="1">
        <v>131</v>
      </c>
      <c r="C14104" s="1" t="s">
        <v>24</v>
      </c>
      <c r="D14104" s="1" t="s">
        <v>63</v>
      </c>
      <c r="E14104" s="1" t="s">
        <v>64</v>
      </c>
      <c r="F14104" s="47">
        <v>714</v>
      </c>
      <c r="G14104" s="34">
        <v>1017.41</v>
      </c>
      <c r="H14104" s="1" t="s">
        <v>218</v>
      </c>
      <c r="I14104" s="34">
        <v>2.4349999999999999E-5</v>
      </c>
      <c r="J14104" s="34">
        <v>4200.2484999999997</v>
      </c>
      <c r="K14104" s="35" t="str">
        <f t="shared" si="1292"/>
        <v>Loonse en Drunense Duinen &amp; Leemkuilen_H2310</v>
      </c>
      <c r="L14104" s="36">
        <f>VLOOKUP(D14104,DATA!A:F,5,FALSE)</f>
        <v>1.0986712608830001E-2</v>
      </c>
      <c r="M14104" s="37">
        <f>VLOOKUP(D14104,DATA!A:F,6,FALSE)</f>
        <v>982</v>
      </c>
      <c r="N14104" s="36">
        <f t="shared" si="1293"/>
        <v>59.605145553826439</v>
      </c>
      <c r="O14104" s="36">
        <f t="shared" si="1294"/>
        <v>59.605151995170814</v>
      </c>
      <c r="P14104" s="36">
        <f t="shared" si="1295"/>
        <v>6.441344375218705E-6</v>
      </c>
      <c r="Q14104" s="36">
        <f t="shared" si="1296"/>
        <v>0</v>
      </c>
    </row>
    <row r="14105" spans="1:17" x14ac:dyDescent="0.3">
      <c r="A14105" s="29">
        <v>3138213</v>
      </c>
      <c r="B14105" s="1">
        <v>131</v>
      </c>
      <c r="C14105" s="1" t="s">
        <v>24</v>
      </c>
      <c r="D14105" s="1" t="s">
        <v>61</v>
      </c>
      <c r="E14105" s="1" t="s">
        <v>62</v>
      </c>
      <c r="F14105" s="47">
        <v>714</v>
      </c>
      <c r="G14105" s="34">
        <v>1017.41</v>
      </c>
      <c r="H14105" s="1" t="s">
        <v>218</v>
      </c>
      <c r="I14105" s="34">
        <v>2.4349999999999999E-5</v>
      </c>
      <c r="J14105" s="34">
        <v>81.716279999999998</v>
      </c>
      <c r="K14105" s="35" t="str">
        <f t="shared" si="1292"/>
        <v>Loonse en Drunense Duinen &amp; Leemkuilen_H2330</v>
      </c>
      <c r="L14105" s="36">
        <f>VLOOKUP(D14105,DATA!A:F,5,FALSE)</f>
        <v>1.0986712608830001E-2</v>
      </c>
      <c r="M14105" s="37">
        <f>VLOOKUP(D14105,DATA!A:F,6,FALSE)</f>
        <v>982</v>
      </c>
      <c r="N14105" s="36">
        <f t="shared" si="1293"/>
        <v>59.605145553826439</v>
      </c>
      <c r="O14105" s="36">
        <f t="shared" si="1294"/>
        <v>59.605151995170814</v>
      </c>
      <c r="P14105" s="36">
        <f t="shared" si="1295"/>
        <v>6.441344375218705E-6</v>
      </c>
      <c r="Q14105" s="36">
        <f t="shared" si="1296"/>
        <v>0</v>
      </c>
    </row>
    <row r="14106" spans="1:17" x14ac:dyDescent="0.3">
      <c r="A14106" s="29">
        <v>3138214</v>
      </c>
      <c r="B14106" s="1">
        <v>131</v>
      </c>
      <c r="C14106" s="1" t="s">
        <v>24</v>
      </c>
      <c r="D14106" s="1" t="s">
        <v>63</v>
      </c>
      <c r="E14106" s="1" t="s">
        <v>64</v>
      </c>
      <c r="F14106" s="47">
        <v>714</v>
      </c>
      <c r="G14106" s="34">
        <v>1028.56</v>
      </c>
      <c r="H14106" s="1" t="s">
        <v>218</v>
      </c>
      <c r="I14106" s="34">
        <v>2.6979999999999999E-5</v>
      </c>
      <c r="J14106" s="34">
        <v>2226.3463999999999</v>
      </c>
      <c r="K14106" s="35" t="str">
        <f t="shared" si="1292"/>
        <v>Loonse en Drunense Duinen &amp; Leemkuilen_H2310</v>
      </c>
      <c r="L14106" s="36">
        <f>VLOOKUP(D14106,DATA!A:F,5,FALSE)</f>
        <v>1.0986712608830001E-2</v>
      </c>
      <c r="M14106" s="37">
        <f>VLOOKUP(D14106,DATA!A:F,6,FALSE)</f>
        <v>982</v>
      </c>
      <c r="N14106" s="36">
        <f t="shared" si="1293"/>
        <v>62.516773076060922</v>
      </c>
      <c r="O14106" s="36">
        <f t="shared" si="1294"/>
        <v>62.516780022195917</v>
      </c>
      <c r="P14106" s="36">
        <f t="shared" si="1295"/>
        <v>6.9461349951893681E-6</v>
      </c>
      <c r="Q14106" s="36">
        <f t="shared" si="1296"/>
        <v>0</v>
      </c>
    </row>
    <row r="14107" spans="1:17" x14ac:dyDescent="0.3">
      <c r="A14107" s="29">
        <v>3138214</v>
      </c>
      <c r="B14107" s="1">
        <v>131</v>
      </c>
      <c r="C14107" s="1" t="s">
        <v>24</v>
      </c>
      <c r="D14107" s="1" t="s">
        <v>61</v>
      </c>
      <c r="E14107" s="1" t="s">
        <v>62</v>
      </c>
      <c r="F14107" s="47">
        <v>714</v>
      </c>
      <c r="G14107" s="34">
        <v>1028.56</v>
      </c>
      <c r="H14107" s="1" t="s">
        <v>218</v>
      </c>
      <c r="I14107" s="34">
        <v>2.6979999999999999E-5</v>
      </c>
      <c r="J14107" s="34">
        <v>463.38672000000003</v>
      </c>
      <c r="K14107" s="35" t="str">
        <f t="shared" si="1292"/>
        <v>Loonse en Drunense Duinen &amp; Leemkuilen_H2330</v>
      </c>
      <c r="L14107" s="36">
        <f>VLOOKUP(D14107,DATA!A:F,5,FALSE)</f>
        <v>1.0986712608830001E-2</v>
      </c>
      <c r="M14107" s="37">
        <f>VLOOKUP(D14107,DATA!A:F,6,FALSE)</f>
        <v>982</v>
      </c>
      <c r="N14107" s="36">
        <f t="shared" si="1293"/>
        <v>62.516773076060922</v>
      </c>
      <c r="O14107" s="36">
        <f t="shared" si="1294"/>
        <v>62.516780022195917</v>
      </c>
      <c r="P14107" s="36">
        <f t="shared" si="1295"/>
        <v>6.9461349951893681E-6</v>
      </c>
      <c r="Q14107" s="36">
        <f t="shared" si="1296"/>
        <v>0</v>
      </c>
    </row>
    <row r="14108" spans="1:17" x14ac:dyDescent="0.3">
      <c r="A14108" s="29">
        <v>3138215</v>
      </c>
      <c r="B14108" s="1">
        <v>131</v>
      </c>
      <c r="C14108" s="1" t="s">
        <v>24</v>
      </c>
      <c r="D14108" s="1" t="s">
        <v>63</v>
      </c>
      <c r="E14108" s="1" t="s">
        <v>64</v>
      </c>
      <c r="F14108" s="47">
        <v>714</v>
      </c>
      <c r="G14108" s="34">
        <v>1060.2</v>
      </c>
      <c r="H14108" s="1" t="s">
        <v>218</v>
      </c>
      <c r="I14108" s="34">
        <v>2.957E-5</v>
      </c>
      <c r="J14108" s="34">
        <v>423.86252000000002</v>
      </c>
      <c r="K14108" s="35" t="str">
        <f t="shared" si="1292"/>
        <v>Loonse en Drunense Duinen &amp; Leemkuilen_H2310</v>
      </c>
      <c r="L14108" s="36">
        <f>VLOOKUP(D14108,DATA!A:F,5,FALSE)</f>
        <v>1.0986712608830001E-2</v>
      </c>
      <c r="M14108" s="37">
        <f>VLOOKUP(D14108,DATA!A:F,6,FALSE)</f>
        <v>982</v>
      </c>
      <c r="N14108" s="36">
        <f t="shared" si="1293"/>
        <v>70.24853179359603</v>
      </c>
      <c r="O14108" s="36">
        <f t="shared" si="1294"/>
        <v>70.248538583516918</v>
      </c>
      <c r="P14108" s="36">
        <f t="shared" si="1295"/>
        <v>6.7899208886501583E-6</v>
      </c>
      <c r="Q14108" s="36">
        <f t="shared" si="1296"/>
        <v>0</v>
      </c>
    </row>
    <row r="14109" spans="1:17" x14ac:dyDescent="0.3">
      <c r="A14109" s="29">
        <v>3138215</v>
      </c>
      <c r="B14109" s="1">
        <v>131</v>
      </c>
      <c r="C14109" s="1" t="s">
        <v>24</v>
      </c>
      <c r="D14109" s="1" t="s">
        <v>61</v>
      </c>
      <c r="E14109" s="1" t="s">
        <v>62</v>
      </c>
      <c r="F14109" s="47">
        <v>714</v>
      </c>
      <c r="G14109" s="34">
        <v>1060.2</v>
      </c>
      <c r="H14109" s="1" t="s">
        <v>218</v>
      </c>
      <c r="I14109" s="34">
        <v>2.957E-5</v>
      </c>
      <c r="J14109" s="34">
        <v>0.96567786</v>
      </c>
      <c r="K14109" s="35" t="str">
        <f t="shared" si="1292"/>
        <v>Loonse en Drunense Duinen &amp; Leemkuilen_H2330</v>
      </c>
      <c r="L14109" s="36">
        <f>VLOOKUP(D14109,DATA!A:F,5,FALSE)</f>
        <v>1.0986712608830001E-2</v>
      </c>
      <c r="M14109" s="37">
        <f>VLOOKUP(D14109,DATA!A:F,6,FALSE)</f>
        <v>982</v>
      </c>
      <c r="N14109" s="36">
        <f t="shared" si="1293"/>
        <v>70.24853179359603</v>
      </c>
      <c r="O14109" s="36">
        <f t="shared" si="1294"/>
        <v>70.248538583516918</v>
      </c>
      <c r="P14109" s="36">
        <f t="shared" si="1295"/>
        <v>6.7899208886501583E-6</v>
      </c>
      <c r="Q14109" s="36">
        <f t="shared" si="1296"/>
        <v>0</v>
      </c>
    </row>
    <row r="14110" spans="1:17" x14ac:dyDescent="0.3">
      <c r="A14110" s="29">
        <v>3138216</v>
      </c>
      <c r="B14110" s="1">
        <v>131</v>
      </c>
      <c r="C14110" s="1" t="s">
        <v>24</v>
      </c>
      <c r="D14110" s="1" t="s">
        <v>63</v>
      </c>
      <c r="E14110" s="1" t="s">
        <v>64</v>
      </c>
      <c r="F14110" s="47">
        <v>714</v>
      </c>
      <c r="G14110" s="34">
        <v>977.34</v>
      </c>
      <c r="H14110" s="1" t="s">
        <v>218</v>
      </c>
      <c r="I14110" s="34">
        <v>2.8839999999999998E-5</v>
      </c>
      <c r="J14110" s="34">
        <v>6469.0366000000004</v>
      </c>
      <c r="K14110" s="35" t="str">
        <f t="shared" si="1292"/>
        <v>Loonse en Drunense Duinen &amp; Leemkuilen_H2310</v>
      </c>
      <c r="L14110" s="36">
        <f>VLOOKUP(D14110,DATA!A:F,5,FALSE)</f>
        <v>1.0986712608830001E-2</v>
      </c>
      <c r="M14110" s="37">
        <f>VLOOKUP(D14110,DATA!A:F,6,FALSE)</f>
        <v>982</v>
      </c>
      <c r="N14110" s="36">
        <f t="shared" si="1293"/>
        <v>48.72032749662668</v>
      </c>
      <c r="O14110" s="36">
        <f t="shared" si="1294"/>
        <v>48.720335412857786</v>
      </c>
      <c r="P14110" s="36">
        <f t="shared" si="1295"/>
        <v>7.9162311052982659E-6</v>
      </c>
      <c r="Q14110" s="36">
        <f t="shared" si="1296"/>
        <v>0</v>
      </c>
    </row>
    <row r="14111" spans="1:17" x14ac:dyDescent="0.3">
      <c r="A14111" s="29">
        <v>3138216</v>
      </c>
      <c r="B14111" s="1">
        <v>131</v>
      </c>
      <c r="C14111" s="1" t="s">
        <v>24</v>
      </c>
      <c r="D14111" s="1" t="s">
        <v>61</v>
      </c>
      <c r="E14111" s="1" t="s">
        <v>62</v>
      </c>
      <c r="F14111" s="47">
        <v>714</v>
      </c>
      <c r="G14111" s="34">
        <v>977.34</v>
      </c>
      <c r="H14111" s="1" t="s">
        <v>218</v>
      </c>
      <c r="I14111" s="34">
        <v>2.8839999999999998E-5</v>
      </c>
      <c r="J14111" s="34">
        <v>3415.7422000000001</v>
      </c>
      <c r="K14111" s="35" t="str">
        <f t="shared" si="1292"/>
        <v>Loonse en Drunense Duinen &amp; Leemkuilen_H2330</v>
      </c>
      <c r="L14111" s="36">
        <f>VLOOKUP(D14111,DATA!A:F,5,FALSE)</f>
        <v>1.0986712608830001E-2</v>
      </c>
      <c r="M14111" s="37">
        <f>VLOOKUP(D14111,DATA!A:F,6,FALSE)</f>
        <v>982</v>
      </c>
      <c r="N14111" s="36">
        <f t="shared" si="1293"/>
        <v>48.72032749662668</v>
      </c>
      <c r="O14111" s="36">
        <f t="shared" si="1294"/>
        <v>48.720335412857786</v>
      </c>
      <c r="P14111" s="36">
        <f t="shared" si="1295"/>
        <v>7.9162311052982659E-6</v>
      </c>
      <c r="Q14111" s="36">
        <f t="shared" si="1296"/>
        <v>0</v>
      </c>
    </row>
    <row r="14112" spans="1:17" x14ac:dyDescent="0.3">
      <c r="A14112" s="29">
        <v>3138217</v>
      </c>
      <c r="B14112" s="1">
        <v>131</v>
      </c>
      <c r="C14112" s="1" t="s">
        <v>24</v>
      </c>
      <c r="D14112" s="1" t="s">
        <v>63</v>
      </c>
      <c r="E14112" s="1" t="s">
        <v>64</v>
      </c>
      <c r="F14112" s="47">
        <v>714</v>
      </c>
      <c r="G14112" s="34">
        <v>936.96</v>
      </c>
      <c r="H14112" s="1" t="s">
        <v>218</v>
      </c>
      <c r="I14112" s="34">
        <v>2.9669999999999999E-5</v>
      </c>
      <c r="J14112" s="34">
        <v>2367.2516999999998</v>
      </c>
      <c r="K14112" s="35" t="str">
        <f t="shared" si="1292"/>
        <v>Loonse en Drunense Duinen &amp; Leemkuilen_H2310</v>
      </c>
      <c r="L14112" s="36">
        <f>VLOOKUP(D14112,DATA!A:F,5,FALSE)</f>
        <v>1.0986712608830001E-2</v>
      </c>
      <c r="M14112" s="37">
        <f>VLOOKUP(D14112,DATA!A:F,6,FALSE)</f>
        <v>982</v>
      </c>
      <c r="N14112" s="36">
        <f t="shared" si="1293"/>
        <v>37.875369058902272</v>
      </c>
      <c r="O14112" s="36">
        <f t="shared" si="1294"/>
        <v>37.875376729090526</v>
      </c>
      <c r="P14112" s="36">
        <f t="shared" si="1295"/>
        <v>7.670188253428023E-6</v>
      </c>
      <c r="Q14112" s="36">
        <f t="shared" si="1296"/>
        <v>0</v>
      </c>
    </row>
    <row r="14113" spans="1:17" x14ac:dyDescent="0.3">
      <c r="A14113" s="29">
        <v>3138217</v>
      </c>
      <c r="B14113" s="1">
        <v>131</v>
      </c>
      <c r="C14113" s="1" t="s">
        <v>24</v>
      </c>
      <c r="D14113" s="1" t="s">
        <v>61</v>
      </c>
      <c r="E14113" s="1" t="s">
        <v>62</v>
      </c>
      <c r="F14113" s="47">
        <v>714</v>
      </c>
      <c r="G14113" s="34">
        <v>936.96</v>
      </c>
      <c r="H14113" s="1" t="s">
        <v>218</v>
      </c>
      <c r="I14113" s="34">
        <v>2.9669999999999999E-5</v>
      </c>
      <c r="J14113" s="34">
        <v>4629.2754000000004</v>
      </c>
      <c r="K14113" s="35" t="str">
        <f t="shared" si="1292"/>
        <v>Loonse en Drunense Duinen &amp; Leemkuilen_H2330</v>
      </c>
      <c r="L14113" s="36">
        <f>VLOOKUP(D14113,DATA!A:F,5,FALSE)</f>
        <v>1.0986712608830001E-2</v>
      </c>
      <c r="M14113" s="37">
        <f>VLOOKUP(D14113,DATA!A:F,6,FALSE)</f>
        <v>982</v>
      </c>
      <c r="N14113" s="36">
        <f t="shared" si="1293"/>
        <v>37.875369058902272</v>
      </c>
      <c r="O14113" s="36">
        <f t="shared" si="1294"/>
        <v>37.875376729090526</v>
      </c>
      <c r="P14113" s="36">
        <f t="shared" si="1295"/>
        <v>7.670188253428023E-6</v>
      </c>
      <c r="Q14113" s="36">
        <f t="shared" si="1296"/>
        <v>0</v>
      </c>
    </row>
    <row r="14114" spans="1:17" x14ac:dyDescent="0.3">
      <c r="A14114" s="29">
        <v>3138218</v>
      </c>
      <c r="B14114" s="1">
        <v>131</v>
      </c>
      <c r="C14114" s="1" t="s">
        <v>24</v>
      </c>
      <c r="D14114" s="1" t="s">
        <v>61</v>
      </c>
      <c r="E14114" s="1" t="s">
        <v>62</v>
      </c>
      <c r="F14114" s="47">
        <v>714</v>
      </c>
      <c r="G14114" s="34">
        <v>1156.1199999999999</v>
      </c>
      <c r="H14114" s="1" t="s">
        <v>218</v>
      </c>
      <c r="I14114" s="34">
        <v>3.9400000000000002E-5</v>
      </c>
      <c r="J14114" s="34">
        <v>7678.5063</v>
      </c>
      <c r="K14114" s="35" t="str">
        <f t="shared" si="1292"/>
        <v>Loonse en Drunense Duinen &amp; Leemkuilen_H2330</v>
      </c>
      <c r="L14114" s="36">
        <f>VLOOKUP(D14114,DATA!A:F,5,FALSE)</f>
        <v>1.0986712608830001E-2</v>
      </c>
      <c r="M14114" s="37">
        <f>VLOOKUP(D14114,DATA!A:F,6,FALSE)</f>
        <v>982</v>
      </c>
      <c r="N14114" s="36">
        <f t="shared" si="1293"/>
        <v>87.135652459951089</v>
      </c>
      <c r="O14114" s="36">
        <f t="shared" si="1294"/>
        <v>87.13565731225026</v>
      </c>
      <c r="P14114" s="36">
        <f t="shared" si="1295"/>
        <v>4.8522991704658125E-6</v>
      </c>
      <c r="Q14114" s="36">
        <f t="shared" si="1296"/>
        <v>0</v>
      </c>
    </row>
    <row r="14115" spans="1:17" x14ac:dyDescent="0.3">
      <c r="A14115" s="29">
        <v>3138219</v>
      </c>
      <c r="B14115" s="1">
        <v>131</v>
      </c>
      <c r="C14115" s="1" t="s">
        <v>24</v>
      </c>
      <c r="D14115" s="1" t="s">
        <v>63</v>
      </c>
      <c r="E14115" s="1" t="s">
        <v>64</v>
      </c>
      <c r="F14115" s="47">
        <v>714</v>
      </c>
      <c r="G14115" s="34">
        <v>1116.1500000000001</v>
      </c>
      <c r="H14115" s="1" t="s">
        <v>218</v>
      </c>
      <c r="I14115" s="34">
        <v>3.994E-5</v>
      </c>
      <c r="J14115" s="34">
        <v>741.64886000000001</v>
      </c>
      <c r="K14115" s="35" t="str">
        <f t="shared" si="1292"/>
        <v>Loonse en Drunense Duinen &amp; Leemkuilen_H2310</v>
      </c>
      <c r="L14115" s="36">
        <f>VLOOKUP(D14115,DATA!A:F,5,FALSE)</f>
        <v>1.0986712608830001E-2</v>
      </c>
      <c r="M14115" s="37">
        <f>VLOOKUP(D14115,DATA!A:F,6,FALSE)</f>
        <v>982</v>
      </c>
      <c r="N14115" s="36">
        <f t="shared" si="1293"/>
        <v>81.364451484406047</v>
      </c>
      <c r="O14115" s="36">
        <f t="shared" si="1294"/>
        <v>81.364458137944141</v>
      </c>
      <c r="P14115" s="36">
        <f t="shared" si="1295"/>
        <v>6.6535380938148592E-6</v>
      </c>
      <c r="Q14115" s="36">
        <f t="shared" si="1296"/>
        <v>0</v>
      </c>
    </row>
    <row r="14116" spans="1:17" x14ac:dyDescent="0.3">
      <c r="A14116" s="29">
        <v>3138219</v>
      </c>
      <c r="B14116" s="1">
        <v>131</v>
      </c>
      <c r="C14116" s="1" t="s">
        <v>24</v>
      </c>
      <c r="D14116" s="1" t="s">
        <v>61</v>
      </c>
      <c r="E14116" s="1" t="s">
        <v>62</v>
      </c>
      <c r="F14116" s="47">
        <v>714</v>
      </c>
      <c r="G14116" s="34">
        <v>1116.1500000000001</v>
      </c>
      <c r="H14116" s="1" t="s">
        <v>218</v>
      </c>
      <c r="I14116" s="34">
        <v>3.994E-5</v>
      </c>
      <c r="J14116" s="34">
        <v>8371.8690000000006</v>
      </c>
      <c r="K14116" s="35" t="str">
        <f t="shared" si="1292"/>
        <v>Loonse en Drunense Duinen &amp; Leemkuilen_H2330</v>
      </c>
      <c r="L14116" s="36">
        <f>VLOOKUP(D14116,DATA!A:F,5,FALSE)</f>
        <v>1.0986712608830001E-2</v>
      </c>
      <c r="M14116" s="37">
        <f>VLOOKUP(D14116,DATA!A:F,6,FALSE)</f>
        <v>982</v>
      </c>
      <c r="N14116" s="36">
        <f t="shared" si="1293"/>
        <v>81.364451484406047</v>
      </c>
      <c r="O14116" s="36">
        <f t="shared" si="1294"/>
        <v>81.364458137944141</v>
      </c>
      <c r="P14116" s="36">
        <f t="shared" si="1295"/>
        <v>6.6535380938148592E-6</v>
      </c>
      <c r="Q14116" s="36">
        <f t="shared" si="1296"/>
        <v>0</v>
      </c>
    </row>
    <row r="14117" spans="1:17" x14ac:dyDescent="0.3">
      <c r="A14117" s="29">
        <v>3138220</v>
      </c>
      <c r="B14117" s="1">
        <v>131</v>
      </c>
      <c r="C14117" s="1" t="s">
        <v>24</v>
      </c>
      <c r="D14117" s="1" t="s">
        <v>63</v>
      </c>
      <c r="E14117" s="1" t="s">
        <v>64</v>
      </c>
      <c r="F14117" s="47">
        <v>714</v>
      </c>
      <c r="G14117" s="34">
        <v>1013.1</v>
      </c>
      <c r="H14117" s="1" t="s">
        <v>218</v>
      </c>
      <c r="I14117" s="34">
        <v>3.7259999999999999E-5</v>
      </c>
      <c r="J14117" s="34">
        <v>1170.1132</v>
      </c>
      <c r="K14117" s="35" t="str">
        <f t="shared" si="1292"/>
        <v>Loonse en Drunense Duinen &amp; Leemkuilen_H2310</v>
      </c>
      <c r="L14117" s="36">
        <f>VLOOKUP(D14117,DATA!A:F,5,FALSE)</f>
        <v>1.0986712608830001E-2</v>
      </c>
      <c r="M14117" s="37">
        <f>VLOOKUP(D14117,DATA!A:F,6,FALSE)</f>
        <v>982</v>
      </c>
      <c r="N14117" s="36">
        <f t="shared" si="1293"/>
        <v>58.460019934954715</v>
      </c>
      <c r="O14117" s="36">
        <f t="shared" si="1294"/>
        <v>58.460029876086764</v>
      </c>
      <c r="P14117" s="36">
        <f t="shared" si="1295"/>
        <v>9.941132049107182E-6</v>
      </c>
      <c r="Q14117" s="36">
        <f t="shared" si="1296"/>
        <v>0</v>
      </c>
    </row>
    <row r="14118" spans="1:17" x14ac:dyDescent="0.3">
      <c r="A14118" s="29">
        <v>3138220</v>
      </c>
      <c r="B14118" s="1">
        <v>131</v>
      </c>
      <c r="C14118" s="1" t="s">
        <v>24</v>
      </c>
      <c r="D14118" s="1" t="s">
        <v>61</v>
      </c>
      <c r="E14118" s="1" t="s">
        <v>62</v>
      </c>
      <c r="F14118" s="47">
        <v>714</v>
      </c>
      <c r="G14118" s="34">
        <v>1013.1</v>
      </c>
      <c r="H14118" s="1" t="s">
        <v>218</v>
      </c>
      <c r="I14118" s="34">
        <v>3.7259999999999999E-5</v>
      </c>
      <c r="J14118" s="34">
        <v>8653.3490000000002</v>
      </c>
      <c r="K14118" s="35" t="str">
        <f t="shared" si="1292"/>
        <v>Loonse en Drunense Duinen &amp; Leemkuilen_H2330</v>
      </c>
      <c r="L14118" s="36">
        <f>VLOOKUP(D14118,DATA!A:F,5,FALSE)</f>
        <v>1.0986712608830001E-2</v>
      </c>
      <c r="M14118" s="37">
        <f>VLOOKUP(D14118,DATA!A:F,6,FALSE)</f>
        <v>982</v>
      </c>
      <c r="N14118" s="36">
        <f t="shared" si="1293"/>
        <v>58.460019934954715</v>
      </c>
      <c r="O14118" s="36">
        <f t="shared" si="1294"/>
        <v>58.460029876086764</v>
      </c>
      <c r="P14118" s="36">
        <f t="shared" si="1295"/>
        <v>9.941132049107182E-6</v>
      </c>
      <c r="Q14118" s="36">
        <f t="shared" si="1296"/>
        <v>0</v>
      </c>
    </row>
    <row r="14119" spans="1:17" x14ac:dyDescent="0.3">
      <c r="A14119" s="29">
        <v>3138221</v>
      </c>
      <c r="B14119" s="1">
        <v>131</v>
      </c>
      <c r="C14119" s="1" t="s">
        <v>24</v>
      </c>
      <c r="D14119" s="1" t="s">
        <v>63</v>
      </c>
      <c r="E14119" s="1" t="s">
        <v>64</v>
      </c>
      <c r="F14119" s="47">
        <v>714</v>
      </c>
      <c r="G14119" s="34">
        <v>1063.79</v>
      </c>
      <c r="H14119" s="1" t="s">
        <v>218</v>
      </c>
      <c r="I14119" s="34">
        <v>4.1350000000000002E-5</v>
      </c>
      <c r="J14119" s="34">
        <v>1283.67</v>
      </c>
      <c r="K14119" s="35" t="str">
        <f t="shared" si="1292"/>
        <v>Loonse en Drunense Duinen &amp; Leemkuilen_H2310</v>
      </c>
      <c r="L14119" s="36">
        <f>VLOOKUP(D14119,DATA!A:F,5,FALSE)</f>
        <v>1.0986712608830001E-2</v>
      </c>
      <c r="M14119" s="37">
        <f>VLOOKUP(D14119,DATA!A:F,6,FALSE)</f>
        <v>982</v>
      </c>
      <c r="N14119" s="36">
        <f t="shared" si="1293"/>
        <v>71.06623802307891</v>
      </c>
      <c r="O14119" s="36">
        <f t="shared" si="1294"/>
        <v>71.066247364468097</v>
      </c>
      <c r="P14119" s="36">
        <f t="shared" si="1295"/>
        <v>9.3413891875115951E-6</v>
      </c>
      <c r="Q14119" s="36">
        <f t="shared" si="1296"/>
        <v>0</v>
      </c>
    </row>
    <row r="14120" spans="1:17" x14ac:dyDescent="0.3">
      <c r="A14120" s="29">
        <v>3138221</v>
      </c>
      <c r="B14120" s="1">
        <v>131</v>
      </c>
      <c r="C14120" s="1" t="s">
        <v>24</v>
      </c>
      <c r="D14120" s="1" t="s">
        <v>61</v>
      </c>
      <c r="E14120" s="1" t="s">
        <v>62</v>
      </c>
      <c r="F14120" s="47">
        <v>714</v>
      </c>
      <c r="G14120" s="34">
        <v>1063.79</v>
      </c>
      <c r="H14120" s="1" t="s">
        <v>218</v>
      </c>
      <c r="I14120" s="34">
        <v>4.1350000000000002E-5</v>
      </c>
      <c r="J14120" s="34">
        <v>3922.09</v>
      </c>
      <c r="K14120" s="35" t="str">
        <f t="shared" si="1292"/>
        <v>Loonse en Drunense Duinen &amp; Leemkuilen_H2330</v>
      </c>
      <c r="L14120" s="36">
        <f>VLOOKUP(D14120,DATA!A:F,5,FALSE)</f>
        <v>1.0986712608830001E-2</v>
      </c>
      <c r="M14120" s="37">
        <f>VLOOKUP(D14120,DATA!A:F,6,FALSE)</f>
        <v>982</v>
      </c>
      <c r="N14120" s="36">
        <f t="shared" si="1293"/>
        <v>71.06623802307891</v>
      </c>
      <c r="O14120" s="36">
        <f t="shared" si="1294"/>
        <v>71.066247364468097</v>
      </c>
      <c r="P14120" s="36">
        <f t="shared" si="1295"/>
        <v>9.3413891875115951E-6</v>
      </c>
      <c r="Q14120" s="36">
        <f t="shared" si="1296"/>
        <v>0</v>
      </c>
    </row>
    <row r="14121" spans="1:17" x14ac:dyDescent="0.3">
      <c r="A14121" s="29">
        <v>3138222</v>
      </c>
      <c r="B14121" s="1">
        <v>131</v>
      </c>
      <c r="C14121" s="1" t="s">
        <v>24</v>
      </c>
      <c r="D14121" s="1" t="s">
        <v>61</v>
      </c>
      <c r="E14121" s="1" t="s">
        <v>62</v>
      </c>
      <c r="F14121" s="47">
        <v>714</v>
      </c>
      <c r="G14121" s="34">
        <v>1200.8499999999999</v>
      </c>
      <c r="H14121" s="1" t="s">
        <v>218</v>
      </c>
      <c r="I14121" s="34">
        <v>4.9839999999999997E-5</v>
      </c>
      <c r="J14121" s="34">
        <v>6836.6329999999998</v>
      </c>
      <c r="K14121" s="35" t="str">
        <f t="shared" si="1292"/>
        <v>Loonse en Drunense Duinen &amp; Leemkuilen_H2330</v>
      </c>
      <c r="L14121" s="36">
        <f>VLOOKUP(D14121,DATA!A:F,5,FALSE)</f>
        <v>1.0986712608830001E-2</v>
      </c>
      <c r="M14121" s="37">
        <f>VLOOKUP(D14121,DATA!A:F,6,FALSE)</f>
        <v>982</v>
      </c>
      <c r="N14121" s="36">
        <f t="shared" si="1293"/>
        <v>91.716540578752856</v>
      </c>
      <c r="O14121" s="36">
        <f t="shared" si="1294"/>
        <v>91.716544738865721</v>
      </c>
      <c r="P14121" s="36">
        <f t="shared" si="1295"/>
        <v>4.1601128657475783E-6</v>
      </c>
      <c r="Q14121" s="36">
        <f t="shared" si="1296"/>
        <v>0</v>
      </c>
    </row>
    <row r="14122" spans="1:17" x14ac:dyDescent="0.3">
      <c r="A14122" s="29">
        <v>3138223</v>
      </c>
      <c r="B14122" s="1">
        <v>131</v>
      </c>
      <c r="C14122" s="1" t="s">
        <v>24</v>
      </c>
      <c r="D14122" s="1" t="s">
        <v>61</v>
      </c>
      <c r="E14122" s="1" t="s">
        <v>62</v>
      </c>
      <c r="F14122" s="47">
        <v>714</v>
      </c>
      <c r="G14122" s="34">
        <v>1369.54</v>
      </c>
      <c r="H14122" s="1" t="s">
        <v>218</v>
      </c>
      <c r="I14122" s="34">
        <v>6.711E-5</v>
      </c>
      <c r="J14122" s="34">
        <v>8585.3829999999998</v>
      </c>
      <c r="K14122" s="35" t="str">
        <f t="shared" si="1292"/>
        <v>Loonse en Drunense Duinen &amp; Leemkuilen_H2330</v>
      </c>
      <c r="L14122" s="36">
        <f>VLOOKUP(D14122,DATA!A:F,5,FALSE)</f>
        <v>1.0986712608830001E-2</v>
      </c>
      <c r="M14122" s="37">
        <f>VLOOKUP(D14122,DATA!A:F,6,FALSE)</f>
        <v>982</v>
      </c>
      <c r="N14122" s="36">
        <f t="shared" si="1293"/>
        <v>98.604398829465268</v>
      </c>
      <c r="O14122" s="36">
        <f t="shared" si="1294"/>
        <v>98.604399844106396</v>
      </c>
      <c r="P14122" s="36">
        <f t="shared" si="1295"/>
        <v>1.0146411284495116E-6</v>
      </c>
      <c r="Q14122" s="36">
        <f t="shared" si="1296"/>
        <v>0</v>
      </c>
    </row>
    <row r="14123" spans="1:17" x14ac:dyDescent="0.3">
      <c r="A14123" s="29">
        <v>3138224</v>
      </c>
      <c r="B14123" s="1">
        <v>131</v>
      </c>
      <c r="C14123" s="1" t="s">
        <v>24</v>
      </c>
      <c r="D14123" s="1" t="s">
        <v>63</v>
      </c>
      <c r="E14123" s="1" t="s">
        <v>64</v>
      </c>
      <c r="F14123" s="47">
        <v>714</v>
      </c>
      <c r="G14123" s="34">
        <v>1169.58</v>
      </c>
      <c r="H14123" s="1" t="s">
        <v>218</v>
      </c>
      <c r="I14123" s="34">
        <v>6.8949999999999995E-5</v>
      </c>
      <c r="J14123" s="34">
        <v>4342.3549999999996</v>
      </c>
      <c r="K14123" s="35" t="str">
        <f t="shared" si="1292"/>
        <v>Loonse en Drunense Duinen &amp; Leemkuilen_H2310</v>
      </c>
      <c r="L14123" s="36">
        <f>VLOOKUP(D14123,DATA!A:F,5,FALSE)</f>
        <v>1.0986712608830001E-2</v>
      </c>
      <c r="M14123" s="37">
        <f>VLOOKUP(D14123,DATA!A:F,6,FALSE)</f>
        <v>982</v>
      </c>
      <c r="N14123" s="36">
        <f t="shared" si="1293"/>
        <v>88.704313099167393</v>
      </c>
      <c r="O14123" s="36">
        <f t="shared" si="1294"/>
        <v>88.704320689473505</v>
      </c>
      <c r="P14123" s="36">
        <f t="shared" si="1295"/>
        <v>7.5903061116378012E-6</v>
      </c>
      <c r="Q14123" s="36">
        <f t="shared" si="1296"/>
        <v>0</v>
      </c>
    </row>
    <row r="14124" spans="1:17" x14ac:dyDescent="0.3">
      <c r="A14124" s="29">
        <v>3138224</v>
      </c>
      <c r="B14124" s="1">
        <v>131</v>
      </c>
      <c r="C14124" s="1" t="s">
        <v>24</v>
      </c>
      <c r="D14124" s="1" t="s">
        <v>61</v>
      </c>
      <c r="E14124" s="1" t="s">
        <v>62</v>
      </c>
      <c r="F14124" s="47">
        <v>714</v>
      </c>
      <c r="G14124" s="34">
        <v>1169.58</v>
      </c>
      <c r="H14124" s="1" t="s">
        <v>218</v>
      </c>
      <c r="I14124" s="34">
        <v>6.8949999999999995E-5</v>
      </c>
      <c r="J14124" s="34">
        <v>4733.5420000000004</v>
      </c>
      <c r="K14124" s="35" t="str">
        <f t="shared" si="1292"/>
        <v>Loonse en Drunense Duinen &amp; Leemkuilen_H2330</v>
      </c>
      <c r="L14124" s="36">
        <f>VLOOKUP(D14124,DATA!A:F,5,FALSE)</f>
        <v>1.0986712608830001E-2</v>
      </c>
      <c r="M14124" s="37">
        <f>VLOOKUP(D14124,DATA!A:F,6,FALSE)</f>
        <v>982</v>
      </c>
      <c r="N14124" s="36">
        <f t="shared" si="1293"/>
        <v>88.704313099167393</v>
      </c>
      <c r="O14124" s="36">
        <f t="shared" si="1294"/>
        <v>88.704320689473505</v>
      </c>
      <c r="P14124" s="36">
        <f t="shared" si="1295"/>
        <v>7.5903061116378012E-6</v>
      </c>
      <c r="Q14124" s="36">
        <f t="shared" si="1296"/>
        <v>0</v>
      </c>
    </row>
    <row r="14125" spans="1:17" x14ac:dyDescent="0.3">
      <c r="A14125" s="29">
        <v>3138225</v>
      </c>
      <c r="B14125" s="1">
        <v>131</v>
      </c>
      <c r="C14125" s="1" t="s">
        <v>24</v>
      </c>
      <c r="D14125" s="1" t="s">
        <v>61</v>
      </c>
      <c r="E14125" s="1" t="s">
        <v>62</v>
      </c>
      <c r="F14125" s="47">
        <v>714</v>
      </c>
      <c r="G14125" s="34">
        <v>1050.01</v>
      </c>
      <c r="H14125" s="1" t="s">
        <v>218</v>
      </c>
      <c r="I14125" s="34">
        <v>7.0400000000000004E-5</v>
      </c>
      <c r="J14125" s="34">
        <v>7978.7856000000002</v>
      </c>
      <c r="K14125" s="35" t="str">
        <f t="shared" si="1292"/>
        <v>Loonse en Drunense Duinen &amp; Leemkuilen_H2330</v>
      </c>
      <c r="L14125" s="36">
        <f>VLOOKUP(D14125,DATA!A:F,5,FALSE)</f>
        <v>1.0986712608830001E-2</v>
      </c>
      <c r="M14125" s="37">
        <f>VLOOKUP(D14125,DATA!A:F,6,FALSE)</f>
        <v>982</v>
      </c>
      <c r="N14125" s="36">
        <f t="shared" si="1293"/>
        <v>67.856966681004636</v>
      </c>
      <c r="O14125" s="36">
        <f t="shared" si="1294"/>
        <v>67.856983551260257</v>
      </c>
      <c r="P14125" s="36">
        <f t="shared" si="1295"/>
        <v>1.6870255620915486E-5</v>
      </c>
      <c r="Q14125" s="36">
        <f t="shared" si="1296"/>
        <v>0</v>
      </c>
    </row>
    <row r="14126" spans="1:17" x14ac:dyDescent="0.3">
      <c r="A14126" s="29">
        <v>3138226</v>
      </c>
      <c r="B14126" s="1">
        <v>131</v>
      </c>
      <c r="C14126" s="1" t="s">
        <v>24</v>
      </c>
      <c r="D14126" s="1" t="s">
        <v>61</v>
      </c>
      <c r="E14126" s="1" t="s">
        <v>62</v>
      </c>
      <c r="F14126" s="47">
        <v>714</v>
      </c>
      <c r="G14126" s="34">
        <v>1586.23</v>
      </c>
      <c r="H14126" s="1" t="s">
        <v>218</v>
      </c>
      <c r="I14126" s="34">
        <v>1.3243E-4</v>
      </c>
      <c r="J14126" s="34">
        <v>72.201030000000003</v>
      </c>
      <c r="K14126" s="35" t="str">
        <f t="shared" si="1292"/>
        <v>Loonse en Drunense Duinen &amp; Leemkuilen_H2330</v>
      </c>
      <c r="L14126" s="36">
        <f>VLOOKUP(D14126,DATA!A:F,5,FALSE)</f>
        <v>1.0986712608830001E-2</v>
      </c>
      <c r="M14126" s="37">
        <f>VLOOKUP(D14126,DATA!A:F,6,FALSE)</f>
        <v>982</v>
      </c>
      <c r="N14126" s="36">
        <f t="shared" si="1293"/>
        <v>99.869272373216347</v>
      </c>
      <c r="O14126" s="36">
        <f t="shared" si="1294"/>
        <v>99.869272563172373</v>
      </c>
      <c r="P14126" s="36">
        <f t="shared" si="1295"/>
        <v>1.8995602601989958E-7</v>
      </c>
      <c r="Q14126" s="36">
        <f t="shared" si="1296"/>
        <v>0</v>
      </c>
    </row>
    <row r="14127" spans="1:17" x14ac:dyDescent="0.3">
      <c r="A14127" s="29">
        <v>3138228</v>
      </c>
      <c r="B14127" s="1">
        <v>131</v>
      </c>
      <c r="C14127" s="1" t="s">
        <v>24</v>
      </c>
      <c r="D14127" s="1" t="s">
        <v>61</v>
      </c>
      <c r="E14127" s="1" t="s">
        <v>62</v>
      </c>
      <c r="F14127" s="47">
        <v>714</v>
      </c>
      <c r="G14127" s="34">
        <v>1927.93</v>
      </c>
      <c r="H14127" s="1" t="s">
        <v>218</v>
      </c>
      <c r="I14127" s="34">
        <v>2.377E-4</v>
      </c>
      <c r="J14127" s="34">
        <v>246.22255000000001</v>
      </c>
      <c r="K14127" s="35" t="str">
        <f t="shared" si="1292"/>
        <v>Loonse en Drunense Duinen &amp; Leemkuilen_H2330</v>
      </c>
      <c r="L14127" s="36">
        <f>VLOOKUP(D14127,DATA!A:F,5,FALSE)</f>
        <v>1.0986712608830001E-2</v>
      </c>
      <c r="M14127" s="37">
        <f>VLOOKUP(D14127,DATA!A:F,6,FALSE)</f>
        <v>982</v>
      </c>
      <c r="N14127" s="36">
        <f t="shared" si="1293"/>
        <v>99.996934429301092</v>
      </c>
      <c r="O14127" s="36">
        <f t="shared" si="1294"/>
        <v>99.996934437306692</v>
      </c>
      <c r="P14127" s="36">
        <f t="shared" si="1295"/>
        <v>8.0055997386807576E-9</v>
      </c>
      <c r="Q14127" s="36">
        <f t="shared" si="1296"/>
        <v>0</v>
      </c>
    </row>
    <row r="14128" spans="1:17" x14ac:dyDescent="0.3">
      <c r="A14128" s="29">
        <v>3138233</v>
      </c>
      <c r="B14128" s="1">
        <v>131</v>
      </c>
      <c r="C14128" s="1" t="s">
        <v>24</v>
      </c>
      <c r="D14128" s="1" t="s">
        <v>61</v>
      </c>
      <c r="E14128" s="1" t="s">
        <v>62</v>
      </c>
      <c r="F14128" s="47">
        <v>714</v>
      </c>
      <c r="G14128" s="34">
        <v>1749.82</v>
      </c>
      <c r="H14128" s="1" t="s">
        <v>218</v>
      </c>
      <c r="I14128" s="34">
        <v>6.7909999999999997E-4</v>
      </c>
      <c r="J14128" s="34">
        <v>2262.9196999999999</v>
      </c>
      <c r="K14128" s="35" t="str">
        <f t="shared" si="1292"/>
        <v>Loonse en Drunense Duinen &amp; Leemkuilen_H2330</v>
      </c>
      <c r="L14128" s="36">
        <f>VLOOKUP(D14128,DATA!A:F,5,FALSE)</f>
        <v>1.0986712608830001E-2</v>
      </c>
      <c r="M14128" s="37">
        <f>VLOOKUP(D14128,DATA!A:F,6,FALSE)</f>
        <v>982</v>
      </c>
      <c r="N14128" s="36">
        <f t="shared" si="1293"/>
        <v>99.978309142518427</v>
      </c>
      <c r="O14128" s="36">
        <f t="shared" si="1294"/>
        <v>99.978309304319865</v>
      </c>
      <c r="P14128" s="36">
        <f t="shared" si="1295"/>
        <v>1.6180143802557723E-7</v>
      </c>
      <c r="Q14128" s="36">
        <f t="shared" si="1296"/>
        <v>0</v>
      </c>
    </row>
    <row r="14129" spans="1:17" x14ac:dyDescent="0.3">
      <c r="A14129" s="29">
        <v>3138234</v>
      </c>
      <c r="B14129" s="1">
        <v>131</v>
      </c>
      <c r="C14129" s="1" t="s">
        <v>24</v>
      </c>
      <c r="D14129" s="1" t="s">
        <v>61</v>
      </c>
      <c r="E14129" s="1" t="s">
        <v>62</v>
      </c>
      <c r="F14129" s="47">
        <v>714</v>
      </c>
      <c r="G14129" s="34">
        <v>1780.02</v>
      </c>
      <c r="H14129" s="1" t="s">
        <v>218</v>
      </c>
      <c r="I14129" s="34">
        <v>1.1130000000000001E-3</v>
      </c>
      <c r="J14129" s="34">
        <v>17.160727000000001</v>
      </c>
      <c r="K14129" s="35" t="str">
        <f t="shared" si="1292"/>
        <v>Loonse en Drunense Duinen &amp; Leemkuilen_H2330</v>
      </c>
      <c r="L14129" s="36">
        <f>VLOOKUP(D14129,DATA!A:F,5,FALSE)</f>
        <v>1.0986712608830001E-2</v>
      </c>
      <c r="M14129" s="37">
        <f>VLOOKUP(D14129,DATA!A:F,6,FALSE)</f>
        <v>982</v>
      </c>
      <c r="N14129" s="36">
        <f t="shared" si="1293"/>
        <v>99.984432998479335</v>
      </c>
      <c r="O14129" s="36">
        <f t="shared" si="1294"/>
        <v>99.984433188805127</v>
      </c>
      <c r="P14129" s="36">
        <f t="shared" si="1295"/>
        <v>1.9032579245958914E-7</v>
      </c>
      <c r="Q14129" s="36">
        <f t="shared" si="1296"/>
        <v>0</v>
      </c>
    </row>
    <row r="14130" spans="1:17" x14ac:dyDescent="0.3">
      <c r="A14130" s="29">
        <v>3138237</v>
      </c>
      <c r="B14130" s="1">
        <v>131</v>
      </c>
      <c r="C14130" s="1" t="s">
        <v>24</v>
      </c>
      <c r="D14130" s="1" t="s">
        <v>61</v>
      </c>
      <c r="E14130" s="1" t="s">
        <v>62</v>
      </c>
      <c r="F14130" s="47">
        <v>714</v>
      </c>
      <c r="G14130" s="34">
        <v>1750</v>
      </c>
      <c r="H14130" s="1" t="s">
        <v>218</v>
      </c>
      <c r="I14130" s="34">
        <v>2.6944E-3</v>
      </c>
      <c r="J14130" s="34">
        <v>1161.1161</v>
      </c>
      <c r="K14130" s="35" t="str">
        <f t="shared" si="1292"/>
        <v>Loonse en Drunense Duinen &amp; Leemkuilen_H2330</v>
      </c>
      <c r="L14130" s="36">
        <f>VLOOKUP(D14130,DATA!A:F,5,FALSE)</f>
        <v>1.0986712608830001E-2</v>
      </c>
      <c r="M14130" s="37">
        <f>VLOOKUP(D14130,DATA!A:F,6,FALSE)</f>
        <v>982</v>
      </c>
      <c r="N14130" s="36">
        <f t="shared" si="1293"/>
        <v>99.978351986872781</v>
      </c>
      <c r="O14130" s="36">
        <f t="shared" si="1294"/>
        <v>99.978352627562018</v>
      </c>
      <c r="P14130" s="36">
        <f t="shared" si="1295"/>
        <v>6.4068923677496059E-7</v>
      </c>
      <c r="Q14130" s="36">
        <f t="shared" si="1296"/>
        <v>0</v>
      </c>
    </row>
    <row r="14131" spans="1:17" x14ac:dyDescent="0.3">
      <c r="A14131" s="29">
        <v>3139735</v>
      </c>
      <c r="B14131" s="1">
        <v>131</v>
      </c>
      <c r="C14131" s="1" t="s">
        <v>24</v>
      </c>
      <c r="D14131" s="1" t="s">
        <v>63</v>
      </c>
      <c r="E14131" s="1" t="s">
        <v>64</v>
      </c>
      <c r="F14131" s="47">
        <v>714</v>
      </c>
      <c r="G14131" s="34">
        <v>1003.38</v>
      </c>
      <c r="H14131" s="1" t="s">
        <v>218</v>
      </c>
      <c r="I14131" s="34">
        <v>1.1807999999999999E-5</v>
      </c>
      <c r="J14131" s="34">
        <v>4715.7275</v>
      </c>
      <c r="K14131" s="35" t="str">
        <f t="shared" si="1292"/>
        <v>Loonse en Drunense Duinen &amp; Leemkuilen_H2310</v>
      </c>
      <c r="L14131" s="36">
        <f>VLOOKUP(D14131,DATA!A:F,5,FALSE)</f>
        <v>1.0986712608830001E-2</v>
      </c>
      <c r="M14131" s="37">
        <f>VLOOKUP(D14131,DATA!A:F,6,FALSE)</f>
        <v>982</v>
      </c>
      <c r="N14131" s="36">
        <f t="shared" si="1293"/>
        <v>55.845544714910105</v>
      </c>
      <c r="O14131" s="36">
        <f t="shared" si="1294"/>
        <v>55.845547913857999</v>
      </c>
      <c r="P14131" s="36">
        <f t="shared" si="1295"/>
        <v>3.1989478941341076E-6</v>
      </c>
      <c r="Q14131" s="36">
        <f t="shared" si="1296"/>
        <v>0</v>
      </c>
    </row>
    <row r="14132" spans="1:17" x14ac:dyDescent="0.3">
      <c r="A14132" s="29">
        <v>3139736</v>
      </c>
      <c r="B14132" s="1">
        <v>131</v>
      </c>
      <c r="C14132" s="1" t="s">
        <v>24</v>
      </c>
      <c r="D14132" s="1" t="s">
        <v>63</v>
      </c>
      <c r="E14132" s="1" t="s">
        <v>64</v>
      </c>
      <c r="F14132" s="47">
        <v>714</v>
      </c>
      <c r="G14132" s="34">
        <v>965.32</v>
      </c>
      <c r="H14132" s="1" t="s">
        <v>218</v>
      </c>
      <c r="I14132" s="34">
        <v>1.3033999999999999E-5</v>
      </c>
      <c r="J14132" s="34">
        <v>1746.8876</v>
      </c>
      <c r="K14132" s="35" t="str">
        <f t="shared" si="1292"/>
        <v>Loonse en Drunense Duinen &amp; Leemkuilen_H2310</v>
      </c>
      <c r="L14132" s="36">
        <f>VLOOKUP(D14132,DATA!A:F,5,FALSE)</f>
        <v>1.0986712608830001E-2</v>
      </c>
      <c r="M14132" s="37">
        <f>VLOOKUP(D14132,DATA!A:F,6,FALSE)</f>
        <v>982</v>
      </c>
      <c r="N14132" s="36">
        <f t="shared" si="1293"/>
        <v>45.431319762899271</v>
      </c>
      <c r="O14132" s="36">
        <f t="shared" si="1294"/>
        <v>45.431323313029516</v>
      </c>
      <c r="P14132" s="36">
        <f t="shared" si="1295"/>
        <v>3.5501302448892602E-6</v>
      </c>
      <c r="Q14132" s="36">
        <f t="shared" si="1296"/>
        <v>0</v>
      </c>
    </row>
    <row r="14133" spans="1:17" x14ac:dyDescent="0.3">
      <c r="A14133" s="29">
        <v>3139736</v>
      </c>
      <c r="B14133" s="1">
        <v>131</v>
      </c>
      <c r="C14133" s="1" t="s">
        <v>24</v>
      </c>
      <c r="D14133" s="1" t="s">
        <v>61</v>
      </c>
      <c r="E14133" s="1" t="s">
        <v>62</v>
      </c>
      <c r="F14133" s="47">
        <v>714</v>
      </c>
      <c r="G14133" s="34">
        <v>965.32</v>
      </c>
      <c r="H14133" s="1" t="s">
        <v>218</v>
      </c>
      <c r="I14133" s="34">
        <v>1.3033999999999999E-5</v>
      </c>
      <c r="J14133" s="34">
        <v>2010.3765000000001</v>
      </c>
      <c r="K14133" s="35" t="str">
        <f t="shared" si="1292"/>
        <v>Loonse en Drunense Duinen &amp; Leemkuilen_H2330</v>
      </c>
      <c r="L14133" s="36">
        <f>VLOOKUP(D14133,DATA!A:F,5,FALSE)</f>
        <v>1.0986712608830001E-2</v>
      </c>
      <c r="M14133" s="37">
        <f>VLOOKUP(D14133,DATA!A:F,6,FALSE)</f>
        <v>982</v>
      </c>
      <c r="N14133" s="36">
        <f t="shared" si="1293"/>
        <v>45.431319762899271</v>
      </c>
      <c r="O14133" s="36">
        <f t="shared" si="1294"/>
        <v>45.431323313029516</v>
      </c>
      <c r="P14133" s="36">
        <f t="shared" si="1295"/>
        <v>3.5501302448892602E-6</v>
      </c>
      <c r="Q14133" s="36">
        <f t="shared" si="1296"/>
        <v>0</v>
      </c>
    </row>
    <row r="14134" spans="1:17" x14ac:dyDescent="0.3">
      <c r="A14134" s="29">
        <v>3139737</v>
      </c>
      <c r="B14134" s="1">
        <v>131</v>
      </c>
      <c r="C14134" s="1" t="s">
        <v>24</v>
      </c>
      <c r="D14134" s="1" t="s">
        <v>63</v>
      </c>
      <c r="E14134" s="1" t="s">
        <v>64</v>
      </c>
      <c r="F14134" s="47">
        <v>714</v>
      </c>
      <c r="G14134" s="34">
        <v>958.34</v>
      </c>
      <c r="H14134" s="1" t="s">
        <v>218</v>
      </c>
      <c r="I14134" s="34">
        <v>1.4622E-5</v>
      </c>
      <c r="J14134" s="34">
        <v>1826.5373999999999</v>
      </c>
      <c r="K14134" s="35" t="str">
        <f t="shared" si="1292"/>
        <v>Loonse en Drunense Duinen &amp; Leemkuilen_H2310</v>
      </c>
      <c r="L14134" s="36">
        <f>VLOOKUP(D14134,DATA!A:F,5,FALSE)</f>
        <v>1.0986712608830001E-2</v>
      </c>
      <c r="M14134" s="37">
        <f>VLOOKUP(D14134,DATA!A:F,6,FALSE)</f>
        <v>982</v>
      </c>
      <c r="N14134" s="36">
        <f t="shared" si="1293"/>
        <v>43.537707597258709</v>
      </c>
      <c r="O14134" s="36">
        <f t="shared" si="1294"/>
        <v>43.537711546363106</v>
      </c>
      <c r="P14134" s="36">
        <f t="shared" si="1295"/>
        <v>3.9491043963835182E-6</v>
      </c>
      <c r="Q14134" s="36">
        <f t="shared" si="1296"/>
        <v>0</v>
      </c>
    </row>
    <row r="14135" spans="1:17" x14ac:dyDescent="0.3">
      <c r="A14135" s="29">
        <v>3139737</v>
      </c>
      <c r="B14135" s="1">
        <v>131</v>
      </c>
      <c r="C14135" s="1" t="s">
        <v>24</v>
      </c>
      <c r="D14135" s="1" t="s">
        <v>61</v>
      </c>
      <c r="E14135" s="1" t="s">
        <v>62</v>
      </c>
      <c r="F14135" s="47">
        <v>714</v>
      </c>
      <c r="G14135" s="34">
        <v>958.34</v>
      </c>
      <c r="H14135" s="1" t="s">
        <v>218</v>
      </c>
      <c r="I14135" s="34">
        <v>1.4622E-5</v>
      </c>
      <c r="J14135" s="34">
        <v>312.40616</v>
      </c>
      <c r="K14135" s="35" t="str">
        <f t="shared" si="1292"/>
        <v>Loonse en Drunense Duinen &amp; Leemkuilen_H2330</v>
      </c>
      <c r="L14135" s="36">
        <f>VLOOKUP(D14135,DATA!A:F,5,FALSE)</f>
        <v>1.0986712608830001E-2</v>
      </c>
      <c r="M14135" s="37">
        <f>VLOOKUP(D14135,DATA!A:F,6,FALSE)</f>
        <v>982</v>
      </c>
      <c r="N14135" s="36">
        <f t="shared" si="1293"/>
        <v>43.537707597258709</v>
      </c>
      <c r="O14135" s="36">
        <f t="shared" si="1294"/>
        <v>43.537711546363106</v>
      </c>
      <c r="P14135" s="36">
        <f t="shared" si="1295"/>
        <v>3.9491043963835182E-6</v>
      </c>
      <c r="Q14135" s="36">
        <f t="shared" si="1296"/>
        <v>0</v>
      </c>
    </row>
    <row r="14136" spans="1:17" x14ac:dyDescent="0.3">
      <c r="A14136" s="29">
        <v>3139740</v>
      </c>
      <c r="B14136" s="1">
        <v>131</v>
      </c>
      <c r="C14136" s="1" t="s">
        <v>24</v>
      </c>
      <c r="D14136" s="1" t="s">
        <v>63</v>
      </c>
      <c r="E14136" s="1" t="s">
        <v>64</v>
      </c>
      <c r="F14136" s="47">
        <v>714</v>
      </c>
      <c r="G14136" s="34">
        <v>960.39</v>
      </c>
      <c r="H14136" s="1" t="s">
        <v>218</v>
      </c>
      <c r="I14136" s="34">
        <v>1.9712E-5</v>
      </c>
      <c r="J14136" s="34">
        <v>3504.8292999999999</v>
      </c>
      <c r="K14136" s="35" t="str">
        <f t="shared" si="1292"/>
        <v>Loonse en Drunense Duinen &amp; Leemkuilen_H2310</v>
      </c>
      <c r="L14136" s="36">
        <f>VLOOKUP(D14136,DATA!A:F,5,FALSE)</f>
        <v>1.0986712608830001E-2</v>
      </c>
      <c r="M14136" s="37">
        <f>VLOOKUP(D14136,DATA!A:F,6,FALSE)</f>
        <v>982</v>
      </c>
      <c r="N14136" s="36">
        <f t="shared" si="1293"/>
        <v>44.092154390094286</v>
      </c>
      <c r="O14136" s="36">
        <f t="shared" si="1294"/>
        <v>44.092159728757657</v>
      </c>
      <c r="P14136" s="36">
        <f t="shared" si="1295"/>
        <v>5.3386633709351372E-6</v>
      </c>
      <c r="Q14136" s="36">
        <f t="shared" si="1296"/>
        <v>0</v>
      </c>
    </row>
    <row r="14137" spans="1:17" x14ac:dyDescent="0.3">
      <c r="A14137" s="29">
        <v>3139741</v>
      </c>
      <c r="B14137" s="1">
        <v>131</v>
      </c>
      <c r="C14137" s="1" t="s">
        <v>24</v>
      </c>
      <c r="D14137" s="1" t="s">
        <v>63</v>
      </c>
      <c r="E14137" s="1" t="s">
        <v>64</v>
      </c>
      <c r="F14137" s="47">
        <v>714</v>
      </c>
      <c r="G14137" s="34">
        <v>982.28</v>
      </c>
      <c r="H14137" s="1" t="s">
        <v>218</v>
      </c>
      <c r="I14137" s="34">
        <v>2.2056999999999999E-5</v>
      </c>
      <c r="J14137" s="34">
        <v>4399.8190000000004</v>
      </c>
      <c r="K14137" s="35" t="str">
        <f t="shared" si="1292"/>
        <v>Loonse en Drunense Duinen &amp; Leemkuilen_H2310</v>
      </c>
      <c r="L14137" s="36">
        <f>VLOOKUP(D14137,DATA!A:F,5,FALSE)</f>
        <v>1.0986712608830001E-2</v>
      </c>
      <c r="M14137" s="37">
        <f>VLOOKUP(D14137,DATA!A:F,6,FALSE)</f>
        <v>982</v>
      </c>
      <c r="N14137" s="36">
        <f t="shared" si="1293"/>
        <v>50.076906927611113</v>
      </c>
      <c r="O14137" s="36">
        <f t="shared" si="1294"/>
        <v>50.07691298594478</v>
      </c>
      <c r="P14137" s="36">
        <f t="shared" si="1295"/>
        <v>6.0583336676245381E-6</v>
      </c>
      <c r="Q14137" s="36">
        <f t="shared" si="1296"/>
        <v>0</v>
      </c>
    </row>
    <row r="14138" spans="1:17" x14ac:dyDescent="0.3">
      <c r="A14138" s="29">
        <v>3139742</v>
      </c>
      <c r="B14138" s="1">
        <v>131</v>
      </c>
      <c r="C14138" s="1" t="s">
        <v>24</v>
      </c>
      <c r="D14138" s="1" t="s">
        <v>63</v>
      </c>
      <c r="E14138" s="1" t="s">
        <v>64</v>
      </c>
      <c r="F14138" s="47">
        <v>714</v>
      </c>
      <c r="G14138" s="34">
        <v>998.77</v>
      </c>
      <c r="H14138" s="1" t="s">
        <v>218</v>
      </c>
      <c r="I14138" s="34">
        <v>2.446E-5</v>
      </c>
      <c r="J14138" s="34">
        <v>2374.1471999999999</v>
      </c>
      <c r="K14138" s="35" t="str">
        <f t="shared" si="1292"/>
        <v>Loonse en Drunense Duinen &amp; Leemkuilen_H2310</v>
      </c>
      <c r="L14138" s="36">
        <f>VLOOKUP(D14138,DATA!A:F,5,FALSE)</f>
        <v>1.0986712608830001E-2</v>
      </c>
      <c r="M14138" s="37">
        <f>VLOOKUP(D14138,DATA!A:F,6,FALSE)</f>
        <v>982</v>
      </c>
      <c r="N14138" s="36">
        <f t="shared" si="1293"/>
        <v>54.59319283961306</v>
      </c>
      <c r="O14138" s="36">
        <f t="shared" si="1294"/>
        <v>54.593199501291579</v>
      </c>
      <c r="P14138" s="36">
        <f t="shared" si="1295"/>
        <v>6.6616785190376504E-6</v>
      </c>
      <c r="Q14138" s="36">
        <f t="shared" si="1296"/>
        <v>0</v>
      </c>
    </row>
    <row r="14139" spans="1:17" x14ac:dyDescent="0.3">
      <c r="A14139" s="29">
        <v>3139742</v>
      </c>
      <c r="B14139" s="1">
        <v>131</v>
      </c>
      <c r="C14139" s="1" t="s">
        <v>24</v>
      </c>
      <c r="D14139" s="1" t="s">
        <v>61</v>
      </c>
      <c r="E14139" s="1" t="s">
        <v>62</v>
      </c>
      <c r="F14139" s="47">
        <v>714</v>
      </c>
      <c r="G14139" s="34">
        <v>998.77</v>
      </c>
      <c r="H14139" s="1" t="s">
        <v>218</v>
      </c>
      <c r="I14139" s="34">
        <v>2.446E-5</v>
      </c>
      <c r="J14139" s="34">
        <v>166.00107</v>
      </c>
      <c r="K14139" s="35" t="str">
        <f t="shared" si="1292"/>
        <v>Loonse en Drunense Duinen &amp; Leemkuilen_H2330</v>
      </c>
      <c r="L14139" s="36">
        <f>VLOOKUP(D14139,DATA!A:F,5,FALSE)</f>
        <v>1.0986712608830001E-2</v>
      </c>
      <c r="M14139" s="37">
        <f>VLOOKUP(D14139,DATA!A:F,6,FALSE)</f>
        <v>982</v>
      </c>
      <c r="N14139" s="36">
        <f t="shared" si="1293"/>
        <v>54.59319283961306</v>
      </c>
      <c r="O14139" s="36">
        <f t="shared" si="1294"/>
        <v>54.593199501291579</v>
      </c>
      <c r="P14139" s="36">
        <f t="shared" si="1295"/>
        <v>6.6616785190376504E-6</v>
      </c>
      <c r="Q14139" s="36">
        <f t="shared" si="1296"/>
        <v>0</v>
      </c>
    </row>
    <row r="14140" spans="1:17" x14ac:dyDescent="0.3">
      <c r="A14140" s="29">
        <v>3139743</v>
      </c>
      <c r="B14140" s="1">
        <v>131</v>
      </c>
      <c r="C14140" s="1" t="s">
        <v>24</v>
      </c>
      <c r="D14140" s="1" t="s">
        <v>63</v>
      </c>
      <c r="E14140" s="1" t="s">
        <v>64</v>
      </c>
      <c r="F14140" s="47">
        <v>714</v>
      </c>
      <c r="G14140" s="34">
        <v>971.97</v>
      </c>
      <c r="H14140" s="1" t="s">
        <v>218</v>
      </c>
      <c r="I14140" s="34">
        <v>2.5789999999999999E-5</v>
      </c>
      <c r="J14140" s="34">
        <v>1117.1366</v>
      </c>
      <c r="K14140" s="35" t="str">
        <f t="shared" si="1292"/>
        <v>Loonse en Drunense Duinen &amp; Leemkuilen_H2310</v>
      </c>
      <c r="L14140" s="36">
        <f>VLOOKUP(D14140,DATA!A:F,5,FALSE)</f>
        <v>1.0986712608830001E-2</v>
      </c>
      <c r="M14140" s="37">
        <f>VLOOKUP(D14140,DATA!A:F,6,FALSE)</f>
        <v>982</v>
      </c>
      <c r="N14140" s="36">
        <f t="shared" si="1293"/>
        <v>47.247866252955575</v>
      </c>
      <c r="O14140" s="36">
        <f t="shared" si="1294"/>
        <v>47.247873315177173</v>
      </c>
      <c r="P14140" s="36">
        <f t="shared" si="1295"/>
        <v>7.0622215986304582E-6</v>
      </c>
      <c r="Q14140" s="36">
        <f t="shared" si="1296"/>
        <v>0</v>
      </c>
    </row>
    <row r="14141" spans="1:17" x14ac:dyDescent="0.3">
      <c r="A14141" s="29">
        <v>3139744</v>
      </c>
      <c r="B14141" s="1">
        <v>131</v>
      </c>
      <c r="C14141" s="1" t="s">
        <v>24</v>
      </c>
      <c r="D14141" s="1" t="s">
        <v>63</v>
      </c>
      <c r="E14141" s="1" t="s">
        <v>64</v>
      </c>
      <c r="F14141" s="47">
        <v>714</v>
      </c>
      <c r="G14141" s="34">
        <v>929.53</v>
      </c>
      <c r="H14141" s="1" t="s">
        <v>218</v>
      </c>
      <c r="I14141" s="34">
        <v>2.6279999999999999E-5</v>
      </c>
      <c r="J14141" s="34">
        <v>7103.7690000000002</v>
      </c>
      <c r="K14141" s="35" t="str">
        <f t="shared" si="1292"/>
        <v>Loonse en Drunense Duinen &amp; Leemkuilen_H2310</v>
      </c>
      <c r="L14141" s="36">
        <f>VLOOKUP(D14141,DATA!A:F,5,FALSE)</f>
        <v>1.0986712608830001E-2</v>
      </c>
      <c r="M14141" s="37">
        <f>VLOOKUP(D14141,DATA!A:F,6,FALSE)</f>
        <v>982</v>
      </c>
      <c r="N14141" s="36">
        <f t="shared" si="1293"/>
        <v>35.974460309405487</v>
      </c>
      <c r="O14141" s="36">
        <f t="shared" si="1294"/>
        <v>35.974466959696933</v>
      </c>
      <c r="P14141" s="36">
        <f t="shared" si="1295"/>
        <v>6.6502914464194873E-6</v>
      </c>
      <c r="Q14141" s="36">
        <f t="shared" si="1296"/>
        <v>0</v>
      </c>
    </row>
    <row r="14142" spans="1:17" x14ac:dyDescent="0.3">
      <c r="A14142" s="29">
        <v>3139744</v>
      </c>
      <c r="B14142" s="1">
        <v>131</v>
      </c>
      <c r="C14142" s="1" t="s">
        <v>24</v>
      </c>
      <c r="D14142" s="1" t="s">
        <v>61</v>
      </c>
      <c r="E14142" s="1" t="s">
        <v>62</v>
      </c>
      <c r="F14142" s="47">
        <v>714</v>
      </c>
      <c r="G14142" s="34">
        <v>929.53</v>
      </c>
      <c r="H14142" s="1" t="s">
        <v>218</v>
      </c>
      <c r="I14142" s="34">
        <v>2.6279999999999999E-5</v>
      </c>
      <c r="J14142" s="34">
        <v>1455.5681</v>
      </c>
      <c r="K14142" s="35" t="str">
        <f t="shared" si="1292"/>
        <v>Loonse en Drunense Duinen &amp; Leemkuilen_H2330</v>
      </c>
      <c r="L14142" s="36">
        <f>VLOOKUP(D14142,DATA!A:F,5,FALSE)</f>
        <v>1.0986712608830001E-2</v>
      </c>
      <c r="M14142" s="37">
        <f>VLOOKUP(D14142,DATA!A:F,6,FALSE)</f>
        <v>982</v>
      </c>
      <c r="N14142" s="36">
        <f t="shared" si="1293"/>
        <v>35.974460309405487</v>
      </c>
      <c r="O14142" s="36">
        <f t="shared" si="1294"/>
        <v>35.974466959696933</v>
      </c>
      <c r="P14142" s="36">
        <f t="shared" si="1295"/>
        <v>6.6502914464194873E-6</v>
      </c>
      <c r="Q14142" s="36">
        <f t="shared" si="1296"/>
        <v>0</v>
      </c>
    </row>
    <row r="14143" spans="1:17" x14ac:dyDescent="0.3">
      <c r="A14143" s="29">
        <v>3139745</v>
      </c>
      <c r="B14143" s="1">
        <v>131</v>
      </c>
      <c r="C14143" s="1" t="s">
        <v>24</v>
      </c>
      <c r="D14143" s="1" t="s">
        <v>63</v>
      </c>
      <c r="E14143" s="1" t="s">
        <v>64</v>
      </c>
      <c r="F14143" s="47">
        <v>714</v>
      </c>
      <c r="G14143" s="34">
        <v>947</v>
      </c>
      <c r="H14143" s="1" t="s">
        <v>218</v>
      </c>
      <c r="I14143" s="34">
        <v>2.8479999999999998E-5</v>
      </c>
      <c r="J14143" s="34">
        <v>2592.5673999999999</v>
      </c>
      <c r="K14143" s="35" t="str">
        <f t="shared" si="1292"/>
        <v>Loonse en Drunense Duinen &amp; Leemkuilen_H2310</v>
      </c>
      <c r="L14143" s="36">
        <f>VLOOKUP(D14143,DATA!A:F,5,FALSE)</f>
        <v>1.0986712608830001E-2</v>
      </c>
      <c r="M14143" s="37">
        <f>VLOOKUP(D14143,DATA!A:F,6,FALSE)</f>
        <v>982</v>
      </c>
      <c r="N14143" s="36">
        <f t="shared" si="1293"/>
        <v>40.503359166820246</v>
      </c>
      <c r="O14143" s="36">
        <f t="shared" si="1294"/>
        <v>40.503366707165839</v>
      </c>
      <c r="P14143" s="36">
        <f t="shared" si="1295"/>
        <v>7.5403455923606089E-6</v>
      </c>
      <c r="Q14143" s="36">
        <f t="shared" si="1296"/>
        <v>0</v>
      </c>
    </row>
    <row r="14144" spans="1:17" x14ac:dyDescent="0.3">
      <c r="A14144" s="29">
        <v>3139745</v>
      </c>
      <c r="B14144" s="1">
        <v>131</v>
      </c>
      <c r="C14144" s="1" t="s">
        <v>24</v>
      </c>
      <c r="D14144" s="1" t="s">
        <v>61</v>
      </c>
      <c r="E14144" s="1" t="s">
        <v>62</v>
      </c>
      <c r="F14144" s="47">
        <v>714</v>
      </c>
      <c r="G14144" s="34">
        <v>947</v>
      </c>
      <c r="H14144" s="1" t="s">
        <v>218</v>
      </c>
      <c r="I14144" s="34">
        <v>2.8479999999999998E-5</v>
      </c>
      <c r="J14144" s="34">
        <v>7407.4326000000001</v>
      </c>
      <c r="K14144" s="35" t="str">
        <f t="shared" si="1292"/>
        <v>Loonse en Drunense Duinen &amp; Leemkuilen_H2330</v>
      </c>
      <c r="L14144" s="36">
        <f>VLOOKUP(D14144,DATA!A:F,5,FALSE)</f>
        <v>1.0986712608830001E-2</v>
      </c>
      <c r="M14144" s="37">
        <f>VLOOKUP(D14144,DATA!A:F,6,FALSE)</f>
        <v>982</v>
      </c>
      <c r="N14144" s="36">
        <f t="shared" si="1293"/>
        <v>40.503359166820246</v>
      </c>
      <c r="O14144" s="36">
        <f t="shared" si="1294"/>
        <v>40.503366707165839</v>
      </c>
      <c r="P14144" s="36">
        <f t="shared" si="1295"/>
        <v>7.5403455923606089E-6</v>
      </c>
      <c r="Q14144" s="36">
        <f t="shared" si="1296"/>
        <v>0</v>
      </c>
    </row>
    <row r="14145" spans="1:17" x14ac:dyDescent="0.3">
      <c r="A14145" s="29">
        <v>3139746</v>
      </c>
      <c r="B14145" s="1">
        <v>131</v>
      </c>
      <c r="C14145" s="1" t="s">
        <v>24</v>
      </c>
      <c r="D14145" s="1" t="s">
        <v>63</v>
      </c>
      <c r="E14145" s="1" t="s">
        <v>64</v>
      </c>
      <c r="F14145" s="47">
        <v>714</v>
      </c>
      <c r="G14145" s="34">
        <v>1067.07</v>
      </c>
      <c r="H14145" s="1" t="s">
        <v>218</v>
      </c>
      <c r="I14145" s="34">
        <v>3.4010000000000001E-5</v>
      </c>
      <c r="J14145" s="34">
        <v>1594.13</v>
      </c>
      <c r="K14145" s="35" t="str">
        <f t="shared" si="1292"/>
        <v>Loonse en Drunense Duinen &amp; Leemkuilen_H2310</v>
      </c>
      <c r="L14145" s="36">
        <f>VLOOKUP(D14145,DATA!A:F,5,FALSE)</f>
        <v>1.0986712608830001E-2</v>
      </c>
      <c r="M14145" s="37">
        <f>VLOOKUP(D14145,DATA!A:F,6,FALSE)</f>
        <v>982</v>
      </c>
      <c r="N14145" s="36">
        <f t="shared" si="1293"/>
        <v>71.801561944928991</v>
      </c>
      <c r="O14145" s="36">
        <f t="shared" si="1294"/>
        <v>71.801569510353573</v>
      </c>
      <c r="P14145" s="36">
        <f t="shared" si="1295"/>
        <v>7.5654245819123389E-6</v>
      </c>
      <c r="Q14145" s="36">
        <f t="shared" si="1296"/>
        <v>0</v>
      </c>
    </row>
    <row r="14146" spans="1:17" x14ac:dyDescent="0.3">
      <c r="A14146" s="29">
        <v>3139746</v>
      </c>
      <c r="B14146" s="1">
        <v>131</v>
      </c>
      <c r="C14146" s="1" t="s">
        <v>24</v>
      </c>
      <c r="D14146" s="1" t="s">
        <v>61</v>
      </c>
      <c r="E14146" s="1" t="s">
        <v>62</v>
      </c>
      <c r="F14146" s="47">
        <v>714</v>
      </c>
      <c r="G14146" s="34">
        <v>1067.07</v>
      </c>
      <c r="H14146" s="1" t="s">
        <v>218</v>
      </c>
      <c r="I14146" s="34">
        <v>3.4010000000000001E-5</v>
      </c>
      <c r="J14146" s="34">
        <v>2172.8456999999999</v>
      </c>
      <c r="K14146" s="35" t="str">
        <f t="shared" si="1292"/>
        <v>Loonse en Drunense Duinen &amp; Leemkuilen_H2330</v>
      </c>
      <c r="L14146" s="36">
        <f>VLOOKUP(D14146,DATA!A:F,5,FALSE)</f>
        <v>1.0986712608830001E-2</v>
      </c>
      <c r="M14146" s="37">
        <f>VLOOKUP(D14146,DATA!A:F,6,FALSE)</f>
        <v>982</v>
      </c>
      <c r="N14146" s="36">
        <f t="shared" si="1293"/>
        <v>71.801561944928991</v>
      </c>
      <c r="O14146" s="36">
        <f t="shared" si="1294"/>
        <v>71.801569510353573</v>
      </c>
      <c r="P14146" s="36">
        <f t="shared" si="1295"/>
        <v>7.5654245819123389E-6</v>
      </c>
      <c r="Q14146" s="36">
        <f t="shared" si="1296"/>
        <v>0</v>
      </c>
    </row>
    <row r="14147" spans="1:17" x14ac:dyDescent="0.3">
      <c r="A14147" s="29">
        <v>3139747</v>
      </c>
      <c r="B14147" s="1">
        <v>131</v>
      </c>
      <c r="C14147" s="1" t="s">
        <v>24</v>
      </c>
      <c r="D14147" s="1" t="s">
        <v>61</v>
      </c>
      <c r="E14147" s="1" t="s">
        <v>62</v>
      </c>
      <c r="F14147" s="47">
        <v>714</v>
      </c>
      <c r="G14147" s="34">
        <v>1290.68</v>
      </c>
      <c r="H14147" s="1" t="s">
        <v>218</v>
      </c>
      <c r="I14147" s="34">
        <v>4.4520000000000001E-5</v>
      </c>
      <c r="J14147" s="34">
        <v>7404.3477000000003</v>
      </c>
      <c r="K14147" s="35" t="str">
        <f t="shared" ref="K14147:K14210" si="1297">_xlfn.CONCAT(C14147,"_",D14147)</f>
        <v>Loonse en Drunense Duinen &amp; Leemkuilen_H2330</v>
      </c>
      <c r="L14147" s="36">
        <f>VLOOKUP(D14147,DATA!A:F,5,FALSE)</f>
        <v>1.0986712608830001E-2</v>
      </c>
      <c r="M14147" s="37">
        <f>VLOOKUP(D14147,DATA!A:F,6,FALSE)</f>
        <v>982</v>
      </c>
      <c r="N14147" s="36">
        <f t="shared" ref="N14147:N14210" si="1298">100/(1+EXP(-L14147*(G14147-M14147)))</f>
        <v>96.743400132048464</v>
      </c>
      <c r="O14147" s="36">
        <f t="shared" ref="O14147:O14210" si="1299">100/(1+EXP(-L14147*((G14147+I14147)-M14147)))</f>
        <v>96.743401673069513</v>
      </c>
      <c r="P14147" s="36">
        <f t="shared" ref="P14147:P14210" si="1300">O14147-N14147</f>
        <v>1.5410210494337662E-6</v>
      </c>
      <c r="Q14147" s="36">
        <f t="shared" ref="Q14147:Q14210" si="1301">IF(AND(H14147&lt;&gt;"below",I14147&gt;=0.005),J14147*P14147/100,0)</f>
        <v>0</v>
      </c>
    </row>
    <row r="14148" spans="1:17" x14ac:dyDescent="0.3">
      <c r="A14148" s="29">
        <v>3139748</v>
      </c>
      <c r="B14148" s="1">
        <v>131</v>
      </c>
      <c r="C14148" s="1" t="s">
        <v>24</v>
      </c>
      <c r="D14148" s="1" t="s">
        <v>63</v>
      </c>
      <c r="E14148" s="1" t="s">
        <v>64</v>
      </c>
      <c r="F14148" s="47">
        <v>714</v>
      </c>
      <c r="G14148" s="34">
        <v>1169.68</v>
      </c>
      <c r="H14148" s="1" t="s">
        <v>218</v>
      </c>
      <c r="I14148" s="34">
        <v>4.2320000000000001E-5</v>
      </c>
      <c r="J14148" s="34">
        <v>2212.5452</v>
      </c>
      <c r="K14148" s="35" t="str">
        <f t="shared" si="1297"/>
        <v>Loonse en Drunense Duinen &amp; Leemkuilen_H2310</v>
      </c>
      <c r="L14148" s="36">
        <f>VLOOKUP(D14148,DATA!A:F,5,FALSE)</f>
        <v>1.0986712608830001E-2</v>
      </c>
      <c r="M14148" s="37">
        <f>VLOOKUP(D14148,DATA!A:F,6,FALSE)</f>
        <v>982</v>
      </c>
      <c r="N14148" s="36">
        <f t="shared" si="1298"/>
        <v>88.715316842877513</v>
      </c>
      <c r="O14148" s="36">
        <f t="shared" si="1299"/>
        <v>88.715321497680677</v>
      </c>
      <c r="P14148" s="36">
        <f t="shared" si="1300"/>
        <v>4.6548031633619757E-6</v>
      </c>
      <c r="Q14148" s="36">
        <f t="shared" si="1301"/>
        <v>0</v>
      </c>
    </row>
    <row r="14149" spans="1:17" x14ac:dyDescent="0.3">
      <c r="A14149" s="29">
        <v>3139748</v>
      </c>
      <c r="B14149" s="1">
        <v>131</v>
      </c>
      <c r="C14149" s="1" t="s">
        <v>24</v>
      </c>
      <c r="D14149" s="1" t="s">
        <v>61</v>
      </c>
      <c r="E14149" s="1" t="s">
        <v>62</v>
      </c>
      <c r="F14149" s="47">
        <v>714</v>
      </c>
      <c r="G14149" s="34">
        <v>1169.68</v>
      </c>
      <c r="H14149" s="1" t="s">
        <v>218</v>
      </c>
      <c r="I14149" s="34">
        <v>4.2320000000000001E-5</v>
      </c>
      <c r="J14149" s="34">
        <v>4923.3676999999998</v>
      </c>
      <c r="K14149" s="35" t="str">
        <f t="shared" si="1297"/>
        <v>Loonse en Drunense Duinen &amp; Leemkuilen_H2330</v>
      </c>
      <c r="L14149" s="36">
        <f>VLOOKUP(D14149,DATA!A:F,5,FALSE)</f>
        <v>1.0986712608830001E-2</v>
      </c>
      <c r="M14149" s="37">
        <f>VLOOKUP(D14149,DATA!A:F,6,FALSE)</f>
        <v>982</v>
      </c>
      <c r="N14149" s="36">
        <f t="shared" si="1298"/>
        <v>88.715316842877513</v>
      </c>
      <c r="O14149" s="36">
        <f t="shared" si="1299"/>
        <v>88.715321497680677</v>
      </c>
      <c r="P14149" s="36">
        <f t="shared" si="1300"/>
        <v>4.6548031633619757E-6</v>
      </c>
      <c r="Q14149" s="36">
        <f t="shared" si="1301"/>
        <v>0</v>
      </c>
    </row>
    <row r="14150" spans="1:17" x14ac:dyDescent="0.3">
      <c r="A14150" s="29">
        <v>3139749</v>
      </c>
      <c r="B14150" s="1">
        <v>131</v>
      </c>
      <c r="C14150" s="1" t="s">
        <v>24</v>
      </c>
      <c r="D14150" s="1" t="s">
        <v>61</v>
      </c>
      <c r="E14150" s="1" t="s">
        <v>62</v>
      </c>
      <c r="F14150" s="47">
        <v>714</v>
      </c>
      <c r="G14150" s="34">
        <v>1028.48</v>
      </c>
      <c r="H14150" s="1" t="s">
        <v>218</v>
      </c>
      <c r="I14150" s="34">
        <v>3.8300000000000003E-5</v>
      </c>
      <c r="J14150" s="34">
        <v>8707.8950000000004</v>
      </c>
      <c r="K14150" s="35" t="str">
        <f t="shared" si="1297"/>
        <v>Loonse en Drunense Duinen &amp; Leemkuilen_H2330</v>
      </c>
      <c r="L14150" s="36">
        <f>VLOOKUP(D14150,DATA!A:F,5,FALSE)</f>
        <v>1.0986712608830001E-2</v>
      </c>
      <c r="M14150" s="37">
        <f>VLOOKUP(D14150,DATA!A:F,6,FALSE)</f>
        <v>982</v>
      </c>
      <c r="N14150" s="36">
        <f t="shared" si="1298"/>
        <v>62.496174413184917</v>
      </c>
      <c r="O14150" s="36">
        <f t="shared" si="1299"/>
        <v>62.496184275878008</v>
      </c>
      <c r="P14150" s="36">
        <f t="shared" si="1300"/>
        <v>9.8626930906675625E-6</v>
      </c>
      <c r="Q14150" s="36">
        <f t="shared" si="1301"/>
        <v>0</v>
      </c>
    </row>
    <row r="14151" spans="1:17" x14ac:dyDescent="0.3">
      <c r="A14151" s="29">
        <v>3139750</v>
      </c>
      <c r="B14151" s="1">
        <v>131</v>
      </c>
      <c r="C14151" s="1" t="s">
        <v>24</v>
      </c>
      <c r="D14151" s="1" t="s">
        <v>61</v>
      </c>
      <c r="E14151" s="1" t="s">
        <v>62</v>
      </c>
      <c r="F14151" s="47">
        <v>714</v>
      </c>
      <c r="G14151" s="34">
        <v>1245.8</v>
      </c>
      <c r="H14151" s="1" t="s">
        <v>218</v>
      </c>
      <c r="I14151" s="34">
        <v>4.9700000000000002E-5</v>
      </c>
      <c r="J14151" s="34">
        <v>6098.7035999999998</v>
      </c>
      <c r="K14151" s="35" t="str">
        <f t="shared" si="1297"/>
        <v>Loonse en Drunense Duinen &amp; Leemkuilen_H2330</v>
      </c>
      <c r="L14151" s="36">
        <f>VLOOKUP(D14151,DATA!A:F,5,FALSE)</f>
        <v>1.0986712608830001E-2</v>
      </c>
      <c r="M14151" s="37">
        <f>VLOOKUP(D14151,DATA!A:F,6,FALSE)</f>
        <v>982</v>
      </c>
      <c r="N14151" s="36">
        <f t="shared" si="1298"/>
        <v>94.776207771562653</v>
      </c>
      <c r="O14151" s="36">
        <f t="shared" si="1299"/>
        <v>94.776210474956173</v>
      </c>
      <c r="P14151" s="36">
        <f t="shared" si="1300"/>
        <v>2.7033935197096071E-6</v>
      </c>
      <c r="Q14151" s="36">
        <f t="shared" si="1301"/>
        <v>0</v>
      </c>
    </row>
    <row r="14152" spans="1:17" x14ac:dyDescent="0.3">
      <c r="A14152" s="29">
        <v>3139751</v>
      </c>
      <c r="B14152" s="1">
        <v>131</v>
      </c>
      <c r="C14152" s="1" t="s">
        <v>24</v>
      </c>
      <c r="D14152" s="1" t="s">
        <v>61</v>
      </c>
      <c r="E14152" s="1" t="s">
        <v>62</v>
      </c>
      <c r="F14152" s="47">
        <v>714</v>
      </c>
      <c r="G14152" s="34">
        <v>1472.72</v>
      </c>
      <c r="H14152" s="1" t="s">
        <v>218</v>
      </c>
      <c r="I14152" s="34">
        <v>6.3109999999999997E-5</v>
      </c>
      <c r="J14152" s="34">
        <v>105.59734</v>
      </c>
      <c r="K14152" s="35" t="str">
        <f t="shared" si="1297"/>
        <v>Loonse en Drunense Duinen &amp; Leemkuilen_H2330</v>
      </c>
      <c r="L14152" s="36">
        <f>VLOOKUP(D14152,DATA!A:F,5,FALSE)</f>
        <v>1.0986712608830001E-2</v>
      </c>
      <c r="M14152" s="37">
        <f>VLOOKUP(D14152,DATA!A:F,6,FALSE)</f>
        <v>982</v>
      </c>
      <c r="N14152" s="36">
        <f t="shared" si="1298"/>
        <v>99.546506649846904</v>
      </c>
      <c r="O14152" s="36">
        <f t="shared" si="1299"/>
        <v>99.546506962860178</v>
      </c>
      <c r="P14152" s="36">
        <f t="shared" si="1300"/>
        <v>3.1301327396704437E-7</v>
      </c>
      <c r="Q14152" s="36">
        <f t="shared" si="1301"/>
        <v>0</v>
      </c>
    </row>
    <row r="14153" spans="1:17" x14ac:dyDescent="0.3">
      <c r="A14153" s="29">
        <v>3139752</v>
      </c>
      <c r="B14153" s="1">
        <v>131</v>
      </c>
      <c r="C14153" s="1" t="s">
        <v>24</v>
      </c>
      <c r="D14153" s="1" t="s">
        <v>63</v>
      </c>
      <c r="E14153" s="1" t="s">
        <v>64</v>
      </c>
      <c r="F14153" s="47">
        <v>714</v>
      </c>
      <c r="G14153" s="34">
        <v>1420.66</v>
      </c>
      <c r="H14153" s="1" t="s">
        <v>218</v>
      </c>
      <c r="I14153" s="34">
        <v>7.4410000000000001E-5</v>
      </c>
      <c r="J14153" s="34">
        <v>2399.5612999999998</v>
      </c>
      <c r="K14153" s="35" t="str">
        <f t="shared" si="1297"/>
        <v>Loonse en Drunense Duinen &amp; Leemkuilen_H2310</v>
      </c>
      <c r="L14153" s="36">
        <f>VLOOKUP(D14153,DATA!A:F,5,FALSE)</f>
        <v>1.0986712608830001E-2</v>
      </c>
      <c r="M14153" s="37">
        <f>VLOOKUP(D14153,DATA!A:F,6,FALSE)</f>
        <v>982</v>
      </c>
      <c r="N14153" s="36">
        <f t="shared" si="1298"/>
        <v>99.199324988948646</v>
      </c>
      <c r="O14153" s="36">
        <f t="shared" si="1299"/>
        <v>99.199325638276278</v>
      </c>
      <c r="P14153" s="36">
        <f t="shared" si="1300"/>
        <v>6.4932763166325458E-7</v>
      </c>
      <c r="Q14153" s="36">
        <f t="shared" si="1301"/>
        <v>0</v>
      </c>
    </row>
    <row r="14154" spans="1:17" x14ac:dyDescent="0.3">
      <c r="A14154" s="29">
        <v>3139752</v>
      </c>
      <c r="B14154" s="1">
        <v>131</v>
      </c>
      <c r="C14154" s="1" t="s">
        <v>24</v>
      </c>
      <c r="D14154" s="1" t="s">
        <v>61</v>
      </c>
      <c r="E14154" s="1" t="s">
        <v>62</v>
      </c>
      <c r="F14154" s="47">
        <v>714</v>
      </c>
      <c r="G14154" s="34">
        <v>1420.66</v>
      </c>
      <c r="H14154" s="1" t="s">
        <v>218</v>
      </c>
      <c r="I14154" s="34">
        <v>7.4410000000000001E-5</v>
      </c>
      <c r="J14154" s="34">
        <v>2274.4870000000001</v>
      </c>
      <c r="K14154" s="35" t="str">
        <f t="shared" si="1297"/>
        <v>Loonse en Drunense Duinen &amp; Leemkuilen_H2330</v>
      </c>
      <c r="L14154" s="36">
        <f>VLOOKUP(D14154,DATA!A:F,5,FALSE)</f>
        <v>1.0986712608830001E-2</v>
      </c>
      <c r="M14154" s="37">
        <f>VLOOKUP(D14154,DATA!A:F,6,FALSE)</f>
        <v>982</v>
      </c>
      <c r="N14154" s="36">
        <f t="shared" si="1298"/>
        <v>99.199324988948646</v>
      </c>
      <c r="O14154" s="36">
        <f t="shared" si="1299"/>
        <v>99.199325638276278</v>
      </c>
      <c r="P14154" s="36">
        <f t="shared" si="1300"/>
        <v>6.4932763166325458E-7</v>
      </c>
      <c r="Q14154" s="36">
        <f t="shared" si="1301"/>
        <v>0</v>
      </c>
    </row>
    <row r="14155" spans="1:17" x14ac:dyDescent="0.3">
      <c r="A14155" s="29">
        <v>3139753</v>
      </c>
      <c r="B14155" s="1">
        <v>131</v>
      </c>
      <c r="C14155" s="1" t="s">
        <v>24</v>
      </c>
      <c r="D14155" s="1" t="s">
        <v>63</v>
      </c>
      <c r="E14155" s="1" t="s">
        <v>64</v>
      </c>
      <c r="F14155" s="47">
        <v>714</v>
      </c>
      <c r="G14155" s="34">
        <v>1102.3800000000001</v>
      </c>
      <c r="H14155" s="1" t="s">
        <v>218</v>
      </c>
      <c r="I14155" s="34">
        <v>6.6110000000000002E-5</v>
      </c>
      <c r="J14155" s="34">
        <v>4828.1210000000001</v>
      </c>
      <c r="K14155" s="35" t="str">
        <f t="shared" si="1297"/>
        <v>Loonse en Drunense Duinen &amp; Leemkuilen_H2310</v>
      </c>
      <c r="L14155" s="36">
        <f>VLOOKUP(D14155,DATA!A:F,5,FALSE)</f>
        <v>1.0986712608830001E-2</v>
      </c>
      <c r="M14155" s="37">
        <f>VLOOKUP(D14155,DATA!A:F,6,FALSE)</f>
        <v>982</v>
      </c>
      <c r="N14155" s="36">
        <f t="shared" si="1298"/>
        <v>78.961070809287961</v>
      </c>
      <c r="O14155" s="36">
        <f t="shared" si="1299"/>
        <v>78.961082875514961</v>
      </c>
      <c r="P14155" s="36">
        <f t="shared" si="1300"/>
        <v>1.206622700067328E-5</v>
      </c>
      <c r="Q14155" s="36">
        <f t="shared" si="1301"/>
        <v>0</v>
      </c>
    </row>
    <row r="14156" spans="1:17" x14ac:dyDescent="0.3">
      <c r="A14156" s="29">
        <v>3139753</v>
      </c>
      <c r="B14156" s="1">
        <v>131</v>
      </c>
      <c r="C14156" s="1" t="s">
        <v>24</v>
      </c>
      <c r="D14156" s="1" t="s">
        <v>61</v>
      </c>
      <c r="E14156" s="1" t="s">
        <v>62</v>
      </c>
      <c r="F14156" s="47">
        <v>714</v>
      </c>
      <c r="G14156" s="34">
        <v>1102.3800000000001</v>
      </c>
      <c r="H14156" s="1" t="s">
        <v>218</v>
      </c>
      <c r="I14156" s="34">
        <v>6.6110000000000002E-5</v>
      </c>
      <c r="J14156" s="34">
        <v>5014.4849999999997</v>
      </c>
      <c r="K14156" s="35" t="str">
        <f t="shared" si="1297"/>
        <v>Loonse en Drunense Duinen &amp; Leemkuilen_H2330</v>
      </c>
      <c r="L14156" s="36">
        <f>VLOOKUP(D14156,DATA!A:F,5,FALSE)</f>
        <v>1.0986712608830001E-2</v>
      </c>
      <c r="M14156" s="37">
        <f>VLOOKUP(D14156,DATA!A:F,6,FALSE)</f>
        <v>982</v>
      </c>
      <c r="N14156" s="36">
        <f t="shared" si="1298"/>
        <v>78.961070809287961</v>
      </c>
      <c r="O14156" s="36">
        <f t="shared" si="1299"/>
        <v>78.961082875514961</v>
      </c>
      <c r="P14156" s="36">
        <f t="shared" si="1300"/>
        <v>1.206622700067328E-5</v>
      </c>
      <c r="Q14156" s="36">
        <f t="shared" si="1301"/>
        <v>0</v>
      </c>
    </row>
    <row r="14157" spans="1:17" x14ac:dyDescent="0.3">
      <c r="A14157" s="29">
        <v>3139754</v>
      </c>
      <c r="B14157" s="1">
        <v>131</v>
      </c>
      <c r="C14157" s="1" t="s">
        <v>24</v>
      </c>
      <c r="D14157" s="1" t="s">
        <v>63</v>
      </c>
      <c r="E14157" s="1" t="s">
        <v>64</v>
      </c>
      <c r="F14157" s="47">
        <v>714</v>
      </c>
      <c r="G14157" s="34">
        <v>1351.49</v>
      </c>
      <c r="H14157" s="1" t="s">
        <v>218</v>
      </c>
      <c r="I14157" s="34">
        <v>9.3369999999999995E-5</v>
      </c>
      <c r="J14157" s="34">
        <v>249.39479</v>
      </c>
      <c r="K14157" s="35" t="str">
        <f t="shared" si="1297"/>
        <v>Loonse en Drunense Duinen &amp; Leemkuilen_H2310</v>
      </c>
      <c r="L14157" s="36">
        <f>VLOOKUP(D14157,DATA!A:F,5,FALSE)</f>
        <v>1.0986712608830001E-2</v>
      </c>
      <c r="M14157" s="37">
        <f>VLOOKUP(D14157,DATA!A:F,6,FALSE)</f>
        <v>982</v>
      </c>
      <c r="N14157" s="36">
        <f t="shared" si="1298"/>
        <v>98.303480179496887</v>
      </c>
      <c r="O14157" s="36">
        <f t="shared" si="1299"/>
        <v>98.303481890310664</v>
      </c>
      <c r="P14157" s="36">
        <f t="shared" si="1300"/>
        <v>1.7108137768673259E-6</v>
      </c>
      <c r="Q14157" s="36">
        <f t="shared" si="1301"/>
        <v>0</v>
      </c>
    </row>
    <row r="14158" spans="1:17" x14ac:dyDescent="0.3">
      <c r="A14158" s="29">
        <v>3139754</v>
      </c>
      <c r="B14158" s="1">
        <v>131</v>
      </c>
      <c r="C14158" s="1" t="s">
        <v>24</v>
      </c>
      <c r="D14158" s="1" t="s">
        <v>61</v>
      </c>
      <c r="E14158" s="1" t="s">
        <v>62</v>
      </c>
      <c r="F14158" s="47">
        <v>714</v>
      </c>
      <c r="G14158" s="34">
        <v>1351.49</v>
      </c>
      <c r="H14158" s="1" t="s">
        <v>218</v>
      </c>
      <c r="I14158" s="34">
        <v>9.3369999999999995E-5</v>
      </c>
      <c r="J14158" s="34">
        <v>7318.4719999999998</v>
      </c>
      <c r="K14158" s="35" t="str">
        <f t="shared" si="1297"/>
        <v>Loonse en Drunense Duinen &amp; Leemkuilen_H2330</v>
      </c>
      <c r="L14158" s="36">
        <f>VLOOKUP(D14158,DATA!A:F,5,FALSE)</f>
        <v>1.0986712608830001E-2</v>
      </c>
      <c r="M14158" s="37">
        <f>VLOOKUP(D14158,DATA!A:F,6,FALSE)</f>
        <v>982</v>
      </c>
      <c r="N14158" s="36">
        <f t="shared" si="1298"/>
        <v>98.303480179496887</v>
      </c>
      <c r="O14158" s="36">
        <f t="shared" si="1299"/>
        <v>98.303481890310664</v>
      </c>
      <c r="P14158" s="36">
        <f t="shared" si="1300"/>
        <v>1.7108137768673259E-6</v>
      </c>
      <c r="Q14158" s="36">
        <f t="shared" si="1301"/>
        <v>0</v>
      </c>
    </row>
    <row r="14159" spans="1:17" x14ac:dyDescent="0.3">
      <c r="A14159" s="29">
        <v>3139757</v>
      </c>
      <c r="B14159" s="1">
        <v>131</v>
      </c>
      <c r="C14159" s="1" t="s">
        <v>24</v>
      </c>
      <c r="D14159" s="1" t="s">
        <v>61</v>
      </c>
      <c r="E14159" s="1" t="s">
        <v>62</v>
      </c>
      <c r="F14159" s="47">
        <v>714</v>
      </c>
      <c r="G14159" s="34">
        <v>1941.68</v>
      </c>
      <c r="H14159" s="1" t="s">
        <v>218</v>
      </c>
      <c r="I14159" s="34">
        <v>2.431E-4</v>
      </c>
      <c r="J14159" s="34">
        <v>663.69640000000004</v>
      </c>
      <c r="K14159" s="35" t="str">
        <f t="shared" si="1297"/>
        <v>Loonse en Drunense Duinen &amp; Leemkuilen_H2330</v>
      </c>
      <c r="L14159" s="36">
        <f>VLOOKUP(D14159,DATA!A:F,5,FALSE)</f>
        <v>1.0986712608830001E-2</v>
      </c>
      <c r="M14159" s="37">
        <f>VLOOKUP(D14159,DATA!A:F,6,FALSE)</f>
        <v>982</v>
      </c>
      <c r="N14159" s="36">
        <f t="shared" si="1298"/>
        <v>99.997364242147754</v>
      </c>
      <c r="O14159" s="36">
        <f t="shared" si="1299"/>
        <v>99.997364249187328</v>
      </c>
      <c r="P14159" s="36">
        <f t="shared" si="1300"/>
        <v>7.0395742568507558E-9</v>
      </c>
      <c r="Q14159" s="36">
        <f t="shared" si="1301"/>
        <v>0</v>
      </c>
    </row>
    <row r="14160" spans="1:17" x14ac:dyDescent="0.3">
      <c r="A14160" s="29">
        <v>3139770</v>
      </c>
      <c r="B14160" s="1">
        <v>131</v>
      </c>
      <c r="C14160" s="1" t="s">
        <v>24</v>
      </c>
      <c r="D14160" s="1" t="s">
        <v>61</v>
      </c>
      <c r="E14160" s="1" t="s">
        <v>62</v>
      </c>
      <c r="F14160" s="47">
        <v>714</v>
      </c>
      <c r="G14160" s="34">
        <v>1881.15</v>
      </c>
      <c r="H14160" s="1" t="s">
        <v>218</v>
      </c>
      <c r="I14160" s="34">
        <v>4.6562000000000001E-3</v>
      </c>
      <c r="J14160" s="34">
        <v>838.0018</v>
      </c>
      <c r="K14160" s="35" t="str">
        <f t="shared" si="1297"/>
        <v>Loonse en Drunense Duinen &amp; Leemkuilen_H2330</v>
      </c>
      <c r="L14160" s="36">
        <f>VLOOKUP(D14160,DATA!A:F,5,FALSE)</f>
        <v>1.0986712608830001E-2</v>
      </c>
      <c r="M14160" s="37">
        <f>VLOOKUP(D14160,DATA!A:F,6,FALSE)</f>
        <v>982</v>
      </c>
      <c r="N14160" s="36">
        <f t="shared" si="1298"/>
        <v>99.994874789643646</v>
      </c>
      <c r="O14160" s="36">
        <f t="shared" si="1299"/>
        <v>99.994875051810467</v>
      </c>
      <c r="P14160" s="36">
        <f t="shared" si="1300"/>
        <v>2.6216682158519689E-7</v>
      </c>
      <c r="Q14160" s="36">
        <f t="shared" si="1301"/>
        <v>0</v>
      </c>
    </row>
    <row r="14161" spans="1:17" x14ac:dyDescent="0.3">
      <c r="A14161" s="29">
        <v>3139778</v>
      </c>
      <c r="B14161" s="1">
        <v>131</v>
      </c>
      <c r="C14161" s="1" t="s">
        <v>24</v>
      </c>
      <c r="D14161" s="1" t="s">
        <v>63</v>
      </c>
      <c r="E14161" s="1" t="s">
        <v>64</v>
      </c>
      <c r="F14161" s="47">
        <v>714</v>
      </c>
      <c r="G14161" s="34">
        <v>1932.2</v>
      </c>
      <c r="H14161" s="1" t="s">
        <v>218</v>
      </c>
      <c r="I14161" s="34">
        <v>9.9073000000000008E-3</v>
      </c>
      <c r="J14161" s="34">
        <v>473.93304000000001</v>
      </c>
      <c r="K14161" s="35" t="str">
        <f t="shared" si="1297"/>
        <v>Loonse en Drunense Duinen &amp; Leemkuilen_H2310</v>
      </c>
      <c r="L14161" s="36">
        <f>VLOOKUP(D14161,DATA!A:F,5,FALSE)</f>
        <v>1.0986712608830001E-2</v>
      </c>
      <c r="M14161" s="37">
        <f>VLOOKUP(D14161,DATA!A:F,6,FALSE)</f>
        <v>982</v>
      </c>
      <c r="N14161" s="36">
        <f t="shared" si="1298"/>
        <v>99.997074919818374</v>
      </c>
      <c r="O14161" s="36">
        <f t="shared" si="1299"/>
        <v>99.997075238182774</v>
      </c>
      <c r="P14161" s="36">
        <f t="shared" si="1300"/>
        <v>3.1836439973176311E-7</v>
      </c>
      <c r="Q14161" s="36">
        <f t="shared" si="1301"/>
        <v>1.5088340779264968E-6</v>
      </c>
    </row>
    <row r="14162" spans="1:17" x14ac:dyDescent="0.3">
      <c r="A14162" s="29">
        <v>3139778</v>
      </c>
      <c r="B14162" s="1">
        <v>131</v>
      </c>
      <c r="C14162" s="1" t="s">
        <v>24</v>
      </c>
      <c r="D14162" s="1" t="s">
        <v>61</v>
      </c>
      <c r="E14162" s="1" t="s">
        <v>62</v>
      </c>
      <c r="F14162" s="47">
        <v>714</v>
      </c>
      <c r="G14162" s="34">
        <v>1932.2</v>
      </c>
      <c r="H14162" s="1" t="s">
        <v>218</v>
      </c>
      <c r="I14162" s="34">
        <v>9.9073000000000008E-3</v>
      </c>
      <c r="J14162" s="34">
        <v>405.81115999999997</v>
      </c>
      <c r="K14162" s="35" t="str">
        <f t="shared" si="1297"/>
        <v>Loonse en Drunense Duinen &amp; Leemkuilen_H2330</v>
      </c>
      <c r="L14162" s="36">
        <f>VLOOKUP(D14162,DATA!A:F,5,FALSE)</f>
        <v>1.0986712608830001E-2</v>
      </c>
      <c r="M14162" s="37">
        <f>VLOOKUP(D14162,DATA!A:F,6,FALSE)</f>
        <v>982</v>
      </c>
      <c r="N14162" s="36">
        <f t="shared" si="1298"/>
        <v>99.997074919818374</v>
      </c>
      <c r="O14162" s="36">
        <f t="shared" si="1299"/>
        <v>99.997075238182774</v>
      </c>
      <c r="P14162" s="36">
        <f t="shared" si="1300"/>
        <v>3.1836439973176311E-7</v>
      </c>
      <c r="Q14162" s="36">
        <f t="shared" si="1301"/>
        <v>1.2919582635785046E-6</v>
      </c>
    </row>
    <row r="14163" spans="1:17" x14ac:dyDescent="0.3">
      <c r="A14163" s="29">
        <v>3139779</v>
      </c>
      <c r="B14163" s="1">
        <v>131</v>
      </c>
      <c r="C14163" s="1" t="s">
        <v>24</v>
      </c>
      <c r="D14163" s="1" t="s">
        <v>63</v>
      </c>
      <c r="E14163" s="1" t="s">
        <v>64</v>
      </c>
      <c r="F14163" s="47">
        <v>714</v>
      </c>
      <c r="G14163" s="34">
        <v>1963</v>
      </c>
      <c r="H14163" s="1" t="s">
        <v>218</v>
      </c>
      <c r="I14163" s="34">
        <v>1.02693E-2</v>
      </c>
      <c r="J14163" s="34">
        <v>706.94510000000002</v>
      </c>
      <c r="K14163" s="35" t="str">
        <f t="shared" si="1297"/>
        <v>Loonse en Drunense Duinen &amp; Leemkuilen_H2310</v>
      </c>
      <c r="L14163" s="36">
        <f>VLOOKUP(D14163,DATA!A:F,5,FALSE)</f>
        <v>1.0986712608830001E-2</v>
      </c>
      <c r="M14163" s="37">
        <f>VLOOKUP(D14163,DATA!A:F,6,FALSE)</f>
        <v>982</v>
      </c>
      <c r="N14163" s="36">
        <f t="shared" si="1298"/>
        <v>99.997914644087899</v>
      </c>
      <c r="O14163" s="36">
        <f t="shared" si="1299"/>
        <v>99.997914879351754</v>
      </c>
      <c r="P14163" s="36">
        <f t="shared" si="1300"/>
        <v>2.3526385461991595E-7</v>
      </c>
      <c r="Q14163" s="36">
        <f t="shared" si="1301"/>
        <v>1.6631862923066194E-6</v>
      </c>
    </row>
    <row r="14164" spans="1:17" x14ac:dyDescent="0.3">
      <c r="A14164" s="29">
        <v>3141264</v>
      </c>
      <c r="B14164" s="1">
        <v>131</v>
      </c>
      <c r="C14164" s="1" t="s">
        <v>24</v>
      </c>
      <c r="D14164" s="1" t="s">
        <v>63</v>
      </c>
      <c r="E14164" s="1" t="s">
        <v>64</v>
      </c>
      <c r="F14164" s="47">
        <v>714</v>
      </c>
      <c r="G14164" s="34">
        <v>1131.21</v>
      </c>
      <c r="H14164" s="1" t="s">
        <v>218</v>
      </c>
      <c r="I14164" s="34">
        <v>1.0328E-5</v>
      </c>
      <c r="J14164" s="34">
        <v>182.42949999999999</v>
      </c>
      <c r="K14164" s="35" t="str">
        <f t="shared" si="1297"/>
        <v>Loonse en Drunense Duinen &amp; Leemkuilen_H2310</v>
      </c>
      <c r="L14164" s="36">
        <f>VLOOKUP(D14164,DATA!A:F,5,FALSE)</f>
        <v>1.0986712608830001E-2</v>
      </c>
      <c r="M14164" s="37">
        <f>VLOOKUP(D14164,DATA!A:F,6,FALSE)</f>
        <v>982</v>
      </c>
      <c r="N14164" s="36">
        <f t="shared" si="1298"/>
        <v>83.744339426267587</v>
      </c>
      <c r="O14164" s="36">
        <f t="shared" si="1299"/>
        <v>83.744340970967272</v>
      </c>
      <c r="P14164" s="36">
        <f t="shared" si="1300"/>
        <v>1.5446996854961981E-6</v>
      </c>
      <c r="Q14164" s="36">
        <f t="shared" si="1301"/>
        <v>0</v>
      </c>
    </row>
    <row r="14165" spans="1:17" x14ac:dyDescent="0.3">
      <c r="A14165" s="29">
        <v>3141265</v>
      </c>
      <c r="B14165" s="1">
        <v>131</v>
      </c>
      <c r="C14165" s="1" t="s">
        <v>24</v>
      </c>
      <c r="D14165" s="1" t="s">
        <v>63</v>
      </c>
      <c r="E14165" s="1" t="s">
        <v>64</v>
      </c>
      <c r="F14165" s="47">
        <v>714</v>
      </c>
      <c r="G14165" s="34">
        <v>1079.1099999999999</v>
      </c>
      <c r="H14165" s="1" t="s">
        <v>218</v>
      </c>
      <c r="I14165" s="34">
        <v>1.3042E-5</v>
      </c>
      <c r="J14165" s="34">
        <v>7117.4706999999999</v>
      </c>
      <c r="K14165" s="35" t="str">
        <f t="shared" si="1297"/>
        <v>Loonse en Drunense Duinen &amp; Leemkuilen_H2310</v>
      </c>
      <c r="L14165" s="36">
        <f>VLOOKUP(D14165,DATA!A:F,5,FALSE)</f>
        <v>1.0986712608830001E-2</v>
      </c>
      <c r="M14165" s="37">
        <f>VLOOKUP(D14165,DATA!A:F,6,FALSE)</f>
        <v>982</v>
      </c>
      <c r="N14165" s="36">
        <f t="shared" si="1298"/>
        <v>74.40106793779654</v>
      </c>
      <c r="O14165" s="36">
        <f t="shared" si="1299"/>
        <v>74.401070666855787</v>
      </c>
      <c r="P14165" s="36">
        <f t="shared" si="1300"/>
        <v>2.7290592470308184E-6</v>
      </c>
      <c r="Q14165" s="36">
        <f t="shared" si="1301"/>
        <v>0</v>
      </c>
    </row>
    <row r="14166" spans="1:17" x14ac:dyDescent="0.3">
      <c r="A14166" s="29">
        <v>3141265</v>
      </c>
      <c r="B14166" s="1">
        <v>131</v>
      </c>
      <c r="C14166" s="1" t="s">
        <v>24</v>
      </c>
      <c r="D14166" s="1" t="s">
        <v>61</v>
      </c>
      <c r="E14166" s="1" t="s">
        <v>62</v>
      </c>
      <c r="F14166" s="47">
        <v>714</v>
      </c>
      <c r="G14166" s="34">
        <v>1079.1099999999999</v>
      </c>
      <c r="H14166" s="1" t="s">
        <v>218</v>
      </c>
      <c r="I14166" s="34">
        <v>1.3042E-5</v>
      </c>
      <c r="J14166" s="34">
        <v>17.694327999999999</v>
      </c>
      <c r="K14166" s="35" t="str">
        <f t="shared" si="1297"/>
        <v>Loonse en Drunense Duinen &amp; Leemkuilen_H2330</v>
      </c>
      <c r="L14166" s="36">
        <f>VLOOKUP(D14166,DATA!A:F,5,FALSE)</f>
        <v>1.0986712608830001E-2</v>
      </c>
      <c r="M14166" s="37">
        <f>VLOOKUP(D14166,DATA!A:F,6,FALSE)</f>
        <v>982</v>
      </c>
      <c r="N14166" s="36">
        <f t="shared" si="1298"/>
        <v>74.40106793779654</v>
      </c>
      <c r="O14166" s="36">
        <f t="shared" si="1299"/>
        <v>74.401070666855787</v>
      </c>
      <c r="P14166" s="36">
        <f t="shared" si="1300"/>
        <v>2.7290592470308184E-6</v>
      </c>
      <c r="Q14166" s="36">
        <f t="shared" si="1301"/>
        <v>0</v>
      </c>
    </row>
    <row r="14167" spans="1:17" x14ac:dyDescent="0.3">
      <c r="A14167" s="29">
        <v>3141266</v>
      </c>
      <c r="B14167" s="1">
        <v>131</v>
      </c>
      <c r="C14167" s="1" t="s">
        <v>24</v>
      </c>
      <c r="D14167" s="1" t="s">
        <v>63</v>
      </c>
      <c r="E14167" s="1" t="s">
        <v>64</v>
      </c>
      <c r="F14167" s="47">
        <v>714</v>
      </c>
      <c r="G14167" s="34">
        <v>950.72</v>
      </c>
      <c r="H14167" s="1" t="s">
        <v>218</v>
      </c>
      <c r="I14167" s="34">
        <v>1.3380000000000001E-5</v>
      </c>
      <c r="J14167" s="34">
        <v>3618.5392999999999</v>
      </c>
      <c r="K14167" s="35" t="str">
        <f t="shared" si="1297"/>
        <v>Loonse en Drunense Duinen &amp; Leemkuilen_H2310</v>
      </c>
      <c r="L14167" s="36">
        <f>VLOOKUP(D14167,DATA!A:F,5,FALSE)</f>
        <v>1.0986712608830001E-2</v>
      </c>
      <c r="M14167" s="37">
        <f>VLOOKUP(D14167,DATA!A:F,6,FALSE)</f>
        <v>982</v>
      </c>
      <c r="N14167" s="36">
        <f t="shared" si="1298"/>
        <v>41.491963319997637</v>
      </c>
      <c r="O14167" s="36">
        <f t="shared" si="1299"/>
        <v>41.49196688864302</v>
      </c>
      <c r="P14167" s="36">
        <f t="shared" si="1300"/>
        <v>3.5686453827565856E-6</v>
      </c>
      <c r="Q14167" s="36">
        <f t="shared" si="1301"/>
        <v>0</v>
      </c>
    </row>
    <row r="14168" spans="1:17" x14ac:dyDescent="0.3">
      <c r="A14168" s="29">
        <v>3141266</v>
      </c>
      <c r="B14168" s="1">
        <v>131</v>
      </c>
      <c r="C14168" s="1" t="s">
        <v>24</v>
      </c>
      <c r="D14168" s="1" t="s">
        <v>61</v>
      </c>
      <c r="E14168" s="1" t="s">
        <v>62</v>
      </c>
      <c r="F14168" s="47">
        <v>714</v>
      </c>
      <c r="G14168" s="34">
        <v>950.72</v>
      </c>
      <c r="H14168" s="1" t="s">
        <v>218</v>
      </c>
      <c r="I14168" s="34">
        <v>1.3380000000000001E-5</v>
      </c>
      <c r="J14168" s="34">
        <v>831.40229999999997</v>
      </c>
      <c r="K14168" s="35" t="str">
        <f t="shared" si="1297"/>
        <v>Loonse en Drunense Duinen &amp; Leemkuilen_H2330</v>
      </c>
      <c r="L14168" s="36">
        <f>VLOOKUP(D14168,DATA!A:F,5,FALSE)</f>
        <v>1.0986712608830001E-2</v>
      </c>
      <c r="M14168" s="37">
        <f>VLOOKUP(D14168,DATA!A:F,6,FALSE)</f>
        <v>982</v>
      </c>
      <c r="N14168" s="36">
        <f t="shared" si="1298"/>
        <v>41.491963319997637</v>
      </c>
      <c r="O14168" s="36">
        <f t="shared" si="1299"/>
        <v>41.49196688864302</v>
      </c>
      <c r="P14168" s="36">
        <f t="shared" si="1300"/>
        <v>3.5686453827565856E-6</v>
      </c>
      <c r="Q14168" s="36">
        <f t="shared" si="1301"/>
        <v>0</v>
      </c>
    </row>
    <row r="14169" spans="1:17" x14ac:dyDescent="0.3">
      <c r="A14169" s="29">
        <v>3141267</v>
      </c>
      <c r="B14169" s="1">
        <v>131</v>
      </c>
      <c r="C14169" s="1" t="s">
        <v>24</v>
      </c>
      <c r="D14169" s="1" t="s">
        <v>63</v>
      </c>
      <c r="E14169" s="1" t="s">
        <v>64</v>
      </c>
      <c r="F14169" s="47">
        <v>714</v>
      </c>
      <c r="G14169" s="34">
        <v>942.72</v>
      </c>
      <c r="H14169" s="1" t="s">
        <v>218</v>
      </c>
      <c r="I14169" s="34">
        <v>1.4732999999999999E-5</v>
      </c>
      <c r="J14169" s="34">
        <v>283.02053999999998</v>
      </c>
      <c r="K14169" s="35" t="str">
        <f t="shared" si="1297"/>
        <v>Loonse en Drunense Duinen &amp; Leemkuilen_H2310</v>
      </c>
      <c r="L14169" s="36">
        <f>VLOOKUP(D14169,DATA!A:F,5,FALSE)</f>
        <v>1.0986712608830001E-2</v>
      </c>
      <c r="M14169" s="37">
        <f>VLOOKUP(D14169,DATA!A:F,6,FALSE)</f>
        <v>982</v>
      </c>
      <c r="N14169" s="36">
        <f t="shared" si="1298"/>
        <v>39.37543399730302</v>
      </c>
      <c r="O14169" s="36">
        <f t="shared" si="1299"/>
        <v>39.375437861265979</v>
      </c>
      <c r="P14169" s="36">
        <f t="shared" si="1300"/>
        <v>3.8639629593717473E-6</v>
      </c>
      <c r="Q14169" s="36">
        <f t="shared" si="1301"/>
        <v>0</v>
      </c>
    </row>
    <row r="14170" spans="1:17" x14ac:dyDescent="0.3">
      <c r="A14170" s="29">
        <v>3141269</v>
      </c>
      <c r="B14170" s="1">
        <v>131</v>
      </c>
      <c r="C14170" s="1" t="s">
        <v>24</v>
      </c>
      <c r="D14170" s="1" t="s">
        <v>63</v>
      </c>
      <c r="E14170" s="1" t="s">
        <v>64</v>
      </c>
      <c r="F14170" s="47">
        <v>714</v>
      </c>
      <c r="G14170" s="34">
        <v>965.98</v>
      </c>
      <c r="H14170" s="1" t="s">
        <v>218</v>
      </c>
      <c r="I14170" s="34">
        <v>1.8311000000000001E-5</v>
      </c>
      <c r="J14170" s="34">
        <v>7132.3095999999996</v>
      </c>
      <c r="K14170" s="35" t="str">
        <f t="shared" si="1297"/>
        <v>Loonse en Drunense Duinen &amp; Leemkuilen_H2310</v>
      </c>
      <c r="L14170" s="36">
        <f>VLOOKUP(D14170,DATA!A:F,5,FALSE)</f>
        <v>1.0986712608830001E-2</v>
      </c>
      <c r="M14170" s="37">
        <f>VLOOKUP(D14170,DATA!A:F,6,FALSE)</f>
        <v>982</v>
      </c>
      <c r="N14170" s="36">
        <f t="shared" si="1298"/>
        <v>45.611145769117606</v>
      </c>
      <c r="O14170" s="36">
        <f t="shared" si="1299"/>
        <v>45.611150759809071</v>
      </c>
      <c r="P14170" s="36">
        <f t="shared" si="1300"/>
        <v>4.9906914654229695E-6</v>
      </c>
      <c r="Q14170" s="36">
        <f t="shared" si="1301"/>
        <v>0</v>
      </c>
    </row>
    <row r="14171" spans="1:17" x14ac:dyDescent="0.3">
      <c r="A14171" s="29">
        <v>3141270</v>
      </c>
      <c r="B14171" s="1">
        <v>131</v>
      </c>
      <c r="C14171" s="1" t="s">
        <v>24</v>
      </c>
      <c r="D14171" s="1" t="s">
        <v>63</v>
      </c>
      <c r="E14171" s="1" t="s">
        <v>64</v>
      </c>
      <c r="F14171" s="47">
        <v>714</v>
      </c>
      <c r="G14171" s="34">
        <v>958.37</v>
      </c>
      <c r="H14171" s="1" t="s">
        <v>218</v>
      </c>
      <c r="I14171" s="34">
        <v>2.0152999999999998E-5</v>
      </c>
      <c r="J14171" s="34">
        <v>792.51639999999998</v>
      </c>
      <c r="K14171" s="35" t="str">
        <f t="shared" si="1297"/>
        <v>Loonse en Drunense Duinen &amp; Leemkuilen_H2310</v>
      </c>
      <c r="L14171" s="36">
        <f>VLOOKUP(D14171,DATA!A:F,5,FALSE)</f>
        <v>1.0986712608830001E-2</v>
      </c>
      <c r="M14171" s="37">
        <f>VLOOKUP(D14171,DATA!A:F,6,FALSE)</f>
        <v>982</v>
      </c>
      <c r="N14171" s="36">
        <f t="shared" si="1298"/>
        <v>43.545810158658043</v>
      </c>
      <c r="O14171" s="36">
        <f t="shared" si="1299"/>
        <v>43.545815601804641</v>
      </c>
      <c r="P14171" s="36">
        <f t="shared" si="1300"/>
        <v>5.4431465983384442E-6</v>
      </c>
      <c r="Q14171" s="36">
        <f t="shared" si="1301"/>
        <v>0</v>
      </c>
    </row>
    <row r="14172" spans="1:17" x14ac:dyDescent="0.3">
      <c r="A14172" s="29">
        <v>3141271</v>
      </c>
      <c r="B14172" s="1">
        <v>131</v>
      </c>
      <c r="C14172" s="1" t="s">
        <v>24</v>
      </c>
      <c r="D14172" s="1" t="s">
        <v>63</v>
      </c>
      <c r="E14172" s="1" t="s">
        <v>64</v>
      </c>
      <c r="F14172" s="47">
        <v>714</v>
      </c>
      <c r="G14172" s="34">
        <v>971.42</v>
      </c>
      <c r="H14172" s="1" t="s">
        <v>218</v>
      </c>
      <c r="I14172" s="34">
        <v>2.2319000000000001E-5</v>
      </c>
      <c r="J14172" s="34">
        <v>2985.7114000000001</v>
      </c>
      <c r="K14172" s="35" t="str">
        <f t="shared" si="1297"/>
        <v>Loonse en Drunense Duinen &amp; Leemkuilen_H2310</v>
      </c>
      <c r="L14172" s="36">
        <f>VLOOKUP(D14172,DATA!A:F,5,FALSE)</f>
        <v>1.0986712608830001E-2</v>
      </c>
      <c r="M14172" s="37">
        <f>VLOOKUP(D14172,DATA!A:F,6,FALSE)</f>
        <v>982</v>
      </c>
      <c r="N14172" s="36">
        <f t="shared" si="1298"/>
        <v>47.097282143370919</v>
      </c>
      <c r="O14172" s="36">
        <f t="shared" si="1299"/>
        <v>47.097288253020885</v>
      </c>
      <c r="P14172" s="36">
        <f t="shared" si="1300"/>
        <v>6.1096499663904069E-6</v>
      </c>
      <c r="Q14172" s="36">
        <f t="shared" si="1301"/>
        <v>0</v>
      </c>
    </row>
    <row r="14173" spans="1:17" x14ac:dyDescent="0.3">
      <c r="A14173" s="29">
        <v>3141272</v>
      </c>
      <c r="B14173" s="1">
        <v>131</v>
      </c>
      <c r="C14173" s="1" t="s">
        <v>24</v>
      </c>
      <c r="D14173" s="1" t="s">
        <v>63</v>
      </c>
      <c r="E14173" s="1" t="s">
        <v>64</v>
      </c>
      <c r="F14173" s="47">
        <v>714</v>
      </c>
      <c r="G14173" s="34">
        <v>996.13</v>
      </c>
      <c r="H14173" s="1" t="s">
        <v>218</v>
      </c>
      <c r="I14173" s="34">
        <v>2.4769999999999998E-5</v>
      </c>
      <c r="J14173" s="34">
        <v>1989.9528</v>
      </c>
      <c r="K14173" s="35" t="str">
        <f t="shared" si="1297"/>
        <v>Loonse en Drunense Duinen &amp; Leemkuilen_H2310</v>
      </c>
      <c r="L14173" s="36">
        <f>VLOOKUP(D14173,DATA!A:F,5,FALSE)</f>
        <v>1.0986712608830001E-2</v>
      </c>
      <c r="M14173" s="37">
        <f>VLOOKUP(D14173,DATA!A:F,6,FALSE)</f>
        <v>982</v>
      </c>
      <c r="N14173" s="36">
        <f t="shared" si="1298"/>
        <v>53.873280463225719</v>
      </c>
      <c r="O14173" s="36">
        <f t="shared" si="1299"/>
        <v>53.873287225920031</v>
      </c>
      <c r="P14173" s="36">
        <f t="shared" si="1300"/>
        <v>6.7626943121013028E-6</v>
      </c>
      <c r="Q14173" s="36">
        <f t="shared" si="1301"/>
        <v>0</v>
      </c>
    </row>
    <row r="14174" spans="1:17" x14ac:dyDescent="0.3">
      <c r="A14174" s="29">
        <v>3141273</v>
      </c>
      <c r="B14174" s="1">
        <v>131</v>
      </c>
      <c r="C14174" s="1" t="s">
        <v>24</v>
      </c>
      <c r="D14174" s="1" t="s">
        <v>63</v>
      </c>
      <c r="E14174" s="1" t="s">
        <v>64</v>
      </c>
      <c r="F14174" s="47">
        <v>714</v>
      </c>
      <c r="G14174" s="34">
        <v>930.26</v>
      </c>
      <c r="H14174" s="1" t="s">
        <v>218</v>
      </c>
      <c r="I14174" s="34">
        <v>2.5000000000000001E-5</v>
      </c>
      <c r="J14174" s="34">
        <v>3970.2673</v>
      </c>
      <c r="K14174" s="35" t="str">
        <f t="shared" si="1297"/>
        <v>Loonse en Drunense Duinen &amp; Leemkuilen_H2310</v>
      </c>
      <c r="L14174" s="36">
        <f>VLOOKUP(D14174,DATA!A:F,5,FALSE)</f>
        <v>1.0986712608830001E-2</v>
      </c>
      <c r="M14174" s="37">
        <f>VLOOKUP(D14174,DATA!A:F,6,FALSE)</f>
        <v>982</v>
      </c>
      <c r="N14174" s="36">
        <f t="shared" si="1298"/>
        <v>36.15939766263304</v>
      </c>
      <c r="O14174" s="36">
        <f t="shared" si="1299"/>
        <v>36.159404003168767</v>
      </c>
      <c r="P14174" s="36">
        <f t="shared" si="1300"/>
        <v>6.3405357266788087E-6</v>
      </c>
      <c r="Q14174" s="36">
        <f t="shared" si="1301"/>
        <v>0</v>
      </c>
    </row>
    <row r="14175" spans="1:17" x14ac:dyDescent="0.3">
      <c r="A14175" s="29">
        <v>3141273</v>
      </c>
      <c r="B14175" s="1">
        <v>131</v>
      </c>
      <c r="C14175" s="1" t="s">
        <v>24</v>
      </c>
      <c r="D14175" s="1" t="s">
        <v>61</v>
      </c>
      <c r="E14175" s="1" t="s">
        <v>62</v>
      </c>
      <c r="F14175" s="47">
        <v>714</v>
      </c>
      <c r="G14175" s="34">
        <v>930.26</v>
      </c>
      <c r="H14175" s="1" t="s">
        <v>218</v>
      </c>
      <c r="I14175" s="34">
        <v>2.5000000000000001E-5</v>
      </c>
      <c r="J14175" s="34">
        <v>2012.3444</v>
      </c>
      <c r="K14175" s="35" t="str">
        <f t="shared" si="1297"/>
        <v>Loonse en Drunense Duinen &amp; Leemkuilen_H2330</v>
      </c>
      <c r="L14175" s="36">
        <f>VLOOKUP(D14175,DATA!A:F,5,FALSE)</f>
        <v>1.0986712608830001E-2</v>
      </c>
      <c r="M14175" s="37">
        <f>VLOOKUP(D14175,DATA!A:F,6,FALSE)</f>
        <v>982</v>
      </c>
      <c r="N14175" s="36">
        <f t="shared" si="1298"/>
        <v>36.15939766263304</v>
      </c>
      <c r="O14175" s="36">
        <f t="shared" si="1299"/>
        <v>36.159404003168767</v>
      </c>
      <c r="P14175" s="36">
        <f t="shared" si="1300"/>
        <v>6.3405357266788087E-6</v>
      </c>
      <c r="Q14175" s="36">
        <f t="shared" si="1301"/>
        <v>0</v>
      </c>
    </row>
    <row r="14176" spans="1:17" x14ac:dyDescent="0.3">
      <c r="A14176" s="29">
        <v>3141274</v>
      </c>
      <c r="B14176" s="1">
        <v>131</v>
      </c>
      <c r="C14176" s="1" t="s">
        <v>24</v>
      </c>
      <c r="D14176" s="1" t="s">
        <v>63</v>
      </c>
      <c r="E14176" s="1" t="s">
        <v>64</v>
      </c>
      <c r="F14176" s="47">
        <v>714</v>
      </c>
      <c r="G14176" s="34">
        <v>920.86</v>
      </c>
      <c r="H14176" s="1" t="s">
        <v>218</v>
      </c>
      <c r="I14176" s="34">
        <v>2.6489999999999999E-5</v>
      </c>
      <c r="J14176" s="34">
        <v>8604.3410000000003</v>
      </c>
      <c r="K14176" s="35" t="str">
        <f t="shared" si="1297"/>
        <v>Loonse en Drunense Duinen &amp; Leemkuilen_H2310</v>
      </c>
      <c r="L14176" s="36">
        <f>VLOOKUP(D14176,DATA!A:F,5,FALSE)</f>
        <v>1.0986712608830001E-2</v>
      </c>
      <c r="M14176" s="37">
        <f>VLOOKUP(D14176,DATA!A:F,6,FALSE)</f>
        <v>982</v>
      </c>
      <c r="N14176" s="36">
        <f t="shared" si="1298"/>
        <v>33.811010826141626</v>
      </c>
      <c r="O14176" s="36">
        <f t="shared" si="1299"/>
        <v>33.811017339330107</v>
      </c>
      <c r="P14176" s="36">
        <f t="shared" si="1300"/>
        <v>6.5131884809943585E-6</v>
      </c>
      <c r="Q14176" s="36">
        <f t="shared" si="1301"/>
        <v>0</v>
      </c>
    </row>
    <row r="14177" spans="1:17" x14ac:dyDescent="0.3">
      <c r="A14177" s="29">
        <v>3141274</v>
      </c>
      <c r="B14177" s="1">
        <v>131</v>
      </c>
      <c r="C14177" s="1" t="s">
        <v>24</v>
      </c>
      <c r="D14177" s="1" t="s">
        <v>61</v>
      </c>
      <c r="E14177" s="1" t="s">
        <v>62</v>
      </c>
      <c r="F14177" s="47">
        <v>714</v>
      </c>
      <c r="G14177" s="34">
        <v>920.86</v>
      </c>
      <c r="H14177" s="1" t="s">
        <v>218</v>
      </c>
      <c r="I14177" s="34">
        <v>2.6489999999999999E-5</v>
      </c>
      <c r="J14177" s="34">
        <v>1395.6595</v>
      </c>
      <c r="K14177" s="35" t="str">
        <f t="shared" si="1297"/>
        <v>Loonse en Drunense Duinen &amp; Leemkuilen_H2330</v>
      </c>
      <c r="L14177" s="36">
        <f>VLOOKUP(D14177,DATA!A:F,5,FALSE)</f>
        <v>1.0986712608830001E-2</v>
      </c>
      <c r="M14177" s="37">
        <f>VLOOKUP(D14177,DATA!A:F,6,FALSE)</f>
        <v>982</v>
      </c>
      <c r="N14177" s="36">
        <f t="shared" si="1298"/>
        <v>33.811010826141626</v>
      </c>
      <c r="O14177" s="36">
        <f t="shared" si="1299"/>
        <v>33.811017339330107</v>
      </c>
      <c r="P14177" s="36">
        <f t="shared" si="1300"/>
        <v>6.5131884809943585E-6</v>
      </c>
      <c r="Q14177" s="36">
        <f t="shared" si="1301"/>
        <v>0</v>
      </c>
    </row>
    <row r="14178" spans="1:17" x14ac:dyDescent="0.3">
      <c r="A14178" s="29">
        <v>3141275</v>
      </c>
      <c r="B14178" s="1">
        <v>131</v>
      </c>
      <c r="C14178" s="1" t="s">
        <v>24</v>
      </c>
      <c r="D14178" s="1" t="s">
        <v>63</v>
      </c>
      <c r="E14178" s="1" t="s">
        <v>64</v>
      </c>
      <c r="F14178" s="47">
        <v>714</v>
      </c>
      <c r="G14178" s="34">
        <v>963.26</v>
      </c>
      <c r="H14178" s="1" t="s">
        <v>218</v>
      </c>
      <c r="I14178" s="34">
        <v>2.9349999999999999E-5</v>
      </c>
      <c r="J14178" s="34">
        <v>1598.2916</v>
      </c>
      <c r="K14178" s="35" t="str">
        <f t="shared" si="1297"/>
        <v>Loonse en Drunense Duinen &amp; Leemkuilen_H2310</v>
      </c>
      <c r="L14178" s="36">
        <f>VLOOKUP(D14178,DATA!A:F,5,FALSE)</f>
        <v>1.0986712608830001E-2</v>
      </c>
      <c r="M14178" s="37">
        <f>VLOOKUP(D14178,DATA!A:F,6,FALSE)</f>
        <v>982</v>
      </c>
      <c r="N14178" s="36">
        <f t="shared" si="1298"/>
        <v>44.870831612239016</v>
      </c>
      <c r="O14178" s="36">
        <f t="shared" si="1299"/>
        <v>44.870839588905554</v>
      </c>
      <c r="P14178" s="36">
        <f t="shared" si="1300"/>
        <v>7.9766665379565893E-6</v>
      </c>
      <c r="Q14178" s="36">
        <f t="shared" si="1301"/>
        <v>0</v>
      </c>
    </row>
    <row r="14179" spans="1:17" x14ac:dyDescent="0.3">
      <c r="A14179" s="29">
        <v>3141275</v>
      </c>
      <c r="B14179" s="1">
        <v>131</v>
      </c>
      <c r="C14179" s="1" t="s">
        <v>24</v>
      </c>
      <c r="D14179" s="1" t="s">
        <v>61</v>
      </c>
      <c r="E14179" s="1" t="s">
        <v>62</v>
      </c>
      <c r="F14179" s="47">
        <v>714</v>
      </c>
      <c r="G14179" s="34">
        <v>963.26</v>
      </c>
      <c r="H14179" s="1" t="s">
        <v>218</v>
      </c>
      <c r="I14179" s="34">
        <v>2.9349999999999999E-5</v>
      </c>
      <c r="J14179" s="34">
        <v>8179.7782999999999</v>
      </c>
      <c r="K14179" s="35" t="str">
        <f t="shared" si="1297"/>
        <v>Loonse en Drunense Duinen &amp; Leemkuilen_H2330</v>
      </c>
      <c r="L14179" s="36">
        <f>VLOOKUP(D14179,DATA!A:F,5,FALSE)</f>
        <v>1.0986712608830001E-2</v>
      </c>
      <c r="M14179" s="37">
        <f>VLOOKUP(D14179,DATA!A:F,6,FALSE)</f>
        <v>982</v>
      </c>
      <c r="N14179" s="36">
        <f t="shared" si="1298"/>
        <v>44.870831612239016</v>
      </c>
      <c r="O14179" s="36">
        <f t="shared" si="1299"/>
        <v>44.870839588905554</v>
      </c>
      <c r="P14179" s="36">
        <f t="shared" si="1300"/>
        <v>7.9766665379565893E-6</v>
      </c>
      <c r="Q14179" s="36">
        <f t="shared" si="1301"/>
        <v>0</v>
      </c>
    </row>
    <row r="14180" spans="1:17" x14ac:dyDescent="0.3">
      <c r="A14180" s="29">
        <v>3141276</v>
      </c>
      <c r="B14180" s="1">
        <v>131</v>
      </c>
      <c r="C14180" s="1" t="s">
        <v>24</v>
      </c>
      <c r="D14180" s="1" t="s">
        <v>63</v>
      </c>
      <c r="E14180" s="1" t="s">
        <v>64</v>
      </c>
      <c r="F14180" s="47">
        <v>714</v>
      </c>
      <c r="G14180" s="34">
        <v>1323.93</v>
      </c>
      <c r="H14180" s="1" t="s">
        <v>218</v>
      </c>
      <c r="I14180" s="34">
        <v>4.333E-5</v>
      </c>
      <c r="J14180" s="34">
        <v>10.933944</v>
      </c>
      <c r="K14180" s="35" t="str">
        <f t="shared" si="1297"/>
        <v>Loonse en Drunense Duinen &amp; Leemkuilen_H2310</v>
      </c>
      <c r="L14180" s="36">
        <f>VLOOKUP(D14180,DATA!A:F,5,FALSE)</f>
        <v>1.0986712608830001E-2</v>
      </c>
      <c r="M14180" s="37">
        <f>VLOOKUP(D14180,DATA!A:F,6,FALSE)</f>
        <v>982</v>
      </c>
      <c r="N14180" s="36">
        <f t="shared" si="1298"/>
        <v>97.717226342793523</v>
      </c>
      <c r="O14180" s="36">
        <f t="shared" si="1299"/>
        <v>97.717227404709945</v>
      </c>
      <c r="P14180" s="36">
        <f t="shared" si="1300"/>
        <v>1.0619164214631382E-6</v>
      </c>
      <c r="Q14180" s="36">
        <f t="shared" si="1301"/>
        <v>0</v>
      </c>
    </row>
    <row r="14181" spans="1:17" x14ac:dyDescent="0.3">
      <c r="A14181" s="29">
        <v>3141276</v>
      </c>
      <c r="B14181" s="1">
        <v>131</v>
      </c>
      <c r="C14181" s="1" t="s">
        <v>24</v>
      </c>
      <c r="D14181" s="1" t="s">
        <v>61</v>
      </c>
      <c r="E14181" s="1" t="s">
        <v>62</v>
      </c>
      <c r="F14181" s="47">
        <v>714</v>
      </c>
      <c r="G14181" s="34">
        <v>1323.93</v>
      </c>
      <c r="H14181" s="1" t="s">
        <v>218</v>
      </c>
      <c r="I14181" s="34">
        <v>4.333E-5</v>
      </c>
      <c r="J14181" s="34">
        <v>3075.8335000000002</v>
      </c>
      <c r="K14181" s="35" t="str">
        <f t="shared" si="1297"/>
        <v>Loonse en Drunense Duinen &amp; Leemkuilen_H2330</v>
      </c>
      <c r="L14181" s="36">
        <f>VLOOKUP(D14181,DATA!A:F,5,FALSE)</f>
        <v>1.0986712608830001E-2</v>
      </c>
      <c r="M14181" s="37">
        <f>VLOOKUP(D14181,DATA!A:F,6,FALSE)</f>
        <v>982</v>
      </c>
      <c r="N14181" s="36">
        <f t="shared" si="1298"/>
        <v>97.717226342793523</v>
      </c>
      <c r="O14181" s="36">
        <f t="shared" si="1299"/>
        <v>97.717227404709945</v>
      </c>
      <c r="P14181" s="36">
        <f t="shared" si="1300"/>
        <v>1.0619164214631382E-6</v>
      </c>
      <c r="Q14181" s="36">
        <f t="shared" si="1301"/>
        <v>0</v>
      </c>
    </row>
    <row r="14182" spans="1:17" x14ac:dyDescent="0.3">
      <c r="A14182" s="29">
        <v>3141277</v>
      </c>
      <c r="B14182" s="1">
        <v>131</v>
      </c>
      <c r="C14182" s="1" t="s">
        <v>24</v>
      </c>
      <c r="D14182" s="1" t="s">
        <v>63</v>
      </c>
      <c r="E14182" s="1" t="s">
        <v>64</v>
      </c>
      <c r="F14182" s="47">
        <v>714</v>
      </c>
      <c r="G14182" s="34">
        <v>1352.05</v>
      </c>
      <c r="H14182" s="1" t="s">
        <v>218</v>
      </c>
      <c r="I14182" s="34">
        <v>4.7070000000000002E-5</v>
      </c>
      <c r="J14182" s="34">
        <v>1695.6621</v>
      </c>
      <c r="K14182" s="35" t="str">
        <f t="shared" si="1297"/>
        <v>Loonse en Drunense Duinen &amp; Leemkuilen_H2310</v>
      </c>
      <c r="L14182" s="36">
        <f>VLOOKUP(D14182,DATA!A:F,5,FALSE)</f>
        <v>1.0986712608830001E-2</v>
      </c>
      <c r="M14182" s="37">
        <f>VLOOKUP(D14182,DATA!A:F,6,FALSE)</f>
        <v>982</v>
      </c>
      <c r="N14182" s="36">
        <f t="shared" si="1298"/>
        <v>98.313710600136474</v>
      </c>
      <c r="O14182" s="36">
        <f t="shared" si="1299"/>
        <v>98.313711457486278</v>
      </c>
      <c r="P14182" s="36">
        <f t="shared" si="1300"/>
        <v>8.5734980359575275E-7</v>
      </c>
      <c r="Q14182" s="36">
        <f t="shared" si="1301"/>
        <v>0</v>
      </c>
    </row>
    <row r="14183" spans="1:17" x14ac:dyDescent="0.3">
      <c r="A14183" s="29">
        <v>3141277</v>
      </c>
      <c r="B14183" s="1">
        <v>131</v>
      </c>
      <c r="C14183" s="1" t="s">
        <v>24</v>
      </c>
      <c r="D14183" s="1" t="s">
        <v>61</v>
      </c>
      <c r="E14183" s="1" t="s">
        <v>62</v>
      </c>
      <c r="F14183" s="47">
        <v>714</v>
      </c>
      <c r="G14183" s="34">
        <v>1352.05</v>
      </c>
      <c r="H14183" s="1" t="s">
        <v>218</v>
      </c>
      <c r="I14183" s="34">
        <v>4.7070000000000002E-5</v>
      </c>
      <c r="J14183" s="34">
        <v>2056.8544999999999</v>
      </c>
      <c r="K14183" s="35" t="str">
        <f t="shared" si="1297"/>
        <v>Loonse en Drunense Duinen &amp; Leemkuilen_H2330</v>
      </c>
      <c r="L14183" s="36">
        <f>VLOOKUP(D14183,DATA!A:F,5,FALSE)</f>
        <v>1.0986712608830001E-2</v>
      </c>
      <c r="M14183" s="37">
        <f>VLOOKUP(D14183,DATA!A:F,6,FALSE)</f>
        <v>982</v>
      </c>
      <c r="N14183" s="36">
        <f t="shared" si="1298"/>
        <v>98.313710600136474</v>
      </c>
      <c r="O14183" s="36">
        <f t="shared" si="1299"/>
        <v>98.313711457486278</v>
      </c>
      <c r="P14183" s="36">
        <f t="shared" si="1300"/>
        <v>8.5734980359575275E-7</v>
      </c>
      <c r="Q14183" s="36">
        <f t="shared" si="1301"/>
        <v>0</v>
      </c>
    </row>
    <row r="14184" spans="1:17" x14ac:dyDescent="0.3">
      <c r="A14184" s="29">
        <v>3141278</v>
      </c>
      <c r="B14184" s="1">
        <v>131</v>
      </c>
      <c r="C14184" s="1" t="s">
        <v>24</v>
      </c>
      <c r="D14184" s="1" t="s">
        <v>63</v>
      </c>
      <c r="E14184" s="1" t="s">
        <v>64</v>
      </c>
      <c r="F14184" s="47">
        <v>714</v>
      </c>
      <c r="G14184" s="34">
        <v>1129.97</v>
      </c>
      <c r="H14184" s="1" t="s">
        <v>218</v>
      </c>
      <c r="I14184" s="34">
        <v>4.0710000000000002E-5</v>
      </c>
      <c r="J14184" s="34">
        <v>211.95642000000001</v>
      </c>
      <c r="K14184" s="35" t="str">
        <f t="shared" si="1297"/>
        <v>Loonse en Drunense Duinen &amp; Leemkuilen_H2310</v>
      </c>
      <c r="L14184" s="36">
        <f>VLOOKUP(D14184,DATA!A:F,5,FALSE)</f>
        <v>1.0986712608830001E-2</v>
      </c>
      <c r="M14184" s="37">
        <f>VLOOKUP(D14184,DATA!A:F,6,FALSE)</f>
        <v>982</v>
      </c>
      <c r="N14184" s="36">
        <f t="shared" si="1298"/>
        <v>83.558026102699017</v>
      </c>
      <c r="O14184" s="36">
        <f t="shared" si="1299"/>
        <v>83.558032247543935</v>
      </c>
      <c r="P14184" s="36">
        <f t="shared" si="1300"/>
        <v>6.1448449173440167E-6</v>
      </c>
      <c r="Q14184" s="36">
        <f t="shared" si="1301"/>
        <v>0</v>
      </c>
    </row>
    <row r="14185" spans="1:17" x14ac:dyDescent="0.3">
      <c r="A14185" s="29">
        <v>3141278</v>
      </c>
      <c r="B14185" s="1">
        <v>131</v>
      </c>
      <c r="C14185" s="1" t="s">
        <v>24</v>
      </c>
      <c r="D14185" s="1" t="s">
        <v>61</v>
      </c>
      <c r="E14185" s="1" t="s">
        <v>62</v>
      </c>
      <c r="F14185" s="47">
        <v>714</v>
      </c>
      <c r="G14185" s="34">
        <v>1129.97</v>
      </c>
      <c r="H14185" s="1" t="s">
        <v>218</v>
      </c>
      <c r="I14185" s="34">
        <v>4.0710000000000002E-5</v>
      </c>
      <c r="J14185" s="34">
        <v>6425.1532999999999</v>
      </c>
      <c r="K14185" s="35" t="str">
        <f t="shared" si="1297"/>
        <v>Loonse en Drunense Duinen &amp; Leemkuilen_H2330</v>
      </c>
      <c r="L14185" s="36">
        <f>VLOOKUP(D14185,DATA!A:F,5,FALSE)</f>
        <v>1.0986712608830001E-2</v>
      </c>
      <c r="M14185" s="37">
        <f>VLOOKUP(D14185,DATA!A:F,6,FALSE)</f>
        <v>982</v>
      </c>
      <c r="N14185" s="36">
        <f t="shared" si="1298"/>
        <v>83.558026102699017</v>
      </c>
      <c r="O14185" s="36">
        <f t="shared" si="1299"/>
        <v>83.558032247543935</v>
      </c>
      <c r="P14185" s="36">
        <f t="shared" si="1300"/>
        <v>6.1448449173440167E-6</v>
      </c>
      <c r="Q14185" s="36">
        <f t="shared" si="1301"/>
        <v>0</v>
      </c>
    </row>
    <row r="14186" spans="1:17" x14ac:dyDescent="0.3">
      <c r="A14186" s="29">
        <v>3141279</v>
      </c>
      <c r="B14186" s="1">
        <v>131</v>
      </c>
      <c r="C14186" s="1" t="s">
        <v>24</v>
      </c>
      <c r="D14186" s="1" t="s">
        <v>61</v>
      </c>
      <c r="E14186" s="1" t="s">
        <v>62</v>
      </c>
      <c r="F14186" s="47">
        <v>714</v>
      </c>
      <c r="G14186" s="34">
        <v>1244.32</v>
      </c>
      <c r="H14186" s="1" t="s">
        <v>218</v>
      </c>
      <c r="I14186" s="34">
        <v>4.7559999999999999E-5</v>
      </c>
      <c r="J14186" s="34">
        <v>13.608794</v>
      </c>
      <c r="K14186" s="35" t="str">
        <f t="shared" si="1297"/>
        <v>Loonse en Drunense Duinen &amp; Leemkuilen_H2330</v>
      </c>
      <c r="L14186" s="36">
        <f>VLOOKUP(D14186,DATA!A:F,5,FALSE)</f>
        <v>1.0986712608830001E-2</v>
      </c>
      <c r="M14186" s="37">
        <f>VLOOKUP(D14186,DATA!A:F,6,FALSE)</f>
        <v>982</v>
      </c>
      <c r="N14186" s="36">
        <f t="shared" si="1298"/>
        <v>94.695115657091876</v>
      </c>
      <c r="O14186" s="36">
        <f t="shared" si="1299"/>
        <v>94.695118281993345</v>
      </c>
      <c r="P14186" s="36">
        <f t="shared" si="1300"/>
        <v>2.6249014695167716E-6</v>
      </c>
      <c r="Q14186" s="36">
        <f t="shared" si="1301"/>
        <v>0</v>
      </c>
    </row>
    <row r="14187" spans="1:17" x14ac:dyDescent="0.3">
      <c r="A14187" s="29">
        <v>3141280</v>
      </c>
      <c r="B14187" s="1">
        <v>131</v>
      </c>
      <c r="C14187" s="1" t="s">
        <v>24</v>
      </c>
      <c r="D14187" s="1" t="s">
        <v>61</v>
      </c>
      <c r="E14187" s="1" t="s">
        <v>62</v>
      </c>
      <c r="F14187" s="47">
        <v>714</v>
      </c>
      <c r="G14187" s="34">
        <v>1591.85</v>
      </c>
      <c r="H14187" s="1" t="s">
        <v>218</v>
      </c>
      <c r="I14187" s="34">
        <v>6.9070000000000001E-5</v>
      </c>
      <c r="J14187" s="34">
        <v>268.07</v>
      </c>
      <c r="K14187" s="35" t="str">
        <f t="shared" si="1297"/>
        <v>Loonse en Drunense Duinen &amp; Leemkuilen_H2330</v>
      </c>
      <c r="L14187" s="36">
        <f>VLOOKUP(D14187,DATA!A:F,5,FALSE)</f>
        <v>1.0986712608830001E-2</v>
      </c>
      <c r="M14187" s="37">
        <f>VLOOKUP(D14187,DATA!A:F,6,FALSE)</f>
        <v>982</v>
      </c>
      <c r="N14187" s="36">
        <f t="shared" si="1298"/>
        <v>99.877090424219091</v>
      </c>
      <c r="O14187" s="36">
        <f t="shared" si="1299"/>
        <v>99.877090517374612</v>
      </c>
      <c r="P14187" s="36">
        <f t="shared" si="1300"/>
        <v>9.3155520630716637E-8</v>
      </c>
      <c r="Q14187" s="36">
        <f t="shared" si="1301"/>
        <v>0</v>
      </c>
    </row>
    <row r="14188" spans="1:17" x14ac:dyDescent="0.3">
      <c r="A14188" s="29">
        <v>3141282</v>
      </c>
      <c r="B14188" s="1">
        <v>131</v>
      </c>
      <c r="C14188" s="1" t="s">
        <v>24</v>
      </c>
      <c r="D14188" s="1" t="s">
        <v>63</v>
      </c>
      <c r="E14188" s="1" t="s">
        <v>64</v>
      </c>
      <c r="F14188" s="47">
        <v>714</v>
      </c>
      <c r="G14188" s="34">
        <v>1307.47</v>
      </c>
      <c r="H14188" s="1" t="s">
        <v>218</v>
      </c>
      <c r="I14188" s="34">
        <v>7.1030000000000003E-5</v>
      </c>
      <c r="J14188" s="34">
        <v>1371.229</v>
      </c>
      <c r="K14188" s="35" t="str">
        <f t="shared" si="1297"/>
        <v>Loonse en Drunense Duinen &amp; Leemkuilen_H2310</v>
      </c>
      <c r="L14188" s="36">
        <f>VLOOKUP(D14188,DATA!A:F,5,FALSE)</f>
        <v>1.0986712608830001E-2</v>
      </c>
      <c r="M14188" s="37">
        <f>VLOOKUP(D14188,DATA!A:F,6,FALSE)</f>
        <v>982</v>
      </c>
      <c r="N14188" s="36">
        <f t="shared" si="1298"/>
        <v>97.27704499718557</v>
      </c>
      <c r="O14188" s="36">
        <f t="shared" si="1299"/>
        <v>97.277047064279685</v>
      </c>
      <c r="P14188" s="36">
        <f t="shared" si="1300"/>
        <v>2.0670941154321554E-6</v>
      </c>
      <c r="Q14188" s="36">
        <f t="shared" si="1301"/>
        <v>0</v>
      </c>
    </row>
    <row r="14189" spans="1:17" x14ac:dyDescent="0.3">
      <c r="A14189" s="29">
        <v>3141282</v>
      </c>
      <c r="B14189" s="1">
        <v>131</v>
      </c>
      <c r="C14189" s="1" t="s">
        <v>24</v>
      </c>
      <c r="D14189" s="1" t="s">
        <v>61</v>
      </c>
      <c r="E14189" s="1" t="s">
        <v>62</v>
      </c>
      <c r="F14189" s="47">
        <v>714</v>
      </c>
      <c r="G14189" s="34">
        <v>1307.47</v>
      </c>
      <c r="H14189" s="1" t="s">
        <v>218</v>
      </c>
      <c r="I14189" s="34">
        <v>7.1030000000000003E-5</v>
      </c>
      <c r="J14189" s="34">
        <v>4989.8056999999999</v>
      </c>
      <c r="K14189" s="35" t="str">
        <f t="shared" si="1297"/>
        <v>Loonse en Drunense Duinen &amp; Leemkuilen_H2330</v>
      </c>
      <c r="L14189" s="36">
        <f>VLOOKUP(D14189,DATA!A:F,5,FALSE)</f>
        <v>1.0986712608830001E-2</v>
      </c>
      <c r="M14189" s="37">
        <f>VLOOKUP(D14189,DATA!A:F,6,FALSE)</f>
        <v>982</v>
      </c>
      <c r="N14189" s="36">
        <f t="shared" si="1298"/>
        <v>97.27704499718557</v>
      </c>
      <c r="O14189" s="36">
        <f t="shared" si="1299"/>
        <v>97.277047064279685</v>
      </c>
      <c r="P14189" s="36">
        <f t="shared" si="1300"/>
        <v>2.0670941154321554E-6</v>
      </c>
      <c r="Q14189" s="36">
        <f t="shared" si="1301"/>
        <v>0</v>
      </c>
    </row>
    <row r="14190" spans="1:17" x14ac:dyDescent="0.3">
      <c r="A14190" s="29">
        <v>3141283</v>
      </c>
      <c r="B14190" s="1">
        <v>131</v>
      </c>
      <c r="C14190" s="1" t="s">
        <v>24</v>
      </c>
      <c r="D14190" s="1" t="s">
        <v>61</v>
      </c>
      <c r="E14190" s="1" t="s">
        <v>62</v>
      </c>
      <c r="F14190" s="47">
        <v>714</v>
      </c>
      <c r="G14190" s="34">
        <v>1298.43</v>
      </c>
      <c r="H14190" s="1" t="s">
        <v>218</v>
      </c>
      <c r="I14190" s="34">
        <v>8.1299999999999997E-5</v>
      </c>
      <c r="J14190" s="34">
        <v>3793.6567</v>
      </c>
      <c r="K14190" s="35" t="str">
        <f t="shared" si="1297"/>
        <v>Loonse en Drunense Duinen &amp; Leemkuilen_H2330</v>
      </c>
      <c r="L14190" s="36">
        <f>VLOOKUP(D14190,DATA!A:F,5,FALSE)</f>
        <v>1.0986712608830001E-2</v>
      </c>
      <c r="M14190" s="37">
        <f>VLOOKUP(D14190,DATA!A:F,6,FALSE)</f>
        <v>982</v>
      </c>
      <c r="N14190" s="36">
        <f t="shared" si="1298"/>
        <v>97.001241683557993</v>
      </c>
      <c r="O14190" s="36">
        <f t="shared" si="1299"/>
        <v>97.001244281783784</v>
      </c>
      <c r="P14190" s="36">
        <f t="shared" si="1300"/>
        <v>2.5982257909618056E-6</v>
      </c>
      <c r="Q14190" s="36">
        <f t="shared" si="1301"/>
        <v>0</v>
      </c>
    </row>
    <row r="14191" spans="1:17" x14ac:dyDescent="0.3">
      <c r="A14191" s="29">
        <v>3141284</v>
      </c>
      <c r="B14191" s="1">
        <v>131</v>
      </c>
      <c r="C14191" s="1" t="s">
        <v>24</v>
      </c>
      <c r="D14191" s="1" t="s">
        <v>61</v>
      </c>
      <c r="E14191" s="1" t="s">
        <v>62</v>
      </c>
      <c r="F14191" s="47">
        <v>714</v>
      </c>
      <c r="G14191" s="34">
        <v>1795.89</v>
      </c>
      <c r="H14191" s="1" t="s">
        <v>218</v>
      </c>
      <c r="I14191" s="34">
        <v>1.4726999999999999E-4</v>
      </c>
      <c r="J14191" s="34">
        <v>921.82560000000001</v>
      </c>
      <c r="K14191" s="35" t="str">
        <f t="shared" si="1297"/>
        <v>Loonse en Drunense Duinen &amp; Leemkuilen_H2330</v>
      </c>
      <c r="L14191" s="36">
        <f>VLOOKUP(D14191,DATA!A:F,5,FALSE)</f>
        <v>1.0986712608830001E-2</v>
      </c>
      <c r="M14191" s="37">
        <f>VLOOKUP(D14191,DATA!A:F,6,FALSE)</f>
        <v>982</v>
      </c>
      <c r="N14191" s="36">
        <f t="shared" si="1298"/>
        <v>99.986923468096222</v>
      </c>
      <c r="O14191" s="36">
        <f t="shared" si="1299"/>
        <v>99.986923489251453</v>
      </c>
      <c r="P14191" s="36">
        <f t="shared" si="1300"/>
        <v>2.1155230456315621E-8</v>
      </c>
      <c r="Q14191" s="36">
        <f t="shared" si="1301"/>
        <v>0</v>
      </c>
    </row>
    <row r="14192" spans="1:17" x14ac:dyDescent="0.3">
      <c r="A14192" s="29">
        <v>3141299</v>
      </c>
      <c r="B14192" s="1">
        <v>131</v>
      </c>
      <c r="C14192" s="1" t="s">
        <v>24</v>
      </c>
      <c r="D14192" s="1" t="s">
        <v>61</v>
      </c>
      <c r="E14192" s="1" t="s">
        <v>62</v>
      </c>
      <c r="F14192" s="47">
        <v>714</v>
      </c>
      <c r="G14192" s="34">
        <v>1848.99</v>
      </c>
      <c r="H14192" s="1" t="s">
        <v>218</v>
      </c>
      <c r="I14192" s="34">
        <v>4.3248000000000002E-3</v>
      </c>
      <c r="J14192" s="34">
        <v>3435.4933999999998</v>
      </c>
      <c r="K14192" s="35" t="str">
        <f t="shared" si="1297"/>
        <v>Loonse en Drunense Duinen &amp; Leemkuilen_H2330</v>
      </c>
      <c r="L14192" s="36">
        <f>VLOOKUP(D14192,DATA!A:F,5,FALSE)</f>
        <v>1.0986712608830001E-2</v>
      </c>
      <c r="M14192" s="37">
        <f>VLOOKUP(D14192,DATA!A:F,6,FALSE)</f>
        <v>982</v>
      </c>
      <c r="N14192" s="36">
        <f t="shared" si="1298"/>
        <v>99.992702859740149</v>
      </c>
      <c r="O14192" s="36">
        <f t="shared" si="1299"/>
        <v>99.992703206432665</v>
      </c>
      <c r="P14192" s="36">
        <f t="shared" si="1300"/>
        <v>3.466925164730128E-7</v>
      </c>
      <c r="Q14192" s="36">
        <f t="shared" si="1301"/>
        <v>0</v>
      </c>
    </row>
    <row r="14193" spans="1:17" x14ac:dyDescent="0.3">
      <c r="A14193" s="29">
        <v>3141305</v>
      </c>
      <c r="B14193" s="1">
        <v>131</v>
      </c>
      <c r="C14193" s="1" t="s">
        <v>24</v>
      </c>
      <c r="D14193" s="1" t="s">
        <v>53</v>
      </c>
      <c r="E14193" s="1" t="s">
        <v>54</v>
      </c>
      <c r="F14193" s="47">
        <v>714</v>
      </c>
      <c r="G14193" s="34">
        <v>1890.98</v>
      </c>
      <c r="H14193" s="1" t="s">
        <v>218</v>
      </c>
      <c r="I14193" s="34">
        <v>9.3413000000000003E-3</v>
      </c>
      <c r="J14193" s="34">
        <v>917.22955000000002</v>
      </c>
      <c r="K14193" s="35" t="str">
        <f t="shared" si="1297"/>
        <v>Loonse en Drunense Duinen &amp; Leemkuilen_H4030</v>
      </c>
      <c r="L14193" s="36">
        <f>VLOOKUP(D14193,DATA!A:F,5,FALSE)</f>
        <v>1.0986712608830001E-2</v>
      </c>
      <c r="M14193" s="37">
        <f>VLOOKUP(D14193,DATA!A:F,6,FALSE)</f>
        <v>982</v>
      </c>
      <c r="N14193" s="36">
        <f t="shared" si="1298"/>
        <v>99.995399442778961</v>
      </c>
      <c r="O14193" s="36">
        <f t="shared" si="1299"/>
        <v>99.995399914889035</v>
      </c>
      <c r="P14193" s="36">
        <f t="shared" si="1300"/>
        <v>4.7211007370151492E-7</v>
      </c>
      <c r="Q14193" s="36">
        <f t="shared" si="1301"/>
        <v>4.3303331045170735E-6</v>
      </c>
    </row>
    <row r="14194" spans="1:17" x14ac:dyDescent="0.3">
      <c r="A14194" s="29">
        <v>3141307</v>
      </c>
      <c r="B14194" s="1">
        <v>131</v>
      </c>
      <c r="C14194" s="1" t="s">
        <v>24</v>
      </c>
      <c r="D14194" s="1" t="s">
        <v>63</v>
      </c>
      <c r="E14194" s="1" t="s">
        <v>64</v>
      </c>
      <c r="F14194" s="47">
        <v>714</v>
      </c>
      <c r="G14194" s="34">
        <v>1925.59</v>
      </c>
      <c r="H14194" s="1" t="s">
        <v>218</v>
      </c>
      <c r="I14194" s="34">
        <v>9.7365999999999998E-3</v>
      </c>
      <c r="J14194" s="34">
        <v>1033.9725000000001</v>
      </c>
      <c r="K14194" s="35" t="str">
        <f t="shared" si="1297"/>
        <v>Loonse en Drunense Duinen &amp; Leemkuilen_H2310</v>
      </c>
      <c r="L14194" s="36">
        <f>VLOOKUP(D14194,DATA!A:F,5,FALSE)</f>
        <v>1.0986712608830001E-2</v>
      </c>
      <c r="M14194" s="37">
        <f>VLOOKUP(D14194,DATA!A:F,6,FALSE)</f>
        <v>982</v>
      </c>
      <c r="N14194" s="36">
        <f t="shared" si="1298"/>
        <v>99.99685459750944</v>
      </c>
      <c r="O14194" s="36">
        <f t="shared" si="1299"/>
        <v>99.996854933954708</v>
      </c>
      <c r="P14194" s="36">
        <f t="shared" si="1300"/>
        <v>3.3644526808984665E-7</v>
      </c>
      <c r="Q14194" s="36">
        <f t="shared" si="1301"/>
        <v>3.4787515496002901E-6</v>
      </c>
    </row>
    <row r="14195" spans="1:17" x14ac:dyDescent="0.3">
      <c r="A14195" s="29">
        <v>3141307</v>
      </c>
      <c r="B14195" s="1">
        <v>131</v>
      </c>
      <c r="C14195" s="1" t="s">
        <v>24</v>
      </c>
      <c r="D14195" s="1" t="s">
        <v>61</v>
      </c>
      <c r="E14195" s="1" t="s">
        <v>62</v>
      </c>
      <c r="F14195" s="47">
        <v>714</v>
      </c>
      <c r="G14195" s="34">
        <v>1925.59</v>
      </c>
      <c r="H14195" s="1" t="s">
        <v>218</v>
      </c>
      <c r="I14195" s="34">
        <v>9.7365999999999998E-3</v>
      </c>
      <c r="J14195" s="34">
        <v>2.3584882999999999</v>
      </c>
      <c r="K14195" s="35" t="str">
        <f t="shared" si="1297"/>
        <v>Loonse en Drunense Duinen &amp; Leemkuilen_H2330</v>
      </c>
      <c r="L14195" s="36">
        <f>VLOOKUP(D14195,DATA!A:F,5,FALSE)</f>
        <v>1.0986712608830001E-2</v>
      </c>
      <c r="M14195" s="37">
        <f>VLOOKUP(D14195,DATA!A:F,6,FALSE)</f>
        <v>982</v>
      </c>
      <c r="N14195" s="36">
        <f t="shared" si="1298"/>
        <v>99.99685459750944</v>
      </c>
      <c r="O14195" s="36">
        <f t="shared" si="1299"/>
        <v>99.996854933954708</v>
      </c>
      <c r="P14195" s="36">
        <f t="shared" si="1300"/>
        <v>3.3644526808984665E-7</v>
      </c>
      <c r="Q14195" s="36">
        <f t="shared" si="1301"/>
        <v>7.9350222838026655E-9</v>
      </c>
    </row>
    <row r="14196" spans="1:17" x14ac:dyDescent="0.3">
      <c r="A14196" s="29">
        <v>3141308</v>
      </c>
      <c r="B14196" s="1">
        <v>131</v>
      </c>
      <c r="C14196" s="1" t="s">
        <v>24</v>
      </c>
      <c r="D14196" s="1" t="s">
        <v>63</v>
      </c>
      <c r="E14196" s="1" t="s">
        <v>64</v>
      </c>
      <c r="F14196" s="47">
        <v>714</v>
      </c>
      <c r="G14196" s="34">
        <v>1898.03</v>
      </c>
      <c r="H14196" s="1" t="s">
        <v>218</v>
      </c>
      <c r="I14196" s="34">
        <v>9.7485999999999996E-3</v>
      </c>
      <c r="J14196" s="34">
        <v>678.73193000000003</v>
      </c>
      <c r="K14196" s="35" t="str">
        <f t="shared" si="1297"/>
        <v>Loonse en Drunense Duinen &amp; Leemkuilen_H2310</v>
      </c>
      <c r="L14196" s="36">
        <f>VLOOKUP(D14196,DATA!A:F,5,FALSE)</f>
        <v>1.0986712608830001E-2</v>
      </c>
      <c r="M14196" s="37">
        <f>VLOOKUP(D14196,DATA!A:F,6,FALSE)</f>
        <v>982</v>
      </c>
      <c r="N14196" s="36">
        <f t="shared" si="1298"/>
        <v>99.995742319466942</v>
      </c>
      <c r="O14196" s="36">
        <f t="shared" si="1299"/>
        <v>99.995742775442267</v>
      </c>
      <c r="P14196" s="36">
        <f t="shared" si="1300"/>
        <v>4.5597532505325944E-7</v>
      </c>
      <c r="Q14196" s="36">
        <f t="shared" si="1301"/>
        <v>3.0948501240577614E-6</v>
      </c>
    </row>
    <row r="14197" spans="1:17" x14ac:dyDescent="0.3">
      <c r="A14197" s="29">
        <v>3142793</v>
      </c>
      <c r="B14197" s="1">
        <v>131</v>
      </c>
      <c r="C14197" s="1" t="s">
        <v>24</v>
      </c>
      <c r="D14197" s="1" t="s">
        <v>63</v>
      </c>
      <c r="E14197" s="1" t="s">
        <v>64</v>
      </c>
      <c r="F14197" s="47">
        <v>714</v>
      </c>
      <c r="G14197" s="34">
        <v>1302.3599999999999</v>
      </c>
      <c r="H14197" s="1" t="s">
        <v>218</v>
      </c>
      <c r="I14197" s="34">
        <v>1.2376E-5</v>
      </c>
      <c r="J14197" s="34">
        <v>57.667789999999997</v>
      </c>
      <c r="K14197" s="35" t="str">
        <f t="shared" si="1297"/>
        <v>Loonse en Drunense Duinen &amp; Leemkuilen_H2310</v>
      </c>
      <c r="L14197" s="36">
        <f>VLOOKUP(D14197,DATA!A:F,5,FALSE)</f>
        <v>1.0986712608830001E-2</v>
      </c>
      <c r="M14197" s="37">
        <f>VLOOKUP(D14197,DATA!A:F,6,FALSE)</f>
        <v>982</v>
      </c>
      <c r="N14197" s="36">
        <f t="shared" si="1298"/>
        <v>97.124321709334211</v>
      </c>
      <c r="O14197" s="36">
        <f t="shared" si="1299"/>
        <v>97.124322089100446</v>
      </c>
      <c r="P14197" s="36">
        <f t="shared" si="1300"/>
        <v>3.7976623445956648E-7</v>
      </c>
      <c r="Q14197" s="36">
        <f t="shared" si="1301"/>
        <v>0</v>
      </c>
    </row>
    <row r="14198" spans="1:17" x14ac:dyDescent="0.3">
      <c r="A14198" s="29">
        <v>3142794</v>
      </c>
      <c r="B14198" s="1">
        <v>131</v>
      </c>
      <c r="C14198" s="1" t="s">
        <v>24</v>
      </c>
      <c r="D14198" s="1" t="s">
        <v>63</v>
      </c>
      <c r="E14198" s="1" t="s">
        <v>64</v>
      </c>
      <c r="F14198" s="47">
        <v>714</v>
      </c>
      <c r="G14198" s="34">
        <v>1076.6099999999999</v>
      </c>
      <c r="H14198" s="1" t="s">
        <v>218</v>
      </c>
      <c r="I14198" s="34">
        <v>1.3638999999999999E-5</v>
      </c>
      <c r="J14198" s="34">
        <v>3025.0419999999999</v>
      </c>
      <c r="K14198" s="35" t="str">
        <f t="shared" si="1297"/>
        <v>Loonse en Drunense Duinen &amp; Leemkuilen_H2310</v>
      </c>
      <c r="L14198" s="36">
        <f>VLOOKUP(D14198,DATA!A:F,5,FALSE)</f>
        <v>1.0986712608830001E-2</v>
      </c>
      <c r="M14198" s="37">
        <f>VLOOKUP(D14198,DATA!A:F,6,FALSE)</f>
        <v>982</v>
      </c>
      <c r="N14198" s="36">
        <f t="shared" si="1298"/>
        <v>73.874442510134998</v>
      </c>
      <c r="O14198" s="36">
        <f t="shared" si="1299"/>
        <v>73.874445402213368</v>
      </c>
      <c r="P14198" s="36">
        <f t="shared" si="1300"/>
        <v>2.8920783705643771E-6</v>
      </c>
      <c r="Q14198" s="36">
        <f t="shared" si="1301"/>
        <v>0</v>
      </c>
    </row>
    <row r="14199" spans="1:17" x14ac:dyDescent="0.3">
      <c r="A14199" s="29">
        <v>3142794</v>
      </c>
      <c r="B14199" s="1">
        <v>131</v>
      </c>
      <c r="C14199" s="1" t="s">
        <v>24</v>
      </c>
      <c r="D14199" s="1" t="s">
        <v>61</v>
      </c>
      <c r="E14199" s="1" t="s">
        <v>62</v>
      </c>
      <c r="F14199" s="47">
        <v>714</v>
      </c>
      <c r="G14199" s="34">
        <v>1076.6099999999999</v>
      </c>
      <c r="H14199" s="1" t="s">
        <v>218</v>
      </c>
      <c r="I14199" s="34">
        <v>1.3638999999999999E-5</v>
      </c>
      <c r="J14199" s="34">
        <v>338.59357</v>
      </c>
      <c r="K14199" s="35" t="str">
        <f t="shared" si="1297"/>
        <v>Loonse en Drunense Duinen &amp; Leemkuilen_H2330</v>
      </c>
      <c r="L14199" s="36">
        <f>VLOOKUP(D14199,DATA!A:F,5,FALSE)</f>
        <v>1.0986712608830001E-2</v>
      </c>
      <c r="M14199" s="37">
        <f>VLOOKUP(D14199,DATA!A:F,6,FALSE)</f>
        <v>982</v>
      </c>
      <c r="N14199" s="36">
        <f t="shared" si="1298"/>
        <v>73.874442510134998</v>
      </c>
      <c r="O14199" s="36">
        <f t="shared" si="1299"/>
        <v>73.874445402213368</v>
      </c>
      <c r="P14199" s="36">
        <f t="shared" si="1300"/>
        <v>2.8920783705643771E-6</v>
      </c>
      <c r="Q14199" s="36">
        <f t="shared" si="1301"/>
        <v>0</v>
      </c>
    </row>
    <row r="14200" spans="1:17" x14ac:dyDescent="0.3">
      <c r="A14200" s="29">
        <v>3142795</v>
      </c>
      <c r="B14200" s="1">
        <v>131</v>
      </c>
      <c r="C14200" s="1" t="s">
        <v>24</v>
      </c>
      <c r="D14200" s="1" t="s">
        <v>63</v>
      </c>
      <c r="E14200" s="1" t="s">
        <v>64</v>
      </c>
      <c r="F14200" s="47">
        <v>714</v>
      </c>
      <c r="G14200" s="34">
        <v>936.76</v>
      </c>
      <c r="H14200" s="1" t="s">
        <v>218</v>
      </c>
      <c r="I14200" s="34">
        <v>1.3502E-5</v>
      </c>
      <c r="J14200" s="34">
        <v>6643.0959999999995</v>
      </c>
      <c r="K14200" s="35" t="str">
        <f t="shared" si="1297"/>
        <v>Loonse en Drunense Duinen &amp; Leemkuilen_H2310</v>
      </c>
      <c r="L14200" s="36">
        <f>VLOOKUP(D14200,DATA!A:F,5,FALSE)</f>
        <v>1.0986712608830001E-2</v>
      </c>
      <c r="M14200" s="37">
        <f>VLOOKUP(D14200,DATA!A:F,6,FALSE)</f>
        <v>982</v>
      </c>
      <c r="N14200" s="36">
        <f t="shared" si="1298"/>
        <v>37.823679527953402</v>
      </c>
      <c r="O14200" s="36">
        <f t="shared" si="1299"/>
        <v>37.823683016581455</v>
      </c>
      <c r="P14200" s="36">
        <f t="shared" si="1300"/>
        <v>3.4886280531054581E-6</v>
      </c>
      <c r="Q14200" s="36">
        <f t="shared" si="1301"/>
        <v>0</v>
      </c>
    </row>
    <row r="14201" spans="1:17" x14ac:dyDescent="0.3">
      <c r="A14201" s="29">
        <v>3142795</v>
      </c>
      <c r="B14201" s="1">
        <v>131</v>
      </c>
      <c r="C14201" s="1" t="s">
        <v>24</v>
      </c>
      <c r="D14201" s="1" t="s">
        <v>61</v>
      </c>
      <c r="E14201" s="1" t="s">
        <v>62</v>
      </c>
      <c r="F14201" s="47">
        <v>714</v>
      </c>
      <c r="G14201" s="34">
        <v>936.76</v>
      </c>
      <c r="H14201" s="1" t="s">
        <v>218</v>
      </c>
      <c r="I14201" s="34">
        <v>1.3502E-5</v>
      </c>
      <c r="J14201" s="34">
        <v>488.25385</v>
      </c>
      <c r="K14201" s="35" t="str">
        <f t="shared" si="1297"/>
        <v>Loonse en Drunense Duinen &amp; Leemkuilen_H2330</v>
      </c>
      <c r="L14201" s="36">
        <f>VLOOKUP(D14201,DATA!A:F,5,FALSE)</f>
        <v>1.0986712608830001E-2</v>
      </c>
      <c r="M14201" s="37">
        <f>VLOOKUP(D14201,DATA!A:F,6,FALSE)</f>
        <v>982</v>
      </c>
      <c r="N14201" s="36">
        <f t="shared" si="1298"/>
        <v>37.823679527953402</v>
      </c>
      <c r="O14201" s="36">
        <f t="shared" si="1299"/>
        <v>37.823683016581455</v>
      </c>
      <c r="P14201" s="36">
        <f t="shared" si="1300"/>
        <v>3.4886280531054581E-6</v>
      </c>
      <c r="Q14201" s="36">
        <f t="shared" si="1301"/>
        <v>0</v>
      </c>
    </row>
    <row r="14202" spans="1:17" x14ac:dyDescent="0.3">
      <c r="A14202" s="29">
        <v>3142797</v>
      </c>
      <c r="B14202" s="1">
        <v>131</v>
      </c>
      <c r="C14202" s="1" t="s">
        <v>24</v>
      </c>
      <c r="D14202" s="1" t="s">
        <v>63</v>
      </c>
      <c r="E14202" s="1" t="s">
        <v>64</v>
      </c>
      <c r="F14202" s="47">
        <v>714</v>
      </c>
      <c r="G14202" s="34">
        <v>957.12</v>
      </c>
      <c r="H14202" s="1" t="s">
        <v>218</v>
      </c>
      <c r="I14202" s="34">
        <v>1.6939000000000002E-5</v>
      </c>
      <c r="J14202" s="34">
        <v>1465.5742</v>
      </c>
      <c r="K14202" s="35" t="str">
        <f t="shared" si="1297"/>
        <v>Loonse en Drunense Duinen &amp; Leemkuilen_H2310</v>
      </c>
      <c r="L14202" s="36">
        <f>VLOOKUP(D14202,DATA!A:F,5,FALSE)</f>
        <v>1.0986712608830001E-2</v>
      </c>
      <c r="M14202" s="37">
        <f>VLOOKUP(D14202,DATA!A:F,6,FALSE)</f>
        <v>982</v>
      </c>
      <c r="N14202" s="36">
        <f t="shared" si="1298"/>
        <v>43.208500534428808</v>
      </c>
      <c r="O14202" s="36">
        <f t="shared" si="1299"/>
        <v>43.208505101187548</v>
      </c>
      <c r="P14202" s="36">
        <f t="shared" si="1300"/>
        <v>4.5667587400544107E-6</v>
      </c>
      <c r="Q14202" s="36">
        <f t="shared" si="1301"/>
        <v>0</v>
      </c>
    </row>
    <row r="14203" spans="1:17" x14ac:dyDescent="0.3">
      <c r="A14203" s="29">
        <v>3142798</v>
      </c>
      <c r="B14203" s="1">
        <v>131</v>
      </c>
      <c r="C14203" s="1" t="s">
        <v>24</v>
      </c>
      <c r="D14203" s="1" t="s">
        <v>63</v>
      </c>
      <c r="E14203" s="1" t="s">
        <v>64</v>
      </c>
      <c r="F14203" s="47">
        <v>714</v>
      </c>
      <c r="G14203" s="34">
        <v>959.62</v>
      </c>
      <c r="H14203" s="1" t="s">
        <v>218</v>
      </c>
      <c r="I14203" s="34">
        <v>1.8655999999999999E-5</v>
      </c>
      <c r="J14203" s="34">
        <v>673.25806</v>
      </c>
      <c r="K14203" s="35" t="str">
        <f t="shared" si="1297"/>
        <v>Loonse en Drunense Duinen &amp; Leemkuilen_H2310</v>
      </c>
      <c r="L14203" s="36">
        <f>VLOOKUP(D14203,DATA!A:F,5,FALSE)</f>
        <v>1.0986712608830001E-2</v>
      </c>
      <c r="M14203" s="37">
        <f>VLOOKUP(D14203,DATA!A:F,6,FALSE)</f>
        <v>982</v>
      </c>
      <c r="N14203" s="36">
        <f t="shared" si="1298"/>
        <v>43.883718272379298</v>
      </c>
      <c r="O14203" s="36">
        <f t="shared" si="1299"/>
        <v>43.883723319905783</v>
      </c>
      <c r="P14203" s="36">
        <f t="shared" si="1300"/>
        <v>5.0475264856686408E-6</v>
      </c>
      <c r="Q14203" s="36">
        <f t="shared" si="1301"/>
        <v>0</v>
      </c>
    </row>
    <row r="14204" spans="1:17" x14ac:dyDescent="0.3">
      <c r="A14204" s="29">
        <v>3142800</v>
      </c>
      <c r="B14204" s="1">
        <v>131</v>
      </c>
      <c r="C14204" s="1" t="s">
        <v>24</v>
      </c>
      <c r="D14204" s="1" t="s">
        <v>63</v>
      </c>
      <c r="E14204" s="1" t="s">
        <v>64</v>
      </c>
      <c r="F14204" s="47">
        <v>714</v>
      </c>
      <c r="G14204" s="34">
        <v>965.07</v>
      </c>
      <c r="H14204" s="1" t="s">
        <v>218</v>
      </c>
      <c r="I14204" s="34">
        <v>2.2719999999999999E-5</v>
      </c>
      <c r="J14204" s="34">
        <v>459.65454</v>
      </c>
      <c r="K14204" s="35" t="str">
        <f t="shared" si="1297"/>
        <v>Loonse en Drunense Duinen &amp; Leemkuilen_H2310</v>
      </c>
      <c r="L14204" s="36">
        <f>VLOOKUP(D14204,DATA!A:F,5,FALSE)</f>
        <v>1.0986712608830001E-2</v>
      </c>
      <c r="M14204" s="37">
        <f>VLOOKUP(D14204,DATA!A:F,6,FALSE)</f>
        <v>982</v>
      </c>
      <c r="N14204" s="36">
        <f t="shared" si="1298"/>
        <v>45.363234705395463</v>
      </c>
      <c r="O14204" s="36">
        <f t="shared" si="1299"/>
        <v>45.363240892181395</v>
      </c>
      <c r="P14204" s="36">
        <f t="shared" si="1300"/>
        <v>6.1867859315611895E-6</v>
      </c>
      <c r="Q14204" s="36">
        <f t="shared" si="1301"/>
        <v>0</v>
      </c>
    </row>
    <row r="14205" spans="1:17" x14ac:dyDescent="0.3">
      <c r="A14205" s="29">
        <v>3142802</v>
      </c>
      <c r="B14205" s="1">
        <v>131</v>
      </c>
      <c r="C14205" s="1" t="s">
        <v>24</v>
      </c>
      <c r="D14205" s="1" t="s">
        <v>63</v>
      </c>
      <c r="E14205" s="1" t="s">
        <v>64</v>
      </c>
      <c r="F14205" s="47">
        <v>714</v>
      </c>
      <c r="G14205" s="34">
        <v>1016.54</v>
      </c>
      <c r="H14205" s="1" t="s">
        <v>218</v>
      </c>
      <c r="I14205" s="34">
        <v>2.7690000000000001E-5</v>
      </c>
      <c r="J14205" s="34">
        <v>1770.6288999999999</v>
      </c>
      <c r="K14205" s="35" t="str">
        <f t="shared" si="1297"/>
        <v>Loonse en Drunense Duinen &amp; Leemkuilen_H2310</v>
      </c>
      <c r="L14205" s="36">
        <f>VLOOKUP(D14205,DATA!A:F,5,FALSE)</f>
        <v>1.0986712608830001E-2</v>
      </c>
      <c r="M14205" s="37">
        <f>VLOOKUP(D14205,DATA!A:F,6,FALSE)</f>
        <v>982</v>
      </c>
      <c r="N14205" s="36">
        <f t="shared" si="1298"/>
        <v>59.374793325577031</v>
      </c>
      <c r="O14205" s="36">
        <f t="shared" si="1299"/>
        <v>59.374800663757739</v>
      </c>
      <c r="P14205" s="36">
        <f t="shared" si="1300"/>
        <v>7.3381807084160755E-6</v>
      </c>
      <c r="Q14205" s="36">
        <f t="shared" si="1301"/>
        <v>0</v>
      </c>
    </row>
    <row r="14206" spans="1:17" x14ac:dyDescent="0.3">
      <c r="A14206" s="29">
        <v>3142802</v>
      </c>
      <c r="B14206" s="1">
        <v>131</v>
      </c>
      <c r="C14206" s="1" t="s">
        <v>24</v>
      </c>
      <c r="D14206" s="1" t="s">
        <v>61</v>
      </c>
      <c r="E14206" s="1" t="s">
        <v>62</v>
      </c>
      <c r="F14206" s="47">
        <v>714</v>
      </c>
      <c r="G14206" s="34">
        <v>1016.54</v>
      </c>
      <c r="H14206" s="1" t="s">
        <v>218</v>
      </c>
      <c r="I14206" s="34">
        <v>2.7690000000000001E-5</v>
      </c>
      <c r="J14206" s="34">
        <v>8228.625</v>
      </c>
      <c r="K14206" s="35" t="str">
        <f t="shared" si="1297"/>
        <v>Loonse en Drunense Duinen &amp; Leemkuilen_H2330</v>
      </c>
      <c r="L14206" s="36">
        <f>VLOOKUP(D14206,DATA!A:F,5,FALSE)</f>
        <v>1.0986712608830001E-2</v>
      </c>
      <c r="M14206" s="37">
        <f>VLOOKUP(D14206,DATA!A:F,6,FALSE)</f>
        <v>982</v>
      </c>
      <c r="N14206" s="36">
        <f t="shared" si="1298"/>
        <v>59.374793325577031</v>
      </c>
      <c r="O14206" s="36">
        <f t="shared" si="1299"/>
        <v>59.374800663757739</v>
      </c>
      <c r="P14206" s="36">
        <f t="shared" si="1300"/>
        <v>7.3381807084160755E-6</v>
      </c>
      <c r="Q14206" s="36">
        <f t="shared" si="1301"/>
        <v>0</v>
      </c>
    </row>
    <row r="14207" spans="1:17" x14ac:dyDescent="0.3">
      <c r="A14207" s="29">
        <v>3142803</v>
      </c>
      <c r="B14207" s="1">
        <v>131</v>
      </c>
      <c r="C14207" s="1" t="s">
        <v>24</v>
      </c>
      <c r="D14207" s="1" t="s">
        <v>63</v>
      </c>
      <c r="E14207" s="1" t="s">
        <v>64</v>
      </c>
      <c r="F14207" s="47">
        <v>714</v>
      </c>
      <c r="G14207" s="34">
        <v>929.68</v>
      </c>
      <c r="H14207" s="1" t="s">
        <v>218</v>
      </c>
      <c r="I14207" s="34">
        <v>2.7080000000000002E-5</v>
      </c>
      <c r="J14207" s="34">
        <v>7790.4706999999999</v>
      </c>
      <c r="K14207" s="35" t="str">
        <f t="shared" si="1297"/>
        <v>Loonse en Drunense Duinen &amp; Leemkuilen_H2310</v>
      </c>
      <c r="L14207" s="36">
        <f>VLOOKUP(D14207,DATA!A:F,5,FALSE)</f>
        <v>1.0986712608830001E-2</v>
      </c>
      <c r="M14207" s="37">
        <f>VLOOKUP(D14207,DATA!A:F,6,FALSE)</f>
        <v>982</v>
      </c>
      <c r="N14207" s="36">
        <f t="shared" si="1298"/>
        <v>36.012427359529568</v>
      </c>
      <c r="O14207" s="36">
        <f t="shared" si="1299"/>
        <v>36.01243421542955</v>
      </c>
      <c r="P14207" s="36">
        <f t="shared" si="1300"/>
        <v>6.8558999828383094E-6</v>
      </c>
      <c r="Q14207" s="36">
        <f t="shared" si="1301"/>
        <v>0</v>
      </c>
    </row>
    <row r="14208" spans="1:17" x14ac:dyDescent="0.3">
      <c r="A14208" s="29">
        <v>3142803</v>
      </c>
      <c r="B14208" s="1">
        <v>131</v>
      </c>
      <c r="C14208" s="1" t="s">
        <v>24</v>
      </c>
      <c r="D14208" s="1" t="s">
        <v>61</v>
      </c>
      <c r="E14208" s="1" t="s">
        <v>62</v>
      </c>
      <c r="F14208" s="47">
        <v>714</v>
      </c>
      <c r="G14208" s="34">
        <v>929.68</v>
      </c>
      <c r="H14208" s="1" t="s">
        <v>218</v>
      </c>
      <c r="I14208" s="34">
        <v>2.7080000000000002E-5</v>
      </c>
      <c r="J14208" s="34">
        <v>2161.6840000000002</v>
      </c>
      <c r="K14208" s="35" t="str">
        <f t="shared" si="1297"/>
        <v>Loonse en Drunense Duinen &amp; Leemkuilen_H2330</v>
      </c>
      <c r="L14208" s="36">
        <f>VLOOKUP(D14208,DATA!A:F,5,FALSE)</f>
        <v>1.0986712608830001E-2</v>
      </c>
      <c r="M14208" s="37">
        <f>VLOOKUP(D14208,DATA!A:F,6,FALSE)</f>
        <v>982</v>
      </c>
      <c r="N14208" s="36">
        <f t="shared" si="1298"/>
        <v>36.012427359529568</v>
      </c>
      <c r="O14208" s="36">
        <f t="shared" si="1299"/>
        <v>36.01243421542955</v>
      </c>
      <c r="P14208" s="36">
        <f t="shared" si="1300"/>
        <v>6.8558999828383094E-6</v>
      </c>
      <c r="Q14208" s="36">
        <f t="shared" si="1301"/>
        <v>0</v>
      </c>
    </row>
    <row r="14209" spans="1:17" x14ac:dyDescent="0.3">
      <c r="A14209" s="29">
        <v>3142804</v>
      </c>
      <c r="B14209" s="1">
        <v>131</v>
      </c>
      <c r="C14209" s="1" t="s">
        <v>24</v>
      </c>
      <c r="D14209" s="1" t="s">
        <v>63</v>
      </c>
      <c r="E14209" s="1" t="s">
        <v>64</v>
      </c>
      <c r="F14209" s="47">
        <v>714</v>
      </c>
      <c r="G14209" s="34">
        <v>1153.93</v>
      </c>
      <c r="H14209" s="1" t="s">
        <v>218</v>
      </c>
      <c r="I14209" s="34">
        <v>3.5930000000000003E-5</v>
      </c>
      <c r="J14209" s="34">
        <v>270.68454000000003</v>
      </c>
      <c r="K14209" s="35" t="str">
        <f t="shared" si="1297"/>
        <v>Loonse en Drunense Duinen &amp; Leemkuilen_H2310</v>
      </c>
      <c r="L14209" s="36">
        <f>VLOOKUP(D14209,DATA!A:F,5,FALSE)</f>
        <v>1.0986712608830001E-2</v>
      </c>
      <c r="M14209" s="37">
        <f>VLOOKUP(D14209,DATA!A:F,6,FALSE)</f>
        <v>982</v>
      </c>
      <c r="N14209" s="36">
        <f t="shared" si="1298"/>
        <v>86.863525025481735</v>
      </c>
      <c r="O14209" s="36">
        <f t="shared" si="1299"/>
        <v>86.863529529925927</v>
      </c>
      <c r="P14209" s="36">
        <f t="shared" si="1300"/>
        <v>4.5044441918662415E-6</v>
      </c>
      <c r="Q14209" s="36">
        <f t="shared" si="1301"/>
        <v>0</v>
      </c>
    </row>
    <row r="14210" spans="1:17" x14ac:dyDescent="0.3">
      <c r="A14210" s="29">
        <v>3142804</v>
      </c>
      <c r="B14210" s="1">
        <v>131</v>
      </c>
      <c r="C14210" s="1" t="s">
        <v>24</v>
      </c>
      <c r="D14210" s="1" t="s">
        <v>61</v>
      </c>
      <c r="E14210" s="1" t="s">
        <v>62</v>
      </c>
      <c r="F14210" s="47">
        <v>714</v>
      </c>
      <c r="G14210" s="34">
        <v>1153.93</v>
      </c>
      <c r="H14210" s="1" t="s">
        <v>218</v>
      </c>
      <c r="I14210" s="34">
        <v>3.5930000000000003E-5</v>
      </c>
      <c r="J14210" s="34">
        <v>5755.3580000000002</v>
      </c>
      <c r="K14210" s="35" t="str">
        <f t="shared" si="1297"/>
        <v>Loonse en Drunense Duinen &amp; Leemkuilen_H2330</v>
      </c>
      <c r="L14210" s="36">
        <f>VLOOKUP(D14210,DATA!A:F,5,FALSE)</f>
        <v>1.0986712608830001E-2</v>
      </c>
      <c r="M14210" s="37">
        <f>VLOOKUP(D14210,DATA!A:F,6,FALSE)</f>
        <v>982</v>
      </c>
      <c r="N14210" s="36">
        <f t="shared" si="1298"/>
        <v>86.863525025481735</v>
      </c>
      <c r="O14210" s="36">
        <f t="shared" si="1299"/>
        <v>86.863529529925927</v>
      </c>
      <c r="P14210" s="36">
        <f t="shared" si="1300"/>
        <v>4.5044441918662415E-6</v>
      </c>
      <c r="Q14210" s="36">
        <f t="shared" si="1301"/>
        <v>0</v>
      </c>
    </row>
    <row r="14211" spans="1:17" x14ac:dyDescent="0.3">
      <c r="A14211" s="29">
        <v>3142806</v>
      </c>
      <c r="B14211" s="1">
        <v>131</v>
      </c>
      <c r="C14211" s="1" t="s">
        <v>24</v>
      </c>
      <c r="D14211" s="1" t="s">
        <v>63</v>
      </c>
      <c r="E14211" s="1" t="s">
        <v>64</v>
      </c>
      <c r="F14211" s="47">
        <v>714</v>
      </c>
      <c r="G14211" s="34">
        <v>1362.95</v>
      </c>
      <c r="H14211" s="1" t="s">
        <v>218</v>
      </c>
      <c r="I14211" s="34">
        <v>4.7519999999999999E-5</v>
      </c>
      <c r="J14211" s="34">
        <v>3244.4074999999998</v>
      </c>
      <c r="K14211" s="35" t="str">
        <f t="shared" ref="K14211:K14274" si="1302">_xlfn.CONCAT(C14211,"_",D14211)</f>
        <v>Loonse en Drunense Duinen &amp; Leemkuilen_H2310</v>
      </c>
      <c r="L14211" s="36">
        <f>VLOOKUP(D14211,DATA!A:F,5,FALSE)</f>
        <v>1.0986712608830001E-2</v>
      </c>
      <c r="M14211" s="37">
        <f>VLOOKUP(D14211,DATA!A:F,6,FALSE)</f>
        <v>982</v>
      </c>
      <c r="N14211" s="36">
        <f t="shared" ref="N14211:N14274" si="1303">100/(1+EXP(-L14211*(G14211-M14211)))</f>
        <v>98.50117671125092</v>
      </c>
      <c r="O14211" s="36">
        <f t="shared" ref="O14211:O14274" si="1304">100/(1+EXP(-L14211*((G14211+I14211)-M14211)))</f>
        <v>98.501177482040674</v>
      </c>
      <c r="P14211" s="36">
        <f t="shared" ref="P14211:P14274" si="1305">O14211-N14211</f>
        <v>7.7078975380118209E-7</v>
      </c>
      <c r="Q14211" s="36">
        <f t="shared" ref="Q14211:Q14274" si="1306">IF(AND(H14211&lt;&gt;"below",I14211&gt;=0.005),J14211*P14211/100,0)</f>
        <v>0</v>
      </c>
    </row>
    <row r="14212" spans="1:17" x14ac:dyDescent="0.3">
      <c r="A14212" s="29">
        <v>3142806</v>
      </c>
      <c r="B14212" s="1">
        <v>131</v>
      </c>
      <c r="C14212" s="1" t="s">
        <v>24</v>
      </c>
      <c r="D14212" s="1" t="s">
        <v>61</v>
      </c>
      <c r="E14212" s="1" t="s">
        <v>62</v>
      </c>
      <c r="F14212" s="47">
        <v>714</v>
      </c>
      <c r="G14212" s="34">
        <v>1362.95</v>
      </c>
      <c r="H14212" s="1" t="s">
        <v>218</v>
      </c>
      <c r="I14212" s="34">
        <v>4.7519999999999999E-5</v>
      </c>
      <c r="J14212" s="34">
        <v>3756.8020000000001</v>
      </c>
      <c r="K14212" s="35" t="str">
        <f t="shared" si="1302"/>
        <v>Loonse en Drunense Duinen &amp; Leemkuilen_H2330</v>
      </c>
      <c r="L14212" s="36">
        <f>VLOOKUP(D14212,DATA!A:F,5,FALSE)</f>
        <v>1.0986712608830001E-2</v>
      </c>
      <c r="M14212" s="37">
        <f>VLOOKUP(D14212,DATA!A:F,6,FALSE)</f>
        <v>982</v>
      </c>
      <c r="N14212" s="36">
        <f t="shared" si="1303"/>
        <v>98.50117671125092</v>
      </c>
      <c r="O14212" s="36">
        <f t="shared" si="1304"/>
        <v>98.501177482040674</v>
      </c>
      <c r="P14212" s="36">
        <f t="shared" si="1305"/>
        <v>7.7078975380118209E-7</v>
      </c>
      <c r="Q14212" s="36">
        <f t="shared" si="1306"/>
        <v>0</v>
      </c>
    </row>
    <row r="14213" spans="1:17" x14ac:dyDescent="0.3">
      <c r="A14213" s="29">
        <v>3142807</v>
      </c>
      <c r="B14213" s="1">
        <v>131</v>
      </c>
      <c r="C14213" s="1" t="s">
        <v>24</v>
      </c>
      <c r="D14213" s="1" t="s">
        <v>61</v>
      </c>
      <c r="E14213" s="1" t="s">
        <v>62</v>
      </c>
      <c r="F14213" s="47">
        <v>714</v>
      </c>
      <c r="G14213" s="34">
        <v>1147.74</v>
      </c>
      <c r="H14213" s="1" t="s">
        <v>218</v>
      </c>
      <c r="I14213" s="34">
        <v>4.1789999999999998E-5</v>
      </c>
      <c r="J14213" s="34">
        <v>8014.5119999999997</v>
      </c>
      <c r="K14213" s="35" t="str">
        <f t="shared" si="1302"/>
        <v>Loonse en Drunense Duinen &amp; Leemkuilen_H2330</v>
      </c>
      <c r="L14213" s="36">
        <f>VLOOKUP(D14213,DATA!A:F,5,FALSE)</f>
        <v>1.0986712608830001E-2</v>
      </c>
      <c r="M14213" s="37">
        <f>VLOOKUP(D14213,DATA!A:F,6,FALSE)</f>
        <v>982</v>
      </c>
      <c r="N14213" s="36">
        <f t="shared" si="1303"/>
        <v>86.067861129323418</v>
      </c>
      <c r="O14213" s="36">
        <f t="shared" si="1304"/>
        <v>86.067866634850063</v>
      </c>
      <c r="P14213" s="36">
        <f t="shared" si="1305"/>
        <v>5.5055266443559958E-6</v>
      </c>
      <c r="Q14213" s="36">
        <f t="shared" si="1306"/>
        <v>0</v>
      </c>
    </row>
    <row r="14214" spans="1:17" x14ac:dyDescent="0.3">
      <c r="A14214" s="29">
        <v>3142808</v>
      </c>
      <c r="B14214" s="1">
        <v>131</v>
      </c>
      <c r="C14214" s="1" t="s">
        <v>24</v>
      </c>
      <c r="D14214" s="1" t="s">
        <v>61</v>
      </c>
      <c r="E14214" s="1" t="s">
        <v>62</v>
      </c>
      <c r="F14214" s="47">
        <v>714</v>
      </c>
      <c r="G14214" s="34">
        <v>1592.89</v>
      </c>
      <c r="H14214" s="1" t="s">
        <v>218</v>
      </c>
      <c r="I14214" s="34">
        <v>6.6530000000000002E-5</v>
      </c>
      <c r="J14214" s="34">
        <v>1306.6241</v>
      </c>
      <c r="K14214" s="35" t="str">
        <f t="shared" si="1302"/>
        <v>Loonse en Drunense Duinen &amp; Leemkuilen_H2330</v>
      </c>
      <c r="L14214" s="36">
        <f>VLOOKUP(D14214,DATA!A:F,5,FALSE)</f>
        <v>1.0986712608830001E-2</v>
      </c>
      <c r="M14214" s="37">
        <f>VLOOKUP(D14214,DATA!A:F,6,FALSE)</f>
        <v>982</v>
      </c>
      <c r="N14214" s="36">
        <f t="shared" si="1303"/>
        <v>99.878485121547143</v>
      </c>
      <c r="O14214" s="36">
        <f t="shared" si="1304"/>
        <v>99.878485210259996</v>
      </c>
      <c r="P14214" s="36">
        <f t="shared" si="1305"/>
        <v>8.8712852175376611E-8</v>
      </c>
      <c r="Q14214" s="36">
        <f t="shared" si="1306"/>
        <v>0</v>
      </c>
    </row>
    <row r="14215" spans="1:17" x14ac:dyDescent="0.3">
      <c r="A14215" s="29">
        <v>3142810</v>
      </c>
      <c r="B14215" s="1">
        <v>131</v>
      </c>
      <c r="C14215" s="1" t="s">
        <v>24</v>
      </c>
      <c r="D14215" s="1" t="s">
        <v>61</v>
      </c>
      <c r="E14215" s="1" t="s">
        <v>62</v>
      </c>
      <c r="F14215" s="47">
        <v>714</v>
      </c>
      <c r="G14215" s="34">
        <v>1782.26</v>
      </c>
      <c r="H14215" s="1" t="s">
        <v>218</v>
      </c>
      <c r="I14215" s="34">
        <v>9.4989999999999997E-5</v>
      </c>
      <c r="J14215" s="34">
        <v>509.68619999999999</v>
      </c>
      <c r="K14215" s="35" t="str">
        <f t="shared" si="1302"/>
        <v>Loonse en Drunense Duinen &amp; Leemkuilen_H2330</v>
      </c>
      <c r="L14215" s="36">
        <f>VLOOKUP(D14215,DATA!A:F,5,FALSE)</f>
        <v>1.0986712608830001E-2</v>
      </c>
      <c r="M14215" s="37">
        <f>VLOOKUP(D14215,DATA!A:F,6,FALSE)</f>
        <v>982</v>
      </c>
      <c r="N14215" s="36">
        <f t="shared" si="1303"/>
        <v>99.984811372837299</v>
      </c>
      <c r="O14215" s="36">
        <f t="shared" si="1304"/>
        <v>99.984811388686154</v>
      </c>
      <c r="P14215" s="36">
        <f t="shared" si="1305"/>
        <v>1.5848854673095047E-8</v>
      </c>
      <c r="Q14215" s="36">
        <f t="shared" si="1306"/>
        <v>0</v>
      </c>
    </row>
    <row r="14216" spans="1:17" x14ac:dyDescent="0.3">
      <c r="A14216" s="29">
        <v>3142811</v>
      </c>
      <c r="B14216" s="1">
        <v>131</v>
      </c>
      <c r="C14216" s="1" t="s">
        <v>24</v>
      </c>
      <c r="D14216" s="1" t="s">
        <v>63</v>
      </c>
      <c r="E14216" s="1" t="s">
        <v>64</v>
      </c>
      <c r="F14216" s="47">
        <v>714</v>
      </c>
      <c r="G14216" s="34">
        <v>1271.5</v>
      </c>
      <c r="H14216" s="1" t="s">
        <v>218</v>
      </c>
      <c r="I14216" s="34">
        <v>7.0290000000000006E-5</v>
      </c>
      <c r="J14216" s="34">
        <v>2.7804544</v>
      </c>
      <c r="K14216" s="35" t="str">
        <f t="shared" si="1302"/>
        <v>Loonse en Drunense Duinen &amp; Leemkuilen_H2310</v>
      </c>
      <c r="L14216" s="36">
        <f>VLOOKUP(D14216,DATA!A:F,5,FALSE)</f>
        <v>1.0986712608830001E-2</v>
      </c>
      <c r="M14216" s="37">
        <f>VLOOKUP(D14216,DATA!A:F,6,FALSE)</f>
        <v>982</v>
      </c>
      <c r="N14216" s="36">
        <f t="shared" si="1303"/>
        <v>96.009970037100601</v>
      </c>
      <c r="O14216" s="36">
        <f t="shared" si="1304"/>
        <v>96.009972995478464</v>
      </c>
      <c r="P14216" s="36">
        <f t="shared" si="1305"/>
        <v>2.9583778626829371E-6</v>
      </c>
      <c r="Q14216" s="36">
        <f t="shared" si="1306"/>
        <v>0</v>
      </c>
    </row>
    <row r="14217" spans="1:17" x14ac:dyDescent="0.3">
      <c r="A14217" s="29">
        <v>3142811</v>
      </c>
      <c r="B14217" s="1">
        <v>131</v>
      </c>
      <c r="C14217" s="1" t="s">
        <v>24</v>
      </c>
      <c r="D14217" s="1" t="s">
        <v>61</v>
      </c>
      <c r="E14217" s="1" t="s">
        <v>62</v>
      </c>
      <c r="F14217" s="47">
        <v>714</v>
      </c>
      <c r="G14217" s="34">
        <v>1271.5</v>
      </c>
      <c r="H14217" s="1" t="s">
        <v>218</v>
      </c>
      <c r="I14217" s="34">
        <v>7.0290000000000006E-5</v>
      </c>
      <c r="J14217" s="34">
        <v>5372.8819999999996</v>
      </c>
      <c r="K14217" s="35" t="str">
        <f t="shared" si="1302"/>
        <v>Loonse en Drunense Duinen &amp; Leemkuilen_H2330</v>
      </c>
      <c r="L14217" s="36">
        <f>VLOOKUP(D14217,DATA!A:F,5,FALSE)</f>
        <v>1.0986712608830001E-2</v>
      </c>
      <c r="M14217" s="37">
        <f>VLOOKUP(D14217,DATA!A:F,6,FALSE)</f>
        <v>982</v>
      </c>
      <c r="N14217" s="36">
        <f t="shared" si="1303"/>
        <v>96.009970037100601</v>
      </c>
      <c r="O14217" s="36">
        <f t="shared" si="1304"/>
        <v>96.009972995478464</v>
      </c>
      <c r="P14217" s="36">
        <f t="shared" si="1305"/>
        <v>2.9583778626829371E-6</v>
      </c>
      <c r="Q14217" s="36">
        <f t="shared" si="1306"/>
        <v>0</v>
      </c>
    </row>
    <row r="14218" spans="1:17" x14ac:dyDescent="0.3">
      <c r="A14218" s="29">
        <v>3142812</v>
      </c>
      <c r="B14218" s="1">
        <v>131</v>
      </c>
      <c r="C14218" s="1" t="s">
        <v>24</v>
      </c>
      <c r="D14218" s="1" t="s">
        <v>61</v>
      </c>
      <c r="E14218" s="1" t="s">
        <v>62</v>
      </c>
      <c r="F14218" s="47">
        <v>714</v>
      </c>
      <c r="G14218" s="34">
        <v>1739.65</v>
      </c>
      <c r="H14218" s="1" t="s">
        <v>218</v>
      </c>
      <c r="I14218" s="34">
        <v>1.2678E-4</v>
      </c>
      <c r="J14218" s="34">
        <v>33.378709999999998</v>
      </c>
      <c r="K14218" s="35" t="str">
        <f t="shared" si="1302"/>
        <v>Loonse en Drunense Duinen &amp; Leemkuilen_H2330</v>
      </c>
      <c r="L14218" s="36">
        <f>VLOOKUP(D14218,DATA!A:F,5,FALSE)</f>
        <v>1.0986712608830001E-2</v>
      </c>
      <c r="M14218" s="37">
        <f>VLOOKUP(D14218,DATA!A:F,6,FALSE)</f>
        <v>982</v>
      </c>
      <c r="N14218" s="36">
        <f t="shared" si="1303"/>
        <v>99.975745550551196</v>
      </c>
      <c r="O14218" s="36">
        <f t="shared" si="1304"/>
        <v>99.975745584326916</v>
      </c>
      <c r="P14218" s="36">
        <f t="shared" si="1305"/>
        <v>3.3775719998629938E-8</v>
      </c>
      <c r="Q14218" s="36">
        <f t="shared" si="1306"/>
        <v>0</v>
      </c>
    </row>
    <row r="14219" spans="1:17" x14ac:dyDescent="0.3">
      <c r="A14219" s="29">
        <v>3142827</v>
      </c>
      <c r="B14219" s="1">
        <v>131</v>
      </c>
      <c r="C14219" s="1" t="s">
        <v>24</v>
      </c>
      <c r="D14219" s="1" t="s">
        <v>61</v>
      </c>
      <c r="E14219" s="1" t="s">
        <v>62</v>
      </c>
      <c r="F14219" s="47">
        <v>714</v>
      </c>
      <c r="G14219" s="34">
        <v>1874.27</v>
      </c>
      <c r="H14219" s="1" t="s">
        <v>218</v>
      </c>
      <c r="I14219" s="34">
        <v>4.2021999999999997E-3</v>
      </c>
      <c r="J14219" s="34">
        <v>2523.0686000000001</v>
      </c>
      <c r="K14219" s="35" t="str">
        <f t="shared" si="1302"/>
        <v>Loonse en Drunense Duinen &amp; Leemkuilen_H2330</v>
      </c>
      <c r="L14219" s="36">
        <f>VLOOKUP(D14219,DATA!A:F,5,FALSE)</f>
        <v>1.0986712608830001E-2</v>
      </c>
      <c r="M14219" s="37">
        <f>VLOOKUP(D14219,DATA!A:F,6,FALSE)</f>
        <v>982</v>
      </c>
      <c r="N14219" s="36">
        <f t="shared" si="1303"/>
        <v>99.994472386717817</v>
      </c>
      <c r="O14219" s="36">
        <f t="shared" si="1304"/>
        <v>99.994472641898682</v>
      </c>
      <c r="P14219" s="36">
        <f t="shared" si="1305"/>
        <v>2.5518086488318659E-7</v>
      </c>
      <c r="Q14219" s="36">
        <f t="shared" si="1306"/>
        <v>0</v>
      </c>
    </row>
    <row r="14220" spans="1:17" x14ac:dyDescent="0.3">
      <c r="A14220" s="29">
        <v>3142828</v>
      </c>
      <c r="B14220" s="1">
        <v>131</v>
      </c>
      <c r="C14220" s="1" t="s">
        <v>24</v>
      </c>
      <c r="D14220" s="1" t="s">
        <v>61</v>
      </c>
      <c r="E14220" s="1" t="s">
        <v>62</v>
      </c>
      <c r="F14220" s="47">
        <v>714</v>
      </c>
      <c r="G14220" s="34">
        <v>1787.06</v>
      </c>
      <c r="H14220" s="1" t="s">
        <v>218</v>
      </c>
      <c r="I14220" s="34">
        <v>4.1596999999999997E-3</v>
      </c>
      <c r="J14220" s="34">
        <v>2206.5873999999999</v>
      </c>
      <c r="K14220" s="35" t="str">
        <f t="shared" si="1302"/>
        <v>Loonse en Drunense Duinen &amp; Leemkuilen_H2330</v>
      </c>
      <c r="L14220" s="36">
        <f>VLOOKUP(D14220,DATA!A:F,5,FALSE)</f>
        <v>1.0986712608830001E-2</v>
      </c>
      <c r="M14220" s="37">
        <f>VLOOKUP(D14220,DATA!A:F,6,FALSE)</f>
        <v>982</v>
      </c>
      <c r="N14220" s="36">
        <f t="shared" si="1303"/>
        <v>99.985591497024913</v>
      </c>
      <c r="O14220" s="36">
        <f t="shared" si="1304"/>
        <v>99.985592155404177</v>
      </c>
      <c r="P14220" s="36">
        <f t="shared" si="1305"/>
        <v>6.5837926399581193E-7</v>
      </c>
      <c r="Q14220" s="36">
        <f t="shared" si="1306"/>
        <v>0</v>
      </c>
    </row>
    <row r="14221" spans="1:17" x14ac:dyDescent="0.3">
      <c r="A14221" s="29">
        <v>3142833</v>
      </c>
      <c r="B14221" s="1">
        <v>131</v>
      </c>
      <c r="C14221" s="1" t="s">
        <v>24</v>
      </c>
      <c r="D14221" s="1" t="s">
        <v>53</v>
      </c>
      <c r="E14221" s="1" t="s">
        <v>54</v>
      </c>
      <c r="F14221" s="47">
        <v>714</v>
      </c>
      <c r="G14221" s="34">
        <v>1882.98</v>
      </c>
      <c r="H14221" s="1" t="s">
        <v>218</v>
      </c>
      <c r="I14221" s="34">
        <v>9.1058000000000007E-3</v>
      </c>
      <c r="J14221" s="34">
        <v>524.08259999999996</v>
      </c>
      <c r="K14221" s="35" t="str">
        <f t="shared" si="1302"/>
        <v>Loonse en Drunense Duinen &amp; Leemkuilen_H4030</v>
      </c>
      <c r="L14221" s="36">
        <f>VLOOKUP(D14221,DATA!A:F,5,FALSE)</f>
        <v>1.0986712608830001E-2</v>
      </c>
      <c r="M14221" s="37">
        <f>VLOOKUP(D14221,DATA!A:F,6,FALSE)</f>
        <v>982</v>
      </c>
      <c r="N14221" s="36">
        <f t="shared" si="1303"/>
        <v>99.994976801383373</v>
      </c>
      <c r="O14221" s="36">
        <f t="shared" si="1304"/>
        <v>99.994977303867898</v>
      </c>
      <c r="P14221" s="36">
        <f t="shared" si="1305"/>
        <v>5.0248452510004427E-7</v>
      </c>
      <c r="Q14221" s="36">
        <f t="shared" si="1306"/>
        <v>2.6334339637419646E-6</v>
      </c>
    </row>
    <row r="14222" spans="1:17" x14ac:dyDescent="0.3">
      <c r="A14222" s="29">
        <v>3142836</v>
      </c>
      <c r="B14222" s="1">
        <v>131</v>
      </c>
      <c r="C14222" s="1" t="s">
        <v>24</v>
      </c>
      <c r="D14222" s="1" t="s">
        <v>63</v>
      </c>
      <c r="E14222" s="1" t="s">
        <v>64</v>
      </c>
      <c r="F14222" s="47">
        <v>714</v>
      </c>
      <c r="G14222" s="34">
        <v>1922</v>
      </c>
      <c r="H14222" s="1" t="s">
        <v>218</v>
      </c>
      <c r="I14222" s="34">
        <v>9.7733000000000004E-3</v>
      </c>
      <c r="J14222" s="34">
        <v>600.29864999999995</v>
      </c>
      <c r="K14222" s="35" t="str">
        <f t="shared" si="1302"/>
        <v>Loonse en Drunense Duinen &amp; Leemkuilen_H2310</v>
      </c>
      <c r="L14222" s="36">
        <f>VLOOKUP(D14222,DATA!A:F,5,FALSE)</f>
        <v>1.0986712608830001E-2</v>
      </c>
      <c r="M14222" s="37">
        <f>VLOOKUP(D14222,DATA!A:F,6,FALSE)</f>
        <v>982</v>
      </c>
      <c r="N14222" s="36">
        <f t="shared" si="1303"/>
        <v>99.996728060616519</v>
      </c>
      <c r="O14222" s="36">
        <f t="shared" si="1304"/>
        <v>99.996728411915342</v>
      </c>
      <c r="P14222" s="36">
        <f t="shared" si="1305"/>
        <v>3.5129882292039838E-7</v>
      </c>
      <c r="Q14222" s="36">
        <f t="shared" si="1306"/>
        <v>2.108842091457042E-6</v>
      </c>
    </row>
    <row r="14223" spans="1:17" x14ac:dyDescent="0.3">
      <c r="A14223" s="29">
        <v>3142836</v>
      </c>
      <c r="B14223" s="1">
        <v>131</v>
      </c>
      <c r="C14223" s="1" t="s">
        <v>24</v>
      </c>
      <c r="D14223" s="1" t="s">
        <v>61</v>
      </c>
      <c r="E14223" s="1" t="s">
        <v>62</v>
      </c>
      <c r="F14223" s="47">
        <v>714</v>
      </c>
      <c r="G14223" s="34">
        <v>1922</v>
      </c>
      <c r="H14223" s="1" t="s">
        <v>218</v>
      </c>
      <c r="I14223" s="34">
        <v>9.7733000000000004E-3</v>
      </c>
      <c r="J14223" s="34">
        <v>10.979229999999999</v>
      </c>
      <c r="K14223" s="35" t="str">
        <f t="shared" si="1302"/>
        <v>Loonse en Drunense Duinen &amp; Leemkuilen_H2330</v>
      </c>
      <c r="L14223" s="36">
        <f>VLOOKUP(D14223,DATA!A:F,5,FALSE)</f>
        <v>1.0986712608830001E-2</v>
      </c>
      <c r="M14223" s="37">
        <f>VLOOKUP(D14223,DATA!A:F,6,FALSE)</f>
        <v>982</v>
      </c>
      <c r="N14223" s="36">
        <f t="shared" si="1303"/>
        <v>99.996728060616519</v>
      </c>
      <c r="O14223" s="36">
        <f t="shared" si="1304"/>
        <v>99.996728411915342</v>
      </c>
      <c r="P14223" s="36">
        <f t="shared" si="1305"/>
        <v>3.5129882292039838E-7</v>
      </c>
      <c r="Q14223" s="36">
        <f t="shared" si="1306"/>
        <v>3.8569905755723259E-8</v>
      </c>
    </row>
    <row r="14224" spans="1:17" x14ac:dyDescent="0.3">
      <c r="A14224" s="29">
        <v>3142837</v>
      </c>
      <c r="B14224" s="1">
        <v>131</v>
      </c>
      <c r="C14224" s="1" t="s">
        <v>24</v>
      </c>
      <c r="D14224" s="1" t="s">
        <v>63</v>
      </c>
      <c r="E14224" s="1" t="s">
        <v>64</v>
      </c>
      <c r="F14224" s="47">
        <v>714</v>
      </c>
      <c r="G14224" s="34">
        <v>1964.06</v>
      </c>
      <c r="H14224" s="1" t="s">
        <v>218</v>
      </c>
      <c r="I14224" s="34">
        <v>1.0259799999999999E-2</v>
      </c>
      <c r="J14224" s="34">
        <v>1477.9090000000001</v>
      </c>
      <c r="K14224" s="35" t="str">
        <f t="shared" si="1302"/>
        <v>Loonse en Drunense Duinen &amp; Leemkuilen_H2310</v>
      </c>
      <c r="L14224" s="36">
        <f>VLOOKUP(D14224,DATA!A:F,5,FALSE)</f>
        <v>1.0986712608830001E-2</v>
      </c>
      <c r="M14224" s="37">
        <f>VLOOKUP(D14224,DATA!A:F,6,FALSE)</f>
        <v>982</v>
      </c>
      <c r="N14224" s="36">
        <f t="shared" si="1303"/>
        <v>99.997938788600408</v>
      </c>
      <c r="O14224" s="36">
        <f t="shared" si="1304"/>
        <v>99.997939020925315</v>
      </c>
      <c r="P14224" s="36">
        <f t="shared" si="1305"/>
        <v>2.3232490775626502E-7</v>
      </c>
      <c r="Q14224" s="36">
        <f t="shared" si="1306"/>
        <v>3.4335507209715392E-6</v>
      </c>
    </row>
    <row r="14225" spans="1:17" x14ac:dyDescent="0.3">
      <c r="A14225" s="29">
        <v>3144324</v>
      </c>
      <c r="B14225" s="1">
        <v>131</v>
      </c>
      <c r="C14225" s="1" t="s">
        <v>24</v>
      </c>
      <c r="D14225" s="1" t="s">
        <v>63</v>
      </c>
      <c r="E14225" s="1" t="s">
        <v>64</v>
      </c>
      <c r="F14225" s="47">
        <v>714</v>
      </c>
      <c r="G14225" s="34">
        <v>1109.74</v>
      </c>
      <c r="H14225" s="1" t="s">
        <v>218</v>
      </c>
      <c r="I14225" s="34">
        <v>1.4491000000000001E-5</v>
      </c>
      <c r="J14225" s="34">
        <v>1699.2074</v>
      </c>
      <c r="K14225" s="35" t="str">
        <f t="shared" si="1302"/>
        <v>Loonse en Drunense Duinen &amp; Leemkuilen_H2310</v>
      </c>
      <c r="L14225" s="36">
        <f>VLOOKUP(D14225,DATA!A:F,5,FALSE)</f>
        <v>1.0986712608830001E-2</v>
      </c>
      <c r="M14225" s="37">
        <f>VLOOKUP(D14225,DATA!A:F,6,FALSE)</f>
        <v>982</v>
      </c>
      <c r="N14225" s="36">
        <f t="shared" si="1303"/>
        <v>80.272961980714101</v>
      </c>
      <c r="O14225" s="36">
        <f t="shared" si="1304"/>
        <v>80.272964501855881</v>
      </c>
      <c r="P14225" s="36">
        <f t="shared" si="1305"/>
        <v>2.5211417806758618E-6</v>
      </c>
      <c r="Q14225" s="36">
        <f t="shared" si="1306"/>
        <v>0</v>
      </c>
    </row>
    <row r="14226" spans="1:17" x14ac:dyDescent="0.3">
      <c r="A14226" s="29">
        <v>3144324</v>
      </c>
      <c r="B14226" s="1">
        <v>131</v>
      </c>
      <c r="C14226" s="1" t="s">
        <v>24</v>
      </c>
      <c r="D14226" s="1" t="s">
        <v>61</v>
      </c>
      <c r="E14226" s="1" t="s">
        <v>62</v>
      </c>
      <c r="F14226" s="47">
        <v>714</v>
      </c>
      <c r="G14226" s="34">
        <v>1109.74</v>
      </c>
      <c r="H14226" s="1" t="s">
        <v>218</v>
      </c>
      <c r="I14226" s="34">
        <v>1.4491000000000001E-5</v>
      </c>
      <c r="J14226" s="34">
        <v>1135.5986</v>
      </c>
      <c r="K14226" s="35" t="str">
        <f t="shared" si="1302"/>
        <v>Loonse en Drunense Duinen &amp; Leemkuilen_H2330</v>
      </c>
      <c r="L14226" s="36">
        <f>VLOOKUP(D14226,DATA!A:F,5,FALSE)</f>
        <v>1.0986712608830001E-2</v>
      </c>
      <c r="M14226" s="37">
        <f>VLOOKUP(D14226,DATA!A:F,6,FALSE)</f>
        <v>982</v>
      </c>
      <c r="N14226" s="36">
        <f t="shared" si="1303"/>
        <v>80.272961980714101</v>
      </c>
      <c r="O14226" s="36">
        <f t="shared" si="1304"/>
        <v>80.272964501855881</v>
      </c>
      <c r="P14226" s="36">
        <f t="shared" si="1305"/>
        <v>2.5211417806758618E-6</v>
      </c>
      <c r="Q14226" s="36">
        <f t="shared" si="1306"/>
        <v>0</v>
      </c>
    </row>
    <row r="14227" spans="1:17" x14ac:dyDescent="0.3">
      <c r="A14227" s="29">
        <v>3144325</v>
      </c>
      <c r="B14227" s="1">
        <v>131</v>
      </c>
      <c r="C14227" s="1" t="s">
        <v>24</v>
      </c>
      <c r="D14227" s="1" t="s">
        <v>63</v>
      </c>
      <c r="E14227" s="1" t="s">
        <v>64</v>
      </c>
      <c r="F14227" s="47">
        <v>714</v>
      </c>
      <c r="G14227" s="34">
        <v>1008.03</v>
      </c>
      <c r="H14227" s="1" t="s">
        <v>218</v>
      </c>
      <c r="I14227" s="34">
        <v>1.4868999999999999E-5</v>
      </c>
      <c r="J14227" s="34">
        <v>1456.4518</v>
      </c>
      <c r="K14227" s="35" t="str">
        <f t="shared" si="1302"/>
        <v>Loonse en Drunense Duinen &amp; Leemkuilen_H2310</v>
      </c>
      <c r="L14227" s="36">
        <f>VLOOKUP(D14227,DATA!A:F,5,FALSE)</f>
        <v>1.0986712608830001E-2</v>
      </c>
      <c r="M14227" s="37">
        <f>VLOOKUP(D14227,DATA!A:F,6,FALSE)</f>
        <v>982</v>
      </c>
      <c r="N14227" s="36">
        <f t="shared" si="1303"/>
        <v>57.101269825544669</v>
      </c>
      <c r="O14227" s="36">
        <f t="shared" si="1304"/>
        <v>57.101273827200409</v>
      </c>
      <c r="P14227" s="36">
        <f t="shared" si="1305"/>
        <v>4.0016557392164032E-6</v>
      </c>
      <c r="Q14227" s="36">
        <f t="shared" si="1306"/>
        <v>0</v>
      </c>
    </row>
    <row r="14228" spans="1:17" x14ac:dyDescent="0.3">
      <c r="A14228" s="29">
        <v>3144325</v>
      </c>
      <c r="B14228" s="1">
        <v>131</v>
      </c>
      <c r="C14228" s="1" t="s">
        <v>24</v>
      </c>
      <c r="D14228" s="1" t="s">
        <v>61</v>
      </c>
      <c r="E14228" s="1" t="s">
        <v>62</v>
      </c>
      <c r="F14228" s="47">
        <v>714</v>
      </c>
      <c r="G14228" s="34">
        <v>1008.03</v>
      </c>
      <c r="H14228" s="1" t="s">
        <v>218</v>
      </c>
      <c r="I14228" s="34">
        <v>1.4868999999999999E-5</v>
      </c>
      <c r="J14228" s="34">
        <v>965.45294000000001</v>
      </c>
      <c r="K14228" s="35" t="str">
        <f t="shared" si="1302"/>
        <v>Loonse en Drunense Duinen &amp; Leemkuilen_H2330</v>
      </c>
      <c r="L14228" s="36">
        <f>VLOOKUP(D14228,DATA!A:F,5,FALSE)</f>
        <v>1.0986712608830001E-2</v>
      </c>
      <c r="M14228" s="37">
        <f>VLOOKUP(D14228,DATA!A:F,6,FALSE)</f>
        <v>982</v>
      </c>
      <c r="N14228" s="36">
        <f t="shared" si="1303"/>
        <v>57.101269825544669</v>
      </c>
      <c r="O14228" s="36">
        <f t="shared" si="1304"/>
        <v>57.101273827200409</v>
      </c>
      <c r="P14228" s="36">
        <f t="shared" si="1305"/>
        <v>4.0016557392164032E-6</v>
      </c>
      <c r="Q14228" s="36">
        <f t="shared" si="1306"/>
        <v>0</v>
      </c>
    </row>
    <row r="14229" spans="1:17" x14ac:dyDescent="0.3">
      <c r="A14229" s="29">
        <v>3144329</v>
      </c>
      <c r="B14229" s="1">
        <v>131</v>
      </c>
      <c r="C14229" s="1" t="s">
        <v>24</v>
      </c>
      <c r="D14229" s="1" t="s">
        <v>63</v>
      </c>
      <c r="E14229" s="1" t="s">
        <v>64</v>
      </c>
      <c r="F14229" s="47">
        <v>714</v>
      </c>
      <c r="G14229" s="34">
        <v>956.72</v>
      </c>
      <c r="H14229" s="1" t="s">
        <v>218</v>
      </c>
      <c r="I14229" s="34">
        <v>2.1121999999999999E-5</v>
      </c>
      <c r="J14229" s="34">
        <v>301.9905</v>
      </c>
      <c r="K14229" s="35" t="str">
        <f t="shared" si="1302"/>
        <v>Loonse en Drunense Duinen &amp; Leemkuilen_H2310</v>
      </c>
      <c r="L14229" s="36">
        <f>VLOOKUP(D14229,DATA!A:F,5,FALSE)</f>
        <v>1.0986712608830001E-2</v>
      </c>
      <c r="M14229" s="37">
        <f>VLOOKUP(D14229,DATA!A:F,6,FALSE)</f>
        <v>982</v>
      </c>
      <c r="N14229" s="36">
        <f t="shared" si="1303"/>
        <v>43.100692783656257</v>
      </c>
      <c r="O14229" s="36">
        <f t="shared" si="1304"/>
        <v>43.100698474727736</v>
      </c>
      <c r="P14229" s="36">
        <f t="shared" si="1305"/>
        <v>5.6910714789637495E-6</v>
      </c>
      <c r="Q14229" s="36">
        <f t="shared" si="1306"/>
        <v>0</v>
      </c>
    </row>
    <row r="14230" spans="1:17" x14ac:dyDescent="0.3">
      <c r="A14230" s="29">
        <v>3144331</v>
      </c>
      <c r="B14230" s="1">
        <v>131</v>
      </c>
      <c r="C14230" s="1" t="s">
        <v>24</v>
      </c>
      <c r="D14230" s="1" t="s">
        <v>63</v>
      </c>
      <c r="E14230" s="1" t="s">
        <v>64</v>
      </c>
      <c r="F14230" s="47">
        <v>714</v>
      </c>
      <c r="G14230" s="34">
        <v>1020.3</v>
      </c>
      <c r="H14230" s="1" t="s">
        <v>218</v>
      </c>
      <c r="I14230" s="34">
        <v>2.6080000000000001E-5</v>
      </c>
      <c r="J14230" s="34">
        <v>20.602837000000001</v>
      </c>
      <c r="K14230" s="35" t="str">
        <f t="shared" si="1302"/>
        <v>Loonse en Drunense Duinen &amp; Leemkuilen_H2310</v>
      </c>
      <c r="L14230" s="36">
        <f>VLOOKUP(D14230,DATA!A:F,5,FALSE)</f>
        <v>1.0986712608830001E-2</v>
      </c>
      <c r="M14230" s="37">
        <f>VLOOKUP(D14230,DATA!A:F,6,FALSE)</f>
        <v>982</v>
      </c>
      <c r="N14230" s="36">
        <f t="shared" si="1303"/>
        <v>60.367253594612627</v>
      </c>
      <c r="O14230" s="36">
        <f t="shared" si="1304"/>
        <v>60.367260449983021</v>
      </c>
      <c r="P14230" s="36">
        <f t="shared" si="1305"/>
        <v>6.8553703940210653E-6</v>
      </c>
      <c r="Q14230" s="36">
        <f t="shared" si="1306"/>
        <v>0</v>
      </c>
    </row>
    <row r="14231" spans="1:17" x14ac:dyDescent="0.3">
      <c r="A14231" s="29">
        <v>3144331</v>
      </c>
      <c r="B14231" s="1">
        <v>131</v>
      </c>
      <c r="C14231" s="1" t="s">
        <v>24</v>
      </c>
      <c r="D14231" s="1" t="s">
        <v>61</v>
      </c>
      <c r="E14231" s="1" t="s">
        <v>62</v>
      </c>
      <c r="F14231" s="47">
        <v>714</v>
      </c>
      <c r="G14231" s="34">
        <v>1020.3</v>
      </c>
      <c r="H14231" s="1" t="s">
        <v>218</v>
      </c>
      <c r="I14231" s="34">
        <v>2.6080000000000001E-5</v>
      </c>
      <c r="J14231" s="34">
        <v>2183.6797000000001</v>
      </c>
      <c r="K14231" s="35" t="str">
        <f t="shared" si="1302"/>
        <v>Loonse en Drunense Duinen &amp; Leemkuilen_H2330</v>
      </c>
      <c r="L14231" s="36">
        <f>VLOOKUP(D14231,DATA!A:F,5,FALSE)</f>
        <v>1.0986712608830001E-2</v>
      </c>
      <c r="M14231" s="37">
        <f>VLOOKUP(D14231,DATA!A:F,6,FALSE)</f>
        <v>982</v>
      </c>
      <c r="N14231" s="36">
        <f t="shared" si="1303"/>
        <v>60.367253594612627</v>
      </c>
      <c r="O14231" s="36">
        <f t="shared" si="1304"/>
        <v>60.367260449983021</v>
      </c>
      <c r="P14231" s="36">
        <f t="shared" si="1305"/>
        <v>6.8553703940210653E-6</v>
      </c>
      <c r="Q14231" s="36">
        <f t="shared" si="1306"/>
        <v>0</v>
      </c>
    </row>
    <row r="14232" spans="1:17" x14ac:dyDescent="0.3">
      <c r="A14232" s="29">
        <v>3144332</v>
      </c>
      <c r="B14232" s="1">
        <v>131</v>
      </c>
      <c r="C14232" s="1" t="s">
        <v>24</v>
      </c>
      <c r="D14232" s="1" t="s">
        <v>63</v>
      </c>
      <c r="E14232" s="1" t="s">
        <v>64</v>
      </c>
      <c r="F14232" s="47">
        <v>714</v>
      </c>
      <c r="G14232" s="34">
        <v>1156.6500000000001</v>
      </c>
      <c r="H14232" s="1" t="s">
        <v>218</v>
      </c>
      <c r="I14232" s="34">
        <v>3.2589999999999998E-5</v>
      </c>
      <c r="J14232" s="34">
        <v>63.277785999999999</v>
      </c>
      <c r="K14232" s="35" t="str">
        <f t="shared" si="1302"/>
        <v>Loonse en Drunense Duinen &amp; Leemkuilen_H2310</v>
      </c>
      <c r="L14232" s="36">
        <f>VLOOKUP(D14232,DATA!A:F,5,FALSE)</f>
        <v>1.0986712608830001E-2</v>
      </c>
      <c r="M14232" s="37">
        <f>VLOOKUP(D14232,DATA!A:F,6,FALSE)</f>
        <v>982</v>
      </c>
      <c r="N14232" s="36">
        <f t="shared" si="1303"/>
        <v>87.200783491969133</v>
      </c>
      <c r="O14232" s="36">
        <f t="shared" si="1304"/>
        <v>87.200787488248508</v>
      </c>
      <c r="P14232" s="36">
        <f t="shared" si="1305"/>
        <v>3.9962793749737102E-6</v>
      </c>
      <c r="Q14232" s="36">
        <f t="shared" si="1306"/>
        <v>0</v>
      </c>
    </row>
    <row r="14233" spans="1:17" x14ac:dyDescent="0.3">
      <c r="A14233" s="29">
        <v>3144332</v>
      </c>
      <c r="B14233" s="1">
        <v>131</v>
      </c>
      <c r="C14233" s="1" t="s">
        <v>24</v>
      </c>
      <c r="D14233" s="1" t="s">
        <v>61</v>
      </c>
      <c r="E14233" s="1" t="s">
        <v>62</v>
      </c>
      <c r="F14233" s="47">
        <v>714</v>
      </c>
      <c r="G14233" s="34">
        <v>1156.6500000000001</v>
      </c>
      <c r="H14233" s="1" t="s">
        <v>218</v>
      </c>
      <c r="I14233" s="34">
        <v>3.2589999999999998E-5</v>
      </c>
      <c r="J14233" s="34">
        <v>9936.723</v>
      </c>
      <c r="K14233" s="35" t="str">
        <f t="shared" si="1302"/>
        <v>Loonse en Drunense Duinen &amp; Leemkuilen_H2330</v>
      </c>
      <c r="L14233" s="36">
        <f>VLOOKUP(D14233,DATA!A:F,5,FALSE)</f>
        <v>1.0986712608830001E-2</v>
      </c>
      <c r="M14233" s="37">
        <f>VLOOKUP(D14233,DATA!A:F,6,FALSE)</f>
        <v>982</v>
      </c>
      <c r="N14233" s="36">
        <f t="shared" si="1303"/>
        <v>87.200783491969133</v>
      </c>
      <c r="O14233" s="36">
        <f t="shared" si="1304"/>
        <v>87.200787488248508</v>
      </c>
      <c r="P14233" s="36">
        <f t="shared" si="1305"/>
        <v>3.9962793749737102E-6</v>
      </c>
      <c r="Q14233" s="36">
        <f t="shared" si="1306"/>
        <v>0</v>
      </c>
    </row>
    <row r="14234" spans="1:17" x14ac:dyDescent="0.3">
      <c r="A14234" s="29">
        <v>3144333</v>
      </c>
      <c r="B14234" s="1">
        <v>131</v>
      </c>
      <c r="C14234" s="1" t="s">
        <v>24</v>
      </c>
      <c r="D14234" s="1" t="s">
        <v>63</v>
      </c>
      <c r="E14234" s="1" t="s">
        <v>64</v>
      </c>
      <c r="F14234" s="47">
        <v>714</v>
      </c>
      <c r="G14234" s="34">
        <v>1022.38</v>
      </c>
      <c r="H14234" s="1" t="s">
        <v>218</v>
      </c>
      <c r="I14234" s="34">
        <v>3.0110000000000001E-5</v>
      </c>
      <c r="J14234" s="34">
        <v>2550.7417</v>
      </c>
      <c r="K14234" s="35" t="str">
        <f t="shared" si="1302"/>
        <v>Loonse en Drunense Duinen &amp; Leemkuilen_H2310</v>
      </c>
      <c r="L14234" s="36">
        <f>VLOOKUP(D14234,DATA!A:F,5,FALSE)</f>
        <v>1.0986712608830001E-2</v>
      </c>
      <c r="M14234" s="37">
        <f>VLOOKUP(D14234,DATA!A:F,6,FALSE)</f>
        <v>982</v>
      </c>
      <c r="N14234" s="36">
        <f t="shared" si="1303"/>
        <v>60.912684991380146</v>
      </c>
      <c r="O14234" s="36">
        <f t="shared" si="1304"/>
        <v>60.912692867677187</v>
      </c>
      <c r="P14234" s="36">
        <f t="shared" si="1305"/>
        <v>7.8762970403545296E-6</v>
      </c>
      <c r="Q14234" s="36">
        <f t="shared" si="1306"/>
        <v>0</v>
      </c>
    </row>
    <row r="14235" spans="1:17" x14ac:dyDescent="0.3">
      <c r="A14235" s="29">
        <v>3144333</v>
      </c>
      <c r="B14235" s="1">
        <v>131</v>
      </c>
      <c r="C14235" s="1" t="s">
        <v>24</v>
      </c>
      <c r="D14235" s="1" t="s">
        <v>61</v>
      </c>
      <c r="E14235" s="1" t="s">
        <v>62</v>
      </c>
      <c r="F14235" s="47">
        <v>714</v>
      </c>
      <c r="G14235" s="34">
        <v>1022.38</v>
      </c>
      <c r="H14235" s="1" t="s">
        <v>218</v>
      </c>
      <c r="I14235" s="34">
        <v>3.0110000000000001E-5</v>
      </c>
      <c r="J14235" s="34">
        <v>7281.585</v>
      </c>
      <c r="K14235" s="35" t="str">
        <f t="shared" si="1302"/>
        <v>Loonse en Drunense Duinen &amp; Leemkuilen_H2330</v>
      </c>
      <c r="L14235" s="36">
        <f>VLOOKUP(D14235,DATA!A:F,5,FALSE)</f>
        <v>1.0986712608830001E-2</v>
      </c>
      <c r="M14235" s="37">
        <f>VLOOKUP(D14235,DATA!A:F,6,FALSE)</f>
        <v>982</v>
      </c>
      <c r="N14235" s="36">
        <f t="shared" si="1303"/>
        <v>60.912684991380146</v>
      </c>
      <c r="O14235" s="36">
        <f t="shared" si="1304"/>
        <v>60.912692867677187</v>
      </c>
      <c r="P14235" s="36">
        <f t="shared" si="1305"/>
        <v>7.8762970403545296E-6</v>
      </c>
      <c r="Q14235" s="36">
        <f t="shared" si="1306"/>
        <v>0</v>
      </c>
    </row>
    <row r="14236" spans="1:17" x14ac:dyDescent="0.3">
      <c r="A14236" s="29">
        <v>3144334</v>
      </c>
      <c r="B14236" s="1">
        <v>131</v>
      </c>
      <c r="C14236" s="1" t="s">
        <v>24</v>
      </c>
      <c r="D14236" s="1" t="s">
        <v>63</v>
      </c>
      <c r="E14236" s="1" t="s">
        <v>64</v>
      </c>
      <c r="F14236" s="47">
        <v>714</v>
      </c>
      <c r="G14236" s="34">
        <v>1349.99</v>
      </c>
      <c r="H14236" s="1" t="s">
        <v>218</v>
      </c>
      <c r="I14236" s="34">
        <v>4.261E-5</v>
      </c>
      <c r="J14236" s="34">
        <v>300.66057999999998</v>
      </c>
      <c r="K14236" s="35" t="str">
        <f t="shared" si="1302"/>
        <v>Loonse en Drunense Duinen &amp; Leemkuilen_H2310</v>
      </c>
      <c r="L14236" s="36">
        <f>VLOOKUP(D14236,DATA!A:F,5,FALSE)</f>
        <v>1.0986712608830001E-2</v>
      </c>
      <c r="M14236" s="37">
        <f>VLOOKUP(D14236,DATA!A:F,6,FALSE)</f>
        <v>982</v>
      </c>
      <c r="N14236" s="36">
        <f t="shared" si="1303"/>
        <v>98.275775829928136</v>
      </c>
      <c r="O14236" s="36">
        <f t="shared" si="1304"/>
        <v>98.275776623195185</v>
      </c>
      <c r="P14236" s="36">
        <f t="shared" si="1305"/>
        <v>7.9326704849336238E-7</v>
      </c>
      <c r="Q14236" s="36">
        <f t="shared" si="1306"/>
        <v>0</v>
      </c>
    </row>
    <row r="14237" spans="1:17" x14ac:dyDescent="0.3">
      <c r="A14237" s="29">
        <v>3144334</v>
      </c>
      <c r="B14237" s="1">
        <v>131</v>
      </c>
      <c r="C14237" s="1" t="s">
        <v>24</v>
      </c>
      <c r="D14237" s="1" t="s">
        <v>61</v>
      </c>
      <c r="E14237" s="1" t="s">
        <v>62</v>
      </c>
      <c r="F14237" s="47">
        <v>714</v>
      </c>
      <c r="G14237" s="34">
        <v>1349.99</v>
      </c>
      <c r="H14237" s="1" t="s">
        <v>218</v>
      </c>
      <c r="I14237" s="34">
        <v>4.261E-5</v>
      </c>
      <c r="J14237" s="34">
        <v>743.10220000000004</v>
      </c>
      <c r="K14237" s="35" t="str">
        <f t="shared" si="1302"/>
        <v>Loonse en Drunense Duinen &amp; Leemkuilen_H2330</v>
      </c>
      <c r="L14237" s="36">
        <f>VLOOKUP(D14237,DATA!A:F,5,FALSE)</f>
        <v>1.0986712608830001E-2</v>
      </c>
      <c r="M14237" s="37">
        <f>VLOOKUP(D14237,DATA!A:F,6,FALSE)</f>
        <v>982</v>
      </c>
      <c r="N14237" s="36">
        <f t="shared" si="1303"/>
        <v>98.275775829928136</v>
      </c>
      <c r="O14237" s="36">
        <f t="shared" si="1304"/>
        <v>98.275776623195185</v>
      </c>
      <c r="P14237" s="36">
        <f t="shared" si="1305"/>
        <v>7.9326704849336238E-7</v>
      </c>
      <c r="Q14237" s="36">
        <f t="shared" si="1306"/>
        <v>0</v>
      </c>
    </row>
    <row r="14238" spans="1:17" x14ac:dyDescent="0.3">
      <c r="A14238" s="29">
        <v>3144335</v>
      </c>
      <c r="B14238" s="1">
        <v>131</v>
      </c>
      <c r="C14238" s="1" t="s">
        <v>24</v>
      </c>
      <c r="D14238" s="1" t="s">
        <v>63</v>
      </c>
      <c r="E14238" s="1" t="s">
        <v>64</v>
      </c>
      <c r="F14238" s="47">
        <v>714</v>
      </c>
      <c r="G14238" s="34">
        <v>1530.23</v>
      </c>
      <c r="H14238" s="1" t="s">
        <v>218</v>
      </c>
      <c r="I14238" s="34">
        <v>5.342E-5</v>
      </c>
      <c r="J14238" s="34">
        <v>3911.4702000000002</v>
      </c>
      <c r="K14238" s="35" t="str">
        <f t="shared" si="1302"/>
        <v>Loonse en Drunense Duinen &amp; Leemkuilen_H2310</v>
      </c>
      <c r="L14238" s="36">
        <f>VLOOKUP(D14238,DATA!A:F,5,FALSE)</f>
        <v>1.0986712608830001E-2</v>
      </c>
      <c r="M14238" s="37">
        <f>VLOOKUP(D14238,DATA!A:F,6,FALSE)</f>
        <v>982</v>
      </c>
      <c r="N14238" s="36">
        <f t="shared" si="1303"/>
        <v>99.758405393370438</v>
      </c>
      <c r="O14238" s="36">
        <f t="shared" si="1304"/>
        <v>99.758405534822145</v>
      </c>
      <c r="P14238" s="36">
        <f t="shared" si="1305"/>
        <v>1.4145170723622869E-7</v>
      </c>
      <c r="Q14238" s="36">
        <f t="shared" si="1306"/>
        <v>0</v>
      </c>
    </row>
    <row r="14239" spans="1:17" x14ac:dyDescent="0.3">
      <c r="A14239" s="29">
        <v>3144335</v>
      </c>
      <c r="B14239" s="1">
        <v>131</v>
      </c>
      <c r="C14239" s="1" t="s">
        <v>24</v>
      </c>
      <c r="D14239" s="1" t="s">
        <v>61</v>
      </c>
      <c r="E14239" s="1" t="s">
        <v>62</v>
      </c>
      <c r="F14239" s="47">
        <v>714</v>
      </c>
      <c r="G14239" s="34">
        <v>1530.23</v>
      </c>
      <c r="H14239" s="1" t="s">
        <v>218</v>
      </c>
      <c r="I14239" s="34">
        <v>5.342E-5</v>
      </c>
      <c r="J14239" s="34">
        <v>196.36396999999999</v>
      </c>
      <c r="K14239" s="35" t="str">
        <f t="shared" si="1302"/>
        <v>Loonse en Drunense Duinen &amp; Leemkuilen_H2330</v>
      </c>
      <c r="L14239" s="36">
        <f>VLOOKUP(D14239,DATA!A:F,5,FALSE)</f>
        <v>1.0986712608830001E-2</v>
      </c>
      <c r="M14239" s="37">
        <f>VLOOKUP(D14239,DATA!A:F,6,FALSE)</f>
        <v>982</v>
      </c>
      <c r="N14239" s="36">
        <f t="shared" si="1303"/>
        <v>99.758405393370438</v>
      </c>
      <c r="O14239" s="36">
        <f t="shared" si="1304"/>
        <v>99.758405534822145</v>
      </c>
      <c r="P14239" s="36">
        <f t="shared" si="1305"/>
        <v>1.4145170723622869E-7</v>
      </c>
      <c r="Q14239" s="36">
        <f t="shared" si="1306"/>
        <v>0</v>
      </c>
    </row>
    <row r="14240" spans="1:17" x14ac:dyDescent="0.3">
      <c r="A14240" s="29">
        <v>3144336</v>
      </c>
      <c r="B14240" s="1">
        <v>131</v>
      </c>
      <c r="C14240" s="1" t="s">
        <v>24</v>
      </c>
      <c r="D14240" s="1" t="s">
        <v>61</v>
      </c>
      <c r="E14240" s="1" t="s">
        <v>62</v>
      </c>
      <c r="F14240" s="47">
        <v>714</v>
      </c>
      <c r="G14240" s="34">
        <v>1270.0899999999999</v>
      </c>
      <c r="H14240" s="1" t="s">
        <v>218</v>
      </c>
      <c r="I14240" s="34">
        <v>4.477E-5</v>
      </c>
      <c r="J14240" s="34">
        <v>6638.7383</v>
      </c>
      <c r="K14240" s="35" t="str">
        <f t="shared" si="1302"/>
        <v>Loonse en Drunense Duinen &amp; Leemkuilen_H2330</v>
      </c>
      <c r="L14240" s="36">
        <f>VLOOKUP(D14240,DATA!A:F,5,FALSE)</f>
        <v>1.0986712608830001E-2</v>
      </c>
      <c r="M14240" s="37">
        <f>VLOOKUP(D14240,DATA!A:F,6,FALSE)</f>
        <v>982</v>
      </c>
      <c r="N14240" s="36">
        <f t="shared" si="1303"/>
        <v>95.950200877374101</v>
      </c>
      <c r="O14240" s="36">
        <f t="shared" si="1304"/>
        <v>95.950202788697311</v>
      </c>
      <c r="P14240" s="36">
        <f t="shared" si="1305"/>
        <v>1.911323209924376E-6</v>
      </c>
      <c r="Q14240" s="36">
        <f t="shared" si="1306"/>
        <v>0</v>
      </c>
    </row>
    <row r="14241" spans="1:17" x14ac:dyDescent="0.3">
      <c r="A14241" s="29">
        <v>3144337</v>
      </c>
      <c r="B14241" s="1">
        <v>131</v>
      </c>
      <c r="C14241" s="1" t="s">
        <v>24</v>
      </c>
      <c r="D14241" s="1" t="s">
        <v>61</v>
      </c>
      <c r="E14241" s="1" t="s">
        <v>62</v>
      </c>
      <c r="F14241" s="47">
        <v>714</v>
      </c>
      <c r="G14241" s="34">
        <v>1433.57</v>
      </c>
      <c r="H14241" s="1" t="s">
        <v>218</v>
      </c>
      <c r="I14241" s="34">
        <v>5.2939999999999998E-5</v>
      </c>
      <c r="J14241" s="34">
        <v>1239.2126000000001</v>
      </c>
      <c r="K14241" s="35" t="str">
        <f t="shared" si="1302"/>
        <v>Loonse en Drunense Duinen &amp; Leemkuilen_H2330</v>
      </c>
      <c r="L14241" s="36">
        <f>VLOOKUP(D14241,DATA!A:F,5,FALSE)</f>
        <v>1.0986712608830001E-2</v>
      </c>
      <c r="M14241" s="37">
        <f>VLOOKUP(D14241,DATA!A:F,6,FALSE)</f>
        <v>982</v>
      </c>
      <c r="N14241" s="36">
        <f t="shared" si="1303"/>
        <v>99.304468683202302</v>
      </c>
      <c r="O14241" s="36">
        <f t="shared" si="1304"/>
        <v>99.304469084934894</v>
      </c>
      <c r="P14241" s="36">
        <f t="shared" si="1305"/>
        <v>4.017325920813164E-7</v>
      </c>
      <c r="Q14241" s="36">
        <f t="shared" si="1306"/>
        <v>0</v>
      </c>
    </row>
    <row r="14242" spans="1:17" x14ac:dyDescent="0.3">
      <c r="A14242" s="29">
        <v>3144340</v>
      </c>
      <c r="B14242" s="1">
        <v>131</v>
      </c>
      <c r="C14242" s="1" t="s">
        <v>24</v>
      </c>
      <c r="D14242" s="1" t="s">
        <v>61</v>
      </c>
      <c r="E14242" s="1" t="s">
        <v>62</v>
      </c>
      <c r="F14242" s="47">
        <v>714</v>
      </c>
      <c r="G14242" s="34">
        <v>1583.74</v>
      </c>
      <c r="H14242" s="1" t="s">
        <v>218</v>
      </c>
      <c r="I14242" s="34">
        <v>8.3579999999999996E-5</v>
      </c>
      <c r="J14242" s="34">
        <v>6704.3676999999998</v>
      </c>
      <c r="K14242" s="35" t="str">
        <f t="shared" si="1302"/>
        <v>Loonse en Drunense Duinen &amp; Leemkuilen_H2330</v>
      </c>
      <c r="L14242" s="36">
        <f>VLOOKUP(D14242,DATA!A:F,5,FALSE)</f>
        <v>1.0986712608830001E-2</v>
      </c>
      <c r="M14242" s="37">
        <f>VLOOKUP(D14242,DATA!A:F,6,FALSE)</f>
        <v>982</v>
      </c>
      <c r="N14242" s="36">
        <f t="shared" si="1303"/>
        <v>99.865651572274075</v>
      </c>
      <c r="O14242" s="36">
        <f t="shared" si="1304"/>
        <v>99.86565169547633</v>
      </c>
      <c r="P14242" s="36">
        <f t="shared" si="1305"/>
        <v>1.2320225550865871E-7</v>
      </c>
      <c r="Q14242" s="36">
        <f t="shared" si="1306"/>
        <v>0</v>
      </c>
    </row>
    <row r="14243" spans="1:17" x14ac:dyDescent="0.3">
      <c r="A14243" s="29">
        <v>3144341</v>
      </c>
      <c r="B14243" s="1">
        <v>131</v>
      </c>
      <c r="C14243" s="1" t="s">
        <v>24</v>
      </c>
      <c r="D14243" s="1" t="s">
        <v>61</v>
      </c>
      <c r="E14243" s="1" t="s">
        <v>62</v>
      </c>
      <c r="F14243" s="47">
        <v>714</v>
      </c>
      <c r="G14243" s="34">
        <v>1452.89</v>
      </c>
      <c r="H14243" s="1" t="s">
        <v>218</v>
      </c>
      <c r="I14243" s="34">
        <v>8.1959999999999995E-5</v>
      </c>
      <c r="J14243" s="34">
        <v>1219.6211000000001</v>
      </c>
      <c r="K14243" s="35" t="str">
        <f t="shared" si="1302"/>
        <v>Loonse en Drunense Duinen &amp; Leemkuilen_H2330</v>
      </c>
      <c r="L14243" s="36">
        <f>VLOOKUP(D14243,DATA!A:F,5,FALSE)</f>
        <v>1.0986712608830001E-2</v>
      </c>
      <c r="M14243" s="37">
        <f>VLOOKUP(D14243,DATA!A:F,6,FALSE)</f>
        <v>982</v>
      </c>
      <c r="N14243" s="36">
        <f t="shared" si="1303"/>
        <v>99.436738595060092</v>
      </c>
      <c r="O14243" s="36">
        <f t="shared" si="1304"/>
        <v>99.436739099403539</v>
      </c>
      <c r="P14243" s="36">
        <f t="shared" si="1305"/>
        <v>5.0434344700533984E-7</v>
      </c>
      <c r="Q14243" s="36">
        <f t="shared" si="1306"/>
        <v>0</v>
      </c>
    </row>
    <row r="14244" spans="1:17" x14ac:dyDescent="0.3">
      <c r="A14244" s="29">
        <v>3144357</v>
      </c>
      <c r="B14244" s="1">
        <v>131</v>
      </c>
      <c r="C14244" s="1" t="s">
        <v>24</v>
      </c>
      <c r="D14244" s="1" t="s">
        <v>61</v>
      </c>
      <c r="E14244" s="1" t="s">
        <v>62</v>
      </c>
      <c r="F14244" s="47">
        <v>714</v>
      </c>
      <c r="G14244" s="34">
        <v>1857.63</v>
      </c>
      <c r="H14244" s="1" t="s">
        <v>218</v>
      </c>
      <c r="I14244" s="34">
        <v>4.1599000000000002E-3</v>
      </c>
      <c r="J14244" s="34">
        <v>1393.4963</v>
      </c>
      <c r="K14244" s="35" t="str">
        <f t="shared" si="1302"/>
        <v>Loonse en Drunense Duinen &amp; Leemkuilen_H2330</v>
      </c>
      <c r="L14244" s="36">
        <f>VLOOKUP(D14244,DATA!A:F,5,FALSE)</f>
        <v>1.0986712608830001E-2</v>
      </c>
      <c r="M14244" s="37">
        <f>VLOOKUP(D14244,DATA!A:F,6,FALSE)</f>
        <v>982</v>
      </c>
      <c r="N14244" s="36">
        <f t="shared" si="1303"/>
        <v>99.993363637895783</v>
      </c>
      <c r="O14244" s="36">
        <f t="shared" si="1304"/>
        <v>99.993363941174536</v>
      </c>
      <c r="P14244" s="36">
        <f t="shared" si="1305"/>
        <v>3.0327875322200271E-7</v>
      </c>
      <c r="Q14244" s="36">
        <f t="shared" si="1306"/>
        <v>0</v>
      </c>
    </row>
    <row r="14245" spans="1:17" x14ac:dyDescent="0.3">
      <c r="A14245" s="29">
        <v>3144363</v>
      </c>
      <c r="B14245" s="1">
        <v>131</v>
      </c>
      <c r="C14245" s="1" t="s">
        <v>24</v>
      </c>
      <c r="D14245" s="1" t="s">
        <v>53</v>
      </c>
      <c r="E14245" s="1" t="s">
        <v>54</v>
      </c>
      <c r="F14245" s="47">
        <v>714</v>
      </c>
      <c r="G14245" s="34">
        <v>1847.64</v>
      </c>
      <c r="H14245" s="1" t="s">
        <v>218</v>
      </c>
      <c r="I14245" s="34">
        <v>8.9657000000000001E-3</v>
      </c>
      <c r="J14245" s="34">
        <v>111.75432600000001</v>
      </c>
      <c r="K14245" s="35" t="str">
        <f t="shared" si="1302"/>
        <v>Loonse en Drunense Duinen &amp; Leemkuilen_H4030</v>
      </c>
      <c r="L14245" s="36">
        <f>VLOOKUP(D14245,DATA!A:F,5,FALSE)</f>
        <v>1.0986712608830001E-2</v>
      </c>
      <c r="M14245" s="37">
        <f>VLOOKUP(D14245,DATA!A:F,6,FALSE)</f>
        <v>982</v>
      </c>
      <c r="N14245" s="36">
        <f t="shared" si="1303"/>
        <v>99.992593829546536</v>
      </c>
      <c r="O14245" s="36">
        <f t="shared" si="1304"/>
        <v>99.992594558990817</v>
      </c>
      <c r="P14245" s="36">
        <f t="shared" si="1305"/>
        <v>7.2944428097798664E-7</v>
      </c>
      <c r="Q14245" s="36">
        <f t="shared" si="1306"/>
        <v>8.1518553975249518E-7</v>
      </c>
    </row>
    <row r="14246" spans="1:17" x14ac:dyDescent="0.3">
      <c r="A14246" s="29">
        <v>3144366</v>
      </c>
      <c r="B14246" s="1">
        <v>131</v>
      </c>
      <c r="C14246" s="1" t="s">
        <v>24</v>
      </c>
      <c r="D14246" s="1" t="s">
        <v>61</v>
      </c>
      <c r="E14246" s="1" t="s">
        <v>62</v>
      </c>
      <c r="F14246" s="47">
        <v>714</v>
      </c>
      <c r="G14246" s="34">
        <v>1947.89</v>
      </c>
      <c r="H14246" s="1" t="s">
        <v>218</v>
      </c>
      <c r="I14246" s="34">
        <v>1.00345E-2</v>
      </c>
      <c r="J14246" s="34">
        <v>230.88727</v>
      </c>
      <c r="K14246" s="35" t="str">
        <f t="shared" si="1302"/>
        <v>Loonse en Drunense Duinen &amp; Leemkuilen_H2330</v>
      </c>
      <c r="L14246" s="36">
        <f>VLOOKUP(D14246,DATA!A:F,5,FALSE)</f>
        <v>1.0986712608830001E-2</v>
      </c>
      <c r="M14246" s="37">
        <f>VLOOKUP(D14246,DATA!A:F,6,FALSE)</f>
        <v>982</v>
      </c>
      <c r="N14246" s="36">
        <f t="shared" si="1303"/>
        <v>99.997538071456361</v>
      </c>
      <c r="O14246" s="36">
        <f t="shared" si="1304"/>
        <v>99.997538342852891</v>
      </c>
      <c r="P14246" s="36">
        <f t="shared" si="1305"/>
        <v>2.7139653013819043E-7</v>
      </c>
      <c r="Q14246" s="36">
        <f t="shared" si="1306"/>
        <v>6.2662003931079504E-7</v>
      </c>
    </row>
    <row r="14247" spans="1:17" x14ac:dyDescent="0.3">
      <c r="A14247" s="29">
        <v>3144368</v>
      </c>
      <c r="B14247" s="1">
        <v>131</v>
      </c>
      <c r="C14247" s="1" t="s">
        <v>24</v>
      </c>
      <c r="D14247" s="1" t="s">
        <v>61</v>
      </c>
      <c r="E14247" s="1" t="s">
        <v>62</v>
      </c>
      <c r="F14247" s="47">
        <v>714</v>
      </c>
      <c r="G14247" s="34">
        <v>1946.18</v>
      </c>
      <c r="H14247" s="1" t="s">
        <v>218</v>
      </c>
      <c r="I14247" s="34">
        <v>1.0348100000000001E-2</v>
      </c>
      <c r="J14247" s="34">
        <v>26.953261999999999</v>
      </c>
      <c r="K14247" s="35" t="str">
        <f t="shared" si="1302"/>
        <v>Loonse en Drunense Duinen &amp; Leemkuilen_H2330</v>
      </c>
      <c r="L14247" s="36">
        <f>VLOOKUP(D14247,DATA!A:F,5,FALSE)</f>
        <v>1.0986712608830001E-2</v>
      </c>
      <c r="M14247" s="37">
        <f>VLOOKUP(D14247,DATA!A:F,6,FALSE)</f>
        <v>982</v>
      </c>
      <c r="N14247" s="36">
        <f t="shared" si="1303"/>
        <v>99.997491382473115</v>
      </c>
      <c r="O14247" s="36">
        <f t="shared" si="1304"/>
        <v>99.997491667658494</v>
      </c>
      <c r="P14247" s="36">
        <f t="shared" si="1305"/>
        <v>2.8518537931176979E-7</v>
      </c>
      <c r="Q14247" s="36">
        <f t="shared" si="1306"/>
        <v>7.6866762471595115E-8</v>
      </c>
    </row>
    <row r="14248" spans="1:17" x14ac:dyDescent="0.3">
      <c r="A14248" s="29">
        <v>3145852</v>
      </c>
      <c r="B14248" s="1">
        <v>131</v>
      </c>
      <c r="C14248" s="1" t="s">
        <v>24</v>
      </c>
      <c r="D14248" s="1" t="s">
        <v>61</v>
      </c>
      <c r="E14248" s="1" t="s">
        <v>62</v>
      </c>
      <c r="F14248" s="47">
        <v>714</v>
      </c>
      <c r="G14248" s="34">
        <v>1410.67</v>
      </c>
      <c r="H14248" s="1" t="s">
        <v>218</v>
      </c>
      <c r="I14248" s="34">
        <v>1.4301000000000001E-5</v>
      </c>
      <c r="J14248" s="34">
        <v>279.35302999999999</v>
      </c>
      <c r="K14248" s="35" t="str">
        <f t="shared" si="1302"/>
        <v>Loonse en Drunense Duinen &amp; Leemkuilen_H2330</v>
      </c>
      <c r="L14248" s="36">
        <f>VLOOKUP(D14248,DATA!A:F,5,FALSE)</f>
        <v>1.0986712608830001E-2</v>
      </c>
      <c r="M14248" s="37">
        <f>VLOOKUP(D14248,DATA!A:F,6,FALSE)</f>
        <v>982</v>
      </c>
      <c r="N14248" s="36">
        <f t="shared" si="1303"/>
        <v>99.107270176680359</v>
      </c>
      <c r="O14248" s="36">
        <f t="shared" si="1304"/>
        <v>99.10727031569472</v>
      </c>
      <c r="P14248" s="36">
        <f t="shared" si="1305"/>
        <v>1.3901436091146024E-7</v>
      </c>
      <c r="Q14248" s="36">
        <f t="shared" si="1306"/>
        <v>0</v>
      </c>
    </row>
    <row r="14249" spans="1:17" x14ac:dyDescent="0.3">
      <c r="A14249" s="29">
        <v>3145853</v>
      </c>
      <c r="B14249" s="1">
        <v>131</v>
      </c>
      <c r="C14249" s="1" t="s">
        <v>24</v>
      </c>
      <c r="D14249" s="1" t="s">
        <v>63</v>
      </c>
      <c r="E14249" s="1" t="s">
        <v>64</v>
      </c>
      <c r="F14249" s="47">
        <v>714</v>
      </c>
      <c r="G14249" s="34">
        <v>1183.25</v>
      </c>
      <c r="H14249" s="1" t="s">
        <v>218</v>
      </c>
      <c r="I14249" s="34">
        <v>1.5911000000000001E-5</v>
      </c>
      <c r="J14249" s="34">
        <v>90.314459999999997</v>
      </c>
      <c r="K14249" s="35" t="str">
        <f t="shared" si="1302"/>
        <v>Loonse en Drunense Duinen &amp; Leemkuilen_H2310</v>
      </c>
      <c r="L14249" s="36">
        <f>VLOOKUP(D14249,DATA!A:F,5,FALSE)</f>
        <v>1.0986712608830001E-2</v>
      </c>
      <c r="M14249" s="37">
        <f>VLOOKUP(D14249,DATA!A:F,6,FALSE)</f>
        <v>982</v>
      </c>
      <c r="N14249" s="36">
        <f t="shared" si="1303"/>
        <v>90.123973157103364</v>
      </c>
      <c r="O14249" s="36">
        <f t="shared" si="1304"/>
        <v>90.123974713025291</v>
      </c>
      <c r="P14249" s="36">
        <f t="shared" si="1305"/>
        <v>1.5559219264105195E-6</v>
      </c>
      <c r="Q14249" s="36">
        <f t="shared" si="1306"/>
        <v>0</v>
      </c>
    </row>
    <row r="14250" spans="1:17" x14ac:dyDescent="0.3">
      <c r="A14250" s="29">
        <v>3145853</v>
      </c>
      <c r="B14250" s="1">
        <v>131</v>
      </c>
      <c r="C14250" s="1" t="s">
        <v>24</v>
      </c>
      <c r="D14250" s="1" t="s">
        <v>61</v>
      </c>
      <c r="E14250" s="1" t="s">
        <v>62</v>
      </c>
      <c r="F14250" s="47">
        <v>714</v>
      </c>
      <c r="G14250" s="34">
        <v>1183.25</v>
      </c>
      <c r="H14250" s="1" t="s">
        <v>218</v>
      </c>
      <c r="I14250" s="34">
        <v>1.5911000000000001E-5</v>
      </c>
      <c r="J14250" s="34">
        <v>747.49005</v>
      </c>
      <c r="K14250" s="35" t="str">
        <f t="shared" si="1302"/>
        <v>Loonse en Drunense Duinen &amp; Leemkuilen_H2330</v>
      </c>
      <c r="L14250" s="36">
        <f>VLOOKUP(D14250,DATA!A:F,5,FALSE)</f>
        <v>1.0986712608830001E-2</v>
      </c>
      <c r="M14250" s="37">
        <f>VLOOKUP(D14250,DATA!A:F,6,FALSE)</f>
        <v>982</v>
      </c>
      <c r="N14250" s="36">
        <f t="shared" si="1303"/>
        <v>90.123973157103364</v>
      </c>
      <c r="O14250" s="36">
        <f t="shared" si="1304"/>
        <v>90.123974713025291</v>
      </c>
      <c r="P14250" s="36">
        <f t="shared" si="1305"/>
        <v>1.5559219264105195E-6</v>
      </c>
      <c r="Q14250" s="36">
        <f t="shared" si="1306"/>
        <v>0</v>
      </c>
    </row>
    <row r="14251" spans="1:17" x14ac:dyDescent="0.3">
      <c r="A14251" s="29">
        <v>3145854</v>
      </c>
      <c r="B14251" s="1">
        <v>131</v>
      </c>
      <c r="C14251" s="1" t="s">
        <v>24</v>
      </c>
      <c r="D14251" s="1" t="s">
        <v>61</v>
      </c>
      <c r="E14251" s="1" t="s">
        <v>62</v>
      </c>
      <c r="F14251" s="47">
        <v>714</v>
      </c>
      <c r="G14251" s="34">
        <v>1063.26</v>
      </c>
      <c r="H14251" s="1" t="s">
        <v>218</v>
      </c>
      <c r="I14251" s="34">
        <v>1.611E-5</v>
      </c>
      <c r="J14251" s="34">
        <v>655.85699999999997</v>
      </c>
      <c r="K14251" s="35" t="str">
        <f t="shared" si="1302"/>
        <v>Loonse en Drunense Duinen &amp; Leemkuilen_H2330</v>
      </c>
      <c r="L14251" s="36">
        <f>VLOOKUP(D14251,DATA!A:F,5,FALSE)</f>
        <v>1.0986712608830001E-2</v>
      </c>
      <c r="M14251" s="37">
        <f>VLOOKUP(D14251,DATA!A:F,6,FALSE)</f>
        <v>982</v>
      </c>
      <c r="N14251" s="36">
        <f t="shared" si="1303"/>
        <v>70.94635885995929</v>
      </c>
      <c r="O14251" s="36">
        <f t="shared" si="1304"/>
        <v>70.946362508288047</v>
      </c>
      <c r="P14251" s="36">
        <f t="shared" si="1305"/>
        <v>3.6483287573219059E-6</v>
      </c>
      <c r="Q14251" s="36">
        <f t="shared" si="1306"/>
        <v>0</v>
      </c>
    </row>
    <row r="14252" spans="1:17" x14ac:dyDescent="0.3">
      <c r="A14252" s="29">
        <v>3145860</v>
      </c>
      <c r="B14252" s="1">
        <v>131</v>
      </c>
      <c r="C14252" s="1" t="s">
        <v>24</v>
      </c>
      <c r="D14252" s="1" t="s">
        <v>61</v>
      </c>
      <c r="E14252" s="1" t="s">
        <v>62</v>
      </c>
      <c r="F14252" s="47">
        <v>714</v>
      </c>
      <c r="G14252" s="34">
        <v>1237.47</v>
      </c>
      <c r="H14252" s="1" t="s">
        <v>218</v>
      </c>
      <c r="I14252" s="34">
        <v>3.256E-5</v>
      </c>
      <c r="J14252" s="34">
        <v>3299.8065999999999</v>
      </c>
      <c r="K14252" s="35" t="str">
        <f t="shared" si="1302"/>
        <v>Loonse en Drunense Duinen &amp; Leemkuilen_H2330</v>
      </c>
      <c r="L14252" s="36">
        <f>VLOOKUP(D14252,DATA!A:F,5,FALSE)</f>
        <v>1.0986712608830001E-2</v>
      </c>
      <c r="M14252" s="37">
        <f>VLOOKUP(D14252,DATA!A:F,6,FALSE)</f>
        <v>982</v>
      </c>
      <c r="N14252" s="36">
        <f t="shared" si="1303"/>
        <v>94.304086146961907</v>
      </c>
      <c r="O14252" s="36">
        <f t="shared" si="1304"/>
        <v>94.304088068486791</v>
      </c>
      <c r="P14252" s="36">
        <f t="shared" si="1305"/>
        <v>1.9215248840964705E-6</v>
      </c>
      <c r="Q14252" s="36">
        <f t="shared" si="1306"/>
        <v>0</v>
      </c>
    </row>
    <row r="14253" spans="1:17" x14ac:dyDescent="0.3">
      <c r="A14253" s="29">
        <v>3145861</v>
      </c>
      <c r="B14253" s="1">
        <v>131</v>
      </c>
      <c r="C14253" s="1" t="s">
        <v>24</v>
      </c>
      <c r="D14253" s="1" t="s">
        <v>63</v>
      </c>
      <c r="E14253" s="1" t="s">
        <v>64</v>
      </c>
      <c r="F14253" s="47">
        <v>714</v>
      </c>
      <c r="G14253" s="34">
        <v>1243.67</v>
      </c>
      <c r="H14253" s="1" t="s">
        <v>218</v>
      </c>
      <c r="I14253" s="34">
        <v>3.5290000000000003E-5</v>
      </c>
      <c r="J14253" s="34">
        <v>216.0609</v>
      </c>
      <c r="K14253" s="35" t="str">
        <f t="shared" si="1302"/>
        <v>Loonse en Drunense Duinen &amp; Leemkuilen_H2310</v>
      </c>
      <c r="L14253" s="36">
        <f>VLOOKUP(D14253,DATA!A:F,5,FALSE)</f>
        <v>1.0986712608830001E-2</v>
      </c>
      <c r="M14253" s="37">
        <f>VLOOKUP(D14253,DATA!A:F,6,FALSE)</f>
        <v>982</v>
      </c>
      <c r="N14253" s="36">
        <f t="shared" si="1303"/>
        <v>94.659126540715192</v>
      </c>
      <c r="O14253" s="36">
        <f t="shared" si="1304"/>
        <v>94.659128500886951</v>
      </c>
      <c r="P14253" s="36">
        <f t="shared" si="1305"/>
        <v>1.9601717582418132E-6</v>
      </c>
      <c r="Q14253" s="36">
        <f t="shared" si="1306"/>
        <v>0</v>
      </c>
    </row>
    <row r="14254" spans="1:17" x14ac:dyDescent="0.3">
      <c r="A14254" s="29">
        <v>3145861</v>
      </c>
      <c r="B14254" s="1">
        <v>131</v>
      </c>
      <c r="C14254" s="1" t="s">
        <v>24</v>
      </c>
      <c r="D14254" s="1" t="s">
        <v>61</v>
      </c>
      <c r="E14254" s="1" t="s">
        <v>62</v>
      </c>
      <c r="F14254" s="47">
        <v>714</v>
      </c>
      <c r="G14254" s="34">
        <v>1243.67</v>
      </c>
      <c r="H14254" s="1" t="s">
        <v>218</v>
      </c>
      <c r="I14254" s="34">
        <v>3.5290000000000003E-5</v>
      </c>
      <c r="J14254" s="34">
        <v>9474.4740000000002</v>
      </c>
      <c r="K14254" s="35" t="str">
        <f t="shared" si="1302"/>
        <v>Loonse en Drunense Duinen &amp; Leemkuilen_H2330</v>
      </c>
      <c r="L14254" s="36">
        <f>VLOOKUP(D14254,DATA!A:F,5,FALSE)</f>
        <v>1.0986712608830001E-2</v>
      </c>
      <c r="M14254" s="37">
        <f>VLOOKUP(D14254,DATA!A:F,6,FALSE)</f>
        <v>982</v>
      </c>
      <c r="N14254" s="36">
        <f t="shared" si="1303"/>
        <v>94.659126540715192</v>
      </c>
      <c r="O14254" s="36">
        <f t="shared" si="1304"/>
        <v>94.659128500886951</v>
      </c>
      <c r="P14254" s="36">
        <f t="shared" si="1305"/>
        <v>1.9601717582418132E-6</v>
      </c>
      <c r="Q14254" s="36">
        <f t="shared" si="1306"/>
        <v>0</v>
      </c>
    </row>
    <row r="14255" spans="1:17" x14ac:dyDescent="0.3">
      <c r="A14255" s="29">
        <v>3145862</v>
      </c>
      <c r="B14255" s="1">
        <v>131</v>
      </c>
      <c r="C14255" s="1" t="s">
        <v>24</v>
      </c>
      <c r="D14255" s="1" t="s">
        <v>63</v>
      </c>
      <c r="E14255" s="1" t="s">
        <v>64</v>
      </c>
      <c r="F14255" s="47">
        <v>714</v>
      </c>
      <c r="G14255" s="34">
        <v>1249.76</v>
      </c>
      <c r="H14255" s="1" t="s">
        <v>218</v>
      </c>
      <c r="I14255" s="34">
        <v>3.769E-5</v>
      </c>
      <c r="J14255" s="34">
        <v>430.29899999999998</v>
      </c>
      <c r="K14255" s="35" t="str">
        <f t="shared" si="1302"/>
        <v>Loonse en Drunense Duinen &amp; Leemkuilen_H2310</v>
      </c>
      <c r="L14255" s="36">
        <f>VLOOKUP(D14255,DATA!A:F,5,FALSE)</f>
        <v>1.0986712608830001E-2</v>
      </c>
      <c r="M14255" s="37">
        <f>VLOOKUP(D14255,DATA!A:F,6,FALSE)</f>
        <v>982</v>
      </c>
      <c r="N14255" s="36">
        <f t="shared" si="1303"/>
        <v>94.98746027569392</v>
      </c>
      <c r="O14255" s="36">
        <f t="shared" si="1304"/>
        <v>94.987462247289912</v>
      </c>
      <c r="P14255" s="36">
        <f t="shared" si="1305"/>
        <v>1.9715959922450566E-6</v>
      </c>
      <c r="Q14255" s="36">
        <f t="shared" si="1306"/>
        <v>0</v>
      </c>
    </row>
    <row r="14256" spans="1:17" x14ac:dyDescent="0.3">
      <c r="A14256" s="29">
        <v>3145862</v>
      </c>
      <c r="B14256" s="1">
        <v>131</v>
      </c>
      <c r="C14256" s="1" t="s">
        <v>24</v>
      </c>
      <c r="D14256" s="1" t="s">
        <v>61</v>
      </c>
      <c r="E14256" s="1" t="s">
        <v>62</v>
      </c>
      <c r="F14256" s="47">
        <v>714</v>
      </c>
      <c r="G14256" s="34">
        <v>1249.76</v>
      </c>
      <c r="H14256" s="1" t="s">
        <v>218</v>
      </c>
      <c r="I14256" s="34">
        <v>3.769E-5</v>
      </c>
      <c r="J14256" s="34">
        <v>9569.7009999999991</v>
      </c>
      <c r="K14256" s="35" t="str">
        <f t="shared" si="1302"/>
        <v>Loonse en Drunense Duinen &amp; Leemkuilen_H2330</v>
      </c>
      <c r="L14256" s="36">
        <f>VLOOKUP(D14256,DATA!A:F,5,FALSE)</f>
        <v>1.0986712608830001E-2</v>
      </c>
      <c r="M14256" s="37">
        <f>VLOOKUP(D14256,DATA!A:F,6,FALSE)</f>
        <v>982</v>
      </c>
      <c r="N14256" s="36">
        <f t="shared" si="1303"/>
        <v>94.98746027569392</v>
      </c>
      <c r="O14256" s="36">
        <f t="shared" si="1304"/>
        <v>94.987462247289912</v>
      </c>
      <c r="P14256" s="36">
        <f t="shared" si="1305"/>
        <v>1.9715959922450566E-6</v>
      </c>
      <c r="Q14256" s="36">
        <f t="shared" si="1306"/>
        <v>0</v>
      </c>
    </row>
    <row r="14257" spans="1:17" x14ac:dyDescent="0.3">
      <c r="A14257" s="29">
        <v>3145863</v>
      </c>
      <c r="B14257" s="1">
        <v>131</v>
      </c>
      <c r="C14257" s="1" t="s">
        <v>24</v>
      </c>
      <c r="D14257" s="1" t="s">
        <v>63</v>
      </c>
      <c r="E14257" s="1" t="s">
        <v>64</v>
      </c>
      <c r="F14257" s="47">
        <v>714</v>
      </c>
      <c r="G14257" s="34">
        <v>1358.74</v>
      </c>
      <c r="H14257" s="1" t="s">
        <v>218</v>
      </c>
      <c r="I14257" s="34">
        <v>4.3420000000000001E-5</v>
      </c>
      <c r="J14257" s="34">
        <v>4999.8193000000001</v>
      </c>
      <c r="K14257" s="35" t="str">
        <f t="shared" si="1302"/>
        <v>Loonse en Drunense Duinen &amp; Leemkuilen_H2310</v>
      </c>
      <c r="L14257" s="36">
        <f>VLOOKUP(D14257,DATA!A:F,5,FALSE)</f>
        <v>1.0986712608830001E-2</v>
      </c>
      <c r="M14257" s="37">
        <f>VLOOKUP(D14257,DATA!A:F,6,FALSE)</f>
        <v>982</v>
      </c>
      <c r="N14257" s="36">
        <f t="shared" si="1303"/>
        <v>98.431334766733613</v>
      </c>
      <c r="O14257" s="36">
        <f t="shared" si="1304"/>
        <v>98.431335503315651</v>
      </c>
      <c r="P14257" s="36">
        <f t="shared" si="1305"/>
        <v>7.3658203803006472E-7</v>
      </c>
      <c r="Q14257" s="36">
        <f t="shared" si="1306"/>
        <v>0</v>
      </c>
    </row>
    <row r="14258" spans="1:17" x14ac:dyDescent="0.3">
      <c r="A14258" s="29">
        <v>3145863</v>
      </c>
      <c r="B14258" s="1">
        <v>131</v>
      </c>
      <c r="C14258" s="1" t="s">
        <v>24</v>
      </c>
      <c r="D14258" s="1" t="s">
        <v>61</v>
      </c>
      <c r="E14258" s="1" t="s">
        <v>62</v>
      </c>
      <c r="F14258" s="47">
        <v>714</v>
      </c>
      <c r="G14258" s="34">
        <v>1358.74</v>
      </c>
      <c r="H14258" s="1" t="s">
        <v>218</v>
      </c>
      <c r="I14258" s="34">
        <v>4.3420000000000001E-5</v>
      </c>
      <c r="J14258" s="34">
        <v>100.18928</v>
      </c>
      <c r="K14258" s="35" t="str">
        <f t="shared" si="1302"/>
        <v>Loonse en Drunense Duinen &amp; Leemkuilen_H2330</v>
      </c>
      <c r="L14258" s="36">
        <f>VLOOKUP(D14258,DATA!A:F,5,FALSE)</f>
        <v>1.0986712608830001E-2</v>
      </c>
      <c r="M14258" s="37">
        <f>VLOOKUP(D14258,DATA!A:F,6,FALSE)</f>
        <v>982</v>
      </c>
      <c r="N14258" s="36">
        <f t="shared" si="1303"/>
        <v>98.431334766733613</v>
      </c>
      <c r="O14258" s="36">
        <f t="shared" si="1304"/>
        <v>98.431335503315651</v>
      </c>
      <c r="P14258" s="36">
        <f t="shared" si="1305"/>
        <v>7.3658203803006472E-7</v>
      </c>
      <c r="Q14258" s="36">
        <f t="shared" si="1306"/>
        <v>0</v>
      </c>
    </row>
    <row r="14259" spans="1:17" x14ac:dyDescent="0.3">
      <c r="A14259" s="29">
        <v>3145864</v>
      </c>
      <c r="B14259" s="1">
        <v>131</v>
      </c>
      <c r="C14259" s="1" t="s">
        <v>24</v>
      </c>
      <c r="D14259" s="1" t="s">
        <v>63</v>
      </c>
      <c r="E14259" s="1" t="s">
        <v>64</v>
      </c>
      <c r="F14259" s="47">
        <v>714</v>
      </c>
      <c r="G14259" s="34">
        <v>1345.86</v>
      </c>
      <c r="H14259" s="1" t="s">
        <v>218</v>
      </c>
      <c r="I14259" s="34">
        <v>4.5340000000000003E-5</v>
      </c>
      <c r="J14259" s="34">
        <v>957.32659999999998</v>
      </c>
      <c r="K14259" s="35" t="str">
        <f t="shared" si="1302"/>
        <v>Loonse en Drunense Duinen &amp; Leemkuilen_H2310</v>
      </c>
      <c r="L14259" s="36">
        <f>VLOOKUP(D14259,DATA!A:F,5,FALSE)</f>
        <v>1.0986712608830001E-2</v>
      </c>
      <c r="M14259" s="37">
        <f>VLOOKUP(D14259,DATA!A:F,6,FALSE)</f>
        <v>982</v>
      </c>
      <c r="N14259" s="36">
        <f t="shared" si="1303"/>
        <v>98.197179747609056</v>
      </c>
      <c r="O14259" s="36">
        <f t="shared" si="1304"/>
        <v>98.197180629471021</v>
      </c>
      <c r="P14259" s="36">
        <f t="shared" si="1305"/>
        <v>8.8186196478545753E-7</v>
      </c>
      <c r="Q14259" s="36">
        <f t="shared" si="1306"/>
        <v>0</v>
      </c>
    </row>
    <row r="14260" spans="1:17" x14ac:dyDescent="0.3">
      <c r="A14260" s="29">
        <v>3145864</v>
      </c>
      <c r="B14260" s="1">
        <v>131</v>
      </c>
      <c r="C14260" s="1" t="s">
        <v>24</v>
      </c>
      <c r="D14260" s="1" t="s">
        <v>61</v>
      </c>
      <c r="E14260" s="1" t="s">
        <v>62</v>
      </c>
      <c r="F14260" s="47">
        <v>714</v>
      </c>
      <c r="G14260" s="34">
        <v>1345.86</v>
      </c>
      <c r="H14260" s="1" t="s">
        <v>218</v>
      </c>
      <c r="I14260" s="34">
        <v>4.5340000000000003E-5</v>
      </c>
      <c r="J14260" s="34">
        <v>3875.0210000000002</v>
      </c>
      <c r="K14260" s="35" t="str">
        <f t="shared" si="1302"/>
        <v>Loonse en Drunense Duinen &amp; Leemkuilen_H2330</v>
      </c>
      <c r="L14260" s="36">
        <f>VLOOKUP(D14260,DATA!A:F,5,FALSE)</f>
        <v>1.0986712608830001E-2</v>
      </c>
      <c r="M14260" s="37">
        <f>VLOOKUP(D14260,DATA!A:F,6,FALSE)</f>
        <v>982</v>
      </c>
      <c r="N14260" s="36">
        <f t="shared" si="1303"/>
        <v>98.197179747609056</v>
      </c>
      <c r="O14260" s="36">
        <f t="shared" si="1304"/>
        <v>98.197180629471021</v>
      </c>
      <c r="P14260" s="36">
        <f t="shared" si="1305"/>
        <v>8.8186196478545753E-7</v>
      </c>
      <c r="Q14260" s="36">
        <f t="shared" si="1306"/>
        <v>0</v>
      </c>
    </row>
    <row r="14261" spans="1:17" x14ac:dyDescent="0.3">
      <c r="A14261" s="29">
        <v>3145865</v>
      </c>
      <c r="B14261" s="1">
        <v>131</v>
      </c>
      <c r="C14261" s="1" t="s">
        <v>24</v>
      </c>
      <c r="D14261" s="1" t="s">
        <v>61</v>
      </c>
      <c r="E14261" s="1" t="s">
        <v>62</v>
      </c>
      <c r="F14261" s="47">
        <v>714</v>
      </c>
      <c r="G14261" s="34">
        <v>1300</v>
      </c>
      <c r="H14261" s="1" t="s">
        <v>218</v>
      </c>
      <c r="I14261" s="34">
        <v>4.5760000000000002E-5</v>
      </c>
      <c r="J14261" s="34">
        <v>5945.9650000000001</v>
      </c>
      <c r="K14261" s="35" t="str">
        <f t="shared" si="1302"/>
        <v>Loonse en Drunense Duinen &amp; Leemkuilen_H2330</v>
      </c>
      <c r="L14261" s="36">
        <f>VLOOKUP(D14261,DATA!A:F,5,FALSE)</f>
        <v>1.0986712608830001E-2</v>
      </c>
      <c r="M14261" s="37">
        <f>VLOOKUP(D14261,DATA!A:F,6,FALSE)</f>
        <v>982</v>
      </c>
      <c r="N14261" s="36">
        <f t="shared" si="1303"/>
        <v>97.05101180847781</v>
      </c>
      <c r="O14261" s="36">
        <f t="shared" si="1304"/>
        <v>97.051013247365077</v>
      </c>
      <c r="P14261" s="36">
        <f t="shared" si="1305"/>
        <v>1.4388872671133868E-6</v>
      </c>
      <c r="Q14261" s="36">
        <f t="shared" si="1306"/>
        <v>0</v>
      </c>
    </row>
    <row r="14262" spans="1:17" x14ac:dyDescent="0.3">
      <c r="A14262" s="29">
        <v>3145868</v>
      </c>
      <c r="B14262" s="1">
        <v>131</v>
      </c>
      <c r="C14262" s="1" t="s">
        <v>24</v>
      </c>
      <c r="D14262" s="1" t="s">
        <v>61</v>
      </c>
      <c r="E14262" s="1" t="s">
        <v>62</v>
      </c>
      <c r="F14262" s="47">
        <v>714</v>
      </c>
      <c r="G14262" s="34">
        <v>1858.32</v>
      </c>
      <c r="H14262" s="1" t="s">
        <v>218</v>
      </c>
      <c r="I14262" s="34">
        <v>9.1269999999999999E-5</v>
      </c>
      <c r="J14262" s="34">
        <v>12.404210000000001</v>
      </c>
      <c r="K14262" s="35" t="str">
        <f t="shared" si="1302"/>
        <v>Loonse en Drunense Duinen &amp; Leemkuilen_H2330</v>
      </c>
      <c r="L14262" s="36">
        <f>VLOOKUP(D14262,DATA!A:F,5,FALSE)</f>
        <v>1.0986712608830001E-2</v>
      </c>
      <c r="M14262" s="37">
        <f>VLOOKUP(D14262,DATA!A:F,6,FALSE)</f>
        <v>982</v>
      </c>
      <c r="N14262" s="36">
        <f t="shared" si="1303"/>
        <v>99.993413753527435</v>
      </c>
      <c r="O14262" s="36">
        <f t="shared" si="1304"/>
        <v>99.993413760131389</v>
      </c>
      <c r="P14262" s="36">
        <f t="shared" si="1305"/>
        <v>6.6039547164109536E-9</v>
      </c>
      <c r="Q14262" s="36">
        <f t="shared" si="1306"/>
        <v>0</v>
      </c>
    </row>
    <row r="14263" spans="1:17" x14ac:dyDescent="0.3">
      <c r="A14263" s="29">
        <v>3145869</v>
      </c>
      <c r="B14263" s="1">
        <v>131</v>
      </c>
      <c r="C14263" s="1" t="s">
        <v>24</v>
      </c>
      <c r="D14263" s="1" t="s">
        <v>61</v>
      </c>
      <c r="E14263" s="1" t="s">
        <v>62</v>
      </c>
      <c r="F14263" s="47">
        <v>714</v>
      </c>
      <c r="G14263" s="34">
        <v>1412.29</v>
      </c>
      <c r="H14263" s="1" t="s">
        <v>218</v>
      </c>
      <c r="I14263" s="34">
        <v>7.1749999999999996E-5</v>
      </c>
      <c r="J14263" s="34">
        <v>5242.7563</v>
      </c>
      <c r="K14263" s="35" t="str">
        <f t="shared" si="1302"/>
        <v>Loonse en Drunense Duinen &amp; Leemkuilen_H2330</v>
      </c>
      <c r="L14263" s="36">
        <f>VLOOKUP(D14263,DATA!A:F,5,FALSE)</f>
        <v>1.0986712608830001E-2</v>
      </c>
      <c r="M14263" s="37">
        <f>VLOOKUP(D14263,DATA!A:F,6,FALSE)</f>
        <v>982</v>
      </c>
      <c r="N14263" s="36">
        <f t="shared" si="1303"/>
        <v>99.122880704232571</v>
      </c>
      <c r="O14263" s="36">
        <f t="shared" si="1304"/>
        <v>99.122881389597822</v>
      </c>
      <c r="P14263" s="36">
        <f t="shared" si="1305"/>
        <v>6.8536525077433907E-7</v>
      </c>
      <c r="Q14263" s="36">
        <f t="shared" si="1306"/>
        <v>0</v>
      </c>
    </row>
    <row r="14264" spans="1:17" x14ac:dyDescent="0.3">
      <c r="A14264" s="29">
        <v>3145870</v>
      </c>
      <c r="B14264" s="1">
        <v>131</v>
      </c>
      <c r="C14264" s="1" t="s">
        <v>24</v>
      </c>
      <c r="D14264" s="1" t="s">
        <v>61</v>
      </c>
      <c r="E14264" s="1" t="s">
        <v>62</v>
      </c>
      <c r="F14264" s="47">
        <v>714</v>
      </c>
      <c r="G14264" s="34">
        <v>1618.32</v>
      </c>
      <c r="H14264" s="1" t="s">
        <v>218</v>
      </c>
      <c r="I14264" s="34">
        <v>1.0433999999999999E-4</v>
      </c>
      <c r="J14264" s="34">
        <v>1442.5291999999999</v>
      </c>
      <c r="K14264" s="35" t="str">
        <f t="shared" si="1302"/>
        <v>Loonse en Drunense Duinen &amp; Leemkuilen_H2330</v>
      </c>
      <c r="L14264" s="36">
        <f>VLOOKUP(D14264,DATA!A:F,5,FALSE)</f>
        <v>1.0986712608830001E-2</v>
      </c>
      <c r="M14264" s="37">
        <f>VLOOKUP(D14264,DATA!A:F,6,FALSE)</f>
        <v>982</v>
      </c>
      <c r="N14264" s="36">
        <f t="shared" si="1303"/>
        <v>99.90807795742198</v>
      </c>
      <c r="O14264" s="36">
        <f t="shared" si="1304"/>
        <v>99.908078062700213</v>
      </c>
      <c r="P14264" s="36">
        <f t="shared" si="1305"/>
        <v>1.0527823235406686E-7</v>
      </c>
      <c r="Q14264" s="36">
        <f t="shared" si="1306"/>
        <v>0</v>
      </c>
    </row>
    <row r="14265" spans="1:17" x14ac:dyDescent="0.3">
      <c r="A14265" s="29">
        <v>3145871</v>
      </c>
      <c r="B14265" s="1">
        <v>131</v>
      </c>
      <c r="C14265" s="1" t="s">
        <v>24</v>
      </c>
      <c r="D14265" s="1" t="s">
        <v>61</v>
      </c>
      <c r="E14265" s="1" t="s">
        <v>62</v>
      </c>
      <c r="F14265" s="47">
        <v>714</v>
      </c>
      <c r="G14265" s="34">
        <v>1861.23</v>
      </c>
      <c r="H14265" s="1" t="s">
        <v>218</v>
      </c>
      <c r="I14265" s="34">
        <v>1.4793E-4</v>
      </c>
      <c r="J14265" s="34">
        <v>44.107224000000002</v>
      </c>
      <c r="K14265" s="35" t="str">
        <f t="shared" si="1302"/>
        <v>Loonse en Drunense Duinen &amp; Leemkuilen_H2330</v>
      </c>
      <c r="L14265" s="36">
        <f>VLOOKUP(D14265,DATA!A:F,5,FALSE)</f>
        <v>1.0986712608830001E-2</v>
      </c>
      <c r="M14265" s="37">
        <f>VLOOKUP(D14265,DATA!A:F,6,FALSE)</f>
        <v>982</v>
      </c>
      <c r="N14265" s="36">
        <f t="shared" si="1303"/>
        <v>99.993620980860271</v>
      </c>
      <c r="O14265" s="36">
        <f t="shared" si="1304"/>
        <v>99.993620991227203</v>
      </c>
      <c r="P14265" s="36">
        <f t="shared" si="1305"/>
        <v>1.0366932201577583E-8</v>
      </c>
      <c r="Q14265" s="36">
        <f t="shared" si="1306"/>
        <v>0</v>
      </c>
    </row>
    <row r="14266" spans="1:17" x14ac:dyDescent="0.3">
      <c r="A14266" s="29">
        <v>3145875</v>
      </c>
      <c r="B14266" s="1">
        <v>131</v>
      </c>
      <c r="C14266" s="1" t="s">
        <v>24</v>
      </c>
      <c r="D14266" s="1" t="s">
        <v>59</v>
      </c>
      <c r="E14266" s="1" t="s">
        <v>60</v>
      </c>
      <c r="F14266" s="47">
        <v>1071</v>
      </c>
      <c r="G14266" s="34">
        <v>1769.51</v>
      </c>
      <c r="H14266" s="1" t="s">
        <v>218</v>
      </c>
      <c r="I14266" s="34">
        <v>2.2709999999999999E-4</v>
      </c>
      <c r="J14266" s="34">
        <v>12.39837</v>
      </c>
      <c r="K14266" s="35" t="str">
        <f t="shared" si="1302"/>
        <v>Loonse en Drunense Duinen &amp; Leemkuilen_H9190</v>
      </c>
      <c r="L14266" s="36">
        <f>VLOOKUP(D14266,DATA!A:F,5,FALSE)</f>
        <v>1.3726988247862192E-2</v>
      </c>
      <c r="M14266" s="37">
        <f>VLOOKUP(D14266,DATA!A:F,6,FALSE)</f>
        <v>1285.5</v>
      </c>
      <c r="N14266" s="36">
        <f t="shared" si="1303"/>
        <v>99.869988238476481</v>
      </c>
      <c r="O14266" s="36">
        <f t="shared" si="1304"/>
        <v>99.869988643247453</v>
      </c>
      <c r="P14266" s="36">
        <f t="shared" si="1305"/>
        <v>4.0477097229540959E-7</v>
      </c>
      <c r="Q14266" s="36">
        <f t="shared" si="1306"/>
        <v>0</v>
      </c>
    </row>
    <row r="14267" spans="1:17" x14ac:dyDescent="0.3">
      <c r="A14267" s="29">
        <v>3145879</v>
      </c>
      <c r="B14267" s="1">
        <v>131</v>
      </c>
      <c r="C14267" s="1" t="s">
        <v>24</v>
      </c>
      <c r="D14267" s="1" t="s">
        <v>59</v>
      </c>
      <c r="E14267" s="1" t="s">
        <v>60</v>
      </c>
      <c r="F14267" s="47">
        <v>1071</v>
      </c>
      <c r="G14267" s="34">
        <v>1560.93</v>
      </c>
      <c r="H14267" s="1" t="s">
        <v>218</v>
      </c>
      <c r="I14267" s="34">
        <v>5.4750000000000003E-4</v>
      </c>
      <c r="J14267" s="34">
        <v>2829.8083000000001</v>
      </c>
      <c r="K14267" s="35" t="str">
        <f t="shared" si="1302"/>
        <v>Loonse en Drunense Duinen &amp; Leemkuilen_H9190</v>
      </c>
      <c r="L14267" s="36">
        <f>VLOOKUP(D14267,DATA!A:F,5,FALSE)</f>
        <v>1.3726988247862192E-2</v>
      </c>
      <c r="M14267" s="37">
        <f>VLOOKUP(D14267,DATA!A:F,6,FALSE)</f>
        <v>1285.5</v>
      </c>
      <c r="N14267" s="36">
        <f t="shared" si="1303"/>
        <v>97.770453837279589</v>
      </c>
      <c r="O14267" s="36">
        <f t="shared" si="1304"/>
        <v>97.770470219845578</v>
      </c>
      <c r="P14267" s="36">
        <f t="shared" si="1305"/>
        <v>1.6382565988237729E-5</v>
      </c>
      <c r="Q14267" s="36">
        <f t="shared" si="1306"/>
        <v>0</v>
      </c>
    </row>
    <row r="14268" spans="1:17" x14ac:dyDescent="0.3">
      <c r="A14268" s="29">
        <v>3145880</v>
      </c>
      <c r="B14268" s="1">
        <v>131</v>
      </c>
      <c r="C14268" s="1" t="s">
        <v>24</v>
      </c>
      <c r="D14268" s="1" t="s">
        <v>59</v>
      </c>
      <c r="E14268" s="1" t="s">
        <v>60</v>
      </c>
      <c r="F14268" s="47">
        <v>1071</v>
      </c>
      <c r="G14268" s="34">
        <v>1688.48</v>
      </c>
      <c r="H14268" s="1" t="s">
        <v>218</v>
      </c>
      <c r="I14268" s="34">
        <v>9.9020000000000011E-4</v>
      </c>
      <c r="J14268" s="34">
        <v>1533.3281999999999</v>
      </c>
      <c r="K14268" s="35" t="str">
        <f t="shared" si="1302"/>
        <v>Loonse en Drunense Duinen &amp; Leemkuilen_H9190</v>
      </c>
      <c r="L14268" s="36">
        <f>VLOOKUP(D14268,DATA!A:F,5,FALSE)</f>
        <v>1.3726988247862192E-2</v>
      </c>
      <c r="M14268" s="37">
        <f>VLOOKUP(D14268,DATA!A:F,6,FALSE)</f>
        <v>1285.5</v>
      </c>
      <c r="N14268" s="36">
        <f t="shared" si="1303"/>
        <v>99.605636799945728</v>
      </c>
      <c r="O14268" s="36">
        <f t="shared" si="1304"/>
        <v>99.605642139137927</v>
      </c>
      <c r="P14268" s="36">
        <f t="shared" si="1305"/>
        <v>5.339192199471654E-6</v>
      </c>
      <c r="Q14268" s="36">
        <f t="shared" si="1306"/>
        <v>0</v>
      </c>
    </row>
    <row r="14269" spans="1:17" x14ac:dyDescent="0.3">
      <c r="A14269" s="29">
        <v>3145885</v>
      </c>
      <c r="B14269" s="1">
        <v>131</v>
      </c>
      <c r="C14269" s="1" t="s">
        <v>24</v>
      </c>
      <c r="D14269" s="1" t="s">
        <v>61</v>
      </c>
      <c r="E14269" s="1" t="s">
        <v>62</v>
      </c>
      <c r="F14269" s="47">
        <v>714</v>
      </c>
      <c r="G14269" s="34">
        <v>1903.65</v>
      </c>
      <c r="H14269" s="1" t="s">
        <v>218</v>
      </c>
      <c r="I14269" s="34">
        <v>3.5487000000000001E-3</v>
      </c>
      <c r="J14269" s="34">
        <v>3.4962656000000001</v>
      </c>
      <c r="K14269" s="35" t="str">
        <f t="shared" si="1302"/>
        <v>Loonse en Drunense Duinen &amp; Leemkuilen_H2330</v>
      </c>
      <c r="L14269" s="36">
        <f>VLOOKUP(D14269,DATA!A:F,5,FALSE)</f>
        <v>1.0986712608830001E-2</v>
      </c>
      <c r="M14269" s="37">
        <f>VLOOKUP(D14269,DATA!A:F,6,FALSE)</f>
        <v>982</v>
      </c>
      <c r="N14269" s="36">
        <f t="shared" si="1303"/>
        <v>99.995997249456281</v>
      </c>
      <c r="O14269" s="36">
        <f t="shared" si="1304"/>
        <v>99.995997405508419</v>
      </c>
      <c r="P14269" s="36">
        <f t="shared" si="1305"/>
        <v>1.5605213832259324E-7</v>
      </c>
      <c r="Q14269" s="36">
        <f t="shared" si="1306"/>
        <v>0</v>
      </c>
    </row>
    <row r="14270" spans="1:17" x14ac:dyDescent="0.3">
      <c r="A14270" s="29">
        <v>3145895</v>
      </c>
      <c r="B14270" s="1">
        <v>131</v>
      </c>
      <c r="C14270" s="1" t="s">
        <v>24</v>
      </c>
      <c r="D14270" s="1" t="s">
        <v>61</v>
      </c>
      <c r="E14270" s="1" t="s">
        <v>62</v>
      </c>
      <c r="F14270" s="47">
        <v>714</v>
      </c>
      <c r="G14270" s="34">
        <v>1960.36</v>
      </c>
      <c r="H14270" s="1" t="s">
        <v>218</v>
      </c>
      <c r="I14270" s="34">
        <v>1.0150599999999999E-2</v>
      </c>
      <c r="J14270" s="34">
        <v>293.30396000000002</v>
      </c>
      <c r="K14270" s="35" t="str">
        <f t="shared" si="1302"/>
        <v>Loonse en Drunense Duinen &amp; Leemkuilen_H2330</v>
      </c>
      <c r="L14270" s="36">
        <f>VLOOKUP(D14270,DATA!A:F,5,FALSE)</f>
        <v>1.0986712608830001E-2</v>
      </c>
      <c r="M14270" s="37">
        <f>VLOOKUP(D14270,DATA!A:F,6,FALSE)</f>
        <v>982</v>
      </c>
      <c r="N14270" s="36">
        <f t="shared" si="1303"/>
        <v>99.997853274088669</v>
      </c>
      <c r="O14270" s="36">
        <f t="shared" si="1304"/>
        <v>99.99785351347677</v>
      </c>
      <c r="P14270" s="36">
        <f t="shared" si="1305"/>
        <v>2.3938810045365244E-7</v>
      </c>
      <c r="Q14270" s="36">
        <f t="shared" si="1306"/>
        <v>7.0213477839934053E-7</v>
      </c>
    </row>
    <row r="14271" spans="1:17" x14ac:dyDescent="0.3">
      <c r="A14271" s="29">
        <v>3145897</v>
      </c>
      <c r="B14271" s="1">
        <v>131</v>
      </c>
      <c r="C14271" s="1" t="s">
        <v>24</v>
      </c>
      <c r="D14271" s="1" t="s">
        <v>63</v>
      </c>
      <c r="E14271" s="1" t="s">
        <v>64</v>
      </c>
      <c r="F14271" s="47">
        <v>714</v>
      </c>
      <c r="G14271" s="34">
        <v>1884.98</v>
      </c>
      <c r="H14271" s="1" t="s">
        <v>218</v>
      </c>
      <c r="I14271" s="34">
        <v>9.9101999999999992E-3</v>
      </c>
      <c r="J14271" s="34">
        <v>527.56759999999997</v>
      </c>
      <c r="K14271" s="35" t="str">
        <f t="shared" si="1302"/>
        <v>Loonse en Drunense Duinen &amp; Leemkuilen_H2310</v>
      </c>
      <c r="L14271" s="36">
        <f>VLOOKUP(D14271,DATA!A:F,5,FALSE)</f>
        <v>1.0986712608830001E-2</v>
      </c>
      <c r="M14271" s="37">
        <f>VLOOKUP(D14271,DATA!A:F,6,FALSE)</f>
        <v>982</v>
      </c>
      <c r="N14271" s="36">
        <f t="shared" si="1303"/>
        <v>99.995085969052354</v>
      </c>
      <c r="O14271" s="36">
        <f t="shared" si="1304"/>
        <v>99.995086504039179</v>
      </c>
      <c r="P14271" s="36">
        <f t="shared" si="1305"/>
        <v>5.3498682461849967E-7</v>
      </c>
      <c r="Q14271" s="36">
        <f t="shared" si="1306"/>
        <v>2.8224171509560275E-6</v>
      </c>
    </row>
    <row r="14272" spans="1:17" x14ac:dyDescent="0.3">
      <c r="A14272" s="29">
        <v>3145897</v>
      </c>
      <c r="B14272" s="1">
        <v>131</v>
      </c>
      <c r="C14272" s="1" t="s">
        <v>24</v>
      </c>
      <c r="D14272" s="1" t="s">
        <v>61</v>
      </c>
      <c r="E14272" s="1" t="s">
        <v>62</v>
      </c>
      <c r="F14272" s="47">
        <v>714</v>
      </c>
      <c r="G14272" s="34">
        <v>1884.98</v>
      </c>
      <c r="H14272" s="1" t="s">
        <v>218</v>
      </c>
      <c r="I14272" s="34">
        <v>9.9101999999999992E-3</v>
      </c>
      <c r="J14272" s="34">
        <v>2481.3087999999998</v>
      </c>
      <c r="K14272" s="35" t="str">
        <f t="shared" si="1302"/>
        <v>Loonse en Drunense Duinen &amp; Leemkuilen_H2330</v>
      </c>
      <c r="L14272" s="36">
        <f>VLOOKUP(D14272,DATA!A:F,5,FALSE)</f>
        <v>1.0986712608830001E-2</v>
      </c>
      <c r="M14272" s="37">
        <f>VLOOKUP(D14272,DATA!A:F,6,FALSE)</f>
        <v>982</v>
      </c>
      <c r="N14272" s="36">
        <f t="shared" si="1303"/>
        <v>99.995085969052354</v>
      </c>
      <c r="O14272" s="36">
        <f t="shared" si="1304"/>
        <v>99.995086504039179</v>
      </c>
      <c r="P14272" s="36">
        <f t="shared" si="1305"/>
        <v>5.3498682461849967E-7</v>
      </c>
      <c r="Q14272" s="36">
        <f t="shared" si="1306"/>
        <v>1.3274675158099398E-5</v>
      </c>
    </row>
    <row r="14273" spans="1:17" x14ac:dyDescent="0.3">
      <c r="A14273" s="29">
        <v>3145899</v>
      </c>
      <c r="B14273" s="1">
        <v>131</v>
      </c>
      <c r="C14273" s="1" t="s">
        <v>24</v>
      </c>
      <c r="D14273" s="1" t="s">
        <v>61</v>
      </c>
      <c r="E14273" s="1" t="s">
        <v>62</v>
      </c>
      <c r="F14273" s="47">
        <v>714</v>
      </c>
      <c r="G14273" s="34">
        <v>1956.19</v>
      </c>
      <c r="H14273" s="1" t="s">
        <v>218</v>
      </c>
      <c r="I14273" s="34">
        <v>1.0916800000000001E-2</v>
      </c>
      <c r="J14273" s="34">
        <v>519.97249999999997</v>
      </c>
      <c r="K14273" s="35" t="str">
        <f t="shared" si="1302"/>
        <v>Loonse en Drunense Duinen &amp; Leemkuilen_H2330</v>
      </c>
      <c r="L14273" s="36">
        <f>VLOOKUP(D14273,DATA!A:F,5,FALSE)</f>
        <v>1.0986712608830001E-2</v>
      </c>
      <c r="M14273" s="37">
        <f>VLOOKUP(D14273,DATA!A:F,6,FALSE)</f>
        <v>982</v>
      </c>
      <c r="N14273" s="36">
        <f t="shared" si="1303"/>
        <v>99.99775263721169</v>
      </c>
      <c r="O14273" s="36">
        <f t="shared" si="1304"/>
        <v>99.997752906737588</v>
      </c>
      <c r="P14273" s="36">
        <f t="shared" si="1305"/>
        <v>2.6952589848860953E-7</v>
      </c>
      <c r="Q14273" s="36">
        <f t="shared" si="1306"/>
        <v>1.4014605525186852E-6</v>
      </c>
    </row>
    <row r="14274" spans="1:17" x14ac:dyDescent="0.3">
      <c r="A14274" s="29">
        <v>3147382</v>
      </c>
      <c r="B14274" s="1">
        <v>131</v>
      </c>
      <c r="C14274" s="1" t="s">
        <v>24</v>
      </c>
      <c r="D14274" s="1" t="s">
        <v>61</v>
      </c>
      <c r="E14274" s="1" t="s">
        <v>62</v>
      </c>
      <c r="F14274" s="47">
        <v>714</v>
      </c>
      <c r="G14274" s="34">
        <v>1482.93</v>
      </c>
      <c r="H14274" s="1" t="s">
        <v>218</v>
      </c>
      <c r="I14274" s="34">
        <v>1.7459E-5</v>
      </c>
      <c r="J14274" s="34">
        <v>43.987278000000003</v>
      </c>
      <c r="K14274" s="35" t="str">
        <f t="shared" si="1302"/>
        <v>Loonse en Drunense Duinen &amp; Leemkuilen_H2330</v>
      </c>
      <c r="L14274" s="36">
        <f>VLOOKUP(D14274,DATA!A:F,5,FALSE)</f>
        <v>1.0986712608830001E-2</v>
      </c>
      <c r="M14274" s="37">
        <f>VLOOKUP(D14274,DATA!A:F,6,FALSE)</f>
        <v>982</v>
      </c>
      <c r="N14274" s="36">
        <f t="shared" si="1303"/>
        <v>99.594432388754313</v>
      </c>
      <c r="O14274" s="36">
        <f t="shared" si="1304"/>
        <v>99.59443246623357</v>
      </c>
      <c r="P14274" s="36">
        <f t="shared" si="1305"/>
        <v>7.7479256788137718E-8</v>
      </c>
      <c r="Q14274" s="36">
        <f t="shared" si="1306"/>
        <v>0</v>
      </c>
    </row>
    <row r="14275" spans="1:17" x14ac:dyDescent="0.3">
      <c r="A14275" s="29">
        <v>3147383</v>
      </c>
      <c r="B14275" s="1">
        <v>131</v>
      </c>
      <c r="C14275" s="1" t="s">
        <v>24</v>
      </c>
      <c r="D14275" s="1" t="s">
        <v>61</v>
      </c>
      <c r="E14275" s="1" t="s">
        <v>62</v>
      </c>
      <c r="F14275" s="47">
        <v>714</v>
      </c>
      <c r="G14275" s="34">
        <v>1302.8800000000001</v>
      </c>
      <c r="H14275" s="1" t="s">
        <v>218</v>
      </c>
      <c r="I14275" s="34">
        <v>1.8207E-5</v>
      </c>
      <c r="J14275" s="34">
        <v>444.48579999999998</v>
      </c>
      <c r="K14275" s="35" t="str">
        <f t="shared" ref="K14275:K14338" si="1307">_xlfn.CONCAT(C14275,"_",D14275)</f>
        <v>Loonse en Drunense Duinen &amp; Leemkuilen_H2330</v>
      </c>
      <c r="L14275" s="36">
        <f>VLOOKUP(D14275,DATA!A:F,5,FALSE)</f>
        <v>1.0986712608830001E-2</v>
      </c>
      <c r="M14275" s="37">
        <f>VLOOKUP(D14275,DATA!A:F,6,FALSE)</f>
        <v>982</v>
      </c>
      <c r="N14275" s="36">
        <f t="shared" ref="N14275:N14338" si="1308">100/(1+EXP(-L14275*(G14275-M14275)))</f>
        <v>97.14023538736609</v>
      </c>
      <c r="O14275" s="36">
        <f t="shared" ref="O14275:O14338" si="1309">100/(1+EXP(-L14275*((G14275+I14275)-M14275)))</f>
        <v>97.140235943059906</v>
      </c>
      <c r="P14275" s="36">
        <f t="shared" ref="P14275:P14338" si="1310">O14275-N14275</f>
        <v>5.5569381629538839E-7</v>
      </c>
      <c r="Q14275" s="36">
        <f t="shared" ref="Q14275:Q14338" si="1311">IF(AND(H14275&lt;&gt;"below",I14275&gt;=0.005),J14275*P14275/100,0)</f>
        <v>0</v>
      </c>
    </row>
    <row r="14276" spans="1:17" x14ac:dyDescent="0.3">
      <c r="A14276" s="29">
        <v>3147384</v>
      </c>
      <c r="B14276" s="1">
        <v>131</v>
      </c>
      <c r="C14276" s="1" t="s">
        <v>24</v>
      </c>
      <c r="D14276" s="1" t="s">
        <v>61</v>
      </c>
      <c r="E14276" s="1" t="s">
        <v>62</v>
      </c>
      <c r="F14276" s="47">
        <v>714</v>
      </c>
      <c r="G14276" s="34">
        <v>1141.8800000000001</v>
      </c>
      <c r="H14276" s="1" t="s">
        <v>218</v>
      </c>
      <c r="I14276" s="34">
        <v>1.7756000000000001E-5</v>
      </c>
      <c r="J14276" s="34">
        <v>231.2706</v>
      </c>
      <c r="K14276" s="35" t="str">
        <f t="shared" si="1307"/>
        <v>Loonse en Drunense Duinen &amp; Leemkuilen_H2330</v>
      </c>
      <c r="L14276" s="36">
        <f>VLOOKUP(D14276,DATA!A:F,5,FALSE)</f>
        <v>1.0986712608830001E-2</v>
      </c>
      <c r="M14276" s="37">
        <f>VLOOKUP(D14276,DATA!A:F,6,FALSE)</f>
        <v>982</v>
      </c>
      <c r="N14276" s="36">
        <f t="shared" si="1308"/>
        <v>85.277774988916448</v>
      </c>
      <c r="O14276" s="36">
        <f t="shared" si="1309"/>
        <v>85.277777438104778</v>
      </c>
      <c r="P14276" s="36">
        <f t="shared" si="1310"/>
        <v>2.4491883294786021E-6</v>
      </c>
      <c r="Q14276" s="36">
        <f t="shared" si="1311"/>
        <v>0</v>
      </c>
    </row>
    <row r="14277" spans="1:17" x14ac:dyDescent="0.3">
      <c r="A14277" s="29">
        <v>3147385</v>
      </c>
      <c r="B14277" s="1">
        <v>131</v>
      </c>
      <c r="C14277" s="1" t="s">
        <v>24</v>
      </c>
      <c r="D14277" s="1" t="s">
        <v>63</v>
      </c>
      <c r="E14277" s="1" t="s">
        <v>64</v>
      </c>
      <c r="F14277" s="47">
        <v>714</v>
      </c>
      <c r="G14277" s="34">
        <v>925.19</v>
      </c>
      <c r="H14277" s="1" t="s">
        <v>218</v>
      </c>
      <c r="I14277" s="34">
        <v>1.5860000000000001E-5</v>
      </c>
      <c r="J14277" s="34">
        <v>229.87036000000001</v>
      </c>
      <c r="K14277" s="35" t="str">
        <f t="shared" si="1307"/>
        <v>Loonse en Drunense Duinen &amp; Leemkuilen_H2310</v>
      </c>
      <c r="L14277" s="36">
        <f>VLOOKUP(D14277,DATA!A:F,5,FALSE)</f>
        <v>1.0986712608830001E-2</v>
      </c>
      <c r="M14277" s="37">
        <f>VLOOKUP(D14277,DATA!A:F,6,FALSE)</f>
        <v>982</v>
      </c>
      <c r="N14277" s="36">
        <f t="shared" si="1308"/>
        <v>34.883701980610937</v>
      </c>
      <c r="O14277" s="36">
        <f t="shared" si="1309"/>
        <v>34.883705938678723</v>
      </c>
      <c r="P14277" s="36">
        <f t="shared" si="1310"/>
        <v>3.9580677864137215E-6</v>
      </c>
      <c r="Q14277" s="36">
        <f t="shared" si="1311"/>
        <v>0</v>
      </c>
    </row>
    <row r="14278" spans="1:17" x14ac:dyDescent="0.3">
      <c r="A14278" s="29">
        <v>3147385</v>
      </c>
      <c r="B14278" s="1">
        <v>131</v>
      </c>
      <c r="C14278" s="1" t="s">
        <v>24</v>
      </c>
      <c r="D14278" s="1" t="s">
        <v>61</v>
      </c>
      <c r="E14278" s="1" t="s">
        <v>62</v>
      </c>
      <c r="F14278" s="47">
        <v>714</v>
      </c>
      <c r="G14278" s="34">
        <v>925.19</v>
      </c>
      <c r="H14278" s="1" t="s">
        <v>218</v>
      </c>
      <c r="I14278" s="34">
        <v>1.5860000000000001E-5</v>
      </c>
      <c r="J14278" s="34">
        <v>755.02520000000004</v>
      </c>
      <c r="K14278" s="35" t="str">
        <f t="shared" si="1307"/>
        <v>Loonse en Drunense Duinen &amp; Leemkuilen_H2330</v>
      </c>
      <c r="L14278" s="36">
        <f>VLOOKUP(D14278,DATA!A:F,5,FALSE)</f>
        <v>1.0986712608830001E-2</v>
      </c>
      <c r="M14278" s="37">
        <f>VLOOKUP(D14278,DATA!A:F,6,FALSE)</f>
        <v>982</v>
      </c>
      <c r="N14278" s="36">
        <f t="shared" si="1308"/>
        <v>34.883701980610937</v>
      </c>
      <c r="O14278" s="36">
        <f t="shared" si="1309"/>
        <v>34.883705938678723</v>
      </c>
      <c r="P14278" s="36">
        <f t="shared" si="1310"/>
        <v>3.9580677864137215E-6</v>
      </c>
      <c r="Q14278" s="36">
        <f t="shared" si="1311"/>
        <v>0</v>
      </c>
    </row>
    <row r="14279" spans="1:17" x14ac:dyDescent="0.3">
      <c r="A14279" s="29">
        <v>3147389</v>
      </c>
      <c r="B14279" s="1">
        <v>131</v>
      </c>
      <c r="C14279" s="1" t="s">
        <v>24</v>
      </c>
      <c r="D14279" s="1" t="s">
        <v>61</v>
      </c>
      <c r="E14279" s="1" t="s">
        <v>62</v>
      </c>
      <c r="F14279" s="47">
        <v>714</v>
      </c>
      <c r="G14279" s="34">
        <v>1325.82</v>
      </c>
      <c r="H14279" s="1" t="s">
        <v>218</v>
      </c>
      <c r="I14279" s="34">
        <v>3.2790000000000003E-5</v>
      </c>
      <c r="J14279" s="34">
        <v>2331.7952</v>
      </c>
      <c r="K14279" s="35" t="str">
        <f t="shared" si="1307"/>
        <v>Loonse en Drunense Duinen &amp; Leemkuilen_H2330</v>
      </c>
      <c r="L14279" s="36">
        <f>VLOOKUP(D14279,DATA!A:F,5,FALSE)</f>
        <v>1.0986712608830001E-2</v>
      </c>
      <c r="M14279" s="37">
        <f>VLOOKUP(D14279,DATA!A:F,6,FALSE)</f>
        <v>982</v>
      </c>
      <c r="N14279" s="36">
        <f t="shared" si="1308"/>
        <v>97.763089727666568</v>
      </c>
      <c r="O14279" s="36">
        <f t="shared" si="1309"/>
        <v>97.763090515496714</v>
      </c>
      <c r="P14279" s="36">
        <f t="shared" si="1310"/>
        <v>7.8783014600958268E-7</v>
      </c>
      <c r="Q14279" s="36">
        <f t="shared" si="1311"/>
        <v>0</v>
      </c>
    </row>
    <row r="14280" spans="1:17" x14ac:dyDescent="0.3">
      <c r="A14280" s="29">
        <v>3147390</v>
      </c>
      <c r="B14280" s="1">
        <v>131</v>
      </c>
      <c r="C14280" s="1" t="s">
        <v>24</v>
      </c>
      <c r="D14280" s="1" t="s">
        <v>61</v>
      </c>
      <c r="E14280" s="1" t="s">
        <v>62</v>
      </c>
      <c r="F14280" s="47">
        <v>714</v>
      </c>
      <c r="G14280" s="34">
        <v>1549.23</v>
      </c>
      <c r="H14280" s="1" t="s">
        <v>218</v>
      </c>
      <c r="I14280" s="34">
        <v>4.0760000000000003E-5</v>
      </c>
      <c r="J14280" s="34">
        <v>1250.6692</v>
      </c>
      <c r="K14280" s="35" t="str">
        <f t="shared" si="1307"/>
        <v>Loonse en Drunense Duinen &amp; Leemkuilen_H2330</v>
      </c>
      <c r="L14280" s="36">
        <f>VLOOKUP(D14280,DATA!A:F,5,FALSE)</f>
        <v>1.0986712608830001E-2</v>
      </c>
      <c r="M14280" s="37">
        <f>VLOOKUP(D14280,DATA!A:F,6,FALSE)</f>
        <v>982</v>
      </c>
      <c r="N14280" s="36">
        <f t="shared" si="1308"/>
        <v>99.803832503103621</v>
      </c>
      <c r="O14280" s="36">
        <f t="shared" si="1309"/>
        <v>99.803832590778683</v>
      </c>
      <c r="P14280" s="36">
        <f t="shared" si="1310"/>
        <v>8.7675061877234839E-8</v>
      </c>
      <c r="Q14280" s="36">
        <f t="shared" si="1311"/>
        <v>0</v>
      </c>
    </row>
    <row r="14281" spans="1:17" x14ac:dyDescent="0.3">
      <c r="A14281" s="29">
        <v>3147391</v>
      </c>
      <c r="B14281" s="1">
        <v>131</v>
      </c>
      <c r="C14281" s="1" t="s">
        <v>24</v>
      </c>
      <c r="D14281" s="1" t="s">
        <v>63</v>
      </c>
      <c r="E14281" s="1" t="s">
        <v>64</v>
      </c>
      <c r="F14281" s="47">
        <v>714</v>
      </c>
      <c r="G14281" s="34">
        <v>1363.2</v>
      </c>
      <c r="H14281" s="1" t="s">
        <v>218</v>
      </c>
      <c r="I14281" s="34">
        <v>3.8930000000000002E-5</v>
      </c>
      <c r="J14281" s="34">
        <v>333.62106</v>
      </c>
      <c r="K14281" s="35" t="str">
        <f t="shared" si="1307"/>
        <v>Loonse en Drunense Duinen &amp; Leemkuilen_H2310</v>
      </c>
      <c r="L14281" s="36">
        <f>VLOOKUP(D14281,DATA!A:F,5,FALSE)</f>
        <v>1.0986712608830001E-2</v>
      </c>
      <c r="M14281" s="37">
        <f>VLOOKUP(D14281,DATA!A:F,6,FALSE)</f>
        <v>982</v>
      </c>
      <c r="N14281" s="36">
        <f t="shared" si="1308"/>
        <v>98.505226395678065</v>
      </c>
      <c r="O14281" s="36">
        <f t="shared" si="1309"/>
        <v>98.505227025455028</v>
      </c>
      <c r="P14281" s="36">
        <f t="shared" si="1310"/>
        <v>6.2977696302368713E-7</v>
      </c>
      <c r="Q14281" s="36">
        <f t="shared" si="1311"/>
        <v>0</v>
      </c>
    </row>
    <row r="14282" spans="1:17" x14ac:dyDescent="0.3">
      <c r="A14282" s="29">
        <v>3147391</v>
      </c>
      <c r="B14282" s="1">
        <v>131</v>
      </c>
      <c r="C14282" s="1" t="s">
        <v>24</v>
      </c>
      <c r="D14282" s="1" t="s">
        <v>61</v>
      </c>
      <c r="E14282" s="1" t="s">
        <v>62</v>
      </c>
      <c r="F14282" s="47">
        <v>714</v>
      </c>
      <c r="G14282" s="34">
        <v>1363.2</v>
      </c>
      <c r="H14282" s="1" t="s">
        <v>218</v>
      </c>
      <c r="I14282" s="34">
        <v>3.8930000000000002E-5</v>
      </c>
      <c r="J14282" s="34">
        <v>4018.3069999999998</v>
      </c>
      <c r="K14282" s="35" t="str">
        <f t="shared" si="1307"/>
        <v>Loonse en Drunense Duinen &amp; Leemkuilen_H2330</v>
      </c>
      <c r="L14282" s="36">
        <f>VLOOKUP(D14282,DATA!A:F,5,FALSE)</f>
        <v>1.0986712608830001E-2</v>
      </c>
      <c r="M14282" s="37">
        <f>VLOOKUP(D14282,DATA!A:F,6,FALSE)</f>
        <v>982</v>
      </c>
      <c r="N14282" s="36">
        <f t="shared" si="1308"/>
        <v>98.505226395678065</v>
      </c>
      <c r="O14282" s="36">
        <f t="shared" si="1309"/>
        <v>98.505227025455028</v>
      </c>
      <c r="P14282" s="36">
        <f t="shared" si="1310"/>
        <v>6.2977696302368713E-7</v>
      </c>
      <c r="Q14282" s="36">
        <f t="shared" si="1311"/>
        <v>0</v>
      </c>
    </row>
    <row r="14283" spans="1:17" x14ac:dyDescent="0.3">
      <c r="A14283" s="29">
        <v>3147392</v>
      </c>
      <c r="B14283" s="1">
        <v>131</v>
      </c>
      <c r="C14283" s="1" t="s">
        <v>24</v>
      </c>
      <c r="D14283" s="1" t="s">
        <v>63</v>
      </c>
      <c r="E14283" s="1" t="s">
        <v>64</v>
      </c>
      <c r="F14283" s="47">
        <v>714</v>
      </c>
      <c r="G14283" s="34">
        <v>1327.38</v>
      </c>
      <c r="H14283" s="1" t="s">
        <v>218</v>
      </c>
      <c r="I14283" s="34">
        <v>4.0380000000000003E-5</v>
      </c>
      <c r="J14283" s="34">
        <v>2434.5077999999999</v>
      </c>
      <c r="K14283" s="35" t="str">
        <f t="shared" si="1307"/>
        <v>Loonse en Drunense Duinen &amp; Leemkuilen_H2310</v>
      </c>
      <c r="L14283" s="36">
        <f>VLOOKUP(D14283,DATA!A:F,5,FALSE)</f>
        <v>1.0986712608830001E-2</v>
      </c>
      <c r="M14283" s="37">
        <f>VLOOKUP(D14283,DATA!A:F,6,FALSE)</f>
        <v>982</v>
      </c>
      <c r="N14283" s="36">
        <f t="shared" si="1308"/>
        <v>97.800265887974049</v>
      </c>
      <c r="O14283" s="36">
        <f t="shared" si="1309"/>
        <v>97.800266842404341</v>
      </c>
      <c r="P14283" s="36">
        <f t="shared" si="1310"/>
        <v>9.544302912445346E-7</v>
      </c>
      <c r="Q14283" s="36">
        <f t="shared" si="1311"/>
        <v>0</v>
      </c>
    </row>
    <row r="14284" spans="1:17" x14ac:dyDescent="0.3">
      <c r="A14284" s="29">
        <v>3147392</v>
      </c>
      <c r="B14284" s="1">
        <v>131</v>
      </c>
      <c r="C14284" s="1" t="s">
        <v>24</v>
      </c>
      <c r="D14284" s="1" t="s">
        <v>61</v>
      </c>
      <c r="E14284" s="1" t="s">
        <v>62</v>
      </c>
      <c r="F14284" s="47">
        <v>714</v>
      </c>
      <c r="G14284" s="34">
        <v>1327.38</v>
      </c>
      <c r="H14284" s="1" t="s">
        <v>218</v>
      </c>
      <c r="I14284" s="34">
        <v>4.0380000000000003E-5</v>
      </c>
      <c r="J14284" s="34">
        <v>7535.9804999999997</v>
      </c>
      <c r="K14284" s="35" t="str">
        <f t="shared" si="1307"/>
        <v>Loonse en Drunense Duinen &amp; Leemkuilen_H2330</v>
      </c>
      <c r="L14284" s="36">
        <f>VLOOKUP(D14284,DATA!A:F,5,FALSE)</f>
        <v>1.0986712608830001E-2</v>
      </c>
      <c r="M14284" s="37">
        <f>VLOOKUP(D14284,DATA!A:F,6,FALSE)</f>
        <v>982</v>
      </c>
      <c r="N14284" s="36">
        <f t="shared" si="1308"/>
        <v>97.800265887974049</v>
      </c>
      <c r="O14284" s="36">
        <f t="shared" si="1309"/>
        <v>97.800266842404341</v>
      </c>
      <c r="P14284" s="36">
        <f t="shared" si="1310"/>
        <v>9.544302912445346E-7</v>
      </c>
      <c r="Q14284" s="36">
        <f t="shared" si="1311"/>
        <v>0</v>
      </c>
    </row>
    <row r="14285" spans="1:17" x14ac:dyDescent="0.3">
      <c r="A14285" s="29">
        <v>3147393</v>
      </c>
      <c r="B14285" s="1">
        <v>131</v>
      </c>
      <c r="C14285" s="1" t="s">
        <v>24</v>
      </c>
      <c r="D14285" s="1" t="s">
        <v>63</v>
      </c>
      <c r="E14285" s="1" t="s">
        <v>64</v>
      </c>
      <c r="F14285" s="47">
        <v>714</v>
      </c>
      <c r="G14285" s="34">
        <v>1250.0999999999999</v>
      </c>
      <c r="H14285" s="1" t="s">
        <v>218</v>
      </c>
      <c r="I14285" s="34">
        <v>4.0370000000000001E-5</v>
      </c>
      <c r="J14285" s="34">
        <v>2620.9285</v>
      </c>
      <c r="K14285" s="35" t="str">
        <f t="shared" si="1307"/>
        <v>Loonse en Drunense Duinen &amp; Leemkuilen_H2310</v>
      </c>
      <c r="L14285" s="36">
        <f>VLOOKUP(D14285,DATA!A:F,5,FALSE)</f>
        <v>1.0986712608830001E-2</v>
      </c>
      <c r="M14285" s="37">
        <f>VLOOKUP(D14285,DATA!A:F,6,FALSE)</f>
        <v>982</v>
      </c>
      <c r="N14285" s="36">
        <f t="shared" si="1308"/>
        <v>95.005216109109369</v>
      </c>
      <c r="O14285" s="36">
        <f t="shared" si="1309"/>
        <v>95.005218213811204</v>
      </c>
      <c r="P14285" s="36">
        <f t="shared" si="1310"/>
        <v>2.1047018350373037E-6</v>
      </c>
      <c r="Q14285" s="36">
        <f t="shared" si="1311"/>
        <v>0</v>
      </c>
    </row>
    <row r="14286" spans="1:17" x14ac:dyDescent="0.3">
      <c r="A14286" s="29">
        <v>3147393</v>
      </c>
      <c r="B14286" s="1">
        <v>131</v>
      </c>
      <c r="C14286" s="1" t="s">
        <v>24</v>
      </c>
      <c r="D14286" s="1" t="s">
        <v>61</v>
      </c>
      <c r="E14286" s="1" t="s">
        <v>62</v>
      </c>
      <c r="F14286" s="47">
        <v>714</v>
      </c>
      <c r="G14286" s="34">
        <v>1250.0999999999999</v>
      </c>
      <c r="H14286" s="1" t="s">
        <v>218</v>
      </c>
      <c r="I14286" s="34">
        <v>4.0370000000000001E-5</v>
      </c>
      <c r="J14286" s="34">
        <v>3829.5001999999999</v>
      </c>
      <c r="K14286" s="35" t="str">
        <f t="shared" si="1307"/>
        <v>Loonse en Drunense Duinen &amp; Leemkuilen_H2330</v>
      </c>
      <c r="L14286" s="36">
        <f>VLOOKUP(D14286,DATA!A:F,5,FALSE)</f>
        <v>1.0986712608830001E-2</v>
      </c>
      <c r="M14286" s="37">
        <f>VLOOKUP(D14286,DATA!A:F,6,FALSE)</f>
        <v>982</v>
      </c>
      <c r="N14286" s="36">
        <f t="shared" si="1308"/>
        <v>95.005216109109369</v>
      </c>
      <c r="O14286" s="36">
        <f t="shared" si="1309"/>
        <v>95.005218213811204</v>
      </c>
      <c r="P14286" s="36">
        <f t="shared" si="1310"/>
        <v>2.1047018350373037E-6</v>
      </c>
      <c r="Q14286" s="36">
        <f t="shared" si="1311"/>
        <v>0</v>
      </c>
    </row>
    <row r="14287" spans="1:17" x14ac:dyDescent="0.3">
      <c r="A14287" s="29">
        <v>3147394</v>
      </c>
      <c r="B14287" s="1">
        <v>131</v>
      </c>
      <c r="C14287" s="1" t="s">
        <v>24</v>
      </c>
      <c r="D14287" s="1" t="s">
        <v>63</v>
      </c>
      <c r="E14287" s="1" t="s">
        <v>64</v>
      </c>
      <c r="F14287" s="47">
        <v>714</v>
      </c>
      <c r="G14287" s="34">
        <v>1268.8699999999999</v>
      </c>
      <c r="H14287" s="1" t="s">
        <v>218</v>
      </c>
      <c r="I14287" s="34">
        <v>4.3050000000000003E-5</v>
      </c>
      <c r="J14287" s="34">
        <v>55.865627000000003</v>
      </c>
      <c r="K14287" s="35" t="str">
        <f t="shared" si="1307"/>
        <v>Loonse en Drunense Duinen &amp; Leemkuilen_H2310</v>
      </c>
      <c r="L14287" s="36">
        <f>VLOOKUP(D14287,DATA!A:F,5,FALSE)</f>
        <v>1.0986712608830001E-2</v>
      </c>
      <c r="M14287" s="37">
        <f>VLOOKUP(D14287,DATA!A:F,6,FALSE)</f>
        <v>982</v>
      </c>
      <c r="N14287" s="36">
        <f t="shared" si="1308"/>
        <v>95.897794571964766</v>
      </c>
      <c r="O14287" s="36">
        <f t="shared" si="1309"/>
        <v>95.897796432624034</v>
      </c>
      <c r="P14287" s="36">
        <f t="shared" si="1310"/>
        <v>1.8606592675496358E-6</v>
      </c>
      <c r="Q14287" s="36">
        <f t="shared" si="1311"/>
        <v>0</v>
      </c>
    </row>
    <row r="14288" spans="1:17" x14ac:dyDescent="0.3">
      <c r="A14288" s="29">
        <v>3147394</v>
      </c>
      <c r="B14288" s="1">
        <v>131</v>
      </c>
      <c r="C14288" s="1" t="s">
        <v>24</v>
      </c>
      <c r="D14288" s="1" t="s">
        <v>61</v>
      </c>
      <c r="E14288" s="1" t="s">
        <v>62</v>
      </c>
      <c r="F14288" s="47">
        <v>714</v>
      </c>
      <c r="G14288" s="34">
        <v>1268.8699999999999</v>
      </c>
      <c r="H14288" s="1" t="s">
        <v>218</v>
      </c>
      <c r="I14288" s="34">
        <v>4.3050000000000003E-5</v>
      </c>
      <c r="J14288" s="34">
        <v>7110.6379999999999</v>
      </c>
      <c r="K14288" s="35" t="str">
        <f t="shared" si="1307"/>
        <v>Loonse en Drunense Duinen &amp; Leemkuilen_H2330</v>
      </c>
      <c r="L14288" s="36">
        <f>VLOOKUP(D14288,DATA!A:F,5,FALSE)</f>
        <v>1.0986712608830001E-2</v>
      </c>
      <c r="M14288" s="37">
        <f>VLOOKUP(D14288,DATA!A:F,6,FALSE)</f>
        <v>982</v>
      </c>
      <c r="N14288" s="36">
        <f t="shared" si="1308"/>
        <v>95.897794571964766</v>
      </c>
      <c r="O14288" s="36">
        <f t="shared" si="1309"/>
        <v>95.897796432624034</v>
      </c>
      <c r="P14288" s="36">
        <f t="shared" si="1310"/>
        <v>1.8606592675496358E-6</v>
      </c>
      <c r="Q14288" s="36">
        <f t="shared" si="1311"/>
        <v>0</v>
      </c>
    </row>
    <row r="14289" spans="1:17" x14ac:dyDescent="0.3">
      <c r="A14289" s="29">
        <v>3147398</v>
      </c>
      <c r="B14289" s="1">
        <v>131</v>
      </c>
      <c r="C14289" s="1" t="s">
        <v>24</v>
      </c>
      <c r="D14289" s="1" t="s">
        <v>61</v>
      </c>
      <c r="E14289" s="1" t="s">
        <v>62</v>
      </c>
      <c r="F14289" s="47">
        <v>714</v>
      </c>
      <c r="G14289" s="34">
        <v>1766.96</v>
      </c>
      <c r="H14289" s="1" t="s">
        <v>218</v>
      </c>
      <c r="I14289" s="34">
        <v>9.0779999999999995E-5</v>
      </c>
      <c r="J14289" s="34">
        <v>1836.6792</v>
      </c>
      <c r="K14289" s="35" t="str">
        <f t="shared" si="1307"/>
        <v>Loonse en Drunense Duinen &amp; Leemkuilen_H2330</v>
      </c>
      <c r="L14289" s="36">
        <f>VLOOKUP(D14289,DATA!A:F,5,FALSE)</f>
        <v>1.0986712608830001E-2</v>
      </c>
      <c r="M14289" s="37">
        <f>VLOOKUP(D14289,DATA!A:F,6,FALSE)</f>
        <v>982</v>
      </c>
      <c r="N14289" s="36">
        <f t="shared" si="1308"/>
        <v>99.982031578875635</v>
      </c>
      <c r="O14289" s="36">
        <f t="shared" si="1309"/>
        <v>99.982031596793632</v>
      </c>
      <c r="P14289" s="36">
        <f t="shared" si="1310"/>
        <v>1.7917997752192605E-8</v>
      </c>
      <c r="Q14289" s="36">
        <f t="shared" si="1311"/>
        <v>0</v>
      </c>
    </row>
    <row r="14290" spans="1:17" x14ac:dyDescent="0.3">
      <c r="A14290" s="29">
        <v>3147399</v>
      </c>
      <c r="B14290" s="1">
        <v>131</v>
      </c>
      <c r="C14290" s="1" t="s">
        <v>24</v>
      </c>
      <c r="D14290" s="1" t="s">
        <v>61</v>
      </c>
      <c r="E14290" s="1" t="s">
        <v>62</v>
      </c>
      <c r="F14290" s="47">
        <v>714</v>
      </c>
      <c r="G14290" s="34">
        <v>1496.36</v>
      </c>
      <c r="H14290" s="1" t="s">
        <v>218</v>
      </c>
      <c r="I14290" s="34">
        <v>7.7330000000000007E-5</v>
      </c>
      <c r="J14290" s="34">
        <v>8457.0869999999995</v>
      </c>
      <c r="K14290" s="35" t="str">
        <f t="shared" si="1307"/>
        <v>Loonse en Drunense Duinen &amp; Leemkuilen_H2330</v>
      </c>
      <c r="L14290" s="36">
        <f>VLOOKUP(D14290,DATA!A:F,5,FALSE)</f>
        <v>1.0986712608830001E-2</v>
      </c>
      <c r="M14290" s="37">
        <f>VLOOKUP(D14290,DATA!A:F,6,FALSE)</f>
        <v>982</v>
      </c>
      <c r="N14290" s="36">
        <f t="shared" si="1308"/>
        <v>99.649874183508203</v>
      </c>
      <c r="O14290" s="36">
        <f t="shared" si="1309"/>
        <v>99.64987447993434</v>
      </c>
      <c r="P14290" s="36">
        <f t="shared" si="1310"/>
        <v>2.9642613696978515E-7</v>
      </c>
      <c r="Q14290" s="36">
        <f t="shared" si="1311"/>
        <v>0</v>
      </c>
    </row>
    <row r="14291" spans="1:17" x14ac:dyDescent="0.3">
      <c r="A14291" s="29">
        <v>3147400</v>
      </c>
      <c r="B14291" s="1">
        <v>131</v>
      </c>
      <c r="C14291" s="1" t="s">
        <v>24</v>
      </c>
      <c r="D14291" s="1" t="s">
        <v>61</v>
      </c>
      <c r="E14291" s="1" t="s">
        <v>62</v>
      </c>
      <c r="F14291" s="47">
        <v>714</v>
      </c>
      <c r="G14291" s="34">
        <v>1755.8</v>
      </c>
      <c r="H14291" s="1" t="s">
        <v>218</v>
      </c>
      <c r="I14291" s="34">
        <v>1.2308999999999999E-4</v>
      </c>
      <c r="J14291" s="34">
        <v>4495.6864999999998</v>
      </c>
      <c r="K14291" s="35" t="str">
        <f t="shared" si="1307"/>
        <v>Loonse en Drunense Duinen &amp; Leemkuilen_H2330</v>
      </c>
      <c r="L14291" s="36">
        <f>VLOOKUP(D14291,DATA!A:F,5,FALSE)</f>
        <v>1.0986712608830001E-2</v>
      </c>
      <c r="M14291" s="37">
        <f>VLOOKUP(D14291,DATA!A:F,6,FALSE)</f>
        <v>982</v>
      </c>
      <c r="N14291" s="36">
        <f t="shared" si="1308"/>
        <v>99.979688157116883</v>
      </c>
      <c r="O14291" s="36">
        <f t="shared" si="1309"/>
        <v>99.979688184580084</v>
      </c>
      <c r="P14291" s="36">
        <f t="shared" si="1310"/>
        <v>2.7463201490718347E-8</v>
      </c>
      <c r="Q14291" s="36">
        <f t="shared" si="1311"/>
        <v>0</v>
      </c>
    </row>
    <row r="14292" spans="1:17" x14ac:dyDescent="0.3">
      <c r="A14292" s="29">
        <v>3147404</v>
      </c>
      <c r="B14292" s="1">
        <v>131</v>
      </c>
      <c r="C14292" s="1" t="s">
        <v>24</v>
      </c>
      <c r="D14292" s="1" t="s">
        <v>59</v>
      </c>
      <c r="E14292" s="1" t="s">
        <v>60</v>
      </c>
      <c r="F14292" s="47">
        <v>1071</v>
      </c>
      <c r="G14292" s="34">
        <v>1844.43</v>
      </c>
      <c r="H14292" s="1" t="s">
        <v>218</v>
      </c>
      <c r="I14292" s="34">
        <v>2.2450000000000001E-4</v>
      </c>
      <c r="J14292" s="34">
        <v>1126.3285000000001</v>
      </c>
      <c r="K14292" s="35" t="str">
        <f t="shared" si="1307"/>
        <v>Loonse en Drunense Duinen &amp; Leemkuilen_H9190</v>
      </c>
      <c r="L14292" s="36">
        <f>VLOOKUP(D14292,DATA!A:F,5,FALSE)</f>
        <v>1.3726988247862192E-2</v>
      </c>
      <c r="M14292" s="37">
        <f>VLOOKUP(D14292,DATA!A:F,6,FALSE)</f>
        <v>1285.5</v>
      </c>
      <c r="N14292" s="36">
        <f t="shared" si="1308"/>
        <v>99.95347291833302</v>
      </c>
      <c r="O14292" s="36">
        <f t="shared" si="1309"/>
        <v>99.953473061648992</v>
      </c>
      <c r="P14292" s="36">
        <f t="shared" si="1310"/>
        <v>1.4331597242289718E-7</v>
      </c>
      <c r="Q14292" s="36">
        <f t="shared" si="1311"/>
        <v>0</v>
      </c>
    </row>
    <row r="14293" spans="1:17" x14ac:dyDescent="0.3">
      <c r="A14293" s="29">
        <v>3147408</v>
      </c>
      <c r="B14293" s="1">
        <v>131</v>
      </c>
      <c r="C14293" s="1" t="s">
        <v>24</v>
      </c>
      <c r="D14293" s="1" t="s">
        <v>59</v>
      </c>
      <c r="E14293" s="1" t="s">
        <v>60</v>
      </c>
      <c r="F14293" s="47">
        <v>1071</v>
      </c>
      <c r="G14293" s="34">
        <v>1287.56</v>
      </c>
      <c r="H14293" s="1" t="s">
        <v>218</v>
      </c>
      <c r="I14293" s="34">
        <v>3.2390000000000001E-4</v>
      </c>
      <c r="J14293" s="34">
        <v>876.97550000000001</v>
      </c>
      <c r="K14293" s="35" t="str">
        <f t="shared" si="1307"/>
        <v>Loonse en Drunense Duinen &amp; Leemkuilen_H9190</v>
      </c>
      <c r="L14293" s="36">
        <f>VLOOKUP(D14293,DATA!A:F,5,FALSE)</f>
        <v>1.3726988247862192E-2</v>
      </c>
      <c r="M14293" s="37">
        <f>VLOOKUP(D14293,DATA!A:F,6,FALSE)</f>
        <v>1285.5</v>
      </c>
      <c r="N14293" s="36">
        <f t="shared" si="1308"/>
        <v>50.706892791448695</v>
      </c>
      <c r="O14293" s="36">
        <f t="shared" si="1309"/>
        <v>50.707003923515138</v>
      </c>
      <c r="P14293" s="36">
        <f t="shared" si="1310"/>
        <v>1.1113206644353113E-4</v>
      </c>
      <c r="Q14293" s="36">
        <f t="shared" si="1311"/>
        <v>0</v>
      </c>
    </row>
    <row r="14294" spans="1:17" x14ac:dyDescent="0.3">
      <c r="A14294" s="29">
        <v>3147409</v>
      </c>
      <c r="B14294" s="1">
        <v>131</v>
      </c>
      <c r="C14294" s="1" t="s">
        <v>24</v>
      </c>
      <c r="D14294" s="1" t="s">
        <v>59</v>
      </c>
      <c r="E14294" s="1" t="s">
        <v>60</v>
      </c>
      <c r="F14294" s="47">
        <v>1071</v>
      </c>
      <c r="G14294" s="34">
        <v>1301.8499999999999</v>
      </c>
      <c r="H14294" s="1" t="s">
        <v>218</v>
      </c>
      <c r="I14294" s="34">
        <v>4.548E-4</v>
      </c>
      <c r="J14294" s="34">
        <v>914.74805000000003</v>
      </c>
      <c r="K14294" s="35" t="str">
        <f t="shared" si="1307"/>
        <v>Loonse en Drunense Duinen &amp; Leemkuilen_H9190</v>
      </c>
      <c r="L14294" s="36">
        <f>VLOOKUP(D14294,DATA!A:F,5,FALSE)</f>
        <v>1.3726988247862192E-2</v>
      </c>
      <c r="M14294" s="37">
        <f>VLOOKUP(D14294,DATA!A:F,6,FALSE)</f>
        <v>1285.5</v>
      </c>
      <c r="N14294" s="36">
        <f t="shared" si="1308"/>
        <v>55.587471938930008</v>
      </c>
      <c r="O14294" s="36">
        <f t="shared" si="1309"/>
        <v>55.587626065667131</v>
      </c>
      <c r="P14294" s="36">
        <f t="shared" si="1310"/>
        <v>1.5412673712233982E-4</v>
      </c>
      <c r="Q14294" s="36">
        <f t="shared" si="1311"/>
        <v>0</v>
      </c>
    </row>
    <row r="14295" spans="1:17" x14ac:dyDescent="0.3">
      <c r="A14295" s="29">
        <v>3147410</v>
      </c>
      <c r="B14295" s="1">
        <v>131</v>
      </c>
      <c r="C14295" s="1" t="s">
        <v>24</v>
      </c>
      <c r="D14295" s="1" t="s">
        <v>59</v>
      </c>
      <c r="E14295" s="1" t="s">
        <v>60</v>
      </c>
      <c r="F14295" s="47">
        <v>1071</v>
      </c>
      <c r="G14295" s="34">
        <v>1804.83</v>
      </c>
      <c r="H14295" s="1" t="s">
        <v>218</v>
      </c>
      <c r="I14295" s="34">
        <v>1.1685000000000001E-3</v>
      </c>
      <c r="J14295" s="34">
        <v>341.27078</v>
      </c>
      <c r="K14295" s="35" t="str">
        <f t="shared" si="1307"/>
        <v>Loonse en Drunense Duinen &amp; Leemkuilen_H9190</v>
      </c>
      <c r="L14295" s="36">
        <f>VLOOKUP(D14295,DATA!A:F,5,FALSE)</f>
        <v>1.3726988247862192E-2</v>
      </c>
      <c r="M14295" s="37">
        <f>VLOOKUP(D14295,DATA!A:F,6,FALSE)</f>
        <v>1285.5</v>
      </c>
      <c r="N14295" s="36">
        <f t="shared" si="1308"/>
        <v>99.919899080930236</v>
      </c>
      <c r="O14295" s="36">
        <f t="shared" si="1309"/>
        <v>99.919900364708425</v>
      </c>
      <c r="P14295" s="36">
        <f t="shared" si="1310"/>
        <v>1.2837781895314038E-6</v>
      </c>
      <c r="Q14295" s="36">
        <f t="shared" si="1311"/>
        <v>0</v>
      </c>
    </row>
    <row r="14296" spans="1:17" x14ac:dyDescent="0.3">
      <c r="A14296" s="29">
        <v>3147424</v>
      </c>
      <c r="B14296" s="1">
        <v>131</v>
      </c>
      <c r="C14296" s="1" t="s">
        <v>24</v>
      </c>
      <c r="D14296" s="1" t="s">
        <v>61</v>
      </c>
      <c r="E14296" s="1" t="s">
        <v>62</v>
      </c>
      <c r="F14296" s="47">
        <v>714</v>
      </c>
      <c r="G14296" s="34">
        <v>1956.98</v>
      </c>
      <c r="H14296" s="1" t="s">
        <v>218</v>
      </c>
      <c r="I14296" s="34">
        <v>9.9735999999999991E-3</v>
      </c>
      <c r="J14296" s="34">
        <v>379.13265999999999</v>
      </c>
      <c r="K14296" s="35" t="str">
        <f t="shared" si="1307"/>
        <v>Loonse en Drunense Duinen &amp; Leemkuilen_H2330</v>
      </c>
      <c r="L14296" s="36">
        <f>VLOOKUP(D14296,DATA!A:F,5,FALSE)</f>
        <v>1.0986712608830001E-2</v>
      </c>
      <c r="M14296" s="37">
        <f>VLOOKUP(D14296,DATA!A:F,6,FALSE)</f>
        <v>982</v>
      </c>
      <c r="N14296" s="36">
        <f t="shared" si="1308"/>
        <v>99.997772058364177</v>
      </c>
      <c r="O14296" s="36">
        <f t="shared" si="1309"/>
        <v>99.99777230247669</v>
      </c>
      <c r="P14296" s="36">
        <f t="shared" si="1310"/>
        <v>2.4411251331457606E-7</v>
      </c>
      <c r="Q14296" s="36">
        <f t="shared" si="1311"/>
        <v>9.2551026512240636E-7</v>
      </c>
    </row>
    <row r="14297" spans="1:17" x14ac:dyDescent="0.3">
      <c r="A14297" s="29">
        <v>3147426</v>
      </c>
      <c r="B14297" s="1">
        <v>131</v>
      </c>
      <c r="C14297" s="1" t="s">
        <v>24</v>
      </c>
      <c r="D14297" s="1" t="s">
        <v>63</v>
      </c>
      <c r="E14297" s="1" t="s">
        <v>64</v>
      </c>
      <c r="F14297" s="47">
        <v>714</v>
      </c>
      <c r="G14297" s="34">
        <v>1876.34</v>
      </c>
      <c r="H14297" s="1" t="s">
        <v>218</v>
      </c>
      <c r="I14297" s="34">
        <v>9.7003999999999996E-3</v>
      </c>
      <c r="J14297" s="34">
        <v>200.24119999999999</v>
      </c>
      <c r="K14297" s="35" t="str">
        <f t="shared" si="1307"/>
        <v>Loonse en Drunense Duinen &amp; Leemkuilen_H2310</v>
      </c>
      <c r="L14297" s="36">
        <f>VLOOKUP(D14297,DATA!A:F,5,FALSE)</f>
        <v>1.0986712608830001E-2</v>
      </c>
      <c r="M14297" s="37">
        <f>VLOOKUP(D14297,DATA!A:F,6,FALSE)</f>
        <v>982</v>
      </c>
      <c r="N14297" s="36">
        <f t="shared" si="1308"/>
        <v>99.994596672996238</v>
      </c>
      <c r="O14297" s="36">
        <f t="shared" si="1309"/>
        <v>99.994597248796751</v>
      </c>
      <c r="P14297" s="36">
        <f t="shared" si="1310"/>
        <v>5.7580051304739754E-7</v>
      </c>
      <c r="Q14297" s="36">
        <f t="shared" si="1311"/>
        <v>1.1529898569322653E-6</v>
      </c>
    </row>
    <row r="14298" spans="1:17" x14ac:dyDescent="0.3">
      <c r="A14298" s="29">
        <v>3147427</v>
      </c>
      <c r="B14298" s="1">
        <v>131</v>
      </c>
      <c r="C14298" s="1" t="s">
        <v>24</v>
      </c>
      <c r="D14298" s="1" t="s">
        <v>61</v>
      </c>
      <c r="E14298" s="1" t="s">
        <v>62</v>
      </c>
      <c r="F14298" s="47">
        <v>714</v>
      </c>
      <c r="G14298" s="34">
        <v>1807.87</v>
      </c>
      <c r="H14298" s="1" t="s">
        <v>218</v>
      </c>
      <c r="I14298" s="34">
        <v>9.1818000000000004E-3</v>
      </c>
      <c r="J14298" s="34">
        <v>2557.42</v>
      </c>
      <c r="K14298" s="35" t="str">
        <f t="shared" si="1307"/>
        <v>Loonse en Drunense Duinen &amp; Leemkuilen_H2330</v>
      </c>
      <c r="L14298" s="36">
        <f>VLOOKUP(D14298,DATA!A:F,5,FALSE)</f>
        <v>1.0986712608830001E-2</v>
      </c>
      <c r="M14298" s="37">
        <f>VLOOKUP(D14298,DATA!A:F,6,FALSE)</f>
        <v>982</v>
      </c>
      <c r="N14298" s="36">
        <f t="shared" si="1308"/>
        <v>99.988535968069286</v>
      </c>
      <c r="O14298" s="36">
        <f t="shared" si="1309"/>
        <v>99.988537124344688</v>
      </c>
      <c r="P14298" s="36">
        <f t="shared" si="1310"/>
        <v>1.1562754025362665E-6</v>
      </c>
      <c r="Q14298" s="36">
        <f t="shared" si="1311"/>
        <v>2.9570818399542986E-5</v>
      </c>
    </row>
    <row r="14299" spans="1:17" x14ac:dyDescent="0.3">
      <c r="A14299" s="29">
        <v>3147428</v>
      </c>
      <c r="B14299" s="1">
        <v>131</v>
      </c>
      <c r="C14299" s="1" t="s">
        <v>24</v>
      </c>
      <c r="D14299" s="1" t="s">
        <v>61</v>
      </c>
      <c r="E14299" s="1" t="s">
        <v>62</v>
      </c>
      <c r="F14299" s="47">
        <v>714</v>
      </c>
      <c r="G14299" s="34">
        <v>1838.36</v>
      </c>
      <c r="H14299" s="1" t="s">
        <v>218</v>
      </c>
      <c r="I14299" s="34">
        <v>9.8156000000000007E-3</v>
      </c>
      <c r="J14299" s="34">
        <v>3399.0106999999998</v>
      </c>
      <c r="K14299" s="35" t="str">
        <f t="shared" si="1307"/>
        <v>Loonse en Drunense Duinen &amp; Leemkuilen_H2330</v>
      </c>
      <c r="L14299" s="36">
        <f>VLOOKUP(D14299,DATA!A:F,5,FALSE)</f>
        <v>1.0986712608830001E-2</v>
      </c>
      <c r="M14299" s="37">
        <f>VLOOKUP(D14299,DATA!A:F,6,FALSE)</f>
        <v>982</v>
      </c>
      <c r="N14299" s="36">
        <f t="shared" si="1308"/>
        <v>99.991798949618214</v>
      </c>
      <c r="O14299" s="36">
        <f t="shared" si="1309"/>
        <v>99.991799833908942</v>
      </c>
      <c r="P14299" s="36">
        <f t="shared" si="1310"/>
        <v>8.8429072775397799E-7</v>
      </c>
      <c r="Q14299" s="36">
        <f t="shared" si="1311"/>
        <v>3.0057136455465583E-5</v>
      </c>
    </row>
    <row r="14300" spans="1:17" x14ac:dyDescent="0.3">
      <c r="A14300" s="29">
        <v>3148911</v>
      </c>
      <c r="B14300" s="1">
        <v>131</v>
      </c>
      <c r="C14300" s="1" t="s">
        <v>24</v>
      </c>
      <c r="D14300" s="1" t="s">
        <v>59</v>
      </c>
      <c r="E14300" s="1" t="s">
        <v>60</v>
      </c>
      <c r="F14300" s="47">
        <v>1071</v>
      </c>
      <c r="G14300" s="34">
        <v>1580.84</v>
      </c>
      <c r="H14300" s="1" t="s">
        <v>218</v>
      </c>
      <c r="I14300" s="34">
        <v>2.0653E-5</v>
      </c>
      <c r="J14300" s="34">
        <v>125.23575599999999</v>
      </c>
      <c r="K14300" s="35" t="str">
        <f t="shared" si="1307"/>
        <v>Loonse en Drunense Duinen &amp; Leemkuilen_H9190</v>
      </c>
      <c r="L14300" s="36">
        <f>VLOOKUP(D14300,DATA!A:F,5,FALSE)</f>
        <v>1.3726988247862192E-2</v>
      </c>
      <c r="M14300" s="37">
        <f>VLOOKUP(D14300,DATA!A:F,6,FALSE)</f>
        <v>1285.5</v>
      </c>
      <c r="N14300" s="36">
        <f t="shared" si="1308"/>
        <v>98.294531780440678</v>
      </c>
      <c r="O14300" s="36">
        <f t="shared" si="1309"/>
        <v>98.294532255700759</v>
      </c>
      <c r="P14300" s="36">
        <f t="shared" si="1310"/>
        <v>4.7526008017939603E-7</v>
      </c>
      <c r="Q14300" s="36">
        <f t="shared" si="1311"/>
        <v>0</v>
      </c>
    </row>
    <row r="14301" spans="1:17" x14ac:dyDescent="0.3">
      <c r="A14301" s="29">
        <v>3148912</v>
      </c>
      <c r="B14301" s="1">
        <v>131</v>
      </c>
      <c r="C14301" s="1" t="s">
        <v>24</v>
      </c>
      <c r="D14301" s="1" t="s">
        <v>61</v>
      </c>
      <c r="E14301" s="1" t="s">
        <v>62</v>
      </c>
      <c r="F14301" s="47">
        <v>714</v>
      </c>
      <c r="G14301" s="34">
        <v>1320.84</v>
      </c>
      <c r="H14301" s="1" t="s">
        <v>218</v>
      </c>
      <c r="I14301" s="34">
        <v>1.8794999999999999E-5</v>
      </c>
      <c r="J14301" s="34">
        <v>7.4058866999999999</v>
      </c>
      <c r="K14301" s="35" t="str">
        <f t="shared" si="1307"/>
        <v>Loonse en Drunense Duinen &amp; Leemkuilen_H2330</v>
      </c>
      <c r="L14301" s="36">
        <f>VLOOKUP(D14301,DATA!A:F,5,FALSE)</f>
        <v>1.0986712608830001E-2</v>
      </c>
      <c r="M14301" s="37">
        <f>VLOOKUP(D14301,DATA!A:F,6,FALSE)</f>
        <v>982</v>
      </c>
      <c r="N14301" s="36">
        <f t="shared" si="1308"/>
        <v>97.640258238521923</v>
      </c>
      <c r="O14301" s="36">
        <f t="shared" si="1309"/>
        <v>97.640258714298938</v>
      </c>
      <c r="P14301" s="36">
        <f t="shared" si="1310"/>
        <v>4.7577701423051622E-7</v>
      </c>
      <c r="Q14301" s="36">
        <f t="shared" si="1311"/>
        <v>0</v>
      </c>
    </row>
    <row r="14302" spans="1:17" x14ac:dyDescent="0.3">
      <c r="A14302" s="29">
        <v>3148912</v>
      </c>
      <c r="B14302" s="1">
        <v>131</v>
      </c>
      <c r="C14302" s="1" t="s">
        <v>24</v>
      </c>
      <c r="D14302" s="1" t="s">
        <v>59</v>
      </c>
      <c r="E14302" s="1" t="s">
        <v>60</v>
      </c>
      <c r="F14302" s="47">
        <v>1071</v>
      </c>
      <c r="G14302" s="34">
        <v>1320.84</v>
      </c>
      <c r="H14302" s="1" t="s">
        <v>218</v>
      </c>
      <c r="I14302" s="34">
        <v>1.8794999999999999E-5</v>
      </c>
      <c r="J14302" s="34">
        <v>3.8373659999999998</v>
      </c>
      <c r="K14302" s="35" t="str">
        <f t="shared" si="1307"/>
        <v>Loonse en Drunense Duinen &amp; Leemkuilen_H9190</v>
      </c>
      <c r="L14302" s="36">
        <f>VLOOKUP(D14302,DATA!A:F,5,FALSE)</f>
        <v>1.3726988247862192E-2</v>
      </c>
      <c r="M14302" s="37">
        <f>VLOOKUP(D14302,DATA!A:F,6,FALSE)</f>
        <v>1285.5</v>
      </c>
      <c r="N14302" s="36">
        <f t="shared" si="1308"/>
        <v>61.89542148385037</v>
      </c>
      <c r="O14302" s="36">
        <f t="shared" si="1309"/>
        <v>61.895427568747827</v>
      </c>
      <c r="P14302" s="36">
        <f t="shared" si="1310"/>
        <v>6.0848974570149039E-6</v>
      </c>
      <c r="Q14302" s="36">
        <f t="shared" si="1311"/>
        <v>0</v>
      </c>
    </row>
    <row r="14303" spans="1:17" x14ac:dyDescent="0.3">
      <c r="A14303" s="29">
        <v>3148913</v>
      </c>
      <c r="B14303" s="1">
        <v>131</v>
      </c>
      <c r="C14303" s="1" t="s">
        <v>24</v>
      </c>
      <c r="D14303" s="1" t="s">
        <v>61</v>
      </c>
      <c r="E14303" s="1" t="s">
        <v>62</v>
      </c>
      <c r="F14303" s="47">
        <v>714</v>
      </c>
      <c r="G14303" s="34">
        <v>1150.33</v>
      </c>
      <c r="H14303" s="1" t="s">
        <v>218</v>
      </c>
      <c r="I14303" s="34">
        <v>1.8291000000000002E-5</v>
      </c>
      <c r="J14303" s="34">
        <v>1024.2769000000001</v>
      </c>
      <c r="K14303" s="35" t="str">
        <f t="shared" si="1307"/>
        <v>Loonse en Drunense Duinen &amp; Leemkuilen_H2330</v>
      </c>
      <c r="L14303" s="36">
        <f>VLOOKUP(D14303,DATA!A:F,5,FALSE)</f>
        <v>1.0986712608830001E-2</v>
      </c>
      <c r="M14303" s="37">
        <f>VLOOKUP(D14303,DATA!A:F,6,FALSE)</f>
        <v>982</v>
      </c>
      <c r="N14303" s="36">
        <f t="shared" si="1308"/>
        <v>86.40558576530249</v>
      </c>
      <c r="O14303" s="36">
        <f t="shared" si="1309"/>
        <v>86.405588125821509</v>
      </c>
      <c r="P14303" s="36">
        <f t="shared" si="1310"/>
        <v>2.3605190193620729E-6</v>
      </c>
      <c r="Q14303" s="36">
        <f t="shared" si="1311"/>
        <v>0</v>
      </c>
    </row>
    <row r="14304" spans="1:17" x14ac:dyDescent="0.3">
      <c r="A14304" s="29">
        <v>3148914</v>
      </c>
      <c r="B14304" s="1">
        <v>131</v>
      </c>
      <c r="C14304" s="1" t="s">
        <v>24</v>
      </c>
      <c r="D14304" s="1" t="s">
        <v>63</v>
      </c>
      <c r="E14304" s="1" t="s">
        <v>64</v>
      </c>
      <c r="F14304" s="47">
        <v>714</v>
      </c>
      <c r="G14304" s="34">
        <v>956.22</v>
      </c>
      <c r="H14304" s="1" t="s">
        <v>218</v>
      </c>
      <c r="I14304" s="34">
        <v>1.6688999999999999E-5</v>
      </c>
      <c r="J14304" s="34">
        <v>40.216180000000001</v>
      </c>
      <c r="K14304" s="35" t="str">
        <f t="shared" si="1307"/>
        <v>Loonse en Drunense Duinen &amp; Leemkuilen_H2310</v>
      </c>
      <c r="L14304" s="36">
        <f>VLOOKUP(D14304,DATA!A:F,5,FALSE)</f>
        <v>1.0986712608830001E-2</v>
      </c>
      <c r="M14304" s="37">
        <f>VLOOKUP(D14304,DATA!A:F,6,FALSE)</f>
        <v>982</v>
      </c>
      <c r="N14304" s="36">
        <f t="shared" si="1308"/>
        <v>42.966025115997233</v>
      </c>
      <c r="O14304" s="36">
        <f t="shared" si="1309"/>
        <v>42.966029609209137</v>
      </c>
      <c r="P14304" s="36">
        <f t="shared" si="1310"/>
        <v>4.4932119038776364E-6</v>
      </c>
      <c r="Q14304" s="36">
        <f t="shared" si="1311"/>
        <v>0</v>
      </c>
    </row>
    <row r="14305" spans="1:17" x14ac:dyDescent="0.3">
      <c r="A14305" s="29">
        <v>3148914</v>
      </c>
      <c r="B14305" s="1">
        <v>131</v>
      </c>
      <c r="C14305" s="1" t="s">
        <v>24</v>
      </c>
      <c r="D14305" s="1" t="s">
        <v>61</v>
      </c>
      <c r="E14305" s="1" t="s">
        <v>62</v>
      </c>
      <c r="F14305" s="47">
        <v>714</v>
      </c>
      <c r="G14305" s="34">
        <v>956.22</v>
      </c>
      <c r="H14305" s="1" t="s">
        <v>218</v>
      </c>
      <c r="I14305" s="34">
        <v>1.6688999999999999E-5</v>
      </c>
      <c r="J14305" s="34">
        <v>3224.6572000000001</v>
      </c>
      <c r="K14305" s="35" t="str">
        <f t="shared" si="1307"/>
        <v>Loonse en Drunense Duinen &amp; Leemkuilen_H2330</v>
      </c>
      <c r="L14305" s="36">
        <f>VLOOKUP(D14305,DATA!A:F,5,FALSE)</f>
        <v>1.0986712608830001E-2</v>
      </c>
      <c r="M14305" s="37">
        <f>VLOOKUP(D14305,DATA!A:F,6,FALSE)</f>
        <v>982</v>
      </c>
      <c r="N14305" s="36">
        <f t="shared" si="1308"/>
        <v>42.966025115997233</v>
      </c>
      <c r="O14305" s="36">
        <f t="shared" si="1309"/>
        <v>42.966029609209137</v>
      </c>
      <c r="P14305" s="36">
        <f t="shared" si="1310"/>
        <v>4.4932119038776364E-6</v>
      </c>
      <c r="Q14305" s="36">
        <f t="shared" si="1311"/>
        <v>0</v>
      </c>
    </row>
    <row r="14306" spans="1:17" x14ac:dyDescent="0.3">
      <c r="A14306" s="29">
        <v>3148917</v>
      </c>
      <c r="B14306" s="1">
        <v>131</v>
      </c>
      <c r="C14306" s="1" t="s">
        <v>24</v>
      </c>
      <c r="D14306" s="1" t="s">
        <v>61</v>
      </c>
      <c r="E14306" s="1" t="s">
        <v>62</v>
      </c>
      <c r="F14306" s="47">
        <v>714</v>
      </c>
      <c r="G14306" s="34">
        <v>1292.74</v>
      </c>
      <c r="H14306" s="1" t="s">
        <v>218</v>
      </c>
      <c r="I14306" s="34">
        <v>3.0029999999999999E-5</v>
      </c>
      <c r="J14306" s="34">
        <v>905.42870000000005</v>
      </c>
      <c r="K14306" s="35" t="str">
        <f t="shared" si="1307"/>
        <v>Loonse en Drunense Duinen &amp; Leemkuilen_H2330</v>
      </c>
      <c r="L14306" s="36">
        <f>VLOOKUP(D14306,DATA!A:F,5,FALSE)</f>
        <v>1.0986712608830001E-2</v>
      </c>
      <c r="M14306" s="37">
        <f>VLOOKUP(D14306,DATA!A:F,6,FALSE)</f>
        <v>982</v>
      </c>
      <c r="N14306" s="36">
        <f t="shared" si="1308"/>
        <v>96.813955816274827</v>
      </c>
      <c r="O14306" s="36">
        <f t="shared" si="1309"/>
        <v>96.813956833958471</v>
      </c>
      <c r="P14306" s="36">
        <f t="shared" si="1310"/>
        <v>1.0176836440223269E-6</v>
      </c>
      <c r="Q14306" s="36">
        <f t="shared" si="1311"/>
        <v>0</v>
      </c>
    </row>
    <row r="14307" spans="1:17" x14ac:dyDescent="0.3">
      <c r="A14307" s="29">
        <v>3148918</v>
      </c>
      <c r="B14307" s="1">
        <v>131</v>
      </c>
      <c r="C14307" s="1" t="s">
        <v>24</v>
      </c>
      <c r="D14307" s="1" t="s">
        <v>61</v>
      </c>
      <c r="E14307" s="1" t="s">
        <v>62</v>
      </c>
      <c r="F14307" s="47">
        <v>714</v>
      </c>
      <c r="G14307" s="34">
        <v>1817.28</v>
      </c>
      <c r="H14307" s="1" t="s">
        <v>218</v>
      </c>
      <c r="I14307" s="34">
        <v>5.2429999999999998E-5</v>
      </c>
      <c r="J14307" s="34">
        <v>312.68511999999998</v>
      </c>
      <c r="K14307" s="35" t="str">
        <f t="shared" si="1307"/>
        <v>Loonse en Drunense Duinen &amp; Leemkuilen_H2330</v>
      </c>
      <c r="L14307" s="36">
        <f>VLOOKUP(D14307,DATA!A:F,5,FALSE)</f>
        <v>1.0986712608830001E-2</v>
      </c>
      <c r="M14307" s="37">
        <f>VLOOKUP(D14307,DATA!A:F,6,FALSE)</f>
        <v>982</v>
      </c>
      <c r="N14307" s="36">
        <f t="shared" si="1308"/>
        <v>99.989661851716178</v>
      </c>
      <c r="O14307" s="36">
        <f t="shared" si="1309"/>
        <v>99.989661857670697</v>
      </c>
      <c r="P14307" s="36">
        <f t="shared" si="1310"/>
        <v>5.954518655926222E-9</v>
      </c>
      <c r="Q14307" s="36">
        <f t="shared" si="1311"/>
        <v>0</v>
      </c>
    </row>
    <row r="14308" spans="1:17" x14ac:dyDescent="0.3">
      <c r="A14308" s="29">
        <v>3148919</v>
      </c>
      <c r="B14308" s="1">
        <v>131</v>
      </c>
      <c r="C14308" s="1" t="s">
        <v>24</v>
      </c>
      <c r="D14308" s="1" t="s">
        <v>61</v>
      </c>
      <c r="E14308" s="1" t="s">
        <v>62</v>
      </c>
      <c r="F14308" s="47">
        <v>714</v>
      </c>
      <c r="G14308" s="34">
        <v>1798.7</v>
      </c>
      <c r="H14308" s="1" t="s">
        <v>218</v>
      </c>
      <c r="I14308" s="34">
        <v>5.503E-5</v>
      </c>
      <c r="J14308" s="34">
        <v>229.58115000000001</v>
      </c>
      <c r="K14308" s="35" t="str">
        <f t="shared" si="1307"/>
        <v>Loonse en Drunense Duinen &amp; Leemkuilen_H2330</v>
      </c>
      <c r="L14308" s="36">
        <f>VLOOKUP(D14308,DATA!A:F,5,FALSE)</f>
        <v>1.0986712608830001E-2</v>
      </c>
      <c r="M14308" s="37">
        <f>VLOOKUP(D14308,DATA!A:F,6,FALSE)</f>
        <v>982</v>
      </c>
      <c r="N14308" s="36">
        <f t="shared" si="1308"/>
        <v>99.987320956925259</v>
      </c>
      <c r="O14308" s="36">
        <f t="shared" si="1309"/>
        <v>99.987320964590026</v>
      </c>
      <c r="P14308" s="36">
        <f t="shared" si="1310"/>
        <v>7.6647665991913527E-9</v>
      </c>
      <c r="Q14308" s="36">
        <f t="shared" si="1311"/>
        <v>0</v>
      </c>
    </row>
    <row r="14309" spans="1:17" x14ac:dyDescent="0.3">
      <c r="A14309" s="29">
        <v>3148920</v>
      </c>
      <c r="B14309" s="1">
        <v>131</v>
      </c>
      <c r="C14309" s="1" t="s">
        <v>24</v>
      </c>
      <c r="D14309" s="1" t="s">
        <v>63</v>
      </c>
      <c r="E14309" s="1" t="s">
        <v>64</v>
      </c>
      <c r="F14309" s="47">
        <v>714</v>
      </c>
      <c r="G14309" s="34">
        <v>1605.86</v>
      </c>
      <c r="H14309" s="1" t="s">
        <v>218</v>
      </c>
      <c r="I14309" s="34">
        <v>4.9509999999999999E-5</v>
      </c>
      <c r="J14309" s="34">
        <v>153.56978000000001</v>
      </c>
      <c r="K14309" s="35" t="str">
        <f t="shared" si="1307"/>
        <v>Loonse en Drunense Duinen &amp; Leemkuilen_H2310</v>
      </c>
      <c r="L14309" s="36">
        <f>VLOOKUP(D14309,DATA!A:F,5,FALSE)</f>
        <v>1.0986712608830001E-2</v>
      </c>
      <c r="M14309" s="37">
        <f>VLOOKUP(D14309,DATA!A:F,6,FALSE)</f>
        <v>982</v>
      </c>
      <c r="N14309" s="36">
        <f t="shared" si="1308"/>
        <v>99.894606554571126</v>
      </c>
      <c r="O14309" s="36">
        <f t="shared" si="1309"/>
        <v>99.894606611839663</v>
      </c>
      <c r="P14309" s="36">
        <f t="shared" si="1310"/>
        <v>5.7268536579613283E-8</v>
      </c>
      <c r="Q14309" s="36">
        <f t="shared" si="1311"/>
        <v>0</v>
      </c>
    </row>
    <row r="14310" spans="1:17" x14ac:dyDescent="0.3">
      <c r="A14310" s="29">
        <v>3148920</v>
      </c>
      <c r="B14310" s="1">
        <v>131</v>
      </c>
      <c r="C14310" s="1" t="s">
        <v>24</v>
      </c>
      <c r="D14310" s="1" t="s">
        <v>61</v>
      </c>
      <c r="E14310" s="1" t="s">
        <v>62</v>
      </c>
      <c r="F14310" s="47">
        <v>714</v>
      </c>
      <c r="G14310" s="34">
        <v>1605.86</v>
      </c>
      <c r="H14310" s="1" t="s">
        <v>218</v>
      </c>
      <c r="I14310" s="34">
        <v>4.9509999999999999E-5</v>
      </c>
      <c r="J14310" s="34">
        <v>2237.4814000000001</v>
      </c>
      <c r="K14310" s="35" t="str">
        <f t="shared" si="1307"/>
        <v>Loonse en Drunense Duinen &amp; Leemkuilen_H2330</v>
      </c>
      <c r="L14310" s="36">
        <f>VLOOKUP(D14310,DATA!A:F,5,FALSE)</f>
        <v>1.0986712608830001E-2</v>
      </c>
      <c r="M14310" s="37">
        <f>VLOOKUP(D14310,DATA!A:F,6,FALSE)</f>
        <v>982</v>
      </c>
      <c r="N14310" s="36">
        <f t="shared" si="1308"/>
        <v>99.894606554571126</v>
      </c>
      <c r="O14310" s="36">
        <f t="shared" si="1309"/>
        <v>99.894606611839663</v>
      </c>
      <c r="P14310" s="36">
        <f t="shared" si="1310"/>
        <v>5.7268536579613283E-8</v>
      </c>
      <c r="Q14310" s="36">
        <f t="shared" si="1311"/>
        <v>0</v>
      </c>
    </row>
    <row r="14311" spans="1:17" x14ac:dyDescent="0.3">
      <c r="A14311" s="29">
        <v>3148921</v>
      </c>
      <c r="B14311" s="1">
        <v>131</v>
      </c>
      <c r="C14311" s="1" t="s">
        <v>24</v>
      </c>
      <c r="D14311" s="1" t="s">
        <v>63</v>
      </c>
      <c r="E14311" s="1" t="s">
        <v>64</v>
      </c>
      <c r="F14311" s="47">
        <v>714</v>
      </c>
      <c r="G14311" s="34">
        <v>1304.51</v>
      </c>
      <c r="H14311" s="1" t="s">
        <v>218</v>
      </c>
      <c r="I14311" s="34">
        <v>4.0080000000000003E-5</v>
      </c>
      <c r="J14311" s="34">
        <v>2513.7395000000001</v>
      </c>
      <c r="K14311" s="35" t="str">
        <f t="shared" si="1307"/>
        <v>Loonse en Drunense Duinen &amp; Leemkuilen_H2310</v>
      </c>
      <c r="L14311" s="36">
        <f>VLOOKUP(D14311,DATA!A:F,5,FALSE)</f>
        <v>1.0986712608830001E-2</v>
      </c>
      <c r="M14311" s="37">
        <f>VLOOKUP(D14311,DATA!A:F,6,FALSE)</f>
        <v>982</v>
      </c>
      <c r="N14311" s="36">
        <f t="shared" si="1308"/>
        <v>97.189566664470263</v>
      </c>
      <c r="O14311" s="36">
        <f t="shared" si="1309"/>
        <v>97.189567867256159</v>
      </c>
      <c r="P14311" s="36">
        <f t="shared" si="1310"/>
        <v>1.2027858957708304E-6</v>
      </c>
      <c r="Q14311" s="36">
        <f t="shared" si="1311"/>
        <v>0</v>
      </c>
    </row>
    <row r="14312" spans="1:17" x14ac:dyDescent="0.3">
      <c r="A14312" s="29">
        <v>3148921</v>
      </c>
      <c r="B14312" s="1">
        <v>131</v>
      </c>
      <c r="C14312" s="1" t="s">
        <v>24</v>
      </c>
      <c r="D14312" s="1" t="s">
        <v>61</v>
      </c>
      <c r="E14312" s="1" t="s">
        <v>62</v>
      </c>
      <c r="F14312" s="47">
        <v>714</v>
      </c>
      <c r="G14312" s="34">
        <v>1304.51</v>
      </c>
      <c r="H14312" s="1" t="s">
        <v>218</v>
      </c>
      <c r="I14312" s="34">
        <v>4.0080000000000003E-5</v>
      </c>
      <c r="J14312" s="34">
        <v>6858.7676000000001</v>
      </c>
      <c r="K14312" s="35" t="str">
        <f t="shared" si="1307"/>
        <v>Loonse en Drunense Duinen &amp; Leemkuilen_H2330</v>
      </c>
      <c r="L14312" s="36">
        <f>VLOOKUP(D14312,DATA!A:F,5,FALSE)</f>
        <v>1.0986712608830001E-2</v>
      </c>
      <c r="M14312" s="37">
        <f>VLOOKUP(D14312,DATA!A:F,6,FALSE)</f>
        <v>982</v>
      </c>
      <c r="N14312" s="36">
        <f t="shared" si="1308"/>
        <v>97.189566664470263</v>
      </c>
      <c r="O14312" s="36">
        <f t="shared" si="1309"/>
        <v>97.189567867256159</v>
      </c>
      <c r="P14312" s="36">
        <f t="shared" si="1310"/>
        <v>1.2027858957708304E-6</v>
      </c>
      <c r="Q14312" s="36">
        <f t="shared" si="1311"/>
        <v>0</v>
      </c>
    </row>
    <row r="14313" spans="1:17" x14ac:dyDescent="0.3">
      <c r="A14313" s="29">
        <v>3148922</v>
      </c>
      <c r="B14313" s="1">
        <v>131</v>
      </c>
      <c r="C14313" s="1" t="s">
        <v>24</v>
      </c>
      <c r="D14313" s="1" t="s">
        <v>63</v>
      </c>
      <c r="E14313" s="1" t="s">
        <v>64</v>
      </c>
      <c r="F14313" s="47">
        <v>714</v>
      </c>
      <c r="G14313" s="34">
        <v>1157.6099999999999</v>
      </c>
      <c r="H14313" s="1" t="s">
        <v>218</v>
      </c>
      <c r="I14313" s="34">
        <v>3.7889999999999998E-5</v>
      </c>
      <c r="J14313" s="34">
        <v>1573.0319999999999</v>
      </c>
      <c r="K14313" s="35" t="str">
        <f t="shared" si="1307"/>
        <v>Loonse en Drunense Duinen &amp; Leemkuilen_H2310</v>
      </c>
      <c r="L14313" s="36">
        <f>VLOOKUP(D14313,DATA!A:F,5,FALSE)</f>
        <v>1.0986712608830001E-2</v>
      </c>
      <c r="M14313" s="37">
        <f>VLOOKUP(D14313,DATA!A:F,6,FALSE)</f>
        <v>982</v>
      </c>
      <c r="N14313" s="36">
        <f t="shared" si="1308"/>
        <v>87.318040300959595</v>
      </c>
      <c r="O14313" s="36">
        <f t="shared" si="1309"/>
        <v>87.318044910765607</v>
      </c>
      <c r="P14313" s="36">
        <f t="shared" si="1310"/>
        <v>4.6098060124677431E-6</v>
      </c>
      <c r="Q14313" s="36">
        <f t="shared" si="1311"/>
        <v>0</v>
      </c>
    </row>
    <row r="14314" spans="1:17" x14ac:dyDescent="0.3">
      <c r="A14314" s="29">
        <v>3148922</v>
      </c>
      <c r="B14314" s="1">
        <v>131</v>
      </c>
      <c r="C14314" s="1" t="s">
        <v>24</v>
      </c>
      <c r="D14314" s="1" t="s">
        <v>61</v>
      </c>
      <c r="E14314" s="1" t="s">
        <v>62</v>
      </c>
      <c r="F14314" s="47">
        <v>714</v>
      </c>
      <c r="G14314" s="34">
        <v>1157.6099999999999</v>
      </c>
      <c r="H14314" s="1" t="s">
        <v>218</v>
      </c>
      <c r="I14314" s="34">
        <v>3.7889999999999998E-5</v>
      </c>
      <c r="J14314" s="34">
        <v>5523.5479999999998</v>
      </c>
      <c r="K14314" s="35" t="str">
        <f t="shared" si="1307"/>
        <v>Loonse en Drunense Duinen &amp; Leemkuilen_H2330</v>
      </c>
      <c r="L14314" s="36">
        <f>VLOOKUP(D14314,DATA!A:F,5,FALSE)</f>
        <v>1.0986712608830001E-2</v>
      </c>
      <c r="M14314" s="37">
        <f>VLOOKUP(D14314,DATA!A:F,6,FALSE)</f>
        <v>982</v>
      </c>
      <c r="N14314" s="36">
        <f t="shared" si="1308"/>
        <v>87.318040300959595</v>
      </c>
      <c r="O14314" s="36">
        <f t="shared" si="1309"/>
        <v>87.318044910765607</v>
      </c>
      <c r="P14314" s="36">
        <f t="shared" si="1310"/>
        <v>4.6098060124677431E-6</v>
      </c>
      <c r="Q14314" s="36">
        <f t="shared" si="1311"/>
        <v>0</v>
      </c>
    </row>
    <row r="14315" spans="1:17" x14ac:dyDescent="0.3">
      <c r="A14315" s="29">
        <v>3148923</v>
      </c>
      <c r="B14315" s="1">
        <v>131</v>
      </c>
      <c r="C14315" s="1" t="s">
        <v>24</v>
      </c>
      <c r="D14315" s="1" t="s">
        <v>61</v>
      </c>
      <c r="E14315" s="1" t="s">
        <v>62</v>
      </c>
      <c r="F14315" s="47">
        <v>714</v>
      </c>
      <c r="G14315" s="34">
        <v>1475.13</v>
      </c>
      <c r="H14315" s="1" t="s">
        <v>218</v>
      </c>
      <c r="I14315" s="34">
        <v>5.0330000000000001E-5</v>
      </c>
      <c r="J14315" s="34">
        <v>1648.9467</v>
      </c>
      <c r="K14315" s="35" t="str">
        <f t="shared" si="1307"/>
        <v>Loonse en Drunense Duinen &amp; Leemkuilen_H2330</v>
      </c>
      <c r="L14315" s="36">
        <f>VLOOKUP(D14315,DATA!A:F,5,FALSE)</f>
        <v>1.0986712608830001E-2</v>
      </c>
      <c r="M14315" s="37">
        <f>VLOOKUP(D14315,DATA!A:F,6,FALSE)</f>
        <v>982</v>
      </c>
      <c r="N14315" s="36">
        <f t="shared" si="1308"/>
        <v>99.558304321036132</v>
      </c>
      <c r="O14315" s="36">
        <f t="shared" si="1309"/>
        <v>99.558304564197869</v>
      </c>
      <c r="P14315" s="36">
        <f t="shared" si="1310"/>
        <v>2.4316173607985547E-7</v>
      </c>
      <c r="Q14315" s="36">
        <f t="shared" si="1311"/>
        <v>0</v>
      </c>
    </row>
    <row r="14316" spans="1:17" x14ac:dyDescent="0.3">
      <c r="A14316" s="29">
        <v>3148927</v>
      </c>
      <c r="B14316" s="1">
        <v>131</v>
      </c>
      <c r="C14316" s="1" t="s">
        <v>24</v>
      </c>
      <c r="D14316" s="1" t="s">
        <v>61</v>
      </c>
      <c r="E14316" s="1" t="s">
        <v>62</v>
      </c>
      <c r="F14316" s="47">
        <v>714</v>
      </c>
      <c r="G14316" s="34">
        <v>1734.05</v>
      </c>
      <c r="H14316" s="1" t="s">
        <v>218</v>
      </c>
      <c r="I14316" s="34">
        <v>9.056E-5</v>
      </c>
      <c r="J14316" s="34">
        <v>4082.2501999999999</v>
      </c>
      <c r="K14316" s="35" t="str">
        <f t="shared" si="1307"/>
        <v>Loonse en Drunense Duinen &amp; Leemkuilen_H2330</v>
      </c>
      <c r="L14316" s="36">
        <f>VLOOKUP(D14316,DATA!A:F,5,FALSE)</f>
        <v>1.0986712608830001E-2</v>
      </c>
      <c r="M14316" s="37">
        <f>VLOOKUP(D14316,DATA!A:F,6,FALSE)</f>
        <v>982</v>
      </c>
      <c r="N14316" s="36">
        <f t="shared" si="1308"/>
        <v>99.974206815705742</v>
      </c>
      <c r="O14316" s="36">
        <f t="shared" si="1309"/>
        <v>99.974206841362204</v>
      </c>
      <c r="P14316" s="36">
        <f t="shared" si="1310"/>
        <v>2.5656461843936995E-8</v>
      </c>
      <c r="Q14316" s="36">
        <f t="shared" si="1311"/>
        <v>0</v>
      </c>
    </row>
    <row r="14317" spans="1:17" x14ac:dyDescent="0.3">
      <c r="A14317" s="29">
        <v>3148928</v>
      </c>
      <c r="B14317" s="1">
        <v>131</v>
      </c>
      <c r="C14317" s="1" t="s">
        <v>24</v>
      </c>
      <c r="D14317" s="1" t="s">
        <v>61</v>
      </c>
      <c r="E14317" s="1" t="s">
        <v>62</v>
      </c>
      <c r="F14317" s="47">
        <v>714</v>
      </c>
      <c r="G14317" s="34">
        <v>1674.49</v>
      </c>
      <c r="H14317" s="1" t="s">
        <v>218</v>
      </c>
      <c r="I14317" s="34">
        <v>9.9380000000000001E-5</v>
      </c>
      <c r="J14317" s="34">
        <v>4635.3109999999997</v>
      </c>
      <c r="K14317" s="35" t="str">
        <f t="shared" si="1307"/>
        <v>Loonse en Drunense Duinen &amp; Leemkuilen_H2330</v>
      </c>
      <c r="L14317" s="36">
        <f>VLOOKUP(D14317,DATA!A:F,5,FALSE)</f>
        <v>1.0986712608830001E-2</v>
      </c>
      <c r="M14317" s="37">
        <f>VLOOKUP(D14317,DATA!A:F,6,FALSE)</f>
        <v>982</v>
      </c>
      <c r="N14317" s="36">
        <f t="shared" si="1308"/>
        <v>99.950387609873658</v>
      </c>
      <c r="O14317" s="36">
        <f t="shared" si="1309"/>
        <v>99.950387664016517</v>
      </c>
      <c r="P14317" s="36">
        <f t="shared" si="1310"/>
        <v>5.4142859085004602E-8</v>
      </c>
      <c r="Q14317" s="36">
        <f t="shared" si="1311"/>
        <v>0</v>
      </c>
    </row>
    <row r="14318" spans="1:17" x14ac:dyDescent="0.3">
      <c r="A14318" s="29">
        <v>3148929</v>
      </c>
      <c r="B14318" s="1">
        <v>131</v>
      </c>
      <c r="C14318" s="1" t="s">
        <v>24</v>
      </c>
      <c r="D14318" s="1" t="s">
        <v>61</v>
      </c>
      <c r="E14318" s="1" t="s">
        <v>62</v>
      </c>
      <c r="F14318" s="47">
        <v>714</v>
      </c>
      <c r="G14318" s="34">
        <v>1851.71</v>
      </c>
      <c r="H14318" s="1" t="s">
        <v>218</v>
      </c>
      <c r="I14318" s="34">
        <v>1.3636E-4</v>
      </c>
      <c r="J14318" s="34">
        <v>1630.8970999999999</v>
      </c>
      <c r="K14318" s="35" t="str">
        <f t="shared" si="1307"/>
        <v>Loonse en Drunense Duinen &amp; Leemkuilen_H2330</v>
      </c>
      <c r="L14318" s="36">
        <f>VLOOKUP(D14318,DATA!A:F,5,FALSE)</f>
        <v>1.0986712608830001E-2</v>
      </c>
      <c r="M14318" s="37">
        <f>VLOOKUP(D14318,DATA!A:F,6,FALSE)</f>
        <v>982</v>
      </c>
      <c r="N14318" s="36">
        <f t="shared" si="1308"/>
        <v>99.992917685108878</v>
      </c>
      <c r="O14318" s="36">
        <f t="shared" si="1309"/>
        <v>99.992917695718489</v>
      </c>
      <c r="P14318" s="36">
        <f t="shared" si="1310"/>
        <v>1.0609610967549088E-8</v>
      </c>
      <c r="Q14318" s="36">
        <f t="shared" si="1311"/>
        <v>0</v>
      </c>
    </row>
    <row r="14319" spans="1:17" x14ac:dyDescent="0.3">
      <c r="A14319" s="29">
        <v>3148933</v>
      </c>
      <c r="B14319" s="1">
        <v>131</v>
      </c>
      <c r="C14319" s="1" t="s">
        <v>24</v>
      </c>
      <c r="D14319" s="1" t="s">
        <v>59</v>
      </c>
      <c r="E14319" s="1" t="s">
        <v>60</v>
      </c>
      <c r="F14319" s="47">
        <v>1071</v>
      </c>
      <c r="G14319" s="34">
        <v>1468.5</v>
      </c>
      <c r="H14319" s="1" t="s">
        <v>218</v>
      </c>
      <c r="I14319" s="34">
        <v>1.5535000000000001E-4</v>
      </c>
      <c r="J14319" s="34">
        <v>878.70807000000002</v>
      </c>
      <c r="K14319" s="35" t="str">
        <f t="shared" si="1307"/>
        <v>Loonse en Drunense Duinen &amp; Leemkuilen_H9190</v>
      </c>
      <c r="L14319" s="36">
        <f>VLOOKUP(D14319,DATA!A:F,5,FALSE)</f>
        <v>1.3726988247862192E-2</v>
      </c>
      <c r="M14319" s="37">
        <f>VLOOKUP(D14319,DATA!A:F,6,FALSE)</f>
        <v>1285.5</v>
      </c>
      <c r="N14319" s="36">
        <f t="shared" si="1308"/>
        <v>92.498149041242982</v>
      </c>
      <c r="O14319" s="36">
        <f t="shared" si="1309"/>
        <v>92.498163838717488</v>
      </c>
      <c r="P14319" s="36">
        <f t="shared" si="1310"/>
        <v>1.4797474506167418E-5</v>
      </c>
      <c r="Q14319" s="36">
        <f t="shared" si="1311"/>
        <v>0</v>
      </c>
    </row>
    <row r="14320" spans="1:17" x14ac:dyDescent="0.3">
      <c r="A14320" s="29">
        <v>3148938</v>
      </c>
      <c r="B14320" s="1">
        <v>131</v>
      </c>
      <c r="C14320" s="1" t="s">
        <v>24</v>
      </c>
      <c r="D14320" s="1" t="s">
        <v>59</v>
      </c>
      <c r="E14320" s="1" t="s">
        <v>60</v>
      </c>
      <c r="F14320" s="47">
        <v>1071</v>
      </c>
      <c r="G14320" s="34">
        <v>1368.86</v>
      </c>
      <c r="H14320" s="1" t="s">
        <v>218</v>
      </c>
      <c r="I14320" s="34">
        <v>4.9770000000000001E-4</v>
      </c>
      <c r="J14320" s="34">
        <v>1289.7159999999999</v>
      </c>
      <c r="K14320" s="35" t="str">
        <f t="shared" si="1307"/>
        <v>Loonse en Drunense Duinen &amp; Leemkuilen_H9190</v>
      </c>
      <c r="L14320" s="36">
        <f>VLOOKUP(D14320,DATA!A:F,5,FALSE)</f>
        <v>1.3726988247862192E-2</v>
      </c>
      <c r="M14320" s="37">
        <f>VLOOKUP(D14320,DATA!A:F,6,FALSE)</f>
        <v>1285.5</v>
      </c>
      <c r="N14320" s="36">
        <f t="shared" si="1308"/>
        <v>75.846490408787929</v>
      </c>
      <c r="O14320" s="36">
        <f t="shared" si="1309"/>
        <v>75.846615566573291</v>
      </c>
      <c r="P14320" s="36">
        <f t="shared" si="1310"/>
        <v>1.2515778536226208E-4</v>
      </c>
      <c r="Q14320" s="36">
        <f t="shared" si="1311"/>
        <v>0</v>
      </c>
    </row>
    <row r="14321" spans="1:17" x14ac:dyDescent="0.3">
      <c r="A14321" s="29">
        <v>3148953</v>
      </c>
      <c r="B14321" s="1">
        <v>131</v>
      </c>
      <c r="C14321" s="1" t="s">
        <v>24</v>
      </c>
      <c r="D14321" s="1" t="s">
        <v>61</v>
      </c>
      <c r="E14321" s="1" t="s">
        <v>62</v>
      </c>
      <c r="F14321" s="47">
        <v>714</v>
      </c>
      <c r="G14321" s="34">
        <v>1885.56</v>
      </c>
      <c r="H14321" s="1" t="s">
        <v>218</v>
      </c>
      <c r="I14321" s="34">
        <v>9.5689E-3</v>
      </c>
      <c r="J14321" s="34">
        <v>59.303733999999999</v>
      </c>
      <c r="K14321" s="35" t="str">
        <f t="shared" si="1307"/>
        <v>Loonse en Drunense Duinen &amp; Leemkuilen_H2330</v>
      </c>
      <c r="L14321" s="36">
        <f>VLOOKUP(D14321,DATA!A:F,5,FALSE)</f>
        <v>1.0986712608830001E-2</v>
      </c>
      <c r="M14321" s="37">
        <f>VLOOKUP(D14321,DATA!A:F,6,FALSE)</f>
        <v>982</v>
      </c>
      <c r="N14321" s="36">
        <f t="shared" si="1308"/>
        <v>99.995117181616479</v>
      </c>
      <c r="O14321" s="36">
        <f t="shared" si="1309"/>
        <v>99.995117694898809</v>
      </c>
      <c r="P14321" s="36">
        <f t="shared" si="1310"/>
        <v>5.1328233041658677E-7</v>
      </c>
      <c r="Q14321" s="36">
        <f t="shared" si="1311"/>
        <v>3.0439558789925373E-7</v>
      </c>
    </row>
    <row r="14322" spans="1:17" x14ac:dyDescent="0.3">
      <c r="A14322" s="29">
        <v>3148955</v>
      </c>
      <c r="B14322" s="1">
        <v>131</v>
      </c>
      <c r="C14322" s="1" t="s">
        <v>24</v>
      </c>
      <c r="D14322" s="1" t="s">
        <v>63</v>
      </c>
      <c r="E14322" s="1" t="s">
        <v>64</v>
      </c>
      <c r="F14322" s="47">
        <v>714</v>
      </c>
      <c r="G14322" s="34">
        <v>1850.33</v>
      </c>
      <c r="H14322" s="1" t="s">
        <v>218</v>
      </c>
      <c r="I14322" s="34">
        <v>9.5209999999999999E-3</v>
      </c>
      <c r="J14322" s="34">
        <v>2125.6453000000001</v>
      </c>
      <c r="K14322" s="35" t="str">
        <f t="shared" si="1307"/>
        <v>Loonse en Drunense Duinen &amp; Leemkuilen_H2310</v>
      </c>
      <c r="L14322" s="36">
        <f>VLOOKUP(D14322,DATA!A:F,5,FALSE)</f>
        <v>1.0986712608830001E-2</v>
      </c>
      <c r="M14322" s="37">
        <f>VLOOKUP(D14322,DATA!A:F,6,FALSE)</f>
        <v>982</v>
      </c>
      <c r="N14322" s="36">
        <f t="shared" si="1308"/>
        <v>99.9928094950575</v>
      </c>
      <c r="O14322" s="36">
        <f t="shared" si="1309"/>
        <v>99.992810247123188</v>
      </c>
      <c r="P14322" s="36">
        <f t="shared" si="1310"/>
        <v>7.5206568794783379E-7</v>
      </c>
      <c r="Q14322" s="36">
        <f t="shared" si="1311"/>
        <v>1.5986248948775798E-5</v>
      </c>
    </row>
    <row r="14323" spans="1:17" x14ac:dyDescent="0.3">
      <c r="A14323" s="29">
        <v>3148955</v>
      </c>
      <c r="B14323" s="1">
        <v>131</v>
      </c>
      <c r="C14323" s="1" t="s">
        <v>24</v>
      </c>
      <c r="D14323" s="1" t="s">
        <v>61</v>
      </c>
      <c r="E14323" s="1" t="s">
        <v>62</v>
      </c>
      <c r="F14323" s="47">
        <v>714</v>
      </c>
      <c r="G14323" s="34">
        <v>1850.33</v>
      </c>
      <c r="H14323" s="1" t="s">
        <v>218</v>
      </c>
      <c r="I14323" s="34">
        <v>9.5209999999999999E-3</v>
      </c>
      <c r="J14323" s="34">
        <v>1002.374</v>
      </c>
      <c r="K14323" s="35" t="str">
        <f t="shared" si="1307"/>
        <v>Loonse en Drunense Duinen &amp; Leemkuilen_H2330</v>
      </c>
      <c r="L14323" s="36">
        <f>VLOOKUP(D14323,DATA!A:F,5,FALSE)</f>
        <v>1.0986712608830001E-2</v>
      </c>
      <c r="M14323" s="37">
        <f>VLOOKUP(D14323,DATA!A:F,6,FALSE)</f>
        <v>982</v>
      </c>
      <c r="N14323" s="36">
        <f t="shared" si="1308"/>
        <v>99.9928094950575</v>
      </c>
      <c r="O14323" s="36">
        <f t="shared" si="1309"/>
        <v>99.992810247123188</v>
      </c>
      <c r="P14323" s="36">
        <f t="shared" si="1310"/>
        <v>7.5206568794783379E-7</v>
      </c>
      <c r="Q14323" s="36">
        <f t="shared" si="1311"/>
        <v>7.5385109189102198E-6</v>
      </c>
    </row>
    <row r="14324" spans="1:17" x14ac:dyDescent="0.3">
      <c r="A14324" s="29">
        <v>3148956</v>
      </c>
      <c r="B14324" s="1">
        <v>131</v>
      </c>
      <c r="C14324" s="1" t="s">
        <v>24</v>
      </c>
      <c r="D14324" s="1" t="s">
        <v>61</v>
      </c>
      <c r="E14324" s="1" t="s">
        <v>62</v>
      </c>
      <c r="F14324" s="47">
        <v>714</v>
      </c>
      <c r="G14324" s="34">
        <v>1530.71</v>
      </c>
      <c r="H14324" s="1" t="s">
        <v>218</v>
      </c>
      <c r="I14324" s="34">
        <v>6.7517999999999996E-3</v>
      </c>
      <c r="J14324" s="34">
        <v>3269.2750999999998</v>
      </c>
      <c r="K14324" s="35" t="str">
        <f t="shared" si="1307"/>
        <v>Loonse en Drunense Duinen &amp; Leemkuilen_H2330</v>
      </c>
      <c r="L14324" s="36">
        <f>VLOOKUP(D14324,DATA!A:F,5,FALSE)</f>
        <v>1.0986712608830001E-2</v>
      </c>
      <c r="M14324" s="37">
        <f>VLOOKUP(D14324,DATA!A:F,6,FALSE)</f>
        <v>982</v>
      </c>
      <c r="N14324" s="36">
        <f t="shared" si="1308"/>
        <v>99.759673064514303</v>
      </c>
      <c r="O14324" s="36">
        <f t="shared" si="1309"/>
        <v>99.759690848486414</v>
      </c>
      <c r="P14324" s="36">
        <f t="shared" si="1310"/>
        <v>1.7783972111828916E-5</v>
      </c>
      <c r="Q14324" s="36">
        <f t="shared" si="1311"/>
        <v>5.8140697204296687E-4</v>
      </c>
    </row>
    <row r="14325" spans="1:17" x14ac:dyDescent="0.3">
      <c r="A14325" s="29">
        <v>3148957</v>
      </c>
      <c r="B14325" s="1">
        <v>131</v>
      </c>
      <c r="C14325" s="1" t="s">
        <v>24</v>
      </c>
      <c r="D14325" s="1" t="s">
        <v>61</v>
      </c>
      <c r="E14325" s="1" t="s">
        <v>62</v>
      </c>
      <c r="F14325" s="47">
        <v>714</v>
      </c>
      <c r="G14325" s="34">
        <v>1857.32</v>
      </c>
      <c r="H14325" s="1" t="s">
        <v>218</v>
      </c>
      <c r="I14325" s="34">
        <v>1.00001E-2</v>
      </c>
      <c r="J14325" s="34">
        <v>155.76634000000001</v>
      </c>
      <c r="K14325" s="35" t="str">
        <f t="shared" si="1307"/>
        <v>Loonse en Drunense Duinen &amp; Leemkuilen_H2330</v>
      </c>
      <c r="L14325" s="36">
        <f>VLOOKUP(D14325,DATA!A:F,5,FALSE)</f>
        <v>1.0986712608830001E-2</v>
      </c>
      <c r="M14325" s="37">
        <f>VLOOKUP(D14325,DATA!A:F,6,FALSE)</f>
        <v>982</v>
      </c>
      <c r="N14325" s="36">
        <f t="shared" si="1308"/>
        <v>99.993340998209746</v>
      </c>
      <c r="O14325" s="36">
        <f t="shared" si="1309"/>
        <v>99.993341729733572</v>
      </c>
      <c r="P14325" s="36">
        <f t="shared" si="1310"/>
        <v>7.3152382640273572E-7</v>
      </c>
      <c r="Q14325" s="36">
        <f t="shared" si="1311"/>
        <v>1.1394678906154953E-6</v>
      </c>
    </row>
    <row r="14326" spans="1:17" x14ac:dyDescent="0.3">
      <c r="A14326" s="29">
        <v>3150441</v>
      </c>
      <c r="B14326" s="1">
        <v>131</v>
      </c>
      <c r="C14326" s="1" t="s">
        <v>24</v>
      </c>
      <c r="D14326" s="1" t="s">
        <v>59</v>
      </c>
      <c r="E14326" s="1" t="s">
        <v>60</v>
      </c>
      <c r="F14326" s="47">
        <v>1071</v>
      </c>
      <c r="G14326" s="34">
        <v>1523.41</v>
      </c>
      <c r="H14326" s="1" t="s">
        <v>218</v>
      </c>
      <c r="I14326" s="34">
        <v>1.9031000000000001E-5</v>
      </c>
      <c r="J14326" s="34">
        <v>3412.0812999999998</v>
      </c>
      <c r="K14326" s="35" t="str">
        <f t="shared" si="1307"/>
        <v>Loonse en Drunense Duinen &amp; Leemkuilen_H9190</v>
      </c>
      <c r="L14326" s="36">
        <f>VLOOKUP(D14326,DATA!A:F,5,FALSE)</f>
        <v>1.3726988247862192E-2</v>
      </c>
      <c r="M14326" s="37">
        <f>VLOOKUP(D14326,DATA!A:F,6,FALSE)</f>
        <v>1285.5</v>
      </c>
      <c r="N14326" s="36">
        <f t="shared" si="1308"/>
        <v>96.323629853511662</v>
      </c>
      <c r="O14326" s="36">
        <f t="shared" si="1309"/>
        <v>96.323630778612099</v>
      </c>
      <c r="P14326" s="36">
        <f t="shared" si="1310"/>
        <v>9.2510043714355561E-7</v>
      </c>
      <c r="Q14326" s="36">
        <f t="shared" si="1311"/>
        <v>0</v>
      </c>
    </row>
    <row r="14327" spans="1:17" x14ac:dyDescent="0.3">
      <c r="A14327" s="29">
        <v>3150442</v>
      </c>
      <c r="B14327" s="1">
        <v>131</v>
      </c>
      <c r="C14327" s="1" t="s">
        <v>24</v>
      </c>
      <c r="D14327" s="1" t="s">
        <v>61</v>
      </c>
      <c r="E14327" s="1" t="s">
        <v>62</v>
      </c>
      <c r="F14327" s="47">
        <v>714</v>
      </c>
      <c r="G14327" s="34">
        <v>1247.19</v>
      </c>
      <c r="H14327" s="1" t="s">
        <v>218</v>
      </c>
      <c r="I14327" s="34">
        <v>1.8326E-5</v>
      </c>
      <c r="J14327" s="34">
        <v>405.09699999999998</v>
      </c>
      <c r="K14327" s="35" t="str">
        <f t="shared" si="1307"/>
        <v>Loonse en Drunense Duinen &amp; Leemkuilen_H2330</v>
      </c>
      <c r="L14327" s="36">
        <f>VLOOKUP(D14327,DATA!A:F,5,FALSE)</f>
        <v>1.0986712608830001E-2</v>
      </c>
      <c r="M14327" s="37">
        <f>VLOOKUP(D14327,DATA!A:F,6,FALSE)</f>
        <v>982</v>
      </c>
      <c r="N14327" s="36">
        <f t="shared" si="1308"/>
        <v>94.85130083130376</v>
      </c>
      <c r="O14327" s="36">
        <f t="shared" si="1309"/>
        <v>94.851301814581518</v>
      </c>
      <c r="P14327" s="36">
        <f t="shared" si="1310"/>
        <v>9.8327775788220606E-7</v>
      </c>
      <c r="Q14327" s="36">
        <f t="shared" si="1311"/>
        <v>0</v>
      </c>
    </row>
    <row r="14328" spans="1:17" x14ac:dyDescent="0.3">
      <c r="A14328" s="29">
        <v>3150442</v>
      </c>
      <c r="B14328" s="1">
        <v>131</v>
      </c>
      <c r="C14328" s="1" t="s">
        <v>24</v>
      </c>
      <c r="D14328" s="1" t="s">
        <v>59</v>
      </c>
      <c r="E14328" s="1" t="s">
        <v>60</v>
      </c>
      <c r="F14328" s="47">
        <v>1071</v>
      </c>
      <c r="G14328" s="34">
        <v>1247.19</v>
      </c>
      <c r="H14328" s="1" t="s">
        <v>218</v>
      </c>
      <c r="I14328" s="34">
        <v>1.8326E-5</v>
      </c>
      <c r="J14328" s="34">
        <v>1791.7587000000001</v>
      </c>
      <c r="K14328" s="35" t="str">
        <f t="shared" si="1307"/>
        <v>Loonse en Drunense Duinen &amp; Leemkuilen_H9190</v>
      </c>
      <c r="L14328" s="36">
        <f>VLOOKUP(D14328,DATA!A:F,5,FALSE)</f>
        <v>1.3726988247862192E-2</v>
      </c>
      <c r="M14328" s="37">
        <f>VLOOKUP(D14328,DATA!A:F,6,FALSE)</f>
        <v>1285.5</v>
      </c>
      <c r="N14328" s="36">
        <f t="shared" si="1308"/>
        <v>37.147810940887908</v>
      </c>
      <c r="O14328" s="36">
        <f t="shared" si="1309"/>
        <v>37.147816814382743</v>
      </c>
      <c r="P14328" s="36">
        <f t="shared" si="1310"/>
        <v>5.8734948353844629E-6</v>
      </c>
      <c r="Q14328" s="36">
        <f t="shared" si="1311"/>
        <v>0</v>
      </c>
    </row>
    <row r="14329" spans="1:17" x14ac:dyDescent="0.3">
      <c r="A14329" s="29">
        <v>3150443</v>
      </c>
      <c r="B14329" s="1">
        <v>131</v>
      </c>
      <c r="C14329" s="1" t="s">
        <v>24</v>
      </c>
      <c r="D14329" s="1" t="s">
        <v>61</v>
      </c>
      <c r="E14329" s="1" t="s">
        <v>62</v>
      </c>
      <c r="F14329" s="47">
        <v>714</v>
      </c>
      <c r="G14329" s="34">
        <v>1196.4100000000001</v>
      </c>
      <c r="H14329" s="1" t="s">
        <v>218</v>
      </c>
      <c r="I14329" s="34">
        <v>1.9593E-5</v>
      </c>
      <c r="J14329" s="34">
        <v>3084.8462</v>
      </c>
      <c r="K14329" s="35" t="str">
        <f t="shared" si="1307"/>
        <v>Loonse en Drunense Duinen &amp; Leemkuilen_H2330</v>
      </c>
      <c r="L14329" s="36">
        <f>VLOOKUP(D14329,DATA!A:F,5,FALSE)</f>
        <v>1.0986712608830001E-2</v>
      </c>
      <c r="M14329" s="37">
        <f>VLOOKUP(D14329,DATA!A:F,6,FALSE)</f>
        <v>982</v>
      </c>
      <c r="N14329" s="36">
        <f t="shared" si="1308"/>
        <v>91.338314737553176</v>
      </c>
      <c r="O14329" s="36">
        <f t="shared" si="1309"/>
        <v>91.338316440590063</v>
      </c>
      <c r="P14329" s="36">
        <f t="shared" si="1310"/>
        <v>1.7030368866244316E-6</v>
      </c>
      <c r="Q14329" s="36">
        <f t="shared" si="1311"/>
        <v>0</v>
      </c>
    </row>
    <row r="14330" spans="1:17" x14ac:dyDescent="0.3">
      <c r="A14330" s="29">
        <v>3150444</v>
      </c>
      <c r="B14330" s="1">
        <v>131</v>
      </c>
      <c r="C14330" s="1" t="s">
        <v>24</v>
      </c>
      <c r="D14330" s="1" t="s">
        <v>61</v>
      </c>
      <c r="E14330" s="1" t="s">
        <v>62</v>
      </c>
      <c r="F14330" s="47">
        <v>714</v>
      </c>
      <c r="G14330" s="34">
        <v>1060.71</v>
      </c>
      <c r="H14330" s="1" t="s">
        <v>218</v>
      </c>
      <c r="I14330" s="34">
        <v>1.8836999999999999E-5</v>
      </c>
      <c r="J14330" s="34">
        <v>909.33954000000006</v>
      </c>
      <c r="K14330" s="35" t="str">
        <f t="shared" si="1307"/>
        <v>Loonse en Drunense Duinen &amp; Leemkuilen_H2330</v>
      </c>
      <c r="L14330" s="36">
        <f>VLOOKUP(D14330,DATA!A:F,5,FALSE)</f>
        <v>1.0986712608830001E-2</v>
      </c>
      <c r="M14330" s="37">
        <f>VLOOKUP(D14330,DATA!A:F,6,FALSE)</f>
        <v>982</v>
      </c>
      <c r="N14330" s="36">
        <f t="shared" si="1308"/>
        <v>70.365505971473709</v>
      </c>
      <c r="O14330" s="36">
        <f t="shared" si="1309"/>
        <v>70.36551028703029</v>
      </c>
      <c r="P14330" s="36">
        <f t="shared" si="1310"/>
        <v>4.3155565805363949E-6</v>
      </c>
      <c r="Q14330" s="36">
        <f t="shared" si="1311"/>
        <v>0</v>
      </c>
    </row>
    <row r="14331" spans="1:17" x14ac:dyDescent="0.3">
      <c r="A14331" s="29">
        <v>3150445</v>
      </c>
      <c r="B14331" s="1">
        <v>131</v>
      </c>
      <c r="C14331" s="1" t="s">
        <v>24</v>
      </c>
      <c r="D14331" s="1" t="s">
        <v>61</v>
      </c>
      <c r="E14331" s="1" t="s">
        <v>62</v>
      </c>
      <c r="F14331" s="47">
        <v>714</v>
      </c>
      <c r="G14331" s="34">
        <v>1060.3900000000001</v>
      </c>
      <c r="H14331" s="1" t="s">
        <v>218</v>
      </c>
      <c r="I14331" s="34">
        <v>2.067E-5</v>
      </c>
      <c r="J14331" s="34">
        <v>2508.25</v>
      </c>
      <c r="K14331" s="35" t="str">
        <f t="shared" si="1307"/>
        <v>Loonse en Drunense Duinen &amp; Leemkuilen_H2330</v>
      </c>
      <c r="L14331" s="36">
        <f>VLOOKUP(D14331,DATA!A:F,5,FALSE)</f>
        <v>1.0986712608830001E-2</v>
      </c>
      <c r="M14331" s="37">
        <f>VLOOKUP(D14331,DATA!A:F,6,FALSE)</f>
        <v>982</v>
      </c>
      <c r="N14331" s="36">
        <f t="shared" si="1308"/>
        <v>70.292141516980834</v>
      </c>
      <c r="O14331" s="36">
        <f t="shared" si="1309"/>
        <v>70.292146259251524</v>
      </c>
      <c r="P14331" s="36">
        <f t="shared" si="1310"/>
        <v>4.7422706899169498E-6</v>
      </c>
      <c r="Q14331" s="36">
        <f t="shared" si="1311"/>
        <v>0</v>
      </c>
    </row>
    <row r="14332" spans="1:17" x14ac:dyDescent="0.3">
      <c r="A14332" s="29">
        <v>3150446</v>
      </c>
      <c r="B14332" s="1">
        <v>131</v>
      </c>
      <c r="C14332" s="1" t="s">
        <v>24</v>
      </c>
      <c r="D14332" s="1" t="s">
        <v>61</v>
      </c>
      <c r="E14332" s="1" t="s">
        <v>62</v>
      </c>
      <c r="F14332" s="47">
        <v>714</v>
      </c>
      <c r="G14332" s="34">
        <v>1164.17</v>
      </c>
      <c r="H14332" s="1" t="s">
        <v>218</v>
      </c>
      <c r="I14332" s="34">
        <v>2.512E-5</v>
      </c>
      <c r="J14332" s="34">
        <v>1007.0665</v>
      </c>
      <c r="K14332" s="35" t="str">
        <f t="shared" si="1307"/>
        <v>Loonse en Drunense Duinen &amp; Leemkuilen_H2330</v>
      </c>
      <c r="L14332" s="36">
        <f>VLOOKUP(D14332,DATA!A:F,5,FALSE)</f>
        <v>1.0986712608830001E-2</v>
      </c>
      <c r="M14332" s="37">
        <f>VLOOKUP(D14332,DATA!A:F,6,FALSE)</f>
        <v>982</v>
      </c>
      <c r="N14332" s="36">
        <f t="shared" si="1308"/>
        <v>88.094917547967327</v>
      </c>
      <c r="O14332" s="36">
        <f t="shared" si="1309"/>
        <v>88.09492044244773</v>
      </c>
      <c r="P14332" s="36">
        <f t="shared" si="1310"/>
        <v>2.8944804029151783E-6</v>
      </c>
      <c r="Q14332" s="36">
        <f t="shared" si="1311"/>
        <v>0</v>
      </c>
    </row>
    <row r="14333" spans="1:17" x14ac:dyDescent="0.3">
      <c r="A14333" s="29">
        <v>3150447</v>
      </c>
      <c r="B14333" s="1">
        <v>131</v>
      </c>
      <c r="C14333" s="1" t="s">
        <v>24</v>
      </c>
      <c r="D14333" s="1" t="s">
        <v>61</v>
      </c>
      <c r="E14333" s="1" t="s">
        <v>62</v>
      </c>
      <c r="F14333" s="47">
        <v>714</v>
      </c>
      <c r="G14333" s="34">
        <v>1795.22</v>
      </c>
      <c r="H14333" s="1" t="s">
        <v>218</v>
      </c>
      <c r="I14333" s="34">
        <v>4.8359999999999998E-5</v>
      </c>
      <c r="J14333" s="34">
        <v>582.06835999999998</v>
      </c>
      <c r="K14333" s="35" t="str">
        <f t="shared" si="1307"/>
        <v>Loonse en Drunense Duinen &amp; Leemkuilen_H2330</v>
      </c>
      <c r="L14333" s="36">
        <f>VLOOKUP(D14333,DATA!A:F,5,FALSE)</f>
        <v>1.0986712608830001E-2</v>
      </c>
      <c r="M14333" s="37">
        <f>VLOOKUP(D14333,DATA!A:F,6,FALSE)</f>
        <v>982</v>
      </c>
      <c r="N14333" s="36">
        <f t="shared" si="1308"/>
        <v>99.986826868045753</v>
      </c>
      <c r="O14333" s="36">
        <f t="shared" si="1309"/>
        <v>99.986826875043931</v>
      </c>
      <c r="P14333" s="36">
        <f t="shared" si="1310"/>
        <v>6.9981780370653723E-9</v>
      </c>
      <c r="Q14333" s="36">
        <f t="shared" si="1311"/>
        <v>0</v>
      </c>
    </row>
    <row r="14334" spans="1:17" x14ac:dyDescent="0.3">
      <c r="A14334" s="29">
        <v>3150450</v>
      </c>
      <c r="B14334" s="1">
        <v>131</v>
      </c>
      <c r="C14334" s="1" t="s">
        <v>24</v>
      </c>
      <c r="D14334" s="1" t="s">
        <v>61</v>
      </c>
      <c r="E14334" s="1" t="s">
        <v>62</v>
      </c>
      <c r="F14334" s="47">
        <v>714</v>
      </c>
      <c r="G14334" s="34">
        <v>1705.61</v>
      </c>
      <c r="H14334" s="1" t="s">
        <v>218</v>
      </c>
      <c r="I14334" s="34">
        <v>5.4330000000000003E-5</v>
      </c>
      <c r="J14334" s="34">
        <v>1330.4514999999999</v>
      </c>
      <c r="K14334" s="35" t="str">
        <f t="shared" si="1307"/>
        <v>Loonse en Drunense Duinen &amp; Leemkuilen_H2330</v>
      </c>
      <c r="L14334" s="36">
        <f>VLOOKUP(D14334,DATA!A:F,5,FALSE)</f>
        <v>1.0986712608830001E-2</v>
      </c>
      <c r="M14334" s="37">
        <f>VLOOKUP(D14334,DATA!A:F,6,FALSE)</f>
        <v>982</v>
      </c>
      <c r="N14334" s="36">
        <f t="shared" si="1308"/>
        <v>99.964749567889768</v>
      </c>
      <c r="O14334" s="36">
        <f t="shared" si="1309"/>
        <v>99.964749588923624</v>
      </c>
      <c r="P14334" s="36">
        <f t="shared" si="1310"/>
        <v>2.1033855546193081E-8</v>
      </c>
      <c r="Q14334" s="36">
        <f t="shared" si="1311"/>
        <v>0</v>
      </c>
    </row>
    <row r="14335" spans="1:17" x14ac:dyDescent="0.3">
      <c r="A14335" s="29">
        <v>3150451</v>
      </c>
      <c r="B14335" s="1">
        <v>131</v>
      </c>
      <c r="C14335" s="1" t="s">
        <v>24</v>
      </c>
      <c r="D14335" s="1" t="s">
        <v>63</v>
      </c>
      <c r="E14335" s="1" t="s">
        <v>64</v>
      </c>
      <c r="F14335" s="47">
        <v>714</v>
      </c>
      <c r="G14335" s="34">
        <v>1232.3699999999999</v>
      </c>
      <c r="H14335" s="1" t="s">
        <v>218</v>
      </c>
      <c r="I14335" s="34">
        <v>3.8590000000000002E-5</v>
      </c>
      <c r="J14335" s="34">
        <v>401.41879999999998</v>
      </c>
      <c r="K14335" s="35" t="str">
        <f t="shared" si="1307"/>
        <v>Loonse en Drunense Duinen &amp; Leemkuilen_H2310</v>
      </c>
      <c r="L14335" s="36">
        <f>VLOOKUP(D14335,DATA!A:F,5,FALSE)</f>
        <v>1.0986712608830001E-2</v>
      </c>
      <c r="M14335" s="37">
        <f>VLOOKUP(D14335,DATA!A:F,6,FALSE)</f>
        <v>982</v>
      </c>
      <c r="N14335" s="36">
        <f t="shared" si="1308"/>
        <v>93.995531127535031</v>
      </c>
      <c r="O14335" s="36">
        <f t="shared" si="1309"/>
        <v>93.995533520433483</v>
      </c>
      <c r="P14335" s="36">
        <f t="shared" si="1310"/>
        <v>2.3928984518306606E-6</v>
      </c>
      <c r="Q14335" s="36">
        <f t="shared" si="1311"/>
        <v>0</v>
      </c>
    </row>
    <row r="14336" spans="1:17" x14ac:dyDescent="0.3">
      <c r="A14336" s="29">
        <v>3150451</v>
      </c>
      <c r="B14336" s="1">
        <v>131</v>
      </c>
      <c r="C14336" s="1" t="s">
        <v>24</v>
      </c>
      <c r="D14336" s="1" t="s">
        <v>61</v>
      </c>
      <c r="E14336" s="1" t="s">
        <v>62</v>
      </c>
      <c r="F14336" s="47">
        <v>714</v>
      </c>
      <c r="G14336" s="34">
        <v>1232.3699999999999</v>
      </c>
      <c r="H14336" s="1" t="s">
        <v>218</v>
      </c>
      <c r="I14336" s="34">
        <v>3.8590000000000002E-5</v>
      </c>
      <c r="J14336" s="34">
        <v>6921.5546999999997</v>
      </c>
      <c r="K14336" s="35" t="str">
        <f t="shared" si="1307"/>
        <v>Loonse en Drunense Duinen &amp; Leemkuilen_H2330</v>
      </c>
      <c r="L14336" s="36">
        <f>VLOOKUP(D14336,DATA!A:F,5,FALSE)</f>
        <v>1.0986712608830001E-2</v>
      </c>
      <c r="M14336" s="37">
        <f>VLOOKUP(D14336,DATA!A:F,6,FALSE)</f>
        <v>982</v>
      </c>
      <c r="N14336" s="36">
        <f t="shared" si="1308"/>
        <v>93.995531127535031</v>
      </c>
      <c r="O14336" s="36">
        <f t="shared" si="1309"/>
        <v>93.995533520433483</v>
      </c>
      <c r="P14336" s="36">
        <f t="shared" si="1310"/>
        <v>2.3928984518306606E-6</v>
      </c>
      <c r="Q14336" s="36">
        <f t="shared" si="1311"/>
        <v>0</v>
      </c>
    </row>
    <row r="14337" spans="1:17" x14ac:dyDescent="0.3">
      <c r="A14337" s="29">
        <v>3150452</v>
      </c>
      <c r="B14337" s="1">
        <v>131</v>
      </c>
      <c r="C14337" s="1" t="s">
        <v>24</v>
      </c>
      <c r="D14337" s="1" t="s">
        <v>61</v>
      </c>
      <c r="E14337" s="1" t="s">
        <v>62</v>
      </c>
      <c r="F14337" s="47">
        <v>714</v>
      </c>
      <c r="G14337" s="34">
        <v>1225.97</v>
      </c>
      <c r="H14337" s="1" t="s">
        <v>218</v>
      </c>
      <c r="I14337" s="34">
        <v>4.0609999999999999E-5</v>
      </c>
      <c r="J14337" s="34">
        <v>7427.6445000000003</v>
      </c>
      <c r="K14337" s="35" t="str">
        <f t="shared" si="1307"/>
        <v>Loonse en Drunense Duinen &amp; Leemkuilen_H2330</v>
      </c>
      <c r="L14337" s="36">
        <f>VLOOKUP(D14337,DATA!A:F,5,FALSE)</f>
        <v>1.0986712608830001E-2</v>
      </c>
      <c r="M14337" s="37">
        <f>VLOOKUP(D14337,DATA!A:F,6,FALSE)</f>
        <v>982</v>
      </c>
      <c r="N14337" s="36">
        <f t="shared" si="1308"/>
        <v>93.586183538040387</v>
      </c>
      <c r="O14337" s="36">
        <f t="shared" si="1309"/>
        <v>93.586186216153621</v>
      </c>
      <c r="P14337" s="36">
        <f t="shared" si="1310"/>
        <v>2.6781132334008362E-6</v>
      </c>
      <c r="Q14337" s="36">
        <f t="shared" si="1311"/>
        <v>0</v>
      </c>
    </row>
    <row r="14338" spans="1:17" x14ac:dyDescent="0.3">
      <c r="A14338" s="29">
        <v>3150456</v>
      </c>
      <c r="B14338" s="1">
        <v>131</v>
      </c>
      <c r="C14338" s="1" t="s">
        <v>24</v>
      </c>
      <c r="D14338" s="1" t="s">
        <v>61</v>
      </c>
      <c r="E14338" s="1" t="s">
        <v>62</v>
      </c>
      <c r="F14338" s="47">
        <v>714</v>
      </c>
      <c r="G14338" s="34">
        <v>1927.52</v>
      </c>
      <c r="H14338" s="1" t="s">
        <v>218</v>
      </c>
      <c r="I14338" s="34">
        <v>9.4030000000000006E-5</v>
      </c>
      <c r="J14338" s="34">
        <v>97.929503999999994</v>
      </c>
      <c r="K14338" s="35" t="str">
        <f t="shared" si="1307"/>
        <v>Loonse en Drunense Duinen &amp; Leemkuilen_H2330</v>
      </c>
      <c r="L14338" s="36">
        <f>VLOOKUP(D14338,DATA!A:F,5,FALSE)</f>
        <v>1.0986712608830001E-2</v>
      </c>
      <c r="M14338" s="37">
        <f>VLOOKUP(D14338,DATA!A:F,6,FALSE)</f>
        <v>982</v>
      </c>
      <c r="N14338" s="36">
        <f t="shared" si="1308"/>
        <v>99.996920589555643</v>
      </c>
      <c r="O14338" s="36">
        <f t="shared" si="1309"/>
        <v>99.996920592736842</v>
      </c>
      <c r="P14338" s="36">
        <f t="shared" si="1310"/>
        <v>3.1811993039809749E-9</v>
      </c>
      <c r="Q14338" s="36">
        <f t="shared" si="1311"/>
        <v>0</v>
      </c>
    </row>
    <row r="14339" spans="1:17" x14ac:dyDescent="0.3">
      <c r="A14339" s="29">
        <v>3150457</v>
      </c>
      <c r="B14339" s="1">
        <v>131</v>
      </c>
      <c r="C14339" s="1" t="s">
        <v>24</v>
      </c>
      <c r="D14339" s="1" t="s">
        <v>61</v>
      </c>
      <c r="E14339" s="1" t="s">
        <v>62</v>
      </c>
      <c r="F14339" s="47">
        <v>714</v>
      </c>
      <c r="G14339" s="34">
        <v>1733.56</v>
      </c>
      <c r="H14339" s="1" t="s">
        <v>218</v>
      </c>
      <c r="I14339" s="34">
        <v>9.3090000000000005E-5</v>
      </c>
      <c r="J14339" s="34">
        <v>535.39290000000005</v>
      </c>
      <c r="K14339" s="35" t="str">
        <f t="shared" ref="K14339:K14402" si="1312">_xlfn.CONCAT(C14339,"_",D14339)</f>
        <v>Loonse en Drunense Duinen &amp; Leemkuilen_H2330</v>
      </c>
      <c r="L14339" s="36">
        <f>VLOOKUP(D14339,DATA!A:F,5,FALSE)</f>
        <v>1.0986712608830001E-2</v>
      </c>
      <c r="M14339" s="37">
        <f>VLOOKUP(D14339,DATA!A:F,6,FALSE)</f>
        <v>982</v>
      </c>
      <c r="N14339" s="36">
        <f t="shared" ref="N14339:N14402" si="1313">100/(1+EXP(-L14339*(G14339-M14339)))</f>
        <v>99.974067620043243</v>
      </c>
      <c r="O14339" s="36">
        <f t="shared" ref="O14339:O14402" si="1314">100/(1+EXP(-L14339*((G14339+I14339)-M14339)))</f>
        <v>99.974067646558751</v>
      </c>
      <c r="P14339" s="36">
        <f t="shared" ref="P14339:P14402" si="1315">O14339-N14339</f>
        <v>2.6515508011470956E-8</v>
      </c>
      <c r="Q14339" s="36">
        <f t="shared" ref="Q14339:Q14402" si="1316">IF(AND(H14339&lt;&gt;"below",I14339&gt;=0.005),J14339*P14339/100,0)</f>
        <v>0</v>
      </c>
    </row>
    <row r="14340" spans="1:17" x14ac:dyDescent="0.3">
      <c r="A14340" s="29">
        <v>3150458</v>
      </c>
      <c r="B14340" s="1">
        <v>131</v>
      </c>
      <c r="C14340" s="1" t="s">
        <v>24</v>
      </c>
      <c r="D14340" s="1" t="s">
        <v>61</v>
      </c>
      <c r="E14340" s="1" t="s">
        <v>62</v>
      </c>
      <c r="F14340" s="47">
        <v>714</v>
      </c>
      <c r="G14340" s="34">
        <v>1797.73</v>
      </c>
      <c r="H14340" s="1" t="s">
        <v>218</v>
      </c>
      <c r="I14340" s="34">
        <v>1.1724E-4</v>
      </c>
      <c r="J14340" s="34">
        <v>271.14478000000003</v>
      </c>
      <c r="K14340" s="35" t="str">
        <f t="shared" si="1312"/>
        <v>Loonse en Drunense Duinen &amp; Leemkuilen_H2330</v>
      </c>
      <c r="L14340" s="36">
        <f>VLOOKUP(D14340,DATA!A:F,5,FALSE)</f>
        <v>1.0986712608830001E-2</v>
      </c>
      <c r="M14340" s="37">
        <f>VLOOKUP(D14340,DATA!A:F,6,FALSE)</f>
        <v>982</v>
      </c>
      <c r="N14340" s="36">
        <f t="shared" si="1313"/>
        <v>99.987185129791712</v>
      </c>
      <c r="O14340" s="36">
        <f t="shared" si="1314"/>
        <v>99.987185146296213</v>
      </c>
      <c r="P14340" s="36">
        <f t="shared" si="1315"/>
        <v>1.6504500877090322E-8</v>
      </c>
      <c r="Q14340" s="36">
        <f t="shared" si="1316"/>
        <v>0</v>
      </c>
    </row>
    <row r="14341" spans="1:17" x14ac:dyDescent="0.3">
      <c r="A14341" s="29">
        <v>3150459</v>
      </c>
      <c r="B14341" s="1">
        <v>131</v>
      </c>
      <c r="C14341" s="1" t="s">
        <v>24</v>
      </c>
      <c r="D14341" s="1" t="s">
        <v>61</v>
      </c>
      <c r="E14341" s="1" t="s">
        <v>62</v>
      </c>
      <c r="F14341" s="47">
        <v>714</v>
      </c>
      <c r="G14341" s="34">
        <v>1894.76</v>
      </c>
      <c r="H14341" s="1" t="s">
        <v>218</v>
      </c>
      <c r="I14341" s="34">
        <v>1.4352000000000001E-4</v>
      </c>
      <c r="J14341" s="34">
        <v>1342.5978</v>
      </c>
      <c r="K14341" s="35" t="str">
        <f t="shared" si="1312"/>
        <v>Loonse en Drunense Duinen &amp; Leemkuilen_H2330</v>
      </c>
      <c r="L14341" s="36">
        <f>VLOOKUP(D14341,DATA!A:F,5,FALSE)</f>
        <v>1.0986712608830001E-2</v>
      </c>
      <c r="M14341" s="37">
        <f>VLOOKUP(D14341,DATA!A:F,6,FALSE)</f>
        <v>982</v>
      </c>
      <c r="N14341" s="36">
        <f t="shared" si="1313"/>
        <v>99.995586581633546</v>
      </c>
      <c r="O14341" s="36">
        <f t="shared" si="1314"/>
        <v>99.995586588592374</v>
      </c>
      <c r="P14341" s="36">
        <f t="shared" si="1315"/>
        <v>6.958828180358978E-9</v>
      </c>
      <c r="Q14341" s="36">
        <f t="shared" si="1316"/>
        <v>0</v>
      </c>
    </row>
    <row r="14342" spans="1:17" x14ac:dyDescent="0.3">
      <c r="A14342" s="29">
        <v>3150462</v>
      </c>
      <c r="B14342" s="1">
        <v>131</v>
      </c>
      <c r="C14342" s="1" t="s">
        <v>24</v>
      </c>
      <c r="D14342" s="1" t="s">
        <v>59</v>
      </c>
      <c r="E14342" s="1" t="s">
        <v>60</v>
      </c>
      <c r="F14342" s="47">
        <v>1071</v>
      </c>
      <c r="G14342" s="34">
        <v>1846.43</v>
      </c>
      <c r="H14342" s="1" t="s">
        <v>218</v>
      </c>
      <c r="I14342" s="34">
        <v>2.0689999999999999E-4</v>
      </c>
      <c r="J14342" s="34">
        <v>502.20575000000002</v>
      </c>
      <c r="K14342" s="35" t="str">
        <f t="shared" si="1312"/>
        <v>Loonse en Drunense Duinen &amp; Leemkuilen_H9190</v>
      </c>
      <c r="L14342" s="36">
        <f>VLOOKUP(D14342,DATA!A:F,5,FALSE)</f>
        <v>1.3726988247862192E-2</v>
      </c>
      <c r="M14342" s="37">
        <f>VLOOKUP(D14342,DATA!A:F,6,FALSE)</f>
        <v>1285.5</v>
      </c>
      <c r="N14342" s="36">
        <f t="shared" si="1313"/>
        <v>99.954732326527349</v>
      </c>
      <c r="O14342" s="36">
        <f t="shared" si="1314"/>
        <v>99.954732455034303</v>
      </c>
      <c r="P14342" s="36">
        <f t="shared" si="1315"/>
        <v>1.2850695441102289E-7</v>
      </c>
      <c r="Q14342" s="36">
        <f t="shared" si="1316"/>
        <v>0</v>
      </c>
    </row>
    <row r="14343" spans="1:17" x14ac:dyDescent="0.3">
      <c r="A14343" s="29">
        <v>3150482</v>
      </c>
      <c r="B14343" s="1">
        <v>131</v>
      </c>
      <c r="C14343" s="1" t="s">
        <v>24</v>
      </c>
      <c r="D14343" s="1" t="s">
        <v>61</v>
      </c>
      <c r="E14343" s="1" t="s">
        <v>62</v>
      </c>
      <c r="F14343" s="47">
        <v>714</v>
      </c>
      <c r="G14343" s="34">
        <v>1559.61</v>
      </c>
      <c r="H14343" s="1" t="s">
        <v>218</v>
      </c>
      <c r="I14343" s="34">
        <v>6.8382E-3</v>
      </c>
      <c r="J14343" s="34">
        <v>230.23845</v>
      </c>
      <c r="K14343" s="35" t="str">
        <f t="shared" si="1312"/>
        <v>Loonse en Drunense Duinen &amp; Leemkuilen_H2330</v>
      </c>
      <c r="L14343" s="36">
        <f>VLOOKUP(D14343,DATA!A:F,5,FALSE)</f>
        <v>1.0986712608830001E-2</v>
      </c>
      <c r="M14343" s="37">
        <f>VLOOKUP(D14343,DATA!A:F,6,FALSE)</f>
        <v>982</v>
      </c>
      <c r="N14343" s="36">
        <f t="shared" si="1313"/>
        <v>99.824938341827675</v>
      </c>
      <c r="O14343" s="36">
        <f t="shared" si="1314"/>
        <v>99.824951470578156</v>
      </c>
      <c r="P14343" s="36">
        <f t="shared" si="1315"/>
        <v>1.3128750481428142E-5</v>
      </c>
      <c r="Q14343" s="36">
        <f t="shared" si="1316"/>
        <v>3.0227431612807693E-5</v>
      </c>
    </row>
    <row r="14344" spans="1:17" x14ac:dyDescent="0.3">
      <c r="A14344" s="29">
        <v>3150484</v>
      </c>
      <c r="B14344" s="1">
        <v>131</v>
      </c>
      <c r="C14344" s="1" t="s">
        <v>24</v>
      </c>
      <c r="D14344" s="1" t="s">
        <v>61</v>
      </c>
      <c r="E14344" s="1" t="s">
        <v>62</v>
      </c>
      <c r="F14344" s="47">
        <v>714</v>
      </c>
      <c r="G14344" s="34">
        <v>1910.7</v>
      </c>
      <c r="H14344" s="1" t="s">
        <v>218</v>
      </c>
      <c r="I14344" s="34">
        <v>9.8139999999999998E-3</v>
      </c>
      <c r="J14344" s="34">
        <v>79.357200000000006</v>
      </c>
      <c r="K14344" s="35" t="str">
        <f t="shared" si="1312"/>
        <v>Loonse en Drunense Duinen &amp; Leemkuilen_H2330</v>
      </c>
      <c r="L14344" s="36">
        <f>VLOOKUP(D14344,DATA!A:F,5,FALSE)</f>
        <v>1.0986712608830001E-2</v>
      </c>
      <c r="M14344" s="37">
        <f>VLOOKUP(D14344,DATA!A:F,6,FALSE)</f>
        <v>982</v>
      </c>
      <c r="N14344" s="36">
        <f t="shared" si="1313"/>
        <v>99.996295573632409</v>
      </c>
      <c r="O14344" s="36">
        <f t="shared" si="1314"/>
        <v>99.996295973020651</v>
      </c>
      <c r="P14344" s="36">
        <f t="shared" si="1315"/>
        <v>3.9938824158980424E-7</v>
      </c>
      <c r="Q14344" s="36">
        <f t="shared" si="1316"/>
        <v>3.1694332565490419E-7</v>
      </c>
    </row>
    <row r="14345" spans="1:17" x14ac:dyDescent="0.3">
      <c r="A14345" s="29">
        <v>3150485</v>
      </c>
      <c r="B14345" s="1">
        <v>131</v>
      </c>
      <c r="C14345" s="1" t="s">
        <v>24</v>
      </c>
      <c r="D14345" s="1" t="s">
        <v>63</v>
      </c>
      <c r="E14345" s="1" t="s">
        <v>64</v>
      </c>
      <c r="F14345" s="47">
        <v>714</v>
      </c>
      <c r="G14345" s="34">
        <v>1581.88</v>
      </c>
      <c r="H14345" s="1" t="s">
        <v>218</v>
      </c>
      <c r="I14345" s="34">
        <v>6.9347000000000002E-3</v>
      </c>
      <c r="J14345" s="34">
        <v>272.93387000000001</v>
      </c>
      <c r="K14345" s="35" t="str">
        <f t="shared" si="1312"/>
        <v>Loonse en Drunense Duinen &amp; Leemkuilen_H2310</v>
      </c>
      <c r="L14345" s="36">
        <f>VLOOKUP(D14345,DATA!A:F,5,FALSE)</f>
        <v>1.0986712608830001E-2</v>
      </c>
      <c r="M14345" s="37">
        <f>VLOOKUP(D14345,DATA!A:F,6,FALSE)</f>
        <v>982</v>
      </c>
      <c r="N14345" s="36">
        <f t="shared" si="1313"/>
        <v>99.862881682968506</v>
      </c>
      <c r="O14345" s="36">
        <f t="shared" si="1314"/>
        <v>99.862892115231134</v>
      </c>
      <c r="P14345" s="36">
        <f t="shared" si="1315"/>
        <v>1.0432262627091404E-5</v>
      </c>
      <c r="Q14345" s="36">
        <f t="shared" si="1316"/>
        <v>2.847317811668424E-5</v>
      </c>
    </row>
    <row r="14346" spans="1:17" x14ac:dyDescent="0.3">
      <c r="A14346" s="29">
        <v>3150485</v>
      </c>
      <c r="B14346" s="1">
        <v>131</v>
      </c>
      <c r="C14346" s="1" t="s">
        <v>24</v>
      </c>
      <c r="D14346" s="1" t="s">
        <v>61</v>
      </c>
      <c r="E14346" s="1" t="s">
        <v>62</v>
      </c>
      <c r="F14346" s="47">
        <v>714</v>
      </c>
      <c r="G14346" s="34">
        <v>1581.88</v>
      </c>
      <c r="H14346" s="1" t="s">
        <v>218</v>
      </c>
      <c r="I14346" s="34">
        <v>6.9347000000000002E-3</v>
      </c>
      <c r="J14346" s="34">
        <v>1579.1875</v>
      </c>
      <c r="K14346" s="35" t="str">
        <f t="shared" si="1312"/>
        <v>Loonse en Drunense Duinen &amp; Leemkuilen_H2330</v>
      </c>
      <c r="L14346" s="36">
        <f>VLOOKUP(D14346,DATA!A:F,5,FALSE)</f>
        <v>1.0986712608830001E-2</v>
      </c>
      <c r="M14346" s="37">
        <f>VLOOKUP(D14346,DATA!A:F,6,FALSE)</f>
        <v>982</v>
      </c>
      <c r="N14346" s="36">
        <f t="shared" si="1313"/>
        <v>99.862881682968506</v>
      </c>
      <c r="O14346" s="36">
        <f t="shared" si="1314"/>
        <v>99.862892115231134</v>
      </c>
      <c r="P14346" s="36">
        <f t="shared" si="1315"/>
        <v>1.0432262627091404E-5</v>
      </c>
      <c r="Q14346" s="36">
        <f t="shared" si="1316"/>
        <v>1.6474498737419906E-4</v>
      </c>
    </row>
    <row r="14347" spans="1:17" x14ac:dyDescent="0.3">
      <c r="A14347" s="29">
        <v>3150486</v>
      </c>
      <c r="B14347" s="1">
        <v>131</v>
      </c>
      <c r="C14347" s="1" t="s">
        <v>24</v>
      </c>
      <c r="D14347" s="1" t="s">
        <v>61</v>
      </c>
      <c r="E14347" s="1" t="s">
        <v>62</v>
      </c>
      <c r="F14347" s="47">
        <v>714</v>
      </c>
      <c r="G14347" s="34">
        <v>1563.52</v>
      </c>
      <c r="H14347" s="1" t="s">
        <v>218</v>
      </c>
      <c r="I14347" s="34">
        <v>6.9731999999999997E-3</v>
      </c>
      <c r="J14347" s="34">
        <v>794.73400000000004</v>
      </c>
      <c r="K14347" s="35" t="str">
        <f t="shared" si="1312"/>
        <v>Loonse en Drunense Duinen &amp; Leemkuilen_H2330</v>
      </c>
      <c r="L14347" s="36">
        <f>VLOOKUP(D14347,DATA!A:F,5,FALSE)</f>
        <v>1.0986712608830001E-2</v>
      </c>
      <c r="M14347" s="37">
        <f>VLOOKUP(D14347,DATA!A:F,6,FALSE)</f>
        <v>982</v>
      </c>
      <c r="N14347" s="36">
        <f t="shared" si="1313"/>
        <v>99.832287062699507</v>
      </c>
      <c r="O14347" s="36">
        <f t="shared" si="1314"/>
        <v>99.832299889575353</v>
      </c>
      <c r="P14347" s="36">
        <f t="shared" si="1315"/>
        <v>1.2826875845917129E-5</v>
      </c>
      <c r="Q14347" s="36">
        <f t="shared" si="1316"/>
        <v>1.0193954348529105E-4</v>
      </c>
    </row>
    <row r="14348" spans="1:17" x14ac:dyDescent="0.3">
      <c r="A14348" s="29">
        <v>3150487</v>
      </c>
      <c r="B14348" s="1">
        <v>131</v>
      </c>
      <c r="C14348" s="1" t="s">
        <v>24</v>
      </c>
      <c r="D14348" s="1" t="s">
        <v>61</v>
      </c>
      <c r="E14348" s="1" t="s">
        <v>62</v>
      </c>
      <c r="F14348" s="47">
        <v>714</v>
      </c>
      <c r="G14348" s="34">
        <v>1974.12</v>
      </c>
      <c r="H14348" s="1" t="s">
        <v>218</v>
      </c>
      <c r="I14348" s="34">
        <v>1.08243E-2</v>
      </c>
      <c r="J14348" s="34">
        <v>1532.0354</v>
      </c>
      <c r="K14348" s="35" t="str">
        <f t="shared" si="1312"/>
        <v>Loonse en Drunense Duinen &amp; Leemkuilen_H2330</v>
      </c>
      <c r="L14348" s="36">
        <f>VLOOKUP(D14348,DATA!A:F,5,FALSE)</f>
        <v>1.0986712608830001E-2</v>
      </c>
      <c r="M14348" s="37">
        <f>VLOOKUP(D14348,DATA!A:F,6,FALSE)</f>
        <v>982</v>
      </c>
      <c r="N14348" s="36">
        <f t="shared" si="1313"/>
        <v>99.998154464100082</v>
      </c>
      <c r="O14348" s="36">
        <f t="shared" si="1314"/>
        <v>99.998154683560543</v>
      </c>
      <c r="P14348" s="36">
        <f t="shared" si="1315"/>
        <v>2.1946046047105483E-7</v>
      </c>
      <c r="Q14348" s="36">
        <f t="shared" si="1316"/>
        <v>3.3622119434195667E-6</v>
      </c>
    </row>
    <row r="14349" spans="1:17" x14ac:dyDescent="0.3">
      <c r="A14349" s="29">
        <v>3151969</v>
      </c>
      <c r="B14349" s="1">
        <v>131</v>
      </c>
      <c r="C14349" s="1" t="s">
        <v>24</v>
      </c>
      <c r="D14349" s="1" t="s">
        <v>59</v>
      </c>
      <c r="E14349" s="1" t="s">
        <v>60</v>
      </c>
      <c r="F14349" s="47">
        <v>1071</v>
      </c>
      <c r="G14349" s="34">
        <v>1576.5</v>
      </c>
      <c r="H14349" s="1" t="s">
        <v>218</v>
      </c>
      <c r="I14349" s="34">
        <v>1.4326E-5</v>
      </c>
      <c r="J14349" s="34">
        <v>5.0619125</v>
      </c>
      <c r="K14349" s="35" t="str">
        <f t="shared" si="1312"/>
        <v>Loonse en Drunense Duinen &amp; Leemkuilen_H9190</v>
      </c>
      <c r="L14349" s="36">
        <f>VLOOKUP(D14349,DATA!A:F,5,FALSE)</f>
        <v>1.3726988247862192E-2</v>
      </c>
      <c r="M14349" s="37">
        <f>VLOOKUP(D14349,DATA!A:F,6,FALSE)</f>
        <v>1285.5</v>
      </c>
      <c r="N14349" s="36">
        <f t="shared" si="1313"/>
        <v>98.191733855300598</v>
      </c>
      <c r="O14349" s="36">
        <f t="shared" si="1314"/>
        <v>98.191734204471018</v>
      </c>
      <c r="P14349" s="36">
        <f t="shared" si="1315"/>
        <v>3.4917042057713843E-7</v>
      </c>
      <c r="Q14349" s="36">
        <f t="shared" si="1316"/>
        <v>0</v>
      </c>
    </row>
    <row r="14350" spans="1:17" x14ac:dyDescent="0.3">
      <c r="A14350" s="29">
        <v>3151970</v>
      </c>
      <c r="B14350" s="1">
        <v>131</v>
      </c>
      <c r="C14350" s="1" t="s">
        <v>24</v>
      </c>
      <c r="D14350" s="1" t="s">
        <v>59</v>
      </c>
      <c r="E14350" s="1" t="s">
        <v>60</v>
      </c>
      <c r="F14350" s="47">
        <v>1071</v>
      </c>
      <c r="G14350" s="34">
        <v>1476.71</v>
      </c>
      <c r="H14350" s="1" t="s">
        <v>218</v>
      </c>
      <c r="I14350" s="34">
        <v>1.7924E-5</v>
      </c>
      <c r="J14350" s="34">
        <v>1458.0424</v>
      </c>
      <c r="K14350" s="35" t="str">
        <f t="shared" si="1312"/>
        <v>Loonse en Drunense Duinen &amp; Leemkuilen_H9190</v>
      </c>
      <c r="L14350" s="36">
        <f>VLOOKUP(D14350,DATA!A:F,5,FALSE)</f>
        <v>1.3726988247862192E-2</v>
      </c>
      <c r="M14350" s="37">
        <f>VLOOKUP(D14350,DATA!A:F,6,FALSE)</f>
        <v>1285.5</v>
      </c>
      <c r="N14350" s="36">
        <f t="shared" si="1313"/>
        <v>93.243676878896096</v>
      </c>
      <c r="O14350" s="36">
        <f t="shared" si="1314"/>
        <v>93.243678428925548</v>
      </c>
      <c r="P14350" s="36">
        <f t="shared" si="1315"/>
        <v>1.5500294523462799E-6</v>
      </c>
      <c r="Q14350" s="36">
        <f t="shared" si="1316"/>
        <v>0</v>
      </c>
    </row>
    <row r="14351" spans="1:17" x14ac:dyDescent="0.3">
      <c r="A14351" s="29">
        <v>3151971</v>
      </c>
      <c r="B14351" s="1">
        <v>131</v>
      </c>
      <c r="C14351" s="1" t="s">
        <v>24</v>
      </c>
      <c r="D14351" s="1" t="s">
        <v>61</v>
      </c>
      <c r="E14351" s="1" t="s">
        <v>62</v>
      </c>
      <c r="F14351" s="47">
        <v>714</v>
      </c>
      <c r="G14351" s="34">
        <v>1296.5999999999999</v>
      </c>
      <c r="H14351" s="1" t="s">
        <v>218</v>
      </c>
      <c r="I14351" s="34">
        <v>1.9434000000000001E-5</v>
      </c>
      <c r="J14351" s="34">
        <v>764.08960000000002</v>
      </c>
      <c r="K14351" s="35" t="str">
        <f t="shared" si="1312"/>
        <v>Loonse en Drunense Duinen &amp; Leemkuilen_H2330</v>
      </c>
      <c r="L14351" s="36">
        <f>VLOOKUP(D14351,DATA!A:F,5,FALSE)</f>
        <v>1.0986712608830001E-2</v>
      </c>
      <c r="M14351" s="37">
        <f>VLOOKUP(D14351,DATA!A:F,6,FALSE)</f>
        <v>982</v>
      </c>
      <c r="N14351" s="36">
        <f t="shared" si="1313"/>
        <v>96.942201675635729</v>
      </c>
      <c r="O14351" s="36">
        <f t="shared" si="1314"/>
        <v>96.942202308559843</v>
      </c>
      <c r="P14351" s="36">
        <f t="shared" si="1315"/>
        <v>6.3292411311977048E-7</v>
      </c>
      <c r="Q14351" s="36">
        <f t="shared" si="1316"/>
        <v>0</v>
      </c>
    </row>
    <row r="14352" spans="1:17" x14ac:dyDescent="0.3">
      <c r="A14352" s="29">
        <v>3151971</v>
      </c>
      <c r="B14352" s="1">
        <v>131</v>
      </c>
      <c r="C14352" s="1" t="s">
        <v>24</v>
      </c>
      <c r="D14352" s="1" t="s">
        <v>59</v>
      </c>
      <c r="E14352" s="1" t="s">
        <v>60</v>
      </c>
      <c r="F14352" s="47">
        <v>1071</v>
      </c>
      <c r="G14352" s="34">
        <v>1296.5999999999999</v>
      </c>
      <c r="H14352" s="1" t="s">
        <v>218</v>
      </c>
      <c r="I14352" s="34">
        <v>1.9434000000000001E-5</v>
      </c>
      <c r="J14352" s="34">
        <v>2201.6895</v>
      </c>
      <c r="K14352" s="35" t="str">
        <f t="shared" si="1312"/>
        <v>Loonse en Drunense Duinen &amp; Leemkuilen_H9190</v>
      </c>
      <c r="L14352" s="36">
        <f>VLOOKUP(D14352,DATA!A:F,5,FALSE)</f>
        <v>1.3726988247862192E-2</v>
      </c>
      <c r="M14352" s="37">
        <f>VLOOKUP(D14352,DATA!A:F,6,FALSE)</f>
        <v>1285.5</v>
      </c>
      <c r="N14352" s="36">
        <f t="shared" si="1313"/>
        <v>53.801886546310421</v>
      </c>
      <c r="O14352" s="36">
        <f t="shared" si="1314"/>
        <v>53.801893177007713</v>
      </c>
      <c r="P14352" s="36">
        <f t="shared" si="1315"/>
        <v>6.6306972925644914E-6</v>
      </c>
      <c r="Q14352" s="36">
        <f t="shared" si="1316"/>
        <v>0</v>
      </c>
    </row>
    <row r="14353" spans="1:17" x14ac:dyDescent="0.3">
      <c r="A14353" s="29">
        <v>3151972</v>
      </c>
      <c r="B14353" s="1">
        <v>131</v>
      </c>
      <c r="C14353" s="1" t="s">
        <v>24</v>
      </c>
      <c r="D14353" s="1" t="s">
        <v>61</v>
      </c>
      <c r="E14353" s="1" t="s">
        <v>62</v>
      </c>
      <c r="F14353" s="47">
        <v>714</v>
      </c>
      <c r="G14353" s="34">
        <v>1245.1099999999999</v>
      </c>
      <c r="H14353" s="1" t="s">
        <v>218</v>
      </c>
      <c r="I14353" s="34">
        <v>2.075E-5</v>
      </c>
      <c r="J14353" s="34">
        <v>2530.8141999999998</v>
      </c>
      <c r="K14353" s="35" t="str">
        <f t="shared" si="1312"/>
        <v>Loonse en Drunense Duinen &amp; Leemkuilen_H2330</v>
      </c>
      <c r="L14353" s="36">
        <f>VLOOKUP(D14353,DATA!A:F,5,FALSE)</f>
        <v>1.0986712608830001E-2</v>
      </c>
      <c r="M14353" s="37">
        <f>VLOOKUP(D14353,DATA!A:F,6,FALSE)</f>
        <v>982</v>
      </c>
      <c r="N14353" s="36">
        <f t="shared" si="1313"/>
        <v>94.738548087581364</v>
      </c>
      <c r="O14353" s="36">
        <f t="shared" si="1314"/>
        <v>94.73854922394716</v>
      </c>
      <c r="P14353" s="36">
        <f t="shared" si="1315"/>
        <v>1.1363657961283025E-6</v>
      </c>
      <c r="Q14353" s="36">
        <f t="shared" si="1316"/>
        <v>0</v>
      </c>
    </row>
    <row r="14354" spans="1:17" x14ac:dyDescent="0.3">
      <c r="A14354" s="29">
        <v>3151972</v>
      </c>
      <c r="B14354" s="1">
        <v>131</v>
      </c>
      <c r="C14354" s="1" t="s">
        <v>24</v>
      </c>
      <c r="D14354" s="1" t="s">
        <v>59</v>
      </c>
      <c r="E14354" s="1" t="s">
        <v>60</v>
      </c>
      <c r="F14354" s="47">
        <v>1071</v>
      </c>
      <c r="G14354" s="34">
        <v>1245.1099999999999</v>
      </c>
      <c r="H14354" s="1" t="s">
        <v>218</v>
      </c>
      <c r="I14354" s="34">
        <v>2.075E-5</v>
      </c>
      <c r="J14354" s="34">
        <v>57.681890000000003</v>
      </c>
      <c r="K14354" s="35" t="str">
        <f t="shared" si="1312"/>
        <v>Loonse en Drunense Duinen &amp; Leemkuilen_H9190</v>
      </c>
      <c r="L14354" s="36">
        <f>VLOOKUP(D14354,DATA!A:F,5,FALSE)</f>
        <v>1.3726988247862192E-2</v>
      </c>
      <c r="M14354" s="37">
        <f>VLOOKUP(D14354,DATA!A:F,6,FALSE)</f>
        <v>1285.5</v>
      </c>
      <c r="N14354" s="36">
        <f t="shared" si="1313"/>
        <v>36.483651916750951</v>
      </c>
      <c r="O14354" s="36">
        <f t="shared" si="1314"/>
        <v>36.483658517256536</v>
      </c>
      <c r="P14354" s="36">
        <f t="shared" si="1315"/>
        <v>6.6005055856521722E-6</v>
      </c>
      <c r="Q14354" s="36">
        <f t="shared" si="1316"/>
        <v>0</v>
      </c>
    </row>
    <row r="14355" spans="1:17" x14ac:dyDescent="0.3">
      <c r="A14355" s="29">
        <v>3151973</v>
      </c>
      <c r="B14355" s="1">
        <v>131</v>
      </c>
      <c r="C14355" s="1" t="s">
        <v>24</v>
      </c>
      <c r="D14355" s="1" t="s">
        <v>61</v>
      </c>
      <c r="E14355" s="1" t="s">
        <v>62</v>
      </c>
      <c r="F14355" s="47">
        <v>714</v>
      </c>
      <c r="G14355" s="34">
        <v>1223.3</v>
      </c>
      <c r="H14355" s="1" t="s">
        <v>218</v>
      </c>
      <c r="I14355" s="34">
        <v>2.2500000000000001E-5</v>
      </c>
      <c r="J14355" s="34">
        <v>3154.9998000000001</v>
      </c>
      <c r="K14355" s="35" t="str">
        <f t="shared" si="1312"/>
        <v>Loonse en Drunense Duinen &amp; Leemkuilen_H2330</v>
      </c>
      <c r="L14355" s="36">
        <f>VLOOKUP(D14355,DATA!A:F,5,FALSE)</f>
        <v>1.0986712608830001E-2</v>
      </c>
      <c r="M14355" s="37">
        <f>VLOOKUP(D14355,DATA!A:F,6,FALSE)</f>
        <v>982</v>
      </c>
      <c r="N14355" s="36">
        <f t="shared" si="1313"/>
        <v>93.407837136182977</v>
      </c>
      <c r="O14355" s="36">
        <f t="shared" si="1314"/>
        <v>93.407838658347103</v>
      </c>
      <c r="P14355" s="36">
        <f t="shared" si="1315"/>
        <v>1.5221641262996854E-6</v>
      </c>
      <c r="Q14355" s="36">
        <f t="shared" si="1316"/>
        <v>0</v>
      </c>
    </row>
    <row r="14356" spans="1:17" x14ac:dyDescent="0.3">
      <c r="A14356" s="29">
        <v>3151974</v>
      </c>
      <c r="B14356" s="1">
        <v>131</v>
      </c>
      <c r="C14356" s="1" t="s">
        <v>24</v>
      </c>
      <c r="D14356" s="1" t="s">
        <v>61</v>
      </c>
      <c r="E14356" s="1" t="s">
        <v>62</v>
      </c>
      <c r="F14356" s="47">
        <v>714</v>
      </c>
      <c r="G14356" s="34">
        <v>1159.96</v>
      </c>
      <c r="H14356" s="1" t="s">
        <v>218</v>
      </c>
      <c r="I14356" s="34">
        <v>2.3139999999999999E-5</v>
      </c>
      <c r="J14356" s="34">
        <v>2457.6372000000001</v>
      </c>
      <c r="K14356" s="35" t="str">
        <f t="shared" si="1312"/>
        <v>Loonse en Drunense Duinen &amp; Leemkuilen_H2330</v>
      </c>
      <c r="L14356" s="36">
        <f>VLOOKUP(D14356,DATA!A:F,5,FALSE)</f>
        <v>1.0986712608830001E-2</v>
      </c>
      <c r="M14356" s="37">
        <f>VLOOKUP(D14356,DATA!A:F,6,FALSE)</f>
        <v>982</v>
      </c>
      <c r="N14356" s="36">
        <f t="shared" si="1313"/>
        <v>87.601204052676692</v>
      </c>
      <c r="O14356" s="36">
        <f t="shared" si="1314"/>
        <v>87.601206814021666</v>
      </c>
      <c r="P14356" s="36">
        <f t="shared" si="1315"/>
        <v>2.7613449731234141E-6</v>
      </c>
      <c r="Q14356" s="36">
        <f t="shared" si="1316"/>
        <v>0</v>
      </c>
    </row>
    <row r="14357" spans="1:17" x14ac:dyDescent="0.3">
      <c r="A14357" s="29">
        <v>3151979</v>
      </c>
      <c r="B14357" s="1">
        <v>131</v>
      </c>
      <c r="C14357" s="1" t="s">
        <v>24</v>
      </c>
      <c r="D14357" s="1" t="s">
        <v>61</v>
      </c>
      <c r="E14357" s="1" t="s">
        <v>62</v>
      </c>
      <c r="F14357" s="47">
        <v>714</v>
      </c>
      <c r="G14357" s="34">
        <v>1622.85</v>
      </c>
      <c r="H14357" s="1" t="s">
        <v>218</v>
      </c>
      <c r="I14357" s="34">
        <v>5.1329999999999998E-5</v>
      </c>
      <c r="J14357" s="34">
        <v>590.28809999999999</v>
      </c>
      <c r="K14357" s="35" t="str">
        <f t="shared" si="1312"/>
        <v>Loonse en Drunense Duinen &amp; Leemkuilen_H2330</v>
      </c>
      <c r="L14357" s="36">
        <f>VLOOKUP(D14357,DATA!A:F,5,FALSE)</f>
        <v>1.0986712608830001E-2</v>
      </c>
      <c r="M14357" s="37">
        <f>VLOOKUP(D14357,DATA!A:F,6,FALSE)</f>
        <v>982</v>
      </c>
      <c r="N14357" s="36">
        <f t="shared" si="1313"/>
        <v>99.912537014847132</v>
      </c>
      <c r="O14357" s="36">
        <f t="shared" si="1314"/>
        <v>99.912537064128543</v>
      </c>
      <c r="P14357" s="36">
        <f t="shared" si="1315"/>
        <v>4.9281410952062288E-8</v>
      </c>
      <c r="Q14357" s="36">
        <f t="shared" si="1316"/>
        <v>0</v>
      </c>
    </row>
    <row r="14358" spans="1:17" x14ac:dyDescent="0.3">
      <c r="A14358" s="29">
        <v>3151980</v>
      </c>
      <c r="B14358" s="1">
        <v>131</v>
      </c>
      <c r="C14358" s="1" t="s">
        <v>24</v>
      </c>
      <c r="D14358" s="1" t="s">
        <v>61</v>
      </c>
      <c r="E14358" s="1" t="s">
        <v>62</v>
      </c>
      <c r="F14358" s="47">
        <v>714</v>
      </c>
      <c r="G14358" s="34">
        <v>1128.92</v>
      </c>
      <c r="H14358" s="1" t="s">
        <v>218</v>
      </c>
      <c r="I14358" s="34">
        <v>3.536E-5</v>
      </c>
      <c r="J14358" s="34">
        <v>5873.1787000000004</v>
      </c>
      <c r="K14358" s="35" t="str">
        <f t="shared" si="1312"/>
        <v>Loonse en Drunense Duinen &amp; Leemkuilen_H2330</v>
      </c>
      <c r="L14358" s="36">
        <f>VLOOKUP(D14358,DATA!A:F,5,FALSE)</f>
        <v>1.0986712608830001E-2</v>
      </c>
      <c r="M14358" s="37">
        <f>VLOOKUP(D14358,DATA!A:F,6,FALSE)</f>
        <v>982</v>
      </c>
      <c r="N14358" s="36">
        <f t="shared" si="1313"/>
        <v>83.398922912125514</v>
      </c>
      <c r="O14358" s="36">
        <f t="shared" si="1314"/>
        <v>83.398928290817494</v>
      </c>
      <c r="P14358" s="36">
        <f t="shared" si="1315"/>
        <v>5.3786919806952938E-6</v>
      </c>
      <c r="Q14358" s="36">
        <f t="shared" si="1316"/>
        <v>0</v>
      </c>
    </row>
    <row r="14359" spans="1:17" x14ac:dyDescent="0.3">
      <c r="A14359" s="29">
        <v>3151981</v>
      </c>
      <c r="B14359" s="1">
        <v>131</v>
      </c>
      <c r="C14359" s="1" t="s">
        <v>24</v>
      </c>
      <c r="D14359" s="1" t="s">
        <v>61</v>
      </c>
      <c r="E14359" s="1" t="s">
        <v>62</v>
      </c>
      <c r="F14359" s="47">
        <v>714</v>
      </c>
      <c r="G14359" s="34">
        <v>1534.41</v>
      </c>
      <c r="H14359" s="1" t="s">
        <v>218</v>
      </c>
      <c r="I14359" s="34">
        <v>5.452E-5</v>
      </c>
      <c r="J14359" s="34">
        <v>348.43912</v>
      </c>
      <c r="K14359" s="35" t="str">
        <f t="shared" si="1312"/>
        <v>Loonse en Drunense Duinen &amp; Leemkuilen_H2330</v>
      </c>
      <c r="L14359" s="36">
        <f>VLOOKUP(D14359,DATA!A:F,5,FALSE)</f>
        <v>1.0986712608830001E-2</v>
      </c>
      <c r="M14359" s="37">
        <f>VLOOKUP(D14359,DATA!A:F,6,FALSE)</f>
        <v>982</v>
      </c>
      <c r="N14359" s="36">
        <f t="shared" si="1313"/>
        <v>99.769224556577669</v>
      </c>
      <c r="O14359" s="36">
        <f t="shared" si="1314"/>
        <v>99.76922469449211</v>
      </c>
      <c r="P14359" s="36">
        <f t="shared" si="1315"/>
        <v>1.3791444075650361E-7</v>
      </c>
      <c r="Q14359" s="36">
        <f t="shared" si="1316"/>
        <v>0</v>
      </c>
    </row>
    <row r="14360" spans="1:17" x14ac:dyDescent="0.3">
      <c r="A14360" s="29">
        <v>3151985</v>
      </c>
      <c r="B14360" s="1">
        <v>131</v>
      </c>
      <c r="C14360" s="1" t="s">
        <v>24</v>
      </c>
      <c r="D14360" s="1" t="s">
        <v>61</v>
      </c>
      <c r="E14360" s="1" t="s">
        <v>62</v>
      </c>
      <c r="F14360" s="47">
        <v>714</v>
      </c>
      <c r="G14360" s="34">
        <v>1891.37</v>
      </c>
      <c r="H14360" s="1" t="s">
        <v>218</v>
      </c>
      <c r="I14360" s="34">
        <v>9.2490000000000004E-5</v>
      </c>
      <c r="J14360" s="34">
        <v>843.3279</v>
      </c>
      <c r="K14360" s="35" t="str">
        <f t="shared" si="1312"/>
        <v>Loonse en Drunense Duinen &amp; Leemkuilen_H2330</v>
      </c>
      <c r="L14360" s="36">
        <f>VLOOKUP(D14360,DATA!A:F,5,FALSE)</f>
        <v>1.0986712608830001E-2</v>
      </c>
      <c r="M14360" s="37">
        <f>VLOOKUP(D14360,DATA!A:F,6,FALSE)</f>
        <v>982</v>
      </c>
      <c r="N14360" s="36">
        <f t="shared" si="1313"/>
        <v>99.995419112255803</v>
      </c>
      <c r="O14360" s="36">
        <f t="shared" si="1314"/>
        <v>99.995419116910526</v>
      </c>
      <c r="P14360" s="36">
        <f t="shared" si="1315"/>
        <v>4.6547228294002707E-9</v>
      </c>
      <c r="Q14360" s="36">
        <f t="shared" si="1316"/>
        <v>0</v>
      </c>
    </row>
    <row r="14361" spans="1:17" x14ac:dyDescent="0.3">
      <c r="A14361" s="29">
        <v>3151991</v>
      </c>
      <c r="B14361" s="1">
        <v>131</v>
      </c>
      <c r="C14361" s="1" t="s">
        <v>24</v>
      </c>
      <c r="D14361" s="1" t="s">
        <v>59</v>
      </c>
      <c r="E14361" s="1" t="s">
        <v>60</v>
      </c>
      <c r="F14361" s="47">
        <v>1071</v>
      </c>
      <c r="G14361" s="34">
        <v>1449.58</v>
      </c>
      <c r="H14361" s="1" t="s">
        <v>218</v>
      </c>
      <c r="I14361" s="34">
        <v>1.4327E-4</v>
      </c>
      <c r="J14361" s="34">
        <v>2945.2707999999998</v>
      </c>
      <c r="K14361" s="35" t="str">
        <f t="shared" si="1312"/>
        <v>Loonse en Drunense Duinen &amp; Leemkuilen_H9190</v>
      </c>
      <c r="L14361" s="36">
        <f>VLOOKUP(D14361,DATA!A:F,5,FALSE)</f>
        <v>1.3726988247862192E-2</v>
      </c>
      <c r="M14361" s="37">
        <f>VLOOKUP(D14361,DATA!A:F,6,FALSE)</f>
        <v>1285.5</v>
      </c>
      <c r="N14361" s="36">
        <f t="shared" si="1313"/>
        <v>90.485083008261796</v>
      </c>
      <c r="O14361" s="36">
        <f t="shared" si="1314"/>
        <v>90.485099940414258</v>
      </c>
      <c r="P14361" s="36">
        <f t="shared" si="1315"/>
        <v>1.6932152462345584E-5</v>
      </c>
      <c r="Q14361" s="36">
        <f t="shared" si="1316"/>
        <v>0</v>
      </c>
    </row>
    <row r="14362" spans="1:17" x14ac:dyDescent="0.3">
      <c r="A14362" s="29">
        <v>3151996</v>
      </c>
      <c r="B14362" s="1">
        <v>131</v>
      </c>
      <c r="C14362" s="1" t="s">
        <v>24</v>
      </c>
      <c r="D14362" s="1" t="s">
        <v>59</v>
      </c>
      <c r="E14362" s="1" t="s">
        <v>60</v>
      </c>
      <c r="F14362" s="47">
        <v>1071</v>
      </c>
      <c r="G14362" s="34">
        <v>1406.21</v>
      </c>
      <c r="H14362" s="1" t="s">
        <v>218</v>
      </c>
      <c r="I14362" s="34">
        <v>4.1590000000000003E-4</v>
      </c>
      <c r="J14362" s="34">
        <v>450.49768</v>
      </c>
      <c r="K14362" s="35" t="str">
        <f t="shared" si="1312"/>
        <v>Loonse en Drunense Duinen &amp; Leemkuilen_H9190</v>
      </c>
      <c r="L14362" s="36">
        <f>VLOOKUP(D14362,DATA!A:F,5,FALSE)</f>
        <v>1.3726988247862192E-2</v>
      </c>
      <c r="M14362" s="37">
        <f>VLOOKUP(D14362,DATA!A:F,6,FALSE)</f>
        <v>1285.5</v>
      </c>
      <c r="N14362" s="36">
        <f t="shared" si="1313"/>
        <v>83.983282644473405</v>
      </c>
      <c r="O14362" s="36">
        <f t="shared" si="1314"/>
        <v>83.983359438899157</v>
      </c>
      <c r="P14362" s="36">
        <f t="shared" si="1315"/>
        <v>7.6794425751813833E-5</v>
      </c>
      <c r="Q14362" s="36">
        <f t="shared" si="1316"/>
        <v>0</v>
      </c>
    </row>
    <row r="14363" spans="1:17" x14ac:dyDescent="0.3">
      <c r="A14363" s="29">
        <v>3152013</v>
      </c>
      <c r="B14363" s="1">
        <v>131</v>
      </c>
      <c r="C14363" s="1" t="s">
        <v>24</v>
      </c>
      <c r="D14363" s="1" t="s">
        <v>61</v>
      </c>
      <c r="E14363" s="1" t="s">
        <v>62</v>
      </c>
      <c r="F14363" s="47">
        <v>714</v>
      </c>
      <c r="G14363" s="34">
        <v>1943.4</v>
      </c>
      <c r="H14363" s="1" t="s">
        <v>218</v>
      </c>
      <c r="I14363" s="34">
        <v>9.8036000000000009E-3</v>
      </c>
      <c r="J14363" s="34">
        <v>1000.9255000000001</v>
      </c>
      <c r="K14363" s="35" t="str">
        <f t="shared" si="1312"/>
        <v>Loonse en Drunense Duinen &amp; Leemkuilen_H2330</v>
      </c>
      <c r="L14363" s="36">
        <f>VLOOKUP(D14363,DATA!A:F,5,FALSE)</f>
        <v>1.0986712608830001E-2</v>
      </c>
      <c r="M14363" s="37">
        <f>VLOOKUP(D14363,DATA!A:F,6,FALSE)</f>
        <v>982</v>
      </c>
      <c r="N14363" s="36">
        <f t="shared" si="1313"/>
        <v>99.997413581504873</v>
      </c>
      <c r="O14363" s="36">
        <f t="shared" si="1314"/>
        <v>99.997413860064071</v>
      </c>
      <c r="P14363" s="36">
        <f t="shared" si="1315"/>
        <v>2.7855919881858426E-7</v>
      </c>
      <c r="Q14363" s="36">
        <f t="shared" si="1316"/>
        <v>2.7881700535709086E-6</v>
      </c>
    </row>
    <row r="14364" spans="1:17" x14ac:dyDescent="0.3">
      <c r="A14364" s="29">
        <v>3152014</v>
      </c>
      <c r="B14364" s="1">
        <v>131</v>
      </c>
      <c r="C14364" s="1" t="s">
        <v>24</v>
      </c>
      <c r="D14364" s="1" t="s">
        <v>61</v>
      </c>
      <c r="E14364" s="1" t="s">
        <v>62</v>
      </c>
      <c r="F14364" s="47">
        <v>714</v>
      </c>
      <c r="G14364" s="34">
        <v>1497.09</v>
      </c>
      <c r="H14364" s="1" t="s">
        <v>218</v>
      </c>
      <c r="I14364" s="34">
        <v>6.5043000000000002E-3</v>
      </c>
      <c r="J14364" s="34">
        <v>1338.9703</v>
      </c>
      <c r="K14364" s="35" t="str">
        <f t="shared" si="1312"/>
        <v>Loonse en Drunense Duinen &amp; Leemkuilen_H2330</v>
      </c>
      <c r="L14364" s="36">
        <f>VLOOKUP(D14364,DATA!A:F,5,FALSE)</f>
        <v>1.0986712608830001E-2</v>
      </c>
      <c r="M14364" s="37">
        <f>VLOOKUP(D14364,DATA!A:F,6,FALSE)</f>
        <v>982</v>
      </c>
      <c r="N14364" s="36">
        <f t="shared" si="1313"/>
        <v>99.652661352095251</v>
      </c>
      <c r="O14364" s="36">
        <f t="shared" si="1314"/>
        <v>99.6526860861279</v>
      </c>
      <c r="P14364" s="36">
        <f t="shared" si="1315"/>
        <v>2.4734032649575965E-5</v>
      </c>
      <c r="Q14364" s="36">
        <f t="shared" si="1316"/>
        <v>3.3118135117012526E-4</v>
      </c>
    </row>
    <row r="14365" spans="1:17" x14ac:dyDescent="0.3">
      <c r="A14365" s="29">
        <v>3153500</v>
      </c>
      <c r="B14365" s="1">
        <v>131</v>
      </c>
      <c r="C14365" s="1" t="s">
        <v>24</v>
      </c>
      <c r="D14365" s="1" t="s">
        <v>59</v>
      </c>
      <c r="E14365" s="1" t="s">
        <v>60</v>
      </c>
      <c r="F14365" s="47">
        <v>1071</v>
      </c>
      <c r="G14365" s="34">
        <v>1304.6500000000001</v>
      </c>
      <c r="H14365" s="1" t="s">
        <v>218</v>
      </c>
      <c r="I14365" s="34">
        <v>1.7697E-5</v>
      </c>
      <c r="J14365" s="34">
        <v>295.93292000000002</v>
      </c>
      <c r="K14365" s="35" t="str">
        <f t="shared" si="1312"/>
        <v>Loonse en Drunense Duinen &amp; Leemkuilen_H9190</v>
      </c>
      <c r="L14365" s="36">
        <f>VLOOKUP(D14365,DATA!A:F,5,FALSE)</f>
        <v>1.3726988247862192E-2</v>
      </c>
      <c r="M14365" s="37">
        <f>VLOOKUP(D14365,DATA!A:F,6,FALSE)</f>
        <v>1285.5</v>
      </c>
      <c r="N14365" s="36">
        <f t="shared" si="1313"/>
        <v>56.534211848163622</v>
      </c>
      <c r="O14365" s="36">
        <f t="shared" si="1314"/>
        <v>56.534217817606574</v>
      </c>
      <c r="P14365" s="36">
        <f t="shared" si="1315"/>
        <v>5.969442952391546E-6</v>
      </c>
      <c r="Q14365" s="36">
        <f t="shared" si="1316"/>
        <v>0</v>
      </c>
    </row>
    <row r="14366" spans="1:17" x14ac:dyDescent="0.3">
      <c r="A14366" s="29">
        <v>3153501</v>
      </c>
      <c r="B14366" s="1">
        <v>131</v>
      </c>
      <c r="C14366" s="1" t="s">
        <v>24</v>
      </c>
      <c r="D14366" s="1" t="s">
        <v>59</v>
      </c>
      <c r="E14366" s="1" t="s">
        <v>60</v>
      </c>
      <c r="F14366" s="47">
        <v>1071</v>
      </c>
      <c r="G14366" s="34">
        <v>1310.4000000000001</v>
      </c>
      <c r="H14366" s="1" t="s">
        <v>218</v>
      </c>
      <c r="I14366" s="34">
        <v>2.033E-5</v>
      </c>
      <c r="J14366" s="34">
        <v>3214.1179999999999</v>
      </c>
      <c r="K14366" s="35" t="str">
        <f t="shared" si="1312"/>
        <v>Loonse en Drunense Duinen &amp; Leemkuilen_H9190</v>
      </c>
      <c r="L14366" s="36">
        <f>VLOOKUP(D14366,DATA!A:F,5,FALSE)</f>
        <v>1.3726988247862192E-2</v>
      </c>
      <c r="M14366" s="37">
        <f>VLOOKUP(D14366,DATA!A:F,6,FALSE)</f>
        <v>1285.5</v>
      </c>
      <c r="N14366" s="36">
        <f t="shared" si="1313"/>
        <v>58.462818555345748</v>
      </c>
      <c r="O14366" s="36">
        <f t="shared" si="1314"/>
        <v>58.462825332219658</v>
      </c>
      <c r="P14366" s="36">
        <f t="shared" si="1315"/>
        <v>6.7768739100415587E-6</v>
      </c>
      <c r="Q14366" s="36">
        <f t="shared" si="1316"/>
        <v>0</v>
      </c>
    </row>
    <row r="14367" spans="1:17" x14ac:dyDescent="0.3">
      <c r="A14367" s="29">
        <v>3153502</v>
      </c>
      <c r="B14367" s="1">
        <v>131</v>
      </c>
      <c r="C14367" s="1" t="s">
        <v>24</v>
      </c>
      <c r="D14367" s="1" t="s">
        <v>61</v>
      </c>
      <c r="E14367" s="1" t="s">
        <v>62</v>
      </c>
      <c r="F14367" s="47">
        <v>714</v>
      </c>
      <c r="G14367" s="34">
        <v>1337.36</v>
      </c>
      <c r="H14367" s="1" t="s">
        <v>218</v>
      </c>
      <c r="I14367" s="34">
        <v>2.3110000000000001E-5</v>
      </c>
      <c r="J14367" s="34">
        <v>946.42280000000005</v>
      </c>
      <c r="K14367" s="35" t="str">
        <f t="shared" si="1312"/>
        <v>Loonse en Drunense Duinen &amp; Leemkuilen_H2330</v>
      </c>
      <c r="L14367" s="36">
        <f>VLOOKUP(D14367,DATA!A:F,5,FALSE)</f>
        <v>1.0986712608830001E-2</v>
      </c>
      <c r="M14367" s="37">
        <f>VLOOKUP(D14367,DATA!A:F,6,FALSE)</f>
        <v>982</v>
      </c>
      <c r="N14367" s="36">
        <f t="shared" si="1313"/>
        <v>98.024194548666372</v>
      </c>
      <c r="O14367" s="36">
        <f t="shared" si="1314"/>
        <v>98.024195040417212</v>
      </c>
      <c r="P14367" s="36">
        <f t="shared" si="1315"/>
        <v>4.9175083915997675E-7</v>
      </c>
      <c r="Q14367" s="36">
        <f t="shared" si="1316"/>
        <v>0</v>
      </c>
    </row>
    <row r="14368" spans="1:17" x14ac:dyDescent="0.3">
      <c r="A14368" s="29">
        <v>3153502</v>
      </c>
      <c r="B14368" s="1">
        <v>131</v>
      </c>
      <c r="C14368" s="1" t="s">
        <v>24</v>
      </c>
      <c r="D14368" s="1" t="s">
        <v>59</v>
      </c>
      <c r="E14368" s="1" t="s">
        <v>60</v>
      </c>
      <c r="F14368" s="47">
        <v>1071</v>
      </c>
      <c r="G14368" s="34">
        <v>1337.36</v>
      </c>
      <c r="H14368" s="1" t="s">
        <v>218</v>
      </c>
      <c r="I14368" s="34">
        <v>2.3110000000000001E-5</v>
      </c>
      <c r="J14368" s="34">
        <v>1113.5364</v>
      </c>
      <c r="K14368" s="35" t="str">
        <f t="shared" si="1312"/>
        <v>Loonse en Drunense Duinen &amp; Leemkuilen_H9190</v>
      </c>
      <c r="L14368" s="36">
        <f>VLOOKUP(D14368,DATA!A:F,5,FALSE)</f>
        <v>1.3726988247862192E-2</v>
      </c>
      <c r="M14368" s="37">
        <f>VLOOKUP(D14368,DATA!A:F,6,FALSE)</f>
        <v>1285.5</v>
      </c>
      <c r="N14368" s="36">
        <f t="shared" si="1313"/>
        <v>67.081679356743635</v>
      </c>
      <c r="O14368" s="36">
        <f t="shared" si="1314"/>
        <v>67.081686361883044</v>
      </c>
      <c r="P14368" s="36">
        <f t="shared" si="1315"/>
        <v>7.0051394089887253E-6</v>
      </c>
      <c r="Q14368" s="36">
        <f t="shared" si="1316"/>
        <v>0</v>
      </c>
    </row>
    <row r="14369" spans="1:17" x14ac:dyDescent="0.3">
      <c r="A14369" s="29">
        <v>3153503</v>
      </c>
      <c r="B14369" s="1">
        <v>131</v>
      </c>
      <c r="C14369" s="1" t="s">
        <v>24</v>
      </c>
      <c r="D14369" s="1" t="s">
        <v>61</v>
      </c>
      <c r="E14369" s="1" t="s">
        <v>62</v>
      </c>
      <c r="F14369" s="47">
        <v>714</v>
      </c>
      <c r="G14369" s="34">
        <v>1352.07</v>
      </c>
      <c r="H14369" s="1" t="s">
        <v>218</v>
      </c>
      <c r="I14369" s="34">
        <v>2.5469999999999998E-5</v>
      </c>
      <c r="J14369" s="34">
        <v>478.73755</v>
      </c>
      <c r="K14369" s="35" t="str">
        <f t="shared" si="1312"/>
        <v>Loonse en Drunense Duinen &amp; Leemkuilen_H2330</v>
      </c>
      <c r="L14369" s="36">
        <f>VLOOKUP(D14369,DATA!A:F,5,FALSE)</f>
        <v>1.0986712608830001E-2</v>
      </c>
      <c r="M14369" s="37">
        <f>VLOOKUP(D14369,DATA!A:F,6,FALSE)</f>
        <v>982</v>
      </c>
      <c r="N14369" s="36">
        <f t="shared" si="1313"/>
        <v>98.314074848704436</v>
      </c>
      <c r="O14369" s="36">
        <f t="shared" si="1314"/>
        <v>98.314075312525688</v>
      </c>
      <c r="P14369" s="36">
        <f t="shared" si="1315"/>
        <v>4.6382125162836019E-7</v>
      </c>
      <c r="Q14369" s="36">
        <f t="shared" si="1316"/>
        <v>0</v>
      </c>
    </row>
    <row r="14370" spans="1:17" x14ac:dyDescent="0.3">
      <c r="A14370" s="29">
        <v>3153504</v>
      </c>
      <c r="B14370" s="1">
        <v>131</v>
      </c>
      <c r="C14370" s="1" t="s">
        <v>24</v>
      </c>
      <c r="D14370" s="1" t="s">
        <v>61</v>
      </c>
      <c r="E14370" s="1" t="s">
        <v>62</v>
      </c>
      <c r="F14370" s="47">
        <v>714</v>
      </c>
      <c r="G14370" s="34">
        <v>1403.54</v>
      </c>
      <c r="H14370" s="1" t="s">
        <v>218</v>
      </c>
      <c r="I14370" s="34">
        <v>2.866E-5</v>
      </c>
      <c r="J14370" s="34">
        <v>2777.5243999999998</v>
      </c>
      <c r="K14370" s="35" t="str">
        <f t="shared" si="1312"/>
        <v>Loonse en Drunense Duinen &amp; Leemkuilen_H2330</v>
      </c>
      <c r="L14370" s="36">
        <f>VLOOKUP(D14370,DATA!A:F,5,FALSE)</f>
        <v>1.0986712608830001E-2</v>
      </c>
      <c r="M14370" s="37">
        <f>VLOOKUP(D14370,DATA!A:F,6,FALSE)</f>
        <v>982</v>
      </c>
      <c r="N14370" s="36">
        <f t="shared" si="1313"/>
        <v>99.035227744808878</v>
      </c>
      <c r="O14370" s="36">
        <f t="shared" si="1314"/>
        <v>99.035228045664681</v>
      </c>
      <c r="P14370" s="36">
        <f t="shared" si="1315"/>
        <v>3.0085580249306076E-7</v>
      </c>
      <c r="Q14370" s="36">
        <f t="shared" si="1316"/>
        <v>0</v>
      </c>
    </row>
    <row r="14371" spans="1:17" x14ac:dyDescent="0.3">
      <c r="A14371" s="29">
        <v>3153509</v>
      </c>
      <c r="B14371" s="1">
        <v>131</v>
      </c>
      <c r="C14371" s="1" t="s">
        <v>24</v>
      </c>
      <c r="D14371" s="1" t="s">
        <v>61</v>
      </c>
      <c r="E14371" s="1" t="s">
        <v>62</v>
      </c>
      <c r="F14371" s="47">
        <v>714</v>
      </c>
      <c r="G14371" s="34">
        <v>1439.38</v>
      </c>
      <c r="H14371" s="1" t="s">
        <v>218</v>
      </c>
      <c r="I14371" s="34">
        <v>4.3019999999999998E-5</v>
      </c>
      <c r="J14371" s="34">
        <v>4161.7772999999997</v>
      </c>
      <c r="K14371" s="35" t="str">
        <f t="shared" si="1312"/>
        <v>Loonse en Drunense Duinen &amp; Leemkuilen_H2330</v>
      </c>
      <c r="L14371" s="36">
        <f>VLOOKUP(D14371,DATA!A:F,5,FALSE)</f>
        <v>1.0986712608830001E-2</v>
      </c>
      <c r="M14371" s="37">
        <f>VLOOKUP(D14371,DATA!A:F,6,FALSE)</f>
        <v>982</v>
      </c>
      <c r="N14371" s="36">
        <f t="shared" si="1313"/>
        <v>99.347198282852261</v>
      </c>
      <c r="O14371" s="36">
        <f t="shared" si="1314"/>
        <v>99.34719858938368</v>
      </c>
      <c r="P14371" s="36">
        <f t="shared" si="1315"/>
        <v>3.0653141891434643E-7</v>
      </c>
      <c r="Q14371" s="36">
        <f t="shared" si="1316"/>
        <v>0</v>
      </c>
    </row>
    <row r="14372" spans="1:17" x14ac:dyDescent="0.3">
      <c r="A14372" s="29">
        <v>3153510</v>
      </c>
      <c r="B14372" s="1">
        <v>131</v>
      </c>
      <c r="C14372" s="1" t="s">
        <v>24</v>
      </c>
      <c r="D14372" s="1" t="s">
        <v>61</v>
      </c>
      <c r="E14372" s="1" t="s">
        <v>62</v>
      </c>
      <c r="F14372" s="47">
        <v>714</v>
      </c>
      <c r="G14372" s="34">
        <v>1176.21</v>
      </c>
      <c r="H14372" s="1" t="s">
        <v>218</v>
      </c>
      <c r="I14372" s="34">
        <v>3.769E-5</v>
      </c>
      <c r="J14372" s="34">
        <v>7495.4719999999998</v>
      </c>
      <c r="K14372" s="35" t="str">
        <f t="shared" si="1312"/>
        <v>Loonse en Drunense Duinen &amp; Leemkuilen_H2330</v>
      </c>
      <c r="L14372" s="36">
        <f>VLOOKUP(D14372,DATA!A:F,5,FALSE)</f>
        <v>1.0986712608830001E-2</v>
      </c>
      <c r="M14372" s="37">
        <f>VLOOKUP(D14372,DATA!A:F,6,FALSE)</f>
        <v>982</v>
      </c>
      <c r="N14372" s="36">
        <f t="shared" si="1313"/>
        <v>89.413853851256519</v>
      </c>
      <c r="O14372" s="36">
        <f t="shared" si="1314"/>
        <v>89.413857770809415</v>
      </c>
      <c r="P14372" s="36">
        <f t="shared" si="1315"/>
        <v>3.9195528955815462E-6</v>
      </c>
      <c r="Q14372" s="36">
        <f t="shared" si="1316"/>
        <v>0</v>
      </c>
    </row>
    <row r="14373" spans="1:17" x14ac:dyDescent="0.3">
      <c r="A14373" s="29">
        <v>3153520</v>
      </c>
      <c r="B14373" s="1">
        <v>131</v>
      </c>
      <c r="C14373" s="1" t="s">
        <v>24</v>
      </c>
      <c r="D14373" s="1" t="s">
        <v>59</v>
      </c>
      <c r="E14373" s="1" t="s">
        <v>60</v>
      </c>
      <c r="F14373" s="47">
        <v>1071</v>
      </c>
      <c r="G14373" s="34">
        <v>1898.48</v>
      </c>
      <c r="H14373" s="1" t="s">
        <v>218</v>
      </c>
      <c r="I14373" s="34">
        <v>1.9497000000000001E-4</v>
      </c>
      <c r="J14373" s="34">
        <v>36.201073000000001</v>
      </c>
      <c r="K14373" s="35" t="str">
        <f t="shared" si="1312"/>
        <v>Loonse en Drunense Duinen &amp; Leemkuilen_H9190</v>
      </c>
      <c r="L14373" s="36">
        <f>VLOOKUP(D14373,DATA!A:F,5,FALSE)</f>
        <v>1.3726988247862192E-2</v>
      </c>
      <c r="M14373" s="37">
        <f>VLOOKUP(D14373,DATA!A:F,6,FALSE)</f>
        <v>1285.5</v>
      </c>
      <c r="N14373" s="36">
        <f t="shared" si="1313"/>
        <v>99.977838986993888</v>
      </c>
      <c r="O14373" s="36">
        <f t="shared" si="1314"/>
        <v>99.977839046291322</v>
      </c>
      <c r="P14373" s="36">
        <f t="shared" si="1315"/>
        <v>5.9297434518157388E-8</v>
      </c>
      <c r="Q14373" s="36">
        <f t="shared" si="1316"/>
        <v>0</v>
      </c>
    </row>
    <row r="14374" spans="1:17" x14ac:dyDescent="0.3">
      <c r="A14374" s="29">
        <v>3153543</v>
      </c>
      <c r="B14374" s="1">
        <v>131</v>
      </c>
      <c r="C14374" s="1" t="s">
        <v>24</v>
      </c>
      <c r="D14374" s="1" t="s">
        <v>61</v>
      </c>
      <c r="E14374" s="1" t="s">
        <v>62</v>
      </c>
      <c r="F14374" s="47">
        <v>714</v>
      </c>
      <c r="G14374" s="34">
        <v>1835.99</v>
      </c>
      <c r="H14374" s="1" t="s">
        <v>218</v>
      </c>
      <c r="I14374" s="34">
        <v>9.3343999999999996E-3</v>
      </c>
      <c r="J14374" s="34">
        <v>1517.4117000000001</v>
      </c>
      <c r="K14374" s="35" t="str">
        <f t="shared" si="1312"/>
        <v>Loonse en Drunense Duinen &amp; Leemkuilen_H2330</v>
      </c>
      <c r="L14374" s="36">
        <f>VLOOKUP(D14374,DATA!A:F,5,FALSE)</f>
        <v>1.0986712608830001E-2</v>
      </c>
      <c r="M14374" s="37">
        <f>VLOOKUP(D14374,DATA!A:F,6,FALSE)</f>
        <v>982</v>
      </c>
      <c r="N14374" s="36">
        <f t="shared" si="1313"/>
        <v>99.991582620245126</v>
      </c>
      <c r="O14374" s="36">
        <f t="shared" si="1314"/>
        <v>99.991583483367293</v>
      </c>
      <c r="P14374" s="36">
        <f t="shared" si="1315"/>
        <v>8.6312216751593951E-7</v>
      </c>
      <c r="Q14374" s="36">
        <f t="shared" si="1316"/>
        <v>1.3097116755180468E-5</v>
      </c>
    </row>
    <row r="14375" spans="1:17" x14ac:dyDescent="0.3">
      <c r="A14375" s="29">
        <v>3153544</v>
      </c>
      <c r="B14375" s="1">
        <v>131</v>
      </c>
      <c r="C14375" s="1" t="s">
        <v>24</v>
      </c>
      <c r="D14375" s="1" t="s">
        <v>61</v>
      </c>
      <c r="E14375" s="1" t="s">
        <v>62</v>
      </c>
      <c r="F14375" s="47">
        <v>714</v>
      </c>
      <c r="G14375" s="34">
        <v>1653.23</v>
      </c>
      <c r="H14375" s="1" t="s">
        <v>218</v>
      </c>
      <c r="I14375" s="34">
        <v>7.7311000000000003E-3</v>
      </c>
      <c r="J14375" s="34">
        <v>1077.1321</v>
      </c>
      <c r="K14375" s="35" t="str">
        <f t="shared" si="1312"/>
        <v>Loonse en Drunense Duinen &amp; Leemkuilen_H2330</v>
      </c>
      <c r="L14375" s="36">
        <f>VLOOKUP(D14375,DATA!A:F,5,FALSE)</f>
        <v>1.0986712608830001E-2</v>
      </c>
      <c r="M14375" s="37">
        <f>VLOOKUP(D14375,DATA!A:F,6,FALSE)</f>
        <v>982</v>
      </c>
      <c r="N14375" s="36">
        <f t="shared" si="1313"/>
        <v>99.93734223685891</v>
      </c>
      <c r="O14375" s="36">
        <f t="shared" si="1314"/>
        <v>99.937347555409772</v>
      </c>
      <c r="P14375" s="36">
        <f t="shared" si="1315"/>
        <v>5.3185508619435495E-6</v>
      </c>
      <c r="Q14375" s="36">
        <f t="shared" si="1316"/>
        <v>5.7287818588820659E-5</v>
      </c>
    </row>
    <row r="14376" spans="1:17" x14ac:dyDescent="0.3">
      <c r="A14376" s="29">
        <v>3155030</v>
      </c>
      <c r="B14376" s="1">
        <v>131</v>
      </c>
      <c r="C14376" s="1" t="s">
        <v>24</v>
      </c>
      <c r="D14376" s="1" t="s">
        <v>59</v>
      </c>
      <c r="E14376" s="1" t="s">
        <v>60</v>
      </c>
      <c r="F14376" s="47">
        <v>1071</v>
      </c>
      <c r="G14376" s="34">
        <v>1376.07</v>
      </c>
      <c r="H14376" s="1" t="s">
        <v>218</v>
      </c>
      <c r="I14376" s="34">
        <v>2.175E-5</v>
      </c>
      <c r="J14376" s="34">
        <v>3341.1046999999999</v>
      </c>
      <c r="K14376" s="35" t="str">
        <f t="shared" si="1312"/>
        <v>Loonse en Drunense Duinen &amp; Leemkuilen_H9190</v>
      </c>
      <c r="L14376" s="36">
        <f>VLOOKUP(D14376,DATA!A:F,5,FALSE)</f>
        <v>1.3726988247862192E-2</v>
      </c>
      <c r="M14376" s="37">
        <f>VLOOKUP(D14376,DATA!A:F,6,FALSE)</f>
        <v>1285.5</v>
      </c>
      <c r="N14376" s="36">
        <f t="shared" si="1313"/>
        <v>77.612979495895331</v>
      </c>
      <c r="O14376" s="36">
        <f t="shared" si="1314"/>
        <v>77.61298468347934</v>
      </c>
      <c r="P14376" s="36">
        <f t="shared" si="1315"/>
        <v>5.1875840085813252E-6</v>
      </c>
      <c r="Q14376" s="36">
        <f t="shared" si="1316"/>
        <v>0</v>
      </c>
    </row>
    <row r="14377" spans="1:17" x14ac:dyDescent="0.3">
      <c r="A14377" s="29">
        <v>3155031</v>
      </c>
      <c r="B14377" s="1">
        <v>131</v>
      </c>
      <c r="C14377" s="1" t="s">
        <v>24</v>
      </c>
      <c r="D14377" s="1" t="s">
        <v>59</v>
      </c>
      <c r="E14377" s="1" t="s">
        <v>60</v>
      </c>
      <c r="F14377" s="47">
        <v>1071</v>
      </c>
      <c r="G14377" s="34">
        <v>1619.66</v>
      </c>
      <c r="H14377" s="1" t="s">
        <v>218</v>
      </c>
      <c r="I14377" s="34">
        <v>3.0309999999999999E-5</v>
      </c>
      <c r="J14377" s="34">
        <v>1426.1378</v>
      </c>
      <c r="K14377" s="35" t="str">
        <f t="shared" si="1312"/>
        <v>Loonse en Drunense Duinen &amp; Leemkuilen_H9190</v>
      </c>
      <c r="L14377" s="36">
        <f>VLOOKUP(D14377,DATA!A:F,5,FALSE)</f>
        <v>1.3726988247862192E-2</v>
      </c>
      <c r="M14377" s="37">
        <f>VLOOKUP(D14377,DATA!A:F,6,FALSE)</f>
        <v>1285.5</v>
      </c>
      <c r="N14377" s="36">
        <f t="shared" si="1313"/>
        <v>98.99193965264557</v>
      </c>
      <c r="O14377" s="36">
        <f t="shared" si="1314"/>
        <v>98.991940067836126</v>
      </c>
      <c r="P14377" s="36">
        <f t="shared" si="1315"/>
        <v>4.15190555713707E-7</v>
      </c>
      <c r="Q14377" s="36">
        <f t="shared" si="1316"/>
        <v>0</v>
      </c>
    </row>
    <row r="14378" spans="1:17" x14ac:dyDescent="0.3">
      <c r="A14378" s="29">
        <v>3155032</v>
      </c>
      <c r="B14378" s="1">
        <v>131</v>
      </c>
      <c r="C14378" s="1" t="s">
        <v>24</v>
      </c>
      <c r="D14378" s="1" t="s">
        <v>61</v>
      </c>
      <c r="E14378" s="1" t="s">
        <v>62</v>
      </c>
      <c r="F14378" s="47">
        <v>714</v>
      </c>
      <c r="G14378" s="34">
        <v>1455.9</v>
      </c>
      <c r="H14378" s="1" t="s">
        <v>218</v>
      </c>
      <c r="I14378" s="34">
        <v>2.7860000000000001E-5</v>
      </c>
      <c r="J14378" s="34">
        <v>1590.6151</v>
      </c>
      <c r="K14378" s="35" t="str">
        <f t="shared" si="1312"/>
        <v>Loonse en Drunense Duinen &amp; Leemkuilen_H2330</v>
      </c>
      <c r="L14378" s="36">
        <f>VLOOKUP(D14378,DATA!A:F,5,FALSE)</f>
        <v>1.0986712608830001E-2</v>
      </c>
      <c r="M14378" s="37">
        <f>VLOOKUP(D14378,DATA!A:F,6,FALSE)</f>
        <v>982</v>
      </c>
      <c r="N14378" s="36">
        <f t="shared" si="1313"/>
        <v>99.454961157014722</v>
      </c>
      <c r="O14378" s="36">
        <f t="shared" si="1314"/>
        <v>99.454961322936256</v>
      </c>
      <c r="P14378" s="36">
        <f t="shared" si="1315"/>
        <v>1.6592153428973688E-7</v>
      </c>
      <c r="Q14378" s="36">
        <f t="shared" si="1316"/>
        <v>0</v>
      </c>
    </row>
    <row r="14379" spans="1:17" x14ac:dyDescent="0.3">
      <c r="A14379" s="29">
        <v>3155038</v>
      </c>
      <c r="B14379" s="1">
        <v>131</v>
      </c>
      <c r="C14379" s="1" t="s">
        <v>24</v>
      </c>
      <c r="D14379" s="1" t="s">
        <v>63</v>
      </c>
      <c r="E14379" s="1" t="s">
        <v>64</v>
      </c>
      <c r="F14379" s="47">
        <v>714</v>
      </c>
      <c r="G14379" s="34">
        <v>1218.8900000000001</v>
      </c>
      <c r="H14379" s="1" t="s">
        <v>218</v>
      </c>
      <c r="I14379" s="34">
        <v>3.731E-5</v>
      </c>
      <c r="J14379" s="34">
        <v>356.96762000000001</v>
      </c>
      <c r="K14379" s="35" t="str">
        <f t="shared" si="1312"/>
        <v>Loonse en Drunense Duinen &amp; Leemkuilen_H2310</v>
      </c>
      <c r="L14379" s="36">
        <f>VLOOKUP(D14379,DATA!A:F,5,FALSE)</f>
        <v>1.0986712608830001E-2</v>
      </c>
      <c r="M14379" s="37">
        <f>VLOOKUP(D14379,DATA!A:F,6,FALSE)</f>
        <v>982</v>
      </c>
      <c r="N14379" s="36">
        <f t="shared" si="1313"/>
        <v>93.103144331600419</v>
      </c>
      <c r="O14379" s="36">
        <f t="shared" si="1314"/>
        <v>93.103146963737004</v>
      </c>
      <c r="P14379" s="36">
        <f t="shared" si="1315"/>
        <v>2.6321365851345035E-6</v>
      </c>
      <c r="Q14379" s="36">
        <f t="shared" si="1316"/>
        <v>0</v>
      </c>
    </row>
    <row r="14380" spans="1:17" x14ac:dyDescent="0.3">
      <c r="A14380" s="29">
        <v>3155038</v>
      </c>
      <c r="B14380" s="1">
        <v>131</v>
      </c>
      <c r="C14380" s="1" t="s">
        <v>24</v>
      </c>
      <c r="D14380" s="1" t="s">
        <v>61</v>
      </c>
      <c r="E14380" s="1" t="s">
        <v>62</v>
      </c>
      <c r="F14380" s="47">
        <v>714</v>
      </c>
      <c r="G14380" s="34">
        <v>1218.8900000000001</v>
      </c>
      <c r="H14380" s="1" t="s">
        <v>218</v>
      </c>
      <c r="I14380" s="34">
        <v>3.731E-5</v>
      </c>
      <c r="J14380" s="34">
        <v>5709.0559999999996</v>
      </c>
      <c r="K14380" s="35" t="str">
        <f t="shared" si="1312"/>
        <v>Loonse en Drunense Duinen &amp; Leemkuilen_H2330</v>
      </c>
      <c r="L14380" s="36">
        <f>VLOOKUP(D14380,DATA!A:F,5,FALSE)</f>
        <v>1.0986712608830001E-2</v>
      </c>
      <c r="M14380" s="37">
        <f>VLOOKUP(D14380,DATA!A:F,6,FALSE)</f>
        <v>982</v>
      </c>
      <c r="N14380" s="36">
        <f t="shared" si="1313"/>
        <v>93.103144331600419</v>
      </c>
      <c r="O14380" s="36">
        <f t="shared" si="1314"/>
        <v>93.103146963737004</v>
      </c>
      <c r="P14380" s="36">
        <f t="shared" si="1315"/>
        <v>2.6321365851345035E-6</v>
      </c>
      <c r="Q14380" s="36">
        <f t="shared" si="1316"/>
        <v>0</v>
      </c>
    </row>
    <row r="14381" spans="1:17" x14ac:dyDescent="0.3">
      <c r="A14381" s="29">
        <v>3155049</v>
      </c>
      <c r="B14381" s="1">
        <v>131</v>
      </c>
      <c r="C14381" s="1" t="s">
        <v>24</v>
      </c>
      <c r="D14381" s="1" t="s">
        <v>59</v>
      </c>
      <c r="E14381" s="1" t="s">
        <v>60</v>
      </c>
      <c r="F14381" s="47">
        <v>1071</v>
      </c>
      <c r="G14381" s="34">
        <v>1629.96</v>
      </c>
      <c r="H14381" s="1" t="s">
        <v>218</v>
      </c>
      <c r="I14381" s="34">
        <v>1.6013999999999999E-4</v>
      </c>
      <c r="J14381" s="34">
        <v>4503.4614000000001</v>
      </c>
      <c r="K14381" s="35" t="str">
        <f t="shared" si="1312"/>
        <v>Loonse en Drunense Duinen &amp; Leemkuilen_H9190</v>
      </c>
      <c r="L14381" s="36">
        <f>VLOOKUP(D14381,DATA!A:F,5,FALSE)</f>
        <v>1.3726988247862192E-2</v>
      </c>
      <c r="M14381" s="37">
        <f>VLOOKUP(D14381,DATA!A:F,6,FALSE)</f>
        <v>1285.5</v>
      </c>
      <c r="N14381" s="36">
        <f t="shared" si="1313"/>
        <v>99.12368525575107</v>
      </c>
      <c r="O14381" s="36">
        <f t="shared" si="1314"/>
        <v>99.123687165218143</v>
      </c>
      <c r="P14381" s="36">
        <f t="shared" si="1315"/>
        <v>1.9094670733466046E-6</v>
      </c>
      <c r="Q14381" s="36">
        <f t="shared" si="1316"/>
        <v>0</v>
      </c>
    </row>
    <row r="14382" spans="1:17" x14ac:dyDescent="0.3">
      <c r="A14382" s="29">
        <v>3155057</v>
      </c>
      <c r="B14382" s="1">
        <v>131</v>
      </c>
      <c r="C14382" s="1" t="s">
        <v>24</v>
      </c>
      <c r="D14382" s="1" t="s">
        <v>59</v>
      </c>
      <c r="E14382" s="1" t="s">
        <v>60</v>
      </c>
      <c r="F14382" s="47">
        <v>1071</v>
      </c>
      <c r="G14382" s="34">
        <v>1946.7</v>
      </c>
      <c r="H14382" s="1" t="s">
        <v>218</v>
      </c>
      <c r="I14382" s="34">
        <v>1.4078999999999999E-3</v>
      </c>
      <c r="J14382" s="34">
        <v>2003.0906</v>
      </c>
      <c r="K14382" s="35" t="str">
        <f t="shared" si="1312"/>
        <v>Loonse en Drunense Duinen &amp; Leemkuilen_H9190</v>
      </c>
      <c r="L14382" s="36">
        <f>VLOOKUP(D14382,DATA!A:F,5,FALSE)</f>
        <v>1.3726988247862192E-2</v>
      </c>
      <c r="M14382" s="37">
        <f>VLOOKUP(D14382,DATA!A:F,6,FALSE)</f>
        <v>1285.5</v>
      </c>
      <c r="N14382" s="36">
        <f t="shared" si="1313"/>
        <v>99.988566741773568</v>
      </c>
      <c r="O14382" s="36">
        <f t="shared" si="1314"/>
        <v>99.988566962707907</v>
      </c>
      <c r="P14382" s="36">
        <f t="shared" si="1315"/>
        <v>2.2093433926784201E-7</v>
      </c>
      <c r="Q14382" s="36">
        <f t="shared" si="1316"/>
        <v>0</v>
      </c>
    </row>
    <row r="14383" spans="1:17" x14ac:dyDescent="0.3">
      <c r="A14383" s="29">
        <v>3155072</v>
      </c>
      <c r="B14383" s="1">
        <v>131</v>
      </c>
      <c r="C14383" s="1" t="s">
        <v>24</v>
      </c>
      <c r="D14383" s="1" t="s">
        <v>61</v>
      </c>
      <c r="E14383" s="1" t="s">
        <v>62</v>
      </c>
      <c r="F14383" s="47">
        <v>714</v>
      </c>
      <c r="G14383" s="34">
        <v>1808.46</v>
      </c>
      <c r="H14383" s="1" t="s">
        <v>218</v>
      </c>
      <c r="I14383" s="34">
        <v>9.0758999999999996E-3</v>
      </c>
      <c r="J14383" s="34">
        <v>44.640296999999997</v>
      </c>
      <c r="K14383" s="35" t="str">
        <f t="shared" si="1312"/>
        <v>Loonse en Drunense Duinen &amp; Leemkuilen_H2330</v>
      </c>
      <c r="L14383" s="36">
        <f>VLOOKUP(D14383,DATA!A:F,5,FALSE)</f>
        <v>1.0986712608830001E-2</v>
      </c>
      <c r="M14383" s="37">
        <f>VLOOKUP(D14383,DATA!A:F,6,FALSE)</f>
        <v>982</v>
      </c>
      <c r="N14383" s="36">
        <f t="shared" si="1313"/>
        <v>99.988610030996242</v>
      </c>
      <c r="O14383" s="36">
        <f t="shared" si="1314"/>
        <v>99.988611166553127</v>
      </c>
      <c r="P14383" s="36">
        <f t="shared" si="1315"/>
        <v>1.1355568858562037E-6</v>
      </c>
      <c r="Q14383" s="36">
        <f t="shared" si="1316"/>
        <v>5.0691596645016029E-7</v>
      </c>
    </row>
    <row r="14384" spans="1:17" x14ac:dyDescent="0.3">
      <c r="A14384" s="29">
        <v>3156560</v>
      </c>
      <c r="B14384" s="1">
        <v>131</v>
      </c>
      <c r="C14384" s="1" t="s">
        <v>24</v>
      </c>
      <c r="D14384" s="1" t="s">
        <v>59</v>
      </c>
      <c r="E14384" s="1" t="s">
        <v>60</v>
      </c>
      <c r="F14384" s="47">
        <v>1071</v>
      </c>
      <c r="G14384" s="34">
        <v>1682.79</v>
      </c>
      <c r="H14384" s="1" t="s">
        <v>218</v>
      </c>
      <c r="I14384" s="34">
        <v>3.0049999999999999E-5</v>
      </c>
      <c r="J14384" s="34">
        <v>295.20596</v>
      </c>
      <c r="K14384" s="35" t="str">
        <f t="shared" si="1312"/>
        <v>Loonse en Drunense Duinen &amp; Leemkuilen_H9190</v>
      </c>
      <c r="L14384" s="36">
        <f>VLOOKUP(D14384,DATA!A:F,5,FALSE)</f>
        <v>1.3726988247862192E-2</v>
      </c>
      <c r="M14384" s="37">
        <f>VLOOKUP(D14384,DATA!A:F,6,FALSE)</f>
        <v>1285.5</v>
      </c>
      <c r="N14384" s="36">
        <f t="shared" si="1313"/>
        <v>99.573736135655921</v>
      </c>
      <c r="O14384" s="36">
        <f t="shared" si="1314"/>
        <v>99.573736310738511</v>
      </c>
      <c r="P14384" s="36">
        <f t="shared" si="1315"/>
        <v>1.7508259020360128E-7</v>
      </c>
      <c r="Q14384" s="36">
        <f t="shared" si="1316"/>
        <v>0</v>
      </c>
    </row>
    <row r="14385" spans="1:17" x14ac:dyDescent="0.3">
      <c r="A14385" s="29">
        <v>3156566</v>
      </c>
      <c r="B14385" s="1">
        <v>131</v>
      </c>
      <c r="C14385" s="1" t="s">
        <v>24</v>
      </c>
      <c r="D14385" s="1" t="s">
        <v>63</v>
      </c>
      <c r="E14385" s="1" t="s">
        <v>64</v>
      </c>
      <c r="F14385" s="47">
        <v>714</v>
      </c>
      <c r="G14385" s="34">
        <v>1945.15</v>
      </c>
      <c r="H14385" s="1" t="s">
        <v>218</v>
      </c>
      <c r="I14385" s="34">
        <v>6.1929999999999998E-5</v>
      </c>
      <c r="J14385" s="34">
        <v>3633.8496</v>
      </c>
      <c r="K14385" s="35" t="str">
        <f t="shared" si="1312"/>
        <v>Loonse en Drunense Duinen &amp; Leemkuilen_H2310</v>
      </c>
      <c r="L14385" s="36">
        <f>VLOOKUP(D14385,DATA!A:F,5,FALSE)</f>
        <v>1.0986712608830001E-2</v>
      </c>
      <c r="M14385" s="37">
        <f>VLOOKUP(D14385,DATA!A:F,6,FALSE)</f>
        <v>982</v>
      </c>
      <c r="N14385" s="36">
        <f t="shared" si="1313"/>
        <v>99.997462833660762</v>
      </c>
      <c r="O14385" s="36">
        <f t="shared" si="1314"/>
        <v>99.997462835387026</v>
      </c>
      <c r="P14385" s="36">
        <f t="shared" si="1315"/>
        <v>1.7262635765291634E-9</v>
      </c>
      <c r="Q14385" s="36">
        <f t="shared" si="1316"/>
        <v>0</v>
      </c>
    </row>
    <row r="14386" spans="1:17" x14ac:dyDescent="0.3">
      <c r="A14386" s="29">
        <v>3156567</v>
      </c>
      <c r="B14386" s="1">
        <v>131</v>
      </c>
      <c r="C14386" s="1" t="s">
        <v>24</v>
      </c>
      <c r="D14386" s="1" t="s">
        <v>61</v>
      </c>
      <c r="E14386" s="1" t="s">
        <v>62</v>
      </c>
      <c r="F14386" s="47">
        <v>714</v>
      </c>
      <c r="G14386" s="34">
        <v>1728.38</v>
      </c>
      <c r="H14386" s="1" t="s">
        <v>218</v>
      </c>
      <c r="I14386" s="34">
        <v>5.5489999999999999E-5</v>
      </c>
      <c r="J14386" s="34">
        <v>2923.4596999999999</v>
      </c>
      <c r="K14386" s="35" t="str">
        <f t="shared" si="1312"/>
        <v>Loonse en Drunense Duinen &amp; Leemkuilen_H2330</v>
      </c>
      <c r="L14386" s="36">
        <f>VLOOKUP(D14386,DATA!A:F,5,FALSE)</f>
        <v>1.0986712608830001E-2</v>
      </c>
      <c r="M14386" s="37">
        <f>VLOOKUP(D14386,DATA!A:F,6,FALSE)</f>
        <v>982</v>
      </c>
      <c r="N14386" s="36">
        <f t="shared" si="1313"/>
        <v>99.972549390705908</v>
      </c>
      <c r="O14386" s="36">
        <f t="shared" si="1314"/>
        <v>99.972549407436659</v>
      </c>
      <c r="P14386" s="36">
        <f t="shared" si="1315"/>
        <v>1.6730751895011053E-8</v>
      </c>
      <c r="Q14386" s="36">
        <f t="shared" si="1316"/>
        <v>0</v>
      </c>
    </row>
    <row r="14387" spans="1:17" x14ac:dyDescent="0.3">
      <c r="A14387" s="29">
        <v>3156568</v>
      </c>
      <c r="B14387" s="1">
        <v>131</v>
      </c>
      <c r="C14387" s="1" t="s">
        <v>24</v>
      </c>
      <c r="D14387" s="1" t="s">
        <v>61</v>
      </c>
      <c r="E14387" s="1" t="s">
        <v>62</v>
      </c>
      <c r="F14387" s="47">
        <v>714</v>
      </c>
      <c r="G14387" s="34">
        <v>1280.4100000000001</v>
      </c>
      <c r="H14387" s="1" t="s">
        <v>218</v>
      </c>
      <c r="I14387" s="34">
        <v>3.9459999999999998E-5</v>
      </c>
      <c r="J14387" s="34">
        <v>2855.1203999999998</v>
      </c>
      <c r="K14387" s="35" t="str">
        <f t="shared" si="1312"/>
        <v>Loonse en Drunense Duinen &amp; Leemkuilen_H2330</v>
      </c>
      <c r="L14387" s="36">
        <f>VLOOKUP(D14387,DATA!A:F,5,FALSE)</f>
        <v>1.0986712608830001E-2</v>
      </c>
      <c r="M14387" s="37">
        <f>VLOOKUP(D14387,DATA!A:F,6,FALSE)</f>
        <v>982</v>
      </c>
      <c r="N14387" s="36">
        <f t="shared" si="1313"/>
        <v>96.368539583782692</v>
      </c>
      <c r="O14387" s="36">
        <f t="shared" si="1314"/>
        <v>96.368541100977495</v>
      </c>
      <c r="P14387" s="36">
        <f t="shared" si="1315"/>
        <v>1.5171948035686E-6</v>
      </c>
      <c r="Q14387" s="36">
        <f t="shared" si="1316"/>
        <v>0</v>
      </c>
    </row>
    <row r="14388" spans="1:17" x14ac:dyDescent="0.3">
      <c r="A14388" s="29">
        <v>3156578</v>
      </c>
      <c r="B14388" s="1">
        <v>131</v>
      </c>
      <c r="C14388" s="1" t="s">
        <v>24</v>
      </c>
      <c r="D14388" s="1" t="s">
        <v>59</v>
      </c>
      <c r="E14388" s="1" t="s">
        <v>60</v>
      </c>
      <c r="F14388" s="47">
        <v>1071</v>
      </c>
      <c r="G14388" s="34">
        <v>1942.98</v>
      </c>
      <c r="H14388" s="1" t="s">
        <v>218</v>
      </c>
      <c r="I14388" s="34">
        <v>1.8473E-4</v>
      </c>
      <c r="J14388" s="34">
        <v>1.3356645</v>
      </c>
      <c r="K14388" s="35" t="str">
        <f t="shared" si="1312"/>
        <v>Loonse en Drunense Duinen &amp; Leemkuilen_H9190</v>
      </c>
      <c r="L14388" s="36">
        <f>VLOOKUP(D14388,DATA!A:F,5,FALSE)</f>
        <v>1.3726988247862192E-2</v>
      </c>
      <c r="M14388" s="37">
        <f>VLOOKUP(D14388,DATA!A:F,6,FALSE)</f>
        <v>1285.5</v>
      </c>
      <c r="N14388" s="36">
        <f t="shared" si="1313"/>
        <v>99.987967817888318</v>
      </c>
      <c r="O14388" s="36">
        <f t="shared" si="1314"/>
        <v>99.987967848395655</v>
      </c>
      <c r="P14388" s="36">
        <f t="shared" si="1315"/>
        <v>3.0507337100971199E-8</v>
      </c>
      <c r="Q14388" s="36">
        <f t="shared" si="1316"/>
        <v>0</v>
      </c>
    </row>
    <row r="14389" spans="1:17" x14ac:dyDescent="0.3">
      <c r="A14389" s="29">
        <v>3156586</v>
      </c>
      <c r="B14389" s="1">
        <v>131</v>
      </c>
      <c r="C14389" s="1" t="s">
        <v>24</v>
      </c>
      <c r="D14389" s="1" t="s">
        <v>59</v>
      </c>
      <c r="E14389" s="1" t="s">
        <v>60</v>
      </c>
      <c r="F14389" s="47">
        <v>1071</v>
      </c>
      <c r="G14389" s="34">
        <v>1673.18</v>
      </c>
      <c r="H14389" s="1" t="s">
        <v>218</v>
      </c>
      <c r="I14389" s="34">
        <v>9.343E-4</v>
      </c>
      <c r="J14389" s="34">
        <v>1.6345162</v>
      </c>
      <c r="K14389" s="35" t="str">
        <f t="shared" si="1312"/>
        <v>Loonse en Drunense Duinen &amp; Leemkuilen_H9190</v>
      </c>
      <c r="L14389" s="36">
        <f>VLOOKUP(D14389,DATA!A:F,5,FALSE)</f>
        <v>1.3726988247862192E-2</v>
      </c>
      <c r="M14389" s="37">
        <f>VLOOKUP(D14389,DATA!A:F,6,FALSE)</f>
        <v>1285.5</v>
      </c>
      <c r="N14389" s="36">
        <f t="shared" si="1313"/>
        <v>99.513919618095144</v>
      </c>
      <c r="O14389" s="36">
        <f t="shared" si="1314"/>
        <v>99.513925821794999</v>
      </c>
      <c r="P14389" s="36">
        <f t="shared" si="1315"/>
        <v>6.2036998542680521E-6</v>
      </c>
      <c r="Q14389" s="36">
        <f t="shared" si="1316"/>
        <v>0</v>
      </c>
    </row>
    <row r="14390" spans="1:17" x14ac:dyDescent="0.3">
      <c r="A14390" s="29">
        <v>3156587</v>
      </c>
      <c r="B14390" s="1">
        <v>131</v>
      </c>
      <c r="C14390" s="1" t="s">
        <v>24</v>
      </c>
      <c r="D14390" s="1" t="s">
        <v>59</v>
      </c>
      <c r="E14390" s="1" t="s">
        <v>60</v>
      </c>
      <c r="F14390" s="47">
        <v>1071</v>
      </c>
      <c r="G14390" s="34">
        <v>1705.95</v>
      </c>
      <c r="H14390" s="1" t="s">
        <v>218</v>
      </c>
      <c r="I14390" s="34">
        <v>1.1455E-3</v>
      </c>
      <c r="J14390" s="34">
        <v>605.22339999999997</v>
      </c>
      <c r="K14390" s="35" t="str">
        <f t="shared" si="1312"/>
        <v>Loonse en Drunense Duinen &amp; Leemkuilen_H9190</v>
      </c>
      <c r="L14390" s="36">
        <f>VLOOKUP(D14390,DATA!A:F,5,FALSE)</f>
        <v>1.3726988247862192E-2</v>
      </c>
      <c r="M14390" s="37">
        <f>VLOOKUP(D14390,DATA!A:F,6,FALSE)</f>
        <v>1285.5</v>
      </c>
      <c r="N14390" s="36">
        <f t="shared" si="1313"/>
        <v>99.689463000750806</v>
      </c>
      <c r="O14390" s="36">
        <f t="shared" si="1314"/>
        <v>99.68946786851545</v>
      </c>
      <c r="P14390" s="36">
        <f t="shared" si="1315"/>
        <v>4.8677646447004008E-6</v>
      </c>
      <c r="Q14390" s="36">
        <f t="shared" si="1316"/>
        <v>0</v>
      </c>
    </row>
    <row r="14391" spans="1:17" x14ac:dyDescent="0.3">
      <c r="A14391" s="29">
        <v>3156602</v>
      </c>
      <c r="B14391" s="1">
        <v>131</v>
      </c>
      <c r="C14391" s="1" t="s">
        <v>24</v>
      </c>
      <c r="D14391" s="1" t="s">
        <v>61</v>
      </c>
      <c r="E14391" s="1" t="s">
        <v>62</v>
      </c>
      <c r="F14391" s="47">
        <v>714</v>
      </c>
      <c r="G14391" s="34">
        <v>1987.32</v>
      </c>
      <c r="H14391" s="1" t="s">
        <v>218</v>
      </c>
      <c r="I14391" s="34">
        <v>1.04762E-2</v>
      </c>
      <c r="J14391" s="34">
        <v>547.51930000000004</v>
      </c>
      <c r="K14391" s="35" t="str">
        <f t="shared" si="1312"/>
        <v>Loonse en Drunense Duinen &amp; Leemkuilen_H2330</v>
      </c>
      <c r="L14391" s="36">
        <f>VLOOKUP(D14391,DATA!A:F,5,FALSE)</f>
        <v>1.0986712608830001E-2</v>
      </c>
      <c r="M14391" s="37">
        <f>VLOOKUP(D14391,DATA!A:F,6,FALSE)</f>
        <v>982</v>
      </c>
      <c r="N14391" s="36">
        <f t="shared" si="1313"/>
        <v>99.998403605608459</v>
      </c>
      <c r="O14391" s="36">
        <f t="shared" si="1314"/>
        <v>99.998403789338354</v>
      </c>
      <c r="P14391" s="36">
        <f t="shared" si="1315"/>
        <v>1.837298952978017E-7</v>
      </c>
      <c r="Q14391" s="36">
        <f t="shared" si="1316"/>
        <v>1.0059566366252569E-6</v>
      </c>
    </row>
    <row r="14392" spans="1:17" x14ac:dyDescent="0.3">
      <c r="A14392" s="29">
        <v>3156604</v>
      </c>
      <c r="B14392" s="1">
        <v>131</v>
      </c>
      <c r="C14392" s="1" t="s">
        <v>24</v>
      </c>
      <c r="D14392" s="1" t="s">
        <v>61</v>
      </c>
      <c r="E14392" s="1" t="s">
        <v>62</v>
      </c>
      <c r="F14392" s="47">
        <v>714</v>
      </c>
      <c r="G14392" s="34">
        <v>1419.25</v>
      </c>
      <c r="H14392" s="1" t="s">
        <v>218</v>
      </c>
      <c r="I14392" s="34">
        <v>6.3355E-3</v>
      </c>
      <c r="J14392" s="34">
        <v>5.9087075999999996</v>
      </c>
      <c r="K14392" s="35" t="str">
        <f t="shared" si="1312"/>
        <v>Loonse en Drunense Duinen &amp; Leemkuilen_H2330</v>
      </c>
      <c r="L14392" s="36">
        <f>VLOOKUP(D14392,DATA!A:F,5,FALSE)</f>
        <v>1.0986712608830001E-2</v>
      </c>
      <c r="M14392" s="37">
        <f>VLOOKUP(D14392,DATA!A:F,6,FALSE)</f>
        <v>982</v>
      </c>
      <c r="N14392" s="36">
        <f t="shared" si="1313"/>
        <v>99.186926584116421</v>
      </c>
      <c r="O14392" s="36">
        <f t="shared" si="1314"/>
        <v>99.186982717081804</v>
      </c>
      <c r="P14392" s="36">
        <f t="shared" si="1315"/>
        <v>5.6132965383426381E-5</v>
      </c>
      <c r="Q14392" s="36">
        <f t="shared" si="1316"/>
        <v>3.3167327917158834E-6</v>
      </c>
    </row>
    <row r="14393" spans="1:17" x14ac:dyDescent="0.3">
      <c r="A14393" s="29">
        <v>3158094</v>
      </c>
      <c r="B14393" s="1">
        <v>131</v>
      </c>
      <c r="C14393" s="1" t="s">
        <v>24</v>
      </c>
      <c r="D14393" s="1" t="s">
        <v>63</v>
      </c>
      <c r="E14393" s="1" t="s">
        <v>64</v>
      </c>
      <c r="F14393" s="47">
        <v>714</v>
      </c>
      <c r="G14393" s="34">
        <v>1694.52</v>
      </c>
      <c r="H14393" s="1" t="s">
        <v>218</v>
      </c>
      <c r="I14393" s="34">
        <v>4.7599999999999998E-5</v>
      </c>
      <c r="J14393" s="34">
        <v>136.42819</v>
      </c>
      <c r="K14393" s="35" t="str">
        <f t="shared" si="1312"/>
        <v>Loonse en Drunense Duinen &amp; Leemkuilen_H2310</v>
      </c>
      <c r="L14393" s="36">
        <f>VLOOKUP(D14393,DATA!A:F,5,FALSE)</f>
        <v>1.0986712608830001E-2</v>
      </c>
      <c r="M14393" s="37">
        <f>VLOOKUP(D14393,DATA!A:F,6,FALSE)</f>
        <v>982</v>
      </c>
      <c r="N14393" s="36">
        <f t="shared" si="1313"/>
        <v>99.9601837645383</v>
      </c>
      <c r="O14393" s="36">
        <f t="shared" si="1314"/>
        <v>99.960183785352612</v>
      </c>
      <c r="P14393" s="36">
        <f t="shared" si="1315"/>
        <v>2.0814312051697925E-8</v>
      </c>
      <c r="Q14393" s="36">
        <f t="shared" si="1316"/>
        <v>0</v>
      </c>
    </row>
    <row r="14394" spans="1:17" x14ac:dyDescent="0.3">
      <c r="A14394" s="29">
        <v>3158095</v>
      </c>
      <c r="B14394" s="1">
        <v>131</v>
      </c>
      <c r="C14394" s="1" t="s">
        <v>24</v>
      </c>
      <c r="D14394" s="1" t="s">
        <v>63</v>
      </c>
      <c r="E14394" s="1" t="s">
        <v>64</v>
      </c>
      <c r="F14394" s="47">
        <v>714</v>
      </c>
      <c r="G14394" s="34">
        <v>1929.97</v>
      </c>
      <c r="H14394" s="1" t="s">
        <v>218</v>
      </c>
      <c r="I14394" s="34">
        <v>6.2119999999999995E-5</v>
      </c>
      <c r="J14394" s="34">
        <v>1052.2253000000001</v>
      </c>
      <c r="K14394" s="35" t="str">
        <f t="shared" si="1312"/>
        <v>Loonse en Drunense Duinen &amp; Leemkuilen_H2310</v>
      </c>
      <c r="L14394" s="36">
        <f>VLOOKUP(D14394,DATA!A:F,5,FALSE)</f>
        <v>1.0986712608830001E-2</v>
      </c>
      <c r="M14394" s="37">
        <f>VLOOKUP(D14394,DATA!A:F,6,FALSE)</f>
        <v>982</v>
      </c>
      <c r="N14394" s="36">
        <f t="shared" si="1313"/>
        <v>99.997002371318985</v>
      </c>
      <c r="O14394" s="36">
        <f t="shared" si="1314"/>
        <v>99.997002373364808</v>
      </c>
      <c r="P14394" s="36">
        <f t="shared" si="1315"/>
        <v>2.0458230665099109E-9</v>
      </c>
      <c r="Q14394" s="36">
        <f t="shared" si="1316"/>
        <v>0</v>
      </c>
    </row>
    <row r="14395" spans="1:17" x14ac:dyDescent="0.3">
      <c r="A14395" s="29">
        <v>3158096</v>
      </c>
      <c r="B14395" s="1">
        <v>131</v>
      </c>
      <c r="C14395" s="1" t="s">
        <v>24</v>
      </c>
      <c r="D14395" s="1" t="s">
        <v>61</v>
      </c>
      <c r="E14395" s="1" t="s">
        <v>62</v>
      </c>
      <c r="F14395" s="47">
        <v>714</v>
      </c>
      <c r="G14395" s="34">
        <v>1449.41</v>
      </c>
      <c r="H14395" s="1" t="s">
        <v>218</v>
      </c>
      <c r="I14395" s="34">
        <v>4.2400000000000001E-5</v>
      </c>
      <c r="J14395" s="34">
        <v>6981.3666999999996</v>
      </c>
      <c r="K14395" s="35" t="str">
        <f t="shared" si="1312"/>
        <v>Loonse en Drunense Duinen &amp; Leemkuilen_H2330</v>
      </c>
      <c r="L14395" s="36">
        <f>VLOOKUP(D14395,DATA!A:F,5,FALSE)</f>
        <v>1.0986712608830001E-2</v>
      </c>
      <c r="M14395" s="37">
        <f>VLOOKUP(D14395,DATA!A:F,6,FALSE)</f>
        <v>982</v>
      </c>
      <c r="N14395" s="36">
        <f t="shared" si="1313"/>
        <v>99.41491444429488</v>
      </c>
      <c r="O14395" s="36">
        <f t="shared" si="1314"/>
        <v>99.414914715254426</v>
      </c>
      <c r="P14395" s="36">
        <f t="shared" si="1315"/>
        <v>2.7095954635569797E-7</v>
      </c>
      <c r="Q14395" s="36">
        <f t="shared" si="1316"/>
        <v>0</v>
      </c>
    </row>
    <row r="14396" spans="1:17" x14ac:dyDescent="0.3">
      <c r="A14396" s="29">
        <v>3158107</v>
      </c>
      <c r="B14396" s="1">
        <v>131</v>
      </c>
      <c r="C14396" s="1" t="s">
        <v>24</v>
      </c>
      <c r="D14396" s="1" t="s">
        <v>59</v>
      </c>
      <c r="E14396" s="1" t="s">
        <v>60</v>
      </c>
      <c r="F14396" s="47">
        <v>1071</v>
      </c>
      <c r="G14396" s="34">
        <v>1799.33</v>
      </c>
      <c r="H14396" s="1" t="s">
        <v>218</v>
      </c>
      <c r="I14396" s="34">
        <v>1.7191999999999999E-4</v>
      </c>
      <c r="J14396" s="34">
        <v>1696.7117000000001</v>
      </c>
      <c r="K14396" s="35" t="str">
        <f t="shared" si="1312"/>
        <v>Loonse en Drunense Duinen &amp; Leemkuilen_H9190</v>
      </c>
      <c r="L14396" s="36">
        <f>VLOOKUP(D14396,DATA!A:F,5,FALSE)</f>
        <v>1.3726988247862192E-2</v>
      </c>
      <c r="M14396" s="37">
        <f>VLOOKUP(D14396,DATA!A:F,6,FALSE)</f>
        <v>1285.5</v>
      </c>
      <c r="N14396" s="36">
        <f t="shared" si="1313"/>
        <v>99.913622869369235</v>
      </c>
      <c r="O14396" s="36">
        <f t="shared" si="1314"/>
        <v>99.913623073038096</v>
      </c>
      <c r="P14396" s="36">
        <f t="shared" si="1315"/>
        <v>2.0366886133160733E-7</v>
      </c>
      <c r="Q14396" s="36">
        <f t="shared" si="1316"/>
        <v>0</v>
      </c>
    </row>
    <row r="14397" spans="1:17" x14ac:dyDescent="0.3">
      <c r="A14397" s="29">
        <v>3158132</v>
      </c>
      <c r="B14397" s="1">
        <v>131</v>
      </c>
      <c r="C14397" s="1" t="s">
        <v>24</v>
      </c>
      <c r="D14397" s="1" t="s">
        <v>61</v>
      </c>
      <c r="E14397" s="1" t="s">
        <v>62</v>
      </c>
      <c r="F14397" s="47">
        <v>714</v>
      </c>
      <c r="G14397" s="34">
        <v>1983.23</v>
      </c>
      <c r="H14397" s="1" t="s">
        <v>218</v>
      </c>
      <c r="I14397" s="34">
        <v>1.0395E-2</v>
      </c>
      <c r="J14397" s="34">
        <v>1032.5598</v>
      </c>
      <c r="K14397" s="35" t="str">
        <f t="shared" si="1312"/>
        <v>Loonse en Drunense Duinen &amp; Leemkuilen_H2330</v>
      </c>
      <c r="L14397" s="36">
        <f>VLOOKUP(D14397,DATA!A:F,5,FALSE)</f>
        <v>1.0986712608830001E-2</v>
      </c>
      <c r="M14397" s="37">
        <f>VLOOKUP(D14397,DATA!A:F,6,FALSE)</f>
        <v>982</v>
      </c>
      <c r="N14397" s="36">
        <f t="shared" si="1313"/>
        <v>99.998330235661413</v>
      </c>
      <c r="O14397" s="36">
        <f t="shared" si="1314"/>
        <v>99.998330426345902</v>
      </c>
      <c r="P14397" s="36">
        <f t="shared" si="1315"/>
        <v>1.9068448864345555E-7</v>
      </c>
      <c r="Q14397" s="36">
        <f t="shared" si="1316"/>
        <v>1.9689313745678873E-6</v>
      </c>
    </row>
    <row r="14398" spans="1:17" x14ac:dyDescent="0.3">
      <c r="A14398" s="29">
        <v>3159623</v>
      </c>
      <c r="B14398" s="1">
        <v>131</v>
      </c>
      <c r="C14398" s="1" t="s">
        <v>24</v>
      </c>
      <c r="D14398" s="1" t="s">
        <v>53</v>
      </c>
      <c r="E14398" s="1" t="s">
        <v>54</v>
      </c>
      <c r="F14398" s="47">
        <v>714</v>
      </c>
      <c r="G14398" s="34">
        <v>1575.77</v>
      </c>
      <c r="H14398" s="1" t="s">
        <v>218</v>
      </c>
      <c r="I14398" s="34">
        <v>4.0370000000000001E-5</v>
      </c>
      <c r="J14398" s="34">
        <v>8.5679060000000007</v>
      </c>
      <c r="K14398" s="35" t="str">
        <f t="shared" si="1312"/>
        <v>Loonse en Drunense Duinen &amp; Leemkuilen_H4030</v>
      </c>
      <c r="L14398" s="36">
        <f>VLOOKUP(D14398,DATA!A:F,5,FALSE)</f>
        <v>1.0986712608830001E-2</v>
      </c>
      <c r="M14398" s="37">
        <f>VLOOKUP(D14398,DATA!A:F,6,FALSE)</f>
        <v>982</v>
      </c>
      <c r="N14398" s="36">
        <f t="shared" si="1313"/>
        <v>99.853375075217372</v>
      </c>
      <c r="O14398" s="36">
        <f t="shared" si="1314"/>
        <v>99.853375140155094</v>
      </c>
      <c r="P14398" s="36">
        <f t="shared" si="1315"/>
        <v>6.4937722754621063E-8</v>
      </c>
      <c r="Q14398" s="36">
        <f t="shared" si="1316"/>
        <v>0</v>
      </c>
    </row>
    <row r="14399" spans="1:17" x14ac:dyDescent="0.3">
      <c r="A14399" s="29">
        <v>3159626</v>
      </c>
      <c r="B14399" s="1">
        <v>131</v>
      </c>
      <c r="C14399" s="1" t="s">
        <v>24</v>
      </c>
      <c r="D14399" s="1" t="s">
        <v>61</v>
      </c>
      <c r="E14399" s="1" t="s">
        <v>62</v>
      </c>
      <c r="F14399" s="47">
        <v>714</v>
      </c>
      <c r="G14399" s="34">
        <v>1679.82</v>
      </c>
      <c r="H14399" s="1" t="s">
        <v>218</v>
      </c>
      <c r="I14399" s="34">
        <v>5.5050000000000003E-5</v>
      </c>
      <c r="J14399" s="34">
        <v>2038.0880999999999</v>
      </c>
      <c r="K14399" s="35" t="str">
        <f t="shared" si="1312"/>
        <v>Loonse en Drunense Duinen &amp; Leemkuilen_H2330</v>
      </c>
      <c r="L14399" s="36">
        <f>VLOOKUP(D14399,DATA!A:F,5,FALSE)</f>
        <v>1.0986712608830001E-2</v>
      </c>
      <c r="M14399" s="37">
        <f>VLOOKUP(D14399,DATA!A:F,6,FALSE)</f>
        <v>982</v>
      </c>
      <c r="N14399" s="36">
        <f t="shared" si="1313"/>
        <v>99.953208121853407</v>
      </c>
      <c r="O14399" s="36">
        <f t="shared" si="1314"/>
        <v>99.953208150140767</v>
      </c>
      <c r="P14399" s="36">
        <f t="shared" si="1315"/>
        <v>2.8287360009926488E-8</v>
      </c>
      <c r="Q14399" s="36">
        <f t="shared" si="1316"/>
        <v>0</v>
      </c>
    </row>
    <row r="14400" spans="1:17" x14ac:dyDescent="0.3">
      <c r="A14400" s="29">
        <v>3159662</v>
      </c>
      <c r="B14400" s="1">
        <v>131</v>
      </c>
      <c r="C14400" s="1" t="s">
        <v>24</v>
      </c>
      <c r="D14400" s="1" t="s">
        <v>61</v>
      </c>
      <c r="E14400" s="1" t="s">
        <v>62</v>
      </c>
      <c r="F14400" s="47">
        <v>714</v>
      </c>
      <c r="G14400" s="34">
        <v>1885.81</v>
      </c>
      <c r="H14400" s="1" t="s">
        <v>218</v>
      </c>
      <c r="I14400" s="34">
        <v>9.6273000000000001E-3</v>
      </c>
      <c r="J14400" s="34">
        <v>245.28288000000001</v>
      </c>
      <c r="K14400" s="35" t="str">
        <f t="shared" si="1312"/>
        <v>Loonse en Drunense Duinen &amp; Leemkuilen_H2330</v>
      </c>
      <c r="L14400" s="36">
        <f>VLOOKUP(D14400,DATA!A:F,5,FALSE)</f>
        <v>1.0986712608830001E-2</v>
      </c>
      <c r="M14400" s="37">
        <f>VLOOKUP(D14400,DATA!A:F,6,FALSE)</f>
        <v>982</v>
      </c>
      <c r="N14400" s="36">
        <f t="shared" si="1313"/>
        <v>99.995130574093167</v>
      </c>
      <c r="O14400" s="36">
        <f t="shared" si="1314"/>
        <v>99.995131089091601</v>
      </c>
      <c r="P14400" s="36">
        <f t="shared" si="1315"/>
        <v>5.1499843323199457E-7</v>
      </c>
      <c r="Q14400" s="36">
        <f t="shared" si="1316"/>
        <v>1.2632029889863134E-6</v>
      </c>
    </row>
    <row r="14401" spans="1:17" x14ac:dyDescent="0.3">
      <c r="A14401" s="29">
        <v>3161152</v>
      </c>
      <c r="B14401" s="1">
        <v>131</v>
      </c>
      <c r="C14401" s="1" t="s">
        <v>24</v>
      </c>
      <c r="D14401" s="1" t="s">
        <v>53</v>
      </c>
      <c r="E14401" s="1" t="s">
        <v>54</v>
      </c>
      <c r="F14401" s="47">
        <v>714</v>
      </c>
      <c r="G14401" s="34">
        <v>1783.99</v>
      </c>
      <c r="H14401" s="1" t="s">
        <v>218</v>
      </c>
      <c r="I14401" s="34">
        <v>4.9780000000000001E-5</v>
      </c>
      <c r="J14401" s="34">
        <v>630.447</v>
      </c>
      <c r="K14401" s="35" t="str">
        <f t="shared" si="1312"/>
        <v>Loonse en Drunense Duinen &amp; Leemkuilen_H4030</v>
      </c>
      <c r="L14401" s="36">
        <f>VLOOKUP(D14401,DATA!A:F,5,FALSE)</f>
        <v>1.0986712608830001E-2</v>
      </c>
      <c r="M14401" s="37">
        <f>VLOOKUP(D14401,DATA!A:F,6,FALSE)</f>
        <v>982</v>
      </c>
      <c r="N14401" s="36">
        <f t="shared" si="1313"/>
        <v>99.985097294380722</v>
      </c>
      <c r="O14401" s="36">
        <f t="shared" si="1314"/>
        <v>99.985097302530079</v>
      </c>
      <c r="P14401" s="36">
        <f t="shared" si="1315"/>
        <v>8.1493567449797411E-9</v>
      </c>
      <c r="Q14401" s="36">
        <f t="shared" si="1316"/>
        <v>0</v>
      </c>
    </row>
    <row r="14402" spans="1:17" x14ac:dyDescent="0.3">
      <c r="A14402" s="29">
        <v>3161154</v>
      </c>
      <c r="B14402" s="1">
        <v>131</v>
      </c>
      <c r="C14402" s="1" t="s">
        <v>24</v>
      </c>
      <c r="D14402" s="1" t="s">
        <v>61</v>
      </c>
      <c r="E14402" s="1" t="s">
        <v>62</v>
      </c>
      <c r="F14402" s="47">
        <v>714</v>
      </c>
      <c r="G14402" s="34">
        <v>1846.15</v>
      </c>
      <c r="H14402" s="1" t="s">
        <v>218</v>
      </c>
      <c r="I14402" s="34">
        <v>6.0170000000000002E-5</v>
      </c>
      <c r="J14402" s="34">
        <v>55.059750000000001</v>
      </c>
      <c r="K14402" s="35" t="str">
        <f t="shared" si="1312"/>
        <v>Loonse en Drunense Duinen &amp; Leemkuilen_H2330</v>
      </c>
      <c r="L14402" s="36">
        <f>VLOOKUP(D14402,DATA!A:F,5,FALSE)</f>
        <v>1.0986712608830001E-2</v>
      </c>
      <c r="M14402" s="37">
        <f>VLOOKUP(D14402,DATA!A:F,6,FALSE)</f>
        <v>982</v>
      </c>
      <c r="N14402" s="36">
        <f t="shared" si="1313"/>
        <v>99.992471600441277</v>
      </c>
      <c r="O14402" s="36">
        <f t="shared" si="1314"/>
        <v>99.992471605417705</v>
      </c>
      <c r="P14402" s="36">
        <f t="shared" si="1315"/>
        <v>4.9764281584430137E-9</v>
      </c>
      <c r="Q14402" s="36">
        <f t="shared" si="1316"/>
        <v>0</v>
      </c>
    </row>
    <row r="14403" spans="1:17" x14ac:dyDescent="0.3">
      <c r="A14403" s="29">
        <v>3161161</v>
      </c>
      <c r="B14403" s="1">
        <v>131</v>
      </c>
      <c r="C14403" s="1" t="s">
        <v>24</v>
      </c>
      <c r="D14403" s="1" t="s">
        <v>63</v>
      </c>
      <c r="E14403" s="1" t="s">
        <v>64</v>
      </c>
      <c r="F14403" s="47">
        <v>714</v>
      </c>
      <c r="G14403" s="34">
        <v>1818.52</v>
      </c>
      <c r="H14403" s="1" t="s">
        <v>218</v>
      </c>
      <c r="I14403" s="34">
        <v>8.9980000000000002E-5</v>
      </c>
      <c r="J14403" s="34">
        <v>307.89749999999998</v>
      </c>
      <c r="K14403" s="35" t="str">
        <f t="shared" ref="K14403:K14466" si="1317">_xlfn.CONCAT(C14403,"_",D14403)</f>
        <v>Loonse en Drunense Duinen &amp; Leemkuilen_H2310</v>
      </c>
      <c r="L14403" s="36">
        <f>VLOOKUP(D14403,DATA!A:F,5,FALSE)</f>
        <v>1.0986712608830001E-2</v>
      </c>
      <c r="M14403" s="37">
        <f>VLOOKUP(D14403,DATA!A:F,6,FALSE)</f>
        <v>982</v>
      </c>
      <c r="N14403" s="36">
        <f t="shared" ref="N14403:N14466" si="1318">100/(1+EXP(-L14403*(G14403-M14403)))</f>
        <v>99.989801724417319</v>
      </c>
      <c r="O14403" s="36">
        <f t="shared" ref="O14403:O14466" si="1319">100/(1+EXP(-L14403*((G14403+I14403)-M14403)))</f>
        <v>99.989801734498158</v>
      </c>
      <c r="P14403" s="36">
        <f t="shared" ref="P14403:P14466" si="1320">O14403-N14403</f>
        <v>1.0080839274451137E-8</v>
      </c>
      <c r="Q14403" s="36">
        <f t="shared" ref="Q14403:Q14466" si="1321">IF(AND(H14403&lt;&gt;"below",I14403&gt;=0.005),J14403*P14403/100,0)</f>
        <v>0</v>
      </c>
    </row>
    <row r="14404" spans="1:17" x14ac:dyDescent="0.3">
      <c r="A14404" s="29">
        <v>3162681</v>
      </c>
      <c r="B14404" s="1">
        <v>131</v>
      </c>
      <c r="C14404" s="1" t="s">
        <v>24</v>
      </c>
      <c r="D14404" s="1" t="s">
        <v>53</v>
      </c>
      <c r="E14404" s="1" t="s">
        <v>54</v>
      </c>
      <c r="F14404" s="47">
        <v>714</v>
      </c>
      <c r="G14404" s="34">
        <v>1780.29</v>
      </c>
      <c r="H14404" s="1" t="s">
        <v>218</v>
      </c>
      <c r="I14404" s="34">
        <v>4.672E-5</v>
      </c>
      <c r="J14404" s="34">
        <v>354.08542</v>
      </c>
      <c r="K14404" s="35" t="str">
        <f t="shared" si="1317"/>
        <v>Loonse en Drunense Duinen &amp; Leemkuilen_H4030</v>
      </c>
      <c r="L14404" s="36">
        <f>VLOOKUP(D14404,DATA!A:F,5,FALSE)</f>
        <v>1.0986712608830001E-2</v>
      </c>
      <c r="M14404" s="37">
        <f>VLOOKUP(D14404,DATA!A:F,6,FALSE)</f>
        <v>982</v>
      </c>
      <c r="N14404" s="36">
        <f t="shared" si="1318"/>
        <v>99.984479101045054</v>
      </c>
      <c r="O14404" s="36">
        <f t="shared" si="1319"/>
        <v>99.984479109010707</v>
      </c>
      <c r="P14404" s="36">
        <f t="shared" si="1320"/>
        <v>7.9656530260763247E-9</v>
      </c>
      <c r="Q14404" s="36">
        <f t="shared" si="1321"/>
        <v>0</v>
      </c>
    </row>
    <row r="14405" spans="1:17" x14ac:dyDescent="0.3">
      <c r="A14405" s="29">
        <v>3162691</v>
      </c>
      <c r="B14405" s="1">
        <v>131</v>
      </c>
      <c r="C14405" s="1" t="s">
        <v>24</v>
      </c>
      <c r="D14405" s="1" t="s">
        <v>63</v>
      </c>
      <c r="E14405" s="1" t="s">
        <v>64</v>
      </c>
      <c r="F14405" s="47">
        <v>714</v>
      </c>
      <c r="G14405" s="34">
        <v>1738.94</v>
      </c>
      <c r="H14405" s="1" t="s">
        <v>218</v>
      </c>
      <c r="I14405" s="34">
        <v>8.7159999999999999E-5</v>
      </c>
      <c r="J14405" s="34">
        <v>1919.3543999999999</v>
      </c>
      <c r="K14405" s="35" t="str">
        <f t="shared" si="1317"/>
        <v>Loonse en Drunense Duinen &amp; Leemkuilen_H2310</v>
      </c>
      <c r="L14405" s="36">
        <f>VLOOKUP(D14405,DATA!A:F,5,FALSE)</f>
        <v>1.0986712608830001E-2</v>
      </c>
      <c r="M14405" s="37">
        <f>VLOOKUP(D14405,DATA!A:F,6,FALSE)</f>
        <v>982</v>
      </c>
      <c r="N14405" s="36">
        <f t="shared" si="1318"/>
        <v>99.975555658697886</v>
      </c>
      <c r="O14405" s="36">
        <f t="shared" si="1319"/>
        <v>99.975555682100094</v>
      </c>
      <c r="P14405" s="36">
        <f t="shared" si="1320"/>
        <v>2.3402208171319216E-8</v>
      </c>
      <c r="Q14405" s="36">
        <f t="shared" si="1321"/>
        <v>0</v>
      </c>
    </row>
    <row r="14406" spans="1:17" x14ac:dyDescent="0.3">
      <c r="A14406" s="29">
        <v>3164219</v>
      </c>
      <c r="B14406" s="1">
        <v>131</v>
      </c>
      <c r="C14406" s="1" t="s">
        <v>24</v>
      </c>
      <c r="D14406" s="1" t="s">
        <v>63</v>
      </c>
      <c r="E14406" s="1" t="s">
        <v>64</v>
      </c>
      <c r="F14406" s="47">
        <v>714</v>
      </c>
      <c r="G14406" s="34">
        <v>1719.7</v>
      </c>
      <c r="H14406" s="1" t="s">
        <v>218</v>
      </c>
      <c r="I14406" s="34">
        <v>7.8079999999999998E-5</v>
      </c>
      <c r="J14406" s="34">
        <v>1175.6884</v>
      </c>
      <c r="K14406" s="35" t="str">
        <f t="shared" si="1317"/>
        <v>Loonse en Drunense Duinen &amp; Leemkuilen_H2310</v>
      </c>
      <c r="L14406" s="36">
        <f>VLOOKUP(D14406,DATA!A:F,5,FALSE)</f>
        <v>1.0986712608830001E-2</v>
      </c>
      <c r="M14406" s="37">
        <f>VLOOKUP(D14406,DATA!A:F,6,FALSE)</f>
        <v>982</v>
      </c>
      <c r="N14406" s="36">
        <f t="shared" si="1318"/>
        <v>99.969803513910009</v>
      </c>
      <c r="O14406" s="36">
        <f t="shared" si="1319"/>
        <v>99.969803539806009</v>
      </c>
      <c r="P14406" s="36">
        <f t="shared" si="1320"/>
        <v>2.589600001101644E-8</v>
      </c>
      <c r="Q14406" s="36">
        <f t="shared" si="1321"/>
        <v>0</v>
      </c>
    </row>
    <row r="14407" spans="1:17" x14ac:dyDescent="0.3">
      <c r="A14407" s="29">
        <v>3164219</v>
      </c>
      <c r="B14407" s="1">
        <v>131</v>
      </c>
      <c r="C14407" s="1" t="s">
        <v>24</v>
      </c>
      <c r="D14407" s="1" t="s">
        <v>53</v>
      </c>
      <c r="E14407" s="1" t="s">
        <v>54</v>
      </c>
      <c r="F14407" s="47">
        <v>714</v>
      </c>
      <c r="G14407" s="34">
        <v>1719.7</v>
      </c>
      <c r="H14407" s="1" t="s">
        <v>218</v>
      </c>
      <c r="I14407" s="34">
        <v>7.8079999999999998E-5</v>
      </c>
      <c r="J14407" s="34">
        <v>896.20636000000002</v>
      </c>
      <c r="K14407" s="35" t="str">
        <f t="shared" si="1317"/>
        <v>Loonse en Drunense Duinen &amp; Leemkuilen_H4030</v>
      </c>
      <c r="L14407" s="36">
        <f>VLOOKUP(D14407,DATA!A:F,5,FALSE)</f>
        <v>1.0986712608830001E-2</v>
      </c>
      <c r="M14407" s="37">
        <f>VLOOKUP(D14407,DATA!A:F,6,FALSE)</f>
        <v>982</v>
      </c>
      <c r="N14407" s="36">
        <f t="shared" si="1318"/>
        <v>99.969803513910009</v>
      </c>
      <c r="O14407" s="36">
        <f t="shared" si="1319"/>
        <v>99.969803539806009</v>
      </c>
      <c r="P14407" s="36">
        <f t="shared" si="1320"/>
        <v>2.589600001101644E-8</v>
      </c>
      <c r="Q14407" s="36">
        <f t="shared" si="1321"/>
        <v>0</v>
      </c>
    </row>
    <row r="14408" spans="1:17" x14ac:dyDescent="0.3">
      <c r="A14408" s="29">
        <v>3165749</v>
      </c>
      <c r="B14408" s="1">
        <v>131</v>
      </c>
      <c r="C14408" s="1" t="s">
        <v>24</v>
      </c>
      <c r="D14408" s="1" t="s">
        <v>63</v>
      </c>
      <c r="E14408" s="1" t="s">
        <v>64</v>
      </c>
      <c r="F14408" s="47">
        <v>714</v>
      </c>
      <c r="G14408" s="34">
        <v>1657.74</v>
      </c>
      <c r="H14408" s="1" t="s">
        <v>218</v>
      </c>
      <c r="I14408" s="34">
        <v>7.4209999999999996E-5</v>
      </c>
      <c r="J14408" s="34">
        <v>1397.7726</v>
      </c>
      <c r="K14408" s="35" t="str">
        <f t="shared" si="1317"/>
        <v>Loonse en Drunense Duinen &amp; Leemkuilen_H2310</v>
      </c>
      <c r="L14408" s="36">
        <f>VLOOKUP(D14408,DATA!A:F,5,FALSE)</f>
        <v>1.0986712608830001E-2</v>
      </c>
      <c r="M14408" s="37">
        <f>VLOOKUP(D14408,DATA!A:F,6,FALSE)</f>
        <v>982</v>
      </c>
      <c r="N14408" s="36">
        <f t="shared" si="1318"/>
        <v>99.940369463308684</v>
      </c>
      <c r="O14408" s="36">
        <f t="shared" si="1319"/>
        <v>99.940369511897885</v>
      </c>
      <c r="P14408" s="36">
        <f t="shared" si="1320"/>
        <v>4.8589200218884798E-8</v>
      </c>
      <c r="Q14408" s="36">
        <f t="shared" si="1321"/>
        <v>0</v>
      </c>
    </row>
    <row r="14409" spans="1:17" x14ac:dyDescent="0.3">
      <c r="A14409" s="29">
        <v>3165749</v>
      </c>
      <c r="B14409" s="1">
        <v>131</v>
      </c>
      <c r="C14409" s="1" t="s">
        <v>24</v>
      </c>
      <c r="D14409" s="1" t="s">
        <v>53</v>
      </c>
      <c r="E14409" s="1" t="s">
        <v>54</v>
      </c>
      <c r="F14409" s="47">
        <v>714</v>
      </c>
      <c r="G14409" s="34">
        <v>1657.74</v>
      </c>
      <c r="H14409" s="1" t="s">
        <v>218</v>
      </c>
      <c r="I14409" s="34">
        <v>7.4209999999999996E-5</v>
      </c>
      <c r="J14409" s="34">
        <v>2159.7168000000001</v>
      </c>
      <c r="K14409" s="35" t="str">
        <f t="shared" si="1317"/>
        <v>Loonse en Drunense Duinen &amp; Leemkuilen_H4030</v>
      </c>
      <c r="L14409" s="36">
        <f>VLOOKUP(D14409,DATA!A:F,5,FALSE)</f>
        <v>1.0986712608830001E-2</v>
      </c>
      <c r="M14409" s="37">
        <f>VLOOKUP(D14409,DATA!A:F,6,FALSE)</f>
        <v>982</v>
      </c>
      <c r="N14409" s="36">
        <f t="shared" si="1318"/>
        <v>99.940369463308684</v>
      </c>
      <c r="O14409" s="36">
        <f t="shared" si="1319"/>
        <v>99.940369511897885</v>
      </c>
      <c r="P14409" s="36">
        <f t="shared" si="1320"/>
        <v>4.8589200218884798E-8</v>
      </c>
      <c r="Q14409" s="36">
        <f t="shared" si="1321"/>
        <v>0</v>
      </c>
    </row>
    <row r="14410" spans="1:17" x14ac:dyDescent="0.3">
      <c r="A14410" s="29">
        <v>3165775</v>
      </c>
      <c r="B14410" s="1">
        <v>131</v>
      </c>
      <c r="C14410" s="1" t="s">
        <v>24</v>
      </c>
      <c r="D14410" s="1" t="s">
        <v>53</v>
      </c>
      <c r="E14410" s="1" t="s">
        <v>54</v>
      </c>
      <c r="F14410" s="47">
        <v>714</v>
      </c>
      <c r="G14410" s="34">
        <v>1978.42</v>
      </c>
      <c r="H14410" s="1" t="s">
        <v>218</v>
      </c>
      <c r="I14410" s="34">
        <v>9.6086000000000001E-3</v>
      </c>
      <c r="J14410" s="34">
        <v>540.06244000000004</v>
      </c>
      <c r="K14410" s="35" t="str">
        <f t="shared" si="1317"/>
        <v>Loonse en Drunense Duinen &amp; Leemkuilen_H4030</v>
      </c>
      <c r="L14410" s="36">
        <f>VLOOKUP(D14410,DATA!A:F,5,FALSE)</f>
        <v>1.0986712608830001E-2</v>
      </c>
      <c r="M14410" s="37">
        <f>VLOOKUP(D14410,DATA!A:F,6,FALSE)</f>
        <v>982</v>
      </c>
      <c r="N14410" s="36">
        <f t="shared" si="1318"/>
        <v>99.998239623540968</v>
      </c>
      <c r="O14410" s="36">
        <f t="shared" si="1319"/>
        <v>99.998239809365415</v>
      </c>
      <c r="P14410" s="36">
        <f t="shared" si="1320"/>
        <v>1.8582444738513004E-7</v>
      </c>
      <c r="Q14410" s="36">
        <f t="shared" si="1321"/>
        <v>1.0035680446646495E-6</v>
      </c>
    </row>
    <row r="14411" spans="1:17" x14ac:dyDescent="0.3">
      <c r="A14411" s="29">
        <v>3167277</v>
      </c>
      <c r="B14411" s="1">
        <v>131</v>
      </c>
      <c r="C14411" s="1" t="s">
        <v>24</v>
      </c>
      <c r="D14411" s="1" t="s">
        <v>53</v>
      </c>
      <c r="E14411" s="1" t="s">
        <v>54</v>
      </c>
      <c r="F14411" s="47">
        <v>714</v>
      </c>
      <c r="G14411" s="34">
        <v>1711.37</v>
      </c>
      <c r="H14411" s="1" t="s">
        <v>218</v>
      </c>
      <c r="I14411" s="34">
        <v>7.4540000000000001E-5</v>
      </c>
      <c r="J14411" s="34">
        <v>19.229036000000001</v>
      </c>
      <c r="K14411" s="35" t="str">
        <f t="shared" si="1317"/>
        <v>Loonse en Drunense Duinen &amp; Leemkuilen_H4030</v>
      </c>
      <c r="L14411" s="36">
        <f>VLOOKUP(D14411,DATA!A:F,5,FALSE)</f>
        <v>1.0986712608830001E-2</v>
      </c>
      <c r="M14411" s="37">
        <f>VLOOKUP(D14411,DATA!A:F,6,FALSE)</f>
        <v>982</v>
      </c>
      <c r="N14411" s="36">
        <f t="shared" si="1318"/>
        <v>99.966910502375171</v>
      </c>
      <c r="O14411" s="36">
        <f t="shared" si="1319"/>
        <v>99.966910529464826</v>
      </c>
      <c r="P14411" s="36">
        <f t="shared" si="1320"/>
        <v>2.7089654963674548E-8</v>
      </c>
      <c r="Q14411" s="36">
        <f t="shared" si="1321"/>
        <v>0</v>
      </c>
    </row>
    <row r="14412" spans="1:17" x14ac:dyDescent="0.3">
      <c r="A14412" s="29">
        <v>3167304</v>
      </c>
      <c r="B14412" s="1">
        <v>131</v>
      </c>
      <c r="C14412" s="1" t="s">
        <v>24</v>
      </c>
      <c r="D14412" s="1" t="s">
        <v>53</v>
      </c>
      <c r="E14412" s="1" t="s">
        <v>54</v>
      </c>
      <c r="F14412" s="47">
        <v>714</v>
      </c>
      <c r="G14412" s="34">
        <v>1978.5</v>
      </c>
      <c r="H14412" s="1" t="s">
        <v>218</v>
      </c>
      <c r="I14412" s="34">
        <v>9.4719000000000001E-3</v>
      </c>
      <c r="J14412" s="34">
        <v>1100.8586</v>
      </c>
      <c r="K14412" s="35" t="str">
        <f t="shared" si="1317"/>
        <v>Loonse en Drunense Duinen &amp; Leemkuilen_H4030</v>
      </c>
      <c r="L14412" s="36">
        <f>VLOOKUP(D14412,DATA!A:F,5,FALSE)</f>
        <v>1.0986712608830001E-2</v>
      </c>
      <c r="M14412" s="37">
        <f>VLOOKUP(D14412,DATA!A:F,6,FALSE)</f>
        <v>982</v>
      </c>
      <c r="N14412" s="36">
        <f t="shared" si="1318"/>
        <v>99.998241170094005</v>
      </c>
      <c r="O14412" s="36">
        <f t="shared" si="1319"/>
        <v>99.998241353113983</v>
      </c>
      <c r="P14412" s="36">
        <f t="shared" si="1320"/>
        <v>1.8301997783964907E-7</v>
      </c>
      <c r="Q14412" s="36">
        <f t="shared" si="1321"/>
        <v>2.0147911657658709E-6</v>
      </c>
    </row>
    <row r="14413" spans="1:17" x14ac:dyDescent="0.3">
      <c r="A14413" s="29">
        <v>3168807</v>
      </c>
      <c r="B14413" s="1">
        <v>131</v>
      </c>
      <c r="C14413" s="1" t="s">
        <v>24</v>
      </c>
      <c r="D14413" s="1" t="s">
        <v>53</v>
      </c>
      <c r="E14413" s="1" t="s">
        <v>54</v>
      </c>
      <c r="F14413" s="47">
        <v>714</v>
      </c>
      <c r="G14413" s="34">
        <v>1670.92</v>
      </c>
      <c r="H14413" s="1" t="s">
        <v>218</v>
      </c>
      <c r="I14413" s="34">
        <v>7.2210000000000002E-5</v>
      </c>
      <c r="J14413" s="34">
        <v>96.621889999999993</v>
      </c>
      <c r="K14413" s="35" t="str">
        <f t="shared" si="1317"/>
        <v>Loonse en Drunense Duinen &amp; Leemkuilen_H4030</v>
      </c>
      <c r="L14413" s="36">
        <f>VLOOKUP(D14413,DATA!A:F,5,FALSE)</f>
        <v>1.0986712608830001E-2</v>
      </c>
      <c r="M14413" s="37">
        <f>VLOOKUP(D14413,DATA!A:F,6,FALSE)</f>
        <v>982</v>
      </c>
      <c r="N14413" s="36">
        <f t="shared" si="1318"/>
        <v>99.948404042738673</v>
      </c>
      <c r="O14413" s="36">
        <f t="shared" si="1319"/>
        <v>99.948404083651212</v>
      </c>
      <c r="P14413" s="36">
        <f t="shared" si="1320"/>
        <v>4.0912539134296821E-8</v>
      </c>
      <c r="Q14413" s="36">
        <f t="shared" si="1321"/>
        <v>0</v>
      </c>
    </row>
    <row r="14414" spans="1:17" x14ac:dyDescent="0.3">
      <c r="A14414" s="29">
        <v>3168810</v>
      </c>
      <c r="B14414" s="1">
        <v>131</v>
      </c>
      <c r="C14414" s="1" t="s">
        <v>24</v>
      </c>
      <c r="D14414" s="1" t="s">
        <v>59</v>
      </c>
      <c r="E14414" s="1" t="s">
        <v>60</v>
      </c>
      <c r="F14414" s="47">
        <v>1071</v>
      </c>
      <c r="G14414" s="34">
        <v>1716.41</v>
      </c>
      <c r="H14414" s="1" t="s">
        <v>218</v>
      </c>
      <c r="I14414" s="34">
        <v>1.1266E-4</v>
      </c>
      <c r="J14414" s="34">
        <v>631.81209999999999</v>
      </c>
      <c r="K14414" s="35" t="str">
        <f t="shared" si="1317"/>
        <v>Loonse en Drunense Duinen &amp; Leemkuilen_H9190</v>
      </c>
      <c r="L14414" s="36">
        <f>VLOOKUP(D14414,DATA!A:F,5,FALSE)</f>
        <v>1.3726988247862192E-2</v>
      </c>
      <c r="M14414" s="37">
        <f>VLOOKUP(D14414,DATA!A:F,6,FALSE)</f>
        <v>1285.5</v>
      </c>
      <c r="N14414" s="36">
        <f t="shared" si="1318"/>
        <v>99.730886238918345</v>
      </c>
      <c r="O14414" s="36">
        <f t="shared" si="1319"/>
        <v>99.730886653977748</v>
      </c>
      <c r="P14414" s="36">
        <f t="shared" si="1320"/>
        <v>4.150594037355404E-7</v>
      </c>
      <c r="Q14414" s="36">
        <f t="shared" si="1321"/>
        <v>0</v>
      </c>
    </row>
    <row r="14415" spans="1:17" x14ac:dyDescent="0.3">
      <c r="A14415" s="29">
        <v>3168833</v>
      </c>
      <c r="B14415" s="1">
        <v>131</v>
      </c>
      <c r="C14415" s="1" t="s">
        <v>24</v>
      </c>
      <c r="D14415" s="1" t="s">
        <v>53</v>
      </c>
      <c r="E14415" s="1" t="s">
        <v>54</v>
      </c>
      <c r="F14415" s="47">
        <v>714</v>
      </c>
      <c r="G14415" s="34">
        <v>2009.02</v>
      </c>
      <c r="H14415" s="1" t="s">
        <v>218</v>
      </c>
      <c r="I14415" s="34">
        <v>9.4059999999999994E-3</v>
      </c>
      <c r="J14415" s="34">
        <v>536.05382999999995</v>
      </c>
      <c r="K14415" s="35" t="str">
        <f t="shared" si="1317"/>
        <v>Loonse en Drunense Duinen &amp; Leemkuilen_H4030</v>
      </c>
      <c r="L14415" s="36">
        <f>VLOOKUP(D14415,DATA!A:F,5,FALSE)</f>
        <v>1.0986712608830001E-2</v>
      </c>
      <c r="M14415" s="37">
        <f>VLOOKUP(D14415,DATA!A:F,6,FALSE)</f>
        <v>982</v>
      </c>
      <c r="N14415" s="36">
        <f t="shared" si="1318"/>
        <v>99.998742231267826</v>
      </c>
      <c r="O14415" s="36">
        <f t="shared" si="1319"/>
        <v>99.998742361238556</v>
      </c>
      <c r="P14415" s="36">
        <f t="shared" si="1320"/>
        <v>1.2997072929010756E-7</v>
      </c>
      <c r="Q14415" s="36">
        <f t="shared" si="1321"/>
        <v>6.967130722385533E-7</v>
      </c>
    </row>
    <row r="14416" spans="1:17" x14ac:dyDescent="0.3">
      <c r="A14416" s="29">
        <v>3170334</v>
      </c>
      <c r="B14416" s="1">
        <v>131</v>
      </c>
      <c r="C14416" s="1" t="s">
        <v>24</v>
      </c>
      <c r="D14416" s="1" t="s">
        <v>53</v>
      </c>
      <c r="E14416" s="1" t="s">
        <v>54</v>
      </c>
      <c r="F14416" s="47">
        <v>714</v>
      </c>
      <c r="G14416" s="34">
        <v>1809.25</v>
      </c>
      <c r="H14416" s="1" t="s">
        <v>218</v>
      </c>
      <c r="I14416" s="34">
        <v>7.4109999999999993E-5</v>
      </c>
      <c r="J14416" s="34">
        <v>7.6210290000000001</v>
      </c>
      <c r="K14416" s="35" t="str">
        <f t="shared" si="1317"/>
        <v>Loonse en Drunense Duinen &amp; Leemkuilen_H4030</v>
      </c>
      <c r="L14416" s="36">
        <f>VLOOKUP(D14416,DATA!A:F,5,FALSE)</f>
        <v>1.0986712608830001E-2</v>
      </c>
      <c r="M14416" s="37">
        <f>VLOOKUP(D14416,DATA!A:F,6,FALSE)</f>
        <v>982</v>
      </c>
      <c r="N14416" s="36">
        <f t="shared" si="1318"/>
        <v>99.988708451365383</v>
      </c>
      <c r="O14416" s="36">
        <f t="shared" si="1319"/>
        <v>99.988708460558215</v>
      </c>
      <c r="P14416" s="36">
        <f t="shared" si="1320"/>
        <v>9.1928313850075938E-9</v>
      </c>
      <c r="Q14416" s="36">
        <f t="shared" si="1321"/>
        <v>0</v>
      </c>
    </row>
    <row r="14417" spans="1:17" x14ac:dyDescent="0.3">
      <c r="A14417" s="29">
        <v>3170338</v>
      </c>
      <c r="B14417" s="1">
        <v>131</v>
      </c>
      <c r="C14417" s="1" t="s">
        <v>24</v>
      </c>
      <c r="D14417" s="1" t="s">
        <v>59</v>
      </c>
      <c r="E14417" s="1" t="s">
        <v>60</v>
      </c>
      <c r="F14417" s="47">
        <v>1071</v>
      </c>
      <c r="G14417" s="34">
        <v>1772.77</v>
      </c>
      <c r="H14417" s="1" t="s">
        <v>218</v>
      </c>
      <c r="I14417" s="34">
        <v>1.0581000000000001E-4</v>
      </c>
      <c r="J14417" s="34">
        <v>420.21877999999998</v>
      </c>
      <c r="K14417" s="35" t="str">
        <f t="shared" si="1317"/>
        <v>Loonse en Drunense Duinen &amp; Leemkuilen_H9190</v>
      </c>
      <c r="L14417" s="36">
        <f>VLOOKUP(D14417,DATA!A:F,5,FALSE)</f>
        <v>1.3726988247862192E-2</v>
      </c>
      <c r="M14417" s="37">
        <f>VLOOKUP(D14417,DATA!A:F,6,FALSE)</f>
        <v>1285.5</v>
      </c>
      <c r="N14417" s="36">
        <f t="shared" si="1318"/>
        <v>99.87567093045152</v>
      </c>
      <c r="O14417" s="36">
        <f t="shared" si="1319"/>
        <v>99.875671110808966</v>
      </c>
      <c r="P14417" s="36">
        <f t="shared" si="1320"/>
        <v>1.8035744631106354E-7</v>
      </c>
      <c r="Q14417" s="36">
        <f t="shared" si="1321"/>
        <v>0</v>
      </c>
    </row>
    <row r="14418" spans="1:17" x14ac:dyDescent="0.3">
      <c r="A14418" s="29">
        <v>3171856</v>
      </c>
      <c r="B14418" s="1">
        <v>131</v>
      </c>
      <c r="C14418" s="1" t="s">
        <v>24</v>
      </c>
      <c r="D14418" s="1" t="s">
        <v>53</v>
      </c>
      <c r="E14418" s="1" t="s">
        <v>54</v>
      </c>
      <c r="F14418" s="47">
        <v>714</v>
      </c>
      <c r="G14418" s="34">
        <v>1912.97</v>
      </c>
      <c r="H14418" s="1" t="s">
        <v>218</v>
      </c>
      <c r="I14418" s="34">
        <v>4.816E-5</v>
      </c>
      <c r="J14418" s="34">
        <v>903.89197000000001</v>
      </c>
      <c r="K14418" s="35" t="str">
        <f t="shared" si="1317"/>
        <v>Loonse en Drunense Duinen &amp; Leemkuilen_H4030</v>
      </c>
      <c r="L14418" s="36">
        <f>VLOOKUP(D14418,DATA!A:F,5,FALSE)</f>
        <v>1.0986712608830001E-2</v>
      </c>
      <c r="M14418" s="37">
        <f>VLOOKUP(D14418,DATA!A:F,6,FALSE)</f>
        <v>982</v>
      </c>
      <c r="N14418" s="36">
        <f t="shared" si="1318"/>
        <v>99.996386815577424</v>
      </c>
      <c r="O14418" s="36">
        <f t="shared" si="1319"/>
        <v>99.996386817489153</v>
      </c>
      <c r="P14418" s="36">
        <f t="shared" si="1320"/>
        <v>1.9117294414172648E-9</v>
      </c>
      <c r="Q14418" s="36">
        <f t="shared" si="1321"/>
        <v>0</v>
      </c>
    </row>
    <row r="14419" spans="1:17" x14ac:dyDescent="0.3">
      <c r="A14419" s="29">
        <v>3171864</v>
      </c>
      <c r="B14419" s="1">
        <v>131</v>
      </c>
      <c r="C14419" s="1" t="s">
        <v>24</v>
      </c>
      <c r="D14419" s="1" t="s">
        <v>53</v>
      </c>
      <c r="E14419" s="1" t="s">
        <v>54</v>
      </c>
      <c r="F14419" s="47">
        <v>714</v>
      </c>
      <c r="G14419" s="34">
        <v>1787.95</v>
      </c>
      <c r="H14419" s="1" t="s">
        <v>218</v>
      </c>
      <c r="I14419" s="34">
        <v>7.3670000000000004E-5</v>
      </c>
      <c r="J14419" s="34">
        <v>101.30811</v>
      </c>
      <c r="K14419" s="35" t="str">
        <f t="shared" si="1317"/>
        <v>Loonse en Drunense Duinen &amp; Leemkuilen_H4030</v>
      </c>
      <c r="L14419" s="36">
        <f>VLOOKUP(D14419,DATA!A:F,5,FALSE)</f>
        <v>1.0986712608830001E-2</v>
      </c>
      <c r="M14419" s="37">
        <f>VLOOKUP(D14419,DATA!A:F,6,FALSE)</f>
        <v>982</v>
      </c>
      <c r="N14419" s="36">
        <f t="shared" si="1318"/>
        <v>99.985731679294574</v>
      </c>
      <c r="O14419" s="36">
        <f t="shared" si="1319"/>
        <v>99.985731690841561</v>
      </c>
      <c r="P14419" s="36">
        <f t="shared" si="1320"/>
        <v>1.1546987366273243E-8</v>
      </c>
      <c r="Q14419" s="36">
        <f t="shared" si="1321"/>
        <v>0</v>
      </c>
    </row>
    <row r="14420" spans="1:17" x14ac:dyDescent="0.3">
      <c r="A14420" s="29">
        <v>3171868</v>
      </c>
      <c r="B14420" s="1">
        <v>131</v>
      </c>
      <c r="C14420" s="1" t="s">
        <v>24</v>
      </c>
      <c r="D14420" s="1" t="s">
        <v>59</v>
      </c>
      <c r="E14420" s="1" t="s">
        <v>60</v>
      </c>
      <c r="F14420" s="47">
        <v>1071</v>
      </c>
      <c r="G14420" s="34">
        <v>1363.85</v>
      </c>
      <c r="H14420" s="1" t="s">
        <v>218</v>
      </c>
      <c r="I14420" s="34">
        <v>7.2340000000000002E-5</v>
      </c>
      <c r="J14420" s="34">
        <v>892.85389999999995</v>
      </c>
      <c r="K14420" s="35" t="str">
        <f t="shared" si="1317"/>
        <v>Loonse en Drunense Duinen &amp; Leemkuilen_H9190</v>
      </c>
      <c r="L14420" s="36">
        <f>VLOOKUP(D14420,DATA!A:F,5,FALSE)</f>
        <v>1.3726988247862192E-2</v>
      </c>
      <c r="M14420" s="37">
        <f>VLOOKUP(D14420,DATA!A:F,6,FALSE)</f>
        <v>1285.5</v>
      </c>
      <c r="N14420" s="36">
        <f t="shared" si="1318"/>
        <v>74.564326322078969</v>
      </c>
      <c r="O14420" s="36">
        <f t="shared" si="1319"/>
        <v>74.564345155447455</v>
      </c>
      <c r="P14420" s="36">
        <f t="shared" si="1320"/>
        <v>1.8833368486070867E-5</v>
      </c>
      <c r="Q14420" s="36">
        <f t="shared" si="1321"/>
        <v>0</v>
      </c>
    </row>
    <row r="14421" spans="1:17" x14ac:dyDescent="0.3">
      <c r="A14421" s="29">
        <v>3173385</v>
      </c>
      <c r="B14421" s="1">
        <v>131</v>
      </c>
      <c r="C14421" s="1" t="s">
        <v>24</v>
      </c>
      <c r="D14421" s="1" t="s">
        <v>53</v>
      </c>
      <c r="E14421" s="1" t="s">
        <v>54</v>
      </c>
      <c r="F14421" s="47">
        <v>714</v>
      </c>
      <c r="G14421" s="34">
        <v>1867.1</v>
      </c>
      <c r="H14421" s="1" t="s">
        <v>218</v>
      </c>
      <c r="I14421" s="34">
        <v>4.676E-5</v>
      </c>
      <c r="J14421" s="34">
        <v>8.5933050000000009</v>
      </c>
      <c r="K14421" s="35" t="str">
        <f t="shared" si="1317"/>
        <v>Loonse en Drunense Duinen &amp; Leemkuilen_H4030</v>
      </c>
      <c r="L14421" s="36">
        <f>VLOOKUP(D14421,DATA!A:F,5,FALSE)</f>
        <v>1.0986712608830001E-2</v>
      </c>
      <c r="M14421" s="37">
        <f>VLOOKUP(D14421,DATA!A:F,6,FALSE)</f>
        <v>982</v>
      </c>
      <c r="N14421" s="36">
        <f t="shared" si="1318"/>
        <v>99.994019367528821</v>
      </c>
      <c r="O14421" s="36">
        <f t="shared" si="1319"/>
        <v>99.994019370601109</v>
      </c>
      <c r="P14421" s="36">
        <f t="shared" si="1320"/>
        <v>3.0722873134436668E-9</v>
      </c>
      <c r="Q14421" s="36">
        <f t="shared" si="1321"/>
        <v>0</v>
      </c>
    </row>
    <row r="14422" spans="1:17" x14ac:dyDescent="0.3">
      <c r="A14422" s="29">
        <v>3173392</v>
      </c>
      <c r="B14422" s="1">
        <v>131</v>
      </c>
      <c r="C14422" s="1" t="s">
        <v>24</v>
      </c>
      <c r="D14422" s="1" t="s">
        <v>53</v>
      </c>
      <c r="E14422" s="1" t="s">
        <v>54</v>
      </c>
      <c r="F14422" s="47">
        <v>714</v>
      </c>
      <c r="G14422" s="34">
        <v>1844.77</v>
      </c>
      <c r="H14422" s="1" t="s">
        <v>218</v>
      </c>
      <c r="I14422" s="34">
        <v>7.3139999999999994E-5</v>
      </c>
      <c r="J14422" s="34">
        <v>328.93808000000001</v>
      </c>
      <c r="K14422" s="35" t="str">
        <f t="shared" si="1317"/>
        <v>Loonse en Drunense Duinen &amp; Leemkuilen_H4030</v>
      </c>
      <c r="L14422" s="36">
        <f>VLOOKUP(D14422,DATA!A:F,5,FALSE)</f>
        <v>1.0986712608830001E-2</v>
      </c>
      <c r="M14422" s="37">
        <f>VLOOKUP(D14422,DATA!A:F,6,FALSE)</f>
        <v>982</v>
      </c>
      <c r="N14422" s="36">
        <f t="shared" si="1318"/>
        <v>99.992356596483035</v>
      </c>
      <c r="O14422" s="36">
        <f t="shared" si="1319"/>
        <v>99.992356602624568</v>
      </c>
      <c r="P14422" s="36">
        <f t="shared" si="1320"/>
        <v>6.1415335039782804E-9</v>
      </c>
      <c r="Q14422" s="36">
        <f t="shared" si="1321"/>
        <v>0</v>
      </c>
    </row>
    <row r="14423" spans="1:17" x14ac:dyDescent="0.3">
      <c r="A14423" s="29">
        <v>3173396</v>
      </c>
      <c r="B14423" s="1">
        <v>131</v>
      </c>
      <c r="C14423" s="1" t="s">
        <v>24</v>
      </c>
      <c r="D14423" s="1" t="s">
        <v>59</v>
      </c>
      <c r="E14423" s="1" t="s">
        <v>60</v>
      </c>
      <c r="F14423" s="47">
        <v>1071</v>
      </c>
      <c r="G14423" s="34">
        <v>1773.47</v>
      </c>
      <c r="H14423" s="1" t="s">
        <v>218</v>
      </c>
      <c r="I14423" s="34">
        <v>9.323E-5</v>
      </c>
      <c r="J14423" s="34">
        <v>773.25</v>
      </c>
      <c r="K14423" s="35" t="str">
        <f t="shared" si="1317"/>
        <v>Loonse en Drunense Duinen &amp; Leemkuilen_H9190</v>
      </c>
      <c r="L14423" s="36">
        <f>VLOOKUP(D14423,DATA!A:F,5,FALSE)</f>
        <v>1.3726988247862192E-2</v>
      </c>
      <c r="M14423" s="37">
        <f>VLOOKUP(D14423,DATA!A:F,6,FALSE)</f>
        <v>1285.5</v>
      </c>
      <c r="N14423" s="36">
        <f t="shared" si="1318"/>
        <v>99.876858409580223</v>
      </c>
      <c r="O14423" s="36">
        <f t="shared" si="1319"/>
        <v>99.876858566978626</v>
      </c>
      <c r="P14423" s="36">
        <f t="shared" si="1320"/>
        <v>1.573984036440379E-7</v>
      </c>
      <c r="Q14423" s="36">
        <f t="shared" si="1321"/>
        <v>0</v>
      </c>
    </row>
    <row r="14424" spans="1:17" x14ac:dyDescent="0.3">
      <c r="A14424" s="29">
        <v>3177981</v>
      </c>
      <c r="B14424" s="1">
        <v>131</v>
      </c>
      <c r="C14424" s="1" t="s">
        <v>24</v>
      </c>
      <c r="D14424" s="1" t="s">
        <v>53</v>
      </c>
      <c r="E14424" s="1" t="s">
        <v>54</v>
      </c>
      <c r="F14424" s="47">
        <v>714</v>
      </c>
      <c r="G14424" s="34">
        <v>1771.46</v>
      </c>
      <c r="H14424" s="1" t="s">
        <v>218</v>
      </c>
      <c r="I14424" s="34">
        <v>7.0729999999999995E-5</v>
      </c>
      <c r="J14424" s="34">
        <v>447.73885999999999</v>
      </c>
      <c r="K14424" s="35" t="str">
        <f t="shared" si="1317"/>
        <v>Loonse en Drunense Duinen &amp; Leemkuilen_H4030</v>
      </c>
      <c r="L14424" s="36">
        <f>VLOOKUP(D14424,DATA!A:F,5,FALSE)</f>
        <v>1.0986712608830001E-2</v>
      </c>
      <c r="M14424" s="37">
        <f>VLOOKUP(D14424,DATA!A:F,6,FALSE)</f>
        <v>982</v>
      </c>
      <c r="N14424" s="36">
        <f t="shared" si="1318"/>
        <v>99.982898190167276</v>
      </c>
      <c r="O14424" s="36">
        <f t="shared" si="1319"/>
        <v>99.982898203454624</v>
      </c>
      <c r="P14424" s="36">
        <f t="shared" si="1320"/>
        <v>1.3287348110679886E-8</v>
      </c>
      <c r="Q14424" s="36">
        <f t="shared" si="1321"/>
        <v>0</v>
      </c>
    </row>
    <row r="14425" spans="1:17" x14ac:dyDescent="0.3">
      <c r="A14425" s="29">
        <v>3177985</v>
      </c>
      <c r="B14425" s="1">
        <v>131</v>
      </c>
      <c r="C14425" s="1" t="s">
        <v>24</v>
      </c>
      <c r="D14425" s="1" t="s">
        <v>59</v>
      </c>
      <c r="E14425" s="1" t="s">
        <v>60</v>
      </c>
      <c r="F14425" s="47">
        <v>1071</v>
      </c>
      <c r="G14425" s="34">
        <v>1494.66</v>
      </c>
      <c r="H14425" s="1" t="s">
        <v>218</v>
      </c>
      <c r="I14425" s="34">
        <v>7.4640000000000004E-5</v>
      </c>
      <c r="J14425" s="34">
        <v>77.266784999999999</v>
      </c>
      <c r="K14425" s="35" t="str">
        <f t="shared" si="1317"/>
        <v>Loonse en Drunense Duinen &amp; Leemkuilen_H9190</v>
      </c>
      <c r="L14425" s="36">
        <f>VLOOKUP(D14425,DATA!A:F,5,FALSE)</f>
        <v>1.3726988247862192E-2</v>
      </c>
      <c r="M14425" s="37">
        <f>VLOOKUP(D14425,DATA!A:F,6,FALSE)</f>
        <v>1285.5</v>
      </c>
      <c r="N14425" s="36">
        <f t="shared" si="1318"/>
        <v>94.640104584677374</v>
      </c>
      <c r="O14425" s="36">
        <f t="shared" si="1319"/>
        <v>94.640109781982602</v>
      </c>
      <c r="P14425" s="36">
        <f t="shared" si="1320"/>
        <v>5.1973052279663534E-6</v>
      </c>
      <c r="Q14425" s="36">
        <f t="shared" si="1321"/>
        <v>0</v>
      </c>
    </row>
    <row r="14426" spans="1:17" x14ac:dyDescent="0.3">
      <c r="A14426" s="29">
        <v>3177998</v>
      </c>
      <c r="B14426" s="1">
        <v>131</v>
      </c>
      <c r="C14426" s="1" t="s">
        <v>24</v>
      </c>
      <c r="D14426" s="1" t="s">
        <v>53</v>
      </c>
      <c r="E14426" s="1" t="s">
        <v>54</v>
      </c>
      <c r="F14426" s="47">
        <v>714</v>
      </c>
      <c r="G14426" s="34">
        <v>1785.41</v>
      </c>
      <c r="H14426" s="1" t="s">
        <v>218</v>
      </c>
      <c r="I14426" s="34">
        <v>1.1194E-3</v>
      </c>
      <c r="J14426" s="34">
        <v>2328.2707999999998</v>
      </c>
      <c r="K14426" s="35" t="str">
        <f t="shared" si="1317"/>
        <v>Loonse en Drunense Duinen &amp; Leemkuilen_H4030</v>
      </c>
      <c r="L14426" s="36">
        <f>VLOOKUP(D14426,DATA!A:F,5,FALSE)</f>
        <v>1.0986712608830001E-2</v>
      </c>
      <c r="M14426" s="37">
        <f>VLOOKUP(D14426,DATA!A:F,6,FALSE)</f>
        <v>982</v>
      </c>
      <c r="N14426" s="36">
        <f t="shared" si="1318"/>
        <v>99.985327955379674</v>
      </c>
      <c r="O14426" s="36">
        <f t="shared" si="1319"/>
        <v>99.985328135796607</v>
      </c>
      <c r="P14426" s="36">
        <f t="shared" si="1320"/>
        <v>1.8041693294890138E-7</v>
      </c>
      <c r="Q14426" s="36">
        <f t="shared" si="1321"/>
        <v>0</v>
      </c>
    </row>
    <row r="14427" spans="1:17" x14ac:dyDescent="0.3">
      <c r="A14427" s="29">
        <v>3179510</v>
      </c>
      <c r="B14427" s="1">
        <v>131</v>
      </c>
      <c r="C14427" s="1" t="s">
        <v>24</v>
      </c>
      <c r="D14427" s="1" t="s">
        <v>53</v>
      </c>
      <c r="E14427" s="1" t="s">
        <v>54</v>
      </c>
      <c r="F14427" s="47">
        <v>714</v>
      </c>
      <c r="G14427" s="34">
        <v>1780.67</v>
      </c>
      <c r="H14427" s="1" t="s">
        <v>218</v>
      </c>
      <c r="I14427" s="34">
        <v>7.2459999999999994E-5</v>
      </c>
      <c r="J14427" s="34">
        <v>138.59253000000001</v>
      </c>
      <c r="K14427" s="35" t="str">
        <f t="shared" si="1317"/>
        <v>Loonse en Drunense Duinen &amp; Leemkuilen_H4030</v>
      </c>
      <c r="L14427" s="36">
        <f>VLOOKUP(D14427,DATA!A:F,5,FALSE)</f>
        <v>1.0986712608830001E-2</v>
      </c>
      <c r="M14427" s="37">
        <f>VLOOKUP(D14427,DATA!A:F,6,FALSE)</f>
        <v>982</v>
      </c>
      <c r="N14427" s="36">
        <f t="shared" si="1318"/>
        <v>99.984543754961578</v>
      </c>
      <c r="O14427" s="36">
        <f t="shared" si="1319"/>
        <v>99.984543767264356</v>
      </c>
      <c r="P14427" s="36">
        <f t="shared" si="1320"/>
        <v>1.2302777463446546E-8</v>
      </c>
      <c r="Q14427" s="36">
        <f t="shared" si="1321"/>
        <v>0</v>
      </c>
    </row>
    <row r="14428" spans="1:17" x14ac:dyDescent="0.3">
      <c r="A14428" s="29">
        <v>3179514</v>
      </c>
      <c r="B14428" s="1">
        <v>131</v>
      </c>
      <c r="C14428" s="1" t="s">
        <v>24</v>
      </c>
      <c r="D14428" s="1" t="s">
        <v>59</v>
      </c>
      <c r="E14428" s="1" t="s">
        <v>60</v>
      </c>
      <c r="F14428" s="47">
        <v>1071</v>
      </c>
      <c r="G14428" s="34">
        <v>1591.15</v>
      </c>
      <c r="H14428" s="1" t="s">
        <v>218</v>
      </c>
      <c r="I14428" s="34">
        <v>8.5550000000000006E-5</v>
      </c>
      <c r="J14428" s="34">
        <v>1404.4846</v>
      </c>
      <c r="K14428" s="35" t="str">
        <f t="shared" si="1317"/>
        <v>Loonse en Drunense Duinen &amp; Leemkuilen_H9190</v>
      </c>
      <c r="L14428" s="36">
        <f>VLOOKUP(D14428,DATA!A:F,5,FALSE)</f>
        <v>1.3726988247862192E-2</v>
      </c>
      <c r="M14428" s="37">
        <f>VLOOKUP(D14428,DATA!A:F,6,FALSE)</f>
        <v>1285.5</v>
      </c>
      <c r="N14428" s="36">
        <f t="shared" si="1318"/>
        <v>98.51625747779353</v>
      </c>
      <c r="O14428" s="36">
        <f t="shared" si="1319"/>
        <v>98.516259194363357</v>
      </c>
      <c r="P14428" s="36">
        <f t="shared" si="1320"/>
        <v>1.7165698267262997E-6</v>
      </c>
      <c r="Q14428" s="36">
        <f t="shared" si="1321"/>
        <v>0</v>
      </c>
    </row>
    <row r="14429" spans="1:17" x14ac:dyDescent="0.3">
      <c r="A14429" s="29">
        <v>3179526</v>
      </c>
      <c r="B14429" s="1">
        <v>131</v>
      </c>
      <c r="C14429" s="1" t="s">
        <v>24</v>
      </c>
      <c r="D14429" s="1" t="s">
        <v>53</v>
      </c>
      <c r="E14429" s="1" t="s">
        <v>54</v>
      </c>
      <c r="F14429" s="47">
        <v>714</v>
      </c>
      <c r="G14429" s="34">
        <v>1921.84</v>
      </c>
      <c r="H14429" s="1" t="s">
        <v>218</v>
      </c>
      <c r="I14429" s="34">
        <v>1.1349000000000001E-3</v>
      </c>
      <c r="J14429" s="34">
        <v>155.33838</v>
      </c>
      <c r="K14429" s="35" t="str">
        <f t="shared" si="1317"/>
        <v>Loonse en Drunense Duinen &amp; Leemkuilen_H4030</v>
      </c>
      <c r="L14429" s="36">
        <f>VLOOKUP(D14429,DATA!A:F,5,FALSE)</f>
        <v>1.0986712608830001E-2</v>
      </c>
      <c r="M14429" s="37">
        <f>VLOOKUP(D14429,DATA!A:F,6,FALSE)</f>
        <v>982</v>
      </c>
      <c r="N14429" s="36">
        <f t="shared" si="1318"/>
        <v>99.996722304089658</v>
      </c>
      <c r="O14429" s="36">
        <f t="shared" si="1319"/>
        <v>99.996722344957064</v>
      </c>
      <c r="P14429" s="36">
        <f t="shared" si="1320"/>
        <v>4.086740545972134E-8</v>
      </c>
      <c r="Q14429" s="36">
        <f t="shared" si="1321"/>
        <v>0</v>
      </c>
    </row>
    <row r="14430" spans="1:17" x14ac:dyDescent="0.3">
      <c r="A14430" s="29">
        <v>3181039</v>
      </c>
      <c r="B14430" s="1">
        <v>131</v>
      </c>
      <c r="C14430" s="1" t="s">
        <v>24</v>
      </c>
      <c r="D14430" s="1" t="s">
        <v>53</v>
      </c>
      <c r="E14430" s="1" t="s">
        <v>54</v>
      </c>
      <c r="F14430" s="47">
        <v>714</v>
      </c>
      <c r="G14430" s="34">
        <v>1706.36</v>
      </c>
      <c r="H14430" s="1" t="s">
        <v>218</v>
      </c>
      <c r="I14430" s="34">
        <v>6.3949999999999996E-5</v>
      </c>
      <c r="J14430" s="34">
        <v>984.50319999999999</v>
      </c>
      <c r="K14430" s="35" t="str">
        <f t="shared" si="1317"/>
        <v>Loonse en Drunense Duinen &amp; Leemkuilen_H4030</v>
      </c>
      <c r="L14430" s="36">
        <f>VLOOKUP(D14430,DATA!A:F,5,FALSE)</f>
        <v>1.0986712608830001E-2</v>
      </c>
      <c r="M14430" s="37">
        <f>VLOOKUP(D14430,DATA!A:F,6,FALSE)</f>
        <v>982</v>
      </c>
      <c r="N14430" s="36">
        <f t="shared" si="1318"/>
        <v>99.965038738092431</v>
      </c>
      <c r="O14430" s="36">
        <f t="shared" si="1319"/>
        <v>99.965038762647623</v>
      </c>
      <c r="P14430" s="36">
        <f t="shared" si="1320"/>
        <v>2.4555191657782416E-8</v>
      </c>
      <c r="Q14430" s="36">
        <f t="shared" si="1321"/>
        <v>0</v>
      </c>
    </row>
    <row r="14431" spans="1:17" x14ac:dyDescent="0.3">
      <c r="A14431" s="29">
        <v>3181044</v>
      </c>
      <c r="B14431" s="1">
        <v>131</v>
      </c>
      <c r="C14431" s="1" t="s">
        <v>24</v>
      </c>
      <c r="D14431" s="1" t="s">
        <v>59</v>
      </c>
      <c r="E14431" s="1" t="s">
        <v>60</v>
      </c>
      <c r="F14431" s="47">
        <v>1071</v>
      </c>
      <c r="G14431" s="34">
        <v>1595.22</v>
      </c>
      <c r="H14431" s="1" t="s">
        <v>218</v>
      </c>
      <c r="I14431" s="34">
        <v>8.9120000000000001E-5</v>
      </c>
      <c r="J14431" s="34">
        <v>768.96090000000004</v>
      </c>
      <c r="K14431" s="35" t="str">
        <f t="shared" si="1317"/>
        <v>Loonse en Drunense Duinen &amp; Leemkuilen_H9190</v>
      </c>
      <c r="L14431" s="36">
        <f>VLOOKUP(D14431,DATA!A:F,5,FALSE)</f>
        <v>1.3726988247862192E-2</v>
      </c>
      <c r="M14431" s="37">
        <f>VLOOKUP(D14431,DATA!A:F,6,FALSE)</f>
        <v>1285.5</v>
      </c>
      <c r="N14431" s="36">
        <f t="shared" si="1318"/>
        <v>98.595747224465669</v>
      </c>
      <c r="O14431" s="36">
        <f t="shared" si="1319"/>
        <v>98.59574891823263</v>
      </c>
      <c r="P14431" s="36">
        <f t="shared" si="1320"/>
        <v>1.6937669613525941E-6</v>
      </c>
      <c r="Q14431" s="36">
        <f t="shared" si="1321"/>
        <v>0</v>
      </c>
    </row>
    <row r="14432" spans="1:17" x14ac:dyDescent="0.3">
      <c r="A14432" s="29">
        <v>3181056</v>
      </c>
      <c r="B14432" s="1">
        <v>131</v>
      </c>
      <c r="C14432" s="1" t="s">
        <v>24</v>
      </c>
      <c r="D14432" s="1" t="s">
        <v>53</v>
      </c>
      <c r="E14432" s="1" t="s">
        <v>54</v>
      </c>
      <c r="F14432" s="47">
        <v>714</v>
      </c>
      <c r="G14432" s="34">
        <v>1922.99</v>
      </c>
      <c r="H14432" s="1" t="s">
        <v>218</v>
      </c>
      <c r="I14432" s="34">
        <v>1.2435E-3</v>
      </c>
      <c r="J14432" s="34">
        <v>625.64089999999999</v>
      </c>
      <c r="K14432" s="35" t="str">
        <f t="shared" si="1317"/>
        <v>Loonse en Drunense Duinen &amp; Leemkuilen_H4030</v>
      </c>
      <c r="L14432" s="36">
        <f>VLOOKUP(D14432,DATA!A:F,5,FALSE)</f>
        <v>1.0986712608830001E-2</v>
      </c>
      <c r="M14432" s="37">
        <f>VLOOKUP(D14432,DATA!A:F,6,FALSE)</f>
        <v>982</v>
      </c>
      <c r="N14432" s="36">
        <f t="shared" si="1318"/>
        <v>99.996763455005194</v>
      </c>
      <c r="O14432" s="36">
        <f t="shared" si="1319"/>
        <v>99.996763499221061</v>
      </c>
      <c r="P14432" s="36">
        <f t="shared" si="1320"/>
        <v>4.4215866523700242E-8</v>
      </c>
      <c r="Q14432" s="36">
        <f t="shared" si="1321"/>
        <v>0</v>
      </c>
    </row>
    <row r="14433" spans="1:17" x14ac:dyDescent="0.3">
      <c r="A14433" s="29">
        <v>3182568</v>
      </c>
      <c r="B14433" s="1">
        <v>131</v>
      </c>
      <c r="C14433" s="1" t="s">
        <v>24</v>
      </c>
      <c r="D14433" s="1" t="s">
        <v>53</v>
      </c>
      <c r="E14433" s="1" t="s">
        <v>54</v>
      </c>
      <c r="F14433" s="47">
        <v>714</v>
      </c>
      <c r="G14433" s="34">
        <v>1735.67</v>
      </c>
      <c r="H14433" s="1" t="s">
        <v>218</v>
      </c>
      <c r="I14433" s="34">
        <v>6.6680000000000005E-5</v>
      </c>
      <c r="J14433" s="34">
        <v>244.30468999999999</v>
      </c>
      <c r="K14433" s="35" t="str">
        <f t="shared" si="1317"/>
        <v>Loonse en Drunense Duinen &amp; Leemkuilen_H4030</v>
      </c>
      <c r="L14433" s="36">
        <f>VLOOKUP(D14433,DATA!A:F,5,FALSE)</f>
        <v>1.0986712608830001E-2</v>
      </c>
      <c r="M14433" s="37">
        <f>VLOOKUP(D14433,DATA!A:F,6,FALSE)</f>
        <v>982</v>
      </c>
      <c r="N14433" s="36">
        <f t="shared" si="1318"/>
        <v>99.974661718417977</v>
      </c>
      <c r="O14433" s="36">
        <f t="shared" si="1319"/>
        <v>99.974661736975946</v>
      </c>
      <c r="P14433" s="36">
        <f t="shared" si="1320"/>
        <v>1.8557969383437012E-8</v>
      </c>
      <c r="Q14433" s="36">
        <f t="shared" si="1321"/>
        <v>0</v>
      </c>
    </row>
    <row r="14434" spans="1:17" x14ac:dyDescent="0.3">
      <c r="A14434" s="29">
        <v>3182584</v>
      </c>
      <c r="B14434" s="1">
        <v>131</v>
      </c>
      <c r="C14434" s="1" t="s">
        <v>24</v>
      </c>
      <c r="D14434" s="1" t="s">
        <v>53</v>
      </c>
      <c r="E14434" s="1" t="s">
        <v>54</v>
      </c>
      <c r="F14434" s="47">
        <v>714</v>
      </c>
      <c r="G14434" s="34">
        <v>1932</v>
      </c>
      <c r="H14434" s="1" t="s">
        <v>218</v>
      </c>
      <c r="I14434" s="34">
        <v>8.8270000000000004E-4</v>
      </c>
      <c r="J14434" s="34">
        <v>173.75597999999999</v>
      </c>
      <c r="K14434" s="35" t="str">
        <f t="shared" si="1317"/>
        <v>Loonse en Drunense Duinen &amp; Leemkuilen_H4030</v>
      </c>
      <c r="L14434" s="36">
        <f>VLOOKUP(D14434,DATA!A:F,5,FALSE)</f>
        <v>1.0986712608830001E-2</v>
      </c>
      <c r="M14434" s="37">
        <f>VLOOKUP(D14434,DATA!A:F,6,FALSE)</f>
        <v>982</v>
      </c>
      <c r="N14434" s="36">
        <f t="shared" si="1318"/>
        <v>99.99706848553717</v>
      </c>
      <c r="O14434" s="36">
        <f t="shared" si="1319"/>
        <v>99.997068513965942</v>
      </c>
      <c r="P14434" s="36">
        <f t="shared" si="1320"/>
        <v>2.8428772225197463E-8</v>
      </c>
      <c r="Q14434" s="36">
        <f t="shared" si="1321"/>
        <v>0</v>
      </c>
    </row>
    <row r="14435" spans="1:17" x14ac:dyDescent="0.3">
      <c r="A14435" s="29">
        <v>3184100</v>
      </c>
      <c r="B14435" s="1">
        <v>131</v>
      </c>
      <c r="C14435" s="1" t="s">
        <v>24</v>
      </c>
      <c r="D14435" s="1" t="s">
        <v>59</v>
      </c>
      <c r="E14435" s="1" t="s">
        <v>60</v>
      </c>
      <c r="F14435" s="47">
        <v>1071</v>
      </c>
      <c r="G14435" s="34">
        <v>1873.94</v>
      </c>
      <c r="H14435" s="1" t="s">
        <v>218</v>
      </c>
      <c r="I14435" s="34">
        <v>8.2620000000000005E-5</v>
      </c>
      <c r="J14435" s="34">
        <v>525.12090000000001</v>
      </c>
      <c r="K14435" s="35" t="str">
        <f t="shared" si="1317"/>
        <v>Loonse en Drunense Duinen &amp; Leemkuilen_H9190</v>
      </c>
      <c r="L14435" s="36">
        <f>VLOOKUP(D14435,DATA!A:F,5,FALSE)</f>
        <v>1.3726988247862192E-2</v>
      </c>
      <c r="M14435" s="37">
        <f>VLOOKUP(D14435,DATA!A:F,6,FALSE)</f>
        <v>1285.5</v>
      </c>
      <c r="N14435" s="36">
        <f t="shared" si="1318"/>
        <v>99.968965294666248</v>
      </c>
      <c r="O14435" s="36">
        <f t="shared" si="1319"/>
        <v>99.968965329852495</v>
      </c>
      <c r="P14435" s="36">
        <f t="shared" si="1320"/>
        <v>3.5186246805096744E-8</v>
      </c>
      <c r="Q14435" s="36">
        <f t="shared" si="1321"/>
        <v>0</v>
      </c>
    </row>
    <row r="14436" spans="1:17" x14ac:dyDescent="0.3">
      <c r="A14436" s="29">
        <v>3184114</v>
      </c>
      <c r="B14436" s="1">
        <v>131</v>
      </c>
      <c r="C14436" s="1" t="s">
        <v>24</v>
      </c>
      <c r="D14436" s="1" t="s">
        <v>53</v>
      </c>
      <c r="E14436" s="1" t="s">
        <v>54</v>
      </c>
      <c r="F14436" s="47">
        <v>714</v>
      </c>
      <c r="G14436" s="34">
        <v>1854.82</v>
      </c>
      <c r="H14436" s="1" t="s">
        <v>218</v>
      </c>
      <c r="I14436" s="34">
        <v>8.3609999999999999E-4</v>
      </c>
      <c r="J14436" s="34">
        <v>4464.9431393086697</v>
      </c>
      <c r="K14436" s="35" t="str">
        <f t="shared" si="1317"/>
        <v>Loonse en Drunense Duinen &amp; Leemkuilen_H4030</v>
      </c>
      <c r="L14436" s="36">
        <f>VLOOKUP(D14436,DATA!A:F,5,FALSE)</f>
        <v>1.0986712608830001E-2</v>
      </c>
      <c r="M14436" s="37">
        <f>VLOOKUP(D14436,DATA!A:F,6,FALSE)</f>
        <v>982</v>
      </c>
      <c r="N14436" s="36">
        <f t="shared" si="1318"/>
        <v>99.993155574542484</v>
      </c>
      <c r="O14436" s="36">
        <f t="shared" si="1319"/>
        <v>99.993155637410723</v>
      </c>
      <c r="P14436" s="36">
        <f t="shared" si="1320"/>
        <v>6.2868238615010341E-8</v>
      </c>
      <c r="Q14436" s="36">
        <f t="shared" si="1321"/>
        <v>0</v>
      </c>
    </row>
    <row r="14437" spans="1:17" x14ac:dyDescent="0.3">
      <c r="A14437" s="29">
        <v>3185628</v>
      </c>
      <c r="B14437" s="1">
        <v>131</v>
      </c>
      <c r="C14437" s="1" t="s">
        <v>24</v>
      </c>
      <c r="D14437" s="1" t="s">
        <v>59</v>
      </c>
      <c r="E14437" s="1" t="s">
        <v>60</v>
      </c>
      <c r="F14437" s="47">
        <v>1071</v>
      </c>
      <c r="G14437" s="34">
        <v>1927.14</v>
      </c>
      <c r="H14437" s="1" t="s">
        <v>218</v>
      </c>
      <c r="I14437" s="34">
        <v>8.2360000000000004E-5</v>
      </c>
      <c r="J14437" s="34">
        <v>153.50203999999999</v>
      </c>
      <c r="K14437" s="35" t="str">
        <f t="shared" si="1317"/>
        <v>Loonse en Drunense Duinen &amp; Leemkuilen_H9190</v>
      </c>
      <c r="L14437" s="36">
        <f>VLOOKUP(D14437,DATA!A:F,5,FALSE)</f>
        <v>1.3726988247862192E-2</v>
      </c>
      <c r="M14437" s="37">
        <f>VLOOKUP(D14437,DATA!A:F,6,FALSE)</f>
        <v>1285.5</v>
      </c>
      <c r="N14437" s="36">
        <f t="shared" si="1318"/>
        <v>99.985045815316894</v>
      </c>
      <c r="O14437" s="36">
        <f t="shared" si="1319"/>
        <v>99.985045832220862</v>
      </c>
      <c r="P14437" s="36">
        <f t="shared" si="1320"/>
        <v>1.6903968003134651E-8</v>
      </c>
      <c r="Q14437" s="36">
        <f t="shared" si="1321"/>
        <v>0</v>
      </c>
    </row>
    <row r="14438" spans="1:17" x14ac:dyDescent="0.3">
      <c r="A14438" s="29">
        <v>3185642</v>
      </c>
      <c r="B14438" s="1">
        <v>131</v>
      </c>
      <c r="C14438" s="1" t="s">
        <v>24</v>
      </c>
      <c r="D14438" s="1" t="s">
        <v>53</v>
      </c>
      <c r="E14438" s="1" t="s">
        <v>54</v>
      </c>
      <c r="F14438" s="47">
        <v>714</v>
      </c>
      <c r="G14438" s="34">
        <v>1948.97</v>
      </c>
      <c r="H14438" s="1" t="s">
        <v>218</v>
      </c>
      <c r="I14438" s="34">
        <v>7.6970000000000001E-4</v>
      </c>
      <c r="J14438" s="34">
        <v>347.11353000000003</v>
      </c>
      <c r="K14438" s="35" t="str">
        <f t="shared" si="1317"/>
        <v>Loonse en Drunense Duinen &amp; Leemkuilen_H4030</v>
      </c>
      <c r="L14438" s="36">
        <f>VLOOKUP(D14438,DATA!A:F,5,FALSE)</f>
        <v>1.0986712608830001E-2</v>
      </c>
      <c r="M14438" s="37">
        <f>VLOOKUP(D14438,DATA!A:F,6,FALSE)</f>
        <v>982</v>
      </c>
      <c r="N14438" s="36">
        <f t="shared" si="1318"/>
        <v>99.997567110502843</v>
      </c>
      <c r="O14438" s="36">
        <f t="shared" si="1319"/>
        <v>99.997567131075911</v>
      </c>
      <c r="P14438" s="36">
        <f t="shared" si="1320"/>
        <v>2.0573068582052656E-8</v>
      </c>
      <c r="Q14438" s="36">
        <f t="shared" si="1321"/>
        <v>0</v>
      </c>
    </row>
    <row r="14439" spans="1:17" x14ac:dyDescent="0.3">
      <c r="A14439" s="29">
        <v>3185643</v>
      </c>
      <c r="B14439" s="1">
        <v>131</v>
      </c>
      <c r="C14439" s="1" t="s">
        <v>24</v>
      </c>
      <c r="D14439" s="1" t="s">
        <v>53</v>
      </c>
      <c r="E14439" s="1" t="s">
        <v>54</v>
      </c>
      <c r="F14439" s="47">
        <v>714</v>
      </c>
      <c r="G14439" s="34">
        <v>1821.28</v>
      </c>
      <c r="H14439" s="1" t="s">
        <v>218</v>
      </c>
      <c r="I14439" s="34">
        <v>8.4099999999999995E-4</v>
      </c>
      <c r="J14439" s="34">
        <v>2772.13911248868</v>
      </c>
      <c r="K14439" s="35" t="str">
        <f t="shared" si="1317"/>
        <v>Loonse en Drunense Duinen &amp; Leemkuilen_H4030</v>
      </c>
      <c r="L14439" s="36">
        <f>VLOOKUP(D14439,DATA!A:F,5,FALSE)</f>
        <v>1.0986712608830001E-2</v>
      </c>
      <c r="M14439" s="37">
        <f>VLOOKUP(D14439,DATA!A:F,6,FALSE)</f>
        <v>982</v>
      </c>
      <c r="N14439" s="36">
        <f t="shared" si="1318"/>
        <v>99.990106298280665</v>
      </c>
      <c r="O14439" s="36">
        <f t="shared" si="1319"/>
        <v>99.99010638968727</v>
      </c>
      <c r="P14439" s="36">
        <f t="shared" si="1320"/>
        <v>9.1406604951771442E-8</v>
      </c>
      <c r="Q14439" s="36">
        <f t="shared" si="1321"/>
        <v>0</v>
      </c>
    </row>
    <row r="14440" spans="1:17" x14ac:dyDescent="0.3">
      <c r="A14440" s="29">
        <v>3187158</v>
      </c>
      <c r="B14440" s="1">
        <v>131</v>
      </c>
      <c r="C14440" s="1" t="s">
        <v>24</v>
      </c>
      <c r="D14440" s="1" t="s">
        <v>59</v>
      </c>
      <c r="E14440" s="1" t="s">
        <v>60</v>
      </c>
      <c r="F14440" s="47">
        <v>1071</v>
      </c>
      <c r="G14440" s="34">
        <v>1925.13</v>
      </c>
      <c r="H14440" s="1" t="s">
        <v>218</v>
      </c>
      <c r="I14440" s="34">
        <v>8.2029999999999999E-5</v>
      </c>
      <c r="J14440" s="34">
        <v>668.05070000000001</v>
      </c>
      <c r="K14440" s="35" t="str">
        <f t="shared" si="1317"/>
        <v>Loonse en Drunense Duinen &amp; Leemkuilen_H9190</v>
      </c>
      <c r="L14440" s="36">
        <f>VLOOKUP(D14440,DATA!A:F,5,FALSE)</f>
        <v>1.3726988247862192E-2</v>
      </c>
      <c r="M14440" s="37">
        <f>VLOOKUP(D14440,DATA!A:F,6,FALSE)</f>
        <v>1285.5</v>
      </c>
      <c r="N14440" s="36">
        <f t="shared" si="1318"/>
        <v>99.984627530181882</v>
      </c>
      <c r="O14440" s="36">
        <f t="shared" si="1319"/>
        <v>99.984627547488998</v>
      </c>
      <c r="P14440" s="36">
        <f t="shared" si="1320"/>
        <v>1.7307115740550216E-8</v>
      </c>
      <c r="Q14440" s="36">
        <f t="shared" si="1321"/>
        <v>0</v>
      </c>
    </row>
    <row r="14441" spans="1:17" x14ac:dyDescent="0.3">
      <c r="A14441" s="29">
        <v>3187172</v>
      </c>
      <c r="B14441" s="1">
        <v>131</v>
      </c>
      <c r="C14441" s="1" t="s">
        <v>24</v>
      </c>
      <c r="D14441" s="1" t="s">
        <v>53</v>
      </c>
      <c r="E14441" s="1" t="s">
        <v>54</v>
      </c>
      <c r="F14441" s="47">
        <v>714</v>
      </c>
      <c r="G14441" s="34">
        <v>1820.16</v>
      </c>
      <c r="H14441" s="1" t="s">
        <v>218</v>
      </c>
      <c r="I14441" s="34">
        <v>7.1840000000000001E-4</v>
      </c>
      <c r="J14441" s="34">
        <v>3697.9628710727902</v>
      </c>
      <c r="K14441" s="35" t="str">
        <f t="shared" si="1317"/>
        <v>Loonse en Drunense Duinen &amp; Leemkuilen_H4030</v>
      </c>
      <c r="L14441" s="36">
        <f>VLOOKUP(D14441,DATA!A:F,5,FALSE)</f>
        <v>1.0986712608830001E-2</v>
      </c>
      <c r="M14441" s="37">
        <f>VLOOKUP(D14441,DATA!A:F,6,FALSE)</f>
        <v>982</v>
      </c>
      <c r="N14441" s="36">
        <f t="shared" si="1318"/>
        <v>99.989983815267877</v>
      </c>
      <c r="O14441" s="36">
        <f t="shared" si="1319"/>
        <v>99.989983894315955</v>
      </c>
      <c r="P14441" s="36">
        <f t="shared" si="1320"/>
        <v>7.9048078305277159E-8</v>
      </c>
      <c r="Q14441" s="36">
        <f t="shared" si="1321"/>
        <v>0</v>
      </c>
    </row>
    <row r="14442" spans="1:17" x14ac:dyDescent="0.3">
      <c r="A14442" s="29">
        <v>3187173</v>
      </c>
      <c r="B14442" s="1">
        <v>131</v>
      </c>
      <c r="C14442" s="1" t="s">
        <v>24</v>
      </c>
      <c r="D14442" s="1" t="s">
        <v>53</v>
      </c>
      <c r="E14442" s="1" t="s">
        <v>54</v>
      </c>
      <c r="F14442" s="47">
        <v>714</v>
      </c>
      <c r="G14442" s="34">
        <v>1861.58</v>
      </c>
      <c r="H14442" s="1" t="s">
        <v>218</v>
      </c>
      <c r="I14442" s="34">
        <v>8.5939999999999996E-4</v>
      </c>
      <c r="J14442" s="34">
        <v>2.5628677199999998</v>
      </c>
      <c r="K14442" s="35" t="str">
        <f t="shared" si="1317"/>
        <v>Loonse en Drunense Duinen &amp; Leemkuilen_H4030</v>
      </c>
      <c r="L14442" s="36">
        <f>VLOOKUP(D14442,DATA!A:F,5,FALSE)</f>
        <v>1.0986712608830001E-2</v>
      </c>
      <c r="M14442" s="37">
        <f>VLOOKUP(D14442,DATA!A:F,6,FALSE)</f>
        <v>982</v>
      </c>
      <c r="N14442" s="36">
        <f t="shared" si="1318"/>
        <v>99.993645461760067</v>
      </c>
      <c r="O14442" s="36">
        <f t="shared" si="1319"/>
        <v>99.993645521755397</v>
      </c>
      <c r="P14442" s="36">
        <f t="shared" si="1320"/>
        <v>5.9995329593220958E-8</v>
      </c>
      <c r="Q14442" s="36">
        <f t="shared" si="1321"/>
        <v>0</v>
      </c>
    </row>
    <row r="14443" spans="1:17" x14ac:dyDescent="0.3">
      <c r="A14443" s="29">
        <v>3188701</v>
      </c>
      <c r="B14443" s="1">
        <v>131</v>
      </c>
      <c r="C14443" s="1" t="s">
        <v>24</v>
      </c>
      <c r="D14443" s="1" t="s">
        <v>53</v>
      </c>
      <c r="E14443" s="1" t="s">
        <v>54</v>
      </c>
      <c r="F14443" s="47">
        <v>714</v>
      </c>
      <c r="G14443" s="34">
        <v>1625.33</v>
      </c>
      <c r="H14443" s="1" t="s">
        <v>218</v>
      </c>
      <c r="I14443" s="34">
        <v>5.976E-4</v>
      </c>
      <c r="J14443" s="34">
        <v>1275.1925731205599</v>
      </c>
      <c r="K14443" s="35" t="str">
        <f t="shared" si="1317"/>
        <v>Loonse en Drunense Duinen &amp; Leemkuilen_H4030</v>
      </c>
      <c r="L14443" s="36">
        <f>VLOOKUP(D14443,DATA!A:F,5,FALSE)</f>
        <v>1.0986712608830001E-2</v>
      </c>
      <c r="M14443" s="37">
        <f>VLOOKUP(D14443,DATA!A:F,6,FALSE)</f>
        <v>982</v>
      </c>
      <c r="N14443" s="36">
        <f t="shared" si="1318"/>
        <v>99.914885948505685</v>
      </c>
      <c r="O14443" s="36">
        <f t="shared" si="1319"/>
        <v>99.914886506858096</v>
      </c>
      <c r="P14443" s="36">
        <f t="shared" si="1320"/>
        <v>5.5835241141721781E-7</v>
      </c>
      <c r="Q14443" s="36">
        <f t="shared" si="1321"/>
        <v>0</v>
      </c>
    </row>
    <row r="14444" spans="1:17" x14ac:dyDescent="0.3">
      <c r="A14444" s="29">
        <v>3190276</v>
      </c>
      <c r="B14444" s="1">
        <v>132</v>
      </c>
      <c r="C14444" s="1" t="s">
        <v>20</v>
      </c>
      <c r="D14444" s="1" t="s">
        <v>36</v>
      </c>
      <c r="E14444" s="1" t="s">
        <v>37</v>
      </c>
      <c r="F14444" s="47">
        <v>1357</v>
      </c>
      <c r="G14444" s="34">
        <v>1470.29</v>
      </c>
      <c r="H14444" s="1" t="s">
        <v>218</v>
      </c>
      <c r="I14444" s="34">
        <v>8.2494999999999999E-3</v>
      </c>
      <c r="J14444" s="34">
        <v>1064.64904</v>
      </c>
      <c r="K14444" s="35" t="str">
        <f t="shared" si="1317"/>
        <v>Vlijmens Ven, Moerputten &amp; Bossche Broek_H6510A</v>
      </c>
      <c r="L14444" s="36">
        <f>VLOOKUP(D14444,DATA!A:F,5,FALSE)</f>
        <v>6.9939168151221861E-3</v>
      </c>
      <c r="M14444" s="37">
        <f>VLOOKUP(D14444,DATA!A:F,6,FALSE)</f>
        <v>1778</v>
      </c>
      <c r="N14444" s="36">
        <f t="shared" si="1318"/>
        <v>10.413532227461046</v>
      </c>
      <c r="O14444" s="36">
        <f t="shared" si="1319"/>
        <v>10.414070495369065</v>
      </c>
      <c r="P14444" s="36">
        <f t="shared" si="1320"/>
        <v>5.382679080199182E-4</v>
      </c>
      <c r="Q14444" s="36">
        <f t="shared" si="1321"/>
        <v>5.7306641153621416E-3</v>
      </c>
    </row>
    <row r="14445" spans="1:17" x14ac:dyDescent="0.3">
      <c r="A14445" s="29">
        <v>3191804</v>
      </c>
      <c r="B14445" s="1">
        <v>132</v>
      </c>
      <c r="C14445" s="1" t="s">
        <v>20</v>
      </c>
      <c r="D14445" s="1" t="s">
        <v>36</v>
      </c>
      <c r="E14445" s="1" t="s">
        <v>37</v>
      </c>
      <c r="F14445" s="47">
        <v>1357</v>
      </c>
      <c r="G14445" s="34">
        <v>1528.79</v>
      </c>
      <c r="H14445" s="1" t="s">
        <v>218</v>
      </c>
      <c r="I14445" s="34">
        <v>8.0908999999999998E-3</v>
      </c>
      <c r="J14445" s="34">
        <v>628.67100000000005</v>
      </c>
      <c r="K14445" s="35" t="str">
        <f t="shared" si="1317"/>
        <v>Vlijmens Ven, Moerputten &amp; Bossche Broek_H6510A</v>
      </c>
      <c r="L14445" s="36">
        <f>VLOOKUP(D14445,DATA!A:F,5,FALSE)</f>
        <v>6.9939168151221861E-3</v>
      </c>
      <c r="M14445" s="37">
        <f>VLOOKUP(D14445,DATA!A:F,6,FALSE)</f>
        <v>1778</v>
      </c>
      <c r="N14445" s="36">
        <f t="shared" si="1318"/>
        <v>14.893810899971191</v>
      </c>
      <c r="O14445" s="36">
        <f t="shared" si="1319"/>
        <v>14.894528186877487</v>
      </c>
      <c r="P14445" s="36">
        <f t="shared" si="1320"/>
        <v>7.1728690629591085E-4</v>
      </c>
      <c r="Q14445" s="36">
        <f t="shared" si="1321"/>
        <v>4.5093747666795662E-3</v>
      </c>
    </row>
    <row r="14446" spans="1:17" x14ac:dyDescent="0.3">
      <c r="A14446" s="29">
        <v>3194834</v>
      </c>
      <c r="B14446" s="1">
        <v>132</v>
      </c>
      <c r="C14446" s="1" t="s">
        <v>20</v>
      </c>
      <c r="D14446" s="1" t="s">
        <v>36</v>
      </c>
      <c r="E14446" s="1" t="s">
        <v>37</v>
      </c>
      <c r="F14446" s="47">
        <v>1357</v>
      </c>
      <c r="G14446" s="34">
        <v>1509.09</v>
      </c>
      <c r="H14446" s="1" t="s">
        <v>218</v>
      </c>
      <c r="I14446" s="34">
        <v>5.6289E-3</v>
      </c>
      <c r="J14446" s="34">
        <v>840.83709999999996</v>
      </c>
      <c r="K14446" s="35" t="str">
        <f t="shared" si="1317"/>
        <v>Vlijmens Ven, Moerputten &amp; Bossche Broek_H6510A</v>
      </c>
      <c r="L14446" s="36">
        <f>VLOOKUP(D14446,DATA!A:F,5,FALSE)</f>
        <v>6.9939168151221861E-3</v>
      </c>
      <c r="M14446" s="37">
        <f>VLOOKUP(D14446,DATA!A:F,6,FALSE)</f>
        <v>1778</v>
      </c>
      <c r="N14446" s="36">
        <f t="shared" si="1318"/>
        <v>13.230456793399949</v>
      </c>
      <c r="O14446" s="36">
        <f t="shared" si="1319"/>
        <v>13.230908745524651</v>
      </c>
      <c r="P14446" s="36">
        <f t="shared" si="1320"/>
        <v>4.5195212470261481E-4</v>
      </c>
      <c r="Q14446" s="36">
        <f t="shared" si="1321"/>
        <v>3.8001811387378499E-3</v>
      </c>
    </row>
    <row r="14447" spans="1:17" x14ac:dyDescent="0.3">
      <c r="A14447" s="30">
        <v>3194864</v>
      </c>
      <c r="B14447" s="14">
        <v>132</v>
      </c>
      <c r="C14447" s="14" t="s">
        <v>20</v>
      </c>
      <c r="D14447" s="14" t="s">
        <v>92</v>
      </c>
      <c r="E14447" s="14" t="s">
        <v>93</v>
      </c>
      <c r="F14447" s="48">
        <v>714</v>
      </c>
      <c r="G14447" s="38">
        <v>1089.8599999999999</v>
      </c>
      <c r="H14447" s="14" t="s">
        <v>218</v>
      </c>
      <c r="I14447" s="38">
        <v>6.6620000000000004E-3</v>
      </c>
      <c r="J14447" s="38">
        <v>2803.2759318735998</v>
      </c>
      <c r="K14447" s="39" t="str">
        <f t="shared" si="1317"/>
        <v>Vlijmens Ven, Moerputten &amp; Bossche Broek_H6230dka</v>
      </c>
      <c r="L14447" s="40">
        <f>VLOOKUP(D14447,DATA!A:F,5,FALSE)</f>
        <v>0</v>
      </c>
      <c r="M14447" s="41">
        <f>VLOOKUP(D14447,DATA!A:F,6,FALSE)</f>
        <v>9.3000000000000007</v>
      </c>
      <c r="N14447" s="40">
        <f t="shared" si="1318"/>
        <v>50</v>
      </c>
      <c r="O14447" s="40">
        <f t="shared" si="1319"/>
        <v>50</v>
      </c>
      <c r="P14447" s="40">
        <f>J14447/10000*I14447</f>
        <v>1.8675424258141925E-3</v>
      </c>
      <c r="Q14447" s="40">
        <f>IF(AND(H14447&lt;&gt;"below",I14447&gt;=0.005),M14447*P14447,0)</f>
        <v>1.7368144560071991E-2</v>
      </c>
    </row>
    <row r="14448" spans="1:17" x14ac:dyDescent="0.3">
      <c r="A14448" s="29">
        <v>3194864</v>
      </c>
      <c r="B14448" s="1">
        <v>132</v>
      </c>
      <c r="C14448" s="1" t="s">
        <v>20</v>
      </c>
      <c r="D14448" s="1" t="s">
        <v>77</v>
      </c>
      <c r="E14448" s="1" t="s">
        <v>78</v>
      </c>
      <c r="F14448" s="47">
        <v>786</v>
      </c>
      <c r="G14448" s="34">
        <v>1089.8599999999999</v>
      </c>
      <c r="H14448" s="1" t="s">
        <v>218</v>
      </c>
      <c r="I14448" s="34">
        <v>6.6620000000000004E-3</v>
      </c>
      <c r="J14448" s="34">
        <v>1865.9674043791999</v>
      </c>
      <c r="K14448" s="35" t="str">
        <f t="shared" si="1317"/>
        <v>Vlijmens Ven, Moerputten &amp; Bossche Broek_H6410</v>
      </c>
      <c r="L14448" s="36">
        <f>VLOOKUP(D14448,DATA!A:F,5,FALSE)</f>
        <v>1.2691547323993278E-2</v>
      </c>
      <c r="M14448" s="37">
        <f>VLOOKUP(D14448,DATA!A:F,6,FALSE)</f>
        <v>1018</v>
      </c>
      <c r="N14448" s="36">
        <f t="shared" si="1318"/>
        <v>71.341223336035441</v>
      </c>
      <c r="O14448" s="36">
        <f t="shared" si="1319"/>
        <v>71.342951995966061</v>
      </c>
      <c r="P14448" s="36">
        <f t="shared" si="1320"/>
        <v>1.7286599306203243E-3</v>
      </c>
      <c r="Q14448" s="36">
        <f t="shared" si="1321"/>
        <v>3.2256230837939347E-2</v>
      </c>
    </row>
    <row r="14449" spans="1:17" x14ac:dyDescent="0.3">
      <c r="A14449" s="29">
        <v>3194865</v>
      </c>
      <c r="B14449" s="1">
        <v>132</v>
      </c>
      <c r="C14449" s="1" t="s">
        <v>20</v>
      </c>
      <c r="D14449" s="1" t="s">
        <v>77</v>
      </c>
      <c r="E14449" s="1" t="s">
        <v>78</v>
      </c>
      <c r="F14449" s="47">
        <v>786</v>
      </c>
      <c r="G14449" s="34">
        <v>1170.8</v>
      </c>
      <c r="H14449" s="1" t="s">
        <v>218</v>
      </c>
      <c r="I14449" s="34">
        <v>7.0175999999999997E-3</v>
      </c>
      <c r="J14449" s="34">
        <v>2168.60339994077</v>
      </c>
      <c r="K14449" s="35" t="str">
        <f t="shared" si="1317"/>
        <v>Vlijmens Ven, Moerputten &amp; Bossche Broek_H6410</v>
      </c>
      <c r="L14449" s="36">
        <f>VLOOKUP(D14449,DATA!A:F,5,FALSE)</f>
        <v>1.2691547323993278E-2</v>
      </c>
      <c r="M14449" s="37">
        <f>VLOOKUP(D14449,DATA!A:F,6,FALSE)</f>
        <v>1018</v>
      </c>
      <c r="N14449" s="36">
        <f t="shared" si="1318"/>
        <v>87.427175096712702</v>
      </c>
      <c r="O14449" s="36">
        <f t="shared" si="1319"/>
        <v>87.428154063639269</v>
      </c>
      <c r="P14449" s="36">
        <f t="shared" si="1320"/>
        <v>9.7896692656718187E-4</v>
      </c>
      <c r="Q14449" s="36">
        <f t="shared" si="1321"/>
        <v>2.1229910053831569E-2</v>
      </c>
    </row>
    <row r="14450" spans="1:17" x14ac:dyDescent="0.3">
      <c r="A14450" s="29">
        <v>3196363</v>
      </c>
      <c r="B14450" s="1">
        <v>132</v>
      </c>
      <c r="C14450" s="1" t="s">
        <v>20</v>
      </c>
      <c r="D14450" s="1" t="s">
        <v>36</v>
      </c>
      <c r="E14450" s="1" t="s">
        <v>37</v>
      </c>
      <c r="F14450" s="47">
        <v>1357</v>
      </c>
      <c r="G14450" s="34">
        <v>1416.58</v>
      </c>
      <c r="H14450" s="1" t="s">
        <v>218</v>
      </c>
      <c r="I14450" s="34">
        <v>5.0898999999999996E-3</v>
      </c>
      <c r="J14450" s="34">
        <v>864.79729999999995</v>
      </c>
      <c r="K14450" s="35" t="str">
        <f t="shared" si="1317"/>
        <v>Vlijmens Ven, Moerputten &amp; Bossche Broek_H6510A</v>
      </c>
      <c r="L14450" s="36">
        <f>VLOOKUP(D14450,DATA!A:F,5,FALSE)</f>
        <v>6.9939168151221861E-3</v>
      </c>
      <c r="M14450" s="37">
        <f>VLOOKUP(D14450,DATA!A:F,6,FALSE)</f>
        <v>1778</v>
      </c>
      <c r="N14450" s="36">
        <f t="shared" si="1318"/>
        <v>7.3936142230338016</v>
      </c>
      <c r="O14450" s="36">
        <f t="shared" si="1319"/>
        <v>7.3938579670827469</v>
      </c>
      <c r="P14450" s="36">
        <f t="shared" si="1320"/>
        <v>2.4374404894533797E-4</v>
      </c>
      <c r="Q14450" s="36">
        <f t="shared" si="1321"/>
        <v>2.1078919541899612E-3</v>
      </c>
    </row>
    <row r="14451" spans="1:17" x14ac:dyDescent="0.3">
      <c r="A14451" s="29">
        <v>3196368</v>
      </c>
      <c r="B14451" s="1">
        <v>132</v>
      </c>
      <c r="C14451" s="1" t="s">
        <v>20</v>
      </c>
      <c r="D14451" s="1" t="s">
        <v>36</v>
      </c>
      <c r="E14451" s="1" t="s">
        <v>37</v>
      </c>
      <c r="F14451" s="47">
        <v>1357</v>
      </c>
      <c r="G14451" s="34">
        <v>1459.41</v>
      </c>
      <c r="H14451" s="1" t="s">
        <v>218</v>
      </c>
      <c r="I14451" s="34">
        <v>5.5851E-3</v>
      </c>
      <c r="J14451" s="34">
        <v>246.35251</v>
      </c>
      <c r="K14451" s="35" t="str">
        <f t="shared" si="1317"/>
        <v>Vlijmens Ven, Moerputten &amp; Bossche Broek_H6510A</v>
      </c>
      <c r="L14451" s="36">
        <f>VLOOKUP(D14451,DATA!A:F,5,FALSE)</f>
        <v>6.9939168151221861E-3</v>
      </c>
      <c r="M14451" s="37">
        <f>VLOOKUP(D14451,DATA!A:F,6,FALSE)</f>
        <v>1778</v>
      </c>
      <c r="N14451" s="36">
        <f t="shared" si="1318"/>
        <v>9.7247253845822232</v>
      </c>
      <c r="O14451" s="36">
        <f t="shared" si="1319"/>
        <v>9.7250683137399765</v>
      </c>
      <c r="P14451" s="36">
        <f t="shared" si="1320"/>
        <v>3.4292915775324673E-4</v>
      </c>
      <c r="Q14451" s="36">
        <f t="shared" si="1321"/>
        <v>8.4481458764698288E-4</v>
      </c>
    </row>
    <row r="14452" spans="1:17" x14ac:dyDescent="0.3">
      <c r="A14452" s="30">
        <v>3196393</v>
      </c>
      <c r="B14452" s="14">
        <v>132</v>
      </c>
      <c r="C14452" s="14" t="s">
        <v>20</v>
      </c>
      <c r="D14452" s="14" t="s">
        <v>92</v>
      </c>
      <c r="E14452" s="14" t="s">
        <v>93</v>
      </c>
      <c r="F14452" s="48">
        <v>714</v>
      </c>
      <c r="G14452" s="38">
        <v>1116.55</v>
      </c>
      <c r="H14452" s="14" t="s">
        <v>218</v>
      </c>
      <c r="I14452" s="38">
        <v>6.8700999999999996E-3</v>
      </c>
      <c r="J14452" s="38">
        <v>4559.1525383862399</v>
      </c>
      <c r="K14452" s="39" t="str">
        <f t="shared" si="1317"/>
        <v>Vlijmens Ven, Moerputten &amp; Bossche Broek_H6230dka</v>
      </c>
      <c r="L14452" s="40">
        <f>VLOOKUP(D14452,DATA!A:F,5,FALSE)</f>
        <v>0</v>
      </c>
      <c r="M14452" s="41">
        <f>VLOOKUP(D14452,DATA!A:F,6,FALSE)</f>
        <v>9.3000000000000007</v>
      </c>
      <c r="N14452" s="40">
        <f t="shared" si="1318"/>
        <v>50</v>
      </c>
      <c r="O14452" s="40">
        <f t="shared" si="1319"/>
        <v>50</v>
      </c>
      <c r="P14452" s="40">
        <f>J14452/10000*I14452</f>
        <v>3.1321833853967303E-3</v>
      </c>
      <c r="Q14452" s="40">
        <f>IF(AND(H14452&lt;&gt;"below",I14452&gt;=0.005),M14452*P14452,0)</f>
        <v>2.9129305484189596E-2</v>
      </c>
    </row>
    <row r="14453" spans="1:17" x14ac:dyDescent="0.3">
      <c r="A14453" s="29">
        <v>3196393</v>
      </c>
      <c r="B14453" s="1">
        <v>132</v>
      </c>
      <c r="C14453" s="1" t="s">
        <v>20</v>
      </c>
      <c r="D14453" s="1" t="s">
        <v>77</v>
      </c>
      <c r="E14453" s="1" t="s">
        <v>78</v>
      </c>
      <c r="F14453" s="47">
        <v>786</v>
      </c>
      <c r="G14453" s="34">
        <v>1116.55</v>
      </c>
      <c r="H14453" s="1" t="s">
        <v>218</v>
      </c>
      <c r="I14453" s="34">
        <v>6.8700999999999996E-3</v>
      </c>
      <c r="J14453" s="34">
        <v>2651.0281245440001</v>
      </c>
      <c r="K14453" s="35" t="str">
        <f t="shared" si="1317"/>
        <v>Vlijmens Ven, Moerputten &amp; Bossche Broek_H6410</v>
      </c>
      <c r="L14453" s="36">
        <f>VLOOKUP(D14453,DATA!A:F,5,FALSE)</f>
        <v>1.2691547323993278E-2</v>
      </c>
      <c r="M14453" s="37">
        <f>VLOOKUP(D14453,DATA!A:F,6,FALSE)</f>
        <v>1018</v>
      </c>
      <c r="N14453" s="36">
        <f t="shared" si="1318"/>
        <v>77.743000688724578</v>
      </c>
      <c r="O14453" s="36">
        <f t="shared" si="1319"/>
        <v>77.744509361447143</v>
      </c>
      <c r="P14453" s="36">
        <f t="shared" si="1320"/>
        <v>1.508672722565052E-3</v>
      </c>
      <c r="Q14453" s="36">
        <f t="shared" si="1321"/>
        <v>3.9995338182523203E-2</v>
      </c>
    </row>
    <row r="14454" spans="1:17" x14ac:dyDescent="0.3">
      <c r="A14454" s="30">
        <v>3196394</v>
      </c>
      <c r="B14454" s="14">
        <v>132</v>
      </c>
      <c r="C14454" s="14" t="s">
        <v>20</v>
      </c>
      <c r="D14454" s="14" t="s">
        <v>92</v>
      </c>
      <c r="E14454" s="14" t="s">
        <v>93</v>
      </c>
      <c r="F14454" s="48">
        <v>714</v>
      </c>
      <c r="G14454" s="38">
        <v>1069.0899999999999</v>
      </c>
      <c r="H14454" s="14" t="s">
        <v>218</v>
      </c>
      <c r="I14454" s="38">
        <v>6.5675999999999998E-3</v>
      </c>
      <c r="J14454" s="38">
        <v>79.293869999999998</v>
      </c>
      <c r="K14454" s="39" t="str">
        <f t="shared" si="1317"/>
        <v>Vlijmens Ven, Moerputten &amp; Bossche Broek_H6230dka</v>
      </c>
      <c r="L14454" s="40">
        <f>VLOOKUP(D14454,DATA!A:F,5,FALSE)</f>
        <v>0</v>
      </c>
      <c r="M14454" s="41">
        <f>VLOOKUP(D14454,DATA!A:F,6,FALSE)</f>
        <v>9.3000000000000007</v>
      </c>
      <c r="N14454" s="40">
        <f t="shared" si="1318"/>
        <v>50</v>
      </c>
      <c r="O14454" s="40">
        <f t="shared" si="1319"/>
        <v>50</v>
      </c>
      <c r="P14454" s="40">
        <f>J14454/10000*I14454</f>
        <v>5.2077042061199999E-5</v>
      </c>
      <c r="Q14454" s="40">
        <f>IF(AND(H14454&lt;&gt;"below",I14454&gt;=0.005),M14454*P14454,0)</f>
        <v>4.8431649116916002E-4</v>
      </c>
    </row>
    <row r="14455" spans="1:17" x14ac:dyDescent="0.3">
      <c r="A14455" s="29">
        <v>3196394</v>
      </c>
      <c r="B14455" s="1">
        <v>132</v>
      </c>
      <c r="C14455" s="1" t="s">
        <v>20</v>
      </c>
      <c r="D14455" s="1" t="s">
        <v>77</v>
      </c>
      <c r="E14455" s="1" t="s">
        <v>78</v>
      </c>
      <c r="F14455" s="47">
        <v>786</v>
      </c>
      <c r="G14455" s="34">
        <v>1069.0899999999999</v>
      </c>
      <c r="H14455" s="1" t="s">
        <v>218</v>
      </c>
      <c r="I14455" s="34">
        <v>6.5675999999999998E-3</v>
      </c>
      <c r="J14455" s="34">
        <v>904.33042386044394</v>
      </c>
      <c r="K14455" s="35" t="str">
        <f t="shared" si="1317"/>
        <v>Vlijmens Ven, Moerputten &amp; Bossche Broek_H6410</v>
      </c>
      <c r="L14455" s="36">
        <f>VLOOKUP(D14455,DATA!A:F,5,FALSE)</f>
        <v>1.2691547323993278E-2</v>
      </c>
      <c r="M14455" s="37">
        <f>VLOOKUP(D14455,DATA!A:F,6,FALSE)</f>
        <v>1018</v>
      </c>
      <c r="N14455" s="36">
        <f t="shared" si="1318"/>
        <v>65.665233031786414</v>
      </c>
      <c r="O14455" s="36">
        <f t="shared" si="1319"/>
        <v>65.66711228452013</v>
      </c>
      <c r="P14455" s="36">
        <f t="shared" si="1320"/>
        <v>1.8792527337154752E-3</v>
      </c>
      <c r="Q14455" s="36">
        <f t="shared" si="1321"/>
        <v>1.6994654212218137E-2</v>
      </c>
    </row>
    <row r="14456" spans="1:17" x14ac:dyDescent="0.3">
      <c r="A14456" s="29">
        <v>3196395</v>
      </c>
      <c r="B14456" s="1">
        <v>132</v>
      </c>
      <c r="C14456" s="1" t="s">
        <v>20</v>
      </c>
      <c r="D14456" s="1" t="s">
        <v>77</v>
      </c>
      <c r="E14456" s="1" t="s">
        <v>78</v>
      </c>
      <c r="F14456" s="47">
        <v>786</v>
      </c>
      <c r="G14456" s="34">
        <v>1277.4100000000001</v>
      </c>
      <c r="H14456" s="1" t="s">
        <v>218</v>
      </c>
      <c r="I14456" s="34">
        <v>7.5240000000000003E-3</v>
      </c>
      <c r="J14456" s="34">
        <v>176.65694999999999</v>
      </c>
      <c r="K14456" s="35" t="str">
        <f t="shared" si="1317"/>
        <v>Vlijmens Ven, Moerputten &amp; Bossche Broek_H6410</v>
      </c>
      <c r="L14456" s="36">
        <f>VLOOKUP(D14456,DATA!A:F,5,FALSE)</f>
        <v>1.2691547323993278E-2</v>
      </c>
      <c r="M14456" s="37">
        <f>VLOOKUP(D14456,DATA!A:F,6,FALSE)</f>
        <v>1018</v>
      </c>
      <c r="N14456" s="36">
        <f t="shared" si="1318"/>
        <v>96.416420252229827</v>
      </c>
      <c r="O14456" s="36">
        <f t="shared" si="1319"/>
        <v>96.416750174922029</v>
      </c>
      <c r="P14456" s="36">
        <f t="shared" si="1320"/>
        <v>3.2992269220244452E-4</v>
      </c>
      <c r="Q14456" s="36">
        <f t="shared" si="1321"/>
        <v>5.8283136540272632E-4</v>
      </c>
    </row>
    <row r="14457" spans="1:17" x14ac:dyDescent="0.3">
      <c r="A14457" s="30">
        <v>3197921</v>
      </c>
      <c r="B14457" s="14">
        <v>132</v>
      </c>
      <c r="C14457" s="14" t="s">
        <v>20</v>
      </c>
      <c r="D14457" s="14" t="s">
        <v>92</v>
      </c>
      <c r="E14457" s="14" t="s">
        <v>93</v>
      </c>
      <c r="F14457" s="48">
        <v>714</v>
      </c>
      <c r="G14457" s="38">
        <v>1111.75</v>
      </c>
      <c r="H14457" s="14" t="s">
        <v>218</v>
      </c>
      <c r="I14457" s="38">
        <v>6.8168999999999999E-3</v>
      </c>
      <c r="J14457" s="38">
        <v>3419.3420926467002</v>
      </c>
      <c r="K14457" s="39" t="str">
        <f t="shared" si="1317"/>
        <v>Vlijmens Ven, Moerputten &amp; Bossche Broek_H6230dka</v>
      </c>
      <c r="L14457" s="40">
        <f>VLOOKUP(D14457,DATA!A:F,5,FALSE)</f>
        <v>0</v>
      </c>
      <c r="M14457" s="41">
        <f>VLOOKUP(D14457,DATA!A:F,6,FALSE)</f>
        <v>9.3000000000000007</v>
      </c>
      <c r="N14457" s="40">
        <f t="shared" si="1318"/>
        <v>50</v>
      </c>
      <c r="O14457" s="40">
        <f t="shared" si="1319"/>
        <v>50</v>
      </c>
      <c r="P14457" s="40">
        <f>J14457/10000*I14457</f>
        <v>2.330931311136329E-3</v>
      </c>
      <c r="Q14457" s="40">
        <f>IF(AND(H14457&lt;&gt;"below",I14457&gt;=0.005),M14457*P14457,0)</f>
        <v>2.1677661193567861E-2</v>
      </c>
    </row>
    <row r="14458" spans="1:17" x14ac:dyDescent="0.3">
      <c r="A14458" s="29">
        <v>3197921</v>
      </c>
      <c r="B14458" s="1">
        <v>132</v>
      </c>
      <c r="C14458" s="1" t="s">
        <v>20</v>
      </c>
      <c r="D14458" s="1" t="s">
        <v>77</v>
      </c>
      <c r="E14458" s="1" t="s">
        <v>78</v>
      </c>
      <c r="F14458" s="47">
        <v>786</v>
      </c>
      <c r="G14458" s="34">
        <v>1111.75</v>
      </c>
      <c r="H14458" s="1" t="s">
        <v>218</v>
      </c>
      <c r="I14458" s="34">
        <v>6.8168999999999999E-3</v>
      </c>
      <c r="J14458" s="34">
        <v>2635.6425118383199</v>
      </c>
      <c r="K14458" s="35" t="str">
        <f t="shared" si="1317"/>
        <v>Vlijmens Ven, Moerputten &amp; Bossche Broek_H6410</v>
      </c>
      <c r="L14458" s="36">
        <f>VLOOKUP(D14458,DATA!A:F,5,FALSE)</f>
        <v>1.2691547323993278E-2</v>
      </c>
      <c r="M14458" s="37">
        <f>VLOOKUP(D14458,DATA!A:F,6,FALSE)</f>
        <v>1018</v>
      </c>
      <c r="N14458" s="36">
        <f t="shared" si="1318"/>
        <v>76.671111667076417</v>
      </c>
      <c r="O14458" s="36">
        <f t="shared" si="1319"/>
        <v>76.672659119407996</v>
      </c>
      <c r="P14458" s="36">
        <f t="shared" si="1320"/>
        <v>1.5474523315788247E-3</v>
      </c>
      <c r="Q14458" s="36">
        <f t="shared" si="1321"/>
        <v>4.0785311501524778E-2</v>
      </c>
    </row>
    <row r="14459" spans="1:17" x14ac:dyDescent="0.3">
      <c r="A14459" s="30">
        <v>3197922</v>
      </c>
      <c r="B14459" s="14">
        <v>132</v>
      </c>
      <c r="C14459" s="14" t="s">
        <v>20</v>
      </c>
      <c r="D14459" s="14" t="s">
        <v>92</v>
      </c>
      <c r="E14459" s="14" t="s">
        <v>93</v>
      </c>
      <c r="F14459" s="48">
        <v>714</v>
      </c>
      <c r="G14459" s="38">
        <v>1086.74</v>
      </c>
      <c r="H14459" s="14" t="s">
        <v>218</v>
      </c>
      <c r="I14459" s="38">
        <v>6.7457000000000003E-3</v>
      </c>
      <c r="J14459" s="38">
        <v>967.37597688255005</v>
      </c>
      <c r="K14459" s="39" t="str">
        <f t="shared" si="1317"/>
        <v>Vlijmens Ven, Moerputten &amp; Bossche Broek_H6230dka</v>
      </c>
      <c r="L14459" s="40">
        <f>VLOOKUP(D14459,DATA!A:F,5,FALSE)</f>
        <v>0</v>
      </c>
      <c r="M14459" s="41">
        <f>VLOOKUP(D14459,DATA!A:F,6,FALSE)</f>
        <v>9.3000000000000007</v>
      </c>
      <c r="N14459" s="40">
        <f t="shared" si="1318"/>
        <v>50</v>
      </c>
      <c r="O14459" s="40">
        <f t="shared" si="1319"/>
        <v>50</v>
      </c>
      <c r="P14459" s="40">
        <f>J14459/10000*I14459</f>
        <v>6.5256281272566181E-4</v>
      </c>
      <c r="Q14459" s="40">
        <f>IF(AND(H14459&lt;&gt;"below",I14459&gt;=0.005),M14459*P14459,0)</f>
        <v>6.0688341583486549E-3</v>
      </c>
    </row>
    <row r="14460" spans="1:17" x14ac:dyDescent="0.3">
      <c r="A14460" s="29">
        <v>3197922</v>
      </c>
      <c r="B14460" s="1">
        <v>132</v>
      </c>
      <c r="C14460" s="1" t="s">
        <v>20</v>
      </c>
      <c r="D14460" s="1" t="s">
        <v>77</v>
      </c>
      <c r="E14460" s="1" t="s">
        <v>78</v>
      </c>
      <c r="F14460" s="47">
        <v>786</v>
      </c>
      <c r="G14460" s="34">
        <v>1086.74</v>
      </c>
      <c r="H14460" s="1" t="s">
        <v>218</v>
      </c>
      <c r="I14460" s="34">
        <v>6.7457000000000003E-3</v>
      </c>
      <c r="J14460" s="34">
        <v>1074.5103440596799</v>
      </c>
      <c r="K14460" s="35" t="str">
        <f t="shared" si="1317"/>
        <v>Vlijmens Ven, Moerputten &amp; Bossche Broek_H6410</v>
      </c>
      <c r="L14460" s="36">
        <f>VLOOKUP(D14460,DATA!A:F,5,FALSE)</f>
        <v>1.2691547323993278E-2</v>
      </c>
      <c r="M14460" s="37">
        <f>VLOOKUP(D14460,DATA!A:F,6,FALSE)</f>
        <v>1018</v>
      </c>
      <c r="N14460" s="36">
        <f t="shared" si="1318"/>
        <v>70.524836873643608</v>
      </c>
      <c r="O14460" s="36">
        <f t="shared" si="1319"/>
        <v>70.526616514110344</v>
      </c>
      <c r="P14460" s="36">
        <f t="shared" si="1320"/>
        <v>1.7796404667365096E-3</v>
      </c>
      <c r="Q14460" s="36">
        <f t="shared" si="1321"/>
        <v>1.9122420902155764E-2</v>
      </c>
    </row>
    <row r="14461" spans="1:17" x14ac:dyDescent="0.3">
      <c r="A14461" s="29">
        <v>3197923</v>
      </c>
      <c r="B14461" s="1">
        <v>132</v>
      </c>
      <c r="C14461" s="1" t="s">
        <v>20</v>
      </c>
      <c r="D14461" s="1" t="s">
        <v>77</v>
      </c>
      <c r="E14461" s="1" t="s">
        <v>78</v>
      </c>
      <c r="F14461" s="47">
        <v>786</v>
      </c>
      <c r="G14461" s="34">
        <v>1091.8599999999999</v>
      </c>
      <c r="H14461" s="1" t="s">
        <v>218</v>
      </c>
      <c r="I14461" s="34">
        <v>6.7346999999999997E-3</v>
      </c>
      <c r="J14461" s="34">
        <v>1193.76095979404</v>
      </c>
      <c r="K14461" s="35" t="str">
        <f t="shared" si="1317"/>
        <v>Vlijmens Ven, Moerputten &amp; Bossche Broek_H6410</v>
      </c>
      <c r="L14461" s="36">
        <f>VLOOKUP(D14461,DATA!A:F,5,FALSE)</f>
        <v>1.2691547323993278E-2</v>
      </c>
      <c r="M14461" s="37">
        <f>VLOOKUP(D14461,DATA!A:F,6,FALSE)</f>
        <v>1018</v>
      </c>
      <c r="N14461" s="36">
        <f t="shared" si="1318"/>
        <v>71.857370239860302</v>
      </c>
      <c r="O14461" s="36">
        <f t="shared" si="1319"/>
        <v>71.859098705341879</v>
      </c>
      <c r="P14461" s="36">
        <f t="shared" si="1320"/>
        <v>1.7284654815767908E-3</v>
      </c>
      <c r="Q14461" s="36">
        <f t="shared" si="1321"/>
        <v>2.0633746122579774E-2</v>
      </c>
    </row>
    <row r="14462" spans="1:17" x14ac:dyDescent="0.3">
      <c r="A14462" s="30">
        <v>3199451</v>
      </c>
      <c r="B14462" s="14">
        <v>132</v>
      </c>
      <c r="C14462" s="14" t="s">
        <v>20</v>
      </c>
      <c r="D14462" s="14" t="s">
        <v>92</v>
      </c>
      <c r="E14462" s="14" t="s">
        <v>93</v>
      </c>
      <c r="F14462" s="48">
        <v>714</v>
      </c>
      <c r="G14462" s="38">
        <v>1076.49</v>
      </c>
      <c r="H14462" s="14" t="s">
        <v>218</v>
      </c>
      <c r="I14462" s="38">
        <v>6.6746000000000002E-3</v>
      </c>
      <c r="J14462" s="38">
        <v>1483.28328381604</v>
      </c>
      <c r="K14462" s="39" t="str">
        <f t="shared" si="1317"/>
        <v>Vlijmens Ven, Moerputten &amp; Bossche Broek_H6230dka</v>
      </c>
      <c r="L14462" s="40">
        <f>VLOOKUP(D14462,DATA!A:F,5,FALSE)</f>
        <v>0</v>
      </c>
      <c r="M14462" s="41">
        <f>VLOOKUP(D14462,DATA!A:F,6,FALSE)</f>
        <v>9.3000000000000007</v>
      </c>
      <c r="N14462" s="40">
        <f t="shared" si="1318"/>
        <v>50</v>
      </c>
      <c r="O14462" s="40">
        <f t="shared" si="1319"/>
        <v>50</v>
      </c>
      <c r="P14462" s="40">
        <f>J14462/10000*I14462</f>
        <v>9.9003226061585405E-4</v>
      </c>
      <c r="Q14462" s="40">
        <f>IF(AND(H14462&lt;&gt;"below",I14462&gt;=0.005),M14462*P14462,0)</f>
        <v>9.2073000237274435E-3</v>
      </c>
    </row>
    <row r="14463" spans="1:17" x14ac:dyDescent="0.3">
      <c r="A14463" s="29">
        <v>3199451</v>
      </c>
      <c r="B14463" s="1">
        <v>132</v>
      </c>
      <c r="C14463" s="1" t="s">
        <v>20</v>
      </c>
      <c r="D14463" s="1" t="s">
        <v>77</v>
      </c>
      <c r="E14463" s="1" t="s">
        <v>78</v>
      </c>
      <c r="F14463" s="47">
        <v>786</v>
      </c>
      <c r="G14463" s="34">
        <v>1076.49</v>
      </c>
      <c r="H14463" s="1" t="s">
        <v>218</v>
      </c>
      <c r="I14463" s="34">
        <v>6.6746000000000002E-3</v>
      </c>
      <c r="J14463" s="34">
        <v>3654.4807209672999</v>
      </c>
      <c r="K14463" s="35" t="str">
        <f t="shared" si="1317"/>
        <v>Vlijmens Ven, Moerputten &amp; Bossche Broek_H6410</v>
      </c>
      <c r="L14463" s="36">
        <f>VLOOKUP(D14463,DATA!A:F,5,FALSE)</f>
        <v>1.2691547323993278E-2</v>
      </c>
      <c r="M14463" s="37">
        <f>VLOOKUP(D14463,DATA!A:F,6,FALSE)</f>
        <v>1018</v>
      </c>
      <c r="N14463" s="36">
        <f t="shared" si="1318"/>
        <v>67.750484758426509</v>
      </c>
      <c r="O14463" s="36">
        <f t="shared" si="1319"/>
        <v>67.752335598461244</v>
      </c>
      <c r="P14463" s="36">
        <f t="shared" si="1320"/>
        <v>1.8508400347343468E-3</v>
      </c>
      <c r="Q14463" s="36">
        <f t="shared" si="1321"/>
        <v>6.7638592245311185E-2</v>
      </c>
    </row>
    <row r="14464" spans="1:17" x14ac:dyDescent="0.3">
      <c r="A14464" s="29">
        <v>3199452</v>
      </c>
      <c r="B14464" s="1">
        <v>132</v>
      </c>
      <c r="C14464" s="1" t="s">
        <v>20</v>
      </c>
      <c r="D14464" s="1" t="s">
        <v>77</v>
      </c>
      <c r="E14464" s="1" t="s">
        <v>78</v>
      </c>
      <c r="F14464" s="47">
        <v>786</v>
      </c>
      <c r="G14464" s="34">
        <v>1042.22</v>
      </c>
      <c r="H14464" s="1" t="s">
        <v>218</v>
      </c>
      <c r="I14464" s="34">
        <v>6.5041999999999999E-3</v>
      </c>
      <c r="J14464" s="34">
        <v>691.84632955890095</v>
      </c>
      <c r="K14464" s="35" t="str">
        <f t="shared" si="1317"/>
        <v>Vlijmens Ven, Moerputten &amp; Bossche Broek_H6410</v>
      </c>
      <c r="L14464" s="36">
        <f>VLOOKUP(D14464,DATA!A:F,5,FALSE)</f>
        <v>1.2691547323993278E-2</v>
      </c>
      <c r="M14464" s="37">
        <f>VLOOKUP(D14464,DATA!A:F,6,FALSE)</f>
        <v>1018</v>
      </c>
      <c r="N14464" s="36">
        <f t="shared" si="1318"/>
        <v>57.624788548779549</v>
      </c>
      <c r="O14464" s="36">
        <f t="shared" si="1319"/>
        <v>57.626804253672127</v>
      </c>
      <c r="P14464" s="36">
        <f t="shared" si="1320"/>
        <v>2.0157048925781851E-3</v>
      </c>
      <c r="Q14464" s="36">
        <f t="shared" si="1321"/>
        <v>1.3945580314041361E-2</v>
      </c>
    </row>
    <row r="14465" spans="1:17" x14ac:dyDescent="0.3">
      <c r="A14465" s="30">
        <v>3200979</v>
      </c>
      <c r="B14465" s="14">
        <v>132</v>
      </c>
      <c r="C14465" s="14" t="s">
        <v>20</v>
      </c>
      <c r="D14465" s="14" t="s">
        <v>92</v>
      </c>
      <c r="E14465" s="14" t="s">
        <v>93</v>
      </c>
      <c r="F14465" s="48">
        <v>714</v>
      </c>
      <c r="G14465" s="38">
        <v>1075.01</v>
      </c>
      <c r="H14465" s="14" t="s">
        <v>218</v>
      </c>
      <c r="I14465" s="38">
        <v>6.6246999999999999E-3</v>
      </c>
      <c r="J14465" s="38">
        <v>510.70634000000001</v>
      </c>
      <c r="K14465" s="39" t="str">
        <f t="shared" si="1317"/>
        <v>Vlijmens Ven, Moerputten &amp; Bossche Broek_H6230dka</v>
      </c>
      <c r="L14465" s="40">
        <f>VLOOKUP(D14465,DATA!A:F,5,FALSE)</f>
        <v>0</v>
      </c>
      <c r="M14465" s="41">
        <f>VLOOKUP(D14465,DATA!A:F,6,FALSE)</f>
        <v>9.3000000000000007</v>
      </c>
      <c r="N14465" s="40">
        <f t="shared" si="1318"/>
        <v>50</v>
      </c>
      <c r="O14465" s="40">
        <f t="shared" si="1319"/>
        <v>50</v>
      </c>
      <c r="P14465" s="40">
        <f>J14465/10000*I14465</f>
        <v>3.3832762905979999E-4</v>
      </c>
      <c r="Q14465" s="40">
        <f>IF(AND(H14465&lt;&gt;"below",I14465&gt;=0.005),M14465*P14465,0)</f>
        <v>3.1464469502561401E-3</v>
      </c>
    </row>
    <row r="14466" spans="1:17" x14ac:dyDescent="0.3">
      <c r="A14466" s="29">
        <v>3200979</v>
      </c>
      <c r="B14466" s="1">
        <v>132</v>
      </c>
      <c r="C14466" s="1" t="s">
        <v>20</v>
      </c>
      <c r="D14466" s="1" t="s">
        <v>77</v>
      </c>
      <c r="E14466" s="1" t="s">
        <v>78</v>
      </c>
      <c r="F14466" s="47">
        <v>786</v>
      </c>
      <c r="G14466" s="34">
        <v>1075.01</v>
      </c>
      <c r="H14466" s="1" t="s">
        <v>218</v>
      </c>
      <c r="I14466" s="34">
        <v>6.6246999999999999E-3</v>
      </c>
      <c r="J14466" s="34">
        <v>1276.76585</v>
      </c>
      <c r="K14466" s="35" t="str">
        <f t="shared" si="1317"/>
        <v>Vlijmens Ven, Moerputten &amp; Bossche Broek_H6410</v>
      </c>
      <c r="L14466" s="36">
        <f>VLOOKUP(D14466,DATA!A:F,5,FALSE)</f>
        <v>1.2691547323993278E-2</v>
      </c>
      <c r="M14466" s="37">
        <f>VLOOKUP(D14466,DATA!A:F,6,FALSE)</f>
        <v>1018</v>
      </c>
      <c r="N14466" s="36">
        <f t="shared" si="1318"/>
        <v>67.338719688870825</v>
      </c>
      <c r="O14466" s="36">
        <f t="shared" si="1319"/>
        <v>67.340568840472287</v>
      </c>
      <c r="P14466" s="36">
        <f t="shared" si="1320"/>
        <v>1.8491516014620402E-3</v>
      </c>
      <c r="Q14466" s="36">
        <f t="shared" si="1321"/>
        <v>2.3609336162195432E-2</v>
      </c>
    </row>
    <row r="14467" spans="1:17" x14ac:dyDescent="0.3">
      <c r="A14467" s="29">
        <v>3200980</v>
      </c>
      <c r="B14467" s="1">
        <v>132</v>
      </c>
      <c r="C14467" s="1" t="s">
        <v>20</v>
      </c>
      <c r="D14467" s="1" t="s">
        <v>77</v>
      </c>
      <c r="E14467" s="1" t="s">
        <v>78</v>
      </c>
      <c r="F14467" s="47">
        <v>786</v>
      </c>
      <c r="G14467" s="34">
        <v>1035.52</v>
      </c>
      <c r="H14467" s="1" t="s">
        <v>218</v>
      </c>
      <c r="I14467" s="34">
        <v>6.4703E-3</v>
      </c>
      <c r="J14467" s="34">
        <v>446.18282757524298</v>
      </c>
      <c r="K14467" s="35" t="str">
        <f t="shared" ref="K14467:K14530" si="1322">_xlfn.CONCAT(C14467,"_",D14467)</f>
        <v>Vlijmens Ven, Moerputten &amp; Bossche Broek_H6410</v>
      </c>
      <c r="L14467" s="36">
        <f>VLOOKUP(D14467,DATA!A:F,5,FALSE)</f>
        <v>1.2691547323993278E-2</v>
      </c>
      <c r="M14467" s="37">
        <f>VLOOKUP(D14467,DATA!A:F,6,FALSE)</f>
        <v>1018</v>
      </c>
      <c r="N14467" s="36">
        <f t="shared" ref="N14467:N14530" si="1323">100/(1+EXP(-L14467*(G14467-M14467)))</f>
        <v>55.536106750019727</v>
      </c>
      <c r="O14467" s="36">
        <f t="shared" ref="O14467:O14530" si="1324">100/(1+EXP(-L14467*((G14467+I14467)-M14467)))</f>
        <v>55.538134525812815</v>
      </c>
      <c r="P14467" s="36">
        <f t="shared" ref="P14467:P14530" si="1325">O14467-N14467</f>
        <v>2.0277757930884377E-3</v>
      </c>
      <c r="Q14467" s="36">
        <f t="shared" ref="Q14467:Q14530" si="1326">IF(AND(H14467&lt;&gt;"below",I14467&gt;=0.005),J14467*P14467/100,0)</f>
        <v>9.0475873704883008E-3</v>
      </c>
    </row>
    <row r="14468" spans="1:17" x14ac:dyDescent="0.3">
      <c r="A14468" s="29">
        <v>3202509</v>
      </c>
      <c r="B14468" s="1">
        <v>132</v>
      </c>
      <c r="C14468" s="1" t="s">
        <v>20</v>
      </c>
      <c r="D14468" s="1" t="s">
        <v>77</v>
      </c>
      <c r="E14468" s="1" t="s">
        <v>78</v>
      </c>
      <c r="F14468" s="47">
        <v>786</v>
      </c>
      <c r="G14468" s="34">
        <v>1026.24</v>
      </c>
      <c r="H14468" s="1" t="s">
        <v>218</v>
      </c>
      <c r="I14468" s="34">
        <v>6.3886000000000004E-3</v>
      </c>
      <c r="J14468" s="34">
        <v>727.72708376339995</v>
      </c>
      <c r="K14468" s="35" t="str">
        <f t="shared" si="1322"/>
        <v>Vlijmens Ven, Moerputten &amp; Bossche Broek_H6410</v>
      </c>
      <c r="L14468" s="36">
        <f>VLOOKUP(D14468,DATA!A:F,5,FALSE)</f>
        <v>1.2691547323993278E-2</v>
      </c>
      <c r="M14468" s="37">
        <f>VLOOKUP(D14468,DATA!A:F,6,FALSE)</f>
        <v>1018</v>
      </c>
      <c r="N14468" s="36">
        <f t="shared" si="1323"/>
        <v>52.612078570877578</v>
      </c>
      <c r="O14468" s="36">
        <f t="shared" si="1324"/>
        <v>52.614100064941333</v>
      </c>
      <c r="P14468" s="36">
        <f t="shared" si="1325"/>
        <v>2.0214940637544032E-3</v>
      </c>
      <c r="Q14468" s="36">
        <f t="shared" si="1326"/>
        <v>1.4710959798610163E-2</v>
      </c>
    </row>
    <row r="14469" spans="1:17" x14ac:dyDescent="0.3">
      <c r="A14469" s="29">
        <v>3205566</v>
      </c>
      <c r="B14469" s="1">
        <v>132</v>
      </c>
      <c r="C14469" s="1" t="s">
        <v>20</v>
      </c>
      <c r="D14469" s="1" t="s">
        <v>77</v>
      </c>
      <c r="E14469" s="1" t="s">
        <v>78</v>
      </c>
      <c r="F14469" s="47">
        <v>786</v>
      </c>
      <c r="G14469" s="34">
        <v>1063.03</v>
      </c>
      <c r="H14469" s="1" t="s">
        <v>218</v>
      </c>
      <c r="I14469" s="34">
        <v>6.4593999999999997E-3</v>
      </c>
      <c r="J14469" s="34">
        <v>2.5352608000000001</v>
      </c>
      <c r="K14469" s="35" t="str">
        <f t="shared" si="1322"/>
        <v>Vlijmens Ven, Moerputten &amp; Bossche Broek_H6410</v>
      </c>
      <c r="L14469" s="36">
        <f>VLOOKUP(D14469,DATA!A:F,5,FALSE)</f>
        <v>1.2691547323993278E-2</v>
      </c>
      <c r="M14469" s="37">
        <f>VLOOKUP(D14469,DATA!A:F,6,FALSE)</f>
        <v>1018</v>
      </c>
      <c r="N14469" s="36">
        <f t="shared" si="1323"/>
        <v>63.910930695206538</v>
      </c>
      <c r="O14469" s="36">
        <f t="shared" si="1324"/>
        <v>63.912821525814692</v>
      </c>
      <c r="P14469" s="36">
        <f t="shared" si="1325"/>
        <v>1.8908306081542037E-3</v>
      </c>
      <c r="Q14469" s="36">
        <f t="shared" si="1326"/>
        <v>4.7937487202935126E-5</v>
      </c>
    </row>
    <row r="14470" spans="1:17" x14ac:dyDescent="0.3">
      <c r="A14470" s="29">
        <v>3207095</v>
      </c>
      <c r="B14470" s="1">
        <v>132</v>
      </c>
      <c r="C14470" s="1" t="s">
        <v>20</v>
      </c>
      <c r="D14470" s="1" t="s">
        <v>77</v>
      </c>
      <c r="E14470" s="1" t="s">
        <v>78</v>
      </c>
      <c r="F14470" s="47">
        <v>786</v>
      </c>
      <c r="G14470" s="34">
        <v>1024.8</v>
      </c>
      <c r="H14470" s="1" t="s">
        <v>218</v>
      </c>
      <c r="I14470" s="34">
        <v>6.2424000000000004E-3</v>
      </c>
      <c r="J14470" s="34">
        <v>89.044380000000004</v>
      </c>
      <c r="K14470" s="35" t="str">
        <f t="shared" si="1322"/>
        <v>Vlijmens Ven, Moerputten &amp; Bossche Broek_H6410</v>
      </c>
      <c r="L14470" s="36">
        <f>VLOOKUP(D14470,DATA!A:F,5,FALSE)</f>
        <v>1.2691547323993278E-2</v>
      </c>
      <c r="M14470" s="37">
        <f>VLOOKUP(D14470,DATA!A:F,6,FALSE)</f>
        <v>1018</v>
      </c>
      <c r="N14470" s="36">
        <f t="shared" si="1323"/>
        <v>52.156224891756963</v>
      </c>
      <c r="O14470" s="36">
        <f t="shared" si="1324"/>
        <v>52.158201847808364</v>
      </c>
      <c r="P14470" s="36">
        <f t="shared" si="1325"/>
        <v>1.9769560514006912E-3</v>
      </c>
      <c r="Q14470" s="36">
        <f t="shared" si="1326"/>
        <v>1.7603682588422267E-3</v>
      </c>
    </row>
    <row r="14471" spans="1:17" x14ac:dyDescent="0.3">
      <c r="A14471" s="29">
        <v>3208624</v>
      </c>
      <c r="B14471" s="1">
        <v>132</v>
      </c>
      <c r="C14471" s="1" t="s">
        <v>20</v>
      </c>
      <c r="D14471" s="1" t="s">
        <v>77</v>
      </c>
      <c r="E14471" s="1" t="s">
        <v>78</v>
      </c>
      <c r="F14471" s="47">
        <v>786</v>
      </c>
      <c r="G14471" s="34">
        <v>1066.05</v>
      </c>
      <c r="H14471" s="1" t="s">
        <v>218</v>
      </c>
      <c r="I14471" s="34">
        <v>6.3934999999999999E-3</v>
      </c>
      <c r="J14471" s="34">
        <v>795.15197286959096</v>
      </c>
      <c r="K14471" s="35" t="str">
        <f t="shared" si="1322"/>
        <v>Vlijmens Ven, Moerputten &amp; Bossche Broek_H6410</v>
      </c>
      <c r="L14471" s="36">
        <f>VLOOKUP(D14471,DATA!A:F,5,FALSE)</f>
        <v>1.2691547323993278E-2</v>
      </c>
      <c r="M14471" s="37">
        <f>VLOOKUP(D14471,DATA!A:F,6,FALSE)</f>
        <v>1018</v>
      </c>
      <c r="N14471" s="36">
        <f t="shared" si="1323"/>
        <v>64.790175921653372</v>
      </c>
      <c r="O14471" s="36">
        <f t="shared" si="1324"/>
        <v>64.79202698399304</v>
      </c>
      <c r="P14471" s="36">
        <f t="shared" si="1325"/>
        <v>1.8510623396679193E-3</v>
      </c>
      <c r="Q14471" s="36">
        <f t="shared" si="1326"/>
        <v>1.471875871291547E-2</v>
      </c>
    </row>
    <row r="14472" spans="1:17" x14ac:dyDescent="0.3">
      <c r="A14472" s="29">
        <v>3210153</v>
      </c>
      <c r="B14472" s="1">
        <v>132</v>
      </c>
      <c r="C14472" s="1" t="s">
        <v>20</v>
      </c>
      <c r="D14472" s="1" t="s">
        <v>77</v>
      </c>
      <c r="E14472" s="1" t="s">
        <v>78</v>
      </c>
      <c r="F14472" s="47">
        <v>786</v>
      </c>
      <c r="G14472" s="34">
        <v>1032.78</v>
      </c>
      <c r="H14472" s="1" t="s">
        <v>218</v>
      </c>
      <c r="I14472" s="34">
        <v>6.2211000000000002E-3</v>
      </c>
      <c r="J14472" s="34">
        <v>438.82337865599999</v>
      </c>
      <c r="K14472" s="35" t="str">
        <f t="shared" si="1322"/>
        <v>Vlijmens Ven, Moerputten &amp; Bossche Broek_H6410</v>
      </c>
      <c r="L14472" s="36">
        <f>VLOOKUP(D14472,DATA!A:F,5,FALSE)</f>
        <v>1.2691547323993278E-2</v>
      </c>
      <c r="M14472" s="37">
        <f>VLOOKUP(D14472,DATA!A:F,6,FALSE)</f>
        <v>1018</v>
      </c>
      <c r="N14472" s="36">
        <f t="shared" si="1323"/>
        <v>54.675824217808511</v>
      </c>
      <c r="O14472" s="36">
        <f t="shared" si="1324"/>
        <v>54.677780832932399</v>
      </c>
      <c r="P14472" s="36">
        <f t="shared" si="1325"/>
        <v>1.9566151238876728E-3</v>
      </c>
      <c r="Q14472" s="36">
        <f t="shared" si="1326"/>
        <v>8.586084593938165E-3</v>
      </c>
    </row>
    <row r="14473" spans="1:17" x14ac:dyDescent="0.3">
      <c r="A14473" s="29">
        <v>3211682</v>
      </c>
      <c r="B14473" s="1">
        <v>132</v>
      </c>
      <c r="C14473" s="1" t="s">
        <v>20</v>
      </c>
      <c r="D14473" s="1" t="s">
        <v>77</v>
      </c>
      <c r="E14473" s="1" t="s">
        <v>78</v>
      </c>
      <c r="F14473" s="47">
        <v>786</v>
      </c>
      <c r="G14473" s="34">
        <v>1065.23</v>
      </c>
      <c r="H14473" s="1" t="s">
        <v>218</v>
      </c>
      <c r="I14473" s="34">
        <v>6.3301E-3</v>
      </c>
      <c r="J14473" s="34">
        <v>89.277026000000006</v>
      </c>
      <c r="K14473" s="35" t="str">
        <f t="shared" si="1322"/>
        <v>Vlijmens Ven, Moerputten &amp; Bossche Broek_H6410</v>
      </c>
      <c r="L14473" s="36">
        <f>VLOOKUP(D14473,DATA!A:F,5,FALSE)</f>
        <v>1.2691547323993278E-2</v>
      </c>
      <c r="M14473" s="37">
        <f>VLOOKUP(D14473,DATA!A:F,6,FALSE)</f>
        <v>1018</v>
      </c>
      <c r="N14473" s="36">
        <f t="shared" si="1323"/>
        <v>64.552400748925365</v>
      </c>
      <c r="O14473" s="36">
        <f t="shared" si="1324"/>
        <v>64.554239061223171</v>
      </c>
      <c r="P14473" s="36">
        <f t="shared" si="1325"/>
        <v>1.8383122978065103E-3</v>
      </c>
      <c r="Q14473" s="36">
        <f t="shared" si="1326"/>
        <v>1.6411905480739159E-3</v>
      </c>
    </row>
    <row r="14474" spans="1:17" x14ac:dyDescent="0.3">
      <c r="A14474" s="29">
        <v>3230028</v>
      </c>
      <c r="B14474" s="1">
        <v>132</v>
      </c>
      <c r="C14474" s="1" t="s">
        <v>20</v>
      </c>
      <c r="D14474" s="1" t="s">
        <v>36</v>
      </c>
      <c r="E14474" s="1" t="s">
        <v>37</v>
      </c>
      <c r="F14474" s="47">
        <v>1357</v>
      </c>
      <c r="G14474" s="34">
        <v>1437.95</v>
      </c>
      <c r="H14474" s="1" t="s">
        <v>218</v>
      </c>
      <c r="I14474" s="34">
        <v>6.5120999999999998E-3</v>
      </c>
      <c r="J14474" s="34">
        <v>130.11353600000001</v>
      </c>
      <c r="K14474" s="35" t="str">
        <f t="shared" si="1322"/>
        <v>Vlijmens Ven, Moerputten &amp; Bossche Broek_H6510A</v>
      </c>
      <c r="L14474" s="36">
        <f>VLOOKUP(D14474,DATA!A:F,5,FALSE)</f>
        <v>6.9939168151221861E-3</v>
      </c>
      <c r="M14474" s="37">
        <f>VLOOKUP(D14474,DATA!A:F,6,FALSE)</f>
        <v>1778</v>
      </c>
      <c r="N14474" s="36">
        <f t="shared" si="1323"/>
        <v>8.4843910972295937</v>
      </c>
      <c r="O14474" s="36">
        <f t="shared" si="1324"/>
        <v>8.4847447406550227</v>
      </c>
      <c r="P14474" s="36">
        <f t="shared" si="1325"/>
        <v>3.5364342542898441E-4</v>
      </c>
      <c r="Q14474" s="36">
        <f t="shared" si="1326"/>
        <v>4.6013796565717483E-4</v>
      </c>
    </row>
    <row r="14475" spans="1:17" x14ac:dyDescent="0.3">
      <c r="A14475" s="30">
        <v>3234581</v>
      </c>
      <c r="B14475" s="14">
        <v>132</v>
      </c>
      <c r="C14475" s="14" t="s">
        <v>20</v>
      </c>
      <c r="D14475" s="14" t="s">
        <v>65</v>
      </c>
      <c r="E14475" s="14" t="s">
        <v>66</v>
      </c>
      <c r="F14475" s="48">
        <v>500</v>
      </c>
      <c r="G14475" s="38">
        <v>1078.1199999999999</v>
      </c>
      <c r="H14475" s="14" t="s">
        <v>218</v>
      </c>
      <c r="I14475" s="38">
        <v>2.0489E-4</v>
      </c>
      <c r="J14475" s="38">
        <v>516.47119999999995</v>
      </c>
      <c r="K14475" s="39" t="str">
        <f t="shared" si="1322"/>
        <v>Vlijmens Ven, Moerputten &amp; Bossche Broek_H3140hz</v>
      </c>
      <c r="L14475" s="40">
        <f>VLOOKUP(D14475,DATA!A:F,5,FALSE)</f>
        <v>0</v>
      </c>
      <c r="M14475" s="41">
        <f>VLOOKUP(D14475,DATA!A:F,6,FALSE)</f>
        <v>3.5</v>
      </c>
      <c r="N14475" s="40">
        <f t="shared" si="1323"/>
        <v>50</v>
      </c>
      <c r="O14475" s="40">
        <f t="shared" si="1324"/>
        <v>50</v>
      </c>
      <c r="P14475" s="40">
        <f t="shared" ref="P14475:P14476" si="1327">J14475/10000*I14475</f>
        <v>1.05819784168E-5</v>
      </c>
      <c r="Q14475" s="40">
        <f t="shared" ref="Q14475:Q14476" si="1328">IF(AND(H14475&lt;&gt;"below",I14475&gt;=0.005),M14475*P14475,0)</f>
        <v>0</v>
      </c>
    </row>
    <row r="14476" spans="1:17" x14ac:dyDescent="0.3">
      <c r="A14476" s="30">
        <v>3237634</v>
      </c>
      <c r="B14476" s="14">
        <v>132</v>
      </c>
      <c r="C14476" s="14" t="s">
        <v>20</v>
      </c>
      <c r="D14476" s="14" t="s">
        <v>65</v>
      </c>
      <c r="E14476" s="14" t="s">
        <v>66</v>
      </c>
      <c r="F14476" s="48">
        <v>500</v>
      </c>
      <c r="G14476" s="38">
        <v>1058.67</v>
      </c>
      <c r="H14476" s="14" t="s">
        <v>218</v>
      </c>
      <c r="I14476" s="38">
        <v>8.5500000000000005E-5</v>
      </c>
      <c r="J14476" s="38">
        <v>112.28269310587601</v>
      </c>
      <c r="K14476" s="39" t="str">
        <f t="shared" si="1322"/>
        <v>Vlijmens Ven, Moerputten &amp; Bossche Broek_H3140hz</v>
      </c>
      <c r="L14476" s="40">
        <f>VLOOKUP(D14476,DATA!A:F,5,FALSE)</f>
        <v>0</v>
      </c>
      <c r="M14476" s="41">
        <f>VLOOKUP(D14476,DATA!A:F,6,FALSE)</f>
        <v>3.5</v>
      </c>
      <c r="N14476" s="40">
        <f t="shared" si="1323"/>
        <v>50</v>
      </c>
      <c r="O14476" s="40">
        <f t="shared" si="1324"/>
        <v>50</v>
      </c>
      <c r="P14476" s="40">
        <f t="shared" si="1327"/>
        <v>9.6001702605523994E-7</v>
      </c>
      <c r="Q14476" s="40">
        <f t="shared" si="1328"/>
        <v>0</v>
      </c>
    </row>
    <row r="14477" spans="1:17" x14ac:dyDescent="0.3">
      <c r="A14477" s="29">
        <v>3237654</v>
      </c>
      <c r="B14477" s="1">
        <v>132</v>
      </c>
      <c r="C14477" s="1" t="s">
        <v>20</v>
      </c>
      <c r="D14477" s="1" t="s">
        <v>77</v>
      </c>
      <c r="E14477" s="1" t="s">
        <v>78</v>
      </c>
      <c r="F14477" s="47">
        <v>786</v>
      </c>
      <c r="G14477" s="34">
        <v>1111.3399999999999</v>
      </c>
      <c r="H14477" s="1" t="s">
        <v>218</v>
      </c>
      <c r="I14477" s="34">
        <v>2.0498999999999999E-3</v>
      </c>
      <c r="J14477" s="34">
        <v>37.265965000000001</v>
      </c>
      <c r="K14477" s="35" t="str">
        <f t="shared" si="1322"/>
        <v>Vlijmens Ven, Moerputten &amp; Bossche Broek_H6410</v>
      </c>
      <c r="L14477" s="36">
        <f>VLOOKUP(D14477,DATA!A:F,5,FALSE)</f>
        <v>1.2691547323993278E-2</v>
      </c>
      <c r="M14477" s="37">
        <f>VLOOKUP(D14477,DATA!A:F,6,FALSE)</f>
        <v>1018</v>
      </c>
      <c r="N14477" s="36">
        <f t="shared" si="1323"/>
        <v>76.577909415634011</v>
      </c>
      <c r="O14477" s="36">
        <f t="shared" si="1324"/>
        <v>76.578376046441605</v>
      </c>
      <c r="P14477" s="36">
        <f t="shared" si="1325"/>
        <v>4.666308075940151E-4</v>
      </c>
      <c r="Q14477" s="36">
        <f t="shared" si="1326"/>
        <v>0</v>
      </c>
    </row>
    <row r="14478" spans="1:17" x14ac:dyDescent="0.3">
      <c r="A14478" s="29">
        <v>3237656</v>
      </c>
      <c r="B14478" s="1">
        <v>132</v>
      </c>
      <c r="C14478" s="1" t="s">
        <v>20</v>
      </c>
      <c r="D14478" s="1" t="s">
        <v>77</v>
      </c>
      <c r="E14478" s="1" t="s">
        <v>78</v>
      </c>
      <c r="F14478" s="47">
        <v>786</v>
      </c>
      <c r="G14478" s="34">
        <v>1193.3900000000001</v>
      </c>
      <c r="H14478" s="1" t="s">
        <v>218</v>
      </c>
      <c r="I14478" s="34">
        <v>2.4689E-3</v>
      </c>
      <c r="J14478" s="34">
        <v>44.307024999999904</v>
      </c>
      <c r="K14478" s="35" t="str">
        <f t="shared" si="1322"/>
        <v>Vlijmens Ven, Moerputten &amp; Bossche Broek_H6410</v>
      </c>
      <c r="L14478" s="36">
        <f>VLOOKUP(D14478,DATA!A:F,5,FALSE)</f>
        <v>1.2691547323993278E-2</v>
      </c>
      <c r="M14478" s="37">
        <f>VLOOKUP(D14478,DATA!A:F,6,FALSE)</f>
        <v>1018</v>
      </c>
      <c r="N14478" s="36">
        <f t="shared" si="1323"/>
        <v>90.255754797649061</v>
      </c>
      <c r="O14478" s="36">
        <f t="shared" si="1324"/>
        <v>90.256030370038218</v>
      </c>
      <c r="P14478" s="36">
        <f t="shared" si="1325"/>
        <v>2.7557238915676407E-4</v>
      </c>
      <c r="Q14478" s="36">
        <f t="shared" si="1326"/>
        <v>0</v>
      </c>
    </row>
    <row r="14479" spans="1:17" x14ac:dyDescent="0.3">
      <c r="A14479" s="29">
        <v>3237674</v>
      </c>
      <c r="B14479" s="1">
        <v>132</v>
      </c>
      <c r="C14479" s="1" t="s">
        <v>20</v>
      </c>
      <c r="D14479" s="1" t="s">
        <v>36</v>
      </c>
      <c r="E14479" s="1" t="s">
        <v>37</v>
      </c>
      <c r="F14479" s="47">
        <v>1357</v>
      </c>
      <c r="G14479" s="34">
        <v>1384.26</v>
      </c>
      <c r="H14479" s="1" t="s">
        <v>218</v>
      </c>
      <c r="I14479" s="34">
        <v>6.3137000000000002E-3</v>
      </c>
      <c r="J14479" s="34">
        <v>568.70920000000001</v>
      </c>
      <c r="K14479" s="35" t="str">
        <f t="shared" si="1322"/>
        <v>Vlijmens Ven, Moerputten &amp; Bossche Broek_H6510A</v>
      </c>
      <c r="L14479" s="36">
        <f>VLOOKUP(D14479,DATA!A:F,5,FALSE)</f>
        <v>6.9939168151221861E-3</v>
      </c>
      <c r="M14479" s="37">
        <f>VLOOKUP(D14479,DATA!A:F,6,FALSE)</f>
        <v>1778</v>
      </c>
      <c r="N14479" s="36">
        <f t="shared" si="1323"/>
        <v>5.9873254056521645</v>
      </c>
      <c r="O14479" s="36">
        <f t="shared" si="1324"/>
        <v>5.9875739661532625</v>
      </c>
      <c r="P14479" s="36">
        <f t="shared" si="1325"/>
        <v>2.485605010980052E-4</v>
      </c>
      <c r="Q14479" s="36">
        <f t="shared" si="1326"/>
        <v>1.4135864373104568E-3</v>
      </c>
    </row>
    <row r="14480" spans="1:17" x14ac:dyDescent="0.3">
      <c r="A14480" s="30">
        <v>3239163</v>
      </c>
      <c r="B14480" s="14">
        <v>132</v>
      </c>
      <c r="C14480" s="14" t="s">
        <v>20</v>
      </c>
      <c r="D14480" s="14" t="s">
        <v>65</v>
      </c>
      <c r="E14480" s="14" t="s">
        <v>66</v>
      </c>
      <c r="F14480" s="48">
        <v>500</v>
      </c>
      <c r="G14480" s="38">
        <v>1087.44</v>
      </c>
      <c r="H14480" s="14" t="s">
        <v>218</v>
      </c>
      <c r="I14480" s="38">
        <v>7.9369999999999994E-5</v>
      </c>
      <c r="J14480" s="38">
        <v>106.41607771131</v>
      </c>
      <c r="K14480" s="39" t="str">
        <f t="shared" si="1322"/>
        <v>Vlijmens Ven, Moerputten &amp; Bossche Broek_H3140hz</v>
      </c>
      <c r="L14480" s="40">
        <f>VLOOKUP(D14480,DATA!A:F,5,FALSE)</f>
        <v>0</v>
      </c>
      <c r="M14480" s="41">
        <f>VLOOKUP(D14480,DATA!A:F,6,FALSE)</f>
        <v>3.5</v>
      </c>
      <c r="N14480" s="40">
        <f t="shared" si="1323"/>
        <v>50</v>
      </c>
      <c r="O14480" s="40">
        <f t="shared" si="1324"/>
        <v>50</v>
      </c>
      <c r="P14480" s="40">
        <f>J14480/10000*I14480</f>
        <v>8.4462440879466742E-7</v>
      </c>
      <c r="Q14480" s="40">
        <f>IF(AND(H14480&lt;&gt;"below",I14480&gt;=0.005),M14480*P14480,0)</f>
        <v>0</v>
      </c>
    </row>
    <row r="14481" spans="1:17" x14ac:dyDescent="0.3">
      <c r="A14481" s="29">
        <v>3239183</v>
      </c>
      <c r="B14481" s="1">
        <v>132</v>
      </c>
      <c r="C14481" s="1" t="s">
        <v>20</v>
      </c>
      <c r="D14481" s="1" t="s">
        <v>77</v>
      </c>
      <c r="E14481" s="1" t="s">
        <v>78</v>
      </c>
      <c r="F14481" s="47">
        <v>786</v>
      </c>
      <c r="G14481" s="34">
        <v>1119.51</v>
      </c>
      <c r="H14481" s="1" t="s">
        <v>218</v>
      </c>
      <c r="I14481" s="34">
        <v>1.9648999999999999E-3</v>
      </c>
      <c r="J14481" s="34">
        <v>700.7278</v>
      </c>
      <c r="K14481" s="35" t="str">
        <f t="shared" si="1322"/>
        <v>Vlijmens Ven, Moerputten &amp; Bossche Broek_H6410</v>
      </c>
      <c r="L14481" s="36">
        <f>VLOOKUP(D14481,DATA!A:F,5,FALSE)</f>
        <v>1.2691547323993278E-2</v>
      </c>
      <c r="M14481" s="37">
        <f>VLOOKUP(D14481,DATA!A:F,6,FALSE)</f>
        <v>1018</v>
      </c>
      <c r="N14481" s="36">
        <f t="shared" si="1323"/>
        <v>78.386252130879967</v>
      </c>
      <c r="O14481" s="36">
        <f t="shared" si="1324"/>
        <v>78.38667462622945</v>
      </c>
      <c r="P14481" s="36">
        <f t="shared" si="1325"/>
        <v>4.2249534948268774E-4</v>
      </c>
      <c r="Q14481" s="36">
        <f t="shared" si="1326"/>
        <v>0</v>
      </c>
    </row>
    <row r="14482" spans="1:17" x14ac:dyDescent="0.3">
      <c r="A14482" s="29">
        <v>3239184</v>
      </c>
      <c r="B14482" s="1">
        <v>132</v>
      </c>
      <c r="C14482" s="1" t="s">
        <v>20</v>
      </c>
      <c r="D14482" s="1" t="s">
        <v>77</v>
      </c>
      <c r="E14482" s="1" t="s">
        <v>78</v>
      </c>
      <c r="F14482" s="47">
        <v>786</v>
      </c>
      <c r="G14482" s="34">
        <v>1204.6600000000001</v>
      </c>
      <c r="H14482" s="1" t="s">
        <v>218</v>
      </c>
      <c r="I14482" s="34">
        <v>2.2285E-3</v>
      </c>
      <c r="J14482" s="34">
        <v>260.90393</v>
      </c>
      <c r="K14482" s="35" t="str">
        <f t="shared" si="1322"/>
        <v>Vlijmens Ven, Moerputten &amp; Bossche Broek_H6410</v>
      </c>
      <c r="L14482" s="36">
        <f>VLOOKUP(D14482,DATA!A:F,5,FALSE)</f>
        <v>1.2691547323993278E-2</v>
      </c>
      <c r="M14482" s="37">
        <f>VLOOKUP(D14482,DATA!A:F,6,FALSE)</f>
        <v>1018</v>
      </c>
      <c r="N14482" s="36">
        <f t="shared" si="1323"/>
        <v>91.443297787439818</v>
      </c>
      <c r="O14482" s="36">
        <f t="shared" si="1324"/>
        <v>91.443519086933037</v>
      </c>
      <c r="P14482" s="36">
        <f t="shared" si="1325"/>
        <v>2.2129949321936238E-4</v>
      </c>
      <c r="Q14482" s="36">
        <f t="shared" si="1326"/>
        <v>0</v>
      </c>
    </row>
    <row r="14483" spans="1:17" x14ac:dyDescent="0.3">
      <c r="A14483" s="29">
        <v>3239185</v>
      </c>
      <c r="B14483" s="1">
        <v>132</v>
      </c>
      <c r="C14483" s="1" t="s">
        <v>20</v>
      </c>
      <c r="D14483" s="1" t="s">
        <v>77</v>
      </c>
      <c r="E14483" s="1" t="s">
        <v>78</v>
      </c>
      <c r="F14483" s="47">
        <v>786</v>
      </c>
      <c r="G14483" s="34">
        <v>1394.17</v>
      </c>
      <c r="H14483" s="1" t="s">
        <v>218</v>
      </c>
      <c r="I14483" s="34">
        <v>2.7112999999999998E-3</v>
      </c>
      <c r="J14483" s="34">
        <v>1745.20289999999</v>
      </c>
      <c r="K14483" s="35" t="str">
        <f t="shared" si="1322"/>
        <v>Vlijmens Ven, Moerputten &amp; Bossche Broek_H6410</v>
      </c>
      <c r="L14483" s="36">
        <f>VLOOKUP(D14483,DATA!A:F,5,FALSE)</f>
        <v>1.2691547323993278E-2</v>
      </c>
      <c r="M14483" s="37">
        <f>VLOOKUP(D14483,DATA!A:F,6,FALSE)</f>
        <v>1018</v>
      </c>
      <c r="N14483" s="36">
        <f t="shared" si="1323"/>
        <v>99.162570939584072</v>
      </c>
      <c r="O14483" s="36">
        <f t="shared" si="1324"/>
        <v>99.162599514213454</v>
      </c>
      <c r="P14483" s="36">
        <f t="shared" si="1325"/>
        <v>2.8574629382660532E-5</v>
      </c>
      <c r="Q14483" s="36">
        <f t="shared" si="1326"/>
        <v>0</v>
      </c>
    </row>
    <row r="14484" spans="1:17" x14ac:dyDescent="0.3">
      <c r="A14484" s="29">
        <v>3239185</v>
      </c>
      <c r="B14484" s="1">
        <v>132</v>
      </c>
      <c r="C14484" s="1" t="s">
        <v>20</v>
      </c>
      <c r="D14484" s="1" t="s">
        <v>36</v>
      </c>
      <c r="E14484" s="1" t="s">
        <v>37</v>
      </c>
      <c r="F14484" s="47">
        <v>1357</v>
      </c>
      <c r="G14484" s="34">
        <v>1394.17</v>
      </c>
      <c r="H14484" s="1" t="s">
        <v>218</v>
      </c>
      <c r="I14484" s="34">
        <v>2.7112999999999998E-3</v>
      </c>
      <c r="J14484" s="34">
        <v>747.94409999999903</v>
      </c>
      <c r="K14484" s="35" t="str">
        <f t="shared" si="1322"/>
        <v>Vlijmens Ven, Moerputten &amp; Bossche Broek_H6510A</v>
      </c>
      <c r="L14484" s="36">
        <f>VLOOKUP(D14484,DATA!A:F,5,FALSE)</f>
        <v>6.9939168151221861E-3</v>
      </c>
      <c r="M14484" s="37">
        <f>VLOOKUP(D14484,DATA!A:F,6,FALSE)</f>
        <v>1778</v>
      </c>
      <c r="N14484" s="36">
        <f t="shared" si="1323"/>
        <v>6.3895684704052167</v>
      </c>
      <c r="O14484" s="36">
        <f t="shared" si="1324"/>
        <v>6.3896818924320469</v>
      </c>
      <c r="P14484" s="36">
        <f t="shared" si="1325"/>
        <v>1.1342202683017888E-4</v>
      </c>
      <c r="Q14484" s="36">
        <f t="shared" si="1326"/>
        <v>0</v>
      </c>
    </row>
    <row r="14485" spans="1:17" x14ac:dyDescent="0.3">
      <c r="A14485" s="29">
        <v>3239204</v>
      </c>
      <c r="B14485" s="1">
        <v>132</v>
      </c>
      <c r="C14485" s="1" t="s">
        <v>20</v>
      </c>
      <c r="D14485" s="1" t="s">
        <v>36</v>
      </c>
      <c r="E14485" s="1" t="s">
        <v>37</v>
      </c>
      <c r="F14485" s="47">
        <v>1357</v>
      </c>
      <c r="G14485" s="34">
        <v>1479.76</v>
      </c>
      <c r="H14485" s="1" t="s">
        <v>218</v>
      </c>
      <c r="I14485" s="34">
        <v>6.4780000000000003E-3</v>
      </c>
      <c r="J14485" s="34">
        <v>165.31846999999999</v>
      </c>
      <c r="K14485" s="35" t="str">
        <f t="shared" si="1322"/>
        <v>Vlijmens Ven, Moerputten &amp; Bossche Broek_H6510A</v>
      </c>
      <c r="L14485" s="36">
        <f>VLOOKUP(D14485,DATA!A:F,5,FALSE)</f>
        <v>6.9939168151221861E-3</v>
      </c>
      <c r="M14485" s="37">
        <f>VLOOKUP(D14485,DATA!A:F,6,FALSE)</f>
        <v>1778</v>
      </c>
      <c r="N14485" s="36">
        <f t="shared" si="1323"/>
        <v>11.047820467655546</v>
      </c>
      <c r="O14485" s="36">
        <f t="shared" si="1324"/>
        <v>11.048265715958152</v>
      </c>
      <c r="P14485" s="36">
        <f t="shared" si="1325"/>
        <v>4.4524830260606052E-4</v>
      </c>
      <c r="Q14485" s="36">
        <f t="shared" si="1326"/>
        <v>7.3607768156930926E-4</v>
      </c>
    </row>
    <row r="14486" spans="1:17" x14ac:dyDescent="0.3">
      <c r="A14486" s="30">
        <v>3240691</v>
      </c>
      <c r="B14486" s="14">
        <v>132</v>
      </c>
      <c r="C14486" s="14" t="s">
        <v>20</v>
      </c>
      <c r="D14486" s="14" t="s">
        <v>65</v>
      </c>
      <c r="E14486" s="14" t="s">
        <v>66</v>
      </c>
      <c r="F14486" s="48">
        <v>500</v>
      </c>
      <c r="G14486" s="38">
        <v>1145.76</v>
      </c>
      <c r="H14486" s="14" t="s">
        <v>218</v>
      </c>
      <c r="I14486" s="38">
        <v>7.5049999999999995E-5</v>
      </c>
      <c r="J14486" s="38">
        <v>254.64259999999999</v>
      </c>
      <c r="K14486" s="39" t="str">
        <f t="shared" si="1322"/>
        <v>Vlijmens Ven, Moerputten &amp; Bossche Broek_H3140hz</v>
      </c>
      <c r="L14486" s="40">
        <f>VLOOKUP(D14486,DATA!A:F,5,FALSE)</f>
        <v>0</v>
      </c>
      <c r="M14486" s="41">
        <f>VLOOKUP(D14486,DATA!A:F,6,FALSE)</f>
        <v>3.5</v>
      </c>
      <c r="N14486" s="40">
        <f t="shared" si="1323"/>
        <v>50</v>
      </c>
      <c r="O14486" s="40">
        <f t="shared" si="1324"/>
        <v>50</v>
      </c>
      <c r="P14486" s="40">
        <f t="shared" ref="P14486:P14488" si="1329">J14486/10000*I14486</f>
        <v>1.9110927129999999E-6</v>
      </c>
      <c r="Q14486" s="40">
        <f t="shared" ref="Q14486:Q14488" si="1330">IF(AND(H14486&lt;&gt;"below",I14486&gt;=0.005),M14486*P14486,0)</f>
        <v>0</v>
      </c>
    </row>
    <row r="14487" spans="1:17" x14ac:dyDescent="0.3">
      <c r="A14487" s="30">
        <v>3240692</v>
      </c>
      <c r="B14487" s="14">
        <v>132</v>
      </c>
      <c r="C14487" s="14" t="s">
        <v>20</v>
      </c>
      <c r="D14487" s="14" t="s">
        <v>65</v>
      </c>
      <c r="E14487" s="14" t="s">
        <v>66</v>
      </c>
      <c r="F14487" s="48">
        <v>500</v>
      </c>
      <c r="G14487" s="38">
        <v>1224.98</v>
      </c>
      <c r="H14487" s="14" t="s">
        <v>218</v>
      </c>
      <c r="I14487" s="38">
        <v>9.0779999999999995E-5</v>
      </c>
      <c r="J14487" s="38">
        <v>241.87021760380799</v>
      </c>
      <c r="K14487" s="39" t="str">
        <f t="shared" si="1322"/>
        <v>Vlijmens Ven, Moerputten &amp; Bossche Broek_H3140hz</v>
      </c>
      <c r="L14487" s="40">
        <f>VLOOKUP(D14487,DATA!A:F,5,FALSE)</f>
        <v>0</v>
      </c>
      <c r="M14487" s="41">
        <f>VLOOKUP(D14487,DATA!A:F,6,FALSE)</f>
        <v>3.5</v>
      </c>
      <c r="N14487" s="40">
        <f t="shared" si="1323"/>
        <v>50</v>
      </c>
      <c r="O14487" s="40">
        <f t="shared" si="1324"/>
        <v>50</v>
      </c>
      <c r="P14487" s="40">
        <f t="shared" si="1329"/>
        <v>2.1956978354073689E-6</v>
      </c>
      <c r="Q14487" s="40">
        <f t="shared" si="1330"/>
        <v>0</v>
      </c>
    </row>
    <row r="14488" spans="1:17" x14ac:dyDescent="0.3">
      <c r="A14488" s="30">
        <v>3240694</v>
      </c>
      <c r="B14488" s="14">
        <v>132</v>
      </c>
      <c r="C14488" s="14" t="s">
        <v>20</v>
      </c>
      <c r="D14488" s="14" t="s">
        <v>65</v>
      </c>
      <c r="E14488" s="14" t="s">
        <v>66</v>
      </c>
      <c r="F14488" s="48">
        <v>500</v>
      </c>
      <c r="G14488" s="38">
        <v>1194.6300000000001</v>
      </c>
      <c r="H14488" s="14" t="s">
        <v>218</v>
      </c>
      <c r="I14488" s="38">
        <v>1.0904E-4</v>
      </c>
      <c r="J14488" s="38">
        <v>98.602424999999997</v>
      </c>
      <c r="K14488" s="39" t="str">
        <f t="shared" si="1322"/>
        <v>Vlijmens Ven, Moerputten &amp; Bossche Broek_H3140hz</v>
      </c>
      <c r="L14488" s="40">
        <f>VLOOKUP(D14488,DATA!A:F,5,FALSE)</f>
        <v>0</v>
      </c>
      <c r="M14488" s="41">
        <f>VLOOKUP(D14488,DATA!A:F,6,FALSE)</f>
        <v>3.5</v>
      </c>
      <c r="N14488" s="40">
        <f t="shared" si="1323"/>
        <v>50</v>
      </c>
      <c r="O14488" s="40">
        <f t="shared" si="1324"/>
        <v>50</v>
      </c>
      <c r="P14488" s="40">
        <f t="shared" si="1329"/>
        <v>1.0751608421999999E-6</v>
      </c>
      <c r="Q14488" s="40">
        <f t="shared" si="1330"/>
        <v>0</v>
      </c>
    </row>
    <row r="14489" spans="1:17" x14ac:dyDescent="0.3">
      <c r="A14489" s="29">
        <v>3240710</v>
      </c>
      <c r="B14489" s="1">
        <v>132</v>
      </c>
      <c r="C14489" s="1" t="s">
        <v>20</v>
      </c>
      <c r="D14489" s="1" t="s">
        <v>83</v>
      </c>
      <c r="E14489" s="1" t="s">
        <v>84</v>
      </c>
      <c r="F14489" s="47">
        <v>714</v>
      </c>
      <c r="G14489" s="34">
        <v>1192.18</v>
      </c>
      <c r="H14489" s="1" t="s">
        <v>218</v>
      </c>
      <c r="I14489" s="34">
        <v>1.6796000000000001E-3</v>
      </c>
      <c r="J14489" s="34">
        <v>469.07006999999999</v>
      </c>
      <c r="K14489" s="35" t="str">
        <f t="shared" si="1322"/>
        <v>Vlijmens Ven, Moerputten &amp; Bossche Broek_H6230vka</v>
      </c>
      <c r="L14489" s="36" t="e">
        <f>VLOOKUP(D14489,DATA!A:F,5,FALSE)</f>
        <v>#N/A</v>
      </c>
      <c r="M14489" s="37" t="e">
        <f>VLOOKUP(D14489,DATA!A:F,6,FALSE)</f>
        <v>#N/A</v>
      </c>
      <c r="N14489" s="36" t="e">
        <f t="shared" si="1323"/>
        <v>#N/A</v>
      </c>
      <c r="O14489" s="36" t="e">
        <f t="shared" si="1324"/>
        <v>#N/A</v>
      </c>
      <c r="P14489" s="36" t="e">
        <f t="shared" si="1325"/>
        <v>#N/A</v>
      </c>
      <c r="Q14489" s="36">
        <f t="shared" si="1326"/>
        <v>0</v>
      </c>
    </row>
    <row r="14490" spans="1:17" x14ac:dyDescent="0.3">
      <c r="A14490" s="29">
        <v>3240710</v>
      </c>
      <c r="B14490" s="1">
        <v>132</v>
      </c>
      <c r="C14490" s="1" t="s">
        <v>20</v>
      </c>
      <c r="D14490" s="1" t="s">
        <v>77</v>
      </c>
      <c r="E14490" s="1" t="s">
        <v>78</v>
      </c>
      <c r="F14490" s="47">
        <v>786</v>
      </c>
      <c r="G14490" s="34">
        <v>1192.18</v>
      </c>
      <c r="H14490" s="1" t="s">
        <v>218</v>
      </c>
      <c r="I14490" s="34">
        <v>1.6796000000000001E-3</v>
      </c>
      <c r="J14490" s="34">
        <v>4221.6306299999997</v>
      </c>
      <c r="K14490" s="35" t="str">
        <f t="shared" si="1322"/>
        <v>Vlijmens Ven, Moerputten &amp; Bossche Broek_H6410</v>
      </c>
      <c r="L14490" s="36">
        <f>VLOOKUP(D14490,DATA!A:F,5,FALSE)</f>
        <v>1.2691547323993278E-2</v>
      </c>
      <c r="M14490" s="37">
        <f>VLOOKUP(D14490,DATA!A:F,6,FALSE)</f>
        <v>1018</v>
      </c>
      <c r="N14490" s="36">
        <f t="shared" si="1323"/>
        <v>90.119858508713648</v>
      </c>
      <c r="O14490" s="36">
        <f t="shared" si="1324"/>
        <v>90.120048310541506</v>
      </c>
      <c r="P14490" s="36">
        <f t="shared" si="1325"/>
        <v>1.8980182785810484E-4</v>
      </c>
      <c r="Q14490" s="36">
        <f t="shared" si="1326"/>
        <v>0</v>
      </c>
    </row>
    <row r="14491" spans="1:17" x14ac:dyDescent="0.3">
      <c r="A14491" s="29">
        <v>3240712</v>
      </c>
      <c r="B14491" s="1">
        <v>132</v>
      </c>
      <c r="C14491" s="1" t="s">
        <v>20</v>
      </c>
      <c r="D14491" s="1" t="s">
        <v>77</v>
      </c>
      <c r="E14491" s="1" t="s">
        <v>78</v>
      </c>
      <c r="F14491" s="47">
        <v>786</v>
      </c>
      <c r="G14491" s="34">
        <v>1156.28</v>
      </c>
      <c r="H14491" s="1" t="s">
        <v>218</v>
      </c>
      <c r="I14491" s="34">
        <v>1.8181E-3</v>
      </c>
      <c r="J14491" s="34">
        <v>9644.1479999999992</v>
      </c>
      <c r="K14491" s="35" t="str">
        <f t="shared" si="1322"/>
        <v>Vlijmens Ven, Moerputten &amp; Bossche Broek_H6410</v>
      </c>
      <c r="L14491" s="36">
        <f>VLOOKUP(D14491,DATA!A:F,5,FALSE)</f>
        <v>1.2691547323993278E-2</v>
      </c>
      <c r="M14491" s="37">
        <f>VLOOKUP(D14491,DATA!A:F,6,FALSE)</f>
        <v>1018</v>
      </c>
      <c r="N14491" s="36">
        <f t="shared" si="1323"/>
        <v>85.258072563251702</v>
      </c>
      <c r="O14491" s="36">
        <f t="shared" si="1324"/>
        <v>85.258362577000057</v>
      </c>
      <c r="P14491" s="36">
        <f t="shared" si="1325"/>
        <v>2.9001374835502247E-4</v>
      </c>
      <c r="Q14491" s="36">
        <f t="shared" si="1326"/>
        <v>0</v>
      </c>
    </row>
    <row r="14492" spans="1:17" x14ac:dyDescent="0.3">
      <c r="A14492" s="29">
        <v>3240713</v>
      </c>
      <c r="B14492" s="1">
        <v>132</v>
      </c>
      <c r="C14492" s="1" t="s">
        <v>20</v>
      </c>
      <c r="D14492" s="1" t="s">
        <v>77</v>
      </c>
      <c r="E14492" s="1" t="s">
        <v>78</v>
      </c>
      <c r="F14492" s="47">
        <v>786</v>
      </c>
      <c r="G14492" s="34">
        <v>1419.31</v>
      </c>
      <c r="H14492" s="1" t="s">
        <v>218</v>
      </c>
      <c r="I14492" s="34">
        <v>2.5669E-3</v>
      </c>
      <c r="J14492" s="34">
        <v>20.199060899999999</v>
      </c>
      <c r="K14492" s="35" t="str">
        <f t="shared" si="1322"/>
        <v>Vlijmens Ven, Moerputten &amp; Bossche Broek_H6410</v>
      </c>
      <c r="L14492" s="36">
        <f>VLOOKUP(D14492,DATA!A:F,5,FALSE)</f>
        <v>1.2691547323993278E-2</v>
      </c>
      <c r="M14492" s="37">
        <f>VLOOKUP(D14492,DATA!A:F,6,FALSE)</f>
        <v>1018</v>
      </c>
      <c r="N14492" s="36">
        <f t="shared" si="1323"/>
        <v>99.389937568153286</v>
      </c>
      <c r="O14492" s="36">
        <f t="shared" si="1324"/>
        <v>99.389957321161077</v>
      </c>
      <c r="P14492" s="36">
        <f t="shared" si="1325"/>
        <v>1.9753007791223354E-5</v>
      </c>
      <c r="Q14492" s="36">
        <f t="shared" si="1326"/>
        <v>0</v>
      </c>
    </row>
    <row r="14493" spans="1:17" x14ac:dyDescent="0.3">
      <c r="A14493" s="29">
        <v>3240714</v>
      </c>
      <c r="B14493" s="1">
        <v>132</v>
      </c>
      <c r="C14493" s="1" t="s">
        <v>20</v>
      </c>
      <c r="D14493" s="1" t="s">
        <v>77</v>
      </c>
      <c r="E14493" s="1" t="s">
        <v>78</v>
      </c>
      <c r="F14493" s="47">
        <v>786</v>
      </c>
      <c r="G14493" s="34">
        <v>1434.23</v>
      </c>
      <c r="H14493" s="1" t="s">
        <v>218</v>
      </c>
      <c r="I14493" s="34">
        <v>2.7561999999999999E-3</v>
      </c>
      <c r="J14493" s="34">
        <v>927.01944999999898</v>
      </c>
      <c r="K14493" s="35" t="str">
        <f t="shared" si="1322"/>
        <v>Vlijmens Ven, Moerputten &amp; Bossche Broek_H6410</v>
      </c>
      <c r="L14493" s="36">
        <f>VLOOKUP(D14493,DATA!A:F,5,FALSE)</f>
        <v>1.2691547323993278E-2</v>
      </c>
      <c r="M14493" s="37">
        <f>VLOOKUP(D14493,DATA!A:F,6,FALSE)</f>
        <v>1018</v>
      </c>
      <c r="N14493" s="36">
        <f t="shared" si="1323"/>
        <v>99.494647409752986</v>
      </c>
      <c r="O14493" s="36">
        <f t="shared" si="1324"/>
        <v>99.494664997572343</v>
      </c>
      <c r="P14493" s="36">
        <f t="shared" si="1325"/>
        <v>1.7587819357345325E-5</v>
      </c>
      <c r="Q14493" s="36">
        <f t="shared" si="1326"/>
        <v>0</v>
      </c>
    </row>
    <row r="14494" spans="1:17" x14ac:dyDescent="0.3">
      <c r="A14494" s="29">
        <v>3240714</v>
      </c>
      <c r="B14494" s="1">
        <v>132</v>
      </c>
      <c r="C14494" s="1" t="s">
        <v>20</v>
      </c>
      <c r="D14494" s="1" t="s">
        <v>36</v>
      </c>
      <c r="E14494" s="1" t="s">
        <v>37</v>
      </c>
      <c r="F14494" s="47">
        <v>1357</v>
      </c>
      <c r="G14494" s="34">
        <v>1434.23</v>
      </c>
      <c r="H14494" s="1" t="s">
        <v>218</v>
      </c>
      <c r="I14494" s="34">
        <v>2.7561999999999999E-3</v>
      </c>
      <c r="J14494" s="34">
        <v>397.294049999999</v>
      </c>
      <c r="K14494" s="35" t="str">
        <f t="shared" si="1322"/>
        <v>Vlijmens Ven, Moerputten &amp; Bossche Broek_H6510A</v>
      </c>
      <c r="L14494" s="36">
        <f>VLOOKUP(D14494,DATA!A:F,5,FALSE)</f>
        <v>6.9939168151221861E-3</v>
      </c>
      <c r="M14494" s="37">
        <f>VLOOKUP(D14494,DATA!A:F,6,FALSE)</f>
        <v>1778</v>
      </c>
      <c r="N14494" s="36">
        <f t="shared" si="1323"/>
        <v>8.2845479587200703</v>
      </c>
      <c r="O14494" s="36">
        <f t="shared" si="1324"/>
        <v>8.2846944278192556</v>
      </c>
      <c r="P14494" s="36">
        <f t="shared" si="1325"/>
        <v>1.4646909918525353E-4</v>
      </c>
      <c r="Q14494" s="36">
        <f t="shared" si="1326"/>
        <v>0</v>
      </c>
    </row>
    <row r="14495" spans="1:17" x14ac:dyDescent="0.3">
      <c r="A14495" s="29">
        <v>3240733</v>
      </c>
      <c r="B14495" s="1">
        <v>132</v>
      </c>
      <c r="C14495" s="1" t="s">
        <v>20</v>
      </c>
      <c r="D14495" s="1" t="s">
        <v>36</v>
      </c>
      <c r="E14495" s="1" t="s">
        <v>37</v>
      </c>
      <c r="F14495" s="47">
        <v>1357</v>
      </c>
      <c r="G14495" s="34">
        <v>2176.88</v>
      </c>
      <c r="H14495" s="1" t="s">
        <v>218</v>
      </c>
      <c r="I14495" s="34">
        <v>9.9252000000000003E-3</v>
      </c>
      <c r="J14495" s="34">
        <v>586.52160000000003</v>
      </c>
      <c r="K14495" s="35" t="str">
        <f t="shared" si="1322"/>
        <v>Vlijmens Ven, Moerputten &amp; Bossche Broek_H6510A</v>
      </c>
      <c r="L14495" s="36">
        <f>VLOOKUP(D14495,DATA!A:F,5,FALSE)</f>
        <v>6.9939168151221861E-3</v>
      </c>
      <c r="M14495" s="37">
        <f>VLOOKUP(D14495,DATA!A:F,6,FALSE)</f>
        <v>1778</v>
      </c>
      <c r="N14495" s="36">
        <f t="shared" si="1323"/>
        <v>94.211851600426087</v>
      </c>
      <c r="O14495" s="36">
        <f t="shared" si="1324"/>
        <v>94.212230122836928</v>
      </c>
      <c r="P14495" s="36">
        <f t="shared" si="1325"/>
        <v>3.7852241084124216E-4</v>
      </c>
      <c r="Q14495" s="36">
        <f t="shared" si="1326"/>
        <v>2.2201157004246271E-3</v>
      </c>
    </row>
    <row r="14496" spans="1:17" x14ac:dyDescent="0.3">
      <c r="A14496" s="30">
        <v>3242221</v>
      </c>
      <c r="B14496" s="14">
        <v>132</v>
      </c>
      <c r="C14496" s="14" t="s">
        <v>20</v>
      </c>
      <c r="D14496" s="14" t="s">
        <v>65</v>
      </c>
      <c r="E14496" s="14" t="s">
        <v>66</v>
      </c>
      <c r="F14496" s="48">
        <v>500</v>
      </c>
      <c r="G14496" s="38">
        <v>1335.9</v>
      </c>
      <c r="H14496" s="14" t="s">
        <v>218</v>
      </c>
      <c r="I14496" s="38">
        <v>8.7739999999999997E-5</v>
      </c>
      <c r="J14496" s="38">
        <v>78.442504999999997</v>
      </c>
      <c r="K14496" s="39" t="str">
        <f t="shared" si="1322"/>
        <v>Vlijmens Ven, Moerputten &amp; Bossche Broek_H3140hz</v>
      </c>
      <c r="L14496" s="40">
        <f>VLOOKUP(D14496,DATA!A:F,5,FALSE)</f>
        <v>0</v>
      </c>
      <c r="M14496" s="41">
        <f>VLOOKUP(D14496,DATA!A:F,6,FALSE)</f>
        <v>3.5</v>
      </c>
      <c r="N14496" s="40">
        <f t="shared" si="1323"/>
        <v>50</v>
      </c>
      <c r="O14496" s="40">
        <f t="shared" si="1324"/>
        <v>50</v>
      </c>
      <c r="P14496" s="40">
        <f t="shared" ref="P14496:P14498" si="1331">J14496/10000*I14496</f>
        <v>6.8825453887000002E-7</v>
      </c>
      <c r="Q14496" s="40">
        <f t="shared" ref="Q14496:Q14498" si="1332">IF(AND(H14496&lt;&gt;"below",I14496&gt;=0.005),M14496*P14496,0)</f>
        <v>0</v>
      </c>
    </row>
    <row r="14497" spans="1:17" x14ac:dyDescent="0.3">
      <c r="A14497" s="30">
        <v>3242223</v>
      </c>
      <c r="B14497" s="14">
        <v>132</v>
      </c>
      <c r="C14497" s="14" t="s">
        <v>20</v>
      </c>
      <c r="D14497" s="14" t="s">
        <v>65</v>
      </c>
      <c r="E14497" s="14" t="s">
        <v>66</v>
      </c>
      <c r="F14497" s="48">
        <v>500</v>
      </c>
      <c r="G14497" s="38">
        <v>1412.86</v>
      </c>
      <c r="H14497" s="14" t="s">
        <v>218</v>
      </c>
      <c r="I14497" s="38">
        <v>1.1632E-4</v>
      </c>
      <c r="J14497" s="38">
        <v>295.29043999999999</v>
      </c>
      <c r="K14497" s="39" t="str">
        <f t="shared" si="1322"/>
        <v>Vlijmens Ven, Moerputten &amp; Bossche Broek_H3140hz</v>
      </c>
      <c r="L14497" s="40">
        <f>VLOOKUP(D14497,DATA!A:F,5,FALSE)</f>
        <v>0</v>
      </c>
      <c r="M14497" s="41">
        <f>VLOOKUP(D14497,DATA!A:F,6,FALSE)</f>
        <v>3.5</v>
      </c>
      <c r="N14497" s="40">
        <f t="shared" si="1323"/>
        <v>50</v>
      </c>
      <c r="O14497" s="40">
        <f t="shared" si="1324"/>
        <v>50</v>
      </c>
      <c r="P14497" s="40">
        <f t="shared" si="1331"/>
        <v>3.4348183980799995E-6</v>
      </c>
      <c r="Q14497" s="40">
        <f t="shared" si="1332"/>
        <v>0</v>
      </c>
    </row>
    <row r="14498" spans="1:17" x14ac:dyDescent="0.3">
      <c r="A14498" s="30">
        <v>3242227</v>
      </c>
      <c r="B14498" s="14">
        <v>132</v>
      </c>
      <c r="C14498" s="14" t="s">
        <v>20</v>
      </c>
      <c r="D14498" s="14" t="s">
        <v>65</v>
      </c>
      <c r="E14498" s="14" t="s">
        <v>66</v>
      </c>
      <c r="F14498" s="48">
        <v>500</v>
      </c>
      <c r="G14498" s="38">
        <v>1059.05</v>
      </c>
      <c r="H14498" s="14" t="s">
        <v>218</v>
      </c>
      <c r="I14498" s="38">
        <v>1.2742999999999999E-4</v>
      </c>
      <c r="J14498" s="38">
        <v>30.449273999999999</v>
      </c>
      <c r="K14498" s="39" t="str">
        <f t="shared" si="1322"/>
        <v>Vlijmens Ven, Moerputten &amp; Bossche Broek_H3140hz</v>
      </c>
      <c r="L14498" s="40">
        <f>VLOOKUP(D14498,DATA!A:F,5,FALSE)</f>
        <v>0</v>
      </c>
      <c r="M14498" s="41">
        <f>VLOOKUP(D14498,DATA!A:F,6,FALSE)</f>
        <v>3.5</v>
      </c>
      <c r="N14498" s="40">
        <f t="shared" si="1323"/>
        <v>50</v>
      </c>
      <c r="O14498" s="40">
        <f t="shared" si="1324"/>
        <v>50</v>
      </c>
      <c r="P14498" s="40">
        <f t="shared" si="1331"/>
        <v>3.8801509858199995E-7</v>
      </c>
      <c r="Q14498" s="40">
        <f t="shared" si="1332"/>
        <v>0</v>
      </c>
    </row>
    <row r="14499" spans="1:17" x14ac:dyDescent="0.3">
      <c r="A14499" s="29">
        <v>3242239</v>
      </c>
      <c r="B14499" s="1">
        <v>132</v>
      </c>
      <c r="C14499" s="1" t="s">
        <v>20</v>
      </c>
      <c r="D14499" s="1" t="s">
        <v>83</v>
      </c>
      <c r="E14499" s="1" t="s">
        <v>84</v>
      </c>
      <c r="F14499" s="47">
        <v>714</v>
      </c>
      <c r="G14499" s="34">
        <v>1268.71</v>
      </c>
      <c r="H14499" s="1" t="s">
        <v>218</v>
      </c>
      <c r="I14499" s="34">
        <v>1.6146000000000001E-3</v>
      </c>
      <c r="J14499" s="34">
        <v>297.16129999999998</v>
      </c>
      <c r="K14499" s="35" t="str">
        <f t="shared" si="1322"/>
        <v>Vlijmens Ven, Moerputten &amp; Bossche Broek_H6230vka</v>
      </c>
      <c r="L14499" s="36" t="e">
        <f>VLOOKUP(D14499,DATA!A:F,5,FALSE)</f>
        <v>#N/A</v>
      </c>
      <c r="M14499" s="37" t="e">
        <f>VLOOKUP(D14499,DATA!A:F,6,FALSE)</f>
        <v>#N/A</v>
      </c>
      <c r="N14499" s="36" t="e">
        <f t="shared" si="1323"/>
        <v>#N/A</v>
      </c>
      <c r="O14499" s="36" t="e">
        <f t="shared" si="1324"/>
        <v>#N/A</v>
      </c>
      <c r="P14499" s="36" t="e">
        <f t="shared" si="1325"/>
        <v>#N/A</v>
      </c>
      <c r="Q14499" s="36">
        <f t="shared" si="1326"/>
        <v>0</v>
      </c>
    </row>
    <row r="14500" spans="1:17" x14ac:dyDescent="0.3">
      <c r="A14500" s="29">
        <v>3242239</v>
      </c>
      <c r="B14500" s="1">
        <v>132</v>
      </c>
      <c r="C14500" s="1" t="s">
        <v>20</v>
      </c>
      <c r="D14500" s="1" t="s">
        <v>77</v>
      </c>
      <c r="E14500" s="1" t="s">
        <v>78</v>
      </c>
      <c r="F14500" s="47">
        <v>786</v>
      </c>
      <c r="G14500" s="34">
        <v>1268.71</v>
      </c>
      <c r="H14500" s="1" t="s">
        <v>218</v>
      </c>
      <c r="I14500" s="34">
        <v>1.6146000000000001E-3</v>
      </c>
      <c r="J14500" s="34">
        <v>2911.4845883960802</v>
      </c>
      <c r="K14500" s="35" t="str">
        <f t="shared" si="1322"/>
        <v>Vlijmens Ven, Moerputten &amp; Bossche Broek_H6410</v>
      </c>
      <c r="L14500" s="36">
        <f>VLOOKUP(D14500,DATA!A:F,5,FALSE)</f>
        <v>1.2691547323993278E-2</v>
      </c>
      <c r="M14500" s="37">
        <f>VLOOKUP(D14500,DATA!A:F,6,FALSE)</f>
        <v>1018</v>
      </c>
      <c r="N14500" s="36">
        <f t="shared" si="1323"/>
        <v>96.014734884171105</v>
      </c>
      <c r="O14500" s="36">
        <f t="shared" si="1324"/>
        <v>96.014813294004554</v>
      </c>
      <c r="P14500" s="36">
        <f t="shared" si="1325"/>
        <v>7.840983344920005E-5</v>
      </c>
      <c r="Q14500" s="36">
        <f t="shared" si="1326"/>
        <v>0</v>
      </c>
    </row>
    <row r="14501" spans="1:17" x14ac:dyDescent="0.3">
      <c r="A14501" s="29">
        <v>3242240</v>
      </c>
      <c r="B14501" s="1">
        <v>132</v>
      </c>
      <c r="C14501" s="1" t="s">
        <v>20</v>
      </c>
      <c r="D14501" s="1" t="s">
        <v>83</v>
      </c>
      <c r="E14501" s="1" t="s">
        <v>84</v>
      </c>
      <c r="F14501" s="47">
        <v>714</v>
      </c>
      <c r="G14501" s="34">
        <v>1322.32</v>
      </c>
      <c r="H14501" s="1" t="s">
        <v>218</v>
      </c>
      <c r="I14501" s="34">
        <v>1.8636E-3</v>
      </c>
      <c r="J14501" s="34">
        <v>327.78203000000002</v>
      </c>
      <c r="K14501" s="35" t="str">
        <f t="shared" si="1322"/>
        <v>Vlijmens Ven, Moerputten &amp; Bossche Broek_H6230vka</v>
      </c>
      <c r="L14501" s="36" t="e">
        <f>VLOOKUP(D14501,DATA!A:F,5,FALSE)</f>
        <v>#N/A</v>
      </c>
      <c r="M14501" s="37" t="e">
        <f>VLOOKUP(D14501,DATA!A:F,6,FALSE)</f>
        <v>#N/A</v>
      </c>
      <c r="N14501" s="36" t="e">
        <f t="shared" si="1323"/>
        <v>#N/A</v>
      </c>
      <c r="O14501" s="36" t="e">
        <f t="shared" si="1324"/>
        <v>#N/A</v>
      </c>
      <c r="P14501" s="36" t="e">
        <f t="shared" si="1325"/>
        <v>#N/A</v>
      </c>
      <c r="Q14501" s="36">
        <f t="shared" si="1326"/>
        <v>0</v>
      </c>
    </row>
    <row r="14502" spans="1:17" x14ac:dyDescent="0.3">
      <c r="A14502" s="29">
        <v>3242240</v>
      </c>
      <c r="B14502" s="1">
        <v>132</v>
      </c>
      <c r="C14502" s="1" t="s">
        <v>20</v>
      </c>
      <c r="D14502" s="1" t="s">
        <v>77</v>
      </c>
      <c r="E14502" s="1" t="s">
        <v>78</v>
      </c>
      <c r="F14502" s="47">
        <v>786</v>
      </c>
      <c r="G14502" s="34">
        <v>1322.32</v>
      </c>
      <c r="H14502" s="1" t="s">
        <v>218</v>
      </c>
      <c r="I14502" s="34">
        <v>1.8636E-3</v>
      </c>
      <c r="J14502" s="34">
        <v>2950.03827</v>
      </c>
      <c r="K14502" s="35" t="str">
        <f t="shared" si="1322"/>
        <v>Vlijmens Ven, Moerputten &amp; Bossche Broek_H6410</v>
      </c>
      <c r="L14502" s="36">
        <f>VLOOKUP(D14502,DATA!A:F,5,FALSE)</f>
        <v>1.2691547323993278E-2</v>
      </c>
      <c r="M14502" s="37">
        <f>VLOOKUP(D14502,DATA!A:F,6,FALSE)</f>
        <v>1018</v>
      </c>
      <c r="N14502" s="36">
        <f t="shared" si="1323"/>
        <v>97.941296123932347</v>
      </c>
      <c r="O14502" s="36">
        <f t="shared" si="1324"/>
        <v>97.941343813356696</v>
      </c>
      <c r="P14502" s="36">
        <f t="shared" si="1325"/>
        <v>4.7689424349073306E-5</v>
      </c>
      <c r="Q14502" s="36">
        <f t="shared" si="1326"/>
        <v>0</v>
      </c>
    </row>
    <row r="14503" spans="1:17" x14ac:dyDescent="0.3">
      <c r="A14503" s="29">
        <v>3242241</v>
      </c>
      <c r="B14503" s="1">
        <v>132</v>
      </c>
      <c r="C14503" s="1" t="s">
        <v>20</v>
      </c>
      <c r="D14503" s="1" t="s">
        <v>77</v>
      </c>
      <c r="E14503" s="1" t="s">
        <v>78</v>
      </c>
      <c r="F14503" s="47">
        <v>786</v>
      </c>
      <c r="G14503" s="34">
        <v>1373.53</v>
      </c>
      <c r="H14503" s="1" t="s">
        <v>218</v>
      </c>
      <c r="I14503" s="34">
        <v>2.0041E-3</v>
      </c>
      <c r="J14503" s="34">
        <v>7600.2304999999997</v>
      </c>
      <c r="K14503" s="35" t="str">
        <f t="shared" si="1322"/>
        <v>Vlijmens Ven, Moerputten &amp; Bossche Broek_H6410</v>
      </c>
      <c r="L14503" s="36">
        <f>VLOOKUP(D14503,DATA!A:F,5,FALSE)</f>
        <v>1.2691547323993278E-2</v>
      </c>
      <c r="M14503" s="37">
        <f>VLOOKUP(D14503,DATA!A:F,6,FALSE)</f>
        <v>1018</v>
      </c>
      <c r="N14503" s="36">
        <f t="shared" si="1323"/>
        <v>98.914511477773189</v>
      </c>
      <c r="O14503" s="36">
        <f t="shared" si="1324"/>
        <v>98.914538787276683</v>
      </c>
      <c r="P14503" s="36">
        <f t="shared" si="1325"/>
        <v>2.7309503494166165E-5</v>
      </c>
      <c r="Q14503" s="36">
        <f t="shared" si="1326"/>
        <v>0</v>
      </c>
    </row>
    <row r="14504" spans="1:17" x14ac:dyDescent="0.3">
      <c r="A14504" s="29">
        <v>3242242</v>
      </c>
      <c r="B14504" s="1">
        <v>132</v>
      </c>
      <c r="C14504" s="1" t="s">
        <v>20</v>
      </c>
      <c r="D14504" s="1" t="s">
        <v>77</v>
      </c>
      <c r="E14504" s="1" t="s">
        <v>78</v>
      </c>
      <c r="F14504" s="47">
        <v>786</v>
      </c>
      <c r="G14504" s="34">
        <v>1335.04</v>
      </c>
      <c r="H14504" s="1" t="s">
        <v>218</v>
      </c>
      <c r="I14504" s="34">
        <v>2.0983999999999998E-3</v>
      </c>
      <c r="J14504" s="34">
        <v>7746.92633459853</v>
      </c>
      <c r="K14504" s="35" t="str">
        <f t="shared" si="1322"/>
        <v>Vlijmens Ven, Moerputten &amp; Bossche Broek_H6410</v>
      </c>
      <c r="L14504" s="36">
        <f>VLOOKUP(D14504,DATA!A:F,5,FALSE)</f>
        <v>1.2691547323993278E-2</v>
      </c>
      <c r="M14504" s="37">
        <f>VLOOKUP(D14504,DATA!A:F,6,FALSE)</f>
        <v>1018</v>
      </c>
      <c r="N14504" s="36">
        <f t="shared" si="1323"/>
        <v>98.242813518947699</v>
      </c>
      <c r="O14504" s="36">
        <f t="shared" si="1324"/>
        <v>98.242859493331395</v>
      </c>
      <c r="P14504" s="36">
        <f t="shared" si="1325"/>
        <v>4.597438369557949E-5</v>
      </c>
      <c r="Q14504" s="36">
        <f t="shared" si="1326"/>
        <v>0</v>
      </c>
    </row>
    <row r="14505" spans="1:17" x14ac:dyDescent="0.3">
      <c r="A14505" s="29">
        <v>3242262</v>
      </c>
      <c r="B14505" s="1">
        <v>132</v>
      </c>
      <c r="C14505" s="1" t="s">
        <v>20</v>
      </c>
      <c r="D14505" s="1" t="s">
        <v>36</v>
      </c>
      <c r="E14505" s="1" t="s">
        <v>37</v>
      </c>
      <c r="F14505" s="47">
        <v>1357</v>
      </c>
      <c r="G14505" s="34">
        <v>2410.0700000000002</v>
      </c>
      <c r="H14505" s="1" t="s">
        <v>218</v>
      </c>
      <c r="I14505" s="34">
        <v>1.12315E-2</v>
      </c>
      <c r="J14505" s="34">
        <v>118.41106000000001</v>
      </c>
      <c r="K14505" s="35" t="str">
        <f t="shared" si="1322"/>
        <v>Vlijmens Ven, Moerputten &amp; Bossche Broek_H6510A</v>
      </c>
      <c r="L14505" s="36">
        <f>VLOOKUP(D14505,DATA!A:F,5,FALSE)</f>
        <v>6.9939168151221861E-3</v>
      </c>
      <c r="M14505" s="37">
        <f>VLOOKUP(D14505,DATA!A:F,6,FALSE)</f>
        <v>1778</v>
      </c>
      <c r="N14505" s="36">
        <f t="shared" si="1323"/>
        <v>98.811644456335188</v>
      </c>
      <c r="O14505" s="36">
        <f t="shared" si="1324"/>
        <v>98.811736691408129</v>
      </c>
      <c r="P14505" s="36">
        <f t="shared" si="1325"/>
        <v>9.2235072941093676E-5</v>
      </c>
      <c r="Q14505" s="36">
        <f t="shared" si="1326"/>
        <v>1.092165275613222E-4</v>
      </c>
    </row>
    <row r="14506" spans="1:17" x14ac:dyDescent="0.3">
      <c r="A14506" s="30">
        <v>3243755</v>
      </c>
      <c r="B14506" s="14">
        <v>132</v>
      </c>
      <c r="C14506" s="14" t="s">
        <v>20</v>
      </c>
      <c r="D14506" s="14" t="s">
        <v>65</v>
      </c>
      <c r="E14506" s="14" t="s">
        <v>66</v>
      </c>
      <c r="F14506" s="48">
        <v>500</v>
      </c>
      <c r="G14506" s="38">
        <v>1132.3900000000001</v>
      </c>
      <c r="H14506" s="14" t="s">
        <v>218</v>
      </c>
      <c r="I14506" s="38">
        <v>1.2585999999999999E-4</v>
      </c>
      <c r="J14506" s="38">
        <v>86.903189999999995</v>
      </c>
      <c r="K14506" s="39" t="str">
        <f t="shared" si="1322"/>
        <v>Vlijmens Ven, Moerputten &amp; Bossche Broek_H3140hz</v>
      </c>
      <c r="L14506" s="40">
        <f>VLOOKUP(D14506,DATA!A:F,5,FALSE)</f>
        <v>0</v>
      </c>
      <c r="M14506" s="41">
        <f>VLOOKUP(D14506,DATA!A:F,6,FALSE)</f>
        <v>3.5</v>
      </c>
      <c r="N14506" s="40">
        <f t="shared" si="1323"/>
        <v>50</v>
      </c>
      <c r="O14506" s="40">
        <f t="shared" si="1324"/>
        <v>50</v>
      </c>
      <c r="P14506" s="40">
        <f t="shared" ref="P14506:P14507" si="1333">J14506/10000*I14506</f>
        <v>1.0937635493399999E-6</v>
      </c>
      <c r="Q14506" s="40">
        <f t="shared" ref="Q14506:Q14507" si="1334">IF(AND(H14506&lt;&gt;"below",I14506&gt;=0.005),M14506*P14506,0)</f>
        <v>0</v>
      </c>
    </row>
    <row r="14507" spans="1:17" x14ac:dyDescent="0.3">
      <c r="A14507" s="30">
        <v>3243757</v>
      </c>
      <c r="B14507" s="14">
        <v>132</v>
      </c>
      <c r="C14507" s="14" t="s">
        <v>20</v>
      </c>
      <c r="D14507" s="14" t="s">
        <v>65</v>
      </c>
      <c r="E14507" s="14" t="s">
        <v>66</v>
      </c>
      <c r="F14507" s="48">
        <v>500</v>
      </c>
      <c r="G14507" s="38">
        <v>1166.28</v>
      </c>
      <c r="H14507" s="14" t="s">
        <v>218</v>
      </c>
      <c r="I14507" s="38">
        <v>1.9652999999999999E-4</v>
      </c>
      <c r="J14507" s="38">
        <v>45.493014600000002</v>
      </c>
      <c r="K14507" s="39" t="str">
        <f t="shared" si="1322"/>
        <v>Vlijmens Ven, Moerputten &amp; Bossche Broek_H3140hz</v>
      </c>
      <c r="L14507" s="40">
        <f>VLOOKUP(D14507,DATA!A:F,5,FALSE)</f>
        <v>0</v>
      </c>
      <c r="M14507" s="41">
        <f>VLOOKUP(D14507,DATA!A:F,6,FALSE)</f>
        <v>3.5</v>
      </c>
      <c r="N14507" s="40">
        <f t="shared" si="1323"/>
        <v>50</v>
      </c>
      <c r="O14507" s="40">
        <f t="shared" si="1324"/>
        <v>50</v>
      </c>
      <c r="P14507" s="40">
        <f t="shared" si="1333"/>
        <v>8.9407421593380004E-7</v>
      </c>
      <c r="Q14507" s="40">
        <f t="shared" si="1334"/>
        <v>0</v>
      </c>
    </row>
    <row r="14508" spans="1:17" x14ac:dyDescent="0.3">
      <c r="A14508" s="29">
        <v>3243767</v>
      </c>
      <c r="B14508" s="1">
        <v>132</v>
      </c>
      <c r="C14508" s="1" t="s">
        <v>20</v>
      </c>
      <c r="D14508" s="1" t="s">
        <v>77</v>
      </c>
      <c r="E14508" s="1" t="s">
        <v>78</v>
      </c>
      <c r="F14508" s="47">
        <v>786</v>
      </c>
      <c r="G14508" s="34">
        <v>1174.28</v>
      </c>
      <c r="H14508" s="1" t="s">
        <v>218</v>
      </c>
      <c r="I14508" s="34">
        <v>8.7640000000000005E-4</v>
      </c>
      <c r="J14508" s="34">
        <v>15.7867607999999</v>
      </c>
      <c r="K14508" s="35" t="str">
        <f t="shared" si="1322"/>
        <v>Vlijmens Ven, Moerputten &amp; Bossche Broek_H6410</v>
      </c>
      <c r="L14508" s="36">
        <f>VLOOKUP(D14508,DATA!A:F,5,FALSE)</f>
        <v>1.2691547323993278E-2</v>
      </c>
      <c r="M14508" s="37">
        <f>VLOOKUP(D14508,DATA!A:F,6,FALSE)</f>
        <v>1018</v>
      </c>
      <c r="N14508" s="36">
        <f t="shared" si="1323"/>
        <v>87.904686072398462</v>
      </c>
      <c r="O14508" s="36">
        <f t="shared" si="1324"/>
        <v>87.904804334143606</v>
      </c>
      <c r="P14508" s="36">
        <f t="shared" si="1325"/>
        <v>1.1826174514339982E-4</v>
      </c>
      <c r="Q14508" s="36">
        <f t="shared" si="1326"/>
        <v>0</v>
      </c>
    </row>
    <row r="14509" spans="1:17" x14ac:dyDescent="0.3">
      <c r="A14509" s="29">
        <v>3243768</v>
      </c>
      <c r="B14509" s="1">
        <v>132</v>
      </c>
      <c r="C14509" s="1" t="s">
        <v>20</v>
      </c>
      <c r="D14509" s="1" t="s">
        <v>83</v>
      </c>
      <c r="E14509" s="1" t="s">
        <v>84</v>
      </c>
      <c r="F14509" s="47">
        <v>714</v>
      </c>
      <c r="G14509" s="34">
        <v>1404.49</v>
      </c>
      <c r="H14509" s="1" t="s">
        <v>218</v>
      </c>
      <c r="I14509" s="34">
        <v>1.7481E-3</v>
      </c>
      <c r="J14509" s="34">
        <v>242.69663</v>
      </c>
      <c r="K14509" s="35" t="str">
        <f t="shared" si="1322"/>
        <v>Vlijmens Ven, Moerputten &amp; Bossche Broek_H6230vka</v>
      </c>
      <c r="L14509" s="36" t="e">
        <f>VLOOKUP(D14509,DATA!A:F,5,FALSE)</f>
        <v>#N/A</v>
      </c>
      <c r="M14509" s="37" t="e">
        <f>VLOOKUP(D14509,DATA!A:F,6,FALSE)</f>
        <v>#N/A</v>
      </c>
      <c r="N14509" s="36" t="e">
        <f t="shared" si="1323"/>
        <v>#N/A</v>
      </c>
      <c r="O14509" s="36" t="e">
        <f t="shared" si="1324"/>
        <v>#N/A</v>
      </c>
      <c r="P14509" s="36" t="e">
        <f t="shared" si="1325"/>
        <v>#N/A</v>
      </c>
      <c r="Q14509" s="36">
        <f t="shared" si="1326"/>
        <v>0</v>
      </c>
    </row>
    <row r="14510" spans="1:17" x14ac:dyDescent="0.3">
      <c r="A14510" s="29">
        <v>3243768</v>
      </c>
      <c r="B14510" s="1">
        <v>132</v>
      </c>
      <c r="C14510" s="1" t="s">
        <v>20</v>
      </c>
      <c r="D14510" s="1" t="s">
        <v>77</v>
      </c>
      <c r="E14510" s="1" t="s">
        <v>78</v>
      </c>
      <c r="F14510" s="47">
        <v>786</v>
      </c>
      <c r="G14510" s="34">
        <v>1404.49</v>
      </c>
      <c r="H14510" s="1" t="s">
        <v>218</v>
      </c>
      <c r="I14510" s="34">
        <v>1.7481E-3</v>
      </c>
      <c r="J14510" s="34">
        <v>2202.44193</v>
      </c>
      <c r="K14510" s="35" t="str">
        <f t="shared" si="1322"/>
        <v>Vlijmens Ven, Moerputten &amp; Bossche Broek_H6410</v>
      </c>
      <c r="L14510" s="36">
        <f>VLOOKUP(D14510,DATA!A:F,5,FALSE)</f>
        <v>1.2691547323993278E-2</v>
      </c>
      <c r="M14510" s="37">
        <f>VLOOKUP(D14510,DATA!A:F,6,FALSE)</f>
        <v>1018</v>
      </c>
      <c r="N14510" s="36">
        <f t="shared" si="1323"/>
        <v>99.264619273806318</v>
      </c>
      <c r="O14510" s="36">
        <f t="shared" si="1324"/>
        <v>99.264635468876136</v>
      </c>
      <c r="P14510" s="36">
        <f t="shared" si="1325"/>
        <v>1.6195069818536467E-5</v>
      </c>
      <c r="Q14510" s="36">
        <f t="shared" si="1326"/>
        <v>0</v>
      </c>
    </row>
    <row r="14511" spans="1:17" x14ac:dyDescent="0.3">
      <c r="A14511" s="29">
        <v>3243769</v>
      </c>
      <c r="B14511" s="1">
        <v>132</v>
      </c>
      <c r="C14511" s="1" t="s">
        <v>20</v>
      </c>
      <c r="D14511" s="1" t="s">
        <v>83</v>
      </c>
      <c r="E14511" s="1" t="s">
        <v>84</v>
      </c>
      <c r="F14511" s="47">
        <v>714</v>
      </c>
      <c r="G14511" s="34">
        <v>1447.47</v>
      </c>
      <c r="H14511" s="1" t="s">
        <v>218</v>
      </c>
      <c r="I14511" s="34">
        <v>2.0320999999999998E-3</v>
      </c>
      <c r="J14511" s="34">
        <v>63.532512999999902</v>
      </c>
      <c r="K14511" s="35" t="str">
        <f t="shared" si="1322"/>
        <v>Vlijmens Ven, Moerputten &amp; Bossche Broek_H6230vka</v>
      </c>
      <c r="L14511" s="36" t="e">
        <f>VLOOKUP(D14511,DATA!A:F,5,FALSE)</f>
        <v>#N/A</v>
      </c>
      <c r="M14511" s="37" t="e">
        <f>VLOOKUP(D14511,DATA!A:F,6,FALSE)</f>
        <v>#N/A</v>
      </c>
      <c r="N14511" s="36" t="e">
        <f t="shared" si="1323"/>
        <v>#N/A</v>
      </c>
      <c r="O14511" s="36" t="e">
        <f t="shared" si="1324"/>
        <v>#N/A</v>
      </c>
      <c r="P14511" s="36" t="e">
        <f t="shared" si="1325"/>
        <v>#N/A</v>
      </c>
      <c r="Q14511" s="36">
        <f t="shared" si="1326"/>
        <v>0</v>
      </c>
    </row>
    <row r="14512" spans="1:17" x14ac:dyDescent="0.3">
      <c r="A14512" s="29">
        <v>3243769</v>
      </c>
      <c r="B14512" s="1">
        <v>132</v>
      </c>
      <c r="C14512" s="1" t="s">
        <v>20</v>
      </c>
      <c r="D14512" s="1" t="s">
        <v>77</v>
      </c>
      <c r="E14512" s="1" t="s">
        <v>78</v>
      </c>
      <c r="F14512" s="47">
        <v>786</v>
      </c>
      <c r="G14512" s="34">
        <v>1447.47</v>
      </c>
      <c r="H14512" s="1" t="s">
        <v>218</v>
      </c>
      <c r="I14512" s="34">
        <v>2.0320999999999998E-3</v>
      </c>
      <c r="J14512" s="34">
        <v>571.79261699999995</v>
      </c>
      <c r="K14512" s="35" t="str">
        <f t="shared" si="1322"/>
        <v>Vlijmens Ven, Moerputten &amp; Bossche Broek_H6410</v>
      </c>
      <c r="L14512" s="36">
        <f>VLOOKUP(D14512,DATA!A:F,5,FALSE)</f>
        <v>1.2691547323993278E-2</v>
      </c>
      <c r="M14512" s="37">
        <f>VLOOKUP(D14512,DATA!A:F,6,FALSE)</f>
        <v>1018</v>
      </c>
      <c r="N14512" s="36">
        <f t="shared" si="1323"/>
        <v>99.572479489156677</v>
      </c>
      <c r="O14512" s="36">
        <f t="shared" si="1324"/>
        <v>99.57249046784294</v>
      </c>
      <c r="P14512" s="36">
        <f t="shared" si="1325"/>
        <v>1.097868626231957E-5</v>
      </c>
      <c r="Q14512" s="36">
        <f t="shared" si="1326"/>
        <v>0</v>
      </c>
    </row>
    <row r="14513" spans="1:17" x14ac:dyDescent="0.3">
      <c r="A14513" s="29">
        <v>3243770</v>
      </c>
      <c r="B14513" s="1">
        <v>132</v>
      </c>
      <c r="C14513" s="1" t="s">
        <v>20</v>
      </c>
      <c r="D14513" s="1" t="s">
        <v>77</v>
      </c>
      <c r="E14513" s="1" t="s">
        <v>78</v>
      </c>
      <c r="F14513" s="47">
        <v>786</v>
      </c>
      <c r="G14513" s="34">
        <v>1396.75</v>
      </c>
      <c r="H14513" s="1" t="s">
        <v>218</v>
      </c>
      <c r="I14513" s="34">
        <v>2.0549000000000001E-3</v>
      </c>
      <c r="J14513" s="34">
        <v>6687.1307250407199</v>
      </c>
      <c r="K14513" s="35" t="str">
        <f t="shared" si="1322"/>
        <v>Vlijmens Ven, Moerputten &amp; Bossche Broek_H6410</v>
      </c>
      <c r="L14513" s="36">
        <f>VLOOKUP(D14513,DATA!A:F,5,FALSE)</f>
        <v>1.2691547323993278E-2</v>
      </c>
      <c r="M14513" s="37">
        <f>VLOOKUP(D14513,DATA!A:F,6,FALSE)</f>
        <v>1018</v>
      </c>
      <c r="N14513" s="36">
        <f t="shared" si="1323"/>
        <v>99.189329106011229</v>
      </c>
      <c r="O14513" s="36">
        <f t="shared" si="1324"/>
        <v>99.189350076532591</v>
      </c>
      <c r="P14513" s="36">
        <f t="shared" si="1325"/>
        <v>2.0970521362073669E-5</v>
      </c>
      <c r="Q14513" s="36">
        <f t="shared" si="1326"/>
        <v>0</v>
      </c>
    </row>
    <row r="14514" spans="1:17" x14ac:dyDescent="0.3">
      <c r="A14514" s="29">
        <v>3243771</v>
      </c>
      <c r="B14514" s="1">
        <v>132</v>
      </c>
      <c r="C14514" s="1" t="s">
        <v>20</v>
      </c>
      <c r="D14514" s="1" t="s">
        <v>77</v>
      </c>
      <c r="E14514" s="1" t="s">
        <v>78</v>
      </c>
      <c r="F14514" s="47">
        <v>786</v>
      </c>
      <c r="G14514" s="34">
        <v>1655.18</v>
      </c>
      <c r="H14514" s="1" t="s">
        <v>218</v>
      </c>
      <c r="I14514" s="34">
        <v>2.6583000000000002E-3</v>
      </c>
      <c r="J14514" s="34">
        <v>641.13291000000004</v>
      </c>
      <c r="K14514" s="35" t="str">
        <f t="shared" si="1322"/>
        <v>Vlijmens Ven, Moerputten &amp; Bossche Broek_H6410</v>
      </c>
      <c r="L14514" s="36">
        <f>VLOOKUP(D14514,DATA!A:F,5,FALSE)</f>
        <v>1.2691547323993278E-2</v>
      </c>
      <c r="M14514" s="37">
        <f>VLOOKUP(D14514,DATA!A:F,6,FALSE)</f>
        <v>1018</v>
      </c>
      <c r="N14514" s="36">
        <f t="shared" si="1323"/>
        <v>99.969252219401739</v>
      </c>
      <c r="O14514" s="36">
        <f t="shared" si="1324"/>
        <v>99.969253256432083</v>
      </c>
      <c r="P14514" s="36">
        <f t="shared" si="1325"/>
        <v>1.0370303442641671E-6</v>
      </c>
      <c r="Q14514" s="36">
        <f t="shared" si="1326"/>
        <v>0</v>
      </c>
    </row>
    <row r="14515" spans="1:17" x14ac:dyDescent="0.3">
      <c r="A14515" s="30">
        <v>3245286</v>
      </c>
      <c r="B14515" s="14">
        <v>132</v>
      </c>
      <c r="C14515" s="14" t="s">
        <v>20</v>
      </c>
      <c r="D14515" s="14" t="s">
        <v>65</v>
      </c>
      <c r="E14515" s="14" t="s">
        <v>66</v>
      </c>
      <c r="F14515" s="48">
        <v>500</v>
      </c>
      <c r="G14515" s="38">
        <v>1175.71</v>
      </c>
      <c r="H14515" s="14" t="s">
        <v>218</v>
      </c>
      <c r="I14515" s="38">
        <v>1.3971E-4</v>
      </c>
      <c r="J14515" s="38">
        <v>69.769796400000004</v>
      </c>
      <c r="K14515" s="39" t="str">
        <f t="shared" si="1322"/>
        <v>Vlijmens Ven, Moerputten &amp; Bossche Broek_H3140hz</v>
      </c>
      <c r="L14515" s="40">
        <f>VLOOKUP(D14515,DATA!A:F,5,FALSE)</f>
        <v>0</v>
      </c>
      <c r="M14515" s="41">
        <f>VLOOKUP(D14515,DATA!A:F,6,FALSE)</f>
        <v>3.5</v>
      </c>
      <c r="N14515" s="40">
        <f t="shared" si="1323"/>
        <v>50</v>
      </c>
      <c r="O14515" s="40">
        <f t="shared" si="1324"/>
        <v>50</v>
      </c>
      <c r="P14515" s="40">
        <f>J14515/10000*I14515</f>
        <v>9.7475382550440015E-7</v>
      </c>
      <c r="Q14515" s="40">
        <f>IF(AND(H14515&lt;&gt;"below",I14515&gt;=0.005),M14515*P14515,0)</f>
        <v>0</v>
      </c>
    </row>
    <row r="14516" spans="1:17" x14ac:dyDescent="0.3">
      <c r="A14516" s="29">
        <v>3245297</v>
      </c>
      <c r="B14516" s="1">
        <v>132</v>
      </c>
      <c r="C14516" s="1" t="s">
        <v>20</v>
      </c>
      <c r="D14516" s="1" t="s">
        <v>77</v>
      </c>
      <c r="E14516" s="1" t="s">
        <v>78</v>
      </c>
      <c r="F14516" s="47">
        <v>786</v>
      </c>
      <c r="G14516" s="34">
        <v>1300.69</v>
      </c>
      <c r="H14516" s="1" t="s">
        <v>218</v>
      </c>
      <c r="I14516" s="34">
        <v>9.7150000000000003E-4</v>
      </c>
      <c r="J14516" s="34">
        <v>1783.59744</v>
      </c>
      <c r="K14516" s="35" t="str">
        <f t="shared" si="1322"/>
        <v>Vlijmens Ven, Moerputten &amp; Bossche Broek_H6410</v>
      </c>
      <c r="L14516" s="36">
        <f>VLOOKUP(D14516,DATA!A:F,5,FALSE)</f>
        <v>1.2691547323993278E-2</v>
      </c>
      <c r="M14516" s="37">
        <f>VLOOKUP(D14516,DATA!A:F,6,FALSE)</f>
        <v>1018</v>
      </c>
      <c r="N14516" s="36">
        <f t="shared" si="1323"/>
        <v>97.308462882398686</v>
      </c>
      <c r="O14516" s="36">
        <f t="shared" si="1324"/>
        <v>97.308495175208208</v>
      </c>
      <c r="P14516" s="36">
        <f t="shared" si="1325"/>
        <v>3.2292809521550225E-5</v>
      </c>
      <c r="Q14516" s="36">
        <f t="shared" si="1326"/>
        <v>0</v>
      </c>
    </row>
    <row r="14517" spans="1:17" x14ac:dyDescent="0.3">
      <c r="A14517" s="29">
        <v>3245298</v>
      </c>
      <c r="B14517" s="1">
        <v>132</v>
      </c>
      <c r="C14517" s="1" t="s">
        <v>20</v>
      </c>
      <c r="D14517" s="1" t="s">
        <v>83</v>
      </c>
      <c r="E14517" s="1" t="s">
        <v>84</v>
      </c>
      <c r="F14517" s="47">
        <v>714</v>
      </c>
      <c r="G14517" s="34">
        <v>1538.26</v>
      </c>
      <c r="H14517" s="1" t="s">
        <v>218</v>
      </c>
      <c r="I14517" s="34">
        <v>1.8698E-3</v>
      </c>
      <c r="J14517" s="34">
        <v>303.03262000000001</v>
      </c>
      <c r="K14517" s="35" t="str">
        <f t="shared" si="1322"/>
        <v>Vlijmens Ven, Moerputten &amp; Bossche Broek_H6230vka</v>
      </c>
      <c r="L14517" s="36" t="e">
        <f>VLOOKUP(D14517,DATA!A:F,5,FALSE)</f>
        <v>#N/A</v>
      </c>
      <c r="M14517" s="37" t="e">
        <f>VLOOKUP(D14517,DATA!A:F,6,FALSE)</f>
        <v>#N/A</v>
      </c>
      <c r="N14517" s="36" t="e">
        <f t="shared" si="1323"/>
        <v>#N/A</v>
      </c>
      <c r="O14517" s="36" t="e">
        <f t="shared" si="1324"/>
        <v>#N/A</v>
      </c>
      <c r="P14517" s="36" t="e">
        <f t="shared" si="1325"/>
        <v>#N/A</v>
      </c>
      <c r="Q14517" s="36">
        <f t="shared" si="1326"/>
        <v>0</v>
      </c>
    </row>
    <row r="14518" spans="1:17" x14ac:dyDescent="0.3">
      <c r="A14518" s="29">
        <v>3245298</v>
      </c>
      <c r="B14518" s="1">
        <v>132</v>
      </c>
      <c r="C14518" s="1" t="s">
        <v>20</v>
      </c>
      <c r="D14518" s="1" t="s">
        <v>77</v>
      </c>
      <c r="E14518" s="1" t="s">
        <v>78</v>
      </c>
      <c r="F14518" s="47">
        <v>786</v>
      </c>
      <c r="G14518" s="34">
        <v>1538.26</v>
      </c>
      <c r="H14518" s="1" t="s">
        <v>218</v>
      </c>
      <c r="I14518" s="34">
        <v>1.8698E-3</v>
      </c>
      <c r="J14518" s="34">
        <v>2727.29358</v>
      </c>
      <c r="K14518" s="35" t="str">
        <f t="shared" si="1322"/>
        <v>Vlijmens Ven, Moerputten &amp; Bossche Broek_H6410</v>
      </c>
      <c r="L14518" s="36">
        <f>VLOOKUP(D14518,DATA!A:F,5,FALSE)</f>
        <v>1.2691547323993278E-2</v>
      </c>
      <c r="M14518" s="37">
        <f>VLOOKUP(D14518,DATA!A:F,6,FALSE)</f>
        <v>1018</v>
      </c>
      <c r="N14518" s="36">
        <f t="shared" si="1323"/>
        <v>99.864541468810458</v>
      </c>
      <c r="O14518" s="36">
        <f t="shared" si="1324"/>
        <v>99.864544678937818</v>
      </c>
      <c r="P14518" s="36">
        <f t="shared" si="1325"/>
        <v>3.2101273603757363E-6</v>
      </c>
      <c r="Q14518" s="36">
        <f t="shared" si="1326"/>
        <v>0</v>
      </c>
    </row>
    <row r="14519" spans="1:17" x14ac:dyDescent="0.3">
      <c r="A14519" s="29">
        <v>3245299</v>
      </c>
      <c r="B14519" s="1">
        <v>132</v>
      </c>
      <c r="C14519" s="1" t="s">
        <v>20</v>
      </c>
      <c r="D14519" s="1" t="s">
        <v>77</v>
      </c>
      <c r="E14519" s="1" t="s">
        <v>78</v>
      </c>
      <c r="F14519" s="47">
        <v>786</v>
      </c>
      <c r="G14519" s="34">
        <v>1674.5</v>
      </c>
      <c r="H14519" s="1" t="s">
        <v>218</v>
      </c>
      <c r="I14519" s="34">
        <v>2.4096999999999999E-3</v>
      </c>
      <c r="J14519" s="34">
        <v>273.68957999999998</v>
      </c>
      <c r="K14519" s="35" t="str">
        <f t="shared" si="1322"/>
        <v>Vlijmens Ven, Moerputten &amp; Bossche Broek_H6410</v>
      </c>
      <c r="L14519" s="36">
        <f>VLOOKUP(D14519,DATA!A:F,5,FALSE)</f>
        <v>1.2691547323993278E-2</v>
      </c>
      <c r="M14519" s="37">
        <f>VLOOKUP(D14519,DATA!A:F,6,FALSE)</f>
        <v>1018</v>
      </c>
      <c r="N14519" s="36">
        <f t="shared" si="1323"/>
        <v>99.97593679318507</v>
      </c>
      <c r="O14519" s="36">
        <f t="shared" si="1324"/>
        <v>99.975937528917498</v>
      </c>
      <c r="P14519" s="36">
        <f t="shared" si="1325"/>
        <v>7.3573242787006166E-7</v>
      </c>
      <c r="Q14519" s="36">
        <f t="shared" si="1326"/>
        <v>0</v>
      </c>
    </row>
    <row r="14520" spans="1:17" x14ac:dyDescent="0.3">
      <c r="A14520" s="29">
        <v>3245300</v>
      </c>
      <c r="B14520" s="1">
        <v>132</v>
      </c>
      <c r="C14520" s="1" t="s">
        <v>20</v>
      </c>
      <c r="D14520" s="1" t="s">
        <v>77</v>
      </c>
      <c r="E14520" s="1" t="s">
        <v>78</v>
      </c>
      <c r="F14520" s="47">
        <v>786</v>
      </c>
      <c r="G14520" s="34">
        <v>1598.66</v>
      </c>
      <c r="H14520" s="1" t="s">
        <v>218</v>
      </c>
      <c r="I14520" s="34">
        <v>2.3425E-3</v>
      </c>
      <c r="J14520" s="34">
        <v>1904.31828</v>
      </c>
      <c r="K14520" s="35" t="str">
        <f t="shared" si="1322"/>
        <v>Vlijmens Ven, Moerputten &amp; Bossche Broek_H6410</v>
      </c>
      <c r="L14520" s="36">
        <f>VLOOKUP(D14520,DATA!A:F,5,FALSE)</f>
        <v>1.2691547323993278E-2</v>
      </c>
      <c r="M14520" s="37">
        <f>VLOOKUP(D14520,DATA!A:F,6,FALSE)</f>
        <v>1018</v>
      </c>
      <c r="N14520" s="36">
        <f t="shared" si="1323"/>
        <v>99.937019724211211</v>
      </c>
      <c r="O14520" s="36">
        <f t="shared" si="1324"/>
        <v>99.937021595404616</v>
      </c>
      <c r="P14520" s="36">
        <f t="shared" si="1325"/>
        <v>1.8711934046677925E-6</v>
      </c>
      <c r="Q14520" s="36">
        <f t="shared" si="1326"/>
        <v>0</v>
      </c>
    </row>
    <row r="14521" spans="1:17" x14ac:dyDescent="0.3">
      <c r="A14521" s="29">
        <v>3246825</v>
      </c>
      <c r="B14521" s="1">
        <v>132</v>
      </c>
      <c r="C14521" s="1" t="s">
        <v>20</v>
      </c>
      <c r="D14521" s="1" t="s">
        <v>77</v>
      </c>
      <c r="E14521" s="1" t="s">
        <v>78</v>
      </c>
      <c r="F14521" s="47">
        <v>786</v>
      </c>
      <c r="G14521" s="34">
        <v>1115.48</v>
      </c>
      <c r="H14521" s="1" t="s">
        <v>218</v>
      </c>
      <c r="I14521" s="34">
        <v>7.7669999999999996E-4</v>
      </c>
      <c r="J14521" s="34">
        <v>461.473061999999</v>
      </c>
      <c r="K14521" s="35" t="str">
        <f t="shared" si="1322"/>
        <v>Vlijmens Ven, Moerputten &amp; Bossche Broek_H6410</v>
      </c>
      <c r="L14521" s="36">
        <f>VLOOKUP(D14521,DATA!A:F,5,FALSE)</f>
        <v>1.2691547323993278E-2</v>
      </c>
      <c r="M14521" s="37">
        <f>VLOOKUP(D14521,DATA!A:F,6,FALSE)</f>
        <v>1018</v>
      </c>
      <c r="N14521" s="36">
        <f t="shared" si="1323"/>
        <v>77.507138213252091</v>
      </c>
      <c r="O14521" s="36">
        <f t="shared" si="1324"/>
        <v>77.50731006466907</v>
      </c>
      <c r="P14521" s="36">
        <f t="shared" si="1325"/>
        <v>1.7185141697950712E-4</v>
      </c>
      <c r="Q14521" s="36">
        <f t="shared" si="1326"/>
        <v>0</v>
      </c>
    </row>
    <row r="14522" spans="1:17" x14ac:dyDescent="0.3">
      <c r="A14522" s="29">
        <v>3246826</v>
      </c>
      <c r="B14522" s="1">
        <v>132</v>
      </c>
      <c r="C14522" s="1" t="s">
        <v>20</v>
      </c>
      <c r="D14522" s="1" t="s">
        <v>83</v>
      </c>
      <c r="E14522" s="1" t="s">
        <v>84</v>
      </c>
      <c r="F14522" s="47">
        <v>714</v>
      </c>
      <c r="G14522" s="34">
        <v>1465.22</v>
      </c>
      <c r="H14522" s="1" t="s">
        <v>218</v>
      </c>
      <c r="I14522" s="34">
        <v>1.0855999999999999E-3</v>
      </c>
      <c r="J14522" s="34">
        <v>41.95767</v>
      </c>
      <c r="K14522" s="35" t="str">
        <f t="shared" si="1322"/>
        <v>Vlijmens Ven, Moerputten &amp; Bossche Broek_H6230vka</v>
      </c>
      <c r="L14522" s="36" t="e">
        <f>VLOOKUP(D14522,DATA!A:F,5,FALSE)</f>
        <v>#N/A</v>
      </c>
      <c r="M14522" s="37" t="e">
        <f>VLOOKUP(D14522,DATA!A:F,6,FALSE)</f>
        <v>#N/A</v>
      </c>
      <c r="N14522" s="36" t="e">
        <f t="shared" si="1323"/>
        <v>#N/A</v>
      </c>
      <c r="O14522" s="36" t="e">
        <f t="shared" si="1324"/>
        <v>#N/A</v>
      </c>
      <c r="P14522" s="36" t="e">
        <f t="shared" si="1325"/>
        <v>#N/A</v>
      </c>
      <c r="Q14522" s="36">
        <f t="shared" si="1326"/>
        <v>0</v>
      </c>
    </row>
    <row r="14523" spans="1:17" x14ac:dyDescent="0.3">
      <c r="A14523" s="29">
        <v>3246826</v>
      </c>
      <c r="B14523" s="1">
        <v>132</v>
      </c>
      <c r="C14523" s="1" t="s">
        <v>20</v>
      </c>
      <c r="D14523" s="1" t="s">
        <v>77</v>
      </c>
      <c r="E14523" s="1" t="s">
        <v>78</v>
      </c>
      <c r="F14523" s="47">
        <v>786</v>
      </c>
      <c r="G14523" s="34">
        <v>1465.22</v>
      </c>
      <c r="H14523" s="1" t="s">
        <v>218</v>
      </c>
      <c r="I14523" s="34">
        <v>1.0855999999999999E-3</v>
      </c>
      <c r="J14523" s="34">
        <v>5910.5821500000002</v>
      </c>
      <c r="K14523" s="35" t="str">
        <f t="shared" si="1322"/>
        <v>Vlijmens Ven, Moerputten &amp; Bossche Broek_H6410</v>
      </c>
      <c r="L14523" s="36">
        <f>VLOOKUP(D14523,DATA!A:F,5,FALSE)</f>
        <v>1.2691547323993278E-2</v>
      </c>
      <c r="M14523" s="37">
        <f>VLOOKUP(D14523,DATA!A:F,6,FALSE)</f>
        <v>1018</v>
      </c>
      <c r="N14523" s="36">
        <f t="shared" si="1323"/>
        <v>99.658417238768095</v>
      </c>
      <c r="O14523" s="36">
        <f t="shared" si="1324"/>
        <v>99.658421928968167</v>
      </c>
      <c r="P14523" s="36">
        <f t="shared" si="1325"/>
        <v>4.6902000718773706E-6</v>
      </c>
      <c r="Q14523" s="36">
        <f t="shared" si="1326"/>
        <v>0</v>
      </c>
    </row>
    <row r="14524" spans="1:17" x14ac:dyDescent="0.3">
      <c r="A14524" s="29">
        <v>3246827</v>
      </c>
      <c r="B14524" s="1">
        <v>132</v>
      </c>
      <c r="C14524" s="1" t="s">
        <v>20</v>
      </c>
      <c r="D14524" s="1" t="s">
        <v>83</v>
      </c>
      <c r="E14524" s="1" t="s">
        <v>84</v>
      </c>
      <c r="F14524" s="47">
        <v>714</v>
      </c>
      <c r="G14524" s="34">
        <v>1867.26</v>
      </c>
      <c r="H14524" s="1" t="s">
        <v>218</v>
      </c>
      <c r="I14524" s="34">
        <v>2.5192000000000001E-3</v>
      </c>
      <c r="J14524" s="34">
        <v>341.81986999999998</v>
      </c>
      <c r="K14524" s="35" t="str">
        <f t="shared" si="1322"/>
        <v>Vlijmens Ven, Moerputten &amp; Bossche Broek_H6230vka</v>
      </c>
      <c r="L14524" s="36" t="e">
        <f>VLOOKUP(D14524,DATA!A:F,5,FALSE)</f>
        <v>#N/A</v>
      </c>
      <c r="M14524" s="37" t="e">
        <f>VLOOKUP(D14524,DATA!A:F,6,FALSE)</f>
        <v>#N/A</v>
      </c>
      <c r="N14524" s="36" t="e">
        <f t="shared" si="1323"/>
        <v>#N/A</v>
      </c>
      <c r="O14524" s="36" t="e">
        <f t="shared" si="1324"/>
        <v>#N/A</v>
      </c>
      <c r="P14524" s="36" t="e">
        <f t="shared" si="1325"/>
        <v>#N/A</v>
      </c>
      <c r="Q14524" s="36">
        <f t="shared" si="1326"/>
        <v>0</v>
      </c>
    </row>
    <row r="14525" spans="1:17" x14ac:dyDescent="0.3">
      <c r="A14525" s="29">
        <v>3246827</v>
      </c>
      <c r="B14525" s="1">
        <v>132</v>
      </c>
      <c r="C14525" s="1" t="s">
        <v>20</v>
      </c>
      <c r="D14525" s="1" t="s">
        <v>77</v>
      </c>
      <c r="E14525" s="1" t="s">
        <v>78</v>
      </c>
      <c r="F14525" s="47">
        <v>786</v>
      </c>
      <c r="G14525" s="34">
        <v>1867.26</v>
      </c>
      <c r="H14525" s="1" t="s">
        <v>218</v>
      </c>
      <c r="I14525" s="34">
        <v>2.5192000000000001E-3</v>
      </c>
      <c r="J14525" s="34">
        <v>3076.3788300000001</v>
      </c>
      <c r="K14525" s="35" t="str">
        <f t="shared" si="1322"/>
        <v>Vlijmens Ven, Moerputten &amp; Bossche Broek_H6410</v>
      </c>
      <c r="L14525" s="36">
        <f>VLOOKUP(D14525,DATA!A:F,5,FALSE)</f>
        <v>1.2691547323993278E-2</v>
      </c>
      <c r="M14525" s="37">
        <f>VLOOKUP(D14525,DATA!A:F,6,FALSE)</f>
        <v>1018</v>
      </c>
      <c r="N14525" s="36">
        <f t="shared" si="1323"/>
        <v>99.997915599799214</v>
      </c>
      <c r="O14525" s="36">
        <f t="shared" si="1324"/>
        <v>99.997915666440349</v>
      </c>
      <c r="P14525" s="36">
        <f t="shared" si="1325"/>
        <v>6.6641135276768182E-8</v>
      </c>
      <c r="Q14525" s="36">
        <f t="shared" si="1326"/>
        <v>0</v>
      </c>
    </row>
    <row r="14526" spans="1:17" x14ac:dyDescent="0.3">
      <c r="A14526" s="29">
        <v>3248355</v>
      </c>
      <c r="B14526" s="1">
        <v>132</v>
      </c>
      <c r="C14526" s="1" t="s">
        <v>20</v>
      </c>
      <c r="D14526" s="1" t="s">
        <v>77</v>
      </c>
      <c r="E14526" s="1" t="s">
        <v>78</v>
      </c>
      <c r="F14526" s="47">
        <v>786</v>
      </c>
      <c r="G14526" s="34">
        <v>1179.27</v>
      </c>
      <c r="H14526" s="1" t="s">
        <v>218</v>
      </c>
      <c r="I14526" s="34">
        <v>8.3330000000000003E-4</v>
      </c>
      <c r="J14526" s="34">
        <v>6818.9893506912904</v>
      </c>
      <c r="K14526" s="35" t="str">
        <f t="shared" si="1322"/>
        <v>Vlijmens Ven, Moerputten &amp; Bossche Broek_H6410</v>
      </c>
      <c r="L14526" s="36">
        <f>VLOOKUP(D14526,DATA!A:F,5,FALSE)</f>
        <v>1.2691547323993278E-2</v>
      </c>
      <c r="M14526" s="37">
        <f>VLOOKUP(D14526,DATA!A:F,6,FALSE)</f>
        <v>1018</v>
      </c>
      <c r="N14526" s="36">
        <f t="shared" si="1323"/>
        <v>88.562041640473907</v>
      </c>
      <c r="O14526" s="36">
        <f t="shared" si="1324"/>
        <v>88.562148770279123</v>
      </c>
      <c r="P14526" s="36">
        <f t="shared" si="1325"/>
        <v>1.0712980521532245E-4</v>
      </c>
      <c r="Q14526" s="36">
        <f t="shared" si="1326"/>
        <v>0</v>
      </c>
    </row>
    <row r="14527" spans="1:17" x14ac:dyDescent="0.3">
      <c r="A14527" s="29">
        <v>3248356</v>
      </c>
      <c r="B14527" s="1">
        <v>132</v>
      </c>
      <c r="C14527" s="1" t="s">
        <v>20</v>
      </c>
      <c r="D14527" s="1" t="s">
        <v>83</v>
      </c>
      <c r="E14527" s="1" t="s">
        <v>84</v>
      </c>
      <c r="F14527" s="47">
        <v>714</v>
      </c>
      <c r="G14527" s="34">
        <v>1738.29</v>
      </c>
      <c r="H14527" s="1" t="s">
        <v>218</v>
      </c>
      <c r="I14527" s="34">
        <v>1.3783999999999999E-3</v>
      </c>
      <c r="J14527" s="34">
        <v>5.0529014999999999</v>
      </c>
      <c r="K14527" s="35" t="str">
        <f t="shared" si="1322"/>
        <v>Vlijmens Ven, Moerputten &amp; Bossche Broek_H6230vka</v>
      </c>
      <c r="L14527" s="36" t="e">
        <f>VLOOKUP(D14527,DATA!A:F,5,FALSE)</f>
        <v>#N/A</v>
      </c>
      <c r="M14527" s="37" t="e">
        <f>VLOOKUP(D14527,DATA!A:F,6,FALSE)</f>
        <v>#N/A</v>
      </c>
      <c r="N14527" s="36" t="e">
        <f t="shared" si="1323"/>
        <v>#N/A</v>
      </c>
      <c r="O14527" s="36" t="e">
        <f t="shared" si="1324"/>
        <v>#N/A</v>
      </c>
      <c r="P14527" s="36" t="e">
        <f t="shared" si="1325"/>
        <v>#N/A</v>
      </c>
      <c r="Q14527" s="36">
        <f t="shared" si="1326"/>
        <v>0</v>
      </c>
    </row>
    <row r="14528" spans="1:17" x14ac:dyDescent="0.3">
      <c r="A14528" s="29">
        <v>3248356</v>
      </c>
      <c r="B14528" s="1">
        <v>132</v>
      </c>
      <c r="C14528" s="1" t="s">
        <v>20</v>
      </c>
      <c r="D14528" s="1" t="s">
        <v>77</v>
      </c>
      <c r="E14528" s="1" t="s">
        <v>78</v>
      </c>
      <c r="F14528" s="47">
        <v>786</v>
      </c>
      <c r="G14528" s="34">
        <v>1738.29</v>
      </c>
      <c r="H14528" s="1" t="s">
        <v>218</v>
      </c>
      <c r="I14528" s="34">
        <v>1.3783999999999999E-3</v>
      </c>
      <c r="J14528" s="34">
        <v>45.476113499999997</v>
      </c>
      <c r="K14528" s="35" t="str">
        <f t="shared" si="1322"/>
        <v>Vlijmens Ven, Moerputten &amp; Bossche Broek_H6410</v>
      </c>
      <c r="L14528" s="36">
        <f>VLOOKUP(D14528,DATA!A:F,5,FALSE)</f>
        <v>1.2691547323993278E-2</v>
      </c>
      <c r="M14528" s="37">
        <f>VLOOKUP(D14528,DATA!A:F,6,FALSE)</f>
        <v>1018</v>
      </c>
      <c r="N14528" s="36">
        <f t="shared" si="1323"/>
        <v>99.989289508958123</v>
      </c>
      <c r="O14528" s="36">
        <f t="shared" si="1324"/>
        <v>99.989289696306045</v>
      </c>
      <c r="P14528" s="36">
        <f t="shared" si="1325"/>
        <v>1.8734792206487327E-7</v>
      </c>
      <c r="Q14528" s="36">
        <f t="shared" si="1326"/>
        <v>0</v>
      </c>
    </row>
    <row r="14529" spans="1:17" x14ac:dyDescent="0.3">
      <c r="A14529" s="29">
        <v>3248357</v>
      </c>
      <c r="B14529" s="1">
        <v>132</v>
      </c>
      <c r="C14529" s="1" t="s">
        <v>20</v>
      </c>
      <c r="D14529" s="1" t="s">
        <v>83</v>
      </c>
      <c r="E14529" s="1" t="s">
        <v>84</v>
      </c>
      <c r="F14529" s="47">
        <v>714</v>
      </c>
      <c r="G14529" s="34">
        <v>1978.24</v>
      </c>
      <c r="H14529" s="1" t="s">
        <v>218</v>
      </c>
      <c r="I14529" s="34">
        <v>1.8787809999999999E-3</v>
      </c>
      <c r="J14529" s="34">
        <v>11.822020999999999</v>
      </c>
      <c r="K14529" s="35" t="str">
        <f t="shared" si="1322"/>
        <v>Vlijmens Ven, Moerputten &amp; Bossche Broek_H6230vka</v>
      </c>
      <c r="L14529" s="36" t="e">
        <f>VLOOKUP(D14529,DATA!A:F,5,FALSE)</f>
        <v>#N/A</v>
      </c>
      <c r="M14529" s="37" t="e">
        <f>VLOOKUP(D14529,DATA!A:F,6,FALSE)</f>
        <v>#N/A</v>
      </c>
      <c r="N14529" s="36" t="e">
        <f t="shared" si="1323"/>
        <v>#N/A</v>
      </c>
      <c r="O14529" s="36" t="e">
        <f t="shared" si="1324"/>
        <v>#N/A</v>
      </c>
      <c r="P14529" s="36" t="e">
        <f t="shared" si="1325"/>
        <v>#N/A</v>
      </c>
      <c r="Q14529" s="36">
        <f t="shared" si="1326"/>
        <v>0</v>
      </c>
    </row>
    <row r="14530" spans="1:17" x14ac:dyDescent="0.3">
      <c r="A14530" s="29">
        <v>3248357</v>
      </c>
      <c r="B14530" s="1">
        <v>132</v>
      </c>
      <c r="C14530" s="1" t="s">
        <v>20</v>
      </c>
      <c r="D14530" s="1" t="s">
        <v>77</v>
      </c>
      <c r="E14530" s="1" t="s">
        <v>78</v>
      </c>
      <c r="F14530" s="47">
        <v>786</v>
      </c>
      <c r="G14530" s="34">
        <v>1978.24</v>
      </c>
      <c r="H14530" s="1" t="s">
        <v>218</v>
      </c>
      <c r="I14530" s="34">
        <v>1.8787809999999999E-3</v>
      </c>
      <c r="J14530" s="34">
        <v>106.398189</v>
      </c>
      <c r="K14530" s="35" t="str">
        <f t="shared" si="1322"/>
        <v>Vlijmens Ven, Moerputten &amp; Bossche Broek_H6410</v>
      </c>
      <c r="L14530" s="36">
        <f>VLOOKUP(D14530,DATA!A:F,5,FALSE)</f>
        <v>1.2691547323993278E-2</v>
      </c>
      <c r="M14530" s="37">
        <f>VLOOKUP(D14530,DATA!A:F,6,FALSE)</f>
        <v>1018</v>
      </c>
      <c r="N14530" s="36">
        <f t="shared" si="1323"/>
        <v>99.999490339791947</v>
      </c>
      <c r="O14530" s="36">
        <f t="shared" si="1324"/>
        <v>99.999490351944416</v>
      </c>
      <c r="P14530" s="36">
        <f t="shared" si="1325"/>
        <v>1.2152469253123854E-8</v>
      </c>
      <c r="Q14530" s="36">
        <f t="shared" si="1326"/>
        <v>0</v>
      </c>
    </row>
    <row r="14531" spans="1:17" x14ac:dyDescent="0.3">
      <c r="A14531" s="29">
        <v>3249883</v>
      </c>
      <c r="B14531" s="1">
        <v>132</v>
      </c>
      <c r="C14531" s="1" t="s">
        <v>20</v>
      </c>
      <c r="D14531" s="1" t="s">
        <v>77</v>
      </c>
      <c r="E14531" s="1" t="s">
        <v>78</v>
      </c>
      <c r="F14531" s="47">
        <v>786</v>
      </c>
      <c r="G14531" s="34">
        <v>1080.83</v>
      </c>
      <c r="H14531" s="1" t="s">
        <v>218</v>
      </c>
      <c r="I14531" s="34">
        <v>7.0129999999999997E-4</v>
      </c>
      <c r="J14531" s="34">
        <v>1495.84104</v>
      </c>
      <c r="K14531" s="35" t="str">
        <f t="shared" ref="K14531:K14563" si="1335">_xlfn.CONCAT(C14531,"_",D14531)</f>
        <v>Vlijmens Ven, Moerputten &amp; Bossche Broek_H6410</v>
      </c>
      <c r="L14531" s="36">
        <f>VLOOKUP(D14531,DATA!A:F,5,FALSE)</f>
        <v>1.2691547323993278E-2</v>
      </c>
      <c r="M14531" s="37">
        <f>VLOOKUP(D14531,DATA!A:F,6,FALSE)</f>
        <v>1018</v>
      </c>
      <c r="N14531" s="36">
        <f t="shared" ref="N14531:N14563" si="1336">100/(1+EXP(-L14531*(G14531-M14531)))</f>
        <v>68.942016511044201</v>
      </c>
      <c r="O14531" s="36">
        <f t="shared" ref="O14531:O14563" si="1337">100/(1+EXP(-L14531*((G14531+I14531)-M14531)))</f>
        <v>68.942207089988557</v>
      </c>
      <c r="P14531" s="36">
        <f t="shared" ref="P14531:P14563" si="1338">O14531-N14531</f>
        <v>1.9057894435547951E-4</v>
      </c>
      <c r="Q14531" s="36">
        <f t="shared" ref="Q14531:Q14563" si="1339">IF(AND(H14531&lt;&gt;"below",I14531&gt;=0.005),J14531*P14531/100,0)</f>
        <v>0</v>
      </c>
    </row>
    <row r="14532" spans="1:17" x14ac:dyDescent="0.3">
      <c r="A14532" s="29">
        <v>3249884</v>
      </c>
      <c r="B14532" s="1">
        <v>132</v>
      </c>
      <c r="C14532" s="1" t="s">
        <v>20</v>
      </c>
      <c r="D14532" s="1" t="s">
        <v>77</v>
      </c>
      <c r="E14532" s="1" t="s">
        <v>78</v>
      </c>
      <c r="F14532" s="47">
        <v>786</v>
      </c>
      <c r="G14532" s="34">
        <v>1439.84</v>
      </c>
      <c r="H14532" s="1" t="s">
        <v>218</v>
      </c>
      <c r="I14532" s="34">
        <v>9.8729999999999998E-4</v>
      </c>
      <c r="J14532" s="34">
        <v>2936.3510699999902</v>
      </c>
      <c r="K14532" s="35" t="str">
        <f t="shared" si="1335"/>
        <v>Vlijmens Ven, Moerputten &amp; Bossche Broek_H6410</v>
      </c>
      <c r="L14532" s="36">
        <f>VLOOKUP(D14532,DATA!A:F,5,FALSE)</f>
        <v>1.2691547323993278E-2</v>
      </c>
      <c r="M14532" s="37">
        <f>VLOOKUP(D14532,DATA!A:F,6,FALSE)</f>
        <v>1018</v>
      </c>
      <c r="N14532" s="36">
        <f t="shared" si="1336"/>
        <v>99.529213753244761</v>
      </c>
      <c r="O14532" s="36">
        <f t="shared" si="1337"/>
        <v>99.529219624559431</v>
      </c>
      <c r="P14532" s="36">
        <f t="shared" si="1338"/>
        <v>5.8713146700029029E-6</v>
      </c>
      <c r="Q14532" s="36">
        <f t="shared" si="1339"/>
        <v>0</v>
      </c>
    </row>
    <row r="14533" spans="1:17" x14ac:dyDescent="0.3">
      <c r="A14533" s="29">
        <v>3249885</v>
      </c>
      <c r="B14533" s="1">
        <v>132</v>
      </c>
      <c r="C14533" s="1" t="s">
        <v>20</v>
      </c>
      <c r="D14533" s="1" t="s">
        <v>83</v>
      </c>
      <c r="E14533" s="1" t="s">
        <v>84</v>
      </c>
      <c r="F14533" s="47">
        <v>714</v>
      </c>
      <c r="G14533" s="34">
        <v>1911.68</v>
      </c>
      <c r="H14533" s="1" t="s">
        <v>218</v>
      </c>
      <c r="I14533" s="34">
        <v>1.5962000000000001E-3</v>
      </c>
      <c r="J14533" s="34">
        <v>46.485695999999997</v>
      </c>
      <c r="K14533" s="35" t="str">
        <f t="shared" si="1335"/>
        <v>Vlijmens Ven, Moerputten &amp; Bossche Broek_H6230vka</v>
      </c>
      <c r="L14533" s="36" t="e">
        <f>VLOOKUP(D14533,DATA!A:F,5,FALSE)</f>
        <v>#N/A</v>
      </c>
      <c r="M14533" s="37" t="e">
        <f>VLOOKUP(D14533,DATA!A:F,6,FALSE)</f>
        <v>#N/A</v>
      </c>
      <c r="N14533" s="36" t="e">
        <f t="shared" si="1336"/>
        <v>#N/A</v>
      </c>
      <c r="O14533" s="36" t="e">
        <f t="shared" si="1337"/>
        <v>#N/A</v>
      </c>
      <c r="P14533" s="36" t="e">
        <f t="shared" si="1338"/>
        <v>#N/A</v>
      </c>
      <c r="Q14533" s="36">
        <f t="shared" si="1339"/>
        <v>0</v>
      </c>
    </row>
    <row r="14534" spans="1:17" x14ac:dyDescent="0.3">
      <c r="A14534" s="29">
        <v>3249885</v>
      </c>
      <c r="B14534" s="1">
        <v>132</v>
      </c>
      <c r="C14534" s="1" t="s">
        <v>20</v>
      </c>
      <c r="D14534" s="1" t="s">
        <v>77</v>
      </c>
      <c r="E14534" s="1" t="s">
        <v>78</v>
      </c>
      <c r="F14534" s="47">
        <v>786</v>
      </c>
      <c r="G14534" s="34">
        <v>1911.68</v>
      </c>
      <c r="H14534" s="1" t="s">
        <v>218</v>
      </c>
      <c r="I14534" s="34">
        <v>1.5962000000000001E-3</v>
      </c>
      <c r="J14534" s="34">
        <v>418.371264</v>
      </c>
      <c r="K14534" s="35" t="str">
        <f t="shared" si="1335"/>
        <v>Vlijmens Ven, Moerputten &amp; Bossche Broek_H6410</v>
      </c>
      <c r="L14534" s="36">
        <f>VLOOKUP(D14534,DATA!A:F,5,FALSE)</f>
        <v>1.2691547323993278E-2</v>
      </c>
      <c r="M14534" s="37">
        <f>VLOOKUP(D14534,DATA!A:F,6,FALSE)</f>
        <v>1018</v>
      </c>
      <c r="N14534" s="36">
        <f t="shared" si="1336"/>
        <v>99.998813827673416</v>
      </c>
      <c r="O14534" s="36">
        <f t="shared" si="1337"/>
        <v>99.998813851702678</v>
      </c>
      <c r="P14534" s="36">
        <f t="shared" si="1338"/>
        <v>2.4029262135627505E-8</v>
      </c>
      <c r="Q14534" s="36">
        <f t="shared" si="1339"/>
        <v>0</v>
      </c>
    </row>
    <row r="14535" spans="1:17" x14ac:dyDescent="0.3">
      <c r="A14535" s="29">
        <v>3251413</v>
      </c>
      <c r="B14535" s="1">
        <v>132</v>
      </c>
      <c r="C14535" s="1" t="s">
        <v>20</v>
      </c>
      <c r="D14535" s="1" t="s">
        <v>77</v>
      </c>
      <c r="E14535" s="1" t="s">
        <v>78</v>
      </c>
      <c r="F14535" s="47">
        <v>786</v>
      </c>
      <c r="G14535" s="34">
        <v>1288.1400000000001</v>
      </c>
      <c r="H14535" s="1" t="s">
        <v>218</v>
      </c>
      <c r="I14535" s="34">
        <v>8.1300000000000003E-4</v>
      </c>
      <c r="J14535" s="34">
        <v>7540.3275822479</v>
      </c>
      <c r="K14535" s="35" t="str">
        <f t="shared" si="1335"/>
        <v>Vlijmens Ven, Moerputten &amp; Bossche Broek_H6410</v>
      </c>
      <c r="L14535" s="36">
        <f>VLOOKUP(D14535,DATA!A:F,5,FALSE)</f>
        <v>1.2691547323993278E-2</v>
      </c>
      <c r="M14535" s="37">
        <f>VLOOKUP(D14535,DATA!A:F,6,FALSE)</f>
        <v>1018</v>
      </c>
      <c r="N14535" s="36">
        <f t="shared" si="1336"/>
        <v>96.858329100284493</v>
      </c>
      <c r="O14535" s="36">
        <f t="shared" si="1337"/>
        <v>96.858360498190237</v>
      </c>
      <c r="P14535" s="36">
        <f t="shared" si="1338"/>
        <v>3.1397905743801857E-5</v>
      </c>
      <c r="Q14535" s="36">
        <f t="shared" si="1339"/>
        <v>0</v>
      </c>
    </row>
    <row r="14536" spans="1:17" x14ac:dyDescent="0.3">
      <c r="A14536" s="29">
        <v>3251421</v>
      </c>
      <c r="B14536" s="1">
        <v>132</v>
      </c>
      <c r="C14536" s="1" t="s">
        <v>20</v>
      </c>
      <c r="D14536" s="1" t="s">
        <v>77</v>
      </c>
      <c r="E14536" s="1" t="s">
        <v>78</v>
      </c>
      <c r="F14536" s="47">
        <v>786</v>
      </c>
      <c r="G14536" s="34">
        <v>1661.64</v>
      </c>
      <c r="H14536" s="1" t="s">
        <v>218</v>
      </c>
      <c r="I14536" s="34">
        <v>3.0003E-3</v>
      </c>
      <c r="J14536" s="34">
        <v>83.704828000000006</v>
      </c>
      <c r="K14536" s="35" t="str">
        <f t="shared" si="1335"/>
        <v>Vlijmens Ven, Moerputten &amp; Bossche Broek_H6410</v>
      </c>
      <c r="L14536" s="36">
        <f>VLOOKUP(D14536,DATA!A:F,5,FALSE)</f>
        <v>1.2691547323993278E-2</v>
      </c>
      <c r="M14536" s="37">
        <f>VLOOKUP(D14536,DATA!A:F,6,FALSE)</f>
        <v>1018</v>
      </c>
      <c r="N14536" s="36">
        <f t="shared" si="1336"/>
        <v>99.971671889256953</v>
      </c>
      <c r="O14536" s="36">
        <f t="shared" si="1337"/>
        <v>99.971672967621387</v>
      </c>
      <c r="P14536" s="36">
        <f t="shared" si="1338"/>
        <v>1.0783644341927356E-6</v>
      </c>
      <c r="Q14536" s="36">
        <f t="shared" si="1339"/>
        <v>0</v>
      </c>
    </row>
    <row r="14537" spans="1:17" x14ac:dyDescent="0.3">
      <c r="A14537" s="29">
        <v>3252941</v>
      </c>
      <c r="B14537" s="1">
        <v>132</v>
      </c>
      <c r="C14537" s="1" t="s">
        <v>20</v>
      </c>
      <c r="D14537" s="1" t="s">
        <v>77</v>
      </c>
      <c r="E14537" s="1" t="s">
        <v>78</v>
      </c>
      <c r="F14537" s="47">
        <v>786</v>
      </c>
      <c r="G14537" s="34">
        <v>1178.55</v>
      </c>
      <c r="H14537" s="1" t="s">
        <v>218</v>
      </c>
      <c r="I14537" s="34">
        <v>5.2749999999999997E-4</v>
      </c>
      <c r="J14537" s="34">
        <v>1496.2138199999999</v>
      </c>
      <c r="K14537" s="35" t="str">
        <f t="shared" si="1335"/>
        <v>Vlijmens Ven, Moerputten &amp; Bossche Broek_H6410</v>
      </c>
      <c r="L14537" s="36">
        <f>VLOOKUP(D14537,DATA!A:F,5,FALSE)</f>
        <v>1.2691547323993278E-2</v>
      </c>
      <c r="M14537" s="37">
        <f>VLOOKUP(D14537,DATA!A:F,6,FALSE)</f>
        <v>1018</v>
      </c>
      <c r="N14537" s="36">
        <f t="shared" si="1336"/>
        <v>88.469150729255276</v>
      </c>
      <c r="O14537" s="36">
        <f t="shared" si="1337"/>
        <v>88.469219024280903</v>
      </c>
      <c r="P14537" s="36">
        <f t="shared" si="1338"/>
        <v>6.8295025627662653E-5</v>
      </c>
      <c r="Q14537" s="36">
        <f t="shared" si="1339"/>
        <v>0</v>
      </c>
    </row>
    <row r="14538" spans="1:17" x14ac:dyDescent="0.3">
      <c r="A14538" s="29">
        <v>3252948</v>
      </c>
      <c r="B14538" s="1">
        <v>132</v>
      </c>
      <c r="C14538" s="1" t="s">
        <v>20</v>
      </c>
      <c r="D14538" s="1" t="s">
        <v>77</v>
      </c>
      <c r="E14538" s="1" t="s">
        <v>78</v>
      </c>
      <c r="F14538" s="47">
        <v>786</v>
      </c>
      <c r="G14538" s="34">
        <v>1941.92</v>
      </c>
      <c r="H14538" s="1" t="s">
        <v>218</v>
      </c>
      <c r="I14538" s="34">
        <v>3.0668000000000002E-3</v>
      </c>
      <c r="J14538" s="34">
        <v>187.847972</v>
      </c>
      <c r="K14538" s="35" t="str">
        <f t="shared" si="1335"/>
        <v>Vlijmens Ven, Moerputten &amp; Bossche Broek_H6410</v>
      </c>
      <c r="L14538" s="36">
        <f>VLOOKUP(D14538,DATA!A:F,5,FALSE)</f>
        <v>1.2691547323993278E-2</v>
      </c>
      <c r="M14538" s="37">
        <f>VLOOKUP(D14538,DATA!A:F,6,FALSE)</f>
        <v>1018</v>
      </c>
      <c r="N14538" s="36">
        <f t="shared" si="1336"/>
        <v>99.999191889942338</v>
      </c>
      <c r="O14538" s="36">
        <f t="shared" si="1337"/>
        <v>99.999191921395067</v>
      </c>
      <c r="P14538" s="36">
        <f t="shared" si="1338"/>
        <v>3.1452728421754728E-8</v>
      </c>
      <c r="Q14538" s="36">
        <f t="shared" si="1339"/>
        <v>0</v>
      </c>
    </row>
    <row r="14539" spans="1:17" x14ac:dyDescent="0.3">
      <c r="A14539" s="29">
        <v>3252949</v>
      </c>
      <c r="B14539" s="1">
        <v>132</v>
      </c>
      <c r="C14539" s="1" t="s">
        <v>20</v>
      </c>
      <c r="D14539" s="1" t="s">
        <v>77</v>
      </c>
      <c r="E14539" s="1" t="s">
        <v>78</v>
      </c>
      <c r="F14539" s="47">
        <v>786</v>
      </c>
      <c r="G14539" s="34">
        <v>1990.21</v>
      </c>
      <c r="H14539" s="1" t="s">
        <v>218</v>
      </c>
      <c r="I14539" s="34">
        <v>3.3809000000000001E-3</v>
      </c>
      <c r="J14539" s="34">
        <v>1543.7260000000001</v>
      </c>
      <c r="K14539" s="35" t="str">
        <f t="shared" si="1335"/>
        <v>Vlijmens Ven, Moerputten &amp; Bossche Broek_H6410</v>
      </c>
      <c r="L14539" s="36">
        <f>VLOOKUP(D14539,DATA!A:F,5,FALSE)</f>
        <v>1.2691547323993278E-2</v>
      </c>
      <c r="M14539" s="37">
        <f>VLOOKUP(D14539,DATA!A:F,6,FALSE)</f>
        <v>1018</v>
      </c>
      <c r="N14539" s="36">
        <f t="shared" si="1336"/>
        <v>99.999562171561024</v>
      </c>
      <c r="O14539" s="36">
        <f t="shared" si="1337"/>
        <v>99.999562190347248</v>
      </c>
      <c r="P14539" s="36">
        <f t="shared" si="1338"/>
        <v>1.8786224131872586E-8</v>
      </c>
      <c r="Q14539" s="36">
        <f t="shared" si="1339"/>
        <v>0</v>
      </c>
    </row>
    <row r="14540" spans="1:17" x14ac:dyDescent="0.3">
      <c r="A14540" s="29">
        <v>3254470</v>
      </c>
      <c r="B14540" s="1">
        <v>132</v>
      </c>
      <c r="C14540" s="1" t="s">
        <v>20</v>
      </c>
      <c r="D14540" s="1" t="s">
        <v>77</v>
      </c>
      <c r="E14540" s="1" t="s">
        <v>78</v>
      </c>
      <c r="F14540" s="47">
        <v>786</v>
      </c>
      <c r="G14540" s="34">
        <v>1187.51</v>
      </c>
      <c r="H14540" s="1" t="s">
        <v>218</v>
      </c>
      <c r="I14540" s="34">
        <v>4.6250000000000002E-4</v>
      </c>
      <c r="J14540" s="34">
        <v>39.137410000000003</v>
      </c>
      <c r="K14540" s="35" t="str">
        <f t="shared" si="1335"/>
        <v>Vlijmens Ven, Moerputten &amp; Bossche Broek_H6410</v>
      </c>
      <c r="L14540" s="36">
        <f>VLOOKUP(D14540,DATA!A:F,5,FALSE)</f>
        <v>1.2691547323993278E-2</v>
      </c>
      <c r="M14540" s="37">
        <f>VLOOKUP(D14540,DATA!A:F,6,FALSE)</f>
        <v>1018</v>
      </c>
      <c r="N14540" s="36">
        <f t="shared" si="1336"/>
        <v>89.579431927453584</v>
      </c>
      <c r="O14540" s="36">
        <f t="shared" si="1337"/>
        <v>89.579486720443612</v>
      </c>
      <c r="P14540" s="36">
        <f t="shared" si="1338"/>
        <v>5.4792990027863198E-5</v>
      </c>
      <c r="Q14540" s="36">
        <f t="shared" si="1339"/>
        <v>0</v>
      </c>
    </row>
    <row r="14541" spans="1:17" x14ac:dyDescent="0.3">
      <c r="A14541" s="29">
        <v>3254471</v>
      </c>
      <c r="B14541" s="1">
        <v>132</v>
      </c>
      <c r="C14541" s="1" t="s">
        <v>20</v>
      </c>
      <c r="D14541" s="1" t="s">
        <v>77</v>
      </c>
      <c r="E14541" s="1" t="s">
        <v>78</v>
      </c>
      <c r="F14541" s="47">
        <v>786</v>
      </c>
      <c r="G14541" s="34">
        <v>1293.99</v>
      </c>
      <c r="H14541" s="1" t="s">
        <v>218</v>
      </c>
      <c r="I14541" s="34">
        <v>5.8359999999999998E-4</v>
      </c>
      <c r="J14541" s="34">
        <v>547.02591235655996</v>
      </c>
      <c r="K14541" s="35" t="str">
        <f t="shared" si="1335"/>
        <v>Vlijmens Ven, Moerputten &amp; Bossche Broek_H6410</v>
      </c>
      <c r="L14541" s="36">
        <f>VLOOKUP(D14541,DATA!A:F,5,FALSE)</f>
        <v>1.2691547323993278E-2</v>
      </c>
      <c r="M14541" s="37">
        <f>VLOOKUP(D14541,DATA!A:F,6,FALSE)</f>
        <v>1018</v>
      </c>
      <c r="N14541" s="36">
        <f t="shared" si="1336"/>
        <v>97.076563421145792</v>
      </c>
      <c r="O14541" s="36">
        <f t="shared" si="1337"/>
        <v>97.076584441324925</v>
      </c>
      <c r="P14541" s="36">
        <f t="shared" si="1338"/>
        <v>2.1020179133302008E-5</v>
      </c>
      <c r="Q14541" s="36">
        <f t="shared" si="1339"/>
        <v>0</v>
      </c>
    </row>
    <row r="14542" spans="1:17" x14ac:dyDescent="0.3">
      <c r="A14542" s="29">
        <v>3254477</v>
      </c>
      <c r="B14542" s="1">
        <v>132</v>
      </c>
      <c r="C14542" s="1" t="s">
        <v>20</v>
      </c>
      <c r="D14542" s="1" t="s">
        <v>77</v>
      </c>
      <c r="E14542" s="1" t="s">
        <v>78</v>
      </c>
      <c r="F14542" s="47">
        <v>786</v>
      </c>
      <c r="G14542" s="34">
        <v>1760.18</v>
      </c>
      <c r="H14542" s="1" t="s">
        <v>218</v>
      </c>
      <c r="I14542" s="34">
        <v>2.5349000000000001E-3</v>
      </c>
      <c r="J14542" s="34">
        <v>442.49608000000001</v>
      </c>
      <c r="K14542" s="35" t="str">
        <f t="shared" si="1335"/>
        <v>Vlijmens Ven, Moerputten &amp; Bossche Broek_H6410</v>
      </c>
      <c r="L14542" s="36">
        <f>VLOOKUP(D14542,DATA!A:F,5,FALSE)</f>
        <v>1.2691547323993278E-2</v>
      </c>
      <c r="M14542" s="37">
        <f>VLOOKUP(D14542,DATA!A:F,6,FALSE)</f>
        <v>1018</v>
      </c>
      <c r="N14542" s="36">
        <f t="shared" si="1336"/>
        <v>99.99188729183345</v>
      </c>
      <c r="O14542" s="36">
        <f t="shared" si="1337"/>
        <v>99.991887552808521</v>
      </c>
      <c r="P14542" s="36">
        <f t="shared" si="1338"/>
        <v>2.6097507088707061E-7</v>
      </c>
      <c r="Q14542" s="36">
        <f t="shared" si="1339"/>
        <v>0</v>
      </c>
    </row>
    <row r="14543" spans="1:17" x14ac:dyDescent="0.3">
      <c r="A14543" s="29">
        <v>3254478</v>
      </c>
      <c r="B14543" s="1">
        <v>132</v>
      </c>
      <c r="C14543" s="1" t="s">
        <v>20</v>
      </c>
      <c r="D14543" s="1" t="s">
        <v>77</v>
      </c>
      <c r="E14543" s="1" t="s">
        <v>78</v>
      </c>
      <c r="F14543" s="47">
        <v>786</v>
      </c>
      <c r="G14543" s="34">
        <v>1961.64</v>
      </c>
      <c r="H14543" s="1" t="s">
        <v>218</v>
      </c>
      <c r="I14543" s="34">
        <v>3.1134999999999999E-3</v>
      </c>
      <c r="J14543" s="34">
        <v>333.24601999999999</v>
      </c>
      <c r="K14543" s="35" t="str">
        <f t="shared" si="1335"/>
        <v>Vlijmens Ven, Moerputten &amp; Bossche Broek_H6410</v>
      </c>
      <c r="L14543" s="36">
        <f>VLOOKUP(D14543,DATA!A:F,5,FALSE)</f>
        <v>1.2691547323993278E-2</v>
      </c>
      <c r="M14543" s="37">
        <f>VLOOKUP(D14543,DATA!A:F,6,FALSE)</f>
        <v>1018</v>
      </c>
      <c r="N14543" s="36">
        <f t="shared" si="1336"/>
        <v>99.99937081663326</v>
      </c>
      <c r="O14543" s="36">
        <f t="shared" si="1337"/>
        <v>99.999370841494851</v>
      </c>
      <c r="P14543" s="36">
        <f t="shared" si="1338"/>
        <v>2.4861591896296886E-8</v>
      </c>
      <c r="Q14543" s="36">
        <f t="shared" si="1339"/>
        <v>0</v>
      </c>
    </row>
    <row r="14544" spans="1:17" x14ac:dyDescent="0.3">
      <c r="A14544" s="29">
        <v>3255999</v>
      </c>
      <c r="B14544" s="1">
        <v>132</v>
      </c>
      <c r="C14544" s="1" t="s">
        <v>20</v>
      </c>
      <c r="D14544" s="1" t="s">
        <v>77</v>
      </c>
      <c r="E14544" s="1" t="s">
        <v>78</v>
      </c>
      <c r="F14544" s="47">
        <v>786</v>
      </c>
      <c r="G14544" s="34">
        <v>1157.99</v>
      </c>
      <c r="H14544" s="1" t="s">
        <v>218</v>
      </c>
      <c r="I14544" s="34">
        <v>4.6240000000000002E-4</v>
      </c>
      <c r="J14544" s="34">
        <v>5806.2370036031998</v>
      </c>
      <c r="K14544" s="35" t="str">
        <f t="shared" si="1335"/>
        <v>Vlijmens Ven, Moerputten &amp; Bossche Broek_H6410</v>
      </c>
      <c r="L14544" s="36">
        <f>VLOOKUP(D14544,DATA!A:F,5,FALSE)</f>
        <v>1.2691547323993278E-2</v>
      </c>
      <c r="M14544" s="37">
        <f>VLOOKUP(D14544,DATA!A:F,6,FALSE)</f>
        <v>1018</v>
      </c>
      <c r="N14544" s="36">
        <f t="shared" si="1336"/>
        <v>85.528763066388308</v>
      </c>
      <c r="O14544" s="36">
        <f t="shared" si="1337"/>
        <v>85.528835701956638</v>
      </c>
      <c r="P14544" s="36">
        <f t="shared" si="1338"/>
        <v>7.2635568329815214E-5</v>
      </c>
      <c r="Q14544" s="36">
        <f t="shared" si="1339"/>
        <v>0</v>
      </c>
    </row>
    <row r="14545" spans="1:17" x14ac:dyDescent="0.3">
      <c r="A14545" s="29">
        <v>3256000</v>
      </c>
      <c r="B14545" s="1">
        <v>132</v>
      </c>
      <c r="C14545" s="1" t="s">
        <v>20</v>
      </c>
      <c r="D14545" s="1" t="s">
        <v>77</v>
      </c>
      <c r="E14545" s="1" t="s">
        <v>78</v>
      </c>
      <c r="F14545" s="47">
        <v>786</v>
      </c>
      <c r="G14545" s="34">
        <v>1335.4</v>
      </c>
      <c r="H14545" s="1" t="s">
        <v>218</v>
      </c>
      <c r="I14545" s="34">
        <v>5.9250000000000004E-4</v>
      </c>
      <c r="J14545" s="34">
        <v>393.26082000000002</v>
      </c>
      <c r="K14545" s="35" t="str">
        <f t="shared" si="1335"/>
        <v>Vlijmens Ven, Moerputten &amp; Bossche Broek_H6410</v>
      </c>
      <c r="L14545" s="36">
        <f>VLOOKUP(D14545,DATA!A:F,5,FALSE)</f>
        <v>1.2691547323993278E-2</v>
      </c>
      <c r="M14545" s="37">
        <f>VLOOKUP(D14545,DATA!A:F,6,FALSE)</f>
        <v>1018</v>
      </c>
      <c r="N14545" s="36">
        <f t="shared" si="1336"/>
        <v>98.25068359174719</v>
      </c>
      <c r="O14545" s="36">
        <f t="shared" si="1337"/>
        <v>98.250696515995784</v>
      </c>
      <c r="P14545" s="36">
        <f t="shared" si="1338"/>
        <v>1.2924248594003984E-5</v>
      </c>
      <c r="Q14545" s="36">
        <f t="shared" si="1339"/>
        <v>0</v>
      </c>
    </row>
    <row r="14546" spans="1:17" x14ac:dyDescent="0.3">
      <c r="A14546" s="29">
        <v>3256006</v>
      </c>
      <c r="B14546" s="1">
        <v>132</v>
      </c>
      <c r="C14546" s="1" t="s">
        <v>20</v>
      </c>
      <c r="D14546" s="1" t="s">
        <v>77</v>
      </c>
      <c r="E14546" s="1" t="s">
        <v>78</v>
      </c>
      <c r="F14546" s="47">
        <v>786</v>
      </c>
      <c r="G14546" s="34">
        <v>1705.56</v>
      </c>
      <c r="H14546" s="1" t="s">
        <v>218</v>
      </c>
      <c r="I14546" s="34">
        <v>2.3299000000000002E-3</v>
      </c>
      <c r="J14546" s="34">
        <v>723.00527999999997</v>
      </c>
      <c r="K14546" s="35" t="str">
        <f t="shared" si="1335"/>
        <v>Vlijmens Ven, Moerputten &amp; Bossche Broek_H6410</v>
      </c>
      <c r="L14546" s="36">
        <f>VLOOKUP(D14546,DATA!A:F,5,FALSE)</f>
        <v>1.2691547323993278E-2</v>
      </c>
      <c r="M14546" s="37">
        <f>VLOOKUP(D14546,DATA!A:F,6,FALSE)</f>
        <v>1018</v>
      </c>
      <c r="N14546" s="36">
        <f t="shared" si="1336"/>
        <v>99.983774843272826</v>
      </c>
      <c r="O14546" s="36">
        <f t="shared" si="1337"/>
        <v>99.983775322966352</v>
      </c>
      <c r="P14546" s="36">
        <f t="shared" si="1338"/>
        <v>4.7969352579002589E-7</v>
      </c>
      <c r="Q14546" s="36">
        <f t="shared" si="1339"/>
        <v>0</v>
      </c>
    </row>
    <row r="14547" spans="1:17" x14ac:dyDescent="0.3">
      <c r="A14547" s="29">
        <v>3256007</v>
      </c>
      <c r="B14547" s="1">
        <v>132</v>
      </c>
      <c r="C14547" s="1" t="s">
        <v>20</v>
      </c>
      <c r="D14547" s="1" t="s">
        <v>77</v>
      </c>
      <c r="E14547" s="1" t="s">
        <v>78</v>
      </c>
      <c r="F14547" s="47">
        <v>786</v>
      </c>
      <c r="G14547" s="34">
        <v>1689.44</v>
      </c>
      <c r="H14547" s="1" t="s">
        <v>218</v>
      </c>
      <c r="I14547" s="34">
        <v>2.4053999999999998E-3</v>
      </c>
      <c r="J14547" s="34">
        <v>1530.99344</v>
      </c>
      <c r="K14547" s="35" t="str">
        <f t="shared" si="1335"/>
        <v>Vlijmens Ven, Moerputten &amp; Bossche Broek_H6410</v>
      </c>
      <c r="L14547" s="36">
        <f>VLOOKUP(D14547,DATA!A:F,5,FALSE)</f>
        <v>1.2691547323993278E-2</v>
      </c>
      <c r="M14547" s="37">
        <f>VLOOKUP(D14547,DATA!A:F,6,FALSE)</f>
        <v>1018</v>
      </c>
      <c r="N14547" s="36">
        <f t="shared" si="1336"/>
        <v>99.980092155869229</v>
      </c>
      <c r="O14547" s="36">
        <f t="shared" si="1337"/>
        <v>99.980092763490575</v>
      </c>
      <c r="P14547" s="36">
        <f t="shared" si="1338"/>
        <v>6.0762134523884015E-7</v>
      </c>
      <c r="Q14547" s="36">
        <f t="shared" si="1339"/>
        <v>0</v>
      </c>
    </row>
    <row r="14548" spans="1:17" x14ac:dyDescent="0.3">
      <c r="A14548" s="29">
        <v>3257528</v>
      </c>
      <c r="B14548" s="1">
        <v>132</v>
      </c>
      <c r="C14548" s="1" t="s">
        <v>20</v>
      </c>
      <c r="D14548" s="1" t="s">
        <v>77</v>
      </c>
      <c r="E14548" s="1" t="s">
        <v>78</v>
      </c>
      <c r="F14548" s="47">
        <v>786</v>
      </c>
      <c r="G14548" s="34">
        <v>1127.6500000000001</v>
      </c>
      <c r="H14548" s="1" t="s">
        <v>218</v>
      </c>
      <c r="I14548" s="34">
        <v>3.7500000000000001E-4</v>
      </c>
      <c r="J14548" s="34">
        <v>728.12114999999994</v>
      </c>
      <c r="K14548" s="35" t="str">
        <f t="shared" si="1335"/>
        <v>Vlijmens Ven, Moerputten &amp; Bossche Broek_H6410</v>
      </c>
      <c r="L14548" s="36">
        <f>VLOOKUP(D14548,DATA!A:F,5,FALSE)</f>
        <v>1.2691547323993278E-2</v>
      </c>
      <c r="M14548" s="37">
        <f>VLOOKUP(D14548,DATA!A:F,6,FALSE)</f>
        <v>1018</v>
      </c>
      <c r="N14548" s="36">
        <f t="shared" si="1336"/>
        <v>80.085204306399945</v>
      </c>
      <c r="O14548" s="36">
        <f t="shared" si="1337"/>
        <v>80.085280211920434</v>
      </c>
      <c r="P14548" s="36">
        <f t="shared" si="1338"/>
        <v>7.5905520489527589E-5</v>
      </c>
      <c r="Q14548" s="36">
        <f t="shared" si="1339"/>
        <v>0</v>
      </c>
    </row>
    <row r="14549" spans="1:17" x14ac:dyDescent="0.3">
      <c r="A14549" s="29">
        <v>3257529</v>
      </c>
      <c r="B14549" s="1">
        <v>132</v>
      </c>
      <c r="C14549" s="1" t="s">
        <v>20</v>
      </c>
      <c r="D14549" s="1" t="s">
        <v>77</v>
      </c>
      <c r="E14549" s="1" t="s">
        <v>78</v>
      </c>
      <c r="F14549" s="47">
        <v>786</v>
      </c>
      <c r="G14549" s="34">
        <v>1141.2</v>
      </c>
      <c r="H14549" s="1" t="s">
        <v>218</v>
      </c>
      <c r="I14549" s="34">
        <v>4.5229999999999999E-4</v>
      </c>
      <c r="J14549" s="34">
        <v>830.759399999999</v>
      </c>
      <c r="K14549" s="35" t="str">
        <f t="shared" si="1335"/>
        <v>Vlijmens Ven, Moerputten &amp; Bossche Broek_H6410</v>
      </c>
      <c r="L14549" s="36">
        <f>VLOOKUP(D14549,DATA!A:F,5,FALSE)</f>
        <v>1.2691547323993278E-2</v>
      </c>
      <c r="M14549" s="37">
        <f>VLOOKUP(D14549,DATA!A:F,6,FALSE)</f>
        <v>1018</v>
      </c>
      <c r="N14549" s="36">
        <f t="shared" si="1336"/>
        <v>82.686912670644276</v>
      </c>
      <c r="O14549" s="36">
        <f t="shared" si="1337"/>
        <v>82.686994847901659</v>
      </c>
      <c r="P14549" s="36">
        <f t="shared" si="1338"/>
        <v>8.2177257382909374E-5</v>
      </c>
      <c r="Q14549" s="36">
        <f t="shared" si="1339"/>
        <v>0</v>
      </c>
    </row>
    <row r="14550" spans="1:17" x14ac:dyDescent="0.3">
      <c r="A14550" s="29">
        <v>3257530</v>
      </c>
      <c r="B14550" s="1">
        <v>132</v>
      </c>
      <c r="C14550" s="1" t="s">
        <v>20</v>
      </c>
      <c r="D14550" s="1" t="s">
        <v>77</v>
      </c>
      <c r="E14550" s="1" t="s">
        <v>78</v>
      </c>
      <c r="F14550" s="47">
        <v>786</v>
      </c>
      <c r="G14550" s="34">
        <v>1342.1</v>
      </c>
      <c r="H14550" s="1" t="s">
        <v>218</v>
      </c>
      <c r="I14550" s="34">
        <v>5.9429999999999997E-4</v>
      </c>
      <c r="J14550" s="34">
        <v>200.92891</v>
      </c>
      <c r="K14550" s="35" t="str">
        <f t="shared" si="1335"/>
        <v>Vlijmens Ven, Moerputten &amp; Bossche Broek_H6410</v>
      </c>
      <c r="L14550" s="36">
        <f>VLOOKUP(D14550,DATA!A:F,5,FALSE)</f>
        <v>1.2691547323993278E-2</v>
      </c>
      <c r="M14550" s="37">
        <f>VLOOKUP(D14550,DATA!A:F,6,FALSE)</f>
        <v>1018</v>
      </c>
      <c r="N14550" s="36">
        <f t="shared" si="1336"/>
        <v>98.390990531789726</v>
      </c>
      <c r="O14550" s="36">
        <f t="shared" si="1337"/>
        <v>98.391002472568474</v>
      </c>
      <c r="P14550" s="36">
        <f t="shared" si="1338"/>
        <v>1.1940778747998593E-5</v>
      </c>
      <c r="Q14550" s="36">
        <f t="shared" si="1339"/>
        <v>0</v>
      </c>
    </row>
    <row r="14551" spans="1:17" x14ac:dyDescent="0.3">
      <c r="A14551" s="30">
        <v>3257536</v>
      </c>
      <c r="B14551" s="14">
        <v>132</v>
      </c>
      <c r="C14551" s="14" t="s">
        <v>20</v>
      </c>
      <c r="D14551" s="14" t="s">
        <v>92</v>
      </c>
      <c r="E14551" s="14" t="s">
        <v>93</v>
      </c>
      <c r="F14551" s="48">
        <v>714</v>
      </c>
      <c r="G14551" s="38">
        <v>1582.67</v>
      </c>
      <c r="H14551" s="14" t="s">
        <v>218</v>
      </c>
      <c r="I14551" s="38">
        <v>2.1308E-3</v>
      </c>
      <c r="J14551" s="38">
        <v>55.531094000000003</v>
      </c>
      <c r="K14551" s="39" t="str">
        <f t="shared" si="1335"/>
        <v>Vlijmens Ven, Moerputten &amp; Bossche Broek_H6230dka</v>
      </c>
      <c r="L14551" s="40">
        <f>VLOOKUP(D14551,DATA!A:F,5,FALSE)</f>
        <v>0</v>
      </c>
      <c r="M14551" s="41">
        <f>VLOOKUP(D14551,DATA!A:F,6,FALSE)</f>
        <v>9.3000000000000007</v>
      </c>
      <c r="N14551" s="40">
        <f t="shared" si="1336"/>
        <v>50</v>
      </c>
      <c r="O14551" s="40">
        <f t="shared" si="1337"/>
        <v>50</v>
      </c>
      <c r="P14551" s="40">
        <f>J14551/10000*I14551</f>
        <v>1.1832565509520001E-5</v>
      </c>
      <c r="Q14551" s="40">
        <f>IF(AND(H14551&lt;&gt;"below",I14551&gt;=0.005),M14551*P14551,0)</f>
        <v>0</v>
      </c>
    </row>
    <row r="14552" spans="1:17" x14ac:dyDescent="0.3">
      <c r="A14552" s="29">
        <v>3257536</v>
      </c>
      <c r="B14552" s="1">
        <v>132</v>
      </c>
      <c r="C14552" s="1" t="s">
        <v>20</v>
      </c>
      <c r="D14552" s="1" t="s">
        <v>77</v>
      </c>
      <c r="E14552" s="1" t="s">
        <v>78</v>
      </c>
      <c r="F14552" s="47">
        <v>786</v>
      </c>
      <c r="G14552" s="34">
        <v>1582.67</v>
      </c>
      <c r="H14552" s="1" t="s">
        <v>218</v>
      </c>
      <c r="I14552" s="34">
        <v>2.1308E-3</v>
      </c>
      <c r="J14552" s="34">
        <v>4128.8518250132902</v>
      </c>
      <c r="K14552" s="35" t="str">
        <f t="shared" si="1335"/>
        <v>Vlijmens Ven, Moerputten &amp; Bossche Broek_H6410</v>
      </c>
      <c r="L14552" s="36">
        <f>VLOOKUP(D14552,DATA!A:F,5,FALSE)</f>
        <v>1.2691547323993278E-2</v>
      </c>
      <c r="M14552" s="37">
        <f>VLOOKUP(D14552,DATA!A:F,6,FALSE)</f>
        <v>1018</v>
      </c>
      <c r="N14552" s="36">
        <f t="shared" si="1336"/>
        <v>99.922860324734131</v>
      </c>
      <c r="O14552" s="36">
        <f t="shared" si="1337"/>
        <v>99.922862409196526</v>
      </c>
      <c r="P14552" s="36">
        <f t="shared" si="1338"/>
        <v>2.0844623946913998E-6</v>
      </c>
      <c r="Q14552" s="36">
        <f t="shared" si="1339"/>
        <v>0</v>
      </c>
    </row>
    <row r="14553" spans="1:17" x14ac:dyDescent="0.3">
      <c r="A14553" s="29">
        <v>3259057</v>
      </c>
      <c r="B14553" s="1">
        <v>132</v>
      </c>
      <c r="C14553" s="1" t="s">
        <v>20</v>
      </c>
      <c r="D14553" s="1" t="s">
        <v>77</v>
      </c>
      <c r="E14553" s="1" t="s">
        <v>78</v>
      </c>
      <c r="F14553" s="47">
        <v>786</v>
      </c>
      <c r="G14553" s="34">
        <v>1049.3800000000001</v>
      </c>
      <c r="H14553" s="1" t="s">
        <v>218</v>
      </c>
      <c r="I14553" s="34">
        <v>3.5179999999999999E-4</v>
      </c>
      <c r="J14553" s="34">
        <v>5.77718997435825</v>
      </c>
      <c r="K14553" s="35" t="str">
        <f t="shared" si="1335"/>
        <v>Vlijmens Ven, Moerputten &amp; Bossche Broek_H6410</v>
      </c>
      <c r="L14553" s="36">
        <f>VLOOKUP(D14553,DATA!A:F,5,FALSE)</f>
        <v>1.2691547323993278E-2</v>
      </c>
      <c r="M14553" s="37">
        <f>VLOOKUP(D14553,DATA!A:F,6,FALSE)</f>
        <v>1018</v>
      </c>
      <c r="N14553" s="36">
        <f t="shared" si="1336"/>
        <v>59.826971618680773</v>
      </c>
      <c r="O14553" s="36">
        <f t="shared" si="1337"/>
        <v>59.827078929079761</v>
      </c>
      <c r="P14553" s="36">
        <f t="shared" si="1338"/>
        <v>1.0731039898814743E-4</v>
      </c>
      <c r="Q14553" s="36">
        <f t="shared" si="1339"/>
        <v>0</v>
      </c>
    </row>
    <row r="14554" spans="1:17" x14ac:dyDescent="0.3">
      <c r="A14554" s="29">
        <v>3259058</v>
      </c>
      <c r="B14554" s="1">
        <v>132</v>
      </c>
      <c r="C14554" s="1" t="s">
        <v>20</v>
      </c>
      <c r="D14554" s="1" t="s">
        <v>77</v>
      </c>
      <c r="E14554" s="1" t="s">
        <v>78</v>
      </c>
      <c r="F14554" s="47">
        <v>786</v>
      </c>
      <c r="G14554" s="34">
        <v>1092.8900000000001</v>
      </c>
      <c r="H14554" s="1" t="s">
        <v>218</v>
      </c>
      <c r="I14554" s="34">
        <v>4.3580000000000002E-4</v>
      </c>
      <c r="J14554" s="34">
        <v>974.42721617868006</v>
      </c>
      <c r="K14554" s="35" t="str">
        <f t="shared" si="1335"/>
        <v>Vlijmens Ven, Moerputten &amp; Bossche Broek_H6410</v>
      </c>
      <c r="L14554" s="36">
        <f>VLOOKUP(D14554,DATA!A:F,5,FALSE)</f>
        <v>1.2691547323993278E-2</v>
      </c>
      <c r="M14554" s="37">
        <f>VLOOKUP(D14554,DATA!A:F,6,FALSE)</f>
        <v>1018</v>
      </c>
      <c r="N14554" s="36">
        <f t="shared" si="1336"/>
        <v>72.120968479231465</v>
      </c>
      <c r="O14554" s="36">
        <f t="shared" si="1337"/>
        <v>72.121079688376284</v>
      </c>
      <c r="P14554" s="36">
        <f t="shared" si="1338"/>
        <v>1.1120914481921318E-4</v>
      </c>
      <c r="Q14554" s="36">
        <f t="shared" si="1339"/>
        <v>0</v>
      </c>
    </row>
    <row r="14555" spans="1:17" x14ac:dyDescent="0.3">
      <c r="A14555" s="30">
        <v>3259064</v>
      </c>
      <c r="B14555" s="14">
        <v>132</v>
      </c>
      <c r="C14555" s="14" t="s">
        <v>20</v>
      </c>
      <c r="D14555" s="14" t="s">
        <v>92</v>
      </c>
      <c r="E14555" s="14" t="s">
        <v>93</v>
      </c>
      <c r="F14555" s="48">
        <v>714</v>
      </c>
      <c r="G14555" s="38">
        <v>1605.32</v>
      </c>
      <c r="H14555" s="14" t="s">
        <v>218</v>
      </c>
      <c r="I14555" s="38">
        <v>1.3146259999999999E-3</v>
      </c>
      <c r="J14555" s="38">
        <v>115.190735</v>
      </c>
      <c r="K14555" s="39" t="str">
        <f t="shared" si="1335"/>
        <v>Vlijmens Ven, Moerputten &amp; Bossche Broek_H6230dka</v>
      </c>
      <c r="L14555" s="40">
        <f>VLOOKUP(D14555,DATA!A:F,5,FALSE)</f>
        <v>0</v>
      </c>
      <c r="M14555" s="41">
        <f>VLOOKUP(D14555,DATA!A:F,6,FALSE)</f>
        <v>9.3000000000000007</v>
      </c>
      <c r="N14555" s="40">
        <f t="shared" si="1336"/>
        <v>50</v>
      </c>
      <c r="O14555" s="40">
        <f t="shared" si="1337"/>
        <v>50</v>
      </c>
      <c r="P14555" s="40">
        <f>J14555/10000*I14555</f>
        <v>1.5143273519011001E-5</v>
      </c>
      <c r="Q14555" s="40">
        <f>IF(AND(H14555&lt;&gt;"below",I14555&gt;=0.005),M14555*P14555,0)</f>
        <v>0</v>
      </c>
    </row>
    <row r="14556" spans="1:17" x14ac:dyDescent="0.3">
      <c r="A14556" s="29">
        <v>3259064</v>
      </c>
      <c r="B14556" s="1">
        <v>132</v>
      </c>
      <c r="C14556" s="1" t="s">
        <v>20</v>
      </c>
      <c r="D14556" s="1" t="s">
        <v>77</v>
      </c>
      <c r="E14556" s="1" t="s">
        <v>78</v>
      </c>
      <c r="F14556" s="47">
        <v>786</v>
      </c>
      <c r="G14556" s="34">
        <v>1605.32</v>
      </c>
      <c r="H14556" s="1" t="s">
        <v>218</v>
      </c>
      <c r="I14556" s="34">
        <v>1.3146259999999999E-3</v>
      </c>
      <c r="J14556" s="34">
        <v>1294.35095999999</v>
      </c>
      <c r="K14556" s="35" t="str">
        <f t="shared" si="1335"/>
        <v>Vlijmens Ven, Moerputten &amp; Bossche Broek_H6410</v>
      </c>
      <c r="L14556" s="36">
        <f>VLOOKUP(D14556,DATA!A:F,5,FALSE)</f>
        <v>1.2691547323993278E-2</v>
      </c>
      <c r="M14556" s="37">
        <f>VLOOKUP(D14556,DATA!A:F,6,FALSE)</f>
        <v>1018</v>
      </c>
      <c r="N14556" s="36">
        <f t="shared" si="1336"/>
        <v>99.942121444911749</v>
      </c>
      <c r="O14556" s="36">
        <f t="shared" si="1337"/>
        <v>99.942122410027537</v>
      </c>
      <c r="P14556" s="36">
        <f t="shared" si="1338"/>
        <v>9.6511578817626287E-7</v>
      </c>
      <c r="Q14556" s="36">
        <f t="shared" si="1339"/>
        <v>0</v>
      </c>
    </row>
    <row r="14557" spans="1:17" x14ac:dyDescent="0.3">
      <c r="A14557" s="29">
        <v>3259065</v>
      </c>
      <c r="B14557" s="1">
        <v>132</v>
      </c>
      <c r="C14557" s="1" t="s">
        <v>20</v>
      </c>
      <c r="D14557" s="1" t="s">
        <v>77</v>
      </c>
      <c r="E14557" s="1" t="s">
        <v>78</v>
      </c>
      <c r="F14557" s="47">
        <v>786</v>
      </c>
      <c r="G14557" s="34">
        <v>1362.37</v>
      </c>
      <c r="H14557" s="1" t="s">
        <v>218</v>
      </c>
      <c r="I14557" s="34">
        <v>1.8481999999999999E-3</v>
      </c>
      <c r="J14557" s="34">
        <v>0.57231904</v>
      </c>
      <c r="K14557" s="35" t="str">
        <f t="shared" si="1335"/>
        <v>Vlijmens Ven, Moerputten &amp; Bossche Broek_H6410</v>
      </c>
      <c r="L14557" s="36">
        <f>VLOOKUP(D14557,DATA!A:F,5,FALSE)</f>
        <v>1.2691547323993278E-2</v>
      </c>
      <c r="M14557" s="37">
        <f>VLOOKUP(D14557,DATA!A:F,6,FALSE)</f>
        <v>1018</v>
      </c>
      <c r="N14557" s="36">
        <f t="shared" si="1336"/>
        <v>98.751406775017998</v>
      </c>
      <c r="O14557" s="36">
        <f t="shared" si="1337"/>
        <v>98.751435696652834</v>
      </c>
      <c r="P14557" s="36">
        <f t="shared" si="1338"/>
        <v>2.8921634836365229E-5</v>
      </c>
      <c r="Q14557" s="36">
        <f t="shared" si="1339"/>
        <v>0</v>
      </c>
    </row>
    <row r="14558" spans="1:17" x14ac:dyDescent="0.3">
      <c r="A14558" s="29">
        <v>3260587</v>
      </c>
      <c r="B14558" s="1">
        <v>132</v>
      </c>
      <c r="C14558" s="1" t="s">
        <v>20</v>
      </c>
      <c r="D14558" s="1" t="s">
        <v>77</v>
      </c>
      <c r="E14558" s="1" t="s">
        <v>78</v>
      </c>
      <c r="F14558" s="47">
        <v>786</v>
      </c>
      <c r="G14558" s="34">
        <v>1032.1500000000001</v>
      </c>
      <c r="H14558" s="1" t="s">
        <v>218</v>
      </c>
      <c r="I14558" s="34">
        <v>3.48E-4</v>
      </c>
      <c r="J14558" s="34">
        <v>882.60408068821698</v>
      </c>
      <c r="K14558" s="35" t="str">
        <f t="shared" si="1335"/>
        <v>Vlijmens Ven, Moerputten &amp; Bossche Broek_H6410</v>
      </c>
      <c r="L14558" s="36">
        <f>VLOOKUP(D14558,DATA!A:F,5,FALSE)</f>
        <v>1.2691547323993278E-2</v>
      </c>
      <c r="M14558" s="37">
        <f>VLOOKUP(D14558,DATA!A:F,6,FALSE)</f>
        <v>1018</v>
      </c>
      <c r="N14558" s="36">
        <f t="shared" si="1336"/>
        <v>54.477607418341606</v>
      </c>
      <c r="O14558" s="36">
        <f t="shared" si="1337"/>
        <v>54.47771694928722</v>
      </c>
      <c r="P14558" s="36">
        <f t="shared" si="1338"/>
        <v>1.0953094561472199E-4</v>
      </c>
      <c r="Q14558" s="36">
        <f t="shared" si="1339"/>
        <v>0</v>
      </c>
    </row>
    <row r="14559" spans="1:17" x14ac:dyDescent="0.3">
      <c r="A14559" s="30">
        <v>3260594</v>
      </c>
      <c r="B14559" s="14">
        <v>132</v>
      </c>
      <c r="C14559" s="14" t="s">
        <v>20</v>
      </c>
      <c r="D14559" s="14" t="s">
        <v>92</v>
      </c>
      <c r="E14559" s="14" t="s">
        <v>93</v>
      </c>
      <c r="F14559" s="48">
        <v>714</v>
      </c>
      <c r="G14559" s="38">
        <v>1395.23</v>
      </c>
      <c r="H14559" s="14" t="s">
        <v>218</v>
      </c>
      <c r="I14559" s="38">
        <v>1.127067E-3</v>
      </c>
      <c r="J14559" s="38">
        <v>1085.5724</v>
      </c>
      <c r="K14559" s="39" t="str">
        <f t="shared" si="1335"/>
        <v>Vlijmens Ven, Moerputten &amp; Bossche Broek_H6230dka</v>
      </c>
      <c r="L14559" s="40">
        <f>VLOOKUP(D14559,DATA!A:F,5,FALSE)</f>
        <v>0</v>
      </c>
      <c r="M14559" s="41">
        <f>VLOOKUP(D14559,DATA!A:F,6,FALSE)</f>
        <v>9.3000000000000007</v>
      </c>
      <c r="N14559" s="40">
        <f t="shared" si="1336"/>
        <v>50</v>
      </c>
      <c r="O14559" s="40">
        <f t="shared" si="1337"/>
        <v>50</v>
      </c>
      <c r="P14559" s="40">
        <f>J14559/10000*I14559</f>
        <v>1.2235128281508001E-4</v>
      </c>
      <c r="Q14559" s="40">
        <f>IF(AND(H14559&lt;&gt;"below",I14559&gt;=0.005),M14559*P14559,0)</f>
        <v>0</v>
      </c>
    </row>
    <row r="14560" spans="1:17" x14ac:dyDescent="0.3">
      <c r="A14560" s="29">
        <v>3260594</v>
      </c>
      <c r="B14560" s="1">
        <v>132</v>
      </c>
      <c r="C14560" s="1" t="s">
        <v>20</v>
      </c>
      <c r="D14560" s="1" t="s">
        <v>77</v>
      </c>
      <c r="E14560" s="1" t="s">
        <v>78</v>
      </c>
      <c r="F14560" s="47">
        <v>786</v>
      </c>
      <c r="G14560" s="34">
        <v>1395.23</v>
      </c>
      <c r="H14560" s="1" t="s">
        <v>218</v>
      </c>
      <c r="I14560" s="34">
        <v>1.127067E-3</v>
      </c>
      <c r="J14560" s="34">
        <v>262.90746999999999</v>
      </c>
      <c r="K14560" s="35" t="str">
        <f t="shared" si="1335"/>
        <v>Vlijmens Ven, Moerputten &amp; Bossche Broek_H6410</v>
      </c>
      <c r="L14560" s="36">
        <f>VLOOKUP(D14560,DATA!A:F,5,FALSE)</f>
        <v>1.2691547323993278E-2</v>
      </c>
      <c r="M14560" s="37">
        <f>VLOOKUP(D14560,DATA!A:F,6,FALSE)</f>
        <v>1018</v>
      </c>
      <c r="N14560" s="36">
        <f t="shared" si="1336"/>
        <v>99.173668993527826</v>
      </c>
      <c r="O14560" s="36">
        <f t="shared" si="1337"/>
        <v>99.173680715796806</v>
      </c>
      <c r="P14560" s="36">
        <f t="shared" si="1338"/>
        <v>1.172226897949713E-5</v>
      </c>
      <c r="Q14560" s="36">
        <f t="shared" si="1339"/>
        <v>0</v>
      </c>
    </row>
    <row r="14561" spans="1:17" x14ac:dyDescent="0.3">
      <c r="A14561" s="29">
        <v>3262116</v>
      </c>
      <c r="B14561" s="1">
        <v>132</v>
      </c>
      <c r="C14561" s="1" t="s">
        <v>20</v>
      </c>
      <c r="D14561" s="1" t="s">
        <v>77</v>
      </c>
      <c r="E14561" s="1" t="s">
        <v>78</v>
      </c>
      <c r="F14561" s="47">
        <v>786</v>
      </c>
      <c r="G14561" s="34">
        <v>1089.83</v>
      </c>
      <c r="H14561" s="1" t="s">
        <v>218</v>
      </c>
      <c r="I14561" s="34">
        <v>3.57E-4</v>
      </c>
      <c r="J14561" s="34">
        <v>833.9393</v>
      </c>
      <c r="K14561" s="35" t="str">
        <f t="shared" si="1335"/>
        <v>Vlijmens Ven, Moerputten &amp; Bossche Broek_H6410</v>
      </c>
      <c r="L14561" s="36">
        <f>VLOOKUP(D14561,DATA!A:F,5,FALSE)</f>
        <v>1.2691547323993278E-2</v>
      </c>
      <c r="M14561" s="37">
        <f>VLOOKUP(D14561,DATA!A:F,6,FALSE)</f>
        <v>1018</v>
      </c>
      <c r="N14561" s="36">
        <f t="shared" si="1336"/>
        <v>71.333438144286902</v>
      </c>
      <c r="O14561" s="36">
        <f t="shared" si="1337"/>
        <v>71.333530795505354</v>
      </c>
      <c r="P14561" s="36">
        <f t="shared" si="1338"/>
        <v>9.265121845203339E-5</v>
      </c>
      <c r="Q14561" s="36">
        <f t="shared" si="1339"/>
        <v>0</v>
      </c>
    </row>
    <row r="14562" spans="1:17" x14ac:dyDescent="0.3">
      <c r="A14562" s="29">
        <v>3263646</v>
      </c>
      <c r="B14562" s="1">
        <v>132</v>
      </c>
      <c r="C14562" s="1" t="s">
        <v>20</v>
      </c>
      <c r="D14562" s="1" t="s">
        <v>77</v>
      </c>
      <c r="E14562" s="1" t="s">
        <v>78</v>
      </c>
      <c r="F14562" s="47">
        <v>786</v>
      </c>
      <c r="G14562" s="34">
        <v>1403.78</v>
      </c>
      <c r="H14562" s="1" t="s">
        <v>218</v>
      </c>
      <c r="I14562" s="34">
        <v>4.528E-4</v>
      </c>
      <c r="J14562" s="34">
        <v>9.7218119999999999</v>
      </c>
      <c r="K14562" s="35" t="str">
        <f t="shared" si="1335"/>
        <v>Vlijmens Ven, Moerputten &amp; Bossche Broek_H6410</v>
      </c>
      <c r="L14562" s="36">
        <f>VLOOKUP(D14562,DATA!A:F,5,FALSE)</f>
        <v>1.2691547323993278E-2</v>
      </c>
      <c r="M14562" s="37">
        <f>VLOOKUP(D14562,DATA!A:F,6,FALSE)</f>
        <v>1018</v>
      </c>
      <c r="N14562" s="36">
        <f t="shared" si="1336"/>
        <v>99.258012203598994</v>
      </c>
      <c r="O14562" s="36">
        <f t="shared" si="1337"/>
        <v>99.25801643595409</v>
      </c>
      <c r="P14562" s="36">
        <f t="shared" si="1338"/>
        <v>4.2323550957235057E-6</v>
      </c>
      <c r="Q14562" s="36">
        <f t="shared" si="1339"/>
        <v>0</v>
      </c>
    </row>
    <row r="14563" spans="1:17" x14ac:dyDescent="0.3">
      <c r="A14563" s="29">
        <v>3265174</v>
      </c>
      <c r="B14563" s="1">
        <v>132</v>
      </c>
      <c r="C14563" s="1" t="s">
        <v>20</v>
      </c>
      <c r="D14563" s="1" t="s">
        <v>77</v>
      </c>
      <c r="E14563" s="1" t="s">
        <v>78</v>
      </c>
      <c r="F14563" s="47">
        <v>786</v>
      </c>
      <c r="G14563" s="34">
        <v>1266.27</v>
      </c>
      <c r="H14563" s="1" t="s">
        <v>218</v>
      </c>
      <c r="I14563" s="34">
        <v>3.2150000000000001E-4</v>
      </c>
      <c r="J14563" s="34">
        <v>137.21709000000001</v>
      </c>
      <c r="K14563" s="35" t="str">
        <f t="shared" si="1335"/>
        <v>Vlijmens Ven, Moerputten &amp; Bossche Broek_H6410</v>
      </c>
      <c r="L14563" s="36">
        <f>VLOOKUP(D14563,DATA!A:F,5,FALSE)</f>
        <v>1.2691547323993278E-2</v>
      </c>
      <c r="M14563" s="37">
        <f>VLOOKUP(D14563,DATA!A:F,6,FALSE)</f>
        <v>1018</v>
      </c>
      <c r="N14563" s="36">
        <f t="shared" si="1336"/>
        <v>95.894536863293368</v>
      </c>
      <c r="O14563" s="36">
        <f t="shared" si="1337"/>
        <v>95.894552927184819</v>
      </c>
      <c r="P14563" s="36">
        <f t="shared" si="1338"/>
        <v>1.6063891450812662E-5</v>
      </c>
      <c r="Q14563" s="36">
        <f t="shared" si="1339"/>
        <v>0</v>
      </c>
    </row>
  </sheetData>
  <autoFilter ref="A1:Q1" xr:uid="{AD0C611A-6C74-4EEC-96C4-0080E721DE95}"/>
  <printOptions horizontalCentered="1"/>
  <pageMargins left="0.31496062992125984" right="0.31496062992125984" top="0.35433070866141736" bottom="0.35433070866141736" header="0.31496062992125984" footer="0.31496062992125984"/>
  <pageSetup paperSize="9" scale="41" fitToHeight="0" orientation="portrait" r:id="rId1"/>
  <headerFooter>
    <oddFooter>Pagina &amp;P van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5CD922-3B0D-4D6B-98C8-70AD78CECCEF}">
  <dimension ref="A1:L136"/>
  <sheetViews>
    <sheetView zoomScaleNormal="100" workbookViewId="0"/>
  </sheetViews>
  <sheetFormatPr defaultColWidth="9.109375" defaultRowHeight="13.8" x14ac:dyDescent="0.3"/>
  <cols>
    <col min="1" max="1" width="11" style="3" bestFit="1" customWidth="1"/>
    <col min="2" max="5" width="9.109375" style="4"/>
    <col min="6" max="6" width="9.109375" style="4" customWidth="1"/>
    <col min="7" max="7" width="12.88671875" style="4" bestFit="1" customWidth="1"/>
    <col min="8" max="8" width="14" style="4" bestFit="1" customWidth="1"/>
    <col min="9" max="9" width="10.44140625" style="3" bestFit="1" customWidth="1"/>
    <col min="10" max="10" width="4.6640625" style="3" customWidth="1"/>
    <col min="11" max="16384" width="9.109375" style="3"/>
  </cols>
  <sheetData>
    <row r="1" spans="1:12" x14ac:dyDescent="0.3">
      <c r="A1" s="3" t="s">
        <v>97</v>
      </c>
      <c r="B1" s="4" t="s">
        <v>6</v>
      </c>
      <c r="C1" s="4" t="s">
        <v>98</v>
      </c>
      <c r="D1" s="4" t="s">
        <v>99</v>
      </c>
      <c r="E1" s="4" t="s">
        <v>9</v>
      </c>
      <c r="F1" s="4" t="s">
        <v>10</v>
      </c>
      <c r="G1" s="4" t="s">
        <v>100</v>
      </c>
      <c r="H1" s="5" t="s">
        <v>101</v>
      </c>
      <c r="I1" s="4" t="b">
        <v>1</v>
      </c>
    </row>
    <row r="2" spans="1:12" x14ac:dyDescent="0.3">
      <c r="A2" s="10" t="s">
        <v>57</v>
      </c>
      <c r="B2" s="11">
        <v>714</v>
      </c>
      <c r="C2" s="11">
        <v>1250</v>
      </c>
      <c r="D2" s="11">
        <f>C2+1150</f>
        <v>2400</v>
      </c>
      <c r="E2" s="6">
        <f>(LN(5/(100-5))-LN(95/(100-95)))/(B2-C2)</f>
        <v>1.0986712608830001E-2</v>
      </c>
      <c r="F2" s="7">
        <f>B2-(LN(5/(100-5))/E2)</f>
        <v>982</v>
      </c>
      <c r="G2" s="7">
        <f t="shared" ref="G2:G43" si="0">IF(OR(A2=H6097,A2=7220),10,100)</f>
        <v>100</v>
      </c>
      <c r="H2" s="8">
        <v>2</v>
      </c>
      <c r="I2" s="3" t="s">
        <v>102</v>
      </c>
      <c r="K2" s="10"/>
      <c r="L2" s="3" t="s">
        <v>103</v>
      </c>
    </row>
    <row r="3" spans="1:12" x14ac:dyDescent="0.3">
      <c r="A3" s="10" t="s">
        <v>67</v>
      </c>
      <c r="B3" s="11">
        <v>714</v>
      </c>
      <c r="C3" s="11">
        <v>1250</v>
      </c>
      <c r="D3" s="11">
        <f>C3+1150</f>
        <v>2400</v>
      </c>
      <c r="E3" s="9">
        <f t="shared" ref="E3:E68" si="1">(LN(5/(100-5))-LN(95/(100-95)))/(B3-C3)</f>
        <v>1.0986712608830001E-2</v>
      </c>
      <c r="F3" s="7">
        <f t="shared" ref="F3:F68" si="2">B3-(LN(5/(100-5))/E3)</f>
        <v>982</v>
      </c>
      <c r="G3" s="7">
        <f t="shared" si="0"/>
        <v>100</v>
      </c>
      <c r="H3" s="8">
        <v>2</v>
      </c>
      <c r="I3" s="3" t="s">
        <v>102</v>
      </c>
      <c r="K3" s="17"/>
      <c r="L3" s="3" t="s">
        <v>221</v>
      </c>
    </row>
    <row r="4" spans="1:12" x14ac:dyDescent="0.3">
      <c r="A4" s="3" t="s">
        <v>104</v>
      </c>
      <c r="B4" s="4">
        <v>714</v>
      </c>
      <c r="C4" s="4">
        <v>1250</v>
      </c>
      <c r="D4" s="4">
        <f t="shared" ref="D4:D124" si="3">C4+1150</f>
        <v>2400</v>
      </c>
      <c r="E4" s="9">
        <f t="shared" si="1"/>
        <v>1.0986712608830001E-2</v>
      </c>
      <c r="F4" s="7">
        <f t="shared" si="2"/>
        <v>982</v>
      </c>
      <c r="G4" s="7"/>
      <c r="H4" s="8"/>
      <c r="I4" s="3" t="s">
        <v>102</v>
      </c>
      <c r="K4" s="12"/>
      <c r="L4" s="3" t="s">
        <v>105</v>
      </c>
    </row>
    <row r="5" spans="1:12" x14ac:dyDescent="0.3">
      <c r="A5" s="3" t="s">
        <v>106</v>
      </c>
      <c r="B5" s="4">
        <v>714</v>
      </c>
      <c r="C5" s="4">
        <v>1250</v>
      </c>
      <c r="D5" s="4">
        <f t="shared" si="3"/>
        <v>2400</v>
      </c>
      <c r="E5" s="9">
        <f t="shared" si="1"/>
        <v>1.0986712608830001E-2</v>
      </c>
      <c r="F5" s="7">
        <f t="shared" si="2"/>
        <v>982</v>
      </c>
      <c r="G5" s="7"/>
      <c r="H5" s="8"/>
      <c r="I5" s="3" t="s">
        <v>102</v>
      </c>
      <c r="L5" s="3" t="s">
        <v>222</v>
      </c>
    </row>
    <row r="6" spans="1:12" x14ac:dyDescent="0.3">
      <c r="A6" s="10" t="s">
        <v>61</v>
      </c>
      <c r="B6" s="11">
        <v>714</v>
      </c>
      <c r="C6" s="11">
        <v>1250</v>
      </c>
      <c r="D6" s="11">
        <f t="shared" si="3"/>
        <v>2400</v>
      </c>
      <c r="E6" s="9">
        <f t="shared" si="1"/>
        <v>1.0986712608830001E-2</v>
      </c>
      <c r="F6" s="7">
        <f t="shared" si="2"/>
        <v>982</v>
      </c>
      <c r="G6" s="7">
        <f t="shared" si="0"/>
        <v>100</v>
      </c>
      <c r="H6" s="8">
        <v>2</v>
      </c>
      <c r="I6" s="3" t="s">
        <v>102</v>
      </c>
    </row>
    <row r="7" spans="1:12" x14ac:dyDescent="0.3">
      <c r="A7" s="10" t="s">
        <v>107</v>
      </c>
      <c r="B7" s="11">
        <v>714</v>
      </c>
      <c r="C7" s="11">
        <v>1250</v>
      </c>
      <c r="D7" s="11">
        <f t="shared" si="3"/>
        <v>2400</v>
      </c>
      <c r="E7" s="9">
        <f t="shared" si="1"/>
        <v>1.0986712608830001E-2</v>
      </c>
      <c r="F7" s="7">
        <f t="shared" si="2"/>
        <v>982</v>
      </c>
      <c r="G7" s="7">
        <f t="shared" si="0"/>
        <v>100</v>
      </c>
      <c r="H7" s="8">
        <v>2</v>
      </c>
      <c r="I7" s="3" t="s">
        <v>102</v>
      </c>
    </row>
    <row r="8" spans="1:12" x14ac:dyDescent="0.3">
      <c r="A8" s="3" t="s">
        <v>108</v>
      </c>
      <c r="B8" s="4">
        <v>786</v>
      </c>
      <c r="C8" s="4">
        <v>1250</v>
      </c>
      <c r="D8" s="4">
        <f t="shared" si="3"/>
        <v>2400</v>
      </c>
      <c r="E8" s="9">
        <f t="shared" si="1"/>
        <v>1.2691547323993278E-2</v>
      </c>
      <c r="F8" s="7">
        <f t="shared" si="2"/>
        <v>1018</v>
      </c>
      <c r="G8" s="7"/>
      <c r="H8" s="8"/>
      <c r="I8" s="3" t="s">
        <v>102</v>
      </c>
    </row>
    <row r="9" spans="1:12" x14ac:dyDescent="0.3">
      <c r="A9" s="3" t="s">
        <v>109</v>
      </c>
      <c r="B9" s="4">
        <v>786</v>
      </c>
      <c r="C9" s="4">
        <v>1250</v>
      </c>
      <c r="D9" s="4">
        <f t="shared" si="3"/>
        <v>2400</v>
      </c>
      <c r="E9" s="9">
        <f t="shared" si="1"/>
        <v>1.2691547323993278E-2</v>
      </c>
      <c r="F9" s="7">
        <f t="shared" si="2"/>
        <v>1018</v>
      </c>
      <c r="G9" s="7"/>
      <c r="H9" s="8"/>
      <c r="I9" s="3" t="s">
        <v>102</v>
      </c>
    </row>
    <row r="10" spans="1:12" x14ac:dyDescent="0.3">
      <c r="A10" s="3" t="s">
        <v>110</v>
      </c>
      <c r="B10" s="4">
        <v>500</v>
      </c>
      <c r="C10" s="4">
        <v>1000</v>
      </c>
      <c r="D10" s="4">
        <f t="shared" si="3"/>
        <v>2150</v>
      </c>
      <c r="E10" s="9">
        <f t="shared" si="1"/>
        <v>1.1777755916665762E-2</v>
      </c>
      <c r="F10" s="7">
        <f t="shared" si="2"/>
        <v>750</v>
      </c>
      <c r="G10" s="7"/>
      <c r="H10" s="8"/>
      <c r="I10" s="3" t="s">
        <v>102</v>
      </c>
    </row>
    <row r="11" spans="1:12" x14ac:dyDescent="0.3">
      <c r="A11" s="3" t="s">
        <v>111</v>
      </c>
      <c r="B11" s="4">
        <v>500</v>
      </c>
      <c r="C11" s="4">
        <v>1000</v>
      </c>
      <c r="D11" s="4">
        <f t="shared" si="3"/>
        <v>2150</v>
      </c>
      <c r="E11" s="9">
        <f t="shared" si="1"/>
        <v>1.1777755916665762E-2</v>
      </c>
      <c r="F11" s="7">
        <f t="shared" si="2"/>
        <v>750</v>
      </c>
      <c r="G11" s="7"/>
      <c r="H11" s="8"/>
      <c r="I11" s="3" t="s">
        <v>102</v>
      </c>
    </row>
    <row r="12" spans="1:12" x14ac:dyDescent="0.3">
      <c r="A12" s="3" t="s">
        <v>112</v>
      </c>
      <c r="B12" s="4">
        <v>500</v>
      </c>
      <c r="C12" s="4">
        <v>1000</v>
      </c>
      <c r="D12" s="4">
        <f t="shared" si="3"/>
        <v>2150</v>
      </c>
      <c r="E12" s="9">
        <f t="shared" si="1"/>
        <v>1.1777755916665762E-2</v>
      </c>
      <c r="F12" s="7">
        <f t="shared" si="2"/>
        <v>750</v>
      </c>
      <c r="G12" s="7"/>
      <c r="H12" s="8"/>
      <c r="I12" s="3" t="s">
        <v>102</v>
      </c>
    </row>
    <row r="13" spans="1:12" x14ac:dyDescent="0.3">
      <c r="A13" s="3" t="s">
        <v>113</v>
      </c>
      <c r="B13" s="4">
        <v>500</v>
      </c>
      <c r="C13" s="4">
        <v>1000</v>
      </c>
      <c r="D13" s="4">
        <f t="shared" si="3"/>
        <v>2150</v>
      </c>
      <c r="E13" s="9">
        <f t="shared" si="1"/>
        <v>1.1777755916665762E-2</v>
      </c>
      <c r="F13" s="7">
        <f t="shared" si="2"/>
        <v>750</v>
      </c>
      <c r="G13" s="7"/>
      <c r="H13" s="8"/>
      <c r="I13" s="3" t="s">
        <v>102</v>
      </c>
    </row>
    <row r="14" spans="1:12" x14ac:dyDescent="0.3">
      <c r="A14" s="17" t="s">
        <v>68</v>
      </c>
      <c r="B14" s="18">
        <v>714</v>
      </c>
      <c r="C14" s="18">
        <v>1250</v>
      </c>
      <c r="D14" s="18">
        <f t="shared" si="3"/>
        <v>2400</v>
      </c>
      <c r="E14" s="9">
        <f t="shared" si="1"/>
        <v>1.0986712608830001E-2</v>
      </c>
      <c r="F14" s="7">
        <f t="shared" si="2"/>
        <v>982</v>
      </c>
      <c r="G14" s="7">
        <f t="shared" si="0"/>
        <v>100</v>
      </c>
      <c r="H14" s="8">
        <v>2</v>
      </c>
      <c r="I14" s="3" t="s">
        <v>102</v>
      </c>
    </row>
    <row r="15" spans="1:12" x14ac:dyDescent="0.3">
      <c r="A15" s="17" t="s">
        <v>96</v>
      </c>
      <c r="B15" s="18">
        <v>714</v>
      </c>
      <c r="C15" s="18">
        <v>1250</v>
      </c>
      <c r="D15" s="18">
        <f t="shared" si="3"/>
        <v>2400</v>
      </c>
      <c r="E15" s="9">
        <f t="shared" si="1"/>
        <v>1.0986712608830001E-2</v>
      </c>
      <c r="F15" s="7">
        <f t="shared" si="2"/>
        <v>982</v>
      </c>
      <c r="G15" s="7">
        <f t="shared" si="0"/>
        <v>100</v>
      </c>
      <c r="H15" s="8">
        <v>2</v>
      </c>
      <c r="I15" s="3" t="s">
        <v>102</v>
      </c>
    </row>
    <row r="16" spans="1:12" x14ac:dyDescent="0.3">
      <c r="A16" s="3" t="s">
        <v>114</v>
      </c>
      <c r="B16" s="4">
        <v>714</v>
      </c>
      <c r="C16" s="4">
        <v>1250</v>
      </c>
      <c r="D16" s="4">
        <f>C16+1150</f>
        <v>2400</v>
      </c>
      <c r="E16" s="9">
        <f>(LN(5/(100-5))-LN(95/(100-95)))/(B16-C16)</f>
        <v>1.0986712608830001E-2</v>
      </c>
      <c r="F16" s="7">
        <f>B16-(LN(5/(100-5))/E16)</f>
        <v>982</v>
      </c>
      <c r="G16" s="7"/>
      <c r="H16" s="8"/>
      <c r="I16" s="3" t="s">
        <v>115</v>
      </c>
    </row>
    <row r="17" spans="1:9" x14ac:dyDescent="0.3">
      <c r="A17" s="3" t="s">
        <v>116</v>
      </c>
      <c r="B17" s="4">
        <v>714</v>
      </c>
      <c r="C17" s="4">
        <v>1250</v>
      </c>
      <c r="D17" s="4">
        <f>C17+1150</f>
        <v>2400</v>
      </c>
      <c r="E17" s="9">
        <f>(LN(5/(100-5))-LN(95/(100-95)))/(B17-C17)</f>
        <v>1.0986712608830001E-2</v>
      </c>
      <c r="F17" s="7">
        <f>B17-(LN(5/(100-5))/E17)</f>
        <v>982</v>
      </c>
      <c r="G17" s="7"/>
      <c r="H17" s="8"/>
      <c r="I17" s="3" t="s">
        <v>115</v>
      </c>
    </row>
    <row r="18" spans="1:9" x14ac:dyDescent="0.3">
      <c r="A18" s="3" t="s">
        <v>117</v>
      </c>
      <c r="B18" s="4">
        <v>1214</v>
      </c>
      <c r="C18" s="4">
        <v>1500</v>
      </c>
      <c r="D18" s="4">
        <f t="shared" si="3"/>
        <v>2650</v>
      </c>
      <c r="E18" s="9">
        <f t="shared" si="1"/>
        <v>2.0590482371793287E-2</v>
      </c>
      <c r="F18" s="7">
        <f t="shared" si="2"/>
        <v>1357</v>
      </c>
      <c r="G18" s="7"/>
      <c r="H18" s="8"/>
      <c r="I18" s="3" t="s">
        <v>102</v>
      </c>
    </row>
    <row r="19" spans="1:9" x14ac:dyDescent="0.3">
      <c r="A19" s="3" t="s">
        <v>118</v>
      </c>
      <c r="B19" s="4">
        <v>1214</v>
      </c>
      <c r="C19" s="4">
        <v>1500</v>
      </c>
      <c r="D19" s="4">
        <f t="shared" si="3"/>
        <v>2650</v>
      </c>
      <c r="E19" s="9">
        <f t="shared" si="1"/>
        <v>2.0590482371793287E-2</v>
      </c>
      <c r="F19" s="7">
        <f t="shared" si="2"/>
        <v>1357</v>
      </c>
      <c r="G19" s="7"/>
      <c r="H19" s="8"/>
      <c r="I19" s="3" t="s">
        <v>102</v>
      </c>
    </row>
    <row r="20" spans="1:9" x14ac:dyDescent="0.3">
      <c r="A20" s="3" t="s">
        <v>119</v>
      </c>
      <c r="B20" s="4">
        <v>1071</v>
      </c>
      <c r="C20" s="4">
        <v>1500</v>
      </c>
      <c r="D20" s="4">
        <f t="shared" si="3"/>
        <v>2650</v>
      </c>
      <c r="E20" s="9">
        <f t="shared" si="1"/>
        <v>1.3726988247862192E-2</v>
      </c>
      <c r="F20" s="7">
        <f t="shared" si="2"/>
        <v>1285.5</v>
      </c>
      <c r="G20" s="7"/>
      <c r="H20" s="8"/>
      <c r="I20" s="3" t="s">
        <v>102</v>
      </c>
    </row>
    <row r="21" spans="1:9" x14ac:dyDescent="0.3">
      <c r="A21" s="3" t="s">
        <v>120</v>
      </c>
      <c r="B21" s="4">
        <v>1071</v>
      </c>
      <c r="C21" s="4">
        <v>1500</v>
      </c>
      <c r="D21" s="4">
        <f t="shared" si="3"/>
        <v>2650</v>
      </c>
      <c r="E21" s="9">
        <f t="shared" si="1"/>
        <v>1.3726988247862192E-2</v>
      </c>
      <c r="F21" s="7">
        <f t="shared" si="2"/>
        <v>1285.5</v>
      </c>
      <c r="G21" s="7"/>
      <c r="H21" s="8"/>
      <c r="I21" s="3" t="s">
        <v>102</v>
      </c>
    </row>
    <row r="22" spans="1:9" x14ac:dyDescent="0.3">
      <c r="A22" s="3" t="s">
        <v>121</v>
      </c>
      <c r="B22" s="4">
        <v>1071</v>
      </c>
      <c r="C22" s="4">
        <v>1500</v>
      </c>
      <c r="D22" s="4">
        <f t="shared" si="3"/>
        <v>2650</v>
      </c>
      <c r="E22" s="9">
        <f t="shared" si="1"/>
        <v>1.3726988247862192E-2</v>
      </c>
      <c r="F22" s="7">
        <f t="shared" si="2"/>
        <v>1285.5</v>
      </c>
      <c r="G22" s="7"/>
      <c r="H22" s="8"/>
      <c r="I22" s="3" t="s">
        <v>102</v>
      </c>
    </row>
    <row r="23" spans="1:9" x14ac:dyDescent="0.3">
      <c r="A23" s="3" t="s">
        <v>122</v>
      </c>
      <c r="B23" s="4">
        <v>1071</v>
      </c>
      <c r="C23" s="4">
        <v>1500</v>
      </c>
      <c r="D23" s="4">
        <f t="shared" si="3"/>
        <v>2650</v>
      </c>
      <c r="E23" s="9">
        <f t="shared" si="1"/>
        <v>1.3726988247862192E-2</v>
      </c>
      <c r="F23" s="7">
        <f t="shared" si="2"/>
        <v>1285.5</v>
      </c>
      <c r="G23" s="7"/>
      <c r="H23" s="8"/>
      <c r="I23" s="3" t="s">
        <v>102</v>
      </c>
    </row>
    <row r="24" spans="1:9" x14ac:dyDescent="0.3">
      <c r="A24" s="3" t="s">
        <v>123</v>
      </c>
      <c r="B24" s="4">
        <v>1071</v>
      </c>
      <c r="C24" s="4">
        <v>1500</v>
      </c>
      <c r="D24" s="4">
        <f t="shared" si="3"/>
        <v>2650</v>
      </c>
      <c r="E24" s="9">
        <f t="shared" si="1"/>
        <v>1.3726988247862192E-2</v>
      </c>
      <c r="F24" s="7">
        <f t="shared" si="2"/>
        <v>1285.5</v>
      </c>
      <c r="G24" s="7"/>
      <c r="H24" s="8"/>
      <c r="I24" s="3" t="s">
        <v>102</v>
      </c>
    </row>
    <row r="25" spans="1:9" x14ac:dyDescent="0.3">
      <c r="A25" s="3" t="s">
        <v>124</v>
      </c>
      <c r="B25" s="4">
        <v>1071</v>
      </c>
      <c r="C25" s="4">
        <v>1500</v>
      </c>
      <c r="D25" s="4">
        <f t="shared" si="3"/>
        <v>2650</v>
      </c>
      <c r="E25" s="9">
        <f t="shared" si="1"/>
        <v>1.3726988247862192E-2</v>
      </c>
      <c r="F25" s="7">
        <f t="shared" si="2"/>
        <v>1285.5</v>
      </c>
      <c r="G25" s="7"/>
      <c r="H25" s="8"/>
      <c r="I25" s="3" t="s">
        <v>102</v>
      </c>
    </row>
    <row r="26" spans="1:9" x14ac:dyDescent="0.3">
      <c r="A26" s="3" t="s">
        <v>125</v>
      </c>
      <c r="B26" s="4">
        <v>1071</v>
      </c>
      <c r="C26" s="4">
        <v>1500</v>
      </c>
      <c r="D26" s="4">
        <f t="shared" si="3"/>
        <v>2650</v>
      </c>
      <c r="E26" s="9">
        <f t="shared" si="1"/>
        <v>1.3726988247862192E-2</v>
      </c>
      <c r="F26" s="7">
        <f t="shared" si="2"/>
        <v>1285.5</v>
      </c>
      <c r="G26" s="7"/>
      <c r="H26" s="8"/>
      <c r="I26" s="3" t="s">
        <v>102</v>
      </c>
    </row>
    <row r="27" spans="1:9" x14ac:dyDescent="0.3">
      <c r="A27" s="3" t="s">
        <v>126</v>
      </c>
      <c r="B27" s="4">
        <v>1071</v>
      </c>
      <c r="C27" s="4">
        <v>1500</v>
      </c>
      <c r="D27" s="4">
        <f t="shared" si="3"/>
        <v>2650</v>
      </c>
      <c r="E27" s="9">
        <f t="shared" si="1"/>
        <v>1.3726988247862192E-2</v>
      </c>
      <c r="F27" s="7">
        <f t="shared" si="2"/>
        <v>1285.5</v>
      </c>
      <c r="G27" s="7"/>
      <c r="H27" s="8"/>
      <c r="I27" s="3" t="s">
        <v>102</v>
      </c>
    </row>
    <row r="28" spans="1:9" x14ac:dyDescent="0.3">
      <c r="A28" s="3" t="s">
        <v>127</v>
      </c>
      <c r="B28" s="4">
        <v>1071</v>
      </c>
      <c r="C28" s="4">
        <v>1500</v>
      </c>
      <c r="D28" s="4">
        <f t="shared" si="3"/>
        <v>2650</v>
      </c>
      <c r="E28" s="9">
        <f t="shared" si="1"/>
        <v>1.3726988247862192E-2</v>
      </c>
      <c r="F28" s="7">
        <f t="shared" si="2"/>
        <v>1285.5</v>
      </c>
      <c r="G28" s="7"/>
      <c r="H28" s="8"/>
      <c r="I28" s="3" t="s">
        <v>102</v>
      </c>
    </row>
    <row r="29" spans="1:9" x14ac:dyDescent="0.3">
      <c r="A29" s="3" t="s">
        <v>128</v>
      </c>
      <c r="B29" s="4">
        <v>1071</v>
      </c>
      <c r="C29" s="4">
        <v>1500</v>
      </c>
      <c r="D29" s="4">
        <f t="shared" si="3"/>
        <v>2650</v>
      </c>
      <c r="E29" s="9">
        <f t="shared" si="1"/>
        <v>1.3726988247862192E-2</v>
      </c>
      <c r="F29" s="7">
        <f t="shared" si="2"/>
        <v>1285.5</v>
      </c>
      <c r="G29" s="7"/>
      <c r="H29" s="8"/>
      <c r="I29" s="3" t="s">
        <v>102</v>
      </c>
    </row>
    <row r="30" spans="1:9" x14ac:dyDescent="0.3">
      <c r="A30" s="3" t="s">
        <v>129</v>
      </c>
      <c r="B30" s="4">
        <v>1071</v>
      </c>
      <c r="C30" s="4">
        <v>1500</v>
      </c>
      <c r="D30" s="4">
        <f t="shared" si="3"/>
        <v>2650</v>
      </c>
      <c r="E30" s="9">
        <f t="shared" si="1"/>
        <v>1.3726988247862192E-2</v>
      </c>
      <c r="F30" s="7">
        <f t="shared" si="2"/>
        <v>1285.5</v>
      </c>
      <c r="G30" s="7"/>
      <c r="H30" s="8"/>
      <c r="I30" s="3" t="s">
        <v>102</v>
      </c>
    </row>
    <row r="31" spans="1:9" x14ac:dyDescent="0.3">
      <c r="A31" s="3" t="s">
        <v>130</v>
      </c>
      <c r="B31" s="4">
        <v>1071</v>
      </c>
      <c r="C31" s="4">
        <v>1500</v>
      </c>
      <c r="D31" s="4">
        <f t="shared" si="3"/>
        <v>2650</v>
      </c>
      <c r="E31" s="9">
        <f t="shared" si="1"/>
        <v>1.3726988247862192E-2</v>
      </c>
      <c r="F31" s="7">
        <f t="shared" si="2"/>
        <v>1285.5</v>
      </c>
      <c r="G31" s="7"/>
      <c r="H31" s="8"/>
      <c r="I31" s="3" t="s">
        <v>102</v>
      </c>
    </row>
    <row r="32" spans="1:9" x14ac:dyDescent="0.3">
      <c r="A32" s="17" t="s">
        <v>63</v>
      </c>
      <c r="B32" s="18">
        <v>714</v>
      </c>
      <c r="C32" s="18">
        <v>1250</v>
      </c>
      <c r="D32" s="18">
        <f t="shared" si="3"/>
        <v>2400</v>
      </c>
      <c r="E32" s="9">
        <f t="shared" si="1"/>
        <v>1.0986712608830001E-2</v>
      </c>
      <c r="F32" s="7">
        <f t="shared" si="2"/>
        <v>982</v>
      </c>
      <c r="G32" s="7">
        <f t="shared" si="0"/>
        <v>100</v>
      </c>
      <c r="H32" s="8">
        <v>2</v>
      </c>
      <c r="I32" s="3" t="s">
        <v>102</v>
      </c>
    </row>
    <row r="33" spans="1:9" x14ac:dyDescent="0.3">
      <c r="A33" s="17" t="s">
        <v>95</v>
      </c>
      <c r="B33" s="18">
        <v>714</v>
      </c>
      <c r="C33" s="18">
        <v>1250</v>
      </c>
      <c r="D33" s="18">
        <f t="shared" si="3"/>
        <v>2400</v>
      </c>
      <c r="E33" s="9">
        <f t="shared" si="1"/>
        <v>1.0986712608830001E-2</v>
      </c>
      <c r="F33" s="7">
        <f t="shared" si="2"/>
        <v>982</v>
      </c>
      <c r="G33" s="7">
        <f t="shared" si="0"/>
        <v>100</v>
      </c>
      <c r="H33" s="8">
        <v>2</v>
      </c>
      <c r="I33" s="3" t="s">
        <v>102</v>
      </c>
    </row>
    <row r="34" spans="1:9" x14ac:dyDescent="0.3">
      <c r="A34" s="3" t="s">
        <v>131</v>
      </c>
      <c r="B34" s="4">
        <v>1071</v>
      </c>
      <c r="C34" s="4">
        <v>1500</v>
      </c>
      <c r="D34" s="4">
        <f t="shared" si="3"/>
        <v>2650</v>
      </c>
      <c r="E34" s="9">
        <f t="shared" si="1"/>
        <v>1.3726988247862192E-2</v>
      </c>
      <c r="F34" s="7">
        <f t="shared" si="2"/>
        <v>1285.5</v>
      </c>
      <c r="G34" s="7"/>
      <c r="H34" s="8"/>
      <c r="I34" s="3" t="s">
        <v>102</v>
      </c>
    </row>
    <row r="35" spans="1:9" x14ac:dyDescent="0.3">
      <c r="A35" s="3" t="s">
        <v>132</v>
      </c>
      <c r="B35" s="4">
        <v>1071</v>
      </c>
      <c r="C35" s="4">
        <v>1500</v>
      </c>
      <c r="D35" s="4">
        <f t="shared" si="3"/>
        <v>2650</v>
      </c>
      <c r="E35" s="9">
        <f t="shared" si="1"/>
        <v>1.3726988247862192E-2</v>
      </c>
      <c r="F35" s="7">
        <f t="shared" si="2"/>
        <v>1285.5</v>
      </c>
      <c r="G35" s="7"/>
      <c r="H35" s="8"/>
      <c r="I35" s="3" t="s">
        <v>102</v>
      </c>
    </row>
    <row r="36" spans="1:9" x14ac:dyDescent="0.3">
      <c r="A36" s="17" t="s">
        <v>53</v>
      </c>
      <c r="B36" s="18">
        <v>714</v>
      </c>
      <c r="C36" s="18">
        <v>1250</v>
      </c>
      <c r="D36" s="18">
        <f t="shared" si="3"/>
        <v>2400</v>
      </c>
      <c r="E36" s="9">
        <f t="shared" si="1"/>
        <v>1.0986712608830001E-2</v>
      </c>
      <c r="F36" s="7">
        <f t="shared" si="2"/>
        <v>982</v>
      </c>
      <c r="G36" s="7">
        <f t="shared" si="0"/>
        <v>100</v>
      </c>
      <c r="H36" s="8">
        <v>2</v>
      </c>
      <c r="I36" s="3" t="s">
        <v>102</v>
      </c>
    </row>
    <row r="37" spans="1:9" x14ac:dyDescent="0.3">
      <c r="A37" s="17" t="s">
        <v>82</v>
      </c>
      <c r="B37" s="18">
        <v>714</v>
      </c>
      <c r="C37" s="18">
        <v>1250</v>
      </c>
      <c r="D37" s="18">
        <f t="shared" si="3"/>
        <v>2400</v>
      </c>
      <c r="E37" s="9">
        <f t="shared" si="1"/>
        <v>1.0986712608830001E-2</v>
      </c>
      <c r="F37" s="7">
        <f t="shared" si="2"/>
        <v>982</v>
      </c>
      <c r="G37" s="7">
        <f t="shared" si="0"/>
        <v>100</v>
      </c>
      <c r="H37" s="8">
        <v>2</v>
      </c>
      <c r="I37" s="3" t="s">
        <v>102</v>
      </c>
    </row>
    <row r="38" spans="1:9" x14ac:dyDescent="0.3">
      <c r="A38" s="3" t="s">
        <v>133</v>
      </c>
      <c r="B38" s="4">
        <v>1071</v>
      </c>
      <c r="C38" s="4">
        <v>1500</v>
      </c>
      <c r="D38" s="4">
        <f t="shared" si="3"/>
        <v>2650</v>
      </c>
      <c r="E38" s="9">
        <f t="shared" si="1"/>
        <v>1.3726988247862192E-2</v>
      </c>
      <c r="F38" s="7">
        <f t="shared" si="2"/>
        <v>1285.5</v>
      </c>
      <c r="G38" s="7"/>
      <c r="H38" s="8"/>
      <c r="I38" s="3" t="s">
        <v>102</v>
      </c>
    </row>
    <row r="39" spans="1:9" x14ac:dyDescent="0.3">
      <c r="A39" s="3" t="s">
        <v>134</v>
      </c>
      <c r="B39" s="4">
        <v>1071</v>
      </c>
      <c r="C39" s="4">
        <v>1500</v>
      </c>
      <c r="D39" s="4">
        <f t="shared" si="3"/>
        <v>2650</v>
      </c>
      <c r="E39" s="9">
        <f t="shared" si="1"/>
        <v>1.3726988247862192E-2</v>
      </c>
      <c r="F39" s="7">
        <f t="shared" si="2"/>
        <v>1285.5</v>
      </c>
      <c r="G39" s="7"/>
      <c r="H39" s="8"/>
      <c r="I39" s="3" t="s">
        <v>102</v>
      </c>
    </row>
    <row r="40" spans="1:9" x14ac:dyDescent="0.3">
      <c r="A40" s="3" t="s">
        <v>135</v>
      </c>
      <c r="B40" s="4">
        <v>1071</v>
      </c>
      <c r="C40" s="4">
        <v>1500</v>
      </c>
      <c r="D40" s="4">
        <f t="shared" si="3"/>
        <v>2650</v>
      </c>
      <c r="E40" s="9">
        <f t="shared" si="1"/>
        <v>1.3726988247862192E-2</v>
      </c>
      <c r="F40" s="7">
        <f t="shared" si="2"/>
        <v>1285.5</v>
      </c>
      <c r="G40" s="7"/>
      <c r="H40" s="8"/>
      <c r="I40" s="3" t="s">
        <v>102</v>
      </c>
    </row>
    <row r="41" spans="1:9" x14ac:dyDescent="0.3">
      <c r="A41" s="3" t="s">
        <v>136</v>
      </c>
      <c r="B41" s="4">
        <v>1071</v>
      </c>
      <c r="C41" s="4">
        <v>1500</v>
      </c>
      <c r="D41" s="4">
        <f t="shared" si="3"/>
        <v>2650</v>
      </c>
      <c r="E41" s="9">
        <f t="shared" si="1"/>
        <v>1.3726988247862192E-2</v>
      </c>
      <c r="F41" s="7">
        <f t="shared" si="2"/>
        <v>1285.5</v>
      </c>
      <c r="G41" s="7"/>
      <c r="H41" s="8"/>
      <c r="I41" s="3" t="s">
        <v>102</v>
      </c>
    </row>
    <row r="42" spans="1:9" x14ac:dyDescent="0.3">
      <c r="A42" s="10" t="s">
        <v>45</v>
      </c>
      <c r="B42" s="11">
        <v>1214</v>
      </c>
      <c r="C42" s="11">
        <v>1500</v>
      </c>
      <c r="D42" s="11">
        <f>C42+1150</f>
        <v>2650</v>
      </c>
      <c r="E42" s="9">
        <f>(LN(5/(100-5))-LN(95/(100-95)))/(B42-C42)</f>
        <v>2.0590482371793287E-2</v>
      </c>
      <c r="F42" s="7">
        <f>B42-(LN(5/(100-5))/E42)</f>
        <v>1357</v>
      </c>
      <c r="G42" s="7">
        <f t="shared" si="0"/>
        <v>100</v>
      </c>
      <c r="H42" s="8">
        <v>2</v>
      </c>
      <c r="I42" s="3" t="s">
        <v>115</v>
      </c>
    </row>
    <row r="43" spans="1:9" x14ac:dyDescent="0.3">
      <c r="A43" s="10" t="s">
        <v>137</v>
      </c>
      <c r="B43" s="11">
        <v>1214</v>
      </c>
      <c r="C43" s="11">
        <v>1500</v>
      </c>
      <c r="D43" s="11">
        <f>C43+1150</f>
        <v>2650</v>
      </c>
      <c r="E43" s="9">
        <f>(LN(5/(100-5))-LN(95/(100-95)))/(B43-C43)</f>
        <v>2.0590482371793287E-2</v>
      </c>
      <c r="F43" s="7">
        <f>B43-(LN(5/(100-5))/E43)</f>
        <v>1357</v>
      </c>
      <c r="G43" s="7">
        <f t="shared" si="0"/>
        <v>100</v>
      </c>
      <c r="H43" s="8">
        <v>2</v>
      </c>
      <c r="I43" s="3" t="s">
        <v>115</v>
      </c>
    </row>
    <row r="44" spans="1:9" x14ac:dyDescent="0.3">
      <c r="A44" s="17" t="s">
        <v>77</v>
      </c>
      <c r="B44" s="18">
        <v>786</v>
      </c>
      <c r="C44" s="18">
        <v>1250</v>
      </c>
      <c r="D44" s="18">
        <f t="shared" si="3"/>
        <v>2400</v>
      </c>
      <c r="E44" s="9">
        <f t="shared" si="1"/>
        <v>1.2691547323993278E-2</v>
      </c>
      <c r="F44" s="7">
        <f t="shared" si="2"/>
        <v>1018</v>
      </c>
      <c r="G44" s="7">
        <v>100</v>
      </c>
      <c r="H44" s="8">
        <v>2</v>
      </c>
      <c r="I44" s="3" t="s">
        <v>138</v>
      </c>
    </row>
    <row r="45" spans="1:9" x14ac:dyDescent="0.3">
      <c r="A45" s="17" t="s">
        <v>87</v>
      </c>
      <c r="B45" s="18">
        <v>786</v>
      </c>
      <c r="C45" s="18">
        <v>1250</v>
      </c>
      <c r="D45" s="18">
        <f t="shared" si="3"/>
        <v>2400</v>
      </c>
      <c r="E45" s="9">
        <f t="shared" si="1"/>
        <v>1.2691547323993278E-2</v>
      </c>
      <c r="F45" s="7">
        <f t="shared" si="2"/>
        <v>1018</v>
      </c>
      <c r="G45" s="7">
        <v>100</v>
      </c>
      <c r="H45" s="8">
        <v>2</v>
      </c>
      <c r="I45" s="3" t="s">
        <v>138</v>
      </c>
    </row>
    <row r="46" spans="1:9" x14ac:dyDescent="0.3">
      <c r="A46" s="10" t="s">
        <v>59</v>
      </c>
      <c r="B46" s="11">
        <v>1071</v>
      </c>
      <c r="C46" s="11">
        <v>1500</v>
      </c>
      <c r="D46" s="11">
        <f t="shared" si="3"/>
        <v>2650</v>
      </c>
      <c r="E46" s="9">
        <f t="shared" si="1"/>
        <v>1.3726988247862192E-2</v>
      </c>
      <c r="F46" s="7">
        <f t="shared" si="2"/>
        <v>1285.5</v>
      </c>
      <c r="G46" s="7">
        <v>1000</v>
      </c>
      <c r="H46" s="8">
        <v>2</v>
      </c>
      <c r="I46" s="3" t="s">
        <v>102</v>
      </c>
    </row>
    <row r="47" spans="1:9" x14ac:dyDescent="0.3">
      <c r="A47" s="10" t="s">
        <v>85</v>
      </c>
      <c r="B47" s="11">
        <v>1071</v>
      </c>
      <c r="C47" s="11">
        <v>1500</v>
      </c>
      <c r="D47" s="11">
        <f t="shared" si="3"/>
        <v>2650</v>
      </c>
      <c r="E47" s="9">
        <f t="shared" si="1"/>
        <v>1.3726988247862192E-2</v>
      </c>
      <c r="F47" s="7">
        <f t="shared" si="2"/>
        <v>1285.5</v>
      </c>
      <c r="G47" s="7">
        <v>1000</v>
      </c>
      <c r="H47" s="8">
        <v>2</v>
      </c>
      <c r="I47" s="3" t="s">
        <v>102</v>
      </c>
    </row>
    <row r="48" spans="1:9" x14ac:dyDescent="0.3">
      <c r="A48" s="3" t="s">
        <v>139</v>
      </c>
      <c r="B48" s="4">
        <v>1143</v>
      </c>
      <c r="C48" s="4">
        <v>1500</v>
      </c>
      <c r="D48" s="4">
        <f t="shared" si="3"/>
        <v>2650</v>
      </c>
      <c r="E48" s="9">
        <f t="shared" si="1"/>
        <v>1.6495456465918434E-2</v>
      </c>
      <c r="F48" s="7">
        <f t="shared" si="2"/>
        <v>1321.5</v>
      </c>
      <c r="G48" s="7"/>
      <c r="H48" s="8"/>
      <c r="I48" s="3" t="s">
        <v>102</v>
      </c>
    </row>
    <row r="49" spans="1:9" x14ac:dyDescent="0.3">
      <c r="A49" s="3" t="s">
        <v>140</v>
      </c>
      <c r="B49" s="4">
        <v>1143</v>
      </c>
      <c r="C49" s="4">
        <v>1500</v>
      </c>
      <c r="D49" s="4">
        <f t="shared" si="3"/>
        <v>2650</v>
      </c>
      <c r="E49" s="9">
        <f t="shared" si="1"/>
        <v>1.6495456465918434E-2</v>
      </c>
      <c r="F49" s="7">
        <f t="shared" si="2"/>
        <v>1321.5</v>
      </c>
      <c r="G49" s="7"/>
      <c r="H49" s="8"/>
      <c r="I49" s="3" t="s">
        <v>102</v>
      </c>
    </row>
    <row r="50" spans="1:9" x14ac:dyDescent="0.3">
      <c r="A50" s="17" t="s">
        <v>41</v>
      </c>
      <c r="B50" s="18">
        <v>1071</v>
      </c>
      <c r="C50" s="18">
        <v>1500</v>
      </c>
      <c r="D50" s="18">
        <f t="shared" si="3"/>
        <v>2650</v>
      </c>
      <c r="E50" s="9">
        <f t="shared" si="1"/>
        <v>1.3726988247862192E-2</v>
      </c>
      <c r="F50" s="7">
        <f t="shared" si="2"/>
        <v>1285.5</v>
      </c>
      <c r="G50" s="7">
        <f t="shared" ref="G50:G51" si="4">IF(OR(A50=H6143,A50=7220),10,100)</f>
        <v>100</v>
      </c>
      <c r="H50" s="8">
        <v>2</v>
      </c>
      <c r="I50" s="3" t="s">
        <v>102</v>
      </c>
    </row>
    <row r="51" spans="1:9" x14ac:dyDescent="0.3">
      <c r="A51" s="17" t="s">
        <v>81</v>
      </c>
      <c r="B51" s="18">
        <v>1071</v>
      </c>
      <c r="C51" s="18">
        <v>1500</v>
      </c>
      <c r="D51" s="18">
        <f t="shared" si="3"/>
        <v>2650</v>
      </c>
      <c r="E51" s="9">
        <f t="shared" si="1"/>
        <v>1.3726988247862192E-2</v>
      </c>
      <c r="F51" s="7">
        <f t="shared" si="2"/>
        <v>1285.5</v>
      </c>
      <c r="G51" s="7">
        <f t="shared" si="4"/>
        <v>100</v>
      </c>
      <c r="H51" s="8">
        <v>2</v>
      </c>
      <c r="I51" s="3" t="s">
        <v>102</v>
      </c>
    </row>
    <row r="52" spans="1:9" x14ac:dyDescent="0.3">
      <c r="A52" s="3" t="s">
        <v>141</v>
      </c>
      <c r="B52" s="4">
        <v>1286</v>
      </c>
      <c r="C52" s="4">
        <v>1986</v>
      </c>
      <c r="D52" s="4">
        <f t="shared" si="3"/>
        <v>3136</v>
      </c>
      <c r="E52" s="9">
        <f t="shared" si="1"/>
        <v>8.4126827976184013E-3</v>
      </c>
      <c r="F52" s="7">
        <f t="shared" si="2"/>
        <v>1636</v>
      </c>
      <c r="G52" s="7"/>
      <c r="H52" s="8"/>
      <c r="I52" s="3" t="s">
        <v>102</v>
      </c>
    </row>
    <row r="53" spans="1:9" x14ac:dyDescent="0.3">
      <c r="A53" s="3" t="s">
        <v>142</v>
      </c>
      <c r="B53" s="4">
        <v>1286</v>
      </c>
      <c r="C53" s="4">
        <v>1986</v>
      </c>
      <c r="D53" s="4">
        <f t="shared" si="3"/>
        <v>3136</v>
      </c>
      <c r="E53" s="9">
        <f t="shared" si="1"/>
        <v>8.4126827976184013E-3</v>
      </c>
      <c r="F53" s="7">
        <f t="shared" si="2"/>
        <v>1636</v>
      </c>
      <c r="G53" s="7"/>
      <c r="H53" s="8"/>
      <c r="I53" s="3" t="s">
        <v>102</v>
      </c>
    </row>
    <row r="54" spans="1:9" x14ac:dyDescent="0.3">
      <c r="A54" s="3" t="s">
        <v>143</v>
      </c>
      <c r="B54" s="4">
        <v>1429</v>
      </c>
      <c r="C54" s="4">
        <v>2199</v>
      </c>
      <c r="D54" s="4">
        <f t="shared" si="3"/>
        <v>3349</v>
      </c>
      <c r="E54" s="9">
        <f t="shared" si="1"/>
        <v>7.6478934523803643E-3</v>
      </c>
      <c r="F54" s="7">
        <f t="shared" si="2"/>
        <v>1814</v>
      </c>
      <c r="G54" s="7"/>
      <c r="H54" s="8"/>
      <c r="I54" s="3" t="s">
        <v>102</v>
      </c>
    </row>
    <row r="55" spans="1:9" x14ac:dyDescent="0.3">
      <c r="A55" s="3" t="s">
        <v>144</v>
      </c>
      <c r="B55" s="4">
        <v>1429</v>
      </c>
      <c r="C55" s="4">
        <v>2199</v>
      </c>
      <c r="D55" s="4">
        <f t="shared" si="3"/>
        <v>3349</v>
      </c>
      <c r="E55" s="9">
        <f t="shared" si="1"/>
        <v>7.6478934523803643E-3</v>
      </c>
      <c r="F55" s="7">
        <f t="shared" si="2"/>
        <v>1814</v>
      </c>
      <c r="G55" s="7"/>
      <c r="H55" s="8"/>
      <c r="I55" s="3" t="s">
        <v>102</v>
      </c>
    </row>
    <row r="56" spans="1:9" x14ac:dyDescent="0.3">
      <c r="A56" s="3" t="s">
        <v>145</v>
      </c>
      <c r="B56" s="4">
        <v>1429</v>
      </c>
      <c r="C56" s="4">
        <v>1800</v>
      </c>
      <c r="D56" s="4">
        <f t="shared" si="3"/>
        <v>2950</v>
      </c>
      <c r="E56" s="9">
        <f t="shared" si="1"/>
        <v>1.5872986410600757E-2</v>
      </c>
      <c r="F56" s="7">
        <f t="shared" si="2"/>
        <v>1614.5</v>
      </c>
      <c r="G56" s="7"/>
      <c r="H56" s="8"/>
      <c r="I56" s="3" t="s">
        <v>102</v>
      </c>
    </row>
    <row r="57" spans="1:9" x14ac:dyDescent="0.3">
      <c r="A57" s="3" t="s">
        <v>146</v>
      </c>
      <c r="B57" s="4">
        <v>1429</v>
      </c>
      <c r="C57" s="4">
        <v>1800</v>
      </c>
      <c r="D57" s="4">
        <f t="shared" si="3"/>
        <v>2950</v>
      </c>
      <c r="E57" s="9">
        <f t="shared" si="1"/>
        <v>1.5872986410600757E-2</v>
      </c>
      <c r="F57" s="7">
        <f t="shared" si="2"/>
        <v>1614.5</v>
      </c>
      <c r="G57" s="7"/>
      <c r="H57" s="8"/>
      <c r="I57" s="3" t="s">
        <v>102</v>
      </c>
    </row>
    <row r="58" spans="1:9" x14ac:dyDescent="0.3">
      <c r="A58" s="3" t="s">
        <v>147</v>
      </c>
      <c r="B58" s="4">
        <v>1429</v>
      </c>
      <c r="C58" s="4">
        <v>2199</v>
      </c>
      <c r="D58" s="4">
        <f t="shared" si="3"/>
        <v>3349</v>
      </c>
      <c r="E58" s="9">
        <f t="shared" si="1"/>
        <v>7.6478934523803643E-3</v>
      </c>
      <c r="F58" s="7">
        <f t="shared" si="2"/>
        <v>1814</v>
      </c>
      <c r="G58" s="7"/>
      <c r="H58" s="8"/>
      <c r="I58" s="3" t="s">
        <v>102</v>
      </c>
    </row>
    <row r="59" spans="1:9" x14ac:dyDescent="0.3">
      <c r="A59" s="3" t="s">
        <v>148</v>
      </c>
      <c r="B59" s="4">
        <v>1429</v>
      </c>
      <c r="C59" s="4">
        <v>2199</v>
      </c>
      <c r="D59" s="4">
        <f t="shared" si="3"/>
        <v>3349</v>
      </c>
      <c r="E59" s="9">
        <f t="shared" si="1"/>
        <v>7.6478934523803643E-3</v>
      </c>
      <c r="F59" s="7">
        <f t="shared" si="2"/>
        <v>1814</v>
      </c>
      <c r="G59" s="7"/>
      <c r="H59" s="8"/>
      <c r="I59" s="3" t="s">
        <v>102</v>
      </c>
    </row>
    <row r="60" spans="1:9" x14ac:dyDescent="0.3">
      <c r="A60" s="3" t="s">
        <v>149</v>
      </c>
      <c r="B60" s="4">
        <v>1429</v>
      </c>
      <c r="C60" s="4">
        <v>2199</v>
      </c>
      <c r="D60" s="4">
        <f t="shared" si="3"/>
        <v>3349</v>
      </c>
      <c r="E60" s="9">
        <f t="shared" si="1"/>
        <v>7.6478934523803643E-3</v>
      </c>
      <c r="F60" s="7">
        <f t="shared" si="2"/>
        <v>1814</v>
      </c>
      <c r="G60" s="7"/>
      <c r="H60" s="8"/>
      <c r="I60" s="3" t="s">
        <v>102</v>
      </c>
    </row>
    <row r="61" spans="1:9" x14ac:dyDescent="0.3">
      <c r="A61" s="3" t="s">
        <v>150</v>
      </c>
      <c r="B61" s="4">
        <v>1429</v>
      </c>
      <c r="C61" s="4">
        <v>2199</v>
      </c>
      <c r="D61" s="4">
        <f t="shared" si="3"/>
        <v>3349</v>
      </c>
      <c r="E61" s="9">
        <f t="shared" si="1"/>
        <v>7.6478934523803643E-3</v>
      </c>
      <c r="F61" s="7">
        <f t="shared" si="2"/>
        <v>1814</v>
      </c>
      <c r="G61" s="7"/>
      <c r="H61" s="8"/>
      <c r="I61" s="3" t="s">
        <v>102</v>
      </c>
    </row>
    <row r="62" spans="1:9" x14ac:dyDescent="0.3">
      <c r="A62" s="3" t="s">
        <v>151</v>
      </c>
      <c r="B62" s="4">
        <v>1429</v>
      </c>
      <c r="C62" s="4">
        <v>2199</v>
      </c>
      <c r="D62" s="4">
        <f t="shared" si="3"/>
        <v>3349</v>
      </c>
      <c r="E62" s="9">
        <f t="shared" si="1"/>
        <v>7.6478934523803643E-3</v>
      </c>
      <c r="F62" s="7">
        <f t="shared" si="2"/>
        <v>1814</v>
      </c>
      <c r="G62" s="7"/>
      <c r="H62" s="8"/>
      <c r="I62" s="3" t="s">
        <v>102</v>
      </c>
    </row>
    <row r="63" spans="1:9" x14ac:dyDescent="0.3">
      <c r="A63" s="3" t="s">
        <v>152</v>
      </c>
      <c r="B63" s="4">
        <v>1429</v>
      </c>
      <c r="C63" s="4">
        <v>2199</v>
      </c>
      <c r="D63" s="4">
        <f t="shared" si="3"/>
        <v>3349</v>
      </c>
      <c r="E63" s="9">
        <f t="shared" si="1"/>
        <v>7.6478934523803643E-3</v>
      </c>
      <c r="F63" s="7">
        <f t="shared" si="2"/>
        <v>1814</v>
      </c>
      <c r="G63" s="7"/>
      <c r="H63" s="8"/>
      <c r="I63" s="3" t="s">
        <v>102</v>
      </c>
    </row>
    <row r="64" spans="1:9" x14ac:dyDescent="0.3">
      <c r="A64" s="17" t="s">
        <v>36</v>
      </c>
      <c r="B64" s="18">
        <v>1357</v>
      </c>
      <c r="C64" s="18">
        <v>2199</v>
      </c>
      <c r="D64" s="18">
        <f t="shared" si="3"/>
        <v>3349</v>
      </c>
      <c r="E64" s="9">
        <f t="shared" si="1"/>
        <v>6.9939168151221861E-3</v>
      </c>
      <c r="F64" s="7">
        <f t="shared" si="2"/>
        <v>1778</v>
      </c>
      <c r="G64" s="7">
        <f t="shared" ref="G64:G67" si="5">IF(OR(A64=H6157,A64=7220),10,100)</f>
        <v>100</v>
      </c>
      <c r="H64" s="8">
        <v>2</v>
      </c>
      <c r="I64" s="3" t="s">
        <v>102</v>
      </c>
    </row>
    <row r="65" spans="1:9" x14ac:dyDescent="0.3">
      <c r="A65" s="17" t="s">
        <v>153</v>
      </c>
      <c r="B65" s="18">
        <v>1357</v>
      </c>
      <c r="C65" s="18">
        <v>2199</v>
      </c>
      <c r="D65" s="18">
        <f t="shared" si="3"/>
        <v>3349</v>
      </c>
      <c r="E65" s="9">
        <f t="shared" si="1"/>
        <v>6.9939168151221861E-3</v>
      </c>
      <c r="F65" s="7">
        <f t="shared" si="2"/>
        <v>1778</v>
      </c>
      <c r="G65" s="7">
        <f t="shared" si="5"/>
        <v>100</v>
      </c>
      <c r="H65" s="8">
        <v>2</v>
      </c>
      <c r="I65" s="3" t="s">
        <v>102</v>
      </c>
    </row>
    <row r="66" spans="1:9" x14ac:dyDescent="0.3">
      <c r="A66" s="17" t="s">
        <v>43</v>
      </c>
      <c r="B66" s="18">
        <v>1071</v>
      </c>
      <c r="C66" s="18">
        <v>1500</v>
      </c>
      <c r="D66" s="18">
        <f t="shared" si="3"/>
        <v>2650</v>
      </c>
      <c r="E66" s="9">
        <f t="shared" si="1"/>
        <v>1.3726988247862192E-2</v>
      </c>
      <c r="F66" s="7">
        <f t="shared" si="2"/>
        <v>1285.5</v>
      </c>
      <c r="G66" s="7">
        <f t="shared" si="5"/>
        <v>100</v>
      </c>
      <c r="H66" s="8">
        <v>2</v>
      </c>
      <c r="I66" s="3" t="s">
        <v>102</v>
      </c>
    </row>
    <row r="67" spans="1:9" x14ac:dyDescent="0.3">
      <c r="A67" s="17" t="s">
        <v>86</v>
      </c>
      <c r="B67" s="18">
        <v>1071</v>
      </c>
      <c r="C67" s="18">
        <v>1500</v>
      </c>
      <c r="D67" s="18">
        <f t="shared" si="3"/>
        <v>2650</v>
      </c>
      <c r="E67" s="9">
        <f t="shared" si="1"/>
        <v>1.3726988247862192E-2</v>
      </c>
      <c r="F67" s="7">
        <f t="shared" si="2"/>
        <v>1285.5</v>
      </c>
      <c r="G67" s="7">
        <f t="shared" si="5"/>
        <v>100</v>
      </c>
      <c r="H67" s="8">
        <v>2</v>
      </c>
      <c r="I67" s="3" t="s">
        <v>102</v>
      </c>
    </row>
    <row r="68" spans="1:9" x14ac:dyDescent="0.3">
      <c r="A68" s="3" t="s">
        <v>154</v>
      </c>
      <c r="B68" s="4">
        <v>1429</v>
      </c>
      <c r="C68" s="4">
        <v>2199</v>
      </c>
      <c r="D68" s="4">
        <f t="shared" si="3"/>
        <v>3349</v>
      </c>
      <c r="E68" s="9">
        <f t="shared" si="1"/>
        <v>7.6478934523803643E-3</v>
      </c>
      <c r="F68" s="7">
        <f t="shared" si="2"/>
        <v>1814</v>
      </c>
      <c r="G68" s="7"/>
      <c r="H68" s="8"/>
      <c r="I68" s="3" t="s">
        <v>102</v>
      </c>
    </row>
    <row r="69" spans="1:9" x14ac:dyDescent="0.3">
      <c r="A69" s="3" t="s">
        <v>155</v>
      </c>
      <c r="B69" s="4">
        <v>1429</v>
      </c>
      <c r="C69" s="4">
        <v>2199</v>
      </c>
      <c r="D69" s="4">
        <f t="shared" si="3"/>
        <v>3349</v>
      </c>
      <c r="E69" s="9">
        <f t="shared" ref="E69:E126" si="6">(LN(5/(100-5))-LN(95/(100-95)))/(B69-C69)</f>
        <v>7.6478934523803643E-3</v>
      </c>
      <c r="F69" s="7">
        <f t="shared" ref="F69:F126" si="7">B69-(LN(5/(100-5))/E69)</f>
        <v>1814</v>
      </c>
      <c r="G69" s="7"/>
      <c r="H69" s="8"/>
      <c r="I69" s="3" t="s">
        <v>102</v>
      </c>
    </row>
    <row r="70" spans="1:9" x14ac:dyDescent="0.3">
      <c r="A70" s="17" t="s">
        <v>70</v>
      </c>
      <c r="B70" s="18">
        <v>1071</v>
      </c>
      <c r="C70" s="18">
        <v>1500</v>
      </c>
      <c r="D70" s="18">
        <f t="shared" si="3"/>
        <v>2650</v>
      </c>
      <c r="E70" s="9">
        <f t="shared" si="6"/>
        <v>1.3726988247862192E-2</v>
      </c>
      <c r="F70" s="7">
        <f t="shared" si="7"/>
        <v>1285.5</v>
      </c>
      <c r="G70" s="7">
        <v>1000</v>
      </c>
      <c r="H70" s="8">
        <v>2</v>
      </c>
      <c r="I70" s="3" t="s">
        <v>102</v>
      </c>
    </row>
    <row r="71" spans="1:9" x14ac:dyDescent="0.3">
      <c r="A71" s="17" t="s">
        <v>74</v>
      </c>
      <c r="B71" s="18">
        <v>1071</v>
      </c>
      <c r="C71" s="18">
        <v>1500</v>
      </c>
      <c r="D71" s="18">
        <f t="shared" si="3"/>
        <v>2650</v>
      </c>
      <c r="E71" s="9">
        <f t="shared" si="6"/>
        <v>1.3726988247862192E-2</v>
      </c>
      <c r="F71" s="7">
        <f t="shared" si="7"/>
        <v>1285.5</v>
      </c>
      <c r="G71" s="7">
        <v>1000</v>
      </c>
      <c r="H71" s="8">
        <v>2</v>
      </c>
      <c r="I71" s="3" t="s">
        <v>102</v>
      </c>
    </row>
    <row r="72" spans="1:9" x14ac:dyDescent="0.3">
      <c r="A72" s="10" t="s">
        <v>49</v>
      </c>
      <c r="B72" s="11">
        <v>1429</v>
      </c>
      <c r="C72" s="11">
        <v>2199</v>
      </c>
      <c r="D72" s="11">
        <f t="shared" si="3"/>
        <v>3349</v>
      </c>
      <c r="E72" s="9">
        <f t="shared" si="6"/>
        <v>7.6478934523803643E-3</v>
      </c>
      <c r="F72" s="7">
        <f t="shared" si="7"/>
        <v>1814</v>
      </c>
      <c r="G72" s="7">
        <v>1000</v>
      </c>
      <c r="H72" s="8">
        <v>2</v>
      </c>
      <c r="I72" s="3" t="s">
        <v>102</v>
      </c>
    </row>
    <row r="73" spans="1:9" x14ac:dyDescent="0.3">
      <c r="A73" s="10" t="s">
        <v>156</v>
      </c>
      <c r="B73" s="11">
        <v>1429</v>
      </c>
      <c r="C73" s="11">
        <v>2199</v>
      </c>
      <c r="D73" s="11">
        <f t="shared" si="3"/>
        <v>3349</v>
      </c>
      <c r="E73" s="9">
        <f t="shared" si="6"/>
        <v>7.6478934523803643E-3</v>
      </c>
      <c r="F73" s="7">
        <f t="shared" si="7"/>
        <v>1814</v>
      </c>
      <c r="G73" s="7">
        <v>1000</v>
      </c>
      <c r="H73" s="8">
        <v>2</v>
      </c>
      <c r="I73" s="3" t="s">
        <v>102</v>
      </c>
    </row>
    <row r="74" spans="1:9" x14ac:dyDescent="0.3">
      <c r="A74" s="3" t="s">
        <v>157</v>
      </c>
      <c r="B74" s="4">
        <v>1429</v>
      </c>
      <c r="C74" s="4">
        <v>2199</v>
      </c>
      <c r="D74" s="4">
        <f t="shared" si="3"/>
        <v>3349</v>
      </c>
      <c r="E74" s="9">
        <f t="shared" si="6"/>
        <v>7.6478934523803643E-3</v>
      </c>
      <c r="F74" s="7">
        <f t="shared" si="7"/>
        <v>1814</v>
      </c>
      <c r="G74" s="7"/>
      <c r="H74" s="8"/>
      <c r="I74" s="3" t="s">
        <v>102</v>
      </c>
    </row>
    <row r="75" spans="1:9" x14ac:dyDescent="0.3">
      <c r="A75" s="3" t="s">
        <v>158</v>
      </c>
      <c r="B75" s="4">
        <v>1429</v>
      </c>
      <c r="C75" s="4">
        <v>2199</v>
      </c>
      <c r="D75" s="4">
        <f t="shared" si="3"/>
        <v>3349</v>
      </c>
      <c r="E75" s="9">
        <f t="shared" si="6"/>
        <v>7.6478934523803643E-3</v>
      </c>
      <c r="F75" s="7">
        <f t="shared" si="7"/>
        <v>1814</v>
      </c>
      <c r="G75" s="7"/>
      <c r="H75" s="8"/>
      <c r="I75" s="3" t="s">
        <v>102</v>
      </c>
    </row>
    <row r="76" spans="1:9" x14ac:dyDescent="0.3">
      <c r="A76" s="3" t="s">
        <v>159</v>
      </c>
      <c r="B76" s="4">
        <v>1500</v>
      </c>
      <c r="C76" s="4">
        <v>2270</v>
      </c>
      <c r="D76" s="4">
        <f t="shared" si="3"/>
        <v>3420</v>
      </c>
      <c r="E76" s="9">
        <f t="shared" si="6"/>
        <v>7.6478934523803643E-3</v>
      </c>
      <c r="F76" s="7">
        <f t="shared" si="7"/>
        <v>1885</v>
      </c>
      <c r="G76" s="7"/>
      <c r="H76" s="8"/>
      <c r="I76" s="3" t="s">
        <v>102</v>
      </c>
    </row>
    <row r="77" spans="1:9" x14ac:dyDescent="0.3">
      <c r="A77" s="3" t="s">
        <v>160</v>
      </c>
      <c r="B77" s="4">
        <v>1500</v>
      </c>
      <c r="C77" s="4">
        <v>2270</v>
      </c>
      <c r="D77" s="4">
        <f t="shared" si="3"/>
        <v>3420</v>
      </c>
      <c r="E77" s="9">
        <f t="shared" si="6"/>
        <v>7.6478934523803643E-3</v>
      </c>
      <c r="F77" s="7">
        <f t="shared" si="7"/>
        <v>1885</v>
      </c>
      <c r="G77" s="7"/>
      <c r="H77" s="8"/>
      <c r="I77" s="3" t="s">
        <v>102</v>
      </c>
    </row>
    <row r="78" spans="1:9" x14ac:dyDescent="0.3">
      <c r="A78" s="3" t="s">
        <v>161</v>
      </c>
      <c r="B78" s="4">
        <v>1500</v>
      </c>
      <c r="C78" s="4">
        <v>2270</v>
      </c>
      <c r="D78" s="4">
        <f t="shared" si="3"/>
        <v>3420</v>
      </c>
      <c r="E78" s="9">
        <f t="shared" si="6"/>
        <v>7.6478934523803643E-3</v>
      </c>
      <c r="F78" s="7">
        <f t="shared" si="7"/>
        <v>1885</v>
      </c>
      <c r="G78" s="7"/>
      <c r="H78" s="8"/>
      <c r="I78" s="3" t="s">
        <v>102</v>
      </c>
    </row>
    <row r="79" spans="1:9" x14ac:dyDescent="0.3">
      <c r="A79" s="3" t="s">
        <v>162</v>
      </c>
      <c r="B79" s="4">
        <v>1500</v>
      </c>
      <c r="C79" s="4">
        <v>2270</v>
      </c>
      <c r="D79" s="4">
        <f t="shared" si="3"/>
        <v>3420</v>
      </c>
      <c r="E79" s="9">
        <f t="shared" si="6"/>
        <v>7.6478934523803643E-3</v>
      </c>
      <c r="F79" s="7">
        <f t="shared" si="7"/>
        <v>1885</v>
      </c>
      <c r="G79" s="7"/>
      <c r="H79" s="8"/>
      <c r="I79" s="3" t="s">
        <v>102</v>
      </c>
    </row>
    <row r="80" spans="1:9" x14ac:dyDescent="0.3">
      <c r="A80" s="3" t="s">
        <v>163</v>
      </c>
      <c r="B80" s="4">
        <v>1571</v>
      </c>
      <c r="C80" s="4">
        <v>2341</v>
      </c>
      <c r="D80" s="4">
        <f t="shared" si="3"/>
        <v>3491</v>
      </c>
      <c r="E80" s="9">
        <f t="shared" si="6"/>
        <v>7.6478934523803643E-3</v>
      </c>
      <c r="F80" s="7">
        <f t="shared" si="7"/>
        <v>1956</v>
      </c>
      <c r="G80" s="7"/>
      <c r="H80" s="8"/>
      <c r="I80" s="3" t="s">
        <v>102</v>
      </c>
    </row>
    <row r="81" spans="1:9" x14ac:dyDescent="0.3">
      <c r="A81" s="3" t="s">
        <v>164</v>
      </c>
      <c r="B81" s="4">
        <v>1571</v>
      </c>
      <c r="C81" s="4">
        <v>2341</v>
      </c>
      <c r="D81" s="4">
        <f t="shared" si="3"/>
        <v>3491</v>
      </c>
      <c r="E81" s="9">
        <f t="shared" si="6"/>
        <v>7.6478934523803643E-3</v>
      </c>
      <c r="F81" s="7">
        <f t="shared" si="7"/>
        <v>1956</v>
      </c>
      <c r="G81" s="7"/>
      <c r="H81" s="8"/>
      <c r="I81" s="3" t="s">
        <v>102</v>
      </c>
    </row>
    <row r="82" spans="1:9" x14ac:dyDescent="0.3">
      <c r="A82" s="3" t="s">
        <v>165</v>
      </c>
      <c r="B82" s="4">
        <v>1571</v>
      </c>
      <c r="C82" s="4">
        <v>2341</v>
      </c>
      <c r="D82" s="4">
        <f t="shared" si="3"/>
        <v>3491</v>
      </c>
      <c r="E82" s="9">
        <f t="shared" si="6"/>
        <v>7.6478934523803643E-3</v>
      </c>
      <c r="F82" s="7">
        <f t="shared" si="7"/>
        <v>1956</v>
      </c>
      <c r="G82" s="7"/>
      <c r="H82" s="8"/>
      <c r="I82" s="3" t="s">
        <v>102</v>
      </c>
    </row>
    <row r="83" spans="1:9" x14ac:dyDescent="0.3">
      <c r="A83" s="3" t="s">
        <v>166</v>
      </c>
      <c r="B83" s="4">
        <v>1571</v>
      </c>
      <c r="C83" s="4">
        <v>2341</v>
      </c>
      <c r="D83" s="4">
        <f t="shared" si="3"/>
        <v>3491</v>
      </c>
      <c r="E83" s="9">
        <f t="shared" si="6"/>
        <v>7.6478934523803643E-3</v>
      </c>
      <c r="F83" s="7">
        <f t="shared" si="7"/>
        <v>1956</v>
      </c>
      <c r="G83" s="7"/>
      <c r="H83" s="8"/>
      <c r="I83" s="3" t="s">
        <v>102</v>
      </c>
    </row>
    <row r="84" spans="1:9" x14ac:dyDescent="0.3">
      <c r="A84" s="3" t="s">
        <v>167</v>
      </c>
      <c r="B84" s="4">
        <v>1571</v>
      </c>
      <c r="C84" s="4">
        <v>2341</v>
      </c>
      <c r="D84" s="4">
        <f t="shared" si="3"/>
        <v>3491</v>
      </c>
      <c r="E84" s="9">
        <f t="shared" si="6"/>
        <v>7.6478934523803643E-3</v>
      </c>
      <c r="F84" s="7">
        <f t="shared" si="7"/>
        <v>1956</v>
      </c>
      <c r="G84" s="7"/>
      <c r="H84" s="8"/>
      <c r="I84" s="3" t="s">
        <v>102</v>
      </c>
    </row>
    <row r="85" spans="1:9" x14ac:dyDescent="0.3">
      <c r="A85" s="3" t="s">
        <v>168</v>
      </c>
      <c r="B85" s="4">
        <v>1571</v>
      </c>
      <c r="C85" s="4">
        <v>2341</v>
      </c>
      <c r="D85" s="4">
        <f t="shared" si="3"/>
        <v>3491</v>
      </c>
      <c r="E85" s="9">
        <f t="shared" si="6"/>
        <v>7.6478934523803643E-3</v>
      </c>
      <c r="F85" s="7">
        <f t="shared" si="7"/>
        <v>1956</v>
      </c>
      <c r="G85" s="7"/>
      <c r="H85" s="8"/>
      <c r="I85" s="3" t="s">
        <v>102</v>
      </c>
    </row>
    <row r="86" spans="1:9" x14ac:dyDescent="0.3">
      <c r="A86" s="17" t="s">
        <v>39</v>
      </c>
      <c r="B86" s="18">
        <v>1429</v>
      </c>
      <c r="C86" s="18">
        <v>2199</v>
      </c>
      <c r="D86" s="18">
        <f t="shared" si="3"/>
        <v>3349</v>
      </c>
      <c r="E86" s="9">
        <f t="shared" si="6"/>
        <v>7.6478934523803643E-3</v>
      </c>
      <c r="F86" s="7">
        <f t="shared" si="7"/>
        <v>1814</v>
      </c>
      <c r="G86" s="7">
        <f t="shared" ref="G86:G87" si="8">IF(OR(A86=H6179,A86=7220),10,100)</f>
        <v>100</v>
      </c>
      <c r="H86" s="8">
        <v>2</v>
      </c>
      <c r="I86" s="3" t="s">
        <v>102</v>
      </c>
    </row>
    <row r="87" spans="1:9" x14ac:dyDescent="0.3">
      <c r="A87" s="17" t="s">
        <v>169</v>
      </c>
      <c r="B87" s="18">
        <v>1429</v>
      </c>
      <c r="C87" s="18">
        <v>2199</v>
      </c>
      <c r="D87" s="18">
        <f t="shared" si="3"/>
        <v>3349</v>
      </c>
      <c r="E87" s="9">
        <f t="shared" si="6"/>
        <v>7.6478934523803643E-3</v>
      </c>
      <c r="F87" s="7">
        <f t="shared" si="7"/>
        <v>1814</v>
      </c>
      <c r="G87" s="7">
        <f t="shared" si="8"/>
        <v>100</v>
      </c>
      <c r="H87" s="8">
        <v>2</v>
      </c>
      <c r="I87" s="3" t="s">
        <v>102</v>
      </c>
    </row>
    <row r="88" spans="1:9" x14ac:dyDescent="0.3">
      <c r="A88" s="3" t="s">
        <v>170</v>
      </c>
      <c r="B88" s="4">
        <v>1643</v>
      </c>
      <c r="C88" s="4">
        <v>2413</v>
      </c>
      <c r="D88" s="4">
        <f t="shared" si="3"/>
        <v>3563</v>
      </c>
      <c r="E88" s="9">
        <f t="shared" si="6"/>
        <v>7.6478934523803643E-3</v>
      </c>
      <c r="F88" s="7">
        <f t="shared" si="7"/>
        <v>2028</v>
      </c>
      <c r="G88" s="7"/>
      <c r="H88" s="8"/>
      <c r="I88" s="3" t="s">
        <v>102</v>
      </c>
    </row>
    <row r="89" spans="1:9" x14ac:dyDescent="0.3">
      <c r="A89" s="3" t="s">
        <v>171</v>
      </c>
      <c r="B89" s="4">
        <v>1643</v>
      </c>
      <c r="C89" s="4">
        <v>2413</v>
      </c>
      <c r="D89" s="4">
        <f t="shared" si="3"/>
        <v>3563</v>
      </c>
      <c r="E89" s="9">
        <f t="shared" si="6"/>
        <v>7.6478934523803643E-3</v>
      </c>
      <c r="F89" s="7">
        <f t="shared" si="7"/>
        <v>2028</v>
      </c>
      <c r="G89" s="7"/>
      <c r="H89" s="8"/>
      <c r="I89" s="3" t="s">
        <v>102</v>
      </c>
    </row>
    <row r="90" spans="1:9" x14ac:dyDescent="0.3">
      <c r="A90" s="3" t="s">
        <v>172</v>
      </c>
      <c r="B90" s="4">
        <v>1643</v>
      </c>
      <c r="C90" s="4">
        <v>2413</v>
      </c>
      <c r="D90" s="4">
        <f t="shared" si="3"/>
        <v>3563</v>
      </c>
      <c r="E90" s="9">
        <f t="shared" si="6"/>
        <v>7.6478934523803643E-3</v>
      </c>
      <c r="F90" s="7">
        <f t="shared" si="7"/>
        <v>2028</v>
      </c>
      <c r="G90" s="7"/>
      <c r="H90" s="8"/>
      <c r="I90" s="3" t="s">
        <v>102</v>
      </c>
    </row>
    <row r="91" spans="1:9" x14ac:dyDescent="0.3">
      <c r="A91" s="3" t="s">
        <v>173</v>
      </c>
      <c r="B91" s="4">
        <v>1643</v>
      </c>
      <c r="C91" s="4">
        <v>2413</v>
      </c>
      <c r="D91" s="4">
        <f t="shared" si="3"/>
        <v>3563</v>
      </c>
      <c r="E91" s="9">
        <f t="shared" si="6"/>
        <v>7.6478934523803643E-3</v>
      </c>
      <c r="F91" s="7">
        <f t="shared" si="7"/>
        <v>2028</v>
      </c>
      <c r="G91" s="7"/>
      <c r="H91" s="8"/>
      <c r="I91" s="3" t="s">
        <v>102</v>
      </c>
    </row>
    <row r="92" spans="1:9" x14ac:dyDescent="0.3">
      <c r="A92" s="3" t="s">
        <v>174</v>
      </c>
      <c r="B92" s="4">
        <v>1786</v>
      </c>
      <c r="C92" s="4">
        <v>2636</v>
      </c>
      <c r="D92" s="4">
        <f t="shared" si="3"/>
        <v>3786</v>
      </c>
      <c r="E92" s="9">
        <f t="shared" si="6"/>
        <v>6.9280917156857415E-3</v>
      </c>
      <c r="F92" s="7">
        <f t="shared" si="7"/>
        <v>2211</v>
      </c>
      <c r="G92" s="7"/>
      <c r="H92" s="8"/>
      <c r="I92" s="3" t="s">
        <v>102</v>
      </c>
    </row>
    <row r="93" spans="1:9" x14ac:dyDescent="0.3">
      <c r="A93" s="3" t="s">
        <v>175</v>
      </c>
      <c r="B93" s="4">
        <v>1786</v>
      </c>
      <c r="C93" s="4">
        <v>2636</v>
      </c>
      <c r="D93" s="4">
        <f t="shared" si="3"/>
        <v>3786</v>
      </c>
      <c r="E93" s="9">
        <f t="shared" si="6"/>
        <v>6.9280917156857415E-3</v>
      </c>
      <c r="F93" s="7">
        <f t="shared" si="7"/>
        <v>2211</v>
      </c>
      <c r="G93" s="7"/>
      <c r="H93" s="8"/>
      <c r="I93" s="3" t="s">
        <v>102</v>
      </c>
    </row>
    <row r="94" spans="1:9" x14ac:dyDescent="0.3">
      <c r="A94" s="3" t="s">
        <v>176</v>
      </c>
      <c r="B94" s="4">
        <v>1786</v>
      </c>
      <c r="C94" s="4">
        <v>2636</v>
      </c>
      <c r="D94" s="4">
        <f t="shared" si="3"/>
        <v>3786</v>
      </c>
      <c r="E94" s="9">
        <f t="shared" si="6"/>
        <v>6.9280917156857415E-3</v>
      </c>
      <c r="F94" s="7">
        <f t="shared" si="7"/>
        <v>2211</v>
      </c>
      <c r="G94" s="7"/>
      <c r="H94" s="8"/>
      <c r="I94" s="3" t="s">
        <v>102</v>
      </c>
    </row>
    <row r="95" spans="1:9" x14ac:dyDescent="0.3">
      <c r="A95" s="3" t="s">
        <v>177</v>
      </c>
      <c r="B95" s="4">
        <v>1786</v>
      </c>
      <c r="C95" s="4">
        <v>2636</v>
      </c>
      <c r="D95" s="4">
        <f t="shared" si="3"/>
        <v>3786</v>
      </c>
      <c r="E95" s="9">
        <f t="shared" si="6"/>
        <v>6.9280917156857415E-3</v>
      </c>
      <c r="F95" s="7">
        <f t="shared" si="7"/>
        <v>2211</v>
      </c>
      <c r="G95" s="7"/>
      <c r="H95" s="8"/>
      <c r="I95" s="3" t="s">
        <v>102</v>
      </c>
    </row>
    <row r="96" spans="1:9" x14ac:dyDescent="0.3">
      <c r="A96" s="10" t="s">
        <v>28</v>
      </c>
      <c r="B96" s="11">
        <v>1786</v>
      </c>
      <c r="C96" s="11">
        <v>2636</v>
      </c>
      <c r="D96" s="11">
        <f t="shared" si="3"/>
        <v>3786</v>
      </c>
      <c r="E96" s="9">
        <f t="shared" si="6"/>
        <v>6.9280917156857415E-3</v>
      </c>
      <c r="F96" s="7">
        <f t="shared" si="7"/>
        <v>2211</v>
      </c>
      <c r="G96" s="7">
        <v>1000</v>
      </c>
      <c r="H96" s="8">
        <v>2</v>
      </c>
      <c r="I96" s="3" t="s">
        <v>102</v>
      </c>
    </row>
    <row r="97" spans="1:9" x14ac:dyDescent="0.3">
      <c r="A97" s="10" t="s">
        <v>33</v>
      </c>
      <c r="B97" s="11">
        <v>1786</v>
      </c>
      <c r="C97" s="11">
        <v>2636</v>
      </c>
      <c r="D97" s="11">
        <f t="shared" si="3"/>
        <v>3786</v>
      </c>
      <c r="E97" s="9">
        <f t="shared" si="6"/>
        <v>6.9280917156857415E-3</v>
      </c>
      <c r="F97" s="7">
        <f t="shared" si="7"/>
        <v>2211</v>
      </c>
      <c r="G97" s="7">
        <v>1000</v>
      </c>
      <c r="H97" s="8">
        <v>2</v>
      </c>
      <c r="I97" s="3" t="s">
        <v>102</v>
      </c>
    </row>
    <row r="98" spans="1:9" x14ac:dyDescent="0.3">
      <c r="A98" s="3" t="s">
        <v>178</v>
      </c>
      <c r="B98" s="4">
        <v>1857</v>
      </c>
      <c r="C98" s="4">
        <v>2707</v>
      </c>
      <c r="D98" s="4">
        <f t="shared" si="3"/>
        <v>3857</v>
      </c>
      <c r="E98" s="9">
        <f t="shared" si="6"/>
        <v>6.9280917156857415E-3</v>
      </c>
      <c r="F98" s="7">
        <f t="shared" si="7"/>
        <v>2282</v>
      </c>
      <c r="G98" s="7"/>
      <c r="H98" s="8"/>
      <c r="I98" s="3" t="s">
        <v>102</v>
      </c>
    </row>
    <row r="99" spans="1:9" x14ac:dyDescent="0.3">
      <c r="A99" s="3" t="s">
        <v>179</v>
      </c>
      <c r="B99" s="4">
        <v>1857</v>
      </c>
      <c r="C99" s="4">
        <v>2707</v>
      </c>
      <c r="D99" s="4">
        <f t="shared" si="3"/>
        <v>3857</v>
      </c>
      <c r="E99" s="9">
        <f t="shared" si="6"/>
        <v>6.9280917156857415E-3</v>
      </c>
      <c r="F99" s="7">
        <f t="shared" si="7"/>
        <v>2282</v>
      </c>
      <c r="G99" s="7"/>
      <c r="H99" s="8"/>
      <c r="I99" s="3" t="s">
        <v>102</v>
      </c>
    </row>
    <row r="100" spans="1:9" x14ac:dyDescent="0.3">
      <c r="A100" s="10" t="s">
        <v>22</v>
      </c>
      <c r="B100" s="11">
        <v>1857</v>
      </c>
      <c r="C100" s="11">
        <v>2707</v>
      </c>
      <c r="D100" s="11">
        <f t="shared" si="3"/>
        <v>3857</v>
      </c>
      <c r="E100" s="9">
        <f t="shared" si="6"/>
        <v>6.9280917156857415E-3</v>
      </c>
      <c r="F100" s="7">
        <f t="shared" si="7"/>
        <v>2282</v>
      </c>
      <c r="G100" s="7">
        <v>1000</v>
      </c>
      <c r="H100" s="8">
        <v>2</v>
      </c>
      <c r="I100" s="3" t="s">
        <v>102</v>
      </c>
    </row>
    <row r="101" spans="1:9" x14ac:dyDescent="0.3">
      <c r="A101" s="10" t="s">
        <v>25</v>
      </c>
      <c r="B101" s="11">
        <v>1857</v>
      </c>
      <c r="C101" s="11">
        <v>2707</v>
      </c>
      <c r="D101" s="11">
        <f t="shared" si="3"/>
        <v>3857</v>
      </c>
      <c r="E101" s="9">
        <f t="shared" si="6"/>
        <v>6.9280917156857415E-3</v>
      </c>
      <c r="F101" s="7">
        <f t="shared" si="7"/>
        <v>2282</v>
      </c>
      <c r="G101" s="7">
        <v>1000</v>
      </c>
      <c r="H101" s="8">
        <v>2</v>
      </c>
      <c r="I101" s="3" t="s">
        <v>102</v>
      </c>
    </row>
    <row r="102" spans="1:9" x14ac:dyDescent="0.3">
      <c r="A102" s="3" t="s">
        <v>180</v>
      </c>
      <c r="B102" s="4">
        <v>2000</v>
      </c>
      <c r="C102" s="4">
        <v>2850</v>
      </c>
      <c r="D102" s="4">
        <f t="shared" si="3"/>
        <v>4000</v>
      </c>
      <c r="E102" s="9">
        <f t="shared" si="6"/>
        <v>6.9280917156857415E-3</v>
      </c>
      <c r="F102" s="7">
        <f t="shared" si="7"/>
        <v>2425</v>
      </c>
      <c r="G102" s="7"/>
      <c r="H102" s="8"/>
      <c r="I102" s="3" t="s">
        <v>102</v>
      </c>
    </row>
    <row r="103" spans="1:9" x14ac:dyDescent="0.3">
      <c r="A103" s="3" t="s">
        <v>181</v>
      </c>
      <c r="B103" s="4">
        <v>2000</v>
      </c>
      <c r="C103" s="4">
        <v>2850</v>
      </c>
      <c r="D103" s="4">
        <f t="shared" si="3"/>
        <v>4000</v>
      </c>
      <c r="E103" s="9">
        <f t="shared" si="6"/>
        <v>6.9280917156857415E-3</v>
      </c>
      <c r="F103" s="7">
        <f t="shared" si="7"/>
        <v>2425</v>
      </c>
      <c r="G103" s="7"/>
      <c r="H103" s="8"/>
      <c r="I103" s="3" t="s">
        <v>102</v>
      </c>
    </row>
    <row r="104" spans="1:9" x14ac:dyDescent="0.3">
      <c r="A104" s="3" t="s">
        <v>182</v>
      </c>
      <c r="B104" s="4">
        <v>2000</v>
      </c>
      <c r="C104" s="4">
        <v>2850</v>
      </c>
      <c r="D104" s="4">
        <f t="shared" si="3"/>
        <v>4000</v>
      </c>
      <c r="E104" s="9">
        <f t="shared" si="6"/>
        <v>6.9280917156857415E-3</v>
      </c>
      <c r="F104" s="7">
        <f t="shared" si="7"/>
        <v>2425</v>
      </c>
      <c r="G104" s="7"/>
      <c r="H104" s="8"/>
      <c r="I104" s="3" t="s">
        <v>102</v>
      </c>
    </row>
    <row r="105" spans="1:9" x14ac:dyDescent="0.3">
      <c r="A105" s="3" t="s">
        <v>183</v>
      </c>
      <c r="B105" s="4">
        <v>2000</v>
      </c>
      <c r="C105" s="4">
        <v>2850</v>
      </c>
      <c r="D105" s="4">
        <f t="shared" si="3"/>
        <v>4000</v>
      </c>
      <c r="E105" s="9">
        <f t="shared" si="6"/>
        <v>6.9280917156857415E-3</v>
      </c>
      <c r="F105" s="7">
        <f t="shared" si="7"/>
        <v>2425</v>
      </c>
      <c r="G105" s="7"/>
      <c r="H105" s="8"/>
      <c r="I105" s="3" t="s">
        <v>102</v>
      </c>
    </row>
    <row r="106" spans="1:9" x14ac:dyDescent="0.3">
      <c r="A106" s="3" t="s">
        <v>184</v>
      </c>
      <c r="B106" s="4">
        <v>2071</v>
      </c>
      <c r="C106" s="4">
        <v>2921</v>
      </c>
      <c r="D106" s="4">
        <f t="shared" si="3"/>
        <v>4071</v>
      </c>
      <c r="E106" s="9">
        <f t="shared" si="6"/>
        <v>6.9280917156857415E-3</v>
      </c>
      <c r="F106" s="7">
        <f t="shared" si="7"/>
        <v>2496</v>
      </c>
      <c r="G106" s="7"/>
      <c r="H106" s="8"/>
      <c r="I106" s="3" t="s">
        <v>102</v>
      </c>
    </row>
    <row r="107" spans="1:9" x14ac:dyDescent="0.3">
      <c r="A107" s="3" t="s">
        <v>185</v>
      </c>
      <c r="B107" s="4">
        <v>2071</v>
      </c>
      <c r="C107" s="4">
        <v>2921</v>
      </c>
      <c r="D107" s="4">
        <f t="shared" si="3"/>
        <v>4071</v>
      </c>
      <c r="E107" s="9">
        <f t="shared" si="6"/>
        <v>6.9280917156857415E-3</v>
      </c>
      <c r="F107" s="7">
        <f t="shared" si="7"/>
        <v>2496</v>
      </c>
      <c r="G107" s="7"/>
      <c r="H107" s="8"/>
      <c r="I107" s="3" t="s">
        <v>102</v>
      </c>
    </row>
    <row r="108" spans="1:9" x14ac:dyDescent="0.3">
      <c r="A108" s="3" t="s">
        <v>186</v>
      </c>
      <c r="B108" s="4">
        <v>2143</v>
      </c>
      <c r="C108" s="4">
        <v>2993</v>
      </c>
      <c r="D108" s="4">
        <f t="shared" si="3"/>
        <v>4143</v>
      </c>
      <c r="E108" s="9">
        <f t="shared" si="6"/>
        <v>6.9280917156857415E-3</v>
      </c>
      <c r="F108" s="7">
        <f t="shared" si="7"/>
        <v>2568</v>
      </c>
      <c r="G108" s="7"/>
      <c r="H108" s="8"/>
      <c r="I108" s="3" t="s">
        <v>102</v>
      </c>
    </row>
    <row r="109" spans="1:9" x14ac:dyDescent="0.3">
      <c r="A109" s="3" t="s">
        <v>187</v>
      </c>
      <c r="B109" s="4">
        <v>2143</v>
      </c>
      <c r="C109" s="4">
        <v>2993</v>
      </c>
      <c r="D109" s="4">
        <f t="shared" si="3"/>
        <v>4143</v>
      </c>
      <c r="E109" s="9">
        <f t="shared" si="6"/>
        <v>6.9280917156857415E-3</v>
      </c>
      <c r="F109" s="7">
        <f t="shared" si="7"/>
        <v>2568</v>
      </c>
      <c r="G109" s="7"/>
      <c r="H109" s="8"/>
      <c r="I109" s="3" t="s">
        <v>102</v>
      </c>
    </row>
    <row r="110" spans="1:9" x14ac:dyDescent="0.3">
      <c r="A110" s="3" t="s">
        <v>188</v>
      </c>
      <c r="B110" s="4">
        <v>2214</v>
      </c>
      <c r="C110" s="4">
        <v>3064</v>
      </c>
      <c r="D110" s="4">
        <f t="shared" si="3"/>
        <v>4214</v>
      </c>
      <c r="E110" s="9">
        <f t="shared" si="6"/>
        <v>6.9280917156857415E-3</v>
      </c>
      <c r="F110" s="7">
        <f t="shared" si="7"/>
        <v>2639</v>
      </c>
      <c r="G110" s="7"/>
      <c r="H110" s="8"/>
      <c r="I110" s="3" t="s">
        <v>102</v>
      </c>
    </row>
    <row r="111" spans="1:9" x14ac:dyDescent="0.3">
      <c r="A111" s="3" t="s">
        <v>189</v>
      </c>
      <c r="B111" s="4">
        <v>2214</v>
      </c>
      <c r="C111" s="4">
        <v>3064</v>
      </c>
      <c r="D111" s="4">
        <f t="shared" si="3"/>
        <v>4214</v>
      </c>
      <c r="E111" s="9">
        <f t="shared" si="6"/>
        <v>6.9280917156857415E-3</v>
      </c>
      <c r="F111" s="7">
        <f t="shared" si="7"/>
        <v>2639</v>
      </c>
      <c r="G111" s="7"/>
      <c r="H111" s="8"/>
      <c r="I111" s="3" t="s">
        <v>102</v>
      </c>
    </row>
    <row r="112" spans="1:9" x14ac:dyDescent="0.3">
      <c r="A112" s="3" t="s">
        <v>190</v>
      </c>
      <c r="B112" s="4">
        <v>2286</v>
      </c>
      <c r="C112" s="4">
        <v>3136</v>
      </c>
      <c r="D112" s="4">
        <f t="shared" si="3"/>
        <v>4286</v>
      </c>
      <c r="E112" s="9">
        <f t="shared" si="6"/>
        <v>6.9280917156857415E-3</v>
      </c>
      <c r="F112" s="7">
        <f t="shared" si="7"/>
        <v>2711</v>
      </c>
      <c r="G112" s="7"/>
      <c r="H112" s="8"/>
      <c r="I112" s="3" t="s">
        <v>102</v>
      </c>
    </row>
    <row r="113" spans="1:9" x14ac:dyDescent="0.3">
      <c r="A113" s="3" t="s">
        <v>191</v>
      </c>
      <c r="B113" s="4">
        <v>2286</v>
      </c>
      <c r="C113" s="4">
        <v>3136</v>
      </c>
      <c r="D113" s="4">
        <f t="shared" si="3"/>
        <v>4286</v>
      </c>
      <c r="E113" s="9">
        <f t="shared" si="6"/>
        <v>6.9280917156857415E-3</v>
      </c>
      <c r="F113" s="7">
        <f t="shared" si="7"/>
        <v>2711</v>
      </c>
      <c r="G113" s="7"/>
      <c r="H113" s="8"/>
      <c r="I113" s="3" t="s">
        <v>102</v>
      </c>
    </row>
    <row r="114" spans="1:9" x14ac:dyDescent="0.3">
      <c r="A114" s="17" t="s">
        <v>90</v>
      </c>
      <c r="B114" s="18">
        <v>1071</v>
      </c>
      <c r="C114" s="18">
        <v>1500</v>
      </c>
      <c r="D114" s="18">
        <f t="shared" si="3"/>
        <v>2650</v>
      </c>
      <c r="E114" s="9">
        <f t="shared" si="6"/>
        <v>1.3726988247862192E-2</v>
      </c>
      <c r="F114" s="7">
        <f t="shared" si="7"/>
        <v>1285.5</v>
      </c>
      <c r="G114" s="7">
        <f>IF(OR(A114=H6207,A114=7220),10,100)</f>
        <v>100</v>
      </c>
      <c r="H114" s="8">
        <v>2</v>
      </c>
      <c r="I114" s="3" t="s">
        <v>102</v>
      </c>
    </row>
    <row r="115" spans="1:9" x14ac:dyDescent="0.3">
      <c r="A115" s="10" t="s">
        <v>51</v>
      </c>
      <c r="B115" s="11">
        <v>1000</v>
      </c>
      <c r="C115" s="11">
        <v>1700</v>
      </c>
      <c r="D115" s="11">
        <f t="shared" si="3"/>
        <v>2850</v>
      </c>
      <c r="E115" s="9">
        <f t="shared" si="6"/>
        <v>8.4126827976184013E-3</v>
      </c>
      <c r="F115" s="7">
        <f t="shared" si="7"/>
        <v>1350</v>
      </c>
      <c r="G115" s="7">
        <f>IF(OR(A115=H6208,A115=7220),10,100)</f>
        <v>100</v>
      </c>
      <c r="H115" s="8">
        <v>2</v>
      </c>
      <c r="I115" s="3" t="s">
        <v>102</v>
      </c>
    </row>
    <row r="116" spans="1:9" x14ac:dyDescent="0.3">
      <c r="A116" s="3" t="s">
        <v>75</v>
      </c>
      <c r="B116" s="4">
        <v>1071</v>
      </c>
      <c r="C116" s="4">
        <v>1771</v>
      </c>
      <c r="D116" s="4">
        <f t="shared" si="3"/>
        <v>2921</v>
      </c>
      <c r="E116" s="9">
        <f t="shared" si="6"/>
        <v>8.4126827976184013E-3</v>
      </c>
      <c r="F116" s="7">
        <f t="shared" si="7"/>
        <v>1421</v>
      </c>
      <c r="G116" s="7"/>
      <c r="H116" s="8"/>
      <c r="I116" s="3" t="s">
        <v>102</v>
      </c>
    </row>
    <row r="117" spans="1:9" x14ac:dyDescent="0.3">
      <c r="A117" s="3" t="s">
        <v>192</v>
      </c>
      <c r="B117" s="4">
        <v>1071</v>
      </c>
      <c r="C117" s="4">
        <v>1771</v>
      </c>
      <c r="D117" s="4">
        <f t="shared" si="3"/>
        <v>2921</v>
      </c>
      <c r="E117" s="9">
        <f t="shared" si="6"/>
        <v>8.4126827976184013E-3</v>
      </c>
      <c r="F117" s="7">
        <f t="shared" si="7"/>
        <v>1421</v>
      </c>
      <c r="G117" s="7"/>
      <c r="H117" s="8"/>
      <c r="I117" s="3" t="s">
        <v>102</v>
      </c>
    </row>
    <row r="118" spans="1:9" x14ac:dyDescent="0.3">
      <c r="A118" s="3" t="s">
        <v>193</v>
      </c>
      <c r="B118" s="4">
        <v>1429</v>
      </c>
      <c r="C118" s="4">
        <v>2199</v>
      </c>
      <c r="D118" s="4">
        <f t="shared" si="3"/>
        <v>3349</v>
      </c>
      <c r="E118" s="9">
        <f t="shared" si="6"/>
        <v>7.6478934523803643E-3</v>
      </c>
      <c r="F118" s="7">
        <f t="shared" si="7"/>
        <v>1814</v>
      </c>
      <c r="G118" s="7"/>
      <c r="H118" s="8"/>
      <c r="I118" s="3" t="s">
        <v>102</v>
      </c>
    </row>
    <row r="119" spans="1:9" x14ac:dyDescent="0.3">
      <c r="A119" s="3" t="s">
        <v>194</v>
      </c>
      <c r="B119" s="4">
        <v>1429</v>
      </c>
      <c r="C119" s="4">
        <v>2199</v>
      </c>
      <c r="D119" s="4">
        <f t="shared" si="3"/>
        <v>3349</v>
      </c>
      <c r="E119" s="9">
        <f t="shared" si="6"/>
        <v>7.6478934523803643E-3</v>
      </c>
      <c r="F119" s="7">
        <f t="shared" si="7"/>
        <v>1814</v>
      </c>
      <c r="G119" s="7"/>
      <c r="H119" s="8"/>
      <c r="I119" s="3" t="s">
        <v>102</v>
      </c>
    </row>
    <row r="120" spans="1:9" x14ac:dyDescent="0.3">
      <c r="A120" s="3" t="s">
        <v>195</v>
      </c>
      <c r="B120" s="4">
        <v>1429</v>
      </c>
      <c r="C120" s="4">
        <v>2199</v>
      </c>
      <c r="D120" s="4">
        <f t="shared" si="3"/>
        <v>3349</v>
      </c>
      <c r="E120" s="9">
        <f t="shared" si="6"/>
        <v>7.6478934523803643E-3</v>
      </c>
      <c r="F120" s="7">
        <f t="shared" si="7"/>
        <v>1814</v>
      </c>
      <c r="G120" s="7"/>
      <c r="H120" s="8"/>
      <c r="I120" s="3" t="s">
        <v>102</v>
      </c>
    </row>
    <row r="121" spans="1:9" x14ac:dyDescent="0.3">
      <c r="A121" s="3" t="s">
        <v>72</v>
      </c>
      <c r="B121" s="4">
        <v>1429</v>
      </c>
      <c r="C121" s="4">
        <v>2199</v>
      </c>
      <c r="D121" s="4">
        <f t="shared" si="3"/>
        <v>3349</v>
      </c>
      <c r="E121" s="9">
        <f t="shared" si="6"/>
        <v>7.6478934523803643E-3</v>
      </c>
      <c r="F121" s="7">
        <f t="shared" si="7"/>
        <v>1814</v>
      </c>
      <c r="G121" s="7"/>
      <c r="H121" s="8"/>
      <c r="I121" s="3" t="s">
        <v>102</v>
      </c>
    </row>
    <row r="122" spans="1:9" x14ac:dyDescent="0.3">
      <c r="A122" s="3" t="s">
        <v>196</v>
      </c>
      <c r="B122" s="4">
        <v>1571</v>
      </c>
      <c r="C122" s="4">
        <v>2341</v>
      </c>
      <c r="D122" s="4">
        <f t="shared" si="3"/>
        <v>3491</v>
      </c>
      <c r="E122" s="9">
        <f t="shared" si="6"/>
        <v>7.6478934523803643E-3</v>
      </c>
      <c r="F122" s="7">
        <f t="shared" si="7"/>
        <v>1956</v>
      </c>
      <c r="G122" s="7"/>
      <c r="H122" s="8"/>
      <c r="I122" s="3" t="s">
        <v>102</v>
      </c>
    </row>
    <row r="123" spans="1:9" x14ac:dyDescent="0.3">
      <c r="A123" s="3" t="s">
        <v>197</v>
      </c>
      <c r="B123" s="4">
        <v>1643</v>
      </c>
      <c r="C123" s="4">
        <v>2413</v>
      </c>
      <c r="D123" s="4">
        <f t="shared" si="3"/>
        <v>3563</v>
      </c>
      <c r="E123" s="9">
        <f t="shared" si="6"/>
        <v>7.6478934523803643E-3</v>
      </c>
      <c r="F123" s="7">
        <f t="shared" si="7"/>
        <v>2028</v>
      </c>
      <c r="G123" s="7"/>
      <c r="H123" s="8"/>
      <c r="I123" s="3" t="s">
        <v>102</v>
      </c>
    </row>
    <row r="124" spans="1:9" x14ac:dyDescent="0.3">
      <c r="A124" s="3" t="s">
        <v>198</v>
      </c>
      <c r="B124" s="4">
        <v>1714</v>
      </c>
      <c r="C124" s="4">
        <v>2484</v>
      </c>
      <c r="D124" s="4">
        <f t="shared" si="3"/>
        <v>3634</v>
      </c>
      <c r="E124" s="9">
        <f t="shared" si="6"/>
        <v>7.6478934523803643E-3</v>
      </c>
      <c r="F124" s="7">
        <f t="shared" si="7"/>
        <v>2099</v>
      </c>
      <c r="G124" s="7"/>
      <c r="H124" s="8"/>
      <c r="I124" s="3" t="s">
        <v>102</v>
      </c>
    </row>
    <row r="125" spans="1:9" x14ac:dyDescent="0.3">
      <c r="A125" s="3" t="s">
        <v>47</v>
      </c>
      <c r="B125" s="4">
        <v>1714</v>
      </c>
      <c r="C125" s="4">
        <v>2484</v>
      </c>
      <c r="D125" s="4">
        <f t="shared" ref="D125:D128" si="9">C125+1150</f>
        <v>3634</v>
      </c>
      <c r="E125" s="9">
        <f t="shared" si="6"/>
        <v>7.6478934523803643E-3</v>
      </c>
      <c r="F125" s="7">
        <f t="shared" si="7"/>
        <v>2099</v>
      </c>
      <c r="G125" s="7"/>
      <c r="H125" s="8"/>
      <c r="I125" s="3" t="s">
        <v>102</v>
      </c>
    </row>
    <row r="126" spans="1:9" x14ac:dyDescent="0.3">
      <c r="A126" s="10" t="s">
        <v>31</v>
      </c>
      <c r="B126" s="11">
        <v>1786</v>
      </c>
      <c r="C126" s="11">
        <v>2636</v>
      </c>
      <c r="D126" s="11">
        <f t="shared" si="9"/>
        <v>3786</v>
      </c>
      <c r="E126" s="9">
        <f t="shared" si="6"/>
        <v>6.9280917156857415E-3</v>
      </c>
      <c r="F126" s="7">
        <f t="shared" si="7"/>
        <v>2211</v>
      </c>
      <c r="G126" s="7">
        <f>IF(OR(A126=H6219,A126=7220),10,100)</f>
        <v>100</v>
      </c>
      <c r="H126" s="8">
        <v>2</v>
      </c>
      <c r="I126" s="3" t="s">
        <v>102</v>
      </c>
    </row>
    <row r="127" spans="1:9" x14ac:dyDescent="0.3">
      <c r="A127" s="17" t="s">
        <v>94</v>
      </c>
      <c r="B127" s="18">
        <v>1071</v>
      </c>
      <c r="C127" s="18">
        <v>1500</v>
      </c>
      <c r="D127" s="18">
        <f t="shared" si="9"/>
        <v>2650</v>
      </c>
      <c r="E127" s="9">
        <f t="shared" ref="E127:E128" si="10">(LN(5/(100-5))-LN(95/(100-95)))/(B127-C127)</f>
        <v>1.3726988247862192E-2</v>
      </c>
      <c r="F127" s="7">
        <f t="shared" ref="F127:F128" si="11">B127-(LN(5/(100-5))/E127)</f>
        <v>1285.5</v>
      </c>
      <c r="G127" s="7">
        <f t="shared" ref="G127:G136" si="12">IF(OR(A127=H6220,A127=7220),10,100)</f>
        <v>100</v>
      </c>
      <c r="H127" s="8">
        <v>2</v>
      </c>
      <c r="I127" s="3" t="s">
        <v>199</v>
      </c>
    </row>
    <row r="128" spans="1:9" x14ac:dyDescent="0.3">
      <c r="A128" s="17" t="s">
        <v>89</v>
      </c>
      <c r="B128" s="18">
        <v>714</v>
      </c>
      <c r="C128" s="18">
        <v>1250</v>
      </c>
      <c r="D128" s="18">
        <f t="shared" si="9"/>
        <v>2400</v>
      </c>
      <c r="E128" s="9">
        <f t="shared" si="10"/>
        <v>1.0986712608830001E-2</v>
      </c>
      <c r="F128" s="7">
        <f t="shared" si="11"/>
        <v>982</v>
      </c>
      <c r="G128" s="7">
        <f t="shared" si="12"/>
        <v>100</v>
      </c>
      <c r="H128" s="8">
        <v>2</v>
      </c>
      <c r="I128" s="3" t="s">
        <v>200</v>
      </c>
    </row>
    <row r="129" spans="1:9" x14ac:dyDescent="0.3">
      <c r="A129" s="12" t="s">
        <v>79</v>
      </c>
      <c r="B129" s="13"/>
      <c r="C129" s="13"/>
      <c r="D129" s="13"/>
      <c r="F129" s="4">
        <v>3.5</v>
      </c>
      <c r="G129" s="7">
        <f t="shared" si="12"/>
        <v>100</v>
      </c>
      <c r="H129" s="4">
        <v>2</v>
      </c>
      <c r="I129" s="3" t="s">
        <v>201</v>
      </c>
    </row>
    <row r="130" spans="1:9" x14ac:dyDescent="0.3">
      <c r="A130" s="12" t="s">
        <v>202</v>
      </c>
      <c r="B130" s="13"/>
      <c r="C130" s="13"/>
      <c r="D130" s="13"/>
      <c r="F130" s="4">
        <v>3.5</v>
      </c>
      <c r="G130" s="7">
        <f t="shared" si="12"/>
        <v>100</v>
      </c>
      <c r="H130" s="4">
        <v>2</v>
      </c>
      <c r="I130" s="3" t="s">
        <v>201</v>
      </c>
    </row>
    <row r="131" spans="1:9" x14ac:dyDescent="0.3">
      <c r="A131" s="12" t="s">
        <v>55</v>
      </c>
      <c r="B131" s="13"/>
      <c r="C131" s="13"/>
      <c r="D131" s="13"/>
      <c r="F131" s="4">
        <v>3.5</v>
      </c>
      <c r="G131" s="7">
        <f t="shared" si="12"/>
        <v>100</v>
      </c>
      <c r="H131" s="4">
        <v>2</v>
      </c>
      <c r="I131" s="3" t="s">
        <v>201</v>
      </c>
    </row>
    <row r="132" spans="1:9" x14ac:dyDescent="0.3">
      <c r="A132" s="12" t="s">
        <v>88</v>
      </c>
      <c r="B132" s="13"/>
      <c r="C132" s="13"/>
      <c r="D132" s="13"/>
      <c r="F132" s="4">
        <v>3.5</v>
      </c>
      <c r="G132" s="7">
        <f t="shared" si="12"/>
        <v>100</v>
      </c>
      <c r="H132" s="4">
        <v>2</v>
      </c>
      <c r="I132" s="3" t="s">
        <v>201</v>
      </c>
    </row>
    <row r="133" spans="1:9" x14ac:dyDescent="0.3">
      <c r="A133" s="12" t="s">
        <v>65</v>
      </c>
      <c r="B133" s="13"/>
      <c r="C133" s="13"/>
      <c r="D133" s="13"/>
      <c r="F133" s="4">
        <v>3.5</v>
      </c>
      <c r="G133" s="7">
        <f t="shared" si="12"/>
        <v>100</v>
      </c>
      <c r="H133" s="4">
        <v>2</v>
      </c>
      <c r="I133" s="3" t="s">
        <v>201</v>
      </c>
    </row>
    <row r="134" spans="1:9" x14ac:dyDescent="0.3">
      <c r="A134" s="12" t="s">
        <v>203</v>
      </c>
      <c r="B134" s="13"/>
      <c r="C134" s="13"/>
      <c r="D134" s="13"/>
      <c r="F134" s="4">
        <v>3.5</v>
      </c>
      <c r="G134" s="7">
        <f t="shared" si="12"/>
        <v>100</v>
      </c>
      <c r="H134" s="4">
        <v>2</v>
      </c>
      <c r="I134" s="3" t="s">
        <v>201</v>
      </c>
    </row>
    <row r="135" spans="1:9" x14ac:dyDescent="0.3">
      <c r="A135" s="12" t="s">
        <v>92</v>
      </c>
      <c r="B135" s="13"/>
      <c r="C135" s="13"/>
      <c r="D135" s="13"/>
      <c r="F135" s="4">
        <v>9.3000000000000007</v>
      </c>
      <c r="G135" s="7">
        <f t="shared" si="12"/>
        <v>100</v>
      </c>
      <c r="H135" s="4">
        <v>2</v>
      </c>
      <c r="I135" s="3" t="s">
        <v>201</v>
      </c>
    </row>
    <row r="136" spans="1:9" x14ac:dyDescent="0.3">
      <c r="A136" s="12" t="s">
        <v>204</v>
      </c>
      <c r="B136" s="13"/>
      <c r="C136" s="13"/>
      <c r="D136" s="13"/>
      <c r="F136" s="4">
        <v>9.3000000000000007</v>
      </c>
      <c r="G136" s="7">
        <f t="shared" si="12"/>
        <v>100</v>
      </c>
      <c r="H136" s="4">
        <v>2</v>
      </c>
      <c r="I136" s="3" t="s">
        <v>201</v>
      </c>
    </row>
  </sheetData>
  <autoFilter ref="A1:I136" xr:uid="{395CD922-3B0D-4D6B-98C8-70AD78CECCEF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D5AA5-4D2B-4681-B81F-14C7E55F07F8}">
  <dimension ref="A1:O74"/>
  <sheetViews>
    <sheetView workbookViewId="0"/>
  </sheetViews>
  <sheetFormatPr defaultRowHeight="14.4" x14ac:dyDescent="0.3"/>
  <cols>
    <col min="1" max="1" width="39.44140625" bestFit="1" customWidth="1"/>
    <col min="2" max="2" width="13.33203125" bestFit="1" customWidth="1"/>
    <col min="3" max="3" width="49" bestFit="1" customWidth="1"/>
    <col min="4" max="4" width="49.109375" hidden="1" customWidth="1"/>
    <col min="5" max="5" width="51.5546875" hidden="1" customWidth="1"/>
    <col min="6" max="6" width="19.5546875" bestFit="1" customWidth="1"/>
    <col min="7" max="7" width="11.33203125" bestFit="1" customWidth="1"/>
    <col min="8" max="8" width="11.33203125" customWidth="1"/>
    <col min="9" max="9" width="14" bestFit="1" customWidth="1"/>
    <col min="10" max="10" width="12.88671875" bestFit="1" customWidth="1"/>
    <col min="11" max="11" width="4.6640625" customWidth="1"/>
    <col min="15" max="15" width="10.5546875" bestFit="1" customWidth="1"/>
  </cols>
  <sheetData>
    <row r="1" spans="1:15" x14ac:dyDescent="0.3">
      <c r="F1" t="s">
        <v>205</v>
      </c>
      <c r="G1" s="16">
        <f ca="1">SUM(G3:G72)</f>
        <v>350.9497144755166</v>
      </c>
      <c r="H1" s="16"/>
      <c r="I1" s="16">
        <f ca="1">SUM(I3:I72)</f>
        <v>23208.322360544396</v>
      </c>
      <c r="J1" s="16"/>
    </row>
    <row r="2" spans="1:15" x14ac:dyDescent="0.3">
      <c r="A2" s="1" t="s">
        <v>2</v>
      </c>
      <c r="B2" t="s">
        <v>206</v>
      </c>
      <c r="C2" t="s">
        <v>207</v>
      </c>
      <c r="D2" t="s">
        <v>208</v>
      </c>
      <c r="E2" t="s">
        <v>209</v>
      </c>
      <c r="F2" t="s">
        <v>210</v>
      </c>
      <c r="G2" t="s">
        <v>211</v>
      </c>
      <c r="H2" t="s">
        <v>224</v>
      </c>
      <c r="I2" t="s">
        <v>212</v>
      </c>
      <c r="J2" t="s">
        <v>223</v>
      </c>
    </row>
    <row r="3" spans="1:15" x14ac:dyDescent="0.3">
      <c r="A3" s="1" t="s">
        <v>17</v>
      </c>
      <c r="B3" s="1" t="s">
        <v>63</v>
      </c>
      <c r="C3" s="1" t="s">
        <v>64</v>
      </c>
      <c r="D3" t="str">
        <f t="shared" ref="D3:D34" si="0">_xlfn.CONCAT(A3,"_",B3)</f>
        <v>Kampina &amp; Oisterwijkse Vennen_H2310</v>
      </c>
      <c r="E3" t="str">
        <f t="shared" ref="E3:E34" si="1">_xlfn.CONCAT(A3,"_ZG",B3)</f>
        <v>Kampina &amp; Oisterwijkse Vennen_ZGH2310</v>
      </c>
      <c r="F3" s="1" t="s">
        <v>213</v>
      </c>
      <c r="G3" s="16">
        <f ca="1">SUMIF(Ndep_volledig!K:Q,D:D,Ndep_volledig!Q:Q)+SUMIF(Ndep_volledig!K:Q,E:E,Ndep_volledig!Q:Q)</f>
        <v>2.297153467748354</v>
      </c>
      <c r="H3" s="25">
        <f t="shared" ref="H3:H34" ca="1" si="2">IF(G3=0,0,G3*2)</f>
        <v>4.5943069354967081</v>
      </c>
      <c r="I3" s="2">
        <f ca="1">IF(G3=0,0,IF(G3*2&gt;VLOOKUP(B3,DATA!A:G,7,FALSE),G3*2,VLOOKUP(B3,DATA!A:G,7,FALSE)))</f>
        <v>100</v>
      </c>
      <c r="J3" s="21">
        <f t="shared" ref="J3:J12" ca="1" si="3">(I3-G3)/G3</f>
        <v>42.532137231570758</v>
      </c>
      <c r="L3" s="12"/>
      <c r="M3" t="s">
        <v>21</v>
      </c>
    </row>
    <row r="4" spans="1:15" x14ac:dyDescent="0.3">
      <c r="A4" s="1" t="s">
        <v>17</v>
      </c>
      <c r="B4" s="1" t="s">
        <v>61</v>
      </c>
      <c r="C4" s="1" t="s">
        <v>62</v>
      </c>
      <c r="D4" t="str">
        <f t="shared" si="0"/>
        <v>Kampina &amp; Oisterwijkse Vennen_H2330</v>
      </c>
      <c r="E4" t="str">
        <f t="shared" si="1"/>
        <v>Kampina &amp; Oisterwijkse Vennen_ZGH2330</v>
      </c>
      <c r="F4" s="1" t="s">
        <v>213</v>
      </c>
      <c r="G4" s="23">
        <f ca="1">SUMIF(Ndep_volledig!K:Q,D:D,Ndep_volledig!Q:Q)+SUMIF(Ndep_volledig!K:Q,E:E,Ndep_volledig!Q:Q)</f>
        <v>1.5077374871128296E-3</v>
      </c>
      <c r="H4" s="25">
        <f t="shared" ca="1" si="2"/>
        <v>3.0154749742256591E-3</v>
      </c>
      <c r="I4" s="2">
        <f ca="1">IF(G4=0,0,IF(G4*2&gt;VLOOKUP(B4,DATA!A:G,7,FALSE),G4*2,VLOOKUP(B4,DATA!A:G,7,FALSE)))</f>
        <v>100</v>
      </c>
      <c r="J4" s="21">
        <f t="shared" ca="1" si="3"/>
        <v>66323.543134820007</v>
      </c>
    </row>
    <row r="5" spans="1:15" x14ac:dyDescent="0.3">
      <c r="A5" s="14" t="s">
        <v>17</v>
      </c>
      <c r="B5" s="14" t="s">
        <v>79</v>
      </c>
      <c r="C5" s="14" t="s">
        <v>80</v>
      </c>
      <c r="D5" s="15" t="str">
        <f t="shared" si="0"/>
        <v>Kampina &amp; Oisterwijkse Vennen_H3110</v>
      </c>
      <c r="E5" s="15" t="str">
        <f t="shared" si="1"/>
        <v>Kampina &amp; Oisterwijkse Vennen_ZGH3110</v>
      </c>
      <c r="F5" s="14" t="s">
        <v>213</v>
      </c>
      <c r="G5" s="20">
        <f ca="1">SUMIF(Ndep_volledig!K:Q,D:D,Ndep_volledig!Q:Q)+SUMIF(Ndep_volledig!K:Q,E:E,Ndep_volledig!Q:Q)</f>
        <v>0.15665328359243819</v>
      </c>
      <c r="H5" s="25">
        <f t="shared" ca="1" si="2"/>
        <v>0.31330656718487637</v>
      </c>
      <c r="I5" s="2">
        <f ca="1">IF(G5=0,0,IF(G5*2&gt;VLOOKUP(B5,DATA!A:G,7,FALSE),G5*2,VLOOKUP(B5,DATA!A:G,7,FALSE)))</f>
        <v>100</v>
      </c>
      <c r="J5" s="22">
        <f t="shared" ca="1" si="3"/>
        <v>637.35240287824456</v>
      </c>
    </row>
    <row r="6" spans="1:15" x14ac:dyDescent="0.3">
      <c r="A6" s="14" t="s">
        <v>17</v>
      </c>
      <c r="B6" s="14" t="s">
        <v>55</v>
      </c>
      <c r="C6" s="14" t="s">
        <v>56</v>
      </c>
      <c r="D6" s="15" t="str">
        <f t="shared" si="0"/>
        <v>Kampina &amp; Oisterwijkse Vennen_H3130</v>
      </c>
      <c r="E6" s="15" t="str">
        <f t="shared" si="1"/>
        <v>Kampina &amp; Oisterwijkse Vennen_ZGH3130</v>
      </c>
      <c r="F6" s="14" t="s">
        <v>213</v>
      </c>
      <c r="G6" s="20">
        <f ca="1">SUMIF(Ndep_volledig!K:Q,D:D,Ndep_volledig!Q:Q)+SUMIF(Ndep_volledig!K:Q,E:E,Ndep_volledig!Q:Q)</f>
        <v>1.1194131540428316</v>
      </c>
      <c r="H6" s="25">
        <f t="shared" ca="1" si="2"/>
        <v>2.2388263080856632</v>
      </c>
      <c r="I6" s="2">
        <f ca="1">IF(G6=0,0,IF(G6*2&gt;VLOOKUP(B6,DATA!A:G,7,FALSE),G6*2,VLOOKUP(B6,DATA!A:G,7,FALSE)))</f>
        <v>100</v>
      </c>
      <c r="J6" s="22">
        <f t="shared" ca="1" si="3"/>
        <v>88.332521811847272</v>
      </c>
      <c r="O6" s="2"/>
    </row>
    <row r="7" spans="1:15" x14ac:dyDescent="0.3">
      <c r="A7" s="1" t="s">
        <v>17</v>
      </c>
      <c r="B7" s="1" t="s">
        <v>57</v>
      </c>
      <c r="C7" s="1" t="s">
        <v>58</v>
      </c>
      <c r="D7" t="str">
        <f t="shared" si="0"/>
        <v>Kampina &amp; Oisterwijkse Vennen_H3160</v>
      </c>
      <c r="E7" t="str">
        <f t="shared" si="1"/>
        <v>Kampina &amp; Oisterwijkse Vennen_ZGH3160</v>
      </c>
      <c r="F7" s="1" t="s">
        <v>213</v>
      </c>
      <c r="G7" s="16">
        <f ca="1">SUMIF(Ndep_volledig!K:Q,D:D,Ndep_volledig!Q:Q)+SUMIF(Ndep_volledig!K:Q,E:E,Ndep_volledig!Q:Q)</f>
        <v>7.5277345659302766</v>
      </c>
      <c r="H7" s="25">
        <f t="shared" ca="1" si="2"/>
        <v>15.055469131860553</v>
      </c>
      <c r="I7" s="2">
        <f ca="1">IF(G7=0,0,IF(G7*2&gt;VLOOKUP(B7,DATA!A:G,7,FALSE),G7*2,VLOOKUP(B7,DATA!A:G,7,FALSE)))</f>
        <v>100</v>
      </c>
      <c r="J7" s="21">
        <f t="shared" ca="1" si="3"/>
        <v>12.284209096929285</v>
      </c>
      <c r="O7" s="2"/>
    </row>
    <row r="8" spans="1:15" x14ac:dyDescent="0.3">
      <c r="A8" s="1" t="s">
        <v>17</v>
      </c>
      <c r="B8" s="1" t="s">
        <v>41</v>
      </c>
      <c r="C8" s="1" t="s">
        <v>42</v>
      </c>
      <c r="D8" t="str">
        <f t="shared" si="0"/>
        <v>Kampina &amp; Oisterwijkse Vennen_H4010A</v>
      </c>
      <c r="E8" t="str">
        <f t="shared" si="1"/>
        <v>Kampina &amp; Oisterwijkse Vennen_ZGH4010A</v>
      </c>
      <c r="F8" s="1" t="s">
        <v>213</v>
      </c>
      <c r="G8" s="16">
        <f ca="1">SUMIF(Ndep_volledig!K:Q,D:D,Ndep_volledig!Q:Q)+SUMIF(Ndep_volledig!K:Q,E:E,Ndep_volledig!Q:Q)</f>
        <v>15.243017009491696</v>
      </c>
      <c r="H8" s="25">
        <f t="shared" ca="1" si="2"/>
        <v>30.486034018983393</v>
      </c>
      <c r="I8" s="2">
        <f ca="1">IF(G8=0,0,IF(G8*2&gt;VLOOKUP(B8,DATA!A:G,7,FALSE),G8*2,VLOOKUP(B8,DATA!A:G,7,FALSE)))</f>
        <v>100</v>
      </c>
      <c r="J8" s="21">
        <f t="shared" ca="1" si="3"/>
        <v>5.5603810543366095</v>
      </c>
      <c r="O8" s="2"/>
    </row>
    <row r="9" spans="1:15" x14ac:dyDescent="0.3">
      <c r="A9" s="1" t="s">
        <v>17</v>
      </c>
      <c r="B9" s="1" t="s">
        <v>53</v>
      </c>
      <c r="C9" s="1" t="s">
        <v>54</v>
      </c>
      <c r="D9" t="str">
        <f t="shared" si="0"/>
        <v>Kampina &amp; Oisterwijkse Vennen_H4030</v>
      </c>
      <c r="E9" t="str">
        <f t="shared" si="1"/>
        <v>Kampina &amp; Oisterwijkse Vennen_ZGH4030</v>
      </c>
      <c r="F9" s="1" t="s">
        <v>213</v>
      </c>
      <c r="G9" s="16">
        <f ca="1">SUMIF(Ndep_volledig!K:Q,D:D,Ndep_volledig!Q:Q)+SUMIF(Ndep_volledig!K:Q,E:E,Ndep_volledig!Q:Q)</f>
        <v>33.25958664829075</v>
      </c>
      <c r="H9" s="25">
        <f t="shared" ca="1" si="2"/>
        <v>66.519173296581499</v>
      </c>
      <c r="I9" s="2">
        <f ca="1">IF(G9=0,0,IF(G9*2&gt;VLOOKUP(B9,DATA!A:G,7,FALSE),G9*2,VLOOKUP(B9,DATA!A:G,7,FALSE)))</f>
        <v>100</v>
      </c>
      <c r="J9" s="21">
        <f t="shared" ca="1" si="3"/>
        <v>2.0066519183616829</v>
      </c>
      <c r="O9" s="2"/>
    </row>
    <row r="10" spans="1:15" x14ac:dyDescent="0.3">
      <c r="A10" s="1" t="s">
        <v>17</v>
      </c>
      <c r="B10" s="1" t="s">
        <v>77</v>
      </c>
      <c r="C10" s="1" t="s">
        <v>78</v>
      </c>
      <c r="D10" t="str">
        <f t="shared" si="0"/>
        <v>Kampina &amp; Oisterwijkse Vennen_H6410</v>
      </c>
      <c r="E10" t="str">
        <f t="shared" si="1"/>
        <v>Kampina &amp; Oisterwijkse Vennen_ZGH6410</v>
      </c>
      <c r="F10" s="1" t="s">
        <v>213</v>
      </c>
      <c r="G10" s="23">
        <f ca="1">SUMIF(Ndep_volledig!K:Q,D:D,Ndep_volledig!Q:Q)+SUMIF(Ndep_volledig!K:Q,E:E,Ndep_volledig!Q:Q)</f>
        <v>2.0273107874686285E-3</v>
      </c>
      <c r="H10" s="25">
        <f t="shared" ca="1" si="2"/>
        <v>4.0546215749372571E-3</v>
      </c>
      <c r="I10" s="2">
        <f ca="1">IF(G10=0,0,IF(G10*2&gt;VLOOKUP(B10,DATA!A:G,7,FALSE),G10*2,VLOOKUP(B10,DATA!A:G,7,FALSE)))</f>
        <v>100</v>
      </c>
      <c r="J10" s="21">
        <f t="shared" ca="1" si="3"/>
        <v>49325.428201402465</v>
      </c>
      <c r="O10" s="2"/>
    </row>
    <row r="11" spans="1:15" x14ac:dyDescent="0.3">
      <c r="A11" s="1" t="s">
        <v>17</v>
      </c>
      <c r="B11" s="1" t="s">
        <v>68</v>
      </c>
      <c r="C11" s="1" t="s">
        <v>69</v>
      </c>
      <c r="D11" t="str">
        <f t="shared" si="0"/>
        <v>Kampina &amp; Oisterwijkse Vennen_H7110B</v>
      </c>
      <c r="E11" t="str">
        <f t="shared" si="1"/>
        <v>Kampina &amp; Oisterwijkse Vennen_ZGH7110B</v>
      </c>
      <c r="F11" s="1" t="s">
        <v>213</v>
      </c>
      <c r="G11" s="16">
        <f ca="1">SUMIF(Ndep_volledig!K:Q,D:D,Ndep_volledig!Q:Q)+SUMIF(Ndep_volledig!K:Q,E:E,Ndep_volledig!Q:Q)</f>
        <v>0.250206778899211</v>
      </c>
      <c r="H11" s="25">
        <f t="shared" ca="1" si="2"/>
        <v>0.500413557798422</v>
      </c>
      <c r="I11" s="2">
        <f ca="1">IF(G11=0,0,IF(G11*2&gt;VLOOKUP(B11,DATA!A:G,7,FALSE),G11*2,VLOOKUP(B11,DATA!A:G,7,FALSE)))</f>
        <v>100</v>
      </c>
      <c r="J11" s="21">
        <f t="shared" ca="1" si="3"/>
        <v>398.66942718319507</v>
      </c>
      <c r="O11" s="2"/>
    </row>
    <row r="12" spans="1:15" x14ac:dyDescent="0.3">
      <c r="A12" s="1" t="s">
        <v>17</v>
      </c>
      <c r="B12" s="1" t="s">
        <v>43</v>
      </c>
      <c r="C12" s="1" t="s">
        <v>44</v>
      </c>
      <c r="D12" t="str">
        <f t="shared" si="0"/>
        <v>Kampina &amp; Oisterwijkse Vennen_H7150</v>
      </c>
      <c r="E12" t="str">
        <f t="shared" si="1"/>
        <v>Kampina &amp; Oisterwijkse Vennen_ZGH7150</v>
      </c>
      <c r="F12" s="1" t="s">
        <v>213</v>
      </c>
      <c r="G12" s="16">
        <f ca="1">SUMIF(Ndep_volledig!K:Q,D:D,Ndep_volledig!Q:Q)+SUMIF(Ndep_volledig!K:Q,E:E,Ndep_volledig!Q:Q)</f>
        <v>2.3607095034856367</v>
      </c>
      <c r="H12" s="25">
        <f t="shared" ca="1" si="2"/>
        <v>4.7214190069712734</v>
      </c>
      <c r="I12" s="2">
        <f ca="1">IF(G12=0,0,IF(G12*2&gt;VLOOKUP(B12,DATA!A:G,7,FALSE),G12*2,VLOOKUP(B12,DATA!A:G,7,FALSE)))</f>
        <v>100</v>
      </c>
      <c r="J12" s="21">
        <f t="shared" ca="1" si="3"/>
        <v>41.360146325648252</v>
      </c>
      <c r="O12" s="2"/>
    </row>
    <row r="13" spans="1:15" x14ac:dyDescent="0.3">
      <c r="A13" s="1" t="s">
        <v>17</v>
      </c>
      <c r="B13" s="1" t="s">
        <v>39</v>
      </c>
      <c r="C13" s="1" t="s">
        <v>40</v>
      </c>
      <c r="D13" t="str">
        <f t="shared" si="0"/>
        <v>Kampina &amp; Oisterwijkse Vennen_H7210</v>
      </c>
      <c r="E13" t="str">
        <f t="shared" si="1"/>
        <v>Kampina &amp; Oisterwijkse Vennen_ZGH7210</v>
      </c>
      <c r="F13" s="1" t="s">
        <v>213</v>
      </c>
      <c r="G13" s="16">
        <f ca="1">SUMIF(Ndep_volledig!K:Q,D:D,Ndep_volledig!Q:Q)+SUMIF(Ndep_volledig!K:Q,E:E,Ndep_volledig!Q:Q)</f>
        <v>0</v>
      </c>
      <c r="H13" s="25">
        <f t="shared" ca="1" si="2"/>
        <v>0</v>
      </c>
      <c r="I13" s="2">
        <f ca="1">IF(G13=0,0,IF(G13*2&gt;VLOOKUP(B13,DATA!A:G,7,FALSE),G13*2,VLOOKUP(B13,DATA!A:G,7,FALSE)))</f>
        <v>0</v>
      </c>
      <c r="J13" s="21">
        <v>0</v>
      </c>
      <c r="O13" s="2"/>
    </row>
    <row r="14" spans="1:15" x14ac:dyDescent="0.3">
      <c r="A14" s="1" t="s">
        <v>17</v>
      </c>
      <c r="B14" s="1" t="s">
        <v>70</v>
      </c>
      <c r="C14" s="1" t="s">
        <v>71</v>
      </c>
      <c r="D14" t="str">
        <f t="shared" si="0"/>
        <v>Kampina &amp; Oisterwijkse Vennen_H9120</v>
      </c>
      <c r="E14" t="str">
        <f t="shared" si="1"/>
        <v>Kampina &amp; Oisterwijkse Vennen_ZGH9120</v>
      </c>
      <c r="F14" s="1" t="s">
        <v>213</v>
      </c>
      <c r="G14" s="16">
        <f ca="1">SUMIF(Ndep_volledig!K:Q,D:D,Ndep_volledig!Q:Q)+SUMIF(Ndep_volledig!K:Q,E:E,Ndep_volledig!Q:Q)</f>
        <v>0.40402657057581476</v>
      </c>
      <c r="H14" s="25">
        <f t="shared" ca="1" si="2"/>
        <v>0.80805314115162952</v>
      </c>
      <c r="I14" s="2">
        <f ca="1">IF(G14=0,0,IF(G14*2&gt;VLOOKUP(B14,DATA!A:G,7,FALSE),G14*2,VLOOKUP(B14,DATA!A:G,7,FALSE)))</f>
        <v>1000</v>
      </c>
      <c r="J14" s="21">
        <f t="shared" ref="J14:J45" ca="1" si="4">(I14-G14)/G14</f>
        <v>2474.0847415178901</v>
      </c>
      <c r="O14" s="2"/>
    </row>
    <row r="15" spans="1:15" x14ac:dyDescent="0.3">
      <c r="A15" s="1" t="s">
        <v>17</v>
      </c>
      <c r="B15" s="1" t="s">
        <v>59</v>
      </c>
      <c r="C15" s="1" t="s">
        <v>60</v>
      </c>
      <c r="D15" t="str">
        <f t="shared" si="0"/>
        <v>Kampina &amp; Oisterwijkse Vennen_H9190</v>
      </c>
      <c r="E15" t="str">
        <f t="shared" si="1"/>
        <v>Kampina &amp; Oisterwijkse Vennen_ZGH9190</v>
      </c>
      <c r="F15" s="1" t="s">
        <v>213</v>
      </c>
      <c r="G15" s="16">
        <f ca="1">SUMIF(Ndep_volledig!K:Q,D:D,Ndep_volledig!Q:Q)+SUMIF(Ndep_volledig!K:Q,E:E,Ndep_volledig!Q:Q)</f>
        <v>3.389242866426903</v>
      </c>
      <c r="H15" s="25">
        <f t="shared" ca="1" si="2"/>
        <v>6.778485732853806</v>
      </c>
      <c r="I15" s="2">
        <f ca="1">IF(G15=0,0,IF(G15*2&gt;VLOOKUP(B15,DATA!A:G,7,FALSE),G15*2,VLOOKUP(B15,DATA!A:G,7,FALSE)))</f>
        <v>1000</v>
      </c>
      <c r="J15" s="21">
        <f t="shared" ca="1" si="4"/>
        <v>294.05114841600192</v>
      </c>
      <c r="O15" s="2"/>
    </row>
    <row r="16" spans="1:15" x14ac:dyDescent="0.3">
      <c r="A16" s="1" t="s">
        <v>17</v>
      </c>
      <c r="B16" s="1" t="s">
        <v>28</v>
      </c>
      <c r="C16" s="1" t="s">
        <v>29</v>
      </c>
      <c r="D16" t="str">
        <f t="shared" si="0"/>
        <v>Kampina &amp; Oisterwijkse Vennen_H91D0</v>
      </c>
      <c r="E16" t="str">
        <f t="shared" si="1"/>
        <v>Kampina &amp; Oisterwijkse Vennen_ZGH91D0</v>
      </c>
      <c r="F16" s="1" t="s">
        <v>213</v>
      </c>
      <c r="G16" s="16">
        <f ca="1">SUMIF(Ndep_volledig!K:Q,D:D,Ndep_volledig!Q:Q)+SUMIF(Ndep_volledig!K:Q,E:E,Ndep_volledig!Q:Q)</f>
        <v>2.4979477708416349</v>
      </c>
      <c r="H16" s="25">
        <f t="shared" ca="1" si="2"/>
        <v>4.9958955416832698</v>
      </c>
      <c r="I16" s="2">
        <f ca="1">IF(G16=0,0,IF(G16*2&gt;VLOOKUP(B16,DATA!A:G,7,FALSE),G16*2,VLOOKUP(B16,DATA!A:G,7,FALSE)))</f>
        <v>1000</v>
      </c>
      <c r="J16" s="21">
        <f t="shared" ca="1" si="4"/>
        <v>399.32862643203686</v>
      </c>
      <c r="O16" s="2"/>
    </row>
    <row r="17" spans="1:15" x14ac:dyDescent="0.3">
      <c r="A17" s="1" t="s">
        <v>17</v>
      </c>
      <c r="B17" s="1" t="s">
        <v>22</v>
      </c>
      <c r="C17" s="1" t="s">
        <v>23</v>
      </c>
      <c r="D17" t="str">
        <f t="shared" si="0"/>
        <v>Kampina &amp; Oisterwijkse Vennen_H91E0C</v>
      </c>
      <c r="E17" t="str">
        <f t="shared" si="1"/>
        <v>Kampina &amp; Oisterwijkse Vennen_ZGH91E0C</v>
      </c>
      <c r="F17" s="1" t="s">
        <v>213</v>
      </c>
      <c r="G17" s="16">
        <f ca="1">SUMIF(Ndep_volledig!K:Q,D:D,Ndep_volledig!Q:Q)+SUMIF(Ndep_volledig!K:Q,E:E,Ndep_volledig!Q:Q)</f>
        <v>2.7548106822925105</v>
      </c>
      <c r="H17" s="25">
        <f t="shared" ca="1" si="2"/>
        <v>5.5096213645850209</v>
      </c>
      <c r="I17" s="2">
        <f ca="1">IF(G17=0,0,IF(G17*2&gt;VLOOKUP(B17,DATA!A:G,7,FALSE),G17*2,VLOOKUP(B17,DATA!A:G,7,FALSE)))</f>
        <v>1000</v>
      </c>
      <c r="J17" s="21">
        <f t="shared" ca="1" si="4"/>
        <v>362.00135121002785</v>
      </c>
      <c r="O17" s="2"/>
    </row>
    <row r="18" spans="1:15" x14ac:dyDescent="0.3">
      <c r="A18" s="1" t="s">
        <v>17</v>
      </c>
      <c r="B18" s="1" t="s">
        <v>94</v>
      </c>
      <c r="C18" s="1" t="s">
        <v>42</v>
      </c>
      <c r="D18" t="str">
        <f t="shared" si="0"/>
        <v>Kampina &amp; Oisterwijkse Vennen_L4010A</v>
      </c>
      <c r="E18" t="str">
        <f t="shared" si="1"/>
        <v>Kampina &amp; Oisterwijkse Vennen_ZGL4010A</v>
      </c>
      <c r="F18" s="1" t="s">
        <v>213</v>
      </c>
      <c r="G18" s="16">
        <f ca="1">SUMIF(Ndep_volledig!K:Q,D:D,Ndep_volledig!Q:Q)+SUMIF(Ndep_volledig!K:Q,E:E,Ndep_volledig!Q:Q)</f>
        <v>9.6628343376790632E-2</v>
      </c>
      <c r="H18" s="25">
        <f t="shared" ca="1" si="2"/>
        <v>0.19325668675358126</v>
      </c>
      <c r="I18" s="2">
        <f ca="1">IF(G18=0,0,IF(G18*2&gt;VLOOKUP(B18,DATA!A:G,7,FALSE),G18*2,VLOOKUP(B18,DATA!A:G,7,FALSE)))</f>
        <v>100</v>
      </c>
      <c r="J18" s="21">
        <f t="shared" ca="1" si="4"/>
        <v>1033.8930397167424</v>
      </c>
      <c r="O18" s="2"/>
    </row>
    <row r="19" spans="1:15" x14ac:dyDescent="0.3">
      <c r="A19" s="1" t="s">
        <v>17</v>
      </c>
      <c r="B19" s="1" t="s">
        <v>89</v>
      </c>
      <c r="C19" s="1" t="s">
        <v>54</v>
      </c>
      <c r="D19" t="str">
        <f t="shared" si="0"/>
        <v>Kampina &amp; Oisterwijkse Vennen_L4030</v>
      </c>
      <c r="E19" t="str">
        <f t="shared" si="1"/>
        <v>Kampina &amp; Oisterwijkse Vennen_ZGL4030</v>
      </c>
      <c r="F19" s="1" t="s">
        <v>213</v>
      </c>
      <c r="G19" s="16">
        <f ca="1">SUMIF(Ndep_volledig!K:Q,D:D,Ndep_volledig!Q:Q)+SUMIF(Ndep_volledig!K:Q,E:E,Ndep_volledig!Q:Q)</f>
        <v>16.237071460954436</v>
      </c>
      <c r="H19" s="25">
        <f t="shared" ca="1" si="2"/>
        <v>32.474142921908872</v>
      </c>
      <c r="I19" s="2">
        <f ca="1">IF(G19=0,0,IF(G19*2&gt;VLOOKUP(B19,DATA!A:G,7,FALSE),G19*2,VLOOKUP(B19,DATA!A:G,7,FALSE)))</f>
        <v>100</v>
      </c>
      <c r="J19" s="21">
        <f t="shared" ca="1" si="4"/>
        <v>5.15874606701533</v>
      </c>
      <c r="O19" s="2"/>
    </row>
    <row r="20" spans="1:15" x14ac:dyDescent="0.3">
      <c r="A20" s="1" t="s">
        <v>17</v>
      </c>
      <c r="B20" s="1" t="s">
        <v>31</v>
      </c>
      <c r="C20" s="1" t="s">
        <v>32</v>
      </c>
      <c r="D20" t="str">
        <f t="shared" si="0"/>
        <v>Kampina &amp; Oisterwijkse Vennen_Lg03</v>
      </c>
      <c r="E20" t="str">
        <f t="shared" si="1"/>
        <v>Kampina &amp; Oisterwijkse Vennen_ZGLg03</v>
      </c>
      <c r="F20" s="1" t="s">
        <v>213</v>
      </c>
      <c r="G20" s="16">
        <f ca="1">SUMIF(Ndep_volledig!K:Q,D:D,Ndep_volledig!Q:Q)+SUMIF(Ndep_volledig!K:Q,E:E,Ndep_volledig!Q:Q)</f>
        <v>8.1764423971634234E-2</v>
      </c>
      <c r="H20" s="25">
        <f t="shared" ca="1" si="2"/>
        <v>0.16352884794326847</v>
      </c>
      <c r="I20" s="2">
        <f ca="1">IF(G20=0,0,IF(G20*2&gt;VLOOKUP(B20,DATA!A:G,7,FALSE),G20*2,VLOOKUP(B20,DATA!A:G,7,FALSE)))</f>
        <v>100</v>
      </c>
      <c r="J20" s="21">
        <f t="shared" ca="1" si="4"/>
        <v>1222.0257995175514</v>
      </c>
      <c r="O20" s="2"/>
    </row>
    <row r="21" spans="1:15" x14ac:dyDescent="0.3">
      <c r="A21" s="1" t="s">
        <v>17</v>
      </c>
      <c r="B21" s="1" t="s">
        <v>90</v>
      </c>
      <c r="C21" s="1" t="s">
        <v>91</v>
      </c>
      <c r="D21" t="str">
        <f t="shared" si="0"/>
        <v>Kampina &amp; Oisterwijkse Vennen_Lg04</v>
      </c>
      <c r="E21" t="str">
        <f t="shared" si="1"/>
        <v>Kampina &amp; Oisterwijkse Vennen_ZGLg04</v>
      </c>
      <c r="F21" s="1" t="s">
        <v>213</v>
      </c>
      <c r="G21" s="16">
        <f ca="1">SUMIF(Ndep_volledig!K:Q,D:D,Ndep_volledig!Q:Q)+SUMIF(Ndep_volledig!K:Q,E:E,Ndep_volledig!Q:Q)</f>
        <v>0.92895911336684578</v>
      </c>
      <c r="H21" s="25">
        <f t="shared" ca="1" si="2"/>
        <v>1.8579182267336916</v>
      </c>
      <c r="I21" s="2">
        <f ca="1">IF(G21=0,0,IF(G21*2&gt;VLOOKUP(B21,DATA!A:G,7,FALSE),G21*2,VLOOKUP(B21,DATA!A:G,7,FALSE)))</f>
        <v>100</v>
      </c>
      <c r="J21" s="21">
        <f t="shared" ca="1" si="4"/>
        <v>106.64736419622164</v>
      </c>
      <c r="O21" s="2"/>
    </row>
    <row r="22" spans="1:15" x14ac:dyDescent="0.3">
      <c r="A22" s="1" t="s">
        <v>17</v>
      </c>
      <c r="B22" s="1" t="s">
        <v>51</v>
      </c>
      <c r="C22" s="1" t="s">
        <v>52</v>
      </c>
      <c r="D22" t="str">
        <f t="shared" si="0"/>
        <v>Kampina &amp; Oisterwijkse Vennen_Lg09</v>
      </c>
      <c r="E22" t="str">
        <f t="shared" si="1"/>
        <v>Kampina &amp; Oisterwijkse Vennen_ZGLg09</v>
      </c>
      <c r="F22" s="1" t="s">
        <v>213</v>
      </c>
      <c r="G22" s="16">
        <f ca="1">SUMIF(Ndep_volledig!K:Q,D:D,Ndep_volledig!Q:Q)+SUMIF(Ndep_volledig!K:Q,E:E,Ndep_volledig!Q:Q)</f>
        <v>3.0542802059576286</v>
      </c>
      <c r="H22" s="25">
        <f t="shared" ca="1" si="2"/>
        <v>6.1085604119152572</v>
      </c>
      <c r="I22" s="2">
        <f ca="1">IF(G22=0,0,IF(G22*2&gt;VLOOKUP(B22,DATA!A:G,7,FALSE),G22*2,VLOOKUP(B22,DATA!A:G,7,FALSE)))</f>
        <v>100</v>
      </c>
      <c r="J22" s="21">
        <f t="shared" ca="1" si="4"/>
        <v>31.74093837393886</v>
      </c>
      <c r="O22" s="2"/>
    </row>
    <row r="23" spans="1:15" x14ac:dyDescent="0.3">
      <c r="A23" s="1" t="s">
        <v>34</v>
      </c>
      <c r="B23" s="1" t="s">
        <v>63</v>
      </c>
      <c r="C23" s="1" t="s">
        <v>64</v>
      </c>
      <c r="D23" t="str">
        <f t="shared" si="0"/>
        <v>Kempenland-West_H2310</v>
      </c>
      <c r="E23" t="str">
        <f t="shared" si="1"/>
        <v>Kempenland-West_ZGH2310</v>
      </c>
      <c r="F23" s="1" t="s">
        <v>213</v>
      </c>
      <c r="G23" s="16">
        <f ca="1">SUMIF(Ndep_volledig!K:Q,D:D,Ndep_volledig!Q:Q)+SUMIF(Ndep_volledig!K:Q,E:E,Ndep_volledig!Q:Q)</f>
        <v>8.4477930558893686</v>
      </c>
      <c r="H23" s="25">
        <f t="shared" ca="1" si="2"/>
        <v>16.895586111778737</v>
      </c>
      <c r="I23" s="2">
        <f ca="1">IF(G23=0,0,IF(G23*2&gt;VLOOKUP(B23,DATA!A:G,7,FALSE),G23*2,VLOOKUP(B23,DATA!A:G,7,FALSE)))</f>
        <v>100</v>
      </c>
      <c r="J23" s="21">
        <f t="shared" ca="1" si="4"/>
        <v>10.837411184011559</v>
      </c>
      <c r="O23" s="2"/>
    </row>
    <row r="24" spans="1:15" x14ac:dyDescent="0.3">
      <c r="A24" s="14" t="s">
        <v>34</v>
      </c>
      <c r="B24" s="14" t="s">
        <v>55</v>
      </c>
      <c r="C24" s="14" t="s">
        <v>56</v>
      </c>
      <c r="D24" s="15" t="str">
        <f t="shared" si="0"/>
        <v>Kempenland-West_H3130</v>
      </c>
      <c r="E24" s="15" t="str">
        <f t="shared" si="1"/>
        <v>Kempenland-West_ZGH3130</v>
      </c>
      <c r="F24" s="14" t="s">
        <v>213</v>
      </c>
      <c r="G24" s="20">
        <f ca="1">SUMIF(Ndep_volledig!K:Q,D:D,Ndep_volledig!Q:Q)+SUMIF(Ndep_volledig!K:Q,E:E,Ndep_volledig!Q:Q)</f>
        <v>3.1895612066125283</v>
      </c>
      <c r="H24" s="25">
        <f t="shared" ca="1" si="2"/>
        <v>6.3791224132250566</v>
      </c>
      <c r="I24" s="2">
        <f ca="1">IF(G24=0,0,IF(G24*2&gt;VLOOKUP(B24,DATA!A:G,7,FALSE),G24*2,VLOOKUP(B24,DATA!A:G,7,FALSE)))</f>
        <v>100</v>
      </c>
      <c r="J24" s="22">
        <f t="shared" ca="1" si="4"/>
        <v>30.352274975216716</v>
      </c>
      <c r="O24" s="2"/>
    </row>
    <row r="25" spans="1:15" x14ac:dyDescent="0.3">
      <c r="A25" s="1" t="s">
        <v>34</v>
      </c>
      <c r="B25" s="1" t="s">
        <v>57</v>
      </c>
      <c r="C25" s="1" t="s">
        <v>58</v>
      </c>
      <c r="D25" t="str">
        <f t="shared" si="0"/>
        <v>Kempenland-West_H3160</v>
      </c>
      <c r="E25" t="str">
        <f t="shared" si="1"/>
        <v>Kempenland-West_ZGH3160</v>
      </c>
      <c r="F25" s="1" t="s">
        <v>213</v>
      </c>
      <c r="G25" s="16">
        <f ca="1">SUMIF(Ndep_volledig!K:Q,D:D,Ndep_volledig!Q:Q)+SUMIF(Ndep_volledig!K:Q,E:E,Ndep_volledig!Q:Q)</f>
        <v>1.3041420867687541</v>
      </c>
      <c r="H25" s="25">
        <f t="shared" ca="1" si="2"/>
        <v>2.6082841735375082</v>
      </c>
      <c r="I25" s="2">
        <f ca="1">IF(G25=0,0,IF(G25*2&gt;VLOOKUP(B25,DATA!A:G,7,FALSE),G25*2,VLOOKUP(B25,DATA!A:G,7,FALSE)))</f>
        <v>100</v>
      </c>
      <c r="J25" s="21">
        <f t="shared" ca="1" si="4"/>
        <v>75.678761474348192</v>
      </c>
      <c r="O25" s="2"/>
    </row>
    <row r="26" spans="1:15" x14ac:dyDescent="0.3">
      <c r="A26" s="1" t="s">
        <v>34</v>
      </c>
      <c r="B26" s="1" t="s">
        <v>41</v>
      </c>
      <c r="C26" s="1" t="s">
        <v>42</v>
      </c>
      <c r="D26" t="str">
        <f t="shared" si="0"/>
        <v>Kempenland-West_H4010A</v>
      </c>
      <c r="E26" t="str">
        <f t="shared" si="1"/>
        <v>Kempenland-West_ZGH4010A</v>
      </c>
      <c r="F26" s="1" t="s">
        <v>213</v>
      </c>
      <c r="G26" s="16">
        <f ca="1">SUMIF(Ndep_volledig!K:Q,D:D,Ndep_volledig!Q:Q)+SUMIF(Ndep_volledig!K:Q,E:E,Ndep_volledig!Q:Q)</f>
        <v>10.610919589707276</v>
      </c>
      <c r="H26" s="25">
        <f t="shared" ca="1" si="2"/>
        <v>21.221839179414552</v>
      </c>
      <c r="I26" s="2">
        <f ca="1">IF(G26=0,0,IF(G26*2&gt;VLOOKUP(B26,DATA!A:G,7,FALSE),G26*2,VLOOKUP(B26,DATA!A:G,7,FALSE)))</f>
        <v>100</v>
      </c>
      <c r="J26" s="21">
        <f t="shared" ca="1" si="4"/>
        <v>8.4242538692877513</v>
      </c>
      <c r="O26" s="2"/>
    </row>
    <row r="27" spans="1:15" x14ac:dyDescent="0.3">
      <c r="A27" s="1" t="s">
        <v>34</v>
      </c>
      <c r="B27" s="1" t="s">
        <v>53</v>
      </c>
      <c r="C27" s="1" t="s">
        <v>54</v>
      </c>
      <c r="D27" t="str">
        <f t="shared" si="0"/>
        <v>Kempenland-West_H4030</v>
      </c>
      <c r="E27" t="str">
        <f t="shared" si="1"/>
        <v>Kempenland-West_ZGH4030</v>
      </c>
      <c r="F27" s="1" t="s">
        <v>213</v>
      </c>
      <c r="G27" s="16">
        <f ca="1">SUMIF(Ndep_volledig!K:Q,D:D,Ndep_volledig!Q:Q)+SUMIF(Ndep_volledig!K:Q,E:E,Ndep_volledig!Q:Q)</f>
        <v>7.4712939051883449</v>
      </c>
      <c r="H27" s="25">
        <f t="shared" ca="1" si="2"/>
        <v>14.94258781037669</v>
      </c>
      <c r="I27" s="2">
        <f ca="1">IF(G27=0,0,IF(G27*2&gt;VLOOKUP(B27,DATA!A:G,7,FALSE),G27*2,VLOOKUP(B27,DATA!A:G,7,FALSE)))</f>
        <v>100</v>
      </c>
      <c r="J27" s="21">
        <f t="shared" ca="1" si="4"/>
        <v>12.384562469233913</v>
      </c>
      <c r="O27" s="2"/>
    </row>
    <row r="28" spans="1:15" x14ac:dyDescent="0.3">
      <c r="A28" s="1" t="s">
        <v>34</v>
      </c>
      <c r="B28" s="1" t="s">
        <v>77</v>
      </c>
      <c r="C28" s="1" t="s">
        <v>78</v>
      </c>
      <c r="D28" t="str">
        <f t="shared" si="0"/>
        <v>Kempenland-West_H6410</v>
      </c>
      <c r="E28" t="str">
        <f t="shared" si="1"/>
        <v>Kempenland-West_ZGH6410</v>
      </c>
      <c r="F28" s="1" t="s">
        <v>213</v>
      </c>
      <c r="G28" s="16">
        <f ca="1">SUMIF(Ndep_volledig!K:Q,D:D,Ndep_volledig!Q:Q)+SUMIF(Ndep_volledig!K:Q,E:E,Ndep_volledig!Q:Q)</f>
        <v>6.9719649543595316E-2</v>
      </c>
      <c r="H28" s="25">
        <f t="shared" ca="1" si="2"/>
        <v>0.13943929908719063</v>
      </c>
      <c r="I28" s="2">
        <f ca="1">IF(G28=0,0,IF(G28*2&gt;VLOOKUP(B28,DATA!A:G,7,FALSE),G28*2,VLOOKUP(B28,DATA!A:G,7,FALSE)))</f>
        <v>100</v>
      </c>
      <c r="J28" s="21">
        <f t="shared" ca="1" si="4"/>
        <v>1433.3158729946074</v>
      </c>
      <c r="O28" s="2"/>
    </row>
    <row r="29" spans="1:15" x14ac:dyDescent="0.3">
      <c r="A29" s="1" t="s">
        <v>34</v>
      </c>
      <c r="B29" s="1" t="s">
        <v>43</v>
      </c>
      <c r="C29" s="1" t="s">
        <v>44</v>
      </c>
      <c r="D29" t="str">
        <f t="shared" si="0"/>
        <v>Kempenland-West_H7150</v>
      </c>
      <c r="E29" t="str">
        <f t="shared" si="1"/>
        <v>Kempenland-West_ZGH7150</v>
      </c>
      <c r="F29" s="1" t="s">
        <v>213</v>
      </c>
      <c r="G29" s="16">
        <f ca="1">SUMIF(Ndep_volledig!K:Q,D:D,Ndep_volledig!Q:Q)+SUMIF(Ndep_volledig!K:Q,E:E,Ndep_volledig!Q:Q)</f>
        <v>3.0176704134135162</v>
      </c>
      <c r="H29" s="25">
        <f t="shared" ca="1" si="2"/>
        <v>6.0353408268270323</v>
      </c>
      <c r="I29" s="2">
        <f ca="1">IF(G29=0,0,IF(G29*2&gt;VLOOKUP(B29,DATA!A:G,7,FALSE),G29*2,VLOOKUP(B29,DATA!A:G,7,FALSE)))</f>
        <v>100</v>
      </c>
      <c r="J29" s="21">
        <f t="shared" ca="1" si="4"/>
        <v>32.138145092154851</v>
      </c>
      <c r="O29" s="2"/>
    </row>
    <row r="30" spans="1:15" x14ac:dyDescent="0.3">
      <c r="A30" s="1" t="s">
        <v>34</v>
      </c>
      <c r="B30" s="1" t="s">
        <v>70</v>
      </c>
      <c r="C30" s="1" t="s">
        <v>71</v>
      </c>
      <c r="D30" t="str">
        <f t="shared" si="0"/>
        <v>Kempenland-West_H9120</v>
      </c>
      <c r="E30" t="str">
        <f t="shared" si="1"/>
        <v>Kempenland-West_ZGH9120</v>
      </c>
      <c r="F30" s="1" t="s">
        <v>213</v>
      </c>
      <c r="G30" s="16">
        <f ca="1">SUMIF(Ndep_volledig!K:Q,D:D,Ndep_volledig!Q:Q)+SUMIF(Ndep_volledig!K:Q,E:E,Ndep_volledig!Q:Q)</f>
        <v>0.28408793757902534</v>
      </c>
      <c r="H30" s="25">
        <f t="shared" ca="1" si="2"/>
        <v>0.56817587515805068</v>
      </c>
      <c r="I30" s="2">
        <f ca="1">IF(G30=0,0,IF(G30*2&gt;VLOOKUP(B30,DATA!A:G,7,FALSE),G30*2,VLOOKUP(B30,DATA!A:G,7,FALSE)))</f>
        <v>1000</v>
      </c>
      <c r="J30" s="21">
        <f t="shared" ca="1" si="4"/>
        <v>3519.0368186059568</v>
      </c>
      <c r="O30" s="2"/>
    </row>
    <row r="31" spans="1:15" x14ac:dyDescent="0.3">
      <c r="A31" s="1" t="s">
        <v>34</v>
      </c>
      <c r="B31" s="1" t="s">
        <v>49</v>
      </c>
      <c r="C31" s="1" t="s">
        <v>50</v>
      </c>
      <c r="D31" t="str">
        <f t="shared" si="0"/>
        <v>Kempenland-West_H9160A</v>
      </c>
      <c r="E31" t="str">
        <f t="shared" si="1"/>
        <v>Kempenland-West_ZGH9160A</v>
      </c>
      <c r="F31" s="1" t="s">
        <v>213</v>
      </c>
      <c r="G31" s="16">
        <f ca="1">SUMIF(Ndep_volledig!K:Q,D:D,Ndep_volledig!Q:Q)+SUMIF(Ndep_volledig!K:Q,E:E,Ndep_volledig!Q:Q)</f>
        <v>0.42750233151555128</v>
      </c>
      <c r="H31" s="25">
        <f t="shared" ca="1" si="2"/>
        <v>0.85500466303110256</v>
      </c>
      <c r="I31" s="2">
        <f ca="1">IF(G31=0,0,IF(G31*2&gt;VLOOKUP(B31,DATA!A:G,7,FALSE),G31*2,VLOOKUP(B31,DATA!A:G,7,FALSE)))</f>
        <v>1000</v>
      </c>
      <c r="J31" s="21">
        <f t="shared" ca="1" si="4"/>
        <v>2338.1685291045551</v>
      </c>
      <c r="O31" s="2"/>
    </row>
    <row r="32" spans="1:15" x14ac:dyDescent="0.3">
      <c r="A32" s="1" t="s">
        <v>34</v>
      </c>
      <c r="B32" s="1" t="s">
        <v>59</v>
      </c>
      <c r="C32" s="1" t="s">
        <v>60</v>
      </c>
      <c r="D32" t="str">
        <f t="shared" si="0"/>
        <v>Kempenland-West_H9190</v>
      </c>
      <c r="E32" t="str">
        <f t="shared" si="1"/>
        <v>Kempenland-West_ZGH9190</v>
      </c>
      <c r="F32" s="1" t="s">
        <v>213</v>
      </c>
      <c r="G32" s="16">
        <f ca="1">SUMIF(Ndep_volledig!K:Q,D:D,Ndep_volledig!Q:Q)+SUMIF(Ndep_volledig!K:Q,E:E,Ndep_volledig!Q:Q)</f>
        <v>1.4564849020099393</v>
      </c>
      <c r="H32" s="25">
        <f t="shared" ca="1" si="2"/>
        <v>2.9129698040198786</v>
      </c>
      <c r="I32" s="2">
        <f ca="1">IF(G32=0,0,IF(G32*2&gt;VLOOKUP(B32,DATA!A:G,7,FALSE),G32*2,VLOOKUP(B32,DATA!A:G,7,FALSE)))</f>
        <v>1000</v>
      </c>
      <c r="J32" s="21">
        <f t="shared" ca="1" si="4"/>
        <v>685.58452869645737</v>
      </c>
    </row>
    <row r="33" spans="1:10" x14ac:dyDescent="0.3">
      <c r="A33" s="1" t="s">
        <v>34</v>
      </c>
      <c r="B33" s="1" t="s">
        <v>28</v>
      </c>
      <c r="C33" s="1" t="s">
        <v>29</v>
      </c>
      <c r="D33" t="str">
        <f t="shared" si="0"/>
        <v>Kempenland-West_H91D0</v>
      </c>
      <c r="E33" t="str">
        <f t="shared" si="1"/>
        <v>Kempenland-West_ZGH91D0</v>
      </c>
      <c r="F33" s="1" t="s">
        <v>213</v>
      </c>
      <c r="G33" s="16">
        <f ca="1">SUMIF(Ndep_volledig!K:Q,D:D,Ndep_volledig!Q:Q)+SUMIF(Ndep_volledig!K:Q,E:E,Ndep_volledig!Q:Q)</f>
        <v>2.3240227895776115</v>
      </c>
      <c r="H33" s="25">
        <f t="shared" ca="1" si="2"/>
        <v>4.6480455791552231</v>
      </c>
      <c r="I33" s="2">
        <f ca="1">IF(G33=0,0,IF(G33*2&gt;VLOOKUP(B33,DATA!A:G,7,FALSE),G33*2,VLOOKUP(B33,DATA!A:G,7,FALSE)))</f>
        <v>1000</v>
      </c>
      <c r="J33" s="21">
        <f t="shared" ca="1" si="4"/>
        <v>429.28837947916543</v>
      </c>
    </row>
    <row r="34" spans="1:10" x14ac:dyDescent="0.3">
      <c r="A34" s="1" t="s">
        <v>34</v>
      </c>
      <c r="B34" s="1" t="s">
        <v>22</v>
      </c>
      <c r="C34" s="1" t="s">
        <v>23</v>
      </c>
      <c r="D34" t="str">
        <f t="shared" si="0"/>
        <v>Kempenland-West_H91E0C</v>
      </c>
      <c r="E34" t="str">
        <f t="shared" si="1"/>
        <v>Kempenland-West_ZGH91E0C</v>
      </c>
      <c r="F34" s="1" t="s">
        <v>213</v>
      </c>
      <c r="G34" s="16">
        <f ca="1">SUMIF(Ndep_volledig!K:Q,D:D,Ndep_volledig!Q:Q)+SUMIF(Ndep_volledig!K:Q,E:E,Ndep_volledig!Q:Q)</f>
        <v>5.103125200730017</v>
      </c>
      <c r="H34" s="25">
        <f t="shared" ca="1" si="2"/>
        <v>10.206250401460034</v>
      </c>
      <c r="I34" s="2">
        <f ca="1">IF(G34=0,0,IF(G34*2&gt;VLOOKUP(B34,DATA!A:G,7,FALSE),G34*2,VLOOKUP(B34,DATA!A:G,7,FALSE)))</f>
        <v>1000</v>
      </c>
      <c r="J34" s="21">
        <f t="shared" ca="1" si="4"/>
        <v>194.95835114077684</v>
      </c>
    </row>
    <row r="35" spans="1:10" x14ac:dyDescent="0.3">
      <c r="A35" s="1" t="s">
        <v>14</v>
      </c>
      <c r="B35" s="1" t="s">
        <v>63</v>
      </c>
      <c r="C35" s="1" t="s">
        <v>64</v>
      </c>
      <c r="D35" t="str">
        <f t="shared" ref="D35:D66" si="5">_xlfn.CONCAT(A35,"_",B35)</f>
        <v>Leenderbos, Groote Heide &amp; De Plateaux_H2310</v>
      </c>
      <c r="E35" t="str">
        <f t="shared" ref="E35:E66" si="6">_xlfn.CONCAT(A35,"_ZG",B35)</f>
        <v>Leenderbos, Groote Heide &amp; De Plateaux_ZGH2310</v>
      </c>
      <c r="F35" s="1" t="s">
        <v>213</v>
      </c>
      <c r="G35" s="16">
        <f ca="1">SUMIF(Ndep_volledig!K:Q,D:D,Ndep_volledig!Q:Q)+SUMIF(Ndep_volledig!K:Q,E:E,Ndep_volledig!Q:Q)</f>
        <v>11.738023012680634</v>
      </c>
      <c r="H35" s="25">
        <f t="shared" ref="H35:H66" ca="1" si="7">IF(G35=0,0,G35*2)</f>
        <v>23.476046025361267</v>
      </c>
      <c r="I35" s="2">
        <f ca="1">IF(G35=0,0,IF(G35*2&gt;VLOOKUP(B35,DATA!A:G,7,FALSE),G35*2,VLOOKUP(B35,DATA!A:G,7,FALSE)))</f>
        <v>100</v>
      </c>
      <c r="J35" s="21">
        <f t="shared" ca="1" si="4"/>
        <v>7.5193221969295516</v>
      </c>
    </row>
    <row r="36" spans="1:10" x14ac:dyDescent="0.3">
      <c r="A36" s="1" t="s">
        <v>14</v>
      </c>
      <c r="B36" s="1" t="s">
        <v>61</v>
      </c>
      <c r="C36" s="1" t="s">
        <v>62</v>
      </c>
      <c r="D36" t="str">
        <f t="shared" si="5"/>
        <v>Leenderbos, Groote Heide &amp; De Plateaux_H2330</v>
      </c>
      <c r="E36" t="str">
        <f t="shared" si="6"/>
        <v>Leenderbos, Groote Heide &amp; De Plateaux_ZGH2330</v>
      </c>
      <c r="F36" s="1" t="s">
        <v>213</v>
      </c>
      <c r="G36" s="16">
        <f ca="1">SUMIF(Ndep_volledig!K:Q,D:D,Ndep_volledig!Q:Q)+SUMIF(Ndep_volledig!K:Q,E:E,Ndep_volledig!Q:Q)</f>
        <v>3.7568140407404544</v>
      </c>
      <c r="H36" s="25">
        <f t="shared" ca="1" si="7"/>
        <v>7.5136280814809089</v>
      </c>
      <c r="I36" s="2">
        <f ca="1">IF(G36=0,0,IF(G36*2&gt;VLOOKUP(B36,DATA!A:G,7,FALSE),G36*2,VLOOKUP(B36,DATA!A:G,7,FALSE)))</f>
        <v>100</v>
      </c>
      <c r="J36" s="21">
        <f t="shared" ca="1" si="4"/>
        <v>25.618299153367296</v>
      </c>
    </row>
    <row r="37" spans="1:10" x14ac:dyDescent="0.3">
      <c r="A37" s="14" t="s">
        <v>14</v>
      </c>
      <c r="B37" s="14" t="s">
        <v>55</v>
      </c>
      <c r="C37" s="14" t="s">
        <v>56</v>
      </c>
      <c r="D37" s="15" t="str">
        <f t="shared" si="5"/>
        <v>Leenderbos, Groote Heide &amp; De Plateaux_H3130</v>
      </c>
      <c r="E37" s="15" t="str">
        <f t="shared" si="6"/>
        <v>Leenderbos, Groote Heide &amp; De Plateaux_ZGH3130</v>
      </c>
      <c r="F37" s="14" t="s">
        <v>213</v>
      </c>
      <c r="G37" s="20">
        <f ca="1">SUMIF(Ndep_volledig!K:Q,D:D,Ndep_volledig!Q:Q)+SUMIF(Ndep_volledig!K:Q,E:E,Ndep_volledig!Q:Q)</f>
        <v>0.30122811273522349</v>
      </c>
      <c r="H37" s="25">
        <f t="shared" ca="1" si="7"/>
        <v>0.60245622547044697</v>
      </c>
      <c r="I37" s="2">
        <f ca="1">IF(G37=0,0,IF(G37*2&gt;VLOOKUP(B37,DATA!A:G,7,FALSE),G37*2,VLOOKUP(B37,DATA!A:G,7,FALSE)))</f>
        <v>100</v>
      </c>
      <c r="J37" s="22">
        <f t="shared" ca="1" si="4"/>
        <v>330.97432700412998</v>
      </c>
    </row>
    <row r="38" spans="1:10" x14ac:dyDescent="0.3">
      <c r="A38" s="14" t="s">
        <v>14</v>
      </c>
      <c r="B38" s="14" t="s">
        <v>65</v>
      </c>
      <c r="C38" s="14" t="s">
        <v>66</v>
      </c>
      <c r="D38" s="15" t="str">
        <f t="shared" si="5"/>
        <v>Leenderbos, Groote Heide &amp; De Plateaux_H3140hz</v>
      </c>
      <c r="E38" s="15" t="str">
        <f t="shared" si="6"/>
        <v>Leenderbos, Groote Heide &amp; De Plateaux_ZGH3140hz</v>
      </c>
      <c r="F38" s="14" t="s">
        <v>213</v>
      </c>
      <c r="G38" s="20">
        <f ca="1">SUMIF(Ndep_volledig!K:Q,D:D,Ndep_volledig!Q:Q)+SUMIF(Ndep_volledig!K:Q,E:E,Ndep_volledig!Q:Q)</f>
        <v>1.9300616165618899E-3</v>
      </c>
      <c r="H38" s="25">
        <f t="shared" ca="1" si="7"/>
        <v>3.8601232331237799E-3</v>
      </c>
      <c r="I38" s="2">
        <f ca="1">IF(G38=0,0,IF(G38*2&gt;VLOOKUP(B38,DATA!A:G,7,FALSE),G38*2,VLOOKUP(B38,DATA!A:G,7,FALSE)))</f>
        <v>100</v>
      </c>
      <c r="J38" s="22">
        <f t="shared" ca="1" si="4"/>
        <v>51810.817375102633</v>
      </c>
    </row>
    <row r="39" spans="1:10" x14ac:dyDescent="0.3">
      <c r="A39" s="1" t="s">
        <v>14</v>
      </c>
      <c r="B39" s="1" t="s">
        <v>57</v>
      </c>
      <c r="C39" s="1" t="s">
        <v>58</v>
      </c>
      <c r="D39" t="str">
        <f t="shared" si="5"/>
        <v>Leenderbos, Groote Heide &amp; De Plateaux_H3160</v>
      </c>
      <c r="E39" t="str">
        <f t="shared" si="6"/>
        <v>Leenderbos, Groote Heide &amp; De Plateaux_ZGH3160</v>
      </c>
      <c r="F39" s="1" t="s">
        <v>213</v>
      </c>
      <c r="G39" s="16">
        <f ca="1">SUMIF(Ndep_volledig!K:Q,D:D,Ndep_volledig!Q:Q)+SUMIF(Ndep_volledig!K:Q,E:E,Ndep_volledig!Q:Q)</f>
        <v>5.2838584587254536</v>
      </c>
      <c r="H39" s="25">
        <f t="shared" ca="1" si="7"/>
        <v>10.567716917450907</v>
      </c>
      <c r="I39" s="2">
        <f ca="1">IF(G39=0,0,IF(G39*2&gt;VLOOKUP(B39,DATA!A:G,7,FALSE),G39*2,VLOOKUP(B39,DATA!A:G,7,FALSE)))</f>
        <v>100</v>
      </c>
      <c r="J39" s="21">
        <f t="shared" ca="1" si="4"/>
        <v>17.925563729828131</v>
      </c>
    </row>
    <row r="40" spans="1:10" x14ac:dyDescent="0.3">
      <c r="A40" s="1" t="s">
        <v>14</v>
      </c>
      <c r="B40" s="1" t="s">
        <v>41</v>
      </c>
      <c r="C40" s="1" t="s">
        <v>42</v>
      </c>
      <c r="D40" t="str">
        <f t="shared" si="5"/>
        <v>Leenderbos, Groote Heide &amp; De Plateaux_H4010A</v>
      </c>
      <c r="E40" t="str">
        <f t="shared" si="6"/>
        <v>Leenderbos, Groote Heide &amp; De Plateaux_ZGH4010A</v>
      </c>
      <c r="F40" s="1" t="s">
        <v>213</v>
      </c>
      <c r="G40" s="16">
        <f ca="1">SUMIF(Ndep_volledig!K:Q,D:D,Ndep_volledig!Q:Q)+SUMIF(Ndep_volledig!K:Q,E:E,Ndep_volledig!Q:Q)</f>
        <v>1.9948646573546305</v>
      </c>
      <c r="H40" s="25">
        <f t="shared" ca="1" si="7"/>
        <v>3.989729314709261</v>
      </c>
      <c r="I40" s="2">
        <f ca="1">IF(G40=0,0,IF(G40*2&gt;VLOOKUP(B40,DATA!A:G,7,FALSE),G40*2,VLOOKUP(B40,DATA!A:G,7,FALSE)))</f>
        <v>100</v>
      </c>
      <c r="J40" s="21">
        <f t="shared" ca="1" si="4"/>
        <v>49.128714061538879</v>
      </c>
    </row>
    <row r="41" spans="1:10" x14ac:dyDescent="0.3">
      <c r="A41" s="1" t="s">
        <v>14</v>
      </c>
      <c r="B41" s="1" t="s">
        <v>53</v>
      </c>
      <c r="C41" s="1" t="s">
        <v>54</v>
      </c>
      <c r="D41" t="str">
        <f t="shared" si="5"/>
        <v>Leenderbos, Groote Heide &amp; De Plateaux_H4030</v>
      </c>
      <c r="E41" t="str">
        <f t="shared" si="6"/>
        <v>Leenderbos, Groote Heide &amp; De Plateaux_ZGH4030</v>
      </c>
      <c r="F41" s="1" t="s">
        <v>213</v>
      </c>
      <c r="G41" s="16">
        <f ca="1">SUMIF(Ndep_volledig!K:Q,D:D,Ndep_volledig!Q:Q)+SUMIF(Ndep_volledig!K:Q,E:E,Ndep_volledig!Q:Q)</f>
        <v>47.863774685706204</v>
      </c>
      <c r="H41" s="25">
        <f t="shared" ca="1" si="7"/>
        <v>95.727549371412408</v>
      </c>
      <c r="I41" s="2">
        <f ca="1">IF(G41=0,0,IF(G41*2&gt;VLOOKUP(B41,DATA!A:G,7,FALSE),G41*2,VLOOKUP(B41,DATA!A:G,7,FALSE)))</f>
        <v>100</v>
      </c>
      <c r="J41" s="21">
        <f t="shared" ca="1" si="4"/>
        <v>1.0892627181337518</v>
      </c>
    </row>
    <row r="42" spans="1:10" x14ac:dyDescent="0.3">
      <c r="A42" s="1" t="s">
        <v>14</v>
      </c>
      <c r="B42" s="1" t="s">
        <v>36</v>
      </c>
      <c r="C42" s="1" t="s">
        <v>37</v>
      </c>
      <c r="D42" t="str">
        <f t="shared" si="5"/>
        <v>Leenderbos, Groote Heide &amp; De Plateaux_H6510A</v>
      </c>
      <c r="E42" t="str">
        <f t="shared" si="6"/>
        <v>Leenderbos, Groote Heide &amp; De Plateaux_ZGH6510A</v>
      </c>
      <c r="F42" s="1" t="s">
        <v>213</v>
      </c>
      <c r="G42" s="16">
        <f ca="1">SUMIF(Ndep_volledig!K:Q,D:D,Ndep_volledig!Q:Q)+SUMIF(Ndep_volledig!K:Q,E:E,Ndep_volledig!Q:Q)</f>
        <v>2.6238151246559899E-2</v>
      </c>
      <c r="H42" s="25">
        <f t="shared" ca="1" si="7"/>
        <v>5.2476302493119797E-2</v>
      </c>
      <c r="I42" s="2">
        <f ca="1">IF(G42=0,0,IF(G42*2&gt;VLOOKUP(B42,DATA!A:G,7,FALSE),G42*2,VLOOKUP(B42,DATA!A:G,7,FALSE)))</f>
        <v>100</v>
      </c>
      <c r="J42" s="21">
        <f t="shared" ca="1" si="4"/>
        <v>3810.244133029802</v>
      </c>
    </row>
    <row r="43" spans="1:10" x14ac:dyDescent="0.3">
      <c r="A43" s="1" t="s">
        <v>14</v>
      </c>
      <c r="B43" s="1" t="s">
        <v>68</v>
      </c>
      <c r="C43" s="1" t="s">
        <v>69</v>
      </c>
      <c r="D43" t="str">
        <f t="shared" si="5"/>
        <v>Leenderbos, Groote Heide &amp; De Plateaux_H7110B</v>
      </c>
      <c r="E43" t="str">
        <f t="shared" si="6"/>
        <v>Leenderbos, Groote Heide &amp; De Plateaux_ZGH7110B</v>
      </c>
      <c r="F43" s="1" t="s">
        <v>213</v>
      </c>
      <c r="G43" s="16">
        <f ca="1">SUMIF(Ndep_volledig!K:Q,D:D,Ndep_volledig!Q:Q)+SUMIF(Ndep_volledig!K:Q,E:E,Ndep_volledig!Q:Q)</f>
        <v>9.0599965348148754E-3</v>
      </c>
      <c r="H43" s="25">
        <f t="shared" ca="1" si="7"/>
        <v>1.8119993069629751E-2</v>
      </c>
      <c r="I43" s="2">
        <f ca="1">IF(G43=0,0,IF(G43*2&gt;VLOOKUP(B43,DATA!A:G,7,FALSE),G43*2,VLOOKUP(B43,DATA!A:G,7,FALSE)))</f>
        <v>100</v>
      </c>
      <c r="J43" s="21">
        <f t="shared" ca="1" si="4"/>
        <v>11036.531815352213</v>
      </c>
    </row>
    <row r="44" spans="1:10" x14ac:dyDescent="0.3">
      <c r="A44" s="1" t="s">
        <v>14</v>
      </c>
      <c r="B44" s="1" t="s">
        <v>45</v>
      </c>
      <c r="C44" s="1" t="s">
        <v>46</v>
      </c>
      <c r="D44" t="str">
        <f t="shared" si="5"/>
        <v>Leenderbos, Groote Heide &amp; De Plateaux_H7140A</v>
      </c>
      <c r="E44" t="str">
        <f t="shared" si="6"/>
        <v>Leenderbos, Groote Heide &amp; De Plateaux_ZGH7140A</v>
      </c>
      <c r="F44" s="1" t="s">
        <v>213</v>
      </c>
      <c r="G44" s="16">
        <f ca="1">SUMIF(Ndep_volledig!K:Q,D:D,Ndep_volledig!Q:Q)+SUMIF(Ndep_volledig!K:Q,E:E,Ndep_volledig!Q:Q)</f>
        <v>0.13773317156008877</v>
      </c>
      <c r="H44" s="25">
        <f t="shared" ca="1" si="7"/>
        <v>0.27546634312017754</v>
      </c>
      <c r="I44" s="2">
        <f ca="1">IF(G44=0,0,IF(G44*2&gt;VLOOKUP(B44,DATA!A:G,7,FALSE),G44*2,VLOOKUP(B44,DATA!A:G,7,FALSE)))</f>
        <v>100</v>
      </c>
      <c r="J44" s="21">
        <f t="shared" ca="1" si="4"/>
        <v>725.04151104131847</v>
      </c>
    </row>
    <row r="45" spans="1:10" x14ac:dyDescent="0.3">
      <c r="A45" s="1" t="s">
        <v>14</v>
      </c>
      <c r="B45" s="1" t="s">
        <v>43</v>
      </c>
      <c r="C45" s="1" t="s">
        <v>44</v>
      </c>
      <c r="D45" t="str">
        <f t="shared" si="5"/>
        <v>Leenderbos, Groote Heide &amp; De Plateaux_H7150</v>
      </c>
      <c r="E45" t="str">
        <f t="shared" si="6"/>
        <v>Leenderbos, Groote Heide &amp; De Plateaux_ZGH7150</v>
      </c>
      <c r="F45" s="1" t="s">
        <v>213</v>
      </c>
      <c r="G45" s="16">
        <f ca="1">SUMIF(Ndep_volledig!K:Q,D:D,Ndep_volledig!Q:Q)+SUMIF(Ndep_volledig!K:Q,E:E,Ndep_volledig!Q:Q)</f>
        <v>1.2568899868032131</v>
      </c>
      <c r="H45" s="25">
        <f t="shared" ca="1" si="7"/>
        <v>2.5137799736064261</v>
      </c>
      <c r="I45" s="2">
        <f ca="1">IF(G45=0,0,IF(G45*2&gt;VLOOKUP(B45,DATA!A:G,7,FALSE),G45*2,VLOOKUP(B45,DATA!A:G,7,FALSE)))</f>
        <v>100</v>
      </c>
      <c r="J45" s="21">
        <f t="shared" ca="1" si="4"/>
        <v>78.561458083010933</v>
      </c>
    </row>
    <row r="46" spans="1:10" x14ac:dyDescent="0.3">
      <c r="A46" s="1" t="s">
        <v>14</v>
      </c>
      <c r="B46" s="1" t="s">
        <v>39</v>
      </c>
      <c r="C46" s="1" t="s">
        <v>40</v>
      </c>
      <c r="D46" t="str">
        <f t="shared" si="5"/>
        <v>Leenderbos, Groote Heide &amp; De Plateaux_H7210</v>
      </c>
      <c r="E46" t="str">
        <f t="shared" si="6"/>
        <v>Leenderbos, Groote Heide &amp; De Plateaux_ZGH7210</v>
      </c>
      <c r="F46" s="1" t="s">
        <v>213</v>
      </c>
      <c r="G46" s="16">
        <f ca="1">SUMIF(Ndep_volledig!K:Q,D:D,Ndep_volledig!Q:Q)+SUMIF(Ndep_volledig!K:Q,E:E,Ndep_volledig!Q:Q)</f>
        <v>3.2452374235527669E-3</v>
      </c>
      <c r="H46" s="25">
        <f t="shared" ca="1" si="7"/>
        <v>6.4904748471055337E-3</v>
      </c>
      <c r="I46" s="2">
        <f ca="1">IF(G46=0,0,IF(G46*2&gt;VLOOKUP(B46,DATA!A:G,7,FALSE),G46*2,VLOOKUP(B46,DATA!A:G,7,FALSE)))</f>
        <v>100</v>
      </c>
      <c r="J46" s="21">
        <f t="shared" ref="J46:J72" ca="1" si="8">(I46-G46)/G46</f>
        <v>30813.386421848812</v>
      </c>
    </row>
    <row r="47" spans="1:10" x14ac:dyDescent="0.3">
      <c r="A47" s="1" t="s">
        <v>14</v>
      </c>
      <c r="B47" s="1" t="s">
        <v>59</v>
      </c>
      <c r="C47" s="1" t="s">
        <v>60</v>
      </c>
      <c r="D47" t="str">
        <f t="shared" si="5"/>
        <v>Leenderbos, Groote Heide &amp; De Plateaux_H9190</v>
      </c>
      <c r="E47" t="str">
        <f t="shared" si="6"/>
        <v>Leenderbos, Groote Heide &amp; De Plateaux_ZGH9190</v>
      </c>
      <c r="F47" s="1" t="s">
        <v>213</v>
      </c>
      <c r="G47" s="16">
        <f ca="1">SUMIF(Ndep_volledig!K:Q,D:D,Ndep_volledig!Q:Q)+SUMIF(Ndep_volledig!K:Q,E:E,Ndep_volledig!Q:Q)</f>
        <v>0.57602371728893276</v>
      </c>
      <c r="H47" s="25">
        <f t="shared" ca="1" si="7"/>
        <v>1.1520474345778655</v>
      </c>
      <c r="I47" s="2">
        <f ca="1">IF(G47=0,0,IF(G47*2&gt;VLOOKUP(B47,DATA!A:G,7,FALSE),G47*2,VLOOKUP(B47,DATA!A:G,7,FALSE)))</f>
        <v>1000</v>
      </c>
      <c r="J47" s="21">
        <f t="shared" ca="1" si="8"/>
        <v>1735.0396282057973</v>
      </c>
    </row>
    <row r="48" spans="1:10" x14ac:dyDescent="0.3">
      <c r="A48" s="1" t="s">
        <v>14</v>
      </c>
      <c r="B48" s="1" t="s">
        <v>28</v>
      </c>
      <c r="C48" s="1" t="s">
        <v>29</v>
      </c>
      <c r="D48" t="str">
        <f t="shared" si="5"/>
        <v>Leenderbos, Groote Heide &amp; De Plateaux_H91D0</v>
      </c>
      <c r="E48" t="str">
        <f t="shared" si="6"/>
        <v>Leenderbos, Groote Heide &amp; De Plateaux_ZGH91D0</v>
      </c>
      <c r="F48" s="1" t="s">
        <v>213</v>
      </c>
      <c r="G48" s="16">
        <f ca="1">SUMIF(Ndep_volledig!K:Q,D:D,Ndep_volledig!Q:Q)+SUMIF(Ndep_volledig!K:Q,E:E,Ndep_volledig!Q:Q)</f>
        <v>1.8044151779775378E-2</v>
      </c>
      <c r="H48" s="25">
        <f t="shared" ca="1" si="7"/>
        <v>3.6088303559550755E-2</v>
      </c>
      <c r="I48" s="2">
        <f ca="1">IF(G48=0,0,IF(G48*2&gt;VLOOKUP(B48,DATA!A:G,7,FALSE),G48*2,VLOOKUP(B48,DATA!A:G,7,FALSE)))</f>
        <v>1000</v>
      </c>
      <c r="J48" s="21">
        <f t="shared" ca="1" si="8"/>
        <v>55418.618068212039</v>
      </c>
    </row>
    <row r="49" spans="1:10" x14ac:dyDescent="0.3">
      <c r="A49" s="1" t="s">
        <v>14</v>
      </c>
      <c r="B49" s="1" t="s">
        <v>22</v>
      </c>
      <c r="C49" s="1" t="s">
        <v>23</v>
      </c>
      <c r="D49" t="str">
        <f t="shared" si="5"/>
        <v>Leenderbos, Groote Heide &amp; De Plateaux_H91E0C</v>
      </c>
      <c r="E49" t="str">
        <f t="shared" si="6"/>
        <v>Leenderbos, Groote Heide &amp; De Plateaux_ZGH91E0C</v>
      </c>
      <c r="F49" s="1" t="s">
        <v>213</v>
      </c>
      <c r="G49" s="16">
        <f ca="1">SUMIF(Ndep_volledig!K:Q,D:D,Ndep_volledig!Q:Q)+SUMIF(Ndep_volledig!K:Q,E:E,Ndep_volledig!Q:Q)</f>
        <v>0.25925885625623568</v>
      </c>
      <c r="H49" s="25">
        <f t="shared" ca="1" si="7"/>
        <v>0.51851771251247136</v>
      </c>
      <c r="I49" s="2">
        <f ca="1">IF(G49=0,0,IF(G49*2&gt;VLOOKUP(B49,DATA!A:G,7,FALSE),G49*2,VLOOKUP(B49,DATA!A:G,7,FALSE)))</f>
        <v>1000</v>
      </c>
      <c r="J49" s="21">
        <f t="shared" ca="1" si="8"/>
        <v>3856.1488528502218</v>
      </c>
    </row>
    <row r="50" spans="1:10" x14ac:dyDescent="0.3">
      <c r="A50" s="1" t="s">
        <v>14</v>
      </c>
      <c r="B50" s="1" t="s">
        <v>51</v>
      </c>
      <c r="C50" s="1" t="s">
        <v>52</v>
      </c>
      <c r="D50" t="str">
        <f t="shared" si="5"/>
        <v>Leenderbos, Groote Heide &amp; De Plateaux_Lg09</v>
      </c>
      <c r="E50" t="str">
        <f t="shared" si="6"/>
        <v>Leenderbos, Groote Heide &amp; De Plateaux_ZGLg09</v>
      </c>
      <c r="F50" s="1" t="s">
        <v>213</v>
      </c>
      <c r="G50" s="16">
        <f ca="1">SUMIF(Ndep_volledig!K:Q,D:D,Ndep_volledig!Q:Q)+SUMIF(Ndep_volledig!K:Q,E:E,Ndep_volledig!Q:Q)</f>
        <v>2.7896664317730853</v>
      </c>
      <c r="H50" s="25">
        <f t="shared" ca="1" si="7"/>
        <v>5.5793328635461705</v>
      </c>
      <c r="I50" s="2">
        <f ca="1">IF(G50=0,0,IF(G50*2&gt;VLOOKUP(B50,DATA!A:G,7,FALSE),G50*2,VLOOKUP(B50,DATA!A:G,7,FALSE)))</f>
        <v>100</v>
      </c>
      <c r="J50" s="21">
        <f t="shared" ca="1" si="8"/>
        <v>34.846579670258627</v>
      </c>
    </row>
    <row r="51" spans="1:10" x14ac:dyDescent="0.3">
      <c r="A51" s="1" t="s">
        <v>24</v>
      </c>
      <c r="B51" s="1" t="s">
        <v>63</v>
      </c>
      <c r="C51" s="1" t="s">
        <v>64</v>
      </c>
      <c r="D51" t="str">
        <f t="shared" si="5"/>
        <v>Loonse en Drunense Duinen &amp; Leemkuilen_H2310</v>
      </c>
      <c r="E51" t="str">
        <f t="shared" si="6"/>
        <v>Loonse en Drunense Duinen &amp; Leemkuilen_ZGH2310</v>
      </c>
      <c r="F51" s="1" t="s">
        <v>213</v>
      </c>
      <c r="G51" s="24">
        <f ca="1">SUMIF(Ndep_volledig!K:Q,D:D,Ndep_volledig!Q:Q)+SUMIF(Ndep_volledig!K:Q,E:E,Ndep_volledig!Q:Q)</f>
        <v>6.3722848929668083E-5</v>
      </c>
      <c r="H51" s="25">
        <f t="shared" ca="1" si="7"/>
        <v>1.2744569785933617E-4</v>
      </c>
      <c r="I51" s="2">
        <f ca="1">IF(G51=0,0,IF(G51*2&gt;VLOOKUP(B51,DATA!A:G,7,FALSE),G51*2,VLOOKUP(B51,DATA!A:G,7,FALSE)))</f>
        <v>100</v>
      </c>
      <c r="J51" s="21">
        <f t="shared" ca="1" si="8"/>
        <v>1569294.8127212983</v>
      </c>
    </row>
    <row r="52" spans="1:10" x14ac:dyDescent="0.3">
      <c r="A52" s="1" t="s">
        <v>24</v>
      </c>
      <c r="B52" s="1" t="s">
        <v>61</v>
      </c>
      <c r="C52" s="1" t="s">
        <v>62</v>
      </c>
      <c r="D52" t="str">
        <f t="shared" si="5"/>
        <v>Loonse en Drunense Duinen &amp; Leemkuilen_H2330</v>
      </c>
      <c r="E52" t="str">
        <f t="shared" si="6"/>
        <v>Loonse en Drunense Duinen &amp; Leemkuilen_ZGH2330</v>
      </c>
      <c r="F52" s="1" t="s">
        <v>213</v>
      </c>
      <c r="G52" s="23">
        <f ca="1">SUMIF(Ndep_volledig!K:Q,D:D,Ndep_volledig!Q:Q)+SUMIF(Ndep_volledig!K:Q,E:E,Ndep_volledig!Q:Q)</f>
        <v>1.3813703461103561E-3</v>
      </c>
      <c r="H52" s="25">
        <f t="shared" ca="1" si="7"/>
        <v>2.7627406922207122E-3</v>
      </c>
      <c r="I52" s="2">
        <f ca="1">IF(G52=0,0,IF(G52*2&gt;VLOOKUP(B52,DATA!A:G,7,FALSE),G52*2,VLOOKUP(B52,DATA!A:G,7,FALSE)))</f>
        <v>100</v>
      </c>
      <c r="J52" s="21">
        <f t="shared" ca="1" si="8"/>
        <v>72390.882655928333</v>
      </c>
    </row>
    <row r="53" spans="1:10" x14ac:dyDescent="0.3">
      <c r="A53" s="14" t="s">
        <v>24</v>
      </c>
      <c r="B53" s="14" t="s">
        <v>55</v>
      </c>
      <c r="C53" s="14" t="s">
        <v>56</v>
      </c>
      <c r="D53" s="15" t="str">
        <f t="shared" si="5"/>
        <v>Loonse en Drunense Duinen &amp; Leemkuilen_H3130</v>
      </c>
      <c r="E53" s="15" t="str">
        <f t="shared" si="6"/>
        <v>Loonse en Drunense Duinen &amp; Leemkuilen_ZGH3130</v>
      </c>
      <c r="F53" s="14" t="s">
        <v>213</v>
      </c>
      <c r="G53" s="20">
        <f ca="1">SUMIF(Ndep_volledig!K:Q,D:D,Ndep_volledig!Q:Q)+SUMIF(Ndep_volledig!K:Q,E:E,Ndep_volledig!Q:Q)</f>
        <v>8.0463380868391512E-2</v>
      </c>
      <c r="H53" s="25">
        <f t="shared" ca="1" si="7"/>
        <v>0.16092676173678302</v>
      </c>
      <c r="I53" s="2">
        <f ca="1">IF(G53=0,0,IF(G53*2&gt;VLOOKUP(B53,DATA!A:G,7,FALSE),G53*2,VLOOKUP(B53,DATA!A:G,7,FALSE)))</f>
        <v>100</v>
      </c>
      <c r="J53" s="22">
        <f t="shared" ca="1" si="8"/>
        <v>1241.8013702725616</v>
      </c>
    </row>
    <row r="54" spans="1:10" x14ac:dyDescent="0.3">
      <c r="A54" s="1" t="s">
        <v>24</v>
      </c>
      <c r="B54" s="1" t="s">
        <v>53</v>
      </c>
      <c r="C54" s="1" t="s">
        <v>54</v>
      </c>
      <c r="D54" t="str">
        <f t="shared" si="5"/>
        <v>Loonse en Drunense Duinen &amp; Leemkuilen_H4030</v>
      </c>
      <c r="E54" t="str">
        <f t="shared" si="6"/>
        <v>Loonse en Drunense Duinen &amp; Leemkuilen_ZGH4030</v>
      </c>
      <c r="F54" s="1" t="s">
        <v>213</v>
      </c>
      <c r="G54" s="24">
        <f ca="1">SUMIF(Ndep_volledig!K:Q,D:D,Ndep_volledig!Q:Q)+SUMIF(Ndep_volledig!K:Q,E:E,Ndep_volledig!Q:Q)</f>
        <v>1.1494024890680607E-5</v>
      </c>
      <c r="H54" s="25">
        <f t="shared" ca="1" si="7"/>
        <v>2.2988049781361214E-5</v>
      </c>
      <c r="I54" s="2">
        <f ca="1">IF(G54=0,0,IF(G54*2&gt;VLOOKUP(B54,DATA!A:G,7,FALSE),G54*2,VLOOKUP(B54,DATA!A:G,7,FALSE)))</f>
        <v>100</v>
      </c>
      <c r="J54" s="21">
        <f t="shared" ca="1" si="8"/>
        <v>8700171.5636665653</v>
      </c>
    </row>
    <row r="55" spans="1:10" x14ac:dyDescent="0.3">
      <c r="A55" s="1" t="s">
        <v>24</v>
      </c>
      <c r="B55" s="1" t="s">
        <v>70</v>
      </c>
      <c r="C55" s="1" t="s">
        <v>71</v>
      </c>
      <c r="D55" t="str">
        <f t="shared" si="5"/>
        <v>Loonse en Drunense Duinen &amp; Leemkuilen_H9120</v>
      </c>
      <c r="E55" t="str">
        <f t="shared" si="6"/>
        <v>Loonse en Drunense Duinen &amp; Leemkuilen_ZGH9120</v>
      </c>
      <c r="F55" s="1" t="s">
        <v>213</v>
      </c>
      <c r="G55" s="16">
        <f ca="1">SUMIF(Ndep_volledig!K:Q,D:D,Ndep_volledig!Q:Q)+SUMIF(Ndep_volledig!K:Q,E:E,Ndep_volledig!Q:Q)</f>
        <v>1.0146052256584626</v>
      </c>
      <c r="H55" s="25">
        <f t="shared" ca="1" si="7"/>
        <v>2.0292104513169251</v>
      </c>
      <c r="I55" s="2">
        <f ca="1">IF(G55=0,0,IF(G55*2&gt;VLOOKUP(B55,DATA!A:G,7,FALSE),G55*2,VLOOKUP(B55,DATA!A:G,7,FALSE)))</f>
        <v>1000</v>
      </c>
      <c r="J55" s="21">
        <f t="shared" ca="1" si="8"/>
        <v>984.60501632643968</v>
      </c>
    </row>
    <row r="56" spans="1:10" x14ac:dyDescent="0.3">
      <c r="A56" s="1" t="s">
        <v>24</v>
      </c>
      <c r="B56" s="1" t="s">
        <v>49</v>
      </c>
      <c r="C56" s="1" t="s">
        <v>50</v>
      </c>
      <c r="D56" t="str">
        <f t="shared" si="5"/>
        <v>Loonse en Drunense Duinen &amp; Leemkuilen_H9160A</v>
      </c>
      <c r="E56" t="str">
        <f t="shared" si="6"/>
        <v>Loonse en Drunense Duinen &amp; Leemkuilen_ZGH9160A</v>
      </c>
      <c r="F56" s="1" t="s">
        <v>213</v>
      </c>
      <c r="G56" s="16">
        <f ca="1">SUMIF(Ndep_volledig!K:Q,D:D,Ndep_volledig!Q:Q)+SUMIF(Ndep_volledig!K:Q,E:E,Ndep_volledig!Q:Q)</f>
        <v>3.8427117474924106</v>
      </c>
      <c r="H56" s="25">
        <f t="shared" ca="1" si="7"/>
        <v>7.6854234949848212</v>
      </c>
      <c r="I56" s="2">
        <f ca="1">IF(G56=0,0,IF(G56*2&gt;VLOOKUP(B56,DATA!A:G,7,FALSE),G56*2,VLOOKUP(B56,DATA!A:G,7,FALSE)))</f>
        <v>1000</v>
      </c>
      <c r="J56" s="21">
        <f t="shared" ca="1" si="8"/>
        <v>259.23289429725173</v>
      </c>
    </row>
    <row r="57" spans="1:10" x14ac:dyDescent="0.3">
      <c r="A57" s="1" t="s">
        <v>24</v>
      </c>
      <c r="B57" s="1" t="s">
        <v>59</v>
      </c>
      <c r="C57" s="1" t="s">
        <v>60</v>
      </c>
      <c r="D57" t="str">
        <f t="shared" si="5"/>
        <v>Loonse en Drunense Duinen &amp; Leemkuilen_H9190</v>
      </c>
      <c r="E57" t="str">
        <f t="shared" si="6"/>
        <v>Loonse en Drunense Duinen &amp; Leemkuilen_ZGH9190</v>
      </c>
      <c r="F57" s="1" t="s">
        <v>213</v>
      </c>
      <c r="G57" s="16">
        <f ca="1">SUMIF(Ndep_volledig!K:Q,D:D,Ndep_volledig!Q:Q)+SUMIF(Ndep_volledig!K:Q,E:E,Ndep_volledig!Q:Q)</f>
        <v>1.5349924895906305E-2</v>
      </c>
      <c r="H57" s="25">
        <f t="shared" ca="1" si="7"/>
        <v>3.069984979181261E-2</v>
      </c>
      <c r="I57" s="2">
        <f ca="1">IF(G57=0,0,IF(G57*2&gt;VLOOKUP(B57,DATA!A:G,7,FALSE),G57*2,VLOOKUP(B57,DATA!A:G,7,FALSE)))</f>
        <v>1000</v>
      </c>
      <c r="J57" s="21">
        <f t="shared" ca="1" si="8"/>
        <v>65145.898553665989</v>
      </c>
    </row>
    <row r="58" spans="1:10" x14ac:dyDescent="0.3">
      <c r="A58" s="1" t="s">
        <v>24</v>
      </c>
      <c r="B58" s="1" t="s">
        <v>22</v>
      </c>
      <c r="C58" s="1" t="s">
        <v>23</v>
      </c>
      <c r="D58" t="str">
        <f t="shared" si="5"/>
        <v>Loonse en Drunense Duinen &amp; Leemkuilen_H91E0C</v>
      </c>
      <c r="E58" t="str">
        <f t="shared" si="6"/>
        <v>Loonse en Drunense Duinen &amp; Leemkuilen_ZGH91E0C</v>
      </c>
      <c r="F58" s="1" t="s">
        <v>213</v>
      </c>
      <c r="G58" s="16">
        <f ca="1">SUMIF(Ndep_volledig!K:Q,D:D,Ndep_volledig!Q:Q)+SUMIF(Ndep_volledig!K:Q,E:E,Ndep_volledig!Q:Q)</f>
        <v>1.8107226833367644</v>
      </c>
      <c r="H58" s="25">
        <f t="shared" ca="1" si="7"/>
        <v>3.6214453666735289</v>
      </c>
      <c r="I58" s="2">
        <f ca="1">IF(G58=0,0,IF(G58*2&gt;VLOOKUP(B58,DATA!A:G,7,FALSE),G58*2,VLOOKUP(B58,DATA!A:G,7,FALSE)))</f>
        <v>1000</v>
      </c>
      <c r="J58" s="21">
        <f t="shared" ca="1" si="8"/>
        <v>551.26568331116255</v>
      </c>
    </row>
    <row r="59" spans="1:10" x14ac:dyDescent="0.3">
      <c r="A59" s="1" t="s">
        <v>30</v>
      </c>
      <c r="B59" t="s">
        <v>63</v>
      </c>
      <c r="C59" s="1" t="s">
        <v>64</v>
      </c>
      <c r="D59" t="str">
        <f t="shared" si="5"/>
        <v>Strabrechtse Heide &amp; Beuven_H2310</v>
      </c>
      <c r="E59" t="str">
        <f t="shared" si="6"/>
        <v>Strabrechtse Heide &amp; Beuven_ZGH2310</v>
      </c>
      <c r="F59" s="1" t="s">
        <v>213</v>
      </c>
      <c r="G59" s="16">
        <f ca="1">SUMIF(Ndep_volledig!K:Q,D:D,Ndep_volledig!Q:Q)+SUMIF(Ndep_volledig!K:Q,E:E,Ndep_volledig!Q:Q)</f>
        <v>6.2442504008929927</v>
      </c>
      <c r="H59" s="25">
        <f t="shared" ca="1" si="7"/>
        <v>12.488500801785985</v>
      </c>
      <c r="I59" s="2">
        <f ca="1">IF(G59=0,0,IF(G59*2&gt;VLOOKUP(B59,DATA!A:G,7,FALSE),G59*2,VLOOKUP(B59,DATA!A:G,7,FALSE)))</f>
        <v>100</v>
      </c>
      <c r="J59" s="21">
        <f t="shared" ca="1" si="8"/>
        <v>15.014732526693511</v>
      </c>
    </row>
    <row r="60" spans="1:10" x14ac:dyDescent="0.3">
      <c r="A60" s="1" t="s">
        <v>30</v>
      </c>
      <c r="B60" t="s">
        <v>61</v>
      </c>
      <c r="C60" s="1" t="s">
        <v>62</v>
      </c>
      <c r="D60" t="str">
        <f t="shared" si="5"/>
        <v>Strabrechtse Heide &amp; Beuven_H2330</v>
      </c>
      <c r="E60" t="str">
        <f t="shared" si="6"/>
        <v>Strabrechtse Heide &amp; Beuven_ZGH2330</v>
      </c>
      <c r="F60" s="1" t="s">
        <v>213</v>
      </c>
      <c r="G60" s="16">
        <f ca="1">SUMIF(Ndep_volledig!K:Q,D:D,Ndep_volledig!Q:Q)+SUMIF(Ndep_volledig!K:Q,E:E,Ndep_volledig!Q:Q)</f>
        <v>3.0116584757494875</v>
      </c>
      <c r="H60" s="25">
        <f t="shared" ca="1" si="7"/>
        <v>6.0233169514989751</v>
      </c>
      <c r="I60" s="2">
        <f ca="1">IF(G60=0,0,IF(G60*2&gt;VLOOKUP(B60,DATA!A:G,7,FALSE),G60*2,VLOOKUP(B60,DATA!A:G,7,FALSE)))</f>
        <v>100</v>
      </c>
      <c r="J60" s="21">
        <f t="shared" ca="1" si="8"/>
        <v>32.204296172763677</v>
      </c>
    </row>
    <row r="61" spans="1:10" x14ac:dyDescent="0.3">
      <c r="A61" s="14" t="s">
        <v>30</v>
      </c>
      <c r="B61" s="15" t="s">
        <v>79</v>
      </c>
      <c r="C61" s="14" t="s">
        <v>80</v>
      </c>
      <c r="D61" s="15" t="str">
        <f t="shared" si="5"/>
        <v>Strabrechtse Heide &amp; Beuven_H3110</v>
      </c>
      <c r="E61" s="15" t="str">
        <f t="shared" si="6"/>
        <v>Strabrechtse Heide &amp; Beuven_ZGH3110</v>
      </c>
      <c r="F61" s="14" t="s">
        <v>213</v>
      </c>
      <c r="G61" s="20">
        <f ca="1">SUMIF(Ndep_volledig!K:Q,D:D,Ndep_volledig!Q:Q)+SUMIF(Ndep_volledig!K:Q,E:E,Ndep_volledig!Q:Q)</f>
        <v>1.1434897102548722</v>
      </c>
      <c r="H61" s="25">
        <f t="shared" ca="1" si="7"/>
        <v>2.2869794205097445</v>
      </c>
      <c r="I61" s="2">
        <f ca="1">IF(G61=0,0,IF(G61*2&gt;VLOOKUP(B61,DATA!A:G,7,FALSE),G61*2,VLOOKUP(B61,DATA!A:G,7,FALSE)))</f>
        <v>100</v>
      </c>
      <c r="J61" s="22">
        <f t="shared" ca="1" si="8"/>
        <v>86.451595850137579</v>
      </c>
    </row>
    <row r="62" spans="1:10" x14ac:dyDescent="0.3">
      <c r="A62" s="14" t="s">
        <v>30</v>
      </c>
      <c r="B62" s="15" t="s">
        <v>55</v>
      </c>
      <c r="C62" s="14" t="s">
        <v>56</v>
      </c>
      <c r="D62" s="15" t="str">
        <f t="shared" si="5"/>
        <v>Strabrechtse Heide &amp; Beuven_H3130</v>
      </c>
      <c r="E62" s="15" t="str">
        <f t="shared" si="6"/>
        <v>Strabrechtse Heide &amp; Beuven_ZGH3130</v>
      </c>
      <c r="F62" s="14" t="s">
        <v>213</v>
      </c>
      <c r="G62" s="20">
        <f ca="1">SUMIF(Ndep_volledig!K:Q,D:D,Ndep_volledig!Q:Q)+SUMIF(Ndep_volledig!K:Q,E:E,Ndep_volledig!Q:Q)</f>
        <v>0.44292318881457005</v>
      </c>
      <c r="H62" s="25">
        <f t="shared" ca="1" si="7"/>
        <v>0.88584637762914009</v>
      </c>
      <c r="I62" s="2">
        <f ca="1">IF(G62=0,0,IF(G62*2&gt;VLOOKUP(B62,DATA!A:G,7,FALSE),G62*2,VLOOKUP(B62,DATA!A:G,7,FALSE)))</f>
        <v>100</v>
      </c>
      <c r="J62" s="22">
        <f t="shared" ca="1" si="8"/>
        <v>224.77278075604443</v>
      </c>
    </row>
    <row r="63" spans="1:10" x14ac:dyDescent="0.3">
      <c r="A63" s="1" t="s">
        <v>30</v>
      </c>
      <c r="B63" t="s">
        <v>57</v>
      </c>
      <c r="C63" s="1" t="s">
        <v>58</v>
      </c>
      <c r="D63" t="str">
        <f t="shared" si="5"/>
        <v>Strabrechtse Heide &amp; Beuven_H3160</v>
      </c>
      <c r="E63" t="str">
        <f t="shared" si="6"/>
        <v>Strabrechtse Heide &amp; Beuven_ZGH3160</v>
      </c>
      <c r="F63" s="1" t="s">
        <v>213</v>
      </c>
      <c r="G63" s="16">
        <f ca="1">SUMIF(Ndep_volledig!K:Q,D:D,Ndep_volledig!Q:Q)+SUMIF(Ndep_volledig!K:Q,E:E,Ndep_volledig!Q:Q)</f>
        <v>10.008305530842213</v>
      </c>
      <c r="H63" s="25">
        <f t="shared" ca="1" si="7"/>
        <v>20.016611061684426</v>
      </c>
      <c r="I63" s="2">
        <f ca="1">IF(G63=0,0,IF(G63*2&gt;VLOOKUP(B63,DATA!A:G,7,FALSE),G63*2,VLOOKUP(B63,DATA!A:G,7,FALSE)))</f>
        <v>100</v>
      </c>
      <c r="J63" s="21">
        <f t="shared" ca="1" si="8"/>
        <v>8.9917013616174906</v>
      </c>
    </row>
    <row r="64" spans="1:10" x14ac:dyDescent="0.3">
      <c r="A64" s="1" t="s">
        <v>30</v>
      </c>
      <c r="B64" t="s">
        <v>41</v>
      </c>
      <c r="C64" s="1" t="s">
        <v>42</v>
      </c>
      <c r="D64" t="str">
        <f t="shared" si="5"/>
        <v>Strabrechtse Heide &amp; Beuven_H4010A</v>
      </c>
      <c r="E64" t="str">
        <f t="shared" si="6"/>
        <v>Strabrechtse Heide &amp; Beuven_ZGH4010A</v>
      </c>
      <c r="F64" s="1" t="s">
        <v>213</v>
      </c>
      <c r="G64" s="16">
        <f ca="1">SUMIF(Ndep_volledig!K:Q,D:D,Ndep_volledig!Q:Q)+SUMIF(Ndep_volledig!K:Q,E:E,Ndep_volledig!Q:Q)</f>
        <v>6.7295532633365394</v>
      </c>
      <c r="H64" s="25">
        <f t="shared" ca="1" si="7"/>
        <v>13.459106526673079</v>
      </c>
      <c r="I64" s="2">
        <f ca="1">IF(G64=0,0,IF(G64*2&gt;VLOOKUP(B64,DATA!A:G,7,FALSE),G64*2,VLOOKUP(B64,DATA!A:G,7,FALSE)))</f>
        <v>100</v>
      </c>
      <c r="J64" s="21">
        <f t="shared" ca="1" si="8"/>
        <v>13.859827404117997</v>
      </c>
    </row>
    <row r="65" spans="1:10" x14ac:dyDescent="0.3">
      <c r="A65" s="1" t="s">
        <v>30</v>
      </c>
      <c r="B65" t="s">
        <v>53</v>
      </c>
      <c r="C65" s="1" t="s">
        <v>54</v>
      </c>
      <c r="D65" t="str">
        <f t="shared" si="5"/>
        <v>Strabrechtse Heide &amp; Beuven_H4030</v>
      </c>
      <c r="E65" t="str">
        <f t="shared" si="6"/>
        <v>Strabrechtse Heide &amp; Beuven_ZGH4030</v>
      </c>
      <c r="F65" s="1" t="s">
        <v>213</v>
      </c>
      <c r="G65" s="16">
        <f ca="1">SUMIF(Ndep_volledig!K:Q,D:D,Ndep_volledig!Q:Q)+SUMIF(Ndep_volledig!K:Q,E:E,Ndep_volledig!Q:Q)</f>
        <v>104.16118027219903</v>
      </c>
      <c r="H65" s="25">
        <f t="shared" ca="1" si="7"/>
        <v>208.32236054439807</v>
      </c>
      <c r="I65" s="2">
        <f ca="1">IF(G65=0,0,IF(G65*2&gt;VLOOKUP(B65,DATA!A:G,7,FALSE),G65*2,VLOOKUP(B65,DATA!A:G,7,FALSE)))</f>
        <v>208.32236054439807</v>
      </c>
      <c r="J65" s="21">
        <f t="shared" ca="1" si="8"/>
        <v>1</v>
      </c>
    </row>
    <row r="66" spans="1:10" x14ac:dyDescent="0.3">
      <c r="A66" s="1" t="s">
        <v>30</v>
      </c>
      <c r="B66" t="s">
        <v>43</v>
      </c>
      <c r="C66" s="1" t="s">
        <v>44</v>
      </c>
      <c r="D66" t="str">
        <f t="shared" si="5"/>
        <v>Strabrechtse Heide &amp; Beuven_H7150</v>
      </c>
      <c r="E66" t="str">
        <f t="shared" si="6"/>
        <v>Strabrechtse Heide &amp; Beuven_ZGH7150</v>
      </c>
      <c r="F66" s="1" t="s">
        <v>213</v>
      </c>
      <c r="G66" s="16">
        <f ca="1">SUMIF(Ndep_volledig!K:Q,D:D,Ndep_volledig!Q:Q)+SUMIF(Ndep_volledig!K:Q,E:E,Ndep_volledig!Q:Q)</f>
        <v>0.35672670970692733</v>
      </c>
      <c r="H66" s="25">
        <f t="shared" ca="1" si="7"/>
        <v>0.71345341941385465</v>
      </c>
      <c r="I66" s="2">
        <f ca="1">IF(G66=0,0,IF(G66*2&gt;VLOOKUP(B66,DATA!A:G,7,FALSE),G66*2,VLOOKUP(B66,DATA!A:G,7,FALSE)))</f>
        <v>100</v>
      </c>
      <c r="J66" s="21">
        <f t="shared" ca="1" si="8"/>
        <v>279.32664019511202</v>
      </c>
    </row>
    <row r="67" spans="1:10" x14ac:dyDescent="0.3">
      <c r="A67" s="1" t="s">
        <v>30</v>
      </c>
      <c r="B67" t="s">
        <v>28</v>
      </c>
      <c r="C67" s="1" t="s">
        <v>29</v>
      </c>
      <c r="D67" t="str">
        <f t="shared" ref="D67:D72" si="9">_xlfn.CONCAT(A67,"_",B67)</f>
        <v>Strabrechtse Heide &amp; Beuven_H91D0</v>
      </c>
      <c r="E67" t="str">
        <f t="shared" ref="E67:E72" si="10">_xlfn.CONCAT(A67,"_ZG",B67)</f>
        <v>Strabrechtse Heide &amp; Beuven_ZGH91D0</v>
      </c>
      <c r="F67" s="1" t="s">
        <v>213</v>
      </c>
      <c r="G67" s="16">
        <f ca="1">SUMIF(Ndep_volledig!K:Q,D:D,Ndep_volledig!Q:Q)+SUMIF(Ndep_volledig!K:Q,E:E,Ndep_volledig!Q:Q)</f>
        <v>6.2516361043671906E-2</v>
      </c>
      <c r="H67" s="25">
        <f t="shared" ref="H67:H72" ca="1" si="11">IF(G67=0,0,G67*2)</f>
        <v>0.12503272208734381</v>
      </c>
      <c r="I67" s="2">
        <f ca="1">IF(G67=0,0,IF(G67*2&gt;VLOOKUP(B67,DATA!A:G,7,FALSE),G67*2,VLOOKUP(B67,DATA!A:G,7,FALSE)))</f>
        <v>1000</v>
      </c>
      <c r="J67" s="21">
        <f t="shared" ca="1" si="8"/>
        <v>15994.812668965687</v>
      </c>
    </row>
    <row r="68" spans="1:10" x14ac:dyDescent="0.3">
      <c r="A68" s="1" t="s">
        <v>30</v>
      </c>
      <c r="B68" t="s">
        <v>22</v>
      </c>
      <c r="C68" s="1" t="s">
        <v>23</v>
      </c>
      <c r="D68" t="str">
        <f t="shared" si="9"/>
        <v>Strabrechtse Heide &amp; Beuven_H91E0C</v>
      </c>
      <c r="E68" t="str">
        <f t="shared" si="10"/>
        <v>Strabrechtse Heide &amp; Beuven_ZGH91E0C</v>
      </c>
      <c r="F68" s="1" t="s">
        <v>213</v>
      </c>
      <c r="G68" s="16">
        <f ca="1">SUMIF(Ndep_volledig!K:Q,D:D,Ndep_volledig!Q:Q)+SUMIF(Ndep_volledig!K:Q,E:E,Ndep_volledig!Q:Q)</f>
        <v>0.16550856941266642</v>
      </c>
      <c r="H68" s="25">
        <f t="shared" ca="1" si="11"/>
        <v>0.33101713882533285</v>
      </c>
      <c r="I68" s="2">
        <f ca="1">IF(G68=0,0,IF(G68*2&gt;VLOOKUP(B68,DATA!A:G,7,FALSE),G68*2,VLOOKUP(B68,DATA!A:G,7,FALSE)))</f>
        <v>1000</v>
      </c>
      <c r="J68" s="21">
        <f t="shared" ca="1" si="8"/>
        <v>6040.9832250901545</v>
      </c>
    </row>
    <row r="69" spans="1:10" x14ac:dyDescent="0.3">
      <c r="A69" s="1" t="s">
        <v>30</v>
      </c>
      <c r="B69" t="s">
        <v>31</v>
      </c>
      <c r="C69" s="1" t="s">
        <v>32</v>
      </c>
      <c r="D69" t="str">
        <f t="shared" si="9"/>
        <v>Strabrechtse Heide &amp; Beuven_Lg03</v>
      </c>
      <c r="E69" t="str">
        <f t="shared" si="10"/>
        <v>Strabrechtse Heide &amp; Beuven_ZGLg03</v>
      </c>
      <c r="F69" s="1" t="s">
        <v>213</v>
      </c>
      <c r="G69" s="16">
        <f ca="1">SUMIF(Ndep_volledig!K:Q,D:D,Ndep_volledig!Q:Q)+SUMIF(Ndep_volledig!K:Q,E:E,Ndep_volledig!Q:Q)</f>
        <v>8.6588683488225213E-3</v>
      </c>
      <c r="H69" s="25">
        <f t="shared" ca="1" si="11"/>
        <v>1.7317736697645043E-2</v>
      </c>
      <c r="I69" s="2">
        <f ca="1">IF(G69=0,0,IF(G69*2&gt;VLOOKUP(B69,DATA!A:G,7,FALSE),G69*2,VLOOKUP(B69,DATA!A:G,7,FALSE)))</f>
        <v>100</v>
      </c>
      <c r="J69" s="21">
        <f t="shared" ca="1" si="8"/>
        <v>11547.85326482629</v>
      </c>
    </row>
    <row r="70" spans="1:10" x14ac:dyDescent="0.3">
      <c r="A70" s="14" t="s">
        <v>20</v>
      </c>
      <c r="B70" s="14" t="s">
        <v>92</v>
      </c>
      <c r="C70" s="14" t="s">
        <v>93</v>
      </c>
      <c r="D70" s="15" t="str">
        <f t="shared" si="9"/>
        <v>Vlijmens Ven, Moerputten &amp; Bossche Broek_H6230dka</v>
      </c>
      <c r="E70" s="15" t="str">
        <f t="shared" si="10"/>
        <v>Vlijmens Ven, Moerputten &amp; Bossche Broek_ZGH6230dka</v>
      </c>
      <c r="F70" s="14" t="s">
        <v>214</v>
      </c>
      <c r="G70" s="20">
        <f ca="1">SUMIF(Ndep_volledig!K:Q,D:D,Ndep_volledig!Q:Q)+SUMIF(Ndep_volledig!K:Q,E:E,Ndep_volledig!Q:Q)</f>
        <v>8.7082008861330829E-2</v>
      </c>
      <c r="H70" s="25">
        <f t="shared" ca="1" si="11"/>
        <v>0.17416401772266166</v>
      </c>
      <c r="I70" s="2">
        <f ca="1">IF(G70=0,0,IF(G70*2&gt;VLOOKUP(B70,DATA!A:G,7,FALSE),G70*2,VLOOKUP(B70,DATA!A:G,7,FALSE)))</f>
        <v>100</v>
      </c>
      <c r="J70" s="22">
        <f t="shared" ca="1" si="8"/>
        <v>1147.3428242823354</v>
      </c>
    </row>
    <row r="71" spans="1:10" x14ac:dyDescent="0.3">
      <c r="A71" s="1" t="s">
        <v>20</v>
      </c>
      <c r="B71" s="1" t="s">
        <v>77</v>
      </c>
      <c r="C71" s="1" t="s">
        <v>78</v>
      </c>
      <c r="D71" t="str">
        <f t="shared" si="9"/>
        <v>Vlijmens Ven, Moerputten &amp; Bossche Broek_H6410</v>
      </c>
      <c r="E71" t="str">
        <f t="shared" si="10"/>
        <v>Vlijmens Ven, Moerputten &amp; Bossche Broek_ZGH6410</v>
      </c>
      <c r="F71" s="1" t="s">
        <v>214</v>
      </c>
      <c r="G71" s="16">
        <f ca="1">SUMIF(Ndep_volledig!K:Q,D:D,Ndep_volledig!Q:Q)+SUMIF(Ndep_volledig!K:Q,E:E,Ndep_volledig!Q:Q)</f>
        <v>0.34730683866979439</v>
      </c>
      <c r="H71" s="25">
        <f t="shared" ca="1" si="11"/>
        <v>0.69461367733958879</v>
      </c>
      <c r="I71" s="2">
        <f ca="1">IF(G71=0,0,IF(G71*2&gt;VLOOKUP(B71,DATA!A:G,7,FALSE),G71*2,VLOOKUP(B71,DATA!A:G,7,FALSE)))</f>
        <v>100</v>
      </c>
      <c r="J71" s="21">
        <f t="shared" ca="1" si="8"/>
        <v>286.92983283313936</v>
      </c>
    </row>
    <row r="72" spans="1:10" x14ac:dyDescent="0.3">
      <c r="A72" s="1" t="s">
        <v>20</v>
      </c>
      <c r="B72" s="1" t="s">
        <v>36</v>
      </c>
      <c r="C72" s="1" t="s">
        <v>37</v>
      </c>
      <c r="D72" t="str">
        <f t="shared" si="9"/>
        <v>Vlijmens Ven, Moerputten &amp; Bossche Broek_H6510A</v>
      </c>
      <c r="E72" t="str">
        <f t="shared" si="10"/>
        <v>Vlijmens Ven, Moerputten &amp; Bossche Broek_ZGH6510A</v>
      </c>
      <c r="F72" s="1" t="s">
        <v>214</v>
      </c>
      <c r="G72" s="16">
        <f ca="1">SUMIF(Ndep_volledig!K:Q,D:D,Ndep_volledig!Q:Q)+SUMIF(Ndep_volledig!K:Q,E:E,Ndep_volledig!Q:Q)</f>
        <v>2.9528031630843755E-2</v>
      </c>
      <c r="H72" s="25">
        <f t="shared" ca="1" si="11"/>
        <v>5.9056063261687511E-2</v>
      </c>
      <c r="I72" s="2">
        <f ca="1">IF(G72=0,0,IF(G72*2&gt;VLOOKUP(B72,DATA!A:G,7,FALSE),G72*2,VLOOKUP(B72,DATA!A:G,7,FALSE)))</f>
        <v>100</v>
      </c>
      <c r="J72" s="21">
        <f t="shared" ca="1" si="8"/>
        <v>3385.612465408773</v>
      </c>
    </row>
    <row r="74" spans="1:10" x14ac:dyDescent="0.3">
      <c r="G74" s="16"/>
    </row>
  </sheetData>
  <autoFilter ref="A2:J72" xr:uid="{1AAD5AA5-4D2B-4681-B81F-14C7E55F07F8}">
    <sortState xmlns:xlrd2="http://schemas.microsoft.com/office/spreadsheetml/2017/richdata2" ref="A3:J72">
      <sortCondition ref="A2:A72"/>
    </sortState>
  </autoFilter>
  <sortState xmlns:xlrd2="http://schemas.microsoft.com/office/spreadsheetml/2017/richdata2" ref="N6:N23">
    <sortCondition ref="N6:N23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fff7468-eef9-42ff-862e-c7f2d95b1f72" xsi:nil="true"/>
    <Kaarttype xmlns="7cde38a9-d40f-47f6-9181-b63c6a622816" xsi:nil="true"/>
    <Gebied xmlns="7cde38a9-d40f-47f6-9181-b63c6a622816" xsi:nil="true"/>
    <lcf76f155ced4ddcb4097134ff3c332f xmlns="7cde38a9-d40f-47f6-9181-b63c6a62281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47F510FB55EC448C4174B17E3FD30F" ma:contentTypeVersion="17" ma:contentTypeDescription="Een nieuw document maken." ma:contentTypeScope="" ma:versionID="d7423e613be7942c690c2f6475e5b105">
  <xsd:schema xmlns:xsd="http://www.w3.org/2001/XMLSchema" xmlns:xs="http://www.w3.org/2001/XMLSchema" xmlns:p="http://schemas.microsoft.com/office/2006/metadata/properties" xmlns:ns2="7cde38a9-d40f-47f6-9181-b63c6a622816" xmlns:ns3="9fff7468-eef9-42ff-862e-c7f2d95b1f72" targetNamespace="http://schemas.microsoft.com/office/2006/metadata/properties" ma:root="true" ma:fieldsID="3c61715e29ae97d7b8e7da1854c6a4e1" ns2:_="" ns3:_="">
    <xsd:import namespace="7cde38a9-d40f-47f6-9181-b63c6a622816"/>
    <xsd:import namespace="9fff7468-eef9-42ff-862e-c7f2d95b1f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2:Gebied" minOccurs="0"/>
                <xsd:element ref="ns2:Kaarttyp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e38a9-d40f-47f6-9181-b63c6a6228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Afbeeldingtags" ma:readOnly="false" ma:fieldId="{5cf76f15-5ced-4ddc-b409-7134ff3c332f}" ma:taxonomyMulti="true" ma:sspId="6ab94752-7f26-429d-8be8-b2122cabd3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Gebied" ma:index="23" nillable="true" ma:displayName="Gebied" ma:format="Dropdown" ma:internalName="Gebied">
      <xsd:simpleType>
        <xsd:union memberTypes="dms:Text">
          <xsd:simpleType>
            <xsd:restriction base="dms:Choice">
              <xsd:enumeration value="KEM"/>
              <xsd:enumeration value="LEE"/>
              <xsd:enumeration value="STR"/>
              <xsd:enumeration value="KAM"/>
              <xsd:enumeration value="VLI"/>
              <xsd:enumeration value="LOO"/>
              <xsd:enumeration value="WEE"/>
            </xsd:restriction>
          </xsd:simpleType>
        </xsd:union>
      </xsd:simpleType>
    </xsd:element>
    <xsd:element name="Kaarttype" ma:index="24" nillable="true" ma:displayName="Kaart type" ma:format="Dropdown" ma:internalName="Kaarttype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Grondwater"/>
                        <xsd:enumeration value="Habitattype"/>
                        <xsd:enumeration value="Bodem"/>
                        <xsd:enumeration value="N2000"/>
                        <xsd:enumeration value="Maaiveld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ff7468-eef9-42ff-862e-c7f2d95b1f7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8793e76-a675-4d49-a909-a328c4f4a73e}" ma:internalName="TaxCatchAll" ma:showField="CatchAllData" ma:web="9fff7468-eef9-42ff-862e-c7f2d95b1f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1401E7-4101-4AE3-9A85-3462BCB1DC24}">
  <ds:schemaRefs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9fff7468-eef9-42ff-862e-c7f2d95b1f72"/>
    <ds:schemaRef ds:uri="7cde38a9-d40f-47f6-9181-b63c6a62281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E283048-FA40-4115-A885-F44F4D093328}"/>
</file>

<file path=customXml/itemProps3.xml><?xml version="1.0" encoding="utf-8"?>
<ds:datastoreItem xmlns:ds="http://schemas.openxmlformats.org/officeDocument/2006/customXml" ds:itemID="{232607B5-5FE4-4CA3-AD06-1717F047434E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89bf691e-28e2-4dbc-9709-02294a8c1bf5}" enabled="0" method="" siteId="{89bf691e-28e2-4dbc-9709-02294a8c1bf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2</vt:i4>
      </vt:variant>
    </vt:vector>
  </HeadingPairs>
  <TitlesOfParts>
    <vt:vector size="5" baseType="lpstr">
      <vt:lpstr>Ndep_volledig</vt:lpstr>
      <vt:lpstr>DATA</vt:lpstr>
      <vt:lpstr>OPGAVE</vt:lpstr>
      <vt:lpstr>Ndep_volledig!Afdruktitels</vt:lpstr>
      <vt:lpstr>Ndep_volledig!Database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Tjerk Sweerts</cp:lastModifiedBy>
  <cp:revision/>
  <cp:lastPrinted>2025-10-24T04:11:50Z</cp:lastPrinted>
  <dcterms:created xsi:type="dcterms:W3CDTF">2025-08-11T14:05:07Z</dcterms:created>
  <dcterms:modified xsi:type="dcterms:W3CDTF">2025-11-06T09:18:39Z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0x0101005947F510FB55EC448C4174B17E3FD30F</vt:lpwstr>
  </property>
  <property fmtid="{D5CDD505-2E9C-101B-9397-08002B2CF9AE}" pid="3" name="MediaServiceImageTags">
    <vt:lpwstr/>
  </property>
</Properties>
</file>